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 hidePivotFieldList="1"/>
  <xr:revisionPtr revIDLastSave="0" documentId="13_ncr:1_{F125A923-4006-464C-AF83-050EC3ABF926}" xr6:coauthVersionLast="45" xr6:coauthVersionMax="45" xr10:uidLastSave="{00000000-0000-0000-0000-000000000000}"/>
  <bookViews>
    <workbookView xWindow="-120" yWindow="-120" windowWidth="29040" windowHeight="15840" firstSheet="7" activeTab="7" xr2:uid="{00000000-000D-0000-FFFF-FFFF00000000}"/>
  </bookViews>
  <sheets>
    <sheet name="GrpPerformance" sheetId="8" state="hidden" r:id="rId1"/>
    <sheet name="GrpProtection" sheetId="9" state="hidden" r:id="rId2"/>
    <sheet name="DataView" sheetId="11" state="hidden" r:id="rId3"/>
    <sheet name="Data" sheetId="1" state="hidden" r:id="rId4"/>
    <sheet name="From Finance" sheetId="14" state="hidden" r:id="rId5"/>
    <sheet name="From Country" sheetId="15" state="hidden" r:id="rId6"/>
    <sheet name="FX" sheetId="13" state="hidden" r:id="rId7"/>
    <sheet name="Data (2)" sheetId="17" r:id="rId8"/>
    <sheet name="Sheet1" sheetId="18" r:id="rId9"/>
    <sheet name="DataVal" sheetId="10" state="hidden" r:id="rId10"/>
    <sheet name="Misc" sheetId="3" state="hidden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xlnm._FilterDatabase" localSheetId="3" hidden="1">Data!$A$1:$CI$1453</definedName>
    <definedName name="_xlnm._FilterDatabase" localSheetId="7" hidden="1">'Data (2)'!$D$1:$D$1381</definedName>
    <definedName name="Mths">DataVal!$B$3:$B$14</definedName>
    <definedName name="Period">Misc!$D$3:$D$38</definedName>
  </definedNames>
  <calcPr calcId="191029" calcMode="autoNoTable"/>
  <pivotCaches>
    <pivotCache cacheId="0" r:id="rId29"/>
    <pivotCache cacheId="1" r:id="rId3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Q1045" i="17" l="1"/>
  <c r="BQ1044" i="17"/>
  <c r="BQ1043" i="17"/>
  <c r="BQ1042" i="17"/>
  <c r="BQ1041" i="17"/>
  <c r="CI1041" i="17" s="1"/>
  <c r="BQ1040" i="17"/>
  <c r="BR1040" i="17" s="1"/>
  <c r="BQ1039" i="17"/>
  <c r="CI1039" i="17" s="1"/>
  <c r="BQ1038" i="17"/>
  <c r="CI1038" i="17" s="1"/>
  <c r="BQ1037" i="17"/>
  <c r="CI1037" i="17" s="1"/>
  <c r="BQ1036" i="17"/>
  <c r="BR1036" i="17" s="1"/>
  <c r="BQ1035" i="17"/>
  <c r="CI1035" i="17" s="1"/>
  <c r="BQ1034" i="17"/>
  <c r="CI1034" i="17" s="1"/>
  <c r="BQ974" i="17"/>
  <c r="BQ1381" i="17"/>
  <c r="BQ1380" i="17"/>
  <c r="BQ1379" i="17"/>
  <c r="BQ1378" i="17"/>
  <c r="BQ1377" i="17"/>
  <c r="CI1377" i="17" s="1"/>
  <c r="BQ1376" i="17"/>
  <c r="BR1376" i="17" s="1"/>
  <c r="BQ1375" i="17"/>
  <c r="CI1375" i="17" s="1"/>
  <c r="BQ1374" i="17"/>
  <c r="CI1374" i="17" s="1"/>
  <c r="BQ1373" i="17"/>
  <c r="CI1373" i="17" s="1"/>
  <c r="BQ1372" i="17"/>
  <c r="BQ1371" i="17"/>
  <c r="CI1371" i="17" s="1"/>
  <c r="BQ1370" i="17"/>
  <c r="CI1370" i="17" s="1"/>
  <c r="BP1370" i="17" a="1"/>
  <c r="BP1375" i="17" s="1"/>
  <c r="BO1370" i="17" a="1"/>
  <c r="BO1380" i="17" s="1"/>
  <c r="BN1370" i="17" a="1"/>
  <c r="BN1377" i="17" s="1"/>
  <c r="BM1370" i="17" a="1"/>
  <c r="BL1370" i="17" a="1"/>
  <c r="BL1378" i="17" s="1"/>
  <c r="BK1370" i="17" a="1"/>
  <c r="BK1375" i="17" s="1"/>
  <c r="BJ1370" i="17" a="1"/>
  <c r="BI1370" i="17" a="1"/>
  <c r="BI1377" i="17" s="1"/>
  <c r="BH1370" i="17" a="1"/>
  <c r="BG1370" i="17" a="1"/>
  <c r="BF1370" i="17" a="1"/>
  <c r="BF1378" i="17" s="1"/>
  <c r="BE1370" i="17" a="1"/>
  <c r="BD1370" i="17" a="1"/>
  <c r="BC1370" i="17" a="1"/>
  <c r="BC1378" i="17" s="1"/>
  <c r="BB1370" i="17" a="1"/>
  <c r="BB1377" i="17" s="1"/>
  <c r="BA1370" i="17" a="1"/>
  <c r="BA1379" i="17" s="1"/>
  <c r="AZ1370" i="17" a="1"/>
  <c r="AZ1380" i="17" s="1"/>
  <c r="AY1370" i="17" a="1"/>
  <c r="AX1370" i="17" a="1"/>
  <c r="AW1370" i="17" a="1"/>
  <c r="AW1379" i="17" s="1"/>
  <c r="AV1370" i="17" a="1"/>
  <c r="AV1370" i="17" s="1"/>
  <c r="AU1370" i="17" a="1"/>
  <c r="AU1376" i="17" s="1"/>
  <c r="AT1370" i="17" a="1"/>
  <c r="AT1380" i="17" s="1"/>
  <c r="AS1370" i="17" a="1"/>
  <c r="AS1380" i="17" s="1"/>
  <c r="AR1370" i="17" a="1"/>
  <c r="AR1379" i="17" s="1"/>
  <c r="AQ1370" i="17" a="1"/>
  <c r="AQ1379" i="17" s="1"/>
  <c r="AP1370" i="17" a="1"/>
  <c r="AO1370" i="17" a="1"/>
  <c r="AO1381" i="17" s="1"/>
  <c r="AN1370" i="17" a="1"/>
  <c r="AN1375" i="17" s="1"/>
  <c r="AM1370" i="17" a="1"/>
  <c r="AM1379" i="17" s="1"/>
  <c r="AL1370" i="17" a="1"/>
  <c r="AL1372" i="17" s="1"/>
  <c r="AK1370" i="17" a="1"/>
  <c r="AK1374" i="17" s="1"/>
  <c r="AJ1370" i="17" a="1"/>
  <c r="AI1370" i="17" a="1"/>
  <c r="AH1370" i="17" a="1"/>
  <c r="AH1377" i="17" s="1"/>
  <c r="AG1370" i="17" a="1"/>
  <c r="AG1373" i="17" s="1"/>
  <c r="AF1370" i="17" a="1"/>
  <c r="AF1375" i="17" s="1"/>
  <c r="AE1370" i="17" a="1"/>
  <c r="AE1379" i="17" s="1"/>
  <c r="AD1370" i="17" a="1"/>
  <c r="AD1375" i="17" s="1"/>
  <c r="AC1370" i="17" a="1"/>
  <c r="AC1377" i="17" s="1"/>
  <c r="AB1370" i="17" a="1"/>
  <c r="AB1378" i="17" s="1"/>
  <c r="AA1370" i="17" a="1"/>
  <c r="AA1375" i="17" s="1"/>
  <c r="Z1370" i="17" a="1"/>
  <c r="Z1377" i="17" s="1"/>
  <c r="Y1370" i="17" a="1"/>
  <c r="X1370" i="17" a="1"/>
  <c r="X1378" i="17" s="1"/>
  <c r="W1370" i="17" a="1"/>
  <c r="V1370" i="17" a="1"/>
  <c r="V1381" i="17" s="1"/>
  <c r="U1370" i="17" a="1"/>
  <c r="U1378" i="17" s="1"/>
  <c r="T1370" i="17" a="1"/>
  <c r="T1370" i="17" s="1"/>
  <c r="S1370" i="17" a="1"/>
  <c r="S1379" i="17" s="1"/>
  <c r="R1370" i="17" a="1"/>
  <c r="R1377" i="17" s="1"/>
  <c r="Q1370" i="17" a="1"/>
  <c r="Q1378" i="17" s="1"/>
  <c r="P1370" i="17" a="1"/>
  <c r="P1378" i="17" s="1"/>
  <c r="O1370" i="17" a="1"/>
  <c r="O1378" i="17" s="1"/>
  <c r="N1370" i="17" a="1"/>
  <c r="N1379" i="17" s="1"/>
  <c r="M1370" i="17" a="1"/>
  <c r="M1370" i="17" s="1"/>
  <c r="L1370" i="17" a="1"/>
  <c r="K1370" i="17" a="1"/>
  <c r="K1379" i="17" s="1"/>
  <c r="J1370" i="17" a="1"/>
  <c r="J1379" i="17" s="1"/>
  <c r="I1370" i="17" a="1"/>
  <c r="I1376" i="17" s="1"/>
  <c r="H1370" i="17" a="1"/>
  <c r="H1377" i="17" s="1"/>
  <c r="G1370" i="17" a="1"/>
  <c r="G1378" i="17" s="1"/>
  <c r="F1370" i="17" a="1"/>
  <c r="F1379" i="17" s="1"/>
  <c r="E1370" i="17" a="1"/>
  <c r="E1374" i="17" s="1"/>
  <c r="BQ1369" i="17"/>
  <c r="BQ1368" i="17"/>
  <c r="BQ1367" i="17"/>
  <c r="BQ1366" i="17"/>
  <c r="BQ1365" i="17"/>
  <c r="CI1365" i="17" s="1"/>
  <c r="BQ1364" i="17"/>
  <c r="CI1364" i="17" s="1"/>
  <c r="BQ1363" i="17"/>
  <c r="CI1363" i="17" s="1"/>
  <c r="BQ1362" i="17"/>
  <c r="CI1362" i="17" s="1"/>
  <c r="BQ1361" i="17"/>
  <c r="BQ1360" i="17"/>
  <c r="BR1360" i="17" s="1"/>
  <c r="BQ1359" i="17"/>
  <c r="BQ1358" i="17"/>
  <c r="BR1358" i="17" s="1"/>
  <c r="P1358" i="17" a="1"/>
  <c r="P1365" i="17" s="1"/>
  <c r="O1358" i="17" a="1"/>
  <c r="O1365" i="17" s="1"/>
  <c r="N1358" i="17" a="1"/>
  <c r="N1365" i="17" s="1"/>
  <c r="M1358" i="17" a="1"/>
  <c r="M1365" i="17" s="1"/>
  <c r="L1358" i="17" a="1"/>
  <c r="L1368" i="17" s="1"/>
  <c r="K1358" i="17" a="1"/>
  <c r="K1365" i="17" s="1"/>
  <c r="J1358" i="17" a="1"/>
  <c r="J1369" i="17" s="1"/>
  <c r="I1358" i="17" a="1"/>
  <c r="I1366" i="17" s="1"/>
  <c r="H1358" i="17" a="1"/>
  <c r="G1358" i="17" a="1"/>
  <c r="G1365" i="17" s="1"/>
  <c r="F1358" i="17" a="1"/>
  <c r="F1365" i="17" s="1"/>
  <c r="E1358" i="17" a="1"/>
  <c r="E1364" i="17" s="1"/>
  <c r="BQ1357" i="17"/>
  <c r="BQ1356" i="17"/>
  <c r="BQ1355" i="17"/>
  <c r="BQ1354" i="17"/>
  <c r="BQ1353" i="17"/>
  <c r="BQ1352" i="17"/>
  <c r="CI1352" i="17" s="1"/>
  <c r="BQ1351" i="17"/>
  <c r="CI1351" i="17" s="1"/>
  <c r="BQ1350" i="17"/>
  <c r="BR1350" i="17" s="1"/>
  <c r="BQ1349" i="17"/>
  <c r="BR1349" i="17" s="1"/>
  <c r="BQ1348" i="17"/>
  <c r="CI1348" i="17" s="1"/>
  <c r="BQ1347" i="17"/>
  <c r="CI1347" i="17" s="1"/>
  <c r="C1347" i="17"/>
  <c r="C1348" i="17" s="1"/>
  <c r="C1349" i="17" s="1"/>
  <c r="C1350" i="17" s="1"/>
  <c r="C1351" i="17" s="1"/>
  <c r="C1352" i="17" s="1"/>
  <c r="C1353" i="17" s="1"/>
  <c r="C1354" i="17" s="1"/>
  <c r="C1355" i="17" s="1"/>
  <c r="C1356" i="17" s="1"/>
  <c r="C1357" i="17" s="1"/>
  <c r="BQ1346" i="17"/>
  <c r="CI1346" i="17" s="1"/>
  <c r="BP1346" i="17" a="1"/>
  <c r="BO1346" i="17" a="1"/>
  <c r="BO1356" i="17" s="1"/>
  <c r="BN1346" i="17" a="1"/>
  <c r="BN1353" i="17" s="1"/>
  <c r="BM1346" i="17" a="1"/>
  <c r="BL1346" i="17" a="1"/>
  <c r="BL1354" i="17" s="1"/>
  <c r="BK1346" i="17" a="1"/>
  <c r="BJ1346" i="17" a="1"/>
  <c r="BI1346" i="17" a="1"/>
  <c r="BH1346" i="17" a="1"/>
  <c r="BH1352" i="17" s="1"/>
  <c r="BG1346" i="17" a="1"/>
  <c r="BG1356" i="17" s="1"/>
  <c r="BF1346" i="17" a="1"/>
  <c r="BF1353" i="17" s="1"/>
  <c r="BE1346" i="17" a="1"/>
  <c r="BE1350" i="17" s="1"/>
  <c r="BD1346" i="17" a="1"/>
  <c r="BC1346" i="17" a="1"/>
  <c r="BB1346" i="17" a="1"/>
  <c r="BB1355" i="17" s="1"/>
  <c r="BA1346" i="17" a="1"/>
  <c r="BA1353" i="17" s="1"/>
  <c r="AZ1346" i="17" a="1"/>
  <c r="AY1346" i="17" a="1"/>
  <c r="AX1346" i="17" a="1"/>
  <c r="AX1356" i="17" s="1"/>
  <c r="AW1346" i="17" a="1"/>
  <c r="AW1351" i="17" s="1"/>
  <c r="AV1346" i="17" a="1"/>
  <c r="AV1356" i="17" s="1"/>
  <c r="AU1346" i="17" a="1"/>
  <c r="AU1346" i="17" s="1"/>
  <c r="AT1346" i="17" a="1"/>
  <c r="AS1346" i="17" a="1"/>
  <c r="AR1346" i="17" a="1"/>
  <c r="AQ1346" i="17" a="1"/>
  <c r="AQ1357" i="17" s="1"/>
  <c r="AP1346" i="17" a="1"/>
  <c r="AP1354" i="17" s="1"/>
  <c r="AO1346" i="17" a="1"/>
  <c r="AN1346" i="17" a="1"/>
  <c r="AM1346" i="17" a="1"/>
  <c r="AM1353" i="17" s="1"/>
  <c r="AL1346" i="17" a="1"/>
  <c r="AL1355" i="17" s="1"/>
  <c r="AK1346" i="17" a="1"/>
  <c r="AK1353" i="17" s="1"/>
  <c r="AJ1346" i="17" a="1"/>
  <c r="AJ1356" i="17" s="1"/>
  <c r="AI1346" i="17" a="1"/>
  <c r="AH1346" i="17" a="1"/>
  <c r="AH1352" i="17" s="1"/>
  <c r="AG1346" i="17" a="1"/>
  <c r="AG1356" i="17" s="1"/>
  <c r="AF1346" i="17" a="1"/>
  <c r="AF1351" i="17" s="1"/>
  <c r="AE1346" i="17" a="1"/>
  <c r="AD1346" i="17" a="1"/>
  <c r="AD1355" i="17" s="1"/>
  <c r="AC1346" i="17" a="1"/>
  <c r="AC1356" i="17" s="1"/>
  <c r="AB1346" i="17" a="1"/>
  <c r="AA1346" i="17" a="1"/>
  <c r="AA1349" i="17" s="1"/>
  <c r="Z1346" i="17" a="1"/>
  <c r="Z1354" i="17" s="1"/>
  <c r="Y1346" i="17" a="1"/>
  <c r="Y1347" i="17" s="1"/>
  <c r="X1346" i="17" a="1"/>
  <c r="W1346" i="17" a="1"/>
  <c r="W1355" i="17" s="1"/>
  <c r="V1346" i="17" a="1"/>
  <c r="V1357" i="17" s="1"/>
  <c r="U1346" i="17" a="1"/>
  <c r="U1356" i="17" s="1"/>
  <c r="T1346" i="17" a="1"/>
  <c r="T1350" i="17" s="1"/>
  <c r="S1346" i="17" a="1"/>
  <c r="R1346" i="17" a="1"/>
  <c r="Q1346" i="17" a="1"/>
  <c r="P1346" i="17" a="1"/>
  <c r="P1348" i="17" s="1"/>
  <c r="O1346" i="17" a="1"/>
  <c r="O1355" i="17" s="1"/>
  <c r="N1346" i="17" a="1"/>
  <c r="N1353" i="17" s="1"/>
  <c r="M1346" i="17" a="1"/>
  <c r="M1354" i="17" s="1"/>
  <c r="L1346" i="17" a="1"/>
  <c r="L1355" i="17" s="1"/>
  <c r="K1346" i="17" a="1"/>
  <c r="J1346" i="17" a="1"/>
  <c r="J1357" i="17" s="1"/>
  <c r="I1346" i="17" a="1"/>
  <c r="I1353" i="17" s="1"/>
  <c r="H1346" i="17" a="1"/>
  <c r="H1353" i="17" s="1"/>
  <c r="G1356" i="17"/>
  <c r="G1346" i="17" a="1"/>
  <c r="G1352" i="17" s="1"/>
  <c r="F1346" i="17" a="1"/>
  <c r="F1353" i="17" s="1"/>
  <c r="E1346" i="17" a="1"/>
  <c r="BQ1345" i="17"/>
  <c r="BQ1344" i="17"/>
  <c r="BQ1343" i="17"/>
  <c r="BQ1342" i="17"/>
  <c r="BQ1341" i="17"/>
  <c r="BR1341" i="17" s="1"/>
  <c r="BQ1340" i="17"/>
  <c r="CI1340" i="17" s="1"/>
  <c r="BQ1339" i="17"/>
  <c r="BQ1338" i="17"/>
  <c r="CI1338" i="17" s="1"/>
  <c r="BQ1337" i="17"/>
  <c r="CI1337" i="17" s="1"/>
  <c r="BQ1336" i="17"/>
  <c r="BQ1335" i="17"/>
  <c r="BR1335" i="17" s="1"/>
  <c r="C1335" i="17"/>
  <c r="C1336" i="17" s="1"/>
  <c r="C1337" i="17" s="1"/>
  <c r="C1338" i="17" s="1"/>
  <c r="C1339" i="17" s="1"/>
  <c r="C1340" i="17" s="1"/>
  <c r="C1341" i="17" s="1"/>
  <c r="C1342" i="17" s="1"/>
  <c r="C1343" i="17" s="1"/>
  <c r="C1344" i="17" s="1"/>
  <c r="C1345" i="17" s="1"/>
  <c r="BQ1334" i="17"/>
  <c r="BP1334" i="17" a="1"/>
  <c r="BP1341" i="17" s="1"/>
  <c r="BO1334" i="17" a="1"/>
  <c r="BN1334" i="17" a="1"/>
  <c r="BN1344" i="17" s="1"/>
  <c r="BM1334" i="17" a="1"/>
  <c r="BL1334" i="17" a="1"/>
  <c r="BL1344" i="17" s="1"/>
  <c r="BK1334" i="17" a="1"/>
  <c r="BK1342" i="17" s="1"/>
  <c r="BJ1334" i="17" a="1"/>
  <c r="BJ1340" i="17" s="1"/>
  <c r="BI1334" i="17" a="1"/>
  <c r="BI1337" i="17" s="1"/>
  <c r="BH1334" i="17" a="1"/>
  <c r="BG1334" i="17" a="1"/>
  <c r="BG1337" i="17" s="1"/>
  <c r="BF1334" i="17" a="1"/>
  <c r="BF1344" i="17" s="1"/>
  <c r="BE1334" i="17" a="1"/>
  <c r="BD1334" i="17" a="1"/>
  <c r="BD1342" i="17" s="1"/>
  <c r="BC1334" i="17" a="1"/>
  <c r="BC1344" i="17" s="1"/>
  <c r="BB1334" i="17" a="1"/>
  <c r="BB1336" i="17" s="1"/>
  <c r="BA1334" i="17" a="1"/>
  <c r="AZ1334" i="17" a="1"/>
  <c r="AY1334" i="17" a="1"/>
  <c r="AY1343" i="17" s="1"/>
  <c r="AX1334" i="17" a="1"/>
  <c r="AX1342" i="17" s="1"/>
  <c r="AW1334" i="17" a="1"/>
  <c r="AV1334" i="17" a="1"/>
  <c r="AV1342" i="17" s="1"/>
  <c r="AU1334" i="17" a="1"/>
  <c r="AT1334" i="17" a="1"/>
  <c r="AT1339" i="17" s="1"/>
  <c r="AS1334" i="17" a="1"/>
  <c r="AS1340" i="17" s="1"/>
  <c r="AR1334" i="17" a="1"/>
  <c r="AR1341" i="17" s="1"/>
  <c r="AQ1334" i="17" a="1"/>
  <c r="AQ1345" i="17" s="1"/>
  <c r="AP1334" i="17" a="1"/>
  <c r="AO1334" i="17" a="1"/>
  <c r="AO1342" i="17" s="1"/>
  <c r="AN1334" i="17" a="1"/>
  <c r="AN1338" i="17" s="1"/>
  <c r="AM1334" i="17" a="1"/>
  <c r="AM1339" i="17" s="1"/>
  <c r="AL1334" i="17" a="1"/>
  <c r="AL1343" i="17" s="1"/>
  <c r="AK1334" i="17" a="1"/>
  <c r="AJ1334" i="17" a="1"/>
  <c r="AJ1342" i="17" s="1"/>
  <c r="AI1334" i="17" a="1"/>
  <c r="AI1340" i="17" s="1"/>
  <c r="AH1334" i="17" a="1"/>
  <c r="AH1344" i="17" s="1"/>
  <c r="AG1334" i="17" a="1"/>
  <c r="AG1336" i="17" s="1"/>
  <c r="AF1334" i="17" a="1"/>
  <c r="AE1334" i="17" a="1"/>
  <c r="AD1334" i="17" a="1"/>
  <c r="AC1334" i="17" a="1"/>
  <c r="AC1343" i="17" s="1"/>
  <c r="AB1334" i="17" a="1"/>
  <c r="AA1334" i="17" a="1"/>
  <c r="Z1334" i="17" a="1"/>
  <c r="Y1334" i="17" a="1"/>
  <c r="Y1341" i="17" s="1"/>
  <c r="X1334" i="17" a="1"/>
  <c r="X1342" i="17" s="1"/>
  <c r="W1334" i="17" a="1"/>
  <c r="V1334" i="17" a="1"/>
  <c r="V1341" i="17" s="1"/>
  <c r="U1334" i="17" a="1"/>
  <c r="U1342" i="17" s="1"/>
  <c r="T1334" i="17" a="1"/>
  <c r="T1341" i="17" s="1"/>
  <c r="S1334" i="17" a="1"/>
  <c r="S1345" i="17" s="1"/>
  <c r="R1334" i="17" a="1"/>
  <c r="R1345" i="17" s="1"/>
  <c r="Q1334" i="17" a="1"/>
  <c r="Q1339" i="17" s="1"/>
  <c r="P1334" i="17" a="1"/>
  <c r="P1342" i="17" s="1"/>
  <c r="O1334" i="17" a="1"/>
  <c r="O1341" i="17" s="1"/>
  <c r="N1334" i="17" a="1"/>
  <c r="N1338" i="17" s="1"/>
  <c r="M1334" i="17" a="1"/>
  <c r="M1340" i="17" s="1"/>
  <c r="L1334" i="17" a="1"/>
  <c r="L1341" i="17" s="1"/>
  <c r="K1334" i="17" a="1"/>
  <c r="K1337" i="17" s="1"/>
  <c r="J1334" i="17" a="1"/>
  <c r="J1342" i="17" s="1"/>
  <c r="I1334" i="17" a="1"/>
  <c r="I1344" i="17" s="1"/>
  <c r="H1334" i="17" a="1"/>
  <c r="G1334" i="17" a="1"/>
  <c r="F1334" i="17" a="1"/>
  <c r="F1338" i="17" s="1"/>
  <c r="E1334" i="17" a="1"/>
  <c r="BQ1333" i="17"/>
  <c r="BQ1332" i="17"/>
  <c r="BQ1331" i="17"/>
  <c r="BQ1330" i="17"/>
  <c r="BQ1329" i="17"/>
  <c r="CI1329" i="17" s="1"/>
  <c r="BQ1328" i="17"/>
  <c r="BQ1327" i="17"/>
  <c r="CI1327" i="17" s="1"/>
  <c r="BQ1326" i="17"/>
  <c r="BR1326" i="17" s="1"/>
  <c r="BQ1325" i="17"/>
  <c r="BQ1324" i="17"/>
  <c r="BQ1323" i="17"/>
  <c r="CI1323" i="17" s="1"/>
  <c r="BQ1322" i="17"/>
  <c r="P1322" i="17" a="1"/>
  <c r="O1322" i="17" a="1"/>
  <c r="O1333" i="17" s="1"/>
  <c r="N1322" i="17" a="1"/>
  <c r="N1333" i="17" s="1"/>
  <c r="M1322" i="17" a="1"/>
  <c r="L1322" i="17" a="1"/>
  <c r="K1322" i="17" a="1"/>
  <c r="K1331" i="17" s="1"/>
  <c r="J1322" i="17" a="1"/>
  <c r="J1333" i="17" s="1"/>
  <c r="I1322" i="17" a="1"/>
  <c r="H1322" i="17" a="1"/>
  <c r="G1322" i="17" a="1"/>
  <c r="G1333" i="17" s="1"/>
  <c r="F1322" i="17" a="1"/>
  <c r="E1322" i="17" a="1"/>
  <c r="BQ1321" i="17"/>
  <c r="BQ1320" i="17"/>
  <c r="BQ1319" i="17"/>
  <c r="BQ1318" i="17"/>
  <c r="BQ1317" i="17"/>
  <c r="CI1317" i="17" s="1"/>
  <c r="BQ1316" i="17"/>
  <c r="BR1316" i="17" s="1"/>
  <c r="BQ1315" i="17"/>
  <c r="BQ1314" i="17"/>
  <c r="BQ1313" i="17"/>
  <c r="CI1313" i="17" s="1"/>
  <c r="BQ1312" i="17"/>
  <c r="CI1312" i="17" s="1"/>
  <c r="BQ1311" i="17"/>
  <c r="C1311" i="17"/>
  <c r="C1312" i="17" s="1"/>
  <c r="C1313" i="17" s="1"/>
  <c r="C1314" i="17" s="1"/>
  <c r="C1315" i="17" s="1"/>
  <c r="C1316" i="17" s="1"/>
  <c r="C1317" i="17" s="1"/>
  <c r="C1318" i="17" s="1"/>
  <c r="C1319" i="17" s="1"/>
  <c r="C1320" i="17" s="1"/>
  <c r="C1321" i="17" s="1"/>
  <c r="BQ1310" i="17"/>
  <c r="CI1310" i="17" s="1"/>
  <c r="P1310" i="17" a="1"/>
  <c r="P1321" i="17" s="1"/>
  <c r="O1310" i="17" a="1"/>
  <c r="O1313" i="17" s="1"/>
  <c r="N1310" i="17" a="1"/>
  <c r="N1316" i="17" s="1"/>
  <c r="M1310" i="17" a="1"/>
  <c r="M1316" i="17" s="1"/>
  <c r="L1310" i="17" a="1"/>
  <c r="K1310" i="17" a="1"/>
  <c r="J1310" i="17" a="1"/>
  <c r="I1310" i="17" a="1"/>
  <c r="I1318" i="17" s="1"/>
  <c r="H1310" i="17" a="1"/>
  <c r="H1318" i="17" s="1"/>
  <c r="G1310" i="17" a="1"/>
  <c r="G1316" i="17" s="1"/>
  <c r="F1310" i="17" a="1"/>
  <c r="F1316" i="17" s="1"/>
  <c r="E1310" i="17" a="1"/>
  <c r="E1316" i="17" s="1"/>
  <c r="BQ1309" i="17"/>
  <c r="BQ1308" i="17"/>
  <c r="BQ1307" i="17"/>
  <c r="BQ1306" i="17"/>
  <c r="BQ1305" i="17"/>
  <c r="BQ1304" i="17"/>
  <c r="BR1304" i="17" s="1"/>
  <c r="BQ1303" i="17"/>
  <c r="CI1303" i="17" s="1"/>
  <c r="BQ1302" i="17"/>
  <c r="CI1302" i="17" s="1"/>
  <c r="BQ1301" i="17"/>
  <c r="BQ1300" i="17"/>
  <c r="CI1300" i="17" s="1"/>
  <c r="BQ1299" i="17"/>
  <c r="CI1299" i="17" s="1"/>
  <c r="BQ1298" i="17"/>
  <c r="BR1298" i="17" s="1"/>
  <c r="BP1298" i="17" a="1"/>
  <c r="BP1307" i="17" s="1"/>
  <c r="BO1298" i="17" a="1"/>
  <c r="BN1298" i="17" a="1"/>
  <c r="BN1306" i="17" s="1"/>
  <c r="BM1298" i="17" a="1"/>
  <c r="BM1306" i="17" s="1"/>
  <c r="BL1298" i="17" a="1"/>
  <c r="BK1298" i="17" a="1"/>
  <c r="BK1305" i="17" s="1"/>
  <c r="BJ1298" i="17" a="1"/>
  <c r="BJ1309" i="17" s="1"/>
  <c r="BI1298" i="17" a="1"/>
  <c r="BH1298" i="17" a="1"/>
  <c r="BG1298" i="17" a="1"/>
  <c r="BG1304" i="17" s="1"/>
  <c r="BF1298" i="17" a="1"/>
  <c r="BF1304" i="17" s="1"/>
  <c r="BE1298" i="17" a="1"/>
  <c r="BE1303" i="17" s="1"/>
  <c r="BD1298" i="17" a="1"/>
  <c r="BD1305" i="17" s="1"/>
  <c r="BC1298" i="17" a="1"/>
  <c r="BB1298" i="17" a="1"/>
  <c r="BA1298" i="17" a="1"/>
  <c r="BA1304" i="17" s="1"/>
  <c r="AZ1298" i="17" a="1"/>
  <c r="AZ1302" i="17" s="1"/>
  <c r="AY1298" i="17" a="1"/>
  <c r="AY1305" i="17" s="1"/>
  <c r="AX1298" i="17" a="1"/>
  <c r="AW1298" i="17" a="1"/>
  <c r="AW1308" i="17" s="1"/>
  <c r="AV1298" i="17" a="1"/>
  <c r="AU1298" i="17" a="1"/>
  <c r="AT1298" i="17" a="1"/>
  <c r="AS1298" i="17" a="1"/>
  <c r="AS1306" i="17" s="1"/>
  <c r="AR1298" i="17" a="1"/>
  <c r="AR1308" i="17" s="1"/>
  <c r="AQ1298" i="17" a="1"/>
  <c r="AP1298" i="17" a="1"/>
  <c r="AP1306" i="17" s="1"/>
  <c r="AO1298" i="17" a="1"/>
  <c r="AN1298" i="17" a="1"/>
  <c r="AN1300" i="17" s="1"/>
  <c r="AM1298" i="17" a="1"/>
  <c r="AM1307" i="17" s="1"/>
  <c r="AL1298" i="17" a="1"/>
  <c r="AL1301" i="17" s="1"/>
  <c r="AK1298" i="17" a="1"/>
  <c r="AK1307" i="17" s="1"/>
  <c r="AJ1298" i="17" a="1"/>
  <c r="AJ1307" i="17" s="1"/>
  <c r="AI1298" i="17" a="1"/>
  <c r="AH1298" i="17" a="1"/>
  <c r="AH1306" i="17" s="1"/>
  <c r="AG1298" i="17" a="1"/>
  <c r="AG1302" i="17" s="1"/>
  <c r="AF1298" i="17" a="1"/>
  <c r="AE1298" i="17" a="1"/>
  <c r="AE1307" i="17" s="1"/>
  <c r="AD1298" i="17" a="1"/>
  <c r="AC1298" i="17" a="1"/>
  <c r="AB1298" i="17" a="1"/>
  <c r="AB1308" i="17" s="1"/>
  <c r="AA1298" i="17" a="1"/>
  <c r="AA1305" i="17" s="1"/>
  <c r="Z1298" i="17" a="1"/>
  <c r="Y1298" i="17" a="1"/>
  <c r="X1298" i="17" a="1"/>
  <c r="W1298" i="17" a="1"/>
  <c r="W1307" i="17" s="1"/>
  <c r="V1298" i="17" a="1"/>
  <c r="V1302" i="17" s="1"/>
  <c r="U1298" i="17" a="1"/>
  <c r="U1302" i="17" s="1"/>
  <c r="T1298" i="17" a="1"/>
  <c r="T1308" i="17" s="1"/>
  <c r="S1298" i="17" a="1"/>
  <c r="S1305" i="17" s="1"/>
  <c r="R1298" i="17" a="1"/>
  <c r="Q1298" i="17" a="1"/>
  <c r="P1298" i="17" a="1"/>
  <c r="O1298" i="17" a="1"/>
  <c r="O1305" i="17" s="1"/>
  <c r="N1298" i="17" a="1"/>
  <c r="N1308" i="17" s="1"/>
  <c r="M1298" i="17" a="1"/>
  <c r="L1298" i="17" a="1"/>
  <c r="L1307" i="17" s="1"/>
  <c r="K1298" i="17" a="1"/>
  <c r="K1302" i="17" s="1"/>
  <c r="J1298" i="17" a="1"/>
  <c r="J1306" i="17" s="1"/>
  <c r="I1298" i="17" a="1"/>
  <c r="H1298" i="17" a="1"/>
  <c r="H1306" i="17" s="1"/>
  <c r="G1298" i="17" a="1"/>
  <c r="G1307" i="17" s="1"/>
  <c r="F1298" i="17" a="1"/>
  <c r="F1305" i="17" s="1"/>
  <c r="E1298" i="17" a="1"/>
  <c r="BQ1297" i="17"/>
  <c r="BQ1296" i="17"/>
  <c r="BQ1295" i="17"/>
  <c r="BQ1294" i="17"/>
  <c r="BQ1293" i="17"/>
  <c r="BQ1292" i="17"/>
  <c r="BQ1291" i="17"/>
  <c r="CI1291" i="17" s="1"/>
  <c r="BQ1290" i="17"/>
  <c r="BQ1289" i="17"/>
  <c r="BQ1288" i="17"/>
  <c r="BQ1287" i="17"/>
  <c r="CI1287" i="17" s="1"/>
  <c r="BQ1286" i="17"/>
  <c r="BP1286" i="17" a="1"/>
  <c r="BP1297" i="17" s="1"/>
  <c r="BO1286" i="17" a="1"/>
  <c r="BN1286" i="17" a="1"/>
  <c r="BN1297" i="17" s="1"/>
  <c r="BM1286" i="17" a="1"/>
  <c r="BL1286" i="17" a="1"/>
  <c r="BL1287" i="17" s="1"/>
  <c r="BK1286" i="17" a="1"/>
  <c r="BK1295" i="17" s="1"/>
  <c r="BJ1286" i="17" a="1"/>
  <c r="BJ1296" i="17" s="1"/>
  <c r="BI1286" i="17" a="1"/>
  <c r="BH1286" i="17" a="1"/>
  <c r="BH1296" i="17" s="1"/>
  <c r="BG1286" i="17" a="1"/>
  <c r="BG1295" i="17" s="1"/>
  <c r="BF1286" i="17" a="1"/>
  <c r="BF1292" i="17" s="1"/>
  <c r="BE1286" i="17" a="1"/>
  <c r="BD1286" i="17" a="1"/>
  <c r="BC1286" i="17" a="1"/>
  <c r="BC1297" i="17" s="1"/>
  <c r="BB1286" i="17" a="1"/>
  <c r="BB1296" i="17" s="1"/>
  <c r="BA1286" i="17" a="1"/>
  <c r="AZ1286" i="17" a="1"/>
  <c r="AY1286" i="17" a="1"/>
  <c r="AY1293" i="17" s="1"/>
  <c r="AX1286" i="17" a="1"/>
  <c r="AW1286" i="17" a="1"/>
  <c r="AW1295" i="17" s="1"/>
  <c r="AV1286" i="17" a="1"/>
  <c r="AV1293" i="17" s="1"/>
  <c r="AU1286" i="17" a="1"/>
  <c r="AT1286" i="17" a="1"/>
  <c r="AS1286" i="17" a="1"/>
  <c r="AS1297" i="17" s="1"/>
  <c r="AR1286" i="17" a="1"/>
  <c r="AQ1286" i="17" a="1"/>
  <c r="AP1286" i="17" a="1"/>
  <c r="AP1293" i="17" s="1"/>
  <c r="AO1286" i="17" a="1"/>
  <c r="AN1286" i="17" a="1"/>
  <c r="AM1286" i="17" a="1"/>
  <c r="AM1293" i="17" s="1"/>
  <c r="AL1286" i="17" a="1"/>
  <c r="AK1286" i="17" a="1"/>
  <c r="AJ1286" i="17" a="1"/>
  <c r="AI1286" i="17" a="1"/>
  <c r="AI1297" i="17" s="1"/>
  <c r="AH1286" i="17" a="1"/>
  <c r="AG1286" i="17" a="1"/>
  <c r="AF1286" i="17" a="1"/>
  <c r="AE1286" i="17" a="1"/>
  <c r="AE1293" i="17" s="1"/>
  <c r="AD1286" i="17" a="1"/>
  <c r="AD1294" i="17" s="1"/>
  <c r="AC1286" i="17" a="1"/>
  <c r="AC1291" i="17" s="1"/>
  <c r="AB1286" i="17" a="1"/>
  <c r="AB1291" i="17" s="1"/>
  <c r="AA1286" i="17" a="1"/>
  <c r="AA1288" i="17" s="1"/>
  <c r="Z1286" i="17" a="1"/>
  <c r="Y1286" i="17" a="1"/>
  <c r="X1286" i="17" a="1"/>
  <c r="X1293" i="17" s="1"/>
  <c r="W1286" i="17" a="1"/>
  <c r="W1293" i="17" s="1"/>
  <c r="V1286" i="17" a="1"/>
  <c r="V1296" i="17" s="1"/>
  <c r="U1286" i="17" a="1"/>
  <c r="U1293" i="17" s="1"/>
  <c r="T1286" i="17" a="1"/>
  <c r="T1297" i="17" s="1"/>
  <c r="S1286" i="17" a="1"/>
  <c r="S1295" i="17" s="1"/>
  <c r="R1286" i="17" a="1"/>
  <c r="Q1286" i="17" a="1"/>
  <c r="Q1297" i="17" s="1"/>
  <c r="P1286" i="17" a="1"/>
  <c r="P1293" i="17" s="1"/>
  <c r="O1286" i="17" a="1"/>
  <c r="N1286" i="17" a="1"/>
  <c r="N1295" i="17" s="1"/>
  <c r="M1286" i="17" a="1"/>
  <c r="M1293" i="17" s="1"/>
  <c r="L1286" i="17" a="1"/>
  <c r="K1286" i="17" a="1"/>
  <c r="K1295" i="17" s="1"/>
  <c r="J1286" i="17" a="1"/>
  <c r="J1296" i="17" s="1"/>
  <c r="I1286" i="17" a="1"/>
  <c r="I1290" i="17" s="1"/>
  <c r="H1286" i="17" a="1"/>
  <c r="H1293" i="17" s="1"/>
  <c r="G1286" i="17" a="1"/>
  <c r="G1287" i="17" s="1"/>
  <c r="F1294" i="17"/>
  <c r="F1286" i="17" a="1"/>
  <c r="F1295" i="17" s="1"/>
  <c r="E1286" i="17" a="1"/>
  <c r="BQ1285" i="17"/>
  <c r="BQ1284" i="17"/>
  <c r="BQ1283" i="17"/>
  <c r="BQ1282" i="17"/>
  <c r="BQ1281" i="17"/>
  <c r="BR1281" i="17" s="1"/>
  <c r="BQ1280" i="17"/>
  <c r="CI1280" i="17" s="1"/>
  <c r="BQ1279" i="17"/>
  <c r="BR1279" i="17" s="1"/>
  <c r="BQ1278" i="17"/>
  <c r="CI1278" i="17" s="1"/>
  <c r="BQ1277" i="17"/>
  <c r="BR1277" i="17" s="1"/>
  <c r="BQ1276" i="17"/>
  <c r="BR1276" i="17" s="1"/>
  <c r="BQ1275" i="17"/>
  <c r="BR1275" i="17" s="1"/>
  <c r="BQ1274" i="17"/>
  <c r="BR1274" i="17" s="1"/>
  <c r="BP1274" i="17" a="1"/>
  <c r="BP1284" i="17" s="1"/>
  <c r="BO1274" i="17" a="1"/>
  <c r="BN1274" i="17" a="1"/>
  <c r="BN1282" i="17" s="1"/>
  <c r="BM1274" i="17" a="1"/>
  <c r="BM1285" i="17" s="1"/>
  <c r="BL1274" i="17" a="1"/>
  <c r="BK1274" i="17" a="1"/>
  <c r="BK1283" i="17" s="1"/>
  <c r="BJ1274" i="17" a="1"/>
  <c r="BI1274" i="17" a="1"/>
  <c r="BI1281" i="17" s="1"/>
  <c r="BH1274" i="17" a="1"/>
  <c r="BH1285" i="17" s="1"/>
  <c r="BG1274" i="17" a="1"/>
  <c r="BG1283" i="17" s="1"/>
  <c r="BF1274" i="17" a="1"/>
  <c r="BF1281" i="17" s="1"/>
  <c r="BE1274" i="17" a="1"/>
  <c r="BE1281" i="17" s="1"/>
  <c r="BD1274" i="17" a="1"/>
  <c r="BD1281" i="17" s="1"/>
  <c r="BC1274" i="17" a="1"/>
  <c r="BC1283" i="17" s="1"/>
  <c r="BB1274" i="17" a="1"/>
  <c r="BB1276" i="17" s="1"/>
  <c r="BA1274" i="17" a="1"/>
  <c r="BA1282" i="17" s="1"/>
  <c r="AZ1274" i="17" a="1"/>
  <c r="AZ1284" i="17" s="1"/>
  <c r="AY1274" i="17" a="1"/>
  <c r="AY1283" i="17" s="1"/>
  <c r="AX1274" i="17" a="1"/>
  <c r="AX1281" i="17" s="1"/>
  <c r="AW1274" i="17" a="1"/>
  <c r="AW1282" i="17" s="1"/>
  <c r="AV1274" i="17" a="1"/>
  <c r="AU1274" i="17" a="1"/>
  <c r="AU1283" i="17" s="1"/>
  <c r="AT1274" i="17" a="1"/>
  <c r="AT1277" i="17" s="1"/>
  <c r="AS1274" i="17" a="1"/>
  <c r="AR1274" i="17" a="1"/>
  <c r="AQ1274" i="17" a="1"/>
  <c r="AQ1283" i="17" s="1"/>
  <c r="AP1274" i="17" a="1"/>
  <c r="AP1285" i="17" s="1"/>
  <c r="AO1274" i="17" a="1"/>
  <c r="AN1274" i="17" a="1"/>
  <c r="AN1281" i="17" s="1"/>
  <c r="AM1274" i="17" a="1"/>
  <c r="AM1283" i="17" s="1"/>
  <c r="AL1274" i="17" a="1"/>
  <c r="AL1274" i="17" s="1"/>
  <c r="AK1274" i="17" a="1"/>
  <c r="AK1282" i="17" s="1"/>
  <c r="AJ1274" i="17" a="1"/>
  <c r="AI1274" i="17" a="1"/>
  <c r="AI1283" i="17" s="1"/>
  <c r="AH1274" i="17" a="1"/>
  <c r="AH1278" i="17" s="1"/>
  <c r="AG1274" i="17" a="1"/>
  <c r="AF1274" i="17" a="1"/>
  <c r="AE1274" i="17" a="1"/>
  <c r="AD1274" i="17" a="1"/>
  <c r="AD1282" i="17" s="1"/>
  <c r="AC1274" i="17" a="1"/>
  <c r="AC1279" i="17" s="1"/>
  <c r="AB1274" i="17" a="1"/>
  <c r="AB1281" i="17" s="1"/>
  <c r="AA1274" i="17" a="1"/>
  <c r="Z1274" i="17" a="1"/>
  <c r="Z1278" i="17" s="1"/>
  <c r="Y1274" i="17" a="1"/>
  <c r="Y1283" i="17" s="1"/>
  <c r="X1274" i="17" a="1"/>
  <c r="X1276" i="17" s="1"/>
  <c r="W1274" i="17" a="1"/>
  <c r="W1276" i="17" s="1"/>
  <c r="V1274" i="17" a="1"/>
  <c r="V1282" i="17" s="1"/>
  <c r="U1274" i="17" a="1"/>
  <c r="U1279" i="17" s="1"/>
  <c r="T1274" i="17" a="1"/>
  <c r="S1274" i="17" a="1"/>
  <c r="S1281" i="17" s="1"/>
  <c r="R1274" i="17" a="1"/>
  <c r="R1278" i="17" s="1"/>
  <c r="Q1274" i="17" a="1"/>
  <c r="Q1283" i="17" s="1"/>
  <c r="P1274" i="17" a="1"/>
  <c r="P1285" i="17" s="1"/>
  <c r="O1274" i="17" a="1"/>
  <c r="O1275" i="17" s="1"/>
  <c r="N1274" i="17" a="1"/>
  <c r="N1282" i="17" s="1"/>
  <c r="M1274" i="17" a="1"/>
  <c r="M1282" i="17" s="1"/>
  <c r="L1274" i="17" a="1"/>
  <c r="L1281" i="17" s="1"/>
  <c r="K1274" i="17" a="1"/>
  <c r="J1274" i="17" a="1"/>
  <c r="J1278" i="17" s="1"/>
  <c r="I1274" i="17" a="1"/>
  <c r="H1274" i="17" a="1"/>
  <c r="G1274" i="17" a="1"/>
  <c r="G1279" i="17" s="1"/>
  <c r="F1274" i="17" a="1"/>
  <c r="F1282" i="17" s="1"/>
  <c r="E1274" i="17" a="1"/>
  <c r="E1279" i="17" s="1"/>
  <c r="BQ1273" i="17"/>
  <c r="BQ1272" i="17"/>
  <c r="BQ1271" i="17"/>
  <c r="BQ1270" i="17"/>
  <c r="BQ1269" i="17"/>
  <c r="CI1269" i="17" s="1"/>
  <c r="BQ1268" i="17"/>
  <c r="CI1268" i="17" s="1"/>
  <c r="BQ1267" i="17"/>
  <c r="CI1267" i="17" s="1"/>
  <c r="BQ1266" i="17"/>
  <c r="CI1266" i="17" s="1"/>
  <c r="BQ1265" i="17"/>
  <c r="CI1265" i="17" s="1"/>
  <c r="BQ1264" i="17"/>
  <c r="CI1264" i="17" s="1"/>
  <c r="BQ1263" i="17"/>
  <c r="CI1263" i="17" s="1"/>
  <c r="BQ1262" i="17"/>
  <c r="CI1262" i="17" s="1"/>
  <c r="P1262" i="17" a="1"/>
  <c r="P1272" i="17" s="1"/>
  <c r="O1262" i="17" a="1"/>
  <c r="O1269" i="17" s="1"/>
  <c r="N1262" i="17" a="1"/>
  <c r="N1266" i="17" s="1"/>
  <c r="M1262" i="17" a="1"/>
  <c r="M1269" i="17" s="1"/>
  <c r="L1262" i="17" a="1"/>
  <c r="L1266" i="17" s="1"/>
  <c r="K1262" i="17" a="1"/>
  <c r="K1273" i="17" s="1"/>
  <c r="J1262" i="17" a="1"/>
  <c r="J1270" i="17" s="1"/>
  <c r="I1262" i="17" a="1"/>
  <c r="H1262" i="17" a="1"/>
  <c r="G1262" i="17" a="1"/>
  <c r="G1269" i="17" s="1"/>
  <c r="F1262" i="17" a="1"/>
  <c r="F1266" i="17" s="1"/>
  <c r="E1262" i="17" a="1"/>
  <c r="E1269" i="17" s="1"/>
  <c r="BQ1261" i="17"/>
  <c r="BQ1260" i="17"/>
  <c r="BQ1259" i="17"/>
  <c r="BQ1258" i="17"/>
  <c r="BQ1257" i="17"/>
  <c r="CI1257" i="17" s="1"/>
  <c r="BQ1256" i="17"/>
  <c r="CI1256" i="17" s="1"/>
  <c r="BQ1255" i="17"/>
  <c r="BQ1254" i="17"/>
  <c r="BR1254" i="17" s="1"/>
  <c r="BQ1253" i="17"/>
  <c r="BR1253" i="17" s="1"/>
  <c r="BQ1252" i="17"/>
  <c r="BQ1251" i="17"/>
  <c r="BQ1250" i="17"/>
  <c r="CI1250" i="17" s="1"/>
  <c r="P1250" i="17" a="1"/>
  <c r="P1258" i="17" s="1"/>
  <c r="O1250" i="17" a="1"/>
  <c r="O1261" i="17" s="1"/>
  <c r="N1250" i="17" a="1"/>
  <c r="M1250" i="17" a="1"/>
  <c r="M1261" i="17" s="1"/>
  <c r="L1250" i="17" a="1"/>
  <c r="K1250" i="17" a="1"/>
  <c r="J1250" i="17" a="1"/>
  <c r="J1254" i="17" s="1"/>
  <c r="I1250" i="17" a="1"/>
  <c r="I1257" i="17" s="1"/>
  <c r="H1250" i="17" a="1"/>
  <c r="H1261" i="17" s="1"/>
  <c r="G1250" i="17" a="1"/>
  <c r="G1261" i="17" s="1"/>
  <c r="F1250" i="17" a="1"/>
  <c r="E1250" i="17" a="1"/>
  <c r="E1261" i="17" s="1"/>
  <c r="BQ1249" i="17"/>
  <c r="BQ1248" i="17"/>
  <c r="BQ1247" i="17"/>
  <c r="BQ1246" i="17"/>
  <c r="BQ1245" i="17"/>
  <c r="CI1245" i="17" s="1"/>
  <c r="BQ1244" i="17"/>
  <c r="BQ1243" i="17"/>
  <c r="BR1243" i="17" s="1"/>
  <c r="BQ1242" i="17"/>
  <c r="BQ1241" i="17"/>
  <c r="BR1241" i="17" s="1"/>
  <c r="BQ1240" i="17"/>
  <c r="CI1240" i="17" s="1"/>
  <c r="BQ1239" i="17"/>
  <c r="BR1239" i="17" s="1"/>
  <c r="BQ1238" i="17"/>
  <c r="BR1238" i="17" s="1"/>
  <c r="BP1238" i="17" a="1"/>
  <c r="BO1238" i="17" a="1"/>
  <c r="BO1245" i="17" s="1"/>
  <c r="BN1238" i="17" a="1"/>
  <c r="BN1249" i="17" s="1"/>
  <c r="BM1238" i="17" a="1"/>
  <c r="BM1246" i="17" s="1"/>
  <c r="BL1238" i="17" a="1"/>
  <c r="BL1246" i="17" s="1"/>
  <c r="BK1238" i="17" a="1"/>
  <c r="BJ1238" i="17" a="1"/>
  <c r="BI1238" i="17" a="1"/>
  <c r="BH1238" i="17" a="1"/>
  <c r="BH1243" i="17" s="1"/>
  <c r="BG1238" i="17" a="1"/>
  <c r="BG1244" i="17" s="1"/>
  <c r="BF1238" i="17" a="1"/>
  <c r="BF1249" i="17" s="1"/>
  <c r="BE1238" i="17" a="1"/>
  <c r="BE1247" i="17" s="1"/>
  <c r="BD1238" i="17" a="1"/>
  <c r="BD1246" i="17" s="1"/>
  <c r="BC1238" i="17" a="1"/>
  <c r="BB1238" i="17" a="1"/>
  <c r="BA1238" i="17" a="1"/>
  <c r="BA1247" i="17" s="1"/>
  <c r="AZ1238" i="17" a="1"/>
  <c r="AY1238" i="17" a="1"/>
  <c r="AY1249" i="17" s="1"/>
  <c r="AX1238" i="17" a="1"/>
  <c r="AX1247" i="17" s="1"/>
  <c r="AW1238" i="17" a="1"/>
  <c r="AW1244" i="17" s="1"/>
  <c r="AV1238" i="17" a="1"/>
  <c r="AV1244" i="17" s="1"/>
  <c r="AU1238" i="17" a="1"/>
  <c r="AT1238" i="17" a="1"/>
  <c r="AS1238" i="17" a="1"/>
  <c r="AR1238" i="17" a="1"/>
  <c r="AR1243" i="17" s="1"/>
  <c r="AQ1238" i="17" a="1"/>
  <c r="AP1238" i="17" a="1"/>
  <c r="AP1246" i="17" s="1"/>
  <c r="AO1238" i="17" a="1"/>
  <c r="AO1244" i="17" s="1"/>
  <c r="AN1238" i="17" a="1"/>
  <c r="AM1238" i="17" a="1"/>
  <c r="AL1238" i="17" a="1"/>
  <c r="AL1246" i="17" s="1"/>
  <c r="AK1238" i="17" a="1"/>
  <c r="AK1247" i="17" s="1"/>
  <c r="AJ1238" i="17" a="1"/>
  <c r="AI1238" i="17" a="1"/>
  <c r="AH1238" i="17" a="1"/>
  <c r="AH1249" i="17" s="1"/>
  <c r="AG1238" i="17" a="1"/>
  <c r="AG1245" i="17" s="1"/>
  <c r="AF1238" i="17" a="1"/>
  <c r="AE1238" i="17" a="1"/>
  <c r="AD1238" i="17" a="1"/>
  <c r="AC1238" i="17" a="1"/>
  <c r="AC1244" i="17" s="1"/>
  <c r="AB1238" i="17" a="1"/>
  <c r="AB1247" i="17" s="1"/>
  <c r="AA1238" i="17" a="1"/>
  <c r="Z1238" i="17" a="1"/>
  <c r="Y1238" i="17" a="1"/>
  <c r="Y1242" i="17" s="1"/>
  <c r="X1238" i="17" a="1"/>
  <c r="W1238" i="17" a="1"/>
  <c r="V1238" i="17" a="1"/>
  <c r="U1238" i="17" a="1"/>
  <c r="U1244" i="17" s="1"/>
  <c r="T1238" i="17" a="1"/>
  <c r="T1243" i="17" s="1"/>
  <c r="S1238" i="17" a="1"/>
  <c r="S1248" i="17" s="1"/>
  <c r="R1238" i="17" a="1"/>
  <c r="Q1238" i="17" a="1"/>
  <c r="Q1245" i="17" s="1"/>
  <c r="P1238" i="17" a="1"/>
  <c r="O1238" i="17" a="1"/>
  <c r="O1248" i="17" s="1"/>
  <c r="N1238" i="17" a="1"/>
  <c r="M1238" i="17" a="1"/>
  <c r="M1238" i="17" s="1"/>
  <c r="L1238" i="17" a="1"/>
  <c r="L1248" i="17" s="1"/>
  <c r="K1238" i="17" a="1"/>
  <c r="K1246" i="17" s="1"/>
  <c r="J1238" i="17" a="1"/>
  <c r="J1249" i="17" s="1"/>
  <c r="I1238" i="17" a="1"/>
  <c r="I1248" i="17" s="1"/>
  <c r="H1238" i="17" a="1"/>
  <c r="H1245" i="17" s="1"/>
  <c r="G1238" i="17" a="1"/>
  <c r="G1246" i="17" s="1"/>
  <c r="F1238" i="17" a="1"/>
  <c r="F1246" i="17" s="1"/>
  <c r="E1238" i="17" a="1"/>
  <c r="E1249" i="17" s="1"/>
  <c r="BQ1237" i="17"/>
  <c r="BQ1236" i="17"/>
  <c r="BQ1235" i="17"/>
  <c r="BQ1234" i="17"/>
  <c r="BQ1233" i="17"/>
  <c r="BQ1232" i="17"/>
  <c r="CI1232" i="17" s="1"/>
  <c r="BQ1231" i="17"/>
  <c r="BQ1230" i="17"/>
  <c r="BQ1229" i="17"/>
  <c r="BQ1228" i="17"/>
  <c r="CI1228" i="17" s="1"/>
  <c r="BQ1227" i="17"/>
  <c r="BQ1226" i="17"/>
  <c r="CI1226" i="17" s="1"/>
  <c r="BP1226" i="17" a="1"/>
  <c r="BP1235" i="17" s="1"/>
  <c r="BO1226" i="17" a="1"/>
  <c r="BO1236" i="17" s="1"/>
  <c r="BN1226" i="17" a="1"/>
  <c r="BN1230" i="17" s="1"/>
  <c r="BM1226" i="17" a="1"/>
  <c r="BL1226" i="17" a="1"/>
  <c r="BL1233" i="17" s="1"/>
  <c r="BK1226" i="17" a="1"/>
  <c r="BK1233" i="17" s="1"/>
  <c r="BJ1226" i="17" a="1"/>
  <c r="BJ1234" i="17" s="1"/>
  <c r="BI1226" i="17" a="1"/>
  <c r="BI1234" i="17" s="1"/>
  <c r="BH1226" i="17" a="1"/>
  <c r="BG1226" i="17" a="1"/>
  <c r="BG1236" i="17" s="1"/>
  <c r="BF1226" i="17" a="1"/>
  <c r="BE1226" i="17" a="1"/>
  <c r="BE1233" i="17" s="1"/>
  <c r="BD1226" i="17" a="1"/>
  <c r="BD1230" i="17" s="1"/>
  <c r="BC1226" i="17" a="1"/>
  <c r="BB1226" i="17" a="1"/>
  <c r="BB1234" i="17" s="1"/>
  <c r="BA1226" i="17" a="1"/>
  <c r="BA1236" i="17" s="1"/>
  <c r="AZ1226" i="17" a="1"/>
  <c r="AZ1236" i="17" s="1"/>
  <c r="AY1226" i="17" a="1"/>
  <c r="AY1236" i="17" s="1"/>
  <c r="AX1226" i="17" a="1"/>
  <c r="AW1226" i="17" a="1"/>
  <c r="AW1236" i="17" s="1"/>
  <c r="AV1226" i="17" a="1"/>
  <c r="AV1231" i="17" s="1"/>
  <c r="AU1226" i="17" a="1"/>
  <c r="AT1226" i="17" a="1"/>
  <c r="AS1226" i="17" a="1"/>
  <c r="AR1226" i="17" a="1"/>
  <c r="AR1233" i="17" s="1"/>
  <c r="AQ1226" i="17" a="1"/>
  <c r="AQ1233" i="17" s="1"/>
  <c r="AP1226" i="17" a="1"/>
  <c r="AP1230" i="17" s="1"/>
  <c r="AO1226" i="17" a="1"/>
  <c r="AN1226" i="17" a="1"/>
  <c r="AN1230" i="17" s="1"/>
  <c r="AM1226" i="17" a="1"/>
  <c r="AL1226" i="17" a="1"/>
  <c r="AL1235" i="17" s="1"/>
  <c r="AK1226" i="17" a="1"/>
  <c r="AK1235" i="17" s="1"/>
  <c r="AJ1226" i="17" a="1"/>
  <c r="AJ1233" i="17" s="1"/>
  <c r="AI1226" i="17" a="1"/>
  <c r="AH1226" i="17" a="1"/>
  <c r="AG1226" i="17" a="1"/>
  <c r="AG1228" i="17" s="1"/>
  <c r="AF1226" i="17" a="1"/>
  <c r="AF1230" i="17" s="1"/>
  <c r="AE1226" i="17" a="1"/>
  <c r="AD1226" i="17" a="1"/>
  <c r="AD1235" i="17" s="1"/>
  <c r="AC1226" i="17" a="1"/>
  <c r="AC1235" i="17" s="1"/>
  <c r="AB1226" i="17" a="1"/>
  <c r="AA1226" i="17" a="1"/>
  <c r="AA1233" i="17" s="1"/>
  <c r="Z1226" i="17" a="1"/>
  <c r="Z1230" i="17" s="1"/>
  <c r="Y1226" i="17" a="1"/>
  <c r="Y1236" i="17" s="1"/>
  <c r="X1226" i="17" a="1"/>
  <c r="X1231" i="17" s="1"/>
  <c r="W1226" i="17" a="1"/>
  <c r="W1233" i="17" s="1"/>
  <c r="V1226" i="17" a="1"/>
  <c r="V1235" i="17" s="1"/>
  <c r="U1226" i="17" a="1"/>
  <c r="T1226" i="17" a="1"/>
  <c r="T1233" i="17" s="1"/>
  <c r="S1226" i="17" a="1"/>
  <c r="S1233" i="17" s="1"/>
  <c r="R1226" i="17" a="1"/>
  <c r="Q1226" i="17" a="1"/>
  <c r="Q1236" i="17" s="1"/>
  <c r="P1226" i="17" a="1"/>
  <c r="P1233" i="17" s="1"/>
  <c r="O1226" i="17" a="1"/>
  <c r="O1233" i="17" s="1"/>
  <c r="N1226" i="17" a="1"/>
  <c r="N1235" i="17" s="1"/>
  <c r="M1226" i="17" a="1"/>
  <c r="M1235" i="17" s="1"/>
  <c r="L1226" i="17" a="1"/>
  <c r="L1233" i="17" s="1"/>
  <c r="K1226" i="17" a="1"/>
  <c r="K1233" i="17" s="1"/>
  <c r="J1226" i="17" a="1"/>
  <c r="J1230" i="17" s="1"/>
  <c r="I1226" i="17" a="1"/>
  <c r="I1236" i="17" s="1"/>
  <c r="H1226" i="17" a="1"/>
  <c r="G1226" i="17" a="1"/>
  <c r="G1233" i="17" s="1"/>
  <c r="F1226" i="17" a="1"/>
  <c r="F1227" i="17" s="1"/>
  <c r="E1226" i="17" a="1"/>
  <c r="E1235" i="17" s="1"/>
  <c r="BQ1225" i="17"/>
  <c r="BQ1224" i="17"/>
  <c r="BQ1223" i="17"/>
  <c r="BQ1222" i="17"/>
  <c r="BQ1221" i="17"/>
  <c r="CI1221" i="17" s="1"/>
  <c r="BQ1220" i="17"/>
  <c r="CI1220" i="17" s="1"/>
  <c r="BQ1219" i="17"/>
  <c r="CI1219" i="17" s="1"/>
  <c r="BQ1218" i="17"/>
  <c r="CI1218" i="17" s="1"/>
  <c r="BQ1217" i="17"/>
  <c r="CI1217" i="17" s="1"/>
  <c r="BQ1216" i="17"/>
  <c r="CI1216" i="17" s="1"/>
  <c r="BQ1215" i="17"/>
  <c r="CI1215" i="17" s="1"/>
  <c r="BQ1214" i="17"/>
  <c r="CI1214" i="17" s="1"/>
  <c r="BP1214" i="17" a="1"/>
  <c r="BP1221" i="17" s="1"/>
  <c r="BO1214" i="17"/>
  <c r="BO1214" i="17" a="1"/>
  <c r="BO1221" i="17" s="1"/>
  <c r="BN1214" i="17" a="1"/>
  <c r="BN1225" i="17" s="1"/>
  <c r="BM1214" i="17" a="1"/>
  <c r="BM1224" i="17" s="1"/>
  <c r="BL1214" i="17" a="1"/>
  <c r="BL1221" i="17" s="1"/>
  <c r="BK1214" i="17" a="1"/>
  <c r="BJ1214" i="17" a="1"/>
  <c r="BJ1225" i="17" s="1"/>
  <c r="BI1214" i="17" a="1"/>
  <c r="BI1224" i="17" s="1"/>
  <c r="BH1214" i="17" a="1"/>
  <c r="BH1221" i="17" s="1"/>
  <c r="BG1214" i="17" a="1"/>
  <c r="BG1221" i="17" s="1"/>
  <c r="BF1214" i="17" a="1"/>
  <c r="BF1217" i="17" s="1"/>
  <c r="BE1214" i="17" a="1"/>
  <c r="BE1224" i="17" s="1"/>
  <c r="BD1214" i="17" a="1"/>
  <c r="BC1214" i="17" a="1"/>
  <c r="BC1221" i="17" s="1"/>
  <c r="BB1214" i="17" a="1"/>
  <c r="BB1215" i="17" s="1"/>
  <c r="BA1214" i="17" a="1"/>
  <c r="BA1224" i="17" s="1"/>
  <c r="AZ1214" i="17" a="1"/>
  <c r="AY1214" i="17" a="1"/>
  <c r="AX1214" i="17" a="1"/>
  <c r="AX1225" i="17" s="1"/>
  <c r="AW1214" i="17" a="1"/>
  <c r="AW1222" i="17" s="1"/>
  <c r="AV1214" i="17" a="1"/>
  <c r="AV1223" i="17" s="1"/>
  <c r="AU1214" i="17" a="1"/>
  <c r="AU1221" i="17" s="1"/>
  <c r="AT1214" i="17" a="1"/>
  <c r="AS1214" i="17" a="1"/>
  <c r="AR1214" i="17" a="1"/>
  <c r="AR1221" i="17" s="1"/>
  <c r="AQ1214" i="17" a="1"/>
  <c r="AQ1221" i="17" s="1"/>
  <c r="AP1214" i="17" a="1"/>
  <c r="AP1217" i="17" s="1"/>
  <c r="AO1214" i="17" a="1"/>
  <c r="AO1218" i="17" s="1"/>
  <c r="AN1214" i="17" a="1"/>
  <c r="AM1214" i="17" a="1"/>
  <c r="AM1221" i="17" s="1"/>
  <c r="AL1214" i="17" a="1"/>
  <c r="AL1215" i="17" s="1"/>
  <c r="AK1214" i="17" a="1"/>
  <c r="AJ1214" i="17" a="1"/>
  <c r="AJ1221" i="17" s="1"/>
  <c r="AI1214" i="17" a="1"/>
  <c r="AH1214" i="17" a="1"/>
  <c r="AH1219" i="17" s="1"/>
  <c r="AG1214" i="17" a="1"/>
  <c r="AG1218" i="17" s="1"/>
  <c r="AF1214" i="17" a="1"/>
  <c r="AF1220" i="17" s="1"/>
  <c r="AE1214" i="17" a="1"/>
  <c r="AD1214" i="17" a="1"/>
  <c r="AD1217" i="17" s="1"/>
  <c r="AC1214" i="17" a="1"/>
  <c r="AC1214" i="17" s="1"/>
  <c r="AB1214" i="17" a="1"/>
  <c r="AB1221" i="17" s="1"/>
  <c r="AA1216" i="17"/>
  <c r="AA1214" i="17" a="1"/>
  <c r="AA1222" i="17" s="1"/>
  <c r="Z1214" i="17" a="1"/>
  <c r="Y1214" i="17" a="1"/>
  <c r="Y1218" i="17" s="1"/>
  <c r="X1214" i="17" a="1"/>
  <c r="W1214" i="17" a="1"/>
  <c r="W1222" i="17" s="1"/>
  <c r="V1214" i="17" a="1"/>
  <c r="U1214" i="17" a="1"/>
  <c r="T1214" i="17" a="1"/>
  <c r="S1214" i="17" a="1"/>
  <c r="R1214" i="17" a="1"/>
  <c r="R1224" i="17" s="1"/>
  <c r="Q1214" i="17" a="1"/>
  <c r="Q1223" i="17" s="1"/>
  <c r="P1214" i="17" a="1"/>
  <c r="O1214" i="17" a="1"/>
  <c r="O1221" i="17" s="1"/>
  <c r="N1214" i="17" a="1"/>
  <c r="M1214" i="17" a="1"/>
  <c r="M1224" i="17" s="1"/>
  <c r="L1214" i="17" a="1"/>
  <c r="L1223" i="17" s="1"/>
  <c r="K1214" i="17" a="1"/>
  <c r="J1214" i="17" a="1"/>
  <c r="J1218" i="17" s="1"/>
  <c r="I1214" i="17" a="1"/>
  <c r="I1223" i="17" s="1"/>
  <c r="H1214" i="17" a="1"/>
  <c r="G1214" i="17" a="1"/>
  <c r="G1224" i="17" s="1"/>
  <c r="F1214" i="17" a="1"/>
  <c r="E1214" i="17" a="1"/>
  <c r="BQ1213" i="17"/>
  <c r="BQ1212" i="17"/>
  <c r="BQ1211" i="17"/>
  <c r="BQ1210" i="17"/>
  <c r="BQ1209" i="17"/>
  <c r="CI1209" i="17" s="1"/>
  <c r="BQ1208" i="17"/>
  <c r="BQ1207" i="17"/>
  <c r="CI1207" i="17" s="1"/>
  <c r="BQ1206" i="17"/>
  <c r="CI1206" i="17" s="1"/>
  <c r="BQ1205" i="17"/>
  <c r="BQ1204" i="17"/>
  <c r="CI1204" i="17" s="1"/>
  <c r="BQ1203" i="17"/>
  <c r="BR1203" i="17" s="1"/>
  <c r="BQ1202" i="17"/>
  <c r="CI1202" i="17" s="1"/>
  <c r="P1202" i="17" a="1"/>
  <c r="O1202" i="17" a="1"/>
  <c r="O1211" i="17" s="1"/>
  <c r="N1202" i="17" a="1"/>
  <c r="M1202" i="17" a="1"/>
  <c r="L1202" i="17" a="1"/>
  <c r="K1202" i="17" a="1"/>
  <c r="K1211" i="17" s="1"/>
  <c r="J1202" i="17" a="1"/>
  <c r="J1212" i="17" s="1"/>
  <c r="I1202" i="17" a="1"/>
  <c r="H1202" i="17" a="1"/>
  <c r="G1202" i="17" a="1"/>
  <c r="G1211" i="17" s="1"/>
  <c r="F1202" i="17" a="1"/>
  <c r="F1211" i="17" s="1"/>
  <c r="E1209" i="17"/>
  <c r="E1202" i="17" a="1"/>
  <c r="BQ1201" i="17"/>
  <c r="BQ1200" i="17"/>
  <c r="BQ1199" i="17"/>
  <c r="BQ1198" i="17"/>
  <c r="BQ1197" i="17"/>
  <c r="BR1197" i="17" s="1"/>
  <c r="BQ1196" i="17"/>
  <c r="BQ1195" i="17"/>
  <c r="BQ1194" i="17"/>
  <c r="BQ1193" i="17"/>
  <c r="BR1193" i="17" s="1"/>
  <c r="BQ1192" i="17"/>
  <c r="BQ1191" i="17"/>
  <c r="BQ1190" i="17"/>
  <c r="P1190" i="17" a="1"/>
  <c r="P1197" i="17" s="1"/>
  <c r="O1190" i="17" a="1"/>
  <c r="N1190" i="17" a="1"/>
  <c r="M1190" i="17" a="1"/>
  <c r="L1190" i="17" a="1"/>
  <c r="K1190" i="17" a="1"/>
  <c r="K1199" i="17" s="1"/>
  <c r="J1190" i="17" a="1"/>
  <c r="I1190" i="17" a="1"/>
  <c r="H1190" i="17" a="1"/>
  <c r="G1190" i="17" a="1"/>
  <c r="F1190" i="17" a="1"/>
  <c r="E1190" i="17" a="1"/>
  <c r="BQ1189" i="17"/>
  <c r="BQ1188" i="17"/>
  <c r="BQ1187" i="17"/>
  <c r="BQ1186" i="17"/>
  <c r="BQ1185" i="17"/>
  <c r="BQ1184" i="17"/>
  <c r="BQ1183" i="17"/>
  <c r="BQ1182" i="17"/>
  <c r="BR1182" i="17" s="1"/>
  <c r="BQ1181" i="17"/>
  <c r="BQ1180" i="17"/>
  <c r="BR1180" i="17" s="1"/>
  <c r="BQ1179" i="17"/>
  <c r="BQ1178" i="17"/>
  <c r="P1178" i="17" a="1"/>
  <c r="O1178" i="17" a="1"/>
  <c r="N1178" i="17" a="1"/>
  <c r="N1185" i="17" s="1"/>
  <c r="M1178" i="17" a="1"/>
  <c r="L1178" i="17" a="1"/>
  <c r="K1178" i="17" a="1"/>
  <c r="J1178" i="17" a="1"/>
  <c r="J1179" i="17" s="1"/>
  <c r="I1178" i="17" a="1"/>
  <c r="I1182" i="17" s="1"/>
  <c r="H1178" i="17" a="1"/>
  <c r="H1187" i="17" s="1"/>
  <c r="G1178" i="17" a="1"/>
  <c r="G1188" i="17" s="1"/>
  <c r="F1178" i="17" a="1"/>
  <c r="E1178" i="17" a="1"/>
  <c r="E1183" i="17" s="1"/>
  <c r="BQ1177" i="17"/>
  <c r="BQ1176" i="17"/>
  <c r="BQ1175" i="17"/>
  <c r="BQ1174" i="17"/>
  <c r="BQ1173" i="17"/>
  <c r="BQ1172" i="17"/>
  <c r="BQ1171" i="17"/>
  <c r="BR1171" i="17" s="1"/>
  <c r="BQ1170" i="17"/>
  <c r="BQ1169" i="17"/>
  <c r="BR1169" i="17" s="1"/>
  <c r="BQ1168" i="17"/>
  <c r="CI1168" i="17" s="1"/>
  <c r="BQ1167" i="17"/>
  <c r="CI1167" i="17" s="1"/>
  <c r="C1167" i="17"/>
  <c r="C1168" i="17" s="1"/>
  <c r="C1169" i="17" s="1"/>
  <c r="C1170" i="17" s="1"/>
  <c r="C1171" i="17" s="1"/>
  <c r="C1172" i="17" s="1"/>
  <c r="C1173" i="17" s="1"/>
  <c r="C1174" i="17" s="1"/>
  <c r="C1175" i="17" s="1"/>
  <c r="C1176" i="17" s="1"/>
  <c r="C1177" i="17" s="1"/>
  <c r="BQ1166" i="17"/>
  <c r="CI1166" i="17" s="1"/>
  <c r="P1166" i="17" a="1"/>
  <c r="P1176" i="17" s="1"/>
  <c r="O1166" i="17" a="1"/>
  <c r="O1168" i="17" s="1"/>
  <c r="N1166" i="17" a="1"/>
  <c r="M1166" i="17" a="1"/>
  <c r="M1173" i="17" s="1"/>
  <c r="L1166" i="17" a="1"/>
  <c r="K1166" i="17" a="1"/>
  <c r="J1166" i="17" a="1"/>
  <c r="I1166" i="17" a="1"/>
  <c r="H1166" i="17" a="1"/>
  <c r="H1176" i="17" s="1"/>
  <c r="G1166" i="17" a="1"/>
  <c r="G1176" i="17" s="1"/>
  <c r="F1166" i="17" a="1"/>
  <c r="E1166" i="17" a="1"/>
  <c r="BQ1165" i="17"/>
  <c r="BQ1164" i="17"/>
  <c r="BQ1163" i="17"/>
  <c r="BQ1162" i="17"/>
  <c r="BQ1161" i="17"/>
  <c r="CI1161" i="17" s="1"/>
  <c r="BQ1160" i="17"/>
  <c r="BR1160" i="17" s="1"/>
  <c r="BQ1159" i="17"/>
  <c r="CI1159" i="17" s="1"/>
  <c r="BQ1158" i="17"/>
  <c r="BQ1157" i="17"/>
  <c r="BR1157" i="17" s="1"/>
  <c r="BQ1156" i="17"/>
  <c r="BR1156" i="17" s="1"/>
  <c r="BQ1155" i="17"/>
  <c r="CI1155" i="17" s="1"/>
  <c r="BQ1154" i="17"/>
  <c r="BR1154" i="17" s="1"/>
  <c r="BP1154" i="17" a="1"/>
  <c r="BP1158" i="17" s="1"/>
  <c r="BO1154" i="17" a="1"/>
  <c r="BO1165" i="17" s="1"/>
  <c r="BN1154" i="17" a="1"/>
  <c r="BN1164" i="17" s="1"/>
  <c r="BM1154" i="17" a="1"/>
  <c r="BL1154" i="17" a="1"/>
  <c r="BL1160" i="17" s="1"/>
  <c r="BK1154" i="17" a="1"/>
  <c r="BJ1154" i="17" a="1"/>
  <c r="BJ1161" i="17" s="1"/>
  <c r="BI1154" i="17" a="1"/>
  <c r="BH1154" i="17" a="1"/>
  <c r="BH1158" i="17" s="1"/>
  <c r="BG1154" i="17" a="1"/>
  <c r="BG1165" i="17" s="1"/>
  <c r="BF1154" i="17" a="1"/>
  <c r="BF1164" i="17" s="1"/>
  <c r="BE1154" i="17" a="1"/>
  <c r="BE1154" i="17" s="1"/>
  <c r="BD1154" i="17" a="1"/>
  <c r="BC1154" i="17" a="1"/>
  <c r="BB1154" i="17" a="1"/>
  <c r="BB1162" i="17" s="1"/>
  <c r="BA1154" i="17" a="1"/>
  <c r="AZ1154" i="17" a="1"/>
  <c r="AZ1158" i="17" s="1"/>
  <c r="AY1154" i="17" a="1"/>
  <c r="AX1154" i="17" a="1"/>
  <c r="AW1154" i="17" a="1"/>
  <c r="AW1156" i="17" s="1"/>
  <c r="AV1154" i="17" a="1"/>
  <c r="AV1156" i="17" s="1"/>
  <c r="AU1154" i="17" a="1"/>
  <c r="AT1154" i="17" a="1"/>
  <c r="AT1163" i="17" s="1"/>
  <c r="AS1154" i="17" a="1"/>
  <c r="AR1154" i="17" a="1"/>
  <c r="AQ1154" i="17" a="1"/>
  <c r="AQ1162" i="17" s="1"/>
  <c r="AP1154" i="17" a="1"/>
  <c r="AP1163" i="17" s="1"/>
  <c r="AO1154" i="17" a="1"/>
  <c r="AO1165" i="17" s="1"/>
  <c r="AN1154" i="17" a="1"/>
  <c r="AM1154" i="17" a="1"/>
  <c r="AL1154" i="17" a="1"/>
  <c r="AK1163" i="17"/>
  <c r="AK1154" i="17" a="1"/>
  <c r="AK1160" i="17" s="1"/>
  <c r="AJ1154" i="17" a="1"/>
  <c r="AJ1158" i="17" s="1"/>
  <c r="AI1154" i="17" a="1"/>
  <c r="AI1165" i="17" s="1"/>
  <c r="AH1154" i="17" a="1"/>
  <c r="AH1164" i="17" s="1"/>
  <c r="AG1154" i="17" a="1"/>
  <c r="AG1161" i="17" s="1"/>
  <c r="AF1154" i="17" a="1"/>
  <c r="AE1154" i="17" a="1"/>
  <c r="AE1164" i="17" s="1"/>
  <c r="AD1154" i="17" a="1"/>
  <c r="AC1154" i="17" a="1"/>
  <c r="AB1154" i="17" a="1"/>
  <c r="AA1154" i="17" a="1"/>
  <c r="AA1158" i="17" s="1"/>
  <c r="Z1154" i="17" a="1"/>
  <c r="Z1164" i="17" s="1"/>
  <c r="Y1154" i="17" a="1"/>
  <c r="Y1161" i="17" s="1"/>
  <c r="X1154" i="17" a="1"/>
  <c r="X1164" i="17" s="1"/>
  <c r="W1154" i="17" a="1"/>
  <c r="W1164" i="17" s="1"/>
  <c r="V1154" i="17" a="1"/>
  <c r="V1163" i="17" s="1"/>
  <c r="U1154" i="17" a="1"/>
  <c r="T1154" i="17" a="1"/>
  <c r="S1154" i="17" a="1"/>
  <c r="S1162" i="17" s="1"/>
  <c r="R1154" i="17" a="1"/>
  <c r="R1163" i="17" s="1"/>
  <c r="Q1154" i="17" a="1"/>
  <c r="Q1161" i="17" s="1"/>
  <c r="P1154" i="17" a="1"/>
  <c r="P1162" i="17" s="1"/>
  <c r="O1154" i="17" a="1"/>
  <c r="O1159" i="17" s="1"/>
  <c r="N1154" i="17" a="1"/>
  <c r="N1163" i="17" s="1"/>
  <c r="M1154" i="17" a="1"/>
  <c r="M1159" i="17" s="1"/>
  <c r="L1154" i="17" a="1"/>
  <c r="K1154" i="17" a="1"/>
  <c r="J1154" i="17" a="1"/>
  <c r="J1161" i="17" s="1"/>
  <c r="I1163" i="17"/>
  <c r="I1154" i="17" a="1"/>
  <c r="I1154" i="17" s="1"/>
  <c r="H1154" i="17" a="1"/>
  <c r="H1154" i="17" s="1"/>
  <c r="G1154" i="17" a="1"/>
  <c r="F1154" i="17" a="1"/>
  <c r="E1154" i="17" a="1"/>
  <c r="E1163" i="17" s="1"/>
  <c r="BQ1153" i="17"/>
  <c r="BQ1152" i="17"/>
  <c r="BQ1151" i="17"/>
  <c r="BQ1150" i="17"/>
  <c r="BQ1149" i="17"/>
  <c r="BQ1148" i="17"/>
  <c r="BQ1147" i="17"/>
  <c r="BQ1146" i="17"/>
  <c r="BQ1145" i="17"/>
  <c r="BQ1144" i="17"/>
  <c r="BQ1143" i="17"/>
  <c r="BQ1142" i="17"/>
  <c r="BP1142" i="17" a="1"/>
  <c r="BP1149" i="17" s="1"/>
  <c r="BO1142" i="17" a="1"/>
  <c r="BN1142" i="17" a="1"/>
  <c r="BM1142" i="17" a="1"/>
  <c r="BM1145" i="17" s="1"/>
  <c r="BL1142" i="17" a="1"/>
  <c r="BL1147" i="17" s="1"/>
  <c r="BK1142" i="17" a="1"/>
  <c r="BJ1142" i="17" a="1"/>
  <c r="BJ1146" i="17" s="1"/>
  <c r="BI1142" i="17" a="1"/>
  <c r="BH1142" i="17" a="1"/>
  <c r="BG1142" i="17" a="1"/>
  <c r="BF1142" i="17" a="1"/>
  <c r="BE1142" i="17" a="1"/>
  <c r="BE1153" i="17" s="1"/>
  <c r="BD1142" i="17" a="1"/>
  <c r="BC1142" i="17" a="1"/>
  <c r="BC1149" i="17" s="1"/>
  <c r="BB1142" i="17" a="1"/>
  <c r="BA1142" i="17" a="1"/>
  <c r="BA1149" i="17" s="1"/>
  <c r="AZ1148" i="17"/>
  <c r="AZ1142" i="17" a="1"/>
  <c r="AZ1153" i="17" s="1"/>
  <c r="AY1142" i="17" a="1"/>
  <c r="AY1152" i="17" s="1"/>
  <c r="AX1142" i="17" a="1"/>
  <c r="AW1142" i="17" a="1"/>
  <c r="AV1142" i="17" a="1"/>
  <c r="AV1149" i="17" s="1"/>
  <c r="AU1142" i="17" a="1"/>
  <c r="AT1142" i="17" a="1"/>
  <c r="AT1149" i="17" s="1"/>
  <c r="AS1142" i="17" a="1"/>
  <c r="AS1149" i="17" s="1"/>
  <c r="AR1142" i="17" a="1"/>
  <c r="AQ1142" i="17" a="1"/>
  <c r="AP1142" i="17" a="1"/>
  <c r="AP1150" i="17" s="1"/>
  <c r="AO1142" i="17" a="1"/>
  <c r="AN1142" i="17" a="1"/>
  <c r="AN1146" i="17" s="1"/>
  <c r="AM1142" i="17" a="1"/>
  <c r="AL1142" i="17" a="1"/>
  <c r="AL1149" i="17" s="1"/>
  <c r="AK1142" i="17" a="1"/>
  <c r="AK1146" i="17" s="1"/>
  <c r="AJ1142" i="17" a="1"/>
  <c r="AJ1149" i="17" s="1"/>
  <c r="AI1142" i="17" a="1"/>
  <c r="AI1150" i="17" s="1"/>
  <c r="AH1142" i="17" a="1"/>
  <c r="AH1150" i="17" s="1"/>
  <c r="AG1142" i="17" a="1"/>
  <c r="AG1153" i="17" s="1"/>
  <c r="AF1142" i="17" a="1"/>
  <c r="AF1149" i="17" s="1"/>
  <c r="AE1142" i="17" a="1"/>
  <c r="AE1149" i="17" s="1"/>
  <c r="AD1142" i="17" a="1"/>
  <c r="AC1149" i="17"/>
  <c r="AC1142" i="17" a="1"/>
  <c r="AB1142" i="17" a="1"/>
  <c r="AB1153" i="17" s="1"/>
  <c r="AA1142" i="17" a="1"/>
  <c r="AA1150" i="17" s="1"/>
  <c r="Z1142" i="17" a="1"/>
  <c r="Z1150" i="17" s="1"/>
  <c r="Y1142" i="17" a="1"/>
  <c r="Y1153" i="17" s="1"/>
  <c r="X1142" i="17" a="1"/>
  <c r="X1149" i="17" s="1"/>
  <c r="W1142" i="17" a="1"/>
  <c r="V1142" i="17" a="1"/>
  <c r="V1153" i="17" s="1"/>
  <c r="U1142" i="17" a="1"/>
  <c r="U1151" i="17" s="1"/>
  <c r="T1142" i="17" a="1"/>
  <c r="S1142" i="17" a="1"/>
  <c r="R1142" i="17" a="1"/>
  <c r="Q1142" i="17" a="1"/>
  <c r="Q1150" i="17" s="1"/>
  <c r="P1142" i="17" a="1"/>
  <c r="P1149" i="17" s="1"/>
  <c r="O1142" i="17" a="1"/>
  <c r="N1142" i="17" a="1"/>
  <c r="N1153" i="17" s="1"/>
  <c r="M1142" i="17" a="1"/>
  <c r="L1142" i="17" a="1"/>
  <c r="L1149" i="17" s="1"/>
  <c r="K1142" i="17" a="1"/>
  <c r="K1150" i="17" s="1"/>
  <c r="J1142" i="17" a="1"/>
  <c r="J1152" i="17" s="1"/>
  <c r="I1142" i="17" a="1"/>
  <c r="I1153" i="17" s="1"/>
  <c r="H1142" i="17" a="1"/>
  <c r="G1142" i="17" a="1"/>
  <c r="G1152" i="17" s="1"/>
  <c r="F1142" i="17" a="1"/>
  <c r="F1149" i="17" s="1"/>
  <c r="E1142" i="17" a="1"/>
  <c r="E1150" i="17" s="1"/>
  <c r="BQ1141" i="17"/>
  <c r="BQ1140" i="17"/>
  <c r="BQ1139" i="17"/>
  <c r="BQ1138" i="17"/>
  <c r="BQ1137" i="17"/>
  <c r="BQ1136" i="17"/>
  <c r="BQ1135" i="17"/>
  <c r="CI1135" i="17" s="1"/>
  <c r="BQ1134" i="17"/>
  <c r="CI1134" i="17" s="1"/>
  <c r="BQ1133" i="17"/>
  <c r="BR1133" i="17" s="1"/>
  <c r="BQ1132" i="17"/>
  <c r="BR1132" i="17" s="1"/>
  <c r="BQ1131" i="17"/>
  <c r="BR1131" i="17" s="1"/>
  <c r="BQ1130" i="17"/>
  <c r="BR1130" i="17" s="1"/>
  <c r="BQ1129" i="17"/>
  <c r="BQ1128" i="17"/>
  <c r="BQ1127" i="17"/>
  <c r="BQ1126" i="17"/>
  <c r="BQ1125" i="17"/>
  <c r="BQ1124" i="17"/>
  <c r="BQ1123" i="17"/>
  <c r="BR1123" i="17" s="1"/>
  <c r="BQ1122" i="17"/>
  <c r="BQ1121" i="17"/>
  <c r="CI1121" i="17" s="1"/>
  <c r="BQ1120" i="17"/>
  <c r="BR1120" i="17" s="1"/>
  <c r="BQ1119" i="17"/>
  <c r="CI1119" i="17" s="1"/>
  <c r="BQ1118" i="17"/>
  <c r="BR1118" i="17" s="1"/>
  <c r="BP1118" i="17" a="1"/>
  <c r="BP1125" i="17" s="1"/>
  <c r="BO1118" i="17" a="1"/>
  <c r="BO1127" i="17" s="1"/>
  <c r="BN1118" i="17" a="1"/>
  <c r="BM1118" i="17" a="1"/>
  <c r="BM1119" i="17" s="1"/>
  <c r="BL1118" i="17" a="1"/>
  <c r="BL1125" i="17" s="1"/>
  <c r="BK1118" i="17" a="1"/>
  <c r="BK1128" i="17" s="1"/>
  <c r="BJ1118" i="17" a="1"/>
  <c r="BJ1126" i="17" s="1"/>
  <c r="BI1118" i="17" a="1"/>
  <c r="BI1126" i="17" s="1"/>
  <c r="BH1118" i="17" a="1"/>
  <c r="BH1125" i="17" s="1"/>
  <c r="BG1118" i="17" a="1"/>
  <c r="BG1128" i="17" s="1"/>
  <c r="BF1118" i="17" a="1"/>
  <c r="BF1120" i="17" s="1"/>
  <c r="BE1118" i="17" a="1"/>
  <c r="BE1126" i="17" s="1"/>
  <c r="BD1118" i="17" a="1"/>
  <c r="BD1125" i="17" s="1"/>
  <c r="BC1118" i="17" a="1"/>
  <c r="BC1127" i="17" s="1"/>
  <c r="BB1118" i="17" a="1"/>
  <c r="BB1126" i="17" s="1"/>
  <c r="BA1118" i="17" a="1"/>
  <c r="BA1122" i="17" s="1"/>
  <c r="AZ1118" i="17" a="1"/>
  <c r="AZ1119" i="17" s="1"/>
  <c r="AY1118" i="17" a="1"/>
  <c r="AY1125" i="17" s="1"/>
  <c r="AX1118" i="17" a="1"/>
  <c r="AX1126" i="17" s="1"/>
  <c r="AW1118" i="17" a="1"/>
  <c r="AW1123" i="17" s="1"/>
  <c r="AV1118" i="17" a="1"/>
  <c r="AV1125" i="17" s="1"/>
  <c r="AU1118" i="17" a="1"/>
  <c r="AU1127" i="17" s="1"/>
  <c r="AT1118" i="17" a="1"/>
  <c r="AS1118" i="17" a="1"/>
  <c r="AR1118" i="17" a="1"/>
  <c r="AR1128" i="17" s="1"/>
  <c r="AQ1118" i="17" a="1"/>
  <c r="AQ1127" i="17" s="1"/>
  <c r="AP1118" i="17" a="1"/>
  <c r="AP1122" i="17" s="1"/>
  <c r="AO1118" i="17" a="1"/>
  <c r="AO1127" i="17" s="1"/>
  <c r="AN1118" i="17" a="1"/>
  <c r="AN1119" i="17" s="1"/>
  <c r="AM1118" i="17" a="1"/>
  <c r="AL1118" i="17" a="1"/>
  <c r="AL1128" i="17" s="1"/>
  <c r="AK1118" i="17" a="1"/>
  <c r="AJ1118" i="17" a="1"/>
  <c r="AJ1128" i="17" s="1"/>
  <c r="AI1118" i="17" a="1"/>
  <c r="AI1124" i="17" s="1"/>
  <c r="AH1118" i="17" a="1"/>
  <c r="AH1128" i="17" s="1"/>
  <c r="AG1118" i="17" a="1"/>
  <c r="AF1118" i="17" a="1"/>
  <c r="AF1126" i="17" s="1"/>
  <c r="AE1118" i="17" a="1"/>
  <c r="AE1128" i="17" s="1"/>
  <c r="AD1118" i="17" a="1"/>
  <c r="AD1120" i="17" s="1"/>
  <c r="AC1118" i="17" a="1"/>
  <c r="AC1126" i="17" s="1"/>
  <c r="AB1118" i="17" a="1"/>
  <c r="AA1118" i="17" a="1"/>
  <c r="Z1118" i="17" a="1"/>
  <c r="Y1118" i="17" a="1"/>
  <c r="Y1124" i="17" s="1"/>
  <c r="X1118" i="17" a="1"/>
  <c r="W1118" i="17" a="1"/>
  <c r="W1122" i="17" s="1"/>
  <c r="V1118" i="17" a="1"/>
  <c r="U1118" i="17" a="1"/>
  <c r="U1119" i="17" s="1"/>
  <c r="T1118" i="17" a="1"/>
  <c r="T1118" i="17" s="1"/>
  <c r="S1118" i="17" a="1"/>
  <c r="R1118" i="17" a="1"/>
  <c r="Q1118" i="17" a="1"/>
  <c r="Q1127" i="17" s="1"/>
  <c r="BQ1117" i="17"/>
  <c r="BQ1116" i="17"/>
  <c r="BQ1115" i="17"/>
  <c r="BQ1114" i="17"/>
  <c r="BQ1113" i="17"/>
  <c r="BR1113" i="17" s="1"/>
  <c r="BQ1112" i="17"/>
  <c r="CI1112" i="17" s="1"/>
  <c r="BQ1111" i="17"/>
  <c r="BQ1110" i="17"/>
  <c r="CI1110" i="17" s="1"/>
  <c r="BQ1109" i="17"/>
  <c r="BR1109" i="17" s="1"/>
  <c r="BQ1108" i="17"/>
  <c r="CI1108" i="17" s="1"/>
  <c r="BQ1107" i="17"/>
  <c r="C1107" i="17"/>
  <c r="C1108" i="17" s="1"/>
  <c r="C1109" i="17" s="1"/>
  <c r="C1110" i="17" s="1"/>
  <c r="C1111" i="17" s="1"/>
  <c r="C1112" i="17" s="1"/>
  <c r="C1113" i="17" s="1"/>
  <c r="C1114" i="17" s="1"/>
  <c r="C1115" i="17" s="1"/>
  <c r="C1116" i="17" s="1"/>
  <c r="C1117" i="17" s="1"/>
  <c r="BQ1106" i="17"/>
  <c r="CI1106" i="17" s="1"/>
  <c r="BQ1105" i="17"/>
  <c r="BQ1104" i="17"/>
  <c r="BQ1103" i="17"/>
  <c r="BQ1102" i="17"/>
  <c r="BQ1101" i="17"/>
  <c r="BQ1100" i="17"/>
  <c r="BQ1099" i="17"/>
  <c r="BQ1098" i="17"/>
  <c r="CI1098" i="17" s="1"/>
  <c r="BQ1097" i="17"/>
  <c r="CI1097" i="17" s="1"/>
  <c r="BQ1096" i="17"/>
  <c r="CI1096" i="17" s="1"/>
  <c r="BQ1095" i="17"/>
  <c r="CI1095" i="17" s="1"/>
  <c r="BQ1094" i="17"/>
  <c r="BP1094" i="17" a="1"/>
  <c r="BO1094" i="17" a="1"/>
  <c r="BO1098" i="17" s="1"/>
  <c r="BN1094" i="17" a="1"/>
  <c r="BN1101" i="17" s="1"/>
  <c r="BM1094" i="17" a="1"/>
  <c r="BM1099" i="17" s="1"/>
  <c r="BL1094" i="17" a="1"/>
  <c r="BL1102" i="17" s="1"/>
  <c r="BK1094" i="17" a="1"/>
  <c r="BJ1094" i="17" a="1"/>
  <c r="BI1094" i="17" a="1"/>
  <c r="BH1094" i="17" a="1"/>
  <c r="BG1094" i="17" a="1"/>
  <c r="BF1094" i="17" a="1"/>
  <c r="BF1101" i="17" s="1"/>
  <c r="BE1094" i="17" a="1"/>
  <c r="BE1095" i="17" s="1"/>
  <c r="BD1094" i="17" a="1"/>
  <c r="BC1094" i="17" a="1"/>
  <c r="BB1094" i="17" a="1"/>
  <c r="BB1101" i="17" s="1"/>
  <c r="BA1094" i="17" a="1"/>
  <c r="BA1096" i="17" s="1"/>
  <c r="AZ1094" i="17" a="1"/>
  <c r="AY1094" i="17" a="1"/>
  <c r="AX1094" i="17" a="1"/>
  <c r="AW1094" i="17" a="1"/>
  <c r="AW1095" i="17" s="1"/>
  <c r="AV1094" i="17" a="1"/>
  <c r="AV1097" i="17" s="1"/>
  <c r="AU1094" i="17" a="1"/>
  <c r="AT1094" i="17" a="1"/>
  <c r="AS1094" i="17" a="1"/>
  <c r="AS1105" i="17" s="1"/>
  <c r="AR1094" i="17" a="1"/>
  <c r="AQ1094" i="17" a="1"/>
  <c r="AQ1098" i="17" s="1"/>
  <c r="AP1094" i="17" a="1"/>
  <c r="AO1094" i="17" a="1"/>
  <c r="AO1100" i="17" s="1"/>
  <c r="AN1094" i="17" a="1"/>
  <c r="AM1094" i="17" a="1"/>
  <c r="AM1094" i="17" s="1"/>
  <c r="AL1094" i="17" a="1"/>
  <c r="AL1105" i="17" s="1"/>
  <c r="AK1094" i="17" a="1"/>
  <c r="AJ1094" i="17" a="1"/>
  <c r="AJ1103" i="17" s="1"/>
  <c r="AI1094" i="17" a="1"/>
  <c r="AI1100" i="17" s="1"/>
  <c r="AH1094" i="17" a="1"/>
  <c r="AG1094" i="17" a="1"/>
  <c r="AF1094" i="17" a="1"/>
  <c r="AF1102" i="17" s="1"/>
  <c r="AE1094" i="17" a="1"/>
  <c r="AE1100" i="17" s="1"/>
  <c r="AD1094" i="17" a="1"/>
  <c r="AC1094" i="17" a="1"/>
  <c r="AC1096" i="17" s="1"/>
  <c r="AB1094" i="17" a="1"/>
  <c r="AB1099" i="17" s="1"/>
  <c r="AA1094" i="17" a="1"/>
  <c r="AA1104" i="17" s="1"/>
  <c r="Z1094" i="17" a="1"/>
  <c r="Y1094" i="17" a="1"/>
  <c r="Y1096" i="17" s="1"/>
  <c r="X1094" i="17" a="1"/>
  <c r="W1094" i="17" a="1"/>
  <c r="V1094" i="17" a="1"/>
  <c r="V1101" i="17" s="1"/>
  <c r="U1094" i="17" a="1"/>
  <c r="U1101" i="17" s="1"/>
  <c r="T1094" i="17" a="1"/>
  <c r="S1094" i="17" a="1"/>
  <c r="S1096" i="17" s="1"/>
  <c r="R1094" i="17" a="1"/>
  <c r="R1101" i="17" s="1"/>
  <c r="Q1094" i="17" a="1"/>
  <c r="Q1104" i="17" s="1"/>
  <c r="BQ1093" i="17"/>
  <c r="BQ1092" i="17"/>
  <c r="BQ1091" i="17"/>
  <c r="BQ1090" i="17"/>
  <c r="BQ1089" i="17"/>
  <c r="BQ1088" i="17"/>
  <c r="BQ1087" i="17"/>
  <c r="BR1087" i="17" s="1"/>
  <c r="BQ1086" i="17"/>
  <c r="CI1086" i="17" s="1"/>
  <c r="BQ1085" i="17"/>
  <c r="BQ1084" i="17"/>
  <c r="BQ1083" i="17"/>
  <c r="BQ1082" i="17"/>
  <c r="CI1082" i="17" s="1"/>
  <c r="BP1082" i="17" a="1"/>
  <c r="BO1082" i="17" a="1"/>
  <c r="BN1082" i="17" a="1"/>
  <c r="BN1085" i="17" s="1"/>
  <c r="BM1082" i="17" a="1"/>
  <c r="BM1092" i="17" s="1"/>
  <c r="BL1082" i="17" a="1"/>
  <c r="BK1082" i="17" a="1"/>
  <c r="BK1093" i="17" s="1"/>
  <c r="BJ1082" i="17" a="1"/>
  <c r="BI1082" i="17" a="1"/>
  <c r="BI1084" i="17" s="1"/>
  <c r="BH1082" i="17" a="1"/>
  <c r="BG1082" i="17" a="1"/>
  <c r="BG1084" i="17" s="1"/>
  <c r="BF1082" i="17" a="1"/>
  <c r="BF1093" i="17" s="1"/>
  <c r="BE1082" i="17" a="1"/>
  <c r="BE1093" i="17" s="1"/>
  <c r="BD1082" i="17" a="1"/>
  <c r="BD1085" i="17" s="1"/>
  <c r="BC1082" i="17" a="1"/>
  <c r="BC1092" i="17" s="1"/>
  <c r="BB1082" i="17" a="1"/>
  <c r="BA1082" i="17" a="1"/>
  <c r="BA1088" i="17" s="1"/>
  <c r="AZ1082" i="17" a="1"/>
  <c r="AZ1089" i="17" s="1"/>
  <c r="AY1082" i="17" a="1"/>
  <c r="AY1086" i="17" s="1"/>
  <c r="AX1082" i="17" a="1"/>
  <c r="AW1082" i="17" a="1"/>
  <c r="AW1093" i="17" s="1"/>
  <c r="AV1082" i="17" a="1"/>
  <c r="AV1091" i="17" s="1"/>
  <c r="AU1082" i="17" a="1"/>
  <c r="AT1082" i="17" a="1"/>
  <c r="AS1082" i="17" a="1"/>
  <c r="AR1082" i="17" a="1"/>
  <c r="AR1092" i="17" s="1"/>
  <c r="AQ1082" i="17" a="1"/>
  <c r="AP1082" i="17" a="1"/>
  <c r="AP1093" i="17" s="1"/>
  <c r="AO1082" i="17" a="1"/>
  <c r="AO1091" i="17" s="1"/>
  <c r="AN1082" i="17" a="1"/>
  <c r="AN1085" i="17" s="1"/>
  <c r="AM1082" i="17" a="1"/>
  <c r="AM1088" i="17" s="1"/>
  <c r="AL1082" i="17" a="1"/>
  <c r="AL1093" i="17" s="1"/>
  <c r="AK1082" i="17" a="1"/>
  <c r="AJ1082" i="17" a="1"/>
  <c r="AJ1087" i="17" s="1"/>
  <c r="AI1082" i="17" a="1"/>
  <c r="AH1082" i="17" a="1"/>
  <c r="AG1082" i="17" a="1"/>
  <c r="AG1087" i="17" s="1"/>
  <c r="AF1082" i="17" a="1"/>
  <c r="AE1084" i="17"/>
  <c r="AE1082" i="17"/>
  <c r="AE1082" i="17" a="1"/>
  <c r="AE1089" i="17" s="1"/>
  <c r="AD1082" i="17" a="1"/>
  <c r="AD1093" i="17" s="1"/>
  <c r="AC1082" i="17" a="1"/>
  <c r="AC1092" i="17" s="1"/>
  <c r="AB1082" i="17" a="1"/>
  <c r="AB1089" i="17" s="1"/>
  <c r="AA1082" i="17" a="1"/>
  <c r="Z1082" i="17" a="1"/>
  <c r="Y1082" i="17" a="1"/>
  <c r="Y1092" i="17" s="1"/>
  <c r="X1082" i="17" a="1"/>
  <c r="X1090" i="17" s="1"/>
  <c r="W1082" i="17" a="1"/>
  <c r="V1082" i="17" a="1"/>
  <c r="U1082" i="17" a="1"/>
  <c r="T1082" i="17" a="1"/>
  <c r="T1083" i="17" s="1"/>
  <c r="S1082" i="17" a="1"/>
  <c r="R1082" i="17" a="1"/>
  <c r="Q1082" i="17" a="1"/>
  <c r="Q1087" i="17" s="1"/>
  <c r="BQ1081" i="17"/>
  <c r="BQ1080" i="17"/>
  <c r="BQ1079" i="17"/>
  <c r="BQ1078" i="17"/>
  <c r="BQ1077" i="17"/>
  <c r="CI1077" i="17" s="1"/>
  <c r="BQ1076" i="17"/>
  <c r="BR1076" i="17" s="1"/>
  <c r="BQ1075" i="17"/>
  <c r="CI1075" i="17" s="1"/>
  <c r="BQ1074" i="17"/>
  <c r="BR1074" i="17" s="1"/>
  <c r="BQ1073" i="17"/>
  <c r="BQ1072" i="17"/>
  <c r="BQ1071" i="17"/>
  <c r="BR1071" i="17" s="1"/>
  <c r="BQ1070" i="17"/>
  <c r="CI1070" i="17" s="1"/>
  <c r="P1070" i="17" a="1"/>
  <c r="P1076" i="17" s="1"/>
  <c r="O1070" i="17" a="1"/>
  <c r="O1076" i="17" s="1"/>
  <c r="N1070" i="17" a="1"/>
  <c r="M1070" i="17" a="1"/>
  <c r="M1081" i="17" s="1"/>
  <c r="L1070" i="17" a="1"/>
  <c r="L1078" i="17" s="1"/>
  <c r="K1070" i="17" a="1"/>
  <c r="J1070" i="17" a="1"/>
  <c r="J1078" i="17" s="1"/>
  <c r="I1070" i="17" a="1"/>
  <c r="H1070" i="17" a="1"/>
  <c r="G1070" i="17" a="1"/>
  <c r="F1070" i="17" a="1"/>
  <c r="F1079" i="17" s="1"/>
  <c r="E1070" i="17" a="1"/>
  <c r="BQ1069" i="17"/>
  <c r="BQ1068" i="17"/>
  <c r="BQ1067" i="17"/>
  <c r="BQ1066" i="17"/>
  <c r="BQ1065" i="17"/>
  <c r="BR1065" i="17" s="1"/>
  <c r="BQ1064" i="17"/>
  <c r="BR1064" i="17" s="1"/>
  <c r="BQ1063" i="17"/>
  <c r="CI1063" i="17" s="1"/>
  <c r="BQ1062" i="17"/>
  <c r="CI1062" i="17" s="1"/>
  <c r="BQ1061" i="17"/>
  <c r="BR1061" i="17" s="1"/>
  <c r="BQ1060" i="17"/>
  <c r="BR1060" i="17" s="1"/>
  <c r="BQ1059" i="17"/>
  <c r="C1059" i="17"/>
  <c r="C1060" i="17" s="1"/>
  <c r="C1061" i="17" s="1"/>
  <c r="C1062" i="17" s="1"/>
  <c r="C1063" i="17" s="1"/>
  <c r="C1064" i="17" s="1"/>
  <c r="C1065" i="17" s="1"/>
  <c r="C1066" i="17" s="1"/>
  <c r="C1067" i="17" s="1"/>
  <c r="C1068" i="17" s="1"/>
  <c r="C1069" i="17" s="1"/>
  <c r="BQ1058" i="17"/>
  <c r="CI1058" i="17" s="1"/>
  <c r="BP1058" i="17" a="1"/>
  <c r="BP1060" i="17" s="1"/>
  <c r="BO1058" i="17" a="1"/>
  <c r="BN1058" i="17" a="1"/>
  <c r="BM1058" i="17" a="1"/>
  <c r="BL1058" i="17" a="1"/>
  <c r="BK1058" i="17" a="1"/>
  <c r="BK1068" i="17" s="1"/>
  <c r="BJ1058" i="17" a="1"/>
  <c r="BI1058" i="17" a="1"/>
  <c r="BH1058" i="17" a="1"/>
  <c r="BH1069" i="17" s="1"/>
  <c r="BG1058" i="17" a="1"/>
  <c r="BG1066" i="17" s="1"/>
  <c r="BF1058" i="17" a="1"/>
  <c r="BF1058" i="17" s="1"/>
  <c r="BE1058" i="17" a="1"/>
  <c r="BE1069" i="17" s="1"/>
  <c r="BD1058" i="17" a="1"/>
  <c r="BD1066" i="17" s="1"/>
  <c r="BC1058" i="17" a="1"/>
  <c r="BC1067" i="17" s="1"/>
  <c r="BB1058" i="17" a="1"/>
  <c r="BB1064" i="17" s="1"/>
  <c r="BA1058" i="17" a="1"/>
  <c r="BA1061" i="17" s="1"/>
  <c r="AZ1058" i="17" a="1"/>
  <c r="AZ1069" i="17" s="1"/>
  <c r="AY1058" i="17" a="1"/>
  <c r="AX1058" i="17" a="1"/>
  <c r="AX1065" i="17" s="1"/>
  <c r="AW1058" i="17" a="1"/>
  <c r="AV1058" i="17" a="1"/>
  <c r="AV1065" i="17" s="1"/>
  <c r="AU1058" i="17" a="1"/>
  <c r="AU1068" i="17" s="1"/>
  <c r="AT1058" i="17" a="1"/>
  <c r="AS1058" i="17" a="1"/>
  <c r="AS1069" i="17" s="1"/>
  <c r="AR1058" i="17" a="1"/>
  <c r="AR1069" i="17" s="1"/>
  <c r="AQ1058" i="17" a="1"/>
  <c r="AQ1069" i="17" s="1"/>
  <c r="AP1058" i="17" a="1"/>
  <c r="AO1058" i="17" a="1"/>
  <c r="AO1066" i="17" s="1"/>
  <c r="AN1058" i="17" a="1"/>
  <c r="AM1058" i="17" a="1"/>
  <c r="AL1058" i="17" a="1"/>
  <c r="AK1058" i="17" a="1"/>
  <c r="AK1067" i="17" s="1"/>
  <c r="AJ1058" i="17" a="1"/>
  <c r="AI1058" i="17" a="1"/>
  <c r="AI1069" i="17" s="1"/>
  <c r="AH1058" i="17" a="1"/>
  <c r="AH1065" i="17" s="1"/>
  <c r="AG1058" i="17" a="1"/>
  <c r="AG1067" i="17" s="1"/>
  <c r="AF1058" i="17" a="1"/>
  <c r="AF1066" i="17" s="1"/>
  <c r="AE1058" i="17" a="1"/>
  <c r="AE1069" i="17" s="1"/>
  <c r="AD1058" i="17" a="1"/>
  <c r="AC1058" i="17" a="1"/>
  <c r="AC1066" i="17" s="1"/>
  <c r="AB1058" i="17" a="1"/>
  <c r="AB1069" i="17" s="1"/>
  <c r="AA1058" i="17" a="1"/>
  <c r="AA1069" i="17" s="1"/>
  <c r="Z1058" i="17" a="1"/>
  <c r="Y1058" i="17" a="1"/>
  <c r="Y1066" i="17" s="1"/>
  <c r="X1058" i="17" a="1"/>
  <c r="W1058" i="17" a="1"/>
  <c r="W1068" i="17" s="1"/>
  <c r="V1058" i="17" a="1"/>
  <c r="V1066" i="17" s="1"/>
  <c r="U1058" i="17" a="1"/>
  <c r="U1061" i="17" s="1"/>
  <c r="T1058" i="17" a="1"/>
  <c r="T1069" i="17" s="1"/>
  <c r="S1058" i="17" a="1"/>
  <c r="S1068" i="17" s="1"/>
  <c r="R1058" i="17" a="1"/>
  <c r="Q1058" i="17" a="1"/>
  <c r="P1058" i="17" a="1"/>
  <c r="P1064" i="17" s="1"/>
  <c r="O1058" i="17" a="1"/>
  <c r="O1067" i="17" s="1"/>
  <c r="N1058" i="17" a="1"/>
  <c r="N1061" i="17" s="1"/>
  <c r="M1058" i="17" a="1"/>
  <c r="M1069" i="17" s="1"/>
  <c r="L1058" i="17" a="1"/>
  <c r="L1069" i="17" s="1"/>
  <c r="K1058" i="17" a="1"/>
  <c r="J1058" i="17" a="1"/>
  <c r="J1065" i="17" s="1"/>
  <c r="I1058" i="17" a="1"/>
  <c r="I1058" i="17" s="1"/>
  <c r="H1058" i="17" a="1"/>
  <c r="G1058" i="17" a="1"/>
  <c r="G1065" i="17" s="1"/>
  <c r="F1058" i="17" a="1"/>
  <c r="F1058" i="17" s="1"/>
  <c r="E1058" i="17" a="1"/>
  <c r="BQ1057" i="17"/>
  <c r="BQ1056" i="17"/>
  <c r="BQ1055" i="17"/>
  <c r="BQ1054" i="17"/>
  <c r="BQ1053" i="17"/>
  <c r="BQ1052" i="17"/>
  <c r="CI1052" i="17" s="1"/>
  <c r="BQ1051" i="17"/>
  <c r="BQ1050" i="17"/>
  <c r="CI1050" i="17" s="1"/>
  <c r="BQ1049" i="17"/>
  <c r="BR1049" i="17" s="1"/>
  <c r="BQ1048" i="17"/>
  <c r="BR1048" i="17" s="1"/>
  <c r="BQ1047" i="17"/>
  <c r="BR1047" i="17" s="1"/>
  <c r="C1047" i="17"/>
  <c r="C1048" i="17" s="1"/>
  <c r="C1049" i="17" s="1"/>
  <c r="C1050" i="17" s="1"/>
  <c r="C1051" i="17" s="1"/>
  <c r="C1052" i="17" s="1"/>
  <c r="C1053" i="17" s="1"/>
  <c r="C1054" i="17" s="1"/>
  <c r="C1055" i="17" s="1"/>
  <c r="C1056" i="17" s="1"/>
  <c r="C1057" i="17" s="1"/>
  <c r="BQ1046" i="17"/>
  <c r="CI1046" i="17" s="1"/>
  <c r="BP1046" i="17" a="1"/>
  <c r="BO1046" i="17" a="1"/>
  <c r="BN1046" i="17" a="1"/>
  <c r="BN1057" i="17" s="1"/>
  <c r="BM1046" i="17" a="1"/>
  <c r="BM1047" i="17" s="1"/>
  <c r="BL1046" i="17" a="1"/>
  <c r="BK1046" i="17" a="1"/>
  <c r="BJ1046" i="17" a="1"/>
  <c r="BJ1057" i="17" s="1"/>
  <c r="BI1046" i="17" a="1"/>
  <c r="BH1046" i="17" a="1"/>
  <c r="BH1048" i="17" s="1"/>
  <c r="BG1046" i="17" a="1"/>
  <c r="BF1046" i="17" a="1"/>
  <c r="BF1047" i="17" s="1"/>
  <c r="BE1046" i="17" a="1"/>
  <c r="BE1053" i="17" s="1"/>
  <c r="BD1046" i="17" a="1"/>
  <c r="BD1048" i="17" s="1"/>
  <c r="BC1046" i="17" a="1"/>
  <c r="BC1057" i="17" s="1"/>
  <c r="BB1046" i="17" a="1"/>
  <c r="BB1055" i="17" s="1"/>
  <c r="BA1046" i="17" a="1"/>
  <c r="AZ1046" i="17" a="1"/>
  <c r="AY1046" i="17" a="1"/>
  <c r="AY1050" i="17" s="1"/>
  <c r="AX1046" i="17" a="1"/>
  <c r="AW1046" i="17" a="1"/>
  <c r="AW1055" i="17" s="1"/>
  <c r="AV1046" i="17" a="1"/>
  <c r="AV1057" i="17" s="1"/>
  <c r="AU1046" i="17" a="1"/>
  <c r="AU1054" i="17" s="1"/>
  <c r="AT1046" i="17" a="1"/>
  <c r="AT1055" i="17" s="1"/>
  <c r="AS1046" i="17" a="1"/>
  <c r="AR1046" i="17" a="1"/>
  <c r="AQ1046" i="17" a="1"/>
  <c r="AP1046" i="17" a="1"/>
  <c r="AO1046" i="17" a="1"/>
  <c r="AO1053" i="17" s="1"/>
  <c r="AN1046" i="17" a="1"/>
  <c r="AN1057" i="17" s="1"/>
  <c r="AM1046" i="17" a="1"/>
  <c r="AL1046" i="17" a="1"/>
  <c r="AK1046" i="17" a="1"/>
  <c r="AK1051" i="17" s="1"/>
  <c r="AJ1046" i="17" a="1"/>
  <c r="AJ1053" i="17" s="1"/>
  <c r="AI1046" i="17" a="1"/>
  <c r="AI1053" i="17" s="1"/>
  <c r="AH1046" i="17" a="1"/>
  <c r="AG1046" i="17" a="1"/>
  <c r="AG1052" i="17" s="1"/>
  <c r="AF1046" i="17" a="1"/>
  <c r="AE1046" i="17" a="1"/>
  <c r="AE1057" i="17" s="1"/>
  <c r="AD1046" i="17" a="1"/>
  <c r="AD1055" i="17" s="1"/>
  <c r="AC1046" i="17" a="1"/>
  <c r="AC1053" i="17" s="1"/>
  <c r="AB1046" i="17" a="1"/>
  <c r="AB1056" i="17" s="1"/>
  <c r="AA1046" i="17" a="1"/>
  <c r="Z1046" i="17" a="1"/>
  <c r="Y1046" i="17" a="1"/>
  <c r="Y1053" i="17" s="1"/>
  <c r="X1046" i="17" a="1"/>
  <c r="X1054" i="17" s="1"/>
  <c r="W1046" i="17" a="1"/>
  <c r="W1055" i="17" s="1"/>
  <c r="V1046" i="17" a="1"/>
  <c r="U1046" i="17" a="1"/>
  <c r="U1051" i="17" s="1"/>
  <c r="T1046" i="17" a="1"/>
  <c r="T1056" i="17" s="1"/>
  <c r="S1046" i="17" a="1"/>
  <c r="S1050" i="17" s="1"/>
  <c r="R1046" i="17" a="1"/>
  <c r="R1056" i="17" s="1"/>
  <c r="Q1046" i="17" a="1"/>
  <c r="Q1055" i="17" s="1"/>
  <c r="P1046" i="17" a="1"/>
  <c r="P1057" i="17" s="1"/>
  <c r="O1046" i="17" a="1"/>
  <c r="N1046" i="17" a="1"/>
  <c r="N1055" i="17" s="1"/>
  <c r="M1046" i="17" a="1"/>
  <c r="M1054" i="17" s="1"/>
  <c r="L1046" i="17" a="1"/>
  <c r="K1046" i="17" a="1"/>
  <c r="K1053" i="17" s="1"/>
  <c r="J1046" i="17" a="1"/>
  <c r="I1046" i="17" a="1"/>
  <c r="H1046" i="17" a="1"/>
  <c r="G1046" i="17" a="1"/>
  <c r="F1046" i="17" a="1"/>
  <c r="F1055" i="17" s="1"/>
  <c r="E1046" i="17" a="1"/>
  <c r="E1049" i="17" s="1"/>
  <c r="BQ1033" i="17"/>
  <c r="BQ1032" i="17"/>
  <c r="BQ1031" i="17"/>
  <c r="BQ1030" i="17"/>
  <c r="BQ1029" i="17"/>
  <c r="BR1029" i="17" s="1"/>
  <c r="BQ1028" i="17"/>
  <c r="BR1028" i="17" s="1"/>
  <c r="BQ1027" i="17"/>
  <c r="CI1027" i="17" s="1"/>
  <c r="BQ1026" i="17"/>
  <c r="BR1026" i="17" s="1"/>
  <c r="BQ1025" i="17"/>
  <c r="CI1025" i="17" s="1"/>
  <c r="BQ1024" i="17"/>
  <c r="BQ1023" i="17"/>
  <c r="C1023" i="17"/>
  <c r="C1024" i="17" s="1"/>
  <c r="C1025" i="17" s="1"/>
  <c r="C1026" i="17" s="1"/>
  <c r="C1027" i="17" s="1"/>
  <c r="C1028" i="17" s="1"/>
  <c r="C1029" i="17" s="1"/>
  <c r="C1030" i="17" s="1"/>
  <c r="C1031" i="17" s="1"/>
  <c r="C1032" i="17" s="1"/>
  <c r="C1033" i="17" s="1"/>
  <c r="BQ1022" i="17"/>
  <c r="CI1022" i="17" s="1"/>
  <c r="BP1022" i="17" a="1"/>
  <c r="BP1029" i="17" s="1"/>
  <c r="BO1022" i="17" a="1"/>
  <c r="BN1022" i="17" a="1"/>
  <c r="BM1022" i="17" a="1"/>
  <c r="BL1022" i="17" a="1"/>
  <c r="BL1030" i="17" s="1"/>
  <c r="BK1022" i="17" a="1"/>
  <c r="BK1032" i="17" s="1"/>
  <c r="BJ1022" i="17" a="1"/>
  <c r="BJ1024" i="17" s="1"/>
  <c r="BI1022" i="17" a="1"/>
  <c r="BH1022" i="17" a="1"/>
  <c r="BH1029" i="17" s="1"/>
  <c r="BG1022" i="17" a="1"/>
  <c r="BG1030" i="17" s="1"/>
  <c r="BF1022" i="17" a="1"/>
  <c r="BE1022" i="17" a="1"/>
  <c r="BD1022" i="17" a="1"/>
  <c r="BD1032" i="17" s="1"/>
  <c r="BC1022" i="17" a="1"/>
  <c r="BC1032" i="17" s="1"/>
  <c r="BB1022" i="17" a="1"/>
  <c r="BB1024" i="17" s="1"/>
  <c r="BA1022" i="17" a="1"/>
  <c r="AZ1022" i="17" a="1"/>
  <c r="AY1022" i="17" a="1"/>
  <c r="AX1022" i="17" a="1"/>
  <c r="AW1022" i="17" a="1"/>
  <c r="AV1022" i="17" a="1"/>
  <c r="AV1029" i="17" s="1"/>
  <c r="AU1022" i="17" a="1"/>
  <c r="AU1032" i="17" s="1"/>
  <c r="AT1022" i="17" a="1"/>
  <c r="AS1022" i="17" a="1"/>
  <c r="AR1022" i="17" a="1"/>
  <c r="AR1029" i="17" s="1"/>
  <c r="AQ1022" i="17" a="1"/>
  <c r="AQ1030" i="17" s="1"/>
  <c r="AP1022" i="17" a="1"/>
  <c r="AO1022" i="17" a="1"/>
  <c r="AO1032" i="17" s="1"/>
  <c r="AN1022" i="17" a="1"/>
  <c r="AN1029" i="17" s="1"/>
  <c r="AM1022" i="17" a="1"/>
  <c r="AM1032" i="17" s="1"/>
  <c r="AL1022" i="17" a="1"/>
  <c r="AL1032" i="17" s="1"/>
  <c r="AK1022" i="17" a="1"/>
  <c r="AJ1022" i="17" a="1"/>
  <c r="AJ1029" i="17" s="1"/>
  <c r="AI1022" i="17" a="1"/>
  <c r="AH1022" i="17" a="1"/>
  <c r="AG1022" i="17" a="1"/>
  <c r="AF1022" i="17" a="1"/>
  <c r="AE1022" i="17" a="1"/>
  <c r="AD1022" i="17" a="1"/>
  <c r="AC1022" i="17" a="1"/>
  <c r="AB1022" i="17" a="1"/>
  <c r="AA1022" i="17" a="1"/>
  <c r="AA1023" i="17" s="1"/>
  <c r="Z1022" i="17" a="1"/>
  <c r="Z1030" i="17" s="1"/>
  <c r="Y1022" i="17" a="1"/>
  <c r="Y1032" i="17" s="1"/>
  <c r="X1022" i="17" a="1"/>
  <c r="X1030" i="17" s="1"/>
  <c r="W1022" i="17" a="1"/>
  <c r="W1032" i="17" s="1"/>
  <c r="V1022" i="17" a="1"/>
  <c r="U1022" i="17" a="1"/>
  <c r="T1022" i="17" a="1"/>
  <c r="T1029" i="17" s="1"/>
  <c r="S1022" i="17" a="1"/>
  <c r="S1033" i="17" s="1"/>
  <c r="R1022" i="17" a="1"/>
  <c r="Q1022" i="17" a="1"/>
  <c r="Q1031" i="17" s="1"/>
  <c r="P1022" i="17" a="1"/>
  <c r="O1022" i="17" a="1"/>
  <c r="O1032" i="17" s="1"/>
  <c r="N1022" i="17" a="1"/>
  <c r="M1022" i="17" a="1"/>
  <c r="M1031" i="17" s="1"/>
  <c r="L1022" i="17" a="1"/>
  <c r="L1027" i="17" s="1"/>
  <c r="K1031" i="17"/>
  <c r="K1022" i="17" a="1"/>
  <c r="K1026" i="17" s="1"/>
  <c r="J1022" i="17" a="1"/>
  <c r="I1022" i="17" a="1"/>
  <c r="H1022" i="17" a="1"/>
  <c r="H1033" i="17" s="1"/>
  <c r="G1022" i="17" a="1"/>
  <c r="F1022" i="17" a="1"/>
  <c r="F1023" i="17" s="1"/>
  <c r="E1022" i="17" a="1"/>
  <c r="E1029" i="17" s="1"/>
  <c r="BQ1021" i="17"/>
  <c r="BQ1020" i="17"/>
  <c r="BQ1019" i="17"/>
  <c r="BQ1018" i="17"/>
  <c r="BQ1017" i="17"/>
  <c r="CI1017" i="17" s="1"/>
  <c r="BQ1016" i="17"/>
  <c r="CI1016" i="17" s="1"/>
  <c r="BQ1015" i="17"/>
  <c r="CI1015" i="17" s="1"/>
  <c r="BQ1014" i="17"/>
  <c r="CI1014" i="17" s="1"/>
  <c r="BQ1013" i="17"/>
  <c r="CI1013" i="17" s="1"/>
  <c r="BQ1012" i="17"/>
  <c r="BQ1011" i="17"/>
  <c r="CI1011" i="17" s="1"/>
  <c r="BQ1010" i="17"/>
  <c r="BP1010" i="17" a="1"/>
  <c r="BP1019" i="17" s="1"/>
  <c r="BO1010" i="17" a="1"/>
  <c r="BN1010" i="17" a="1"/>
  <c r="BM1018" i="17"/>
  <c r="BM1016" i="17"/>
  <c r="BM1010" i="17" a="1"/>
  <c r="BL1010" i="17" a="1"/>
  <c r="BL1015" i="17" s="1"/>
  <c r="BK1010" i="17" a="1"/>
  <c r="BK1018" i="17" s="1"/>
  <c r="BJ1010" i="17" a="1"/>
  <c r="BJ1017" i="17" s="1"/>
  <c r="BI1010" i="17" a="1"/>
  <c r="BI1014" i="17" s="1"/>
  <c r="BH1010" i="17" a="1"/>
  <c r="BH1019" i="17" s="1"/>
  <c r="BG1010" i="17" a="1"/>
  <c r="BG1019" i="17" s="1"/>
  <c r="BF1010" i="17" a="1"/>
  <c r="BF1020" i="17" s="1"/>
  <c r="BE1010" i="17" a="1"/>
  <c r="BD1010" i="17" a="1"/>
  <c r="BC1010" i="17" a="1"/>
  <c r="BB1010" i="17" a="1"/>
  <c r="BA1010" i="17" a="1"/>
  <c r="AZ1010" i="17" a="1"/>
  <c r="AY1010" i="17" a="1"/>
  <c r="AX1010" i="17" a="1"/>
  <c r="AW1010" i="17" a="1"/>
  <c r="AW1014" i="17" s="1"/>
  <c r="AV1010" i="17" a="1"/>
  <c r="AU1010" i="17" a="1"/>
  <c r="AU1018" i="17" s="1"/>
  <c r="AT1010" i="17" a="1"/>
  <c r="AS1010" i="17" a="1"/>
  <c r="AR1010" i="17" a="1"/>
  <c r="AQ1010" i="17" a="1"/>
  <c r="AP1010" i="17" a="1"/>
  <c r="AP1019" i="17" s="1"/>
  <c r="AO1010" i="17" a="1"/>
  <c r="AO1017" i="17" s="1"/>
  <c r="AN1010" i="17" a="1"/>
  <c r="AM1010" i="17" a="1"/>
  <c r="AL1010" i="17" a="1"/>
  <c r="AK1010" i="17" a="1"/>
  <c r="AK1010" i="17" s="1"/>
  <c r="AJ1010" i="17" a="1"/>
  <c r="AJ1021" i="17" s="1"/>
  <c r="AI1010" i="17" a="1"/>
  <c r="AH1010" i="17" a="1"/>
  <c r="AG1010" i="17" a="1"/>
  <c r="AG1017" i="17" s="1"/>
  <c r="AF1010" i="17" a="1"/>
  <c r="AF1017" i="17" s="1"/>
  <c r="AE1010" i="17" a="1"/>
  <c r="AE1017" i="17" s="1"/>
  <c r="AD1010" i="17" a="1"/>
  <c r="AD1011" i="17" s="1"/>
  <c r="AC1010" i="17" a="1"/>
  <c r="AB1010" i="17" a="1"/>
  <c r="AA1010" i="17" a="1"/>
  <c r="Z1010" i="17" a="1"/>
  <c r="Y1010" i="17" a="1"/>
  <c r="Y1020" i="17" s="1"/>
  <c r="X1010" i="17" a="1"/>
  <c r="X1017" i="17" s="1"/>
  <c r="W1010" i="17" a="1"/>
  <c r="W1017" i="17" s="1"/>
  <c r="V1010" i="17" a="1"/>
  <c r="U1010" i="17" a="1"/>
  <c r="U1021" i="17" s="1"/>
  <c r="T1010" i="17" a="1"/>
  <c r="T1013" i="17" s="1"/>
  <c r="S1010" i="17" a="1"/>
  <c r="S1021" i="17" s="1"/>
  <c r="R1010" i="17" a="1"/>
  <c r="R1021" i="17" s="1"/>
  <c r="Q1010" i="17" a="1"/>
  <c r="P1010" i="17" a="1"/>
  <c r="O1010" i="17" a="1"/>
  <c r="O1018" i="17" s="1"/>
  <c r="N1010" i="17" a="1"/>
  <c r="N1017" i="17" s="1"/>
  <c r="M1016" i="17"/>
  <c r="M1010" i="17" a="1"/>
  <c r="M1014" i="17" s="1"/>
  <c r="L1010" i="17" a="1"/>
  <c r="L1019" i="17" s="1"/>
  <c r="K1012" i="17"/>
  <c r="K1010" i="17" a="1"/>
  <c r="K1021" i="17" s="1"/>
  <c r="J1010" i="17" a="1"/>
  <c r="J1011" i="17" s="1"/>
  <c r="I1010" i="17" a="1"/>
  <c r="I1010" i="17" s="1"/>
  <c r="H1010" i="17" a="1"/>
  <c r="H1017" i="17" s="1"/>
  <c r="G1018" i="17"/>
  <c r="G1010" i="17" a="1"/>
  <c r="G1017" i="17" s="1"/>
  <c r="F1010" i="17" a="1"/>
  <c r="F1011" i="17" s="1"/>
  <c r="E1010" i="17" a="1"/>
  <c r="E1021" i="17" s="1"/>
  <c r="BQ1009" i="17"/>
  <c r="BQ1008" i="17"/>
  <c r="BQ1007" i="17"/>
  <c r="BQ1006" i="17"/>
  <c r="BQ1005" i="17"/>
  <c r="CI1005" i="17" s="1"/>
  <c r="BQ1004" i="17"/>
  <c r="CI1004" i="17" s="1"/>
  <c r="BQ1003" i="17"/>
  <c r="CI1003" i="17" s="1"/>
  <c r="BQ1002" i="17"/>
  <c r="BR1002" i="17" s="1"/>
  <c r="BQ1001" i="17"/>
  <c r="BQ1000" i="17"/>
  <c r="BQ999" i="17"/>
  <c r="CI999" i="17" s="1"/>
  <c r="C999" i="17"/>
  <c r="C1000" i="17" s="1"/>
  <c r="C1001" i="17" s="1"/>
  <c r="C1002" i="17" s="1"/>
  <c r="C1003" i="17" s="1"/>
  <c r="C1004" i="17" s="1"/>
  <c r="C1005" i="17" s="1"/>
  <c r="C1006" i="17" s="1"/>
  <c r="C1007" i="17" s="1"/>
  <c r="C1008" i="17" s="1"/>
  <c r="C1009" i="17" s="1"/>
  <c r="BQ998" i="17"/>
  <c r="BR998" i="17" s="1"/>
  <c r="BP998" i="17" a="1"/>
  <c r="BP1002" i="17" s="1"/>
  <c r="BO998" i="17" a="1"/>
  <c r="BO1001" i="17" s="1"/>
  <c r="BN998" i="17" a="1"/>
  <c r="BM998" i="17" a="1"/>
  <c r="BL998" i="17" a="1"/>
  <c r="BK998" i="17" a="1"/>
  <c r="BK1005" i="17" s="1"/>
  <c r="BJ998" i="17" a="1"/>
  <c r="BJ1000" i="17" s="1"/>
  <c r="BI998" i="17" a="1"/>
  <c r="BH998" i="17" a="1"/>
  <c r="BH1004" i="17" s="1"/>
  <c r="BG998" i="17" a="1"/>
  <c r="BF998" i="17" a="1"/>
  <c r="BF999" i="17" s="1"/>
  <c r="BE998" i="17" a="1"/>
  <c r="BD998" i="17" a="1"/>
  <c r="BD1008" i="17" s="1"/>
  <c r="BC998" i="17" a="1"/>
  <c r="BC1005" i="17" s="1"/>
  <c r="BB998" i="17" a="1"/>
  <c r="BB1003" i="17" s="1"/>
  <c r="BA998" i="17" a="1"/>
  <c r="AZ998" i="17" a="1"/>
  <c r="AY998" i="17" a="1"/>
  <c r="AY1007" i="17" s="1"/>
  <c r="AX998" i="17" a="1"/>
  <c r="AX1003" i="17" s="1"/>
  <c r="AW998" i="17" a="1"/>
  <c r="AW999" i="17" s="1"/>
  <c r="AV998" i="17" a="1"/>
  <c r="AV1008" i="17" s="1"/>
  <c r="AU998" i="17" a="1"/>
  <c r="AT998" i="17" a="1"/>
  <c r="AS998" i="17" a="1"/>
  <c r="AS999" i="17" s="1"/>
  <c r="AR998" i="17" a="1"/>
  <c r="AR1000" i="17" s="1"/>
  <c r="AQ998" i="17" a="1"/>
  <c r="AQ1007" i="17" s="1"/>
  <c r="AP998" i="17" a="1"/>
  <c r="AP1002" i="17" s="1"/>
  <c r="AO998" i="17" a="1"/>
  <c r="AN998" i="17" a="1"/>
  <c r="AN1002" i="17" s="1"/>
  <c r="AM998" i="17" a="1"/>
  <c r="AM1005" i="17" s="1"/>
  <c r="AL998" i="17" a="1"/>
  <c r="AL1008" i="17" s="1"/>
  <c r="AK998" i="17" a="1"/>
  <c r="AK1003" i="17" s="1"/>
  <c r="AJ998" i="17" a="1"/>
  <c r="AJ1006" i="17" s="1"/>
  <c r="AI998" i="17" a="1"/>
  <c r="AI1007" i="17" s="1"/>
  <c r="AH998" i="17" a="1"/>
  <c r="AG998" i="17" a="1"/>
  <c r="AG999" i="17" s="1"/>
  <c r="AF998" i="17" a="1"/>
  <c r="AF998" i="17" s="1"/>
  <c r="AE998" i="17" a="1"/>
  <c r="AD998" i="17" a="1"/>
  <c r="AD1001" i="17" s="1"/>
  <c r="AC998" i="17" a="1"/>
  <c r="AB998" i="17" a="1"/>
  <c r="AB1008" i="17" s="1"/>
  <c r="AA998" i="17" a="1"/>
  <c r="AA1007" i="17" s="1"/>
  <c r="Z998" i="17" a="1"/>
  <c r="Z998" i="17" s="1"/>
  <c r="Y998" i="17" a="1"/>
  <c r="X998" i="17" a="1"/>
  <c r="W998" i="17" a="1"/>
  <c r="W1005" i="17" s="1"/>
  <c r="V998" i="17" a="1"/>
  <c r="V1005" i="17" s="1"/>
  <c r="U998" i="17" a="1"/>
  <c r="U1005" i="17" s="1"/>
  <c r="T998" i="17" a="1"/>
  <c r="S998" i="17" a="1"/>
  <c r="S1007" i="17" s="1"/>
  <c r="R998" i="17" a="1"/>
  <c r="Q998" i="17" a="1"/>
  <c r="Q1009" i="17" s="1"/>
  <c r="P998" i="17" a="1"/>
  <c r="P1009" i="17" s="1"/>
  <c r="O998" i="17" a="1"/>
  <c r="N998" i="17" a="1"/>
  <c r="N1005" i="17" s="1"/>
  <c r="M998" i="17" a="1"/>
  <c r="L998" i="17" a="1"/>
  <c r="K998" i="17" a="1"/>
  <c r="J998" i="17" a="1"/>
  <c r="J1009" i="17" s="1"/>
  <c r="I998" i="17" a="1"/>
  <c r="I1007" i="17" s="1"/>
  <c r="H998" i="17" a="1"/>
  <c r="H1004" i="17" s="1"/>
  <c r="G998" i="17" a="1"/>
  <c r="F998" i="17" a="1"/>
  <c r="F1005" i="17" s="1"/>
  <c r="E998" i="17" a="1"/>
  <c r="E1005" i="17" s="1"/>
  <c r="BQ997" i="17"/>
  <c r="BQ996" i="17"/>
  <c r="BQ995" i="17"/>
  <c r="BQ994" i="17"/>
  <c r="BQ993" i="17"/>
  <c r="BR993" i="17" s="1"/>
  <c r="BQ992" i="17"/>
  <c r="BQ991" i="17"/>
  <c r="BR991" i="17" s="1"/>
  <c r="BQ990" i="17"/>
  <c r="BR990" i="17" s="1"/>
  <c r="BQ989" i="17"/>
  <c r="BQ988" i="17"/>
  <c r="BR988" i="17" s="1"/>
  <c r="BQ987" i="17"/>
  <c r="BR987" i="17" s="1"/>
  <c r="BQ986" i="17"/>
  <c r="BR986" i="17" s="1"/>
  <c r="BP986" i="17" a="1"/>
  <c r="BP994" i="17" s="1"/>
  <c r="BO986" i="17" a="1"/>
  <c r="BN986" i="17" a="1"/>
  <c r="BM986" i="17" a="1"/>
  <c r="BL986" i="17" a="1"/>
  <c r="BL993" i="17" s="1"/>
  <c r="BK986" i="17" a="1"/>
  <c r="BK997" i="17" s="1"/>
  <c r="BJ986" i="17" a="1"/>
  <c r="BJ996" i="17" s="1"/>
  <c r="BI986" i="17" a="1"/>
  <c r="BH986" i="17" a="1"/>
  <c r="BH997" i="17" s="1"/>
  <c r="BG986" i="17" a="1"/>
  <c r="BF986" i="17" a="1"/>
  <c r="BF991" i="17" s="1"/>
  <c r="BE986" i="17" a="1"/>
  <c r="BE995" i="17" s="1"/>
  <c r="BD986" i="17" a="1"/>
  <c r="BD993" i="17" s="1"/>
  <c r="BC986" i="17" a="1"/>
  <c r="BC997" i="17" s="1"/>
  <c r="BB986" i="17" a="1"/>
  <c r="BB988" i="17" s="1"/>
  <c r="BA986" i="17" a="1"/>
  <c r="BA993" i="17" s="1"/>
  <c r="AZ986" i="17" a="1"/>
  <c r="AZ996" i="17" s="1"/>
  <c r="AY986" i="17" a="1"/>
  <c r="AX986" i="17" a="1"/>
  <c r="AX996" i="17" s="1"/>
  <c r="AW986" i="17" a="1"/>
  <c r="AV986" i="17" a="1"/>
  <c r="AU986" i="17" a="1"/>
  <c r="AU989" i="17" s="1"/>
  <c r="AT986" i="17" a="1"/>
  <c r="AT996" i="17" s="1"/>
  <c r="AS986" i="17" a="1"/>
  <c r="AR986" i="17" a="1"/>
  <c r="AR994" i="17" s="1"/>
  <c r="AQ986" i="17" a="1"/>
  <c r="AQ997" i="17" s="1"/>
  <c r="AP988" i="17"/>
  <c r="AP986" i="17" a="1"/>
  <c r="AP997" i="17" s="1"/>
  <c r="AO986" i="17" a="1"/>
  <c r="AO997" i="17" s="1"/>
  <c r="AN986" i="17" a="1"/>
  <c r="AM986" i="17" a="1"/>
  <c r="AM997" i="17" s="1"/>
  <c r="AL986" i="17" a="1"/>
  <c r="AL990" i="17" s="1"/>
  <c r="AK986" i="17" a="1"/>
  <c r="AK993" i="17" s="1"/>
  <c r="AJ986" i="17" a="1"/>
  <c r="AI986" i="17" a="1"/>
  <c r="AI997" i="17" s="1"/>
  <c r="AH986" i="17" a="1"/>
  <c r="AH997" i="17" s="1"/>
  <c r="AG986" i="17" a="1"/>
  <c r="AF986" i="17" a="1"/>
  <c r="AF988" i="17" s="1"/>
  <c r="AE986" i="17" a="1"/>
  <c r="AD986" i="17" a="1"/>
  <c r="AC986" i="17" a="1"/>
  <c r="AB986" i="17" a="1"/>
  <c r="AA986" i="17" a="1"/>
  <c r="Z986" i="17" a="1"/>
  <c r="Z996" i="17" s="1"/>
  <c r="Y986" i="17" a="1"/>
  <c r="X986" i="17" a="1"/>
  <c r="X994" i="17" s="1"/>
  <c r="W986" i="17" a="1"/>
  <c r="W993" i="17" s="1"/>
  <c r="V986" i="17" a="1"/>
  <c r="V996" i="17" s="1"/>
  <c r="U986" i="17" a="1"/>
  <c r="U987" i="17" s="1"/>
  <c r="T986" i="17" a="1"/>
  <c r="T997" i="17" s="1"/>
  <c r="S986" i="17" a="1"/>
  <c r="R986" i="17" a="1"/>
  <c r="Q986" i="17" a="1"/>
  <c r="P986" i="17" a="1"/>
  <c r="O986" i="17" a="1"/>
  <c r="N986" i="17" a="1"/>
  <c r="N996" i="17" s="1"/>
  <c r="M986" i="17" a="1"/>
  <c r="M993" i="17" s="1"/>
  <c r="L986" i="17" a="1"/>
  <c r="K986" i="17" a="1"/>
  <c r="J986" i="17" a="1"/>
  <c r="I986" i="17" a="1"/>
  <c r="I996" i="17" s="1"/>
  <c r="H986" i="17" a="1"/>
  <c r="H996" i="17" s="1"/>
  <c r="G986" i="17" a="1"/>
  <c r="G993" i="17" s="1"/>
  <c r="F986" i="17" a="1"/>
  <c r="E986" i="17" a="1"/>
  <c r="E993" i="17" s="1"/>
  <c r="BQ985" i="17"/>
  <c r="BQ984" i="17"/>
  <c r="BQ983" i="17"/>
  <c r="BQ982" i="17"/>
  <c r="BQ981" i="17"/>
  <c r="BR981" i="17" s="1"/>
  <c r="BQ980" i="17"/>
  <c r="BR980" i="17" s="1"/>
  <c r="BQ979" i="17"/>
  <c r="BQ978" i="17"/>
  <c r="BR978" i="17" s="1"/>
  <c r="BQ977" i="17"/>
  <c r="BR977" i="17" s="1"/>
  <c r="BQ976" i="17"/>
  <c r="BR976" i="17" s="1"/>
  <c r="BQ975" i="17"/>
  <c r="BR974" i="17"/>
  <c r="BP974" i="17" a="1"/>
  <c r="BP985" i="17" s="1"/>
  <c r="BO974" i="17" a="1"/>
  <c r="BO985" i="17" s="1"/>
  <c r="BN974" i="17" a="1"/>
  <c r="BN983" i="17" s="1"/>
  <c r="BM974" i="17" a="1"/>
  <c r="BM984" i="17" s="1"/>
  <c r="BL974" i="17" a="1"/>
  <c r="BK974" i="17" a="1"/>
  <c r="BK983" i="17" s="1"/>
  <c r="BJ974" i="17" a="1"/>
  <c r="BJ981" i="17" s="1"/>
  <c r="BI974" i="17" a="1"/>
  <c r="BH974" i="17" a="1"/>
  <c r="BG974" i="17" a="1"/>
  <c r="BG985" i="17" s="1"/>
  <c r="BF974" i="17" a="1"/>
  <c r="BE974" i="17" a="1"/>
  <c r="BE983" i="17" s="1"/>
  <c r="BD974" i="17" a="1"/>
  <c r="BC974" i="17" a="1"/>
  <c r="BC985" i="17" s="1"/>
  <c r="BB974" i="17" a="1"/>
  <c r="BB981" i="17" s="1"/>
  <c r="BA974" i="17" a="1"/>
  <c r="BA985" i="17" s="1"/>
  <c r="AZ974" i="17" a="1"/>
  <c r="AZ985" i="17" s="1"/>
  <c r="AY974" i="17" a="1"/>
  <c r="AY985" i="17" s="1"/>
  <c r="AX974" i="17" a="1"/>
  <c r="AX978" i="17" s="1"/>
  <c r="AW974" i="17" a="1"/>
  <c r="AW985" i="17" s="1"/>
  <c r="AV974" i="17" a="1"/>
  <c r="AU974" i="17" a="1"/>
  <c r="AU985" i="17" s="1"/>
  <c r="AT974" i="17" a="1"/>
  <c r="AS974" i="17" a="1"/>
  <c r="AS985" i="17" s="1"/>
  <c r="AR974" i="17" a="1"/>
  <c r="AR985" i="17" s="1"/>
  <c r="AQ974" i="17" a="1"/>
  <c r="AP974" i="17" a="1"/>
  <c r="AO974" i="17" a="1"/>
  <c r="AO983" i="17" s="1"/>
  <c r="AN974" i="17" a="1"/>
  <c r="AN985" i="17" s="1"/>
  <c r="AM974" i="17" a="1"/>
  <c r="AM983" i="17" s="1"/>
  <c r="AL974" i="17" a="1"/>
  <c r="AL981" i="17" s="1"/>
  <c r="AK974" i="17" a="1"/>
  <c r="AJ974" i="17" a="1"/>
  <c r="AJ985" i="17" s="1"/>
  <c r="AI974" i="17" a="1"/>
  <c r="AI985" i="17" s="1"/>
  <c r="AH979" i="17"/>
  <c r="AH974" i="17" a="1"/>
  <c r="AH985" i="17" s="1"/>
  <c r="AG974" i="17" a="1"/>
  <c r="AG983" i="17" s="1"/>
  <c r="AF974" i="17" a="1"/>
  <c r="AF981" i="17" s="1"/>
  <c r="AE974" i="17" a="1"/>
  <c r="AE983" i="17" s="1"/>
  <c r="AD974" i="17" a="1"/>
  <c r="AD980" i="17" s="1"/>
  <c r="AC974" i="17" a="1"/>
  <c r="AC985" i="17" s="1"/>
  <c r="AB974" i="17" a="1"/>
  <c r="AA974" i="17" a="1"/>
  <c r="Z974" i="17" a="1"/>
  <c r="Y974" i="17" a="1"/>
  <c r="Y979" i="17" s="1"/>
  <c r="X974" i="17" a="1"/>
  <c r="X981" i="17" s="1"/>
  <c r="W974" i="17" a="1"/>
  <c r="W983" i="17" s="1"/>
  <c r="V979" i="17"/>
  <c r="V976" i="17"/>
  <c r="V974" i="17" a="1"/>
  <c r="V981" i="17" s="1"/>
  <c r="U974" i="17" a="1"/>
  <c r="T974" i="17" a="1"/>
  <c r="S974" i="17" a="1"/>
  <c r="R974" i="17" a="1"/>
  <c r="R985" i="17" s="1"/>
  <c r="Q974" i="17" a="1"/>
  <c r="Q981" i="17" s="1"/>
  <c r="P974" i="17" a="1"/>
  <c r="P985" i="17" s="1"/>
  <c r="O974" i="17" a="1"/>
  <c r="N974" i="17" a="1"/>
  <c r="M974" i="17" a="1"/>
  <c r="M985" i="17" s="1"/>
  <c r="L974" i="17" a="1"/>
  <c r="L985" i="17" s="1"/>
  <c r="K974" i="17" a="1"/>
  <c r="J974" i="17" a="1"/>
  <c r="J985" i="17" s="1"/>
  <c r="I974" i="17" a="1"/>
  <c r="H974" i="17" a="1"/>
  <c r="H974" i="17" s="1"/>
  <c r="G974" i="17" a="1"/>
  <c r="G985" i="17" s="1"/>
  <c r="F974" i="17" a="1"/>
  <c r="F980" i="17" s="1"/>
  <c r="E974" i="17" a="1"/>
  <c r="E981" i="17" s="1"/>
  <c r="BQ973" i="17"/>
  <c r="BQ972" i="17"/>
  <c r="BQ971" i="17"/>
  <c r="BQ970" i="17"/>
  <c r="BQ969" i="17"/>
  <c r="BR969" i="17" s="1"/>
  <c r="BQ968" i="17"/>
  <c r="BQ967" i="17"/>
  <c r="BR967" i="17" s="1"/>
  <c r="BQ966" i="17"/>
  <c r="BR966" i="17" s="1"/>
  <c r="BQ965" i="17"/>
  <c r="BQ964" i="17"/>
  <c r="BQ963" i="17"/>
  <c r="BR963" i="17" s="1"/>
  <c r="BQ962" i="17"/>
  <c r="BR962" i="17" s="1"/>
  <c r="P962" i="17" a="1"/>
  <c r="P973" i="17" s="1"/>
  <c r="O962" i="17" a="1"/>
  <c r="O973" i="17" s="1"/>
  <c r="N962" i="17" a="1"/>
  <c r="M962" i="17" a="1"/>
  <c r="L962" i="17" a="1"/>
  <c r="L969" i="17" s="1"/>
  <c r="K962" i="17" a="1"/>
  <c r="K971" i="17" s="1"/>
  <c r="J962" i="17" a="1"/>
  <c r="I962" i="17" a="1"/>
  <c r="H962" i="17" a="1"/>
  <c r="H962" i="17" s="1"/>
  <c r="G962" i="17" a="1"/>
  <c r="F962" i="17" a="1"/>
  <c r="F973" i="17" s="1"/>
  <c r="E962" i="17" a="1"/>
  <c r="E971" i="17" s="1"/>
  <c r="BQ961" i="17"/>
  <c r="BQ960" i="17"/>
  <c r="BQ959" i="17"/>
  <c r="BQ958" i="17"/>
  <c r="BQ957" i="17"/>
  <c r="BR957" i="17" s="1"/>
  <c r="BQ956" i="17"/>
  <c r="BR956" i="17" s="1"/>
  <c r="BQ955" i="17"/>
  <c r="BR955" i="17" s="1"/>
  <c r="BQ954" i="17"/>
  <c r="BQ953" i="17"/>
  <c r="BQ952" i="17"/>
  <c r="BR952" i="17" s="1"/>
  <c r="BQ951" i="17"/>
  <c r="BQ950" i="17"/>
  <c r="BR950" i="17" s="1"/>
  <c r="BP950" i="17" a="1"/>
  <c r="BP961" i="17" s="1"/>
  <c r="BO950" i="17" a="1"/>
  <c r="BO959" i="17" s="1"/>
  <c r="BN950" i="17" a="1"/>
  <c r="BM950" i="17" a="1"/>
  <c r="BM957" i="17" s="1"/>
  <c r="BL950" i="17" a="1"/>
  <c r="BK950" i="17" a="1"/>
  <c r="BJ950" i="17" a="1"/>
  <c r="BI950" i="17" a="1"/>
  <c r="BI951" i="17" s="1"/>
  <c r="BH950" i="17" a="1"/>
  <c r="BG950" i="17" a="1"/>
  <c r="BF950" i="17" a="1"/>
  <c r="BF957" i="17" s="1"/>
  <c r="BE950" i="17" a="1"/>
  <c r="BE960" i="17" s="1"/>
  <c r="BD950" i="17" a="1"/>
  <c r="BD958" i="17" s="1"/>
  <c r="BC950" i="17" a="1"/>
  <c r="BC950" i="17" s="1"/>
  <c r="BB950" i="17" a="1"/>
  <c r="BA950" i="17" a="1"/>
  <c r="AZ950" i="17" a="1"/>
  <c r="AY950" i="17" a="1"/>
  <c r="AX950" i="17" a="1"/>
  <c r="AX959" i="17" s="1"/>
  <c r="AW950" i="17" a="1"/>
  <c r="AV950" i="17" a="1"/>
  <c r="AV958" i="17" s="1"/>
  <c r="AU950" i="17" a="1"/>
  <c r="AT950" i="17" a="1"/>
  <c r="AT960" i="17" s="1"/>
  <c r="AS950" i="17" a="1"/>
  <c r="AS955" i="17" s="1"/>
  <c r="AR950" i="17" a="1"/>
  <c r="AR960" i="17" s="1"/>
  <c r="AQ950" i="17" a="1"/>
  <c r="AP950" i="17" a="1"/>
  <c r="AP957" i="17" s="1"/>
  <c r="AO950" i="17" a="1"/>
  <c r="AO959" i="17" s="1"/>
  <c r="AN950" i="17" a="1"/>
  <c r="AN956" i="17" s="1"/>
  <c r="AM950" i="17" a="1"/>
  <c r="AM953" i="17" s="1"/>
  <c r="AL950" i="17" a="1"/>
  <c r="AL957" i="17" s="1"/>
  <c r="AK950" i="17" a="1"/>
  <c r="AK955" i="17" s="1"/>
  <c r="AJ950" i="17" a="1"/>
  <c r="AJ960" i="17" s="1"/>
  <c r="AI950" i="17" a="1"/>
  <c r="AI956" i="17" s="1"/>
  <c r="AH950" i="17" a="1"/>
  <c r="AH957" i="17" s="1"/>
  <c r="AG950" i="17" a="1"/>
  <c r="AF950" i="17" a="1"/>
  <c r="AF956" i="17" s="1"/>
  <c r="AE950" i="17" a="1"/>
  <c r="AD950" i="17" a="1"/>
  <c r="AD957" i="17" s="1"/>
  <c r="AC950" i="17" a="1"/>
  <c r="AC955" i="17" s="1"/>
  <c r="AB950" i="17" a="1"/>
  <c r="AB960" i="17" s="1"/>
  <c r="AA950" i="17" a="1"/>
  <c r="AA950" i="17" s="1"/>
  <c r="Z950" i="17" a="1"/>
  <c r="Z957" i="17" s="1"/>
  <c r="Y950" i="17" a="1"/>
  <c r="Y959" i="17" s="1"/>
  <c r="X950" i="17" a="1"/>
  <c r="W950" i="17" a="1"/>
  <c r="W961" i="17" s="1"/>
  <c r="V950" i="17" a="1"/>
  <c r="V960" i="17" s="1"/>
  <c r="U950" i="17" a="1"/>
  <c r="T950" i="17" a="1"/>
  <c r="S950" i="17" a="1"/>
  <c r="R950" i="17" a="1"/>
  <c r="R957" i="17" s="1"/>
  <c r="Q950" i="17" a="1"/>
  <c r="Q959" i="17" s="1"/>
  <c r="P950" i="17" a="1"/>
  <c r="O950" i="17" a="1"/>
  <c r="O958" i="17" s="1"/>
  <c r="N950" i="17" a="1"/>
  <c r="N960" i="17" s="1"/>
  <c r="M950" i="17" a="1"/>
  <c r="M954" i="17" s="1"/>
  <c r="L950" i="17" a="1"/>
  <c r="K950" i="17" a="1"/>
  <c r="J950" i="17" a="1"/>
  <c r="J958" i="17" s="1"/>
  <c r="I950" i="17" a="1"/>
  <c r="H950" i="17" a="1"/>
  <c r="H956" i="17" s="1"/>
  <c r="G950" i="17" a="1"/>
  <c r="F950" i="17" a="1"/>
  <c r="F960" i="17" s="1"/>
  <c r="E950" i="17" a="1"/>
  <c r="E954" i="17" s="1"/>
  <c r="BQ949" i="17"/>
  <c r="BQ948" i="17"/>
  <c r="BQ947" i="17"/>
  <c r="BQ946" i="17"/>
  <c r="BQ945" i="17"/>
  <c r="BQ944" i="17"/>
  <c r="BQ943" i="17"/>
  <c r="CI943" i="17" s="1"/>
  <c r="BQ942" i="17"/>
  <c r="BQ941" i="17"/>
  <c r="CI941" i="17" s="1"/>
  <c r="BQ940" i="17"/>
  <c r="BQ939" i="17"/>
  <c r="BQ938" i="17"/>
  <c r="BP938" i="17" a="1"/>
  <c r="BO938" i="17" a="1"/>
  <c r="BO945" i="17" s="1"/>
  <c r="BN938" i="17" a="1"/>
  <c r="BN946" i="17" s="1"/>
  <c r="BM938" i="17" a="1"/>
  <c r="BM947" i="17" s="1"/>
  <c r="BL943" i="17"/>
  <c r="BL938" i="17" a="1"/>
  <c r="BK942" i="17"/>
  <c r="BK938" i="17" a="1"/>
  <c r="BK945" i="17" s="1"/>
  <c r="BJ938" i="17" a="1"/>
  <c r="BI938" i="17" a="1"/>
  <c r="BI945" i="17" s="1"/>
  <c r="BH938" i="17" a="1"/>
  <c r="BH948" i="17" s="1"/>
  <c r="BG938" i="17" a="1"/>
  <c r="BF938" i="17" a="1"/>
  <c r="BE938" i="17" a="1"/>
  <c r="BE947" i="17" s="1"/>
  <c r="BD938" i="17" a="1"/>
  <c r="BD944" i="17" s="1"/>
  <c r="BC938" i="17" a="1"/>
  <c r="BC949" i="17" s="1"/>
  <c r="BB938" i="17" a="1"/>
  <c r="BB940" i="17" s="1"/>
  <c r="BA938" i="17" a="1"/>
  <c r="BA945" i="17" s="1"/>
  <c r="AZ938" i="17" a="1"/>
  <c r="AZ948" i="17" s="1"/>
  <c r="AY938" i="17" a="1"/>
  <c r="AY945" i="17" s="1"/>
  <c r="AX938" i="17" a="1"/>
  <c r="AX942" i="17" s="1"/>
  <c r="AW938" i="17" a="1"/>
  <c r="AW947" i="17" s="1"/>
  <c r="AV938" i="17" a="1"/>
  <c r="AV944" i="17" s="1"/>
  <c r="AU938" i="17" a="1"/>
  <c r="AU945" i="17" s="1"/>
  <c r="AT938" i="17" a="1"/>
  <c r="AT948" i="17" s="1"/>
  <c r="AS938" i="17" a="1"/>
  <c r="AS942" i="17" s="1"/>
  <c r="AR938" i="17" a="1"/>
  <c r="AR948" i="17" s="1"/>
  <c r="AQ938" i="17" a="1"/>
  <c r="AQ945" i="17" s="1"/>
  <c r="AP938" i="17" a="1"/>
  <c r="AO938" i="17" a="1"/>
  <c r="AN938" i="17" a="1"/>
  <c r="AN944" i="17" s="1"/>
  <c r="AM938" i="17" a="1"/>
  <c r="AM945" i="17" s="1"/>
  <c r="AL938" i="17" a="1"/>
  <c r="AL948" i="17" s="1"/>
  <c r="AK938" i="17" a="1"/>
  <c r="AK945" i="17" s="1"/>
  <c r="AJ938" i="17" a="1"/>
  <c r="AJ947" i="17" s="1"/>
  <c r="AI938" i="17" a="1"/>
  <c r="AI945" i="17" s="1"/>
  <c r="AH938" i="17" a="1"/>
  <c r="AG938" i="17" a="1"/>
  <c r="AG947" i="17" s="1"/>
  <c r="AF938" i="17" a="1"/>
  <c r="AE938" i="17" a="1"/>
  <c r="AE945" i="17" s="1"/>
  <c r="AD938" i="17" a="1"/>
  <c r="AD948" i="17" s="1"/>
  <c r="AC938" i="17" a="1"/>
  <c r="AB938" i="17" a="1"/>
  <c r="AA938" i="17" a="1"/>
  <c r="AA945" i="17" s="1"/>
  <c r="Z938" i="17" a="1"/>
  <c r="Z942" i="17" s="1"/>
  <c r="Y938" i="17" a="1"/>
  <c r="Y947" i="17" s="1"/>
  <c r="X938" i="17" a="1"/>
  <c r="X944" i="17" s="1"/>
  <c r="W938" i="17" a="1"/>
  <c r="V938" i="17" a="1"/>
  <c r="U938" i="17" a="1"/>
  <c r="U945" i="17" s="1"/>
  <c r="T938" i="17" a="1"/>
  <c r="T948" i="17" s="1"/>
  <c r="S938" i="17" a="1"/>
  <c r="S944" i="17" s="1"/>
  <c r="R938" i="17" a="1"/>
  <c r="R942" i="17" s="1"/>
  <c r="Q938" i="17" a="1"/>
  <c r="Q947" i="17" s="1"/>
  <c r="P938" i="17" a="1"/>
  <c r="P944" i="17" s="1"/>
  <c r="O938" i="17" a="1"/>
  <c r="O945" i="17" s="1"/>
  <c r="N938" i="17" a="1"/>
  <c r="N948" i="17" s="1"/>
  <c r="M938" i="17" a="1"/>
  <c r="L938" i="17" a="1"/>
  <c r="L948" i="17" s="1"/>
  <c r="K938" i="17" a="1"/>
  <c r="K945" i="17" s="1"/>
  <c r="J938" i="17" a="1"/>
  <c r="J942" i="17" s="1"/>
  <c r="I938" i="17" a="1"/>
  <c r="I947" i="17" s="1"/>
  <c r="H938" i="17" a="1"/>
  <c r="G938" i="17" a="1"/>
  <c r="F938" i="17" a="1"/>
  <c r="F940" i="17" s="1"/>
  <c r="E938" i="17" a="1"/>
  <c r="E945" i="17" s="1"/>
  <c r="BQ937" i="17"/>
  <c r="BQ936" i="17"/>
  <c r="BQ935" i="17"/>
  <c r="BQ934" i="17"/>
  <c r="BQ933" i="17"/>
  <c r="CI933" i="17" s="1"/>
  <c r="BQ932" i="17"/>
  <c r="BQ931" i="17"/>
  <c r="CI931" i="17" s="1"/>
  <c r="BQ930" i="17"/>
  <c r="BQ929" i="17"/>
  <c r="CI929" i="17" s="1"/>
  <c r="BQ928" i="17"/>
  <c r="BQ927" i="17"/>
  <c r="CI927" i="17" s="1"/>
  <c r="BQ926" i="17"/>
  <c r="BP926" i="17" a="1"/>
  <c r="BO926" i="17" a="1"/>
  <c r="BN926" i="17" a="1"/>
  <c r="BN930" i="17" s="1"/>
  <c r="BM926" i="17" a="1"/>
  <c r="BM935" i="17" s="1"/>
  <c r="BL926" i="17" a="1"/>
  <c r="BK926" i="17" a="1"/>
  <c r="BK933" i="17" s="1"/>
  <c r="BJ926" i="17" a="1"/>
  <c r="BJ928" i="17" s="1"/>
  <c r="BI926" i="17" a="1"/>
  <c r="BH926" i="17" a="1"/>
  <c r="BH936" i="17" s="1"/>
  <c r="BG926" i="17" a="1"/>
  <c r="BG927" i="17" s="1"/>
  <c r="BF926" i="17" a="1"/>
  <c r="BF930" i="17" s="1"/>
  <c r="BE926" i="17" a="1"/>
  <c r="BD926" i="17" a="1"/>
  <c r="BD932" i="17" s="1"/>
  <c r="BC926" i="17" a="1"/>
  <c r="BB926" i="17" a="1"/>
  <c r="BB932" i="17" s="1"/>
  <c r="BA926" i="17" a="1"/>
  <c r="BA933" i="17" s="1"/>
  <c r="AZ926" i="17" a="1"/>
  <c r="AZ936" i="17" s="1"/>
  <c r="AY926" i="17" a="1"/>
  <c r="AY933" i="17" s="1"/>
  <c r="AX926" i="17" a="1"/>
  <c r="AX930" i="17" s="1"/>
  <c r="AW926" i="17" a="1"/>
  <c r="AW934" i="17" s="1"/>
  <c r="AV926" i="17" a="1"/>
  <c r="AV932" i="17" s="1"/>
  <c r="AU926" i="17" a="1"/>
  <c r="AT926" i="17" a="1"/>
  <c r="AS926" i="17" a="1"/>
  <c r="AS937" i="17" s="1"/>
  <c r="AR926" i="17" a="1"/>
  <c r="AR936" i="17" s="1"/>
  <c r="AQ926" i="17" a="1"/>
  <c r="AP926" i="17" a="1"/>
  <c r="AO926" i="17" a="1"/>
  <c r="AO937" i="17" s="1"/>
  <c r="AN926" i="17" a="1"/>
  <c r="AM926" i="17" a="1"/>
  <c r="AM926" i="17" s="1"/>
  <c r="AL926" i="17" a="1"/>
  <c r="AL936" i="17" s="1"/>
  <c r="AK926" i="17" a="1"/>
  <c r="AJ926" i="17" a="1"/>
  <c r="AJ936" i="17" s="1"/>
  <c r="AI926" i="17" a="1"/>
  <c r="AI932" i="17" s="1"/>
  <c r="AH926" i="17" a="1"/>
  <c r="AH931" i="17" s="1"/>
  <c r="AG926" i="17" a="1"/>
  <c r="AG933" i="17" s="1"/>
  <c r="AF926" i="17" a="1"/>
  <c r="AF937" i="17" s="1"/>
  <c r="AE926" i="17" a="1"/>
  <c r="AE929" i="17" s="1"/>
  <c r="AD926" i="17" a="1"/>
  <c r="AD933" i="17" s="1"/>
  <c r="AC926" i="17" a="1"/>
  <c r="AC932" i="17" s="1"/>
  <c r="AB926" i="17" a="1"/>
  <c r="AA926" i="17" a="1"/>
  <c r="Z926" i="17" a="1"/>
  <c r="Z930" i="17" s="1"/>
  <c r="Y926" i="17" a="1"/>
  <c r="Y931" i="17" s="1"/>
  <c r="X926" i="17" a="1"/>
  <c r="X933" i="17" s="1"/>
  <c r="W926" i="17" a="1"/>
  <c r="V926" i="17" a="1"/>
  <c r="V933" i="17" s="1"/>
  <c r="U926" i="17" a="1"/>
  <c r="U933" i="17" s="1"/>
  <c r="T926" i="17" a="1"/>
  <c r="S926" i="17" a="1"/>
  <c r="R931" i="17"/>
  <c r="R926" i="17" a="1"/>
  <c r="R933" i="17" s="1"/>
  <c r="Q926" i="17" a="1"/>
  <c r="P926" i="17" a="1"/>
  <c r="O926" i="17" a="1"/>
  <c r="O931" i="17" s="1"/>
  <c r="N926" i="17" a="1"/>
  <c r="N931" i="17" s="1"/>
  <c r="M926" i="17" a="1"/>
  <c r="L926" i="17" a="1"/>
  <c r="L930" i="17" s="1"/>
  <c r="K926" i="17" a="1"/>
  <c r="K935" i="17" s="1"/>
  <c r="J926" i="17" a="1"/>
  <c r="J929" i="17" s="1"/>
  <c r="I926" i="17" a="1"/>
  <c r="H926" i="17" a="1"/>
  <c r="G926" i="17" a="1"/>
  <c r="G931" i="17" s="1"/>
  <c r="F926" i="17" a="1"/>
  <c r="E926" i="17" a="1"/>
  <c r="E933" i="17" s="1"/>
  <c r="BQ925" i="17"/>
  <c r="BQ924" i="17"/>
  <c r="BQ923" i="17"/>
  <c r="BQ922" i="17"/>
  <c r="BQ921" i="17"/>
  <c r="BR921" i="17" s="1"/>
  <c r="BQ920" i="17"/>
  <c r="BR920" i="17" s="1"/>
  <c r="BQ919" i="17"/>
  <c r="BQ918" i="17"/>
  <c r="BR918" i="17" s="1"/>
  <c r="BQ917" i="17"/>
  <c r="BR917" i="17" s="1"/>
  <c r="BQ916" i="17"/>
  <c r="BR916" i="17" s="1"/>
  <c r="BQ915" i="17"/>
  <c r="BR915" i="17" s="1"/>
  <c r="B915" i="17"/>
  <c r="CH914" i="17"/>
  <c r="CF914" i="17"/>
  <c r="BZ914" i="17"/>
  <c r="BX914" i="17"/>
  <c r="BV914" i="17"/>
  <c r="BT914" i="17"/>
  <c r="BQ914" i="17"/>
  <c r="BR914" i="17" s="1"/>
  <c r="BP914" i="17" a="1"/>
  <c r="BP918" i="17" s="1"/>
  <c r="BO914" i="17" a="1"/>
  <c r="BO923" i="17" s="1"/>
  <c r="BN914" i="17" a="1"/>
  <c r="BM914" i="17" a="1"/>
  <c r="BL914" i="17" a="1"/>
  <c r="BK914" i="17" a="1"/>
  <c r="BK919" i="17" s="1"/>
  <c r="BJ914" i="17" a="1"/>
  <c r="BI914" i="17" a="1"/>
  <c r="BH914" i="17" a="1"/>
  <c r="BH924" i="17" s="1"/>
  <c r="BG914" i="17" a="1"/>
  <c r="BF914" i="17" a="1"/>
  <c r="BE914" i="17" a="1"/>
  <c r="BE925" i="17" s="1"/>
  <c r="BD914" i="17" a="1"/>
  <c r="BD922" i="17" s="1"/>
  <c r="BC914" i="17" a="1"/>
  <c r="BC919" i="17" s="1"/>
  <c r="BB914" i="17" a="1"/>
  <c r="BA914" i="17" a="1"/>
  <c r="BA921" i="17" s="1"/>
  <c r="AZ914" i="17" a="1"/>
  <c r="AZ918" i="17" s="1"/>
  <c r="AY914" i="17" a="1"/>
  <c r="AY923" i="17" s="1"/>
  <c r="AX914" i="17" a="1"/>
  <c r="AW914" i="17" a="1"/>
  <c r="AV914" i="17" a="1"/>
  <c r="AU914" i="17" a="1"/>
  <c r="AU919" i="17" s="1"/>
  <c r="AT914" i="17" a="1"/>
  <c r="AT916" i="17" s="1"/>
  <c r="AS914" i="17" a="1"/>
  <c r="AR914" i="17" a="1"/>
  <c r="AR918" i="17" s="1"/>
  <c r="AQ914" i="17" a="1"/>
  <c r="AQ923" i="17" s="1"/>
  <c r="AP914" i="17" a="1"/>
  <c r="AO914" i="17" a="1"/>
  <c r="AO924" i="17" s="1"/>
  <c r="AN914" i="17" a="1"/>
  <c r="AN925" i="17" s="1"/>
  <c r="AM914" i="17" a="1"/>
  <c r="AM919" i="17" s="1"/>
  <c r="AL914" i="17" a="1"/>
  <c r="AK914" i="17" a="1"/>
  <c r="AK916" i="17" s="1"/>
  <c r="AJ914" i="17" a="1"/>
  <c r="AI914" i="17" a="1"/>
  <c r="AH914" i="17" a="1"/>
  <c r="AH918" i="17" s="1"/>
  <c r="AG914" i="17" a="1"/>
  <c r="AF914" i="17" a="1"/>
  <c r="AF918" i="17" s="1"/>
  <c r="AE914" i="17" a="1"/>
  <c r="AE919" i="17" s="1"/>
  <c r="AD914" i="17" a="1"/>
  <c r="AD924" i="17" s="1"/>
  <c r="AC914" i="17" a="1"/>
  <c r="AC921" i="17" s="1"/>
  <c r="AB914" i="17" a="1"/>
  <c r="AB918" i="17" s="1"/>
  <c r="AA914" i="17" a="1"/>
  <c r="Z914" i="17" a="1"/>
  <c r="Z924" i="17" s="1"/>
  <c r="Y914" i="17" a="1"/>
  <c r="Y920" i="17" s="1"/>
  <c r="X914" i="17" a="1"/>
  <c r="X914" i="17" s="1"/>
  <c r="W914" i="17" a="1"/>
  <c r="W919" i="17" s="1"/>
  <c r="V914" i="17" a="1"/>
  <c r="V914" i="17" s="1"/>
  <c r="U914" i="17" a="1"/>
  <c r="U919" i="17" s="1"/>
  <c r="T914" i="17" a="1"/>
  <c r="S914" i="17" a="1"/>
  <c r="S923" i="17" s="1"/>
  <c r="R914" i="17" a="1"/>
  <c r="R925" i="17" s="1"/>
  <c r="Q914" i="17" a="1"/>
  <c r="Q925" i="17" s="1"/>
  <c r="P914" i="17" a="1"/>
  <c r="O914" i="17" a="1"/>
  <c r="O919" i="17" s="1"/>
  <c r="N914" i="17" a="1"/>
  <c r="N925" i="17" s="1"/>
  <c r="M914" i="17" a="1"/>
  <c r="M921" i="17" s="1"/>
  <c r="L914" i="17" a="1"/>
  <c r="L920" i="17" s="1"/>
  <c r="K914" i="17" a="1"/>
  <c r="J914" i="17" a="1"/>
  <c r="J924" i="17" s="1"/>
  <c r="I914" i="17" a="1"/>
  <c r="H914" i="17" a="1"/>
  <c r="G914" i="17" a="1"/>
  <c r="G919" i="17" s="1"/>
  <c r="F914" i="17" a="1"/>
  <c r="F923" i="17" s="1"/>
  <c r="E914" i="17" a="1"/>
  <c r="E925" i="17" s="1"/>
  <c r="BQ913" i="17"/>
  <c r="BR913" i="17" s="1"/>
  <c r="BQ912" i="17"/>
  <c r="BQ911" i="17"/>
  <c r="BR911" i="17" s="1"/>
  <c r="BQ910" i="17"/>
  <c r="BQ909" i="17"/>
  <c r="CI909" i="17" s="1"/>
  <c r="BQ908" i="17"/>
  <c r="BQ907" i="17"/>
  <c r="CI907" i="17" s="1"/>
  <c r="BQ906" i="17"/>
  <c r="BQ905" i="17"/>
  <c r="BR905" i="17" s="1"/>
  <c r="BQ904" i="17"/>
  <c r="CI904" i="17" s="1"/>
  <c r="CA904" i="17" s="1"/>
  <c r="BQ903" i="17"/>
  <c r="BR903" i="17" s="1"/>
  <c r="BQ902" i="17"/>
  <c r="BR902" i="17" s="1"/>
  <c r="H902" i="17" a="1"/>
  <c r="H908" i="17" s="1"/>
  <c r="G902" i="17" a="1"/>
  <c r="G912" i="17" s="1"/>
  <c r="F902" i="17" a="1"/>
  <c r="F907" i="17" s="1"/>
  <c r="E904" i="17"/>
  <c r="E902" i="17"/>
  <c r="E902" i="17" a="1"/>
  <c r="E909" i="17" s="1"/>
  <c r="BQ901" i="17"/>
  <c r="CI901" i="17" s="1"/>
  <c r="CC901" i="17" s="1"/>
  <c r="BQ900" i="17"/>
  <c r="BR900" i="17" s="1"/>
  <c r="BQ899" i="17"/>
  <c r="BR899" i="17" s="1"/>
  <c r="BQ898" i="17"/>
  <c r="BQ897" i="17"/>
  <c r="BR897" i="17" s="1"/>
  <c r="BQ896" i="17"/>
  <c r="CI896" i="17" s="1"/>
  <c r="CB896" i="17" s="1"/>
  <c r="BQ895" i="17"/>
  <c r="BR895" i="17" s="1"/>
  <c r="BQ894" i="17"/>
  <c r="BQ893" i="17"/>
  <c r="BR893" i="17" s="1"/>
  <c r="BQ892" i="17"/>
  <c r="BR892" i="17" s="1"/>
  <c r="BQ891" i="17"/>
  <c r="BR891" i="17" s="1"/>
  <c r="BQ890" i="17"/>
  <c r="H890" i="17" a="1"/>
  <c r="H897" i="17" s="1"/>
  <c r="G890" i="17" a="1"/>
  <c r="G896" i="17" s="1"/>
  <c r="F890" i="17" a="1"/>
  <c r="E890" i="17" a="1"/>
  <c r="E894" i="17" s="1"/>
  <c r="BQ889" i="17"/>
  <c r="BR889" i="17" s="1"/>
  <c r="BQ888" i="17"/>
  <c r="BQ887" i="17"/>
  <c r="BQ886" i="17"/>
  <c r="CI886" i="17" s="1"/>
  <c r="BQ885" i="17"/>
  <c r="BR885" i="17" s="1"/>
  <c r="BQ884" i="17"/>
  <c r="BR884" i="17" s="1"/>
  <c r="BQ883" i="17"/>
  <c r="CI883" i="17" s="1"/>
  <c r="BQ882" i="17"/>
  <c r="BR882" i="17" s="1"/>
  <c r="BQ881" i="17"/>
  <c r="BQ880" i="17"/>
  <c r="BR880" i="17" s="1"/>
  <c r="BQ879" i="17"/>
  <c r="CI879" i="17" s="1"/>
  <c r="BQ878" i="17"/>
  <c r="CI878" i="17" s="1"/>
  <c r="L878" i="17" a="1"/>
  <c r="K878" i="17" a="1"/>
  <c r="K886" i="17" s="1"/>
  <c r="J878" i="17" a="1"/>
  <c r="J883" i="17" s="1"/>
  <c r="I878" i="17" a="1"/>
  <c r="I887" i="17" s="1"/>
  <c r="H878" i="17" a="1"/>
  <c r="H885" i="17" s="1"/>
  <c r="G878" i="17" a="1"/>
  <c r="G882" i="17" s="1"/>
  <c r="F878" i="17" a="1"/>
  <c r="F887" i="17" s="1"/>
  <c r="E878" i="17" a="1"/>
  <c r="E887" i="17" s="1"/>
  <c r="BQ877" i="17"/>
  <c r="BQ876" i="17"/>
  <c r="BR876" i="17" s="1"/>
  <c r="BQ875" i="17"/>
  <c r="CI875" i="17" s="1"/>
  <c r="BQ874" i="17"/>
  <c r="BQ873" i="17"/>
  <c r="CI873" i="17" s="1"/>
  <c r="BQ872" i="17"/>
  <c r="CI872" i="17" s="1"/>
  <c r="BQ871" i="17"/>
  <c r="BR871" i="17" s="1"/>
  <c r="BQ870" i="17"/>
  <c r="CI870" i="17" s="1"/>
  <c r="BQ869" i="17"/>
  <c r="BQ868" i="17"/>
  <c r="BR868" i="17" s="1"/>
  <c r="BQ867" i="17"/>
  <c r="BQ866" i="17"/>
  <c r="BP866" i="17" a="1"/>
  <c r="BP877" i="17" s="1"/>
  <c r="BO866" i="17" a="1"/>
  <c r="BN866" i="17" a="1"/>
  <c r="BN871" i="17" s="1"/>
  <c r="BM866" i="17" a="1"/>
  <c r="BM876" i="17" s="1"/>
  <c r="BL866" i="17" a="1"/>
  <c r="BL873" i="17" s="1"/>
  <c r="BK866" i="17" a="1"/>
  <c r="BK870" i="17" s="1"/>
  <c r="BJ866" i="17" a="1"/>
  <c r="BJ875" i="17" s="1"/>
  <c r="BI866" i="17" a="1"/>
  <c r="BH866" i="17" a="1"/>
  <c r="BH877" i="17" s="1"/>
  <c r="BG866" i="17" a="1"/>
  <c r="BG874" i="17" s="1"/>
  <c r="BF866" i="17" a="1"/>
  <c r="BF873" i="17" s="1"/>
  <c r="BE866" i="17" a="1"/>
  <c r="BE876" i="17" s="1"/>
  <c r="BD866" i="17" a="1"/>
  <c r="BD873" i="17" s="1"/>
  <c r="BC866" i="17" a="1"/>
  <c r="BB866" i="17" a="1"/>
  <c r="BB875" i="17" s="1"/>
  <c r="BA866" i="17" a="1"/>
  <c r="BA873" i="17" s="1"/>
  <c r="AZ866" i="17" a="1"/>
  <c r="AZ877" i="17" s="1"/>
  <c r="AY866" i="17" a="1"/>
  <c r="AY873" i="17" s="1"/>
  <c r="AX866" i="17" a="1"/>
  <c r="AX873" i="17" s="1"/>
  <c r="AW866" i="17" a="1"/>
  <c r="AV866" i="17" a="1"/>
  <c r="AV873" i="17" s="1"/>
  <c r="AU866" i="17" a="1"/>
  <c r="AT866" i="17" a="1"/>
  <c r="AS866" i="17" a="1"/>
  <c r="AS871" i="17" s="1"/>
  <c r="AR866" i="17" a="1"/>
  <c r="AR877" i="17" s="1"/>
  <c r="AQ866" i="17" a="1"/>
  <c r="AQ873" i="17" s="1"/>
  <c r="AP866" i="17" a="1"/>
  <c r="AO866" i="17" a="1"/>
  <c r="AN866" i="17" a="1"/>
  <c r="AM866" i="17" a="1"/>
  <c r="AL866" i="17" a="1"/>
  <c r="AL875" i="17" s="1"/>
  <c r="AK866" i="17" a="1"/>
  <c r="AJ866" i="17" a="1"/>
  <c r="AJ877" i="17" s="1"/>
  <c r="AI866" i="17" a="1"/>
  <c r="AH866" i="17" a="1"/>
  <c r="AH873" i="17" s="1"/>
  <c r="AG866" i="17" a="1"/>
  <c r="AF866" i="17" a="1"/>
  <c r="AF873" i="17" s="1"/>
  <c r="AE866" i="17" a="1"/>
  <c r="AE870" i="17" s="1"/>
  <c r="AD866" i="17" a="1"/>
  <c r="AD875" i="17" s="1"/>
  <c r="AC866" i="17" a="1"/>
  <c r="AC871" i="17" s="1"/>
  <c r="AB866" i="17" a="1"/>
  <c r="AB877" i="17" s="1"/>
  <c r="AA866" i="17" a="1"/>
  <c r="Z866" i="17" a="1"/>
  <c r="Z873" i="17" s="1"/>
  <c r="Y866" i="17" a="1"/>
  <c r="Y875" i="17" s="1"/>
  <c r="X866" i="17" a="1"/>
  <c r="W866" i="17" a="1"/>
  <c r="V866" i="17" a="1"/>
  <c r="V875" i="17" s="1"/>
  <c r="U866" i="17" a="1"/>
  <c r="T866" i="17" a="1"/>
  <c r="T877" i="17" s="1"/>
  <c r="S866" i="17" a="1"/>
  <c r="S873" i="17" s="1"/>
  <c r="R866" i="17" a="1"/>
  <c r="R873" i="17" s="1"/>
  <c r="Q866" i="17" a="1"/>
  <c r="L866" i="17" a="1"/>
  <c r="L873" i="17" s="1"/>
  <c r="K866" i="17" a="1"/>
  <c r="K870" i="17" s="1"/>
  <c r="J866" i="17" a="1"/>
  <c r="I866" i="17" a="1"/>
  <c r="H866" i="17" a="1"/>
  <c r="G866" i="17" a="1"/>
  <c r="F866" i="17" a="1"/>
  <c r="F873" i="17" s="1"/>
  <c r="E866" i="17" a="1"/>
  <c r="E875" i="17" s="1"/>
  <c r="BQ865" i="17"/>
  <c r="BQ864" i="17"/>
  <c r="CI864" i="17" s="1"/>
  <c r="CD864" i="17" s="1"/>
  <c r="BQ863" i="17"/>
  <c r="BR863" i="17" s="1"/>
  <c r="BQ862" i="17"/>
  <c r="CI862" i="17" s="1"/>
  <c r="BQ861" i="17"/>
  <c r="BR861" i="17" s="1"/>
  <c r="BQ860" i="17"/>
  <c r="CI860" i="17" s="1"/>
  <c r="CD860" i="17" s="1"/>
  <c r="BQ859" i="17"/>
  <c r="BR859" i="17" s="1"/>
  <c r="BQ858" i="17"/>
  <c r="CI858" i="17" s="1"/>
  <c r="CD858" i="17" s="1"/>
  <c r="BQ857" i="17"/>
  <c r="BR857" i="17" s="1"/>
  <c r="BQ856" i="17"/>
  <c r="CI856" i="17" s="1"/>
  <c r="CD856" i="17" s="1"/>
  <c r="BQ855" i="17"/>
  <c r="CI855" i="17" s="1"/>
  <c r="CA855" i="17" s="1"/>
  <c r="BQ854" i="17"/>
  <c r="CI854" i="17" s="1"/>
  <c r="H854" i="17" a="1"/>
  <c r="H861" i="17" s="1"/>
  <c r="G854" i="17" a="1"/>
  <c r="G858" i="17" s="1"/>
  <c r="F854" i="17" a="1"/>
  <c r="F863" i="17" s="1"/>
  <c r="E854" i="17" a="1"/>
  <c r="E860" i="17" s="1"/>
  <c r="BQ853" i="17"/>
  <c r="CI853" i="17" s="1"/>
  <c r="CD853" i="17" s="1"/>
  <c r="BQ852" i="17"/>
  <c r="CI852" i="17" s="1"/>
  <c r="BQ851" i="17"/>
  <c r="CI851" i="17" s="1"/>
  <c r="BQ850" i="17"/>
  <c r="BQ849" i="17"/>
  <c r="CI849" i="17" s="1"/>
  <c r="BQ848" i="17"/>
  <c r="CI848" i="17" s="1"/>
  <c r="BQ847" i="17"/>
  <c r="CI847" i="17" s="1"/>
  <c r="BQ846" i="17"/>
  <c r="BQ845" i="17"/>
  <c r="CI845" i="17" s="1"/>
  <c r="BQ844" i="17"/>
  <c r="CI844" i="17" s="1"/>
  <c r="BQ843" i="17"/>
  <c r="CI843" i="17" s="1"/>
  <c r="BQ842" i="17"/>
  <c r="H842" i="17" a="1"/>
  <c r="H853" i="17" s="1"/>
  <c r="G842" i="17" a="1"/>
  <c r="G850" i="17" s="1"/>
  <c r="F842" i="17" a="1"/>
  <c r="F849" i="17" s="1"/>
  <c r="E842" i="17" a="1"/>
  <c r="BQ841" i="17"/>
  <c r="CI841" i="17" s="1"/>
  <c r="BQ840" i="17"/>
  <c r="BQ839" i="17"/>
  <c r="CI839" i="17" s="1"/>
  <c r="BQ838" i="17"/>
  <c r="CI838" i="17" s="1"/>
  <c r="CB838" i="17" s="1"/>
  <c r="BQ837" i="17"/>
  <c r="CI837" i="17" s="1"/>
  <c r="BQ836" i="17"/>
  <c r="BR836" i="17" s="1"/>
  <c r="BQ835" i="17"/>
  <c r="CI835" i="17" s="1"/>
  <c r="BQ834" i="17"/>
  <c r="CI834" i="17" s="1"/>
  <c r="BQ833" i="17"/>
  <c r="BQ832" i="17"/>
  <c r="BQ831" i="17"/>
  <c r="CI831" i="17" s="1"/>
  <c r="BQ830" i="17"/>
  <c r="CI830" i="17" s="1"/>
  <c r="H830" i="17" a="1"/>
  <c r="H837" i="17" s="1"/>
  <c r="G830" i="17" a="1"/>
  <c r="F830" i="17" a="1"/>
  <c r="E830" i="17" a="1"/>
  <c r="E836" i="17" s="1"/>
  <c r="BQ829" i="17"/>
  <c r="BR829" i="17" s="1"/>
  <c r="BQ828" i="17"/>
  <c r="CI828" i="17" s="1"/>
  <c r="BQ827" i="17"/>
  <c r="CI827" i="17" s="1"/>
  <c r="BQ826" i="17"/>
  <c r="BQ825" i="17"/>
  <c r="BQ824" i="17"/>
  <c r="CI824" i="17" s="1"/>
  <c r="BQ823" i="17"/>
  <c r="CI823" i="17" s="1"/>
  <c r="BQ822" i="17"/>
  <c r="BQ821" i="17"/>
  <c r="BR821" i="17" s="1"/>
  <c r="BQ820" i="17"/>
  <c r="BQ819" i="17"/>
  <c r="BR819" i="17" s="1"/>
  <c r="BQ818" i="17"/>
  <c r="CI818" i="17" s="1"/>
  <c r="H818" i="17" a="1"/>
  <c r="H829" i="17" s="1"/>
  <c r="G818" i="17" a="1"/>
  <c r="G828" i="17" s="1"/>
  <c r="F818" i="17" a="1"/>
  <c r="E818" i="17" a="1"/>
  <c r="E828" i="17" s="1"/>
  <c r="BQ817" i="17"/>
  <c r="BQ816" i="17"/>
  <c r="CI816" i="17" s="1"/>
  <c r="BQ815" i="17"/>
  <c r="BQ814" i="17"/>
  <c r="BR814" i="17" s="1"/>
  <c r="BQ813" i="17"/>
  <c r="BQ812" i="17"/>
  <c r="BQ811" i="17"/>
  <c r="CI811" i="17" s="1"/>
  <c r="BQ810" i="17"/>
  <c r="BQ809" i="17"/>
  <c r="CI809" i="17" s="1"/>
  <c r="BQ808" i="17"/>
  <c r="BR808" i="17" s="1"/>
  <c r="BQ807" i="17"/>
  <c r="CI807" i="17" s="1"/>
  <c r="BQ806" i="17"/>
  <c r="BR806" i="17" s="1"/>
  <c r="H806" i="17" a="1"/>
  <c r="G806" i="17" a="1"/>
  <c r="G806" i="17" s="1"/>
  <c r="F806" i="17" a="1"/>
  <c r="E806" i="17" a="1"/>
  <c r="E811" i="17" s="1"/>
  <c r="BQ805" i="17"/>
  <c r="BQ804" i="17"/>
  <c r="CI804" i="17" s="1"/>
  <c r="BQ803" i="17"/>
  <c r="CI803" i="17" s="1"/>
  <c r="BQ802" i="17"/>
  <c r="CI802" i="17" s="1"/>
  <c r="BQ801" i="17"/>
  <c r="BR801" i="17" s="1"/>
  <c r="BQ800" i="17"/>
  <c r="BQ799" i="17"/>
  <c r="BR799" i="17" s="1"/>
  <c r="BQ798" i="17"/>
  <c r="CI798" i="17" s="1"/>
  <c r="BQ797" i="17"/>
  <c r="BR797" i="17" s="1"/>
  <c r="BQ796" i="17"/>
  <c r="CI796" i="17" s="1"/>
  <c r="BQ795" i="17"/>
  <c r="BR795" i="17" s="1"/>
  <c r="BQ794" i="17"/>
  <c r="CI794" i="17" s="1"/>
  <c r="H794" i="17" a="1"/>
  <c r="G794" i="17" a="1"/>
  <c r="G804" i="17" s="1"/>
  <c r="F794" i="17" a="1"/>
  <c r="E794" i="17" a="1"/>
  <c r="BQ793" i="17"/>
  <c r="CI793" i="17" s="1"/>
  <c r="CB793" i="17" s="1"/>
  <c r="BQ792" i="17"/>
  <c r="CI792" i="17" s="1"/>
  <c r="BQ791" i="17"/>
  <c r="BQ790" i="17"/>
  <c r="BQ789" i="17"/>
  <c r="CI789" i="17" s="1"/>
  <c r="BQ788" i="17"/>
  <c r="CI788" i="17" s="1"/>
  <c r="BQ787" i="17"/>
  <c r="BQ786" i="17"/>
  <c r="BQ785" i="17"/>
  <c r="CI785" i="17" s="1"/>
  <c r="BQ784" i="17"/>
  <c r="CI784" i="17" s="1"/>
  <c r="CD784" i="17" s="1"/>
  <c r="BQ783" i="17"/>
  <c r="CI783" i="17" s="1"/>
  <c r="CD783" i="17" s="1"/>
  <c r="BQ782" i="17"/>
  <c r="CI782" i="17" s="1"/>
  <c r="H782" i="17" a="1"/>
  <c r="H788" i="17" s="1"/>
  <c r="G782" i="17" a="1"/>
  <c r="F782" i="17" a="1"/>
  <c r="F790" i="17" s="1"/>
  <c r="E782" i="17" a="1"/>
  <c r="BQ781" i="17"/>
  <c r="BR781" i="17" s="1"/>
  <c r="BQ780" i="17"/>
  <c r="CI780" i="17" s="1"/>
  <c r="CD780" i="17" s="1"/>
  <c r="BQ779" i="17"/>
  <c r="BQ778" i="17"/>
  <c r="CI778" i="17" s="1"/>
  <c r="BQ777" i="17"/>
  <c r="CI777" i="17" s="1"/>
  <c r="CD777" i="17" s="1"/>
  <c r="BQ776" i="17"/>
  <c r="BQ775" i="17"/>
  <c r="BR775" i="17" s="1"/>
  <c r="BQ774" i="17"/>
  <c r="BQ773" i="17"/>
  <c r="BR773" i="17" s="1"/>
  <c r="BQ772" i="17"/>
  <c r="BQ771" i="17"/>
  <c r="BR771" i="17" s="1"/>
  <c r="BQ770" i="17"/>
  <c r="CI770" i="17" s="1"/>
  <c r="CB770" i="17" s="1"/>
  <c r="H770" i="17" a="1"/>
  <c r="G770" i="17" a="1"/>
  <c r="G780" i="17" s="1"/>
  <c r="F770" i="17" a="1"/>
  <c r="F781" i="17" s="1"/>
  <c r="E770" i="17" a="1"/>
  <c r="BQ769" i="17"/>
  <c r="BQ768" i="17"/>
  <c r="BR768" i="17" s="1"/>
  <c r="BQ767" i="17"/>
  <c r="CI767" i="17" s="1"/>
  <c r="BQ766" i="17"/>
  <c r="CI766" i="17" s="1"/>
  <c r="CD766" i="17" s="1"/>
  <c r="BQ765" i="17"/>
  <c r="CI765" i="17" s="1"/>
  <c r="CD765" i="17" s="1"/>
  <c r="BQ764" i="17"/>
  <c r="BQ763" i="17"/>
  <c r="CI763" i="17" s="1"/>
  <c r="CD763" i="17" s="1"/>
  <c r="BQ762" i="17"/>
  <c r="BQ761" i="17"/>
  <c r="CI761" i="17" s="1"/>
  <c r="CB761" i="17" s="1"/>
  <c r="BQ760" i="17"/>
  <c r="CI760" i="17" s="1"/>
  <c r="CD760" i="17" s="1"/>
  <c r="BQ759" i="17"/>
  <c r="BQ758" i="17"/>
  <c r="CI758" i="17" s="1"/>
  <c r="CD758" i="17" s="1"/>
  <c r="H758" i="17" a="1"/>
  <c r="H767" i="17" s="1"/>
  <c r="G758" i="17" a="1"/>
  <c r="G768" i="17" s="1"/>
  <c r="F758" i="17" a="1"/>
  <c r="E758" i="17" a="1"/>
  <c r="BQ757" i="17"/>
  <c r="CI757" i="17" s="1"/>
  <c r="BQ756" i="17"/>
  <c r="BR756" i="17" s="1"/>
  <c r="BQ755" i="17"/>
  <c r="CI755" i="17" s="1"/>
  <c r="BQ754" i="17"/>
  <c r="BR754" i="17" s="1"/>
  <c r="BQ753" i="17"/>
  <c r="CI753" i="17" s="1"/>
  <c r="BQ752" i="17"/>
  <c r="BR752" i="17" s="1"/>
  <c r="BQ751" i="17"/>
  <c r="BQ750" i="17"/>
  <c r="BR750" i="17" s="1"/>
  <c r="BQ749" i="17"/>
  <c r="BR749" i="17" s="1"/>
  <c r="BQ748" i="17"/>
  <c r="BR748" i="17" s="1"/>
  <c r="BQ747" i="17"/>
  <c r="BR747" i="17" s="1"/>
  <c r="BQ746" i="17"/>
  <c r="BR746" i="17" s="1"/>
  <c r="H746" i="17" a="1"/>
  <c r="G746" i="17" a="1"/>
  <c r="G751" i="17" s="1"/>
  <c r="F746" i="17" a="1"/>
  <c r="F756" i="17" s="1"/>
  <c r="E746" i="17" a="1"/>
  <c r="E751" i="17" s="1"/>
  <c r="BQ745" i="17"/>
  <c r="CI745" i="17" s="1"/>
  <c r="CB745" i="17" s="1"/>
  <c r="BQ744" i="17"/>
  <c r="CI744" i="17" s="1"/>
  <c r="BQ743" i="17"/>
  <c r="CI743" i="17" s="1"/>
  <c r="BQ742" i="17"/>
  <c r="CI742" i="17" s="1"/>
  <c r="BQ741" i="17"/>
  <c r="CI741" i="17" s="1"/>
  <c r="CB741" i="17" s="1"/>
  <c r="BQ740" i="17"/>
  <c r="CI740" i="17" s="1"/>
  <c r="BQ739" i="17"/>
  <c r="CI739" i="17" s="1"/>
  <c r="BQ738" i="17"/>
  <c r="CI738" i="17" s="1"/>
  <c r="BQ737" i="17"/>
  <c r="CI737" i="17" s="1"/>
  <c r="CB737" i="17" s="1"/>
  <c r="BQ736" i="17"/>
  <c r="CI736" i="17" s="1"/>
  <c r="BQ735" i="17"/>
  <c r="CI735" i="17" s="1"/>
  <c r="CB735" i="17" s="1"/>
  <c r="BQ734" i="17"/>
  <c r="CI734" i="17" s="1"/>
  <c r="H734" i="17" a="1"/>
  <c r="G734" i="17" a="1"/>
  <c r="F734" i="17" a="1"/>
  <c r="F738" i="17" s="1"/>
  <c r="E734" i="17" a="1"/>
  <c r="BQ733" i="17"/>
  <c r="CI733" i="17" s="1"/>
  <c r="BQ732" i="17"/>
  <c r="CI732" i="17" s="1"/>
  <c r="BQ731" i="17"/>
  <c r="CI731" i="17" s="1"/>
  <c r="BQ730" i="17"/>
  <c r="CI730" i="17" s="1"/>
  <c r="BQ729" i="17"/>
  <c r="CI729" i="17" s="1"/>
  <c r="CB729" i="17" s="1"/>
  <c r="BQ728" i="17"/>
  <c r="BQ727" i="17"/>
  <c r="CI727" i="17" s="1"/>
  <c r="BQ726" i="17"/>
  <c r="BR726" i="17" s="1"/>
  <c r="BQ725" i="17"/>
  <c r="CI725" i="17" s="1"/>
  <c r="BQ724" i="17"/>
  <c r="CI724" i="17" s="1"/>
  <c r="BQ723" i="17"/>
  <c r="BR723" i="17" s="1"/>
  <c r="C723" i="17"/>
  <c r="C724" i="17" s="1"/>
  <c r="C725" i="17" s="1"/>
  <c r="C726" i="17" s="1"/>
  <c r="C727" i="17" s="1"/>
  <c r="C728" i="17" s="1"/>
  <c r="C729" i="17" s="1"/>
  <c r="C730" i="17" s="1"/>
  <c r="C731" i="17" s="1"/>
  <c r="C732" i="17" s="1"/>
  <c r="C733" i="17" s="1"/>
  <c r="BQ722" i="17"/>
  <c r="CI722" i="17" s="1"/>
  <c r="H722" i="17" a="1"/>
  <c r="H731" i="17" s="1"/>
  <c r="G722" i="17" a="1"/>
  <c r="F722" i="17" a="1"/>
  <c r="F729" i="17" s="1"/>
  <c r="E722" i="17" a="1"/>
  <c r="E730" i="17" s="1"/>
  <c r="BQ721" i="17"/>
  <c r="CI721" i="17" s="1"/>
  <c r="BQ720" i="17"/>
  <c r="BR720" i="17" s="1"/>
  <c r="BQ719" i="17"/>
  <c r="CI719" i="17" s="1"/>
  <c r="BQ718" i="17"/>
  <c r="BR718" i="17" s="1"/>
  <c r="BQ717" i="17"/>
  <c r="CI717" i="17" s="1"/>
  <c r="BQ716" i="17"/>
  <c r="BR716" i="17" s="1"/>
  <c r="BQ715" i="17"/>
  <c r="CI715" i="17" s="1"/>
  <c r="CB715" i="17" s="1"/>
  <c r="BQ714" i="17"/>
  <c r="BR714" i="17" s="1"/>
  <c r="BQ713" i="17"/>
  <c r="CI713" i="17" s="1"/>
  <c r="CB713" i="17" s="1"/>
  <c r="BQ712" i="17"/>
  <c r="BR712" i="17" s="1"/>
  <c r="BQ711" i="17"/>
  <c r="CI711" i="17" s="1"/>
  <c r="CB711" i="17" s="1"/>
  <c r="BQ710" i="17"/>
  <c r="H710" i="17" a="1"/>
  <c r="H715" i="17" s="1"/>
  <c r="G710" i="17" a="1"/>
  <c r="G720" i="17" s="1"/>
  <c r="F710" i="17" a="1"/>
  <c r="F717" i="17" s="1"/>
  <c r="E710" i="17" a="1"/>
  <c r="BQ709" i="17"/>
  <c r="BR709" i="17" s="1"/>
  <c r="BQ708" i="17"/>
  <c r="CI708" i="17" s="1"/>
  <c r="BQ707" i="17"/>
  <c r="BR707" i="17" s="1"/>
  <c r="BQ706" i="17"/>
  <c r="CI706" i="17" s="1"/>
  <c r="CB706" i="17" s="1"/>
  <c r="BQ705" i="17"/>
  <c r="BQ704" i="17"/>
  <c r="CI704" i="17" s="1"/>
  <c r="BQ703" i="17"/>
  <c r="BR703" i="17" s="1"/>
  <c r="BQ702" i="17"/>
  <c r="CI702" i="17" s="1"/>
  <c r="CB702" i="17" s="1"/>
  <c r="BQ701" i="17"/>
  <c r="BR701" i="17" s="1"/>
  <c r="BQ700" i="17"/>
  <c r="CI700" i="17" s="1"/>
  <c r="BQ699" i="17"/>
  <c r="BR699" i="17" s="1"/>
  <c r="BQ698" i="17"/>
  <c r="CI698" i="17" s="1"/>
  <c r="CB698" i="17" s="1"/>
  <c r="H698" i="17" a="1"/>
  <c r="G698" i="17" a="1"/>
  <c r="G705" i="17" s="1"/>
  <c r="F698" i="17" a="1"/>
  <c r="E698" i="17" a="1"/>
  <c r="E706" i="17" s="1"/>
  <c r="BQ697" i="17"/>
  <c r="CI697" i="17" s="1"/>
  <c r="BQ696" i="17"/>
  <c r="BR696" i="17" s="1"/>
  <c r="BQ695" i="17"/>
  <c r="CI695" i="17" s="1"/>
  <c r="BQ694" i="17"/>
  <c r="BR694" i="17" s="1"/>
  <c r="BQ693" i="17"/>
  <c r="CI693" i="17" s="1"/>
  <c r="BQ692" i="17"/>
  <c r="BR692" i="17" s="1"/>
  <c r="BQ691" i="17"/>
  <c r="CI691" i="17" s="1"/>
  <c r="BQ690" i="17"/>
  <c r="BR690" i="17" s="1"/>
  <c r="BQ689" i="17"/>
  <c r="CI689" i="17" s="1"/>
  <c r="BQ688" i="17"/>
  <c r="BR688" i="17" s="1"/>
  <c r="BQ687" i="17"/>
  <c r="CI687" i="17" s="1"/>
  <c r="BQ686" i="17"/>
  <c r="BR686" i="17" s="1"/>
  <c r="H686" i="17" a="1"/>
  <c r="G686" i="17" a="1"/>
  <c r="G696" i="17" s="1"/>
  <c r="F686" i="17" a="1"/>
  <c r="E686" i="17" a="1"/>
  <c r="E690" i="17" s="1"/>
  <c r="BQ685" i="17"/>
  <c r="BR685" i="17" s="1"/>
  <c r="BQ684" i="17"/>
  <c r="CI684" i="17" s="1"/>
  <c r="BQ683" i="17"/>
  <c r="BR683" i="17" s="1"/>
  <c r="BQ682" i="17"/>
  <c r="CI682" i="17" s="1"/>
  <c r="BQ681" i="17"/>
  <c r="BR681" i="17" s="1"/>
  <c r="BQ680" i="17"/>
  <c r="CI680" i="17" s="1"/>
  <c r="BQ679" i="17"/>
  <c r="BR679" i="17" s="1"/>
  <c r="BQ678" i="17"/>
  <c r="CI678" i="17" s="1"/>
  <c r="BQ677" i="17"/>
  <c r="BR677" i="17" s="1"/>
  <c r="BQ676" i="17"/>
  <c r="CI676" i="17" s="1"/>
  <c r="BQ675" i="17"/>
  <c r="BR675" i="17" s="1"/>
  <c r="BQ674" i="17"/>
  <c r="CI674" i="17" s="1"/>
  <c r="H674" i="17" a="1"/>
  <c r="G674" i="17" a="1"/>
  <c r="G678" i="17" s="1"/>
  <c r="F674" i="17" a="1"/>
  <c r="F685" i="17" s="1"/>
  <c r="E674" i="17" a="1"/>
  <c r="E682" i="17" s="1"/>
  <c r="BQ673" i="17"/>
  <c r="CI673" i="17" s="1"/>
  <c r="CB673" i="17" s="1"/>
  <c r="BQ672" i="17"/>
  <c r="BR672" i="17" s="1"/>
  <c r="BQ671" i="17"/>
  <c r="CI671" i="17" s="1"/>
  <c r="CB671" i="17" s="1"/>
  <c r="BQ670" i="17"/>
  <c r="BQ669" i="17"/>
  <c r="CI669" i="17" s="1"/>
  <c r="CB669" i="17" s="1"/>
  <c r="BQ668" i="17"/>
  <c r="BR668" i="17" s="1"/>
  <c r="BQ667" i="17"/>
  <c r="CI667" i="17" s="1"/>
  <c r="CB667" i="17" s="1"/>
  <c r="BQ666" i="17"/>
  <c r="BQ665" i="17"/>
  <c r="CI665" i="17" s="1"/>
  <c r="CB665" i="17" s="1"/>
  <c r="BQ664" i="17"/>
  <c r="BR664" i="17" s="1"/>
  <c r="BQ663" i="17"/>
  <c r="CI663" i="17" s="1"/>
  <c r="CB663" i="17" s="1"/>
  <c r="BQ662" i="17"/>
  <c r="H662" i="17" a="1"/>
  <c r="H667" i="17" s="1"/>
  <c r="G662" i="17" a="1"/>
  <c r="F662" i="17" a="1"/>
  <c r="E662" i="17" a="1"/>
  <c r="E666" i="17" s="1"/>
  <c r="BQ661" i="17"/>
  <c r="BQ660" i="17"/>
  <c r="CI660" i="17" s="1"/>
  <c r="CC660" i="17" s="1"/>
  <c r="BQ659" i="17"/>
  <c r="BQ658" i="17"/>
  <c r="BR658" i="17" s="1"/>
  <c r="BQ657" i="17"/>
  <c r="BQ656" i="17"/>
  <c r="CI656" i="17" s="1"/>
  <c r="CD656" i="17" s="1"/>
  <c r="BQ655" i="17"/>
  <c r="BR655" i="17" s="1"/>
  <c r="BQ654" i="17"/>
  <c r="CI654" i="17" s="1"/>
  <c r="CC654" i="17" s="1"/>
  <c r="BQ653" i="17"/>
  <c r="BR653" i="17" s="1"/>
  <c r="BQ652" i="17"/>
  <c r="CI652" i="17" s="1"/>
  <c r="CD652" i="17" s="1"/>
  <c r="BQ651" i="17"/>
  <c r="C651" i="17"/>
  <c r="C652" i="17" s="1"/>
  <c r="C653" i="17" s="1"/>
  <c r="C654" i="17" s="1"/>
  <c r="C655" i="17" s="1"/>
  <c r="C656" i="17" s="1"/>
  <c r="C657" i="17" s="1"/>
  <c r="C658" i="17" s="1"/>
  <c r="C659" i="17" s="1"/>
  <c r="C660" i="17" s="1"/>
  <c r="C661" i="17" s="1"/>
  <c r="BQ650" i="17"/>
  <c r="H650" i="17" a="1"/>
  <c r="H661" i="17" s="1"/>
  <c r="G650" i="17" a="1"/>
  <c r="G660" i="17" s="1"/>
  <c r="F650" i="17" a="1"/>
  <c r="F659" i="17" s="1"/>
  <c r="E650" i="17" a="1"/>
  <c r="E661" i="17" s="1"/>
  <c r="BQ649" i="17"/>
  <c r="BR649" i="17" s="1"/>
  <c r="BQ648" i="17"/>
  <c r="BR648" i="17" s="1"/>
  <c r="BQ647" i="17"/>
  <c r="BR647" i="17" s="1"/>
  <c r="BQ646" i="17"/>
  <c r="BR646" i="17" s="1"/>
  <c r="BQ645" i="17"/>
  <c r="BR645" i="17" s="1"/>
  <c r="BQ644" i="17"/>
  <c r="BR644" i="17" s="1"/>
  <c r="BQ643" i="17"/>
  <c r="CI643" i="17" s="1"/>
  <c r="BQ642" i="17"/>
  <c r="BR642" i="17" s="1"/>
  <c r="BQ641" i="17"/>
  <c r="BQ640" i="17"/>
  <c r="BR640" i="17" s="1"/>
  <c r="BQ639" i="17"/>
  <c r="CI639" i="17" s="1"/>
  <c r="BQ638" i="17"/>
  <c r="BR638" i="17" s="1"/>
  <c r="H638" i="17" a="1"/>
  <c r="H644" i="17" s="1"/>
  <c r="G638" i="17" a="1"/>
  <c r="G646" i="17" s="1"/>
  <c r="F638" i="17" a="1"/>
  <c r="F645" i="17" s="1"/>
  <c r="E638" i="17" a="1"/>
  <c r="E645" i="17" s="1"/>
  <c r="BQ637" i="17"/>
  <c r="BR637" i="17" s="1"/>
  <c r="BQ636" i="17"/>
  <c r="CI636" i="17" s="1"/>
  <c r="BQ635" i="17"/>
  <c r="BR635" i="17" s="1"/>
  <c r="BQ634" i="17"/>
  <c r="BR634" i="17" s="1"/>
  <c r="BQ633" i="17"/>
  <c r="BR633" i="17" s="1"/>
  <c r="BQ632" i="17"/>
  <c r="BR632" i="17" s="1"/>
  <c r="BQ631" i="17"/>
  <c r="BR631" i="17" s="1"/>
  <c r="BQ630" i="17"/>
  <c r="BR630" i="17" s="1"/>
  <c r="BQ629" i="17"/>
  <c r="BR629" i="17" s="1"/>
  <c r="BQ628" i="17"/>
  <c r="CI628" i="17" s="1"/>
  <c r="BQ627" i="17"/>
  <c r="BQ626" i="17"/>
  <c r="H626" i="17" a="1"/>
  <c r="H626" i="17" s="1"/>
  <c r="G626" i="17" a="1"/>
  <c r="G632" i="17" s="1"/>
  <c r="F626" i="17" a="1"/>
  <c r="F633" i="17" s="1"/>
  <c r="E626" i="17" a="1"/>
  <c r="E632" i="17" s="1"/>
  <c r="BQ625" i="17"/>
  <c r="BR625" i="17" s="1"/>
  <c r="BQ624" i="17"/>
  <c r="CI624" i="17" s="1"/>
  <c r="BQ623" i="17"/>
  <c r="BQ622" i="17"/>
  <c r="CI622" i="17" s="1"/>
  <c r="BQ621" i="17"/>
  <c r="BQ620" i="17"/>
  <c r="CI620" i="17" s="1"/>
  <c r="BQ619" i="17"/>
  <c r="CI619" i="17" s="1"/>
  <c r="BQ618" i="17"/>
  <c r="CI618" i="17" s="1"/>
  <c r="BQ617" i="17"/>
  <c r="CI617" i="17" s="1"/>
  <c r="BQ616" i="17"/>
  <c r="CI616" i="17" s="1"/>
  <c r="BQ615" i="17"/>
  <c r="CI615" i="17" s="1"/>
  <c r="BQ614" i="17"/>
  <c r="CI614" i="17" s="1"/>
  <c r="H614" i="17" a="1"/>
  <c r="H624" i="17" s="1"/>
  <c r="G614" i="17" a="1"/>
  <c r="G621" i="17" s="1"/>
  <c r="F614" i="17" a="1"/>
  <c r="E614" i="17" a="1"/>
  <c r="E623" i="17" s="1"/>
  <c r="BQ613" i="17"/>
  <c r="CI613" i="17" s="1"/>
  <c r="BQ612" i="17"/>
  <c r="CI612" i="17" s="1"/>
  <c r="BQ611" i="17"/>
  <c r="CI611" i="17" s="1"/>
  <c r="BQ610" i="17"/>
  <c r="BR610" i="17" s="1"/>
  <c r="BQ609" i="17"/>
  <c r="CI609" i="17" s="1"/>
  <c r="BQ608" i="17"/>
  <c r="BR608" i="17" s="1"/>
  <c r="BQ607" i="17"/>
  <c r="BR607" i="17" s="1"/>
  <c r="BQ606" i="17"/>
  <c r="BR606" i="17" s="1"/>
  <c r="BQ605" i="17"/>
  <c r="CI605" i="17" s="1"/>
  <c r="BQ604" i="17"/>
  <c r="CI604" i="17" s="1"/>
  <c r="BQ603" i="17"/>
  <c r="CI603" i="17" s="1"/>
  <c r="C603" i="17"/>
  <c r="C604" i="17" s="1"/>
  <c r="C605" i="17" s="1"/>
  <c r="C606" i="17" s="1"/>
  <c r="C607" i="17" s="1"/>
  <c r="C608" i="17" s="1"/>
  <c r="C609" i="17" s="1"/>
  <c r="C610" i="17" s="1"/>
  <c r="C611" i="17" s="1"/>
  <c r="C612" i="17" s="1"/>
  <c r="C613" i="17" s="1"/>
  <c r="BQ602" i="17"/>
  <c r="H602" i="17" a="1"/>
  <c r="H611" i="17" s="1"/>
  <c r="G602" i="17" a="1"/>
  <c r="G612" i="17" s="1"/>
  <c r="F602" i="17" a="1"/>
  <c r="F609" i="17" s="1"/>
  <c r="E602" i="17" a="1"/>
  <c r="E610" i="17" s="1"/>
  <c r="BQ601" i="17"/>
  <c r="CI601" i="17" s="1"/>
  <c r="CD601" i="17" s="1"/>
  <c r="BQ600" i="17"/>
  <c r="CI600" i="17" s="1"/>
  <c r="BQ599" i="17"/>
  <c r="CI599" i="17" s="1"/>
  <c r="BQ598" i="17"/>
  <c r="BR598" i="17" s="1"/>
  <c r="BQ597" i="17"/>
  <c r="BR597" i="17" s="1"/>
  <c r="BQ596" i="17"/>
  <c r="BQ595" i="17"/>
  <c r="BR595" i="17" s="1"/>
  <c r="BQ594" i="17"/>
  <c r="CI594" i="17" s="1"/>
  <c r="BQ593" i="17"/>
  <c r="BR593" i="17" s="1"/>
  <c r="BQ592" i="17"/>
  <c r="CI592" i="17" s="1"/>
  <c r="BQ591" i="17"/>
  <c r="CI591" i="17" s="1"/>
  <c r="C591" i="17"/>
  <c r="C592" i="17" s="1"/>
  <c r="C593" i="17" s="1"/>
  <c r="C594" i="17" s="1"/>
  <c r="C595" i="17" s="1"/>
  <c r="C596" i="17" s="1"/>
  <c r="C597" i="17" s="1"/>
  <c r="C598" i="17" s="1"/>
  <c r="C599" i="17" s="1"/>
  <c r="C600" i="17" s="1"/>
  <c r="C601" i="17" s="1"/>
  <c r="BQ590" i="17"/>
  <c r="H590" i="17" a="1"/>
  <c r="H598" i="17" s="1"/>
  <c r="G590" i="17" a="1"/>
  <c r="F590" i="17" a="1"/>
  <c r="F600" i="17" s="1"/>
  <c r="E590" i="17" a="1"/>
  <c r="E597" i="17" s="1"/>
  <c r="BQ589" i="17"/>
  <c r="BQ588" i="17"/>
  <c r="CI588" i="17" s="1"/>
  <c r="BQ587" i="17"/>
  <c r="BR587" i="17" s="1"/>
  <c r="BQ586" i="17"/>
  <c r="CI586" i="17" s="1"/>
  <c r="BQ585" i="17"/>
  <c r="BR585" i="17" s="1"/>
  <c r="BQ584" i="17"/>
  <c r="CI584" i="17" s="1"/>
  <c r="BQ583" i="17"/>
  <c r="CI583" i="17" s="1"/>
  <c r="BQ582" i="17"/>
  <c r="CI582" i="17" s="1"/>
  <c r="BQ581" i="17"/>
  <c r="CI581" i="17" s="1"/>
  <c r="CC581" i="17" s="1"/>
  <c r="BQ580" i="17"/>
  <c r="CI580" i="17" s="1"/>
  <c r="BQ579" i="17"/>
  <c r="CI579" i="17" s="1"/>
  <c r="BQ578" i="17"/>
  <c r="CI578" i="17" s="1"/>
  <c r="H578" i="17" a="1"/>
  <c r="G578" i="17" a="1"/>
  <c r="G587" i="17" s="1"/>
  <c r="F578" i="17" a="1"/>
  <c r="E578" i="17" a="1"/>
  <c r="E585" i="17" s="1"/>
  <c r="BQ577" i="17"/>
  <c r="CI577" i="17" s="1"/>
  <c r="BQ576" i="17"/>
  <c r="CI576" i="17" s="1"/>
  <c r="BQ575" i="17"/>
  <c r="CI575" i="17" s="1"/>
  <c r="BQ574" i="17"/>
  <c r="CI574" i="17" s="1"/>
  <c r="BQ573" i="17"/>
  <c r="BQ572" i="17"/>
  <c r="BR572" i="17" s="1"/>
  <c r="BQ571" i="17"/>
  <c r="BR571" i="17" s="1"/>
  <c r="BQ570" i="17"/>
  <c r="CI570" i="17" s="1"/>
  <c r="CB570" i="17" s="1"/>
  <c r="BQ569" i="17"/>
  <c r="CI569" i="17" s="1"/>
  <c r="BQ568" i="17"/>
  <c r="CI568" i="17" s="1"/>
  <c r="BQ567" i="17"/>
  <c r="C567" i="17"/>
  <c r="C568" i="17" s="1"/>
  <c r="C569" i="17" s="1"/>
  <c r="C570" i="17" s="1"/>
  <c r="C571" i="17" s="1"/>
  <c r="C572" i="17" s="1"/>
  <c r="C573" i="17" s="1"/>
  <c r="C574" i="17" s="1"/>
  <c r="C575" i="17" s="1"/>
  <c r="C576" i="17" s="1"/>
  <c r="C577" i="17" s="1"/>
  <c r="BQ566" i="17"/>
  <c r="CI566" i="17" s="1"/>
  <c r="H566" i="17" a="1"/>
  <c r="G566" i="17" a="1"/>
  <c r="G574" i="17" s="1"/>
  <c r="F566" i="17" a="1"/>
  <c r="E566" i="17" a="1"/>
  <c r="E576" i="17" s="1"/>
  <c r="BQ565" i="17"/>
  <c r="CI565" i="17" s="1"/>
  <c r="BQ564" i="17"/>
  <c r="BR564" i="17" s="1"/>
  <c r="BQ563" i="17"/>
  <c r="BR563" i="17" s="1"/>
  <c r="BQ562" i="17"/>
  <c r="BR562" i="17" s="1"/>
  <c r="BQ561" i="17"/>
  <c r="BR561" i="17" s="1"/>
  <c r="BQ560" i="17"/>
  <c r="CI560" i="17" s="1"/>
  <c r="BQ559" i="17"/>
  <c r="CI559" i="17" s="1"/>
  <c r="BQ558" i="17"/>
  <c r="CI558" i="17" s="1"/>
  <c r="BQ557" i="17"/>
  <c r="CI557" i="17" s="1"/>
  <c r="BQ556" i="17"/>
  <c r="BQ555" i="17"/>
  <c r="BR555" i="17" s="1"/>
  <c r="C555" i="17"/>
  <c r="C556" i="17" s="1"/>
  <c r="C557" i="17" s="1"/>
  <c r="C558" i="17" s="1"/>
  <c r="C559" i="17" s="1"/>
  <c r="C560" i="17" s="1"/>
  <c r="C561" i="17" s="1"/>
  <c r="C562" i="17" s="1"/>
  <c r="C563" i="17" s="1"/>
  <c r="C564" i="17" s="1"/>
  <c r="C565" i="17" s="1"/>
  <c r="BQ554" i="17"/>
  <c r="H554" i="17" a="1"/>
  <c r="H564" i="17" s="1"/>
  <c r="G554" i="17" a="1"/>
  <c r="F554" i="17" a="1"/>
  <c r="E554" i="17" a="1"/>
  <c r="E563" i="17" s="1"/>
  <c r="BQ553" i="17"/>
  <c r="BQ552" i="17"/>
  <c r="CI552" i="17" s="1"/>
  <c r="BQ551" i="17"/>
  <c r="BR551" i="17" s="1"/>
  <c r="BQ550" i="17"/>
  <c r="BQ549" i="17"/>
  <c r="BR549" i="17" s="1"/>
  <c r="BQ548" i="17"/>
  <c r="CI548" i="17" s="1"/>
  <c r="BQ547" i="17"/>
  <c r="BR547" i="17" s="1"/>
  <c r="BQ546" i="17"/>
  <c r="CI546" i="17" s="1"/>
  <c r="BQ545" i="17"/>
  <c r="BQ544" i="17"/>
  <c r="CI544" i="17" s="1"/>
  <c r="BQ543" i="17"/>
  <c r="BR543" i="17" s="1"/>
  <c r="BQ542" i="17"/>
  <c r="H542" i="17" a="1"/>
  <c r="H549" i="17" s="1"/>
  <c r="G542" i="17" a="1"/>
  <c r="F542" i="17" a="1"/>
  <c r="F550" i="17" s="1"/>
  <c r="E542" i="17" a="1"/>
  <c r="E547" i="17" s="1"/>
  <c r="BQ541" i="17"/>
  <c r="CI541" i="17" s="1"/>
  <c r="BQ540" i="17"/>
  <c r="CI540" i="17" s="1"/>
  <c r="BQ539" i="17"/>
  <c r="BQ538" i="17"/>
  <c r="BR538" i="17" s="1"/>
  <c r="BQ537" i="17"/>
  <c r="BQ536" i="17"/>
  <c r="BQ535" i="17"/>
  <c r="BQ534" i="17"/>
  <c r="BR534" i="17" s="1"/>
  <c r="BQ533" i="17"/>
  <c r="BQ532" i="17"/>
  <c r="BQ531" i="17"/>
  <c r="BR531" i="17" s="1"/>
  <c r="C531" i="17"/>
  <c r="C532" i="17" s="1"/>
  <c r="C533" i="17" s="1"/>
  <c r="C534" i="17" s="1"/>
  <c r="C535" i="17" s="1"/>
  <c r="C536" i="17" s="1"/>
  <c r="C537" i="17" s="1"/>
  <c r="C538" i="17" s="1"/>
  <c r="C539" i="17" s="1"/>
  <c r="C540" i="17" s="1"/>
  <c r="C541" i="17" s="1"/>
  <c r="BQ530" i="17"/>
  <c r="BR530" i="17" s="1"/>
  <c r="H530" i="17" a="1"/>
  <c r="H535" i="17" s="1"/>
  <c r="G530" i="17" a="1"/>
  <c r="F530" i="17" a="1"/>
  <c r="F537" i="17" s="1"/>
  <c r="E530" i="17" a="1"/>
  <c r="BQ529" i="17"/>
  <c r="BR529" i="17" s="1"/>
  <c r="BQ528" i="17"/>
  <c r="BR528" i="17" s="1"/>
  <c r="BQ527" i="17"/>
  <c r="CI527" i="17" s="1"/>
  <c r="BQ526" i="17"/>
  <c r="BQ525" i="17"/>
  <c r="BR525" i="17" s="1"/>
  <c r="BQ524" i="17"/>
  <c r="BQ523" i="17"/>
  <c r="BQ522" i="17"/>
  <c r="BQ521" i="17"/>
  <c r="BR521" i="17" s="1"/>
  <c r="BQ520" i="17"/>
  <c r="BQ519" i="17"/>
  <c r="CI519" i="17" s="1"/>
  <c r="CB519" i="17" s="1"/>
  <c r="C519" i="17"/>
  <c r="C520" i="17" s="1"/>
  <c r="C521" i="17" s="1"/>
  <c r="C522" i="17" s="1"/>
  <c r="C523" i="17" s="1"/>
  <c r="C524" i="17" s="1"/>
  <c r="C525" i="17" s="1"/>
  <c r="C526" i="17" s="1"/>
  <c r="C527" i="17" s="1"/>
  <c r="C528" i="17" s="1"/>
  <c r="C529" i="17" s="1"/>
  <c r="BQ518" i="17"/>
  <c r="H518" i="17" a="1"/>
  <c r="G518" i="17" a="1"/>
  <c r="G527" i="17" s="1"/>
  <c r="F518" i="17" a="1"/>
  <c r="F525" i="17" s="1"/>
  <c r="E518" i="17" a="1"/>
  <c r="BQ517" i="17"/>
  <c r="BQ516" i="17"/>
  <c r="CI516" i="17" s="1"/>
  <c r="BQ515" i="17"/>
  <c r="BR515" i="17" s="1"/>
  <c r="BQ514" i="17"/>
  <c r="CI514" i="17" s="1"/>
  <c r="BQ513" i="17"/>
  <c r="BR513" i="17" s="1"/>
  <c r="BQ512" i="17"/>
  <c r="BQ511" i="17"/>
  <c r="BR511" i="17" s="1"/>
  <c r="BQ510" i="17"/>
  <c r="BQ509" i="17"/>
  <c r="BR509" i="17" s="1"/>
  <c r="BQ508" i="17"/>
  <c r="BQ507" i="17"/>
  <c r="BR507" i="17" s="1"/>
  <c r="BQ506" i="17"/>
  <c r="BR506" i="17" s="1"/>
  <c r="H506" i="17" a="1"/>
  <c r="G506" i="17" a="1"/>
  <c r="F506" i="17" a="1"/>
  <c r="E506" i="17" a="1"/>
  <c r="E513" i="17" s="1"/>
  <c r="BQ505" i="17"/>
  <c r="CI505" i="17" s="1"/>
  <c r="CB505" i="17" s="1"/>
  <c r="BQ504" i="17"/>
  <c r="BQ503" i="17"/>
  <c r="CI503" i="17" s="1"/>
  <c r="BQ502" i="17"/>
  <c r="BR502" i="17" s="1"/>
  <c r="BQ501" i="17"/>
  <c r="BR501" i="17" s="1"/>
  <c r="BQ500" i="17"/>
  <c r="BQ499" i="17"/>
  <c r="CI499" i="17" s="1"/>
  <c r="BQ498" i="17"/>
  <c r="BR498" i="17" s="1"/>
  <c r="BQ497" i="17"/>
  <c r="CI497" i="17" s="1"/>
  <c r="CA497" i="17" s="1"/>
  <c r="BQ496" i="17"/>
  <c r="BQ495" i="17"/>
  <c r="CI495" i="17" s="1"/>
  <c r="CA495" i="17" s="1"/>
  <c r="BQ494" i="17"/>
  <c r="BR494" i="17" s="1"/>
  <c r="H494" i="17" a="1"/>
  <c r="H501" i="17" s="1"/>
  <c r="G494" i="17" a="1"/>
  <c r="F494" i="17" a="1"/>
  <c r="E494" i="17" a="1"/>
  <c r="E505" i="17" s="1"/>
  <c r="BQ493" i="17"/>
  <c r="BR493" i="17" s="1"/>
  <c r="BQ492" i="17"/>
  <c r="BQ491" i="17"/>
  <c r="BR491" i="17" s="1"/>
  <c r="BQ490" i="17"/>
  <c r="BQ489" i="17"/>
  <c r="BQ488" i="17"/>
  <c r="BQ487" i="17"/>
  <c r="BR487" i="17" s="1"/>
  <c r="BQ486" i="17"/>
  <c r="BQ485" i="17"/>
  <c r="BR485" i="17" s="1"/>
  <c r="BQ484" i="17"/>
  <c r="BQ483" i="17"/>
  <c r="BQ482" i="17"/>
  <c r="CI482" i="17" s="1"/>
  <c r="CB482" i="17" s="1"/>
  <c r="H482" i="17" a="1"/>
  <c r="H492" i="17" s="1"/>
  <c r="G482" i="17" a="1"/>
  <c r="F482" i="17" a="1"/>
  <c r="F490" i="17" s="1"/>
  <c r="E482" i="17" a="1"/>
  <c r="BQ481" i="17"/>
  <c r="BQ480" i="17"/>
  <c r="BR480" i="17" s="1"/>
  <c r="BQ479" i="17"/>
  <c r="BQ478" i="17"/>
  <c r="BQ477" i="17"/>
  <c r="BQ476" i="17"/>
  <c r="BR476" i="17" s="1"/>
  <c r="BQ475" i="17"/>
  <c r="BR475" i="17" s="1"/>
  <c r="BQ474" i="17"/>
  <c r="BR474" i="17" s="1"/>
  <c r="BQ473" i="17"/>
  <c r="BQ472" i="17"/>
  <c r="BQ471" i="17"/>
  <c r="BR471" i="17" s="1"/>
  <c r="BQ470" i="17"/>
  <c r="BR470" i="17" s="1"/>
  <c r="H470" i="17" a="1"/>
  <c r="G470" i="17" a="1"/>
  <c r="F470" i="17" a="1"/>
  <c r="F477" i="17" s="1"/>
  <c r="E470" i="17" a="1"/>
  <c r="E478" i="17" s="1"/>
  <c r="BQ469" i="17"/>
  <c r="BQ468" i="17"/>
  <c r="CI468" i="17" s="1"/>
  <c r="BQ467" i="17"/>
  <c r="CI467" i="17" s="1"/>
  <c r="BQ466" i="17"/>
  <c r="BQ465" i="17"/>
  <c r="CI465" i="17" s="1"/>
  <c r="BQ464" i="17"/>
  <c r="CI464" i="17" s="1"/>
  <c r="BQ463" i="17"/>
  <c r="BR463" i="17" s="1"/>
  <c r="BQ462" i="17"/>
  <c r="BR462" i="17" s="1"/>
  <c r="BQ461" i="17"/>
  <c r="BR461" i="17" s="1"/>
  <c r="BQ460" i="17"/>
  <c r="BR460" i="17" s="1"/>
  <c r="BQ459" i="17"/>
  <c r="BR459" i="17" s="1"/>
  <c r="C459" i="17"/>
  <c r="C460" i="17" s="1"/>
  <c r="C461" i="17" s="1"/>
  <c r="C462" i="17" s="1"/>
  <c r="C463" i="17" s="1"/>
  <c r="C464" i="17" s="1"/>
  <c r="C465" i="17" s="1"/>
  <c r="C466" i="17" s="1"/>
  <c r="C467" i="17" s="1"/>
  <c r="C468" i="17" s="1"/>
  <c r="C469" i="17" s="1"/>
  <c r="BQ458" i="17"/>
  <c r="H458" i="17" a="1"/>
  <c r="G458" i="17" a="1"/>
  <c r="F458" i="17" a="1"/>
  <c r="E458" i="17" a="1"/>
  <c r="E458" i="17" s="1"/>
  <c r="BQ457" i="17"/>
  <c r="BQ456" i="17"/>
  <c r="BR456" i="17" s="1"/>
  <c r="BQ455" i="17"/>
  <c r="CI455" i="17" s="1"/>
  <c r="CB455" i="17" s="1"/>
  <c r="BQ454" i="17"/>
  <c r="CI454" i="17" s="1"/>
  <c r="CC454" i="17" s="1"/>
  <c r="BQ453" i="17"/>
  <c r="BQ452" i="17"/>
  <c r="BQ451" i="17"/>
  <c r="BR451" i="17" s="1"/>
  <c r="BQ450" i="17"/>
  <c r="BQ449" i="17"/>
  <c r="BQ448" i="17"/>
  <c r="BR448" i="17" s="1"/>
  <c r="BQ447" i="17"/>
  <c r="CI447" i="17" s="1"/>
  <c r="CD447" i="17" s="1"/>
  <c r="BQ446" i="17"/>
  <c r="CI446" i="17" s="1"/>
  <c r="H446" i="17" a="1"/>
  <c r="H453" i="17" s="1"/>
  <c r="G446" i="17" a="1"/>
  <c r="G451" i="17" s="1"/>
  <c r="F446" i="17" a="1"/>
  <c r="F452" i="17" s="1"/>
  <c r="E446" i="17" a="1"/>
  <c r="E452" i="17" s="1"/>
  <c r="BQ445" i="17"/>
  <c r="CI445" i="17" s="1"/>
  <c r="CA445" i="17" s="1"/>
  <c r="BQ444" i="17"/>
  <c r="BQ443" i="17"/>
  <c r="BQ442" i="17"/>
  <c r="BQ441" i="17"/>
  <c r="BQ440" i="17"/>
  <c r="BQ439" i="17"/>
  <c r="CI439" i="17" s="1"/>
  <c r="CA439" i="17" s="1"/>
  <c r="BQ438" i="17"/>
  <c r="BR438" i="17" s="1"/>
  <c r="BQ437" i="17"/>
  <c r="CI437" i="17" s="1"/>
  <c r="CA437" i="17" s="1"/>
  <c r="BQ436" i="17"/>
  <c r="I436" i="17"/>
  <c r="BQ435" i="17"/>
  <c r="CI435" i="17" s="1"/>
  <c r="BQ434" i="17"/>
  <c r="BR434" i="17" s="1"/>
  <c r="H434" i="17" a="1"/>
  <c r="G434" i="17" a="1"/>
  <c r="G445" i="17" s="1"/>
  <c r="F434" i="17" a="1"/>
  <c r="F441" i="17" s="1"/>
  <c r="E434" i="17" a="1"/>
  <c r="E436" i="17" s="1"/>
  <c r="BQ433" i="17"/>
  <c r="BQ432" i="17"/>
  <c r="CI432" i="17" s="1"/>
  <c r="BQ431" i="17"/>
  <c r="BQ430" i="17"/>
  <c r="CI430" i="17" s="1"/>
  <c r="BQ429" i="17"/>
  <c r="BQ428" i="17"/>
  <c r="CI428" i="17" s="1"/>
  <c r="BQ427" i="17"/>
  <c r="BR427" i="17" s="1"/>
  <c r="BQ426" i="17"/>
  <c r="CI426" i="17" s="1"/>
  <c r="BQ425" i="17"/>
  <c r="CI425" i="17" s="1"/>
  <c r="BQ424" i="17"/>
  <c r="BQ423" i="17"/>
  <c r="CI423" i="17" s="1"/>
  <c r="BQ422" i="17"/>
  <c r="P422" i="17" a="1"/>
  <c r="P430" i="17" s="1"/>
  <c r="O422" i="17" a="1"/>
  <c r="N422" i="17" a="1"/>
  <c r="N433" i="17" s="1"/>
  <c r="M422" i="17" a="1"/>
  <c r="M429" i="17" s="1"/>
  <c r="L422" i="17" a="1"/>
  <c r="L429" i="17" s="1"/>
  <c r="K422" i="17" a="1"/>
  <c r="K427" i="17" s="1"/>
  <c r="J422" i="17" a="1"/>
  <c r="I422" i="17" a="1"/>
  <c r="H422" i="17" a="1"/>
  <c r="G422" i="17" a="1"/>
  <c r="G431" i="17" s="1"/>
  <c r="F422" i="17" a="1"/>
  <c r="F433" i="17" s="1"/>
  <c r="E422" i="17" a="1"/>
  <c r="BQ421" i="17"/>
  <c r="CI421" i="17" s="1"/>
  <c r="BQ420" i="17"/>
  <c r="BQ419" i="17"/>
  <c r="BQ418" i="17"/>
  <c r="BQ417" i="17"/>
  <c r="BR417" i="17" s="1"/>
  <c r="BQ416" i="17"/>
  <c r="BQ415" i="17"/>
  <c r="CI415" i="17" s="1"/>
  <c r="BQ414" i="17"/>
  <c r="BQ413" i="17"/>
  <c r="CI413" i="17" s="1"/>
  <c r="BQ412" i="17"/>
  <c r="BQ411" i="17"/>
  <c r="BR411" i="17" s="1"/>
  <c r="BQ410" i="17"/>
  <c r="BP410" i="17" a="1"/>
  <c r="BO410" i="17" a="1"/>
  <c r="BN410" i="17" a="1"/>
  <c r="BM410" i="17" a="1"/>
  <c r="BM415" i="17" s="1"/>
  <c r="BL410" i="17" a="1"/>
  <c r="BK410" i="17" a="1"/>
  <c r="BJ410" i="17" a="1"/>
  <c r="BJ421" i="17" s="1"/>
  <c r="BI410" i="17" a="1"/>
  <c r="BI421" i="17" s="1"/>
  <c r="BH410" i="17" a="1"/>
  <c r="BH412" i="17" s="1"/>
  <c r="BG410" i="17" a="1"/>
  <c r="BF410" i="17" a="1"/>
  <c r="BF421" i="17" s="1"/>
  <c r="BE410" i="17" a="1"/>
  <c r="BE417" i="17" s="1"/>
  <c r="BD410" i="17" a="1"/>
  <c r="BC410" i="17" a="1"/>
  <c r="BB410" i="17" a="1"/>
  <c r="BA410" i="17" a="1"/>
  <c r="AZ410" i="17" a="1"/>
  <c r="AZ418" i="17" s="1"/>
  <c r="AY410" i="17" a="1"/>
  <c r="AX410" i="17" a="1"/>
  <c r="AW410" i="17" a="1"/>
  <c r="AV410" i="17" a="1"/>
  <c r="AU410" i="17" a="1"/>
  <c r="AU416" i="17" s="1"/>
  <c r="AT410" i="17" a="1"/>
  <c r="AS410" i="17" a="1"/>
  <c r="AR410" i="17" a="1"/>
  <c r="AR411" i="17" s="1"/>
  <c r="AQ410" i="17" a="1"/>
  <c r="AQ412" i="17" s="1"/>
  <c r="AP410" i="17" a="1"/>
  <c r="AO410" i="17" a="1"/>
  <c r="AN410" i="17" a="1"/>
  <c r="AN412" i="17" s="1"/>
  <c r="AM410" i="17" a="1"/>
  <c r="AM412" i="17" s="1"/>
  <c r="AL410" i="17" a="1"/>
  <c r="AL417" i="17" s="1"/>
  <c r="AK410" i="17" a="1"/>
  <c r="AJ410" i="17" a="1"/>
  <c r="AJ416" i="17" s="1"/>
  <c r="AI410" i="17" a="1"/>
  <c r="AH410" i="17" a="1"/>
  <c r="AH421" i="17" s="1"/>
  <c r="AG410" i="17" a="1"/>
  <c r="AG421" i="17" s="1"/>
  <c r="AF410" i="17" a="1"/>
  <c r="AE410" i="17" a="1"/>
  <c r="AE412" i="17" s="1"/>
  <c r="AD410" i="17" a="1"/>
  <c r="AC410" i="17" a="1"/>
  <c r="AB410" i="17" a="1"/>
  <c r="AB416" i="17" s="1"/>
  <c r="AA410" i="17" a="1"/>
  <c r="AA415" i="17" s="1"/>
  <c r="Z410" i="17" a="1"/>
  <c r="Z417" i="17" s="1"/>
  <c r="Y410" i="17" a="1"/>
  <c r="X410" i="17" a="1"/>
  <c r="X410" i="17" s="1"/>
  <c r="W410" i="17" a="1"/>
  <c r="V410" i="17" a="1"/>
  <c r="U410" i="17" a="1"/>
  <c r="U418" i="17" s="1"/>
  <c r="T410" i="17" a="1"/>
  <c r="T419" i="17" s="1"/>
  <c r="S410" i="17" a="1"/>
  <c r="R410" i="17" a="1"/>
  <c r="R417" i="17" s="1"/>
  <c r="Q410" i="17" a="1"/>
  <c r="P410" i="17" a="1"/>
  <c r="P416" i="17" s="1"/>
  <c r="O410" i="17" a="1"/>
  <c r="O416" i="17" s="1"/>
  <c r="N410" i="17" a="1"/>
  <c r="N421" i="17" s="1"/>
  <c r="M410" i="17" a="1"/>
  <c r="M410" i="17" s="1"/>
  <c r="L410" i="17" a="1"/>
  <c r="L419" i="17" s="1"/>
  <c r="K410" i="17" a="1"/>
  <c r="K413" i="17" s="1"/>
  <c r="J410" i="17" a="1"/>
  <c r="J417" i="17" s="1"/>
  <c r="I410" i="17" a="1"/>
  <c r="I415" i="17" s="1"/>
  <c r="H410" i="17" a="1"/>
  <c r="H411" i="17" s="1"/>
  <c r="G410" i="17" a="1"/>
  <c r="F410" i="17" a="1"/>
  <c r="F421" i="17" s="1"/>
  <c r="E410" i="17" a="1"/>
  <c r="E418" i="17" s="1"/>
  <c r="BQ409" i="17"/>
  <c r="BQ408" i="17"/>
  <c r="CI408" i="17" s="1"/>
  <c r="BQ407" i="17"/>
  <c r="BQ406" i="17"/>
  <c r="BQ405" i="17"/>
  <c r="CI405" i="17" s="1"/>
  <c r="BQ404" i="17"/>
  <c r="BR404" i="17" s="1"/>
  <c r="BQ403" i="17"/>
  <c r="BR403" i="17" s="1"/>
  <c r="BQ402" i="17"/>
  <c r="CI402" i="17" s="1"/>
  <c r="BQ401" i="17"/>
  <c r="BQ400" i="17"/>
  <c r="BR400" i="17" s="1"/>
  <c r="BQ399" i="17"/>
  <c r="BR399" i="17" s="1"/>
  <c r="BQ398" i="17"/>
  <c r="BP398" i="17" a="1"/>
  <c r="BO398" i="17" a="1"/>
  <c r="BN398" i="17" a="1"/>
  <c r="BM398" i="17" a="1"/>
  <c r="BL398" i="17" a="1"/>
  <c r="BL409" i="17" s="1"/>
  <c r="BK398" i="17" a="1"/>
  <c r="BJ398" i="17" a="1"/>
  <c r="BI398" i="17" a="1"/>
  <c r="BH398" i="17" a="1"/>
  <c r="BH407" i="17" s="1"/>
  <c r="BG398" i="17" a="1"/>
  <c r="BG403" i="17" s="1"/>
  <c r="BF398" i="17" a="1"/>
  <c r="BF405" i="17" s="1"/>
  <c r="BE398" i="17" a="1"/>
  <c r="BD398" i="17" a="1"/>
  <c r="BD405" i="17" s="1"/>
  <c r="BC398" i="17" a="1"/>
  <c r="BC404" i="17" s="1"/>
  <c r="BB398" i="17" a="1"/>
  <c r="BB409" i="17" s="1"/>
  <c r="BA398" i="17" a="1"/>
  <c r="BA403" i="17" s="1"/>
  <c r="AZ398" i="17" a="1"/>
  <c r="AY398" i="17" a="1"/>
  <c r="AX398" i="17" a="1"/>
  <c r="AX409" i="17" s="1"/>
  <c r="AW398" i="17" a="1"/>
  <c r="AW403" i="17" s="1"/>
  <c r="AV398" i="17" a="1"/>
  <c r="AU398" i="17" a="1"/>
  <c r="AU407" i="17" s="1"/>
  <c r="AT398" i="17" a="1"/>
  <c r="AS398" i="17" a="1"/>
  <c r="AS409" i="17" s="1"/>
  <c r="AR398" i="17" a="1"/>
  <c r="AR407" i="17" s="1"/>
  <c r="AQ398" i="17" a="1"/>
  <c r="AQ404" i="17" s="1"/>
  <c r="AP398" i="17" a="1"/>
  <c r="AP401" i="17" s="1"/>
  <c r="AO398" i="17" a="1"/>
  <c r="AN398" i="17" a="1"/>
  <c r="AN407" i="17" s="1"/>
  <c r="AM398" i="17" a="1"/>
  <c r="AM407" i="17" s="1"/>
  <c r="AL398" i="17" a="1"/>
  <c r="AK398" i="17" a="1"/>
  <c r="AJ398" i="17" a="1"/>
  <c r="AJ400" i="17" s="1"/>
  <c r="AI398" i="17" a="1"/>
  <c r="AI403" i="17" s="1"/>
  <c r="AH398" i="17" a="1"/>
  <c r="AH405" i="17" s="1"/>
  <c r="AG398" i="17" a="1"/>
  <c r="AF398" i="17" a="1"/>
  <c r="AE398" i="17" a="1"/>
  <c r="AE408" i="17" s="1"/>
  <c r="AD398" i="17" a="1"/>
  <c r="AD409" i="17" s="1"/>
  <c r="AC398" i="17" a="1"/>
  <c r="AC407" i="17" s="1"/>
  <c r="AB398" i="17" a="1"/>
  <c r="AB407" i="17" s="1"/>
  <c r="AA398" i="17" a="1"/>
  <c r="AA400" i="17" s="1"/>
  <c r="Z398" i="17" a="1"/>
  <c r="Z401" i="17" s="1"/>
  <c r="Y398" i="17" a="1"/>
  <c r="Y406" i="17" s="1"/>
  <c r="X398" i="17" a="1"/>
  <c r="X407" i="17" s="1"/>
  <c r="W398" i="17" a="1"/>
  <c r="W404" i="17" s="1"/>
  <c r="V398" i="17" a="1"/>
  <c r="V409" i="17" s="1"/>
  <c r="U398" i="17" a="1"/>
  <c r="U401" i="17" s="1"/>
  <c r="T398" i="17" a="1"/>
  <c r="S398" i="17" a="1"/>
  <c r="S400" i="17" s="1"/>
  <c r="R398" i="17" a="1"/>
  <c r="Q398" i="17" a="1"/>
  <c r="Q407" i="17" s="1"/>
  <c r="P398" i="17" a="1"/>
  <c r="O398" i="17" a="1"/>
  <c r="N398" i="17" a="1"/>
  <c r="N409" i="17" s="1"/>
  <c r="M398" i="17" a="1"/>
  <c r="M409" i="17" s="1"/>
  <c r="L398" i="17" a="1"/>
  <c r="K398" i="17" a="1"/>
  <c r="K404" i="17" s="1"/>
  <c r="J398" i="17" a="1"/>
  <c r="J409" i="17" s="1"/>
  <c r="I398" i="17" a="1"/>
  <c r="I403" i="17" s="1"/>
  <c r="H398" i="17" a="1"/>
  <c r="H407" i="17" s="1"/>
  <c r="G398" i="17" a="1"/>
  <c r="G400" i="17" s="1"/>
  <c r="F398" i="17" a="1"/>
  <c r="F405" i="17" s="1"/>
  <c r="E398" i="17" a="1"/>
  <c r="E408" i="17" s="1"/>
  <c r="BQ397" i="17"/>
  <c r="BR397" i="17" s="1"/>
  <c r="BQ396" i="17"/>
  <c r="CI396" i="17" s="1"/>
  <c r="BQ395" i="17"/>
  <c r="BR395" i="17" s="1"/>
  <c r="BQ394" i="17"/>
  <c r="CI394" i="17" s="1"/>
  <c r="BQ393" i="17"/>
  <c r="BQ392" i="17"/>
  <c r="BQ391" i="17"/>
  <c r="CI391" i="17" s="1"/>
  <c r="BQ390" i="17"/>
  <c r="BR390" i="17" s="1"/>
  <c r="BQ389" i="17"/>
  <c r="CI389" i="17" s="1"/>
  <c r="BQ388" i="17"/>
  <c r="BQ387" i="17"/>
  <c r="CI387" i="17" s="1"/>
  <c r="BQ386" i="17"/>
  <c r="P386" i="17" a="1"/>
  <c r="P395" i="17" s="1"/>
  <c r="O386" i="17" a="1"/>
  <c r="N386" i="17" a="1"/>
  <c r="N393" i="17" s="1"/>
  <c r="M386" i="17" a="1"/>
  <c r="L386" i="17" a="1"/>
  <c r="K386" i="17" a="1"/>
  <c r="K396" i="17" s="1"/>
  <c r="J386" i="17" a="1"/>
  <c r="I386" i="17" a="1"/>
  <c r="I396" i="17" s="1"/>
  <c r="H386" i="17" a="1"/>
  <c r="H394" i="17" s="1"/>
  <c r="G386" i="17" a="1"/>
  <c r="G391" i="17" s="1"/>
  <c r="F386" i="17" a="1"/>
  <c r="E386" i="17" a="1"/>
  <c r="E394" i="17" s="1"/>
  <c r="BQ385" i="17"/>
  <c r="BQ384" i="17"/>
  <c r="BQ383" i="17"/>
  <c r="BQ382" i="17"/>
  <c r="CI382" i="17" s="1"/>
  <c r="BQ381" i="17"/>
  <c r="BQ380" i="17"/>
  <c r="BR380" i="17" s="1"/>
  <c r="BQ379" i="17"/>
  <c r="BR379" i="17" s="1"/>
  <c r="BQ378" i="17"/>
  <c r="BQ377" i="17"/>
  <c r="BR377" i="17" s="1"/>
  <c r="BQ376" i="17"/>
  <c r="BQ375" i="17"/>
  <c r="CI375" i="17" s="1"/>
  <c r="BQ374" i="17"/>
  <c r="P374" i="17" a="1"/>
  <c r="P382" i="17" s="1"/>
  <c r="O374" i="17" a="1"/>
  <c r="O384" i="17" s="1"/>
  <c r="N374" i="17" a="1"/>
  <c r="N385" i="17" s="1"/>
  <c r="M374" i="17" a="1"/>
  <c r="M382" i="17" s="1"/>
  <c r="L374" i="17" a="1"/>
  <c r="L379" i="17" s="1"/>
  <c r="K374" i="17" a="1"/>
  <c r="J374" i="17" a="1"/>
  <c r="J385" i="17" s="1"/>
  <c r="I374" i="17" a="1"/>
  <c r="H379" i="17"/>
  <c r="H374" i="17" a="1"/>
  <c r="H382" i="17" s="1"/>
  <c r="G374" i="17" a="1"/>
  <c r="G385" i="17" s="1"/>
  <c r="F374" i="17" a="1"/>
  <c r="F385" i="17" s="1"/>
  <c r="E374" i="17" a="1"/>
  <c r="BQ373" i="17"/>
  <c r="BQ372" i="17"/>
  <c r="BR372" i="17" s="1"/>
  <c r="BQ371" i="17"/>
  <c r="CI371" i="17" s="1"/>
  <c r="BQ370" i="17"/>
  <c r="BR370" i="17" s="1"/>
  <c r="BQ369" i="17"/>
  <c r="BQ368" i="17"/>
  <c r="BQ367" i="17"/>
  <c r="BQ366" i="17"/>
  <c r="BQ365" i="17"/>
  <c r="BR365" i="17" s="1"/>
  <c r="BQ364" i="17"/>
  <c r="BQ363" i="17"/>
  <c r="BR363" i="17" s="1"/>
  <c r="BQ362" i="17"/>
  <c r="CI362" i="17" s="1"/>
  <c r="BP362" i="17" a="1"/>
  <c r="BP370" i="17" s="1"/>
  <c r="BO362" i="17" a="1"/>
  <c r="BN362" i="17" a="1"/>
  <c r="BM362" i="17" a="1"/>
  <c r="BM370" i="17" s="1"/>
  <c r="BL362" i="17" a="1"/>
  <c r="BL371" i="17" s="1"/>
  <c r="BK362" i="17" a="1"/>
  <c r="BK373" i="17" s="1"/>
  <c r="BJ362" i="17" a="1"/>
  <c r="BI362" i="17" a="1"/>
  <c r="BI373" i="17" s="1"/>
  <c r="BH362" i="17" a="1"/>
  <c r="BG362" i="17" a="1"/>
  <c r="BF362" i="17" a="1"/>
  <c r="BF369" i="17" s="1"/>
  <c r="BE362" i="17" a="1"/>
  <c r="BE371" i="17" s="1"/>
  <c r="BD362" i="17" a="1"/>
  <c r="BC362" i="17" a="1"/>
  <c r="BB362" i="17" a="1"/>
  <c r="BA362" i="17" a="1"/>
  <c r="AZ362" i="17" a="1"/>
  <c r="AY362" i="17" a="1"/>
  <c r="AY373" i="17" s="1"/>
  <c r="AX362" i="17" a="1"/>
  <c r="AW362" i="17" a="1"/>
  <c r="AW370" i="17" s="1"/>
  <c r="AV362" i="17" a="1"/>
  <c r="AV367" i="17" s="1"/>
  <c r="AU362" i="17" a="1"/>
  <c r="AU372" i="17" s="1"/>
  <c r="AT362" i="17" a="1"/>
  <c r="AT373" i="17" s="1"/>
  <c r="AS362" i="17" a="1"/>
  <c r="AR362" i="17" a="1"/>
  <c r="AR371" i="17" s="1"/>
  <c r="AQ362" i="17" a="1"/>
  <c r="AQ365" i="17" s="1"/>
  <c r="AP362" i="17" a="1"/>
  <c r="AP364" i="17" s="1"/>
  <c r="AO362" i="17" a="1"/>
  <c r="AN362" i="17" a="1"/>
  <c r="AM362" i="17" a="1"/>
  <c r="AL362" i="17" a="1"/>
  <c r="AK362" i="17" a="1"/>
  <c r="AJ362" i="17" a="1"/>
  <c r="AI362" i="17" a="1"/>
  <c r="AH362" i="17" a="1"/>
  <c r="AG362" i="17" a="1"/>
  <c r="AG366" i="17" s="1"/>
  <c r="AF362" i="17" a="1"/>
  <c r="AF371" i="17" s="1"/>
  <c r="AE362" i="17" a="1"/>
  <c r="AD362" i="17" a="1"/>
  <c r="AC362" i="17" a="1"/>
  <c r="AC373" i="17" s="1"/>
  <c r="AB362" i="17" a="1"/>
  <c r="AA362" i="17" a="1"/>
  <c r="AA371" i="17" s="1"/>
  <c r="Z362" i="17" a="1"/>
  <c r="Z370" i="17" s="1"/>
  <c r="Y362" i="17" a="1"/>
  <c r="Y370" i="17" s="1"/>
  <c r="X362" i="17" a="1"/>
  <c r="X362" i="17" s="1"/>
  <c r="W362" i="17" a="1"/>
  <c r="W371" i="17" s="1"/>
  <c r="V362" i="17" a="1"/>
  <c r="V370" i="17" s="1"/>
  <c r="U362" i="17" a="1"/>
  <c r="U370" i="17" s="1"/>
  <c r="T362" i="17" a="1"/>
  <c r="S362" i="17" a="1"/>
  <c r="S371" i="17" s="1"/>
  <c r="R362" i="17" a="1"/>
  <c r="R370" i="17" s="1"/>
  <c r="Q362" i="17" a="1"/>
  <c r="Q370" i="17" s="1"/>
  <c r="P362" i="17" a="1"/>
  <c r="P371" i="17" s="1"/>
  <c r="O362" i="17" a="1"/>
  <c r="O371" i="17" s="1"/>
  <c r="N362" i="17" a="1"/>
  <c r="N370" i="17" s="1"/>
  <c r="M362" i="17" a="1"/>
  <c r="M370" i="17" s="1"/>
  <c r="L362" i="17" a="1"/>
  <c r="L369" i="17" s="1"/>
  <c r="K362" i="17" a="1"/>
  <c r="K371" i="17" s="1"/>
  <c r="J362" i="17" a="1"/>
  <c r="I362" i="17" a="1"/>
  <c r="H362" i="17" a="1"/>
  <c r="G362" i="17" a="1"/>
  <c r="G371" i="17" s="1"/>
  <c r="F362" i="17" a="1"/>
  <c r="F370" i="17" s="1"/>
  <c r="E362" i="17" a="1"/>
  <c r="BQ361" i="17"/>
  <c r="BQ360" i="17"/>
  <c r="BR360" i="17" s="1"/>
  <c r="BQ359" i="17"/>
  <c r="CI359" i="17" s="1"/>
  <c r="BQ358" i="17"/>
  <c r="CI358" i="17" s="1"/>
  <c r="BQ357" i="17"/>
  <c r="CI357" i="17" s="1"/>
  <c r="BQ356" i="17"/>
  <c r="BQ355" i="17"/>
  <c r="BQ354" i="17"/>
  <c r="BR354" i="17" s="1"/>
  <c r="BQ353" i="17"/>
  <c r="CI353" i="17" s="1"/>
  <c r="BQ352" i="17"/>
  <c r="BR352" i="17" s="1"/>
  <c r="BQ351" i="17"/>
  <c r="BQ350" i="17"/>
  <c r="CI350" i="17" s="1"/>
  <c r="BP350" i="17" a="1"/>
  <c r="BP357" i="17" s="1"/>
  <c r="BO350" i="17" a="1"/>
  <c r="BN350" i="17" a="1"/>
  <c r="BN358" i="17" s="1"/>
  <c r="BM350" i="17" a="1"/>
  <c r="BM358" i="17" s="1"/>
  <c r="BL350" i="17" a="1"/>
  <c r="BL359" i="17" s="1"/>
  <c r="BK350" i="17" a="1"/>
  <c r="BJ350" i="17" a="1"/>
  <c r="BJ355" i="17" s="1"/>
  <c r="BI350" i="17" a="1"/>
  <c r="BI361" i="17" s="1"/>
  <c r="BH350" i="17" a="1"/>
  <c r="BH358" i="17" s="1"/>
  <c r="BG350" i="17" a="1"/>
  <c r="BG355" i="17" s="1"/>
  <c r="BF350" i="17" a="1"/>
  <c r="BE350" i="17" a="1"/>
  <c r="BD350" i="17" a="1"/>
  <c r="BD354" i="17" s="1"/>
  <c r="BC350" i="17" a="1"/>
  <c r="BC359" i="17" s="1"/>
  <c r="BB350" i="17" a="1"/>
  <c r="BB357" i="17" s="1"/>
  <c r="BA350" i="17" a="1"/>
  <c r="BA358" i="17" s="1"/>
  <c r="AZ350" i="17" a="1"/>
  <c r="AY350" i="17" a="1"/>
  <c r="AX350" i="17" a="1"/>
  <c r="AW350" i="17" a="1"/>
  <c r="AW357" i="17" s="1"/>
  <c r="AV350" i="17" a="1"/>
  <c r="AU350" i="17" a="1"/>
  <c r="AU360" i="17" s="1"/>
  <c r="AT350" i="17" a="1"/>
  <c r="AT357" i="17" s="1"/>
  <c r="AS350" i="17" a="1"/>
  <c r="AS357" i="17" s="1"/>
  <c r="AR350" i="17" a="1"/>
  <c r="AQ350" i="17" a="1"/>
  <c r="AQ355" i="17" s="1"/>
  <c r="AP350" i="17" a="1"/>
  <c r="AO350" i="17" a="1"/>
  <c r="AO357" i="17" s="1"/>
  <c r="AN350" i="17" a="1"/>
  <c r="AN354" i="17" s="1"/>
  <c r="AM350" i="17" a="1"/>
  <c r="AL350" i="17" a="1"/>
  <c r="AL357" i="17" s="1"/>
  <c r="AK350" i="17" a="1"/>
  <c r="AK357" i="17" s="1"/>
  <c r="AJ350" i="17" a="1"/>
  <c r="AI350" i="17" a="1"/>
  <c r="AI355" i="17" s="1"/>
  <c r="AH350" i="17" a="1"/>
  <c r="AH360" i="17" s="1"/>
  <c r="AG350" i="17" a="1"/>
  <c r="AG357" i="17" s="1"/>
  <c r="AF350" i="17" a="1"/>
  <c r="AF354" i="17" s="1"/>
  <c r="AE350" i="17" a="1"/>
  <c r="AD350" i="17" a="1"/>
  <c r="AD357" i="17" s="1"/>
  <c r="AC350" i="17" a="1"/>
  <c r="AC357" i="17" s="1"/>
  <c r="AB350" i="17" a="1"/>
  <c r="AB358" i="17" s="1"/>
  <c r="AA350" i="17" a="1"/>
  <c r="Z350" i="17" a="1"/>
  <c r="Z360" i="17" s="1"/>
  <c r="Y350" i="17" a="1"/>
  <c r="Y357" i="17" s="1"/>
  <c r="X350" i="17" a="1"/>
  <c r="W350" i="17" a="1"/>
  <c r="W357" i="17" s="1"/>
  <c r="V350" i="17" a="1"/>
  <c r="V357" i="17" s="1"/>
  <c r="U350" i="17" a="1"/>
  <c r="U357" i="17" s="1"/>
  <c r="T350" i="17" a="1"/>
  <c r="T358" i="17" s="1"/>
  <c r="S350" i="17" a="1"/>
  <c r="R350" i="17" a="1"/>
  <c r="R360" i="17" s="1"/>
  <c r="Q350" i="17" a="1"/>
  <c r="Q357" i="17" s="1"/>
  <c r="P350" i="17" a="1"/>
  <c r="O350" i="17" a="1"/>
  <c r="O357" i="17" s="1"/>
  <c r="N350" i="17" a="1"/>
  <c r="N357" i="17" s="1"/>
  <c r="M350" i="17" a="1"/>
  <c r="M357" i="17" s="1"/>
  <c r="L350" i="17" a="1"/>
  <c r="K350" i="17" a="1"/>
  <c r="J350" i="17" a="1"/>
  <c r="I350" i="17" a="1"/>
  <c r="H350" i="17" a="1"/>
  <c r="G350" i="17" a="1"/>
  <c r="G360" i="17" s="1"/>
  <c r="F350" i="17" a="1"/>
  <c r="F357" i="17" s="1"/>
  <c r="E350" i="17" a="1"/>
  <c r="E352" i="17" s="1"/>
  <c r="BQ349" i="17"/>
  <c r="CI349" i="17" s="1"/>
  <c r="BQ348" i="17"/>
  <c r="BQ347" i="17"/>
  <c r="BR347" i="17" s="1"/>
  <c r="BQ346" i="17"/>
  <c r="BQ345" i="17"/>
  <c r="CI345" i="17" s="1"/>
  <c r="BQ344" i="17"/>
  <c r="BQ343" i="17"/>
  <c r="CI343" i="17" s="1"/>
  <c r="BQ342" i="17"/>
  <c r="BQ341" i="17"/>
  <c r="BQ340" i="17"/>
  <c r="BQ339" i="17"/>
  <c r="BR339" i="17" s="1"/>
  <c r="BQ338" i="17"/>
  <c r="CI338" i="17" s="1"/>
  <c r="BP338" i="17" a="1"/>
  <c r="BO338" i="17" a="1"/>
  <c r="BN338" i="17" a="1"/>
  <c r="BN348" i="17" s="1"/>
  <c r="BM338" i="17" a="1"/>
  <c r="BM339" i="17" s="1"/>
  <c r="BL349" i="17"/>
  <c r="BL338" i="17" a="1"/>
  <c r="BL342" i="17" s="1"/>
  <c r="BK338" i="17" a="1"/>
  <c r="BK347" i="17" s="1"/>
  <c r="BJ338" i="17" a="1"/>
  <c r="BJ345" i="17" s="1"/>
  <c r="BI338" i="17" a="1"/>
  <c r="BI349" i="17" s="1"/>
  <c r="BH338" i="17" a="1"/>
  <c r="BH346" i="17" s="1"/>
  <c r="BG338" i="17" a="1"/>
  <c r="BF338" i="17" a="1"/>
  <c r="BE339" i="17"/>
  <c r="BE338" i="17" a="1"/>
  <c r="BE345" i="17" s="1"/>
  <c r="BD338" i="17" a="1"/>
  <c r="BD348" i="17" s="1"/>
  <c r="BC338" i="17" a="1"/>
  <c r="BB338" i="17" a="1"/>
  <c r="BB345" i="17" s="1"/>
  <c r="BA338" i="17" a="1"/>
  <c r="BA349" i="17" s="1"/>
  <c r="AZ338" i="17" a="1"/>
  <c r="AY338" i="17" a="1"/>
  <c r="AY343" i="17" s="1"/>
  <c r="AX338" i="17" a="1"/>
  <c r="AW338" i="17" a="1"/>
  <c r="AW346" i="17" s="1"/>
  <c r="AV338" i="17" a="1"/>
  <c r="AV341" i="17" s="1"/>
  <c r="AU338" i="17" a="1"/>
  <c r="AU345" i="17" s="1"/>
  <c r="AT338" i="17" a="1"/>
  <c r="AS338" i="17" a="1"/>
  <c r="AS348" i="17" s="1"/>
  <c r="AR338" i="17" a="1"/>
  <c r="AR347" i="17" s="1"/>
  <c r="AQ338" i="17" a="1"/>
  <c r="AQ348" i="17" s="1"/>
  <c r="AP338" i="17" a="1"/>
  <c r="AP345" i="17" s="1"/>
  <c r="AO338" i="17" a="1"/>
  <c r="AO346" i="17" s="1"/>
  <c r="AN338" i="17" a="1"/>
  <c r="AM338" i="17" a="1"/>
  <c r="AL338" i="17" a="1"/>
  <c r="AL345" i="17" s="1"/>
  <c r="AK338" i="17" a="1"/>
  <c r="AJ338" i="17" a="1"/>
  <c r="AI338" i="17" a="1"/>
  <c r="AH338" i="17" a="1"/>
  <c r="AG338" i="17" a="1"/>
  <c r="AG346" i="17" s="1"/>
  <c r="AF338" i="17" a="1"/>
  <c r="AF341" i="17" s="1"/>
  <c r="AE338" i="17" a="1"/>
  <c r="AD338" i="17" a="1"/>
  <c r="AC338" i="17" a="1"/>
  <c r="AB338" i="17" a="1"/>
  <c r="AB345" i="17" s="1"/>
  <c r="AA338" i="17" a="1"/>
  <c r="AA348" i="17" s="1"/>
  <c r="Z338" i="17" a="1"/>
  <c r="Y338" i="17" a="1"/>
  <c r="Y346" i="17" s="1"/>
  <c r="X347" i="17"/>
  <c r="X338" i="17" a="1"/>
  <c r="X345" i="17" s="1"/>
  <c r="W338" i="17" a="1"/>
  <c r="W345" i="17" s="1"/>
  <c r="V338" i="17" a="1"/>
  <c r="V345" i="17" s="1"/>
  <c r="U338" i="17" a="1"/>
  <c r="U348" i="17" s="1"/>
  <c r="T338" i="17" a="1"/>
  <c r="S338" i="17" a="1"/>
  <c r="S348" i="17" s="1"/>
  <c r="R338" i="17" a="1"/>
  <c r="R345" i="17" s="1"/>
  <c r="Q338" i="17" a="1"/>
  <c r="Q346" i="17" s="1"/>
  <c r="P338" i="17" a="1"/>
  <c r="P345" i="17" s="1"/>
  <c r="O338" i="17" a="1"/>
  <c r="O345" i="17" s="1"/>
  <c r="N338" i="17" a="1"/>
  <c r="M338" i="17" a="1"/>
  <c r="M347" i="17" s="1"/>
  <c r="L338" i="17" a="1"/>
  <c r="K338" i="17" a="1"/>
  <c r="K349" i="17" s="1"/>
  <c r="J338" i="17" a="1"/>
  <c r="J345" i="17" s="1"/>
  <c r="I338" i="17" a="1"/>
  <c r="H338" i="17" a="1"/>
  <c r="H345" i="17" s="1"/>
  <c r="G338" i="17" a="1"/>
  <c r="F338" i="17" a="1"/>
  <c r="F345" i="17" s="1"/>
  <c r="E338" i="17" a="1"/>
  <c r="E347" i="17" s="1"/>
  <c r="BQ337" i="17"/>
  <c r="BQ336" i="17"/>
  <c r="CI336" i="17" s="1"/>
  <c r="BQ335" i="17"/>
  <c r="BQ334" i="17"/>
  <c r="CI334" i="17" s="1"/>
  <c r="BQ333" i="17"/>
  <c r="BQ332" i="17"/>
  <c r="CI332" i="17" s="1"/>
  <c r="BQ331" i="17"/>
  <c r="BQ330" i="17"/>
  <c r="CI330" i="17" s="1"/>
  <c r="BQ329" i="17"/>
  <c r="BQ328" i="17"/>
  <c r="CI328" i="17" s="1"/>
  <c r="BQ327" i="17"/>
  <c r="BQ326" i="17"/>
  <c r="CI326" i="17" s="1"/>
  <c r="P326" i="17" a="1"/>
  <c r="P334" i="17" s="1"/>
  <c r="O326" i="17" a="1"/>
  <c r="O337" i="17" s="1"/>
  <c r="N326" i="17" a="1"/>
  <c r="M326" i="17" a="1"/>
  <c r="L326" i="17" a="1"/>
  <c r="L335" i="17" s="1"/>
  <c r="K326" i="17" a="1"/>
  <c r="K333" i="17" s="1"/>
  <c r="J326" i="17" a="1"/>
  <c r="I326" i="17" a="1"/>
  <c r="I330" i="17" s="1"/>
  <c r="H326" i="17" a="1"/>
  <c r="G326" i="17" a="1"/>
  <c r="G337" i="17" s="1"/>
  <c r="F326" i="17" a="1"/>
  <c r="F333" i="17" s="1"/>
  <c r="E326" i="17" a="1"/>
  <c r="E333" i="17" s="1"/>
  <c r="BQ325" i="17"/>
  <c r="CI325" i="17" s="1"/>
  <c r="BQ324" i="17"/>
  <c r="BQ323" i="17"/>
  <c r="CI323" i="17" s="1"/>
  <c r="BQ322" i="17"/>
  <c r="BQ321" i="17"/>
  <c r="CI321" i="17" s="1"/>
  <c r="BQ320" i="17"/>
  <c r="BQ319" i="17"/>
  <c r="CI319" i="17" s="1"/>
  <c r="BQ318" i="17"/>
  <c r="BQ317" i="17"/>
  <c r="CI317" i="17" s="1"/>
  <c r="BQ316" i="17"/>
  <c r="BQ315" i="17"/>
  <c r="CI315" i="17" s="1"/>
  <c r="BQ314" i="17"/>
  <c r="P314" i="17" a="1"/>
  <c r="O314" i="17" a="1"/>
  <c r="N314" i="17" a="1"/>
  <c r="N321" i="17" s="1"/>
  <c r="M314" i="17" a="1"/>
  <c r="M318" i="17" s="1"/>
  <c r="L314" i="17" a="1"/>
  <c r="K314" i="17" a="1"/>
  <c r="K325" i="17" s="1"/>
  <c r="J314" i="17" a="1"/>
  <c r="J323" i="17" s="1"/>
  <c r="I314" i="17" a="1"/>
  <c r="I321" i="17" s="1"/>
  <c r="H314" i="17" a="1"/>
  <c r="H324" i="17" s="1"/>
  <c r="G314" i="17" a="1"/>
  <c r="G316" i="17" s="1"/>
  <c r="F314" i="17" a="1"/>
  <c r="F324" i="17" s="1"/>
  <c r="E314" i="17" a="1"/>
  <c r="BQ313" i="17"/>
  <c r="BQ312" i="17"/>
  <c r="CI312" i="17" s="1"/>
  <c r="BQ311" i="17"/>
  <c r="BQ310" i="17"/>
  <c r="CI310" i="17" s="1"/>
  <c r="BQ309" i="17"/>
  <c r="BQ308" i="17"/>
  <c r="CI308" i="17" s="1"/>
  <c r="BQ307" i="17"/>
  <c r="BQ306" i="17"/>
  <c r="CI306" i="17" s="1"/>
  <c r="BQ305" i="17"/>
  <c r="BQ304" i="17"/>
  <c r="CI304" i="17" s="1"/>
  <c r="BQ303" i="17"/>
  <c r="BQ302" i="17"/>
  <c r="CI302" i="17" s="1"/>
  <c r="P302" i="17" a="1"/>
  <c r="P309" i="17" s="1"/>
  <c r="O302" i="17" a="1"/>
  <c r="N302" i="17" a="1"/>
  <c r="M302" i="17" a="1"/>
  <c r="M309" i="17" s="1"/>
  <c r="L305" i="17"/>
  <c r="L302" i="17" a="1"/>
  <c r="L310" i="17" s="1"/>
  <c r="K302" i="17" a="1"/>
  <c r="J302" i="17" a="1"/>
  <c r="I302" i="17" a="1"/>
  <c r="I306" i="17" s="1"/>
  <c r="H302" i="17" a="1"/>
  <c r="G302" i="17" a="1"/>
  <c r="G313" i="17" s="1"/>
  <c r="F302" i="17" a="1"/>
  <c r="F306" i="17" s="1"/>
  <c r="E302" i="17" a="1"/>
  <c r="E309" i="17" s="1"/>
  <c r="BQ301" i="17"/>
  <c r="CI301" i="17" s="1"/>
  <c r="BQ300" i="17"/>
  <c r="CI300" i="17" s="1"/>
  <c r="BQ299" i="17"/>
  <c r="BR299" i="17" s="1"/>
  <c r="BQ298" i="17"/>
  <c r="BQ297" i="17"/>
  <c r="BQ296" i="17"/>
  <c r="CI296" i="17" s="1"/>
  <c r="BQ295" i="17"/>
  <c r="BR295" i="17" s="1"/>
  <c r="BQ294" i="17"/>
  <c r="CI294" i="17" s="1"/>
  <c r="BQ293" i="17"/>
  <c r="CI293" i="17" s="1"/>
  <c r="BQ292" i="17"/>
  <c r="CI292" i="17" s="1"/>
  <c r="BQ291" i="17"/>
  <c r="C291" i="17"/>
  <c r="C292" i="17" s="1"/>
  <c r="C293" i="17" s="1"/>
  <c r="C294" i="17" s="1"/>
  <c r="C295" i="17" s="1"/>
  <c r="C296" i="17" s="1"/>
  <c r="C297" i="17" s="1"/>
  <c r="C298" i="17" s="1"/>
  <c r="C299" i="17" s="1"/>
  <c r="C300" i="17" s="1"/>
  <c r="C301" i="17" s="1"/>
  <c r="BQ290" i="17"/>
  <c r="BR290" i="17" s="1"/>
  <c r="P290" i="17" a="1"/>
  <c r="P297" i="17" s="1"/>
  <c r="O290" i="17" a="1"/>
  <c r="O301" i="17" s="1"/>
  <c r="N290" i="17" a="1"/>
  <c r="N297" i="17" s="1"/>
  <c r="M290" i="17" a="1"/>
  <c r="M297" i="17" s="1"/>
  <c r="L290" i="17" a="1"/>
  <c r="L294" i="17" s="1"/>
  <c r="K290" i="17" a="1"/>
  <c r="K299" i="17" s="1"/>
  <c r="J290" i="17" a="1"/>
  <c r="J301" i="17" s="1"/>
  <c r="I290" i="17" a="1"/>
  <c r="I298" i="17" s="1"/>
  <c r="H290" i="17" a="1"/>
  <c r="H297" i="17" s="1"/>
  <c r="G290" i="17" a="1"/>
  <c r="G300" i="17" s="1"/>
  <c r="F290" i="17" a="1"/>
  <c r="F297" i="17" s="1"/>
  <c r="E290" i="17" a="1"/>
  <c r="E296" i="17" s="1"/>
  <c r="BQ289" i="17"/>
  <c r="BR289" i="17" s="1"/>
  <c r="BQ288" i="17"/>
  <c r="CI288" i="17" s="1"/>
  <c r="BQ287" i="17"/>
  <c r="BR287" i="17" s="1"/>
  <c r="BQ286" i="17"/>
  <c r="CI286" i="17" s="1"/>
  <c r="BQ285" i="17"/>
  <c r="BR285" i="17" s="1"/>
  <c r="BQ284" i="17"/>
  <c r="CI284" i="17" s="1"/>
  <c r="BQ283" i="17"/>
  <c r="BR283" i="17" s="1"/>
  <c r="BQ282" i="17"/>
  <c r="CI282" i="17" s="1"/>
  <c r="BQ281" i="17"/>
  <c r="BQ280" i="17"/>
  <c r="CI280" i="17" s="1"/>
  <c r="BQ279" i="17"/>
  <c r="BQ278" i="17"/>
  <c r="CI278" i="17" s="1"/>
  <c r="BP278" i="17" a="1"/>
  <c r="BO278" i="17" a="1"/>
  <c r="BN278" i="17" a="1"/>
  <c r="BN289" i="17" s="1"/>
  <c r="BM278" i="17" a="1"/>
  <c r="BM286" i="17" s="1"/>
  <c r="BL278" i="17" a="1"/>
  <c r="BL284" i="17" s="1"/>
  <c r="BK278" i="17" a="1"/>
  <c r="BJ278" i="17" a="1"/>
  <c r="BJ285" i="17" s="1"/>
  <c r="BI278" i="17" a="1"/>
  <c r="BI284" i="17" s="1"/>
  <c r="BH278" i="17" a="1"/>
  <c r="BG278" i="17" a="1"/>
  <c r="BF278" i="17" a="1"/>
  <c r="BE278" i="17" a="1"/>
  <c r="BE286" i="17" s="1"/>
  <c r="BD278" i="17" a="1"/>
  <c r="BD285" i="17" s="1"/>
  <c r="BC278" i="17" a="1"/>
  <c r="BB278" i="17" a="1"/>
  <c r="BB284" i="17" s="1"/>
  <c r="BA278" i="17" a="1"/>
  <c r="BA285" i="17" s="1"/>
  <c r="AZ278" i="17" a="1"/>
  <c r="AY278" i="17" a="1"/>
  <c r="AX278" i="17" a="1"/>
  <c r="AX288" i="17" s="1"/>
  <c r="AW278" i="17" a="1"/>
  <c r="AW286" i="17" s="1"/>
  <c r="AV278" i="17" a="1"/>
  <c r="AU278" i="17" a="1"/>
  <c r="AU288" i="17" s="1"/>
  <c r="AT278" i="17" a="1"/>
  <c r="AT287" i="17" s="1"/>
  <c r="AS278" i="17" a="1"/>
  <c r="AR278" i="17" a="1"/>
  <c r="AQ278" i="17" a="1"/>
  <c r="AQ286" i="17" s="1"/>
  <c r="AP278" i="17" a="1"/>
  <c r="AP289" i="17" s="1"/>
  <c r="AO278" i="17" a="1"/>
  <c r="AO286" i="17" s="1"/>
  <c r="AN278" i="17" a="1"/>
  <c r="AN284" i="17" s="1"/>
  <c r="AM278" i="17" a="1"/>
  <c r="AM288" i="17" s="1"/>
  <c r="AL278" i="17" a="1"/>
  <c r="AL285" i="17" s="1"/>
  <c r="AK278" i="17" a="1"/>
  <c r="AK288" i="17" s="1"/>
  <c r="AJ278" i="17" a="1"/>
  <c r="AJ288" i="17" s="1"/>
  <c r="AI278" i="17" a="1"/>
  <c r="AH278" i="17" a="1"/>
  <c r="AH289" i="17" s="1"/>
  <c r="AG278" i="17" a="1"/>
  <c r="AG286" i="17" s="1"/>
  <c r="AF278" i="17" a="1"/>
  <c r="AE278" i="17" a="1"/>
  <c r="AE288" i="17" s="1"/>
  <c r="AD278" i="17" a="1"/>
  <c r="AD284" i="17" s="1"/>
  <c r="AC278" i="17" a="1"/>
  <c r="AB278" i="17" a="1"/>
  <c r="AA278" i="17" a="1"/>
  <c r="Z278" i="17" a="1"/>
  <c r="Z282" i="17" s="1"/>
  <c r="Y278" i="17" a="1"/>
  <c r="Y289" i="17" s="1"/>
  <c r="X278" i="17" a="1"/>
  <c r="W278" i="17" a="1"/>
  <c r="V278" i="17" a="1"/>
  <c r="V288" i="17" s="1"/>
  <c r="U278" i="17" a="1"/>
  <c r="U285" i="17" s="1"/>
  <c r="T278" i="17" a="1"/>
  <c r="T289" i="17" s="1"/>
  <c r="S278" i="17" a="1"/>
  <c r="S286" i="17" s="1"/>
  <c r="R278" i="17" a="1"/>
  <c r="Q278" i="17" a="1"/>
  <c r="Q286" i="17" s="1"/>
  <c r="P278" i="17" a="1"/>
  <c r="O278" i="17" a="1"/>
  <c r="O289" i="17" s="1"/>
  <c r="N278" i="17" a="1"/>
  <c r="M278" i="17" a="1"/>
  <c r="L278" i="17" a="1"/>
  <c r="K278" i="17" a="1"/>
  <c r="K278" i="17" s="1"/>
  <c r="J278" i="17" a="1"/>
  <c r="J284" i="17" s="1"/>
  <c r="I278" i="17" a="1"/>
  <c r="I289" i="17" s="1"/>
  <c r="H278" i="17" a="1"/>
  <c r="H284" i="17" s="1"/>
  <c r="G278" i="17" a="1"/>
  <c r="G287" i="17" s="1"/>
  <c r="F278" i="17" a="1"/>
  <c r="F288" i="17" s="1"/>
  <c r="E278" i="17" a="1"/>
  <c r="BQ277" i="17"/>
  <c r="BR277" i="17" s="1"/>
  <c r="BQ276" i="17"/>
  <c r="CI276" i="17" s="1"/>
  <c r="BQ275" i="17"/>
  <c r="BR275" i="17" s="1"/>
  <c r="BQ274" i="17"/>
  <c r="CI274" i="17" s="1"/>
  <c r="BQ273" i="17"/>
  <c r="BR273" i="17" s="1"/>
  <c r="BQ272" i="17"/>
  <c r="CI272" i="17" s="1"/>
  <c r="BQ271" i="17"/>
  <c r="BR271" i="17" s="1"/>
  <c r="BQ270" i="17"/>
  <c r="CI270" i="17" s="1"/>
  <c r="BQ269" i="17"/>
  <c r="BQ268" i="17"/>
  <c r="CI268" i="17" s="1"/>
  <c r="BQ267" i="17"/>
  <c r="BQ266" i="17"/>
  <c r="CI266" i="17" s="1"/>
  <c r="BP266" i="17" a="1"/>
  <c r="BO266" i="17" a="1"/>
  <c r="BN266" i="17" a="1"/>
  <c r="BN277" i="17" s="1"/>
  <c r="BM266" i="17" a="1"/>
  <c r="BM274" i="17" s="1"/>
  <c r="BL266" i="17" a="1"/>
  <c r="BL272" i="17" s="1"/>
  <c r="BK266" i="17" a="1"/>
  <c r="BK276" i="17" s="1"/>
  <c r="BJ266" i="17" a="1"/>
  <c r="BJ271" i="17" s="1"/>
  <c r="BI266" i="17" a="1"/>
  <c r="BI273" i="17" s="1"/>
  <c r="BH266" i="17" a="1"/>
  <c r="BG266" i="17" a="1"/>
  <c r="BF266" i="17" a="1"/>
  <c r="BE266" i="17" a="1"/>
  <c r="BE274" i="17" s="1"/>
  <c r="BD266" i="17" a="1"/>
  <c r="BD277" i="17" s="1"/>
  <c r="BC266" i="17" a="1"/>
  <c r="BC276" i="17" s="1"/>
  <c r="BB266" i="17" a="1"/>
  <c r="BB277" i="17" s="1"/>
  <c r="BA266" i="17" a="1"/>
  <c r="AZ268" i="17"/>
  <c r="AZ266" i="17" a="1"/>
  <c r="AZ269" i="17" s="1"/>
  <c r="AY266" i="17" a="1"/>
  <c r="AY266" i="17" s="1"/>
  <c r="AX266" i="17" a="1"/>
  <c r="AX277" i="17" s="1"/>
  <c r="AW266" i="17" a="1"/>
  <c r="AV266" i="17" a="1"/>
  <c r="AV277" i="17" s="1"/>
  <c r="AU266" i="17" a="1"/>
  <c r="AU276" i="17" s="1"/>
  <c r="AT266" i="17" a="1"/>
  <c r="AT273" i="17" s="1"/>
  <c r="AS266" i="17" a="1"/>
  <c r="AR266" i="17" a="1"/>
  <c r="AR277" i="17" s="1"/>
  <c r="AQ266" i="17" a="1"/>
  <c r="AQ275" i="17" s="1"/>
  <c r="AP275" i="17"/>
  <c r="AP270" i="17"/>
  <c r="AP266" i="17" a="1"/>
  <c r="AP277" i="17" s="1"/>
  <c r="AO266" i="17" a="1"/>
  <c r="AO274" i="17" s="1"/>
  <c r="AN266" i="17" a="1"/>
  <c r="AN269" i="17" s="1"/>
  <c r="AM266" i="17" a="1"/>
  <c r="AL266" i="17" a="1"/>
  <c r="AL273" i="17" s="1"/>
  <c r="AK266" i="17" a="1"/>
  <c r="AJ266" i="17" a="1"/>
  <c r="AI266" i="17" a="1"/>
  <c r="AH266" i="17" a="1"/>
  <c r="AH277" i="17" s="1"/>
  <c r="AG266" i="17" a="1"/>
  <c r="AF266" i="17" a="1"/>
  <c r="AE266" i="17" a="1"/>
  <c r="AE276" i="17" s="1"/>
  <c r="AD266" i="17" a="1"/>
  <c r="AD273" i="17" s="1"/>
  <c r="AC266" i="17" a="1"/>
  <c r="AB266" i="17" a="1"/>
  <c r="AB269" i="17" s="1"/>
  <c r="AA266" i="17" a="1"/>
  <c r="Z266" i="17" a="1"/>
  <c r="Z277" i="17" s="1"/>
  <c r="Y266" i="17" a="1"/>
  <c r="Y274" i="17" s="1"/>
  <c r="X266" i="17" a="1"/>
  <c r="X277" i="17" s="1"/>
  <c r="W266" i="17" a="1"/>
  <c r="W276" i="17" s="1"/>
  <c r="V266" i="17" a="1"/>
  <c r="V273" i="17" s="1"/>
  <c r="U266" i="17" a="1"/>
  <c r="U273" i="17" s="1"/>
  <c r="T266" i="17" a="1"/>
  <c r="T276" i="17" s="1"/>
  <c r="S266" i="17" a="1"/>
  <c r="R266" i="17" a="1"/>
  <c r="Q266" i="17" a="1"/>
  <c r="P266" i="17" a="1"/>
  <c r="P277" i="17" s="1"/>
  <c r="O266" i="17" a="1"/>
  <c r="N266" i="17" a="1"/>
  <c r="N273" i="17" s="1"/>
  <c r="M266" i="17" a="1"/>
  <c r="L266" i="17" a="1"/>
  <c r="K266" i="17" a="1"/>
  <c r="K266" i="17" s="1"/>
  <c r="J266" i="17" a="1"/>
  <c r="J277" i="17" s="1"/>
  <c r="I266" i="17" a="1"/>
  <c r="I275" i="17" s="1"/>
  <c r="H266" i="17" a="1"/>
  <c r="H275" i="17" s="1"/>
  <c r="G266" i="17" a="1"/>
  <c r="G274" i="17" s="1"/>
  <c r="F266" i="17" a="1"/>
  <c r="F273" i="17" s="1"/>
  <c r="E266" i="17" a="1"/>
  <c r="E270" i="17" s="1"/>
  <c r="BQ265" i="17"/>
  <c r="BR265" i="17" s="1"/>
  <c r="BQ264" i="17"/>
  <c r="CI264" i="17" s="1"/>
  <c r="BQ263" i="17"/>
  <c r="CI263" i="17" s="1"/>
  <c r="BQ262" i="17"/>
  <c r="BQ261" i="17"/>
  <c r="CI261" i="17" s="1"/>
  <c r="BQ260" i="17"/>
  <c r="CI260" i="17" s="1"/>
  <c r="BQ259" i="17"/>
  <c r="CI259" i="17" s="1"/>
  <c r="BQ258" i="17"/>
  <c r="BQ257" i="17"/>
  <c r="CI257" i="17" s="1"/>
  <c r="BQ256" i="17"/>
  <c r="CI256" i="17" s="1"/>
  <c r="BQ255" i="17"/>
  <c r="CI255" i="17" s="1"/>
  <c r="BQ254" i="17"/>
  <c r="P254" i="17" a="1"/>
  <c r="P261" i="17" s="1"/>
  <c r="O254" i="17" a="1"/>
  <c r="O265" i="17" s="1"/>
  <c r="N254" i="17" a="1"/>
  <c r="N263" i="17" s="1"/>
  <c r="M254" i="17" a="1"/>
  <c r="M260" i="17" s="1"/>
  <c r="L254" i="17" a="1"/>
  <c r="L264" i="17" s="1"/>
  <c r="K254" i="17" a="1"/>
  <c r="J254" i="17" a="1"/>
  <c r="I254" i="17" a="1"/>
  <c r="I264" i="17" s="1"/>
  <c r="H254" i="17" a="1"/>
  <c r="H261" i="17" s="1"/>
  <c r="G254" i="17" a="1"/>
  <c r="G265" i="17" s="1"/>
  <c r="F254" i="17" a="1"/>
  <c r="F263" i="17" s="1"/>
  <c r="E254" i="17" a="1"/>
  <c r="E260" i="17" s="1"/>
  <c r="BQ253" i="17"/>
  <c r="CI253" i="17" s="1"/>
  <c r="BQ252" i="17"/>
  <c r="BQ251" i="17"/>
  <c r="CI251" i="17" s="1"/>
  <c r="BQ250" i="17"/>
  <c r="BQ249" i="17"/>
  <c r="CI249" i="17" s="1"/>
  <c r="BQ248" i="17"/>
  <c r="CI248" i="17" s="1"/>
  <c r="BQ247" i="17"/>
  <c r="CI247" i="17" s="1"/>
  <c r="BQ246" i="17"/>
  <c r="BQ245" i="17"/>
  <c r="CI245" i="17" s="1"/>
  <c r="BQ244" i="17"/>
  <c r="CI244" i="17" s="1"/>
  <c r="BQ243" i="17"/>
  <c r="CI243" i="17" s="1"/>
  <c r="BQ242" i="17"/>
  <c r="BP242" i="17" a="1"/>
  <c r="BP253" i="17" s="1"/>
  <c r="BO242" i="17" a="1"/>
  <c r="BN242" i="17" a="1"/>
  <c r="BM242" i="17" a="1"/>
  <c r="BL242" i="17" a="1"/>
  <c r="BL242" i="17" s="1"/>
  <c r="BK242" i="17" a="1"/>
  <c r="BK253" i="17" s="1"/>
  <c r="BJ242" i="17" a="1"/>
  <c r="BJ251" i="17" s="1"/>
  <c r="BI242" i="17" a="1"/>
  <c r="BI246" i="17" s="1"/>
  <c r="BH242" i="17" a="1"/>
  <c r="BG242" i="17" a="1"/>
  <c r="BF242" i="17" a="1"/>
  <c r="BF249" i="17" s="1"/>
  <c r="BE242" i="17" a="1"/>
  <c r="BE252" i="17" s="1"/>
  <c r="BD242" i="17" a="1"/>
  <c r="BD251" i="17" s="1"/>
  <c r="BC242" i="17" a="1"/>
  <c r="BB242" i="17" a="1"/>
  <c r="BA242" i="17" a="1"/>
  <c r="BA242" i="17" s="1"/>
  <c r="AZ242" i="17" a="1"/>
  <c r="AZ253" i="17" s="1"/>
  <c r="AY242" i="17" a="1"/>
  <c r="AY250" i="17" s="1"/>
  <c r="AX242" i="17" a="1"/>
  <c r="AW242" i="17" a="1"/>
  <c r="AW252" i="17" s="1"/>
  <c r="AV242" i="17" a="1"/>
  <c r="AU242" i="17" a="1"/>
  <c r="AU250" i="17" s="1"/>
  <c r="AT242" i="17" a="1"/>
  <c r="AT251" i="17" s="1"/>
  <c r="AS242" i="17" a="1"/>
  <c r="AS248" i="17" s="1"/>
  <c r="AR242" i="17" a="1"/>
  <c r="AQ242" i="17" a="1"/>
  <c r="AP242" i="17" a="1"/>
  <c r="AP249" i="17" s="1"/>
  <c r="AO246" i="17"/>
  <c r="AO242" i="17" a="1"/>
  <c r="AO252" i="17" s="1"/>
  <c r="AN242" i="17" a="1"/>
  <c r="AN249" i="17" s="1"/>
  <c r="AM242" i="17" a="1"/>
  <c r="AM252" i="17" s="1"/>
  <c r="AL242" i="17" a="1"/>
  <c r="AK242" i="17" a="1"/>
  <c r="AK248" i="17" s="1"/>
  <c r="AJ242" i="17" a="1"/>
  <c r="AI242" i="17" a="1"/>
  <c r="AI250" i="17" s="1"/>
  <c r="AH242" i="17" a="1"/>
  <c r="AG242" i="17" a="1"/>
  <c r="AG252" i="17" s="1"/>
  <c r="AF242" i="17" a="1"/>
  <c r="AF249" i="17" s="1"/>
  <c r="AE242" i="17" a="1"/>
  <c r="AE252" i="17" s="1"/>
  <c r="AD242" i="17" a="1"/>
  <c r="AC242" i="17" a="1"/>
  <c r="AC248" i="17" s="1"/>
  <c r="AB242" i="17" a="1"/>
  <c r="AB253" i="17" s="1"/>
  <c r="AA242" i="17" a="1"/>
  <c r="Z242" i="17" a="1"/>
  <c r="Z249" i="17" s="1"/>
  <c r="Y242" i="17" a="1"/>
  <c r="X242" i="17" a="1"/>
  <c r="X249" i="17" s="1"/>
  <c r="W242" i="17" a="1"/>
  <c r="W246" i="17" s="1"/>
  <c r="V242" i="17" a="1"/>
  <c r="U242" i="17" a="1"/>
  <c r="U248" i="17" s="1"/>
  <c r="T242" i="17" a="1"/>
  <c r="T253" i="17" s="1"/>
  <c r="S242" i="17" a="1"/>
  <c r="S250" i="17" s="1"/>
  <c r="R242" i="17" a="1"/>
  <c r="R249" i="17" s="1"/>
  <c r="Q242" i="17" a="1"/>
  <c r="Q252" i="17" s="1"/>
  <c r="P242" i="17" a="1"/>
  <c r="P249" i="17" s="1"/>
  <c r="O242" i="17" a="1"/>
  <c r="O253" i="17" s="1"/>
  <c r="N242" i="17" a="1"/>
  <c r="M242" i="17" a="1"/>
  <c r="M248" i="17" s="1"/>
  <c r="L242" i="17" a="1"/>
  <c r="K242" i="17" a="1"/>
  <c r="J242" i="17" a="1"/>
  <c r="I242" i="17" a="1"/>
  <c r="H242" i="17" a="1"/>
  <c r="G242" i="17" a="1"/>
  <c r="F242" i="17" a="1"/>
  <c r="F251" i="17" s="1"/>
  <c r="E242" i="17" a="1"/>
  <c r="BQ241" i="17"/>
  <c r="CI241" i="17" s="1"/>
  <c r="BQ240" i="17"/>
  <c r="CI240" i="17" s="1"/>
  <c r="BQ239" i="17"/>
  <c r="CI239" i="17" s="1"/>
  <c r="BQ238" i="17"/>
  <c r="BQ237" i="17"/>
  <c r="CI237" i="17" s="1"/>
  <c r="BQ236" i="17"/>
  <c r="CI236" i="17" s="1"/>
  <c r="BQ235" i="17"/>
  <c r="CI235" i="17" s="1"/>
  <c r="BQ234" i="17"/>
  <c r="BQ233" i="17"/>
  <c r="CI233" i="17" s="1"/>
  <c r="BQ232" i="17"/>
  <c r="BQ231" i="17"/>
  <c r="CI231" i="17" s="1"/>
  <c r="BQ230" i="17"/>
  <c r="P230" i="17" a="1"/>
  <c r="O230" i="17" a="1"/>
  <c r="N230" i="17" a="1"/>
  <c r="M230" i="17" a="1"/>
  <c r="L230" i="17" a="1"/>
  <c r="L238" i="17" s="1"/>
  <c r="K230" i="17" a="1"/>
  <c r="K234" i="17" s="1"/>
  <c r="J230" i="17" a="1"/>
  <c r="J233" i="17" s="1"/>
  <c r="I230" i="17" a="1"/>
  <c r="I236" i="17" s="1"/>
  <c r="H230" i="17" a="1"/>
  <c r="H241" i="17" s="1"/>
  <c r="G230" i="17" a="1"/>
  <c r="F230" i="17" a="1"/>
  <c r="F237" i="17" s="1"/>
  <c r="E230" i="17" a="1"/>
  <c r="BQ229" i="17"/>
  <c r="CI229" i="17" s="1"/>
  <c r="BQ228" i="17"/>
  <c r="CI228" i="17" s="1"/>
  <c r="BQ227" i="17"/>
  <c r="BR227" i="17" s="1"/>
  <c r="BQ226" i="17"/>
  <c r="BQ225" i="17"/>
  <c r="BQ224" i="17"/>
  <c r="BR224" i="17" s="1"/>
  <c r="BQ223" i="17"/>
  <c r="CI223" i="17" s="1"/>
  <c r="BQ222" i="17"/>
  <c r="CI222" i="17" s="1"/>
  <c r="BQ221" i="17"/>
  <c r="BQ220" i="17"/>
  <c r="CI220" i="17" s="1"/>
  <c r="BQ219" i="17"/>
  <c r="CI219" i="17" s="1"/>
  <c r="C219" i="17"/>
  <c r="C220" i="17" s="1"/>
  <c r="C221" i="17" s="1"/>
  <c r="C222" i="17" s="1"/>
  <c r="C223" i="17" s="1"/>
  <c r="C224" i="17" s="1"/>
  <c r="C225" i="17" s="1"/>
  <c r="C226" i="17" s="1"/>
  <c r="C227" i="17" s="1"/>
  <c r="C228" i="17" s="1"/>
  <c r="C229" i="17" s="1"/>
  <c r="BQ218" i="17"/>
  <c r="P218" i="17" a="1"/>
  <c r="O218" i="17" a="1"/>
  <c r="O227" i="17" s="1"/>
  <c r="N223" i="17"/>
  <c r="N218" i="17" a="1"/>
  <c r="N229" i="17" s="1"/>
  <c r="M218" i="17" a="1"/>
  <c r="L218" i="17" a="1"/>
  <c r="K218" i="17" a="1"/>
  <c r="J218" i="17" a="1"/>
  <c r="I218" i="17" a="1"/>
  <c r="H218" i="17" a="1"/>
  <c r="H228" i="17" s="1"/>
  <c r="G218" i="17" a="1"/>
  <c r="F218" i="17" a="1"/>
  <c r="F227" i="17" s="1"/>
  <c r="E218" i="17" a="1"/>
  <c r="E227" i="17" s="1"/>
  <c r="BQ217" i="17"/>
  <c r="BQ216" i="17"/>
  <c r="CI216" i="17" s="1"/>
  <c r="BQ215" i="17"/>
  <c r="BQ214" i="17"/>
  <c r="CI214" i="17" s="1"/>
  <c r="BQ213" i="17"/>
  <c r="BQ212" i="17"/>
  <c r="CI212" i="17" s="1"/>
  <c r="BQ211" i="17"/>
  <c r="BQ210" i="17"/>
  <c r="CI210" i="17" s="1"/>
  <c r="BQ209" i="17"/>
  <c r="BQ208" i="17"/>
  <c r="CI208" i="17" s="1"/>
  <c r="BQ207" i="17"/>
  <c r="BQ206" i="17"/>
  <c r="CI206" i="17" s="1"/>
  <c r="BP206" i="17" a="1"/>
  <c r="BP212" i="17" s="1"/>
  <c r="BO206" i="17" a="1"/>
  <c r="BO217" i="17" s="1"/>
  <c r="BN206" i="17" a="1"/>
  <c r="BM206" i="17" a="1"/>
  <c r="BL206" i="17" a="1"/>
  <c r="BL206" i="17" s="1"/>
  <c r="BK206" i="17" a="1"/>
  <c r="BJ206" i="17" a="1"/>
  <c r="BJ210" i="17" s="1"/>
  <c r="BI206" i="17" a="1"/>
  <c r="BI215" i="17" s="1"/>
  <c r="BH206" i="17" a="1"/>
  <c r="BH212" i="17" s="1"/>
  <c r="BG206" i="17" a="1"/>
  <c r="BF206" i="17" a="1"/>
  <c r="BF214" i="17" s="1"/>
  <c r="BE206" i="17" a="1"/>
  <c r="BD206" i="17" a="1"/>
  <c r="BD214" i="17" s="1"/>
  <c r="BC206" i="17" a="1"/>
  <c r="BB206" i="17" a="1"/>
  <c r="BB216" i="17" s="1"/>
  <c r="BA206" i="17" a="1"/>
  <c r="BA215" i="17" s="1"/>
  <c r="AZ206" i="17" a="1"/>
  <c r="AZ212" i="17" s="1"/>
  <c r="AY206" i="17" a="1"/>
  <c r="AX206" i="17" a="1"/>
  <c r="AX214" i="17" s="1"/>
  <c r="AW206" i="17" a="1"/>
  <c r="AW213" i="17" s="1"/>
  <c r="AV206" i="17" a="1"/>
  <c r="AU206" i="17" a="1"/>
  <c r="AT206" i="17" a="1"/>
  <c r="AS206" i="17" a="1"/>
  <c r="AS215" i="17" s="1"/>
  <c r="AR206" i="17" a="1"/>
  <c r="AR212" i="17" s="1"/>
  <c r="AQ206" i="17" a="1"/>
  <c r="AQ215" i="17" s="1"/>
  <c r="AP206" i="17" a="1"/>
  <c r="AP214" i="17" s="1"/>
  <c r="AO206" i="17" a="1"/>
  <c r="AN206" i="17" a="1"/>
  <c r="AN212" i="17" s="1"/>
  <c r="AM206" i="17" a="1"/>
  <c r="AM212" i="17" s="1"/>
  <c r="AL206" i="17" a="1"/>
  <c r="AL210" i="17" s="1"/>
  <c r="AK206" i="17" a="1"/>
  <c r="AJ206" i="17" a="1"/>
  <c r="AI206" i="17" a="1"/>
  <c r="AI217" i="17" s="1"/>
  <c r="AH206" i="17" a="1"/>
  <c r="AH214" i="17" s="1"/>
  <c r="AG206" i="17" a="1"/>
  <c r="AF206" i="17" a="1"/>
  <c r="AE206" i="17" a="1"/>
  <c r="AE213" i="17" s="1"/>
  <c r="AD211" i="17"/>
  <c r="AD206" i="17" a="1"/>
  <c r="AD210" i="17" s="1"/>
  <c r="AC206" i="17" a="1"/>
  <c r="AC215" i="17" s="1"/>
  <c r="AB206" i="17" a="1"/>
  <c r="AB212" i="17" s="1"/>
  <c r="AA206" i="17" a="1"/>
  <c r="AA217" i="17" s="1"/>
  <c r="Z206" i="17" a="1"/>
  <c r="Z217" i="17" s="1"/>
  <c r="Y206" i="17" a="1"/>
  <c r="X206" i="17" a="1"/>
  <c r="W206" i="17" a="1"/>
  <c r="W213" i="17" s="1"/>
  <c r="V206" i="17" a="1"/>
  <c r="U206" i="17" a="1"/>
  <c r="U215" i="17" s="1"/>
  <c r="T206" i="17" a="1"/>
  <c r="T212" i="17" s="1"/>
  <c r="S206" i="17" a="1"/>
  <c r="S217" i="17" s="1"/>
  <c r="R206" i="17" a="1"/>
  <c r="R214" i="17" s="1"/>
  <c r="Q206" i="17" a="1"/>
  <c r="Q213" i="17" s="1"/>
  <c r="P206" i="17" a="1"/>
  <c r="P216" i="17" s="1"/>
  <c r="O206" i="17" a="1"/>
  <c r="O213" i="17" s="1"/>
  <c r="N206" i="17" a="1"/>
  <c r="N210" i="17" s="1"/>
  <c r="M206" i="17" a="1"/>
  <c r="M215" i="17" s="1"/>
  <c r="L206" i="17" a="1"/>
  <c r="L212" i="17" s="1"/>
  <c r="K206" i="17" a="1"/>
  <c r="K217" i="17" s="1"/>
  <c r="J206" i="17" a="1"/>
  <c r="J214" i="17" s="1"/>
  <c r="I206" i="17" a="1"/>
  <c r="H206" i="17" a="1"/>
  <c r="H216" i="17" s="1"/>
  <c r="G206" i="17" a="1"/>
  <c r="G213" i="17" s="1"/>
  <c r="F206" i="17" a="1"/>
  <c r="E206" i="17" a="1"/>
  <c r="E215" i="17" s="1"/>
  <c r="BQ205" i="17"/>
  <c r="BQ204" i="17"/>
  <c r="CI204" i="17" s="1"/>
  <c r="BQ203" i="17"/>
  <c r="BQ202" i="17"/>
  <c r="CI202" i="17" s="1"/>
  <c r="BQ201" i="17"/>
  <c r="BQ200" i="17"/>
  <c r="CI200" i="17" s="1"/>
  <c r="BQ199" i="17"/>
  <c r="BQ198" i="17"/>
  <c r="CI198" i="17" s="1"/>
  <c r="BQ197" i="17"/>
  <c r="BQ196" i="17"/>
  <c r="CI196" i="17" s="1"/>
  <c r="BQ195" i="17"/>
  <c r="BQ194" i="17"/>
  <c r="CI194" i="17" s="1"/>
  <c r="BP194" i="17" a="1"/>
  <c r="BP200" i="17" s="1"/>
  <c r="BO194" i="17" a="1"/>
  <c r="BN194" i="17" a="1"/>
  <c r="BN202" i="17" s="1"/>
  <c r="BM194" i="17" a="1"/>
  <c r="BL194" i="17" a="1"/>
  <c r="BL204" i="17" s="1"/>
  <c r="BK194" i="17" a="1"/>
  <c r="BK201" i="17" s="1"/>
  <c r="BJ194" i="17" a="1"/>
  <c r="BJ201" i="17" s="1"/>
  <c r="BI194" i="17" a="1"/>
  <c r="BH194" i="17" a="1"/>
  <c r="BH200" i="17" s="1"/>
  <c r="BG194" i="17" a="1"/>
  <c r="BG205" i="17" s="1"/>
  <c r="BF194" i="17" a="1"/>
  <c r="BF202" i="17" s="1"/>
  <c r="BE194" i="17" a="1"/>
  <c r="BD194" i="17" a="1"/>
  <c r="BC194" i="17" a="1"/>
  <c r="BC201" i="17" s="1"/>
  <c r="BB194" i="17" a="1"/>
  <c r="BB201" i="17" s="1"/>
  <c r="BA194" i="17" a="1"/>
  <c r="BA203" i="17" s="1"/>
  <c r="AZ194" i="17" a="1"/>
  <c r="AZ200" i="17" s="1"/>
  <c r="AY194" i="17" a="1"/>
  <c r="AY205" i="17" s="1"/>
  <c r="AX204" i="17"/>
  <c r="AX194" i="17" a="1"/>
  <c r="AX202" i="17" s="1"/>
  <c r="AW194" i="17" a="1"/>
  <c r="AV194" i="17" a="1"/>
  <c r="AV204" i="17" s="1"/>
  <c r="AU194" i="17" a="1"/>
  <c r="AT194" i="17" a="1"/>
  <c r="AS194" i="17" a="1"/>
  <c r="AS203" i="17" s="1"/>
  <c r="AR194" i="17" a="1"/>
  <c r="AR200" i="17" s="1"/>
  <c r="AQ194" i="17" a="1"/>
  <c r="AQ204" i="17" s="1"/>
  <c r="AP194" i="17" a="1"/>
  <c r="AO194" i="17" a="1"/>
  <c r="AN194" i="17" a="1"/>
  <c r="AN204" i="17" s="1"/>
  <c r="AM194" i="17" a="1"/>
  <c r="AM201" i="17" s="1"/>
  <c r="AL194" i="17" a="1"/>
  <c r="AK194" i="17" a="1"/>
  <c r="AK203" i="17" s="1"/>
  <c r="AJ194" i="17" a="1"/>
  <c r="AJ200" i="17" s="1"/>
  <c r="AI194" i="17" a="1"/>
  <c r="AI204" i="17" s="1"/>
  <c r="AH194" i="17" a="1"/>
  <c r="AH201" i="17" s="1"/>
  <c r="AG194" i="17" a="1"/>
  <c r="AG201" i="17" s="1"/>
  <c r="AF194" i="17" a="1"/>
  <c r="AF204" i="17" s="1"/>
  <c r="AE194" i="17" a="1"/>
  <c r="AE201" i="17" s="1"/>
  <c r="AD194" i="17" a="1"/>
  <c r="AC194" i="17" a="1"/>
  <c r="AC203" i="17" s="1"/>
  <c r="AB194" i="17" a="1"/>
  <c r="AB200" i="17" s="1"/>
  <c r="AA194" i="17" a="1"/>
  <c r="AA204" i="17" s="1"/>
  <c r="Z194" i="17" a="1"/>
  <c r="Z201" i="17" s="1"/>
  <c r="Y194" i="17" a="1"/>
  <c r="Y201" i="17" s="1"/>
  <c r="X194" i="17" a="1"/>
  <c r="X203" i="17" s="1"/>
  <c r="W194" i="17" a="1"/>
  <c r="V194" i="17" a="1"/>
  <c r="V201" i="17" s="1"/>
  <c r="U194" i="17" a="1"/>
  <c r="U203" i="17" s="1"/>
  <c r="T194" i="17" a="1"/>
  <c r="T200" i="17" s="1"/>
  <c r="S194" i="17" a="1"/>
  <c r="S205" i="17" s="1"/>
  <c r="R194" i="17" a="1"/>
  <c r="Q194" i="17" a="1"/>
  <c r="P194" i="17" a="1"/>
  <c r="P204" i="17" s="1"/>
  <c r="O194" i="17" a="1"/>
  <c r="O201" i="17" s="1"/>
  <c r="N194" i="17" a="1"/>
  <c r="N201" i="17" s="1"/>
  <c r="M194" i="17" a="1"/>
  <c r="M203" i="17" s="1"/>
  <c r="L194" i="17" a="1"/>
  <c r="K194" i="17" a="1"/>
  <c r="K205" i="17" s="1"/>
  <c r="J194" i="17" a="1"/>
  <c r="J202" i="17" s="1"/>
  <c r="I194" i="17" a="1"/>
  <c r="H194" i="17" a="1"/>
  <c r="H201" i="17" s="1"/>
  <c r="G194" i="17" a="1"/>
  <c r="G201" i="17" s="1"/>
  <c r="F199" i="17"/>
  <c r="F194" i="17" a="1"/>
  <c r="F201" i="17" s="1"/>
  <c r="E194" i="17" a="1"/>
  <c r="BQ193" i="17"/>
  <c r="BQ192" i="17"/>
  <c r="CI192" i="17" s="1"/>
  <c r="BQ191" i="17"/>
  <c r="BQ190" i="17"/>
  <c r="CI190" i="17" s="1"/>
  <c r="BQ189" i="17"/>
  <c r="BQ188" i="17"/>
  <c r="CI188" i="17" s="1"/>
  <c r="BQ187" i="17"/>
  <c r="BQ186" i="17"/>
  <c r="CI186" i="17" s="1"/>
  <c r="BQ185" i="17"/>
  <c r="BQ184" i="17"/>
  <c r="CI184" i="17" s="1"/>
  <c r="BQ183" i="17"/>
  <c r="BQ182" i="17"/>
  <c r="CI182" i="17" s="1"/>
  <c r="P182" i="17" a="1"/>
  <c r="P188" i="17" s="1"/>
  <c r="O191" i="17"/>
  <c r="O182" i="17" a="1"/>
  <c r="O193" i="17" s="1"/>
  <c r="N182" i="17" a="1"/>
  <c r="M182" i="17" a="1"/>
  <c r="L182" i="17" a="1"/>
  <c r="L192" i="17" s="1"/>
  <c r="K182" i="17" a="1"/>
  <c r="K189" i="17" s="1"/>
  <c r="J182" i="17" a="1"/>
  <c r="J186" i="17" s="1"/>
  <c r="I182" i="17" a="1"/>
  <c r="I185" i="17" s="1"/>
  <c r="H182" i="17" a="1"/>
  <c r="H188" i="17" s="1"/>
  <c r="G182" i="17" a="1"/>
  <c r="G193" i="17" s="1"/>
  <c r="F182" i="17" a="1"/>
  <c r="F190" i="17" s="1"/>
  <c r="E182" i="17" a="1"/>
  <c r="E185" i="17" s="1"/>
  <c r="BQ181" i="17"/>
  <c r="BQ180" i="17"/>
  <c r="CI180" i="17" s="1"/>
  <c r="BQ179" i="17"/>
  <c r="BR179" i="17" s="1"/>
  <c r="BQ178" i="17"/>
  <c r="BQ177" i="17"/>
  <c r="BQ176" i="17"/>
  <c r="CI176" i="17" s="1"/>
  <c r="BQ175" i="17"/>
  <c r="CI175" i="17" s="1"/>
  <c r="BQ174" i="17"/>
  <c r="CI174" i="17" s="1"/>
  <c r="BQ173" i="17"/>
  <c r="BQ172" i="17"/>
  <c r="CI172" i="17" s="1"/>
  <c r="BQ171" i="17"/>
  <c r="BR171" i="17" s="1"/>
  <c r="C171" i="17"/>
  <c r="C172" i="17" s="1"/>
  <c r="C173" i="17" s="1"/>
  <c r="C174" i="17" s="1"/>
  <c r="C175" i="17" s="1"/>
  <c r="C176" i="17" s="1"/>
  <c r="C177" i="17" s="1"/>
  <c r="C178" i="17" s="1"/>
  <c r="C179" i="17" s="1"/>
  <c r="C180" i="17" s="1"/>
  <c r="C181" i="17" s="1"/>
  <c r="BQ170" i="17"/>
  <c r="BP170" i="17" a="1"/>
  <c r="BP181" i="17" s="1"/>
  <c r="BO170" i="17" a="1"/>
  <c r="BN170" i="17" a="1"/>
  <c r="BN177" i="17" s="1"/>
  <c r="BM170" i="17" a="1"/>
  <c r="BL170" i="17" a="1"/>
  <c r="BL173" i="17" s="1"/>
  <c r="BK170" i="17" a="1"/>
  <c r="BJ170" i="17" a="1"/>
  <c r="BI170" i="17" a="1"/>
  <c r="BI177" i="17" s="1"/>
  <c r="BH170" i="17" a="1"/>
  <c r="BG170" i="17" a="1"/>
  <c r="BG180" i="17" s="1"/>
  <c r="BF170" i="17" a="1"/>
  <c r="BF177" i="17" s="1"/>
  <c r="BE170" i="17" a="1"/>
  <c r="BE181" i="17" s="1"/>
  <c r="BD170" i="17" a="1"/>
  <c r="BC170" i="17" a="1"/>
  <c r="BB170" i="17" a="1"/>
  <c r="BA170" i="17" a="1"/>
  <c r="BA177" i="17" s="1"/>
  <c r="AZ170" i="17" a="1"/>
  <c r="AY170" i="17" a="1"/>
  <c r="AY179" i="17" s="1"/>
  <c r="AX170" i="17" a="1"/>
  <c r="AX177" i="17" s="1"/>
  <c r="AW170" i="17" a="1"/>
  <c r="AW181" i="17" s="1"/>
  <c r="AV170" i="17" a="1"/>
  <c r="AV181" i="17" s="1"/>
  <c r="AU170" i="17" a="1"/>
  <c r="AU176" i="17" s="1"/>
  <c r="AT170" i="17" a="1"/>
  <c r="AT177" i="17" s="1"/>
  <c r="AS170" i="17" a="1"/>
  <c r="AS177" i="17" s="1"/>
  <c r="AR170" i="17" a="1"/>
  <c r="AR177" i="17" s="1"/>
  <c r="AQ180" i="17"/>
  <c r="AQ174" i="17"/>
  <c r="AQ173" i="17"/>
  <c r="AQ172" i="17"/>
  <c r="AQ170" i="17" a="1"/>
  <c r="AQ179" i="17" s="1"/>
  <c r="AP170" i="17" a="1"/>
  <c r="AP177" i="17" s="1"/>
  <c r="AO170" i="17" a="1"/>
  <c r="AO181" i="17" s="1"/>
  <c r="AN170" i="17" a="1"/>
  <c r="AM170" i="17" a="1"/>
  <c r="AL170" i="17" a="1"/>
  <c r="AL177" i="17" s="1"/>
  <c r="AK170" i="17" a="1"/>
  <c r="AK177" i="17" s="1"/>
  <c r="AJ170" i="17" a="1"/>
  <c r="AJ177" i="17" s="1"/>
  <c r="AI170" i="17" a="1"/>
  <c r="AI179" i="17" s="1"/>
  <c r="AH170" i="17" a="1"/>
  <c r="AH177" i="17" s="1"/>
  <c r="AG170" i="17" a="1"/>
  <c r="AG181" i="17" s="1"/>
  <c r="AF170" i="17" a="1"/>
  <c r="AF181" i="17" s="1"/>
  <c r="AE170" i="17" a="1"/>
  <c r="AD170" i="17" a="1"/>
  <c r="AD180" i="17" s="1"/>
  <c r="AC170" i="17" a="1"/>
  <c r="AC177" i="17" s="1"/>
  <c r="AB170" i="17" a="1"/>
  <c r="AA170" i="17" a="1"/>
  <c r="Z170" i="17" a="1"/>
  <c r="Z177" i="17" s="1"/>
  <c r="Y170" i="17" a="1"/>
  <c r="X170" i="17" a="1"/>
  <c r="X181" i="17" s="1"/>
  <c r="W170" i="17" a="1"/>
  <c r="W178" i="17" s="1"/>
  <c r="V170" i="17"/>
  <c r="V170" i="17" a="1"/>
  <c r="V180" i="17" s="1"/>
  <c r="U170" i="17" a="1"/>
  <c r="T170" i="17" a="1"/>
  <c r="T181" i="17" s="1"/>
  <c r="S170" i="17" a="1"/>
  <c r="S179" i="17" s="1"/>
  <c r="R170" i="17" a="1"/>
  <c r="Q170" i="17" a="1"/>
  <c r="Q177" i="17" s="1"/>
  <c r="P170" i="17" a="1"/>
  <c r="P181" i="17" s="1"/>
  <c r="O170" i="17" a="1"/>
  <c r="O178" i="17" s="1"/>
  <c r="N170" i="17" a="1"/>
  <c r="N180" i="17" s="1"/>
  <c r="M170" i="17" a="1"/>
  <c r="M178" i="17" s="1"/>
  <c r="L170" i="17" a="1"/>
  <c r="L175" i="17" s="1"/>
  <c r="K170" i="17" a="1"/>
  <c r="K180" i="17" s="1"/>
  <c r="J170" i="17" a="1"/>
  <c r="I170" i="17" a="1"/>
  <c r="I174" i="17" s="1"/>
  <c r="H170" i="17" a="1"/>
  <c r="G170" i="17" a="1"/>
  <c r="G177" i="17" s="1"/>
  <c r="F179" i="17"/>
  <c r="F170" i="17" a="1"/>
  <c r="F181" i="17" s="1"/>
  <c r="E170" i="17" a="1"/>
  <c r="E178" i="17" s="1"/>
  <c r="BQ169" i="17"/>
  <c r="CI169" i="17" s="1"/>
  <c r="BQ168" i="17"/>
  <c r="CI168" i="17" s="1"/>
  <c r="BQ167" i="17"/>
  <c r="CI167" i="17" s="1"/>
  <c r="BQ166" i="17"/>
  <c r="CI166" i="17" s="1"/>
  <c r="BQ165" i="17"/>
  <c r="BR165" i="17" s="1"/>
  <c r="BQ164" i="17"/>
  <c r="CI164" i="17" s="1"/>
  <c r="BQ163" i="17"/>
  <c r="BQ162" i="17"/>
  <c r="BR162" i="17" s="1"/>
  <c r="BQ161" i="17"/>
  <c r="CI161" i="17" s="1"/>
  <c r="BQ160" i="17"/>
  <c r="BQ159" i="17"/>
  <c r="BR159" i="17" s="1"/>
  <c r="C159" i="17"/>
  <c r="C160" i="17" s="1"/>
  <c r="C161" i="17" s="1"/>
  <c r="C162" i="17" s="1"/>
  <c r="C163" i="17" s="1"/>
  <c r="C164" i="17" s="1"/>
  <c r="C165" i="17" s="1"/>
  <c r="C166" i="17" s="1"/>
  <c r="C167" i="17" s="1"/>
  <c r="C168" i="17" s="1"/>
  <c r="C169" i="17" s="1"/>
  <c r="BQ158" i="17"/>
  <c r="BP158" i="17" a="1"/>
  <c r="BP166" i="17" s="1"/>
  <c r="BO158" i="17" a="1"/>
  <c r="BO163" i="17" s="1"/>
  <c r="BN158" i="17" a="1"/>
  <c r="BN168" i="17" s="1"/>
  <c r="BM158" i="17" a="1"/>
  <c r="BM165" i="17" s="1"/>
  <c r="BL158" i="17" a="1"/>
  <c r="BL162" i="17" s="1"/>
  <c r="BK158" i="17" a="1"/>
  <c r="BJ158" i="17" a="1"/>
  <c r="BJ164" i="17" s="1"/>
  <c r="BI158" i="17" a="1"/>
  <c r="BH158" i="17" a="1"/>
  <c r="BG158" i="17" a="1"/>
  <c r="BG163" i="17" s="1"/>
  <c r="BF158" i="17" a="1"/>
  <c r="BF168" i="17" s="1"/>
  <c r="BE158" i="17" a="1"/>
  <c r="BE165" i="17" s="1"/>
  <c r="BD158" i="17" a="1"/>
  <c r="BD162" i="17" s="1"/>
  <c r="BC158" i="17" a="1"/>
  <c r="BC167" i="17" s="1"/>
  <c r="BB158" i="17" a="1"/>
  <c r="BB161" i="17" s="1"/>
  <c r="BA158" i="17" a="1"/>
  <c r="BA169" i="17" s="1"/>
  <c r="AZ158" i="17" a="1"/>
  <c r="AY158" i="17" a="1"/>
  <c r="AX158" i="17" a="1"/>
  <c r="AX168" i="17" s="1"/>
  <c r="AW158" i="17" a="1"/>
  <c r="AW165" i="17" s="1"/>
  <c r="AV158" i="17" a="1"/>
  <c r="AV162" i="17" s="1"/>
  <c r="AU158" i="17" a="1"/>
  <c r="AU167" i="17" s="1"/>
  <c r="AT158" i="17" a="1"/>
  <c r="AT164" i="17" s="1"/>
  <c r="AS158" i="17" a="1"/>
  <c r="AS169" i="17" s="1"/>
  <c r="AR158" i="17" a="1"/>
  <c r="AQ158" i="17" a="1"/>
  <c r="AQ163" i="17" s="1"/>
  <c r="AP158" i="17" a="1"/>
  <c r="AP168" i="17" s="1"/>
  <c r="AO158" i="17" a="1"/>
  <c r="AO165" i="17" s="1"/>
  <c r="AN158" i="17" a="1"/>
  <c r="AN162" i="17" s="1"/>
  <c r="AM158" i="17" a="1"/>
  <c r="AM167" i="17" s="1"/>
  <c r="AL158" i="17" a="1"/>
  <c r="AL167" i="17" s="1"/>
  <c r="AK158" i="17" a="1"/>
  <c r="AK169" i="17" s="1"/>
  <c r="AJ158" i="17" a="1"/>
  <c r="AJ165" i="17" s="1"/>
  <c r="AI158" i="17" a="1"/>
  <c r="AI163" i="17" s="1"/>
  <c r="AH158" i="17" a="1"/>
  <c r="AH168" i="17" s="1"/>
  <c r="AG158" i="17" a="1"/>
  <c r="AF158" i="17" a="1"/>
  <c r="AF162" i="17" s="1"/>
  <c r="AE158" i="17" a="1"/>
  <c r="AE167" i="17" s="1"/>
  <c r="AD158" i="17" a="1"/>
  <c r="AD164" i="17" s="1"/>
  <c r="AC158" i="17" a="1"/>
  <c r="AC169" i="17" s="1"/>
  <c r="AB158" i="17" a="1"/>
  <c r="AA158" i="17" a="1"/>
  <c r="AA163" i="17" s="1"/>
  <c r="Z158" i="17" a="1"/>
  <c r="Z168" i="17" s="1"/>
  <c r="Y158" i="17" a="1"/>
  <c r="Y165" i="17" s="1"/>
  <c r="X158" i="17" a="1"/>
  <c r="X162" i="17" s="1"/>
  <c r="W158" i="17" a="1"/>
  <c r="W167" i="17" s="1"/>
  <c r="V158" i="17" a="1"/>
  <c r="U158" i="17" a="1"/>
  <c r="U169" i="17" s="1"/>
  <c r="T158" i="17" a="1"/>
  <c r="S158" i="17" a="1"/>
  <c r="S163" i="17" s="1"/>
  <c r="R158" i="17" a="1"/>
  <c r="R168" i="17" s="1"/>
  <c r="Q158" i="17" a="1"/>
  <c r="Q165" i="17" s="1"/>
  <c r="P158" i="17" a="1"/>
  <c r="P162" i="17" s="1"/>
  <c r="O158" i="17" a="1"/>
  <c r="O167" i="17" s="1"/>
  <c r="N158" i="17" a="1"/>
  <c r="N164" i="17" s="1"/>
  <c r="M158" i="17" a="1"/>
  <c r="M169" i="17" s="1"/>
  <c r="L158" i="17" a="1"/>
  <c r="L165" i="17" s="1"/>
  <c r="K158" i="17" a="1"/>
  <c r="K163" i="17" s="1"/>
  <c r="J159" i="17"/>
  <c r="J158" i="17" a="1"/>
  <c r="J168" i="17" s="1"/>
  <c r="I158" i="17" a="1"/>
  <c r="I166" i="17" s="1"/>
  <c r="H158" i="17" a="1"/>
  <c r="H162" i="17" s="1"/>
  <c r="G158" i="17" a="1"/>
  <c r="G167" i="17" s="1"/>
  <c r="F158" i="17" a="1"/>
  <c r="F164" i="17" s="1"/>
  <c r="E158" i="17" a="1"/>
  <c r="E169" i="17" s="1"/>
  <c r="BQ157" i="17"/>
  <c r="BQ156" i="17"/>
  <c r="CI156" i="17" s="1"/>
  <c r="BQ155" i="17"/>
  <c r="CI155" i="17" s="1"/>
  <c r="BQ154" i="17"/>
  <c r="CI154" i="17" s="1"/>
  <c r="BQ153" i="17"/>
  <c r="BR153" i="17" s="1"/>
  <c r="BQ152" i="17"/>
  <c r="CI152" i="17" s="1"/>
  <c r="BQ151" i="17"/>
  <c r="CI151" i="17" s="1"/>
  <c r="BQ150" i="17"/>
  <c r="BR150" i="17" s="1"/>
  <c r="BQ149" i="17"/>
  <c r="CI149" i="17" s="1"/>
  <c r="BQ148" i="17"/>
  <c r="CI148" i="17" s="1"/>
  <c r="BQ147" i="17"/>
  <c r="BQ146" i="17"/>
  <c r="CI146" i="17" s="1"/>
  <c r="P146" i="17" a="1"/>
  <c r="P153" i="17" s="1"/>
  <c r="O146" i="17" a="1"/>
  <c r="O151" i="17" s="1"/>
  <c r="N146" i="17" a="1"/>
  <c r="N147" i="17" s="1"/>
  <c r="M146" i="17" a="1"/>
  <c r="M153" i="17" s="1"/>
  <c r="L146" i="17" a="1"/>
  <c r="L149" i="17" s="1"/>
  <c r="K146" i="17" a="1"/>
  <c r="J146" i="17" a="1"/>
  <c r="I146" i="17" a="1"/>
  <c r="I157" i="17" s="1"/>
  <c r="H146" i="17" a="1"/>
  <c r="H153" i="17" s="1"/>
  <c r="G146" i="17" a="1"/>
  <c r="G151" i="17" s="1"/>
  <c r="F146" i="17" a="1"/>
  <c r="F156" i="17" s="1"/>
  <c r="E146" i="17" a="1"/>
  <c r="E153" i="17" s="1"/>
  <c r="BQ145" i="17"/>
  <c r="CI145" i="17" s="1"/>
  <c r="BQ144" i="17"/>
  <c r="BQ143" i="17"/>
  <c r="CI143" i="17" s="1"/>
  <c r="BQ142" i="17"/>
  <c r="BR142" i="17" s="1"/>
  <c r="BQ141" i="17"/>
  <c r="CI141" i="17" s="1"/>
  <c r="BQ140" i="17"/>
  <c r="BR140" i="17" s="1"/>
  <c r="BQ139" i="17"/>
  <c r="BQ138" i="17"/>
  <c r="CI138" i="17" s="1"/>
  <c r="BQ137" i="17"/>
  <c r="BR137" i="17" s="1"/>
  <c r="BQ136" i="17"/>
  <c r="BQ135" i="17"/>
  <c r="CI135" i="17" s="1"/>
  <c r="C135" i="17"/>
  <c r="C136" i="17" s="1"/>
  <c r="C137" i="17" s="1"/>
  <c r="C138" i="17" s="1"/>
  <c r="C139" i="17" s="1"/>
  <c r="C140" i="17" s="1"/>
  <c r="C141" i="17" s="1"/>
  <c r="C142" i="17" s="1"/>
  <c r="C143" i="17" s="1"/>
  <c r="C144" i="17" s="1"/>
  <c r="C145" i="17" s="1"/>
  <c r="BQ134" i="17"/>
  <c r="BR134" i="17" s="1"/>
  <c r="P134" i="17" a="1"/>
  <c r="P141" i="17" s="1"/>
  <c r="O134" i="17" a="1"/>
  <c r="O138" i="17" s="1"/>
  <c r="N134" i="17" a="1"/>
  <c r="N143" i="17" s="1"/>
  <c r="M134" i="17" a="1"/>
  <c r="L142" i="17"/>
  <c r="L134" i="17" a="1"/>
  <c r="L145" i="17" s="1"/>
  <c r="K134" i="17" a="1"/>
  <c r="K141" i="17" s="1"/>
  <c r="J134" i="17" a="1"/>
  <c r="J139" i="17" s="1"/>
  <c r="I134" i="17" a="1"/>
  <c r="I144" i="17" s="1"/>
  <c r="H134" i="17" a="1"/>
  <c r="H141" i="17" s="1"/>
  <c r="G134" i="17" a="1"/>
  <c r="G138" i="17" s="1"/>
  <c r="F134" i="17" a="1"/>
  <c r="F134" i="17" s="1"/>
  <c r="E134" i="17" a="1"/>
  <c r="E140" i="17" s="1"/>
  <c r="BQ133" i="17"/>
  <c r="BQ132" i="17"/>
  <c r="CI132" i="17" s="1"/>
  <c r="BQ131" i="17"/>
  <c r="BR131" i="17" s="1"/>
  <c r="BQ130" i="17"/>
  <c r="BQ129" i="17"/>
  <c r="CI129" i="17" s="1"/>
  <c r="BQ128" i="17"/>
  <c r="CI128" i="17" s="1"/>
  <c r="BQ127" i="17"/>
  <c r="BQ126" i="17"/>
  <c r="CI126" i="17" s="1"/>
  <c r="BQ125" i="17"/>
  <c r="BR125" i="17" s="1"/>
  <c r="BQ124" i="17"/>
  <c r="CI124" i="17" s="1"/>
  <c r="BQ123" i="17"/>
  <c r="BR123" i="17" s="1"/>
  <c r="C123" i="17"/>
  <c r="C124" i="17" s="1"/>
  <c r="C125" i="17" s="1"/>
  <c r="C126" i="17" s="1"/>
  <c r="C127" i="17" s="1"/>
  <c r="C128" i="17" s="1"/>
  <c r="C129" i="17" s="1"/>
  <c r="C130" i="17" s="1"/>
  <c r="C131" i="17" s="1"/>
  <c r="C132" i="17" s="1"/>
  <c r="C133" i="17" s="1"/>
  <c r="BQ122" i="17"/>
  <c r="CI122" i="17" s="1"/>
  <c r="P122" i="17" a="1"/>
  <c r="P128" i="17" s="1"/>
  <c r="O122" i="17" a="1"/>
  <c r="O133" i="17" s="1"/>
  <c r="N122" i="17" a="1"/>
  <c r="M122" i="17" a="1"/>
  <c r="L122" i="17" a="1"/>
  <c r="L132" i="17" s="1"/>
  <c r="K122" i="17" a="1"/>
  <c r="K130" i="17" s="1"/>
  <c r="J122" i="17" a="1"/>
  <c r="J126" i="17" s="1"/>
  <c r="I122" i="17" a="1"/>
  <c r="I131" i="17" s="1"/>
  <c r="H122" i="17" a="1"/>
  <c r="H128" i="17" s="1"/>
  <c r="G122" i="17" a="1"/>
  <c r="F122" i="17" a="1"/>
  <c r="F129" i="17" s="1"/>
  <c r="E122" i="17" a="1"/>
  <c r="E127" i="17" s="1"/>
  <c r="BQ121" i="17"/>
  <c r="CI121" i="17" s="1"/>
  <c r="BQ120" i="17"/>
  <c r="CI120" i="17" s="1"/>
  <c r="BQ119" i="17"/>
  <c r="CI119" i="17" s="1"/>
  <c r="BQ118" i="17"/>
  <c r="CI118" i="17" s="1"/>
  <c r="BQ117" i="17"/>
  <c r="CI117" i="17" s="1"/>
  <c r="BQ116" i="17"/>
  <c r="CI116" i="17" s="1"/>
  <c r="BQ115" i="17"/>
  <c r="CI115" i="17" s="1"/>
  <c r="BQ114" i="17"/>
  <c r="CI114" i="17" s="1"/>
  <c r="BQ113" i="17"/>
  <c r="CI113" i="17" s="1"/>
  <c r="BQ112" i="17"/>
  <c r="CI112" i="17" s="1"/>
  <c r="BQ111" i="17"/>
  <c r="CI111" i="17" s="1"/>
  <c r="BQ110" i="17"/>
  <c r="CI110" i="17" s="1"/>
  <c r="P110" i="17" a="1"/>
  <c r="P120" i="17" s="1"/>
  <c r="O110" i="17" a="1"/>
  <c r="N110" i="17" a="1"/>
  <c r="N120" i="17" s="1"/>
  <c r="M110" i="17" a="1"/>
  <c r="M119" i="17" s="1"/>
  <c r="L110" i="17" a="1"/>
  <c r="L120" i="17" s="1"/>
  <c r="K110" i="17" a="1"/>
  <c r="J110" i="17" a="1"/>
  <c r="J117" i="17" s="1"/>
  <c r="I110" i="17" a="1"/>
  <c r="I115" i="17" s="1"/>
  <c r="H110" i="17" a="1"/>
  <c r="H120" i="17" s="1"/>
  <c r="G110" i="17" a="1"/>
  <c r="G117" i="17" s="1"/>
  <c r="F110" i="17" a="1"/>
  <c r="F114" i="17" s="1"/>
  <c r="E110" i="17" a="1"/>
  <c r="E113" i="17" s="1"/>
  <c r="BQ109" i="17"/>
  <c r="CI109" i="17" s="1"/>
  <c r="BQ108" i="17"/>
  <c r="CI108" i="17" s="1"/>
  <c r="BQ107" i="17"/>
  <c r="BR107" i="17" s="1"/>
  <c r="BQ106" i="17"/>
  <c r="BR106" i="17" s="1"/>
  <c r="BQ105" i="17"/>
  <c r="CI105" i="17" s="1"/>
  <c r="BQ104" i="17"/>
  <c r="CI104" i="17" s="1"/>
  <c r="BQ103" i="17"/>
  <c r="CI103" i="17" s="1"/>
  <c r="BQ102" i="17"/>
  <c r="BQ101" i="17"/>
  <c r="CI101" i="17" s="1"/>
  <c r="BQ100" i="17"/>
  <c r="CI100" i="17" s="1"/>
  <c r="BQ99" i="17"/>
  <c r="BR99" i="17" s="1"/>
  <c r="C99" i="17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BQ98" i="17"/>
  <c r="BR98" i="17" s="1"/>
  <c r="P98" i="17" a="1"/>
  <c r="O98" i="17" a="1"/>
  <c r="O108" i="17" s="1"/>
  <c r="N98" i="17" a="1"/>
  <c r="N105" i="17" s="1"/>
  <c r="M98" i="17" a="1"/>
  <c r="L98" i="17" a="1"/>
  <c r="K98" i="17" a="1"/>
  <c r="K107" i="17" s="1"/>
  <c r="J98" i="17" a="1"/>
  <c r="J107" i="17" s="1"/>
  <c r="I98" i="17" a="1"/>
  <c r="I107" i="17" s="1"/>
  <c r="H98" i="17" a="1"/>
  <c r="H106" i="17" s="1"/>
  <c r="G98" i="17" a="1"/>
  <c r="G108" i="17" s="1"/>
  <c r="F98" i="17" a="1"/>
  <c r="F107" i="17" s="1"/>
  <c r="E98" i="17" a="1"/>
  <c r="BQ97" i="17"/>
  <c r="BR97" i="17" s="1"/>
  <c r="BQ96" i="17"/>
  <c r="CI96" i="17" s="1"/>
  <c r="BQ95" i="17"/>
  <c r="BQ94" i="17"/>
  <c r="CI94" i="17" s="1"/>
  <c r="BQ93" i="17"/>
  <c r="BQ92" i="17"/>
  <c r="BQ91" i="17"/>
  <c r="CI91" i="17" s="1"/>
  <c r="BQ90" i="17"/>
  <c r="BR90" i="17" s="1"/>
  <c r="BQ89" i="17"/>
  <c r="BR89" i="17" s="1"/>
  <c r="BQ88" i="17"/>
  <c r="CI88" i="17" s="1"/>
  <c r="BQ87" i="17"/>
  <c r="CI87" i="17" s="1"/>
  <c r="C87" i="17"/>
  <c r="C88" i="17" s="1"/>
  <c r="C89" i="17" s="1"/>
  <c r="C90" i="17" s="1"/>
  <c r="C91" i="17" s="1"/>
  <c r="C92" i="17" s="1"/>
  <c r="C93" i="17" s="1"/>
  <c r="C94" i="17" s="1"/>
  <c r="C95" i="17" s="1"/>
  <c r="C96" i="17" s="1"/>
  <c r="C97" i="17" s="1"/>
  <c r="BQ86" i="17"/>
  <c r="CI86" i="17" s="1"/>
  <c r="BP86" i="17" a="1"/>
  <c r="BO86" i="17" a="1"/>
  <c r="BN86" i="17" a="1"/>
  <c r="BM86" i="17" a="1"/>
  <c r="BM96" i="17" s="1"/>
  <c r="BL86" i="17" a="1"/>
  <c r="BL92" i="17" s="1"/>
  <c r="BK86" i="17" a="1"/>
  <c r="BK95" i="17" s="1"/>
  <c r="BJ86" i="17" a="1"/>
  <c r="BJ97" i="17" s="1"/>
  <c r="BI86" i="17" a="1"/>
  <c r="BI97" i="17" s="1"/>
  <c r="BH86" i="17" a="1"/>
  <c r="BH93" i="17" s="1"/>
  <c r="BG86" i="17" a="1"/>
  <c r="BG93" i="17" s="1"/>
  <c r="BF86" i="17" a="1"/>
  <c r="BF95" i="17" s="1"/>
  <c r="BE86" i="17" a="1"/>
  <c r="BE96" i="17" s="1"/>
  <c r="BD86" i="17" a="1"/>
  <c r="BD97" i="17" s="1"/>
  <c r="BC86" i="17" a="1"/>
  <c r="BB86" i="17" a="1"/>
  <c r="BB92" i="17" s="1"/>
  <c r="BA86" i="17" a="1"/>
  <c r="BA97" i="17" s="1"/>
  <c r="AZ86" i="17" a="1"/>
  <c r="AZ96" i="17" s="1"/>
  <c r="AY86" i="17" a="1"/>
  <c r="AY93" i="17" s="1"/>
  <c r="AX86" i="17" a="1"/>
  <c r="AW86" i="17" a="1"/>
  <c r="AW93" i="17" s="1"/>
  <c r="AV86" i="17" a="1"/>
  <c r="AV90" i="17" s="1"/>
  <c r="AU86" i="17" a="1"/>
  <c r="AU95" i="17" s="1"/>
  <c r="AT86" i="17" a="1"/>
  <c r="AT93" i="17" s="1"/>
  <c r="AS86" i="17" a="1"/>
  <c r="AS97" i="17" s="1"/>
  <c r="AR86" i="17" a="1"/>
  <c r="AQ86" i="17" a="1"/>
  <c r="AQ90" i="17" s="1"/>
  <c r="AP86" i="17" a="1"/>
  <c r="AP96" i="17" s="1"/>
  <c r="AO86" i="17" a="1"/>
  <c r="AO96" i="17" s="1"/>
  <c r="AN86" i="17" a="1"/>
  <c r="AN97" i="17" s="1"/>
  <c r="AM86" i="17" a="1"/>
  <c r="AM95" i="17" s="1"/>
  <c r="AL86" i="17" a="1"/>
  <c r="AL95" i="17" s="1"/>
  <c r="AK86" i="17" a="1"/>
  <c r="AJ86" i="17" a="1"/>
  <c r="AJ96" i="17" s="1"/>
  <c r="AI86" i="17" a="1"/>
  <c r="AH86" i="17" a="1"/>
  <c r="AH96" i="17" s="1"/>
  <c r="AG86" i="17" a="1"/>
  <c r="AG93" i="17" s="1"/>
  <c r="AF86" i="17" a="1"/>
  <c r="AE86" i="17" a="1"/>
  <c r="AD90" i="17"/>
  <c r="AD89" i="17"/>
  <c r="AD86" i="17" a="1"/>
  <c r="AD93" i="17" s="1"/>
  <c r="AC86" i="17" a="1"/>
  <c r="AC97" i="17" s="1"/>
  <c r="AB86" i="17" a="1"/>
  <c r="AB88" i="17" s="1"/>
  <c r="AA86" i="17" a="1"/>
  <c r="AA93" i="17" s="1"/>
  <c r="Z86" i="17" a="1"/>
  <c r="Z96" i="17" s="1"/>
  <c r="Y86" i="17" a="1"/>
  <c r="X86" i="17" a="1"/>
  <c r="X97" i="17" s="1"/>
  <c r="W94" i="17"/>
  <c r="W86" i="17" a="1"/>
  <c r="W95" i="17" s="1"/>
  <c r="V86" i="17" a="1"/>
  <c r="V92" i="17" s="1"/>
  <c r="U86" i="17" a="1"/>
  <c r="U97" i="17" s="1"/>
  <c r="T86" i="17" a="1"/>
  <c r="S86" i="17" a="1"/>
  <c r="R86" i="17" a="1"/>
  <c r="R96" i="17" s="1"/>
  <c r="Q86" i="17" a="1"/>
  <c r="Q93" i="17" s="1"/>
  <c r="P86" i="17" a="1"/>
  <c r="P90" i="17" s="1"/>
  <c r="O86" i="17" a="1"/>
  <c r="O95" i="17" s="1"/>
  <c r="N86" i="17" a="1"/>
  <c r="M86" i="17" a="1"/>
  <c r="M96" i="17" s="1"/>
  <c r="L86" i="17" a="1"/>
  <c r="L88" i="17" s="1"/>
  <c r="K86" i="17" a="1"/>
  <c r="K90" i="17" s="1"/>
  <c r="J86" i="17" a="1"/>
  <c r="J96" i="17" s="1"/>
  <c r="I86" i="17" a="1"/>
  <c r="I93" i="17" s="1"/>
  <c r="H86" i="17" a="1"/>
  <c r="H90" i="17" s="1"/>
  <c r="G86" i="17" a="1"/>
  <c r="G95" i="17" s="1"/>
  <c r="F86" i="17" a="1"/>
  <c r="F92" i="17" s="1"/>
  <c r="E86" i="17" a="1"/>
  <c r="BQ85" i="17"/>
  <c r="CI85" i="17" s="1"/>
  <c r="BQ84" i="17"/>
  <c r="CI84" i="17" s="1"/>
  <c r="BQ83" i="17"/>
  <c r="CI83" i="17" s="1"/>
  <c r="BQ82" i="17"/>
  <c r="BR82" i="17" s="1"/>
  <c r="BQ81" i="17"/>
  <c r="BR81" i="17" s="1"/>
  <c r="BQ80" i="17"/>
  <c r="CI80" i="17" s="1"/>
  <c r="BQ79" i="17"/>
  <c r="CI79" i="17" s="1"/>
  <c r="BQ78" i="17"/>
  <c r="CI78" i="17" s="1"/>
  <c r="BQ77" i="17"/>
  <c r="CI77" i="17" s="1"/>
  <c r="BQ76" i="17"/>
  <c r="CI76" i="17" s="1"/>
  <c r="BQ75" i="17"/>
  <c r="BR75" i="17" s="1"/>
  <c r="BQ74" i="17"/>
  <c r="CI74" i="17" s="1"/>
  <c r="BP74" i="17" a="1"/>
  <c r="BP76" i="17" s="1"/>
  <c r="BO74" i="17" a="1"/>
  <c r="BO81" i="17" s="1"/>
  <c r="BN74" i="17" a="1"/>
  <c r="BN84" i="17" s="1"/>
  <c r="BM74" i="17" a="1"/>
  <c r="BM81" i="17" s="1"/>
  <c r="BL74" i="17" a="1"/>
  <c r="BL78" i="17" s="1"/>
  <c r="BK74" i="17" a="1"/>
  <c r="BK83" i="17" s="1"/>
  <c r="BJ74" i="17" a="1"/>
  <c r="BJ80" i="17" s="1"/>
  <c r="BI74" i="17" a="1"/>
  <c r="BI83" i="17" s="1"/>
  <c r="BH74" i="17" a="1"/>
  <c r="BG74" i="17" a="1"/>
  <c r="BG78" i="17" s="1"/>
  <c r="BF74" i="17" a="1"/>
  <c r="BE74" i="17" a="1"/>
  <c r="BE81" i="17" s="1"/>
  <c r="BD74" i="17" a="1"/>
  <c r="BD78" i="17" s="1"/>
  <c r="BC74" i="17" a="1"/>
  <c r="BC83" i="17" s="1"/>
  <c r="BB74" i="17" a="1"/>
  <c r="BB80" i="17" s="1"/>
  <c r="BA74" i="17" a="1"/>
  <c r="BA85" i="17" s="1"/>
  <c r="AZ74" i="17" a="1"/>
  <c r="AY74" i="17" a="1"/>
  <c r="AY78" i="17" s="1"/>
  <c r="AX74" i="17" a="1"/>
  <c r="AX84" i="17" s="1"/>
  <c r="AW74" i="17" a="1"/>
  <c r="AW81" i="17" s="1"/>
  <c r="AV74" i="17" a="1"/>
  <c r="AV82" i="17" s="1"/>
  <c r="AU74" i="17" a="1"/>
  <c r="AU82" i="17" s="1"/>
  <c r="AT74" i="17" a="1"/>
  <c r="AT84" i="17" s="1"/>
  <c r="AS74" i="17" a="1"/>
  <c r="AS81" i="17" s="1"/>
  <c r="AR74" i="17" a="1"/>
  <c r="AQ74" i="17" a="1"/>
  <c r="AP74" i="17" a="1"/>
  <c r="AP84" i="17" s="1"/>
  <c r="AO74" i="17" a="1"/>
  <c r="AO81" i="17" s="1"/>
  <c r="AN74" i="17" a="1"/>
  <c r="AN82" i="17" s="1"/>
  <c r="AM74" i="17" a="1"/>
  <c r="AM83" i="17" s="1"/>
  <c r="AL74" i="17" a="1"/>
  <c r="AL84" i="17" s="1"/>
  <c r="AK74" i="17" a="1"/>
  <c r="AK81" i="17" s="1"/>
  <c r="AJ74" i="17" a="1"/>
  <c r="AJ81" i="17" s="1"/>
  <c r="AI74" i="17" a="1"/>
  <c r="AI78" i="17" s="1"/>
  <c r="AH74" i="17" a="1"/>
  <c r="AG74" i="17" a="1"/>
  <c r="AG81" i="17" s="1"/>
  <c r="AF74" i="17" a="1"/>
  <c r="AF82" i="17" s="1"/>
  <c r="AE74" i="17" a="1"/>
  <c r="AE83" i="17" s="1"/>
  <c r="AD74" i="17" a="1"/>
  <c r="AD84" i="17" s="1"/>
  <c r="AC74" i="17" a="1"/>
  <c r="AB74" i="17" a="1"/>
  <c r="AB76" i="17" s="1"/>
  <c r="AA74" i="17" a="1"/>
  <c r="AA81" i="17" s="1"/>
  <c r="Z74" i="17" a="1"/>
  <c r="Y74" i="17" a="1"/>
  <c r="Y81" i="17" s="1"/>
  <c r="X74" i="17" a="1"/>
  <c r="W74" i="17" a="1"/>
  <c r="W83" i="17" s="1"/>
  <c r="V74" i="17" a="1"/>
  <c r="V84" i="17" s="1"/>
  <c r="U74" i="17" a="1"/>
  <c r="U74" i="17" s="1"/>
  <c r="T74" i="17" a="1"/>
  <c r="S74" i="17" a="1"/>
  <c r="R74" i="17" a="1"/>
  <c r="R84" i="17" s="1"/>
  <c r="Q74" i="17" a="1"/>
  <c r="P74" i="17" a="1"/>
  <c r="O74" i="17" a="1"/>
  <c r="O83" i="17" s="1"/>
  <c r="N74" i="17" a="1"/>
  <c r="N84" i="17" s="1"/>
  <c r="M74" i="17" a="1"/>
  <c r="M83" i="17" s="1"/>
  <c r="L74" i="17" a="1"/>
  <c r="L76" i="17" s="1"/>
  <c r="K74" i="17" a="1"/>
  <c r="K81" i="17" s="1"/>
  <c r="J74" i="17" a="1"/>
  <c r="I74" i="17" a="1"/>
  <c r="I81" i="17" s="1"/>
  <c r="H74" i="17" a="1"/>
  <c r="H78" i="17" s="1"/>
  <c r="G74" i="17" a="1"/>
  <c r="G83" i="17" s="1"/>
  <c r="F74" i="17" a="1"/>
  <c r="F84" i="17" s="1"/>
  <c r="E74" i="17" a="1"/>
  <c r="BQ73" i="17"/>
  <c r="BR73" i="17" s="1"/>
  <c r="BQ72" i="17"/>
  <c r="CI72" i="17" s="1"/>
  <c r="BQ71" i="17"/>
  <c r="BR71" i="17" s="1"/>
  <c r="BQ70" i="17"/>
  <c r="BR70" i="17" s="1"/>
  <c r="BQ69" i="17"/>
  <c r="BR69" i="17" s="1"/>
  <c r="BQ68" i="17"/>
  <c r="BR68" i="17" s="1"/>
  <c r="BQ67" i="17"/>
  <c r="BR67" i="17" s="1"/>
  <c r="BQ66" i="17"/>
  <c r="CI66" i="17" s="1"/>
  <c r="BQ65" i="17"/>
  <c r="BR65" i="17" s="1"/>
  <c r="BQ64" i="17"/>
  <c r="BQ63" i="17"/>
  <c r="BR63" i="17" s="1"/>
  <c r="BQ62" i="17"/>
  <c r="CI62" i="17" s="1"/>
  <c r="BP62" i="17" a="1"/>
  <c r="BP67" i="17" s="1"/>
  <c r="BO62" i="17" a="1"/>
  <c r="BO73" i="17" s="1"/>
  <c r="BN62" i="17" a="1"/>
  <c r="BN71" i="17" s="1"/>
  <c r="BM62" i="17" a="1"/>
  <c r="BM69" i="17" s="1"/>
  <c r="BL62" i="17" a="1"/>
  <c r="BK62" i="17" a="1"/>
  <c r="BK69" i="17" s="1"/>
  <c r="BJ62" i="17" a="1"/>
  <c r="BI70" i="17"/>
  <c r="BI62" i="17" a="1"/>
  <c r="BI71" i="17" s="1"/>
  <c r="BH62" i="17" a="1"/>
  <c r="BH67" i="17" s="1"/>
  <c r="BG62" i="17" a="1"/>
  <c r="BG73" i="17" s="1"/>
  <c r="BF62" i="17" a="1"/>
  <c r="BF71" i="17" s="1"/>
  <c r="BE62" i="17" a="1"/>
  <c r="BD62" i="17" a="1"/>
  <c r="BD63" i="17" s="1"/>
  <c r="BC62" i="17" a="1"/>
  <c r="BC69" i="17" s="1"/>
  <c r="BB62" i="17" a="1"/>
  <c r="BB71" i="17" s="1"/>
  <c r="BA62" i="17" a="1"/>
  <c r="BA69" i="17" s="1"/>
  <c r="AZ62" i="17" a="1"/>
  <c r="AY62" i="17" a="1"/>
  <c r="AY73" i="17" s="1"/>
  <c r="AX62" i="17" a="1"/>
  <c r="AW62" i="17" a="1"/>
  <c r="AW67" i="17" s="1"/>
  <c r="AV62" i="17" a="1"/>
  <c r="AV72" i="17" s="1"/>
  <c r="AU62" i="17" a="1"/>
  <c r="AU69" i="17" s="1"/>
  <c r="AT62" i="17" a="1"/>
  <c r="AT67" i="17" s="1"/>
  <c r="AS62" i="17" a="1"/>
  <c r="AS68" i="17" s="1"/>
  <c r="AR62" i="17" a="1"/>
  <c r="AR68" i="17" s="1"/>
  <c r="AQ62" i="17" a="1"/>
  <c r="AP62" i="17" a="1"/>
  <c r="AP63" i="17" s="1"/>
  <c r="AO62" i="17" a="1"/>
  <c r="AO67" i="17" s="1"/>
  <c r="AN62" i="17" a="1"/>
  <c r="AN72" i="17" s="1"/>
  <c r="AM62" i="17" a="1"/>
  <c r="AM72" i="17" s="1"/>
  <c r="AL62" i="17"/>
  <c r="AL62" i="17" a="1"/>
  <c r="AL66" i="17" s="1"/>
  <c r="AK62" i="17" a="1"/>
  <c r="AK69" i="17" s="1"/>
  <c r="AJ62" i="17" a="1"/>
  <c r="AJ68" i="17" s="1"/>
  <c r="AI62" i="17" a="1"/>
  <c r="AH62" i="17" a="1"/>
  <c r="AH70" i="17" s="1"/>
  <c r="AG62" i="17" a="1"/>
  <c r="AG67" i="17" s="1"/>
  <c r="AF62" i="17" a="1"/>
  <c r="AF65" i="17" s="1"/>
  <c r="AE62" i="17" a="1"/>
  <c r="AE69" i="17" s="1"/>
  <c r="AD62" i="17" a="1"/>
  <c r="AC62" i="17" a="1"/>
  <c r="AC69" i="17" s="1"/>
  <c r="AB62" i="17" a="1"/>
  <c r="AB62" i="17" s="1"/>
  <c r="AA62" i="17" a="1"/>
  <c r="AA73" i="17" s="1"/>
  <c r="Z62" i="17" a="1"/>
  <c r="Z70" i="17" s="1"/>
  <c r="Y62" i="17" a="1"/>
  <c r="Y67" i="17" s="1"/>
  <c r="X62" i="17" a="1"/>
  <c r="W62" i="17" a="1"/>
  <c r="W69" i="17" s="1"/>
  <c r="V62" i="17" a="1"/>
  <c r="V66" i="17" s="1"/>
  <c r="U62" i="17" a="1"/>
  <c r="U69" i="17" s="1"/>
  <c r="T62" i="17" a="1"/>
  <c r="T68" i="17" s="1"/>
  <c r="S62" i="17" a="1"/>
  <c r="R62" i="17" a="1"/>
  <c r="R73" i="17" s="1"/>
  <c r="Q62" i="17" a="1"/>
  <c r="Q67" i="17" s="1"/>
  <c r="P62" i="17" a="1"/>
  <c r="P72" i="17" s="1"/>
  <c r="O62" i="17" a="1"/>
  <c r="O71" i="17" s="1"/>
  <c r="N62" i="17" a="1"/>
  <c r="M62" i="17" a="1"/>
  <c r="M62" i="17" s="1"/>
  <c r="L62" i="17" a="1"/>
  <c r="L68" i="17" s="1"/>
  <c r="K62" i="17" a="1"/>
  <c r="K68" i="17" s="1"/>
  <c r="J62" i="17" a="1"/>
  <c r="I62" i="17" a="1"/>
  <c r="I67" i="17" s="1"/>
  <c r="H62" i="17" a="1"/>
  <c r="G62" i="17" a="1"/>
  <c r="F62" i="17" a="1"/>
  <c r="F66" i="17" s="1"/>
  <c r="E62" i="17" a="1"/>
  <c r="E69" i="17" s="1"/>
  <c r="BQ61" i="17"/>
  <c r="CI61" i="17" s="1"/>
  <c r="BQ60" i="17"/>
  <c r="CI60" i="17" s="1"/>
  <c r="BQ59" i="17"/>
  <c r="CI59" i="17" s="1"/>
  <c r="BQ58" i="17"/>
  <c r="BR58" i="17" s="1"/>
  <c r="BQ57" i="17"/>
  <c r="CI57" i="17" s="1"/>
  <c r="BQ56" i="17"/>
  <c r="CI56" i="17" s="1"/>
  <c r="BQ55" i="17"/>
  <c r="CI55" i="17" s="1"/>
  <c r="BQ54" i="17"/>
  <c r="CI54" i="17" s="1"/>
  <c r="BQ53" i="17"/>
  <c r="CI53" i="17" s="1"/>
  <c r="BQ52" i="17"/>
  <c r="CI52" i="17" s="1"/>
  <c r="BQ51" i="17"/>
  <c r="CI51" i="17" s="1"/>
  <c r="BQ50" i="17"/>
  <c r="BR50" i="17" s="1"/>
  <c r="P50" i="17" a="1"/>
  <c r="O50" i="17" a="1"/>
  <c r="O61" i="17" s="1"/>
  <c r="N50" i="17" a="1"/>
  <c r="M50" i="17" a="1"/>
  <c r="M55" i="17" s="1"/>
  <c r="L50" i="17" a="1"/>
  <c r="K50" i="17" a="1"/>
  <c r="K57" i="17" s="1"/>
  <c r="J50" i="17" a="1"/>
  <c r="J59" i="17" s="1"/>
  <c r="I50" i="17" a="1"/>
  <c r="I60" i="17" s="1"/>
  <c r="H50" i="17" a="1"/>
  <c r="H56" i="17" s="1"/>
  <c r="G50" i="17" a="1"/>
  <c r="F50" i="17" a="1"/>
  <c r="F60" i="17" s="1"/>
  <c r="E50" i="17" a="1"/>
  <c r="E55" i="17" s="1"/>
  <c r="BQ49" i="17"/>
  <c r="CI49" i="17" s="1"/>
  <c r="BQ48" i="17"/>
  <c r="CI48" i="17" s="1"/>
  <c r="BQ47" i="17"/>
  <c r="BQ46" i="17"/>
  <c r="CI46" i="17" s="1"/>
  <c r="BQ45" i="17"/>
  <c r="BQ44" i="17"/>
  <c r="CI44" i="17" s="1"/>
  <c r="BQ43" i="17"/>
  <c r="BQ42" i="17"/>
  <c r="CI42" i="17" s="1"/>
  <c r="BQ41" i="17"/>
  <c r="CI41" i="17" s="1"/>
  <c r="BQ40" i="17"/>
  <c r="CI40" i="17" s="1"/>
  <c r="BQ39" i="17"/>
  <c r="BQ38" i="17"/>
  <c r="CI38" i="17" s="1"/>
  <c r="P38" i="17" a="1"/>
  <c r="O38" i="17" a="1"/>
  <c r="N38" i="17" a="1"/>
  <c r="M38" i="17" a="1"/>
  <c r="M38" i="17" s="1"/>
  <c r="L38" i="17" a="1"/>
  <c r="L46" i="17" s="1"/>
  <c r="K38" i="17" a="1"/>
  <c r="K46" i="17" s="1"/>
  <c r="J38" i="17" a="1"/>
  <c r="I38" i="17" a="1"/>
  <c r="I43" i="17" s="1"/>
  <c r="H38" i="17" a="1"/>
  <c r="G38" i="17" a="1"/>
  <c r="G45" i="17" s="1"/>
  <c r="F38" i="17" a="1"/>
  <c r="F44" i="17" s="1"/>
  <c r="E38" i="17" a="1"/>
  <c r="E47" i="17" s="1"/>
  <c r="BQ37" i="17"/>
  <c r="CI37" i="17" s="1"/>
  <c r="BQ36" i="17"/>
  <c r="CI36" i="17" s="1"/>
  <c r="BQ35" i="17"/>
  <c r="CI35" i="17" s="1"/>
  <c r="BQ34" i="17"/>
  <c r="CI34" i="17" s="1"/>
  <c r="BQ33" i="17"/>
  <c r="CI33" i="17" s="1"/>
  <c r="BQ32" i="17"/>
  <c r="CI32" i="17" s="1"/>
  <c r="BQ31" i="17"/>
  <c r="CI31" i="17" s="1"/>
  <c r="BQ30" i="17"/>
  <c r="CI30" i="17" s="1"/>
  <c r="BQ29" i="17"/>
  <c r="CI29" i="17" s="1"/>
  <c r="BQ28" i="17"/>
  <c r="CI28" i="17" s="1"/>
  <c r="BQ27" i="17"/>
  <c r="CI27" i="17" s="1"/>
  <c r="BQ26" i="17"/>
  <c r="CI26" i="17" s="1"/>
  <c r="BP26" i="17" a="1"/>
  <c r="BO26" i="17" a="1"/>
  <c r="BN26" i="17" a="1"/>
  <c r="BM26" i="17" a="1"/>
  <c r="BM31" i="17" s="1"/>
  <c r="BL26" i="17" a="1"/>
  <c r="BK26" i="17" a="1"/>
  <c r="BJ26" i="17" a="1"/>
  <c r="BI26" i="17" a="1"/>
  <c r="BI29" i="17" s="1"/>
  <c r="BH26" i="17" a="1"/>
  <c r="BG26" i="17" a="1"/>
  <c r="BG26" i="17" s="1"/>
  <c r="BF26" i="17" a="1"/>
  <c r="BE26" i="17" a="1"/>
  <c r="BE31" i="17" s="1"/>
  <c r="BD26" i="17" a="1"/>
  <c r="BD37" i="17" s="1"/>
  <c r="BC26" i="17" a="1"/>
  <c r="BC34" i="17" s="1"/>
  <c r="BB26" i="17" a="1"/>
  <c r="BB28" i="17" s="1"/>
  <c r="BA26" i="17" a="1"/>
  <c r="AZ26" i="17" a="1"/>
  <c r="AZ32" i="17" s="1"/>
  <c r="AY26" i="17" a="1"/>
  <c r="AY34" i="17" s="1"/>
  <c r="AX26" i="17" a="1"/>
  <c r="AX28" i="17" s="1"/>
  <c r="AW26" i="17" a="1"/>
  <c r="AW31" i="17" s="1"/>
  <c r="AV26" i="17" a="1"/>
  <c r="AV36" i="17" s="1"/>
  <c r="AU26" i="17" a="1"/>
  <c r="AU31" i="17" s="1"/>
  <c r="AT26" i="17" a="1"/>
  <c r="AT29" i="17" s="1"/>
  <c r="AS26" i="17" a="1"/>
  <c r="AR26" i="17" a="1"/>
  <c r="AR34" i="17" s="1"/>
  <c r="AQ26" i="17" a="1"/>
  <c r="AQ30" i="17" s="1"/>
  <c r="AP26" i="17" a="1"/>
  <c r="AO26" i="17" a="1"/>
  <c r="AO31" i="17" s="1"/>
  <c r="AN26" i="17" a="1"/>
  <c r="AN26" i="17" s="1"/>
  <c r="AM26" i="17" a="1"/>
  <c r="AM26" i="17" s="1"/>
  <c r="AL26" i="17" a="1"/>
  <c r="AK26" i="17" a="1"/>
  <c r="AK26" i="17" s="1"/>
  <c r="AJ26" i="17" a="1"/>
  <c r="AI26" i="17" a="1"/>
  <c r="AI30" i="17" s="1"/>
  <c r="AH26" i="17" a="1"/>
  <c r="AH34" i="17" s="1"/>
  <c r="AG26" i="17" a="1"/>
  <c r="AG31" i="17" s="1"/>
  <c r="AF26" i="17" a="1"/>
  <c r="AE26" i="17" a="1"/>
  <c r="AD26" i="17" a="1"/>
  <c r="AD27" i="17" s="1"/>
  <c r="AC26" i="17" a="1"/>
  <c r="AC35" i="17" s="1"/>
  <c r="AB26" i="17" a="1"/>
  <c r="AB31" i="17" s="1"/>
  <c r="AA26" i="17" a="1"/>
  <c r="AA32" i="17" s="1"/>
  <c r="Z26" i="17" a="1"/>
  <c r="Y26" i="17" a="1"/>
  <c r="Y31" i="17" s="1"/>
  <c r="X26" i="17" a="1"/>
  <c r="W26" i="17" a="1"/>
  <c r="V26" i="17" a="1"/>
  <c r="V37" i="17" s="1"/>
  <c r="U26" i="17" a="1"/>
  <c r="U34" i="17" s="1"/>
  <c r="T26" i="17" a="1"/>
  <c r="T32" i="17" s="1"/>
  <c r="S26" i="17" a="1"/>
  <c r="S36" i="17" s="1"/>
  <c r="R26" i="17" a="1"/>
  <c r="R34" i="17" s="1"/>
  <c r="Q26" i="17" a="1"/>
  <c r="Q31" i="17" s="1"/>
  <c r="P26" i="17" a="1"/>
  <c r="P36" i="17" s="1"/>
  <c r="O26" i="17" a="1"/>
  <c r="O33" i="17" s="1"/>
  <c r="N26" i="17" a="1"/>
  <c r="N36" i="17" s="1"/>
  <c r="M26" i="17" a="1"/>
  <c r="L26" i="17" a="1"/>
  <c r="L26" i="17" s="1"/>
  <c r="K26" i="17" a="1"/>
  <c r="K37" i="17" s="1"/>
  <c r="J26" i="17" a="1"/>
  <c r="J34" i="17" s="1"/>
  <c r="I26" i="17" a="1"/>
  <c r="I31" i="17" s="1"/>
  <c r="H26" i="17" a="1"/>
  <c r="H37" i="17" s="1"/>
  <c r="G26" i="17" a="1"/>
  <c r="G37" i="17" s="1"/>
  <c r="F26" i="17" a="1"/>
  <c r="F30" i="17" s="1"/>
  <c r="E26" i="17" a="1"/>
  <c r="E35" i="17" s="1"/>
  <c r="BQ25" i="17"/>
  <c r="CI25" i="17" s="1"/>
  <c r="BQ24" i="17"/>
  <c r="CI24" i="17" s="1"/>
  <c r="BQ23" i="17"/>
  <c r="CI23" i="17" s="1"/>
  <c r="BQ22" i="17"/>
  <c r="CI22" i="17" s="1"/>
  <c r="BQ21" i="17"/>
  <c r="CI21" i="17" s="1"/>
  <c r="BQ20" i="17"/>
  <c r="CI20" i="17" s="1"/>
  <c r="BQ19" i="17"/>
  <c r="CI19" i="17" s="1"/>
  <c r="BQ18" i="17"/>
  <c r="BQ17" i="17"/>
  <c r="CI17" i="17" s="1"/>
  <c r="BQ16" i="17"/>
  <c r="BQ15" i="17"/>
  <c r="CI15" i="17" s="1"/>
  <c r="BQ14" i="17"/>
  <c r="BP14" i="17" a="1"/>
  <c r="BP24" i="17" s="1"/>
  <c r="BO14" i="17" a="1"/>
  <c r="BO16" i="17" s="1"/>
  <c r="BN14" i="17" a="1"/>
  <c r="BN22" i="17" s="1"/>
  <c r="BM14" i="17" a="1"/>
  <c r="BM19" i="17" s="1"/>
  <c r="BL14" i="17" a="1"/>
  <c r="BL14" i="17" s="1"/>
  <c r="BK14" i="17" a="1"/>
  <c r="BJ14" i="17" a="1"/>
  <c r="BJ18" i="17" s="1"/>
  <c r="BI14" i="17" a="1"/>
  <c r="BH14" i="17" a="1"/>
  <c r="BH18" i="17" s="1"/>
  <c r="BG14" i="17" a="1"/>
  <c r="BF14" i="17" a="1"/>
  <c r="BF22" i="17" s="1"/>
  <c r="BE14" i="17" a="1"/>
  <c r="BD14" i="17" a="1"/>
  <c r="BC14" i="17" a="1"/>
  <c r="BC24" i="17" s="1"/>
  <c r="BB14" i="17" a="1"/>
  <c r="BB18" i="17" s="1"/>
  <c r="BA14" i="17" a="1"/>
  <c r="BA25" i="17" s="1"/>
  <c r="AZ14" i="17" a="1"/>
  <c r="AZ22" i="17" s="1"/>
  <c r="AY14" i="17" a="1"/>
  <c r="AY20" i="17" s="1"/>
  <c r="AX14" i="17" a="1"/>
  <c r="AX22" i="17" s="1"/>
  <c r="AW14" i="17" a="1"/>
  <c r="AW19" i="17" s="1"/>
  <c r="AV14" i="17" a="1"/>
  <c r="AV23" i="17" s="1"/>
  <c r="AU14" i="17" a="1"/>
  <c r="AU25" i="17" s="1"/>
  <c r="AT14" i="17" a="1"/>
  <c r="AT24" i="17" s="1"/>
  <c r="AS14" i="17" a="1"/>
  <c r="AR19" i="17"/>
  <c r="AR14" i="17" a="1"/>
  <c r="AR20" i="17" s="1"/>
  <c r="AQ14" i="17" a="1"/>
  <c r="AQ23" i="17" s="1"/>
  <c r="AP14" i="17" a="1"/>
  <c r="AO14" i="17" a="1"/>
  <c r="AO19" i="17" s="1"/>
  <c r="AN14" i="17" a="1"/>
  <c r="AN14" i="17" s="1"/>
  <c r="AM14" i="17" a="1"/>
  <c r="AM24" i="17" s="1"/>
  <c r="AL14" i="17" a="1"/>
  <c r="AL16" i="17" s="1"/>
  <c r="AK14" i="17" a="1"/>
  <c r="AK23" i="17" s="1"/>
  <c r="AJ14" i="17" a="1"/>
  <c r="AI14" i="17" a="1"/>
  <c r="AI24" i="17" s="1"/>
  <c r="AH14" i="17" a="1"/>
  <c r="AG14" i="17" a="1"/>
  <c r="AG19" i="17" s="1"/>
  <c r="AF23" i="17"/>
  <c r="AF22" i="17"/>
  <c r="AF14" i="17" a="1"/>
  <c r="AF19" i="17" s="1"/>
  <c r="AE14" i="17" a="1"/>
  <c r="AD14" i="17" a="1"/>
  <c r="AD20" i="17" s="1"/>
  <c r="AC14" i="17" a="1"/>
  <c r="AC14" i="17" s="1"/>
  <c r="AB14" i="17" a="1"/>
  <c r="AB20" i="17" s="1"/>
  <c r="AA14" i="17" a="1"/>
  <c r="AA24" i="17" s="1"/>
  <c r="Z14" i="17" a="1"/>
  <c r="Z16" i="17" s="1"/>
  <c r="Y14" i="17" a="1"/>
  <c r="Y19" i="17" s="1"/>
  <c r="X14" i="17" a="1"/>
  <c r="X24" i="17" s="1"/>
  <c r="W14" i="17" a="1"/>
  <c r="W21" i="17" s="1"/>
  <c r="V14" i="17" a="1"/>
  <c r="V17" i="17" s="1"/>
  <c r="U14" i="17" a="1"/>
  <c r="U23" i="17" s="1"/>
  <c r="T14" i="17" a="1"/>
  <c r="T20" i="17" s="1"/>
  <c r="S14" i="17" a="1"/>
  <c r="S19" i="17" s="1"/>
  <c r="R14" i="17" a="1"/>
  <c r="R22" i="17" s="1"/>
  <c r="Q14" i="17" a="1"/>
  <c r="Q19" i="17" s="1"/>
  <c r="P14" i="17" a="1"/>
  <c r="P15" i="17" s="1"/>
  <c r="O14" i="17" a="1"/>
  <c r="O21" i="17" s="1"/>
  <c r="N14" i="17" a="1"/>
  <c r="N17" i="17" s="1"/>
  <c r="M14" i="17" a="1"/>
  <c r="M23" i="17" s="1"/>
  <c r="L14" i="17" a="1"/>
  <c r="L17" i="17" s="1"/>
  <c r="K14" i="17" a="1"/>
  <c r="K25" i="17" s="1"/>
  <c r="J14" i="17" a="1"/>
  <c r="J22" i="17" s="1"/>
  <c r="I14" i="17" a="1"/>
  <c r="I19" i="17" s="1"/>
  <c r="H14" i="17" a="1"/>
  <c r="G14" i="17" a="1"/>
  <c r="G21" i="17" s="1"/>
  <c r="F14" i="17" a="1"/>
  <c r="F25" i="17" s="1"/>
  <c r="E14" i="17" a="1"/>
  <c r="BQ13" i="17"/>
  <c r="CI13" i="17" s="1"/>
  <c r="BQ12" i="17"/>
  <c r="BQ11" i="17"/>
  <c r="CI11" i="17" s="1"/>
  <c r="BQ10" i="17"/>
  <c r="CI10" i="17" s="1"/>
  <c r="BQ9" i="17"/>
  <c r="CI9" i="17" s="1"/>
  <c r="BQ8" i="17"/>
  <c r="CI8" i="17" s="1"/>
  <c r="BQ7" i="17"/>
  <c r="CI7" i="17" s="1"/>
  <c r="BQ6" i="17"/>
  <c r="CI6" i="17" s="1"/>
  <c r="BQ5" i="17"/>
  <c r="CI5" i="17" s="1"/>
  <c r="BQ4" i="17"/>
  <c r="CI4" i="17" s="1"/>
  <c r="BQ3" i="17"/>
  <c r="CI3" i="17" s="1"/>
  <c r="B3" i="17"/>
  <c r="BV3" i="17" s="1"/>
  <c r="CH2" i="17"/>
  <c r="CF2" i="17"/>
  <c r="BZ2" i="17"/>
  <c r="BX2" i="17"/>
  <c r="BV2" i="17"/>
  <c r="BT2" i="17"/>
  <c r="BQ2" i="17"/>
  <c r="BP2" i="17" a="1"/>
  <c r="BP8" i="17" s="1"/>
  <c r="BO2" i="17" a="1"/>
  <c r="BO7" i="17" s="1"/>
  <c r="BN2" i="17" a="1"/>
  <c r="BN10" i="17" s="1"/>
  <c r="BM2" i="17" a="1"/>
  <c r="BM7" i="17" s="1"/>
  <c r="BL2" i="17" a="1"/>
  <c r="BL11" i="17" s="1"/>
  <c r="BK2" i="17" a="1"/>
  <c r="BK8" i="17" s="1"/>
  <c r="BJ2" i="17" a="1"/>
  <c r="BJ12" i="17" s="1"/>
  <c r="BI2" i="17" a="1"/>
  <c r="BI2" i="17" s="1"/>
  <c r="BH2" i="17" a="1"/>
  <c r="BH10" i="17" s="1"/>
  <c r="BG2" i="17" a="1"/>
  <c r="BF2" i="17" a="1"/>
  <c r="BF10" i="17" s="1"/>
  <c r="BE2" i="17" a="1"/>
  <c r="BE7" i="17" s="1"/>
  <c r="BD2" i="17" a="1"/>
  <c r="BC2" i="17" a="1"/>
  <c r="BC11" i="17" s="1"/>
  <c r="BB2" i="17" a="1"/>
  <c r="BB6" i="17" s="1"/>
  <c r="BA2" i="17" a="1"/>
  <c r="BA11" i="17" s="1"/>
  <c r="AZ2" i="17" a="1"/>
  <c r="AZ5" i="17" s="1"/>
  <c r="AY2" i="17" a="1"/>
  <c r="AY4" i="17" s="1"/>
  <c r="AX2" i="17" a="1"/>
  <c r="AX10" i="17" s="1"/>
  <c r="AW2" i="17" a="1"/>
  <c r="AW7" i="17" s="1"/>
  <c r="AV2" i="17" a="1"/>
  <c r="AV3" i="17" s="1"/>
  <c r="AU2" i="17" a="1"/>
  <c r="AU7" i="17" s="1"/>
  <c r="AT2" i="17" a="1"/>
  <c r="AT5" i="17" s="1"/>
  <c r="AS2" i="17" a="1"/>
  <c r="AS2" i="17" s="1"/>
  <c r="AR2" i="17" a="1"/>
  <c r="AR10" i="17" s="1"/>
  <c r="AQ2" i="17" a="1"/>
  <c r="AQ12" i="17" s="1"/>
  <c r="AP2" i="17" a="1"/>
  <c r="AP10" i="17" s="1"/>
  <c r="AO2" i="17" a="1"/>
  <c r="AO7" i="17" s="1"/>
  <c r="AN2" i="17" a="1"/>
  <c r="AN12" i="17" s="1"/>
  <c r="AM2" i="17" a="1"/>
  <c r="AM9" i="17" s="1"/>
  <c r="AL2" i="17" a="1"/>
  <c r="AL9" i="17" s="1"/>
  <c r="AK2" i="17" a="1"/>
  <c r="AK11" i="17" s="1"/>
  <c r="AJ2" i="17" a="1"/>
  <c r="AJ11" i="17" s="1"/>
  <c r="AI2" i="17" a="1"/>
  <c r="AI13" i="17" s="1"/>
  <c r="AH2" i="17" a="1"/>
  <c r="AH10" i="17" s="1"/>
  <c r="AG2" i="17" a="1"/>
  <c r="AG7" i="17" s="1"/>
  <c r="AF2" i="17" a="1"/>
  <c r="AF12" i="17" s="1"/>
  <c r="AE2" i="17" a="1"/>
  <c r="AE9" i="17" s="1"/>
  <c r="AD8" i="17"/>
  <c r="AD2" i="17" a="1"/>
  <c r="AD9" i="17" s="1"/>
  <c r="AC2" i="17" a="1"/>
  <c r="AC11" i="17" s="1"/>
  <c r="AB2" i="17" a="1"/>
  <c r="AB11" i="17" s="1"/>
  <c r="AA2" i="17" a="1"/>
  <c r="AA13" i="17" s="1"/>
  <c r="Z2" i="17" a="1"/>
  <c r="Z10" i="17" s="1"/>
  <c r="Y2" i="17" a="1"/>
  <c r="Y7" i="17" s="1"/>
  <c r="X2" i="17" a="1"/>
  <c r="X12" i="17" s="1"/>
  <c r="W2" i="17" a="1"/>
  <c r="W9" i="17" s="1"/>
  <c r="V2" i="17" a="1"/>
  <c r="V9" i="17" s="1"/>
  <c r="U2" i="17" a="1"/>
  <c r="U11" i="17" s="1"/>
  <c r="T2" i="17" a="1"/>
  <c r="T11" i="17" s="1"/>
  <c r="S2" i="17" a="1"/>
  <c r="S13" i="17" s="1"/>
  <c r="R2" i="17" a="1"/>
  <c r="R10" i="17" s="1"/>
  <c r="Q2" i="17" a="1"/>
  <c r="Q7" i="17" s="1"/>
  <c r="P2" i="17" a="1"/>
  <c r="P12" i="17" s="1"/>
  <c r="O2" i="17" a="1"/>
  <c r="O9" i="17" s="1"/>
  <c r="N2" i="17" a="1"/>
  <c r="N9" i="17" s="1"/>
  <c r="M2" i="17" a="1"/>
  <c r="M9" i="17" s="1"/>
  <c r="L2" i="17" a="1"/>
  <c r="L11" i="17" s="1"/>
  <c r="K2" i="17" a="1"/>
  <c r="K11" i="17" s="1"/>
  <c r="J2" i="17" a="1"/>
  <c r="J8" i="17" s="1"/>
  <c r="I2" i="17" a="1"/>
  <c r="I13" i="17" s="1"/>
  <c r="H2" i="17" a="1"/>
  <c r="H10" i="17" s="1"/>
  <c r="G2" i="17" a="1"/>
  <c r="G12" i="17" s="1"/>
  <c r="F2" i="17" a="1"/>
  <c r="F9" i="17" s="1"/>
  <c r="E2" i="17" a="1"/>
  <c r="E11" i="17" s="1"/>
  <c r="CI18" i="17" l="1"/>
  <c r="BF1340" i="17"/>
  <c r="AN77" i="17"/>
  <c r="J87" i="17"/>
  <c r="G114" i="17"/>
  <c r="U253" i="17"/>
  <c r="AB243" i="17"/>
  <c r="BE250" i="17"/>
  <c r="U283" i="17"/>
  <c r="L416" i="17"/>
  <c r="AH413" i="17"/>
  <c r="H546" i="17"/>
  <c r="BD1006" i="17"/>
  <c r="S1011" i="17"/>
  <c r="AF1095" i="17"/>
  <c r="W1125" i="17"/>
  <c r="H1172" i="17"/>
  <c r="BH1275" i="17"/>
  <c r="S1012" i="17"/>
  <c r="AF1097" i="17"/>
  <c r="BG1300" i="17"/>
  <c r="AK1349" i="17"/>
  <c r="E503" i="17"/>
  <c r="J918" i="17"/>
  <c r="AZ990" i="17"/>
  <c r="V998" i="17"/>
  <c r="AB1006" i="17"/>
  <c r="AO1047" i="17"/>
  <c r="U1094" i="17"/>
  <c r="AF1099" i="17"/>
  <c r="AJ1231" i="17"/>
  <c r="BA14" i="17"/>
  <c r="L22" i="17"/>
  <c r="E40" i="17"/>
  <c r="I173" i="17"/>
  <c r="Q289" i="17"/>
  <c r="AU281" i="17"/>
  <c r="G322" i="17"/>
  <c r="L366" i="17"/>
  <c r="E910" i="17"/>
  <c r="Z916" i="17"/>
  <c r="BA977" i="17"/>
  <c r="V1007" i="17"/>
  <c r="BF1003" i="17"/>
  <c r="AE1085" i="17"/>
  <c r="U1096" i="17"/>
  <c r="AF1103" i="17"/>
  <c r="AB1215" i="17"/>
  <c r="AJ1234" i="17"/>
  <c r="Z67" i="17"/>
  <c r="L25" i="17"/>
  <c r="AX162" i="17"/>
  <c r="AR181" i="17"/>
  <c r="AY170" i="17"/>
  <c r="L185" i="17"/>
  <c r="X198" i="17"/>
  <c r="BJ198" i="17"/>
  <c r="AN210" i="17"/>
  <c r="W277" i="17"/>
  <c r="AQ266" i="17"/>
  <c r="AX268" i="17"/>
  <c r="L371" i="17"/>
  <c r="E917" i="17"/>
  <c r="AU997" i="17"/>
  <c r="K1011" i="17"/>
  <c r="T1027" i="17"/>
  <c r="U1049" i="17"/>
  <c r="BP1066" i="17"/>
  <c r="U1100" i="17"/>
  <c r="AO1159" i="17"/>
  <c r="I1179" i="17"/>
  <c r="W1218" i="17"/>
  <c r="AB1216" i="17"/>
  <c r="J95" i="17"/>
  <c r="AW80" i="17"/>
  <c r="AW158" i="17"/>
  <c r="F71" i="17"/>
  <c r="AD85" i="17"/>
  <c r="AY172" i="17"/>
  <c r="L186" i="17"/>
  <c r="CD186" i="17" s="1"/>
  <c r="AF243" i="17"/>
  <c r="BM272" i="17"/>
  <c r="H314" i="17"/>
  <c r="O332" i="17"/>
  <c r="O351" i="17"/>
  <c r="AK352" i="17"/>
  <c r="P410" i="17"/>
  <c r="AE928" i="17"/>
  <c r="J940" i="17"/>
  <c r="J961" i="17"/>
  <c r="AF958" i="17"/>
  <c r="AL998" i="17"/>
  <c r="BP1023" i="17"/>
  <c r="U1056" i="17"/>
  <c r="V1064" i="17"/>
  <c r="M1277" i="17"/>
  <c r="S1275" i="17"/>
  <c r="Q279" i="17"/>
  <c r="AG367" i="17"/>
  <c r="I147" i="17"/>
  <c r="H161" i="17"/>
  <c r="N169" i="17"/>
  <c r="F171" i="17"/>
  <c r="X273" i="17"/>
  <c r="BE280" i="17"/>
  <c r="O361" i="17"/>
  <c r="AS361" i="17"/>
  <c r="BH351" i="17"/>
  <c r="G815" i="17"/>
  <c r="Z961" i="17"/>
  <c r="AP991" i="17"/>
  <c r="CI988" i="17"/>
  <c r="G1015" i="17"/>
  <c r="K1018" i="17"/>
  <c r="AE1010" i="17"/>
  <c r="O1027" i="17"/>
  <c r="S1276" i="17"/>
  <c r="BF1334" i="17"/>
  <c r="CB323" i="17"/>
  <c r="CA13" i="17"/>
  <c r="BR1106" i="17"/>
  <c r="BR1035" i="17"/>
  <c r="BC62" i="17"/>
  <c r="AZ276" i="17"/>
  <c r="P327" i="17"/>
  <c r="AF343" i="17"/>
  <c r="M366" i="17"/>
  <c r="U415" i="17"/>
  <c r="E515" i="17"/>
  <c r="AC930" i="17"/>
  <c r="AI926" i="17"/>
  <c r="BC958" i="17"/>
  <c r="V985" i="17"/>
  <c r="BD990" i="17"/>
  <c r="W1010" i="17"/>
  <c r="AO1028" i="17"/>
  <c r="AW1082" i="17"/>
  <c r="BL1127" i="17"/>
  <c r="AV1147" i="17"/>
  <c r="AA1220" i="17"/>
  <c r="BB1217" i="17"/>
  <c r="AF1231" i="17"/>
  <c r="AJ1235" i="17"/>
  <c r="AG1300" i="17"/>
  <c r="M1342" i="17"/>
  <c r="AI1335" i="17"/>
  <c r="H338" i="17"/>
  <c r="O347" i="17"/>
  <c r="M353" i="17"/>
  <c r="AG360" i="17"/>
  <c r="U365" i="17"/>
  <c r="K389" i="17"/>
  <c r="L423" i="17"/>
  <c r="F628" i="17"/>
  <c r="F924" i="17"/>
  <c r="Z947" i="17"/>
  <c r="J976" i="17"/>
  <c r="E987" i="17"/>
  <c r="T986" i="17"/>
  <c r="BL986" i="17"/>
  <c r="AD998" i="17"/>
  <c r="AW1083" i="17"/>
  <c r="AP1148" i="17"/>
  <c r="AV1152" i="17"/>
  <c r="O1161" i="17"/>
  <c r="AK1156" i="17"/>
  <c r="T1287" i="17"/>
  <c r="U1298" i="17"/>
  <c r="AA1300" i="17"/>
  <c r="M1345" i="17"/>
  <c r="CI1036" i="17"/>
  <c r="AN78" i="17"/>
  <c r="AT77" i="17"/>
  <c r="BM95" i="17"/>
  <c r="AI173" i="17"/>
  <c r="K182" i="17"/>
  <c r="AR368" i="17"/>
  <c r="M377" i="17"/>
  <c r="Y407" i="17"/>
  <c r="F631" i="17"/>
  <c r="AR920" i="17"/>
  <c r="AY932" i="17"/>
  <c r="T941" i="17"/>
  <c r="J950" i="17"/>
  <c r="O959" i="17"/>
  <c r="AP955" i="17"/>
  <c r="X1084" i="17"/>
  <c r="AZ1234" i="17"/>
  <c r="BH1274" i="17"/>
  <c r="T1296" i="17"/>
  <c r="U1305" i="17"/>
  <c r="CI1040" i="17"/>
  <c r="CA19" i="17"/>
  <c r="U22" i="17"/>
  <c r="AD7" i="17"/>
  <c r="O17" i="17"/>
  <c r="AZ34" i="17"/>
  <c r="F67" i="17"/>
  <c r="AN80" i="17"/>
  <c r="AH159" i="17"/>
  <c r="AY180" i="17"/>
  <c r="K186" i="17"/>
  <c r="O183" i="17"/>
  <c r="AQ205" i="17"/>
  <c r="U280" i="17"/>
  <c r="AX283" i="17"/>
  <c r="BE279" i="17"/>
  <c r="J300" i="17"/>
  <c r="P343" i="17"/>
  <c r="W338" i="17"/>
  <c r="AB338" i="17"/>
  <c r="L413" i="17"/>
  <c r="AZ411" i="17"/>
  <c r="CD761" i="17"/>
  <c r="E900" i="17"/>
  <c r="J952" i="17"/>
  <c r="BM961" i="17"/>
  <c r="AF976" i="17"/>
  <c r="BA983" i="17"/>
  <c r="BP974" i="17"/>
  <c r="AP987" i="17"/>
  <c r="AU993" i="17"/>
  <c r="N1019" i="17"/>
  <c r="H1026" i="17"/>
  <c r="U1047" i="17"/>
  <c r="BR1037" i="17"/>
  <c r="BP1156" i="17"/>
  <c r="AR1215" i="17"/>
  <c r="Q1244" i="17"/>
  <c r="AS1294" i="17"/>
  <c r="BG1303" i="17"/>
  <c r="E1311" i="17"/>
  <c r="AL1341" i="17"/>
  <c r="BF1346" i="17"/>
  <c r="V74" i="17"/>
  <c r="Q91" i="17"/>
  <c r="L126" i="17"/>
  <c r="CD126" i="17" s="1"/>
  <c r="AQ162" i="17"/>
  <c r="AK178" i="17"/>
  <c r="BP173" i="17"/>
  <c r="L183" i="17"/>
  <c r="AR194" i="17"/>
  <c r="AQ207" i="17"/>
  <c r="AX208" i="17"/>
  <c r="I258" i="17"/>
  <c r="Q288" i="17"/>
  <c r="X342" i="17"/>
  <c r="AY341" i="17"/>
  <c r="BE344" i="17"/>
  <c r="BL341" i="17"/>
  <c r="O356" i="17"/>
  <c r="L367" i="17"/>
  <c r="U409" i="17"/>
  <c r="AI404" i="17"/>
  <c r="BI410" i="17"/>
  <c r="F446" i="17"/>
  <c r="L869" i="17"/>
  <c r="P943" i="17"/>
  <c r="AR941" i="17"/>
  <c r="AN1006" i="17"/>
  <c r="G1014" i="17"/>
  <c r="O1012" i="17"/>
  <c r="AG1012" i="17"/>
  <c r="F1064" i="17"/>
  <c r="BP1064" i="17"/>
  <c r="AE1092" i="17"/>
  <c r="U1095" i="17"/>
  <c r="W1123" i="17"/>
  <c r="E1165" i="17"/>
  <c r="BP1157" i="17"/>
  <c r="AR1218" i="17"/>
  <c r="AJ1229" i="17"/>
  <c r="AN1231" i="17"/>
  <c r="AN1276" i="17"/>
  <c r="BG1306" i="17"/>
  <c r="E1318" i="17"/>
  <c r="AT1340" i="17"/>
  <c r="AK1346" i="17"/>
  <c r="BF1354" i="17"/>
  <c r="E1321" i="17"/>
  <c r="E787" i="17"/>
  <c r="E792" i="17"/>
  <c r="E786" i="17"/>
  <c r="AT1069" i="17"/>
  <c r="AT1068" i="17"/>
  <c r="U66" i="17"/>
  <c r="BN83" i="17"/>
  <c r="BA92" i="17"/>
  <c r="O130" i="17"/>
  <c r="M149" i="17"/>
  <c r="Z159" i="17"/>
  <c r="AM161" i="17"/>
  <c r="AL171" i="17"/>
  <c r="BB180" i="17"/>
  <c r="BB175" i="17"/>
  <c r="BB174" i="17"/>
  <c r="BJ180" i="17"/>
  <c r="BJ175" i="17"/>
  <c r="V195" i="17"/>
  <c r="AA205" i="17"/>
  <c r="F291" i="17"/>
  <c r="K298" i="17"/>
  <c r="AD877" i="17"/>
  <c r="J944" i="17"/>
  <c r="BD954" i="17"/>
  <c r="AX976" i="17"/>
  <c r="BJ979" i="17"/>
  <c r="BB993" i="17"/>
  <c r="BB989" i="17"/>
  <c r="BN1020" i="17"/>
  <c r="BN1019" i="17"/>
  <c r="P1058" i="17"/>
  <c r="T1149" i="17"/>
  <c r="T1152" i="17"/>
  <c r="T1146" i="17"/>
  <c r="T1143" i="17"/>
  <c r="R1230" i="17"/>
  <c r="R1228" i="17"/>
  <c r="BC175" i="17"/>
  <c r="BC170" i="17"/>
  <c r="F298" i="17"/>
  <c r="BO933" i="17"/>
  <c r="BO934" i="17"/>
  <c r="BO932" i="17"/>
  <c r="BO931" i="17"/>
  <c r="BN1008" i="17"/>
  <c r="BN1007" i="17"/>
  <c r="BN1006" i="17"/>
  <c r="BN1000" i="17"/>
  <c r="AY1161" i="17"/>
  <c r="AY1157" i="17"/>
  <c r="AY1154" i="17"/>
  <c r="BB164" i="17"/>
  <c r="BB158" i="17"/>
  <c r="AP202" i="17"/>
  <c r="AP195" i="17"/>
  <c r="BG217" i="17"/>
  <c r="BG211" i="17"/>
  <c r="BO12" i="17"/>
  <c r="AV30" i="17"/>
  <c r="AL74" i="17"/>
  <c r="H752" i="17"/>
  <c r="H748" i="17"/>
  <c r="W15" i="17"/>
  <c r="AC22" i="17"/>
  <c r="P26" i="17"/>
  <c r="AI35" i="17"/>
  <c r="G39" i="17"/>
  <c r="AU71" i="17"/>
  <c r="BA65" i="17"/>
  <c r="BF69" i="17"/>
  <c r="AF76" i="17"/>
  <c r="AL77" i="17"/>
  <c r="G89" i="17"/>
  <c r="AV92" i="17"/>
  <c r="G135" i="17"/>
  <c r="L144" i="17"/>
  <c r="I148" i="17"/>
  <c r="CA148" i="17" s="1"/>
  <c r="J167" i="17"/>
  <c r="AM169" i="17"/>
  <c r="AS166" i="17"/>
  <c r="L174" i="17"/>
  <c r="BK200" i="17"/>
  <c r="J225" i="17"/>
  <c r="J226" i="17"/>
  <c r="J223" i="17"/>
  <c r="CB223" i="17" s="1"/>
  <c r="J219" i="17"/>
  <c r="Q274" i="17"/>
  <c r="Q272" i="17"/>
  <c r="AP279" i="17"/>
  <c r="U355" i="17"/>
  <c r="AH355" i="17"/>
  <c r="BI355" i="17"/>
  <c r="BK369" i="17"/>
  <c r="H498" i="17"/>
  <c r="F520" i="17"/>
  <c r="F606" i="17"/>
  <c r="BO926" i="17"/>
  <c r="BH947" i="17"/>
  <c r="BM941" i="17"/>
  <c r="R984" i="17"/>
  <c r="J1197" i="17"/>
  <c r="J1193" i="17"/>
  <c r="AT1232" i="17"/>
  <c r="AT1235" i="17"/>
  <c r="K1257" i="17"/>
  <c r="K1260" i="17"/>
  <c r="AZ1293" i="17"/>
  <c r="AZ1291" i="17"/>
  <c r="AZ1286" i="17"/>
  <c r="AW274" i="17"/>
  <c r="AW268" i="17"/>
  <c r="J969" i="17"/>
  <c r="J963" i="17"/>
  <c r="AB997" i="17"/>
  <c r="AB996" i="17"/>
  <c r="AB994" i="17"/>
  <c r="AB988" i="17"/>
  <c r="F5" i="17"/>
  <c r="U68" i="17"/>
  <c r="BA64" i="17"/>
  <c r="BA94" i="17"/>
  <c r="M150" i="17"/>
  <c r="V203" i="17"/>
  <c r="K309" i="17"/>
  <c r="K307" i="17"/>
  <c r="P34" i="17"/>
  <c r="G40" i="17"/>
  <c r="BA66" i="17"/>
  <c r="AL82" i="17"/>
  <c r="AG90" i="17"/>
  <c r="AT86" i="17"/>
  <c r="M113" i="17"/>
  <c r="G137" i="17"/>
  <c r="I155" i="17"/>
  <c r="F159" i="17"/>
  <c r="Q159" i="17"/>
  <c r="V164" i="17"/>
  <c r="V166" i="17"/>
  <c r="H179" i="17"/>
  <c r="H181" i="17"/>
  <c r="U177" i="17"/>
  <c r="U172" i="17"/>
  <c r="BM181" i="17"/>
  <c r="BM176" i="17"/>
  <c r="K261" i="17"/>
  <c r="K259" i="17"/>
  <c r="CC259" i="17" s="1"/>
  <c r="K257" i="17"/>
  <c r="CC257" i="17" s="1"/>
  <c r="AC351" i="17"/>
  <c r="AO356" i="17"/>
  <c r="AW363" i="17"/>
  <c r="S416" i="17"/>
  <c r="S421" i="17"/>
  <c r="S412" i="17"/>
  <c r="F528" i="17"/>
  <c r="G848" i="17"/>
  <c r="G873" i="17"/>
  <c r="G876" i="17"/>
  <c r="L932" i="17"/>
  <c r="Z931" i="17"/>
  <c r="AM933" i="17"/>
  <c r="AM932" i="17"/>
  <c r="BO928" i="17"/>
  <c r="AM957" i="17"/>
  <c r="AM958" i="17"/>
  <c r="E983" i="17"/>
  <c r="AF996" i="17"/>
  <c r="AF990" i="17"/>
  <c r="AB1002" i="17"/>
  <c r="AG1003" i="17"/>
  <c r="BC1017" i="17"/>
  <c r="BC1011" i="17"/>
  <c r="BC1010" i="17"/>
  <c r="BL1061" i="17"/>
  <c r="BL1059" i="17"/>
  <c r="K1159" i="17"/>
  <c r="K1154" i="17"/>
  <c r="AM213" i="17"/>
  <c r="AM216" i="17"/>
  <c r="AX985" i="17"/>
  <c r="AX980" i="17"/>
  <c r="H1275" i="17"/>
  <c r="H1279" i="17"/>
  <c r="AL6" i="17"/>
  <c r="BJ24" i="17"/>
  <c r="BK167" i="17"/>
  <c r="BK166" i="17"/>
  <c r="P37" i="17"/>
  <c r="G43" i="17"/>
  <c r="AG95" i="17"/>
  <c r="AT88" i="17"/>
  <c r="M118" i="17"/>
  <c r="Q161" i="17"/>
  <c r="BM160" i="17"/>
  <c r="H174" i="17"/>
  <c r="BM174" i="17"/>
  <c r="AY198" i="17"/>
  <c r="Q246" i="17"/>
  <c r="W243" i="17"/>
  <c r="E258" i="17"/>
  <c r="K256" i="17"/>
  <c r="AD282" i="17"/>
  <c r="AM1124" i="17"/>
  <c r="AM1125" i="17"/>
  <c r="K1222" i="17"/>
  <c r="K1216" i="17"/>
  <c r="AV1282" i="17"/>
  <c r="AV1278" i="17"/>
  <c r="BB1304" i="17"/>
  <c r="BB1300" i="17"/>
  <c r="AZ1353" i="17"/>
  <c r="AZ1346" i="17"/>
  <c r="AQ415" i="17"/>
  <c r="AQ420" i="17"/>
  <c r="W949" i="17"/>
  <c r="W939" i="17"/>
  <c r="AY1098" i="17"/>
  <c r="AY1104" i="17"/>
  <c r="F17" i="17"/>
  <c r="P19" i="17"/>
  <c r="AV88" i="17"/>
  <c r="AM166" i="17"/>
  <c r="H373" i="17"/>
  <c r="H363" i="17"/>
  <c r="AM870" i="17"/>
  <c r="AM872" i="17"/>
  <c r="AM868" i="17"/>
  <c r="AL7" i="17"/>
  <c r="G5" i="17"/>
  <c r="L5" i="17"/>
  <c r="CD5" i="17" s="1"/>
  <c r="AL11" i="17"/>
  <c r="G6" i="17"/>
  <c r="L6" i="17"/>
  <c r="CD6" i="17" s="1"/>
  <c r="G8" i="17"/>
  <c r="O20" i="17"/>
  <c r="G44" i="17"/>
  <c r="K66" i="17"/>
  <c r="AL68" i="17"/>
  <c r="AR70" i="17"/>
  <c r="N80" i="17"/>
  <c r="BE83" i="17"/>
  <c r="BL80" i="17"/>
  <c r="AT89" i="17"/>
  <c r="Q162" i="17"/>
  <c r="AK158" i="17"/>
  <c r="BA158" i="17"/>
  <c r="E203" i="17"/>
  <c r="E197" i="17"/>
  <c r="AS372" i="17"/>
  <c r="AS363" i="17"/>
  <c r="BA406" i="17"/>
  <c r="AA946" i="17"/>
  <c r="AG938" i="17"/>
  <c r="AO1016" i="17"/>
  <c r="AM1120" i="17"/>
  <c r="F6" i="17"/>
  <c r="W419" i="17"/>
  <c r="W412" i="17"/>
  <c r="O23" i="17"/>
  <c r="BN24" i="17"/>
  <c r="E34" i="17"/>
  <c r="E38" i="17"/>
  <c r="AL70" i="17"/>
  <c r="AT96" i="17"/>
  <c r="BM88" i="17"/>
  <c r="Q168" i="17"/>
  <c r="BA160" i="17"/>
  <c r="AU201" i="17"/>
  <c r="AU203" i="17"/>
  <c r="AU195" i="17"/>
  <c r="BO273" i="17"/>
  <c r="BO274" i="17"/>
  <c r="G321" i="17"/>
  <c r="G323" i="17"/>
  <c r="AM371" i="17"/>
  <c r="AM369" i="17"/>
  <c r="BG923" i="17"/>
  <c r="BG917" i="17"/>
  <c r="AH942" i="17"/>
  <c r="AH941" i="17"/>
  <c r="AH940" i="17"/>
  <c r="AH939" i="17"/>
  <c r="J1002" i="17"/>
  <c r="X1006" i="17"/>
  <c r="X1008" i="17"/>
  <c r="X1004" i="17"/>
  <c r="AD1017" i="17"/>
  <c r="AD1019" i="17"/>
  <c r="AD1015" i="17"/>
  <c r="AZ1063" i="17"/>
  <c r="BG1064" i="17"/>
  <c r="BL1103" i="17"/>
  <c r="AB1158" i="17"/>
  <c r="AB1165" i="17"/>
  <c r="AB1160" i="17"/>
  <c r="AB1157" i="17"/>
  <c r="AN1218" i="17"/>
  <c r="AN1223" i="17"/>
  <c r="AN1221" i="17"/>
  <c r="W1373" i="17"/>
  <c r="W1380" i="17"/>
  <c r="BC1143" i="17"/>
  <c r="BP1145" i="17"/>
  <c r="Y1154" i="17"/>
  <c r="BF1157" i="17"/>
  <c r="G1178" i="17"/>
  <c r="O1202" i="17"/>
  <c r="BJ1223" i="17"/>
  <c r="BP1222" i="17"/>
  <c r="AG1236" i="17"/>
  <c r="BA1232" i="17"/>
  <c r="BN1236" i="17"/>
  <c r="AK1249" i="17"/>
  <c r="AB1276" i="17"/>
  <c r="AB1287" i="17"/>
  <c r="AB1302" i="17"/>
  <c r="AG1353" i="17"/>
  <c r="K1374" i="17"/>
  <c r="CC1374" i="17" s="1"/>
  <c r="AE1378" i="17"/>
  <c r="BR1039" i="17"/>
  <c r="BR1041" i="17"/>
  <c r="L1013" i="17"/>
  <c r="U1012" i="17"/>
  <c r="BG1024" i="17"/>
  <c r="AK1048" i="17"/>
  <c r="BN1053" i="17"/>
  <c r="AF1064" i="17"/>
  <c r="BH1060" i="17"/>
  <c r="BE1083" i="17"/>
  <c r="AB1103" i="17"/>
  <c r="Z1148" i="17"/>
  <c r="Y1157" i="17"/>
  <c r="BF1165" i="17"/>
  <c r="G1189" i="17"/>
  <c r="J1203" i="17"/>
  <c r="O1203" i="17"/>
  <c r="AJ1216" i="17"/>
  <c r="S1239" i="17"/>
  <c r="AG1244" i="17"/>
  <c r="AB1292" i="17"/>
  <c r="AR1334" i="17"/>
  <c r="BC1334" i="17"/>
  <c r="F1355" i="17"/>
  <c r="I1354" i="17"/>
  <c r="V1350" i="17"/>
  <c r="AG1355" i="17"/>
  <c r="BG1349" i="17"/>
  <c r="K1375" i="17"/>
  <c r="BG195" i="17"/>
  <c r="AH215" i="17"/>
  <c r="S247" i="17"/>
  <c r="X266" i="17"/>
  <c r="I398" i="17"/>
  <c r="AA408" i="17"/>
  <c r="AN403" i="17"/>
  <c r="I418" i="17"/>
  <c r="BE411" i="17"/>
  <c r="E495" i="17"/>
  <c r="F533" i="17"/>
  <c r="G607" i="17"/>
  <c r="H761" i="17"/>
  <c r="BP867" i="17"/>
  <c r="G884" i="17"/>
  <c r="J914" i="17"/>
  <c r="BA915" i="17"/>
  <c r="R943" i="17"/>
  <c r="BO943" i="17"/>
  <c r="R951" i="17"/>
  <c r="Y960" i="17"/>
  <c r="AB953" i="17"/>
  <c r="AH954" i="17"/>
  <c r="BM951" i="17"/>
  <c r="P966" i="17"/>
  <c r="M977" i="17"/>
  <c r="AF974" i="17"/>
  <c r="I995" i="17"/>
  <c r="U1014" i="17"/>
  <c r="AN1022" i="17"/>
  <c r="BH1062" i="17"/>
  <c r="R1097" i="17"/>
  <c r="AF1104" i="17"/>
  <c r="AV1122" i="17"/>
  <c r="P1147" i="17"/>
  <c r="BL1142" i="17"/>
  <c r="M1160" i="17"/>
  <c r="Y1158" i="17"/>
  <c r="AJ1156" i="17"/>
  <c r="N1178" i="17"/>
  <c r="J1207" i="17"/>
  <c r="CB1207" i="17" s="1"/>
  <c r="O1209" i="17"/>
  <c r="M1214" i="17"/>
  <c r="AD1214" i="17"/>
  <c r="AJ1219" i="17"/>
  <c r="AO1223" i="17"/>
  <c r="BA1217" i="17"/>
  <c r="O1228" i="17"/>
  <c r="AQ1231" i="17"/>
  <c r="AG1248" i="17"/>
  <c r="E1267" i="17"/>
  <c r="L1268" i="17"/>
  <c r="AX1282" i="17"/>
  <c r="BC1342" i="17"/>
  <c r="K1376" i="17"/>
  <c r="U1016" i="17"/>
  <c r="BH1066" i="17"/>
  <c r="P1148" i="17"/>
  <c r="AJ1157" i="17"/>
  <c r="M1219" i="17"/>
  <c r="BH1214" i="17"/>
  <c r="J1236" i="17"/>
  <c r="O1231" i="17"/>
  <c r="AQ1234" i="17"/>
  <c r="BK1228" i="17"/>
  <c r="BP1226" i="17"/>
  <c r="X1294" i="17"/>
  <c r="AC1286" i="17"/>
  <c r="AK1304" i="17"/>
  <c r="O1315" i="17"/>
  <c r="Y1344" i="17"/>
  <c r="AS1345" i="17"/>
  <c r="AY1334" i="17"/>
  <c r="G1347" i="17"/>
  <c r="J1346" i="17"/>
  <c r="AC1346" i="17"/>
  <c r="O1369" i="17"/>
  <c r="F175" i="17"/>
  <c r="V172" i="17"/>
  <c r="AY178" i="17"/>
  <c r="O187" i="17"/>
  <c r="AE195" i="17"/>
  <c r="BB197" i="17"/>
  <c r="N206" i="17"/>
  <c r="BI209" i="17"/>
  <c r="BO211" i="17"/>
  <c r="F219" i="17"/>
  <c r="H230" i="17"/>
  <c r="AN274" i="17"/>
  <c r="I288" i="17"/>
  <c r="AG284" i="17"/>
  <c r="AM286" i="17"/>
  <c r="BE284" i="17"/>
  <c r="BE343" i="17"/>
  <c r="BK340" i="17"/>
  <c r="BG356" i="17"/>
  <c r="AC363" i="17"/>
  <c r="AU371" i="17"/>
  <c r="M385" i="17"/>
  <c r="X399" i="17"/>
  <c r="AI408" i="17"/>
  <c r="BD402" i="17"/>
  <c r="AZ419" i="17"/>
  <c r="L427" i="17"/>
  <c r="E819" i="17"/>
  <c r="AV869" i="17"/>
  <c r="BK876" i="17"/>
  <c r="H904" i="17"/>
  <c r="J922" i="17"/>
  <c r="CI915" i="17"/>
  <c r="Z955" i="17"/>
  <c r="AO958" i="17"/>
  <c r="BC951" i="17"/>
  <c r="L966" i="17"/>
  <c r="AH988" i="17"/>
  <c r="AT991" i="17"/>
  <c r="BD988" i="17"/>
  <c r="H1008" i="17"/>
  <c r="AX1008" i="17"/>
  <c r="K1010" i="17"/>
  <c r="S1010" i="17"/>
  <c r="U1020" i="17"/>
  <c r="T1026" i="17"/>
  <c r="AO1026" i="17"/>
  <c r="BC1027" i="17"/>
  <c r="BP1028" i="17"/>
  <c r="N1052" i="17"/>
  <c r="U1046" i="17"/>
  <c r="AT1049" i="17"/>
  <c r="F1065" i="17"/>
  <c r="BA1082" i="17"/>
  <c r="AP1144" i="17"/>
  <c r="AV1142" i="17"/>
  <c r="BM1153" i="17"/>
  <c r="AV1221" i="17"/>
  <c r="BH1216" i="17"/>
  <c r="J1237" i="17"/>
  <c r="AJ1226" i="17"/>
  <c r="BK1230" i="17"/>
  <c r="BP1234" i="17"/>
  <c r="AC1248" i="17"/>
  <c r="AV1243" i="17"/>
  <c r="AC1295" i="17"/>
  <c r="AY1288" i="17"/>
  <c r="AS1302" i="17"/>
  <c r="O1319" i="17"/>
  <c r="M1336" i="17"/>
  <c r="AY1335" i="17"/>
  <c r="G1348" i="17"/>
  <c r="J1351" i="17"/>
  <c r="CB1351" i="17" s="1"/>
  <c r="AE202" i="17"/>
  <c r="BI217" i="17"/>
  <c r="H235" i="17"/>
  <c r="AC365" i="17"/>
  <c r="E827" i="17"/>
  <c r="H907" i="17"/>
  <c r="Z956" i="17"/>
  <c r="BC957" i="17"/>
  <c r="L970" i="17"/>
  <c r="BH1217" i="17"/>
  <c r="AJ1227" i="17"/>
  <c r="AY1295" i="17"/>
  <c r="BA1306" i="17"/>
  <c r="G1355" i="17"/>
  <c r="Y1348" i="17"/>
  <c r="BR1038" i="17"/>
  <c r="BR1034" i="17"/>
  <c r="BR1218" i="17"/>
  <c r="BR1167" i="17"/>
  <c r="BR1082" i="17"/>
  <c r="CI1132" i="17"/>
  <c r="BR811" i="17"/>
  <c r="CI224" i="17"/>
  <c r="BR731" i="17"/>
  <c r="CI781" i="17"/>
  <c r="CD781" i="17" s="1"/>
  <c r="CI1087" i="17"/>
  <c r="BR4" i="17"/>
  <c r="CI75" i="17"/>
  <c r="CB75" i="17" s="1"/>
  <c r="CI690" i="17"/>
  <c r="CA690" i="17" s="1"/>
  <c r="CI795" i="17"/>
  <c r="CD795" i="17" s="1"/>
  <c r="BR901" i="17"/>
  <c r="CI1169" i="17"/>
  <c r="CD1169" i="17" s="1"/>
  <c r="CC1216" i="17"/>
  <c r="CI451" i="17"/>
  <c r="CC451" i="17" s="1"/>
  <c r="CI460" i="17"/>
  <c r="CC460" i="17" s="1"/>
  <c r="CB765" i="17"/>
  <c r="BR1207" i="17"/>
  <c r="CI1157" i="17"/>
  <c r="CC11" i="17"/>
  <c r="CI1026" i="17"/>
  <c r="CC1026" i="17" s="1"/>
  <c r="CI1071" i="17"/>
  <c r="BR1095" i="17"/>
  <c r="CI956" i="17"/>
  <c r="CC1337" i="17"/>
  <c r="CI1350" i="17"/>
  <c r="CD11" i="17"/>
  <c r="CI299" i="17"/>
  <c r="CI339" i="17"/>
  <c r="CC339" i="17" s="1"/>
  <c r="CI390" i="17"/>
  <c r="BR579" i="17"/>
  <c r="BB13" i="17"/>
  <c r="N37" i="17"/>
  <c r="AX70" i="17"/>
  <c r="AX71" i="17"/>
  <c r="P354" i="17"/>
  <c r="P361" i="17"/>
  <c r="N92" i="17"/>
  <c r="N90" i="17"/>
  <c r="N87" i="17"/>
  <c r="AB4" i="17"/>
  <c r="AD11" i="17"/>
  <c r="X15" i="17"/>
  <c r="AI16" i="17"/>
  <c r="AV19" i="17"/>
  <c r="R175" i="17"/>
  <c r="R170" i="17"/>
  <c r="F709" i="17"/>
  <c r="F708" i="17"/>
  <c r="AX348" i="17"/>
  <c r="AX349" i="17"/>
  <c r="AX341" i="17"/>
  <c r="F3" i="17"/>
  <c r="AB7" i="17"/>
  <c r="AJ20" i="17"/>
  <c r="AJ22" i="17"/>
  <c r="BD22" i="17"/>
  <c r="BD15" i="17"/>
  <c r="AT66" i="17"/>
  <c r="AT63" i="17"/>
  <c r="P82" i="17"/>
  <c r="P80" i="17"/>
  <c r="AZ84" i="17"/>
  <c r="AZ81" i="17"/>
  <c r="G133" i="17"/>
  <c r="G123" i="17"/>
  <c r="CI252" i="17"/>
  <c r="BR252" i="17"/>
  <c r="BF289" i="17"/>
  <c r="BF282" i="17"/>
  <c r="BF279" i="17"/>
  <c r="BL418" i="17"/>
  <c r="BL416" i="17"/>
  <c r="BL414" i="17"/>
  <c r="BL415" i="17"/>
  <c r="BL413" i="17"/>
  <c r="BL411" i="17"/>
  <c r="BR392" i="17"/>
  <c r="CI392" i="17"/>
  <c r="O45" i="17"/>
  <c r="O43" i="17"/>
  <c r="AJ212" i="17"/>
  <c r="AJ206" i="17"/>
  <c r="BR386" i="17"/>
  <c r="CI386" i="17"/>
  <c r="V18" i="17"/>
  <c r="V25" i="17"/>
  <c r="AV26" i="17"/>
  <c r="BB30" i="17"/>
  <c r="BB27" i="17"/>
  <c r="AI73" i="17"/>
  <c r="AI66" i="17"/>
  <c r="Q81" i="17"/>
  <c r="Q83" i="17"/>
  <c r="Q79" i="17"/>
  <c r="AU83" i="17"/>
  <c r="AU74" i="17"/>
  <c r="E97" i="17"/>
  <c r="E92" i="17"/>
  <c r="E88" i="17"/>
  <c r="E87" i="17"/>
  <c r="AF216" i="17"/>
  <c r="AF217" i="17"/>
  <c r="AF209" i="17"/>
  <c r="AF206" i="17"/>
  <c r="AN345" i="17"/>
  <c r="AN347" i="17"/>
  <c r="AI373" i="17"/>
  <c r="AI369" i="17"/>
  <c r="BC95" i="17"/>
  <c r="BC97" i="17"/>
  <c r="AJ32" i="17"/>
  <c r="AJ34" i="17"/>
  <c r="BL70" i="17"/>
  <c r="BL72" i="17"/>
  <c r="AG165" i="17"/>
  <c r="AG169" i="17"/>
  <c r="AG162" i="17"/>
  <c r="AG161" i="17"/>
  <c r="AG159" i="17"/>
  <c r="BG274" i="17"/>
  <c r="BG267" i="17"/>
  <c r="BR291" i="17"/>
  <c r="CI291" i="17"/>
  <c r="AA355" i="17"/>
  <c r="AA354" i="17"/>
  <c r="CI444" i="17"/>
  <c r="BR444" i="17"/>
  <c r="AU213" i="17"/>
  <c r="AU217" i="17"/>
  <c r="AU211" i="17"/>
  <c r="AU209" i="17"/>
  <c r="AU208" i="17"/>
  <c r="T17" i="17"/>
  <c r="V210" i="17"/>
  <c r="V211" i="17"/>
  <c r="F7" i="17"/>
  <c r="AD4" i="17"/>
  <c r="AL12" i="17"/>
  <c r="AS5" i="17"/>
  <c r="L15" i="17"/>
  <c r="CD15" i="17" s="1"/>
  <c r="O18" i="17"/>
  <c r="R16" i="17"/>
  <c r="V24" i="17"/>
  <c r="AJ31" i="17"/>
  <c r="AF90" i="17"/>
  <c r="AF88" i="17"/>
  <c r="BI169" i="17"/>
  <c r="BI159" i="17"/>
  <c r="AA179" i="17"/>
  <c r="AA178" i="17"/>
  <c r="AH345" i="17"/>
  <c r="AH348" i="17"/>
  <c r="AH338" i="17"/>
  <c r="L402" i="17"/>
  <c r="L400" i="17"/>
  <c r="BA421" i="17"/>
  <c r="BA419" i="17"/>
  <c r="BA415" i="17"/>
  <c r="L200" i="17"/>
  <c r="L198" i="17"/>
  <c r="CD198" i="17" s="1"/>
  <c r="K229" i="17"/>
  <c r="CC229" i="17" s="1"/>
  <c r="K226" i="17"/>
  <c r="AK97" i="17"/>
  <c r="AK91" i="17"/>
  <c r="AD6" i="17"/>
  <c r="AS13" i="17"/>
  <c r="O19" i="17"/>
  <c r="X36" i="17"/>
  <c r="X30" i="17"/>
  <c r="AD66" i="17"/>
  <c r="AD63" i="17"/>
  <c r="R202" i="17"/>
  <c r="R204" i="17"/>
  <c r="P228" i="17"/>
  <c r="P226" i="17"/>
  <c r="P222" i="17"/>
  <c r="P218" i="17"/>
  <c r="BH253" i="17"/>
  <c r="BH247" i="17"/>
  <c r="BH243" i="17"/>
  <c r="BH242" i="17"/>
  <c r="R289" i="17"/>
  <c r="R282" i="17"/>
  <c r="AV993" i="17"/>
  <c r="AV994" i="17"/>
  <c r="AV988" i="17"/>
  <c r="AI1021" i="17"/>
  <c r="AI1018" i="17"/>
  <c r="AI1016" i="17"/>
  <c r="AI1014" i="17"/>
  <c r="AI1012" i="17"/>
  <c r="AI1011" i="17"/>
  <c r="E44" i="17"/>
  <c r="BF70" i="17"/>
  <c r="AL80" i="17"/>
  <c r="G97" i="17"/>
  <c r="AT91" i="17"/>
  <c r="L131" i="17"/>
  <c r="I152" i="17"/>
  <c r="Q163" i="17"/>
  <c r="V171" i="17"/>
  <c r="AQ175" i="17"/>
  <c r="K183" i="17"/>
  <c r="L191" i="17"/>
  <c r="F200" i="17"/>
  <c r="V200" i="17"/>
  <c r="AE199" i="17"/>
  <c r="AU202" i="17"/>
  <c r="H231" i="17"/>
  <c r="S248" i="17"/>
  <c r="W244" i="17"/>
  <c r="AF246" i="17"/>
  <c r="AN277" i="17"/>
  <c r="AQ274" i="17"/>
  <c r="BM277" i="17"/>
  <c r="X343" i="17"/>
  <c r="BL343" i="17"/>
  <c r="M359" i="17"/>
  <c r="AK354" i="17"/>
  <c r="AS366" i="17"/>
  <c r="AW367" i="17"/>
  <c r="BR409" i="17"/>
  <c r="CI409" i="17"/>
  <c r="CB409" i="17" s="1"/>
  <c r="I429" i="17"/>
  <c r="I431" i="17"/>
  <c r="O431" i="17"/>
  <c r="O432" i="17"/>
  <c r="O425" i="17"/>
  <c r="H522" i="17"/>
  <c r="H519" i="17"/>
  <c r="BR650" i="17"/>
  <c r="CI650" i="17"/>
  <c r="CA650" i="17" s="1"/>
  <c r="AW875" i="17"/>
  <c r="AW870" i="17"/>
  <c r="G955" i="17"/>
  <c r="G959" i="17"/>
  <c r="G954" i="17"/>
  <c r="BD981" i="17"/>
  <c r="BD976" i="17"/>
  <c r="P996" i="17"/>
  <c r="P990" i="17"/>
  <c r="P989" i="17"/>
  <c r="P988" i="17"/>
  <c r="CI1001" i="17"/>
  <c r="BR1001" i="17"/>
  <c r="CD174" i="17"/>
  <c r="W247" i="17"/>
  <c r="AF251" i="17"/>
  <c r="Y419" i="17"/>
  <c r="Y410" i="17"/>
  <c r="F436" i="17"/>
  <c r="G478" i="17"/>
  <c r="G471" i="17"/>
  <c r="H518" i="17"/>
  <c r="X873" i="17"/>
  <c r="X871" i="17"/>
  <c r="X868" i="17"/>
  <c r="AK871" i="17"/>
  <c r="AK869" i="17"/>
  <c r="G945" i="17"/>
  <c r="G949" i="17"/>
  <c r="G947" i="17"/>
  <c r="G938" i="17"/>
  <c r="CI945" i="17"/>
  <c r="CC945" i="17" s="1"/>
  <c r="BR945" i="17"/>
  <c r="BR954" i="17"/>
  <c r="CI954" i="17"/>
  <c r="T985" i="17"/>
  <c r="T978" i="17"/>
  <c r="T976" i="17"/>
  <c r="AN993" i="17"/>
  <c r="AN990" i="17"/>
  <c r="F68" i="17"/>
  <c r="BC68" i="17"/>
  <c r="V79" i="17"/>
  <c r="BL88" i="17"/>
  <c r="H101" i="17"/>
  <c r="E118" i="17"/>
  <c r="H123" i="17"/>
  <c r="F151" i="17"/>
  <c r="F161" i="17"/>
  <c r="J162" i="17"/>
  <c r="AD166" i="17"/>
  <c r="AU162" i="17"/>
  <c r="BD164" i="17"/>
  <c r="BJ169" i="17"/>
  <c r="H178" i="17"/>
  <c r="S175" i="17"/>
  <c r="V181" i="17"/>
  <c r="AI175" i="17"/>
  <c r="BA176" i="17"/>
  <c r="BL177" i="17"/>
  <c r="G191" i="17"/>
  <c r="K187" i="17"/>
  <c r="S199" i="17"/>
  <c r="AR198" i="17"/>
  <c r="R207" i="17"/>
  <c r="W206" i="17"/>
  <c r="BG212" i="17"/>
  <c r="BR229" i="17"/>
  <c r="W251" i="17"/>
  <c r="AB247" i="17"/>
  <c r="AN246" i="17"/>
  <c r="AS242" i="17"/>
  <c r="AY244" i="17"/>
  <c r="AL267" i="17"/>
  <c r="AO272" i="17"/>
  <c r="BN267" i="17"/>
  <c r="AW281" i="17"/>
  <c r="BN282" i="17"/>
  <c r="I292" i="17"/>
  <c r="I313" i="17"/>
  <c r="H317" i="17"/>
  <c r="N316" i="17"/>
  <c r="R348" i="17"/>
  <c r="W340" i="17"/>
  <c r="X348" i="17"/>
  <c r="Q358" i="17"/>
  <c r="W353" i="17"/>
  <c r="AW351" i="17"/>
  <c r="BH359" i="17"/>
  <c r="AF368" i="17"/>
  <c r="AQ367" i="17"/>
  <c r="L378" i="17"/>
  <c r="P378" i="17"/>
  <c r="G396" i="17"/>
  <c r="X406" i="17"/>
  <c r="CI403" i="17"/>
  <c r="CA403" i="17" s="1"/>
  <c r="L412" i="17"/>
  <c r="L420" i="17"/>
  <c r="U410" i="17"/>
  <c r="U414" i="17"/>
  <c r="P426" i="17"/>
  <c r="H477" i="17"/>
  <c r="H476" i="17"/>
  <c r="H527" i="17"/>
  <c r="Q875" i="17"/>
  <c r="Q871" i="17"/>
  <c r="AY1021" i="17"/>
  <c r="AY1014" i="17"/>
  <c r="AY1012" i="17"/>
  <c r="AY15" i="17"/>
  <c r="AU65" i="17"/>
  <c r="BC70" i="17"/>
  <c r="V80" i="17"/>
  <c r="AM74" i="17"/>
  <c r="BA86" i="17"/>
  <c r="F162" i="17"/>
  <c r="J163" i="17"/>
  <c r="Y167" i="17"/>
  <c r="AD168" i="17"/>
  <c r="K188" i="17"/>
  <c r="H200" i="17"/>
  <c r="N196" i="17"/>
  <c r="AB194" i="17"/>
  <c r="BB196" i="17"/>
  <c r="R216" i="17"/>
  <c r="W209" i="17"/>
  <c r="Q242" i="17"/>
  <c r="U246" i="17"/>
  <c r="W252" i="17"/>
  <c r="AN247" i="17"/>
  <c r="AS246" i="17"/>
  <c r="AY247" i="17"/>
  <c r="BR248" i="17"/>
  <c r="E254" i="17"/>
  <c r="G267" i="17"/>
  <c r="N269" i="17"/>
  <c r="X274" i="17"/>
  <c r="AL271" i="17"/>
  <c r="AY267" i="17"/>
  <c r="BC270" i="17"/>
  <c r="BN276" i="17"/>
  <c r="CI277" i="17"/>
  <c r="AG280" i="17"/>
  <c r="BN287" i="17"/>
  <c r="H325" i="17"/>
  <c r="W346" i="17"/>
  <c r="AP340" i="17"/>
  <c r="AU343" i="17"/>
  <c r="W359" i="17"/>
  <c r="AW356" i="17"/>
  <c r="AQ373" i="17"/>
  <c r="L380" i="17"/>
  <c r="H439" i="17"/>
  <c r="H436" i="17"/>
  <c r="CI466" i="17"/>
  <c r="CB466" i="17" s="1"/>
  <c r="BR466" i="17"/>
  <c r="H744" i="17"/>
  <c r="H743" i="17"/>
  <c r="H735" i="17"/>
  <c r="G790" i="17"/>
  <c r="G787" i="17"/>
  <c r="O981" i="17"/>
  <c r="O985" i="17"/>
  <c r="O983" i="17"/>
  <c r="AD169" i="17"/>
  <c r="W210" i="17"/>
  <c r="CB219" i="17"/>
  <c r="AY248" i="17"/>
  <c r="J292" i="17"/>
  <c r="CB292" i="17" s="1"/>
  <c r="G314" i="17"/>
  <c r="F334" i="17"/>
  <c r="O346" i="17"/>
  <c r="S344" i="17"/>
  <c r="W347" i="17"/>
  <c r="AP349" i="17"/>
  <c r="BE341" i="17"/>
  <c r="O352" i="17"/>
  <c r="AC355" i="17"/>
  <c r="AN355" i="17"/>
  <c r="AS354" i="17"/>
  <c r="AW360" i="17"/>
  <c r="BI351" i="17"/>
  <c r="L363" i="17"/>
  <c r="AC362" i="17"/>
  <c r="AG363" i="17"/>
  <c r="H395" i="17"/>
  <c r="I407" i="17"/>
  <c r="U398" i="17"/>
  <c r="Y403" i="17"/>
  <c r="AC409" i="17"/>
  <c r="Q419" i="17"/>
  <c r="Q411" i="17"/>
  <c r="AA420" i="17"/>
  <c r="CI414" i="17"/>
  <c r="CD414" i="17" s="1"/>
  <c r="BR414" i="17"/>
  <c r="E465" i="17"/>
  <c r="E459" i="17"/>
  <c r="H737" i="17"/>
  <c r="H877" i="17"/>
  <c r="H875" i="17"/>
  <c r="BJ961" i="17"/>
  <c r="BJ956" i="17"/>
  <c r="BJ951" i="17"/>
  <c r="BJ950" i="17"/>
  <c r="BL1008" i="17"/>
  <c r="BL1006" i="17"/>
  <c r="AC1019" i="17"/>
  <c r="AC1012" i="17"/>
  <c r="AC1010" i="17"/>
  <c r="W216" i="17"/>
  <c r="AO415" i="17"/>
  <c r="AO418" i="17"/>
  <c r="AS414" i="17"/>
  <c r="AS419" i="17"/>
  <c r="F574" i="17"/>
  <c r="F575" i="17"/>
  <c r="I873" i="17"/>
  <c r="CA873" i="17" s="1"/>
  <c r="I876" i="17"/>
  <c r="AA873" i="17"/>
  <c r="AA870" i="17"/>
  <c r="AA866" i="17"/>
  <c r="AG875" i="17"/>
  <c r="AG871" i="17"/>
  <c r="AG866" i="17"/>
  <c r="BF925" i="17"/>
  <c r="BF916" i="17"/>
  <c r="BF915" i="17"/>
  <c r="AY953" i="17"/>
  <c r="AY955" i="17"/>
  <c r="AP985" i="17"/>
  <c r="AP984" i="17"/>
  <c r="AP975" i="17"/>
  <c r="AP974" i="17"/>
  <c r="AF1049" i="17"/>
  <c r="AF1057" i="17"/>
  <c r="AW1065" i="17"/>
  <c r="AW1062" i="17"/>
  <c r="AW1069" i="17"/>
  <c r="AW1063" i="17"/>
  <c r="AW1058" i="17"/>
  <c r="CI159" i="17"/>
  <c r="CB159" i="17" s="1"/>
  <c r="AT181" i="17"/>
  <c r="V194" i="17"/>
  <c r="AU194" i="17"/>
  <c r="BC194" i="17"/>
  <c r="BO206" i="17"/>
  <c r="O218" i="17"/>
  <c r="BR219" i="17"/>
  <c r="W266" i="17"/>
  <c r="AN266" i="17"/>
  <c r="AH279" i="17"/>
  <c r="G332" i="17"/>
  <c r="J340" i="17"/>
  <c r="X338" i="17"/>
  <c r="M350" i="17"/>
  <c r="AO351" i="17"/>
  <c r="BP355" i="17"/>
  <c r="Q363" i="17"/>
  <c r="I395" i="17"/>
  <c r="Q406" i="17"/>
  <c r="BL403" i="17"/>
  <c r="CI400" i="17"/>
  <c r="CD400" i="17" s="1"/>
  <c r="AO410" i="17"/>
  <c r="AT417" i="17"/>
  <c r="AT421" i="17"/>
  <c r="F587" i="17"/>
  <c r="F581" i="17"/>
  <c r="E714" i="17"/>
  <c r="E716" i="17"/>
  <c r="E779" i="17"/>
  <c r="E781" i="17"/>
  <c r="E776" i="17"/>
  <c r="CI822" i="17"/>
  <c r="CC822" i="17" s="1"/>
  <c r="BR822" i="17"/>
  <c r="AA868" i="17"/>
  <c r="BR866" i="17"/>
  <c r="CI866" i="17"/>
  <c r="AA933" i="17"/>
  <c r="AA932" i="17"/>
  <c r="AG959" i="17"/>
  <c r="AG960" i="17"/>
  <c r="AG952" i="17"/>
  <c r="AG950" i="17"/>
  <c r="AP1030" i="17"/>
  <c r="AP1033" i="17"/>
  <c r="BH1092" i="17"/>
  <c r="BH1091" i="17"/>
  <c r="BH1087" i="17"/>
  <c r="BI1101" i="17"/>
  <c r="BI1094" i="17"/>
  <c r="S1150" i="17"/>
  <c r="S1151" i="17"/>
  <c r="S1148" i="17"/>
  <c r="S1145" i="17"/>
  <c r="BN1150" i="17"/>
  <c r="BN1153" i="17"/>
  <c r="BN1145" i="17"/>
  <c r="E1173" i="17"/>
  <c r="E1171" i="17"/>
  <c r="AI1221" i="17"/>
  <c r="AI1220" i="17"/>
  <c r="AI1216" i="17"/>
  <c r="AJ1297" i="17"/>
  <c r="AJ1289" i="17"/>
  <c r="AJ1286" i="17"/>
  <c r="E1330" i="17"/>
  <c r="E1327" i="17"/>
  <c r="L431" i="17"/>
  <c r="H769" i="17"/>
  <c r="E907" i="17"/>
  <c r="H912" i="17"/>
  <c r="P946" i="17"/>
  <c r="Z948" i="17"/>
  <c r="AH948" i="17"/>
  <c r="J968" i="17"/>
  <c r="J978" i="17"/>
  <c r="BJ980" i="17"/>
  <c r="E991" i="17"/>
  <c r="I997" i="17"/>
  <c r="AH990" i="17"/>
  <c r="AZ992" i="17"/>
  <c r="BB991" i="17"/>
  <c r="AL999" i="17"/>
  <c r="AN1008" i="17"/>
  <c r="BF1004" i="17"/>
  <c r="S1020" i="17"/>
  <c r="AE1014" i="17"/>
  <c r="CD1027" i="17"/>
  <c r="S1026" i="17"/>
  <c r="S1025" i="17"/>
  <c r="BI1095" i="17"/>
  <c r="S1143" i="17"/>
  <c r="BI1146" i="17"/>
  <c r="BI1149" i="17"/>
  <c r="P1187" i="17"/>
  <c r="P1184" i="17"/>
  <c r="P1181" i="17"/>
  <c r="P1178" i="17"/>
  <c r="P1209" i="17"/>
  <c r="P1205" i="17"/>
  <c r="Y1215" i="17"/>
  <c r="AI1214" i="17"/>
  <c r="AY1221" i="17"/>
  <c r="AY1216" i="17"/>
  <c r="AY1214" i="17"/>
  <c r="AE1233" i="17"/>
  <c r="AE1228" i="17"/>
  <c r="V1244" i="17"/>
  <c r="V1248" i="17"/>
  <c r="V1245" i="17"/>
  <c r="J979" i="17"/>
  <c r="AH994" i="17"/>
  <c r="BB995" i="17"/>
  <c r="AL1001" i="17"/>
  <c r="AE1016" i="17"/>
  <c r="AG1032" i="17"/>
  <c r="AG1027" i="17"/>
  <c r="BF1030" i="17"/>
  <c r="BF1025" i="17"/>
  <c r="BK1055" i="17"/>
  <c r="BK1052" i="17"/>
  <c r="AK1082" i="17"/>
  <c r="AK1090" i="17"/>
  <c r="BD1102" i="17"/>
  <c r="BD1104" i="17"/>
  <c r="O1147" i="17"/>
  <c r="O1144" i="17"/>
  <c r="T1221" i="17"/>
  <c r="T1215" i="17"/>
  <c r="BK1247" i="17"/>
  <c r="BK1248" i="17"/>
  <c r="M1302" i="17"/>
  <c r="M1304" i="17"/>
  <c r="M1299" i="17"/>
  <c r="AZ412" i="17"/>
  <c r="BI418" i="17"/>
  <c r="E502" i="17"/>
  <c r="F522" i="17"/>
  <c r="F534" i="17"/>
  <c r="BM866" i="17"/>
  <c r="CI902" i="17"/>
  <c r="E919" i="17"/>
  <c r="N914" i="17"/>
  <c r="R920" i="17"/>
  <c r="AC916" i="17"/>
  <c r="AH914" i="17"/>
  <c r="K937" i="17"/>
  <c r="AF926" i="17"/>
  <c r="AJ929" i="17"/>
  <c r="BB933" i="17"/>
  <c r="BO927" i="17"/>
  <c r="BR927" i="17"/>
  <c r="AA942" i="17"/>
  <c r="AI938" i="17"/>
  <c r="AV946" i="17"/>
  <c r="BC940" i="17"/>
  <c r="AO956" i="17"/>
  <c r="K963" i="17"/>
  <c r="X980" i="17"/>
  <c r="AB986" i="17"/>
  <c r="AT987" i="17"/>
  <c r="BA991" i="17"/>
  <c r="X1002" i="17"/>
  <c r="AL1002" i="17"/>
  <c r="AV1004" i="17"/>
  <c r="BP1008" i="17"/>
  <c r="E1012" i="17"/>
  <c r="AE1019" i="17"/>
  <c r="BM1017" i="17"/>
  <c r="BM1014" i="17"/>
  <c r="AG1026" i="17"/>
  <c r="BE1105" i="17"/>
  <c r="BE1096" i="17"/>
  <c r="AN1152" i="17"/>
  <c r="AN1148" i="17"/>
  <c r="AH1154" i="17"/>
  <c r="AT1225" i="17"/>
  <c r="AT1220" i="17"/>
  <c r="F1232" i="17"/>
  <c r="BR1251" i="17"/>
  <c r="CI1251" i="17"/>
  <c r="AA1281" i="17"/>
  <c r="AA1283" i="17"/>
  <c r="N915" i="17"/>
  <c r="AC919" i="17"/>
  <c r="AH915" i="17"/>
  <c r="K965" i="17"/>
  <c r="AL1003" i="17"/>
  <c r="BA1021" i="17"/>
  <c r="BA1018" i="17"/>
  <c r="AG1028" i="17"/>
  <c r="BO1030" i="17"/>
  <c r="BO1031" i="17"/>
  <c r="BO1028" i="17"/>
  <c r="J1056" i="17"/>
  <c r="J1055" i="17"/>
  <c r="J1050" i="17"/>
  <c r="CB1050" i="17" s="1"/>
  <c r="BR1072" i="17"/>
  <c r="CI1072" i="17"/>
  <c r="H1162" i="17"/>
  <c r="H1159" i="17"/>
  <c r="L1188" i="17"/>
  <c r="L1182" i="17"/>
  <c r="L1180" i="17"/>
  <c r="AE1221" i="17"/>
  <c r="AE1223" i="17"/>
  <c r="AE1214" i="17"/>
  <c r="AF1295" i="17"/>
  <c r="AF1292" i="17"/>
  <c r="AF1290" i="17"/>
  <c r="AF1286" i="17"/>
  <c r="AO1302" i="17"/>
  <c r="AO1305" i="17"/>
  <c r="AO1298" i="17"/>
  <c r="BR497" i="17"/>
  <c r="CI564" i="17"/>
  <c r="CC564" i="17" s="1"/>
  <c r="G578" i="17"/>
  <c r="BR609" i="17"/>
  <c r="H713" i="17"/>
  <c r="BR753" i="17"/>
  <c r="G766" i="17"/>
  <c r="H790" i="17"/>
  <c r="T867" i="17"/>
  <c r="K880" i="17"/>
  <c r="G908" i="17"/>
  <c r="F914" i="17"/>
  <c r="BU914" i="17" s="1"/>
  <c r="N924" i="17"/>
  <c r="S917" i="17"/>
  <c r="Y919" i="17"/>
  <c r="AC923" i="17"/>
  <c r="BD938" i="17"/>
  <c r="BO938" i="17"/>
  <c r="AH950" i="17"/>
  <c r="V975" i="17"/>
  <c r="BB975" i="17"/>
  <c r="BM975" i="17"/>
  <c r="H988" i="17"/>
  <c r="AB990" i="17"/>
  <c r="BB986" i="17"/>
  <c r="BD986" i="17"/>
  <c r="AL1009" i="17"/>
  <c r="AT1026" i="17"/>
  <c r="AT1032" i="17"/>
  <c r="Q1065" i="17"/>
  <c r="Q1066" i="17"/>
  <c r="AC1161" i="17"/>
  <c r="AC1158" i="17"/>
  <c r="BM1161" i="17"/>
  <c r="BM1159" i="17"/>
  <c r="BM1156" i="17"/>
  <c r="BM1154" i="17"/>
  <c r="BR435" i="17"/>
  <c r="E470" i="17"/>
  <c r="CI471" i="17"/>
  <c r="CD471" i="17" s="1"/>
  <c r="BR516" i="17"/>
  <c r="G526" i="17"/>
  <c r="CI547" i="17"/>
  <c r="CD547" i="17" s="1"/>
  <c r="G586" i="17"/>
  <c r="H714" i="17"/>
  <c r="G769" i="17"/>
  <c r="BR761" i="17"/>
  <c r="E784" i="17"/>
  <c r="G809" i="17"/>
  <c r="T875" i="17"/>
  <c r="BR904" i="17"/>
  <c r="F918" i="17"/>
  <c r="S925" i="17"/>
  <c r="BD924" i="17"/>
  <c r="L936" i="17"/>
  <c r="R935" i="17"/>
  <c r="AH929" i="17"/>
  <c r="AR934" i="17"/>
  <c r="AY926" i="17"/>
  <c r="O938" i="17"/>
  <c r="BO942" i="17"/>
  <c r="AH952" i="17"/>
  <c r="BB979" i="17"/>
  <c r="BM985" i="17"/>
  <c r="H992" i="17"/>
  <c r="BB987" i="17"/>
  <c r="K1067" i="17"/>
  <c r="K1064" i="17"/>
  <c r="BM1105" i="17"/>
  <c r="BM1096" i="17"/>
  <c r="BA1161" i="17"/>
  <c r="BA1160" i="17"/>
  <c r="E1194" i="17"/>
  <c r="E1196" i="17"/>
  <c r="E1191" i="17"/>
  <c r="AH1230" i="17"/>
  <c r="AH1231" i="17"/>
  <c r="AA1249" i="17"/>
  <c r="AA1245" i="17"/>
  <c r="AS1054" i="17"/>
  <c r="AS1050" i="17"/>
  <c r="BL1065" i="17"/>
  <c r="BL1058" i="17"/>
  <c r="BL1063" i="17"/>
  <c r="AA1157" i="17"/>
  <c r="AA1162" i="17"/>
  <c r="AA1160" i="17"/>
  <c r="AW1161" i="17"/>
  <c r="AW1157" i="17"/>
  <c r="BA1159" i="17"/>
  <c r="BR1166" i="17"/>
  <c r="U1235" i="17"/>
  <c r="U1234" i="17"/>
  <c r="U1230" i="17"/>
  <c r="K1284" i="17"/>
  <c r="K1280" i="17"/>
  <c r="CC1280" i="17" s="1"/>
  <c r="K1279" i="17"/>
  <c r="AR1285" i="17"/>
  <c r="AR1274" i="17"/>
  <c r="CI1325" i="17"/>
  <c r="BR1325" i="17"/>
  <c r="AF1347" i="17"/>
  <c r="AX1347" i="17"/>
  <c r="BH1353" i="17"/>
  <c r="BN1354" i="17"/>
  <c r="AQ1378" i="17"/>
  <c r="BC1370" i="17"/>
  <c r="BI1376" i="17"/>
  <c r="BP1163" i="17"/>
  <c r="AB1217" i="17"/>
  <c r="BP1237" i="17"/>
  <c r="L1238" i="17"/>
  <c r="AO1247" i="17"/>
  <c r="BA1239" i="17"/>
  <c r="CI1239" i="17"/>
  <c r="G1260" i="17"/>
  <c r="BH1279" i="17"/>
  <c r="AW1294" i="17"/>
  <c r="AZ1295" i="17"/>
  <c r="BR1287" i="17"/>
  <c r="AL1299" i="17"/>
  <c r="BD1299" i="17"/>
  <c r="BR1299" i="17"/>
  <c r="S1337" i="17"/>
  <c r="AI1337" i="17"/>
  <c r="AR1345" i="17"/>
  <c r="AY1337" i="17"/>
  <c r="AF1348" i="17"/>
  <c r="AK1357" i="17"/>
  <c r="BE1351" i="17"/>
  <c r="AA1371" i="17"/>
  <c r="AF1370" i="17"/>
  <c r="BC1376" i="17"/>
  <c r="BI1379" i="17"/>
  <c r="AO1022" i="17"/>
  <c r="BD1031" i="17"/>
  <c r="U1052" i="17"/>
  <c r="AN1083" i="17"/>
  <c r="AN1122" i="17"/>
  <c r="AT1152" i="17"/>
  <c r="H1178" i="17"/>
  <c r="L1218" i="17"/>
  <c r="O1224" i="17"/>
  <c r="AB1218" i="17"/>
  <c r="AQ1214" i="17"/>
  <c r="BR1216" i="17"/>
  <c r="G1226" i="17"/>
  <c r="Z1228" i="17"/>
  <c r="AT1227" i="17"/>
  <c r="AY1232" i="17"/>
  <c r="BA1246" i="17"/>
  <c r="W1275" i="17"/>
  <c r="BH1282" i="17"/>
  <c r="AL1300" i="17"/>
  <c r="Y1335" i="17"/>
  <c r="AI1339" i="17"/>
  <c r="AY1339" i="17"/>
  <c r="BD1345" i="17"/>
  <c r="AF1352" i="17"/>
  <c r="AH1357" i="17"/>
  <c r="BO1357" i="17"/>
  <c r="AF1371" i="17"/>
  <c r="AL1371" i="17"/>
  <c r="BI1380" i="17"/>
  <c r="AJ1028" i="17"/>
  <c r="AO1025" i="17"/>
  <c r="AR1027" i="17"/>
  <c r="E1054" i="17"/>
  <c r="U1054" i="17"/>
  <c r="AT1047" i="17"/>
  <c r="BN1052" i="17"/>
  <c r="CI1048" i="17"/>
  <c r="AB1063" i="17"/>
  <c r="AV1067" i="17"/>
  <c r="BL1099" i="17"/>
  <c r="AV1120" i="17"/>
  <c r="BP1128" i="17"/>
  <c r="E1157" i="17"/>
  <c r="M1155" i="17"/>
  <c r="AJ1155" i="17"/>
  <c r="BH1164" i="17"/>
  <c r="L1219" i="17"/>
  <c r="CD1219" i="17" s="1"/>
  <c r="AB1219" i="17"/>
  <c r="BI1217" i="17"/>
  <c r="L1237" i="17"/>
  <c r="Z1236" i="17"/>
  <c r="AQ1228" i="17"/>
  <c r="AT1233" i="17"/>
  <c r="BK1227" i="17"/>
  <c r="BN1237" i="17"/>
  <c r="BR1226" i="17"/>
  <c r="S1244" i="17"/>
  <c r="AK1238" i="17"/>
  <c r="H1258" i="17"/>
  <c r="CI1253" i="17"/>
  <c r="AB1277" i="17"/>
  <c r="AN1278" i="17"/>
  <c r="BP1278" i="17"/>
  <c r="T1286" i="17"/>
  <c r="AS1287" i="17"/>
  <c r="BH1290" i="17"/>
  <c r="K1300" i="17"/>
  <c r="CC1300" i="17" s="1"/>
  <c r="AL1307" i="17"/>
  <c r="BE1308" i="17"/>
  <c r="BN1298" i="17"/>
  <c r="N1310" i="17"/>
  <c r="O1344" i="17"/>
  <c r="Y1339" i="17"/>
  <c r="AO1334" i="17"/>
  <c r="T1346" i="17"/>
  <c r="AF1357" i="17"/>
  <c r="W1370" i="17"/>
  <c r="AF1377" i="17"/>
  <c r="BA1376" i="17"/>
  <c r="AB1222" i="17"/>
  <c r="K1303" i="17"/>
  <c r="CC1303" i="17" s="1"/>
  <c r="H1320" i="17"/>
  <c r="N1315" i="17"/>
  <c r="AX1337" i="17"/>
  <c r="BJ1338" i="17"/>
  <c r="BR1340" i="17"/>
  <c r="W1229" i="17"/>
  <c r="BO1226" i="17"/>
  <c r="J1242" i="17"/>
  <c r="AC1240" i="17"/>
  <c r="CI1254" i="17"/>
  <c r="CB1254" i="17" s="1"/>
  <c r="AZ1274" i="17"/>
  <c r="AD1289" i="17"/>
  <c r="BC1296" i="17"/>
  <c r="K1308" i="17"/>
  <c r="AR1299" i="17"/>
  <c r="BB1301" i="17"/>
  <c r="BJ1299" i="17"/>
  <c r="M1337" i="17"/>
  <c r="P1339" i="17"/>
  <c r="V1334" i="17"/>
  <c r="AT1335" i="17"/>
  <c r="AX1339" i="17"/>
  <c r="U1348" i="17"/>
  <c r="AD1354" i="17"/>
  <c r="AG1346" i="17"/>
  <c r="AJ1347" i="17"/>
  <c r="AV1347" i="17"/>
  <c r="BL1356" i="17"/>
  <c r="BR1346" i="17"/>
  <c r="BR1351" i="17"/>
  <c r="AD1373" i="17"/>
  <c r="BB1375" i="17"/>
  <c r="BK1378" i="17"/>
  <c r="AO1030" i="17"/>
  <c r="BA1083" i="17"/>
  <c r="W1129" i="17"/>
  <c r="BL1128" i="17"/>
  <c r="T1145" i="17"/>
  <c r="AE1151" i="17"/>
  <c r="AV1144" i="17"/>
  <c r="J1158" i="17"/>
  <c r="Z1160" i="17"/>
  <c r="AB1164" i="17"/>
  <c r="AG1159" i="17"/>
  <c r="AV1161" i="17"/>
  <c r="N1181" i="17"/>
  <c r="J1211" i="17"/>
  <c r="O1208" i="17"/>
  <c r="M1217" i="17"/>
  <c r="R1225" i="17"/>
  <c r="AB1214" i="17"/>
  <c r="AH1216" i="17"/>
  <c r="AJ1225" i="17"/>
  <c r="AO1215" i="17"/>
  <c r="AR1222" i="17"/>
  <c r="AW1214" i="17"/>
  <c r="BA1225" i="17"/>
  <c r="BP1225" i="17"/>
  <c r="J1228" i="17"/>
  <c r="CB1228" i="17" s="1"/>
  <c r="S1234" i="17"/>
  <c r="W1232" i="17"/>
  <c r="AG1234" i="17"/>
  <c r="AJ1228" i="17"/>
  <c r="AQ1236" i="17"/>
  <c r="BA1231" i="17"/>
  <c r="BG1231" i="17"/>
  <c r="BK1231" i="17"/>
  <c r="J1243" i="17"/>
  <c r="E1264" i="17"/>
  <c r="AD1285" i="17"/>
  <c r="AV1275" i="17"/>
  <c r="P1292" i="17"/>
  <c r="AI1288" i="17"/>
  <c r="BJ1294" i="17"/>
  <c r="BP1288" i="17"/>
  <c r="AN1307" i="17"/>
  <c r="AY1306" i="17"/>
  <c r="BB1305" i="17"/>
  <c r="BJ1300" i="17"/>
  <c r="BP1301" i="17"/>
  <c r="E1317" i="17"/>
  <c r="O1310" i="17"/>
  <c r="V1340" i="17"/>
  <c r="AH1338" i="17"/>
  <c r="AQ1342" i="17"/>
  <c r="AT1336" i="17"/>
  <c r="BF1337" i="17"/>
  <c r="CI1335" i="17"/>
  <c r="AG1350" i="17"/>
  <c r="BB1381" i="17"/>
  <c r="AH365" i="17"/>
  <c r="AH372" i="17"/>
  <c r="AH366" i="17"/>
  <c r="AH364" i="17"/>
  <c r="AX1056" i="17"/>
  <c r="AX1050" i="17"/>
  <c r="R1293" i="17"/>
  <c r="R1286" i="17"/>
  <c r="Z1308" i="17"/>
  <c r="Z1304" i="17"/>
  <c r="BJ6" i="17"/>
  <c r="AU27" i="17"/>
  <c r="H50" i="17"/>
  <c r="BC74" i="17"/>
  <c r="AE166" i="17"/>
  <c r="AO169" i="17"/>
  <c r="AS167" i="17"/>
  <c r="BA159" i="17"/>
  <c r="BB160" i="17"/>
  <c r="BD169" i="17"/>
  <c r="BM163" i="17"/>
  <c r="S180" i="17"/>
  <c r="AI174" i="17"/>
  <c r="U197" i="17"/>
  <c r="AI205" i="17"/>
  <c r="G216" i="17"/>
  <c r="K210" i="17"/>
  <c r="CC210" i="17" s="1"/>
  <c r="O210" i="17"/>
  <c r="AS209" i="17"/>
  <c r="P247" i="17"/>
  <c r="AK253" i="17"/>
  <c r="G255" i="17"/>
  <c r="BR260" i="17"/>
  <c r="F267" i="17"/>
  <c r="I267" i="17"/>
  <c r="U268" i="17"/>
  <c r="AH267" i="17"/>
  <c r="AL268" i="17"/>
  <c r="AP271" i="17"/>
  <c r="AT267" i="17"/>
  <c r="AZ277" i="17"/>
  <c r="BE268" i="17"/>
  <c r="F281" i="17"/>
  <c r="V279" i="17"/>
  <c r="AE281" i="17"/>
  <c r="AL278" i="17"/>
  <c r="BA280" i="17"/>
  <c r="BM279" i="17"/>
  <c r="L308" i="17"/>
  <c r="CD308" i="17" s="1"/>
  <c r="J314" i="17"/>
  <c r="P333" i="17"/>
  <c r="P330" i="17"/>
  <c r="E340" i="17"/>
  <c r="AA341" i="17"/>
  <c r="AK347" i="17"/>
  <c r="AK340" i="17"/>
  <c r="AV345" i="17"/>
  <c r="AV347" i="17"/>
  <c r="AV342" i="17"/>
  <c r="AV338" i="17"/>
  <c r="CI342" i="17"/>
  <c r="BR342" i="17"/>
  <c r="E357" i="17"/>
  <c r="E360" i="17"/>
  <c r="E355" i="17"/>
  <c r="E353" i="17"/>
  <c r="E351" i="17"/>
  <c r="AP360" i="17"/>
  <c r="AP355" i="17"/>
  <c r="BJ373" i="17"/>
  <c r="BJ366" i="17"/>
  <c r="L387" i="17"/>
  <c r="L395" i="17"/>
  <c r="L392" i="17"/>
  <c r="L390" i="17"/>
  <c r="L388" i="17"/>
  <c r="L386" i="17"/>
  <c r="E453" i="17"/>
  <c r="E456" i="17"/>
  <c r="E446" i="17"/>
  <c r="F622" i="17"/>
  <c r="F617" i="17"/>
  <c r="F765" i="17"/>
  <c r="F769" i="17"/>
  <c r="F759" i="17"/>
  <c r="W933" i="17"/>
  <c r="W928" i="17"/>
  <c r="W930" i="17"/>
  <c r="AP942" i="17"/>
  <c r="AP947" i="17"/>
  <c r="AP944" i="17"/>
  <c r="AP941" i="17"/>
  <c r="AP940" i="17"/>
  <c r="AP939" i="17"/>
  <c r="BL981" i="17"/>
  <c r="BL982" i="17"/>
  <c r="H119" i="17"/>
  <c r="I143" i="17"/>
  <c r="CA143" i="17" s="1"/>
  <c r="O166" i="17"/>
  <c r="P6" i="17"/>
  <c r="AB8" i="17"/>
  <c r="AH63" i="17"/>
  <c r="I130" i="17"/>
  <c r="O140" i="17"/>
  <c r="BR145" i="17"/>
  <c r="BR151" i="17"/>
  <c r="E158" i="17"/>
  <c r="W161" i="17"/>
  <c r="U205" i="17"/>
  <c r="K211" i="17"/>
  <c r="P251" i="17"/>
  <c r="F268" i="17"/>
  <c r="I273" i="17"/>
  <c r="U276" i="17"/>
  <c r="AH271" i="17"/>
  <c r="V282" i="17"/>
  <c r="AE283" i="17"/>
  <c r="AL280" i="17"/>
  <c r="BA283" i="17"/>
  <c r="BM280" i="17"/>
  <c r="J309" i="17"/>
  <c r="J304" i="17"/>
  <c r="J317" i="17"/>
  <c r="CB317" i="17" s="1"/>
  <c r="K355" i="17"/>
  <c r="K358" i="17"/>
  <c r="CC358" i="17" s="1"/>
  <c r="T367" i="17"/>
  <c r="T370" i="17"/>
  <c r="T366" i="17"/>
  <c r="T364" i="17"/>
  <c r="T363" i="17"/>
  <c r="T362" i="17"/>
  <c r="E438" i="17"/>
  <c r="E444" i="17"/>
  <c r="E440" i="17"/>
  <c r="E439" i="17"/>
  <c r="E437" i="17"/>
  <c r="E435" i="17"/>
  <c r="F501" i="17"/>
  <c r="F503" i="17"/>
  <c r="F500" i="17"/>
  <c r="F495" i="17"/>
  <c r="G540" i="17"/>
  <c r="G538" i="17"/>
  <c r="CI573" i="17"/>
  <c r="CB573" i="17" s="1"/>
  <c r="BR573" i="17"/>
  <c r="J875" i="17"/>
  <c r="J877" i="17"/>
  <c r="J869" i="17"/>
  <c r="AV921" i="17"/>
  <c r="AV922" i="17"/>
  <c r="H944" i="17"/>
  <c r="H943" i="17"/>
  <c r="CI412" i="17"/>
  <c r="CD412" i="17" s="1"/>
  <c r="BR412" i="17"/>
  <c r="AO1234" i="17"/>
  <c r="AO1236" i="17"/>
  <c r="AO1226" i="17"/>
  <c r="V68" i="17"/>
  <c r="BG64" i="17"/>
  <c r="BK62" i="17"/>
  <c r="O85" i="17"/>
  <c r="F13" i="17"/>
  <c r="CB8" i="17"/>
  <c r="N4" i="17"/>
  <c r="P8" i="17"/>
  <c r="AK2" i="17"/>
  <c r="AM7" i="17"/>
  <c r="BB5" i="17"/>
  <c r="G16" i="17"/>
  <c r="J16" i="17"/>
  <c r="AA15" i="17"/>
  <c r="AZ16" i="17"/>
  <c r="O26" i="17"/>
  <c r="AR31" i="17"/>
  <c r="BR28" i="17"/>
  <c r="G48" i="17"/>
  <c r="O58" i="17"/>
  <c r="E67" i="17"/>
  <c r="T62" i="17"/>
  <c r="AH65" i="17"/>
  <c r="AK64" i="17"/>
  <c r="BA68" i="17"/>
  <c r="BC73" i="17"/>
  <c r="BG72" i="17"/>
  <c r="BK68" i="17"/>
  <c r="BO64" i="17"/>
  <c r="W80" i="17"/>
  <c r="AK77" i="17"/>
  <c r="AN84" i="17"/>
  <c r="AV78" i="17"/>
  <c r="BC85" i="17"/>
  <c r="BM78" i="17"/>
  <c r="E95" i="17"/>
  <c r="H97" i="17"/>
  <c r="K93" i="17"/>
  <c r="O94" i="17"/>
  <c r="AM94" i="17"/>
  <c r="AS87" i="17"/>
  <c r="BA95" i="17"/>
  <c r="I108" i="17"/>
  <c r="N99" i="17"/>
  <c r="H136" i="17"/>
  <c r="O145" i="17"/>
  <c r="E160" i="17"/>
  <c r="F163" i="17"/>
  <c r="M159" i="17"/>
  <c r="S162" i="17"/>
  <c r="AC159" i="17"/>
  <c r="AF161" i="17"/>
  <c r="AH162" i="17"/>
  <c r="AP167" i="17"/>
  <c r="AX163" i="17"/>
  <c r="BA163" i="17"/>
  <c r="BB162" i="17"/>
  <c r="BE163" i="17"/>
  <c r="K179" i="17"/>
  <c r="Q175" i="17"/>
  <c r="AI180" i="17"/>
  <c r="AW174" i="17"/>
  <c r="BJ178" i="17"/>
  <c r="BN171" i="17"/>
  <c r="G203" i="17"/>
  <c r="L202" i="17"/>
  <c r="CD202" i="17" s="1"/>
  <c r="X204" i="17"/>
  <c r="AB198" i="17"/>
  <c r="AE203" i="17"/>
  <c r="AP196" i="17"/>
  <c r="BA197" i="17"/>
  <c r="H206" i="17"/>
  <c r="P206" i="17"/>
  <c r="W212" i="17"/>
  <c r="AC209" i="17"/>
  <c r="AL216" i="17"/>
  <c r="AP212" i="17"/>
  <c r="BD210" i="17"/>
  <c r="H218" i="17"/>
  <c r="K231" i="17"/>
  <c r="CC231" i="17" s="1"/>
  <c r="F253" i="17"/>
  <c r="M242" i="17"/>
  <c r="T242" i="17"/>
  <c r="X250" i="17"/>
  <c r="AC245" i="17"/>
  <c r="AW242" i="17"/>
  <c r="AY251" i="17"/>
  <c r="K265" i="17"/>
  <c r="F269" i="17"/>
  <c r="AE266" i="17"/>
  <c r="AL272" i="17"/>
  <c r="AU269" i="17"/>
  <c r="BK275" i="17"/>
  <c r="BN268" i="17"/>
  <c r="G281" i="17"/>
  <c r="Q280" i="17"/>
  <c r="T288" i="17"/>
  <c r="V287" i="17"/>
  <c r="AE289" i="17"/>
  <c r="AH284" i="17"/>
  <c r="AL283" i="17"/>
  <c r="AO281" i="17"/>
  <c r="AW284" i="17"/>
  <c r="BA284" i="17"/>
  <c r="BJ278" i="17"/>
  <c r="BM284" i="17"/>
  <c r="F294" i="17"/>
  <c r="I300" i="17"/>
  <c r="CA300" i="17" s="1"/>
  <c r="CI295" i="17"/>
  <c r="E318" i="17"/>
  <c r="E325" i="17"/>
  <c r="G345" i="17"/>
  <c r="G338" i="17"/>
  <c r="AR345" i="17"/>
  <c r="AR338" i="17"/>
  <c r="E356" i="17"/>
  <c r="K350" i="17"/>
  <c r="CC350" i="17" s="1"/>
  <c r="T371" i="17"/>
  <c r="AJ370" i="17"/>
  <c r="AJ371" i="17"/>
  <c r="AJ368" i="17"/>
  <c r="AJ362" i="17"/>
  <c r="AO405" i="17"/>
  <c r="AO406" i="17"/>
  <c r="AO402" i="17"/>
  <c r="AO399" i="17"/>
  <c r="F498" i="17"/>
  <c r="BR508" i="17"/>
  <c r="CI508" i="17"/>
  <c r="CB508" i="17" s="1"/>
  <c r="E743" i="17"/>
  <c r="E744" i="17"/>
  <c r="AU870" i="17"/>
  <c r="AU876" i="17"/>
  <c r="AU872" i="17"/>
  <c r="AU868" i="17"/>
  <c r="BI873" i="17"/>
  <c r="BI872" i="17"/>
  <c r="AX1230" i="17"/>
  <c r="AX1228" i="17"/>
  <c r="M2" i="17"/>
  <c r="P3" i="17"/>
  <c r="AT2" i="17"/>
  <c r="BC8" i="17"/>
  <c r="BP6" i="17"/>
  <c r="BR32" i="17"/>
  <c r="AE80" i="17"/>
  <c r="AL86" i="17"/>
  <c r="I128" i="17"/>
  <c r="CA128" i="17" s="1"/>
  <c r="G150" i="17"/>
  <c r="AE85" i="17"/>
  <c r="AV77" i="17"/>
  <c r="BC82" i="17"/>
  <c r="BM75" i="17"/>
  <c r="I100" i="17"/>
  <c r="CA100" i="17" s="1"/>
  <c r="N6" i="17"/>
  <c r="AM8" i="17"/>
  <c r="BB7" i="17"/>
  <c r="G18" i="17"/>
  <c r="CC25" i="17"/>
  <c r="AZ18" i="17"/>
  <c r="O34" i="17"/>
  <c r="E71" i="17"/>
  <c r="AH66" i="17"/>
  <c r="AK66" i="17"/>
  <c r="BA73" i="17"/>
  <c r="BK70" i="17"/>
  <c r="BO65" i="17"/>
  <c r="W82" i="17"/>
  <c r="AK79" i="17"/>
  <c r="BM83" i="17"/>
  <c r="AS88" i="17"/>
  <c r="O127" i="17"/>
  <c r="H138" i="17"/>
  <c r="E163" i="17"/>
  <c r="F169" i="17"/>
  <c r="M160" i="17"/>
  <c r="AH163" i="17"/>
  <c r="AX167" i="17"/>
  <c r="BA164" i="17"/>
  <c r="BB168" i="17"/>
  <c r="Q179" i="17"/>
  <c r="AW180" i="17"/>
  <c r="AP200" i="17"/>
  <c r="H209" i="17"/>
  <c r="P210" i="17"/>
  <c r="AP216" i="17"/>
  <c r="H222" i="17"/>
  <c r="K232" i="17"/>
  <c r="M250" i="17"/>
  <c r="T243" i="17"/>
  <c r="AW246" i="17"/>
  <c r="AY252" i="17"/>
  <c r="F272" i="17"/>
  <c r="CC266" i="17"/>
  <c r="AE269" i="17"/>
  <c r="AL275" i="17"/>
  <c r="AU270" i="17"/>
  <c r="BN271" i="17"/>
  <c r="Q281" i="17"/>
  <c r="AL284" i="17"/>
  <c r="AO288" i="17"/>
  <c r="AT284" i="17"/>
  <c r="BF278" i="17"/>
  <c r="BJ282" i="17"/>
  <c r="BM288" i="17"/>
  <c r="F295" i="17"/>
  <c r="I301" i="17"/>
  <c r="CA301" i="17" s="1"/>
  <c r="L293" i="17"/>
  <c r="CD293" i="17" s="1"/>
  <c r="K303" i="17"/>
  <c r="N310" i="17"/>
  <c r="N306" i="17"/>
  <c r="L326" i="17"/>
  <c r="CD326" i="17" s="1"/>
  <c r="BF348" i="17"/>
  <c r="BF342" i="17"/>
  <c r="BF338" i="17"/>
  <c r="E361" i="17"/>
  <c r="L358" i="17"/>
  <c r="CD358" i="17" s="1"/>
  <c r="L359" i="17"/>
  <c r="CD359" i="17" s="1"/>
  <c r="AB368" i="17"/>
  <c r="AB370" i="17"/>
  <c r="AB366" i="17"/>
  <c r="AJ364" i="17"/>
  <c r="G419" i="17"/>
  <c r="G420" i="17"/>
  <c r="G412" i="17"/>
  <c r="BH418" i="17"/>
  <c r="BH420" i="17"/>
  <c r="BH419" i="17"/>
  <c r="BH415" i="17"/>
  <c r="BH411" i="17"/>
  <c r="F561" i="17"/>
  <c r="F564" i="17"/>
  <c r="L889" i="17"/>
  <c r="L888" i="17"/>
  <c r="L884" i="17"/>
  <c r="L879" i="17"/>
  <c r="CD879" i="17" s="1"/>
  <c r="AA981" i="17"/>
  <c r="AA985" i="17"/>
  <c r="AA983" i="17"/>
  <c r="J321" i="17"/>
  <c r="CB321" i="17" s="1"/>
  <c r="J324" i="17"/>
  <c r="J315" i="17"/>
  <c r="CB315" i="17" s="1"/>
  <c r="AT1126" i="17"/>
  <c r="AT1122" i="17"/>
  <c r="AT1120" i="17"/>
  <c r="AK17" i="17"/>
  <c r="AQ15" i="17"/>
  <c r="BF16" i="17"/>
  <c r="S24" i="17"/>
  <c r="AH28" i="17"/>
  <c r="H92" i="17"/>
  <c r="G3" i="17"/>
  <c r="N7" i="17"/>
  <c r="AD3" i="17"/>
  <c r="AF11" i="17"/>
  <c r="AL3" i="17"/>
  <c r="AM11" i="17"/>
  <c r="BB8" i="17"/>
  <c r="G19" i="17"/>
  <c r="K15" i="17"/>
  <c r="CC15" i="17" s="1"/>
  <c r="P23" i="17"/>
  <c r="W25" i="17"/>
  <c r="AB14" i="17"/>
  <c r="AF14" i="17"/>
  <c r="AR22" i="17"/>
  <c r="AZ19" i="17"/>
  <c r="BD20" i="17"/>
  <c r="E37" i="17"/>
  <c r="O35" i="17"/>
  <c r="O38" i="17"/>
  <c r="U62" i="17"/>
  <c r="AH71" i="17"/>
  <c r="BO72" i="17"/>
  <c r="P83" i="17"/>
  <c r="AD78" i="17"/>
  <c r="AK80" i="17"/>
  <c r="AM80" i="17"/>
  <c r="AO78" i="17"/>
  <c r="AT79" i="17"/>
  <c r="AW75" i="17"/>
  <c r="BD83" i="17"/>
  <c r="BJ82" i="17"/>
  <c r="F87" i="17"/>
  <c r="I91" i="17"/>
  <c r="CA91" i="17" s="1"/>
  <c r="V91" i="17"/>
  <c r="AF92" i="17"/>
  <c r="AS94" i="17"/>
  <c r="AZ93" i="17"/>
  <c r="BG90" i="17"/>
  <c r="BL96" i="17"/>
  <c r="G99" i="17"/>
  <c r="J100" i="17"/>
  <c r="CB100" i="17" s="1"/>
  <c r="P119" i="17"/>
  <c r="H139" i="17"/>
  <c r="E164" i="17"/>
  <c r="BA166" i="17"/>
  <c r="H210" i="17"/>
  <c r="P214" i="17"/>
  <c r="H226" i="17"/>
  <c r="K240" i="17"/>
  <c r="CC240" i="17" s="1"/>
  <c r="M253" i="17"/>
  <c r="T250" i="17"/>
  <c r="AE270" i="17"/>
  <c r="AL277" i="17"/>
  <c r="AL288" i="17"/>
  <c r="BD342" i="17"/>
  <c r="BD340" i="17"/>
  <c r="BO359" i="17"/>
  <c r="BO357" i="17"/>
  <c r="BO353" i="17"/>
  <c r="BE399" i="17"/>
  <c r="BE406" i="17"/>
  <c r="BR436" i="17"/>
  <c r="CI436" i="17"/>
  <c r="F669" i="17"/>
  <c r="F664" i="17"/>
  <c r="U871" i="17"/>
  <c r="U872" i="17"/>
  <c r="U869" i="17"/>
  <c r="BC870" i="17"/>
  <c r="BC872" i="17"/>
  <c r="CI912" i="17"/>
  <c r="BR912" i="17"/>
  <c r="AJ916" i="17"/>
  <c r="AJ920" i="17"/>
  <c r="I934" i="17"/>
  <c r="I935" i="17"/>
  <c r="I927" i="17"/>
  <c r="CA927" i="17" s="1"/>
  <c r="I936" i="17"/>
  <c r="I931" i="17"/>
  <c r="CA931" i="17" s="1"/>
  <c r="I928" i="17"/>
  <c r="AJ345" i="17"/>
  <c r="AJ347" i="17"/>
  <c r="AJ338" i="17"/>
  <c r="AQ1295" i="17"/>
  <c r="AQ1291" i="17"/>
  <c r="AQ1289" i="17"/>
  <c r="BL1306" i="17"/>
  <c r="BL1308" i="17"/>
  <c r="BL1298" i="17"/>
  <c r="AQ7" i="17"/>
  <c r="AT10" i="17"/>
  <c r="G15" i="17"/>
  <c r="AK22" i="17"/>
  <c r="AQ20" i="17"/>
  <c r="AU17" i="17"/>
  <c r="AZ14" i="17"/>
  <c r="E64" i="17"/>
  <c r="R78" i="17"/>
  <c r="N8" i="17"/>
  <c r="BB10" i="17"/>
  <c r="G23" i="17"/>
  <c r="AB18" i="17"/>
  <c r="AZ23" i="17"/>
  <c r="BJ20" i="17"/>
  <c r="T26" i="17"/>
  <c r="AJ26" i="17"/>
  <c r="BR30" i="17"/>
  <c r="G38" i="17"/>
  <c r="O39" i="17"/>
  <c r="K59" i="17"/>
  <c r="CC59" i="17" s="1"/>
  <c r="F63" i="17"/>
  <c r="U65" i="17"/>
  <c r="AE66" i="17"/>
  <c r="AH72" i="17"/>
  <c r="BL66" i="17"/>
  <c r="G80" i="17"/>
  <c r="AD80" i="17"/>
  <c r="AG83" i="17"/>
  <c r="AM85" i="17"/>
  <c r="AO79" i="17"/>
  <c r="AW79" i="17"/>
  <c r="BA83" i="17"/>
  <c r="BN78" i="17"/>
  <c r="I95" i="17"/>
  <c r="Q88" i="17"/>
  <c r="V94" i="17"/>
  <c r="AF96" i="17"/>
  <c r="AK87" i="17"/>
  <c r="AV87" i="17"/>
  <c r="BC94" i="17"/>
  <c r="BL97" i="17"/>
  <c r="J102" i="17"/>
  <c r="L118" i="17"/>
  <c r="CD118" i="17" s="1"/>
  <c r="L123" i="17"/>
  <c r="H140" i="17"/>
  <c r="F150" i="17"/>
  <c r="M147" i="17"/>
  <c r="E166" i="17"/>
  <c r="G169" i="17"/>
  <c r="N158" i="17"/>
  <c r="U166" i="17"/>
  <c r="AV164" i="17"/>
  <c r="BA167" i="17"/>
  <c r="BC158" i="17"/>
  <c r="BL161" i="17"/>
  <c r="F170" i="17"/>
  <c r="T251" i="17"/>
  <c r="AI251" i="17"/>
  <c r="BJ245" i="17"/>
  <c r="AP266" i="17"/>
  <c r="AV274" i="17"/>
  <c r="L312" i="17"/>
  <c r="L307" i="17"/>
  <c r="L302" i="17"/>
  <c r="H333" i="17"/>
  <c r="H334" i="17"/>
  <c r="H327" i="17"/>
  <c r="N333" i="17"/>
  <c r="N334" i="17"/>
  <c r="N329" i="17"/>
  <c r="Z345" i="17"/>
  <c r="Z348" i="17"/>
  <c r="Z342" i="17"/>
  <c r="Z338" i="17"/>
  <c r="AE345" i="17"/>
  <c r="AE346" i="17"/>
  <c r="AI348" i="17"/>
  <c r="AI347" i="17"/>
  <c r="AX360" i="17"/>
  <c r="AX353" i="17"/>
  <c r="BH369" i="17"/>
  <c r="BH368" i="17"/>
  <c r="BH366" i="17"/>
  <c r="BH364" i="17"/>
  <c r="BH363" i="17"/>
  <c r="BH362" i="17"/>
  <c r="BN373" i="17"/>
  <c r="BN369" i="17"/>
  <c r="E384" i="17"/>
  <c r="E382" i="17"/>
  <c r="E378" i="17"/>
  <c r="E377" i="17"/>
  <c r="E375" i="17"/>
  <c r="E374" i="17"/>
  <c r="K377" i="17"/>
  <c r="K384" i="17"/>
  <c r="K376" i="17"/>
  <c r="AZ403" i="17"/>
  <c r="AZ406" i="17"/>
  <c r="AZ402" i="17"/>
  <c r="BC419" i="17"/>
  <c r="BC416" i="17"/>
  <c r="F516" i="17"/>
  <c r="F514" i="17"/>
  <c r="E537" i="17"/>
  <c r="E540" i="17"/>
  <c r="E530" i="17"/>
  <c r="BR887" i="17"/>
  <c r="CI887" i="17"/>
  <c r="CA887" i="17" s="1"/>
  <c r="BG945" i="17"/>
  <c r="BG944" i="17"/>
  <c r="BP948" i="17"/>
  <c r="BP949" i="17"/>
  <c r="BP947" i="17"/>
  <c r="BP941" i="17"/>
  <c r="M971" i="17"/>
  <c r="M965" i="17"/>
  <c r="M967" i="17"/>
  <c r="F995" i="17"/>
  <c r="F991" i="17"/>
  <c r="F990" i="17"/>
  <c r="F989" i="17"/>
  <c r="F986" i="17"/>
  <c r="G25" i="17"/>
  <c r="H145" i="17"/>
  <c r="BP177" i="17"/>
  <c r="K185" i="17"/>
  <c r="L188" i="17"/>
  <c r="F198" i="17"/>
  <c r="N205" i="17"/>
  <c r="AE194" i="17"/>
  <c r="AH203" i="17"/>
  <c r="AN202" i="17"/>
  <c r="AU199" i="17"/>
  <c r="AY195" i="17"/>
  <c r="BH202" i="17"/>
  <c r="CB214" i="17"/>
  <c r="N214" i="17"/>
  <c r="AU215" i="17"/>
  <c r="BJ208" i="17"/>
  <c r="BO210" i="17"/>
  <c r="CA236" i="17"/>
  <c r="BR240" i="17"/>
  <c r="W248" i="17"/>
  <c r="AY243" i="17"/>
  <c r="K255" i="17"/>
  <c r="CC255" i="17" s="1"/>
  <c r="N257" i="17"/>
  <c r="AB277" i="17"/>
  <c r="AL266" i="17"/>
  <c r="AP267" i="17"/>
  <c r="AZ270" i="17"/>
  <c r="BI271" i="17"/>
  <c r="BM275" i="17"/>
  <c r="BO266" i="17"/>
  <c r="O282" i="17"/>
  <c r="U284" i="17"/>
  <c r="Y288" i="17"/>
  <c r="AD287" i="17"/>
  <c r="AG281" i="17"/>
  <c r="AM282" i="17"/>
  <c r="AP284" i="17"/>
  <c r="AU289" i="17"/>
  <c r="BN284" i="17"/>
  <c r="G298" i="17"/>
  <c r="J299" i="17"/>
  <c r="N290" i="17"/>
  <c r="L303" i="17"/>
  <c r="M317" i="17"/>
  <c r="H330" i="17"/>
  <c r="T345" i="17"/>
  <c r="T338" i="17"/>
  <c r="Z344" i="17"/>
  <c r="AF345" i="17"/>
  <c r="AF342" i="17"/>
  <c r="AI339" i="17"/>
  <c r="BM345" i="17"/>
  <c r="BM344" i="17"/>
  <c r="BM338" i="17"/>
  <c r="CI348" i="17"/>
  <c r="BR348" i="17"/>
  <c r="H354" i="17"/>
  <c r="H361" i="17"/>
  <c r="H355" i="17"/>
  <c r="Z359" i="17"/>
  <c r="AE357" i="17"/>
  <c r="AE354" i="17"/>
  <c r="AE352" i="17"/>
  <c r="AE350" i="17"/>
  <c r="AY355" i="17"/>
  <c r="AY356" i="17"/>
  <c r="AV373" i="17"/>
  <c r="AV370" i="17"/>
  <c r="AV363" i="17"/>
  <c r="BA372" i="17"/>
  <c r="BA363" i="17"/>
  <c r="BH370" i="17"/>
  <c r="BN370" i="17"/>
  <c r="BR367" i="17"/>
  <c r="CI367" i="17"/>
  <c r="CD367" i="17" s="1"/>
  <c r="E383" i="17"/>
  <c r="K381" i="17"/>
  <c r="BD415" i="17"/>
  <c r="BD419" i="17"/>
  <c r="BR418" i="17"/>
  <c r="CI418" i="17"/>
  <c r="F467" i="17"/>
  <c r="F460" i="17"/>
  <c r="G511" i="17"/>
  <c r="G517" i="17"/>
  <c r="G509" i="17"/>
  <c r="CI523" i="17"/>
  <c r="CB523" i="17" s="1"/>
  <c r="BR523" i="17"/>
  <c r="E849" i="17"/>
  <c r="E851" i="17"/>
  <c r="E845" i="17"/>
  <c r="CI874" i="17"/>
  <c r="BR874" i="17"/>
  <c r="BL921" i="17"/>
  <c r="BL924" i="17"/>
  <c r="BL914" i="17"/>
  <c r="AU933" i="17"/>
  <c r="AU931" i="17"/>
  <c r="BN957" i="17"/>
  <c r="BN953" i="17"/>
  <c r="BN961" i="17"/>
  <c r="BE349" i="17"/>
  <c r="AK361" i="17"/>
  <c r="AO360" i="17"/>
  <c r="AC370" i="17"/>
  <c r="AG371" i="17"/>
  <c r="M379" i="17"/>
  <c r="L403" i="17"/>
  <c r="AN408" i="17"/>
  <c r="BA409" i="17"/>
  <c r="Y414" i="17"/>
  <c r="AH417" i="17"/>
  <c r="AZ415" i="17"/>
  <c r="L430" i="17"/>
  <c r="F439" i="17"/>
  <c r="E468" i="17"/>
  <c r="F523" i="17"/>
  <c r="H524" i="17"/>
  <c r="H716" i="17"/>
  <c r="H753" i="17"/>
  <c r="H763" i="17"/>
  <c r="X875" i="17"/>
  <c r="AG868" i="17"/>
  <c r="AK877" i="17"/>
  <c r="BM872" i="17"/>
  <c r="G888" i="17"/>
  <c r="E908" i="17"/>
  <c r="F916" i="17"/>
  <c r="BF924" i="17"/>
  <c r="BG933" i="17"/>
  <c r="BG926" i="17"/>
  <c r="BG936" i="17"/>
  <c r="BG934" i="17"/>
  <c r="S945" i="17"/>
  <c r="S943" i="17"/>
  <c r="AJ948" i="17"/>
  <c r="AJ938" i="17"/>
  <c r="AE957" i="17"/>
  <c r="AE961" i="17"/>
  <c r="AE951" i="17"/>
  <c r="AE950" i="17"/>
  <c r="AU953" i="17"/>
  <c r="AU957" i="17"/>
  <c r="AU951" i="17"/>
  <c r="BH985" i="17"/>
  <c r="BH984" i="17"/>
  <c r="BH982" i="17"/>
  <c r="BH980" i="17"/>
  <c r="BH978" i="17"/>
  <c r="BH976" i="17"/>
  <c r="BH974" i="17"/>
  <c r="BE1017" i="17"/>
  <c r="BE1018" i="17"/>
  <c r="BE1010" i="17"/>
  <c r="P922" i="17"/>
  <c r="P914" i="17"/>
  <c r="AW915" i="17"/>
  <c r="AW920" i="17"/>
  <c r="AB932" i="17"/>
  <c r="AB937" i="17"/>
  <c r="AB928" i="17"/>
  <c r="AB948" i="17"/>
  <c r="AB947" i="17"/>
  <c r="AB941" i="17"/>
  <c r="L960" i="17"/>
  <c r="L961" i="17"/>
  <c r="L959" i="17"/>
  <c r="X956" i="17"/>
  <c r="X950" i="17"/>
  <c r="BG958" i="17"/>
  <c r="BG951" i="17"/>
  <c r="AT981" i="17"/>
  <c r="AT979" i="17"/>
  <c r="BI985" i="17"/>
  <c r="BI981" i="17"/>
  <c r="L997" i="17"/>
  <c r="L994" i="17"/>
  <c r="L992" i="17"/>
  <c r="L990" i="17"/>
  <c r="H1064" i="17"/>
  <c r="H1066" i="17"/>
  <c r="X339" i="17"/>
  <c r="AY349" i="17"/>
  <c r="BK348" i="17"/>
  <c r="Q414" i="17"/>
  <c r="W416" i="17"/>
  <c r="P433" i="17"/>
  <c r="F529" i="17"/>
  <c r="H531" i="17"/>
  <c r="E543" i="17"/>
  <c r="E639" i="17"/>
  <c r="F676" i="17"/>
  <c r="G711" i="17"/>
  <c r="BR778" i="17"/>
  <c r="BR838" i="17"/>
  <c r="S872" i="17"/>
  <c r="Y868" i="17"/>
  <c r="AF867" i="17"/>
  <c r="AG876" i="17"/>
  <c r="AQ874" i="17"/>
  <c r="AY874" i="17"/>
  <c r="BD876" i="17"/>
  <c r="H888" i="17"/>
  <c r="BR883" i="17"/>
  <c r="BR896" i="17"/>
  <c r="F920" i="17"/>
  <c r="J915" i="17"/>
  <c r="N921" i="17"/>
  <c r="N923" i="17"/>
  <c r="P916" i="17"/>
  <c r="X917" i="17"/>
  <c r="AH922" i="17"/>
  <c r="AH924" i="17"/>
  <c r="AR924" i="17"/>
  <c r="AW923" i="17"/>
  <c r="CI918" i="17"/>
  <c r="X930" i="17"/>
  <c r="BG928" i="17"/>
  <c r="Y941" i="17"/>
  <c r="L953" i="17"/>
  <c r="X955" i="17"/>
  <c r="AA957" i="17"/>
  <c r="AA959" i="17"/>
  <c r="AA956" i="17"/>
  <c r="AA951" i="17"/>
  <c r="BG954" i="17"/>
  <c r="AT978" i="17"/>
  <c r="BI979" i="17"/>
  <c r="R994" i="17"/>
  <c r="R991" i="17"/>
  <c r="R988" i="17"/>
  <c r="AF1031" i="17"/>
  <c r="AF1022" i="17"/>
  <c r="AH1056" i="17"/>
  <c r="AH1055" i="17"/>
  <c r="AH1050" i="17"/>
  <c r="AH1047" i="17"/>
  <c r="H318" i="17"/>
  <c r="F329" i="17"/>
  <c r="M349" i="17"/>
  <c r="X340" i="17"/>
  <c r="AS349" i="17"/>
  <c r="BE338" i="17"/>
  <c r="CI347" i="17"/>
  <c r="O353" i="17"/>
  <c r="AB351" i="17"/>
  <c r="AI356" i="17"/>
  <c r="AS371" i="17"/>
  <c r="H375" i="17"/>
  <c r="N382" i="17"/>
  <c r="I391" i="17"/>
  <c r="CA391" i="17" s="1"/>
  <c r="E399" i="17"/>
  <c r="AB406" i="17"/>
  <c r="BG400" i="17"/>
  <c r="BR408" i="17"/>
  <c r="L410" i="17"/>
  <c r="W420" i="17"/>
  <c r="AA416" i="17"/>
  <c r="AO421" i="17"/>
  <c r="BA410" i="17"/>
  <c r="H472" i="17"/>
  <c r="E494" i="17"/>
  <c r="H539" i="17"/>
  <c r="E551" i="17"/>
  <c r="BR544" i="17"/>
  <c r="F567" i="17"/>
  <c r="E640" i="17"/>
  <c r="CI649" i="17"/>
  <c r="H670" i="17"/>
  <c r="F678" i="17"/>
  <c r="G718" i="17"/>
  <c r="G760" i="17"/>
  <c r="E773" i="17"/>
  <c r="CI806" i="17"/>
  <c r="CD806" i="17" s="1"/>
  <c r="Y870" i="17"/>
  <c r="AF868" i="17"/>
  <c r="BK872" i="17"/>
  <c r="CI889" i="17"/>
  <c r="CC889" i="17" s="1"/>
  <c r="P920" i="17"/>
  <c r="AS921" i="17"/>
  <c r="AS915" i="17"/>
  <c r="J933" i="17"/>
  <c r="CB933" i="17" s="1"/>
  <c r="J931" i="17"/>
  <c r="CB931" i="17" s="1"/>
  <c r="BC937" i="17"/>
  <c r="BC931" i="17"/>
  <c r="BG932" i="17"/>
  <c r="AD940" i="17"/>
  <c r="AD945" i="17"/>
  <c r="I961" i="17"/>
  <c r="I950" i="17"/>
  <c r="S957" i="17"/>
  <c r="S951" i="17"/>
  <c r="X958" i="17"/>
  <c r="AI957" i="17"/>
  <c r="AI954" i="17"/>
  <c r="AQ957" i="17"/>
  <c r="AQ951" i="17"/>
  <c r="BG955" i="17"/>
  <c r="AG996" i="17"/>
  <c r="AG997" i="17"/>
  <c r="AG989" i="17"/>
  <c r="AG987" i="17"/>
  <c r="AA1021" i="17"/>
  <c r="AA1020" i="17"/>
  <c r="AA1012" i="17"/>
  <c r="AA1011" i="17"/>
  <c r="AA1010" i="17"/>
  <c r="BE1032" i="17"/>
  <c r="BE1030" i="17"/>
  <c r="BE1028" i="17"/>
  <c r="BE1027" i="17"/>
  <c r="BE1025" i="17"/>
  <c r="BO1066" i="17"/>
  <c r="BO1063" i="17"/>
  <c r="BO1061" i="17"/>
  <c r="CI1101" i="17"/>
  <c r="BR1101" i="17"/>
  <c r="F683" i="17"/>
  <c r="G719" i="17"/>
  <c r="Y872" i="17"/>
  <c r="AF869" i="17"/>
  <c r="T960" i="17"/>
  <c r="T961" i="17"/>
  <c r="BR951" i="17"/>
  <c r="CI951" i="17"/>
  <c r="O993" i="17"/>
  <c r="O989" i="17"/>
  <c r="V1055" i="17"/>
  <c r="V1050" i="17"/>
  <c r="BO1057" i="17"/>
  <c r="BO1056" i="17"/>
  <c r="BO1054" i="17"/>
  <c r="BO1050" i="17"/>
  <c r="BO1047" i="17"/>
  <c r="Y358" i="17"/>
  <c r="AC350" i="17"/>
  <c r="BA353" i="17"/>
  <c r="BP350" i="17"/>
  <c r="X363" i="17"/>
  <c r="CI379" i="17"/>
  <c r="CD379" i="17" s="1"/>
  <c r="F409" i="17"/>
  <c r="AC398" i="17"/>
  <c r="AM404" i="17"/>
  <c r="AW402" i="17"/>
  <c r="BA399" i="17"/>
  <c r="BD400" i="17"/>
  <c r="AG416" i="17"/>
  <c r="L422" i="17"/>
  <c r="O424" i="17"/>
  <c r="CI438" i="17"/>
  <c r="CA438" i="17" s="1"/>
  <c r="E507" i="17"/>
  <c r="F519" i="17"/>
  <c r="BR519" i="17"/>
  <c r="CI709" i="17"/>
  <c r="CD709" i="17" s="1"/>
  <c r="BR792" i="17"/>
  <c r="BR834" i="17"/>
  <c r="E874" i="17"/>
  <c r="I871" i="17"/>
  <c r="L871" i="17"/>
  <c r="T871" i="17"/>
  <c r="X867" i="17"/>
  <c r="Y874" i="17"/>
  <c r="AF871" i="17"/>
  <c r="AM876" i="17"/>
  <c r="AS868" i="17"/>
  <c r="BA868" i="17"/>
  <c r="BP872" i="17"/>
  <c r="BR879" i="17"/>
  <c r="CI885" i="17"/>
  <c r="E890" i="17"/>
  <c r="E903" i="17"/>
  <c r="N916" i="17"/>
  <c r="Q920" i="17"/>
  <c r="U916" i="17"/>
  <c r="AT914" i="17"/>
  <c r="J930" i="17"/>
  <c r="AE933" i="17"/>
  <c r="AE937" i="17"/>
  <c r="AI933" i="17"/>
  <c r="AI936" i="17"/>
  <c r="AI931" i="17"/>
  <c r="AI928" i="17"/>
  <c r="AI927" i="17"/>
  <c r="BD930" i="17"/>
  <c r="AY938" i="17"/>
  <c r="T953" i="17"/>
  <c r="AI958" i="17"/>
  <c r="I973" i="17"/>
  <c r="I963" i="17"/>
  <c r="G975" i="17"/>
  <c r="AZ1008" i="17"/>
  <c r="AZ1006" i="17"/>
  <c r="AZ1004" i="17"/>
  <c r="BM1032" i="17"/>
  <c r="BM1026" i="17"/>
  <c r="AC401" i="17"/>
  <c r="AW407" i="17"/>
  <c r="AA931" i="17"/>
  <c r="AA928" i="17"/>
  <c r="BE935" i="17"/>
  <c r="BE937" i="17"/>
  <c r="BE929" i="17"/>
  <c r="AF944" i="17"/>
  <c r="AF946" i="17"/>
  <c r="AF938" i="17"/>
  <c r="AO947" i="17"/>
  <c r="AO941" i="17"/>
  <c r="BF942" i="17"/>
  <c r="BF948" i="17"/>
  <c r="BF944" i="17"/>
  <c r="BF939" i="17"/>
  <c r="BL944" i="17"/>
  <c r="BL938" i="17"/>
  <c r="AT957" i="17"/>
  <c r="AT951" i="17"/>
  <c r="AZ958" i="17"/>
  <c r="AZ956" i="17"/>
  <c r="AD996" i="17"/>
  <c r="AD997" i="17"/>
  <c r="AD991" i="17"/>
  <c r="AD989" i="17"/>
  <c r="AG958" i="17"/>
  <c r="AH955" i="17"/>
  <c r="T984" i="17"/>
  <c r="BB984" i="17"/>
  <c r="AN992" i="17"/>
  <c r="AP992" i="17"/>
  <c r="AT992" i="17"/>
  <c r="AV996" i="17"/>
  <c r="BB992" i="17"/>
  <c r="BD996" i="17"/>
  <c r="J1003" i="17"/>
  <c r="CB1003" i="17" s="1"/>
  <c r="E1013" i="17"/>
  <c r="K1014" i="17"/>
  <c r="CC1014" i="17" s="1"/>
  <c r="M1020" i="17"/>
  <c r="W1011" i="17"/>
  <c r="AC1013" i="17"/>
  <c r="AG1014" i="17"/>
  <c r="AO1018" i="17"/>
  <c r="AY1018" i="17"/>
  <c r="BC1012" i="17"/>
  <c r="AN1026" i="17"/>
  <c r="AO1033" i="17"/>
  <c r="BG1031" i="17"/>
  <c r="BP1031" i="17"/>
  <c r="AK1049" i="17"/>
  <c r="AO1050" i="17"/>
  <c r="BK1054" i="17"/>
  <c r="V1093" i="17"/>
  <c r="V1089" i="17"/>
  <c r="CI1084" i="17"/>
  <c r="BR1084" i="17"/>
  <c r="H1149" i="17"/>
  <c r="H1150" i="17"/>
  <c r="H1148" i="17"/>
  <c r="H1144" i="17"/>
  <c r="H1143" i="17"/>
  <c r="AG1283" i="17"/>
  <c r="AG1277" i="17"/>
  <c r="AG1280" i="17"/>
  <c r="AG1275" i="17"/>
  <c r="Q956" i="17"/>
  <c r="AH956" i="17"/>
  <c r="AP994" i="17"/>
  <c r="E1020" i="17"/>
  <c r="K1015" i="17"/>
  <c r="CC1015" i="17" s="1"/>
  <c r="M1021" i="17"/>
  <c r="W1012" i="17"/>
  <c r="AC1016" i="17"/>
  <c r="AO1020" i="17"/>
  <c r="BC1014" i="17"/>
  <c r="AN1031" i="17"/>
  <c r="AK1054" i="17"/>
  <c r="AO1051" i="17"/>
  <c r="AX1153" i="17"/>
  <c r="AX1145" i="17"/>
  <c r="AS1161" i="17"/>
  <c r="AS1163" i="17"/>
  <c r="AS1156" i="17"/>
  <c r="AS1155" i="17"/>
  <c r="AI1233" i="17"/>
  <c r="AI1226" i="17"/>
  <c r="AL937" i="17"/>
  <c r="AV930" i="17"/>
  <c r="F948" i="17"/>
  <c r="Z943" i="17"/>
  <c r="AM940" i="17"/>
  <c r="BN942" i="17"/>
  <c r="AG961" i="17"/>
  <c r="AH960" i="17"/>
  <c r="AK954" i="17"/>
  <c r="AO952" i="17"/>
  <c r="AR953" i="17"/>
  <c r="L968" i="17"/>
  <c r="P962" i="17"/>
  <c r="E977" i="17"/>
  <c r="M983" i="17"/>
  <c r="R975" i="17"/>
  <c r="X982" i="17"/>
  <c r="AH975" i="17"/>
  <c r="AR982" i="17"/>
  <c r="BJ978" i="17"/>
  <c r="BM983" i="17"/>
  <c r="I987" i="17"/>
  <c r="W989" i="17"/>
  <c r="BB997" i="17"/>
  <c r="BE997" i="17"/>
  <c r="CI986" i="17"/>
  <c r="X998" i="17"/>
  <c r="AB998" i="17"/>
  <c r="AQ1009" i="17"/>
  <c r="BJ1007" i="17"/>
  <c r="I1012" i="17"/>
  <c r="K1016" i="17"/>
  <c r="W1018" i="17"/>
  <c r="AC1018" i="17"/>
  <c r="BC1015" i="17"/>
  <c r="K1028" i="17"/>
  <c r="AP1025" i="17"/>
  <c r="BH1031" i="17"/>
  <c r="AK1056" i="17"/>
  <c r="AO1055" i="17"/>
  <c r="BM1051" i="17"/>
  <c r="BM1056" i="17"/>
  <c r="BM1050" i="17"/>
  <c r="BP1069" i="17"/>
  <c r="BP1063" i="17"/>
  <c r="BP1059" i="17"/>
  <c r="BP1058" i="17"/>
  <c r="AN1090" i="17"/>
  <c r="AN1092" i="17"/>
  <c r="AN1087" i="17"/>
  <c r="AS1089" i="17"/>
  <c r="AS1087" i="17"/>
  <c r="AM1101" i="17"/>
  <c r="AM1105" i="17"/>
  <c r="AM1104" i="17"/>
  <c r="AM1100" i="17"/>
  <c r="AM1097" i="17"/>
  <c r="AJ1127" i="17"/>
  <c r="BO1150" i="17"/>
  <c r="BO1148" i="17"/>
  <c r="BO1143" i="17"/>
  <c r="F1197" i="17"/>
  <c r="F1200" i="17"/>
  <c r="AZ1221" i="17"/>
  <c r="AZ1216" i="17"/>
  <c r="AZ1215" i="17"/>
  <c r="AH961" i="17"/>
  <c r="W1020" i="17"/>
  <c r="AC1020" i="17"/>
  <c r="BC1016" i="17"/>
  <c r="BI1053" i="17"/>
  <c r="BI1050" i="17"/>
  <c r="AY1068" i="17"/>
  <c r="AY1069" i="17"/>
  <c r="BO1086" i="17"/>
  <c r="BO1092" i="17"/>
  <c r="BO1088" i="17"/>
  <c r="BO1084" i="17"/>
  <c r="BK1101" i="17"/>
  <c r="BK1104" i="17"/>
  <c r="BI1161" i="17"/>
  <c r="BI1163" i="17"/>
  <c r="Y985" i="17"/>
  <c r="AS981" i="17"/>
  <c r="M987" i="17"/>
  <c r="AH987" i="17"/>
  <c r="AP986" i="17"/>
  <c r="AX1007" i="17"/>
  <c r="G1012" i="17"/>
  <c r="BC1020" i="17"/>
  <c r="BR1011" i="17"/>
  <c r="AL1033" i="17"/>
  <c r="Y1047" i="17"/>
  <c r="AU1046" i="17"/>
  <c r="BI1046" i="17"/>
  <c r="AE1059" i="17"/>
  <c r="BE1061" i="17"/>
  <c r="AJ1084" i="17"/>
  <c r="T1104" i="17"/>
  <c r="T1103" i="17"/>
  <c r="T1096" i="17"/>
  <c r="BK1100" i="17"/>
  <c r="F1185" i="17"/>
  <c r="F1182" i="17"/>
  <c r="F1181" i="17"/>
  <c r="AB1233" i="17"/>
  <c r="AB1237" i="17"/>
  <c r="AU1231" i="17"/>
  <c r="AU1229" i="17"/>
  <c r="AU1234" i="17"/>
  <c r="AU1232" i="17"/>
  <c r="AU1230" i="17"/>
  <c r="AU1227" i="17"/>
  <c r="AU1226" i="17"/>
  <c r="AM931" i="17"/>
  <c r="G940" i="17"/>
  <c r="J943" i="17"/>
  <c r="CB943" i="17" s="1"/>
  <c r="O947" i="17"/>
  <c r="W948" i="17"/>
  <c r="BO939" i="17"/>
  <c r="G958" i="17"/>
  <c r="AH951" i="17"/>
  <c r="BC953" i="17"/>
  <c r="AS983" i="17"/>
  <c r="M991" i="17"/>
  <c r="CD1013" i="17"/>
  <c r="BC1021" i="17"/>
  <c r="AE1065" i="17"/>
  <c r="BE1065" i="17"/>
  <c r="BI1067" i="17"/>
  <c r="BI1059" i="17"/>
  <c r="AM1148" i="17"/>
  <c r="AM1147" i="17"/>
  <c r="AM1143" i="17"/>
  <c r="I1173" i="17"/>
  <c r="I1171" i="17"/>
  <c r="X1215" i="17"/>
  <c r="X1223" i="17"/>
  <c r="X1220" i="17"/>
  <c r="BK1221" i="17"/>
  <c r="BK1225" i="17"/>
  <c r="BK1224" i="17"/>
  <c r="BK1220" i="17"/>
  <c r="BK1219" i="17"/>
  <c r="BK1217" i="17"/>
  <c r="BK1215" i="17"/>
  <c r="BK1214" i="17"/>
  <c r="T1281" i="17"/>
  <c r="T1276" i="17"/>
  <c r="T1284" i="17"/>
  <c r="T1283" i="17"/>
  <c r="T1274" i="17"/>
  <c r="AK1047" i="17"/>
  <c r="G1063" i="17"/>
  <c r="AT1064" i="17"/>
  <c r="AT1065" i="17"/>
  <c r="BA1062" i="17"/>
  <c r="BA1066" i="17"/>
  <c r="BA1065" i="17"/>
  <c r="CI1074" i="17"/>
  <c r="BR1088" i="17"/>
  <c r="CI1088" i="17"/>
  <c r="U1124" i="17"/>
  <c r="U1128" i="17"/>
  <c r="U1123" i="17"/>
  <c r="U1121" i="17"/>
  <c r="BH1152" i="17"/>
  <c r="BH1151" i="17"/>
  <c r="BH1147" i="17"/>
  <c r="K1187" i="17"/>
  <c r="K1182" i="17"/>
  <c r="AS1224" i="17"/>
  <c r="AS1225" i="17"/>
  <c r="BH1236" i="17"/>
  <c r="BH1231" i="17"/>
  <c r="BL1064" i="17"/>
  <c r="AE1093" i="17"/>
  <c r="AW1088" i="17"/>
  <c r="BA1086" i="17"/>
  <c r="U1102" i="17"/>
  <c r="BE1102" i="17"/>
  <c r="BI1096" i="17"/>
  <c r="S1152" i="17"/>
  <c r="K1155" i="17"/>
  <c r="CC1155" i="17" s="1"/>
  <c r="Y1159" i="17"/>
  <c r="AA1165" i="17"/>
  <c r="AC1159" i="17"/>
  <c r="AH1155" i="17"/>
  <c r="AJ1163" i="17"/>
  <c r="BM1164" i="17"/>
  <c r="BP1164" i="17"/>
  <c r="H1181" i="17"/>
  <c r="N1182" i="17"/>
  <c r="P1206" i="17"/>
  <c r="K1219" i="17"/>
  <c r="CC1219" i="17" s="1"/>
  <c r="M1225" i="17"/>
  <c r="AA1224" i="17"/>
  <c r="AI1222" i="17"/>
  <c r="AW1216" i="17"/>
  <c r="BH1218" i="17"/>
  <c r="O1237" i="17"/>
  <c r="BK1237" i="17"/>
  <c r="BO1234" i="17"/>
  <c r="L1240" i="17"/>
  <c r="CD1240" i="17" s="1"/>
  <c r="AV1247" i="17"/>
  <c r="AV1239" i="17"/>
  <c r="AV1248" i="17"/>
  <c r="BJ1241" i="17"/>
  <c r="BJ1249" i="17"/>
  <c r="P1261" i="17"/>
  <c r="P1251" i="17"/>
  <c r="I1273" i="17"/>
  <c r="I1263" i="17"/>
  <c r="CA1263" i="17" s="1"/>
  <c r="K1283" i="17"/>
  <c r="AV1279" i="17"/>
  <c r="AZ1280" i="17"/>
  <c r="BP1282" i="17"/>
  <c r="F1330" i="17"/>
  <c r="F1324" i="17"/>
  <c r="F1322" i="17"/>
  <c r="AB1062" i="17"/>
  <c r="AK1058" i="17"/>
  <c r="AV1064" i="17"/>
  <c r="AX1066" i="17"/>
  <c r="BL1067" i="17"/>
  <c r="AW1092" i="17"/>
  <c r="U1104" i="17"/>
  <c r="AQ1104" i="17"/>
  <c r="BE1104" i="17"/>
  <c r="BI1099" i="17"/>
  <c r="BR1097" i="17"/>
  <c r="Q1118" i="17"/>
  <c r="AW1119" i="17"/>
  <c r="K1160" i="17"/>
  <c r="Y1163" i="17"/>
  <c r="AH1158" i="17"/>
  <c r="AJ1165" i="17"/>
  <c r="BP1165" i="17"/>
  <c r="H1189" i="17"/>
  <c r="N1184" i="17"/>
  <c r="AB1225" i="17"/>
  <c r="AN1215" i="17"/>
  <c r="AW1221" i="17"/>
  <c r="BH1224" i="17"/>
  <c r="BM1221" i="17"/>
  <c r="BR1214" i="17"/>
  <c r="E1230" i="17"/>
  <c r="I1226" i="17"/>
  <c r="CA1226" i="17" s="1"/>
  <c r="L1226" i="17"/>
  <c r="CD1226" i="17" s="1"/>
  <c r="U1229" i="17"/>
  <c r="X1230" i="17"/>
  <c r="AG1226" i="17"/>
  <c r="AR1228" i="17"/>
  <c r="L1241" i="17"/>
  <c r="Q1242" i="17"/>
  <c r="AV1238" i="17"/>
  <c r="BA1249" i="17"/>
  <c r="BA1240" i="17"/>
  <c r="BE1238" i="17"/>
  <c r="CI1243" i="17"/>
  <c r="CB1243" i="17" s="1"/>
  <c r="G1295" i="17"/>
  <c r="G1292" i="17"/>
  <c r="AV1305" i="17"/>
  <c r="AV1299" i="17"/>
  <c r="BI1100" i="17"/>
  <c r="Q1123" i="17"/>
  <c r="AW1122" i="17"/>
  <c r="K1164" i="17"/>
  <c r="AH1159" i="17"/>
  <c r="N1187" i="17"/>
  <c r="CD1218" i="17"/>
  <c r="AN1220" i="17"/>
  <c r="AW1224" i="17"/>
  <c r="BH1225" i="17"/>
  <c r="E1231" i="17"/>
  <c r="I1234" i="17"/>
  <c r="AS1235" i="17"/>
  <c r="AS1226" i="17"/>
  <c r="L1246" i="17"/>
  <c r="U1239" i="17"/>
  <c r="U1240" i="17"/>
  <c r="U1245" i="17"/>
  <c r="Y1245" i="17"/>
  <c r="Y1244" i="17"/>
  <c r="AC1249" i="17"/>
  <c r="AC1238" i="17"/>
  <c r="BR1244" i="17"/>
  <c r="CI1244" i="17"/>
  <c r="AT1274" i="17"/>
  <c r="AT1280" i="17"/>
  <c r="Y1297" i="17"/>
  <c r="Y1291" i="17"/>
  <c r="Y1290" i="17"/>
  <c r="BI1302" i="17"/>
  <c r="BI1309" i="17"/>
  <c r="BI1304" i="17"/>
  <c r="BI1298" i="17"/>
  <c r="G1344" i="17"/>
  <c r="G1342" i="17"/>
  <c r="AF1342" i="17"/>
  <c r="AF1337" i="17"/>
  <c r="BK1092" i="17"/>
  <c r="BR1086" i="17"/>
  <c r="BD1100" i="17"/>
  <c r="BI1103" i="17"/>
  <c r="AW1125" i="17"/>
  <c r="AM1233" i="17"/>
  <c r="AM1228" i="17"/>
  <c r="E1238" i="17"/>
  <c r="U1242" i="17"/>
  <c r="AR1248" i="17"/>
  <c r="AR1239" i="17"/>
  <c r="I1283" i="17"/>
  <c r="I1282" i="17"/>
  <c r="M1279" i="17"/>
  <c r="M1278" i="17"/>
  <c r="BB1285" i="17"/>
  <c r="BB1274" i="17"/>
  <c r="G1293" i="17"/>
  <c r="Z1293" i="17"/>
  <c r="Z1286" i="17"/>
  <c r="BF1301" i="17"/>
  <c r="BF1309" i="17"/>
  <c r="BF1300" i="17"/>
  <c r="BO1305" i="17"/>
  <c r="BO1308" i="17"/>
  <c r="BO1301" i="17"/>
  <c r="BO1298" i="17"/>
  <c r="BR1311" i="17"/>
  <c r="CI1311" i="17"/>
  <c r="BI1105" i="17"/>
  <c r="AI1123" i="17"/>
  <c r="AM1123" i="17"/>
  <c r="AR1123" i="17"/>
  <c r="AU1123" i="17"/>
  <c r="BE1122" i="17"/>
  <c r="BL1119" i="17"/>
  <c r="BP1120" i="17"/>
  <c r="O1149" i="17"/>
  <c r="S1144" i="17"/>
  <c r="Z1144" i="17"/>
  <c r="AK1149" i="17"/>
  <c r="AN1142" i="17"/>
  <c r="AZ1146" i="17"/>
  <c r="BN1144" i="17"/>
  <c r="Q1157" i="17"/>
  <c r="AT1158" i="17"/>
  <c r="BB1155" i="17"/>
  <c r="BP1155" i="17"/>
  <c r="G1169" i="17"/>
  <c r="G1183" i="17"/>
  <c r="I1187" i="17"/>
  <c r="S1243" i="17"/>
  <c r="S1241" i="17"/>
  <c r="AH1246" i="17"/>
  <c r="AH1241" i="17"/>
  <c r="BM1238" i="17"/>
  <c r="BM1247" i="17"/>
  <c r="Q1305" i="17"/>
  <c r="Q1306" i="17"/>
  <c r="AI1125" i="17"/>
  <c r="AR1127" i="17"/>
  <c r="BL1121" i="17"/>
  <c r="BP1123" i="17"/>
  <c r="Z1145" i="17"/>
  <c r="AK1153" i="17"/>
  <c r="CB1218" i="17"/>
  <c r="AH1229" i="17"/>
  <c r="F1247" i="17"/>
  <c r="S1238" i="17"/>
  <c r="AH1238" i="17"/>
  <c r="AS1248" i="17"/>
  <c r="AS1238" i="17"/>
  <c r="AW1242" i="17"/>
  <c r="BH1246" i="17"/>
  <c r="BH1247" i="17"/>
  <c r="BM1239" i="17"/>
  <c r="K1281" i="17"/>
  <c r="K1275" i="17"/>
  <c r="W1285" i="17"/>
  <c r="W1279" i="17"/>
  <c r="AA1279" i="17"/>
  <c r="AV1281" i="17"/>
  <c r="AV1280" i="17"/>
  <c r="AV1276" i="17"/>
  <c r="AV1274" i="17"/>
  <c r="AD1302" i="17"/>
  <c r="AD1305" i="17"/>
  <c r="AD1300" i="17"/>
  <c r="L1245" i="17"/>
  <c r="CD1245" i="17" s="1"/>
  <c r="L1239" i="17"/>
  <c r="AD1246" i="17"/>
  <c r="AD1241" i="17"/>
  <c r="AL1277" i="17"/>
  <c r="AL1282" i="17"/>
  <c r="AZ1285" i="17"/>
  <c r="AZ1278" i="17"/>
  <c r="BP1285" i="17"/>
  <c r="BP1280" i="17"/>
  <c r="BP1274" i="17"/>
  <c r="E1293" i="17"/>
  <c r="E1295" i="17"/>
  <c r="Y1305" i="17"/>
  <c r="Y1301" i="17"/>
  <c r="AZ1304" i="17"/>
  <c r="AZ1307" i="17"/>
  <c r="AZ1299" i="17"/>
  <c r="CI1305" i="17"/>
  <c r="BR1305" i="17"/>
  <c r="L1332" i="17"/>
  <c r="L1331" i="17"/>
  <c r="K1344" i="17"/>
  <c r="K1334" i="17"/>
  <c r="AB1342" i="17"/>
  <c r="AB1337" i="17"/>
  <c r="AB1285" i="17"/>
  <c r="AY1291" i="17"/>
  <c r="AZ1292" i="17"/>
  <c r="M1303" i="17"/>
  <c r="U1299" i="17"/>
  <c r="AL1304" i="17"/>
  <c r="AO1306" i="17"/>
  <c r="BN1303" i="17"/>
  <c r="V1336" i="17"/>
  <c r="Y1336" i="17"/>
  <c r="I1356" i="17"/>
  <c r="BB1346" i="17"/>
  <c r="F1358" i="17"/>
  <c r="BR1364" i="17"/>
  <c r="R1371" i="17"/>
  <c r="W1372" i="17"/>
  <c r="AN1373" i="17"/>
  <c r="AT1378" i="17"/>
  <c r="BB1348" i="17"/>
  <c r="F1364" i="17"/>
  <c r="R1376" i="17"/>
  <c r="W1378" i="17"/>
  <c r="AT1381" i="17"/>
  <c r="AY1296" i="17"/>
  <c r="AZ1297" i="17"/>
  <c r="M1305" i="17"/>
  <c r="U1309" i="17"/>
  <c r="U1334" i="17"/>
  <c r="Y1340" i="17"/>
  <c r="AC1335" i="17"/>
  <c r="CB1346" i="17"/>
  <c r="BB1350" i="17"/>
  <c r="F1366" i="17"/>
  <c r="AZ1377" i="17"/>
  <c r="G1300" i="17"/>
  <c r="S1300" i="17"/>
  <c r="F1314" i="17"/>
  <c r="BR1313" i="17"/>
  <c r="U1338" i="17"/>
  <c r="AC1337" i="17"/>
  <c r="AJ1334" i="17"/>
  <c r="AV1336" i="17"/>
  <c r="BC1335" i="17"/>
  <c r="H1350" i="17"/>
  <c r="J1349" i="17"/>
  <c r="AH1349" i="17"/>
  <c r="AK1348" i="17"/>
  <c r="AZ1354" i="17"/>
  <c r="BB1354" i="17"/>
  <c r="BL1350" i="17"/>
  <c r="N1358" i="17"/>
  <c r="CI1360" i="17"/>
  <c r="AL1377" i="17"/>
  <c r="AU1377" i="17"/>
  <c r="CI1376" i="17"/>
  <c r="CA1376" i="17" s="1"/>
  <c r="U1340" i="17"/>
  <c r="AC1345" i="17"/>
  <c r="N1360" i="17"/>
  <c r="BH1278" i="17"/>
  <c r="F1296" i="17"/>
  <c r="P1294" i="17"/>
  <c r="T1288" i="17"/>
  <c r="AB1288" i="17"/>
  <c r="AD1290" i="17"/>
  <c r="AZ1288" i="17"/>
  <c r="BB1293" i="17"/>
  <c r="H1304" i="17"/>
  <c r="O1303" i="17"/>
  <c r="T1301" i="17"/>
  <c r="W1299" i="17"/>
  <c r="AA1309" i="17"/>
  <c r="BG1302" i="17"/>
  <c r="BM1302" i="17"/>
  <c r="G1314" i="17"/>
  <c r="N1325" i="17"/>
  <c r="J1335" i="17"/>
  <c r="O1334" i="17"/>
  <c r="U1345" i="17"/>
  <c r="I1346" i="17"/>
  <c r="CA1346" i="17" s="1"/>
  <c r="J1356" i="17"/>
  <c r="Y1356" i="17"/>
  <c r="AK1352" i="17"/>
  <c r="AW1350" i="17"/>
  <c r="BA1346" i="17"/>
  <c r="AM1373" i="17"/>
  <c r="AB1290" i="17"/>
  <c r="AD1297" i="17"/>
  <c r="AZ1289" i="17"/>
  <c r="J1337" i="17"/>
  <c r="CB1337" i="17" s="1"/>
  <c r="O1336" i="17"/>
  <c r="I1348" i="17"/>
  <c r="BA1357" i="17"/>
  <c r="AM1376" i="17"/>
  <c r="BR1003" i="17"/>
  <c r="CI978" i="17"/>
  <c r="CB978" i="17" s="1"/>
  <c r="H6" i="17"/>
  <c r="O5" i="17"/>
  <c r="U5" i="17"/>
  <c r="AE5" i="17"/>
  <c r="AF6" i="17"/>
  <c r="AT13" i="17"/>
  <c r="AY7" i="17"/>
  <c r="BP2" i="17"/>
  <c r="N24" i="17"/>
  <c r="T15" i="17"/>
  <c r="U17" i="17"/>
  <c r="X14" i="17"/>
  <c r="AB16" i="17"/>
  <c r="AD24" i="17"/>
  <c r="AJ18" i="17"/>
  <c r="AQ19" i="17"/>
  <c r="AR23" i="17"/>
  <c r="AU15" i="17"/>
  <c r="BB24" i="17"/>
  <c r="BH23" i="17"/>
  <c r="G29" i="17"/>
  <c r="L32" i="17"/>
  <c r="CD32" i="17" s="1"/>
  <c r="L34" i="17"/>
  <c r="CD34" i="17" s="1"/>
  <c r="V27" i="17"/>
  <c r="AA37" i="17"/>
  <c r="AA34" i="17"/>
  <c r="AA28" i="17"/>
  <c r="AA26" i="17"/>
  <c r="AI26" i="17"/>
  <c r="AK35" i="17"/>
  <c r="AK37" i="17"/>
  <c r="AK29" i="17"/>
  <c r="BD29" i="17"/>
  <c r="BI35" i="17"/>
  <c r="BI34" i="17"/>
  <c r="BI26" i="17"/>
  <c r="P48" i="17"/>
  <c r="P42" i="17"/>
  <c r="CI45" i="17"/>
  <c r="BR45" i="17"/>
  <c r="F55" i="17"/>
  <c r="AE6" i="17"/>
  <c r="N25" i="17"/>
  <c r="AS23" i="17"/>
  <c r="AS14" i="17"/>
  <c r="BI23" i="17"/>
  <c r="BI25" i="17"/>
  <c r="G31" i="17"/>
  <c r="AA27" i="17"/>
  <c r="AI28" i="17"/>
  <c r="AT30" i="17"/>
  <c r="AT32" i="17"/>
  <c r="AT28" i="17"/>
  <c r="BD34" i="17"/>
  <c r="F42" i="17"/>
  <c r="F41" i="17"/>
  <c r="M71" i="17"/>
  <c r="M5" i="17"/>
  <c r="AA4" i="17"/>
  <c r="AB13" i="17"/>
  <c r="AE7" i="17"/>
  <c r="AK5" i="17"/>
  <c r="AN3" i="17"/>
  <c r="AT3" i="17"/>
  <c r="BP10" i="17"/>
  <c r="F20" i="17"/>
  <c r="K19" i="17"/>
  <c r="CC19" i="17" s="1"/>
  <c r="O25" i="17"/>
  <c r="T18" i="17"/>
  <c r="U25" i="17"/>
  <c r="W17" i="17"/>
  <c r="X19" i="17"/>
  <c r="AA19" i="17"/>
  <c r="AB22" i="17"/>
  <c r="AF24" i="17"/>
  <c r="AF18" i="17"/>
  <c r="AI25" i="17"/>
  <c r="AI19" i="17"/>
  <c r="AJ23" i="17"/>
  <c r="AS17" i="17"/>
  <c r="AU20" i="17"/>
  <c r="BD24" i="17"/>
  <c r="BD19" i="17"/>
  <c r="BF24" i="17"/>
  <c r="BI22" i="17"/>
  <c r="BL19" i="17"/>
  <c r="BP16" i="17"/>
  <c r="BR18" i="17"/>
  <c r="G32" i="17"/>
  <c r="M35" i="17"/>
  <c r="M26" i="17"/>
  <c r="AA30" i="17"/>
  <c r="AK34" i="17"/>
  <c r="AQ37" i="17"/>
  <c r="AQ28" i="17"/>
  <c r="AQ35" i="17"/>
  <c r="AT27" i="17"/>
  <c r="BI37" i="17"/>
  <c r="F39" i="17"/>
  <c r="CI39" i="17"/>
  <c r="BR39" i="17"/>
  <c r="CI47" i="17"/>
  <c r="BR47" i="17"/>
  <c r="J70" i="17"/>
  <c r="J71" i="17"/>
  <c r="J67" i="17"/>
  <c r="J65" i="17"/>
  <c r="J64" i="17"/>
  <c r="N66" i="17"/>
  <c r="N71" i="17"/>
  <c r="H8" i="17"/>
  <c r="N11" i="17"/>
  <c r="O11" i="17"/>
  <c r="V5" i="17"/>
  <c r="AA7" i="17"/>
  <c r="AE8" i="17"/>
  <c r="AK10" i="17"/>
  <c r="AN6" i="17"/>
  <c r="AT4" i="17"/>
  <c r="BH2" i="17"/>
  <c r="K20" i="17"/>
  <c r="CC20" i="17" s="1"/>
  <c r="M14" i="17"/>
  <c r="O15" i="17"/>
  <c r="S15" i="17"/>
  <c r="T22" i="17"/>
  <c r="W18" i="17"/>
  <c r="X20" i="17"/>
  <c r="AA23" i="17"/>
  <c r="AB23" i="17"/>
  <c r="AS22" i="17"/>
  <c r="AU23" i="17"/>
  <c r="BG25" i="17"/>
  <c r="BG19" i="17"/>
  <c r="BL25" i="17"/>
  <c r="BP18" i="17"/>
  <c r="M36" i="17"/>
  <c r="AL30" i="17"/>
  <c r="AL28" i="17"/>
  <c r="BJ30" i="17"/>
  <c r="BJ27" i="17"/>
  <c r="BJ35" i="17"/>
  <c r="BO37" i="17"/>
  <c r="BO34" i="17"/>
  <c r="H48" i="17"/>
  <c r="H42" i="17"/>
  <c r="J63" i="17"/>
  <c r="O8" i="17"/>
  <c r="E5" i="17"/>
  <c r="F8" i="17"/>
  <c r="N2" i="17"/>
  <c r="N12" i="17"/>
  <c r="O13" i="17"/>
  <c r="AD12" i="17"/>
  <c r="AE11" i="17"/>
  <c r="AM3" i="17"/>
  <c r="AN8" i="17"/>
  <c r="AT6" i="17"/>
  <c r="BB3" i="17"/>
  <c r="BC2" i="17"/>
  <c r="BO4" i="17"/>
  <c r="K24" i="17"/>
  <c r="CC24" i="17" s="1"/>
  <c r="M17" i="17"/>
  <c r="O16" i="17"/>
  <c r="T24" i="17"/>
  <c r="V16" i="17"/>
  <c r="W20" i="17"/>
  <c r="X23" i="17"/>
  <c r="AF15" i="17"/>
  <c r="AI23" i="17"/>
  <c r="AR15" i="17"/>
  <c r="AS25" i="17"/>
  <c r="BD17" i="17"/>
  <c r="BG20" i="17"/>
  <c r="BJ16" i="17"/>
  <c r="M37" i="17"/>
  <c r="AA36" i="17"/>
  <c r="AL27" i="17"/>
  <c r="AQ31" i="17"/>
  <c r="AT35" i="17"/>
  <c r="BF34" i="17"/>
  <c r="BF28" i="17"/>
  <c r="BJ29" i="17"/>
  <c r="BO31" i="17"/>
  <c r="N58" i="17"/>
  <c r="N55" i="17"/>
  <c r="K73" i="17"/>
  <c r="K62" i="17"/>
  <c r="CC62" i="17" s="1"/>
  <c r="K70" i="17"/>
  <c r="X82" i="17"/>
  <c r="X84" i="17"/>
  <c r="X83" i="17"/>
  <c r="X80" i="17"/>
  <c r="X76" i="17"/>
  <c r="X75" i="17"/>
  <c r="O6" i="17"/>
  <c r="U13" i="17"/>
  <c r="E2" i="17"/>
  <c r="F11" i="17"/>
  <c r="G11" i="17"/>
  <c r="F2" i="17"/>
  <c r="F12" i="17"/>
  <c r="G13" i="17"/>
  <c r="N3" i="17"/>
  <c r="N13" i="17"/>
  <c r="T6" i="17"/>
  <c r="W3" i="17"/>
  <c r="AB2" i="17"/>
  <c r="AD2" i="17"/>
  <c r="AD13" i="17"/>
  <c r="AE13" i="17"/>
  <c r="AI4" i="17"/>
  <c r="AL2" i="17"/>
  <c r="AM5" i="17"/>
  <c r="AN11" i="17"/>
  <c r="AT8" i="17"/>
  <c r="BB4" i="17"/>
  <c r="M25" i="17"/>
  <c r="T25" i="17"/>
  <c r="W23" i="17"/>
  <c r="AQ25" i="17"/>
  <c r="AQ24" i="17"/>
  <c r="AR16" i="17"/>
  <c r="AZ20" i="17"/>
  <c r="AZ15" i="17"/>
  <c r="BG24" i="17"/>
  <c r="BJ17" i="17"/>
  <c r="CI14" i="17"/>
  <c r="BR14" i="17"/>
  <c r="U35" i="17"/>
  <c r="U37" i="17"/>
  <c r="U29" i="17"/>
  <c r="AB32" i="17"/>
  <c r="AB26" i="17"/>
  <c r="AL31" i="17"/>
  <c r="AR32" i="17"/>
  <c r="AR26" i="17"/>
  <c r="AU33" i="17"/>
  <c r="AU26" i="17"/>
  <c r="BF36" i="17"/>
  <c r="BJ32" i="17"/>
  <c r="BP32" i="17"/>
  <c r="BP34" i="17"/>
  <c r="J46" i="17"/>
  <c r="CB46" i="17" s="1"/>
  <c r="J48" i="17"/>
  <c r="CB48" i="17" s="1"/>
  <c r="N52" i="17"/>
  <c r="G33" i="17"/>
  <c r="G30" i="17"/>
  <c r="G26" i="17"/>
  <c r="G34" i="17"/>
  <c r="Z34" i="17"/>
  <c r="Z28" i="17"/>
  <c r="AY37" i="17"/>
  <c r="AY31" i="17"/>
  <c r="BJ37" i="17"/>
  <c r="CI43" i="17"/>
  <c r="CA43" i="17" s="1"/>
  <c r="BR43" i="17"/>
  <c r="F58" i="17"/>
  <c r="F51" i="17"/>
  <c r="F59" i="17"/>
  <c r="J60" i="17"/>
  <c r="CB60" i="17" s="1"/>
  <c r="J56" i="17"/>
  <c r="CB56" i="17" s="1"/>
  <c r="N60" i="17"/>
  <c r="F4" i="17"/>
  <c r="H3" i="17"/>
  <c r="N5" i="17"/>
  <c r="O3" i="17"/>
  <c r="U2" i="17"/>
  <c r="AB6" i="17"/>
  <c r="AE3" i="17"/>
  <c r="AF3" i="17"/>
  <c r="AJ7" i="17"/>
  <c r="AT12" i="17"/>
  <c r="J24" i="17"/>
  <c r="CB24" i="17" s="1"/>
  <c r="T14" i="17"/>
  <c r="U14" i="17"/>
  <c r="AB15" i="17"/>
  <c r="AJ16" i="17"/>
  <c r="AQ16" i="17"/>
  <c r="AU21" i="17"/>
  <c r="AU16" i="17"/>
  <c r="AV20" i="17"/>
  <c r="BB20" i="17"/>
  <c r="BO25" i="17"/>
  <c r="BO19" i="17"/>
  <c r="G27" i="17"/>
  <c r="V30" i="17"/>
  <c r="V29" i="17"/>
  <c r="Z36" i="17"/>
  <c r="AI37" i="17"/>
  <c r="AI27" i="17"/>
  <c r="AI34" i="17"/>
  <c r="BD36" i="17"/>
  <c r="BD30" i="17"/>
  <c r="L44" i="17"/>
  <c r="CD44" i="17" s="1"/>
  <c r="L38" i="17"/>
  <c r="CD38" i="17" s="1"/>
  <c r="F52" i="17"/>
  <c r="G69" i="17"/>
  <c r="G73" i="17"/>
  <c r="G65" i="17"/>
  <c r="G63" i="17"/>
  <c r="G62" i="17"/>
  <c r="BJ72" i="17"/>
  <c r="BJ70" i="17"/>
  <c r="BJ67" i="17"/>
  <c r="BJ66" i="17"/>
  <c r="BJ65" i="17"/>
  <c r="P145" i="17"/>
  <c r="N181" i="17"/>
  <c r="AS179" i="17"/>
  <c r="AU174" i="17"/>
  <c r="BE180" i="17"/>
  <c r="BI178" i="17"/>
  <c r="E193" i="17"/>
  <c r="I193" i="17"/>
  <c r="F203" i="17"/>
  <c r="O195" i="17"/>
  <c r="S195" i="17"/>
  <c r="AM195" i="17"/>
  <c r="BG199" i="17"/>
  <c r="BK205" i="17"/>
  <c r="J208" i="17"/>
  <c r="CB208" i="17" s="1"/>
  <c r="V216" i="17"/>
  <c r="BB211" i="17"/>
  <c r="BN214" i="17"/>
  <c r="BN211" i="17"/>
  <c r="BN210" i="17"/>
  <c r="L224" i="17"/>
  <c r="L226" i="17"/>
  <c r="L218" i="17"/>
  <c r="CI232" i="17"/>
  <c r="BR232" i="17"/>
  <c r="I252" i="17"/>
  <c r="I250" i="17"/>
  <c r="V251" i="17"/>
  <c r="V253" i="17"/>
  <c r="AJ253" i="17"/>
  <c r="AJ246" i="17"/>
  <c r="AJ242" i="17"/>
  <c r="AM251" i="17"/>
  <c r="AQ250" i="17"/>
  <c r="AQ248" i="17"/>
  <c r="AQ244" i="17"/>
  <c r="BO250" i="17"/>
  <c r="BO252" i="17"/>
  <c r="AI267" i="17"/>
  <c r="AI270" i="17"/>
  <c r="BF277" i="17"/>
  <c r="BF272" i="17"/>
  <c r="BF270" i="17"/>
  <c r="BF268" i="17"/>
  <c r="O321" i="17"/>
  <c r="O323" i="17"/>
  <c r="O322" i="17"/>
  <c r="O316" i="17"/>
  <c r="O315" i="17"/>
  <c r="L345" i="17"/>
  <c r="L346" i="17"/>
  <c r="L339" i="17"/>
  <c r="L338" i="17"/>
  <c r="CI346" i="17"/>
  <c r="BR346" i="17"/>
  <c r="AZ370" i="17"/>
  <c r="AZ371" i="17"/>
  <c r="AZ367" i="17"/>
  <c r="AZ366" i="17"/>
  <c r="AZ364" i="17"/>
  <c r="AZ362" i="17"/>
  <c r="BG373" i="17"/>
  <c r="BG372" i="17"/>
  <c r="CI373" i="17"/>
  <c r="BR373" i="17"/>
  <c r="AD68" i="17"/>
  <c r="G82" i="17"/>
  <c r="AF80" i="17"/>
  <c r="AJ76" i="17"/>
  <c r="BG81" i="17"/>
  <c r="BK74" i="17"/>
  <c r="F89" i="17"/>
  <c r="P87" i="17"/>
  <c r="U86" i="17"/>
  <c r="AU86" i="17"/>
  <c r="AW87" i="17"/>
  <c r="BD87" i="17"/>
  <c r="BI86" i="17"/>
  <c r="BJ86" i="17"/>
  <c r="BK86" i="17"/>
  <c r="G101" i="17"/>
  <c r="N100" i="17"/>
  <c r="O98" i="17"/>
  <c r="G116" i="17"/>
  <c r="BR111" i="17"/>
  <c r="G124" i="17"/>
  <c r="H126" i="17"/>
  <c r="J133" i="17"/>
  <c r="P123" i="17"/>
  <c r="P134" i="17"/>
  <c r="E149" i="17"/>
  <c r="M156" i="17"/>
  <c r="BR155" i="17"/>
  <c r="H164" i="17"/>
  <c r="N159" i="17"/>
  <c r="U167" i="17"/>
  <c r="W162" i="17"/>
  <c r="Z163" i="17"/>
  <c r="AC160" i="17"/>
  <c r="AG163" i="17"/>
  <c r="AT160" i="17"/>
  <c r="BE164" i="17"/>
  <c r="BI160" i="17"/>
  <c r="G175" i="17"/>
  <c r="I176" i="17"/>
  <c r="CA176" i="17" s="1"/>
  <c r="N170" i="17"/>
  <c r="R171" i="17"/>
  <c r="V173" i="17"/>
  <c r="AC170" i="17"/>
  <c r="AD171" i="17"/>
  <c r="AG176" i="17"/>
  <c r="AL173" i="17"/>
  <c r="F194" i="17"/>
  <c r="F204" i="17"/>
  <c r="J200" i="17"/>
  <c r="CB200" i="17" s="1"/>
  <c r="O203" i="17"/>
  <c r="AM199" i="17"/>
  <c r="BG203" i="17"/>
  <c r="J210" i="17"/>
  <c r="CB210" i="17" s="1"/>
  <c r="T210" i="17"/>
  <c r="W215" i="17"/>
  <c r="AA210" i="17"/>
  <c r="AD212" i="17"/>
  <c r="AI207" i="17"/>
  <c r="BF211" i="17"/>
  <c r="BN207" i="17"/>
  <c r="BP210" i="17"/>
  <c r="L229" i="17"/>
  <c r="G238" i="17"/>
  <c r="G232" i="17"/>
  <c r="G231" i="17"/>
  <c r="J239" i="17"/>
  <c r="CB239" i="17" s="1"/>
  <c r="J241" i="17"/>
  <c r="CB241" i="17" s="1"/>
  <c r="M240" i="17"/>
  <c r="M238" i="17"/>
  <c r="M230" i="17"/>
  <c r="I242" i="17"/>
  <c r="AJ247" i="17"/>
  <c r="AQ243" i="17"/>
  <c r="AU244" i="17"/>
  <c r="L277" i="17"/>
  <c r="L276" i="17"/>
  <c r="CD276" i="17" s="1"/>
  <c r="L270" i="17"/>
  <c r="CD270" i="17" s="1"/>
  <c r="R277" i="17"/>
  <c r="R275" i="17"/>
  <c r="R272" i="17"/>
  <c r="R270" i="17"/>
  <c r="R267" i="17"/>
  <c r="AA266" i="17"/>
  <c r="AA267" i="17"/>
  <c r="BB273" i="17"/>
  <c r="BB276" i="17"/>
  <c r="BB270" i="17"/>
  <c r="BB268" i="17"/>
  <c r="BB267" i="17"/>
  <c r="BR267" i="17"/>
  <c r="CI267" i="17"/>
  <c r="BC288" i="17"/>
  <c r="BC287" i="17"/>
  <c r="BC283" i="17"/>
  <c r="BC282" i="17"/>
  <c r="BC281" i="17"/>
  <c r="BK288" i="17"/>
  <c r="BK279" i="17"/>
  <c r="BK278" i="17"/>
  <c r="P324" i="17"/>
  <c r="P317" i="17"/>
  <c r="P314" i="17"/>
  <c r="P325" i="17"/>
  <c r="P322" i="17"/>
  <c r="AC347" i="17"/>
  <c r="AC349" i="17"/>
  <c r="AC348" i="17"/>
  <c r="AC340" i="17"/>
  <c r="J370" i="17"/>
  <c r="J366" i="17"/>
  <c r="J364" i="17"/>
  <c r="O392" i="17"/>
  <c r="O388" i="17"/>
  <c r="AT409" i="17"/>
  <c r="AT401" i="17"/>
  <c r="CI769" i="17"/>
  <c r="CB769" i="17" s="1"/>
  <c r="BR769" i="17"/>
  <c r="P35" i="17"/>
  <c r="BB31" i="17"/>
  <c r="E72" i="17"/>
  <c r="U67" i="17"/>
  <c r="W71" i="17"/>
  <c r="AD70" i="17"/>
  <c r="AK67" i="17"/>
  <c r="AL71" i="17"/>
  <c r="AT68" i="17"/>
  <c r="AV65" i="17"/>
  <c r="AY70" i="17"/>
  <c r="BK73" i="17"/>
  <c r="BM63" i="17"/>
  <c r="CI67" i="17"/>
  <c r="G85" i="17"/>
  <c r="O74" i="17"/>
  <c r="V82" i="17"/>
  <c r="AF83" i="17"/>
  <c r="AK83" i="17"/>
  <c r="AV80" i="17"/>
  <c r="AW83" i="17"/>
  <c r="BA74" i="17"/>
  <c r="BB74" i="17"/>
  <c r="BK77" i="17"/>
  <c r="BM80" i="17"/>
  <c r="E91" i="17"/>
  <c r="F90" i="17"/>
  <c r="L93" i="17"/>
  <c r="N91" i="17"/>
  <c r="P88" i="17"/>
  <c r="Q92" i="17"/>
  <c r="U87" i="17"/>
  <c r="AD92" i="17"/>
  <c r="AF97" i="17"/>
  <c r="AH87" i="17"/>
  <c r="AS91" i="17"/>
  <c r="AT90" i="17"/>
  <c r="AU89" i="17"/>
  <c r="AW88" i="17"/>
  <c r="BB90" i="17"/>
  <c r="BD88" i="17"/>
  <c r="BF90" i="17"/>
  <c r="BI87" i="17"/>
  <c r="BJ87" i="17"/>
  <c r="BK89" i="17"/>
  <c r="F100" i="17"/>
  <c r="G102" i="17"/>
  <c r="N101" i="17"/>
  <c r="O99" i="17"/>
  <c r="F112" i="17"/>
  <c r="G119" i="17"/>
  <c r="G126" i="17"/>
  <c r="H127" i="17"/>
  <c r="P125" i="17"/>
  <c r="E134" i="17"/>
  <c r="G140" i="17"/>
  <c r="N145" i="17"/>
  <c r="P136" i="17"/>
  <c r="E151" i="17"/>
  <c r="H169" i="17"/>
  <c r="N160" i="17"/>
  <c r="P161" i="17"/>
  <c r="R158" i="17"/>
  <c r="Z166" i="17"/>
  <c r="AT162" i="17"/>
  <c r="N171" i="17"/>
  <c r="R177" i="17"/>
  <c r="V174" i="17"/>
  <c r="AC171" i="17"/>
  <c r="AD173" i="17"/>
  <c r="AJ173" i="17"/>
  <c r="AL174" i="17"/>
  <c r="AO176" i="17"/>
  <c r="AT172" i="17"/>
  <c r="AY173" i="17"/>
  <c r="BA179" i="17"/>
  <c r="BC174" i="17"/>
  <c r="BJ171" i="17"/>
  <c r="BL181" i="17"/>
  <c r="BN175" i="17"/>
  <c r="J188" i="17"/>
  <c r="K190" i="17"/>
  <c r="CC190" i="17" s="1"/>
  <c r="F195" i="17"/>
  <c r="F205" i="17"/>
  <c r="J204" i="17"/>
  <c r="CB204" i="17" s="1"/>
  <c r="N197" i="17"/>
  <c r="V197" i="17"/>
  <c r="X195" i="17"/>
  <c r="Z194" i="17"/>
  <c r="AJ194" i="17"/>
  <c r="AM202" i="17"/>
  <c r="BB198" i="17"/>
  <c r="BK194" i="17"/>
  <c r="BL194" i="17"/>
  <c r="BP202" i="17"/>
  <c r="G206" i="17"/>
  <c r="J212" i="17"/>
  <c r="M209" i="17"/>
  <c r="T214" i="17"/>
  <c r="AI210" i="17"/>
  <c r="BC213" i="17"/>
  <c r="BC214" i="17"/>
  <c r="BC207" i="17"/>
  <c r="BN215" i="17"/>
  <c r="G225" i="17"/>
  <c r="G222" i="17"/>
  <c r="G218" i="17"/>
  <c r="G235" i="17"/>
  <c r="Y252" i="17"/>
  <c r="Y250" i="17"/>
  <c r="Y242" i="17"/>
  <c r="AD251" i="17"/>
  <c r="AD253" i="17"/>
  <c r="AD245" i="17"/>
  <c r="AJ251" i="17"/>
  <c r="AQ252" i="17"/>
  <c r="BC253" i="17"/>
  <c r="BC248" i="17"/>
  <c r="BC246" i="17"/>
  <c r="AK268" i="17"/>
  <c r="AK276" i="17"/>
  <c r="AK273" i="17"/>
  <c r="L289" i="17"/>
  <c r="L288" i="17"/>
  <c r="CD288" i="17" s="1"/>
  <c r="AA286" i="17"/>
  <c r="AA285" i="17"/>
  <c r="BK282" i="17"/>
  <c r="F310" i="17"/>
  <c r="F304" i="17"/>
  <c r="F303" i="17"/>
  <c r="F312" i="17"/>
  <c r="F311" i="17"/>
  <c r="F308" i="17"/>
  <c r="P318" i="17"/>
  <c r="CI341" i="17"/>
  <c r="BR341" i="17"/>
  <c r="AV354" i="17"/>
  <c r="AV355" i="17"/>
  <c r="AF409" i="17"/>
  <c r="AF408" i="17"/>
  <c r="AF406" i="17"/>
  <c r="AF404" i="17"/>
  <c r="AF402" i="17"/>
  <c r="AF399" i="17"/>
  <c r="AF398" i="17"/>
  <c r="BR449" i="17"/>
  <c r="CI449" i="17"/>
  <c r="CA449" i="17" s="1"/>
  <c r="E489" i="17"/>
  <c r="E487" i="17"/>
  <c r="E483" i="17"/>
  <c r="BR518" i="17"/>
  <c r="CI518" i="17"/>
  <c r="G741" i="17"/>
  <c r="G743" i="17"/>
  <c r="E73" i="17"/>
  <c r="AK72" i="17"/>
  <c r="AT70" i="17"/>
  <c r="AV66" i="17"/>
  <c r="BM66" i="17"/>
  <c r="O77" i="17"/>
  <c r="V85" i="17"/>
  <c r="AF84" i="17"/>
  <c r="AK84" i="17"/>
  <c r="AV83" i="17"/>
  <c r="BA75" i="17"/>
  <c r="BB77" i="17"/>
  <c r="F91" i="17"/>
  <c r="L96" i="17"/>
  <c r="CD96" i="17" s="1"/>
  <c r="N94" i="17"/>
  <c r="P95" i="17"/>
  <c r="Q95" i="17"/>
  <c r="U88" i="17"/>
  <c r="AD97" i="17"/>
  <c r="AH90" i="17"/>
  <c r="AU94" i="17"/>
  <c r="AW90" i="17"/>
  <c r="BB91" i="17"/>
  <c r="BD92" i="17"/>
  <c r="BI88" i="17"/>
  <c r="BJ89" i="17"/>
  <c r="BK94" i="17"/>
  <c r="F102" i="17"/>
  <c r="G103" i="17"/>
  <c r="N103" i="17"/>
  <c r="O102" i="17"/>
  <c r="F113" i="17"/>
  <c r="L111" i="17"/>
  <c r="G128" i="17"/>
  <c r="H131" i="17"/>
  <c r="K128" i="17"/>
  <c r="CC128" i="17" s="1"/>
  <c r="E135" i="17"/>
  <c r="G143" i="17"/>
  <c r="L134" i="17"/>
  <c r="P137" i="17"/>
  <c r="E152" i="17"/>
  <c r="E167" i="17"/>
  <c r="G158" i="17"/>
  <c r="N162" i="17"/>
  <c r="V160" i="17"/>
  <c r="X164" i="17"/>
  <c r="Z167" i="17"/>
  <c r="AD158" i="17"/>
  <c r="AO159" i="17"/>
  <c r="AT163" i="17"/>
  <c r="AW167" i="17"/>
  <c r="BF162" i="17"/>
  <c r="BJ158" i="17"/>
  <c r="H173" i="17"/>
  <c r="N173" i="17"/>
  <c r="R178" i="17"/>
  <c r="U176" i="17"/>
  <c r="V175" i="17"/>
  <c r="Z175" i="17"/>
  <c r="AC173" i="17"/>
  <c r="AD174" i="17"/>
  <c r="AL175" i="17"/>
  <c r="AR173" i="17"/>
  <c r="AT174" i="17"/>
  <c r="AY174" i="17"/>
  <c r="BC176" i="17"/>
  <c r="BG174" i="17"/>
  <c r="BJ173" i="17"/>
  <c r="CI179" i="17"/>
  <c r="G187" i="17"/>
  <c r="K193" i="17"/>
  <c r="F196" i="17"/>
  <c r="N198" i="17"/>
  <c r="P200" i="17"/>
  <c r="T202" i="17"/>
  <c r="V198" i="17"/>
  <c r="X196" i="17"/>
  <c r="Z195" i="17"/>
  <c r="AF205" i="17"/>
  <c r="AJ198" i="17"/>
  <c r="AM203" i="17"/>
  <c r="AP203" i="17"/>
  <c r="AV203" i="17"/>
  <c r="AZ198" i="17"/>
  <c r="BB199" i="17"/>
  <c r="BF195" i="17"/>
  <c r="BH194" i="17"/>
  <c r="BK195" i="17"/>
  <c r="BL195" i="17"/>
  <c r="G207" i="17"/>
  <c r="H212" i="17"/>
  <c r="J216" i="17"/>
  <c r="CB216" i="17" s="1"/>
  <c r="M217" i="17"/>
  <c r="P207" i="17"/>
  <c r="R210" i="17"/>
  <c r="W207" i="17"/>
  <c r="W217" i="17"/>
  <c r="AB210" i="17"/>
  <c r="AE210" i="17"/>
  <c r="AH207" i="17"/>
  <c r="AI211" i="17"/>
  <c r="AR210" i="17"/>
  <c r="AZ206" i="17"/>
  <c r="BC217" i="17"/>
  <c r="BK213" i="17"/>
  <c r="BK214" i="17"/>
  <c r="BK210" i="17"/>
  <c r="BN216" i="17"/>
  <c r="G223" i="17"/>
  <c r="BR228" i="17"/>
  <c r="G240" i="17"/>
  <c r="O238" i="17"/>
  <c r="O236" i="17"/>
  <c r="O231" i="17"/>
  <c r="K250" i="17"/>
  <c r="K248" i="17"/>
  <c r="CC248" i="17" s="1"/>
  <c r="K246" i="17"/>
  <c r="AE253" i="17"/>
  <c r="AE247" i="17"/>
  <c r="AE244" i="17"/>
  <c r="AR253" i="17"/>
  <c r="AR243" i="17"/>
  <c r="BC251" i="17"/>
  <c r="AG274" i="17"/>
  <c r="AG269" i="17"/>
  <c r="AG268" i="17"/>
  <c r="AM276" i="17"/>
  <c r="AM269" i="17"/>
  <c r="AM267" i="17"/>
  <c r="BH275" i="17"/>
  <c r="BH277" i="17"/>
  <c r="BH276" i="17"/>
  <c r="M285" i="17"/>
  <c r="M288" i="17"/>
  <c r="M284" i="17"/>
  <c r="M283" i="17"/>
  <c r="M280" i="17"/>
  <c r="AS285" i="17"/>
  <c r="AS283" i="17"/>
  <c r="AS280" i="17"/>
  <c r="BR298" i="17"/>
  <c r="CI298" i="17"/>
  <c r="J333" i="17"/>
  <c r="J332" i="17"/>
  <c r="CB332" i="17" s="1"/>
  <c r="BO343" i="17"/>
  <c r="BO344" i="17"/>
  <c r="S355" i="17"/>
  <c r="S358" i="17"/>
  <c r="S350" i="17"/>
  <c r="X354" i="17"/>
  <c r="X355" i="17"/>
  <c r="E370" i="17"/>
  <c r="E369" i="17"/>
  <c r="E366" i="17"/>
  <c r="CI378" i="17"/>
  <c r="BR378" i="17"/>
  <c r="O32" i="17"/>
  <c r="X35" i="17"/>
  <c r="AH36" i="17"/>
  <c r="AV27" i="17"/>
  <c r="CC57" i="17"/>
  <c r="E62" i="17"/>
  <c r="L62" i="17"/>
  <c r="CD62" i="17" s="1"/>
  <c r="T70" i="17"/>
  <c r="U71" i="17"/>
  <c r="AC66" i="17"/>
  <c r="AE63" i="17"/>
  <c r="AH64" i="17"/>
  <c r="AI67" i="17"/>
  <c r="AK73" i="17"/>
  <c r="AT71" i="17"/>
  <c r="AV73" i="17"/>
  <c r="BL64" i="17"/>
  <c r="BM67" i="17"/>
  <c r="CI68" i="17"/>
  <c r="CD68" i="17" s="1"/>
  <c r="F79" i="17"/>
  <c r="H83" i="17"/>
  <c r="O80" i="17"/>
  <c r="Q80" i="17"/>
  <c r="AE82" i="17"/>
  <c r="AK74" i="17"/>
  <c r="AM77" i="17"/>
  <c r="AS78" i="17"/>
  <c r="AU77" i="17"/>
  <c r="AV84" i="17"/>
  <c r="BA76" i="17"/>
  <c r="BB79" i="17"/>
  <c r="BD84" i="17"/>
  <c r="BL75" i="17"/>
  <c r="E94" i="17"/>
  <c r="F94" i="17"/>
  <c r="H95" i="17"/>
  <c r="J90" i="17"/>
  <c r="N97" i="17"/>
  <c r="P96" i="17"/>
  <c r="Q97" i="17"/>
  <c r="U92" i="17"/>
  <c r="W97" i="17"/>
  <c r="AC92" i="17"/>
  <c r="AG88" i="17"/>
  <c r="AS95" i="17"/>
  <c r="AT92" i="17"/>
  <c r="AW97" i="17"/>
  <c r="BA87" i="17"/>
  <c r="BD95" i="17"/>
  <c r="BI91" i="17"/>
  <c r="BJ90" i="17"/>
  <c r="BK97" i="17"/>
  <c r="BM91" i="17"/>
  <c r="F106" i="17"/>
  <c r="G104" i="17"/>
  <c r="I101" i="17"/>
  <c r="CA101" i="17" s="1"/>
  <c r="N104" i="17"/>
  <c r="O104" i="17"/>
  <c r="F119" i="17"/>
  <c r="H111" i="17"/>
  <c r="L114" i="17"/>
  <c r="G130" i="17"/>
  <c r="O123" i="17"/>
  <c r="E143" i="17"/>
  <c r="G145" i="17"/>
  <c r="I135" i="17"/>
  <c r="CA135" i="17" s="1"/>
  <c r="L135" i="17"/>
  <c r="O135" i="17"/>
  <c r="P138" i="17"/>
  <c r="I146" i="17"/>
  <c r="CA146" i="17" s="1"/>
  <c r="G161" i="17"/>
  <c r="N166" i="17"/>
  <c r="V162" i="17"/>
  <c r="AD159" i="17"/>
  <c r="AO160" i="17"/>
  <c r="BF163" i="17"/>
  <c r="BJ159" i="17"/>
  <c r="N174" i="17"/>
  <c r="R180" i="17"/>
  <c r="U178" i="17"/>
  <c r="V176" i="17"/>
  <c r="Z179" i="17"/>
  <c r="AC176" i="17"/>
  <c r="AD175" i="17"/>
  <c r="AI172" i="17"/>
  <c r="AL176" i="17"/>
  <c r="AT175" i="17"/>
  <c r="AW176" i="17"/>
  <c r="AY175" i="17"/>
  <c r="BB173" i="17"/>
  <c r="BC178" i="17"/>
  <c r="BG178" i="17"/>
  <c r="BJ174" i="17"/>
  <c r="BM172" i="17"/>
  <c r="F197" i="17"/>
  <c r="N199" i="17"/>
  <c r="V199" i="17"/>
  <c r="X197" i="17"/>
  <c r="Z203" i="17"/>
  <c r="AP204" i="17"/>
  <c r="AZ202" i="17"/>
  <c r="BB205" i="17"/>
  <c r="BF196" i="17"/>
  <c r="BH198" i="17"/>
  <c r="BK197" i="17"/>
  <c r="BL205" i="17"/>
  <c r="G212" i="17"/>
  <c r="H214" i="17"/>
  <c r="P209" i="17"/>
  <c r="R212" i="17"/>
  <c r="U209" i="17"/>
  <c r="W208" i="17"/>
  <c r="AB214" i="17"/>
  <c r="AH208" i="17"/>
  <c r="AI215" i="17"/>
  <c r="AM207" i="17"/>
  <c r="AP210" i="17"/>
  <c r="AZ214" i="17"/>
  <c r="BD216" i="17"/>
  <c r="BD209" i="17"/>
  <c r="BD206" i="17"/>
  <c r="BD217" i="17"/>
  <c r="BK207" i="17"/>
  <c r="G227" i="17"/>
  <c r="O240" i="17"/>
  <c r="K242" i="17"/>
  <c r="AE243" i="17"/>
  <c r="AG246" i="17"/>
  <c r="BD249" i="17"/>
  <c r="BD246" i="17"/>
  <c r="BD243" i="17"/>
  <c r="BL249" i="17"/>
  <c r="BL247" i="17"/>
  <c r="BL246" i="17"/>
  <c r="AG275" i="17"/>
  <c r="AM271" i="17"/>
  <c r="N283" i="17"/>
  <c r="N279" i="17"/>
  <c r="N278" i="17"/>
  <c r="N287" i="17"/>
  <c r="N286" i="17"/>
  <c r="N282" i="17"/>
  <c r="AC285" i="17"/>
  <c r="AC284" i="17"/>
  <c r="AC283" i="17"/>
  <c r="AC280" i="17"/>
  <c r="AS284" i="17"/>
  <c r="E297" i="17"/>
  <c r="E295" i="17"/>
  <c r="E292" i="17"/>
  <c r="E300" i="17"/>
  <c r="P404" i="17"/>
  <c r="P408" i="17"/>
  <c r="P406" i="17"/>
  <c r="P402" i="17"/>
  <c r="P400" i="17"/>
  <c r="P398" i="17"/>
  <c r="E429" i="17"/>
  <c r="E425" i="17"/>
  <c r="E422" i="17"/>
  <c r="E433" i="17"/>
  <c r="E432" i="17"/>
  <c r="E430" i="17"/>
  <c r="E427" i="17"/>
  <c r="E423" i="17"/>
  <c r="E63" i="17"/>
  <c r="L70" i="17"/>
  <c r="U72" i="17"/>
  <c r="AC67" i="17"/>
  <c r="AE64" i="17"/>
  <c r="BL65" i="17"/>
  <c r="BM71" i="17"/>
  <c r="F80" i="17"/>
  <c r="H84" i="17"/>
  <c r="O82" i="17"/>
  <c r="AK75" i="17"/>
  <c r="AS79" i="17"/>
  <c r="BA78" i="17"/>
  <c r="BL76" i="17"/>
  <c r="F95" i="17"/>
  <c r="P97" i="17"/>
  <c r="U94" i="17"/>
  <c r="AC94" i="17"/>
  <c r="AG89" i="17"/>
  <c r="AT95" i="17"/>
  <c r="BA88" i="17"/>
  <c r="BC89" i="17"/>
  <c r="BD96" i="17"/>
  <c r="BI92" i="17"/>
  <c r="BJ91" i="17"/>
  <c r="BM92" i="17"/>
  <c r="G106" i="17"/>
  <c r="N106" i="17"/>
  <c r="O106" i="17"/>
  <c r="F120" i="17"/>
  <c r="H114" i="17"/>
  <c r="L115" i="17"/>
  <c r="G132" i="17"/>
  <c r="I122" i="17"/>
  <c r="CA122" i="17" s="1"/>
  <c r="O126" i="17"/>
  <c r="I138" i="17"/>
  <c r="CA138" i="17" s="1"/>
  <c r="L136" i="17"/>
  <c r="O137" i="17"/>
  <c r="P139" i="17"/>
  <c r="G162" i="17"/>
  <c r="CB168" i="17"/>
  <c r="N168" i="17"/>
  <c r="V163" i="17"/>
  <c r="Y158" i="17"/>
  <c r="AA162" i="17"/>
  <c r="AD160" i="17"/>
  <c r="AO168" i="17"/>
  <c r="AS163" i="17"/>
  <c r="AU161" i="17"/>
  <c r="AX159" i="17"/>
  <c r="BJ168" i="17"/>
  <c r="N175" i="17"/>
  <c r="V179" i="17"/>
  <c r="AC178" i="17"/>
  <c r="AD178" i="17"/>
  <c r="AL179" i="17"/>
  <c r="BK198" i="17"/>
  <c r="G215" i="17"/>
  <c r="AH210" i="17"/>
  <c r="AV216" i="17"/>
  <c r="AV209" i="17"/>
  <c r="BL216" i="17"/>
  <c r="BL214" i="17"/>
  <c r="O225" i="17"/>
  <c r="O222" i="17"/>
  <c r="O219" i="17"/>
  <c r="P241" i="17"/>
  <c r="P231" i="17"/>
  <c r="K251" i="17"/>
  <c r="CC251" i="17" s="1"/>
  <c r="O251" i="17"/>
  <c r="AE251" i="17"/>
  <c r="AL251" i="17"/>
  <c r="AL253" i="17"/>
  <c r="AL245" i="17"/>
  <c r="BD250" i="17"/>
  <c r="O276" i="17"/>
  <c r="O269" i="17"/>
  <c r="E284" i="17"/>
  <c r="E280" i="17"/>
  <c r="N281" i="17"/>
  <c r="BC347" i="17"/>
  <c r="BC348" i="17"/>
  <c r="BC340" i="17"/>
  <c r="BC338" i="17"/>
  <c r="BD371" i="17"/>
  <c r="BD370" i="17"/>
  <c r="BD366" i="17"/>
  <c r="BP407" i="17"/>
  <c r="BP403" i="17"/>
  <c r="BP402" i="17"/>
  <c r="BA79" i="17"/>
  <c r="U95" i="17"/>
  <c r="BI94" i="17"/>
  <c r="BJ94" i="17"/>
  <c r="G109" i="17"/>
  <c r="N108" i="17"/>
  <c r="O109" i="17"/>
  <c r="P140" i="17"/>
  <c r="N176" i="17"/>
  <c r="AC179" i="17"/>
  <c r="AL180" i="17"/>
  <c r="BB210" i="17"/>
  <c r="BB212" i="17"/>
  <c r="E240" i="17"/>
  <c r="E234" i="17"/>
  <c r="G253" i="17"/>
  <c r="G244" i="17"/>
  <c r="L253" i="17"/>
  <c r="CD253" i="17" s="1"/>
  <c r="L250" i="17"/>
  <c r="AM253" i="17"/>
  <c r="AM247" i="17"/>
  <c r="AM246" i="17"/>
  <c r="BM252" i="17"/>
  <c r="BM250" i="17"/>
  <c r="BM246" i="17"/>
  <c r="BM242" i="17"/>
  <c r="BJ273" i="17"/>
  <c r="BJ269" i="17"/>
  <c r="BJ268" i="17"/>
  <c r="BJ277" i="17"/>
  <c r="E288" i="17"/>
  <c r="AX289" i="17"/>
  <c r="AX286" i="17"/>
  <c r="AX284" i="17"/>
  <c r="AX282" i="17"/>
  <c r="AX280" i="17"/>
  <c r="AX279" i="17"/>
  <c r="AX278" i="17"/>
  <c r="AM345" i="17"/>
  <c r="AM338" i="17"/>
  <c r="CC37" i="17"/>
  <c r="H58" i="17"/>
  <c r="E66" i="17"/>
  <c r="U63" i="17"/>
  <c r="V67" i="17"/>
  <c r="Z71" i="17"/>
  <c r="AD62" i="17"/>
  <c r="AE70" i="17"/>
  <c r="AH67" i="17"/>
  <c r="AK63" i="17"/>
  <c r="AL63" i="17"/>
  <c r="AT62" i="17"/>
  <c r="AU66" i="17"/>
  <c r="AX67" i="17"/>
  <c r="BK65" i="17"/>
  <c r="BL71" i="17"/>
  <c r="G77" i="17"/>
  <c r="I83" i="17"/>
  <c r="CA83" i="17" s="1"/>
  <c r="N79" i="17"/>
  <c r="R75" i="17"/>
  <c r="V75" i="17"/>
  <c r="W85" i="17"/>
  <c r="Y83" i="17"/>
  <c r="AD79" i="17"/>
  <c r="AF75" i="17"/>
  <c r="AK78" i="17"/>
  <c r="AL78" i="17"/>
  <c r="AO80" i="17"/>
  <c r="AT74" i="17"/>
  <c r="AV76" i="17"/>
  <c r="AW78" i="17"/>
  <c r="AZ76" i="17"/>
  <c r="BA82" i="17"/>
  <c r="BC77" i="17"/>
  <c r="BJ85" i="17"/>
  <c r="BR78" i="17"/>
  <c r="F86" i="17"/>
  <c r="G86" i="17"/>
  <c r="I90" i="17"/>
  <c r="N86" i="17"/>
  <c r="O97" i="17"/>
  <c r="Q87" i="17"/>
  <c r="AD88" i="17"/>
  <c r="AF89" i="17"/>
  <c r="AG92" i="17"/>
  <c r="AK86" i="17"/>
  <c r="AM97" i="17"/>
  <c r="AT87" i="17"/>
  <c r="AT97" i="17"/>
  <c r="BI95" i="17"/>
  <c r="CI89" i="17"/>
  <c r="CA89" i="17" s="1"/>
  <c r="G98" i="17"/>
  <c r="N98" i="17"/>
  <c r="N109" i="17"/>
  <c r="BR103" i="17"/>
  <c r="G112" i="17"/>
  <c r="G122" i="17"/>
  <c r="H122" i="17"/>
  <c r="BR132" i="17"/>
  <c r="P143" i="17"/>
  <c r="U163" i="17"/>
  <c r="BE161" i="17"/>
  <c r="BN163" i="17"/>
  <c r="N179" i="17"/>
  <c r="AC181" i="17"/>
  <c r="AL170" i="17"/>
  <c r="AS176" i="17"/>
  <c r="AU170" i="17"/>
  <c r="BB176" i="17"/>
  <c r="BE176" i="17"/>
  <c r="BI175" i="17"/>
  <c r="BM180" i="17"/>
  <c r="E189" i="17"/>
  <c r="I189" i="17"/>
  <c r="CC186" i="17"/>
  <c r="E205" i="17"/>
  <c r="O194" i="17"/>
  <c r="V204" i="17"/>
  <c r="AM194" i="17"/>
  <c r="BC195" i="17"/>
  <c r="BG198" i="17"/>
  <c r="BK202" i="17"/>
  <c r="BN195" i="17"/>
  <c r="J207" i="17"/>
  <c r="K215" i="17"/>
  <c r="P215" i="17"/>
  <c r="S210" i="17"/>
  <c r="V212" i="17"/>
  <c r="W211" i="17"/>
  <c r="AF212" i="17"/>
  <c r="AH216" i="17"/>
  <c r="AJ210" i="17"/>
  <c r="AN216" i="17"/>
  <c r="AN217" i="17"/>
  <c r="AQ217" i="17"/>
  <c r="AQ211" i="17"/>
  <c r="AQ210" i="17"/>
  <c r="BB208" i="17"/>
  <c r="F229" i="17"/>
  <c r="F223" i="17"/>
  <c r="F222" i="17"/>
  <c r="O223" i="17"/>
  <c r="L237" i="17"/>
  <c r="CD237" i="17" s="1"/>
  <c r="L234" i="17"/>
  <c r="L231" i="17"/>
  <c r="CD231" i="17" s="1"/>
  <c r="AM243" i="17"/>
  <c r="BA248" i="17"/>
  <c r="BA250" i="17"/>
  <c r="BA246" i="17"/>
  <c r="BI248" i="17"/>
  <c r="BI250" i="17"/>
  <c r="BP270" i="17"/>
  <c r="BP276" i="17"/>
  <c r="AK285" i="17"/>
  <c r="AK284" i="17"/>
  <c r="AK283" i="17"/>
  <c r="BB285" i="17"/>
  <c r="BB288" i="17"/>
  <c r="BB286" i="17"/>
  <c r="BB283" i="17"/>
  <c r="BB282" i="17"/>
  <c r="BB279" i="17"/>
  <c r="BB278" i="17"/>
  <c r="O313" i="17"/>
  <c r="O308" i="17"/>
  <c r="O307" i="17"/>
  <c r="O306" i="17"/>
  <c r="O303" i="17"/>
  <c r="F321" i="17"/>
  <c r="F320" i="17"/>
  <c r="F316" i="17"/>
  <c r="G357" i="17"/>
  <c r="G358" i="17"/>
  <c r="G356" i="17"/>
  <c r="G354" i="17"/>
  <c r="G353" i="17"/>
  <c r="G352" i="17"/>
  <c r="G351" i="17"/>
  <c r="G361" i="17"/>
  <c r="G350" i="17"/>
  <c r="K260" i="17"/>
  <c r="CC260" i="17" s="1"/>
  <c r="F275" i="17"/>
  <c r="U271" i="17"/>
  <c r="AO275" i="17"/>
  <c r="AT276" i="17"/>
  <c r="BC274" i="17"/>
  <c r="R283" i="17"/>
  <c r="AH286" i="17"/>
  <c r="AO284" i="17"/>
  <c r="AP286" i="17"/>
  <c r="BJ283" i="17"/>
  <c r="BM289" i="17"/>
  <c r="F300" i="17"/>
  <c r="I293" i="17"/>
  <c r="CA293" i="17" s="1"/>
  <c r="J294" i="17"/>
  <c r="K312" i="17"/>
  <c r="CC312" i="17" s="1"/>
  <c r="G335" i="17"/>
  <c r="O335" i="17"/>
  <c r="J341" i="17"/>
  <c r="AA342" i="17"/>
  <c r="AE347" i="17"/>
  <c r="AP341" i="17"/>
  <c r="AU346" i="17"/>
  <c r="AY342" i="17"/>
  <c r="U359" i="17"/>
  <c r="AA358" i="17"/>
  <c r="AC359" i="17"/>
  <c r="AE358" i="17"/>
  <c r="AX355" i="17"/>
  <c r="BG358" i="17"/>
  <c r="BI359" i="17"/>
  <c r="BP356" i="17"/>
  <c r="X364" i="17"/>
  <c r="AB373" i="17"/>
  <c r="AG369" i="17"/>
  <c r="AH369" i="17"/>
  <c r="AS367" i="17"/>
  <c r="AV372" i="17"/>
  <c r="BA365" i="17"/>
  <c r="H380" i="17"/>
  <c r="L382" i="17"/>
  <c r="P380" i="17"/>
  <c r="E401" i="17"/>
  <c r="L404" i="17"/>
  <c r="AZ407" i="17"/>
  <c r="BD403" i="17"/>
  <c r="I421" i="17"/>
  <c r="CA421" i="17" s="1"/>
  <c r="L411" i="17"/>
  <c r="Q417" i="17"/>
  <c r="Q418" i="17"/>
  <c r="S413" i="17"/>
  <c r="U421" i="17"/>
  <c r="U411" i="17"/>
  <c r="Y418" i="17"/>
  <c r="AO414" i="17"/>
  <c r="AR418" i="17"/>
  <c r="AR419" i="17"/>
  <c r="AR415" i="17"/>
  <c r="AR414" i="17"/>
  <c r="AU419" i="17"/>
  <c r="AU412" i="17"/>
  <c r="CI410" i="17"/>
  <c r="CD410" i="17" s="1"/>
  <c r="BR410" i="17"/>
  <c r="E529" i="17"/>
  <c r="E527" i="17"/>
  <c r="E526" i="17"/>
  <c r="E519" i="17"/>
  <c r="E518" i="17"/>
  <c r="H585" i="17"/>
  <c r="H578" i="17"/>
  <c r="H587" i="17"/>
  <c r="H584" i="17"/>
  <c r="H583" i="17"/>
  <c r="H581" i="17"/>
  <c r="G598" i="17"/>
  <c r="G591" i="17"/>
  <c r="G601" i="17"/>
  <c r="G596" i="17"/>
  <c r="G594" i="17"/>
  <c r="G593" i="17"/>
  <c r="CI651" i="17"/>
  <c r="BR651" i="17"/>
  <c r="BO214" i="17"/>
  <c r="K235" i="17"/>
  <c r="CC235" i="17" s="1"/>
  <c r="T246" i="17"/>
  <c r="AN250" i="17"/>
  <c r="AS250" i="17"/>
  <c r="BK246" i="17"/>
  <c r="K263" i="17"/>
  <c r="CC263" i="17" s="1"/>
  <c r="F276" i="17"/>
  <c r="AO277" i="17"/>
  <c r="BC275" i="17"/>
  <c r="R287" i="17"/>
  <c r="BJ284" i="17"/>
  <c r="I296" i="17"/>
  <c r="J295" i="17"/>
  <c r="CB304" i="17"/>
  <c r="K313" i="17"/>
  <c r="J344" i="17"/>
  <c r="AA344" i="17"/>
  <c r="AP344" i="17"/>
  <c r="AU347" i="17"/>
  <c r="AY344" i="17"/>
  <c r="P353" i="17"/>
  <c r="AC360" i="17"/>
  <c r="AE360" i="17"/>
  <c r="AH353" i="17"/>
  <c r="AS352" i="17"/>
  <c r="BC352" i="17"/>
  <c r="BI360" i="17"/>
  <c r="BO351" i="17"/>
  <c r="BP360" i="17"/>
  <c r="L368" i="17"/>
  <c r="X366" i="17"/>
  <c r="AG370" i="17"/>
  <c r="AH370" i="17"/>
  <c r="AJ366" i="17"/>
  <c r="AR366" i="17"/>
  <c r="AS370" i="17"/>
  <c r="AV362" i="17"/>
  <c r="BA366" i="17"/>
  <c r="BH372" i="17"/>
  <c r="BL363" i="17"/>
  <c r="CI363" i="17"/>
  <c r="CD363" i="17" s="1"/>
  <c r="H383" i="17"/>
  <c r="K385" i="17"/>
  <c r="L384" i="17"/>
  <c r="P383" i="17"/>
  <c r="H386" i="17"/>
  <c r="I386" i="17"/>
  <c r="L391" i="17"/>
  <c r="CD391" i="17" s="1"/>
  <c r="CI395" i="17"/>
  <c r="E402" i="17"/>
  <c r="L407" i="17"/>
  <c r="V405" i="17"/>
  <c r="Y398" i="17"/>
  <c r="AC406" i="17"/>
  <c r="AI400" i="17"/>
  <c r="AM400" i="17"/>
  <c r="AO398" i="17"/>
  <c r="BD404" i="17"/>
  <c r="Q410" i="17"/>
  <c r="AD421" i="17"/>
  <c r="AD413" i="17"/>
  <c r="AM419" i="17"/>
  <c r="AM420" i="17"/>
  <c r="AM416" i="17"/>
  <c r="BM417" i="17"/>
  <c r="BM414" i="17"/>
  <c r="BM410" i="17"/>
  <c r="BM419" i="17"/>
  <c r="BM416" i="17"/>
  <c r="CI431" i="17"/>
  <c r="CA431" i="17" s="1"/>
  <c r="BR431" i="17"/>
  <c r="H465" i="17"/>
  <c r="H466" i="17"/>
  <c r="H463" i="17"/>
  <c r="H461" i="17"/>
  <c r="CI512" i="17"/>
  <c r="CC512" i="17" s="1"/>
  <c r="BR512" i="17"/>
  <c r="CI623" i="17"/>
  <c r="BR623" i="17"/>
  <c r="F693" i="17"/>
  <c r="F690" i="17"/>
  <c r="F691" i="17"/>
  <c r="AU206" i="17"/>
  <c r="BA217" i="17"/>
  <c r="BO215" i="17"/>
  <c r="E221" i="17"/>
  <c r="I233" i="17"/>
  <c r="CA233" i="17" s="1"/>
  <c r="K236" i="17"/>
  <c r="CC236" i="17" s="1"/>
  <c r="BR236" i="17"/>
  <c r="P243" i="17"/>
  <c r="S243" i="17"/>
  <c r="T247" i="17"/>
  <c r="X246" i="17"/>
  <c r="AB242" i="17"/>
  <c r="AF242" i="17"/>
  <c r="AK245" i="17"/>
  <c r="AN251" i="17"/>
  <c r="AZ250" i="17"/>
  <c r="BE242" i="17"/>
  <c r="BH251" i="17"/>
  <c r="BK247" i="17"/>
  <c r="BR244" i="17"/>
  <c r="K254" i="17"/>
  <c r="K264" i="17"/>
  <c r="CC264" i="17" s="1"/>
  <c r="F266" i="17"/>
  <c r="F277" i="17"/>
  <c r="I272" i="17"/>
  <c r="P274" i="17"/>
  <c r="X269" i="17"/>
  <c r="AB270" i="17"/>
  <c r="AE274" i="17"/>
  <c r="AH268" i="17"/>
  <c r="AL276" i="17"/>
  <c r="AQ273" i="17"/>
  <c r="AU266" i="17"/>
  <c r="AW277" i="17"/>
  <c r="BK267" i="17"/>
  <c r="Q287" i="17"/>
  <c r="AE282" i="17"/>
  <c r="AG288" i="17"/>
  <c r="AL279" i="17"/>
  <c r="AM283" i="17"/>
  <c r="AO289" i="17"/>
  <c r="AQ285" i="17"/>
  <c r="AW280" i="17"/>
  <c r="BI280" i="17"/>
  <c r="BJ286" i="17"/>
  <c r="BN279" i="17"/>
  <c r="F290" i="17"/>
  <c r="G295" i="17"/>
  <c r="I299" i="17"/>
  <c r="J296" i="17"/>
  <c r="CB296" i="17" s="1"/>
  <c r="J308" i="17"/>
  <c r="CB308" i="17" s="1"/>
  <c r="E317" i="17"/>
  <c r="G315" i="17"/>
  <c r="H322" i="17"/>
  <c r="J318" i="17"/>
  <c r="M325" i="17"/>
  <c r="F330" i="17"/>
  <c r="H326" i="17"/>
  <c r="K326" i="17"/>
  <c r="CC326" i="17" s="1"/>
  <c r="N330" i="17"/>
  <c r="P326" i="17"/>
  <c r="H347" i="17"/>
  <c r="J346" i="17"/>
  <c r="P342" i="17"/>
  <c r="S347" i="17"/>
  <c r="W339" i="17"/>
  <c r="AA347" i="17"/>
  <c r="AF338" i="17"/>
  <c r="AN338" i="17"/>
  <c r="AP346" i="17"/>
  <c r="AS342" i="17"/>
  <c r="AX338" i="17"/>
  <c r="AY347" i="17"/>
  <c r="X368" i="17"/>
  <c r="BA367" i="17"/>
  <c r="H388" i="17"/>
  <c r="I387" i="17"/>
  <c r="CA387" i="17" s="1"/>
  <c r="E403" i="17"/>
  <c r="Y399" i="17"/>
  <c r="BD407" i="17"/>
  <c r="AE419" i="17"/>
  <c r="AE420" i="17"/>
  <c r="AS421" i="17"/>
  <c r="AS410" i="17"/>
  <c r="BK419" i="17"/>
  <c r="BK420" i="17"/>
  <c r="BK416" i="17"/>
  <c r="BM411" i="17"/>
  <c r="BR489" i="17"/>
  <c r="CI489" i="17"/>
  <c r="CB489" i="17" s="1"/>
  <c r="BR553" i="17"/>
  <c r="CI553" i="17"/>
  <c r="BJ288" i="17"/>
  <c r="J348" i="17"/>
  <c r="T351" i="17"/>
  <c r="W350" i="17"/>
  <c r="AF355" i="17"/>
  <c r="AP353" i="17"/>
  <c r="L372" i="17"/>
  <c r="P363" i="17"/>
  <c r="X370" i="17"/>
  <c r="AB363" i="17"/>
  <c r="AP366" i="17"/>
  <c r="AV364" i="17"/>
  <c r="BA370" i="17"/>
  <c r="BE367" i="17"/>
  <c r="BI363" i="17"/>
  <c r="BM362" i="17"/>
  <c r="BP362" i="17"/>
  <c r="CI370" i="17"/>
  <c r="L374" i="17"/>
  <c r="M374" i="17"/>
  <c r="E391" i="17"/>
  <c r="H390" i="17"/>
  <c r="I389" i="17"/>
  <c r="CA389" i="17" s="1"/>
  <c r="P390" i="17"/>
  <c r="E406" i="17"/>
  <c r="M399" i="17"/>
  <c r="AR402" i="17"/>
  <c r="AU400" i="17"/>
  <c r="BD398" i="17"/>
  <c r="BD408" i="17"/>
  <c r="E421" i="17"/>
  <c r="E414" i="17"/>
  <c r="T410" i="17"/>
  <c r="T421" i="17"/>
  <c r="AW419" i="17"/>
  <c r="AW415" i="17"/>
  <c r="AW411" i="17"/>
  <c r="H577" i="17"/>
  <c r="H574" i="17"/>
  <c r="H566" i="17"/>
  <c r="H691" i="17"/>
  <c r="H686" i="17"/>
  <c r="H697" i="17"/>
  <c r="H694" i="17"/>
  <c r="H690" i="17"/>
  <c r="H689" i="17"/>
  <c r="E769" i="17"/>
  <c r="E758" i="17"/>
  <c r="E766" i="17"/>
  <c r="E764" i="17"/>
  <c r="E763" i="17"/>
  <c r="E762" i="17"/>
  <c r="E760" i="17"/>
  <c r="E759" i="17"/>
  <c r="J349" i="17"/>
  <c r="L362" i="17"/>
  <c r="CD362" i="17" s="1"/>
  <c r="L373" i="17"/>
  <c r="X371" i="17"/>
  <c r="AB365" i="17"/>
  <c r="AG362" i="17"/>
  <c r="AH362" i="17"/>
  <c r="AI368" i="17"/>
  <c r="AS362" i="17"/>
  <c r="AT366" i="17"/>
  <c r="AV366" i="17"/>
  <c r="BA371" i="17"/>
  <c r="BM367" i="17"/>
  <c r="BP364" i="17"/>
  <c r="H374" i="17"/>
  <c r="L377" i="17"/>
  <c r="M375" i="17"/>
  <c r="O385" i="17"/>
  <c r="BR375" i="17"/>
  <c r="CI380" i="17"/>
  <c r="H391" i="17"/>
  <c r="I390" i="17"/>
  <c r="CI397" i="17"/>
  <c r="E407" i="17"/>
  <c r="L398" i="17"/>
  <c r="M407" i="17"/>
  <c r="AB399" i="17"/>
  <c r="AD401" i="17"/>
  <c r="AN398" i="17"/>
  <c r="AO403" i="17"/>
  <c r="AR406" i="17"/>
  <c r="AU404" i="17"/>
  <c r="AZ399" i="17"/>
  <c r="BD399" i="17"/>
  <c r="BD409" i="17"/>
  <c r="BG404" i="17"/>
  <c r="E410" i="17"/>
  <c r="K416" i="17"/>
  <c r="P421" i="17"/>
  <c r="P420" i="17"/>
  <c r="P412" i="17"/>
  <c r="T412" i="17"/>
  <c r="Y417" i="17"/>
  <c r="Y415" i="17"/>
  <c r="Y411" i="17"/>
  <c r="AI421" i="17"/>
  <c r="AI416" i="17"/>
  <c r="AN411" i="17"/>
  <c r="AP421" i="17"/>
  <c r="AP413" i="17"/>
  <c r="AS415" i="17"/>
  <c r="CI440" i="17"/>
  <c r="CC440" i="17" s="1"/>
  <c r="BR440" i="17"/>
  <c r="BR452" i="17"/>
  <c r="CI452" i="17"/>
  <c r="CA452" i="17" s="1"/>
  <c r="E768" i="17"/>
  <c r="S252" i="17"/>
  <c r="AB251" i="17"/>
  <c r="AF247" i="17"/>
  <c r="G271" i="17"/>
  <c r="N270" i="17"/>
  <c r="Q275" i="17"/>
  <c r="W270" i="17"/>
  <c r="AU274" i="17"/>
  <c r="AX276" i="17"/>
  <c r="BE269" i="17"/>
  <c r="BG273" i="17"/>
  <c r="AD283" i="17"/>
  <c r="AH280" i="17"/>
  <c r="AP280" i="17"/>
  <c r="AU282" i="17"/>
  <c r="AW288" i="17"/>
  <c r="BJ279" i="17"/>
  <c r="N292" i="17"/>
  <c r="K304" i="17"/>
  <c r="CC304" i="17" s="1"/>
  <c r="N308" i="17"/>
  <c r="N320" i="17"/>
  <c r="G327" i="17"/>
  <c r="L328" i="17"/>
  <c r="CD328" i="17" s="1"/>
  <c r="O327" i="17"/>
  <c r="F344" i="17"/>
  <c r="J338" i="17"/>
  <c r="CB338" i="17" s="1"/>
  <c r="AB339" i="17"/>
  <c r="AE338" i="17"/>
  <c r="AI343" i="17"/>
  <c r="AQ339" i="17"/>
  <c r="BD341" i="17"/>
  <c r="BH339" i="17"/>
  <c r="BN339" i="17"/>
  <c r="U350" i="17"/>
  <c r="AG351" i="17"/>
  <c r="BM371" i="17"/>
  <c r="BP368" i="17"/>
  <c r="H392" i="17"/>
  <c r="E411" i="17"/>
  <c r="K421" i="17"/>
  <c r="CC421" i="17" s="1"/>
  <c r="T415" i="17"/>
  <c r="AG417" i="17"/>
  <c r="AG414" i="17"/>
  <c r="AG413" i="17"/>
  <c r="AN420" i="17"/>
  <c r="BO415" i="17"/>
  <c r="BO412" i="17"/>
  <c r="CI453" i="17"/>
  <c r="BR453" i="17"/>
  <c r="CI522" i="17"/>
  <c r="BR522" i="17"/>
  <c r="CI542" i="17"/>
  <c r="CC542" i="17" s="1"/>
  <c r="BR542" i="17"/>
  <c r="E804" i="17"/>
  <c r="E794" i="17"/>
  <c r="E803" i="17"/>
  <c r="E802" i="17"/>
  <c r="E800" i="17"/>
  <c r="E798" i="17"/>
  <c r="E797" i="17"/>
  <c r="E795" i="17"/>
  <c r="BG207" i="17"/>
  <c r="AN242" i="17"/>
  <c r="I254" i="17"/>
  <c r="K258" i="17"/>
  <c r="BR264" i="17"/>
  <c r="F271" i="17"/>
  <c r="G277" i="17"/>
  <c r="K267" i="17"/>
  <c r="N272" i="17"/>
  <c r="Q277" i="17"/>
  <c r="W271" i="17"/>
  <c r="AL269" i="17"/>
  <c r="AO268" i="17"/>
  <c r="BC266" i="17"/>
  <c r="BE275" i="17"/>
  <c r="BG275" i="17"/>
  <c r="BN272" i="17"/>
  <c r="I280" i="17"/>
  <c r="CA280" i="17" s="1"/>
  <c r="R279" i="17"/>
  <c r="AH282" i="17"/>
  <c r="AL286" i="17"/>
  <c r="AO280" i="17"/>
  <c r="AP282" i="17"/>
  <c r="AU283" i="17"/>
  <c r="AW289" i="17"/>
  <c r="BA288" i="17"/>
  <c r="BF288" i="17"/>
  <c r="BJ280" i="17"/>
  <c r="BM287" i="17"/>
  <c r="F296" i="17"/>
  <c r="I291" i="17"/>
  <c r="J291" i="17"/>
  <c r="K290" i="17"/>
  <c r="I305" i="17"/>
  <c r="K306" i="17"/>
  <c r="CC306" i="17" s="1"/>
  <c r="L306" i="17"/>
  <c r="CD306" i="17" s="1"/>
  <c r="N312" i="17"/>
  <c r="K323" i="17"/>
  <c r="CC323" i="17" s="1"/>
  <c r="N324" i="17"/>
  <c r="G330" i="17"/>
  <c r="CA330" i="17"/>
  <c r="L336" i="17"/>
  <c r="CD336" i="17" s="1"/>
  <c r="O330" i="17"/>
  <c r="J339" i="17"/>
  <c r="K339" i="17"/>
  <c r="R338" i="17"/>
  <c r="U341" i="17"/>
  <c r="X349" i="17"/>
  <c r="AA339" i="17"/>
  <c r="AB346" i="17"/>
  <c r="AE343" i="17"/>
  <c r="AF347" i="17"/>
  <c r="AI344" i="17"/>
  <c r="AL344" i="17"/>
  <c r="AP339" i="17"/>
  <c r="AU338" i="17"/>
  <c r="AV343" i="17"/>
  <c r="AY339" i="17"/>
  <c r="BD343" i="17"/>
  <c r="BE346" i="17"/>
  <c r="BL344" i="17"/>
  <c r="BN343" i="17"/>
  <c r="BR345" i="17"/>
  <c r="M356" i="17"/>
  <c r="O358" i="17"/>
  <c r="R359" i="17"/>
  <c r="U353" i="17"/>
  <c r="W361" i="17"/>
  <c r="AA350" i="17"/>
  <c r="AC353" i="17"/>
  <c r="AE353" i="17"/>
  <c r="AG356" i="17"/>
  <c r="AQ356" i="17"/>
  <c r="AX351" i="17"/>
  <c r="BA355" i="17"/>
  <c r="BG350" i="17"/>
  <c r="BI354" i="17"/>
  <c r="BP352" i="17"/>
  <c r="BR353" i="17"/>
  <c r="L364" i="17"/>
  <c r="M363" i="17"/>
  <c r="Q366" i="17"/>
  <c r="Y365" i="17"/>
  <c r="AB367" i="17"/>
  <c r="AQ369" i="17"/>
  <c r="AS365" i="17"/>
  <c r="AU364" i="17"/>
  <c r="AV368" i="17"/>
  <c r="AY372" i="17"/>
  <c r="BA362" i="17"/>
  <c r="BH367" i="17"/>
  <c r="BP371" i="17"/>
  <c r="CI372" i="17"/>
  <c r="E379" i="17"/>
  <c r="H376" i="17"/>
  <c r="K380" i="17"/>
  <c r="M378" i="17"/>
  <c r="P374" i="17"/>
  <c r="CD382" i="17"/>
  <c r="G388" i="17"/>
  <c r="I394" i="17"/>
  <c r="CA394" i="17" s="1"/>
  <c r="N397" i="17"/>
  <c r="E398" i="17"/>
  <c r="F401" i="17"/>
  <c r="Q402" i="17"/>
  <c r="X402" i="17"/>
  <c r="AO407" i="17"/>
  <c r="AS406" i="17"/>
  <c r="BD401" i="17"/>
  <c r="BH404" i="17"/>
  <c r="E415" i="17"/>
  <c r="L417" i="17"/>
  <c r="L414" i="17"/>
  <c r="L421" i="17"/>
  <c r="CD421" i="17" s="1"/>
  <c r="P414" i="17"/>
  <c r="S415" i="17"/>
  <c r="S420" i="17"/>
  <c r="T418" i="17"/>
  <c r="Y413" i="17"/>
  <c r="AG410" i="17"/>
  <c r="AO417" i="17"/>
  <c r="AO416" i="17"/>
  <c r="AO413" i="17"/>
  <c r="AO411" i="17"/>
  <c r="BO420" i="17"/>
  <c r="G438" i="17"/>
  <c r="G441" i="17"/>
  <c r="G440" i="17"/>
  <c r="G439" i="17"/>
  <c r="G437" i="17"/>
  <c r="G435" i="17"/>
  <c r="CI481" i="17"/>
  <c r="CD481" i="17" s="1"/>
  <c r="BR481" i="17"/>
  <c r="G561" i="17"/>
  <c r="G560" i="17"/>
  <c r="G557" i="17"/>
  <c r="G672" i="17"/>
  <c r="G663" i="17"/>
  <c r="G670" i="17"/>
  <c r="G665" i="17"/>
  <c r="H771" i="17"/>
  <c r="H772" i="17"/>
  <c r="F583" i="17"/>
  <c r="G605" i="17"/>
  <c r="BR617" i="17"/>
  <c r="H645" i="17"/>
  <c r="E715" i="17"/>
  <c r="G714" i="17"/>
  <c r="CI718" i="17"/>
  <c r="CA718" i="17" s="1"/>
  <c r="E736" i="17"/>
  <c r="H757" i="17"/>
  <c r="F758" i="17"/>
  <c r="G758" i="17"/>
  <c r="H759" i="17"/>
  <c r="BR765" i="17"/>
  <c r="CI775" i="17"/>
  <c r="CD775" i="17" s="1"/>
  <c r="G792" i="17"/>
  <c r="CI808" i="17"/>
  <c r="CC808" i="17" s="1"/>
  <c r="E826" i="17"/>
  <c r="E832" i="17"/>
  <c r="H831" i="17"/>
  <c r="BR831" i="17"/>
  <c r="E847" i="17"/>
  <c r="H847" i="17"/>
  <c r="E862" i="17"/>
  <c r="H859" i="17"/>
  <c r="CI857" i="17"/>
  <c r="CD857" i="17" s="1"/>
  <c r="H872" i="17"/>
  <c r="I875" i="17"/>
  <c r="CA875" i="17" s="1"/>
  <c r="U874" i="17"/>
  <c r="X869" i="17"/>
  <c r="Y871" i="17"/>
  <c r="AA869" i="17"/>
  <c r="AC867" i="17"/>
  <c r="AD869" i="17"/>
  <c r="AK876" i="17"/>
  <c r="AS866" i="17"/>
  <c r="AV867" i="17"/>
  <c r="AY866" i="17"/>
  <c r="BA877" i="17"/>
  <c r="BH875" i="17"/>
  <c r="BI876" i="17"/>
  <c r="BL871" i="17"/>
  <c r="H879" i="17"/>
  <c r="K884" i="17"/>
  <c r="E901" i="17"/>
  <c r="E891" i="17"/>
  <c r="CI893" i="17"/>
  <c r="CC893" i="17" s="1"/>
  <c r="G904" i="17"/>
  <c r="F921" i="17"/>
  <c r="F925" i="17"/>
  <c r="F915" i="17"/>
  <c r="F919" i="17"/>
  <c r="P921" i="17"/>
  <c r="P917" i="17"/>
  <c r="U921" i="17"/>
  <c r="U915" i="17"/>
  <c r="U924" i="17"/>
  <c r="X921" i="17"/>
  <c r="X916" i="17"/>
  <c r="Z915" i="17"/>
  <c r="AB916" i="17"/>
  <c r="AD918" i="17"/>
  <c r="AO915" i="17"/>
  <c r="AT921" i="17"/>
  <c r="AT915" i="17"/>
  <c r="T930" i="17"/>
  <c r="T932" i="17"/>
  <c r="BL932" i="17"/>
  <c r="BL934" i="17"/>
  <c r="BL930" i="17"/>
  <c r="BL926" i="17"/>
  <c r="BE413" i="17"/>
  <c r="H441" i="17"/>
  <c r="E447" i="17"/>
  <c r="F457" i="17"/>
  <c r="F588" i="17"/>
  <c r="G793" i="17"/>
  <c r="E834" i="17"/>
  <c r="H833" i="17"/>
  <c r="CI836" i="17"/>
  <c r="AC868" i="17"/>
  <c r="BI877" i="17"/>
  <c r="BL876" i="17"/>
  <c r="K888" i="17"/>
  <c r="CI908" i="17"/>
  <c r="CB908" i="17" s="1"/>
  <c r="BR908" i="17"/>
  <c r="AD919" i="17"/>
  <c r="AG924" i="17"/>
  <c r="AG919" i="17"/>
  <c r="AL921" i="17"/>
  <c r="AL918" i="17"/>
  <c r="BM924" i="17"/>
  <c r="BM925" i="17"/>
  <c r="H933" i="17"/>
  <c r="H937" i="17"/>
  <c r="H932" i="17"/>
  <c r="AA412" i="17"/>
  <c r="AZ420" i="17"/>
  <c r="BC412" i="17"/>
  <c r="BE415" i="17"/>
  <c r="BL419" i="17"/>
  <c r="BR421" i="17"/>
  <c r="M422" i="17"/>
  <c r="P423" i="17"/>
  <c r="BR437" i="17"/>
  <c r="E449" i="17"/>
  <c r="E462" i="17"/>
  <c r="F472" i="17"/>
  <c r="CI485" i="17"/>
  <c r="CD485" i="17" s="1"/>
  <c r="CI491" i="17"/>
  <c r="CB491" i="17" s="1"/>
  <c r="F504" i="17"/>
  <c r="CI501" i="17"/>
  <c r="H520" i="17"/>
  <c r="F536" i="17"/>
  <c r="F554" i="17"/>
  <c r="F589" i="17"/>
  <c r="E594" i="17"/>
  <c r="G608" i="17"/>
  <c r="CI610" i="17"/>
  <c r="H628" i="17"/>
  <c r="G687" i="17"/>
  <c r="E707" i="17"/>
  <c r="F761" i="17"/>
  <c r="G761" i="17"/>
  <c r="BR770" i="17"/>
  <c r="G782" i="17"/>
  <c r="BR816" i="17"/>
  <c r="BR827" i="17"/>
  <c r="E835" i="17"/>
  <c r="H835" i="17"/>
  <c r="E852" i="17"/>
  <c r="F857" i="17"/>
  <c r="BR854" i="17"/>
  <c r="I877" i="17"/>
  <c r="S866" i="17"/>
  <c r="V869" i="17"/>
  <c r="AC869" i="17"/>
  <c r="AY876" i="17"/>
  <c r="BB869" i="17"/>
  <c r="BI866" i="17"/>
  <c r="BL877" i="17"/>
  <c r="K889" i="17"/>
  <c r="H891" i="17"/>
  <c r="E921" i="17"/>
  <c r="E916" i="17"/>
  <c r="E924" i="17"/>
  <c r="I925" i="17"/>
  <c r="I915" i="17"/>
  <c r="L918" i="17"/>
  <c r="CD918" i="17" s="1"/>
  <c r="L924" i="17"/>
  <c r="Z918" i="17"/>
  <c r="AD920" i="17"/>
  <c r="AG915" i="17"/>
  <c r="AL915" i="17"/>
  <c r="BB921" i="17"/>
  <c r="BB915" i="17"/>
  <c r="BB914" i="17"/>
  <c r="BJ921" i="17"/>
  <c r="BJ915" i="17"/>
  <c r="BN921" i="17"/>
  <c r="BN920" i="17"/>
  <c r="BN917" i="17"/>
  <c r="H926" i="17"/>
  <c r="P933" i="17"/>
  <c r="P928" i="17"/>
  <c r="AQ933" i="17"/>
  <c r="AQ928" i="17"/>
  <c r="AQ926" i="17"/>
  <c r="AQ930" i="17"/>
  <c r="BP936" i="17"/>
  <c r="BP929" i="17"/>
  <c r="BL421" i="17"/>
  <c r="M432" i="17"/>
  <c r="P425" i="17"/>
  <c r="BR432" i="17"/>
  <c r="E441" i="17"/>
  <c r="E450" i="17"/>
  <c r="G449" i="17"/>
  <c r="E464" i="17"/>
  <c r="F475" i="17"/>
  <c r="F494" i="17"/>
  <c r="F507" i="17"/>
  <c r="H521" i="17"/>
  <c r="F539" i="17"/>
  <c r="F555" i="17"/>
  <c r="E579" i="17"/>
  <c r="E595" i="17"/>
  <c r="CI607" i="17"/>
  <c r="CA607" i="17" s="1"/>
  <c r="E636" i="17"/>
  <c r="H629" i="17"/>
  <c r="E649" i="17"/>
  <c r="BR639" i="17"/>
  <c r="H662" i="17"/>
  <c r="G689" i="17"/>
  <c r="CI701" i="17"/>
  <c r="CI707" i="17"/>
  <c r="CC707" i="17" s="1"/>
  <c r="F714" i="17"/>
  <c r="CI723" i="17"/>
  <c r="CD723" i="17" s="1"/>
  <c r="F737" i="17"/>
  <c r="H742" i="17"/>
  <c r="F755" i="17"/>
  <c r="F762" i="17"/>
  <c r="G762" i="17"/>
  <c r="G783" i="17"/>
  <c r="H783" i="17"/>
  <c r="BR784" i="17"/>
  <c r="E840" i="17"/>
  <c r="H836" i="17"/>
  <c r="E842" i="17"/>
  <c r="E853" i="17"/>
  <c r="F865" i="17"/>
  <c r="E866" i="17"/>
  <c r="G866" i="17"/>
  <c r="I866" i="17"/>
  <c r="CA866" i="17" s="1"/>
  <c r="L876" i="17"/>
  <c r="S868" i="17"/>
  <c r="T872" i="17"/>
  <c r="V877" i="17"/>
  <c r="X876" i="17"/>
  <c r="AB867" i="17"/>
  <c r="AC870" i="17"/>
  <c r="AG870" i="17"/>
  <c r="AK866" i="17"/>
  <c r="AQ866" i="17"/>
  <c r="AW866" i="17"/>
  <c r="BB877" i="17"/>
  <c r="BI867" i="17"/>
  <c r="E898" i="17"/>
  <c r="H895" i="17"/>
  <c r="H913" i="17"/>
  <c r="H911" i="17"/>
  <c r="H903" i="17"/>
  <c r="BR909" i="17"/>
  <c r="E915" i="17"/>
  <c r="BS915" i="17" s="1"/>
  <c r="F917" i="17"/>
  <c r="J925" i="17"/>
  <c r="J916" i="17"/>
  <c r="L916" i="17"/>
  <c r="P918" i="17"/>
  <c r="U923" i="17"/>
  <c r="X918" i="17"/>
  <c r="Z920" i="17"/>
  <c r="AG917" i="17"/>
  <c r="AJ918" i="17"/>
  <c r="AJ924" i="17"/>
  <c r="AL916" i="17"/>
  <c r="AT924" i="17"/>
  <c r="BB916" i="17"/>
  <c r="BJ916" i="17"/>
  <c r="BN914" i="17"/>
  <c r="H928" i="17"/>
  <c r="Q934" i="17"/>
  <c r="Q928" i="17"/>
  <c r="AQ936" i="17"/>
  <c r="F557" i="17"/>
  <c r="E596" i="17"/>
  <c r="H665" i="17"/>
  <c r="G694" i="17"/>
  <c r="F715" i="17"/>
  <c r="F739" i="17"/>
  <c r="F763" i="17"/>
  <c r="G784" i="17"/>
  <c r="H786" i="17"/>
  <c r="H838" i="17"/>
  <c r="E843" i="17"/>
  <c r="E868" i="17"/>
  <c r="G870" i="17"/>
  <c r="I867" i="17"/>
  <c r="S869" i="17"/>
  <c r="AB871" i="17"/>
  <c r="AC872" i="17"/>
  <c r="AK867" i="17"/>
  <c r="BI868" i="17"/>
  <c r="V921" i="17"/>
  <c r="V923" i="17"/>
  <c r="Y925" i="17"/>
  <c r="Y915" i="17"/>
  <c r="AH925" i="17"/>
  <c r="AH916" i="17"/>
  <c r="AL919" i="17"/>
  <c r="BB924" i="17"/>
  <c r="BJ918" i="17"/>
  <c r="BN923" i="17"/>
  <c r="H934" i="17"/>
  <c r="AQ413" i="17"/>
  <c r="BA411" i="17"/>
  <c r="BI411" i="17"/>
  <c r="BL412" i="17"/>
  <c r="P428" i="17"/>
  <c r="E455" i="17"/>
  <c r="BR468" i="17"/>
  <c r="G470" i="17"/>
  <c r="F497" i="17"/>
  <c r="H494" i="17"/>
  <c r="G518" i="17"/>
  <c r="H526" i="17"/>
  <c r="E534" i="17"/>
  <c r="G531" i="17"/>
  <c r="H542" i="17"/>
  <c r="F562" i="17"/>
  <c r="F569" i="17"/>
  <c r="F580" i="17"/>
  <c r="F604" i="17"/>
  <c r="BR612" i="17"/>
  <c r="F627" i="17"/>
  <c r="F644" i="17"/>
  <c r="CB656" i="17"/>
  <c r="G695" i="17"/>
  <c r="F745" i="17"/>
  <c r="F766" i="17"/>
  <c r="CB763" i="17"/>
  <c r="G786" i="17"/>
  <c r="H787" i="17"/>
  <c r="E818" i="17"/>
  <c r="CI829" i="17"/>
  <c r="CC829" i="17" s="1"/>
  <c r="H839" i="17"/>
  <c r="CD838" i="17"/>
  <c r="E844" i="17"/>
  <c r="BR845" i="17"/>
  <c r="G864" i="17"/>
  <c r="CI861" i="17"/>
  <c r="CB861" i="17" s="1"/>
  <c r="E870" i="17"/>
  <c r="G872" i="17"/>
  <c r="I868" i="17"/>
  <c r="Q870" i="17"/>
  <c r="S870" i="17"/>
  <c r="Y866" i="17"/>
  <c r="AB872" i="17"/>
  <c r="AC876" i="17"/>
  <c r="AK868" i="17"/>
  <c r="AQ876" i="17"/>
  <c r="BA866" i="17"/>
  <c r="BC868" i="17"/>
  <c r="BG877" i="17"/>
  <c r="BI869" i="17"/>
  <c r="CA896" i="17"/>
  <c r="CA901" i="17"/>
  <c r="T918" i="17"/>
  <c r="T916" i="17"/>
  <c r="AA923" i="17"/>
  <c r="AA917" i="17"/>
  <c r="AD921" i="17"/>
  <c r="AD916" i="17"/>
  <c r="AD922" i="17"/>
  <c r="AF921" i="17"/>
  <c r="AF914" i="17"/>
  <c r="AF924" i="17"/>
  <c r="BR919" i="17"/>
  <c r="CI919" i="17"/>
  <c r="H936" i="17"/>
  <c r="M933" i="17"/>
  <c r="M931" i="17"/>
  <c r="BI933" i="17"/>
  <c r="BI930" i="17"/>
  <c r="AC877" i="17"/>
  <c r="G894" i="17"/>
  <c r="G900" i="17"/>
  <c r="E923" i="17"/>
  <c r="M915" i="17"/>
  <c r="T920" i="17"/>
  <c r="V920" i="17"/>
  <c r="AA925" i="17"/>
  <c r="AD914" i="17"/>
  <c r="AF916" i="17"/>
  <c r="AK921" i="17"/>
  <c r="AK919" i="17"/>
  <c r="AZ920" i="17"/>
  <c r="N933" i="17"/>
  <c r="N930" i="17"/>
  <c r="N928" i="17"/>
  <c r="AN932" i="17"/>
  <c r="AN930" i="17"/>
  <c r="AN927" i="17"/>
  <c r="AN935" i="17"/>
  <c r="AN931" i="17"/>
  <c r="F499" i="17"/>
  <c r="H504" i="17"/>
  <c r="H529" i="17"/>
  <c r="H551" i="17"/>
  <c r="F565" i="17"/>
  <c r="F582" i="17"/>
  <c r="G713" i="17"/>
  <c r="H791" i="17"/>
  <c r="E824" i="17"/>
  <c r="BR818" i="17"/>
  <c r="E830" i="17"/>
  <c r="H830" i="17"/>
  <c r="E846" i="17"/>
  <c r="H856" i="17"/>
  <c r="E876" i="17"/>
  <c r="I872" i="17"/>
  <c r="K872" i="17"/>
  <c r="CC872" i="17" s="1"/>
  <c r="Q874" i="17"/>
  <c r="S874" i="17"/>
  <c r="AC866" i="17"/>
  <c r="AK874" i="17"/>
  <c r="BA875" i="17"/>
  <c r="BC876" i="17"/>
  <c r="BH867" i="17"/>
  <c r="BI875" i="17"/>
  <c r="BL867" i="17"/>
  <c r="K881" i="17"/>
  <c r="G892" i="17"/>
  <c r="G910" i="17"/>
  <c r="G905" i="17"/>
  <c r="M917" i="17"/>
  <c r="T924" i="17"/>
  <c r="Z925" i="17"/>
  <c r="Z919" i="17"/>
  <c r="Z914" i="17"/>
  <c r="AD915" i="17"/>
  <c r="AF917" i="17"/>
  <c r="AK915" i="17"/>
  <c r="AW925" i="17"/>
  <c r="AW919" i="17"/>
  <c r="AZ924" i="17"/>
  <c r="BH918" i="17"/>
  <c r="BH920" i="17"/>
  <c r="BH916" i="17"/>
  <c r="CI920" i="17"/>
  <c r="CD920" i="17" s="1"/>
  <c r="F933" i="17"/>
  <c r="F927" i="17"/>
  <c r="N927" i="17"/>
  <c r="S935" i="17"/>
  <c r="S937" i="17"/>
  <c r="AN934" i="17"/>
  <c r="E912" i="17"/>
  <c r="AC924" i="17"/>
  <c r="I932" i="17"/>
  <c r="J937" i="17"/>
  <c r="W929" i="17"/>
  <c r="Z928" i="17"/>
  <c r="AE927" i="17"/>
  <c r="AF933" i="17"/>
  <c r="AM927" i="17"/>
  <c r="AS930" i="17"/>
  <c r="AY927" i="17"/>
  <c r="BD926" i="17"/>
  <c r="BK935" i="17"/>
  <c r="BO936" i="17"/>
  <c r="G939" i="17"/>
  <c r="J948" i="17"/>
  <c r="K946" i="17"/>
  <c r="O943" i="17"/>
  <c r="T938" i="17"/>
  <c r="W938" i="17"/>
  <c r="Y938" i="17"/>
  <c r="AB949" i="17"/>
  <c r="AZ949" i="17"/>
  <c r="BD943" i="17"/>
  <c r="BF947" i="17"/>
  <c r="BH942" i="17"/>
  <c r="BK941" i="17"/>
  <c r="BM940" i="17"/>
  <c r="BN941" i="17"/>
  <c r="E957" i="17"/>
  <c r="O960" i="17"/>
  <c r="R950" i="17"/>
  <c r="AB951" i="17"/>
  <c r="AH959" i="17"/>
  <c r="AI959" i="17"/>
  <c r="AM960" i="17"/>
  <c r="AO960" i="17"/>
  <c r="AQ950" i="17"/>
  <c r="AT950" i="17"/>
  <c r="AU955" i="17"/>
  <c r="AY951" i="17"/>
  <c r="BD952" i="17"/>
  <c r="BF954" i="17"/>
  <c r="BJ960" i="17"/>
  <c r="BN952" i="17"/>
  <c r="F972" i="17"/>
  <c r="J962" i="17"/>
  <c r="P964" i="17"/>
  <c r="G981" i="17"/>
  <c r="R974" i="17"/>
  <c r="T974" i="17"/>
  <c r="V974" i="17"/>
  <c r="V984" i="17"/>
  <c r="Y977" i="17"/>
  <c r="AI983" i="17"/>
  <c r="AL983" i="17"/>
  <c r="AR980" i="17"/>
  <c r="AT975" i="17"/>
  <c r="AX982" i="17"/>
  <c r="BB974" i="17"/>
  <c r="BD974" i="17"/>
  <c r="BI977" i="17"/>
  <c r="BJ984" i="17"/>
  <c r="BL980" i="17"/>
  <c r="CI980" i="17"/>
  <c r="V990" i="17"/>
  <c r="AD987" i="17"/>
  <c r="AF986" i="17"/>
  <c r="AZ988" i="17"/>
  <c r="BC993" i="17"/>
  <c r="BG993" i="17"/>
  <c r="BG997" i="17"/>
  <c r="BJ989" i="17"/>
  <c r="CI991" i="17"/>
  <c r="S1009" i="17"/>
  <c r="Z999" i="17"/>
  <c r="AD1006" i="17"/>
  <c r="AD1000" i="17"/>
  <c r="AD1008" i="17"/>
  <c r="AJ1008" i="17"/>
  <c r="BB1002" i="17"/>
  <c r="AW1017" i="17"/>
  <c r="AW1010" i="17"/>
  <c r="AW1012" i="17"/>
  <c r="BO1021" i="17"/>
  <c r="BO1016" i="17"/>
  <c r="BO1011" i="17"/>
  <c r="BR1014" i="17"/>
  <c r="L1029" i="17"/>
  <c r="L1031" i="17"/>
  <c r="L1028" i="17"/>
  <c r="AA1030" i="17"/>
  <c r="AA1031" i="17"/>
  <c r="AA1024" i="17"/>
  <c r="AF1029" i="17"/>
  <c r="AF1023" i="17"/>
  <c r="AF1027" i="17"/>
  <c r="AX1030" i="17"/>
  <c r="AX1025" i="17"/>
  <c r="AX1033" i="17"/>
  <c r="BD1029" i="17"/>
  <c r="BD1033" i="17"/>
  <c r="BD1022" i="17"/>
  <c r="BD1028" i="17"/>
  <c r="BD1027" i="17"/>
  <c r="BD1025" i="17"/>
  <c r="BD1024" i="17"/>
  <c r="BD1023" i="17"/>
  <c r="K948" i="17"/>
  <c r="BF955" i="17"/>
  <c r="Q996" i="17"/>
  <c r="Q989" i="17"/>
  <c r="V991" i="17"/>
  <c r="AS993" i="17"/>
  <c r="AS991" i="17"/>
  <c r="BJ990" i="17"/>
  <c r="BN997" i="17"/>
  <c r="BN991" i="17"/>
  <c r="BR992" i="17"/>
  <c r="CI992" i="17"/>
  <c r="CD992" i="17" s="1"/>
  <c r="K1007" i="17"/>
  <c r="K1001" i="17"/>
  <c r="T1009" i="17"/>
  <c r="T1000" i="17"/>
  <c r="AS1019" i="17"/>
  <c r="AS1016" i="17"/>
  <c r="AS1012" i="17"/>
  <c r="AS1010" i="17"/>
  <c r="AS1018" i="17"/>
  <c r="R1030" i="17"/>
  <c r="R1033" i="17"/>
  <c r="AI1030" i="17"/>
  <c r="AI1028" i="17"/>
  <c r="AY1030" i="17"/>
  <c r="AY1032" i="17"/>
  <c r="AY1031" i="17"/>
  <c r="AY1025" i="17"/>
  <c r="W931" i="17"/>
  <c r="Z932" i="17"/>
  <c r="AY934" i="17"/>
  <c r="BD931" i="17"/>
  <c r="G941" i="17"/>
  <c r="K938" i="17"/>
  <c r="T942" i="17"/>
  <c r="W940" i="17"/>
  <c r="Y946" i="17"/>
  <c r="AA944" i="17"/>
  <c r="AF943" i="17"/>
  <c r="AH943" i="17"/>
  <c r="AK942" i="17"/>
  <c r="AQ942" i="17"/>
  <c r="AU944" i="17"/>
  <c r="AY943" i="17"/>
  <c r="BA942" i="17"/>
  <c r="BE948" i="17"/>
  <c r="BH949" i="17"/>
  <c r="BK943" i="17"/>
  <c r="BM944" i="17"/>
  <c r="BN943" i="17"/>
  <c r="H955" i="17"/>
  <c r="M957" i="17"/>
  <c r="R952" i="17"/>
  <c r="S956" i="17"/>
  <c r="W952" i="17"/>
  <c r="Y961" i="17"/>
  <c r="AB954" i="17"/>
  <c r="AJ951" i="17"/>
  <c r="AN950" i="17"/>
  <c r="AP951" i="17"/>
  <c r="AQ958" i="17"/>
  <c r="AT953" i="17"/>
  <c r="AY957" i="17"/>
  <c r="BD956" i="17"/>
  <c r="BF956" i="17"/>
  <c r="BI957" i="17"/>
  <c r="BN954" i="17"/>
  <c r="J965" i="17"/>
  <c r="L974" i="17"/>
  <c r="R976" i="17"/>
  <c r="AJ976" i="17"/>
  <c r="AM979" i="17"/>
  <c r="AR984" i="17"/>
  <c r="AW981" i="17"/>
  <c r="BK977" i="17"/>
  <c r="BL984" i="17"/>
  <c r="BO975" i="17"/>
  <c r="CI976" i="17"/>
  <c r="CB976" i="17" s="1"/>
  <c r="G989" i="17"/>
  <c r="Q987" i="17"/>
  <c r="V992" i="17"/>
  <c r="Z997" i="17"/>
  <c r="Z987" i="17"/>
  <c r="AK987" i="17"/>
  <c r="AO996" i="17"/>
  <c r="AO989" i="17"/>
  <c r="AS987" i="17"/>
  <c r="AX997" i="17"/>
  <c r="AX991" i="17"/>
  <c r="BF997" i="17"/>
  <c r="BF992" i="17"/>
  <c r="BF986" i="17"/>
  <c r="BH986" i="17"/>
  <c r="BJ992" i="17"/>
  <c r="BN986" i="17"/>
  <c r="F998" i="17"/>
  <c r="I1008" i="17"/>
  <c r="I999" i="17"/>
  <c r="CA999" i="17" s="1"/>
  <c r="K1009" i="17"/>
  <c r="T1002" i="17"/>
  <c r="AA1001" i="17"/>
  <c r="AK999" i="17"/>
  <c r="AP998" i="17"/>
  <c r="AS1013" i="17"/>
  <c r="BB1017" i="17"/>
  <c r="BB1015" i="17"/>
  <c r="CI1010" i="17"/>
  <c r="BR1010" i="17"/>
  <c r="I1028" i="17"/>
  <c r="I1026" i="17"/>
  <c r="I1030" i="17"/>
  <c r="R1025" i="17"/>
  <c r="AB1029" i="17"/>
  <c r="AB1031" i="17"/>
  <c r="AI1023" i="17"/>
  <c r="AZ1029" i="17"/>
  <c r="AZ1031" i="17"/>
  <c r="W937" i="17"/>
  <c r="AE930" i="17"/>
  <c r="AH927" i="17"/>
  <c r="AM935" i="17"/>
  <c r="AR926" i="17"/>
  <c r="AU928" i="17"/>
  <c r="AW929" i="17"/>
  <c r="AY936" i="17"/>
  <c r="BC927" i="17"/>
  <c r="G943" i="17"/>
  <c r="I938" i="17"/>
  <c r="K939" i="17"/>
  <c r="L941" i="17"/>
  <c r="CD941" i="17" s="1"/>
  <c r="P938" i="17"/>
  <c r="S938" i="17"/>
  <c r="T946" i="17"/>
  <c r="W942" i="17"/>
  <c r="Y949" i="17"/>
  <c r="AY946" i="17"/>
  <c r="BE949" i="17"/>
  <c r="BG942" i="17"/>
  <c r="BK949" i="17"/>
  <c r="BM946" i="17"/>
  <c r="BN944" i="17"/>
  <c r="G951" i="17"/>
  <c r="H958" i="17"/>
  <c r="Q950" i="17"/>
  <c r="R953" i="17"/>
  <c r="S958" i="17"/>
  <c r="W954" i="17"/>
  <c r="AA954" i="17"/>
  <c r="AB959" i="17"/>
  <c r="AE955" i="17"/>
  <c r="AG953" i="17"/>
  <c r="AJ953" i="17"/>
  <c r="AM950" i="17"/>
  <c r="AN955" i="17"/>
  <c r="AP953" i="17"/>
  <c r="AT955" i="17"/>
  <c r="AV952" i="17"/>
  <c r="BC954" i="17"/>
  <c r="BF961" i="17"/>
  <c r="BI961" i="17"/>
  <c r="BN955" i="17"/>
  <c r="J966" i="17"/>
  <c r="K967" i="17"/>
  <c r="M973" i="17"/>
  <c r="CI962" i="17"/>
  <c r="E985" i="17"/>
  <c r="L976" i="17"/>
  <c r="R978" i="17"/>
  <c r="T980" i="17"/>
  <c r="V977" i="17"/>
  <c r="AH980" i="17"/>
  <c r="AJ982" i="17"/>
  <c r="AM985" i="17"/>
  <c r="AT980" i="17"/>
  <c r="AZ974" i="17"/>
  <c r="BB980" i="17"/>
  <c r="BE979" i="17"/>
  <c r="BK979" i="17"/>
  <c r="BO983" i="17"/>
  <c r="F993" i="17"/>
  <c r="F992" i="17"/>
  <c r="R997" i="17"/>
  <c r="R990" i="17"/>
  <c r="U993" i="17"/>
  <c r="U991" i="17"/>
  <c r="Z986" i="17"/>
  <c r="AD992" i="17"/>
  <c r="AF994" i="17"/>
  <c r="AL993" i="17"/>
  <c r="AL989" i="17"/>
  <c r="AO991" i="17"/>
  <c r="AS995" i="17"/>
  <c r="AX986" i="17"/>
  <c r="BF987" i="17"/>
  <c r="BI993" i="17"/>
  <c r="BI987" i="17"/>
  <c r="BJ995" i="17"/>
  <c r="BN987" i="17"/>
  <c r="F1007" i="17"/>
  <c r="I1001" i="17"/>
  <c r="Q1008" i="17"/>
  <c r="Q1001" i="17"/>
  <c r="T1004" i="17"/>
  <c r="AD1002" i="17"/>
  <c r="AL1000" i="17"/>
  <c r="AL1006" i="17"/>
  <c r="AP1000" i="17"/>
  <c r="BG1007" i="17"/>
  <c r="BG1009" i="17"/>
  <c r="CI998" i="17"/>
  <c r="CI1002" i="17"/>
  <c r="AK1019" i="17"/>
  <c r="AK1016" i="17"/>
  <c r="AK1020" i="17"/>
  <c r="AS1014" i="17"/>
  <c r="BR1016" i="17"/>
  <c r="I1033" i="17"/>
  <c r="M1022" i="17"/>
  <c r="AB1023" i="17"/>
  <c r="AF1032" i="17"/>
  <c r="AZ1026" i="17"/>
  <c r="E906" i="17"/>
  <c r="N919" i="17"/>
  <c r="BF914" i="17"/>
  <c r="CI917" i="17"/>
  <c r="J928" i="17"/>
  <c r="L928" i="17"/>
  <c r="R926" i="17"/>
  <c r="U931" i="17"/>
  <c r="AA927" i="17"/>
  <c r="AC929" i="17"/>
  <c r="AE936" i="17"/>
  <c r="AH928" i="17"/>
  <c r="AI930" i="17"/>
  <c r="AL928" i="17"/>
  <c r="AM936" i="17"/>
  <c r="AR927" i="17"/>
  <c r="AU929" i="17"/>
  <c r="AW937" i="17"/>
  <c r="BC928" i="17"/>
  <c r="BE926" i="17"/>
  <c r="BG930" i="17"/>
  <c r="BJ933" i="17"/>
  <c r="BO930" i="17"/>
  <c r="F945" i="17"/>
  <c r="G944" i="17"/>
  <c r="K940" i="17"/>
  <c r="P942" i="17"/>
  <c r="S942" i="17"/>
  <c r="T947" i="17"/>
  <c r="W946" i="17"/>
  <c r="AR939" i="17"/>
  <c r="AY947" i="17"/>
  <c r="BG943" i="17"/>
  <c r="BM948" i="17"/>
  <c r="BN947" i="17"/>
  <c r="BP939" i="17"/>
  <c r="G953" i="17"/>
  <c r="L951" i="17"/>
  <c r="Q952" i="17"/>
  <c r="R955" i="17"/>
  <c r="Z952" i="17"/>
  <c r="AA955" i="17"/>
  <c r="AB961" i="17"/>
  <c r="AE960" i="17"/>
  <c r="AG956" i="17"/>
  <c r="AH953" i="17"/>
  <c r="AI950" i="17"/>
  <c r="AJ954" i="17"/>
  <c r="AM952" i="17"/>
  <c r="AP954" i="17"/>
  <c r="AR951" i="17"/>
  <c r="AT959" i="17"/>
  <c r="AZ952" i="17"/>
  <c r="BC955" i="17"/>
  <c r="BN956" i="17"/>
  <c r="J967" i="17"/>
  <c r="P984" i="17"/>
  <c r="R980" i="17"/>
  <c r="T982" i="17"/>
  <c r="V978" i="17"/>
  <c r="X978" i="17"/>
  <c r="AA977" i="17"/>
  <c r="AH982" i="17"/>
  <c r="AJ984" i="17"/>
  <c r="AS979" i="17"/>
  <c r="AT984" i="17"/>
  <c r="AX975" i="17"/>
  <c r="BB982" i="17"/>
  <c r="BE985" i="17"/>
  <c r="BJ974" i="17"/>
  <c r="BK985" i="17"/>
  <c r="H993" i="17"/>
  <c r="H994" i="17"/>
  <c r="P993" i="17"/>
  <c r="P986" i="17"/>
  <c r="P994" i="17"/>
  <c r="R987" i="17"/>
  <c r="Z991" i="17"/>
  <c r="AO995" i="17"/>
  <c r="AT993" i="17"/>
  <c r="AT990" i="17"/>
  <c r="AX987" i="17"/>
  <c r="BF990" i="17"/>
  <c r="BI991" i="17"/>
  <c r="BN996" i="17"/>
  <c r="I1003" i="17"/>
  <c r="CA1003" i="17" s="1"/>
  <c r="M1005" i="17"/>
  <c r="M999" i="17"/>
  <c r="AD1003" i="17"/>
  <c r="AP1003" i="17"/>
  <c r="BH1009" i="17"/>
  <c r="BH1006" i="17"/>
  <c r="BH1008" i="17"/>
  <c r="O1017" i="17"/>
  <c r="O1010" i="17"/>
  <c r="O1020" i="17"/>
  <c r="O1011" i="17"/>
  <c r="AS1020" i="17"/>
  <c r="BI1021" i="17"/>
  <c r="BI1018" i="17"/>
  <c r="F1027" i="17"/>
  <c r="F1028" i="17"/>
  <c r="F1033" i="17"/>
  <c r="K942" i="17"/>
  <c r="BN949" i="17"/>
  <c r="R959" i="17"/>
  <c r="AJ961" i="17"/>
  <c r="N993" i="17"/>
  <c r="N986" i="17"/>
  <c r="V993" i="17"/>
  <c r="V989" i="17"/>
  <c r="V995" i="17"/>
  <c r="AC993" i="17"/>
  <c r="AC991" i="17"/>
  <c r="BJ993" i="17"/>
  <c r="BJ991" i="17"/>
  <c r="BJ997" i="17"/>
  <c r="BJ987" i="17"/>
  <c r="H1005" i="17"/>
  <c r="H1002" i="17"/>
  <c r="R1009" i="17"/>
  <c r="R1008" i="17"/>
  <c r="AP1006" i="17"/>
  <c r="AT1007" i="17"/>
  <c r="AT1009" i="17"/>
  <c r="BB1005" i="17"/>
  <c r="BB1008" i="17"/>
  <c r="BB1000" i="17"/>
  <c r="BP1007" i="17"/>
  <c r="BP1004" i="17"/>
  <c r="BP1000" i="17"/>
  <c r="BP1006" i="17"/>
  <c r="V1017" i="17"/>
  <c r="V1019" i="17"/>
  <c r="AB1019" i="17"/>
  <c r="AB1013" i="17"/>
  <c r="CI1012" i="17"/>
  <c r="BR1012" i="17"/>
  <c r="AD1033" i="17"/>
  <c r="AD1025" i="17"/>
  <c r="BN1030" i="17"/>
  <c r="BN1025" i="17"/>
  <c r="BN1033" i="17"/>
  <c r="BN1028" i="17"/>
  <c r="AH932" i="17"/>
  <c r="AR935" i="17"/>
  <c r="AU932" i="17"/>
  <c r="BA930" i="17"/>
  <c r="BC932" i="17"/>
  <c r="BK926" i="17"/>
  <c r="G948" i="17"/>
  <c r="K943" i="17"/>
  <c r="CC943" i="17" s="1"/>
  <c r="AB946" i="17"/>
  <c r="AE938" i="17"/>
  <c r="AM949" i="17"/>
  <c r="AP943" i="17"/>
  <c r="AW949" i="17"/>
  <c r="AZ939" i="17"/>
  <c r="BF943" i="17"/>
  <c r="BG946" i="17"/>
  <c r="BK939" i="17"/>
  <c r="BN939" i="17"/>
  <c r="BP942" i="17"/>
  <c r="L954" i="17"/>
  <c r="Q960" i="17"/>
  <c r="R960" i="17"/>
  <c r="AC954" i="17"/>
  <c r="AM954" i="17"/>
  <c r="AP960" i="17"/>
  <c r="BF952" i="17"/>
  <c r="CI952" i="17"/>
  <c r="CB952" i="17" s="1"/>
  <c r="CI957" i="17"/>
  <c r="F962" i="17"/>
  <c r="J971" i="17"/>
  <c r="Q983" i="17"/>
  <c r="V980" i="17"/>
  <c r="AI979" i="17"/>
  <c r="AR976" i="17"/>
  <c r="AU975" i="17"/>
  <c r="BL974" i="17"/>
  <c r="N987" i="17"/>
  <c r="V986" i="17"/>
  <c r="X993" i="17"/>
  <c r="X996" i="17"/>
  <c r="AD993" i="17"/>
  <c r="AD988" i="17"/>
  <c r="AD995" i="17"/>
  <c r="AE997" i="17"/>
  <c r="AE993" i="17"/>
  <c r="AM989" i="17"/>
  <c r="AR997" i="17"/>
  <c r="AR988" i="17"/>
  <c r="BE996" i="17"/>
  <c r="BE991" i="17"/>
  <c r="BF994" i="17"/>
  <c r="BJ986" i="17"/>
  <c r="BP997" i="17"/>
  <c r="BP992" i="17"/>
  <c r="H1000" i="17"/>
  <c r="N1001" i="17"/>
  <c r="R998" i="17"/>
  <c r="AJ1002" i="17"/>
  <c r="AP1007" i="17"/>
  <c r="AT998" i="17"/>
  <c r="BB998" i="17"/>
  <c r="BP998" i="17"/>
  <c r="BR999" i="17"/>
  <c r="Z1020" i="17"/>
  <c r="Z1021" i="17"/>
  <c r="AM1018" i="17"/>
  <c r="AM1013" i="17"/>
  <c r="G1024" i="17"/>
  <c r="G1029" i="17"/>
  <c r="Y1026" i="17"/>
  <c r="AD1024" i="17"/>
  <c r="AH933" i="17"/>
  <c r="AU937" i="17"/>
  <c r="BA937" i="17"/>
  <c r="BK931" i="17"/>
  <c r="BN932" i="17"/>
  <c r="K944" i="17"/>
  <c r="AE947" i="17"/>
  <c r="AZ947" i="17"/>
  <c r="BK940" i="17"/>
  <c r="BN940" i="17"/>
  <c r="R961" i="17"/>
  <c r="BF953" i="17"/>
  <c r="F963" i="17"/>
  <c r="J972" i="17"/>
  <c r="V983" i="17"/>
  <c r="AI981" i="17"/>
  <c r="AL974" i="17"/>
  <c r="AO977" i="17"/>
  <c r="AR978" i="17"/>
  <c r="AU981" i="17"/>
  <c r="BG977" i="17"/>
  <c r="BL976" i="17"/>
  <c r="CI974" i="17"/>
  <c r="N995" i="17"/>
  <c r="V987" i="17"/>
  <c r="X988" i="17"/>
  <c r="AD986" i="17"/>
  <c r="AF993" i="17"/>
  <c r="AF989" i="17"/>
  <c r="AI993" i="17"/>
  <c r="AR986" i="17"/>
  <c r="AZ997" i="17"/>
  <c r="AZ994" i="17"/>
  <c r="AZ986" i="17"/>
  <c r="BE989" i="17"/>
  <c r="BF996" i="17"/>
  <c r="BJ988" i="17"/>
  <c r="H1001" i="17"/>
  <c r="N1002" i="17"/>
  <c r="AJ1004" i="17"/>
  <c r="BB999" i="17"/>
  <c r="BF1009" i="17"/>
  <c r="BF1000" i="17"/>
  <c r="BF1002" i="17"/>
  <c r="BJ1008" i="17"/>
  <c r="BJ1002" i="17"/>
  <c r="BP1001" i="17"/>
  <c r="Z1011" i="17"/>
  <c r="AM1020" i="17"/>
  <c r="AQ1021" i="17"/>
  <c r="AQ1011" i="17"/>
  <c r="AQ1016" i="17"/>
  <c r="G1026" i="17"/>
  <c r="AP996" i="17"/>
  <c r="BB996" i="17"/>
  <c r="BD992" i="17"/>
  <c r="BR1005" i="17"/>
  <c r="G1011" i="17"/>
  <c r="AA1018" i="17"/>
  <c r="AC1014" i="17"/>
  <c r="AG1010" i="17"/>
  <c r="AI1015" i="17"/>
  <c r="AO1014" i="17"/>
  <c r="AY1016" i="17"/>
  <c r="BC1019" i="17"/>
  <c r="BF1013" i="17"/>
  <c r="BR1015" i="17"/>
  <c r="K1033" i="17"/>
  <c r="Z1029" i="17"/>
  <c r="AL1024" i="17"/>
  <c r="BG1023" i="17"/>
  <c r="BJ1025" i="17"/>
  <c r="CI1028" i="17"/>
  <c r="CA1028" i="17" s="1"/>
  <c r="F1052" i="17"/>
  <c r="P1052" i="17"/>
  <c r="X1049" i="17"/>
  <c r="Y1051" i="17"/>
  <c r="AC1047" i="17"/>
  <c r="AC1057" i="17"/>
  <c r="AK1052" i="17"/>
  <c r="AN1049" i="17"/>
  <c r="AO1052" i="17"/>
  <c r="AT1046" i="17"/>
  <c r="AU1057" i="17"/>
  <c r="BD1057" i="17"/>
  <c r="BF1055" i="17"/>
  <c r="BI1049" i="17"/>
  <c r="BJ1047" i="17"/>
  <c r="BO1046" i="17"/>
  <c r="G1061" i="17"/>
  <c r="I1059" i="17"/>
  <c r="J1061" i="17"/>
  <c r="L1059" i="17"/>
  <c r="P1066" i="17"/>
  <c r="T1066" i="17"/>
  <c r="AB1059" i="17"/>
  <c r="AO1069" i="17"/>
  <c r="AR1066" i="17"/>
  <c r="AX1064" i="17"/>
  <c r="AZ1062" i="17"/>
  <c r="BA1067" i="17"/>
  <c r="BH1059" i="17"/>
  <c r="BI1058" i="17"/>
  <c r="BL1062" i="17"/>
  <c r="BO1060" i="17"/>
  <c r="BP1062" i="17"/>
  <c r="CI1065" i="17"/>
  <c r="J1081" i="17"/>
  <c r="M1080" i="17"/>
  <c r="BR1077" i="17"/>
  <c r="V1090" i="17"/>
  <c r="V1085" i="17"/>
  <c r="AC1087" i="17"/>
  <c r="AG1084" i="17"/>
  <c r="BA1089" i="17"/>
  <c r="BA1092" i="17"/>
  <c r="BA1090" i="17"/>
  <c r="BA1084" i="17"/>
  <c r="X1050" i="17"/>
  <c r="Y1052" i="17"/>
  <c r="AC1048" i="17"/>
  <c r="AN1050" i="17"/>
  <c r="BJ1052" i="17"/>
  <c r="I1062" i="17"/>
  <c r="CA1062" i="17" s="1"/>
  <c r="J1062" i="17"/>
  <c r="CB1062" i="17" s="1"/>
  <c r="L1060" i="17"/>
  <c r="P1067" i="17"/>
  <c r="T1068" i="17"/>
  <c r="AR1068" i="17"/>
  <c r="T1089" i="17"/>
  <c r="T1084" i="17"/>
  <c r="AU1090" i="17"/>
  <c r="AU1085" i="17"/>
  <c r="BD1090" i="17"/>
  <c r="BD1084" i="17"/>
  <c r="BD1083" i="17"/>
  <c r="BG1086" i="17"/>
  <c r="BG1088" i="17"/>
  <c r="AE1101" i="17"/>
  <c r="AE1105" i="17"/>
  <c r="AE1097" i="17"/>
  <c r="AE1094" i="17"/>
  <c r="AK1102" i="17"/>
  <c r="AK1096" i="17"/>
  <c r="BB1025" i="17"/>
  <c r="BR1025" i="17"/>
  <c r="M1049" i="17"/>
  <c r="X1052" i="17"/>
  <c r="Y1055" i="17"/>
  <c r="AC1049" i="17"/>
  <c r="AD1046" i="17"/>
  <c r="AJ1056" i="17"/>
  <c r="AN1055" i="17"/>
  <c r="AV1050" i="17"/>
  <c r="BE1047" i="17"/>
  <c r="BI1051" i="17"/>
  <c r="G1067" i="17"/>
  <c r="I1063" i="17"/>
  <c r="CA1063" i="17" s="1"/>
  <c r="J1066" i="17"/>
  <c r="L1062" i="17"/>
  <c r="CD1062" i="17" s="1"/>
  <c r="P1068" i="17"/>
  <c r="T1058" i="17"/>
  <c r="Y1059" i="17"/>
  <c r="AH1058" i="17"/>
  <c r="AX1068" i="17"/>
  <c r="AZ1064" i="17"/>
  <c r="BB1060" i="17"/>
  <c r="BD1063" i="17"/>
  <c r="BG1060" i="17"/>
  <c r="CI1061" i="17"/>
  <c r="F1070" i="17"/>
  <c r="AA1089" i="17"/>
  <c r="AA1092" i="17"/>
  <c r="AF1090" i="17"/>
  <c r="AF1091" i="17"/>
  <c r="AF1087" i="17"/>
  <c r="AF1083" i="17"/>
  <c r="AL1089" i="17"/>
  <c r="AL1085" i="17"/>
  <c r="AR1089" i="17"/>
  <c r="AR1084" i="17"/>
  <c r="AV1090" i="17"/>
  <c r="AV1085" i="17"/>
  <c r="AV1084" i="17"/>
  <c r="AG1100" i="17"/>
  <c r="AG1099" i="17"/>
  <c r="AG1103" i="17"/>
  <c r="AN1102" i="17"/>
  <c r="AN1095" i="17"/>
  <c r="AN1104" i="17"/>
  <c r="AN1097" i="17"/>
  <c r="AR1101" i="17"/>
  <c r="AR1099" i="17"/>
  <c r="AR1095" i="17"/>
  <c r="AM1027" i="17"/>
  <c r="BB1026" i="17"/>
  <c r="BO1023" i="17"/>
  <c r="W1054" i="17"/>
  <c r="X1055" i="17"/>
  <c r="AC1050" i="17"/>
  <c r="AD1052" i="17"/>
  <c r="AK1057" i="17"/>
  <c r="AN1056" i="17"/>
  <c r="AT1052" i="17"/>
  <c r="BB1052" i="17"/>
  <c r="BE1050" i="17"/>
  <c r="BH1053" i="17"/>
  <c r="BI1052" i="17"/>
  <c r="BK1046" i="17"/>
  <c r="BO1051" i="17"/>
  <c r="F1060" i="17"/>
  <c r="I1065" i="17"/>
  <c r="L1063" i="17"/>
  <c r="CD1063" i="17" s="1"/>
  <c r="T1059" i="17"/>
  <c r="Y1063" i="17"/>
  <c r="AB1064" i="17"/>
  <c r="AH1060" i="17"/>
  <c r="AQ1061" i="17"/>
  <c r="AV1058" i="17"/>
  <c r="AZ1066" i="17"/>
  <c r="BB1061" i="17"/>
  <c r="BD1067" i="17"/>
  <c r="BG1061" i="17"/>
  <c r="BH1063" i="17"/>
  <c r="BO1064" i="17"/>
  <c r="L1072" i="17"/>
  <c r="BR1075" i="17"/>
  <c r="Q1093" i="17"/>
  <c r="Q1086" i="17"/>
  <c r="T1087" i="17"/>
  <c r="AD1082" i="17"/>
  <c r="AF1084" i="17"/>
  <c r="AL1082" i="17"/>
  <c r="AR1083" i="17"/>
  <c r="AV1083" i="17"/>
  <c r="BD1088" i="17"/>
  <c r="BG1092" i="17"/>
  <c r="BR1085" i="17"/>
  <c r="CI1085" i="17"/>
  <c r="CI1089" i="17"/>
  <c r="BR1089" i="17"/>
  <c r="AE1104" i="17"/>
  <c r="AH1101" i="17"/>
  <c r="AH1105" i="17"/>
  <c r="AL1101" i="17"/>
  <c r="AN1099" i="17"/>
  <c r="AR1103" i="17"/>
  <c r="BC1101" i="17"/>
  <c r="BC1096" i="17"/>
  <c r="BC1097" i="17"/>
  <c r="AB992" i="17"/>
  <c r="AH991" i="17"/>
  <c r="AP990" i="17"/>
  <c r="G1016" i="17"/>
  <c r="K1020" i="17"/>
  <c r="S1018" i="17"/>
  <c r="U1018" i="17"/>
  <c r="AY1011" i="17"/>
  <c r="BA1010" i="17"/>
  <c r="BC1013" i="17"/>
  <c r="BH1021" i="17"/>
  <c r="K1025" i="17"/>
  <c r="CC1025" i="17" s="1"/>
  <c r="T1023" i="17"/>
  <c r="AG1023" i="17"/>
  <c r="AO1027" i="17"/>
  <c r="AQ1026" i="17"/>
  <c r="AV1025" i="17"/>
  <c r="BH1023" i="17"/>
  <c r="BO1024" i="17"/>
  <c r="N1046" i="17"/>
  <c r="R1055" i="17"/>
  <c r="W1057" i="17"/>
  <c r="X1056" i="17"/>
  <c r="AC1051" i="17"/>
  <c r="AD1054" i="17"/>
  <c r="AK1046" i="17"/>
  <c r="AT1054" i="17"/>
  <c r="BE1052" i="17"/>
  <c r="BH1056" i="17"/>
  <c r="BI1055" i="17"/>
  <c r="BK1048" i="17"/>
  <c r="BO1052" i="17"/>
  <c r="F1062" i="17"/>
  <c r="H1062" i="17"/>
  <c r="I1066" i="17"/>
  <c r="K1060" i="17"/>
  <c r="L1064" i="17"/>
  <c r="O1064" i="17"/>
  <c r="Q1062" i="17"/>
  <c r="T1060" i="17"/>
  <c r="AB1066" i="17"/>
  <c r="AH1066" i="17"/>
  <c r="AT1061" i="17"/>
  <c r="AV1059" i="17"/>
  <c r="AW1066" i="17"/>
  <c r="AY1064" i="17"/>
  <c r="BB1065" i="17"/>
  <c r="BG1063" i="17"/>
  <c r="BH1064" i="17"/>
  <c r="BL1068" i="17"/>
  <c r="BP1068" i="17"/>
  <c r="L1073" i="17"/>
  <c r="P1072" i="17"/>
  <c r="Q1085" i="17"/>
  <c r="T1091" i="17"/>
  <c r="AB1083" i="17"/>
  <c r="AF1085" i="17"/>
  <c r="AJ1089" i="17"/>
  <c r="AJ1092" i="17"/>
  <c r="AJ1091" i="17"/>
  <c r="AJ1083" i="17"/>
  <c r="AL1090" i="17"/>
  <c r="AR1087" i="17"/>
  <c r="AV1087" i="17"/>
  <c r="AX1089" i="17"/>
  <c r="AX1085" i="17"/>
  <c r="BD1091" i="17"/>
  <c r="BH1089" i="17"/>
  <c r="BH1084" i="17"/>
  <c r="BH1083" i="17"/>
  <c r="AB1101" i="17"/>
  <c r="AB1096" i="17"/>
  <c r="AB1095" i="17"/>
  <c r="AH1097" i="17"/>
  <c r="AN1103" i="17"/>
  <c r="AS1094" i="17"/>
  <c r="AS1103" i="17"/>
  <c r="BC1102" i="17"/>
  <c r="AC1052" i="17"/>
  <c r="BE1055" i="17"/>
  <c r="BI1056" i="17"/>
  <c r="I1069" i="17"/>
  <c r="L1066" i="17"/>
  <c r="T1062" i="17"/>
  <c r="BB1068" i="17"/>
  <c r="U1089" i="17"/>
  <c r="U1086" i="17"/>
  <c r="AC1089" i="17"/>
  <c r="AC1088" i="17"/>
  <c r="AC1082" i="17"/>
  <c r="AF1092" i="17"/>
  <c r="W1104" i="17"/>
  <c r="W1100" i="17"/>
  <c r="BP1101" i="17"/>
  <c r="BP1104" i="17"/>
  <c r="BP1099" i="17"/>
  <c r="BP1096" i="17"/>
  <c r="X1047" i="17"/>
  <c r="AC1055" i="17"/>
  <c r="L1068" i="17"/>
  <c r="T1063" i="17"/>
  <c r="AC1063" i="17"/>
  <c r="AI1059" i="17"/>
  <c r="AO1062" i="17"/>
  <c r="AR1058" i="17"/>
  <c r="BB1069" i="17"/>
  <c r="BH1068" i="17"/>
  <c r="CI1064" i="17"/>
  <c r="M1070" i="17"/>
  <c r="BR1070" i="17"/>
  <c r="CI1076" i="17"/>
  <c r="R1089" i="17"/>
  <c r="R1093" i="17"/>
  <c r="U1087" i="17"/>
  <c r="Y1093" i="17"/>
  <c r="Y1090" i="17"/>
  <c r="AC1083" i="17"/>
  <c r="AG1093" i="17"/>
  <c r="AG1092" i="17"/>
  <c r="AG1088" i="17"/>
  <c r="AG1083" i="17"/>
  <c r="AM1089" i="17"/>
  <c r="AM1093" i="17"/>
  <c r="AM1082" i="17"/>
  <c r="AV1092" i="17"/>
  <c r="AY1084" i="17"/>
  <c r="BC1090" i="17"/>
  <c r="BC1088" i="17"/>
  <c r="AT1105" i="17"/>
  <c r="AT1101" i="17"/>
  <c r="AT1097" i="17"/>
  <c r="AZ1101" i="17"/>
  <c r="AZ1095" i="17"/>
  <c r="AZ1099" i="17"/>
  <c r="BG1098" i="17"/>
  <c r="BG1104" i="17"/>
  <c r="CI1094" i="17"/>
  <c r="BR1094" i="17"/>
  <c r="AY1015" i="17"/>
  <c r="K1032" i="17"/>
  <c r="T1031" i="17"/>
  <c r="BO1032" i="17"/>
  <c r="F1046" i="17"/>
  <c r="T1053" i="17"/>
  <c r="X1048" i="17"/>
  <c r="Y1050" i="17"/>
  <c r="AC1046" i="17"/>
  <c r="AC1056" i="17"/>
  <c r="AN1048" i="17"/>
  <c r="AU1049" i="17"/>
  <c r="BI1047" i="17"/>
  <c r="BJ1046" i="17"/>
  <c r="CI1049" i="17"/>
  <c r="J1060" i="17"/>
  <c r="L1058" i="17"/>
  <c r="P1059" i="17"/>
  <c r="T1064" i="17"/>
  <c r="AO1063" i="17"/>
  <c r="AR1059" i="17"/>
  <c r="AV1068" i="17"/>
  <c r="AX1060" i="17"/>
  <c r="AZ1059" i="17"/>
  <c r="BH1058" i="17"/>
  <c r="J1074" i="17"/>
  <c r="M1071" i="17"/>
  <c r="R1085" i="17"/>
  <c r="U1088" i="17"/>
  <c r="Y1082" i="17"/>
  <c r="AC1084" i="17"/>
  <c r="AG1082" i="17"/>
  <c r="AK1089" i="17"/>
  <c r="AK1092" i="17"/>
  <c r="AM1085" i="17"/>
  <c r="BC1084" i="17"/>
  <c r="BF1089" i="17"/>
  <c r="BF1085" i="17"/>
  <c r="BN1089" i="17"/>
  <c r="BN1093" i="17"/>
  <c r="AJ1101" i="17"/>
  <c r="AJ1095" i="17"/>
  <c r="AJ1099" i="17"/>
  <c r="AZ1103" i="17"/>
  <c r="BR1099" i="17"/>
  <c r="CI1099" i="17"/>
  <c r="AQ1100" i="17"/>
  <c r="BE1094" i="17"/>
  <c r="BI1097" i="17"/>
  <c r="BK1097" i="17"/>
  <c r="BM1095" i="17"/>
  <c r="BO1104" i="17"/>
  <c r="BR1098" i="17"/>
  <c r="U1125" i="17"/>
  <c r="AI1120" i="17"/>
  <c r="AN1121" i="17"/>
  <c r="AP1125" i="17"/>
  <c r="AV1119" i="17"/>
  <c r="BC1125" i="17"/>
  <c r="BD1124" i="17"/>
  <c r="BH1128" i="17"/>
  <c r="BL1118" i="17"/>
  <c r="BP1119" i="17"/>
  <c r="E1145" i="17"/>
  <c r="H1142" i="17"/>
  <c r="K1152" i="17"/>
  <c r="L1152" i="17"/>
  <c r="O1143" i="17"/>
  <c r="P1144" i="17"/>
  <c r="X1150" i="17"/>
  <c r="Z1153" i="17"/>
  <c r="AI1151" i="17"/>
  <c r="AJ1148" i="17"/>
  <c r="AM1149" i="17"/>
  <c r="AM1151" i="17"/>
  <c r="BH1144" i="17"/>
  <c r="BL1149" i="17"/>
  <c r="BL1152" i="17"/>
  <c r="BL1146" i="17"/>
  <c r="BL1144" i="17"/>
  <c r="H1161" i="17"/>
  <c r="H1164" i="17"/>
  <c r="H1160" i="17"/>
  <c r="H1156" i="17"/>
  <c r="H1155" i="17"/>
  <c r="AK1161" i="17"/>
  <c r="AK1158" i="17"/>
  <c r="AK1155" i="17"/>
  <c r="AK1164" i="17"/>
  <c r="AO1161" i="17"/>
  <c r="AO1160" i="17"/>
  <c r="AO1157" i="17"/>
  <c r="AO1156" i="17"/>
  <c r="J1185" i="17"/>
  <c r="J1188" i="17"/>
  <c r="J1184" i="17"/>
  <c r="J1183" i="17"/>
  <c r="G1210" i="17"/>
  <c r="G1208" i="17"/>
  <c r="G1207" i="17"/>
  <c r="G1206" i="17"/>
  <c r="G1205" i="17"/>
  <c r="G1203" i="17"/>
  <c r="BD1127" i="17"/>
  <c r="X1152" i="17"/>
  <c r="AJ1151" i="17"/>
  <c r="BD1149" i="17"/>
  <c r="BD1148" i="17"/>
  <c r="AF1164" i="17"/>
  <c r="AF1160" i="17"/>
  <c r="BE1161" i="17"/>
  <c r="BE1163" i="17"/>
  <c r="BE1160" i="17"/>
  <c r="BE1158" i="17"/>
  <c r="BE1157" i="17"/>
  <c r="O1170" i="17"/>
  <c r="O1176" i="17"/>
  <c r="O1173" i="17"/>
  <c r="T1125" i="17"/>
  <c r="AN1123" i="17"/>
  <c r="AQ1123" i="17"/>
  <c r="BA1119" i="17"/>
  <c r="BD1118" i="17"/>
  <c r="BD1128" i="17"/>
  <c r="BH1118" i="17"/>
  <c r="BR1121" i="17"/>
  <c r="F1145" i="17"/>
  <c r="L1142" i="17"/>
  <c r="AA1143" i="17"/>
  <c r="AH1144" i="17"/>
  <c r="AJ1142" i="17"/>
  <c r="AJ1152" i="17"/>
  <c r="AW1153" i="17"/>
  <c r="AW1150" i="17"/>
  <c r="AW1149" i="17"/>
  <c r="H1211" i="17"/>
  <c r="H1213" i="17"/>
  <c r="H1210" i="17"/>
  <c r="H1205" i="17"/>
  <c r="H1202" i="17"/>
  <c r="E1224" i="17"/>
  <c r="E1225" i="17"/>
  <c r="E1222" i="17"/>
  <c r="E1220" i="17"/>
  <c r="E1219" i="17"/>
  <c r="E1218" i="17"/>
  <c r="E1217" i="17"/>
  <c r="E1214" i="17"/>
  <c r="AW1084" i="17"/>
  <c r="BD1096" i="17"/>
  <c r="BE1098" i="17"/>
  <c r="BM1102" i="17"/>
  <c r="T1127" i="17"/>
  <c r="AF1118" i="17"/>
  <c r="AN1126" i="17"/>
  <c r="AV1123" i="17"/>
  <c r="BD1119" i="17"/>
  <c r="BD1129" i="17"/>
  <c r="BH1119" i="17"/>
  <c r="BJ1120" i="17"/>
  <c r="BL1122" i="17"/>
  <c r="BO1120" i="17"/>
  <c r="BP1124" i="17"/>
  <c r="CI1131" i="17"/>
  <c r="F1152" i="17"/>
  <c r="H1146" i="17"/>
  <c r="K1143" i="17"/>
  <c r="L1143" i="17"/>
  <c r="N1144" i="17"/>
  <c r="O1151" i="17"/>
  <c r="P1150" i="17"/>
  <c r="X1142" i="17"/>
  <c r="Y1146" i="17"/>
  <c r="AA1148" i="17"/>
  <c r="AH1145" i="17"/>
  <c r="AJ1143" i="17"/>
  <c r="AJ1153" i="17"/>
  <c r="AW1145" i="17"/>
  <c r="BF1150" i="17"/>
  <c r="BF1153" i="17"/>
  <c r="BF1145" i="17"/>
  <c r="BF1144" i="17"/>
  <c r="T1160" i="17"/>
  <c r="T1163" i="17"/>
  <c r="T1157" i="17"/>
  <c r="T1156" i="17"/>
  <c r="BR1178" i="17"/>
  <c r="CI1178" i="17"/>
  <c r="L1199" i="17"/>
  <c r="L1193" i="17"/>
  <c r="N1212" i="17"/>
  <c r="N1213" i="17"/>
  <c r="N1209" i="17"/>
  <c r="N1206" i="17"/>
  <c r="N1204" i="17"/>
  <c r="N1203" i="17"/>
  <c r="F1223" i="17"/>
  <c r="F1220" i="17"/>
  <c r="F1214" i="17"/>
  <c r="AE1088" i="17"/>
  <c r="AP1086" i="17"/>
  <c r="AS1084" i="17"/>
  <c r="AW1087" i="17"/>
  <c r="AZ1084" i="17"/>
  <c r="BK1082" i="17"/>
  <c r="U1098" i="17"/>
  <c r="AY1100" i="17"/>
  <c r="BD1097" i="17"/>
  <c r="BE1100" i="17"/>
  <c r="BI1104" i="17"/>
  <c r="BL1097" i="17"/>
  <c r="BR1110" i="17"/>
  <c r="W1120" i="17"/>
  <c r="AF1128" i="17"/>
  <c r="AJ1124" i="17"/>
  <c r="AM1127" i="17"/>
  <c r="AN1127" i="17"/>
  <c r="AR1122" i="17"/>
  <c r="AV1124" i="17"/>
  <c r="AW1126" i="17"/>
  <c r="BD1120" i="17"/>
  <c r="BH1120" i="17"/>
  <c r="BJ1121" i="17"/>
  <c r="BL1123" i="17"/>
  <c r="BO1123" i="17"/>
  <c r="BP1126" i="17"/>
  <c r="F1153" i="17"/>
  <c r="H1147" i="17"/>
  <c r="K1144" i="17"/>
  <c r="L1145" i="17"/>
  <c r="N1146" i="17"/>
  <c r="O1152" i="17"/>
  <c r="P1152" i="17"/>
  <c r="S1147" i="17"/>
  <c r="T1147" i="17"/>
  <c r="X1143" i="17"/>
  <c r="AA1152" i="17"/>
  <c r="AE1143" i="17"/>
  <c r="AH1152" i="17"/>
  <c r="AJ1144" i="17"/>
  <c r="AN1149" i="17"/>
  <c r="AN1147" i="17"/>
  <c r="AN1143" i="17"/>
  <c r="AX1150" i="17"/>
  <c r="AX1148" i="17"/>
  <c r="AX1144" i="17"/>
  <c r="BF1152" i="17"/>
  <c r="BM1149" i="17"/>
  <c r="I1161" i="17"/>
  <c r="I1160" i="17"/>
  <c r="I1158" i="17"/>
  <c r="T1161" i="17"/>
  <c r="BN1160" i="17"/>
  <c r="J1176" i="17"/>
  <c r="J1177" i="17"/>
  <c r="J1172" i="17"/>
  <c r="J1171" i="17"/>
  <c r="J1170" i="17"/>
  <c r="J1167" i="17"/>
  <c r="CB1167" i="17" s="1"/>
  <c r="J1166" i="17"/>
  <c r="CB1166" i="17" s="1"/>
  <c r="G1200" i="17"/>
  <c r="G1191" i="17"/>
  <c r="N1223" i="17"/>
  <c r="N1220" i="17"/>
  <c r="N1214" i="17"/>
  <c r="AV1127" i="17"/>
  <c r="BD1121" i="17"/>
  <c r="BH1123" i="17"/>
  <c r="BJ1125" i="17"/>
  <c r="BO1125" i="17"/>
  <c r="K1145" i="17"/>
  <c r="L1146" i="17"/>
  <c r="N1149" i="17"/>
  <c r="X1144" i="17"/>
  <c r="AH1153" i="17"/>
  <c r="AJ1145" i="17"/>
  <c r="AQ1150" i="17"/>
  <c r="AQ1147" i="17"/>
  <c r="AQ1145" i="17"/>
  <c r="BG1150" i="17"/>
  <c r="BG1147" i="17"/>
  <c r="U1161" i="17"/>
  <c r="U1163" i="17"/>
  <c r="AM1164" i="17"/>
  <c r="AM1165" i="17"/>
  <c r="AR1158" i="17"/>
  <c r="AR1163" i="17"/>
  <c r="AR1156" i="17"/>
  <c r="AR1155" i="17"/>
  <c r="AX1164" i="17"/>
  <c r="AX1162" i="17"/>
  <c r="AX1159" i="17"/>
  <c r="F1170" i="17"/>
  <c r="F1173" i="17"/>
  <c r="AC1122" i="17"/>
  <c r="AN1118" i="17"/>
  <c r="AV1128" i="17"/>
  <c r="BC1120" i="17"/>
  <c r="BD1122" i="17"/>
  <c r="BH1124" i="17"/>
  <c r="K1148" i="17"/>
  <c r="L1147" i="17"/>
  <c r="N1152" i="17"/>
  <c r="P1142" i="17"/>
  <c r="Q1146" i="17"/>
  <c r="X1147" i="17"/>
  <c r="AB1146" i="17"/>
  <c r="AJ1146" i="17"/>
  <c r="AQ1143" i="17"/>
  <c r="BG1151" i="17"/>
  <c r="L1158" i="17"/>
  <c r="L1161" i="17"/>
  <c r="CD1161" i="17" s="1"/>
  <c r="AD1155" i="17"/>
  <c r="AD1163" i="17"/>
  <c r="AD1158" i="17"/>
  <c r="AN1164" i="17"/>
  <c r="AN1159" i="17"/>
  <c r="AR1160" i="17"/>
  <c r="L1170" i="17"/>
  <c r="L1176" i="17"/>
  <c r="L1168" i="17"/>
  <c r="CD1168" i="17" s="1"/>
  <c r="BR1170" i="17"/>
  <c r="CI1170" i="17"/>
  <c r="O1188" i="17"/>
  <c r="O1189" i="17"/>
  <c r="O1183" i="17"/>
  <c r="O1178" i="17"/>
  <c r="BO1096" i="17"/>
  <c r="BR1112" i="17"/>
  <c r="AV1118" i="17"/>
  <c r="AV1129" i="17"/>
  <c r="BC1121" i="17"/>
  <c r="BD1123" i="17"/>
  <c r="BF1125" i="17"/>
  <c r="BH1126" i="17"/>
  <c r="BP1118" i="17"/>
  <c r="H1152" i="17"/>
  <c r="K1151" i="17"/>
  <c r="L1151" i="17"/>
  <c r="P1143" i="17"/>
  <c r="X1148" i="17"/>
  <c r="AB1148" i="17"/>
  <c r="AF1148" i="17"/>
  <c r="AI1147" i="17"/>
  <c r="AJ1147" i="17"/>
  <c r="AQ1148" i="17"/>
  <c r="AY1150" i="17"/>
  <c r="AY1148" i="17"/>
  <c r="AY1143" i="17"/>
  <c r="BH1149" i="17"/>
  <c r="BH1148" i="17"/>
  <c r="BH1146" i="17"/>
  <c r="BH1143" i="17"/>
  <c r="BH1153" i="17"/>
  <c r="BH1142" i="17"/>
  <c r="G1161" i="17"/>
  <c r="G1164" i="17"/>
  <c r="L1159" i="17"/>
  <c r="CD1159" i="17" s="1"/>
  <c r="AD1161" i="17"/>
  <c r="AN1160" i="17"/>
  <c r="AR1164" i="17"/>
  <c r="AV1164" i="17"/>
  <c r="AV1160" i="17"/>
  <c r="AV1159" i="17"/>
  <c r="P1223" i="17"/>
  <c r="P1220" i="17"/>
  <c r="P1219" i="17"/>
  <c r="AC1237" i="17"/>
  <c r="AE1282" i="17"/>
  <c r="AE1284" i="17"/>
  <c r="AE1275" i="17"/>
  <c r="AJ1285" i="17"/>
  <c r="AJ1275" i="17"/>
  <c r="AJ1274" i="17"/>
  <c r="AJ1284" i="17"/>
  <c r="BL1281" i="17"/>
  <c r="BL1279" i="17"/>
  <c r="BL1278" i="17"/>
  <c r="BL1277" i="17"/>
  <c r="BL1276" i="17"/>
  <c r="AQ1305" i="17"/>
  <c r="AQ1309" i="17"/>
  <c r="AQ1306" i="17"/>
  <c r="AQ1303" i="17"/>
  <c r="AQ1301" i="17"/>
  <c r="AQ1300" i="17"/>
  <c r="AQ1299" i="17"/>
  <c r="K1321" i="17"/>
  <c r="K1317" i="17"/>
  <c r="CC1317" i="17" s="1"/>
  <c r="K1315" i="17"/>
  <c r="BO1152" i="17"/>
  <c r="K1156" i="17"/>
  <c r="Y1164" i="17"/>
  <c r="AC1163" i="17"/>
  <c r="AH1160" i="17"/>
  <c r="AJ1164" i="17"/>
  <c r="AS1159" i="17"/>
  <c r="AW1163" i="17"/>
  <c r="AY1160" i="17"/>
  <c r="BA1164" i="17"/>
  <c r="F1187" i="17"/>
  <c r="H1184" i="17"/>
  <c r="E1199" i="17"/>
  <c r="J1208" i="17"/>
  <c r="O1207" i="17"/>
  <c r="P1210" i="17"/>
  <c r="T1216" i="17"/>
  <c r="W1219" i="17"/>
  <c r="AF1221" i="17"/>
  <c r="AQ1216" i="17"/>
  <c r="AR1224" i="17"/>
  <c r="AU1215" i="17"/>
  <c r="AZ1217" i="17"/>
  <c r="BG1214" i="17"/>
  <c r="BK1223" i="17"/>
  <c r="BN1217" i="17"/>
  <c r="E1232" i="17"/>
  <c r="G1228" i="17"/>
  <c r="M1228" i="17"/>
  <c r="T1226" i="17"/>
  <c r="U1232" i="17"/>
  <c r="W1236" i="17"/>
  <c r="Z1237" i="17"/>
  <c r="AC1226" i="17"/>
  <c r="AH1236" i="17"/>
  <c r="AL1232" i="17"/>
  <c r="AQ1232" i="17"/>
  <c r="AS1230" i="17"/>
  <c r="AU1236" i="17"/>
  <c r="BA1234" i="17"/>
  <c r="BI1226" i="17"/>
  <c r="BK1229" i="17"/>
  <c r="BL1230" i="17"/>
  <c r="E1241" i="17"/>
  <c r="G1240" i="17"/>
  <c r="J1248" i="17"/>
  <c r="L1243" i="17"/>
  <c r="O1247" i="17"/>
  <c r="Q1247" i="17"/>
  <c r="S1247" i="17"/>
  <c r="U1243" i="17"/>
  <c r="Y1247" i="17"/>
  <c r="AK1239" i="17"/>
  <c r="AS1240" i="17"/>
  <c r="AV1241" i="17"/>
  <c r="BE1239" i="17"/>
  <c r="F1258" i="17"/>
  <c r="F1261" i="17"/>
  <c r="F1253" i="17"/>
  <c r="H1269" i="17"/>
  <c r="H1268" i="17"/>
  <c r="H1267" i="17"/>
  <c r="H1265" i="17"/>
  <c r="L1279" i="17"/>
  <c r="AF1281" i="17"/>
  <c r="AF1279" i="17"/>
  <c r="AJ1276" i="17"/>
  <c r="BL1285" i="17"/>
  <c r="K1158" i="17"/>
  <c r="AC1164" i="17"/>
  <c r="AH1165" i="17"/>
  <c r="AS1160" i="17"/>
  <c r="AW1165" i="17"/>
  <c r="AY1165" i="17"/>
  <c r="CI1154" i="17"/>
  <c r="CA1154" i="17" s="1"/>
  <c r="H1186" i="17"/>
  <c r="E1201" i="17"/>
  <c r="T1217" i="17"/>
  <c r="AF1223" i="17"/>
  <c r="AQ1220" i="17"/>
  <c r="AR1225" i="17"/>
  <c r="AU1216" i="17"/>
  <c r="AZ1218" i="17"/>
  <c r="BG1216" i="17"/>
  <c r="E1234" i="17"/>
  <c r="G1229" i="17"/>
  <c r="M1234" i="17"/>
  <c r="T1229" i="17"/>
  <c r="AC1228" i="17"/>
  <c r="AS1232" i="17"/>
  <c r="BA1237" i="17"/>
  <c r="BI1232" i="17"/>
  <c r="E1242" i="17"/>
  <c r="Q1248" i="17"/>
  <c r="Y1248" i="17"/>
  <c r="AK1240" i="17"/>
  <c r="AQ1249" i="17"/>
  <c r="AQ1240" i="17"/>
  <c r="AS1243" i="17"/>
  <c r="BE1242" i="17"/>
  <c r="L1257" i="17"/>
  <c r="L1258" i="17"/>
  <c r="L1251" i="17"/>
  <c r="CD1251" i="17" s="1"/>
  <c r="BR1255" i="17"/>
  <c r="CI1255" i="17"/>
  <c r="G1282" i="17"/>
  <c r="G1277" i="17"/>
  <c r="G1275" i="17"/>
  <c r="G1284" i="17"/>
  <c r="G1283" i="17"/>
  <c r="G1280" i="17"/>
  <c r="X1285" i="17"/>
  <c r="X1275" i="17"/>
  <c r="X1274" i="17"/>
  <c r="X1284" i="17"/>
  <c r="X1280" i="17"/>
  <c r="X1278" i="17"/>
  <c r="AO1282" i="17"/>
  <c r="AO1278" i="17"/>
  <c r="AR1295" i="17"/>
  <c r="AR1294" i="17"/>
  <c r="AR1292" i="17"/>
  <c r="AR1288" i="17"/>
  <c r="AR1286" i="17"/>
  <c r="L1305" i="17"/>
  <c r="L1304" i="17"/>
  <c r="L1303" i="17"/>
  <c r="CD1303" i="17" s="1"/>
  <c r="L1302" i="17"/>
  <c r="CD1302" i="17" s="1"/>
  <c r="L1301" i="17"/>
  <c r="L1300" i="17"/>
  <c r="CD1300" i="17" s="1"/>
  <c r="L1309" i="17"/>
  <c r="L1299" i="17"/>
  <c r="CD1299" i="17" s="1"/>
  <c r="L1308" i="17"/>
  <c r="L1298" i="17"/>
  <c r="Y1377" i="17"/>
  <c r="Y1376" i="17"/>
  <c r="Y1373" i="17"/>
  <c r="BJ1380" i="17"/>
  <c r="BJ1381" i="17"/>
  <c r="BJ1378" i="17"/>
  <c r="BJ1376" i="17"/>
  <c r="BJ1374" i="17"/>
  <c r="BJ1370" i="17"/>
  <c r="T1219" i="17"/>
  <c r="AU1217" i="17"/>
  <c r="AZ1222" i="17"/>
  <c r="BG1220" i="17"/>
  <c r="E1237" i="17"/>
  <c r="G1230" i="17"/>
  <c r="T1234" i="17"/>
  <c r="AC1229" i="17"/>
  <c r="AS1237" i="17"/>
  <c r="BI1237" i="17"/>
  <c r="E1243" i="17"/>
  <c r="AK1241" i="17"/>
  <c r="AQ1242" i="17"/>
  <c r="AX1241" i="17"/>
  <c r="BE1246" i="17"/>
  <c r="BO1248" i="17"/>
  <c r="CI1315" i="17"/>
  <c r="BR1315" i="17"/>
  <c r="H1329" i="17"/>
  <c r="H1323" i="17"/>
  <c r="E1341" i="17"/>
  <c r="E1344" i="17"/>
  <c r="E1336" i="17"/>
  <c r="E1345" i="17"/>
  <c r="E1338" i="17"/>
  <c r="E1337" i="17"/>
  <c r="E1335" i="17"/>
  <c r="E1334" i="17"/>
  <c r="AP1145" i="17"/>
  <c r="AV1146" i="17"/>
  <c r="BC1151" i="17"/>
  <c r="BI1153" i="17"/>
  <c r="BN1148" i="17"/>
  <c r="BP1147" i="17"/>
  <c r="K1161" i="17"/>
  <c r="CC1161" i="17" s="1"/>
  <c r="M1156" i="17"/>
  <c r="Q1159" i="17"/>
  <c r="Y1155" i="17"/>
  <c r="AZ1163" i="17"/>
  <c r="BB1163" i="17"/>
  <c r="BR1155" i="17"/>
  <c r="CI1160" i="17"/>
  <c r="M1168" i="17"/>
  <c r="P1171" i="17"/>
  <c r="F1191" i="17"/>
  <c r="K1202" i="17"/>
  <c r="CC1202" i="17" s="1"/>
  <c r="O1212" i="17"/>
  <c r="G1217" i="17"/>
  <c r="K1220" i="17"/>
  <c r="CC1220" i="17" s="1"/>
  <c r="M1218" i="17"/>
  <c r="O1215" i="17"/>
  <c r="T1225" i="17"/>
  <c r="X1221" i="17"/>
  <c r="AA1221" i="17"/>
  <c r="AJ1215" i="17"/>
  <c r="AO1221" i="17"/>
  <c r="AR1214" i="17"/>
  <c r="AS1217" i="17"/>
  <c r="AU1219" i="17"/>
  <c r="AW1218" i="17"/>
  <c r="AY1220" i="17"/>
  <c r="AZ1224" i="17"/>
  <c r="BK1216" i="17"/>
  <c r="BO1224" i="17"/>
  <c r="BR1221" i="17"/>
  <c r="E1226" i="17"/>
  <c r="G1231" i="17"/>
  <c r="L1227" i="17"/>
  <c r="R1231" i="17"/>
  <c r="T1237" i="17"/>
  <c r="V1232" i="17"/>
  <c r="AB1226" i="17"/>
  <c r="AC1230" i="17"/>
  <c r="AE1231" i="17"/>
  <c r="AI1232" i="17"/>
  <c r="AM1231" i="17"/>
  <c r="BA1226" i="17"/>
  <c r="BB1227" i="17"/>
  <c r="BK1232" i="17"/>
  <c r="BN1228" i="17"/>
  <c r="E1246" i="17"/>
  <c r="L1249" i="17"/>
  <c r="Q1238" i="17"/>
  <c r="U1248" i="17"/>
  <c r="Y1238" i="17"/>
  <c r="AC1242" i="17"/>
  <c r="AG1238" i="17"/>
  <c r="AK1243" i="17"/>
  <c r="BC1247" i="17"/>
  <c r="BC1248" i="17"/>
  <c r="BC1244" i="17"/>
  <c r="BM1245" i="17"/>
  <c r="BM1243" i="17"/>
  <c r="BM1242" i="17"/>
  <c r="BP1245" i="17"/>
  <c r="BP1246" i="17"/>
  <c r="BP1242" i="17"/>
  <c r="N1258" i="17"/>
  <c r="N1261" i="17"/>
  <c r="N1253" i="17"/>
  <c r="H1285" i="17"/>
  <c r="H1278" i="17"/>
  <c r="H1276" i="17"/>
  <c r="H1280" i="17"/>
  <c r="BF1276" i="17"/>
  <c r="BF1280" i="17"/>
  <c r="BF1277" i="17"/>
  <c r="BF1282" i="17"/>
  <c r="BO1280" i="17"/>
  <c r="BO1283" i="17"/>
  <c r="BO1281" i="17"/>
  <c r="AN1293" i="17"/>
  <c r="AN1296" i="17"/>
  <c r="AN1294" i="17"/>
  <c r="AN1292" i="17"/>
  <c r="AN1291" i="17"/>
  <c r="AN1290" i="17"/>
  <c r="AN1287" i="17"/>
  <c r="AN1286" i="17"/>
  <c r="AE1342" i="17"/>
  <c r="AE1341" i="17"/>
  <c r="BA1343" i="17"/>
  <c r="BA1341" i="17"/>
  <c r="AZ1165" i="17"/>
  <c r="M1175" i="17"/>
  <c r="P1172" i="17"/>
  <c r="F1195" i="17"/>
  <c r="O1219" i="17"/>
  <c r="AU1224" i="17"/>
  <c r="AZ1225" i="17"/>
  <c r="E1228" i="17"/>
  <c r="G1232" i="17"/>
  <c r="L1229" i="17"/>
  <c r="R1237" i="17"/>
  <c r="AB1229" i="17"/>
  <c r="AC1231" i="17"/>
  <c r="AE1237" i="17"/>
  <c r="AI1236" i="17"/>
  <c r="AM1237" i="17"/>
  <c r="BA1229" i="17"/>
  <c r="BB1232" i="17"/>
  <c r="BK1235" i="17"/>
  <c r="BN1229" i="17"/>
  <c r="Q1239" i="17"/>
  <c r="Y1239" i="17"/>
  <c r="AG1240" i="17"/>
  <c r="AK1244" i="17"/>
  <c r="CI1252" i="17"/>
  <c r="BR1252" i="17"/>
  <c r="L1297" i="17"/>
  <c r="L1296" i="17"/>
  <c r="L1294" i="17"/>
  <c r="L1292" i="17"/>
  <c r="L1290" i="17"/>
  <c r="L1288" i="17"/>
  <c r="L1287" i="17"/>
  <c r="CD1287" i="17" s="1"/>
  <c r="L1286" i="17"/>
  <c r="BR1328" i="17"/>
  <c r="CI1328" i="17"/>
  <c r="AP1153" i="17"/>
  <c r="K1165" i="17"/>
  <c r="AW1154" i="17"/>
  <c r="BF1154" i="17"/>
  <c r="BR1161" i="17"/>
  <c r="F1178" i="17"/>
  <c r="CI1182" i="17"/>
  <c r="F1196" i="17"/>
  <c r="CI1197" i="17"/>
  <c r="P1204" i="17"/>
  <c r="L1217" i="17"/>
  <c r="CD1217" i="17" s="1"/>
  <c r="M1220" i="17"/>
  <c r="O1220" i="17"/>
  <c r="AB1224" i="17"/>
  <c r="AE1215" i="17"/>
  <c r="AJ1217" i="17"/>
  <c r="AR1216" i="17"/>
  <c r="AU1225" i="17"/>
  <c r="AZ1214" i="17"/>
  <c r="BE1222" i="17"/>
  <c r="BH1215" i="17"/>
  <c r="BI1225" i="17"/>
  <c r="BK1218" i="17"/>
  <c r="BM1214" i="17"/>
  <c r="BP1215" i="17"/>
  <c r="E1229" i="17"/>
  <c r="F1235" i="17"/>
  <c r="G1235" i="17"/>
  <c r="J1231" i="17"/>
  <c r="L1234" i="17"/>
  <c r="U1228" i="17"/>
  <c r="W1226" i="17"/>
  <c r="AB1235" i="17"/>
  <c r="AC1232" i="17"/>
  <c r="AH1228" i="17"/>
  <c r="AJ1237" i="17"/>
  <c r="AQ1226" i="17"/>
  <c r="AR1234" i="17"/>
  <c r="AX1236" i="17"/>
  <c r="BA1230" i="17"/>
  <c r="BB1235" i="17"/>
  <c r="BK1226" i="17"/>
  <c r="BK1236" i="17"/>
  <c r="BN1231" i="17"/>
  <c r="BP1229" i="17"/>
  <c r="J1241" i="17"/>
  <c r="Q1241" i="17"/>
  <c r="V1239" i="17"/>
  <c r="Y1241" i="17"/>
  <c r="AG1242" i="17"/>
  <c r="AV1245" i="17"/>
  <c r="AV1240" i="17"/>
  <c r="AV1249" i="17"/>
  <c r="BD1242" i="17"/>
  <c r="BF1241" i="17"/>
  <c r="CI1238" i="17"/>
  <c r="O1260" i="17"/>
  <c r="BJ1281" i="17"/>
  <c r="BJ1282" i="17"/>
  <c r="CI1322" i="17"/>
  <c r="BR1322" i="17"/>
  <c r="G1237" i="17"/>
  <c r="AC1234" i="17"/>
  <c r="AK1245" i="17"/>
  <c r="AK1242" i="17"/>
  <c r="AK1248" i="17"/>
  <c r="AS1245" i="17"/>
  <c r="AS1241" i="17"/>
  <c r="AW1245" i="17"/>
  <c r="AW1239" i="17"/>
  <c r="BE1245" i="17"/>
  <c r="BE1244" i="17"/>
  <c r="BE1243" i="17"/>
  <c r="BG1240" i="17"/>
  <c r="BG1248" i="17"/>
  <c r="O1282" i="17"/>
  <c r="O1277" i="17"/>
  <c r="O1276" i="17"/>
  <c r="AS1282" i="17"/>
  <c r="AS1278" i="17"/>
  <c r="AI1305" i="17"/>
  <c r="AI1300" i="17"/>
  <c r="T1275" i="17"/>
  <c r="AA1280" i="17"/>
  <c r="AG1281" i="17"/>
  <c r="AL1285" i="17"/>
  <c r="AV1284" i="17"/>
  <c r="AZ1279" i="17"/>
  <c r="BB1277" i="17"/>
  <c r="BH1280" i="17"/>
  <c r="R1294" i="17"/>
  <c r="AC1297" i="17"/>
  <c r="AJ1291" i="17"/>
  <c r="AZ1296" i="17"/>
  <c r="BH1291" i="17"/>
  <c r="BP1290" i="17"/>
  <c r="G1303" i="17"/>
  <c r="U1304" i="17"/>
  <c r="W1300" i="17"/>
  <c r="AB1306" i="17"/>
  <c r="AD1307" i="17"/>
  <c r="AL1302" i="17"/>
  <c r="AR1301" i="17"/>
  <c r="AY1309" i="17"/>
  <c r="BF1305" i="17"/>
  <c r="BN1304" i="17"/>
  <c r="BO1302" i="17"/>
  <c r="BP1306" i="17"/>
  <c r="N1312" i="17"/>
  <c r="O1318" i="17"/>
  <c r="F1323" i="17"/>
  <c r="L1333" i="17"/>
  <c r="H1342" i="17"/>
  <c r="H1336" i="17"/>
  <c r="Q1345" i="17"/>
  <c r="Q1334" i="17"/>
  <c r="S1339" i="17"/>
  <c r="AH1339" i="17"/>
  <c r="AN1341" i="17"/>
  <c r="AN1334" i="17"/>
  <c r="BI1343" i="17"/>
  <c r="BI1336" i="17"/>
  <c r="BI1335" i="17"/>
  <c r="BI1345" i="17"/>
  <c r="BI1341" i="17"/>
  <c r="BI1338" i="17"/>
  <c r="CA1348" i="17"/>
  <c r="BD1353" i="17"/>
  <c r="BD1356" i="17"/>
  <c r="BD1354" i="17"/>
  <c r="BD1352" i="17"/>
  <c r="BD1349" i="17"/>
  <c r="BD1348" i="17"/>
  <c r="BD1346" i="17"/>
  <c r="BM1350" i="17"/>
  <c r="BM1352" i="17"/>
  <c r="BM1347" i="17"/>
  <c r="AG1285" i="17"/>
  <c r="AJ1292" i="17"/>
  <c r="BP1291" i="17"/>
  <c r="G1304" i="17"/>
  <c r="W1303" i="17"/>
  <c r="AB1309" i="17"/>
  <c r="AR1304" i="17"/>
  <c r="BN1305" i="17"/>
  <c r="BO1303" i="17"/>
  <c r="I1332" i="17"/>
  <c r="I1325" i="17"/>
  <c r="H1335" i="17"/>
  <c r="S1343" i="17"/>
  <c r="Z1341" i="17"/>
  <c r="Z1337" i="17"/>
  <c r="AH1340" i="17"/>
  <c r="AE1351" i="17"/>
  <c r="AE1352" i="17"/>
  <c r="AE1348" i="17"/>
  <c r="AE1347" i="17"/>
  <c r="AE1346" i="17"/>
  <c r="AS1356" i="17"/>
  <c r="AS1354" i="17"/>
  <c r="AI1379" i="17"/>
  <c r="AI1378" i="17"/>
  <c r="AI1376" i="17"/>
  <c r="AI1371" i="17"/>
  <c r="CI1372" i="17"/>
  <c r="BR1372" i="17"/>
  <c r="BA1238" i="17"/>
  <c r="BK1244" i="17"/>
  <c r="E1265" i="17"/>
  <c r="I1278" i="17"/>
  <c r="CA1278" i="17" s="1"/>
  <c r="N1285" i="17"/>
  <c r="T1277" i="17"/>
  <c r="AD1277" i="17"/>
  <c r="AG1274" i="17"/>
  <c r="AK1278" i="17"/>
  <c r="AT1276" i="17"/>
  <c r="AZ1282" i="17"/>
  <c r="BH1284" i="17"/>
  <c r="CI1274" i="17"/>
  <c r="Z1294" i="17"/>
  <c r="AB1295" i="17"/>
  <c r="AD1288" i="17"/>
  <c r="AF1287" i="17"/>
  <c r="AJ1295" i="17"/>
  <c r="AQ1288" i="17"/>
  <c r="AY1287" i="17"/>
  <c r="AZ1287" i="17"/>
  <c r="BP1294" i="17"/>
  <c r="G1308" i="17"/>
  <c r="K1299" i="17"/>
  <c r="CC1299" i="17" s="1"/>
  <c r="O1300" i="17"/>
  <c r="S1304" i="17"/>
  <c r="U1306" i="17"/>
  <c r="AA1303" i="17"/>
  <c r="AL1305" i="17"/>
  <c r="AO1300" i="17"/>
  <c r="AR1309" i="17"/>
  <c r="AZ1298" i="17"/>
  <c r="BD1306" i="17"/>
  <c r="BI1299" i="17"/>
  <c r="BK1307" i="17"/>
  <c r="BN1309" i="17"/>
  <c r="BO1304" i="17"/>
  <c r="CI1298" i="17"/>
  <c r="N1319" i="17"/>
  <c r="O1321" i="17"/>
  <c r="CI1316" i="17"/>
  <c r="F1325" i="17"/>
  <c r="BR1329" i="17"/>
  <c r="H1344" i="17"/>
  <c r="M1341" i="17"/>
  <c r="M1338" i="17"/>
  <c r="M1335" i="17"/>
  <c r="R1342" i="17"/>
  <c r="R1335" i="17"/>
  <c r="S1344" i="17"/>
  <c r="V1343" i="17"/>
  <c r="V1339" i="17"/>
  <c r="Y1338" i="17"/>
  <c r="Y1337" i="17"/>
  <c r="Y1345" i="17"/>
  <c r="Y1334" i="17"/>
  <c r="Z1334" i="17"/>
  <c r="AG1342" i="17"/>
  <c r="AG1339" i="17"/>
  <c r="BI1340" i="17"/>
  <c r="M1357" i="17"/>
  <c r="M1349" i="17"/>
  <c r="M1346" i="17"/>
  <c r="M1355" i="17"/>
  <c r="AE1355" i="17"/>
  <c r="BI1354" i="17"/>
  <c r="BI1357" i="17"/>
  <c r="BI1356" i="17"/>
  <c r="BI1355" i="17"/>
  <c r="BI1351" i="17"/>
  <c r="BI1349" i="17"/>
  <c r="BI1348" i="17"/>
  <c r="BI1347" i="17"/>
  <c r="BH1376" i="17"/>
  <c r="BH1381" i="17"/>
  <c r="BH1377" i="17"/>
  <c r="BH1374" i="17"/>
  <c r="AJ1296" i="17"/>
  <c r="BP1295" i="17"/>
  <c r="BO1307" i="17"/>
  <c r="E1326" i="17"/>
  <c r="E1322" i="17"/>
  <c r="F1333" i="17"/>
  <c r="H1345" i="17"/>
  <c r="K1341" i="17"/>
  <c r="K1343" i="17"/>
  <c r="K1335" i="17"/>
  <c r="Z1343" i="17"/>
  <c r="AI1344" i="17"/>
  <c r="AI1334" i="17"/>
  <c r="AI1345" i="17"/>
  <c r="BJ1336" i="17"/>
  <c r="BJ1335" i="17"/>
  <c r="BJ1339" i="17"/>
  <c r="BO1343" i="17"/>
  <c r="BO1342" i="17"/>
  <c r="BJ1356" i="17"/>
  <c r="BJ1357" i="17"/>
  <c r="BJ1354" i="17"/>
  <c r="BJ1352" i="17"/>
  <c r="BJ1351" i="17"/>
  <c r="BJ1350" i="17"/>
  <c r="BJ1349" i="17"/>
  <c r="BJ1346" i="17"/>
  <c r="I1345" i="17"/>
  <c r="I1336" i="17"/>
  <c r="S1341" i="17"/>
  <c r="S1340" i="17"/>
  <c r="S1336" i="17"/>
  <c r="AH1341" i="17"/>
  <c r="AH1335" i="17"/>
  <c r="AH1343" i="17"/>
  <c r="AP1341" i="17"/>
  <c r="AP1338" i="17"/>
  <c r="CI1339" i="17"/>
  <c r="BR1339" i="17"/>
  <c r="E1357" i="17"/>
  <c r="E1349" i="17"/>
  <c r="E1346" i="17"/>
  <c r="AN1357" i="17"/>
  <c r="AN1352" i="17"/>
  <c r="BK1353" i="17"/>
  <c r="BK1354" i="17"/>
  <c r="BK1346" i="17"/>
  <c r="L1377" i="17"/>
  <c r="CD1377" i="17" s="1"/>
  <c r="L1378" i="17"/>
  <c r="L1373" i="17"/>
  <c r="CD1373" i="17" s="1"/>
  <c r="S1279" i="17"/>
  <c r="T1285" i="17"/>
  <c r="AB1278" i="17"/>
  <c r="AG1278" i="17"/>
  <c r="AL1280" i="17"/>
  <c r="AN1279" i="17"/>
  <c r="AR1282" i="17"/>
  <c r="AT1281" i="17"/>
  <c r="BH1276" i="17"/>
  <c r="BP1279" i="17"/>
  <c r="J1293" i="17"/>
  <c r="AC1287" i="17"/>
  <c r="AD1296" i="17"/>
  <c r="AF1294" i="17"/>
  <c r="AJ1287" i="17"/>
  <c r="AQ1296" i="17"/>
  <c r="AW1289" i="17"/>
  <c r="AY1292" i="17"/>
  <c r="BP1286" i="17"/>
  <c r="K1304" i="17"/>
  <c r="V1307" i="17"/>
  <c r="Y1306" i="17"/>
  <c r="AB1298" i="17"/>
  <c r="AD1301" i="17"/>
  <c r="AG1306" i="17"/>
  <c r="AM1303" i="17"/>
  <c r="AO1309" i="17"/>
  <c r="AS1304" i="17"/>
  <c r="AY1299" i="17"/>
  <c r="AZ1303" i="17"/>
  <c r="BL1303" i="17"/>
  <c r="BN1300" i="17"/>
  <c r="BO1299" i="17"/>
  <c r="BO1309" i="17"/>
  <c r="M1319" i="17"/>
  <c r="O1311" i="17"/>
  <c r="BR1310" i="17"/>
  <c r="G1325" i="17"/>
  <c r="L1323" i="17"/>
  <c r="O1332" i="17"/>
  <c r="I1334" i="17"/>
  <c r="S1334" i="17"/>
  <c r="AB1341" i="17"/>
  <c r="AB1335" i="17"/>
  <c r="AD1341" i="17"/>
  <c r="AD1338" i="17"/>
  <c r="AH1334" i="17"/>
  <c r="AM1344" i="17"/>
  <c r="AM1335" i="17"/>
  <c r="AQ1344" i="17"/>
  <c r="AQ1338" i="17"/>
  <c r="BG1340" i="17"/>
  <c r="BG1343" i="17"/>
  <c r="BG1334" i="17"/>
  <c r="U1353" i="17"/>
  <c r="U1347" i="17"/>
  <c r="U1357" i="17"/>
  <c r="U1346" i="17"/>
  <c r="U1355" i="17"/>
  <c r="U1352" i="17"/>
  <c r="U1351" i="17"/>
  <c r="U1349" i="17"/>
  <c r="H1251" i="17"/>
  <c r="G1268" i="17"/>
  <c r="J1273" i="17"/>
  <c r="AA1276" i="17"/>
  <c r="AB1279" i="17"/>
  <c r="AG1279" i="17"/>
  <c r="AL1281" i="17"/>
  <c r="AN1280" i="17"/>
  <c r="AR1284" i="17"/>
  <c r="AT1285" i="17"/>
  <c r="AC1289" i="17"/>
  <c r="AJ1288" i="17"/>
  <c r="AQ1297" i="17"/>
  <c r="AW1290" i="17"/>
  <c r="BP1287" i="17"/>
  <c r="AB1299" i="17"/>
  <c r="AD1304" i="17"/>
  <c r="AY1301" i="17"/>
  <c r="BN1301" i="17"/>
  <c r="BO1300" i="17"/>
  <c r="G1328" i="17"/>
  <c r="L1324" i="17"/>
  <c r="P1331" i="17"/>
  <c r="P1323" i="17"/>
  <c r="I1342" i="17"/>
  <c r="K1338" i="17"/>
  <c r="CC1338" i="17" s="1"/>
  <c r="P1335" i="17"/>
  <c r="S1335" i="17"/>
  <c r="AB1334" i="17"/>
  <c r="AD1343" i="17"/>
  <c r="AH1337" i="17"/>
  <c r="AM1334" i="17"/>
  <c r="AQ1334" i="17"/>
  <c r="P1353" i="17"/>
  <c r="P1347" i="17"/>
  <c r="P1346" i="17"/>
  <c r="P1355" i="17"/>
  <c r="P1354" i="17"/>
  <c r="P1350" i="17"/>
  <c r="AR1337" i="17"/>
  <c r="AT1338" i="17"/>
  <c r="BC1336" i="17"/>
  <c r="BF1335" i="17"/>
  <c r="G1350" i="17"/>
  <c r="T1347" i="17"/>
  <c r="AK1355" i="17"/>
  <c r="BA1348" i="17"/>
  <c r="BB1349" i="17"/>
  <c r="AF1374" i="17"/>
  <c r="BC1373" i="17"/>
  <c r="T1349" i="17"/>
  <c r="BA1349" i="17"/>
  <c r="AT1341" i="17"/>
  <c r="BF1338" i="17"/>
  <c r="BP1343" i="17"/>
  <c r="CI1341" i="17"/>
  <c r="CD1341" i="17" s="1"/>
  <c r="T1355" i="17"/>
  <c r="AH1346" i="17"/>
  <c r="BA1354" i="17"/>
  <c r="BB1351" i="17"/>
  <c r="CI1349" i="17"/>
  <c r="E1373" i="17"/>
  <c r="AO1376" i="17"/>
  <c r="AS1337" i="17"/>
  <c r="AT1343" i="17"/>
  <c r="BD1337" i="17"/>
  <c r="BF1339" i="17"/>
  <c r="BP1345" i="17"/>
  <c r="BR1338" i="17"/>
  <c r="F1352" i="17"/>
  <c r="L1354" i="17"/>
  <c r="T1356" i="17"/>
  <c r="AH1348" i="17"/>
  <c r="AP1353" i="17"/>
  <c r="BA1355" i="17"/>
  <c r="BB1352" i="17"/>
  <c r="BL1348" i="17"/>
  <c r="BN1346" i="17"/>
  <c r="CC1365" i="17"/>
  <c r="N1363" i="17"/>
  <c r="K1371" i="17"/>
  <c r="CC1371" i="17" s="1"/>
  <c r="AM1370" i="17"/>
  <c r="AT1372" i="17"/>
  <c r="BB1372" i="17"/>
  <c r="BF1342" i="17"/>
  <c r="AH1355" i="17"/>
  <c r="AM1346" i="17"/>
  <c r="AQ1350" i="17"/>
  <c r="BB1357" i="17"/>
  <c r="BL1355" i="17"/>
  <c r="BR1347" i="17"/>
  <c r="L1361" i="17"/>
  <c r="O1359" i="17"/>
  <c r="CC1375" i="17"/>
  <c r="AH1372" i="17"/>
  <c r="AQ1371" i="17"/>
  <c r="BF1370" i="17"/>
  <c r="L1362" i="17"/>
  <c r="CD1362" i="17" s="1"/>
  <c r="O1360" i="17"/>
  <c r="AH1381" i="17"/>
  <c r="AQ1374" i="17"/>
  <c r="AZ1372" i="17"/>
  <c r="BK1374" i="17"/>
  <c r="BD12" i="17"/>
  <c r="BD6" i="17"/>
  <c r="AE21" i="17"/>
  <c r="AE23" i="17"/>
  <c r="AE14" i="17"/>
  <c r="AE20" i="17"/>
  <c r="AE17" i="17"/>
  <c r="BL36" i="17"/>
  <c r="BL35" i="17"/>
  <c r="BL30" i="17"/>
  <c r="BL29" i="17"/>
  <c r="BL27" i="17"/>
  <c r="BL37" i="17"/>
  <c r="N251" i="17"/>
  <c r="N253" i="17"/>
  <c r="N245" i="17"/>
  <c r="L4" i="17"/>
  <c r="CD4" i="17" s="1"/>
  <c r="T4" i="17"/>
  <c r="V3" i="17"/>
  <c r="V13" i="17"/>
  <c r="X6" i="17"/>
  <c r="AB12" i="17"/>
  <c r="AJ5" i="17"/>
  <c r="AL5" i="17"/>
  <c r="AU13" i="17"/>
  <c r="AZ10" i="17"/>
  <c r="BH7" i="17"/>
  <c r="BJ4" i="17"/>
  <c r="BK6" i="17"/>
  <c r="L20" i="17"/>
  <c r="L16" i="17"/>
  <c r="L24" i="17"/>
  <c r="CD24" i="17" s="1"/>
  <c r="L14" i="17"/>
  <c r="L19" i="17"/>
  <c r="CD19" i="17" s="1"/>
  <c r="P24" i="17"/>
  <c r="P18" i="17"/>
  <c r="P14" i="17"/>
  <c r="P22" i="17"/>
  <c r="S25" i="17"/>
  <c r="S23" i="17"/>
  <c r="S16" i="17"/>
  <c r="AE24" i="17"/>
  <c r="BC23" i="17"/>
  <c r="BE19" i="17"/>
  <c r="BE21" i="17"/>
  <c r="BH20" i="17"/>
  <c r="BH16" i="17"/>
  <c r="BH15" i="17"/>
  <c r="BH14" i="17"/>
  <c r="BH22" i="17"/>
  <c r="BH19" i="17"/>
  <c r="BL24" i="17"/>
  <c r="BL18" i="17"/>
  <c r="BL17" i="17"/>
  <c r="BL15" i="17"/>
  <c r="BL22" i="17"/>
  <c r="BL20" i="17"/>
  <c r="S35" i="17"/>
  <c r="AM33" i="17"/>
  <c r="AM32" i="17"/>
  <c r="AM31" i="17"/>
  <c r="AM30" i="17"/>
  <c r="AM27" i="17"/>
  <c r="AM35" i="17"/>
  <c r="AM34" i="17"/>
  <c r="BK33" i="17"/>
  <c r="BK31" i="17"/>
  <c r="BK30" i="17"/>
  <c r="BK27" i="17"/>
  <c r="BK26" i="17"/>
  <c r="BK34" i="17"/>
  <c r="BK32" i="17"/>
  <c r="R70" i="17"/>
  <c r="R67" i="17"/>
  <c r="R66" i="17"/>
  <c r="R65" i="17"/>
  <c r="R64" i="17"/>
  <c r="R72" i="17"/>
  <c r="R71" i="17"/>
  <c r="BB72" i="17"/>
  <c r="BB67" i="17"/>
  <c r="BB66" i="17"/>
  <c r="BB65" i="17"/>
  <c r="BB63" i="17"/>
  <c r="BB70" i="17"/>
  <c r="BB68" i="17"/>
  <c r="CI64" i="17"/>
  <c r="BR64" i="17"/>
  <c r="Z84" i="17"/>
  <c r="Z83" i="17"/>
  <c r="Z78" i="17"/>
  <c r="Z75" i="17"/>
  <c r="AH84" i="17"/>
  <c r="AH83" i="17"/>
  <c r="AH78" i="17"/>
  <c r="AH75" i="17"/>
  <c r="M97" i="17"/>
  <c r="M91" i="17"/>
  <c r="M88" i="17"/>
  <c r="M87" i="17"/>
  <c r="M86" i="17"/>
  <c r="M94" i="17"/>
  <c r="M92" i="17"/>
  <c r="K117" i="17"/>
  <c r="CC117" i="17" s="1"/>
  <c r="K116" i="17"/>
  <c r="CC116" i="17" s="1"/>
  <c r="K115" i="17"/>
  <c r="K114" i="17"/>
  <c r="CC114" i="17" s="1"/>
  <c r="K113" i="17"/>
  <c r="CC113" i="17" s="1"/>
  <c r="K120" i="17"/>
  <c r="CC120" i="17" s="1"/>
  <c r="K111" i="17"/>
  <c r="CC111" i="17" s="1"/>
  <c r="K121" i="17"/>
  <c r="CC121" i="17" s="1"/>
  <c r="K119" i="17"/>
  <c r="CC119" i="17" s="1"/>
  <c r="K118" i="17"/>
  <c r="CC118" i="17" s="1"/>
  <c r="K112" i="17"/>
  <c r="CC112" i="17" s="1"/>
  <c r="M140" i="17"/>
  <c r="M142" i="17"/>
  <c r="M139" i="17"/>
  <c r="M138" i="17"/>
  <c r="M137" i="17"/>
  <c r="M135" i="17"/>
  <c r="M134" i="17"/>
  <c r="M145" i="17"/>
  <c r="AR11" i="17"/>
  <c r="AR7" i="17"/>
  <c r="AR13" i="17"/>
  <c r="H24" i="17"/>
  <c r="H22" i="17"/>
  <c r="H19" i="17"/>
  <c r="H14" i="17"/>
  <c r="CI16" i="17"/>
  <c r="BR16" i="17"/>
  <c r="L103" i="17"/>
  <c r="CD103" i="17" s="1"/>
  <c r="L102" i="17"/>
  <c r="H249" i="17"/>
  <c r="H251" i="17"/>
  <c r="H247" i="17"/>
  <c r="H246" i="17"/>
  <c r="H243" i="17"/>
  <c r="T5" i="17"/>
  <c r="V4" i="17"/>
  <c r="X11" i="17"/>
  <c r="AJ6" i="17"/>
  <c r="AR12" i="17"/>
  <c r="AV12" i="17"/>
  <c r="AV6" i="17"/>
  <c r="AZ13" i="17"/>
  <c r="BC9" i="17"/>
  <c r="BC7" i="17"/>
  <c r="BC13" i="17"/>
  <c r="BJ5" i="17"/>
  <c r="AE25" i="17"/>
  <c r="AL18" i="17"/>
  <c r="AL24" i="17"/>
  <c r="AL20" i="17"/>
  <c r="AL17" i="17"/>
  <c r="AN24" i="17"/>
  <c r="AN19" i="17"/>
  <c r="AN18" i="17"/>
  <c r="AN15" i="17"/>
  <c r="AN23" i="17"/>
  <c r="AT18" i="17"/>
  <c r="AT20" i="17"/>
  <c r="AT17" i="17"/>
  <c r="AT16" i="17"/>
  <c r="AY25" i="17"/>
  <c r="AY24" i="17"/>
  <c r="AY23" i="17"/>
  <c r="AY16" i="17"/>
  <c r="AD30" i="17"/>
  <c r="AD32" i="17"/>
  <c r="AD31" i="17"/>
  <c r="AD29" i="17"/>
  <c r="AD28" i="17"/>
  <c r="AD36" i="17"/>
  <c r="AD35" i="17"/>
  <c r="BG37" i="17"/>
  <c r="BG31" i="17"/>
  <c r="BG30" i="17"/>
  <c r="BG28" i="17"/>
  <c r="BG27" i="17"/>
  <c r="BG35" i="17"/>
  <c r="BG34" i="17"/>
  <c r="BK35" i="17"/>
  <c r="R63" i="17"/>
  <c r="AS69" i="17"/>
  <c r="AS65" i="17"/>
  <c r="AS73" i="17"/>
  <c r="AS64" i="17"/>
  <c r="AS72" i="17"/>
  <c r="AS63" i="17"/>
  <c r="AS71" i="17"/>
  <c r="AS62" i="17"/>
  <c r="AS67" i="17"/>
  <c r="AS66" i="17"/>
  <c r="AZ68" i="17"/>
  <c r="AZ70" i="17"/>
  <c r="AZ62" i="17"/>
  <c r="BB62" i="17"/>
  <c r="BD70" i="17"/>
  <c r="BD68" i="17"/>
  <c r="BD66" i="17"/>
  <c r="BD65" i="17"/>
  <c r="BD64" i="17"/>
  <c r="BD72" i="17"/>
  <c r="BD71" i="17"/>
  <c r="M81" i="17"/>
  <c r="M77" i="17"/>
  <c r="M76" i="17"/>
  <c r="M75" i="17"/>
  <c r="M85" i="17"/>
  <c r="M74" i="17"/>
  <c r="M82" i="17"/>
  <c r="M79" i="17"/>
  <c r="U81" i="17"/>
  <c r="U79" i="17"/>
  <c r="U77" i="17"/>
  <c r="U76" i="17"/>
  <c r="U75" i="17"/>
  <c r="U83" i="17"/>
  <c r="U82" i="17"/>
  <c r="M95" i="17"/>
  <c r="AX96" i="17"/>
  <c r="AX95" i="17"/>
  <c r="AX90" i="17"/>
  <c r="AX87" i="17"/>
  <c r="CI99" i="17"/>
  <c r="K110" i="17"/>
  <c r="CC110" i="17" s="1"/>
  <c r="M127" i="17"/>
  <c r="M126" i="17"/>
  <c r="M143" i="17"/>
  <c r="BG13" i="17"/>
  <c r="BG7" i="17"/>
  <c r="CI12" i="17"/>
  <c r="BR12" i="17"/>
  <c r="AH22" i="17"/>
  <c r="AH24" i="17"/>
  <c r="F210" i="17"/>
  <c r="F216" i="17"/>
  <c r="F214" i="17"/>
  <c r="F212" i="17"/>
  <c r="F211" i="17"/>
  <c r="F209" i="17"/>
  <c r="F208" i="17"/>
  <c r="F206" i="17"/>
  <c r="E7" i="17"/>
  <c r="K4" i="17"/>
  <c r="CC4" i="17" s="1"/>
  <c r="L7" i="17"/>
  <c r="CD7" i="17" s="1"/>
  <c r="M7" i="17"/>
  <c r="S4" i="17"/>
  <c r="T7" i="17"/>
  <c r="U8" i="17"/>
  <c r="V6" i="17"/>
  <c r="W6" i="17"/>
  <c r="AB5" i="17"/>
  <c r="AC2" i="17"/>
  <c r="AD5" i="17"/>
  <c r="AI7" i="17"/>
  <c r="AJ8" i="17"/>
  <c r="AK13" i="17"/>
  <c r="AL8" i="17"/>
  <c r="AM6" i="17"/>
  <c r="AR2" i="17"/>
  <c r="AS11" i="17"/>
  <c r="AS10" i="17"/>
  <c r="AU3" i="17"/>
  <c r="AV8" i="17"/>
  <c r="AZ2" i="17"/>
  <c r="BA2" i="17"/>
  <c r="BC3" i="17"/>
  <c r="BD2" i="17"/>
  <c r="BG4" i="17"/>
  <c r="BJ8" i="17"/>
  <c r="BL3" i="17"/>
  <c r="H15" i="17"/>
  <c r="L18" i="17"/>
  <c r="CD18" i="17" s="1"/>
  <c r="N18" i="17"/>
  <c r="N20" i="17"/>
  <c r="N16" i="17"/>
  <c r="P20" i="17"/>
  <c r="S20" i="17"/>
  <c r="AC23" i="17"/>
  <c r="AC25" i="17"/>
  <c r="AC17" i="17"/>
  <c r="AE15" i="17"/>
  <c r="AH16" i="17"/>
  <c r="AL25" i="17"/>
  <c r="AN20" i="17"/>
  <c r="AT25" i="17"/>
  <c r="AV24" i="17"/>
  <c r="AV18" i="17"/>
  <c r="AV15" i="17"/>
  <c r="AV14" i="17"/>
  <c r="AV22" i="17"/>
  <c r="AY19" i="17"/>
  <c r="BH24" i="17"/>
  <c r="BL23" i="17"/>
  <c r="BP20" i="17"/>
  <c r="BP23" i="17"/>
  <c r="BP22" i="17"/>
  <c r="BP19" i="17"/>
  <c r="BP15" i="17"/>
  <c r="BP14" i="17"/>
  <c r="H26" i="17"/>
  <c r="AD37" i="17"/>
  <c r="BG36" i="17"/>
  <c r="I50" i="17"/>
  <c r="L60" i="17"/>
  <c r="CD60" i="17" s="1"/>
  <c r="L61" i="17"/>
  <c r="CD61" i="17" s="1"/>
  <c r="L54" i="17"/>
  <c r="CD54" i="17" s="1"/>
  <c r="L53" i="17"/>
  <c r="CD53" i="17" s="1"/>
  <c r="P56" i="17"/>
  <c r="P58" i="17"/>
  <c r="P50" i="17"/>
  <c r="O69" i="17"/>
  <c r="O65" i="17"/>
  <c r="O64" i="17"/>
  <c r="O63" i="17"/>
  <c r="O73" i="17"/>
  <c r="O62" i="17"/>
  <c r="O70" i="17"/>
  <c r="O66" i="17"/>
  <c r="S73" i="17"/>
  <c r="S68" i="17"/>
  <c r="S67" i="17"/>
  <c r="S66" i="17"/>
  <c r="S62" i="17"/>
  <c r="S70" i="17"/>
  <c r="AB68" i="17"/>
  <c r="AB70" i="17"/>
  <c r="AP70" i="17"/>
  <c r="AP67" i="17"/>
  <c r="AP66" i="17"/>
  <c r="AP65" i="17"/>
  <c r="AP64" i="17"/>
  <c r="AP72" i="17"/>
  <c r="AP71" i="17"/>
  <c r="AS70" i="17"/>
  <c r="BB73" i="17"/>
  <c r="BD73" i="17"/>
  <c r="M84" i="17"/>
  <c r="U84" i="17"/>
  <c r="AL93" i="17"/>
  <c r="AL90" i="17"/>
  <c r="AL89" i="17"/>
  <c r="AL97" i="17"/>
  <c r="AL88" i="17"/>
  <c r="AL96" i="17"/>
  <c r="AL87" i="17"/>
  <c r="AL92" i="17"/>
  <c r="AL91" i="17"/>
  <c r="BE93" i="17"/>
  <c r="BE89" i="17"/>
  <c r="BE91" i="17"/>
  <c r="BE90" i="17"/>
  <c r="BE88" i="17"/>
  <c r="BE87" i="17"/>
  <c r="BE95" i="17"/>
  <c r="BE92" i="17"/>
  <c r="F217" i="17"/>
  <c r="AK215" i="17"/>
  <c r="AK217" i="17"/>
  <c r="AK209" i="17"/>
  <c r="BB251" i="17"/>
  <c r="BB253" i="17"/>
  <c r="BB245" i="17"/>
  <c r="BI11" i="17"/>
  <c r="BI13" i="17"/>
  <c r="AN36" i="17"/>
  <c r="AN34" i="17"/>
  <c r="AN30" i="17"/>
  <c r="AN29" i="17"/>
  <c r="AN27" i="17"/>
  <c r="AN37" i="17"/>
  <c r="AN35" i="17"/>
  <c r="X90" i="17"/>
  <c r="X92" i="17"/>
  <c r="X89" i="17"/>
  <c r="X88" i="17"/>
  <c r="X87" i="17"/>
  <c r="X96" i="17"/>
  <c r="X95" i="17"/>
  <c r="BO205" i="17"/>
  <c r="BO203" i="17"/>
  <c r="BO199" i="17"/>
  <c r="BO198" i="17"/>
  <c r="BO195" i="17"/>
  <c r="E8" i="17"/>
  <c r="K7" i="17"/>
  <c r="CC7" i="17" s="1"/>
  <c r="L8" i="17"/>
  <c r="CD8" i="17" s="1"/>
  <c r="M8" i="17"/>
  <c r="S7" i="17"/>
  <c r="T8" i="17"/>
  <c r="U10" i="17"/>
  <c r="V8" i="17"/>
  <c r="W8" i="17"/>
  <c r="AC5" i="17"/>
  <c r="AI12" i="17"/>
  <c r="AJ10" i="17"/>
  <c r="AL10" i="17"/>
  <c r="AR4" i="17"/>
  <c r="AU6" i="17"/>
  <c r="AV11" i="17"/>
  <c r="AZ4" i="17"/>
  <c r="BA5" i="17"/>
  <c r="BC5" i="17"/>
  <c r="BD3" i="17"/>
  <c r="BG12" i="17"/>
  <c r="BI5" i="17"/>
  <c r="BJ11" i="17"/>
  <c r="E23" i="17"/>
  <c r="E22" i="17"/>
  <c r="E14" i="17"/>
  <c r="H18" i="17"/>
  <c r="AE16" i="17"/>
  <c r="AM21" i="17"/>
  <c r="AM20" i="17"/>
  <c r="AM19" i="17"/>
  <c r="AM18" i="17"/>
  <c r="AM25" i="17"/>
  <c r="AM15" i="17"/>
  <c r="AN22" i="17"/>
  <c r="BC21" i="17"/>
  <c r="BC17" i="17"/>
  <c r="BC16" i="17"/>
  <c r="BC25" i="17"/>
  <c r="BC15" i="17"/>
  <c r="BC22" i="17"/>
  <c r="BK21" i="17"/>
  <c r="BK22" i="17"/>
  <c r="BK20" i="17"/>
  <c r="BK19" i="17"/>
  <c r="BK25" i="17"/>
  <c r="BK15" i="17"/>
  <c r="BK24" i="17"/>
  <c r="BK14" i="17"/>
  <c r="W33" i="17"/>
  <c r="W35" i="17"/>
  <c r="W32" i="17"/>
  <c r="W30" i="17"/>
  <c r="AE33" i="17"/>
  <c r="AE31" i="17"/>
  <c r="AE30" i="17"/>
  <c r="AE27" i="17"/>
  <c r="AE26" i="17"/>
  <c r="AE34" i="17"/>
  <c r="AE32" i="17"/>
  <c r="BC33" i="17"/>
  <c r="BC30" i="17"/>
  <c r="BC29" i="17"/>
  <c r="BC37" i="17"/>
  <c r="BC28" i="17"/>
  <c r="BC36" i="17"/>
  <c r="BC27" i="17"/>
  <c r="BC32" i="17"/>
  <c r="BC31" i="17"/>
  <c r="BH32" i="17"/>
  <c r="BH34" i="17"/>
  <c r="BH31" i="17"/>
  <c r="BH26" i="17"/>
  <c r="BN34" i="17"/>
  <c r="BN36" i="17"/>
  <c r="M47" i="17"/>
  <c r="M46" i="17"/>
  <c r="M44" i="17"/>
  <c r="M41" i="17"/>
  <c r="M40" i="17"/>
  <c r="M49" i="17"/>
  <c r="M48" i="17"/>
  <c r="I59" i="17"/>
  <c r="CA59" i="17" s="1"/>
  <c r="BE68" i="17"/>
  <c r="BE67" i="17"/>
  <c r="BE66" i="17"/>
  <c r="BE63" i="17"/>
  <c r="BE71" i="17"/>
  <c r="E81" i="17"/>
  <c r="E79" i="17"/>
  <c r="E77" i="17"/>
  <c r="E76" i="17"/>
  <c r="E85" i="17"/>
  <c r="E75" i="17"/>
  <c r="E82" i="17"/>
  <c r="E80" i="17"/>
  <c r="U85" i="17"/>
  <c r="AC81" i="17"/>
  <c r="AC77" i="17"/>
  <c r="AC76" i="17"/>
  <c r="AC85" i="17"/>
  <c r="AC75" i="17"/>
  <c r="AC84" i="17"/>
  <c r="AC74" i="17"/>
  <c r="AC79" i="17"/>
  <c r="AC78" i="17"/>
  <c r="AR84" i="17"/>
  <c r="AR81" i="17"/>
  <c r="Y93" i="17"/>
  <c r="Y90" i="17"/>
  <c r="Y89" i="17"/>
  <c r="Y88" i="17"/>
  <c r="Y97" i="17"/>
  <c r="Y87" i="17"/>
  <c r="Y92" i="17"/>
  <c r="Y91" i="17"/>
  <c r="AE95" i="17"/>
  <c r="AE97" i="17"/>
  <c r="AE94" i="17"/>
  <c r="AE89" i="17"/>
  <c r="AO93" i="17"/>
  <c r="AO90" i="17"/>
  <c r="AO89" i="17"/>
  <c r="AO88" i="17"/>
  <c r="AO97" i="17"/>
  <c r="AO87" i="17"/>
  <c r="AO92" i="17"/>
  <c r="AO91" i="17"/>
  <c r="O117" i="17"/>
  <c r="O115" i="17"/>
  <c r="O114" i="17"/>
  <c r="O112" i="17"/>
  <c r="O111" i="17"/>
  <c r="O120" i="17"/>
  <c r="O119" i="17"/>
  <c r="O116" i="17"/>
  <c r="BO180" i="17"/>
  <c r="BO178" i="17"/>
  <c r="BO174" i="17"/>
  <c r="BO170" i="17"/>
  <c r="N190" i="17"/>
  <c r="N192" i="17"/>
  <c r="N191" i="17"/>
  <c r="N188" i="17"/>
  <c r="N186" i="17"/>
  <c r="N184" i="17"/>
  <c r="N183" i="17"/>
  <c r="AD201" i="17"/>
  <c r="AD200" i="17"/>
  <c r="AD199" i="17"/>
  <c r="AD198" i="17"/>
  <c r="AD197" i="17"/>
  <c r="AD205" i="17"/>
  <c r="AD196" i="17"/>
  <c r="AD204" i="17"/>
  <c r="AD195" i="17"/>
  <c r="AD203" i="17"/>
  <c r="AD194" i="17"/>
  <c r="BL12" i="17"/>
  <c r="BL6" i="17"/>
  <c r="H36" i="17"/>
  <c r="H32" i="17"/>
  <c r="H30" i="17"/>
  <c r="H29" i="17"/>
  <c r="H27" i="17"/>
  <c r="H35" i="17"/>
  <c r="H34" i="17"/>
  <c r="AF72" i="17"/>
  <c r="AF73" i="17"/>
  <c r="AF66" i="17"/>
  <c r="AR96" i="17"/>
  <c r="AR93" i="17"/>
  <c r="AR88" i="17"/>
  <c r="E10" i="17"/>
  <c r="K12" i="17"/>
  <c r="L10" i="17"/>
  <c r="M10" i="17"/>
  <c r="S12" i="17"/>
  <c r="T10" i="17"/>
  <c r="V10" i="17"/>
  <c r="W11" i="17"/>
  <c r="AC10" i="17"/>
  <c r="AJ12" i="17"/>
  <c r="AR5" i="17"/>
  <c r="BA10" i="17"/>
  <c r="BC6" i="17"/>
  <c r="BD8" i="17"/>
  <c r="BH8" i="17"/>
  <c r="BH13" i="17"/>
  <c r="BH6" i="17"/>
  <c r="BI10" i="17"/>
  <c r="E17" i="17"/>
  <c r="H20" i="17"/>
  <c r="L23" i="17"/>
  <c r="CD23" i="17" s="1"/>
  <c r="Z22" i="17"/>
  <c r="Z24" i="17"/>
  <c r="AE18" i="17"/>
  <c r="AM16" i="17"/>
  <c r="BA23" i="17"/>
  <c r="BA17" i="17"/>
  <c r="BC14" i="17"/>
  <c r="BK16" i="17"/>
  <c r="W27" i="17"/>
  <c r="AE35" i="17"/>
  <c r="AP34" i="17"/>
  <c r="AP36" i="17"/>
  <c r="AP28" i="17"/>
  <c r="BC26" i="17"/>
  <c r="BN28" i="17"/>
  <c r="G61" i="17"/>
  <c r="G58" i="17"/>
  <c r="G55" i="17"/>
  <c r="G54" i="17"/>
  <c r="H72" i="17"/>
  <c r="H73" i="17"/>
  <c r="H66" i="17"/>
  <c r="H65" i="17"/>
  <c r="M69" i="17"/>
  <c r="M66" i="17"/>
  <c r="M65" i="17"/>
  <c r="M73" i="17"/>
  <c r="M64" i="17"/>
  <c r="M72" i="17"/>
  <c r="M63" i="17"/>
  <c r="M68" i="17"/>
  <c r="M67" i="17"/>
  <c r="O72" i="17"/>
  <c r="X72" i="17"/>
  <c r="X66" i="17"/>
  <c r="AP73" i="17"/>
  <c r="E74" i="17"/>
  <c r="J84" i="17"/>
  <c r="CB84" i="17" s="1"/>
  <c r="J83" i="17"/>
  <c r="CB83" i="17" s="1"/>
  <c r="J78" i="17"/>
  <c r="CB78" i="17" s="1"/>
  <c r="J75" i="17"/>
  <c r="AC82" i="17"/>
  <c r="AR76" i="17"/>
  <c r="Y95" i="17"/>
  <c r="AE86" i="17"/>
  <c r="AL94" i="17"/>
  <c r="AO95" i="17"/>
  <c r="BE97" i="17"/>
  <c r="BR157" i="17"/>
  <c r="CI157" i="17"/>
  <c r="AD202" i="17"/>
  <c r="AZ8" i="17"/>
  <c r="AZ12" i="17"/>
  <c r="AN90" i="17"/>
  <c r="AN92" i="17"/>
  <c r="AN89" i="17"/>
  <c r="AN88" i="17"/>
  <c r="AN87" i="17"/>
  <c r="AN96" i="17"/>
  <c r="AN95" i="17"/>
  <c r="E13" i="17"/>
  <c r="T12" i="17"/>
  <c r="AC13" i="17"/>
  <c r="AJ2" i="17"/>
  <c r="AJ13" i="17"/>
  <c r="AZ6" i="17"/>
  <c r="BA13" i="17"/>
  <c r="BD10" i="17"/>
  <c r="BJ9" i="17"/>
  <c r="BJ13" i="17"/>
  <c r="BJ3" i="17"/>
  <c r="BJ10" i="17"/>
  <c r="BT3" i="17"/>
  <c r="BZ3" i="17"/>
  <c r="E25" i="17"/>
  <c r="H23" i="17"/>
  <c r="AD18" i="17"/>
  <c r="AD25" i="17"/>
  <c r="AD17" i="17"/>
  <c r="AE19" i="17"/>
  <c r="AM17" i="17"/>
  <c r="AP22" i="17"/>
  <c r="AP24" i="17"/>
  <c r="AP16" i="17"/>
  <c r="BC19" i="17"/>
  <c r="BK17" i="17"/>
  <c r="S37" i="17"/>
  <c r="S31" i="17"/>
  <c r="S30" i="17"/>
  <c r="S28" i="17"/>
  <c r="S27" i="17"/>
  <c r="S34" i="17"/>
  <c r="S32" i="17"/>
  <c r="AF36" i="17"/>
  <c r="AF30" i="17"/>
  <c r="AF29" i="17"/>
  <c r="AF27" i="17"/>
  <c r="AF26" i="17"/>
  <c r="AF35" i="17"/>
  <c r="AF34" i="17"/>
  <c r="BA35" i="17"/>
  <c r="BA36" i="17"/>
  <c r="BA34" i="17"/>
  <c r="BA29" i="17"/>
  <c r="BA28" i="17"/>
  <c r="BA37" i="17"/>
  <c r="K45" i="17"/>
  <c r="K41" i="17"/>
  <c r="CC41" i="17" s="1"/>
  <c r="K49" i="17"/>
  <c r="CC49" i="17" s="1"/>
  <c r="K40" i="17"/>
  <c r="CC40" i="17" s="1"/>
  <c r="K48" i="17"/>
  <c r="CC48" i="17" s="1"/>
  <c r="K39" i="17"/>
  <c r="K47" i="17"/>
  <c r="K38" i="17"/>
  <c r="CC38" i="17" s="1"/>
  <c r="K43" i="17"/>
  <c r="K42" i="17"/>
  <c r="CC42" i="17" s="1"/>
  <c r="N42" i="17"/>
  <c r="N47" i="17"/>
  <c r="N44" i="17"/>
  <c r="N43" i="17"/>
  <c r="N41" i="17"/>
  <c r="N49" i="17"/>
  <c r="G50" i="17"/>
  <c r="CI58" i="17"/>
  <c r="CA58" i="17" s="1"/>
  <c r="AM69" i="17"/>
  <c r="AM65" i="17"/>
  <c r="AM64" i="17"/>
  <c r="AM63" i="17"/>
  <c r="AM73" i="17"/>
  <c r="AM62" i="17"/>
  <c r="AM70" i="17"/>
  <c r="AM66" i="17"/>
  <c r="AQ73" i="17"/>
  <c r="AQ70" i="17"/>
  <c r="AQ67" i="17"/>
  <c r="AQ66" i="17"/>
  <c r="AQ62" i="17"/>
  <c r="BI69" i="17"/>
  <c r="BI66" i="17"/>
  <c r="BI65" i="17"/>
  <c r="BI73" i="17"/>
  <c r="BI64" i="17"/>
  <c r="BI72" i="17"/>
  <c r="BI63" i="17"/>
  <c r="BI68" i="17"/>
  <c r="BI67" i="17"/>
  <c r="E83" i="17"/>
  <c r="AC83" i="17"/>
  <c r="BI85" i="17"/>
  <c r="BI78" i="17"/>
  <c r="BI76" i="17"/>
  <c r="BI75" i="17"/>
  <c r="BI84" i="17"/>
  <c r="BI74" i="17"/>
  <c r="BI80" i="17"/>
  <c r="BI79" i="17"/>
  <c r="Y96" i="17"/>
  <c r="AU9" i="17"/>
  <c r="AU5" i="17"/>
  <c r="I57" i="17"/>
  <c r="CA57" i="17" s="1"/>
  <c r="I54" i="17"/>
  <c r="I53" i="17"/>
  <c r="CA53" i="17" s="1"/>
  <c r="I52" i="17"/>
  <c r="I61" i="17"/>
  <c r="CA61" i="17" s="1"/>
  <c r="I51" i="17"/>
  <c r="CA51" i="17" s="1"/>
  <c r="I58" i="17"/>
  <c r="I56" i="17"/>
  <c r="CA56" i="17" s="1"/>
  <c r="BF84" i="17"/>
  <c r="BF83" i="17"/>
  <c r="BF78" i="17"/>
  <c r="BF75" i="17"/>
  <c r="BD204" i="17"/>
  <c r="BD205" i="17"/>
  <c r="BD203" i="17"/>
  <c r="BD202" i="17"/>
  <c r="BD198" i="17"/>
  <c r="BD197" i="17"/>
  <c r="BD195" i="17"/>
  <c r="BD194" i="17"/>
  <c r="CI221" i="17"/>
  <c r="BR221" i="17"/>
  <c r="L12" i="17"/>
  <c r="M13" i="17"/>
  <c r="V11" i="17"/>
  <c r="AR6" i="17"/>
  <c r="AU8" i="17"/>
  <c r="BK9" i="17"/>
  <c r="BK11" i="17"/>
  <c r="F10" i="17"/>
  <c r="G7" i="17"/>
  <c r="H11" i="17"/>
  <c r="L2" i="17"/>
  <c r="L13" i="17"/>
  <c r="CD13" i="17" s="1"/>
  <c r="N10" i="17"/>
  <c r="O7" i="17"/>
  <c r="P11" i="17"/>
  <c r="T2" i="17"/>
  <c r="T13" i="17"/>
  <c r="V2" i="17"/>
  <c r="V12" i="17"/>
  <c r="X3" i="17"/>
  <c r="AA12" i="17"/>
  <c r="AB10" i="17"/>
  <c r="AD10" i="17"/>
  <c r="AJ4" i="17"/>
  <c r="AL4" i="17"/>
  <c r="AL13" i="17"/>
  <c r="AM13" i="17"/>
  <c r="AQ13" i="17"/>
  <c r="AQ4" i="17"/>
  <c r="AR8" i="17"/>
  <c r="AT9" i="17"/>
  <c r="AT7" i="17"/>
  <c r="AT11" i="17"/>
  <c r="AU11" i="17"/>
  <c r="AY13" i="17"/>
  <c r="AY12" i="17"/>
  <c r="AZ7" i="17"/>
  <c r="BB9" i="17"/>
  <c r="BB11" i="17"/>
  <c r="BB2" i="17"/>
  <c r="BB12" i="17"/>
  <c r="BC10" i="17"/>
  <c r="BD11" i="17"/>
  <c r="BH5" i="17"/>
  <c r="BJ2" i="17"/>
  <c r="BK3" i="17"/>
  <c r="BO13" i="17"/>
  <c r="BO11" i="17"/>
  <c r="BO3" i="17"/>
  <c r="CI2" i="17"/>
  <c r="BR2" i="17"/>
  <c r="F18" i="17"/>
  <c r="F24" i="17"/>
  <c r="F16" i="17"/>
  <c r="AA25" i="17"/>
  <c r="AA20" i="17"/>
  <c r="AA16" i="17"/>
  <c r="AD16" i="17"/>
  <c r="AE22" i="17"/>
  <c r="AM23" i="17"/>
  <c r="BA22" i="17"/>
  <c r="BC20" i="17"/>
  <c r="BK23" i="17"/>
  <c r="N30" i="17"/>
  <c r="N31" i="17"/>
  <c r="N29" i="17"/>
  <c r="N28" i="17"/>
  <c r="N27" i="17"/>
  <c r="N35" i="17"/>
  <c r="N32" i="17"/>
  <c r="S26" i="17"/>
  <c r="AF37" i="17"/>
  <c r="AS35" i="17"/>
  <c r="AS37" i="17"/>
  <c r="AS34" i="17"/>
  <c r="AS29" i="17"/>
  <c r="AS26" i="17"/>
  <c r="AX34" i="17"/>
  <c r="AX36" i="17"/>
  <c r="BA26" i="17"/>
  <c r="BC35" i="17"/>
  <c r="K44" i="17"/>
  <c r="CC44" i="17" s="1"/>
  <c r="N39" i="17"/>
  <c r="BR52" i="17"/>
  <c r="M70" i="17"/>
  <c r="AM71" i="17"/>
  <c r="BI62" i="17"/>
  <c r="E84" i="17"/>
  <c r="BI82" i="17"/>
  <c r="E26" i="17"/>
  <c r="G35" i="17"/>
  <c r="K31" i="17"/>
  <c r="M34" i="17"/>
  <c r="O31" i="17"/>
  <c r="P30" i="17"/>
  <c r="R35" i="17"/>
  <c r="U26" i="17"/>
  <c r="V35" i="17"/>
  <c r="X27" i="17"/>
  <c r="AC34" i="17"/>
  <c r="AL36" i="17"/>
  <c r="AQ27" i="17"/>
  <c r="AT37" i="17"/>
  <c r="AU35" i="17"/>
  <c r="AV37" i="17"/>
  <c r="AY28" i="17"/>
  <c r="AZ31" i="17"/>
  <c r="BB36" i="17"/>
  <c r="BD27" i="17"/>
  <c r="BO28" i="17"/>
  <c r="BP31" i="17"/>
  <c r="E49" i="17"/>
  <c r="G47" i="17"/>
  <c r="J43" i="17"/>
  <c r="CB43" i="17" s="1"/>
  <c r="O47" i="17"/>
  <c r="J54" i="17"/>
  <c r="CB54" i="17" s="1"/>
  <c r="K54" i="17"/>
  <c r="CC54" i="17" s="1"/>
  <c r="O54" i="17"/>
  <c r="CI50" i="17"/>
  <c r="E70" i="17"/>
  <c r="G71" i="17"/>
  <c r="J73" i="17"/>
  <c r="N67" i="17"/>
  <c r="P73" i="17"/>
  <c r="W66" i="17"/>
  <c r="Z64" i="17"/>
  <c r="AA67" i="17"/>
  <c r="AC64" i="17"/>
  <c r="AC73" i="17"/>
  <c r="AE72" i="17"/>
  <c r="AK70" i="17"/>
  <c r="AN73" i="17"/>
  <c r="AU63" i="17"/>
  <c r="AX65" i="17"/>
  <c r="AY66" i="17"/>
  <c r="BA63" i="17"/>
  <c r="BA72" i="17"/>
  <c r="BJ63" i="17"/>
  <c r="BL63" i="17"/>
  <c r="BN70" i="17"/>
  <c r="F77" i="17"/>
  <c r="G74" i="17"/>
  <c r="H77" i="17"/>
  <c r="I79" i="17"/>
  <c r="N77" i="17"/>
  <c r="P77" i="17"/>
  <c r="Q78" i="17"/>
  <c r="V78" i="17"/>
  <c r="W77" i="17"/>
  <c r="X78" i="17"/>
  <c r="Y79" i="17"/>
  <c r="AD77" i="17"/>
  <c r="AE77" i="17"/>
  <c r="AF78" i="17"/>
  <c r="AG79" i="17"/>
  <c r="AN76" i="17"/>
  <c r="AO75" i="17"/>
  <c r="AP83" i="17"/>
  <c r="AS76" i="17"/>
  <c r="AS85" i="17"/>
  <c r="AT85" i="17"/>
  <c r="AV75" i="17"/>
  <c r="AX78" i="17"/>
  <c r="BA84" i="17"/>
  <c r="BD77" i="17"/>
  <c r="BE79" i="17"/>
  <c r="BJ78" i="17"/>
  <c r="BK85" i="17"/>
  <c r="BL85" i="17"/>
  <c r="BN75" i="17"/>
  <c r="E86" i="17"/>
  <c r="F97" i="17"/>
  <c r="H88" i="17"/>
  <c r="I88" i="17"/>
  <c r="CA88" i="17" s="1"/>
  <c r="N89" i="17"/>
  <c r="O89" i="17"/>
  <c r="P92" i="17"/>
  <c r="Q90" i="17"/>
  <c r="R90" i="17"/>
  <c r="U91" i="17"/>
  <c r="V89" i="17"/>
  <c r="W89" i="17"/>
  <c r="Z95" i="17"/>
  <c r="AC88" i="17"/>
  <c r="AD87" i="17"/>
  <c r="AD96" i="17"/>
  <c r="AF87" i="17"/>
  <c r="AG87" i="17"/>
  <c r="AG97" i="17"/>
  <c r="AJ93" i="17"/>
  <c r="AK95" i="17"/>
  <c r="AM89" i="17"/>
  <c r="AP95" i="17"/>
  <c r="AS86" i="17"/>
  <c r="AT94" i="17"/>
  <c r="AU97" i="17"/>
  <c r="AV97" i="17"/>
  <c r="AW95" i="17"/>
  <c r="BA91" i="17"/>
  <c r="BB88" i="17"/>
  <c r="BC86" i="17"/>
  <c r="F105" i="17"/>
  <c r="F101" i="17"/>
  <c r="F108" i="17"/>
  <c r="F99" i="17"/>
  <c r="F104" i="17"/>
  <c r="K102" i="17"/>
  <c r="N114" i="17"/>
  <c r="N116" i="17"/>
  <c r="N113" i="17"/>
  <c r="N112" i="17"/>
  <c r="N111" i="17"/>
  <c r="N121" i="17"/>
  <c r="K155" i="17"/>
  <c r="CC155" i="17" s="1"/>
  <c r="K157" i="17"/>
  <c r="K154" i="17"/>
  <c r="CC154" i="17" s="1"/>
  <c r="K152" i="17"/>
  <c r="CC152" i="17" s="1"/>
  <c r="K150" i="17"/>
  <c r="K149" i="17"/>
  <c r="CC149" i="17" s="1"/>
  <c r="K146" i="17"/>
  <c r="N156" i="17"/>
  <c r="N155" i="17"/>
  <c r="N150" i="17"/>
  <c r="J177" i="17"/>
  <c r="J179" i="17"/>
  <c r="J176" i="17"/>
  <c r="CB176" i="17" s="1"/>
  <c r="J175" i="17"/>
  <c r="CB175" i="17" s="1"/>
  <c r="J174" i="17"/>
  <c r="CB174" i="17" s="1"/>
  <c r="J173" i="17"/>
  <c r="J172" i="17"/>
  <c r="J181" i="17"/>
  <c r="J171" i="17"/>
  <c r="Y181" i="17"/>
  <c r="Y180" i="17"/>
  <c r="Y176" i="17"/>
  <c r="Y175" i="17"/>
  <c r="Y174" i="17"/>
  <c r="Y172" i="17"/>
  <c r="BI203" i="17"/>
  <c r="BI205" i="17"/>
  <c r="BI197" i="17"/>
  <c r="M227" i="17"/>
  <c r="M229" i="17"/>
  <c r="M221" i="17"/>
  <c r="CI225" i="17"/>
  <c r="BR225" i="17"/>
  <c r="BP7" i="17"/>
  <c r="G17" i="17"/>
  <c r="K23" i="17"/>
  <c r="CC23" i="17" s="1"/>
  <c r="M22" i="17"/>
  <c r="O24" i="17"/>
  <c r="T16" i="17"/>
  <c r="V20" i="17"/>
  <c r="W19" i="17"/>
  <c r="X18" i="17"/>
  <c r="AB24" i="17"/>
  <c r="AI20" i="17"/>
  <c r="AJ19" i="17"/>
  <c r="AK25" i="17"/>
  <c r="AR18" i="17"/>
  <c r="AU24" i="17"/>
  <c r="BB25" i="17"/>
  <c r="BD18" i="17"/>
  <c r="BG23" i="17"/>
  <c r="BO15" i="17"/>
  <c r="E29" i="17"/>
  <c r="R36" i="17"/>
  <c r="AC37" i="17"/>
  <c r="AL37" i="17"/>
  <c r="AY30" i="17"/>
  <c r="BB37" i="17"/>
  <c r="BO30" i="17"/>
  <c r="J47" i="17"/>
  <c r="J55" i="17"/>
  <c r="K58" i="17"/>
  <c r="N51" i="17"/>
  <c r="O55" i="17"/>
  <c r="G72" i="17"/>
  <c r="N68" i="17"/>
  <c r="V63" i="17"/>
  <c r="W70" i="17"/>
  <c r="Z66" i="17"/>
  <c r="AA70" i="17"/>
  <c r="AC65" i="17"/>
  <c r="AE62" i="17"/>
  <c r="AE73" i="17"/>
  <c r="AI62" i="17"/>
  <c r="AK62" i="17"/>
  <c r="AK71" i="17"/>
  <c r="AR62" i="17"/>
  <c r="AU64" i="17"/>
  <c r="AX66" i="17"/>
  <c r="AY67" i="17"/>
  <c r="F78" i="17"/>
  <c r="H80" i="17"/>
  <c r="I80" i="17"/>
  <c r="CA80" i="17" s="1"/>
  <c r="N78" i="17"/>
  <c r="P78" i="17"/>
  <c r="Y80" i="17"/>
  <c r="AG80" i="17"/>
  <c r="AS77" i="17"/>
  <c r="AX83" i="17"/>
  <c r="BD80" i="17"/>
  <c r="BE80" i="17"/>
  <c r="BJ79" i="17"/>
  <c r="H89" i="17"/>
  <c r="I89" i="17"/>
  <c r="O92" i="17"/>
  <c r="R95" i="17"/>
  <c r="V90" i="17"/>
  <c r="AC91" i="17"/>
  <c r="AK96" i="17"/>
  <c r="AW96" i="17"/>
  <c r="BB89" i="17"/>
  <c r="BL90" i="17"/>
  <c r="BL89" i="17"/>
  <c r="BL87" i="17"/>
  <c r="F98" i="17"/>
  <c r="H107" i="17"/>
  <c r="H109" i="17"/>
  <c r="H98" i="17"/>
  <c r="J105" i="17"/>
  <c r="CB105" i="17" s="1"/>
  <c r="J99" i="17"/>
  <c r="J108" i="17"/>
  <c r="CB108" i="17" s="1"/>
  <c r="J103" i="17"/>
  <c r="CB103" i="17" s="1"/>
  <c r="N119" i="17"/>
  <c r="L150" i="17"/>
  <c r="L157" i="17"/>
  <c r="L152" i="17"/>
  <c r="CD152" i="17" s="1"/>
  <c r="I165" i="17"/>
  <c r="I164" i="17"/>
  <c r="CA164" i="17" s="1"/>
  <c r="I163" i="17"/>
  <c r="I162" i="17"/>
  <c r="I161" i="17"/>
  <c r="CA161" i="17" s="1"/>
  <c r="I169" i="17"/>
  <c r="CA169" i="17" s="1"/>
  <c r="I160" i="17"/>
  <c r="I168" i="17"/>
  <c r="CA168" i="17" s="1"/>
  <c r="I159" i="17"/>
  <c r="CA159" i="17" s="1"/>
  <c r="I167" i="17"/>
  <c r="CA167" i="17" s="1"/>
  <c r="I158" i="17"/>
  <c r="AL164" i="17"/>
  <c r="AL166" i="17"/>
  <c r="AL163" i="17"/>
  <c r="AL162" i="17"/>
  <c r="AL161" i="17"/>
  <c r="AL160" i="17"/>
  <c r="AL169" i="17"/>
  <c r="AL159" i="17"/>
  <c r="AL168" i="17"/>
  <c r="AL158" i="17"/>
  <c r="J180" i="17"/>
  <c r="CB180" i="17" s="1"/>
  <c r="P179" i="17"/>
  <c r="P177" i="17"/>
  <c r="P176" i="17"/>
  <c r="P174" i="17"/>
  <c r="P173" i="17"/>
  <c r="P172" i="17"/>
  <c r="P171" i="17"/>
  <c r="Z214" i="17"/>
  <c r="Z216" i="17"/>
  <c r="Z215" i="17"/>
  <c r="Z212" i="17"/>
  <c r="Z210" i="17"/>
  <c r="Z209" i="17"/>
  <c r="Z208" i="17"/>
  <c r="Z207" i="17"/>
  <c r="AY217" i="17"/>
  <c r="AY215" i="17"/>
  <c r="AY211" i="17"/>
  <c r="AY210" i="17"/>
  <c r="AY207" i="17"/>
  <c r="AV249" i="17"/>
  <c r="AV251" i="17"/>
  <c r="AV250" i="17"/>
  <c r="AV247" i="17"/>
  <c r="AV246" i="17"/>
  <c r="AV243" i="17"/>
  <c r="AV242" i="17"/>
  <c r="BG250" i="17"/>
  <c r="BG252" i="17"/>
  <c r="BG251" i="17"/>
  <c r="BG248" i="17"/>
  <c r="BG247" i="17"/>
  <c r="BG244" i="17"/>
  <c r="BG243" i="17"/>
  <c r="G20" i="17"/>
  <c r="T19" i="17"/>
  <c r="W24" i="17"/>
  <c r="X22" i="17"/>
  <c r="AJ24" i="17"/>
  <c r="BO20" i="17"/>
  <c r="AA31" i="17"/>
  <c r="AB34" i="17"/>
  <c r="AI31" i="17"/>
  <c r="AL29" i="17"/>
  <c r="AQ34" i="17"/>
  <c r="AT31" i="17"/>
  <c r="AU30" i="17"/>
  <c r="AV29" i="17"/>
  <c r="AY35" i="17"/>
  <c r="BB29" i="17"/>
  <c r="BD35" i="17"/>
  <c r="BO35" i="17"/>
  <c r="E41" i="17"/>
  <c r="F43" i="17"/>
  <c r="G42" i="17"/>
  <c r="O42" i="17"/>
  <c r="J61" i="17"/>
  <c r="CB61" i="17" s="1"/>
  <c r="N59" i="17"/>
  <c r="E65" i="17"/>
  <c r="G64" i="17"/>
  <c r="J66" i="17"/>
  <c r="CB66" i="17" s="1"/>
  <c r="K67" i="17"/>
  <c r="U70" i="17"/>
  <c r="V71" i="17"/>
  <c r="Z72" i="17"/>
  <c r="AC68" i="17"/>
  <c r="AD67" i="17"/>
  <c r="AE65" i="17"/>
  <c r="AI70" i="17"/>
  <c r="AK65" i="17"/>
  <c r="AU70" i="17"/>
  <c r="AX72" i="17"/>
  <c r="BA67" i="17"/>
  <c r="BJ68" i="17"/>
  <c r="BL68" i="17"/>
  <c r="BM68" i="17"/>
  <c r="BO69" i="17"/>
  <c r="F82" i="17"/>
  <c r="H85" i="17"/>
  <c r="N82" i="17"/>
  <c r="P84" i="17"/>
  <c r="V83" i="17"/>
  <c r="X85" i="17"/>
  <c r="AD82" i="17"/>
  <c r="AF85" i="17"/>
  <c r="AK82" i="17"/>
  <c r="AL79" i="17"/>
  <c r="AM82" i="17"/>
  <c r="AN83" i="17"/>
  <c r="AO83" i="17"/>
  <c r="AS80" i="17"/>
  <c r="AT78" i="17"/>
  <c r="AU80" i="17"/>
  <c r="BB78" i="17"/>
  <c r="BD85" i="17"/>
  <c r="BL77" i="17"/>
  <c r="BM79" i="17"/>
  <c r="G94" i="17"/>
  <c r="H96" i="17"/>
  <c r="I92" i="17"/>
  <c r="N95" i="17"/>
  <c r="Q96" i="17"/>
  <c r="U96" i="17"/>
  <c r="V95" i="17"/>
  <c r="AC95" i="17"/>
  <c r="AD91" i="17"/>
  <c r="AF95" i="17"/>
  <c r="AG91" i="17"/>
  <c r="AH95" i="17"/>
  <c r="AK88" i="17"/>
  <c r="AS92" i="17"/>
  <c r="AV89" i="17"/>
  <c r="AW89" i="17"/>
  <c r="BA96" i="17"/>
  <c r="BB94" i="17"/>
  <c r="BD90" i="17"/>
  <c r="BD89" i="17"/>
  <c r="BF96" i="17"/>
  <c r="BF87" i="17"/>
  <c r="BJ92" i="17"/>
  <c r="BJ95" i="17"/>
  <c r="BL95" i="17"/>
  <c r="CI95" i="17"/>
  <c r="CA95" i="17" s="1"/>
  <c r="BR95" i="17"/>
  <c r="F103" i="17"/>
  <c r="I102" i="17"/>
  <c r="I99" i="17"/>
  <c r="I109" i="17"/>
  <c r="CA109" i="17" s="1"/>
  <c r="I104" i="17"/>
  <c r="CA104" i="17" s="1"/>
  <c r="J104" i="17"/>
  <c r="K129" i="17"/>
  <c r="K127" i="17"/>
  <c r="K126" i="17"/>
  <c r="CC126" i="17" s="1"/>
  <c r="K125" i="17"/>
  <c r="K133" i="17"/>
  <c r="K124" i="17"/>
  <c r="CC124" i="17" s="1"/>
  <c r="K132" i="17"/>
  <c r="CC132" i="17" s="1"/>
  <c r="K123" i="17"/>
  <c r="K131" i="17"/>
  <c r="K122" i="17"/>
  <c r="CC122" i="17" s="1"/>
  <c r="AT201" i="17"/>
  <c r="AT200" i="17"/>
  <c r="AT199" i="17"/>
  <c r="AT198" i="17"/>
  <c r="AT197" i="17"/>
  <c r="AT205" i="17"/>
  <c r="AT196" i="17"/>
  <c r="AT204" i="17"/>
  <c r="AT195" i="17"/>
  <c r="AT203" i="17"/>
  <c r="AT194" i="17"/>
  <c r="AT210" i="17"/>
  <c r="AT216" i="17"/>
  <c r="AT212" i="17"/>
  <c r="AT211" i="17"/>
  <c r="AT208" i="17"/>
  <c r="AA250" i="17"/>
  <c r="AA252" i="17"/>
  <c r="AA251" i="17"/>
  <c r="AA248" i="17"/>
  <c r="AA247" i="17"/>
  <c r="AA244" i="17"/>
  <c r="AA243" i="17"/>
  <c r="AJ14" i="17"/>
  <c r="AR24" i="17"/>
  <c r="AU18" i="17"/>
  <c r="AX16" i="17"/>
  <c r="BB16" i="17"/>
  <c r="BD23" i="17"/>
  <c r="BG15" i="17"/>
  <c r="BI14" i="17"/>
  <c r="BO23" i="17"/>
  <c r="CD17" i="17"/>
  <c r="F29" i="17"/>
  <c r="J28" i="17"/>
  <c r="CB28" i="17" s="1"/>
  <c r="AY36" i="17"/>
  <c r="BO36" i="17"/>
  <c r="AC70" i="17"/>
  <c r="AX73" i="17"/>
  <c r="F83" i="17"/>
  <c r="N83" i="17"/>
  <c r="P85" i="17"/>
  <c r="AS82" i="17"/>
  <c r="V97" i="17"/>
  <c r="AC96" i="17"/>
  <c r="BB95" i="17"/>
  <c r="BN96" i="17"/>
  <c r="BN95" i="17"/>
  <c r="BN87" i="17"/>
  <c r="P107" i="17"/>
  <c r="P106" i="17"/>
  <c r="P98" i="17"/>
  <c r="J152" i="17"/>
  <c r="CB152" i="17" s="1"/>
  <c r="J155" i="17"/>
  <c r="CB155" i="17" s="1"/>
  <c r="J154" i="17"/>
  <c r="J151" i="17"/>
  <c r="CB151" i="17" s="1"/>
  <c r="J150" i="17"/>
  <c r="J149" i="17"/>
  <c r="J147" i="17"/>
  <c r="AE176" i="17"/>
  <c r="AE178" i="17"/>
  <c r="AE174" i="17"/>
  <c r="AE170" i="17"/>
  <c r="AL201" i="17"/>
  <c r="AL200" i="17"/>
  <c r="AL199" i="17"/>
  <c r="AL198" i="17"/>
  <c r="AL197" i="17"/>
  <c r="AL205" i="17"/>
  <c r="AL196" i="17"/>
  <c r="AL204" i="17"/>
  <c r="AL195" i="17"/>
  <c r="AL203" i="17"/>
  <c r="AL194" i="17"/>
  <c r="AT202" i="17"/>
  <c r="E248" i="17"/>
  <c r="E253" i="17"/>
  <c r="E250" i="17"/>
  <c r="E246" i="17"/>
  <c r="E245" i="17"/>
  <c r="E242" i="17"/>
  <c r="G24" i="17"/>
  <c r="K16" i="17"/>
  <c r="R24" i="17"/>
  <c r="T23" i="17"/>
  <c r="W16" i="17"/>
  <c r="AB19" i="17"/>
  <c r="AF20" i="17"/>
  <c r="AI15" i="17"/>
  <c r="AJ15" i="17"/>
  <c r="AK14" i="17"/>
  <c r="AR14" i="17"/>
  <c r="AU19" i="17"/>
  <c r="AX24" i="17"/>
  <c r="AZ24" i="17"/>
  <c r="BB17" i="17"/>
  <c r="BD14" i="17"/>
  <c r="BD25" i="17"/>
  <c r="BG16" i="17"/>
  <c r="BI17" i="17"/>
  <c r="BJ25" i="17"/>
  <c r="BN16" i="17"/>
  <c r="BO24" i="17"/>
  <c r="CD25" i="17"/>
  <c r="F32" i="17"/>
  <c r="J36" i="17"/>
  <c r="CB36" i="17" s="1"/>
  <c r="M28" i="17"/>
  <c r="O27" i="17"/>
  <c r="P27" i="17"/>
  <c r="R27" i="17"/>
  <c r="T34" i="17"/>
  <c r="AC26" i="17"/>
  <c r="AL32" i="17"/>
  <c r="AQ36" i="17"/>
  <c r="AU32" i="17"/>
  <c r="AV34" i="17"/>
  <c r="AY26" i="17"/>
  <c r="BB32" i="17"/>
  <c r="BO26" i="17"/>
  <c r="E46" i="17"/>
  <c r="F47" i="17"/>
  <c r="J39" i="17"/>
  <c r="O44" i="17"/>
  <c r="J51" i="17"/>
  <c r="CB51" i="17" s="1"/>
  <c r="K50" i="17"/>
  <c r="BR60" i="17"/>
  <c r="G66" i="17"/>
  <c r="P65" i="17"/>
  <c r="W62" i="17"/>
  <c r="AA62" i="17"/>
  <c r="AC62" i="17"/>
  <c r="AC71" i="17"/>
  <c r="AJ62" i="17"/>
  <c r="AN65" i="17"/>
  <c r="AU72" i="17"/>
  <c r="AX63" i="17"/>
  <c r="BA70" i="17"/>
  <c r="BJ71" i="17"/>
  <c r="CI65" i="17"/>
  <c r="F74" i="17"/>
  <c r="F85" i="17"/>
  <c r="H75" i="17"/>
  <c r="I75" i="17"/>
  <c r="N74" i="17"/>
  <c r="N85" i="17"/>
  <c r="P75" i="17"/>
  <c r="Y75" i="17"/>
  <c r="AG75" i="17"/>
  <c r="AN85" i="17"/>
  <c r="AP75" i="17"/>
  <c r="AS74" i="17"/>
  <c r="AS83" i="17"/>
  <c r="AT80" i="17"/>
  <c r="AU85" i="17"/>
  <c r="BB82" i="17"/>
  <c r="BD75" i="17"/>
  <c r="BE75" i="17"/>
  <c r="BJ74" i="17"/>
  <c r="BL83" i="17"/>
  <c r="CA79" i="17"/>
  <c r="BR85" i="17"/>
  <c r="I96" i="17"/>
  <c r="CA96" i="17" s="1"/>
  <c r="V86" i="17"/>
  <c r="Z87" i="17"/>
  <c r="AC86" i="17"/>
  <c r="AD94" i="17"/>
  <c r="AK92" i="17"/>
  <c r="AP87" i="17"/>
  <c r="AV95" i="17"/>
  <c r="AW91" i="17"/>
  <c r="BB86" i="17"/>
  <c r="BB97" i="17"/>
  <c r="BN90" i="17"/>
  <c r="K108" i="17"/>
  <c r="K98" i="17"/>
  <c r="K106" i="17"/>
  <c r="P101" i="17"/>
  <c r="CI130" i="17"/>
  <c r="CC130" i="17" s="1"/>
  <c r="BR130" i="17"/>
  <c r="J146" i="17"/>
  <c r="CB146" i="17" s="1"/>
  <c r="AM176" i="17"/>
  <c r="AM178" i="17"/>
  <c r="AM174" i="17"/>
  <c r="AM170" i="17"/>
  <c r="AZ177" i="17"/>
  <c r="AZ173" i="17"/>
  <c r="BK176" i="17"/>
  <c r="BK178" i="17"/>
  <c r="BK174" i="17"/>
  <c r="BK170" i="17"/>
  <c r="CI170" i="17"/>
  <c r="BR170" i="17"/>
  <c r="AL202" i="17"/>
  <c r="F37" i="17"/>
  <c r="M29" i="17"/>
  <c r="O30" i="17"/>
  <c r="P29" i="17"/>
  <c r="R28" i="17"/>
  <c r="V32" i="17"/>
  <c r="AA35" i="17"/>
  <c r="AC29" i="17"/>
  <c r="AI36" i="17"/>
  <c r="AL35" i="17"/>
  <c r="AQ26" i="17"/>
  <c r="AT36" i="17"/>
  <c r="AU34" i="17"/>
  <c r="AV35" i="17"/>
  <c r="AY27" i="17"/>
  <c r="AZ26" i="17"/>
  <c r="BB35" i="17"/>
  <c r="BD26" i="17"/>
  <c r="BJ31" i="17"/>
  <c r="BO27" i="17"/>
  <c r="BP26" i="17"/>
  <c r="E48" i="17"/>
  <c r="F49" i="17"/>
  <c r="G46" i="17"/>
  <c r="J40" i="17"/>
  <c r="CB40" i="17" s="1"/>
  <c r="O46" i="17"/>
  <c r="J53" i="17"/>
  <c r="CB53" i="17" s="1"/>
  <c r="K51" i="17"/>
  <c r="O50" i="17"/>
  <c r="E68" i="17"/>
  <c r="G70" i="17"/>
  <c r="J72" i="17"/>
  <c r="CB72" i="17" s="1"/>
  <c r="N63" i="17"/>
  <c r="P66" i="17"/>
  <c r="U64" i="17"/>
  <c r="U73" i="17"/>
  <c r="W63" i="17"/>
  <c r="Z63" i="17"/>
  <c r="AA66" i="17"/>
  <c r="AC63" i="17"/>
  <c r="AC72" i="17"/>
  <c r="AD71" i="17"/>
  <c r="AE71" i="17"/>
  <c r="AH73" i="17"/>
  <c r="AJ70" i="17"/>
  <c r="AK68" i="17"/>
  <c r="AL67" i="17"/>
  <c r="AN66" i="17"/>
  <c r="AU62" i="17"/>
  <c r="AU73" i="17"/>
  <c r="AX64" i="17"/>
  <c r="AY62" i="17"/>
  <c r="BA62" i="17"/>
  <c r="BA71" i="17"/>
  <c r="BJ62" i="17"/>
  <c r="BJ73" i="17"/>
  <c r="BL73" i="17"/>
  <c r="BN69" i="17"/>
  <c r="CI71" i="17"/>
  <c r="F75" i="17"/>
  <c r="H76" i="17"/>
  <c r="I78" i="17"/>
  <c r="CA78" i="17" s="1"/>
  <c r="N75" i="17"/>
  <c r="P76" i="17"/>
  <c r="Q75" i="17"/>
  <c r="R83" i="17"/>
  <c r="V77" i="17"/>
  <c r="W74" i="17"/>
  <c r="X77" i="17"/>
  <c r="Y78" i="17"/>
  <c r="AD74" i="17"/>
  <c r="AE74" i="17"/>
  <c r="AF77" i="17"/>
  <c r="AG78" i="17"/>
  <c r="AK76" i="17"/>
  <c r="AK85" i="17"/>
  <c r="AL85" i="17"/>
  <c r="AN75" i="17"/>
  <c r="AP78" i="17"/>
  <c r="AS75" i="17"/>
  <c r="AS84" i="17"/>
  <c r="AT82" i="17"/>
  <c r="AV85" i="17"/>
  <c r="AX75" i="17"/>
  <c r="BB85" i="17"/>
  <c r="BD76" i="17"/>
  <c r="BE78" i="17"/>
  <c r="BJ77" i="17"/>
  <c r="BK82" i="17"/>
  <c r="BL84" i="17"/>
  <c r="BR79" i="17"/>
  <c r="E96" i="17"/>
  <c r="H87" i="17"/>
  <c r="I87" i="17"/>
  <c r="CA87" i="17" s="1"/>
  <c r="I97" i="17"/>
  <c r="N88" i="17"/>
  <c r="O86" i="17"/>
  <c r="P89" i="17"/>
  <c r="Q89" i="17"/>
  <c r="R87" i="17"/>
  <c r="V87" i="17"/>
  <c r="W86" i="17"/>
  <c r="Z90" i="17"/>
  <c r="AC87" i="17"/>
  <c r="AD86" i="17"/>
  <c r="AD95" i="17"/>
  <c r="AG96" i="17"/>
  <c r="AJ88" i="17"/>
  <c r="AK94" i="17"/>
  <c r="AM86" i="17"/>
  <c r="AP90" i="17"/>
  <c r="AS96" i="17"/>
  <c r="AV96" i="17"/>
  <c r="AW92" i="17"/>
  <c r="BB87" i="17"/>
  <c r="BM93" i="17"/>
  <c r="BM90" i="17"/>
  <c r="BM87" i="17"/>
  <c r="F109" i="17"/>
  <c r="K99" i="17"/>
  <c r="P109" i="17"/>
  <c r="E119" i="17"/>
  <c r="E121" i="17"/>
  <c r="E110" i="17"/>
  <c r="F143" i="17"/>
  <c r="F145" i="17"/>
  <c r="F142" i="17"/>
  <c r="F137" i="17"/>
  <c r="J157" i="17"/>
  <c r="AY163" i="17"/>
  <c r="AY162" i="17"/>
  <c r="W201" i="17"/>
  <c r="W203" i="17"/>
  <c r="W202" i="17"/>
  <c r="W199" i="17"/>
  <c r="W195" i="17"/>
  <c r="W194" i="17"/>
  <c r="X216" i="17"/>
  <c r="X217" i="17"/>
  <c r="X214" i="17"/>
  <c r="X212" i="17"/>
  <c r="X210" i="17"/>
  <c r="X209" i="17"/>
  <c r="X206" i="17"/>
  <c r="L265" i="17"/>
  <c r="V275" i="17"/>
  <c r="AD275" i="17"/>
  <c r="L321" i="17"/>
  <c r="CD321" i="17" s="1"/>
  <c r="L323" i="17"/>
  <c r="CD323" i="17" s="1"/>
  <c r="L322" i="17"/>
  <c r="L318" i="17"/>
  <c r="L315" i="17"/>
  <c r="CD315" i="17" s="1"/>
  <c r="L314" i="17"/>
  <c r="I370" i="17"/>
  <c r="I369" i="17"/>
  <c r="I367" i="17"/>
  <c r="I366" i="17"/>
  <c r="I365" i="17"/>
  <c r="I363" i="17"/>
  <c r="I362" i="17"/>
  <c r="CA362" i="17" s="1"/>
  <c r="AL370" i="17"/>
  <c r="AL365" i="17"/>
  <c r="AL373" i="17"/>
  <c r="AL362" i="17"/>
  <c r="CI376" i="17"/>
  <c r="BR376" i="17"/>
  <c r="BR406" i="17"/>
  <c r="CI406" i="17"/>
  <c r="BR478" i="17"/>
  <c r="CI478" i="17"/>
  <c r="G553" i="17"/>
  <c r="G552" i="17"/>
  <c r="G551" i="17"/>
  <c r="G550" i="17"/>
  <c r="G544" i="17"/>
  <c r="G543" i="17"/>
  <c r="G542" i="17"/>
  <c r="CI550" i="17"/>
  <c r="CA550" i="17" s="1"/>
  <c r="BR550" i="17"/>
  <c r="O107" i="17"/>
  <c r="F116" i="17"/>
  <c r="G115" i="17"/>
  <c r="H118" i="17"/>
  <c r="L116" i="17"/>
  <c r="CD116" i="17" s="1"/>
  <c r="M121" i="17"/>
  <c r="G131" i="17"/>
  <c r="H130" i="17"/>
  <c r="I133" i="17"/>
  <c r="O128" i="17"/>
  <c r="P126" i="17"/>
  <c r="E137" i="17"/>
  <c r="E154" i="17"/>
  <c r="F155" i="17"/>
  <c r="M151" i="17"/>
  <c r="M163" i="17"/>
  <c r="P164" i="17"/>
  <c r="R159" i="17"/>
  <c r="U168" i="17"/>
  <c r="W166" i="17"/>
  <c r="Y159" i="17"/>
  <c r="Y168" i="17"/>
  <c r="AC163" i="17"/>
  <c r="AF164" i="17"/>
  <c r="AK159" i="17"/>
  <c r="AO161" i="17"/>
  <c r="AS168" i="17"/>
  <c r="AT166" i="17"/>
  <c r="AU166" i="17"/>
  <c r="AW159" i="17"/>
  <c r="AW168" i="17"/>
  <c r="BC161" i="17"/>
  <c r="BE166" i="17"/>
  <c r="BF167" i="17"/>
  <c r="BI163" i="17"/>
  <c r="BJ160" i="17"/>
  <c r="BL164" i="17"/>
  <c r="BM164" i="17"/>
  <c r="BN167" i="17"/>
  <c r="F180" i="17"/>
  <c r="G176" i="17"/>
  <c r="CD175" i="17"/>
  <c r="S178" i="17"/>
  <c r="U173" i="17"/>
  <c r="AA180" i="17"/>
  <c r="AG180" i="17"/>
  <c r="AK179" i="17"/>
  <c r="AO180" i="17"/>
  <c r="AS178" i="17"/>
  <c r="AT173" i="17"/>
  <c r="BA178" i="17"/>
  <c r="BI176" i="17"/>
  <c r="J190" i="17"/>
  <c r="CB190" i="17" s="1"/>
  <c r="G205" i="17"/>
  <c r="H202" i="17"/>
  <c r="O205" i="17"/>
  <c r="P202" i="17"/>
  <c r="Z204" i="17"/>
  <c r="AH204" i="17"/>
  <c r="AN203" i="17"/>
  <c r="AV205" i="17"/>
  <c r="BJ199" i="17"/>
  <c r="G214" i="17"/>
  <c r="N216" i="17"/>
  <c r="O211" i="17"/>
  <c r="AE211" i="17"/>
  <c r="AM214" i="17"/>
  <c r="BC215" i="17"/>
  <c r="BF212" i="17"/>
  <c r="J227" i="17"/>
  <c r="K227" i="17"/>
  <c r="N224" i="17"/>
  <c r="I234" i="17"/>
  <c r="L251" i="17"/>
  <c r="CD251" i="17" s="1"/>
  <c r="O252" i="17"/>
  <c r="X251" i="17"/>
  <c r="AC246" i="17"/>
  <c r="AG250" i="17"/>
  <c r="AI252" i="17"/>
  <c r="AR246" i="17"/>
  <c r="AU245" i="17"/>
  <c r="AZ251" i="17"/>
  <c r="G256" i="17"/>
  <c r="H254" i="17"/>
  <c r="L254" i="17"/>
  <c r="O255" i="17"/>
  <c r="P254" i="17"/>
  <c r="E266" i="17"/>
  <c r="J267" i="17"/>
  <c r="K274" i="17"/>
  <c r="CC274" i="17" s="1"/>
  <c r="N274" i="17"/>
  <c r="O270" i="17"/>
  <c r="T268" i="17"/>
  <c r="V266" i="17"/>
  <c r="V276" i="17"/>
  <c r="Y267" i="17"/>
  <c r="Z267" i="17"/>
  <c r="AA274" i="17"/>
  <c r="AD266" i="17"/>
  <c r="AD276" i="17"/>
  <c r="AE277" i="17"/>
  <c r="AG276" i="17"/>
  <c r="AH272" i="17"/>
  <c r="AI275" i="17"/>
  <c r="AM274" i="17"/>
  <c r="AP276" i="17"/>
  <c r="AR269" i="17"/>
  <c r="AT268" i="17"/>
  <c r="AT277" i="17"/>
  <c r="AU275" i="17"/>
  <c r="AW269" i="17"/>
  <c r="AX270" i="17"/>
  <c r="AY273" i="17"/>
  <c r="BB271" i="17"/>
  <c r="BC267" i="17"/>
  <c r="BD266" i="17"/>
  <c r="BE276" i="17"/>
  <c r="BF275" i="17"/>
  <c r="BI272" i="17"/>
  <c r="BJ272" i="17"/>
  <c r="BK269" i="17"/>
  <c r="BP277" i="17"/>
  <c r="CI271" i="17"/>
  <c r="E285" i="17"/>
  <c r="E283" i="17"/>
  <c r="F283" i="17"/>
  <c r="G282" i="17"/>
  <c r="I281" i="17"/>
  <c r="O283" i="17"/>
  <c r="AR358" i="17"/>
  <c r="AR359" i="17"/>
  <c r="AR351" i="17"/>
  <c r="I373" i="17"/>
  <c r="O407" i="17"/>
  <c r="O404" i="17"/>
  <c r="O408" i="17"/>
  <c r="O400" i="17"/>
  <c r="AV409" i="17"/>
  <c r="AV402" i="17"/>
  <c r="AV408" i="17"/>
  <c r="AV398" i="17"/>
  <c r="AV406" i="17"/>
  <c r="AV407" i="17"/>
  <c r="AV404" i="17"/>
  <c r="AV403" i="17"/>
  <c r="AV400" i="17"/>
  <c r="AV399" i="17"/>
  <c r="BN409" i="17"/>
  <c r="BN405" i="17"/>
  <c r="P127" i="17"/>
  <c r="E138" i="17"/>
  <c r="H142" i="17"/>
  <c r="L138" i="17"/>
  <c r="CD138" i="17" s="1"/>
  <c r="N134" i="17"/>
  <c r="O143" i="17"/>
  <c r="CD135" i="17"/>
  <c r="E146" i="17"/>
  <c r="E155" i="17"/>
  <c r="I151" i="17"/>
  <c r="CA151" i="17" s="1"/>
  <c r="M152" i="17"/>
  <c r="BR148" i="17"/>
  <c r="CI153" i="17"/>
  <c r="E168" i="17"/>
  <c r="F166" i="17"/>
  <c r="G166" i="17"/>
  <c r="K162" i="17"/>
  <c r="M164" i="17"/>
  <c r="N161" i="17"/>
  <c r="O158" i="17"/>
  <c r="P169" i="17"/>
  <c r="Q164" i="17"/>
  <c r="R162" i="17"/>
  <c r="U158" i="17"/>
  <c r="V167" i="17"/>
  <c r="W169" i="17"/>
  <c r="Y160" i="17"/>
  <c r="Y169" i="17"/>
  <c r="AC164" i="17"/>
  <c r="AD161" i="17"/>
  <c r="AE158" i="17"/>
  <c r="AF169" i="17"/>
  <c r="AG164" i="17"/>
  <c r="AH167" i="17"/>
  <c r="AK160" i="17"/>
  <c r="AN161" i="17"/>
  <c r="AO162" i="17"/>
  <c r="AP159" i="17"/>
  <c r="AS158" i="17"/>
  <c r="AT167" i="17"/>
  <c r="AU169" i="17"/>
  <c r="AW160" i="17"/>
  <c r="AW169" i="17"/>
  <c r="BB163" i="17"/>
  <c r="BC162" i="17"/>
  <c r="BE158" i="17"/>
  <c r="BE167" i="17"/>
  <c r="BI164" i="17"/>
  <c r="BJ161" i="17"/>
  <c r="BK158" i="17"/>
  <c r="BL169" i="17"/>
  <c r="BM167" i="17"/>
  <c r="G178" i="17"/>
  <c r="AA181" i="17"/>
  <c r="AK180" i="17"/>
  <c r="J192" i="17"/>
  <c r="CB192" i="17" s="1"/>
  <c r="H203" i="17"/>
  <c r="P203" i="17"/>
  <c r="AN205" i="17"/>
  <c r="BJ200" i="17"/>
  <c r="N217" i="17"/>
  <c r="O212" i="17"/>
  <c r="S207" i="17"/>
  <c r="V214" i="17"/>
  <c r="AA207" i="17"/>
  <c r="AD216" i="17"/>
  <c r="AE212" i="17"/>
  <c r="AF210" i="17"/>
  <c r="AH209" i="17"/>
  <c r="AM206" i="17"/>
  <c r="AM215" i="17"/>
  <c r="AN214" i="17"/>
  <c r="AP215" i="17"/>
  <c r="AR206" i="17"/>
  <c r="AU210" i="17"/>
  <c r="AV206" i="17"/>
  <c r="AX207" i="17"/>
  <c r="BA209" i="17"/>
  <c r="BC206" i="17"/>
  <c r="BC216" i="17"/>
  <c r="BF215" i="17"/>
  <c r="BG215" i="17"/>
  <c r="BK211" i="17"/>
  <c r="BP206" i="17"/>
  <c r="F224" i="17"/>
  <c r="G226" i="17"/>
  <c r="J218" i="17"/>
  <c r="J228" i="17"/>
  <c r="CB228" i="17" s="1"/>
  <c r="N226" i="17"/>
  <c r="O226" i="17"/>
  <c r="E230" i="17"/>
  <c r="G234" i="17"/>
  <c r="H234" i="17"/>
  <c r="I238" i="17"/>
  <c r="L235" i="17"/>
  <c r="P230" i="17"/>
  <c r="G243" i="17"/>
  <c r="K252" i="17"/>
  <c r="CC252" i="17" s="1"/>
  <c r="Q250" i="17"/>
  <c r="S251" i="17"/>
  <c r="V245" i="17"/>
  <c r="AB246" i="17"/>
  <c r="AC250" i="17"/>
  <c r="AE246" i="17"/>
  <c r="AK242" i="17"/>
  <c r="AO242" i="17"/>
  <c r="AQ247" i="17"/>
  <c r="AR247" i="17"/>
  <c r="AS253" i="17"/>
  <c r="AU246" i="17"/>
  <c r="AW250" i="17"/>
  <c r="BC252" i="17"/>
  <c r="BH246" i="17"/>
  <c r="BK248" i="17"/>
  <c r="BL250" i="17"/>
  <c r="BO243" i="17"/>
  <c r="BP242" i="17"/>
  <c r="E262" i="17"/>
  <c r="G258" i="17"/>
  <c r="H255" i="17"/>
  <c r="I262" i="17"/>
  <c r="L255" i="17"/>
  <c r="CD255" i="17" s="1"/>
  <c r="M254" i="17"/>
  <c r="O256" i="17"/>
  <c r="P255" i="17"/>
  <c r="BR256" i="17"/>
  <c r="E267" i="17"/>
  <c r="J270" i="17"/>
  <c r="CB270" i="17" s="1"/>
  <c r="K275" i="17"/>
  <c r="N266" i="17"/>
  <c r="N275" i="17"/>
  <c r="O271" i="17"/>
  <c r="Q267" i="17"/>
  <c r="T273" i="17"/>
  <c r="V267" i="17"/>
  <c r="Y268" i="17"/>
  <c r="Z270" i="17"/>
  <c r="AA275" i="17"/>
  <c r="AD267" i="17"/>
  <c r="AG277" i="17"/>
  <c r="AH274" i="17"/>
  <c r="AM275" i="17"/>
  <c r="AO267" i="17"/>
  <c r="AR270" i="17"/>
  <c r="AT269" i="17"/>
  <c r="AU277" i="17"/>
  <c r="AW272" i="17"/>
  <c r="AX271" i="17"/>
  <c r="AY274" i="17"/>
  <c r="BB272" i="17"/>
  <c r="BC269" i="17"/>
  <c r="BD274" i="17"/>
  <c r="BE277" i="17"/>
  <c r="BF276" i="17"/>
  <c r="BH268" i="17"/>
  <c r="BJ274" i="17"/>
  <c r="BK270" i="17"/>
  <c r="BM267" i="17"/>
  <c r="F284" i="17"/>
  <c r="G284" i="17"/>
  <c r="I284" i="17"/>
  <c r="CA284" i="17" s="1"/>
  <c r="O284" i="17"/>
  <c r="W288" i="17"/>
  <c r="W286" i="17"/>
  <c r="W283" i="17"/>
  <c r="W282" i="17"/>
  <c r="W278" i="17"/>
  <c r="Z289" i="17"/>
  <c r="Z287" i="17"/>
  <c r="Z284" i="17"/>
  <c r="Z283" i="17"/>
  <c r="Z279" i="17"/>
  <c r="BP346" i="17"/>
  <c r="BP348" i="17"/>
  <c r="BP347" i="17"/>
  <c r="BP340" i="17"/>
  <c r="BP339" i="17"/>
  <c r="BR355" i="17"/>
  <c r="CI355" i="17"/>
  <c r="BR388" i="17"/>
  <c r="CI388" i="17"/>
  <c r="CD388" i="17" s="1"/>
  <c r="AG405" i="17"/>
  <c r="AG407" i="17"/>
  <c r="AG402" i="17"/>
  <c r="AG398" i="17"/>
  <c r="AG406" i="17"/>
  <c r="AG403" i="17"/>
  <c r="AG399" i="17"/>
  <c r="AK408" i="17"/>
  <c r="AK407" i="17"/>
  <c r="AK402" i="17"/>
  <c r="AK399" i="17"/>
  <c r="AK409" i="17"/>
  <c r="AK406" i="17"/>
  <c r="AK403" i="17"/>
  <c r="AK401" i="17"/>
  <c r="AK398" i="17"/>
  <c r="CI401" i="17"/>
  <c r="BR401" i="17"/>
  <c r="AK421" i="17"/>
  <c r="AK419" i="17"/>
  <c r="AK415" i="17"/>
  <c r="AK414" i="17"/>
  <c r="AK410" i="17"/>
  <c r="AK418" i="17"/>
  <c r="AK411" i="17"/>
  <c r="L119" i="17"/>
  <c r="CD119" i="17" s="1"/>
  <c r="P110" i="17"/>
  <c r="CD120" i="17"/>
  <c r="H133" i="17"/>
  <c r="J123" i="17"/>
  <c r="O131" i="17"/>
  <c r="P130" i="17"/>
  <c r="E139" i="17"/>
  <c r="H134" i="17"/>
  <c r="H143" i="17"/>
  <c r="J138" i="17"/>
  <c r="L139" i="17"/>
  <c r="N137" i="17"/>
  <c r="E147" i="17"/>
  <c r="E156" i="17"/>
  <c r="M154" i="17"/>
  <c r="CB154" i="17"/>
  <c r="F167" i="17"/>
  <c r="M166" i="17"/>
  <c r="O161" i="17"/>
  <c r="Q166" i="17"/>
  <c r="R163" i="17"/>
  <c r="U159" i="17"/>
  <c r="V158" i="17"/>
  <c r="V168" i="17"/>
  <c r="Y161" i="17"/>
  <c r="AC166" i="17"/>
  <c r="AD162" i="17"/>
  <c r="AE161" i="17"/>
  <c r="AG167" i="17"/>
  <c r="AK163" i="17"/>
  <c r="AN164" i="17"/>
  <c r="AO163" i="17"/>
  <c r="AP162" i="17"/>
  <c r="AS159" i="17"/>
  <c r="AT158" i="17"/>
  <c r="AT168" i="17"/>
  <c r="AW161" i="17"/>
  <c r="BA168" i="17"/>
  <c r="BB166" i="17"/>
  <c r="BC166" i="17"/>
  <c r="BE159" i="17"/>
  <c r="BE168" i="17"/>
  <c r="BG162" i="17"/>
  <c r="BI166" i="17"/>
  <c r="BJ162" i="17"/>
  <c r="BK161" i="17"/>
  <c r="BM168" i="17"/>
  <c r="BO162" i="17"/>
  <c r="G170" i="17"/>
  <c r="G179" i="17"/>
  <c r="K170" i="17"/>
  <c r="S181" i="17"/>
  <c r="W170" i="17"/>
  <c r="AA170" i="17"/>
  <c r="AH171" i="17"/>
  <c r="AK170" i="17"/>
  <c r="AK181" i="17"/>
  <c r="AP171" i="17"/>
  <c r="AS180" i="17"/>
  <c r="BA180" i="17"/>
  <c r="BF171" i="17"/>
  <c r="BI179" i="17"/>
  <c r="BR175" i="17"/>
  <c r="F184" i="17"/>
  <c r="H182" i="17"/>
  <c r="J182" i="17"/>
  <c r="CB182" i="17" s="1"/>
  <c r="J193" i="17"/>
  <c r="H194" i="17"/>
  <c r="H204" i="17"/>
  <c r="K195" i="17"/>
  <c r="M197" i="17"/>
  <c r="P194" i="17"/>
  <c r="P205" i="17"/>
  <c r="AA195" i="17"/>
  <c r="AF194" i="17"/>
  <c r="AH194" i="17"/>
  <c r="AI195" i="17"/>
  <c r="AN194" i="17"/>
  <c r="AQ195" i="17"/>
  <c r="AV194" i="17"/>
  <c r="BJ202" i="17"/>
  <c r="O214" i="17"/>
  <c r="AE214" i="17"/>
  <c r="BF216" i="17"/>
  <c r="N227" i="17"/>
  <c r="I241" i="17"/>
  <c r="AC253" i="17"/>
  <c r="AR250" i="17"/>
  <c r="AU247" i="17"/>
  <c r="BK251" i="17"/>
  <c r="BL251" i="17"/>
  <c r="BO244" i="17"/>
  <c r="BP243" i="17"/>
  <c r="G259" i="17"/>
  <c r="H258" i="17"/>
  <c r="L257" i="17"/>
  <c r="M258" i="17"/>
  <c r="O258" i="17"/>
  <c r="P258" i="17"/>
  <c r="E271" i="17"/>
  <c r="J271" i="17"/>
  <c r="N267" i="17"/>
  <c r="N276" i="17"/>
  <c r="O274" i="17"/>
  <c r="Q268" i="17"/>
  <c r="V268" i="17"/>
  <c r="Y269" i="17"/>
  <c r="Z271" i="17"/>
  <c r="AD268" i="17"/>
  <c r="AH275" i="17"/>
  <c r="AM277" i="17"/>
  <c r="AR276" i="17"/>
  <c r="AT270" i="17"/>
  <c r="AW275" i="17"/>
  <c r="AX272" i="17"/>
  <c r="AY275" i="17"/>
  <c r="BB274" i="17"/>
  <c r="BH269" i="17"/>
  <c r="BJ266" i="17"/>
  <c r="BJ275" i="17"/>
  <c r="BK271" i="17"/>
  <c r="BM268" i="17"/>
  <c r="F286" i="17"/>
  <c r="G286" i="17"/>
  <c r="L282" i="17"/>
  <c r="L280" i="17"/>
  <c r="CD280" i="17" s="1"/>
  <c r="O287" i="17"/>
  <c r="T282" i="17"/>
  <c r="T280" i="17"/>
  <c r="V285" i="17"/>
  <c r="V286" i="17"/>
  <c r="V283" i="17"/>
  <c r="V280" i="17"/>
  <c r="W281" i="17"/>
  <c r="AJ282" i="17"/>
  <c r="AJ289" i="17"/>
  <c r="AJ281" i="17"/>
  <c r="AT285" i="17"/>
  <c r="AT282" i="17"/>
  <c r="AT280" i="17"/>
  <c r="AT279" i="17"/>
  <c r="AT288" i="17"/>
  <c r="AT278" i="17"/>
  <c r="AT286" i="17"/>
  <c r="BR281" i="17"/>
  <c r="CI281" i="17"/>
  <c r="AN373" i="17"/>
  <c r="AN372" i="17"/>
  <c r="AN362" i="17"/>
  <c r="AN371" i="17"/>
  <c r="AN370" i="17"/>
  <c r="AN368" i="17"/>
  <c r="AN367" i="17"/>
  <c r="AN366" i="17"/>
  <c r="AN364" i="17"/>
  <c r="AN363" i="17"/>
  <c r="CI368" i="17"/>
  <c r="BR368" i="17"/>
  <c r="BR384" i="17"/>
  <c r="CI384" i="17"/>
  <c r="CC384" i="17" s="1"/>
  <c r="J397" i="17"/>
  <c r="J393" i="17"/>
  <c r="BI96" i="17"/>
  <c r="O101" i="17"/>
  <c r="F121" i="17"/>
  <c r="G120" i="17"/>
  <c r="I114" i="17"/>
  <c r="L110" i="17"/>
  <c r="CD110" i="17" s="1"/>
  <c r="L121" i="17"/>
  <c r="P111" i="17"/>
  <c r="J125" i="17"/>
  <c r="O122" i="17"/>
  <c r="O132" i="17"/>
  <c r="P131" i="17"/>
  <c r="E142" i="17"/>
  <c r="H135" i="17"/>
  <c r="H144" i="17"/>
  <c r="L140" i="17"/>
  <c r="N142" i="17"/>
  <c r="P142" i="17"/>
  <c r="E148" i="17"/>
  <c r="E157" i="17"/>
  <c r="I154" i="17"/>
  <c r="CA154" i="17" s="1"/>
  <c r="M146" i="17"/>
  <c r="M155" i="17"/>
  <c r="O150" i="17"/>
  <c r="E159" i="17"/>
  <c r="F158" i="17"/>
  <c r="F168" i="17"/>
  <c r="M167" i="17"/>
  <c r="N163" i="17"/>
  <c r="O162" i="17"/>
  <c r="Q158" i="17"/>
  <c r="Q167" i="17"/>
  <c r="R166" i="17"/>
  <c r="U160" i="17"/>
  <c r="V159" i="17"/>
  <c r="V169" i="17"/>
  <c r="X161" i="17"/>
  <c r="Y162" i="17"/>
  <c r="Z158" i="17"/>
  <c r="AC167" i="17"/>
  <c r="AD163" i="17"/>
  <c r="AE162" i="17"/>
  <c r="AG158" i="17"/>
  <c r="AG168" i="17"/>
  <c r="AI162" i="17"/>
  <c r="AK164" i="17"/>
  <c r="AM158" i="17"/>
  <c r="AN169" i="17"/>
  <c r="AO164" i="17"/>
  <c r="AP163" i="17"/>
  <c r="AS160" i="17"/>
  <c r="AT159" i="17"/>
  <c r="AT169" i="17"/>
  <c r="AV161" i="17"/>
  <c r="AW162" i="17"/>
  <c r="BB167" i="17"/>
  <c r="BC169" i="17"/>
  <c r="BE160" i="17"/>
  <c r="BE169" i="17"/>
  <c r="BI167" i="17"/>
  <c r="BJ163" i="17"/>
  <c r="BK162" i="17"/>
  <c r="BM159" i="17"/>
  <c r="BM169" i="17"/>
  <c r="F172" i="17"/>
  <c r="G171" i="17"/>
  <c r="G180" i="17"/>
  <c r="CA174" i="17"/>
  <c r="K171" i="17"/>
  <c r="N178" i="17"/>
  <c r="S170" i="17"/>
  <c r="U179" i="17"/>
  <c r="W174" i="17"/>
  <c r="AA172" i="17"/>
  <c r="AC180" i="17"/>
  <c r="AD176" i="17"/>
  <c r="AH175" i="17"/>
  <c r="AI178" i="17"/>
  <c r="AK171" i="17"/>
  <c r="AL178" i="17"/>
  <c r="AP175" i="17"/>
  <c r="AQ178" i="17"/>
  <c r="AS170" i="17"/>
  <c r="AS181" i="17"/>
  <c r="AT176" i="17"/>
  <c r="AU178" i="17"/>
  <c r="AX171" i="17"/>
  <c r="BA170" i="17"/>
  <c r="BA181" i="17"/>
  <c r="BB178" i="17"/>
  <c r="BF175" i="17"/>
  <c r="BI170" i="17"/>
  <c r="BI180" i="17"/>
  <c r="BJ176" i="17"/>
  <c r="CI171" i="17"/>
  <c r="BR180" i="17"/>
  <c r="F188" i="17"/>
  <c r="H186" i="17"/>
  <c r="J183" i="17"/>
  <c r="K191" i="17"/>
  <c r="L190" i="17"/>
  <c r="CD190" i="17" s="1"/>
  <c r="P182" i="17"/>
  <c r="G195" i="17"/>
  <c r="H195" i="17"/>
  <c r="H205" i="17"/>
  <c r="K199" i="17"/>
  <c r="M205" i="17"/>
  <c r="N200" i="17"/>
  <c r="O197" i="17"/>
  <c r="P195" i="17"/>
  <c r="S203" i="17"/>
  <c r="V202" i="17"/>
  <c r="X202" i="17"/>
  <c r="Z196" i="17"/>
  <c r="AA197" i="17"/>
  <c r="AB202" i="17"/>
  <c r="AF196" i="17"/>
  <c r="AH195" i="17"/>
  <c r="AI197" i="17"/>
  <c r="AJ202" i="17"/>
  <c r="AN195" i="17"/>
  <c r="AQ197" i="17"/>
  <c r="AR202" i="17"/>
  <c r="AV195" i="17"/>
  <c r="AX195" i="17"/>
  <c r="AY199" i="17"/>
  <c r="BA205" i="17"/>
  <c r="BB200" i="17"/>
  <c r="BC199" i="17"/>
  <c r="BF200" i="17"/>
  <c r="BJ194" i="17"/>
  <c r="BJ203" i="17"/>
  <c r="BK199" i="17"/>
  <c r="BL197" i="17"/>
  <c r="BN196" i="17"/>
  <c r="G208" i="17"/>
  <c r="G217" i="17"/>
  <c r="H215" i="17"/>
  <c r="J215" i="17"/>
  <c r="L206" i="17"/>
  <c r="CD206" i="17" s="1"/>
  <c r="N208" i="17"/>
  <c r="O206" i="17"/>
  <c r="O215" i="17"/>
  <c r="P212" i="17"/>
  <c r="R208" i="17"/>
  <c r="S211" i="17"/>
  <c r="U217" i="17"/>
  <c r="W214" i="17"/>
  <c r="AA211" i="17"/>
  <c r="AC217" i="17"/>
  <c r="AE206" i="17"/>
  <c r="AE215" i="17"/>
  <c r="AF214" i="17"/>
  <c r="AH212" i="17"/>
  <c r="AL206" i="17"/>
  <c r="AM208" i="17"/>
  <c r="AM217" i="17"/>
  <c r="AR214" i="17"/>
  <c r="AU212" i="17"/>
  <c r="AV210" i="17"/>
  <c r="AX210" i="17"/>
  <c r="BC208" i="17"/>
  <c r="BF207" i="17"/>
  <c r="BF217" i="17"/>
  <c r="BH206" i="17"/>
  <c r="BJ212" i="17"/>
  <c r="BK215" i="17"/>
  <c r="BN208" i="17"/>
  <c r="BO207" i="17"/>
  <c r="BP214" i="17"/>
  <c r="E229" i="17"/>
  <c r="F228" i="17"/>
  <c r="J220" i="17"/>
  <c r="CB220" i="17" s="1"/>
  <c r="K218" i="17"/>
  <c r="L221" i="17"/>
  <c r="N218" i="17"/>
  <c r="N228" i="17"/>
  <c r="BR223" i="17"/>
  <c r="E238" i="17"/>
  <c r="G236" i="17"/>
  <c r="H238" i="17"/>
  <c r="K239" i="17"/>
  <c r="CC239" i="17" s="1"/>
  <c r="L239" i="17"/>
  <c r="CD239" i="17" s="1"/>
  <c r="O232" i="17"/>
  <c r="P234" i="17"/>
  <c r="G246" i="17"/>
  <c r="K243" i="17"/>
  <c r="CC243" i="17" s="1"/>
  <c r="L242" i="17"/>
  <c r="M245" i="17"/>
  <c r="O243" i="17"/>
  <c r="P246" i="17"/>
  <c r="U242" i="17"/>
  <c r="X242" i="17"/>
  <c r="Y246" i="17"/>
  <c r="AB250" i="17"/>
  <c r="AE248" i="17"/>
  <c r="AF250" i="17"/>
  <c r="AI243" i="17"/>
  <c r="AJ243" i="17"/>
  <c r="AK246" i="17"/>
  <c r="AM244" i="17"/>
  <c r="AN243" i="17"/>
  <c r="AO250" i="17"/>
  <c r="AQ251" i="17"/>
  <c r="AR251" i="17"/>
  <c r="AT245" i="17"/>
  <c r="AU248" i="17"/>
  <c r="AZ242" i="17"/>
  <c r="BA245" i="17"/>
  <c r="BC243" i="17"/>
  <c r="BD242" i="17"/>
  <c r="BE246" i="17"/>
  <c r="BH250" i="17"/>
  <c r="BJ253" i="17"/>
  <c r="BK252" i="17"/>
  <c r="BO246" i="17"/>
  <c r="BP246" i="17"/>
  <c r="F257" i="17"/>
  <c r="G260" i="17"/>
  <c r="H259" i="17"/>
  <c r="K262" i="17"/>
  <c r="L258" i="17"/>
  <c r="M262" i="17"/>
  <c r="O259" i="17"/>
  <c r="P259" i="17"/>
  <c r="BR257" i="17"/>
  <c r="E272" i="17"/>
  <c r="F270" i="17"/>
  <c r="G266" i="17"/>
  <c r="I268" i="17"/>
  <c r="CA268" i="17" s="1"/>
  <c r="J272" i="17"/>
  <c r="CB272" i="17" s="1"/>
  <c r="L269" i="17"/>
  <c r="N268" i="17"/>
  <c r="N277" i="17"/>
  <c r="O275" i="17"/>
  <c r="Q269" i="17"/>
  <c r="R271" i="17"/>
  <c r="V270" i="17"/>
  <c r="W269" i="17"/>
  <c r="X272" i="17"/>
  <c r="Y272" i="17"/>
  <c r="Z272" i="17"/>
  <c r="AD270" i="17"/>
  <c r="AE267" i="17"/>
  <c r="AG267" i="17"/>
  <c r="AH266" i="17"/>
  <c r="AH276" i="17"/>
  <c r="AL270" i="17"/>
  <c r="AM266" i="17"/>
  <c r="AO269" i="17"/>
  <c r="AP268" i="17"/>
  <c r="AQ267" i="17"/>
  <c r="AT271" i="17"/>
  <c r="AU267" i="17"/>
  <c r="AV266" i="17"/>
  <c r="AW276" i="17"/>
  <c r="AX275" i="17"/>
  <c r="BB266" i="17"/>
  <c r="BB275" i="17"/>
  <c r="BC271" i="17"/>
  <c r="BE267" i="17"/>
  <c r="BF267" i="17"/>
  <c r="BG266" i="17"/>
  <c r="BH270" i="17"/>
  <c r="BJ267" i="17"/>
  <c r="BJ276" i="17"/>
  <c r="BK274" i="17"/>
  <c r="BM269" i="17"/>
  <c r="BN270" i="17"/>
  <c r="CB267" i="17"/>
  <c r="L281" i="17"/>
  <c r="N285" i="17"/>
  <c r="N284" i="17"/>
  <c r="N289" i="17"/>
  <c r="N280" i="17"/>
  <c r="N288" i="17"/>
  <c r="T281" i="17"/>
  <c r="V278" i="17"/>
  <c r="W289" i="17"/>
  <c r="AD285" i="17"/>
  <c r="AD280" i="17"/>
  <c r="AD279" i="17"/>
  <c r="AD288" i="17"/>
  <c r="AD278" i="17"/>
  <c r="AD286" i="17"/>
  <c r="AJ280" i="17"/>
  <c r="AT283" i="17"/>
  <c r="AD345" i="17"/>
  <c r="AD344" i="17"/>
  <c r="BG343" i="17"/>
  <c r="BG349" i="17"/>
  <c r="BG347" i="17"/>
  <c r="BG344" i="17"/>
  <c r="BG342" i="17"/>
  <c r="BG341" i="17"/>
  <c r="BG339" i="17"/>
  <c r="AM357" i="17"/>
  <c r="AM359" i="17"/>
  <c r="AM358" i="17"/>
  <c r="AM354" i="17"/>
  <c r="AM353" i="17"/>
  <c r="AM352" i="17"/>
  <c r="AM351" i="17"/>
  <c r="AM361" i="17"/>
  <c r="AM350" i="17"/>
  <c r="AO371" i="17"/>
  <c r="AO370" i="17"/>
  <c r="AO369" i="17"/>
  <c r="AO367" i="17"/>
  <c r="AO363" i="17"/>
  <c r="BO369" i="17"/>
  <c r="BO373" i="17"/>
  <c r="BO372" i="17"/>
  <c r="BJ409" i="17"/>
  <c r="BJ401" i="17"/>
  <c r="BJ405" i="17"/>
  <c r="AC421" i="17"/>
  <c r="AC415" i="17"/>
  <c r="AC411" i="17"/>
  <c r="AC410" i="17"/>
  <c r="AC419" i="17"/>
  <c r="AC418" i="17"/>
  <c r="AC414" i="17"/>
  <c r="AV414" i="17"/>
  <c r="AV413" i="17"/>
  <c r="AV421" i="17"/>
  <c r="AV411" i="17"/>
  <c r="AV420" i="17"/>
  <c r="AV410" i="17"/>
  <c r="AV418" i="17"/>
  <c r="AV419" i="17"/>
  <c r="AV416" i="17"/>
  <c r="AV415" i="17"/>
  <c r="AV412" i="17"/>
  <c r="P114" i="17"/>
  <c r="J128" i="17"/>
  <c r="CB128" i="17" s="1"/>
  <c r="P133" i="17"/>
  <c r="M168" i="17"/>
  <c r="R167" i="17"/>
  <c r="Y163" i="17"/>
  <c r="AC168" i="17"/>
  <c r="AK166" i="17"/>
  <c r="AO166" i="17"/>
  <c r="AW163" i="17"/>
  <c r="BI168" i="17"/>
  <c r="BJ166" i="17"/>
  <c r="G172" i="17"/>
  <c r="G181" i="17"/>
  <c r="K174" i="17"/>
  <c r="CC174" i="17" s="1"/>
  <c r="S172" i="17"/>
  <c r="U180" i="17"/>
  <c r="W176" i="17"/>
  <c r="AA173" i="17"/>
  <c r="AH179" i="17"/>
  <c r="AK172" i="17"/>
  <c r="AP179" i="17"/>
  <c r="AS171" i="17"/>
  <c r="AT178" i="17"/>
  <c r="AX175" i="17"/>
  <c r="BA171" i="17"/>
  <c r="BB179" i="17"/>
  <c r="BF179" i="17"/>
  <c r="BI171" i="17"/>
  <c r="BI181" i="17"/>
  <c r="F192" i="17"/>
  <c r="H190" i="17"/>
  <c r="J184" i="17"/>
  <c r="CB184" i="17" s="1"/>
  <c r="P186" i="17"/>
  <c r="G197" i="17"/>
  <c r="H196" i="17"/>
  <c r="K203" i="17"/>
  <c r="N202" i="17"/>
  <c r="O199" i="17"/>
  <c r="P196" i="17"/>
  <c r="Z198" i="17"/>
  <c r="AA198" i="17"/>
  <c r="AF197" i="17"/>
  <c r="AH196" i="17"/>
  <c r="AI198" i="17"/>
  <c r="AN196" i="17"/>
  <c r="AQ198" i="17"/>
  <c r="AV197" i="17"/>
  <c r="AX196" i="17"/>
  <c r="AY203" i="17"/>
  <c r="BB202" i="17"/>
  <c r="BC200" i="17"/>
  <c r="BF203" i="17"/>
  <c r="BJ195" i="17"/>
  <c r="BJ204" i="17"/>
  <c r="BL198" i="17"/>
  <c r="BN200" i="17"/>
  <c r="G209" i="17"/>
  <c r="H217" i="17"/>
  <c r="L210" i="17"/>
  <c r="CD210" i="17" s="1"/>
  <c r="N209" i="17"/>
  <c r="O207" i="17"/>
  <c r="O216" i="17"/>
  <c r="S215" i="17"/>
  <c r="AA215" i="17"/>
  <c r="AE207" i="17"/>
  <c r="AE216" i="17"/>
  <c r="AL208" i="17"/>
  <c r="AM209" i="17"/>
  <c r="AU214" i="17"/>
  <c r="AV212" i="17"/>
  <c r="AX212" i="17"/>
  <c r="BC209" i="17"/>
  <c r="BF208" i="17"/>
  <c r="BH210" i="17"/>
  <c r="BJ216" i="17"/>
  <c r="J222" i="17"/>
  <c r="K219" i="17"/>
  <c r="CC219" i="17" s="1"/>
  <c r="L222" i="17"/>
  <c r="CD222" i="17" s="1"/>
  <c r="N219" i="17"/>
  <c r="G239" i="17"/>
  <c r="H239" i="17"/>
  <c r="O235" i="17"/>
  <c r="P235" i="17"/>
  <c r="G248" i="17"/>
  <c r="K244" i="17"/>
  <c r="CC244" i="17" s="1"/>
  <c r="L243" i="17"/>
  <c r="CD243" i="17" s="1"/>
  <c r="M246" i="17"/>
  <c r="O244" i="17"/>
  <c r="U245" i="17"/>
  <c r="X243" i="17"/>
  <c r="AI244" i="17"/>
  <c r="AK250" i="17"/>
  <c r="AT253" i="17"/>
  <c r="AU251" i="17"/>
  <c r="AZ243" i="17"/>
  <c r="BC244" i="17"/>
  <c r="BO247" i="17"/>
  <c r="BP247" i="17"/>
  <c r="F265" i="17"/>
  <c r="G262" i="17"/>
  <c r="H262" i="17"/>
  <c r="L259" i="17"/>
  <c r="CD259" i="17" s="1"/>
  <c r="O260" i="17"/>
  <c r="P262" i="17"/>
  <c r="E275" i="17"/>
  <c r="J275" i="17"/>
  <c r="O277" i="17"/>
  <c r="V271" i="17"/>
  <c r="Y275" i="17"/>
  <c r="Z275" i="17"/>
  <c r="AD271" i="17"/>
  <c r="AT272" i="17"/>
  <c r="F285" i="17"/>
  <c r="F287" i="17"/>
  <c r="F278" i="17"/>
  <c r="F282" i="17"/>
  <c r="F289" i="17"/>
  <c r="J289" i="17"/>
  <c r="J279" i="17"/>
  <c r="J287" i="17"/>
  <c r="O288" i="17"/>
  <c r="O281" i="17"/>
  <c r="O286" i="17"/>
  <c r="AR282" i="17"/>
  <c r="AR289" i="17"/>
  <c r="AR288" i="17"/>
  <c r="AR280" i="17"/>
  <c r="AZ282" i="17"/>
  <c r="AZ289" i="17"/>
  <c r="AZ281" i="17"/>
  <c r="BG286" i="17"/>
  <c r="BG285" i="17"/>
  <c r="H309" i="17"/>
  <c r="H311" i="17"/>
  <c r="H310" i="17"/>
  <c r="H306" i="17"/>
  <c r="H303" i="17"/>
  <c r="H302" i="17"/>
  <c r="AT345" i="17"/>
  <c r="AT344" i="17"/>
  <c r="AZ346" i="17"/>
  <c r="AZ347" i="17"/>
  <c r="AZ339" i="17"/>
  <c r="CI344" i="17"/>
  <c r="BR344" i="17"/>
  <c r="I357" i="17"/>
  <c r="CA357" i="17" s="1"/>
  <c r="I360" i="17"/>
  <c r="I359" i="17"/>
  <c r="I358" i="17"/>
  <c r="CA358" i="17" s="1"/>
  <c r="I356" i="17"/>
  <c r="I352" i="17"/>
  <c r="I351" i="17"/>
  <c r="I350" i="17"/>
  <c r="AM360" i="17"/>
  <c r="AZ358" i="17"/>
  <c r="AZ359" i="17"/>
  <c r="AZ351" i="17"/>
  <c r="BE357" i="17"/>
  <c r="BE360" i="17"/>
  <c r="BE359" i="17"/>
  <c r="BE358" i="17"/>
  <c r="BE356" i="17"/>
  <c r="BE352" i="17"/>
  <c r="BE351" i="17"/>
  <c r="BE350" i="17"/>
  <c r="BK359" i="17"/>
  <c r="BK361" i="17"/>
  <c r="BK357" i="17"/>
  <c r="BK356" i="17"/>
  <c r="BK355" i="17"/>
  <c r="BK353" i="17"/>
  <c r="BK352" i="17"/>
  <c r="BK351" i="17"/>
  <c r="CI351" i="17"/>
  <c r="BR351" i="17"/>
  <c r="I381" i="17"/>
  <c r="I375" i="17"/>
  <c r="I383" i="17"/>
  <c r="I382" i="17"/>
  <c r="CA382" i="17" s="1"/>
  <c r="I379" i="17"/>
  <c r="I378" i="17"/>
  <c r="I374" i="17"/>
  <c r="H405" i="17"/>
  <c r="H404" i="17"/>
  <c r="H406" i="17"/>
  <c r="H403" i="17"/>
  <c r="H402" i="17"/>
  <c r="H401" i="17"/>
  <c r="H400" i="17"/>
  <c r="H409" i="17"/>
  <c r="H399" i="17"/>
  <c r="H408" i="17"/>
  <c r="H398" i="17"/>
  <c r="G107" i="17"/>
  <c r="N107" i="17"/>
  <c r="O103" i="17"/>
  <c r="CA108" i="17"/>
  <c r="F111" i="17"/>
  <c r="G111" i="17"/>
  <c r="H110" i="17"/>
  <c r="L113" i="17"/>
  <c r="M110" i="17"/>
  <c r="P118" i="17"/>
  <c r="E126" i="17"/>
  <c r="G127" i="17"/>
  <c r="H125" i="17"/>
  <c r="I125" i="17"/>
  <c r="J131" i="17"/>
  <c r="O124" i="17"/>
  <c r="P122" i="17"/>
  <c r="BR128" i="17"/>
  <c r="E145" i="17"/>
  <c r="H137" i="17"/>
  <c r="L143" i="17"/>
  <c r="CD143" i="17" s="1"/>
  <c r="P135" i="17"/>
  <c r="P144" i="17"/>
  <c r="CI137" i="17"/>
  <c r="E150" i="17"/>
  <c r="F147" i="17"/>
  <c r="I156" i="17"/>
  <c r="CA156" i="17" s="1"/>
  <c r="M148" i="17"/>
  <c r="M157" i="17"/>
  <c r="CA155" i="17"/>
  <c r="F160" i="17"/>
  <c r="M158" i="17"/>
  <c r="N167" i="17"/>
  <c r="O169" i="17"/>
  <c r="Q160" i="17"/>
  <c r="Q169" i="17"/>
  <c r="U164" i="17"/>
  <c r="V161" i="17"/>
  <c r="W158" i="17"/>
  <c r="X169" i="17"/>
  <c r="Y164" i="17"/>
  <c r="Z162" i="17"/>
  <c r="AC158" i="17"/>
  <c r="AD167" i="17"/>
  <c r="AE169" i="17"/>
  <c r="AG160" i="17"/>
  <c r="AK167" i="17"/>
  <c r="AM162" i="17"/>
  <c r="AO158" i="17"/>
  <c r="AO167" i="17"/>
  <c r="AS164" i="17"/>
  <c r="AT161" i="17"/>
  <c r="AU158" i="17"/>
  <c r="AV169" i="17"/>
  <c r="AW164" i="17"/>
  <c r="BB159" i="17"/>
  <c r="BB169" i="17"/>
  <c r="BD161" i="17"/>
  <c r="BE162" i="17"/>
  <c r="BF159" i="17"/>
  <c r="BI158" i="17"/>
  <c r="BJ167" i="17"/>
  <c r="BK169" i="17"/>
  <c r="BM161" i="17"/>
  <c r="BN159" i="17"/>
  <c r="BR168" i="17"/>
  <c r="F176" i="17"/>
  <c r="G173" i="17"/>
  <c r="K175" i="17"/>
  <c r="CC175" i="17" s="1"/>
  <c r="S173" i="17"/>
  <c r="U170" i="17"/>
  <c r="U181" i="17"/>
  <c r="AA174" i="17"/>
  <c r="AD179" i="17"/>
  <c r="AG172" i="17"/>
  <c r="AI181" i="17"/>
  <c r="AK173" i="17"/>
  <c r="AO172" i="17"/>
  <c r="AQ181" i="17"/>
  <c r="AS172" i="17"/>
  <c r="AT170" i="17"/>
  <c r="AT179" i="17"/>
  <c r="AX179" i="17"/>
  <c r="BA172" i="17"/>
  <c r="BB170" i="17"/>
  <c r="BB181" i="17"/>
  <c r="BE172" i="17"/>
  <c r="BI172" i="17"/>
  <c r="BJ179" i="17"/>
  <c r="BR172" i="17"/>
  <c r="BR176" i="17"/>
  <c r="J185" i="17"/>
  <c r="L193" i="17"/>
  <c r="P190" i="17"/>
  <c r="CC188" i="17"/>
  <c r="G199" i="17"/>
  <c r="H197" i="17"/>
  <c r="N194" i="17"/>
  <c r="N203" i="17"/>
  <c r="O200" i="17"/>
  <c r="P197" i="17"/>
  <c r="R196" i="17"/>
  <c r="T194" i="17"/>
  <c r="X205" i="17"/>
  <c r="Z200" i="17"/>
  <c r="AA199" i="17"/>
  <c r="AC197" i="17"/>
  <c r="AF198" i="17"/>
  <c r="AH200" i="17"/>
  <c r="AI199" i="17"/>
  <c r="AK197" i="17"/>
  <c r="AN197" i="17"/>
  <c r="AQ199" i="17"/>
  <c r="AS197" i="17"/>
  <c r="AV198" i="17"/>
  <c r="AX200" i="17"/>
  <c r="BB194" i="17"/>
  <c r="BB203" i="17"/>
  <c r="BC202" i="17"/>
  <c r="BF204" i="17"/>
  <c r="BJ196" i="17"/>
  <c r="BJ205" i="17"/>
  <c r="BL202" i="17"/>
  <c r="BN203" i="17"/>
  <c r="BP194" i="17"/>
  <c r="E209" i="17"/>
  <c r="G210" i="17"/>
  <c r="L214" i="17"/>
  <c r="CD214" i="17" s="1"/>
  <c r="N211" i="17"/>
  <c r="O208" i="17"/>
  <c r="O217" i="17"/>
  <c r="V206" i="17"/>
  <c r="AD206" i="17"/>
  <c r="AE208" i="17"/>
  <c r="AE217" i="17"/>
  <c r="AL211" i="17"/>
  <c r="AM210" i="17"/>
  <c r="AN206" i="17"/>
  <c r="AP207" i="17"/>
  <c r="AV214" i="17"/>
  <c r="AX215" i="17"/>
  <c r="BC210" i="17"/>
  <c r="BF209" i="17"/>
  <c r="BH214" i="17"/>
  <c r="K222" i="17"/>
  <c r="CC222" i="17" s="1"/>
  <c r="N220" i="17"/>
  <c r="P238" i="17"/>
  <c r="CD235" i="17"/>
  <c r="G251" i="17"/>
  <c r="L246" i="17"/>
  <c r="O246" i="17"/>
  <c r="AI247" i="17"/>
  <c r="AU252" i="17"/>
  <c r="AZ246" i="17"/>
  <c r="BK243" i="17"/>
  <c r="BO248" i="17"/>
  <c r="BP250" i="17"/>
  <c r="G263" i="17"/>
  <c r="H263" i="17"/>
  <c r="L262" i="17"/>
  <c r="O263" i="17"/>
  <c r="P263" i="17"/>
  <c r="E276" i="17"/>
  <c r="O266" i="17"/>
  <c r="V272" i="17"/>
  <c r="Y276" i="17"/>
  <c r="AD272" i="17"/>
  <c r="AI266" i="17"/>
  <c r="AT274" i="17"/>
  <c r="BK277" i="17"/>
  <c r="BP268" i="17"/>
  <c r="F279" i="17"/>
  <c r="G288" i="17"/>
  <c r="G283" i="17"/>
  <c r="G289" i="17"/>
  <c r="G278" i="17"/>
  <c r="H285" i="17"/>
  <c r="J282" i="17"/>
  <c r="CB282" i="17" s="1"/>
  <c r="O278" i="17"/>
  <c r="Y286" i="17"/>
  <c r="Y287" i="17"/>
  <c r="Y284" i="17"/>
  <c r="Y281" i="17"/>
  <c r="Y279" i="17"/>
  <c r="AB282" i="17"/>
  <c r="AB289" i="17"/>
  <c r="AB288" i="17"/>
  <c r="AB280" i="17"/>
  <c r="AR281" i="17"/>
  <c r="AZ280" i="17"/>
  <c r="BH282" i="17"/>
  <c r="BH289" i="17"/>
  <c r="BH288" i="17"/>
  <c r="BH281" i="17"/>
  <c r="BH280" i="17"/>
  <c r="BP282" i="17"/>
  <c r="BP289" i="17"/>
  <c r="BP288" i="17"/>
  <c r="BP280" i="17"/>
  <c r="N345" i="17"/>
  <c r="N344" i="17"/>
  <c r="J360" i="17"/>
  <c r="J361" i="17"/>
  <c r="J359" i="17"/>
  <c r="J355" i="17"/>
  <c r="J354" i="17"/>
  <c r="J353" i="17"/>
  <c r="CB353" i="17" s="1"/>
  <c r="J351" i="17"/>
  <c r="AJ358" i="17"/>
  <c r="AJ359" i="17"/>
  <c r="AJ351" i="17"/>
  <c r="BF360" i="17"/>
  <c r="BF361" i="17"/>
  <c r="BF359" i="17"/>
  <c r="BF355" i="17"/>
  <c r="BF354" i="17"/>
  <c r="BF353" i="17"/>
  <c r="BF351" i="17"/>
  <c r="BL361" i="17"/>
  <c r="BL358" i="17"/>
  <c r="BL356" i="17"/>
  <c r="BL355" i="17"/>
  <c r="BL354" i="17"/>
  <c r="BL352" i="17"/>
  <c r="BL351" i="17"/>
  <c r="BL360" i="17"/>
  <c r="BL350" i="17"/>
  <c r="T405" i="17"/>
  <c r="T404" i="17"/>
  <c r="T407" i="17"/>
  <c r="T406" i="17"/>
  <c r="T403" i="17"/>
  <c r="T402" i="17"/>
  <c r="T400" i="17"/>
  <c r="T399" i="17"/>
  <c r="T398" i="17"/>
  <c r="Y166" i="17"/>
  <c r="AK168" i="17"/>
  <c r="AW166" i="17"/>
  <c r="BM162" i="17"/>
  <c r="BN162" i="17"/>
  <c r="CI162" i="17"/>
  <c r="CB162" i="17" s="1"/>
  <c r="F178" i="17"/>
  <c r="G174" i="17"/>
  <c r="H170" i="17"/>
  <c r="I181" i="17"/>
  <c r="K178" i="17"/>
  <c r="N172" i="17"/>
  <c r="R172" i="17"/>
  <c r="S174" i="17"/>
  <c r="U171" i="17"/>
  <c r="V178" i="17"/>
  <c r="Z171" i="17"/>
  <c r="AA175" i="17"/>
  <c r="AC172" i="17"/>
  <c r="AD170" i="17"/>
  <c r="AD181" i="17"/>
  <c r="AG174" i="17"/>
  <c r="AI170" i="17"/>
  <c r="AK176" i="17"/>
  <c r="AL172" i="17"/>
  <c r="AL181" i="17"/>
  <c r="AO174" i="17"/>
  <c r="AQ170" i="17"/>
  <c r="AS173" i="17"/>
  <c r="AT171" i="17"/>
  <c r="AT180" i="17"/>
  <c r="AW172" i="17"/>
  <c r="AY181" i="17"/>
  <c r="BA173" i="17"/>
  <c r="BB171" i="17"/>
  <c r="BE174" i="17"/>
  <c r="BG170" i="17"/>
  <c r="BI173" i="17"/>
  <c r="BJ170" i="17"/>
  <c r="BJ181" i="17"/>
  <c r="BN179" i="17"/>
  <c r="G183" i="17"/>
  <c r="J187" i="17"/>
  <c r="L182" i="17"/>
  <c r="CD182" i="17" s="1"/>
  <c r="CC182" i="17"/>
  <c r="F202" i="17"/>
  <c r="G200" i="17"/>
  <c r="H198" i="17"/>
  <c r="J196" i="17"/>
  <c r="L194" i="17"/>
  <c r="CD194" i="17" s="1"/>
  <c r="N195" i="17"/>
  <c r="N204" i="17"/>
  <c r="O202" i="17"/>
  <c r="P198" i="17"/>
  <c r="R200" i="17"/>
  <c r="T198" i="17"/>
  <c r="V196" i="17"/>
  <c r="V205" i="17"/>
  <c r="X194" i="17"/>
  <c r="Z202" i="17"/>
  <c r="AA203" i="17"/>
  <c r="AC205" i="17"/>
  <c r="AF202" i="17"/>
  <c r="AH202" i="17"/>
  <c r="AI203" i="17"/>
  <c r="AK205" i="17"/>
  <c r="AN198" i="17"/>
  <c r="AQ203" i="17"/>
  <c r="AS205" i="17"/>
  <c r="AV202" i="17"/>
  <c r="AX203" i="17"/>
  <c r="AZ194" i="17"/>
  <c r="BB195" i="17"/>
  <c r="BB204" i="17"/>
  <c r="BC203" i="17"/>
  <c r="BJ197" i="17"/>
  <c r="BK203" i="17"/>
  <c r="BL203" i="17"/>
  <c r="BN204" i="17"/>
  <c r="BP198" i="17"/>
  <c r="E217" i="17"/>
  <c r="G211" i="17"/>
  <c r="H207" i="17"/>
  <c r="K207" i="17"/>
  <c r="N212" i="17"/>
  <c r="O209" i="17"/>
  <c r="P217" i="17"/>
  <c r="R215" i="17"/>
  <c r="T206" i="17"/>
  <c r="V208" i="17"/>
  <c r="AB206" i="17"/>
  <c r="AD208" i="17"/>
  <c r="AE209" i="17"/>
  <c r="AJ214" i="17"/>
  <c r="AL212" i="17"/>
  <c r="AM211" i="17"/>
  <c r="AN209" i="17"/>
  <c r="AP208" i="17"/>
  <c r="AS217" i="17"/>
  <c r="AU207" i="17"/>
  <c r="AU216" i="17"/>
  <c r="AV217" i="17"/>
  <c r="AX216" i="17"/>
  <c r="AZ210" i="17"/>
  <c r="BC211" i="17"/>
  <c r="BF210" i="17"/>
  <c r="BG210" i="17"/>
  <c r="BK206" i="17"/>
  <c r="BL210" i="17"/>
  <c r="BN212" i="17"/>
  <c r="F220" i="17"/>
  <c r="G219" i="17"/>
  <c r="J224" i="17"/>
  <c r="K223" i="17"/>
  <c r="N222" i="17"/>
  <c r="BR220" i="17"/>
  <c r="CD229" i="17"/>
  <c r="I230" i="17"/>
  <c r="L230" i="17"/>
  <c r="M234" i="17"/>
  <c r="O239" i="17"/>
  <c r="P239" i="17"/>
  <c r="BR241" i="17"/>
  <c r="F245" i="17"/>
  <c r="G252" i="17"/>
  <c r="I246" i="17"/>
  <c r="K247" i="17"/>
  <c r="CC247" i="17" s="1"/>
  <c r="L247" i="17"/>
  <c r="CD247" i="17" s="1"/>
  <c r="O248" i="17"/>
  <c r="S244" i="17"/>
  <c r="U250" i="17"/>
  <c r="X247" i="17"/>
  <c r="AC242" i="17"/>
  <c r="AG242" i="17"/>
  <c r="AI248" i="17"/>
  <c r="AJ250" i="17"/>
  <c r="AM248" i="17"/>
  <c r="AR242" i="17"/>
  <c r="AS245" i="17"/>
  <c r="AU243" i="17"/>
  <c r="AU253" i="17"/>
  <c r="AZ247" i="17"/>
  <c r="BA253" i="17"/>
  <c r="BC247" i="17"/>
  <c r="BD247" i="17"/>
  <c r="BI242" i="17"/>
  <c r="BK244" i="17"/>
  <c r="BL243" i="17"/>
  <c r="BO251" i="17"/>
  <c r="BP251" i="17"/>
  <c r="G254" i="17"/>
  <c r="G264" i="17"/>
  <c r="CC256" i="17"/>
  <c r="L263" i="17"/>
  <c r="CD263" i="17" s="1"/>
  <c r="N265" i="17"/>
  <c r="O264" i="17"/>
  <c r="CI265" i="17"/>
  <c r="CD265" i="17" s="1"/>
  <c r="F274" i="17"/>
  <c r="G272" i="17"/>
  <c r="I277" i="17"/>
  <c r="N271" i="17"/>
  <c r="O267" i="17"/>
  <c r="P266" i="17"/>
  <c r="Q276" i="17"/>
  <c r="V274" i="17"/>
  <c r="W274" i="17"/>
  <c r="Y277" i="17"/>
  <c r="AD274" i="17"/>
  <c r="AE271" i="17"/>
  <c r="AG272" i="17"/>
  <c r="AH270" i="17"/>
  <c r="AL274" i="17"/>
  <c r="AM270" i="17"/>
  <c r="AO276" i="17"/>
  <c r="AP272" i="17"/>
  <c r="AT266" i="17"/>
  <c r="AT275" i="17"/>
  <c r="AU271" i="17"/>
  <c r="AW267" i="17"/>
  <c r="AX267" i="17"/>
  <c r="BB269" i="17"/>
  <c r="BC277" i="17"/>
  <c r="BE272" i="17"/>
  <c r="BF271" i="17"/>
  <c r="BJ270" i="17"/>
  <c r="BK266" i="17"/>
  <c r="BM276" i="17"/>
  <c r="BN275" i="17"/>
  <c r="BP269" i="17"/>
  <c r="F280" i="17"/>
  <c r="G279" i="17"/>
  <c r="I286" i="17"/>
  <c r="CA286" i="17" s="1"/>
  <c r="I279" i="17"/>
  <c r="I287" i="17"/>
  <c r="J283" i="17"/>
  <c r="O279" i="17"/>
  <c r="V284" i="17"/>
  <c r="Y280" i="17"/>
  <c r="AB281" i="17"/>
  <c r="AZ288" i="17"/>
  <c r="BI285" i="17"/>
  <c r="BI288" i="17"/>
  <c r="BI283" i="17"/>
  <c r="BP281" i="17"/>
  <c r="O300" i="17"/>
  <c r="O299" i="17"/>
  <c r="O298" i="17"/>
  <c r="O295" i="17"/>
  <c r="O294" i="17"/>
  <c r="O293" i="17"/>
  <c r="O291" i="17"/>
  <c r="O290" i="17"/>
  <c r="AU357" i="17"/>
  <c r="AU359" i="17"/>
  <c r="AU358" i="17"/>
  <c r="AU354" i="17"/>
  <c r="AU353" i="17"/>
  <c r="AU352" i="17"/>
  <c r="AU351" i="17"/>
  <c r="AU361" i="17"/>
  <c r="AU350" i="17"/>
  <c r="AK372" i="17"/>
  <c r="AK365" i="17"/>
  <c r="AK373" i="17"/>
  <c r="AK371" i="17"/>
  <c r="AK370" i="17"/>
  <c r="AK367" i="17"/>
  <c r="AK366" i="17"/>
  <c r="AK363" i="17"/>
  <c r="AK362" i="17"/>
  <c r="M393" i="17"/>
  <c r="M394" i="17"/>
  <c r="M395" i="17"/>
  <c r="M391" i="17"/>
  <c r="M390" i="17"/>
  <c r="M387" i="17"/>
  <c r="M386" i="17"/>
  <c r="T408" i="17"/>
  <c r="Q284" i="17"/>
  <c r="R284" i="17"/>
  <c r="AC288" i="17"/>
  <c r="AE286" i="17"/>
  <c r="AG287" i="17"/>
  <c r="AH283" i="17"/>
  <c r="AL287" i="17"/>
  <c r="AM289" i="17"/>
  <c r="AO287" i="17"/>
  <c r="AP283" i="17"/>
  <c r="AS288" i="17"/>
  <c r="AU286" i="17"/>
  <c r="AW287" i="17"/>
  <c r="BB287" i="17"/>
  <c r="BC286" i="17"/>
  <c r="BE281" i="17"/>
  <c r="BF280" i="17"/>
  <c r="BK281" i="17"/>
  <c r="CI287" i="17"/>
  <c r="CA287" i="17" s="1"/>
  <c r="F299" i="17"/>
  <c r="G301" i="17"/>
  <c r="L301" i="17"/>
  <c r="N291" i="17"/>
  <c r="F313" i="17"/>
  <c r="K305" i="17"/>
  <c r="L313" i="17"/>
  <c r="N311" i="17"/>
  <c r="O311" i="17"/>
  <c r="G319" i="17"/>
  <c r="H319" i="17"/>
  <c r="J316" i="17"/>
  <c r="J325" i="17"/>
  <c r="CB325" i="17" s="1"/>
  <c r="O319" i="17"/>
  <c r="P319" i="17"/>
  <c r="F332" i="17"/>
  <c r="G331" i="17"/>
  <c r="H335" i="17"/>
  <c r="K327" i="17"/>
  <c r="L327" i="17"/>
  <c r="L337" i="17"/>
  <c r="N332" i="17"/>
  <c r="O331" i="17"/>
  <c r="P335" i="17"/>
  <c r="E341" i="17"/>
  <c r="G339" i="17"/>
  <c r="H339" i="17"/>
  <c r="H348" i="17"/>
  <c r="J342" i="17"/>
  <c r="CB342" i="17" s="1"/>
  <c r="K342" i="17"/>
  <c r="CC342" i="17" s="1"/>
  <c r="L347" i="17"/>
  <c r="O348" i="17"/>
  <c r="P344" i="17"/>
  <c r="R339" i="17"/>
  <c r="R349" i="17"/>
  <c r="S349" i="17"/>
  <c r="U342" i="17"/>
  <c r="W343" i="17"/>
  <c r="X341" i="17"/>
  <c r="Z346" i="17"/>
  <c r="AA343" i="17"/>
  <c r="AB347" i="17"/>
  <c r="AE348" i="17"/>
  <c r="AF344" i="17"/>
  <c r="AH339" i="17"/>
  <c r="AH349" i="17"/>
  <c r="AI349" i="17"/>
  <c r="AK341" i="17"/>
  <c r="AM339" i="17"/>
  <c r="AN339" i="17"/>
  <c r="AN348" i="17"/>
  <c r="AP342" i="17"/>
  <c r="AQ341" i="17"/>
  <c r="AR339" i="17"/>
  <c r="AU348" i="17"/>
  <c r="AV344" i="17"/>
  <c r="AX339" i="17"/>
  <c r="BC343" i="17"/>
  <c r="BD344" i="17"/>
  <c r="BE342" i="17"/>
  <c r="BF339" i="17"/>
  <c r="BH342" i="17"/>
  <c r="BM340" i="17"/>
  <c r="BN341" i="17"/>
  <c r="E354" i="17"/>
  <c r="G359" i="17"/>
  <c r="K354" i="17"/>
  <c r="M351" i="17"/>
  <c r="M360" i="17"/>
  <c r="O354" i="17"/>
  <c r="P355" i="17"/>
  <c r="Q359" i="17"/>
  <c r="R361" i="17"/>
  <c r="T359" i="17"/>
  <c r="U356" i="17"/>
  <c r="W351" i="17"/>
  <c r="Y359" i="17"/>
  <c r="Z361" i="17"/>
  <c r="AB359" i="17"/>
  <c r="AC356" i="17"/>
  <c r="AE351" i="17"/>
  <c r="AE361" i="17"/>
  <c r="AG358" i="17"/>
  <c r="AH359" i="17"/>
  <c r="AK355" i="17"/>
  <c r="AO358" i="17"/>
  <c r="AP359" i="17"/>
  <c r="AS355" i="17"/>
  <c r="AW358" i="17"/>
  <c r="AX359" i="17"/>
  <c r="BA356" i="17"/>
  <c r="BC353" i="17"/>
  <c r="BG354" i="17"/>
  <c r="BI352" i="17"/>
  <c r="BO355" i="17"/>
  <c r="BP354" i="17"/>
  <c r="E373" i="17"/>
  <c r="H364" i="17"/>
  <c r="L365" i="17"/>
  <c r="P364" i="17"/>
  <c r="Q365" i="17"/>
  <c r="U366" i="17"/>
  <c r="AB364" i="17"/>
  <c r="AC372" i="17"/>
  <c r="AC367" i="17"/>
  <c r="AF370" i="17"/>
  <c r="AJ363" i="17"/>
  <c r="AP369" i="17"/>
  <c r="AQ372" i="17"/>
  <c r="AR370" i="17"/>
  <c r="AU365" i="17"/>
  <c r="BI365" i="17"/>
  <c r="BJ369" i="17"/>
  <c r="BL364" i="17"/>
  <c r="BM366" i="17"/>
  <c r="O391" i="17"/>
  <c r="O396" i="17"/>
  <c r="P391" i="17"/>
  <c r="CI393" i="17"/>
  <c r="CB393" i="17" s="1"/>
  <c r="BR393" i="17"/>
  <c r="M401" i="17"/>
  <c r="Q403" i="17"/>
  <c r="U408" i="17"/>
  <c r="U402" i="17"/>
  <c r="X400" i="17"/>
  <c r="AR403" i="17"/>
  <c r="BL406" i="17"/>
  <c r="CD402" i="17"/>
  <c r="H421" i="17"/>
  <c r="H416" i="17"/>
  <c r="H414" i="17"/>
  <c r="H412" i="17"/>
  <c r="H420" i="17"/>
  <c r="H410" i="17"/>
  <c r="O419" i="17"/>
  <c r="O420" i="17"/>
  <c r="O412" i="17"/>
  <c r="X421" i="17"/>
  <c r="X418" i="17"/>
  <c r="X415" i="17"/>
  <c r="X414" i="17"/>
  <c r="X411" i="17"/>
  <c r="AI415" i="17"/>
  <c r="AI420" i="17"/>
  <c r="AI413" i="17"/>
  <c r="AI412" i="17"/>
  <c r="AN417" i="17"/>
  <c r="AN419" i="17"/>
  <c r="AN410" i="17"/>
  <c r="AN416" i="17"/>
  <c r="AN415" i="17"/>
  <c r="AN413" i="17"/>
  <c r="G493" i="17"/>
  <c r="G485" i="17"/>
  <c r="CC325" i="17"/>
  <c r="K328" i="17"/>
  <c r="CC328" i="17" s="1"/>
  <c r="E342" i="17"/>
  <c r="G340" i="17"/>
  <c r="H340" i="17"/>
  <c r="H349" i="17"/>
  <c r="K343" i="17"/>
  <c r="CC343" i="17" s="1"/>
  <c r="P346" i="17"/>
  <c r="R340" i="17"/>
  <c r="U349" i="17"/>
  <c r="Z347" i="17"/>
  <c r="AF346" i="17"/>
  <c r="AH340" i="17"/>
  <c r="AK342" i="17"/>
  <c r="AM340" i="17"/>
  <c r="AN340" i="17"/>
  <c r="AN349" i="17"/>
  <c r="AQ342" i="17"/>
  <c r="AR346" i="17"/>
  <c r="AV346" i="17"/>
  <c r="AX340" i="17"/>
  <c r="BC346" i="17"/>
  <c r="BD346" i="17"/>
  <c r="BF341" i="17"/>
  <c r="BH347" i="17"/>
  <c r="BM342" i="17"/>
  <c r="BN342" i="17"/>
  <c r="K356" i="17"/>
  <c r="M352" i="17"/>
  <c r="M361" i="17"/>
  <c r="Q360" i="17"/>
  <c r="U358" i="17"/>
  <c r="W352" i="17"/>
  <c r="Y360" i="17"/>
  <c r="AC358" i="17"/>
  <c r="AG359" i="17"/>
  <c r="AH361" i="17"/>
  <c r="AK356" i="17"/>
  <c r="AO359" i="17"/>
  <c r="AP361" i="17"/>
  <c r="AS356" i="17"/>
  <c r="AW359" i="17"/>
  <c r="AX361" i="17"/>
  <c r="BA359" i="17"/>
  <c r="BC354" i="17"/>
  <c r="BO356" i="17"/>
  <c r="H366" i="17"/>
  <c r="P366" i="17"/>
  <c r="AP370" i="17"/>
  <c r="BD373" i="17"/>
  <c r="BD367" i="17"/>
  <c r="BD372" i="17"/>
  <c r="BI366" i="17"/>
  <c r="BJ370" i="17"/>
  <c r="BL367" i="17"/>
  <c r="CI385" i="17"/>
  <c r="CB385" i="17" s="1"/>
  <c r="BR385" i="17"/>
  <c r="K395" i="17"/>
  <c r="K397" i="17"/>
  <c r="P392" i="17"/>
  <c r="K403" i="17"/>
  <c r="K408" i="17"/>
  <c r="CC408" i="17" s="1"/>
  <c r="M402" i="17"/>
  <c r="AB405" i="17"/>
  <c r="AB404" i="17"/>
  <c r="AB408" i="17"/>
  <c r="AJ405" i="17"/>
  <c r="AJ408" i="17"/>
  <c r="AJ398" i="17"/>
  <c r="AJ404" i="17"/>
  <c r="AJ402" i="17"/>
  <c r="AQ403" i="17"/>
  <c r="AQ408" i="17"/>
  <c r="AQ400" i="17"/>
  <c r="BI408" i="17"/>
  <c r="BI399" i="17"/>
  <c r="BI407" i="17"/>
  <c r="BI403" i="17"/>
  <c r="BK407" i="17"/>
  <c r="BK408" i="17"/>
  <c r="BK400" i="17"/>
  <c r="BL407" i="17"/>
  <c r="BO403" i="17"/>
  <c r="BO408" i="17"/>
  <c r="BO400" i="17"/>
  <c r="BP406" i="17"/>
  <c r="AF417" i="17"/>
  <c r="AF415" i="17"/>
  <c r="AF413" i="17"/>
  <c r="AF421" i="17"/>
  <c r="AF412" i="17"/>
  <c r="AF419" i="17"/>
  <c r="AF410" i="17"/>
  <c r="BP418" i="17"/>
  <c r="BP420" i="17"/>
  <c r="BP419" i="17"/>
  <c r="BP416" i="17"/>
  <c r="BP415" i="17"/>
  <c r="BP411" i="17"/>
  <c r="H430" i="17"/>
  <c r="H431" i="17"/>
  <c r="H428" i="17"/>
  <c r="H427" i="17"/>
  <c r="H426" i="17"/>
  <c r="H425" i="17"/>
  <c r="H424" i="17"/>
  <c r="H433" i="17"/>
  <c r="H423" i="17"/>
  <c r="BR545" i="17"/>
  <c r="CI545" i="17"/>
  <c r="CD545" i="17" s="1"/>
  <c r="CB732" i="17"/>
  <c r="CC732" i="17"/>
  <c r="CA732" i="17"/>
  <c r="CD757" i="17"/>
  <c r="CB757" i="17"/>
  <c r="CA757" i="17"/>
  <c r="AG289" i="17"/>
  <c r="BC289" i="17"/>
  <c r="BE287" i="17"/>
  <c r="BF283" i="17"/>
  <c r="BK283" i="17"/>
  <c r="M292" i="17"/>
  <c r="N295" i="17"/>
  <c r="G303" i="17"/>
  <c r="N313" i="17"/>
  <c r="P302" i="17"/>
  <c r="K315" i="17"/>
  <c r="CC315" i="17" s="1"/>
  <c r="F335" i="17"/>
  <c r="I329" i="17"/>
  <c r="K331" i="17"/>
  <c r="L329" i="17"/>
  <c r="N335" i="17"/>
  <c r="E348" i="17"/>
  <c r="G343" i="17"/>
  <c r="H341" i="17"/>
  <c r="K344" i="17"/>
  <c r="M340" i="17"/>
  <c r="O338" i="17"/>
  <c r="P338" i="17"/>
  <c r="P347" i="17"/>
  <c r="R341" i="17"/>
  <c r="S339" i="17"/>
  <c r="AH341" i="17"/>
  <c r="AK348" i="17"/>
  <c r="AM343" i="17"/>
  <c r="AN341" i="17"/>
  <c r="AQ343" i="17"/>
  <c r="AK358" i="17"/>
  <c r="AS358" i="17"/>
  <c r="BA360" i="17"/>
  <c r="BC358" i="17"/>
  <c r="E362" i="17"/>
  <c r="F364" i="17"/>
  <c r="H367" i="17"/>
  <c r="P367" i="17"/>
  <c r="Z362" i="17"/>
  <c r="AF373" i="17"/>
  <c r="AF363" i="17"/>
  <c r="AF372" i="17"/>
  <c r="AP372" i="17"/>
  <c r="AR369" i="17"/>
  <c r="AR363" i="17"/>
  <c r="AR372" i="17"/>
  <c r="BD362" i="17"/>
  <c r="BE369" i="17"/>
  <c r="BE366" i="17"/>
  <c r="BI367" i="17"/>
  <c r="BL368" i="17"/>
  <c r="BP369" i="17"/>
  <c r="BP366" i="17"/>
  <c r="BP372" i="17"/>
  <c r="CI365" i="17"/>
  <c r="CA365" i="17" s="1"/>
  <c r="P385" i="17"/>
  <c r="P375" i="17"/>
  <c r="P384" i="17"/>
  <c r="CI377" i="17"/>
  <c r="CD377" i="17" s="1"/>
  <c r="BR381" i="17"/>
  <c r="CI381" i="17"/>
  <c r="K388" i="17"/>
  <c r="I405" i="17"/>
  <c r="CA405" i="17" s="1"/>
  <c r="I402" i="17"/>
  <c r="CA402" i="17" s="1"/>
  <c r="K400" i="17"/>
  <c r="M406" i="17"/>
  <c r="P405" i="17"/>
  <c r="P403" i="17"/>
  <c r="P407" i="17"/>
  <c r="U399" i="17"/>
  <c r="W407" i="17"/>
  <c r="W400" i="17"/>
  <c r="X404" i="17"/>
  <c r="AB398" i="17"/>
  <c r="AC408" i="17"/>
  <c r="AC402" i="17"/>
  <c r="AJ399" i="17"/>
  <c r="AN409" i="17"/>
  <c r="AN406" i="17"/>
  <c r="AN402" i="17"/>
  <c r="AN399" i="17"/>
  <c r="AQ401" i="17"/>
  <c r="BE405" i="17"/>
  <c r="BE398" i="17"/>
  <c r="BE407" i="17"/>
  <c r="BE403" i="17"/>
  <c r="BI398" i="17"/>
  <c r="BK404" i="17"/>
  <c r="BO401" i="17"/>
  <c r="H415" i="17"/>
  <c r="M421" i="17"/>
  <c r="M418" i="17"/>
  <c r="M415" i="17"/>
  <c r="M411" i="17"/>
  <c r="X412" i="17"/>
  <c r="AF411" i="17"/>
  <c r="AY415" i="17"/>
  <c r="AY420" i="17"/>
  <c r="AY416" i="17"/>
  <c r="AY412" i="17"/>
  <c r="BP412" i="17"/>
  <c r="H432" i="17"/>
  <c r="CI429" i="17"/>
  <c r="CD429" i="17" s="1"/>
  <c r="BR429" i="17"/>
  <c r="CI457" i="17"/>
  <c r="CD457" i="17" s="1"/>
  <c r="BR457" i="17"/>
  <c r="AH287" i="17"/>
  <c r="AM278" i="17"/>
  <c r="AP287" i="17"/>
  <c r="AX287" i="17"/>
  <c r="BB280" i="17"/>
  <c r="BC278" i="17"/>
  <c r="BE288" i="17"/>
  <c r="BF284" i="17"/>
  <c r="BJ287" i="17"/>
  <c r="BK286" i="17"/>
  <c r="BM281" i="17"/>
  <c r="BN283" i="17"/>
  <c r="F292" i="17"/>
  <c r="G290" i="17"/>
  <c r="M295" i="17"/>
  <c r="N296" i="17"/>
  <c r="BR296" i="17"/>
  <c r="BR300" i="17"/>
  <c r="F305" i="17"/>
  <c r="G306" i="17"/>
  <c r="J312" i="17"/>
  <c r="CB312" i="17" s="1"/>
  <c r="K308" i="17"/>
  <c r="CC308" i="17" s="1"/>
  <c r="N303" i="17"/>
  <c r="P303" i="17"/>
  <c r="G324" i="17"/>
  <c r="J319" i="17"/>
  <c r="CB319" i="17" s="1"/>
  <c r="K318" i="17"/>
  <c r="O324" i="17"/>
  <c r="F326" i="17"/>
  <c r="F336" i="17"/>
  <c r="I337" i="17"/>
  <c r="K334" i="17"/>
  <c r="CC334" i="17" s="1"/>
  <c r="L330" i="17"/>
  <c r="N326" i="17"/>
  <c r="N336" i="17"/>
  <c r="E349" i="17"/>
  <c r="G346" i="17"/>
  <c r="H342" i="17"/>
  <c r="J347" i="17"/>
  <c r="K347" i="17"/>
  <c r="M341" i="17"/>
  <c r="O339" i="17"/>
  <c r="P339" i="17"/>
  <c r="P348" i="17"/>
  <c r="R342" i="17"/>
  <c r="S341" i="17"/>
  <c r="T339" i="17"/>
  <c r="V344" i="17"/>
  <c r="W348" i="17"/>
  <c r="X344" i="17"/>
  <c r="Z339" i="17"/>
  <c r="Z349" i="17"/>
  <c r="AA349" i="17"/>
  <c r="AC341" i="17"/>
  <c r="AE339" i="17"/>
  <c r="AF339" i="17"/>
  <c r="AF348" i="17"/>
  <c r="AH342" i="17"/>
  <c r="AI341" i="17"/>
  <c r="AJ339" i="17"/>
  <c r="AK349" i="17"/>
  <c r="AM346" i="17"/>
  <c r="AN342" i="17"/>
  <c r="AP347" i="17"/>
  <c r="AQ344" i="17"/>
  <c r="AU339" i="17"/>
  <c r="AV339" i="17"/>
  <c r="AV348" i="17"/>
  <c r="AX342" i="17"/>
  <c r="BA342" i="17"/>
  <c r="BD349" i="17"/>
  <c r="BF344" i="17"/>
  <c r="BI342" i="17"/>
  <c r="BM346" i="17"/>
  <c r="BN347" i="17"/>
  <c r="E358" i="17"/>
  <c r="M354" i="17"/>
  <c r="O359" i="17"/>
  <c r="Q350" i="17"/>
  <c r="R351" i="17"/>
  <c r="S354" i="17"/>
  <c r="U351" i="17"/>
  <c r="U360" i="17"/>
  <c r="W354" i="17"/>
  <c r="Y350" i="17"/>
  <c r="Z351" i="17"/>
  <c r="AI350" i="17"/>
  <c r="AK350" i="17"/>
  <c r="AK359" i="17"/>
  <c r="AQ350" i="17"/>
  <c r="AS350" i="17"/>
  <c r="AS359" i="17"/>
  <c r="AY350" i="17"/>
  <c r="BA351" i="17"/>
  <c r="BA361" i="17"/>
  <c r="BC360" i="17"/>
  <c r="BI356" i="17"/>
  <c r="BN357" i="17"/>
  <c r="BO361" i="17"/>
  <c r="BP358" i="17"/>
  <c r="BR357" i="17"/>
  <c r="E363" i="17"/>
  <c r="F366" i="17"/>
  <c r="H368" i="17"/>
  <c r="P370" i="17"/>
  <c r="Z373" i="17"/>
  <c r="AF362" i="17"/>
  <c r="AM363" i="17"/>
  <c r="AR362" i="17"/>
  <c r="AW369" i="17"/>
  <c r="AW371" i="17"/>
  <c r="AY364" i="17"/>
  <c r="AZ368" i="17"/>
  <c r="BD363" i="17"/>
  <c r="BE362" i="17"/>
  <c r="BI371" i="17"/>
  <c r="BL370" i="17"/>
  <c r="CI366" i="17"/>
  <c r="CB366" i="17" s="1"/>
  <c r="BR366" i="17"/>
  <c r="E393" i="17"/>
  <c r="E395" i="17"/>
  <c r="P393" i="17"/>
  <c r="P394" i="17"/>
  <c r="P396" i="17"/>
  <c r="AS408" i="17"/>
  <c r="AS402" i="17"/>
  <c r="AS398" i="17"/>
  <c r="AS407" i="17"/>
  <c r="AY403" i="17"/>
  <c r="AY404" i="17"/>
  <c r="BH405" i="17"/>
  <c r="BH402" i="17"/>
  <c r="BH408" i="17"/>
  <c r="BH398" i="17"/>
  <c r="BH406" i="17"/>
  <c r="BI401" i="17"/>
  <c r="BL405" i="17"/>
  <c r="BL408" i="17"/>
  <c r="BL399" i="17"/>
  <c r="BL404" i="17"/>
  <c r="BL402" i="17"/>
  <c r="BM405" i="17"/>
  <c r="BM407" i="17"/>
  <c r="BM402" i="17"/>
  <c r="BM398" i="17"/>
  <c r="BO404" i="17"/>
  <c r="CI398" i="17"/>
  <c r="CA398" i="17" s="1"/>
  <c r="BR398" i="17"/>
  <c r="H418" i="17"/>
  <c r="X416" i="17"/>
  <c r="AB418" i="17"/>
  <c r="AB415" i="17"/>
  <c r="AB412" i="17"/>
  <c r="AB411" i="17"/>
  <c r="AB420" i="17"/>
  <c r="AF414" i="17"/>
  <c r="AJ418" i="17"/>
  <c r="AJ419" i="17"/>
  <c r="AJ415" i="17"/>
  <c r="AJ414" i="17"/>
  <c r="AJ411" i="17"/>
  <c r="AN414" i="17"/>
  <c r="AY413" i="17"/>
  <c r="CB604" i="17"/>
  <c r="CA604" i="17"/>
  <c r="CD643" i="17"/>
  <c r="CC643" i="17"/>
  <c r="CB643" i="17"/>
  <c r="CA643" i="17"/>
  <c r="U288" i="17"/>
  <c r="AE278" i="17"/>
  <c r="AG279" i="17"/>
  <c r="AH278" i="17"/>
  <c r="AH288" i="17"/>
  <c r="AK280" i="17"/>
  <c r="AL282" i="17"/>
  <c r="AM281" i="17"/>
  <c r="AO279" i="17"/>
  <c r="AP278" i="17"/>
  <c r="AP288" i="17"/>
  <c r="AU278" i="17"/>
  <c r="AW279" i="17"/>
  <c r="BC279" i="17"/>
  <c r="BE289" i="17"/>
  <c r="BF286" i="17"/>
  <c r="BK287" i="17"/>
  <c r="G293" i="17"/>
  <c r="M296" i="17"/>
  <c r="N298" i="17"/>
  <c r="G307" i="17"/>
  <c r="K310" i="17"/>
  <c r="CC310" i="17" s="1"/>
  <c r="N304" i="17"/>
  <c r="P306" i="17"/>
  <c r="J320" i="17"/>
  <c r="K319" i="17"/>
  <c r="F327" i="17"/>
  <c r="F337" i="17"/>
  <c r="K335" i="17"/>
  <c r="L331" i="17"/>
  <c r="N327" i="17"/>
  <c r="N337" i="17"/>
  <c r="G347" i="17"/>
  <c r="H343" i="17"/>
  <c r="M342" i="17"/>
  <c r="O340" i="17"/>
  <c r="P340" i="17"/>
  <c r="P349" i="17"/>
  <c r="R344" i="17"/>
  <c r="S342" i="17"/>
  <c r="T346" i="17"/>
  <c r="X346" i="17"/>
  <c r="Z340" i="17"/>
  <c r="AC342" i="17"/>
  <c r="AE340" i="17"/>
  <c r="AF340" i="17"/>
  <c r="AF349" i="17"/>
  <c r="AH344" i="17"/>
  <c r="AI342" i="17"/>
  <c r="AJ346" i="17"/>
  <c r="AM347" i="17"/>
  <c r="AN343" i="17"/>
  <c r="AP338" i="17"/>
  <c r="AP348" i="17"/>
  <c r="AQ347" i="17"/>
  <c r="AS341" i="17"/>
  <c r="AU340" i="17"/>
  <c r="AV340" i="17"/>
  <c r="AV349" i="17"/>
  <c r="AX344" i="17"/>
  <c r="BD338" i="17"/>
  <c r="BE347" i="17"/>
  <c r="BF346" i="17"/>
  <c r="BM347" i="17"/>
  <c r="BN349" i="17"/>
  <c r="E350" i="17"/>
  <c r="E359" i="17"/>
  <c r="H353" i="17"/>
  <c r="L351" i="17"/>
  <c r="M355" i="17"/>
  <c r="O350" i="17"/>
  <c r="O360" i="17"/>
  <c r="Q351" i="17"/>
  <c r="R353" i="17"/>
  <c r="S356" i="17"/>
  <c r="U352" i="17"/>
  <c r="U361" i="17"/>
  <c r="W358" i="17"/>
  <c r="Y351" i="17"/>
  <c r="Z353" i="17"/>
  <c r="AA356" i="17"/>
  <c r="AC352" i="17"/>
  <c r="AC361" i="17"/>
  <c r="AE356" i="17"/>
  <c r="AG350" i="17"/>
  <c r="AH351" i="17"/>
  <c r="AI354" i="17"/>
  <c r="AK351" i="17"/>
  <c r="AK360" i="17"/>
  <c r="AO350" i="17"/>
  <c r="AP351" i="17"/>
  <c r="AQ354" i="17"/>
  <c r="AS351" i="17"/>
  <c r="AS360" i="17"/>
  <c r="AW350" i="17"/>
  <c r="AY354" i="17"/>
  <c r="BA352" i="17"/>
  <c r="BC361" i="17"/>
  <c r="BP359" i="17"/>
  <c r="E365" i="17"/>
  <c r="H370" i="17"/>
  <c r="L370" i="17"/>
  <c r="T369" i="17"/>
  <c r="T368" i="17"/>
  <c r="T372" i="17"/>
  <c r="X373" i="17"/>
  <c r="X367" i="17"/>
  <c r="X372" i="17"/>
  <c r="AC366" i="17"/>
  <c r="AF364" i="17"/>
  <c r="AM364" i="17"/>
  <c r="AQ364" i="17"/>
  <c r="AR364" i="17"/>
  <c r="AT365" i="17"/>
  <c r="AW362" i="17"/>
  <c r="AY365" i="17"/>
  <c r="BD364" i="17"/>
  <c r="BE363" i="17"/>
  <c r="BP363" i="17"/>
  <c r="BR362" i="17"/>
  <c r="F374" i="17"/>
  <c r="L381" i="17"/>
  <c r="L385" i="17"/>
  <c r="L376" i="17"/>
  <c r="L383" i="17"/>
  <c r="P376" i="17"/>
  <c r="BR382" i="17"/>
  <c r="E386" i="17"/>
  <c r="G392" i="17"/>
  <c r="K392" i="17"/>
  <c r="P386" i="17"/>
  <c r="G407" i="17"/>
  <c r="G408" i="17"/>
  <c r="I399" i="17"/>
  <c r="L405" i="17"/>
  <c r="CD405" i="17" s="1"/>
  <c r="L406" i="17"/>
  <c r="L408" i="17"/>
  <c r="CD408" i="17" s="1"/>
  <c r="P399" i="17"/>
  <c r="P409" i="17"/>
  <c r="S403" i="17"/>
  <c r="S404" i="17"/>
  <c r="U403" i="17"/>
  <c r="W408" i="17"/>
  <c r="AB400" i="17"/>
  <c r="AC399" i="17"/>
  <c r="AD405" i="17"/>
  <c r="AJ403" i="17"/>
  <c r="AN400" i="17"/>
  <c r="AQ409" i="17"/>
  <c r="AS399" i="17"/>
  <c r="AY400" i="17"/>
  <c r="BA408" i="17"/>
  <c r="BA402" i="17"/>
  <c r="BA398" i="17"/>
  <c r="BA407" i="17"/>
  <c r="BC407" i="17"/>
  <c r="BC400" i="17"/>
  <c r="BE402" i="17"/>
  <c r="BH399" i="17"/>
  <c r="BI402" i="17"/>
  <c r="BL398" i="17"/>
  <c r="BM399" i="17"/>
  <c r="BO409" i="17"/>
  <c r="H419" i="17"/>
  <c r="K415" i="17"/>
  <c r="K412" i="17"/>
  <c r="K420" i="17"/>
  <c r="M414" i="17"/>
  <c r="X419" i="17"/>
  <c r="AB414" i="17"/>
  <c r="AF416" i="17"/>
  <c r="AJ412" i="17"/>
  <c r="AN418" i="17"/>
  <c r="AW417" i="17"/>
  <c r="AW421" i="17"/>
  <c r="AW410" i="17"/>
  <c r="AW418" i="17"/>
  <c r="AW416" i="17"/>
  <c r="AW414" i="17"/>
  <c r="AY421" i="17"/>
  <c r="BD414" i="17"/>
  <c r="BD413" i="17"/>
  <c r="BD412" i="17"/>
  <c r="BD421" i="17"/>
  <c r="BD411" i="17"/>
  <c r="BD420" i="17"/>
  <c r="BD410" i="17"/>
  <c r="BD418" i="17"/>
  <c r="BF287" i="17"/>
  <c r="BK289" i="17"/>
  <c r="G294" i="17"/>
  <c r="M300" i="17"/>
  <c r="N299" i="17"/>
  <c r="G308" i="17"/>
  <c r="K302" i="17"/>
  <c r="CC302" i="17" s="1"/>
  <c r="K311" i="17"/>
  <c r="N305" i="17"/>
  <c r="P310" i="17"/>
  <c r="J322" i="17"/>
  <c r="K320" i="17"/>
  <c r="O314" i="17"/>
  <c r="F328" i="17"/>
  <c r="K336" i="17"/>
  <c r="CC336" i="17" s="1"/>
  <c r="L332" i="17"/>
  <c r="CD332" i="17" s="1"/>
  <c r="N328" i="17"/>
  <c r="G348" i="17"/>
  <c r="H344" i="17"/>
  <c r="M348" i="17"/>
  <c r="O343" i="17"/>
  <c r="P341" i="17"/>
  <c r="R346" i="17"/>
  <c r="S343" i="17"/>
  <c r="T347" i="17"/>
  <c r="Z341" i="17"/>
  <c r="AH346" i="17"/>
  <c r="AM348" i="17"/>
  <c r="AN344" i="17"/>
  <c r="AQ349" i="17"/>
  <c r="AX346" i="17"/>
  <c r="BF347" i="17"/>
  <c r="BM348" i="17"/>
  <c r="Q352" i="17"/>
  <c r="R354" i="17"/>
  <c r="Y352" i="17"/>
  <c r="Z354" i="17"/>
  <c r="H371" i="17"/>
  <c r="P373" i="17"/>
  <c r="P368" i="17"/>
  <c r="P372" i="17"/>
  <c r="Y369" i="17"/>
  <c r="Y366" i="17"/>
  <c r="AF366" i="17"/>
  <c r="BI372" i="17"/>
  <c r="BI370" i="17"/>
  <c r="BL373" i="17"/>
  <c r="BL366" i="17"/>
  <c r="BL372" i="17"/>
  <c r="E387" i="17"/>
  <c r="P387" i="17"/>
  <c r="M408" i="17"/>
  <c r="M403" i="17"/>
  <c r="Q405" i="17"/>
  <c r="Q399" i="17"/>
  <c r="U406" i="17"/>
  <c r="X409" i="17"/>
  <c r="X403" i="17"/>
  <c r="X408" i="17"/>
  <c r="AB402" i="17"/>
  <c r="AE407" i="17"/>
  <c r="AE400" i="17"/>
  <c r="AJ406" i="17"/>
  <c r="AL409" i="17"/>
  <c r="AL401" i="17"/>
  <c r="AR405" i="17"/>
  <c r="AR404" i="17"/>
  <c r="AR400" i="17"/>
  <c r="AR408" i="17"/>
  <c r="AR398" i="17"/>
  <c r="AS401" i="17"/>
  <c r="AW405" i="17"/>
  <c r="AW399" i="17"/>
  <c r="AW406" i="17"/>
  <c r="AY408" i="17"/>
  <c r="BH400" i="17"/>
  <c r="BI406" i="17"/>
  <c r="BL400" i="17"/>
  <c r="BM403" i="17"/>
  <c r="BP405" i="17"/>
  <c r="BP404" i="17"/>
  <c r="BP400" i="17"/>
  <c r="BP408" i="17"/>
  <c r="BP398" i="17"/>
  <c r="CI404" i="17"/>
  <c r="I417" i="17"/>
  <c r="I414" i="17"/>
  <c r="I411" i="17"/>
  <c r="I410" i="17"/>
  <c r="I419" i="17"/>
  <c r="M419" i="17"/>
  <c r="X420" i="17"/>
  <c r="AF418" i="17"/>
  <c r="BG415" i="17"/>
  <c r="BG421" i="17"/>
  <c r="BG420" i="17"/>
  <c r="BG416" i="17"/>
  <c r="BG412" i="17"/>
  <c r="CB294" i="17"/>
  <c r="CD294" i="17"/>
  <c r="N300" i="17"/>
  <c r="G311" i="17"/>
  <c r="P311" i="17"/>
  <c r="L334" i="17"/>
  <c r="CD334" i="17" s="1"/>
  <c r="H346" i="17"/>
  <c r="R347" i="17"/>
  <c r="AH347" i="17"/>
  <c r="AN346" i="17"/>
  <c r="AX347" i="17"/>
  <c r="BF349" i="17"/>
  <c r="M358" i="17"/>
  <c r="Q356" i="17"/>
  <c r="R355" i="17"/>
  <c r="U354" i="17"/>
  <c r="W360" i="17"/>
  <c r="Y356" i="17"/>
  <c r="Z355" i="17"/>
  <c r="AC354" i="17"/>
  <c r="AE359" i="17"/>
  <c r="AG352" i="17"/>
  <c r="AH354" i="17"/>
  <c r="AI358" i="17"/>
  <c r="AK353" i="17"/>
  <c r="AO352" i="17"/>
  <c r="AP354" i="17"/>
  <c r="AQ358" i="17"/>
  <c r="AS353" i="17"/>
  <c r="AW352" i="17"/>
  <c r="AX354" i="17"/>
  <c r="AY358" i="17"/>
  <c r="BA354" i="17"/>
  <c r="BC350" i="17"/>
  <c r="BD355" i="17"/>
  <c r="BO352" i="17"/>
  <c r="BP351" i="17"/>
  <c r="CI354" i="17"/>
  <c r="BR359" i="17"/>
  <c r="E367" i="17"/>
  <c r="H362" i="17"/>
  <c r="H372" i="17"/>
  <c r="CD372" i="17"/>
  <c r="P362" i="17"/>
  <c r="U363" i="17"/>
  <c r="Y363" i="17"/>
  <c r="AB369" i="17"/>
  <c r="AB371" i="17"/>
  <c r="AB362" i="17"/>
  <c r="AB372" i="17"/>
  <c r="AC371" i="17"/>
  <c r="AF367" i="17"/>
  <c r="AJ369" i="17"/>
  <c r="AJ367" i="17"/>
  <c r="AJ372" i="17"/>
  <c r="AM372" i="17"/>
  <c r="AP365" i="17"/>
  <c r="AQ368" i="17"/>
  <c r="AR367" i="17"/>
  <c r="AW366" i="17"/>
  <c r="AZ369" i="17"/>
  <c r="AZ363" i="17"/>
  <c r="AZ372" i="17"/>
  <c r="BD368" i="17"/>
  <c r="BE370" i="17"/>
  <c r="BI362" i="17"/>
  <c r="BJ362" i="17"/>
  <c r="BL362" i="17"/>
  <c r="BM369" i="17"/>
  <c r="BM363" i="17"/>
  <c r="BP367" i="17"/>
  <c r="H385" i="17"/>
  <c r="H378" i="17"/>
  <c r="H384" i="17"/>
  <c r="L375" i="17"/>
  <c r="M384" i="17"/>
  <c r="M383" i="17"/>
  <c r="P379" i="17"/>
  <c r="E390" i="17"/>
  <c r="H393" i="17"/>
  <c r="H387" i="17"/>
  <c r="H396" i="17"/>
  <c r="L397" i="17"/>
  <c r="L394" i="17"/>
  <c r="CD394" i="17" s="1"/>
  <c r="L396" i="17"/>
  <c r="CD396" i="17" s="1"/>
  <c r="P388" i="17"/>
  <c r="CD387" i="17"/>
  <c r="G404" i="17"/>
  <c r="I406" i="17"/>
  <c r="L399" i="17"/>
  <c r="M398" i="17"/>
  <c r="P401" i="17"/>
  <c r="Q398" i="17"/>
  <c r="S408" i="17"/>
  <c r="U407" i="17"/>
  <c r="X398" i="17"/>
  <c r="Y405" i="17"/>
  <c r="Y402" i="17"/>
  <c r="AA403" i="17"/>
  <c r="AA404" i="17"/>
  <c r="AB403" i="17"/>
  <c r="AC403" i="17"/>
  <c r="AE404" i="17"/>
  <c r="AJ407" i="17"/>
  <c r="AL405" i="17"/>
  <c r="AN404" i="17"/>
  <c r="AR399" i="17"/>
  <c r="AS403" i="17"/>
  <c r="AW398" i="17"/>
  <c r="AZ405" i="17"/>
  <c r="AZ404" i="17"/>
  <c r="AZ400" i="17"/>
  <c r="AZ408" i="17"/>
  <c r="AZ398" i="17"/>
  <c r="BA401" i="17"/>
  <c r="BC408" i="17"/>
  <c r="BH403" i="17"/>
  <c r="BI409" i="17"/>
  <c r="BL401" i="17"/>
  <c r="BM406" i="17"/>
  <c r="BP399" i="17"/>
  <c r="I413" i="17"/>
  <c r="CA413" i="17" s="1"/>
  <c r="T417" i="17"/>
  <c r="T416" i="17"/>
  <c r="T414" i="17"/>
  <c r="T413" i="17"/>
  <c r="T420" i="17"/>
  <c r="T411" i="17"/>
  <c r="AB419" i="17"/>
  <c r="AF420" i="17"/>
  <c r="AJ420" i="17"/>
  <c r="AN421" i="17"/>
  <c r="AW413" i="17"/>
  <c r="BD416" i="17"/>
  <c r="BG413" i="17"/>
  <c r="BR537" i="17"/>
  <c r="CI537" i="17"/>
  <c r="CC537" i="17" s="1"/>
  <c r="F558" i="17"/>
  <c r="G558" i="17"/>
  <c r="H563" i="17"/>
  <c r="E566" i="17"/>
  <c r="F570" i="17"/>
  <c r="H567" i="17"/>
  <c r="E580" i="17"/>
  <c r="CI587" i="17"/>
  <c r="CD587" i="17" s="1"/>
  <c r="F590" i="17"/>
  <c r="CA601" i="17"/>
  <c r="F610" i="17"/>
  <c r="E614" i="17"/>
  <c r="F624" i="17"/>
  <c r="BR619" i="17"/>
  <c r="CI625" i="17"/>
  <c r="CD625" i="17" s="1"/>
  <c r="F646" i="17"/>
  <c r="F730" i="17"/>
  <c r="F801" i="17"/>
  <c r="F797" i="17"/>
  <c r="G839" i="17"/>
  <c r="G832" i="17"/>
  <c r="G841" i="17"/>
  <c r="G830" i="17"/>
  <c r="G836" i="17"/>
  <c r="G835" i="17"/>
  <c r="BR840" i="17"/>
  <c r="CI840" i="17"/>
  <c r="CA840" i="17" s="1"/>
  <c r="AI873" i="17"/>
  <c r="AI869" i="17"/>
  <c r="AI868" i="17"/>
  <c r="AI866" i="17"/>
  <c r="AI876" i="17"/>
  <c r="AI874" i="17"/>
  <c r="AI872" i="17"/>
  <c r="AI870" i="17"/>
  <c r="AN873" i="17"/>
  <c r="AN869" i="17"/>
  <c r="AN868" i="17"/>
  <c r="AN867" i="17"/>
  <c r="AN877" i="17"/>
  <c r="AN876" i="17"/>
  <c r="AN875" i="17"/>
  <c r="AN871" i="17"/>
  <c r="BO874" i="17"/>
  <c r="BO870" i="17"/>
  <c r="BO869" i="17"/>
  <c r="BO868" i="17"/>
  <c r="BO877" i="17"/>
  <c r="BO876" i="17"/>
  <c r="BO872" i="17"/>
  <c r="CI869" i="17"/>
  <c r="CD869" i="17" s="1"/>
  <c r="BR869" i="17"/>
  <c r="AN921" i="17"/>
  <c r="AN917" i="17"/>
  <c r="AN916" i="17"/>
  <c r="AN914" i="17"/>
  <c r="AN924" i="17"/>
  <c r="AN922" i="17"/>
  <c r="AN920" i="17"/>
  <c r="AN918" i="17"/>
  <c r="AS373" i="17"/>
  <c r="AV371" i="17"/>
  <c r="BA373" i="17"/>
  <c r="BH371" i="17"/>
  <c r="E385" i="17"/>
  <c r="CA396" i="17"/>
  <c r="I397" i="17"/>
  <c r="E409" i="17"/>
  <c r="AF400" i="17"/>
  <c r="AU408" i="17"/>
  <c r="BD406" i="17"/>
  <c r="BG408" i="17"/>
  <c r="E419" i="17"/>
  <c r="L415" i="17"/>
  <c r="CD415" i="17" s="1"/>
  <c r="P415" i="17"/>
  <c r="Q413" i="17"/>
  <c r="U419" i="17"/>
  <c r="Y421" i="17"/>
  <c r="AA421" i="17"/>
  <c r="AG415" i="17"/>
  <c r="AO419" i="17"/>
  <c r="AQ416" i="17"/>
  <c r="AR416" i="17"/>
  <c r="AS418" i="17"/>
  <c r="AU420" i="17"/>
  <c r="AZ414" i="17"/>
  <c r="BA414" i="17"/>
  <c r="BC420" i="17"/>
  <c r="BE414" i="17"/>
  <c r="BH414" i="17"/>
  <c r="BI414" i="17"/>
  <c r="BL420" i="17"/>
  <c r="BM418" i="17"/>
  <c r="E424" i="17"/>
  <c r="L424" i="17"/>
  <c r="M423" i="17"/>
  <c r="M433" i="17"/>
  <c r="O428" i="17"/>
  <c r="P427" i="17"/>
  <c r="E445" i="17"/>
  <c r="F440" i="17"/>
  <c r="H445" i="17"/>
  <c r="E451" i="17"/>
  <c r="F447" i="17"/>
  <c r="E466" i="17"/>
  <c r="E480" i="17"/>
  <c r="F476" i="17"/>
  <c r="G481" i="17"/>
  <c r="H478" i="17"/>
  <c r="E486" i="17"/>
  <c r="E496" i="17"/>
  <c r="F496" i="17"/>
  <c r="F505" i="17"/>
  <c r="H500" i="17"/>
  <c r="E510" i="17"/>
  <c r="F515" i="17"/>
  <c r="E528" i="17"/>
  <c r="F524" i="17"/>
  <c r="H528" i="17"/>
  <c r="E531" i="17"/>
  <c r="E541" i="17"/>
  <c r="F541" i="17"/>
  <c r="H532" i="17"/>
  <c r="E544" i="17"/>
  <c r="H543" i="17"/>
  <c r="H552" i="17"/>
  <c r="E554" i="17"/>
  <c r="F560" i="17"/>
  <c r="G559" i="17"/>
  <c r="E567" i="17"/>
  <c r="F571" i="17"/>
  <c r="H568" i="17"/>
  <c r="E581" i="17"/>
  <c r="H586" i="17"/>
  <c r="F591" i="17"/>
  <c r="G595" i="17"/>
  <c r="F611" i="17"/>
  <c r="G613" i="17"/>
  <c r="BR604" i="17"/>
  <c r="E622" i="17"/>
  <c r="F625" i="17"/>
  <c r="H630" i="17"/>
  <c r="BR628" i="17"/>
  <c r="E641" i="17"/>
  <c r="F638" i="17"/>
  <c r="F647" i="17"/>
  <c r="CI645" i="17"/>
  <c r="CC645" i="17" s="1"/>
  <c r="E651" i="17"/>
  <c r="F667" i="17"/>
  <c r="CI664" i="17"/>
  <c r="CC664" i="17" s="1"/>
  <c r="E675" i="17"/>
  <c r="E688" i="17"/>
  <c r="CI694" i="17"/>
  <c r="CA694" i="17" s="1"/>
  <c r="CI714" i="17"/>
  <c r="CA714" i="17" s="1"/>
  <c r="F722" i="17"/>
  <c r="F731" i="17"/>
  <c r="CI726" i="17"/>
  <c r="CA726" i="17" s="1"/>
  <c r="G744" i="17"/>
  <c r="E749" i="17"/>
  <c r="G777" i="17"/>
  <c r="BR783" i="17"/>
  <c r="BR788" i="17"/>
  <c r="F795" i="17"/>
  <c r="F815" i="17"/>
  <c r="F817" i="17"/>
  <c r="F811" i="17"/>
  <c r="H813" i="17"/>
  <c r="H814" i="17"/>
  <c r="H812" i="17"/>
  <c r="H809" i="17"/>
  <c r="H807" i="17"/>
  <c r="BR810" i="17"/>
  <c r="CI810" i="17"/>
  <c r="CB810" i="17" s="1"/>
  <c r="CI826" i="17"/>
  <c r="CD826" i="17" s="1"/>
  <c r="BR826" i="17"/>
  <c r="G833" i="17"/>
  <c r="BR865" i="17"/>
  <c r="CI865" i="17"/>
  <c r="CB865" i="17" s="1"/>
  <c r="AI877" i="17"/>
  <c r="AO875" i="17"/>
  <c r="AO870" i="17"/>
  <c r="AO868" i="17"/>
  <c r="AO866" i="17"/>
  <c r="AO876" i="17"/>
  <c r="AO874" i="17"/>
  <c r="AO872" i="17"/>
  <c r="AO871" i="17"/>
  <c r="AI923" i="17"/>
  <c r="AI925" i="17"/>
  <c r="AI917" i="17"/>
  <c r="AX925" i="17"/>
  <c r="AX916" i="17"/>
  <c r="AX915" i="17"/>
  <c r="AX924" i="17"/>
  <c r="AX914" i="17"/>
  <c r="AX922" i="17"/>
  <c r="AX920" i="17"/>
  <c r="AX919" i="17"/>
  <c r="AX918" i="17"/>
  <c r="M424" i="17"/>
  <c r="F442" i="17"/>
  <c r="F449" i="17"/>
  <c r="F478" i="17"/>
  <c r="H479" i="17"/>
  <c r="E499" i="17"/>
  <c r="H502" i="17"/>
  <c r="E511" i="17"/>
  <c r="F526" i="17"/>
  <c r="E532" i="17"/>
  <c r="H533" i="17"/>
  <c r="E545" i="17"/>
  <c r="H544" i="17"/>
  <c r="H553" i="17"/>
  <c r="E562" i="17"/>
  <c r="E574" i="17"/>
  <c r="E586" i="17"/>
  <c r="F598" i="17"/>
  <c r="F612" i="17"/>
  <c r="BR615" i="17"/>
  <c r="E627" i="17"/>
  <c r="F632" i="17"/>
  <c r="H632" i="17"/>
  <c r="E643" i="17"/>
  <c r="F639" i="17"/>
  <c r="F648" i="17"/>
  <c r="CI638" i="17"/>
  <c r="CA638" i="17" s="1"/>
  <c r="BR643" i="17"/>
  <c r="E652" i="17"/>
  <c r="BR652" i="17"/>
  <c r="E664" i="17"/>
  <c r="F668" i="17"/>
  <c r="G666" i="17"/>
  <c r="H666" i="17"/>
  <c r="E677" i="17"/>
  <c r="F679" i="17"/>
  <c r="CI681" i="17"/>
  <c r="CA681" i="17" s="1"/>
  <c r="E691" i="17"/>
  <c r="F692" i="17"/>
  <c r="G690" i="17"/>
  <c r="F699" i="17"/>
  <c r="E720" i="17"/>
  <c r="F716" i="17"/>
  <c r="F723" i="17"/>
  <c r="F732" i="17"/>
  <c r="BR732" i="17"/>
  <c r="G734" i="17"/>
  <c r="H745" i="17"/>
  <c r="E750" i="17"/>
  <c r="G748" i="17"/>
  <c r="BR757" i="17"/>
  <c r="CI768" i="17"/>
  <c r="CD768" i="17" s="1"/>
  <c r="E778" i="17"/>
  <c r="CI771" i="17"/>
  <c r="CD771" i="17" s="1"/>
  <c r="F789" i="17"/>
  <c r="CD789" i="17"/>
  <c r="CB789" i="17"/>
  <c r="G802" i="17"/>
  <c r="G800" i="17"/>
  <c r="G798" i="17"/>
  <c r="F809" i="17"/>
  <c r="H806" i="17"/>
  <c r="CI817" i="17"/>
  <c r="CC817" i="17" s="1"/>
  <c r="BR817" i="17"/>
  <c r="G826" i="17"/>
  <c r="G822" i="17"/>
  <c r="G820" i="17"/>
  <c r="G834" i="17"/>
  <c r="CI833" i="17"/>
  <c r="CD833" i="17" s="1"/>
  <c r="BR833" i="17"/>
  <c r="E889" i="17"/>
  <c r="E880" i="17"/>
  <c r="E879" i="17"/>
  <c r="E888" i="17"/>
  <c r="E878" i="17"/>
  <c r="E886" i="17"/>
  <c r="E884" i="17"/>
  <c r="E883" i="17"/>
  <c r="E882" i="17"/>
  <c r="H921" i="17"/>
  <c r="H917" i="17"/>
  <c r="H916" i="17"/>
  <c r="H914" i="17"/>
  <c r="BY914" i="17" s="1"/>
  <c r="H924" i="17"/>
  <c r="H922" i="17"/>
  <c r="H920" i="17"/>
  <c r="H918" i="17"/>
  <c r="AX923" i="17"/>
  <c r="AF403" i="17"/>
  <c r="L418" i="17"/>
  <c r="P418" i="17"/>
  <c r="Q415" i="17"/>
  <c r="AG418" i="17"/>
  <c r="AQ421" i="17"/>
  <c r="AR420" i="17"/>
  <c r="AZ416" i="17"/>
  <c r="BA418" i="17"/>
  <c r="BE416" i="17"/>
  <c r="BH416" i="17"/>
  <c r="BI419" i="17"/>
  <c r="BR415" i="17"/>
  <c r="E426" i="17"/>
  <c r="G424" i="17"/>
  <c r="I422" i="17"/>
  <c r="K424" i="17"/>
  <c r="L428" i="17"/>
  <c r="CD428" i="17" s="1"/>
  <c r="M425" i="17"/>
  <c r="N425" i="17"/>
  <c r="O433" i="17"/>
  <c r="P431" i="17"/>
  <c r="BR426" i="17"/>
  <c r="CD430" i="17"/>
  <c r="F434" i="17"/>
  <c r="F443" i="17"/>
  <c r="E454" i="17"/>
  <c r="F453" i="17"/>
  <c r="BR447" i="17"/>
  <c r="BR455" i="17"/>
  <c r="F470" i="17"/>
  <c r="F479" i="17"/>
  <c r="H470" i="17"/>
  <c r="H480" i="17"/>
  <c r="E488" i="17"/>
  <c r="H488" i="17"/>
  <c r="H503" i="17"/>
  <c r="E512" i="17"/>
  <c r="G508" i="17"/>
  <c r="F518" i="17"/>
  <c r="F527" i="17"/>
  <c r="E533" i="17"/>
  <c r="F531" i="17"/>
  <c r="G530" i="17"/>
  <c r="H534" i="17"/>
  <c r="E546" i="17"/>
  <c r="H545" i="17"/>
  <c r="CI551" i="17"/>
  <c r="CD551" i="17" s="1"/>
  <c r="F563" i="17"/>
  <c r="G565" i="17"/>
  <c r="E575" i="17"/>
  <c r="F576" i="17"/>
  <c r="H575" i="17"/>
  <c r="BR570" i="17"/>
  <c r="E587" i="17"/>
  <c r="F584" i="17"/>
  <c r="H579" i="17"/>
  <c r="H588" i="17"/>
  <c r="F599" i="17"/>
  <c r="G599" i="17"/>
  <c r="F602" i="17"/>
  <c r="F613" i="17"/>
  <c r="H602" i="17"/>
  <c r="CI608" i="17"/>
  <c r="CC608" i="17" s="1"/>
  <c r="F615" i="17"/>
  <c r="G618" i="17"/>
  <c r="E631" i="17"/>
  <c r="F636" i="17"/>
  <c r="H633" i="17"/>
  <c r="CI629" i="17"/>
  <c r="BR636" i="17"/>
  <c r="E644" i="17"/>
  <c r="F640" i="17"/>
  <c r="F649" i="17"/>
  <c r="E654" i="17"/>
  <c r="H652" i="17"/>
  <c r="CI658" i="17"/>
  <c r="CD658" i="17" s="1"/>
  <c r="E667" i="17"/>
  <c r="F670" i="17"/>
  <c r="G667" i="17"/>
  <c r="H668" i="17"/>
  <c r="E680" i="17"/>
  <c r="F680" i="17"/>
  <c r="E696" i="17"/>
  <c r="F694" i="17"/>
  <c r="G691" i="17"/>
  <c r="H692" i="17"/>
  <c r="F700" i="17"/>
  <c r="CI703" i="17"/>
  <c r="E721" i="17"/>
  <c r="F718" i="17"/>
  <c r="G715" i="17"/>
  <c r="H721" i="17"/>
  <c r="F724" i="17"/>
  <c r="F733" i="17"/>
  <c r="BR727" i="17"/>
  <c r="F736" i="17"/>
  <c r="G735" i="17"/>
  <c r="H734" i="17"/>
  <c r="E752" i="17"/>
  <c r="G749" i="17"/>
  <c r="H779" i="17"/>
  <c r="H780" i="17"/>
  <c r="CB778" i="17"/>
  <c r="CD778" i="17"/>
  <c r="E788" i="17"/>
  <c r="E782" i="17"/>
  <c r="G789" i="17"/>
  <c r="G788" i="17"/>
  <c r="G791" i="17"/>
  <c r="G796" i="17"/>
  <c r="BR803" i="17"/>
  <c r="G813" i="17"/>
  <c r="G817" i="17"/>
  <c r="G808" i="17"/>
  <c r="G816" i="17"/>
  <c r="G807" i="17"/>
  <c r="G812" i="17"/>
  <c r="G811" i="17"/>
  <c r="H810" i="17"/>
  <c r="G824" i="17"/>
  <c r="G838" i="17"/>
  <c r="CC855" i="17"/>
  <c r="CD855" i="17"/>
  <c r="AT875" i="17"/>
  <c r="AT877" i="17"/>
  <c r="AT869" i="17"/>
  <c r="I885" i="17"/>
  <c r="I880" i="17"/>
  <c r="I879" i="17"/>
  <c r="CA879" i="17" s="1"/>
  <c r="I888" i="17"/>
  <c r="I878" i="17"/>
  <c r="CA878" i="17" s="1"/>
  <c r="I886" i="17"/>
  <c r="I884" i="17"/>
  <c r="I883" i="17"/>
  <c r="I882" i="17"/>
  <c r="H925" i="17"/>
  <c r="P419" i="17"/>
  <c r="AG419" i="17"/>
  <c r="BE418" i="17"/>
  <c r="G425" i="17"/>
  <c r="I423" i="17"/>
  <c r="CA423" i="17" s="1"/>
  <c r="K428" i="17"/>
  <c r="M426" i="17"/>
  <c r="N429" i="17"/>
  <c r="P432" i="17"/>
  <c r="F435" i="17"/>
  <c r="F444" i="17"/>
  <c r="F455" i="17"/>
  <c r="F471" i="17"/>
  <c r="F480" i="17"/>
  <c r="H471" i="17"/>
  <c r="H481" i="17"/>
  <c r="E491" i="17"/>
  <c r="F577" i="17"/>
  <c r="H576" i="17"/>
  <c r="E588" i="17"/>
  <c r="H580" i="17"/>
  <c r="H589" i="17"/>
  <c r="G600" i="17"/>
  <c r="F603" i="17"/>
  <c r="H610" i="17"/>
  <c r="F616" i="17"/>
  <c r="G620" i="17"/>
  <c r="H636" i="17"/>
  <c r="E646" i="17"/>
  <c r="F641" i="17"/>
  <c r="E656" i="17"/>
  <c r="E672" i="17"/>
  <c r="F671" i="17"/>
  <c r="E683" i="17"/>
  <c r="F695" i="17"/>
  <c r="F702" i="17"/>
  <c r="F719" i="17"/>
  <c r="F725" i="17"/>
  <c r="G736" i="17"/>
  <c r="E757" i="17"/>
  <c r="G752" i="17"/>
  <c r="CI791" i="17"/>
  <c r="CC791" i="17" s="1"/>
  <c r="BR791" i="17"/>
  <c r="H811" i="17"/>
  <c r="BR812" i="17"/>
  <c r="CI812" i="17"/>
  <c r="CB812" i="17" s="1"/>
  <c r="G840" i="17"/>
  <c r="W870" i="17"/>
  <c r="W876" i="17"/>
  <c r="W872" i="17"/>
  <c r="W868" i="17"/>
  <c r="AP925" i="17"/>
  <c r="AP916" i="17"/>
  <c r="AP915" i="17"/>
  <c r="AP924" i="17"/>
  <c r="AP914" i="17"/>
  <c r="AP922" i="17"/>
  <c r="AP920" i="17"/>
  <c r="AP919" i="17"/>
  <c r="AP918" i="17"/>
  <c r="BE419" i="17"/>
  <c r="G428" i="17"/>
  <c r="I426" i="17"/>
  <c r="CA426" i="17" s="1"/>
  <c r="K432" i="17"/>
  <c r="M427" i="17"/>
  <c r="F445" i="17"/>
  <c r="F481" i="17"/>
  <c r="BR482" i="17"/>
  <c r="CI487" i="17"/>
  <c r="CA487" i="17" s="1"/>
  <c r="E504" i="17"/>
  <c r="H495" i="17"/>
  <c r="H505" i="17"/>
  <c r="G510" i="17"/>
  <c r="CI528" i="17"/>
  <c r="CB528" i="17" s="1"/>
  <c r="E536" i="17"/>
  <c r="H540" i="17"/>
  <c r="BR540" i="17"/>
  <c r="E552" i="17"/>
  <c r="H547" i="17"/>
  <c r="H554" i="17"/>
  <c r="E589" i="17"/>
  <c r="H637" i="17"/>
  <c r="E647" i="17"/>
  <c r="F642" i="17"/>
  <c r="E659" i="17"/>
  <c r="F672" i="17"/>
  <c r="G671" i="17"/>
  <c r="H673" i="17"/>
  <c r="CI672" i="17"/>
  <c r="CD672" i="17" s="1"/>
  <c r="E685" i="17"/>
  <c r="F684" i="17"/>
  <c r="CI677" i="17"/>
  <c r="CA677" i="17" s="1"/>
  <c r="F686" i="17"/>
  <c r="F696" i="17"/>
  <c r="F703" i="17"/>
  <c r="CI699" i="17"/>
  <c r="CA699" i="17" s="1"/>
  <c r="F710" i="17"/>
  <c r="F720" i="17"/>
  <c r="CI716" i="17"/>
  <c r="CA716" i="17" s="1"/>
  <c r="E723" i="17"/>
  <c r="F726" i="17"/>
  <c r="G739" i="17"/>
  <c r="G753" i="17"/>
  <c r="CI747" i="17"/>
  <c r="CA747" i="17" s="1"/>
  <c r="E780" i="17"/>
  <c r="E774" i="17"/>
  <c r="CI774" i="17"/>
  <c r="CD774" i="17" s="1"/>
  <c r="BR774" i="17"/>
  <c r="CD785" i="17"/>
  <c r="CB785" i="17"/>
  <c r="H805" i="17"/>
  <c r="H799" i="17"/>
  <c r="BR798" i="17"/>
  <c r="H815" i="17"/>
  <c r="K923" i="17"/>
  <c r="K925" i="17"/>
  <c r="K917" i="17"/>
  <c r="AP923" i="17"/>
  <c r="BI921" i="17"/>
  <c r="BI919" i="17"/>
  <c r="BI916" i="17"/>
  <c r="BI915" i="17"/>
  <c r="BI924" i="17"/>
  <c r="BI923" i="17"/>
  <c r="AF407" i="17"/>
  <c r="AM408" i="17"/>
  <c r="G416" i="17"/>
  <c r="P411" i="17"/>
  <c r="Q421" i="17"/>
  <c r="AA413" i="17"/>
  <c r="AE416" i="17"/>
  <c r="AG411" i="17"/>
  <c r="AR412" i="17"/>
  <c r="AS411" i="17"/>
  <c r="BE410" i="17"/>
  <c r="BE421" i="17"/>
  <c r="BK412" i="17"/>
  <c r="BO416" i="17"/>
  <c r="CD413" i="17"/>
  <c r="E431" i="17"/>
  <c r="G432" i="17"/>
  <c r="I427" i="17"/>
  <c r="L432" i="17"/>
  <c r="CD432" i="17" s="1"/>
  <c r="M430" i="17"/>
  <c r="P424" i="17"/>
  <c r="BR428" i="17"/>
  <c r="F437" i="17"/>
  <c r="BR439" i="17"/>
  <c r="E448" i="17"/>
  <c r="E457" i="17"/>
  <c r="E460" i="17"/>
  <c r="F473" i="17"/>
  <c r="H473" i="17"/>
  <c r="CI470" i="17"/>
  <c r="CB470" i="17" s="1"/>
  <c r="CI476" i="17"/>
  <c r="CD476" i="17" s="1"/>
  <c r="F482" i="17"/>
  <c r="F502" i="17"/>
  <c r="H496" i="17"/>
  <c r="CI498" i="17"/>
  <c r="CC498" i="17" s="1"/>
  <c r="F506" i="17"/>
  <c r="G516" i="17"/>
  <c r="CI509" i="17"/>
  <c r="CB509" i="17" s="1"/>
  <c r="CI515" i="17"/>
  <c r="CC515" i="17" s="1"/>
  <c r="E520" i="17"/>
  <c r="F521" i="17"/>
  <c r="E538" i="17"/>
  <c r="F535" i="17"/>
  <c r="G539" i="17"/>
  <c r="H541" i="17"/>
  <c r="E553" i="17"/>
  <c r="H548" i="17"/>
  <c r="BR548" i="17"/>
  <c r="CA553" i="17"/>
  <c r="F556" i="17"/>
  <c r="H555" i="17"/>
  <c r="F568" i="17"/>
  <c r="E578" i="17"/>
  <c r="H582" i="17"/>
  <c r="G592" i="17"/>
  <c r="CI593" i="17"/>
  <c r="CA593" i="17" s="1"/>
  <c r="BR600" i="17"/>
  <c r="F605" i="17"/>
  <c r="G606" i="17"/>
  <c r="BR613" i="17"/>
  <c r="F618" i="17"/>
  <c r="H615" i="17"/>
  <c r="E638" i="17"/>
  <c r="E648" i="17"/>
  <c r="F643" i="17"/>
  <c r="CI640" i="17"/>
  <c r="E660" i="17"/>
  <c r="BR660" i="17"/>
  <c r="F662" i="17"/>
  <c r="G673" i="17"/>
  <c r="F687" i="17"/>
  <c r="G697" i="17"/>
  <c r="E699" i="17"/>
  <c r="F704" i="17"/>
  <c r="E712" i="17"/>
  <c r="F711" i="17"/>
  <c r="G721" i="17"/>
  <c r="E728" i="17"/>
  <c r="F727" i="17"/>
  <c r="H724" i="17"/>
  <c r="BR724" i="17"/>
  <c r="F740" i="17"/>
  <c r="G740" i="17"/>
  <c r="H738" i="17"/>
  <c r="F747" i="17"/>
  <c r="G757" i="17"/>
  <c r="BR758" i="17"/>
  <c r="E770" i="17"/>
  <c r="F774" i="17"/>
  <c r="H775" i="17"/>
  <c r="H789" i="17"/>
  <c r="H785" i="17"/>
  <c r="H793" i="17"/>
  <c r="E812" i="17"/>
  <c r="E816" i="17"/>
  <c r="E814" i="17"/>
  <c r="E808" i="17"/>
  <c r="E806" i="17"/>
  <c r="G810" i="17"/>
  <c r="H817" i="17"/>
  <c r="BR823" i="17"/>
  <c r="F839" i="17"/>
  <c r="F835" i="17"/>
  <c r="F833" i="17"/>
  <c r="BR830" i="17"/>
  <c r="BR894" i="17"/>
  <c r="CI894" i="17"/>
  <c r="CD894" i="17" s="1"/>
  <c r="G433" i="17"/>
  <c r="I430" i="17"/>
  <c r="M431" i="17"/>
  <c r="CD423" i="17"/>
  <c r="F438" i="17"/>
  <c r="CI456" i="17"/>
  <c r="CB456" i="17" s="1"/>
  <c r="F474" i="17"/>
  <c r="H474" i="17"/>
  <c r="F491" i="17"/>
  <c r="H497" i="17"/>
  <c r="E539" i="17"/>
  <c r="H550" i="17"/>
  <c r="H562" i="17"/>
  <c r="F623" i="17"/>
  <c r="H623" i="17"/>
  <c r="BR656" i="17"/>
  <c r="F663" i="17"/>
  <c r="G662" i="17"/>
  <c r="CI668" i="17"/>
  <c r="CA668" i="17" s="1"/>
  <c r="F675" i="17"/>
  <c r="CI685" i="17"/>
  <c r="CA685" i="17" s="1"/>
  <c r="F688" i="17"/>
  <c r="G686" i="17"/>
  <c r="CI686" i="17"/>
  <c r="CA686" i="17" s="1"/>
  <c r="E704" i="17"/>
  <c r="F707" i="17"/>
  <c r="E713" i="17"/>
  <c r="F712" i="17"/>
  <c r="G710" i="17"/>
  <c r="E731" i="17"/>
  <c r="F728" i="17"/>
  <c r="H732" i="17"/>
  <c r="F744" i="17"/>
  <c r="G742" i="17"/>
  <c r="H739" i="17"/>
  <c r="F752" i="17"/>
  <c r="BR755" i="17"/>
  <c r="G767" i="17"/>
  <c r="G764" i="17"/>
  <c r="H765" i="17"/>
  <c r="H764" i="17"/>
  <c r="BR763" i="17"/>
  <c r="BR766" i="17"/>
  <c r="E771" i="17"/>
  <c r="F777" i="17"/>
  <c r="E790" i="17"/>
  <c r="G785" i="17"/>
  <c r="H782" i="17"/>
  <c r="CI787" i="17"/>
  <c r="CD787" i="17" s="1"/>
  <c r="BR787" i="17"/>
  <c r="E810" i="17"/>
  <c r="G814" i="17"/>
  <c r="CI815" i="17"/>
  <c r="BR815" i="17"/>
  <c r="F841" i="17"/>
  <c r="F899" i="17"/>
  <c r="F901" i="17"/>
  <c r="F893" i="17"/>
  <c r="BR910" i="17"/>
  <c r="CI910" i="17"/>
  <c r="CB910" i="17" s="1"/>
  <c r="E850" i="17"/>
  <c r="G846" i="17"/>
  <c r="E858" i="17"/>
  <c r="G860" i="17"/>
  <c r="CI859" i="17"/>
  <c r="CB859" i="17" s="1"/>
  <c r="E872" i="17"/>
  <c r="G869" i="17"/>
  <c r="H871" i="17"/>
  <c r="I870" i="17"/>
  <c r="CA870" i="17" s="1"/>
  <c r="L868" i="17"/>
  <c r="Q868" i="17"/>
  <c r="S877" i="17"/>
  <c r="U867" i="17"/>
  <c r="U877" i="17"/>
  <c r="AA874" i="17"/>
  <c r="AC875" i="17"/>
  <c r="AE872" i="17"/>
  <c r="AF876" i="17"/>
  <c r="AG874" i="17"/>
  <c r="AJ872" i="17"/>
  <c r="AK872" i="17"/>
  <c r="AQ869" i="17"/>
  <c r="AR871" i="17"/>
  <c r="AS872" i="17"/>
  <c r="AV875" i="17"/>
  <c r="AW872" i="17"/>
  <c r="AY869" i="17"/>
  <c r="AZ871" i="17"/>
  <c r="BA870" i="17"/>
  <c r="BD868" i="17"/>
  <c r="BE870" i="17"/>
  <c r="BG869" i="17"/>
  <c r="BH872" i="17"/>
  <c r="BI871" i="17"/>
  <c r="BJ877" i="17"/>
  <c r="BL869" i="17"/>
  <c r="BM871" i="17"/>
  <c r="F889" i="17"/>
  <c r="H883" i="17"/>
  <c r="L883" i="17"/>
  <c r="CD883" i="17" s="1"/>
  <c r="E896" i="17"/>
  <c r="H899" i="17"/>
  <c r="CI899" i="17"/>
  <c r="CA899" i="17" s="1"/>
  <c r="I920" i="17"/>
  <c r="J920" i="17"/>
  <c r="M923" i="17"/>
  <c r="N918" i="17"/>
  <c r="P925" i="17"/>
  <c r="R915" i="17"/>
  <c r="V916" i="17"/>
  <c r="V925" i="17"/>
  <c r="X922" i="17"/>
  <c r="Z923" i="17"/>
  <c r="AB924" i="17"/>
  <c r="AF922" i="17"/>
  <c r="AG923" i="17"/>
  <c r="AH920" i="17"/>
  <c r="AK924" i="17"/>
  <c r="AL922" i="17"/>
  <c r="AO919" i="17"/>
  <c r="AQ925" i="17"/>
  <c r="AS919" i="17"/>
  <c r="AT919" i="17"/>
  <c r="AV916" i="17"/>
  <c r="AY925" i="17"/>
  <c r="BA919" i="17"/>
  <c r="BB919" i="17"/>
  <c r="BD916" i="17"/>
  <c r="BE919" i="17"/>
  <c r="BF919" i="17"/>
  <c r="BJ920" i="17"/>
  <c r="BL917" i="17"/>
  <c r="BM917" i="17"/>
  <c r="BN916" i="17"/>
  <c r="BN925" i="17"/>
  <c r="V935" i="17"/>
  <c r="Y935" i="17"/>
  <c r="AZ937" i="17"/>
  <c r="BH937" i="17"/>
  <c r="AX949" i="17"/>
  <c r="K957" i="17"/>
  <c r="K958" i="17"/>
  <c r="P956" i="17"/>
  <c r="P958" i="17"/>
  <c r="P950" i="17"/>
  <c r="BB961" i="17"/>
  <c r="BB955" i="17"/>
  <c r="BB954" i="17"/>
  <c r="BB952" i="17"/>
  <c r="BB951" i="17"/>
  <c r="BB960" i="17"/>
  <c r="BB950" i="17"/>
  <c r="BB956" i="17"/>
  <c r="N973" i="17"/>
  <c r="N967" i="17"/>
  <c r="N966" i="17"/>
  <c r="N964" i="17"/>
  <c r="N963" i="17"/>
  <c r="N972" i="17"/>
  <c r="N962" i="17"/>
  <c r="N968" i="17"/>
  <c r="Z985" i="17"/>
  <c r="Z980" i="17"/>
  <c r="Z979" i="17"/>
  <c r="Z978" i="17"/>
  <c r="Z976" i="17"/>
  <c r="Z975" i="17"/>
  <c r="Z982" i="17"/>
  <c r="AB985" i="17"/>
  <c r="AB982" i="17"/>
  <c r="AB980" i="17"/>
  <c r="AB978" i="17"/>
  <c r="AB976" i="17"/>
  <c r="AB974" i="17"/>
  <c r="AB984" i="17"/>
  <c r="AK983" i="17"/>
  <c r="AK981" i="17"/>
  <c r="AK979" i="17"/>
  <c r="AK977" i="17"/>
  <c r="AK975" i="17"/>
  <c r="AK985" i="17"/>
  <c r="AY997" i="17"/>
  <c r="AY989" i="17"/>
  <c r="L1009" i="17"/>
  <c r="L1006" i="17"/>
  <c r="L1004" i="17"/>
  <c r="L1002" i="17"/>
  <c r="L1000" i="17"/>
  <c r="L998" i="17"/>
  <c r="L1008" i="17"/>
  <c r="U868" i="17"/>
  <c r="AA876" i="17"/>
  <c r="AE876" i="17"/>
  <c r="AF877" i="17"/>
  <c r="AJ875" i="17"/>
  <c r="AQ870" i="17"/>
  <c r="AR872" i="17"/>
  <c r="AS874" i="17"/>
  <c r="AV876" i="17"/>
  <c r="AW874" i="17"/>
  <c r="AY870" i="17"/>
  <c r="AZ872" i="17"/>
  <c r="BA871" i="17"/>
  <c r="BD869" i="17"/>
  <c r="BE871" i="17"/>
  <c r="BG870" i="17"/>
  <c r="H884" i="17"/>
  <c r="H900" i="17"/>
  <c r="CI911" i="17"/>
  <c r="CC911" i="17" s="1"/>
  <c r="I923" i="17"/>
  <c r="M924" i="17"/>
  <c r="R916" i="17"/>
  <c r="V917" i="17"/>
  <c r="X924" i="17"/>
  <c r="AG925" i="17"/>
  <c r="AL923" i="17"/>
  <c r="AO920" i="17"/>
  <c r="AS923" i="17"/>
  <c r="AT920" i="17"/>
  <c r="AV917" i="17"/>
  <c r="BA923" i="17"/>
  <c r="BB920" i="17"/>
  <c r="BD917" i="17"/>
  <c r="BE920" i="17"/>
  <c r="BF920" i="17"/>
  <c r="BJ922" i="17"/>
  <c r="BL918" i="17"/>
  <c r="BM919" i="17"/>
  <c r="E927" i="17"/>
  <c r="F928" i="17"/>
  <c r="I937" i="17"/>
  <c r="J932" i="17"/>
  <c r="M935" i="17"/>
  <c r="N932" i="17"/>
  <c r="P929" i="17"/>
  <c r="Q929" i="17"/>
  <c r="R927" i="17"/>
  <c r="R936" i="17"/>
  <c r="T936" i="17"/>
  <c r="V926" i="17"/>
  <c r="V936" i="17"/>
  <c r="W932" i="17"/>
  <c r="Y926" i="17"/>
  <c r="Y936" i="17"/>
  <c r="Z933" i="17"/>
  <c r="AA936" i="17"/>
  <c r="AC933" i="17"/>
  <c r="AE931" i="17"/>
  <c r="AF927" i="17"/>
  <c r="AG929" i="17"/>
  <c r="AH935" i="17"/>
  <c r="AJ930" i="17"/>
  <c r="AL929" i="17"/>
  <c r="AM928" i="17"/>
  <c r="AM937" i="17"/>
  <c r="AQ931" i="17"/>
  <c r="AR929" i="17"/>
  <c r="AU934" i="17"/>
  <c r="AV931" i="17"/>
  <c r="AX928" i="17"/>
  <c r="AY928" i="17"/>
  <c r="AZ926" i="17"/>
  <c r="BB936" i="17"/>
  <c r="BC934" i="17"/>
  <c r="BD934" i="17"/>
  <c r="BF928" i="17"/>
  <c r="BH926" i="17"/>
  <c r="BK927" i="17"/>
  <c r="BK936" i="17"/>
  <c r="BM926" i="17"/>
  <c r="BN936" i="17"/>
  <c r="BP930" i="17"/>
  <c r="BR933" i="17"/>
  <c r="E942" i="17"/>
  <c r="I941" i="17"/>
  <c r="CA941" i="17" s="1"/>
  <c r="L942" i="17"/>
  <c r="O939" i="17"/>
  <c r="O948" i="17"/>
  <c r="Q938" i="17"/>
  <c r="R944" i="17"/>
  <c r="X938" i="17"/>
  <c r="Z949" i="17"/>
  <c r="AA947" i="17"/>
  <c r="AE939" i="17"/>
  <c r="AE948" i="17"/>
  <c r="AG940" i="17"/>
  <c r="AI939" i="17"/>
  <c r="AJ939" i="17"/>
  <c r="AM941" i="17"/>
  <c r="AO946" i="17"/>
  <c r="AQ943" i="17"/>
  <c r="AR942" i="17"/>
  <c r="AU946" i="17"/>
  <c r="AX939" i="17"/>
  <c r="BC942" i="17"/>
  <c r="BD946" i="17"/>
  <c r="BF949" i="17"/>
  <c r="BG947" i="17"/>
  <c r="BK944" i="17"/>
  <c r="BL946" i="17"/>
  <c r="BM949" i="17"/>
  <c r="BO944" i="17"/>
  <c r="BR943" i="17"/>
  <c r="I953" i="17"/>
  <c r="J953" i="17"/>
  <c r="K950" i="17"/>
  <c r="O957" i="17"/>
  <c r="O955" i="17"/>
  <c r="O953" i="17"/>
  <c r="O961" i="17"/>
  <c r="O951" i="17"/>
  <c r="P955" i="17"/>
  <c r="BB958" i="17"/>
  <c r="N970" i="17"/>
  <c r="CI969" i="17"/>
  <c r="N981" i="17"/>
  <c r="N978" i="17"/>
  <c r="N977" i="17"/>
  <c r="N985" i="17"/>
  <c r="N976" i="17"/>
  <c r="N984" i="17"/>
  <c r="N975" i="17"/>
  <c r="N983" i="17"/>
  <c r="N974" i="17"/>
  <c r="N979" i="17"/>
  <c r="Z974" i="17"/>
  <c r="BF985" i="17"/>
  <c r="BF979" i="17"/>
  <c r="BF978" i="17"/>
  <c r="BF976" i="17"/>
  <c r="BF975" i="17"/>
  <c r="BF984" i="17"/>
  <c r="BF974" i="17"/>
  <c r="BF982" i="17"/>
  <c r="BF980" i="17"/>
  <c r="AA997" i="17"/>
  <c r="AA993" i="17"/>
  <c r="AH1009" i="17"/>
  <c r="AH1006" i="17"/>
  <c r="AH1003" i="17"/>
  <c r="AH1002" i="17"/>
  <c r="AH1000" i="17"/>
  <c r="AH999" i="17"/>
  <c r="AH998" i="17"/>
  <c r="AH1007" i="17"/>
  <c r="AH1004" i="17"/>
  <c r="G852" i="17"/>
  <c r="E863" i="17"/>
  <c r="AA877" i="17"/>
  <c r="AK875" i="17"/>
  <c r="AQ872" i="17"/>
  <c r="AR875" i="17"/>
  <c r="AS875" i="17"/>
  <c r="AV877" i="17"/>
  <c r="AW876" i="17"/>
  <c r="AY872" i="17"/>
  <c r="AZ875" i="17"/>
  <c r="BA872" i="17"/>
  <c r="BD871" i="17"/>
  <c r="BE872" i="17"/>
  <c r="BG872" i="17"/>
  <c r="BI874" i="17"/>
  <c r="BK868" i="17"/>
  <c r="BL875" i="17"/>
  <c r="BM874" i="17"/>
  <c r="CI871" i="17"/>
  <c r="CI876" i="17"/>
  <c r="CD876" i="17" s="1"/>
  <c r="G880" i="17"/>
  <c r="H887" i="17"/>
  <c r="L887" i="17"/>
  <c r="CI880" i="17"/>
  <c r="E899" i="17"/>
  <c r="CD896" i="17"/>
  <c r="J923" i="17"/>
  <c r="M925" i="17"/>
  <c r="N920" i="17"/>
  <c r="Q915" i="17"/>
  <c r="R918" i="17"/>
  <c r="V918" i="17"/>
  <c r="X925" i="17"/>
  <c r="AC915" i="17"/>
  <c r="AF925" i="17"/>
  <c r="AH923" i="17"/>
  <c r="AL914" i="17"/>
  <c r="AL924" i="17"/>
  <c r="AO923" i="17"/>
  <c r="AR916" i="17"/>
  <c r="AS924" i="17"/>
  <c r="AT922" i="17"/>
  <c r="AV918" i="17"/>
  <c r="AZ916" i="17"/>
  <c r="BA924" i="17"/>
  <c r="BB922" i="17"/>
  <c r="BD918" i="17"/>
  <c r="BE923" i="17"/>
  <c r="BF922" i="17"/>
  <c r="BJ923" i="17"/>
  <c r="BL920" i="17"/>
  <c r="BM920" i="17"/>
  <c r="BN918" i="17"/>
  <c r="BO917" i="17"/>
  <c r="E928" i="17"/>
  <c r="F930" i="17"/>
  <c r="J934" i="17"/>
  <c r="M936" i="17"/>
  <c r="N934" i="17"/>
  <c r="P932" i="17"/>
  <c r="Q931" i="17"/>
  <c r="R928" i="17"/>
  <c r="R937" i="17"/>
  <c r="V927" i="17"/>
  <c r="W934" i="17"/>
  <c r="Y927" i="17"/>
  <c r="Y937" i="17"/>
  <c r="Z936" i="17"/>
  <c r="AE932" i="17"/>
  <c r="AF929" i="17"/>
  <c r="AG934" i="17"/>
  <c r="AH937" i="17"/>
  <c r="AI934" i="17"/>
  <c r="AJ931" i="17"/>
  <c r="AL932" i="17"/>
  <c r="AM929" i="17"/>
  <c r="AO930" i="17"/>
  <c r="AQ932" i="17"/>
  <c r="AR930" i="17"/>
  <c r="AU926" i="17"/>
  <c r="AU935" i="17"/>
  <c r="AV934" i="17"/>
  <c r="AX929" i="17"/>
  <c r="AY930" i="17"/>
  <c r="AZ927" i="17"/>
  <c r="BC935" i="17"/>
  <c r="BD935" i="17"/>
  <c r="BF929" i="17"/>
  <c r="BH927" i="17"/>
  <c r="BK928" i="17"/>
  <c r="BK937" i="17"/>
  <c r="BM929" i="17"/>
  <c r="BN937" i="17"/>
  <c r="BP931" i="17"/>
  <c r="I946" i="17"/>
  <c r="J949" i="17"/>
  <c r="L946" i="17"/>
  <c r="O940" i="17"/>
  <c r="O949" i="17"/>
  <c r="Q941" i="17"/>
  <c r="R948" i="17"/>
  <c r="S946" i="17"/>
  <c r="X943" i="17"/>
  <c r="Z939" i="17"/>
  <c r="AE940" i="17"/>
  <c r="AE949" i="17"/>
  <c r="AG941" i="17"/>
  <c r="AI942" i="17"/>
  <c r="AJ941" i="17"/>
  <c r="AM942" i="17"/>
  <c r="AN938" i="17"/>
  <c r="AO948" i="17"/>
  <c r="AQ944" i="17"/>
  <c r="AR946" i="17"/>
  <c r="AU938" i="17"/>
  <c r="AU947" i="17"/>
  <c r="AW938" i="17"/>
  <c r="AX940" i="17"/>
  <c r="BC943" i="17"/>
  <c r="BK946" i="17"/>
  <c r="BN948" i="17"/>
  <c r="BO946" i="17"/>
  <c r="G957" i="17"/>
  <c r="G960" i="17"/>
  <c r="G950" i="17"/>
  <c r="G961" i="17"/>
  <c r="I956" i="17"/>
  <c r="J954" i="17"/>
  <c r="K951" i="17"/>
  <c r="O950" i="17"/>
  <c r="BB959" i="17"/>
  <c r="N971" i="17"/>
  <c r="H981" i="17"/>
  <c r="H982" i="17"/>
  <c r="H980" i="17"/>
  <c r="H978" i="17"/>
  <c r="H977" i="17"/>
  <c r="H976" i="17"/>
  <c r="H984" i="17"/>
  <c r="N980" i="17"/>
  <c r="Z983" i="17"/>
  <c r="AD981" i="17"/>
  <c r="AD978" i="17"/>
  <c r="AD977" i="17"/>
  <c r="AD985" i="17"/>
  <c r="AD976" i="17"/>
  <c r="AD984" i="17"/>
  <c r="AD975" i="17"/>
  <c r="AD983" i="17"/>
  <c r="AD974" i="17"/>
  <c r="AD979" i="17"/>
  <c r="BF983" i="17"/>
  <c r="AJ997" i="17"/>
  <c r="AJ994" i="17"/>
  <c r="AJ992" i="17"/>
  <c r="AJ990" i="17"/>
  <c r="AJ988" i="17"/>
  <c r="AJ986" i="17"/>
  <c r="AJ996" i="17"/>
  <c r="AW996" i="17"/>
  <c r="AW997" i="17"/>
  <c r="AW995" i="17"/>
  <c r="AW991" i="17"/>
  <c r="AW989" i="17"/>
  <c r="AW987" i="17"/>
  <c r="AH1008" i="17"/>
  <c r="CI797" i="17"/>
  <c r="CA797" i="17" s="1"/>
  <c r="BR802" i="17"/>
  <c r="E829" i="17"/>
  <c r="H823" i="17"/>
  <c r="BR853" i="17"/>
  <c r="H855" i="17"/>
  <c r="BR855" i="17"/>
  <c r="G874" i="17"/>
  <c r="I874" i="17"/>
  <c r="K868" i="17"/>
  <c r="L875" i="17"/>
  <c r="CD875" i="17" s="1"/>
  <c r="Q872" i="17"/>
  <c r="U870" i="17"/>
  <c r="AS876" i="17"/>
  <c r="BA874" i="17"/>
  <c r="BD875" i="17"/>
  <c r="BE874" i="17"/>
  <c r="BG876" i="17"/>
  <c r="N922" i="17"/>
  <c r="Q919" i="17"/>
  <c r="R919" i="17"/>
  <c r="V919" i="17"/>
  <c r="AO925" i="17"/>
  <c r="AT923" i="17"/>
  <c r="AV920" i="17"/>
  <c r="BB923" i="17"/>
  <c r="BD920" i="17"/>
  <c r="BF923" i="17"/>
  <c r="BJ914" i="17"/>
  <c r="BJ924" i="17"/>
  <c r="BL922" i="17"/>
  <c r="BM923" i="17"/>
  <c r="BN919" i="17"/>
  <c r="BO925" i="17"/>
  <c r="E931" i="17"/>
  <c r="F931" i="17"/>
  <c r="J926" i="17"/>
  <c r="J935" i="17"/>
  <c r="N935" i="17"/>
  <c r="P934" i="17"/>
  <c r="Q932" i="17"/>
  <c r="R929" i="17"/>
  <c r="U927" i="17"/>
  <c r="V928" i="17"/>
  <c r="W926" i="17"/>
  <c r="W935" i="17"/>
  <c r="Y928" i="17"/>
  <c r="Z937" i="17"/>
  <c r="AE934" i="17"/>
  <c r="AF930" i="17"/>
  <c r="AI935" i="17"/>
  <c r="AJ934" i="17"/>
  <c r="AL933" i="17"/>
  <c r="AM930" i="17"/>
  <c r="AN926" i="17"/>
  <c r="AQ934" i="17"/>
  <c r="AR931" i="17"/>
  <c r="AU927" i="17"/>
  <c r="AU936" i="17"/>
  <c r="AV935" i="17"/>
  <c r="AX932" i="17"/>
  <c r="AY931" i="17"/>
  <c r="AZ929" i="17"/>
  <c r="BC926" i="17"/>
  <c r="BC936" i="17"/>
  <c r="BF932" i="17"/>
  <c r="BG931" i="17"/>
  <c r="BH929" i="17"/>
  <c r="BK929" i="17"/>
  <c r="BM934" i="17"/>
  <c r="BO935" i="17"/>
  <c r="BP934" i="17"/>
  <c r="BR929" i="17"/>
  <c r="G942" i="17"/>
  <c r="H938" i="17"/>
  <c r="I949" i="17"/>
  <c r="K947" i="17"/>
  <c r="L947" i="17"/>
  <c r="O941" i="17"/>
  <c r="Q946" i="17"/>
  <c r="R949" i="17"/>
  <c r="S947" i="17"/>
  <c r="T949" i="17"/>
  <c r="W943" i="17"/>
  <c r="X946" i="17"/>
  <c r="Z940" i="17"/>
  <c r="AA938" i="17"/>
  <c r="AB938" i="17"/>
  <c r="AE941" i="17"/>
  <c r="AG946" i="17"/>
  <c r="AH944" i="17"/>
  <c r="AI943" i="17"/>
  <c r="AJ942" i="17"/>
  <c r="AL945" i="17"/>
  <c r="AM943" i="17"/>
  <c r="AN943" i="17"/>
  <c r="AO949" i="17"/>
  <c r="AP948" i="17"/>
  <c r="AQ946" i="17"/>
  <c r="AR947" i="17"/>
  <c r="AU939" i="17"/>
  <c r="AU948" i="17"/>
  <c r="AW940" i="17"/>
  <c r="AX941" i="17"/>
  <c r="AY939" i="17"/>
  <c r="AZ941" i="17"/>
  <c r="BB945" i="17"/>
  <c r="BC946" i="17"/>
  <c r="BE938" i="17"/>
  <c r="BF940" i="17"/>
  <c r="BG938" i="17"/>
  <c r="BH939" i="17"/>
  <c r="BK938" i="17"/>
  <c r="BK947" i="17"/>
  <c r="BM938" i="17"/>
  <c r="BO947" i="17"/>
  <c r="CI939" i="17"/>
  <c r="BR939" i="17"/>
  <c r="I958" i="17"/>
  <c r="J955" i="17"/>
  <c r="K954" i="17"/>
  <c r="O952" i="17"/>
  <c r="BP957" i="17"/>
  <c r="BP958" i="17"/>
  <c r="BP956" i="17"/>
  <c r="BP954" i="17"/>
  <c r="BP953" i="17"/>
  <c r="BP952" i="17"/>
  <c r="BP960" i="17"/>
  <c r="N982" i="17"/>
  <c r="S985" i="17"/>
  <c r="S983" i="17"/>
  <c r="S981" i="17"/>
  <c r="S979" i="17"/>
  <c r="Z984" i="17"/>
  <c r="AV981" i="17"/>
  <c r="AV980" i="17"/>
  <c r="AV978" i="17"/>
  <c r="AV977" i="17"/>
  <c r="AV976" i="17"/>
  <c r="AV974" i="17"/>
  <c r="AV984" i="17"/>
  <c r="AV982" i="17"/>
  <c r="BR979" i="17"/>
  <c r="CI979" i="17"/>
  <c r="J997" i="17"/>
  <c r="J991" i="17"/>
  <c r="J990" i="17"/>
  <c r="J988" i="17"/>
  <c r="J987" i="17"/>
  <c r="J996" i="17"/>
  <c r="J986" i="17"/>
  <c r="J994" i="17"/>
  <c r="J992" i="17"/>
  <c r="Y996" i="17"/>
  <c r="Y997" i="17"/>
  <c r="Y995" i="17"/>
  <c r="Y991" i="17"/>
  <c r="Y989" i="17"/>
  <c r="Y987" i="17"/>
  <c r="AC1005" i="17"/>
  <c r="AC1007" i="17"/>
  <c r="AC1003" i="17"/>
  <c r="AC999" i="17"/>
  <c r="AO1009" i="17"/>
  <c r="AO1003" i="17"/>
  <c r="AO1007" i="17"/>
  <c r="AO999" i="17"/>
  <c r="CI916" i="17"/>
  <c r="CD916" i="17" s="1"/>
  <c r="E935" i="17"/>
  <c r="F932" i="17"/>
  <c r="H929" i="17"/>
  <c r="I929" i="17"/>
  <c r="CA929" i="17" s="1"/>
  <c r="J927" i="17"/>
  <c r="CB927" i="17" s="1"/>
  <c r="J936" i="17"/>
  <c r="N926" i="17"/>
  <c r="N936" i="17"/>
  <c r="P936" i="17"/>
  <c r="Q935" i="17"/>
  <c r="R930" i="17"/>
  <c r="S929" i="17"/>
  <c r="U928" i="17"/>
  <c r="V930" i="17"/>
  <c r="W927" i="17"/>
  <c r="W936" i="17"/>
  <c r="Y929" i="17"/>
  <c r="Z927" i="17"/>
  <c r="AB933" i="17"/>
  <c r="AE926" i="17"/>
  <c r="AE935" i="17"/>
  <c r="AF931" i="17"/>
  <c r="AJ935" i="17"/>
  <c r="AQ935" i="17"/>
  <c r="AX936" i="17"/>
  <c r="AZ930" i="17"/>
  <c r="BF936" i="17"/>
  <c r="BH930" i="17"/>
  <c r="BK930" i="17"/>
  <c r="BM937" i="17"/>
  <c r="BP935" i="17"/>
  <c r="H942" i="17"/>
  <c r="L949" i="17"/>
  <c r="O942" i="17"/>
  <c r="Q949" i="17"/>
  <c r="W944" i="17"/>
  <c r="Z941" i="17"/>
  <c r="AA939" i="17"/>
  <c r="AB939" i="17"/>
  <c r="AE942" i="17"/>
  <c r="AG948" i="17"/>
  <c r="AH947" i="17"/>
  <c r="AI944" i="17"/>
  <c r="AJ946" i="17"/>
  <c r="AM944" i="17"/>
  <c r="AN946" i="17"/>
  <c r="AP949" i="17"/>
  <c r="AQ947" i="17"/>
  <c r="AR949" i="17"/>
  <c r="AU940" i="17"/>
  <c r="AU949" i="17"/>
  <c r="AW941" i="17"/>
  <c r="AX943" i="17"/>
  <c r="AY942" i="17"/>
  <c r="AZ942" i="17"/>
  <c r="BB948" i="17"/>
  <c r="BC947" i="17"/>
  <c r="BE940" i="17"/>
  <c r="BF941" i="17"/>
  <c r="BG939" i="17"/>
  <c r="BH941" i="17"/>
  <c r="BK948" i="17"/>
  <c r="G952" i="17"/>
  <c r="H950" i="17"/>
  <c r="I960" i="17"/>
  <c r="J956" i="17"/>
  <c r="K955" i="17"/>
  <c r="O954" i="17"/>
  <c r="BK958" i="17"/>
  <c r="BK955" i="17"/>
  <c r="BK954" i="17"/>
  <c r="BK951" i="17"/>
  <c r="BP950" i="17"/>
  <c r="BR965" i="17"/>
  <c r="CI965" i="17"/>
  <c r="F981" i="17"/>
  <c r="F978" i="17"/>
  <c r="F977" i="17"/>
  <c r="F985" i="17"/>
  <c r="F976" i="17"/>
  <c r="F984" i="17"/>
  <c r="F975" i="17"/>
  <c r="F983" i="17"/>
  <c r="F974" i="17"/>
  <c r="F979" i="17"/>
  <c r="H985" i="17"/>
  <c r="S975" i="17"/>
  <c r="AD982" i="17"/>
  <c r="AV985" i="17"/>
  <c r="BN985" i="17"/>
  <c r="BN979" i="17"/>
  <c r="BN978" i="17"/>
  <c r="BN976" i="17"/>
  <c r="BN975" i="17"/>
  <c r="BN984" i="17"/>
  <c r="BN974" i="17"/>
  <c r="BN982" i="17"/>
  <c r="BN980" i="17"/>
  <c r="J995" i="17"/>
  <c r="BO995" i="17"/>
  <c r="BO997" i="17"/>
  <c r="BO989" i="17"/>
  <c r="G877" i="17"/>
  <c r="K876" i="17"/>
  <c r="L877" i="17"/>
  <c r="Q876" i="17"/>
  <c r="AQ877" i="17"/>
  <c r="AS867" i="17"/>
  <c r="AV868" i="17"/>
  <c r="AW868" i="17"/>
  <c r="AY877" i="17"/>
  <c r="BA867" i="17"/>
  <c r="BA876" i="17"/>
  <c r="BD877" i="17"/>
  <c r="BP871" i="17"/>
  <c r="E892" i="17"/>
  <c r="H892" i="17"/>
  <c r="CI891" i="17"/>
  <c r="CA891" i="17" s="1"/>
  <c r="CD901" i="17"/>
  <c r="M916" i="17"/>
  <c r="Q923" i="17"/>
  <c r="R922" i="17"/>
  <c r="V922" i="17"/>
  <c r="AV924" i="17"/>
  <c r="BD925" i="17"/>
  <c r="BL925" i="17"/>
  <c r="BN922" i="17"/>
  <c r="BP916" i="17"/>
  <c r="E936" i="17"/>
  <c r="F934" i="17"/>
  <c r="P937" i="17"/>
  <c r="Q936" i="17"/>
  <c r="V931" i="17"/>
  <c r="Y930" i="17"/>
  <c r="AJ937" i="17"/>
  <c r="AX937" i="17"/>
  <c r="AZ931" i="17"/>
  <c r="BF937" i="17"/>
  <c r="BH931" i="17"/>
  <c r="BP937" i="17"/>
  <c r="AE943" i="17"/>
  <c r="AG949" i="17"/>
  <c r="AI946" i="17"/>
  <c r="AM946" i="17"/>
  <c r="AU941" i="17"/>
  <c r="AW946" i="17"/>
  <c r="AX944" i="17"/>
  <c r="BC948" i="17"/>
  <c r="BE941" i="17"/>
  <c r="K956" i="17"/>
  <c r="AX957" i="17"/>
  <c r="AX955" i="17"/>
  <c r="AX954" i="17"/>
  <c r="AX952" i="17"/>
  <c r="AX951" i="17"/>
  <c r="AX960" i="17"/>
  <c r="AX950" i="17"/>
  <c r="AX956" i="17"/>
  <c r="G971" i="17"/>
  <c r="G969" i="17"/>
  <c r="G967" i="17"/>
  <c r="G965" i="17"/>
  <c r="G963" i="17"/>
  <c r="G973" i="17"/>
  <c r="I985" i="17"/>
  <c r="I981" i="17"/>
  <c r="I975" i="17"/>
  <c r="BR975" i="17"/>
  <c r="CI975" i="17"/>
  <c r="BR989" i="17"/>
  <c r="CI989" i="17"/>
  <c r="P1033" i="17"/>
  <c r="P1032" i="17"/>
  <c r="P1031" i="17"/>
  <c r="P1030" i="17"/>
  <c r="P1027" i="17"/>
  <c r="P1024" i="17"/>
  <c r="P1023" i="17"/>
  <c r="P1022" i="17"/>
  <c r="E821" i="17"/>
  <c r="BR849" i="17"/>
  <c r="E854" i="17"/>
  <c r="H863" i="17"/>
  <c r="U875" i="17"/>
  <c r="AJ867" i="17"/>
  <c r="AL869" i="17"/>
  <c r="R923" i="17"/>
  <c r="AV925" i="17"/>
  <c r="BP920" i="17"/>
  <c r="F935" i="17"/>
  <c r="M927" i="17"/>
  <c r="Q937" i="17"/>
  <c r="R932" i="17"/>
  <c r="U935" i="17"/>
  <c r="V932" i="17"/>
  <c r="Y932" i="17"/>
  <c r="Z929" i="17"/>
  <c r="AF934" i="17"/>
  <c r="AJ926" i="17"/>
  <c r="AM934" i="17"/>
  <c r="AQ927" i="17"/>
  <c r="AU930" i="17"/>
  <c r="AV926" i="17"/>
  <c r="AW930" i="17"/>
  <c r="AY935" i="17"/>
  <c r="AZ934" i="17"/>
  <c r="BB928" i="17"/>
  <c r="BC930" i="17"/>
  <c r="BD927" i="17"/>
  <c r="BE934" i="17"/>
  <c r="BG935" i="17"/>
  <c r="BH934" i="17"/>
  <c r="BJ936" i="17"/>
  <c r="BK932" i="17"/>
  <c r="BL931" i="17"/>
  <c r="BN928" i="17"/>
  <c r="BP926" i="17"/>
  <c r="BR931" i="17"/>
  <c r="G946" i="17"/>
  <c r="H946" i="17"/>
  <c r="J941" i="17"/>
  <c r="CB941" i="17" s="1"/>
  <c r="L938" i="17"/>
  <c r="O944" i="17"/>
  <c r="R940" i="17"/>
  <c r="S939" i="17"/>
  <c r="T939" i="17"/>
  <c r="W947" i="17"/>
  <c r="Z944" i="17"/>
  <c r="AA943" i="17"/>
  <c r="AB942" i="17"/>
  <c r="AE944" i="17"/>
  <c r="AH949" i="17"/>
  <c r="AI947" i="17"/>
  <c r="AJ949" i="17"/>
  <c r="AM938" i="17"/>
  <c r="AM947" i="17"/>
  <c r="AO938" i="17"/>
  <c r="AQ938" i="17"/>
  <c r="AR938" i="17"/>
  <c r="AS945" i="17"/>
  <c r="AU942" i="17"/>
  <c r="AV938" i="17"/>
  <c r="AW948" i="17"/>
  <c r="AX947" i="17"/>
  <c r="AY944" i="17"/>
  <c r="BC938" i="17"/>
  <c r="BE946" i="17"/>
  <c r="BR941" i="17"/>
  <c r="J957" i="17"/>
  <c r="J960" i="17"/>
  <c r="J951" i="17"/>
  <c r="J959" i="17"/>
  <c r="K959" i="17"/>
  <c r="AX958" i="17"/>
  <c r="H973" i="17"/>
  <c r="H972" i="17"/>
  <c r="H970" i="17"/>
  <c r="H968" i="17"/>
  <c r="H966" i="17"/>
  <c r="H964" i="17"/>
  <c r="F982" i="17"/>
  <c r="BM996" i="17"/>
  <c r="BM997" i="17"/>
  <c r="BM995" i="17"/>
  <c r="BM991" i="17"/>
  <c r="BM989" i="17"/>
  <c r="BM987" i="17"/>
  <c r="BM1008" i="17"/>
  <c r="BM1007" i="17"/>
  <c r="BM1003" i="17"/>
  <c r="BM1001" i="17"/>
  <c r="BM1009" i="17"/>
  <c r="BM999" i="17"/>
  <c r="E767" i="17"/>
  <c r="BR782" i="17"/>
  <c r="E805" i="17"/>
  <c r="CI799" i="17"/>
  <c r="CC799" i="17" s="1"/>
  <c r="BR804" i="17"/>
  <c r="E822" i="17"/>
  <c r="CI819" i="17"/>
  <c r="CB819" i="17" s="1"/>
  <c r="BR824" i="17"/>
  <c r="E838" i="17"/>
  <c r="H841" i="17"/>
  <c r="BR841" i="17"/>
  <c r="E848" i="17"/>
  <c r="G844" i="17"/>
  <c r="E855" i="17"/>
  <c r="G856" i="17"/>
  <c r="H864" i="17"/>
  <c r="CI863" i="17"/>
  <c r="CB863" i="17" s="1"/>
  <c r="E871" i="17"/>
  <c r="G868" i="17"/>
  <c r="H867" i="17"/>
  <c r="I869" i="17"/>
  <c r="L867" i="17"/>
  <c r="Q866" i="17"/>
  <c r="S876" i="17"/>
  <c r="U866" i="17"/>
  <c r="U876" i="17"/>
  <c r="X877" i="17"/>
  <c r="Y876" i="17"/>
  <c r="AA872" i="17"/>
  <c r="AB875" i="17"/>
  <c r="AC874" i="17"/>
  <c r="AE868" i="17"/>
  <c r="AF875" i="17"/>
  <c r="AG872" i="17"/>
  <c r="AJ871" i="17"/>
  <c r="AK870" i="17"/>
  <c r="AL877" i="17"/>
  <c r="AQ868" i="17"/>
  <c r="AR867" i="17"/>
  <c r="AS870" i="17"/>
  <c r="AV871" i="17"/>
  <c r="AW871" i="17"/>
  <c r="AY868" i="17"/>
  <c r="AZ867" i="17"/>
  <c r="BA869" i="17"/>
  <c r="BD867" i="17"/>
  <c r="BE866" i="17"/>
  <c r="BG868" i="17"/>
  <c r="BH871" i="17"/>
  <c r="BI870" i="17"/>
  <c r="BJ869" i="17"/>
  <c r="BL868" i="17"/>
  <c r="BM870" i="17"/>
  <c r="BP875" i="17"/>
  <c r="F881" i="17"/>
  <c r="H880" i="17"/>
  <c r="L880" i="17"/>
  <c r="E895" i="17"/>
  <c r="H896" i="17"/>
  <c r="E911" i="17"/>
  <c r="G913" i="17"/>
  <c r="F922" i="17"/>
  <c r="I919" i="17"/>
  <c r="J919" i="17"/>
  <c r="M919" i="17"/>
  <c r="N917" i="17"/>
  <c r="P924" i="17"/>
  <c r="R914" i="17"/>
  <c r="R924" i="17"/>
  <c r="V915" i="17"/>
  <c r="V924" i="17"/>
  <c r="X920" i="17"/>
  <c r="Y923" i="17"/>
  <c r="Z922" i="17"/>
  <c r="AB920" i="17"/>
  <c r="AD923" i="17"/>
  <c r="AF920" i="17"/>
  <c r="AG920" i="17"/>
  <c r="AH919" i="17"/>
  <c r="AK923" i="17"/>
  <c r="AL920" i="17"/>
  <c r="AO917" i="17"/>
  <c r="AQ917" i="17"/>
  <c r="AS916" i="17"/>
  <c r="AT918" i="17"/>
  <c r="AV914" i="17"/>
  <c r="AY917" i="17"/>
  <c r="BA916" i="17"/>
  <c r="BB918" i="17"/>
  <c r="BD914" i="17"/>
  <c r="BE915" i="17"/>
  <c r="BF918" i="17"/>
  <c r="BG925" i="17"/>
  <c r="BJ919" i="17"/>
  <c r="BL916" i="17"/>
  <c r="BM915" i="17"/>
  <c r="BN915" i="17"/>
  <c r="BN924" i="17"/>
  <c r="BP924" i="17"/>
  <c r="CI914" i="17"/>
  <c r="CI921" i="17"/>
  <c r="F926" i="17"/>
  <c r="F936" i="17"/>
  <c r="K929" i="17"/>
  <c r="CC929" i="17" s="1"/>
  <c r="M928" i="17"/>
  <c r="P926" i="17"/>
  <c r="Q927" i="17"/>
  <c r="R934" i="17"/>
  <c r="T928" i="17"/>
  <c r="U936" i="17"/>
  <c r="V934" i="17"/>
  <c r="Y933" i="17"/>
  <c r="AJ927" i="17"/>
  <c r="AV927" i="17"/>
  <c r="AZ935" i="17"/>
  <c r="BH935" i="17"/>
  <c r="BK934" i="17"/>
  <c r="BN929" i="17"/>
  <c r="BP927" i="17"/>
  <c r="L939" i="17"/>
  <c r="O946" i="17"/>
  <c r="R941" i="17"/>
  <c r="AE946" i="17"/>
  <c r="AM939" i="17"/>
  <c r="AM948" i="17"/>
  <c r="AO940" i="17"/>
  <c r="AQ939" i="17"/>
  <c r="AU943" i="17"/>
  <c r="AV943" i="17"/>
  <c r="AX948" i="17"/>
  <c r="BC939" i="17"/>
  <c r="I959" i="17"/>
  <c r="I952" i="17"/>
  <c r="U954" i="17"/>
  <c r="U957" i="17"/>
  <c r="P981" i="17"/>
  <c r="P980" i="17"/>
  <c r="P978" i="17"/>
  <c r="P977" i="17"/>
  <c r="P976" i="17"/>
  <c r="P974" i="17"/>
  <c r="P982" i="17"/>
  <c r="AN981" i="17"/>
  <c r="AN980" i="17"/>
  <c r="AN978" i="17"/>
  <c r="AN977" i="17"/>
  <c r="AN976" i="17"/>
  <c r="AN974" i="17"/>
  <c r="AN984" i="17"/>
  <c r="AN982" i="17"/>
  <c r="AQ985" i="17"/>
  <c r="AQ983" i="17"/>
  <c r="AQ977" i="17"/>
  <c r="AQ975" i="17"/>
  <c r="P1005" i="17"/>
  <c r="P1004" i="17"/>
  <c r="P1002" i="17"/>
  <c r="P1001" i="17"/>
  <c r="P1000" i="17"/>
  <c r="P998" i="17"/>
  <c r="P1008" i="17"/>
  <c r="P1006" i="17"/>
  <c r="BE1009" i="17"/>
  <c r="BE1007" i="17"/>
  <c r="BE1003" i="17"/>
  <c r="BE999" i="17"/>
  <c r="R958" i="17"/>
  <c r="S955" i="17"/>
  <c r="T959" i="17"/>
  <c r="W951" i="17"/>
  <c r="Y958" i="17"/>
  <c r="Z954" i="17"/>
  <c r="AE959" i="17"/>
  <c r="AT958" i="17"/>
  <c r="AU954" i="17"/>
  <c r="AV956" i="17"/>
  <c r="AY954" i="17"/>
  <c r="BJ959" i="17"/>
  <c r="F971" i="17"/>
  <c r="AF985" i="17"/>
  <c r="AL980" i="17"/>
  <c r="AP983" i="17"/>
  <c r="N994" i="17"/>
  <c r="Z995" i="17"/>
  <c r="AL988" i="17"/>
  <c r="AL997" i="17"/>
  <c r="AN989" i="17"/>
  <c r="AX995" i="17"/>
  <c r="BL996" i="17"/>
  <c r="BN995" i="17"/>
  <c r="BP990" i="17"/>
  <c r="E1007" i="17"/>
  <c r="F1004" i="17"/>
  <c r="J1000" i="17"/>
  <c r="N1000" i="17"/>
  <c r="N1009" i="17"/>
  <c r="R1006" i="17"/>
  <c r="U1007" i="17"/>
  <c r="V1004" i="17"/>
  <c r="Z1009" i="17"/>
  <c r="Z1006" i="17"/>
  <c r="Z1008" i="17"/>
  <c r="I1017" i="17"/>
  <c r="CA1017" i="17" s="1"/>
  <c r="I1018" i="17"/>
  <c r="I1016" i="17"/>
  <c r="CA1016" i="17" s="1"/>
  <c r="I1014" i="17"/>
  <c r="CA1014" i="17" s="1"/>
  <c r="Y1017" i="17"/>
  <c r="Y1014" i="17"/>
  <c r="Y1012" i="17"/>
  <c r="Y1010" i="17"/>
  <c r="Y1018" i="17"/>
  <c r="AU1017" i="17"/>
  <c r="AU1021" i="17"/>
  <c r="AU1012" i="17"/>
  <c r="AU1020" i="17"/>
  <c r="AU1011" i="17"/>
  <c r="AU1019" i="17"/>
  <c r="AU1010" i="17"/>
  <c r="AU1016" i="17"/>
  <c r="AU1015" i="17"/>
  <c r="AU1014" i="17"/>
  <c r="AX1020" i="17"/>
  <c r="AX1021" i="17"/>
  <c r="AX1015" i="17"/>
  <c r="AX1013" i="17"/>
  <c r="AX1011" i="17"/>
  <c r="BG1021" i="17"/>
  <c r="BG1018" i="17"/>
  <c r="BG1016" i="17"/>
  <c r="BG1015" i="17"/>
  <c r="BG1012" i="17"/>
  <c r="BG1011" i="17"/>
  <c r="BG1020" i="17"/>
  <c r="BG1010" i="17"/>
  <c r="AH1030" i="17"/>
  <c r="AH1033" i="17"/>
  <c r="AH1025" i="17"/>
  <c r="O1055" i="17"/>
  <c r="O1046" i="17"/>
  <c r="O1057" i="17"/>
  <c r="O1054" i="17"/>
  <c r="O1049" i="17"/>
  <c r="BP1089" i="17"/>
  <c r="BP1084" i="17"/>
  <c r="BP1092" i="17"/>
  <c r="BP1091" i="17"/>
  <c r="BP1087" i="17"/>
  <c r="BP1083" i="17"/>
  <c r="AL982" i="17"/>
  <c r="BL997" i="17"/>
  <c r="F1006" i="17"/>
  <c r="R1007" i="17"/>
  <c r="V1006" i="17"/>
  <c r="AF1005" i="17"/>
  <c r="AF1000" i="17"/>
  <c r="AR1009" i="17"/>
  <c r="AR998" i="17"/>
  <c r="AT1005" i="17"/>
  <c r="AT1004" i="17"/>
  <c r="AT1003" i="17"/>
  <c r="AT1008" i="17"/>
  <c r="AW1009" i="17"/>
  <c r="AW1007" i="17"/>
  <c r="AW1003" i="17"/>
  <c r="Y1016" i="17"/>
  <c r="AP1020" i="17"/>
  <c r="AP1015" i="17"/>
  <c r="AP1013" i="17"/>
  <c r="AP1011" i="17"/>
  <c r="AP1021" i="17"/>
  <c r="AU1013" i="17"/>
  <c r="AX1019" i="17"/>
  <c r="AZ1019" i="17"/>
  <c r="AZ1021" i="17"/>
  <c r="AZ1013" i="17"/>
  <c r="BG1014" i="17"/>
  <c r="BK1017" i="17"/>
  <c r="BK1016" i="17"/>
  <c r="BK1015" i="17"/>
  <c r="BK1014" i="17"/>
  <c r="BK1013" i="17"/>
  <c r="BK1021" i="17"/>
  <c r="BK1012" i="17"/>
  <c r="BK1020" i="17"/>
  <c r="BK1011" i="17"/>
  <c r="BK1019" i="17"/>
  <c r="BK1010" i="17"/>
  <c r="V1033" i="17"/>
  <c r="V1032" i="17"/>
  <c r="V1026" i="17"/>
  <c r="V1025" i="17"/>
  <c r="V1024" i="17"/>
  <c r="R1066" i="17"/>
  <c r="R1064" i="17"/>
  <c r="R1060" i="17"/>
  <c r="CI1073" i="17"/>
  <c r="CD1073" i="17" s="1"/>
  <c r="BR1073" i="17"/>
  <c r="Q953" i="17"/>
  <c r="S959" i="17"/>
  <c r="W955" i="17"/>
  <c r="Z958" i="17"/>
  <c r="AE952" i="17"/>
  <c r="AM955" i="17"/>
  <c r="AN958" i="17"/>
  <c r="AO961" i="17"/>
  <c r="AP956" i="17"/>
  <c r="AQ954" i="17"/>
  <c r="AR954" i="17"/>
  <c r="AT952" i="17"/>
  <c r="AT961" i="17"/>
  <c r="AU958" i="17"/>
  <c r="AY958" i="17"/>
  <c r="BF958" i="17"/>
  <c r="BJ952" i="17"/>
  <c r="BN958" i="17"/>
  <c r="F964" i="17"/>
  <c r="J970" i="17"/>
  <c r="K973" i="17"/>
  <c r="L972" i="17"/>
  <c r="P968" i="17"/>
  <c r="J980" i="17"/>
  <c r="L978" i="17"/>
  <c r="X984" i="17"/>
  <c r="AF977" i="17"/>
  <c r="AH983" i="17"/>
  <c r="AL975" i="17"/>
  <c r="AL984" i="17"/>
  <c r="AP976" i="17"/>
  <c r="AT982" i="17"/>
  <c r="AX979" i="17"/>
  <c r="AZ976" i="17"/>
  <c r="BB983" i="17"/>
  <c r="BD978" i="17"/>
  <c r="BI983" i="17"/>
  <c r="BJ982" i="17"/>
  <c r="BL985" i="17"/>
  <c r="BP976" i="17"/>
  <c r="E995" i="17"/>
  <c r="H997" i="17"/>
  <c r="L996" i="17"/>
  <c r="N988" i="17"/>
  <c r="N997" i="17"/>
  <c r="Q991" i="17"/>
  <c r="T988" i="17"/>
  <c r="U995" i="17"/>
  <c r="Z988" i="17"/>
  <c r="AG991" i="17"/>
  <c r="AK991" i="17"/>
  <c r="AL991" i="17"/>
  <c r="AM993" i="17"/>
  <c r="AN994" i="17"/>
  <c r="AR990" i="17"/>
  <c r="AT994" i="17"/>
  <c r="AX988" i="17"/>
  <c r="BH988" i="17"/>
  <c r="BI995" i="17"/>
  <c r="BL988" i="17"/>
  <c r="BN988" i="17"/>
  <c r="BP996" i="17"/>
  <c r="F999" i="17"/>
  <c r="F1008" i="17"/>
  <c r="J1004" i="17"/>
  <c r="CB1004" i="17" s="1"/>
  <c r="M1003" i="17"/>
  <c r="N1003" i="17"/>
  <c r="R999" i="17"/>
  <c r="T1006" i="17"/>
  <c r="V999" i="17"/>
  <c r="V1008" i="17"/>
  <c r="Z1000" i="17"/>
  <c r="AA1009" i="17"/>
  <c r="AF1002" i="17"/>
  <c r="AR1002" i="17"/>
  <c r="AT999" i="17"/>
  <c r="AX1009" i="17"/>
  <c r="AX1006" i="17"/>
  <c r="AX1004" i="17"/>
  <c r="BA1005" i="17"/>
  <c r="BA1007" i="17"/>
  <c r="BA1003" i="17"/>
  <c r="I1020" i="17"/>
  <c r="L1021" i="17"/>
  <c r="Q1017" i="17"/>
  <c r="Q1014" i="17"/>
  <c r="Q1012" i="17"/>
  <c r="Q1010" i="17"/>
  <c r="Q1018" i="17"/>
  <c r="Q1032" i="17"/>
  <c r="Q1030" i="17"/>
  <c r="Q1028" i="17"/>
  <c r="Q1027" i="17"/>
  <c r="Q1026" i="17"/>
  <c r="Q1025" i="17"/>
  <c r="Q1023" i="17"/>
  <c r="Q1033" i="17"/>
  <c r="Q1022" i="17"/>
  <c r="X1029" i="17"/>
  <c r="X1028" i="17"/>
  <c r="X1027" i="17"/>
  <c r="X1026" i="17"/>
  <c r="X1025" i="17"/>
  <c r="X1033" i="17"/>
  <c r="X1024" i="17"/>
  <c r="X1032" i="17"/>
  <c r="X1023" i="17"/>
  <c r="X1031" i="17"/>
  <c r="X1022" i="17"/>
  <c r="BL1029" i="17"/>
  <c r="BL1028" i="17"/>
  <c r="BL1027" i="17"/>
  <c r="BL1026" i="17"/>
  <c r="BL1025" i="17"/>
  <c r="BL1033" i="17"/>
  <c r="BL1024" i="17"/>
  <c r="BL1032" i="17"/>
  <c r="BL1023" i="17"/>
  <c r="BL1031" i="17"/>
  <c r="BL1022" i="17"/>
  <c r="BA1053" i="17"/>
  <c r="BA1052" i="17"/>
  <c r="BA1054" i="17"/>
  <c r="BA1051" i="17"/>
  <c r="BA1050" i="17"/>
  <c r="BA1049" i="17"/>
  <c r="BA1048" i="17"/>
  <c r="BA1057" i="17"/>
  <c r="BA1047" i="17"/>
  <c r="BA1056" i="17"/>
  <c r="BA1046" i="17"/>
  <c r="W958" i="17"/>
  <c r="Y950" i="17"/>
  <c r="Z950" i="17"/>
  <c r="Z959" i="17"/>
  <c r="AE953" i="17"/>
  <c r="AF950" i="17"/>
  <c r="AP958" i="17"/>
  <c r="AQ955" i="17"/>
  <c r="AR959" i="17"/>
  <c r="AU961" i="17"/>
  <c r="AY961" i="17"/>
  <c r="BC961" i="17"/>
  <c r="BF950" i="17"/>
  <c r="BF959" i="17"/>
  <c r="BJ954" i="17"/>
  <c r="BN950" i="17"/>
  <c r="BN959" i="17"/>
  <c r="F966" i="17"/>
  <c r="L973" i="17"/>
  <c r="P970" i="17"/>
  <c r="E975" i="17"/>
  <c r="J982" i="17"/>
  <c r="L980" i="17"/>
  <c r="Q977" i="17"/>
  <c r="R979" i="17"/>
  <c r="AA975" i="17"/>
  <c r="AF978" i="17"/>
  <c r="AH974" i="17"/>
  <c r="AH984" i="17"/>
  <c r="AJ974" i="17"/>
  <c r="AL976" i="17"/>
  <c r="AL985" i="17"/>
  <c r="AO975" i="17"/>
  <c r="AP978" i="17"/>
  <c r="AT974" i="17"/>
  <c r="AT983" i="17"/>
  <c r="AW975" i="17"/>
  <c r="AZ978" i="17"/>
  <c r="BD980" i="17"/>
  <c r="BJ983" i="17"/>
  <c r="BP978" i="17"/>
  <c r="F994" i="17"/>
  <c r="H986" i="17"/>
  <c r="N989" i="17"/>
  <c r="P992" i="17"/>
  <c r="Q995" i="17"/>
  <c r="R992" i="17"/>
  <c r="T990" i="17"/>
  <c r="V994" i="17"/>
  <c r="X986" i="17"/>
  <c r="Z990" i="17"/>
  <c r="AC987" i="17"/>
  <c r="AD990" i="17"/>
  <c r="AE989" i="17"/>
  <c r="AF992" i="17"/>
  <c r="AG995" i="17"/>
  <c r="AH992" i="17"/>
  <c r="AK995" i="17"/>
  <c r="AL992" i="17"/>
  <c r="AN996" i="17"/>
  <c r="AP995" i="17"/>
  <c r="AR992" i="17"/>
  <c r="AT986" i="17"/>
  <c r="AT995" i="17"/>
  <c r="AV986" i="17"/>
  <c r="AX990" i="17"/>
  <c r="BA987" i="17"/>
  <c r="BB990" i="17"/>
  <c r="BC989" i="17"/>
  <c r="BD994" i="17"/>
  <c r="BF995" i="17"/>
  <c r="BH990" i="17"/>
  <c r="BJ994" i="17"/>
  <c r="BL989" i="17"/>
  <c r="BN990" i="17"/>
  <c r="CI993" i="17"/>
  <c r="F1000" i="17"/>
  <c r="F1009" i="17"/>
  <c r="H1006" i="17"/>
  <c r="I1009" i="17"/>
  <c r="J1006" i="17"/>
  <c r="M1007" i="17"/>
  <c r="N1004" i="17"/>
  <c r="Q999" i="17"/>
  <c r="R1000" i="17"/>
  <c r="S1001" i="17"/>
  <c r="T1008" i="17"/>
  <c r="V1000" i="17"/>
  <c r="V1009" i="17"/>
  <c r="Z1002" i="17"/>
  <c r="AB1009" i="17"/>
  <c r="AB1000" i="17"/>
  <c r="AF1004" i="17"/>
  <c r="AI1001" i="17"/>
  <c r="AK1005" i="17"/>
  <c r="AK1007" i="17"/>
  <c r="AN1005" i="17"/>
  <c r="AN998" i="17"/>
  <c r="AR1004" i="17"/>
  <c r="AT1000" i="17"/>
  <c r="AV1005" i="17"/>
  <c r="AV1000" i="17"/>
  <c r="AV998" i="17"/>
  <c r="AX998" i="17"/>
  <c r="AY1001" i="17"/>
  <c r="BA999" i="17"/>
  <c r="BG1001" i="17"/>
  <c r="BI1005" i="17"/>
  <c r="BI1007" i="17"/>
  <c r="BI1003" i="17"/>
  <c r="BI999" i="17"/>
  <c r="BO1007" i="17"/>
  <c r="BO1009" i="17"/>
  <c r="F1017" i="17"/>
  <c r="F1019" i="17"/>
  <c r="J1020" i="17"/>
  <c r="J1021" i="17"/>
  <c r="J1019" i="17"/>
  <c r="M1019" i="17"/>
  <c r="M1013" i="17"/>
  <c r="M1012" i="17"/>
  <c r="M1010" i="17"/>
  <c r="Q1016" i="17"/>
  <c r="AE1032" i="17"/>
  <c r="AE1027" i="17"/>
  <c r="H1054" i="17"/>
  <c r="H1055" i="17"/>
  <c r="H1057" i="17"/>
  <c r="H1056" i="17"/>
  <c r="H1052" i="17"/>
  <c r="H1050" i="17"/>
  <c r="H1049" i="17"/>
  <c r="H1048" i="17"/>
  <c r="H1047" i="17"/>
  <c r="BA1055" i="17"/>
  <c r="BG1050" i="17"/>
  <c r="BG1053" i="17"/>
  <c r="Q958" i="17"/>
  <c r="R954" i="17"/>
  <c r="S950" i="17"/>
  <c r="T951" i="17"/>
  <c r="W959" i="17"/>
  <c r="Y952" i="17"/>
  <c r="Z951" i="17"/>
  <c r="Z960" i="17"/>
  <c r="AA958" i="17"/>
  <c r="AE954" i="17"/>
  <c r="AF955" i="17"/>
  <c r="AI951" i="17"/>
  <c r="AM959" i="17"/>
  <c r="AO950" i="17"/>
  <c r="AP950" i="17"/>
  <c r="AP959" i="17"/>
  <c r="AQ956" i="17"/>
  <c r="AR961" i="17"/>
  <c r="AT954" i="17"/>
  <c r="AU950" i="17"/>
  <c r="AY950" i="17"/>
  <c r="BF951" i="17"/>
  <c r="BF960" i="17"/>
  <c r="BJ955" i="17"/>
  <c r="BN951" i="17"/>
  <c r="BN960" i="17"/>
  <c r="F967" i="17"/>
  <c r="L962" i="17"/>
  <c r="CD962" i="17" s="1"/>
  <c r="O965" i="17"/>
  <c r="P972" i="17"/>
  <c r="J983" i="17"/>
  <c r="L982" i="17"/>
  <c r="AF980" i="17"/>
  <c r="AL977" i="17"/>
  <c r="AP979" i="17"/>
  <c r="AZ980" i="17"/>
  <c r="BD982" i="17"/>
  <c r="BP980" i="17"/>
  <c r="N990" i="17"/>
  <c r="Q997" i="17"/>
  <c r="T992" i="17"/>
  <c r="AL994" i="17"/>
  <c r="AN997" i="17"/>
  <c r="BH992" i="17"/>
  <c r="BL990" i="17"/>
  <c r="F1001" i="17"/>
  <c r="J1007" i="17"/>
  <c r="N1006" i="17"/>
  <c r="R1002" i="17"/>
  <c r="V1001" i="17"/>
  <c r="Y1009" i="17"/>
  <c r="Y1007" i="17"/>
  <c r="Z1003" i="17"/>
  <c r="AD1005" i="17"/>
  <c r="AD1004" i="17"/>
  <c r="AD1007" i="17"/>
  <c r="AF1006" i="17"/>
  <c r="AI1009" i="17"/>
  <c r="AN1000" i="17"/>
  <c r="AP1009" i="17"/>
  <c r="AP1004" i="17"/>
  <c r="AP1008" i="17"/>
  <c r="AR1006" i="17"/>
  <c r="AT1001" i="17"/>
  <c r="AV1002" i="17"/>
  <c r="AX999" i="17"/>
  <c r="AY1009" i="17"/>
  <c r="BJ1005" i="17"/>
  <c r="BJ1006" i="17"/>
  <c r="BJ1004" i="17"/>
  <c r="BJ1003" i="17"/>
  <c r="BN1009" i="17"/>
  <c r="BN1004" i="17"/>
  <c r="BN1003" i="17"/>
  <c r="BN1002" i="17"/>
  <c r="Q1020" i="17"/>
  <c r="AH1020" i="17"/>
  <c r="AH1021" i="17"/>
  <c r="AH1015" i="17"/>
  <c r="AH1011" i="17"/>
  <c r="AL1017" i="17"/>
  <c r="AL1019" i="17"/>
  <c r="AL1015" i="17"/>
  <c r="AL1011" i="17"/>
  <c r="AW1032" i="17"/>
  <c r="AW1030" i="17"/>
  <c r="AW1028" i="17"/>
  <c r="AW1027" i="17"/>
  <c r="AW1026" i="17"/>
  <c r="AW1025" i="17"/>
  <c r="AW1023" i="17"/>
  <c r="AW1033" i="17"/>
  <c r="AW1022" i="17"/>
  <c r="I1053" i="17"/>
  <c r="I1055" i="17"/>
  <c r="I1052" i="17"/>
  <c r="CA1052" i="17" s="1"/>
  <c r="I1051" i="17"/>
  <c r="I1050" i="17"/>
  <c r="CA1050" i="17" s="1"/>
  <c r="I1047" i="17"/>
  <c r="Z1056" i="17"/>
  <c r="Z1047" i="17"/>
  <c r="Z1055" i="17"/>
  <c r="Z1050" i="17"/>
  <c r="W960" i="17"/>
  <c r="Y953" i="17"/>
  <c r="F968" i="17"/>
  <c r="J964" i="17"/>
  <c r="J973" i="17"/>
  <c r="L964" i="17"/>
  <c r="M963" i="17"/>
  <c r="O971" i="17"/>
  <c r="CI966" i="17"/>
  <c r="E979" i="17"/>
  <c r="J974" i="17"/>
  <c r="J984" i="17"/>
  <c r="L984" i="17"/>
  <c r="Q985" i="17"/>
  <c r="R982" i="17"/>
  <c r="X974" i="17"/>
  <c r="Y981" i="17"/>
  <c r="AA979" i="17"/>
  <c r="AF982" i="17"/>
  <c r="AH976" i="17"/>
  <c r="AI975" i="17"/>
  <c r="AJ978" i="17"/>
  <c r="AL978" i="17"/>
  <c r="AM975" i="17"/>
  <c r="AO979" i="17"/>
  <c r="AP980" i="17"/>
  <c r="AS975" i="17"/>
  <c r="AT976" i="17"/>
  <c r="AT985" i="17"/>
  <c r="AX983" i="17"/>
  <c r="AZ982" i="17"/>
  <c r="BB976" i="17"/>
  <c r="BC975" i="17"/>
  <c r="BD984" i="17"/>
  <c r="BG983" i="17"/>
  <c r="BJ975" i="17"/>
  <c r="BL977" i="17"/>
  <c r="BM977" i="17"/>
  <c r="BO977" i="17"/>
  <c r="BP982" i="17"/>
  <c r="F987" i="17"/>
  <c r="F996" i="17"/>
  <c r="H989" i="17"/>
  <c r="I989" i="17"/>
  <c r="L986" i="17"/>
  <c r="N991" i="17"/>
  <c r="R995" i="17"/>
  <c r="T994" i="17"/>
  <c r="X990" i="17"/>
  <c r="Z992" i="17"/>
  <c r="AC995" i="17"/>
  <c r="AH995" i="17"/>
  <c r="AL986" i="17"/>
  <c r="AL995" i="17"/>
  <c r="AN986" i="17"/>
  <c r="AR996" i="17"/>
  <c r="AT988" i="17"/>
  <c r="AT997" i="17"/>
  <c r="AV990" i="17"/>
  <c r="AX992" i="17"/>
  <c r="BA995" i="17"/>
  <c r="BH994" i="17"/>
  <c r="BL992" i="17"/>
  <c r="BN992" i="17"/>
  <c r="BP986" i="17"/>
  <c r="CI990" i="17"/>
  <c r="E999" i="17"/>
  <c r="F1002" i="17"/>
  <c r="H1009" i="17"/>
  <c r="J998" i="17"/>
  <c r="J1008" i="17"/>
  <c r="N998" i="17"/>
  <c r="N1007" i="17"/>
  <c r="Q1003" i="17"/>
  <c r="R1003" i="17"/>
  <c r="U999" i="17"/>
  <c r="V1002" i="17"/>
  <c r="Y999" i="17"/>
  <c r="Z1004" i="17"/>
  <c r="AF1008" i="17"/>
  <c r="AJ1009" i="17"/>
  <c r="AJ1000" i="17"/>
  <c r="AR1008" i="17"/>
  <c r="AT1002" i="17"/>
  <c r="AX1000" i="17"/>
  <c r="AZ1009" i="17"/>
  <c r="AZ1000" i="17"/>
  <c r="AZ998" i="17"/>
  <c r="BD1005" i="17"/>
  <c r="BD1004" i="17"/>
  <c r="BD1002" i="17"/>
  <c r="BD1000" i="17"/>
  <c r="BH1007" i="17"/>
  <c r="BH1002" i="17"/>
  <c r="BH1001" i="17"/>
  <c r="BH1000" i="17"/>
  <c r="BJ998" i="17"/>
  <c r="BL1005" i="17"/>
  <c r="BL1002" i="17"/>
  <c r="BL1000" i="17"/>
  <c r="BL998" i="17"/>
  <c r="BN998" i="17"/>
  <c r="E1019" i="17"/>
  <c r="E1018" i="17"/>
  <c r="E1016" i="17"/>
  <c r="E1014" i="17"/>
  <c r="F1015" i="17"/>
  <c r="J1013" i="17"/>
  <c r="CB1013" i="17" s="1"/>
  <c r="R1020" i="17"/>
  <c r="R1019" i="17"/>
  <c r="R1015" i="17"/>
  <c r="R1013" i="17"/>
  <c r="AH1013" i="17"/>
  <c r="AM1017" i="17"/>
  <c r="AM1016" i="17"/>
  <c r="AM1015" i="17"/>
  <c r="AM1014" i="17"/>
  <c r="AM1021" i="17"/>
  <c r="AM1012" i="17"/>
  <c r="AM1019" i="17"/>
  <c r="AM1010" i="17"/>
  <c r="AR1019" i="17"/>
  <c r="AR1021" i="17"/>
  <c r="AR1013" i="17"/>
  <c r="AW1031" i="17"/>
  <c r="AL1056" i="17"/>
  <c r="AL1057" i="17"/>
  <c r="AL1046" i="17"/>
  <c r="AL1055" i="17"/>
  <c r="AL1054" i="17"/>
  <c r="AL1052" i="17"/>
  <c r="AL1051" i="17"/>
  <c r="AL1050" i="17"/>
  <c r="AL1049" i="17"/>
  <c r="AL1047" i="17"/>
  <c r="AR1056" i="17"/>
  <c r="AR1053" i="17"/>
  <c r="AR1048" i="17"/>
  <c r="Q961" i="17"/>
  <c r="R956" i="17"/>
  <c r="S954" i="17"/>
  <c r="T954" i="17"/>
  <c r="W950" i="17"/>
  <c r="Y956" i="17"/>
  <c r="Z953" i="17"/>
  <c r="AE958" i="17"/>
  <c r="AH958" i="17"/>
  <c r="AI955" i="17"/>
  <c r="AJ959" i="17"/>
  <c r="AM951" i="17"/>
  <c r="AM961" i="17"/>
  <c r="AO953" i="17"/>
  <c r="AP952" i="17"/>
  <c r="AP961" i="17"/>
  <c r="AQ959" i="17"/>
  <c r="AS954" i="17"/>
  <c r="AT956" i="17"/>
  <c r="AV954" i="17"/>
  <c r="AZ954" i="17"/>
  <c r="BJ958" i="17"/>
  <c r="F970" i="17"/>
  <c r="L965" i="17"/>
  <c r="J975" i="17"/>
  <c r="O977" i="17"/>
  <c r="R983" i="17"/>
  <c r="V982" i="17"/>
  <c r="X976" i="17"/>
  <c r="Y983" i="17"/>
  <c r="AF984" i="17"/>
  <c r="AH978" i="17"/>
  <c r="AI977" i="17"/>
  <c r="AJ980" i="17"/>
  <c r="AL979" i="17"/>
  <c r="AM977" i="17"/>
  <c r="AO985" i="17"/>
  <c r="AP982" i="17"/>
  <c r="AR974" i="17"/>
  <c r="AS977" i="17"/>
  <c r="AT977" i="17"/>
  <c r="AX974" i="17"/>
  <c r="AX984" i="17"/>
  <c r="AZ984" i="17"/>
  <c r="BB978" i="17"/>
  <c r="BC981" i="17"/>
  <c r="BI975" i="17"/>
  <c r="BJ976" i="17"/>
  <c r="BK975" i="17"/>
  <c r="BL978" i="17"/>
  <c r="BM979" i="17"/>
  <c r="BO981" i="17"/>
  <c r="BP984" i="17"/>
  <c r="CI977" i="17"/>
  <c r="CI981" i="17"/>
  <c r="F988" i="17"/>
  <c r="F997" i="17"/>
  <c r="H990" i="17"/>
  <c r="I991" i="17"/>
  <c r="L988" i="17"/>
  <c r="M995" i="17"/>
  <c r="N992" i="17"/>
  <c r="P997" i="17"/>
  <c r="R986" i="17"/>
  <c r="R996" i="17"/>
  <c r="T996" i="17"/>
  <c r="V988" i="17"/>
  <c r="V997" i="17"/>
  <c r="X992" i="17"/>
  <c r="Z994" i="17"/>
  <c r="AD994" i="17"/>
  <c r="AF997" i="17"/>
  <c r="AH986" i="17"/>
  <c r="AH996" i="17"/>
  <c r="AL987" i="17"/>
  <c r="AL996" i="17"/>
  <c r="AN988" i="17"/>
  <c r="AO987" i="17"/>
  <c r="AQ993" i="17"/>
  <c r="AT989" i="17"/>
  <c r="AV992" i="17"/>
  <c r="AX994" i="17"/>
  <c r="BB994" i="17"/>
  <c r="BE987" i="17"/>
  <c r="BF988" i="17"/>
  <c r="BH996" i="17"/>
  <c r="BL994" i="17"/>
  <c r="BN994" i="17"/>
  <c r="BP988" i="17"/>
  <c r="CI987" i="17"/>
  <c r="CA987" i="17" s="1"/>
  <c r="E1003" i="17"/>
  <c r="F1003" i="17"/>
  <c r="H998" i="17"/>
  <c r="J999" i="17"/>
  <c r="CB999" i="17" s="1"/>
  <c r="N999" i="17"/>
  <c r="N1008" i="17"/>
  <c r="Q1007" i="17"/>
  <c r="R1004" i="17"/>
  <c r="T998" i="17"/>
  <c r="U1003" i="17"/>
  <c r="V1003" i="17"/>
  <c r="X1005" i="17"/>
  <c r="X1000" i="17"/>
  <c r="Y1003" i="17"/>
  <c r="Z1007" i="17"/>
  <c r="AB1004" i="17"/>
  <c r="AD999" i="17"/>
  <c r="AD1009" i="17"/>
  <c r="AG1009" i="17"/>
  <c r="AG1007" i="17"/>
  <c r="AJ998" i="17"/>
  <c r="AL1005" i="17"/>
  <c r="AL1004" i="17"/>
  <c r="AL1007" i="17"/>
  <c r="AN1004" i="17"/>
  <c r="AP999" i="17"/>
  <c r="AQ1001" i="17"/>
  <c r="AS1005" i="17"/>
  <c r="AS1007" i="17"/>
  <c r="AS1003" i="17"/>
  <c r="AT1006" i="17"/>
  <c r="AV1006" i="17"/>
  <c r="AX1002" i="17"/>
  <c r="AZ1002" i="17"/>
  <c r="BD998" i="17"/>
  <c r="BH998" i="17"/>
  <c r="BJ999" i="17"/>
  <c r="BL1004" i="17"/>
  <c r="BN999" i="17"/>
  <c r="E1010" i="17"/>
  <c r="J1015" i="17"/>
  <c r="CB1015" i="17" s="1"/>
  <c r="M1018" i="17"/>
  <c r="R1011" i="17"/>
  <c r="T1019" i="17"/>
  <c r="T1021" i="17"/>
  <c r="AH1019" i="17"/>
  <c r="AJ1019" i="17"/>
  <c r="AJ1013" i="17"/>
  <c r="AM1011" i="17"/>
  <c r="AT1017" i="17"/>
  <c r="AT1019" i="17"/>
  <c r="AT1015" i="17"/>
  <c r="AT1011" i="17"/>
  <c r="N1033" i="17"/>
  <c r="N1029" i="17"/>
  <c r="AM1055" i="17"/>
  <c r="AM1057" i="17"/>
  <c r="AM1054" i="17"/>
  <c r="AM1052" i="17"/>
  <c r="AM1049" i="17"/>
  <c r="AM1046" i="17"/>
  <c r="O1019" i="17"/>
  <c r="S1019" i="17"/>
  <c r="W1019" i="17"/>
  <c r="AA1019" i="17"/>
  <c r="AE1015" i="17"/>
  <c r="AK1018" i="17"/>
  <c r="AQ1018" i="17"/>
  <c r="BA1020" i="17"/>
  <c r="BE1020" i="17"/>
  <c r="BI1016" i="17"/>
  <c r="BN1021" i="17"/>
  <c r="BO1018" i="17"/>
  <c r="CB1011" i="17"/>
  <c r="F1029" i="17"/>
  <c r="G1028" i="17"/>
  <c r="H1027" i="17"/>
  <c r="I1027" i="17"/>
  <c r="CA1027" i="17" s="1"/>
  <c r="Y1027" i="17"/>
  <c r="Z1033" i="17"/>
  <c r="AA1032" i="17"/>
  <c r="AF1028" i="17"/>
  <c r="AG1025" i="17"/>
  <c r="AI1031" i="17"/>
  <c r="AJ1031" i="17"/>
  <c r="AN1027" i="17"/>
  <c r="AO1023" i="17"/>
  <c r="AQ1028" i="17"/>
  <c r="AR1028" i="17"/>
  <c r="AT1033" i="17"/>
  <c r="AV1026" i="17"/>
  <c r="AY1026" i="17"/>
  <c r="AZ1027" i="17"/>
  <c r="BB1032" i="17"/>
  <c r="BE1031" i="17"/>
  <c r="BG1025" i="17"/>
  <c r="BH1026" i="17"/>
  <c r="BJ1026" i="17"/>
  <c r="BM1027" i="17"/>
  <c r="E1053" i="17"/>
  <c r="E1055" i="17"/>
  <c r="E1046" i="17"/>
  <c r="E1056" i="17"/>
  <c r="F1054" i="17"/>
  <c r="M1050" i="17"/>
  <c r="N1047" i="17"/>
  <c r="P1055" i="17"/>
  <c r="V1051" i="17"/>
  <c r="AF1054" i="17"/>
  <c r="AF1050" i="17"/>
  <c r="AG1053" i="17"/>
  <c r="AG1051" i="17"/>
  <c r="AS1051" i="17"/>
  <c r="AV1055" i="17"/>
  <c r="BB1054" i="17"/>
  <c r="BD1050" i="17"/>
  <c r="BD1049" i="17"/>
  <c r="BJ1049" i="17"/>
  <c r="BK1049" i="17"/>
  <c r="BN1056" i="17"/>
  <c r="BR1051" i="17"/>
  <c r="CI1051" i="17"/>
  <c r="H1063" i="17"/>
  <c r="N1065" i="17"/>
  <c r="N1066" i="17"/>
  <c r="N1062" i="17"/>
  <c r="AE1064" i="17"/>
  <c r="AE1063" i="17"/>
  <c r="AE1061" i="17"/>
  <c r="AE1060" i="17"/>
  <c r="AE1067" i="17"/>
  <c r="AI1067" i="17"/>
  <c r="BJ1069" i="17"/>
  <c r="BJ1065" i="17"/>
  <c r="AO1093" i="17"/>
  <c r="AO1087" i="17"/>
  <c r="AO1086" i="17"/>
  <c r="AO1084" i="17"/>
  <c r="AO1083" i="17"/>
  <c r="AO1092" i="17"/>
  <c r="AO1082" i="17"/>
  <c r="AO1090" i="17"/>
  <c r="AO1088" i="17"/>
  <c r="AQ1019" i="17"/>
  <c r="BO1019" i="17"/>
  <c r="F1031" i="17"/>
  <c r="H1030" i="17"/>
  <c r="S1023" i="17"/>
  <c r="Y1028" i="17"/>
  <c r="AA1033" i="17"/>
  <c r="AF1030" i="17"/>
  <c r="AI1032" i="17"/>
  <c r="AN1028" i="17"/>
  <c r="AQ1031" i="17"/>
  <c r="AR1031" i="17"/>
  <c r="AV1027" i="17"/>
  <c r="AY1028" i="17"/>
  <c r="AZ1028" i="17"/>
  <c r="BB1033" i="17"/>
  <c r="BD1026" i="17"/>
  <c r="BE1022" i="17"/>
  <c r="BE1033" i="17"/>
  <c r="BG1026" i="17"/>
  <c r="BH1027" i="17"/>
  <c r="BJ1032" i="17"/>
  <c r="BM1028" i="17"/>
  <c r="BO1033" i="17"/>
  <c r="CI1029" i="17"/>
  <c r="E1047" i="17"/>
  <c r="E1057" i="17"/>
  <c r="M1051" i="17"/>
  <c r="N1050" i="17"/>
  <c r="P1056" i="17"/>
  <c r="R1047" i="17"/>
  <c r="U1053" i="17"/>
  <c r="U1057" i="17"/>
  <c r="U1048" i="17"/>
  <c r="U1055" i="17"/>
  <c r="V1052" i="17"/>
  <c r="AF1047" i="17"/>
  <c r="AG1047" i="17"/>
  <c r="AN1052" i="17"/>
  <c r="AS1052" i="17"/>
  <c r="AT1050" i="17"/>
  <c r="AV1056" i="17"/>
  <c r="AX1047" i="17"/>
  <c r="BD1047" i="17"/>
  <c r="BJ1051" i="17"/>
  <c r="BK1051" i="17"/>
  <c r="CI1047" i="17"/>
  <c r="N1060" i="17"/>
  <c r="BJ1093" i="17"/>
  <c r="BJ1085" i="17"/>
  <c r="AE1018" i="17"/>
  <c r="AK1021" i="17"/>
  <c r="AQ1010" i="17"/>
  <c r="AQ1020" i="17"/>
  <c r="BB1011" i="17"/>
  <c r="BF1011" i="17"/>
  <c r="BH1013" i="17"/>
  <c r="BI1020" i="17"/>
  <c r="BM1020" i="17"/>
  <c r="BO1010" i="17"/>
  <c r="BO1020" i="17"/>
  <c r="F1022" i="17"/>
  <c r="F1032" i="17"/>
  <c r="G1031" i="17"/>
  <c r="H1031" i="17"/>
  <c r="O1024" i="17"/>
  <c r="R1022" i="17"/>
  <c r="S1024" i="17"/>
  <c r="Y1030" i="17"/>
  <c r="AI1033" i="17"/>
  <c r="AN1030" i="17"/>
  <c r="AQ1032" i="17"/>
  <c r="AU1027" i="17"/>
  <c r="AV1028" i="17"/>
  <c r="BE1023" i="17"/>
  <c r="BG1028" i="17"/>
  <c r="BH1028" i="17"/>
  <c r="BJ1033" i="17"/>
  <c r="BM1030" i="17"/>
  <c r="E1048" i="17"/>
  <c r="F1056" i="17"/>
  <c r="F1051" i="17"/>
  <c r="F1057" i="17"/>
  <c r="L1053" i="17"/>
  <c r="L1056" i="17"/>
  <c r="N1051" i="17"/>
  <c r="R1050" i="17"/>
  <c r="AD1056" i="17"/>
  <c r="AD1050" i="17"/>
  <c r="AD1057" i="17"/>
  <c r="AF1048" i="17"/>
  <c r="AG1050" i="17"/>
  <c r="BB1056" i="17"/>
  <c r="BB1049" i="17"/>
  <c r="BB1057" i="17"/>
  <c r="BP1053" i="17"/>
  <c r="BP1046" i="17"/>
  <c r="AJ1069" i="17"/>
  <c r="AJ1062" i="17"/>
  <c r="AJ1060" i="17"/>
  <c r="AJ1059" i="17"/>
  <c r="AJ1068" i="17"/>
  <c r="AJ1058" i="17"/>
  <c r="AJ1064" i="17"/>
  <c r="AN1065" i="17"/>
  <c r="AN1062" i="17"/>
  <c r="AN1061" i="17"/>
  <c r="AN1069" i="17"/>
  <c r="AN1060" i="17"/>
  <c r="AN1068" i="17"/>
  <c r="AN1059" i="17"/>
  <c r="AN1064" i="17"/>
  <c r="BK1065" i="17"/>
  <c r="E1081" i="17"/>
  <c r="E1074" i="17"/>
  <c r="E1072" i="17"/>
  <c r="E1071" i="17"/>
  <c r="E1080" i="17"/>
  <c r="E1070" i="17"/>
  <c r="E1076" i="17"/>
  <c r="I1077" i="17"/>
  <c r="CA1077" i="17" s="1"/>
  <c r="I1074" i="17"/>
  <c r="I1073" i="17"/>
  <c r="I1081" i="17"/>
  <c r="I1072" i="17"/>
  <c r="I1080" i="17"/>
  <c r="I1071" i="17"/>
  <c r="CA1071" i="17" s="1"/>
  <c r="I1076" i="17"/>
  <c r="K1078" i="17"/>
  <c r="K1080" i="17"/>
  <c r="K1076" i="17"/>
  <c r="K1073" i="17"/>
  <c r="K1072" i="17"/>
  <c r="W1090" i="17"/>
  <c r="W1093" i="17"/>
  <c r="W1092" i="17"/>
  <c r="W1088" i="17"/>
  <c r="W1085" i="17"/>
  <c r="W1084" i="17"/>
  <c r="H1032" i="17"/>
  <c r="Y1031" i="17"/>
  <c r="AQ1033" i="17"/>
  <c r="AV1030" i="17"/>
  <c r="BM1031" i="17"/>
  <c r="G1055" i="17"/>
  <c r="G1054" i="17"/>
  <c r="M1053" i="17"/>
  <c r="M1052" i="17"/>
  <c r="M1055" i="17"/>
  <c r="P1054" i="17"/>
  <c r="P1050" i="17"/>
  <c r="Q1053" i="17"/>
  <c r="Q1051" i="17"/>
  <c r="V1056" i="17"/>
  <c r="V1054" i="17"/>
  <c r="V1057" i="17"/>
  <c r="AE1055" i="17"/>
  <c r="AE1049" i="17"/>
  <c r="AP1056" i="17"/>
  <c r="AP1050" i="17"/>
  <c r="AS1053" i="17"/>
  <c r="AS1055" i="17"/>
  <c r="AS1046" i="17"/>
  <c r="AS1056" i="17"/>
  <c r="AV1054" i="17"/>
  <c r="AV1052" i="17"/>
  <c r="AW1053" i="17"/>
  <c r="AW1052" i="17"/>
  <c r="AX1055" i="17"/>
  <c r="BB1046" i="17"/>
  <c r="BC1055" i="17"/>
  <c r="BC1046" i="17"/>
  <c r="BD1052" i="17"/>
  <c r="BJ1055" i="17"/>
  <c r="BN1051" i="17"/>
  <c r="BN1047" i="17"/>
  <c r="BP1050" i="17"/>
  <c r="BR1052" i="17"/>
  <c r="X1065" i="17"/>
  <c r="X1061" i="17"/>
  <c r="X1069" i="17"/>
  <c r="X1060" i="17"/>
  <c r="X1068" i="17"/>
  <c r="X1059" i="17"/>
  <c r="X1067" i="17"/>
  <c r="X1058" i="17"/>
  <c r="X1063" i="17"/>
  <c r="AA1063" i="17"/>
  <c r="AA1061" i="17"/>
  <c r="AA1060" i="17"/>
  <c r="AA1059" i="17"/>
  <c r="AA1065" i="17"/>
  <c r="AJ1063" i="17"/>
  <c r="AN1058" i="17"/>
  <c r="AP1066" i="17"/>
  <c r="AP1068" i="17"/>
  <c r="AP1064" i="17"/>
  <c r="AP1061" i="17"/>
  <c r="AP1060" i="17"/>
  <c r="AU1064" i="17"/>
  <c r="AU1067" i="17"/>
  <c r="AU1065" i="17"/>
  <c r="AU1063" i="17"/>
  <c r="AU1060" i="17"/>
  <c r="BC1065" i="17"/>
  <c r="BC1064" i="17"/>
  <c r="BC1060" i="17"/>
  <c r="BC1059" i="17"/>
  <c r="BC1068" i="17"/>
  <c r="E1075" i="17"/>
  <c r="I1070" i="17"/>
  <c r="CA1070" i="17" s="1"/>
  <c r="BR1083" i="17"/>
  <c r="CI1083" i="17"/>
  <c r="BB1004" i="17"/>
  <c r="BF1006" i="17"/>
  <c r="O1014" i="17"/>
  <c r="S1014" i="17"/>
  <c r="W1014" i="17"/>
  <c r="Z1013" i="17"/>
  <c r="AA1014" i="17"/>
  <c r="AB1021" i="17"/>
  <c r="AE1011" i="17"/>
  <c r="AE1020" i="17"/>
  <c r="AG1016" i="17"/>
  <c r="AK1012" i="17"/>
  <c r="AQ1012" i="17"/>
  <c r="AW1016" i="17"/>
  <c r="BA1012" i="17"/>
  <c r="BB1019" i="17"/>
  <c r="BE1012" i="17"/>
  <c r="BF1015" i="17"/>
  <c r="BJ1011" i="17"/>
  <c r="BN1011" i="17"/>
  <c r="BO1012" i="17"/>
  <c r="BP1013" i="17"/>
  <c r="F1024" i="17"/>
  <c r="H1022" i="17"/>
  <c r="M1026" i="17"/>
  <c r="O1028" i="17"/>
  <c r="R1028" i="17"/>
  <c r="S1028" i="17"/>
  <c r="T1028" i="17"/>
  <c r="Y1022" i="17"/>
  <c r="Y1033" i="17"/>
  <c r="AA1025" i="17"/>
  <c r="AB1026" i="17"/>
  <c r="AD1026" i="17"/>
  <c r="AF1024" i="17"/>
  <c r="AF1033" i="17"/>
  <c r="AG1030" i="17"/>
  <c r="AI1024" i="17"/>
  <c r="AJ1023" i="17"/>
  <c r="AL1025" i="17"/>
  <c r="AN1023" i="17"/>
  <c r="AN1032" i="17"/>
  <c r="AQ1023" i="17"/>
  <c r="AT1024" i="17"/>
  <c r="AV1022" i="17"/>
  <c r="AV1031" i="17"/>
  <c r="AY1033" i="17"/>
  <c r="BD1030" i="17"/>
  <c r="BE1026" i="17"/>
  <c r="BF1033" i="17"/>
  <c r="BG1032" i="17"/>
  <c r="BK1027" i="17"/>
  <c r="BM1022" i="17"/>
  <c r="BM1033" i="17"/>
  <c r="BO1025" i="17"/>
  <c r="BP1026" i="17"/>
  <c r="E1050" i="17"/>
  <c r="F1047" i="17"/>
  <c r="G1046" i="17"/>
  <c r="M1046" i="17"/>
  <c r="M1056" i="17"/>
  <c r="N1054" i="17"/>
  <c r="P1047" i="17"/>
  <c r="Q1047" i="17"/>
  <c r="V1046" i="17"/>
  <c r="AB1048" i="17"/>
  <c r="AD1047" i="17"/>
  <c r="AE1046" i="17"/>
  <c r="AF1052" i="17"/>
  <c r="AG1055" i="17"/>
  <c r="AK1053" i="17"/>
  <c r="AK1050" i="17"/>
  <c r="AK1055" i="17"/>
  <c r="AP1047" i="17"/>
  <c r="AS1047" i="17"/>
  <c r="AS1057" i="17"/>
  <c r="AV1047" i="17"/>
  <c r="AW1047" i="17"/>
  <c r="BB1047" i="17"/>
  <c r="BC1049" i="17"/>
  <c r="BD1055" i="17"/>
  <c r="BF1056" i="17"/>
  <c r="BF1050" i="17"/>
  <c r="BN1048" i="17"/>
  <c r="BP1054" i="17"/>
  <c r="M1066" i="17"/>
  <c r="M1065" i="17"/>
  <c r="M1063" i="17"/>
  <c r="M1062" i="17"/>
  <c r="U1065" i="17"/>
  <c r="U1066" i="17"/>
  <c r="U1062" i="17"/>
  <c r="X1062" i="17"/>
  <c r="AA1064" i="17"/>
  <c r="AF1065" i="17"/>
  <c r="AF1061" i="17"/>
  <c r="AF1069" i="17"/>
  <c r="AF1060" i="17"/>
  <c r="AF1068" i="17"/>
  <c r="AF1059" i="17"/>
  <c r="AF1067" i="17"/>
  <c r="AF1058" i="17"/>
  <c r="AF1063" i="17"/>
  <c r="AJ1066" i="17"/>
  <c r="AN1063" i="17"/>
  <c r="AQ1066" i="17"/>
  <c r="AQ1068" i="17"/>
  <c r="AQ1067" i="17"/>
  <c r="AQ1064" i="17"/>
  <c r="AQ1063" i="17"/>
  <c r="AQ1059" i="17"/>
  <c r="BM1069" i="17"/>
  <c r="BM1058" i="17"/>
  <c r="E1078" i="17"/>
  <c r="I1075" i="17"/>
  <c r="CA1075" i="17" s="1"/>
  <c r="S1092" i="17"/>
  <c r="S1089" i="17"/>
  <c r="S1088" i="17"/>
  <c r="BB1006" i="17"/>
  <c r="BF1007" i="17"/>
  <c r="BP1009" i="17"/>
  <c r="G1019" i="17"/>
  <c r="N1011" i="17"/>
  <c r="O1015" i="17"/>
  <c r="S1015" i="17"/>
  <c r="V1011" i="17"/>
  <c r="W1015" i="17"/>
  <c r="Z1015" i="17"/>
  <c r="AA1015" i="17"/>
  <c r="AC1021" i="17"/>
  <c r="AE1012" i="17"/>
  <c r="AE1021" i="17"/>
  <c r="AG1018" i="17"/>
  <c r="AI1019" i="17"/>
  <c r="AK1013" i="17"/>
  <c r="AO1010" i="17"/>
  <c r="AQ1014" i="17"/>
  <c r="AW1018" i="17"/>
  <c r="AY1019" i="17"/>
  <c r="BA1014" i="17"/>
  <c r="BC1018" i="17"/>
  <c r="BE1014" i="17"/>
  <c r="BF1019" i="17"/>
  <c r="BI1010" i="17"/>
  <c r="BJ1015" i="17"/>
  <c r="BM1010" i="17"/>
  <c r="BN1013" i="17"/>
  <c r="BO1014" i="17"/>
  <c r="BP1021" i="17"/>
  <c r="BR1013" i="17"/>
  <c r="BR1017" i="17"/>
  <c r="F1025" i="17"/>
  <c r="G1023" i="17"/>
  <c r="H1023" i="17"/>
  <c r="I1022" i="17"/>
  <c r="CA1022" i="17" s="1"/>
  <c r="K1023" i="17"/>
  <c r="L1023" i="17"/>
  <c r="M1029" i="17"/>
  <c r="O1029" i="17"/>
  <c r="R1029" i="17"/>
  <c r="S1031" i="17"/>
  <c r="Y1023" i="17"/>
  <c r="AA1026" i="17"/>
  <c r="AB1027" i="17"/>
  <c r="AD1032" i="17"/>
  <c r="AF1025" i="17"/>
  <c r="AG1031" i="17"/>
  <c r="AI1025" i="17"/>
  <c r="AJ1026" i="17"/>
  <c r="AL1026" i="17"/>
  <c r="AN1024" i="17"/>
  <c r="AN1033" i="17"/>
  <c r="AQ1024" i="17"/>
  <c r="AR1023" i="17"/>
  <c r="AT1025" i="17"/>
  <c r="AV1023" i="17"/>
  <c r="AV1032" i="17"/>
  <c r="AY1023" i="17"/>
  <c r="BG1033" i="17"/>
  <c r="BK1028" i="17"/>
  <c r="BM1023" i="17"/>
  <c r="BO1026" i="17"/>
  <c r="BP1027" i="17"/>
  <c r="E1051" i="17"/>
  <c r="F1049" i="17"/>
  <c r="G1049" i="17"/>
  <c r="J1047" i="17"/>
  <c r="M1047" i="17"/>
  <c r="M1057" i="17"/>
  <c r="P1048" i="17"/>
  <c r="Q1050" i="17"/>
  <c r="S1053" i="17"/>
  <c r="U1050" i="17"/>
  <c r="V1047" i="17"/>
  <c r="W1046" i="17"/>
  <c r="AB1053" i="17"/>
  <c r="AD1049" i="17"/>
  <c r="AE1052" i="17"/>
  <c r="AF1055" i="17"/>
  <c r="AN1054" i="17"/>
  <c r="AN1047" i="17"/>
  <c r="AP1055" i="17"/>
  <c r="AS1048" i="17"/>
  <c r="AT1056" i="17"/>
  <c r="AT1051" i="17"/>
  <c r="AT1057" i="17"/>
  <c r="AV1048" i="17"/>
  <c r="AW1050" i="17"/>
  <c r="AY1053" i="17"/>
  <c r="BB1050" i="17"/>
  <c r="BC1052" i="17"/>
  <c r="BD1056" i="17"/>
  <c r="BJ1056" i="17"/>
  <c r="BJ1054" i="17"/>
  <c r="BJ1050" i="17"/>
  <c r="BK1053" i="17"/>
  <c r="BK1050" i="17"/>
  <c r="BK1056" i="17"/>
  <c r="BK1047" i="17"/>
  <c r="BK1057" i="17"/>
  <c r="BN1050" i="17"/>
  <c r="BP1057" i="17"/>
  <c r="BR1053" i="17"/>
  <c r="CI1053" i="17"/>
  <c r="CC1053" i="17" s="1"/>
  <c r="M1058" i="17"/>
  <c r="P1065" i="17"/>
  <c r="P1063" i="17"/>
  <c r="P1062" i="17"/>
  <c r="P1061" i="17"/>
  <c r="P1069" i="17"/>
  <c r="P1060" i="17"/>
  <c r="U1059" i="17"/>
  <c r="X1064" i="17"/>
  <c r="AA1067" i="17"/>
  <c r="AF1062" i="17"/>
  <c r="AJ1067" i="17"/>
  <c r="AN1066" i="17"/>
  <c r="AQ1060" i="17"/>
  <c r="BD1065" i="17"/>
  <c r="BD1062" i="17"/>
  <c r="BD1061" i="17"/>
  <c r="BD1069" i="17"/>
  <c r="BD1060" i="17"/>
  <c r="BD1068" i="17"/>
  <c r="BD1059" i="17"/>
  <c r="BD1064" i="17"/>
  <c r="BF1068" i="17"/>
  <c r="BF1065" i="17"/>
  <c r="BF1060" i="17"/>
  <c r="BM1063" i="17"/>
  <c r="BR1063" i="17"/>
  <c r="E1079" i="17"/>
  <c r="I1078" i="17"/>
  <c r="BL1090" i="17"/>
  <c r="BL1088" i="17"/>
  <c r="BL1091" i="17"/>
  <c r="BL1087" i="17"/>
  <c r="BL1085" i="17"/>
  <c r="BL1084" i="17"/>
  <c r="BL1083" i="17"/>
  <c r="BL1093" i="17"/>
  <c r="BL1092" i="17"/>
  <c r="BB1007" i="17"/>
  <c r="BF998" i="17"/>
  <c r="BF1008" i="17"/>
  <c r="G1010" i="17"/>
  <c r="G1020" i="17"/>
  <c r="K1019" i="17"/>
  <c r="N1015" i="17"/>
  <c r="O1016" i="17"/>
  <c r="S1016" i="17"/>
  <c r="U1010" i="17"/>
  <c r="V1015" i="17"/>
  <c r="W1016" i="17"/>
  <c r="Z1019" i="17"/>
  <c r="AA1016" i="17"/>
  <c r="AE1013" i="17"/>
  <c r="AG1020" i="17"/>
  <c r="AI1010" i="17"/>
  <c r="AI1020" i="17"/>
  <c r="AK1014" i="17"/>
  <c r="AO1012" i="17"/>
  <c r="AQ1015" i="17"/>
  <c r="AS1021" i="17"/>
  <c r="AW1020" i="17"/>
  <c r="AY1010" i="17"/>
  <c r="AY1020" i="17"/>
  <c r="BA1016" i="17"/>
  <c r="BE1016" i="17"/>
  <c r="BF1021" i="17"/>
  <c r="BI1012" i="17"/>
  <c r="BJ1019" i="17"/>
  <c r="BM1012" i="17"/>
  <c r="BN1015" i="17"/>
  <c r="BO1015" i="17"/>
  <c r="F1026" i="17"/>
  <c r="H1024" i="17"/>
  <c r="I1025" i="17"/>
  <c r="CA1025" i="17" s="1"/>
  <c r="K1024" i="17"/>
  <c r="L1026" i="17"/>
  <c r="M1030" i="17"/>
  <c r="S1032" i="17"/>
  <c r="W1027" i="17"/>
  <c r="Y1025" i="17"/>
  <c r="Z1025" i="17"/>
  <c r="AA1028" i="17"/>
  <c r="AB1028" i="17"/>
  <c r="AF1026" i="17"/>
  <c r="AG1022" i="17"/>
  <c r="AG1033" i="17"/>
  <c r="AI1026" i="17"/>
  <c r="AJ1027" i="17"/>
  <c r="AN1025" i="17"/>
  <c r="AO1031" i="17"/>
  <c r="AQ1025" i="17"/>
  <c r="AR1026" i="17"/>
  <c r="AV1024" i="17"/>
  <c r="AV1033" i="17"/>
  <c r="AY1024" i="17"/>
  <c r="AZ1023" i="17"/>
  <c r="BK1029" i="17"/>
  <c r="BM1025" i="17"/>
  <c r="E1052" i="17"/>
  <c r="F1050" i="17"/>
  <c r="G1057" i="17"/>
  <c r="M1048" i="17"/>
  <c r="N1056" i="17"/>
  <c r="N1049" i="17"/>
  <c r="N1057" i="17"/>
  <c r="P1049" i="17"/>
  <c r="Q1052" i="17"/>
  <c r="V1049" i="17"/>
  <c r="W1049" i="17"/>
  <c r="AD1051" i="17"/>
  <c r="AE1054" i="17"/>
  <c r="AF1056" i="17"/>
  <c r="AS1049" i="17"/>
  <c r="AU1055" i="17"/>
  <c r="AU1052" i="17"/>
  <c r="AV1049" i="17"/>
  <c r="AW1051" i="17"/>
  <c r="BB1051" i="17"/>
  <c r="BC1054" i="17"/>
  <c r="H1065" i="17"/>
  <c r="H1061" i="17"/>
  <c r="H1069" i="17"/>
  <c r="H1060" i="17"/>
  <c r="H1068" i="17"/>
  <c r="H1059" i="17"/>
  <c r="H1067" i="17"/>
  <c r="H1058" i="17"/>
  <c r="M1059" i="17"/>
  <c r="X1066" i="17"/>
  <c r="AI1066" i="17"/>
  <c r="AI1064" i="17"/>
  <c r="AI1063" i="17"/>
  <c r="AI1061" i="17"/>
  <c r="AI1060" i="17"/>
  <c r="AI1068" i="17"/>
  <c r="AN1067" i="17"/>
  <c r="AY1066" i="17"/>
  <c r="AY1063" i="17"/>
  <c r="AY1061" i="17"/>
  <c r="AY1060" i="17"/>
  <c r="AY1059" i="17"/>
  <c r="AY1067" i="17"/>
  <c r="BD1058" i="17"/>
  <c r="BN1068" i="17"/>
  <c r="BN1064" i="17"/>
  <c r="BN1058" i="17"/>
  <c r="I1079" i="17"/>
  <c r="BM1093" i="17"/>
  <c r="BM1086" i="17"/>
  <c r="BM1088" i="17"/>
  <c r="BM1087" i="17"/>
  <c r="BM1084" i="17"/>
  <c r="BM1083" i="17"/>
  <c r="BM1082" i="17"/>
  <c r="BM1091" i="17"/>
  <c r="BM1090" i="17"/>
  <c r="AH1069" i="17"/>
  <c r="AR1067" i="17"/>
  <c r="AV1066" i="17"/>
  <c r="CD1058" i="17"/>
  <c r="J1075" i="17"/>
  <c r="CB1075" i="17" s="1"/>
  <c r="L1071" i="17"/>
  <c r="M1079" i="17"/>
  <c r="O1081" i="17"/>
  <c r="X1093" i="17"/>
  <c r="BE1091" i="17"/>
  <c r="BI1089" i="17"/>
  <c r="BI1092" i="17"/>
  <c r="BI1083" i="17"/>
  <c r="BI1091" i="17"/>
  <c r="Q1103" i="17"/>
  <c r="Y1105" i="17"/>
  <c r="Y1100" i="17"/>
  <c r="Y1098" i="17"/>
  <c r="Y1104" i="17"/>
  <c r="Y1094" i="17"/>
  <c r="AA1098" i="17"/>
  <c r="AA1096" i="17"/>
  <c r="AC1101" i="17"/>
  <c r="AC1100" i="17"/>
  <c r="AC1098" i="17"/>
  <c r="AC1104" i="17"/>
  <c r="AC1095" i="17"/>
  <c r="AO1105" i="17"/>
  <c r="AO1096" i="17"/>
  <c r="AO1095" i="17"/>
  <c r="AO1104" i="17"/>
  <c r="AO1094" i="17"/>
  <c r="AO1102" i="17"/>
  <c r="AO1098" i="17"/>
  <c r="AV1102" i="17"/>
  <c r="AV1103" i="17"/>
  <c r="AV1100" i="17"/>
  <c r="AV1099" i="17"/>
  <c r="AV1096" i="17"/>
  <c r="AV1104" i="17"/>
  <c r="AX1105" i="17"/>
  <c r="AX1101" i="17"/>
  <c r="BA1101" i="17"/>
  <c r="BA1099" i="17"/>
  <c r="BA1098" i="17"/>
  <c r="BA1097" i="17"/>
  <c r="BA1104" i="17"/>
  <c r="BA1095" i="17"/>
  <c r="BA1100" i="17"/>
  <c r="V1125" i="17"/>
  <c r="V1124" i="17"/>
  <c r="V1129" i="17"/>
  <c r="V1120" i="17"/>
  <c r="X1083" i="17"/>
  <c r="Y1091" i="17"/>
  <c r="AK1091" i="17"/>
  <c r="AN1093" i="17"/>
  <c r="AS1086" i="17"/>
  <c r="AU1084" i="17"/>
  <c r="AZ1083" i="17"/>
  <c r="BE1082" i="17"/>
  <c r="BE1092" i="17"/>
  <c r="BI1082" i="17"/>
  <c r="BI1093" i="17"/>
  <c r="Y1095" i="17"/>
  <c r="AA1100" i="17"/>
  <c r="AC1094" i="17"/>
  <c r="AO1099" i="17"/>
  <c r="AV1095" i="17"/>
  <c r="BA1094" i="17"/>
  <c r="BF1105" i="17"/>
  <c r="BF1097" i="17"/>
  <c r="BJ1105" i="17"/>
  <c r="BJ1097" i="17"/>
  <c r="Q1105" i="17"/>
  <c r="Q1098" i="17"/>
  <c r="Q1102" i="17"/>
  <c r="X1102" i="17"/>
  <c r="X1104" i="17"/>
  <c r="X1100" i="17"/>
  <c r="X1096" i="17"/>
  <c r="BR1191" i="17"/>
  <c r="CI1191" i="17"/>
  <c r="BI1054" i="17"/>
  <c r="BO1055" i="17"/>
  <c r="F1066" i="17"/>
  <c r="AB1067" i="17"/>
  <c r="AH1061" i="17"/>
  <c r="AR1060" i="17"/>
  <c r="AV1060" i="17"/>
  <c r="AV1069" i="17"/>
  <c r="AZ1067" i="17"/>
  <c r="BG1067" i="17"/>
  <c r="BI1062" i="17"/>
  <c r="BL1066" i="17"/>
  <c r="BO1067" i="17"/>
  <c r="L1075" i="17"/>
  <c r="CD1075" i="17" s="1"/>
  <c r="M1072" i="17"/>
  <c r="P1075" i="17"/>
  <c r="Q1088" i="17"/>
  <c r="T1092" i="17"/>
  <c r="U1090" i="17"/>
  <c r="X1085" i="17"/>
  <c r="Y1083" i="17"/>
  <c r="AB1084" i="17"/>
  <c r="AC1086" i="17"/>
  <c r="AD1085" i="17"/>
  <c r="AE1090" i="17"/>
  <c r="AF1088" i="17"/>
  <c r="AG1086" i="17"/>
  <c r="AK1083" i="17"/>
  <c r="AM1084" i="17"/>
  <c r="AN1084" i="17"/>
  <c r="AR1091" i="17"/>
  <c r="AS1088" i="17"/>
  <c r="AU1088" i="17"/>
  <c r="AV1088" i="17"/>
  <c r="AW1086" i="17"/>
  <c r="AX1093" i="17"/>
  <c r="AZ1087" i="17"/>
  <c r="BA1087" i="17"/>
  <c r="BC1085" i="17"/>
  <c r="BD1087" i="17"/>
  <c r="BE1084" i="17"/>
  <c r="BI1085" i="17"/>
  <c r="Q1094" i="17"/>
  <c r="V1105" i="17"/>
  <c r="V1097" i="17"/>
  <c r="X1095" i="17"/>
  <c r="Y1099" i="17"/>
  <c r="AC1097" i="17"/>
  <c r="AO1103" i="17"/>
  <c r="AV1105" i="17"/>
  <c r="BA1102" i="17"/>
  <c r="AB1125" i="17"/>
  <c r="AB1124" i="17"/>
  <c r="AB1123" i="17"/>
  <c r="AB1122" i="17"/>
  <c r="AB1120" i="17"/>
  <c r="AB1119" i="17"/>
  <c r="AB1118" i="17"/>
  <c r="AB1127" i="17"/>
  <c r="AB1126" i="17"/>
  <c r="BR1184" i="17"/>
  <c r="CI1184" i="17"/>
  <c r="F1069" i="17"/>
  <c r="AB1058" i="17"/>
  <c r="AB1068" i="17"/>
  <c r="AH1062" i="17"/>
  <c r="AR1062" i="17"/>
  <c r="AV1061" i="17"/>
  <c r="AX1058" i="17"/>
  <c r="AZ1058" i="17"/>
  <c r="AZ1068" i="17"/>
  <c r="BG1068" i="17"/>
  <c r="BI1065" i="17"/>
  <c r="BO1068" i="17"/>
  <c r="L1076" i="17"/>
  <c r="M1074" i="17"/>
  <c r="O1073" i="17"/>
  <c r="P1077" i="17"/>
  <c r="Q1090" i="17"/>
  <c r="U1091" i="17"/>
  <c r="X1087" i="17"/>
  <c r="Y1084" i="17"/>
  <c r="AB1087" i="17"/>
  <c r="AD1090" i="17"/>
  <c r="AK1084" i="17"/>
  <c r="AS1090" i="17"/>
  <c r="AU1092" i="17"/>
  <c r="AZ1091" i="17"/>
  <c r="BE1086" i="17"/>
  <c r="BI1086" i="17"/>
  <c r="BK1090" i="17"/>
  <c r="BK1088" i="17"/>
  <c r="Q1095" i="17"/>
  <c r="S1098" i="17"/>
  <c r="S1100" i="17"/>
  <c r="X1097" i="17"/>
  <c r="Y1102" i="17"/>
  <c r="AC1099" i="17"/>
  <c r="AK1101" i="17"/>
  <c r="AK1105" i="17"/>
  <c r="AK1104" i="17"/>
  <c r="AK1095" i="17"/>
  <c r="AK1103" i="17"/>
  <c r="AK1094" i="17"/>
  <c r="AK1100" i="17"/>
  <c r="AK1097" i="17"/>
  <c r="AS1101" i="17"/>
  <c r="AS1099" i="17"/>
  <c r="AS1098" i="17"/>
  <c r="AS1097" i="17"/>
  <c r="AS1104" i="17"/>
  <c r="AS1095" i="17"/>
  <c r="AS1100" i="17"/>
  <c r="AW1105" i="17"/>
  <c r="AW1099" i="17"/>
  <c r="AW1098" i="17"/>
  <c r="AW1096" i="17"/>
  <c r="AW1104" i="17"/>
  <c r="AW1094" i="17"/>
  <c r="AW1100" i="17"/>
  <c r="BA1103" i="17"/>
  <c r="AB1128" i="17"/>
  <c r="BB1152" i="17"/>
  <c r="BB1149" i="17"/>
  <c r="BB1148" i="17"/>
  <c r="Q1059" i="17"/>
  <c r="AH1064" i="17"/>
  <c r="AR1063" i="17"/>
  <c r="AV1062" i="17"/>
  <c r="BG1069" i="17"/>
  <c r="BI1066" i="17"/>
  <c r="BO1069" i="17"/>
  <c r="L1079" i="17"/>
  <c r="M1075" i="17"/>
  <c r="O1074" i="17"/>
  <c r="P1079" i="17"/>
  <c r="Q1082" i="17"/>
  <c r="Q1091" i="17"/>
  <c r="U1082" i="17"/>
  <c r="U1092" i="17"/>
  <c r="X1088" i="17"/>
  <c r="Y1086" i="17"/>
  <c r="AA1084" i="17"/>
  <c r="AB1091" i="17"/>
  <c r="AK1086" i="17"/>
  <c r="AS1091" i="17"/>
  <c r="AU1093" i="17"/>
  <c r="AZ1092" i="17"/>
  <c r="BE1087" i="17"/>
  <c r="BI1087" i="17"/>
  <c r="Q1096" i="17"/>
  <c r="W1101" i="17"/>
  <c r="W1105" i="17"/>
  <c r="W1102" i="17"/>
  <c r="W1096" i="17"/>
  <c r="X1099" i="17"/>
  <c r="Y1103" i="17"/>
  <c r="AC1102" i="17"/>
  <c r="AG1105" i="17"/>
  <c r="AG1104" i="17"/>
  <c r="AG1094" i="17"/>
  <c r="AG1102" i="17"/>
  <c r="AG1098" i="17"/>
  <c r="AU1101" i="17"/>
  <c r="AU1104" i="17"/>
  <c r="AU1102" i="17"/>
  <c r="AU1100" i="17"/>
  <c r="AU1096" i="17"/>
  <c r="AU1105" i="17"/>
  <c r="BA1105" i="17"/>
  <c r="BH1101" i="17"/>
  <c r="BH1104" i="17"/>
  <c r="BH1103" i="17"/>
  <c r="BH1099" i="17"/>
  <c r="BH1095" i="17"/>
  <c r="X1057" i="17"/>
  <c r="AC1054" i="17"/>
  <c r="BE1051" i="17"/>
  <c r="BI1048" i="17"/>
  <c r="BI1057" i="17"/>
  <c r="BO1048" i="17"/>
  <c r="G1060" i="17"/>
  <c r="L1067" i="17"/>
  <c r="O1060" i="17"/>
  <c r="Q1061" i="17"/>
  <c r="T1067" i="17"/>
  <c r="V1060" i="17"/>
  <c r="AB1060" i="17"/>
  <c r="AC1059" i="17"/>
  <c r="AK1062" i="17"/>
  <c r="AO1061" i="17"/>
  <c r="AR1064" i="17"/>
  <c r="AT1062" i="17"/>
  <c r="AV1063" i="17"/>
  <c r="AW1061" i="17"/>
  <c r="AX1061" i="17"/>
  <c r="AZ1060" i="17"/>
  <c r="BA1059" i="17"/>
  <c r="BE1058" i="17"/>
  <c r="BG1059" i="17"/>
  <c r="BH1067" i="17"/>
  <c r="BL1060" i="17"/>
  <c r="BL1069" i="17"/>
  <c r="BO1059" i="17"/>
  <c r="BP1067" i="17"/>
  <c r="F1074" i="17"/>
  <c r="J1073" i="17"/>
  <c r="L1080" i="17"/>
  <c r="M1076" i="17"/>
  <c r="O1077" i="17"/>
  <c r="P1080" i="17"/>
  <c r="Q1083" i="17"/>
  <c r="Q1092" i="17"/>
  <c r="U1083" i="17"/>
  <c r="X1091" i="17"/>
  <c r="Y1087" i="17"/>
  <c r="AA1088" i="17"/>
  <c r="AB1092" i="17"/>
  <c r="AC1090" i="17"/>
  <c r="AF1093" i="17"/>
  <c r="AG1090" i="17"/>
  <c r="AK1087" i="17"/>
  <c r="AM1090" i="17"/>
  <c r="AN1088" i="17"/>
  <c r="AS1082" i="17"/>
  <c r="AS1092" i="17"/>
  <c r="AV1093" i="17"/>
  <c r="AW1090" i="17"/>
  <c r="AY1088" i="17"/>
  <c r="BA1091" i="17"/>
  <c r="BC1093" i="17"/>
  <c r="BD1092" i="17"/>
  <c r="BE1088" i="17"/>
  <c r="BI1088" i="17"/>
  <c r="BK1084" i="17"/>
  <c r="Q1099" i="17"/>
  <c r="S1104" i="17"/>
  <c r="W1094" i="17"/>
  <c r="X1103" i="17"/>
  <c r="Z1097" i="17"/>
  <c r="Z1105" i="17"/>
  <c r="AC1103" i="17"/>
  <c r="AG1095" i="17"/>
  <c r="AI1098" i="17"/>
  <c r="AI1104" i="17"/>
  <c r="AI1096" i="17"/>
  <c r="AK1098" i="17"/>
  <c r="AS1096" i="17"/>
  <c r="AU1094" i="17"/>
  <c r="AW1102" i="17"/>
  <c r="BH1096" i="17"/>
  <c r="S1125" i="17"/>
  <c r="S1122" i="17"/>
  <c r="X1125" i="17"/>
  <c r="X1127" i="17"/>
  <c r="X1118" i="17"/>
  <c r="X1123" i="17"/>
  <c r="X1122" i="17"/>
  <c r="X1121" i="17"/>
  <c r="X1120" i="17"/>
  <c r="X1129" i="17"/>
  <c r="X1119" i="17"/>
  <c r="X1126" i="17"/>
  <c r="X1124" i="17"/>
  <c r="L1081" i="17"/>
  <c r="M1078" i="17"/>
  <c r="O1080" i="17"/>
  <c r="Q1084" i="17"/>
  <c r="U1084" i="17"/>
  <c r="X1092" i="17"/>
  <c r="Y1088" i="17"/>
  <c r="AC1091" i="17"/>
  <c r="AG1091" i="17"/>
  <c r="AK1088" i="17"/>
  <c r="AM1092" i="17"/>
  <c r="AN1091" i="17"/>
  <c r="AS1083" i="17"/>
  <c r="AW1091" i="17"/>
  <c r="AY1092" i="17"/>
  <c r="BD1093" i="17"/>
  <c r="BE1090" i="17"/>
  <c r="BI1090" i="17"/>
  <c r="BK1085" i="17"/>
  <c r="Q1100" i="17"/>
  <c r="T1101" i="17"/>
  <c r="T1099" i="17"/>
  <c r="T1095" i="17"/>
  <c r="W1097" i="17"/>
  <c r="X1105" i="17"/>
  <c r="Z1101" i="17"/>
  <c r="AC1105" i="17"/>
  <c r="AG1096" i="17"/>
  <c r="AK1099" i="17"/>
  <c r="AS1102" i="17"/>
  <c r="AU1097" i="17"/>
  <c r="AW1103" i="17"/>
  <c r="CI1100" i="17"/>
  <c r="BR1100" i="17"/>
  <c r="X1128" i="17"/>
  <c r="R1150" i="17"/>
  <c r="R1152" i="17"/>
  <c r="R1145" i="17"/>
  <c r="U1103" i="17"/>
  <c r="AE1102" i="17"/>
  <c r="AF1100" i="17"/>
  <c r="AJ1096" i="17"/>
  <c r="AM1102" i="17"/>
  <c r="AN1100" i="17"/>
  <c r="AQ1096" i="17"/>
  <c r="AR1104" i="17"/>
  <c r="AY1096" i="17"/>
  <c r="AZ1104" i="17"/>
  <c r="BC1094" i="17"/>
  <c r="BD1095" i="17"/>
  <c r="BE1103" i="17"/>
  <c r="BG1100" i="17"/>
  <c r="BI1102" i="17"/>
  <c r="BK1096" i="17"/>
  <c r="BL1096" i="17"/>
  <c r="BM1094" i="17"/>
  <c r="BM1104" i="17"/>
  <c r="BP1095" i="17"/>
  <c r="CI1109" i="17"/>
  <c r="CI1113" i="17"/>
  <c r="T1124" i="17"/>
  <c r="Z1123" i="17"/>
  <c r="Z1121" i="17"/>
  <c r="AJ1123" i="17"/>
  <c r="AP1124" i="17"/>
  <c r="AP1120" i="17"/>
  <c r="AR1120" i="17"/>
  <c r="BA1123" i="17"/>
  <c r="BA1125" i="17"/>
  <c r="G1149" i="17"/>
  <c r="G1151" i="17"/>
  <c r="G1147" i="17"/>
  <c r="G1144" i="17"/>
  <c r="I1206" i="17"/>
  <c r="CA1206" i="17" s="1"/>
  <c r="I1205" i="17"/>
  <c r="I1204" i="17"/>
  <c r="CA1204" i="17" s="1"/>
  <c r="I1213" i="17"/>
  <c r="I1212" i="17"/>
  <c r="I1211" i="17"/>
  <c r="I1208" i="17"/>
  <c r="I1203" i="17"/>
  <c r="AF1125" i="17"/>
  <c r="AF1122" i="17"/>
  <c r="AF1127" i="17"/>
  <c r="AZ1125" i="17"/>
  <c r="AZ1128" i="17"/>
  <c r="AZ1118" i="17"/>
  <c r="AZ1123" i="17"/>
  <c r="U1150" i="17"/>
  <c r="U1149" i="17"/>
  <c r="U1145" i="17"/>
  <c r="U1143" i="17"/>
  <c r="U1142" i="17"/>
  <c r="AU1149" i="17"/>
  <c r="AU1152" i="17"/>
  <c r="AU1151" i="17"/>
  <c r="AU1148" i="17"/>
  <c r="AU1147" i="17"/>
  <c r="AU1144" i="17"/>
  <c r="AU1143" i="17"/>
  <c r="BK1164" i="17"/>
  <c r="BK1165" i="17"/>
  <c r="BK1161" i="17"/>
  <c r="BK1158" i="17"/>
  <c r="BK1157" i="17"/>
  <c r="K1177" i="17"/>
  <c r="K1172" i="17"/>
  <c r="K1200" i="17"/>
  <c r="K1198" i="17"/>
  <c r="K1196" i="17"/>
  <c r="K1195" i="17"/>
  <c r="K1194" i="17"/>
  <c r="K1193" i="17"/>
  <c r="K1191" i="17"/>
  <c r="K1201" i="17"/>
  <c r="K1190" i="17"/>
  <c r="F1209" i="17"/>
  <c r="F1206" i="17"/>
  <c r="F1210" i="17"/>
  <c r="F1208" i="17"/>
  <c r="F1207" i="17"/>
  <c r="F1205" i="17"/>
  <c r="F1204" i="17"/>
  <c r="F1213" i="17"/>
  <c r="F1203" i="17"/>
  <c r="F1212" i="17"/>
  <c r="F1202" i="17"/>
  <c r="L1209" i="17"/>
  <c r="CD1209" i="17" s="1"/>
  <c r="L1207" i="17"/>
  <c r="CD1207" i="17" s="1"/>
  <c r="V1223" i="17"/>
  <c r="V1220" i="17"/>
  <c r="V1214" i="17"/>
  <c r="AF1105" i="17"/>
  <c r="AJ1104" i="17"/>
  <c r="AN1105" i="17"/>
  <c r="BC1100" i="17"/>
  <c r="BD1099" i="17"/>
  <c r="BK1102" i="17"/>
  <c r="BL1100" i="17"/>
  <c r="BM1098" i="17"/>
  <c r="BP1103" i="17"/>
  <c r="Q1124" i="17"/>
  <c r="Q1122" i="17"/>
  <c r="T1128" i="17"/>
  <c r="AF1119" i="17"/>
  <c r="AF1129" i="17"/>
  <c r="AP1126" i="17"/>
  <c r="AR1126" i="17"/>
  <c r="AZ1120" i="17"/>
  <c r="BA1126" i="17"/>
  <c r="BM1126" i="17"/>
  <c r="BM1125" i="17"/>
  <c r="BR1158" i="17"/>
  <c r="CI1158" i="17"/>
  <c r="CA1158" i="17" s="1"/>
  <c r="AF1120" i="17"/>
  <c r="AG1126" i="17"/>
  <c r="AG1119" i="17"/>
  <c r="AJ1125" i="17"/>
  <c r="AJ1120" i="17"/>
  <c r="AJ1126" i="17"/>
  <c r="AK1126" i="17"/>
  <c r="AK1119" i="17"/>
  <c r="AZ1122" i="17"/>
  <c r="BR1122" i="17"/>
  <c r="CI1122" i="17"/>
  <c r="BR1136" i="17"/>
  <c r="CI1136" i="17"/>
  <c r="M1149" i="17"/>
  <c r="M1151" i="17"/>
  <c r="M1150" i="17"/>
  <c r="M1145" i="17"/>
  <c r="M1143" i="17"/>
  <c r="W1149" i="17"/>
  <c r="W1151" i="17"/>
  <c r="W1148" i="17"/>
  <c r="W1147" i="17"/>
  <c r="W1144" i="17"/>
  <c r="W1143" i="17"/>
  <c r="AR1153" i="17"/>
  <c r="AR1150" i="17"/>
  <c r="AR1148" i="17"/>
  <c r="AR1147" i="17"/>
  <c r="AR1146" i="17"/>
  <c r="AR1144" i="17"/>
  <c r="AR1143" i="17"/>
  <c r="AR1152" i="17"/>
  <c r="AR1142" i="17"/>
  <c r="U1099" i="17"/>
  <c r="AB1104" i="17"/>
  <c r="AE1096" i="17"/>
  <c r="AF1096" i="17"/>
  <c r="AM1096" i="17"/>
  <c r="AN1096" i="17"/>
  <c r="AR1096" i="17"/>
  <c r="AZ1096" i="17"/>
  <c r="BC1104" i="17"/>
  <c r="BD1103" i="17"/>
  <c r="BE1099" i="17"/>
  <c r="BI1098" i="17"/>
  <c r="BK1105" i="17"/>
  <c r="BL1104" i="17"/>
  <c r="BM1100" i="17"/>
  <c r="BO1100" i="17"/>
  <c r="BR1096" i="17"/>
  <c r="Q1121" i="17"/>
  <c r="T1119" i="17"/>
  <c r="Y1121" i="17"/>
  <c r="AD1126" i="17"/>
  <c r="AD1125" i="17"/>
  <c r="AF1121" i="17"/>
  <c r="AG1125" i="17"/>
  <c r="AJ1118" i="17"/>
  <c r="AK1125" i="17"/>
  <c r="AN1125" i="17"/>
  <c r="AN1124" i="17"/>
  <c r="AN1129" i="17"/>
  <c r="AN1120" i="17"/>
  <c r="AN1128" i="17"/>
  <c r="AX1122" i="17"/>
  <c r="AZ1124" i="17"/>
  <c r="BB1122" i="17"/>
  <c r="BI1122" i="17"/>
  <c r="BM1121" i="17"/>
  <c r="CI1137" i="17"/>
  <c r="BR1137" i="17"/>
  <c r="W1152" i="17"/>
  <c r="AR1151" i="17"/>
  <c r="F1158" i="17"/>
  <c r="F1160" i="17"/>
  <c r="M1194" i="17"/>
  <c r="M1201" i="17"/>
  <c r="M1200" i="17"/>
  <c r="M1199" i="17"/>
  <c r="M1196" i="17"/>
  <c r="M1193" i="17"/>
  <c r="M1192" i="17"/>
  <c r="M1191" i="17"/>
  <c r="BC1105" i="17"/>
  <c r="BL1105" i="17"/>
  <c r="T1120" i="17"/>
  <c r="Y1123" i="17"/>
  <c r="AF1123" i="17"/>
  <c r="AJ1119" i="17"/>
  <c r="AR1125" i="17"/>
  <c r="AR1119" i="17"/>
  <c r="AR1124" i="17"/>
  <c r="AY1127" i="17"/>
  <c r="AY1120" i="17"/>
  <c r="AZ1126" i="17"/>
  <c r="AD1152" i="17"/>
  <c r="AD1148" i="17"/>
  <c r="R1164" i="17"/>
  <c r="R1162" i="17"/>
  <c r="R1160" i="17"/>
  <c r="R1159" i="17"/>
  <c r="R1158" i="17"/>
  <c r="R1157" i="17"/>
  <c r="R1155" i="17"/>
  <c r="R1165" i="17"/>
  <c r="R1154" i="17"/>
  <c r="I1200" i="17"/>
  <c r="I1197" i="17"/>
  <c r="I1192" i="17"/>
  <c r="N1197" i="17"/>
  <c r="N1200" i="17"/>
  <c r="N1199" i="17"/>
  <c r="N1196" i="17"/>
  <c r="N1195" i="17"/>
  <c r="N1194" i="17"/>
  <c r="N1192" i="17"/>
  <c r="N1191" i="17"/>
  <c r="BR1195" i="17"/>
  <c r="CI1195" i="17"/>
  <c r="BD1105" i="17"/>
  <c r="BG1096" i="17"/>
  <c r="BK1094" i="17"/>
  <c r="BL1095" i="17"/>
  <c r="BM1103" i="17"/>
  <c r="Q1125" i="17"/>
  <c r="T1123" i="17"/>
  <c r="Y1125" i="17"/>
  <c r="AF1124" i="17"/>
  <c r="AJ1122" i="17"/>
  <c r="AR1118" i="17"/>
  <c r="AT1124" i="17"/>
  <c r="AT1125" i="17"/>
  <c r="AY1121" i="17"/>
  <c r="AZ1127" i="17"/>
  <c r="BF1126" i="17"/>
  <c r="BF1121" i="17"/>
  <c r="BO1124" i="17"/>
  <c r="BO1121" i="17"/>
  <c r="BR1119" i="17"/>
  <c r="CI1125" i="17"/>
  <c r="BR1125" i="17"/>
  <c r="AD1149" i="17"/>
  <c r="BK1149" i="17"/>
  <c r="BK1152" i="17"/>
  <c r="BK1151" i="17"/>
  <c r="BK1148" i="17"/>
  <c r="BK1147" i="17"/>
  <c r="BK1144" i="17"/>
  <c r="BK1143" i="17"/>
  <c r="AP1164" i="17"/>
  <c r="AP1162" i="17"/>
  <c r="AP1160" i="17"/>
  <c r="AP1159" i="17"/>
  <c r="AP1158" i="17"/>
  <c r="AP1157" i="17"/>
  <c r="AP1155" i="17"/>
  <c r="AP1165" i="17"/>
  <c r="AP1154" i="17"/>
  <c r="BC1165" i="17"/>
  <c r="BC1158" i="17"/>
  <c r="O1200" i="17"/>
  <c r="O1199" i="17"/>
  <c r="O1194" i="17"/>
  <c r="O1191" i="17"/>
  <c r="AI1127" i="17"/>
  <c r="AV1121" i="17"/>
  <c r="BD1126" i="17"/>
  <c r="BH1122" i="17"/>
  <c r="BL1120" i="17"/>
  <c r="BL1129" i="17"/>
  <c r="BP1122" i="17"/>
  <c r="CI1118" i="17"/>
  <c r="F1146" i="17"/>
  <c r="H1151" i="17"/>
  <c r="K1147" i="17"/>
  <c r="L1144" i="17"/>
  <c r="L1153" i="17"/>
  <c r="N1145" i="17"/>
  <c r="P1146" i="17"/>
  <c r="Q1153" i="17"/>
  <c r="T1144" i="17"/>
  <c r="T1153" i="17"/>
  <c r="X1151" i="17"/>
  <c r="Z1152" i="17"/>
  <c r="AA1151" i="17"/>
  <c r="AB1147" i="17"/>
  <c r="AE1152" i="17"/>
  <c r="AF1150" i="17"/>
  <c r="AH1148" i="17"/>
  <c r="AI1148" i="17"/>
  <c r="AM1144" i="17"/>
  <c r="AN1144" i="17"/>
  <c r="AQ1144" i="17"/>
  <c r="AV1143" i="17"/>
  <c r="AX1152" i="17"/>
  <c r="AY1151" i="17"/>
  <c r="AZ1147" i="17"/>
  <c r="BC1152" i="17"/>
  <c r="BD1150" i="17"/>
  <c r="BF1148" i="17"/>
  <c r="BG1148" i="17"/>
  <c r="BH1145" i="17"/>
  <c r="BL1143" i="17"/>
  <c r="BN1152" i="17"/>
  <c r="BO1151" i="17"/>
  <c r="BP1146" i="17"/>
  <c r="H1163" i="17"/>
  <c r="I1159" i="17"/>
  <c r="CA1159" i="17" s="1"/>
  <c r="CC1159" i="17"/>
  <c r="K1163" i="17"/>
  <c r="L1160" i="17"/>
  <c r="M1161" i="17"/>
  <c r="O1162" i="17"/>
  <c r="Q1158" i="17"/>
  <c r="U1164" i="17"/>
  <c r="Y1156" i="17"/>
  <c r="Y1165" i="17"/>
  <c r="Z1162" i="17"/>
  <c r="AA1161" i="17"/>
  <c r="AB1163" i="17"/>
  <c r="AC1160" i="17"/>
  <c r="AD1162" i="17"/>
  <c r="AF1161" i="17"/>
  <c r="AG1160" i="17"/>
  <c r="AH1157" i="17"/>
  <c r="AO1158" i="17"/>
  <c r="AR1157" i="17"/>
  <c r="AS1158" i="17"/>
  <c r="AW1155" i="17"/>
  <c r="AW1164" i="17"/>
  <c r="AX1160" i="17"/>
  <c r="AY1162" i="17"/>
  <c r="AZ1164" i="17"/>
  <c r="BA1163" i="17"/>
  <c r="BE1159" i="17"/>
  <c r="BF1155" i="17"/>
  <c r="BH1165" i="17"/>
  <c r="BI1164" i="17"/>
  <c r="BM1155" i="17"/>
  <c r="BM1165" i="17"/>
  <c r="BN1162" i="17"/>
  <c r="BP1160" i="17"/>
  <c r="E1172" i="17"/>
  <c r="F1174" i="17"/>
  <c r="H1173" i="17"/>
  <c r="I1172" i="17"/>
  <c r="J1169" i="17"/>
  <c r="L1177" i="17"/>
  <c r="M1176" i="17"/>
  <c r="O1177" i="17"/>
  <c r="F1179" i="17"/>
  <c r="F1188" i="17"/>
  <c r="G1184" i="17"/>
  <c r="I1188" i="17"/>
  <c r="J1187" i="17"/>
  <c r="L1185" i="17"/>
  <c r="N1183" i="17"/>
  <c r="O1179" i="17"/>
  <c r="E1200" i="17"/>
  <c r="F1199" i="17"/>
  <c r="J1194" i="17"/>
  <c r="G1222" i="17"/>
  <c r="AF1151" i="17"/>
  <c r="BD1151" i="17"/>
  <c r="Z1163" i="17"/>
  <c r="AG1162" i="17"/>
  <c r="BN1163" i="17"/>
  <c r="E1175" i="17"/>
  <c r="F1175" i="17"/>
  <c r="I1174" i="17"/>
  <c r="F1180" i="17"/>
  <c r="F1189" i="17"/>
  <c r="G1186" i="17"/>
  <c r="I1189" i="17"/>
  <c r="O1181" i="17"/>
  <c r="J1195" i="17"/>
  <c r="M1207" i="17"/>
  <c r="M1206" i="17"/>
  <c r="M1203" i="17"/>
  <c r="CI1208" i="17"/>
  <c r="BR1208" i="17"/>
  <c r="G1223" i="17"/>
  <c r="Z1219" i="17"/>
  <c r="Z1217" i="17"/>
  <c r="Z1224" i="17"/>
  <c r="Z1221" i="17"/>
  <c r="AA1153" i="17"/>
  <c r="AB1150" i="17"/>
  <c r="AF1142" i="17"/>
  <c r="AF1152" i="17"/>
  <c r="AI1152" i="17"/>
  <c r="AS1145" i="17"/>
  <c r="AY1153" i="17"/>
  <c r="AZ1150" i="17"/>
  <c r="BD1142" i="17"/>
  <c r="BD1152" i="17"/>
  <c r="BG1152" i="17"/>
  <c r="BO1153" i="17"/>
  <c r="BP1148" i="17"/>
  <c r="G1155" i="17"/>
  <c r="CA1161" i="17"/>
  <c r="I1162" i="17"/>
  <c r="L1164" i="17"/>
  <c r="P1159" i="17"/>
  <c r="Q1160" i="17"/>
  <c r="S1158" i="17"/>
  <c r="U1155" i="17"/>
  <c r="Z1154" i="17"/>
  <c r="Z1165" i="17"/>
  <c r="AG1154" i="17"/>
  <c r="AG1163" i="17"/>
  <c r="AM1156" i="17"/>
  <c r="AQ1157" i="17"/>
  <c r="AX1163" i="17"/>
  <c r="BE1162" i="17"/>
  <c r="BF1158" i="17"/>
  <c r="BH1155" i="17"/>
  <c r="BI1155" i="17"/>
  <c r="BJ1154" i="17"/>
  <c r="BM1157" i="17"/>
  <c r="BN1154" i="17"/>
  <c r="BN1165" i="17"/>
  <c r="BR1159" i="17"/>
  <c r="E1176" i="17"/>
  <c r="I1166" i="17"/>
  <c r="CA1166" i="17" s="1"/>
  <c r="I1175" i="17"/>
  <c r="L1167" i="17"/>
  <c r="CD1167" i="17" s="1"/>
  <c r="M1167" i="17"/>
  <c r="G1187" i="17"/>
  <c r="N1186" i="17"/>
  <c r="O1182" i="17"/>
  <c r="CI1180" i="17"/>
  <c r="CA1180" i="17" s="1"/>
  <c r="J1196" i="17"/>
  <c r="L1190" i="17"/>
  <c r="G1212" i="17"/>
  <c r="G1213" i="17"/>
  <c r="G1202" i="17"/>
  <c r="M1202" i="17"/>
  <c r="CI1203" i="17"/>
  <c r="Z1216" i="17"/>
  <c r="AC1224" i="17"/>
  <c r="AC1218" i="17"/>
  <c r="AC1217" i="17"/>
  <c r="AC1225" i="17"/>
  <c r="AC1222" i="17"/>
  <c r="AC1220" i="17"/>
  <c r="AC1219" i="17"/>
  <c r="AB1151" i="17"/>
  <c r="AF1143" i="17"/>
  <c r="AI1153" i="17"/>
  <c r="AS1146" i="17"/>
  <c r="AZ1151" i="17"/>
  <c r="BD1143" i="17"/>
  <c r="BG1153" i="17"/>
  <c r="BP1150" i="17"/>
  <c r="G1156" i="17"/>
  <c r="L1165" i="17"/>
  <c r="Q1162" i="17"/>
  <c r="S1160" i="17"/>
  <c r="U1156" i="17"/>
  <c r="Z1155" i="17"/>
  <c r="AE1157" i="17"/>
  <c r="AG1155" i="17"/>
  <c r="AG1164" i="17"/>
  <c r="AM1157" i="17"/>
  <c r="AO1162" i="17"/>
  <c r="AQ1160" i="17"/>
  <c r="AW1158" i="17"/>
  <c r="AX1154" i="17"/>
  <c r="AX1165" i="17"/>
  <c r="AZ1155" i="17"/>
  <c r="BA1155" i="17"/>
  <c r="BF1159" i="17"/>
  <c r="BH1156" i="17"/>
  <c r="BI1156" i="17"/>
  <c r="BJ1155" i="17"/>
  <c r="BN1155" i="17"/>
  <c r="CI1156" i="17"/>
  <c r="I1167" i="17"/>
  <c r="CA1167" i="17" s="1"/>
  <c r="I1176" i="17"/>
  <c r="J1198" i="17"/>
  <c r="K1212" i="17"/>
  <c r="K1206" i="17"/>
  <c r="CC1206" i="17" s="1"/>
  <c r="K1203" i="17"/>
  <c r="M1211" i="17"/>
  <c r="H1223" i="17"/>
  <c r="H1220" i="17"/>
  <c r="H1219" i="17"/>
  <c r="H1218" i="17"/>
  <c r="AK1224" i="17"/>
  <c r="AK1217" i="17"/>
  <c r="AK1214" i="17"/>
  <c r="AK1225" i="17"/>
  <c r="AK1222" i="17"/>
  <c r="AK1220" i="17"/>
  <c r="AK1219" i="17"/>
  <c r="AK1218" i="17"/>
  <c r="AV1126" i="17"/>
  <c r="BH1127" i="17"/>
  <c r="BL1124" i="17"/>
  <c r="BP1127" i="17"/>
  <c r="E1146" i="17"/>
  <c r="K1153" i="17"/>
  <c r="L1148" i="17"/>
  <c r="P1151" i="17"/>
  <c r="S1153" i="17"/>
  <c r="T1148" i="17"/>
  <c r="X1146" i="17"/>
  <c r="AA1144" i="17"/>
  <c r="AB1142" i="17"/>
  <c r="AB1152" i="17"/>
  <c r="AE1144" i="17"/>
  <c r="AF1144" i="17"/>
  <c r="AG1150" i="17"/>
  <c r="AI1143" i="17"/>
  <c r="AJ1150" i="17"/>
  <c r="AL1148" i="17"/>
  <c r="AM1152" i="17"/>
  <c r="AN1150" i="17"/>
  <c r="AP1152" i="17"/>
  <c r="AQ1151" i="17"/>
  <c r="AV1148" i="17"/>
  <c r="AY1144" i="17"/>
  <c r="AZ1142" i="17"/>
  <c r="AZ1152" i="17"/>
  <c r="BC1144" i="17"/>
  <c r="BD1144" i="17"/>
  <c r="BE1150" i="17"/>
  <c r="BG1143" i="17"/>
  <c r="BH1150" i="17"/>
  <c r="BJ1144" i="17"/>
  <c r="BL1148" i="17"/>
  <c r="BO1144" i="17"/>
  <c r="BP1142" i="17"/>
  <c r="BP1151" i="17"/>
  <c r="G1159" i="17"/>
  <c r="H1158" i="17"/>
  <c r="I1155" i="17"/>
  <c r="CA1155" i="17" s="1"/>
  <c r="I1164" i="17"/>
  <c r="K1157" i="17"/>
  <c r="L1155" i="17"/>
  <c r="CD1155" i="17" s="1"/>
  <c r="O1156" i="17"/>
  <c r="Q1154" i="17"/>
  <c r="Q1163" i="17"/>
  <c r="U1158" i="17"/>
  <c r="X1165" i="17"/>
  <c r="Y1160" i="17"/>
  <c r="Z1157" i="17"/>
  <c r="AA1154" i="17"/>
  <c r="AB1155" i="17"/>
  <c r="AC1155" i="17"/>
  <c r="AD1154" i="17"/>
  <c r="AE1158" i="17"/>
  <c r="AG1156" i="17"/>
  <c r="AG1165" i="17"/>
  <c r="AH1162" i="17"/>
  <c r="AJ1160" i="17"/>
  <c r="AK1159" i="17"/>
  <c r="AM1158" i="17"/>
  <c r="AO1154" i="17"/>
  <c r="AO1163" i="17"/>
  <c r="AQ1165" i="17"/>
  <c r="AR1165" i="17"/>
  <c r="AS1164" i="17"/>
  <c r="AW1159" i="17"/>
  <c r="AX1155" i="17"/>
  <c r="AZ1156" i="17"/>
  <c r="BA1156" i="17"/>
  <c r="BB1158" i="17"/>
  <c r="BE1155" i="17"/>
  <c r="BE1164" i="17"/>
  <c r="BF1160" i="17"/>
  <c r="BH1157" i="17"/>
  <c r="BI1158" i="17"/>
  <c r="BJ1158" i="17"/>
  <c r="BM1160" i="17"/>
  <c r="BN1157" i="17"/>
  <c r="E1167" i="17"/>
  <c r="F1166" i="17"/>
  <c r="G1170" i="17"/>
  <c r="I1168" i="17"/>
  <c r="CA1168" i="17" s="1"/>
  <c r="I1177" i="17"/>
  <c r="J1174" i="17"/>
  <c r="L1169" i="17"/>
  <c r="M1170" i="17"/>
  <c r="O1169" i="17"/>
  <c r="CI1171" i="17"/>
  <c r="CB1171" i="17" s="1"/>
  <c r="E1185" i="17"/>
  <c r="F1183" i="17"/>
  <c r="G1179" i="17"/>
  <c r="I1180" i="17"/>
  <c r="J1180" i="17"/>
  <c r="K1185" i="17"/>
  <c r="N1179" i="17"/>
  <c r="N1188" i="17"/>
  <c r="O1184" i="17"/>
  <c r="P1186" i="17"/>
  <c r="E1192" i="17"/>
  <c r="F1192" i="17"/>
  <c r="G1194" i="17"/>
  <c r="J1190" i="17"/>
  <c r="J1199" i="17"/>
  <c r="L1196" i="17"/>
  <c r="P1194" i="17"/>
  <c r="M1212" i="17"/>
  <c r="CI1205" i="17"/>
  <c r="BR1205" i="17"/>
  <c r="G1221" i="17"/>
  <c r="G1225" i="17"/>
  <c r="G1216" i="17"/>
  <c r="G1220" i="17"/>
  <c r="G1219" i="17"/>
  <c r="G1218" i="17"/>
  <c r="L1221" i="17"/>
  <c r="CD1221" i="17" s="1"/>
  <c r="L1222" i="17"/>
  <c r="L1216" i="17"/>
  <c r="CD1216" i="17" s="1"/>
  <c r="L1225" i="17"/>
  <c r="L1215" i="17"/>
  <c r="CD1215" i="17" s="1"/>
  <c r="L1224" i="17"/>
  <c r="L1214" i="17"/>
  <c r="CD1214" i="17" s="1"/>
  <c r="BL1126" i="17"/>
  <c r="E1151" i="17"/>
  <c r="L1150" i="17"/>
  <c r="T1150" i="17"/>
  <c r="AA1145" i="17"/>
  <c r="AB1143" i="17"/>
  <c r="AE1147" i="17"/>
  <c r="AF1146" i="17"/>
  <c r="AI1144" i="17"/>
  <c r="AN1151" i="17"/>
  <c r="AQ1152" i="17"/>
  <c r="AV1150" i="17"/>
  <c r="AY1145" i="17"/>
  <c r="AZ1143" i="17"/>
  <c r="BC1147" i="17"/>
  <c r="BD1146" i="17"/>
  <c r="BG1144" i="17"/>
  <c r="BJ1148" i="17"/>
  <c r="BL1150" i="17"/>
  <c r="BO1145" i="17"/>
  <c r="BP1143" i="17"/>
  <c r="BP1152" i="17"/>
  <c r="G1160" i="17"/>
  <c r="I1156" i="17"/>
  <c r="I1165" i="17"/>
  <c r="L1156" i="17"/>
  <c r="O1157" i="17"/>
  <c r="Q1155" i="17"/>
  <c r="Q1164" i="17"/>
  <c r="U1159" i="17"/>
  <c r="Y1162" i="17"/>
  <c r="Z1158" i="17"/>
  <c r="AB1156" i="17"/>
  <c r="AC1156" i="17"/>
  <c r="AE1165" i="17"/>
  <c r="AG1157" i="17"/>
  <c r="AH1163" i="17"/>
  <c r="AM1161" i="17"/>
  <c r="AO1155" i="17"/>
  <c r="AO1164" i="17"/>
  <c r="AW1160" i="17"/>
  <c r="AX1157" i="17"/>
  <c r="AZ1157" i="17"/>
  <c r="BA1158" i="17"/>
  <c r="BB1161" i="17"/>
  <c r="BE1156" i="17"/>
  <c r="BE1165" i="17"/>
  <c r="BF1162" i="17"/>
  <c r="BH1160" i="17"/>
  <c r="BI1159" i="17"/>
  <c r="BJ1162" i="17"/>
  <c r="BM1162" i="17"/>
  <c r="BN1158" i="17"/>
  <c r="E1168" i="17"/>
  <c r="F1167" i="17"/>
  <c r="G1177" i="17"/>
  <c r="I1169" i="17"/>
  <c r="J1175" i="17"/>
  <c r="L1172" i="17"/>
  <c r="M1171" i="17"/>
  <c r="E1188" i="17"/>
  <c r="F1184" i="17"/>
  <c r="G1181" i="17"/>
  <c r="I1181" i="17"/>
  <c r="J1182" i="17"/>
  <c r="N1180" i="17"/>
  <c r="N1189" i="17"/>
  <c r="O1186" i="17"/>
  <c r="P1189" i="17"/>
  <c r="E1193" i="17"/>
  <c r="F1194" i="17"/>
  <c r="G1199" i="17"/>
  <c r="J1191" i="17"/>
  <c r="J1200" i="17"/>
  <c r="L1198" i="17"/>
  <c r="CI1193" i="17"/>
  <c r="CB1193" i="17" s="1"/>
  <c r="J1209" i="17"/>
  <c r="CB1209" i="17" s="1"/>
  <c r="J1206" i="17"/>
  <c r="J1204" i="17"/>
  <c r="CB1204" i="17" s="1"/>
  <c r="K1210" i="17"/>
  <c r="N1208" i="17"/>
  <c r="N1207" i="17"/>
  <c r="G1214" i="17"/>
  <c r="I1221" i="17"/>
  <c r="CA1221" i="17" s="1"/>
  <c r="U1224" i="17"/>
  <c r="U1217" i="17"/>
  <c r="U1214" i="17"/>
  <c r="U1222" i="17"/>
  <c r="U1220" i="17"/>
  <c r="U1219" i="17"/>
  <c r="U1218" i="17"/>
  <c r="T1142" i="17"/>
  <c r="T1151" i="17"/>
  <c r="AA1147" i="17"/>
  <c r="AB1144" i="17"/>
  <c r="AE1148" i="17"/>
  <c r="AF1147" i="17"/>
  <c r="AI1145" i="17"/>
  <c r="AQ1153" i="17"/>
  <c r="AV1151" i="17"/>
  <c r="AY1147" i="17"/>
  <c r="AZ1144" i="17"/>
  <c r="BC1148" i="17"/>
  <c r="BD1147" i="17"/>
  <c r="BG1145" i="17"/>
  <c r="BJ1152" i="17"/>
  <c r="BL1151" i="17"/>
  <c r="BO1147" i="17"/>
  <c r="BP1144" i="17"/>
  <c r="BP1153" i="17"/>
  <c r="G1163" i="17"/>
  <c r="I1157" i="17"/>
  <c r="CB1161" i="17"/>
  <c r="L1157" i="17"/>
  <c r="O1158" i="17"/>
  <c r="Q1156" i="17"/>
  <c r="Q1165" i="17"/>
  <c r="U1160" i="17"/>
  <c r="Z1159" i="17"/>
  <c r="AG1158" i="17"/>
  <c r="AW1162" i="17"/>
  <c r="AX1158" i="17"/>
  <c r="AZ1160" i="17"/>
  <c r="BF1163" i="17"/>
  <c r="BH1163" i="17"/>
  <c r="BI1160" i="17"/>
  <c r="BJ1163" i="17"/>
  <c r="BM1163" i="17"/>
  <c r="BN1159" i="17"/>
  <c r="E1170" i="17"/>
  <c r="I1170" i="17"/>
  <c r="L1175" i="17"/>
  <c r="M1172" i="17"/>
  <c r="F1186" i="17"/>
  <c r="G1182" i="17"/>
  <c r="I1184" i="17"/>
  <c r="O1187" i="17"/>
  <c r="J1192" i="17"/>
  <c r="J1201" i="17"/>
  <c r="L1201" i="17"/>
  <c r="G1215" i="17"/>
  <c r="J1224" i="17"/>
  <c r="J1217" i="17"/>
  <c r="CB1217" i="17" s="1"/>
  <c r="J1225" i="17"/>
  <c r="J1219" i="17"/>
  <c r="CB1219" i="17" s="1"/>
  <c r="S1222" i="17"/>
  <c r="S1219" i="17"/>
  <c r="S1216" i="17"/>
  <c r="S1224" i="17"/>
  <c r="S1220" i="17"/>
  <c r="U1225" i="17"/>
  <c r="W1224" i="17"/>
  <c r="AD1220" i="17"/>
  <c r="AE1217" i="17"/>
  <c r="AG1216" i="17"/>
  <c r="AH1221" i="17"/>
  <c r="AL1217" i="17"/>
  <c r="AM1216" i="17"/>
  <c r="AM1225" i="17"/>
  <c r="AP1219" i="17"/>
  <c r="BC1216" i="17"/>
  <c r="BC1225" i="17"/>
  <c r="BF1219" i="17"/>
  <c r="BL1223" i="17"/>
  <c r="K1231" i="17"/>
  <c r="AA1231" i="17"/>
  <c r="AK1236" i="17"/>
  <c r="BC1233" i="17"/>
  <c r="BC1229" i="17"/>
  <c r="BC1235" i="17"/>
  <c r="BF1230" i="17"/>
  <c r="BF1231" i="17"/>
  <c r="N1246" i="17"/>
  <c r="N1244" i="17"/>
  <c r="AN1242" i="17"/>
  <c r="AN1248" i="17"/>
  <c r="AN1244" i="17"/>
  <c r="AN1243" i="17"/>
  <c r="AN1240" i="17"/>
  <c r="P1211" i="17"/>
  <c r="M1222" i="17"/>
  <c r="O1216" i="17"/>
  <c r="O1225" i="17"/>
  <c r="R1217" i="17"/>
  <c r="T1222" i="17"/>
  <c r="W1215" i="17"/>
  <c r="W1225" i="17"/>
  <c r="Y1221" i="17"/>
  <c r="AB1223" i="17"/>
  <c r="AD1221" i="17"/>
  <c r="AE1218" i="17"/>
  <c r="AF1215" i="17"/>
  <c r="AG1221" i="17"/>
  <c r="AH1224" i="17"/>
  <c r="AI1224" i="17"/>
  <c r="AJ1222" i="17"/>
  <c r="AL1220" i="17"/>
  <c r="AM1217" i="17"/>
  <c r="AO1216" i="17"/>
  <c r="AP1221" i="17"/>
  <c r="AQ1222" i="17"/>
  <c r="AR1219" i="17"/>
  <c r="AS1218" i="17"/>
  <c r="AT1221" i="17"/>
  <c r="AU1220" i="17"/>
  <c r="AX1217" i="17"/>
  <c r="AY1222" i="17"/>
  <c r="AZ1219" i="17"/>
  <c r="BA1218" i="17"/>
  <c r="BB1220" i="17"/>
  <c r="BC1217" i="17"/>
  <c r="BF1221" i="17"/>
  <c r="BG1222" i="17"/>
  <c r="BH1219" i="17"/>
  <c r="BI1218" i="17"/>
  <c r="BK1222" i="17"/>
  <c r="BO1216" i="17"/>
  <c r="BP1216" i="17"/>
  <c r="E1236" i="17"/>
  <c r="G1227" i="17"/>
  <c r="G1236" i="17"/>
  <c r="J1229" i="17"/>
  <c r="K1232" i="17"/>
  <c r="L1231" i="17"/>
  <c r="M1229" i="17"/>
  <c r="N1232" i="17"/>
  <c r="O1232" i="17"/>
  <c r="S1226" i="17"/>
  <c r="T1227" i="17"/>
  <c r="U1236" i="17"/>
  <c r="W1227" i="17"/>
  <c r="W1237" i="17"/>
  <c r="Z1229" i="17"/>
  <c r="AA1232" i="17"/>
  <c r="AB1231" i="17"/>
  <c r="AD1227" i="17"/>
  <c r="AE1229" i="17"/>
  <c r="AI1228" i="17"/>
  <c r="AK1226" i="17"/>
  <c r="AK1237" i="17"/>
  <c r="AM1229" i="17"/>
  <c r="AP1228" i="17"/>
  <c r="AR1229" i="17"/>
  <c r="AS1228" i="17"/>
  <c r="AV1230" i="17"/>
  <c r="AX1229" i="17"/>
  <c r="AY1234" i="17"/>
  <c r="AZ1235" i="17"/>
  <c r="BC1226" i="17"/>
  <c r="BC1236" i="17"/>
  <c r="BF1228" i="17"/>
  <c r="BG1232" i="17"/>
  <c r="BH1235" i="17"/>
  <c r="BR1228" i="17"/>
  <c r="G1245" i="17"/>
  <c r="G1247" i="17"/>
  <c r="G1238" i="17"/>
  <c r="G1248" i="17"/>
  <c r="N1239" i="17"/>
  <c r="AE1244" i="17"/>
  <c r="AE1249" i="17"/>
  <c r="AE1246" i="17"/>
  <c r="AE1238" i="17"/>
  <c r="AI1244" i="17"/>
  <c r="AI1249" i="17"/>
  <c r="AI1245" i="17"/>
  <c r="AI1238" i="17"/>
  <c r="AN1239" i="17"/>
  <c r="AP1247" i="17"/>
  <c r="AP1242" i="17"/>
  <c r="AP1241" i="17"/>
  <c r="AP1238" i="17"/>
  <c r="BL1245" i="17"/>
  <c r="BL1243" i="17"/>
  <c r="BL1242" i="17"/>
  <c r="BL1241" i="17"/>
  <c r="BL1249" i="17"/>
  <c r="BL1240" i="17"/>
  <c r="BL1248" i="17"/>
  <c r="BL1239" i="17"/>
  <c r="BL1247" i="17"/>
  <c r="BL1238" i="17"/>
  <c r="BL1244" i="17"/>
  <c r="O1204" i="17"/>
  <c r="P1202" i="17"/>
  <c r="P1212" i="17"/>
  <c r="O1217" i="17"/>
  <c r="R1218" i="17"/>
  <c r="T1223" i="17"/>
  <c r="W1216" i="17"/>
  <c r="Y1222" i="17"/>
  <c r="AD1222" i="17"/>
  <c r="AE1219" i="17"/>
  <c r="AF1218" i="17"/>
  <c r="AG1222" i="17"/>
  <c r="AH1225" i="17"/>
  <c r="AJ1223" i="17"/>
  <c r="AL1221" i="17"/>
  <c r="AM1218" i="17"/>
  <c r="AP1224" i="17"/>
  <c r="AQ1224" i="17"/>
  <c r="AS1219" i="17"/>
  <c r="AU1222" i="17"/>
  <c r="AX1219" i="17"/>
  <c r="AY1224" i="17"/>
  <c r="BA1219" i="17"/>
  <c r="BB1221" i="17"/>
  <c r="BC1218" i="17"/>
  <c r="BF1224" i="17"/>
  <c r="BG1224" i="17"/>
  <c r="BH1222" i="17"/>
  <c r="BI1219" i="17"/>
  <c r="BO1219" i="17"/>
  <c r="BP1217" i="17"/>
  <c r="K1234" i="17"/>
  <c r="M1230" i="17"/>
  <c r="O1234" i="17"/>
  <c r="S1228" i="17"/>
  <c r="T1228" i="17"/>
  <c r="U1226" i="17"/>
  <c r="U1237" i="17"/>
  <c r="W1228" i="17"/>
  <c r="Z1231" i="17"/>
  <c r="AA1234" i="17"/>
  <c r="AB1234" i="17"/>
  <c r="AD1232" i="17"/>
  <c r="AE1230" i="17"/>
  <c r="AI1231" i="17"/>
  <c r="AK1228" i="17"/>
  <c r="AM1230" i="17"/>
  <c r="AP1229" i="17"/>
  <c r="AR1231" i="17"/>
  <c r="AS1229" i="17"/>
  <c r="AX1231" i="17"/>
  <c r="BC1227" i="17"/>
  <c r="BC1237" i="17"/>
  <c r="BF1229" i="17"/>
  <c r="BP1233" i="17"/>
  <c r="BP1228" i="17"/>
  <c r="BP1236" i="17"/>
  <c r="G1239" i="17"/>
  <c r="G1249" i="17"/>
  <c r="M1248" i="17"/>
  <c r="M1241" i="17"/>
  <c r="M1244" i="17"/>
  <c r="N1247" i="17"/>
  <c r="AA1244" i="17"/>
  <c r="AA1246" i="17"/>
  <c r="AA1238" i="17"/>
  <c r="AE1245" i="17"/>
  <c r="AI1246" i="17"/>
  <c r="AL1243" i="17"/>
  <c r="AL1249" i="17"/>
  <c r="AL1245" i="17"/>
  <c r="AL1238" i="17"/>
  <c r="AN1241" i="17"/>
  <c r="AP1239" i="17"/>
  <c r="BI1249" i="17"/>
  <c r="BI1247" i="17"/>
  <c r="BI1246" i="17"/>
  <c r="BI1243" i="17"/>
  <c r="BI1242" i="17"/>
  <c r="BI1239" i="17"/>
  <c r="BI1238" i="17"/>
  <c r="O1206" i="17"/>
  <c r="P1203" i="17"/>
  <c r="P1213" i="17"/>
  <c r="BR1206" i="17"/>
  <c r="O1218" i="17"/>
  <c r="P1218" i="17"/>
  <c r="R1219" i="17"/>
  <c r="T1214" i="17"/>
  <c r="T1224" i="17"/>
  <c r="W1217" i="17"/>
  <c r="Y1223" i="17"/>
  <c r="AA1214" i="17"/>
  <c r="AD1223" i="17"/>
  <c r="AE1220" i="17"/>
  <c r="AG1223" i="17"/>
  <c r="AJ1214" i="17"/>
  <c r="AJ1224" i="17"/>
  <c r="AL1222" i="17"/>
  <c r="AM1219" i="17"/>
  <c r="AO1222" i="17"/>
  <c r="AP1225" i="17"/>
  <c r="AR1223" i="17"/>
  <c r="AS1220" i="17"/>
  <c r="AU1214" i="17"/>
  <c r="AU1223" i="17"/>
  <c r="AX1221" i="17"/>
  <c r="AZ1223" i="17"/>
  <c r="BA1220" i="17"/>
  <c r="BB1223" i="17"/>
  <c r="BC1219" i="17"/>
  <c r="BE1216" i="17"/>
  <c r="BF1225" i="17"/>
  <c r="BH1223" i="17"/>
  <c r="BI1220" i="17"/>
  <c r="BO1220" i="17"/>
  <c r="BP1218" i="17"/>
  <c r="K1236" i="17"/>
  <c r="L1235" i="17"/>
  <c r="M1231" i="17"/>
  <c r="O1226" i="17"/>
  <c r="O1235" i="17"/>
  <c r="S1231" i="17"/>
  <c r="AA1236" i="17"/>
  <c r="AD1233" i="17"/>
  <c r="AK1229" i="17"/>
  <c r="AP1231" i="17"/>
  <c r="AZ1233" i="17"/>
  <c r="AZ1227" i="17"/>
  <c r="AZ1237" i="17"/>
  <c r="BC1228" i="17"/>
  <c r="BF1236" i="17"/>
  <c r="BH1233" i="17"/>
  <c r="BH1234" i="17"/>
  <c r="BH1237" i="17"/>
  <c r="CI1230" i="17"/>
  <c r="CB1230" i="17" s="1"/>
  <c r="BR1230" i="17"/>
  <c r="O1246" i="17"/>
  <c r="O1244" i="17"/>
  <c r="O1249" i="17"/>
  <c r="O1239" i="17"/>
  <c r="R1244" i="17"/>
  <c r="R1242" i="17"/>
  <c r="AF1239" i="17"/>
  <c r="AF1249" i="17"/>
  <c r="AF1245" i="17"/>
  <c r="AJ1247" i="17"/>
  <c r="AJ1245" i="17"/>
  <c r="AJ1243" i="17"/>
  <c r="AN1247" i="17"/>
  <c r="AZ1246" i="17"/>
  <c r="AZ1248" i="17"/>
  <c r="AZ1244" i="17"/>
  <c r="AZ1243" i="17"/>
  <c r="AZ1240" i="17"/>
  <c r="AZ1239" i="17"/>
  <c r="BB1249" i="17"/>
  <c r="BB1241" i="17"/>
  <c r="AE1222" i="17"/>
  <c r="AL1223" i="17"/>
  <c r="AM1220" i="17"/>
  <c r="AS1222" i="17"/>
  <c r="BA1222" i="17"/>
  <c r="BB1225" i="17"/>
  <c r="BC1220" i="17"/>
  <c r="BI1222" i="17"/>
  <c r="BO1222" i="17"/>
  <c r="BP1219" i="17"/>
  <c r="L1236" i="17"/>
  <c r="M1232" i="17"/>
  <c r="O1227" i="17"/>
  <c r="O1236" i="17"/>
  <c r="R1229" i="17"/>
  <c r="S1232" i="17"/>
  <c r="T1231" i="17"/>
  <c r="V1227" i="17"/>
  <c r="W1230" i="17"/>
  <c r="AB1236" i="17"/>
  <c r="AE1232" i="17"/>
  <c r="AI1234" i="17"/>
  <c r="AK1230" i="17"/>
  <c r="AL1233" i="17"/>
  <c r="AM1232" i="17"/>
  <c r="AP1236" i="17"/>
  <c r="AR1235" i="17"/>
  <c r="AS1231" i="17"/>
  <c r="AW1226" i="17"/>
  <c r="AX1237" i="17"/>
  <c r="AZ1226" i="17"/>
  <c r="BC1230" i="17"/>
  <c r="BF1237" i="17"/>
  <c r="BH1226" i="17"/>
  <c r="BI1236" i="17"/>
  <c r="BI1231" i="17"/>
  <c r="BJ1227" i="17"/>
  <c r="BO1233" i="17"/>
  <c r="BO1228" i="17"/>
  <c r="BP1227" i="17"/>
  <c r="G1241" i="17"/>
  <c r="M1242" i="17"/>
  <c r="O1240" i="17"/>
  <c r="R1238" i="17"/>
  <c r="AF1243" i="17"/>
  <c r="AJ1239" i="17"/>
  <c r="AM1249" i="17"/>
  <c r="AM1245" i="17"/>
  <c r="AM1244" i="17"/>
  <c r="AM1241" i="17"/>
  <c r="AN1249" i="17"/>
  <c r="AZ1247" i="17"/>
  <c r="AM1222" i="17"/>
  <c r="BC1222" i="17"/>
  <c r="AE1234" i="17"/>
  <c r="AK1231" i="17"/>
  <c r="AM1234" i="17"/>
  <c r="AP1237" i="17"/>
  <c r="AR1236" i="17"/>
  <c r="AW1228" i="17"/>
  <c r="AY1233" i="17"/>
  <c r="AY1226" i="17"/>
  <c r="AZ1228" i="17"/>
  <c r="BC1231" i="17"/>
  <c r="BG1233" i="17"/>
  <c r="BG1234" i="17"/>
  <c r="BH1227" i="17"/>
  <c r="BJ1232" i="17"/>
  <c r="G1242" i="17"/>
  <c r="K1245" i="17"/>
  <c r="CC1245" i="17" s="1"/>
  <c r="K1243" i="17"/>
  <c r="M1243" i="17"/>
  <c r="O1241" i="17"/>
  <c r="R1243" i="17"/>
  <c r="W1245" i="17"/>
  <c r="W1241" i="17"/>
  <c r="W1244" i="17"/>
  <c r="AB1239" i="17"/>
  <c r="AB1249" i="17"/>
  <c r="AB1245" i="17"/>
  <c r="AF1244" i="17"/>
  <c r="AJ1244" i="17"/>
  <c r="AM1238" i="17"/>
  <c r="AO1245" i="17"/>
  <c r="AO1246" i="17"/>
  <c r="AO1243" i="17"/>
  <c r="AO1242" i="17"/>
  <c r="AO1238" i="17"/>
  <c r="O1222" i="17"/>
  <c r="W1220" i="17"/>
  <c r="AD1215" i="17"/>
  <c r="AE1224" i="17"/>
  <c r="AH1217" i="17"/>
  <c r="AL1214" i="17"/>
  <c r="AM1214" i="17"/>
  <c r="AM1223" i="17"/>
  <c r="AP1216" i="17"/>
  <c r="BC1214" i="17"/>
  <c r="BC1223" i="17"/>
  <c r="BF1216" i="17"/>
  <c r="BL1218" i="17"/>
  <c r="BN1224" i="17"/>
  <c r="BP1223" i="17"/>
  <c r="BR1220" i="17"/>
  <c r="K1226" i="17"/>
  <c r="CC1226" i="17" s="1"/>
  <c r="M1236" i="17"/>
  <c r="O1229" i="17"/>
  <c r="R1236" i="17"/>
  <c r="S1236" i="17"/>
  <c r="T1235" i="17"/>
  <c r="U1231" i="17"/>
  <c r="W1234" i="17"/>
  <c r="Y1228" i="17"/>
  <c r="AA1226" i="17"/>
  <c r="AB1227" i="17"/>
  <c r="AC1236" i="17"/>
  <c r="AE1226" i="17"/>
  <c r="AE1235" i="17"/>
  <c r="AH1237" i="17"/>
  <c r="AJ1236" i="17"/>
  <c r="AK1232" i="17"/>
  <c r="AM1226" i="17"/>
  <c r="AM1235" i="17"/>
  <c r="AO1228" i="17"/>
  <c r="AR1226" i="17"/>
  <c r="AR1237" i="17"/>
  <c r="AS1234" i="17"/>
  <c r="AU1233" i="17"/>
  <c r="AU1237" i="17"/>
  <c r="AU1228" i="17"/>
  <c r="AU1235" i="17"/>
  <c r="AW1234" i="17"/>
  <c r="AY1228" i="17"/>
  <c r="AZ1229" i="17"/>
  <c r="BC1232" i="17"/>
  <c r="BE1228" i="17"/>
  <c r="BG1226" i="17"/>
  <c r="BH1228" i="17"/>
  <c r="BI1229" i="17"/>
  <c r="BJ1235" i="17"/>
  <c r="BO1231" i="17"/>
  <c r="BP1230" i="17"/>
  <c r="BR1232" i="17"/>
  <c r="E1248" i="17"/>
  <c r="E1244" i="17"/>
  <c r="F1239" i="17"/>
  <c r="G1243" i="17"/>
  <c r="I1240" i="17"/>
  <c r="CA1240" i="17" s="1"/>
  <c r="K1238" i="17"/>
  <c r="M1246" i="17"/>
  <c r="O1242" i="17"/>
  <c r="R1245" i="17"/>
  <c r="W1242" i="17"/>
  <c r="AB1243" i="17"/>
  <c r="AF1247" i="17"/>
  <c r="AJ1249" i="17"/>
  <c r="AM1242" i="17"/>
  <c r="AO1239" i="17"/>
  <c r="CI1242" i="17"/>
  <c r="BR1242" i="17"/>
  <c r="P1207" i="17"/>
  <c r="K1224" i="17"/>
  <c r="O1214" i="17"/>
  <c r="O1223" i="17"/>
  <c r="Q1221" i="17"/>
  <c r="T1218" i="17"/>
  <c r="W1223" i="17"/>
  <c r="AE1216" i="17"/>
  <c r="AE1225" i="17"/>
  <c r="AG1215" i="17"/>
  <c r="AJ1218" i="17"/>
  <c r="AM1215" i="17"/>
  <c r="AM1224" i="17"/>
  <c r="AQ1219" i="17"/>
  <c r="AR1217" i="17"/>
  <c r="AS1214" i="17"/>
  <c r="AT1217" i="17"/>
  <c r="AU1218" i="17"/>
  <c r="AV1215" i="17"/>
  <c r="AY1219" i="17"/>
  <c r="BA1214" i="17"/>
  <c r="BC1215" i="17"/>
  <c r="BC1224" i="17"/>
  <c r="BG1219" i="17"/>
  <c r="BI1214" i="17"/>
  <c r="BJ1217" i="17"/>
  <c r="BL1219" i="17"/>
  <c r="BP1214" i="17"/>
  <c r="BP1224" i="17"/>
  <c r="G1234" i="17"/>
  <c r="K1228" i="17"/>
  <c r="L1228" i="17"/>
  <c r="CD1228" i="17" s="1"/>
  <c r="M1226" i="17"/>
  <c r="M1237" i="17"/>
  <c r="O1230" i="17"/>
  <c r="P1230" i="17"/>
  <c r="T1236" i="17"/>
  <c r="W1235" i="17"/>
  <c r="AA1228" i="17"/>
  <c r="AB1228" i="17"/>
  <c r="AE1227" i="17"/>
  <c r="AE1236" i="17"/>
  <c r="AK1234" i="17"/>
  <c r="AM1227" i="17"/>
  <c r="AM1236" i="17"/>
  <c r="AR1227" i="17"/>
  <c r="AS1236" i="17"/>
  <c r="AY1231" i="17"/>
  <c r="AZ1231" i="17"/>
  <c r="BC1234" i="17"/>
  <c r="BG1228" i="17"/>
  <c r="BH1229" i="17"/>
  <c r="BI1230" i="17"/>
  <c r="BO1232" i="17"/>
  <c r="BP1231" i="17"/>
  <c r="F1244" i="17"/>
  <c r="G1244" i="17"/>
  <c r="J1247" i="17"/>
  <c r="J1240" i="17"/>
  <c r="CB1240" i="17" s="1"/>
  <c r="K1244" i="17"/>
  <c r="M1249" i="17"/>
  <c r="O1243" i="17"/>
  <c r="R1247" i="17"/>
  <c r="W1243" i="17"/>
  <c r="AB1244" i="17"/>
  <c r="AM1246" i="17"/>
  <c r="BD1245" i="17"/>
  <c r="BD1243" i="17"/>
  <c r="BD1241" i="17"/>
  <c r="BD1249" i="17"/>
  <c r="BD1240" i="17"/>
  <c r="BD1248" i="17"/>
  <c r="BD1239" i="17"/>
  <c r="BD1247" i="17"/>
  <c r="BD1238" i="17"/>
  <c r="BD1244" i="17"/>
  <c r="L1247" i="17"/>
  <c r="Q1243" i="17"/>
  <c r="S1240" i="17"/>
  <c r="Y1243" i="17"/>
  <c r="AC1243" i="17"/>
  <c r="AG1243" i="17"/>
  <c r="AS1242" i="17"/>
  <c r="AV1246" i="17"/>
  <c r="AW1243" i="17"/>
  <c r="AY1241" i="17"/>
  <c r="BA1248" i="17"/>
  <c r="BC1249" i="17"/>
  <c r="BH1248" i="17"/>
  <c r="BK1249" i="17"/>
  <c r="BO1244" i="17"/>
  <c r="BP1244" i="17"/>
  <c r="CI1241" i="17"/>
  <c r="CD1241" i="17" s="1"/>
  <c r="H1250" i="17"/>
  <c r="H1260" i="17"/>
  <c r="I1259" i="17"/>
  <c r="L1250" i="17"/>
  <c r="CD1250" i="17" s="1"/>
  <c r="L1260" i="17"/>
  <c r="P1250" i="17"/>
  <c r="P1260" i="17"/>
  <c r="BR1256" i="17"/>
  <c r="E1266" i="17"/>
  <c r="G1264" i="17"/>
  <c r="H1266" i="17"/>
  <c r="I1262" i="17"/>
  <c r="CA1262" i="17" s="1"/>
  <c r="J1265" i="17"/>
  <c r="CB1265" i="17" s="1"/>
  <c r="L1267" i="17"/>
  <c r="CD1267" i="17" s="1"/>
  <c r="M1271" i="17"/>
  <c r="P1267" i="17"/>
  <c r="P1283" i="17"/>
  <c r="BD1283" i="17"/>
  <c r="H1295" i="17"/>
  <c r="N1297" i="17"/>
  <c r="AG1297" i="17"/>
  <c r="AG1290" i="17"/>
  <c r="AL1295" i="17"/>
  <c r="AL1292" i="17"/>
  <c r="AL1288" i="17"/>
  <c r="AO1297" i="17"/>
  <c r="AO1290" i="17"/>
  <c r="AU1293" i="17"/>
  <c r="AU1287" i="17"/>
  <c r="BA1293" i="17"/>
  <c r="BA1286" i="17"/>
  <c r="BE1296" i="17"/>
  <c r="BE1290" i="17"/>
  <c r="BE1286" i="17"/>
  <c r="BM1296" i="17"/>
  <c r="BM1295" i="17"/>
  <c r="BM1294" i="17"/>
  <c r="BM1289" i="17"/>
  <c r="AT1307" i="17"/>
  <c r="AT1309" i="17"/>
  <c r="AT1305" i="17"/>
  <c r="AT1304" i="17"/>
  <c r="AT1302" i="17"/>
  <c r="AT1301" i="17"/>
  <c r="AT1300" i="17"/>
  <c r="AT1299" i="17"/>
  <c r="CA1257" i="17"/>
  <c r="I1261" i="17"/>
  <c r="P1271" i="17"/>
  <c r="BR1265" i="17"/>
  <c r="BR1269" i="17"/>
  <c r="F1277" i="17"/>
  <c r="L1280" i="17"/>
  <c r="CD1280" i="17" s="1"/>
  <c r="P1274" i="17"/>
  <c r="P1284" i="17"/>
  <c r="Y1274" i="17"/>
  <c r="AC1274" i="17"/>
  <c r="AE1285" i="17"/>
  <c r="AF1280" i="17"/>
  <c r="AH1275" i="17"/>
  <c r="AP1274" i="17"/>
  <c r="AR1283" i="17"/>
  <c r="AW1278" i="17"/>
  <c r="AX1285" i="17"/>
  <c r="BD1274" i="17"/>
  <c r="BD1284" i="17"/>
  <c r="BI1282" i="17"/>
  <c r="BJ1285" i="17"/>
  <c r="BM1274" i="17"/>
  <c r="BN1277" i="17"/>
  <c r="CI1275" i="17"/>
  <c r="CC1275" i="17" s="1"/>
  <c r="E1297" i="17"/>
  <c r="H1286" i="17"/>
  <c r="H1296" i="17"/>
  <c r="K1288" i="17"/>
  <c r="M1286" i="17"/>
  <c r="N1286" i="17"/>
  <c r="V1286" i="17"/>
  <c r="X1295" i="17"/>
  <c r="AA1295" i="17"/>
  <c r="AA1297" i="17"/>
  <c r="AG1291" i="17"/>
  <c r="AL1286" i="17"/>
  <c r="AO1291" i="17"/>
  <c r="AU1296" i="17"/>
  <c r="AX1292" i="17"/>
  <c r="AX1293" i="17"/>
  <c r="BA1289" i="17"/>
  <c r="BE1287" i="17"/>
  <c r="BK1293" i="17"/>
  <c r="BK1296" i="17"/>
  <c r="BK1287" i="17"/>
  <c r="BK1292" i="17"/>
  <c r="BK1297" i="17"/>
  <c r="BM1286" i="17"/>
  <c r="AU1308" i="17"/>
  <c r="AU1302" i="17"/>
  <c r="Q1246" i="17"/>
  <c r="Y1246" i="17"/>
  <c r="AC1246" i="17"/>
  <c r="AG1246" i="17"/>
  <c r="AS1246" i="17"/>
  <c r="AW1246" i="17"/>
  <c r="BP1247" i="17"/>
  <c r="E1250" i="17"/>
  <c r="H1252" i="17"/>
  <c r="I1250" i="17"/>
  <c r="CA1250" i="17" s="1"/>
  <c r="L1252" i="17"/>
  <c r="M1250" i="17"/>
  <c r="P1252" i="17"/>
  <c r="BR1250" i="17"/>
  <c r="E1270" i="17"/>
  <c r="G1272" i="17"/>
  <c r="I1266" i="17"/>
  <c r="CA1266" i="17" s="1"/>
  <c r="L1271" i="17"/>
  <c r="F1285" i="17"/>
  <c r="CB1278" i="17"/>
  <c r="L1282" i="17"/>
  <c r="P1275" i="17"/>
  <c r="Y1278" i="17"/>
  <c r="AC1277" i="17"/>
  <c r="AF1282" i="17"/>
  <c r="AH1276" i="17"/>
  <c r="AP1276" i="17"/>
  <c r="BD1275" i="17"/>
  <c r="BM1275" i="17"/>
  <c r="BO1285" i="17"/>
  <c r="CI1281" i="17"/>
  <c r="CC1281" i="17" s="1"/>
  <c r="F1297" i="17"/>
  <c r="H1287" i="17"/>
  <c r="K1289" i="17"/>
  <c r="M1287" i="17"/>
  <c r="N1288" i="17"/>
  <c r="P1295" i="17"/>
  <c r="U1286" i="17"/>
  <c r="V1289" i="17"/>
  <c r="X1286" i="17"/>
  <c r="X1296" i="17"/>
  <c r="AH1293" i="17"/>
  <c r="AH1286" i="17"/>
  <c r="AK1293" i="17"/>
  <c r="AK1294" i="17"/>
  <c r="AK1287" i="17"/>
  <c r="AL1289" i="17"/>
  <c r="AT1291" i="17"/>
  <c r="AT1286" i="17"/>
  <c r="AT1295" i="17"/>
  <c r="AX1288" i="17"/>
  <c r="BA1290" i="17"/>
  <c r="BC1294" i="17"/>
  <c r="BC1292" i="17"/>
  <c r="BC1289" i="17"/>
  <c r="BD1293" i="17"/>
  <c r="BD1291" i="17"/>
  <c r="BD1286" i="17"/>
  <c r="BE1289" i="17"/>
  <c r="BG1287" i="17"/>
  <c r="BH1294" i="17"/>
  <c r="BK1286" i="17"/>
  <c r="BL1293" i="17"/>
  <c r="BL1294" i="17"/>
  <c r="BL1290" i="17"/>
  <c r="BM1287" i="17"/>
  <c r="BR1291" i="17"/>
  <c r="I1304" i="17"/>
  <c r="I1299" i="17"/>
  <c r="CA1299" i="17" s="1"/>
  <c r="I1298" i="17"/>
  <c r="BH1308" i="17"/>
  <c r="BH1304" i="17"/>
  <c r="BH1307" i="17"/>
  <c r="BH1306" i="17"/>
  <c r="BH1303" i="17"/>
  <c r="BH1302" i="17"/>
  <c r="BH1301" i="17"/>
  <c r="BH1299" i="17"/>
  <c r="BH1298" i="17"/>
  <c r="AC1247" i="17"/>
  <c r="AG1247" i="17"/>
  <c r="AS1247" i="17"/>
  <c r="AW1247" i="17"/>
  <c r="BP1238" i="17"/>
  <c r="BP1248" i="17"/>
  <c r="BR1240" i="17"/>
  <c r="BR1245" i="17"/>
  <c r="E1251" i="17"/>
  <c r="H1254" i="17"/>
  <c r="I1251" i="17"/>
  <c r="CA1251" i="17" s="1"/>
  <c r="CC1257" i="17"/>
  <c r="L1254" i="17"/>
  <c r="M1251" i="17"/>
  <c r="P1254" i="17"/>
  <c r="E1271" i="17"/>
  <c r="H1270" i="17"/>
  <c r="I1267" i="17"/>
  <c r="CA1267" i="17" s="1"/>
  <c r="K1264" i="17"/>
  <c r="CC1264" i="17" s="1"/>
  <c r="O1264" i="17"/>
  <c r="BR1262" i="17"/>
  <c r="BR1266" i="17"/>
  <c r="E1274" i="17"/>
  <c r="G1285" i="17"/>
  <c r="H1282" i="17"/>
  <c r="L1274" i="17"/>
  <c r="CD1274" i="17" s="1"/>
  <c r="L1283" i="17"/>
  <c r="M1285" i="17"/>
  <c r="O1279" i="17"/>
  <c r="P1276" i="17"/>
  <c r="Q1274" i="17"/>
  <c r="S1280" i="17"/>
  <c r="T1278" i="17"/>
  <c r="U1274" i="17"/>
  <c r="W1280" i="17"/>
  <c r="X1279" i="17"/>
  <c r="Y1282" i="17"/>
  <c r="AA1284" i="17"/>
  <c r="AB1280" i="17"/>
  <c r="AC1278" i="17"/>
  <c r="AE1276" i="17"/>
  <c r="AF1274" i="17"/>
  <c r="AF1283" i="17"/>
  <c r="AH1280" i="17"/>
  <c r="AJ1278" i="17"/>
  <c r="AN1282" i="17"/>
  <c r="AP1277" i="17"/>
  <c r="AR1275" i="17"/>
  <c r="AT1282" i="17"/>
  <c r="AX1274" i="17"/>
  <c r="AZ1283" i="17"/>
  <c r="BB1280" i="17"/>
  <c r="BD1276" i="17"/>
  <c r="BE1282" i="17"/>
  <c r="BF1285" i="17"/>
  <c r="BJ1274" i="17"/>
  <c r="BK1277" i="17"/>
  <c r="BL1280" i="17"/>
  <c r="BM1277" i="17"/>
  <c r="BO1275" i="17"/>
  <c r="BP1283" i="17"/>
  <c r="E1286" i="17"/>
  <c r="F1286" i="17"/>
  <c r="H1288" i="17"/>
  <c r="I1291" i="17"/>
  <c r="CA1291" i="17" s="1"/>
  <c r="K1291" i="17"/>
  <c r="CC1291" i="17" s="1"/>
  <c r="L1291" i="17"/>
  <c r="CD1291" i="17" s="1"/>
  <c r="M1289" i="17"/>
  <c r="N1289" i="17"/>
  <c r="P1286" i="17"/>
  <c r="P1296" i="17"/>
  <c r="S1288" i="17"/>
  <c r="T1290" i="17"/>
  <c r="U1287" i="17"/>
  <c r="V1290" i="17"/>
  <c r="X1287" i="17"/>
  <c r="AA1289" i="17"/>
  <c r="AF1291" i="17"/>
  <c r="AH1294" i="17"/>
  <c r="AK1286" i="17"/>
  <c r="AL1290" i="17"/>
  <c r="AP1286" i="17"/>
  <c r="AR1293" i="17"/>
  <c r="AR1290" i="17"/>
  <c r="AR1296" i="17"/>
  <c r="AR1287" i="17"/>
  <c r="AR1297" i="17"/>
  <c r="AT1288" i="17"/>
  <c r="AV1291" i="17"/>
  <c r="AX1289" i="17"/>
  <c r="BA1294" i="17"/>
  <c r="BC1287" i="17"/>
  <c r="BD1287" i="17"/>
  <c r="BE1294" i="17"/>
  <c r="BG1292" i="17"/>
  <c r="BK1288" i="17"/>
  <c r="BL1286" i="17"/>
  <c r="BM1290" i="17"/>
  <c r="I1301" i="17"/>
  <c r="AJ1308" i="17"/>
  <c r="AJ1306" i="17"/>
  <c r="AJ1304" i="17"/>
  <c r="AJ1303" i="17"/>
  <c r="AJ1302" i="17"/>
  <c r="AJ1301" i="17"/>
  <c r="AJ1299" i="17"/>
  <c r="AJ1309" i="17"/>
  <c r="AJ1298" i="17"/>
  <c r="BH1309" i="17"/>
  <c r="BA1242" i="17"/>
  <c r="BC1240" i="17"/>
  <c r="BH1239" i="17"/>
  <c r="BK1240" i="17"/>
  <c r="BP1239" i="17"/>
  <c r="E1254" i="17"/>
  <c r="G1252" i="17"/>
  <c r="H1255" i="17"/>
  <c r="I1253" i="17"/>
  <c r="CA1253" i="17" s="1"/>
  <c r="K1252" i="17"/>
  <c r="L1255" i="17"/>
  <c r="M1254" i="17"/>
  <c r="O1252" i="17"/>
  <c r="P1255" i="17"/>
  <c r="BR1257" i="17"/>
  <c r="E1262" i="17"/>
  <c r="E1272" i="17"/>
  <c r="H1262" i="17"/>
  <c r="H1271" i="17"/>
  <c r="I1268" i="17"/>
  <c r="CA1268" i="17" s="1"/>
  <c r="K1268" i="17"/>
  <c r="CC1268" i="17" s="1"/>
  <c r="M1262" i="17"/>
  <c r="O1268" i="17"/>
  <c r="E1277" i="17"/>
  <c r="H1283" i="17"/>
  <c r="L1275" i="17"/>
  <c r="L1284" i="17"/>
  <c r="O1280" i="17"/>
  <c r="P1278" i="17"/>
  <c r="Q1278" i="17"/>
  <c r="S1283" i="17"/>
  <c r="T1279" i="17"/>
  <c r="U1278" i="17"/>
  <c r="W1283" i="17"/>
  <c r="AB1282" i="17"/>
  <c r="AC1282" i="17"/>
  <c r="AE1277" i="17"/>
  <c r="AF1275" i="17"/>
  <c r="AF1284" i="17"/>
  <c r="AH1281" i="17"/>
  <c r="AJ1279" i="17"/>
  <c r="AN1283" i="17"/>
  <c r="AP1280" i="17"/>
  <c r="AR1276" i="17"/>
  <c r="AX1276" i="17"/>
  <c r="BB1281" i="17"/>
  <c r="BD1278" i="17"/>
  <c r="BJ1276" i="17"/>
  <c r="BL1282" i="17"/>
  <c r="BM1279" i="17"/>
  <c r="BO1276" i="17"/>
  <c r="E1287" i="17"/>
  <c r="F1288" i="17"/>
  <c r="H1290" i="17"/>
  <c r="I1293" i="17"/>
  <c r="K1296" i="17"/>
  <c r="M1291" i="17"/>
  <c r="N1290" i="17"/>
  <c r="P1287" i="17"/>
  <c r="S1289" i="17"/>
  <c r="T1291" i="17"/>
  <c r="U1289" i="17"/>
  <c r="V1292" i="17"/>
  <c r="X1288" i="17"/>
  <c r="AA1291" i="17"/>
  <c r="AI1295" i="17"/>
  <c r="AI1291" i="17"/>
  <c r="AK1289" i="17"/>
  <c r="AL1294" i="17"/>
  <c r="AP1294" i="17"/>
  <c r="AS1293" i="17"/>
  <c r="AS1286" i="17"/>
  <c r="AS1295" i="17"/>
  <c r="AT1289" i="17"/>
  <c r="AV1292" i="17"/>
  <c r="AX1290" i="17"/>
  <c r="BA1297" i="17"/>
  <c r="BC1288" i="17"/>
  <c r="BD1290" i="17"/>
  <c r="BE1295" i="17"/>
  <c r="BG1293" i="17"/>
  <c r="BI1293" i="17"/>
  <c r="BI1290" i="17"/>
  <c r="BK1289" i="17"/>
  <c r="BM1297" i="17"/>
  <c r="I1302" i="17"/>
  <c r="CA1302" i="17" s="1"/>
  <c r="P1306" i="17"/>
  <c r="P1303" i="17"/>
  <c r="P1302" i="17"/>
  <c r="P1298" i="17"/>
  <c r="X1306" i="17"/>
  <c r="X1308" i="17"/>
  <c r="X1303" i="17"/>
  <c r="X1302" i="17"/>
  <c r="X1299" i="17"/>
  <c r="X1298" i="17"/>
  <c r="AF1307" i="17"/>
  <c r="AF1300" i="17"/>
  <c r="M1333" i="17"/>
  <c r="M1328" i="17"/>
  <c r="M1327" i="17"/>
  <c r="M1326" i="17"/>
  <c r="M1330" i="17"/>
  <c r="M1322" i="17"/>
  <c r="BK1234" i="17"/>
  <c r="L1242" i="17"/>
  <c r="Q1240" i="17"/>
  <c r="Q1249" i="17"/>
  <c r="S1249" i="17"/>
  <c r="Y1240" i="17"/>
  <c r="Y1249" i="17"/>
  <c r="AC1239" i="17"/>
  <c r="AG1239" i="17"/>
  <c r="AK1246" i="17"/>
  <c r="AS1239" i="17"/>
  <c r="AS1249" i="17"/>
  <c r="AV1242" i="17"/>
  <c r="AW1238" i="17"/>
  <c r="AX1238" i="17"/>
  <c r="BA1243" i="17"/>
  <c r="BC1241" i="17"/>
  <c r="BH1240" i="17"/>
  <c r="BK1241" i="17"/>
  <c r="BP1240" i="17"/>
  <c r="E1255" i="17"/>
  <c r="G1256" i="17"/>
  <c r="H1256" i="17"/>
  <c r="I1254" i="17"/>
  <c r="K1256" i="17"/>
  <c r="CC1256" i="17" s="1"/>
  <c r="L1256" i="17"/>
  <c r="CD1256" i="17" s="1"/>
  <c r="M1255" i="17"/>
  <c r="O1256" i="17"/>
  <c r="P1256" i="17"/>
  <c r="E1263" i="17"/>
  <c r="E1273" i="17"/>
  <c r="H1263" i="17"/>
  <c r="H1272" i="17"/>
  <c r="I1270" i="17"/>
  <c r="K1272" i="17"/>
  <c r="M1263" i="17"/>
  <c r="O1272" i="17"/>
  <c r="BR1263" i="17"/>
  <c r="BR1267" i="17"/>
  <c r="E1278" i="17"/>
  <c r="G1276" i="17"/>
  <c r="H1274" i="17"/>
  <c r="H1284" i="17"/>
  <c r="K1276" i="17"/>
  <c r="L1276" i="17"/>
  <c r="L1285" i="17"/>
  <c r="N1277" i="17"/>
  <c r="O1283" i="17"/>
  <c r="P1279" i="17"/>
  <c r="Q1282" i="17"/>
  <c r="S1284" i="17"/>
  <c r="T1280" i="17"/>
  <c r="U1282" i="17"/>
  <c r="W1284" i="17"/>
  <c r="X1282" i="17"/>
  <c r="AB1274" i="17"/>
  <c r="AB1283" i="17"/>
  <c r="AC1285" i="17"/>
  <c r="AE1279" i="17"/>
  <c r="AF1276" i="17"/>
  <c r="AF1285" i="17"/>
  <c r="AH1285" i="17"/>
  <c r="AJ1280" i="17"/>
  <c r="AL1276" i="17"/>
  <c r="AN1274" i="17"/>
  <c r="AN1284" i="17"/>
  <c r="AP1281" i="17"/>
  <c r="AR1278" i="17"/>
  <c r="AX1277" i="17"/>
  <c r="AZ1275" i="17"/>
  <c r="BB1282" i="17"/>
  <c r="BD1279" i="17"/>
  <c r="BF1274" i="17"/>
  <c r="BG1277" i="17"/>
  <c r="BJ1277" i="17"/>
  <c r="BL1274" i="17"/>
  <c r="BL1283" i="17"/>
  <c r="BM1281" i="17"/>
  <c r="BO1277" i="17"/>
  <c r="BP1275" i="17"/>
  <c r="BR1278" i="17"/>
  <c r="E1289" i="17"/>
  <c r="F1289" i="17"/>
  <c r="H1291" i="17"/>
  <c r="K1297" i="17"/>
  <c r="M1294" i="17"/>
  <c r="N1292" i="17"/>
  <c r="P1288" i="17"/>
  <c r="Q1290" i="17"/>
  <c r="S1296" i="17"/>
  <c r="T1292" i="17"/>
  <c r="U1294" i="17"/>
  <c r="V1294" i="17"/>
  <c r="X1290" i="17"/>
  <c r="AA1296" i="17"/>
  <c r="AK1291" i="17"/>
  <c r="AL1296" i="17"/>
  <c r="AT1290" i="17"/>
  <c r="AX1296" i="17"/>
  <c r="BB1294" i="17"/>
  <c r="BB1288" i="17"/>
  <c r="BC1290" i="17"/>
  <c r="BD1292" i="17"/>
  <c r="BE1297" i="17"/>
  <c r="BH1297" i="17"/>
  <c r="BH1287" i="17"/>
  <c r="BH1295" i="17"/>
  <c r="BK1290" i="17"/>
  <c r="BL1291" i="17"/>
  <c r="BN1291" i="17"/>
  <c r="BN1292" i="17"/>
  <c r="CI1293" i="17"/>
  <c r="BR1293" i="17"/>
  <c r="H1305" i="17"/>
  <c r="H1299" i="17"/>
  <c r="H1298" i="17"/>
  <c r="H1307" i="17"/>
  <c r="I1307" i="17"/>
  <c r="P1299" i="17"/>
  <c r="AX1306" i="17"/>
  <c r="AX1305" i="17"/>
  <c r="AX1304" i="17"/>
  <c r="AX1303" i="17"/>
  <c r="AX1301" i="17"/>
  <c r="AX1300" i="17"/>
  <c r="AX1298" i="17"/>
  <c r="E1258" i="17"/>
  <c r="I1255" i="17"/>
  <c r="M1258" i="17"/>
  <c r="H1264" i="17"/>
  <c r="H1273" i="17"/>
  <c r="I1271" i="17"/>
  <c r="M1266" i="17"/>
  <c r="CD1268" i="17"/>
  <c r="E1282" i="17"/>
  <c r="L1277" i="17"/>
  <c r="O1284" i="17"/>
  <c r="P1280" i="17"/>
  <c r="T1282" i="17"/>
  <c r="X1283" i="17"/>
  <c r="AA1275" i="17"/>
  <c r="AB1275" i="17"/>
  <c r="AB1284" i="17"/>
  <c r="AE1280" i="17"/>
  <c r="AF1277" i="17"/>
  <c r="AJ1282" i="17"/>
  <c r="AN1275" i="17"/>
  <c r="AP1282" i="17"/>
  <c r="AR1279" i="17"/>
  <c r="AV1283" i="17"/>
  <c r="AX1280" i="17"/>
  <c r="AZ1276" i="17"/>
  <c r="BA1278" i="17"/>
  <c r="BD1280" i="17"/>
  <c r="BH1283" i="17"/>
  <c r="BJ1280" i="17"/>
  <c r="BL1275" i="17"/>
  <c r="BL1284" i="17"/>
  <c r="BM1282" i="17"/>
  <c r="BO1279" i="17"/>
  <c r="BP1276" i="17"/>
  <c r="E1291" i="17"/>
  <c r="F1290" i="17"/>
  <c r="H1292" i="17"/>
  <c r="J1288" i="17"/>
  <c r="L1295" i="17"/>
  <c r="M1295" i="17"/>
  <c r="N1294" i="17"/>
  <c r="P1290" i="17"/>
  <c r="Q1291" i="17"/>
  <c r="S1297" i="17"/>
  <c r="T1294" i="17"/>
  <c r="U1295" i="17"/>
  <c r="V1297" i="17"/>
  <c r="X1291" i="17"/>
  <c r="AB1297" i="17"/>
  <c r="AB1294" i="17"/>
  <c r="AB1296" i="17"/>
  <c r="AD1295" i="17"/>
  <c r="AD1292" i="17"/>
  <c r="AI1289" i="17"/>
  <c r="AK1295" i="17"/>
  <c r="AL1297" i="17"/>
  <c r="AR1289" i="17"/>
  <c r="AS1289" i="17"/>
  <c r="AT1293" i="17"/>
  <c r="AX1297" i="17"/>
  <c r="BB1286" i="17"/>
  <c r="BC1291" i="17"/>
  <c r="BD1294" i="17"/>
  <c r="BF1291" i="17"/>
  <c r="BF1297" i="17"/>
  <c r="BF1289" i="17"/>
  <c r="BH1286" i="17"/>
  <c r="BJ1286" i="17"/>
  <c r="BK1291" i="17"/>
  <c r="BL1292" i="17"/>
  <c r="BN1289" i="17"/>
  <c r="F1308" i="17"/>
  <c r="H1302" i="17"/>
  <c r="I1308" i="17"/>
  <c r="P1308" i="17"/>
  <c r="AX1309" i="17"/>
  <c r="BO1240" i="17"/>
  <c r="BP1243" i="17"/>
  <c r="E1259" i="17"/>
  <c r="H1259" i="17"/>
  <c r="I1258" i="17"/>
  <c r="CD1257" i="17"/>
  <c r="L1259" i="17"/>
  <c r="M1259" i="17"/>
  <c r="P1259" i="17"/>
  <c r="L1263" i="17"/>
  <c r="CD1263" i="17" s="1"/>
  <c r="M1270" i="17"/>
  <c r="P1263" i="17"/>
  <c r="BR1264" i="17"/>
  <c r="BR1268" i="17"/>
  <c r="E1285" i="17"/>
  <c r="I1274" i="17"/>
  <c r="L1278" i="17"/>
  <c r="CD1278" i="17" s="1"/>
  <c r="M1274" i="17"/>
  <c r="O1285" i="17"/>
  <c r="P1282" i="17"/>
  <c r="AE1283" i="17"/>
  <c r="AF1278" i="17"/>
  <c r="AJ1283" i="17"/>
  <c r="AR1280" i="17"/>
  <c r="BD1282" i="17"/>
  <c r="E1294" i="17"/>
  <c r="F1292" i="17"/>
  <c r="H1294" i="17"/>
  <c r="M1297" i="17"/>
  <c r="N1296" i="17"/>
  <c r="P1291" i="17"/>
  <c r="T1295" i="17"/>
  <c r="U1297" i="17"/>
  <c r="X1292" i="17"/>
  <c r="AB1286" i="17"/>
  <c r="AC1293" i="17"/>
  <c r="AC1294" i="17"/>
  <c r="AD1286" i="17"/>
  <c r="AF1293" i="17"/>
  <c r="AF1288" i="17"/>
  <c r="AF1296" i="17"/>
  <c r="AI1296" i="17"/>
  <c r="AK1297" i="17"/>
  <c r="AR1291" i="17"/>
  <c r="AS1291" i="17"/>
  <c r="AT1297" i="17"/>
  <c r="BB1289" i="17"/>
  <c r="BC1295" i="17"/>
  <c r="BD1295" i="17"/>
  <c r="BF1290" i="17"/>
  <c r="BH1288" i="17"/>
  <c r="BJ1293" i="17"/>
  <c r="BK1294" i="17"/>
  <c r="BL1295" i="17"/>
  <c r="BN1290" i="17"/>
  <c r="CI1289" i="17"/>
  <c r="BR1289" i="17"/>
  <c r="G1306" i="17"/>
  <c r="G1302" i="17"/>
  <c r="G1301" i="17"/>
  <c r="G1309" i="17"/>
  <c r="G1299" i="17"/>
  <c r="H1303" i="17"/>
  <c r="N1303" i="17"/>
  <c r="N1305" i="17"/>
  <c r="N1299" i="17"/>
  <c r="L1314" i="17"/>
  <c r="L1319" i="17"/>
  <c r="L1317" i="17"/>
  <c r="CI1324" i="17"/>
  <c r="CD1324" i="17" s="1"/>
  <c r="BR1324" i="17"/>
  <c r="S1306" i="17"/>
  <c r="T1302" i="17"/>
  <c r="AA1301" i="17"/>
  <c r="AB1307" i="17"/>
  <c r="AG1309" i="17"/>
  <c r="AI1301" i="17"/>
  <c r="AM1304" i="17"/>
  <c r="AR1306" i="17"/>
  <c r="AY1307" i="17"/>
  <c r="BB1307" i="17"/>
  <c r="BB1299" i="17"/>
  <c r="BF1303" i="17"/>
  <c r="BG1301" i="17"/>
  <c r="BJ1307" i="17"/>
  <c r="BJ1302" i="17"/>
  <c r="BL1302" i="17"/>
  <c r="BL1299" i="17"/>
  <c r="BP1303" i="17"/>
  <c r="G1315" i="17"/>
  <c r="I1317" i="17"/>
  <c r="CA1317" i="17" s="1"/>
  <c r="I1312" i="17"/>
  <c r="CA1312" i="17" s="1"/>
  <c r="M1320" i="17"/>
  <c r="O1317" i="17"/>
  <c r="O1314" i="17"/>
  <c r="O1320" i="17"/>
  <c r="I1326" i="17"/>
  <c r="L1330" i="17"/>
  <c r="L1328" i="17"/>
  <c r="L1327" i="17"/>
  <c r="CD1327" i="17" s="1"/>
  <c r="L1326" i="17"/>
  <c r="BC1355" i="17"/>
  <c r="BC1346" i="17"/>
  <c r="BC1354" i="17"/>
  <c r="BC1353" i="17"/>
  <c r="S1307" i="17"/>
  <c r="T1303" i="17"/>
  <c r="AA1302" i="17"/>
  <c r="AI1303" i="17"/>
  <c r="AR1298" i="17"/>
  <c r="AR1307" i="17"/>
  <c r="AY1298" i="17"/>
  <c r="AY1308" i="17"/>
  <c r="BP1304" i="17"/>
  <c r="I1330" i="17"/>
  <c r="M1307" i="17"/>
  <c r="O1301" i="17"/>
  <c r="S1298" i="17"/>
  <c r="S1308" i="17"/>
  <c r="T1304" i="17"/>
  <c r="AH1303" i="17"/>
  <c r="AI1304" i="17"/>
  <c r="G1331" i="17"/>
  <c r="G1332" i="17"/>
  <c r="I1331" i="17"/>
  <c r="W1340" i="17"/>
  <c r="W1339" i="17"/>
  <c r="W1337" i="17"/>
  <c r="W1336" i="17"/>
  <c r="W1335" i="17"/>
  <c r="W1345" i="17"/>
  <c r="K1353" i="17"/>
  <c r="K1356" i="17"/>
  <c r="K1347" i="17"/>
  <c r="CC1347" i="17" s="1"/>
  <c r="K1354" i="17"/>
  <c r="K1352" i="17"/>
  <c r="CC1352" i="17" s="1"/>
  <c r="K1351" i="17"/>
  <c r="CC1351" i="17" s="1"/>
  <c r="K1350" i="17"/>
  <c r="K1349" i="17"/>
  <c r="K1348" i="17"/>
  <c r="CC1348" i="17" s="1"/>
  <c r="K1357" i="17"/>
  <c r="K1346" i="17"/>
  <c r="CC1346" i="17" s="1"/>
  <c r="AJ1290" i="17"/>
  <c r="AN1295" i="17"/>
  <c r="AZ1290" i="17"/>
  <c r="K1307" i="17"/>
  <c r="M1298" i="17"/>
  <c r="M1309" i="17"/>
  <c r="O1302" i="17"/>
  <c r="S1299" i="17"/>
  <c r="S1309" i="17"/>
  <c r="T1306" i="17"/>
  <c r="W1302" i="17"/>
  <c r="AA1304" i="17"/>
  <c r="AB1301" i="17"/>
  <c r="AE1299" i="17"/>
  <c r="AG1298" i="17"/>
  <c r="AI1306" i="17"/>
  <c r="AL1309" i="17"/>
  <c r="AP1303" i="17"/>
  <c r="AQ1304" i="17"/>
  <c r="AR1300" i="17"/>
  <c r="AV1306" i="17"/>
  <c r="AY1300" i="17"/>
  <c r="AZ1308" i="17"/>
  <c r="AZ1306" i="17"/>
  <c r="AZ1309" i="17"/>
  <c r="BB1302" i="17"/>
  <c r="BF1306" i="17"/>
  <c r="BI1301" i="17"/>
  <c r="BJ1304" i="17"/>
  <c r="BL1305" i="17"/>
  <c r="E1314" i="17"/>
  <c r="E1310" i="17"/>
  <c r="F1319" i="17"/>
  <c r="H1310" i="17"/>
  <c r="M1311" i="17"/>
  <c r="N1311" i="17"/>
  <c r="O1312" i="17"/>
  <c r="P1314" i="17"/>
  <c r="BR1312" i="17"/>
  <c r="F1329" i="17"/>
  <c r="F1331" i="17"/>
  <c r="G1324" i="17"/>
  <c r="H1328" i="17"/>
  <c r="L1325" i="17"/>
  <c r="N1323" i="17"/>
  <c r="CI1326" i="17"/>
  <c r="G1341" i="17"/>
  <c r="G1340" i="17"/>
  <c r="G1336" i="17"/>
  <c r="G1334" i="17"/>
  <c r="W1344" i="17"/>
  <c r="K1355" i="17"/>
  <c r="T1307" i="17"/>
  <c r="AA1306" i="17"/>
  <c r="AE1300" i="17"/>
  <c r="AI1307" i="17"/>
  <c r="BP1308" i="17"/>
  <c r="BP1302" i="17"/>
  <c r="BP1309" i="17"/>
  <c r="G1319" i="17"/>
  <c r="G1317" i="17"/>
  <c r="H1311" i="17"/>
  <c r="M1313" i="17"/>
  <c r="I1329" i="17"/>
  <c r="CA1329" i="17" s="1"/>
  <c r="I1324" i="17"/>
  <c r="I1333" i="17"/>
  <c r="AA1344" i="17"/>
  <c r="AA1338" i="17"/>
  <c r="AA1337" i="17"/>
  <c r="AA1335" i="17"/>
  <c r="AA1345" i="17"/>
  <c r="AA1334" i="17"/>
  <c r="AA1342" i="17"/>
  <c r="AA1340" i="17"/>
  <c r="BH1345" i="17"/>
  <c r="BH1342" i="17"/>
  <c r="BH1341" i="17"/>
  <c r="BH1340" i="17"/>
  <c r="BH1334" i="17"/>
  <c r="X1353" i="17"/>
  <c r="X1351" i="17"/>
  <c r="X1347" i="17"/>
  <c r="X1352" i="17"/>
  <c r="X1357" i="17"/>
  <c r="X1356" i="17"/>
  <c r="X1349" i="17"/>
  <c r="X1348" i="17"/>
  <c r="CC1302" i="17"/>
  <c r="K1309" i="17"/>
  <c r="M1301" i="17"/>
  <c r="O1304" i="17"/>
  <c r="S1301" i="17"/>
  <c r="T1298" i="17"/>
  <c r="T1309" i="17"/>
  <c r="W1304" i="17"/>
  <c r="AA1298" i="17"/>
  <c r="AA1307" i="17"/>
  <c r="AB1303" i="17"/>
  <c r="AE1303" i="17"/>
  <c r="AG1303" i="17"/>
  <c r="AI1298" i="17"/>
  <c r="AI1308" i="17"/>
  <c r="AM1299" i="17"/>
  <c r="AQ1307" i="17"/>
  <c r="AR1302" i="17"/>
  <c r="AW1303" i="17"/>
  <c r="AY1303" i="17"/>
  <c r="BA1302" i="17"/>
  <c r="BG1305" i="17"/>
  <c r="BG1308" i="17"/>
  <c r="BG1299" i="17"/>
  <c r="BG1307" i="17"/>
  <c r="BI1305" i="17"/>
  <c r="BP1298" i="17"/>
  <c r="BR1302" i="17"/>
  <c r="G1311" i="17"/>
  <c r="H1314" i="17"/>
  <c r="M1314" i="17"/>
  <c r="G1326" i="17"/>
  <c r="I1322" i="17"/>
  <c r="O1331" i="17"/>
  <c r="O1326" i="17"/>
  <c r="O1325" i="17"/>
  <c r="O1324" i="17"/>
  <c r="N1339" i="17"/>
  <c r="AA1339" i="17"/>
  <c r="BM1341" i="17"/>
  <c r="BM1336" i="17"/>
  <c r="BM1345" i="17"/>
  <c r="BM1344" i="17"/>
  <c r="BM1342" i="17"/>
  <c r="BM1340" i="17"/>
  <c r="BM1339" i="17"/>
  <c r="BM1337" i="17"/>
  <c r="BM1334" i="17"/>
  <c r="BR1334" i="17"/>
  <c r="CI1334" i="17"/>
  <c r="AJ1294" i="17"/>
  <c r="AN1288" i="17"/>
  <c r="AZ1294" i="17"/>
  <c r="BP1296" i="17"/>
  <c r="K1298" i="17"/>
  <c r="L1306" i="17"/>
  <c r="Q1300" i="17"/>
  <c r="S1303" i="17"/>
  <c r="T1299" i="17"/>
  <c r="W1305" i="17"/>
  <c r="Y1300" i="17"/>
  <c r="AA1299" i="17"/>
  <c r="AA1308" i="17"/>
  <c r="AB1304" i="17"/>
  <c r="AE1304" i="17"/>
  <c r="AG1305" i="17"/>
  <c r="AI1299" i="17"/>
  <c r="AI1309" i="17"/>
  <c r="AM1300" i="17"/>
  <c r="AO1303" i="17"/>
  <c r="AQ1298" i="17"/>
  <c r="AQ1308" i="17"/>
  <c r="AR1303" i="17"/>
  <c r="AY1304" i="17"/>
  <c r="AZ1301" i="17"/>
  <c r="BB1309" i="17"/>
  <c r="BF1298" i="17"/>
  <c r="BG1298" i="17"/>
  <c r="BG1309" i="17"/>
  <c r="BI1306" i="17"/>
  <c r="BK1300" i="17"/>
  <c r="BP1299" i="17"/>
  <c r="G1312" i="17"/>
  <c r="H1315" i="17"/>
  <c r="M1315" i="17"/>
  <c r="N1318" i="17"/>
  <c r="E1328" i="17"/>
  <c r="E1329" i="17"/>
  <c r="G1327" i="17"/>
  <c r="I1323" i="17"/>
  <c r="CA1323" i="17" s="1"/>
  <c r="O1328" i="17"/>
  <c r="AA1343" i="17"/>
  <c r="BE1334" i="17"/>
  <c r="BE1345" i="17"/>
  <c r="BE1342" i="17"/>
  <c r="BE1341" i="17"/>
  <c r="BE1340" i="17"/>
  <c r="BN1341" i="17"/>
  <c r="BN1343" i="17"/>
  <c r="BN1334" i="17"/>
  <c r="BN1342" i="17"/>
  <c r="BN1340" i="17"/>
  <c r="BN1339" i="17"/>
  <c r="BN1338" i="17"/>
  <c r="BN1337" i="17"/>
  <c r="BN1336" i="17"/>
  <c r="BN1345" i="17"/>
  <c r="BN1335" i="17"/>
  <c r="R1352" i="17"/>
  <c r="R1349" i="17"/>
  <c r="R1357" i="17"/>
  <c r="R1355" i="17"/>
  <c r="R1348" i="17"/>
  <c r="R1346" i="17"/>
  <c r="K1336" i="17"/>
  <c r="K1345" i="17"/>
  <c r="P1336" i="17"/>
  <c r="Q1336" i="17"/>
  <c r="R1337" i="17"/>
  <c r="S1338" i="17"/>
  <c r="U1343" i="17"/>
  <c r="Z1335" i="17"/>
  <c r="Z1344" i="17"/>
  <c r="AB1338" i="17"/>
  <c r="AH1342" i="17"/>
  <c r="AI1338" i="17"/>
  <c r="AJ1335" i="17"/>
  <c r="AM1336" i="17"/>
  <c r="AN1336" i="17"/>
  <c r="AO1337" i="17"/>
  <c r="AP1339" i="17"/>
  <c r="AQ1335" i="17"/>
  <c r="AS1341" i="17"/>
  <c r="AV1338" i="17"/>
  <c r="AX1340" i="17"/>
  <c r="AY1338" i="17"/>
  <c r="BB1343" i="17"/>
  <c r="BB1338" i="17"/>
  <c r="BC1338" i="17"/>
  <c r="BG1335" i="17"/>
  <c r="E1347" i="17"/>
  <c r="J1353" i="17"/>
  <c r="J1348" i="17"/>
  <c r="CB1348" i="17" s="1"/>
  <c r="AC1347" i="17"/>
  <c r="AM1351" i="17"/>
  <c r="AM1347" i="17"/>
  <c r="AM1355" i="17"/>
  <c r="AM1352" i="17"/>
  <c r="AM1349" i="17"/>
  <c r="AQ1352" i="17"/>
  <c r="BR1323" i="17"/>
  <c r="F1339" i="17"/>
  <c r="P1337" i="17"/>
  <c r="Q1338" i="17"/>
  <c r="R1343" i="17"/>
  <c r="U1344" i="17"/>
  <c r="Z1336" i="17"/>
  <c r="Z1345" i="17"/>
  <c r="AB1340" i="17"/>
  <c r="AD1335" i="17"/>
  <c r="AF1336" i="17"/>
  <c r="AJ1338" i="17"/>
  <c r="AM1338" i="17"/>
  <c r="AN1337" i="17"/>
  <c r="AO1345" i="17"/>
  <c r="AP1340" i="17"/>
  <c r="AQ1337" i="17"/>
  <c r="AS1343" i="17"/>
  <c r="BO1344" i="17"/>
  <c r="BO1339" i="17"/>
  <c r="BO1345" i="17"/>
  <c r="L1356" i="17"/>
  <c r="L1352" i="17"/>
  <c r="L1357" i="17"/>
  <c r="W1351" i="17"/>
  <c r="W1352" i="17"/>
  <c r="W1347" i="17"/>
  <c r="W1353" i="17"/>
  <c r="AA1353" i="17"/>
  <c r="AA1350" i="17"/>
  <c r="AC1349" i="17"/>
  <c r="AO1347" i="17"/>
  <c r="AO1348" i="17"/>
  <c r="AT1356" i="17"/>
  <c r="AT1350" i="17"/>
  <c r="AT1357" i="17"/>
  <c r="AT1352" i="17"/>
  <c r="AT1351" i="17"/>
  <c r="AP1342" i="17"/>
  <c r="AU1342" i="17"/>
  <c r="AU1341" i="17"/>
  <c r="AX1341" i="17"/>
  <c r="AX1345" i="17"/>
  <c r="AX1336" i="17"/>
  <c r="AX1343" i="17"/>
  <c r="AY1340" i="17"/>
  <c r="BB1339" i="17"/>
  <c r="BG1338" i="17"/>
  <c r="BO1334" i="17"/>
  <c r="E1350" i="17"/>
  <c r="L1346" i="17"/>
  <c r="CD1346" i="17" s="1"/>
  <c r="M1353" i="17"/>
  <c r="M1350" i="17"/>
  <c r="N1352" i="17"/>
  <c r="W1346" i="17"/>
  <c r="AA1346" i="17"/>
  <c r="AC1350" i="17"/>
  <c r="AJ1350" i="17"/>
  <c r="AJ1351" i="17"/>
  <c r="AJ1346" i="17"/>
  <c r="AJ1355" i="17"/>
  <c r="AM1350" i="17"/>
  <c r="AO1356" i="17"/>
  <c r="AR1347" i="17"/>
  <c r="AR1351" i="17"/>
  <c r="AT1349" i="17"/>
  <c r="P1329" i="17"/>
  <c r="E1340" i="17"/>
  <c r="H1337" i="17"/>
  <c r="I1338" i="17"/>
  <c r="CA1338" i="17" s="1"/>
  <c r="J1343" i="17"/>
  <c r="K1339" i="17"/>
  <c r="M1343" i="17"/>
  <c r="O1340" i="17"/>
  <c r="P1343" i="17"/>
  <c r="Q1340" i="17"/>
  <c r="S1342" i="17"/>
  <c r="U1335" i="17"/>
  <c r="Y1343" i="17"/>
  <c r="Z1338" i="17"/>
  <c r="AB1345" i="17"/>
  <c r="AD1340" i="17"/>
  <c r="AF1338" i="17"/>
  <c r="AH1336" i="17"/>
  <c r="AH1345" i="17"/>
  <c r="AI1342" i="17"/>
  <c r="AM1341" i="17"/>
  <c r="AN1339" i="17"/>
  <c r="AP1334" i="17"/>
  <c r="AP1343" i="17"/>
  <c r="AQ1339" i="17"/>
  <c r="AR1342" i="17"/>
  <c r="AU1335" i="17"/>
  <c r="AX1334" i="17"/>
  <c r="AX1344" i="17"/>
  <c r="BB1341" i="17"/>
  <c r="BG1339" i="17"/>
  <c r="BK1335" i="17"/>
  <c r="BO1335" i="17"/>
  <c r="BP1335" i="17"/>
  <c r="E1354" i="17"/>
  <c r="L1347" i="17"/>
  <c r="CD1347" i="17" s="1"/>
  <c r="O1352" i="17"/>
  <c r="O1348" i="17"/>
  <c r="W1349" i="17"/>
  <c r="AC1354" i="17"/>
  <c r="AS1353" i="17"/>
  <c r="AS1351" i="17"/>
  <c r="AS1357" i="17"/>
  <c r="AS1348" i="17"/>
  <c r="AS1355" i="17"/>
  <c r="AS1346" i="17"/>
  <c r="AS1352" i="17"/>
  <c r="AY1355" i="17"/>
  <c r="AY1348" i="17"/>
  <c r="AY1357" i="17"/>
  <c r="AY1356" i="17"/>
  <c r="AY1351" i="17"/>
  <c r="AY1350" i="17"/>
  <c r="AY1349" i="17"/>
  <c r="BO1306" i="17"/>
  <c r="BR1327" i="17"/>
  <c r="E1342" i="17"/>
  <c r="H1339" i="17"/>
  <c r="I1339" i="17"/>
  <c r="J1345" i="17"/>
  <c r="K1340" i="17"/>
  <c r="CC1340" i="17" s="1"/>
  <c r="M1334" i="17"/>
  <c r="M1344" i="17"/>
  <c r="O1342" i="17"/>
  <c r="P1344" i="17"/>
  <c r="Q1342" i="17"/>
  <c r="U1336" i="17"/>
  <c r="Z1339" i="17"/>
  <c r="AF1341" i="17"/>
  <c r="AI1343" i="17"/>
  <c r="AM1342" i="17"/>
  <c r="AN1342" i="17"/>
  <c r="AP1335" i="17"/>
  <c r="AP1344" i="17"/>
  <c r="AQ1340" i="17"/>
  <c r="AU1336" i="17"/>
  <c r="AX1335" i="17"/>
  <c r="AY1344" i="17"/>
  <c r="AY1342" i="17"/>
  <c r="AY1345" i="17"/>
  <c r="BC1341" i="17"/>
  <c r="BC1339" i="17"/>
  <c r="BD1334" i="17"/>
  <c r="BF1341" i="17"/>
  <c r="BF1345" i="17"/>
  <c r="BF1336" i="17"/>
  <c r="BF1343" i="17"/>
  <c r="BJ1341" i="17"/>
  <c r="BJ1343" i="17"/>
  <c r="BK1338" i="17"/>
  <c r="BO1337" i="17"/>
  <c r="BP1338" i="17"/>
  <c r="E1355" i="17"/>
  <c r="J1354" i="17"/>
  <c r="L1349" i="17"/>
  <c r="M1347" i="17"/>
  <c r="O1347" i="17"/>
  <c r="W1350" i="17"/>
  <c r="AA1356" i="17"/>
  <c r="AC1355" i="17"/>
  <c r="AG1351" i="17"/>
  <c r="AG1347" i="17"/>
  <c r="AG1352" i="17"/>
  <c r="AJ1349" i="17"/>
  <c r="AM1356" i="17"/>
  <c r="AS1347" i="17"/>
  <c r="AV1354" i="17"/>
  <c r="AV1348" i="17"/>
  <c r="AV1357" i="17"/>
  <c r="AV1355" i="17"/>
  <c r="AV1350" i="17"/>
  <c r="AV1349" i="17"/>
  <c r="E1343" i="17"/>
  <c r="H1343" i="17"/>
  <c r="I1340" i="17"/>
  <c r="CA1340" i="17" s="1"/>
  <c r="K1342" i="17"/>
  <c r="P1345" i="17"/>
  <c r="Q1344" i="17"/>
  <c r="U1337" i="17"/>
  <c r="Z1340" i="17"/>
  <c r="AN1345" i="17"/>
  <c r="AP1336" i="17"/>
  <c r="AP1345" i="17"/>
  <c r="AU1338" i="17"/>
  <c r="BO1338" i="17"/>
  <c r="L1350" i="17"/>
  <c r="V1353" i="17"/>
  <c r="V1351" i="17"/>
  <c r="V1346" i="17"/>
  <c r="V1355" i="17"/>
  <c r="AB1354" i="17"/>
  <c r="AB1355" i="17"/>
  <c r="AL1353" i="17"/>
  <c r="AL1346" i="17"/>
  <c r="AL1357" i="17"/>
  <c r="AL1351" i="17"/>
  <c r="AL1347" i="17"/>
  <c r="AN1353" i="17"/>
  <c r="AN1347" i="17"/>
  <c r="AN1356" i="17"/>
  <c r="AN1351" i="17"/>
  <c r="AN1348" i="17"/>
  <c r="AQ1355" i="17"/>
  <c r="AQ1348" i="17"/>
  <c r="AQ1356" i="17"/>
  <c r="AQ1351" i="17"/>
  <c r="AQ1349" i="17"/>
  <c r="AS1349" i="17"/>
  <c r="Z1342" i="17"/>
  <c r="AP1337" i="17"/>
  <c r="AQ1343" i="17"/>
  <c r="AS1335" i="17"/>
  <c r="AX1338" i="17"/>
  <c r="BG1344" i="17"/>
  <c r="BG1342" i="17"/>
  <c r="BG1345" i="17"/>
  <c r="BO1340" i="17"/>
  <c r="E1353" i="17"/>
  <c r="E1352" i="17"/>
  <c r="L1351" i="17"/>
  <c r="O1356" i="17"/>
  <c r="V1347" i="17"/>
  <c r="W1356" i="17"/>
  <c r="AC1353" i="17"/>
  <c r="AC1351" i="17"/>
  <c r="AC1357" i="17"/>
  <c r="AC1348" i="17"/>
  <c r="AC1352" i="17"/>
  <c r="AF1353" i="17"/>
  <c r="AF1350" i="17"/>
  <c r="AF1356" i="17"/>
  <c r="AG1348" i="17"/>
  <c r="AL1350" i="17"/>
  <c r="AN1349" i="17"/>
  <c r="AQ1346" i="17"/>
  <c r="AS1350" i="17"/>
  <c r="AE1357" i="17"/>
  <c r="AK1351" i="17"/>
  <c r="AW1353" i="17"/>
  <c r="AZ1352" i="17"/>
  <c r="BG1357" i="17"/>
  <c r="BL1347" i="17"/>
  <c r="BN1350" i="17"/>
  <c r="F1360" i="17"/>
  <c r="G1359" i="17"/>
  <c r="G1368" i="17"/>
  <c r="I1367" i="17"/>
  <c r="J1364" i="17"/>
  <c r="CB1364" i="17" s="1"/>
  <c r="K1367" i="17"/>
  <c r="O1367" i="17"/>
  <c r="F1377" i="17"/>
  <c r="G1376" i="17"/>
  <c r="I1378" i="17"/>
  <c r="I1370" i="17"/>
  <c r="CA1370" i="17" s="1"/>
  <c r="O1376" i="17"/>
  <c r="P1377" i="17"/>
  <c r="S1376" i="17"/>
  <c r="AA1381" i="17"/>
  <c r="AA1372" i="17"/>
  <c r="AA1380" i="17"/>
  <c r="AE1374" i="17"/>
  <c r="AK1377" i="17"/>
  <c r="AK1378" i="17"/>
  <c r="AN1380" i="17"/>
  <c r="AN1378" i="17"/>
  <c r="AN1371" i="17"/>
  <c r="F1363" i="17"/>
  <c r="G1360" i="17"/>
  <c r="G1369" i="17"/>
  <c r="I1368" i="17"/>
  <c r="J1367" i="17"/>
  <c r="N1359" i="17"/>
  <c r="O1358" i="17"/>
  <c r="O1368" i="17"/>
  <c r="BR1365" i="17"/>
  <c r="E1377" i="17"/>
  <c r="E1378" i="17"/>
  <c r="F1381" i="17"/>
  <c r="I1372" i="17"/>
  <c r="K1372" i="17"/>
  <c r="L1374" i="17"/>
  <c r="CD1374" i="17" s="1"/>
  <c r="P1381" i="17"/>
  <c r="W1377" i="17"/>
  <c r="W1374" i="17"/>
  <c r="W1379" i="17"/>
  <c r="Y1374" i="17"/>
  <c r="AA1370" i="17"/>
  <c r="AD1377" i="17"/>
  <c r="AD1379" i="17"/>
  <c r="AE1375" i="17"/>
  <c r="AK1373" i="17"/>
  <c r="AM1372" i="17"/>
  <c r="AN1370" i="17"/>
  <c r="AQ1376" i="17"/>
  <c r="AT1373" i="17"/>
  <c r="AK1354" i="17"/>
  <c r="AX1346" i="17"/>
  <c r="BA1356" i="17"/>
  <c r="BD1355" i="17"/>
  <c r="BF1347" i="17"/>
  <c r="BL1349" i="17"/>
  <c r="BM1351" i="17"/>
  <c r="BN1355" i="17"/>
  <c r="BR1348" i="17"/>
  <c r="G1361" i="17"/>
  <c r="I1369" i="17"/>
  <c r="J1368" i="17"/>
  <c r="G1377" i="17"/>
  <c r="G1379" i="17"/>
  <c r="G1370" i="17"/>
  <c r="G1380" i="17"/>
  <c r="O1377" i="17"/>
  <c r="O1381" i="17"/>
  <c r="O1372" i="17"/>
  <c r="O1379" i="17"/>
  <c r="S1381" i="17"/>
  <c r="S1378" i="17"/>
  <c r="S1380" i="17"/>
  <c r="V1379" i="17"/>
  <c r="V1376" i="17"/>
  <c r="AC1378" i="17"/>
  <c r="AC1381" i="17"/>
  <c r="AJ1378" i="17"/>
  <c r="AJ1373" i="17"/>
  <c r="AJ1381" i="17"/>
  <c r="AP1379" i="17"/>
  <c r="AP1373" i="17"/>
  <c r="AX1378" i="17"/>
  <c r="AX1371" i="17"/>
  <c r="BD1378" i="17"/>
  <c r="BD1370" i="17"/>
  <c r="BD1381" i="17"/>
  <c r="BD1380" i="17"/>
  <c r="BD1377" i="17"/>
  <c r="BD1376" i="17"/>
  <c r="BD1371" i="17"/>
  <c r="G1362" i="17"/>
  <c r="G1371" i="17"/>
  <c r="G1381" i="17"/>
  <c r="I1377" i="17"/>
  <c r="CA1377" i="17" s="1"/>
  <c r="M1378" i="17"/>
  <c r="M1376" i="17"/>
  <c r="O1370" i="17"/>
  <c r="O1380" i="17"/>
  <c r="R1379" i="17"/>
  <c r="R1381" i="17"/>
  <c r="S1370" i="17"/>
  <c r="T1378" i="17"/>
  <c r="T1381" i="17"/>
  <c r="V1371" i="17"/>
  <c r="W1371" i="17"/>
  <c r="W1381" i="17"/>
  <c r="AA1374" i="17"/>
  <c r="AC1370" i="17"/>
  <c r="AG1377" i="17"/>
  <c r="AG1378" i="17"/>
  <c r="AI1381" i="17"/>
  <c r="AI1375" i="17"/>
  <c r="AI1380" i="17"/>
  <c r="AI1370" i="17"/>
  <c r="AJ1370" i="17"/>
  <c r="AL1380" i="17"/>
  <c r="AL1376" i="17"/>
  <c r="AM1374" i="17"/>
  <c r="AN1374" i="17"/>
  <c r="AP1376" i="17"/>
  <c r="AX1376" i="17"/>
  <c r="BD1373" i="17"/>
  <c r="P1351" i="17"/>
  <c r="T1351" i="17"/>
  <c r="U1350" i="17"/>
  <c r="AE1350" i="17"/>
  <c r="AK1347" i="17"/>
  <c r="AK1356" i="17"/>
  <c r="AX1353" i="17"/>
  <c r="BA1347" i="17"/>
  <c r="BB1356" i="17"/>
  <c r="BD1347" i="17"/>
  <c r="BD1357" i="17"/>
  <c r="BF1355" i="17"/>
  <c r="BL1352" i="17"/>
  <c r="BM1355" i="17"/>
  <c r="BO1349" i="17"/>
  <c r="F1367" i="17"/>
  <c r="G1363" i="17"/>
  <c r="I1359" i="17"/>
  <c r="J1359" i="17"/>
  <c r="K1358" i="17"/>
  <c r="L1369" i="17"/>
  <c r="N1364" i="17"/>
  <c r="O1361" i="17"/>
  <c r="P1366" i="17"/>
  <c r="G1372" i="17"/>
  <c r="I1381" i="17"/>
  <c r="O1371" i="17"/>
  <c r="S1371" i="17"/>
  <c r="V1372" i="17"/>
  <c r="AC1372" i="17"/>
  <c r="AE1377" i="17"/>
  <c r="AE1381" i="17"/>
  <c r="AE1372" i="17"/>
  <c r="AE1376" i="17"/>
  <c r="AE1380" i="17"/>
  <c r="AJ1371" i="17"/>
  <c r="AP1380" i="17"/>
  <c r="AY1378" i="17"/>
  <c r="AY1380" i="17"/>
  <c r="AY1373" i="17"/>
  <c r="AY1370" i="17"/>
  <c r="BE1378" i="17"/>
  <c r="BE1381" i="17"/>
  <c r="BE1371" i="17"/>
  <c r="BE1379" i="17"/>
  <c r="BE1376" i="17"/>
  <c r="BE1375" i="17"/>
  <c r="BE1374" i="17"/>
  <c r="BE1372" i="17"/>
  <c r="BM1381" i="17"/>
  <c r="BM1371" i="17"/>
  <c r="BM1379" i="17"/>
  <c r="BM1376" i="17"/>
  <c r="BM1374" i="17"/>
  <c r="AX1354" i="17"/>
  <c r="BO1350" i="17"/>
  <c r="F1368" i="17"/>
  <c r="G1364" i="17"/>
  <c r="I1360" i="17"/>
  <c r="J1360" i="17"/>
  <c r="K1359" i="17"/>
  <c r="N1366" i="17"/>
  <c r="O1362" i="17"/>
  <c r="F1371" i="17"/>
  <c r="G1373" i="17"/>
  <c r="H1373" i="17"/>
  <c r="K1378" i="17"/>
  <c r="M1372" i="17"/>
  <c r="O1373" i="17"/>
  <c r="P1370" i="17"/>
  <c r="R1372" i="17"/>
  <c r="S1372" i="17"/>
  <c r="T1371" i="17"/>
  <c r="V1373" i="17"/>
  <c r="Y1378" i="17"/>
  <c r="Y1381" i="17"/>
  <c r="Z1373" i="17"/>
  <c r="AA1376" i="17"/>
  <c r="AC1373" i="17"/>
  <c r="AE1370" i="17"/>
  <c r="AF1378" i="17"/>
  <c r="AF1381" i="17"/>
  <c r="AF1373" i="17"/>
  <c r="AG1374" i="17"/>
  <c r="AI1372" i="17"/>
  <c r="AJ1374" i="17"/>
  <c r="AM1378" i="17"/>
  <c r="AN1379" i="17"/>
  <c r="AQ1381" i="17"/>
  <c r="AQ1375" i="17"/>
  <c r="AQ1380" i="17"/>
  <c r="AQ1370" i="17"/>
  <c r="BE1373" i="17"/>
  <c r="G1366" i="17"/>
  <c r="I1361" i="17"/>
  <c r="J1362" i="17"/>
  <c r="CB1362" i="17" s="1"/>
  <c r="K1362" i="17"/>
  <c r="CC1362" i="17" s="1"/>
  <c r="N1367" i="17"/>
  <c r="O1363" i="17"/>
  <c r="CI1358" i="17"/>
  <c r="F1372" i="17"/>
  <c r="G1374" i="17"/>
  <c r="H1374" i="17"/>
  <c r="M1377" i="17"/>
  <c r="O1374" i="17"/>
  <c r="P1371" i="17"/>
  <c r="R1373" i="17"/>
  <c r="S1374" i="17"/>
  <c r="T1375" i="17"/>
  <c r="V1375" i="17"/>
  <c r="W1375" i="17"/>
  <c r="Y1370" i="17"/>
  <c r="Z1375" i="17"/>
  <c r="AA1378" i="17"/>
  <c r="AC1374" i="17"/>
  <c r="AE1371" i="17"/>
  <c r="AH1379" i="17"/>
  <c r="AH1376" i="17"/>
  <c r="AI1374" i="17"/>
  <c r="AJ1375" i="17"/>
  <c r="AN1381" i="17"/>
  <c r="AT1377" i="17"/>
  <c r="AT1379" i="17"/>
  <c r="AT1370" i="17"/>
  <c r="AT1376" i="17"/>
  <c r="AT1375" i="17"/>
  <c r="AT1374" i="17"/>
  <c r="BE1380" i="17"/>
  <c r="P1356" i="17"/>
  <c r="U1354" i="17"/>
  <c r="AE1356" i="17"/>
  <c r="AK1350" i="17"/>
  <c r="AZ1351" i="17"/>
  <c r="BA1351" i="17"/>
  <c r="BD1350" i="17"/>
  <c r="BE1352" i="17"/>
  <c r="BG1350" i="17"/>
  <c r="BL1357" i="17"/>
  <c r="BN1347" i="17"/>
  <c r="F1359" i="17"/>
  <c r="G1358" i="17"/>
  <c r="G1367" i="17"/>
  <c r="I1364" i="17"/>
  <c r="CA1364" i="17" s="1"/>
  <c r="J1363" i="17"/>
  <c r="CB1363" i="17" s="1"/>
  <c r="K1366" i="17"/>
  <c r="N1368" i="17"/>
  <c r="O1366" i="17"/>
  <c r="F1376" i="17"/>
  <c r="G1375" i="17"/>
  <c r="H1378" i="17"/>
  <c r="K1381" i="17"/>
  <c r="K1380" i="17"/>
  <c r="K1370" i="17"/>
  <c r="CC1370" i="17" s="1"/>
  <c r="M1381" i="17"/>
  <c r="O1375" i="17"/>
  <c r="P1375" i="17"/>
  <c r="R1375" i="17"/>
  <c r="S1375" i="17"/>
  <c r="T1377" i="17"/>
  <c r="V1377" i="17"/>
  <c r="W1376" i="17"/>
  <c r="Y1372" i="17"/>
  <c r="Z1379" i="17"/>
  <c r="AA1379" i="17"/>
  <c r="AC1376" i="17"/>
  <c r="AE1373" i="17"/>
  <c r="AH1371" i="17"/>
  <c r="AJ1377" i="17"/>
  <c r="AM1377" i="17"/>
  <c r="AM1380" i="17"/>
  <c r="AM1371" i="17"/>
  <c r="AM1375" i="17"/>
  <c r="AM1381" i="17"/>
  <c r="AO1378" i="17"/>
  <c r="AO1374" i="17"/>
  <c r="AQ1372" i="17"/>
  <c r="AT1371" i="17"/>
  <c r="AV1375" i="17"/>
  <c r="AV1379" i="17"/>
  <c r="AV1377" i="17"/>
  <c r="AV1373" i="17"/>
  <c r="BB1374" i="17"/>
  <c r="BB1376" i="17"/>
  <c r="BC1374" i="17"/>
  <c r="BF1375" i="17"/>
  <c r="BJ1379" i="17"/>
  <c r="BL1371" i="17"/>
  <c r="BR1370" i="17"/>
  <c r="BR1374" i="17"/>
  <c r="AU1371" i="17"/>
  <c r="BB1378" i="17"/>
  <c r="BI1370" i="17"/>
  <c r="BL1373" i="17"/>
  <c r="AU1373" i="17"/>
  <c r="BB1370" i="17"/>
  <c r="BB1379" i="17"/>
  <c r="BC1377" i="17"/>
  <c r="BI1371" i="17"/>
  <c r="BJ1371" i="17"/>
  <c r="BL1379" i="17"/>
  <c r="BN1371" i="17"/>
  <c r="AU1374" i="17"/>
  <c r="BB1371" i="17"/>
  <c r="BB1380" i="17"/>
  <c r="BH1373" i="17"/>
  <c r="BI1372" i="17"/>
  <c r="BJ1373" i="17"/>
  <c r="BK1370" i="17"/>
  <c r="BL1381" i="17"/>
  <c r="BN1379" i="17"/>
  <c r="AU1381" i="17"/>
  <c r="BB1373" i="17"/>
  <c r="BI1378" i="17"/>
  <c r="BJ1375" i="17"/>
  <c r="BK1376" i="17"/>
  <c r="BO1374" i="17"/>
  <c r="CA503" i="17"/>
  <c r="CB503" i="17"/>
  <c r="CI506" i="17"/>
  <c r="CC506" i="17" s="1"/>
  <c r="CI525" i="17"/>
  <c r="CI534" i="17"/>
  <c r="CA534" i="17" s="1"/>
  <c r="BR558" i="17"/>
  <c r="BR495" i="17"/>
  <c r="BR505" i="17"/>
  <c r="BR514" i="17"/>
  <c r="CI531" i="17"/>
  <c r="CA531" i="17" s="1"/>
  <c r="BR576" i="17"/>
  <c r="CB581" i="17"/>
  <c r="CI511" i="17"/>
  <c r="CD511" i="17" s="1"/>
  <c r="BR541" i="17"/>
  <c r="BR546" i="17"/>
  <c r="BR559" i="17"/>
  <c r="CI585" i="17"/>
  <c r="CD585" i="17" s="1"/>
  <c r="BR499" i="17"/>
  <c r="BR503" i="17"/>
  <c r="CI543" i="17"/>
  <c r="CC543" i="17" s="1"/>
  <c r="CI549" i="17"/>
  <c r="CB549" i="17" s="1"/>
  <c r="BR552" i="17"/>
  <c r="CA508" i="17"/>
  <c r="BR583" i="17"/>
  <c r="BR557" i="17"/>
  <c r="CI513" i="17"/>
  <c r="CD513" i="17" s="1"/>
  <c r="BR86" i="17"/>
  <c r="BR96" i="17"/>
  <c r="BR119" i="17"/>
  <c r="BR129" i="17"/>
  <c r="CI70" i="17"/>
  <c r="BR77" i="17"/>
  <c r="CI125" i="17"/>
  <c r="CI142" i="17"/>
  <c r="CD142" i="17" s="1"/>
  <c r="CI106" i="17"/>
  <c r="CI82" i="17"/>
  <c r="CB96" i="17"/>
  <c r="CI63" i="17"/>
  <c r="CB63" i="17" s="1"/>
  <c r="BR74" i="17"/>
  <c r="BR83" i="17"/>
  <c r="BR88" i="17"/>
  <c r="BR104" i="17"/>
  <c r="BR122" i="17"/>
  <c r="CI131" i="17"/>
  <c r="CI134" i="17"/>
  <c r="CD134" i="17" s="1"/>
  <c r="BR138" i="17"/>
  <c r="CI150" i="17"/>
  <c r="CC129" i="17"/>
  <c r="BR62" i="17"/>
  <c r="CI361" i="17"/>
  <c r="BR361" i="17"/>
  <c r="CI442" i="17"/>
  <c r="CA442" i="17" s="1"/>
  <c r="BR442" i="17"/>
  <c r="BR504" i="17"/>
  <c r="CI504" i="17"/>
  <c r="CB504" i="17" s="1"/>
  <c r="BR133" i="17"/>
  <c r="CI133" i="17"/>
  <c r="CC133" i="17" s="1"/>
  <c r="BR166" i="17"/>
  <c r="CI242" i="17"/>
  <c r="BR242" i="17"/>
  <c r="CI258" i="17"/>
  <c r="BR258" i="17"/>
  <c r="BR349" i="17"/>
  <c r="BR356" i="17"/>
  <c r="CI356" i="17"/>
  <c r="BR396" i="17"/>
  <c r="CI419" i="17"/>
  <c r="CD419" i="17" s="1"/>
  <c r="BR419" i="17"/>
  <c r="CI473" i="17"/>
  <c r="BR473" i="17"/>
  <c r="BR479" i="17"/>
  <c r="CI479" i="17"/>
  <c r="CC479" i="17" s="1"/>
  <c r="CC522" i="17"/>
  <c r="CB522" i="17"/>
  <c r="CA522" i="17"/>
  <c r="BR556" i="17"/>
  <c r="CI556" i="17"/>
  <c r="CD556" i="17" s="1"/>
  <c r="CC66" i="17"/>
  <c r="BR72" i="17"/>
  <c r="BR87" i="17"/>
  <c r="CD10" i="17"/>
  <c r="CH3" i="17"/>
  <c r="BR10" i="17"/>
  <c r="CA31" i="17"/>
  <c r="BR26" i="17"/>
  <c r="BR41" i="17"/>
  <c r="BR56" i="17"/>
  <c r="BR66" i="17"/>
  <c r="CI69" i="17"/>
  <c r="BR76" i="17"/>
  <c r="CI81" i="17"/>
  <c r="BR84" i="17"/>
  <c r="CI90" i="17"/>
  <c r="BR94" i="17"/>
  <c r="CI97" i="17"/>
  <c r="CA97" i="17" s="1"/>
  <c r="BR100" i="17"/>
  <c r="CB126" i="17"/>
  <c r="BR141" i="17"/>
  <c r="CD149" i="17"/>
  <c r="BR146" i="17"/>
  <c r="BR149" i="17"/>
  <c r="CI158" i="17"/>
  <c r="BR158" i="17"/>
  <c r="BR237" i="17"/>
  <c r="BR253" i="17"/>
  <c r="CI273" i="17"/>
  <c r="BR292" i="17"/>
  <c r="CI369" i="17"/>
  <c r="CD369" i="17" s="1"/>
  <c r="BR369" i="17"/>
  <c r="BR389" i="17"/>
  <c r="CI407" i="17"/>
  <c r="BR407" i="17"/>
  <c r="CD468" i="17"/>
  <c r="CA468" i="17"/>
  <c r="CD568" i="17"/>
  <c r="CC568" i="17"/>
  <c r="CB568" i="17"/>
  <c r="CA568" i="17"/>
  <c r="BR36" i="17"/>
  <c r="BR115" i="17"/>
  <c r="B4" i="17"/>
  <c r="CB34" i="17"/>
  <c r="CA54" i="17"/>
  <c r="CI123" i="17"/>
  <c r="CC146" i="17"/>
  <c r="CI238" i="17"/>
  <c r="CD238" i="17" s="1"/>
  <c r="BR238" i="17"/>
  <c r="CI254" i="17"/>
  <c r="CA254" i="17" s="1"/>
  <c r="BR254" i="17"/>
  <c r="CA272" i="17"/>
  <c r="CA296" i="17"/>
  <c r="BR425" i="17"/>
  <c r="BR496" i="17"/>
  <c r="CI496" i="17"/>
  <c r="CB496" i="17" s="1"/>
  <c r="CD26" i="17"/>
  <c r="CA52" i="17"/>
  <c r="CB87" i="17"/>
  <c r="BR6" i="17"/>
  <c r="BR24" i="17"/>
  <c r="BR54" i="17"/>
  <c r="CI73" i="17"/>
  <c r="BR91" i="17"/>
  <c r="CB104" i="17"/>
  <c r="CI98" i="17"/>
  <c r="CC98" i="17" s="1"/>
  <c r="CI107" i="17"/>
  <c r="CA107" i="17" s="1"/>
  <c r="BR117" i="17"/>
  <c r="BR121" i="17"/>
  <c r="CD132" i="17"/>
  <c r="CB149" i="17"/>
  <c r="BR156" i="17"/>
  <c r="BR233" i="17"/>
  <c r="BR249" i="17"/>
  <c r="BR269" i="17"/>
  <c r="CI269" i="17"/>
  <c r="BR343" i="17"/>
  <c r="CI383" i="17"/>
  <c r="CD383" i="17" s="1"/>
  <c r="BR383" i="17"/>
  <c r="BR416" i="17"/>
  <c r="CI416" i="17"/>
  <c r="CD416" i="17" s="1"/>
  <c r="BR450" i="17"/>
  <c r="CI450" i="17"/>
  <c r="CB450" i="17" s="1"/>
  <c r="BR492" i="17"/>
  <c r="CI492" i="17"/>
  <c r="CC492" i="17" s="1"/>
  <c r="BR520" i="17"/>
  <c r="CI520" i="17"/>
  <c r="CB22" i="17"/>
  <c r="CC46" i="17"/>
  <c r="CD76" i="17"/>
  <c r="CA152" i="17"/>
  <c r="CI147" i="17"/>
  <c r="CA147" i="17" s="1"/>
  <c r="BR147" i="17"/>
  <c r="CI163" i="17"/>
  <c r="BR163" i="17"/>
  <c r="CI234" i="17"/>
  <c r="BR234" i="17"/>
  <c r="CI250" i="17"/>
  <c r="BR250" i="17"/>
  <c r="CI340" i="17"/>
  <c r="CB340" i="17" s="1"/>
  <c r="BR340" i="17"/>
  <c r="CD371" i="17"/>
  <c r="CD375" i="17"/>
  <c r="BR488" i="17"/>
  <c r="CI488" i="17"/>
  <c r="CC488" i="17" s="1"/>
  <c r="CB527" i="17"/>
  <c r="CA527" i="17"/>
  <c r="CI160" i="17"/>
  <c r="BR160" i="17"/>
  <c r="BR279" i="17"/>
  <c r="CI279" i="17"/>
  <c r="CB279" i="17" s="1"/>
  <c r="BR22" i="17"/>
  <c r="CB55" i="17"/>
  <c r="CD22" i="17"/>
  <c r="BR20" i="17"/>
  <c r="BR34" i="17"/>
  <c r="BR49" i="17"/>
  <c r="BR80" i="17"/>
  <c r="BR105" i="17"/>
  <c r="BR108" i="17"/>
  <c r="CC115" i="17"/>
  <c r="CD111" i="17"/>
  <c r="BR113" i="17"/>
  <c r="BR124" i="17"/>
  <c r="BR154" i="17"/>
  <c r="BR245" i="17"/>
  <c r="BR261" i="17"/>
  <c r="CI283" i="17"/>
  <c r="BR371" i="17"/>
  <c r="CA375" i="17"/>
  <c r="CI374" i="17"/>
  <c r="CD374" i="17" s="1"/>
  <c r="BR374" i="17"/>
  <c r="BR387" i="17"/>
  <c r="BR391" i="17"/>
  <c r="BR413" i="17"/>
  <c r="CI422" i="17"/>
  <c r="CD422" i="17" s="1"/>
  <c r="BR422" i="17"/>
  <c r="BR483" i="17"/>
  <c r="CI483" i="17"/>
  <c r="CD483" i="17" s="1"/>
  <c r="BR535" i="17"/>
  <c r="CI535" i="17"/>
  <c r="BR8" i="17"/>
  <c r="CD20" i="17"/>
  <c r="CC31" i="17"/>
  <c r="CA60" i="17"/>
  <c r="CB59" i="17"/>
  <c r="CC108" i="17"/>
  <c r="CB117" i="17"/>
  <c r="CD113" i="17"/>
  <c r="CB138" i="17"/>
  <c r="CI139" i="17"/>
  <c r="CB139" i="17" s="1"/>
  <c r="BR139" i="17"/>
  <c r="BR178" i="17"/>
  <c r="CI178" i="17"/>
  <c r="CI230" i="17"/>
  <c r="BR230" i="17"/>
  <c r="CI246" i="17"/>
  <c r="CD246" i="17" s="1"/>
  <c r="BR246" i="17"/>
  <c r="CI262" i="17"/>
  <c r="BR262" i="17"/>
  <c r="CI364" i="17"/>
  <c r="BR364" i="17"/>
  <c r="CC396" i="17"/>
  <c r="CI441" i="17"/>
  <c r="CC441" i="17" s="1"/>
  <c r="BR441" i="17"/>
  <c r="CI484" i="17"/>
  <c r="CB484" i="17" s="1"/>
  <c r="BR484" i="17"/>
  <c r="BR532" i="17"/>
  <c r="CI532" i="17"/>
  <c r="CI536" i="17"/>
  <c r="CC536" i="17" s="1"/>
  <c r="BR536" i="17"/>
  <c r="CI589" i="17"/>
  <c r="CD589" i="17" s="1"/>
  <c r="BR589" i="17"/>
  <c r="CC141" i="17"/>
  <c r="CB172" i="17"/>
  <c r="CC180" i="17"/>
  <c r="CB202" i="17"/>
  <c r="CA321" i="17"/>
  <c r="CC319" i="17"/>
  <c r="CD330" i="17"/>
  <c r="BR526" i="17"/>
  <c r="CI526" i="17"/>
  <c r="CC583" i="17"/>
  <c r="CB583" i="17"/>
  <c r="CA583" i="17"/>
  <c r="CI772" i="17"/>
  <c r="CB772" i="17" s="1"/>
  <c r="BR772" i="17"/>
  <c r="CB803" i="17"/>
  <c r="CD803" i="17"/>
  <c r="CA803" i="17"/>
  <c r="CB823" i="17"/>
  <c r="CD823" i="17"/>
  <c r="CA823" i="17"/>
  <c r="CI832" i="17"/>
  <c r="CC832" i="17" s="1"/>
  <c r="BR832" i="17"/>
  <c r="CD145" i="17"/>
  <c r="BR152" i="17"/>
  <c r="BR167" i="17"/>
  <c r="CC223" i="17"/>
  <c r="CB345" i="17"/>
  <c r="BR394" i="17"/>
  <c r="CI399" i="17"/>
  <c r="BR402" i="17"/>
  <c r="CI411" i="17"/>
  <c r="CA411" i="17" s="1"/>
  <c r="CI420" i="17"/>
  <c r="CD420" i="17" s="1"/>
  <c r="BR420" i="17"/>
  <c r="BR423" i="17"/>
  <c r="BR433" i="17"/>
  <c r="CI433" i="17"/>
  <c r="BR469" i="17"/>
  <c r="CI469" i="17"/>
  <c r="CD469" i="17" s="1"/>
  <c r="BR486" i="17"/>
  <c r="CI486" i="17"/>
  <c r="BR490" i="17"/>
  <c r="CI490" i="17"/>
  <c r="CB499" i="17"/>
  <c r="CA499" i="17"/>
  <c r="CA505" i="17"/>
  <c r="BR510" i="17"/>
  <c r="CI510" i="17"/>
  <c r="CI533" i="17"/>
  <c r="CA533" i="17" s="1"/>
  <c r="BR533" i="17"/>
  <c r="BR554" i="17"/>
  <c r="CI554" i="17"/>
  <c r="CI659" i="17"/>
  <c r="CD659" i="17" s="1"/>
  <c r="BR659" i="17"/>
  <c r="BR666" i="17"/>
  <c r="CI666" i="17"/>
  <c r="CC666" i="17" s="1"/>
  <c r="BR710" i="17"/>
  <c r="CI710" i="17"/>
  <c r="CC710" i="17" s="1"/>
  <c r="CI140" i="17"/>
  <c r="CA166" i="17"/>
  <c r="CB167" i="17"/>
  <c r="CB186" i="17"/>
  <c r="CI227" i="17"/>
  <c r="BR231" i="17"/>
  <c r="BR235" i="17"/>
  <c r="BR239" i="17"/>
  <c r="BR243" i="17"/>
  <c r="BR247" i="17"/>
  <c r="BR251" i="17"/>
  <c r="BR255" i="17"/>
  <c r="BR259" i="17"/>
  <c r="BR263" i="17"/>
  <c r="CI285" i="17"/>
  <c r="CI289" i="17"/>
  <c r="CA289" i="17" s="1"/>
  <c r="CB300" i="17"/>
  <c r="CI290" i="17"/>
  <c r="CD310" i="17"/>
  <c r="CD345" i="17"/>
  <c r="CA359" i="17"/>
  <c r="CC415" i="17"/>
  <c r="CI443" i="17"/>
  <c r="CB443" i="17" s="1"/>
  <c r="BR443" i="17"/>
  <c r="CI494" i="17"/>
  <c r="CB494" i="17" s="1"/>
  <c r="BR500" i="17"/>
  <c r="CI500" i="17"/>
  <c r="CB500" i="17" s="1"/>
  <c r="BR527" i="17"/>
  <c r="CI590" i="17"/>
  <c r="CD590" i="17" s="1"/>
  <c r="BR590" i="17"/>
  <c r="CI275" i="17"/>
  <c r="CB275" i="17" s="1"/>
  <c r="CD312" i="17"/>
  <c r="CB349" i="17"/>
  <c r="BR338" i="17"/>
  <c r="CC371" i="17"/>
  <c r="BR405" i="17"/>
  <c r="CI417" i="17"/>
  <c r="CB417" i="17" s="1"/>
  <c r="CI424" i="17"/>
  <c r="BR424" i="17"/>
  <c r="CI427" i="17"/>
  <c r="CC427" i="17" s="1"/>
  <c r="BR430" i="17"/>
  <c r="CA455" i="17"/>
  <c r="CD455" i="17"/>
  <c r="CC455" i="17"/>
  <c r="BR477" i="17"/>
  <c r="CI477" i="17"/>
  <c r="CC514" i="17"/>
  <c r="CB514" i="17"/>
  <c r="CA514" i="17"/>
  <c r="CC516" i="17"/>
  <c r="CB516" i="17"/>
  <c r="CA516" i="17"/>
  <c r="CI524" i="17"/>
  <c r="CA524" i="17" s="1"/>
  <c r="BR524" i="17"/>
  <c r="CD559" i="17"/>
  <c r="CC559" i="17"/>
  <c r="CB559" i="17"/>
  <c r="CA559" i="17"/>
  <c r="CC579" i="17"/>
  <c r="CB579" i="17"/>
  <c r="CA579" i="17"/>
  <c r="CB233" i="17"/>
  <c r="CC261" i="17"/>
  <c r="CC278" i="17"/>
  <c r="CC349" i="17"/>
  <c r="CC389" i="17"/>
  <c r="CA415" i="17"/>
  <c r="CC413" i="17"/>
  <c r="CC428" i="17"/>
  <c r="BR458" i="17"/>
  <c r="CI458" i="17"/>
  <c r="BR472" i="17"/>
  <c r="CI472" i="17"/>
  <c r="BR517" i="17"/>
  <c r="CI517" i="17"/>
  <c r="CD576" i="17"/>
  <c r="CB576" i="17"/>
  <c r="CA576" i="17"/>
  <c r="CI596" i="17"/>
  <c r="BR596" i="17"/>
  <c r="BR641" i="17"/>
  <c r="CI641" i="17"/>
  <c r="CD641" i="17" s="1"/>
  <c r="CI539" i="17"/>
  <c r="CD539" i="17" s="1"/>
  <c r="BR539" i="17"/>
  <c r="CI567" i="17"/>
  <c r="CA567" i="17" s="1"/>
  <c r="BR567" i="17"/>
  <c r="CC576" i="17"/>
  <c r="CA430" i="17"/>
  <c r="CB547" i="17"/>
  <c r="CB553" i="17"/>
  <c r="CI561" i="17"/>
  <c r="CB601" i="17"/>
  <c r="CD610" i="17"/>
  <c r="CA610" i="17"/>
  <c r="CB650" i="17"/>
  <c r="BR705" i="17"/>
  <c r="CI705" i="17"/>
  <c r="CA705" i="17" s="1"/>
  <c r="CB724" i="17"/>
  <c r="CC724" i="17"/>
  <c r="CA724" i="17"/>
  <c r="CI759" i="17"/>
  <c r="CD759" i="17" s="1"/>
  <c r="BR759" i="17"/>
  <c r="CI842" i="17"/>
  <c r="CD842" i="17" s="1"/>
  <c r="BR842" i="17"/>
  <c r="CI898" i="17"/>
  <c r="CC898" i="17" s="1"/>
  <c r="BR898" i="17"/>
  <c r="CI502" i="17"/>
  <c r="CB502" i="17" s="1"/>
  <c r="CC547" i="17"/>
  <c r="CI571" i="17"/>
  <c r="CI598" i="17"/>
  <c r="CD598" i="17" s="1"/>
  <c r="CC601" i="17"/>
  <c r="CI621" i="17"/>
  <c r="CC621" i="17" s="1"/>
  <c r="BR621" i="17"/>
  <c r="BR662" i="17"/>
  <c r="CI662" i="17"/>
  <c r="CA662" i="17" s="1"/>
  <c r="CD755" i="17"/>
  <c r="CC755" i="17"/>
  <c r="CA755" i="17"/>
  <c r="CI764" i="17"/>
  <c r="CB764" i="17" s="1"/>
  <c r="BR764" i="17"/>
  <c r="CI906" i="17"/>
  <c r="CB906" i="17" s="1"/>
  <c r="BR906" i="17"/>
  <c r="CD403" i="17"/>
  <c r="CI434" i="17"/>
  <c r="BR445" i="17"/>
  <c r="BR446" i="17"/>
  <c r="BR454" i="17"/>
  <c r="BR465" i="17"/>
  <c r="CB495" i="17"/>
  <c r="CB497" i="17"/>
  <c r="CI507" i="17"/>
  <c r="CA519" i="17"/>
  <c r="BR568" i="17"/>
  <c r="CA570" i="17"/>
  <c r="BR575" i="17"/>
  <c r="BR581" i="17"/>
  <c r="CB612" i="17"/>
  <c r="CA612" i="17"/>
  <c r="CD731" i="17"/>
  <c r="CA731" i="17"/>
  <c r="CB816" i="17"/>
  <c r="CD816" i="17"/>
  <c r="CA816" i="17"/>
  <c r="CB834" i="17"/>
  <c r="CD834" i="17"/>
  <c r="CA834" i="17"/>
  <c r="CI850" i="17"/>
  <c r="CA850" i="17" s="1"/>
  <c r="BR850" i="17"/>
  <c r="CI888" i="17"/>
  <c r="CC888" i="17" s="1"/>
  <c r="BR888" i="17"/>
  <c r="CB907" i="17"/>
  <c r="CA907" i="17"/>
  <c r="CI493" i="17"/>
  <c r="CB493" i="17" s="1"/>
  <c r="CA581" i="17"/>
  <c r="CD639" i="17"/>
  <c r="CC639" i="17"/>
  <c r="CA639" i="17"/>
  <c r="BR661" i="17"/>
  <c r="CI661" i="17"/>
  <c r="CA661" i="17" s="1"/>
  <c r="CB755" i="17"/>
  <c r="CI779" i="17"/>
  <c r="CA779" i="17" s="1"/>
  <c r="BR779" i="17"/>
  <c r="CI786" i="17"/>
  <c r="CB786" i="17" s="1"/>
  <c r="BR786" i="17"/>
  <c r="CI790" i="17"/>
  <c r="CC790" i="17" s="1"/>
  <c r="BR790" i="17"/>
  <c r="CI800" i="17"/>
  <c r="CC800" i="17" s="1"/>
  <c r="BR800" i="17"/>
  <c r="CI805" i="17"/>
  <c r="CC805" i="17" s="1"/>
  <c r="BR805" i="17"/>
  <c r="CI820" i="17"/>
  <c r="CB820" i="17" s="1"/>
  <c r="BR820" i="17"/>
  <c r="CI825" i="17"/>
  <c r="CC825" i="17" s="1"/>
  <c r="BR825" i="17"/>
  <c r="CB830" i="17"/>
  <c r="CD830" i="17"/>
  <c r="CA830" i="17"/>
  <c r="CD907" i="17"/>
  <c r="BR751" i="17"/>
  <c r="CI751" i="17"/>
  <c r="CI626" i="17"/>
  <c r="CD626" i="17" s="1"/>
  <c r="BR626" i="17"/>
  <c r="BR670" i="17"/>
  <c r="CI670" i="17"/>
  <c r="CA670" i="17" s="1"/>
  <c r="CC727" i="17"/>
  <c r="CD727" i="17"/>
  <c r="CA727" i="17"/>
  <c r="CI762" i="17"/>
  <c r="CC762" i="17" s="1"/>
  <c r="BR762" i="17"/>
  <c r="CI846" i="17"/>
  <c r="CD846" i="17" s="1"/>
  <c r="BR846" i="17"/>
  <c r="CI867" i="17"/>
  <c r="CA867" i="17" s="1"/>
  <c r="BR867" i="17"/>
  <c r="CI890" i="17"/>
  <c r="CC890" i="17" s="1"/>
  <c r="BR890" i="17"/>
  <c r="CC904" i="17"/>
  <c r="CD904" i="17"/>
  <c r="CC432" i="17"/>
  <c r="CI562" i="17"/>
  <c r="BR565" i="17"/>
  <c r="BR592" i="17"/>
  <c r="CI595" i="17"/>
  <c r="BR601" i="17"/>
  <c r="BR602" i="17"/>
  <c r="CI602" i="17"/>
  <c r="BR627" i="17"/>
  <c r="CI627" i="17"/>
  <c r="CB627" i="17" s="1"/>
  <c r="CI647" i="17"/>
  <c r="CD753" i="17"/>
  <c r="CB753" i="17"/>
  <c r="CA753" i="17"/>
  <c r="CI776" i="17"/>
  <c r="CA776" i="17" s="1"/>
  <c r="BR776" i="17"/>
  <c r="CB788" i="17"/>
  <c r="CD788" i="17"/>
  <c r="CA788" i="17"/>
  <c r="CB792" i="17"/>
  <c r="CD792" i="17"/>
  <c r="CA792" i="17"/>
  <c r="CI813" i="17"/>
  <c r="CD813" i="17" s="1"/>
  <c r="BR813" i="17"/>
  <c r="CB827" i="17"/>
  <c r="CD827" i="17"/>
  <c r="CA827" i="17"/>
  <c r="CI877" i="17"/>
  <c r="BR877" i="17"/>
  <c r="CI881" i="17"/>
  <c r="CC881" i="17" s="1"/>
  <c r="BR881" i="17"/>
  <c r="CB909" i="17"/>
  <c r="CD909" i="17"/>
  <c r="CA909" i="17"/>
  <c r="CI712" i="17"/>
  <c r="CA712" i="17" s="1"/>
  <c r="BR767" i="17"/>
  <c r="BR780" i="17"/>
  <c r="BR785" i="17"/>
  <c r="BR789" i="17"/>
  <c r="BR793" i="17"/>
  <c r="BR828" i="17"/>
  <c r="BR835" i="17"/>
  <c r="BR844" i="17"/>
  <c r="BR848" i="17"/>
  <c r="BR852" i="17"/>
  <c r="CB869" i="17"/>
  <c r="CI868" i="17"/>
  <c r="BR873" i="17"/>
  <c r="BR878" i="17"/>
  <c r="CI882" i="17"/>
  <c r="CI884" i="17"/>
  <c r="CC884" i="17" s="1"/>
  <c r="CI895" i="17"/>
  <c r="CB895" i="17" s="1"/>
  <c r="CI903" i="17"/>
  <c r="CC903" i="17" s="1"/>
  <c r="CI749" i="17"/>
  <c r="CC749" i="17" s="1"/>
  <c r="CI773" i="17"/>
  <c r="CB773" i="17" s="1"/>
  <c r="CI801" i="17"/>
  <c r="CC801" i="17" s="1"/>
  <c r="CI814" i="17"/>
  <c r="CC814" i="17" s="1"/>
  <c r="CI821" i="17"/>
  <c r="CC821" i="17" s="1"/>
  <c r="CB883" i="17"/>
  <c r="CI892" i="17"/>
  <c r="CC892" i="17" s="1"/>
  <c r="CI900" i="17"/>
  <c r="CC900" i="17" s="1"/>
  <c r="BR907" i="17"/>
  <c r="CA838" i="17"/>
  <c r="CA872" i="17"/>
  <c r="CC870" i="17"/>
  <c r="CC886" i="17"/>
  <c r="CI897" i="17"/>
  <c r="CB897" i="17" s="1"/>
  <c r="CI905" i="17"/>
  <c r="CC905" i="17" s="1"/>
  <c r="CI913" i="17"/>
  <c r="CA883" i="17"/>
  <c r="BR864" i="17"/>
  <c r="BR872" i="17"/>
  <c r="BR886" i="17"/>
  <c r="BR654" i="17"/>
  <c r="CI679" i="17"/>
  <c r="CI683" i="17"/>
  <c r="CI720" i="17"/>
  <c r="BR760" i="17"/>
  <c r="CD770" i="17"/>
  <c r="BR777" i="17"/>
  <c r="BR796" i="17"/>
  <c r="BR809" i="17"/>
  <c r="BR839" i="17"/>
  <c r="BR843" i="17"/>
  <c r="BR847" i="17"/>
  <c r="BR851" i="17"/>
  <c r="BR860" i="17"/>
  <c r="BR862" i="17"/>
  <c r="CD873" i="17"/>
  <c r="BR870" i="17"/>
  <c r="BR875" i="17"/>
  <c r="CA886" i="17"/>
  <c r="BR605" i="17"/>
  <c r="CI675" i="17"/>
  <c r="CA675" i="17" s="1"/>
  <c r="CI688" i="17"/>
  <c r="CI692" i="17"/>
  <c r="CA692" i="17" s="1"/>
  <c r="CI696" i="17"/>
  <c r="BR794" i="17"/>
  <c r="BR807" i="17"/>
  <c r="BR837" i="17"/>
  <c r="BR856" i="17"/>
  <c r="BR858" i="17"/>
  <c r="CA869" i="17"/>
  <c r="CB875" i="17"/>
  <c r="CC43" i="17"/>
  <c r="CD46" i="17"/>
  <c r="CC51" i="17"/>
  <c r="J9" i="17"/>
  <c r="CB9" i="17" s="1"/>
  <c r="Q6" i="17"/>
  <c r="AH9" i="17"/>
  <c r="AO6" i="17"/>
  <c r="AX9" i="17"/>
  <c r="BE6" i="17"/>
  <c r="J21" i="17"/>
  <c r="CB21" i="17" s="1"/>
  <c r="Q18" i="17"/>
  <c r="R21" i="17"/>
  <c r="Y18" i="17"/>
  <c r="G9" i="17"/>
  <c r="H4" i="17"/>
  <c r="H12" i="17"/>
  <c r="I7" i="17"/>
  <c r="CA7" i="17" s="1"/>
  <c r="J2" i="17"/>
  <c r="J10" i="17"/>
  <c r="CB10" i="17" s="1"/>
  <c r="K5" i="17"/>
  <c r="CC5" i="17" s="1"/>
  <c r="K13" i="17"/>
  <c r="CC13" i="17" s="1"/>
  <c r="M3" i="17"/>
  <c r="M11" i="17"/>
  <c r="E4" i="17"/>
  <c r="E12" i="17"/>
  <c r="G2" i="17"/>
  <c r="G10" i="17"/>
  <c r="H5" i="17"/>
  <c r="H13" i="17"/>
  <c r="I8" i="17"/>
  <c r="CA8" i="17" s="1"/>
  <c r="J3" i="17"/>
  <c r="CB3" i="17" s="1"/>
  <c r="J11" i="17"/>
  <c r="CB11" i="17" s="1"/>
  <c r="K6" i="17"/>
  <c r="CC6" i="17" s="1"/>
  <c r="L9" i="17"/>
  <c r="CD9" i="17" s="1"/>
  <c r="M4" i="17"/>
  <c r="M12" i="17"/>
  <c r="O2" i="17"/>
  <c r="O10" i="17"/>
  <c r="P5" i="17"/>
  <c r="P13" i="17"/>
  <c r="Q8" i="17"/>
  <c r="R3" i="17"/>
  <c r="R11" i="17"/>
  <c r="S6" i="17"/>
  <c r="T9" i="17"/>
  <c r="U4" i="17"/>
  <c r="U12" i="17"/>
  <c r="V7" i="17"/>
  <c r="W2" i="17"/>
  <c r="W10" i="17"/>
  <c r="X5" i="17"/>
  <c r="X13" i="17"/>
  <c r="Y8" i="17"/>
  <c r="Z3" i="17"/>
  <c r="Z11" i="17"/>
  <c r="AA6" i="17"/>
  <c r="AB9" i="17"/>
  <c r="AC4" i="17"/>
  <c r="AC12" i="17"/>
  <c r="AE2" i="17"/>
  <c r="AE10" i="17"/>
  <c r="AF5" i="17"/>
  <c r="AF13" i="17"/>
  <c r="AG8" i="17"/>
  <c r="AH3" i="17"/>
  <c r="AH11" i="17"/>
  <c r="AI6" i="17"/>
  <c r="AJ9" i="17"/>
  <c r="AK4" i="17"/>
  <c r="AK12" i="17"/>
  <c r="AM2" i="17"/>
  <c r="AM10" i="17"/>
  <c r="AN5" i="17"/>
  <c r="AN13" i="17"/>
  <c r="AO8" i="17"/>
  <c r="AP3" i="17"/>
  <c r="AP11" i="17"/>
  <c r="AQ6" i="17"/>
  <c r="AR9" i="17"/>
  <c r="AS4" i="17"/>
  <c r="AS12" i="17"/>
  <c r="AU2" i="17"/>
  <c r="AU10" i="17"/>
  <c r="AV5" i="17"/>
  <c r="AV13" i="17"/>
  <c r="AW8" i="17"/>
  <c r="AX3" i="17"/>
  <c r="AX11" i="17"/>
  <c r="AY6" i="17"/>
  <c r="AZ9" i="17"/>
  <c r="BA4" i="17"/>
  <c r="BA12" i="17"/>
  <c r="BD5" i="17"/>
  <c r="BD13" i="17"/>
  <c r="BE8" i="17"/>
  <c r="BF3" i="17"/>
  <c r="BF11" i="17"/>
  <c r="BG6" i="17"/>
  <c r="BH9" i="17"/>
  <c r="BI4" i="17"/>
  <c r="BI12" i="17"/>
  <c r="BJ7" i="17"/>
  <c r="BK2" i="17"/>
  <c r="BK10" i="17"/>
  <c r="BL5" i="17"/>
  <c r="BL13" i="17"/>
  <c r="BM8" i="17"/>
  <c r="BN3" i="17"/>
  <c r="BN11" i="17"/>
  <c r="BO6" i="17"/>
  <c r="BP9" i="17"/>
  <c r="BX3" i="17"/>
  <c r="CF3" i="17"/>
  <c r="E16" i="17"/>
  <c r="E24" i="17"/>
  <c r="F19" i="17"/>
  <c r="G14" i="17"/>
  <c r="G22" i="17"/>
  <c r="H17" i="17"/>
  <c r="H25" i="17"/>
  <c r="I20" i="17"/>
  <c r="CA20" i="17" s="1"/>
  <c r="J15" i="17"/>
  <c r="CB15" i="17" s="1"/>
  <c r="J23" i="17"/>
  <c r="CB23" i="17" s="1"/>
  <c r="K18" i="17"/>
  <c r="CC18" i="17" s="1"/>
  <c r="L21" i="17"/>
  <c r="CD21" i="17" s="1"/>
  <c r="M16" i="17"/>
  <c r="M24" i="17"/>
  <c r="N19" i="17"/>
  <c r="O14" i="17"/>
  <c r="O22" i="17"/>
  <c r="P17" i="17"/>
  <c r="P25" i="17"/>
  <c r="Q20" i="17"/>
  <c r="R15" i="17"/>
  <c r="R23" i="17"/>
  <c r="S18" i="17"/>
  <c r="T21" i="17"/>
  <c r="U16" i="17"/>
  <c r="U24" i="17"/>
  <c r="V19" i="17"/>
  <c r="W14" i="17"/>
  <c r="W22" i="17"/>
  <c r="X17" i="17"/>
  <c r="X25" i="17"/>
  <c r="Y20" i="17"/>
  <c r="Z15" i="17"/>
  <c r="Z23" i="17"/>
  <c r="AA18" i="17"/>
  <c r="AB21" i="17"/>
  <c r="AC16" i="17"/>
  <c r="AC24" i="17"/>
  <c r="AD19" i="17"/>
  <c r="AF17" i="17"/>
  <c r="AF25" i="17"/>
  <c r="AG20" i="17"/>
  <c r="AH15" i="17"/>
  <c r="AH23" i="17"/>
  <c r="AI18" i="17"/>
  <c r="AJ21" i="17"/>
  <c r="AK16" i="17"/>
  <c r="AK24" i="17"/>
  <c r="AL19" i="17"/>
  <c r="AM14" i="17"/>
  <c r="AM22" i="17"/>
  <c r="AN17" i="17"/>
  <c r="AN25" i="17"/>
  <c r="AO20" i="17"/>
  <c r="AP15" i="17"/>
  <c r="AP23" i="17"/>
  <c r="AQ18" i="17"/>
  <c r="AR21" i="17"/>
  <c r="AS16" i="17"/>
  <c r="AS24" i="17"/>
  <c r="AT19" i="17"/>
  <c r="AU14" i="17"/>
  <c r="AU22" i="17"/>
  <c r="AV17" i="17"/>
  <c r="AV25" i="17"/>
  <c r="AW20" i="17"/>
  <c r="AX15" i="17"/>
  <c r="AX23" i="17"/>
  <c r="AY18" i="17"/>
  <c r="AZ21" i="17"/>
  <c r="BA16" i="17"/>
  <c r="BA24" i="17"/>
  <c r="BB19" i="17"/>
  <c r="BE20" i="17"/>
  <c r="BF15" i="17"/>
  <c r="BF23" i="17"/>
  <c r="BG18" i="17"/>
  <c r="BH21" i="17"/>
  <c r="BI16" i="17"/>
  <c r="BI24" i="17"/>
  <c r="BJ19" i="17"/>
  <c r="BM20" i="17"/>
  <c r="BN15" i="17"/>
  <c r="BN23" i="17"/>
  <c r="BO18" i="17"/>
  <c r="BP21" i="17"/>
  <c r="E28" i="17"/>
  <c r="E36" i="17"/>
  <c r="F31" i="17"/>
  <c r="I32" i="17"/>
  <c r="CA32" i="17" s="1"/>
  <c r="J27" i="17"/>
  <c r="CB27" i="17" s="1"/>
  <c r="J35" i="17"/>
  <c r="CB35" i="17" s="1"/>
  <c r="K30" i="17"/>
  <c r="CC30" i="17" s="1"/>
  <c r="L33" i="17"/>
  <c r="CD33" i="17" s="1"/>
  <c r="Q32" i="17"/>
  <c r="T33" i="17"/>
  <c r="U28" i="17"/>
  <c r="U36" i="17"/>
  <c r="V31" i="17"/>
  <c r="W26" i="17"/>
  <c r="W34" i="17"/>
  <c r="X29" i="17"/>
  <c r="X37" i="17"/>
  <c r="Y32" i="17"/>
  <c r="Z27" i="17"/>
  <c r="Z35" i="17"/>
  <c r="AB33" i="17"/>
  <c r="AC28" i="17"/>
  <c r="AC36" i="17"/>
  <c r="AG32" i="17"/>
  <c r="AH27" i="17"/>
  <c r="AH35" i="17"/>
  <c r="AJ33" i="17"/>
  <c r="AK28" i="17"/>
  <c r="AK36" i="17"/>
  <c r="AO32" i="17"/>
  <c r="AP27" i="17"/>
  <c r="AP35" i="17"/>
  <c r="AR33" i="17"/>
  <c r="AS28" i="17"/>
  <c r="AS36" i="17"/>
  <c r="AW32" i="17"/>
  <c r="AX27" i="17"/>
  <c r="AX35" i="17"/>
  <c r="AZ33" i="17"/>
  <c r="BE32" i="17"/>
  <c r="BF27" i="17"/>
  <c r="BF35" i="17"/>
  <c r="BH33" i="17"/>
  <c r="BI28" i="17"/>
  <c r="BI36" i="17"/>
  <c r="BM32" i="17"/>
  <c r="BN27" i="17"/>
  <c r="BN35" i="17"/>
  <c r="BP33" i="17"/>
  <c r="H41" i="17"/>
  <c r="H49" i="17"/>
  <c r="I44" i="17"/>
  <c r="CA44" i="17" s="1"/>
  <c r="L45" i="17"/>
  <c r="CD45" i="17" s="1"/>
  <c r="P41" i="17"/>
  <c r="P49" i="17"/>
  <c r="E56" i="17"/>
  <c r="H57" i="17"/>
  <c r="M56" i="17"/>
  <c r="P57" i="17"/>
  <c r="I68" i="17"/>
  <c r="L69" i="17"/>
  <c r="Q68" i="17"/>
  <c r="T69" i="17"/>
  <c r="X65" i="17"/>
  <c r="X73" i="17"/>
  <c r="Y68" i="17"/>
  <c r="AB69" i="17"/>
  <c r="AG68" i="17"/>
  <c r="AJ69" i="17"/>
  <c r="AO68" i="17"/>
  <c r="AR69" i="17"/>
  <c r="AW68" i="17"/>
  <c r="AZ69" i="17"/>
  <c r="L82" i="17"/>
  <c r="L74" i="17"/>
  <c r="CD74" i="17" s="1"/>
  <c r="L80" i="17"/>
  <c r="CD80" i="17" s="1"/>
  <c r="L79" i="17"/>
  <c r="CD79" i="17" s="1"/>
  <c r="L78" i="17"/>
  <c r="CD78" i="17" s="1"/>
  <c r="L85" i="17"/>
  <c r="CD85" i="17" s="1"/>
  <c r="L77" i="17"/>
  <c r="CD77" i="17" s="1"/>
  <c r="L83" i="17"/>
  <c r="CD83" i="17" s="1"/>
  <c r="L75" i="17"/>
  <c r="AB82" i="17"/>
  <c r="AB74" i="17"/>
  <c r="AB80" i="17"/>
  <c r="AB79" i="17"/>
  <c r="AB78" i="17"/>
  <c r="AB85" i="17"/>
  <c r="AB77" i="17"/>
  <c r="AB83" i="17"/>
  <c r="AB75" i="17"/>
  <c r="AI79" i="17"/>
  <c r="AI85" i="17"/>
  <c r="AI77" i="17"/>
  <c r="AI84" i="17"/>
  <c r="AI76" i="17"/>
  <c r="AI83" i="17"/>
  <c r="AI75" i="17"/>
  <c r="AI82" i="17"/>
  <c r="AI74" i="17"/>
  <c r="AI80" i="17"/>
  <c r="AY79" i="17"/>
  <c r="AY85" i="17"/>
  <c r="AY77" i="17"/>
  <c r="AY84" i="17"/>
  <c r="AY76" i="17"/>
  <c r="AY83" i="17"/>
  <c r="AY75" i="17"/>
  <c r="AY82" i="17"/>
  <c r="AY74" i="17"/>
  <c r="AY80" i="17"/>
  <c r="BP82" i="17"/>
  <c r="BP74" i="17"/>
  <c r="BP80" i="17"/>
  <c r="BP79" i="17"/>
  <c r="BP78" i="17"/>
  <c r="BP85" i="17"/>
  <c r="BP77" i="17"/>
  <c r="BP83" i="17"/>
  <c r="BP75" i="17"/>
  <c r="AB94" i="17"/>
  <c r="AB86" i="17"/>
  <c r="AB92" i="17"/>
  <c r="AB91" i="17"/>
  <c r="AB90" i="17"/>
  <c r="AB97" i="17"/>
  <c r="AB89" i="17"/>
  <c r="AB95" i="17"/>
  <c r="AB87" i="17"/>
  <c r="J118" i="17"/>
  <c r="CB118" i="17" s="1"/>
  <c r="J110" i="17"/>
  <c r="CB110" i="17" s="1"/>
  <c r="J116" i="17"/>
  <c r="CB116" i="17" s="1"/>
  <c r="J115" i="17"/>
  <c r="CB115" i="17" s="1"/>
  <c r="J114" i="17"/>
  <c r="CB114" i="17" s="1"/>
  <c r="J121" i="17"/>
  <c r="CB121" i="17" s="1"/>
  <c r="J113" i="17"/>
  <c r="CB113" i="17" s="1"/>
  <c r="J120" i="17"/>
  <c r="CB120" i="17" s="1"/>
  <c r="J112" i="17"/>
  <c r="CB112" i="17" s="1"/>
  <c r="J119" i="17"/>
  <c r="CB119" i="17" s="1"/>
  <c r="J111" i="17"/>
  <c r="CB111" i="17" s="1"/>
  <c r="BR136" i="17"/>
  <c r="CI136" i="17"/>
  <c r="P154" i="17"/>
  <c r="P146" i="17"/>
  <c r="P152" i="17"/>
  <c r="P151" i="17"/>
  <c r="P150" i="17"/>
  <c r="P157" i="17"/>
  <c r="P149" i="17"/>
  <c r="P156" i="17"/>
  <c r="P148" i="17"/>
  <c r="P155" i="17"/>
  <c r="P147" i="17"/>
  <c r="I9" i="17"/>
  <c r="CA9" i="17" s="1"/>
  <c r="Z4" i="17"/>
  <c r="AX4" i="17"/>
  <c r="BF4" i="17"/>
  <c r="BM9" i="17"/>
  <c r="Q21" i="17"/>
  <c r="Y21" i="17"/>
  <c r="BM21" i="17"/>
  <c r="I33" i="17"/>
  <c r="CA33" i="17" s="1"/>
  <c r="Q33" i="17"/>
  <c r="Y33" i="17"/>
  <c r="AG33" i="17"/>
  <c r="AO33" i="17"/>
  <c r="AW33" i="17"/>
  <c r="BE33" i="17"/>
  <c r="BM33" i="17"/>
  <c r="I45" i="17"/>
  <c r="CA45" i="17" s="1"/>
  <c r="E57" i="17"/>
  <c r="M57" i="17"/>
  <c r="I69" i="17"/>
  <c r="Q69" i="17"/>
  <c r="Y69" i="17"/>
  <c r="AG69" i="17"/>
  <c r="AO69" i="17"/>
  <c r="AW69" i="17"/>
  <c r="S79" i="17"/>
  <c r="S85" i="17"/>
  <c r="S77" i="17"/>
  <c r="S84" i="17"/>
  <c r="S76" i="17"/>
  <c r="S83" i="17"/>
  <c r="S75" i="17"/>
  <c r="S82" i="17"/>
  <c r="S74" i="17"/>
  <c r="S80" i="17"/>
  <c r="BH82" i="17"/>
  <c r="BH74" i="17"/>
  <c r="BH80" i="17"/>
  <c r="BH79" i="17"/>
  <c r="BH78" i="17"/>
  <c r="BH85" i="17"/>
  <c r="BH77" i="17"/>
  <c r="BH83" i="17"/>
  <c r="BH75" i="17"/>
  <c r="S91" i="17"/>
  <c r="S97" i="17"/>
  <c r="S89" i="17"/>
  <c r="S96" i="17"/>
  <c r="S88" i="17"/>
  <c r="S95" i="17"/>
  <c r="S87" i="17"/>
  <c r="S94" i="17"/>
  <c r="S86" i="17"/>
  <c r="S92" i="17"/>
  <c r="BO91" i="17"/>
  <c r="BO97" i="17"/>
  <c r="BO89" i="17"/>
  <c r="BO96" i="17"/>
  <c r="BO88" i="17"/>
  <c r="BO95" i="17"/>
  <c r="BO87" i="17"/>
  <c r="BO94" i="17"/>
  <c r="BO86" i="17"/>
  <c r="BO92" i="17"/>
  <c r="BR93" i="17"/>
  <c r="CI93" i="17"/>
  <c r="M106" i="17"/>
  <c r="M98" i="17"/>
  <c r="M104" i="17"/>
  <c r="M103" i="17"/>
  <c r="M102" i="17"/>
  <c r="M109" i="17"/>
  <c r="M101" i="17"/>
  <c r="M108" i="17"/>
  <c r="M100" i="17"/>
  <c r="M107" i="17"/>
  <c r="M99" i="17"/>
  <c r="AB166" i="17"/>
  <c r="AB158" i="17"/>
  <c r="AB164" i="17"/>
  <c r="AB163" i="17"/>
  <c r="AB162" i="17"/>
  <c r="AB169" i="17"/>
  <c r="AB161" i="17"/>
  <c r="AB168" i="17"/>
  <c r="AB160" i="17"/>
  <c r="AB167" i="17"/>
  <c r="AB159" i="17"/>
  <c r="AZ166" i="17"/>
  <c r="AZ158" i="17"/>
  <c r="AZ164" i="17"/>
  <c r="AZ163" i="17"/>
  <c r="AZ162" i="17"/>
  <c r="AZ169" i="17"/>
  <c r="AZ161" i="17"/>
  <c r="AZ168" i="17"/>
  <c r="AZ160" i="17"/>
  <c r="AZ167" i="17"/>
  <c r="AZ159" i="17"/>
  <c r="BN12" i="17"/>
  <c r="AO21" i="17"/>
  <c r="AW21" i="17"/>
  <c r="E6" i="17"/>
  <c r="G4" i="17"/>
  <c r="H7" i="17"/>
  <c r="I2" i="17"/>
  <c r="I10" i="17"/>
  <c r="CA10" i="17" s="1"/>
  <c r="J5" i="17"/>
  <c r="CB5" i="17" s="1"/>
  <c r="J13" i="17"/>
  <c r="CB13" i="17" s="1"/>
  <c r="K8" i="17"/>
  <c r="CC8" i="17" s="1"/>
  <c r="L3" i="17"/>
  <c r="CD3" i="17" s="1"/>
  <c r="M6" i="17"/>
  <c r="O4" i="17"/>
  <c r="O12" i="17"/>
  <c r="P7" i="17"/>
  <c r="Q2" i="17"/>
  <c r="Q10" i="17"/>
  <c r="R5" i="17"/>
  <c r="R13" i="17"/>
  <c r="S8" i="17"/>
  <c r="T3" i="17"/>
  <c r="U6" i="17"/>
  <c r="W4" i="17"/>
  <c r="W12" i="17"/>
  <c r="X7" i="17"/>
  <c r="Y2" i="17"/>
  <c r="Y10" i="17"/>
  <c r="Z5" i="17"/>
  <c r="Z13" i="17"/>
  <c r="AA8" i="17"/>
  <c r="AB3" i="17"/>
  <c r="AC6" i="17"/>
  <c r="AE4" i="17"/>
  <c r="AE12" i="17"/>
  <c r="AF7" i="17"/>
  <c r="AG2" i="17"/>
  <c r="AG10" i="17"/>
  <c r="AH5" i="17"/>
  <c r="AH13" i="17"/>
  <c r="AI8" i="17"/>
  <c r="AJ3" i="17"/>
  <c r="AK6" i="17"/>
  <c r="AM4" i="17"/>
  <c r="AM12" i="17"/>
  <c r="AN7" i="17"/>
  <c r="AO2" i="17"/>
  <c r="AO10" i="17"/>
  <c r="AP5" i="17"/>
  <c r="AP13" i="17"/>
  <c r="AQ8" i="17"/>
  <c r="AR3" i="17"/>
  <c r="AS6" i="17"/>
  <c r="AU4" i="17"/>
  <c r="AU12" i="17"/>
  <c r="AV7" i="17"/>
  <c r="AW2" i="17"/>
  <c r="AW10" i="17"/>
  <c r="AX5" i="17"/>
  <c r="AX13" i="17"/>
  <c r="AY8" i="17"/>
  <c r="AZ3" i="17"/>
  <c r="AZ11" i="17"/>
  <c r="BA6" i="17"/>
  <c r="BC4" i="17"/>
  <c r="BC12" i="17"/>
  <c r="BD7" i="17"/>
  <c r="BE2" i="17"/>
  <c r="BE10" i="17"/>
  <c r="BF5" i="17"/>
  <c r="BF13" i="17"/>
  <c r="BG8" i="17"/>
  <c r="BH3" i="17"/>
  <c r="BH11" i="17"/>
  <c r="BI6" i="17"/>
  <c r="BK4" i="17"/>
  <c r="BK12" i="17"/>
  <c r="BL7" i="17"/>
  <c r="BM2" i="17"/>
  <c r="BM10" i="17"/>
  <c r="BN5" i="17"/>
  <c r="BN13" i="17"/>
  <c r="BO8" i="17"/>
  <c r="BP3" i="17"/>
  <c r="BP11" i="17"/>
  <c r="BR3" i="17"/>
  <c r="BY3" i="17" s="1"/>
  <c r="BR5" i="17"/>
  <c r="BR7" i="17"/>
  <c r="BR9" i="17"/>
  <c r="BR11" i="17"/>
  <c r="BR13" i="17"/>
  <c r="E18" i="17"/>
  <c r="F21" i="17"/>
  <c r="I14" i="17"/>
  <c r="I22" i="17"/>
  <c r="CA22" i="17" s="1"/>
  <c r="J17" i="17"/>
  <c r="CB17" i="17" s="1"/>
  <c r="J25" i="17"/>
  <c r="CB25" i="17" s="1"/>
  <c r="M18" i="17"/>
  <c r="N21" i="17"/>
  <c r="Q14" i="17"/>
  <c r="Q22" i="17"/>
  <c r="R17" i="17"/>
  <c r="R25" i="17"/>
  <c r="U18" i="17"/>
  <c r="V21" i="17"/>
  <c r="Y14" i="17"/>
  <c r="Y22" i="17"/>
  <c r="Z17" i="17"/>
  <c r="Z25" i="17"/>
  <c r="AC18" i="17"/>
  <c r="AD21" i="17"/>
  <c r="AG14" i="17"/>
  <c r="AG22" i="17"/>
  <c r="AH17" i="17"/>
  <c r="AH25" i="17"/>
  <c r="AK18" i="17"/>
  <c r="AL21" i="17"/>
  <c r="AO14" i="17"/>
  <c r="AO22" i="17"/>
  <c r="AP17" i="17"/>
  <c r="AP25" i="17"/>
  <c r="AS18" i="17"/>
  <c r="AT21" i="17"/>
  <c r="AW14" i="17"/>
  <c r="AW22" i="17"/>
  <c r="AX17" i="17"/>
  <c r="AX25" i="17"/>
  <c r="BA18" i="17"/>
  <c r="BB21" i="17"/>
  <c r="BE14" i="17"/>
  <c r="BE22" i="17"/>
  <c r="BF17" i="17"/>
  <c r="BF25" i="17"/>
  <c r="BI18" i="17"/>
  <c r="BJ21" i="17"/>
  <c r="BM14" i="17"/>
  <c r="BM22" i="17"/>
  <c r="BN17" i="17"/>
  <c r="BN25" i="17"/>
  <c r="BR15" i="17"/>
  <c r="BR17" i="17"/>
  <c r="BR19" i="17"/>
  <c r="BR21" i="17"/>
  <c r="BR23" i="17"/>
  <c r="BR25" i="17"/>
  <c r="E30" i="17"/>
  <c r="F33" i="17"/>
  <c r="G28" i="17"/>
  <c r="G36" i="17"/>
  <c r="H31" i="17"/>
  <c r="I26" i="17"/>
  <c r="CA26" i="17" s="1"/>
  <c r="I34" i="17"/>
  <c r="CA34" i="17" s="1"/>
  <c r="J29" i="17"/>
  <c r="CB29" i="17" s="1"/>
  <c r="J37" i="17"/>
  <c r="CB37" i="17" s="1"/>
  <c r="K32" i="17"/>
  <c r="CC32" i="17" s="1"/>
  <c r="L27" i="17"/>
  <c r="CD27" i="17" s="1"/>
  <c r="L35" i="17"/>
  <c r="CD35" i="17" s="1"/>
  <c r="M30" i="17"/>
  <c r="N33" i="17"/>
  <c r="O28" i="17"/>
  <c r="O36" i="17"/>
  <c r="P31" i="17"/>
  <c r="Q26" i="17"/>
  <c r="Q34" i="17"/>
  <c r="R29" i="17"/>
  <c r="R37" i="17"/>
  <c r="T27" i="17"/>
  <c r="T35" i="17"/>
  <c r="U30" i="17"/>
  <c r="V33" i="17"/>
  <c r="W28" i="17"/>
  <c r="W36" i="17"/>
  <c r="X31" i="17"/>
  <c r="Y26" i="17"/>
  <c r="Y34" i="17"/>
  <c r="Z29" i="17"/>
  <c r="Z37" i="17"/>
  <c r="AB27" i="17"/>
  <c r="AB35" i="17"/>
  <c r="AC30" i="17"/>
  <c r="AD33" i="17"/>
  <c r="AE28" i="17"/>
  <c r="AE36" i="17"/>
  <c r="AF31" i="17"/>
  <c r="AG26" i="17"/>
  <c r="AG34" i="17"/>
  <c r="AH29" i="17"/>
  <c r="AH37" i="17"/>
  <c r="AI32" i="17"/>
  <c r="AJ27" i="17"/>
  <c r="AJ35" i="17"/>
  <c r="AK30" i="17"/>
  <c r="AL33" i="17"/>
  <c r="AM28" i="17"/>
  <c r="AM36" i="17"/>
  <c r="AN31" i="17"/>
  <c r="AO26" i="17"/>
  <c r="AO34" i="17"/>
  <c r="AP29" i="17"/>
  <c r="AP37" i="17"/>
  <c r="AQ32" i="17"/>
  <c r="AR27" i="17"/>
  <c r="AR35" i="17"/>
  <c r="AS30" i="17"/>
  <c r="AT33" i="17"/>
  <c r="AU28" i="17"/>
  <c r="AU36" i="17"/>
  <c r="AV31" i="17"/>
  <c r="AW26" i="17"/>
  <c r="AW34" i="17"/>
  <c r="AX29" i="17"/>
  <c r="AX37" i="17"/>
  <c r="AY32" i="17"/>
  <c r="AZ27" i="17"/>
  <c r="AZ35" i="17"/>
  <c r="BA30" i="17"/>
  <c r="BB33" i="17"/>
  <c r="BD31" i="17"/>
  <c r="BE26" i="17"/>
  <c r="BE34" i="17"/>
  <c r="BF29" i="17"/>
  <c r="BF37" i="17"/>
  <c r="BG32" i="17"/>
  <c r="BH27" i="17"/>
  <c r="BH35" i="17"/>
  <c r="BI30" i="17"/>
  <c r="BJ33" i="17"/>
  <c r="BK28" i="17"/>
  <c r="BK36" i="17"/>
  <c r="BL31" i="17"/>
  <c r="BM26" i="17"/>
  <c r="BM34" i="17"/>
  <c r="BN29" i="17"/>
  <c r="BN37" i="17"/>
  <c r="BO32" i="17"/>
  <c r="BP27" i="17"/>
  <c r="BP35" i="17"/>
  <c r="BR27" i="17"/>
  <c r="BR29" i="17"/>
  <c r="BR31" i="17"/>
  <c r="BR33" i="17"/>
  <c r="BR35" i="17"/>
  <c r="BR37" i="17"/>
  <c r="E42" i="17"/>
  <c r="F45" i="17"/>
  <c r="H43" i="17"/>
  <c r="I38" i="17"/>
  <c r="CA38" i="17" s="1"/>
  <c r="I46" i="17"/>
  <c r="CA46" i="17" s="1"/>
  <c r="J41" i="17"/>
  <c r="CB41" i="17" s="1"/>
  <c r="J49" i="17"/>
  <c r="CB49" i="17" s="1"/>
  <c r="L39" i="17"/>
  <c r="L47" i="17"/>
  <c r="M42" i="17"/>
  <c r="N45" i="17"/>
  <c r="O40" i="17"/>
  <c r="O48" i="17"/>
  <c r="P43" i="17"/>
  <c r="BR38" i="17"/>
  <c r="BR40" i="17"/>
  <c r="BR42" i="17"/>
  <c r="BR44" i="17"/>
  <c r="BR46" i="17"/>
  <c r="BR48" i="17"/>
  <c r="E50" i="17"/>
  <c r="E58" i="17"/>
  <c r="F53" i="17"/>
  <c r="F61" i="17"/>
  <c r="G56" i="17"/>
  <c r="H51" i="17"/>
  <c r="H59" i="17"/>
  <c r="J57" i="17"/>
  <c r="CB57" i="17" s="1"/>
  <c r="K52" i="17"/>
  <c r="CC52" i="17" s="1"/>
  <c r="K60" i="17"/>
  <c r="CC60" i="17" s="1"/>
  <c r="L55" i="17"/>
  <c r="CD55" i="17" s="1"/>
  <c r="M50" i="17"/>
  <c r="M58" i="17"/>
  <c r="N53" i="17"/>
  <c r="N61" i="17"/>
  <c r="O56" i="17"/>
  <c r="P51" i="17"/>
  <c r="P59" i="17"/>
  <c r="BR51" i="17"/>
  <c r="BR53" i="17"/>
  <c r="BR55" i="17"/>
  <c r="BR57" i="17"/>
  <c r="BR59" i="17"/>
  <c r="BR61" i="17"/>
  <c r="F69" i="17"/>
  <c r="H67" i="17"/>
  <c r="I62" i="17"/>
  <c r="CA62" i="17" s="1"/>
  <c r="I70" i="17"/>
  <c r="L63" i="17"/>
  <c r="L71" i="17"/>
  <c r="N69" i="17"/>
  <c r="P67" i="17"/>
  <c r="Q62" i="17"/>
  <c r="Q70" i="17"/>
  <c r="T63" i="17"/>
  <c r="T71" i="17"/>
  <c r="V69" i="17"/>
  <c r="W64" i="17"/>
  <c r="W72" i="17"/>
  <c r="X67" i="17"/>
  <c r="Y62" i="17"/>
  <c r="Y70" i="17"/>
  <c r="Z65" i="17"/>
  <c r="Z73" i="17"/>
  <c r="AA68" i="17"/>
  <c r="AB63" i="17"/>
  <c r="AB71" i="17"/>
  <c r="AD69" i="17"/>
  <c r="AF67" i="17"/>
  <c r="AG62" i="17"/>
  <c r="AG70" i="17"/>
  <c r="AI68" i="17"/>
  <c r="AJ63" i="17"/>
  <c r="AJ71" i="17"/>
  <c r="AL69" i="17"/>
  <c r="AN67" i="17"/>
  <c r="AO62" i="17"/>
  <c r="AO70" i="17"/>
  <c r="AQ68" i="17"/>
  <c r="AR63" i="17"/>
  <c r="AR71" i="17"/>
  <c r="AT69" i="17"/>
  <c r="AV67" i="17"/>
  <c r="AW62" i="17"/>
  <c r="AW70" i="17"/>
  <c r="AY68" i="17"/>
  <c r="AZ63" i="17"/>
  <c r="AZ71" i="17"/>
  <c r="BH70" i="17"/>
  <c r="BH62" i="17"/>
  <c r="BH66" i="17"/>
  <c r="BH73" i="17"/>
  <c r="BH65" i="17"/>
  <c r="BH71" i="17"/>
  <c r="BH63" i="17"/>
  <c r="BP70" i="17"/>
  <c r="BP62" i="17"/>
  <c r="BP66" i="17"/>
  <c r="BP73" i="17"/>
  <c r="BP65" i="17"/>
  <c r="BP71" i="17"/>
  <c r="BP63" i="17"/>
  <c r="L81" i="17"/>
  <c r="S78" i="17"/>
  <c r="AB81" i="17"/>
  <c r="AI81" i="17"/>
  <c r="AY81" i="17"/>
  <c r="BH76" i="17"/>
  <c r="BP81" i="17"/>
  <c r="S90" i="17"/>
  <c r="AB93" i="17"/>
  <c r="AY91" i="17"/>
  <c r="AY97" i="17"/>
  <c r="AY89" i="17"/>
  <c r="AY96" i="17"/>
  <c r="AY88" i="17"/>
  <c r="AY95" i="17"/>
  <c r="AY87" i="17"/>
  <c r="AY94" i="17"/>
  <c r="AY86" i="17"/>
  <c r="AY92" i="17"/>
  <c r="BH94" i="17"/>
  <c r="BH86" i="17"/>
  <c r="BH92" i="17"/>
  <c r="BH91" i="17"/>
  <c r="BH90" i="17"/>
  <c r="BH97" i="17"/>
  <c r="BH89" i="17"/>
  <c r="BH95" i="17"/>
  <c r="BH87" i="17"/>
  <c r="BO90" i="17"/>
  <c r="M105" i="17"/>
  <c r="N130" i="17"/>
  <c r="N122" i="17"/>
  <c r="N128" i="17"/>
  <c r="N127" i="17"/>
  <c r="N126" i="17"/>
  <c r="N133" i="17"/>
  <c r="N125" i="17"/>
  <c r="N132" i="17"/>
  <c r="N124" i="17"/>
  <c r="N131" i="17"/>
  <c r="N123" i="17"/>
  <c r="AB165" i="17"/>
  <c r="AZ165" i="17"/>
  <c r="J4" i="17"/>
  <c r="CB4" i="17" s="1"/>
  <c r="J12" i="17"/>
  <c r="Q9" i="17"/>
  <c r="R4" i="17"/>
  <c r="R12" i="17"/>
  <c r="Y9" i="17"/>
  <c r="Z12" i="17"/>
  <c r="AG9" i="17"/>
  <c r="AH4" i="17"/>
  <c r="I3" i="17"/>
  <c r="CA3" i="17" s="1"/>
  <c r="I11" i="17"/>
  <c r="CA11" i="17" s="1"/>
  <c r="K9" i="17"/>
  <c r="CC9" i="17" s="1"/>
  <c r="Q3" i="17"/>
  <c r="Q11" i="17"/>
  <c r="R6" i="17"/>
  <c r="S9" i="17"/>
  <c r="U7" i="17"/>
  <c r="W5" i="17"/>
  <c r="W13" i="17"/>
  <c r="X8" i="17"/>
  <c r="Y3" i="17"/>
  <c r="Y11" i="17"/>
  <c r="Z6" i="17"/>
  <c r="AA9" i="17"/>
  <c r="AC7" i="17"/>
  <c r="AF8" i="17"/>
  <c r="AG3" i="17"/>
  <c r="AG11" i="17"/>
  <c r="AH6" i="17"/>
  <c r="AI9" i="17"/>
  <c r="AK7" i="17"/>
  <c r="AO3" i="17"/>
  <c r="AO11" i="17"/>
  <c r="AP6" i="17"/>
  <c r="AQ9" i="17"/>
  <c r="AS7" i="17"/>
  <c r="AW3" i="17"/>
  <c r="AW11" i="17"/>
  <c r="AX6" i="17"/>
  <c r="AY9" i="17"/>
  <c r="BA7" i="17"/>
  <c r="BE3" i="17"/>
  <c r="BE11" i="17"/>
  <c r="BF6" i="17"/>
  <c r="BG9" i="17"/>
  <c r="BH4" i="17"/>
  <c r="BH12" i="17"/>
  <c r="BI7" i="17"/>
  <c r="BK5" i="17"/>
  <c r="BK13" i="17"/>
  <c r="BL8" i="17"/>
  <c r="BM3" i="17"/>
  <c r="BM11" i="17"/>
  <c r="BN6" i="17"/>
  <c r="BO9" i="17"/>
  <c r="BP4" i="17"/>
  <c r="BP12" i="17"/>
  <c r="E19" i="17"/>
  <c r="F14" i="17"/>
  <c r="F22" i="17"/>
  <c r="I15" i="17"/>
  <c r="CA15" i="17" s="1"/>
  <c r="I23" i="17"/>
  <c r="CA23" i="17" s="1"/>
  <c r="J18" i="17"/>
  <c r="CB18" i="17" s="1"/>
  <c r="K21" i="17"/>
  <c r="CC21" i="17" s="1"/>
  <c r="M19" i="17"/>
  <c r="N14" i="17"/>
  <c r="N22" i="17"/>
  <c r="Q15" i="17"/>
  <c r="Q23" i="17"/>
  <c r="R18" i="17"/>
  <c r="S21" i="17"/>
  <c r="U19" i="17"/>
  <c r="V14" i="17"/>
  <c r="V22" i="17"/>
  <c r="Y15" i="17"/>
  <c r="Y23" i="17"/>
  <c r="Z18" i="17"/>
  <c r="AA21" i="17"/>
  <c r="AC19" i="17"/>
  <c r="AD14" i="17"/>
  <c r="AD22" i="17"/>
  <c r="AG15" i="17"/>
  <c r="AG23" i="17"/>
  <c r="AH18" i="17"/>
  <c r="AI21" i="17"/>
  <c r="AK19" i="17"/>
  <c r="AL14" i="17"/>
  <c r="AL22" i="17"/>
  <c r="AO15" i="17"/>
  <c r="AO23" i="17"/>
  <c r="AP18" i="17"/>
  <c r="AQ21" i="17"/>
  <c r="AS19" i="17"/>
  <c r="AT14" i="17"/>
  <c r="AT22" i="17"/>
  <c r="AW15" i="17"/>
  <c r="AW23" i="17"/>
  <c r="AX18" i="17"/>
  <c r="AY21" i="17"/>
  <c r="BA19" i="17"/>
  <c r="BB14" i="17"/>
  <c r="BB22" i="17"/>
  <c r="BE15" i="17"/>
  <c r="BE23" i="17"/>
  <c r="BF18" i="17"/>
  <c r="BG21" i="17"/>
  <c r="BI19" i="17"/>
  <c r="BJ14" i="17"/>
  <c r="BJ22" i="17"/>
  <c r="BM15" i="17"/>
  <c r="BM23" i="17"/>
  <c r="BN18" i="17"/>
  <c r="BO21" i="17"/>
  <c r="E31" i="17"/>
  <c r="F26" i="17"/>
  <c r="F34" i="17"/>
  <c r="I27" i="17"/>
  <c r="CA27" i="17" s="1"/>
  <c r="I35" i="17"/>
  <c r="CA35" i="17" s="1"/>
  <c r="J30" i="17"/>
  <c r="CB30" i="17" s="1"/>
  <c r="K33" i="17"/>
  <c r="CC33" i="17" s="1"/>
  <c r="L28" i="17"/>
  <c r="CD28" i="17" s="1"/>
  <c r="L36" i="17"/>
  <c r="CD36" i="17" s="1"/>
  <c r="M31" i="17"/>
  <c r="N26" i="17"/>
  <c r="N34" i="17"/>
  <c r="O29" i="17"/>
  <c r="O37" i="17"/>
  <c r="P32" i="17"/>
  <c r="Q27" i="17"/>
  <c r="Q35" i="17"/>
  <c r="R30" i="17"/>
  <c r="S33" i="17"/>
  <c r="T28" i="17"/>
  <c r="T36" i="17"/>
  <c r="U31" i="17"/>
  <c r="V26" i="17"/>
  <c r="V34" i="17"/>
  <c r="W29" i="17"/>
  <c r="W37" i="17"/>
  <c r="X32" i="17"/>
  <c r="Y27" i="17"/>
  <c r="Y35" i="17"/>
  <c r="Z30" i="17"/>
  <c r="AA33" i="17"/>
  <c r="AB28" i="17"/>
  <c r="AB36" i="17"/>
  <c r="AC31" i="17"/>
  <c r="AD26" i="17"/>
  <c r="AD34" i="17"/>
  <c r="AE29" i="17"/>
  <c r="AE37" i="17"/>
  <c r="AF32" i="17"/>
  <c r="AG27" i="17"/>
  <c r="AG35" i="17"/>
  <c r="AH30" i="17"/>
  <c r="AI33" i="17"/>
  <c r="AJ28" i="17"/>
  <c r="AJ36" i="17"/>
  <c r="AK31" i="17"/>
  <c r="AL26" i="17"/>
  <c r="AL34" i="17"/>
  <c r="AM29" i="17"/>
  <c r="AM37" i="17"/>
  <c r="AN32" i="17"/>
  <c r="AO27" i="17"/>
  <c r="AO35" i="17"/>
  <c r="AP30" i="17"/>
  <c r="AQ33" i="17"/>
  <c r="AR28" i="17"/>
  <c r="AR36" i="17"/>
  <c r="AS31" i="17"/>
  <c r="AT26" i="17"/>
  <c r="AT34" i="17"/>
  <c r="AU29" i="17"/>
  <c r="AU37" i="17"/>
  <c r="AV32" i="17"/>
  <c r="AW27" i="17"/>
  <c r="AW35" i="17"/>
  <c r="AX30" i="17"/>
  <c r="AY33" i="17"/>
  <c r="AZ28" i="17"/>
  <c r="AZ36" i="17"/>
  <c r="BA31" i="17"/>
  <c r="BB26" i="17"/>
  <c r="BB34" i="17"/>
  <c r="BD32" i="17"/>
  <c r="BE27" i="17"/>
  <c r="BE35" i="17"/>
  <c r="BF30" i="17"/>
  <c r="BG33" i="17"/>
  <c r="BH28" i="17"/>
  <c r="BH36" i="17"/>
  <c r="BI31" i="17"/>
  <c r="BJ26" i="17"/>
  <c r="BJ34" i="17"/>
  <c r="BK29" i="17"/>
  <c r="BK37" i="17"/>
  <c r="BL32" i="17"/>
  <c r="BM27" i="17"/>
  <c r="BM35" i="17"/>
  <c r="BN30" i="17"/>
  <c r="BO33" i="17"/>
  <c r="BP28" i="17"/>
  <c r="BP36" i="17"/>
  <c r="E43" i="17"/>
  <c r="F38" i="17"/>
  <c r="F46" i="17"/>
  <c r="G41" i="17"/>
  <c r="G49" i="17"/>
  <c r="H44" i="17"/>
  <c r="I39" i="17"/>
  <c r="I47" i="17"/>
  <c r="J42" i="17"/>
  <c r="CB42" i="17" s="1"/>
  <c r="L40" i="17"/>
  <c r="CD40" i="17" s="1"/>
  <c r="L48" i="17"/>
  <c r="CD48" i="17" s="1"/>
  <c r="M43" i="17"/>
  <c r="N38" i="17"/>
  <c r="N46" i="17"/>
  <c r="O41" i="17"/>
  <c r="O49" i="17"/>
  <c r="P44" i="17"/>
  <c r="E51" i="17"/>
  <c r="E59" i="17"/>
  <c r="F54" i="17"/>
  <c r="G57" i="17"/>
  <c r="H52" i="17"/>
  <c r="H60" i="17"/>
  <c r="I55" i="17"/>
  <c r="CA55" i="17" s="1"/>
  <c r="J50" i="17"/>
  <c r="J58" i="17"/>
  <c r="K53" i="17"/>
  <c r="CC53" i="17" s="1"/>
  <c r="K61" i="17"/>
  <c r="CC61" i="17" s="1"/>
  <c r="L56" i="17"/>
  <c r="CD56" i="17" s="1"/>
  <c r="M51" i="17"/>
  <c r="M59" i="17"/>
  <c r="N54" i="17"/>
  <c r="O57" i="17"/>
  <c r="P52" i="17"/>
  <c r="P60" i="17"/>
  <c r="F62" i="17"/>
  <c r="F70" i="17"/>
  <c r="H68" i="17"/>
  <c r="I63" i="17"/>
  <c r="I71" i="17"/>
  <c r="K69" i="17"/>
  <c r="L64" i="17"/>
  <c r="L72" i="17"/>
  <c r="CD72" i="17" s="1"/>
  <c r="N62" i="17"/>
  <c r="N70" i="17"/>
  <c r="P68" i="17"/>
  <c r="Q63" i="17"/>
  <c r="Q71" i="17"/>
  <c r="S69" i="17"/>
  <c r="T64" i="17"/>
  <c r="T72" i="17"/>
  <c r="V62" i="17"/>
  <c r="V70" i="17"/>
  <c r="W65" i="17"/>
  <c r="W73" i="17"/>
  <c r="X68" i="17"/>
  <c r="Y63" i="17"/>
  <c r="Y71" i="17"/>
  <c r="AA69" i="17"/>
  <c r="AB64" i="17"/>
  <c r="AB72" i="17"/>
  <c r="AF68" i="17"/>
  <c r="AG63" i="17"/>
  <c r="AG71" i="17"/>
  <c r="AI69" i="17"/>
  <c r="AJ64" i="17"/>
  <c r="AJ72" i="17"/>
  <c r="AN68" i="17"/>
  <c r="AO63" i="17"/>
  <c r="AO71" i="17"/>
  <c r="AQ69" i="17"/>
  <c r="AR64" i="17"/>
  <c r="AR72" i="17"/>
  <c r="AV68" i="17"/>
  <c r="AW63" i="17"/>
  <c r="AW71" i="17"/>
  <c r="AY69" i="17"/>
  <c r="AZ64" i="17"/>
  <c r="AZ72" i="17"/>
  <c r="BC67" i="17"/>
  <c r="BC72" i="17"/>
  <c r="BC64" i="17"/>
  <c r="BC71" i="17"/>
  <c r="BG67" i="17"/>
  <c r="BG71" i="17"/>
  <c r="BG63" i="17"/>
  <c r="BG70" i="17"/>
  <c r="BG62" i="17"/>
  <c r="BG68" i="17"/>
  <c r="BH64" i="17"/>
  <c r="BO67" i="17"/>
  <c r="BO71" i="17"/>
  <c r="BO63" i="17"/>
  <c r="BO70" i="17"/>
  <c r="BO62" i="17"/>
  <c r="BO68" i="17"/>
  <c r="BP64" i="17"/>
  <c r="L84" i="17"/>
  <c r="CD84" i="17" s="1"/>
  <c r="S81" i="17"/>
  <c r="AB84" i="17"/>
  <c r="AJ82" i="17"/>
  <c r="AJ74" i="17"/>
  <c r="AJ80" i="17"/>
  <c r="AJ79" i="17"/>
  <c r="AJ78" i="17"/>
  <c r="AJ85" i="17"/>
  <c r="AJ77" i="17"/>
  <c r="AJ83" i="17"/>
  <c r="AJ75" i="17"/>
  <c r="AZ82" i="17"/>
  <c r="AZ74" i="17"/>
  <c r="AZ80" i="17"/>
  <c r="AZ79" i="17"/>
  <c r="AZ78" i="17"/>
  <c r="AZ85" i="17"/>
  <c r="AZ77" i="17"/>
  <c r="AZ83" i="17"/>
  <c r="AZ75" i="17"/>
  <c r="BH81" i="17"/>
  <c r="BP84" i="17"/>
  <c r="K91" i="17"/>
  <c r="CC91" i="17" s="1"/>
  <c r="K97" i="17"/>
  <c r="K89" i="17"/>
  <c r="K96" i="17"/>
  <c r="CC96" i="17" s="1"/>
  <c r="K88" i="17"/>
  <c r="CC88" i="17" s="1"/>
  <c r="K95" i="17"/>
  <c r="K87" i="17"/>
  <c r="CC87" i="17" s="1"/>
  <c r="K94" i="17"/>
  <c r="CC94" i="17" s="1"/>
  <c r="K86" i="17"/>
  <c r="CC86" i="17" s="1"/>
  <c r="K92" i="17"/>
  <c r="S93" i="17"/>
  <c r="AB96" i="17"/>
  <c r="AQ91" i="17"/>
  <c r="AQ97" i="17"/>
  <c r="AQ89" i="17"/>
  <c r="AQ96" i="17"/>
  <c r="AQ88" i="17"/>
  <c r="AQ95" i="17"/>
  <c r="AQ87" i="17"/>
  <c r="AQ94" i="17"/>
  <c r="AQ86" i="17"/>
  <c r="AQ92" i="17"/>
  <c r="AY90" i="17"/>
  <c r="BH88" i="17"/>
  <c r="BO93" i="17"/>
  <c r="CD115" i="17"/>
  <c r="CD114" i="17"/>
  <c r="N129" i="17"/>
  <c r="K142" i="17"/>
  <c r="K134" i="17"/>
  <c r="K140" i="17"/>
  <c r="K139" i="17"/>
  <c r="K138" i="17"/>
  <c r="CC138" i="17" s="1"/>
  <c r="K145" i="17"/>
  <c r="CC145" i="17" s="1"/>
  <c r="K137" i="17"/>
  <c r="K144" i="17"/>
  <c r="K136" i="17"/>
  <c r="K143" i="17"/>
  <c r="CC143" i="17" s="1"/>
  <c r="K135" i="17"/>
  <c r="CC135" i="17" s="1"/>
  <c r="BR144" i="17"/>
  <c r="CI144" i="17"/>
  <c r="CA144" i="17" s="1"/>
  <c r="AJ166" i="17"/>
  <c r="AJ158" i="17"/>
  <c r="AJ164" i="17"/>
  <c r="AJ163" i="17"/>
  <c r="AJ162" i="17"/>
  <c r="AJ169" i="17"/>
  <c r="AJ161" i="17"/>
  <c r="AJ168" i="17"/>
  <c r="AJ160" i="17"/>
  <c r="AJ167" i="17"/>
  <c r="AJ159" i="17"/>
  <c r="I6" i="17"/>
  <c r="CA6" i="17" s="1"/>
  <c r="AH12" i="17"/>
  <c r="BF12" i="17"/>
  <c r="BN4" i="17"/>
  <c r="I21" i="17"/>
  <c r="CA21" i="17" s="1"/>
  <c r="H9" i="17"/>
  <c r="I4" i="17"/>
  <c r="CA4" i="17" s="1"/>
  <c r="I12" i="17"/>
  <c r="J7" i="17"/>
  <c r="CB7" i="17" s="1"/>
  <c r="K2" i="17"/>
  <c r="K10" i="17"/>
  <c r="CC10" i="17" s="1"/>
  <c r="P9" i="17"/>
  <c r="Q4" i="17"/>
  <c r="Q12" i="17"/>
  <c r="R7" i="17"/>
  <c r="S2" i="17"/>
  <c r="S10" i="17"/>
  <c r="X9" i="17"/>
  <c r="Y4" i="17"/>
  <c r="Y12" i="17"/>
  <c r="Z7" i="17"/>
  <c r="AA2" i="17"/>
  <c r="AA10" i="17"/>
  <c r="AC8" i="17"/>
  <c r="AF9" i="17"/>
  <c r="AG4" i="17"/>
  <c r="AG12" i="17"/>
  <c r="AH7" i="17"/>
  <c r="AI2" i="17"/>
  <c r="AI10" i="17"/>
  <c r="AK8" i="17"/>
  <c r="AN9" i="17"/>
  <c r="AO4" i="17"/>
  <c r="AO12" i="17"/>
  <c r="AP7" i="17"/>
  <c r="AQ2" i="17"/>
  <c r="AQ10" i="17"/>
  <c r="AS8" i="17"/>
  <c r="AV9" i="17"/>
  <c r="AW4" i="17"/>
  <c r="AW12" i="17"/>
  <c r="AX7" i="17"/>
  <c r="AY2" i="17"/>
  <c r="AY10" i="17"/>
  <c r="BA8" i="17"/>
  <c r="BD9" i="17"/>
  <c r="BE4" i="17"/>
  <c r="BE12" i="17"/>
  <c r="BF7" i="17"/>
  <c r="BG2" i="17"/>
  <c r="BG10" i="17"/>
  <c r="BI8" i="17"/>
  <c r="BL9" i="17"/>
  <c r="BM4" i="17"/>
  <c r="BM12" i="17"/>
  <c r="BN7" i="17"/>
  <c r="BO2" i="17"/>
  <c r="BO10" i="17"/>
  <c r="BP5" i="17"/>
  <c r="BP13" i="17"/>
  <c r="E20" i="17"/>
  <c r="F15" i="17"/>
  <c r="F23" i="17"/>
  <c r="H21" i="17"/>
  <c r="I16" i="17"/>
  <c r="I24" i="17"/>
  <c r="CA24" i="17" s="1"/>
  <c r="J19" i="17"/>
  <c r="CB19" i="17" s="1"/>
  <c r="K14" i="17"/>
  <c r="K22" i="17"/>
  <c r="CC22" i="17" s="1"/>
  <c r="M20" i="17"/>
  <c r="N15" i="17"/>
  <c r="N23" i="17"/>
  <c r="P21" i="17"/>
  <c r="Q16" i="17"/>
  <c r="Q24" i="17"/>
  <c r="R19" i="17"/>
  <c r="S14" i="17"/>
  <c r="S22" i="17"/>
  <c r="U20" i="17"/>
  <c r="V15" i="17"/>
  <c r="V23" i="17"/>
  <c r="X21" i="17"/>
  <c r="Y16" i="17"/>
  <c r="Y24" i="17"/>
  <c r="Z19" i="17"/>
  <c r="AA14" i="17"/>
  <c r="AA22" i="17"/>
  <c r="AB17" i="17"/>
  <c r="AB25" i="17"/>
  <c r="AC20" i="17"/>
  <c r="AD15" i="17"/>
  <c r="AD23" i="17"/>
  <c r="AF21" i="17"/>
  <c r="AG16" i="17"/>
  <c r="AG24" i="17"/>
  <c r="AH19" i="17"/>
  <c r="AI14" i="17"/>
  <c r="AI22" i="17"/>
  <c r="AJ17" i="17"/>
  <c r="AJ25" i="17"/>
  <c r="AK20" i="17"/>
  <c r="AL15" i="17"/>
  <c r="AL23" i="17"/>
  <c r="AN21" i="17"/>
  <c r="AO16" i="17"/>
  <c r="AO24" i="17"/>
  <c r="AP19" i="17"/>
  <c r="AQ14" i="17"/>
  <c r="AQ22" i="17"/>
  <c r="AR17" i="17"/>
  <c r="AR25" i="17"/>
  <c r="AS20" i="17"/>
  <c r="AT15" i="17"/>
  <c r="AT23" i="17"/>
  <c r="AV21" i="17"/>
  <c r="AW16" i="17"/>
  <c r="AW24" i="17"/>
  <c r="AX19" i="17"/>
  <c r="AY14" i="17"/>
  <c r="AY22" i="17"/>
  <c r="AZ17" i="17"/>
  <c r="AZ25" i="17"/>
  <c r="BA20" i="17"/>
  <c r="BB15" i="17"/>
  <c r="BB23" i="17"/>
  <c r="BC18" i="17"/>
  <c r="BD21" i="17"/>
  <c r="BE16" i="17"/>
  <c r="BE24" i="17"/>
  <c r="BF19" i="17"/>
  <c r="BG14" i="17"/>
  <c r="BG22" i="17"/>
  <c r="BH17" i="17"/>
  <c r="BH25" i="17"/>
  <c r="BI20" i="17"/>
  <c r="BJ15" i="17"/>
  <c r="BJ23" i="17"/>
  <c r="BK18" i="17"/>
  <c r="BL21" i="17"/>
  <c r="BM16" i="17"/>
  <c r="BM24" i="17"/>
  <c r="BN19" i="17"/>
  <c r="BO14" i="17"/>
  <c r="BO22" i="17"/>
  <c r="BP17" i="17"/>
  <c r="BP25" i="17"/>
  <c r="E32" i="17"/>
  <c r="F27" i="17"/>
  <c r="F35" i="17"/>
  <c r="H33" i="17"/>
  <c r="I28" i="17"/>
  <c r="CA28" i="17" s="1"/>
  <c r="I36" i="17"/>
  <c r="CA36" i="17" s="1"/>
  <c r="J31" i="17"/>
  <c r="CB31" i="17" s="1"/>
  <c r="K26" i="17"/>
  <c r="CC26" i="17" s="1"/>
  <c r="K34" i="17"/>
  <c r="CC34" i="17" s="1"/>
  <c r="L29" i="17"/>
  <c r="CD29" i="17" s="1"/>
  <c r="L37" i="17"/>
  <c r="CD37" i="17" s="1"/>
  <c r="M32" i="17"/>
  <c r="P33" i="17"/>
  <c r="Q28" i="17"/>
  <c r="Q36" i="17"/>
  <c r="R31" i="17"/>
  <c r="T29" i="17"/>
  <c r="T37" i="17"/>
  <c r="U32" i="17"/>
  <c r="X33" i="17"/>
  <c r="Y28" i="17"/>
  <c r="Y36" i="17"/>
  <c r="Z31" i="17"/>
  <c r="AB29" i="17"/>
  <c r="AB37" i="17"/>
  <c r="AC32" i="17"/>
  <c r="AF33" i="17"/>
  <c r="AG28" i="17"/>
  <c r="AG36" i="17"/>
  <c r="AH31" i="17"/>
  <c r="AJ29" i="17"/>
  <c r="AJ37" i="17"/>
  <c r="AK32" i="17"/>
  <c r="AN33" i="17"/>
  <c r="AO28" i="17"/>
  <c r="AO36" i="17"/>
  <c r="AP31" i="17"/>
  <c r="AR29" i="17"/>
  <c r="AR37" i="17"/>
  <c r="AS32" i="17"/>
  <c r="AV33" i="17"/>
  <c r="AW28" i="17"/>
  <c r="AW36" i="17"/>
  <c r="AX31" i="17"/>
  <c r="AZ29" i="17"/>
  <c r="AZ37" i="17"/>
  <c r="BA32" i="17"/>
  <c r="BD33" i="17"/>
  <c r="BE28" i="17"/>
  <c r="BE36" i="17"/>
  <c r="BF31" i="17"/>
  <c r="BH29" i="17"/>
  <c r="BH37" i="17"/>
  <c r="BI32" i="17"/>
  <c r="BL33" i="17"/>
  <c r="BM28" i="17"/>
  <c r="BM36" i="17"/>
  <c r="BN31" i="17"/>
  <c r="BP29" i="17"/>
  <c r="BP37" i="17"/>
  <c r="H45" i="17"/>
  <c r="I40" i="17"/>
  <c r="CA40" i="17" s="1"/>
  <c r="I48" i="17"/>
  <c r="CA48" i="17" s="1"/>
  <c r="L41" i="17"/>
  <c r="CD41" i="17" s="1"/>
  <c r="L49" i="17"/>
  <c r="CD49" i="17" s="1"/>
  <c r="P45" i="17"/>
  <c r="E52" i="17"/>
  <c r="E60" i="17"/>
  <c r="H53" i="17"/>
  <c r="H61" i="17"/>
  <c r="L57" i="17"/>
  <c r="CD57" i="17" s="1"/>
  <c r="M52" i="17"/>
  <c r="M60" i="17"/>
  <c r="P53" i="17"/>
  <c r="P61" i="17"/>
  <c r="H69" i="17"/>
  <c r="I64" i="17"/>
  <c r="I72" i="17"/>
  <c r="CA72" i="17" s="1"/>
  <c r="L65" i="17"/>
  <c r="L73" i="17"/>
  <c r="P69" i="17"/>
  <c r="Q64" i="17"/>
  <c r="Q72" i="17"/>
  <c r="T65" i="17"/>
  <c r="T73" i="17"/>
  <c r="X69" i="17"/>
  <c r="Y64" i="17"/>
  <c r="Y72" i="17"/>
  <c r="AB65" i="17"/>
  <c r="AB73" i="17"/>
  <c r="AF69" i="17"/>
  <c r="AG64" i="17"/>
  <c r="AG72" i="17"/>
  <c r="AJ65" i="17"/>
  <c r="AJ73" i="17"/>
  <c r="AN69" i="17"/>
  <c r="AO64" i="17"/>
  <c r="AO72" i="17"/>
  <c r="AR65" i="17"/>
  <c r="AR73" i="17"/>
  <c r="AV69" i="17"/>
  <c r="AW64" i="17"/>
  <c r="AW72" i="17"/>
  <c r="AZ65" i="17"/>
  <c r="AZ73" i="17"/>
  <c r="BF72" i="17"/>
  <c r="BF64" i="17"/>
  <c r="BF68" i="17"/>
  <c r="BF67" i="17"/>
  <c r="BF73" i="17"/>
  <c r="BF65" i="17"/>
  <c r="BN72" i="17"/>
  <c r="BN64" i="17"/>
  <c r="BN68" i="17"/>
  <c r="BN67" i="17"/>
  <c r="BN73" i="17"/>
  <c r="BN65" i="17"/>
  <c r="T82" i="17"/>
  <c r="T74" i="17"/>
  <c r="T80" i="17"/>
  <c r="T79" i="17"/>
  <c r="T78" i="17"/>
  <c r="T85" i="17"/>
  <c r="T77" i="17"/>
  <c r="T83" i="17"/>
  <c r="T75" i="17"/>
  <c r="AQ79" i="17"/>
  <c r="AQ85" i="17"/>
  <c r="AQ77" i="17"/>
  <c r="AQ84" i="17"/>
  <c r="AQ76" i="17"/>
  <c r="AQ83" i="17"/>
  <c r="AQ75" i="17"/>
  <c r="AQ82" i="17"/>
  <c r="AQ74" i="17"/>
  <c r="AQ80" i="17"/>
  <c r="BH84" i="17"/>
  <c r="T94" i="17"/>
  <c r="T86" i="17"/>
  <c r="T92" i="17"/>
  <c r="T91" i="17"/>
  <c r="T90" i="17"/>
  <c r="T97" i="17"/>
  <c r="T89" i="17"/>
  <c r="T95" i="17"/>
  <c r="T87" i="17"/>
  <c r="AI91" i="17"/>
  <c r="AI97" i="17"/>
  <c r="AI89" i="17"/>
  <c r="AI96" i="17"/>
  <c r="AI88" i="17"/>
  <c r="AI95" i="17"/>
  <c r="AI87" i="17"/>
  <c r="AI94" i="17"/>
  <c r="AI86" i="17"/>
  <c r="AI92" i="17"/>
  <c r="BP94" i="17"/>
  <c r="BP86" i="17"/>
  <c r="BP92" i="17"/>
  <c r="BP91" i="17"/>
  <c r="BP90" i="17"/>
  <c r="BP97" i="17"/>
  <c r="BP89" i="17"/>
  <c r="BP95" i="17"/>
  <c r="BP87" i="17"/>
  <c r="CI92" i="17"/>
  <c r="BR92" i="17"/>
  <c r="E106" i="17"/>
  <c r="E98" i="17"/>
  <c r="E104" i="17"/>
  <c r="E103" i="17"/>
  <c r="E102" i="17"/>
  <c r="E109" i="17"/>
  <c r="E101" i="17"/>
  <c r="E108" i="17"/>
  <c r="E100" i="17"/>
  <c r="E107" i="17"/>
  <c r="E99" i="17"/>
  <c r="T166" i="17"/>
  <c r="T158" i="17"/>
  <c r="T164" i="17"/>
  <c r="T163" i="17"/>
  <c r="T162" i="17"/>
  <c r="T169" i="17"/>
  <c r="T161" i="17"/>
  <c r="T168" i="17"/>
  <c r="T160" i="17"/>
  <c r="T167" i="17"/>
  <c r="T159" i="17"/>
  <c r="BH166" i="17"/>
  <c r="BH158" i="17"/>
  <c r="BH164" i="17"/>
  <c r="BH163" i="17"/>
  <c r="BH162" i="17"/>
  <c r="BH169" i="17"/>
  <c r="BH161" i="17"/>
  <c r="BH168" i="17"/>
  <c r="BH160" i="17"/>
  <c r="BH167" i="17"/>
  <c r="BH159" i="17"/>
  <c r="AO9" i="17"/>
  <c r="AP4" i="17"/>
  <c r="AP12" i="17"/>
  <c r="AW9" i="17"/>
  <c r="AX12" i="17"/>
  <c r="BE9" i="17"/>
  <c r="AG21" i="17"/>
  <c r="J6" i="17"/>
  <c r="CB6" i="17" s="1"/>
  <c r="E9" i="17"/>
  <c r="H2" i="17"/>
  <c r="I5" i="17"/>
  <c r="CA5" i="17" s="1"/>
  <c r="K3" i="17"/>
  <c r="CC3" i="17" s="1"/>
  <c r="P2" i="17"/>
  <c r="P10" i="17"/>
  <c r="Q5" i="17"/>
  <c r="Q13" i="17"/>
  <c r="R8" i="17"/>
  <c r="S3" i="17"/>
  <c r="S11" i="17"/>
  <c r="U9" i="17"/>
  <c r="W7" i="17"/>
  <c r="X2" i="17"/>
  <c r="X10" i="17"/>
  <c r="Y5" i="17"/>
  <c r="Y13" i="17"/>
  <c r="Z8" i="17"/>
  <c r="AA3" i="17"/>
  <c r="AA11" i="17"/>
  <c r="AC9" i="17"/>
  <c r="AF2" i="17"/>
  <c r="AF10" i="17"/>
  <c r="AG5" i="17"/>
  <c r="AG13" i="17"/>
  <c r="AH8" i="17"/>
  <c r="AI3" i="17"/>
  <c r="AI11" i="17"/>
  <c r="AK9" i="17"/>
  <c r="AN2" i="17"/>
  <c r="AN10" i="17"/>
  <c r="AO5" i="17"/>
  <c r="AO13" i="17"/>
  <c r="AP8" i="17"/>
  <c r="AQ3" i="17"/>
  <c r="AQ11" i="17"/>
  <c r="AS9" i="17"/>
  <c r="AV2" i="17"/>
  <c r="AV10" i="17"/>
  <c r="AW5" i="17"/>
  <c r="AW13" i="17"/>
  <c r="AX8" i="17"/>
  <c r="AY3" i="17"/>
  <c r="AY11" i="17"/>
  <c r="BA9" i="17"/>
  <c r="BE5" i="17"/>
  <c r="BE13" i="17"/>
  <c r="BF8" i="17"/>
  <c r="BG3" i="17"/>
  <c r="BG11" i="17"/>
  <c r="BI9" i="17"/>
  <c r="BK7" i="17"/>
  <c r="BL2" i="17"/>
  <c r="BL10" i="17"/>
  <c r="BM5" i="17"/>
  <c r="BM13" i="17"/>
  <c r="BN8" i="17"/>
  <c r="E21" i="17"/>
  <c r="I17" i="17"/>
  <c r="CA17" i="17" s="1"/>
  <c r="I25" i="17"/>
  <c r="CA25" i="17" s="1"/>
  <c r="J20" i="17"/>
  <c r="CB20" i="17" s="1"/>
  <c r="M21" i="17"/>
  <c r="Q17" i="17"/>
  <c r="Q25" i="17"/>
  <c r="R20" i="17"/>
  <c r="U21" i="17"/>
  <c r="Y17" i="17"/>
  <c r="Y25" i="17"/>
  <c r="Z20" i="17"/>
  <c r="AC21" i="17"/>
  <c r="AG17" i="17"/>
  <c r="AG25" i="17"/>
  <c r="AH20" i="17"/>
  <c r="AK21" i="17"/>
  <c r="AO17" i="17"/>
  <c r="AO25" i="17"/>
  <c r="AP20" i="17"/>
  <c r="AS21" i="17"/>
  <c r="AW17" i="17"/>
  <c r="AW25" i="17"/>
  <c r="AX20" i="17"/>
  <c r="BA21" i="17"/>
  <c r="BE17" i="17"/>
  <c r="BE25" i="17"/>
  <c r="BF20" i="17"/>
  <c r="BI21" i="17"/>
  <c r="BM17" i="17"/>
  <c r="BM25" i="17"/>
  <c r="BN20" i="17"/>
  <c r="E33" i="17"/>
  <c r="F28" i="17"/>
  <c r="F36" i="17"/>
  <c r="I29" i="17"/>
  <c r="CA29" i="17" s="1"/>
  <c r="I37" i="17"/>
  <c r="CA37" i="17" s="1"/>
  <c r="J32" i="17"/>
  <c r="CB32" i="17" s="1"/>
  <c r="K27" i="17"/>
  <c r="CC27" i="17" s="1"/>
  <c r="K35" i="17"/>
  <c r="CC35" i="17" s="1"/>
  <c r="L30" i="17"/>
  <c r="CD30" i="17" s="1"/>
  <c r="M33" i="17"/>
  <c r="Q29" i="17"/>
  <c r="Q37" i="17"/>
  <c r="R32" i="17"/>
  <c r="T30" i="17"/>
  <c r="U33" i="17"/>
  <c r="V28" i="17"/>
  <c r="V36" i="17"/>
  <c r="W31" i="17"/>
  <c r="X26" i="17"/>
  <c r="X34" i="17"/>
  <c r="Y29" i="17"/>
  <c r="Y37" i="17"/>
  <c r="Z32" i="17"/>
  <c r="AB30" i="17"/>
  <c r="AC33" i="17"/>
  <c r="AG29" i="17"/>
  <c r="AG37" i="17"/>
  <c r="AH32" i="17"/>
  <c r="AJ30" i="17"/>
  <c r="AK33" i="17"/>
  <c r="AO29" i="17"/>
  <c r="AO37" i="17"/>
  <c r="AP32" i="17"/>
  <c r="AR30" i="17"/>
  <c r="AS33" i="17"/>
  <c r="AW29" i="17"/>
  <c r="AW37" i="17"/>
  <c r="AX32" i="17"/>
  <c r="AZ30" i="17"/>
  <c r="BA33" i="17"/>
  <c r="BE29" i="17"/>
  <c r="BE37" i="17"/>
  <c r="BF32" i="17"/>
  <c r="BH30" i="17"/>
  <c r="BI33" i="17"/>
  <c r="BJ28" i="17"/>
  <c r="BJ36" i="17"/>
  <c r="BL26" i="17"/>
  <c r="BL34" i="17"/>
  <c r="BM29" i="17"/>
  <c r="BM37" i="17"/>
  <c r="BN32" i="17"/>
  <c r="BP30" i="17"/>
  <c r="E45" i="17"/>
  <c r="F40" i="17"/>
  <c r="F48" i="17"/>
  <c r="H38" i="17"/>
  <c r="H46" i="17"/>
  <c r="I41" i="17"/>
  <c r="CA41" i="17" s="1"/>
  <c r="I49" i="17"/>
  <c r="CA49" i="17" s="1"/>
  <c r="J44" i="17"/>
  <c r="CB44" i="17" s="1"/>
  <c r="L42" i="17"/>
  <c r="CD42" i="17" s="1"/>
  <c r="M45" i="17"/>
  <c r="N40" i="17"/>
  <c r="N48" i="17"/>
  <c r="P38" i="17"/>
  <c r="P46" i="17"/>
  <c r="E53" i="17"/>
  <c r="E61" i="17"/>
  <c r="F56" i="17"/>
  <c r="G51" i="17"/>
  <c r="G59" i="17"/>
  <c r="H54" i="17"/>
  <c r="J52" i="17"/>
  <c r="CB52" i="17" s="1"/>
  <c r="K55" i="17"/>
  <c r="CC55" i="17" s="1"/>
  <c r="L50" i="17"/>
  <c r="L58" i="17"/>
  <c r="M53" i="17"/>
  <c r="M61" i="17"/>
  <c r="N56" i="17"/>
  <c r="O51" i="17"/>
  <c r="O59" i="17"/>
  <c r="P54" i="17"/>
  <c r="F64" i="17"/>
  <c r="F72" i="17"/>
  <c r="G67" i="17"/>
  <c r="H62" i="17"/>
  <c r="H70" i="17"/>
  <c r="I65" i="17"/>
  <c r="I73" i="17"/>
  <c r="J68" i="17"/>
  <c r="CB68" i="17" s="1"/>
  <c r="K63" i="17"/>
  <c r="CC63" i="17" s="1"/>
  <c r="K71" i="17"/>
  <c r="L66" i="17"/>
  <c r="CD66" i="17" s="1"/>
  <c r="N64" i="17"/>
  <c r="N72" i="17"/>
  <c r="O67" i="17"/>
  <c r="P62" i="17"/>
  <c r="P70" i="17"/>
  <c r="Q65" i="17"/>
  <c r="Q73" i="17"/>
  <c r="R68" i="17"/>
  <c r="S63" i="17"/>
  <c r="S71" i="17"/>
  <c r="T66" i="17"/>
  <c r="V64" i="17"/>
  <c r="V72" i="17"/>
  <c r="W67" i="17"/>
  <c r="X62" i="17"/>
  <c r="X70" i="17"/>
  <c r="Y65" i="17"/>
  <c r="Y73" i="17"/>
  <c r="Z68" i="17"/>
  <c r="AA63" i="17"/>
  <c r="AA71" i="17"/>
  <c r="AB66" i="17"/>
  <c r="AD64" i="17"/>
  <c r="AD72" i="17"/>
  <c r="AE67" i="17"/>
  <c r="AF62" i="17"/>
  <c r="AF70" i="17"/>
  <c r="AG65" i="17"/>
  <c r="AG73" i="17"/>
  <c r="AH68" i="17"/>
  <c r="AI63" i="17"/>
  <c r="AI71" i="17"/>
  <c r="AJ66" i="17"/>
  <c r="AL64" i="17"/>
  <c r="AL72" i="17"/>
  <c r="AM67" i="17"/>
  <c r="AN62" i="17"/>
  <c r="AN70" i="17"/>
  <c r="AO65" i="17"/>
  <c r="AO73" i="17"/>
  <c r="AP68" i="17"/>
  <c r="AQ63" i="17"/>
  <c r="AQ71" i="17"/>
  <c r="AR66" i="17"/>
  <c r="AT64" i="17"/>
  <c r="AT72" i="17"/>
  <c r="AU67" i="17"/>
  <c r="AV62" i="17"/>
  <c r="AV70" i="17"/>
  <c r="AW65" i="17"/>
  <c r="AW73" i="17"/>
  <c r="AX68" i="17"/>
  <c r="AY63" i="17"/>
  <c r="AY71" i="17"/>
  <c r="AZ66" i="17"/>
  <c r="BC63" i="17"/>
  <c r="BF62" i="17"/>
  <c r="BG65" i="17"/>
  <c r="BH68" i="17"/>
  <c r="BN62" i="17"/>
  <c r="BP68" i="17"/>
  <c r="K79" i="17"/>
  <c r="CC79" i="17" s="1"/>
  <c r="K85" i="17"/>
  <c r="CC85" i="17" s="1"/>
  <c r="K77" i="17"/>
  <c r="CC77" i="17" s="1"/>
  <c r="K84" i="17"/>
  <c r="CC84" i="17" s="1"/>
  <c r="K76" i="17"/>
  <c r="CC76" i="17" s="1"/>
  <c r="K83" i="17"/>
  <c r="CC83" i="17" s="1"/>
  <c r="K75" i="17"/>
  <c r="K82" i="17"/>
  <c r="K74" i="17"/>
  <c r="CC74" i="17" s="1"/>
  <c r="K80" i="17"/>
  <c r="CC80" i="17" s="1"/>
  <c r="T76" i="17"/>
  <c r="AA79" i="17"/>
  <c r="AA85" i="17"/>
  <c r="AA77" i="17"/>
  <c r="AA84" i="17"/>
  <c r="AA76" i="17"/>
  <c r="AA83" i="17"/>
  <c r="AA75" i="17"/>
  <c r="AA82" i="17"/>
  <c r="AA74" i="17"/>
  <c r="AA80" i="17"/>
  <c r="AQ78" i="17"/>
  <c r="BO79" i="17"/>
  <c r="BO85" i="17"/>
  <c r="BO77" i="17"/>
  <c r="BO84" i="17"/>
  <c r="BO76" i="17"/>
  <c r="BO83" i="17"/>
  <c r="BO75" i="17"/>
  <c r="BO82" i="17"/>
  <c r="BO74" i="17"/>
  <c r="BO80" i="17"/>
  <c r="T88" i="17"/>
  <c r="AA91" i="17"/>
  <c r="AA97" i="17"/>
  <c r="AA89" i="17"/>
  <c r="AA96" i="17"/>
  <c r="AA88" i="17"/>
  <c r="AA95" i="17"/>
  <c r="AA87" i="17"/>
  <c r="AA94" i="17"/>
  <c r="AA86" i="17"/>
  <c r="AA92" i="17"/>
  <c r="AI90" i="17"/>
  <c r="AQ93" i="17"/>
  <c r="AZ94" i="17"/>
  <c r="AZ86" i="17"/>
  <c r="AZ92" i="17"/>
  <c r="AZ91" i="17"/>
  <c r="AZ90" i="17"/>
  <c r="AZ97" i="17"/>
  <c r="AZ89" i="17"/>
  <c r="AZ95" i="17"/>
  <c r="AZ87" i="17"/>
  <c r="BH96" i="17"/>
  <c r="BP88" i="17"/>
  <c r="E105" i="17"/>
  <c r="BR127" i="17"/>
  <c r="CI127" i="17"/>
  <c r="T165" i="17"/>
  <c r="BH165" i="17"/>
  <c r="AG6" i="17"/>
  <c r="BN9" i="17"/>
  <c r="I18" i="17"/>
  <c r="CA18" i="17" s="1"/>
  <c r="Z21" i="17"/>
  <c r="AH21" i="17"/>
  <c r="AO18" i="17"/>
  <c r="AP21" i="17"/>
  <c r="AW18" i="17"/>
  <c r="AX21" i="17"/>
  <c r="BE18" i="17"/>
  <c r="BF21" i="17"/>
  <c r="BM18" i="17"/>
  <c r="BN21" i="17"/>
  <c r="I30" i="17"/>
  <c r="CA30" i="17" s="1"/>
  <c r="J33" i="17"/>
  <c r="CB33" i="17" s="1"/>
  <c r="K28" i="17"/>
  <c r="CC28" i="17" s="1"/>
  <c r="K36" i="17"/>
  <c r="CC36" i="17" s="1"/>
  <c r="L31" i="17"/>
  <c r="CD31" i="17" s="1"/>
  <c r="Q30" i="17"/>
  <c r="R33" i="17"/>
  <c r="T31" i="17"/>
  <c r="Y30" i="17"/>
  <c r="Z33" i="17"/>
  <c r="AG30" i="17"/>
  <c r="AH33" i="17"/>
  <c r="AO30" i="17"/>
  <c r="AP33" i="17"/>
  <c r="AW30" i="17"/>
  <c r="AX33" i="17"/>
  <c r="BE30" i="17"/>
  <c r="BF33" i="17"/>
  <c r="BM30" i="17"/>
  <c r="BN33" i="17"/>
  <c r="H39" i="17"/>
  <c r="H47" i="17"/>
  <c r="I42" i="17"/>
  <c r="CA42" i="17" s="1"/>
  <c r="J45" i="17"/>
  <c r="CB45" i="17" s="1"/>
  <c r="L43" i="17"/>
  <c r="P39" i="17"/>
  <c r="P47" i="17"/>
  <c r="E54" i="17"/>
  <c r="F57" i="17"/>
  <c r="G52" i="17"/>
  <c r="G60" i="17"/>
  <c r="H55" i="17"/>
  <c r="K56" i="17"/>
  <c r="CC56" i="17" s="1"/>
  <c r="L51" i="17"/>
  <c r="CD51" i="17" s="1"/>
  <c r="L59" i="17"/>
  <c r="CD59" i="17" s="1"/>
  <c r="M54" i="17"/>
  <c r="N57" i="17"/>
  <c r="O52" i="17"/>
  <c r="O60" i="17"/>
  <c r="P55" i="17"/>
  <c r="F65" i="17"/>
  <c r="F73" i="17"/>
  <c r="G68" i="17"/>
  <c r="H63" i="17"/>
  <c r="H71" i="17"/>
  <c r="I66" i="17"/>
  <c r="CA66" i="17" s="1"/>
  <c r="J69" i="17"/>
  <c r="K64" i="17"/>
  <c r="K72" i="17"/>
  <c r="CC72" i="17" s="1"/>
  <c r="L67" i="17"/>
  <c r="N65" i="17"/>
  <c r="N73" i="17"/>
  <c r="O68" i="17"/>
  <c r="P63" i="17"/>
  <c r="P71" i="17"/>
  <c r="Q66" i="17"/>
  <c r="R69" i="17"/>
  <c r="S64" i="17"/>
  <c r="S72" i="17"/>
  <c r="T67" i="17"/>
  <c r="V65" i="17"/>
  <c r="V73" i="17"/>
  <c r="W68" i="17"/>
  <c r="X63" i="17"/>
  <c r="X71" i="17"/>
  <c r="Y66" i="17"/>
  <c r="Z69" i="17"/>
  <c r="AA64" i="17"/>
  <c r="AA72" i="17"/>
  <c r="AB67" i="17"/>
  <c r="AD65" i="17"/>
  <c r="AD73" i="17"/>
  <c r="AE68" i="17"/>
  <c r="AF63" i="17"/>
  <c r="AF71" i="17"/>
  <c r="AG66" i="17"/>
  <c r="AH69" i="17"/>
  <c r="AI64" i="17"/>
  <c r="AI72" i="17"/>
  <c r="AJ67" i="17"/>
  <c r="AL65" i="17"/>
  <c r="AL73" i="17"/>
  <c r="AM68" i="17"/>
  <c r="AN63" i="17"/>
  <c r="AN71" i="17"/>
  <c r="AO66" i="17"/>
  <c r="AP69" i="17"/>
  <c r="AQ64" i="17"/>
  <c r="AQ72" i="17"/>
  <c r="AR67" i="17"/>
  <c r="AT65" i="17"/>
  <c r="AT73" i="17"/>
  <c r="AU68" i="17"/>
  <c r="AV63" i="17"/>
  <c r="AV71" i="17"/>
  <c r="AW66" i="17"/>
  <c r="AX69" i="17"/>
  <c r="AY64" i="17"/>
  <c r="AY72" i="17"/>
  <c r="AZ67" i="17"/>
  <c r="BC65" i="17"/>
  <c r="BE69" i="17"/>
  <c r="BE73" i="17"/>
  <c r="BE65" i="17"/>
  <c r="BE72" i="17"/>
  <c r="BE64" i="17"/>
  <c r="BE70" i="17"/>
  <c r="BE62" i="17"/>
  <c r="BF63" i="17"/>
  <c r="BG66" i="17"/>
  <c r="BH69" i="17"/>
  <c r="BK71" i="17"/>
  <c r="BK63" i="17"/>
  <c r="BK67" i="17"/>
  <c r="BK66" i="17"/>
  <c r="BK72" i="17"/>
  <c r="BK64" i="17"/>
  <c r="BN63" i="17"/>
  <c r="BO66" i="17"/>
  <c r="BP69" i="17"/>
  <c r="K78" i="17"/>
  <c r="CC78" i="17" s="1"/>
  <c r="T81" i="17"/>
  <c r="AA78" i="17"/>
  <c r="AJ84" i="17"/>
  <c r="AQ81" i="17"/>
  <c r="BG79" i="17"/>
  <c r="BG85" i="17"/>
  <c r="BG77" i="17"/>
  <c r="BG84" i="17"/>
  <c r="BG76" i="17"/>
  <c r="BG83" i="17"/>
  <c r="BG75" i="17"/>
  <c r="BG82" i="17"/>
  <c r="BG74" i="17"/>
  <c r="BG80" i="17"/>
  <c r="BO78" i="17"/>
  <c r="L94" i="17"/>
  <c r="CD94" i="17" s="1"/>
  <c r="L86" i="17"/>
  <c r="CD86" i="17" s="1"/>
  <c r="L92" i="17"/>
  <c r="L91" i="17"/>
  <c r="CD91" i="17" s="1"/>
  <c r="L90" i="17"/>
  <c r="L97" i="17"/>
  <c r="L89" i="17"/>
  <c r="L95" i="17"/>
  <c r="L87" i="17"/>
  <c r="CD87" i="17" s="1"/>
  <c r="T93" i="17"/>
  <c r="AA90" i="17"/>
  <c r="AI93" i="17"/>
  <c r="AR94" i="17"/>
  <c r="AR86" i="17"/>
  <c r="AR92" i="17"/>
  <c r="AR91" i="17"/>
  <c r="AR90" i="17"/>
  <c r="AR97" i="17"/>
  <c r="AR89" i="17"/>
  <c r="AR95" i="17"/>
  <c r="AR87" i="17"/>
  <c r="AZ88" i="17"/>
  <c r="BP93" i="17"/>
  <c r="CA115" i="17"/>
  <c r="AR166" i="17"/>
  <c r="AR158" i="17"/>
  <c r="AR164" i="17"/>
  <c r="AR163" i="17"/>
  <c r="AR162" i="17"/>
  <c r="AR169" i="17"/>
  <c r="AR161" i="17"/>
  <c r="AR168" i="17"/>
  <c r="AR160" i="17"/>
  <c r="AR167" i="17"/>
  <c r="AR159" i="17"/>
  <c r="R9" i="17"/>
  <c r="Y6" i="17"/>
  <c r="Z9" i="17"/>
  <c r="AP9" i="17"/>
  <c r="AW6" i="17"/>
  <c r="BF9" i="17"/>
  <c r="BM6" i="17"/>
  <c r="AG18" i="17"/>
  <c r="E3" i="17"/>
  <c r="P4" i="17"/>
  <c r="R2" i="17"/>
  <c r="S5" i="17"/>
  <c r="U3" i="17"/>
  <c r="X4" i="17"/>
  <c r="Z2" i="17"/>
  <c r="AA5" i="17"/>
  <c r="AC3" i="17"/>
  <c r="AF4" i="17"/>
  <c r="AH2" i="17"/>
  <c r="AI5" i="17"/>
  <c r="AK3" i="17"/>
  <c r="AN4" i="17"/>
  <c r="AP2" i="17"/>
  <c r="AQ5" i="17"/>
  <c r="AS3" i="17"/>
  <c r="AV4" i="17"/>
  <c r="AX2" i="17"/>
  <c r="AY5" i="17"/>
  <c r="BA3" i="17"/>
  <c r="BD4" i="17"/>
  <c r="BF2" i="17"/>
  <c r="BG5" i="17"/>
  <c r="BI3" i="17"/>
  <c r="BL4" i="17"/>
  <c r="BN2" i="17"/>
  <c r="BO5" i="17"/>
  <c r="E15" i="17"/>
  <c r="H16" i="17"/>
  <c r="J14" i="17"/>
  <c r="K17" i="17"/>
  <c r="CC17" i="17" s="1"/>
  <c r="M15" i="17"/>
  <c r="P16" i="17"/>
  <c r="R14" i="17"/>
  <c r="S17" i="17"/>
  <c r="U15" i="17"/>
  <c r="X16" i="17"/>
  <c r="Z14" i="17"/>
  <c r="AA17" i="17"/>
  <c r="AC15" i="17"/>
  <c r="AF16" i="17"/>
  <c r="AH14" i="17"/>
  <c r="AI17" i="17"/>
  <c r="AK15" i="17"/>
  <c r="AN16" i="17"/>
  <c r="AP14" i="17"/>
  <c r="AQ17" i="17"/>
  <c r="AS15" i="17"/>
  <c r="AV16" i="17"/>
  <c r="AX14" i="17"/>
  <c r="AY17" i="17"/>
  <c r="BA15" i="17"/>
  <c r="BD16" i="17"/>
  <c r="BF14" i="17"/>
  <c r="BG17" i="17"/>
  <c r="BI15" i="17"/>
  <c r="BL16" i="17"/>
  <c r="BN14" i="17"/>
  <c r="BO17" i="17"/>
  <c r="E27" i="17"/>
  <c r="H28" i="17"/>
  <c r="J26" i="17"/>
  <c r="CB26" i="17" s="1"/>
  <c r="K29" i="17"/>
  <c r="CC29" i="17" s="1"/>
  <c r="M27" i="17"/>
  <c r="P28" i="17"/>
  <c r="R26" i="17"/>
  <c r="S29" i="17"/>
  <c r="U27" i="17"/>
  <c r="X28" i="17"/>
  <c r="Z26" i="17"/>
  <c r="AA29" i="17"/>
  <c r="AC27" i="17"/>
  <c r="AF28" i="17"/>
  <c r="AH26" i="17"/>
  <c r="AI29" i="17"/>
  <c r="AK27" i="17"/>
  <c r="AN28" i="17"/>
  <c r="AP26" i="17"/>
  <c r="AQ29" i="17"/>
  <c r="AS27" i="17"/>
  <c r="AV28" i="17"/>
  <c r="AX26" i="17"/>
  <c r="AY29" i="17"/>
  <c r="BA27" i="17"/>
  <c r="BD28" i="17"/>
  <c r="BF26" i="17"/>
  <c r="BG29" i="17"/>
  <c r="BI27" i="17"/>
  <c r="BL28" i="17"/>
  <c r="BN26" i="17"/>
  <c r="BO29" i="17"/>
  <c r="E39" i="17"/>
  <c r="H40" i="17"/>
  <c r="J38" i="17"/>
  <c r="CB38" i="17" s="1"/>
  <c r="M39" i="17"/>
  <c r="P40" i="17"/>
  <c r="F50" i="17"/>
  <c r="G53" i="17"/>
  <c r="L52" i="17"/>
  <c r="CD52" i="17" s="1"/>
  <c r="N50" i="17"/>
  <c r="O53" i="17"/>
  <c r="H64" i="17"/>
  <c r="J62" i="17"/>
  <c r="CB62" i="17" s="1"/>
  <c r="K65" i="17"/>
  <c r="P64" i="17"/>
  <c r="R62" i="17"/>
  <c r="S65" i="17"/>
  <c r="X64" i="17"/>
  <c r="Z62" i="17"/>
  <c r="AA65" i="17"/>
  <c r="AF64" i="17"/>
  <c r="AH62" i="17"/>
  <c r="AI65" i="17"/>
  <c r="AN64" i="17"/>
  <c r="AP62" i="17"/>
  <c r="AQ65" i="17"/>
  <c r="AV64" i="17"/>
  <c r="AX62" i="17"/>
  <c r="AY65" i="17"/>
  <c r="BC66" i="17"/>
  <c r="BF66" i="17"/>
  <c r="BG69" i="17"/>
  <c r="BH72" i="17"/>
  <c r="BN66" i="17"/>
  <c r="BP72" i="17"/>
  <c r="T84" i="17"/>
  <c r="AR82" i="17"/>
  <c r="AR74" i="17"/>
  <c r="AR80" i="17"/>
  <c r="AR79" i="17"/>
  <c r="AR78" i="17"/>
  <c r="AR85" i="17"/>
  <c r="AR77" i="17"/>
  <c r="AR83" i="17"/>
  <c r="AR75" i="17"/>
  <c r="CD88" i="17"/>
  <c r="T96" i="17"/>
  <c r="AJ94" i="17"/>
  <c r="AJ86" i="17"/>
  <c r="AJ92" i="17"/>
  <c r="AJ91" i="17"/>
  <c r="AJ90" i="17"/>
  <c r="AJ97" i="17"/>
  <c r="AJ89" i="17"/>
  <c r="AJ95" i="17"/>
  <c r="AJ87" i="17"/>
  <c r="BG91" i="17"/>
  <c r="BG97" i="17"/>
  <c r="BG89" i="17"/>
  <c r="BG96" i="17"/>
  <c r="BG88" i="17"/>
  <c r="BG95" i="17"/>
  <c r="BG87" i="17"/>
  <c r="BG94" i="17"/>
  <c r="BG86" i="17"/>
  <c r="BG92" i="17"/>
  <c r="BP96" i="17"/>
  <c r="BR102" i="17"/>
  <c r="CI102" i="17"/>
  <c r="CB102" i="17" s="1"/>
  <c r="CA114" i="17"/>
  <c r="CD121" i="17"/>
  <c r="F130" i="17"/>
  <c r="F122" i="17"/>
  <c r="F128" i="17"/>
  <c r="F127" i="17"/>
  <c r="F126" i="17"/>
  <c r="F133" i="17"/>
  <c r="F125" i="17"/>
  <c r="F132" i="17"/>
  <c r="F124" i="17"/>
  <c r="F131" i="17"/>
  <c r="F123" i="17"/>
  <c r="H154" i="17"/>
  <c r="H146" i="17"/>
  <c r="H152" i="17"/>
  <c r="H151" i="17"/>
  <c r="H150" i="17"/>
  <c r="H157" i="17"/>
  <c r="H149" i="17"/>
  <c r="H156" i="17"/>
  <c r="H148" i="17"/>
  <c r="H155" i="17"/>
  <c r="H147" i="17"/>
  <c r="L166" i="17"/>
  <c r="CD166" i="17" s="1"/>
  <c r="L158" i="17"/>
  <c r="L164" i="17"/>
  <c r="CD164" i="17" s="1"/>
  <c r="L163" i="17"/>
  <c r="L162" i="17"/>
  <c r="L169" i="17"/>
  <c r="CD169" i="17" s="1"/>
  <c r="L161" i="17"/>
  <c r="CD161" i="17" s="1"/>
  <c r="L168" i="17"/>
  <c r="CD168" i="17" s="1"/>
  <c r="L160" i="17"/>
  <c r="L167" i="17"/>
  <c r="CD167" i="17" s="1"/>
  <c r="L159" i="17"/>
  <c r="AR165" i="17"/>
  <c r="BB69" i="17"/>
  <c r="BD67" i="17"/>
  <c r="BJ69" i="17"/>
  <c r="BL67" i="17"/>
  <c r="BM62" i="17"/>
  <c r="BM70" i="17"/>
  <c r="E78" i="17"/>
  <c r="F81" i="17"/>
  <c r="G76" i="17"/>
  <c r="G84" i="17"/>
  <c r="H79" i="17"/>
  <c r="I74" i="17"/>
  <c r="CA74" i="17" s="1"/>
  <c r="I82" i="17"/>
  <c r="J77" i="17"/>
  <c r="CB77" i="17" s="1"/>
  <c r="J85" i="17"/>
  <c r="CB85" i="17" s="1"/>
  <c r="M78" i="17"/>
  <c r="N81" i="17"/>
  <c r="O76" i="17"/>
  <c r="O84" i="17"/>
  <c r="P79" i="17"/>
  <c r="Q74" i="17"/>
  <c r="Q82" i="17"/>
  <c r="R77" i="17"/>
  <c r="R85" i="17"/>
  <c r="U78" i="17"/>
  <c r="V81" i="17"/>
  <c r="W76" i="17"/>
  <c r="W84" i="17"/>
  <c r="X79" i="17"/>
  <c r="Y74" i="17"/>
  <c r="Y82" i="17"/>
  <c r="Z77" i="17"/>
  <c r="Z85" i="17"/>
  <c r="AD81" i="17"/>
  <c r="AE76" i="17"/>
  <c r="AE84" i="17"/>
  <c r="AF79" i="17"/>
  <c r="AG74" i="17"/>
  <c r="AG82" i="17"/>
  <c r="AH77" i="17"/>
  <c r="AH85" i="17"/>
  <c r="AL81" i="17"/>
  <c r="AM76" i="17"/>
  <c r="AM84" i="17"/>
  <c r="AN79" i="17"/>
  <c r="AO74" i="17"/>
  <c r="AO82" i="17"/>
  <c r="AP77" i="17"/>
  <c r="AP85" i="17"/>
  <c r="AT81" i="17"/>
  <c r="AU76" i="17"/>
  <c r="AU84" i="17"/>
  <c r="AV79" i="17"/>
  <c r="AW74" i="17"/>
  <c r="AW82" i="17"/>
  <c r="AX77" i="17"/>
  <c r="AX85" i="17"/>
  <c r="BB81" i="17"/>
  <c r="BC76" i="17"/>
  <c r="BC84" i="17"/>
  <c r="BD79" i="17"/>
  <c r="BE74" i="17"/>
  <c r="BE82" i="17"/>
  <c r="BF77" i="17"/>
  <c r="BF85" i="17"/>
  <c r="BJ81" i="17"/>
  <c r="BK76" i="17"/>
  <c r="BK84" i="17"/>
  <c r="BL79" i="17"/>
  <c r="BM74" i="17"/>
  <c r="BM82" i="17"/>
  <c r="BN77" i="17"/>
  <c r="BN85" i="17"/>
  <c r="E90" i="17"/>
  <c r="F93" i="17"/>
  <c r="G88" i="17"/>
  <c r="G96" i="17"/>
  <c r="H91" i="17"/>
  <c r="I86" i="17"/>
  <c r="CA86" i="17" s="1"/>
  <c r="I94" i="17"/>
  <c r="CA94" i="17" s="1"/>
  <c r="J89" i="17"/>
  <c r="J97" i="17"/>
  <c r="M90" i="17"/>
  <c r="N93" i="17"/>
  <c r="O88" i="17"/>
  <c r="O96" i="17"/>
  <c r="P91" i="17"/>
  <c r="Q86" i="17"/>
  <c r="Q94" i="17"/>
  <c r="R89" i="17"/>
  <c r="R97" i="17"/>
  <c r="U90" i="17"/>
  <c r="V93" i="17"/>
  <c r="W88" i="17"/>
  <c r="W96" i="17"/>
  <c r="X91" i="17"/>
  <c r="Y86" i="17"/>
  <c r="Y94" i="17"/>
  <c r="Z89" i="17"/>
  <c r="Z97" i="17"/>
  <c r="AC90" i="17"/>
  <c r="AE88" i="17"/>
  <c r="AE96" i="17"/>
  <c r="AF91" i="17"/>
  <c r="AG86" i="17"/>
  <c r="AG94" i="17"/>
  <c r="AH89" i="17"/>
  <c r="AH97" i="17"/>
  <c r="AK90" i="17"/>
  <c r="AM88" i="17"/>
  <c r="AM96" i="17"/>
  <c r="AN91" i="17"/>
  <c r="AO86" i="17"/>
  <c r="AO94" i="17"/>
  <c r="AP89" i="17"/>
  <c r="AP97" i="17"/>
  <c r="AS90" i="17"/>
  <c r="AU88" i="17"/>
  <c r="AU96" i="17"/>
  <c r="AV91" i="17"/>
  <c r="AW86" i="17"/>
  <c r="AW94" i="17"/>
  <c r="AX89" i="17"/>
  <c r="AX97" i="17"/>
  <c r="BA90" i="17"/>
  <c r="BB93" i="17"/>
  <c r="BC88" i="17"/>
  <c r="BC96" i="17"/>
  <c r="BD91" i="17"/>
  <c r="BE86" i="17"/>
  <c r="BE94" i="17"/>
  <c r="BF89" i="17"/>
  <c r="BF97" i="17"/>
  <c r="BI90" i="17"/>
  <c r="BJ93" i="17"/>
  <c r="BK88" i="17"/>
  <c r="BK96" i="17"/>
  <c r="BL91" i="17"/>
  <c r="BM86" i="17"/>
  <c r="BM94" i="17"/>
  <c r="BN89" i="17"/>
  <c r="BN97" i="17"/>
  <c r="G105" i="17"/>
  <c r="H100" i="17"/>
  <c r="H108" i="17"/>
  <c r="I103" i="17"/>
  <c r="CA103" i="17" s="1"/>
  <c r="J98" i="17"/>
  <c r="J106" i="17"/>
  <c r="K101" i="17"/>
  <c r="CC101" i="17" s="1"/>
  <c r="K109" i="17"/>
  <c r="CC109" i="17" s="1"/>
  <c r="L104" i="17"/>
  <c r="CD104" i="17" s="1"/>
  <c r="N102" i="17"/>
  <c r="O105" i="17"/>
  <c r="P100" i="17"/>
  <c r="P108" i="17"/>
  <c r="E112" i="17"/>
  <c r="E120" i="17"/>
  <c r="F115" i="17"/>
  <c r="G110" i="17"/>
  <c r="G118" i="17"/>
  <c r="H113" i="17"/>
  <c r="H121" i="17"/>
  <c r="I116" i="17"/>
  <c r="CA116" i="17" s="1"/>
  <c r="L117" i="17"/>
  <c r="CD117" i="17" s="1"/>
  <c r="M112" i="17"/>
  <c r="M120" i="17"/>
  <c r="N115" i="17"/>
  <c r="O110" i="17"/>
  <c r="O118" i="17"/>
  <c r="P113" i="17"/>
  <c r="P121" i="17"/>
  <c r="E128" i="17"/>
  <c r="H129" i="17"/>
  <c r="I124" i="17"/>
  <c r="CA124" i="17" s="1"/>
  <c r="I132" i="17"/>
  <c r="CA132" i="17" s="1"/>
  <c r="J127" i="17"/>
  <c r="L125" i="17"/>
  <c r="L133" i="17"/>
  <c r="M128" i="17"/>
  <c r="P129" i="17"/>
  <c r="E141" i="17"/>
  <c r="F136" i="17"/>
  <c r="F144" i="17"/>
  <c r="G139" i="17"/>
  <c r="I137" i="17"/>
  <c r="I145" i="17"/>
  <c r="CA145" i="17" s="1"/>
  <c r="J140" i="17"/>
  <c r="M141" i="17"/>
  <c r="N136" i="17"/>
  <c r="N144" i="17"/>
  <c r="O139" i="17"/>
  <c r="F149" i="17"/>
  <c r="F157" i="17"/>
  <c r="G152" i="17"/>
  <c r="I150" i="17"/>
  <c r="J153" i="17"/>
  <c r="K148" i="17"/>
  <c r="CC148" i="17" s="1"/>
  <c r="K156" i="17"/>
  <c r="CC156" i="17" s="1"/>
  <c r="L151" i="17"/>
  <c r="CD151" i="17" s="1"/>
  <c r="N149" i="17"/>
  <c r="N157" i="17"/>
  <c r="O152" i="17"/>
  <c r="E162" i="17"/>
  <c r="F165" i="17"/>
  <c r="G160" i="17"/>
  <c r="G168" i="17"/>
  <c r="H163" i="17"/>
  <c r="J161" i="17"/>
  <c r="CB161" i="17" s="1"/>
  <c r="J169" i="17"/>
  <c r="CB169" i="17" s="1"/>
  <c r="K164" i="17"/>
  <c r="CC164" i="17" s="1"/>
  <c r="M162" i="17"/>
  <c r="N165" i="17"/>
  <c r="O160" i="17"/>
  <c r="O168" i="17"/>
  <c r="P163" i="17"/>
  <c r="R161" i="17"/>
  <c r="R169" i="17"/>
  <c r="S164" i="17"/>
  <c r="U162" i="17"/>
  <c r="V165" i="17"/>
  <c r="W160" i="17"/>
  <c r="W168" i="17"/>
  <c r="X163" i="17"/>
  <c r="Z161" i="17"/>
  <c r="Z169" i="17"/>
  <c r="AA164" i="17"/>
  <c r="AC162" i="17"/>
  <c r="AD165" i="17"/>
  <c r="AE160" i="17"/>
  <c r="AE168" i="17"/>
  <c r="AF163" i="17"/>
  <c r="AG166" i="17"/>
  <c r="AH161" i="17"/>
  <c r="AH169" i="17"/>
  <c r="AI164" i="17"/>
  <c r="AK162" i="17"/>
  <c r="AL165" i="17"/>
  <c r="AM160" i="17"/>
  <c r="AM168" i="17"/>
  <c r="AN163" i="17"/>
  <c r="AP161" i="17"/>
  <c r="AP169" i="17"/>
  <c r="AQ164" i="17"/>
  <c r="AS162" i="17"/>
  <c r="AT165" i="17"/>
  <c r="AU160" i="17"/>
  <c r="AU168" i="17"/>
  <c r="AV163" i="17"/>
  <c r="AX161" i="17"/>
  <c r="AX169" i="17"/>
  <c r="AY164" i="17"/>
  <c r="BA162" i="17"/>
  <c r="BB165" i="17"/>
  <c r="BC160" i="17"/>
  <c r="BC168" i="17"/>
  <c r="BD163" i="17"/>
  <c r="BF161" i="17"/>
  <c r="BF169" i="17"/>
  <c r="BG164" i="17"/>
  <c r="BI162" i="17"/>
  <c r="BJ165" i="17"/>
  <c r="BK160" i="17"/>
  <c r="BK168" i="17"/>
  <c r="BL163" i="17"/>
  <c r="BM158" i="17"/>
  <c r="BM166" i="17"/>
  <c r="BN161" i="17"/>
  <c r="BN169" i="17"/>
  <c r="BO164" i="17"/>
  <c r="BP159" i="17"/>
  <c r="BP167" i="17"/>
  <c r="CI165" i="17"/>
  <c r="CA165" i="17" s="1"/>
  <c r="E171" i="17"/>
  <c r="E179" i="17"/>
  <c r="F174" i="17"/>
  <c r="H172" i="17"/>
  <c r="H180" i="17"/>
  <c r="I175" i="17"/>
  <c r="CA175" i="17" s="1"/>
  <c r="J170" i="17"/>
  <c r="J178" i="17"/>
  <c r="K173" i="17"/>
  <c r="K181" i="17"/>
  <c r="L176" i="17"/>
  <c r="CD176" i="17" s="1"/>
  <c r="M171" i="17"/>
  <c r="M179" i="17"/>
  <c r="O171" i="17"/>
  <c r="P178" i="17"/>
  <c r="P170" i="17"/>
  <c r="P175" i="17"/>
  <c r="P180" i="17"/>
  <c r="T173" i="17"/>
  <c r="AF177" i="17"/>
  <c r="AR175" i="17"/>
  <c r="AR174" i="17"/>
  <c r="AR180" i="17"/>
  <c r="AR172" i="17"/>
  <c r="AR179" i="17"/>
  <c r="AR171" i="17"/>
  <c r="AR178" i="17"/>
  <c r="AR170" i="17"/>
  <c r="AR176" i="17"/>
  <c r="AV177" i="17"/>
  <c r="BP175" i="17"/>
  <c r="BP174" i="17"/>
  <c r="BP180" i="17"/>
  <c r="BP172" i="17"/>
  <c r="BP179" i="17"/>
  <c r="BP171" i="17"/>
  <c r="BP178" i="17"/>
  <c r="BP170" i="17"/>
  <c r="BP176" i="17"/>
  <c r="E187" i="17"/>
  <c r="E186" i="17"/>
  <c r="E192" i="17"/>
  <c r="E184" i="17"/>
  <c r="E191" i="17"/>
  <c r="E183" i="17"/>
  <c r="E190" i="17"/>
  <c r="E182" i="17"/>
  <c r="E188" i="17"/>
  <c r="I191" i="17"/>
  <c r="I183" i="17"/>
  <c r="I190" i="17"/>
  <c r="CA190" i="17" s="1"/>
  <c r="I182" i="17"/>
  <c r="CA182" i="17" s="1"/>
  <c r="I188" i="17"/>
  <c r="CA188" i="17" s="1"/>
  <c r="I187" i="17"/>
  <c r="I186" i="17"/>
  <c r="CA186" i="17" s="1"/>
  <c r="I192" i="17"/>
  <c r="CA192" i="17" s="1"/>
  <c r="I184" i="17"/>
  <c r="CA184" i="17" s="1"/>
  <c r="CD192" i="17"/>
  <c r="CI209" i="17"/>
  <c r="BR209" i="17"/>
  <c r="CI217" i="17"/>
  <c r="CC217" i="17" s="1"/>
  <c r="BR217" i="17"/>
  <c r="CI226" i="17"/>
  <c r="CC226" i="17" s="1"/>
  <c r="BR226" i="17"/>
  <c r="Z247" i="17"/>
  <c r="Z246" i="17"/>
  <c r="Z253" i="17"/>
  <c r="Z245" i="17"/>
  <c r="Z252" i="17"/>
  <c r="Z244" i="17"/>
  <c r="Z251" i="17"/>
  <c r="Z243" i="17"/>
  <c r="Z250" i="17"/>
  <c r="Z242" i="17"/>
  <c r="Z248" i="17"/>
  <c r="AP247" i="17"/>
  <c r="AP246" i="17"/>
  <c r="AP253" i="17"/>
  <c r="AP245" i="17"/>
  <c r="AP252" i="17"/>
  <c r="AP244" i="17"/>
  <c r="AP251" i="17"/>
  <c r="AP243" i="17"/>
  <c r="AP250" i="17"/>
  <c r="AP242" i="17"/>
  <c r="AP248" i="17"/>
  <c r="L105" i="17"/>
  <c r="CD105" i="17" s="1"/>
  <c r="I117" i="17"/>
  <c r="CA117" i="17" s="1"/>
  <c r="E129" i="17"/>
  <c r="M129" i="17"/>
  <c r="J141" i="17"/>
  <c r="CB141" i="17" s="1"/>
  <c r="G153" i="17"/>
  <c r="O153" i="17"/>
  <c r="K165" i="17"/>
  <c r="S165" i="17"/>
  <c r="AA165" i="17"/>
  <c r="AI165" i="17"/>
  <c r="AQ165" i="17"/>
  <c r="AY165" i="17"/>
  <c r="BG165" i="17"/>
  <c r="BO165" i="17"/>
  <c r="BP160" i="17"/>
  <c r="BP168" i="17"/>
  <c r="E172" i="17"/>
  <c r="E180" i="17"/>
  <c r="L177" i="17"/>
  <c r="M172" i="17"/>
  <c r="M180" i="17"/>
  <c r="O173" i="17"/>
  <c r="T175" i="17"/>
  <c r="X178" i="17"/>
  <c r="X170" i="17"/>
  <c r="X176" i="17"/>
  <c r="X175" i="17"/>
  <c r="X174" i="17"/>
  <c r="X180" i="17"/>
  <c r="X172" i="17"/>
  <c r="BD179" i="17"/>
  <c r="BD171" i="17"/>
  <c r="BD178" i="17"/>
  <c r="BD170" i="17"/>
  <c r="BD176" i="17"/>
  <c r="BD175" i="17"/>
  <c r="BD174" i="17"/>
  <c r="BD180" i="17"/>
  <c r="BD172" i="17"/>
  <c r="CI173" i="17"/>
  <c r="CB173" i="17" s="1"/>
  <c r="BR173" i="17"/>
  <c r="M187" i="17"/>
  <c r="M186" i="17"/>
  <c r="M192" i="17"/>
  <c r="M184" i="17"/>
  <c r="M191" i="17"/>
  <c r="M183" i="17"/>
  <c r="M190" i="17"/>
  <c r="M182" i="17"/>
  <c r="M188" i="17"/>
  <c r="CI189" i="17"/>
  <c r="BR189" i="17"/>
  <c r="I199" i="17"/>
  <c r="I198" i="17"/>
  <c r="CA198" i="17" s="1"/>
  <c r="I205" i="17"/>
  <c r="I197" i="17"/>
  <c r="I204" i="17"/>
  <c r="CA204" i="17" s="1"/>
  <c r="I196" i="17"/>
  <c r="CA196" i="17" s="1"/>
  <c r="I203" i="17"/>
  <c r="I195" i="17"/>
  <c r="I202" i="17"/>
  <c r="CA202" i="17" s="1"/>
  <c r="I194" i="17"/>
  <c r="CA194" i="17" s="1"/>
  <c r="I200" i="17"/>
  <c r="CA200" i="17" s="1"/>
  <c r="Q199" i="17"/>
  <c r="Q198" i="17"/>
  <c r="Q205" i="17"/>
  <c r="Q197" i="17"/>
  <c r="Q204" i="17"/>
  <c r="Q196" i="17"/>
  <c r="Q203" i="17"/>
  <c r="Q195" i="17"/>
  <c r="Q202" i="17"/>
  <c r="Q194" i="17"/>
  <c r="Q200" i="17"/>
  <c r="BE199" i="17"/>
  <c r="BE198" i="17"/>
  <c r="BE205" i="17"/>
  <c r="BE197" i="17"/>
  <c r="BE204" i="17"/>
  <c r="BE196" i="17"/>
  <c r="BE203" i="17"/>
  <c r="BE195" i="17"/>
  <c r="BE202" i="17"/>
  <c r="BE194" i="17"/>
  <c r="BE200" i="17"/>
  <c r="CI201" i="17"/>
  <c r="BR201" i="17"/>
  <c r="I211" i="17"/>
  <c r="I210" i="17"/>
  <c r="CA210" i="17" s="1"/>
  <c r="I217" i="17"/>
  <c r="I209" i="17"/>
  <c r="I216" i="17"/>
  <c r="CA216" i="17" s="1"/>
  <c r="I208" i="17"/>
  <c r="CA208" i="17" s="1"/>
  <c r="I215" i="17"/>
  <c r="I207" i="17"/>
  <c r="I214" i="17"/>
  <c r="CA214" i="17" s="1"/>
  <c r="I206" i="17"/>
  <c r="CA206" i="17" s="1"/>
  <c r="I212" i="17"/>
  <c r="CA212" i="17" s="1"/>
  <c r="I223" i="17"/>
  <c r="CA223" i="17" s="1"/>
  <c r="I222" i="17"/>
  <c r="CA222" i="17" s="1"/>
  <c r="I229" i="17"/>
  <c r="CA229" i="17" s="1"/>
  <c r="I221" i="17"/>
  <c r="I228" i="17"/>
  <c r="CA228" i="17" s="1"/>
  <c r="I220" i="17"/>
  <c r="CA220" i="17" s="1"/>
  <c r="I227" i="17"/>
  <c r="I219" i="17"/>
  <c r="CA219" i="17" s="1"/>
  <c r="I226" i="17"/>
  <c r="I218" i="17"/>
  <c r="I224" i="17"/>
  <c r="N235" i="17"/>
  <c r="N234" i="17"/>
  <c r="N241" i="17"/>
  <c r="N233" i="17"/>
  <c r="N240" i="17"/>
  <c r="N232" i="17"/>
  <c r="N239" i="17"/>
  <c r="N231" i="17"/>
  <c r="N238" i="17"/>
  <c r="N230" i="17"/>
  <c r="N236" i="17"/>
  <c r="J259" i="17"/>
  <c r="CB259" i="17" s="1"/>
  <c r="J258" i="17"/>
  <c r="J265" i="17"/>
  <c r="J257" i="17"/>
  <c r="CB257" i="17" s="1"/>
  <c r="J264" i="17"/>
  <c r="CB264" i="17" s="1"/>
  <c r="J256" i="17"/>
  <c r="CB256" i="17" s="1"/>
  <c r="J263" i="17"/>
  <c r="CB263" i="17" s="1"/>
  <c r="J255" i="17"/>
  <c r="CB255" i="17" s="1"/>
  <c r="J262" i="17"/>
  <c r="J254" i="17"/>
  <c r="J260" i="17"/>
  <c r="CB260" i="17" s="1"/>
  <c r="AF271" i="17"/>
  <c r="AF270" i="17"/>
  <c r="AF276" i="17"/>
  <c r="AF268" i="17"/>
  <c r="AF275" i="17"/>
  <c r="AF267" i="17"/>
  <c r="AF277" i="17"/>
  <c r="AF274" i="17"/>
  <c r="AF273" i="17"/>
  <c r="AF272" i="17"/>
  <c r="AF269" i="17"/>
  <c r="AF266" i="17"/>
  <c r="AJ275" i="17"/>
  <c r="AJ267" i="17"/>
  <c r="AJ274" i="17"/>
  <c r="AJ266" i="17"/>
  <c r="AJ272" i="17"/>
  <c r="AJ271" i="17"/>
  <c r="AJ277" i="17"/>
  <c r="AJ276" i="17"/>
  <c r="AJ273" i="17"/>
  <c r="AJ270" i="17"/>
  <c r="AJ269" i="17"/>
  <c r="AJ268" i="17"/>
  <c r="BA270" i="17"/>
  <c r="BA277" i="17"/>
  <c r="BA269" i="17"/>
  <c r="BA275" i="17"/>
  <c r="BA267" i="17"/>
  <c r="BA274" i="17"/>
  <c r="BA266" i="17"/>
  <c r="BA276" i="17"/>
  <c r="BA273" i="17"/>
  <c r="BA272" i="17"/>
  <c r="BA271" i="17"/>
  <c r="BA268" i="17"/>
  <c r="BD69" i="17"/>
  <c r="BL69" i="17"/>
  <c r="BM64" i="17"/>
  <c r="BM72" i="17"/>
  <c r="G78" i="17"/>
  <c r="H81" i="17"/>
  <c r="I76" i="17"/>
  <c r="CA76" i="17" s="1"/>
  <c r="I84" i="17"/>
  <c r="CA84" i="17" s="1"/>
  <c r="J79" i="17"/>
  <c r="CB79" i="17" s="1"/>
  <c r="M80" i="17"/>
  <c r="O78" i="17"/>
  <c r="P81" i="17"/>
  <c r="Q76" i="17"/>
  <c r="Q84" i="17"/>
  <c r="R79" i="17"/>
  <c r="U80" i="17"/>
  <c r="W78" i="17"/>
  <c r="X81" i="17"/>
  <c r="Y76" i="17"/>
  <c r="Y84" i="17"/>
  <c r="Z79" i="17"/>
  <c r="AC80" i="17"/>
  <c r="AD75" i="17"/>
  <c r="AD83" i="17"/>
  <c r="AE78" i="17"/>
  <c r="AF81" i="17"/>
  <c r="AG76" i="17"/>
  <c r="AG84" i="17"/>
  <c r="AH79" i="17"/>
  <c r="AL75" i="17"/>
  <c r="AL83" i="17"/>
  <c r="AM78" i="17"/>
  <c r="AN81" i="17"/>
  <c r="AO76" i="17"/>
  <c r="AO84" i="17"/>
  <c r="AP79" i="17"/>
  <c r="AT75" i="17"/>
  <c r="AT83" i="17"/>
  <c r="AU78" i="17"/>
  <c r="AV81" i="17"/>
  <c r="AW76" i="17"/>
  <c r="AW84" i="17"/>
  <c r="AX79" i="17"/>
  <c r="BA80" i="17"/>
  <c r="BB75" i="17"/>
  <c r="BB83" i="17"/>
  <c r="BC78" i="17"/>
  <c r="BD81" i="17"/>
  <c r="BE76" i="17"/>
  <c r="BE84" i="17"/>
  <c r="BF79" i="17"/>
  <c r="BJ75" i="17"/>
  <c r="BJ83" i="17"/>
  <c r="BK78" i="17"/>
  <c r="BL81" i="17"/>
  <c r="BM76" i="17"/>
  <c r="BM84" i="17"/>
  <c r="BN79" i="17"/>
  <c r="G90" i="17"/>
  <c r="H93" i="17"/>
  <c r="J91" i="17"/>
  <c r="CB91" i="17" s="1"/>
  <c r="O90" i="17"/>
  <c r="P93" i="17"/>
  <c r="R91" i="17"/>
  <c r="W90" i="17"/>
  <c r="X93" i="17"/>
  <c r="Z91" i="17"/>
  <c r="AE90" i="17"/>
  <c r="AF93" i="17"/>
  <c r="AH91" i="17"/>
  <c r="AM90" i="17"/>
  <c r="AN93" i="17"/>
  <c r="AP91" i="17"/>
  <c r="AU90" i="17"/>
  <c r="AV93" i="17"/>
  <c r="AX91" i="17"/>
  <c r="BC90" i="17"/>
  <c r="BD93" i="17"/>
  <c r="BF91" i="17"/>
  <c r="BK90" i="17"/>
  <c r="BL93" i="17"/>
  <c r="BN91" i="17"/>
  <c r="H102" i="17"/>
  <c r="I105" i="17"/>
  <c r="CA105" i="17" s="1"/>
  <c r="K103" i="17"/>
  <c r="CC103" i="17" s="1"/>
  <c r="L98" i="17"/>
  <c r="L106" i="17"/>
  <c r="P102" i="17"/>
  <c r="BR101" i="17"/>
  <c r="BR109" i="17"/>
  <c r="E114" i="17"/>
  <c r="F117" i="17"/>
  <c r="H115" i="17"/>
  <c r="I110" i="17"/>
  <c r="CA110" i="17" s="1"/>
  <c r="I118" i="17"/>
  <c r="CA118" i="17" s="1"/>
  <c r="M114" i="17"/>
  <c r="N117" i="17"/>
  <c r="P115" i="17"/>
  <c r="BR110" i="17"/>
  <c r="BR112" i="17"/>
  <c r="BR114" i="17"/>
  <c r="BR116" i="17"/>
  <c r="BR118" i="17"/>
  <c r="BR120" i="17"/>
  <c r="E122" i="17"/>
  <c r="E130" i="17"/>
  <c r="I126" i="17"/>
  <c r="CA126" i="17" s="1"/>
  <c r="J129" i="17"/>
  <c r="CB129" i="17" s="1"/>
  <c r="L127" i="17"/>
  <c r="M122" i="17"/>
  <c r="M130" i="17"/>
  <c r="BR126" i="17"/>
  <c r="F138" i="17"/>
  <c r="G141" i="17"/>
  <c r="I139" i="17"/>
  <c r="J134" i="17"/>
  <c r="J142" i="17"/>
  <c r="N138" i="17"/>
  <c r="O141" i="17"/>
  <c r="BR135" i="17"/>
  <c r="BR143" i="17"/>
  <c r="G146" i="17"/>
  <c r="G154" i="17"/>
  <c r="L153" i="17"/>
  <c r="N151" i="17"/>
  <c r="O146" i="17"/>
  <c r="O154" i="17"/>
  <c r="H165" i="17"/>
  <c r="K158" i="17"/>
  <c r="K166" i="17"/>
  <c r="CC166" i="17" s="1"/>
  <c r="P165" i="17"/>
  <c r="S158" i="17"/>
  <c r="S166" i="17"/>
  <c r="X165" i="17"/>
  <c r="AA158" i="17"/>
  <c r="AA166" i="17"/>
  <c r="AF165" i="17"/>
  <c r="AI158" i="17"/>
  <c r="AI166" i="17"/>
  <c r="AN165" i="17"/>
  <c r="AQ158" i="17"/>
  <c r="AQ166" i="17"/>
  <c r="AV165" i="17"/>
  <c r="AY158" i="17"/>
  <c r="AY166" i="17"/>
  <c r="BD165" i="17"/>
  <c r="BG158" i="17"/>
  <c r="BG166" i="17"/>
  <c r="BL165" i="17"/>
  <c r="BO158" i="17"/>
  <c r="BO166" i="17"/>
  <c r="BP161" i="17"/>
  <c r="BP169" i="17"/>
  <c r="BR164" i="17"/>
  <c r="E173" i="17"/>
  <c r="E181" i="17"/>
  <c r="I177" i="17"/>
  <c r="L170" i="17"/>
  <c r="L178" i="17"/>
  <c r="M173" i="17"/>
  <c r="M181" i="17"/>
  <c r="O174" i="17"/>
  <c r="Q181" i="17"/>
  <c r="Q173" i="17"/>
  <c r="Q178" i="17"/>
  <c r="Q170" i="17"/>
  <c r="Q180" i="17"/>
  <c r="T176" i="17"/>
  <c r="X171" i="17"/>
  <c r="AB175" i="17"/>
  <c r="AB174" i="17"/>
  <c r="AB180" i="17"/>
  <c r="AB172" i="17"/>
  <c r="AB179" i="17"/>
  <c r="AB171" i="17"/>
  <c r="AB178" i="17"/>
  <c r="AB170" i="17"/>
  <c r="AB176" i="17"/>
  <c r="AN179" i="17"/>
  <c r="AN171" i="17"/>
  <c r="AN178" i="17"/>
  <c r="AN170" i="17"/>
  <c r="AN176" i="17"/>
  <c r="AN175" i="17"/>
  <c r="AN174" i="17"/>
  <c r="AN180" i="17"/>
  <c r="AN172" i="17"/>
  <c r="BD173" i="17"/>
  <c r="BH175" i="17"/>
  <c r="BH174" i="17"/>
  <c r="BH180" i="17"/>
  <c r="BH172" i="17"/>
  <c r="BH179" i="17"/>
  <c r="BH171" i="17"/>
  <c r="BH178" i="17"/>
  <c r="BH170" i="17"/>
  <c r="BH176" i="17"/>
  <c r="CI177" i="17"/>
  <c r="BR177" i="17"/>
  <c r="CB188" i="17"/>
  <c r="M185" i="17"/>
  <c r="I201" i="17"/>
  <c r="Q201" i="17"/>
  <c r="AO199" i="17"/>
  <c r="AO198" i="17"/>
  <c r="AO205" i="17"/>
  <c r="AO197" i="17"/>
  <c r="AO204" i="17"/>
  <c r="AO196" i="17"/>
  <c r="AO203" i="17"/>
  <c r="AO195" i="17"/>
  <c r="AO202" i="17"/>
  <c r="AO194" i="17"/>
  <c r="AO200" i="17"/>
  <c r="AW199" i="17"/>
  <c r="AW198" i="17"/>
  <c r="AW205" i="17"/>
  <c r="AW197" i="17"/>
  <c r="AW204" i="17"/>
  <c r="AW196" i="17"/>
  <c r="AW203" i="17"/>
  <c r="AW195" i="17"/>
  <c r="AW202" i="17"/>
  <c r="AW194" i="17"/>
  <c r="AW200" i="17"/>
  <c r="BE201" i="17"/>
  <c r="I213" i="17"/>
  <c r="AO211" i="17"/>
  <c r="AO210" i="17"/>
  <c r="AO217" i="17"/>
  <c r="AO209" i="17"/>
  <c r="AO216" i="17"/>
  <c r="AO208" i="17"/>
  <c r="AO215" i="17"/>
  <c r="AO207" i="17"/>
  <c r="AO214" i="17"/>
  <c r="AO206" i="17"/>
  <c r="AO212" i="17"/>
  <c r="BE211" i="17"/>
  <c r="BE210" i="17"/>
  <c r="BE217" i="17"/>
  <c r="BE209" i="17"/>
  <c r="BE216" i="17"/>
  <c r="BE208" i="17"/>
  <c r="BE215" i="17"/>
  <c r="BE207" i="17"/>
  <c r="BE214" i="17"/>
  <c r="BE206" i="17"/>
  <c r="BE212" i="17"/>
  <c r="BM211" i="17"/>
  <c r="BM210" i="17"/>
  <c r="BM217" i="17"/>
  <c r="BM209" i="17"/>
  <c r="BM216" i="17"/>
  <c r="BM208" i="17"/>
  <c r="BM215" i="17"/>
  <c r="BM207" i="17"/>
  <c r="BM214" i="17"/>
  <c r="BM206" i="17"/>
  <c r="BM212" i="17"/>
  <c r="CI207" i="17"/>
  <c r="CC207" i="17" s="1"/>
  <c r="BR207" i="17"/>
  <c r="CI215" i="17"/>
  <c r="BR215" i="17"/>
  <c r="I225" i="17"/>
  <c r="CI218" i="17"/>
  <c r="CD218" i="17" s="1"/>
  <c r="BR218" i="17"/>
  <c r="N237" i="17"/>
  <c r="J247" i="17"/>
  <c r="CB247" i="17" s="1"/>
  <c r="J246" i="17"/>
  <c r="J253" i="17"/>
  <c r="CB253" i="17" s="1"/>
  <c r="J245" i="17"/>
  <c r="CB245" i="17" s="1"/>
  <c r="J252" i="17"/>
  <c r="CB252" i="17" s="1"/>
  <c r="J244" i="17"/>
  <c r="CB244" i="17" s="1"/>
  <c r="J251" i="17"/>
  <c r="CB251" i="17" s="1"/>
  <c r="J243" i="17"/>
  <c r="CB243" i="17" s="1"/>
  <c r="J250" i="17"/>
  <c r="J242" i="17"/>
  <c r="J248" i="17"/>
  <c r="CB248" i="17" s="1"/>
  <c r="BF247" i="17"/>
  <c r="BF246" i="17"/>
  <c r="BF253" i="17"/>
  <c r="BF245" i="17"/>
  <c r="BF252" i="17"/>
  <c r="BF244" i="17"/>
  <c r="BF251" i="17"/>
  <c r="BF243" i="17"/>
  <c r="BF250" i="17"/>
  <c r="BF242" i="17"/>
  <c r="BF248" i="17"/>
  <c r="J261" i="17"/>
  <c r="CB261" i="17" s="1"/>
  <c r="CD257" i="17"/>
  <c r="BB64" i="17"/>
  <c r="BD62" i="17"/>
  <c r="BJ64" i="17"/>
  <c r="BL62" i="17"/>
  <c r="BM65" i="17"/>
  <c r="BM73" i="17"/>
  <c r="F76" i="17"/>
  <c r="G79" i="17"/>
  <c r="H74" i="17"/>
  <c r="H82" i="17"/>
  <c r="I77" i="17"/>
  <c r="CA77" i="17" s="1"/>
  <c r="I85" i="17"/>
  <c r="CA85" i="17" s="1"/>
  <c r="J80" i="17"/>
  <c r="CB80" i="17" s="1"/>
  <c r="N76" i="17"/>
  <c r="O79" i="17"/>
  <c r="P74" i="17"/>
  <c r="Q77" i="17"/>
  <c r="Q85" i="17"/>
  <c r="R80" i="17"/>
  <c r="V76" i="17"/>
  <c r="W79" i="17"/>
  <c r="X74" i="17"/>
  <c r="Y77" i="17"/>
  <c r="Y85" i="17"/>
  <c r="Z80" i="17"/>
  <c r="AD76" i="17"/>
  <c r="AE79" i="17"/>
  <c r="AF74" i="17"/>
  <c r="AG77" i="17"/>
  <c r="AG85" i="17"/>
  <c r="AH80" i="17"/>
  <c r="AL76" i="17"/>
  <c r="AM79" i="17"/>
  <c r="AN74" i="17"/>
  <c r="AO77" i="17"/>
  <c r="AO85" i="17"/>
  <c r="AP80" i="17"/>
  <c r="AT76" i="17"/>
  <c r="AU79" i="17"/>
  <c r="AV74" i="17"/>
  <c r="AW77" i="17"/>
  <c r="AW85" i="17"/>
  <c r="AX80" i="17"/>
  <c r="BA81" i="17"/>
  <c r="BB76" i="17"/>
  <c r="BB84" i="17"/>
  <c r="BC79" i="17"/>
  <c r="BD74" i="17"/>
  <c r="BD82" i="17"/>
  <c r="BE77" i="17"/>
  <c r="BE85" i="17"/>
  <c r="BF80" i="17"/>
  <c r="BI81" i="17"/>
  <c r="BJ76" i="17"/>
  <c r="BJ84" i="17"/>
  <c r="BK79" i="17"/>
  <c r="BL74" i="17"/>
  <c r="BL82" i="17"/>
  <c r="BM77" i="17"/>
  <c r="BM85" i="17"/>
  <c r="BN80" i="17"/>
  <c r="E93" i="17"/>
  <c r="F88" i="17"/>
  <c r="F96" i="17"/>
  <c r="G91" i="17"/>
  <c r="H86" i="17"/>
  <c r="H94" i="17"/>
  <c r="J92" i="17"/>
  <c r="M93" i="17"/>
  <c r="N96" i="17"/>
  <c r="O91" i="17"/>
  <c r="P86" i="17"/>
  <c r="P94" i="17"/>
  <c r="R92" i="17"/>
  <c r="U93" i="17"/>
  <c r="V88" i="17"/>
  <c r="V96" i="17"/>
  <c r="W91" i="17"/>
  <c r="X86" i="17"/>
  <c r="X94" i="17"/>
  <c r="Z92" i="17"/>
  <c r="AC93" i="17"/>
  <c r="AE91" i="17"/>
  <c r="AF86" i="17"/>
  <c r="AF94" i="17"/>
  <c r="AH92" i="17"/>
  <c r="AK93" i="17"/>
  <c r="AM91" i="17"/>
  <c r="AN86" i="17"/>
  <c r="AN94" i="17"/>
  <c r="AP92" i="17"/>
  <c r="AS93" i="17"/>
  <c r="AU91" i="17"/>
  <c r="AV86" i="17"/>
  <c r="AV94" i="17"/>
  <c r="AX92" i="17"/>
  <c r="BA93" i="17"/>
  <c r="BB96" i="17"/>
  <c r="BC91" i="17"/>
  <c r="BD86" i="17"/>
  <c r="BD94" i="17"/>
  <c r="BF92" i="17"/>
  <c r="BI93" i="17"/>
  <c r="BJ88" i="17"/>
  <c r="BJ96" i="17"/>
  <c r="BK91" i="17"/>
  <c r="BL86" i="17"/>
  <c r="BL94" i="17"/>
  <c r="BM89" i="17"/>
  <c r="BM97" i="17"/>
  <c r="BN92" i="17"/>
  <c r="G100" i="17"/>
  <c r="H103" i="17"/>
  <c r="I98" i="17"/>
  <c r="I106" i="17"/>
  <c r="J101" i="17"/>
  <c r="CB101" i="17" s="1"/>
  <c r="J109" i="17"/>
  <c r="CB109" i="17" s="1"/>
  <c r="K104" i="17"/>
  <c r="CC104" i="17" s="1"/>
  <c r="L99" i="17"/>
  <c r="L107" i="17"/>
  <c r="O100" i="17"/>
  <c r="P103" i="17"/>
  <c r="E115" i="17"/>
  <c r="F110" i="17"/>
  <c r="F118" i="17"/>
  <c r="G113" i="17"/>
  <c r="G121" i="17"/>
  <c r="H116" i="17"/>
  <c r="I111" i="17"/>
  <c r="CA111" i="17" s="1"/>
  <c r="I119" i="17"/>
  <c r="CA119" i="17" s="1"/>
  <c r="L112" i="17"/>
  <c r="CD112" i="17" s="1"/>
  <c r="M115" i="17"/>
  <c r="N110" i="17"/>
  <c r="N118" i="17"/>
  <c r="O113" i="17"/>
  <c r="O121" i="17"/>
  <c r="P116" i="17"/>
  <c r="E123" i="17"/>
  <c r="E131" i="17"/>
  <c r="G129" i="17"/>
  <c r="H124" i="17"/>
  <c r="H132" i="17"/>
  <c r="I127" i="17"/>
  <c r="J122" i="17"/>
  <c r="CB122" i="17" s="1"/>
  <c r="J130" i="17"/>
  <c r="L128" i="17"/>
  <c r="CD128" i="17" s="1"/>
  <c r="M123" i="17"/>
  <c r="M131" i="17"/>
  <c r="O129" i="17"/>
  <c r="P124" i="17"/>
  <c r="P132" i="17"/>
  <c r="E136" i="17"/>
  <c r="E144" i="17"/>
  <c r="F139" i="17"/>
  <c r="G134" i="17"/>
  <c r="G142" i="17"/>
  <c r="I140" i="17"/>
  <c r="J135" i="17"/>
  <c r="CB135" i="17" s="1"/>
  <c r="J143" i="17"/>
  <c r="CB143" i="17" s="1"/>
  <c r="L141" i="17"/>
  <c r="CD141" i="17" s="1"/>
  <c r="M136" i="17"/>
  <c r="M144" i="17"/>
  <c r="N139" i="17"/>
  <c r="O134" i="17"/>
  <c r="O142" i="17"/>
  <c r="F152" i="17"/>
  <c r="G147" i="17"/>
  <c r="G155" i="17"/>
  <c r="I153" i="17"/>
  <c r="J148" i="17"/>
  <c r="CB148" i="17" s="1"/>
  <c r="J156" i="17"/>
  <c r="CB156" i="17" s="1"/>
  <c r="K151" i="17"/>
  <c r="CC151" i="17" s="1"/>
  <c r="L146" i="17"/>
  <c r="CD146" i="17" s="1"/>
  <c r="L154" i="17"/>
  <c r="CD154" i="17" s="1"/>
  <c r="N152" i="17"/>
  <c r="O147" i="17"/>
  <c r="O155" i="17"/>
  <c r="E165" i="17"/>
  <c r="G163" i="17"/>
  <c r="H158" i="17"/>
  <c r="H166" i="17"/>
  <c r="J164" i="17"/>
  <c r="CB164" i="17" s="1"/>
  <c r="K159" i="17"/>
  <c r="CC159" i="17" s="1"/>
  <c r="K167" i="17"/>
  <c r="CC167" i="17" s="1"/>
  <c r="M165" i="17"/>
  <c r="O163" i="17"/>
  <c r="P158" i="17"/>
  <c r="P166" i="17"/>
  <c r="R164" i="17"/>
  <c r="S159" i="17"/>
  <c r="S167" i="17"/>
  <c r="U165" i="17"/>
  <c r="W163" i="17"/>
  <c r="X158" i="17"/>
  <c r="X166" i="17"/>
  <c r="Z164" i="17"/>
  <c r="AA159" i="17"/>
  <c r="AA167" i="17"/>
  <c r="AC165" i="17"/>
  <c r="AE163" i="17"/>
  <c r="AF158" i="17"/>
  <c r="AF166" i="17"/>
  <c r="AH164" i="17"/>
  <c r="AI159" i="17"/>
  <c r="AI167" i="17"/>
  <c r="AK165" i="17"/>
  <c r="AM163" i="17"/>
  <c r="AN158" i="17"/>
  <c r="AN166" i="17"/>
  <c r="AP164" i="17"/>
  <c r="AQ159" i="17"/>
  <c r="AQ167" i="17"/>
  <c r="AS165" i="17"/>
  <c r="AU163" i="17"/>
  <c r="AV158" i="17"/>
  <c r="AV166" i="17"/>
  <c r="AX164" i="17"/>
  <c r="AY159" i="17"/>
  <c r="AY167" i="17"/>
  <c r="BA165" i="17"/>
  <c r="BC163" i="17"/>
  <c r="BD158" i="17"/>
  <c r="BD166" i="17"/>
  <c r="BF164" i="17"/>
  <c r="BG159" i="17"/>
  <c r="BG167" i="17"/>
  <c r="BI165" i="17"/>
  <c r="BK163" i="17"/>
  <c r="BL158" i="17"/>
  <c r="BL166" i="17"/>
  <c r="BN164" i="17"/>
  <c r="BO159" i="17"/>
  <c r="BO167" i="17"/>
  <c r="BP162" i="17"/>
  <c r="BR161" i="17"/>
  <c r="BR169" i="17"/>
  <c r="E174" i="17"/>
  <c r="F177" i="17"/>
  <c r="H175" i="17"/>
  <c r="I170" i="17"/>
  <c r="I178" i="17"/>
  <c r="K176" i="17"/>
  <c r="CC176" i="17" s="1"/>
  <c r="L171" i="17"/>
  <c r="L179" i="17"/>
  <c r="M174" i="17"/>
  <c r="O176" i="17"/>
  <c r="Q171" i="17"/>
  <c r="R176" i="17"/>
  <c r="R181" i="17"/>
  <c r="R173" i="17"/>
  <c r="R179" i="17"/>
  <c r="T177" i="17"/>
  <c r="W175" i="17"/>
  <c r="W181" i="17"/>
  <c r="W173" i="17"/>
  <c r="W180" i="17"/>
  <c r="W172" i="17"/>
  <c r="W179" i="17"/>
  <c r="W171" i="17"/>
  <c r="X173" i="17"/>
  <c r="AB173" i="17"/>
  <c r="AN173" i="17"/>
  <c r="BD177" i="17"/>
  <c r="BH173" i="17"/>
  <c r="CI181" i="17"/>
  <c r="CB181" i="17" s="1"/>
  <c r="BR181" i="17"/>
  <c r="M189" i="17"/>
  <c r="CI187" i="17"/>
  <c r="BR187" i="17"/>
  <c r="CD200" i="17"/>
  <c r="AO201" i="17"/>
  <c r="AW201" i="17"/>
  <c r="BM199" i="17"/>
  <c r="BM198" i="17"/>
  <c r="BM205" i="17"/>
  <c r="BM197" i="17"/>
  <c r="BM204" i="17"/>
  <c r="BM196" i="17"/>
  <c r="BM203" i="17"/>
  <c r="BM195" i="17"/>
  <c r="BM202" i="17"/>
  <c r="BM194" i="17"/>
  <c r="BM200" i="17"/>
  <c r="CI199" i="17"/>
  <c r="CC199" i="17" s="1"/>
  <c r="BR199" i="17"/>
  <c r="Y211" i="17"/>
  <c r="Y210" i="17"/>
  <c r="Y217" i="17"/>
  <c r="Y209" i="17"/>
  <c r="Y216" i="17"/>
  <c r="Y208" i="17"/>
  <c r="Y215" i="17"/>
  <c r="Y207" i="17"/>
  <c r="Y214" i="17"/>
  <c r="Y206" i="17"/>
  <c r="Y212" i="17"/>
  <c r="AG211" i="17"/>
  <c r="AG210" i="17"/>
  <c r="AG217" i="17"/>
  <c r="AG209" i="17"/>
  <c r="AG216" i="17"/>
  <c r="AG208" i="17"/>
  <c r="AG215" i="17"/>
  <c r="AG207" i="17"/>
  <c r="AG214" i="17"/>
  <c r="AG206" i="17"/>
  <c r="AG212" i="17"/>
  <c r="AO213" i="17"/>
  <c r="BE213" i="17"/>
  <c r="BM213" i="17"/>
  <c r="CA241" i="17"/>
  <c r="J249" i="17"/>
  <c r="CB249" i="17" s="1"/>
  <c r="AI287" i="17"/>
  <c r="AI279" i="17"/>
  <c r="AI284" i="17"/>
  <c r="AI283" i="17"/>
  <c r="AI282" i="17"/>
  <c r="AI289" i="17"/>
  <c r="AI281" i="17"/>
  <c r="AI288" i="17"/>
  <c r="AI280" i="17"/>
  <c r="AI286" i="17"/>
  <c r="AI285" i="17"/>
  <c r="AI278" i="17"/>
  <c r="AY287" i="17"/>
  <c r="AY279" i="17"/>
  <c r="AY284" i="17"/>
  <c r="AY283" i="17"/>
  <c r="AY282" i="17"/>
  <c r="AY289" i="17"/>
  <c r="AY281" i="17"/>
  <c r="AY288" i="17"/>
  <c r="AY280" i="17"/>
  <c r="AY286" i="17"/>
  <c r="AY285" i="17"/>
  <c r="AY278" i="17"/>
  <c r="J81" i="17"/>
  <c r="R81" i="17"/>
  <c r="Z81" i="17"/>
  <c r="AH81" i="17"/>
  <c r="AP81" i="17"/>
  <c r="AX81" i="17"/>
  <c r="BC80" i="17"/>
  <c r="BF81" i="17"/>
  <c r="BK80" i="17"/>
  <c r="BN81" i="17"/>
  <c r="G92" i="17"/>
  <c r="J93" i="17"/>
  <c r="R93" i="17"/>
  <c r="W92" i="17"/>
  <c r="Z93" i="17"/>
  <c r="AE92" i="17"/>
  <c r="AH93" i="17"/>
  <c r="AM92" i="17"/>
  <c r="AP93" i="17"/>
  <c r="AU92" i="17"/>
  <c r="AX93" i="17"/>
  <c r="BC92" i="17"/>
  <c r="BF93" i="17"/>
  <c r="BK92" i="17"/>
  <c r="BN93" i="17"/>
  <c r="H104" i="17"/>
  <c r="K105" i="17"/>
  <c r="CC105" i="17" s="1"/>
  <c r="L100" i="17"/>
  <c r="CD100" i="17" s="1"/>
  <c r="L108" i="17"/>
  <c r="CD108" i="17" s="1"/>
  <c r="P104" i="17"/>
  <c r="E116" i="17"/>
  <c r="H117" i="17"/>
  <c r="I112" i="17"/>
  <c r="CA112" i="17" s="1"/>
  <c r="I120" i="17"/>
  <c r="CA120" i="17" s="1"/>
  <c r="M116" i="17"/>
  <c r="P117" i="17"/>
  <c r="E124" i="17"/>
  <c r="E132" i="17"/>
  <c r="L129" i="17"/>
  <c r="CD129" i="17" s="1"/>
  <c r="M124" i="17"/>
  <c r="M132" i="17"/>
  <c r="F140" i="17"/>
  <c r="I141" i="17"/>
  <c r="CA141" i="17" s="1"/>
  <c r="J136" i="17"/>
  <c r="J144" i="17"/>
  <c r="N140" i="17"/>
  <c r="F153" i="17"/>
  <c r="G148" i="17"/>
  <c r="G156" i="17"/>
  <c r="L147" i="17"/>
  <c r="L155" i="17"/>
  <c r="CD155" i="17" s="1"/>
  <c r="N153" i="17"/>
  <c r="O148" i="17"/>
  <c r="O156" i="17"/>
  <c r="G164" i="17"/>
  <c r="H159" i="17"/>
  <c r="H167" i="17"/>
  <c r="J165" i="17"/>
  <c r="K160" i="17"/>
  <c r="K168" i="17"/>
  <c r="CC168" i="17" s="1"/>
  <c r="O164" i="17"/>
  <c r="P159" i="17"/>
  <c r="P167" i="17"/>
  <c r="R165" i="17"/>
  <c r="S160" i="17"/>
  <c r="S168" i="17"/>
  <c r="W164" i="17"/>
  <c r="X159" i="17"/>
  <c r="X167" i="17"/>
  <c r="Z165" i="17"/>
  <c r="AA160" i="17"/>
  <c r="AA168" i="17"/>
  <c r="AE164" i="17"/>
  <c r="AF159" i="17"/>
  <c r="AF167" i="17"/>
  <c r="AH165" i="17"/>
  <c r="AI160" i="17"/>
  <c r="AI168" i="17"/>
  <c r="AM164" i="17"/>
  <c r="AN159" i="17"/>
  <c r="AN167" i="17"/>
  <c r="AP165" i="17"/>
  <c r="AQ160" i="17"/>
  <c r="AQ168" i="17"/>
  <c r="AU164" i="17"/>
  <c r="AV159" i="17"/>
  <c r="AV167" i="17"/>
  <c r="AX165" i="17"/>
  <c r="AY160" i="17"/>
  <c r="AY168" i="17"/>
  <c r="BC164" i="17"/>
  <c r="BD159" i="17"/>
  <c r="BD167" i="17"/>
  <c r="BF165" i="17"/>
  <c r="BG160" i="17"/>
  <c r="BG168" i="17"/>
  <c r="BK164" i="17"/>
  <c r="BL159" i="17"/>
  <c r="BL167" i="17"/>
  <c r="BN165" i="17"/>
  <c r="BO160" i="17"/>
  <c r="BO168" i="17"/>
  <c r="BP163" i="17"/>
  <c r="E175" i="17"/>
  <c r="H176" i="17"/>
  <c r="I171" i="17"/>
  <c r="I179" i="17"/>
  <c r="K177" i="17"/>
  <c r="L172" i="17"/>
  <c r="CD172" i="17" s="1"/>
  <c r="L180" i="17"/>
  <c r="CD180" i="17" s="1"/>
  <c r="M175" i="17"/>
  <c r="O177" i="17"/>
  <c r="Q172" i="17"/>
  <c r="T178" i="17"/>
  <c r="X177" i="17"/>
  <c r="AB177" i="17"/>
  <c r="AJ175" i="17"/>
  <c r="AJ174" i="17"/>
  <c r="AJ180" i="17"/>
  <c r="AJ172" i="17"/>
  <c r="AJ179" i="17"/>
  <c r="AJ171" i="17"/>
  <c r="AJ178" i="17"/>
  <c r="AJ170" i="17"/>
  <c r="AJ176" i="17"/>
  <c r="AN177" i="17"/>
  <c r="AZ175" i="17"/>
  <c r="AZ174" i="17"/>
  <c r="AZ180" i="17"/>
  <c r="AZ172" i="17"/>
  <c r="AZ179" i="17"/>
  <c r="AZ171" i="17"/>
  <c r="AZ178" i="17"/>
  <c r="AZ170" i="17"/>
  <c r="AZ176" i="17"/>
  <c r="BD181" i="17"/>
  <c r="BH177" i="17"/>
  <c r="M193" i="17"/>
  <c r="CB196" i="17"/>
  <c r="BM201" i="17"/>
  <c r="Q211" i="17"/>
  <c r="Q210" i="17"/>
  <c r="Q217" i="17"/>
  <c r="Q209" i="17"/>
  <c r="Q216" i="17"/>
  <c r="Q208" i="17"/>
  <c r="Q215" i="17"/>
  <c r="Q207" i="17"/>
  <c r="Q214" i="17"/>
  <c r="Q206" i="17"/>
  <c r="Q212" i="17"/>
  <c r="Y213" i="17"/>
  <c r="AG213" i="17"/>
  <c r="CI213" i="17"/>
  <c r="BR213" i="17"/>
  <c r="AH247" i="17"/>
  <c r="AH246" i="17"/>
  <c r="AH253" i="17"/>
  <c r="AH245" i="17"/>
  <c r="AH252" i="17"/>
  <c r="AH244" i="17"/>
  <c r="AH251" i="17"/>
  <c r="AH243" i="17"/>
  <c r="AH250" i="17"/>
  <c r="AH242" i="17"/>
  <c r="AH248" i="17"/>
  <c r="BN247" i="17"/>
  <c r="BN246" i="17"/>
  <c r="BN253" i="17"/>
  <c r="BN245" i="17"/>
  <c r="BN252" i="17"/>
  <c r="BN244" i="17"/>
  <c r="BN251" i="17"/>
  <c r="BN243" i="17"/>
  <c r="BN250" i="17"/>
  <c r="BN242" i="17"/>
  <c r="BN248" i="17"/>
  <c r="AS270" i="17"/>
  <c r="AS277" i="17"/>
  <c r="AS269" i="17"/>
  <c r="AS275" i="17"/>
  <c r="AS267" i="17"/>
  <c r="AS274" i="17"/>
  <c r="AS266" i="17"/>
  <c r="AS276" i="17"/>
  <c r="AS273" i="17"/>
  <c r="AS272" i="17"/>
  <c r="AS271" i="17"/>
  <c r="AS268" i="17"/>
  <c r="BO287" i="17"/>
  <c r="BO279" i="17"/>
  <c r="BO284" i="17"/>
  <c r="BO283" i="17"/>
  <c r="BO282" i="17"/>
  <c r="BO289" i="17"/>
  <c r="BO281" i="17"/>
  <c r="BO288" i="17"/>
  <c r="BO280" i="17"/>
  <c r="BO286" i="17"/>
  <c r="BO285" i="17"/>
  <c r="BO278" i="17"/>
  <c r="G81" i="17"/>
  <c r="J74" i="17"/>
  <c r="CB74" i="17" s="1"/>
  <c r="J82" i="17"/>
  <c r="O81" i="17"/>
  <c r="R74" i="17"/>
  <c r="R82" i="17"/>
  <c r="W81" i="17"/>
  <c r="Z74" i="17"/>
  <c r="Z82" i="17"/>
  <c r="AE81" i="17"/>
  <c r="AH74" i="17"/>
  <c r="AH82" i="17"/>
  <c r="AM81" i="17"/>
  <c r="AP74" i="17"/>
  <c r="AP82" i="17"/>
  <c r="AU81" i="17"/>
  <c r="AX74" i="17"/>
  <c r="AX82" i="17"/>
  <c r="BC81" i="17"/>
  <c r="BF74" i="17"/>
  <c r="BF82" i="17"/>
  <c r="BK81" i="17"/>
  <c r="BN74" i="17"/>
  <c r="BN82" i="17"/>
  <c r="G93" i="17"/>
  <c r="J86" i="17"/>
  <c r="CB86" i="17" s="1"/>
  <c r="J94" i="17"/>
  <c r="CB94" i="17" s="1"/>
  <c r="O93" i="17"/>
  <c r="R86" i="17"/>
  <c r="R94" i="17"/>
  <c r="W93" i="17"/>
  <c r="Z86" i="17"/>
  <c r="Z94" i="17"/>
  <c r="AE93" i="17"/>
  <c r="AH86" i="17"/>
  <c r="AH94" i="17"/>
  <c r="AM93" i="17"/>
  <c r="AP86" i="17"/>
  <c r="AP94" i="17"/>
  <c r="AU93" i="17"/>
  <c r="AX86" i="17"/>
  <c r="AX94" i="17"/>
  <c r="BC93" i="17"/>
  <c r="BF86" i="17"/>
  <c r="BF94" i="17"/>
  <c r="BK93" i="17"/>
  <c r="BN86" i="17"/>
  <c r="BN94" i="17"/>
  <c r="H105" i="17"/>
  <c r="L101" i="17"/>
  <c r="CD101" i="17" s="1"/>
  <c r="L109" i="17"/>
  <c r="CD109" i="17" s="1"/>
  <c r="P105" i="17"/>
  <c r="E117" i="17"/>
  <c r="I113" i="17"/>
  <c r="CA113" i="17" s="1"/>
  <c r="I121" i="17"/>
  <c r="CA121" i="17" s="1"/>
  <c r="M117" i="17"/>
  <c r="E125" i="17"/>
  <c r="E133" i="17"/>
  <c r="I129" i="17"/>
  <c r="CA129" i="17" s="1"/>
  <c r="J124" i="17"/>
  <c r="CB124" i="17" s="1"/>
  <c r="J132" i="17"/>
  <c r="CB132" i="17" s="1"/>
  <c r="L122" i="17"/>
  <c r="CD122" i="17" s="1"/>
  <c r="L130" i="17"/>
  <c r="M125" i="17"/>
  <c r="M133" i="17"/>
  <c r="F141" i="17"/>
  <c r="G136" i="17"/>
  <c r="G144" i="17"/>
  <c r="I134" i="17"/>
  <c r="I142" i="17"/>
  <c r="J137" i="17"/>
  <c r="J145" i="17"/>
  <c r="CB145" i="17" s="1"/>
  <c r="N141" i="17"/>
  <c r="O136" i="17"/>
  <c r="O144" i="17"/>
  <c r="F146" i="17"/>
  <c r="F154" i="17"/>
  <c r="G149" i="17"/>
  <c r="G157" i="17"/>
  <c r="K153" i="17"/>
  <c r="L148" i="17"/>
  <c r="CD148" i="17" s="1"/>
  <c r="L156" i="17"/>
  <c r="CD156" i="17" s="1"/>
  <c r="N146" i="17"/>
  <c r="N154" i="17"/>
  <c r="O149" i="17"/>
  <c r="O157" i="17"/>
  <c r="G165" i="17"/>
  <c r="H160" i="17"/>
  <c r="H168" i="17"/>
  <c r="J158" i="17"/>
  <c r="J166" i="17"/>
  <c r="CB166" i="17" s="1"/>
  <c r="K161" i="17"/>
  <c r="CC161" i="17" s="1"/>
  <c r="K169" i="17"/>
  <c r="CC169" i="17" s="1"/>
  <c r="O165" i="17"/>
  <c r="P160" i="17"/>
  <c r="P168" i="17"/>
  <c r="S161" i="17"/>
  <c r="S169" i="17"/>
  <c r="W165" i="17"/>
  <c r="X160" i="17"/>
  <c r="X168" i="17"/>
  <c r="AA161" i="17"/>
  <c r="AA169" i="17"/>
  <c r="AE165" i="17"/>
  <c r="AF160" i="17"/>
  <c r="AF168" i="17"/>
  <c r="AH158" i="17"/>
  <c r="AH166" i="17"/>
  <c r="AI161" i="17"/>
  <c r="AI169" i="17"/>
  <c r="AM165" i="17"/>
  <c r="AN160" i="17"/>
  <c r="AN168" i="17"/>
  <c r="AP158" i="17"/>
  <c r="AP166" i="17"/>
  <c r="AQ161" i="17"/>
  <c r="AQ169" i="17"/>
  <c r="AU165" i="17"/>
  <c r="AV160" i="17"/>
  <c r="AV168" i="17"/>
  <c r="AX158" i="17"/>
  <c r="AX166" i="17"/>
  <c r="AY161" i="17"/>
  <c r="AY169" i="17"/>
  <c r="BC165" i="17"/>
  <c r="BD160" i="17"/>
  <c r="BD168" i="17"/>
  <c r="BF158" i="17"/>
  <c r="BF166" i="17"/>
  <c r="BG161" i="17"/>
  <c r="BG169" i="17"/>
  <c r="BK165" i="17"/>
  <c r="BL160" i="17"/>
  <c r="BL168" i="17"/>
  <c r="BN158" i="17"/>
  <c r="BN166" i="17"/>
  <c r="BO161" i="17"/>
  <c r="BO169" i="17"/>
  <c r="BP164" i="17"/>
  <c r="E176" i="17"/>
  <c r="H177" i="17"/>
  <c r="I172" i="17"/>
  <c r="CA172" i="17" s="1"/>
  <c r="I180" i="17"/>
  <c r="CA180" i="17" s="1"/>
  <c r="L173" i="17"/>
  <c r="L181" i="17"/>
  <c r="M176" i="17"/>
  <c r="Q174" i="17"/>
  <c r="X179" i="17"/>
  <c r="AB181" i="17"/>
  <c r="AN181" i="17"/>
  <c r="BH181" i="17"/>
  <c r="CD188" i="17"/>
  <c r="CI185" i="17"/>
  <c r="BR185" i="17"/>
  <c r="CI193" i="17"/>
  <c r="CC193" i="17" s="1"/>
  <c r="BR193" i="17"/>
  <c r="Y199" i="17"/>
  <c r="Y198" i="17"/>
  <c r="Y205" i="17"/>
  <c r="Y197" i="17"/>
  <c r="Y204" i="17"/>
  <c r="Y196" i="17"/>
  <c r="Y203" i="17"/>
  <c r="Y195" i="17"/>
  <c r="Y202" i="17"/>
  <c r="Y194" i="17"/>
  <c r="Y200" i="17"/>
  <c r="CI197" i="17"/>
  <c r="BR197" i="17"/>
  <c r="CI205" i="17"/>
  <c r="CC205" i="17" s="1"/>
  <c r="BR205" i="17"/>
  <c r="F235" i="17"/>
  <c r="F234" i="17"/>
  <c r="F241" i="17"/>
  <c r="F233" i="17"/>
  <c r="F240" i="17"/>
  <c r="F232" i="17"/>
  <c r="F239" i="17"/>
  <c r="F231" i="17"/>
  <c r="F238" i="17"/>
  <c r="F230" i="17"/>
  <c r="F236" i="17"/>
  <c r="R247" i="17"/>
  <c r="R246" i="17"/>
  <c r="R253" i="17"/>
  <c r="R245" i="17"/>
  <c r="R252" i="17"/>
  <c r="R244" i="17"/>
  <c r="R251" i="17"/>
  <c r="R243" i="17"/>
  <c r="R250" i="17"/>
  <c r="R242" i="17"/>
  <c r="R248" i="17"/>
  <c r="AH249" i="17"/>
  <c r="BN249" i="17"/>
  <c r="CA264" i="17"/>
  <c r="BP165" i="17"/>
  <c r="E177" i="17"/>
  <c r="M177" i="17"/>
  <c r="O175" i="17"/>
  <c r="O180" i="17"/>
  <c r="O172" i="17"/>
  <c r="O179" i="17"/>
  <c r="T174" i="17"/>
  <c r="T180" i="17"/>
  <c r="T172" i="17"/>
  <c r="T179" i="17"/>
  <c r="T171" i="17"/>
  <c r="AF179" i="17"/>
  <c r="AF171" i="17"/>
  <c r="AF178" i="17"/>
  <c r="AF170" i="17"/>
  <c r="AF176" i="17"/>
  <c r="AF175" i="17"/>
  <c r="AF174" i="17"/>
  <c r="AF180" i="17"/>
  <c r="AF172" i="17"/>
  <c r="AV179" i="17"/>
  <c r="AV171" i="17"/>
  <c r="AV178" i="17"/>
  <c r="AV170" i="17"/>
  <c r="AV176" i="17"/>
  <c r="AV175" i="17"/>
  <c r="AV174" i="17"/>
  <c r="AV180" i="17"/>
  <c r="AV172" i="17"/>
  <c r="CI211" i="17"/>
  <c r="BR211" i="17"/>
  <c r="AX247" i="17"/>
  <c r="AX246" i="17"/>
  <c r="AX253" i="17"/>
  <c r="AX245" i="17"/>
  <c r="AX252" i="17"/>
  <c r="AX244" i="17"/>
  <c r="AX251" i="17"/>
  <c r="AX243" i="17"/>
  <c r="AX250" i="17"/>
  <c r="AX242" i="17"/>
  <c r="AX248" i="17"/>
  <c r="S272" i="17"/>
  <c r="S271" i="17"/>
  <c r="S277" i="17"/>
  <c r="S269" i="17"/>
  <c r="S276" i="17"/>
  <c r="S268" i="17"/>
  <c r="S275" i="17"/>
  <c r="S274" i="17"/>
  <c r="S273" i="17"/>
  <c r="S270" i="17"/>
  <c r="S267" i="17"/>
  <c r="S266" i="17"/>
  <c r="AC270" i="17"/>
  <c r="AC277" i="17"/>
  <c r="AC269" i="17"/>
  <c r="AC275" i="17"/>
  <c r="AC267" i="17"/>
  <c r="AC274" i="17"/>
  <c r="AC266" i="17"/>
  <c r="AC276" i="17"/>
  <c r="AC273" i="17"/>
  <c r="AC272" i="17"/>
  <c r="AC271" i="17"/>
  <c r="AC268" i="17"/>
  <c r="G75" i="17"/>
  <c r="J76" i="17"/>
  <c r="CB76" i="17" s="1"/>
  <c r="O75" i="17"/>
  <c r="R76" i="17"/>
  <c r="W75" i="17"/>
  <c r="Z76" i="17"/>
  <c r="AE75" i="17"/>
  <c r="AH76" i="17"/>
  <c r="AM75" i="17"/>
  <c r="AP76" i="17"/>
  <c r="AU75" i="17"/>
  <c r="AX76" i="17"/>
  <c r="BA77" i="17"/>
  <c r="BC75" i="17"/>
  <c r="BF76" i="17"/>
  <c r="BI77" i="17"/>
  <c r="BK75" i="17"/>
  <c r="BN76" i="17"/>
  <c r="E89" i="17"/>
  <c r="G87" i="17"/>
  <c r="J88" i="17"/>
  <c r="CB88" i="17" s="1"/>
  <c r="M89" i="17"/>
  <c r="O87" i="17"/>
  <c r="R88" i="17"/>
  <c r="U89" i="17"/>
  <c r="W87" i="17"/>
  <c r="Z88" i="17"/>
  <c r="AC89" i="17"/>
  <c r="AE87" i="17"/>
  <c r="AH88" i="17"/>
  <c r="AK89" i="17"/>
  <c r="AM87" i="17"/>
  <c r="AP88" i="17"/>
  <c r="AS89" i="17"/>
  <c r="AU87" i="17"/>
  <c r="AX88" i="17"/>
  <c r="BA89" i="17"/>
  <c r="BC87" i="17"/>
  <c r="BF88" i="17"/>
  <c r="BI89" i="17"/>
  <c r="BK87" i="17"/>
  <c r="BN88" i="17"/>
  <c r="H99" i="17"/>
  <c r="K100" i="17"/>
  <c r="CC100" i="17" s="1"/>
  <c r="P99" i="17"/>
  <c r="E111" i="17"/>
  <c r="H112" i="17"/>
  <c r="M111" i="17"/>
  <c r="P112" i="17"/>
  <c r="G125" i="17"/>
  <c r="I123" i="17"/>
  <c r="L124" i="17"/>
  <c r="CD124" i="17" s="1"/>
  <c r="O125" i="17"/>
  <c r="F135" i="17"/>
  <c r="I136" i="17"/>
  <c r="L137" i="17"/>
  <c r="N135" i="17"/>
  <c r="F148" i="17"/>
  <c r="I149" i="17"/>
  <c r="CA149" i="17" s="1"/>
  <c r="K147" i="17"/>
  <c r="N148" i="17"/>
  <c r="E161" i="17"/>
  <c r="G159" i="17"/>
  <c r="J160" i="17"/>
  <c r="M161" i="17"/>
  <c r="O159" i="17"/>
  <c r="R160" i="17"/>
  <c r="U161" i="17"/>
  <c r="W159" i="17"/>
  <c r="Z160" i="17"/>
  <c r="AC161" i="17"/>
  <c r="AE159" i="17"/>
  <c r="AH160" i="17"/>
  <c r="AK161" i="17"/>
  <c r="AM159" i="17"/>
  <c r="AP160" i="17"/>
  <c r="AS161" i="17"/>
  <c r="AU159" i="17"/>
  <c r="AX160" i="17"/>
  <c r="BA161" i="17"/>
  <c r="BC159" i="17"/>
  <c r="BF160" i="17"/>
  <c r="BI161" i="17"/>
  <c r="BK159" i="17"/>
  <c r="BN160" i="17"/>
  <c r="BP158" i="17"/>
  <c r="E170" i="17"/>
  <c r="F173" i="17"/>
  <c r="H171" i="17"/>
  <c r="K172" i="17"/>
  <c r="CC172" i="17" s="1"/>
  <c r="M170" i="17"/>
  <c r="O170" i="17"/>
  <c r="O181" i="17"/>
  <c r="Q176" i="17"/>
  <c r="R174" i="17"/>
  <c r="T170" i="17"/>
  <c r="W177" i="17"/>
  <c r="AF173" i="17"/>
  <c r="AJ181" i="17"/>
  <c r="AV173" i="17"/>
  <c r="AZ181" i="17"/>
  <c r="BL179" i="17"/>
  <c r="BL171" i="17"/>
  <c r="BL178" i="17"/>
  <c r="BL170" i="17"/>
  <c r="BL176" i="17"/>
  <c r="BL175" i="17"/>
  <c r="BL174" i="17"/>
  <c r="BL180" i="17"/>
  <c r="BL172" i="17"/>
  <c r="CI183" i="17"/>
  <c r="BR183" i="17"/>
  <c r="CI191" i="17"/>
  <c r="BR191" i="17"/>
  <c r="AG199" i="17"/>
  <c r="AG198" i="17"/>
  <c r="AG205" i="17"/>
  <c r="AG197" i="17"/>
  <c r="AG204" i="17"/>
  <c r="AG196" i="17"/>
  <c r="AG203" i="17"/>
  <c r="AG195" i="17"/>
  <c r="AG202" i="17"/>
  <c r="AG194" i="17"/>
  <c r="AG200" i="17"/>
  <c r="CI195" i="17"/>
  <c r="BR195" i="17"/>
  <c r="CI203" i="17"/>
  <c r="BR203" i="17"/>
  <c r="CB212" i="17"/>
  <c r="CD212" i="17"/>
  <c r="AW211" i="17"/>
  <c r="AW210" i="17"/>
  <c r="AW217" i="17"/>
  <c r="AW209" i="17"/>
  <c r="AW216" i="17"/>
  <c r="AW208" i="17"/>
  <c r="AW215" i="17"/>
  <c r="AW207" i="17"/>
  <c r="AW214" i="17"/>
  <c r="AW206" i="17"/>
  <c r="AW212" i="17"/>
  <c r="CB222" i="17"/>
  <c r="AX249" i="17"/>
  <c r="CD264" i="17"/>
  <c r="H271" i="17"/>
  <c r="H276" i="17"/>
  <c r="H268" i="17"/>
  <c r="H273" i="17"/>
  <c r="H272" i="17"/>
  <c r="H270" i="17"/>
  <c r="H269" i="17"/>
  <c r="H267" i="17"/>
  <c r="H277" i="17"/>
  <c r="H266" i="17"/>
  <c r="H274" i="17"/>
  <c r="M270" i="17"/>
  <c r="M277" i="17"/>
  <c r="M269" i="17"/>
  <c r="M275" i="17"/>
  <c r="M267" i="17"/>
  <c r="M274" i="17"/>
  <c r="M266" i="17"/>
  <c r="M276" i="17"/>
  <c r="M273" i="17"/>
  <c r="M272" i="17"/>
  <c r="M271" i="17"/>
  <c r="M268" i="17"/>
  <c r="Z170" i="17"/>
  <c r="Z178" i="17"/>
  <c r="AE177" i="17"/>
  <c r="AG175" i="17"/>
  <c r="AH170" i="17"/>
  <c r="AH178" i="17"/>
  <c r="AM177" i="17"/>
  <c r="AO175" i="17"/>
  <c r="AP170" i="17"/>
  <c r="AP178" i="17"/>
  <c r="AU177" i="17"/>
  <c r="AW175" i="17"/>
  <c r="AX170" i="17"/>
  <c r="AX178" i="17"/>
  <c r="BC177" i="17"/>
  <c r="BE175" i="17"/>
  <c r="BF170" i="17"/>
  <c r="BF178" i="17"/>
  <c r="BG173" i="17"/>
  <c r="BG181" i="17"/>
  <c r="BK177" i="17"/>
  <c r="BM175" i="17"/>
  <c r="BN170" i="17"/>
  <c r="BN178" i="17"/>
  <c r="BO173" i="17"/>
  <c r="BO181" i="17"/>
  <c r="F183" i="17"/>
  <c r="F191" i="17"/>
  <c r="G186" i="17"/>
  <c r="H189" i="17"/>
  <c r="O186" i="17"/>
  <c r="P189" i="17"/>
  <c r="E196" i="17"/>
  <c r="E204" i="17"/>
  <c r="G194" i="17"/>
  <c r="G202" i="17"/>
  <c r="J195" i="17"/>
  <c r="J203" i="17"/>
  <c r="K198" i="17"/>
  <c r="CC198" i="17" s="1"/>
  <c r="L201" i="17"/>
  <c r="M196" i="17"/>
  <c r="M204" i="17"/>
  <c r="R195" i="17"/>
  <c r="R203" i="17"/>
  <c r="S198" i="17"/>
  <c r="T201" i="17"/>
  <c r="U196" i="17"/>
  <c r="U204" i="17"/>
  <c r="AB201" i="17"/>
  <c r="AC196" i="17"/>
  <c r="AC204" i="17"/>
  <c r="AJ201" i="17"/>
  <c r="AK196" i="17"/>
  <c r="AK204" i="17"/>
  <c r="AR201" i="17"/>
  <c r="AS196" i="17"/>
  <c r="AS204" i="17"/>
  <c r="AZ201" i="17"/>
  <c r="BA196" i="17"/>
  <c r="BA204" i="17"/>
  <c r="BH201" i="17"/>
  <c r="BI196" i="17"/>
  <c r="BI204" i="17"/>
  <c r="BP201" i="17"/>
  <c r="E208" i="17"/>
  <c r="E216" i="17"/>
  <c r="L213" i="17"/>
  <c r="M208" i="17"/>
  <c r="M216" i="17"/>
  <c r="T213" i="17"/>
  <c r="U208" i="17"/>
  <c r="U216" i="17"/>
  <c r="AB213" i="17"/>
  <c r="AC208" i="17"/>
  <c r="AC216" i="17"/>
  <c r="AJ213" i="17"/>
  <c r="AK208" i="17"/>
  <c r="AK216" i="17"/>
  <c r="AR213" i="17"/>
  <c r="AS208" i="17"/>
  <c r="AS216" i="17"/>
  <c r="AZ213" i="17"/>
  <c r="BA208" i="17"/>
  <c r="BA216" i="17"/>
  <c r="BH213" i="17"/>
  <c r="BI208" i="17"/>
  <c r="BI216" i="17"/>
  <c r="BJ211" i="17"/>
  <c r="BL209" i="17"/>
  <c r="BL217" i="17"/>
  <c r="BP213" i="17"/>
  <c r="E220" i="17"/>
  <c r="E228" i="17"/>
  <c r="H221" i="17"/>
  <c r="H229" i="17"/>
  <c r="L225" i="17"/>
  <c r="M220" i="17"/>
  <c r="M228" i="17"/>
  <c r="P221" i="17"/>
  <c r="P229" i="17"/>
  <c r="E233" i="17"/>
  <c r="E241" i="17"/>
  <c r="I237" i="17"/>
  <c r="CA237" i="17" s="1"/>
  <c r="J232" i="17"/>
  <c r="J240" i="17"/>
  <c r="CB240" i="17" s="1"/>
  <c r="M233" i="17"/>
  <c r="M241" i="17"/>
  <c r="E249" i="17"/>
  <c r="F244" i="17"/>
  <c r="F252" i="17"/>
  <c r="G247" i="17"/>
  <c r="H242" i="17"/>
  <c r="H250" i="17"/>
  <c r="I245" i="17"/>
  <c r="CA245" i="17" s="1"/>
  <c r="I253" i="17"/>
  <c r="CA253" i="17" s="1"/>
  <c r="M249" i="17"/>
  <c r="N244" i="17"/>
  <c r="N252" i="17"/>
  <c r="O247" i="17"/>
  <c r="P242" i="17"/>
  <c r="P250" i="17"/>
  <c r="Q245" i="17"/>
  <c r="Q253" i="17"/>
  <c r="U249" i="17"/>
  <c r="V244" i="17"/>
  <c r="V252" i="17"/>
  <c r="Y245" i="17"/>
  <c r="Y253" i="17"/>
  <c r="AC249" i="17"/>
  <c r="AD244" i="17"/>
  <c r="AD252" i="17"/>
  <c r="AG245" i="17"/>
  <c r="AG253" i="17"/>
  <c r="AK249" i="17"/>
  <c r="AL244" i="17"/>
  <c r="AL252" i="17"/>
  <c r="AO245" i="17"/>
  <c r="AO253" i="17"/>
  <c r="AS249" i="17"/>
  <c r="AT244" i="17"/>
  <c r="AT252" i="17"/>
  <c r="AW245" i="17"/>
  <c r="AW253" i="17"/>
  <c r="BA249" i="17"/>
  <c r="BB244" i="17"/>
  <c r="BB252" i="17"/>
  <c r="BE245" i="17"/>
  <c r="BE253" i="17"/>
  <c r="BI249" i="17"/>
  <c r="BJ244" i="17"/>
  <c r="BJ252" i="17"/>
  <c r="BM245" i="17"/>
  <c r="BM253" i="17"/>
  <c r="E261" i="17"/>
  <c r="F256" i="17"/>
  <c r="F264" i="17"/>
  <c r="I257" i="17"/>
  <c r="CA257" i="17" s="1"/>
  <c r="I265" i="17"/>
  <c r="M261" i="17"/>
  <c r="N256" i="17"/>
  <c r="N264" i="17"/>
  <c r="P273" i="17"/>
  <c r="T275" i="17"/>
  <c r="T267" i="17"/>
  <c r="T274" i="17"/>
  <c r="T266" i="17"/>
  <c r="T272" i="17"/>
  <c r="T271" i="17"/>
  <c r="AK270" i="17"/>
  <c r="AK277" i="17"/>
  <c r="AK269" i="17"/>
  <c r="AK275" i="17"/>
  <c r="AK267" i="17"/>
  <c r="AK274" i="17"/>
  <c r="AK266" i="17"/>
  <c r="AV273" i="17"/>
  <c r="BD273" i="17"/>
  <c r="BL274" i="17"/>
  <c r="BL266" i="17"/>
  <c r="BL271" i="17"/>
  <c r="BL270" i="17"/>
  <c r="BL277" i="17"/>
  <c r="BL269" i="17"/>
  <c r="BL276" i="17"/>
  <c r="BL268" i="17"/>
  <c r="BL275" i="17"/>
  <c r="BL267" i="17"/>
  <c r="CA288" i="17"/>
  <c r="K287" i="17"/>
  <c r="K279" i="17"/>
  <c r="K284" i="17"/>
  <c r="CC284" i="17" s="1"/>
  <c r="K283" i="17"/>
  <c r="K282" i="17"/>
  <c r="CC282" i="17" s="1"/>
  <c r="K289" i="17"/>
  <c r="K281" i="17"/>
  <c r="K288" i="17"/>
  <c r="CC288" i="17" s="1"/>
  <c r="K280" i="17"/>
  <c r="CC280" i="17" s="1"/>
  <c r="AN286" i="17"/>
  <c r="AN278" i="17"/>
  <c r="AN283" i="17"/>
  <c r="AN282" i="17"/>
  <c r="AN289" i="17"/>
  <c r="AN281" i="17"/>
  <c r="AN288" i="17"/>
  <c r="AN280" i="17"/>
  <c r="AN287" i="17"/>
  <c r="AN279" i="17"/>
  <c r="BG278" i="17"/>
  <c r="BL286" i="17"/>
  <c r="BL278" i="17"/>
  <c r="BL283" i="17"/>
  <c r="BL282" i="17"/>
  <c r="BL289" i="17"/>
  <c r="BL281" i="17"/>
  <c r="BL288" i="17"/>
  <c r="BL280" i="17"/>
  <c r="BL287" i="17"/>
  <c r="BL279" i="17"/>
  <c r="H298" i="17"/>
  <c r="H290" i="17"/>
  <c r="H296" i="17"/>
  <c r="H295" i="17"/>
  <c r="H294" i="17"/>
  <c r="H301" i="17"/>
  <c r="H293" i="17"/>
  <c r="H300" i="17"/>
  <c r="H292" i="17"/>
  <c r="H299" i="17"/>
  <c r="H291" i="17"/>
  <c r="BR297" i="17"/>
  <c r="CI297" i="17"/>
  <c r="I322" i="17"/>
  <c r="I314" i="17"/>
  <c r="I320" i="17"/>
  <c r="I319" i="17"/>
  <c r="CA319" i="17" s="1"/>
  <c r="I318" i="17"/>
  <c r="I325" i="17"/>
  <c r="CA325" i="17" s="1"/>
  <c r="I317" i="17"/>
  <c r="CA317" i="17" s="1"/>
  <c r="I324" i="17"/>
  <c r="I316" i="17"/>
  <c r="I323" i="17"/>
  <c r="CA323" i="17" s="1"/>
  <c r="I315" i="17"/>
  <c r="CA315" i="17" s="1"/>
  <c r="BR314" i="17"/>
  <c r="CI314" i="17"/>
  <c r="CB314" i="17" s="1"/>
  <c r="BR322" i="17"/>
  <c r="CI322" i="17"/>
  <c r="CD322" i="17" s="1"/>
  <c r="BR303" i="17"/>
  <c r="CI303" i="17"/>
  <c r="BR311" i="17"/>
  <c r="CI311" i="17"/>
  <c r="CC311" i="17" s="1"/>
  <c r="BR327" i="17"/>
  <c r="CI327" i="17"/>
  <c r="CC327" i="17" s="1"/>
  <c r="BR335" i="17"/>
  <c r="CI335" i="17"/>
  <c r="Y177" i="17"/>
  <c r="Z172" i="17"/>
  <c r="Z180" i="17"/>
  <c r="AE171" i="17"/>
  <c r="AE179" i="17"/>
  <c r="AG177" i="17"/>
  <c r="AH172" i="17"/>
  <c r="AH180" i="17"/>
  <c r="AM171" i="17"/>
  <c r="AM179" i="17"/>
  <c r="AO177" i="17"/>
  <c r="AP172" i="17"/>
  <c r="AP180" i="17"/>
  <c r="AU171" i="17"/>
  <c r="AU179" i="17"/>
  <c r="AW177" i="17"/>
  <c r="AX172" i="17"/>
  <c r="AX180" i="17"/>
  <c r="BC171" i="17"/>
  <c r="BC179" i="17"/>
  <c r="BE177" i="17"/>
  <c r="BF172" i="17"/>
  <c r="BF180" i="17"/>
  <c r="BG175" i="17"/>
  <c r="BK171" i="17"/>
  <c r="BK179" i="17"/>
  <c r="BM177" i="17"/>
  <c r="BN172" i="17"/>
  <c r="BN180" i="17"/>
  <c r="BO175" i="17"/>
  <c r="F185" i="17"/>
  <c r="F193" i="17"/>
  <c r="G188" i="17"/>
  <c r="H183" i="17"/>
  <c r="H191" i="17"/>
  <c r="J189" i="17"/>
  <c r="K184" i="17"/>
  <c r="CC184" i="17" s="1"/>
  <c r="K192" i="17"/>
  <c r="CC192" i="17" s="1"/>
  <c r="L187" i="17"/>
  <c r="N185" i="17"/>
  <c r="N193" i="17"/>
  <c r="O188" i="17"/>
  <c r="P183" i="17"/>
  <c r="P191" i="17"/>
  <c r="E198" i="17"/>
  <c r="G196" i="17"/>
  <c r="G204" i="17"/>
  <c r="H199" i="17"/>
  <c r="J197" i="17"/>
  <c r="J205" i="17"/>
  <c r="K200" i="17"/>
  <c r="CC200" i="17" s="1"/>
  <c r="L195" i="17"/>
  <c r="L203" i="17"/>
  <c r="M198" i="17"/>
  <c r="O196" i="17"/>
  <c r="O204" i="17"/>
  <c r="P199" i="17"/>
  <c r="R197" i="17"/>
  <c r="R205" i="17"/>
  <c r="S200" i="17"/>
  <c r="T195" i="17"/>
  <c r="T203" i="17"/>
  <c r="U198" i="17"/>
  <c r="W196" i="17"/>
  <c r="W204" i="17"/>
  <c r="X199" i="17"/>
  <c r="Z197" i="17"/>
  <c r="Z205" i="17"/>
  <c r="AA200" i="17"/>
  <c r="AB195" i="17"/>
  <c r="AB203" i="17"/>
  <c r="AC198" i="17"/>
  <c r="AE196" i="17"/>
  <c r="AE204" i="17"/>
  <c r="AF199" i="17"/>
  <c r="AH197" i="17"/>
  <c r="AH205" i="17"/>
  <c r="AI200" i="17"/>
  <c r="AJ195" i="17"/>
  <c r="AJ203" i="17"/>
  <c r="AK198" i="17"/>
  <c r="AM196" i="17"/>
  <c r="AM204" i="17"/>
  <c r="AN199" i="17"/>
  <c r="AP197" i="17"/>
  <c r="AP205" i="17"/>
  <c r="AQ200" i="17"/>
  <c r="AR195" i="17"/>
  <c r="AR203" i="17"/>
  <c r="AS198" i="17"/>
  <c r="AU196" i="17"/>
  <c r="AU204" i="17"/>
  <c r="AV199" i="17"/>
  <c r="AX197" i="17"/>
  <c r="AX205" i="17"/>
  <c r="AY200" i="17"/>
  <c r="AZ195" i="17"/>
  <c r="AZ203" i="17"/>
  <c r="BA198" i="17"/>
  <c r="BC196" i="17"/>
  <c r="BC204" i="17"/>
  <c r="BD199" i="17"/>
  <c r="BF197" i="17"/>
  <c r="BF205" i="17"/>
  <c r="BG200" i="17"/>
  <c r="BH195" i="17"/>
  <c r="BH203" i="17"/>
  <c r="BI198" i="17"/>
  <c r="BK196" i="17"/>
  <c r="BK204" i="17"/>
  <c r="BL199" i="17"/>
  <c r="BN197" i="17"/>
  <c r="BN205" i="17"/>
  <c r="BO200" i="17"/>
  <c r="BP195" i="17"/>
  <c r="BP203" i="17"/>
  <c r="E210" i="17"/>
  <c r="F213" i="17"/>
  <c r="H211" i="17"/>
  <c r="J209" i="17"/>
  <c r="J217" i="17"/>
  <c r="K212" i="17"/>
  <c r="CC212" i="17" s="1"/>
  <c r="L207" i="17"/>
  <c r="L215" i="17"/>
  <c r="M210" i="17"/>
  <c r="N213" i="17"/>
  <c r="P211" i="17"/>
  <c r="R209" i="17"/>
  <c r="R217" i="17"/>
  <c r="S212" i="17"/>
  <c r="T207" i="17"/>
  <c r="T215" i="17"/>
  <c r="U210" i="17"/>
  <c r="V213" i="17"/>
  <c r="X211" i="17"/>
  <c r="AA212" i="17"/>
  <c r="AB207" i="17"/>
  <c r="AB215" i="17"/>
  <c r="AC210" i="17"/>
  <c r="AD213" i="17"/>
  <c r="AF211" i="17"/>
  <c r="AH217" i="17"/>
  <c r="AI212" i="17"/>
  <c r="AJ207" i="17"/>
  <c r="AJ215" i="17"/>
  <c r="AK210" i="17"/>
  <c r="AL213" i="17"/>
  <c r="AN211" i="17"/>
  <c r="AP209" i="17"/>
  <c r="AP217" i="17"/>
  <c r="AQ212" i="17"/>
  <c r="AR207" i="17"/>
  <c r="AR215" i="17"/>
  <c r="AS210" i="17"/>
  <c r="AT213" i="17"/>
  <c r="AV211" i="17"/>
  <c r="AX209" i="17"/>
  <c r="AX217" i="17"/>
  <c r="AY212" i="17"/>
  <c r="AZ207" i="17"/>
  <c r="AZ215" i="17"/>
  <c r="BA210" i="17"/>
  <c r="BB213" i="17"/>
  <c r="BD211" i="17"/>
  <c r="BH207" i="17"/>
  <c r="BH215" i="17"/>
  <c r="BI210" i="17"/>
  <c r="BJ213" i="17"/>
  <c r="BK208" i="17"/>
  <c r="BK216" i="17"/>
  <c r="BL211" i="17"/>
  <c r="BN209" i="17"/>
  <c r="BN217" i="17"/>
  <c r="BO212" i="17"/>
  <c r="BP207" i="17"/>
  <c r="BP215" i="17"/>
  <c r="E222" i="17"/>
  <c r="F225" i="17"/>
  <c r="G220" i="17"/>
  <c r="G228" i="17"/>
  <c r="H223" i="17"/>
  <c r="J221" i="17"/>
  <c r="J229" i="17"/>
  <c r="CB229" i="17" s="1"/>
  <c r="K224" i="17"/>
  <c r="L219" i="17"/>
  <c r="CD219" i="17" s="1"/>
  <c r="L227" i="17"/>
  <c r="M222" i="17"/>
  <c r="N225" i="17"/>
  <c r="O220" i="17"/>
  <c r="O228" i="17"/>
  <c r="P223" i="17"/>
  <c r="E235" i="17"/>
  <c r="G233" i="17"/>
  <c r="G241" i="17"/>
  <c r="H236" i="17"/>
  <c r="I231" i="17"/>
  <c r="CA231" i="17" s="1"/>
  <c r="I239" i="17"/>
  <c r="CA239" i="17" s="1"/>
  <c r="J234" i="17"/>
  <c r="K237" i="17"/>
  <c r="CC237" i="17" s="1"/>
  <c r="L232" i="17"/>
  <c r="L240" i="17"/>
  <c r="CD240" i="17" s="1"/>
  <c r="M235" i="17"/>
  <c r="O233" i="17"/>
  <c r="O241" i="17"/>
  <c r="P236" i="17"/>
  <c r="E243" i="17"/>
  <c r="E251" i="17"/>
  <c r="F246" i="17"/>
  <c r="G249" i="17"/>
  <c r="H244" i="17"/>
  <c r="H252" i="17"/>
  <c r="I247" i="17"/>
  <c r="CA247" i="17" s="1"/>
  <c r="K245" i="17"/>
  <c r="CC245" i="17" s="1"/>
  <c r="K253" i="17"/>
  <c r="CC253" i="17" s="1"/>
  <c r="L248" i="17"/>
  <c r="CD248" i="17" s="1"/>
  <c r="M243" i="17"/>
  <c r="M251" i="17"/>
  <c r="N246" i="17"/>
  <c r="O249" i="17"/>
  <c r="P244" i="17"/>
  <c r="P252" i="17"/>
  <c r="Q247" i="17"/>
  <c r="S245" i="17"/>
  <c r="S253" i="17"/>
  <c r="T248" i="17"/>
  <c r="U243" i="17"/>
  <c r="U251" i="17"/>
  <c r="V246" i="17"/>
  <c r="W249" i="17"/>
  <c r="X244" i="17"/>
  <c r="X252" i="17"/>
  <c r="Y247" i="17"/>
  <c r="AA245" i="17"/>
  <c r="AA253" i="17"/>
  <c r="AB248" i="17"/>
  <c r="AC243" i="17"/>
  <c r="AC251" i="17"/>
  <c r="AD246" i="17"/>
  <c r="AE249" i="17"/>
  <c r="AF244" i="17"/>
  <c r="AF252" i="17"/>
  <c r="AG247" i="17"/>
  <c r="AI245" i="17"/>
  <c r="AI253" i="17"/>
  <c r="AJ248" i="17"/>
  <c r="AK243" i="17"/>
  <c r="AK251" i="17"/>
  <c r="AL246" i="17"/>
  <c r="AM249" i="17"/>
  <c r="AN244" i="17"/>
  <c r="AN252" i="17"/>
  <c r="AO247" i="17"/>
  <c r="AQ245" i="17"/>
  <c r="AQ253" i="17"/>
  <c r="AR248" i="17"/>
  <c r="AS243" i="17"/>
  <c r="AS251" i="17"/>
  <c r="AT246" i="17"/>
  <c r="AU249" i="17"/>
  <c r="AV244" i="17"/>
  <c r="AV252" i="17"/>
  <c r="AW247" i="17"/>
  <c r="AY245" i="17"/>
  <c r="AY253" i="17"/>
  <c r="AZ248" i="17"/>
  <c r="BA243" i="17"/>
  <c r="BA251" i="17"/>
  <c r="BB246" i="17"/>
  <c r="BC249" i="17"/>
  <c r="BD244" i="17"/>
  <c r="BD252" i="17"/>
  <c r="BE247" i="17"/>
  <c r="BG245" i="17"/>
  <c r="BG253" i="17"/>
  <c r="BH248" i="17"/>
  <c r="BI243" i="17"/>
  <c r="BI251" i="17"/>
  <c r="BJ246" i="17"/>
  <c r="BK249" i="17"/>
  <c r="BL244" i="17"/>
  <c r="BL252" i="17"/>
  <c r="BM247" i="17"/>
  <c r="BO245" i="17"/>
  <c r="BO253" i="17"/>
  <c r="BP248" i="17"/>
  <c r="E255" i="17"/>
  <c r="E263" i="17"/>
  <c r="F258" i="17"/>
  <c r="G261" i="17"/>
  <c r="H256" i="17"/>
  <c r="H264" i="17"/>
  <c r="I259" i="17"/>
  <c r="CA259" i="17" s="1"/>
  <c r="L260" i="17"/>
  <c r="CD260" i="17" s="1"/>
  <c r="M255" i="17"/>
  <c r="M263" i="17"/>
  <c r="N258" i="17"/>
  <c r="O261" i="17"/>
  <c r="P256" i="17"/>
  <c r="P264" i="17"/>
  <c r="E268" i="17"/>
  <c r="E277" i="17"/>
  <c r="G269" i="17"/>
  <c r="L275" i="17"/>
  <c r="L267" i="17"/>
  <c r="L274" i="17"/>
  <c r="CD274" i="17" s="1"/>
  <c r="L266" i="17"/>
  <c r="CD266" i="17" s="1"/>
  <c r="L272" i="17"/>
  <c r="CD272" i="17" s="1"/>
  <c r="L271" i="17"/>
  <c r="T269" i="17"/>
  <c r="U272" i="17"/>
  <c r="AB275" i="17"/>
  <c r="AB267" i="17"/>
  <c r="AB274" i="17"/>
  <c r="AB266" i="17"/>
  <c r="AB272" i="17"/>
  <c r="AB271" i="17"/>
  <c r="AI272" i="17"/>
  <c r="AI271" i="17"/>
  <c r="AI277" i="17"/>
  <c r="AI269" i="17"/>
  <c r="AI276" i="17"/>
  <c r="AI268" i="17"/>
  <c r="AK271" i="17"/>
  <c r="AR275" i="17"/>
  <c r="AR267" i="17"/>
  <c r="AR274" i="17"/>
  <c r="AR266" i="17"/>
  <c r="AR272" i="17"/>
  <c r="AR271" i="17"/>
  <c r="AZ275" i="17"/>
  <c r="AZ267" i="17"/>
  <c r="AZ274" i="17"/>
  <c r="AZ266" i="17"/>
  <c r="AZ272" i="17"/>
  <c r="AZ271" i="17"/>
  <c r="BL273" i="17"/>
  <c r="K285" i="17"/>
  <c r="AN285" i="17"/>
  <c r="BD286" i="17"/>
  <c r="BD278" i="17"/>
  <c r="BD283" i="17"/>
  <c r="BD282" i="17"/>
  <c r="BD289" i="17"/>
  <c r="BD281" i="17"/>
  <c r="BD288" i="17"/>
  <c r="BD280" i="17"/>
  <c r="BD287" i="17"/>
  <c r="BD279" i="17"/>
  <c r="BL285" i="17"/>
  <c r="CB301" i="17"/>
  <c r="BR320" i="17"/>
  <c r="CI320" i="17"/>
  <c r="CC320" i="17" s="1"/>
  <c r="CD338" i="17"/>
  <c r="N177" i="17"/>
  <c r="S176" i="17"/>
  <c r="U174" i="17"/>
  <c r="V177" i="17"/>
  <c r="Y170" i="17"/>
  <c r="Y178" i="17"/>
  <c r="Z173" i="17"/>
  <c r="Z181" i="17"/>
  <c r="AA176" i="17"/>
  <c r="AC174" i="17"/>
  <c r="AD177" i="17"/>
  <c r="AE172" i="17"/>
  <c r="AE180" i="17"/>
  <c r="AG170" i="17"/>
  <c r="AG178" i="17"/>
  <c r="AH173" i="17"/>
  <c r="AH181" i="17"/>
  <c r="AI176" i="17"/>
  <c r="AK174" i="17"/>
  <c r="AM172" i="17"/>
  <c r="AM180" i="17"/>
  <c r="AO170" i="17"/>
  <c r="AO178" i="17"/>
  <c r="AP173" i="17"/>
  <c r="AP181" i="17"/>
  <c r="AQ176" i="17"/>
  <c r="AS174" i="17"/>
  <c r="AU172" i="17"/>
  <c r="AU180" i="17"/>
  <c r="AW170" i="17"/>
  <c r="AW178" i="17"/>
  <c r="AX173" i="17"/>
  <c r="AX181" i="17"/>
  <c r="AY176" i="17"/>
  <c r="BA174" i="17"/>
  <c r="BB177" i="17"/>
  <c r="BC172" i="17"/>
  <c r="BC180" i="17"/>
  <c r="BE170" i="17"/>
  <c r="BE178" i="17"/>
  <c r="BF173" i="17"/>
  <c r="BF181" i="17"/>
  <c r="BG176" i="17"/>
  <c r="BI174" i="17"/>
  <c r="BJ177" i="17"/>
  <c r="BK172" i="17"/>
  <c r="BK180" i="17"/>
  <c r="BM170" i="17"/>
  <c r="BM178" i="17"/>
  <c r="BN173" i="17"/>
  <c r="BN181" i="17"/>
  <c r="BO176" i="17"/>
  <c r="BR174" i="17"/>
  <c r="F186" i="17"/>
  <c r="G189" i="17"/>
  <c r="H184" i="17"/>
  <c r="H192" i="17"/>
  <c r="O189" i="17"/>
  <c r="P184" i="17"/>
  <c r="P192" i="17"/>
  <c r="E199" i="17"/>
  <c r="J198" i="17"/>
  <c r="CB198" i="17" s="1"/>
  <c r="K201" i="17"/>
  <c r="L196" i="17"/>
  <c r="CD196" i="17" s="1"/>
  <c r="L204" i="17"/>
  <c r="CD204" i="17" s="1"/>
  <c r="M199" i="17"/>
  <c r="R198" i="17"/>
  <c r="S201" i="17"/>
  <c r="T196" i="17"/>
  <c r="T204" i="17"/>
  <c r="U199" i="17"/>
  <c r="W197" i="17"/>
  <c r="W205" i="17"/>
  <c r="X200" i="17"/>
  <c r="AA201" i="17"/>
  <c r="AB196" i="17"/>
  <c r="AB204" i="17"/>
  <c r="AC199" i="17"/>
  <c r="AE197" i="17"/>
  <c r="AE205" i="17"/>
  <c r="AF200" i="17"/>
  <c r="AH198" i="17"/>
  <c r="AI201" i="17"/>
  <c r="AJ196" i="17"/>
  <c r="AJ204" i="17"/>
  <c r="AK199" i="17"/>
  <c r="AM197" i="17"/>
  <c r="AM205" i="17"/>
  <c r="AN200" i="17"/>
  <c r="AP198" i="17"/>
  <c r="AQ201" i="17"/>
  <c r="AR196" i="17"/>
  <c r="AR204" i="17"/>
  <c r="AS199" i="17"/>
  <c r="AU197" i="17"/>
  <c r="AU205" i="17"/>
  <c r="AV200" i="17"/>
  <c r="AX198" i="17"/>
  <c r="AY201" i="17"/>
  <c r="AZ196" i="17"/>
  <c r="AZ204" i="17"/>
  <c r="BA199" i="17"/>
  <c r="BC197" i="17"/>
  <c r="BC205" i="17"/>
  <c r="BD200" i="17"/>
  <c r="BF198" i="17"/>
  <c r="BG201" i="17"/>
  <c r="BH196" i="17"/>
  <c r="BH204" i="17"/>
  <c r="BI199" i="17"/>
  <c r="BL200" i="17"/>
  <c r="BN198" i="17"/>
  <c r="BO201" i="17"/>
  <c r="BP196" i="17"/>
  <c r="BP204" i="17"/>
  <c r="E211" i="17"/>
  <c r="K213" i="17"/>
  <c r="L208" i="17"/>
  <c r="CD208" i="17" s="1"/>
  <c r="L216" i="17"/>
  <c r="CD216" i="17" s="1"/>
  <c r="M211" i="17"/>
  <c r="S213" i="17"/>
  <c r="T208" i="17"/>
  <c r="T216" i="17"/>
  <c r="U211" i="17"/>
  <c r="AA213" i="17"/>
  <c r="AB208" i="17"/>
  <c r="AB216" i="17"/>
  <c r="AC211" i="17"/>
  <c r="AD214" i="17"/>
  <c r="AI213" i="17"/>
  <c r="AJ208" i="17"/>
  <c r="AJ216" i="17"/>
  <c r="AK211" i="17"/>
  <c r="AL214" i="17"/>
  <c r="AQ213" i="17"/>
  <c r="AR208" i="17"/>
  <c r="AR216" i="17"/>
  <c r="AS211" i="17"/>
  <c r="AT206" i="17"/>
  <c r="AT214" i="17"/>
  <c r="AY213" i="17"/>
  <c r="AZ208" i="17"/>
  <c r="AZ216" i="17"/>
  <c r="BA211" i="17"/>
  <c r="BB206" i="17"/>
  <c r="BB214" i="17"/>
  <c r="BD212" i="17"/>
  <c r="BG213" i="17"/>
  <c r="BH208" i="17"/>
  <c r="BH216" i="17"/>
  <c r="BI211" i="17"/>
  <c r="BJ206" i="17"/>
  <c r="BJ214" i="17"/>
  <c r="BK209" i="17"/>
  <c r="BK217" i="17"/>
  <c r="BL212" i="17"/>
  <c r="BO213" i="17"/>
  <c r="BP208" i="17"/>
  <c r="BP216" i="17"/>
  <c r="E223" i="17"/>
  <c r="F218" i="17"/>
  <c r="F226" i="17"/>
  <c r="G221" i="17"/>
  <c r="G229" i="17"/>
  <c r="H224" i="17"/>
  <c r="K225" i="17"/>
  <c r="L220" i="17"/>
  <c r="CD220" i="17" s="1"/>
  <c r="L228" i="17"/>
  <c r="CD228" i="17" s="1"/>
  <c r="M223" i="17"/>
  <c r="O221" i="17"/>
  <c r="O229" i="17"/>
  <c r="P224" i="17"/>
  <c r="E236" i="17"/>
  <c r="H237" i="17"/>
  <c r="I232" i="17"/>
  <c r="I240" i="17"/>
  <c r="CA240" i="17" s="1"/>
  <c r="J235" i="17"/>
  <c r="CB235" i="17" s="1"/>
  <c r="K230" i="17"/>
  <c r="K238" i="17"/>
  <c r="L233" i="17"/>
  <c r="CD233" i="17" s="1"/>
  <c r="L241" i="17"/>
  <c r="CD241" i="17" s="1"/>
  <c r="M236" i="17"/>
  <c r="O234" i="17"/>
  <c r="P237" i="17"/>
  <c r="E244" i="17"/>
  <c r="E252" i="17"/>
  <c r="F247" i="17"/>
  <c r="G242" i="17"/>
  <c r="G250" i="17"/>
  <c r="H245" i="17"/>
  <c r="H253" i="17"/>
  <c r="I248" i="17"/>
  <c r="CA248" i="17" s="1"/>
  <c r="L249" i="17"/>
  <c r="CD249" i="17" s="1"/>
  <c r="M244" i="17"/>
  <c r="M252" i="17"/>
  <c r="N247" i="17"/>
  <c r="O242" i="17"/>
  <c r="O250" i="17"/>
  <c r="P245" i="17"/>
  <c r="P253" i="17"/>
  <c r="Q248" i="17"/>
  <c r="S246" i="17"/>
  <c r="T249" i="17"/>
  <c r="U244" i="17"/>
  <c r="U252" i="17"/>
  <c r="V247" i="17"/>
  <c r="W242" i="17"/>
  <c r="W250" i="17"/>
  <c r="X245" i="17"/>
  <c r="X253" i="17"/>
  <c r="Y248" i="17"/>
  <c r="AA246" i="17"/>
  <c r="AB249" i="17"/>
  <c r="AC244" i="17"/>
  <c r="AC252" i="17"/>
  <c r="AD247" i="17"/>
  <c r="AE242" i="17"/>
  <c r="AE250" i="17"/>
  <c r="AF245" i="17"/>
  <c r="AF253" i="17"/>
  <c r="AG248" i="17"/>
  <c r="AI246" i="17"/>
  <c r="AJ249" i="17"/>
  <c r="AK244" i="17"/>
  <c r="AK252" i="17"/>
  <c r="AL247" i="17"/>
  <c r="AM242" i="17"/>
  <c r="AM250" i="17"/>
  <c r="AN245" i="17"/>
  <c r="AN253" i="17"/>
  <c r="AO248" i="17"/>
  <c r="AQ246" i="17"/>
  <c r="AR249" i="17"/>
  <c r="AS244" i="17"/>
  <c r="AS252" i="17"/>
  <c r="AT247" i="17"/>
  <c r="AU242" i="17"/>
  <c r="AV245" i="17"/>
  <c r="AV253" i="17"/>
  <c r="AW248" i="17"/>
  <c r="AY246" i="17"/>
  <c r="AZ249" i="17"/>
  <c r="BA244" i="17"/>
  <c r="BA252" i="17"/>
  <c r="BB247" i="17"/>
  <c r="BC242" i="17"/>
  <c r="BC250" i="17"/>
  <c r="BD245" i="17"/>
  <c r="BD253" i="17"/>
  <c r="BE248" i="17"/>
  <c r="BG246" i="17"/>
  <c r="BH249" i="17"/>
  <c r="BI244" i="17"/>
  <c r="BI252" i="17"/>
  <c r="BJ247" i="17"/>
  <c r="BK242" i="17"/>
  <c r="BK250" i="17"/>
  <c r="BL245" i="17"/>
  <c r="BL253" i="17"/>
  <c r="BM248" i="17"/>
  <c r="BP249" i="17"/>
  <c r="E256" i="17"/>
  <c r="E264" i="17"/>
  <c r="F259" i="17"/>
  <c r="H257" i="17"/>
  <c r="H265" i="17"/>
  <c r="I260" i="17"/>
  <c r="CA260" i="17" s="1"/>
  <c r="L261" i="17"/>
  <c r="CD261" i="17" s="1"/>
  <c r="M256" i="17"/>
  <c r="M264" i="17"/>
  <c r="N259" i="17"/>
  <c r="O254" i="17"/>
  <c r="O262" i="17"/>
  <c r="P257" i="17"/>
  <c r="P265" i="17"/>
  <c r="E269" i="17"/>
  <c r="G270" i="17"/>
  <c r="I274" i="17"/>
  <c r="CA274" i="17" s="1"/>
  <c r="I266" i="17"/>
  <c r="CA266" i="17" s="1"/>
  <c r="I271" i="17"/>
  <c r="I276" i="17"/>
  <c r="CA276" i="17" s="1"/>
  <c r="K272" i="17"/>
  <c r="CC272" i="17" s="1"/>
  <c r="K271" i="17"/>
  <c r="K277" i="17"/>
  <c r="K269" i="17"/>
  <c r="K276" i="17"/>
  <c r="CC276" i="17" s="1"/>
  <c r="K268" i="17"/>
  <c r="CC268" i="17" s="1"/>
  <c r="L268" i="17"/>
  <c r="CD268" i="17" s="1"/>
  <c r="T270" i="17"/>
  <c r="AA272" i="17"/>
  <c r="AA271" i="17"/>
  <c r="AA277" i="17"/>
  <c r="AA269" i="17"/>
  <c r="AA276" i="17"/>
  <c r="AA268" i="17"/>
  <c r="AB268" i="17"/>
  <c r="AK272" i="17"/>
  <c r="AN271" i="17"/>
  <c r="AN270" i="17"/>
  <c r="AN276" i="17"/>
  <c r="AN268" i="17"/>
  <c r="AN275" i="17"/>
  <c r="AN267" i="17"/>
  <c r="AQ272" i="17"/>
  <c r="AQ271" i="17"/>
  <c r="AQ277" i="17"/>
  <c r="AQ269" i="17"/>
  <c r="AQ276" i="17"/>
  <c r="AQ268" i="17"/>
  <c r="AR268" i="17"/>
  <c r="AY272" i="17"/>
  <c r="AY271" i="17"/>
  <c r="AY277" i="17"/>
  <c r="AY269" i="17"/>
  <c r="AY276" i="17"/>
  <c r="AY268" i="17"/>
  <c r="BG272" i="17"/>
  <c r="BG271" i="17"/>
  <c r="BG277" i="17"/>
  <c r="BG269" i="17"/>
  <c r="BG276" i="17"/>
  <c r="BG268" i="17"/>
  <c r="BO275" i="17"/>
  <c r="BO267" i="17"/>
  <c r="BO272" i="17"/>
  <c r="BO271" i="17"/>
  <c r="BO270" i="17"/>
  <c r="BO277" i="17"/>
  <c r="BO269" i="17"/>
  <c r="BO276" i="17"/>
  <c r="BO268" i="17"/>
  <c r="K286" i="17"/>
  <c r="CC286" i="17" s="1"/>
  <c r="BD284" i="17"/>
  <c r="CA306" i="17"/>
  <c r="BR309" i="17"/>
  <c r="CI309" i="17"/>
  <c r="CC309" i="17" s="1"/>
  <c r="BR333" i="17"/>
  <c r="CI333" i="17"/>
  <c r="CB333" i="17" s="1"/>
  <c r="S177" i="17"/>
  <c r="U175" i="17"/>
  <c r="Y171" i="17"/>
  <c r="Y179" i="17"/>
  <c r="Z174" i="17"/>
  <c r="AA177" i="17"/>
  <c r="AC175" i="17"/>
  <c r="AE173" i="17"/>
  <c r="AE181" i="17"/>
  <c r="AG171" i="17"/>
  <c r="AG179" i="17"/>
  <c r="AH174" i="17"/>
  <c r="AI177" i="17"/>
  <c r="AK175" i="17"/>
  <c r="AM173" i="17"/>
  <c r="AM181" i="17"/>
  <c r="AO171" i="17"/>
  <c r="AO179" i="17"/>
  <c r="AP174" i="17"/>
  <c r="AQ177" i="17"/>
  <c r="AS175" i="17"/>
  <c r="AU173" i="17"/>
  <c r="AU181" i="17"/>
  <c r="AW171" i="17"/>
  <c r="AW179" i="17"/>
  <c r="AX174" i="17"/>
  <c r="AY177" i="17"/>
  <c r="BA175" i="17"/>
  <c r="BC173" i="17"/>
  <c r="BC181" i="17"/>
  <c r="BE171" i="17"/>
  <c r="BE179" i="17"/>
  <c r="BF174" i="17"/>
  <c r="BG177" i="17"/>
  <c r="BK173" i="17"/>
  <c r="BK181" i="17"/>
  <c r="BM171" i="17"/>
  <c r="BM179" i="17"/>
  <c r="BN174" i="17"/>
  <c r="BO177" i="17"/>
  <c r="F187" i="17"/>
  <c r="G182" i="17"/>
  <c r="G190" i="17"/>
  <c r="H185" i="17"/>
  <c r="H193" i="17"/>
  <c r="J191" i="17"/>
  <c r="L189" i="17"/>
  <c r="N187" i="17"/>
  <c r="O182" i="17"/>
  <c r="O190" i="17"/>
  <c r="P185" i="17"/>
  <c r="P193" i="17"/>
  <c r="E200" i="17"/>
  <c r="G198" i="17"/>
  <c r="J199" i="17"/>
  <c r="K194" i="17"/>
  <c r="CC194" i="17" s="1"/>
  <c r="K202" i="17"/>
  <c r="CC202" i="17" s="1"/>
  <c r="L197" i="17"/>
  <c r="L205" i="17"/>
  <c r="M200" i="17"/>
  <c r="O198" i="17"/>
  <c r="P201" i="17"/>
  <c r="R199" i="17"/>
  <c r="S194" i="17"/>
  <c r="S202" i="17"/>
  <c r="T197" i="17"/>
  <c r="T205" i="17"/>
  <c r="U200" i="17"/>
  <c r="W198" i="17"/>
  <c r="X201" i="17"/>
  <c r="Z199" i="17"/>
  <c r="AA194" i="17"/>
  <c r="AA202" i="17"/>
  <c r="AB197" i="17"/>
  <c r="AB205" i="17"/>
  <c r="AC200" i="17"/>
  <c r="AE198" i="17"/>
  <c r="AF201" i="17"/>
  <c r="AH199" i="17"/>
  <c r="AI194" i="17"/>
  <c r="AI202" i="17"/>
  <c r="AJ197" i="17"/>
  <c r="AJ205" i="17"/>
  <c r="AK200" i="17"/>
  <c r="AM198" i="17"/>
  <c r="AN201" i="17"/>
  <c r="AP199" i="17"/>
  <c r="AQ194" i="17"/>
  <c r="AQ202" i="17"/>
  <c r="AR197" i="17"/>
  <c r="AR205" i="17"/>
  <c r="AS200" i="17"/>
  <c r="AU198" i="17"/>
  <c r="AV201" i="17"/>
  <c r="AX199" i="17"/>
  <c r="AY194" i="17"/>
  <c r="AY202" i="17"/>
  <c r="AZ197" i="17"/>
  <c r="AZ205" i="17"/>
  <c r="BA200" i="17"/>
  <c r="BC198" i="17"/>
  <c r="BD201" i="17"/>
  <c r="BF199" i="17"/>
  <c r="BG194" i="17"/>
  <c r="BG202" i="17"/>
  <c r="BH197" i="17"/>
  <c r="BH205" i="17"/>
  <c r="BI200" i="17"/>
  <c r="BL201" i="17"/>
  <c r="BN199" i="17"/>
  <c r="BO194" i="17"/>
  <c r="BO202" i="17"/>
  <c r="BP197" i="17"/>
  <c r="BP205" i="17"/>
  <c r="E212" i="17"/>
  <c r="F207" i="17"/>
  <c r="F215" i="17"/>
  <c r="H213" i="17"/>
  <c r="J211" i="17"/>
  <c r="K206" i="17"/>
  <c r="CC206" i="17" s="1"/>
  <c r="K214" i="17"/>
  <c r="CC214" i="17" s="1"/>
  <c r="L209" i="17"/>
  <c r="L217" i="17"/>
  <c r="M212" i="17"/>
  <c r="N207" i="17"/>
  <c r="N215" i="17"/>
  <c r="P213" i="17"/>
  <c r="R211" i="17"/>
  <c r="S206" i="17"/>
  <c r="S214" i="17"/>
  <c r="T209" i="17"/>
  <c r="T217" i="17"/>
  <c r="U212" i="17"/>
  <c r="V207" i="17"/>
  <c r="V215" i="17"/>
  <c r="X213" i="17"/>
  <c r="Z211" i="17"/>
  <c r="AA206" i="17"/>
  <c r="AA214" i="17"/>
  <c r="AB209" i="17"/>
  <c r="AB217" i="17"/>
  <c r="AC212" i="17"/>
  <c r="AD207" i="17"/>
  <c r="AD215" i="17"/>
  <c r="AF213" i="17"/>
  <c r="AH211" i="17"/>
  <c r="AI206" i="17"/>
  <c r="AI214" i="17"/>
  <c r="AJ209" i="17"/>
  <c r="AJ217" i="17"/>
  <c r="AK212" i="17"/>
  <c r="AL207" i="17"/>
  <c r="AL215" i="17"/>
  <c r="AN213" i="17"/>
  <c r="AP211" i="17"/>
  <c r="AQ206" i="17"/>
  <c r="AQ214" i="17"/>
  <c r="AR209" i="17"/>
  <c r="AR217" i="17"/>
  <c r="AS212" i="17"/>
  <c r="AT207" i="17"/>
  <c r="AT215" i="17"/>
  <c r="AV213" i="17"/>
  <c r="AX211" i="17"/>
  <c r="AY206" i="17"/>
  <c r="AY214" i="17"/>
  <c r="AZ209" i="17"/>
  <c r="AZ217" i="17"/>
  <c r="BA212" i="17"/>
  <c r="BB207" i="17"/>
  <c r="BB215" i="17"/>
  <c r="BD213" i="17"/>
  <c r="BG206" i="17"/>
  <c r="BG214" i="17"/>
  <c r="BH209" i="17"/>
  <c r="BH217" i="17"/>
  <c r="BI212" i="17"/>
  <c r="BJ207" i="17"/>
  <c r="BJ215" i="17"/>
  <c r="BL213" i="17"/>
  <c r="BP209" i="17"/>
  <c r="BP217" i="17"/>
  <c r="E224" i="17"/>
  <c r="H225" i="17"/>
  <c r="M224" i="17"/>
  <c r="P225" i="17"/>
  <c r="E237" i="17"/>
  <c r="J236" i="17"/>
  <c r="CB236" i="17" s="1"/>
  <c r="M237" i="17"/>
  <c r="F248" i="17"/>
  <c r="I249" i="17"/>
  <c r="CA249" i="17" s="1"/>
  <c r="N248" i="17"/>
  <c r="Q249" i="17"/>
  <c r="V248" i="17"/>
  <c r="Y249" i="17"/>
  <c r="AD248" i="17"/>
  <c r="AG249" i="17"/>
  <c r="AL248" i="17"/>
  <c r="AO249" i="17"/>
  <c r="AT248" i="17"/>
  <c r="AW249" i="17"/>
  <c r="BB248" i="17"/>
  <c r="BE249" i="17"/>
  <c r="BI245" i="17"/>
  <c r="BI253" i="17"/>
  <c r="BJ248" i="17"/>
  <c r="BM249" i="17"/>
  <c r="E257" i="17"/>
  <c r="E265" i="17"/>
  <c r="F260" i="17"/>
  <c r="I261" i="17"/>
  <c r="CA261" i="17" s="1"/>
  <c r="M257" i="17"/>
  <c r="M265" i="17"/>
  <c r="N260" i="17"/>
  <c r="P271" i="17"/>
  <c r="P270" i="17"/>
  <c r="P276" i="17"/>
  <c r="P268" i="17"/>
  <c r="P275" i="17"/>
  <c r="P267" i="17"/>
  <c r="AV271" i="17"/>
  <c r="AV270" i="17"/>
  <c r="AV276" i="17"/>
  <c r="AV268" i="17"/>
  <c r="AV275" i="17"/>
  <c r="AV267" i="17"/>
  <c r="BD271" i="17"/>
  <c r="BD270" i="17"/>
  <c r="BD276" i="17"/>
  <c r="BD268" i="17"/>
  <c r="BD275" i="17"/>
  <c r="BD267" i="17"/>
  <c r="CD282" i="17"/>
  <c r="P286" i="17"/>
  <c r="P278" i="17"/>
  <c r="P283" i="17"/>
  <c r="P282" i="17"/>
  <c r="P289" i="17"/>
  <c r="P281" i="17"/>
  <c r="P288" i="17"/>
  <c r="P280" i="17"/>
  <c r="P287" i="17"/>
  <c r="P279" i="17"/>
  <c r="X286" i="17"/>
  <c r="X278" i="17"/>
  <c r="X283" i="17"/>
  <c r="X282" i="17"/>
  <c r="X289" i="17"/>
  <c r="X281" i="17"/>
  <c r="X288" i="17"/>
  <c r="X280" i="17"/>
  <c r="X287" i="17"/>
  <c r="X279" i="17"/>
  <c r="AF286" i="17"/>
  <c r="AF278" i="17"/>
  <c r="AF283" i="17"/>
  <c r="AF282" i="17"/>
  <c r="AF289" i="17"/>
  <c r="AF281" i="17"/>
  <c r="AF288" i="17"/>
  <c r="AF280" i="17"/>
  <c r="AF287" i="17"/>
  <c r="AF279" i="17"/>
  <c r="AV286" i="17"/>
  <c r="AV278" i="17"/>
  <c r="AV283" i="17"/>
  <c r="AV282" i="17"/>
  <c r="AV289" i="17"/>
  <c r="AV281" i="17"/>
  <c r="AV288" i="17"/>
  <c r="AV280" i="17"/>
  <c r="AV287" i="17"/>
  <c r="AV279" i="17"/>
  <c r="CA292" i="17"/>
  <c r="E310" i="17"/>
  <c r="E302" i="17"/>
  <c r="E308" i="17"/>
  <c r="E307" i="17"/>
  <c r="E306" i="17"/>
  <c r="E313" i="17"/>
  <c r="E305" i="17"/>
  <c r="E312" i="17"/>
  <c r="E304" i="17"/>
  <c r="E311" i="17"/>
  <c r="E303" i="17"/>
  <c r="BR318" i="17"/>
  <c r="CI318" i="17"/>
  <c r="CC318" i="17" s="1"/>
  <c r="E334" i="17"/>
  <c r="E326" i="17"/>
  <c r="E332" i="17"/>
  <c r="E331" i="17"/>
  <c r="E330" i="17"/>
  <c r="E337" i="17"/>
  <c r="E329" i="17"/>
  <c r="E336" i="17"/>
  <c r="E328" i="17"/>
  <c r="E335" i="17"/>
  <c r="E327" i="17"/>
  <c r="CA350" i="17"/>
  <c r="E201" i="17"/>
  <c r="M201" i="17"/>
  <c r="U201" i="17"/>
  <c r="AC201" i="17"/>
  <c r="AK201" i="17"/>
  <c r="AS201" i="17"/>
  <c r="BA201" i="17"/>
  <c r="BI201" i="17"/>
  <c r="E213" i="17"/>
  <c r="M213" i="17"/>
  <c r="U213" i="17"/>
  <c r="AC213" i="17"/>
  <c r="AK213" i="17"/>
  <c r="AS213" i="17"/>
  <c r="BA213" i="17"/>
  <c r="BI213" i="17"/>
  <c r="E225" i="17"/>
  <c r="M225" i="17"/>
  <c r="J237" i="17"/>
  <c r="CB237" i="17" s="1"/>
  <c r="F249" i="17"/>
  <c r="N249" i="17"/>
  <c r="V249" i="17"/>
  <c r="AD249" i="17"/>
  <c r="AL249" i="17"/>
  <c r="AT249" i="17"/>
  <c r="BB249" i="17"/>
  <c r="BJ249" i="17"/>
  <c r="F261" i="17"/>
  <c r="N261" i="17"/>
  <c r="P284" i="17"/>
  <c r="S287" i="17"/>
  <c r="S279" i="17"/>
  <c r="S284" i="17"/>
  <c r="S283" i="17"/>
  <c r="S282" i="17"/>
  <c r="S289" i="17"/>
  <c r="S281" i="17"/>
  <c r="S288" i="17"/>
  <c r="S280" i="17"/>
  <c r="X284" i="17"/>
  <c r="AA287" i="17"/>
  <c r="AA279" i="17"/>
  <c r="AA284" i="17"/>
  <c r="AA283" i="17"/>
  <c r="AA282" i="17"/>
  <c r="AA289" i="17"/>
  <c r="AA281" i="17"/>
  <c r="AA288" i="17"/>
  <c r="AA280" i="17"/>
  <c r="AF284" i="17"/>
  <c r="AQ287" i="17"/>
  <c r="AQ279" i="17"/>
  <c r="AQ284" i="17"/>
  <c r="AQ283" i="17"/>
  <c r="AQ282" i="17"/>
  <c r="AQ289" i="17"/>
  <c r="AQ281" i="17"/>
  <c r="AQ288" i="17"/>
  <c r="AQ280" i="17"/>
  <c r="AV284" i="17"/>
  <c r="BR307" i="17"/>
  <c r="CI307" i="17"/>
  <c r="M334" i="17"/>
  <c r="M326" i="17"/>
  <c r="M332" i="17"/>
  <c r="M331" i="17"/>
  <c r="M330" i="17"/>
  <c r="M337" i="17"/>
  <c r="M329" i="17"/>
  <c r="M336" i="17"/>
  <c r="M328" i="17"/>
  <c r="M335" i="17"/>
  <c r="M327" i="17"/>
  <c r="BR331" i="17"/>
  <c r="CI331" i="17"/>
  <c r="CC331" i="17" s="1"/>
  <c r="S171" i="17"/>
  <c r="Y173" i="17"/>
  <c r="Z176" i="17"/>
  <c r="AA171" i="17"/>
  <c r="AD172" i="17"/>
  <c r="AE175" i="17"/>
  <c r="AG173" i="17"/>
  <c r="AH176" i="17"/>
  <c r="AI171" i="17"/>
  <c r="AM175" i="17"/>
  <c r="AO173" i="17"/>
  <c r="AP176" i="17"/>
  <c r="AQ171" i="17"/>
  <c r="AU175" i="17"/>
  <c r="AW173" i="17"/>
  <c r="AX176" i="17"/>
  <c r="AY171" i="17"/>
  <c r="BB172" i="17"/>
  <c r="BE173" i="17"/>
  <c r="BF176" i="17"/>
  <c r="BG171" i="17"/>
  <c r="BG179" i="17"/>
  <c r="BJ172" i="17"/>
  <c r="BK175" i="17"/>
  <c r="BM173" i="17"/>
  <c r="BN176" i="17"/>
  <c r="BO171" i="17"/>
  <c r="BO179" i="17"/>
  <c r="F189" i="17"/>
  <c r="G184" i="17"/>
  <c r="G192" i="17"/>
  <c r="H187" i="17"/>
  <c r="N189" i="17"/>
  <c r="O184" i="17"/>
  <c r="O192" i="17"/>
  <c r="P187" i="17"/>
  <c r="BR182" i="17"/>
  <c r="BR184" i="17"/>
  <c r="BR186" i="17"/>
  <c r="BR188" i="17"/>
  <c r="BR190" i="17"/>
  <c r="BR192" i="17"/>
  <c r="E194" i="17"/>
  <c r="E202" i="17"/>
  <c r="J201" i="17"/>
  <c r="K196" i="17"/>
  <c r="CC196" i="17" s="1"/>
  <c r="K204" i="17"/>
  <c r="CC204" i="17" s="1"/>
  <c r="L199" i="17"/>
  <c r="M194" i="17"/>
  <c r="M202" i="17"/>
  <c r="R201" i="17"/>
  <c r="S196" i="17"/>
  <c r="S204" i="17"/>
  <c r="T199" i="17"/>
  <c r="U194" i="17"/>
  <c r="U202" i="17"/>
  <c r="W200" i="17"/>
  <c r="AA196" i="17"/>
  <c r="AB199" i="17"/>
  <c r="AC194" i="17"/>
  <c r="AC202" i="17"/>
  <c r="AE200" i="17"/>
  <c r="AF195" i="17"/>
  <c r="AF203" i="17"/>
  <c r="AI196" i="17"/>
  <c r="AJ199" i="17"/>
  <c r="AK194" i="17"/>
  <c r="AK202" i="17"/>
  <c r="AM200" i="17"/>
  <c r="AP201" i="17"/>
  <c r="AQ196" i="17"/>
  <c r="AR199" i="17"/>
  <c r="AS194" i="17"/>
  <c r="AS202" i="17"/>
  <c r="AU200" i="17"/>
  <c r="AX201" i="17"/>
  <c r="AY196" i="17"/>
  <c r="AY204" i="17"/>
  <c r="AZ199" i="17"/>
  <c r="BA194" i="17"/>
  <c r="BA202" i="17"/>
  <c r="BF201" i="17"/>
  <c r="BG196" i="17"/>
  <c r="BG204" i="17"/>
  <c r="BH199" i="17"/>
  <c r="BI194" i="17"/>
  <c r="BI202" i="17"/>
  <c r="BN201" i="17"/>
  <c r="BO196" i="17"/>
  <c r="BO204" i="17"/>
  <c r="BP199" i="17"/>
  <c r="BR194" i="17"/>
  <c r="BR196" i="17"/>
  <c r="BR198" i="17"/>
  <c r="BR200" i="17"/>
  <c r="BR202" i="17"/>
  <c r="BR204" i="17"/>
  <c r="E206" i="17"/>
  <c r="E214" i="17"/>
  <c r="J213" i="17"/>
  <c r="K208" i="17"/>
  <c r="CC208" i="17" s="1"/>
  <c r="K216" i="17"/>
  <c r="CC216" i="17" s="1"/>
  <c r="L211" i="17"/>
  <c r="M206" i="17"/>
  <c r="M214" i="17"/>
  <c r="R213" i="17"/>
  <c r="S208" i="17"/>
  <c r="S216" i="17"/>
  <c r="T211" i="17"/>
  <c r="U206" i="17"/>
  <c r="U214" i="17"/>
  <c r="V209" i="17"/>
  <c r="V217" i="17"/>
  <c r="X207" i="17"/>
  <c r="X215" i="17"/>
  <c r="Z213" i="17"/>
  <c r="AA208" i="17"/>
  <c r="AA216" i="17"/>
  <c r="AB211" i="17"/>
  <c r="AC206" i="17"/>
  <c r="AC214" i="17"/>
  <c r="AD209" i="17"/>
  <c r="AD217" i="17"/>
  <c r="AF207" i="17"/>
  <c r="AF215" i="17"/>
  <c r="AH213" i="17"/>
  <c r="AI208" i="17"/>
  <c r="AI216" i="17"/>
  <c r="AJ211" i="17"/>
  <c r="AK206" i="17"/>
  <c r="AK214" i="17"/>
  <c r="AL209" i="17"/>
  <c r="AL217" i="17"/>
  <c r="AN207" i="17"/>
  <c r="AN215" i="17"/>
  <c r="AP213" i="17"/>
  <c r="AQ208" i="17"/>
  <c r="AQ216" i="17"/>
  <c r="AR211" i="17"/>
  <c r="AS206" i="17"/>
  <c r="AS214" i="17"/>
  <c r="AT209" i="17"/>
  <c r="AT217" i="17"/>
  <c r="AV207" i="17"/>
  <c r="AV215" i="17"/>
  <c r="AX213" i="17"/>
  <c r="AY208" i="17"/>
  <c r="AY216" i="17"/>
  <c r="AZ211" i="17"/>
  <c r="BA206" i="17"/>
  <c r="BA214" i="17"/>
  <c r="BB209" i="17"/>
  <c r="BB217" i="17"/>
  <c r="BC212" i="17"/>
  <c r="BD207" i="17"/>
  <c r="BD215" i="17"/>
  <c r="BF213" i="17"/>
  <c r="BG208" i="17"/>
  <c r="BG216" i="17"/>
  <c r="BH211" i="17"/>
  <c r="BI206" i="17"/>
  <c r="BI214" i="17"/>
  <c r="BJ209" i="17"/>
  <c r="BJ217" i="17"/>
  <c r="BK212" i="17"/>
  <c r="BL207" i="17"/>
  <c r="BL215" i="17"/>
  <c r="BN213" i="17"/>
  <c r="BO208" i="17"/>
  <c r="BO216" i="17"/>
  <c r="BP211" i="17"/>
  <c r="BR206" i="17"/>
  <c r="BR208" i="17"/>
  <c r="BR210" i="17"/>
  <c r="BR212" i="17"/>
  <c r="BR214" i="17"/>
  <c r="BR216" i="17"/>
  <c r="E218" i="17"/>
  <c r="E226" i="17"/>
  <c r="F221" i="17"/>
  <c r="G224" i="17"/>
  <c r="H219" i="17"/>
  <c r="H227" i="17"/>
  <c r="K220" i="17"/>
  <c r="CC220" i="17" s="1"/>
  <c r="K228" i="17"/>
  <c r="CC228" i="17" s="1"/>
  <c r="L223" i="17"/>
  <c r="CD223" i="17" s="1"/>
  <c r="M218" i="17"/>
  <c r="M226" i="17"/>
  <c r="N221" i="17"/>
  <c r="O224" i="17"/>
  <c r="P219" i="17"/>
  <c r="P227" i="17"/>
  <c r="BR222" i="17"/>
  <c r="E231" i="17"/>
  <c r="E239" i="17"/>
  <c r="G237" i="17"/>
  <c r="H232" i="17"/>
  <c r="H240" i="17"/>
  <c r="I235" i="17"/>
  <c r="CA235" i="17" s="1"/>
  <c r="J230" i="17"/>
  <c r="J238" i="17"/>
  <c r="K233" i="17"/>
  <c r="CC233" i="17" s="1"/>
  <c r="K241" i="17"/>
  <c r="CC241" i="17" s="1"/>
  <c r="L236" i="17"/>
  <c r="CD236" i="17" s="1"/>
  <c r="M231" i="17"/>
  <c r="M239" i="17"/>
  <c r="O237" i="17"/>
  <c r="P232" i="17"/>
  <c r="P240" i="17"/>
  <c r="E247" i="17"/>
  <c r="F242" i="17"/>
  <c r="F250" i="17"/>
  <c r="G245" i="17"/>
  <c r="H248" i="17"/>
  <c r="I243" i="17"/>
  <c r="CA243" i="17" s="1"/>
  <c r="I251" i="17"/>
  <c r="CA251" i="17" s="1"/>
  <c r="K249" i="17"/>
  <c r="CC249" i="17" s="1"/>
  <c r="L244" i="17"/>
  <c r="CD244" i="17" s="1"/>
  <c r="L252" i="17"/>
  <c r="CD252" i="17" s="1"/>
  <c r="M247" i="17"/>
  <c r="N242" i="17"/>
  <c r="N250" i="17"/>
  <c r="O245" i="17"/>
  <c r="P248" i="17"/>
  <c r="Q243" i="17"/>
  <c r="Q251" i="17"/>
  <c r="S249" i="17"/>
  <c r="T244" i="17"/>
  <c r="T252" i="17"/>
  <c r="U247" i="17"/>
  <c r="V242" i="17"/>
  <c r="V250" i="17"/>
  <c r="W245" i="17"/>
  <c r="W253" i="17"/>
  <c r="X248" i="17"/>
  <c r="Y243" i="17"/>
  <c r="Y251" i="17"/>
  <c r="AA249" i="17"/>
  <c r="AB244" i="17"/>
  <c r="AB252" i="17"/>
  <c r="AC247" i="17"/>
  <c r="AD242" i="17"/>
  <c r="AD250" i="17"/>
  <c r="AE245" i="17"/>
  <c r="AF248" i="17"/>
  <c r="AG243" i="17"/>
  <c r="AG251" i="17"/>
  <c r="AI249" i="17"/>
  <c r="AJ244" i="17"/>
  <c r="AJ252" i="17"/>
  <c r="AK247" i="17"/>
  <c r="AL242" i="17"/>
  <c r="AL250" i="17"/>
  <c r="AM245" i="17"/>
  <c r="AN248" i="17"/>
  <c r="AO243" i="17"/>
  <c r="AO251" i="17"/>
  <c r="AQ249" i="17"/>
  <c r="AR244" i="17"/>
  <c r="AR252" i="17"/>
  <c r="AS247" i="17"/>
  <c r="AT242" i="17"/>
  <c r="AT250" i="17"/>
  <c r="AV248" i="17"/>
  <c r="AW243" i="17"/>
  <c r="AW251" i="17"/>
  <c r="AY249" i="17"/>
  <c r="AZ244" i="17"/>
  <c r="AZ252" i="17"/>
  <c r="BA247" i="17"/>
  <c r="BB242" i="17"/>
  <c r="BB250" i="17"/>
  <c r="BC245" i="17"/>
  <c r="BD248" i="17"/>
  <c r="BE243" i="17"/>
  <c r="BE251" i="17"/>
  <c r="BG249" i="17"/>
  <c r="BH244" i="17"/>
  <c r="BH252" i="17"/>
  <c r="BI247" i="17"/>
  <c r="BJ242" i="17"/>
  <c r="BJ250" i="17"/>
  <c r="BK245" i="17"/>
  <c r="BL248" i="17"/>
  <c r="BM243" i="17"/>
  <c r="BM251" i="17"/>
  <c r="BO249" i="17"/>
  <c r="BP244" i="17"/>
  <c r="BP252" i="17"/>
  <c r="E259" i="17"/>
  <c r="F254" i="17"/>
  <c r="F262" i="17"/>
  <c r="G257" i="17"/>
  <c r="H260" i="17"/>
  <c r="I255" i="17"/>
  <c r="CA255" i="17" s="1"/>
  <c r="I263" i="17"/>
  <c r="CA263" i="17" s="1"/>
  <c r="L256" i="17"/>
  <c r="CD256" i="17" s="1"/>
  <c r="M259" i="17"/>
  <c r="N254" i="17"/>
  <c r="N262" i="17"/>
  <c r="O257" i="17"/>
  <c r="P260" i="17"/>
  <c r="E273" i="17"/>
  <c r="I269" i="17"/>
  <c r="K270" i="17"/>
  <c r="CC270" i="17" s="1"/>
  <c r="L273" i="17"/>
  <c r="P269" i="17"/>
  <c r="T277" i="17"/>
  <c r="X271" i="17"/>
  <c r="X270" i="17"/>
  <c r="X276" i="17"/>
  <c r="X268" i="17"/>
  <c r="X275" i="17"/>
  <c r="X267" i="17"/>
  <c r="AA270" i="17"/>
  <c r="AB273" i="17"/>
  <c r="AI273" i="17"/>
  <c r="AN272" i="17"/>
  <c r="AQ270" i="17"/>
  <c r="AR273" i="17"/>
  <c r="AV269" i="17"/>
  <c r="AY270" i="17"/>
  <c r="AZ273" i="17"/>
  <c r="BD269" i="17"/>
  <c r="BG270" i="17"/>
  <c r="CB284" i="17"/>
  <c r="P285" i="17"/>
  <c r="S278" i="17"/>
  <c r="X285" i="17"/>
  <c r="AA278" i="17"/>
  <c r="AF285" i="17"/>
  <c r="AQ278" i="17"/>
  <c r="AV285" i="17"/>
  <c r="BR316" i="17"/>
  <c r="CI316" i="17"/>
  <c r="BR324" i="17"/>
  <c r="CI324" i="17"/>
  <c r="M333" i="17"/>
  <c r="I346" i="17"/>
  <c r="I338" i="17"/>
  <c r="CA338" i="17" s="1"/>
  <c r="I344" i="17"/>
  <c r="I343" i="17"/>
  <c r="CA343" i="17" s="1"/>
  <c r="I342" i="17"/>
  <c r="CA342" i="17" s="1"/>
  <c r="I349" i="17"/>
  <c r="CA349" i="17" s="1"/>
  <c r="I341" i="17"/>
  <c r="I348" i="17"/>
  <c r="I340" i="17"/>
  <c r="I347" i="17"/>
  <c r="I339" i="17"/>
  <c r="BG172" i="17"/>
  <c r="BO172" i="17"/>
  <c r="F182" i="17"/>
  <c r="G185" i="17"/>
  <c r="L184" i="17"/>
  <c r="CD184" i="17" s="1"/>
  <c r="N182" i="17"/>
  <c r="O185" i="17"/>
  <c r="E195" i="17"/>
  <c r="J194" i="17"/>
  <c r="CB194" i="17" s="1"/>
  <c r="K197" i="17"/>
  <c r="M195" i="17"/>
  <c r="R194" i="17"/>
  <c r="S197" i="17"/>
  <c r="U195" i="17"/>
  <c r="AC195" i="17"/>
  <c r="AK195" i="17"/>
  <c r="AP194" i="17"/>
  <c r="AS195" i="17"/>
  <c r="AV196" i="17"/>
  <c r="AX194" i="17"/>
  <c r="AY197" i="17"/>
  <c r="BA195" i="17"/>
  <c r="BD196" i="17"/>
  <c r="BF194" i="17"/>
  <c r="BG197" i="17"/>
  <c r="BI195" i="17"/>
  <c r="BL196" i="17"/>
  <c r="BN194" i="17"/>
  <c r="BO197" i="17"/>
  <c r="E207" i="17"/>
  <c r="H208" i="17"/>
  <c r="J206" i="17"/>
  <c r="CB206" i="17" s="1"/>
  <c r="K209" i="17"/>
  <c r="M207" i="17"/>
  <c r="P208" i="17"/>
  <c r="R206" i="17"/>
  <c r="S209" i="17"/>
  <c r="U207" i="17"/>
  <c r="X208" i="17"/>
  <c r="Z206" i="17"/>
  <c r="AA209" i="17"/>
  <c r="AC207" i="17"/>
  <c r="AF208" i="17"/>
  <c r="AH206" i="17"/>
  <c r="AI209" i="17"/>
  <c r="AK207" i="17"/>
  <c r="AN208" i="17"/>
  <c r="AP206" i="17"/>
  <c r="AQ209" i="17"/>
  <c r="AS207" i="17"/>
  <c r="AV208" i="17"/>
  <c r="AX206" i="17"/>
  <c r="AY209" i="17"/>
  <c r="BA207" i="17"/>
  <c r="BD208" i="17"/>
  <c r="BF206" i="17"/>
  <c r="BG209" i="17"/>
  <c r="BI207" i="17"/>
  <c r="BL208" i="17"/>
  <c r="BN206" i="17"/>
  <c r="BO209" i="17"/>
  <c r="E219" i="17"/>
  <c r="H220" i="17"/>
  <c r="K221" i="17"/>
  <c r="M219" i="17"/>
  <c r="P220" i="17"/>
  <c r="E232" i="17"/>
  <c r="G230" i="17"/>
  <c r="H233" i="17"/>
  <c r="J231" i="17"/>
  <c r="CB231" i="17" s="1"/>
  <c r="M232" i="17"/>
  <c r="O230" i="17"/>
  <c r="P233" i="17"/>
  <c r="F243" i="17"/>
  <c r="I244" i="17"/>
  <c r="CA244" i="17" s="1"/>
  <c r="L245" i="17"/>
  <c r="CD245" i="17" s="1"/>
  <c r="N243" i="17"/>
  <c r="Q244" i="17"/>
  <c r="S242" i="17"/>
  <c r="T245" i="17"/>
  <c r="V243" i="17"/>
  <c r="Y244" i="17"/>
  <c r="AA242" i="17"/>
  <c r="AB245" i="17"/>
  <c r="AD243" i="17"/>
  <c r="AG244" i="17"/>
  <c r="AI242" i="17"/>
  <c r="AJ245" i="17"/>
  <c r="AL243" i="17"/>
  <c r="AO244" i="17"/>
  <c r="AQ242" i="17"/>
  <c r="AR245" i="17"/>
  <c r="AT243" i="17"/>
  <c r="AW244" i="17"/>
  <c r="AY242" i="17"/>
  <c r="AZ245" i="17"/>
  <c r="BB243" i="17"/>
  <c r="BE244" i="17"/>
  <c r="BG242" i="17"/>
  <c r="BH245" i="17"/>
  <c r="BJ243" i="17"/>
  <c r="BM244" i="17"/>
  <c r="BO242" i="17"/>
  <c r="BP245" i="17"/>
  <c r="F255" i="17"/>
  <c r="I256" i="17"/>
  <c r="CA256" i="17" s="1"/>
  <c r="N255" i="17"/>
  <c r="E274" i="17"/>
  <c r="G276" i="17"/>
  <c r="G268" i="17"/>
  <c r="G273" i="17"/>
  <c r="G275" i="17"/>
  <c r="I270" i="17"/>
  <c r="CA270" i="17" s="1"/>
  <c r="K273" i="17"/>
  <c r="P272" i="17"/>
  <c r="U270" i="17"/>
  <c r="U277" i="17"/>
  <c r="U269" i="17"/>
  <c r="U275" i="17"/>
  <c r="U267" i="17"/>
  <c r="U274" i="17"/>
  <c r="U266" i="17"/>
  <c r="AA273" i="17"/>
  <c r="AB276" i="17"/>
  <c r="AI274" i="17"/>
  <c r="AN273" i="17"/>
  <c r="AV272" i="17"/>
  <c r="BD272" i="17"/>
  <c r="H286" i="17"/>
  <c r="H278" i="17"/>
  <c r="H283" i="17"/>
  <c r="H282" i="17"/>
  <c r="H289" i="17"/>
  <c r="H281" i="17"/>
  <c r="H288" i="17"/>
  <c r="H280" i="17"/>
  <c r="H287" i="17"/>
  <c r="H279" i="17"/>
  <c r="S285" i="17"/>
  <c r="BG287" i="17"/>
  <c r="BG279" i="17"/>
  <c r="BG284" i="17"/>
  <c r="BG283" i="17"/>
  <c r="BG282" i="17"/>
  <c r="BG289" i="17"/>
  <c r="BG281" i="17"/>
  <c r="BG288" i="17"/>
  <c r="BG280" i="17"/>
  <c r="CD301" i="17"/>
  <c r="P298" i="17"/>
  <c r="P290" i="17"/>
  <c r="P296" i="17"/>
  <c r="P295" i="17"/>
  <c r="P294" i="17"/>
  <c r="P301" i="17"/>
  <c r="P293" i="17"/>
  <c r="P300" i="17"/>
  <c r="P292" i="17"/>
  <c r="P299" i="17"/>
  <c r="P291" i="17"/>
  <c r="CD302" i="17"/>
  <c r="M310" i="17"/>
  <c r="M302" i="17"/>
  <c r="M308" i="17"/>
  <c r="M307" i="17"/>
  <c r="M306" i="17"/>
  <c r="M313" i="17"/>
  <c r="M305" i="17"/>
  <c r="M312" i="17"/>
  <c r="M304" i="17"/>
  <c r="M311" i="17"/>
  <c r="M303" i="17"/>
  <c r="BR305" i="17"/>
  <c r="CI305" i="17"/>
  <c r="BR313" i="17"/>
  <c r="CI313" i="17"/>
  <c r="BR329" i="17"/>
  <c r="CI329" i="17"/>
  <c r="BR337" i="17"/>
  <c r="CI337" i="17"/>
  <c r="I345" i="17"/>
  <c r="CA345" i="17" s="1"/>
  <c r="J273" i="17"/>
  <c r="O272" i="17"/>
  <c r="Q270" i="17"/>
  <c r="R273" i="17"/>
  <c r="V269" i="17"/>
  <c r="V277" i="17"/>
  <c r="W272" i="17"/>
  <c r="Y270" i="17"/>
  <c r="Z273" i="17"/>
  <c r="AD269" i="17"/>
  <c r="AD277" i="17"/>
  <c r="AE272" i="17"/>
  <c r="AG270" i="17"/>
  <c r="AH273" i="17"/>
  <c r="AM272" i="17"/>
  <c r="AO270" i="17"/>
  <c r="AP273" i="17"/>
  <c r="AU272" i="17"/>
  <c r="AW270" i="17"/>
  <c r="AX273" i="17"/>
  <c r="BC272" i="17"/>
  <c r="BE270" i="17"/>
  <c r="BF273" i="17"/>
  <c r="BH271" i="17"/>
  <c r="BI266" i="17"/>
  <c r="BI274" i="17"/>
  <c r="BK272" i="17"/>
  <c r="BM270" i="17"/>
  <c r="BN273" i="17"/>
  <c r="BP271" i="17"/>
  <c r="BR266" i="17"/>
  <c r="BR268" i="17"/>
  <c r="BR270" i="17"/>
  <c r="BR272" i="17"/>
  <c r="BR274" i="17"/>
  <c r="BR276" i="17"/>
  <c r="E278" i="17"/>
  <c r="E286" i="17"/>
  <c r="I282" i="17"/>
  <c r="CA282" i="17" s="1"/>
  <c r="J285" i="17"/>
  <c r="L283" i="17"/>
  <c r="M278" i="17"/>
  <c r="M286" i="17"/>
  <c r="Q282" i="17"/>
  <c r="R285" i="17"/>
  <c r="T283" i="17"/>
  <c r="U278" i="17"/>
  <c r="U286" i="17"/>
  <c r="V281" i="17"/>
  <c r="V289" i="17"/>
  <c r="W284" i="17"/>
  <c r="Y282" i="17"/>
  <c r="Z285" i="17"/>
  <c r="AB283" i="17"/>
  <c r="AC278" i="17"/>
  <c r="AC286" i="17"/>
  <c r="AD281" i="17"/>
  <c r="AD289" i="17"/>
  <c r="AE284" i="17"/>
  <c r="AG282" i="17"/>
  <c r="AH285" i="17"/>
  <c r="AJ283" i="17"/>
  <c r="AK278" i="17"/>
  <c r="AK286" i="17"/>
  <c r="AL281" i="17"/>
  <c r="AL289" i="17"/>
  <c r="AM284" i="17"/>
  <c r="AO282" i="17"/>
  <c r="AP285" i="17"/>
  <c r="AR283" i="17"/>
  <c r="AS278" i="17"/>
  <c r="AS286" i="17"/>
  <c r="AT281" i="17"/>
  <c r="AT289" i="17"/>
  <c r="AU284" i="17"/>
  <c r="AW282" i="17"/>
  <c r="AX285" i="17"/>
  <c r="AZ283" i="17"/>
  <c r="BA278" i="17"/>
  <c r="BA286" i="17"/>
  <c r="BB281" i="17"/>
  <c r="BB289" i="17"/>
  <c r="BC284" i="17"/>
  <c r="BE282" i="17"/>
  <c r="BF285" i="17"/>
  <c r="BH283" i="17"/>
  <c r="BI278" i="17"/>
  <c r="BI286" i="17"/>
  <c r="BJ281" i="17"/>
  <c r="BJ289" i="17"/>
  <c r="BK284" i="17"/>
  <c r="BM282" i="17"/>
  <c r="BN285" i="17"/>
  <c r="BP283" i="17"/>
  <c r="BR278" i="17"/>
  <c r="BR280" i="17"/>
  <c r="BR282" i="17"/>
  <c r="BR284" i="17"/>
  <c r="BR286" i="17"/>
  <c r="BR288" i="17"/>
  <c r="E290" i="17"/>
  <c r="E298" i="17"/>
  <c r="F293" i="17"/>
  <c r="F301" i="17"/>
  <c r="G296" i="17"/>
  <c r="I294" i="17"/>
  <c r="CA294" i="17" s="1"/>
  <c r="J297" i="17"/>
  <c r="K292" i="17"/>
  <c r="CC292" i="17" s="1"/>
  <c r="K300" i="17"/>
  <c r="CC300" i="17" s="1"/>
  <c r="L295" i="17"/>
  <c r="M290" i="17"/>
  <c r="M298" i="17"/>
  <c r="N293" i="17"/>
  <c r="N301" i="17"/>
  <c r="O296" i="17"/>
  <c r="BR294" i="17"/>
  <c r="G309" i="17"/>
  <c r="H304" i="17"/>
  <c r="H312" i="17"/>
  <c r="I307" i="17"/>
  <c r="J302" i="17"/>
  <c r="CB302" i="17" s="1"/>
  <c r="J310" i="17"/>
  <c r="CB310" i="17" s="1"/>
  <c r="O309" i="17"/>
  <c r="P304" i="17"/>
  <c r="P312" i="17"/>
  <c r="E319" i="17"/>
  <c r="F314" i="17"/>
  <c r="F322" i="17"/>
  <c r="G317" i="17"/>
  <c r="G325" i="17"/>
  <c r="H320" i="17"/>
  <c r="K321" i="17"/>
  <c r="CC321" i="17" s="1"/>
  <c r="L316" i="17"/>
  <c r="L324" i="17"/>
  <c r="M319" i="17"/>
  <c r="N314" i="17"/>
  <c r="N322" i="17"/>
  <c r="O317" i="17"/>
  <c r="O325" i="17"/>
  <c r="P320" i="17"/>
  <c r="G333" i="17"/>
  <c r="H328" i="17"/>
  <c r="H336" i="17"/>
  <c r="I331" i="17"/>
  <c r="J326" i="17"/>
  <c r="CB326" i="17" s="1"/>
  <c r="J334" i="17"/>
  <c r="CB334" i="17" s="1"/>
  <c r="K329" i="17"/>
  <c r="K337" i="17"/>
  <c r="O333" i="17"/>
  <c r="P328" i="17"/>
  <c r="P336" i="17"/>
  <c r="E343" i="17"/>
  <c r="F338" i="17"/>
  <c r="F346" i="17"/>
  <c r="G341" i="17"/>
  <c r="G349" i="17"/>
  <c r="K345" i="17"/>
  <c r="CC345" i="17" s="1"/>
  <c r="L340" i="17"/>
  <c r="L348" i="17"/>
  <c r="M343" i="17"/>
  <c r="N338" i="17"/>
  <c r="N346" i="17"/>
  <c r="O341" i="17"/>
  <c r="O349" i="17"/>
  <c r="Q339" i="17"/>
  <c r="Q347" i="17"/>
  <c r="S345" i="17"/>
  <c r="T340" i="17"/>
  <c r="T348" i="17"/>
  <c r="U343" i="17"/>
  <c r="V338" i="17"/>
  <c r="V346" i="17"/>
  <c r="W341" i="17"/>
  <c r="W349" i="17"/>
  <c r="Y339" i="17"/>
  <c r="Y347" i="17"/>
  <c r="AA345" i="17"/>
  <c r="AB340" i="17"/>
  <c r="AB348" i="17"/>
  <c r="AC343" i="17"/>
  <c r="AD338" i="17"/>
  <c r="AD346" i="17"/>
  <c r="AE341" i="17"/>
  <c r="AE349" i="17"/>
  <c r="AG339" i="17"/>
  <c r="AG347" i="17"/>
  <c r="AI345" i="17"/>
  <c r="AJ340" i="17"/>
  <c r="AJ348" i="17"/>
  <c r="AK343" i="17"/>
  <c r="AL338" i="17"/>
  <c r="AL346" i="17"/>
  <c r="AM341" i="17"/>
  <c r="AM349" i="17"/>
  <c r="AO339" i="17"/>
  <c r="AO347" i="17"/>
  <c r="AQ345" i="17"/>
  <c r="AR340" i="17"/>
  <c r="AR348" i="17"/>
  <c r="AS343" i="17"/>
  <c r="AT338" i="17"/>
  <c r="AT346" i="17"/>
  <c r="AU341" i="17"/>
  <c r="AU349" i="17"/>
  <c r="AW339" i="17"/>
  <c r="AW347" i="17"/>
  <c r="AY345" i="17"/>
  <c r="AZ340" i="17"/>
  <c r="AZ348" i="17"/>
  <c r="BA343" i="17"/>
  <c r="BB338" i="17"/>
  <c r="BB346" i="17"/>
  <c r="BC341" i="17"/>
  <c r="BC349" i="17"/>
  <c r="BG345" i="17"/>
  <c r="BH340" i="17"/>
  <c r="BH348" i="17"/>
  <c r="BI343" i="17"/>
  <c r="BJ338" i="17"/>
  <c r="BJ346" i="17"/>
  <c r="BK341" i="17"/>
  <c r="BK349" i="17"/>
  <c r="BO345" i="17"/>
  <c r="F350" i="17"/>
  <c r="F358" i="17"/>
  <c r="H356" i="17"/>
  <c r="K357" i="17"/>
  <c r="CC357" i="17" s="1"/>
  <c r="L352" i="17"/>
  <c r="L360" i="17"/>
  <c r="N350" i="17"/>
  <c r="N358" i="17"/>
  <c r="P356" i="17"/>
  <c r="S357" i="17"/>
  <c r="T352" i="17"/>
  <c r="T360" i="17"/>
  <c r="V350" i="17"/>
  <c r="V358" i="17"/>
  <c r="X356" i="17"/>
  <c r="AA357" i="17"/>
  <c r="AB352" i="17"/>
  <c r="AB360" i="17"/>
  <c r="AD350" i="17"/>
  <c r="AD358" i="17"/>
  <c r="AF356" i="17"/>
  <c r="AI357" i="17"/>
  <c r="AJ352" i="17"/>
  <c r="AJ360" i="17"/>
  <c r="AL350" i="17"/>
  <c r="AL358" i="17"/>
  <c r="AN356" i="17"/>
  <c r="AQ357" i="17"/>
  <c r="AR352" i="17"/>
  <c r="AR360" i="17"/>
  <c r="AT350" i="17"/>
  <c r="AT358" i="17"/>
  <c r="AV356" i="17"/>
  <c r="AY357" i="17"/>
  <c r="AZ352" i="17"/>
  <c r="AZ360" i="17"/>
  <c r="BB350" i="17"/>
  <c r="BB358" i="17"/>
  <c r="BD356" i="17"/>
  <c r="BG357" i="17"/>
  <c r="BH352" i="17"/>
  <c r="BH360" i="17"/>
  <c r="BJ350" i="17"/>
  <c r="BJ359" i="17"/>
  <c r="BM350" i="17"/>
  <c r="BM361" i="17"/>
  <c r="BR350" i="17"/>
  <c r="BR358" i="17"/>
  <c r="F365" i="17"/>
  <c r="G363" i="17"/>
  <c r="G373" i="17"/>
  <c r="J365" i="17"/>
  <c r="CB365" i="17" s="1"/>
  <c r="K363" i="17"/>
  <c r="K373" i="17"/>
  <c r="M365" i="17"/>
  <c r="N362" i="17"/>
  <c r="N373" i="17"/>
  <c r="R362" i="17"/>
  <c r="R373" i="17"/>
  <c r="V362" i="17"/>
  <c r="V373" i="17"/>
  <c r="AD367" i="17"/>
  <c r="AD372" i="17"/>
  <c r="AD364" i="17"/>
  <c r="AD371" i="17"/>
  <c r="AD363" i="17"/>
  <c r="AE370" i="17"/>
  <c r="AE362" i="17"/>
  <c r="AE367" i="17"/>
  <c r="AE366" i="17"/>
  <c r="AE373" i="17"/>
  <c r="AX372" i="17"/>
  <c r="AX364" i="17"/>
  <c r="AX371" i="17"/>
  <c r="AX363" i="17"/>
  <c r="AX368" i="17"/>
  <c r="AX367" i="17"/>
  <c r="BC371" i="17"/>
  <c r="BC363" i="17"/>
  <c r="BC370" i="17"/>
  <c r="BC362" i="17"/>
  <c r="BC367" i="17"/>
  <c r="BC366" i="17"/>
  <c r="BF372" i="17"/>
  <c r="BF364" i="17"/>
  <c r="BF371" i="17"/>
  <c r="BF363" i="17"/>
  <c r="BF368" i="17"/>
  <c r="BF367" i="17"/>
  <c r="BG364" i="17"/>
  <c r="BK371" i="17"/>
  <c r="BK363" i="17"/>
  <c r="BK370" i="17"/>
  <c r="BK362" i="17"/>
  <c r="BK367" i="17"/>
  <c r="BK366" i="17"/>
  <c r="BN372" i="17"/>
  <c r="BN364" i="17"/>
  <c r="BN371" i="17"/>
  <c r="BN363" i="17"/>
  <c r="BN368" i="17"/>
  <c r="BN367" i="17"/>
  <c r="BO364" i="17"/>
  <c r="F378" i="17"/>
  <c r="G381" i="17"/>
  <c r="J381" i="17"/>
  <c r="N374" i="17"/>
  <c r="O377" i="17"/>
  <c r="J389" i="17"/>
  <c r="CB389" i="17" s="1"/>
  <c r="J405" i="17"/>
  <c r="CB405" i="17" s="1"/>
  <c r="V401" i="17"/>
  <c r="Z408" i="17"/>
  <c r="Z400" i="17"/>
  <c r="Z407" i="17"/>
  <c r="Z399" i="17"/>
  <c r="Z406" i="17"/>
  <c r="Z398" i="17"/>
  <c r="Z404" i="17"/>
  <c r="Z403" i="17"/>
  <c r="Z402" i="17"/>
  <c r="AP408" i="17"/>
  <c r="AP400" i="17"/>
  <c r="AP407" i="17"/>
  <c r="AP399" i="17"/>
  <c r="AP406" i="17"/>
  <c r="AP398" i="17"/>
  <c r="AP404" i="17"/>
  <c r="AP403" i="17"/>
  <c r="AP402" i="17"/>
  <c r="AX405" i="17"/>
  <c r="AX420" i="17"/>
  <c r="AX412" i="17"/>
  <c r="AX419" i="17"/>
  <c r="AX411" i="17"/>
  <c r="AX418" i="17"/>
  <c r="AX410" i="17"/>
  <c r="AX416" i="17"/>
  <c r="AX415" i="17"/>
  <c r="AX414" i="17"/>
  <c r="BF417" i="17"/>
  <c r="BJ417" i="17"/>
  <c r="BN420" i="17"/>
  <c r="BN412" i="17"/>
  <c r="BN419" i="17"/>
  <c r="BN411" i="17"/>
  <c r="BN418" i="17"/>
  <c r="BN410" i="17"/>
  <c r="BN416" i="17"/>
  <c r="BN415" i="17"/>
  <c r="BN414" i="17"/>
  <c r="F429" i="17"/>
  <c r="CD435" i="17"/>
  <c r="CC435" i="17"/>
  <c r="CA435" i="17"/>
  <c r="J266" i="17"/>
  <c r="CB266" i="17" s="1"/>
  <c r="J274" i="17"/>
  <c r="CB274" i="17" s="1"/>
  <c r="O273" i="17"/>
  <c r="Q271" i="17"/>
  <c r="R266" i="17"/>
  <c r="R274" i="17"/>
  <c r="W273" i="17"/>
  <c r="Y271" i="17"/>
  <c r="Z266" i="17"/>
  <c r="Z274" i="17"/>
  <c r="AE273" i="17"/>
  <c r="AG271" i="17"/>
  <c r="AM273" i="17"/>
  <c r="AO271" i="17"/>
  <c r="AP274" i="17"/>
  <c r="AU273" i="17"/>
  <c r="AW271" i="17"/>
  <c r="AX266" i="17"/>
  <c r="AX274" i="17"/>
  <c r="BC273" i="17"/>
  <c r="BE271" i="17"/>
  <c r="BF266" i="17"/>
  <c r="BF274" i="17"/>
  <c r="BH272" i="17"/>
  <c r="BI267" i="17"/>
  <c r="BI275" i="17"/>
  <c r="BK273" i="17"/>
  <c r="BM271" i="17"/>
  <c r="BN266" i="17"/>
  <c r="BN274" i="17"/>
  <c r="BP272" i="17"/>
  <c r="E279" i="17"/>
  <c r="E287" i="17"/>
  <c r="G285" i="17"/>
  <c r="I283" i="17"/>
  <c r="J278" i="17"/>
  <c r="CB278" i="17" s="1"/>
  <c r="J286" i="17"/>
  <c r="CB286" i="17" s="1"/>
  <c r="L284" i="17"/>
  <c r="CD284" i="17" s="1"/>
  <c r="M279" i="17"/>
  <c r="M287" i="17"/>
  <c r="O285" i="17"/>
  <c r="Q283" i="17"/>
  <c r="R278" i="17"/>
  <c r="R286" i="17"/>
  <c r="T284" i="17"/>
  <c r="U279" i="17"/>
  <c r="U287" i="17"/>
  <c r="W285" i="17"/>
  <c r="Y283" i="17"/>
  <c r="Z278" i="17"/>
  <c r="Z286" i="17"/>
  <c r="AB284" i="17"/>
  <c r="AC279" i="17"/>
  <c r="AC287" i="17"/>
  <c r="AE285" i="17"/>
  <c r="AG283" i="17"/>
  <c r="AJ284" i="17"/>
  <c r="AK279" i="17"/>
  <c r="AK287" i="17"/>
  <c r="AM285" i="17"/>
  <c r="AO283" i="17"/>
  <c r="AR284" i="17"/>
  <c r="AS279" i="17"/>
  <c r="AS287" i="17"/>
  <c r="AU285" i="17"/>
  <c r="AW283" i="17"/>
  <c r="AZ284" i="17"/>
  <c r="BA279" i="17"/>
  <c r="BA287" i="17"/>
  <c r="BC285" i="17"/>
  <c r="BE283" i="17"/>
  <c r="BH284" i="17"/>
  <c r="BI279" i="17"/>
  <c r="BI287" i="17"/>
  <c r="BK285" i="17"/>
  <c r="BM283" i="17"/>
  <c r="BN278" i="17"/>
  <c r="BN286" i="17"/>
  <c r="BP284" i="17"/>
  <c r="E291" i="17"/>
  <c r="E299" i="17"/>
  <c r="G297" i="17"/>
  <c r="I295" i="17"/>
  <c r="J290" i="17"/>
  <c r="J298" i="17"/>
  <c r="K293" i="17"/>
  <c r="CC293" i="17" s="1"/>
  <c r="K301" i="17"/>
  <c r="CC301" i="17" s="1"/>
  <c r="L296" i="17"/>
  <c r="CD296" i="17" s="1"/>
  <c r="M291" i="17"/>
  <c r="M299" i="17"/>
  <c r="N294" i="17"/>
  <c r="O297" i="17"/>
  <c r="F307" i="17"/>
  <c r="G302" i="17"/>
  <c r="G310" i="17"/>
  <c r="H305" i="17"/>
  <c r="H313" i="17"/>
  <c r="I308" i="17"/>
  <c r="CA308" i="17" s="1"/>
  <c r="J303" i="17"/>
  <c r="J311" i="17"/>
  <c r="L309" i="17"/>
  <c r="N307" i="17"/>
  <c r="O302" i="17"/>
  <c r="O310" i="17"/>
  <c r="P305" i="17"/>
  <c r="P313" i="17"/>
  <c r="E320" i="17"/>
  <c r="F315" i="17"/>
  <c r="F323" i="17"/>
  <c r="G318" i="17"/>
  <c r="H321" i="17"/>
  <c r="K314" i="17"/>
  <c r="K322" i="17"/>
  <c r="L317" i="17"/>
  <c r="CD317" i="17" s="1"/>
  <c r="L325" i="17"/>
  <c r="CD325" i="17" s="1"/>
  <c r="M320" i="17"/>
  <c r="N315" i="17"/>
  <c r="N323" i="17"/>
  <c r="O318" i="17"/>
  <c r="P321" i="17"/>
  <c r="F331" i="17"/>
  <c r="G326" i="17"/>
  <c r="G334" i="17"/>
  <c r="H329" i="17"/>
  <c r="H337" i="17"/>
  <c r="I332" i="17"/>
  <c r="CA332" i="17" s="1"/>
  <c r="J327" i="17"/>
  <c r="J335" i="17"/>
  <c r="K330" i="17"/>
  <c r="CC330" i="17" s="1"/>
  <c r="L333" i="17"/>
  <c r="N331" i="17"/>
  <c r="O326" i="17"/>
  <c r="O334" i="17"/>
  <c r="P329" i="17"/>
  <c r="P337" i="17"/>
  <c r="E344" i="17"/>
  <c r="F339" i="17"/>
  <c r="F347" i="17"/>
  <c r="G342" i="17"/>
  <c r="J343" i="17"/>
  <c r="CB343" i="17" s="1"/>
  <c r="K338" i="17"/>
  <c r="CC338" i="17" s="1"/>
  <c r="K346" i="17"/>
  <c r="L341" i="17"/>
  <c r="L349" i="17"/>
  <c r="CD349" i="17" s="1"/>
  <c r="M344" i="17"/>
  <c r="N339" i="17"/>
  <c r="N347" i="17"/>
  <c r="O342" i="17"/>
  <c r="Q340" i="17"/>
  <c r="Q348" i="17"/>
  <c r="R343" i="17"/>
  <c r="S338" i="17"/>
  <c r="S346" i="17"/>
  <c r="T341" i="17"/>
  <c r="T349" i="17"/>
  <c r="U344" i="17"/>
  <c r="V339" i="17"/>
  <c r="V347" i="17"/>
  <c r="W342" i="17"/>
  <c r="Y340" i="17"/>
  <c r="Y348" i="17"/>
  <c r="Z343" i="17"/>
  <c r="AA338" i="17"/>
  <c r="AA346" i="17"/>
  <c r="AB341" i="17"/>
  <c r="AB349" i="17"/>
  <c r="AC344" i="17"/>
  <c r="AD339" i="17"/>
  <c r="AD347" i="17"/>
  <c r="AE342" i="17"/>
  <c r="AG340" i="17"/>
  <c r="AG348" i="17"/>
  <c r="AH343" i="17"/>
  <c r="AI338" i="17"/>
  <c r="AI346" i="17"/>
  <c r="AJ341" i="17"/>
  <c r="AJ349" i="17"/>
  <c r="AK344" i="17"/>
  <c r="AL339" i="17"/>
  <c r="AL347" i="17"/>
  <c r="AM342" i="17"/>
  <c r="AO340" i="17"/>
  <c r="AO348" i="17"/>
  <c r="AP343" i="17"/>
  <c r="AQ338" i="17"/>
  <c r="AQ346" i="17"/>
  <c r="AR341" i="17"/>
  <c r="AR349" i="17"/>
  <c r="AS344" i="17"/>
  <c r="AT339" i="17"/>
  <c r="AT347" i="17"/>
  <c r="AU342" i="17"/>
  <c r="AW340" i="17"/>
  <c r="AW348" i="17"/>
  <c r="AX343" i="17"/>
  <c r="AY338" i="17"/>
  <c r="AY346" i="17"/>
  <c r="AZ341" i="17"/>
  <c r="AZ349" i="17"/>
  <c r="BA344" i="17"/>
  <c r="BB339" i="17"/>
  <c r="BB347" i="17"/>
  <c r="BC342" i="17"/>
  <c r="BD345" i="17"/>
  <c r="BE340" i="17"/>
  <c r="BE348" i="17"/>
  <c r="BF343" i="17"/>
  <c r="BG338" i="17"/>
  <c r="BG346" i="17"/>
  <c r="BH341" i="17"/>
  <c r="BH349" i="17"/>
  <c r="BI344" i="17"/>
  <c r="BJ339" i="17"/>
  <c r="BJ347" i="17"/>
  <c r="BK342" i="17"/>
  <c r="BL345" i="17"/>
  <c r="BO338" i="17"/>
  <c r="BO346" i="17"/>
  <c r="BP341" i="17"/>
  <c r="BP349" i="17"/>
  <c r="F351" i="17"/>
  <c r="F359" i="17"/>
  <c r="H357" i="17"/>
  <c r="L353" i="17"/>
  <c r="CD353" i="17" s="1"/>
  <c r="L361" i="17"/>
  <c r="N351" i="17"/>
  <c r="N359" i="17"/>
  <c r="P357" i="17"/>
  <c r="T353" i="17"/>
  <c r="T361" i="17"/>
  <c r="V351" i="17"/>
  <c r="V359" i="17"/>
  <c r="X357" i="17"/>
  <c r="AB353" i="17"/>
  <c r="AB361" i="17"/>
  <c r="AD351" i="17"/>
  <c r="AD359" i="17"/>
  <c r="AF357" i="17"/>
  <c r="AJ353" i="17"/>
  <c r="AJ361" i="17"/>
  <c r="AL351" i="17"/>
  <c r="AL359" i="17"/>
  <c r="AN357" i="17"/>
  <c r="AR353" i="17"/>
  <c r="AR361" i="17"/>
  <c r="AT351" i="17"/>
  <c r="AT359" i="17"/>
  <c r="AV357" i="17"/>
  <c r="AZ353" i="17"/>
  <c r="AZ361" i="17"/>
  <c r="BB351" i="17"/>
  <c r="BB359" i="17"/>
  <c r="BD357" i="17"/>
  <c r="BH353" i="17"/>
  <c r="BH361" i="17"/>
  <c r="BJ351" i="17"/>
  <c r="BJ360" i="17"/>
  <c r="BM351" i="17"/>
  <c r="BN359" i="17"/>
  <c r="BN351" i="17"/>
  <c r="BN355" i="17"/>
  <c r="BN360" i="17"/>
  <c r="G364" i="17"/>
  <c r="K364" i="17"/>
  <c r="N364" i="17"/>
  <c r="O370" i="17"/>
  <c r="O362" i="17"/>
  <c r="O366" i="17"/>
  <c r="O372" i="17"/>
  <c r="R364" i="17"/>
  <c r="S366" i="17"/>
  <c r="S370" i="17"/>
  <c r="S362" i="17"/>
  <c r="S372" i="17"/>
  <c r="V364" i="17"/>
  <c r="W370" i="17"/>
  <c r="W362" i="17"/>
  <c r="W366" i="17"/>
  <c r="W372" i="17"/>
  <c r="Z364" i="17"/>
  <c r="AA366" i="17"/>
  <c r="AA370" i="17"/>
  <c r="AA362" i="17"/>
  <c r="AA372" i="17"/>
  <c r="AD362" i="17"/>
  <c r="AE363" i="17"/>
  <c r="AX362" i="17"/>
  <c r="BB368" i="17"/>
  <c r="BB367" i="17"/>
  <c r="BB372" i="17"/>
  <c r="BB364" i="17"/>
  <c r="BB371" i="17"/>
  <c r="BB363" i="17"/>
  <c r="BC364" i="17"/>
  <c r="BF362" i="17"/>
  <c r="BG365" i="17"/>
  <c r="BJ368" i="17"/>
  <c r="BJ367" i="17"/>
  <c r="BJ372" i="17"/>
  <c r="BJ364" i="17"/>
  <c r="BJ371" i="17"/>
  <c r="BJ363" i="17"/>
  <c r="BK364" i="17"/>
  <c r="BN362" i="17"/>
  <c r="BO365" i="17"/>
  <c r="F381" i="17"/>
  <c r="G384" i="17"/>
  <c r="J382" i="17"/>
  <c r="CB382" i="17" s="1"/>
  <c r="N377" i="17"/>
  <c r="O380" i="17"/>
  <c r="N404" i="17"/>
  <c r="N403" i="17"/>
  <c r="N402" i="17"/>
  <c r="N408" i="17"/>
  <c r="N400" i="17"/>
  <c r="N407" i="17"/>
  <c r="N399" i="17"/>
  <c r="N406" i="17"/>
  <c r="N398" i="17"/>
  <c r="BB404" i="17"/>
  <c r="BB403" i="17"/>
  <c r="BB402" i="17"/>
  <c r="BB408" i="17"/>
  <c r="BB400" i="17"/>
  <c r="BB407" i="17"/>
  <c r="BB399" i="17"/>
  <c r="BB406" i="17"/>
  <c r="BB398" i="17"/>
  <c r="F416" i="17"/>
  <c r="F415" i="17"/>
  <c r="F414" i="17"/>
  <c r="F420" i="17"/>
  <c r="F412" i="17"/>
  <c r="F419" i="17"/>
  <c r="F411" i="17"/>
  <c r="F418" i="17"/>
  <c r="F410" i="17"/>
  <c r="N416" i="17"/>
  <c r="N415" i="17"/>
  <c r="N414" i="17"/>
  <c r="N420" i="17"/>
  <c r="N412" i="17"/>
  <c r="N419" i="17"/>
  <c r="N411" i="17"/>
  <c r="N418" i="17"/>
  <c r="N410" i="17"/>
  <c r="V416" i="17"/>
  <c r="V415" i="17"/>
  <c r="V414" i="17"/>
  <c r="V420" i="17"/>
  <c r="V412" i="17"/>
  <c r="V419" i="17"/>
  <c r="V411" i="17"/>
  <c r="V418" i="17"/>
  <c r="V410" i="17"/>
  <c r="AX413" i="17"/>
  <c r="BB416" i="17"/>
  <c r="BB415" i="17"/>
  <c r="BB414" i="17"/>
  <c r="BB420" i="17"/>
  <c r="BB412" i="17"/>
  <c r="BB419" i="17"/>
  <c r="BB411" i="17"/>
  <c r="BB418" i="17"/>
  <c r="BB410" i="17"/>
  <c r="BN413" i="17"/>
  <c r="J432" i="17"/>
  <c r="CB432" i="17" s="1"/>
  <c r="J424" i="17"/>
  <c r="J431" i="17"/>
  <c r="CB431" i="17" s="1"/>
  <c r="J423" i="17"/>
  <c r="CB423" i="17" s="1"/>
  <c r="J430" i="17"/>
  <c r="CB430" i="17" s="1"/>
  <c r="J422" i="17"/>
  <c r="J428" i="17"/>
  <c r="CB428" i="17" s="1"/>
  <c r="J427" i="17"/>
  <c r="J426" i="17"/>
  <c r="CB426" i="17" s="1"/>
  <c r="BH273" i="17"/>
  <c r="BI268" i="17"/>
  <c r="BI276" i="17"/>
  <c r="BP273" i="17"/>
  <c r="L285" i="17"/>
  <c r="T285" i="17"/>
  <c r="AB285" i="17"/>
  <c r="AJ285" i="17"/>
  <c r="AR285" i="17"/>
  <c r="AZ285" i="17"/>
  <c r="BH285" i="17"/>
  <c r="BP285" i="17"/>
  <c r="K294" i="17"/>
  <c r="CC294" i="17" s="1"/>
  <c r="L297" i="17"/>
  <c r="I309" i="17"/>
  <c r="E321" i="17"/>
  <c r="M321" i="17"/>
  <c r="I333" i="17"/>
  <c r="J328" i="17"/>
  <c r="CB328" i="17" s="1"/>
  <c r="J336" i="17"/>
  <c r="CB336" i="17" s="1"/>
  <c r="E345" i="17"/>
  <c r="F340" i="17"/>
  <c r="F348" i="17"/>
  <c r="L342" i="17"/>
  <c r="CD342" i="17" s="1"/>
  <c r="M345" i="17"/>
  <c r="N340" i="17"/>
  <c r="N348" i="17"/>
  <c r="Q341" i="17"/>
  <c r="Q349" i="17"/>
  <c r="T342" i="17"/>
  <c r="U345" i="17"/>
  <c r="V340" i="17"/>
  <c r="V348" i="17"/>
  <c r="Y341" i="17"/>
  <c r="Y349" i="17"/>
  <c r="AB342" i="17"/>
  <c r="AC345" i="17"/>
  <c r="AD340" i="17"/>
  <c r="AD348" i="17"/>
  <c r="AG341" i="17"/>
  <c r="AG349" i="17"/>
  <c r="AJ342" i="17"/>
  <c r="AK345" i="17"/>
  <c r="AL340" i="17"/>
  <c r="AL348" i="17"/>
  <c r="AO341" i="17"/>
  <c r="AO349" i="17"/>
  <c r="AR342" i="17"/>
  <c r="AS345" i="17"/>
  <c r="AT340" i="17"/>
  <c r="AT348" i="17"/>
  <c r="AW341" i="17"/>
  <c r="AW349" i="17"/>
  <c r="AZ342" i="17"/>
  <c r="BA345" i="17"/>
  <c r="BB340" i="17"/>
  <c r="BB348" i="17"/>
  <c r="BI345" i="17"/>
  <c r="BJ340" i="17"/>
  <c r="BJ348" i="17"/>
  <c r="BK343" i="17"/>
  <c r="BL338" i="17"/>
  <c r="BL346" i="17"/>
  <c r="BM341" i="17"/>
  <c r="BM349" i="17"/>
  <c r="BN344" i="17"/>
  <c r="BO339" i="17"/>
  <c r="BO347" i="17"/>
  <c r="BP342" i="17"/>
  <c r="F352" i="17"/>
  <c r="F360" i="17"/>
  <c r="G355" i="17"/>
  <c r="H350" i="17"/>
  <c r="H358" i="17"/>
  <c r="I353" i="17"/>
  <c r="CA353" i="17" s="1"/>
  <c r="I361" i="17"/>
  <c r="J356" i="17"/>
  <c r="K351" i="17"/>
  <c r="K359" i="17"/>
  <c r="CC359" i="17" s="1"/>
  <c r="L354" i="17"/>
  <c r="N352" i="17"/>
  <c r="N360" i="17"/>
  <c r="O355" i="17"/>
  <c r="P350" i="17"/>
  <c r="P358" i="17"/>
  <c r="Q353" i="17"/>
  <c r="Q361" i="17"/>
  <c r="R356" i="17"/>
  <c r="S351" i="17"/>
  <c r="S359" i="17"/>
  <c r="T354" i="17"/>
  <c r="V352" i="17"/>
  <c r="V360" i="17"/>
  <c r="W355" i="17"/>
  <c r="X350" i="17"/>
  <c r="X358" i="17"/>
  <c r="Y353" i="17"/>
  <c r="Y361" i="17"/>
  <c r="Z356" i="17"/>
  <c r="AA351" i="17"/>
  <c r="AA359" i="17"/>
  <c r="AB354" i="17"/>
  <c r="AD352" i="17"/>
  <c r="AD360" i="17"/>
  <c r="AE355" i="17"/>
  <c r="AF350" i="17"/>
  <c r="AF358" i="17"/>
  <c r="AG353" i="17"/>
  <c r="AG361" i="17"/>
  <c r="AH356" i="17"/>
  <c r="AI351" i="17"/>
  <c r="AI359" i="17"/>
  <c r="AJ354" i="17"/>
  <c r="AL352" i="17"/>
  <c r="AL360" i="17"/>
  <c r="AM355" i="17"/>
  <c r="AN350" i="17"/>
  <c r="AN358" i="17"/>
  <c r="AO353" i="17"/>
  <c r="AO361" i="17"/>
  <c r="AP356" i="17"/>
  <c r="AQ351" i="17"/>
  <c r="AQ359" i="17"/>
  <c r="AR354" i="17"/>
  <c r="AT352" i="17"/>
  <c r="AT360" i="17"/>
  <c r="AU355" i="17"/>
  <c r="AV350" i="17"/>
  <c r="AV358" i="17"/>
  <c r="AW353" i="17"/>
  <c r="AW361" i="17"/>
  <c r="AX356" i="17"/>
  <c r="AY351" i="17"/>
  <c r="AY359" i="17"/>
  <c r="AZ354" i="17"/>
  <c r="BA357" i="17"/>
  <c r="BB352" i="17"/>
  <c r="BB360" i="17"/>
  <c r="BC355" i="17"/>
  <c r="BD350" i="17"/>
  <c r="BD358" i="17"/>
  <c r="BE353" i="17"/>
  <c r="BE361" i="17"/>
  <c r="BF356" i="17"/>
  <c r="BG351" i="17"/>
  <c r="BG359" i="17"/>
  <c r="BH354" i="17"/>
  <c r="BI357" i="17"/>
  <c r="BJ352" i="17"/>
  <c r="BJ361" i="17"/>
  <c r="BM353" i="17"/>
  <c r="BN350" i="17"/>
  <c r="BN361" i="17"/>
  <c r="F368" i="17"/>
  <c r="G365" i="17"/>
  <c r="J368" i="17"/>
  <c r="K365" i="17"/>
  <c r="CC365" i="17" s="1"/>
  <c r="M367" i="17"/>
  <c r="N365" i="17"/>
  <c r="O363" i="17"/>
  <c r="O373" i="17"/>
  <c r="Q367" i="17"/>
  <c r="R365" i="17"/>
  <c r="S363" i="17"/>
  <c r="S373" i="17"/>
  <c r="U367" i="17"/>
  <c r="V365" i="17"/>
  <c r="W363" i="17"/>
  <c r="W373" i="17"/>
  <c r="Y367" i="17"/>
  <c r="Z365" i="17"/>
  <c r="AA363" i="17"/>
  <c r="AA373" i="17"/>
  <c r="AD365" i="17"/>
  <c r="AE364" i="17"/>
  <c r="AI372" i="17"/>
  <c r="AL366" i="17"/>
  <c r="AM365" i="17"/>
  <c r="AO368" i="17"/>
  <c r="AO373" i="17"/>
  <c r="AO365" i="17"/>
  <c r="AO372" i="17"/>
  <c r="AO364" i="17"/>
  <c r="AP371" i="17"/>
  <c r="AP363" i="17"/>
  <c r="AP368" i="17"/>
  <c r="AP367" i="17"/>
  <c r="AP373" i="17"/>
  <c r="AT368" i="17"/>
  <c r="AU368" i="17"/>
  <c r="AX365" i="17"/>
  <c r="AY368" i="17"/>
  <c r="BB362" i="17"/>
  <c r="BC365" i="17"/>
  <c r="BF365" i="17"/>
  <c r="BG368" i="17"/>
  <c r="BK365" i="17"/>
  <c r="BN365" i="17"/>
  <c r="BO368" i="17"/>
  <c r="F382" i="17"/>
  <c r="N378" i="17"/>
  <c r="O381" i="17"/>
  <c r="N396" i="17"/>
  <c r="N388" i="17"/>
  <c r="N395" i="17"/>
  <c r="N387" i="17"/>
  <c r="N394" i="17"/>
  <c r="N386" i="17"/>
  <c r="N392" i="17"/>
  <c r="N391" i="17"/>
  <c r="N390" i="17"/>
  <c r="N401" i="17"/>
  <c r="Z405" i="17"/>
  <c r="AP405" i="17"/>
  <c r="BB401" i="17"/>
  <c r="BN408" i="17"/>
  <c r="BN400" i="17"/>
  <c r="BN407" i="17"/>
  <c r="BN399" i="17"/>
  <c r="BN406" i="17"/>
  <c r="BN398" i="17"/>
  <c r="BN404" i="17"/>
  <c r="BN403" i="17"/>
  <c r="BN402" i="17"/>
  <c r="F413" i="17"/>
  <c r="N413" i="17"/>
  <c r="V413" i="17"/>
  <c r="AP420" i="17"/>
  <c r="AP412" i="17"/>
  <c r="AP419" i="17"/>
  <c r="AP411" i="17"/>
  <c r="AP418" i="17"/>
  <c r="AP410" i="17"/>
  <c r="AP416" i="17"/>
  <c r="AP415" i="17"/>
  <c r="AP414" i="17"/>
  <c r="AX417" i="17"/>
  <c r="BB413" i="17"/>
  <c r="BN417" i="17"/>
  <c r="J425" i="17"/>
  <c r="CB425" i="17" s="1"/>
  <c r="J268" i="17"/>
  <c r="CB268" i="17" s="1"/>
  <c r="J276" i="17"/>
  <c r="CB276" i="17" s="1"/>
  <c r="Q273" i="17"/>
  <c r="R268" i="17"/>
  <c r="R276" i="17"/>
  <c r="W267" i="17"/>
  <c r="W275" i="17"/>
  <c r="Y273" i="17"/>
  <c r="Z268" i="17"/>
  <c r="Z276" i="17"/>
  <c r="AE275" i="17"/>
  <c r="AG273" i="17"/>
  <c r="AO273" i="17"/>
  <c r="AW273" i="17"/>
  <c r="BE273" i="17"/>
  <c r="BH266" i="17"/>
  <c r="BH274" i="17"/>
  <c r="BI269" i="17"/>
  <c r="BI277" i="17"/>
  <c r="BM273" i="17"/>
  <c r="BP266" i="17"/>
  <c r="BP274" i="17"/>
  <c r="E281" i="17"/>
  <c r="E289" i="17"/>
  <c r="I285" i="17"/>
  <c r="J280" i="17"/>
  <c r="CB280" i="17" s="1"/>
  <c r="J288" i="17"/>
  <c r="CB288" i="17" s="1"/>
  <c r="L278" i="17"/>
  <c r="CD278" i="17" s="1"/>
  <c r="L286" i="17"/>
  <c r="CD286" i="17" s="1"/>
  <c r="M281" i="17"/>
  <c r="M289" i="17"/>
  <c r="Q285" i="17"/>
  <c r="R280" i="17"/>
  <c r="R288" i="17"/>
  <c r="T278" i="17"/>
  <c r="T286" i="17"/>
  <c r="U281" i="17"/>
  <c r="U289" i="17"/>
  <c r="W279" i="17"/>
  <c r="W287" i="17"/>
  <c r="Y285" i="17"/>
  <c r="Z280" i="17"/>
  <c r="Z288" i="17"/>
  <c r="AB278" i="17"/>
  <c r="AB286" i="17"/>
  <c r="AC281" i="17"/>
  <c r="AC289" i="17"/>
  <c r="AE279" i="17"/>
  <c r="AE287" i="17"/>
  <c r="AG285" i="17"/>
  <c r="AJ278" i="17"/>
  <c r="AJ286" i="17"/>
  <c r="AK281" i="17"/>
  <c r="AK289" i="17"/>
  <c r="AM279" i="17"/>
  <c r="AM287" i="17"/>
  <c r="AO285" i="17"/>
  <c r="AR278" i="17"/>
  <c r="AR286" i="17"/>
  <c r="AS281" i="17"/>
  <c r="AS289" i="17"/>
  <c r="AU279" i="17"/>
  <c r="AU287" i="17"/>
  <c r="AW285" i="17"/>
  <c r="AZ278" i="17"/>
  <c r="AZ286" i="17"/>
  <c r="BA281" i="17"/>
  <c r="BA289" i="17"/>
  <c r="BE285" i="17"/>
  <c r="BH278" i="17"/>
  <c r="BH286" i="17"/>
  <c r="BI281" i="17"/>
  <c r="BI289" i="17"/>
  <c r="BM285" i="17"/>
  <c r="BN280" i="17"/>
  <c r="BN288" i="17"/>
  <c r="BP278" i="17"/>
  <c r="BP286" i="17"/>
  <c r="E293" i="17"/>
  <c r="E301" i="17"/>
  <c r="G291" i="17"/>
  <c r="G299" i="17"/>
  <c r="I297" i="17"/>
  <c r="K295" i="17"/>
  <c r="L290" i="17"/>
  <c r="L298" i="17"/>
  <c r="M293" i="17"/>
  <c r="M301" i="17"/>
  <c r="BR293" i="17"/>
  <c r="BR301" i="17"/>
  <c r="F309" i="17"/>
  <c r="G304" i="17"/>
  <c r="G312" i="17"/>
  <c r="H307" i="17"/>
  <c r="I302" i="17"/>
  <c r="CA302" i="17" s="1"/>
  <c r="I310" i="17"/>
  <c r="CA310" i="17" s="1"/>
  <c r="J305" i="17"/>
  <c r="J313" i="17"/>
  <c r="L311" i="17"/>
  <c r="N309" i="17"/>
  <c r="O304" i="17"/>
  <c r="O312" i="17"/>
  <c r="P307" i="17"/>
  <c r="BR302" i="17"/>
  <c r="BR304" i="17"/>
  <c r="BR306" i="17"/>
  <c r="BR308" i="17"/>
  <c r="BR310" i="17"/>
  <c r="BR312" i="17"/>
  <c r="E314" i="17"/>
  <c r="E322" i="17"/>
  <c r="F317" i="17"/>
  <c r="F325" i="17"/>
  <c r="G320" i="17"/>
  <c r="H315" i="17"/>
  <c r="H323" i="17"/>
  <c r="K316" i="17"/>
  <c r="K324" i="17"/>
  <c r="L319" i="17"/>
  <c r="CD319" i="17" s="1"/>
  <c r="M314" i="17"/>
  <c r="M322" i="17"/>
  <c r="N317" i="17"/>
  <c r="N325" i="17"/>
  <c r="O320" i="17"/>
  <c r="P315" i="17"/>
  <c r="P323" i="17"/>
  <c r="BR315" i="17"/>
  <c r="BR317" i="17"/>
  <c r="BR319" i="17"/>
  <c r="BR321" i="17"/>
  <c r="BR323" i="17"/>
  <c r="BR325" i="17"/>
  <c r="G328" i="17"/>
  <c r="G336" i="17"/>
  <c r="H331" i="17"/>
  <c r="I326" i="17"/>
  <c r="CA326" i="17" s="1"/>
  <c r="I334" i="17"/>
  <c r="CA334" i="17" s="1"/>
  <c r="J329" i="17"/>
  <c r="J337" i="17"/>
  <c r="K332" i="17"/>
  <c r="CC332" i="17" s="1"/>
  <c r="O328" i="17"/>
  <c r="O336" i="17"/>
  <c r="P331" i="17"/>
  <c r="BR326" i="17"/>
  <c r="BR328" i="17"/>
  <c r="BR330" i="17"/>
  <c r="BR332" i="17"/>
  <c r="BR334" i="17"/>
  <c r="BR336" i="17"/>
  <c r="E338" i="17"/>
  <c r="E346" i="17"/>
  <c r="F341" i="17"/>
  <c r="F349" i="17"/>
  <c r="G344" i="17"/>
  <c r="K340" i="17"/>
  <c r="K348" i="17"/>
  <c r="L343" i="17"/>
  <c r="CD343" i="17" s="1"/>
  <c r="M338" i="17"/>
  <c r="M346" i="17"/>
  <c r="N341" i="17"/>
  <c r="N349" i="17"/>
  <c r="O344" i="17"/>
  <c r="Q342" i="17"/>
  <c r="S340" i="17"/>
  <c r="T343" i="17"/>
  <c r="U338" i="17"/>
  <c r="U346" i="17"/>
  <c r="V341" i="17"/>
  <c r="V349" i="17"/>
  <c r="W344" i="17"/>
  <c r="Y342" i="17"/>
  <c r="AA340" i="17"/>
  <c r="AB343" i="17"/>
  <c r="AC338" i="17"/>
  <c r="AC346" i="17"/>
  <c r="AD341" i="17"/>
  <c r="AD349" i="17"/>
  <c r="AE344" i="17"/>
  <c r="AG342" i="17"/>
  <c r="AI340" i="17"/>
  <c r="AJ343" i="17"/>
  <c r="AK338" i="17"/>
  <c r="AK346" i="17"/>
  <c r="AL341" i="17"/>
  <c r="AL349" i="17"/>
  <c r="AM344" i="17"/>
  <c r="AO342" i="17"/>
  <c r="AQ340" i="17"/>
  <c r="AR343" i="17"/>
  <c r="AS338" i="17"/>
  <c r="AS346" i="17"/>
  <c r="AT341" i="17"/>
  <c r="AT349" i="17"/>
  <c r="AU344" i="17"/>
  <c r="AW342" i="17"/>
  <c r="AX345" i="17"/>
  <c r="AY340" i="17"/>
  <c r="AY348" i="17"/>
  <c r="AZ343" i="17"/>
  <c r="BA338" i="17"/>
  <c r="BA346" i="17"/>
  <c r="BB341" i="17"/>
  <c r="BB349" i="17"/>
  <c r="BC344" i="17"/>
  <c r="BD339" i="17"/>
  <c r="BD347" i="17"/>
  <c r="BF345" i="17"/>
  <c r="BG340" i="17"/>
  <c r="BG348" i="17"/>
  <c r="BH343" i="17"/>
  <c r="BI338" i="17"/>
  <c r="BI346" i="17"/>
  <c r="BJ341" i="17"/>
  <c r="BJ349" i="17"/>
  <c r="BK344" i="17"/>
  <c r="BL339" i="17"/>
  <c r="BL347" i="17"/>
  <c r="BN345" i="17"/>
  <c r="BO340" i="17"/>
  <c r="BO348" i="17"/>
  <c r="BP343" i="17"/>
  <c r="F353" i="17"/>
  <c r="F361" i="17"/>
  <c r="H351" i="17"/>
  <c r="H359" i="17"/>
  <c r="I354" i="17"/>
  <c r="J357" i="17"/>
  <c r="CB357" i="17" s="1"/>
  <c r="K352" i="17"/>
  <c r="K360" i="17"/>
  <c r="L355" i="17"/>
  <c r="N353" i="17"/>
  <c r="N361" i="17"/>
  <c r="P351" i="17"/>
  <c r="P359" i="17"/>
  <c r="Q354" i="17"/>
  <c r="R357" i="17"/>
  <c r="S352" i="17"/>
  <c r="S360" i="17"/>
  <c r="T355" i="17"/>
  <c r="V353" i="17"/>
  <c r="V361" i="17"/>
  <c r="W356" i="17"/>
  <c r="X351" i="17"/>
  <c r="X359" i="17"/>
  <c r="Y354" i="17"/>
  <c r="Z357" i="17"/>
  <c r="AA352" i="17"/>
  <c r="AA360" i="17"/>
  <c r="AB355" i="17"/>
  <c r="AD353" i="17"/>
  <c r="AD361" i="17"/>
  <c r="AF351" i="17"/>
  <c r="AF359" i="17"/>
  <c r="AG354" i="17"/>
  <c r="AH357" i="17"/>
  <c r="AI352" i="17"/>
  <c r="AI360" i="17"/>
  <c r="AJ355" i="17"/>
  <c r="AL353" i="17"/>
  <c r="AL361" i="17"/>
  <c r="AM356" i="17"/>
  <c r="AN351" i="17"/>
  <c r="AN359" i="17"/>
  <c r="AO354" i="17"/>
  <c r="AP357" i="17"/>
  <c r="AQ352" i="17"/>
  <c r="AQ360" i="17"/>
  <c r="AR355" i="17"/>
  <c r="AT353" i="17"/>
  <c r="AT361" i="17"/>
  <c r="AU356" i="17"/>
  <c r="AV351" i="17"/>
  <c r="AV359" i="17"/>
  <c r="AW354" i="17"/>
  <c r="AX357" i="17"/>
  <c r="AY352" i="17"/>
  <c r="AY360" i="17"/>
  <c r="AZ355" i="17"/>
  <c r="BA350" i="17"/>
  <c r="BB353" i="17"/>
  <c r="BB361" i="17"/>
  <c r="BC356" i="17"/>
  <c r="BD351" i="17"/>
  <c r="BD359" i="17"/>
  <c r="BE354" i="17"/>
  <c r="BF357" i="17"/>
  <c r="BG352" i="17"/>
  <c r="BG360" i="17"/>
  <c r="BH355" i="17"/>
  <c r="BI350" i="17"/>
  <c r="BI358" i="17"/>
  <c r="BJ353" i="17"/>
  <c r="BK358" i="17"/>
  <c r="BK350" i="17"/>
  <c r="BK354" i="17"/>
  <c r="BK360" i="17"/>
  <c r="BM354" i="17"/>
  <c r="BN352" i="17"/>
  <c r="BO354" i="17"/>
  <c r="BO358" i="17"/>
  <c r="BO350" i="17"/>
  <c r="BO360" i="17"/>
  <c r="CI352" i="17"/>
  <c r="CI360" i="17"/>
  <c r="E372" i="17"/>
  <c r="E364" i="17"/>
  <c r="E368" i="17"/>
  <c r="E371" i="17"/>
  <c r="F369" i="17"/>
  <c r="G367" i="17"/>
  <c r="I368" i="17"/>
  <c r="I372" i="17"/>
  <c r="CA372" i="17" s="1"/>
  <c r="I364" i="17"/>
  <c r="I371" i="17"/>
  <c r="CA371" i="17" s="1"/>
  <c r="J369" i="17"/>
  <c r="K367" i="17"/>
  <c r="M369" i="17"/>
  <c r="N366" i="17"/>
  <c r="O364" i="17"/>
  <c r="Q369" i="17"/>
  <c r="R366" i="17"/>
  <c r="S364" i="17"/>
  <c r="U369" i="17"/>
  <c r="V366" i="17"/>
  <c r="W364" i="17"/>
  <c r="Z366" i="17"/>
  <c r="AA364" i="17"/>
  <c r="AD366" i="17"/>
  <c r="AE365" i="17"/>
  <c r="AG368" i="17"/>
  <c r="AG373" i="17"/>
  <c r="AG365" i="17"/>
  <c r="AG372" i="17"/>
  <c r="AG364" i="17"/>
  <c r="AH371" i="17"/>
  <c r="AH363" i="17"/>
  <c r="AH368" i="17"/>
  <c r="AH367" i="17"/>
  <c r="AH373" i="17"/>
  <c r="AL368" i="17"/>
  <c r="AM368" i="17"/>
  <c r="AO362" i="17"/>
  <c r="AP362" i="17"/>
  <c r="AQ366" i="17"/>
  <c r="AQ371" i="17"/>
  <c r="AQ363" i="17"/>
  <c r="AQ370" i="17"/>
  <c r="AQ362" i="17"/>
  <c r="AT369" i="17"/>
  <c r="AU369" i="17"/>
  <c r="AX366" i="17"/>
  <c r="AY369" i="17"/>
  <c r="BB365" i="17"/>
  <c r="BC368" i="17"/>
  <c r="BF366" i="17"/>
  <c r="BG369" i="17"/>
  <c r="BJ365" i="17"/>
  <c r="BK368" i="17"/>
  <c r="BN366" i="17"/>
  <c r="K379" i="17"/>
  <c r="K378" i="17"/>
  <c r="K383" i="17"/>
  <c r="K375" i="17"/>
  <c r="CC375" i="17" s="1"/>
  <c r="K382" i="17"/>
  <c r="CC382" i="17" s="1"/>
  <c r="K374" i="17"/>
  <c r="N381" i="17"/>
  <c r="N389" i="17"/>
  <c r="F404" i="17"/>
  <c r="F403" i="17"/>
  <c r="F402" i="17"/>
  <c r="F408" i="17"/>
  <c r="F400" i="17"/>
  <c r="F407" i="17"/>
  <c r="F399" i="17"/>
  <c r="F406" i="17"/>
  <c r="F398" i="17"/>
  <c r="N405" i="17"/>
  <c r="Z409" i="17"/>
  <c r="AD404" i="17"/>
  <c r="AD403" i="17"/>
  <c r="AD402" i="17"/>
  <c r="AD408" i="17"/>
  <c r="AD400" i="17"/>
  <c r="AD407" i="17"/>
  <c r="AD399" i="17"/>
  <c r="AD406" i="17"/>
  <c r="AD398" i="17"/>
  <c r="AP409" i="17"/>
  <c r="BB405" i="17"/>
  <c r="BN401" i="17"/>
  <c r="F417" i="17"/>
  <c r="N417" i="17"/>
  <c r="V417" i="17"/>
  <c r="AH420" i="17"/>
  <c r="AH412" i="17"/>
  <c r="AH419" i="17"/>
  <c r="AH411" i="17"/>
  <c r="AH418" i="17"/>
  <c r="AH410" i="17"/>
  <c r="AH416" i="17"/>
  <c r="AH415" i="17"/>
  <c r="AH414" i="17"/>
  <c r="AT416" i="17"/>
  <c r="AT415" i="17"/>
  <c r="AT414" i="17"/>
  <c r="AT420" i="17"/>
  <c r="AT412" i="17"/>
  <c r="AT419" i="17"/>
  <c r="AT411" i="17"/>
  <c r="AT418" i="17"/>
  <c r="AT410" i="17"/>
  <c r="AX421" i="17"/>
  <c r="BB417" i="17"/>
  <c r="BN421" i="17"/>
  <c r="J429" i="17"/>
  <c r="CC439" i="17"/>
  <c r="CD439" i="17"/>
  <c r="CB439" i="17"/>
  <c r="CC446" i="17"/>
  <c r="CD446" i="17"/>
  <c r="CB446" i="17"/>
  <c r="CA446" i="17"/>
  <c r="CD465" i="17"/>
  <c r="CC465" i="17"/>
  <c r="CB465" i="17"/>
  <c r="CA465" i="17"/>
  <c r="J269" i="17"/>
  <c r="O268" i="17"/>
  <c r="Q266" i="17"/>
  <c r="R269" i="17"/>
  <c r="W268" i="17"/>
  <c r="Y266" i="17"/>
  <c r="Z269" i="17"/>
  <c r="AE268" i="17"/>
  <c r="AG266" i="17"/>
  <c r="AH269" i="17"/>
  <c r="AM268" i="17"/>
  <c r="AO266" i="17"/>
  <c r="AP269" i="17"/>
  <c r="AU268" i="17"/>
  <c r="AW266" i="17"/>
  <c r="AX269" i="17"/>
  <c r="BC268" i="17"/>
  <c r="BE266" i="17"/>
  <c r="BF269" i="17"/>
  <c r="BH267" i="17"/>
  <c r="BI270" i="17"/>
  <c r="BK268" i="17"/>
  <c r="BM266" i="17"/>
  <c r="BN269" i="17"/>
  <c r="BP267" i="17"/>
  <c r="BP275" i="17"/>
  <c r="E282" i="17"/>
  <c r="G280" i="17"/>
  <c r="I278" i="17"/>
  <c r="CA278" i="17" s="1"/>
  <c r="J281" i="17"/>
  <c r="L279" i="17"/>
  <c r="L287" i="17"/>
  <c r="M282" i="17"/>
  <c r="O280" i="17"/>
  <c r="Q278" i="17"/>
  <c r="R281" i="17"/>
  <c r="T279" i="17"/>
  <c r="T287" i="17"/>
  <c r="U282" i="17"/>
  <c r="W280" i="17"/>
  <c r="Y278" i="17"/>
  <c r="Z281" i="17"/>
  <c r="AB279" i="17"/>
  <c r="AB287" i="17"/>
  <c r="AC282" i="17"/>
  <c r="AE280" i="17"/>
  <c r="AG278" i="17"/>
  <c r="AH281" i="17"/>
  <c r="AJ279" i="17"/>
  <c r="AJ287" i="17"/>
  <c r="AK282" i="17"/>
  <c r="AM280" i="17"/>
  <c r="AO278" i="17"/>
  <c r="AP281" i="17"/>
  <c r="AR279" i="17"/>
  <c r="AR287" i="17"/>
  <c r="AS282" i="17"/>
  <c r="AU280" i="17"/>
  <c r="AW278" i="17"/>
  <c r="AX281" i="17"/>
  <c r="AZ279" i="17"/>
  <c r="AZ287" i="17"/>
  <c r="BA282" i="17"/>
  <c r="BC280" i="17"/>
  <c r="BE278" i="17"/>
  <c r="BF281" i="17"/>
  <c r="BH279" i="17"/>
  <c r="BH287" i="17"/>
  <c r="BI282" i="17"/>
  <c r="BK280" i="17"/>
  <c r="BM278" i="17"/>
  <c r="BN281" i="17"/>
  <c r="BP279" i="17"/>
  <c r="BP287" i="17"/>
  <c r="E294" i="17"/>
  <c r="G292" i="17"/>
  <c r="I290" i="17"/>
  <c r="J293" i="17"/>
  <c r="CB293" i="17" s="1"/>
  <c r="K296" i="17"/>
  <c r="CC296" i="17" s="1"/>
  <c r="L291" i="17"/>
  <c r="L299" i="17"/>
  <c r="M294" i="17"/>
  <c r="O292" i="17"/>
  <c r="F302" i="17"/>
  <c r="G305" i="17"/>
  <c r="H308" i="17"/>
  <c r="I303" i="17"/>
  <c r="I311" i="17"/>
  <c r="J306" i="17"/>
  <c r="CB306" i="17" s="1"/>
  <c r="L304" i="17"/>
  <c r="CD304" i="17" s="1"/>
  <c r="N302" i="17"/>
  <c r="O305" i="17"/>
  <c r="P308" i="17"/>
  <c r="E315" i="17"/>
  <c r="E323" i="17"/>
  <c r="F318" i="17"/>
  <c r="H316" i="17"/>
  <c r="K317" i="17"/>
  <c r="CC317" i="17" s="1"/>
  <c r="L320" i="17"/>
  <c r="M315" i="17"/>
  <c r="M323" i="17"/>
  <c r="N318" i="17"/>
  <c r="P316" i="17"/>
  <c r="G329" i="17"/>
  <c r="H332" i="17"/>
  <c r="I327" i="17"/>
  <c r="I335" i="17"/>
  <c r="J330" i="17"/>
  <c r="CB330" i="17" s="1"/>
  <c r="O329" i="17"/>
  <c r="P332" i="17"/>
  <c r="E339" i="17"/>
  <c r="F342" i="17"/>
  <c r="K341" i="17"/>
  <c r="L344" i="17"/>
  <c r="M339" i="17"/>
  <c r="N342" i="17"/>
  <c r="Q343" i="17"/>
  <c r="T344" i="17"/>
  <c r="U339" i="17"/>
  <c r="U347" i="17"/>
  <c r="V342" i="17"/>
  <c r="Y343" i="17"/>
  <c r="AB344" i="17"/>
  <c r="AC339" i="17"/>
  <c r="AD342" i="17"/>
  <c r="AG343" i="17"/>
  <c r="AJ344" i="17"/>
  <c r="AK339" i="17"/>
  <c r="AL342" i="17"/>
  <c r="AO343" i="17"/>
  <c r="AR344" i="17"/>
  <c r="AS339" i="17"/>
  <c r="AS347" i="17"/>
  <c r="AT342" i="17"/>
  <c r="AW343" i="17"/>
  <c r="AZ344" i="17"/>
  <c r="BA339" i="17"/>
  <c r="BA347" i="17"/>
  <c r="BB342" i="17"/>
  <c r="BC345" i="17"/>
  <c r="BH344" i="17"/>
  <c r="BI339" i="17"/>
  <c r="BI347" i="17"/>
  <c r="BJ342" i="17"/>
  <c r="BK345" i="17"/>
  <c r="BL340" i="17"/>
  <c r="BL348" i="17"/>
  <c r="BM343" i="17"/>
  <c r="BN338" i="17"/>
  <c r="BN346" i="17"/>
  <c r="BO341" i="17"/>
  <c r="BO349" i="17"/>
  <c r="BP344" i="17"/>
  <c r="F354" i="17"/>
  <c r="H352" i="17"/>
  <c r="H360" i="17"/>
  <c r="I355" i="17"/>
  <c r="J350" i="17"/>
  <c r="CB350" i="17" s="1"/>
  <c r="J358" i="17"/>
  <c r="CB358" i="17" s="1"/>
  <c r="K353" i="17"/>
  <c r="CC353" i="17" s="1"/>
  <c r="K361" i="17"/>
  <c r="L356" i="17"/>
  <c r="N354" i="17"/>
  <c r="P352" i="17"/>
  <c r="P360" i="17"/>
  <c r="Q355" i="17"/>
  <c r="R350" i="17"/>
  <c r="R358" i="17"/>
  <c r="S353" i="17"/>
  <c r="S361" i="17"/>
  <c r="T356" i="17"/>
  <c r="V354" i="17"/>
  <c r="X352" i="17"/>
  <c r="X360" i="17"/>
  <c r="Y355" i="17"/>
  <c r="Z350" i="17"/>
  <c r="Z358" i="17"/>
  <c r="AA353" i="17"/>
  <c r="AA361" i="17"/>
  <c r="AB356" i="17"/>
  <c r="AD354" i="17"/>
  <c r="AF352" i="17"/>
  <c r="AF360" i="17"/>
  <c r="AG355" i="17"/>
  <c r="AH350" i="17"/>
  <c r="AH358" i="17"/>
  <c r="AI353" i="17"/>
  <c r="AI361" i="17"/>
  <c r="AJ356" i="17"/>
  <c r="AL354" i="17"/>
  <c r="AN352" i="17"/>
  <c r="AN360" i="17"/>
  <c r="AO355" i="17"/>
  <c r="AP350" i="17"/>
  <c r="AP358" i="17"/>
  <c r="AQ353" i="17"/>
  <c r="AQ361" i="17"/>
  <c r="AR356" i="17"/>
  <c r="AT354" i="17"/>
  <c r="AV352" i="17"/>
  <c r="AV360" i="17"/>
  <c r="AW355" i="17"/>
  <c r="AX350" i="17"/>
  <c r="AX358" i="17"/>
  <c r="AY353" i="17"/>
  <c r="AY361" i="17"/>
  <c r="AZ356" i="17"/>
  <c r="BB354" i="17"/>
  <c r="BC357" i="17"/>
  <c r="BD352" i="17"/>
  <c r="BD360" i="17"/>
  <c r="BE355" i="17"/>
  <c r="BF350" i="17"/>
  <c r="BF358" i="17"/>
  <c r="BG353" i="17"/>
  <c r="BG361" i="17"/>
  <c r="BH356" i="17"/>
  <c r="BJ354" i="17"/>
  <c r="BM355" i="17"/>
  <c r="BN353" i="17"/>
  <c r="G368" i="17"/>
  <c r="K368" i="17"/>
  <c r="N368" i="17"/>
  <c r="O365" i="17"/>
  <c r="R368" i="17"/>
  <c r="S365" i="17"/>
  <c r="V368" i="17"/>
  <c r="W365" i="17"/>
  <c r="Z368" i="17"/>
  <c r="AA365" i="17"/>
  <c r="AD368" i="17"/>
  <c r="AE368" i="17"/>
  <c r="AI366" i="17"/>
  <c r="AI371" i="17"/>
  <c r="AI363" i="17"/>
  <c r="AI370" i="17"/>
  <c r="AI362" i="17"/>
  <c r="AL369" i="17"/>
  <c r="AT370" i="17"/>
  <c r="AX369" i="17"/>
  <c r="BB366" i="17"/>
  <c r="BC369" i="17"/>
  <c r="G383" i="17"/>
  <c r="G375" i="17"/>
  <c r="G382" i="17"/>
  <c r="G374" i="17"/>
  <c r="G379" i="17"/>
  <c r="G378" i="17"/>
  <c r="J384" i="17"/>
  <c r="J376" i="17"/>
  <c r="J383" i="17"/>
  <c r="J375" i="17"/>
  <c r="CB375" i="17" s="1"/>
  <c r="J380" i="17"/>
  <c r="J379" i="17"/>
  <c r="F396" i="17"/>
  <c r="F388" i="17"/>
  <c r="F395" i="17"/>
  <c r="F387" i="17"/>
  <c r="F394" i="17"/>
  <c r="F386" i="17"/>
  <c r="F392" i="17"/>
  <c r="F391" i="17"/>
  <c r="F390" i="17"/>
  <c r="R408" i="17"/>
  <c r="R400" i="17"/>
  <c r="R407" i="17"/>
  <c r="R399" i="17"/>
  <c r="R406" i="17"/>
  <c r="R398" i="17"/>
  <c r="R404" i="17"/>
  <c r="R403" i="17"/>
  <c r="R402" i="17"/>
  <c r="AH408" i="17"/>
  <c r="AH400" i="17"/>
  <c r="AH407" i="17"/>
  <c r="AH399" i="17"/>
  <c r="AH406" i="17"/>
  <c r="AH398" i="17"/>
  <c r="AH404" i="17"/>
  <c r="AH403" i="17"/>
  <c r="AH402" i="17"/>
  <c r="BF408" i="17"/>
  <c r="BF400" i="17"/>
  <c r="BF407" i="17"/>
  <c r="BF399" i="17"/>
  <c r="BF406" i="17"/>
  <c r="BF398" i="17"/>
  <c r="BF404" i="17"/>
  <c r="BF403" i="17"/>
  <c r="BF402" i="17"/>
  <c r="J420" i="17"/>
  <c r="J412" i="17"/>
  <c r="J419" i="17"/>
  <c r="J411" i="17"/>
  <c r="J418" i="17"/>
  <c r="J410" i="17"/>
  <c r="J416" i="17"/>
  <c r="J415" i="17"/>
  <c r="CB415" i="17" s="1"/>
  <c r="J414" i="17"/>
  <c r="R420" i="17"/>
  <c r="R412" i="17"/>
  <c r="R419" i="17"/>
  <c r="R411" i="17"/>
  <c r="R418" i="17"/>
  <c r="R410" i="17"/>
  <c r="R416" i="17"/>
  <c r="R415" i="17"/>
  <c r="R414" i="17"/>
  <c r="V421" i="17"/>
  <c r="Z420" i="17"/>
  <c r="Z412" i="17"/>
  <c r="Z419" i="17"/>
  <c r="Z411" i="17"/>
  <c r="Z418" i="17"/>
  <c r="Z410" i="17"/>
  <c r="Z416" i="17"/>
  <c r="Z415" i="17"/>
  <c r="Z414" i="17"/>
  <c r="AL416" i="17"/>
  <c r="AL415" i="17"/>
  <c r="AL414" i="17"/>
  <c r="AL420" i="17"/>
  <c r="AL412" i="17"/>
  <c r="AL419" i="17"/>
  <c r="AL411" i="17"/>
  <c r="AL418" i="17"/>
  <c r="AL410" i="17"/>
  <c r="AP417" i="17"/>
  <c r="AT413" i="17"/>
  <c r="BB421" i="17"/>
  <c r="J433" i="17"/>
  <c r="CB435" i="17"/>
  <c r="CD467" i="17"/>
  <c r="CB467" i="17"/>
  <c r="CC467" i="17"/>
  <c r="CA467" i="17"/>
  <c r="K297" i="17"/>
  <c r="L292" i="17"/>
  <c r="CD292" i="17" s="1"/>
  <c r="L300" i="17"/>
  <c r="CD300" i="17" s="1"/>
  <c r="I304" i="17"/>
  <c r="CA304" i="17" s="1"/>
  <c r="I312" i="17"/>
  <c r="CA312" i="17" s="1"/>
  <c r="J307" i="17"/>
  <c r="E316" i="17"/>
  <c r="E324" i="17"/>
  <c r="F319" i="17"/>
  <c r="M316" i="17"/>
  <c r="M324" i="17"/>
  <c r="N319" i="17"/>
  <c r="I328" i="17"/>
  <c r="CA328" i="17" s="1"/>
  <c r="I336" i="17"/>
  <c r="CA336" i="17" s="1"/>
  <c r="J331" i="17"/>
  <c r="F343" i="17"/>
  <c r="N343" i="17"/>
  <c r="Q344" i="17"/>
  <c r="U340" i="17"/>
  <c r="V343" i="17"/>
  <c r="Y344" i="17"/>
  <c r="AD343" i="17"/>
  <c r="AG344" i="17"/>
  <c r="AL343" i="17"/>
  <c r="AO344" i="17"/>
  <c r="AS340" i="17"/>
  <c r="AT343" i="17"/>
  <c r="AW344" i="17"/>
  <c r="AZ345" i="17"/>
  <c r="BA340" i="17"/>
  <c r="BA348" i="17"/>
  <c r="BB343" i="17"/>
  <c r="BH345" i="17"/>
  <c r="BI340" i="17"/>
  <c r="BI348" i="17"/>
  <c r="BJ343" i="17"/>
  <c r="BK338" i="17"/>
  <c r="BK346" i="17"/>
  <c r="BO342" i="17"/>
  <c r="BP345" i="17"/>
  <c r="F355" i="17"/>
  <c r="CB359" i="17"/>
  <c r="L357" i="17"/>
  <c r="CD357" i="17" s="1"/>
  <c r="N355" i="17"/>
  <c r="T357" i="17"/>
  <c r="V355" i="17"/>
  <c r="X353" i="17"/>
  <c r="X361" i="17"/>
  <c r="AB357" i="17"/>
  <c r="AD355" i="17"/>
  <c r="AF353" i="17"/>
  <c r="AF361" i="17"/>
  <c r="AJ357" i="17"/>
  <c r="AL355" i="17"/>
  <c r="AN353" i="17"/>
  <c r="AN361" i="17"/>
  <c r="AR357" i="17"/>
  <c r="AT355" i="17"/>
  <c r="AV353" i="17"/>
  <c r="AV361" i="17"/>
  <c r="AZ357" i="17"/>
  <c r="BB355" i="17"/>
  <c r="BD353" i="17"/>
  <c r="BD361" i="17"/>
  <c r="BH357" i="17"/>
  <c r="BJ356" i="17"/>
  <c r="BM357" i="17"/>
  <c r="BN354" i="17"/>
  <c r="F367" i="17"/>
  <c r="F371" i="17"/>
  <c r="F363" i="17"/>
  <c r="F372" i="17"/>
  <c r="G369" i="17"/>
  <c r="J371" i="17"/>
  <c r="CB371" i="17" s="1"/>
  <c r="J363" i="17"/>
  <c r="J367" i="17"/>
  <c r="J372" i="17"/>
  <c r="CB372" i="17" s="1"/>
  <c r="K369" i="17"/>
  <c r="M372" i="17"/>
  <c r="M364" i="17"/>
  <c r="M368" i="17"/>
  <c r="M371" i="17"/>
  <c r="N369" i="17"/>
  <c r="O367" i="17"/>
  <c r="Q368" i="17"/>
  <c r="Q372" i="17"/>
  <c r="Q364" i="17"/>
  <c r="Q371" i="17"/>
  <c r="R369" i="17"/>
  <c r="S367" i="17"/>
  <c r="U372" i="17"/>
  <c r="U364" i="17"/>
  <c r="U368" i="17"/>
  <c r="U371" i="17"/>
  <c r="V369" i="17"/>
  <c r="W367" i="17"/>
  <c r="Y368" i="17"/>
  <c r="Y372" i="17"/>
  <c r="Y364" i="17"/>
  <c r="Y371" i="17"/>
  <c r="Z369" i="17"/>
  <c r="AA367" i="17"/>
  <c r="AD369" i="17"/>
  <c r="AE369" i="17"/>
  <c r="AI364" i="17"/>
  <c r="AO366" i="17"/>
  <c r="AX370" i="17"/>
  <c r="BB369" i="17"/>
  <c r="BC372" i="17"/>
  <c r="BF370" i="17"/>
  <c r="BK372" i="17"/>
  <c r="F380" i="17"/>
  <c r="F379" i="17"/>
  <c r="F384" i="17"/>
  <c r="F376" i="17"/>
  <c r="F383" i="17"/>
  <c r="F375" i="17"/>
  <c r="G376" i="17"/>
  <c r="J374" i="17"/>
  <c r="F389" i="17"/>
  <c r="R401" i="17"/>
  <c r="AH401" i="17"/>
  <c r="AT404" i="17"/>
  <c r="AT403" i="17"/>
  <c r="AT402" i="17"/>
  <c r="AT408" i="17"/>
  <c r="AT400" i="17"/>
  <c r="AT407" i="17"/>
  <c r="AT399" i="17"/>
  <c r="AT406" i="17"/>
  <c r="AT398" i="17"/>
  <c r="BF401" i="17"/>
  <c r="J413" i="17"/>
  <c r="CB413" i="17" s="1"/>
  <c r="R413" i="17"/>
  <c r="Z413" i="17"/>
  <c r="AD416" i="17"/>
  <c r="AD415" i="17"/>
  <c r="AD414" i="17"/>
  <c r="AD420" i="17"/>
  <c r="AD412" i="17"/>
  <c r="AD419" i="17"/>
  <c r="AD411" i="17"/>
  <c r="AD418" i="17"/>
  <c r="AD410" i="17"/>
  <c r="AL413" i="17"/>
  <c r="N428" i="17"/>
  <c r="N427" i="17"/>
  <c r="N426" i="17"/>
  <c r="N432" i="17"/>
  <c r="N424" i="17"/>
  <c r="N431" i="17"/>
  <c r="N423" i="17"/>
  <c r="N430" i="17"/>
  <c r="N422" i="17"/>
  <c r="Q345" i="17"/>
  <c r="Y345" i="17"/>
  <c r="AG345" i="17"/>
  <c r="AO345" i="17"/>
  <c r="AW345" i="17"/>
  <c r="AZ338" i="17"/>
  <c r="BA341" i="17"/>
  <c r="BB344" i="17"/>
  <c r="BC339" i="17"/>
  <c r="BF340" i="17"/>
  <c r="BH338" i="17"/>
  <c r="BI341" i="17"/>
  <c r="BJ344" i="17"/>
  <c r="BK339" i="17"/>
  <c r="BN340" i="17"/>
  <c r="BP338" i="17"/>
  <c r="F356" i="17"/>
  <c r="J352" i="17"/>
  <c r="L350" i="17"/>
  <c r="CD350" i="17" s="1"/>
  <c r="N356" i="17"/>
  <c r="R352" i="17"/>
  <c r="T350" i="17"/>
  <c r="V356" i="17"/>
  <c r="Z352" i="17"/>
  <c r="AB350" i="17"/>
  <c r="AD356" i="17"/>
  <c r="AH352" i="17"/>
  <c r="AJ350" i="17"/>
  <c r="AL356" i="17"/>
  <c r="AP352" i="17"/>
  <c r="AR350" i="17"/>
  <c r="AT356" i="17"/>
  <c r="AX352" i="17"/>
  <c r="AZ350" i="17"/>
  <c r="BB356" i="17"/>
  <c r="BC351" i="17"/>
  <c r="BF352" i="17"/>
  <c r="BH350" i="17"/>
  <c r="BI353" i="17"/>
  <c r="BJ357" i="17"/>
  <c r="BN356" i="17"/>
  <c r="F362" i="17"/>
  <c r="F373" i="17"/>
  <c r="J362" i="17"/>
  <c r="CB362" i="17" s="1"/>
  <c r="J373" i="17"/>
  <c r="M362" i="17"/>
  <c r="M373" i="17"/>
  <c r="O368" i="17"/>
  <c r="Q362" i="17"/>
  <c r="Q373" i="17"/>
  <c r="S368" i="17"/>
  <c r="U362" i="17"/>
  <c r="U373" i="17"/>
  <c r="W368" i="17"/>
  <c r="Y362" i="17"/>
  <c r="Y373" i="17"/>
  <c r="AA368" i="17"/>
  <c r="AD370" i="17"/>
  <c r="AE371" i="17"/>
  <c r="AI365" i="17"/>
  <c r="AT367" i="17"/>
  <c r="AT372" i="17"/>
  <c r="AT364" i="17"/>
  <c r="AT371" i="17"/>
  <c r="AT363" i="17"/>
  <c r="AU370" i="17"/>
  <c r="AU362" i="17"/>
  <c r="AU367" i="17"/>
  <c r="AU366" i="17"/>
  <c r="AU373" i="17"/>
  <c r="AX373" i="17"/>
  <c r="BB370" i="17"/>
  <c r="BC373" i="17"/>
  <c r="BF373" i="17"/>
  <c r="G377" i="17"/>
  <c r="J377" i="17"/>
  <c r="O383" i="17"/>
  <c r="O375" i="17"/>
  <c r="O382" i="17"/>
  <c r="O374" i="17"/>
  <c r="O379" i="17"/>
  <c r="O378" i="17"/>
  <c r="F393" i="17"/>
  <c r="J408" i="17"/>
  <c r="CB408" i="17" s="1"/>
  <c r="J400" i="17"/>
  <c r="J407" i="17"/>
  <c r="J399" i="17"/>
  <c r="J406" i="17"/>
  <c r="J398" i="17"/>
  <c r="J404" i="17"/>
  <c r="J403" i="17"/>
  <c r="J402" i="17"/>
  <c r="CB402" i="17" s="1"/>
  <c r="R405" i="17"/>
  <c r="AX408" i="17"/>
  <c r="AX400" i="17"/>
  <c r="AX407" i="17"/>
  <c r="AX399" i="17"/>
  <c r="AX406" i="17"/>
  <c r="AX398" i="17"/>
  <c r="AX404" i="17"/>
  <c r="AX403" i="17"/>
  <c r="AX402" i="17"/>
  <c r="BF420" i="17"/>
  <c r="BF412" i="17"/>
  <c r="BF419" i="17"/>
  <c r="BF411" i="17"/>
  <c r="BF418" i="17"/>
  <c r="BF410" i="17"/>
  <c r="BF416" i="17"/>
  <c r="BF415" i="17"/>
  <c r="BF414" i="17"/>
  <c r="BJ416" i="17"/>
  <c r="BJ415" i="17"/>
  <c r="BJ414" i="17"/>
  <c r="BJ420" i="17"/>
  <c r="BJ412" i="17"/>
  <c r="BJ419" i="17"/>
  <c r="BJ411" i="17"/>
  <c r="BJ418" i="17"/>
  <c r="BJ410" i="17"/>
  <c r="F428" i="17"/>
  <c r="F427" i="17"/>
  <c r="F426" i="17"/>
  <c r="F432" i="17"/>
  <c r="F424" i="17"/>
  <c r="F431" i="17"/>
  <c r="F423" i="17"/>
  <c r="F430" i="17"/>
  <c r="F422" i="17"/>
  <c r="CC437" i="17"/>
  <c r="CD437" i="17"/>
  <c r="CB437" i="17"/>
  <c r="K291" i="17"/>
  <c r="Q338" i="17"/>
  <c r="Y338" i="17"/>
  <c r="AG338" i="17"/>
  <c r="AO338" i="17"/>
  <c r="AW338" i="17"/>
  <c r="BJ358" i="17"/>
  <c r="BM356" i="17"/>
  <c r="BM360" i="17"/>
  <c r="BM352" i="17"/>
  <c r="BM359" i="17"/>
  <c r="G370" i="17"/>
  <c r="G362" i="17"/>
  <c r="G366" i="17"/>
  <c r="G372" i="17"/>
  <c r="K366" i="17"/>
  <c r="K370" i="17"/>
  <c r="K362" i="17"/>
  <c r="CC362" i="17" s="1"/>
  <c r="K372" i="17"/>
  <c r="CC372" i="17" s="1"/>
  <c r="N367" i="17"/>
  <c r="N371" i="17"/>
  <c r="N363" i="17"/>
  <c r="N372" i="17"/>
  <c r="O369" i="17"/>
  <c r="R371" i="17"/>
  <c r="R363" i="17"/>
  <c r="R367" i="17"/>
  <c r="R372" i="17"/>
  <c r="S369" i="17"/>
  <c r="V367" i="17"/>
  <c r="V371" i="17"/>
  <c r="V363" i="17"/>
  <c r="V372" i="17"/>
  <c r="W369" i="17"/>
  <c r="Z371" i="17"/>
  <c r="Z363" i="17"/>
  <c r="Z367" i="17"/>
  <c r="Z372" i="17"/>
  <c r="AA369" i="17"/>
  <c r="AD373" i="17"/>
  <c r="AE372" i="17"/>
  <c r="AI367" i="17"/>
  <c r="AL367" i="17"/>
  <c r="AL372" i="17"/>
  <c r="AL364" i="17"/>
  <c r="AL371" i="17"/>
  <c r="AL363" i="17"/>
  <c r="AM370" i="17"/>
  <c r="AM362" i="17"/>
  <c r="AM367" i="17"/>
  <c r="AM366" i="17"/>
  <c r="AM373" i="17"/>
  <c r="AT362" i="17"/>
  <c r="AU363" i="17"/>
  <c r="AY367" i="17"/>
  <c r="AY366" i="17"/>
  <c r="AY371" i="17"/>
  <c r="AY363" i="17"/>
  <c r="AY370" i="17"/>
  <c r="AY362" i="17"/>
  <c r="BB373" i="17"/>
  <c r="BG367" i="17"/>
  <c r="BG366" i="17"/>
  <c r="BG371" i="17"/>
  <c r="BG363" i="17"/>
  <c r="BG370" i="17"/>
  <c r="BG362" i="17"/>
  <c r="BO367" i="17"/>
  <c r="BO366" i="17"/>
  <c r="BO371" i="17"/>
  <c r="BO363" i="17"/>
  <c r="BO370" i="17"/>
  <c r="BO362" i="17"/>
  <c r="F377" i="17"/>
  <c r="G380" i="17"/>
  <c r="J378" i="17"/>
  <c r="N380" i="17"/>
  <c r="N379" i="17"/>
  <c r="N384" i="17"/>
  <c r="N376" i="17"/>
  <c r="N383" i="17"/>
  <c r="N375" i="17"/>
  <c r="O376" i="17"/>
  <c r="F397" i="17"/>
  <c r="J392" i="17"/>
  <c r="J391" i="17"/>
  <c r="CB391" i="17" s="1"/>
  <c r="J390" i="17"/>
  <c r="J396" i="17"/>
  <c r="CB396" i="17" s="1"/>
  <c r="J388" i="17"/>
  <c r="J395" i="17"/>
  <c r="J387" i="17"/>
  <c r="CB387" i="17" s="1"/>
  <c r="J394" i="17"/>
  <c r="CB394" i="17" s="1"/>
  <c r="J386" i="17"/>
  <c r="J401" i="17"/>
  <c r="R409" i="17"/>
  <c r="V404" i="17"/>
  <c r="V403" i="17"/>
  <c r="V402" i="17"/>
  <c r="V408" i="17"/>
  <c r="V400" i="17"/>
  <c r="V407" i="17"/>
  <c r="V399" i="17"/>
  <c r="V406" i="17"/>
  <c r="V398" i="17"/>
  <c r="AH409" i="17"/>
  <c r="AL404" i="17"/>
  <c r="AL403" i="17"/>
  <c r="AL402" i="17"/>
  <c r="AL408" i="17"/>
  <c r="AL400" i="17"/>
  <c r="AL407" i="17"/>
  <c r="AL399" i="17"/>
  <c r="AL406" i="17"/>
  <c r="AL398" i="17"/>
  <c r="AT405" i="17"/>
  <c r="AX401" i="17"/>
  <c r="BF409" i="17"/>
  <c r="BJ404" i="17"/>
  <c r="BJ403" i="17"/>
  <c r="BJ402" i="17"/>
  <c r="BJ408" i="17"/>
  <c r="BJ400" i="17"/>
  <c r="BJ407" i="17"/>
  <c r="BJ399" i="17"/>
  <c r="BJ406" i="17"/>
  <c r="BJ398" i="17"/>
  <c r="J421" i="17"/>
  <c r="CB421" i="17" s="1"/>
  <c r="R421" i="17"/>
  <c r="Z421" i="17"/>
  <c r="AD417" i="17"/>
  <c r="AL421" i="17"/>
  <c r="BF413" i="17"/>
  <c r="BJ413" i="17"/>
  <c r="F425" i="17"/>
  <c r="CC445" i="17"/>
  <c r="CD445" i="17"/>
  <c r="CB445" i="17"/>
  <c r="G454" i="17"/>
  <c r="H450" i="17"/>
  <c r="G469" i="17"/>
  <c r="G461" i="17"/>
  <c r="G467" i="17"/>
  <c r="G459" i="17"/>
  <c r="G468" i="17"/>
  <c r="G503" i="17"/>
  <c r="G495" i="17"/>
  <c r="G500" i="17"/>
  <c r="G499" i="17"/>
  <c r="G498" i="17"/>
  <c r="G505" i="17"/>
  <c r="G497" i="17"/>
  <c r="G504" i="17"/>
  <c r="G496" i="17"/>
  <c r="H514" i="17"/>
  <c r="H506" i="17"/>
  <c r="H511" i="17"/>
  <c r="H510" i="17"/>
  <c r="H517" i="17"/>
  <c r="H509" i="17"/>
  <c r="H516" i="17"/>
  <c r="H508" i="17"/>
  <c r="H515" i="17"/>
  <c r="H507" i="17"/>
  <c r="CA541" i="17"/>
  <c r="CD541" i="17"/>
  <c r="CC541" i="17"/>
  <c r="CB541" i="17"/>
  <c r="CD582" i="17"/>
  <c r="CC582" i="17"/>
  <c r="CB582" i="17"/>
  <c r="CA582" i="17"/>
  <c r="CD613" i="17"/>
  <c r="CC613" i="17"/>
  <c r="CB613" i="17"/>
  <c r="CA613" i="17"/>
  <c r="CA623" i="17"/>
  <c r="CD623" i="17"/>
  <c r="G393" i="17"/>
  <c r="O393" i="17"/>
  <c r="G401" i="17"/>
  <c r="G409" i="17"/>
  <c r="K405" i="17"/>
  <c r="CC405" i="17" s="1"/>
  <c r="O401" i="17"/>
  <c r="O409" i="17"/>
  <c r="S405" i="17"/>
  <c r="W401" i="17"/>
  <c r="W409" i="17"/>
  <c r="AA405" i="17"/>
  <c r="AE401" i="17"/>
  <c r="AE409" i="17"/>
  <c r="AI405" i="17"/>
  <c r="AM401" i="17"/>
  <c r="AM409" i="17"/>
  <c r="AQ405" i="17"/>
  <c r="AU401" i="17"/>
  <c r="AU409" i="17"/>
  <c r="AY405" i="17"/>
  <c r="BC401" i="17"/>
  <c r="BC409" i="17"/>
  <c r="BG405" i="17"/>
  <c r="BK401" i="17"/>
  <c r="BK409" i="17"/>
  <c r="BO405" i="17"/>
  <c r="G413" i="17"/>
  <c r="G421" i="17"/>
  <c r="K417" i="17"/>
  <c r="O413" i="17"/>
  <c r="O421" i="17"/>
  <c r="S417" i="17"/>
  <c r="W413" i="17"/>
  <c r="W421" i="17"/>
  <c r="AA417" i="17"/>
  <c r="AE413" i="17"/>
  <c r="AE421" i="17"/>
  <c r="AI417" i="17"/>
  <c r="AM413" i="17"/>
  <c r="AM421" i="17"/>
  <c r="AQ417" i="17"/>
  <c r="AU413" i="17"/>
  <c r="AU421" i="17"/>
  <c r="AY417" i="17"/>
  <c r="BC413" i="17"/>
  <c r="BC421" i="17"/>
  <c r="BG417" i="17"/>
  <c r="BI415" i="17"/>
  <c r="BK413" i="17"/>
  <c r="BK421" i="17"/>
  <c r="BO417" i="17"/>
  <c r="K429" i="17"/>
  <c r="H437" i="17"/>
  <c r="F450" i="17"/>
  <c r="G446" i="17"/>
  <c r="G455" i="17"/>
  <c r="H451" i="17"/>
  <c r="F461" i="17"/>
  <c r="G458" i="17"/>
  <c r="H464" i="17"/>
  <c r="H462" i="17"/>
  <c r="H467" i="17"/>
  <c r="BR467" i="17"/>
  <c r="CB468" i="17"/>
  <c r="E471" i="17"/>
  <c r="E481" i="17"/>
  <c r="G473" i="17"/>
  <c r="CI475" i="17"/>
  <c r="F483" i="17"/>
  <c r="G486" i="17"/>
  <c r="H489" i="17"/>
  <c r="CA482" i="17"/>
  <c r="G494" i="17"/>
  <c r="H512" i="17"/>
  <c r="CD569" i="17"/>
  <c r="CC569" i="17"/>
  <c r="CB569" i="17"/>
  <c r="CA569" i="17"/>
  <c r="CD603" i="17"/>
  <c r="CC603" i="17"/>
  <c r="CB603" i="17"/>
  <c r="CA603" i="17"/>
  <c r="CD618" i="17"/>
  <c r="CC618" i="17"/>
  <c r="CB618" i="17"/>
  <c r="CA618" i="17"/>
  <c r="BL357" i="17"/>
  <c r="BP353" i="17"/>
  <c r="BP361" i="17"/>
  <c r="H369" i="17"/>
  <c r="P369" i="17"/>
  <c r="T365" i="17"/>
  <c r="T373" i="17"/>
  <c r="X369" i="17"/>
  <c r="AC368" i="17"/>
  <c r="AF369" i="17"/>
  <c r="AJ365" i="17"/>
  <c r="AJ373" i="17"/>
  <c r="AK368" i="17"/>
  <c r="AN369" i="17"/>
  <c r="AR365" i="17"/>
  <c r="AR373" i="17"/>
  <c r="AS368" i="17"/>
  <c r="AV369" i="17"/>
  <c r="AW364" i="17"/>
  <c r="AW372" i="17"/>
  <c r="AZ365" i="17"/>
  <c r="AZ373" i="17"/>
  <c r="BA368" i="17"/>
  <c r="BD369" i="17"/>
  <c r="BE364" i="17"/>
  <c r="BE372" i="17"/>
  <c r="BH365" i="17"/>
  <c r="BH373" i="17"/>
  <c r="BI368" i="17"/>
  <c r="BL369" i="17"/>
  <c r="BM364" i="17"/>
  <c r="BM372" i="17"/>
  <c r="BP365" i="17"/>
  <c r="BP373" i="17"/>
  <c r="E380" i="17"/>
  <c r="H381" i="17"/>
  <c r="I376" i="17"/>
  <c r="I384" i="17"/>
  <c r="M380" i="17"/>
  <c r="P381" i="17"/>
  <c r="E388" i="17"/>
  <c r="E396" i="17"/>
  <c r="G386" i="17"/>
  <c r="G394" i="17"/>
  <c r="H389" i="17"/>
  <c r="H397" i="17"/>
  <c r="I392" i="17"/>
  <c r="K390" i="17"/>
  <c r="L393" i="17"/>
  <c r="M388" i="17"/>
  <c r="M396" i="17"/>
  <c r="O386" i="17"/>
  <c r="O394" i="17"/>
  <c r="P389" i="17"/>
  <c r="P397" i="17"/>
  <c r="E404" i="17"/>
  <c r="G402" i="17"/>
  <c r="I400" i="17"/>
  <c r="I408" i="17"/>
  <c r="CA408" i="17" s="1"/>
  <c r="K398" i="17"/>
  <c r="K406" i="17"/>
  <c r="L401" i="17"/>
  <c r="L409" i="17"/>
  <c r="M404" i="17"/>
  <c r="O402" i="17"/>
  <c r="Q400" i="17"/>
  <c r="Q408" i="17"/>
  <c r="S398" i="17"/>
  <c r="S406" i="17"/>
  <c r="T401" i="17"/>
  <c r="T409" i="17"/>
  <c r="U404" i="17"/>
  <c r="W402" i="17"/>
  <c r="X405" i="17"/>
  <c r="Y400" i="17"/>
  <c r="Y408" i="17"/>
  <c r="AA398" i="17"/>
  <c r="AA406" i="17"/>
  <c r="AB401" i="17"/>
  <c r="AB409" i="17"/>
  <c r="AC404" i="17"/>
  <c r="AE402" i="17"/>
  <c r="AF405" i="17"/>
  <c r="AG400" i="17"/>
  <c r="AG408" i="17"/>
  <c r="AI398" i="17"/>
  <c r="AI406" i="17"/>
  <c r="AJ401" i="17"/>
  <c r="AJ409" i="17"/>
  <c r="AK404" i="17"/>
  <c r="AM402" i="17"/>
  <c r="AN405" i="17"/>
  <c r="AO400" i="17"/>
  <c r="AO408" i="17"/>
  <c r="AQ398" i="17"/>
  <c r="AQ406" i="17"/>
  <c r="AR401" i="17"/>
  <c r="AR409" i="17"/>
  <c r="AS404" i="17"/>
  <c r="AU402" i="17"/>
  <c r="AV405" i="17"/>
  <c r="AW400" i="17"/>
  <c r="AW408" i="17"/>
  <c r="AY398" i="17"/>
  <c r="AY406" i="17"/>
  <c r="AZ401" i="17"/>
  <c r="AZ409" i="17"/>
  <c r="BA404" i="17"/>
  <c r="BC402" i="17"/>
  <c r="BE400" i="17"/>
  <c r="BE408" i="17"/>
  <c r="BG398" i="17"/>
  <c r="BG406" i="17"/>
  <c r="BH401" i="17"/>
  <c r="BH409" i="17"/>
  <c r="BI404" i="17"/>
  <c r="BK402" i="17"/>
  <c r="BM400" i="17"/>
  <c r="BM408" i="17"/>
  <c r="BO398" i="17"/>
  <c r="BO406" i="17"/>
  <c r="BP401" i="17"/>
  <c r="BP409" i="17"/>
  <c r="E416" i="17"/>
  <c r="G414" i="17"/>
  <c r="H417" i="17"/>
  <c r="I412" i="17"/>
  <c r="I420" i="17"/>
  <c r="K410" i="17"/>
  <c r="K418" i="17"/>
  <c r="M416" i="17"/>
  <c r="O414" i="17"/>
  <c r="P417" i="17"/>
  <c r="Q412" i="17"/>
  <c r="Q420" i="17"/>
  <c r="S410" i="17"/>
  <c r="S418" i="17"/>
  <c r="U416" i="17"/>
  <c r="W414" i="17"/>
  <c r="X417" i="17"/>
  <c r="Y412" i="17"/>
  <c r="Y420" i="17"/>
  <c r="AA410" i="17"/>
  <c r="AA418" i="17"/>
  <c r="AB413" i="17"/>
  <c r="AB421" i="17"/>
  <c r="AC416" i="17"/>
  <c r="AE414" i="17"/>
  <c r="AG412" i="17"/>
  <c r="AG420" i="17"/>
  <c r="AI410" i="17"/>
  <c r="AI418" i="17"/>
  <c r="AJ413" i="17"/>
  <c r="AJ421" i="17"/>
  <c r="AK416" i="17"/>
  <c r="AM414" i="17"/>
  <c r="AO412" i="17"/>
  <c r="AO420" i="17"/>
  <c r="AQ410" i="17"/>
  <c r="AQ418" i="17"/>
  <c r="AR413" i="17"/>
  <c r="AR421" i="17"/>
  <c r="AS416" i="17"/>
  <c r="AU414" i="17"/>
  <c r="AV417" i="17"/>
  <c r="AW412" i="17"/>
  <c r="AW420" i="17"/>
  <c r="AY410" i="17"/>
  <c r="AY418" i="17"/>
  <c r="AZ413" i="17"/>
  <c r="AZ421" i="17"/>
  <c r="BA416" i="17"/>
  <c r="BC414" i="17"/>
  <c r="BD417" i="17"/>
  <c r="BE412" i="17"/>
  <c r="BE420" i="17"/>
  <c r="BG410" i="17"/>
  <c r="BG418" i="17"/>
  <c r="BH413" i="17"/>
  <c r="BH421" i="17"/>
  <c r="BI416" i="17"/>
  <c r="BK414" i="17"/>
  <c r="BL417" i="17"/>
  <c r="BM412" i="17"/>
  <c r="BM420" i="17"/>
  <c r="BO410" i="17"/>
  <c r="BO418" i="17"/>
  <c r="BP413" i="17"/>
  <c r="BP421" i="17"/>
  <c r="E428" i="17"/>
  <c r="G426" i="17"/>
  <c r="H429" i="17"/>
  <c r="I424" i="17"/>
  <c r="I432" i="17"/>
  <c r="CA432" i="17" s="1"/>
  <c r="K422" i="17"/>
  <c r="K430" i="17"/>
  <c r="CC430" i="17" s="1"/>
  <c r="L425" i="17"/>
  <c r="CD425" i="17" s="1"/>
  <c r="L433" i="17"/>
  <c r="M428" i="17"/>
  <c r="O426" i="17"/>
  <c r="P429" i="17"/>
  <c r="E442" i="17"/>
  <c r="G444" i="17"/>
  <c r="G436" i="17"/>
  <c r="G442" i="17"/>
  <c r="H438" i="17"/>
  <c r="F451" i="17"/>
  <c r="G447" i="17"/>
  <c r="G456" i="17"/>
  <c r="H452" i="17"/>
  <c r="CA447" i="17"/>
  <c r="CA454" i="17"/>
  <c r="F462" i="17"/>
  <c r="G460" i="17"/>
  <c r="H458" i="17"/>
  <c r="H468" i="17"/>
  <c r="CC468" i="17"/>
  <c r="E472" i="17"/>
  <c r="G475" i="17"/>
  <c r="CI480" i="17"/>
  <c r="F486" i="17"/>
  <c r="G489" i="17"/>
  <c r="G501" i="17"/>
  <c r="H513" i="17"/>
  <c r="CC508" i="17"/>
  <c r="CD508" i="17"/>
  <c r="CD574" i="17"/>
  <c r="CC574" i="17"/>
  <c r="CB574" i="17"/>
  <c r="CA574" i="17"/>
  <c r="CD580" i="17"/>
  <c r="CC580" i="17"/>
  <c r="CB580" i="17"/>
  <c r="CA580" i="17"/>
  <c r="CD588" i="17"/>
  <c r="CC588" i="17"/>
  <c r="CB588" i="17"/>
  <c r="CA588" i="17"/>
  <c r="CD591" i="17"/>
  <c r="CC591" i="17"/>
  <c r="CB591" i="17"/>
  <c r="CA591" i="17"/>
  <c r="CA619" i="17"/>
  <c r="CD619" i="17"/>
  <c r="CC619" i="17"/>
  <c r="CB619" i="17"/>
  <c r="CD624" i="17"/>
  <c r="CC624" i="17"/>
  <c r="CB624" i="17"/>
  <c r="CA624" i="17"/>
  <c r="CD636" i="17"/>
  <c r="CC636" i="17"/>
  <c r="CB636" i="17"/>
  <c r="CA636" i="17"/>
  <c r="AC369" i="17"/>
  <c r="AK369" i="17"/>
  <c r="AS369" i="17"/>
  <c r="AW365" i="17"/>
  <c r="AW373" i="17"/>
  <c r="BA369" i="17"/>
  <c r="BE365" i="17"/>
  <c r="BE373" i="17"/>
  <c r="BI369" i="17"/>
  <c r="BM365" i="17"/>
  <c r="BM373" i="17"/>
  <c r="E381" i="17"/>
  <c r="I377" i="17"/>
  <c r="I385" i="17"/>
  <c r="M381" i="17"/>
  <c r="E389" i="17"/>
  <c r="E397" i="17"/>
  <c r="G387" i="17"/>
  <c r="G395" i="17"/>
  <c r="I393" i="17"/>
  <c r="K391" i="17"/>
  <c r="CC391" i="17" s="1"/>
  <c r="M389" i="17"/>
  <c r="M397" i="17"/>
  <c r="O387" i="17"/>
  <c r="O395" i="17"/>
  <c r="E405" i="17"/>
  <c r="G403" i="17"/>
  <c r="I401" i="17"/>
  <c r="I409" i="17"/>
  <c r="K399" i="17"/>
  <c r="K407" i="17"/>
  <c r="M405" i="17"/>
  <c r="O403" i="17"/>
  <c r="Q401" i="17"/>
  <c r="Q409" i="17"/>
  <c r="S399" i="17"/>
  <c r="S407" i="17"/>
  <c r="U405" i="17"/>
  <c r="W403" i="17"/>
  <c r="Y401" i="17"/>
  <c r="Y409" i="17"/>
  <c r="AA399" i="17"/>
  <c r="AA407" i="17"/>
  <c r="AC405" i="17"/>
  <c r="AE403" i="17"/>
  <c r="AG401" i="17"/>
  <c r="AG409" i="17"/>
  <c r="AI399" i="17"/>
  <c r="AI407" i="17"/>
  <c r="AK405" i="17"/>
  <c r="AM403" i="17"/>
  <c r="AO401" i="17"/>
  <c r="AO409" i="17"/>
  <c r="AQ399" i="17"/>
  <c r="AQ407" i="17"/>
  <c r="AS405" i="17"/>
  <c r="AU403" i="17"/>
  <c r="AW401" i="17"/>
  <c r="AW409" i="17"/>
  <c r="AY399" i="17"/>
  <c r="AY407" i="17"/>
  <c r="BA405" i="17"/>
  <c r="BC403" i="17"/>
  <c r="BE401" i="17"/>
  <c r="BE409" i="17"/>
  <c r="BG399" i="17"/>
  <c r="BG407" i="17"/>
  <c r="BI405" i="17"/>
  <c r="BK403" i="17"/>
  <c r="BM401" i="17"/>
  <c r="BM409" i="17"/>
  <c r="BO399" i="17"/>
  <c r="BO407" i="17"/>
  <c r="E417" i="17"/>
  <c r="G415" i="17"/>
  <c r="K411" i="17"/>
  <c r="K419" i="17"/>
  <c r="M417" i="17"/>
  <c r="O415" i="17"/>
  <c r="S411" i="17"/>
  <c r="S419" i="17"/>
  <c r="U417" i="17"/>
  <c r="W415" i="17"/>
  <c r="AA411" i="17"/>
  <c r="AA419" i="17"/>
  <c r="AC417" i="17"/>
  <c r="AE415" i="17"/>
  <c r="AI411" i="17"/>
  <c r="AI419" i="17"/>
  <c r="AK417" i="17"/>
  <c r="AM415" i="17"/>
  <c r="AQ411" i="17"/>
  <c r="AQ419" i="17"/>
  <c r="AS417" i="17"/>
  <c r="AU415" i="17"/>
  <c r="AY411" i="17"/>
  <c r="AY419" i="17"/>
  <c r="BA417" i="17"/>
  <c r="BC415" i="17"/>
  <c r="BG411" i="17"/>
  <c r="BG419" i="17"/>
  <c r="BI417" i="17"/>
  <c r="BK415" i="17"/>
  <c r="BL410" i="17"/>
  <c r="BM413" i="17"/>
  <c r="BM421" i="17"/>
  <c r="BO411" i="17"/>
  <c r="BO419" i="17"/>
  <c r="BP414" i="17"/>
  <c r="G427" i="17"/>
  <c r="H422" i="17"/>
  <c r="I425" i="17"/>
  <c r="CA425" i="17" s="1"/>
  <c r="I433" i="17"/>
  <c r="K423" i="17"/>
  <c r="CC423" i="17" s="1"/>
  <c r="K431" i="17"/>
  <c r="L426" i="17"/>
  <c r="CD426" i="17" s="1"/>
  <c r="O427" i="17"/>
  <c r="P422" i="17"/>
  <c r="E434" i="17"/>
  <c r="E443" i="17"/>
  <c r="G434" i="17"/>
  <c r="G443" i="17"/>
  <c r="H440" i="17"/>
  <c r="CB438" i="17"/>
  <c r="G448" i="17"/>
  <c r="G457" i="17"/>
  <c r="CB447" i="17"/>
  <c r="CI448" i="17"/>
  <c r="CB454" i="17"/>
  <c r="F463" i="17"/>
  <c r="G462" i="17"/>
  <c r="H459" i="17"/>
  <c r="H469" i="17"/>
  <c r="CI463" i="17"/>
  <c r="E473" i="17"/>
  <c r="G476" i="17"/>
  <c r="CC471" i="17"/>
  <c r="F489" i="17"/>
  <c r="G492" i="17"/>
  <c r="G502" i="17"/>
  <c r="CA575" i="17"/>
  <c r="CD575" i="17"/>
  <c r="CC575" i="17"/>
  <c r="CB575" i="17"/>
  <c r="CD577" i="17"/>
  <c r="CC577" i="17"/>
  <c r="CB577" i="17"/>
  <c r="CA577" i="17"/>
  <c r="CD611" i="17"/>
  <c r="CC611" i="17"/>
  <c r="CB611" i="17"/>
  <c r="CA611" i="17"/>
  <c r="CD614" i="17"/>
  <c r="CC614" i="17"/>
  <c r="CB614" i="17"/>
  <c r="CA614" i="17"/>
  <c r="H454" i="17"/>
  <c r="H446" i="17"/>
  <c r="H455" i="17"/>
  <c r="CC447" i="17"/>
  <c r="CD454" i="17"/>
  <c r="E463" i="17"/>
  <c r="E469" i="17"/>
  <c r="E461" i="17"/>
  <c r="E467" i="17"/>
  <c r="F465" i="17"/>
  <c r="G463" i="17"/>
  <c r="H460" i="17"/>
  <c r="CI459" i="17"/>
  <c r="CI461" i="17"/>
  <c r="CI462" i="17"/>
  <c r="E475" i="17"/>
  <c r="G477" i="17"/>
  <c r="CI474" i="17"/>
  <c r="CC481" i="17"/>
  <c r="CD557" i="17"/>
  <c r="CC557" i="17"/>
  <c r="CB557" i="17"/>
  <c r="CA557" i="17"/>
  <c r="CD578" i="17"/>
  <c r="CC578" i="17"/>
  <c r="CB578" i="17"/>
  <c r="CA578" i="17"/>
  <c r="CD586" i="17"/>
  <c r="CC586" i="17"/>
  <c r="CB586" i="17"/>
  <c r="CA586" i="17"/>
  <c r="CA592" i="17"/>
  <c r="CD592" i="17"/>
  <c r="CC592" i="17"/>
  <c r="CB592" i="17"/>
  <c r="CD594" i="17"/>
  <c r="CC594" i="17"/>
  <c r="CB594" i="17"/>
  <c r="CA594" i="17"/>
  <c r="CA609" i="17"/>
  <c r="CD609" i="17"/>
  <c r="CC609" i="17"/>
  <c r="CB609" i="17"/>
  <c r="CA615" i="17"/>
  <c r="CD615" i="17"/>
  <c r="CC615" i="17"/>
  <c r="CB615" i="17"/>
  <c r="CD620" i="17"/>
  <c r="CC620" i="17"/>
  <c r="CB620" i="17"/>
  <c r="CA620" i="17"/>
  <c r="G389" i="17"/>
  <c r="G397" i="17"/>
  <c r="K393" i="17"/>
  <c r="O389" i="17"/>
  <c r="O397" i="17"/>
  <c r="G405" i="17"/>
  <c r="K401" i="17"/>
  <c r="K409" i="17"/>
  <c r="CC409" i="17" s="1"/>
  <c r="O405" i="17"/>
  <c r="S401" i="17"/>
  <c r="S409" i="17"/>
  <c r="W405" i="17"/>
  <c r="AA401" i="17"/>
  <c r="AA409" i="17"/>
  <c r="AE405" i="17"/>
  <c r="AI401" i="17"/>
  <c r="AI409" i="17"/>
  <c r="AM405" i="17"/>
  <c r="AU405" i="17"/>
  <c r="AY401" i="17"/>
  <c r="AY409" i="17"/>
  <c r="BC405" i="17"/>
  <c r="BG401" i="17"/>
  <c r="BG409" i="17"/>
  <c r="BK405" i="17"/>
  <c r="G417" i="17"/>
  <c r="O417" i="17"/>
  <c r="W417" i="17"/>
  <c r="AE417" i="17"/>
  <c r="AM417" i="17"/>
  <c r="AU417" i="17"/>
  <c r="BC417" i="17"/>
  <c r="BK417" i="17"/>
  <c r="BO413" i="17"/>
  <c r="BO421" i="17"/>
  <c r="G429" i="17"/>
  <c r="K425" i="17"/>
  <c r="CC425" i="17" s="1"/>
  <c r="K433" i="17"/>
  <c r="O429" i="17"/>
  <c r="H442" i="17"/>
  <c r="F456" i="17"/>
  <c r="F448" i="17"/>
  <c r="F454" i="17"/>
  <c r="G450" i="17"/>
  <c r="H447" i="17"/>
  <c r="H456" i="17"/>
  <c r="G464" i="17"/>
  <c r="E477" i="17"/>
  <c r="H490" i="17"/>
  <c r="H482" i="17"/>
  <c r="H486" i="17"/>
  <c r="H493" i="17"/>
  <c r="H485" i="17"/>
  <c r="H491" i="17"/>
  <c r="H483" i="17"/>
  <c r="CC482" i="17"/>
  <c r="CD482" i="17"/>
  <c r="CC495" i="17"/>
  <c r="CD495" i="17"/>
  <c r="CC497" i="17"/>
  <c r="CD497" i="17"/>
  <c r="CC499" i="17"/>
  <c r="CD499" i="17"/>
  <c r="CC501" i="17"/>
  <c r="CC503" i="17"/>
  <c r="CD503" i="17"/>
  <c r="CC505" i="17"/>
  <c r="CD505" i="17"/>
  <c r="BL353" i="17"/>
  <c r="H365" i="17"/>
  <c r="P365" i="17"/>
  <c r="X365" i="17"/>
  <c r="AC364" i="17"/>
  <c r="AF365" i="17"/>
  <c r="AK364" i="17"/>
  <c r="AN365" i="17"/>
  <c r="AS364" i="17"/>
  <c r="AV365" i="17"/>
  <c r="AW368" i="17"/>
  <c r="BA364" i="17"/>
  <c r="BD365" i="17"/>
  <c r="BE368" i="17"/>
  <c r="BI364" i="17"/>
  <c r="BL365" i="17"/>
  <c r="BM368" i="17"/>
  <c r="E376" i="17"/>
  <c r="H377" i="17"/>
  <c r="I380" i="17"/>
  <c r="M376" i="17"/>
  <c r="P377" i="17"/>
  <c r="E392" i="17"/>
  <c r="G390" i="17"/>
  <c r="I388" i="17"/>
  <c r="K386" i="17"/>
  <c r="K394" i="17"/>
  <c r="CC394" i="17" s="1"/>
  <c r="L389" i="17"/>
  <c r="CD389" i="17" s="1"/>
  <c r="M392" i="17"/>
  <c r="O390" i="17"/>
  <c r="E400" i="17"/>
  <c r="G398" i="17"/>
  <c r="G406" i="17"/>
  <c r="I404" i="17"/>
  <c r="K402" i="17"/>
  <c r="CC402" i="17" s="1"/>
  <c r="M400" i="17"/>
  <c r="O398" i="17"/>
  <c r="O406" i="17"/>
  <c r="Q404" i="17"/>
  <c r="S402" i="17"/>
  <c r="U400" i="17"/>
  <c r="W398" i="17"/>
  <c r="W406" i="17"/>
  <c r="X401" i="17"/>
  <c r="Y404" i="17"/>
  <c r="AA402" i="17"/>
  <c r="AC400" i="17"/>
  <c r="AE398" i="17"/>
  <c r="AE406" i="17"/>
  <c r="AF401" i="17"/>
  <c r="AG404" i="17"/>
  <c r="AI402" i="17"/>
  <c r="AK400" i="17"/>
  <c r="AM398" i="17"/>
  <c r="AM406" i="17"/>
  <c r="AN401" i="17"/>
  <c r="AO404" i="17"/>
  <c r="AQ402" i="17"/>
  <c r="AS400" i="17"/>
  <c r="AU398" i="17"/>
  <c r="AU406" i="17"/>
  <c r="AV401" i="17"/>
  <c r="AW404" i="17"/>
  <c r="AY402" i="17"/>
  <c r="BA400" i="17"/>
  <c r="BC398" i="17"/>
  <c r="BC406" i="17"/>
  <c r="BE404" i="17"/>
  <c r="BG402" i="17"/>
  <c r="BI400" i="17"/>
  <c r="BK398" i="17"/>
  <c r="BK406" i="17"/>
  <c r="BM404" i="17"/>
  <c r="BO402" i="17"/>
  <c r="E412" i="17"/>
  <c r="E420" i="17"/>
  <c r="G410" i="17"/>
  <c r="G418" i="17"/>
  <c r="H413" i="17"/>
  <c r="I416" i="17"/>
  <c r="K414" i="17"/>
  <c r="CC414" i="17" s="1"/>
  <c r="M412" i="17"/>
  <c r="M420" i="17"/>
  <c r="O410" i="17"/>
  <c r="O418" i="17"/>
  <c r="P413" i="17"/>
  <c r="Q416" i="17"/>
  <c r="S414" i="17"/>
  <c r="U412" i="17"/>
  <c r="U420" i="17"/>
  <c r="W410" i="17"/>
  <c r="W418" i="17"/>
  <c r="X413" i="17"/>
  <c r="Y416" i="17"/>
  <c r="AA414" i="17"/>
  <c r="AB417" i="17"/>
  <c r="AC412" i="17"/>
  <c r="AC420" i="17"/>
  <c r="AE410" i="17"/>
  <c r="AE418" i="17"/>
  <c r="AI414" i="17"/>
  <c r="AJ417" i="17"/>
  <c r="AK412" i="17"/>
  <c r="AK420" i="17"/>
  <c r="AM410" i="17"/>
  <c r="AM418" i="17"/>
  <c r="AQ414" i="17"/>
  <c r="AR417" i="17"/>
  <c r="AS412" i="17"/>
  <c r="AS420" i="17"/>
  <c r="AU410" i="17"/>
  <c r="AU418" i="17"/>
  <c r="AY414" i="17"/>
  <c r="AZ417" i="17"/>
  <c r="BA412" i="17"/>
  <c r="BA420" i="17"/>
  <c r="BC410" i="17"/>
  <c r="BC418" i="17"/>
  <c r="BG414" i="17"/>
  <c r="BH417" i="17"/>
  <c r="BI412" i="17"/>
  <c r="BI420" i="17"/>
  <c r="BK410" i="17"/>
  <c r="BK418" i="17"/>
  <c r="BO414" i="17"/>
  <c r="BP417" i="17"/>
  <c r="G422" i="17"/>
  <c r="G430" i="17"/>
  <c r="I428" i="17"/>
  <c r="CA428" i="17" s="1"/>
  <c r="K426" i="17"/>
  <c r="CC426" i="17" s="1"/>
  <c r="O422" i="17"/>
  <c r="O430" i="17"/>
  <c r="H434" i="17"/>
  <c r="H443" i="17"/>
  <c r="G452" i="17"/>
  <c r="H448" i="17"/>
  <c r="H457" i="17"/>
  <c r="F466" i="17"/>
  <c r="F458" i="17"/>
  <c r="F464" i="17"/>
  <c r="F468" i="17"/>
  <c r="G465" i="17"/>
  <c r="CC464" i="17"/>
  <c r="CA464" i="17"/>
  <c r="CB464" i="17"/>
  <c r="G474" i="17"/>
  <c r="G480" i="17"/>
  <c r="G472" i="17"/>
  <c r="G479" i="17"/>
  <c r="G487" i="17"/>
  <c r="G491" i="17"/>
  <c r="G483" i="17"/>
  <c r="G490" i="17"/>
  <c r="G482" i="17"/>
  <c r="G488" i="17"/>
  <c r="H484" i="17"/>
  <c r="CD540" i="17"/>
  <c r="CC540" i="17"/>
  <c r="CB540" i="17"/>
  <c r="CA540" i="17"/>
  <c r="CA544" i="17"/>
  <c r="CD544" i="17"/>
  <c r="CC544" i="17"/>
  <c r="CB544" i="17"/>
  <c r="CA546" i="17"/>
  <c r="CD546" i="17"/>
  <c r="CC546" i="17"/>
  <c r="CB546" i="17"/>
  <c r="CA548" i="17"/>
  <c r="CD548" i="17"/>
  <c r="CC548" i="17"/>
  <c r="CB548" i="17"/>
  <c r="CA552" i="17"/>
  <c r="CD552" i="17"/>
  <c r="CC552" i="17"/>
  <c r="CB552" i="17"/>
  <c r="CA558" i="17"/>
  <c r="CD558" i="17"/>
  <c r="CC558" i="17"/>
  <c r="CB558" i="17"/>
  <c r="CD560" i="17"/>
  <c r="CC560" i="17"/>
  <c r="CB560" i="17"/>
  <c r="CA560" i="17"/>
  <c r="CD584" i="17"/>
  <c r="CC584" i="17"/>
  <c r="CB584" i="17"/>
  <c r="CA584" i="17"/>
  <c r="CD599" i="17"/>
  <c r="CC599" i="17"/>
  <c r="CB599" i="17"/>
  <c r="CA599" i="17"/>
  <c r="CD605" i="17"/>
  <c r="CC605" i="17"/>
  <c r="CB605" i="17"/>
  <c r="CA605" i="17"/>
  <c r="CD616" i="17"/>
  <c r="CC616" i="17"/>
  <c r="CB616" i="17"/>
  <c r="CA616" i="17"/>
  <c r="K387" i="17"/>
  <c r="CC387" i="17" s="1"/>
  <c r="G399" i="17"/>
  <c r="O399" i="17"/>
  <c r="W399" i="17"/>
  <c r="AE399" i="17"/>
  <c r="AM399" i="17"/>
  <c r="AU399" i="17"/>
  <c r="BC399" i="17"/>
  <c r="BK399" i="17"/>
  <c r="E413" i="17"/>
  <c r="G411" i="17"/>
  <c r="M413" i="17"/>
  <c r="O411" i="17"/>
  <c r="U413" i="17"/>
  <c r="W411" i="17"/>
  <c r="AB410" i="17"/>
  <c r="AC413" i="17"/>
  <c r="AE411" i="17"/>
  <c r="AJ410" i="17"/>
  <c r="AK413" i="17"/>
  <c r="AM411" i="17"/>
  <c r="AR410" i="17"/>
  <c r="AS413" i="17"/>
  <c r="AU411" i="17"/>
  <c r="AZ410" i="17"/>
  <c r="BA413" i="17"/>
  <c r="BC411" i="17"/>
  <c r="BH410" i="17"/>
  <c r="BI413" i="17"/>
  <c r="BK411" i="17"/>
  <c r="BP410" i="17"/>
  <c r="G423" i="17"/>
  <c r="O423" i="17"/>
  <c r="H435" i="17"/>
  <c r="H444" i="17"/>
  <c r="G453" i="17"/>
  <c r="H449" i="17"/>
  <c r="F459" i="17"/>
  <c r="F469" i="17"/>
  <c r="G466" i="17"/>
  <c r="BR464" i="17"/>
  <c r="CD464" i="17"/>
  <c r="E476" i="17"/>
  <c r="E474" i="17"/>
  <c r="E479" i="17"/>
  <c r="F492" i="17"/>
  <c r="F484" i="17"/>
  <c r="F488" i="17"/>
  <c r="F487" i="17"/>
  <c r="F493" i="17"/>
  <c r="F485" i="17"/>
  <c r="G484" i="17"/>
  <c r="H487" i="17"/>
  <c r="CD565" i="17"/>
  <c r="CC565" i="17"/>
  <c r="CB565" i="17"/>
  <c r="CA565" i="17"/>
  <c r="CD566" i="17"/>
  <c r="CC566" i="17"/>
  <c r="CB566" i="17"/>
  <c r="CA566" i="17"/>
  <c r="CA600" i="17"/>
  <c r="CD600" i="17"/>
  <c r="CC600" i="17"/>
  <c r="CB600" i="17"/>
  <c r="CA617" i="17"/>
  <c r="CD617" i="17"/>
  <c r="CC617" i="17"/>
  <c r="CB617" i="17"/>
  <c r="CD622" i="17"/>
  <c r="CC622" i="17"/>
  <c r="CB622" i="17"/>
  <c r="CA622" i="17"/>
  <c r="CD628" i="17"/>
  <c r="CC628" i="17"/>
  <c r="CB628" i="17"/>
  <c r="CA628" i="17"/>
  <c r="H475" i="17"/>
  <c r="E482" i="17"/>
  <c r="E490" i="17"/>
  <c r="E498" i="17"/>
  <c r="H499" i="17"/>
  <c r="E506" i="17"/>
  <c r="E514" i="17"/>
  <c r="F509" i="17"/>
  <c r="F517" i="17"/>
  <c r="G512" i="17"/>
  <c r="CD514" i="17"/>
  <c r="CD516" i="17"/>
  <c r="E522" i="17"/>
  <c r="G520" i="17"/>
  <c r="G528" i="17"/>
  <c r="H523" i="17"/>
  <c r="CC519" i="17"/>
  <c r="CI521" i="17"/>
  <c r="CD522" i="17"/>
  <c r="CC527" i="17"/>
  <c r="CI529" i="17"/>
  <c r="E535" i="17"/>
  <c r="F530" i="17"/>
  <c r="F538" i="17"/>
  <c r="G533" i="17"/>
  <c r="G541" i="17"/>
  <c r="H536" i="17"/>
  <c r="CI530" i="17"/>
  <c r="CI538" i="17"/>
  <c r="E548" i="17"/>
  <c r="F543" i="17"/>
  <c r="F551" i="17"/>
  <c r="G546" i="17"/>
  <c r="E556" i="17"/>
  <c r="E564" i="17"/>
  <c r="F559" i="17"/>
  <c r="G554" i="17"/>
  <c r="G562" i="17"/>
  <c r="H557" i="17"/>
  <c r="H565" i="17"/>
  <c r="CI555" i="17"/>
  <c r="BR560" i="17"/>
  <c r="CI563" i="17"/>
  <c r="E569" i="17"/>
  <c r="E577" i="17"/>
  <c r="F572" i="17"/>
  <c r="G567" i="17"/>
  <c r="G575" i="17"/>
  <c r="H570" i="17"/>
  <c r="BR569" i="17"/>
  <c r="CC570" i="17"/>
  <c r="CI572" i="17"/>
  <c r="BR577" i="17"/>
  <c r="E582" i="17"/>
  <c r="F585" i="17"/>
  <c r="G580" i="17"/>
  <c r="G588" i="17"/>
  <c r="BR578" i="17"/>
  <c r="CD579" i="17"/>
  <c r="BR580" i="17"/>
  <c r="CD581" i="17"/>
  <c r="BR582" i="17"/>
  <c r="CD583" i="17"/>
  <c r="BR584" i="17"/>
  <c r="BR586" i="17"/>
  <c r="BR588" i="17"/>
  <c r="E590" i="17"/>
  <c r="E598" i="17"/>
  <c r="F593" i="17"/>
  <c r="F601" i="17"/>
  <c r="H591" i="17"/>
  <c r="H599" i="17"/>
  <c r="BR594" i="17"/>
  <c r="CI597" i="17"/>
  <c r="E603" i="17"/>
  <c r="E611" i="17"/>
  <c r="G609" i="17"/>
  <c r="H604" i="17"/>
  <c r="H612" i="17"/>
  <c r="BR603" i="17"/>
  <c r="CC604" i="17"/>
  <c r="CI606" i="17"/>
  <c r="BR611" i="17"/>
  <c r="CC612" i="17"/>
  <c r="E616" i="17"/>
  <c r="E624" i="17"/>
  <c r="F619" i="17"/>
  <c r="G614" i="17"/>
  <c r="G622" i="17"/>
  <c r="H617" i="17"/>
  <c r="H625" i="17"/>
  <c r="E634" i="17"/>
  <c r="E626" i="17"/>
  <c r="E635" i="17"/>
  <c r="G627" i="17"/>
  <c r="G636" i="17"/>
  <c r="G639" i="17"/>
  <c r="H646" i="17"/>
  <c r="H638" i="17"/>
  <c r="H643" i="17"/>
  <c r="H648" i="17"/>
  <c r="CI644" i="17"/>
  <c r="CI648" i="17"/>
  <c r="F656" i="17"/>
  <c r="F661" i="17"/>
  <c r="F653" i="17"/>
  <c r="F660" i="17"/>
  <c r="F652" i="17"/>
  <c r="F658" i="17"/>
  <c r="F650" i="17"/>
  <c r="G652" i="17"/>
  <c r="H655" i="17"/>
  <c r="H683" i="17"/>
  <c r="H675" i="17"/>
  <c r="H682" i="17"/>
  <c r="H674" i="17"/>
  <c r="H680" i="17"/>
  <c r="H679" i="17"/>
  <c r="H678" i="17"/>
  <c r="H685" i="17"/>
  <c r="H677" i="17"/>
  <c r="CD676" i="17"/>
  <c r="CC676" i="17"/>
  <c r="CA676" i="17"/>
  <c r="CD680" i="17"/>
  <c r="CC680" i="17"/>
  <c r="CA680" i="17"/>
  <c r="CD684" i="17"/>
  <c r="CC684" i="17"/>
  <c r="CA684" i="17"/>
  <c r="CD687" i="17"/>
  <c r="CC687" i="17"/>
  <c r="CA687" i="17"/>
  <c r="CD691" i="17"/>
  <c r="CC691" i="17"/>
  <c r="CA691" i="17"/>
  <c r="CD695" i="17"/>
  <c r="CC695" i="17"/>
  <c r="CA695" i="17"/>
  <c r="G728" i="17"/>
  <c r="G727" i="17"/>
  <c r="G726" i="17"/>
  <c r="G733" i="17"/>
  <c r="G725" i="17"/>
  <c r="G732" i="17"/>
  <c r="G724" i="17"/>
  <c r="G731" i="17"/>
  <c r="G723" i="17"/>
  <c r="G730" i="17"/>
  <c r="G722" i="17"/>
  <c r="CD736" i="17"/>
  <c r="CC736" i="17"/>
  <c r="CB736" i="17"/>
  <c r="CA736" i="17"/>
  <c r="CA743" i="17"/>
  <c r="CD743" i="17"/>
  <c r="CC743" i="17"/>
  <c r="F510" i="17"/>
  <c r="G513" i="17"/>
  <c r="E523" i="17"/>
  <c r="G521" i="17"/>
  <c r="G529" i="17"/>
  <c r="CD519" i="17"/>
  <c r="CD527" i="17"/>
  <c r="G534" i="17"/>
  <c r="H537" i="17"/>
  <c r="E549" i="17"/>
  <c r="F544" i="17"/>
  <c r="F552" i="17"/>
  <c r="G547" i="17"/>
  <c r="E557" i="17"/>
  <c r="E565" i="17"/>
  <c r="G555" i="17"/>
  <c r="G563" i="17"/>
  <c r="H558" i="17"/>
  <c r="E570" i="17"/>
  <c r="F573" i="17"/>
  <c r="G568" i="17"/>
  <c r="G576" i="17"/>
  <c r="H571" i="17"/>
  <c r="BR566" i="17"/>
  <c r="CD570" i="17"/>
  <c r="BR574" i="17"/>
  <c r="E583" i="17"/>
  <c r="F578" i="17"/>
  <c r="F586" i="17"/>
  <c r="G581" i="17"/>
  <c r="G589" i="17"/>
  <c r="E591" i="17"/>
  <c r="E599" i="17"/>
  <c r="F594" i="17"/>
  <c r="G597" i="17"/>
  <c r="H592" i="17"/>
  <c r="H600" i="17"/>
  <c r="BR591" i="17"/>
  <c r="BR599" i="17"/>
  <c r="E604" i="17"/>
  <c r="E612" i="17"/>
  <c r="F607" i="17"/>
  <c r="G602" i="17"/>
  <c r="G610" i="17"/>
  <c r="H605" i="17"/>
  <c r="H613" i="17"/>
  <c r="CD604" i="17"/>
  <c r="CD612" i="17"/>
  <c r="E617" i="17"/>
  <c r="E625" i="17"/>
  <c r="F620" i="17"/>
  <c r="G615" i="17"/>
  <c r="G623" i="17"/>
  <c r="H618" i="17"/>
  <c r="G628" i="17"/>
  <c r="G637" i="17"/>
  <c r="CI634" i="17"/>
  <c r="G641" i="17"/>
  <c r="H639" i="17"/>
  <c r="H649" i="17"/>
  <c r="F651" i="17"/>
  <c r="G654" i="17"/>
  <c r="H657" i="17"/>
  <c r="CI655" i="17"/>
  <c r="CD660" i="17"/>
  <c r="CB660" i="17"/>
  <c r="CA660" i="17"/>
  <c r="CD665" i="17"/>
  <c r="CC665" i="17"/>
  <c r="CA665" i="17"/>
  <c r="CD669" i="17"/>
  <c r="CC669" i="17"/>
  <c r="CA669" i="17"/>
  <c r="CD673" i="17"/>
  <c r="CC673" i="17"/>
  <c r="CA673" i="17"/>
  <c r="H676" i="17"/>
  <c r="H707" i="17"/>
  <c r="H699" i="17"/>
  <c r="H706" i="17"/>
  <c r="H698" i="17"/>
  <c r="H704" i="17"/>
  <c r="H703" i="17"/>
  <c r="H702" i="17"/>
  <c r="H709" i="17"/>
  <c r="H701" i="17"/>
  <c r="CD700" i="17"/>
  <c r="CC700" i="17"/>
  <c r="CA700" i="17"/>
  <c r="CD704" i="17"/>
  <c r="CC704" i="17"/>
  <c r="CA704" i="17"/>
  <c r="CD708" i="17"/>
  <c r="CC708" i="17"/>
  <c r="CA708" i="17"/>
  <c r="G729" i="17"/>
  <c r="CD734" i="17"/>
  <c r="CC734" i="17"/>
  <c r="CB734" i="17"/>
  <c r="CA734" i="17"/>
  <c r="CA741" i="17"/>
  <c r="CD741" i="17"/>
  <c r="CC741" i="17"/>
  <c r="E484" i="17"/>
  <c r="E492" i="17"/>
  <c r="E500" i="17"/>
  <c r="E508" i="17"/>
  <c r="E516" i="17"/>
  <c r="F511" i="17"/>
  <c r="G506" i="17"/>
  <c r="G514" i="17"/>
  <c r="E524" i="17"/>
  <c r="G522" i="17"/>
  <c r="H525" i="17"/>
  <c r="F532" i="17"/>
  <c r="F540" i="17"/>
  <c r="G535" i="17"/>
  <c r="H530" i="17"/>
  <c r="H538" i="17"/>
  <c r="E542" i="17"/>
  <c r="E550" i="17"/>
  <c r="F545" i="17"/>
  <c r="F553" i="17"/>
  <c r="G548" i="17"/>
  <c r="E558" i="17"/>
  <c r="G556" i="17"/>
  <c r="G564" i="17"/>
  <c r="H559" i="17"/>
  <c r="E571" i="17"/>
  <c r="F566" i="17"/>
  <c r="G569" i="17"/>
  <c r="G577" i="17"/>
  <c r="H572" i="17"/>
  <c r="E584" i="17"/>
  <c r="F579" i="17"/>
  <c r="G582" i="17"/>
  <c r="E592" i="17"/>
  <c r="E600" i="17"/>
  <c r="F595" i="17"/>
  <c r="G590" i="17"/>
  <c r="H593" i="17"/>
  <c r="H601" i="17"/>
  <c r="E605" i="17"/>
  <c r="E613" i="17"/>
  <c r="F608" i="17"/>
  <c r="G603" i="17"/>
  <c r="G611" i="17"/>
  <c r="H606" i="17"/>
  <c r="E618" i="17"/>
  <c r="F621" i="17"/>
  <c r="G616" i="17"/>
  <c r="G624" i="17"/>
  <c r="H619" i="17"/>
  <c r="BR614" i="17"/>
  <c r="BR616" i="17"/>
  <c r="BR618" i="17"/>
  <c r="BR620" i="17"/>
  <c r="BR622" i="17"/>
  <c r="BR624" i="17"/>
  <c r="E628" i="17"/>
  <c r="E637" i="17"/>
  <c r="G629" i="17"/>
  <c r="H635" i="17"/>
  <c r="H627" i="17"/>
  <c r="H634" i="17"/>
  <c r="CI635" i="17"/>
  <c r="G642" i="17"/>
  <c r="H640" i="17"/>
  <c r="CB639" i="17"/>
  <c r="F654" i="17"/>
  <c r="G657" i="17"/>
  <c r="H660" i="17"/>
  <c r="CI653" i="17"/>
  <c r="CA654" i="17"/>
  <c r="CA656" i="17"/>
  <c r="CC656" i="17"/>
  <c r="H681" i="17"/>
  <c r="H700" i="17"/>
  <c r="CD711" i="17"/>
  <c r="CC711" i="17"/>
  <c r="CA711" i="17"/>
  <c r="CD715" i="17"/>
  <c r="CC715" i="17"/>
  <c r="CA715" i="17"/>
  <c r="CD730" i="17"/>
  <c r="CC730" i="17"/>
  <c r="CB730" i="17"/>
  <c r="CA730" i="17"/>
  <c r="CD733" i="17"/>
  <c r="CC733" i="17"/>
  <c r="CB733" i="17"/>
  <c r="CA733" i="17"/>
  <c r="CA739" i="17"/>
  <c r="CD739" i="17"/>
  <c r="CC739" i="17"/>
  <c r="CB743" i="17"/>
  <c r="E485" i="17"/>
  <c r="E493" i="17"/>
  <c r="E501" i="17"/>
  <c r="E509" i="17"/>
  <c r="E517" i="17"/>
  <c r="F512" i="17"/>
  <c r="G507" i="17"/>
  <c r="G515" i="17"/>
  <c r="E525" i="17"/>
  <c r="G523" i="17"/>
  <c r="G536" i="17"/>
  <c r="F546" i="17"/>
  <c r="G549" i="17"/>
  <c r="E559" i="17"/>
  <c r="H560" i="17"/>
  <c r="E572" i="17"/>
  <c r="G570" i="17"/>
  <c r="H573" i="17"/>
  <c r="G583" i="17"/>
  <c r="E593" i="17"/>
  <c r="E601" i="17"/>
  <c r="F596" i="17"/>
  <c r="H594" i="17"/>
  <c r="E606" i="17"/>
  <c r="G604" i="17"/>
  <c r="H607" i="17"/>
  <c r="E619" i="17"/>
  <c r="F614" i="17"/>
  <c r="G617" i="17"/>
  <c r="G625" i="17"/>
  <c r="H620" i="17"/>
  <c r="E629" i="17"/>
  <c r="F637" i="17"/>
  <c r="F629" i="17"/>
  <c r="F634" i="17"/>
  <c r="G630" i="17"/>
  <c r="CI630" i="17"/>
  <c r="G644" i="17"/>
  <c r="H641" i="17"/>
  <c r="F655" i="17"/>
  <c r="G658" i="17"/>
  <c r="CB654" i="17"/>
  <c r="H684" i="17"/>
  <c r="CB676" i="17"/>
  <c r="CB680" i="17"/>
  <c r="CB684" i="17"/>
  <c r="CB687" i="17"/>
  <c r="CB691" i="17"/>
  <c r="CB695" i="17"/>
  <c r="H705" i="17"/>
  <c r="CI728" i="17"/>
  <c r="BR728" i="17"/>
  <c r="CA737" i="17"/>
  <c r="CD737" i="17"/>
  <c r="CC737" i="17"/>
  <c r="F513" i="17"/>
  <c r="G524" i="17"/>
  <c r="G537" i="17"/>
  <c r="F547" i="17"/>
  <c r="E560" i="17"/>
  <c r="H561" i="17"/>
  <c r="E573" i="17"/>
  <c r="G571" i="17"/>
  <c r="G584" i="17"/>
  <c r="F597" i="17"/>
  <c r="H595" i="17"/>
  <c r="E607" i="17"/>
  <c r="H608" i="17"/>
  <c r="E620" i="17"/>
  <c r="H621" i="17"/>
  <c r="E630" i="17"/>
  <c r="F626" i="17"/>
  <c r="F635" i="17"/>
  <c r="G631" i="17"/>
  <c r="CI631" i="17"/>
  <c r="G645" i="17"/>
  <c r="H642" i="17"/>
  <c r="CI642" i="17"/>
  <c r="CI646" i="17"/>
  <c r="F657" i="17"/>
  <c r="CB651" i="17"/>
  <c r="CD651" i="17"/>
  <c r="CC652" i="17"/>
  <c r="CD654" i="17"/>
  <c r="CD674" i="17"/>
  <c r="CC674" i="17"/>
  <c r="CA674" i="17"/>
  <c r="CD678" i="17"/>
  <c r="CC678" i="17"/>
  <c r="CA678" i="17"/>
  <c r="CD682" i="17"/>
  <c r="CC682" i="17"/>
  <c r="CA682" i="17"/>
  <c r="CD689" i="17"/>
  <c r="CC689" i="17"/>
  <c r="CA689" i="17"/>
  <c r="CD693" i="17"/>
  <c r="CC693" i="17"/>
  <c r="CA693" i="17"/>
  <c r="CD697" i="17"/>
  <c r="CC697" i="17"/>
  <c r="CA697" i="17"/>
  <c r="H708" i="17"/>
  <c r="CB700" i="17"/>
  <c r="CB704" i="17"/>
  <c r="CB708" i="17"/>
  <c r="CA735" i="17"/>
  <c r="CD735" i="17"/>
  <c r="CC735" i="17"/>
  <c r="CB739" i="17"/>
  <c r="CD744" i="17"/>
  <c r="CC744" i="17"/>
  <c r="CB744" i="17"/>
  <c r="CA744" i="17"/>
  <c r="G525" i="17"/>
  <c r="F548" i="17"/>
  <c r="E561" i="17"/>
  <c r="G572" i="17"/>
  <c r="G585" i="17"/>
  <c r="H596" i="17"/>
  <c r="E608" i="17"/>
  <c r="H609" i="17"/>
  <c r="E621" i="17"/>
  <c r="G619" i="17"/>
  <c r="H614" i="17"/>
  <c r="H622" i="17"/>
  <c r="G633" i="17"/>
  <c r="CI637" i="17"/>
  <c r="H654" i="17"/>
  <c r="H659" i="17"/>
  <c r="H651" i="17"/>
  <c r="H658" i="17"/>
  <c r="H650" i="17"/>
  <c r="H656" i="17"/>
  <c r="CI657" i="17"/>
  <c r="BR657" i="17"/>
  <c r="CD663" i="17"/>
  <c r="CC663" i="17"/>
  <c r="CA663" i="17"/>
  <c r="CD667" i="17"/>
  <c r="CC667" i="17"/>
  <c r="CA667" i="17"/>
  <c r="CD671" i="17"/>
  <c r="CC671" i="17"/>
  <c r="CA671" i="17"/>
  <c r="G680" i="17"/>
  <c r="G679" i="17"/>
  <c r="G685" i="17"/>
  <c r="G677" i="17"/>
  <c r="G684" i="17"/>
  <c r="G676" i="17"/>
  <c r="G683" i="17"/>
  <c r="G675" i="17"/>
  <c r="G682" i="17"/>
  <c r="G674" i="17"/>
  <c r="CD698" i="17"/>
  <c r="CC698" i="17"/>
  <c r="CA698" i="17"/>
  <c r="CD702" i="17"/>
  <c r="CC702" i="17"/>
  <c r="CA702" i="17"/>
  <c r="CD706" i="17"/>
  <c r="CC706" i="17"/>
  <c r="CA706" i="17"/>
  <c r="CD721" i="17"/>
  <c r="CC721" i="17"/>
  <c r="CB721" i="17"/>
  <c r="CA721" i="17"/>
  <c r="CD722" i="17"/>
  <c r="CC722" i="17"/>
  <c r="CB722" i="17"/>
  <c r="CA722" i="17"/>
  <c r="CD742" i="17"/>
  <c r="CC742" i="17"/>
  <c r="CB742" i="17"/>
  <c r="CA742" i="17"/>
  <c r="CD824" i="17"/>
  <c r="CC824" i="17"/>
  <c r="CB824" i="17"/>
  <c r="CA824" i="17"/>
  <c r="CD837" i="17"/>
  <c r="CC837" i="17"/>
  <c r="CB837" i="17"/>
  <c r="CA837" i="17"/>
  <c r="CB854" i="17"/>
  <c r="CA854" i="17"/>
  <c r="CC854" i="17"/>
  <c r="CD854" i="17"/>
  <c r="F549" i="17"/>
  <c r="G573" i="17"/>
  <c r="H597" i="17"/>
  <c r="E609" i="17"/>
  <c r="G634" i="17"/>
  <c r="CI632" i="17"/>
  <c r="G643" i="17"/>
  <c r="G648" i="17"/>
  <c r="G640" i="17"/>
  <c r="G647" i="17"/>
  <c r="G659" i="17"/>
  <c r="G651" i="17"/>
  <c r="G656" i="17"/>
  <c r="G655" i="17"/>
  <c r="G661" i="17"/>
  <c r="G653" i="17"/>
  <c r="CB652" i="17"/>
  <c r="CA652" i="17"/>
  <c r="G704" i="17"/>
  <c r="G703" i="17"/>
  <c r="G709" i="17"/>
  <c r="G701" i="17"/>
  <c r="G708" i="17"/>
  <c r="G700" i="17"/>
  <c r="G707" i="17"/>
  <c r="G699" i="17"/>
  <c r="G706" i="17"/>
  <c r="G698" i="17"/>
  <c r="CD713" i="17"/>
  <c r="CC713" i="17"/>
  <c r="CA713" i="17"/>
  <c r="CD717" i="17"/>
  <c r="CC717" i="17"/>
  <c r="CB717" i="17"/>
  <c r="CA717" i="17"/>
  <c r="CD719" i="17"/>
  <c r="CC719" i="17"/>
  <c r="CB719" i="17"/>
  <c r="CA719" i="17"/>
  <c r="CD725" i="17"/>
  <c r="CC725" i="17"/>
  <c r="CB725" i="17"/>
  <c r="CA725" i="17"/>
  <c r="CA729" i="17"/>
  <c r="CD729" i="17"/>
  <c r="CC729" i="17"/>
  <c r="CD740" i="17"/>
  <c r="CC740" i="17"/>
  <c r="CB740" i="17"/>
  <c r="CA740" i="17"/>
  <c r="CC767" i="17"/>
  <c r="CA767" i="17"/>
  <c r="CD767" i="17"/>
  <c r="CB767" i="17"/>
  <c r="E497" i="17"/>
  <c r="F508" i="17"/>
  <c r="E521" i="17"/>
  <c r="G519" i="17"/>
  <c r="G532" i="17"/>
  <c r="F542" i="17"/>
  <c r="G545" i="17"/>
  <c r="E555" i="17"/>
  <c r="H556" i="17"/>
  <c r="E568" i="17"/>
  <c r="G566" i="17"/>
  <c r="H569" i="17"/>
  <c r="G579" i="17"/>
  <c r="F592" i="17"/>
  <c r="H590" i="17"/>
  <c r="E602" i="17"/>
  <c r="H603" i="17"/>
  <c r="E615" i="17"/>
  <c r="H616" i="17"/>
  <c r="E633" i="17"/>
  <c r="F630" i="17"/>
  <c r="G626" i="17"/>
  <c r="G635" i="17"/>
  <c r="H631" i="17"/>
  <c r="CI633" i="17"/>
  <c r="G638" i="17"/>
  <c r="G649" i="17"/>
  <c r="H647" i="17"/>
  <c r="G650" i="17"/>
  <c r="H653" i="17"/>
  <c r="G681" i="17"/>
  <c r="CB674" i="17"/>
  <c r="CB678" i="17"/>
  <c r="CB682" i="17"/>
  <c r="CB689" i="17"/>
  <c r="CC690" i="17"/>
  <c r="CB693" i="17"/>
  <c r="CB697" i="17"/>
  <c r="G702" i="17"/>
  <c r="CD738" i="17"/>
  <c r="CC738" i="17"/>
  <c r="CB738" i="17"/>
  <c r="CA738" i="17"/>
  <c r="CA745" i="17"/>
  <c r="CD745" i="17"/>
  <c r="CC745" i="17"/>
  <c r="CB782" i="17"/>
  <c r="CC782" i="17"/>
  <c r="CD782" i="17"/>
  <c r="CA782" i="17"/>
  <c r="E655" i="17"/>
  <c r="E668" i="17"/>
  <c r="H669" i="17"/>
  <c r="E676" i="17"/>
  <c r="E684" i="17"/>
  <c r="E692" i="17"/>
  <c r="H693" i="17"/>
  <c r="E700" i="17"/>
  <c r="E708" i="17"/>
  <c r="H717" i="17"/>
  <c r="E724" i="17"/>
  <c r="E732" i="17"/>
  <c r="H725" i="17"/>
  <c r="H733" i="17"/>
  <c r="CD724" i="17"/>
  <c r="CD732" i="17"/>
  <c r="E737" i="17"/>
  <c r="E745" i="17"/>
  <c r="E753" i="17"/>
  <c r="F748" i="17"/>
  <c r="F757" i="17"/>
  <c r="H749" i="17"/>
  <c r="CI746" i="17"/>
  <c r="CI750" i="17"/>
  <c r="CI754" i="17"/>
  <c r="CA760" i="17"/>
  <c r="G778" i="17"/>
  <c r="G770" i="17"/>
  <c r="G775" i="17"/>
  <c r="G781" i="17"/>
  <c r="G773" i="17"/>
  <c r="G779" i="17"/>
  <c r="G771" i="17"/>
  <c r="CA777" i="17"/>
  <c r="F791" i="17"/>
  <c r="F783" i="17"/>
  <c r="F788" i="17"/>
  <c r="F786" i="17"/>
  <c r="F792" i="17"/>
  <c r="F784" i="17"/>
  <c r="CC783" i="17"/>
  <c r="CA783" i="17"/>
  <c r="CC793" i="17"/>
  <c r="CA793" i="17"/>
  <c r="CD796" i="17"/>
  <c r="CC796" i="17"/>
  <c r="CB796" i="17"/>
  <c r="CA796" i="17"/>
  <c r="CD804" i="17"/>
  <c r="CC804" i="17"/>
  <c r="CB804" i="17"/>
  <c r="CA804" i="17"/>
  <c r="F823" i="17"/>
  <c r="F822" i="17"/>
  <c r="F829" i="17"/>
  <c r="F821" i="17"/>
  <c r="F828" i="17"/>
  <c r="F820" i="17"/>
  <c r="F827" i="17"/>
  <c r="F819" i="17"/>
  <c r="F826" i="17"/>
  <c r="F818" i="17"/>
  <c r="F824" i="17"/>
  <c r="CB843" i="17"/>
  <c r="CA843" i="17"/>
  <c r="CC843" i="17"/>
  <c r="CB845" i="17"/>
  <c r="CA845" i="17"/>
  <c r="CC845" i="17"/>
  <c r="CB847" i="17"/>
  <c r="CA847" i="17"/>
  <c r="CC847" i="17"/>
  <c r="CB849" i="17"/>
  <c r="CA849" i="17"/>
  <c r="CC849" i="17"/>
  <c r="CB851" i="17"/>
  <c r="CA851" i="17"/>
  <c r="CC851" i="17"/>
  <c r="CB853" i="17"/>
  <c r="CA853" i="17"/>
  <c r="CC853" i="17"/>
  <c r="CB860" i="17"/>
  <c r="CA860" i="17"/>
  <c r="CC860" i="17"/>
  <c r="AH871" i="17"/>
  <c r="AH870" i="17"/>
  <c r="AH877" i="17"/>
  <c r="AH869" i="17"/>
  <c r="AH876" i="17"/>
  <c r="AH868" i="17"/>
  <c r="AH875" i="17"/>
  <c r="AH867" i="17"/>
  <c r="AH874" i="17"/>
  <c r="AH866" i="17"/>
  <c r="AH872" i="17"/>
  <c r="E669" i="17"/>
  <c r="E693" i="17"/>
  <c r="E701" i="17"/>
  <c r="E709" i="17"/>
  <c r="E717" i="17"/>
  <c r="H710" i="17"/>
  <c r="H718" i="17"/>
  <c r="E725" i="17"/>
  <c r="E733" i="17"/>
  <c r="H726" i="17"/>
  <c r="BR725" i="17"/>
  <c r="CB731" i="17"/>
  <c r="BR733" i="17"/>
  <c r="E738" i="17"/>
  <c r="F741" i="17"/>
  <c r="BR734" i="17"/>
  <c r="BR736" i="17"/>
  <c r="BR738" i="17"/>
  <c r="BR740" i="17"/>
  <c r="BR742" i="17"/>
  <c r="BR744" i="17"/>
  <c r="E746" i="17"/>
  <c r="E754" i="17"/>
  <c r="F749" i="17"/>
  <c r="G754" i="17"/>
  <c r="H750" i="17"/>
  <c r="CC753" i="17"/>
  <c r="CC757" i="17"/>
  <c r="CC765" i="17"/>
  <c r="CA765" i="17"/>
  <c r="F775" i="17"/>
  <c r="F780" i="17"/>
  <c r="F772" i="17"/>
  <c r="F778" i="17"/>
  <c r="F770" i="17"/>
  <c r="F776" i="17"/>
  <c r="G772" i="17"/>
  <c r="CA774" i="17"/>
  <c r="CB780" i="17"/>
  <c r="F782" i="17"/>
  <c r="CA784" i="17"/>
  <c r="CD807" i="17"/>
  <c r="CC807" i="17"/>
  <c r="CB807" i="17"/>
  <c r="CA807" i="17"/>
  <c r="F825" i="17"/>
  <c r="CD818" i="17"/>
  <c r="CC818" i="17"/>
  <c r="CB818" i="17"/>
  <c r="CA818" i="17"/>
  <c r="CD831" i="17"/>
  <c r="CC831" i="17"/>
  <c r="CB831" i="17"/>
  <c r="CA831" i="17"/>
  <c r="CD839" i="17"/>
  <c r="CC839" i="17"/>
  <c r="CB839" i="17"/>
  <c r="CA839" i="17"/>
  <c r="F871" i="17"/>
  <c r="F870" i="17"/>
  <c r="F877" i="17"/>
  <c r="F869" i="17"/>
  <c r="F876" i="17"/>
  <c r="F868" i="17"/>
  <c r="F875" i="17"/>
  <c r="F867" i="17"/>
  <c r="F874" i="17"/>
  <c r="F866" i="17"/>
  <c r="F872" i="17"/>
  <c r="E657" i="17"/>
  <c r="E662" i="17"/>
  <c r="E670" i="17"/>
  <c r="F665" i="17"/>
  <c r="F673" i="17"/>
  <c r="G668" i="17"/>
  <c r="H663" i="17"/>
  <c r="H671" i="17"/>
  <c r="BR663" i="17"/>
  <c r="BR665" i="17"/>
  <c r="BR667" i="17"/>
  <c r="BR669" i="17"/>
  <c r="BR671" i="17"/>
  <c r="BR673" i="17"/>
  <c r="E678" i="17"/>
  <c r="F681" i="17"/>
  <c r="BR674" i="17"/>
  <c r="BR676" i="17"/>
  <c r="BR678" i="17"/>
  <c r="BR680" i="17"/>
  <c r="BR682" i="17"/>
  <c r="BR684" i="17"/>
  <c r="E686" i="17"/>
  <c r="E694" i="17"/>
  <c r="F689" i="17"/>
  <c r="F697" i="17"/>
  <c r="G692" i="17"/>
  <c r="H687" i="17"/>
  <c r="H695" i="17"/>
  <c r="BR687" i="17"/>
  <c r="BR689" i="17"/>
  <c r="BR691" i="17"/>
  <c r="BR693" i="17"/>
  <c r="BR695" i="17"/>
  <c r="BR697" i="17"/>
  <c r="E702" i="17"/>
  <c r="F705" i="17"/>
  <c r="BR698" i="17"/>
  <c r="BR700" i="17"/>
  <c r="BR702" i="17"/>
  <c r="BR704" i="17"/>
  <c r="BR706" i="17"/>
  <c r="BR708" i="17"/>
  <c r="E710" i="17"/>
  <c r="E718" i="17"/>
  <c r="F713" i="17"/>
  <c r="F721" i="17"/>
  <c r="G716" i="17"/>
  <c r="H711" i="17"/>
  <c r="H719" i="17"/>
  <c r="BR711" i="17"/>
  <c r="BR713" i="17"/>
  <c r="BR715" i="17"/>
  <c r="BR717" i="17"/>
  <c r="BR719" i="17"/>
  <c r="BR721" i="17"/>
  <c r="E726" i="17"/>
  <c r="H727" i="17"/>
  <c r="BR722" i="17"/>
  <c r="BR730" i="17"/>
  <c r="CC731" i="17"/>
  <c r="E739" i="17"/>
  <c r="F734" i="17"/>
  <c r="F742" i="17"/>
  <c r="G737" i="17"/>
  <c r="G745" i="17"/>
  <c r="H740" i="17"/>
  <c r="E747" i="17"/>
  <c r="E755" i="17"/>
  <c r="F750" i="17"/>
  <c r="G746" i="17"/>
  <c r="G755" i="17"/>
  <c r="H751" i="17"/>
  <c r="F764" i="17"/>
  <c r="F768" i="17"/>
  <c r="F760" i="17"/>
  <c r="F767" i="17"/>
  <c r="CA758" i="17"/>
  <c r="CA766" i="17"/>
  <c r="F771" i="17"/>
  <c r="G774" i="17"/>
  <c r="H777" i="17"/>
  <c r="F785" i="17"/>
  <c r="CC789" i="17"/>
  <c r="CA789" i="17"/>
  <c r="F799" i="17"/>
  <c r="F798" i="17"/>
  <c r="F805" i="17"/>
  <c r="F804" i="17"/>
  <c r="F796" i="17"/>
  <c r="F802" i="17"/>
  <c r="F794" i="17"/>
  <c r="F800" i="17"/>
  <c r="CD798" i="17"/>
  <c r="CC798" i="17"/>
  <c r="CB798" i="17"/>
  <c r="CA798" i="17"/>
  <c r="CB856" i="17"/>
  <c r="CA856" i="17"/>
  <c r="CC856" i="17"/>
  <c r="AP871" i="17"/>
  <c r="AP870" i="17"/>
  <c r="AP877" i="17"/>
  <c r="AP869" i="17"/>
  <c r="AP876" i="17"/>
  <c r="AP868" i="17"/>
  <c r="AP875" i="17"/>
  <c r="AP867" i="17"/>
  <c r="AP874" i="17"/>
  <c r="AP866" i="17"/>
  <c r="AP872" i="17"/>
  <c r="AX871" i="17"/>
  <c r="AX870" i="17"/>
  <c r="AX877" i="17"/>
  <c r="AX869" i="17"/>
  <c r="AX876" i="17"/>
  <c r="AX868" i="17"/>
  <c r="AX875" i="17"/>
  <c r="AX867" i="17"/>
  <c r="AX874" i="17"/>
  <c r="AX866" i="17"/>
  <c r="AX872" i="17"/>
  <c r="E642" i="17"/>
  <c r="E650" i="17"/>
  <c r="E658" i="17"/>
  <c r="E663" i="17"/>
  <c r="E671" i="17"/>
  <c r="F666" i="17"/>
  <c r="G669" i="17"/>
  <c r="H664" i="17"/>
  <c r="H672" i="17"/>
  <c r="E679" i="17"/>
  <c r="F674" i="17"/>
  <c r="F682" i="17"/>
  <c r="E687" i="17"/>
  <c r="E695" i="17"/>
  <c r="G693" i="17"/>
  <c r="H688" i="17"/>
  <c r="H696" i="17"/>
  <c r="E703" i="17"/>
  <c r="F698" i="17"/>
  <c r="F706" i="17"/>
  <c r="E711" i="17"/>
  <c r="E719" i="17"/>
  <c r="G717" i="17"/>
  <c r="H712" i="17"/>
  <c r="H720" i="17"/>
  <c r="E727" i="17"/>
  <c r="H728" i="17"/>
  <c r="E740" i="17"/>
  <c r="F735" i="17"/>
  <c r="F743" i="17"/>
  <c r="G738" i="17"/>
  <c r="H741" i="17"/>
  <c r="E748" i="17"/>
  <c r="E756" i="17"/>
  <c r="F751" i="17"/>
  <c r="G747" i="17"/>
  <c r="G756" i="17"/>
  <c r="CC763" i="17"/>
  <c r="CA763" i="17"/>
  <c r="F773" i="17"/>
  <c r="G776" i="17"/>
  <c r="CC780" i="17"/>
  <c r="CA780" i="17"/>
  <c r="F787" i="17"/>
  <c r="CD809" i="17"/>
  <c r="CC809" i="17"/>
  <c r="CB809" i="17"/>
  <c r="CA809" i="17"/>
  <c r="CD828" i="17"/>
  <c r="CC828" i="17"/>
  <c r="CB828" i="17"/>
  <c r="CA828" i="17"/>
  <c r="CD841" i="17"/>
  <c r="CC841" i="17"/>
  <c r="CB841" i="17"/>
  <c r="CA841" i="17"/>
  <c r="F847" i="17"/>
  <c r="F846" i="17"/>
  <c r="F853" i="17"/>
  <c r="F845" i="17"/>
  <c r="F852" i="17"/>
  <c r="F844" i="17"/>
  <c r="F851" i="17"/>
  <c r="F843" i="17"/>
  <c r="F850" i="17"/>
  <c r="F842" i="17"/>
  <c r="F848" i="17"/>
  <c r="CD843" i="17"/>
  <c r="CD845" i="17"/>
  <c r="CD847" i="17"/>
  <c r="CD849" i="17"/>
  <c r="CD851" i="17"/>
  <c r="CB862" i="17"/>
  <c r="CA862" i="17"/>
  <c r="CC862" i="17"/>
  <c r="AP873" i="17"/>
  <c r="BF871" i="17"/>
  <c r="BF870" i="17"/>
  <c r="BF877" i="17"/>
  <c r="BF869" i="17"/>
  <c r="BF876" i="17"/>
  <c r="BF868" i="17"/>
  <c r="BF875" i="17"/>
  <c r="BF867" i="17"/>
  <c r="BF874" i="17"/>
  <c r="BF866" i="17"/>
  <c r="BF872" i="17"/>
  <c r="H729" i="17"/>
  <c r="E741" i="17"/>
  <c r="CI748" i="17"/>
  <c r="CI752" i="17"/>
  <c r="CI756" i="17"/>
  <c r="CB760" i="17"/>
  <c r="CC760" i="17"/>
  <c r="CB777" i="17"/>
  <c r="CC777" i="17"/>
  <c r="CD844" i="17"/>
  <c r="CC844" i="17"/>
  <c r="CB844" i="17"/>
  <c r="CA844" i="17"/>
  <c r="CD848" i="17"/>
  <c r="CC848" i="17"/>
  <c r="CB848" i="17"/>
  <c r="CA848" i="17"/>
  <c r="CD852" i="17"/>
  <c r="CC852" i="17"/>
  <c r="CB852" i="17"/>
  <c r="CA852" i="17"/>
  <c r="R871" i="17"/>
  <c r="R870" i="17"/>
  <c r="R877" i="17"/>
  <c r="R869" i="17"/>
  <c r="R876" i="17"/>
  <c r="R868" i="17"/>
  <c r="R875" i="17"/>
  <c r="R867" i="17"/>
  <c r="R874" i="17"/>
  <c r="R866" i="17"/>
  <c r="R872" i="17"/>
  <c r="BU915" i="17"/>
  <c r="E665" i="17"/>
  <c r="E673" i="17"/>
  <c r="E681" i="17"/>
  <c r="E689" i="17"/>
  <c r="E697" i="17"/>
  <c r="E705" i="17"/>
  <c r="E729" i="17"/>
  <c r="H722" i="17"/>
  <c r="H730" i="17"/>
  <c r="CB727" i="17"/>
  <c r="BR729" i="17"/>
  <c r="E734" i="17"/>
  <c r="E742" i="17"/>
  <c r="BR735" i="17"/>
  <c r="BR737" i="17"/>
  <c r="BR739" i="17"/>
  <c r="BR741" i="17"/>
  <c r="BR743" i="17"/>
  <c r="BR745" i="17"/>
  <c r="F753" i="17"/>
  <c r="H754" i="17"/>
  <c r="H746" i="17"/>
  <c r="H755" i="17"/>
  <c r="CC761" i="17"/>
  <c r="CA761" i="17"/>
  <c r="CC770" i="17"/>
  <c r="CA770" i="17"/>
  <c r="CC778" i="17"/>
  <c r="CA778" i="17"/>
  <c r="CB784" i="17"/>
  <c r="CC784" i="17"/>
  <c r="CD811" i="17"/>
  <c r="CC811" i="17"/>
  <c r="CB811" i="17"/>
  <c r="CA811" i="17"/>
  <c r="CD835" i="17"/>
  <c r="CC835" i="17"/>
  <c r="CB835" i="17"/>
  <c r="CA835" i="17"/>
  <c r="CB858" i="17"/>
  <c r="CA858" i="17"/>
  <c r="CC858" i="17"/>
  <c r="E653" i="17"/>
  <c r="G664" i="17"/>
  <c r="E674" i="17"/>
  <c r="F677" i="17"/>
  <c r="G688" i="17"/>
  <c r="E698" i="17"/>
  <c r="F701" i="17"/>
  <c r="G712" i="17"/>
  <c r="E722" i="17"/>
  <c r="H723" i="17"/>
  <c r="E735" i="17"/>
  <c r="H736" i="17"/>
  <c r="F746" i="17"/>
  <c r="F754" i="17"/>
  <c r="G750" i="17"/>
  <c r="H747" i="17"/>
  <c r="H756" i="17"/>
  <c r="CB758" i="17"/>
  <c r="CC758" i="17"/>
  <c r="CB766" i="17"/>
  <c r="CC766" i="17"/>
  <c r="F779" i="17"/>
  <c r="H781" i="17"/>
  <c r="H773" i="17"/>
  <c r="H778" i="17"/>
  <c r="H770" i="17"/>
  <c r="H776" i="17"/>
  <c r="H774" i="17"/>
  <c r="F793" i="17"/>
  <c r="CB783" i="17"/>
  <c r="CC785" i="17"/>
  <c r="CA785" i="17"/>
  <c r="CD793" i="17"/>
  <c r="F803" i="17"/>
  <c r="CD794" i="17"/>
  <c r="CC794" i="17"/>
  <c r="CB794" i="17"/>
  <c r="CA794" i="17"/>
  <c r="CD802" i="17"/>
  <c r="CC802" i="17"/>
  <c r="CB802" i="17"/>
  <c r="CA802" i="17"/>
  <c r="CD862" i="17"/>
  <c r="CB864" i="17"/>
  <c r="CA864" i="17"/>
  <c r="CC864" i="17"/>
  <c r="Z871" i="17"/>
  <c r="Z870" i="17"/>
  <c r="Z877" i="17"/>
  <c r="Z869" i="17"/>
  <c r="Z876" i="17"/>
  <c r="Z868" i="17"/>
  <c r="Z875" i="17"/>
  <c r="Z867" i="17"/>
  <c r="Z874" i="17"/>
  <c r="Z866" i="17"/>
  <c r="Z872" i="17"/>
  <c r="E765" i="17"/>
  <c r="G763" i="17"/>
  <c r="H758" i="17"/>
  <c r="H766" i="17"/>
  <c r="E789" i="17"/>
  <c r="CC788" i="17"/>
  <c r="CC792" i="17"/>
  <c r="G795" i="17"/>
  <c r="G803" i="17"/>
  <c r="H798" i="17"/>
  <c r="CC803" i="17"/>
  <c r="E813" i="17"/>
  <c r="F808" i="17"/>
  <c r="F816" i="17"/>
  <c r="CC806" i="17"/>
  <c r="CC816" i="17"/>
  <c r="G819" i="17"/>
  <c r="G827" i="17"/>
  <c r="H822" i="17"/>
  <c r="CC823" i="17"/>
  <c r="CC827" i="17"/>
  <c r="E837" i="17"/>
  <c r="F832" i="17"/>
  <c r="F840" i="17"/>
  <c r="CC830" i="17"/>
  <c r="CC834" i="17"/>
  <c r="CC838" i="17"/>
  <c r="G843" i="17"/>
  <c r="G851" i="17"/>
  <c r="H846" i="17"/>
  <c r="E861" i="17"/>
  <c r="F856" i="17"/>
  <c r="F864" i="17"/>
  <c r="G859" i="17"/>
  <c r="H854" i="17"/>
  <c r="H862" i="17"/>
  <c r="E869" i="17"/>
  <c r="E877" i="17"/>
  <c r="G867" i="17"/>
  <c r="G875" i="17"/>
  <c r="H870" i="17"/>
  <c r="J868" i="17"/>
  <c r="J876" i="17"/>
  <c r="K871" i="17"/>
  <c r="L866" i="17"/>
  <c r="CD866" i="17" s="1"/>
  <c r="L874" i="17"/>
  <c r="Q869" i="17"/>
  <c r="Q877" i="17"/>
  <c r="S867" i="17"/>
  <c r="S875" i="17"/>
  <c r="T870" i="17"/>
  <c r="U873" i="17"/>
  <c r="V868" i="17"/>
  <c r="V876" i="17"/>
  <c r="W871" i="17"/>
  <c r="X866" i="17"/>
  <c r="X874" i="17"/>
  <c r="Y869" i="17"/>
  <c r="Y877" i="17"/>
  <c r="AA867" i="17"/>
  <c r="AA875" i="17"/>
  <c r="AB870" i="17"/>
  <c r="AC873" i="17"/>
  <c r="AD868" i="17"/>
  <c r="AD876" i="17"/>
  <c r="AE871" i="17"/>
  <c r="AF866" i="17"/>
  <c r="AF874" i="17"/>
  <c r="AG869" i="17"/>
  <c r="AG877" i="17"/>
  <c r="AI867" i="17"/>
  <c r="AI875" i="17"/>
  <c r="AJ870" i="17"/>
  <c r="AK873" i="17"/>
  <c r="AL868" i="17"/>
  <c r="AL876" i="17"/>
  <c r="AM871" i="17"/>
  <c r="AN866" i="17"/>
  <c r="AN874" i="17"/>
  <c r="AO869" i="17"/>
  <c r="AO877" i="17"/>
  <c r="AQ867" i="17"/>
  <c r="AQ875" i="17"/>
  <c r="AR870" i="17"/>
  <c r="AS873" i="17"/>
  <c r="AT868" i="17"/>
  <c r="AT876" i="17"/>
  <c r="AU871" i="17"/>
  <c r="AV866" i="17"/>
  <c r="AV874" i="17"/>
  <c r="AW869" i="17"/>
  <c r="AW877" i="17"/>
  <c r="AY867" i="17"/>
  <c r="AY875" i="17"/>
  <c r="AZ870" i="17"/>
  <c r="BB868" i="17"/>
  <c r="BB876" i="17"/>
  <c r="BC871" i="17"/>
  <c r="BD866" i="17"/>
  <c r="BD874" i="17"/>
  <c r="BE869" i="17"/>
  <c r="BE877" i="17"/>
  <c r="BG867" i="17"/>
  <c r="BG875" i="17"/>
  <c r="BH870" i="17"/>
  <c r="BJ868" i="17"/>
  <c r="BJ876" i="17"/>
  <c r="BK871" i="17"/>
  <c r="BL866" i="17"/>
  <c r="BL874" i="17"/>
  <c r="BM869" i="17"/>
  <c r="BM877" i="17"/>
  <c r="BN872" i="17"/>
  <c r="BO867" i="17"/>
  <c r="BO875" i="17"/>
  <c r="BP870" i="17"/>
  <c r="E885" i="17"/>
  <c r="F880" i="17"/>
  <c r="F888" i="17"/>
  <c r="G883" i="17"/>
  <c r="H878" i="17"/>
  <c r="H886" i="17"/>
  <c r="I881" i="17"/>
  <c r="I889" i="17"/>
  <c r="J884" i="17"/>
  <c r="K879" i="17"/>
  <c r="CC879" i="17" s="1"/>
  <c r="K887" i="17"/>
  <c r="L882" i="17"/>
  <c r="E897" i="17"/>
  <c r="F892" i="17"/>
  <c r="F900" i="17"/>
  <c r="G895" i="17"/>
  <c r="H890" i="17"/>
  <c r="H898" i="17"/>
  <c r="CC896" i="17"/>
  <c r="E905" i="17"/>
  <c r="E913" i="17"/>
  <c r="F908" i="17"/>
  <c r="G903" i="17"/>
  <c r="G911" i="17"/>
  <c r="H906" i="17"/>
  <c r="CC907" i="17"/>
  <c r="CC909" i="17"/>
  <c r="E914" i="17"/>
  <c r="BS914" i="17" s="1"/>
  <c r="E922" i="17"/>
  <c r="G920" i="17"/>
  <c r="H915" i="17"/>
  <c r="BY915" i="17" s="1"/>
  <c r="H923" i="17"/>
  <c r="I918" i="17"/>
  <c r="CA918" i="17" s="1"/>
  <c r="J921" i="17"/>
  <c r="K916" i="17"/>
  <c r="CC916" i="17" s="1"/>
  <c r="K924" i="17"/>
  <c r="L919" i="17"/>
  <c r="CD919" i="17" s="1"/>
  <c r="M914" i="17"/>
  <c r="M922" i="17"/>
  <c r="O920" i="17"/>
  <c r="P915" i="17"/>
  <c r="P923" i="17"/>
  <c r="Q918" i="17"/>
  <c r="R921" i="17"/>
  <c r="S916" i="17"/>
  <c r="S924" i="17"/>
  <c r="T919" i="17"/>
  <c r="U914" i="17"/>
  <c r="U922" i="17"/>
  <c r="W920" i="17"/>
  <c r="X915" i="17"/>
  <c r="X923" i="17"/>
  <c r="Y918" i="17"/>
  <c r="Z921" i="17"/>
  <c r="AA916" i="17"/>
  <c r="AA924" i="17"/>
  <c r="AB919" i="17"/>
  <c r="AC914" i="17"/>
  <c r="AC922" i="17"/>
  <c r="AD917" i="17"/>
  <c r="AD925" i="17"/>
  <c r="AE920" i="17"/>
  <c r="AF915" i="17"/>
  <c r="AF923" i="17"/>
  <c r="AG918" i="17"/>
  <c r="AH921" i="17"/>
  <c r="AI916" i="17"/>
  <c r="AI924" i="17"/>
  <c r="AJ919" i="17"/>
  <c r="AK914" i="17"/>
  <c r="AK922" i="17"/>
  <c r="AL917" i="17"/>
  <c r="AL925" i="17"/>
  <c r="AM920" i="17"/>
  <c r="AN915" i="17"/>
  <c r="AN923" i="17"/>
  <c r="AO918" i="17"/>
  <c r="AP921" i="17"/>
  <c r="AQ916" i="17"/>
  <c r="AQ924" i="17"/>
  <c r="AR919" i="17"/>
  <c r="AS914" i="17"/>
  <c r="AS922" i="17"/>
  <c r="AT917" i="17"/>
  <c r="AT925" i="17"/>
  <c r="AU920" i="17"/>
  <c r="AV915" i="17"/>
  <c r="AV923" i="17"/>
  <c r="AW918" i="17"/>
  <c r="AX921" i="17"/>
  <c r="AY916" i="17"/>
  <c r="AY924" i="17"/>
  <c r="AZ919" i="17"/>
  <c r="BA914" i="17"/>
  <c r="BA922" i="17"/>
  <c r="BB917" i="17"/>
  <c r="BB925" i="17"/>
  <c r="BC920" i="17"/>
  <c r="BD915" i="17"/>
  <c r="BD923" i="17"/>
  <c r="BE918" i="17"/>
  <c r="BF921" i="17"/>
  <c r="BG916" i="17"/>
  <c r="BG924" i="17"/>
  <c r="BH919" i="17"/>
  <c r="BI914" i="17"/>
  <c r="BI922" i="17"/>
  <c r="BJ917" i="17"/>
  <c r="BJ925" i="17"/>
  <c r="BK920" i="17"/>
  <c r="BL915" i="17"/>
  <c r="BL923" i="17"/>
  <c r="BM918" i="17"/>
  <c r="BO916" i="17"/>
  <c r="BO924" i="17"/>
  <c r="BP919" i="17"/>
  <c r="BV915" i="17"/>
  <c r="E926" i="17"/>
  <c r="E934" i="17"/>
  <c r="F929" i="17"/>
  <c r="F937" i="17"/>
  <c r="G932" i="17"/>
  <c r="H927" i="17"/>
  <c r="H935" i="17"/>
  <c r="I930" i="17"/>
  <c r="K928" i="17"/>
  <c r="K936" i="17"/>
  <c r="L931" i="17"/>
  <c r="CD931" i="17" s="1"/>
  <c r="M926" i="17"/>
  <c r="M934" i="17"/>
  <c r="N929" i="17"/>
  <c r="N937" i="17"/>
  <c r="O932" i="17"/>
  <c r="P927" i="17"/>
  <c r="P935" i="17"/>
  <c r="Q930" i="17"/>
  <c r="S928" i="17"/>
  <c r="S936" i="17"/>
  <c r="T931" i="17"/>
  <c r="U926" i="17"/>
  <c r="U934" i="17"/>
  <c r="V929" i="17"/>
  <c r="V937" i="17"/>
  <c r="X929" i="17"/>
  <c r="Y934" i="17"/>
  <c r="AA926" i="17"/>
  <c r="AA935" i="17"/>
  <c r="AB931" i="17"/>
  <c r="AC928" i="17"/>
  <c r="AC937" i="17"/>
  <c r="AF932" i="17"/>
  <c r="AF936" i="17"/>
  <c r="AF928" i="17"/>
  <c r="AF935" i="17"/>
  <c r="AL934" i="17"/>
  <c r="AL926" i="17"/>
  <c r="AL931" i="17"/>
  <c r="AL930" i="17"/>
  <c r="AL935" i="17"/>
  <c r="AL927" i="17"/>
  <c r="BB934" i="17"/>
  <c r="BB926" i="17"/>
  <c r="BB931" i="17"/>
  <c r="BB930" i="17"/>
  <c r="BB937" i="17"/>
  <c r="BB929" i="17"/>
  <c r="BB935" i="17"/>
  <c r="BB927" i="17"/>
  <c r="CI930" i="17"/>
  <c r="CD930" i="17" s="1"/>
  <c r="BR930" i="17"/>
  <c r="AK943" i="17"/>
  <c r="AK949" i="17"/>
  <c r="AK941" i="17"/>
  <c r="AK948" i="17"/>
  <c r="AK940" i="17"/>
  <c r="AK947" i="17"/>
  <c r="AK939" i="17"/>
  <c r="AK946" i="17"/>
  <c r="AK938" i="17"/>
  <c r="AK944" i="17"/>
  <c r="CI940" i="17"/>
  <c r="CB940" i="17" s="1"/>
  <c r="BR940" i="17"/>
  <c r="BR953" i="17"/>
  <c r="CI953" i="17"/>
  <c r="CA953" i="17" s="1"/>
  <c r="BN873" i="17"/>
  <c r="J885" i="17"/>
  <c r="F909" i="17"/>
  <c r="G921" i="17"/>
  <c r="O921" i="17"/>
  <c r="W921" i="17"/>
  <c r="AE921" i="17"/>
  <c r="AM921" i="17"/>
  <c r="AU921" i="17"/>
  <c r="BC921" i="17"/>
  <c r="BK921" i="17"/>
  <c r="G933" i="17"/>
  <c r="O933" i="17"/>
  <c r="AD934" i="17"/>
  <c r="AD930" i="17"/>
  <c r="AD935" i="17"/>
  <c r="AK931" i="17"/>
  <c r="AK936" i="17"/>
  <c r="AK928" i="17"/>
  <c r="AK935" i="17"/>
  <c r="AK927" i="17"/>
  <c r="AK932" i="17"/>
  <c r="AP930" i="17"/>
  <c r="AP935" i="17"/>
  <c r="AP927" i="17"/>
  <c r="AP934" i="17"/>
  <c r="AP926" i="17"/>
  <c r="AP931" i="17"/>
  <c r="AT934" i="17"/>
  <c r="AT926" i="17"/>
  <c r="AT931" i="17"/>
  <c r="AT930" i="17"/>
  <c r="AT935" i="17"/>
  <c r="AT927" i="17"/>
  <c r="V946" i="17"/>
  <c r="V938" i="17"/>
  <c r="V944" i="17"/>
  <c r="V943" i="17"/>
  <c r="V942" i="17"/>
  <c r="V949" i="17"/>
  <c r="V941" i="17"/>
  <c r="V947" i="17"/>
  <c r="V939" i="17"/>
  <c r="AC943" i="17"/>
  <c r="AC949" i="17"/>
  <c r="AC941" i="17"/>
  <c r="AC948" i="17"/>
  <c r="AC940" i="17"/>
  <c r="AC947" i="17"/>
  <c r="AC939" i="17"/>
  <c r="AC946" i="17"/>
  <c r="AC938" i="17"/>
  <c r="AC944" i="17"/>
  <c r="BJ946" i="17"/>
  <c r="BJ938" i="17"/>
  <c r="BJ944" i="17"/>
  <c r="BJ943" i="17"/>
  <c r="BJ942" i="17"/>
  <c r="BJ949" i="17"/>
  <c r="BJ941" i="17"/>
  <c r="BJ947" i="17"/>
  <c r="BJ939" i="17"/>
  <c r="G765" i="17"/>
  <c r="H760" i="17"/>
  <c r="H768" i="17"/>
  <c r="E775" i="17"/>
  <c r="E783" i="17"/>
  <c r="E791" i="17"/>
  <c r="H784" i="17"/>
  <c r="H792" i="17"/>
  <c r="E799" i="17"/>
  <c r="G797" i="17"/>
  <c r="G805" i="17"/>
  <c r="H800" i="17"/>
  <c r="E807" i="17"/>
  <c r="E815" i="17"/>
  <c r="F810" i="17"/>
  <c r="H808" i="17"/>
  <c r="H816" i="17"/>
  <c r="E823" i="17"/>
  <c r="G821" i="17"/>
  <c r="G829" i="17"/>
  <c r="H824" i="17"/>
  <c r="E831" i="17"/>
  <c r="E839" i="17"/>
  <c r="F834" i="17"/>
  <c r="G837" i="17"/>
  <c r="H832" i="17"/>
  <c r="H840" i="17"/>
  <c r="G845" i="17"/>
  <c r="G853" i="17"/>
  <c r="H848" i="17"/>
  <c r="F858" i="17"/>
  <c r="G861" i="17"/>
  <c r="J870" i="17"/>
  <c r="CB870" i="17" s="1"/>
  <c r="K873" i="17"/>
  <c r="CC873" i="17" s="1"/>
  <c r="V870" i="17"/>
  <c r="W873" i="17"/>
  <c r="AD870" i="17"/>
  <c r="AE873" i="17"/>
  <c r="AL870" i="17"/>
  <c r="AM873" i="17"/>
  <c r="AT870" i="17"/>
  <c r="AU873" i="17"/>
  <c r="BB870" i="17"/>
  <c r="BC873" i="17"/>
  <c r="BJ870" i="17"/>
  <c r="BK873" i="17"/>
  <c r="BN866" i="17"/>
  <c r="BN874" i="17"/>
  <c r="F882" i="17"/>
  <c r="G885" i="17"/>
  <c r="J878" i="17"/>
  <c r="CB878" i="17" s="1"/>
  <c r="J886" i="17"/>
  <c r="CB886" i="17" s="1"/>
  <c r="F894" i="17"/>
  <c r="G897" i="17"/>
  <c r="F902" i="17"/>
  <c r="F910" i="17"/>
  <c r="G914" i="17"/>
  <c r="BW914" i="17" s="1"/>
  <c r="G922" i="17"/>
  <c r="K918" i="17"/>
  <c r="CC918" i="17" s="1"/>
  <c r="L921" i="17"/>
  <c r="O914" i="17"/>
  <c r="O922" i="17"/>
  <c r="S918" i="17"/>
  <c r="T921" i="17"/>
  <c r="W914" i="17"/>
  <c r="W922" i="17"/>
  <c r="AA918" i="17"/>
  <c r="AB921" i="17"/>
  <c r="AE914" i="17"/>
  <c r="AE922" i="17"/>
  <c r="AI918" i="17"/>
  <c r="AJ921" i="17"/>
  <c r="AM914" i="17"/>
  <c r="AM922" i="17"/>
  <c r="AQ918" i="17"/>
  <c r="AR921" i="17"/>
  <c r="AU914" i="17"/>
  <c r="AU922" i="17"/>
  <c r="AY918" i="17"/>
  <c r="AZ921" i="17"/>
  <c r="BC914" i="17"/>
  <c r="BC922" i="17"/>
  <c r="BG918" i="17"/>
  <c r="BH921" i="17"/>
  <c r="BK914" i="17"/>
  <c r="BK922" i="17"/>
  <c r="BO918" i="17"/>
  <c r="BP921" i="17"/>
  <c r="BX915" i="17"/>
  <c r="CF915" i="17"/>
  <c r="G926" i="17"/>
  <c r="G934" i="17"/>
  <c r="K930" i="17"/>
  <c r="L933" i="17"/>
  <c r="CD933" i="17" s="1"/>
  <c r="O926" i="17"/>
  <c r="O934" i="17"/>
  <c r="S930" i="17"/>
  <c r="T933" i="17"/>
  <c r="X931" i="17"/>
  <c r="AB934" i="17"/>
  <c r="AD926" i="17"/>
  <c r="AD936" i="17"/>
  <c r="AG935" i="17"/>
  <c r="AG927" i="17"/>
  <c r="AG931" i="17"/>
  <c r="AG936" i="17"/>
  <c r="AK926" i="17"/>
  <c r="AO935" i="17"/>
  <c r="AO927" i="17"/>
  <c r="AO932" i="17"/>
  <c r="AO931" i="17"/>
  <c r="AO936" i="17"/>
  <c r="AO928" i="17"/>
  <c r="AP928" i="17"/>
  <c r="AS931" i="17"/>
  <c r="AS936" i="17"/>
  <c r="AS928" i="17"/>
  <c r="AS935" i="17"/>
  <c r="AS927" i="17"/>
  <c r="AS932" i="17"/>
  <c r="AT928" i="17"/>
  <c r="CI926" i="17"/>
  <c r="BR926" i="17"/>
  <c r="M943" i="17"/>
  <c r="M949" i="17"/>
  <c r="M941" i="17"/>
  <c r="M948" i="17"/>
  <c r="M940" i="17"/>
  <c r="M947" i="17"/>
  <c r="M939" i="17"/>
  <c r="M946" i="17"/>
  <c r="M938" i="17"/>
  <c r="M944" i="17"/>
  <c r="V940" i="17"/>
  <c r="AC942" i="17"/>
  <c r="AT946" i="17"/>
  <c r="AT938" i="17"/>
  <c r="AT944" i="17"/>
  <c r="AT943" i="17"/>
  <c r="AT942" i="17"/>
  <c r="AT949" i="17"/>
  <c r="AT941" i="17"/>
  <c r="AT947" i="17"/>
  <c r="AT939" i="17"/>
  <c r="BJ940" i="17"/>
  <c r="F958" i="17"/>
  <c r="F950" i="17"/>
  <c r="F956" i="17"/>
  <c r="F955" i="17"/>
  <c r="F954" i="17"/>
  <c r="F961" i="17"/>
  <c r="F953" i="17"/>
  <c r="F959" i="17"/>
  <c r="F951" i="17"/>
  <c r="N958" i="17"/>
  <c r="N950" i="17"/>
  <c r="N956" i="17"/>
  <c r="N955" i="17"/>
  <c r="N954" i="17"/>
  <c r="N961" i="17"/>
  <c r="N953" i="17"/>
  <c r="N959" i="17"/>
  <c r="N951" i="17"/>
  <c r="V958" i="17"/>
  <c r="V950" i="17"/>
  <c r="V956" i="17"/>
  <c r="V955" i="17"/>
  <c r="V954" i="17"/>
  <c r="V961" i="17"/>
  <c r="V953" i="17"/>
  <c r="V959" i="17"/>
  <c r="V951" i="17"/>
  <c r="AW954" i="17"/>
  <c r="AW958" i="17"/>
  <c r="AW950" i="17"/>
  <c r="AW961" i="17"/>
  <c r="AW951" i="17"/>
  <c r="AW959" i="17"/>
  <c r="AW957" i="17"/>
  <c r="AW956" i="17"/>
  <c r="AW955" i="17"/>
  <c r="AW953" i="17"/>
  <c r="AW952" i="17"/>
  <c r="BL959" i="17"/>
  <c r="BL951" i="17"/>
  <c r="BL955" i="17"/>
  <c r="BL961" i="17"/>
  <c r="BL950" i="17"/>
  <c r="BL958" i="17"/>
  <c r="BL957" i="17"/>
  <c r="BL956" i="17"/>
  <c r="BL954" i="17"/>
  <c r="BL953" i="17"/>
  <c r="BL952" i="17"/>
  <c r="U980" i="17"/>
  <c r="U978" i="17"/>
  <c r="U984" i="17"/>
  <c r="U976" i="17"/>
  <c r="U982" i="17"/>
  <c r="U974" i="17"/>
  <c r="U975" i="17"/>
  <c r="U985" i="17"/>
  <c r="U983" i="17"/>
  <c r="U981" i="17"/>
  <c r="U979" i="17"/>
  <c r="U977" i="17"/>
  <c r="H801" i="17"/>
  <c r="H825" i="17"/>
  <c r="H849" i="17"/>
  <c r="E856" i="17"/>
  <c r="E864" i="17"/>
  <c r="F859" i="17"/>
  <c r="G854" i="17"/>
  <c r="G862" i="17"/>
  <c r="H857" i="17"/>
  <c r="H865" i="17"/>
  <c r="CB855" i="17"/>
  <c r="H873" i="17"/>
  <c r="J871" i="17"/>
  <c r="K866" i="17"/>
  <c r="CC866" i="17" s="1"/>
  <c r="K874" i="17"/>
  <c r="T873" i="17"/>
  <c r="V871" i="17"/>
  <c r="W866" i="17"/>
  <c r="W874" i="17"/>
  <c r="AB873" i="17"/>
  <c r="AD871" i="17"/>
  <c r="AE866" i="17"/>
  <c r="AE874" i="17"/>
  <c r="AJ873" i="17"/>
  <c r="AL871" i="17"/>
  <c r="AM866" i="17"/>
  <c r="AM874" i="17"/>
  <c r="AR873" i="17"/>
  <c r="AT871" i="17"/>
  <c r="AU866" i="17"/>
  <c r="AU874" i="17"/>
  <c r="AZ873" i="17"/>
  <c r="BB871" i="17"/>
  <c r="BC866" i="17"/>
  <c r="BC874" i="17"/>
  <c r="BH873" i="17"/>
  <c r="BJ871" i="17"/>
  <c r="BK866" i="17"/>
  <c r="BK874" i="17"/>
  <c r="BN867" i="17"/>
  <c r="BN875" i="17"/>
  <c r="BP873" i="17"/>
  <c r="F883" i="17"/>
  <c r="G878" i="17"/>
  <c r="G886" i="17"/>
  <c r="H881" i="17"/>
  <c r="H889" i="17"/>
  <c r="J879" i="17"/>
  <c r="CB879" i="17" s="1"/>
  <c r="J887" i="17"/>
  <c r="K882" i="17"/>
  <c r="L885" i="17"/>
  <c r="F895" i="17"/>
  <c r="G890" i="17"/>
  <c r="G898" i="17"/>
  <c r="H893" i="17"/>
  <c r="H901" i="17"/>
  <c r="CB893" i="17"/>
  <c r="CB901" i="17"/>
  <c r="F903" i="17"/>
  <c r="F911" i="17"/>
  <c r="G906" i="17"/>
  <c r="H909" i="17"/>
  <c r="CB904" i="17"/>
  <c r="G915" i="17"/>
  <c r="BW915" i="17" s="1"/>
  <c r="G923" i="17"/>
  <c r="I921" i="17"/>
  <c r="K919" i="17"/>
  <c r="L914" i="17"/>
  <c r="L922" i="17"/>
  <c r="O915" i="17"/>
  <c r="O923" i="17"/>
  <c r="Q921" i="17"/>
  <c r="S919" i="17"/>
  <c r="T914" i="17"/>
  <c r="T922" i="17"/>
  <c r="U917" i="17"/>
  <c r="U925" i="17"/>
  <c r="W915" i="17"/>
  <c r="W923" i="17"/>
  <c r="Y921" i="17"/>
  <c r="AA919" i="17"/>
  <c r="AB914" i="17"/>
  <c r="AB922" i="17"/>
  <c r="AC917" i="17"/>
  <c r="AC925" i="17"/>
  <c r="AE915" i="17"/>
  <c r="AE923" i="17"/>
  <c r="AG921" i="17"/>
  <c r="AI919" i="17"/>
  <c r="AJ914" i="17"/>
  <c r="AJ922" i="17"/>
  <c r="AK917" i="17"/>
  <c r="AK925" i="17"/>
  <c r="AM915" i="17"/>
  <c r="AM923" i="17"/>
  <c r="AO921" i="17"/>
  <c r="AQ919" i="17"/>
  <c r="AR914" i="17"/>
  <c r="AR922" i="17"/>
  <c r="AS917" i="17"/>
  <c r="AS925" i="17"/>
  <c r="AU915" i="17"/>
  <c r="AU923" i="17"/>
  <c r="AW921" i="17"/>
  <c r="AY919" i="17"/>
  <c r="AZ914" i="17"/>
  <c r="AZ922" i="17"/>
  <c r="BA917" i="17"/>
  <c r="BA925" i="17"/>
  <c r="BC915" i="17"/>
  <c r="BC923" i="17"/>
  <c r="BE921" i="17"/>
  <c r="BG919" i="17"/>
  <c r="BH914" i="17"/>
  <c r="BH922" i="17"/>
  <c r="BI917" i="17"/>
  <c r="BI925" i="17"/>
  <c r="BK915" i="17"/>
  <c r="BK923" i="17"/>
  <c r="BM921" i="17"/>
  <c r="BO919" i="17"/>
  <c r="BP914" i="17"/>
  <c r="BP922" i="17"/>
  <c r="E929" i="17"/>
  <c r="E937" i="17"/>
  <c r="G927" i="17"/>
  <c r="G935" i="17"/>
  <c r="H930" i="17"/>
  <c r="I933" i="17"/>
  <c r="CA933" i="17" s="1"/>
  <c r="K931" i="17"/>
  <c r="CC931" i="17" s="1"/>
  <c r="L926" i="17"/>
  <c r="L934" i="17"/>
  <c r="M929" i="17"/>
  <c r="M937" i="17"/>
  <c r="O927" i="17"/>
  <c r="O935" i="17"/>
  <c r="P930" i="17"/>
  <c r="Q933" i="17"/>
  <c r="S931" i="17"/>
  <c r="T926" i="17"/>
  <c r="T934" i="17"/>
  <c r="U929" i="17"/>
  <c r="U937" i="17"/>
  <c r="X932" i="17"/>
  <c r="AA930" i="17"/>
  <c r="AB926" i="17"/>
  <c r="AB935" i="17"/>
  <c r="AC931" i="17"/>
  <c r="AD927" i="17"/>
  <c r="AD937" i="17"/>
  <c r="AG926" i="17"/>
  <c r="AG937" i="17"/>
  <c r="AK929" i="17"/>
  <c r="AO926" i="17"/>
  <c r="AP929" i="17"/>
  <c r="AS926" i="17"/>
  <c r="AT929" i="17"/>
  <c r="AW935" i="17"/>
  <c r="AW927" i="17"/>
  <c r="AW932" i="17"/>
  <c r="AW931" i="17"/>
  <c r="AW936" i="17"/>
  <c r="AW928" i="17"/>
  <c r="BA931" i="17"/>
  <c r="BA936" i="17"/>
  <c r="BA928" i="17"/>
  <c r="BA935" i="17"/>
  <c r="BA927" i="17"/>
  <c r="BA934" i="17"/>
  <c r="BA926" i="17"/>
  <c r="BA932" i="17"/>
  <c r="CI932" i="17"/>
  <c r="CA932" i="17" s="1"/>
  <c r="BR932" i="17"/>
  <c r="M942" i="17"/>
  <c r="V945" i="17"/>
  <c r="AC945" i="17"/>
  <c r="AL946" i="17"/>
  <c r="AL938" i="17"/>
  <c r="AL944" i="17"/>
  <c r="AL943" i="17"/>
  <c r="AL942" i="17"/>
  <c r="AL949" i="17"/>
  <c r="AL941" i="17"/>
  <c r="AL947" i="17"/>
  <c r="AL939" i="17"/>
  <c r="AT940" i="17"/>
  <c r="BJ945" i="17"/>
  <c r="CI942" i="17"/>
  <c r="BR942" i="17"/>
  <c r="F952" i="17"/>
  <c r="N952" i="17"/>
  <c r="V952" i="17"/>
  <c r="AW960" i="17"/>
  <c r="BA958" i="17"/>
  <c r="BA950" i="17"/>
  <c r="BA954" i="17"/>
  <c r="BA961" i="17"/>
  <c r="BA951" i="17"/>
  <c r="BA959" i="17"/>
  <c r="BA957" i="17"/>
  <c r="BA956" i="17"/>
  <c r="BA955" i="17"/>
  <c r="BA953" i="17"/>
  <c r="BA952" i="17"/>
  <c r="BL960" i="17"/>
  <c r="K982" i="17"/>
  <c r="K974" i="17"/>
  <c r="K980" i="17"/>
  <c r="K978" i="17"/>
  <c r="K984" i="17"/>
  <c r="K976" i="17"/>
  <c r="K975" i="17"/>
  <c r="K985" i="17"/>
  <c r="K983" i="17"/>
  <c r="K981" i="17"/>
  <c r="K979" i="17"/>
  <c r="CC979" i="17" s="1"/>
  <c r="K977" i="17"/>
  <c r="CC977" i="17" s="1"/>
  <c r="E761" i="17"/>
  <c r="G759" i="17"/>
  <c r="H762" i="17"/>
  <c r="E777" i="17"/>
  <c r="E785" i="17"/>
  <c r="E793" i="17"/>
  <c r="E801" i="17"/>
  <c r="G799" i="17"/>
  <c r="H794" i="17"/>
  <c r="H802" i="17"/>
  <c r="E809" i="17"/>
  <c r="E817" i="17"/>
  <c r="F812" i="17"/>
  <c r="E825" i="17"/>
  <c r="G823" i="17"/>
  <c r="H818" i="17"/>
  <c r="H826" i="17"/>
  <c r="E833" i="17"/>
  <c r="E841" i="17"/>
  <c r="F836" i="17"/>
  <c r="G831" i="17"/>
  <c r="H834" i="17"/>
  <c r="G847" i="17"/>
  <c r="H842" i="17"/>
  <c r="H850" i="17"/>
  <c r="E857" i="17"/>
  <c r="E865" i="17"/>
  <c r="F860" i="17"/>
  <c r="G855" i="17"/>
  <c r="G863" i="17"/>
  <c r="H858" i="17"/>
  <c r="E873" i="17"/>
  <c r="G871" i="17"/>
  <c r="H866" i="17"/>
  <c r="H874" i="17"/>
  <c r="J872" i="17"/>
  <c r="CB872" i="17" s="1"/>
  <c r="K867" i="17"/>
  <c r="K875" i="17"/>
  <c r="CC875" i="17" s="1"/>
  <c r="L870" i="17"/>
  <c r="CD870" i="17" s="1"/>
  <c r="Q873" i="17"/>
  <c r="S871" i="17"/>
  <c r="T866" i="17"/>
  <c r="T874" i="17"/>
  <c r="V872" i="17"/>
  <c r="W867" i="17"/>
  <c r="W875" i="17"/>
  <c r="X870" i="17"/>
  <c r="Y873" i="17"/>
  <c r="AA871" i="17"/>
  <c r="AB866" i="17"/>
  <c r="AB874" i="17"/>
  <c r="AD872" i="17"/>
  <c r="AE867" i="17"/>
  <c r="AE875" i="17"/>
  <c r="AF870" i="17"/>
  <c r="AG873" i="17"/>
  <c r="AI871" i="17"/>
  <c r="AJ866" i="17"/>
  <c r="AJ874" i="17"/>
  <c r="AL872" i="17"/>
  <c r="AM867" i="17"/>
  <c r="AM875" i="17"/>
  <c r="AN870" i="17"/>
  <c r="AO873" i="17"/>
  <c r="AQ871" i="17"/>
  <c r="AR866" i="17"/>
  <c r="AR874" i="17"/>
  <c r="AS869" i="17"/>
  <c r="AS877" i="17"/>
  <c r="AT872" i="17"/>
  <c r="AU867" i="17"/>
  <c r="AU875" i="17"/>
  <c r="AV870" i="17"/>
  <c r="AW873" i="17"/>
  <c r="AY871" i="17"/>
  <c r="AZ866" i="17"/>
  <c r="AZ874" i="17"/>
  <c r="BB872" i="17"/>
  <c r="BC867" i="17"/>
  <c r="BC875" i="17"/>
  <c r="BD870" i="17"/>
  <c r="BE873" i="17"/>
  <c r="BG871" i="17"/>
  <c r="BH866" i="17"/>
  <c r="BH874" i="17"/>
  <c r="BJ872" i="17"/>
  <c r="BK867" i="17"/>
  <c r="BK875" i="17"/>
  <c r="BL870" i="17"/>
  <c r="BM873" i="17"/>
  <c r="BN868" i="17"/>
  <c r="BN876" i="17"/>
  <c r="BO871" i="17"/>
  <c r="BP866" i="17"/>
  <c r="BP874" i="17"/>
  <c r="E881" i="17"/>
  <c r="F884" i="17"/>
  <c r="G879" i="17"/>
  <c r="G887" i="17"/>
  <c r="H882" i="17"/>
  <c r="J880" i="17"/>
  <c r="J888" i="17"/>
  <c r="K883" i="17"/>
  <c r="CC883" i="17" s="1"/>
  <c r="L878" i="17"/>
  <c r="CD878" i="17" s="1"/>
  <c r="L886" i="17"/>
  <c r="CD886" i="17" s="1"/>
  <c r="E893" i="17"/>
  <c r="F896" i="17"/>
  <c r="G891" i="17"/>
  <c r="G899" i="17"/>
  <c r="H894" i="17"/>
  <c r="F904" i="17"/>
  <c r="F912" i="17"/>
  <c r="G907" i="17"/>
  <c r="H902" i="17"/>
  <c r="H910" i="17"/>
  <c r="E918" i="17"/>
  <c r="G916" i="17"/>
  <c r="G924" i="17"/>
  <c r="H919" i="17"/>
  <c r="I914" i="17"/>
  <c r="I922" i="17"/>
  <c r="J917" i="17"/>
  <c r="K920" i="17"/>
  <c r="L915" i="17"/>
  <c r="L923" i="17"/>
  <c r="M918" i="17"/>
  <c r="O916" i="17"/>
  <c r="O924" i="17"/>
  <c r="P919" i="17"/>
  <c r="Q914" i="17"/>
  <c r="Q922" i="17"/>
  <c r="R917" i="17"/>
  <c r="S920" i="17"/>
  <c r="T915" i="17"/>
  <c r="T923" i="17"/>
  <c r="U918" i="17"/>
  <c r="W916" i="17"/>
  <c r="W924" i="17"/>
  <c r="X919" i="17"/>
  <c r="Y914" i="17"/>
  <c r="Y922" i="17"/>
  <c r="Z917" i="17"/>
  <c r="AA920" i="17"/>
  <c r="AB915" i="17"/>
  <c r="AB923" i="17"/>
  <c r="AC918" i="17"/>
  <c r="AE916" i="17"/>
  <c r="AE924" i="17"/>
  <c r="AF919" i="17"/>
  <c r="AG914" i="17"/>
  <c r="AG922" i="17"/>
  <c r="AH917" i="17"/>
  <c r="AI920" i="17"/>
  <c r="AJ915" i="17"/>
  <c r="AJ923" i="17"/>
  <c r="AK918" i="17"/>
  <c r="AM916" i="17"/>
  <c r="AM924" i="17"/>
  <c r="AN919" i="17"/>
  <c r="AO914" i="17"/>
  <c r="AO922" i="17"/>
  <c r="AP917" i="17"/>
  <c r="AQ920" i="17"/>
  <c r="AR915" i="17"/>
  <c r="AR923" i="17"/>
  <c r="AS918" i="17"/>
  <c r="AU916" i="17"/>
  <c r="AU924" i="17"/>
  <c r="AV919" i="17"/>
  <c r="AW914" i="17"/>
  <c r="AW922" i="17"/>
  <c r="AX917" i="17"/>
  <c r="AY920" i="17"/>
  <c r="AZ915" i="17"/>
  <c r="AZ923" i="17"/>
  <c r="BA918" i="17"/>
  <c r="BC916" i="17"/>
  <c r="BC924" i="17"/>
  <c r="BD919" i="17"/>
  <c r="BE914" i="17"/>
  <c r="BE922" i="17"/>
  <c r="BF917" i="17"/>
  <c r="BG920" i="17"/>
  <c r="BH915" i="17"/>
  <c r="BH923" i="17"/>
  <c r="BI918" i="17"/>
  <c r="BK916" i="17"/>
  <c r="BK924" i="17"/>
  <c r="BL919" i="17"/>
  <c r="BM914" i="17"/>
  <c r="BM922" i="17"/>
  <c r="BO920" i="17"/>
  <c r="BP915" i="17"/>
  <c r="BP923" i="17"/>
  <c r="BZ915" i="17"/>
  <c r="CH915" i="17"/>
  <c r="E930" i="17"/>
  <c r="G928" i="17"/>
  <c r="G936" i="17"/>
  <c r="H931" i="17"/>
  <c r="I926" i="17"/>
  <c r="CB929" i="17"/>
  <c r="K932" i="17"/>
  <c r="L927" i="17"/>
  <c r="CD927" i="17" s="1"/>
  <c r="L935" i="17"/>
  <c r="M930" i="17"/>
  <c r="O928" i="17"/>
  <c r="O936" i="17"/>
  <c r="P931" i="17"/>
  <c r="Q926" i="17"/>
  <c r="S932" i="17"/>
  <c r="T927" i="17"/>
  <c r="T935" i="17"/>
  <c r="U930" i="17"/>
  <c r="Z934" i="17"/>
  <c r="Z926" i="17"/>
  <c r="Z935" i="17"/>
  <c r="AB927" i="17"/>
  <c r="AB936" i="17"/>
  <c r="AD928" i="17"/>
  <c r="AG928" i="17"/>
  <c r="AH930" i="17"/>
  <c r="AH934" i="17"/>
  <c r="AH926" i="17"/>
  <c r="AH936" i="17"/>
  <c r="AK930" i="17"/>
  <c r="AO929" i="17"/>
  <c r="AP932" i="17"/>
  <c r="AS929" i="17"/>
  <c r="AT932" i="17"/>
  <c r="AW926" i="17"/>
  <c r="BA929" i="17"/>
  <c r="BI931" i="17"/>
  <c r="BI937" i="17"/>
  <c r="BI929" i="17"/>
  <c r="BI936" i="17"/>
  <c r="BI928" i="17"/>
  <c r="BI935" i="17"/>
  <c r="BI927" i="17"/>
  <c r="BI934" i="17"/>
  <c r="BI926" i="17"/>
  <c r="BI932" i="17"/>
  <c r="E943" i="17"/>
  <c r="E949" i="17"/>
  <c r="E941" i="17"/>
  <c r="E948" i="17"/>
  <c r="E940" i="17"/>
  <c r="E947" i="17"/>
  <c r="E939" i="17"/>
  <c r="E946" i="17"/>
  <c r="E938" i="17"/>
  <c r="E944" i="17"/>
  <c r="M945" i="17"/>
  <c r="V948" i="17"/>
  <c r="AD946" i="17"/>
  <c r="AD938" i="17"/>
  <c r="AD944" i="17"/>
  <c r="AD943" i="17"/>
  <c r="AD942" i="17"/>
  <c r="AD949" i="17"/>
  <c r="AD941" i="17"/>
  <c r="AD947" i="17"/>
  <c r="AD939" i="17"/>
  <c r="AL940" i="17"/>
  <c r="AT945" i="17"/>
  <c r="BA943" i="17"/>
  <c r="BA949" i="17"/>
  <c r="BA941" i="17"/>
  <c r="BA948" i="17"/>
  <c r="BA940" i="17"/>
  <c r="BA947" i="17"/>
  <c r="BA939" i="17"/>
  <c r="BA946" i="17"/>
  <c r="BA938" i="17"/>
  <c r="BA944" i="17"/>
  <c r="BJ948" i="17"/>
  <c r="F957" i="17"/>
  <c r="N957" i="17"/>
  <c r="V957" i="17"/>
  <c r="AL958" i="17"/>
  <c r="AL950" i="17"/>
  <c r="AL956" i="17"/>
  <c r="AL955" i="17"/>
  <c r="AL954" i="17"/>
  <c r="AL961" i="17"/>
  <c r="AL953" i="17"/>
  <c r="AL960" i="17"/>
  <c r="AL952" i="17"/>
  <c r="AL959" i="17"/>
  <c r="AL951" i="17"/>
  <c r="BA960" i="17"/>
  <c r="BE954" i="17"/>
  <c r="BE958" i="17"/>
  <c r="BE950" i="17"/>
  <c r="BE961" i="17"/>
  <c r="BE951" i="17"/>
  <c r="BE959" i="17"/>
  <c r="BE957" i="17"/>
  <c r="BE956" i="17"/>
  <c r="BE955" i="17"/>
  <c r="BE953" i="17"/>
  <c r="BE952" i="17"/>
  <c r="BO960" i="17"/>
  <c r="BO952" i="17"/>
  <c r="BO956" i="17"/>
  <c r="BO961" i="17"/>
  <c r="BO950" i="17"/>
  <c r="BO958" i="17"/>
  <c r="BO957" i="17"/>
  <c r="BO955" i="17"/>
  <c r="BO954" i="17"/>
  <c r="BO953" i="17"/>
  <c r="BO951" i="17"/>
  <c r="H795" i="17"/>
  <c r="H803" i="17"/>
  <c r="F813" i="17"/>
  <c r="H819" i="17"/>
  <c r="H827" i="17"/>
  <c r="F837" i="17"/>
  <c r="H843" i="17"/>
  <c r="H851" i="17"/>
  <c r="F861" i="17"/>
  <c r="J873" i="17"/>
  <c r="CB873" i="17" s="1"/>
  <c r="V873" i="17"/>
  <c r="AD873" i="17"/>
  <c r="AL873" i="17"/>
  <c r="AT873" i="17"/>
  <c r="BB873" i="17"/>
  <c r="BJ873" i="17"/>
  <c r="BN869" i="17"/>
  <c r="BN877" i="17"/>
  <c r="F885" i="17"/>
  <c r="J881" i="17"/>
  <c r="J889" i="17"/>
  <c r="F897" i="17"/>
  <c r="F905" i="17"/>
  <c r="F913" i="17"/>
  <c r="G917" i="17"/>
  <c r="G925" i="17"/>
  <c r="K921" i="17"/>
  <c r="O917" i="17"/>
  <c r="O925" i="17"/>
  <c r="S921" i="17"/>
  <c r="W917" i="17"/>
  <c r="W925" i="17"/>
  <c r="AA921" i="17"/>
  <c r="AE917" i="17"/>
  <c r="AE925" i="17"/>
  <c r="AI921" i="17"/>
  <c r="AM917" i="17"/>
  <c r="AM925" i="17"/>
  <c r="AQ921" i="17"/>
  <c r="AU917" i="17"/>
  <c r="AU925" i="17"/>
  <c r="AY921" i="17"/>
  <c r="BC917" i="17"/>
  <c r="BC925" i="17"/>
  <c r="BG921" i="17"/>
  <c r="BK917" i="17"/>
  <c r="BK925" i="17"/>
  <c r="BO921" i="17"/>
  <c r="G929" i="17"/>
  <c r="G937" i="17"/>
  <c r="K933" i="17"/>
  <c r="CC933" i="17" s="1"/>
  <c r="O929" i="17"/>
  <c r="O937" i="17"/>
  <c r="S933" i="17"/>
  <c r="X936" i="17"/>
  <c r="X928" i="17"/>
  <c r="X934" i="17"/>
  <c r="AD929" i="17"/>
  <c r="AK933" i="17"/>
  <c r="AP933" i="17"/>
  <c r="AT933" i="17"/>
  <c r="CI928" i="17"/>
  <c r="BR928" i="17"/>
  <c r="N946" i="17"/>
  <c r="N938" i="17"/>
  <c r="N944" i="17"/>
  <c r="N943" i="17"/>
  <c r="N942" i="17"/>
  <c r="N949" i="17"/>
  <c r="N941" i="17"/>
  <c r="N947" i="17"/>
  <c r="N939" i="17"/>
  <c r="CI938" i="17"/>
  <c r="BR938" i="17"/>
  <c r="BR964" i="17"/>
  <c r="CI964" i="17"/>
  <c r="G801" i="17"/>
  <c r="H796" i="17"/>
  <c r="H804" i="17"/>
  <c r="F806" i="17"/>
  <c r="F814" i="17"/>
  <c r="G825" i="17"/>
  <c r="H820" i="17"/>
  <c r="H828" i="17"/>
  <c r="F830" i="17"/>
  <c r="F838" i="17"/>
  <c r="G849" i="17"/>
  <c r="H844" i="17"/>
  <c r="H852" i="17"/>
  <c r="E859" i="17"/>
  <c r="F854" i="17"/>
  <c r="F862" i="17"/>
  <c r="G857" i="17"/>
  <c r="G865" i="17"/>
  <c r="H860" i="17"/>
  <c r="E867" i="17"/>
  <c r="H868" i="17"/>
  <c r="H876" i="17"/>
  <c r="J866" i="17"/>
  <c r="CB866" i="17" s="1"/>
  <c r="J874" i="17"/>
  <c r="K869" i="17"/>
  <c r="CC869" i="17" s="1"/>
  <c r="K877" i="17"/>
  <c r="L872" i="17"/>
  <c r="CD872" i="17" s="1"/>
  <c r="Q867" i="17"/>
  <c r="T868" i="17"/>
  <c r="T876" i="17"/>
  <c r="V866" i="17"/>
  <c r="V874" i="17"/>
  <c r="W869" i="17"/>
  <c r="W877" i="17"/>
  <c r="X872" i="17"/>
  <c r="Y867" i="17"/>
  <c r="AB868" i="17"/>
  <c r="AB876" i="17"/>
  <c r="AD866" i="17"/>
  <c r="AD874" i="17"/>
  <c r="AE869" i="17"/>
  <c r="AE877" i="17"/>
  <c r="AF872" i="17"/>
  <c r="AG867" i="17"/>
  <c r="AJ868" i="17"/>
  <c r="AJ876" i="17"/>
  <c r="AL866" i="17"/>
  <c r="AL874" i="17"/>
  <c r="AM869" i="17"/>
  <c r="AM877" i="17"/>
  <c r="AN872" i="17"/>
  <c r="AO867" i="17"/>
  <c r="AR868" i="17"/>
  <c r="AR876" i="17"/>
  <c r="AT866" i="17"/>
  <c r="AT874" i="17"/>
  <c r="AU869" i="17"/>
  <c r="AU877" i="17"/>
  <c r="AV872" i="17"/>
  <c r="AW867" i="17"/>
  <c r="AZ868" i="17"/>
  <c r="AZ876" i="17"/>
  <c r="BB866" i="17"/>
  <c r="BB874" i="17"/>
  <c r="BC869" i="17"/>
  <c r="BC877" i="17"/>
  <c r="BD872" i="17"/>
  <c r="BE867" i="17"/>
  <c r="BE875" i="17"/>
  <c r="BG873" i="17"/>
  <c r="BH868" i="17"/>
  <c r="BH876" i="17"/>
  <c r="BJ866" i="17"/>
  <c r="BJ874" i="17"/>
  <c r="BK869" i="17"/>
  <c r="BK877" i="17"/>
  <c r="BL872" i="17"/>
  <c r="BM867" i="17"/>
  <c r="BM875" i="17"/>
  <c r="BN870" i="17"/>
  <c r="BO873" i="17"/>
  <c r="BP868" i="17"/>
  <c r="BP876" i="17"/>
  <c r="F878" i="17"/>
  <c r="F886" i="17"/>
  <c r="G881" i="17"/>
  <c r="G889" i="17"/>
  <c r="J882" i="17"/>
  <c r="K885" i="17"/>
  <c r="F890" i="17"/>
  <c r="F898" i="17"/>
  <c r="G893" i="17"/>
  <c r="G901" i="17"/>
  <c r="F906" i="17"/>
  <c r="G909" i="17"/>
  <c r="E920" i="17"/>
  <c r="G918" i="17"/>
  <c r="I916" i="17"/>
  <c r="CA916" i="17" s="1"/>
  <c r="I924" i="17"/>
  <c r="K914" i="17"/>
  <c r="K922" i="17"/>
  <c r="L917" i="17"/>
  <c r="L925" i="17"/>
  <c r="M920" i="17"/>
  <c r="O918" i="17"/>
  <c r="Q916" i="17"/>
  <c r="Q924" i="17"/>
  <c r="S914" i="17"/>
  <c r="S922" i="17"/>
  <c r="T917" i="17"/>
  <c r="T925" i="17"/>
  <c r="U920" i="17"/>
  <c r="W918" i="17"/>
  <c r="Y916" i="17"/>
  <c r="Y924" i="17"/>
  <c r="AA914" i="17"/>
  <c r="AA922" i="17"/>
  <c r="AB917" i="17"/>
  <c r="AB925" i="17"/>
  <c r="AC920" i="17"/>
  <c r="AE918" i="17"/>
  <c r="AG916" i="17"/>
  <c r="AI914" i="17"/>
  <c r="AI922" i="17"/>
  <c r="AJ917" i="17"/>
  <c r="AJ925" i="17"/>
  <c r="AK920" i="17"/>
  <c r="AM918" i="17"/>
  <c r="AO916" i="17"/>
  <c r="AQ914" i="17"/>
  <c r="AQ922" i="17"/>
  <c r="AR917" i="17"/>
  <c r="AR925" i="17"/>
  <c r="AS920" i="17"/>
  <c r="AU918" i="17"/>
  <c r="AW916" i="17"/>
  <c r="AW924" i="17"/>
  <c r="AY914" i="17"/>
  <c r="AY922" i="17"/>
  <c r="AZ917" i="17"/>
  <c r="AZ925" i="17"/>
  <c r="BA920" i="17"/>
  <c r="BC918" i="17"/>
  <c r="BD921" i="17"/>
  <c r="BE916" i="17"/>
  <c r="BE924" i="17"/>
  <c r="BG914" i="17"/>
  <c r="BG922" i="17"/>
  <c r="BH917" i="17"/>
  <c r="BH925" i="17"/>
  <c r="BI920" i="17"/>
  <c r="BK918" i="17"/>
  <c r="BM916" i="17"/>
  <c r="BO914" i="17"/>
  <c r="BO922" i="17"/>
  <c r="BP917" i="17"/>
  <c r="BP925" i="17"/>
  <c r="BT915" i="17"/>
  <c r="B916" i="17"/>
  <c r="E932" i="17"/>
  <c r="G930" i="17"/>
  <c r="K926" i="17"/>
  <c r="K934" i="17"/>
  <c r="L929" i="17"/>
  <c r="CD929" i="17" s="1"/>
  <c r="L937" i="17"/>
  <c r="M932" i="17"/>
  <c r="O930" i="17"/>
  <c r="S926" i="17"/>
  <c r="S934" i="17"/>
  <c r="T929" i="17"/>
  <c r="T937" i="17"/>
  <c r="U932" i="17"/>
  <c r="X926" i="17"/>
  <c r="X935" i="17"/>
  <c r="AB929" i="17"/>
  <c r="AC935" i="17"/>
  <c r="AC927" i="17"/>
  <c r="AC934" i="17"/>
  <c r="AD931" i="17"/>
  <c r="AG930" i="17"/>
  <c r="AK934" i="17"/>
  <c r="AO933" i="17"/>
  <c r="AP936" i="17"/>
  <c r="AS933" i="17"/>
  <c r="AT936" i="17"/>
  <c r="N940" i="17"/>
  <c r="U943" i="17"/>
  <c r="U949" i="17"/>
  <c r="U941" i="17"/>
  <c r="U948" i="17"/>
  <c r="U940" i="17"/>
  <c r="U947" i="17"/>
  <c r="U939" i="17"/>
  <c r="U946" i="17"/>
  <c r="U938" i="17"/>
  <c r="U944" i="17"/>
  <c r="BI943" i="17"/>
  <c r="BI949" i="17"/>
  <c r="BI941" i="17"/>
  <c r="BI948" i="17"/>
  <c r="BI940" i="17"/>
  <c r="BI947" i="17"/>
  <c r="BI939" i="17"/>
  <c r="BI946" i="17"/>
  <c r="BI938" i="17"/>
  <c r="BI944" i="17"/>
  <c r="CI944" i="17"/>
  <c r="CC944" i="17" s="1"/>
  <c r="BR944" i="17"/>
  <c r="BH955" i="17"/>
  <c r="BH959" i="17"/>
  <c r="BH951" i="17"/>
  <c r="BH961" i="17"/>
  <c r="BH950" i="17"/>
  <c r="BH958" i="17"/>
  <c r="BH957" i="17"/>
  <c r="BH956" i="17"/>
  <c r="BH954" i="17"/>
  <c r="BH953" i="17"/>
  <c r="BH952" i="17"/>
  <c r="E772" i="17"/>
  <c r="E796" i="17"/>
  <c r="G794" i="17"/>
  <c r="H797" i="17"/>
  <c r="F807" i="17"/>
  <c r="E820" i="17"/>
  <c r="G818" i="17"/>
  <c r="H821" i="17"/>
  <c r="F831" i="17"/>
  <c r="G842" i="17"/>
  <c r="H845" i="17"/>
  <c r="F855" i="17"/>
  <c r="H869" i="17"/>
  <c r="J867" i="17"/>
  <c r="T869" i="17"/>
  <c r="V867" i="17"/>
  <c r="AB869" i="17"/>
  <c r="AD867" i="17"/>
  <c r="AJ869" i="17"/>
  <c r="AL867" i="17"/>
  <c r="AR869" i="17"/>
  <c r="AT867" i="17"/>
  <c r="AZ869" i="17"/>
  <c r="BB867" i="17"/>
  <c r="BE868" i="17"/>
  <c r="BG866" i="17"/>
  <c r="BH869" i="17"/>
  <c r="BJ867" i="17"/>
  <c r="BM868" i="17"/>
  <c r="BO866" i="17"/>
  <c r="BP869" i="17"/>
  <c r="F879" i="17"/>
  <c r="K878" i="17"/>
  <c r="CC878" i="17" s="1"/>
  <c r="L881" i="17"/>
  <c r="F891" i="17"/>
  <c r="G902" i="17"/>
  <c r="H905" i="17"/>
  <c r="I917" i="17"/>
  <c r="CA917" i="17" s="1"/>
  <c r="K915" i="17"/>
  <c r="Q917" i="17"/>
  <c r="S915" i="17"/>
  <c r="Y917" i="17"/>
  <c r="AA915" i="17"/>
  <c r="AI915" i="17"/>
  <c r="AQ915" i="17"/>
  <c r="AW917" i="17"/>
  <c r="AY915" i="17"/>
  <c r="BE917" i="17"/>
  <c r="BG915" i="17"/>
  <c r="BO915" i="17"/>
  <c r="K927" i="17"/>
  <c r="CC927" i="17" s="1"/>
  <c r="S927" i="17"/>
  <c r="X927" i="17"/>
  <c r="X937" i="17"/>
  <c r="AA937" i="17"/>
  <c r="AA929" i="17"/>
  <c r="AA934" i="17"/>
  <c r="AB930" i="17"/>
  <c r="AC926" i="17"/>
  <c r="AC936" i="17"/>
  <c r="AD932" i="17"/>
  <c r="AG932" i="17"/>
  <c r="AK937" i="17"/>
  <c r="AO934" i="17"/>
  <c r="AP937" i="17"/>
  <c r="AS934" i="17"/>
  <c r="AT937" i="17"/>
  <c r="AW933" i="17"/>
  <c r="BJ934" i="17"/>
  <c r="BJ926" i="17"/>
  <c r="BJ932" i="17"/>
  <c r="BJ931" i="17"/>
  <c r="BJ930" i="17"/>
  <c r="BJ937" i="17"/>
  <c r="BJ929" i="17"/>
  <c r="BJ935" i="17"/>
  <c r="BJ927" i="17"/>
  <c r="F946" i="17"/>
  <c r="F938" i="17"/>
  <c r="F944" i="17"/>
  <c r="F943" i="17"/>
  <c r="F942" i="17"/>
  <c r="F949" i="17"/>
  <c r="F941" i="17"/>
  <c r="F947" i="17"/>
  <c r="F939" i="17"/>
  <c r="N945" i="17"/>
  <c r="U942" i="17"/>
  <c r="AS943" i="17"/>
  <c r="AS949" i="17"/>
  <c r="AS941" i="17"/>
  <c r="AS948" i="17"/>
  <c r="AS940" i="17"/>
  <c r="AS947" i="17"/>
  <c r="AS939" i="17"/>
  <c r="AS946" i="17"/>
  <c r="AS938" i="17"/>
  <c r="AS944" i="17"/>
  <c r="BB946" i="17"/>
  <c r="BB938" i="17"/>
  <c r="BB944" i="17"/>
  <c r="BB943" i="17"/>
  <c r="BB942" i="17"/>
  <c r="BB949" i="17"/>
  <c r="BB941" i="17"/>
  <c r="BB947" i="17"/>
  <c r="BB939" i="17"/>
  <c r="BI942" i="17"/>
  <c r="E955" i="17"/>
  <c r="E961" i="17"/>
  <c r="E953" i="17"/>
  <c r="E960" i="17"/>
  <c r="E952" i="17"/>
  <c r="E959" i="17"/>
  <c r="E951" i="17"/>
  <c r="E958" i="17"/>
  <c r="E950" i="17"/>
  <c r="E956" i="17"/>
  <c r="M955" i="17"/>
  <c r="M961" i="17"/>
  <c r="M953" i="17"/>
  <c r="M960" i="17"/>
  <c r="M952" i="17"/>
  <c r="M959" i="17"/>
  <c r="M951" i="17"/>
  <c r="M958" i="17"/>
  <c r="M950" i="17"/>
  <c r="M956" i="17"/>
  <c r="U955" i="17"/>
  <c r="U961" i="17"/>
  <c r="U953" i="17"/>
  <c r="U960" i="17"/>
  <c r="U952" i="17"/>
  <c r="U959" i="17"/>
  <c r="U951" i="17"/>
  <c r="U958" i="17"/>
  <c r="U950" i="17"/>
  <c r="U956" i="17"/>
  <c r="AD958" i="17"/>
  <c r="AD950" i="17"/>
  <c r="AD956" i="17"/>
  <c r="AD955" i="17"/>
  <c r="AD954" i="17"/>
  <c r="AD961" i="17"/>
  <c r="AD953" i="17"/>
  <c r="AD960" i="17"/>
  <c r="AD952" i="17"/>
  <c r="AD959" i="17"/>
  <c r="AD951" i="17"/>
  <c r="BH960" i="17"/>
  <c r="BR968" i="17"/>
  <c r="CI968" i="17"/>
  <c r="AN933" i="17"/>
  <c r="AR937" i="17"/>
  <c r="AV933" i="17"/>
  <c r="AX931" i="17"/>
  <c r="BD933" i="17"/>
  <c r="BE928" i="17"/>
  <c r="BE936" i="17"/>
  <c r="BF931" i="17"/>
  <c r="BL933" i="17"/>
  <c r="BM928" i="17"/>
  <c r="BM936" i="17"/>
  <c r="BN931" i="17"/>
  <c r="H945" i="17"/>
  <c r="I940" i="17"/>
  <c r="I948" i="17"/>
  <c r="P945" i="17"/>
  <c r="Q940" i="17"/>
  <c r="Q948" i="17"/>
  <c r="X945" i="17"/>
  <c r="Y940" i="17"/>
  <c r="Y948" i="17"/>
  <c r="AF945" i="17"/>
  <c r="AN945" i="17"/>
  <c r="AV945" i="17"/>
  <c r="BD945" i="17"/>
  <c r="BL945" i="17"/>
  <c r="H957" i="17"/>
  <c r="P957" i="17"/>
  <c r="X957" i="17"/>
  <c r="AC956" i="17"/>
  <c r="AF957" i="17"/>
  <c r="AK956" i="17"/>
  <c r="AN957" i="17"/>
  <c r="AS956" i="17"/>
  <c r="BI958" i="17"/>
  <c r="BI950" i="17"/>
  <c r="BI954" i="17"/>
  <c r="BI960" i="17"/>
  <c r="BM954" i="17"/>
  <c r="BM958" i="17"/>
  <c r="BM950" i="17"/>
  <c r="BM960" i="17"/>
  <c r="I968" i="17"/>
  <c r="I966" i="17"/>
  <c r="I972" i="17"/>
  <c r="I964" i="17"/>
  <c r="I970" i="17"/>
  <c r="I962" i="17"/>
  <c r="CA962" i="17" s="1"/>
  <c r="O969" i="17"/>
  <c r="G979" i="17"/>
  <c r="I979" i="17"/>
  <c r="CA979" i="17" s="1"/>
  <c r="M981" i="17"/>
  <c r="O975" i="17"/>
  <c r="Q975" i="17"/>
  <c r="S982" i="17"/>
  <c r="S974" i="17"/>
  <c r="S980" i="17"/>
  <c r="S978" i="17"/>
  <c r="S984" i="17"/>
  <c r="S976" i="17"/>
  <c r="Y975" i="17"/>
  <c r="AA982" i="17"/>
  <c r="AA974" i="17"/>
  <c r="AA980" i="17"/>
  <c r="AA978" i="17"/>
  <c r="AA984" i="17"/>
  <c r="AA976" i="17"/>
  <c r="AC977" i="17"/>
  <c r="AK980" i="17"/>
  <c r="AK978" i="17"/>
  <c r="AK984" i="17"/>
  <c r="AK976" i="17"/>
  <c r="AK982" i="17"/>
  <c r="AK974" i="17"/>
  <c r="AQ981" i="17"/>
  <c r="AU979" i="17"/>
  <c r="AW979" i="17"/>
  <c r="AY977" i="17"/>
  <c r="BA981" i="17"/>
  <c r="BC979" i="17"/>
  <c r="BG981" i="17"/>
  <c r="AA989" i="17"/>
  <c r="AI989" i="17"/>
  <c r="AQ989" i="17"/>
  <c r="BC991" i="17"/>
  <c r="BC990" i="17"/>
  <c r="BC996" i="17"/>
  <c r="BC988" i="17"/>
  <c r="BC995" i="17"/>
  <c r="BC987" i="17"/>
  <c r="BC994" i="17"/>
  <c r="BC986" i="17"/>
  <c r="BC992" i="17"/>
  <c r="BK993" i="17"/>
  <c r="CD1004" i="17"/>
  <c r="W1003" i="17"/>
  <c r="W1002" i="17"/>
  <c r="W1009" i="17"/>
  <c r="W1001" i="17"/>
  <c r="W1008" i="17"/>
  <c r="W1000" i="17"/>
  <c r="W1007" i="17"/>
  <c r="W999" i="17"/>
  <c r="W1006" i="17"/>
  <c r="W998" i="17"/>
  <c r="W1004" i="17"/>
  <c r="CC1016" i="17"/>
  <c r="AC957" i="17"/>
  <c r="AK957" i="17"/>
  <c r="AS957" i="17"/>
  <c r="E972" i="17"/>
  <c r="E964" i="17"/>
  <c r="E970" i="17"/>
  <c r="E962" i="17"/>
  <c r="E968" i="17"/>
  <c r="E966" i="17"/>
  <c r="W978" i="17"/>
  <c r="W984" i="17"/>
  <c r="W976" i="17"/>
  <c r="W982" i="17"/>
  <c r="W974" i="17"/>
  <c r="W980" i="17"/>
  <c r="AC979" i="17"/>
  <c r="AE978" i="17"/>
  <c r="AE984" i="17"/>
  <c r="AE976" i="17"/>
  <c r="AE982" i="17"/>
  <c r="AE974" i="17"/>
  <c r="AE980" i="17"/>
  <c r="AG984" i="17"/>
  <c r="AG976" i="17"/>
  <c r="AG982" i="17"/>
  <c r="AG974" i="17"/>
  <c r="AG980" i="17"/>
  <c r="AG978" i="17"/>
  <c r="AY979" i="17"/>
  <c r="K995" i="17"/>
  <c r="K987" i="17"/>
  <c r="K994" i="17"/>
  <c r="K986" i="17"/>
  <c r="K992" i="17"/>
  <c r="K991" i="17"/>
  <c r="K990" i="17"/>
  <c r="CC990" i="17" s="1"/>
  <c r="K996" i="17"/>
  <c r="K988" i="17"/>
  <c r="S995" i="17"/>
  <c r="S987" i="17"/>
  <c r="S994" i="17"/>
  <c r="S986" i="17"/>
  <c r="S992" i="17"/>
  <c r="S991" i="17"/>
  <c r="S990" i="17"/>
  <c r="S996" i="17"/>
  <c r="S988" i="17"/>
  <c r="AE1003" i="17"/>
  <c r="AE1002" i="17"/>
  <c r="AE1009" i="17"/>
  <c r="AE1001" i="17"/>
  <c r="AE1008" i="17"/>
  <c r="AE1000" i="17"/>
  <c r="AE1007" i="17"/>
  <c r="AE999" i="17"/>
  <c r="AE1006" i="17"/>
  <c r="AE998" i="17"/>
  <c r="AE1004" i="17"/>
  <c r="AN1015" i="17"/>
  <c r="AN1014" i="17"/>
  <c r="AN1021" i="17"/>
  <c r="AN1013" i="17"/>
  <c r="AN1020" i="17"/>
  <c r="AN1012" i="17"/>
  <c r="AN1019" i="17"/>
  <c r="AN1011" i="17"/>
  <c r="AN1018" i="17"/>
  <c r="AN1010" i="17"/>
  <c r="AN1016" i="17"/>
  <c r="BD1015" i="17"/>
  <c r="BD1014" i="17"/>
  <c r="BD1021" i="17"/>
  <c r="BD1013" i="17"/>
  <c r="BD1020" i="17"/>
  <c r="BD1012" i="17"/>
  <c r="BD1019" i="17"/>
  <c r="BD1011" i="17"/>
  <c r="BD1018" i="17"/>
  <c r="BD1010" i="17"/>
  <c r="BD1016" i="17"/>
  <c r="AX933" i="17"/>
  <c r="BE930" i="17"/>
  <c r="BF933" i="17"/>
  <c r="BL927" i="17"/>
  <c r="BL935" i="17"/>
  <c r="BM930" i="17"/>
  <c r="BN933" i="17"/>
  <c r="H939" i="17"/>
  <c r="H947" i="17"/>
  <c r="I942" i="17"/>
  <c r="J945" i="17"/>
  <c r="L943" i="17"/>
  <c r="CD943" i="17" s="1"/>
  <c r="P939" i="17"/>
  <c r="P947" i="17"/>
  <c r="Q942" i="17"/>
  <c r="R945" i="17"/>
  <c r="S940" i="17"/>
  <c r="S948" i="17"/>
  <c r="T943" i="17"/>
  <c r="X939" i="17"/>
  <c r="X947" i="17"/>
  <c r="Y942" i="17"/>
  <c r="Z945" i="17"/>
  <c r="AA940" i="17"/>
  <c r="AA948" i="17"/>
  <c r="AB943" i="17"/>
  <c r="AF939" i="17"/>
  <c r="AF947" i="17"/>
  <c r="AG942" i="17"/>
  <c r="AH945" i="17"/>
  <c r="AI940" i="17"/>
  <c r="AI948" i="17"/>
  <c r="AJ943" i="17"/>
  <c r="AN939" i="17"/>
  <c r="AN947" i="17"/>
  <c r="AO942" i="17"/>
  <c r="AP945" i="17"/>
  <c r="AQ940" i="17"/>
  <c r="AQ948" i="17"/>
  <c r="AR943" i="17"/>
  <c r="AV939" i="17"/>
  <c r="AV947" i="17"/>
  <c r="AW942" i="17"/>
  <c r="AX945" i="17"/>
  <c r="AY940" i="17"/>
  <c r="AY948" i="17"/>
  <c r="AZ943" i="17"/>
  <c r="BC944" i="17"/>
  <c r="BD939" i="17"/>
  <c r="BD947" i="17"/>
  <c r="BE942" i="17"/>
  <c r="BF945" i="17"/>
  <c r="BG940" i="17"/>
  <c r="BG948" i="17"/>
  <c r="BH943" i="17"/>
  <c r="BL939" i="17"/>
  <c r="BL947" i="17"/>
  <c r="BM942" i="17"/>
  <c r="BN945" i="17"/>
  <c r="BO940" i="17"/>
  <c r="BO948" i="17"/>
  <c r="BP943" i="17"/>
  <c r="G956" i="17"/>
  <c r="H951" i="17"/>
  <c r="H959" i="17"/>
  <c r="I954" i="17"/>
  <c r="K952" i="17"/>
  <c r="K960" i="17"/>
  <c r="L955" i="17"/>
  <c r="O956" i="17"/>
  <c r="P951" i="17"/>
  <c r="P959" i="17"/>
  <c r="Q954" i="17"/>
  <c r="S952" i="17"/>
  <c r="S960" i="17"/>
  <c r="T955" i="17"/>
  <c r="W956" i="17"/>
  <c r="X951" i="17"/>
  <c r="X959" i="17"/>
  <c r="Y954" i="17"/>
  <c r="AA952" i="17"/>
  <c r="AA960" i="17"/>
  <c r="AB955" i="17"/>
  <c r="AC950" i="17"/>
  <c r="AC958" i="17"/>
  <c r="AE956" i="17"/>
  <c r="AF951" i="17"/>
  <c r="AF959" i="17"/>
  <c r="AG954" i="17"/>
  <c r="AI952" i="17"/>
  <c r="AI960" i="17"/>
  <c r="AJ955" i="17"/>
  <c r="AK950" i="17"/>
  <c r="AK958" i="17"/>
  <c r="AM956" i="17"/>
  <c r="AN951" i="17"/>
  <c r="AN959" i="17"/>
  <c r="AO954" i="17"/>
  <c r="AQ952" i="17"/>
  <c r="AQ960" i="17"/>
  <c r="AR955" i="17"/>
  <c r="AS950" i="17"/>
  <c r="AS958" i="17"/>
  <c r="AU956" i="17"/>
  <c r="AU960" i="17"/>
  <c r="AU952" i="17"/>
  <c r="AU959" i="17"/>
  <c r="AV957" i="17"/>
  <c r="AY960" i="17"/>
  <c r="AY952" i="17"/>
  <c r="AY956" i="17"/>
  <c r="AY959" i="17"/>
  <c r="AZ957" i="17"/>
  <c r="BC956" i="17"/>
  <c r="BC960" i="17"/>
  <c r="BC952" i="17"/>
  <c r="BC959" i="17"/>
  <c r="BD957" i="17"/>
  <c r="BG957" i="17"/>
  <c r="BI952" i="17"/>
  <c r="BK957" i="17"/>
  <c r="BM952" i="17"/>
  <c r="CI955" i="17"/>
  <c r="CB955" i="17" s="1"/>
  <c r="E963" i="17"/>
  <c r="G970" i="17"/>
  <c r="G962" i="17"/>
  <c r="G968" i="17"/>
  <c r="G966" i="17"/>
  <c r="G972" i="17"/>
  <c r="G964" i="17"/>
  <c r="I965" i="17"/>
  <c r="E980" i="17"/>
  <c r="E978" i="17"/>
  <c r="E984" i="17"/>
  <c r="E976" i="17"/>
  <c r="E982" i="17"/>
  <c r="E974" i="17"/>
  <c r="G983" i="17"/>
  <c r="I983" i="17"/>
  <c r="O979" i="17"/>
  <c r="Q979" i="17"/>
  <c r="S977" i="17"/>
  <c r="W975" i="17"/>
  <c r="AC981" i="17"/>
  <c r="AE975" i="17"/>
  <c r="AG975" i="17"/>
  <c r="AI982" i="17"/>
  <c r="AI974" i="17"/>
  <c r="AI980" i="17"/>
  <c r="AI978" i="17"/>
  <c r="AI984" i="17"/>
  <c r="AI976" i="17"/>
  <c r="AS980" i="17"/>
  <c r="AS978" i="17"/>
  <c r="AS984" i="17"/>
  <c r="AS976" i="17"/>
  <c r="AS982" i="17"/>
  <c r="AS974" i="17"/>
  <c r="AU983" i="17"/>
  <c r="AW983" i="17"/>
  <c r="AY981" i="17"/>
  <c r="BC983" i="17"/>
  <c r="BI980" i="17"/>
  <c r="BI978" i="17"/>
  <c r="BI984" i="17"/>
  <c r="BI976" i="17"/>
  <c r="BI982" i="17"/>
  <c r="BI974" i="17"/>
  <c r="K989" i="17"/>
  <c r="CC989" i="17" s="1"/>
  <c r="S989" i="17"/>
  <c r="AE991" i="17"/>
  <c r="AE990" i="17"/>
  <c r="AE996" i="17"/>
  <c r="AE988" i="17"/>
  <c r="AE995" i="17"/>
  <c r="AE987" i="17"/>
  <c r="AE994" i="17"/>
  <c r="AE986" i="17"/>
  <c r="AE992" i="17"/>
  <c r="AM991" i="17"/>
  <c r="AM990" i="17"/>
  <c r="AM996" i="17"/>
  <c r="AM988" i="17"/>
  <c r="AM995" i="17"/>
  <c r="AM987" i="17"/>
  <c r="AM994" i="17"/>
  <c r="AM986" i="17"/>
  <c r="AM992" i="17"/>
  <c r="AU991" i="17"/>
  <c r="AU990" i="17"/>
  <c r="AU996" i="17"/>
  <c r="AU988" i="17"/>
  <c r="AU995" i="17"/>
  <c r="AU987" i="17"/>
  <c r="AU994" i="17"/>
  <c r="AU986" i="17"/>
  <c r="AU992" i="17"/>
  <c r="AE1005" i="17"/>
  <c r="AM1003" i="17"/>
  <c r="AM1002" i="17"/>
  <c r="AM1009" i="17"/>
  <c r="AM1001" i="17"/>
  <c r="AM1008" i="17"/>
  <c r="AM1000" i="17"/>
  <c r="AM1007" i="17"/>
  <c r="AM999" i="17"/>
  <c r="AM1006" i="17"/>
  <c r="AM998" i="17"/>
  <c r="AM1004" i="17"/>
  <c r="BC1003" i="17"/>
  <c r="BC1002" i="17"/>
  <c r="BC1009" i="17"/>
  <c r="BC1001" i="17"/>
  <c r="BC1008" i="17"/>
  <c r="BC1000" i="17"/>
  <c r="BC1007" i="17"/>
  <c r="BC999" i="17"/>
  <c r="BC1006" i="17"/>
  <c r="BC998" i="17"/>
  <c r="BC1004" i="17"/>
  <c r="CI1000" i="17"/>
  <c r="BR1000" i="17"/>
  <c r="AN1017" i="17"/>
  <c r="BD1017" i="17"/>
  <c r="AI929" i="17"/>
  <c r="AI937" i="17"/>
  <c r="AJ932" i="17"/>
  <c r="AN928" i="17"/>
  <c r="AN936" i="17"/>
  <c r="AQ929" i="17"/>
  <c r="AQ937" i="17"/>
  <c r="AR932" i="17"/>
  <c r="AV928" i="17"/>
  <c r="AV936" i="17"/>
  <c r="AX926" i="17"/>
  <c r="AX934" i="17"/>
  <c r="AY929" i="17"/>
  <c r="AY937" i="17"/>
  <c r="AZ932" i="17"/>
  <c r="BC933" i="17"/>
  <c r="BD928" i="17"/>
  <c r="BD936" i="17"/>
  <c r="BE931" i="17"/>
  <c r="BF926" i="17"/>
  <c r="BF934" i="17"/>
  <c r="BG929" i="17"/>
  <c r="BG937" i="17"/>
  <c r="BH932" i="17"/>
  <c r="BL928" i="17"/>
  <c r="BL936" i="17"/>
  <c r="BM931" i="17"/>
  <c r="BN926" i="17"/>
  <c r="BN934" i="17"/>
  <c r="BO929" i="17"/>
  <c r="BO937" i="17"/>
  <c r="BP932" i="17"/>
  <c r="H940" i="17"/>
  <c r="H948" i="17"/>
  <c r="I943" i="17"/>
  <c r="CA943" i="17" s="1"/>
  <c r="J938" i="17"/>
  <c r="J946" i="17"/>
  <c r="K941" i="17"/>
  <c r="CC941" i="17" s="1"/>
  <c r="K949" i="17"/>
  <c r="L944" i="17"/>
  <c r="P940" i="17"/>
  <c r="P948" i="17"/>
  <c r="Q943" i="17"/>
  <c r="R938" i="17"/>
  <c r="R946" i="17"/>
  <c r="S941" i="17"/>
  <c r="S949" i="17"/>
  <c r="T944" i="17"/>
  <c r="W945" i="17"/>
  <c r="X940" i="17"/>
  <c r="X948" i="17"/>
  <c r="Y943" i="17"/>
  <c r="Z938" i="17"/>
  <c r="Z946" i="17"/>
  <c r="AA941" i="17"/>
  <c r="AA949" i="17"/>
  <c r="AB944" i="17"/>
  <c r="AF940" i="17"/>
  <c r="AF948" i="17"/>
  <c r="AG943" i="17"/>
  <c r="AH938" i="17"/>
  <c r="AH946" i="17"/>
  <c r="AI941" i="17"/>
  <c r="AI949" i="17"/>
  <c r="AJ944" i="17"/>
  <c r="AN940" i="17"/>
  <c r="AN948" i="17"/>
  <c r="AO943" i="17"/>
  <c r="AP938" i="17"/>
  <c r="AP946" i="17"/>
  <c r="AQ941" i="17"/>
  <c r="AQ949" i="17"/>
  <c r="AR944" i="17"/>
  <c r="AV940" i="17"/>
  <c r="AV948" i="17"/>
  <c r="AW943" i="17"/>
  <c r="AX938" i="17"/>
  <c r="AX946" i="17"/>
  <c r="AY941" i="17"/>
  <c r="AY949" i="17"/>
  <c r="AZ944" i="17"/>
  <c r="BC945" i="17"/>
  <c r="BD940" i="17"/>
  <c r="BD948" i="17"/>
  <c r="BE943" i="17"/>
  <c r="BF938" i="17"/>
  <c r="BF946" i="17"/>
  <c r="BG941" i="17"/>
  <c r="BG949" i="17"/>
  <c r="BH944" i="17"/>
  <c r="BL940" i="17"/>
  <c r="BL948" i="17"/>
  <c r="BM943" i="17"/>
  <c r="BN938" i="17"/>
  <c r="BO941" i="17"/>
  <c r="BO949" i="17"/>
  <c r="BP944" i="17"/>
  <c r="H952" i="17"/>
  <c r="H960" i="17"/>
  <c r="I955" i="17"/>
  <c r="K953" i="17"/>
  <c r="K961" i="17"/>
  <c r="L956" i="17"/>
  <c r="P952" i="17"/>
  <c r="P960" i="17"/>
  <c r="Q955" i="17"/>
  <c r="S953" i="17"/>
  <c r="S961" i="17"/>
  <c r="T956" i="17"/>
  <c r="W957" i="17"/>
  <c r="X952" i="17"/>
  <c r="X960" i="17"/>
  <c r="Y955" i="17"/>
  <c r="AA953" i="17"/>
  <c r="AA961" i="17"/>
  <c r="AB956" i="17"/>
  <c r="AC951" i="17"/>
  <c r="AC959" i="17"/>
  <c r="AF952" i="17"/>
  <c r="AF960" i="17"/>
  <c r="AG955" i="17"/>
  <c r="AI953" i="17"/>
  <c r="AI961" i="17"/>
  <c r="AJ956" i="17"/>
  <c r="AK951" i="17"/>
  <c r="AK959" i="17"/>
  <c r="AN952" i="17"/>
  <c r="AN960" i="17"/>
  <c r="AO955" i="17"/>
  <c r="AQ953" i="17"/>
  <c r="AQ961" i="17"/>
  <c r="AR956" i="17"/>
  <c r="AS951" i="17"/>
  <c r="AS959" i="17"/>
  <c r="BI953" i="17"/>
  <c r="BM953" i="17"/>
  <c r="E965" i="17"/>
  <c r="I967" i="17"/>
  <c r="K966" i="17"/>
  <c r="K972" i="17"/>
  <c r="K964" i="17"/>
  <c r="K970" i="17"/>
  <c r="K962" i="17"/>
  <c r="CC962" i="17" s="1"/>
  <c r="K968" i="17"/>
  <c r="M972" i="17"/>
  <c r="M964" i="17"/>
  <c r="M970" i="17"/>
  <c r="M962" i="17"/>
  <c r="M968" i="17"/>
  <c r="M966" i="17"/>
  <c r="W977" i="17"/>
  <c r="AC983" i="17"/>
  <c r="AE977" i="17"/>
  <c r="AG977" i="17"/>
  <c r="AM978" i="17"/>
  <c r="AM984" i="17"/>
  <c r="AM976" i="17"/>
  <c r="AM982" i="17"/>
  <c r="AM974" i="17"/>
  <c r="AM980" i="17"/>
  <c r="AO984" i="17"/>
  <c r="AO976" i="17"/>
  <c r="AO982" i="17"/>
  <c r="AO974" i="17"/>
  <c r="AO980" i="17"/>
  <c r="AO978" i="17"/>
  <c r="AY983" i="17"/>
  <c r="BE984" i="17"/>
  <c r="BE976" i="17"/>
  <c r="BE982" i="17"/>
  <c r="BE974" i="17"/>
  <c r="BE980" i="17"/>
  <c r="BE978" i="17"/>
  <c r="BK978" i="17"/>
  <c r="BK984" i="17"/>
  <c r="BK976" i="17"/>
  <c r="BK982" i="17"/>
  <c r="BK974" i="17"/>
  <c r="BK980" i="17"/>
  <c r="BO982" i="17"/>
  <c r="BO974" i="17"/>
  <c r="BO980" i="17"/>
  <c r="BO979" i="17"/>
  <c r="BO978" i="17"/>
  <c r="BO984" i="17"/>
  <c r="BO976" i="17"/>
  <c r="K993" i="17"/>
  <c r="S993" i="17"/>
  <c r="BG995" i="17"/>
  <c r="BG987" i="17"/>
  <c r="BG994" i="17"/>
  <c r="BG986" i="17"/>
  <c r="BG992" i="17"/>
  <c r="BG991" i="17"/>
  <c r="BG990" i="17"/>
  <c r="BG996" i="17"/>
  <c r="BG988" i="17"/>
  <c r="O1003" i="17"/>
  <c r="O1002" i="17"/>
  <c r="O1009" i="17"/>
  <c r="O1001" i="17"/>
  <c r="O1008" i="17"/>
  <c r="O1000" i="17"/>
  <c r="O1007" i="17"/>
  <c r="O999" i="17"/>
  <c r="O1006" i="17"/>
  <c r="O998" i="17"/>
  <c r="O1004" i="17"/>
  <c r="AU1003" i="17"/>
  <c r="AU1002" i="17"/>
  <c r="AU1009" i="17"/>
  <c r="AU1001" i="17"/>
  <c r="AU1008" i="17"/>
  <c r="AU1000" i="17"/>
  <c r="AU1007" i="17"/>
  <c r="AU999" i="17"/>
  <c r="AU1006" i="17"/>
  <c r="AU998" i="17"/>
  <c r="AU1004" i="17"/>
  <c r="BK1003" i="17"/>
  <c r="BK1002" i="17"/>
  <c r="BK1009" i="17"/>
  <c r="BK1001" i="17"/>
  <c r="BK1008" i="17"/>
  <c r="BK1000" i="17"/>
  <c r="BK1007" i="17"/>
  <c r="BK999" i="17"/>
  <c r="BK1006" i="17"/>
  <c r="BK998" i="17"/>
  <c r="BK1004" i="17"/>
  <c r="H1015" i="17"/>
  <c r="H1014" i="17"/>
  <c r="H1021" i="17"/>
  <c r="H1013" i="17"/>
  <c r="H1020" i="17"/>
  <c r="H1012" i="17"/>
  <c r="H1019" i="17"/>
  <c r="H1011" i="17"/>
  <c r="H1018" i="17"/>
  <c r="H1010" i="17"/>
  <c r="H1016" i="17"/>
  <c r="AJ933" i="17"/>
  <c r="AN929" i="17"/>
  <c r="AN937" i="17"/>
  <c r="AR933" i="17"/>
  <c r="AV929" i="17"/>
  <c r="AV937" i="17"/>
  <c r="AX927" i="17"/>
  <c r="AX935" i="17"/>
  <c r="AZ933" i="17"/>
  <c r="BD929" i="17"/>
  <c r="BD937" i="17"/>
  <c r="BE932" i="17"/>
  <c r="BF927" i="17"/>
  <c r="BF935" i="17"/>
  <c r="BH933" i="17"/>
  <c r="BL929" i="17"/>
  <c r="BL937" i="17"/>
  <c r="BM932" i="17"/>
  <c r="BN927" i="17"/>
  <c r="BN935" i="17"/>
  <c r="BP933" i="17"/>
  <c r="H941" i="17"/>
  <c r="H949" i="17"/>
  <c r="I944" i="17"/>
  <c r="J939" i="17"/>
  <c r="J947" i="17"/>
  <c r="L945" i="17"/>
  <c r="P941" i="17"/>
  <c r="P949" i="17"/>
  <c r="Q944" i="17"/>
  <c r="R939" i="17"/>
  <c r="R947" i="17"/>
  <c r="T945" i="17"/>
  <c r="X941" i="17"/>
  <c r="X949" i="17"/>
  <c r="Y944" i="17"/>
  <c r="AB945" i="17"/>
  <c r="AF941" i="17"/>
  <c r="AF949" i="17"/>
  <c r="AG944" i="17"/>
  <c r="AJ945" i="17"/>
  <c r="AN941" i="17"/>
  <c r="AN949" i="17"/>
  <c r="AO944" i="17"/>
  <c r="AR945" i="17"/>
  <c r="AV941" i="17"/>
  <c r="AV949" i="17"/>
  <c r="AW944" i="17"/>
  <c r="AZ945" i="17"/>
  <c r="BD941" i="17"/>
  <c r="BD949" i="17"/>
  <c r="BE944" i="17"/>
  <c r="BH945" i="17"/>
  <c r="BL941" i="17"/>
  <c r="BL949" i="17"/>
  <c r="BP945" i="17"/>
  <c r="H953" i="17"/>
  <c r="H961" i="17"/>
  <c r="L957" i="17"/>
  <c r="P953" i="17"/>
  <c r="P961" i="17"/>
  <c r="T957" i="17"/>
  <c r="X953" i="17"/>
  <c r="X961" i="17"/>
  <c r="AB957" i="17"/>
  <c r="AC952" i="17"/>
  <c r="AC960" i="17"/>
  <c r="AF953" i="17"/>
  <c r="AF961" i="17"/>
  <c r="AJ957" i="17"/>
  <c r="AK952" i="17"/>
  <c r="AK960" i="17"/>
  <c r="AN953" i="17"/>
  <c r="AN961" i="17"/>
  <c r="AR957" i="17"/>
  <c r="AS952" i="17"/>
  <c r="AS960" i="17"/>
  <c r="AV959" i="17"/>
  <c r="AV951" i="17"/>
  <c r="AV955" i="17"/>
  <c r="AV960" i="17"/>
  <c r="AZ955" i="17"/>
  <c r="AZ959" i="17"/>
  <c r="AZ951" i="17"/>
  <c r="AZ960" i="17"/>
  <c r="BD959" i="17"/>
  <c r="BD951" i="17"/>
  <c r="BD955" i="17"/>
  <c r="BD960" i="17"/>
  <c r="BG960" i="17"/>
  <c r="BG952" i="17"/>
  <c r="BG956" i="17"/>
  <c r="BG959" i="17"/>
  <c r="BI955" i="17"/>
  <c r="BK956" i="17"/>
  <c r="BK960" i="17"/>
  <c r="BK952" i="17"/>
  <c r="BK959" i="17"/>
  <c r="BM955" i="17"/>
  <c r="CI950" i="17"/>
  <c r="E967" i="17"/>
  <c r="I969" i="17"/>
  <c r="O970" i="17"/>
  <c r="O962" i="17"/>
  <c r="O968" i="17"/>
  <c r="O966" i="17"/>
  <c r="O972" i="17"/>
  <c r="O964" i="17"/>
  <c r="M980" i="17"/>
  <c r="M978" i="17"/>
  <c r="M984" i="17"/>
  <c r="M976" i="17"/>
  <c r="M982" i="17"/>
  <c r="M974" i="17"/>
  <c r="W979" i="17"/>
  <c r="AE979" i="17"/>
  <c r="AG979" i="17"/>
  <c r="AQ982" i="17"/>
  <c r="AQ974" i="17"/>
  <c r="AQ980" i="17"/>
  <c r="AQ978" i="17"/>
  <c r="AQ984" i="17"/>
  <c r="AQ976" i="17"/>
  <c r="BA980" i="17"/>
  <c r="BA978" i="17"/>
  <c r="BA984" i="17"/>
  <c r="BA976" i="17"/>
  <c r="BA982" i="17"/>
  <c r="BA974" i="17"/>
  <c r="BE975" i="17"/>
  <c r="BG982" i="17"/>
  <c r="BG974" i="17"/>
  <c r="BG980" i="17"/>
  <c r="BG978" i="17"/>
  <c r="BG984" i="17"/>
  <c r="BG976" i="17"/>
  <c r="G991" i="17"/>
  <c r="G990" i="17"/>
  <c r="G996" i="17"/>
  <c r="G988" i="17"/>
  <c r="G995" i="17"/>
  <c r="G987" i="17"/>
  <c r="G994" i="17"/>
  <c r="G986" i="17"/>
  <c r="G992" i="17"/>
  <c r="K997" i="17"/>
  <c r="O991" i="17"/>
  <c r="O990" i="17"/>
  <c r="O996" i="17"/>
  <c r="O988" i="17"/>
  <c r="O995" i="17"/>
  <c r="O987" i="17"/>
  <c r="O994" i="17"/>
  <c r="O986" i="17"/>
  <c r="O992" i="17"/>
  <c r="S997" i="17"/>
  <c r="W991" i="17"/>
  <c r="W990" i="17"/>
  <c r="W996" i="17"/>
  <c r="W988" i="17"/>
  <c r="W995" i="17"/>
  <c r="W987" i="17"/>
  <c r="W994" i="17"/>
  <c r="W986" i="17"/>
  <c r="W992" i="17"/>
  <c r="BG989" i="17"/>
  <c r="O1005" i="17"/>
  <c r="AU1005" i="17"/>
  <c r="CC1011" i="17"/>
  <c r="AF1015" i="17"/>
  <c r="AF1014" i="17"/>
  <c r="AF1021" i="17"/>
  <c r="AF1013" i="17"/>
  <c r="AF1020" i="17"/>
  <c r="AF1012" i="17"/>
  <c r="AF1019" i="17"/>
  <c r="AF1011" i="17"/>
  <c r="AF1018" i="17"/>
  <c r="AF1010" i="17"/>
  <c r="AF1016" i="17"/>
  <c r="BE933" i="17"/>
  <c r="BM933" i="17"/>
  <c r="I945" i="17"/>
  <c r="Q945" i="17"/>
  <c r="X942" i="17"/>
  <c r="Y945" i="17"/>
  <c r="AF942" i="17"/>
  <c r="AG945" i="17"/>
  <c r="AN942" i="17"/>
  <c r="AO945" i="17"/>
  <c r="AV942" i="17"/>
  <c r="AW945" i="17"/>
  <c r="AZ938" i="17"/>
  <c r="AZ946" i="17"/>
  <c r="BD942" i="17"/>
  <c r="BE945" i="17"/>
  <c r="BH938" i="17"/>
  <c r="BH946" i="17"/>
  <c r="BL942" i="17"/>
  <c r="BM945" i="17"/>
  <c r="BP938" i="17"/>
  <c r="BP946" i="17"/>
  <c r="H954" i="17"/>
  <c r="I957" i="17"/>
  <c r="CA957" i="17" s="1"/>
  <c r="L950" i="17"/>
  <c r="L958" i="17"/>
  <c r="P954" i="17"/>
  <c r="Q957" i="17"/>
  <c r="T950" i="17"/>
  <c r="T958" i="17"/>
  <c r="X954" i="17"/>
  <c r="Y957" i="17"/>
  <c r="AB950" i="17"/>
  <c r="AB958" i="17"/>
  <c r="AC953" i="17"/>
  <c r="AC961" i="17"/>
  <c r="AF954" i="17"/>
  <c r="AG957" i="17"/>
  <c r="AJ950" i="17"/>
  <c r="AJ958" i="17"/>
  <c r="AK953" i="17"/>
  <c r="AK961" i="17"/>
  <c r="AN954" i="17"/>
  <c r="AO957" i="17"/>
  <c r="AR950" i="17"/>
  <c r="AR958" i="17"/>
  <c r="AS953" i="17"/>
  <c r="AS961" i="17"/>
  <c r="AV950" i="17"/>
  <c r="AV961" i="17"/>
  <c r="AZ950" i="17"/>
  <c r="AZ961" i="17"/>
  <c r="BD950" i="17"/>
  <c r="BD961" i="17"/>
  <c r="BG950" i="17"/>
  <c r="BG961" i="17"/>
  <c r="BI956" i="17"/>
  <c r="BK950" i="17"/>
  <c r="BK961" i="17"/>
  <c r="BM956" i="17"/>
  <c r="E969" i="17"/>
  <c r="I971" i="17"/>
  <c r="O963" i="17"/>
  <c r="CI963" i="17"/>
  <c r="CC963" i="17" s="1"/>
  <c r="CI967" i="17"/>
  <c r="CB967" i="17" s="1"/>
  <c r="G978" i="17"/>
  <c r="G984" i="17"/>
  <c r="G976" i="17"/>
  <c r="G982" i="17"/>
  <c r="G974" i="17"/>
  <c r="G980" i="17"/>
  <c r="I984" i="17"/>
  <c r="I976" i="17"/>
  <c r="I982" i="17"/>
  <c r="I974" i="17"/>
  <c r="I980" i="17"/>
  <c r="I978" i="17"/>
  <c r="M975" i="17"/>
  <c r="W981" i="17"/>
  <c r="AE981" i="17"/>
  <c r="AG981" i="17"/>
  <c r="AU978" i="17"/>
  <c r="AU984" i="17"/>
  <c r="AU976" i="17"/>
  <c r="AU982" i="17"/>
  <c r="AU974" i="17"/>
  <c r="AU980" i="17"/>
  <c r="AW984" i="17"/>
  <c r="AW976" i="17"/>
  <c r="AW982" i="17"/>
  <c r="AW974" i="17"/>
  <c r="AW980" i="17"/>
  <c r="AW978" i="17"/>
  <c r="BA975" i="17"/>
  <c r="BC978" i="17"/>
  <c r="BC984" i="17"/>
  <c r="BC976" i="17"/>
  <c r="BC982" i="17"/>
  <c r="BC974" i="17"/>
  <c r="BC980" i="17"/>
  <c r="BE977" i="17"/>
  <c r="BG975" i="17"/>
  <c r="AY995" i="17"/>
  <c r="AY987" i="17"/>
  <c r="AY994" i="17"/>
  <c r="AY986" i="17"/>
  <c r="AY992" i="17"/>
  <c r="AY991" i="17"/>
  <c r="AY990" i="17"/>
  <c r="AY996" i="17"/>
  <c r="AY988" i="17"/>
  <c r="AC980" i="17"/>
  <c r="AC978" i="17"/>
  <c r="AC984" i="17"/>
  <c r="AC976" i="17"/>
  <c r="AC982" i="17"/>
  <c r="AC974" i="17"/>
  <c r="AY982" i="17"/>
  <c r="AY974" i="17"/>
  <c r="AY980" i="17"/>
  <c r="AY978" i="17"/>
  <c r="AY984" i="17"/>
  <c r="AY976" i="17"/>
  <c r="BK991" i="17"/>
  <c r="BK990" i="17"/>
  <c r="BK996" i="17"/>
  <c r="BK988" i="17"/>
  <c r="BK995" i="17"/>
  <c r="BK987" i="17"/>
  <c r="BK994" i="17"/>
  <c r="BK986" i="17"/>
  <c r="BK992" i="17"/>
  <c r="G1003" i="17"/>
  <c r="G1002" i="17"/>
  <c r="G1009" i="17"/>
  <c r="G1001" i="17"/>
  <c r="G1008" i="17"/>
  <c r="G1000" i="17"/>
  <c r="G1007" i="17"/>
  <c r="G999" i="17"/>
  <c r="G1006" i="17"/>
  <c r="G998" i="17"/>
  <c r="G1004" i="17"/>
  <c r="P1015" i="17"/>
  <c r="P1014" i="17"/>
  <c r="P1021" i="17"/>
  <c r="P1013" i="17"/>
  <c r="P1020" i="17"/>
  <c r="P1012" i="17"/>
  <c r="P1019" i="17"/>
  <c r="P1011" i="17"/>
  <c r="P1018" i="17"/>
  <c r="P1010" i="17"/>
  <c r="P1016" i="17"/>
  <c r="AV1015" i="17"/>
  <c r="AV1014" i="17"/>
  <c r="AV1021" i="17"/>
  <c r="AV1013" i="17"/>
  <c r="AV1020" i="17"/>
  <c r="AV1012" i="17"/>
  <c r="AV1019" i="17"/>
  <c r="AV1011" i="17"/>
  <c r="AV1018" i="17"/>
  <c r="AV1010" i="17"/>
  <c r="AV1016" i="17"/>
  <c r="AJ928" i="17"/>
  <c r="AR928" i="17"/>
  <c r="AZ928" i="17"/>
  <c r="BC929" i="17"/>
  <c r="BE927" i="17"/>
  <c r="BH928" i="17"/>
  <c r="BM927" i="17"/>
  <c r="BP928" i="17"/>
  <c r="I939" i="17"/>
  <c r="L940" i="17"/>
  <c r="Q939" i="17"/>
  <c r="T940" i="17"/>
  <c r="W941" i="17"/>
  <c r="Y939" i="17"/>
  <c r="AB940" i="17"/>
  <c r="AG939" i="17"/>
  <c r="AJ940" i="17"/>
  <c r="AO939" i="17"/>
  <c r="AR940" i="17"/>
  <c r="AW939" i="17"/>
  <c r="AZ940" i="17"/>
  <c r="BC941" i="17"/>
  <c r="BE939" i="17"/>
  <c r="BH940" i="17"/>
  <c r="BM939" i="17"/>
  <c r="BP940" i="17"/>
  <c r="I951" i="17"/>
  <c r="L952" i="17"/>
  <c r="Q951" i="17"/>
  <c r="T952" i="17"/>
  <c r="W953" i="17"/>
  <c r="Y951" i="17"/>
  <c r="AB952" i="17"/>
  <c r="AG951" i="17"/>
  <c r="AJ952" i="17"/>
  <c r="AO951" i="17"/>
  <c r="AR952" i="17"/>
  <c r="AV953" i="17"/>
  <c r="AZ953" i="17"/>
  <c r="BD953" i="17"/>
  <c r="BG953" i="17"/>
  <c r="BI959" i="17"/>
  <c r="BK953" i="17"/>
  <c r="BM959" i="17"/>
  <c r="E973" i="17"/>
  <c r="K969" i="17"/>
  <c r="M969" i="17"/>
  <c r="O967" i="17"/>
  <c r="G977" i="17"/>
  <c r="I977" i="17"/>
  <c r="M979" i="17"/>
  <c r="O978" i="17"/>
  <c r="O984" i="17"/>
  <c r="O976" i="17"/>
  <c r="O982" i="17"/>
  <c r="O974" i="17"/>
  <c r="O980" i="17"/>
  <c r="Q984" i="17"/>
  <c r="Q976" i="17"/>
  <c r="Q982" i="17"/>
  <c r="Q974" i="17"/>
  <c r="Q980" i="17"/>
  <c r="Q978" i="17"/>
  <c r="W985" i="17"/>
  <c r="Y984" i="17"/>
  <c r="Y976" i="17"/>
  <c r="Y982" i="17"/>
  <c r="Y974" i="17"/>
  <c r="Y980" i="17"/>
  <c r="Y978" i="17"/>
  <c r="AC975" i="17"/>
  <c r="AE985" i="17"/>
  <c r="AG985" i="17"/>
  <c r="AM981" i="17"/>
  <c r="AO981" i="17"/>
  <c r="AQ979" i="17"/>
  <c r="AU977" i="17"/>
  <c r="AW977" i="17"/>
  <c r="AY975" i="17"/>
  <c r="BA979" i="17"/>
  <c r="BC977" i="17"/>
  <c r="BE981" i="17"/>
  <c r="BG979" i="17"/>
  <c r="BK981" i="17"/>
  <c r="G997" i="17"/>
  <c r="O997" i="17"/>
  <c r="W997" i="17"/>
  <c r="AA995" i="17"/>
  <c r="AA987" i="17"/>
  <c r="AA994" i="17"/>
  <c r="AA986" i="17"/>
  <c r="AA992" i="17"/>
  <c r="AA991" i="17"/>
  <c r="AA990" i="17"/>
  <c r="AA996" i="17"/>
  <c r="AA988" i="17"/>
  <c r="AI995" i="17"/>
  <c r="AI987" i="17"/>
  <c r="AI994" i="17"/>
  <c r="AI986" i="17"/>
  <c r="AI992" i="17"/>
  <c r="AI991" i="17"/>
  <c r="AI990" i="17"/>
  <c r="AI996" i="17"/>
  <c r="AI988" i="17"/>
  <c r="AQ995" i="17"/>
  <c r="AQ987" i="17"/>
  <c r="AQ994" i="17"/>
  <c r="AQ986" i="17"/>
  <c r="AQ992" i="17"/>
  <c r="AQ991" i="17"/>
  <c r="AQ990" i="17"/>
  <c r="AQ996" i="17"/>
  <c r="AQ988" i="17"/>
  <c r="AY993" i="17"/>
  <c r="BK989" i="17"/>
  <c r="G1005" i="17"/>
  <c r="P1017" i="17"/>
  <c r="X1015" i="17"/>
  <c r="X1014" i="17"/>
  <c r="X1021" i="17"/>
  <c r="X1013" i="17"/>
  <c r="X1020" i="17"/>
  <c r="X1012" i="17"/>
  <c r="X1019" i="17"/>
  <c r="X1011" i="17"/>
  <c r="X1018" i="17"/>
  <c r="X1010" i="17"/>
  <c r="X1016" i="17"/>
  <c r="AV1017" i="17"/>
  <c r="AX953" i="17"/>
  <c r="AX961" i="17"/>
  <c r="BB957" i="17"/>
  <c r="BJ957" i="17"/>
  <c r="BP951" i="17"/>
  <c r="BP959" i="17"/>
  <c r="F969" i="17"/>
  <c r="H967" i="17"/>
  <c r="L963" i="17"/>
  <c r="L971" i="17"/>
  <c r="N969" i="17"/>
  <c r="P967" i="17"/>
  <c r="H975" i="17"/>
  <c r="H983" i="17"/>
  <c r="J981" i="17"/>
  <c r="L979" i="17"/>
  <c r="CD979" i="17" s="1"/>
  <c r="P975" i="17"/>
  <c r="P983" i="17"/>
  <c r="R981" i="17"/>
  <c r="T979" i="17"/>
  <c r="X975" i="17"/>
  <c r="X983" i="17"/>
  <c r="Z981" i="17"/>
  <c r="AB979" i="17"/>
  <c r="AF975" i="17"/>
  <c r="AF983" i="17"/>
  <c r="AH981" i="17"/>
  <c r="AJ979" i="17"/>
  <c r="AN975" i="17"/>
  <c r="AN983" i="17"/>
  <c r="AP981" i="17"/>
  <c r="AR979" i="17"/>
  <c r="AV975" i="17"/>
  <c r="AV983" i="17"/>
  <c r="AX981" i="17"/>
  <c r="AZ979" i="17"/>
  <c r="BB977" i="17"/>
  <c r="BB985" i="17"/>
  <c r="BD975" i="17"/>
  <c r="BD983" i="17"/>
  <c r="BF981" i="17"/>
  <c r="BH979" i="17"/>
  <c r="BJ977" i="17"/>
  <c r="BJ985" i="17"/>
  <c r="BL975" i="17"/>
  <c r="BL983" i="17"/>
  <c r="BM978" i="17"/>
  <c r="BN981" i="17"/>
  <c r="BP979" i="17"/>
  <c r="E986" i="17"/>
  <c r="E994" i="17"/>
  <c r="H987" i="17"/>
  <c r="H995" i="17"/>
  <c r="I990" i="17"/>
  <c r="J993" i="17"/>
  <c r="L991" i="17"/>
  <c r="M986" i="17"/>
  <c r="M994" i="17"/>
  <c r="P987" i="17"/>
  <c r="P995" i="17"/>
  <c r="Q990" i="17"/>
  <c r="R993" i="17"/>
  <c r="T991" i="17"/>
  <c r="U986" i="17"/>
  <c r="U994" i="17"/>
  <c r="X987" i="17"/>
  <c r="X995" i="17"/>
  <c r="Y990" i="17"/>
  <c r="Z993" i="17"/>
  <c r="AB991" i="17"/>
  <c r="AC986" i="17"/>
  <c r="AC994" i="17"/>
  <c r="AF987" i="17"/>
  <c r="AF995" i="17"/>
  <c r="AG990" i="17"/>
  <c r="AH993" i="17"/>
  <c r="AJ991" i="17"/>
  <c r="AK986" i="17"/>
  <c r="AK994" i="17"/>
  <c r="AN987" i="17"/>
  <c r="AN995" i="17"/>
  <c r="AO990" i="17"/>
  <c r="AP993" i="17"/>
  <c r="AR991" i="17"/>
  <c r="AS986" i="17"/>
  <c r="AS994" i="17"/>
  <c r="AV987" i="17"/>
  <c r="AV995" i="17"/>
  <c r="AW990" i="17"/>
  <c r="AX993" i="17"/>
  <c r="AZ991" i="17"/>
  <c r="BA986" i="17"/>
  <c r="BA994" i="17"/>
  <c r="BD987" i="17"/>
  <c r="BD995" i="17"/>
  <c r="BE990" i="17"/>
  <c r="BF993" i="17"/>
  <c r="BH991" i="17"/>
  <c r="BI986" i="17"/>
  <c r="BI994" i="17"/>
  <c r="BL987" i="17"/>
  <c r="BL995" i="17"/>
  <c r="BM990" i="17"/>
  <c r="BN993" i="17"/>
  <c r="BO988" i="17"/>
  <c r="BO996" i="17"/>
  <c r="BP991" i="17"/>
  <c r="E998" i="17"/>
  <c r="E1006" i="17"/>
  <c r="H999" i="17"/>
  <c r="H1007" i="17"/>
  <c r="I1002" i="17"/>
  <c r="J1005" i="17"/>
  <c r="CB1005" i="17" s="1"/>
  <c r="K1000" i="17"/>
  <c r="K1008" i="17"/>
  <c r="L1003" i="17"/>
  <c r="CD1003" i="17" s="1"/>
  <c r="M998" i="17"/>
  <c r="M1006" i="17"/>
  <c r="P999" i="17"/>
  <c r="P1007" i="17"/>
  <c r="Q1002" i="17"/>
  <c r="R1005" i="17"/>
  <c r="S1000" i="17"/>
  <c r="S1008" i="17"/>
  <c r="T1003" i="17"/>
  <c r="U998" i="17"/>
  <c r="U1006" i="17"/>
  <c r="X999" i="17"/>
  <c r="X1007" i="17"/>
  <c r="Y1002" i="17"/>
  <c r="Z1005" i="17"/>
  <c r="AA1000" i="17"/>
  <c r="AA1008" i="17"/>
  <c r="AB1003" i="17"/>
  <c r="AC998" i="17"/>
  <c r="AC1006" i="17"/>
  <c r="AF999" i="17"/>
  <c r="AF1007" i="17"/>
  <c r="AG1002" i="17"/>
  <c r="AH1005" i="17"/>
  <c r="AI1000" i="17"/>
  <c r="AI1008" i="17"/>
  <c r="AJ1003" i="17"/>
  <c r="AK998" i="17"/>
  <c r="AK1006" i="17"/>
  <c r="AN999" i="17"/>
  <c r="AN1007" i="17"/>
  <c r="AO1002" i="17"/>
  <c r="AP1005" i="17"/>
  <c r="AQ1000" i="17"/>
  <c r="AQ1008" i="17"/>
  <c r="AR1003" i="17"/>
  <c r="AS998" i="17"/>
  <c r="AS1006" i="17"/>
  <c r="AV999" i="17"/>
  <c r="AV1007" i="17"/>
  <c r="AW1002" i="17"/>
  <c r="AX1005" i="17"/>
  <c r="AY1000" i="17"/>
  <c r="AY1008" i="17"/>
  <c r="AZ1003" i="17"/>
  <c r="BA998" i="17"/>
  <c r="BA1006" i="17"/>
  <c r="BB1001" i="17"/>
  <c r="BB1009" i="17"/>
  <c r="BD999" i="17"/>
  <c r="BD1007" i="17"/>
  <c r="BE1002" i="17"/>
  <c r="BF1005" i="17"/>
  <c r="BG1000" i="17"/>
  <c r="BG1008" i="17"/>
  <c r="BH1003" i="17"/>
  <c r="BI998" i="17"/>
  <c r="BI1006" i="17"/>
  <c r="BJ1001" i="17"/>
  <c r="BJ1009" i="17"/>
  <c r="BL999" i="17"/>
  <c r="BL1007" i="17"/>
  <c r="BM1002" i="17"/>
  <c r="BN1005" i="17"/>
  <c r="BO1000" i="17"/>
  <c r="BO1008" i="17"/>
  <c r="BP1003" i="17"/>
  <c r="E1015" i="17"/>
  <c r="F1010" i="17"/>
  <c r="F1018" i="17"/>
  <c r="G1013" i="17"/>
  <c r="G1021" i="17"/>
  <c r="I1011" i="17"/>
  <c r="CA1011" i="17" s="1"/>
  <c r="I1019" i="17"/>
  <c r="J1014" i="17"/>
  <c r="CB1014" i="17" s="1"/>
  <c r="K1017" i="17"/>
  <c r="CC1017" i="17" s="1"/>
  <c r="L1012" i="17"/>
  <c r="L1020" i="17"/>
  <c r="M1015" i="17"/>
  <c r="N1010" i="17"/>
  <c r="N1018" i="17"/>
  <c r="O1013" i="17"/>
  <c r="O1021" i="17"/>
  <c r="Q1011" i="17"/>
  <c r="Q1019" i="17"/>
  <c r="R1014" i="17"/>
  <c r="S1017" i="17"/>
  <c r="T1012" i="17"/>
  <c r="T1020" i="17"/>
  <c r="U1015" i="17"/>
  <c r="V1010" i="17"/>
  <c r="V1018" i="17"/>
  <c r="W1013" i="17"/>
  <c r="W1021" i="17"/>
  <c r="Y1011" i="17"/>
  <c r="Y1019" i="17"/>
  <c r="Z1014" i="17"/>
  <c r="AA1017" i="17"/>
  <c r="AB1012" i="17"/>
  <c r="AB1020" i="17"/>
  <c r="AC1015" i="17"/>
  <c r="AD1010" i="17"/>
  <c r="AD1018" i="17"/>
  <c r="AG1011" i="17"/>
  <c r="AG1019" i="17"/>
  <c r="AH1014" i="17"/>
  <c r="AI1017" i="17"/>
  <c r="AJ1012" i="17"/>
  <c r="AJ1020" i="17"/>
  <c r="AK1015" i="17"/>
  <c r="AL1010" i="17"/>
  <c r="AL1018" i="17"/>
  <c r="AO1011" i="17"/>
  <c r="AO1019" i="17"/>
  <c r="AP1014" i="17"/>
  <c r="AQ1017" i="17"/>
  <c r="AR1012" i="17"/>
  <c r="AR1020" i="17"/>
  <c r="AS1015" i="17"/>
  <c r="AT1010" i="17"/>
  <c r="AT1018" i="17"/>
  <c r="AW1011" i="17"/>
  <c r="AW1019" i="17"/>
  <c r="AX1014" i="17"/>
  <c r="AY1017" i="17"/>
  <c r="AZ1012" i="17"/>
  <c r="AZ1020" i="17"/>
  <c r="BA1015" i="17"/>
  <c r="BB1010" i="17"/>
  <c r="BB1018" i="17"/>
  <c r="BE1011" i="17"/>
  <c r="BE1019" i="17"/>
  <c r="BF1014" i="17"/>
  <c r="BG1017" i="17"/>
  <c r="BH1012" i="17"/>
  <c r="BH1020" i="17"/>
  <c r="BI1015" i="17"/>
  <c r="BJ1010" i="17"/>
  <c r="BJ1018" i="17"/>
  <c r="BL1016" i="17"/>
  <c r="BM1011" i="17"/>
  <c r="BM1019" i="17"/>
  <c r="BN1014" i="17"/>
  <c r="BO1017" i="17"/>
  <c r="BP1012" i="17"/>
  <c r="BP1020" i="17"/>
  <c r="G1030" i="17"/>
  <c r="G1022" i="17"/>
  <c r="G1033" i="17"/>
  <c r="G1025" i="17"/>
  <c r="G1032" i="17"/>
  <c r="M1023" i="17"/>
  <c r="N1026" i="17"/>
  <c r="V1027" i="17"/>
  <c r="V1031" i="17"/>
  <c r="V1023" i="17"/>
  <c r="V1030" i="17"/>
  <c r="V1022" i="17"/>
  <c r="V1028" i="17"/>
  <c r="W1024" i="17"/>
  <c r="AD1027" i="17"/>
  <c r="AD1031" i="17"/>
  <c r="AD1023" i="17"/>
  <c r="AD1030" i="17"/>
  <c r="AD1022" i="17"/>
  <c r="AD1028" i="17"/>
  <c r="AE1024" i="17"/>
  <c r="AL1027" i="17"/>
  <c r="AL1031" i="17"/>
  <c r="AL1023" i="17"/>
  <c r="AL1030" i="17"/>
  <c r="AL1022" i="17"/>
  <c r="AL1028" i="17"/>
  <c r="AM1024" i="17"/>
  <c r="AT1027" i="17"/>
  <c r="AT1031" i="17"/>
  <c r="AT1023" i="17"/>
  <c r="AT1030" i="17"/>
  <c r="AT1022" i="17"/>
  <c r="AT1028" i="17"/>
  <c r="AU1024" i="17"/>
  <c r="BB1027" i="17"/>
  <c r="BB1031" i="17"/>
  <c r="BB1023" i="17"/>
  <c r="BB1030" i="17"/>
  <c r="BB1022" i="17"/>
  <c r="BB1028" i="17"/>
  <c r="BC1024" i="17"/>
  <c r="BJ1027" i="17"/>
  <c r="BJ1031" i="17"/>
  <c r="BJ1023" i="17"/>
  <c r="BJ1030" i="17"/>
  <c r="BJ1022" i="17"/>
  <c r="BJ1028" i="17"/>
  <c r="BK1024" i="17"/>
  <c r="BR1024" i="17"/>
  <c r="CI1024" i="17"/>
  <c r="S1051" i="17"/>
  <c r="S1057" i="17"/>
  <c r="S1049" i="17"/>
  <c r="S1056" i="17"/>
  <c r="S1048" i="17"/>
  <c r="S1055" i="17"/>
  <c r="S1047" i="17"/>
  <c r="S1054" i="17"/>
  <c r="S1046" i="17"/>
  <c r="S1052" i="17"/>
  <c r="AB1054" i="17"/>
  <c r="AB1046" i="17"/>
  <c r="AB1052" i="17"/>
  <c r="AB1051" i="17"/>
  <c r="AB1050" i="17"/>
  <c r="AB1057" i="17"/>
  <c r="AB1049" i="17"/>
  <c r="AB1055" i="17"/>
  <c r="AB1047" i="17"/>
  <c r="W1062" i="17"/>
  <c r="W1066" i="17"/>
  <c r="W1058" i="17"/>
  <c r="W1069" i="17"/>
  <c r="W1059" i="17"/>
  <c r="W1067" i="17"/>
  <c r="W1065" i="17"/>
  <c r="W1064" i="17"/>
  <c r="W1063" i="17"/>
  <c r="W1061" i="17"/>
  <c r="W1060" i="17"/>
  <c r="AG1068" i="17"/>
  <c r="AG1060" i="17"/>
  <c r="AG1064" i="17"/>
  <c r="AG1069" i="17"/>
  <c r="AG1058" i="17"/>
  <c r="AG1066" i="17"/>
  <c r="AG1065" i="17"/>
  <c r="AG1063" i="17"/>
  <c r="AG1062" i="17"/>
  <c r="AG1061" i="17"/>
  <c r="AG1059" i="17"/>
  <c r="G1079" i="17"/>
  <c r="G1071" i="17"/>
  <c r="G1078" i="17"/>
  <c r="G1070" i="17"/>
  <c r="G1075" i="17"/>
  <c r="G1072" i="17"/>
  <c r="G1081" i="17"/>
  <c r="G1080" i="17"/>
  <c r="G1077" i="17"/>
  <c r="G1076" i="17"/>
  <c r="G1074" i="17"/>
  <c r="G1073" i="17"/>
  <c r="BL1017" i="17"/>
  <c r="E1032" i="17"/>
  <c r="E1024" i="17"/>
  <c r="E1030" i="17"/>
  <c r="J1031" i="17"/>
  <c r="J1023" i="17"/>
  <c r="J1027" i="17"/>
  <c r="CB1027" i="17" s="1"/>
  <c r="J1026" i="17"/>
  <c r="J1032" i="17"/>
  <c r="J1024" i="17"/>
  <c r="U1032" i="17"/>
  <c r="U1024" i="17"/>
  <c r="U1028" i="17"/>
  <c r="U1027" i="17"/>
  <c r="U1033" i="17"/>
  <c r="U1025" i="17"/>
  <c r="AC1032" i="17"/>
  <c r="AC1024" i="17"/>
  <c r="AC1028" i="17"/>
  <c r="AC1027" i="17"/>
  <c r="AC1033" i="17"/>
  <c r="AC1025" i="17"/>
  <c r="AK1032" i="17"/>
  <c r="AK1024" i="17"/>
  <c r="AK1028" i="17"/>
  <c r="AK1027" i="17"/>
  <c r="AK1033" i="17"/>
  <c r="AK1025" i="17"/>
  <c r="AS1032" i="17"/>
  <c r="AS1024" i="17"/>
  <c r="AS1028" i="17"/>
  <c r="AS1027" i="17"/>
  <c r="AS1033" i="17"/>
  <c r="AS1025" i="17"/>
  <c r="BA1032" i="17"/>
  <c r="BA1024" i="17"/>
  <c r="BA1028" i="17"/>
  <c r="BA1027" i="17"/>
  <c r="BA1033" i="17"/>
  <c r="BA1025" i="17"/>
  <c r="BI1032" i="17"/>
  <c r="BI1024" i="17"/>
  <c r="BI1028" i="17"/>
  <c r="BI1027" i="17"/>
  <c r="BI1033" i="17"/>
  <c r="BI1025" i="17"/>
  <c r="AQ1051" i="17"/>
  <c r="AQ1057" i="17"/>
  <c r="AQ1049" i="17"/>
  <c r="AQ1056" i="17"/>
  <c r="AQ1048" i="17"/>
  <c r="AQ1055" i="17"/>
  <c r="AQ1047" i="17"/>
  <c r="AQ1054" i="17"/>
  <c r="AQ1046" i="17"/>
  <c r="AQ1052" i="17"/>
  <c r="Z1063" i="17"/>
  <c r="Z1067" i="17"/>
  <c r="Z1059" i="17"/>
  <c r="Z1069" i="17"/>
  <c r="Z1058" i="17"/>
  <c r="Z1066" i="17"/>
  <c r="Z1065" i="17"/>
  <c r="Z1064" i="17"/>
  <c r="Z1062" i="17"/>
  <c r="Z1061" i="17"/>
  <c r="Z1060" i="17"/>
  <c r="AD1067" i="17"/>
  <c r="AD1059" i="17"/>
  <c r="AD1063" i="17"/>
  <c r="AD1069" i="17"/>
  <c r="AD1058" i="17"/>
  <c r="AD1066" i="17"/>
  <c r="AD1065" i="17"/>
  <c r="AD1064" i="17"/>
  <c r="AD1062" i="17"/>
  <c r="AD1061" i="17"/>
  <c r="AD1060" i="17"/>
  <c r="AL1067" i="17"/>
  <c r="AL1059" i="17"/>
  <c r="AL1066" i="17"/>
  <c r="AL1058" i="17"/>
  <c r="AL1063" i="17"/>
  <c r="AL1060" i="17"/>
  <c r="AL1069" i="17"/>
  <c r="AL1068" i="17"/>
  <c r="AL1065" i="17"/>
  <c r="AL1064" i="17"/>
  <c r="AL1062" i="17"/>
  <c r="AL1061" i="17"/>
  <c r="H1074" i="17"/>
  <c r="H1081" i="17"/>
  <c r="H1073" i="17"/>
  <c r="H1078" i="17"/>
  <c r="H1070" i="17"/>
  <c r="H1071" i="17"/>
  <c r="H1080" i="17"/>
  <c r="H1079" i="17"/>
  <c r="H1077" i="17"/>
  <c r="H1076" i="17"/>
  <c r="H1075" i="17"/>
  <c r="H1072" i="17"/>
  <c r="H969" i="17"/>
  <c r="P969" i="17"/>
  <c r="L981" i="17"/>
  <c r="T981" i="17"/>
  <c r="X977" i="17"/>
  <c r="X985" i="17"/>
  <c r="AB981" i="17"/>
  <c r="AJ981" i="17"/>
  <c r="AR981" i="17"/>
  <c r="AZ981" i="17"/>
  <c r="BD977" i="17"/>
  <c r="BD985" i="17"/>
  <c r="BH981" i="17"/>
  <c r="BM980" i="17"/>
  <c r="BP981" i="17"/>
  <c r="E988" i="17"/>
  <c r="E996" i="17"/>
  <c r="I992" i="17"/>
  <c r="L993" i="17"/>
  <c r="M988" i="17"/>
  <c r="M996" i="17"/>
  <c r="Q992" i="17"/>
  <c r="T993" i="17"/>
  <c r="U988" i="17"/>
  <c r="U996" i="17"/>
  <c r="X989" i="17"/>
  <c r="X997" i="17"/>
  <c r="Y992" i="17"/>
  <c r="AB993" i="17"/>
  <c r="AC988" i="17"/>
  <c r="AC996" i="17"/>
  <c r="AG992" i="17"/>
  <c r="AJ993" i="17"/>
  <c r="AK988" i="17"/>
  <c r="AK996" i="17"/>
  <c r="AO992" i="17"/>
  <c r="AR993" i="17"/>
  <c r="AS988" i="17"/>
  <c r="AS996" i="17"/>
  <c r="AV989" i="17"/>
  <c r="AV997" i="17"/>
  <c r="AW992" i="17"/>
  <c r="AZ993" i="17"/>
  <c r="BA988" i="17"/>
  <c r="BA996" i="17"/>
  <c r="BD989" i="17"/>
  <c r="BD997" i="17"/>
  <c r="BE992" i="17"/>
  <c r="BH993" i="17"/>
  <c r="BI988" i="17"/>
  <c r="BI996" i="17"/>
  <c r="BM992" i="17"/>
  <c r="BO990" i="17"/>
  <c r="BP993" i="17"/>
  <c r="E1000" i="17"/>
  <c r="E1008" i="17"/>
  <c r="I1004" i="17"/>
  <c r="CA1004" i="17" s="1"/>
  <c r="K1002" i="17"/>
  <c r="L1005" i="17"/>
  <c r="CD1005" i="17" s="1"/>
  <c r="M1000" i="17"/>
  <c r="M1008" i="17"/>
  <c r="Q1004" i="17"/>
  <c r="S1002" i="17"/>
  <c r="T1005" i="17"/>
  <c r="U1000" i="17"/>
  <c r="U1008" i="17"/>
  <c r="X1001" i="17"/>
  <c r="X1009" i="17"/>
  <c r="Y1004" i="17"/>
  <c r="AA1002" i="17"/>
  <c r="AB1005" i="17"/>
  <c r="AC1000" i="17"/>
  <c r="AC1008" i="17"/>
  <c r="AF1001" i="17"/>
  <c r="AF1009" i="17"/>
  <c r="AG1004" i="17"/>
  <c r="AI1002" i="17"/>
  <c r="AJ1005" i="17"/>
  <c r="AK1000" i="17"/>
  <c r="AK1008" i="17"/>
  <c r="AN1001" i="17"/>
  <c r="AN1009" i="17"/>
  <c r="AO1004" i="17"/>
  <c r="AQ1002" i="17"/>
  <c r="AR1005" i="17"/>
  <c r="AS1000" i="17"/>
  <c r="AS1008" i="17"/>
  <c r="AV1001" i="17"/>
  <c r="AV1009" i="17"/>
  <c r="AW1004" i="17"/>
  <c r="AY1002" i="17"/>
  <c r="AZ1005" i="17"/>
  <c r="BA1000" i="17"/>
  <c r="BA1008" i="17"/>
  <c r="BD1001" i="17"/>
  <c r="BD1009" i="17"/>
  <c r="BE1004" i="17"/>
  <c r="BG1002" i="17"/>
  <c r="BH1005" i="17"/>
  <c r="BI1000" i="17"/>
  <c r="BI1008" i="17"/>
  <c r="BL1001" i="17"/>
  <c r="BL1009" i="17"/>
  <c r="BM1004" i="17"/>
  <c r="BO1002" i="17"/>
  <c r="BP1005" i="17"/>
  <c r="E1017" i="17"/>
  <c r="F1012" i="17"/>
  <c r="F1020" i="17"/>
  <c r="I1013" i="17"/>
  <c r="CA1013" i="17" s="1"/>
  <c r="I1021" i="17"/>
  <c r="J1016" i="17"/>
  <c r="CB1016" i="17" s="1"/>
  <c r="L1014" i="17"/>
  <c r="CD1014" i="17" s="1"/>
  <c r="M1017" i="17"/>
  <c r="N1012" i="17"/>
  <c r="N1020" i="17"/>
  <c r="Q1013" i="17"/>
  <c r="Q1021" i="17"/>
  <c r="R1016" i="17"/>
  <c r="T1014" i="17"/>
  <c r="U1017" i="17"/>
  <c r="V1012" i="17"/>
  <c r="V1020" i="17"/>
  <c r="Y1013" i="17"/>
  <c r="Y1021" i="17"/>
  <c r="Z1016" i="17"/>
  <c r="AB1014" i="17"/>
  <c r="AC1017" i="17"/>
  <c r="AD1012" i="17"/>
  <c r="AD1020" i="17"/>
  <c r="AG1013" i="17"/>
  <c r="AG1021" i="17"/>
  <c r="AH1016" i="17"/>
  <c r="AJ1014" i="17"/>
  <c r="AK1017" i="17"/>
  <c r="AL1012" i="17"/>
  <c r="AL1020" i="17"/>
  <c r="AO1013" i="17"/>
  <c r="AO1021" i="17"/>
  <c r="AP1016" i="17"/>
  <c r="AR1014" i="17"/>
  <c r="AS1017" i="17"/>
  <c r="AT1012" i="17"/>
  <c r="AT1020" i="17"/>
  <c r="AW1013" i="17"/>
  <c r="AW1021" i="17"/>
  <c r="AX1016" i="17"/>
  <c r="AZ1014" i="17"/>
  <c r="BA1017" i="17"/>
  <c r="BB1012" i="17"/>
  <c r="BB1020" i="17"/>
  <c r="BE1013" i="17"/>
  <c r="BE1021" i="17"/>
  <c r="BF1016" i="17"/>
  <c r="BH1014" i="17"/>
  <c r="BI1017" i="17"/>
  <c r="BJ1012" i="17"/>
  <c r="BJ1020" i="17"/>
  <c r="BL1010" i="17"/>
  <c r="BL1018" i="17"/>
  <c r="BM1013" i="17"/>
  <c r="BM1021" i="17"/>
  <c r="BN1016" i="17"/>
  <c r="BP1014" i="17"/>
  <c r="E1022" i="17"/>
  <c r="E1031" i="17"/>
  <c r="J1022" i="17"/>
  <c r="CB1022" i="17" s="1"/>
  <c r="N1032" i="17"/>
  <c r="U1022" i="17"/>
  <c r="W1028" i="17"/>
  <c r="AC1022" i="17"/>
  <c r="AE1028" i="17"/>
  <c r="AK1022" i="17"/>
  <c r="AM1028" i="17"/>
  <c r="AS1022" i="17"/>
  <c r="AU1028" i="17"/>
  <c r="BA1022" i="17"/>
  <c r="BC1028" i="17"/>
  <c r="BI1022" i="17"/>
  <c r="BR1022" i="17"/>
  <c r="AQ1050" i="17"/>
  <c r="AZ1054" i="17"/>
  <c r="AZ1046" i="17"/>
  <c r="AZ1052" i="17"/>
  <c r="AZ1051" i="17"/>
  <c r="AZ1050" i="17"/>
  <c r="AZ1057" i="17"/>
  <c r="AZ1049" i="17"/>
  <c r="AZ1055" i="17"/>
  <c r="AZ1047" i="17"/>
  <c r="Z1068" i="17"/>
  <c r="AD1068" i="17"/>
  <c r="AM1062" i="17"/>
  <c r="AM1069" i="17"/>
  <c r="AM1061" i="17"/>
  <c r="AM1066" i="17"/>
  <c r="AM1058" i="17"/>
  <c r="AM1059" i="17"/>
  <c r="AM1068" i="17"/>
  <c r="AM1067" i="17"/>
  <c r="AM1065" i="17"/>
  <c r="AM1064" i="17"/>
  <c r="AM1063" i="17"/>
  <c r="AM1060" i="17"/>
  <c r="AT1087" i="17"/>
  <c r="AT1086" i="17"/>
  <c r="AT1092" i="17"/>
  <c r="AT1084" i="17"/>
  <c r="AT1091" i="17"/>
  <c r="AT1083" i="17"/>
  <c r="AT1088" i="17"/>
  <c r="AT1082" i="17"/>
  <c r="AT1093" i="17"/>
  <c r="AT1090" i="17"/>
  <c r="AT1089" i="17"/>
  <c r="AT1085" i="17"/>
  <c r="BM981" i="17"/>
  <c r="E989" i="17"/>
  <c r="E997" i="17"/>
  <c r="I993" i="17"/>
  <c r="M989" i="17"/>
  <c r="M997" i="17"/>
  <c r="Q993" i="17"/>
  <c r="U989" i="17"/>
  <c r="U997" i="17"/>
  <c r="Y993" i="17"/>
  <c r="AC989" i="17"/>
  <c r="AC997" i="17"/>
  <c r="AG993" i="17"/>
  <c r="AK989" i="17"/>
  <c r="AK997" i="17"/>
  <c r="AO993" i="17"/>
  <c r="AS989" i="17"/>
  <c r="AS997" i="17"/>
  <c r="AW993" i="17"/>
  <c r="BA989" i="17"/>
  <c r="BA997" i="17"/>
  <c r="BE993" i="17"/>
  <c r="BI989" i="17"/>
  <c r="BI997" i="17"/>
  <c r="BM993" i="17"/>
  <c r="BO991" i="17"/>
  <c r="E1001" i="17"/>
  <c r="E1009" i="17"/>
  <c r="I1005" i="17"/>
  <c r="CA1005" i="17" s="1"/>
  <c r="K1003" i="17"/>
  <c r="CC1003" i="17" s="1"/>
  <c r="M1001" i="17"/>
  <c r="M1009" i="17"/>
  <c r="Q1005" i="17"/>
  <c r="S1003" i="17"/>
  <c r="U1001" i="17"/>
  <c r="U1009" i="17"/>
  <c r="Y1005" i="17"/>
  <c r="AA1003" i="17"/>
  <c r="AC1001" i="17"/>
  <c r="AC1009" i="17"/>
  <c r="AG1005" i="17"/>
  <c r="AI1003" i="17"/>
  <c r="AK1001" i="17"/>
  <c r="AK1009" i="17"/>
  <c r="AO1005" i="17"/>
  <c r="AQ1003" i="17"/>
  <c r="AS1001" i="17"/>
  <c r="AS1009" i="17"/>
  <c r="AW1005" i="17"/>
  <c r="AY1003" i="17"/>
  <c r="BA1001" i="17"/>
  <c r="BA1009" i="17"/>
  <c r="BE1005" i="17"/>
  <c r="BG1003" i="17"/>
  <c r="BI1001" i="17"/>
  <c r="BI1009" i="17"/>
  <c r="BM1005" i="17"/>
  <c r="BO1003" i="17"/>
  <c r="F1013" i="17"/>
  <c r="F1021" i="17"/>
  <c r="J1017" i="17"/>
  <c r="CB1017" i="17" s="1"/>
  <c r="L1015" i="17"/>
  <c r="CD1015" i="17" s="1"/>
  <c r="N1013" i="17"/>
  <c r="N1021" i="17"/>
  <c r="R1017" i="17"/>
  <c r="T1015" i="17"/>
  <c r="V1013" i="17"/>
  <c r="V1021" i="17"/>
  <c r="Z1017" i="17"/>
  <c r="AB1015" i="17"/>
  <c r="AD1013" i="17"/>
  <c r="AD1021" i="17"/>
  <c r="AH1017" i="17"/>
  <c r="AJ1015" i="17"/>
  <c r="AL1013" i="17"/>
  <c r="AL1021" i="17"/>
  <c r="AP1017" i="17"/>
  <c r="AR1015" i="17"/>
  <c r="AT1013" i="17"/>
  <c r="AT1021" i="17"/>
  <c r="AX1017" i="17"/>
  <c r="AZ1015" i="17"/>
  <c r="BB1013" i="17"/>
  <c r="BB1021" i="17"/>
  <c r="BF1017" i="17"/>
  <c r="BH1015" i="17"/>
  <c r="BJ1013" i="17"/>
  <c r="BJ1021" i="17"/>
  <c r="BL1011" i="17"/>
  <c r="BL1019" i="17"/>
  <c r="BN1017" i="17"/>
  <c r="BP1015" i="17"/>
  <c r="E1023" i="17"/>
  <c r="E1033" i="17"/>
  <c r="J1025" i="17"/>
  <c r="CB1025" i="17" s="1"/>
  <c r="U1023" i="17"/>
  <c r="W1029" i="17"/>
  <c r="Z1031" i="17"/>
  <c r="Z1023" i="17"/>
  <c r="Z1027" i="17"/>
  <c r="Z1026" i="17"/>
  <c r="Z1032" i="17"/>
  <c r="Z1024" i="17"/>
  <c r="AC1023" i="17"/>
  <c r="AE1029" i="17"/>
  <c r="AH1031" i="17"/>
  <c r="AH1023" i="17"/>
  <c r="AH1027" i="17"/>
  <c r="AH1026" i="17"/>
  <c r="AH1032" i="17"/>
  <c r="AH1024" i="17"/>
  <c r="AK1023" i="17"/>
  <c r="AM1029" i="17"/>
  <c r="AP1031" i="17"/>
  <c r="AP1023" i="17"/>
  <c r="AP1027" i="17"/>
  <c r="AP1026" i="17"/>
  <c r="AP1032" i="17"/>
  <c r="AP1024" i="17"/>
  <c r="AS1023" i="17"/>
  <c r="AU1029" i="17"/>
  <c r="AX1031" i="17"/>
  <c r="AX1023" i="17"/>
  <c r="AX1027" i="17"/>
  <c r="AX1026" i="17"/>
  <c r="AX1032" i="17"/>
  <c r="AX1024" i="17"/>
  <c r="BA1023" i="17"/>
  <c r="BC1029" i="17"/>
  <c r="BF1031" i="17"/>
  <c r="BF1023" i="17"/>
  <c r="BF1027" i="17"/>
  <c r="BF1026" i="17"/>
  <c r="BF1032" i="17"/>
  <c r="BF1024" i="17"/>
  <c r="BI1023" i="17"/>
  <c r="BN1031" i="17"/>
  <c r="BN1023" i="17"/>
  <c r="BN1027" i="17"/>
  <c r="BN1026" i="17"/>
  <c r="BN1032" i="17"/>
  <c r="BN1024" i="17"/>
  <c r="BR1027" i="17"/>
  <c r="K1051" i="17"/>
  <c r="K1057" i="17"/>
  <c r="K1049" i="17"/>
  <c r="K1056" i="17"/>
  <c r="K1048" i="17"/>
  <c r="K1055" i="17"/>
  <c r="K1047" i="17"/>
  <c r="K1054" i="17"/>
  <c r="K1046" i="17"/>
  <c r="CC1046" i="17" s="1"/>
  <c r="K1052" i="17"/>
  <c r="CC1052" i="17" s="1"/>
  <c r="T1054" i="17"/>
  <c r="T1046" i="17"/>
  <c r="T1052" i="17"/>
  <c r="T1051" i="17"/>
  <c r="T1050" i="17"/>
  <c r="T1057" i="17"/>
  <c r="T1049" i="17"/>
  <c r="T1055" i="17"/>
  <c r="T1047" i="17"/>
  <c r="AI1051" i="17"/>
  <c r="AI1057" i="17"/>
  <c r="AI1049" i="17"/>
  <c r="AI1056" i="17"/>
  <c r="AI1048" i="17"/>
  <c r="AI1055" i="17"/>
  <c r="AI1047" i="17"/>
  <c r="AI1054" i="17"/>
  <c r="AI1046" i="17"/>
  <c r="AI1052" i="17"/>
  <c r="AQ1053" i="17"/>
  <c r="AZ1048" i="17"/>
  <c r="E1064" i="17"/>
  <c r="E1068" i="17"/>
  <c r="E1060" i="17"/>
  <c r="E1069" i="17"/>
  <c r="E1058" i="17"/>
  <c r="E1066" i="17"/>
  <c r="E1065" i="17"/>
  <c r="E1063" i="17"/>
  <c r="E1062" i="17"/>
  <c r="E1061" i="17"/>
  <c r="E1059" i="17"/>
  <c r="N1076" i="17"/>
  <c r="N1075" i="17"/>
  <c r="N1080" i="17"/>
  <c r="N1072" i="17"/>
  <c r="N1070" i="17"/>
  <c r="N1079" i="17"/>
  <c r="N1078" i="17"/>
  <c r="N1077" i="17"/>
  <c r="N1074" i="17"/>
  <c r="N1073" i="17"/>
  <c r="N1071" i="17"/>
  <c r="BB1087" i="17"/>
  <c r="BB1086" i="17"/>
  <c r="BB1092" i="17"/>
  <c r="BB1084" i="17"/>
  <c r="BB1091" i="17"/>
  <c r="BB1083" i="17"/>
  <c r="BB1090" i="17"/>
  <c r="BB1082" i="17"/>
  <c r="BB1088" i="17"/>
  <c r="BB1085" i="17"/>
  <c r="BB1093" i="17"/>
  <c r="BB1089" i="17"/>
  <c r="BB953" i="17"/>
  <c r="BJ953" i="17"/>
  <c r="BP955" i="17"/>
  <c r="F965" i="17"/>
  <c r="H963" i="17"/>
  <c r="H971" i="17"/>
  <c r="L967" i="17"/>
  <c r="N965" i="17"/>
  <c r="P963" i="17"/>
  <c r="P971" i="17"/>
  <c r="H979" i="17"/>
  <c r="J977" i="17"/>
  <c r="L975" i="17"/>
  <c r="L983" i="17"/>
  <c r="P979" i="17"/>
  <c r="R977" i="17"/>
  <c r="T975" i="17"/>
  <c r="T983" i="17"/>
  <c r="X979" i="17"/>
  <c r="Z977" i="17"/>
  <c r="AB975" i="17"/>
  <c r="AB983" i="17"/>
  <c r="AF979" i="17"/>
  <c r="AH977" i="17"/>
  <c r="AJ975" i="17"/>
  <c r="AJ983" i="17"/>
  <c r="AN979" i="17"/>
  <c r="AP977" i="17"/>
  <c r="AR975" i="17"/>
  <c r="AR983" i="17"/>
  <c r="AV979" i="17"/>
  <c r="AX977" i="17"/>
  <c r="AZ975" i="17"/>
  <c r="AZ983" i="17"/>
  <c r="BD979" i="17"/>
  <c r="BF977" i="17"/>
  <c r="BH975" i="17"/>
  <c r="BH983" i="17"/>
  <c r="BL979" i="17"/>
  <c r="BM974" i="17"/>
  <c r="BM982" i="17"/>
  <c r="BN977" i="17"/>
  <c r="BP975" i="17"/>
  <c r="BP983" i="17"/>
  <c r="E990" i="17"/>
  <c r="H991" i="17"/>
  <c r="I986" i="17"/>
  <c r="I994" i="17"/>
  <c r="J989" i="17"/>
  <c r="L987" i="17"/>
  <c r="L995" i="17"/>
  <c r="M990" i="17"/>
  <c r="P991" i="17"/>
  <c r="Q986" i="17"/>
  <c r="Q994" i="17"/>
  <c r="R989" i="17"/>
  <c r="T987" i="17"/>
  <c r="T995" i="17"/>
  <c r="U990" i="17"/>
  <c r="X991" i="17"/>
  <c r="Y986" i="17"/>
  <c r="Y994" i="17"/>
  <c r="Z989" i="17"/>
  <c r="AB987" i="17"/>
  <c r="AB995" i="17"/>
  <c r="AC990" i="17"/>
  <c r="AF991" i="17"/>
  <c r="AG986" i="17"/>
  <c r="AG994" i="17"/>
  <c r="AH989" i="17"/>
  <c r="AJ987" i="17"/>
  <c r="AJ995" i="17"/>
  <c r="AK990" i="17"/>
  <c r="AN991" i="17"/>
  <c r="AO986" i="17"/>
  <c r="AO994" i="17"/>
  <c r="AP989" i="17"/>
  <c r="AR987" i="17"/>
  <c r="AR995" i="17"/>
  <c r="AS990" i="17"/>
  <c r="AV991" i="17"/>
  <c r="AW986" i="17"/>
  <c r="AW994" i="17"/>
  <c r="AX989" i="17"/>
  <c r="AZ987" i="17"/>
  <c r="AZ995" i="17"/>
  <c r="BA990" i="17"/>
  <c r="BD991" i="17"/>
  <c r="BE986" i="17"/>
  <c r="BE994" i="17"/>
  <c r="BF989" i="17"/>
  <c r="BH987" i="17"/>
  <c r="BH995" i="17"/>
  <c r="BI990" i="17"/>
  <c r="BL991" i="17"/>
  <c r="BM986" i="17"/>
  <c r="BM994" i="17"/>
  <c r="BN989" i="17"/>
  <c r="BO992" i="17"/>
  <c r="BP987" i="17"/>
  <c r="BP995" i="17"/>
  <c r="E1002" i="17"/>
  <c r="H1003" i="17"/>
  <c r="I998" i="17"/>
  <c r="I1006" i="17"/>
  <c r="J1001" i="17"/>
  <c r="CB1001" i="17" s="1"/>
  <c r="K1004" i="17"/>
  <c r="CC1004" i="17" s="1"/>
  <c r="L999" i="17"/>
  <c r="CD999" i="17" s="1"/>
  <c r="L1007" i="17"/>
  <c r="M1002" i="17"/>
  <c r="P1003" i="17"/>
  <c r="Q998" i="17"/>
  <c r="Q1006" i="17"/>
  <c r="R1001" i="17"/>
  <c r="S1004" i="17"/>
  <c r="T999" i="17"/>
  <c r="T1007" i="17"/>
  <c r="U1002" i="17"/>
  <c r="X1003" i="17"/>
  <c r="Y998" i="17"/>
  <c r="Y1006" i="17"/>
  <c r="Z1001" i="17"/>
  <c r="AA1004" i="17"/>
  <c r="AB999" i="17"/>
  <c r="AB1007" i="17"/>
  <c r="AC1002" i="17"/>
  <c r="AF1003" i="17"/>
  <c r="AG998" i="17"/>
  <c r="AG1006" i="17"/>
  <c r="AH1001" i="17"/>
  <c r="AI1004" i="17"/>
  <c r="AJ999" i="17"/>
  <c r="AJ1007" i="17"/>
  <c r="AK1002" i="17"/>
  <c r="AN1003" i="17"/>
  <c r="AO998" i="17"/>
  <c r="AO1006" i="17"/>
  <c r="AP1001" i="17"/>
  <c r="AQ1004" i="17"/>
  <c r="AR999" i="17"/>
  <c r="AR1007" i="17"/>
  <c r="AS1002" i="17"/>
  <c r="AV1003" i="17"/>
  <c r="AW998" i="17"/>
  <c r="AW1006" i="17"/>
  <c r="AX1001" i="17"/>
  <c r="AY1004" i="17"/>
  <c r="AZ999" i="17"/>
  <c r="AZ1007" i="17"/>
  <c r="BA1002" i="17"/>
  <c r="BD1003" i="17"/>
  <c r="BE998" i="17"/>
  <c r="BE1006" i="17"/>
  <c r="BF1001" i="17"/>
  <c r="BG1004" i="17"/>
  <c r="BH999" i="17"/>
  <c r="BI1002" i="17"/>
  <c r="BL1003" i="17"/>
  <c r="BM998" i="17"/>
  <c r="BM1006" i="17"/>
  <c r="BN1001" i="17"/>
  <c r="BO1004" i="17"/>
  <c r="BP999" i="17"/>
  <c r="E1011" i="17"/>
  <c r="F1014" i="17"/>
  <c r="I1015" i="17"/>
  <c r="CA1015" i="17" s="1"/>
  <c r="J1010" i="17"/>
  <c r="J1018" i="17"/>
  <c r="K1013" i="17"/>
  <c r="CC1013" i="17" s="1"/>
  <c r="L1016" i="17"/>
  <c r="CD1016" i="17" s="1"/>
  <c r="M1011" i="17"/>
  <c r="N1014" i="17"/>
  <c r="Q1015" i="17"/>
  <c r="R1010" i="17"/>
  <c r="R1018" i="17"/>
  <c r="S1013" i="17"/>
  <c r="T1016" i="17"/>
  <c r="U1011" i="17"/>
  <c r="U1019" i="17"/>
  <c r="V1014" i="17"/>
  <c r="Y1015" i="17"/>
  <c r="Z1010" i="17"/>
  <c r="Z1018" i="17"/>
  <c r="AA1013" i="17"/>
  <c r="AB1016" i="17"/>
  <c r="AC1011" i="17"/>
  <c r="AD1014" i="17"/>
  <c r="AG1015" i="17"/>
  <c r="AH1010" i="17"/>
  <c r="AH1018" i="17"/>
  <c r="AI1013" i="17"/>
  <c r="AJ1016" i="17"/>
  <c r="AK1011" i="17"/>
  <c r="AL1014" i="17"/>
  <c r="AO1015" i="17"/>
  <c r="AP1010" i="17"/>
  <c r="AP1018" i="17"/>
  <c r="AQ1013" i="17"/>
  <c r="AR1016" i="17"/>
  <c r="AS1011" i="17"/>
  <c r="AT1014" i="17"/>
  <c r="AW1015" i="17"/>
  <c r="AX1010" i="17"/>
  <c r="AX1018" i="17"/>
  <c r="AY1013" i="17"/>
  <c r="AZ1016" i="17"/>
  <c r="BA1011" i="17"/>
  <c r="BA1019" i="17"/>
  <c r="BB1014" i="17"/>
  <c r="BE1015" i="17"/>
  <c r="BF1010" i="17"/>
  <c r="BF1018" i="17"/>
  <c r="BG1013" i="17"/>
  <c r="BH1016" i="17"/>
  <c r="BI1011" i="17"/>
  <c r="BI1019" i="17"/>
  <c r="BJ1014" i="17"/>
  <c r="BL1012" i="17"/>
  <c r="BL1020" i="17"/>
  <c r="BM1015" i="17"/>
  <c r="BN1010" i="17"/>
  <c r="BN1018" i="17"/>
  <c r="BO1013" i="17"/>
  <c r="BP1016" i="17"/>
  <c r="E1025" i="17"/>
  <c r="F1030" i="17"/>
  <c r="G1027" i="17"/>
  <c r="J1028" i="17"/>
  <c r="CD1028" i="17"/>
  <c r="O1030" i="17"/>
  <c r="O1022" i="17"/>
  <c r="O1026" i="17"/>
  <c r="O1033" i="17"/>
  <c r="O1025" i="17"/>
  <c r="O1031" i="17"/>
  <c r="O1023" i="17"/>
  <c r="R1031" i="17"/>
  <c r="R1023" i="17"/>
  <c r="R1027" i="17"/>
  <c r="R1026" i="17"/>
  <c r="R1032" i="17"/>
  <c r="R1024" i="17"/>
  <c r="U1026" i="17"/>
  <c r="V1029" i="17"/>
  <c r="Z1022" i="17"/>
  <c r="AC1026" i="17"/>
  <c r="AD1029" i="17"/>
  <c r="AH1022" i="17"/>
  <c r="AK1026" i="17"/>
  <c r="AL1029" i="17"/>
  <c r="AP1022" i="17"/>
  <c r="AS1026" i="17"/>
  <c r="AT1029" i="17"/>
  <c r="AX1022" i="17"/>
  <c r="BA1026" i="17"/>
  <c r="BB1029" i="17"/>
  <c r="BF1022" i="17"/>
  <c r="BI1026" i="17"/>
  <c r="BJ1029" i="17"/>
  <c r="BN1022" i="17"/>
  <c r="K1050" i="17"/>
  <c r="CC1050" i="17" s="1"/>
  <c r="T1048" i="17"/>
  <c r="AI1050" i="17"/>
  <c r="AR1054" i="17"/>
  <c r="AR1046" i="17"/>
  <c r="AR1052" i="17"/>
  <c r="AR1051" i="17"/>
  <c r="AR1050" i="17"/>
  <c r="AR1057" i="17"/>
  <c r="AR1049" i="17"/>
  <c r="AR1055" i="17"/>
  <c r="AR1047" i="17"/>
  <c r="AZ1053" i="17"/>
  <c r="BG1051" i="17"/>
  <c r="BG1057" i="17"/>
  <c r="BG1049" i="17"/>
  <c r="BG1056" i="17"/>
  <c r="BG1048" i="17"/>
  <c r="BG1055" i="17"/>
  <c r="BG1047" i="17"/>
  <c r="BG1054" i="17"/>
  <c r="BG1046" i="17"/>
  <c r="BG1052" i="17"/>
  <c r="E1067" i="17"/>
  <c r="S1066" i="17"/>
  <c r="S1058" i="17"/>
  <c r="S1062" i="17"/>
  <c r="S1069" i="17"/>
  <c r="S1059" i="17"/>
  <c r="S1067" i="17"/>
  <c r="S1065" i="17"/>
  <c r="S1064" i="17"/>
  <c r="S1063" i="17"/>
  <c r="S1061" i="17"/>
  <c r="S1060" i="17"/>
  <c r="AS1064" i="17"/>
  <c r="AS1063" i="17"/>
  <c r="AS1068" i="17"/>
  <c r="AS1060" i="17"/>
  <c r="AS1058" i="17"/>
  <c r="AS1067" i="17"/>
  <c r="AS1066" i="17"/>
  <c r="AS1065" i="17"/>
  <c r="AS1062" i="17"/>
  <c r="AS1061" i="17"/>
  <c r="AS1059" i="17"/>
  <c r="N1081" i="17"/>
  <c r="BO993" i="17"/>
  <c r="K1005" i="17"/>
  <c r="CC1005" i="17" s="1"/>
  <c r="S1005" i="17"/>
  <c r="AA1005" i="17"/>
  <c r="AI1005" i="17"/>
  <c r="AQ1005" i="17"/>
  <c r="AY1005" i="17"/>
  <c r="BG1005" i="17"/>
  <c r="BO1005" i="17"/>
  <c r="L1017" i="17"/>
  <c r="CD1017" i="17" s="1"/>
  <c r="T1017" i="17"/>
  <c r="AB1017" i="17"/>
  <c r="AJ1017" i="17"/>
  <c r="AR1017" i="17"/>
  <c r="AZ1017" i="17"/>
  <c r="BH1017" i="17"/>
  <c r="BL1013" i="17"/>
  <c r="BL1021" i="17"/>
  <c r="BP1017" i="17"/>
  <c r="E1026" i="17"/>
  <c r="J1029" i="17"/>
  <c r="N1027" i="17"/>
  <c r="N1031" i="17"/>
  <c r="N1023" i="17"/>
  <c r="N1030" i="17"/>
  <c r="N1022" i="17"/>
  <c r="N1028" i="17"/>
  <c r="U1029" i="17"/>
  <c r="AC1029" i="17"/>
  <c r="AK1029" i="17"/>
  <c r="AS1029" i="17"/>
  <c r="BA1029" i="17"/>
  <c r="BI1029" i="17"/>
  <c r="CI1023" i="17"/>
  <c r="CC1023" i="17" s="1"/>
  <c r="BR1023" i="17"/>
  <c r="AA1051" i="17"/>
  <c r="AA1057" i="17"/>
  <c r="AA1049" i="17"/>
  <c r="AA1056" i="17"/>
  <c r="AA1048" i="17"/>
  <c r="AA1055" i="17"/>
  <c r="AA1047" i="17"/>
  <c r="AA1054" i="17"/>
  <c r="AA1046" i="17"/>
  <c r="AA1052" i="17"/>
  <c r="AZ1056" i="17"/>
  <c r="BL1056" i="17"/>
  <c r="BL1048" i="17"/>
  <c r="BL1052" i="17"/>
  <c r="BL1050" i="17"/>
  <c r="BL1049" i="17"/>
  <c r="BL1057" i="17"/>
  <c r="BL1047" i="17"/>
  <c r="BL1055" i="17"/>
  <c r="BL1046" i="17"/>
  <c r="BL1053" i="17"/>
  <c r="AI1086" i="17"/>
  <c r="AI1093" i="17"/>
  <c r="AI1085" i="17"/>
  <c r="AI1091" i="17"/>
  <c r="AI1083" i="17"/>
  <c r="AI1090" i="17"/>
  <c r="AI1082" i="17"/>
  <c r="AI1087" i="17"/>
  <c r="AI1084" i="17"/>
  <c r="AI1092" i="17"/>
  <c r="AI1089" i="17"/>
  <c r="AI1088" i="17"/>
  <c r="H965" i="17"/>
  <c r="P965" i="17"/>
  <c r="L977" i="17"/>
  <c r="T977" i="17"/>
  <c r="AB977" i="17"/>
  <c r="AJ977" i="17"/>
  <c r="AR977" i="17"/>
  <c r="AZ977" i="17"/>
  <c r="BH977" i="17"/>
  <c r="BM976" i="17"/>
  <c r="BP977" i="17"/>
  <c r="E992" i="17"/>
  <c r="I988" i="17"/>
  <c r="L989" i="17"/>
  <c r="M992" i="17"/>
  <c r="Q988" i="17"/>
  <c r="T989" i="17"/>
  <c r="U992" i="17"/>
  <c r="Y988" i="17"/>
  <c r="AB989" i="17"/>
  <c r="AC992" i="17"/>
  <c r="AG988" i="17"/>
  <c r="AJ989" i="17"/>
  <c r="AK992" i="17"/>
  <c r="AO988" i="17"/>
  <c r="AR989" i="17"/>
  <c r="AS992" i="17"/>
  <c r="AW988" i="17"/>
  <c r="AZ989" i="17"/>
  <c r="BA992" i="17"/>
  <c r="BE988" i="17"/>
  <c r="BH989" i="17"/>
  <c r="BI992" i="17"/>
  <c r="BM988" i="17"/>
  <c r="BO986" i="17"/>
  <c r="BO994" i="17"/>
  <c r="BP989" i="17"/>
  <c r="E1004" i="17"/>
  <c r="I1000" i="17"/>
  <c r="K998" i="17"/>
  <c r="K1006" i="17"/>
  <c r="L1001" i="17"/>
  <c r="CD1001" i="17" s="1"/>
  <c r="M1004" i="17"/>
  <c r="Q1000" i="17"/>
  <c r="S998" i="17"/>
  <c r="S1006" i="17"/>
  <c r="T1001" i="17"/>
  <c r="U1004" i="17"/>
  <c r="Y1000" i="17"/>
  <c r="Y1008" i="17"/>
  <c r="AA998" i="17"/>
  <c r="AA1006" i="17"/>
  <c r="AB1001" i="17"/>
  <c r="AC1004" i="17"/>
  <c r="AG1000" i="17"/>
  <c r="AG1008" i="17"/>
  <c r="AI998" i="17"/>
  <c r="AI1006" i="17"/>
  <c r="AJ1001" i="17"/>
  <c r="AK1004" i="17"/>
  <c r="AO1000" i="17"/>
  <c r="AO1008" i="17"/>
  <c r="AQ998" i="17"/>
  <c r="AQ1006" i="17"/>
  <c r="AR1001" i="17"/>
  <c r="AS1004" i="17"/>
  <c r="AW1000" i="17"/>
  <c r="AW1008" i="17"/>
  <c r="AY998" i="17"/>
  <c r="AY1006" i="17"/>
  <c r="AZ1001" i="17"/>
  <c r="BA1004" i="17"/>
  <c r="BE1000" i="17"/>
  <c r="BE1008" i="17"/>
  <c r="BG998" i="17"/>
  <c r="BG1006" i="17"/>
  <c r="BI1004" i="17"/>
  <c r="BM1000" i="17"/>
  <c r="BO998" i="17"/>
  <c r="BO1006" i="17"/>
  <c r="BR1004" i="17"/>
  <c r="F1016" i="17"/>
  <c r="J1012" i="17"/>
  <c r="L1010" i="17"/>
  <c r="L1018" i="17"/>
  <c r="N1016" i="17"/>
  <c r="R1012" i="17"/>
  <c r="T1010" i="17"/>
  <c r="T1018" i="17"/>
  <c r="U1013" i="17"/>
  <c r="V1016" i="17"/>
  <c r="Z1012" i="17"/>
  <c r="AB1010" i="17"/>
  <c r="AB1018" i="17"/>
  <c r="AD1016" i="17"/>
  <c r="AH1012" i="17"/>
  <c r="AJ1010" i="17"/>
  <c r="AJ1018" i="17"/>
  <c r="AL1016" i="17"/>
  <c r="AP1012" i="17"/>
  <c r="AR1010" i="17"/>
  <c r="AR1018" i="17"/>
  <c r="AT1016" i="17"/>
  <c r="AX1012" i="17"/>
  <c r="AZ1010" i="17"/>
  <c r="AZ1018" i="17"/>
  <c r="BA1013" i="17"/>
  <c r="BB1016" i="17"/>
  <c r="BF1012" i="17"/>
  <c r="BH1010" i="17"/>
  <c r="BH1018" i="17"/>
  <c r="BI1013" i="17"/>
  <c r="BJ1016" i="17"/>
  <c r="BL1014" i="17"/>
  <c r="BN1012" i="17"/>
  <c r="BP1010" i="17"/>
  <c r="BP1018" i="17"/>
  <c r="E1027" i="17"/>
  <c r="J1030" i="17"/>
  <c r="M1032" i="17"/>
  <c r="M1024" i="17"/>
  <c r="M1028" i="17"/>
  <c r="M1027" i="17"/>
  <c r="M1033" i="17"/>
  <c r="M1025" i="17"/>
  <c r="N1024" i="17"/>
  <c r="U1030" i="17"/>
  <c r="Z1028" i="17"/>
  <c r="AC1030" i="17"/>
  <c r="AH1028" i="17"/>
  <c r="AK1030" i="17"/>
  <c r="AP1028" i="17"/>
  <c r="AS1030" i="17"/>
  <c r="AX1028" i="17"/>
  <c r="BA1030" i="17"/>
  <c r="BF1028" i="17"/>
  <c r="BI1030" i="17"/>
  <c r="L1054" i="17"/>
  <c r="L1046" i="17"/>
  <c r="CD1046" i="17" s="1"/>
  <c r="L1052" i="17"/>
  <c r="CD1052" i="17" s="1"/>
  <c r="L1051" i="17"/>
  <c r="L1050" i="17"/>
  <c r="CD1050" i="17" s="1"/>
  <c r="L1057" i="17"/>
  <c r="L1049" i="17"/>
  <c r="L1055" i="17"/>
  <c r="L1047" i="17"/>
  <c r="AA1050" i="17"/>
  <c r="AJ1054" i="17"/>
  <c r="AJ1046" i="17"/>
  <c r="AJ1052" i="17"/>
  <c r="AJ1051" i="17"/>
  <c r="AJ1050" i="17"/>
  <c r="AJ1057" i="17"/>
  <c r="AJ1049" i="17"/>
  <c r="AJ1055" i="17"/>
  <c r="AJ1047" i="17"/>
  <c r="BL1051" i="17"/>
  <c r="Z1091" i="17"/>
  <c r="Z1083" i="17"/>
  <c r="Z1090" i="17"/>
  <c r="Z1082" i="17"/>
  <c r="Z1088" i="17"/>
  <c r="Z1087" i="17"/>
  <c r="Z1092" i="17"/>
  <c r="Z1084" i="17"/>
  <c r="Z1085" i="17"/>
  <c r="Z1093" i="17"/>
  <c r="Z1089" i="17"/>
  <c r="Z1086" i="17"/>
  <c r="BO987" i="17"/>
  <c r="K999" i="17"/>
  <c r="CC999" i="17" s="1"/>
  <c r="S999" i="17"/>
  <c r="Y1001" i="17"/>
  <c r="AA999" i="17"/>
  <c r="AG1001" i="17"/>
  <c r="AI999" i="17"/>
  <c r="AO1001" i="17"/>
  <c r="AQ999" i="17"/>
  <c r="AW1001" i="17"/>
  <c r="AY999" i="17"/>
  <c r="BE1001" i="17"/>
  <c r="BG999" i="17"/>
  <c r="BO999" i="17"/>
  <c r="L1011" i="17"/>
  <c r="CD1011" i="17" s="1"/>
  <c r="T1011" i="17"/>
  <c r="AB1011" i="17"/>
  <c r="AJ1011" i="17"/>
  <c r="AR1011" i="17"/>
  <c r="AZ1011" i="17"/>
  <c r="BH1011" i="17"/>
  <c r="BP1011" i="17"/>
  <c r="E1028" i="17"/>
  <c r="J1033" i="17"/>
  <c r="N1025" i="17"/>
  <c r="U1031" i="17"/>
  <c r="W1030" i="17"/>
  <c r="W1022" i="17"/>
  <c r="W1026" i="17"/>
  <c r="W1033" i="17"/>
  <c r="W1025" i="17"/>
  <c r="W1031" i="17"/>
  <c r="W1023" i="17"/>
  <c r="AC1031" i="17"/>
  <c r="AE1030" i="17"/>
  <c r="AE1022" i="17"/>
  <c r="AE1026" i="17"/>
  <c r="AE1033" i="17"/>
  <c r="AE1025" i="17"/>
  <c r="AE1031" i="17"/>
  <c r="AE1023" i="17"/>
  <c r="AH1029" i="17"/>
  <c r="AK1031" i="17"/>
  <c r="AM1030" i="17"/>
  <c r="AM1022" i="17"/>
  <c r="AM1026" i="17"/>
  <c r="AM1033" i="17"/>
  <c r="AM1025" i="17"/>
  <c r="AM1031" i="17"/>
  <c r="AM1023" i="17"/>
  <c r="AP1029" i="17"/>
  <c r="AS1031" i="17"/>
  <c r="AU1030" i="17"/>
  <c r="AU1022" i="17"/>
  <c r="AU1026" i="17"/>
  <c r="AU1033" i="17"/>
  <c r="AU1025" i="17"/>
  <c r="AU1031" i="17"/>
  <c r="AU1023" i="17"/>
  <c r="AX1029" i="17"/>
  <c r="BA1031" i="17"/>
  <c r="BC1030" i="17"/>
  <c r="BC1022" i="17"/>
  <c r="BC1026" i="17"/>
  <c r="BC1033" i="17"/>
  <c r="BC1025" i="17"/>
  <c r="BC1031" i="17"/>
  <c r="BC1023" i="17"/>
  <c r="BF1029" i="17"/>
  <c r="BI1031" i="17"/>
  <c r="BK1030" i="17"/>
  <c r="BK1022" i="17"/>
  <c r="BK1026" i="17"/>
  <c r="BK1033" i="17"/>
  <c r="BK1025" i="17"/>
  <c r="BK1031" i="17"/>
  <c r="BK1023" i="17"/>
  <c r="BN1029" i="17"/>
  <c r="L1048" i="17"/>
  <c r="AA1053" i="17"/>
  <c r="AJ1048" i="17"/>
  <c r="AY1051" i="17"/>
  <c r="AY1057" i="17"/>
  <c r="AY1049" i="17"/>
  <c r="AY1056" i="17"/>
  <c r="AY1048" i="17"/>
  <c r="AY1055" i="17"/>
  <c r="AY1047" i="17"/>
  <c r="AY1054" i="17"/>
  <c r="AY1046" i="17"/>
  <c r="AY1052" i="17"/>
  <c r="BH1054" i="17"/>
  <c r="BH1046" i="17"/>
  <c r="BH1052" i="17"/>
  <c r="BH1051" i="17"/>
  <c r="BH1050" i="17"/>
  <c r="BH1057" i="17"/>
  <c r="BH1049" i="17"/>
  <c r="BH1055" i="17"/>
  <c r="BH1047" i="17"/>
  <c r="BL1054" i="17"/>
  <c r="CA1058" i="17"/>
  <c r="I1029" i="17"/>
  <c r="K1027" i="17"/>
  <c r="CC1027" i="17" s="1"/>
  <c r="L1022" i="17"/>
  <c r="CD1022" i="17" s="1"/>
  <c r="L1030" i="17"/>
  <c r="P1026" i="17"/>
  <c r="Q1029" i="17"/>
  <c r="S1027" i="17"/>
  <c r="T1022" i="17"/>
  <c r="T1030" i="17"/>
  <c r="Y1029" i="17"/>
  <c r="AA1027" i="17"/>
  <c r="AB1022" i="17"/>
  <c r="AB1030" i="17"/>
  <c r="AG1029" i="17"/>
  <c r="AI1027" i="17"/>
  <c r="AJ1022" i="17"/>
  <c r="AJ1030" i="17"/>
  <c r="AO1029" i="17"/>
  <c r="AQ1027" i="17"/>
  <c r="AR1022" i="17"/>
  <c r="AR1030" i="17"/>
  <c r="AW1029" i="17"/>
  <c r="AY1027" i="17"/>
  <c r="AZ1022" i="17"/>
  <c r="AZ1030" i="17"/>
  <c r="BE1029" i="17"/>
  <c r="BG1027" i="17"/>
  <c r="BH1022" i="17"/>
  <c r="BH1030" i="17"/>
  <c r="BM1029" i="17"/>
  <c r="BO1027" i="17"/>
  <c r="BP1022" i="17"/>
  <c r="BP1030" i="17"/>
  <c r="F1053" i="17"/>
  <c r="G1048" i="17"/>
  <c r="G1056" i="17"/>
  <c r="H1051" i="17"/>
  <c r="I1046" i="17"/>
  <c r="CA1046" i="17" s="1"/>
  <c r="I1054" i="17"/>
  <c r="J1049" i="17"/>
  <c r="J1057" i="17"/>
  <c r="N1053" i="17"/>
  <c r="O1048" i="17"/>
  <c r="O1056" i="17"/>
  <c r="P1051" i="17"/>
  <c r="Q1046" i="17"/>
  <c r="Q1054" i="17"/>
  <c r="R1049" i="17"/>
  <c r="R1057" i="17"/>
  <c r="V1053" i="17"/>
  <c r="W1048" i="17"/>
  <c r="W1056" i="17"/>
  <c r="X1051" i="17"/>
  <c r="Y1046" i="17"/>
  <c r="Y1054" i="17"/>
  <c r="Z1049" i="17"/>
  <c r="Z1057" i="17"/>
  <c r="AD1053" i="17"/>
  <c r="AE1048" i="17"/>
  <c r="AE1056" i="17"/>
  <c r="AF1051" i="17"/>
  <c r="AG1046" i="17"/>
  <c r="AG1054" i="17"/>
  <c r="AH1049" i="17"/>
  <c r="AH1057" i="17"/>
  <c r="AL1053" i="17"/>
  <c r="AM1048" i="17"/>
  <c r="AM1056" i="17"/>
  <c r="AN1051" i="17"/>
  <c r="AO1046" i="17"/>
  <c r="AO1054" i="17"/>
  <c r="AP1049" i="17"/>
  <c r="AP1057" i="17"/>
  <c r="AT1053" i="17"/>
  <c r="AU1048" i="17"/>
  <c r="AU1056" i="17"/>
  <c r="AV1051" i="17"/>
  <c r="AW1046" i="17"/>
  <c r="AW1054" i="17"/>
  <c r="AX1049" i="17"/>
  <c r="AX1057" i="17"/>
  <c r="BB1053" i="17"/>
  <c r="BC1048" i="17"/>
  <c r="BC1056" i="17"/>
  <c r="BD1051" i="17"/>
  <c r="BE1046" i="17"/>
  <c r="BE1054" i="17"/>
  <c r="BF1049" i="17"/>
  <c r="BF1057" i="17"/>
  <c r="BJ1053" i="17"/>
  <c r="BM1049" i="17"/>
  <c r="BN1054" i="17"/>
  <c r="BN1046" i="17"/>
  <c r="BN1055" i="17"/>
  <c r="BP1049" i="17"/>
  <c r="BR1046" i="17"/>
  <c r="BR1050" i="17"/>
  <c r="F1067" i="17"/>
  <c r="F1059" i="17"/>
  <c r="F1063" i="17"/>
  <c r="F1068" i="17"/>
  <c r="I1068" i="17"/>
  <c r="I1060" i="17"/>
  <c r="I1064" i="17"/>
  <c r="I1067" i="17"/>
  <c r="K1063" i="17"/>
  <c r="CC1063" i="17" s="1"/>
  <c r="M1064" i="17"/>
  <c r="M1068" i="17"/>
  <c r="M1060" i="17"/>
  <c r="M1067" i="17"/>
  <c r="O1063" i="17"/>
  <c r="R1062" i="17"/>
  <c r="V1062" i="17"/>
  <c r="Y1062" i="17"/>
  <c r="AA1066" i="17"/>
  <c r="AA1058" i="17"/>
  <c r="AA1062" i="17"/>
  <c r="AA1068" i="17"/>
  <c r="AC1062" i="17"/>
  <c r="AE1062" i="17"/>
  <c r="AE1066" i="17"/>
  <c r="AE1058" i="17"/>
  <c r="AE1068" i="17"/>
  <c r="AH1063" i="17"/>
  <c r="AH1067" i="17"/>
  <c r="AH1059" i="17"/>
  <c r="AH1068" i="17"/>
  <c r="AK1061" i="17"/>
  <c r="AT1060" i="17"/>
  <c r="AU1059" i="17"/>
  <c r="BA1058" i="17"/>
  <c r="BB1067" i="17"/>
  <c r="BB1059" i="17"/>
  <c r="BB1066" i="17"/>
  <c r="BB1058" i="17"/>
  <c r="BB1063" i="17"/>
  <c r="BC1062" i="17"/>
  <c r="BC1069" i="17"/>
  <c r="BC1061" i="17"/>
  <c r="BC1066" i="17"/>
  <c r="BC1058" i="17"/>
  <c r="BE1063" i="17"/>
  <c r="BF1064" i="17"/>
  <c r="BI1064" i="17"/>
  <c r="BI1063" i="17"/>
  <c r="BI1068" i="17"/>
  <c r="BI1060" i="17"/>
  <c r="BI1069" i="17"/>
  <c r="BM1062" i="17"/>
  <c r="BN1061" i="17"/>
  <c r="BR1062" i="17"/>
  <c r="F1073" i="17"/>
  <c r="O1072" i="17"/>
  <c r="P1071" i="17"/>
  <c r="V1082" i="17"/>
  <c r="AD1087" i="17"/>
  <c r="AD1086" i="17"/>
  <c r="AD1092" i="17"/>
  <c r="AD1084" i="17"/>
  <c r="AD1091" i="17"/>
  <c r="AD1083" i="17"/>
  <c r="AD1088" i="17"/>
  <c r="R1103" i="17"/>
  <c r="R1095" i="17"/>
  <c r="R1102" i="17"/>
  <c r="R1094" i="17"/>
  <c r="R1100" i="17"/>
  <c r="R1099" i="17"/>
  <c r="R1098" i="17"/>
  <c r="R1104" i="17"/>
  <c r="R1096" i="17"/>
  <c r="V1099" i="17"/>
  <c r="V1098" i="17"/>
  <c r="V1104" i="17"/>
  <c r="V1096" i="17"/>
  <c r="V1103" i="17"/>
  <c r="V1095" i="17"/>
  <c r="V1102" i="17"/>
  <c r="V1094" i="17"/>
  <c r="V1100" i="17"/>
  <c r="AH1103" i="17"/>
  <c r="AH1095" i="17"/>
  <c r="AH1102" i="17"/>
  <c r="AH1094" i="17"/>
  <c r="AH1100" i="17"/>
  <c r="AH1099" i="17"/>
  <c r="AH1098" i="17"/>
  <c r="AH1104" i="17"/>
  <c r="AH1096" i="17"/>
  <c r="AL1123" i="17"/>
  <c r="AL1127" i="17"/>
  <c r="AL1119" i="17"/>
  <c r="AL1125" i="17"/>
  <c r="AL1124" i="17"/>
  <c r="AL1122" i="17"/>
  <c r="AL1121" i="17"/>
  <c r="AL1120" i="17"/>
  <c r="AL1129" i="17"/>
  <c r="AL1118" i="17"/>
  <c r="AL1126" i="17"/>
  <c r="CI1124" i="17"/>
  <c r="BR1124" i="17"/>
  <c r="BJ1067" i="17"/>
  <c r="BJ1059" i="17"/>
  <c r="BJ1066" i="17"/>
  <c r="BJ1058" i="17"/>
  <c r="BJ1063" i="17"/>
  <c r="BK1062" i="17"/>
  <c r="BK1069" i="17"/>
  <c r="BK1061" i="17"/>
  <c r="BK1066" i="17"/>
  <c r="BK1058" i="17"/>
  <c r="AH1091" i="17"/>
  <c r="AH1083" i="17"/>
  <c r="AH1090" i="17"/>
  <c r="AH1082" i="17"/>
  <c r="AH1088" i="17"/>
  <c r="AH1087" i="17"/>
  <c r="AH1092" i="17"/>
  <c r="AH1084" i="17"/>
  <c r="AQ1086" i="17"/>
  <c r="AQ1093" i="17"/>
  <c r="AQ1085" i="17"/>
  <c r="AQ1091" i="17"/>
  <c r="AQ1083" i="17"/>
  <c r="AQ1090" i="17"/>
  <c r="AQ1082" i="17"/>
  <c r="AQ1087" i="17"/>
  <c r="AD1099" i="17"/>
  <c r="AD1098" i="17"/>
  <c r="AD1104" i="17"/>
  <c r="AD1096" i="17"/>
  <c r="AD1103" i="17"/>
  <c r="AD1095" i="17"/>
  <c r="AD1102" i="17"/>
  <c r="AD1094" i="17"/>
  <c r="AD1100" i="17"/>
  <c r="AP1103" i="17"/>
  <c r="AP1095" i="17"/>
  <c r="AP1102" i="17"/>
  <c r="AP1094" i="17"/>
  <c r="AP1100" i="17"/>
  <c r="AP1099" i="17"/>
  <c r="AP1098" i="17"/>
  <c r="AP1104" i="17"/>
  <c r="AP1096" i="17"/>
  <c r="BN1127" i="17"/>
  <c r="BN1119" i="17"/>
  <c r="BN1123" i="17"/>
  <c r="BN1125" i="17"/>
  <c r="BN1124" i="17"/>
  <c r="BN1122" i="17"/>
  <c r="BN1121" i="17"/>
  <c r="BN1120" i="17"/>
  <c r="BN1129" i="17"/>
  <c r="BN1118" i="17"/>
  <c r="BN1126" i="17"/>
  <c r="H1028" i="17"/>
  <c r="I1023" i="17"/>
  <c r="I1031" i="17"/>
  <c r="K1029" i="17"/>
  <c r="L1024" i="17"/>
  <c r="L1032" i="17"/>
  <c r="P1028" i="17"/>
  <c r="S1029" i="17"/>
  <c r="T1024" i="17"/>
  <c r="T1032" i="17"/>
  <c r="AA1029" i="17"/>
  <c r="AB1024" i="17"/>
  <c r="AB1032" i="17"/>
  <c r="AI1029" i="17"/>
  <c r="AJ1024" i="17"/>
  <c r="AJ1032" i="17"/>
  <c r="AQ1029" i="17"/>
  <c r="AR1024" i="17"/>
  <c r="AR1032" i="17"/>
  <c r="AY1029" i="17"/>
  <c r="AZ1024" i="17"/>
  <c r="AZ1032" i="17"/>
  <c r="BG1029" i="17"/>
  <c r="BH1024" i="17"/>
  <c r="BH1032" i="17"/>
  <c r="BO1029" i="17"/>
  <c r="BP1024" i="17"/>
  <c r="BP1032" i="17"/>
  <c r="G1050" i="17"/>
  <c r="H1053" i="17"/>
  <c r="I1048" i="17"/>
  <c r="I1056" i="17"/>
  <c r="J1051" i="17"/>
  <c r="O1050" i="17"/>
  <c r="P1053" i="17"/>
  <c r="Q1048" i="17"/>
  <c r="Q1056" i="17"/>
  <c r="R1051" i="17"/>
  <c r="W1050" i="17"/>
  <c r="X1053" i="17"/>
  <c r="Y1048" i="17"/>
  <c r="Y1056" i="17"/>
  <c r="Z1051" i="17"/>
  <c r="AE1050" i="17"/>
  <c r="AF1053" i="17"/>
  <c r="AG1048" i="17"/>
  <c r="AG1056" i="17"/>
  <c r="AH1051" i="17"/>
  <c r="AM1050" i="17"/>
  <c r="AN1053" i="17"/>
  <c r="AO1048" i="17"/>
  <c r="AO1056" i="17"/>
  <c r="AP1051" i="17"/>
  <c r="AU1050" i="17"/>
  <c r="AV1053" i="17"/>
  <c r="AW1048" i="17"/>
  <c r="AW1056" i="17"/>
  <c r="AX1051" i="17"/>
  <c r="BC1050" i="17"/>
  <c r="BD1053" i="17"/>
  <c r="BE1048" i="17"/>
  <c r="BE1056" i="17"/>
  <c r="BF1051" i="17"/>
  <c r="BM1052" i="17"/>
  <c r="BP1051" i="17"/>
  <c r="G1062" i="17"/>
  <c r="G1066" i="17"/>
  <c r="G1058" i="17"/>
  <c r="G1068" i="17"/>
  <c r="J1063" i="17"/>
  <c r="CB1063" i="17" s="1"/>
  <c r="J1067" i="17"/>
  <c r="J1059" i="17"/>
  <c r="J1068" i="17"/>
  <c r="K1065" i="17"/>
  <c r="N1067" i="17"/>
  <c r="N1059" i="17"/>
  <c r="N1063" i="17"/>
  <c r="N1068" i="17"/>
  <c r="O1065" i="17"/>
  <c r="Q1068" i="17"/>
  <c r="Q1060" i="17"/>
  <c r="Q1064" i="17"/>
  <c r="Q1067" i="17"/>
  <c r="R1065" i="17"/>
  <c r="U1064" i="17"/>
  <c r="U1068" i="17"/>
  <c r="U1060" i="17"/>
  <c r="U1067" i="17"/>
  <c r="V1065" i="17"/>
  <c r="Y1065" i="17"/>
  <c r="AC1065" i="17"/>
  <c r="AK1065" i="17"/>
  <c r="AO1068" i="17"/>
  <c r="AO1060" i="17"/>
  <c r="AO1067" i="17"/>
  <c r="AO1059" i="17"/>
  <c r="AO1064" i="17"/>
  <c r="AP1063" i="17"/>
  <c r="AP1062" i="17"/>
  <c r="AP1067" i="17"/>
  <c r="AP1059" i="17"/>
  <c r="AP1069" i="17"/>
  <c r="BE1066" i="17"/>
  <c r="BF1066" i="17"/>
  <c r="BJ1060" i="17"/>
  <c r="BK1059" i="17"/>
  <c r="BM1065" i="17"/>
  <c r="BN1065" i="17"/>
  <c r="BR1058" i="17"/>
  <c r="F1077" i="17"/>
  <c r="J1080" i="17"/>
  <c r="J1072" i="17"/>
  <c r="J1079" i="17"/>
  <c r="J1071" i="17"/>
  <c r="CB1071" i="17" s="1"/>
  <c r="J1076" i="17"/>
  <c r="K1075" i="17"/>
  <c r="CC1075" i="17" s="1"/>
  <c r="K1074" i="17"/>
  <c r="K1079" i="17"/>
  <c r="K1071" i="17"/>
  <c r="CC1071" i="17" s="1"/>
  <c r="K1081" i="17"/>
  <c r="S1086" i="17"/>
  <c r="S1093" i="17"/>
  <c r="S1085" i="17"/>
  <c r="S1091" i="17"/>
  <c r="S1083" i="17"/>
  <c r="S1090" i="17"/>
  <c r="S1082" i="17"/>
  <c r="S1087" i="17"/>
  <c r="AH1085" i="17"/>
  <c r="AQ1084" i="17"/>
  <c r="AD1097" i="17"/>
  <c r="AL1099" i="17"/>
  <c r="AL1098" i="17"/>
  <c r="AL1104" i="17"/>
  <c r="AL1096" i="17"/>
  <c r="AL1103" i="17"/>
  <c r="AL1095" i="17"/>
  <c r="AL1102" i="17"/>
  <c r="AL1094" i="17"/>
  <c r="AL1100" i="17"/>
  <c r="AP1097" i="17"/>
  <c r="AX1103" i="17"/>
  <c r="AX1095" i="17"/>
  <c r="AX1102" i="17"/>
  <c r="AX1094" i="17"/>
  <c r="AX1100" i="17"/>
  <c r="AX1099" i="17"/>
  <c r="AX1098" i="17"/>
  <c r="AX1104" i="17"/>
  <c r="AX1096" i="17"/>
  <c r="AA1122" i="17"/>
  <c r="AA1126" i="17"/>
  <c r="AA1118" i="17"/>
  <c r="AA1125" i="17"/>
  <c r="AA1124" i="17"/>
  <c r="AA1123" i="17"/>
  <c r="AA1121" i="17"/>
  <c r="AA1120" i="17"/>
  <c r="AA1129" i="17"/>
  <c r="AA1119" i="17"/>
  <c r="AA1127" i="17"/>
  <c r="BN1128" i="17"/>
  <c r="H1029" i="17"/>
  <c r="I1024" i="17"/>
  <c r="I1032" i="17"/>
  <c r="K1022" i="17"/>
  <c r="CC1022" i="17" s="1"/>
  <c r="K1030" i="17"/>
  <c r="L1025" i="17"/>
  <c r="CD1025" i="17" s="1"/>
  <c r="L1033" i="17"/>
  <c r="P1029" i="17"/>
  <c r="Q1024" i="17"/>
  <c r="S1022" i="17"/>
  <c r="S1030" i="17"/>
  <c r="T1025" i="17"/>
  <c r="T1033" i="17"/>
  <c r="Y1024" i="17"/>
  <c r="AA1022" i="17"/>
  <c r="AB1025" i="17"/>
  <c r="AB1033" i="17"/>
  <c r="AG1024" i="17"/>
  <c r="AI1022" i="17"/>
  <c r="AJ1025" i="17"/>
  <c r="AJ1033" i="17"/>
  <c r="AO1024" i="17"/>
  <c r="AQ1022" i="17"/>
  <c r="AR1025" i="17"/>
  <c r="AR1033" i="17"/>
  <c r="AW1024" i="17"/>
  <c r="AY1022" i="17"/>
  <c r="AZ1025" i="17"/>
  <c r="AZ1033" i="17"/>
  <c r="BE1024" i="17"/>
  <c r="BG1022" i="17"/>
  <c r="BH1025" i="17"/>
  <c r="BH1033" i="17"/>
  <c r="BM1024" i="17"/>
  <c r="BO1022" i="17"/>
  <c r="BP1025" i="17"/>
  <c r="BP1033" i="17"/>
  <c r="F1048" i="17"/>
  <c r="G1051" i="17"/>
  <c r="H1046" i="17"/>
  <c r="I1049" i="17"/>
  <c r="I1057" i="17"/>
  <c r="J1052" i="17"/>
  <c r="CB1052" i="17" s="1"/>
  <c r="N1048" i="17"/>
  <c r="O1051" i="17"/>
  <c r="P1046" i="17"/>
  <c r="Q1049" i="17"/>
  <c r="Q1057" i="17"/>
  <c r="R1052" i="17"/>
  <c r="V1048" i="17"/>
  <c r="W1051" i="17"/>
  <c r="X1046" i="17"/>
  <c r="Y1049" i="17"/>
  <c r="Y1057" i="17"/>
  <c r="Z1052" i="17"/>
  <c r="AD1048" i="17"/>
  <c r="AE1051" i="17"/>
  <c r="AF1046" i="17"/>
  <c r="AG1049" i="17"/>
  <c r="AG1057" i="17"/>
  <c r="AH1052" i="17"/>
  <c r="AL1048" i="17"/>
  <c r="AM1051" i="17"/>
  <c r="AN1046" i="17"/>
  <c r="AO1049" i="17"/>
  <c r="AO1057" i="17"/>
  <c r="AP1052" i="17"/>
  <c r="AT1048" i="17"/>
  <c r="AU1051" i="17"/>
  <c r="AV1046" i="17"/>
  <c r="AW1049" i="17"/>
  <c r="AW1057" i="17"/>
  <c r="AX1052" i="17"/>
  <c r="BB1048" i="17"/>
  <c r="BC1051" i="17"/>
  <c r="BD1046" i="17"/>
  <c r="BD1054" i="17"/>
  <c r="BE1049" i="17"/>
  <c r="BE1057" i="17"/>
  <c r="BF1052" i="17"/>
  <c r="BJ1048" i="17"/>
  <c r="BM1053" i="17"/>
  <c r="BN1049" i="17"/>
  <c r="F1061" i="17"/>
  <c r="G1059" i="17"/>
  <c r="G1069" i="17"/>
  <c r="I1061" i="17"/>
  <c r="J1058" i="17"/>
  <c r="CB1058" i="17" s="1"/>
  <c r="J1069" i="17"/>
  <c r="M1061" i="17"/>
  <c r="N1058" i="17"/>
  <c r="N1069" i="17"/>
  <c r="Q1058" i="17"/>
  <c r="Q1069" i="17"/>
  <c r="U1058" i="17"/>
  <c r="U1069" i="17"/>
  <c r="AK1066" i="17"/>
  <c r="AO1058" i="17"/>
  <c r="AP1058" i="17"/>
  <c r="AW1068" i="17"/>
  <c r="AW1060" i="17"/>
  <c r="AW1067" i="17"/>
  <c r="AW1059" i="17"/>
  <c r="AW1064" i="17"/>
  <c r="AX1063" i="17"/>
  <c r="AX1062" i="17"/>
  <c r="AX1067" i="17"/>
  <c r="AX1059" i="17"/>
  <c r="AX1069" i="17"/>
  <c r="BB1062" i="17"/>
  <c r="BC1063" i="17"/>
  <c r="BI1061" i="17"/>
  <c r="BJ1061" i="17"/>
  <c r="BK1060" i="17"/>
  <c r="BM1066" i="17"/>
  <c r="BN1066" i="17"/>
  <c r="F1078" i="17"/>
  <c r="J1070" i="17"/>
  <c r="CB1070" i="17" s="1"/>
  <c r="K1070" i="17"/>
  <c r="CC1070" i="17" s="1"/>
  <c r="S1084" i="17"/>
  <c r="AA1086" i="17"/>
  <c r="AA1093" i="17"/>
  <c r="AA1085" i="17"/>
  <c r="AA1091" i="17"/>
  <c r="AA1083" i="17"/>
  <c r="AA1090" i="17"/>
  <c r="AA1082" i="17"/>
  <c r="AA1087" i="17"/>
  <c r="AD1089" i="17"/>
  <c r="AH1086" i="17"/>
  <c r="AL1087" i="17"/>
  <c r="AL1086" i="17"/>
  <c r="AL1092" i="17"/>
  <c r="AL1084" i="17"/>
  <c r="AL1091" i="17"/>
  <c r="AL1083" i="17"/>
  <c r="AL1088" i="17"/>
  <c r="AQ1088" i="17"/>
  <c r="BF1091" i="17"/>
  <c r="BF1083" i="17"/>
  <c r="BF1090" i="17"/>
  <c r="BF1082" i="17"/>
  <c r="BF1088" i="17"/>
  <c r="BF1087" i="17"/>
  <c r="BF1086" i="17"/>
  <c r="BF1092" i="17"/>
  <c r="BF1084" i="17"/>
  <c r="BN1091" i="17"/>
  <c r="BN1083" i="17"/>
  <c r="BN1090" i="17"/>
  <c r="BN1082" i="17"/>
  <c r="BN1088" i="17"/>
  <c r="BN1087" i="17"/>
  <c r="BN1086" i="17"/>
  <c r="BN1092" i="17"/>
  <c r="BN1084" i="17"/>
  <c r="R1105" i="17"/>
  <c r="AD1101" i="17"/>
  <c r="AL1097" i="17"/>
  <c r="AP1101" i="17"/>
  <c r="AT1099" i="17"/>
  <c r="AT1098" i="17"/>
  <c r="AT1104" i="17"/>
  <c r="AT1096" i="17"/>
  <c r="AT1103" i="17"/>
  <c r="AT1095" i="17"/>
  <c r="AT1102" i="17"/>
  <c r="AT1094" i="17"/>
  <c r="AT1100" i="17"/>
  <c r="AX1097" i="17"/>
  <c r="BF1103" i="17"/>
  <c r="BF1095" i="17"/>
  <c r="BF1102" i="17"/>
  <c r="BF1094" i="17"/>
  <c r="BF1100" i="17"/>
  <c r="BF1099" i="17"/>
  <c r="BF1098" i="17"/>
  <c r="BF1104" i="17"/>
  <c r="BF1096" i="17"/>
  <c r="AA1128" i="17"/>
  <c r="AE1126" i="17"/>
  <c r="AE1118" i="17"/>
  <c r="AE1122" i="17"/>
  <c r="AE1125" i="17"/>
  <c r="AE1124" i="17"/>
  <c r="AE1123" i="17"/>
  <c r="AE1121" i="17"/>
  <c r="AE1120" i="17"/>
  <c r="AE1129" i="17"/>
  <c r="AE1119" i="17"/>
  <c r="AE1127" i="17"/>
  <c r="AO1124" i="17"/>
  <c r="AO1128" i="17"/>
  <c r="AO1120" i="17"/>
  <c r="AO1125" i="17"/>
  <c r="AO1123" i="17"/>
  <c r="AO1122" i="17"/>
  <c r="AO1121" i="17"/>
  <c r="AO1119" i="17"/>
  <c r="AO1129" i="17"/>
  <c r="AO1118" i="17"/>
  <c r="AO1126" i="17"/>
  <c r="G1052" i="17"/>
  <c r="J1053" i="17"/>
  <c r="O1052" i="17"/>
  <c r="R1053" i="17"/>
  <c r="W1052" i="17"/>
  <c r="Z1053" i="17"/>
  <c r="AH1053" i="17"/>
  <c r="AP1053" i="17"/>
  <c r="AX1053" i="17"/>
  <c r="BF1053" i="17"/>
  <c r="BM1054" i="17"/>
  <c r="K1066" i="17"/>
  <c r="K1058" i="17"/>
  <c r="CC1058" i="17" s="1"/>
  <c r="K1062" i="17"/>
  <c r="CC1062" i="17" s="1"/>
  <c r="K1068" i="17"/>
  <c r="O1062" i="17"/>
  <c r="O1066" i="17"/>
  <c r="O1058" i="17"/>
  <c r="O1068" i="17"/>
  <c r="R1063" i="17"/>
  <c r="R1067" i="17"/>
  <c r="R1059" i="17"/>
  <c r="R1068" i="17"/>
  <c r="V1067" i="17"/>
  <c r="V1059" i="17"/>
  <c r="V1063" i="17"/>
  <c r="V1068" i="17"/>
  <c r="Y1068" i="17"/>
  <c r="Y1060" i="17"/>
  <c r="Y1064" i="17"/>
  <c r="Y1067" i="17"/>
  <c r="AC1064" i="17"/>
  <c r="AC1068" i="17"/>
  <c r="AC1060" i="17"/>
  <c r="AC1067" i="17"/>
  <c r="BE1068" i="17"/>
  <c r="BE1060" i="17"/>
  <c r="BE1067" i="17"/>
  <c r="BE1059" i="17"/>
  <c r="BE1064" i="17"/>
  <c r="BF1063" i="17"/>
  <c r="BF1062" i="17"/>
  <c r="BF1067" i="17"/>
  <c r="BF1059" i="17"/>
  <c r="BF1069" i="17"/>
  <c r="BJ1062" i="17"/>
  <c r="BK1063" i="17"/>
  <c r="AH1089" i="17"/>
  <c r="AP1091" i="17"/>
  <c r="AP1083" i="17"/>
  <c r="AP1090" i="17"/>
  <c r="AP1082" i="17"/>
  <c r="AP1088" i="17"/>
  <c r="AP1087" i="17"/>
  <c r="AP1092" i="17"/>
  <c r="AP1084" i="17"/>
  <c r="AQ1089" i="17"/>
  <c r="AD1105" i="17"/>
  <c r="AP1105" i="17"/>
  <c r="BB1099" i="17"/>
  <c r="BB1098" i="17"/>
  <c r="BB1104" i="17"/>
  <c r="BB1096" i="17"/>
  <c r="BB1103" i="17"/>
  <c r="BB1095" i="17"/>
  <c r="BB1102" i="17"/>
  <c r="BB1094" i="17"/>
  <c r="BB1100" i="17"/>
  <c r="BN1103" i="17"/>
  <c r="BN1095" i="17"/>
  <c r="BN1102" i="17"/>
  <c r="BN1094" i="17"/>
  <c r="BN1100" i="17"/>
  <c r="BN1099" i="17"/>
  <c r="BN1098" i="17"/>
  <c r="BN1104" i="17"/>
  <c r="BN1096" i="17"/>
  <c r="R1123" i="17"/>
  <c r="R1124" i="17"/>
  <c r="R1122" i="17"/>
  <c r="R1121" i="17"/>
  <c r="R1129" i="17"/>
  <c r="R1120" i="17"/>
  <c r="R1128" i="17"/>
  <c r="R1119" i="17"/>
  <c r="R1127" i="17"/>
  <c r="R1118" i="17"/>
  <c r="R1125" i="17"/>
  <c r="AH1127" i="17"/>
  <c r="AH1119" i="17"/>
  <c r="AH1123" i="17"/>
  <c r="AH1125" i="17"/>
  <c r="AH1124" i="17"/>
  <c r="AH1122" i="17"/>
  <c r="AH1121" i="17"/>
  <c r="AH1120" i="17"/>
  <c r="AH1129" i="17"/>
  <c r="AH1118" i="17"/>
  <c r="AH1126" i="17"/>
  <c r="G1053" i="17"/>
  <c r="J1046" i="17"/>
  <c r="CB1046" i="17" s="1"/>
  <c r="J1054" i="17"/>
  <c r="O1053" i="17"/>
  <c r="R1046" i="17"/>
  <c r="R1054" i="17"/>
  <c r="W1053" i="17"/>
  <c r="Z1046" i="17"/>
  <c r="Z1054" i="17"/>
  <c r="AE1053" i="17"/>
  <c r="AH1046" i="17"/>
  <c r="AH1054" i="17"/>
  <c r="AM1053" i="17"/>
  <c r="AP1046" i="17"/>
  <c r="AP1054" i="17"/>
  <c r="AU1053" i="17"/>
  <c r="AX1046" i="17"/>
  <c r="AX1054" i="17"/>
  <c r="BC1053" i="17"/>
  <c r="BF1046" i="17"/>
  <c r="BF1054" i="17"/>
  <c r="BM1046" i="17"/>
  <c r="BM1055" i="17"/>
  <c r="BP1052" i="17"/>
  <c r="BP1056" i="17"/>
  <c r="BP1048" i="17"/>
  <c r="BP1055" i="17"/>
  <c r="K1059" i="17"/>
  <c r="K1069" i="17"/>
  <c r="O1059" i="17"/>
  <c r="O1069" i="17"/>
  <c r="R1058" i="17"/>
  <c r="R1069" i="17"/>
  <c r="V1058" i="17"/>
  <c r="V1069" i="17"/>
  <c r="Y1058" i="17"/>
  <c r="Y1069" i="17"/>
  <c r="AC1058" i="17"/>
  <c r="AC1069" i="17"/>
  <c r="AK1064" i="17"/>
  <c r="AK1063" i="17"/>
  <c r="AK1068" i="17"/>
  <c r="AK1060" i="17"/>
  <c r="AK1069" i="17"/>
  <c r="BJ1064" i="17"/>
  <c r="BK1064" i="17"/>
  <c r="BM1068" i="17"/>
  <c r="BM1060" i="17"/>
  <c r="BM1067" i="17"/>
  <c r="BM1059" i="17"/>
  <c r="BM1064" i="17"/>
  <c r="BN1063" i="17"/>
  <c r="BN1062" i="17"/>
  <c r="BN1067" i="17"/>
  <c r="BN1059" i="17"/>
  <c r="BN1069" i="17"/>
  <c r="F1076" i="17"/>
  <c r="F1075" i="17"/>
  <c r="F1080" i="17"/>
  <c r="F1072" i="17"/>
  <c r="F1081" i="17"/>
  <c r="R1091" i="17"/>
  <c r="R1083" i="17"/>
  <c r="R1090" i="17"/>
  <c r="R1082" i="17"/>
  <c r="R1088" i="17"/>
  <c r="R1087" i="17"/>
  <c r="R1092" i="17"/>
  <c r="R1084" i="17"/>
  <c r="AH1093" i="17"/>
  <c r="AP1085" i="17"/>
  <c r="AQ1092" i="17"/>
  <c r="AX1091" i="17"/>
  <c r="AX1083" i="17"/>
  <c r="AX1090" i="17"/>
  <c r="AX1082" i="17"/>
  <c r="AX1088" i="17"/>
  <c r="AX1087" i="17"/>
  <c r="AX1092" i="17"/>
  <c r="AX1084" i="17"/>
  <c r="BJ1087" i="17"/>
  <c r="BJ1086" i="17"/>
  <c r="BJ1092" i="17"/>
  <c r="BJ1084" i="17"/>
  <c r="BJ1091" i="17"/>
  <c r="BJ1083" i="17"/>
  <c r="BJ1090" i="17"/>
  <c r="BJ1082" i="17"/>
  <c r="BJ1088" i="17"/>
  <c r="BB1097" i="17"/>
  <c r="BJ1099" i="17"/>
  <c r="BJ1098" i="17"/>
  <c r="BJ1104" i="17"/>
  <c r="BJ1096" i="17"/>
  <c r="BJ1103" i="17"/>
  <c r="BJ1095" i="17"/>
  <c r="BJ1102" i="17"/>
  <c r="BJ1094" i="17"/>
  <c r="BJ1100" i="17"/>
  <c r="BN1097" i="17"/>
  <c r="CI1107" i="17"/>
  <c r="BR1107" i="17"/>
  <c r="R1126" i="17"/>
  <c r="BG1122" i="17"/>
  <c r="BG1126" i="17"/>
  <c r="BG1118" i="17"/>
  <c r="BG1125" i="17"/>
  <c r="BG1124" i="17"/>
  <c r="BG1123" i="17"/>
  <c r="BG1121" i="17"/>
  <c r="BG1120" i="17"/>
  <c r="BG1129" i="17"/>
  <c r="BG1119" i="17"/>
  <c r="BG1127" i="17"/>
  <c r="CI1111" i="17"/>
  <c r="BR1111" i="17"/>
  <c r="AS1128" i="17"/>
  <c r="AS1120" i="17"/>
  <c r="AS1124" i="17"/>
  <c r="AS1125" i="17"/>
  <c r="AS1123" i="17"/>
  <c r="AS1122" i="17"/>
  <c r="AS1121" i="17"/>
  <c r="AS1119" i="17"/>
  <c r="AS1129" i="17"/>
  <c r="AS1118" i="17"/>
  <c r="AS1126" i="17"/>
  <c r="H1025" i="17"/>
  <c r="P1025" i="17"/>
  <c r="G1047" i="17"/>
  <c r="J1048" i="17"/>
  <c r="O1047" i="17"/>
  <c r="R1048" i="17"/>
  <c r="W1047" i="17"/>
  <c r="Z1048" i="17"/>
  <c r="AE1047" i="17"/>
  <c r="AH1048" i="17"/>
  <c r="AM1047" i="17"/>
  <c r="AP1048" i="17"/>
  <c r="AU1047" i="17"/>
  <c r="AX1048" i="17"/>
  <c r="BC1047" i="17"/>
  <c r="BF1048" i="17"/>
  <c r="BM1048" i="17"/>
  <c r="BM1057" i="17"/>
  <c r="BP1047" i="17"/>
  <c r="G1064" i="17"/>
  <c r="J1064" i="17"/>
  <c r="K1061" i="17"/>
  <c r="N1064" i="17"/>
  <c r="O1061" i="17"/>
  <c r="Q1063" i="17"/>
  <c r="R1061" i="17"/>
  <c r="U1063" i="17"/>
  <c r="V1061" i="17"/>
  <c r="Y1061" i="17"/>
  <c r="AC1061" i="17"/>
  <c r="AK1059" i="17"/>
  <c r="AO1065" i="17"/>
  <c r="AP1065" i="17"/>
  <c r="AT1067" i="17"/>
  <c r="AT1059" i="17"/>
  <c r="AT1066" i="17"/>
  <c r="AT1058" i="17"/>
  <c r="AT1063" i="17"/>
  <c r="AU1062" i="17"/>
  <c r="AU1069" i="17"/>
  <c r="AU1061" i="17"/>
  <c r="AU1066" i="17"/>
  <c r="AU1058" i="17"/>
  <c r="BA1064" i="17"/>
  <c r="BA1063" i="17"/>
  <c r="BA1068" i="17"/>
  <c r="BA1060" i="17"/>
  <c r="BA1069" i="17"/>
  <c r="BE1062" i="17"/>
  <c r="BF1061" i="17"/>
  <c r="BJ1068" i="17"/>
  <c r="BK1067" i="17"/>
  <c r="BM1061" i="17"/>
  <c r="BN1060" i="17"/>
  <c r="CI1059" i="17"/>
  <c r="CA1059" i="17" s="1"/>
  <c r="BR1059" i="17"/>
  <c r="CI1060" i="17"/>
  <c r="CC1060" i="17" s="1"/>
  <c r="F1071" i="17"/>
  <c r="J1077" i="17"/>
  <c r="CB1077" i="17" s="1"/>
  <c r="K1077" i="17"/>
  <c r="CC1077" i="17" s="1"/>
  <c r="O1079" i="17"/>
  <c r="O1071" i="17"/>
  <c r="O1078" i="17"/>
  <c r="O1070" i="17"/>
  <c r="O1075" i="17"/>
  <c r="P1074" i="17"/>
  <c r="P1081" i="17"/>
  <c r="P1073" i="17"/>
  <c r="P1078" i="17"/>
  <c r="P1070" i="17"/>
  <c r="R1086" i="17"/>
  <c r="V1087" i="17"/>
  <c r="V1086" i="17"/>
  <c r="V1092" i="17"/>
  <c r="V1084" i="17"/>
  <c r="V1091" i="17"/>
  <c r="V1083" i="17"/>
  <c r="V1088" i="17"/>
  <c r="AP1089" i="17"/>
  <c r="AX1086" i="17"/>
  <c r="BJ1089" i="17"/>
  <c r="Z1103" i="17"/>
  <c r="Z1095" i="17"/>
  <c r="Z1102" i="17"/>
  <c r="Z1094" i="17"/>
  <c r="Z1100" i="17"/>
  <c r="Z1099" i="17"/>
  <c r="Z1098" i="17"/>
  <c r="Z1104" i="17"/>
  <c r="Z1096" i="17"/>
  <c r="BB1105" i="17"/>
  <c r="BJ1101" i="17"/>
  <c r="BN1105" i="17"/>
  <c r="AS1127" i="17"/>
  <c r="BK1126" i="17"/>
  <c r="BK1118" i="17"/>
  <c r="BK1122" i="17"/>
  <c r="BK1125" i="17"/>
  <c r="BK1124" i="17"/>
  <c r="BK1123" i="17"/>
  <c r="BK1121" i="17"/>
  <c r="BK1120" i="17"/>
  <c r="BK1129" i="17"/>
  <c r="BK1119" i="17"/>
  <c r="BK1127" i="17"/>
  <c r="BO1053" i="17"/>
  <c r="L1065" i="17"/>
  <c r="T1065" i="17"/>
  <c r="AB1065" i="17"/>
  <c r="AI1062" i="17"/>
  <c r="AJ1065" i="17"/>
  <c r="AQ1062" i="17"/>
  <c r="AR1065" i="17"/>
  <c r="AY1062" i="17"/>
  <c r="AZ1065" i="17"/>
  <c r="BG1062" i="17"/>
  <c r="BH1065" i="17"/>
  <c r="BO1062" i="17"/>
  <c r="BP1065" i="17"/>
  <c r="E1077" i="17"/>
  <c r="L1074" i="17"/>
  <c r="M1077" i="17"/>
  <c r="Q1089" i="17"/>
  <c r="T1082" i="17"/>
  <c r="T1090" i="17"/>
  <c r="U1085" i="17"/>
  <c r="U1093" i="17"/>
  <c r="W1083" i="17"/>
  <c r="W1091" i="17"/>
  <c r="X1086" i="17"/>
  <c r="Y1089" i="17"/>
  <c r="AB1082" i="17"/>
  <c r="AB1090" i="17"/>
  <c r="AC1085" i="17"/>
  <c r="AC1093" i="17"/>
  <c r="AE1083" i="17"/>
  <c r="AE1091" i="17"/>
  <c r="AF1086" i="17"/>
  <c r="AG1089" i="17"/>
  <c r="AJ1082" i="17"/>
  <c r="AJ1090" i="17"/>
  <c r="AK1085" i="17"/>
  <c r="AK1093" i="17"/>
  <c r="AM1083" i="17"/>
  <c r="AM1091" i="17"/>
  <c r="AN1086" i="17"/>
  <c r="AO1089" i="17"/>
  <c r="AR1082" i="17"/>
  <c r="AR1090" i="17"/>
  <c r="AS1085" i="17"/>
  <c r="AS1093" i="17"/>
  <c r="AU1083" i="17"/>
  <c r="AU1091" i="17"/>
  <c r="AV1086" i="17"/>
  <c r="AW1089" i="17"/>
  <c r="AY1087" i="17"/>
  <c r="AZ1082" i="17"/>
  <c r="AZ1090" i="17"/>
  <c r="BA1085" i="17"/>
  <c r="BA1093" i="17"/>
  <c r="BC1083" i="17"/>
  <c r="BC1091" i="17"/>
  <c r="BD1086" i="17"/>
  <c r="BE1089" i="17"/>
  <c r="BG1087" i="17"/>
  <c r="BH1082" i="17"/>
  <c r="BH1090" i="17"/>
  <c r="BK1083" i="17"/>
  <c r="BK1091" i="17"/>
  <c r="BL1086" i="17"/>
  <c r="BM1089" i="17"/>
  <c r="BO1087" i="17"/>
  <c r="BP1082" i="17"/>
  <c r="BP1090" i="17"/>
  <c r="Q1101" i="17"/>
  <c r="S1099" i="17"/>
  <c r="T1094" i="17"/>
  <c r="T1102" i="17"/>
  <c r="U1097" i="17"/>
  <c r="U1105" i="17"/>
  <c r="W1095" i="17"/>
  <c r="W1103" i="17"/>
  <c r="X1098" i="17"/>
  <c r="Y1101" i="17"/>
  <c r="AA1099" i="17"/>
  <c r="AB1094" i="17"/>
  <c r="AB1102" i="17"/>
  <c r="AE1095" i="17"/>
  <c r="AE1103" i="17"/>
  <c r="AF1098" i="17"/>
  <c r="AG1101" i="17"/>
  <c r="AI1099" i="17"/>
  <c r="AJ1094" i="17"/>
  <c r="AJ1102" i="17"/>
  <c r="AM1095" i="17"/>
  <c r="AM1103" i="17"/>
  <c r="AN1098" i="17"/>
  <c r="AO1101" i="17"/>
  <c r="AQ1099" i="17"/>
  <c r="AR1094" i="17"/>
  <c r="AR1102" i="17"/>
  <c r="AU1095" i="17"/>
  <c r="AU1103" i="17"/>
  <c r="AV1098" i="17"/>
  <c r="AW1101" i="17"/>
  <c r="AY1099" i="17"/>
  <c r="AZ1094" i="17"/>
  <c r="AZ1102" i="17"/>
  <c r="BC1095" i="17"/>
  <c r="BC1103" i="17"/>
  <c r="BD1098" i="17"/>
  <c r="BE1101" i="17"/>
  <c r="BG1099" i="17"/>
  <c r="BH1094" i="17"/>
  <c r="BH1102" i="17"/>
  <c r="BK1095" i="17"/>
  <c r="BK1103" i="17"/>
  <c r="BL1098" i="17"/>
  <c r="BM1101" i="17"/>
  <c r="BO1099" i="17"/>
  <c r="BP1094" i="17"/>
  <c r="BP1102" i="17"/>
  <c r="Q1119" i="17"/>
  <c r="Q1129" i="17"/>
  <c r="S1121" i="17"/>
  <c r="T1129" i="17"/>
  <c r="T1121" i="17"/>
  <c r="T1126" i="17"/>
  <c r="U1122" i="17"/>
  <c r="V1118" i="17"/>
  <c r="V1128" i="17"/>
  <c r="W1124" i="17"/>
  <c r="Z1120" i="17"/>
  <c r="Z1129" i="17"/>
  <c r="AC1121" i="17"/>
  <c r="AD1118" i="17"/>
  <c r="AD1129" i="17"/>
  <c r="AG1118" i="17"/>
  <c r="AG1129" i="17"/>
  <c r="AK1118" i="17"/>
  <c r="AK1129" i="17"/>
  <c r="AQ1121" i="17"/>
  <c r="AU1121" i="17"/>
  <c r="AX1121" i="17"/>
  <c r="AY1119" i="17"/>
  <c r="AY1129" i="17"/>
  <c r="BB1121" i="17"/>
  <c r="BC1119" i="17"/>
  <c r="BC1129" i="17"/>
  <c r="BE1121" i="17"/>
  <c r="BF1118" i="17"/>
  <c r="BF1129" i="17"/>
  <c r="BI1121" i="17"/>
  <c r="BJ1118" i="17"/>
  <c r="BJ1129" i="17"/>
  <c r="BM1118" i="17"/>
  <c r="BM1129" i="17"/>
  <c r="CI1123" i="17"/>
  <c r="CI1133" i="17"/>
  <c r="BR1135" i="17"/>
  <c r="E1143" i="17"/>
  <c r="F1144" i="17"/>
  <c r="G1143" i="17"/>
  <c r="M1142" i="17"/>
  <c r="N1151" i="17"/>
  <c r="N1143" i="17"/>
  <c r="N1150" i="17"/>
  <c r="N1142" i="17"/>
  <c r="N1147" i="17"/>
  <c r="O1146" i="17"/>
  <c r="O1153" i="17"/>
  <c r="O1145" i="17"/>
  <c r="O1150" i="17"/>
  <c r="O1142" i="17"/>
  <c r="U1148" i="17"/>
  <c r="U1147" i="17"/>
  <c r="U1152" i="17"/>
  <c r="U1144" i="17"/>
  <c r="U1153" i="17"/>
  <c r="AD1144" i="17"/>
  <c r="AG1149" i="17"/>
  <c r="AS1151" i="17"/>
  <c r="AS1143" i="17"/>
  <c r="AS1150" i="17"/>
  <c r="AS1142" i="17"/>
  <c r="AS1148" i="17"/>
  <c r="AS1147" i="17"/>
  <c r="AS1152" i="17"/>
  <c r="AS1144" i="17"/>
  <c r="BB1144" i="17"/>
  <c r="BE1149" i="17"/>
  <c r="BM1147" i="17"/>
  <c r="BM1146" i="17"/>
  <c r="BM1152" i="17"/>
  <c r="BM1144" i="17"/>
  <c r="BM1151" i="17"/>
  <c r="BM1143" i="17"/>
  <c r="BM1150" i="17"/>
  <c r="BM1142" i="17"/>
  <c r="BM1148" i="17"/>
  <c r="CI1147" i="17"/>
  <c r="CD1147" i="17" s="1"/>
  <c r="BR1147" i="17"/>
  <c r="N1160" i="17"/>
  <c r="N1165" i="17"/>
  <c r="N1157" i="17"/>
  <c r="N1161" i="17"/>
  <c r="N1159" i="17"/>
  <c r="N1158" i="17"/>
  <c r="N1156" i="17"/>
  <c r="N1155" i="17"/>
  <c r="N1164" i="17"/>
  <c r="N1154" i="17"/>
  <c r="N1162" i="17"/>
  <c r="I1152" i="17"/>
  <c r="I1144" i="17"/>
  <c r="I1151" i="17"/>
  <c r="I1143" i="17"/>
  <c r="I1148" i="17"/>
  <c r="J1147" i="17"/>
  <c r="J1146" i="17"/>
  <c r="J1151" i="17"/>
  <c r="J1143" i="17"/>
  <c r="J1153" i="17"/>
  <c r="V1151" i="17"/>
  <c r="V1143" i="17"/>
  <c r="V1150" i="17"/>
  <c r="V1142" i="17"/>
  <c r="V1147" i="17"/>
  <c r="AO1147" i="17"/>
  <c r="AO1146" i="17"/>
  <c r="AO1152" i="17"/>
  <c r="AO1144" i="17"/>
  <c r="AO1151" i="17"/>
  <c r="AO1143" i="17"/>
  <c r="AO1148" i="17"/>
  <c r="CI1144" i="17"/>
  <c r="CD1144" i="17" s="1"/>
  <c r="BR1144" i="17"/>
  <c r="AY1089" i="17"/>
  <c r="BG1089" i="17"/>
  <c r="BO1089" i="17"/>
  <c r="S1101" i="17"/>
  <c r="AA1101" i="17"/>
  <c r="AI1101" i="17"/>
  <c r="AQ1101" i="17"/>
  <c r="AY1101" i="17"/>
  <c r="BG1101" i="17"/>
  <c r="BO1101" i="17"/>
  <c r="S1123" i="17"/>
  <c r="V1121" i="17"/>
  <c r="W1126" i="17"/>
  <c r="Y1128" i="17"/>
  <c r="Y1120" i="17"/>
  <c r="Y1126" i="17"/>
  <c r="Z1122" i="17"/>
  <c r="AC1123" i="17"/>
  <c r="AD1121" i="17"/>
  <c r="AG1121" i="17"/>
  <c r="AK1121" i="17"/>
  <c r="AQ1124" i="17"/>
  <c r="AU1124" i="17"/>
  <c r="AX1124" i="17"/>
  <c r="BB1124" i="17"/>
  <c r="BE1123" i="17"/>
  <c r="BI1123" i="17"/>
  <c r="BR1134" i="17"/>
  <c r="I1142" i="17"/>
  <c r="J1142" i="17"/>
  <c r="Q1152" i="17"/>
  <c r="Q1144" i="17"/>
  <c r="Q1151" i="17"/>
  <c r="Q1143" i="17"/>
  <c r="Q1148" i="17"/>
  <c r="R1147" i="17"/>
  <c r="R1146" i="17"/>
  <c r="R1151" i="17"/>
  <c r="R1143" i="17"/>
  <c r="R1153" i="17"/>
  <c r="V1144" i="17"/>
  <c r="Y1147" i="17"/>
  <c r="Y1152" i="17"/>
  <c r="Y1144" i="17"/>
  <c r="Y1151" i="17"/>
  <c r="Y1143" i="17"/>
  <c r="Y1148" i="17"/>
  <c r="AC1151" i="17"/>
  <c r="AC1143" i="17"/>
  <c r="AC1150" i="17"/>
  <c r="AC1142" i="17"/>
  <c r="AC1148" i="17"/>
  <c r="AC1147" i="17"/>
  <c r="AC1152" i="17"/>
  <c r="AC1144" i="17"/>
  <c r="AO1142" i="17"/>
  <c r="BA1151" i="17"/>
  <c r="BA1143" i="17"/>
  <c r="BA1150" i="17"/>
  <c r="BA1142" i="17"/>
  <c r="BA1148" i="17"/>
  <c r="BA1147" i="17"/>
  <c r="BA1152" i="17"/>
  <c r="BA1144" i="17"/>
  <c r="CI1149" i="17"/>
  <c r="CD1149" i="17" s="1"/>
  <c r="BR1149" i="17"/>
  <c r="AI1065" i="17"/>
  <c r="AQ1065" i="17"/>
  <c r="AY1065" i="17"/>
  <c r="BG1065" i="17"/>
  <c r="BO1065" i="17"/>
  <c r="L1077" i="17"/>
  <c r="CD1077" i="17" s="1"/>
  <c r="T1085" i="17"/>
  <c r="T1093" i="17"/>
  <c r="W1086" i="17"/>
  <c r="X1089" i="17"/>
  <c r="AB1085" i="17"/>
  <c r="AB1093" i="17"/>
  <c r="AE1086" i="17"/>
  <c r="AF1089" i="17"/>
  <c r="AJ1085" i="17"/>
  <c r="AJ1093" i="17"/>
  <c r="AM1086" i="17"/>
  <c r="AN1089" i="17"/>
  <c r="AR1085" i="17"/>
  <c r="AR1093" i="17"/>
  <c r="AU1086" i="17"/>
  <c r="AV1089" i="17"/>
  <c r="AY1082" i="17"/>
  <c r="AY1090" i="17"/>
  <c r="AZ1085" i="17"/>
  <c r="AZ1093" i="17"/>
  <c r="BC1086" i="17"/>
  <c r="BD1089" i="17"/>
  <c r="BG1082" i="17"/>
  <c r="BG1090" i="17"/>
  <c r="BH1085" i="17"/>
  <c r="BH1093" i="17"/>
  <c r="BK1086" i="17"/>
  <c r="BL1089" i="17"/>
  <c r="BO1082" i="17"/>
  <c r="BO1090" i="17"/>
  <c r="BP1085" i="17"/>
  <c r="BP1093" i="17"/>
  <c r="S1094" i="17"/>
  <c r="S1102" i="17"/>
  <c r="T1097" i="17"/>
  <c r="T1105" i="17"/>
  <c r="W1098" i="17"/>
  <c r="X1101" i="17"/>
  <c r="AA1094" i="17"/>
  <c r="AA1102" i="17"/>
  <c r="AB1097" i="17"/>
  <c r="AB1105" i="17"/>
  <c r="AE1098" i="17"/>
  <c r="AF1101" i="17"/>
  <c r="AI1094" i="17"/>
  <c r="AI1102" i="17"/>
  <c r="AJ1097" i="17"/>
  <c r="AJ1105" i="17"/>
  <c r="AM1098" i="17"/>
  <c r="AN1101" i="17"/>
  <c r="AQ1094" i="17"/>
  <c r="AQ1102" i="17"/>
  <c r="AR1097" i="17"/>
  <c r="AR1105" i="17"/>
  <c r="AU1098" i="17"/>
  <c r="AV1101" i="17"/>
  <c r="AY1094" i="17"/>
  <c r="AY1102" i="17"/>
  <c r="AZ1097" i="17"/>
  <c r="AZ1105" i="17"/>
  <c r="BC1098" i="17"/>
  <c r="BD1101" i="17"/>
  <c r="BG1094" i="17"/>
  <c r="BG1102" i="17"/>
  <c r="BH1097" i="17"/>
  <c r="BH1105" i="17"/>
  <c r="BK1098" i="17"/>
  <c r="BL1101" i="17"/>
  <c r="BO1094" i="17"/>
  <c r="BO1102" i="17"/>
  <c r="BP1097" i="17"/>
  <c r="BP1105" i="17"/>
  <c r="BR1108" i="17"/>
  <c r="S1124" i="17"/>
  <c r="U1126" i="17"/>
  <c r="V1122" i="17"/>
  <c r="W1118" i="17"/>
  <c r="W1127" i="17"/>
  <c r="Y1118" i="17"/>
  <c r="Y1127" i="17"/>
  <c r="Z1124" i="17"/>
  <c r="AC1125" i="17"/>
  <c r="AD1122" i="17"/>
  <c r="AG1122" i="17"/>
  <c r="AI1122" i="17"/>
  <c r="AI1126" i="17"/>
  <c r="AI1118" i="17"/>
  <c r="AI1128" i="17"/>
  <c r="AK1122" i="17"/>
  <c r="AM1126" i="17"/>
  <c r="AM1118" i="17"/>
  <c r="AM1122" i="17"/>
  <c r="AM1128" i="17"/>
  <c r="AP1127" i="17"/>
  <c r="AP1119" i="17"/>
  <c r="AP1123" i="17"/>
  <c r="AP1128" i="17"/>
  <c r="AQ1125" i="17"/>
  <c r="AT1123" i="17"/>
  <c r="AT1127" i="17"/>
  <c r="AT1119" i="17"/>
  <c r="AT1128" i="17"/>
  <c r="AU1125" i="17"/>
  <c r="AW1124" i="17"/>
  <c r="AW1128" i="17"/>
  <c r="AW1120" i="17"/>
  <c r="AW1127" i="17"/>
  <c r="AX1125" i="17"/>
  <c r="AY1123" i="17"/>
  <c r="BA1128" i="17"/>
  <c r="BA1120" i="17"/>
  <c r="BA1124" i="17"/>
  <c r="BA1127" i="17"/>
  <c r="BB1125" i="17"/>
  <c r="BC1123" i="17"/>
  <c r="BE1125" i="17"/>
  <c r="BF1122" i="17"/>
  <c r="BI1125" i="17"/>
  <c r="BJ1122" i="17"/>
  <c r="BM1122" i="17"/>
  <c r="BO1122" i="17"/>
  <c r="BO1126" i="17"/>
  <c r="BO1118" i="17"/>
  <c r="BO1128" i="17"/>
  <c r="CI1120" i="17"/>
  <c r="CI1130" i="17"/>
  <c r="E1149" i="17"/>
  <c r="F1148" i="17"/>
  <c r="G1148" i="17"/>
  <c r="I1145" i="17"/>
  <c r="J1144" i="17"/>
  <c r="M1146" i="17"/>
  <c r="Q1142" i="17"/>
  <c r="R1142" i="17"/>
  <c r="V1145" i="17"/>
  <c r="Y1142" i="17"/>
  <c r="AC1145" i="17"/>
  <c r="AL1146" i="17"/>
  <c r="AL1153" i="17"/>
  <c r="AL1145" i="17"/>
  <c r="AL1151" i="17"/>
  <c r="AL1143" i="17"/>
  <c r="AL1150" i="17"/>
  <c r="AL1142" i="17"/>
  <c r="AL1147" i="17"/>
  <c r="AO1145" i="17"/>
  <c r="AW1147" i="17"/>
  <c r="AW1146" i="17"/>
  <c r="AW1152" i="17"/>
  <c r="AW1144" i="17"/>
  <c r="AW1151" i="17"/>
  <c r="AW1143" i="17"/>
  <c r="AW1148" i="17"/>
  <c r="BA1145" i="17"/>
  <c r="CI1146" i="17"/>
  <c r="CD1146" i="17" s="1"/>
  <c r="BR1146" i="17"/>
  <c r="BO1049" i="17"/>
  <c r="L1061" i="17"/>
  <c r="T1061" i="17"/>
  <c r="AB1061" i="17"/>
  <c r="AI1058" i="17"/>
  <c r="AJ1061" i="17"/>
  <c r="AQ1058" i="17"/>
  <c r="AR1061" i="17"/>
  <c r="AY1058" i="17"/>
  <c r="AZ1061" i="17"/>
  <c r="BG1058" i="17"/>
  <c r="BH1061" i="17"/>
  <c r="BO1058" i="17"/>
  <c r="BP1061" i="17"/>
  <c r="E1073" i="17"/>
  <c r="L1070" i="17"/>
  <c r="CD1070" i="17" s="1"/>
  <c r="M1073" i="17"/>
  <c r="T1086" i="17"/>
  <c r="W1087" i="17"/>
  <c r="X1082" i="17"/>
  <c r="Y1085" i="17"/>
  <c r="AB1086" i="17"/>
  <c r="AE1087" i="17"/>
  <c r="AF1082" i="17"/>
  <c r="AG1085" i="17"/>
  <c r="AJ1086" i="17"/>
  <c r="AM1087" i="17"/>
  <c r="AN1082" i="17"/>
  <c r="AO1085" i="17"/>
  <c r="AR1086" i="17"/>
  <c r="AU1087" i="17"/>
  <c r="AV1082" i="17"/>
  <c r="AW1085" i="17"/>
  <c r="AY1083" i="17"/>
  <c r="AY1091" i="17"/>
  <c r="AZ1086" i="17"/>
  <c r="BC1087" i="17"/>
  <c r="BD1082" i="17"/>
  <c r="BE1085" i="17"/>
  <c r="BG1083" i="17"/>
  <c r="BG1091" i="17"/>
  <c r="BH1086" i="17"/>
  <c r="BK1087" i="17"/>
  <c r="BL1082" i="17"/>
  <c r="BM1085" i="17"/>
  <c r="BO1083" i="17"/>
  <c r="BO1091" i="17"/>
  <c r="BP1086" i="17"/>
  <c r="Q1097" i="17"/>
  <c r="S1095" i="17"/>
  <c r="S1103" i="17"/>
  <c r="T1098" i="17"/>
  <c r="W1099" i="17"/>
  <c r="X1094" i="17"/>
  <c r="Y1097" i="17"/>
  <c r="AA1095" i="17"/>
  <c r="AA1103" i="17"/>
  <c r="AB1098" i="17"/>
  <c r="AE1099" i="17"/>
  <c r="AF1094" i="17"/>
  <c r="AG1097" i="17"/>
  <c r="AI1095" i="17"/>
  <c r="AI1103" i="17"/>
  <c r="AJ1098" i="17"/>
  <c r="AM1099" i="17"/>
  <c r="AN1094" i="17"/>
  <c r="AO1097" i="17"/>
  <c r="AQ1095" i="17"/>
  <c r="AQ1103" i="17"/>
  <c r="AR1098" i="17"/>
  <c r="AU1099" i="17"/>
  <c r="AV1094" i="17"/>
  <c r="AW1097" i="17"/>
  <c r="AY1095" i="17"/>
  <c r="AY1103" i="17"/>
  <c r="AZ1098" i="17"/>
  <c r="BC1099" i="17"/>
  <c r="BD1094" i="17"/>
  <c r="BE1097" i="17"/>
  <c r="BG1095" i="17"/>
  <c r="BG1103" i="17"/>
  <c r="BH1098" i="17"/>
  <c r="BK1099" i="17"/>
  <c r="BL1094" i="17"/>
  <c r="BM1097" i="17"/>
  <c r="BO1095" i="17"/>
  <c r="BO1103" i="17"/>
  <c r="BP1098" i="17"/>
  <c r="T1122" i="17"/>
  <c r="U1118" i="17"/>
  <c r="U1127" i="17"/>
  <c r="V1123" i="17"/>
  <c r="W1119" i="17"/>
  <c r="W1128" i="17"/>
  <c r="Y1119" i="17"/>
  <c r="Y1129" i="17"/>
  <c r="Z1125" i="17"/>
  <c r="AD1124" i="17"/>
  <c r="AG1123" i="17"/>
  <c r="AI1119" i="17"/>
  <c r="AI1129" i="17"/>
  <c r="AK1123" i="17"/>
  <c r="AM1119" i="17"/>
  <c r="AM1129" i="17"/>
  <c r="AP1118" i="17"/>
  <c r="AP1129" i="17"/>
  <c r="AT1118" i="17"/>
  <c r="AT1129" i="17"/>
  <c r="AW1118" i="17"/>
  <c r="AW1129" i="17"/>
  <c r="AY1124" i="17"/>
  <c r="BA1118" i="17"/>
  <c r="BA1129" i="17"/>
  <c r="BC1124" i="17"/>
  <c r="BF1124" i="17"/>
  <c r="BJ1124" i="17"/>
  <c r="BM1123" i="17"/>
  <c r="BO1119" i="17"/>
  <c r="BO1129" i="17"/>
  <c r="I1146" i="17"/>
  <c r="J1145" i="17"/>
  <c r="N1148" i="17"/>
  <c r="O1148" i="17"/>
  <c r="Q1145" i="17"/>
  <c r="R1144" i="17"/>
  <c r="U1146" i="17"/>
  <c r="V1146" i="17"/>
  <c r="Y1145" i="17"/>
  <c r="AC1146" i="17"/>
  <c r="AL1144" i="17"/>
  <c r="AO1149" i="17"/>
  <c r="AS1153" i="17"/>
  <c r="AW1142" i="17"/>
  <c r="BA1146" i="17"/>
  <c r="CI1143" i="17"/>
  <c r="CD1143" i="17" s="1"/>
  <c r="BR1143" i="17"/>
  <c r="S1126" i="17"/>
  <c r="S1118" i="17"/>
  <c r="S1127" i="17"/>
  <c r="Z1126" i="17"/>
  <c r="AC1128" i="17"/>
  <c r="AC1120" i="17"/>
  <c r="AC1124" i="17"/>
  <c r="AC1127" i="17"/>
  <c r="AQ1122" i="17"/>
  <c r="AQ1126" i="17"/>
  <c r="AQ1118" i="17"/>
  <c r="AQ1128" i="17"/>
  <c r="AU1126" i="17"/>
  <c r="AU1118" i="17"/>
  <c r="AU1122" i="17"/>
  <c r="AU1128" i="17"/>
  <c r="AX1127" i="17"/>
  <c r="AX1119" i="17"/>
  <c r="AX1123" i="17"/>
  <c r="AX1128" i="17"/>
  <c r="BB1123" i="17"/>
  <c r="BB1127" i="17"/>
  <c r="BB1119" i="17"/>
  <c r="BB1128" i="17"/>
  <c r="BE1124" i="17"/>
  <c r="BE1128" i="17"/>
  <c r="BE1120" i="17"/>
  <c r="BE1127" i="17"/>
  <c r="BI1128" i="17"/>
  <c r="BI1120" i="17"/>
  <c r="BI1124" i="17"/>
  <c r="BI1127" i="17"/>
  <c r="I1147" i="17"/>
  <c r="J1148" i="17"/>
  <c r="V1148" i="17"/>
  <c r="AG1147" i="17"/>
  <c r="AG1146" i="17"/>
  <c r="AG1152" i="17"/>
  <c r="AG1144" i="17"/>
  <c r="AG1151" i="17"/>
  <c r="AG1143" i="17"/>
  <c r="AG1148" i="17"/>
  <c r="AO1150" i="17"/>
  <c r="AT1146" i="17"/>
  <c r="AT1153" i="17"/>
  <c r="AT1145" i="17"/>
  <c r="AT1151" i="17"/>
  <c r="AT1143" i="17"/>
  <c r="AT1150" i="17"/>
  <c r="AT1142" i="17"/>
  <c r="AT1147" i="17"/>
  <c r="BE1147" i="17"/>
  <c r="BE1146" i="17"/>
  <c r="BE1152" i="17"/>
  <c r="BE1144" i="17"/>
  <c r="BE1151" i="17"/>
  <c r="BE1143" i="17"/>
  <c r="BE1148" i="17"/>
  <c r="CI1148" i="17"/>
  <c r="CC1148" i="17" s="1"/>
  <c r="BR1148" i="17"/>
  <c r="T1088" i="17"/>
  <c r="W1089" i="17"/>
  <c r="AB1088" i="17"/>
  <c r="AJ1088" i="17"/>
  <c r="AR1088" i="17"/>
  <c r="AU1089" i="17"/>
  <c r="AY1085" i="17"/>
  <c r="AY1093" i="17"/>
  <c r="AZ1088" i="17"/>
  <c r="BC1089" i="17"/>
  <c r="BG1085" i="17"/>
  <c r="BG1093" i="17"/>
  <c r="BH1088" i="17"/>
  <c r="BK1089" i="17"/>
  <c r="BO1085" i="17"/>
  <c r="BO1093" i="17"/>
  <c r="BP1088" i="17"/>
  <c r="S1097" i="17"/>
  <c r="S1105" i="17"/>
  <c r="T1100" i="17"/>
  <c r="AA1097" i="17"/>
  <c r="AA1105" i="17"/>
  <c r="AB1100" i="17"/>
  <c r="AI1097" i="17"/>
  <c r="AI1105" i="17"/>
  <c r="AJ1100" i="17"/>
  <c r="AQ1097" i="17"/>
  <c r="AQ1105" i="17"/>
  <c r="AR1100" i="17"/>
  <c r="AY1097" i="17"/>
  <c r="AY1105" i="17"/>
  <c r="AZ1100" i="17"/>
  <c r="BG1097" i="17"/>
  <c r="BG1105" i="17"/>
  <c r="BH1100" i="17"/>
  <c r="BO1097" i="17"/>
  <c r="BO1105" i="17"/>
  <c r="BP1100" i="17"/>
  <c r="Q1128" i="17"/>
  <c r="Q1120" i="17"/>
  <c r="Q1126" i="17"/>
  <c r="S1119" i="17"/>
  <c r="S1128" i="17"/>
  <c r="U1120" i="17"/>
  <c r="U1129" i="17"/>
  <c r="W1121" i="17"/>
  <c r="Y1122" i="17"/>
  <c r="Z1118" i="17"/>
  <c r="Z1127" i="17"/>
  <c r="AC1118" i="17"/>
  <c r="AC1129" i="17"/>
  <c r="AI1121" i="17"/>
  <c r="AM1121" i="17"/>
  <c r="AP1121" i="17"/>
  <c r="AQ1119" i="17"/>
  <c r="AQ1129" i="17"/>
  <c r="AT1121" i="17"/>
  <c r="AU1119" i="17"/>
  <c r="AU1129" i="17"/>
  <c r="AW1121" i="17"/>
  <c r="AX1118" i="17"/>
  <c r="AX1129" i="17"/>
  <c r="BA1121" i="17"/>
  <c r="BB1118" i="17"/>
  <c r="BB1129" i="17"/>
  <c r="BE1118" i="17"/>
  <c r="BE1129" i="17"/>
  <c r="BI1118" i="17"/>
  <c r="BI1129" i="17"/>
  <c r="E1148" i="17"/>
  <c r="E1147" i="17"/>
  <c r="E1152" i="17"/>
  <c r="E1144" i="17"/>
  <c r="E1153" i="17"/>
  <c r="I1149" i="17"/>
  <c r="J1149" i="17"/>
  <c r="Q1147" i="17"/>
  <c r="R1148" i="17"/>
  <c r="V1149" i="17"/>
  <c r="Y1149" i="17"/>
  <c r="AC1153" i="17"/>
  <c r="AG1142" i="17"/>
  <c r="AK1151" i="17"/>
  <c r="AK1143" i="17"/>
  <c r="AK1150" i="17"/>
  <c r="AK1142" i="17"/>
  <c r="AK1148" i="17"/>
  <c r="AK1147" i="17"/>
  <c r="AK1152" i="17"/>
  <c r="AK1144" i="17"/>
  <c r="AO1153" i="17"/>
  <c r="AT1144" i="17"/>
  <c r="BA1153" i="17"/>
  <c r="BE1142" i="17"/>
  <c r="BI1151" i="17"/>
  <c r="BI1143" i="17"/>
  <c r="BI1150" i="17"/>
  <c r="BI1142" i="17"/>
  <c r="BI1148" i="17"/>
  <c r="BI1147" i="17"/>
  <c r="BI1152" i="17"/>
  <c r="BI1144" i="17"/>
  <c r="CI1145" i="17"/>
  <c r="BR1145" i="17"/>
  <c r="W1082" i="17"/>
  <c r="AU1082" i="17"/>
  <c r="BC1082" i="17"/>
  <c r="S1120" i="17"/>
  <c r="S1129" i="17"/>
  <c r="V1127" i="17"/>
  <c r="V1119" i="17"/>
  <c r="V1126" i="17"/>
  <c r="Z1119" i="17"/>
  <c r="Z1128" i="17"/>
  <c r="AC1119" i="17"/>
  <c r="AD1123" i="17"/>
  <c r="AD1127" i="17"/>
  <c r="AD1119" i="17"/>
  <c r="AD1128" i="17"/>
  <c r="AG1124" i="17"/>
  <c r="AG1128" i="17"/>
  <c r="AG1120" i="17"/>
  <c r="AG1127" i="17"/>
  <c r="AK1128" i="17"/>
  <c r="AK1120" i="17"/>
  <c r="AK1124" i="17"/>
  <c r="AK1127" i="17"/>
  <c r="AQ1120" i="17"/>
  <c r="AU1120" i="17"/>
  <c r="AX1120" i="17"/>
  <c r="AY1122" i="17"/>
  <c r="AY1126" i="17"/>
  <c r="AY1118" i="17"/>
  <c r="AY1128" i="17"/>
  <c r="BB1120" i="17"/>
  <c r="BC1126" i="17"/>
  <c r="BC1118" i="17"/>
  <c r="BC1122" i="17"/>
  <c r="BC1128" i="17"/>
  <c r="BE1119" i="17"/>
  <c r="BF1127" i="17"/>
  <c r="BF1119" i="17"/>
  <c r="BF1123" i="17"/>
  <c r="BF1128" i="17"/>
  <c r="BI1119" i="17"/>
  <c r="BJ1123" i="17"/>
  <c r="BJ1127" i="17"/>
  <c r="BJ1119" i="17"/>
  <c r="BJ1128" i="17"/>
  <c r="BM1124" i="17"/>
  <c r="BM1128" i="17"/>
  <c r="BM1120" i="17"/>
  <c r="BM1127" i="17"/>
  <c r="E1142" i="17"/>
  <c r="F1151" i="17"/>
  <c r="F1143" i="17"/>
  <c r="F1150" i="17"/>
  <c r="F1142" i="17"/>
  <c r="F1147" i="17"/>
  <c r="G1146" i="17"/>
  <c r="G1153" i="17"/>
  <c r="G1145" i="17"/>
  <c r="G1150" i="17"/>
  <c r="G1142" i="17"/>
  <c r="I1150" i="17"/>
  <c r="J1150" i="17"/>
  <c r="M1148" i="17"/>
  <c r="M1147" i="17"/>
  <c r="M1152" i="17"/>
  <c r="M1144" i="17"/>
  <c r="M1153" i="17"/>
  <c r="Q1149" i="17"/>
  <c r="R1149" i="17"/>
  <c r="V1152" i="17"/>
  <c r="Y1150" i="17"/>
  <c r="AD1146" i="17"/>
  <c r="AD1153" i="17"/>
  <c r="AD1145" i="17"/>
  <c r="AD1151" i="17"/>
  <c r="AD1143" i="17"/>
  <c r="AD1150" i="17"/>
  <c r="AD1142" i="17"/>
  <c r="AD1147" i="17"/>
  <c r="AG1145" i="17"/>
  <c r="AK1145" i="17"/>
  <c r="AL1152" i="17"/>
  <c r="AT1148" i="17"/>
  <c r="BB1146" i="17"/>
  <c r="BB1153" i="17"/>
  <c r="BB1145" i="17"/>
  <c r="BB1151" i="17"/>
  <c r="BB1143" i="17"/>
  <c r="BB1150" i="17"/>
  <c r="BB1142" i="17"/>
  <c r="BB1147" i="17"/>
  <c r="BE1145" i="17"/>
  <c r="BI1145" i="17"/>
  <c r="CI1142" i="17"/>
  <c r="CD1142" i="17" s="1"/>
  <c r="BR1142" i="17"/>
  <c r="AB1121" i="17"/>
  <c r="AB1129" i="17"/>
  <c r="AJ1121" i="17"/>
  <c r="AJ1129" i="17"/>
  <c r="AR1121" i="17"/>
  <c r="AR1129" i="17"/>
  <c r="AZ1121" i="17"/>
  <c r="AZ1129" i="17"/>
  <c r="BH1121" i="17"/>
  <c r="BH1129" i="17"/>
  <c r="BP1121" i="17"/>
  <c r="BP1129" i="17"/>
  <c r="H1145" i="17"/>
  <c r="H1153" i="17"/>
  <c r="K1146" i="17"/>
  <c r="P1145" i="17"/>
  <c r="P1153" i="17"/>
  <c r="S1146" i="17"/>
  <c r="W1142" i="17"/>
  <c r="W1150" i="17"/>
  <c r="X1145" i="17"/>
  <c r="X1153" i="17"/>
  <c r="Z1143" i="17"/>
  <c r="Z1151" i="17"/>
  <c r="AA1146" i="17"/>
  <c r="AB1149" i="17"/>
  <c r="AE1142" i="17"/>
  <c r="AE1150" i="17"/>
  <c r="AF1145" i="17"/>
  <c r="AF1153" i="17"/>
  <c r="AH1143" i="17"/>
  <c r="AH1151" i="17"/>
  <c r="AI1146" i="17"/>
  <c r="AM1142" i="17"/>
  <c r="AM1150" i="17"/>
  <c r="AN1145" i="17"/>
  <c r="AN1153" i="17"/>
  <c r="AP1143" i="17"/>
  <c r="AP1151" i="17"/>
  <c r="AQ1146" i="17"/>
  <c r="AR1149" i="17"/>
  <c r="AU1142" i="17"/>
  <c r="AU1150" i="17"/>
  <c r="AV1145" i="17"/>
  <c r="AV1153" i="17"/>
  <c r="AX1143" i="17"/>
  <c r="AX1151" i="17"/>
  <c r="AY1146" i="17"/>
  <c r="AZ1149" i="17"/>
  <c r="BC1142" i="17"/>
  <c r="BC1150" i="17"/>
  <c r="BD1145" i="17"/>
  <c r="BD1153" i="17"/>
  <c r="BF1143" i="17"/>
  <c r="BF1151" i="17"/>
  <c r="BG1146" i="17"/>
  <c r="BJ1147" i="17"/>
  <c r="BK1142" i="17"/>
  <c r="BK1150" i="17"/>
  <c r="BL1145" i="17"/>
  <c r="BL1153" i="17"/>
  <c r="BN1143" i="17"/>
  <c r="BN1151" i="17"/>
  <c r="BO1146" i="17"/>
  <c r="E1156" i="17"/>
  <c r="E1164" i="17"/>
  <c r="F1159" i="17"/>
  <c r="G1154" i="17"/>
  <c r="G1162" i="17"/>
  <c r="H1157" i="17"/>
  <c r="H1165" i="17"/>
  <c r="J1157" i="17"/>
  <c r="CB1157" i="17" s="1"/>
  <c r="K1162" i="17"/>
  <c r="M1154" i="17"/>
  <c r="M1164" i="17"/>
  <c r="P1157" i="17"/>
  <c r="S1157" i="17"/>
  <c r="T1155" i="17"/>
  <c r="T1165" i="17"/>
  <c r="AA1163" i="17"/>
  <c r="AA1155" i="17"/>
  <c r="AA1159" i="17"/>
  <c r="AA1164" i="17"/>
  <c r="AA1156" i="17"/>
  <c r="AD1164" i="17"/>
  <c r="AD1156" i="17"/>
  <c r="AD1160" i="17"/>
  <c r="AD1159" i="17"/>
  <c r="AD1165" i="17"/>
  <c r="AD1157" i="17"/>
  <c r="AE1156" i="17"/>
  <c r="AF1159" i="17"/>
  <c r="AM1159" i="17"/>
  <c r="AM1163" i="17"/>
  <c r="AM1155" i="17"/>
  <c r="AM1162" i="17"/>
  <c r="AM1154" i="17"/>
  <c r="AM1160" i="17"/>
  <c r="AN1156" i="17"/>
  <c r="AV1162" i="17"/>
  <c r="AV1154" i="17"/>
  <c r="AV1158" i="17"/>
  <c r="AV1165" i="17"/>
  <c r="AV1157" i="17"/>
  <c r="AV1163" i="17"/>
  <c r="AV1155" i="17"/>
  <c r="BG1160" i="17"/>
  <c r="BO1160" i="17"/>
  <c r="F1176" i="17"/>
  <c r="F1168" i="17"/>
  <c r="F1172" i="17"/>
  <c r="F1171" i="17"/>
  <c r="F1177" i="17"/>
  <c r="F1169" i="17"/>
  <c r="G1168" i="17"/>
  <c r="H1171" i="17"/>
  <c r="O1171" i="17"/>
  <c r="O1175" i="17"/>
  <c r="O1167" i="17"/>
  <c r="O1174" i="17"/>
  <c r="O1166" i="17"/>
  <c r="O1172" i="17"/>
  <c r="P1168" i="17"/>
  <c r="K1179" i="17"/>
  <c r="I1198" i="17"/>
  <c r="I1190" i="17"/>
  <c r="I1196" i="17"/>
  <c r="I1195" i="17"/>
  <c r="I1194" i="17"/>
  <c r="I1201" i="17"/>
  <c r="I1193" i="17"/>
  <c r="CA1193" i="17" s="1"/>
  <c r="I1199" i="17"/>
  <c r="I1191" i="17"/>
  <c r="V1164" i="17"/>
  <c r="V1156" i="17"/>
  <c r="V1160" i="17"/>
  <c r="V1165" i="17"/>
  <c r="V1157" i="17"/>
  <c r="W1159" i="17"/>
  <c r="W1163" i="17"/>
  <c r="W1155" i="17"/>
  <c r="W1160" i="17"/>
  <c r="W1165" i="17"/>
  <c r="AL1164" i="17"/>
  <c r="AL1156" i="17"/>
  <c r="AL1160" i="17"/>
  <c r="AL1159" i="17"/>
  <c r="AL1165" i="17"/>
  <c r="AL1157" i="17"/>
  <c r="AU1159" i="17"/>
  <c r="AU1163" i="17"/>
  <c r="AU1155" i="17"/>
  <c r="AU1162" i="17"/>
  <c r="AU1154" i="17"/>
  <c r="AU1160" i="17"/>
  <c r="BD1162" i="17"/>
  <c r="BD1154" i="17"/>
  <c r="BD1158" i="17"/>
  <c r="BD1165" i="17"/>
  <c r="BD1157" i="17"/>
  <c r="BD1163" i="17"/>
  <c r="BD1155" i="17"/>
  <c r="BG1161" i="17"/>
  <c r="BO1161" i="17"/>
  <c r="N1176" i="17"/>
  <c r="N1168" i="17"/>
  <c r="N1172" i="17"/>
  <c r="N1171" i="17"/>
  <c r="N1177" i="17"/>
  <c r="N1169" i="17"/>
  <c r="M1186" i="17"/>
  <c r="M1178" i="17"/>
  <c r="M1184" i="17"/>
  <c r="M1182" i="17"/>
  <c r="M1189" i="17"/>
  <c r="M1181" i="17"/>
  <c r="M1187" i="17"/>
  <c r="M1179" i="17"/>
  <c r="CC1228" i="17"/>
  <c r="BJ1149" i="17"/>
  <c r="E1158" i="17"/>
  <c r="F1161" i="17"/>
  <c r="J1159" i="17"/>
  <c r="CB1159" i="17" s="1"/>
  <c r="P1160" i="17"/>
  <c r="V1154" i="17"/>
  <c r="W1154" i="17"/>
  <c r="X1162" i="17"/>
  <c r="X1154" i="17"/>
  <c r="X1158" i="17"/>
  <c r="X1163" i="17"/>
  <c r="X1155" i="17"/>
  <c r="AI1163" i="17"/>
  <c r="AI1155" i="17"/>
  <c r="AI1159" i="17"/>
  <c r="AI1158" i="17"/>
  <c r="AI1164" i="17"/>
  <c r="AI1156" i="17"/>
  <c r="AL1154" i="17"/>
  <c r="AT1164" i="17"/>
  <c r="AT1156" i="17"/>
  <c r="AT1160" i="17"/>
  <c r="AT1159" i="17"/>
  <c r="AT1165" i="17"/>
  <c r="AT1157" i="17"/>
  <c r="AU1156" i="17"/>
  <c r="BC1159" i="17"/>
  <c r="BC1163" i="17"/>
  <c r="BC1155" i="17"/>
  <c r="BC1162" i="17"/>
  <c r="BC1154" i="17"/>
  <c r="BC1160" i="17"/>
  <c r="BD1156" i="17"/>
  <c r="BG1162" i="17"/>
  <c r="BL1162" i="17"/>
  <c r="BL1154" i="17"/>
  <c r="BL1158" i="17"/>
  <c r="BL1165" i="17"/>
  <c r="BL1157" i="17"/>
  <c r="BL1163" i="17"/>
  <c r="BL1155" i="17"/>
  <c r="BO1162" i="17"/>
  <c r="K1175" i="17"/>
  <c r="K1167" i="17"/>
  <c r="CC1167" i="17" s="1"/>
  <c r="K1171" i="17"/>
  <c r="K1170" i="17"/>
  <c r="K1176" i="17"/>
  <c r="K1168" i="17"/>
  <c r="CC1168" i="17" s="1"/>
  <c r="N1166" i="17"/>
  <c r="CI1172" i="17"/>
  <c r="CB1172" i="17" s="1"/>
  <c r="BR1172" i="17"/>
  <c r="M1180" i="17"/>
  <c r="BR1179" i="17"/>
  <c r="CI1179" i="17"/>
  <c r="CB1179" i="17" s="1"/>
  <c r="BR1181" i="17"/>
  <c r="CI1181" i="17"/>
  <c r="CA1181" i="17" s="1"/>
  <c r="BR1183" i="17"/>
  <c r="CI1183" i="17"/>
  <c r="BR1185" i="17"/>
  <c r="CI1185" i="17"/>
  <c r="K1149" i="17"/>
  <c r="S1149" i="17"/>
  <c r="W1145" i="17"/>
  <c r="W1153" i="17"/>
  <c r="Z1146" i="17"/>
  <c r="AA1149" i="17"/>
  <c r="AE1145" i="17"/>
  <c r="AE1153" i="17"/>
  <c r="AH1146" i="17"/>
  <c r="AI1149" i="17"/>
  <c r="AM1145" i="17"/>
  <c r="AM1153" i="17"/>
  <c r="AP1146" i="17"/>
  <c r="AQ1149" i="17"/>
  <c r="AU1145" i="17"/>
  <c r="AU1153" i="17"/>
  <c r="AX1146" i="17"/>
  <c r="AY1149" i="17"/>
  <c r="BC1145" i="17"/>
  <c r="BC1153" i="17"/>
  <c r="BF1146" i="17"/>
  <c r="BG1149" i="17"/>
  <c r="BJ1142" i="17"/>
  <c r="BJ1150" i="17"/>
  <c r="BK1145" i="17"/>
  <c r="BK1153" i="17"/>
  <c r="BN1146" i="17"/>
  <c r="BO1149" i="17"/>
  <c r="E1159" i="17"/>
  <c r="F1154" i="17"/>
  <c r="F1162" i="17"/>
  <c r="G1157" i="17"/>
  <c r="G1165" i="17"/>
  <c r="J1160" i="17"/>
  <c r="M1158" i="17"/>
  <c r="O1163" i="17"/>
  <c r="O1155" i="17"/>
  <c r="O1160" i="17"/>
  <c r="O1164" i="17"/>
  <c r="P1161" i="17"/>
  <c r="S1161" i="17"/>
  <c r="T1158" i="17"/>
  <c r="V1155" i="17"/>
  <c r="W1156" i="17"/>
  <c r="X1156" i="17"/>
  <c r="AE1161" i="17"/>
  <c r="AI1154" i="17"/>
  <c r="AL1155" i="17"/>
  <c r="AN1161" i="17"/>
  <c r="AQ1163" i="17"/>
  <c r="AQ1155" i="17"/>
  <c r="AQ1159" i="17"/>
  <c r="AQ1158" i="17"/>
  <c r="AQ1164" i="17"/>
  <c r="AQ1156" i="17"/>
  <c r="AT1154" i="17"/>
  <c r="AU1157" i="17"/>
  <c r="BB1164" i="17"/>
  <c r="BB1156" i="17"/>
  <c r="BB1160" i="17"/>
  <c r="BB1159" i="17"/>
  <c r="BB1165" i="17"/>
  <c r="BB1157" i="17"/>
  <c r="BC1156" i="17"/>
  <c r="BD1159" i="17"/>
  <c r="BK1159" i="17"/>
  <c r="BK1163" i="17"/>
  <c r="BK1155" i="17"/>
  <c r="BK1162" i="17"/>
  <c r="BK1154" i="17"/>
  <c r="BK1160" i="17"/>
  <c r="BL1156" i="17"/>
  <c r="G1173" i="17"/>
  <c r="K1166" i="17"/>
  <c r="CC1166" i="17" s="1"/>
  <c r="N1167" i="17"/>
  <c r="P1173" i="17"/>
  <c r="M1183" i="17"/>
  <c r="BR1192" i="17"/>
  <c r="CI1192" i="17"/>
  <c r="CB1192" i="17" s="1"/>
  <c r="BR1196" i="17"/>
  <c r="CI1196" i="17"/>
  <c r="K1142" i="17"/>
  <c r="S1142" i="17"/>
  <c r="W1146" i="17"/>
  <c r="Z1147" i="17"/>
  <c r="AA1142" i="17"/>
  <c r="AB1145" i="17"/>
  <c r="AE1146" i="17"/>
  <c r="AH1147" i="17"/>
  <c r="AI1142" i="17"/>
  <c r="AM1146" i="17"/>
  <c r="AP1147" i="17"/>
  <c r="AQ1142" i="17"/>
  <c r="AR1145" i="17"/>
  <c r="AU1146" i="17"/>
  <c r="AX1147" i="17"/>
  <c r="AY1142" i="17"/>
  <c r="AZ1145" i="17"/>
  <c r="BC1146" i="17"/>
  <c r="BF1147" i="17"/>
  <c r="BG1142" i="17"/>
  <c r="BJ1143" i="17"/>
  <c r="BJ1151" i="17"/>
  <c r="BK1146" i="17"/>
  <c r="BN1147" i="17"/>
  <c r="BO1142" i="17"/>
  <c r="E1160" i="17"/>
  <c r="F1155" i="17"/>
  <c r="F1163" i="17"/>
  <c r="G1158" i="17"/>
  <c r="L1162" i="17"/>
  <c r="L1154" i="17"/>
  <c r="L1163" i="17"/>
  <c r="O1154" i="17"/>
  <c r="O1165" i="17"/>
  <c r="V1158" i="17"/>
  <c r="W1157" i="17"/>
  <c r="X1157" i="17"/>
  <c r="AI1157" i="17"/>
  <c r="AL1158" i="17"/>
  <c r="AQ1154" i="17"/>
  <c r="AT1155" i="17"/>
  <c r="AU1158" i="17"/>
  <c r="AY1163" i="17"/>
  <c r="AY1155" i="17"/>
  <c r="AY1159" i="17"/>
  <c r="AY1158" i="17"/>
  <c r="AY1164" i="17"/>
  <c r="AY1156" i="17"/>
  <c r="BB1154" i="17"/>
  <c r="BC1157" i="17"/>
  <c r="BD1160" i="17"/>
  <c r="BJ1164" i="17"/>
  <c r="BJ1156" i="17"/>
  <c r="BJ1160" i="17"/>
  <c r="BJ1159" i="17"/>
  <c r="BJ1165" i="17"/>
  <c r="BJ1157" i="17"/>
  <c r="BK1156" i="17"/>
  <c r="BL1159" i="17"/>
  <c r="CB1170" i="17"/>
  <c r="K1169" i="17"/>
  <c r="N1170" i="17"/>
  <c r="L1183" i="17"/>
  <c r="L1189" i="17"/>
  <c r="L1181" i="17"/>
  <c r="L1187" i="17"/>
  <c r="L1179" i="17"/>
  <c r="L1186" i="17"/>
  <c r="L1178" i="17"/>
  <c r="L1184" i="17"/>
  <c r="M1185" i="17"/>
  <c r="P1195" i="17"/>
  <c r="P1201" i="17"/>
  <c r="P1193" i="17"/>
  <c r="P1200" i="17"/>
  <c r="P1192" i="17"/>
  <c r="P1199" i="17"/>
  <c r="P1191" i="17"/>
  <c r="P1198" i="17"/>
  <c r="P1190" i="17"/>
  <c r="P1196" i="17"/>
  <c r="E1210" i="17"/>
  <c r="E1202" i="17"/>
  <c r="E1208" i="17"/>
  <c r="E1207" i="17"/>
  <c r="E1206" i="17"/>
  <c r="E1213" i="17"/>
  <c r="E1205" i="17"/>
  <c r="E1212" i="17"/>
  <c r="E1204" i="17"/>
  <c r="E1211" i="17"/>
  <c r="E1203" i="17"/>
  <c r="BD1220" i="17"/>
  <c r="BD1225" i="17"/>
  <c r="BD1217" i="17"/>
  <c r="BD1224" i="17"/>
  <c r="BD1216" i="17"/>
  <c r="BD1222" i="17"/>
  <c r="BD1214" i="17"/>
  <c r="BD1215" i="17"/>
  <c r="BD1223" i="17"/>
  <c r="BD1221" i="17"/>
  <c r="BD1219" i="17"/>
  <c r="BD1218" i="17"/>
  <c r="BM1235" i="17"/>
  <c r="BM1227" i="17"/>
  <c r="BM1234" i="17"/>
  <c r="BM1226" i="17"/>
  <c r="BM1232" i="17"/>
  <c r="BM1231" i="17"/>
  <c r="BM1230" i="17"/>
  <c r="BM1237" i="17"/>
  <c r="BM1229" i="17"/>
  <c r="BM1228" i="17"/>
  <c r="BM1236" i="17"/>
  <c r="BM1233" i="17"/>
  <c r="E1161" i="17"/>
  <c r="F1156" i="17"/>
  <c r="F1164" i="17"/>
  <c r="J1164" i="17"/>
  <c r="J1156" i="17"/>
  <c r="J1162" i="17"/>
  <c r="P1158" i="17"/>
  <c r="P1163" i="17"/>
  <c r="P1155" i="17"/>
  <c r="P1164" i="17"/>
  <c r="S1159" i="17"/>
  <c r="S1164" i="17"/>
  <c r="S1156" i="17"/>
  <c r="S1163" i="17"/>
  <c r="V1159" i="17"/>
  <c r="W1158" i="17"/>
  <c r="X1159" i="17"/>
  <c r="AI1160" i="17"/>
  <c r="AL1161" i="17"/>
  <c r="AU1161" i="17"/>
  <c r="BD1161" i="17"/>
  <c r="BG1163" i="17"/>
  <c r="BG1155" i="17"/>
  <c r="BG1159" i="17"/>
  <c r="BG1158" i="17"/>
  <c r="BG1164" i="17"/>
  <c r="BG1156" i="17"/>
  <c r="BO1163" i="17"/>
  <c r="BO1155" i="17"/>
  <c r="BO1159" i="17"/>
  <c r="BO1158" i="17"/>
  <c r="BO1164" i="17"/>
  <c r="BO1156" i="17"/>
  <c r="N1173" i="17"/>
  <c r="BR1173" i="17"/>
  <c r="CI1173" i="17"/>
  <c r="CA1173" i="17" s="1"/>
  <c r="M1188" i="17"/>
  <c r="H1195" i="17"/>
  <c r="H1201" i="17"/>
  <c r="H1193" i="17"/>
  <c r="H1200" i="17"/>
  <c r="H1192" i="17"/>
  <c r="H1199" i="17"/>
  <c r="H1191" i="17"/>
  <c r="H1198" i="17"/>
  <c r="H1190" i="17"/>
  <c r="H1196" i="17"/>
  <c r="CC1232" i="17"/>
  <c r="Z1149" i="17"/>
  <c r="AH1149" i="17"/>
  <c r="AP1149" i="17"/>
  <c r="AX1149" i="17"/>
  <c r="BF1149" i="17"/>
  <c r="BJ1145" i="17"/>
  <c r="BJ1153" i="17"/>
  <c r="BN1149" i="17"/>
  <c r="E1154" i="17"/>
  <c r="E1162" i="17"/>
  <c r="F1157" i="17"/>
  <c r="F1165" i="17"/>
  <c r="J1154" i="17"/>
  <c r="J1163" i="17"/>
  <c r="P1154" i="17"/>
  <c r="P1165" i="17"/>
  <c r="S1154" i="17"/>
  <c r="S1165" i="17"/>
  <c r="V1161" i="17"/>
  <c r="W1161" i="17"/>
  <c r="X1160" i="17"/>
  <c r="AF1162" i="17"/>
  <c r="AF1154" i="17"/>
  <c r="AF1158" i="17"/>
  <c r="AF1165" i="17"/>
  <c r="AF1157" i="17"/>
  <c r="AF1163" i="17"/>
  <c r="AF1155" i="17"/>
  <c r="AI1161" i="17"/>
  <c r="AL1162" i="17"/>
  <c r="AT1161" i="17"/>
  <c r="AU1164" i="17"/>
  <c r="BC1161" i="17"/>
  <c r="BD1164" i="17"/>
  <c r="BG1154" i="17"/>
  <c r="BL1161" i="17"/>
  <c r="BO1154" i="17"/>
  <c r="H1174" i="17"/>
  <c r="H1166" i="17"/>
  <c r="H1170" i="17"/>
  <c r="H1177" i="17"/>
  <c r="H1169" i="17"/>
  <c r="H1175" i="17"/>
  <c r="H1167" i="17"/>
  <c r="K1173" i="17"/>
  <c r="N1174" i="17"/>
  <c r="E1186" i="17"/>
  <c r="E1178" i="17"/>
  <c r="E1184" i="17"/>
  <c r="E1182" i="17"/>
  <c r="E1189" i="17"/>
  <c r="E1181" i="17"/>
  <c r="E1187" i="17"/>
  <c r="E1179" i="17"/>
  <c r="H1194" i="17"/>
  <c r="P1244" i="17"/>
  <c r="P1243" i="17"/>
  <c r="P1249" i="17"/>
  <c r="P1241" i="17"/>
  <c r="P1248" i="17"/>
  <c r="P1240" i="17"/>
  <c r="P1247" i="17"/>
  <c r="P1239" i="17"/>
  <c r="P1246" i="17"/>
  <c r="P1238" i="17"/>
  <c r="P1242" i="17"/>
  <c r="P1245" i="17"/>
  <c r="Z1142" i="17"/>
  <c r="AH1142" i="17"/>
  <c r="AP1142" i="17"/>
  <c r="AX1142" i="17"/>
  <c r="BF1142" i="17"/>
  <c r="BN1142" i="17"/>
  <c r="E1155" i="17"/>
  <c r="J1155" i="17"/>
  <c r="CB1155" i="17" s="1"/>
  <c r="J1165" i="17"/>
  <c r="M1165" i="17"/>
  <c r="M1157" i="17"/>
  <c r="M1162" i="17"/>
  <c r="M1163" i="17"/>
  <c r="P1156" i="17"/>
  <c r="S1155" i="17"/>
  <c r="T1162" i="17"/>
  <c r="T1154" i="17"/>
  <c r="T1159" i="17"/>
  <c r="T1164" i="17"/>
  <c r="V1162" i="17"/>
  <c r="W1162" i="17"/>
  <c r="X1161" i="17"/>
  <c r="AE1159" i="17"/>
  <c r="AE1163" i="17"/>
  <c r="AE1155" i="17"/>
  <c r="AE1162" i="17"/>
  <c r="AE1154" i="17"/>
  <c r="AE1160" i="17"/>
  <c r="AF1156" i="17"/>
  <c r="AI1162" i="17"/>
  <c r="AL1163" i="17"/>
  <c r="AN1162" i="17"/>
  <c r="AN1154" i="17"/>
  <c r="AN1158" i="17"/>
  <c r="AN1165" i="17"/>
  <c r="AN1157" i="17"/>
  <c r="AN1163" i="17"/>
  <c r="AN1155" i="17"/>
  <c r="AQ1161" i="17"/>
  <c r="AT1162" i="17"/>
  <c r="AU1165" i="17"/>
  <c r="BC1164" i="17"/>
  <c r="BG1157" i="17"/>
  <c r="BL1164" i="17"/>
  <c r="BO1157" i="17"/>
  <c r="G1171" i="17"/>
  <c r="G1175" i="17"/>
  <c r="G1167" i="17"/>
  <c r="G1174" i="17"/>
  <c r="G1166" i="17"/>
  <c r="G1172" i="17"/>
  <c r="H1168" i="17"/>
  <c r="K1174" i="17"/>
  <c r="N1175" i="17"/>
  <c r="P1174" i="17"/>
  <c r="P1166" i="17"/>
  <c r="P1170" i="17"/>
  <c r="P1177" i="17"/>
  <c r="P1169" i="17"/>
  <c r="P1175" i="17"/>
  <c r="P1167" i="17"/>
  <c r="BR1168" i="17"/>
  <c r="E1180" i="17"/>
  <c r="K1188" i="17"/>
  <c r="K1180" i="17"/>
  <c r="K1186" i="17"/>
  <c r="K1178" i="17"/>
  <c r="K1184" i="17"/>
  <c r="K1183" i="17"/>
  <c r="K1189" i="17"/>
  <c r="K1181" i="17"/>
  <c r="H1197" i="17"/>
  <c r="BR1190" i="17"/>
  <c r="CI1190" i="17"/>
  <c r="CB1190" i="17" s="1"/>
  <c r="BR1194" i="17"/>
  <c r="CI1194" i="17"/>
  <c r="R1161" i="17"/>
  <c r="U1154" i="17"/>
  <c r="U1162" i="17"/>
  <c r="Z1161" i="17"/>
  <c r="AB1159" i="17"/>
  <c r="AC1154" i="17"/>
  <c r="AC1162" i="17"/>
  <c r="AH1161" i="17"/>
  <c r="AJ1159" i="17"/>
  <c r="AK1154" i="17"/>
  <c r="AK1162" i="17"/>
  <c r="AP1161" i="17"/>
  <c r="AR1159" i="17"/>
  <c r="AS1154" i="17"/>
  <c r="AS1162" i="17"/>
  <c r="AX1161" i="17"/>
  <c r="AZ1159" i="17"/>
  <c r="BA1154" i="17"/>
  <c r="BA1162" i="17"/>
  <c r="BF1161" i="17"/>
  <c r="BH1159" i="17"/>
  <c r="BI1154" i="17"/>
  <c r="BI1162" i="17"/>
  <c r="BM1158" i="17"/>
  <c r="BN1161" i="17"/>
  <c r="BP1159" i="17"/>
  <c r="E1166" i="17"/>
  <c r="E1174" i="17"/>
  <c r="J1173" i="17"/>
  <c r="L1171" i="17"/>
  <c r="M1166" i="17"/>
  <c r="M1174" i="17"/>
  <c r="G1185" i="17"/>
  <c r="H1180" i="17"/>
  <c r="H1188" i="17"/>
  <c r="I1183" i="17"/>
  <c r="J1178" i="17"/>
  <c r="J1186" i="17"/>
  <c r="O1185" i="17"/>
  <c r="P1180" i="17"/>
  <c r="P1188" i="17"/>
  <c r="E1195" i="17"/>
  <c r="F1190" i="17"/>
  <c r="F1198" i="17"/>
  <c r="G1193" i="17"/>
  <c r="G1201" i="17"/>
  <c r="K1197" i="17"/>
  <c r="L1192" i="17"/>
  <c r="L1200" i="17"/>
  <c r="M1195" i="17"/>
  <c r="N1190" i="17"/>
  <c r="N1198" i="17"/>
  <c r="O1193" i="17"/>
  <c r="O1201" i="17"/>
  <c r="G1209" i="17"/>
  <c r="H1204" i="17"/>
  <c r="H1212" i="17"/>
  <c r="I1207" i="17"/>
  <c r="CA1207" i="17" s="1"/>
  <c r="J1202" i="17"/>
  <c r="CB1202" i="17" s="1"/>
  <c r="J1210" i="17"/>
  <c r="K1205" i="17"/>
  <c r="K1213" i="17"/>
  <c r="M1205" i="17"/>
  <c r="N1210" i="17"/>
  <c r="N1202" i="17"/>
  <c r="N1211" i="17"/>
  <c r="BR1204" i="17"/>
  <c r="F1217" i="17"/>
  <c r="N1217" i="17"/>
  <c r="V1217" i="17"/>
  <c r="X1225" i="17"/>
  <c r="X1217" i="17"/>
  <c r="X1224" i="17"/>
  <c r="X1216" i="17"/>
  <c r="X1222" i="17"/>
  <c r="X1214" i="17"/>
  <c r="Y1214" i="17"/>
  <c r="Z1223" i="17"/>
  <c r="Z1215" i="17"/>
  <c r="Z1222" i="17"/>
  <c r="Z1214" i="17"/>
  <c r="Z1220" i="17"/>
  <c r="AA1218" i="17"/>
  <c r="AA1225" i="17"/>
  <c r="AA1217" i="17"/>
  <c r="AA1223" i="17"/>
  <c r="AA1215" i="17"/>
  <c r="AF1225" i="17"/>
  <c r="AF1217" i="17"/>
  <c r="AF1224" i="17"/>
  <c r="AF1216" i="17"/>
  <c r="AF1222" i="17"/>
  <c r="AF1214" i="17"/>
  <c r="AG1214" i="17"/>
  <c r="AH1223" i="17"/>
  <c r="AH1215" i="17"/>
  <c r="AH1222" i="17"/>
  <c r="AH1214" i="17"/>
  <c r="AH1220" i="17"/>
  <c r="AI1218" i="17"/>
  <c r="AI1225" i="17"/>
  <c r="AI1217" i="17"/>
  <c r="AI1223" i="17"/>
  <c r="AI1215" i="17"/>
  <c r="AN1225" i="17"/>
  <c r="AN1217" i="17"/>
  <c r="AN1224" i="17"/>
  <c r="AN1216" i="17"/>
  <c r="AN1222" i="17"/>
  <c r="AN1214" i="17"/>
  <c r="AO1214" i="17"/>
  <c r="AP1223" i="17"/>
  <c r="AP1215" i="17"/>
  <c r="AP1222" i="17"/>
  <c r="AP1214" i="17"/>
  <c r="AP1220" i="17"/>
  <c r="AV1219" i="17"/>
  <c r="BE1221" i="17"/>
  <c r="BJ1221" i="17"/>
  <c r="BL1215" i="17"/>
  <c r="BM1218" i="17"/>
  <c r="BN1221" i="17"/>
  <c r="BR1215" i="17"/>
  <c r="F1234" i="17"/>
  <c r="F1226" i="17"/>
  <c r="F1231" i="17"/>
  <c r="F1230" i="17"/>
  <c r="F1237" i="17"/>
  <c r="F1229" i="17"/>
  <c r="F1236" i="17"/>
  <c r="F1228" i="17"/>
  <c r="I1233" i="17"/>
  <c r="V1234" i="17"/>
  <c r="V1226" i="17"/>
  <c r="V1231" i="17"/>
  <c r="V1230" i="17"/>
  <c r="V1237" i="17"/>
  <c r="V1229" i="17"/>
  <c r="V1236" i="17"/>
  <c r="V1228" i="17"/>
  <c r="X1232" i="17"/>
  <c r="X1237" i="17"/>
  <c r="X1229" i="17"/>
  <c r="X1236" i="17"/>
  <c r="X1228" i="17"/>
  <c r="X1235" i="17"/>
  <c r="X1227" i="17"/>
  <c r="X1234" i="17"/>
  <c r="X1226" i="17"/>
  <c r="Y1234" i="17"/>
  <c r="AG1235" i="17"/>
  <c r="AG1227" i="17"/>
  <c r="AG1232" i="17"/>
  <c r="AG1231" i="17"/>
  <c r="AG1230" i="17"/>
  <c r="AG1237" i="17"/>
  <c r="AG1229" i="17"/>
  <c r="AL1227" i="17"/>
  <c r="AN1232" i="17"/>
  <c r="AN1237" i="17"/>
  <c r="AN1229" i="17"/>
  <c r="AN1236" i="17"/>
  <c r="AN1228" i="17"/>
  <c r="AN1235" i="17"/>
  <c r="AN1227" i="17"/>
  <c r="AN1234" i="17"/>
  <c r="AN1226" i="17"/>
  <c r="AW1235" i="17"/>
  <c r="AW1227" i="17"/>
  <c r="AW1232" i="17"/>
  <c r="AW1231" i="17"/>
  <c r="AW1230" i="17"/>
  <c r="AW1237" i="17"/>
  <c r="AW1229" i="17"/>
  <c r="BE1235" i="17"/>
  <c r="BE1227" i="17"/>
  <c r="BE1234" i="17"/>
  <c r="BE1226" i="17"/>
  <c r="BE1232" i="17"/>
  <c r="BE1231" i="17"/>
  <c r="BE1230" i="17"/>
  <c r="BE1237" i="17"/>
  <c r="BE1229" i="17"/>
  <c r="CI1227" i="17"/>
  <c r="CD1227" i="17" s="1"/>
  <c r="BR1227" i="17"/>
  <c r="CI1231" i="17"/>
  <c r="CB1231" i="17" s="1"/>
  <c r="BR1231" i="17"/>
  <c r="L1212" i="17"/>
  <c r="L1204" i="17"/>
  <c r="CD1204" i="17" s="1"/>
  <c r="L1210" i="17"/>
  <c r="I1220" i="17"/>
  <c r="CA1220" i="17" s="1"/>
  <c r="I1219" i="17"/>
  <c r="CA1219" i="17" s="1"/>
  <c r="I1225" i="17"/>
  <c r="I1217" i="17"/>
  <c r="CA1217" i="17" s="1"/>
  <c r="I1224" i="17"/>
  <c r="Q1220" i="17"/>
  <c r="Q1219" i="17"/>
  <c r="Q1225" i="17"/>
  <c r="Q1217" i="17"/>
  <c r="Q1224" i="17"/>
  <c r="H1232" i="17"/>
  <c r="H1237" i="17"/>
  <c r="H1229" i="17"/>
  <c r="H1236" i="17"/>
  <c r="H1228" i="17"/>
  <c r="H1235" i="17"/>
  <c r="H1227" i="17"/>
  <c r="H1234" i="17"/>
  <c r="H1226" i="17"/>
  <c r="Q1235" i="17"/>
  <c r="Q1227" i="17"/>
  <c r="Q1232" i="17"/>
  <c r="Q1231" i="17"/>
  <c r="Q1230" i="17"/>
  <c r="Q1237" i="17"/>
  <c r="Q1229" i="17"/>
  <c r="X1242" i="17"/>
  <c r="X1248" i="17"/>
  <c r="X1239" i="17"/>
  <c r="X1247" i="17"/>
  <c r="X1238" i="17"/>
  <c r="X1245" i="17"/>
  <c r="X1244" i="17"/>
  <c r="X1243" i="17"/>
  <c r="X1241" i="17"/>
  <c r="Z1248" i="17"/>
  <c r="Z1240" i="17"/>
  <c r="Z1244" i="17"/>
  <c r="Z1239" i="17"/>
  <c r="Z1249" i="17"/>
  <c r="Z1238" i="17"/>
  <c r="Z1246" i="17"/>
  <c r="Z1245" i="17"/>
  <c r="Z1243" i="17"/>
  <c r="Z1242" i="17"/>
  <c r="AB1161" i="17"/>
  <c r="AJ1161" i="17"/>
  <c r="AR1161" i="17"/>
  <c r="AZ1161" i="17"/>
  <c r="BH1161" i="17"/>
  <c r="BP1161" i="17"/>
  <c r="L1173" i="17"/>
  <c r="H1182" i="17"/>
  <c r="I1185" i="17"/>
  <c r="P1182" i="17"/>
  <c r="E1197" i="17"/>
  <c r="G1195" i="17"/>
  <c r="L1194" i="17"/>
  <c r="M1197" i="17"/>
  <c r="O1195" i="17"/>
  <c r="H1206" i="17"/>
  <c r="I1209" i="17"/>
  <c r="CA1209" i="17" s="1"/>
  <c r="K1207" i="17"/>
  <c r="CC1207" i="17" s="1"/>
  <c r="L1202" i="17"/>
  <c r="CD1202" i="17" s="1"/>
  <c r="L1211" i="17"/>
  <c r="M1208" i="17"/>
  <c r="BR1202" i="17"/>
  <c r="BR1209" i="17"/>
  <c r="F1221" i="17"/>
  <c r="H1225" i="17"/>
  <c r="H1217" i="17"/>
  <c r="H1224" i="17"/>
  <c r="H1216" i="17"/>
  <c r="H1222" i="17"/>
  <c r="H1214" i="17"/>
  <c r="I1214" i="17"/>
  <c r="CA1214" i="17" s="1"/>
  <c r="J1223" i="17"/>
  <c r="J1215" i="17"/>
  <c r="CB1215" i="17" s="1"/>
  <c r="J1222" i="17"/>
  <c r="J1214" i="17"/>
  <c r="CB1214" i="17" s="1"/>
  <c r="J1220" i="17"/>
  <c r="CB1220" i="17" s="1"/>
  <c r="K1218" i="17"/>
  <c r="CC1218" i="17" s="1"/>
  <c r="K1225" i="17"/>
  <c r="K1217" i="17"/>
  <c r="CC1217" i="17" s="1"/>
  <c r="K1223" i="17"/>
  <c r="K1215" i="17"/>
  <c r="CC1215" i="17" s="1"/>
  <c r="N1221" i="17"/>
  <c r="P1225" i="17"/>
  <c r="P1217" i="17"/>
  <c r="P1224" i="17"/>
  <c r="P1216" i="17"/>
  <c r="P1222" i="17"/>
  <c r="P1214" i="17"/>
  <c r="Q1214" i="17"/>
  <c r="R1223" i="17"/>
  <c r="R1215" i="17"/>
  <c r="R1222" i="17"/>
  <c r="R1214" i="17"/>
  <c r="R1220" i="17"/>
  <c r="S1218" i="17"/>
  <c r="S1225" i="17"/>
  <c r="S1217" i="17"/>
  <c r="S1223" i="17"/>
  <c r="S1215" i="17"/>
  <c r="V1221" i="17"/>
  <c r="X1218" i="17"/>
  <c r="Y1216" i="17"/>
  <c r="AT1222" i="17"/>
  <c r="AT1214" i="17"/>
  <c r="AT1219" i="17"/>
  <c r="AT1218" i="17"/>
  <c r="AT1224" i="17"/>
  <c r="AT1216" i="17"/>
  <c r="AX1218" i="17"/>
  <c r="AX1223" i="17"/>
  <c r="AX1215" i="17"/>
  <c r="AX1222" i="17"/>
  <c r="AX1214" i="17"/>
  <c r="AX1220" i="17"/>
  <c r="BM1222" i="17"/>
  <c r="BR1219" i="17"/>
  <c r="H1230" i="17"/>
  <c r="Q1226" i="17"/>
  <c r="H1244" i="17"/>
  <c r="H1243" i="17"/>
  <c r="H1249" i="17"/>
  <c r="H1241" i="17"/>
  <c r="H1248" i="17"/>
  <c r="H1240" i="17"/>
  <c r="H1247" i="17"/>
  <c r="H1239" i="17"/>
  <c r="H1246" i="17"/>
  <c r="H1238" i="17"/>
  <c r="X1240" i="17"/>
  <c r="Z1241" i="17"/>
  <c r="R1156" i="17"/>
  <c r="U1157" i="17"/>
  <c r="U1165" i="17"/>
  <c r="Z1156" i="17"/>
  <c r="AB1154" i="17"/>
  <c r="AB1162" i="17"/>
  <c r="AC1157" i="17"/>
  <c r="AC1165" i="17"/>
  <c r="AH1156" i="17"/>
  <c r="AJ1154" i="17"/>
  <c r="AJ1162" i="17"/>
  <c r="AK1157" i="17"/>
  <c r="AK1165" i="17"/>
  <c r="AP1156" i="17"/>
  <c r="AR1154" i="17"/>
  <c r="AR1162" i="17"/>
  <c r="AS1157" i="17"/>
  <c r="AS1165" i="17"/>
  <c r="AX1156" i="17"/>
  <c r="AZ1154" i="17"/>
  <c r="AZ1162" i="17"/>
  <c r="BA1157" i="17"/>
  <c r="BA1165" i="17"/>
  <c r="BF1156" i="17"/>
  <c r="BH1154" i="17"/>
  <c r="BH1162" i="17"/>
  <c r="BI1157" i="17"/>
  <c r="BI1165" i="17"/>
  <c r="BN1156" i="17"/>
  <c r="BP1154" i="17"/>
  <c r="BP1162" i="17"/>
  <c r="E1169" i="17"/>
  <c r="E1177" i="17"/>
  <c r="J1168" i="17"/>
  <c r="CB1168" i="17" s="1"/>
  <c r="L1166" i="17"/>
  <c r="CD1166" i="17" s="1"/>
  <c r="L1174" i="17"/>
  <c r="M1169" i="17"/>
  <c r="M1177" i="17"/>
  <c r="G1180" i="17"/>
  <c r="H1183" i="17"/>
  <c r="I1178" i="17"/>
  <c r="I1186" i="17"/>
  <c r="J1181" i="17"/>
  <c r="J1189" i="17"/>
  <c r="O1180" i="17"/>
  <c r="P1183" i="17"/>
  <c r="E1190" i="17"/>
  <c r="E1198" i="17"/>
  <c r="F1193" i="17"/>
  <c r="F1201" i="17"/>
  <c r="G1196" i="17"/>
  <c r="K1192" i="17"/>
  <c r="L1195" i="17"/>
  <c r="M1190" i="17"/>
  <c r="M1198" i="17"/>
  <c r="N1193" i="17"/>
  <c r="N1201" i="17"/>
  <c r="O1196" i="17"/>
  <c r="G1204" i="17"/>
  <c r="H1207" i="17"/>
  <c r="I1202" i="17"/>
  <c r="CA1202" i="17" s="1"/>
  <c r="I1210" i="17"/>
  <c r="J1205" i="17"/>
  <c r="J1213" i="17"/>
  <c r="K1208" i="17"/>
  <c r="L1203" i="17"/>
  <c r="L1213" i="17"/>
  <c r="M1209" i="17"/>
  <c r="N1205" i="17"/>
  <c r="O1213" i="17"/>
  <c r="O1205" i="17"/>
  <c r="O1210" i="17"/>
  <c r="F1222" i="17"/>
  <c r="H1215" i="17"/>
  <c r="I1215" i="17"/>
  <c r="CA1215" i="17" s="1"/>
  <c r="J1216" i="17"/>
  <c r="CB1216" i="17" s="1"/>
  <c r="K1214" i="17"/>
  <c r="CC1214" i="17" s="1"/>
  <c r="N1222" i="17"/>
  <c r="P1215" i="17"/>
  <c r="Q1215" i="17"/>
  <c r="R1216" i="17"/>
  <c r="S1214" i="17"/>
  <c r="V1222" i="17"/>
  <c r="X1219" i="17"/>
  <c r="Z1218" i="17"/>
  <c r="AA1219" i="17"/>
  <c r="AD1219" i="17"/>
  <c r="AD1218" i="17"/>
  <c r="AD1224" i="17"/>
  <c r="AD1216" i="17"/>
  <c r="AD1225" i="17"/>
  <c r="AF1219" i="17"/>
  <c r="AH1218" i="17"/>
  <c r="AI1219" i="17"/>
  <c r="AL1219" i="17"/>
  <c r="AL1218" i="17"/>
  <c r="AL1224" i="17"/>
  <c r="AL1216" i="17"/>
  <c r="AL1225" i="17"/>
  <c r="AN1219" i="17"/>
  <c r="AP1218" i="17"/>
  <c r="AT1215" i="17"/>
  <c r="AW1223" i="17"/>
  <c r="AW1215" i="17"/>
  <c r="AW1220" i="17"/>
  <c r="AW1219" i="17"/>
  <c r="AW1225" i="17"/>
  <c r="AW1217" i="17"/>
  <c r="AX1216" i="17"/>
  <c r="BB1222" i="17"/>
  <c r="BB1214" i="17"/>
  <c r="BB1219" i="17"/>
  <c r="BB1218" i="17"/>
  <c r="BB1224" i="17"/>
  <c r="BB1216" i="17"/>
  <c r="BF1218" i="17"/>
  <c r="BF1223" i="17"/>
  <c r="BF1215" i="17"/>
  <c r="BF1222" i="17"/>
  <c r="BF1214" i="17"/>
  <c r="BF1220" i="17"/>
  <c r="F1233" i="17"/>
  <c r="H1231" i="17"/>
  <c r="Q1228" i="17"/>
  <c r="V1233" i="17"/>
  <c r="X1233" i="17"/>
  <c r="AD1234" i="17"/>
  <c r="AD1226" i="17"/>
  <c r="AD1231" i="17"/>
  <c r="AD1230" i="17"/>
  <c r="AD1237" i="17"/>
  <c r="AD1229" i="17"/>
  <c r="AD1236" i="17"/>
  <c r="AD1228" i="17"/>
  <c r="AG1233" i="17"/>
  <c r="AN1233" i="17"/>
  <c r="AT1234" i="17"/>
  <c r="AT1226" i="17"/>
  <c r="AT1231" i="17"/>
  <c r="AT1230" i="17"/>
  <c r="AT1237" i="17"/>
  <c r="AT1229" i="17"/>
  <c r="AT1236" i="17"/>
  <c r="AT1228" i="17"/>
  <c r="AW1233" i="17"/>
  <c r="BE1236" i="17"/>
  <c r="BL1232" i="17"/>
  <c r="BL1231" i="17"/>
  <c r="BL1237" i="17"/>
  <c r="BL1229" i="17"/>
  <c r="BL1236" i="17"/>
  <c r="BL1228" i="17"/>
  <c r="BL1235" i="17"/>
  <c r="BL1227" i="17"/>
  <c r="BL1234" i="17"/>
  <c r="BL1226" i="17"/>
  <c r="H1242" i="17"/>
  <c r="X1246" i="17"/>
  <c r="Z1247" i="17"/>
  <c r="G1197" i="17"/>
  <c r="O1197" i="17"/>
  <c r="H1208" i="17"/>
  <c r="CB1206" i="17"/>
  <c r="K1209" i="17"/>
  <c r="CC1209" i="17" s="1"/>
  <c r="L1205" i="17"/>
  <c r="M1210" i="17"/>
  <c r="I1216" i="17"/>
  <c r="CA1216" i="17" s="1"/>
  <c r="Q1216" i="17"/>
  <c r="BE1223" i="17"/>
  <c r="BE1215" i="17"/>
  <c r="BE1220" i="17"/>
  <c r="BE1219" i="17"/>
  <c r="BE1225" i="17"/>
  <c r="BE1217" i="17"/>
  <c r="BJ1222" i="17"/>
  <c r="BJ1214" i="17"/>
  <c r="BJ1219" i="17"/>
  <c r="BJ1218" i="17"/>
  <c r="BJ1224" i="17"/>
  <c r="BJ1216" i="17"/>
  <c r="BN1218" i="17"/>
  <c r="BN1223" i="17"/>
  <c r="BN1215" i="17"/>
  <c r="BN1222" i="17"/>
  <c r="BN1214" i="17"/>
  <c r="BN1220" i="17"/>
  <c r="H1233" i="17"/>
  <c r="N1234" i="17"/>
  <c r="N1226" i="17"/>
  <c r="N1231" i="17"/>
  <c r="N1230" i="17"/>
  <c r="N1237" i="17"/>
  <c r="N1229" i="17"/>
  <c r="N1236" i="17"/>
  <c r="N1228" i="17"/>
  <c r="Q1233" i="17"/>
  <c r="Y1235" i="17"/>
  <c r="Y1227" i="17"/>
  <c r="Y1232" i="17"/>
  <c r="Y1231" i="17"/>
  <c r="Y1230" i="17"/>
  <c r="Y1237" i="17"/>
  <c r="Y1229" i="17"/>
  <c r="AF1232" i="17"/>
  <c r="AF1237" i="17"/>
  <c r="AF1229" i="17"/>
  <c r="AF1236" i="17"/>
  <c r="AF1228" i="17"/>
  <c r="AF1235" i="17"/>
  <c r="AF1227" i="17"/>
  <c r="AF1234" i="17"/>
  <c r="AF1226" i="17"/>
  <c r="AO1235" i="17"/>
  <c r="AO1227" i="17"/>
  <c r="AO1232" i="17"/>
  <c r="AO1231" i="17"/>
  <c r="AO1230" i="17"/>
  <c r="AO1237" i="17"/>
  <c r="AO1229" i="17"/>
  <c r="AV1232" i="17"/>
  <c r="AV1237" i="17"/>
  <c r="AV1229" i="17"/>
  <c r="AV1236" i="17"/>
  <c r="AV1228" i="17"/>
  <c r="AV1235" i="17"/>
  <c r="AV1227" i="17"/>
  <c r="AV1234" i="17"/>
  <c r="AV1226" i="17"/>
  <c r="CI1229" i="17"/>
  <c r="BR1229" i="17"/>
  <c r="CI1233" i="17"/>
  <c r="CD1233" i="17" s="1"/>
  <c r="BR1233" i="17"/>
  <c r="X1249" i="17"/>
  <c r="H1185" i="17"/>
  <c r="P1185" i="17"/>
  <c r="G1190" i="17"/>
  <c r="G1198" i="17"/>
  <c r="L1197" i="17"/>
  <c r="O1190" i="17"/>
  <c r="O1198" i="17"/>
  <c r="H1209" i="17"/>
  <c r="L1206" i="17"/>
  <c r="CD1206" i="17" s="1"/>
  <c r="F1219" i="17"/>
  <c r="F1218" i="17"/>
  <c r="F1224" i="17"/>
  <c r="F1216" i="17"/>
  <c r="F1225" i="17"/>
  <c r="I1218" i="17"/>
  <c r="CA1218" i="17" s="1"/>
  <c r="N1219" i="17"/>
  <c r="N1218" i="17"/>
  <c r="N1224" i="17"/>
  <c r="N1216" i="17"/>
  <c r="N1225" i="17"/>
  <c r="Q1218" i="17"/>
  <c r="V1219" i="17"/>
  <c r="V1218" i="17"/>
  <c r="V1224" i="17"/>
  <c r="V1216" i="17"/>
  <c r="V1225" i="17"/>
  <c r="AV1220" i="17"/>
  <c r="AV1225" i="17"/>
  <c r="AV1217" i="17"/>
  <c r="AV1224" i="17"/>
  <c r="AV1216" i="17"/>
  <c r="AV1222" i="17"/>
  <c r="AV1214" i="17"/>
  <c r="BE1214" i="17"/>
  <c r="BJ1215" i="17"/>
  <c r="BM1223" i="17"/>
  <c r="BM1215" i="17"/>
  <c r="BM1220" i="17"/>
  <c r="BM1219" i="17"/>
  <c r="BM1225" i="17"/>
  <c r="BM1217" i="17"/>
  <c r="BN1216" i="17"/>
  <c r="BR1217" i="17"/>
  <c r="I1235" i="17"/>
  <c r="I1227" i="17"/>
  <c r="I1232" i="17"/>
  <c r="CA1232" i="17" s="1"/>
  <c r="I1231" i="17"/>
  <c r="I1230" i="17"/>
  <c r="I1237" i="17"/>
  <c r="I1229" i="17"/>
  <c r="N1227" i="17"/>
  <c r="P1232" i="17"/>
  <c r="P1237" i="17"/>
  <c r="P1229" i="17"/>
  <c r="P1236" i="17"/>
  <c r="P1228" i="17"/>
  <c r="P1235" i="17"/>
  <c r="P1227" i="17"/>
  <c r="P1234" i="17"/>
  <c r="P1226" i="17"/>
  <c r="Q1234" i="17"/>
  <c r="Y1226" i="17"/>
  <c r="BD1232" i="17"/>
  <c r="BD1231" i="17"/>
  <c r="BD1237" i="17"/>
  <c r="BD1229" i="17"/>
  <c r="BD1236" i="17"/>
  <c r="BD1228" i="17"/>
  <c r="BD1235" i="17"/>
  <c r="BD1227" i="17"/>
  <c r="BD1234" i="17"/>
  <c r="BD1226" i="17"/>
  <c r="I1247" i="17"/>
  <c r="I1239" i="17"/>
  <c r="I1246" i="17"/>
  <c r="I1238" i="17"/>
  <c r="I1244" i="17"/>
  <c r="I1243" i="17"/>
  <c r="I1242" i="17"/>
  <c r="I1249" i="17"/>
  <c r="I1241" i="17"/>
  <c r="T1246" i="17"/>
  <c r="T1238" i="17"/>
  <c r="T1245" i="17"/>
  <c r="T1244" i="17"/>
  <c r="T1242" i="17"/>
  <c r="T1241" i="17"/>
  <c r="T1249" i="17"/>
  <c r="T1240" i="17"/>
  <c r="T1248" i="17"/>
  <c r="T1239" i="17"/>
  <c r="H1179" i="17"/>
  <c r="P1179" i="17"/>
  <c r="G1192" i="17"/>
  <c r="L1191" i="17"/>
  <c r="O1192" i="17"/>
  <c r="H1203" i="17"/>
  <c r="K1204" i="17"/>
  <c r="CC1204" i="17" s="1"/>
  <c r="L1208" i="17"/>
  <c r="M1204" i="17"/>
  <c r="M1213" i="17"/>
  <c r="F1215" i="17"/>
  <c r="H1221" i="17"/>
  <c r="I1222" i="17"/>
  <c r="J1221" i="17"/>
  <c r="CB1221" i="17" s="1"/>
  <c r="K1221" i="17"/>
  <c r="CC1221" i="17" s="1"/>
  <c r="N1215" i="17"/>
  <c r="P1221" i="17"/>
  <c r="Q1222" i="17"/>
  <c r="R1221" i="17"/>
  <c r="S1221" i="17"/>
  <c r="V1215" i="17"/>
  <c r="Y1220" i="17"/>
  <c r="Y1219" i="17"/>
  <c r="Y1225" i="17"/>
  <c r="Y1217" i="17"/>
  <c r="Y1224" i="17"/>
  <c r="Z1225" i="17"/>
  <c r="AG1220" i="17"/>
  <c r="AG1219" i="17"/>
  <c r="AG1225" i="17"/>
  <c r="AG1217" i="17"/>
  <c r="AG1224" i="17"/>
  <c r="AO1220" i="17"/>
  <c r="AO1219" i="17"/>
  <c r="AO1225" i="17"/>
  <c r="AO1217" i="17"/>
  <c r="AO1224" i="17"/>
  <c r="AT1223" i="17"/>
  <c r="AV1218" i="17"/>
  <c r="AX1224" i="17"/>
  <c r="BE1218" i="17"/>
  <c r="BJ1220" i="17"/>
  <c r="BL1220" i="17"/>
  <c r="BL1225" i="17"/>
  <c r="BL1217" i="17"/>
  <c r="BL1224" i="17"/>
  <c r="BL1216" i="17"/>
  <c r="BL1222" i="17"/>
  <c r="BL1214" i="17"/>
  <c r="BM1216" i="17"/>
  <c r="BN1219" i="17"/>
  <c r="I1228" i="17"/>
  <c r="CA1228" i="17" s="1"/>
  <c r="N1233" i="17"/>
  <c r="P1231" i="17"/>
  <c r="Y1233" i="17"/>
  <c r="AF1233" i="17"/>
  <c r="AL1234" i="17"/>
  <c r="AL1226" i="17"/>
  <c r="AL1231" i="17"/>
  <c r="AL1230" i="17"/>
  <c r="AL1237" i="17"/>
  <c r="AL1229" i="17"/>
  <c r="AL1236" i="17"/>
  <c r="AL1228" i="17"/>
  <c r="AO1233" i="17"/>
  <c r="AV1233" i="17"/>
  <c r="BD1233" i="17"/>
  <c r="I1245" i="17"/>
  <c r="CA1245" i="17" s="1"/>
  <c r="T1247" i="17"/>
  <c r="AT1244" i="17"/>
  <c r="AT1248" i="17"/>
  <c r="AT1240" i="17"/>
  <c r="AT1247" i="17"/>
  <c r="AT1239" i="17"/>
  <c r="AU1247" i="17"/>
  <c r="AU1239" i="17"/>
  <c r="AU1243" i="17"/>
  <c r="AU1242" i="17"/>
  <c r="AU1249" i="17"/>
  <c r="E1221" i="17"/>
  <c r="M1221" i="17"/>
  <c r="U1221" i="17"/>
  <c r="AC1221" i="17"/>
  <c r="AK1221" i="17"/>
  <c r="AQ1215" i="17"/>
  <c r="AQ1223" i="17"/>
  <c r="AS1221" i="17"/>
  <c r="AY1215" i="17"/>
  <c r="AY1223" i="17"/>
  <c r="BA1221" i="17"/>
  <c r="BG1215" i="17"/>
  <c r="BG1223" i="17"/>
  <c r="BI1221" i="17"/>
  <c r="BO1215" i="17"/>
  <c r="BO1223" i="17"/>
  <c r="E1233" i="17"/>
  <c r="J1232" i="17"/>
  <c r="CB1232" i="17" s="1"/>
  <c r="K1227" i="17"/>
  <c r="K1235" i="17"/>
  <c r="L1230" i="17"/>
  <c r="M1233" i="17"/>
  <c r="R1232" i="17"/>
  <c r="S1227" i="17"/>
  <c r="S1235" i="17"/>
  <c r="T1230" i="17"/>
  <c r="U1233" i="17"/>
  <c r="W1231" i="17"/>
  <c r="Z1232" i="17"/>
  <c r="AA1227" i="17"/>
  <c r="AA1235" i="17"/>
  <c r="AB1230" i="17"/>
  <c r="AC1233" i="17"/>
  <c r="AH1232" i="17"/>
  <c r="AI1227" i="17"/>
  <c r="AI1235" i="17"/>
  <c r="AJ1230" i="17"/>
  <c r="AK1233" i="17"/>
  <c r="AP1232" i="17"/>
  <c r="AQ1227" i="17"/>
  <c r="AQ1235" i="17"/>
  <c r="AR1230" i="17"/>
  <c r="AS1233" i="17"/>
  <c r="AX1232" i="17"/>
  <c r="AY1227" i="17"/>
  <c r="AY1235" i="17"/>
  <c r="AZ1230" i="17"/>
  <c r="BA1233" i="17"/>
  <c r="BB1228" i="17"/>
  <c r="BB1236" i="17"/>
  <c r="BF1232" i="17"/>
  <c r="BG1227" i="17"/>
  <c r="BG1235" i="17"/>
  <c r="BH1230" i="17"/>
  <c r="BI1233" i="17"/>
  <c r="BJ1228" i="17"/>
  <c r="BJ1236" i="17"/>
  <c r="BN1232" i="17"/>
  <c r="BO1227" i="17"/>
  <c r="BO1235" i="17"/>
  <c r="E1245" i="17"/>
  <c r="F1240" i="17"/>
  <c r="F1248" i="17"/>
  <c r="J1244" i="17"/>
  <c r="K1239" i="17"/>
  <c r="K1247" i="17"/>
  <c r="M1245" i="17"/>
  <c r="N1240" i="17"/>
  <c r="N1248" i="17"/>
  <c r="R1248" i="17"/>
  <c r="R1240" i="17"/>
  <c r="R1246" i="17"/>
  <c r="S1242" i="17"/>
  <c r="V1240" i="17"/>
  <c r="V1249" i="17"/>
  <c r="AA1240" i="17"/>
  <c r="AB1246" i="17"/>
  <c r="AB1238" i="17"/>
  <c r="AB1242" i="17"/>
  <c r="AB1248" i="17"/>
  <c r="AD1242" i="17"/>
  <c r="AE1240" i="17"/>
  <c r="AF1242" i="17"/>
  <c r="AF1246" i="17"/>
  <c r="AF1238" i="17"/>
  <c r="AF1248" i="17"/>
  <c r="AH1242" i="17"/>
  <c r="AI1240" i="17"/>
  <c r="AJ1246" i="17"/>
  <c r="AJ1238" i="17"/>
  <c r="AJ1242" i="17"/>
  <c r="AJ1248" i="17"/>
  <c r="AL1239" i="17"/>
  <c r="AM1247" i="17"/>
  <c r="AM1239" i="17"/>
  <c r="AM1243" i="17"/>
  <c r="AM1248" i="17"/>
  <c r="AP1245" i="17"/>
  <c r="AQ1244" i="17"/>
  <c r="AR1244" i="17"/>
  <c r="AT1238" i="17"/>
  <c r="AU1238" i="17"/>
  <c r="AX1242" i="17"/>
  <c r="AY1242" i="17"/>
  <c r="BB1242" i="17"/>
  <c r="BF1242" i="17"/>
  <c r="J1233" i="17"/>
  <c r="R1233" i="17"/>
  <c r="Z1233" i="17"/>
  <c r="AH1233" i="17"/>
  <c r="AP1233" i="17"/>
  <c r="AX1233" i="17"/>
  <c r="BB1229" i="17"/>
  <c r="BB1237" i="17"/>
  <c r="BF1233" i="17"/>
  <c r="BJ1229" i="17"/>
  <c r="BJ1237" i="17"/>
  <c r="BN1233" i="17"/>
  <c r="F1241" i="17"/>
  <c r="F1249" i="17"/>
  <c r="J1245" i="17"/>
  <c r="CB1245" i="17" s="1"/>
  <c r="K1240" i="17"/>
  <c r="CC1240" i="17" s="1"/>
  <c r="K1248" i="17"/>
  <c r="N1241" i="17"/>
  <c r="N1249" i="17"/>
  <c r="V1241" i="17"/>
  <c r="W1247" i="17"/>
  <c r="W1239" i="17"/>
  <c r="W1246" i="17"/>
  <c r="AA1241" i="17"/>
  <c r="AD1243" i="17"/>
  <c r="AE1241" i="17"/>
  <c r="AH1243" i="17"/>
  <c r="AI1241" i="17"/>
  <c r="AL1241" i="17"/>
  <c r="AQ1245" i="17"/>
  <c r="AR1245" i="17"/>
  <c r="AT1241" i="17"/>
  <c r="AU1240" i="17"/>
  <c r="AX1245" i="17"/>
  <c r="AY1244" i="17"/>
  <c r="BB1245" i="17"/>
  <c r="BF1245" i="17"/>
  <c r="BN1242" i="17"/>
  <c r="BN1248" i="17"/>
  <c r="BN1240" i="17"/>
  <c r="BN1247" i="17"/>
  <c r="BN1239" i="17"/>
  <c r="BN1246" i="17"/>
  <c r="BN1238" i="17"/>
  <c r="BN1244" i="17"/>
  <c r="BN1243" i="17"/>
  <c r="P1208" i="17"/>
  <c r="E1215" i="17"/>
  <c r="E1223" i="17"/>
  <c r="L1220" i="17"/>
  <c r="CD1220" i="17" s="1"/>
  <c r="M1215" i="17"/>
  <c r="M1223" i="17"/>
  <c r="T1220" i="17"/>
  <c r="U1215" i="17"/>
  <c r="U1223" i="17"/>
  <c r="W1221" i="17"/>
  <c r="AB1220" i="17"/>
  <c r="AC1215" i="17"/>
  <c r="AC1223" i="17"/>
  <c r="AJ1220" i="17"/>
  <c r="AK1215" i="17"/>
  <c r="AK1223" i="17"/>
  <c r="AQ1217" i="17"/>
  <c r="AQ1225" i="17"/>
  <c r="AR1220" i="17"/>
  <c r="AS1215" i="17"/>
  <c r="AS1223" i="17"/>
  <c r="AY1217" i="17"/>
  <c r="AY1225" i="17"/>
  <c r="AZ1220" i="17"/>
  <c r="BA1215" i="17"/>
  <c r="BA1223" i="17"/>
  <c r="BG1217" i="17"/>
  <c r="BG1225" i="17"/>
  <c r="BH1220" i="17"/>
  <c r="BI1215" i="17"/>
  <c r="BI1223" i="17"/>
  <c r="BO1217" i="17"/>
  <c r="BO1225" i="17"/>
  <c r="BP1220" i="17"/>
  <c r="E1227" i="17"/>
  <c r="J1226" i="17"/>
  <c r="CB1226" i="17" s="1"/>
  <c r="J1234" i="17"/>
  <c r="K1229" i="17"/>
  <c r="K1237" i="17"/>
  <c r="L1232" i="17"/>
  <c r="CD1232" i="17" s="1"/>
  <c r="M1227" i="17"/>
  <c r="R1226" i="17"/>
  <c r="R1234" i="17"/>
  <c r="S1229" i="17"/>
  <c r="S1237" i="17"/>
  <c r="T1232" i="17"/>
  <c r="U1227" i="17"/>
  <c r="Z1226" i="17"/>
  <c r="Z1234" i="17"/>
  <c r="AA1229" i="17"/>
  <c r="AA1237" i="17"/>
  <c r="AB1232" i="17"/>
  <c r="AC1227" i="17"/>
  <c r="AH1226" i="17"/>
  <c r="AH1234" i="17"/>
  <c r="AI1229" i="17"/>
  <c r="AI1237" i="17"/>
  <c r="AJ1232" i="17"/>
  <c r="AK1227" i="17"/>
  <c r="AP1226" i="17"/>
  <c r="AP1234" i="17"/>
  <c r="AQ1229" i="17"/>
  <c r="AQ1237" i="17"/>
  <c r="AR1232" i="17"/>
  <c r="AS1227" i="17"/>
  <c r="AX1226" i="17"/>
  <c r="AX1234" i="17"/>
  <c r="AY1229" i="17"/>
  <c r="AY1237" i="17"/>
  <c r="AZ1232" i="17"/>
  <c r="BA1227" i="17"/>
  <c r="BA1235" i="17"/>
  <c r="BB1230" i="17"/>
  <c r="BF1226" i="17"/>
  <c r="BF1234" i="17"/>
  <c r="BG1229" i="17"/>
  <c r="BG1237" i="17"/>
  <c r="BH1232" i="17"/>
  <c r="BI1227" i="17"/>
  <c r="BI1235" i="17"/>
  <c r="BJ1230" i="17"/>
  <c r="BN1226" i="17"/>
  <c r="BN1234" i="17"/>
  <c r="BO1229" i="17"/>
  <c r="BO1237" i="17"/>
  <c r="BP1232" i="17"/>
  <c r="E1239" i="17"/>
  <c r="E1247" i="17"/>
  <c r="F1242" i="17"/>
  <c r="J1238" i="17"/>
  <c r="J1246" i="17"/>
  <c r="K1241" i="17"/>
  <c r="K1249" i="17"/>
  <c r="L1244" i="17"/>
  <c r="M1239" i="17"/>
  <c r="M1247" i="17"/>
  <c r="N1242" i="17"/>
  <c r="O1245" i="17"/>
  <c r="R1239" i="17"/>
  <c r="R1249" i="17"/>
  <c r="S1245" i="17"/>
  <c r="U1249" i="17"/>
  <c r="U1241" i="17"/>
  <c r="U1246" i="17"/>
  <c r="V1242" i="17"/>
  <c r="W1238" i="17"/>
  <c r="W1248" i="17"/>
  <c r="AA1242" i="17"/>
  <c r="AB1240" i="17"/>
  <c r="AD1245" i="17"/>
  <c r="AE1242" i="17"/>
  <c r="AF1240" i="17"/>
  <c r="AH1245" i="17"/>
  <c r="AI1242" i="17"/>
  <c r="AJ1240" i="17"/>
  <c r="AL1242" i="17"/>
  <c r="AM1240" i="17"/>
  <c r="AQ1248" i="17"/>
  <c r="AR1247" i="17"/>
  <c r="AT1242" i="17"/>
  <c r="AU1241" i="17"/>
  <c r="AX1246" i="17"/>
  <c r="AY1245" i="17"/>
  <c r="BB1246" i="17"/>
  <c r="BN1241" i="17"/>
  <c r="CD1266" i="17"/>
  <c r="E1216" i="17"/>
  <c r="M1216" i="17"/>
  <c r="U1216" i="17"/>
  <c r="W1214" i="17"/>
  <c r="AC1216" i="17"/>
  <c r="AK1216" i="17"/>
  <c r="AQ1218" i="17"/>
  <c r="AS1216" i="17"/>
  <c r="AY1218" i="17"/>
  <c r="BA1216" i="17"/>
  <c r="BG1218" i="17"/>
  <c r="BI1216" i="17"/>
  <c r="BO1218" i="17"/>
  <c r="J1227" i="17"/>
  <c r="J1235" i="17"/>
  <c r="K1230" i="17"/>
  <c r="R1227" i="17"/>
  <c r="R1235" i="17"/>
  <c r="S1230" i="17"/>
  <c r="Z1227" i="17"/>
  <c r="Z1235" i="17"/>
  <c r="AA1230" i="17"/>
  <c r="AH1227" i="17"/>
  <c r="AH1235" i="17"/>
  <c r="AI1230" i="17"/>
  <c r="AP1227" i="17"/>
  <c r="AP1235" i="17"/>
  <c r="AQ1230" i="17"/>
  <c r="AX1227" i="17"/>
  <c r="AX1235" i="17"/>
  <c r="AY1230" i="17"/>
  <c r="BA1228" i="17"/>
  <c r="BB1231" i="17"/>
  <c r="BF1227" i="17"/>
  <c r="BF1235" i="17"/>
  <c r="BG1230" i="17"/>
  <c r="BI1228" i="17"/>
  <c r="BJ1231" i="17"/>
  <c r="BN1227" i="17"/>
  <c r="BN1235" i="17"/>
  <c r="BO1230" i="17"/>
  <c r="E1240" i="17"/>
  <c r="F1243" i="17"/>
  <c r="J1239" i="17"/>
  <c r="K1242" i="17"/>
  <c r="M1240" i="17"/>
  <c r="N1243" i="17"/>
  <c r="O1238" i="17"/>
  <c r="R1241" i="17"/>
  <c r="S1246" i="17"/>
  <c r="U1238" i="17"/>
  <c r="U1247" i="17"/>
  <c r="V1243" i="17"/>
  <c r="W1240" i="17"/>
  <c r="W1249" i="17"/>
  <c r="AB1241" i="17"/>
  <c r="AF1241" i="17"/>
  <c r="AJ1241" i="17"/>
  <c r="AP1248" i="17"/>
  <c r="AP1240" i="17"/>
  <c r="AP1244" i="17"/>
  <c r="AP1243" i="17"/>
  <c r="AP1249" i="17"/>
  <c r="AT1243" i="17"/>
  <c r="AU1244" i="17"/>
  <c r="AY1248" i="17"/>
  <c r="BG1245" i="17"/>
  <c r="BG1243" i="17"/>
  <c r="BG1242" i="17"/>
  <c r="BG1249" i="17"/>
  <c r="BG1241" i="17"/>
  <c r="BG1247" i="17"/>
  <c r="BG1239" i="17"/>
  <c r="BG1246" i="17"/>
  <c r="BG1238" i="17"/>
  <c r="BN1245" i="17"/>
  <c r="AD1244" i="17"/>
  <c r="AD1248" i="17"/>
  <c r="AD1240" i="17"/>
  <c r="AD1247" i="17"/>
  <c r="AH1248" i="17"/>
  <c r="AH1240" i="17"/>
  <c r="AH1244" i="17"/>
  <c r="AH1247" i="17"/>
  <c r="AQ1243" i="17"/>
  <c r="AQ1247" i="17"/>
  <c r="AQ1239" i="17"/>
  <c r="AQ1246" i="17"/>
  <c r="AQ1238" i="17"/>
  <c r="AR1246" i="17"/>
  <c r="AR1238" i="17"/>
  <c r="AR1242" i="17"/>
  <c r="AR1249" i="17"/>
  <c r="AR1241" i="17"/>
  <c r="AT1245" i="17"/>
  <c r="AU1245" i="17"/>
  <c r="AX1248" i="17"/>
  <c r="AX1240" i="17"/>
  <c r="AX1244" i="17"/>
  <c r="AX1243" i="17"/>
  <c r="AX1249" i="17"/>
  <c r="BJ1246" i="17"/>
  <c r="BJ1238" i="17"/>
  <c r="BJ1244" i="17"/>
  <c r="BJ1243" i="17"/>
  <c r="BJ1242" i="17"/>
  <c r="BJ1248" i="17"/>
  <c r="BJ1240" i="17"/>
  <c r="BJ1247" i="17"/>
  <c r="BJ1239" i="17"/>
  <c r="BB1233" i="17"/>
  <c r="BJ1233" i="17"/>
  <c r="F1245" i="17"/>
  <c r="N1245" i="17"/>
  <c r="V1246" i="17"/>
  <c r="AD1238" i="17"/>
  <c r="AD1249" i="17"/>
  <c r="AT1246" i="17"/>
  <c r="AU1246" i="17"/>
  <c r="AY1243" i="17"/>
  <c r="AY1247" i="17"/>
  <c r="AY1239" i="17"/>
  <c r="AY1246" i="17"/>
  <c r="AY1238" i="17"/>
  <c r="BB1244" i="17"/>
  <c r="BB1243" i="17"/>
  <c r="BB1248" i="17"/>
  <c r="BB1240" i="17"/>
  <c r="BB1247" i="17"/>
  <c r="BB1239" i="17"/>
  <c r="BB1226" i="17"/>
  <c r="BJ1226" i="17"/>
  <c r="F1238" i="17"/>
  <c r="N1238" i="17"/>
  <c r="V1238" i="17"/>
  <c r="V1247" i="17"/>
  <c r="AA1243" i="17"/>
  <c r="AA1247" i="17"/>
  <c r="AA1239" i="17"/>
  <c r="AA1248" i="17"/>
  <c r="AD1239" i="17"/>
  <c r="AE1247" i="17"/>
  <c r="AE1239" i="17"/>
  <c r="AE1243" i="17"/>
  <c r="AE1248" i="17"/>
  <c r="AH1239" i="17"/>
  <c r="AI1243" i="17"/>
  <c r="AI1247" i="17"/>
  <c r="AI1239" i="17"/>
  <c r="AI1248" i="17"/>
  <c r="AL1244" i="17"/>
  <c r="AL1248" i="17"/>
  <c r="AL1240" i="17"/>
  <c r="AL1247" i="17"/>
  <c r="AQ1241" i="17"/>
  <c r="AR1240" i="17"/>
  <c r="AT1249" i="17"/>
  <c r="AU1248" i="17"/>
  <c r="AX1239" i="17"/>
  <c r="AY1240" i="17"/>
  <c r="BB1238" i="17"/>
  <c r="BF1248" i="17"/>
  <c r="BF1240" i="17"/>
  <c r="BF1247" i="17"/>
  <c r="BF1239" i="17"/>
  <c r="BF1246" i="17"/>
  <c r="BF1238" i="17"/>
  <c r="BF1244" i="17"/>
  <c r="BF1243" i="17"/>
  <c r="BJ1245" i="17"/>
  <c r="AN1245" i="17"/>
  <c r="AO1240" i="17"/>
  <c r="AO1248" i="17"/>
  <c r="AS1244" i="17"/>
  <c r="AW1240" i="17"/>
  <c r="AW1248" i="17"/>
  <c r="AZ1241" i="17"/>
  <c r="AZ1249" i="17"/>
  <c r="BA1244" i="17"/>
  <c r="BC1242" i="17"/>
  <c r="BE1240" i="17"/>
  <c r="BE1248" i="17"/>
  <c r="BH1241" i="17"/>
  <c r="BH1249" i="17"/>
  <c r="BI1244" i="17"/>
  <c r="BK1242" i="17"/>
  <c r="BM1240" i="17"/>
  <c r="BM1248" i="17"/>
  <c r="BO1238" i="17"/>
  <c r="BO1246" i="17"/>
  <c r="BP1241" i="17"/>
  <c r="BP1249" i="17"/>
  <c r="E1256" i="17"/>
  <c r="F1251" i="17"/>
  <c r="F1259" i="17"/>
  <c r="G1254" i="17"/>
  <c r="H1257" i="17"/>
  <c r="I1252" i="17"/>
  <c r="I1260" i="17"/>
  <c r="J1255" i="17"/>
  <c r="K1250" i="17"/>
  <c r="CC1250" i="17" s="1"/>
  <c r="K1258" i="17"/>
  <c r="L1253" i="17"/>
  <c r="CD1253" i="17" s="1"/>
  <c r="L1261" i="17"/>
  <c r="M1256" i="17"/>
  <c r="N1251" i="17"/>
  <c r="N1259" i="17"/>
  <c r="O1254" i="17"/>
  <c r="P1257" i="17"/>
  <c r="F1267" i="17"/>
  <c r="G1262" i="17"/>
  <c r="G1270" i="17"/>
  <c r="J1263" i="17"/>
  <c r="CB1263" i="17" s="1"/>
  <c r="J1271" i="17"/>
  <c r="K1266" i="17"/>
  <c r="CC1266" i="17" s="1"/>
  <c r="L1269" i="17"/>
  <c r="CD1269" i="17" s="1"/>
  <c r="M1264" i="17"/>
  <c r="M1272" i="17"/>
  <c r="N1267" i="17"/>
  <c r="O1262" i="17"/>
  <c r="O1270" i="17"/>
  <c r="P1265" i="17"/>
  <c r="P1273" i="17"/>
  <c r="E1280" i="17"/>
  <c r="F1275" i="17"/>
  <c r="F1283" i="17"/>
  <c r="G1278" i="17"/>
  <c r="H1281" i="17"/>
  <c r="I1276" i="17"/>
  <c r="I1284" i="17"/>
  <c r="J1279" i="17"/>
  <c r="K1274" i="17"/>
  <c r="CC1274" i="17" s="1"/>
  <c r="K1282" i="17"/>
  <c r="M1280" i="17"/>
  <c r="N1275" i="17"/>
  <c r="N1283" i="17"/>
  <c r="O1278" i="17"/>
  <c r="P1281" i="17"/>
  <c r="Q1276" i="17"/>
  <c r="Q1284" i="17"/>
  <c r="R1279" i="17"/>
  <c r="S1274" i="17"/>
  <c r="S1282" i="17"/>
  <c r="U1280" i="17"/>
  <c r="V1275" i="17"/>
  <c r="V1283" i="17"/>
  <c r="W1278" i="17"/>
  <c r="X1281" i="17"/>
  <c r="Y1276" i="17"/>
  <c r="Y1284" i="17"/>
  <c r="Z1279" i="17"/>
  <c r="AA1274" i="17"/>
  <c r="AA1282" i="17"/>
  <c r="AC1280" i="17"/>
  <c r="AD1275" i="17"/>
  <c r="AD1283" i="17"/>
  <c r="AE1278" i="17"/>
  <c r="AH1274" i="17"/>
  <c r="AH1284" i="17"/>
  <c r="AI1281" i="17"/>
  <c r="AK1275" i="17"/>
  <c r="AL1283" i="17"/>
  <c r="AL1275" i="17"/>
  <c r="AL1279" i="17"/>
  <c r="AL1284" i="17"/>
  <c r="AM1281" i="17"/>
  <c r="AO1275" i="17"/>
  <c r="AP1279" i="17"/>
  <c r="AP1283" i="17"/>
  <c r="AP1275" i="17"/>
  <c r="AP1284" i="17"/>
  <c r="AQ1281" i="17"/>
  <c r="AS1275" i="17"/>
  <c r="AT1283" i="17"/>
  <c r="AT1275" i="17"/>
  <c r="AT1279" i="17"/>
  <c r="AT1284" i="17"/>
  <c r="AU1281" i="17"/>
  <c r="AW1275" i="17"/>
  <c r="AX1279" i="17"/>
  <c r="AX1283" i="17"/>
  <c r="AX1275" i="17"/>
  <c r="AX1284" i="17"/>
  <c r="AY1281" i="17"/>
  <c r="BA1275" i="17"/>
  <c r="BB1283" i="17"/>
  <c r="BB1275" i="17"/>
  <c r="BB1279" i="17"/>
  <c r="BB1284" i="17"/>
  <c r="BC1281" i="17"/>
  <c r="BE1275" i="17"/>
  <c r="BF1279" i="17"/>
  <c r="BF1283" i="17"/>
  <c r="BF1275" i="17"/>
  <c r="BF1284" i="17"/>
  <c r="BG1281" i="17"/>
  <c r="BI1275" i="17"/>
  <c r="BJ1283" i="17"/>
  <c r="BJ1275" i="17"/>
  <c r="BJ1279" i="17"/>
  <c r="BJ1284" i="17"/>
  <c r="BK1281" i="17"/>
  <c r="BM1284" i="17"/>
  <c r="BM1276" i="17"/>
  <c r="BM1280" i="17"/>
  <c r="BM1283" i="17"/>
  <c r="BN1281" i="17"/>
  <c r="CI1277" i="17"/>
  <c r="CD1277" i="17" s="1"/>
  <c r="G1291" i="17"/>
  <c r="G1290" i="17"/>
  <c r="G1297" i="17"/>
  <c r="G1289" i="17"/>
  <c r="G1296" i="17"/>
  <c r="G1288" i="17"/>
  <c r="G1294" i="17"/>
  <c r="G1286" i="17"/>
  <c r="AC1245" i="17"/>
  <c r="AG1241" i="17"/>
  <c r="AG1249" i="17"/>
  <c r="AN1238" i="17"/>
  <c r="AN1246" i="17"/>
  <c r="AO1241" i="17"/>
  <c r="AO1249" i="17"/>
  <c r="AW1241" i="17"/>
  <c r="AW1249" i="17"/>
  <c r="AZ1242" i="17"/>
  <c r="BA1245" i="17"/>
  <c r="BC1243" i="17"/>
  <c r="BE1241" i="17"/>
  <c r="BE1249" i="17"/>
  <c r="BH1242" i="17"/>
  <c r="BI1245" i="17"/>
  <c r="BK1243" i="17"/>
  <c r="BM1241" i="17"/>
  <c r="BM1249" i="17"/>
  <c r="BO1239" i="17"/>
  <c r="BO1247" i="17"/>
  <c r="E1257" i="17"/>
  <c r="F1252" i="17"/>
  <c r="F1260" i="17"/>
  <c r="G1255" i="17"/>
  <c r="J1256" i="17"/>
  <c r="CB1256" i="17" s="1"/>
  <c r="K1251" i="17"/>
  <c r="CC1251" i="17" s="1"/>
  <c r="K1259" i="17"/>
  <c r="M1257" i="17"/>
  <c r="N1252" i="17"/>
  <c r="N1260" i="17"/>
  <c r="O1255" i="17"/>
  <c r="F1268" i="17"/>
  <c r="G1263" i="17"/>
  <c r="G1271" i="17"/>
  <c r="I1269" i="17"/>
  <c r="CA1269" i="17" s="1"/>
  <c r="J1264" i="17"/>
  <c r="CB1264" i="17" s="1"/>
  <c r="J1272" i="17"/>
  <c r="K1267" i="17"/>
  <c r="CC1267" i="17" s="1"/>
  <c r="L1262" i="17"/>
  <c r="CD1262" i="17" s="1"/>
  <c r="L1270" i="17"/>
  <c r="M1265" i="17"/>
  <c r="M1273" i="17"/>
  <c r="N1268" i="17"/>
  <c r="O1263" i="17"/>
  <c r="O1271" i="17"/>
  <c r="P1266" i="17"/>
  <c r="E1281" i="17"/>
  <c r="F1276" i="17"/>
  <c r="F1284" i="17"/>
  <c r="I1277" i="17"/>
  <c r="I1285" i="17"/>
  <c r="J1280" i="17"/>
  <c r="CB1280" i="17" s="1"/>
  <c r="M1281" i="17"/>
  <c r="N1276" i="17"/>
  <c r="N1284" i="17"/>
  <c r="Q1277" i="17"/>
  <c r="Q1285" i="17"/>
  <c r="R1280" i="17"/>
  <c r="U1281" i="17"/>
  <c r="V1276" i="17"/>
  <c r="V1284" i="17"/>
  <c r="Y1277" i="17"/>
  <c r="Y1285" i="17"/>
  <c r="Z1280" i="17"/>
  <c r="AC1281" i="17"/>
  <c r="AD1276" i="17"/>
  <c r="AD1284" i="17"/>
  <c r="AK1277" i="17"/>
  <c r="AO1277" i="17"/>
  <c r="AS1277" i="17"/>
  <c r="AW1277" i="17"/>
  <c r="BA1277" i="17"/>
  <c r="BE1277" i="17"/>
  <c r="BI1277" i="17"/>
  <c r="CI1279" i="17"/>
  <c r="J1257" i="17"/>
  <c r="CB1257" i="17" s="1"/>
  <c r="F1269" i="17"/>
  <c r="N1269" i="17"/>
  <c r="J1281" i="17"/>
  <c r="R1281" i="17"/>
  <c r="V1277" i="17"/>
  <c r="V1285" i="17"/>
  <c r="Z1281" i="17"/>
  <c r="AI1282" i="17"/>
  <c r="AI1274" i="17"/>
  <c r="AI1278" i="17"/>
  <c r="AI1284" i="17"/>
  <c r="AM1278" i="17"/>
  <c r="AM1282" i="17"/>
  <c r="AM1274" i="17"/>
  <c r="AM1284" i="17"/>
  <c r="AQ1282" i="17"/>
  <c r="AQ1274" i="17"/>
  <c r="AQ1278" i="17"/>
  <c r="AQ1284" i="17"/>
  <c r="AU1278" i="17"/>
  <c r="AU1282" i="17"/>
  <c r="AU1274" i="17"/>
  <c r="AU1284" i="17"/>
  <c r="AY1282" i="17"/>
  <c r="AY1274" i="17"/>
  <c r="AY1278" i="17"/>
  <c r="AY1284" i="17"/>
  <c r="BC1278" i="17"/>
  <c r="BC1282" i="17"/>
  <c r="BC1274" i="17"/>
  <c r="BC1284" i="17"/>
  <c r="BE1278" i="17"/>
  <c r="BG1282" i="17"/>
  <c r="BG1274" i="17"/>
  <c r="BG1278" i="17"/>
  <c r="BG1284" i="17"/>
  <c r="BI1278" i="17"/>
  <c r="BK1278" i="17"/>
  <c r="BK1282" i="17"/>
  <c r="BK1274" i="17"/>
  <c r="BK1284" i="17"/>
  <c r="BN1279" i="17"/>
  <c r="BN1283" i="17"/>
  <c r="BN1275" i="17"/>
  <c r="BN1284" i="17"/>
  <c r="O1291" i="17"/>
  <c r="O1290" i="17"/>
  <c r="O1297" i="17"/>
  <c r="O1289" i="17"/>
  <c r="O1296" i="17"/>
  <c r="O1288" i="17"/>
  <c r="O1294" i="17"/>
  <c r="O1286" i="17"/>
  <c r="BC1245" i="17"/>
  <c r="BH1244" i="17"/>
  <c r="BK1245" i="17"/>
  <c r="BO1241" i="17"/>
  <c r="BO1249" i="17"/>
  <c r="F1254" i="17"/>
  <c r="G1257" i="17"/>
  <c r="J1250" i="17"/>
  <c r="CB1250" i="17" s="1"/>
  <c r="J1258" i="17"/>
  <c r="K1253" i="17"/>
  <c r="CC1253" i="17" s="1"/>
  <c r="K1261" i="17"/>
  <c r="N1254" i="17"/>
  <c r="O1257" i="17"/>
  <c r="F1262" i="17"/>
  <c r="F1270" i="17"/>
  <c r="G1265" i="17"/>
  <c r="G1273" i="17"/>
  <c r="J1266" i="17"/>
  <c r="CB1266" i="17" s="1"/>
  <c r="K1269" i="17"/>
  <c r="CC1269" i="17" s="1"/>
  <c r="L1264" i="17"/>
  <c r="CD1264" i="17" s="1"/>
  <c r="L1272" i="17"/>
  <c r="M1267" i="17"/>
  <c r="N1262" i="17"/>
  <c r="N1270" i="17"/>
  <c r="O1265" i="17"/>
  <c r="O1273" i="17"/>
  <c r="P1268" i="17"/>
  <c r="E1275" i="17"/>
  <c r="E1283" i="17"/>
  <c r="F1278" i="17"/>
  <c r="G1281" i="17"/>
  <c r="I1279" i="17"/>
  <c r="J1274" i="17"/>
  <c r="CB1274" i="17" s="1"/>
  <c r="J1282" i="17"/>
  <c r="K1277" i="17"/>
  <c r="K1285" i="17"/>
  <c r="M1275" i="17"/>
  <c r="M1283" i="17"/>
  <c r="N1278" i="17"/>
  <c r="O1281" i="17"/>
  <c r="Q1279" i="17"/>
  <c r="R1274" i="17"/>
  <c r="R1282" i="17"/>
  <c r="S1277" i="17"/>
  <c r="S1285" i="17"/>
  <c r="U1275" i="17"/>
  <c r="U1283" i="17"/>
  <c r="V1278" i="17"/>
  <c r="W1281" i="17"/>
  <c r="Y1279" i="17"/>
  <c r="Z1274" i="17"/>
  <c r="Z1282" i="17"/>
  <c r="AA1277" i="17"/>
  <c r="AA1285" i="17"/>
  <c r="AC1275" i="17"/>
  <c r="AC1283" i="17"/>
  <c r="AD1278" i="17"/>
  <c r="AE1281" i="17"/>
  <c r="AH1277" i="17"/>
  <c r="AI1275" i="17"/>
  <c r="AI1285" i="17"/>
  <c r="AK1279" i="17"/>
  <c r="AM1275" i="17"/>
  <c r="AM1285" i="17"/>
  <c r="AO1279" i="17"/>
  <c r="AQ1275" i="17"/>
  <c r="AQ1285" i="17"/>
  <c r="AS1279" i="17"/>
  <c r="AU1275" i="17"/>
  <c r="AU1285" i="17"/>
  <c r="AW1279" i="17"/>
  <c r="AY1275" i="17"/>
  <c r="AY1285" i="17"/>
  <c r="BA1279" i="17"/>
  <c r="BC1275" i="17"/>
  <c r="BC1285" i="17"/>
  <c r="BE1279" i="17"/>
  <c r="BG1275" i="17"/>
  <c r="BG1285" i="17"/>
  <c r="BI1279" i="17"/>
  <c r="BK1275" i="17"/>
  <c r="BK1285" i="17"/>
  <c r="BN1274" i="17"/>
  <c r="BN1285" i="17"/>
  <c r="BR1280" i="17"/>
  <c r="J1292" i="17"/>
  <c r="J1291" i="17"/>
  <c r="CB1291" i="17" s="1"/>
  <c r="J1290" i="17"/>
  <c r="J1297" i="17"/>
  <c r="J1289" i="17"/>
  <c r="J1295" i="17"/>
  <c r="J1287" i="17"/>
  <c r="CB1287" i="17" s="1"/>
  <c r="O1287" i="17"/>
  <c r="AZ1245" i="17"/>
  <c r="BC1238" i="17"/>
  <c r="BC1246" i="17"/>
  <c r="BH1245" i="17"/>
  <c r="BI1240" i="17"/>
  <c r="BI1248" i="17"/>
  <c r="BK1238" i="17"/>
  <c r="BK1246" i="17"/>
  <c r="BM1244" i="17"/>
  <c r="BO1242" i="17"/>
  <c r="E1252" i="17"/>
  <c r="E1260" i="17"/>
  <c r="F1255" i="17"/>
  <c r="G1250" i="17"/>
  <c r="G1258" i="17"/>
  <c r="H1253" i="17"/>
  <c r="I1256" i="17"/>
  <c r="CA1256" i="17" s="1"/>
  <c r="J1251" i="17"/>
  <c r="CB1251" i="17" s="1"/>
  <c r="J1259" i="17"/>
  <c r="K1254" i="17"/>
  <c r="M1252" i="17"/>
  <c r="M1260" i="17"/>
  <c r="N1255" i="17"/>
  <c r="O1250" i="17"/>
  <c r="O1258" i="17"/>
  <c r="P1253" i="17"/>
  <c r="E1268" i="17"/>
  <c r="F1263" i="17"/>
  <c r="F1271" i="17"/>
  <c r="G1266" i="17"/>
  <c r="I1264" i="17"/>
  <c r="CA1264" i="17" s="1"/>
  <c r="I1272" i="17"/>
  <c r="J1267" i="17"/>
  <c r="CB1267" i="17" s="1"/>
  <c r="K1262" i="17"/>
  <c r="CC1262" i="17" s="1"/>
  <c r="K1270" i="17"/>
  <c r="L1265" i="17"/>
  <c r="CD1265" i="17" s="1"/>
  <c r="L1273" i="17"/>
  <c r="M1268" i="17"/>
  <c r="N1263" i="17"/>
  <c r="N1271" i="17"/>
  <c r="O1266" i="17"/>
  <c r="P1269" i="17"/>
  <c r="E1276" i="17"/>
  <c r="E1284" i="17"/>
  <c r="F1279" i="17"/>
  <c r="G1274" i="17"/>
  <c r="H1277" i="17"/>
  <c r="I1280" i="17"/>
  <c r="CA1280" i="17" s="1"/>
  <c r="J1275" i="17"/>
  <c r="J1283" i="17"/>
  <c r="K1278" i="17"/>
  <c r="CC1278" i="17" s="1"/>
  <c r="M1276" i="17"/>
  <c r="M1284" i="17"/>
  <c r="N1279" i="17"/>
  <c r="O1274" i="17"/>
  <c r="P1277" i="17"/>
  <c r="Q1280" i="17"/>
  <c r="R1275" i="17"/>
  <c r="R1283" i="17"/>
  <c r="S1278" i="17"/>
  <c r="U1276" i="17"/>
  <c r="U1284" i="17"/>
  <c r="V1279" i="17"/>
  <c r="W1274" i="17"/>
  <c r="W1282" i="17"/>
  <c r="X1277" i="17"/>
  <c r="Y1280" i="17"/>
  <c r="Z1275" i="17"/>
  <c r="Z1283" i="17"/>
  <c r="AA1278" i="17"/>
  <c r="AC1276" i="17"/>
  <c r="AC1284" i="17"/>
  <c r="AD1279" i="17"/>
  <c r="AE1274" i="17"/>
  <c r="AG1284" i="17"/>
  <c r="AG1276" i="17"/>
  <c r="AG1282" i="17"/>
  <c r="AI1276" i="17"/>
  <c r="AK1281" i="17"/>
  <c r="AL1278" i="17"/>
  <c r="AM1276" i="17"/>
  <c r="AO1281" i="17"/>
  <c r="AP1278" i="17"/>
  <c r="AQ1276" i="17"/>
  <c r="AS1281" i="17"/>
  <c r="AT1278" i="17"/>
  <c r="AU1276" i="17"/>
  <c r="AW1281" i="17"/>
  <c r="AX1278" i="17"/>
  <c r="AY1276" i="17"/>
  <c r="BA1281" i="17"/>
  <c r="BB1278" i="17"/>
  <c r="BC1276" i="17"/>
  <c r="BF1278" i="17"/>
  <c r="BG1276" i="17"/>
  <c r="BJ1278" i="17"/>
  <c r="BK1276" i="17"/>
  <c r="BM1278" i="17"/>
  <c r="BN1276" i="17"/>
  <c r="BO1282" i="17"/>
  <c r="BO1274" i="17"/>
  <c r="BO1278" i="17"/>
  <c r="BO1284" i="17"/>
  <c r="CI1276" i="17"/>
  <c r="J1286" i="17"/>
  <c r="O1292" i="17"/>
  <c r="W1292" i="17"/>
  <c r="W1291" i="17"/>
  <c r="W1290" i="17"/>
  <c r="W1297" i="17"/>
  <c r="W1289" i="17"/>
  <c r="W1296" i="17"/>
  <c r="W1288" i="17"/>
  <c r="W1295" i="17"/>
  <c r="W1287" i="17"/>
  <c r="W1294" i="17"/>
  <c r="W1286" i="17"/>
  <c r="AC1241" i="17"/>
  <c r="AZ1238" i="17"/>
  <c r="BA1241" i="17"/>
  <c r="BC1239" i="17"/>
  <c r="BH1238" i="17"/>
  <c r="BI1241" i="17"/>
  <c r="BK1239" i="17"/>
  <c r="BO1243" i="17"/>
  <c r="E1253" i="17"/>
  <c r="F1256" i="17"/>
  <c r="G1251" i="17"/>
  <c r="G1259" i="17"/>
  <c r="J1252" i="17"/>
  <c r="CB1252" i="17" s="1"/>
  <c r="J1260" i="17"/>
  <c r="K1255" i="17"/>
  <c r="M1253" i="17"/>
  <c r="N1256" i="17"/>
  <c r="O1251" i="17"/>
  <c r="O1259" i="17"/>
  <c r="F1264" i="17"/>
  <c r="F1272" i="17"/>
  <c r="G1267" i="17"/>
  <c r="I1265" i="17"/>
  <c r="CA1265" i="17" s="1"/>
  <c r="J1268" i="17"/>
  <c r="CB1268" i="17" s="1"/>
  <c r="K1263" i="17"/>
  <c r="CC1263" i="17" s="1"/>
  <c r="K1271" i="17"/>
  <c r="N1264" i="17"/>
  <c r="N1272" i="17"/>
  <c r="O1267" i="17"/>
  <c r="P1262" i="17"/>
  <c r="P1270" i="17"/>
  <c r="F1280" i="17"/>
  <c r="I1281" i="17"/>
  <c r="J1276" i="17"/>
  <c r="J1284" i="17"/>
  <c r="N1280" i="17"/>
  <c r="Q1281" i="17"/>
  <c r="R1276" i="17"/>
  <c r="R1284" i="17"/>
  <c r="U1277" i="17"/>
  <c r="U1285" i="17"/>
  <c r="V1280" i="17"/>
  <c r="Y1281" i="17"/>
  <c r="Z1276" i="17"/>
  <c r="Z1284" i="17"/>
  <c r="AD1280" i="17"/>
  <c r="AI1277" i="17"/>
  <c r="AM1277" i="17"/>
  <c r="AQ1277" i="17"/>
  <c r="AU1277" i="17"/>
  <c r="AY1277" i="17"/>
  <c r="BC1277" i="17"/>
  <c r="O1293" i="17"/>
  <c r="F1257" i="17"/>
  <c r="J1253" i="17"/>
  <c r="CB1253" i="17" s="1"/>
  <c r="J1261" i="17"/>
  <c r="N1257" i="17"/>
  <c r="F1265" i="17"/>
  <c r="F1273" i="17"/>
  <c r="J1269" i="17"/>
  <c r="CB1269" i="17" s="1"/>
  <c r="N1265" i="17"/>
  <c r="N1273" i="17"/>
  <c r="F1281" i="17"/>
  <c r="J1277" i="17"/>
  <c r="J1285" i="17"/>
  <c r="N1281" i="17"/>
  <c r="R1277" i="17"/>
  <c r="R1285" i="17"/>
  <c r="V1281" i="17"/>
  <c r="Z1277" i="17"/>
  <c r="Z1285" i="17"/>
  <c r="AD1281" i="17"/>
  <c r="AI1279" i="17"/>
  <c r="AK1280" i="17"/>
  <c r="AK1284" i="17"/>
  <c r="AK1276" i="17"/>
  <c r="AK1283" i="17"/>
  <c r="AM1279" i="17"/>
  <c r="AO1284" i="17"/>
  <c r="AO1276" i="17"/>
  <c r="AO1280" i="17"/>
  <c r="AO1283" i="17"/>
  <c r="AQ1279" i="17"/>
  <c r="AS1280" i="17"/>
  <c r="AS1284" i="17"/>
  <c r="AS1276" i="17"/>
  <c r="AS1283" i="17"/>
  <c r="AU1279" i="17"/>
  <c r="AW1284" i="17"/>
  <c r="AW1276" i="17"/>
  <c r="AW1280" i="17"/>
  <c r="AW1283" i="17"/>
  <c r="AY1279" i="17"/>
  <c r="BA1280" i="17"/>
  <c r="BA1284" i="17"/>
  <c r="BA1276" i="17"/>
  <c r="BA1283" i="17"/>
  <c r="BC1279" i="17"/>
  <c r="BE1284" i="17"/>
  <c r="BE1276" i="17"/>
  <c r="BE1280" i="17"/>
  <c r="BE1283" i="17"/>
  <c r="BG1279" i="17"/>
  <c r="BI1280" i="17"/>
  <c r="BI1284" i="17"/>
  <c r="BI1276" i="17"/>
  <c r="BI1283" i="17"/>
  <c r="BK1279" i="17"/>
  <c r="BN1278" i="17"/>
  <c r="O1295" i="17"/>
  <c r="F1250" i="17"/>
  <c r="G1253" i="17"/>
  <c r="N1250" i="17"/>
  <c r="O1253" i="17"/>
  <c r="J1262" i="17"/>
  <c r="CB1262" i="17" s="1"/>
  <c r="K1265" i="17"/>
  <c r="CC1265" i="17" s="1"/>
  <c r="P1264" i="17"/>
  <c r="F1274" i="17"/>
  <c r="I1275" i="17"/>
  <c r="N1274" i="17"/>
  <c r="Q1275" i="17"/>
  <c r="V1274" i="17"/>
  <c r="W1277" i="17"/>
  <c r="Y1275" i="17"/>
  <c r="AD1274" i="17"/>
  <c r="AH1279" i="17"/>
  <c r="AH1283" i="17"/>
  <c r="AH1282" i="17"/>
  <c r="AI1280" i="17"/>
  <c r="AK1274" i="17"/>
  <c r="AK1285" i="17"/>
  <c r="AM1280" i="17"/>
  <c r="AO1274" i="17"/>
  <c r="AO1285" i="17"/>
  <c r="AQ1280" i="17"/>
  <c r="AS1274" i="17"/>
  <c r="AS1285" i="17"/>
  <c r="AU1280" i="17"/>
  <c r="AW1274" i="17"/>
  <c r="AW1285" i="17"/>
  <c r="AY1280" i="17"/>
  <c r="BA1274" i="17"/>
  <c r="BA1285" i="17"/>
  <c r="BC1280" i="17"/>
  <c r="BE1274" i="17"/>
  <c r="BE1285" i="17"/>
  <c r="BG1280" i="17"/>
  <c r="BI1274" i="17"/>
  <c r="BI1285" i="17"/>
  <c r="BK1280" i="17"/>
  <c r="BN1280" i="17"/>
  <c r="I1297" i="17"/>
  <c r="I1289" i="17"/>
  <c r="I1296" i="17"/>
  <c r="I1288" i="17"/>
  <c r="I1295" i="17"/>
  <c r="I1287" i="17"/>
  <c r="CA1287" i="17" s="1"/>
  <c r="I1294" i="17"/>
  <c r="I1286" i="17"/>
  <c r="I1292" i="17"/>
  <c r="J1294" i="17"/>
  <c r="AJ1281" i="17"/>
  <c r="AN1277" i="17"/>
  <c r="AN1285" i="17"/>
  <c r="AR1281" i="17"/>
  <c r="AV1277" i="17"/>
  <c r="AV1285" i="17"/>
  <c r="AZ1281" i="17"/>
  <c r="BD1277" i="17"/>
  <c r="BD1285" i="17"/>
  <c r="BH1281" i="17"/>
  <c r="BP1281" i="17"/>
  <c r="E1288" i="17"/>
  <c r="E1296" i="17"/>
  <c r="F1291" i="17"/>
  <c r="H1289" i="17"/>
  <c r="H1297" i="17"/>
  <c r="K1290" i="17"/>
  <c r="L1293" i="17"/>
  <c r="M1288" i="17"/>
  <c r="M1296" i="17"/>
  <c r="N1291" i="17"/>
  <c r="P1289" i="17"/>
  <c r="P1297" i="17"/>
  <c r="Q1292" i="17"/>
  <c r="R1287" i="17"/>
  <c r="R1295" i="17"/>
  <c r="S1290" i="17"/>
  <c r="T1293" i="17"/>
  <c r="U1288" i="17"/>
  <c r="U1296" i="17"/>
  <c r="V1291" i="17"/>
  <c r="X1289" i="17"/>
  <c r="X1297" i="17"/>
  <c r="Y1292" i="17"/>
  <c r="Z1287" i="17"/>
  <c r="Z1295" i="17"/>
  <c r="AA1290" i="17"/>
  <c r="AB1293" i="17"/>
  <c r="AC1288" i="17"/>
  <c r="AC1296" i="17"/>
  <c r="AD1291" i="17"/>
  <c r="AE1286" i="17"/>
  <c r="AE1294" i="17"/>
  <c r="AF1289" i="17"/>
  <c r="AF1297" i="17"/>
  <c r="AG1292" i="17"/>
  <c r="AH1287" i="17"/>
  <c r="AH1295" i="17"/>
  <c r="AI1290" i="17"/>
  <c r="AJ1293" i="17"/>
  <c r="AK1288" i="17"/>
  <c r="AK1296" i="17"/>
  <c r="AL1291" i="17"/>
  <c r="AM1286" i="17"/>
  <c r="AM1294" i="17"/>
  <c r="AN1289" i="17"/>
  <c r="AN1297" i="17"/>
  <c r="AO1292" i="17"/>
  <c r="AP1287" i="17"/>
  <c r="AP1295" i="17"/>
  <c r="AQ1290" i="17"/>
  <c r="AS1288" i="17"/>
  <c r="AS1296" i="17"/>
  <c r="AT1292" i="17"/>
  <c r="AU1288" i="17"/>
  <c r="AU1297" i="17"/>
  <c r="AW1293" i="17"/>
  <c r="BA1292" i="17"/>
  <c r="BA1296" i="17"/>
  <c r="BA1288" i="17"/>
  <c r="BA1295" i="17"/>
  <c r="BA1287" i="17"/>
  <c r="BB1295" i="17"/>
  <c r="BB1287" i="17"/>
  <c r="BB1291" i="17"/>
  <c r="BB1290" i="17"/>
  <c r="BB1297" i="17"/>
  <c r="BG1294" i="17"/>
  <c r="BG1286" i="17"/>
  <c r="BG1291" i="17"/>
  <c r="BG1290" i="17"/>
  <c r="BG1297" i="17"/>
  <c r="BG1289" i="17"/>
  <c r="BG1296" i="17"/>
  <c r="BG1288" i="17"/>
  <c r="BI1291" i="17"/>
  <c r="Q1293" i="17"/>
  <c r="R1288" i="17"/>
  <c r="R1296" i="17"/>
  <c r="S1291" i="17"/>
  <c r="Y1293" i="17"/>
  <c r="Z1288" i="17"/>
  <c r="Z1296" i="17"/>
  <c r="AE1287" i="17"/>
  <c r="AE1295" i="17"/>
  <c r="AG1293" i="17"/>
  <c r="AH1288" i="17"/>
  <c r="AH1296" i="17"/>
  <c r="AM1287" i="17"/>
  <c r="AM1295" i="17"/>
  <c r="AO1293" i="17"/>
  <c r="AP1288" i="17"/>
  <c r="AP1296" i="17"/>
  <c r="AU1289" i="17"/>
  <c r="AV1297" i="17"/>
  <c r="AV1289" i="17"/>
  <c r="AV1296" i="17"/>
  <c r="AV1294" i="17"/>
  <c r="BO1294" i="17"/>
  <c r="BO1286" i="17"/>
  <c r="BO1291" i="17"/>
  <c r="BO1290" i="17"/>
  <c r="BO1297" i="17"/>
  <c r="BO1289" i="17"/>
  <c r="BO1296" i="17"/>
  <c r="BO1288" i="17"/>
  <c r="R1302" i="17"/>
  <c r="R1307" i="17"/>
  <c r="R1299" i="17"/>
  <c r="R1306" i="17"/>
  <c r="R1305" i="17"/>
  <c r="R1303" i="17"/>
  <c r="R1301" i="17"/>
  <c r="R1300" i="17"/>
  <c r="R1309" i="17"/>
  <c r="R1298" i="17"/>
  <c r="BC1309" i="17"/>
  <c r="BC1301" i="17"/>
  <c r="BC1306" i="17"/>
  <c r="BC1298" i="17"/>
  <c r="BC1300" i="17"/>
  <c r="BC1299" i="17"/>
  <c r="BC1307" i="17"/>
  <c r="BC1305" i="17"/>
  <c r="BC1304" i="17"/>
  <c r="BC1303" i="17"/>
  <c r="J1317" i="17"/>
  <c r="CB1317" i="17" s="1"/>
  <c r="J1314" i="17"/>
  <c r="J1320" i="17"/>
  <c r="J1311" i="17"/>
  <c r="J1319" i="17"/>
  <c r="J1318" i="17"/>
  <c r="J1316" i="17"/>
  <c r="J1315" i="17"/>
  <c r="J1313" i="17"/>
  <c r="CB1313" i="17" s="1"/>
  <c r="J1312" i="17"/>
  <c r="CB1312" i="17" s="1"/>
  <c r="J1310" i="17"/>
  <c r="CB1310" i="17" s="1"/>
  <c r="E1290" i="17"/>
  <c r="F1293" i="17"/>
  <c r="K1292" i="17"/>
  <c r="M1290" i="17"/>
  <c r="N1293" i="17"/>
  <c r="Q1286" i="17"/>
  <c r="Q1294" i="17"/>
  <c r="R1289" i="17"/>
  <c r="R1297" i="17"/>
  <c r="S1292" i="17"/>
  <c r="U1290" i="17"/>
  <c r="V1293" i="17"/>
  <c r="Y1286" i="17"/>
  <c r="Y1294" i="17"/>
  <c r="Z1289" i="17"/>
  <c r="Z1297" i="17"/>
  <c r="AA1292" i="17"/>
  <c r="AC1290" i="17"/>
  <c r="AD1293" i="17"/>
  <c r="AE1288" i="17"/>
  <c r="AE1296" i="17"/>
  <c r="AG1286" i="17"/>
  <c r="AG1294" i="17"/>
  <c r="AH1289" i="17"/>
  <c r="AH1297" i="17"/>
  <c r="AI1292" i="17"/>
  <c r="AK1290" i="17"/>
  <c r="AL1293" i="17"/>
  <c r="AM1288" i="17"/>
  <c r="AM1296" i="17"/>
  <c r="AO1286" i="17"/>
  <c r="AO1294" i="17"/>
  <c r="AP1289" i="17"/>
  <c r="AP1297" i="17"/>
  <c r="AQ1292" i="17"/>
  <c r="AS1290" i="17"/>
  <c r="AT1294" i="17"/>
  <c r="AU1290" i="17"/>
  <c r="AV1286" i="17"/>
  <c r="AV1295" i="17"/>
  <c r="BJ1295" i="17"/>
  <c r="BJ1287" i="17"/>
  <c r="BJ1292" i="17"/>
  <c r="BJ1291" i="17"/>
  <c r="BJ1290" i="17"/>
  <c r="BJ1297" i="17"/>
  <c r="BJ1289" i="17"/>
  <c r="BO1287" i="17"/>
  <c r="R1304" i="17"/>
  <c r="BC1302" i="17"/>
  <c r="J1321" i="17"/>
  <c r="K1293" i="17"/>
  <c r="Q1287" i="17"/>
  <c r="Q1295" i="17"/>
  <c r="R1290" i="17"/>
  <c r="S1293" i="17"/>
  <c r="U1291" i="17"/>
  <c r="Y1287" i="17"/>
  <c r="Y1295" i="17"/>
  <c r="Z1290" i="17"/>
  <c r="AA1293" i="17"/>
  <c r="AE1289" i="17"/>
  <c r="AE1297" i="17"/>
  <c r="AG1287" i="17"/>
  <c r="AG1295" i="17"/>
  <c r="AH1290" i="17"/>
  <c r="AI1293" i="17"/>
  <c r="AM1289" i="17"/>
  <c r="AM1297" i="17"/>
  <c r="AO1287" i="17"/>
  <c r="AO1295" i="17"/>
  <c r="AP1290" i="17"/>
  <c r="AQ1293" i="17"/>
  <c r="AU1291" i="17"/>
  <c r="AV1287" i="17"/>
  <c r="AW1296" i="17"/>
  <c r="AW1288" i="17"/>
  <c r="AW1292" i="17"/>
  <c r="AW1291" i="17"/>
  <c r="AW1297" i="17"/>
  <c r="BO1292" i="17"/>
  <c r="E1304" i="17"/>
  <c r="E1303" i="17"/>
  <c r="E1309" i="17"/>
  <c r="E1301" i="17"/>
  <c r="E1308" i="17"/>
  <c r="E1300" i="17"/>
  <c r="E1307" i="17"/>
  <c r="E1299" i="17"/>
  <c r="E1306" i="17"/>
  <c r="E1298" i="17"/>
  <c r="J1307" i="17"/>
  <c r="J1299" i="17"/>
  <c r="CB1299" i="17" s="1"/>
  <c r="J1305" i="17"/>
  <c r="J1304" i="17"/>
  <c r="J1302" i="17"/>
  <c r="CB1302" i="17" s="1"/>
  <c r="J1301" i="17"/>
  <c r="J1309" i="17"/>
  <c r="J1300" i="17"/>
  <c r="CB1300" i="17" s="1"/>
  <c r="J1308" i="17"/>
  <c r="J1298" i="17"/>
  <c r="CB1298" i="17" s="1"/>
  <c r="R1308" i="17"/>
  <c r="BC1308" i="17"/>
  <c r="AJ1277" i="17"/>
  <c r="AR1277" i="17"/>
  <c r="AZ1277" i="17"/>
  <c r="BH1277" i="17"/>
  <c r="BP1277" i="17"/>
  <c r="E1292" i="17"/>
  <c r="F1287" i="17"/>
  <c r="K1286" i="17"/>
  <c r="K1294" i="17"/>
  <c r="L1289" i="17"/>
  <c r="M1292" i="17"/>
  <c r="N1287" i="17"/>
  <c r="Q1288" i="17"/>
  <c r="Q1296" i="17"/>
  <c r="R1291" i="17"/>
  <c r="S1286" i="17"/>
  <c r="S1294" i="17"/>
  <c r="T1289" i="17"/>
  <c r="U1292" i="17"/>
  <c r="V1287" i="17"/>
  <c r="V1295" i="17"/>
  <c r="Y1288" i="17"/>
  <c r="Y1296" i="17"/>
  <c r="Z1291" i="17"/>
  <c r="AA1286" i="17"/>
  <c r="AA1294" i="17"/>
  <c r="AB1289" i="17"/>
  <c r="AC1292" i="17"/>
  <c r="AD1287" i="17"/>
  <c r="AE1290" i="17"/>
  <c r="AG1288" i="17"/>
  <c r="AG1296" i="17"/>
  <c r="AH1291" i="17"/>
  <c r="AI1286" i="17"/>
  <c r="AI1294" i="17"/>
  <c r="AK1292" i="17"/>
  <c r="AL1287" i="17"/>
  <c r="AM1290" i="17"/>
  <c r="AO1288" i="17"/>
  <c r="AO1296" i="17"/>
  <c r="AP1291" i="17"/>
  <c r="AQ1286" i="17"/>
  <c r="AQ1294" i="17"/>
  <c r="AS1292" i="17"/>
  <c r="AT1287" i="17"/>
  <c r="AT1296" i="17"/>
  <c r="AU1292" i="17"/>
  <c r="AV1288" i="17"/>
  <c r="AW1286" i="17"/>
  <c r="AX1291" i="17"/>
  <c r="AX1295" i="17"/>
  <c r="AX1287" i="17"/>
  <c r="AX1294" i="17"/>
  <c r="AX1286" i="17"/>
  <c r="AY1294" i="17"/>
  <c r="AY1286" i="17"/>
  <c r="AY1290" i="17"/>
  <c r="AY1297" i="17"/>
  <c r="AY1289" i="17"/>
  <c r="BA1291" i="17"/>
  <c r="BB1292" i="17"/>
  <c r="BJ1288" i="17"/>
  <c r="BO1293" i="17"/>
  <c r="E1302" i="17"/>
  <c r="J1303" i="17"/>
  <c r="CB1303" i="17" s="1"/>
  <c r="Z1302" i="17"/>
  <c r="Z1307" i="17"/>
  <c r="Z1299" i="17"/>
  <c r="Z1306" i="17"/>
  <c r="Z1305" i="17"/>
  <c r="Z1303" i="17"/>
  <c r="Z1301" i="17"/>
  <c r="Z1300" i="17"/>
  <c r="Z1309" i="17"/>
  <c r="Z1298" i="17"/>
  <c r="AF1304" i="17"/>
  <c r="AF1309" i="17"/>
  <c r="AF1301" i="17"/>
  <c r="AF1299" i="17"/>
  <c r="AF1308" i="17"/>
  <c r="AF1298" i="17"/>
  <c r="AF1306" i="17"/>
  <c r="AF1305" i="17"/>
  <c r="AF1303" i="17"/>
  <c r="AF1302" i="17"/>
  <c r="AW1307" i="17"/>
  <c r="AW1299" i="17"/>
  <c r="AW1304" i="17"/>
  <c r="AW1306" i="17"/>
  <c r="AW1305" i="17"/>
  <c r="AW1302" i="17"/>
  <c r="AW1301" i="17"/>
  <c r="AW1300" i="17"/>
  <c r="AW1309" i="17"/>
  <c r="AW1298" i="17"/>
  <c r="CI1301" i="17"/>
  <c r="BR1301" i="17"/>
  <c r="K1287" i="17"/>
  <c r="CC1287" i="17" s="1"/>
  <c r="Q1289" i="17"/>
  <c r="R1292" i="17"/>
  <c r="S1287" i="17"/>
  <c r="V1288" i="17"/>
  <c r="Y1289" i="17"/>
  <c r="Z1292" i="17"/>
  <c r="AA1287" i="17"/>
  <c r="AE1291" i="17"/>
  <c r="AG1289" i="17"/>
  <c r="AH1292" i="17"/>
  <c r="AI1287" i="17"/>
  <c r="AM1291" i="17"/>
  <c r="AO1289" i="17"/>
  <c r="AP1292" i="17"/>
  <c r="AQ1287" i="17"/>
  <c r="AV1290" i="17"/>
  <c r="AW1287" i="17"/>
  <c r="BO1295" i="17"/>
  <c r="E1305" i="17"/>
  <c r="AC1303" i="17"/>
  <c r="AC1308" i="17"/>
  <c r="AC1300" i="17"/>
  <c r="AC1306" i="17"/>
  <c r="AC1305" i="17"/>
  <c r="AC1302" i="17"/>
  <c r="AC1301" i="17"/>
  <c r="AC1299" i="17"/>
  <c r="AC1309" i="17"/>
  <c r="AC1298" i="17"/>
  <c r="AE1292" i="17"/>
  <c r="AM1292" i="17"/>
  <c r="AU1294" i="17"/>
  <c r="AU1286" i="17"/>
  <c r="AU1295" i="17"/>
  <c r="BI1292" i="17"/>
  <c r="BI1297" i="17"/>
  <c r="BI1289" i="17"/>
  <c r="BI1296" i="17"/>
  <c r="BI1288" i="17"/>
  <c r="BI1295" i="17"/>
  <c r="BI1287" i="17"/>
  <c r="BI1294" i="17"/>
  <c r="BI1286" i="17"/>
  <c r="F1307" i="17"/>
  <c r="F1299" i="17"/>
  <c r="F1306" i="17"/>
  <c r="F1298" i="17"/>
  <c r="F1304" i="17"/>
  <c r="F1303" i="17"/>
  <c r="F1302" i="17"/>
  <c r="F1309" i="17"/>
  <c r="F1301" i="17"/>
  <c r="AC1304" i="17"/>
  <c r="AK1303" i="17"/>
  <c r="AK1308" i="17"/>
  <c r="AK1300" i="17"/>
  <c r="AK1306" i="17"/>
  <c r="AK1305" i="17"/>
  <c r="AK1302" i="17"/>
  <c r="AK1301" i="17"/>
  <c r="AK1299" i="17"/>
  <c r="AK1309" i="17"/>
  <c r="AK1298" i="17"/>
  <c r="AU1309" i="17"/>
  <c r="AU1301" i="17"/>
  <c r="AU1306" i="17"/>
  <c r="AU1298" i="17"/>
  <c r="AU1300" i="17"/>
  <c r="AU1299" i="17"/>
  <c r="AU1307" i="17"/>
  <c r="AU1305" i="17"/>
  <c r="AU1304" i="17"/>
  <c r="AU1303" i="17"/>
  <c r="CI1286" i="17"/>
  <c r="BR1286" i="17"/>
  <c r="CI1288" i="17"/>
  <c r="BR1288" i="17"/>
  <c r="CI1290" i="17"/>
  <c r="CA1290" i="17" s="1"/>
  <c r="BR1290" i="17"/>
  <c r="CI1292" i="17"/>
  <c r="CD1292" i="17" s="1"/>
  <c r="BR1292" i="17"/>
  <c r="F1300" i="17"/>
  <c r="AC1307" i="17"/>
  <c r="AN1304" i="17"/>
  <c r="AN1309" i="17"/>
  <c r="AN1301" i="17"/>
  <c r="AN1299" i="17"/>
  <c r="AN1308" i="17"/>
  <c r="AN1298" i="17"/>
  <c r="AN1306" i="17"/>
  <c r="AN1305" i="17"/>
  <c r="AN1303" i="17"/>
  <c r="AN1302" i="17"/>
  <c r="BE1307" i="17"/>
  <c r="BE1299" i="17"/>
  <c r="BE1304" i="17"/>
  <c r="BE1306" i="17"/>
  <c r="BE1305" i="17"/>
  <c r="BE1302" i="17"/>
  <c r="BE1301" i="17"/>
  <c r="BE1300" i="17"/>
  <c r="BE1309" i="17"/>
  <c r="BE1298" i="17"/>
  <c r="AW1338" i="17"/>
  <c r="AW1343" i="17"/>
  <c r="AW1335" i="17"/>
  <c r="AW1342" i="17"/>
  <c r="AW1341" i="17"/>
  <c r="AW1340" i="17"/>
  <c r="AW1339" i="17"/>
  <c r="AW1337" i="17"/>
  <c r="AW1336" i="17"/>
  <c r="AW1345" i="17"/>
  <c r="AW1334" i="17"/>
  <c r="AW1344" i="17"/>
  <c r="BF1293" i="17"/>
  <c r="BN1293" i="17"/>
  <c r="N1300" i="17"/>
  <c r="N1309" i="17"/>
  <c r="Q1301" i="17"/>
  <c r="V1306" i="17"/>
  <c r="V1298" i="17"/>
  <c r="V1303" i="17"/>
  <c r="V1308" i="17"/>
  <c r="AH1302" i="17"/>
  <c r="AH1307" i="17"/>
  <c r="AH1299" i="17"/>
  <c r="AH1308" i="17"/>
  <c r="AP1302" i="17"/>
  <c r="AP1307" i="17"/>
  <c r="AP1299" i="17"/>
  <c r="AP1308" i="17"/>
  <c r="AS1303" i="17"/>
  <c r="AS1308" i="17"/>
  <c r="AS1300" i="17"/>
  <c r="AS1307" i="17"/>
  <c r="AV1300" i="17"/>
  <c r="BA1303" i="17"/>
  <c r="BA1308" i="17"/>
  <c r="BA1300" i="17"/>
  <c r="BA1307" i="17"/>
  <c r="BD1300" i="17"/>
  <c r="BK1302" i="17"/>
  <c r="BM1307" i="17"/>
  <c r="BM1299" i="17"/>
  <c r="BM1304" i="17"/>
  <c r="BM1308" i="17"/>
  <c r="F1318" i="17"/>
  <c r="F1310" i="17"/>
  <c r="F1315" i="17"/>
  <c r="F1320" i="17"/>
  <c r="I1313" i="17"/>
  <c r="CA1313" i="17" s="1"/>
  <c r="K1320" i="17"/>
  <c r="K1312" i="17"/>
  <c r="CC1312" i="17" s="1"/>
  <c r="K1319" i="17"/>
  <c r="K1310" i="17"/>
  <c r="CC1310" i="17" s="1"/>
  <c r="K1316" i="17"/>
  <c r="L1315" i="17"/>
  <c r="L1316" i="17"/>
  <c r="L1321" i="17"/>
  <c r="L1312" i="17"/>
  <c r="CD1312" i="17" s="1"/>
  <c r="L1320" i="17"/>
  <c r="P1315" i="17"/>
  <c r="K1327" i="17"/>
  <c r="CC1327" i="17" s="1"/>
  <c r="K1326" i="17"/>
  <c r="K1333" i="17"/>
  <c r="K1325" i="17"/>
  <c r="CC1325" i="17" s="1"/>
  <c r="K1330" i="17"/>
  <c r="K1329" i="17"/>
  <c r="CC1329" i="17" s="1"/>
  <c r="K1323" i="17"/>
  <c r="CC1323" i="17" s="1"/>
  <c r="BC1293" i="17"/>
  <c r="BD1288" i="17"/>
  <c r="BD1296" i="17"/>
  <c r="BE1291" i="17"/>
  <c r="BF1286" i="17"/>
  <c r="BF1294" i="17"/>
  <c r="BH1292" i="17"/>
  <c r="BL1288" i="17"/>
  <c r="BL1296" i="17"/>
  <c r="BM1291" i="17"/>
  <c r="BN1286" i="17"/>
  <c r="BN1294" i="17"/>
  <c r="BP1292" i="17"/>
  <c r="G1305" i="17"/>
  <c r="H1300" i="17"/>
  <c r="H1308" i="17"/>
  <c r="I1303" i="17"/>
  <c r="CA1303" i="17" s="1"/>
  <c r="K1305" i="17"/>
  <c r="N1301" i="17"/>
  <c r="O1309" i="17"/>
  <c r="O1306" i="17"/>
  <c r="O1298" i="17"/>
  <c r="O1307" i="17"/>
  <c r="P1305" i="17"/>
  <c r="Q1302" i="17"/>
  <c r="U1301" i="17"/>
  <c r="V1299" i="17"/>
  <c r="V1309" i="17"/>
  <c r="X1305" i="17"/>
  <c r="Y1302" i="17"/>
  <c r="AD1306" i="17"/>
  <c r="AD1298" i="17"/>
  <c r="AD1303" i="17"/>
  <c r="AD1308" i="17"/>
  <c r="AE1305" i="17"/>
  <c r="AG1301" i="17"/>
  <c r="AH1298" i="17"/>
  <c r="AH1309" i="17"/>
  <c r="AL1306" i="17"/>
  <c r="AL1298" i="17"/>
  <c r="AL1303" i="17"/>
  <c r="AL1308" i="17"/>
  <c r="AM1305" i="17"/>
  <c r="AO1301" i="17"/>
  <c r="AP1298" i="17"/>
  <c r="AP1309" i="17"/>
  <c r="AS1298" i="17"/>
  <c r="AS1309" i="17"/>
  <c r="AV1302" i="17"/>
  <c r="AX1302" i="17"/>
  <c r="AX1307" i="17"/>
  <c r="AX1299" i="17"/>
  <c r="AX1308" i="17"/>
  <c r="BA1298" i="17"/>
  <c r="BA1309" i="17"/>
  <c r="BD1302" i="17"/>
  <c r="BF1302" i="17"/>
  <c r="BF1307" i="17"/>
  <c r="BF1299" i="17"/>
  <c r="BF1308" i="17"/>
  <c r="BI1303" i="17"/>
  <c r="BI1308" i="17"/>
  <c r="BI1300" i="17"/>
  <c r="BI1307" i="17"/>
  <c r="BJ1305" i="17"/>
  <c r="BK1303" i="17"/>
  <c r="BL1300" i="17"/>
  <c r="BM1298" i="17"/>
  <c r="BM1309" i="17"/>
  <c r="BR1300" i="17"/>
  <c r="E1313" i="17"/>
  <c r="F1311" i="17"/>
  <c r="F1321" i="17"/>
  <c r="H1317" i="17"/>
  <c r="I1314" i="17"/>
  <c r="K1311" i="17"/>
  <c r="L1310" i="17"/>
  <c r="CD1310" i="17" s="1"/>
  <c r="M1318" i="17"/>
  <c r="M1310" i="17"/>
  <c r="M1321" i="17"/>
  <c r="M1312" i="17"/>
  <c r="M1317" i="17"/>
  <c r="N1321" i="17"/>
  <c r="N1313" i="17"/>
  <c r="N1317" i="17"/>
  <c r="N1314" i="17"/>
  <c r="N1320" i="17"/>
  <c r="P1316" i="17"/>
  <c r="K1322" i="17"/>
  <c r="CD1325" i="17"/>
  <c r="P1327" i="17"/>
  <c r="P1326" i="17"/>
  <c r="P1333" i="17"/>
  <c r="P1325" i="17"/>
  <c r="P1332" i="17"/>
  <c r="P1324" i="17"/>
  <c r="P1330" i="17"/>
  <c r="P1322" i="17"/>
  <c r="P1328" i="17"/>
  <c r="BC1286" i="17"/>
  <c r="BD1289" i="17"/>
  <c r="BD1297" i="17"/>
  <c r="BE1292" i="17"/>
  <c r="BF1287" i="17"/>
  <c r="BF1295" i="17"/>
  <c r="BH1293" i="17"/>
  <c r="BL1289" i="17"/>
  <c r="BL1297" i="17"/>
  <c r="BM1292" i="17"/>
  <c r="BN1287" i="17"/>
  <c r="BN1295" i="17"/>
  <c r="BP1293" i="17"/>
  <c r="G1298" i="17"/>
  <c r="H1301" i="17"/>
  <c r="H1309" i="17"/>
  <c r="I1305" i="17"/>
  <c r="K1306" i="17"/>
  <c r="M1308" i="17"/>
  <c r="M1300" i="17"/>
  <c r="M1306" i="17"/>
  <c r="N1302" i="17"/>
  <c r="O1299" i="17"/>
  <c r="O1308" i="17"/>
  <c r="Q1303" i="17"/>
  <c r="V1300" i="17"/>
  <c r="W1309" i="17"/>
  <c r="W1301" i="17"/>
  <c r="W1306" i="17"/>
  <c r="W1298" i="17"/>
  <c r="W1308" i="17"/>
  <c r="Y1303" i="17"/>
  <c r="AD1299" i="17"/>
  <c r="AD1309" i="17"/>
  <c r="AH1300" i="17"/>
  <c r="AP1300" i="17"/>
  <c r="AS1299" i="17"/>
  <c r="AT1306" i="17"/>
  <c r="AT1298" i="17"/>
  <c r="AT1303" i="17"/>
  <c r="AT1308" i="17"/>
  <c r="AV1303" i="17"/>
  <c r="BA1299" i="17"/>
  <c r="BB1306" i="17"/>
  <c r="BB1298" i="17"/>
  <c r="BB1303" i="17"/>
  <c r="BB1308" i="17"/>
  <c r="BD1303" i="17"/>
  <c r="BK1304" i="17"/>
  <c r="BM1300" i="17"/>
  <c r="BN1302" i="17"/>
  <c r="BN1307" i="17"/>
  <c r="BN1299" i="17"/>
  <c r="BN1308" i="17"/>
  <c r="CI1304" i="17"/>
  <c r="F1312" i="17"/>
  <c r="G1321" i="17"/>
  <c r="G1313" i="17"/>
  <c r="G1318" i="17"/>
  <c r="G1310" i="17"/>
  <c r="G1320" i="17"/>
  <c r="I1315" i="17"/>
  <c r="K1313" i="17"/>
  <c r="CC1313" i="17" s="1"/>
  <c r="L1311" i="17"/>
  <c r="P1318" i="17"/>
  <c r="K1324" i="17"/>
  <c r="BE1293" i="17"/>
  <c r="BF1288" i="17"/>
  <c r="BF1296" i="17"/>
  <c r="BM1293" i="17"/>
  <c r="BN1288" i="17"/>
  <c r="BN1296" i="17"/>
  <c r="I1306" i="17"/>
  <c r="N1304" i="17"/>
  <c r="P1304" i="17"/>
  <c r="P1309" i="17"/>
  <c r="P1301" i="17"/>
  <c r="P1307" i="17"/>
  <c r="V1301" i="17"/>
  <c r="X1304" i="17"/>
  <c r="X1309" i="17"/>
  <c r="X1301" i="17"/>
  <c r="X1307" i="17"/>
  <c r="AE1309" i="17"/>
  <c r="AE1301" i="17"/>
  <c r="AE1306" i="17"/>
  <c r="AE1298" i="17"/>
  <c r="AE1308" i="17"/>
  <c r="AH1301" i="17"/>
  <c r="AM1309" i="17"/>
  <c r="AM1301" i="17"/>
  <c r="AM1306" i="17"/>
  <c r="AM1298" i="17"/>
  <c r="AM1308" i="17"/>
  <c r="AP1301" i="17"/>
  <c r="AS1301" i="17"/>
  <c r="BA1301" i="17"/>
  <c r="BJ1306" i="17"/>
  <c r="BJ1298" i="17"/>
  <c r="BJ1303" i="17"/>
  <c r="BJ1308" i="17"/>
  <c r="BM1301" i="17"/>
  <c r="F1313" i="17"/>
  <c r="H1316" i="17"/>
  <c r="H1321" i="17"/>
  <c r="H1313" i="17"/>
  <c r="H1319" i="17"/>
  <c r="K1314" i="17"/>
  <c r="L1313" i="17"/>
  <c r="CD1313" i="17" s="1"/>
  <c r="K1328" i="17"/>
  <c r="J1332" i="17"/>
  <c r="J1324" i="17"/>
  <c r="CB1324" i="17" s="1"/>
  <c r="J1331" i="17"/>
  <c r="J1323" i="17"/>
  <c r="CB1323" i="17" s="1"/>
  <c r="J1330" i="17"/>
  <c r="J1322" i="17"/>
  <c r="J1329" i="17"/>
  <c r="CB1329" i="17" s="1"/>
  <c r="J1328" i="17"/>
  <c r="J1325" i="17"/>
  <c r="CB1325" i="17" s="1"/>
  <c r="N1306" i="17"/>
  <c r="Q1307" i="17"/>
  <c r="Q1299" i="17"/>
  <c r="Q1304" i="17"/>
  <c r="Q1308" i="17"/>
  <c r="V1304" i="17"/>
  <c r="Y1307" i="17"/>
  <c r="Y1299" i="17"/>
  <c r="Y1304" i="17"/>
  <c r="Y1308" i="17"/>
  <c r="AH1304" i="17"/>
  <c r="AP1304" i="17"/>
  <c r="AV1304" i="17"/>
  <c r="AV1309" i="17"/>
  <c r="AV1301" i="17"/>
  <c r="AV1307" i="17"/>
  <c r="BD1304" i="17"/>
  <c r="BD1309" i="17"/>
  <c r="BD1301" i="17"/>
  <c r="BD1307" i="17"/>
  <c r="BK1309" i="17"/>
  <c r="BK1301" i="17"/>
  <c r="BK1306" i="17"/>
  <c r="BK1298" i="17"/>
  <c r="BK1308" i="17"/>
  <c r="BM1303" i="17"/>
  <c r="I1319" i="17"/>
  <c r="I1311" i="17"/>
  <c r="I1316" i="17"/>
  <c r="I1320" i="17"/>
  <c r="CD1317" i="17"/>
  <c r="P1320" i="17"/>
  <c r="P1312" i="17"/>
  <c r="P1319" i="17"/>
  <c r="P1311" i="17"/>
  <c r="P1310" i="17"/>
  <c r="P1317" i="17"/>
  <c r="BR1317" i="17"/>
  <c r="H1326" i="17"/>
  <c r="H1333" i="17"/>
  <c r="H1325" i="17"/>
  <c r="H1332" i="17"/>
  <c r="H1324" i="17"/>
  <c r="H1331" i="17"/>
  <c r="H1330" i="17"/>
  <c r="H1327" i="17"/>
  <c r="J1326" i="17"/>
  <c r="K1332" i="17"/>
  <c r="AK1342" i="17"/>
  <c r="AK1334" i="17"/>
  <c r="AK1339" i="17"/>
  <c r="AK1343" i="17"/>
  <c r="AK1341" i="17"/>
  <c r="AK1340" i="17"/>
  <c r="AK1338" i="17"/>
  <c r="AK1337" i="17"/>
  <c r="AK1336" i="17"/>
  <c r="AK1345" i="17"/>
  <c r="AK1335" i="17"/>
  <c r="AK1344" i="17"/>
  <c r="BE1288" i="17"/>
  <c r="BH1289" i="17"/>
  <c r="BM1288" i="17"/>
  <c r="BP1289" i="17"/>
  <c r="I1300" i="17"/>
  <c r="CA1300" i="17" s="1"/>
  <c r="I1309" i="17"/>
  <c r="K1301" i="17"/>
  <c r="N1298" i="17"/>
  <c r="N1307" i="17"/>
  <c r="P1300" i="17"/>
  <c r="Q1298" i="17"/>
  <c r="Q1309" i="17"/>
  <c r="U1303" i="17"/>
  <c r="U1308" i="17"/>
  <c r="U1300" i="17"/>
  <c r="U1307" i="17"/>
  <c r="V1305" i="17"/>
  <c r="X1300" i="17"/>
  <c r="Y1298" i="17"/>
  <c r="Y1309" i="17"/>
  <c r="AE1302" i="17"/>
  <c r="AG1307" i="17"/>
  <c r="AG1299" i="17"/>
  <c r="AG1304" i="17"/>
  <c r="AG1308" i="17"/>
  <c r="AH1305" i="17"/>
  <c r="AM1302" i="17"/>
  <c r="AO1307" i="17"/>
  <c r="AO1299" i="17"/>
  <c r="AO1304" i="17"/>
  <c r="AO1308" i="17"/>
  <c r="AP1305" i="17"/>
  <c r="AS1305" i="17"/>
  <c r="AV1298" i="17"/>
  <c r="AV1308" i="17"/>
  <c r="BA1305" i="17"/>
  <c r="BD1298" i="17"/>
  <c r="BD1308" i="17"/>
  <c r="BJ1301" i="17"/>
  <c r="BK1299" i="17"/>
  <c r="BL1304" i="17"/>
  <c r="BL1309" i="17"/>
  <c r="BL1301" i="17"/>
  <c r="BL1307" i="17"/>
  <c r="BM1305" i="17"/>
  <c r="BR1303" i="17"/>
  <c r="E1315" i="17"/>
  <c r="E1320" i="17"/>
  <c r="E1312" i="17"/>
  <c r="E1319" i="17"/>
  <c r="F1317" i="17"/>
  <c r="H1312" i="17"/>
  <c r="I1310" i="17"/>
  <c r="CA1310" i="17" s="1"/>
  <c r="I1321" i="17"/>
  <c r="K1318" i="17"/>
  <c r="L1318" i="17"/>
  <c r="P1313" i="17"/>
  <c r="H1322" i="17"/>
  <c r="CA1325" i="17"/>
  <c r="J1327" i="17"/>
  <c r="CB1327" i="17" s="1"/>
  <c r="N1328" i="17"/>
  <c r="N1327" i="17"/>
  <c r="N1326" i="17"/>
  <c r="N1332" i="17"/>
  <c r="N1324" i="17"/>
  <c r="N1331" i="17"/>
  <c r="N1330" i="17"/>
  <c r="N1329" i="17"/>
  <c r="N1322" i="17"/>
  <c r="S1302" i="17"/>
  <c r="T1305" i="17"/>
  <c r="AB1305" i="17"/>
  <c r="AI1302" i="17"/>
  <c r="AJ1305" i="17"/>
  <c r="AQ1302" i="17"/>
  <c r="AR1305" i="17"/>
  <c r="AY1302" i="17"/>
  <c r="AZ1305" i="17"/>
  <c r="BH1305" i="17"/>
  <c r="BP1305" i="17"/>
  <c r="CI1314" i="17"/>
  <c r="CD1314" i="17" s="1"/>
  <c r="BR1314" i="17"/>
  <c r="CD1323" i="17"/>
  <c r="AZ1339" i="17"/>
  <c r="AZ1344" i="17"/>
  <c r="AZ1336" i="17"/>
  <c r="AZ1342" i="17"/>
  <c r="AZ1341" i="17"/>
  <c r="AZ1340" i="17"/>
  <c r="AZ1338" i="17"/>
  <c r="AZ1337" i="17"/>
  <c r="AZ1335" i="17"/>
  <c r="AZ1345" i="17"/>
  <c r="AZ1334" i="17"/>
  <c r="T1300" i="17"/>
  <c r="AB1300" i="17"/>
  <c r="AJ1300" i="17"/>
  <c r="AZ1300" i="17"/>
  <c r="BH1300" i="17"/>
  <c r="BP1300" i="17"/>
  <c r="F1328" i="17"/>
  <c r="F1327" i="17"/>
  <c r="F1326" i="17"/>
  <c r="F1332" i="17"/>
  <c r="AZ1343" i="17"/>
  <c r="E1333" i="17"/>
  <c r="E1325" i="17"/>
  <c r="E1332" i="17"/>
  <c r="E1324" i="17"/>
  <c r="E1331" i="17"/>
  <c r="E1323" i="17"/>
  <c r="T1340" i="17"/>
  <c r="T1339" i="17"/>
  <c r="T1338" i="17"/>
  <c r="T1345" i="17"/>
  <c r="T1337" i="17"/>
  <c r="T1344" i="17"/>
  <c r="T1336" i="17"/>
  <c r="T1343" i="17"/>
  <c r="T1335" i="17"/>
  <c r="T1342" i="17"/>
  <c r="T1334" i="17"/>
  <c r="BL1343" i="17"/>
  <c r="BL1335" i="17"/>
  <c r="BL1340" i="17"/>
  <c r="BL1342" i="17"/>
  <c r="BL1341" i="17"/>
  <c r="BL1339" i="17"/>
  <c r="BL1338" i="17"/>
  <c r="BL1337" i="17"/>
  <c r="BL1336" i="17"/>
  <c r="BL1345" i="17"/>
  <c r="BL1334" i="17"/>
  <c r="L1340" i="17"/>
  <c r="CD1340" i="17" s="1"/>
  <c r="L1339" i="17"/>
  <c r="L1338" i="17"/>
  <c r="CD1338" i="17" s="1"/>
  <c r="L1345" i="17"/>
  <c r="L1337" i="17"/>
  <c r="CD1337" i="17" s="1"/>
  <c r="L1344" i="17"/>
  <c r="L1336" i="17"/>
  <c r="L1343" i="17"/>
  <c r="L1335" i="17"/>
  <c r="L1342" i="17"/>
  <c r="L1334" i="17"/>
  <c r="X1343" i="17"/>
  <c r="X1335" i="17"/>
  <c r="X1341" i="17"/>
  <c r="X1340" i="17"/>
  <c r="X1339" i="17"/>
  <c r="X1338" i="17"/>
  <c r="X1337" i="17"/>
  <c r="X1345" i="17"/>
  <c r="X1336" i="17"/>
  <c r="X1344" i="17"/>
  <c r="X1334" i="17"/>
  <c r="Q1350" i="17"/>
  <c r="Q1357" i="17"/>
  <c r="Q1349" i="17"/>
  <c r="Q1356" i="17"/>
  <c r="Q1348" i="17"/>
  <c r="Q1355" i="17"/>
  <c r="Q1347" i="17"/>
  <c r="Q1352" i="17"/>
  <c r="Q1351" i="17"/>
  <c r="H1364" i="17"/>
  <c r="H1363" i="17"/>
  <c r="H1362" i="17"/>
  <c r="H1369" i="17"/>
  <c r="H1361" i="17"/>
  <c r="H1368" i="17"/>
  <c r="H1360" i="17"/>
  <c r="H1367" i="17"/>
  <c r="H1359" i="17"/>
  <c r="H1366" i="17"/>
  <c r="H1365" i="17"/>
  <c r="M1329" i="17"/>
  <c r="O1327" i="17"/>
  <c r="F1340" i="17"/>
  <c r="G1335" i="17"/>
  <c r="G1343" i="17"/>
  <c r="H1338" i="17"/>
  <c r="I1341" i="17"/>
  <c r="J1336" i="17"/>
  <c r="J1344" i="17"/>
  <c r="N1340" i="17"/>
  <c r="O1335" i="17"/>
  <c r="O1343" i="17"/>
  <c r="P1338" i="17"/>
  <c r="Q1341" i="17"/>
  <c r="R1336" i="17"/>
  <c r="R1344" i="17"/>
  <c r="V1345" i="17"/>
  <c r="V1337" i="17"/>
  <c r="V1342" i="17"/>
  <c r="W1338" i="17"/>
  <c r="AC1336" i="17"/>
  <c r="AD1345" i="17"/>
  <c r="AD1337" i="17"/>
  <c r="AD1342" i="17"/>
  <c r="AD1334" i="17"/>
  <c r="AD1344" i="17"/>
  <c r="AF1339" i="17"/>
  <c r="AG1337" i="17"/>
  <c r="AJ1337" i="17"/>
  <c r="AO1336" i="17"/>
  <c r="AR1335" i="17"/>
  <c r="AS1342" i="17"/>
  <c r="AS1334" i="17"/>
  <c r="AS1339" i="17"/>
  <c r="AS1344" i="17"/>
  <c r="AU1339" i="17"/>
  <c r="AV1337" i="17"/>
  <c r="BB1340" i="17"/>
  <c r="BD1336" i="17"/>
  <c r="BE1338" i="17"/>
  <c r="BE1343" i="17"/>
  <c r="BE1335" i="17"/>
  <c r="BE1344" i="17"/>
  <c r="BH1339" i="17"/>
  <c r="BH1344" i="17"/>
  <c r="BH1336" i="17"/>
  <c r="BH1343" i="17"/>
  <c r="BK1336" i="17"/>
  <c r="BP1342" i="17"/>
  <c r="BP1334" i="17"/>
  <c r="BP1339" i="17"/>
  <c r="BP1344" i="17"/>
  <c r="BP1336" i="17"/>
  <c r="H1351" i="17"/>
  <c r="Q1346" i="17"/>
  <c r="BP1351" i="17"/>
  <c r="BP1350" i="17"/>
  <c r="BP1357" i="17"/>
  <c r="BP1349" i="17"/>
  <c r="BP1356" i="17"/>
  <c r="BP1348" i="17"/>
  <c r="BP1355" i="17"/>
  <c r="BP1347" i="17"/>
  <c r="BP1354" i="17"/>
  <c r="BP1346" i="17"/>
  <c r="BP1353" i="17"/>
  <c r="BP1352" i="17"/>
  <c r="E1363" i="17"/>
  <c r="E1362" i="17"/>
  <c r="E1369" i="17"/>
  <c r="E1361" i="17"/>
  <c r="E1368" i="17"/>
  <c r="E1360" i="17"/>
  <c r="E1367" i="17"/>
  <c r="E1359" i="17"/>
  <c r="E1366" i="17"/>
  <c r="E1358" i="17"/>
  <c r="E1365" i="17"/>
  <c r="H1358" i="17"/>
  <c r="F1341" i="17"/>
  <c r="N1341" i="17"/>
  <c r="AE1340" i="17"/>
  <c r="AE1345" i="17"/>
  <c r="AE1337" i="17"/>
  <c r="AE1343" i="17"/>
  <c r="AL1345" i="17"/>
  <c r="AL1337" i="17"/>
  <c r="AL1342" i="17"/>
  <c r="AL1334" i="17"/>
  <c r="AL1344" i="17"/>
  <c r="BA1342" i="17"/>
  <c r="BA1334" i="17"/>
  <c r="BA1339" i="17"/>
  <c r="BA1344" i="17"/>
  <c r="Q1353" i="17"/>
  <c r="S1355" i="17"/>
  <c r="S1347" i="17"/>
  <c r="S1350" i="17"/>
  <c r="S1349" i="17"/>
  <c r="S1357" i="17"/>
  <c r="S1348" i="17"/>
  <c r="S1356" i="17"/>
  <c r="S1346" i="17"/>
  <c r="S1352" i="17"/>
  <c r="S1351" i="17"/>
  <c r="AI1355" i="17"/>
  <c r="AI1347" i="17"/>
  <c r="AI1350" i="17"/>
  <c r="AI1349" i="17"/>
  <c r="AI1357" i="17"/>
  <c r="AI1348" i="17"/>
  <c r="AI1356" i="17"/>
  <c r="AI1346" i="17"/>
  <c r="AI1352" i="17"/>
  <c r="AI1351" i="17"/>
  <c r="O1316" i="17"/>
  <c r="G1329" i="17"/>
  <c r="I1327" i="17"/>
  <c r="CA1327" i="17" s="1"/>
  <c r="M1323" i="17"/>
  <c r="M1331" i="17"/>
  <c r="O1329" i="17"/>
  <c r="E1339" i="17"/>
  <c r="F1334" i="17"/>
  <c r="F1342" i="17"/>
  <c r="G1337" i="17"/>
  <c r="G1345" i="17"/>
  <c r="H1340" i="17"/>
  <c r="I1335" i="17"/>
  <c r="I1343" i="17"/>
  <c r="J1338" i="17"/>
  <c r="CB1338" i="17" s="1"/>
  <c r="M1339" i="17"/>
  <c r="N1334" i="17"/>
  <c r="N1342" i="17"/>
  <c r="O1337" i="17"/>
  <c r="O1345" i="17"/>
  <c r="P1340" i="17"/>
  <c r="Q1335" i="17"/>
  <c r="Q1343" i="17"/>
  <c r="R1338" i="17"/>
  <c r="U1339" i="17"/>
  <c r="V1335" i="17"/>
  <c r="V1344" i="17"/>
  <c r="W1341" i="17"/>
  <c r="Y1342" i="17"/>
  <c r="AC1338" i="17"/>
  <c r="AD1336" i="17"/>
  <c r="AE1334" i="17"/>
  <c r="AE1344" i="17"/>
  <c r="AG1340" i="17"/>
  <c r="AJ1340" i="17"/>
  <c r="AL1335" i="17"/>
  <c r="AM1340" i="17"/>
  <c r="AM1345" i="17"/>
  <c r="AM1337" i="17"/>
  <c r="AM1343" i="17"/>
  <c r="AO1339" i="17"/>
  <c r="AR1338" i="17"/>
  <c r="AS1336" i="17"/>
  <c r="AT1345" i="17"/>
  <c r="AT1337" i="17"/>
  <c r="AT1342" i="17"/>
  <c r="AT1334" i="17"/>
  <c r="AT1344" i="17"/>
  <c r="AV1339" i="17"/>
  <c r="BA1335" i="17"/>
  <c r="BA1345" i="17"/>
  <c r="BD1338" i="17"/>
  <c r="BE1336" i="17"/>
  <c r="BH1335" i="17"/>
  <c r="BI1342" i="17"/>
  <c r="BI1334" i="17"/>
  <c r="BI1339" i="17"/>
  <c r="BI1344" i="17"/>
  <c r="BK1339" i="17"/>
  <c r="BP1337" i="17"/>
  <c r="I1350" i="17"/>
  <c r="I1357" i="17"/>
  <c r="I1349" i="17"/>
  <c r="I1355" i="17"/>
  <c r="I1347" i="17"/>
  <c r="CA1347" i="17" s="1"/>
  <c r="I1352" i="17"/>
  <c r="CA1352" i="17" s="1"/>
  <c r="I1351" i="17"/>
  <c r="CA1351" i="17" s="1"/>
  <c r="CD1352" i="17"/>
  <c r="Q1354" i="17"/>
  <c r="S1353" i="17"/>
  <c r="AI1353" i="17"/>
  <c r="G1322" i="17"/>
  <c r="G1330" i="17"/>
  <c r="I1328" i="17"/>
  <c r="L1329" i="17"/>
  <c r="CD1329" i="17" s="1"/>
  <c r="M1324" i="17"/>
  <c r="M1332" i="17"/>
  <c r="O1322" i="17"/>
  <c r="O1330" i="17"/>
  <c r="F1335" i="17"/>
  <c r="F1343" i="17"/>
  <c r="G1338" i="17"/>
  <c r="H1341" i="17"/>
  <c r="J1339" i="17"/>
  <c r="N1335" i="17"/>
  <c r="N1343" i="17"/>
  <c r="O1338" i="17"/>
  <c r="P1341" i="17"/>
  <c r="R1339" i="17"/>
  <c r="W1342" i="17"/>
  <c r="AC1340" i="17"/>
  <c r="AE1335" i="17"/>
  <c r="AF1343" i="17"/>
  <c r="AF1335" i="17"/>
  <c r="AF1340" i="17"/>
  <c r="AF1344" i="17"/>
  <c r="AG1341" i="17"/>
  <c r="AJ1341" i="17"/>
  <c r="AL1336" i="17"/>
  <c r="AO1340" i="17"/>
  <c r="AR1340" i="17"/>
  <c r="AU1340" i="17"/>
  <c r="AU1345" i="17"/>
  <c r="AU1337" i="17"/>
  <c r="AU1343" i="17"/>
  <c r="AV1341" i="17"/>
  <c r="BA1336" i="17"/>
  <c r="BB1345" i="17"/>
  <c r="BB1337" i="17"/>
  <c r="BB1342" i="17"/>
  <c r="BB1334" i="17"/>
  <c r="BB1344" i="17"/>
  <c r="BD1339" i="17"/>
  <c r="BE1337" i="17"/>
  <c r="BH1337" i="17"/>
  <c r="BK1341" i="17"/>
  <c r="CI1336" i="17"/>
  <c r="BR1336" i="17"/>
  <c r="F1357" i="17"/>
  <c r="F1349" i="17"/>
  <c r="F1356" i="17"/>
  <c r="F1348" i="17"/>
  <c r="F1354" i="17"/>
  <c r="F1346" i="17"/>
  <c r="F1351" i="17"/>
  <c r="F1350" i="17"/>
  <c r="S1354" i="17"/>
  <c r="Z1352" i="17"/>
  <c r="Z1349" i="17"/>
  <c r="Z1357" i="17"/>
  <c r="Z1348" i="17"/>
  <c r="Z1356" i="17"/>
  <c r="Z1347" i="17"/>
  <c r="Z1355" i="17"/>
  <c r="Z1346" i="17"/>
  <c r="Z1351" i="17"/>
  <c r="Z1350" i="17"/>
  <c r="AB1350" i="17"/>
  <c r="AB1351" i="17"/>
  <c r="AB1349" i="17"/>
  <c r="AB1357" i="17"/>
  <c r="AB1348" i="17"/>
  <c r="AB1356" i="17"/>
  <c r="AB1347" i="17"/>
  <c r="AB1353" i="17"/>
  <c r="AB1352" i="17"/>
  <c r="AD1356" i="17"/>
  <c r="AD1348" i="17"/>
  <c r="AD1351" i="17"/>
  <c r="AD1350" i="17"/>
  <c r="AD1349" i="17"/>
  <c r="AD1357" i="17"/>
  <c r="AD1347" i="17"/>
  <c r="AD1353" i="17"/>
  <c r="AD1352" i="17"/>
  <c r="AI1354" i="17"/>
  <c r="AP1352" i="17"/>
  <c r="AP1349" i="17"/>
  <c r="AP1357" i="17"/>
  <c r="AP1348" i="17"/>
  <c r="AP1356" i="17"/>
  <c r="AP1347" i="17"/>
  <c r="AP1355" i="17"/>
  <c r="AP1346" i="17"/>
  <c r="AP1351" i="17"/>
  <c r="AP1350" i="17"/>
  <c r="G1323" i="17"/>
  <c r="L1322" i="17"/>
  <c r="M1325" i="17"/>
  <c r="O1323" i="17"/>
  <c r="F1336" i="17"/>
  <c r="F1344" i="17"/>
  <c r="G1339" i="17"/>
  <c r="H1334" i="17"/>
  <c r="I1337" i="17"/>
  <c r="CA1337" i="17" s="1"/>
  <c r="J1340" i="17"/>
  <c r="CB1340" i="17" s="1"/>
  <c r="N1336" i="17"/>
  <c r="N1344" i="17"/>
  <c r="O1339" i="17"/>
  <c r="P1334" i="17"/>
  <c r="Q1337" i="17"/>
  <c r="R1340" i="17"/>
  <c r="U1341" i="17"/>
  <c r="V1338" i="17"/>
  <c r="W1334" i="17"/>
  <c r="W1343" i="17"/>
  <c r="AB1339" i="17"/>
  <c r="AB1344" i="17"/>
  <c r="AB1336" i="17"/>
  <c r="AB1343" i="17"/>
  <c r="AC1341" i="17"/>
  <c r="AD1339" i="17"/>
  <c r="AE1336" i="17"/>
  <c r="AF1334" i="17"/>
  <c r="AF1345" i="17"/>
  <c r="AL1338" i="17"/>
  <c r="AN1343" i="17"/>
  <c r="AN1335" i="17"/>
  <c r="AN1340" i="17"/>
  <c r="AN1344" i="17"/>
  <c r="AO1341" i="17"/>
  <c r="AS1338" i="17"/>
  <c r="AU1334" i="17"/>
  <c r="AU1344" i="17"/>
  <c r="BA1337" i="17"/>
  <c r="BB1335" i="17"/>
  <c r="BC1340" i="17"/>
  <c r="BC1345" i="17"/>
  <c r="BC1337" i="17"/>
  <c r="BC1343" i="17"/>
  <c r="BD1341" i="17"/>
  <c r="BE1339" i="17"/>
  <c r="BH1338" i="17"/>
  <c r="BJ1345" i="17"/>
  <c r="BJ1337" i="17"/>
  <c r="BJ1342" i="17"/>
  <c r="BJ1334" i="17"/>
  <c r="BJ1344" i="17"/>
  <c r="BP1340" i="17"/>
  <c r="F1347" i="17"/>
  <c r="Z1353" i="17"/>
  <c r="AB1346" i="17"/>
  <c r="AD1346" i="17"/>
  <c r="AU1351" i="17"/>
  <c r="AU1350" i="17"/>
  <c r="AU1357" i="17"/>
  <c r="AU1349" i="17"/>
  <c r="AU1356" i="17"/>
  <c r="AU1348" i="17"/>
  <c r="AU1354" i="17"/>
  <c r="AU1353" i="17"/>
  <c r="AU1352" i="17"/>
  <c r="AU1347" i="17"/>
  <c r="AU1355" i="17"/>
  <c r="F1337" i="17"/>
  <c r="F1345" i="17"/>
  <c r="J1341" i="17"/>
  <c r="N1337" i="17"/>
  <c r="N1345" i="17"/>
  <c r="R1341" i="17"/>
  <c r="AE1338" i="17"/>
  <c r="AG1338" i="17"/>
  <c r="AG1343" i="17"/>
  <c r="AG1335" i="17"/>
  <c r="AG1344" i="17"/>
  <c r="AJ1339" i="17"/>
  <c r="AJ1344" i="17"/>
  <c r="AJ1336" i="17"/>
  <c r="AJ1343" i="17"/>
  <c r="AL1339" i="17"/>
  <c r="AV1343" i="17"/>
  <c r="AV1335" i="17"/>
  <c r="AV1340" i="17"/>
  <c r="AV1344" i="17"/>
  <c r="BA1338" i="17"/>
  <c r="BK1340" i="17"/>
  <c r="BK1345" i="17"/>
  <c r="BK1337" i="17"/>
  <c r="BK1343" i="17"/>
  <c r="CI1359" i="17"/>
  <c r="CC1359" i="17" s="1"/>
  <c r="BR1359" i="17"/>
  <c r="J1334" i="17"/>
  <c r="R1334" i="17"/>
  <c r="AC1342" i="17"/>
  <c r="AC1334" i="17"/>
  <c r="AC1339" i="17"/>
  <c r="AC1344" i="17"/>
  <c r="AE1339" i="17"/>
  <c r="AG1334" i="17"/>
  <c r="AG1345" i="17"/>
  <c r="AJ1345" i="17"/>
  <c r="AL1340" i="17"/>
  <c r="AO1338" i="17"/>
  <c r="AO1343" i="17"/>
  <c r="AO1335" i="17"/>
  <c r="AO1344" i="17"/>
  <c r="AR1339" i="17"/>
  <c r="AR1344" i="17"/>
  <c r="AR1336" i="17"/>
  <c r="AR1343" i="17"/>
  <c r="AV1334" i="17"/>
  <c r="AV1345" i="17"/>
  <c r="BA1340" i="17"/>
  <c r="BD1343" i="17"/>
  <c r="BD1335" i="17"/>
  <c r="BD1340" i="17"/>
  <c r="BD1344" i="17"/>
  <c r="BK1334" i="17"/>
  <c r="BK1344" i="17"/>
  <c r="BR1337" i="17"/>
  <c r="H1355" i="17"/>
  <c r="H1347" i="17"/>
  <c r="H1354" i="17"/>
  <c r="H1346" i="17"/>
  <c r="H1352" i="17"/>
  <c r="H1357" i="17"/>
  <c r="H1349" i="17"/>
  <c r="H1356" i="17"/>
  <c r="H1348" i="17"/>
  <c r="N1357" i="17"/>
  <c r="N1349" i="17"/>
  <c r="N1356" i="17"/>
  <c r="N1348" i="17"/>
  <c r="N1355" i="17"/>
  <c r="N1347" i="17"/>
  <c r="N1354" i="17"/>
  <c r="N1346" i="17"/>
  <c r="N1351" i="17"/>
  <c r="N1350" i="17"/>
  <c r="G1353" i="17"/>
  <c r="O1353" i="17"/>
  <c r="Y1357" i="17"/>
  <c r="Y1349" i="17"/>
  <c r="Y1354" i="17"/>
  <c r="AO1357" i="17"/>
  <c r="AO1349" i="17"/>
  <c r="AO1354" i="17"/>
  <c r="AR1350" i="17"/>
  <c r="AR1357" i="17"/>
  <c r="AR1349" i="17"/>
  <c r="AR1356" i="17"/>
  <c r="AR1348" i="17"/>
  <c r="M1363" i="17"/>
  <c r="M1362" i="17"/>
  <c r="M1369" i="17"/>
  <c r="M1361" i="17"/>
  <c r="M1368" i="17"/>
  <c r="M1360" i="17"/>
  <c r="M1367" i="17"/>
  <c r="M1359" i="17"/>
  <c r="M1366" i="17"/>
  <c r="M1358" i="17"/>
  <c r="P1358" i="17"/>
  <c r="AA1341" i="17"/>
  <c r="AI1341" i="17"/>
  <c r="AQ1341" i="17"/>
  <c r="AY1341" i="17"/>
  <c r="BG1341" i="17"/>
  <c r="BM1335" i="17"/>
  <c r="BM1343" i="17"/>
  <c r="BO1341" i="17"/>
  <c r="E1348" i="17"/>
  <c r="E1356" i="17"/>
  <c r="G1346" i="17"/>
  <c r="G1354" i="17"/>
  <c r="J1347" i="17"/>
  <c r="CB1347" i="17" s="1"/>
  <c r="J1355" i="17"/>
  <c r="L1353" i="17"/>
  <c r="M1348" i="17"/>
  <c r="M1356" i="17"/>
  <c r="O1346" i="17"/>
  <c r="O1354" i="17"/>
  <c r="P1349" i="17"/>
  <c r="P1357" i="17"/>
  <c r="R1347" i="17"/>
  <c r="R1356" i="17"/>
  <c r="T1348" i="17"/>
  <c r="T1357" i="17"/>
  <c r="V1349" i="17"/>
  <c r="W1354" i="17"/>
  <c r="X1350" i="17"/>
  <c r="Y1346" i="17"/>
  <c r="Y1355" i="17"/>
  <c r="AA1348" i="17"/>
  <c r="AA1357" i="17"/>
  <c r="AE1349" i="17"/>
  <c r="AF1354" i="17"/>
  <c r="AF1346" i="17"/>
  <c r="AF1355" i="17"/>
  <c r="AH1347" i="17"/>
  <c r="AH1356" i="17"/>
  <c r="AJ1348" i="17"/>
  <c r="AJ1357" i="17"/>
  <c r="AL1349" i="17"/>
  <c r="AM1354" i="17"/>
  <c r="AN1350" i="17"/>
  <c r="AO1346" i="17"/>
  <c r="AO1355" i="17"/>
  <c r="AR1346" i="17"/>
  <c r="AW1357" i="17"/>
  <c r="AW1349" i="17"/>
  <c r="AW1356" i="17"/>
  <c r="AW1348" i="17"/>
  <c r="AW1355" i="17"/>
  <c r="AW1347" i="17"/>
  <c r="AW1354" i="17"/>
  <c r="AW1346" i="17"/>
  <c r="AX1348" i="17"/>
  <c r="BC1347" i="17"/>
  <c r="CI1353" i="17"/>
  <c r="CA1353" i="17" s="1"/>
  <c r="BR1353" i="17"/>
  <c r="M1364" i="17"/>
  <c r="AA1336" i="17"/>
  <c r="AI1336" i="17"/>
  <c r="AQ1336" i="17"/>
  <c r="AY1336" i="17"/>
  <c r="BG1336" i="17"/>
  <c r="BM1338" i="17"/>
  <c r="BO1336" i="17"/>
  <c r="E1351" i="17"/>
  <c r="G1349" i="17"/>
  <c r="G1357" i="17"/>
  <c r="J1350" i="17"/>
  <c r="L1348" i="17"/>
  <c r="CD1348" i="17" s="1"/>
  <c r="M1351" i="17"/>
  <c r="O1349" i="17"/>
  <c r="O1357" i="17"/>
  <c r="P1352" i="17"/>
  <c r="R1350" i="17"/>
  <c r="T1352" i="17"/>
  <c r="V1352" i="17"/>
  <c r="W1348" i="17"/>
  <c r="W1357" i="17"/>
  <c r="Y1350" i="17"/>
  <c r="AA1351" i="17"/>
  <c r="AE1353" i="17"/>
  <c r="AF1349" i="17"/>
  <c r="AG1357" i="17"/>
  <c r="AG1349" i="17"/>
  <c r="AG1354" i="17"/>
  <c r="AH1350" i="17"/>
  <c r="AJ1352" i="17"/>
  <c r="AL1352" i="17"/>
  <c r="AM1348" i="17"/>
  <c r="AM1357" i="17"/>
  <c r="AO1350" i="17"/>
  <c r="AR1352" i="17"/>
  <c r="AW1352" i="17"/>
  <c r="AX1355" i="17"/>
  <c r="BH1351" i="17"/>
  <c r="BH1350" i="17"/>
  <c r="BH1357" i="17"/>
  <c r="BH1349" i="17"/>
  <c r="BH1356" i="17"/>
  <c r="BH1348" i="17"/>
  <c r="BH1355" i="17"/>
  <c r="BH1347" i="17"/>
  <c r="BH1354" i="17"/>
  <c r="BH1346" i="17"/>
  <c r="M1352" i="17"/>
  <c r="O1350" i="17"/>
  <c r="R1351" i="17"/>
  <c r="T1353" i="17"/>
  <c r="X1354" i="17"/>
  <c r="X1346" i="17"/>
  <c r="X1355" i="17"/>
  <c r="Y1351" i="17"/>
  <c r="AA1352" i="17"/>
  <c r="AE1354" i="17"/>
  <c r="AH1351" i="17"/>
  <c r="AJ1353" i="17"/>
  <c r="AN1354" i="17"/>
  <c r="AN1346" i="17"/>
  <c r="AN1355" i="17"/>
  <c r="AO1351" i="17"/>
  <c r="AR1353" i="17"/>
  <c r="AZ1350" i="17"/>
  <c r="AZ1357" i="17"/>
  <c r="AZ1349" i="17"/>
  <c r="AZ1356" i="17"/>
  <c r="AZ1348" i="17"/>
  <c r="AZ1355" i="17"/>
  <c r="AZ1347" i="17"/>
  <c r="G1351" i="17"/>
  <c r="J1352" i="17"/>
  <c r="CB1352" i="17" s="1"/>
  <c r="O1351" i="17"/>
  <c r="R1353" i="17"/>
  <c r="T1354" i="17"/>
  <c r="V1356" i="17"/>
  <c r="V1348" i="17"/>
  <c r="V1354" i="17"/>
  <c r="Y1352" i="17"/>
  <c r="AH1353" i="17"/>
  <c r="AJ1354" i="17"/>
  <c r="AL1356" i="17"/>
  <c r="AL1348" i="17"/>
  <c r="AL1354" i="17"/>
  <c r="AO1352" i="17"/>
  <c r="AR1354" i="17"/>
  <c r="AX1352" i="17"/>
  <c r="AX1351" i="17"/>
  <c r="AX1350" i="17"/>
  <c r="AX1357" i="17"/>
  <c r="AX1349" i="17"/>
  <c r="CI1361" i="17"/>
  <c r="BR1361" i="17"/>
  <c r="CD1351" i="17"/>
  <c r="R1354" i="17"/>
  <c r="Y1353" i="17"/>
  <c r="AA1355" i="17"/>
  <c r="AA1347" i="17"/>
  <c r="AA1354" i="17"/>
  <c r="AH1354" i="17"/>
  <c r="AO1353" i="17"/>
  <c r="AR1355" i="17"/>
  <c r="BC1352" i="17"/>
  <c r="BC1351" i="17"/>
  <c r="BC1350" i="17"/>
  <c r="BC1357" i="17"/>
  <c r="BC1349" i="17"/>
  <c r="BC1356" i="17"/>
  <c r="BC1348" i="17"/>
  <c r="BK1352" i="17"/>
  <c r="BK1351" i="17"/>
  <c r="BK1350" i="17"/>
  <c r="BK1357" i="17"/>
  <c r="BK1349" i="17"/>
  <c r="BK1356" i="17"/>
  <c r="BK1348" i="17"/>
  <c r="BK1355" i="17"/>
  <c r="BK1347" i="17"/>
  <c r="P1364" i="17"/>
  <c r="P1363" i="17"/>
  <c r="P1362" i="17"/>
  <c r="P1369" i="17"/>
  <c r="P1361" i="17"/>
  <c r="P1368" i="17"/>
  <c r="P1360" i="17"/>
  <c r="P1367" i="17"/>
  <c r="P1359" i="17"/>
  <c r="J1378" i="17"/>
  <c r="J1370" i="17"/>
  <c r="CB1370" i="17" s="1"/>
  <c r="J1374" i="17"/>
  <c r="CB1374" i="17" s="1"/>
  <c r="J1380" i="17"/>
  <c r="N1374" i="17"/>
  <c r="N1378" i="17"/>
  <c r="N1370" i="17"/>
  <c r="N1380" i="17"/>
  <c r="Q1375" i="17"/>
  <c r="Q1379" i="17"/>
  <c r="Q1371" i="17"/>
  <c r="Q1380" i="17"/>
  <c r="U1379" i="17"/>
  <c r="U1371" i="17"/>
  <c r="U1375" i="17"/>
  <c r="U1380" i="17"/>
  <c r="X1380" i="17"/>
  <c r="X1372" i="17"/>
  <c r="X1376" i="17"/>
  <c r="X1379" i="17"/>
  <c r="AB1376" i="17"/>
  <c r="AB1380" i="17"/>
  <c r="AB1372" i="17"/>
  <c r="AB1379" i="17"/>
  <c r="AR1370" i="17"/>
  <c r="AS1370" i="17"/>
  <c r="AW1373" i="17"/>
  <c r="BG1377" i="17"/>
  <c r="BG1376" i="17"/>
  <c r="BG1375" i="17"/>
  <c r="BG1379" i="17"/>
  <c r="BG1378" i="17"/>
  <c r="BG1374" i="17"/>
  <c r="BG1373" i="17"/>
  <c r="BG1371" i="17"/>
  <c r="BG1381" i="17"/>
  <c r="BG1370" i="17"/>
  <c r="BE1353" i="17"/>
  <c r="BF1348" i="17"/>
  <c r="BF1356" i="17"/>
  <c r="BG1351" i="17"/>
  <c r="BM1353" i="17"/>
  <c r="BN1348" i="17"/>
  <c r="BN1356" i="17"/>
  <c r="BO1351" i="17"/>
  <c r="F1361" i="17"/>
  <c r="F1369" i="17"/>
  <c r="I1362" i="17"/>
  <c r="CA1362" i="17" s="1"/>
  <c r="J1365" i="17"/>
  <c r="CB1365" i="17" s="1"/>
  <c r="K1360" i="17"/>
  <c r="K1368" i="17"/>
  <c r="L1363" i="17"/>
  <c r="CD1363" i="17" s="1"/>
  <c r="N1361" i="17"/>
  <c r="N1369" i="17"/>
  <c r="O1364" i="17"/>
  <c r="E1376" i="17"/>
  <c r="F1373" i="17"/>
  <c r="H1375" i="17"/>
  <c r="I1373" i="17"/>
  <c r="CA1373" i="17" s="1"/>
  <c r="J1371" i="17"/>
  <c r="CB1371" i="17" s="1"/>
  <c r="J1381" i="17"/>
  <c r="L1375" i="17"/>
  <c r="CD1375" i="17" s="1"/>
  <c r="M1373" i="17"/>
  <c r="N1371" i="17"/>
  <c r="N1381" i="17"/>
  <c r="P1373" i="17"/>
  <c r="Q1370" i="17"/>
  <c r="Q1381" i="17"/>
  <c r="T1373" i="17"/>
  <c r="U1370" i="17"/>
  <c r="U1381" i="17"/>
  <c r="X1370" i="17"/>
  <c r="X1381" i="17"/>
  <c r="Z1376" i="17"/>
  <c r="AB1370" i="17"/>
  <c r="AB1381" i="17"/>
  <c r="AD1376" i="17"/>
  <c r="AG1376" i="17"/>
  <c r="AH1373" i="17"/>
  <c r="AK1376" i="17"/>
  <c r="AL1373" i="17"/>
  <c r="AO1377" i="17"/>
  <c r="AP1377" i="17"/>
  <c r="AR1371" i="17"/>
  <c r="AS1372" i="17"/>
  <c r="AW1375" i="17"/>
  <c r="BG1372" i="17"/>
  <c r="AT1353" i="17"/>
  <c r="AV1351" i="17"/>
  <c r="AY1352" i="17"/>
  <c r="BA1350" i="17"/>
  <c r="BB1353" i="17"/>
  <c r="BD1351" i="17"/>
  <c r="BE1346" i="17"/>
  <c r="BE1354" i="17"/>
  <c r="BF1349" i="17"/>
  <c r="BF1357" i="17"/>
  <c r="BG1352" i="17"/>
  <c r="BI1350" i="17"/>
  <c r="BJ1353" i="17"/>
  <c r="BL1351" i="17"/>
  <c r="BM1346" i="17"/>
  <c r="BM1354" i="17"/>
  <c r="BN1349" i="17"/>
  <c r="BN1357" i="17"/>
  <c r="BO1352" i="17"/>
  <c r="F1362" i="17"/>
  <c r="I1363" i="17"/>
  <c r="CA1363" i="17" s="1"/>
  <c r="J1358" i="17"/>
  <c r="J1366" i="17"/>
  <c r="K1361" i="17"/>
  <c r="K1369" i="17"/>
  <c r="L1364" i="17"/>
  <c r="CD1364" i="17" s="1"/>
  <c r="N1362" i="17"/>
  <c r="F1375" i="17"/>
  <c r="I1374" i="17"/>
  <c r="CA1374" i="17" s="1"/>
  <c r="J1372" i="17"/>
  <c r="M1374" i="17"/>
  <c r="N1372" i="17"/>
  <c r="P1374" i="17"/>
  <c r="Q1372" i="17"/>
  <c r="R1378" i="17"/>
  <c r="R1370" i="17"/>
  <c r="R1374" i="17"/>
  <c r="R1380" i="17"/>
  <c r="T1374" i="17"/>
  <c r="U1372" i="17"/>
  <c r="V1374" i="17"/>
  <c r="V1378" i="17"/>
  <c r="V1370" i="17"/>
  <c r="V1380" i="17"/>
  <c r="X1371" i="17"/>
  <c r="Y1375" i="17"/>
  <c r="Y1379" i="17"/>
  <c r="Y1371" i="17"/>
  <c r="Y1380" i="17"/>
  <c r="AB1371" i="17"/>
  <c r="AC1379" i="17"/>
  <c r="AC1371" i="17"/>
  <c r="AC1375" i="17"/>
  <c r="AC1380" i="17"/>
  <c r="AF1380" i="17"/>
  <c r="AF1372" i="17"/>
  <c r="AF1376" i="17"/>
  <c r="AF1379" i="17"/>
  <c r="AH1375" i="17"/>
  <c r="AJ1376" i="17"/>
  <c r="AJ1380" i="17"/>
  <c r="AJ1372" i="17"/>
  <c r="AJ1379" i="17"/>
  <c r="AL1375" i="17"/>
  <c r="AR1374" i="17"/>
  <c r="AS1373" i="17"/>
  <c r="BG1380" i="17"/>
  <c r="AQ1353" i="17"/>
  <c r="AT1346" i="17"/>
  <c r="AT1354" i="17"/>
  <c r="AV1352" i="17"/>
  <c r="AY1353" i="17"/>
  <c r="BE1347" i="17"/>
  <c r="BE1355" i="17"/>
  <c r="BF1350" i="17"/>
  <c r="BG1353" i="17"/>
  <c r="BO1353" i="17"/>
  <c r="L1365" i="17"/>
  <c r="CD1365" i="17" s="1"/>
  <c r="J1373" i="17"/>
  <c r="CB1373" i="17" s="1"/>
  <c r="N1373" i="17"/>
  <c r="Q1373" i="17"/>
  <c r="U1373" i="17"/>
  <c r="X1373" i="17"/>
  <c r="AB1373" i="17"/>
  <c r="AR1375" i="17"/>
  <c r="AS1374" i="17"/>
  <c r="AQ1354" i="17"/>
  <c r="AT1347" i="17"/>
  <c r="AT1355" i="17"/>
  <c r="AV1353" i="17"/>
  <c r="AY1346" i="17"/>
  <c r="AY1354" i="17"/>
  <c r="BA1352" i="17"/>
  <c r="BB1347" i="17"/>
  <c r="BE1348" i="17"/>
  <c r="BE1356" i="17"/>
  <c r="BF1351" i="17"/>
  <c r="BG1346" i="17"/>
  <c r="BG1354" i="17"/>
  <c r="BI1352" i="17"/>
  <c r="BJ1347" i="17"/>
  <c r="BJ1355" i="17"/>
  <c r="BL1353" i="17"/>
  <c r="BM1348" i="17"/>
  <c r="BM1356" i="17"/>
  <c r="BN1351" i="17"/>
  <c r="BO1346" i="17"/>
  <c r="BO1354" i="17"/>
  <c r="BR1352" i="17"/>
  <c r="I1365" i="17"/>
  <c r="CA1365" i="17" s="1"/>
  <c r="K1363" i="17"/>
  <c r="CC1363" i="17" s="1"/>
  <c r="L1358" i="17"/>
  <c r="L1366" i="17"/>
  <c r="BR1363" i="17"/>
  <c r="E1379" i="17"/>
  <c r="E1371" i="17"/>
  <c r="E1375" i="17"/>
  <c r="E1380" i="17"/>
  <c r="H1380" i="17"/>
  <c r="H1372" i="17"/>
  <c r="H1376" i="17"/>
  <c r="H1379" i="17"/>
  <c r="J1375" i="17"/>
  <c r="CB1375" i="17" s="1"/>
  <c r="L1376" i="17"/>
  <c r="L1380" i="17"/>
  <c r="L1372" i="17"/>
  <c r="L1379" i="17"/>
  <c r="N1375" i="17"/>
  <c r="Q1374" i="17"/>
  <c r="U1374" i="17"/>
  <c r="X1374" i="17"/>
  <c r="Z1378" i="17"/>
  <c r="Z1370" i="17"/>
  <c r="Z1374" i="17"/>
  <c r="Z1380" i="17"/>
  <c r="AB1374" i="17"/>
  <c r="AD1374" i="17"/>
  <c r="AD1378" i="17"/>
  <c r="AD1370" i="17"/>
  <c r="AD1380" i="17"/>
  <c r="AG1375" i="17"/>
  <c r="AG1379" i="17"/>
  <c r="AG1371" i="17"/>
  <c r="AG1380" i="17"/>
  <c r="AK1379" i="17"/>
  <c r="AK1371" i="17"/>
  <c r="AK1375" i="17"/>
  <c r="AK1380" i="17"/>
  <c r="AO1375" i="17"/>
  <c r="AO1380" i="17"/>
  <c r="AO1372" i="17"/>
  <c r="AO1379" i="17"/>
  <c r="AO1371" i="17"/>
  <c r="AP1378" i="17"/>
  <c r="AP1370" i="17"/>
  <c r="AP1375" i="17"/>
  <c r="AP1374" i="17"/>
  <c r="AP1381" i="17"/>
  <c r="AR1377" i="17"/>
  <c r="AS1377" i="17"/>
  <c r="AQ1347" i="17"/>
  <c r="AT1348" i="17"/>
  <c r="AV1346" i="17"/>
  <c r="AY1347" i="17"/>
  <c r="BE1349" i="17"/>
  <c r="BE1357" i="17"/>
  <c r="BF1352" i="17"/>
  <c r="BG1347" i="17"/>
  <c r="BG1355" i="17"/>
  <c r="BI1353" i="17"/>
  <c r="BJ1348" i="17"/>
  <c r="BL1346" i="17"/>
  <c r="BM1349" i="17"/>
  <c r="BM1357" i="17"/>
  <c r="BN1352" i="17"/>
  <c r="BO1347" i="17"/>
  <c r="BO1355" i="17"/>
  <c r="I1358" i="17"/>
  <c r="J1361" i="17"/>
  <c r="K1364" i="17"/>
  <c r="CC1364" i="17" s="1"/>
  <c r="L1359" i="17"/>
  <c r="L1367" i="17"/>
  <c r="BR1362" i="17"/>
  <c r="E1370" i="17"/>
  <c r="E1381" i="17"/>
  <c r="H1370" i="17"/>
  <c r="H1381" i="17"/>
  <c r="J1376" i="17"/>
  <c r="L1370" i="17"/>
  <c r="CD1370" i="17" s="1"/>
  <c r="L1381" i="17"/>
  <c r="N1376" i="17"/>
  <c r="Q1376" i="17"/>
  <c r="U1376" i="17"/>
  <c r="X1375" i="17"/>
  <c r="Z1371" i="17"/>
  <c r="Z1381" i="17"/>
  <c r="AB1375" i="17"/>
  <c r="AD1371" i="17"/>
  <c r="AD1381" i="17"/>
  <c r="AG1370" i="17"/>
  <c r="AG1381" i="17"/>
  <c r="AK1370" i="17"/>
  <c r="AK1381" i="17"/>
  <c r="AO1370" i="17"/>
  <c r="AP1371" i="17"/>
  <c r="AR1378" i="17"/>
  <c r="AS1378" i="17"/>
  <c r="BA1374" i="17"/>
  <c r="BA1381" i="17"/>
  <c r="BA1373" i="17"/>
  <c r="BA1375" i="17"/>
  <c r="BA1372" i="17"/>
  <c r="BA1371" i="17"/>
  <c r="BA1380" i="17"/>
  <c r="BA1370" i="17"/>
  <c r="BA1378" i="17"/>
  <c r="BA1377" i="17"/>
  <c r="BG1348" i="17"/>
  <c r="BI1346" i="17"/>
  <c r="BO1348" i="17"/>
  <c r="L1360" i="17"/>
  <c r="E1372" i="17"/>
  <c r="F1374" i="17"/>
  <c r="F1378" i="17"/>
  <c r="F1370" i="17"/>
  <c r="F1380" i="17"/>
  <c r="H1371" i="17"/>
  <c r="I1375" i="17"/>
  <c r="CA1375" i="17" s="1"/>
  <c r="I1379" i="17"/>
  <c r="I1371" i="17"/>
  <c r="CA1371" i="17" s="1"/>
  <c r="I1380" i="17"/>
  <c r="J1377" i="17"/>
  <c r="CB1377" i="17" s="1"/>
  <c r="L1371" i="17"/>
  <c r="CD1371" i="17" s="1"/>
  <c r="M1379" i="17"/>
  <c r="M1371" i="17"/>
  <c r="M1375" i="17"/>
  <c r="M1380" i="17"/>
  <c r="N1377" i="17"/>
  <c r="P1380" i="17"/>
  <c r="P1372" i="17"/>
  <c r="P1376" i="17"/>
  <c r="P1379" i="17"/>
  <c r="Q1377" i="17"/>
  <c r="T1376" i="17"/>
  <c r="T1380" i="17"/>
  <c r="T1372" i="17"/>
  <c r="T1379" i="17"/>
  <c r="U1377" i="17"/>
  <c r="X1377" i="17"/>
  <c r="Z1372" i="17"/>
  <c r="AB1377" i="17"/>
  <c r="AD1372" i="17"/>
  <c r="AG1372" i="17"/>
  <c r="AH1378" i="17"/>
  <c r="AH1370" i="17"/>
  <c r="AH1374" i="17"/>
  <c r="AH1380" i="17"/>
  <c r="AK1372" i="17"/>
  <c r="AL1374" i="17"/>
  <c r="AL1379" i="17"/>
  <c r="AL1378" i="17"/>
  <c r="AL1370" i="17"/>
  <c r="AL1381" i="17"/>
  <c r="AO1373" i="17"/>
  <c r="AP1372" i="17"/>
  <c r="AR1376" i="17"/>
  <c r="AR1381" i="17"/>
  <c r="AR1373" i="17"/>
  <c r="AR1380" i="17"/>
  <c r="AR1372" i="17"/>
  <c r="AS1379" i="17"/>
  <c r="AS1371" i="17"/>
  <c r="AS1376" i="17"/>
  <c r="AS1375" i="17"/>
  <c r="AS1381" i="17"/>
  <c r="AW1378" i="17"/>
  <c r="AW1370" i="17"/>
  <c r="AW1374" i="17"/>
  <c r="AW1381" i="17"/>
  <c r="AW1372" i="17"/>
  <c r="AW1380" i="17"/>
  <c r="AW1371" i="17"/>
  <c r="AW1377" i="17"/>
  <c r="AW1376" i="17"/>
  <c r="K1377" i="17"/>
  <c r="CC1377" i="17" s="1"/>
  <c r="S1377" i="17"/>
  <c r="AA1377" i="17"/>
  <c r="AI1377" i="17"/>
  <c r="AN1376" i="17"/>
  <c r="AQ1377" i="17"/>
  <c r="AU1375" i="17"/>
  <c r="AV1371" i="17"/>
  <c r="AV1380" i="17"/>
  <c r="AX1374" i="17"/>
  <c r="AY1371" i="17"/>
  <c r="AY1381" i="17"/>
  <c r="BC1380" i="17"/>
  <c r="BC1372" i="17"/>
  <c r="BC1379" i="17"/>
  <c r="BC1371" i="17"/>
  <c r="BC1381" i="17"/>
  <c r="BF1371" i="17"/>
  <c r="AN1377" i="17"/>
  <c r="AV1372" i="17"/>
  <c r="AV1381" i="17"/>
  <c r="AX1375" i="17"/>
  <c r="AY1372" i="17"/>
  <c r="AZ1379" i="17"/>
  <c r="AZ1371" i="17"/>
  <c r="AZ1378" i="17"/>
  <c r="AZ1370" i="17"/>
  <c r="AZ1381" i="17"/>
  <c r="BD1375" i="17"/>
  <c r="BD1374" i="17"/>
  <c r="BD1379" i="17"/>
  <c r="BF1374" i="17"/>
  <c r="BH1380" i="17"/>
  <c r="BH1372" i="17"/>
  <c r="BH1379" i="17"/>
  <c r="BH1371" i="17"/>
  <c r="BH1378" i="17"/>
  <c r="BH1370" i="17"/>
  <c r="AU1380" i="17"/>
  <c r="AU1372" i="17"/>
  <c r="AU1378" i="17"/>
  <c r="AV1374" i="17"/>
  <c r="AX1377" i="17"/>
  <c r="AY1374" i="17"/>
  <c r="AZ1373" i="17"/>
  <c r="BF1376" i="17"/>
  <c r="K1373" i="17"/>
  <c r="CC1373" i="17" s="1"/>
  <c r="S1373" i="17"/>
  <c r="AA1373" i="17"/>
  <c r="AI1373" i="17"/>
  <c r="AN1372" i="17"/>
  <c r="AQ1373" i="17"/>
  <c r="AU1370" i="17"/>
  <c r="AU1379" i="17"/>
  <c r="AV1376" i="17"/>
  <c r="AY1377" i="17"/>
  <c r="AZ1374" i="17"/>
  <c r="BC1375" i="17"/>
  <c r="BD1372" i="17"/>
  <c r="BF1377" i="17"/>
  <c r="BH1375" i="17"/>
  <c r="AX1381" i="17"/>
  <c r="AX1373" i="17"/>
  <c r="AX1380" i="17"/>
  <c r="AX1372" i="17"/>
  <c r="AX1379" i="17"/>
  <c r="AZ1375" i="17"/>
  <c r="AV1378" i="17"/>
  <c r="AX1370" i="17"/>
  <c r="AY1376" i="17"/>
  <c r="AY1375" i="17"/>
  <c r="AY1379" i="17"/>
  <c r="AZ1376" i="17"/>
  <c r="BF1381" i="17"/>
  <c r="BF1373" i="17"/>
  <c r="BF1380" i="17"/>
  <c r="BF1372" i="17"/>
  <c r="BF1379" i="17"/>
  <c r="BK1377" i="17"/>
  <c r="BL1372" i="17"/>
  <c r="BL1380" i="17"/>
  <c r="BM1375" i="17"/>
  <c r="BN1370" i="17"/>
  <c r="BN1378" i="17"/>
  <c r="BO1373" i="17"/>
  <c r="BO1381" i="17"/>
  <c r="BP1376" i="17"/>
  <c r="BP1377" i="17"/>
  <c r="BE1377" i="17"/>
  <c r="BI1373" i="17"/>
  <c r="BI1381" i="17"/>
  <c r="BK1371" i="17"/>
  <c r="BK1379" i="17"/>
  <c r="BL1374" i="17"/>
  <c r="BM1377" i="17"/>
  <c r="BN1372" i="17"/>
  <c r="BN1380" i="17"/>
  <c r="BO1375" i="17"/>
  <c r="BP1370" i="17"/>
  <c r="BP1378" i="17"/>
  <c r="BE1370" i="17"/>
  <c r="BI1374" i="17"/>
  <c r="BJ1377" i="17"/>
  <c r="BK1372" i="17"/>
  <c r="BK1380" i="17"/>
  <c r="BL1375" i="17"/>
  <c r="BM1370" i="17"/>
  <c r="BM1378" i="17"/>
  <c r="BN1373" i="17"/>
  <c r="BN1381" i="17"/>
  <c r="BO1376" i="17"/>
  <c r="BP1371" i="17"/>
  <c r="BP1379" i="17"/>
  <c r="BR1371" i="17"/>
  <c r="BR1373" i="17"/>
  <c r="BR1375" i="17"/>
  <c r="BR1377" i="17"/>
  <c r="BI1375" i="17"/>
  <c r="BK1373" i="17"/>
  <c r="BK1381" i="17"/>
  <c r="BL1376" i="17"/>
  <c r="BN1374" i="17"/>
  <c r="BO1377" i="17"/>
  <c r="BP1372" i="17"/>
  <c r="BP1380" i="17"/>
  <c r="BL1377" i="17"/>
  <c r="BM1372" i="17"/>
  <c r="BM1380" i="17"/>
  <c r="BN1375" i="17"/>
  <c r="BO1370" i="17"/>
  <c r="BO1378" i="17"/>
  <c r="BP1373" i="17"/>
  <c r="BP1381" i="17"/>
  <c r="BJ1372" i="17"/>
  <c r="BL1370" i="17"/>
  <c r="BM1373" i="17"/>
  <c r="BN1376" i="17"/>
  <c r="BO1371" i="17"/>
  <c r="BO1379" i="17"/>
  <c r="BP1374" i="17"/>
  <c r="BO1372" i="17"/>
  <c r="CB1053" i="17" l="1"/>
  <c r="CB232" i="17"/>
  <c r="CA889" i="17"/>
  <c r="CD1203" i="17"/>
  <c r="CD993" i="17"/>
  <c r="CC573" i="17"/>
  <c r="CA775" i="17"/>
  <c r="CB889" i="17"/>
  <c r="CD573" i="17"/>
  <c r="CB481" i="17"/>
  <c r="CD232" i="17"/>
  <c r="CA573" i="17"/>
  <c r="CA252" i="17"/>
  <c r="CB1160" i="17"/>
  <c r="CC1170" i="17"/>
  <c r="CC438" i="17"/>
  <c r="CA385" i="17"/>
  <c r="CA481" i="17"/>
  <c r="CD438" i="17"/>
  <c r="CD1026" i="17"/>
  <c r="CD1244" i="17"/>
  <c r="CB1026" i="17"/>
  <c r="CB1244" i="17"/>
  <c r="CC694" i="17"/>
  <c r="CD47" i="17"/>
  <c r="CA1244" i="17"/>
  <c r="CC775" i="17"/>
  <c r="CA232" i="17"/>
  <c r="CA1170" i="17"/>
  <c r="CA1026" i="17"/>
  <c r="CB775" i="17"/>
  <c r="CD75" i="17"/>
  <c r="CC295" i="17"/>
  <c r="CC988" i="17"/>
  <c r="CD536" i="17"/>
  <c r="CC723" i="17"/>
  <c r="CC1072" i="17"/>
  <c r="CD1358" i="17"/>
  <c r="CC1171" i="17"/>
  <c r="CB1358" i="17"/>
  <c r="CC714" i="17"/>
  <c r="CB988" i="17"/>
  <c r="CB1281" i="17"/>
  <c r="CA969" i="17"/>
  <c r="CB817" i="17"/>
  <c r="CC386" i="17"/>
  <c r="CB130" i="17"/>
  <c r="CD988" i="17"/>
  <c r="CA988" i="17"/>
  <c r="CC915" i="17"/>
  <c r="CC267" i="17"/>
  <c r="CC1169" i="17"/>
  <c r="CA380" i="17"/>
  <c r="CB246" i="17"/>
  <c r="CA470" i="17"/>
  <c r="CB885" i="17"/>
  <c r="CC786" i="17"/>
  <c r="CC662" i="17"/>
  <c r="CA506" i="17"/>
  <c r="CD662" i="17"/>
  <c r="CD63" i="17"/>
  <c r="CA491" i="17"/>
  <c r="CC1002" i="17"/>
  <c r="CD491" i="17"/>
  <c r="CA914" i="17"/>
  <c r="CC826" i="17"/>
  <c r="CC491" i="17"/>
  <c r="CB1156" i="17"/>
  <c r="CD1191" i="17"/>
  <c r="CC914" i="17"/>
  <c r="CC95" i="17"/>
  <c r="CA1002" i="17"/>
  <c r="CD914" i="17"/>
  <c r="CD95" i="17"/>
  <c r="CB662" i="17"/>
  <c r="CC369" i="17"/>
  <c r="CD694" i="17"/>
  <c r="CC347" i="17"/>
  <c r="CD1051" i="17"/>
  <c r="CB668" i="17"/>
  <c r="CA812" i="17"/>
  <c r="CC1241" i="17"/>
  <c r="CD885" i="17"/>
  <c r="CB876" i="17"/>
  <c r="CC419" i="17"/>
  <c r="CA1191" i="17"/>
  <c r="CC1065" i="17"/>
  <c r="CA1241" i="17"/>
  <c r="CD1372" i="17"/>
  <c r="CB1372" i="17"/>
  <c r="CC885" i="17"/>
  <c r="CC812" i="17"/>
  <c r="CD812" i="17"/>
  <c r="CA134" i="17"/>
  <c r="CD692" i="17"/>
  <c r="CD840" i="17"/>
  <c r="CB134" i="17"/>
  <c r="CB840" i="17"/>
  <c r="CB692" i="17"/>
  <c r="CC776" i="17"/>
  <c r="CC1051" i="17"/>
  <c r="CC871" i="17"/>
  <c r="CA885" i="17"/>
  <c r="CC692" i="17"/>
  <c r="CA545" i="17"/>
  <c r="CA440" i="17"/>
  <c r="CB871" i="17"/>
  <c r="CD726" i="17"/>
  <c r="CC840" i="17"/>
  <c r="CC134" i="17"/>
  <c r="CD1376" i="17"/>
  <c r="CA965" i="17"/>
  <c r="CD451" i="17"/>
  <c r="CD449" i="17"/>
  <c r="CC1180" i="17"/>
  <c r="CA977" i="17"/>
  <c r="CE914" i="17"/>
  <c r="CC718" i="17"/>
  <c r="CD1180" i="17"/>
  <c r="CD718" i="17"/>
  <c r="CD533" i="17"/>
  <c r="CC285" i="17"/>
  <c r="CG914" i="17"/>
  <c r="CB451" i="17"/>
  <c r="CB874" i="17"/>
  <c r="CD874" i="17"/>
  <c r="CD965" i="17"/>
  <c r="CB718" i="17"/>
  <c r="CB1238" i="17"/>
  <c r="CA1238" i="17"/>
  <c r="CA400" i="17"/>
  <c r="CA1072" i="17"/>
  <c r="CC12" i="17"/>
  <c r="CB1376" i="17"/>
  <c r="CA1349" i="17"/>
  <c r="CD1194" i="17"/>
  <c r="CB1072" i="17"/>
  <c r="CD956" i="17"/>
  <c r="CC874" i="17"/>
  <c r="CA978" i="17"/>
  <c r="CA874" i="17"/>
  <c r="CC969" i="17"/>
  <c r="CD915" i="17"/>
  <c r="CC978" i="17"/>
  <c r="CA817" i="17"/>
  <c r="CB694" i="17"/>
  <c r="CB714" i="17"/>
  <c r="CD170" i="17"/>
  <c r="CA224" i="17"/>
  <c r="CD1254" i="17"/>
  <c r="CB1182" i="17"/>
  <c r="CB299" i="17"/>
  <c r="CD817" i="17"/>
  <c r="CD710" i="17"/>
  <c r="CC1311" i="17"/>
  <c r="CC1254" i="17"/>
  <c r="CA1254" i="17"/>
  <c r="CD281" i="17"/>
  <c r="CA915" i="17"/>
  <c r="CD1049" i="17"/>
  <c r="CC393" i="17"/>
  <c r="CB915" i="17"/>
  <c r="CD714" i="17"/>
  <c r="CB1334" i="17"/>
  <c r="CD1334" i="17"/>
  <c r="CA1281" i="17"/>
  <c r="CA1049" i="17"/>
  <c r="CB1049" i="17"/>
  <c r="CC764" i="17"/>
  <c r="CB567" i="17"/>
  <c r="CD137" i="17"/>
  <c r="CA433" i="17"/>
  <c r="CC567" i="17"/>
  <c r="CA137" i="17"/>
  <c r="CA723" i="17"/>
  <c r="CD509" i="17"/>
  <c r="CC385" i="17"/>
  <c r="CD567" i="17"/>
  <c r="CC224" i="17"/>
  <c r="CC137" i="17"/>
  <c r="CD224" i="17"/>
  <c r="CB170" i="17"/>
  <c r="CB449" i="17"/>
  <c r="CB992" i="17"/>
  <c r="CB291" i="17"/>
  <c r="CD822" i="17"/>
  <c r="CD450" i="17"/>
  <c r="CC1197" i="17"/>
  <c r="CC1049" i="17"/>
  <c r="CD800" i="17"/>
  <c r="CB723" i="17"/>
  <c r="CC533" i="17"/>
  <c r="CA170" i="17"/>
  <c r="CC449" i="17"/>
  <c r="CC1349" i="17"/>
  <c r="CA1169" i="17"/>
  <c r="CB224" i="17"/>
  <c r="CC1208" i="17"/>
  <c r="CA404" i="17"/>
  <c r="CD285" i="17"/>
  <c r="CD39" i="17"/>
  <c r="CD366" i="17"/>
  <c r="CC528" i="17"/>
  <c r="CC1298" i="17"/>
  <c r="CA225" i="17"/>
  <c r="CD1252" i="17"/>
  <c r="CC39" i="17"/>
  <c r="CA82" i="17"/>
  <c r="CA1252" i="17"/>
  <c r="CC1061" i="17"/>
  <c r="CD225" i="17"/>
  <c r="CA1298" i="17"/>
  <c r="CB370" i="17"/>
  <c r="CA976" i="17"/>
  <c r="CD409" i="17"/>
  <c r="CB39" i="17"/>
  <c r="CD407" i="17"/>
  <c r="CA951" i="17"/>
  <c r="CA1061" i="17"/>
  <c r="CC1361" i="17"/>
  <c r="CA409" i="17"/>
  <c r="CB404" i="17"/>
  <c r="CD227" i="17"/>
  <c r="CC1252" i="17"/>
  <c r="CC16" i="17"/>
  <c r="CC976" i="17"/>
  <c r="CC919" i="17"/>
  <c r="CB191" i="17"/>
  <c r="CC1301" i="17"/>
  <c r="CC1324" i="17"/>
  <c r="CB452" i="17"/>
  <c r="CD1208" i="17"/>
  <c r="CD1061" i="17"/>
  <c r="CC485" i="17"/>
  <c r="CC225" i="17"/>
  <c r="CA150" i="17"/>
  <c r="CB95" i="17"/>
  <c r="CB1328" i="17"/>
  <c r="CC1328" i="17"/>
  <c r="CD1311" i="17"/>
  <c r="CA483" i="17"/>
  <c r="CC483" i="17"/>
  <c r="CB483" i="17"/>
  <c r="CA473" i="17"/>
  <c r="CD473" i="17"/>
  <c r="CA1328" i="17"/>
  <c r="CC160" i="17"/>
  <c r="CA67" i="17"/>
  <c r="CB67" i="17"/>
  <c r="CB518" i="17"/>
  <c r="CA518" i="17"/>
  <c r="CB71" i="17"/>
  <c r="CA1341" i="17"/>
  <c r="CA1311" i="17"/>
  <c r="CD460" i="17"/>
  <c r="CB460" i="17"/>
  <c r="CA460" i="17"/>
  <c r="CB1341" i="17"/>
  <c r="CB1311" i="17"/>
  <c r="CC629" i="17"/>
  <c r="CD629" i="17"/>
  <c r="CB309" i="17"/>
  <c r="CD354" i="17"/>
  <c r="CA340" i="17"/>
  <c r="CD234" i="17"/>
  <c r="CB1349" i="17"/>
  <c r="CC1001" i="17"/>
  <c r="CB918" i="17"/>
  <c r="CB363" i="17"/>
  <c r="CB414" i="17"/>
  <c r="CB383" i="17"/>
  <c r="CC374" i="17"/>
  <c r="CD160" i="17"/>
  <c r="CD1002" i="17"/>
  <c r="CA414" i="17"/>
  <c r="CA1001" i="17"/>
  <c r="CD378" i="17"/>
  <c r="CD339" i="17"/>
  <c r="CD303" i="17"/>
  <c r="CB160" i="17"/>
  <c r="CB106" i="17"/>
  <c r="CC75" i="17"/>
  <c r="CC97" i="17"/>
  <c r="CD136" i="17"/>
  <c r="CD1328" i="17"/>
  <c r="CB965" i="17"/>
  <c r="CC67" i="17"/>
  <c r="CA386" i="17"/>
  <c r="CB956" i="17"/>
  <c r="CD976" i="17"/>
  <c r="CB395" i="17"/>
  <c r="CC363" i="17"/>
  <c r="CD267" i="17"/>
  <c r="CA189" i="17"/>
  <c r="CD67" i="17"/>
  <c r="CA71" i="17"/>
  <c r="CC123" i="17"/>
  <c r="CD1160" i="17"/>
  <c r="CD1029" i="17"/>
  <c r="CD978" i="17"/>
  <c r="CC45" i="17"/>
  <c r="CB339" i="17"/>
  <c r="CD386" i="17"/>
  <c r="CB374" i="17"/>
  <c r="CA339" i="17"/>
  <c r="CD43" i="17"/>
  <c r="CA63" i="17"/>
  <c r="CD250" i="17"/>
  <c r="CA75" i="17"/>
  <c r="CA833" i="17"/>
  <c r="CB677" i="17"/>
  <c r="CB352" i="17"/>
  <c r="CB795" i="17"/>
  <c r="CB833" i="17"/>
  <c r="CC658" i="17"/>
  <c r="CC677" i="17"/>
  <c r="CA485" i="17"/>
  <c r="CD908" i="17"/>
  <c r="CC833" i="17"/>
  <c r="CD677" i="17"/>
  <c r="CD344" i="17"/>
  <c r="CB165" i="17"/>
  <c r="CA908" i="17"/>
  <c r="CC593" i="17"/>
  <c r="CC234" i="17"/>
  <c r="CC908" i="17"/>
  <c r="CB681" i="17"/>
  <c r="CB98" i="17"/>
  <c r="CC846" i="17"/>
  <c r="CB726" i="17"/>
  <c r="CC681" i="17"/>
  <c r="CA658" i="17"/>
  <c r="CC726" i="17"/>
  <c r="CD681" i="17"/>
  <c r="CB485" i="17"/>
  <c r="CA392" i="17"/>
  <c r="CB234" i="17"/>
  <c r="CB658" i="17"/>
  <c r="CA234" i="17"/>
  <c r="CC170" i="17"/>
  <c r="CC1073" i="17"/>
  <c r="CB1073" i="17"/>
  <c r="CD385" i="17"/>
  <c r="CB205" i="17"/>
  <c r="CD1156" i="17"/>
  <c r="CB962" i="17"/>
  <c r="CC773" i="17"/>
  <c r="CB322" i="17"/>
  <c r="CA1301" i="17"/>
  <c r="CA258" i="17"/>
  <c r="CA940" i="17"/>
  <c r="CC712" i="17"/>
  <c r="CC774" i="17"/>
  <c r="CC400" i="17"/>
  <c r="CD650" i="17"/>
  <c r="CB457" i="17"/>
  <c r="CB258" i="17"/>
  <c r="CB774" i="17"/>
  <c r="CC376" i="17"/>
  <c r="CB1028" i="17"/>
  <c r="CD957" i="17"/>
  <c r="CD945" i="17"/>
  <c r="CD1000" i="17"/>
  <c r="CC981" i="17"/>
  <c r="CB476" i="17"/>
  <c r="CA476" i="17"/>
  <c r="CB400" i="17"/>
  <c r="CC211" i="17"/>
  <c r="CC403" i="17"/>
  <c r="CD1275" i="17"/>
  <c r="CC262" i="17"/>
  <c r="CB981" i="17"/>
  <c r="CC950" i="17"/>
  <c r="CB1149" i="17"/>
  <c r="CD981" i="17"/>
  <c r="CB716" i="17"/>
  <c r="CB283" i="17"/>
  <c r="CD1157" i="17"/>
  <c r="CB1169" i="17"/>
  <c r="CB957" i="17"/>
  <c r="CA1160" i="17"/>
  <c r="CA418" i="17"/>
  <c r="CB1229" i="17"/>
  <c r="CA945" i="17"/>
  <c r="CC716" i="17"/>
  <c r="CC709" i="17"/>
  <c r="CB776" i="17"/>
  <c r="CB403" i="17"/>
  <c r="CB473" i="17"/>
  <c r="CB187" i="17"/>
  <c r="CD515" i="17"/>
  <c r="CA547" i="17"/>
  <c r="CC1157" i="17"/>
  <c r="CC381" i="17"/>
  <c r="CB346" i="17"/>
  <c r="CB954" i="17"/>
  <c r="CA299" i="17"/>
  <c r="CB762" i="17"/>
  <c r="CC650" i="17"/>
  <c r="CD716" i="17"/>
  <c r="CD776" i="17"/>
  <c r="CC473" i="17"/>
  <c r="CC313" i="17"/>
  <c r="CA1157" i="17"/>
  <c r="CD1182" i="17"/>
  <c r="CC380" i="17"/>
  <c r="CB945" i="17"/>
  <c r="CC957" i="17"/>
  <c r="CC125" i="17"/>
  <c r="CD380" i="17"/>
  <c r="CB47" i="17"/>
  <c r="CB225" i="17"/>
  <c r="CD390" i="17"/>
  <c r="CD1360" i="17"/>
  <c r="CD1286" i="17"/>
  <c r="CB1076" i="17"/>
  <c r="CB1010" i="17"/>
  <c r="CC887" i="17"/>
  <c r="CB690" i="17"/>
  <c r="CC661" i="17"/>
  <c r="CB471" i="17"/>
  <c r="CC390" i="17"/>
  <c r="CA344" i="17"/>
  <c r="CC289" i="17"/>
  <c r="BS3" i="17"/>
  <c r="CD71" i="17"/>
  <c r="CD82" i="17"/>
  <c r="CD769" i="17"/>
  <c r="CA451" i="17"/>
  <c r="CA163" i="17"/>
  <c r="CA158" i="17"/>
  <c r="CA419" i="17"/>
  <c r="CC106" i="17"/>
  <c r="CA1274" i="17"/>
  <c r="CB914" i="17"/>
  <c r="CD954" i="17"/>
  <c r="CD395" i="17"/>
  <c r="CC1276" i="17"/>
  <c r="CB1183" i="17"/>
  <c r="CB1051" i="17"/>
  <c r="CA954" i="17"/>
  <c r="CD881" i="17"/>
  <c r="CD690" i="17"/>
  <c r="CC668" i="17"/>
  <c r="CA388" i="17"/>
  <c r="CD470" i="17"/>
  <c r="CC470" i="17"/>
  <c r="CA384" i="17"/>
  <c r="CB384" i="17"/>
  <c r="CC341" i="17"/>
  <c r="CD299" i="17"/>
  <c r="CA361" i="17"/>
  <c r="CD341" i="17"/>
  <c r="CA346" i="17"/>
  <c r="CA217" i="17"/>
  <c r="CD92" i="17"/>
  <c r="CC299" i="17"/>
  <c r="CA509" i="17"/>
  <c r="CD528" i="17"/>
  <c r="CC178" i="17"/>
  <c r="CC356" i="17"/>
  <c r="CA1205" i="17"/>
  <c r="CD939" i="17"/>
  <c r="CD1238" i="17"/>
  <c r="CB977" i="17"/>
  <c r="CA939" i="17"/>
  <c r="CC992" i="17"/>
  <c r="CB964" i="17"/>
  <c r="CC810" i="17"/>
  <c r="CB842" i="17"/>
  <c r="CD564" i="17"/>
  <c r="CA471" i="17"/>
  <c r="CB388" i="17"/>
  <c r="CC370" i="17"/>
  <c r="CB407" i="17"/>
  <c r="CC346" i="17"/>
  <c r="CA179" i="17"/>
  <c r="CC69" i="17"/>
  <c r="CC388" i="17"/>
  <c r="CC509" i="17"/>
  <c r="CD364" i="17"/>
  <c r="CB1208" i="17"/>
  <c r="CA1336" i="17"/>
  <c r="CA341" i="17"/>
  <c r="CD179" i="17"/>
  <c r="CA69" i="17"/>
  <c r="CB537" i="17"/>
  <c r="CB440" i="17"/>
  <c r="CA273" i="17"/>
  <c r="CD370" i="17"/>
  <c r="CA370" i="17"/>
  <c r="CB1197" i="17"/>
  <c r="CB1002" i="17"/>
  <c r="CC1335" i="17"/>
  <c r="CD1171" i="17"/>
  <c r="CD1010" i="17"/>
  <c r="CA881" i="17"/>
  <c r="CA771" i="17"/>
  <c r="CA800" i="17"/>
  <c r="CB626" i="17"/>
  <c r="CC407" i="17"/>
  <c r="CC307" i="17"/>
  <c r="CB1196" i="17"/>
  <c r="CD977" i="17"/>
  <c r="CA992" i="17"/>
  <c r="CC769" i="17"/>
  <c r="CB800" i="17"/>
  <c r="CB661" i="17"/>
  <c r="CB390" i="17"/>
  <c r="CB360" i="17"/>
  <c r="CA173" i="17"/>
  <c r="CD130" i="17"/>
  <c r="CD69" i="17"/>
  <c r="CB894" i="17"/>
  <c r="CD440" i="17"/>
  <c r="CA528" i="17"/>
  <c r="CD1349" i="17"/>
  <c r="CD1071" i="17"/>
  <c r="CC171" i="17"/>
  <c r="CA281" i="17"/>
  <c r="CA373" i="17"/>
  <c r="CA769" i="17"/>
  <c r="CC417" i="17"/>
  <c r="CD1197" i="17"/>
  <c r="CA1178" i="17"/>
  <c r="CC1178" i="17"/>
  <c r="CB867" i="17"/>
  <c r="CD661" i="17"/>
  <c r="CB380" i="17"/>
  <c r="CB316" i="17"/>
  <c r="CB215" i="17"/>
  <c r="CB69" i="17"/>
  <c r="CC71" i="17"/>
  <c r="CD139" i="17"/>
  <c r="CB1203" i="17"/>
  <c r="CB179" i="17"/>
  <c r="CB99" i="17"/>
  <c r="CA1065" i="17"/>
  <c r="CB980" i="17"/>
  <c r="CC298" i="17"/>
  <c r="CD277" i="17"/>
  <c r="CD392" i="17"/>
  <c r="CC956" i="17"/>
  <c r="CB1048" i="17"/>
  <c r="CA826" i="17"/>
  <c r="CC410" i="17"/>
  <c r="CD393" i="17"/>
  <c r="CC469" i="17"/>
  <c r="CB429" i="17"/>
  <c r="CB238" i="17"/>
  <c r="CC238" i="17"/>
  <c r="CD487" i="17"/>
  <c r="CA429" i="17"/>
  <c r="CA298" i="17"/>
  <c r="CA242" i="17"/>
  <c r="CD1315" i="17"/>
  <c r="CB1305" i="17"/>
  <c r="CD1074" i="17"/>
  <c r="CD963" i="17"/>
  <c r="CD917" i="17"/>
  <c r="CC980" i="17"/>
  <c r="CA842" i="17"/>
  <c r="CB826" i="17"/>
  <c r="CA626" i="17"/>
  <c r="CD355" i="17"/>
  <c r="CD298" i="17"/>
  <c r="CC487" i="17"/>
  <c r="CA1324" i="17"/>
  <c r="CB1276" i="17"/>
  <c r="CD882" i="17"/>
  <c r="CC842" i="17"/>
  <c r="CB629" i="17"/>
  <c r="CB406" i="17"/>
  <c r="CD207" i="17"/>
  <c r="CD99" i="17"/>
  <c r="CD153" i="17"/>
  <c r="CD797" i="17"/>
  <c r="CC518" i="17"/>
  <c r="CC99" i="17"/>
  <c r="CC1048" i="17"/>
  <c r="CC882" i="17"/>
  <c r="CB779" i="17"/>
  <c r="CD492" i="17"/>
  <c r="CC406" i="17"/>
  <c r="CA322" i="17"/>
  <c r="CA406" i="17"/>
  <c r="CB1350" i="17"/>
  <c r="CA1048" i="17"/>
  <c r="CC771" i="17"/>
  <c r="CC705" i="17"/>
  <c r="CB410" i="17"/>
  <c r="CA1074" i="17"/>
  <c r="CD406" i="17"/>
  <c r="CD431" i="17"/>
  <c r="CD131" i="17"/>
  <c r="CA1350" i="17"/>
  <c r="CD1048" i="17"/>
  <c r="CB917" i="17"/>
  <c r="CB771" i="17"/>
  <c r="CC781" i="17"/>
  <c r="CB298" i="17"/>
  <c r="CC153" i="17"/>
  <c r="CD518" i="17"/>
  <c r="CC1350" i="17"/>
  <c r="CA781" i="17"/>
  <c r="CA267" i="17"/>
  <c r="CC986" i="17"/>
  <c r="CB882" i="17"/>
  <c r="CB781" i="17"/>
  <c r="CA629" i="17"/>
  <c r="CB487" i="17"/>
  <c r="CC429" i="17"/>
  <c r="CD73" i="17"/>
  <c r="CD1350" i="17"/>
  <c r="CA410" i="17"/>
  <c r="CB207" i="17"/>
  <c r="CD987" i="17"/>
  <c r="CD712" i="17"/>
  <c r="CA412" i="17"/>
  <c r="CC227" i="17"/>
  <c r="CD953" i="17"/>
  <c r="CD1322" i="17"/>
  <c r="CA1315" i="17"/>
  <c r="CC1322" i="17"/>
  <c r="CC1293" i="17"/>
  <c r="CB1275" i="17"/>
  <c r="CA1239" i="17"/>
  <c r="CB1205" i="17"/>
  <c r="CD1181" i="17"/>
  <c r="CD1065" i="17"/>
  <c r="CA980" i="17"/>
  <c r="CC964" i="17"/>
  <c r="CC991" i="17"/>
  <c r="CG915" i="17"/>
  <c r="CC894" i="17"/>
  <c r="CC795" i="17"/>
  <c r="CA710" i="17"/>
  <c r="CD433" i="17"/>
  <c r="CB524" i="17"/>
  <c r="CB373" i="17"/>
  <c r="CD309" i="17"/>
  <c r="CB197" i="17"/>
  <c r="CB254" i="17"/>
  <c r="CD133" i="17"/>
  <c r="CB97" i="17"/>
  <c r="CC89" i="17"/>
  <c r="CD819" i="17"/>
  <c r="CA513" i="17"/>
  <c r="CA515" i="17"/>
  <c r="CA1182" i="17"/>
  <c r="CC412" i="17"/>
  <c r="CB347" i="17"/>
  <c r="CC344" i="17"/>
  <c r="CB1184" i="17"/>
  <c r="CA868" i="17"/>
  <c r="CB1315" i="17"/>
  <c r="CB787" i="17"/>
  <c r="CA966" i="17"/>
  <c r="CC819" i="17"/>
  <c r="CC399" i="17"/>
  <c r="CA376" i="17"/>
  <c r="CC524" i="17"/>
  <c r="CB479" i="17"/>
  <c r="CB379" i="17"/>
  <c r="CC379" i="17"/>
  <c r="CB290" i="17"/>
  <c r="CB226" i="17"/>
  <c r="CA227" i="17"/>
  <c r="CB89" i="17"/>
  <c r="CD162" i="17"/>
  <c r="CB58" i="17"/>
  <c r="CA911" i="17"/>
  <c r="CA859" i="17"/>
  <c r="CA1322" i="17"/>
  <c r="CB1065" i="17"/>
  <c r="CA956" i="17"/>
  <c r="CC917" i="17"/>
  <c r="CA238" i="17"/>
  <c r="CA1334" i="17"/>
  <c r="CC1239" i="17"/>
  <c r="CD1205" i="17"/>
  <c r="CA1230" i="17"/>
  <c r="CD1195" i="17"/>
  <c r="CA1195" i="17"/>
  <c r="CC998" i="17"/>
  <c r="CD1012" i="17"/>
  <c r="CC993" i="17"/>
  <c r="CC493" i="17"/>
  <c r="CC433" i="17"/>
  <c r="CB419" i="17"/>
  <c r="CA290" i="17"/>
  <c r="CA368" i="17"/>
  <c r="CC373" i="17"/>
  <c r="CD197" i="17"/>
  <c r="CC158" i="17"/>
  <c r="CD163" i="17"/>
  <c r="CB50" i="17"/>
  <c r="CA390" i="17"/>
  <c r="CA511" i="17"/>
  <c r="CC523" i="17"/>
  <c r="CC1376" i="17"/>
  <c r="CA1275" i="17"/>
  <c r="CD1230" i="17"/>
  <c r="CC1047" i="17"/>
  <c r="CB953" i="17"/>
  <c r="CA787" i="17"/>
  <c r="CB686" i="17"/>
  <c r="CB412" i="17"/>
  <c r="CA309" i="17"/>
  <c r="CB221" i="17"/>
  <c r="CC511" i="17"/>
  <c r="CC68" i="17"/>
  <c r="CD523" i="17"/>
  <c r="CD980" i="17"/>
  <c r="CD397" i="17"/>
  <c r="CD258" i="17"/>
  <c r="CB344" i="17"/>
  <c r="CC250" i="17"/>
  <c r="CD1239" i="17"/>
  <c r="CB1322" i="17"/>
  <c r="CB1181" i="17"/>
  <c r="CB1154" i="17"/>
  <c r="CD975" i="17"/>
  <c r="CB993" i="17"/>
  <c r="CD940" i="17"/>
  <c r="CC940" i="17"/>
  <c r="CC787" i="17"/>
  <c r="CC686" i="17"/>
  <c r="CB710" i="17"/>
  <c r="CB433" i="17"/>
  <c r="CA335" i="17"/>
  <c r="CD320" i="17"/>
  <c r="CD290" i="17"/>
  <c r="CD203" i="17"/>
  <c r="CA178" i="17"/>
  <c r="CB242" i="17"/>
  <c r="CA221" i="17"/>
  <c r="CD89" i="17"/>
  <c r="CD58" i="17"/>
  <c r="CB564" i="17"/>
  <c r="CA894" i="17"/>
  <c r="CB543" i="17"/>
  <c r="CC162" i="17"/>
  <c r="CB511" i="17"/>
  <c r="CB1191" i="17"/>
  <c r="CB1195" i="17"/>
  <c r="CA795" i="17"/>
  <c r="CA50" i="17"/>
  <c r="CD346" i="17"/>
  <c r="CB1012" i="17"/>
  <c r="CD1154" i="17"/>
  <c r="CD1359" i="17"/>
  <c r="CB1359" i="17"/>
  <c r="CD1293" i="17"/>
  <c r="CB1239" i="17"/>
  <c r="CC1205" i="17"/>
  <c r="CD1047" i="17"/>
  <c r="CA993" i="17"/>
  <c r="CD964" i="17"/>
  <c r="CC920" i="17"/>
  <c r="CC975" i="17"/>
  <c r="CB921" i="17"/>
  <c r="CD686" i="17"/>
  <c r="CB712" i="17"/>
  <c r="CC626" i="17"/>
  <c r="CA424" i="17"/>
  <c r="CB376" i="17"/>
  <c r="CC348" i="17"/>
  <c r="CB424" i="17"/>
  <c r="CC314" i="17"/>
  <c r="CD443" i="17"/>
  <c r="CC221" i="17"/>
  <c r="CD107" i="17"/>
  <c r="CD97" i="17"/>
  <c r="CD50" i="17"/>
  <c r="CA68" i="17"/>
  <c r="CA819" i="17"/>
  <c r="CA523" i="17"/>
  <c r="CC397" i="17"/>
  <c r="CB361" i="17"/>
  <c r="CA379" i="17"/>
  <c r="CD889" i="17"/>
  <c r="CB16" i="17"/>
  <c r="CA683" i="17"/>
  <c r="CB683" i="17"/>
  <c r="CD434" i="17"/>
  <c r="CC434" i="17"/>
  <c r="CC912" i="17"/>
  <c r="CA912" i="17"/>
  <c r="CA436" i="17"/>
  <c r="CD436" i="17"/>
  <c r="CD902" i="17"/>
  <c r="CA902" i="17"/>
  <c r="CC444" i="17"/>
  <c r="CA444" i="17"/>
  <c r="CB899" i="17"/>
  <c r="CB189" i="17"/>
  <c r="CD887" i="17"/>
  <c r="CA709" i="17"/>
  <c r="CB709" i="17"/>
  <c r="CD649" i="17"/>
  <c r="CC649" i="17"/>
  <c r="CA649" i="17"/>
  <c r="CB649" i="17"/>
  <c r="CA627" i="17"/>
  <c r="CD627" i="17"/>
  <c r="CC627" i="17"/>
  <c r="CB486" i="17"/>
  <c r="CC486" i="17"/>
  <c r="CB1339" i="17"/>
  <c r="CD1279" i="17"/>
  <c r="CA1243" i="17"/>
  <c r="CD1178" i="17"/>
  <c r="CA1064" i="17"/>
  <c r="CA998" i="17"/>
  <c r="CB968" i="17"/>
  <c r="CD938" i="17"/>
  <c r="CB884" i="17"/>
  <c r="CC641" i="17"/>
  <c r="CA641" i="17"/>
  <c r="CA123" i="17"/>
  <c r="CC189" i="17"/>
  <c r="CA246" i="17"/>
  <c r="CA14" i="17"/>
  <c r="BW2" i="17"/>
  <c r="CC436" i="17"/>
  <c r="CC510" i="17"/>
  <c r="CD510" i="17"/>
  <c r="CD411" i="17"/>
  <c r="CA125" i="17"/>
  <c r="CD998" i="17"/>
  <c r="CA815" i="17"/>
  <c r="CD815" i="17"/>
  <c r="CD553" i="17"/>
  <c r="CC553" i="17"/>
  <c r="BS2" i="17"/>
  <c r="CC1028" i="17"/>
  <c r="CB1361" i="17"/>
  <c r="CA1305" i="17"/>
  <c r="CD1316" i="17"/>
  <c r="CB1233" i="17"/>
  <c r="CA1227" i="17"/>
  <c r="CB1178" i="17"/>
  <c r="CB1194" i="17"/>
  <c r="CB1064" i="17"/>
  <c r="CA986" i="17"/>
  <c r="CD967" i="17"/>
  <c r="CC953" i="17"/>
  <c r="CC952" i="17"/>
  <c r="CB902" i="17"/>
  <c r="CC283" i="17"/>
  <c r="CA98" i="17"/>
  <c r="CA688" i="17"/>
  <c r="CD688" i="17"/>
  <c r="CC688" i="17"/>
  <c r="CB688" i="17"/>
  <c r="CC813" i="17"/>
  <c r="CB813" i="17"/>
  <c r="CA813" i="17"/>
  <c r="CB846" i="17"/>
  <c r="CA846" i="17"/>
  <c r="CC902" i="17"/>
  <c r="CD820" i="17"/>
  <c r="CC820" i="17"/>
  <c r="CA820" i="17"/>
  <c r="CD472" i="17"/>
  <c r="CC472" i="17"/>
  <c r="CB436" i="17"/>
  <c r="CA133" i="17"/>
  <c r="CB133" i="17"/>
  <c r="CC910" i="17"/>
  <c r="CD910" i="17"/>
  <c r="CA910" i="17"/>
  <c r="CB131" i="17"/>
  <c r="CA366" i="17"/>
  <c r="CC623" i="17"/>
  <c r="CB623" i="17"/>
  <c r="CD368" i="17"/>
  <c r="CC651" i="17"/>
  <c r="CA651" i="17"/>
  <c r="CC1064" i="17"/>
  <c r="CB822" i="17"/>
  <c r="CA822" i="17"/>
  <c r="CA466" i="17"/>
  <c r="CC466" i="17"/>
  <c r="CD466" i="17"/>
  <c r="CD952" i="17"/>
  <c r="CB880" i="17"/>
  <c r="BY2" i="17"/>
  <c r="CD772" i="17"/>
  <c r="CC772" i="17"/>
  <c r="CA277" i="17"/>
  <c r="CA707" i="17"/>
  <c r="CD707" i="17"/>
  <c r="CC607" i="17"/>
  <c r="CD607" i="17"/>
  <c r="CB607" i="17"/>
  <c r="CA453" i="17"/>
  <c r="CC453" i="17"/>
  <c r="CD453" i="17"/>
  <c r="CB453" i="17"/>
  <c r="CC489" i="17"/>
  <c r="CD489" i="17"/>
  <c r="CB295" i="17"/>
  <c r="CB1147" i="17"/>
  <c r="CA1335" i="17"/>
  <c r="CD1339" i="17"/>
  <c r="CA1316" i="17"/>
  <c r="CC1316" i="17"/>
  <c r="CD991" i="17"/>
  <c r="CB928" i="17"/>
  <c r="CB868" i="17"/>
  <c r="CA486" i="17"/>
  <c r="CA352" i="17"/>
  <c r="CA295" i="17"/>
  <c r="CA283" i="17"/>
  <c r="CA329" i="17"/>
  <c r="CB250" i="17"/>
  <c r="CB444" i="17"/>
  <c r="CC81" i="17"/>
  <c r="CA81" i="17"/>
  <c r="CC1334" i="17"/>
  <c r="CB1242" i="17"/>
  <c r="CB998" i="17"/>
  <c r="CD418" i="17"/>
  <c r="CC865" i="17"/>
  <c r="CD865" i="17"/>
  <c r="CA865" i="17"/>
  <c r="CB587" i="17"/>
  <c r="CC587" i="17"/>
  <c r="CA587" i="17"/>
  <c r="CD537" i="17"/>
  <c r="CA537" i="17"/>
  <c r="CD347" i="17"/>
  <c r="CA279" i="17"/>
  <c r="CD351" i="17"/>
  <c r="CC478" i="17"/>
  <c r="CD478" i="17"/>
  <c r="CB277" i="17"/>
  <c r="CB829" i="17"/>
  <c r="CA829" i="17"/>
  <c r="CD829" i="17"/>
  <c r="CA701" i="17"/>
  <c r="CD701" i="17"/>
  <c r="CC701" i="17"/>
  <c r="CB701" i="17"/>
  <c r="CC452" i="17"/>
  <c r="CD452" i="17"/>
  <c r="CD1361" i="17"/>
  <c r="CB887" i="17"/>
  <c r="CB912" i="17"/>
  <c r="CD912" i="17"/>
  <c r="CD444" i="17"/>
  <c r="CB506" i="17"/>
  <c r="CD506" i="17"/>
  <c r="CA1339" i="17"/>
  <c r="CC1339" i="17"/>
  <c r="CC1243" i="17"/>
  <c r="CA880" i="17"/>
  <c r="CA703" i="17"/>
  <c r="CD703" i="17"/>
  <c r="CC703" i="17"/>
  <c r="CB703" i="17"/>
  <c r="CA378" i="17"/>
  <c r="CB1074" i="17"/>
  <c r="CC939" i="17"/>
  <c r="CA1010" i="17"/>
  <c r="CC1010" i="17"/>
  <c r="CC1146" i="17"/>
  <c r="CC1024" i="17"/>
  <c r="CC1360" i="17"/>
  <c r="CD1335" i="17"/>
  <c r="CC1305" i="17"/>
  <c r="CB1316" i="17"/>
  <c r="CB939" i="17"/>
  <c r="CC1230" i="17"/>
  <c r="CC1074" i="17"/>
  <c r="CB881" i="17"/>
  <c r="CB926" i="17"/>
  <c r="CA772" i="17"/>
  <c r="CD683" i="17"/>
  <c r="CB641" i="17"/>
  <c r="CB707" i="17"/>
  <c r="CA420" i="17"/>
  <c r="CB533" i="17"/>
  <c r="CD486" i="17"/>
  <c r="CB378" i="17"/>
  <c r="CB420" i="17"/>
  <c r="CC316" i="17"/>
  <c r="CB297" i="17"/>
  <c r="CA720" i="17"/>
  <c r="CD720" i="17"/>
  <c r="CC720" i="17"/>
  <c r="CB720" i="17"/>
  <c r="CA489" i="17"/>
  <c r="CC131" i="17"/>
  <c r="CA131" i="17"/>
  <c r="CB531" i="17"/>
  <c r="CD531" i="17"/>
  <c r="CD986" i="17"/>
  <c r="CB799" i="17"/>
  <c r="CD799" i="17"/>
  <c r="CA799" i="17"/>
  <c r="CA498" i="17"/>
  <c r="CD498" i="17"/>
  <c r="CB498" i="17"/>
  <c r="CA861" i="17"/>
  <c r="CC861" i="17"/>
  <c r="CD861" i="17"/>
  <c r="CC411" i="17"/>
  <c r="CA393" i="17"/>
  <c r="CC297" i="17"/>
  <c r="CD311" i="17"/>
  <c r="CB368" i="17"/>
  <c r="CB381" i="17"/>
  <c r="CD283" i="17"/>
  <c r="CB273" i="17"/>
  <c r="CC305" i="17"/>
  <c r="CA347" i="17"/>
  <c r="CC277" i="17"/>
  <c r="CC335" i="17"/>
  <c r="CC279" i="17"/>
  <c r="CA171" i="17"/>
  <c r="CD147" i="17"/>
  <c r="CD178" i="17"/>
  <c r="CD106" i="17"/>
  <c r="CD125" i="17"/>
  <c r="CA47" i="17"/>
  <c r="CC254" i="17"/>
  <c r="CA407" i="17"/>
  <c r="CB1360" i="17"/>
  <c r="CC1191" i="17"/>
  <c r="CA991" i="17"/>
  <c r="CB991" i="17"/>
  <c r="CC392" i="17"/>
  <c r="CB397" i="17"/>
  <c r="CC355" i="17"/>
  <c r="CD1243" i="17"/>
  <c r="CA291" i="17"/>
  <c r="CC416" i="17"/>
  <c r="CD384" i="17"/>
  <c r="CC431" i="17"/>
  <c r="CC366" i="17"/>
  <c r="CA311" i="17"/>
  <c r="CD291" i="17"/>
  <c r="CD287" i="17"/>
  <c r="CC383" i="17"/>
  <c r="CB285" i="17"/>
  <c r="CC287" i="17"/>
  <c r="CD98" i="17"/>
  <c r="CB178" i="17"/>
  <c r="CA39" i="17"/>
  <c r="CD877" i="17"/>
  <c r="CC290" i="17"/>
  <c r="CD140" i="17"/>
  <c r="CD399" i="17"/>
  <c r="CA160" i="17"/>
  <c r="CA1360" i="17"/>
  <c r="CC1244" i="17"/>
  <c r="CD990" i="17"/>
  <c r="CD871" i="17"/>
  <c r="CD1305" i="17"/>
  <c r="CD1064" i="17"/>
  <c r="CC291" i="17"/>
  <c r="CB418" i="17"/>
  <c r="CD279" i="17"/>
  <c r="CC378" i="17"/>
  <c r="CA285" i="17"/>
  <c r="CD348" i="17"/>
  <c r="CA348" i="17"/>
  <c r="CD189" i="17"/>
  <c r="CC183" i="17"/>
  <c r="CD159" i="17"/>
  <c r="CA92" i="17"/>
  <c r="CA16" i="17"/>
  <c r="CB12" i="17"/>
  <c r="CD424" i="17"/>
  <c r="CB227" i="17"/>
  <c r="CD70" i="17"/>
  <c r="CA952" i="17"/>
  <c r="CB979" i="17"/>
  <c r="CC954" i="17"/>
  <c r="CB920" i="17"/>
  <c r="CA397" i="17"/>
  <c r="CB64" i="17"/>
  <c r="CD16" i="17"/>
  <c r="CD1072" i="17"/>
  <c r="CB348" i="17"/>
  <c r="CC179" i="17"/>
  <c r="CB341" i="17"/>
  <c r="CC377" i="17"/>
  <c r="CC232" i="17"/>
  <c r="CC418" i="17"/>
  <c r="CB386" i="17"/>
  <c r="CB392" i="17"/>
  <c r="CB377" i="17"/>
  <c r="CB411" i="17"/>
  <c r="CC368" i="17"/>
  <c r="CB281" i="17"/>
  <c r="CB311" i="17"/>
  <c r="CD295" i="17"/>
  <c r="CB324" i="17"/>
  <c r="CC281" i="17"/>
  <c r="CB82" i="17"/>
  <c r="CD171" i="17"/>
  <c r="CA106" i="17"/>
  <c r="CC127" i="17"/>
  <c r="CC82" i="17"/>
  <c r="CA12" i="17"/>
  <c r="CC93" i="17"/>
  <c r="CA564" i="17"/>
  <c r="CA90" i="17"/>
  <c r="CC1156" i="17"/>
  <c r="CB966" i="17"/>
  <c r="CB986" i="17"/>
  <c r="CA920" i="17"/>
  <c r="CC47" i="17"/>
  <c r="CC1182" i="17"/>
  <c r="CC1160" i="17"/>
  <c r="CA1076" i="17"/>
  <c r="CB1335" i="17"/>
  <c r="CA441" i="17"/>
  <c r="CD441" i="17"/>
  <c r="CB441" i="17"/>
  <c r="CC640" i="17"/>
  <c r="CA640" i="17"/>
  <c r="CB640" i="17"/>
  <c r="CD640" i="17"/>
  <c r="BW3" i="17"/>
  <c r="CC1149" i="17"/>
  <c r="CB1029" i="17"/>
  <c r="CA456" i="17"/>
  <c r="CD969" i="17"/>
  <c r="CB969" i="17"/>
  <c r="CC1192" i="17"/>
  <c r="CB1185" i="17"/>
  <c r="CD1185" i="17"/>
  <c r="CC595" i="17"/>
  <c r="CD595" i="17"/>
  <c r="BT4" i="17"/>
  <c r="BX4" i="17"/>
  <c r="B5" i="17"/>
  <c r="BT5" i="17" s="1"/>
  <c r="CF4" i="17"/>
  <c r="CC561" i="17"/>
  <c r="CD561" i="17"/>
  <c r="CA666" i="17"/>
  <c r="CB666" i="17"/>
  <c r="CD666" i="17"/>
  <c r="CC490" i="17"/>
  <c r="CD490" i="17"/>
  <c r="CC863" i="17"/>
  <c r="CD863" i="17"/>
  <c r="CA863" i="17"/>
  <c r="CA696" i="17"/>
  <c r="CD696" i="17"/>
  <c r="CC696" i="17"/>
  <c r="CB696" i="17"/>
  <c r="CB157" i="17"/>
  <c r="CA157" i="17"/>
  <c r="CC157" i="17"/>
  <c r="CA501" i="17"/>
  <c r="CD501" i="17"/>
  <c r="CB501" i="17"/>
  <c r="CD836" i="17"/>
  <c r="CC836" i="17"/>
  <c r="CA857" i="17"/>
  <c r="CB857" i="17"/>
  <c r="CC857" i="17"/>
  <c r="CB542" i="17"/>
  <c r="CA542" i="17"/>
  <c r="CD542" i="17"/>
  <c r="CB512" i="17"/>
  <c r="CA512" i="17"/>
  <c r="CD512" i="17"/>
  <c r="CD1231" i="17"/>
  <c r="CA269" i="17"/>
  <c r="CD779" i="17"/>
  <c r="CC779" i="17"/>
  <c r="CB621" i="17"/>
  <c r="CA621" i="17"/>
  <c r="CD621" i="17"/>
  <c r="CC401" i="17"/>
  <c r="CC269" i="17"/>
  <c r="CA127" i="17"/>
  <c r="BY4" i="17"/>
  <c r="CA679" i="17"/>
  <c r="CC679" i="17"/>
  <c r="CD850" i="17"/>
  <c r="CC850" i="17"/>
  <c r="CB850" i="17"/>
  <c r="CA672" i="17"/>
  <c r="CC672" i="17"/>
  <c r="CB672" i="17"/>
  <c r="CD791" i="17"/>
  <c r="CA791" i="17"/>
  <c r="CB791" i="17"/>
  <c r="CD638" i="17"/>
  <c r="CC638" i="17"/>
  <c r="CB638" i="17"/>
  <c r="CA664" i="17"/>
  <c r="CB664" i="17"/>
  <c r="CD664" i="17"/>
  <c r="CA1149" i="17"/>
  <c r="CA1147" i="17"/>
  <c r="CA942" i="17"/>
  <c r="CA964" i="17"/>
  <c r="CC683" i="17"/>
  <c r="CC476" i="17"/>
  <c r="CA377" i="17"/>
  <c r="CA355" i="17"/>
  <c r="CB427" i="17"/>
  <c r="CC443" i="17"/>
  <c r="CD211" i="17"/>
  <c r="CD217" i="17"/>
  <c r="CD205" i="17"/>
  <c r="CC195" i="17"/>
  <c r="CB81" i="17"/>
  <c r="CB262" i="17"/>
  <c r="CC246" i="17"/>
  <c r="CB153" i="17"/>
  <c r="CC64" i="17"/>
  <c r="CA64" i="17"/>
  <c r="CC142" i="17"/>
  <c r="CA871" i="17"/>
  <c r="CB797" i="17"/>
  <c r="CC395" i="17"/>
  <c r="CD242" i="17"/>
  <c r="CC1158" i="17"/>
  <c r="CA1197" i="17"/>
  <c r="CC1076" i="17"/>
  <c r="CA1073" i="17"/>
  <c r="CB919" i="17"/>
  <c r="CB951" i="17"/>
  <c r="CA367" i="17"/>
  <c r="CB65" i="17"/>
  <c r="CD157" i="17"/>
  <c r="CB888" i="17"/>
  <c r="CA401" i="17"/>
  <c r="CD401" i="17"/>
  <c r="CB367" i="17"/>
  <c r="CA140" i="17"/>
  <c r="CB140" i="17"/>
  <c r="CB551" i="17"/>
  <c r="CB355" i="17"/>
  <c r="CD262" i="17"/>
  <c r="CB73" i="17"/>
  <c r="CB150" i="17"/>
  <c r="CA551" i="17"/>
  <c r="CC1238" i="17"/>
  <c r="CD1076" i="17"/>
  <c r="CB1047" i="17"/>
  <c r="CA919" i="17"/>
  <c r="BU2" i="17"/>
  <c r="CA1012" i="17"/>
  <c r="CC951" i="17"/>
  <c r="CB351" i="17"/>
  <c r="CD951" i="17"/>
  <c r="CD337" i="17"/>
  <c r="CB217" i="17"/>
  <c r="CC147" i="17"/>
  <c r="CC185" i="17"/>
  <c r="CB142" i="17"/>
  <c r="CB14" i="17"/>
  <c r="CC14" i="17"/>
  <c r="BW4" i="17"/>
  <c r="CA645" i="17"/>
  <c r="CB515" i="17"/>
  <c r="CC1372" i="17"/>
  <c r="CD1158" i="17"/>
  <c r="CB1158" i="17"/>
  <c r="CD893" i="17"/>
  <c r="CD942" i="17"/>
  <c r="CB399" i="17"/>
  <c r="CB416" i="17"/>
  <c r="CC361" i="17"/>
  <c r="CB269" i="17"/>
  <c r="CC367" i="17"/>
  <c r="CD340" i="17"/>
  <c r="CB211" i="17"/>
  <c r="CB199" i="17"/>
  <c r="CD173" i="17"/>
  <c r="CD64" i="17"/>
  <c r="CB2" i="17"/>
  <c r="CD868" i="17"/>
  <c r="CB645" i="17"/>
  <c r="CC545" i="17"/>
  <c r="CB545" i="17"/>
  <c r="CA1372" i="17"/>
  <c r="CA893" i="17"/>
  <c r="CA395" i="17"/>
  <c r="CB1061" i="17"/>
  <c r="CB806" i="17"/>
  <c r="CA806" i="17"/>
  <c r="CC1255" i="17"/>
  <c r="CA1024" i="17"/>
  <c r="CD1024" i="17"/>
  <c r="CA1029" i="17"/>
  <c r="CB938" i="17"/>
  <c r="CC797" i="17"/>
  <c r="CD668" i="17"/>
  <c r="CD488" i="17"/>
  <c r="CD524" i="17"/>
  <c r="CA443" i="17"/>
  <c r="CB369" i="17"/>
  <c r="CC340" i="17"/>
  <c r="CA297" i="17"/>
  <c r="CC351" i="17"/>
  <c r="CD297" i="17"/>
  <c r="CD361" i="17"/>
  <c r="CC322" i="17"/>
  <c r="CD273" i="17"/>
  <c r="CD275" i="17"/>
  <c r="CC191" i="17"/>
  <c r="CB137" i="17"/>
  <c r="CB93" i="17"/>
  <c r="CA153" i="17"/>
  <c r="CA139" i="17"/>
  <c r="CD254" i="17"/>
  <c r="CC139" i="17"/>
  <c r="CD645" i="17"/>
  <c r="CC513" i="17"/>
  <c r="CA363" i="17"/>
  <c r="CD230" i="17"/>
  <c r="CA1255" i="17"/>
  <c r="CB1293" i="17"/>
  <c r="CD1255" i="17"/>
  <c r="CD14" i="17"/>
  <c r="CA1358" i="17"/>
  <c r="CD1288" i="17"/>
  <c r="CD1301" i="17"/>
  <c r="CB1255" i="17"/>
  <c r="CC1242" i="17"/>
  <c r="CA1242" i="17"/>
  <c r="CA1185" i="17"/>
  <c r="CC1029" i="17"/>
  <c r="CC966" i="17"/>
  <c r="CA416" i="17"/>
  <c r="CB401" i="17"/>
  <c r="CA354" i="17"/>
  <c r="CB313" i="17"/>
  <c r="CB335" i="17"/>
  <c r="CC337" i="17"/>
  <c r="CC273" i="17"/>
  <c r="CC197" i="17"/>
  <c r="CC203" i="17"/>
  <c r="CA142" i="17"/>
  <c r="CC140" i="17"/>
  <c r="CD81" i="17"/>
  <c r="BS4" i="17"/>
  <c r="CA882" i="17"/>
  <c r="CB513" i="17"/>
  <c r="CC258" i="17"/>
  <c r="CC551" i="17"/>
  <c r="CA876" i="17"/>
  <c r="CD404" i="17"/>
  <c r="CC1012" i="17"/>
  <c r="CB975" i="17"/>
  <c r="CA990" i="17"/>
  <c r="CC987" i="17"/>
  <c r="CA974" i="17"/>
  <c r="CC974" i="17"/>
  <c r="CB974" i="17"/>
  <c r="CD955" i="17"/>
  <c r="CA938" i="17"/>
  <c r="CD1281" i="17"/>
  <c r="CD381" i="17"/>
  <c r="CC1154" i="17"/>
  <c r="CB932" i="17"/>
  <c r="CD1298" i="17"/>
  <c r="CD1053" i="17"/>
  <c r="CA975" i="17"/>
  <c r="CB147" i="17"/>
  <c r="CD1170" i="17"/>
  <c r="CA1156" i="17"/>
  <c r="CB916" i="17"/>
  <c r="CD365" i="17"/>
  <c r="CA369" i="17"/>
  <c r="CC1315" i="17"/>
  <c r="CB836" i="17"/>
  <c r="CA836" i="17"/>
  <c r="CC352" i="17"/>
  <c r="CA1359" i="17"/>
  <c r="CC1336" i="17"/>
  <c r="CC1195" i="17"/>
  <c r="CB990" i="17"/>
  <c r="CA399" i="17"/>
  <c r="CD974" i="17"/>
  <c r="CC610" i="17"/>
  <c r="CB610" i="17"/>
  <c r="CB808" i="17"/>
  <c r="CD808" i="17"/>
  <c r="CA808" i="17"/>
  <c r="CD1353" i="17"/>
  <c r="CC1290" i="17"/>
  <c r="CD316" i="17"/>
  <c r="CC1196" i="17"/>
  <c r="CC275" i="17"/>
  <c r="CA262" i="17"/>
  <c r="CB271" i="17"/>
  <c r="CC1341" i="17"/>
  <c r="CB1241" i="17"/>
  <c r="CC1231" i="17"/>
  <c r="CB125" i="17"/>
  <c r="CD373" i="17"/>
  <c r="CD1172" i="17"/>
  <c r="CB963" i="17"/>
  <c r="CD226" i="17"/>
  <c r="CD269" i="17"/>
  <c r="CB171" i="17"/>
  <c r="CD12" i="17"/>
  <c r="CC867" i="17"/>
  <c r="CC1279" i="17"/>
  <c r="CA1143" i="17"/>
  <c r="CC930" i="17"/>
  <c r="CB815" i="17"/>
  <c r="CA759" i="17"/>
  <c r="CC699" i="17"/>
  <c r="CA434" i="17"/>
  <c r="CD356" i="17"/>
  <c r="CB303" i="17"/>
  <c r="CD271" i="17"/>
  <c r="CC1358" i="17"/>
  <c r="CA1326" i="17"/>
  <c r="CA1171" i="17"/>
  <c r="CA1051" i="17"/>
  <c r="CC876" i="17"/>
  <c r="CB987" i="17"/>
  <c r="CB287" i="17"/>
  <c r="CA162" i="17"/>
  <c r="CA1304" i="17"/>
  <c r="CC1326" i="17"/>
  <c r="CB1289" i="17"/>
  <c r="CC1229" i="17"/>
  <c r="CC1233" i="17"/>
  <c r="CC1181" i="17"/>
  <c r="CB1144" i="17"/>
  <c r="CC942" i="17"/>
  <c r="CD921" i="17"/>
  <c r="CC815" i="17"/>
  <c r="CB679" i="17"/>
  <c r="CB705" i="17"/>
  <c r="CC759" i="17"/>
  <c r="CD699" i="17"/>
  <c r="CA484" i="17"/>
  <c r="CA478" i="17"/>
  <c r="CB434" i="17"/>
  <c r="CD329" i="17"/>
  <c r="CB265" i="17"/>
  <c r="CA457" i="17"/>
  <c r="CD1242" i="17"/>
  <c r="CA1184" i="17"/>
  <c r="CD1193" i="17"/>
  <c r="CC456" i="17"/>
  <c r="CD456" i="17"/>
  <c r="CC404" i="17"/>
  <c r="CD2" i="17"/>
  <c r="CD679" i="17"/>
  <c r="CD705" i="17"/>
  <c r="CB550" i="17"/>
  <c r="CA303" i="17"/>
  <c r="CB329" i="17"/>
  <c r="CB356" i="17"/>
  <c r="CC364" i="17"/>
  <c r="CC303" i="17"/>
  <c r="CD158" i="17"/>
  <c r="CD65" i="17"/>
  <c r="CC868" i="17"/>
  <c r="CB747" i="17"/>
  <c r="CC457" i="17"/>
  <c r="CA427" i="17"/>
  <c r="CA1203" i="17"/>
  <c r="CA1053" i="17"/>
  <c r="CD880" i="17"/>
  <c r="CB911" i="17"/>
  <c r="CD911" i="17"/>
  <c r="CC880" i="17"/>
  <c r="CD593" i="17"/>
  <c r="CB593" i="17"/>
  <c r="CA1279" i="17"/>
  <c r="CC1184" i="17"/>
  <c r="CA1000" i="17"/>
  <c r="CB989" i="17"/>
  <c r="CB1000" i="17"/>
  <c r="CB930" i="17"/>
  <c r="CC921" i="17"/>
  <c r="CC932" i="17"/>
  <c r="CA921" i="17"/>
  <c r="CB942" i="17"/>
  <c r="CB670" i="17"/>
  <c r="CB685" i="17"/>
  <c r="CC550" i="17"/>
  <c r="CD484" i="17"/>
  <c r="CC398" i="17"/>
  <c r="CB478" i="17"/>
  <c r="CA364" i="17"/>
  <c r="CC271" i="17"/>
  <c r="CA265" i="17"/>
  <c r="CC747" i="17"/>
  <c r="CB364" i="17"/>
  <c r="CD1326" i="17"/>
  <c r="CA1293" i="17"/>
  <c r="CC1289" i="17"/>
  <c r="CA1208" i="17"/>
  <c r="CC50" i="17"/>
  <c r="CB1326" i="17"/>
  <c r="CD989" i="17"/>
  <c r="CC768" i="17"/>
  <c r="CA768" i="17"/>
  <c r="CB675" i="17"/>
  <c r="CC670" i="17"/>
  <c r="CC685" i="17"/>
  <c r="CC625" i="17"/>
  <c r="CD550" i="17"/>
  <c r="CC484" i="17"/>
  <c r="CC422" i="17"/>
  <c r="CC230" i="17"/>
  <c r="CB158" i="17"/>
  <c r="CB177" i="17"/>
  <c r="CC165" i="17"/>
  <c r="CA73" i="17"/>
  <c r="CC2" i="17"/>
  <c r="CA810" i="17"/>
  <c r="CD747" i="17"/>
  <c r="CC265" i="17"/>
  <c r="CA989" i="17"/>
  <c r="CC965" i="17"/>
  <c r="CD398" i="17"/>
  <c r="CB354" i="17"/>
  <c r="CD221" i="17"/>
  <c r="CC58" i="17"/>
  <c r="CA99" i="17"/>
  <c r="CC891" i="17"/>
  <c r="CD891" i="17"/>
  <c r="CB1336" i="17"/>
  <c r="CD1289" i="17"/>
  <c r="CD1290" i="17"/>
  <c r="CA1231" i="17"/>
  <c r="CD1196" i="17"/>
  <c r="CD1184" i="17"/>
  <c r="CA1172" i="17"/>
  <c r="CC1059" i="17"/>
  <c r="CC1000" i="17"/>
  <c r="CD968" i="17"/>
  <c r="CB891" i="17"/>
  <c r="CB768" i="17"/>
  <c r="CC675" i="17"/>
  <c r="CA625" i="17"/>
  <c r="CD670" i="17"/>
  <c r="CB759" i="17"/>
  <c r="CD685" i="17"/>
  <c r="CB625" i="17"/>
  <c r="CB230" i="17"/>
  <c r="CA177" i="17"/>
  <c r="CC65" i="17"/>
  <c r="CA65" i="17"/>
  <c r="CD810" i="17"/>
  <c r="CA417" i="17"/>
  <c r="CD417" i="17"/>
  <c r="CA356" i="17"/>
  <c r="CC1203" i="17"/>
  <c r="CB1180" i="17"/>
  <c r="CA1047" i="17"/>
  <c r="CD966" i="17"/>
  <c r="CC859" i="17"/>
  <c r="CD859" i="17"/>
  <c r="CB608" i="17"/>
  <c r="CD608" i="17"/>
  <c r="CA608" i="17"/>
  <c r="CA1289" i="17"/>
  <c r="CA1229" i="17"/>
  <c r="CA1361" i="17"/>
  <c r="CC1353" i="17"/>
  <c r="CC1147" i="17"/>
  <c r="CA968" i="17"/>
  <c r="CC877" i="17"/>
  <c r="CA926" i="17"/>
  <c r="CD675" i="17"/>
  <c r="CB699" i="17"/>
  <c r="CB398" i="17"/>
  <c r="CC324" i="17"/>
  <c r="CB422" i="17"/>
  <c r="CA271" i="17"/>
  <c r="CA230" i="17"/>
  <c r="CA2" i="17"/>
  <c r="CC1193" i="17"/>
  <c r="CA981" i="17"/>
  <c r="CC899" i="17"/>
  <c r="CD899" i="17"/>
  <c r="CC354" i="17"/>
  <c r="CA381" i="17"/>
  <c r="CA351" i="17"/>
  <c r="CD376" i="17"/>
  <c r="CA130" i="17"/>
  <c r="CC531" i="17"/>
  <c r="CD534" i="17"/>
  <c r="CC534" i="17"/>
  <c r="CB534" i="17"/>
  <c r="CD525" i="17"/>
  <c r="CC525" i="17"/>
  <c r="CB525" i="17"/>
  <c r="CC585" i="17"/>
  <c r="CB585" i="17"/>
  <c r="CA585" i="17"/>
  <c r="CD549" i="17"/>
  <c r="CC549" i="17"/>
  <c r="CA549" i="17"/>
  <c r="CA525" i="17"/>
  <c r="CD543" i="17"/>
  <c r="CA543" i="17"/>
  <c r="CC107" i="17"/>
  <c r="CD144" i="17"/>
  <c r="CA93" i="17"/>
  <c r="CA70" i="17"/>
  <c r="CD123" i="17"/>
  <c r="CB123" i="17"/>
  <c r="CD150" i="17"/>
  <c r="CB144" i="17"/>
  <c r="CB70" i="17"/>
  <c r="CB107" i="17"/>
  <c r="CC70" i="17"/>
  <c r="CC150" i="17"/>
  <c r="CC90" i="17"/>
  <c r="CD90" i="17"/>
  <c r="CA333" i="17"/>
  <c r="CC209" i="17"/>
  <c r="CD314" i="17"/>
  <c r="CC213" i="17"/>
  <c r="CA320" i="17"/>
  <c r="CD181" i="17"/>
  <c r="CD185" i="17"/>
  <c r="CB92" i="17"/>
  <c r="CA207" i="17"/>
  <c r="CB905" i="17"/>
  <c r="CD905" i="17"/>
  <c r="CA905" i="17"/>
  <c r="CA773" i="17"/>
  <c r="CD773" i="17"/>
  <c r="CD562" i="17"/>
  <c r="CC562" i="17"/>
  <c r="CB562" i="17"/>
  <c r="CA562" i="17"/>
  <c r="CC502" i="17"/>
  <c r="CD502" i="17"/>
  <c r="CA502" i="17"/>
  <c r="CD289" i="17"/>
  <c r="CB535" i="17"/>
  <c r="CD535" i="17"/>
  <c r="CC535" i="17"/>
  <c r="CA535" i="17"/>
  <c r="BV4" i="17"/>
  <c r="BZ4" i="17"/>
  <c r="BU4" i="17"/>
  <c r="CH4" i="17"/>
  <c r="CD749" i="17"/>
  <c r="CA749" i="17"/>
  <c r="CB749" i="17"/>
  <c r="CD786" i="17"/>
  <c r="CA786" i="17"/>
  <c r="CB659" i="17"/>
  <c r="CC659" i="17"/>
  <c r="CA659" i="17"/>
  <c r="CB510" i="17"/>
  <c r="CA510" i="17"/>
  <c r="CB526" i="17"/>
  <c r="CD526" i="17"/>
  <c r="CC526" i="17"/>
  <c r="CA526" i="17"/>
  <c r="CB520" i="17"/>
  <c r="CD520" i="17"/>
  <c r="CC520" i="17"/>
  <c r="CA520" i="17"/>
  <c r="CD479" i="17"/>
  <c r="CA479" i="17"/>
  <c r="CD201" i="17"/>
  <c r="CA213" i="17"/>
  <c r="CA199" i="17"/>
  <c r="CD93" i="17"/>
  <c r="CD867" i="17"/>
  <c r="CC897" i="17"/>
  <c r="CD897" i="17"/>
  <c r="CA897" i="17"/>
  <c r="CB821" i="17"/>
  <c r="CA821" i="17"/>
  <c r="CD821" i="17"/>
  <c r="CD602" i="17"/>
  <c r="CC602" i="17"/>
  <c r="CB602" i="17"/>
  <c r="CA602" i="17"/>
  <c r="CA751" i="17"/>
  <c r="CD751" i="17"/>
  <c r="CC751" i="17"/>
  <c r="CB751" i="17"/>
  <c r="CD764" i="17"/>
  <c r="CA764" i="17"/>
  <c r="CB898" i="17"/>
  <c r="CD898" i="17"/>
  <c r="CA898" i="17"/>
  <c r="CC424" i="17"/>
  <c r="CA275" i="17"/>
  <c r="CB469" i="17"/>
  <c r="CA469" i="17"/>
  <c r="CC589" i="17"/>
  <c r="CB589" i="17"/>
  <c r="CA589" i="17"/>
  <c r="CB488" i="17"/>
  <c r="CA488" i="17"/>
  <c r="CA250" i="17"/>
  <c r="CC504" i="17"/>
  <c r="CD504" i="17"/>
  <c r="CA504" i="17"/>
  <c r="CD333" i="17"/>
  <c r="CD324" i="17"/>
  <c r="CD313" i="17"/>
  <c r="CD199" i="17"/>
  <c r="CD191" i="17"/>
  <c r="CA218" i="17"/>
  <c r="CA191" i="17"/>
  <c r="CC173" i="17"/>
  <c r="CB900" i="17"/>
  <c r="CA900" i="17"/>
  <c r="CD900" i="17"/>
  <c r="CB903" i="17"/>
  <c r="CD903" i="17"/>
  <c r="CA903" i="17"/>
  <c r="CB805" i="17"/>
  <c r="CD805" i="17"/>
  <c r="CA805" i="17"/>
  <c r="CD493" i="17"/>
  <c r="CA493" i="17"/>
  <c r="CC598" i="17"/>
  <c r="CB598" i="17"/>
  <c r="CA598" i="17"/>
  <c r="CD596" i="17"/>
  <c r="CC596" i="17"/>
  <c r="CB596" i="17"/>
  <c r="CA596" i="17"/>
  <c r="CD477" i="17"/>
  <c r="CC477" i="17"/>
  <c r="CB477" i="17"/>
  <c r="CA477" i="17"/>
  <c r="CA422" i="17"/>
  <c r="CA383" i="17"/>
  <c r="CC163" i="17"/>
  <c r="CD427" i="17"/>
  <c r="CB492" i="17"/>
  <c r="CA492" i="17"/>
  <c r="CB90" i="17"/>
  <c r="CB337" i="17"/>
  <c r="CB209" i="17"/>
  <c r="CB203" i="17"/>
  <c r="CA209" i="17"/>
  <c r="CB892" i="17"/>
  <c r="CA892" i="17"/>
  <c r="CD892" i="17"/>
  <c r="CB814" i="17"/>
  <c r="CA814" i="17"/>
  <c r="CD814" i="17"/>
  <c r="CC895" i="17"/>
  <c r="CD895" i="17"/>
  <c r="CA895" i="17"/>
  <c r="CB507" i="17"/>
  <c r="CD507" i="17"/>
  <c r="CC507" i="17"/>
  <c r="CA507" i="17"/>
  <c r="CB571" i="17"/>
  <c r="CA571" i="17"/>
  <c r="CD571" i="17"/>
  <c r="CC571" i="17"/>
  <c r="CB517" i="17"/>
  <c r="CA517" i="17"/>
  <c r="CD517" i="17"/>
  <c r="CC517" i="17"/>
  <c r="CB472" i="17"/>
  <c r="CA472" i="17"/>
  <c r="CC500" i="17"/>
  <c r="CA500" i="17"/>
  <c r="CD500" i="17"/>
  <c r="CC242" i="17"/>
  <c r="CB536" i="17"/>
  <c r="CA536" i="17"/>
  <c r="CC420" i="17"/>
  <c r="CB289" i="17"/>
  <c r="CC556" i="17"/>
  <c r="CB556" i="17"/>
  <c r="CA556" i="17"/>
  <c r="CA102" i="17"/>
  <c r="CD884" i="17"/>
  <c r="CA884" i="17"/>
  <c r="CB595" i="17"/>
  <c r="CA595" i="17"/>
  <c r="CD762" i="17"/>
  <c r="CA762" i="17"/>
  <c r="CC906" i="17"/>
  <c r="CD906" i="17"/>
  <c r="CA906" i="17"/>
  <c r="CA554" i="17"/>
  <c r="CD554" i="17"/>
  <c r="CC554" i="17"/>
  <c r="CB554" i="17"/>
  <c r="CB832" i="17"/>
  <c r="CD832" i="17"/>
  <c r="CA832" i="17"/>
  <c r="CC532" i="17"/>
  <c r="CB532" i="17"/>
  <c r="CA532" i="17"/>
  <c r="CD532" i="17"/>
  <c r="CC73" i="17"/>
  <c r="CA374" i="17"/>
  <c r="CC450" i="17"/>
  <c r="CA450" i="17"/>
  <c r="CC496" i="17"/>
  <c r="CD496" i="17"/>
  <c r="CA496" i="17"/>
  <c r="CB442" i="17"/>
  <c r="CC442" i="17"/>
  <c r="CD442" i="17"/>
  <c r="CD318" i="17"/>
  <c r="CB201" i="17"/>
  <c r="CC201" i="17"/>
  <c r="CA318" i="17"/>
  <c r="BU3" i="17"/>
  <c r="CA877" i="17"/>
  <c r="CB801" i="17"/>
  <c r="CA801" i="17"/>
  <c r="CD801" i="17"/>
  <c r="CB561" i="17"/>
  <c r="CA561" i="17"/>
  <c r="CD458" i="17"/>
  <c r="CC458" i="17"/>
  <c r="CB458" i="17"/>
  <c r="CA458" i="17"/>
  <c r="CC494" i="17"/>
  <c r="CD494" i="17"/>
  <c r="CA494" i="17"/>
  <c r="CB490" i="17"/>
  <c r="CA490" i="17"/>
  <c r="CB318" i="17"/>
  <c r="CB213" i="17"/>
  <c r="CD209" i="17"/>
  <c r="CC333" i="17"/>
  <c r="CD213" i="17"/>
  <c r="CC913" i="17"/>
  <c r="CD913" i="17"/>
  <c r="CB913" i="17"/>
  <c r="CA913" i="17"/>
  <c r="CB877" i="17"/>
  <c r="CD647" i="17"/>
  <c r="CA647" i="17"/>
  <c r="CC647" i="17"/>
  <c r="CB647" i="17"/>
  <c r="CB890" i="17"/>
  <c r="CD890" i="17"/>
  <c r="CA890" i="17"/>
  <c r="CB825" i="17"/>
  <c r="CD825" i="17"/>
  <c r="CA825" i="17"/>
  <c r="CB790" i="17"/>
  <c r="CD790" i="17"/>
  <c r="CA790" i="17"/>
  <c r="CD888" i="17"/>
  <c r="CA888" i="17"/>
  <c r="CC539" i="17"/>
  <c r="CB539" i="17"/>
  <c r="CA539" i="17"/>
  <c r="CC590" i="17"/>
  <c r="CB590" i="17"/>
  <c r="CA590" i="17"/>
  <c r="CB163" i="17"/>
  <c r="CA1288" i="17"/>
  <c r="CB1292" i="17"/>
  <c r="CC1288" i="17"/>
  <c r="CA1277" i="17"/>
  <c r="CD1192" i="17"/>
  <c r="CD1179" i="17"/>
  <c r="CD1145" i="17"/>
  <c r="CC1145" i="17"/>
  <c r="CA1146" i="17"/>
  <c r="CA1148" i="17"/>
  <c r="CC1144" i="17"/>
  <c r="CB1024" i="17"/>
  <c r="CD1059" i="17"/>
  <c r="CA967" i="17"/>
  <c r="CA955" i="17"/>
  <c r="CC967" i="17"/>
  <c r="CB637" i="17"/>
  <c r="CA637" i="17"/>
  <c r="CD637" i="17"/>
  <c r="CC637" i="17"/>
  <c r="CD555" i="17"/>
  <c r="CC555" i="17"/>
  <c r="CB555" i="17"/>
  <c r="CA555" i="17"/>
  <c r="CD530" i="17"/>
  <c r="CC530" i="17"/>
  <c r="CB530" i="17"/>
  <c r="CA530" i="17"/>
  <c r="CD475" i="17"/>
  <c r="CC475" i="17"/>
  <c r="CB475" i="17"/>
  <c r="CA475" i="17"/>
  <c r="CB307" i="17"/>
  <c r="CB305" i="17"/>
  <c r="CB327" i="17"/>
  <c r="CC329" i="17"/>
  <c r="CA337" i="17"/>
  <c r="CD335" i="17"/>
  <c r="CD187" i="17"/>
  <c r="CD305" i="17"/>
  <c r="CB195" i="17"/>
  <c r="CA201" i="17"/>
  <c r="CB185" i="17"/>
  <c r="CA183" i="17"/>
  <c r="CC181" i="17"/>
  <c r="CC102" i="17"/>
  <c r="CC144" i="17"/>
  <c r="CC1179" i="17"/>
  <c r="BY916" i="17"/>
  <c r="CF916" i="17"/>
  <c r="BX916" i="17"/>
  <c r="BW916" i="17"/>
  <c r="BV916" i="17"/>
  <c r="BU916" i="17"/>
  <c r="B917" i="17"/>
  <c r="BT916" i="17"/>
  <c r="BS916" i="17"/>
  <c r="CH916" i="17"/>
  <c r="BZ916" i="17"/>
  <c r="CC928" i="17"/>
  <c r="CC756" i="17"/>
  <c r="CB756" i="17"/>
  <c r="CA756" i="17"/>
  <c r="CD756" i="17"/>
  <c r="CD657" i="17"/>
  <c r="CA657" i="17"/>
  <c r="CC657" i="17"/>
  <c r="CB657" i="17"/>
  <c r="CC631" i="17"/>
  <c r="CB631" i="17"/>
  <c r="CA631" i="17"/>
  <c r="CD631" i="17"/>
  <c r="CD728" i="17"/>
  <c r="CC728" i="17"/>
  <c r="CB728" i="17"/>
  <c r="CA728" i="17"/>
  <c r="CD630" i="17"/>
  <c r="CC630" i="17"/>
  <c r="CB630" i="17"/>
  <c r="CA630" i="17"/>
  <c r="CD635" i="17"/>
  <c r="CC635" i="17"/>
  <c r="CB635" i="17"/>
  <c r="CA635" i="17"/>
  <c r="CD331" i="17"/>
  <c r="CB1353" i="17"/>
  <c r="CD1304" i="17"/>
  <c r="CB1279" i="17"/>
  <c r="CD1276" i="17"/>
  <c r="CC1227" i="17"/>
  <c r="CD1229" i="17"/>
  <c r="CA1233" i="17"/>
  <c r="CA1179" i="17"/>
  <c r="CC1143" i="17"/>
  <c r="CD1023" i="17"/>
  <c r="CC968" i="17"/>
  <c r="CC955" i="17"/>
  <c r="CA930" i="17"/>
  <c r="CC752" i="17"/>
  <c r="CB752" i="17"/>
  <c r="CA752" i="17"/>
  <c r="CD752" i="17"/>
  <c r="CD932" i="17"/>
  <c r="CD572" i="17"/>
  <c r="CC572" i="17"/>
  <c r="CB572" i="17"/>
  <c r="CA572" i="17"/>
  <c r="CD521" i="17"/>
  <c r="CC521" i="17"/>
  <c r="CB521" i="17"/>
  <c r="CA521" i="17"/>
  <c r="CC463" i="17"/>
  <c r="CB463" i="17"/>
  <c r="CA463" i="17"/>
  <c r="CD463" i="17"/>
  <c r="CC448" i="17"/>
  <c r="CD448" i="17"/>
  <c r="CB448" i="17"/>
  <c r="CA448" i="17"/>
  <c r="CA314" i="17"/>
  <c r="CB193" i="17"/>
  <c r="CC187" i="17"/>
  <c r="CD183" i="17"/>
  <c r="CA226" i="17"/>
  <c r="CA195" i="17"/>
  <c r="CB127" i="17"/>
  <c r="CA1314" i="17"/>
  <c r="CC1292" i="17"/>
  <c r="CA1292" i="17"/>
  <c r="CB1227" i="17"/>
  <c r="CB1173" i="17"/>
  <c r="CC1173" i="17"/>
  <c r="CC1194" i="17"/>
  <c r="CC1172" i="17"/>
  <c r="CD1148" i="17"/>
  <c r="CA1144" i="17"/>
  <c r="CA1023" i="17"/>
  <c r="CD1060" i="17"/>
  <c r="CA1060" i="17"/>
  <c r="CB1060" i="17"/>
  <c r="CC926" i="17"/>
  <c r="CD926" i="17"/>
  <c r="CC748" i="17"/>
  <c r="CB748" i="17"/>
  <c r="CA748" i="17"/>
  <c r="CD748" i="17"/>
  <c r="CD633" i="17"/>
  <c r="CC633" i="17"/>
  <c r="CB633" i="17"/>
  <c r="CA633" i="17"/>
  <c r="CC655" i="17"/>
  <c r="CB655" i="17"/>
  <c r="CD655" i="17"/>
  <c r="CA655" i="17"/>
  <c r="CC648" i="17"/>
  <c r="CD648" i="17"/>
  <c r="CB648" i="17"/>
  <c r="CA648" i="17"/>
  <c r="CC462" i="17"/>
  <c r="CB462" i="17"/>
  <c r="CA462" i="17"/>
  <c r="CD462" i="17"/>
  <c r="CA331" i="17"/>
  <c r="CA307" i="17"/>
  <c r="CA313" i="17"/>
  <c r="CD327" i="17"/>
  <c r="CD215" i="17"/>
  <c r="CD195" i="17"/>
  <c r="CB320" i="17"/>
  <c r="CA316" i="17"/>
  <c r="CC215" i="17"/>
  <c r="CA181" i="17"/>
  <c r="CC177" i="17"/>
  <c r="CB136" i="17"/>
  <c r="CA193" i="17"/>
  <c r="CA203" i="17"/>
  <c r="CC92" i="17"/>
  <c r="CD1336" i="17"/>
  <c r="CC1314" i="17"/>
  <c r="CC1286" i="17"/>
  <c r="CB1301" i="17"/>
  <c r="CA1286" i="17"/>
  <c r="CB1288" i="17"/>
  <c r="CC1277" i="17"/>
  <c r="CA1276" i="17"/>
  <c r="CA1183" i="17"/>
  <c r="CC1183" i="17"/>
  <c r="CD1183" i="17"/>
  <c r="CC1185" i="17"/>
  <c r="CA1194" i="17"/>
  <c r="CB1148" i="17"/>
  <c r="CB1143" i="17"/>
  <c r="CB1059" i="17"/>
  <c r="CB1023" i="17"/>
  <c r="CD950" i="17"/>
  <c r="CD944" i="17"/>
  <c r="CC938" i="17"/>
  <c r="CD928" i="17"/>
  <c r="CC754" i="17"/>
  <c r="CD754" i="17"/>
  <c r="CB754" i="17"/>
  <c r="CA754" i="17"/>
  <c r="CD634" i="17"/>
  <c r="CC634" i="17"/>
  <c r="CB634" i="17"/>
  <c r="CA634" i="17"/>
  <c r="CC644" i="17"/>
  <c r="CD644" i="17"/>
  <c r="CB644" i="17"/>
  <c r="CA644" i="17"/>
  <c r="CD563" i="17"/>
  <c r="CC563" i="17"/>
  <c r="CB563" i="17"/>
  <c r="CA563" i="17"/>
  <c r="CB461" i="17"/>
  <c r="CC461" i="17"/>
  <c r="CA461" i="17"/>
  <c r="CD461" i="17"/>
  <c r="CA327" i="17"/>
  <c r="CC360" i="17"/>
  <c r="CA324" i="17"/>
  <c r="CA187" i="17"/>
  <c r="CD165" i="17"/>
  <c r="CC1190" i="17"/>
  <c r="CB1142" i="17"/>
  <c r="CC750" i="17"/>
  <c r="CD750" i="17"/>
  <c r="CB750" i="17"/>
  <c r="CA750" i="17"/>
  <c r="CD632" i="17"/>
  <c r="CA632" i="17"/>
  <c r="CC632" i="17"/>
  <c r="CB632" i="17"/>
  <c r="CC646" i="17"/>
  <c r="CA646" i="17"/>
  <c r="CD646" i="17"/>
  <c r="CB646" i="17"/>
  <c r="CD606" i="17"/>
  <c r="CC606" i="17"/>
  <c r="CB606" i="17"/>
  <c r="CA606" i="17"/>
  <c r="CD538" i="17"/>
  <c r="CC538" i="17"/>
  <c r="CB538" i="17"/>
  <c r="CA538" i="17"/>
  <c r="CD459" i="17"/>
  <c r="CB459" i="17"/>
  <c r="CC459" i="17"/>
  <c r="CA459" i="17"/>
  <c r="CD307" i="17"/>
  <c r="CA360" i="17"/>
  <c r="CC218" i="17"/>
  <c r="CB218" i="17"/>
  <c r="CA211" i="17"/>
  <c r="CD177" i="17"/>
  <c r="CD193" i="17"/>
  <c r="CB1304" i="17"/>
  <c r="CB1277" i="17"/>
  <c r="CB1286" i="17"/>
  <c r="CB1290" i="17"/>
  <c r="CC1142" i="17"/>
  <c r="CA1192" i="17"/>
  <c r="CA1196" i="17"/>
  <c r="CA1145" i="17"/>
  <c r="CA1142" i="17"/>
  <c r="CB1146" i="17"/>
  <c r="CA944" i="17"/>
  <c r="CA928" i="17"/>
  <c r="CB944" i="17"/>
  <c r="CA963" i="17"/>
  <c r="CC746" i="17"/>
  <c r="CD746" i="17"/>
  <c r="CB746" i="17"/>
  <c r="CA746" i="17"/>
  <c r="CC642" i="17"/>
  <c r="CA642" i="17"/>
  <c r="CD642" i="17"/>
  <c r="CB642" i="17"/>
  <c r="CD597" i="17"/>
  <c r="CC597" i="17"/>
  <c r="CB597" i="17"/>
  <c r="CA597" i="17"/>
  <c r="CD360" i="17"/>
  <c r="CA305" i="17"/>
  <c r="CB183" i="17"/>
  <c r="CA197" i="17"/>
  <c r="CA185" i="17"/>
  <c r="CC1304" i="17"/>
  <c r="CB1314" i="17"/>
  <c r="CD1173" i="17"/>
  <c r="CD1190" i="17"/>
  <c r="CA1190" i="17"/>
  <c r="CB1145" i="17"/>
  <c r="CB950" i="17"/>
  <c r="CA950" i="17"/>
  <c r="CE915" i="17"/>
  <c r="CD653" i="17"/>
  <c r="CB653" i="17"/>
  <c r="CC653" i="17"/>
  <c r="CA653" i="17"/>
  <c r="CD529" i="17"/>
  <c r="CC529" i="17"/>
  <c r="CB529" i="17"/>
  <c r="CA529" i="17"/>
  <c r="CB474" i="17"/>
  <c r="CC474" i="17"/>
  <c r="CA474" i="17"/>
  <c r="CD474" i="17"/>
  <c r="CC480" i="17"/>
  <c r="CB480" i="17"/>
  <c r="CD480" i="17"/>
  <c r="CA480" i="17"/>
  <c r="CB331" i="17"/>
  <c r="CD352" i="17"/>
  <c r="CA136" i="17"/>
  <c r="CD127" i="17"/>
  <c r="CA215" i="17"/>
  <c r="CA205" i="17"/>
  <c r="CC136" i="17"/>
  <c r="CD102" i="17"/>
  <c r="BZ5" i="17" l="1"/>
  <c r="BS5" i="17"/>
  <c r="BW5" i="17"/>
  <c r="BV5" i="17"/>
  <c r="B6" i="17"/>
  <c r="BX6" i="17" s="1"/>
  <c r="BU5" i="17"/>
  <c r="BX5" i="17"/>
  <c r="CE3" i="17"/>
  <c r="CE4" i="17"/>
  <c r="CF5" i="17"/>
  <c r="BY5" i="17"/>
  <c r="CH5" i="17"/>
  <c r="CE2" i="17"/>
  <c r="CG4" i="17"/>
  <c r="CG2" i="17"/>
  <c r="CE916" i="17"/>
  <c r="CG3" i="17"/>
  <c r="CG916" i="17"/>
  <c r="BU917" i="17"/>
  <c r="B918" i="17"/>
  <c r="BT917" i="17"/>
  <c r="BS917" i="17"/>
  <c r="CH917" i="17"/>
  <c r="BZ917" i="17"/>
  <c r="BY917" i="17"/>
  <c r="CF917" i="17"/>
  <c r="BX917" i="17"/>
  <c r="BW917" i="17"/>
  <c r="BV917" i="17"/>
  <c r="CE5" i="17" l="1"/>
  <c r="BS6" i="17"/>
  <c r="BT6" i="17"/>
  <c r="B7" i="17"/>
  <c r="BX7" i="17" s="1"/>
  <c r="BZ6" i="17"/>
  <c r="CH6" i="17"/>
  <c r="BV6" i="17"/>
  <c r="BW6" i="17"/>
  <c r="BU6" i="17"/>
  <c r="CG5" i="17"/>
  <c r="CF6" i="17"/>
  <c r="BY6" i="17"/>
  <c r="CG6" i="17" s="1"/>
  <c r="CE917" i="17"/>
  <c r="BY918" i="17"/>
  <c r="CF918" i="17"/>
  <c r="BX918" i="17"/>
  <c r="BW918" i="17"/>
  <c r="BV918" i="17"/>
  <c r="BU918" i="17"/>
  <c r="B919" i="17"/>
  <c r="BT918" i="17"/>
  <c r="BS918" i="17"/>
  <c r="CH918" i="17"/>
  <c r="BZ918" i="17"/>
  <c r="CG917" i="17"/>
  <c r="BU7" i="17" l="1"/>
  <c r="CF7" i="17"/>
  <c r="BS7" i="17"/>
  <c r="BY7" i="17"/>
  <c r="CG7" i="17" s="1"/>
  <c r="BZ7" i="17"/>
  <c r="CE6" i="17"/>
  <c r="BT7" i="17"/>
  <c r="B8" i="17"/>
  <c r="B9" i="17" s="1"/>
  <c r="CH7" i="17"/>
  <c r="BW7" i="17"/>
  <c r="BV7" i="17"/>
  <c r="CG918" i="17"/>
  <c r="CE918" i="17"/>
  <c r="BX8" i="17"/>
  <c r="BU8" i="17"/>
  <c r="BU919" i="17"/>
  <c r="B920" i="17"/>
  <c r="BT919" i="17"/>
  <c r="BS919" i="17"/>
  <c r="CH919" i="17"/>
  <c r="BZ919" i="17"/>
  <c r="BY919" i="17"/>
  <c r="CF919" i="17"/>
  <c r="BX919" i="17"/>
  <c r="BW919" i="17"/>
  <c r="BV919" i="17"/>
  <c r="BV8" i="17" l="1"/>
  <c r="BW8" i="17"/>
  <c r="CE7" i="17"/>
  <c r="BY8" i="17"/>
  <c r="CG8" i="17" s="1"/>
  <c r="CF8" i="17"/>
  <c r="BZ8" i="17"/>
  <c r="BS8" i="17"/>
  <c r="CE8" i="17" s="1"/>
  <c r="CH8" i="17"/>
  <c r="BT8" i="17"/>
  <c r="CE919" i="17"/>
  <c r="CG919" i="17"/>
  <c r="BW9" i="17"/>
  <c r="BV9" i="17"/>
  <c r="BU9" i="17"/>
  <c r="B10" i="17"/>
  <c r="BT9" i="17"/>
  <c r="BS9" i="17"/>
  <c r="CH9" i="17"/>
  <c r="BZ9" i="17"/>
  <c r="BY9" i="17"/>
  <c r="CF9" i="17"/>
  <c r="BX9" i="17"/>
  <c r="BY920" i="17"/>
  <c r="CF920" i="17"/>
  <c r="BX920" i="17"/>
  <c r="BW920" i="17"/>
  <c r="BV920" i="17"/>
  <c r="BU920" i="17"/>
  <c r="B921" i="17"/>
  <c r="BT920" i="17"/>
  <c r="BS920" i="17"/>
  <c r="CH920" i="17"/>
  <c r="BZ920" i="17"/>
  <c r="CG920" i="17" l="1"/>
  <c r="CE9" i="17"/>
  <c r="CE920" i="17"/>
  <c r="CG9" i="17"/>
  <c r="BU921" i="17"/>
  <c r="B922" i="17"/>
  <c r="BT921" i="17"/>
  <c r="BS921" i="17"/>
  <c r="CH921" i="17"/>
  <c r="BZ921" i="17"/>
  <c r="BY921" i="17"/>
  <c r="CF921" i="17"/>
  <c r="BX921" i="17"/>
  <c r="BW921" i="17"/>
  <c r="BV921" i="17"/>
  <c r="BS10" i="17"/>
  <c r="CH10" i="17"/>
  <c r="BZ10" i="17"/>
  <c r="BY10" i="17"/>
  <c r="CF10" i="17"/>
  <c r="BX10" i="17"/>
  <c r="BW10" i="17"/>
  <c r="BV10" i="17"/>
  <c r="BU10" i="17"/>
  <c r="B11" i="17"/>
  <c r="BT10" i="17"/>
  <c r="CE10" i="17" l="1"/>
  <c r="CE921" i="17"/>
  <c r="CG921" i="17"/>
  <c r="CG10" i="17"/>
  <c r="BW11" i="17"/>
  <c r="BV11" i="17"/>
  <c r="BU11" i="17"/>
  <c r="B12" i="17"/>
  <c r="BT11" i="17"/>
  <c r="BY11" i="17"/>
  <c r="BS11" i="17"/>
  <c r="CH11" i="17"/>
  <c r="BZ11" i="17"/>
  <c r="CF11" i="17"/>
  <c r="BX11" i="17"/>
  <c r="CG922" i="17"/>
  <c r="BY922" i="17"/>
  <c r="BW922" i="17"/>
  <c r="BU922" i="17"/>
  <c r="CE922" i="17" s="1"/>
  <c r="B923" i="17"/>
  <c r="BS922" i="17"/>
  <c r="CE11" i="17" l="1"/>
  <c r="CG11" i="17"/>
  <c r="BU923" i="17"/>
  <c r="B924" i="17"/>
  <c r="BS923" i="17"/>
  <c r="BY923" i="17"/>
  <c r="CG923" i="17" s="1"/>
  <c r="CE923" i="17"/>
  <c r="BW923" i="17"/>
  <c r="BS12" i="17"/>
  <c r="CH12" i="17"/>
  <c r="BZ12" i="17"/>
  <c r="BY12" i="17"/>
  <c r="CF12" i="17"/>
  <c r="BX12" i="17"/>
  <c r="BU12" i="17"/>
  <c r="BW12" i="17"/>
  <c r="BV12" i="17"/>
  <c r="B13" i="17"/>
  <c r="BT12" i="17"/>
  <c r="CE12" i="17" l="1"/>
  <c r="CG12" i="17"/>
  <c r="BY924" i="17"/>
  <c r="CG924" i="17" s="1"/>
  <c r="BW924" i="17"/>
  <c r="BU924" i="17"/>
  <c r="CE924" i="17" s="1"/>
  <c r="B925" i="17"/>
  <c r="BS924" i="17"/>
  <c r="BW13" i="17"/>
  <c r="BV13" i="17"/>
  <c r="BU13" i="17"/>
  <c r="B14" i="17"/>
  <c r="BT13" i="17"/>
  <c r="BY13" i="17"/>
  <c r="BS13" i="17"/>
  <c r="CH13" i="17"/>
  <c r="BZ13" i="17"/>
  <c r="CF13" i="17"/>
  <c r="BX13" i="17"/>
  <c r="CE13" i="17" l="1"/>
  <c r="CG13" i="17"/>
  <c r="BS14" i="17"/>
  <c r="CH14" i="17"/>
  <c r="BZ14" i="17"/>
  <c r="BY14" i="17"/>
  <c r="CF14" i="17"/>
  <c r="BX14" i="17"/>
  <c r="BW14" i="17"/>
  <c r="BV14" i="17"/>
  <c r="BU14" i="17"/>
  <c r="B15" i="17"/>
  <c r="BT14" i="17"/>
  <c r="BU925" i="17"/>
  <c r="CE925" i="17" s="1"/>
  <c r="B926" i="17"/>
  <c r="BS925" i="17"/>
  <c r="BY925" i="17"/>
  <c r="CG925" i="17" s="1"/>
  <c r="BW925" i="17"/>
  <c r="CG14" i="17" l="1"/>
  <c r="CE14" i="17"/>
  <c r="BW926" i="17"/>
  <c r="BU926" i="17"/>
  <c r="B927" i="17"/>
  <c r="BT926" i="17"/>
  <c r="BS926" i="17"/>
  <c r="CH926" i="17"/>
  <c r="BZ926" i="17"/>
  <c r="CF926" i="17"/>
  <c r="BX926" i="17"/>
  <c r="BY926" i="17"/>
  <c r="BV926" i="17"/>
  <c r="BW15" i="17"/>
  <c r="BV15" i="17"/>
  <c r="BU15" i="17"/>
  <c r="B16" i="17"/>
  <c r="BT15" i="17"/>
  <c r="BS15" i="17"/>
  <c r="CH15" i="17"/>
  <c r="BZ15" i="17"/>
  <c r="BY15" i="17"/>
  <c r="CF15" i="17"/>
  <c r="BX15" i="17"/>
  <c r="CG926" i="17" l="1"/>
  <c r="CE15" i="17"/>
  <c r="CG15" i="17"/>
  <c r="CE926" i="17"/>
  <c r="BS927" i="17"/>
  <c r="BY927" i="17"/>
  <c r="CF927" i="17"/>
  <c r="BX927" i="17"/>
  <c r="BW927" i="17"/>
  <c r="BV927" i="17"/>
  <c r="B928" i="17"/>
  <c r="BT927" i="17"/>
  <c r="CH927" i="17"/>
  <c r="BZ927" i="17"/>
  <c r="BU927" i="17"/>
  <c r="BS16" i="17"/>
  <c r="CH16" i="17"/>
  <c r="BZ16" i="17"/>
  <c r="BY16" i="17"/>
  <c r="CF16" i="17"/>
  <c r="BX16" i="17"/>
  <c r="BW16" i="17"/>
  <c r="BV16" i="17"/>
  <c r="BU16" i="17"/>
  <c r="B17" i="17"/>
  <c r="BT16" i="17"/>
  <c r="CE16" i="17" l="1"/>
  <c r="CG927" i="17"/>
  <c r="CE927" i="17"/>
  <c r="CG16" i="17"/>
  <c r="BW17" i="17"/>
  <c r="BV17" i="17"/>
  <c r="BU17" i="17"/>
  <c r="B18" i="17"/>
  <c r="BT17" i="17"/>
  <c r="BS17" i="17"/>
  <c r="CH17" i="17"/>
  <c r="BZ17" i="17"/>
  <c r="BY17" i="17"/>
  <c r="CF17" i="17"/>
  <c r="BX17" i="17"/>
  <c r="BW928" i="17"/>
  <c r="BU928" i="17"/>
  <c r="B929" i="17"/>
  <c r="BT928" i="17"/>
  <c r="BS928" i="17"/>
  <c r="CH928" i="17"/>
  <c r="BZ928" i="17"/>
  <c r="CF928" i="17"/>
  <c r="BX928" i="17"/>
  <c r="BY928" i="17"/>
  <c r="BV928" i="17"/>
  <c r="CG928" i="17" l="1"/>
  <c r="CE928" i="17"/>
  <c r="CG17" i="17"/>
  <c r="CE17" i="17"/>
  <c r="BS929" i="17"/>
  <c r="BY929" i="17"/>
  <c r="CF929" i="17"/>
  <c r="BX929" i="17"/>
  <c r="BW929" i="17"/>
  <c r="BV929" i="17"/>
  <c r="B930" i="17"/>
  <c r="BT929" i="17"/>
  <c r="CH929" i="17"/>
  <c r="BZ929" i="17"/>
  <c r="BU929" i="17"/>
  <c r="BS18" i="17"/>
  <c r="CH18" i="17"/>
  <c r="BZ18" i="17"/>
  <c r="BY18" i="17"/>
  <c r="CF18" i="17"/>
  <c r="BX18" i="17"/>
  <c r="BW18" i="17"/>
  <c r="BV18" i="17"/>
  <c r="BU18" i="17"/>
  <c r="B19" i="17"/>
  <c r="BT18" i="17"/>
  <c r="CE929" i="17" l="1"/>
  <c r="CG929" i="17"/>
  <c r="CG18" i="17"/>
  <c r="CE18" i="17"/>
  <c r="BW19" i="17"/>
  <c r="BV19" i="17"/>
  <c r="BU19" i="17"/>
  <c r="B20" i="17"/>
  <c r="BT19" i="17"/>
  <c r="BS19" i="17"/>
  <c r="CH19" i="17"/>
  <c r="BZ19" i="17"/>
  <c r="BY19" i="17"/>
  <c r="CF19" i="17"/>
  <c r="BX19" i="17"/>
  <c r="BW930" i="17"/>
  <c r="BU930" i="17"/>
  <c r="B931" i="17"/>
  <c r="BT930" i="17"/>
  <c r="BS930" i="17"/>
  <c r="CH930" i="17"/>
  <c r="BZ930" i="17"/>
  <c r="CF930" i="17"/>
  <c r="BX930" i="17"/>
  <c r="BY930" i="17"/>
  <c r="BV930" i="17"/>
  <c r="CG930" i="17" l="1"/>
  <c r="CE930" i="17"/>
  <c r="CG19" i="17"/>
  <c r="CE19" i="17"/>
  <c r="BS20" i="17"/>
  <c r="CH20" i="17"/>
  <c r="BZ20" i="17"/>
  <c r="BY20" i="17"/>
  <c r="CF20" i="17"/>
  <c r="BX20" i="17"/>
  <c r="BW20" i="17"/>
  <c r="BV20" i="17"/>
  <c r="BU20" i="17"/>
  <c r="B21" i="17"/>
  <c r="BT20" i="17"/>
  <c r="BS931" i="17"/>
  <c r="BY931" i="17"/>
  <c r="CF931" i="17"/>
  <c r="BX931" i="17"/>
  <c r="BW931" i="17"/>
  <c r="BV931" i="17"/>
  <c r="B932" i="17"/>
  <c r="BT931" i="17"/>
  <c r="BU931" i="17"/>
  <c r="CH931" i="17"/>
  <c r="BZ931" i="17"/>
  <c r="CE931" i="17" l="1"/>
  <c r="CG931" i="17"/>
  <c r="CE20" i="17"/>
  <c r="CG20" i="17"/>
  <c r="BW932" i="17"/>
  <c r="BU932" i="17"/>
  <c r="B933" i="17"/>
  <c r="BT932" i="17"/>
  <c r="BS932" i="17"/>
  <c r="CH932" i="17"/>
  <c r="BZ932" i="17"/>
  <c r="CF932" i="17"/>
  <c r="BX932" i="17"/>
  <c r="BY932" i="17"/>
  <c r="BV932" i="17"/>
  <c r="BW21" i="17"/>
  <c r="BV21" i="17"/>
  <c r="BU21" i="17"/>
  <c r="B22" i="17"/>
  <c r="BT21" i="17"/>
  <c r="BS21" i="17"/>
  <c r="CH21" i="17"/>
  <c r="BZ21" i="17"/>
  <c r="BY21" i="17"/>
  <c r="CF21" i="17"/>
  <c r="BX21" i="17"/>
  <c r="CG932" i="17" l="1"/>
  <c r="CG21" i="17"/>
  <c r="CE932" i="17"/>
  <c r="CE21" i="17"/>
  <c r="BS933" i="17"/>
  <c r="BY933" i="17"/>
  <c r="CF933" i="17"/>
  <c r="BX933" i="17"/>
  <c r="BW933" i="17"/>
  <c r="BV933" i="17"/>
  <c r="B934" i="17"/>
  <c r="BT933" i="17"/>
  <c r="CH933" i="17"/>
  <c r="BZ933" i="17"/>
  <c r="BU933" i="17"/>
  <c r="BS22" i="17"/>
  <c r="CH22" i="17"/>
  <c r="BZ22" i="17"/>
  <c r="BY22" i="17"/>
  <c r="CF22" i="17"/>
  <c r="BX22" i="17"/>
  <c r="BW22" i="17"/>
  <c r="BV22" i="17"/>
  <c r="BU22" i="17"/>
  <c r="B23" i="17"/>
  <c r="BT22" i="17"/>
  <c r="CE22" i="17" l="1"/>
  <c r="CE933" i="17"/>
  <c r="CG933" i="17"/>
  <c r="CG22" i="17"/>
  <c r="BW23" i="17"/>
  <c r="BV23" i="17"/>
  <c r="BU23" i="17"/>
  <c r="B24" i="17"/>
  <c r="BT23" i="17"/>
  <c r="BS23" i="17"/>
  <c r="CH23" i="17"/>
  <c r="BZ23" i="17"/>
  <c r="BY23" i="17"/>
  <c r="CF23" i="17"/>
  <c r="BX23" i="17"/>
  <c r="CE934" i="17"/>
  <c r="BW934" i="17"/>
  <c r="BU934" i="17"/>
  <c r="B935" i="17"/>
  <c r="BS934" i="17"/>
  <c r="BY934" i="17"/>
  <c r="CG934" i="17" s="1"/>
  <c r="CE23" i="17" l="1"/>
  <c r="CG23" i="17"/>
  <c r="BS935" i="17"/>
  <c r="BY935" i="17"/>
  <c r="CG935" i="17" s="1"/>
  <c r="CE935" i="17"/>
  <c r="BW935" i="17"/>
  <c r="B936" i="17"/>
  <c r="BU935" i="17"/>
  <c r="BS24" i="17"/>
  <c r="CH24" i="17"/>
  <c r="BZ24" i="17"/>
  <c r="BY24" i="17"/>
  <c r="CF24" i="17"/>
  <c r="BX24" i="17"/>
  <c r="BW24" i="17"/>
  <c r="BV24" i="17"/>
  <c r="BU24" i="17"/>
  <c r="B25" i="17"/>
  <c r="BT24" i="17"/>
  <c r="CE24" i="17" l="1"/>
  <c r="CG24" i="17"/>
  <c r="BW25" i="17"/>
  <c r="BV25" i="17"/>
  <c r="BU25" i="17"/>
  <c r="B26" i="17"/>
  <c r="BT25" i="17"/>
  <c r="BS25" i="17"/>
  <c r="CH25" i="17"/>
  <c r="BZ25" i="17"/>
  <c r="BY25" i="17"/>
  <c r="CF25" i="17"/>
  <c r="BX25" i="17"/>
  <c r="BW936" i="17"/>
  <c r="BU936" i="17"/>
  <c r="CE936" i="17" s="1"/>
  <c r="B937" i="17"/>
  <c r="BS936" i="17"/>
  <c r="BY936" i="17"/>
  <c r="CG936" i="17" s="1"/>
  <c r="CE25" i="17" l="1"/>
  <c r="CG25" i="17"/>
  <c r="BS26" i="17"/>
  <c r="CH26" i="17"/>
  <c r="BZ26" i="17"/>
  <c r="BY26" i="17"/>
  <c r="CF26" i="17"/>
  <c r="BX26" i="17"/>
  <c r="BW26" i="17"/>
  <c r="BV26" i="17"/>
  <c r="BU26" i="17"/>
  <c r="B27" i="17"/>
  <c r="BT26" i="17"/>
  <c r="BS937" i="17"/>
  <c r="BY937" i="17"/>
  <c r="CG937" i="17" s="1"/>
  <c r="BW937" i="17"/>
  <c r="B938" i="17"/>
  <c r="BU937" i="17"/>
  <c r="CE937" i="17" s="1"/>
  <c r="CG26" i="17" l="1"/>
  <c r="CE26" i="17"/>
  <c r="BW938" i="17"/>
  <c r="BU938" i="17"/>
  <c r="B939" i="17"/>
  <c r="BT938" i="17"/>
  <c r="BS938" i="17"/>
  <c r="CH938" i="17"/>
  <c r="BZ938" i="17"/>
  <c r="CF938" i="17"/>
  <c r="BX938" i="17"/>
  <c r="BY938" i="17"/>
  <c r="BV938" i="17"/>
  <c r="BW27" i="17"/>
  <c r="BV27" i="17"/>
  <c r="BU27" i="17"/>
  <c r="B28" i="17"/>
  <c r="BT27" i="17"/>
  <c r="BS27" i="17"/>
  <c r="CH27" i="17"/>
  <c r="BZ27" i="17"/>
  <c r="BY27" i="17"/>
  <c r="CF27" i="17"/>
  <c r="BX27" i="17"/>
  <c r="CG938" i="17" l="1"/>
  <c r="CE27" i="17"/>
  <c r="CE938" i="17"/>
  <c r="CG27" i="17"/>
  <c r="BS939" i="17"/>
  <c r="BY939" i="17"/>
  <c r="CF939" i="17"/>
  <c r="BX939" i="17"/>
  <c r="BW939" i="17"/>
  <c r="BV939" i="17"/>
  <c r="B940" i="17"/>
  <c r="BT939" i="17"/>
  <c r="CH939" i="17"/>
  <c r="BZ939" i="17"/>
  <c r="BU939" i="17"/>
  <c r="BS28" i="17"/>
  <c r="CH28" i="17"/>
  <c r="BZ28" i="17"/>
  <c r="BY28" i="17"/>
  <c r="CF28" i="17"/>
  <c r="BX28" i="17"/>
  <c r="BW28" i="17"/>
  <c r="BV28" i="17"/>
  <c r="BU28" i="17"/>
  <c r="B29" i="17"/>
  <c r="BT28" i="17"/>
  <c r="CE939" i="17" l="1"/>
  <c r="CG939" i="17"/>
  <c r="CG28" i="17"/>
  <c r="CE28" i="17"/>
  <c r="BW29" i="17"/>
  <c r="BV29" i="17"/>
  <c r="BU29" i="17"/>
  <c r="B30" i="17"/>
  <c r="BT29" i="17"/>
  <c r="BS29" i="17"/>
  <c r="CH29" i="17"/>
  <c r="BZ29" i="17"/>
  <c r="BY29" i="17"/>
  <c r="CF29" i="17"/>
  <c r="BX29" i="17"/>
  <c r="BW940" i="17"/>
  <c r="BU940" i="17"/>
  <c r="B941" i="17"/>
  <c r="BT940" i="17"/>
  <c r="BS940" i="17"/>
  <c r="CH940" i="17"/>
  <c r="BZ940" i="17"/>
  <c r="CF940" i="17"/>
  <c r="BX940" i="17"/>
  <c r="BY940" i="17"/>
  <c r="BV940" i="17"/>
  <c r="CG940" i="17" l="1"/>
  <c r="CE940" i="17"/>
  <c r="CE29" i="17"/>
  <c r="CG29" i="17"/>
  <c r="BS30" i="17"/>
  <c r="CH30" i="17"/>
  <c r="BZ30" i="17"/>
  <c r="BY30" i="17"/>
  <c r="CF30" i="17"/>
  <c r="BX30" i="17"/>
  <c r="BW30" i="17"/>
  <c r="BV30" i="17"/>
  <c r="BU30" i="17"/>
  <c r="B31" i="17"/>
  <c r="BT30" i="17"/>
  <c r="BS941" i="17"/>
  <c r="BY941" i="17"/>
  <c r="CF941" i="17"/>
  <c r="BX941" i="17"/>
  <c r="BW941" i="17"/>
  <c r="BV941" i="17"/>
  <c r="B942" i="17"/>
  <c r="BT941" i="17"/>
  <c r="BU941" i="17"/>
  <c r="CH941" i="17"/>
  <c r="BZ941" i="17"/>
  <c r="CE30" i="17" l="1"/>
  <c r="CE941" i="17"/>
  <c r="CG941" i="17"/>
  <c r="CG30" i="17"/>
  <c r="BW942" i="17"/>
  <c r="BU942" i="17"/>
  <c r="B943" i="17"/>
  <c r="BT942" i="17"/>
  <c r="BS942" i="17"/>
  <c r="CH942" i="17"/>
  <c r="BZ942" i="17"/>
  <c r="CF942" i="17"/>
  <c r="BX942" i="17"/>
  <c r="BY942" i="17"/>
  <c r="BV942" i="17"/>
  <c r="BW31" i="17"/>
  <c r="BV31" i="17"/>
  <c r="BU31" i="17"/>
  <c r="B32" i="17"/>
  <c r="BT31" i="17"/>
  <c r="BS31" i="17"/>
  <c r="CH31" i="17"/>
  <c r="BZ31" i="17"/>
  <c r="BY31" i="17"/>
  <c r="CF31" i="17"/>
  <c r="BX31" i="17"/>
  <c r="CG942" i="17" l="1"/>
  <c r="CE31" i="17"/>
  <c r="CG31" i="17"/>
  <c r="CE942" i="17"/>
  <c r="BS32" i="17"/>
  <c r="CH32" i="17"/>
  <c r="BZ32" i="17"/>
  <c r="BY32" i="17"/>
  <c r="CF32" i="17"/>
  <c r="BX32" i="17"/>
  <c r="BW32" i="17"/>
  <c r="BV32" i="17"/>
  <c r="BU32" i="17"/>
  <c r="B33" i="17"/>
  <c r="BT32" i="17"/>
  <c r="BS943" i="17"/>
  <c r="BY943" i="17"/>
  <c r="CF943" i="17"/>
  <c r="BX943" i="17"/>
  <c r="BW943" i="17"/>
  <c r="BV943" i="17"/>
  <c r="B944" i="17"/>
  <c r="BT943" i="17"/>
  <c r="CH943" i="17"/>
  <c r="BZ943" i="17"/>
  <c r="BU943" i="17"/>
  <c r="CE32" i="17" l="1"/>
  <c r="CE943" i="17"/>
  <c r="CG943" i="17"/>
  <c r="CG32" i="17"/>
  <c r="BW944" i="17"/>
  <c r="BU944" i="17"/>
  <c r="B945" i="17"/>
  <c r="BT944" i="17"/>
  <c r="BS944" i="17"/>
  <c r="CH944" i="17"/>
  <c r="BZ944" i="17"/>
  <c r="CF944" i="17"/>
  <c r="BX944" i="17"/>
  <c r="BV944" i="17"/>
  <c r="BY944" i="17"/>
  <c r="BW33" i="17"/>
  <c r="BV33" i="17"/>
  <c r="BU33" i="17"/>
  <c r="B34" i="17"/>
  <c r="BT33" i="17"/>
  <c r="BS33" i="17"/>
  <c r="CH33" i="17"/>
  <c r="BZ33" i="17"/>
  <c r="BY33" i="17"/>
  <c r="CF33" i="17"/>
  <c r="BX33" i="17"/>
  <c r="CG944" i="17" l="1"/>
  <c r="CE33" i="17"/>
  <c r="CE944" i="17"/>
  <c r="CG33" i="17"/>
  <c r="BS34" i="17"/>
  <c r="CH34" i="17"/>
  <c r="BZ34" i="17"/>
  <c r="BY34" i="17"/>
  <c r="CF34" i="17"/>
  <c r="BX34" i="17"/>
  <c r="BW34" i="17"/>
  <c r="BV34" i="17"/>
  <c r="BU34" i="17"/>
  <c r="B35" i="17"/>
  <c r="BT34" i="17"/>
  <c r="BS945" i="17"/>
  <c r="BY945" i="17"/>
  <c r="CF945" i="17"/>
  <c r="BX945" i="17"/>
  <c r="BW945" i="17"/>
  <c r="BV945" i="17"/>
  <c r="B946" i="17"/>
  <c r="BT945" i="17"/>
  <c r="BZ945" i="17"/>
  <c r="BU945" i="17"/>
  <c r="CH945" i="17"/>
  <c r="CG945" i="17" l="1"/>
  <c r="CE34" i="17"/>
  <c r="CE945" i="17"/>
  <c r="CG34" i="17"/>
  <c r="BW946" i="17"/>
  <c r="BU946" i="17"/>
  <c r="CE946" i="17" s="1"/>
  <c r="B947" i="17"/>
  <c r="BS946" i="17"/>
  <c r="BY946" i="17"/>
  <c r="CG946" i="17" s="1"/>
  <c r="BW35" i="17"/>
  <c r="BV35" i="17"/>
  <c r="BU35" i="17"/>
  <c r="B36" i="17"/>
  <c r="BT35" i="17"/>
  <c r="BS35" i="17"/>
  <c r="CH35" i="17"/>
  <c r="BZ35" i="17"/>
  <c r="BY35" i="17"/>
  <c r="CF35" i="17"/>
  <c r="BX35" i="17"/>
  <c r="CG35" i="17" l="1"/>
  <c r="CE35" i="17"/>
  <c r="BS36" i="17"/>
  <c r="CH36" i="17"/>
  <c r="BZ36" i="17"/>
  <c r="BY36" i="17"/>
  <c r="CF36" i="17"/>
  <c r="BX36" i="17"/>
  <c r="BW36" i="17"/>
  <c r="BV36" i="17"/>
  <c r="BU36" i="17"/>
  <c r="CE36" i="17" s="1"/>
  <c r="B37" i="17"/>
  <c r="BT36" i="17"/>
  <c r="BS947" i="17"/>
  <c r="BY947" i="17"/>
  <c r="CG947" i="17" s="1"/>
  <c r="BW947" i="17"/>
  <c r="B948" i="17"/>
  <c r="BU947" i="17"/>
  <c r="CE947" i="17" s="1"/>
  <c r="CG36" i="17" l="1"/>
  <c r="BW37" i="17"/>
  <c r="BV37" i="17"/>
  <c r="BU37" i="17"/>
  <c r="B38" i="17"/>
  <c r="BT37" i="17"/>
  <c r="BS37" i="17"/>
  <c r="CH37" i="17"/>
  <c r="BZ37" i="17"/>
  <c r="BY37" i="17"/>
  <c r="CF37" i="17"/>
  <c r="BX37" i="17"/>
  <c r="BW948" i="17"/>
  <c r="BU948" i="17"/>
  <c r="CG948" i="17" s="1"/>
  <c r="B949" i="17"/>
  <c r="BS948" i="17"/>
  <c r="BY948" i="17"/>
  <c r="CE948" i="17" l="1"/>
  <c r="CE37" i="17"/>
  <c r="CG37" i="17"/>
  <c r="BW38" i="17"/>
  <c r="BV38" i="17"/>
  <c r="BU38" i="17"/>
  <c r="B39" i="17"/>
  <c r="BT38" i="17"/>
  <c r="BS38" i="17"/>
  <c r="CH38" i="17"/>
  <c r="BZ38" i="17"/>
  <c r="BY38" i="17"/>
  <c r="CF38" i="17"/>
  <c r="BX38" i="17"/>
  <c r="BS949" i="17"/>
  <c r="CG949" i="17"/>
  <c r="BY949" i="17"/>
  <c r="BW949" i="17"/>
  <c r="B950" i="17"/>
  <c r="BU949" i="17"/>
  <c r="CE949" i="17" s="1"/>
  <c r="CG38" i="17" l="1"/>
  <c r="CE38" i="17"/>
  <c r="B951" i="17"/>
  <c r="BT950" i="17"/>
  <c r="CH950" i="17"/>
  <c r="BZ950" i="17"/>
  <c r="BV950" i="17"/>
  <c r="BX950" i="17"/>
  <c r="BW950" i="17"/>
  <c r="BU950" i="17"/>
  <c r="CF950" i="17"/>
  <c r="BS950" i="17"/>
  <c r="BY950" i="17"/>
  <c r="BS39" i="17"/>
  <c r="CH39" i="17"/>
  <c r="BZ39" i="17"/>
  <c r="BY39" i="17"/>
  <c r="CF39" i="17"/>
  <c r="BX39" i="17"/>
  <c r="BW39" i="17"/>
  <c r="BV39" i="17"/>
  <c r="BU39" i="17"/>
  <c r="CG39" i="17" s="1"/>
  <c r="B40" i="17"/>
  <c r="BT39" i="17"/>
  <c r="CG950" i="17" l="1"/>
  <c r="CE950" i="17"/>
  <c r="CE39" i="17"/>
  <c r="BW40" i="17"/>
  <c r="BV40" i="17"/>
  <c r="BU40" i="17"/>
  <c r="B41" i="17"/>
  <c r="BT40" i="17"/>
  <c r="BS40" i="17"/>
  <c r="CH40" i="17"/>
  <c r="BZ40" i="17"/>
  <c r="BY40" i="17"/>
  <c r="CF40" i="17"/>
  <c r="BX40" i="17"/>
  <c r="CF951" i="17"/>
  <c r="BX951" i="17"/>
  <c r="BV951" i="17"/>
  <c r="CH951" i="17"/>
  <c r="BZ951" i="17"/>
  <c r="BT951" i="17"/>
  <c r="BY951" i="17"/>
  <c r="B952" i="17"/>
  <c r="BW951" i="17"/>
  <c r="BU951" i="17"/>
  <c r="BS951" i="17"/>
  <c r="CG951" i="17" l="1"/>
  <c r="CE951" i="17"/>
  <c r="CG40" i="17"/>
  <c r="CE40" i="17"/>
  <c r="B953" i="17"/>
  <c r="BT952" i="17"/>
  <c r="CH952" i="17"/>
  <c r="BZ952" i="17"/>
  <c r="BV952" i="17"/>
  <c r="BY952" i="17"/>
  <c r="BW952" i="17"/>
  <c r="BU952" i="17"/>
  <c r="CF952" i="17"/>
  <c r="BS952" i="17"/>
  <c r="BX952" i="17"/>
  <c r="BS41" i="17"/>
  <c r="CH41" i="17"/>
  <c r="BZ41" i="17"/>
  <c r="BY41" i="17"/>
  <c r="CF41" i="17"/>
  <c r="BX41" i="17"/>
  <c r="BW41" i="17"/>
  <c r="BV41" i="17"/>
  <c r="BU41" i="17"/>
  <c r="CE41" i="17" s="1"/>
  <c r="B42" i="17"/>
  <c r="BT41" i="17"/>
  <c r="CE952" i="17" l="1"/>
  <c r="CG952" i="17"/>
  <c r="CG41" i="17"/>
  <c r="BW42" i="17"/>
  <c r="BV42" i="17"/>
  <c r="BU42" i="17"/>
  <c r="B43" i="17"/>
  <c r="BT42" i="17"/>
  <c r="BS42" i="17"/>
  <c r="CH42" i="17"/>
  <c r="BZ42" i="17"/>
  <c r="BY42" i="17"/>
  <c r="CF42" i="17"/>
  <c r="BX42" i="17"/>
  <c r="CF953" i="17"/>
  <c r="BX953" i="17"/>
  <c r="BV953" i="17"/>
  <c r="CH953" i="17"/>
  <c r="BZ953" i="17"/>
  <c r="BS953" i="17"/>
  <c r="BY953" i="17"/>
  <c r="B954" i="17"/>
  <c r="BW953" i="17"/>
  <c r="BU953" i="17"/>
  <c r="CE953" i="17" s="1"/>
  <c r="BT953" i="17"/>
  <c r="CE42" i="17" l="1"/>
  <c r="CG953" i="17"/>
  <c r="CG42" i="17"/>
  <c r="B955" i="17"/>
  <c r="BT954" i="17"/>
  <c r="CH954" i="17"/>
  <c r="BZ954" i="17"/>
  <c r="BV954" i="17"/>
  <c r="BX954" i="17"/>
  <c r="BU954" i="17"/>
  <c r="CF954" i="17"/>
  <c r="BS954" i="17"/>
  <c r="CE954" i="17" s="1"/>
  <c r="BY954" i="17"/>
  <c r="BW954" i="17"/>
  <c r="BS43" i="17"/>
  <c r="CH43" i="17"/>
  <c r="BZ43" i="17"/>
  <c r="BY43" i="17"/>
  <c r="CF43" i="17"/>
  <c r="BX43" i="17"/>
  <c r="BW43" i="17"/>
  <c r="BV43" i="17"/>
  <c r="BU43" i="17"/>
  <c r="B44" i="17"/>
  <c r="BT43" i="17"/>
  <c r="CG954" i="17" l="1"/>
  <c r="CG43" i="17"/>
  <c r="CE43" i="17"/>
  <c r="BW44" i="17"/>
  <c r="BV44" i="17"/>
  <c r="BU44" i="17"/>
  <c r="B45" i="17"/>
  <c r="BT44" i="17"/>
  <c r="BS44" i="17"/>
  <c r="CH44" i="17"/>
  <c r="BZ44" i="17"/>
  <c r="BY44" i="17"/>
  <c r="CF44" i="17"/>
  <c r="BX44" i="17"/>
  <c r="CF955" i="17"/>
  <c r="BX955" i="17"/>
  <c r="BV955" i="17"/>
  <c r="CH955" i="17"/>
  <c r="BZ955" i="17"/>
  <c r="BY955" i="17"/>
  <c r="B956" i="17"/>
  <c r="BW955" i="17"/>
  <c r="BU955" i="17"/>
  <c r="BT955" i="17"/>
  <c r="BS955" i="17"/>
  <c r="CE955" i="17" l="1"/>
  <c r="CE44" i="17"/>
  <c r="CG44" i="17"/>
  <c r="CG955" i="17"/>
  <c r="BS45" i="17"/>
  <c r="CH45" i="17"/>
  <c r="BZ45" i="17"/>
  <c r="BY45" i="17"/>
  <c r="CF45" i="17"/>
  <c r="BX45" i="17"/>
  <c r="BW45" i="17"/>
  <c r="BV45" i="17"/>
  <c r="BU45" i="17"/>
  <c r="B46" i="17"/>
  <c r="BT45" i="17"/>
  <c r="B957" i="17"/>
  <c r="BT956" i="17"/>
  <c r="CH956" i="17"/>
  <c r="BZ956" i="17"/>
  <c r="CF956" i="17"/>
  <c r="BV956" i="17"/>
  <c r="BW956" i="17"/>
  <c r="BS956" i="17"/>
  <c r="BY956" i="17"/>
  <c r="BX956" i="17"/>
  <c r="BU956" i="17"/>
  <c r="CG956" i="17" l="1"/>
  <c r="CE45" i="17"/>
  <c r="CE956" i="17"/>
  <c r="CG45" i="17"/>
  <c r="CF957" i="17"/>
  <c r="BX957" i="17"/>
  <c r="BV957" i="17"/>
  <c r="B958" i="17"/>
  <c r="BT957" i="17"/>
  <c r="CH957" i="17"/>
  <c r="BZ957" i="17"/>
  <c r="BY957" i="17"/>
  <c r="BW957" i="17"/>
  <c r="BU957" i="17"/>
  <c r="BS957" i="17"/>
  <c r="BW46" i="17"/>
  <c r="BV46" i="17"/>
  <c r="BU46" i="17"/>
  <c r="B47" i="17"/>
  <c r="BT46" i="17"/>
  <c r="BS46" i="17"/>
  <c r="CH46" i="17"/>
  <c r="BZ46" i="17"/>
  <c r="BY46" i="17"/>
  <c r="CF46" i="17"/>
  <c r="BX46" i="17"/>
  <c r="CG46" i="17" l="1"/>
  <c r="CG957" i="17"/>
  <c r="CE957" i="17"/>
  <c r="CE46" i="17"/>
  <c r="B959" i="17"/>
  <c r="BY958" i="17"/>
  <c r="CG958" i="17" s="1"/>
  <c r="BW958" i="17"/>
  <c r="BU958" i="17"/>
  <c r="CE958" i="17" s="1"/>
  <c r="BS958" i="17"/>
  <c r="BS47" i="17"/>
  <c r="CH47" i="17"/>
  <c r="BZ47" i="17"/>
  <c r="BY47" i="17"/>
  <c r="CF47" i="17"/>
  <c r="BX47" i="17"/>
  <c r="BW47" i="17"/>
  <c r="BV47" i="17"/>
  <c r="BU47" i="17"/>
  <c r="B48" i="17"/>
  <c r="BT47" i="17"/>
  <c r="CE47" i="17" l="1"/>
  <c r="CG47" i="17"/>
  <c r="BW48" i="17"/>
  <c r="BV48" i="17"/>
  <c r="BU48" i="17"/>
  <c r="B49" i="17"/>
  <c r="BT48" i="17"/>
  <c r="BS48" i="17"/>
  <c r="CH48" i="17"/>
  <c r="BZ48" i="17"/>
  <c r="BY48" i="17"/>
  <c r="CF48" i="17"/>
  <c r="BX48" i="17"/>
  <c r="B960" i="17"/>
  <c r="BY959" i="17"/>
  <c r="CG959" i="17" s="1"/>
  <c r="BU959" i="17"/>
  <c r="CE959" i="17" s="1"/>
  <c r="BS959" i="17"/>
  <c r="BW959" i="17"/>
  <c r="CG48" i="17" l="1"/>
  <c r="CE48" i="17"/>
  <c r="BS49" i="17"/>
  <c r="CH49" i="17"/>
  <c r="BZ49" i="17"/>
  <c r="BY49" i="17"/>
  <c r="CF49" i="17"/>
  <c r="BX49" i="17"/>
  <c r="BW49" i="17"/>
  <c r="BV49" i="17"/>
  <c r="BU49" i="17"/>
  <c r="CE49" i="17" s="1"/>
  <c r="B50" i="17"/>
  <c r="BT49" i="17"/>
  <c r="B961" i="17"/>
  <c r="BU960" i="17"/>
  <c r="CE960" i="17" s="1"/>
  <c r="BY960" i="17"/>
  <c r="BW960" i="17"/>
  <c r="BS960" i="17"/>
  <c r="CG960" i="17" l="1"/>
  <c r="CG49" i="17"/>
  <c r="B962" i="17"/>
  <c r="BY961" i="17"/>
  <c r="CG961" i="17" s="1"/>
  <c r="BW961" i="17"/>
  <c r="BU961" i="17"/>
  <c r="CE961" i="17" s="1"/>
  <c r="BS961" i="17"/>
  <c r="BS50" i="17"/>
  <c r="CH50" i="17"/>
  <c r="BZ50" i="17"/>
  <c r="BY50" i="17"/>
  <c r="CF50" i="17"/>
  <c r="BX50" i="17"/>
  <c r="BW50" i="17"/>
  <c r="BV50" i="17"/>
  <c r="BU50" i="17"/>
  <c r="B51" i="17"/>
  <c r="BT50" i="17"/>
  <c r="CG50" i="17" l="1"/>
  <c r="CE50" i="17"/>
  <c r="BW51" i="17"/>
  <c r="BV51" i="17"/>
  <c r="BU51" i="17"/>
  <c r="B52" i="17"/>
  <c r="BT51" i="17"/>
  <c r="BS51" i="17"/>
  <c r="CH51" i="17"/>
  <c r="BZ51" i="17"/>
  <c r="BY51" i="17"/>
  <c r="CF51" i="17"/>
  <c r="BX51" i="17"/>
  <c r="CF962" i="17"/>
  <c r="BX962" i="17"/>
  <c r="BV962" i="17"/>
  <c r="B963" i="17"/>
  <c r="BT962" i="17"/>
  <c r="CH962" i="17"/>
  <c r="BZ962" i="17"/>
  <c r="BW962" i="17"/>
  <c r="BU962" i="17"/>
  <c r="BS962" i="17"/>
  <c r="BY962" i="17"/>
  <c r="CG962" i="17" l="1"/>
  <c r="CE962" i="17"/>
  <c r="CE51" i="17"/>
  <c r="CG51" i="17"/>
  <c r="BS52" i="17"/>
  <c r="CH52" i="17"/>
  <c r="BZ52" i="17"/>
  <c r="BY52" i="17"/>
  <c r="CF52" i="17"/>
  <c r="BX52" i="17"/>
  <c r="BW52" i="17"/>
  <c r="BV52" i="17"/>
  <c r="BU52" i="17"/>
  <c r="B53" i="17"/>
  <c r="BT52" i="17"/>
  <c r="B964" i="17"/>
  <c r="BT963" i="17"/>
  <c r="CH963" i="17"/>
  <c r="BZ963" i="17"/>
  <c r="CF963" i="17"/>
  <c r="BX963" i="17"/>
  <c r="BV963" i="17"/>
  <c r="BW963" i="17"/>
  <c r="BS963" i="17"/>
  <c r="BY963" i="17"/>
  <c r="BU963" i="17"/>
  <c r="CE52" i="17" l="1"/>
  <c r="CG963" i="17"/>
  <c r="CG52" i="17"/>
  <c r="CE963" i="17"/>
  <c r="CF964" i="17"/>
  <c r="BX964" i="17"/>
  <c r="BV964" i="17"/>
  <c r="B965" i="17"/>
  <c r="BT964" i="17"/>
  <c r="CH964" i="17"/>
  <c r="BZ964" i="17"/>
  <c r="BS964" i="17"/>
  <c r="BY964" i="17"/>
  <c r="BW964" i="17"/>
  <c r="BU964" i="17"/>
  <c r="BW53" i="17"/>
  <c r="BV53" i="17"/>
  <c r="BU53" i="17"/>
  <c r="B54" i="17"/>
  <c r="BT53" i="17"/>
  <c r="BS53" i="17"/>
  <c r="CH53" i="17"/>
  <c r="BZ53" i="17"/>
  <c r="BY53" i="17"/>
  <c r="CF53" i="17"/>
  <c r="BX53" i="17"/>
  <c r="CE53" i="17" l="1"/>
  <c r="CE964" i="17"/>
  <c r="CG964" i="17"/>
  <c r="CG53" i="17"/>
  <c r="BS54" i="17"/>
  <c r="CH54" i="17"/>
  <c r="BZ54" i="17"/>
  <c r="BY54" i="17"/>
  <c r="CF54" i="17"/>
  <c r="BX54" i="17"/>
  <c r="BW54" i="17"/>
  <c r="BV54" i="17"/>
  <c r="BU54" i="17"/>
  <c r="B55" i="17"/>
  <c r="BT54" i="17"/>
  <c r="B966" i="17"/>
  <c r="BT965" i="17"/>
  <c r="CH965" i="17"/>
  <c r="BZ965" i="17"/>
  <c r="CF965" i="17"/>
  <c r="BX965" i="17"/>
  <c r="BV965" i="17"/>
  <c r="BY965" i="17"/>
  <c r="BW965" i="17"/>
  <c r="BU965" i="17"/>
  <c r="BS965" i="17"/>
  <c r="CG54" i="17" l="1"/>
  <c r="CE54" i="17"/>
  <c r="CG965" i="17"/>
  <c r="CE965" i="17"/>
  <c r="CF966" i="17"/>
  <c r="BX966" i="17"/>
  <c r="BV966" i="17"/>
  <c r="B967" i="17"/>
  <c r="BT966" i="17"/>
  <c r="CH966" i="17"/>
  <c r="BZ966" i="17"/>
  <c r="BW966" i="17"/>
  <c r="BU966" i="17"/>
  <c r="BS966" i="17"/>
  <c r="BY966" i="17"/>
  <c r="BW55" i="17"/>
  <c r="BV55" i="17"/>
  <c r="BU55" i="17"/>
  <c r="B56" i="17"/>
  <c r="BT55" i="17"/>
  <c r="BS55" i="17"/>
  <c r="CH55" i="17"/>
  <c r="BZ55" i="17"/>
  <c r="BY55" i="17"/>
  <c r="CF55" i="17"/>
  <c r="BX55" i="17"/>
  <c r="CE966" i="17" l="1"/>
  <c r="CE55" i="17"/>
  <c r="CG55" i="17"/>
  <c r="CG966" i="17"/>
  <c r="BS56" i="17"/>
  <c r="CH56" i="17"/>
  <c r="BZ56" i="17"/>
  <c r="BY56" i="17"/>
  <c r="CF56" i="17"/>
  <c r="BX56" i="17"/>
  <c r="BW56" i="17"/>
  <c r="BV56" i="17"/>
  <c r="BU56" i="17"/>
  <c r="B57" i="17"/>
  <c r="BT56" i="17"/>
  <c r="B968" i="17"/>
  <c r="BT967" i="17"/>
  <c r="CH967" i="17"/>
  <c r="BZ967" i="17"/>
  <c r="CF967" i="17"/>
  <c r="BX967" i="17"/>
  <c r="BV967" i="17"/>
  <c r="BW967" i="17"/>
  <c r="BS967" i="17"/>
  <c r="BY967" i="17"/>
  <c r="BU967" i="17"/>
  <c r="CG56" i="17" l="1"/>
  <c r="CG967" i="17"/>
  <c r="CE56" i="17"/>
  <c r="CE967" i="17"/>
  <c r="CF968" i="17"/>
  <c r="BX968" i="17"/>
  <c r="BV968" i="17"/>
  <c r="B969" i="17"/>
  <c r="BT968" i="17"/>
  <c r="CH968" i="17"/>
  <c r="BZ968" i="17"/>
  <c r="BS968" i="17"/>
  <c r="BY968" i="17"/>
  <c r="BW968" i="17"/>
  <c r="BU968" i="17"/>
  <c r="BW57" i="17"/>
  <c r="BV57" i="17"/>
  <c r="BU57" i="17"/>
  <c r="B58" i="17"/>
  <c r="BT57" i="17"/>
  <c r="BS57" i="17"/>
  <c r="CH57" i="17"/>
  <c r="BZ57" i="17"/>
  <c r="BY57" i="17"/>
  <c r="CF57" i="17"/>
  <c r="BX57" i="17"/>
  <c r="CE57" i="17" l="1"/>
  <c r="CE968" i="17"/>
  <c r="CG968" i="17"/>
  <c r="CG57" i="17"/>
  <c r="B970" i="17"/>
  <c r="BT969" i="17"/>
  <c r="CH969" i="17"/>
  <c r="BZ969" i="17"/>
  <c r="CF969" i="17"/>
  <c r="BX969" i="17"/>
  <c r="BV969" i="17"/>
  <c r="BY969" i="17"/>
  <c r="BW969" i="17"/>
  <c r="BU969" i="17"/>
  <c r="BS969" i="17"/>
  <c r="BS58" i="17"/>
  <c r="CH58" i="17"/>
  <c r="BZ58" i="17"/>
  <c r="BY58" i="17"/>
  <c r="CF58" i="17"/>
  <c r="BX58" i="17"/>
  <c r="BW58" i="17"/>
  <c r="BV58" i="17"/>
  <c r="BU58" i="17"/>
  <c r="B59" i="17"/>
  <c r="BT58" i="17"/>
  <c r="CE58" i="17" l="1"/>
  <c r="CG969" i="17"/>
  <c r="CE969" i="17"/>
  <c r="CG58" i="17"/>
  <c r="BW59" i="17"/>
  <c r="BV59" i="17"/>
  <c r="BU59" i="17"/>
  <c r="B60" i="17"/>
  <c r="BT59" i="17"/>
  <c r="BS59" i="17"/>
  <c r="CH59" i="17"/>
  <c r="BZ59" i="17"/>
  <c r="BY59" i="17"/>
  <c r="CF59" i="17"/>
  <c r="BX59" i="17"/>
  <c r="B971" i="17"/>
  <c r="BW970" i="17"/>
  <c r="BU970" i="17"/>
  <c r="BS970" i="17"/>
  <c r="CE970" i="17"/>
  <c r="BY970" i="17"/>
  <c r="CG970" i="17" s="1"/>
  <c r="CG59" i="17" l="1"/>
  <c r="CE59" i="17"/>
  <c r="BS60" i="17"/>
  <c r="CH60" i="17"/>
  <c r="BZ60" i="17"/>
  <c r="BY60" i="17"/>
  <c r="CF60" i="17"/>
  <c r="BX60" i="17"/>
  <c r="BW60" i="17"/>
  <c r="BV60" i="17"/>
  <c r="BU60" i="17"/>
  <c r="B61" i="17"/>
  <c r="BT60" i="17"/>
  <c r="B972" i="17"/>
  <c r="BW971" i="17"/>
  <c r="BS971" i="17"/>
  <c r="BY971" i="17"/>
  <c r="CG971" i="17" s="1"/>
  <c r="BU971" i="17"/>
  <c r="CE971" i="17" s="1"/>
  <c r="CE60" i="17" l="1"/>
  <c r="CG60" i="17"/>
  <c r="BW61" i="17"/>
  <c r="BV61" i="17"/>
  <c r="BU61" i="17"/>
  <c r="B62" i="17"/>
  <c r="BT61" i="17"/>
  <c r="BS61" i="17"/>
  <c r="CH61" i="17"/>
  <c r="BZ61" i="17"/>
  <c r="BY61" i="17"/>
  <c r="CF61" i="17"/>
  <c r="BX61" i="17"/>
  <c r="B973" i="17"/>
  <c r="BS972" i="17"/>
  <c r="CE972" i="17"/>
  <c r="BY972" i="17"/>
  <c r="BW972" i="17"/>
  <c r="BU972" i="17"/>
  <c r="CG972" i="17" s="1"/>
  <c r="CE61" i="17" l="1"/>
  <c r="BU62" i="17"/>
  <c r="BY62" i="17"/>
  <c r="CF62" i="17"/>
  <c r="BX62" i="17"/>
  <c r="BV62" i="17"/>
  <c r="BZ62" i="17"/>
  <c r="BW62" i="17"/>
  <c r="B63" i="17"/>
  <c r="BT62" i="17"/>
  <c r="BS62" i="17"/>
  <c r="CE62" i="17" s="1"/>
  <c r="CH62" i="17"/>
  <c r="CG61" i="17"/>
  <c r="B974" i="17"/>
  <c r="CE973" i="17"/>
  <c r="BY973" i="17"/>
  <c r="CG973" i="17" s="1"/>
  <c r="BW973" i="17"/>
  <c r="BU973" i="17"/>
  <c r="BS973" i="17"/>
  <c r="CG62" i="17" l="1"/>
  <c r="CF974" i="17"/>
  <c r="BX974" i="17"/>
  <c r="BV974" i="17"/>
  <c r="BU974" i="17"/>
  <c r="B975" i="17"/>
  <c r="BT974" i="17"/>
  <c r="CH974" i="17"/>
  <c r="BZ974" i="17"/>
  <c r="BY974" i="17"/>
  <c r="BW974" i="17"/>
  <c r="BS974" i="17"/>
  <c r="BY63" i="17"/>
  <c r="BU63" i="17"/>
  <c r="B64" i="17"/>
  <c r="BT63" i="17"/>
  <c r="CH63" i="17"/>
  <c r="BZ63" i="17"/>
  <c r="BW63" i="17"/>
  <c r="BV63" i="17"/>
  <c r="BS63" i="17"/>
  <c r="CF63" i="17"/>
  <c r="BX63" i="17"/>
  <c r="CE974" i="17" l="1"/>
  <c r="CG974" i="17"/>
  <c r="CE63" i="17"/>
  <c r="CG63" i="17"/>
  <c r="B976" i="17"/>
  <c r="BT975" i="17"/>
  <c r="CH975" i="17"/>
  <c r="BZ975" i="17"/>
  <c r="BY975" i="17"/>
  <c r="CF975" i="17"/>
  <c r="BX975" i="17"/>
  <c r="BV975" i="17"/>
  <c r="BW975" i="17"/>
  <c r="BU975" i="17"/>
  <c r="BS975" i="17"/>
  <c r="BU64" i="17"/>
  <c r="BY64" i="17"/>
  <c r="CF64" i="17"/>
  <c r="BX64" i="17"/>
  <c r="BV64" i="17"/>
  <c r="CH64" i="17"/>
  <c r="BZ64" i="17"/>
  <c r="BW64" i="17"/>
  <c r="B65" i="17"/>
  <c r="BT64" i="17"/>
  <c r="BS64" i="17"/>
  <c r="CG975" i="17" l="1"/>
  <c r="CE975" i="17"/>
  <c r="CG64" i="17"/>
  <c r="CE64" i="17"/>
  <c r="BY65" i="17"/>
  <c r="BU65" i="17"/>
  <c r="B66" i="17"/>
  <c r="BT65" i="17"/>
  <c r="CH65" i="17"/>
  <c r="BZ65" i="17"/>
  <c r="BX65" i="17"/>
  <c r="BW65" i="17"/>
  <c r="BV65" i="17"/>
  <c r="BS65" i="17"/>
  <c r="CF65" i="17"/>
  <c r="BY976" i="17"/>
  <c r="CF976" i="17"/>
  <c r="BX976" i="17"/>
  <c r="BV976" i="17"/>
  <c r="BU976" i="17"/>
  <c r="B977" i="17"/>
  <c r="BT976" i="17"/>
  <c r="CH976" i="17"/>
  <c r="BZ976" i="17"/>
  <c r="BW976" i="17"/>
  <c r="BS976" i="17"/>
  <c r="CG976" i="17" l="1"/>
  <c r="CE65" i="17"/>
  <c r="CE976" i="17"/>
  <c r="CG65" i="17"/>
  <c r="BU66" i="17"/>
  <c r="BY66" i="17"/>
  <c r="CG66" i="17" s="1"/>
  <c r="CF66" i="17"/>
  <c r="BX66" i="17"/>
  <c r="BV66" i="17"/>
  <c r="B67" i="17"/>
  <c r="BT66" i="17"/>
  <c r="BS66" i="17"/>
  <c r="CH66" i="17"/>
  <c r="BZ66" i="17"/>
  <c r="BW66" i="17"/>
  <c r="BU977" i="17"/>
  <c r="B978" i="17"/>
  <c r="BT977" i="17"/>
  <c r="CH977" i="17"/>
  <c r="BZ977" i="17"/>
  <c r="BY977" i="17"/>
  <c r="CF977" i="17"/>
  <c r="BX977" i="17"/>
  <c r="BV977" i="17"/>
  <c r="BS977" i="17"/>
  <c r="BW977" i="17"/>
  <c r="CE66" i="17" l="1"/>
  <c r="CG977" i="17"/>
  <c r="CE977" i="17"/>
  <c r="BY978" i="17"/>
  <c r="CF978" i="17"/>
  <c r="BX978" i="17"/>
  <c r="BV978" i="17"/>
  <c r="BU978" i="17"/>
  <c r="B979" i="17"/>
  <c r="BT978" i="17"/>
  <c r="CH978" i="17"/>
  <c r="BZ978" i="17"/>
  <c r="BW978" i="17"/>
  <c r="BS978" i="17"/>
  <c r="BY67" i="17"/>
  <c r="BU67" i="17"/>
  <c r="B68" i="17"/>
  <c r="BT67" i="17"/>
  <c r="CH67" i="17"/>
  <c r="BZ67" i="17"/>
  <c r="BX67" i="17"/>
  <c r="BW67" i="17"/>
  <c r="BV67" i="17"/>
  <c r="BS67" i="17"/>
  <c r="CF67" i="17"/>
  <c r="CE978" i="17" l="1"/>
  <c r="CG978" i="17"/>
  <c r="CG67" i="17"/>
  <c r="CE67" i="17"/>
  <c r="BU979" i="17"/>
  <c r="B980" i="17"/>
  <c r="BT979" i="17"/>
  <c r="CH979" i="17"/>
  <c r="BZ979" i="17"/>
  <c r="BY979" i="17"/>
  <c r="CF979" i="17"/>
  <c r="BX979" i="17"/>
  <c r="BV979" i="17"/>
  <c r="BW979" i="17"/>
  <c r="BS979" i="17"/>
  <c r="BU68" i="17"/>
  <c r="BY68" i="17"/>
  <c r="CF68" i="17"/>
  <c r="BX68" i="17"/>
  <c r="BV68" i="17"/>
  <c r="BZ68" i="17"/>
  <c r="BW68" i="17"/>
  <c r="B69" i="17"/>
  <c r="BT68" i="17"/>
  <c r="BS68" i="17"/>
  <c r="CH68" i="17"/>
  <c r="CE979" i="17" l="1"/>
  <c r="CG979" i="17"/>
  <c r="CG68" i="17"/>
  <c r="CE68" i="17"/>
  <c r="BY69" i="17"/>
  <c r="BU69" i="17"/>
  <c r="B70" i="17"/>
  <c r="BT69" i="17"/>
  <c r="CH69" i="17"/>
  <c r="BZ69" i="17"/>
  <c r="BS69" i="17"/>
  <c r="CF69" i="17"/>
  <c r="BX69" i="17"/>
  <c r="BW69" i="17"/>
  <c r="BV69" i="17"/>
  <c r="BY980" i="17"/>
  <c r="CF980" i="17"/>
  <c r="BX980" i="17"/>
  <c r="BV980" i="17"/>
  <c r="BU980" i="17"/>
  <c r="B981" i="17"/>
  <c r="BT980" i="17"/>
  <c r="CH980" i="17"/>
  <c r="BZ980" i="17"/>
  <c r="BW980" i="17"/>
  <c r="BS980" i="17"/>
  <c r="CE980" i="17" l="1"/>
  <c r="CG980" i="17"/>
  <c r="CE69" i="17"/>
  <c r="CG69" i="17"/>
  <c r="BU981" i="17"/>
  <c r="B982" i="17"/>
  <c r="BT981" i="17"/>
  <c r="CH981" i="17"/>
  <c r="BZ981" i="17"/>
  <c r="BY981" i="17"/>
  <c r="CF981" i="17"/>
  <c r="BX981" i="17"/>
  <c r="BV981" i="17"/>
  <c r="BS981" i="17"/>
  <c r="BW981" i="17"/>
  <c r="BU70" i="17"/>
  <c r="BY70" i="17"/>
  <c r="CF70" i="17"/>
  <c r="BX70" i="17"/>
  <c r="BV70" i="17"/>
  <c r="BZ70" i="17"/>
  <c r="BW70" i="17"/>
  <c r="B71" i="17"/>
  <c r="BT70" i="17"/>
  <c r="BS70" i="17"/>
  <c r="CH70" i="17"/>
  <c r="CG70" i="17" l="1"/>
  <c r="CE981" i="17"/>
  <c r="CG981" i="17"/>
  <c r="CE70" i="17"/>
  <c r="BY71" i="17"/>
  <c r="BU71" i="17"/>
  <c r="B72" i="17"/>
  <c r="BT71" i="17"/>
  <c r="CH71" i="17"/>
  <c r="BZ71" i="17"/>
  <c r="BW71" i="17"/>
  <c r="BV71" i="17"/>
  <c r="BS71" i="17"/>
  <c r="CF71" i="17"/>
  <c r="BX71" i="17"/>
  <c r="CG982" i="17"/>
  <c r="BY982" i="17"/>
  <c r="BU982" i="17"/>
  <c r="B983" i="17"/>
  <c r="BW982" i="17"/>
  <c r="BS982" i="17"/>
  <c r="CE982" i="17"/>
  <c r="CE71" i="17" l="1"/>
  <c r="CG71" i="17"/>
  <c r="BU983" i="17"/>
  <c r="B984" i="17"/>
  <c r="BY983" i="17"/>
  <c r="CG983" i="17" s="1"/>
  <c r="CE983" i="17"/>
  <c r="BW983" i="17"/>
  <c r="BS983" i="17"/>
  <c r="BU72" i="17"/>
  <c r="BS72" i="17"/>
  <c r="BY72" i="17"/>
  <c r="CF72" i="17"/>
  <c r="BX72" i="17"/>
  <c r="BV72" i="17"/>
  <c r="B73" i="17"/>
  <c r="CH72" i="17"/>
  <c r="BZ72" i="17"/>
  <c r="BW72" i="17"/>
  <c r="BT72" i="17"/>
  <c r="CG72" i="17" l="1"/>
  <c r="CE72" i="17"/>
  <c r="BY73" i="17"/>
  <c r="BW73" i="17"/>
  <c r="BU73" i="17"/>
  <c r="B74" i="17"/>
  <c r="BT73" i="17"/>
  <c r="CH73" i="17"/>
  <c r="BZ73" i="17"/>
  <c r="CF73" i="17"/>
  <c r="BX73" i="17"/>
  <c r="BV73" i="17"/>
  <c r="BS73" i="17"/>
  <c r="BY984" i="17"/>
  <c r="CG984" i="17" s="1"/>
  <c r="BU984" i="17"/>
  <c r="CE984" i="17" s="1"/>
  <c r="B985" i="17"/>
  <c r="BW984" i="17"/>
  <c r="BS984" i="17"/>
  <c r="CE73" i="17" l="1"/>
  <c r="CG73" i="17"/>
  <c r="BU74" i="17"/>
  <c r="BS74" i="17"/>
  <c r="CH74" i="17"/>
  <c r="BZ74" i="17"/>
  <c r="BY74" i="17"/>
  <c r="CF74" i="17"/>
  <c r="BX74" i="17"/>
  <c r="BV74" i="17"/>
  <c r="BW74" i="17"/>
  <c r="BT74" i="17"/>
  <c r="B75" i="17"/>
  <c r="BU985" i="17"/>
  <c r="CE985" i="17" s="1"/>
  <c r="B986" i="17"/>
  <c r="CG985" i="17"/>
  <c r="BY985" i="17"/>
  <c r="BS985" i="17"/>
  <c r="BW985" i="17"/>
  <c r="CG74" i="17" l="1"/>
  <c r="CE74" i="17"/>
  <c r="BY75" i="17"/>
  <c r="BW75" i="17"/>
  <c r="BV75" i="17"/>
  <c r="BU75" i="17"/>
  <c r="B76" i="17"/>
  <c r="BT75" i="17"/>
  <c r="CH75" i="17"/>
  <c r="BZ75" i="17"/>
  <c r="BX75" i="17"/>
  <c r="BS75" i="17"/>
  <c r="CF75" i="17"/>
  <c r="BY986" i="17"/>
  <c r="CF986" i="17"/>
  <c r="BX986" i="17"/>
  <c r="BW986" i="17"/>
  <c r="BV986" i="17"/>
  <c r="BU986" i="17"/>
  <c r="B987" i="17"/>
  <c r="BT986" i="17"/>
  <c r="CH986" i="17"/>
  <c r="BZ986" i="17"/>
  <c r="BS986" i="17"/>
  <c r="CE75" i="17" l="1"/>
  <c r="CE986" i="17"/>
  <c r="CG986" i="17"/>
  <c r="CG75" i="17"/>
  <c r="BU987" i="17"/>
  <c r="B988" i="17"/>
  <c r="BT987" i="17"/>
  <c r="BS987" i="17"/>
  <c r="CE987" i="17" s="1"/>
  <c r="CH987" i="17"/>
  <c r="BZ987" i="17"/>
  <c r="BY987" i="17"/>
  <c r="CF987" i="17"/>
  <c r="BX987" i="17"/>
  <c r="BV987" i="17"/>
  <c r="BW987" i="17"/>
  <c r="BU76" i="17"/>
  <c r="BS76" i="17"/>
  <c r="CH76" i="17"/>
  <c r="BZ76" i="17"/>
  <c r="BY76" i="17"/>
  <c r="CF76" i="17"/>
  <c r="BX76" i="17"/>
  <c r="BV76" i="17"/>
  <c r="BW76" i="17"/>
  <c r="BT76" i="17"/>
  <c r="B77" i="17"/>
  <c r="CG987" i="17" l="1"/>
  <c r="CE76" i="17"/>
  <c r="CG76" i="17"/>
  <c r="BY988" i="17"/>
  <c r="CF988" i="17"/>
  <c r="BX988" i="17"/>
  <c r="BW988" i="17"/>
  <c r="BV988" i="17"/>
  <c r="BU988" i="17"/>
  <c r="B989" i="17"/>
  <c r="BT988" i="17"/>
  <c r="CH988" i="17"/>
  <c r="BZ988" i="17"/>
  <c r="BS988" i="17"/>
  <c r="BY77" i="17"/>
  <c r="BW77" i="17"/>
  <c r="BV77" i="17"/>
  <c r="BU77" i="17"/>
  <c r="B78" i="17"/>
  <c r="BT77" i="17"/>
  <c r="CH77" i="17"/>
  <c r="BZ77" i="17"/>
  <c r="BX77" i="17"/>
  <c r="BS77" i="17"/>
  <c r="CF77" i="17"/>
  <c r="E139" i="8"/>
  <c r="E146" i="8"/>
  <c r="I436" i="1"/>
  <c r="CE988" i="17" l="1"/>
  <c r="CE77" i="17"/>
  <c r="CG77" i="17"/>
  <c r="CG988" i="17"/>
  <c r="BU78" i="17"/>
  <c r="BS78" i="17"/>
  <c r="CH78" i="17"/>
  <c r="BZ78" i="17"/>
  <c r="BY78" i="17"/>
  <c r="CF78" i="17"/>
  <c r="BX78" i="17"/>
  <c r="BV78" i="17"/>
  <c r="BW78" i="17"/>
  <c r="BT78" i="17"/>
  <c r="B79" i="17"/>
  <c r="BU989" i="17"/>
  <c r="B990" i="17"/>
  <c r="BT989" i="17"/>
  <c r="BS989" i="17"/>
  <c r="CH989" i="17"/>
  <c r="BZ989" i="17"/>
  <c r="BY989" i="17"/>
  <c r="CF989" i="17"/>
  <c r="BX989" i="17"/>
  <c r="BV989" i="17"/>
  <c r="BW989" i="17"/>
  <c r="P1310" i="1" a="1"/>
  <c r="P1321" i="1" s="1"/>
  <c r="O1310" i="1" a="1"/>
  <c r="O1318" i="1" s="1"/>
  <c r="N1310" i="1" a="1"/>
  <c r="N1315" i="1" s="1"/>
  <c r="M1310" i="1" a="1"/>
  <c r="M1320" i="1" s="1"/>
  <c r="L1316" i="1"/>
  <c r="L1310" i="1" a="1"/>
  <c r="L1317" i="1" s="1"/>
  <c r="K1319" i="1"/>
  <c r="K1316" i="1"/>
  <c r="K1311" i="1"/>
  <c r="K1310" i="1" a="1"/>
  <c r="K1314" i="1" s="1"/>
  <c r="J1316" i="1"/>
  <c r="J1310" i="1" a="1"/>
  <c r="J1319" i="1" s="1"/>
  <c r="I1310" i="1" a="1"/>
  <c r="I1316" i="1" s="1"/>
  <c r="H1318" i="1"/>
  <c r="H1316" i="1"/>
  <c r="H1314" i="1"/>
  <c r="H1310" i="1"/>
  <c r="H1310" i="1" a="1"/>
  <c r="H1321" i="1" s="1"/>
  <c r="G1320" i="1"/>
  <c r="G1319" i="1"/>
  <c r="G1315" i="1"/>
  <c r="G1310" i="1" a="1"/>
  <c r="G1318" i="1" s="1"/>
  <c r="F1310" i="1" a="1"/>
  <c r="F1315" i="1" s="1"/>
  <c r="E1310" i="1" a="1"/>
  <c r="E1320" i="1" s="1"/>
  <c r="BP1307" i="1"/>
  <c r="BP1298" i="1" a="1"/>
  <c r="BP1308" i="1" s="1"/>
  <c r="BO1307" i="1"/>
  <c r="BO1306" i="1"/>
  <c r="BO1302" i="1"/>
  <c r="BO1298" i="1" a="1"/>
  <c r="BO1305" i="1" s="1"/>
  <c r="BN1307" i="1"/>
  <c r="BN1304" i="1"/>
  <c r="BN1302" i="1"/>
  <c r="BN1298" i="1" a="1"/>
  <c r="BN1308" i="1" s="1"/>
  <c r="BM1298" i="1" a="1"/>
  <c r="BM1305" i="1" s="1"/>
  <c r="BL1298" i="1" a="1"/>
  <c r="BL1298" i="1" s="1"/>
  <c r="BK1309" i="1"/>
  <c r="BK1303" i="1"/>
  <c r="BK1302" i="1"/>
  <c r="BK1300" i="1"/>
  <c r="BK1298" i="1" a="1"/>
  <c r="BK1305" i="1" s="1"/>
  <c r="BJ1298" i="1" a="1"/>
  <c r="BJ1300" i="1" s="1"/>
  <c r="BI1298" i="1" a="1"/>
  <c r="BI1305" i="1" s="1"/>
  <c r="BH1298" i="1" a="1"/>
  <c r="BH1308" i="1" s="1"/>
  <c r="BG1306" i="1"/>
  <c r="BG1298" i="1"/>
  <c r="BG1298" i="1" a="1"/>
  <c r="BG1305" i="1" s="1"/>
  <c r="BF1309" i="1"/>
  <c r="BF1307" i="1"/>
  <c r="BF1303" i="1"/>
  <c r="BF1299" i="1"/>
  <c r="BF1298" i="1" a="1"/>
  <c r="BF1308" i="1" s="1"/>
  <c r="BE1309" i="1"/>
  <c r="BE1308" i="1"/>
  <c r="BE1306" i="1"/>
  <c r="BE1301" i="1"/>
  <c r="BE1300" i="1"/>
  <c r="BE1299" i="1"/>
  <c r="BE1298" i="1"/>
  <c r="BE1298" i="1" a="1"/>
  <c r="BE1305" i="1" s="1"/>
  <c r="BD1303" i="1"/>
  <c r="BD1298" i="1" a="1"/>
  <c r="BD1298" i="1" s="1"/>
  <c r="BC1298" i="1" a="1"/>
  <c r="BC1305" i="1" s="1"/>
  <c r="BB1298" i="1" a="1"/>
  <c r="BB1299" i="1" s="1"/>
  <c r="BA1298" i="1" a="1"/>
  <c r="BA1304" i="1" s="1"/>
  <c r="AZ1307" i="1"/>
  <c r="AZ1302" i="1"/>
  <c r="AZ1301" i="1"/>
  <c r="AZ1299" i="1"/>
  <c r="AZ1298" i="1" a="1"/>
  <c r="AZ1308" i="1" s="1"/>
  <c r="AY1307" i="1"/>
  <c r="AY1298" i="1" a="1"/>
  <c r="AY1305" i="1" s="1"/>
  <c r="AX1309" i="1"/>
  <c r="AX1303" i="1"/>
  <c r="AX1298" i="1" a="1"/>
  <c r="AX1302" i="1" s="1"/>
  <c r="AW1306" i="1"/>
  <c r="AW1302" i="1"/>
  <c r="AW1300" i="1"/>
  <c r="AW1298" i="1" a="1"/>
  <c r="AW1307" i="1" s="1"/>
  <c r="AV1298" i="1" a="1"/>
  <c r="AV1306" i="1" s="1"/>
  <c r="AU1308" i="1"/>
  <c r="AU1303" i="1"/>
  <c r="AU1298" i="1" a="1"/>
  <c r="AU1309" i="1" s="1"/>
  <c r="AT1308" i="1"/>
  <c r="AT1305" i="1"/>
  <c r="AT1298" i="1" a="1"/>
  <c r="AT1300" i="1" s="1"/>
  <c r="AS1298" i="1" a="1"/>
  <c r="AS1304" i="1" s="1"/>
  <c r="AR1299" i="1"/>
  <c r="AR1298" i="1" a="1"/>
  <c r="AR1305" i="1" s="1"/>
  <c r="AQ1298" i="1" a="1"/>
  <c r="AQ1305" i="1" s="1"/>
  <c r="AP1304" i="1"/>
  <c r="AP1298" i="1" a="1"/>
  <c r="AP1302" i="1" s="1"/>
  <c r="AO1308" i="1"/>
  <c r="AO1306" i="1"/>
  <c r="AO1301" i="1"/>
  <c r="AO1299" i="1"/>
  <c r="AO1298" i="1"/>
  <c r="AO1298" i="1" a="1"/>
  <c r="AO1307" i="1" s="1"/>
  <c r="AN1306" i="1"/>
  <c r="AN1303" i="1"/>
  <c r="AN1298" i="1" a="1"/>
  <c r="AN1305" i="1" s="1"/>
  <c r="AM1309" i="1"/>
  <c r="AM1307" i="1"/>
  <c r="AM1304" i="1"/>
  <c r="AM1303" i="1"/>
  <c r="AM1302" i="1"/>
  <c r="AM1301" i="1"/>
  <c r="AM1300" i="1"/>
  <c r="AM1299" i="1"/>
  <c r="AM1298" i="1" a="1"/>
  <c r="AM1306" i="1" s="1"/>
  <c r="AL1308" i="1"/>
  <c r="AL1300" i="1"/>
  <c r="AL1298" i="1" a="1"/>
  <c r="AL1307" i="1" s="1"/>
  <c r="AK1304" i="1"/>
  <c r="AK1302" i="1"/>
  <c r="AK1298" i="1" a="1"/>
  <c r="AJ1309" i="1"/>
  <c r="AJ1303" i="1"/>
  <c r="AJ1302" i="1"/>
  <c r="AJ1300" i="1"/>
  <c r="AJ1298" i="1" a="1"/>
  <c r="AJ1305" i="1" s="1"/>
  <c r="AI1307" i="1"/>
  <c r="AI1306" i="1"/>
  <c r="AI1304" i="1"/>
  <c r="AI1298" i="1"/>
  <c r="AI1298" i="1" a="1"/>
  <c r="AI1305" i="1" s="1"/>
  <c r="AH1298" i="1" a="1"/>
  <c r="AH1302" i="1" s="1"/>
  <c r="AG1308" i="1"/>
  <c r="AG1306" i="1"/>
  <c r="AG1301" i="1"/>
  <c r="AG1299" i="1"/>
  <c r="AG1298" i="1"/>
  <c r="AG1298" i="1" a="1"/>
  <c r="AG1305" i="1" s="1"/>
  <c r="AF1305" i="1"/>
  <c r="AF1298" i="1" a="1"/>
  <c r="AF1306" i="1" s="1"/>
  <c r="AE1304" i="1"/>
  <c r="AE1303" i="1"/>
  <c r="AE1301" i="1"/>
  <c r="AE1298" i="1" a="1"/>
  <c r="AE1306" i="1" s="1"/>
  <c r="AD1298" i="1" a="1"/>
  <c r="AD1308" i="1" s="1"/>
  <c r="AC1305" i="1"/>
  <c r="AC1302" i="1"/>
  <c r="AC1298" i="1" a="1"/>
  <c r="AC1304" i="1" s="1"/>
  <c r="AB1309" i="1"/>
  <c r="AB1308" i="1"/>
  <c r="AB1306" i="1"/>
  <c r="AB1303" i="1"/>
  <c r="AB1301" i="1"/>
  <c r="AB1300" i="1"/>
  <c r="AB1299" i="1"/>
  <c r="AB1298" i="1"/>
  <c r="AB1298" i="1" a="1"/>
  <c r="AB1305" i="1" s="1"/>
  <c r="AA1307" i="1"/>
  <c r="AA1306" i="1"/>
  <c r="AA1299" i="1"/>
  <c r="AA1298" i="1" a="1"/>
  <c r="AA1305" i="1" s="1"/>
  <c r="Z1298" i="1" a="1"/>
  <c r="Z1308" i="1" s="1"/>
  <c r="Y1307" i="1"/>
  <c r="Y1302" i="1"/>
  <c r="Y1301" i="1"/>
  <c r="Y1299" i="1"/>
  <c r="Y1298" i="1" a="1"/>
  <c r="Y1305" i="1" s="1"/>
  <c r="X1298" i="1" a="1"/>
  <c r="X1305" i="1" s="1"/>
  <c r="W1308" i="1"/>
  <c r="W1304" i="1"/>
  <c r="W1302" i="1"/>
  <c r="W1300" i="1"/>
  <c r="W1299" i="1"/>
  <c r="W1298" i="1" a="1"/>
  <c r="W1307" i="1" s="1"/>
  <c r="V1298" i="1" a="1"/>
  <c r="V1299" i="1" s="1"/>
  <c r="U1305" i="1"/>
  <c r="U1298" i="1" a="1"/>
  <c r="T1309" i="1"/>
  <c r="T1307" i="1"/>
  <c r="T1302" i="1"/>
  <c r="T1300" i="1"/>
  <c r="T1299" i="1"/>
  <c r="T1298" i="1" a="1"/>
  <c r="T1306" i="1" s="1"/>
  <c r="S1307" i="1"/>
  <c r="S1298" i="1" a="1"/>
  <c r="S1305" i="1" s="1"/>
  <c r="R1309" i="1"/>
  <c r="R1303" i="1"/>
  <c r="R1298" i="1" a="1"/>
  <c r="R1308" i="1" s="1"/>
  <c r="Q1307" i="1"/>
  <c r="Q1302" i="1"/>
  <c r="Q1298" i="1" a="1"/>
  <c r="Q1305" i="1" s="1"/>
  <c r="P1298" i="1" a="1"/>
  <c r="P1305" i="1" s="1"/>
  <c r="O1298" i="1" a="1"/>
  <c r="O1306" i="1" s="1"/>
  <c r="N1306" i="1"/>
  <c r="N1301" i="1"/>
  <c r="N1300" i="1"/>
  <c r="N1298" i="1"/>
  <c r="N1298" i="1" a="1"/>
  <c r="N1309" i="1" s="1"/>
  <c r="M1298" i="1" a="1"/>
  <c r="M1303" i="1" s="1"/>
  <c r="L1308" i="1"/>
  <c r="L1307" i="1"/>
  <c r="L1304" i="1"/>
  <c r="L1301" i="1"/>
  <c r="L1299" i="1"/>
  <c r="L1298" i="1"/>
  <c r="L1298" i="1" a="1"/>
  <c r="L1305" i="1" s="1"/>
  <c r="K1308" i="1"/>
  <c r="K1305" i="1"/>
  <c r="K1298" i="1"/>
  <c r="K1298" i="1" a="1"/>
  <c r="K1306" i="1" s="1"/>
  <c r="J1298" i="1" a="1"/>
  <c r="J1309" i="1" s="1"/>
  <c r="I1298" i="1" a="1"/>
  <c r="I1309" i="1" s="1"/>
  <c r="H1298" i="1" a="1"/>
  <c r="H1306" i="1" s="1"/>
  <c r="G1304" i="1"/>
  <c r="G1302" i="1"/>
  <c r="G1300" i="1"/>
  <c r="G1298" i="1" a="1"/>
  <c r="G1303" i="1" s="1"/>
  <c r="F1298" i="1" a="1"/>
  <c r="F1308" i="1" s="1"/>
  <c r="E1309" i="1"/>
  <c r="E1307" i="1"/>
  <c r="E1303" i="1"/>
  <c r="E1301" i="1"/>
  <c r="E1300" i="1"/>
  <c r="E1298" i="1"/>
  <c r="E1298" i="1" a="1"/>
  <c r="E1305" i="1" s="1"/>
  <c r="BQ1309" i="1"/>
  <c r="BQ1308" i="1"/>
  <c r="BQ1307" i="1"/>
  <c r="BQ1306" i="1"/>
  <c r="BQ1305" i="1"/>
  <c r="CI1305" i="1" s="1"/>
  <c r="BQ1304" i="1"/>
  <c r="CI1304" i="1" s="1"/>
  <c r="BQ1303" i="1"/>
  <c r="CI1303" i="1" s="1"/>
  <c r="BQ1302" i="1"/>
  <c r="CI1302" i="1" s="1"/>
  <c r="BQ1301" i="1"/>
  <c r="CI1301" i="1" s="1"/>
  <c r="BQ1300" i="1"/>
  <c r="CI1300" i="1" s="1"/>
  <c r="BQ1299" i="1"/>
  <c r="CI1299" i="1" s="1"/>
  <c r="CD1299" i="1" s="1"/>
  <c r="BQ1298" i="1"/>
  <c r="CI1298" i="1" s="1"/>
  <c r="O1308" i="1" l="1"/>
  <c r="AR1306" i="1"/>
  <c r="BC1303" i="1"/>
  <c r="BM1304" i="1"/>
  <c r="CD1304" i="1"/>
  <c r="E1299" i="1"/>
  <c r="E1308" i="1"/>
  <c r="G1301" i="1"/>
  <c r="H1299" i="1"/>
  <c r="I1302" i="1"/>
  <c r="L1306" i="1"/>
  <c r="N1299" i="1"/>
  <c r="O1299" i="1"/>
  <c r="O1309" i="1"/>
  <c r="Q1306" i="1"/>
  <c r="R1304" i="1"/>
  <c r="W1303" i="1"/>
  <c r="Y1300" i="1"/>
  <c r="Z1301" i="1"/>
  <c r="AA1304" i="1"/>
  <c r="AB1302" i="1"/>
  <c r="AE1302" i="1"/>
  <c r="AG1309" i="1"/>
  <c r="AI1299" i="1"/>
  <c r="AJ1301" i="1"/>
  <c r="AO1302" i="1"/>
  <c r="AP1309" i="1"/>
  <c r="AR1298" i="1"/>
  <c r="AR1307" i="1"/>
  <c r="AT1307" i="1"/>
  <c r="AU1304" i="1"/>
  <c r="AW1301" i="1"/>
  <c r="AX1304" i="1"/>
  <c r="BB1305" i="1"/>
  <c r="BC1304" i="1"/>
  <c r="BE1307" i="1"/>
  <c r="BF1304" i="1"/>
  <c r="BG1307" i="1"/>
  <c r="BI1304" i="1"/>
  <c r="BK1301" i="1"/>
  <c r="BM1306" i="1"/>
  <c r="BN1303" i="1"/>
  <c r="BO1304" i="1"/>
  <c r="BP1309" i="1"/>
  <c r="G1316" i="1"/>
  <c r="H1315" i="1"/>
  <c r="L1319" i="1"/>
  <c r="Z1302" i="1"/>
  <c r="Q1308" i="1"/>
  <c r="Z1303" i="1"/>
  <c r="AH1301" i="1"/>
  <c r="AQ1298" i="1"/>
  <c r="AR1300" i="1"/>
  <c r="AR1309" i="1"/>
  <c r="BC1298" i="1"/>
  <c r="BC1307" i="1"/>
  <c r="BH1299" i="1"/>
  <c r="BJ1299" i="1"/>
  <c r="BM1298" i="1"/>
  <c r="BM1308" i="1"/>
  <c r="H1301" i="1"/>
  <c r="E1302" i="1"/>
  <c r="F1304" i="1"/>
  <c r="G1306" i="1"/>
  <c r="H1303" i="1"/>
  <c r="L1300" i="1"/>
  <c r="L1309" i="1"/>
  <c r="N1305" i="1"/>
  <c r="O1302" i="1"/>
  <c r="Q1298" i="1"/>
  <c r="Q1309" i="1"/>
  <c r="S1298" i="1"/>
  <c r="T1301" i="1"/>
  <c r="W1309" i="1"/>
  <c r="Y1306" i="1"/>
  <c r="Z1304" i="1"/>
  <c r="AB1307" i="1"/>
  <c r="AD1305" i="1"/>
  <c r="AE1307" i="1"/>
  <c r="AG1300" i="1"/>
  <c r="AH1303" i="1"/>
  <c r="AJ1304" i="1"/>
  <c r="AO1309" i="1"/>
  <c r="AQ1299" i="1"/>
  <c r="AR1301" i="1"/>
  <c r="AU1299" i="1"/>
  <c r="AV1305" i="1"/>
  <c r="AW1308" i="1"/>
  <c r="AY1298" i="1"/>
  <c r="BC1299" i="1"/>
  <c r="BC1308" i="1"/>
  <c r="BH1301" i="1"/>
  <c r="BK1304" i="1"/>
  <c r="BM1299" i="1"/>
  <c r="BM1309" i="1"/>
  <c r="BN1309" i="1"/>
  <c r="F1316" i="1"/>
  <c r="H1319" i="1"/>
  <c r="O1300" i="1"/>
  <c r="BM1307" i="1"/>
  <c r="CD1300" i="1"/>
  <c r="G1307" i="1"/>
  <c r="H1304" i="1"/>
  <c r="O1303" i="1"/>
  <c r="Q1299" i="1"/>
  <c r="S1299" i="1"/>
  <c r="Z1309" i="1"/>
  <c r="AE1308" i="1"/>
  <c r="AH1304" i="1"/>
  <c r="AJ1306" i="1"/>
  <c r="AQ1304" i="1"/>
  <c r="AR1302" i="1"/>
  <c r="AU1300" i="1"/>
  <c r="AW1309" i="1"/>
  <c r="AY1299" i="1"/>
  <c r="BC1300" i="1"/>
  <c r="BC1309" i="1"/>
  <c r="BH1302" i="1"/>
  <c r="BK1306" i="1"/>
  <c r="BM1300" i="1"/>
  <c r="BP1299" i="1"/>
  <c r="H1320" i="1"/>
  <c r="CD1303" i="1"/>
  <c r="H1302" i="1"/>
  <c r="J1301" i="1"/>
  <c r="CB1301" i="1" s="1"/>
  <c r="O1301" i="1"/>
  <c r="E1304" i="1"/>
  <c r="G1298" i="1"/>
  <c r="G1308" i="1"/>
  <c r="H1307" i="1"/>
  <c r="K1299" i="1"/>
  <c r="L1302" i="1"/>
  <c r="CD1302" i="1" s="1"/>
  <c r="N1307" i="1"/>
  <c r="O1304" i="1"/>
  <c r="Q1300" i="1"/>
  <c r="R1301" i="1"/>
  <c r="S1304" i="1"/>
  <c r="Y1308" i="1"/>
  <c r="AE1299" i="1"/>
  <c r="AE1309" i="1"/>
  <c r="AH1309" i="1"/>
  <c r="AJ1298" i="1"/>
  <c r="AJ1307" i="1"/>
  <c r="AP1301" i="1"/>
  <c r="AQ1306" i="1"/>
  <c r="AR1303" i="1"/>
  <c r="AT1299" i="1"/>
  <c r="AU1301" i="1"/>
  <c r="AW1298" i="1"/>
  <c r="AY1304" i="1"/>
  <c r="AZ1309" i="1"/>
  <c r="BC1301" i="1"/>
  <c r="BE1302" i="1"/>
  <c r="BF1301" i="1"/>
  <c r="BG1299" i="1"/>
  <c r="BH1307" i="1"/>
  <c r="BK1298" i="1"/>
  <c r="BK1307" i="1"/>
  <c r="BM1301" i="1"/>
  <c r="BN1299" i="1"/>
  <c r="BO1298" i="1"/>
  <c r="BP1301" i="1"/>
  <c r="G1311" i="1"/>
  <c r="H1311" i="1"/>
  <c r="L1311" i="1"/>
  <c r="AR1308" i="1"/>
  <c r="BC1306" i="1"/>
  <c r="E1306" i="1"/>
  <c r="G1299" i="1"/>
  <c r="G1309" i="1"/>
  <c r="H1309" i="1"/>
  <c r="L1303" i="1"/>
  <c r="O1307" i="1"/>
  <c r="Q1301" i="1"/>
  <c r="R1302" i="1"/>
  <c r="S1306" i="1"/>
  <c r="T1308" i="1"/>
  <c r="W1301" i="1"/>
  <c r="Y1298" i="1"/>
  <c r="Y1309" i="1"/>
  <c r="AA1298" i="1"/>
  <c r="AE1300" i="1"/>
  <c r="AG1307" i="1"/>
  <c r="AJ1299" i="1"/>
  <c r="AJ1308" i="1"/>
  <c r="AM1308" i="1"/>
  <c r="AO1300" i="1"/>
  <c r="AP1303" i="1"/>
  <c r="AQ1307" i="1"/>
  <c r="AR1304" i="1"/>
  <c r="AU1302" i="1"/>
  <c r="AW1299" i="1"/>
  <c r="AX1301" i="1"/>
  <c r="AY1306" i="1"/>
  <c r="BC1302" i="1"/>
  <c r="BE1304" i="1"/>
  <c r="BF1302" i="1"/>
  <c r="BG1304" i="1"/>
  <c r="BH1309" i="1"/>
  <c r="BK1299" i="1"/>
  <c r="BK1308" i="1"/>
  <c r="BM1302" i="1"/>
  <c r="BN1301" i="1"/>
  <c r="BO1299" i="1"/>
  <c r="BP1302" i="1"/>
  <c r="G1312" i="1"/>
  <c r="H1312" i="1"/>
  <c r="L1314" i="1"/>
  <c r="CE989" i="17"/>
  <c r="CG989" i="17"/>
  <c r="CE78" i="17"/>
  <c r="BY990" i="17"/>
  <c r="CF990" i="17"/>
  <c r="BX990" i="17"/>
  <c r="BW990" i="17"/>
  <c r="BV990" i="17"/>
  <c r="BU990" i="17"/>
  <c r="B991" i="17"/>
  <c r="BT990" i="17"/>
  <c r="CH990" i="17"/>
  <c r="BZ990" i="17"/>
  <c r="BS990" i="17"/>
  <c r="BY79" i="17"/>
  <c r="BW79" i="17"/>
  <c r="BV79" i="17"/>
  <c r="BU79" i="17"/>
  <c r="B80" i="17"/>
  <c r="BT79" i="17"/>
  <c r="CH79" i="17"/>
  <c r="BZ79" i="17"/>
  <c r="CF79" i="17"/>
  <c r="BX79" i="17"/>
  <c r="BS79" i="17"/>
  <c r="CG78" i="17"/>
  <c r="BR1300" i="1"/>
  <c r="BR1302" i="1"/>
  <c r="BR1304" i="1"/>
  <c r="CA1302" i="1"/>
  <c r="BR1298" i="1"/>
  <c r="CD1301" i="1"/>
  <c r="I1317" i="1"/>
  <c r="J1312" i="1"/>
  <c r="J1320" i="1"/>
  <c r="K1315" i="1"/>
  <c r="L1310" i="1"/>
  <c r="L1318" i="1"/>
  <c r="M1313" i="1"/>
  <c r="M1321" i="1"/>
  <c r="N1316" i="1"/>
  <c r="O1311" i="1"/>
  <c r="O1319" i="1"/>
  <c r="P1314" i="1"/>
  <c r="N1317" i="1"/>
  <c r="O1312" i="1"/>
  <c r="O1320" i="1"/>
  <c r="P1315" i="1"/>
  <c r="E1313" i="1"/>
  <c r="E1321" i="1"/>
  <c r="E1314" i="1"/>
  <c r="E1315" i="1"/>
  <c r="F1310" i="1"/>
  <c r="F1318" i="1"/>
  <c r="G1313" i="1"/>
  <c r="G1321" i="1"/>
  <c r="I1311" i="1"/>
  <c r="I1319" i="1"/>
  <c r="K1317" i="1"/>
  <c r="L1312" i="1"/>
  <c r="L1320" i="1"/>
  <c r="M1315" i="1"/>
  <c r="N1310" i="1"/>
  <c r="N1318" i="1"/>
  <c r="O1313" i="1"/>
  <c r="O1321" i="1"/>
  <c r="P1316" i="1"/>
  <c r="F1317" i="1"/>
  <c r="I1310" i="1"/>
  <c r="I1318" i="1"/>
  <c r="J1313" i="1"/>
  <c r="J1321" i="1"/>
  <c r="M1314" i="1"/>
  <c r="J1314" i="1"/>
  <c r="E1316" i="1"/>
  <c r="F1311" i="1"/>
  <c r="F1319" i="1"/>
  <c r="G1314" i="1"/>
  <c r="H1317" i="1"/>
  <c r="I1312" i="1"/>
  <c r="I1320" i="1"/>
  <c r="J1315" i="1"/>
  <c r="K1310" i="1"/>
  <c r="K1318" i="1"/>
  <c r="L1313" i="1"/>
  <c r="L1321" i="1"/>
  <c r="M1316" i="1"/>
  <c r="N1311" i="1"/>
  <c r="N1319" i="1"/>
  <c r="O1314" i="1"/>
  <c r="P1317" i="1"/>
  <c r="M1317" i="1"/>
  <c r="N1312" i="1"/>
  <c r="N1320" i="1"/>
  <c r="O1315" i="1"/>
  <c r="P1310" i="1"/>
  <c r="P1318" i="1"/>
  <c r="J1317" i="1"/>
  <c r="K1312" i="1"/>
  <c r="K1320" i="1"/>
  <c r="L1315" i="1"/>
  <c r="M1310" i="1"/>
  <c r="M1318" i="1"/>
  <c r="N1313" i="1"/>
  <c r="N1321" i="1"/>
  <c r="O1316" i="1"/>
  <c r="P1311" i="1"/>
  <c r="P1319" i="1"/>
  <c r="F1320" i="1"/>
  <c r="G1317" i="1"/>
  <c r="I1315" i="1"/>
  <c r="J1310" i="1"/>
  <c r="J1318" i="1"/>
  <c r="K1313" i="1"/>
  <c r="K1321" i="1"/>
  <c r="M1311" i="1"/>
  <c r="M1319" i="1"/>
  <c r="N1314" i="1"/>
  <c r="O1317" i="1"/>
  <c r="P1312" i="1"/>
  <c r="P1320" i="1"/>
  <c r="E1317" i="1"/>
  <c r="F1312" i="1"/>
  <c r="I1313" i="1"/>
  <c r="I1321" i="1"/>
  <c r="E1310" i="1"/>
  <c r="E1318" i="1"/>
  <c r="F1313" i="1"/>
  <c r="F1321" i="1"/>
  <c r="I1314" i="1"/>
  <c r="E1311" i="1"/>
  <c r="E1319" i="1"/>
  <c r="F1314" i="1"/>
  <c r="E1312" i="1"/>
  <c r="G1310" i="1"/>
  <c r="H1313" i="1"/>
  <c r="J1311" i="1"/>
  <c r="M1312" i="1"/>
  <c r="O1310" i="1"/>
  <c r="P1313" i="1"/>
  <c r="F1309" i="1"/>
  <c r="M1309" i="1"/>
  <c r="M1301" i="1"/>
  <c r="M1308" i="1"/>
  <c r="M1300" i="1"/>
  <c r="M1307" i="1"/>
  <c r="M1299" i="1"/>
  <c r="U1303" i="1"/>
  <c r="U1309" i="1"/>
  <c r="U1301" i="1"/>
  <c r="U1308" i="1"/>
  <c r="U1300" i="1"/>
  <c r="U1307" i="1"/>
  <c r="U1299" i="1"/>
  <c r="U1306" i="1"/>
  <c r="U1298" i="1"/>
  <c r="V1307" i="1"/>
  <c r="BL1306" i="1"/>
  <c r="F1302" i="1"/>
  <c r="G1305" i="1"/>
  <c r="H1300" i="1"/>
  <c r="H1308" i="1"/>
  <c r="I1303" i="1"/>
  <c r="CA1303" i="1" s="1"/>
  <c r="J1298" i="1"/>
  <c r="M1298" i="1"/>
  <c r="P1306" i="1"/>
  <c r="U1302" i="1"/>
  <c r="V1308" i="1"/>
  <c r="AC1303" i="1"/>
  <c r="AC1309" i="1"/>
  <c r="AC1301" i="1"/>
  <c r="AC1308" i="1"/>
  <c r="AC1300" i="1"/>
  <c r="AC1307" i="1"/>
  <c r="AC1299" i="1"/>
  <c r="AC1306" i="1"/>
  <c r="AC1298" i="1"/>
  <c r="AD1307" i="1"/>
  <c r="AL1305" i="1"/>
  <c r="I1305" i="1"/>
  <c r="CA1305" i="1" s="1"/>
  <c r="F1301" i="1"/>
  <c r="J1307" i="1"/>
  <c r="J1299" i="1"/>
  <c r="J1306" i="1"/>
  <c r="J1308" i="1"/>
  <c r="BB1306" i="1"/>
  <c r="BB1298" i="1"/>
  <c r="BB1304" i="1"/>
  <c r="BB1303" i="1"/>
  <c r="BB1302" i="1"/>
  <c r="BB1309" i="1"/>
  <c r="BB1301" i="1"/>
  <c r="F1303" i="1"/>
  <c r="I1304" i="1"/>
  <c r="CA1304" i="1" s="1"/>
  <c r="J1300" i="1"/>
  <c r="K1302" i="1"/>
  <c r="K1309" i="1"/>
  <c r="K1301" i="1"/>
  <c r="K1307" i="1"/>
  <c r="M1302" i="1"/>
  <c r="U1304" i="1"/>
  <c r="AK1303" i="1"/>
  <c r="AK1309" i="1"/>
  <c r="AK1301" i="1"/>
  <c r="AK1308" i="1"/>
  <c r="AK1300" i="1"/>
  <c r="AK1307" i="1"/>
  <c r="AK1299" i="1"/>
  <c r="AK1306" i="1"/>
  <c r="AK1298" i="1"/>
  <c r="BB1300" i="1"/>
  <c r="BD1304" i="1"/>
  <c r="BD1302" i="1"/>
  <c r="BD1309" i="1"/>
  <c r="BD1301" i="1"/>
  <c r="BD1308" i="1"/>
  <c r="BD1300" i="1"/>
  <c r="BD1307" i="1"/>
  <c r="BD1299" i="1"/>
  <c r="BJ1306" i="1"/>
  <c r="BJ1298" i="1"/>
  <c r="BJ1304" i="1"/>
  <c r="BJ1303" i="1"/>
  <c r="BJ1302" i="1"/>
  <c r="BJ1309" i="1"/>
  <c r="BJ1301" i="1"/>
  <c r="P1302" i="1"/>
  <c r="P1309" i="1"/>
  <c r="P1301" i="1"/>
  <c r="P1308" i="1"/>
  <c r="P1300" i="1"/>
  <c r="P1307" i="1"/>
  <c r="F1305" i="1"/>
  <c r="I1298" i="1"/>
  <c r="CA1298" i="1" s="1"/>
  <c r="I1306" i="1"/>
  <c r="M1304" i="1"/>
  <c r="AS1302" i="1"/>
  <c r="F1298" i="1"/>
  <c r="I1307" i="1"/>
  <c r="J1303" i="1"/>
  <c r="CB1303" i="1" s="1"/>
  <c r="K1300" i="1"/>
  <c r="CC1300" i="1" s="1"/>
  <c r="M1305" i="1"/>
  <c r="P1299" i="1"/>
  <c r="X1303" i="1"/>
  <c r="AD1306" i="1"/>
  <c r="AD1298" i="1"/>
  <c r="AD1304" i="1"/>
  <c r="AD1303" i="1"/>
  <c r="AD1302" i="1"/>
  <c r="AD1309" i="1"/>
  <c r="AD1301" i="1"/>
  <c r="AF1304" i="1"/>
  <c r="AF1302" i="1"/>
  <c r="AF1309" i="1"/>
  <c r="AF1301" i="1"/>
  <c r="AF1308" i="1"/>
  <c r="AF1300" i="1"/>
  <c r="AF1307" i="1"/>
  <c r="AF1299" i="1"/>
  <c r="AK1305" i="1"/>
  <c r="AV1304" i="1"/>
  <c r="AV1302" i="1"/>
  <c r="AV1309" i="1"/>
  <c r="AV1301" i="1"/>
  <c r="AV1308" i="1"/>
  <c r="AV1300" i="1"/>
  <c r="AV1307" i="1"/>
  <c r="AV1299" i="1"/>
  <c r="BA1302" i="1"/>
  <c r="BB1308" i="1"/>
  <c r="BD1305" i="1"/>
  <c r="BJ1305" i="1"/>
  <c r="AS1303" i="1"/>
  <c r="AS1309" i="1"/>
  <c r="AS1301" i="1"/>
  <c r="AS1308" i="1"/>
  <c r="AS1300" i="1"/>
  <c r="AS1307" i="1"/>
  <c r="AS1299" i="1"/>
  <c r="AS1306" i="1"/>
  <c r="AS1298" i="1"/>
  <c r="V1306" i="1"/>
  <c r="V1298" i="1"/>
  <c r="V1304" i="1"/>
  <c r="V1303" i="1"/>
  <c r="V1302" i="1"/>
  <c r="V1309" i="1"/>
  <c r="V1301" i="1"/>
  <c r="BL1304" i="1"/>
  <c r="BL1302" i="1"/>
  <c r="BL1309" i="1"/>
  <c r="BL1301" i="1"/>
  <c r="BL1308" i="1"/>
  <c r="BL1300" i="1"/>
  <c r="BL1307" i="1"/>
  <c r="BL1299" i="1"/>
  <c r="F1306" i="1"/>
  <c r="F1299" i="1"/>
  <c r="F1307" i="1"/>
  <c r="H1305" i="1"/>
  <c r="I1300" i="1"/>
  <c r="CA1300" i="1" s="1"/>
  <c r="I1308" i="1"/>
  <c r="J1304" i="1"/>
  <c r="CB1304" i="1" s="1"/>
  <c r="K1303" i="1"/>
  <c r="CC1303" i="1" s="1"/>
  <c r="M1306" i="1"/>
  <c r="P1303" i="1"/>
  <c r="V1300" i="1"/>
  <c r="AD1299" i="1"/>
  <c r="AF1298" i="1"/>
  <c r="AL1306" i="1"/>
  <c r="AL1298" i="1"/>
  <c r="AL1304" i="1"/>
  <c r="AL1303" i="1"/>
  <c r="AL1302" i="1"/>
  <c r="AL1309" i="1"/>
  <c r="AL1301" i="1"/>
  <c r="AN1304" i="1"/>
  <c r="AN1302" i="1"/>
  <c r="AN1309" i="1"/>
  <c r="AN1301" i="1"/>
  <c r="AN1308" i="1"/>
  <c r="AN1300" i="1"/>
  <c r="AN1307" i="1"/>
  <c r="AN1299" i="1"/>
  <c r="AS1305" i="1"/>
  <c r="AV1298" i="1"/>
  <c r="BD1306" i="1"/>
  <c r="BI1303" i="1"/>
  <c r="BI1309" i="1"/>
  <c r="BI1301" i="1"/>
  <c r="BI1308" i="1"/>
  <c r="BI1300" i="1"/>
  <c r="BI1307" i="1"/>
  <c r="BI1299" i="1"/>
  <c r="BI1306" i="1"/>
  <c r="BI1298" i="1"/>
  <c r="BJ1307" i="1"/>
  <c r="BL1303" i="1"/>
  <c r="X1304" i="1"/>
  <c r="X1302" i="1"/>
  <c r="X1309" i="1"/>
  <c r="X1301" i="1"/>
  <c r="X1308" i="1"/>
  <c r="X1300" i="1"/>
  <c r="X1307" i="1"/>
  <c r="X1299" i="1"/>
  <c r="J1302" i="1"/>
  <c r="CB1302" i="1" s="1"/>
  <c r="P1298" i="1"/>
  <c r="X1298" i="1"/>
  <c r="BA1303" i="1"/>
  <c r="BA1309" i="1"/>
  <c r="BA1301" i="1"/>
  <c r="BA1308" i="1"/>
  <c r="BA1300" i="1"/>
  <c r="BA1307" i="1"/>
  <c r="BA1299" i="1"/>
  <c r="BA1306" i="1"/>
  <c r="BA1298" i="1"/>
  <c r="BB1307" i="1"/>
  <c r="I1299" i="1"/>
  <c r="CA1299" i="1" s="1"/>
  <c r="F1300" i="1"/>
  <c r="H1298" i="1"/>
  <c r="I1301" i="1"/>
  <c r="CA1301" i="1" s="1"/>
  <c r="J1305" i="1"/>
  <c r="CB1305" i="1" s="1"/>
  <c r="K1304" i="1"/>
  <c r="CC1304" i="1" s="1"/>
  <c r="N1304" i="1"/>
  <c r="N1303" i="1"/>
  <c r="N1302" i="1"/>
  <c r="N1308" i="1"/>
  <c r="P1304" i="1"/>
  <c r="V1305" i="1"/>
  <c r="X1306" i="1"/>
  <c r="AD1300" i="1"/>
  <c r="AF1303" i="1"/>
  <c r="AL1299" i="1"/>
  <c r="AN1298" i="1"/>
  <c r="AT1306" i="1"/>
  <c r="AT1298" i="1"/>
  <c r="AT1304" i="1"/>
  <c r="AT1303" i="1"/>
  <c r="AT1302" i="1"/>
  <c r="AT1309" i="1"/>
  <c r="AT1301" i="1"/>
  <c r="AV1303" i="1"/>
  <c r="BA1305" i="1"/>
  <c r="BI1302" i="1"/>
  <c r="BJ1308" i="1"/>
  <c r="BL1305" i="1"/>
  <c r="R1305" i="1"/>
  <c r="S1300" i="1"/>
  <c r="S1308" i="1"/>
  <c r="T1303" i="1"/>
  <c r="Z1305" i="1"/>
  <c r="AA1300" i="1"/>
  <c r="AA1308" i="1"/>
  <c r="AG1302" i="1"/>
  <c r="AH1305" i="1"/>
  <c r="AI1300" i="1"/>
  <c r="AI1308" i="1"/>
  <c r="AP1305" i="1"/>
  <c r="AQ1300" i="1"/>
  <c r="AQ1308" i="1"/>
  <c r="AX1305" i="1"/>
  <c r="AY1300" i="1"/>
  <c r="AY1308" i="1"/>
  <c r="AZ1303" i="1"/>
  <c r="BF1305" i="1"/>
  <c r="BG1300" i="1"/>
  <c r="BG1308" i="1"/>
  <c r="BH1303" i="1"/>
  <c r="BN1305" i="1"/>
  <c r="BO1300" i="1"/>
  <c r="BO1308" i="1"/>
  <c r="BP1303" i="1"/>
  <c r="O1305" i="1"/>
  <c r="Q1303" i="1"/>
  <c r="R1298" i="1"/>
  <c r="R1306" i="1"/>
  <c r="S1301" i="1"/>
  <c r="S1309" i="1"/>
  <c r="T1304" i="1"/>
  <c r="W1305" i="1"/>
  <c r="Y1303" i="1"/>
  <c r="Z1298" i="1"/>
  <c r="Z1306" i="1"/>
  <c r="AA1301" i="1"/>
  <c r="AA1309" i="1"/>
  <c r="AB1304" i="1"/>
  <c r="AE1305" i="1"/>
  <c r="AG1303" i="1"/>
  <c r="AH1298" i="1"/>
  <c r="AH1306" i="1"/>
  <c r="AI1301" i="1"/>
  <c r="AI1309" i="1"/>
  <c r="AM1305" i="1"/>
  <c r="AO1303" i="1"/>
  <c r="AP1298" i="1"/>
  <c r="AP1306" i="1"/>
  <c r="AQ1301" i="1"/>
  <c r="AQ1309" i="1"/>
  <c r="AU1305" i="1"/>
  <c r="AW1303" i="1"/>
  <c r="AX1298" i="1"/>
  <c r="AX1306" i="1"/>
  <c r="AY1301" i="1"/>
  <c r="AY1309" i="1"/>
  <c r="AZ1304" i="1"/>
  <c r="BE1303" i="1"/>
  <c r="BF1298" i="1"/>
  <c r="BF1306" i="1"/>
  <c r="BG1301" i="1"/>
  <c r="BG1309" i="1"/>
  <c r="BH1304" i="1"/>
  <c r="BM1303" i="1"/>
  <c r="BN1298" i="1"/>
  <c r="BN1306" i="1"/>
  <c r="BO1301" i="1"/>
  <c r="BO1309" i="1"/>
  <c r="BP1304" i="1"/>
  <c r="O1298" i="1"/>
  <c r="Q1304" i="1"/>
  <c r="R1299" i="1"/>
  <c r="R1307" i="1"/>
  <c r="S1302" i="1"/>
  <c r="T1305" i="1"/>
  <c r="W1298" i="1"/>
  <c r="W1306" i="1"/>
  <c r="Y1304" i="1"/>
  <c r="Z1299" i="1"/>
  <c r="Z1307" i="1"/>
  <c r="AA1302" i="1"/>
  <c r="AE1298" i="1"/>
  <c r="AG1304" i="1"/>
  <c r="AH1299" i="1"/>
  <c r="AH1307" i="1"/>
  <c r="AI1302" i="1"/>
  <c r="AM1298" i="1"/>
  <c r="AO1304" i="1"/>
  <c r="AP1299" i="1"/>
  <c r="AP1307" i="1"/>
  <c r="AQ1302" i="1"/>
  <c r="AU1298" i="1"/>
  <c r="AU1306" i="1"/>
  <c r="AW1304" i="1"/>
  <c r="AX1299" i="1"/>
  <c r="AX1307" i="1"/>
  <c r="AY1302" i="1"/>
  <c r="AZ1305" i="1"/>
  <c r="BG1302" i="1"/>
  <c r="BH1305" i="1"/>
  <c r="BP1305" i="1"/>
  <c r="R1300" i="1"/>
  <c r="S1303" i="1"/>
  <c r="T1298" i="1"/>
  <c r="Z1300" i="1"/>
  <c r="AA1303" i="1"/>
  <c r="AH1300" i="1"/>
  <c r="AH1308" i="1"/>
  <c r="AI1303" i="1"/>
  <c r="AO1305" i="1"/>
  <c r="AP1300" i="1"/>
  <c r="AP1308" i="1"/>
  <c r="AQ1303" i="1"/>
  <c r="AU1307" i="1"/>
  <c r="AW1305" i="1"/>
  <c r="AX1300" i="1"/>
  <c r="AX1308" i="1"/>
  <c r="AY1303" i="1"/>
  <c r="AZ1298" i="1"/>
  <c r="AZ1306" i="1"/>
  <c r="BF1300" i="1"/>
  <c r="BG1303" i="1"/>
  <c r="BH1298" i="1"/>
  <c r="BH1306" i="1"/>
  <c r="BN1300" i="1"/>
  <c r="BO1303" i="1"/>
  <c r="BP1298" i="1"/>
  <c r="BP1306" i="1"/>
  <c r="AZ1300" i="1"/>
  <c r="BH1300" i="1"/>
  <c r="BP1300" i="1"/>
  <c r="CC1299" i="1"/>
  <c r="CC1305" i="1"/>
  <c r="CC1298" i="1"/>
  <c r="CC1301" i="1"/>
  <c r="CC1302" i="1"/>
  <c r="CB1300" i="1"/>
  <c r="CB1298" i="1"/>
  <c r="CB1299" i="1"/>
  <c r="CD1305" i="1"/>
  <c r="CD1298" i="1"/>
  <c r="BR1299" i="1"/>
  <c r="BR1301" i="1"/>
  <c r="BR1303" i="1"/>
  <c r="BR1305" i="1"/>
  <c r="CG990" i="17" l="1"/>
  <c r="CE79" i="17"/>
  <c r="CG79" i="17"/>
  <c r="CE990" i="17"/>
  <c r="BU80" i="17"/>
  <c r="BS80" i="17"/>
  <c r="CH80" i="17"/>
  <c r="BZ80" i="17"/>
  <c r="BY80" i="17"/>
  <c r="CF80" i="17"/>
  <c r="BX80" i="17"/>
  <c r="BV80" i="17"/>
  <c r="BW80" i="17"/>
  <c r="BT80" i="17"/>
  <c r="B81" i="17"/>
  <c r="BU991" i="17"/>
  <c r="B992" i="17"/>
  <c r="BT991" i="17"/>
  <c r="BS991" i="17"/>
  <c r="CH991" i="17"/>
  <c r="BZ991" i="17"/>
  <c r="BY991" i="17"/>
  <c r="CF991" i="17"/>
  <c r="BX991" i="17"/>
  <c r="BV991" i="17"/>
  <c r="BW991" i="17"/>
  <c r="P1022" i="1" a="1"/>
  <c r="P1030" i="1" s="1"/>
  <c r="O1022" i="1" a="1"/>
  <c r="O1030" i="1" s="1"/>
  <c r="N1030" i="1"/>
  <c r="N1023" i="1"/>
  <c r="N1022" i="1" a="1"/>
  <c r="N1032" i="1" s="1"/>
  <c r="M1022" i="1" a="1"/>
  <c r="M1029" i="1" s="1"/>
  <c r="L1022" i="1" a="1"/>
  <c r="K1027" i="1"/>
  <c r="K1022" i="1" a="1"/>
  <c r="K1031" i="1" s="1"/>
  <c r="J1022" i="1" a="1"/>
  <c r="J1031" i="1" s="1"/>
  <c r="I1022" i="1" a="1"/>
  <c r="I1028" i="1" s="1"/>
  <c r="H1022" i="1" a="1"/>
  <c r="H1030" i="1" s="1"/>
  <c r="G1022" i="1" a="1"/>
  <c r="G1030" i="1" s="1"/>
  <c r="F1031" i="1"/>
  <c r="F1022" i="1" a="1"/>
  <c r="E1025" i="1"/>
  <c r="E1022" i="1"/>
  <c r="E1022" i="1" a="1"/>
  <c r="E1029" i="1" s="1"/>
  <c r="BP1033" i="1"/>
  <c r="BP1031" i="1"/>
  <c r="BP1022" i="1" a="1"/>
  <c r="BP1032" i="1" s="1"/>
  <c r="BO1033" i="1"/>
  <c r="BO1030" i="1"/>
  <c r="BO1028" i="1"/>
  <c r="BO1026" i="1"/>
  <c r="BO1025" i="1"/>
  <c r="BO1022" i="1" a="1"/>
  <c r="BO1029" i="1" s="1"/>
  <c r="BN1030" i="1"/>
  <c r="BN1026" i="1"/>
  <c r="BN1023" i="1"/>
  <c r="BN1022" i="1" a="1"/>
  <c r="BN1032" i="1" s="1"/>
  <c r="BM1022" i="1" a="1"/>
  <c r="BM1029" i="1" s="1"/>
  <c r="BL1022" i="1" a="1"/>
  <c r="BL1029" i="1" s="1"/>
  <c r="BK1022" i="1" a="1"/>
  <c r="BK1026" i="1" s="1"/>
  <c r="BJ1022" i="1" a="1"/>
  <c r="BJ1030" i="1" s="1"/>
  <c r="BI1028" i="1"/>
  <c r="BI1022" i="1" a="1"/>
  <c r="BI1033" i="1" s="1"/>
  <c r="BH1022" i="1" a="1"/>
  <c r="BH1032" i="1" s="1"/>
  <c r="BG1026" i="1"/>
  <c r="BG1022" i="1" a="1"/>
  <c r="BG1029" i="1" s="1"/>
  <c r="BF1033" i="1"/>
  <c r="BF1022" i="1" a="1"/>
  <c r="BF1026" i="1" s="1"/>
  <c r="BE1030" i="1"/>
  <c r="BE1027" i="1"/>
  <c r="BE1022" i="1" a="1"/>
  <c r="BE1031" i="1" s="1"/>
  <c r="BD1032" i="1"/>
  <c r="BD1022" i="1" a="1"/>
  <c r="BD1029" i="1" s="1"/>
  <c r="BC1022" i="1" a="1"/>
  <c r="BC1026" i="1" s="1"/>
  <c r="BB1022" i="1" a="1"/>
  <c r="BB1031" i="1" s="1"/>
  <c r="BA1022" i="1" a="1"/>
  <c r="BA1027" i="1" s="1"/>
  <c r="AZ1022" i="1" a="1"/>
  <c r="AY1028" i="1"/>
  <c r="AY1022" i="1" a="1"/>
  <c r="AY1029" i="1" s="1"/>
  <c r="AX1022" i="1" a="1"/>
  <c r="AW1022" i="1" a="1"/>
  <c r="AW1029" i="1" s="1"/>
  <c r="AV1022" i="1" a="1"/>
  <c r="AV1029" i="1" s="1"/>
  <c r="AU1022" i="1" a="1"/>
  <c r="AU1026" i="1" s="1"/>
  <c r="AT1022" i="1" a="1"/>
  <c r="AS1028" i="1"/>
  <c r="AS1026" i="1"/>
  <c r="AS1022" i="1" a="1"/>
  <c r="AS1027" i="1" s="1"/>
  <c r="AR1022" i="1" a="1"/>
  <c r="AR1032" i="1" s="1"/>
  <c r="AQ1025" i="1"/>
  <c r="AQ1022" i="1" a="1"/>
  <c r="AQ1029" i="1" s="1"/>
  <c r="AP1025" i="1"/>
  <c r="AP1022" i="1" a="1"/>
  <c r="AP1032" i="1" s="1"/>
  <c r="AO1022" i="1" a="1"/>
  <c r="AO1029" i="1" s="1"/>
  <c r="AN1032" i="1"/>
  <c r="AN1027" i="1"/>
  <c r="AN1024" i="1"/>
  <c r="AN1022" i="1" a="1"/>
  <c r="AN1029" i="1" s="1"/>
  <c r="AM1022" i="1" a="1"/>
  <c r="AM1026" i="1" s="1"/>
  <c r="AL1022" i="1" a="1"/>
  <c r="AL1031" i="1" s="1"/>
  <c r="AK1031" i="1"/>
  <c r="AK1028" i="1"/>
  <c r="AK1026" i="1"/>
  <c r="AK1023" i="1"/>
  <c r="AK1022" i="1" a="1"/>
  <c r="AK1027" i="1" s="1"/>
  <c r="AJ1022" i="1" a="1"/>
  <c r="AJ1032" i="1" s="1"/>
  <c r="AI1033" i="1"/>
  <c r="AI1028" i="1"/>
  <c r="AI1022" i="1" a="1"/>
  <c r="AI1029" i="1" s="1"/>
  <c r="AH1022" i="1" a="1"/>
  <c r="AH1032" i="1" s="1"/>
  <c r="AG1032" i="1"/>
  <c r="AG1030" i="1"/>
  <c r="AG1026" i="1"/>
  <c r="AG1022" i="1" a="1"/>
  <c r="AG1029" i="1" s="1"/>
  <c r="AF1032" i="1"/>
  <c r="AF1027" i="1"/>
  <c r="AF1022" i="1" a="1"/>
  <c r="AF1029" i="1" s="1"/>
  <c r="AE1022" i="1" a="1"/>
  <c r="AE1026" i="1" s="1"/>
  <c r="AD1022" i="1" a="1"/>
  <c r="AC1028" i="1"/>
  <c r="AC1022" i="1" a="1"/>
  <c r="AC1027" i="1" s="1"/>
  <c r="AB1022" i="1" a="1"/>
  <c r="AB1032" i="1" s="1"/>
  <c r="AA1025" i="1"/>
  <c r="AA1022" i="1" a="1"/>
  <c r="AA1029" i="1" s="1"/>
  <c r="Z1023" i="1"/>
  <c r="Z1022" i="1" a="1"/>
  <c r="Z1026" i="1" s="1"/>
  <c r="Y1024" i="1"/>
  <c r="Y1022" i="1" a="1"/>
  <c r="Y1031" i="1" s="1"/>
  <c r="X1022" i="1" a="1"/>
  <c r="X1029" i="1" s="1"/>
  <c r="W1022" i="1" a="1"/>
  <c r="W1026" i="1" s="1"/>
  <c r="V1022" i="1" a="1"/>
  <c r="U1022" i="1" a="1"/>
  <c r="U1027" i="1" s="1"/>
  <c r="T1022" i="1" a="1"/>
  <c r="T1032" i="1" s="1"/>
  <c r="S1022" i="1" a="1"/>
  <c r="S1029" i="1" s="1"/>
  <c r="R1022" i="1" a="1"/>
  <c r="Q1022" i="1" a="1"/>
  <c r="Q1031" i="1" s="1"/>
  <c r="BP1016" i="1"/>
  <c r="BP1012" i="1"/>
  <c r="BP1010" i="1" a="1"/>
  <c r="BP1021" i="1" s="1"/>
  <c r="BO1010" i="1" a="1"/>
  <c r="BO1018" i="1" s="1"/>
  <c r="BN1010" i="1" a="1"/>
  <c r="BN1021" i="1" s="1"/>
  <c r="BM1010" i="1" a="1"/>
  <c r="BM1020" i="1" s="1"/>
  <c r="BL1010" i="1" a="1"/>
  <c r="BK1010" i="1" a="1"/>
  <c r="BK1014" i="1" s="1"/>
  <c r="BJ1010" i="1" a="1"/>
  <c r="BI1010" i="1" a="1"/>
  <c r="BI1016" i="1" s="1"/>
  <c r="BH1010" i="1" a="1"/>
  <c r="BH1021" i="1" s="1"/>
  <c r="BG1011" i="1"/>
  <c r="BG1010" i="1" a="1"/>
  <c r="BG1018" i="1" s="1"/>
  <c r="BF1014" i="1"/>
  <c r="BF1010" i="1"/>
  <c r="BF1010" i="1" a="1"/>
  <c r="BF1021" i="1" s="1"/>
  <c r="BE1015" i="1"/>
  <c r="BE1013" i="1"/>
  <c r="BE1010" i="1" a="1"/>
  <c r="BE1018" i="1" s="1"/>
  <c r="BD1010" i="1" a="1"/>
  <c r="BD1017" i="1" s="1"/>
  <c r="BC1010" i="1" a="1"/>
  <c r="BC1014" i="1" s="1"/>
  <c r="BB1010" i="1" a="1"/>
  <c r="BB1017" i="1" s="1"/>
  <c r="BA1010" i="1" a="1"/>
  <c r="BA1017" i="1" s="1"/>
  <c r="AZ1010" i="1" a="1"/>
  <c r="AZ1021" i="1" s="1"/>
  <c r="AY1010" i="1" a="1"/>
  <c r="AX1010" i="1" a="1"/>
  <c r="AW1019" i="1"/>
  <c r="AW1014" i="1"/>
  <c r="AW1012" i="1"/>
  <c r="AW1010" i="1" a="1"/>
  <c r="AW1018" i="1" s="1"/>
  <c r="AV1010" i="1" a="1"/>
  <c r="AU1010" i="1" a="1"/>
  <c r="AU1014" i="1" s="1"/>
  <c r="AT1015" i="1"/>
  <c r="AT1012" i="1"/>
  <c r="AT1010" i="1" a="1"/>
  <c r="AT1017" i="1" s="1"/>
  <c r="AS1010" i="1" a="1"/>
  <c r="AR1010" i="1" a="1"/>
  <c r="AR1021" i="1" s="1"/>
  <c r="AQ1010" i="1" a="1"/>
  <c r="AQ1018" i="1" s="1"/>
  <c r="AP1018" i="1"/>
  <c r="AP1010" i="1" a="1"/>
  <c r="AP1021" i="1" s="1"/>
  <c r="AO1010" i="1" a="1"/>
  <c r="AN1010" i="1" a="1"/>
  <c r="AN1017" i="1" s="1"/>
  <c r="AM1010" i="1" a="1"/>
  <c r="AL1019" i="1"/>
  <c r="AL1016" i="1"/>
  <c r="AL1013" i="1"/>
  <c r="AL1010" i="1" a="1"/>
  <c r="AL1017" i="1" s="1"/>
  <c r="AK1010" i="1" a="1"/>
  <c r="AK1017" i="1" s="1"/>
  <c r="AJ1021" i="1"/>
  <c r="AJ1016" i="1"/>
  <c r="AJ1014" i="1"/>
  <c r="AJ1013" i="1"/>
  <c r="AJ1012" i="1"/>
  <c r="AJ1010" i="1" a="1"/>
  <c r="AJ1019" i="1" s="1"/>
  <c r="AI1010" i="1" a="1"/>
  <c r="AI1018" i="1" s="1"/>
  <c r="AH1010" i="1" a="1"/>
  <c r="AH1021" i="1" s="1"/>
  <c r="AG1019" i="1"/>
  <c r="AG1010" i="1" a="1"/>
  <c r="AG1018" i="1" s="1"/>
  <c r="AF1020" i="1"/>
  <c r="AF1018" i="1"/>
  <c r="AF1012" i="1"/>
  <c r="AF1010" i="1"/>
  <c r="AF1010" i="1" a="1"/>
  <c r="AF1017" i="1" s="1"/>
  <c r="AE1015" i="1"/>
  <c r="AE1010" i="1" a="1"/>
  <c r="AE1014" i="1" s="1"/>
  <c r="AD1021" i="1"/>
  <c r="AD1020" i="1"/>
  <c r="AD1016" i="1"/>
  <c r="AD1014" i="1"/>
  <c r="AD1013" i="1"/>
  <c r="AD1012" i="1"/>
  <c r="AD1011" i="1"/>
  <c r="AD1010" i="1" a="1"/>
  <c r="AD1017" i="1" s="1"/>
  <c r="AC1010" i="1" a="1"/>
  <c r="AC1017" i="1" s="1"/>
  <c r="AB1020" i="1"/>
  <c r="AB1016" i="1"/>
  <c r="AB1014" i="1"/>
  <c r="AB1012" i="1"/>
  <c r="AB1010" i="1" a="1"/>
  <c r="AB1021" i="1" s="1"/>
  <c r="AA1010" i="1" a="1"/>
  <c r="AA1018" i="1" s="1"/>
  <c r="Z1019" i="1"/>
  <c r="Z1018" i="1"/>
  <c r="Z1016" i="1"/>
  <c r="Z1015" i="1"/>
  <c r="Z1010" i="1" a="1"/>
  <c r="Z1021" i="1" s="1"/>
  <c r="Y1010" i="1" a="1"/>
  <c r="Y1021" i="1" s="1"/>
  <c r="X1010" i="1" a="1"/>
  <c r="W1010" i="1" a="1"/>
  <c r="W1013" i="1" s="1"/>
  <c r="V1010" i="1" a="1"/>
  <c r="V1017" i="1" s="1"/>
  <c r="U1010" i="1" a="1"/>
  <c r="U1019" i="1" s="1"/>
  <c r="T1020" i="1"/>
  <c r="T1014" i="1"/>
  <c r="T1010" i="1" a="1"/>
  <c r="T1021" i="1" s="1"/>
  <c r="S1010" i="1" a="1"/>
  <c r="S1011" i="1" s="1"/>
  <c r="R1010" i="1" a="1"/>
  <c r="R1021" i="1" s="1"/>
  <c r="Q1020" i="1"/>
  <c r="Q1016" i="1"/>
  <c r="Q1010" i="1" a="1"/>
  <c r="Q1018" i="1" s="1"/>
  <c r="N1010" i="1" a="1"/>
  <c r="N1011" i="1" s="1"/>
  <c r="I1382" i="1" a="1"/>
  <c r="I1389" i="1"/>
  <c r="K1382" i="1" a="1"/>
  <c r="K1385" i="1" s="1"/>
  <c r="K1392" i="1"/>
  <c r="L1382" i="1" a="1"/>
  <c r="L1388" i="1" s="1"/>
  <c r="L1384" i="1"/>
  <c r="G1382" i="1" a="1"/>
  <c r="G1382" i="1" s="1"/>
  <c r="F1382" i="1" a="1"/>
  <c r="F1384" i="1"/>
  <c r="H1382" i="1" a="1"/>
  <c r="H1383" i="1" s="1"/>
  <c r="H1382" i="1"/>
  <c r="H1034" i="17" s="1"/>
  <c r="E1382" i="1" a="1"/>
  <c r="E1386" i="1" s="1"/>
  <c r="E1387" i="1"/>
  <c r="E1389" i="1"/>
  <c r="E1390" i="1"/>
  <c r="L1370" i="1" a="1"/>
  <c r="L1373" i="1" s="1"/>
  <c r="L1370" i="1"/>
  <c r="E1370" i="1" a="1"/>
  <c r="E1370" i="1" s="1"/>
  <c r="K1370" i="1" a="1"/>
  <c r="K1373" i="1" s="1"/>
  <c r="J1370" i="1" a="1"/>
  <c r="J1376" i="1" s="1"/>
  <c r="J1375" i="1"/>
  <c r="J1380" i="1"/>
  <c r="I1370" i="1" a="1"/>
  <c r="I1370" i="1" s="1"/>
  <c r="H1370" i="1" a="1"/>
  <c r="H1374" i="1" s="1"/>
  <c r="G1370" i="1" a="1"/>
  <c r="G1371" i="1" s="1"/>
  <c r="G1373" i="1"/>
  <c r="G1375" i="1"/>
  <c r="G1377" i="1"/>
  <c r="G1378" i="1"/>
  <c r="G1380" i="1"/>
  <c r="P1382" i="1" a="1"/>
  <c r="P1384" i="1" s="1"/>
  <c r="P1383" i="1"/>
  <c r="P1387" i="1"/>
  <c r="P1388" i="1"/>
  <c r="P1389" i="1"/>
  <c r="P1390" i="1"/>
  <c r="P1391" i="1"/>
  <c r="P1393" i="1"/>
  <c r="N1382" i="1" a="1"/>
  <c r="N1387" i="1" s="1"/>
  <c r="N1382" i="1"/>
  <c r="N1384" i="1"/>
  <c r="N1390" i="1"/>
  <c r="N1391" i="1"/>
  <c r="N1393" i="1"/>
  <c r="O1382" i="1" a="1"/>
  <c r="O1382" i="1" s="1"/>
  <c r="M1382" i="1" a="1"/>
  <c r="M1384" i="1" s="1"/>
  <c r="P1034" i="1" a="1"/>
  <c r="P1038" i="1" s="1"/>
  <c r="H1034" i="1" a="1"/>
  <c r="H1034" i="1" s="1"/>
  <c r="M1034" i="1" a="1"/>
  <c r="M1037" i="1" s="1"/>
  <c r="L1034" i="1" a="1"/>
  <c r="L1035" i="1" s="1"/>
  <c r="L1034" i="1"/>
  <c r="I1034" i="1" a="1"/>
  <c r="I1037" i="1" s="1"/>
  <c r="I1035" i="1"/>
  <c r="I1042" i="1"/>
  <c r="F1034" i="1" a="1"/>
  <c r="F1034" i="1"/>
  <c r="J1034" i="1" a="1"/>
  <c r="J1040" i="1" s="1"/>
  <c r="O1034" i="1" a="1"/>
  <c r="O1035" i="1"/>
  <c r="N1034" i="1" a="1"/>
  <c r="N1036" i="1" s="1"/>
  <c r="G1034" i="1" a="1"/>
  <c r="G1034" i="1" s="1"/>
  <c r="E1034" i="1" a="1"/>
  <c r="E1037" i="1" s="1"/>
  <c r="L1010" i="1" a="1"/>
  <c r="L1016" i="1" s="1"/>
  <c r="I1010" i="1" a="1"/>
  <c r="I1013" i="1" s="1"/>
  <c r="I1012" i="1"/>
  <c r="I1017" i="1"/>
  <c r="I1020" i="1"/>
  <c r="K1010" i="1" a="1"/>
  <c r="E1010" i="1" a="1"/>
  <c r="E1010" i="1" s="1"/>
  <c r="F1010" i="1" a="1"/>
  <c r="F1012" i="1" s="1"/>
  <c r="G1010" i="1" a="1"/>
  <c r="G1013" i="1" s="1"/>
  <c r="G1010" i="1"/>
  <c r="H1010" i="1" a="1"/>
  <c r="H1010" i="1" s="1"/>
  <c r="O1010" i="1" a="1"/>
  <c r="O1014" i="1" s="1"/>
  <c r="O1013" i="1"/>
  <c r="O1017" i="1"/>
  <c r="M1010" i="1" a="1"/>
  <c r="M1010" i="1" s="1"/>
  <c r="J1010" i="1" a="1"/>
  <c r="J1013" i="1" s="1"/>
  <c r="J1011" i="1"/>
  <c r="P1010" i="1" a="1"/>
  <c r="P1016" i="1" s="1"/>
  <c r="P1015" i="1"/>
  <c r="BP998" i="1" a="1"/>
  <c r="BP1009" i="1" s="1"/>
  <c r="BO998" i="1" a="1"/>
  <c r="BO1006" i="1" s="1"/>
  <c r="BN998" i="1" a="1"/>
  <c r="BN1003" i="1" s="1"/>
  <c r="BM998" i="1" a="1"/>
  <c r="BM1008" i="1" s="1"/>
  <c r="BL998" i="1" a="1"/>
  <c r="BL1005" i="1" s="1"/>
  <c r="BK998" i="1" a="1"/>
  <c r="BJ998" i="1" a="1"/>
  <c r="BJ1005" i="1" s="1"/>
  <c r="BI1007" i="1"/>
  <c r="BI998" i="1" a="1"/>
  <c r="BH998" i="1" a="1"/>
  <c r="BH1009" i="1" s="1"/>
  <c r="BG998" i="1" a="1"/>
  <c r="BG1006" i="1" s="1"/>
  <c r="BF998" i="1" a="1"/>
  <c r="BF1003" i="1" s="1"/>
  <c r="BE998" i="1" a="1"/>
  <c r="BE1008" i="1" s="1"/>
  <c r="BD998" i="1" a="1"/>
  <c r="BD1005" i="1" s="1"/>
  <c r="BC998" i="1" a="1"/>
  <c r="BB998" i="1" a="1"/>
  <c r="BB1006" i="1" s="1"/>
  <c r="BA998" i="1" a="1"/>
  <c r="BA1007" i="1" s="1"/>
  <c r="AZ998" i="1" a="1"/>
  <c r="AZ1009" i="1" s="1"/>
  <c r="AY998" i="1" a="1"/>
  <c r="AY1006" i="1" s="1"/>
  <c r="AX998" i="1" a="1"/>
  <c r="AX1003" i="1" s="1"/>
  <c r="AW998" i="1" a="1"/>
  <c r="AW1008" i="1" s="1"/>
  <c r="AV998" i="1" a="1"/>
  <c r="AV1005" i="1" s="1"/>
  <c r="AU998" i="1" a="1"/>
  <c r="AU1003" i="1" s="1"/>
  <c r="AT998" i="1" a="1"/>
  <c r="AT1007" i="1" s="1"/>
  <c r="AS998" i="1" a="1"/>
  <c r="AR998" i="1" a="1"/>
  <c r="AR1009" i="1" s="1"/>
  <c r="AQ998" i="1" a="1"/>
  <c r="AQ1006" i="1" s="1"/>
  <c r="AP1004" i="1"/>
  <c r="AP998" i="1" a="1"/>
  <c r="AP1003" i="1" s="1"/>
  <c r="AO998" i="1" a="1"/>
  <c r="AO1008" i="1" s="1"/>
  <c r="AN998" i="1" a="1"/>
  <c r="AN1005" i="1" s="1"/>
  <c r="AM998" i="1" a="1"/>
  <c r="AM1003" i="1" s="1"/>
  <c r="AL998" i="1" a="1"/>
  <c r="AL1007" i="1" s="1"/>
  <c r="AK998" i="1" a="1"/>
  <c r="AK999" i="1" s="1"/>
  <c r="AJ998" i="1" a="1"/>
  <c r="AJ1009" i="1" s="1"/>
  <c r="AI998" i="1" a="1"/>
  <c r="AI1006" i="1" s="1"/>
  <c r="AH998" i="1" a="1"/>
  <c r="AH1003" i="1" s="1"/>
  <c r="AG998" i="1" a="1"/>
  <c r="AG1008" i="1" s="1"/>
  <c r="AF998" i="1" a="1"/>
  <c r="AF1005" i="1" s="1"/>
  <c r="AE998" i="1" a="1"/>
  <c r="AE1003" i="1" s="1"/>
  <c r="AD998" i="1" a="1"/>
  <c r="AD1007" i="1" s="1"/>
  <c r="AC998" i="1" a="1"/>
  <c r="AC999" i="1" s="1"/>
  <c r="AB998" i="1" a="1"/>
  <c r="AA998" i="1" a="1"/>
  <c r="AA1006" i="1" s="1"/>
  <c r="Z998" i="1" a="1"/>
  <c r="Z1003" i="1" s="1"/>
  <c r="Y998" i="1" a="1"/>
  <c r="Y1008" i="1" s="1"/>
  <c r="X998" i="1" a="1"/>
  <c r="X1005" i="1" s="1"/>
  <c r="W998" i="1" a="1"/>
  <c r="W1000" i="1" s="1"/>
  <c r="V998" i="1" a="1"/>
  <c r="V1000" i="1" s="1"/>
  <c r="U998" i="1" a="1"/>
  <c r="T998" i="1" a="1"/>
  <c r="T1004" i="1" s="1"/>
  <c r="S998" i="1" a="1"/>
  <c r="S1006" i="1" s="1"/>
  <c r="R998" i="1" a="1"/>
  <c r="R1006" i="1" s="1"/>
  <c r="Q998" i="1" a="1"/>
  <c r="Q1008" i="1" s="1"/>
  <c r="P998" i="1" a="1"/>
  <c r="P1009" i="1" s="1"/>
  <c r="O998" i="1" a="1"/>
  <c r="O1006" i="1" s="1"/>
  <c r="N998" i="1" a="1"/>
  <c r="N1003" i="1" s="1"/>
  <c r="M998" i="1" a="1"/>
  <c r="M1008" i="1" s="1"/>
  <c r="L998" i="1" a="1"/>
  <c r="L1005" i="1" s="1"/>
  <c r="K998" i="1" a="1"/>
  <c r="K1008" i="1" s="1"/>
  <c r="J998" i="1" a="1"/>
  <c r="J1007" i="1" s="1"/>
  <c r="I998" i="1" a="1"/>
  <c r="I1004" i="1" s="1"/>
  <c r="H998" i="1" a="1"/>
  <c r="H1009" i="1" s="1"/>
  <c r="G998" i="1" a="1"/>
  <c r="G1006" i="1" s="1"/>
  <c r="F998" i="1" a="1"/>
  <c r="F1003" i="1" s="1"/>
  <c r="E998" i="1" a="1"/>
  <c r="E1008" i="1" s="1"/>
  <c r="Y1012" i="1" l="1"/>
  <c r="G1018" i="1"/>
  <c r="E1041" i="1"/>
  <c r="L1039" i="1"/>
  <c r="M1036" i="1"/>
  <c r="P1043" i="17"/>
  <c r="H1377" i="1"/>
  <c r="K1377" i="1"/>
  <c r="H1390" i="1"/>
  <c r="AH1018" i="1"/>
  <c r="L1036" i="17"/>
  <c r="CD1036" i="17" s="1"/>
  <c r="AR1002" i="1"/>
  <c r="P1017" i="1"/>
  <c r="O1018" i="1"/>
  <c r="G1015" i="1"/>
  <c r="E1036" i="1"/>
  <c r="L1036" i="1"/>
  <c r="M1034" i="1"/>
  <c r="N1045" i="17"/>
  <c r="H1373" i="1"/>
  <c r="K1371" i="1"/>
  <c r="H1389" i="1"/>
  <c r="AG1021" i="1"/>
  <c r="AH1019" i="1"/>
  <c r="AL1015" i="1"/>
  <c r="AT1010" i="1"/>
  <c r="BB1015" i="1"/>
  <c r="U1028" i="1"/>
  <c r="AG1028" i="1"/>
  <c r="AI1026" i="1"/>
  <c r="BN1025" i="1"/>
  <c r="N1026" i="1"/>
  <c r="N1043" i="17"/>
  <c r="AY1007" i="1"/>
  <c r="BM1001" i="1"/>
  <c r="F1021" i="1"/>
  <c r="M1045" i="1"/>
  <c r="N1036" i="17"/>
  <c r="L1380" i="1"/>
  <c r="R1014" i="1"/>
  <c r="AA1011" i="1"/>
  <c r="AH1011" i="1"/>
  <c r="AI1019" i="1"/>
  <c r="AL1020" i="1"/>
  <c r="BD1010" i="1"/>
  <c r="BF1015" i="1"/>
  <c r="AB1028" i="1"/>
  <c r="AO1023" i="1"/>
  <c r="AR1028" i="1"/>
  <c r="BH1031" i="1"/>
  <c r="BM1022" i="1"/>
  <c r="BN1031" i="1"/>
  <c r="E1026" i="1"/>
  <c r="H1026" i="1"/>
  <c r="BM1003" i="1"/>
  <c r="F1020" i="1"/>
  <c r="I1011" i="1"/>
  <c r="L1045" i="1"/>
  <c r="M1044" i="1"/>
  <c r="M1389" i="1"/>
  <c r="M1041" i="17" s="1"/>
  <c r="L1378" i="1"/>
  <c r="R1015" i="1"/>
  <c r="AA1019" i="1"/>
  <c r="AG1011" i="1"/>
  <c r="AH1014" i="1"/>
  <c r="AL1010" i="1"/>
  <c r="AL1021" i="1"/>
  <c r="AR1012" i="1"/>
  <c r="AZ1014" i="1"/>
  <c r="BD1016" i="1"/>
  <c r="BF1018" i="1"/>
  <c r="BK1013" i="1"/>
  <c r="T1023" i="1"/>
  <c r="AG1022" i="1"/>
  <c r="AH1026" i="1"/>
  <c r="AJ1031" i="1"/>
  <c r="AL1026" i="1"/>
  <c r="AO1024" i="1"/>
  <c r="AW1023" i="1"/>
  <c r="BB1026" i="1"/>
  <c r="BF1022" i="1"/>
  <c r="BM1026" i="1"/>
  <c r="BP1025" i="1"/>
  <c r="E1027" i="1"/>
  <c r="H1028" i="1"/>
  <c r="M1024" i="1"/>
  <c r="P1025" i="1"/>
  <c r="AY999" i="1"/>
  <c r="E1041" i="17"/>
  <c r="AK1005" i="1"/>
  <c r="AP1009" i="1"/>
  <c r="AV1000" i="1"/>
  <c r="M1017" i="1"/>
  <c r="G1021" i="1"/>
  <c r="L1044" i="1"/>
  <c r="M1042" i="1"/>
  <c r="M1383" i="1"/>
  <c r="P1382" i="1"/>
  <c r="H1381" i="1"/>
  <c r="J1374" i="1"/>
  <c r="L1377" i="1"/>
  <c r="H1393" i="1"/>
  <c r="H1045" i="17" s="1"/>
  <c r="G1034" i="17"/>
  <c r="R1018" i="1"/>
  <c r="V1010" i="1"/>
  <c r="Z1010" i="1"/>
  <c r="AG1013" i="1"/>
  <c r="AH1015" i="1"/>
  <c r="AL1011" i="1"/>
  <c r="AR1016" i="1"/>
  <c r="AZ1016" i="1"/>
  <c r="BF1019" i="1"/>
  <c r="BK1015" i="1"/>
  <c r="T1028" i="1"/>
  <c r="AG1023" i="1"/>
  <c r="AH1027" i="1"/>
  <c r="AJ1033" i="1"/>
  <c r="AO1027" i="1"/>
  <c r="BF1025" i="1"/>
  <c r="BI1023" i="1"/>
  <c r="BM1032" i="1"/>
  <c r="BO1022" i="1"/>
  <c r="BP1028" i="1"/>
  <c r="E1031" i="1"/>
  <c r="H1032" i="1"/>
  <c r="M1033" i="1"/>
  <c r="R1010" i="1"/>
  <c r="AH1010" i="1"/>
  <c r="AI1011" i="1"/>
  <c r="BN1018" i="1"/>
  <c r="S1025" i="1"/>
  <c r="AV1032" i="1"/>
  <c r="BA1026" i="1"/>
  <c r="H1023" i="1"/>
  <c r="AK1007" i="1"/>
  <c r="AV1006" i="1"/>
  <c r="M1016" i="1"/>
  <c r="G1020" i="1"/>
  <c r="L1040" i="1"/>
  <c r="L1040" i="17" s="1"/>
  <c r="CD1040" i="17" s="1"/>
  <c r="M1041" i="1"/>
  <c r="M1036" i="17"/>
  <c r="P1045" i="17"/>
  <c r="H1380" i="1"/>
  <c r="L1372" i="1"/>
  <c r="H1392" i="1"/>
  <c r="L1386" i="1"/>
  <c r="R1019" i="1"/>
  <c r="V1012" i="1"/>
  <c r="AG1016" i="1"/>
  <c r="AH1016" i="1"/>
  <c r="AL1012" i="1"/>
  <c r="T1033" i="1"/>
  <c r="AG1024" i="1"/>
  <c r="AH1031" i="1"/>
  <c r="BF1027" i="1"/>
  <c r="CG80" i="17"/>
  <c r="CE991" i="17"/>
  <c r="CE80" i="17"/>
  <c r="CG991" i="17"/>
  <c r="BY992" i="17"/>
  <c r="CF992" i="17"/>
  <c r="BX992" i="17"/>
  <c r="BW992" i="17"/>
  <c r="BV992" i="17"/>
  <c r="BU992" i="17"/>
  <c r="B993" i="17"/>
  <c r="BT992" i="17"/>
  <c r="CH992" i="17"/>
  <c r="BZ992" i="17"/>
  <c r="BS992" i="17"/>
  <c r="BY81" i="17"/>
  <c r="BW81" i="17"/>
  <c r="BV81" i="17"/>
  <c r="BU81" i="17"/>
  <c r="B82" i="17"/>
  <c r="BT81" i="17"/>
  <c r="CH81" i="17"/>
  <c r="BZ81" i="17"/>
  <c r="CF81" i="17"/>
  <c r="BX81" i="17"/>
  <c r="BS81" i="17"/>
  <c r="R1026" i="1"/>
  <c r="R1033" i="1"/>
  <c r="R1030" i="1"/>
  <c r="R1027" i="1"/>
  <c r="R1025" i="1"/>
  <c r="R1022" i="1"/>
  <c r="BG1001" i="1"/>
  <c r="BJ999" i="1"/>
  <c r="O1036" i="1"/>
  <c r="O1041" i="1"/>
  <c r="O1043" i="1"/>
  <c r="O1044" i="1"/>
  <c r="F1035" i="1"/>
  <c r="F1043" i="1"/>
  <c r="F1036" i="1"/>
  <c r="F1036" i="17" s="1"/>
  <c r="F1044" i="1"/>
  <c r="F1037" i="1"/>
  <c r="F1045" i="1"/>
  <c r="F1040" i="1"/>
  <c r="F1386" i="1"/>
  <c r="F1385" i="1"/>
  <c r="F1037" i="17" s="1"/>
  <c r="F1387" i="1"/>
  <c r="F1389" i="1"/>
  <c r="F1390" i="1"/>
  <c r="F1042" i="17" s="1"/>
  <c r="F1392" i="1"/>
  <c r="F1382" i="1"/>
  <c r="F1034" i="17" s="1"/>
  <c r="I1382" i="1"/>
  <c r="I1388" i="1"/>
  <c r="AY1018" i="1"/>
  <c r="AY1019" i="1"/>
  <c r="AY1011" i="1"/>
  <c r="BJ1017" i="1"/>
  <c r="BJ1016" i="1"/>
  <c r="BJ1015" i="1"/>
  <c r="BJ1014" i="1"/>
  <c r="BJ1013" i="1"/>
  <c r="BJ1021" i="1"/>
  <c r="BJ1012" i="1"/>
  <c r="BJ1020" i="1"/>
  <c r="BJ1011" i="1"/>
  <c r="BJ1019" i="1"/>
  <c r="BJ1010" i="1"/>
  <c r="V1031" i="1"/>
  <c r="V1026" i="1"/>
  <c r="AZ1032" i="1"/>
  <c r="AZ1033" i="1"/>
  <c r="AZ1031" i="1"/>
  <c r="AZ1028" i="1"/>
  <c r="AZ1025" i="1"/>
  <c r="AZ1023" i="1"/>
  <c r="AA1002" i="1"/>
  <c r="AL1008" i="1"/>
  <c r="BG1009" i="1"/>
  <c r="BJ1001" i="1"/>
  <c r="BM1009" i="1"/>
  <c r="P1014" i="1"/>
  <c r="O1012" i="1"/>
  <c r="G1017" i="1"/>
  <c r="F1013" i="1"/>
  <c r="F1017" i="1"/>
  <c r="I1043" i="1"/>
  <c r="BJ1018" i="1"/>
  <c r="AX1021" i="1"/>
  <c r="AX1019" i="1"/>
  <c r="AX1018" i="1"/>
  <c r="AX1016" i="1"/>
  <c r="AX1015" i="1"/>
  <c r="AX1014" i="1"/>
  <c r="AX1011" i="1"/>
  <c r="AX1010" i="1"/>
  <c r="K1004" i="1"/>
  <c r="BJ1008" i="1"/>
  <c r="J1034" i="1"/>
  <c r="J1041" i="1"/>
  <c r="N1012" i="1"/>
  <c r="N1014" i="1"/>
  <c r="N1015" i="1"/>
  <c r="N1017" i="1"/>
  <c r="N1018" i="1"/>
  <c r="N1019" i="1"/>
  <c r="N1010" i="1"/>
  <c r="AM1014" i="1"/>
  <c r="AM1015" i="1"/>
  <c r="AV1017" i="1"/>
  <c r="AV1020" i="1"/>
  <c r="AV1018" i="1"/>
  <c r="AV1016" i="1"/>
  <c r="AV1012" i="1"/>
  <c r="AV1010" i="1"/>
  <c r="L1029" i="1"/>
  <c r="L1030" i="1"/>
  <c r="L1028" i="1"/>
  <c r="L1027" i="1"/>
  <c r="L1022" i="1"/>
  <c r="K1016" i="1"/>
  <c r="K1012" i="1"/>
  <c r="K1006" i="1"/>
  <c r="Q1001" i="1"/>
  <c r="AI1008" i="1"/>
  <c r="BD1006" i="1"/>
  <c r="BH1002" i="1"/>
  <c r="J1020" i="1"/>
  <c r="H1017" i="1"/>
  <c r="K1020" i="1"/>
  <c r="N1041" i="1"/>
  <c r="F1042" i="1"/>
  <c r="K1007" i="1"/>
  <c r="Q1003" i="1"/>
  <c r="BD1008" i="1"/>
  <c r="BH1004" i="1"/>
  <c r="J1019" i="1"/>
  <c r="O1021" i="1"/>
  <c r="K1017" i="1"/>
  <c r="N1039" i="1"/>
  <c r="N1039" i="17" s="1"/>
  <c r="F1041" i="1"/>
  <c r="AO1018" i="1"/>
  <c r="AO1019" i="1"/>
  <c r="AO1016" i="1"/>
  <c r="AO1015" i="1"/>
  <c r="AO1014" i="1"/>
  <c r="AO1013" i="1"/>
  <c r="AO1012" i="1"/>
  <c r="AO1021" i="1"/>
  <c r="AO1011" i="1"/>
  <c r="AX1032" i="1"/>
  <c r="AX1031" i="1"/>
  <c r="AX1030" i="1"/>
  <c r="AX1027" i="1"/>
  <c r="AX1026" i="1"/>
  <c r="AX1025" i="1"/>
  <c r="AX1023" i="1"/>
  <c r="AX1022" i="1"/>
  <c r="S999" i="1"/>
  <c r="Q1004" i="1"/>
  <c r="BL1006" i="1"/>
  <c r="J1017" i="1"/>
  <c r="O1020" i="1"/>
  <c r="H1011" i="1"/>
  <c r="H1018" i="1"/>
  <c r="G1011" i="1"/>
  <c r="G1016" i="1"/>
  <c r="G1012" i="1"/>
  <c r="K1015" i="1"/>
  <c r="F1039" i="1"/>
  <c r="I1036" i="1"/>
  <c r="I1039" i="1"/>
  <c r="I1040" i="1"/>
  <c r="I1041" i="1"/>
  <c r="I1041" i="17" s="1"/>
  <c r="CA1041" i="17" s="1"/>
  <c r="I1034" i="1"/>
  <c r="I1045" i="1"/>
  <c r="X1017" i="1"/>
  <c r="X1020" i="1"/>
  <c r="X1018" i="1"/>
  <c r="X1016" i="1"/>
  <c r="X1012" i="1"/>
  <c r="X1010" i="1"/>
  <c r="AO1020" i="1"/>
  <c r="BL1017" i="1"/>
  <c r="BL1021" i="1"/>
  <c r="BL1020" i="1"/>
  <c r="BL1018" i="1"/>
  <c r="BL1016" i="1"/>
  <c r="BL1013" i="1"/>
  <c r="BL1012" i="1"/>
  <c r="BL1010" i="1"/>
  <c r="AD1031" i="1"/>
  <c r="AD1026" i="1"/>
  <c r="AX1033" i="1"/>
  <c r="AE1006" i="1"/>
  <c r="P1020" i="1"/>
  <c r="J1012" i="1"/>
  <c r="K1014" i="1"/>
  <c r="L1010" i="1"/>
  <c r="L1017" i="1"/>
  <c r="N1040" i="1"/>
  <c r="N1044" i="1"/>
  <c r="N1038" i="1"/>
  <c r="F1038" i="1"/>
  <c r="P1039" i="1"/>
  <c r="P1039" i="17" s="1"/>
  <c r="P1041" i="1"/>
  <c r="P1041" i="17" s="1"/>
  <c r="F1393" i="1"/>
  <c r="F1045" i="17" s="1"/>
  <c r="Y1018" i="1"/>
  <c r="Y1020" i="1"/>
  <c r="Y1019" i="1"/>
  <c r="Y1016" i="1"/>
  <c r="Y1015" i="1"/>
  <c r="Y1013" i="1"/>
  <c r="Y1011" i="1"/>
  <c r="BM1018" i="1"/>
  <c r="BM1019" i="1"/>
  <c r="BM1016" i="1"/>
  <c r="BM1015" i="1"/>
  <c r="BM1014" i="1"/>
  <c r="BM1013" i="1"/>
  <c r="BM1012" i="1"/>
  <c r="BM1021" i="1"/>
  <c r="BM1011" i="1"/>
  <c r="AT1031" i="1"/>
  <c r="AT1026" i="1"/>
  <c r="F1032" i="1"/>
  <c r="F1030" i="1"/>
  <c r="F1028" i="1"/>
  <c r="F1027" i="1"/>
  <c r="F1026" i="1"/>
  <c r="F1025" i="1"/>
  <c r="F1023" i="1"/>
  <c r="F1033" i="1"/>
  <c r="F1022" i="1"/>
  <c r="I1019" i="1"/>
  <c r="E1044" i="1"/>
  <c r="L1037" i="1"/>
  <c r="M1039" i="1"/>
  <c r="M1391" i="1"/>
  <c r="N1392" i="1"/>
  <c r="N1383" i="1"/>
  <c r="G1376" i="1"/>
  <c r="H1378" i="1"/>
  <c r="J1377" i="1"/>
  <c r="K1372" i="1"/>
  <c r="L1379" i="1"/>
  <c r="L1371" i="1"/>
  <c r="E1388" i="1"/>
  <c r="E1040" i="17" s="1"/>
  <c r="Q1019" i="1"/>
  <c r="R1016" i="1"/>
  <c r="T1016" i="1"/>
  <c r="V1011" i="1"/>
  <c r="AD1015" i="1"/>
  <c r="AG1012" i="1"/>
  <c r="AJ1020" i="1"/>
  <c r="AL1014" i="1"/>
  <c r="AP1019" i="1"/>
  <c r="AR1014" i="1"/>
  <c r="AT1014" i="1"/>
  <c r="AW1013" i="1"/>
  <c r="BB1018" i="1"/>
  <c r="BD1012" i="1"/>
  <c r="BE1014" i="1"/>
  <c r="BF1011" i="1"/>
  <c r="BG1019" i="1"/>
  <c r="BN1019" i="1"/>
  <c r="BP1020" i="1"/>
  <c r="S1026" i="1"/>
  <c r="T1031" i="1"/>
  <c r="Y1026" i="1"/>
  <c r="Z1025" i="1"/>
  <c r="AA1026" i="1"/>
  <c r="AB1031" i="1"/>
  <c r="AH1033" i="1"/>
  <c r="AO1028" i="1"/>
  <c r="AP1026" i="1"/>
  <c r="AQ1026" i="1"/>
  <c r="AR1031" i="1"/>
  <c r="AW1024" i="1"/>
  <c r="BA1028" i="1"/>
  <c r="BG1028" i="1"/>
  <c r="BH1033" i="1"/>
  <c r="BI1030" i="1"/>
  <c r="BM1027" i="1"/>
  <c r="M1025" i="1"/>
  <c r="N1031" i="1"/>
  <c r="P1026" i="1"/>
  <c r="BB1019" i="1"/>
  <c r="S1028" i="1"/>
  <c r="Y1027" i="1"/>
  <c r="Z1027" i="1"/>
  <c r="AA1028" i="1"/>
  <c r="AB1033" i="1"/>
  <c r="AH1022" i="1"/>
  <c r="AJ1023" i="1"/>
  <c r="AO1030" i="1"/>
  <c r="AP1027" i="1"/>
  <c r="AQ1028" i="1"/>
  <c r="AR1033" i="1"/>
  <c r="AW1026" i="1"/>
  <c r="AY1022" i="1"/>
  <c r="BA1031" i="1"/>
  <c r="BE1022" i="1"/>
  <c r="BG1030" i="1"/>
  <c r="BI1031" i="1"/>
  <c r="BL1024" i="1"/>
  <c r="BM1028" i="1"/>
  <c r="H1031" i="1"/>
  <c r="K1024" i="1"/>
  <c r="M1026" i="1"/>
  <c r="N1022" i="1"/>
  <c r="N1033" i="1"/>
  <c r="P1028" i="1"/>
  <c r="E1385" i="1"/>
  <c r="E1037" i="17" s="1"/>
  <c r="K1391" i="1"/>
  <c r="Q1021" i="1"/>
  <c r="V1014" i="1"/>
  <c r="Z1011" i="1"/>
  <c r="AD1018" i="1"/>
  <c r="AG1014" i="1"/>
  <c r="AN1010" i="1"/>
  <c r="AP1010" i="1"/>
  <c r="AQ1011" i="1"/>
  <c r="AR1020" i="1"/>
  <c r="AT1018" i="1"/>
  <c r="AW1015" i="1"/>
  <c r="BB1010" i="1"/>
  <c r="BB1020" i="1"/>
  <c r="BD1018" i="1"/>
  <c r="BE1016" i="1"/>
  <c r="BH1012" i="1"/>
  <c r="BN1010" i="1"/>
  <c r="BO1011" i="1"/>
  <c r="Q1022" i="1"/>
  <c r="S1030" i="1"/>
  <c r="Y1028" i="1"/>
  <c r="Z1030" i="1"/>
  <c r="AA1030" i="1"/>
  <c r="AH1023" i="1"/>
  <c r="AI1022" i="1"/>
  <c r="AJ1025" i="1"/>
  <c r="AO1031" i="1"/>
  <c r="AP1030" i="1"/>
  <c r="AQ1030" i="1"/>
  <c r="AW1027" i="1"/>
  <c r="AY1025" i="1"/>
  <c r="BE1024" i="1"/>
  <c r="BF1030" i="1"/>
  <c r="BG1033" i="1"/>
  <c r="BI1022" i="1"/>
  <c r="BI1032" i="1"/>
  <c r="BL1032" i="1"/>
  <c r="BM1030" i="1"/>
  <c r="BN1027" i="1"/>
  <c r="E1028" i="1"/>
  <c r="G1028" i="1"/>
  <c r="K1025" i="1"/>
  <c r="M1027" i="1"/>
  <c r="P1031" i="1"/>
  <c r="N1389" i="1"/>
  <c r="N1041" i="17" s="1"/>
  <c r="G1372" i="1"/>
  <c r="H1372" i="1"/>
  <c r="J1372" i="1"/>
  <c r="E1377" i="1"/>
  <c r="L1376" i="1"/>
  <c r="E1393" i="1"/>
  <c r="E1384" i="1"/>
  <c r="E1036" i="17" s="1"/>
  <c r="H1388" i="1"/>
  <c r="H1040" i="17" s="1"/>
  <c r="L1392" i="1"/>
  <c r="K1389" i="1"/>
  <c r="Q1011" i="1"/>
  <c r="U1015" i="1"/>
  <c r="V1015" i="1"/>
  <c r="Z1014" i="1"/>
  <c r="AD1010" i="1"/>
  <c r="AD1019" i="1"/>
  <c r="AF1016" i="1"/>
  <c r="AG1015" i="1"/>
  <c r="AL1018" i="1"/>
  <c r="AN1012" i="1"/>
  <c r="AP1011" i="1"/>
  <c r="AQ1013" i="1"/>
  <c r="AT1019" i="1"/>
  <c r="AW1016" i="1"/>
  <c r="AZ1012" i="1"/>
  <c r="BB1011" i="1"/>
  <c r="BB1021" i="1"/>
  <c r="BD1020" i="1"/>
  <c r="BE1019" i="1"/>
  <c r="BF1016" i="1"/>
  <c r="BH1014" i="1"/>
  <c r="BN1011" i="1"/>
  <c r="BO1019" i="1"/>
  <c r="Q1024" i="1"/>
  <c r="S1033" i="1"/>
  <c r="U1023" i="1"/>
  <c r="X1024" i="1"/>
  <c r="Y1030" i="1"/>
  <c r="Z1031" i="1"/>
  <c r="AA1033" i="1"/>
  <c r="AC1023" i="1"/>
  <c r="AF1024" i="1"/>
  <c r="AG1027" i="1"/>
  <c r="AH1025" i="1"/>
  <c r="AI1025" i="1"/>
  <c r="AJ1028" i="1"/>
  <c r="AO1022" i="1"/>
  <c r="AO1032" i="1"/>
  <c r="AP1031" i="1"/>
  <c r="AQ1033" i="1"/>
  <c r="AS1023" i="1"/>
  <c r="AV1024" i="1"/>
  <c r="AW1028" i="1"/>
  <c r="AY1026" i="1"/>
  <c r="BM1031" i="1"/>
  <c r="E1030" i="1"/>
  <c r="H1033" i="1"/>
  <c r="K1026" i="1"/>
  <c r="M1028" i="1"/>
  <c r="N1025" i="1"/>
  <c r="O1028" i="1"/>
  <c r="P1032" i="1"/>
  <c r="L1042" i="1"/>
  <c r="O1389" i="1"/>
  <c r="O1041" i="17" s="1"/>
  <c r="N1388" i="1"/>
  <c r="N1040" i="17" s="1"/>
  <c r="G1381" i="1"/>
  <c r="G1370" i="1"/>
  <c r="H1370" i="1"/>
  <c r="E1376" i="1"/>
  <c r="L1375" i="1"/>
  <c r="E1392" i="1"/>
  <c r="E1044" i="17" s="1"/>
  <c r="E1383" i="1"/>
  <c r="E1035" i="17" s="1"/>
  <c r="H1387" i="1"/>
  <c r="L1389" i="1"/>
  <c r="L1041" i="17" s="1"/>
  <c r="CD1041" i="17" s="1"/>
  <c r="K1384" i="1"/>
  <c r="Q1012" i="1"/>
  <c r="U1017" i="1"/>
  <c r="V1018" i="1"/>
  <c r="AN1016" i="1"/>
  <c r="AP1014" i="1"/>
  <c r="AQ1019" i="1"/>
  <c r="AT1020" i="1"/>
  <c r="BB1012" i="1"/>
  <c r="BE1020" i="1"/>
  <c r="BH1016" i="1"/>
  <c r="BN1014" i="1"/>
  <c r="Q1027" i="1"/>
  <c r="U1026" i="1"/>
  <c r="X1032" i="1"/>
  <c r="Y1032" i="1"/>
  <c r="Z1033" i="1"/>
  <c r="AC1026" i="1"/>
  <c r="AP1033" i="1"/>
  <c r="AW1030" i="1"/>
  <c r="BH1023" i="1"/>
  <c r="BI1024" i="1"/>
  <c r="BJ1023" i="1"/>
  <c r="M1030" i="1"/>
  <c r="P1033" i="1"/>
  <c r="L1041" i="1"/>
  <c r="O1388" i="1"/>
  <c r="N1386" i="1"/>
  <c r="N1038" i="17" s="1"/>
  <c r="K1380" i="1"/>
  <c r="L1374" i="1"/>
  <c r="E1391" i="1"/>
  <c r="E1382" i="1"/>
  <c r="E1034" i="17" s="1"/>
  <c r="H1385" i="1"/>
  <c r="L1387" i="1"/>
  <c r="K1383" i="1"/>
  <c r="Q1013" i="1"/>
  <c r="R1011" i="1"/>
  <c r="T1012" i="1"/>
  <c r="V1019" i="1"/>
  <c r="AN1018" i="1"/>
  <c r="AP1015" i="1"/>
  <c r="AQ1021" i="1"/>
  <c r="AW1020" i="1"/>
  <c r="BB1013" i="1"/>
  <c r="BC1015" i="1"/>
  <c r="BE1011" i="1"/>
  <c r="BE1021" i="1"/>
  <c r="BH1020" i="1"/>
  <c r="BN1015" i="1"/>
  <c r="Q1030" i="1"/>
  <c r="AB1023" i="1"/>
  <c r="AP1022" i="1"/>
  <c r="AR1023" i="1"/>
  <c r="AW1031" i="1"/>
  <c r="AY1030" i="1"/>
  <c r="BE1032" i="1"/>
  <c r="BG1022" i="1"/>
  <c r="BH1025" i="1"/>
  <c r="BI1026" i="1"/>
  <c r="BJ1026" i="1"/>
  <c r="BM1023" i="1"/>
  <c r="BN1033" i="1"/>
  <c r="E1023" i="1"/>
  <c r="E1032" i="1"/>
  <c r="H1024" i="1"/>
  <c r="I1026" i="1"/>
  <c r="K1032" i="1"/>
  <c r="M1022" i="1"/>
  <c r="M1031" i="1"/>
  <c r="N1027" i="1"/>
  <c r="P1023" i="1"/>
  <c r="N1385" i="1"/>
  <c r="N1037" i="17" s="1"/>
  <c r="K1379" i="1"/>
  <c r="L1381" i="1"/>
  <c r="H1384" i="1"/>
  <c r="Q1015" i="1"/>
  <c r="T1013" i="1"/>
  <c r="V1020" i="1"/>
  <c r="AG1020" i="1"/>
  <c r="AN1020" i="1"/>
  <c r="AP1016" i="1"/>
  <c r="AT1011" i="1"/>
  <c r="AU1015" i="1"/>
  <c r="AW1011" i="1"/>
  <c r="AW1021" i="1"/>
  <c r="AZ1020" i="1"/>
  <c r="BB1014" i="1"/>
  <c r="BE1012" i="1"/>
  <c r="BK1021" i="1"/>
  <c r="BN1016" i="1"/>
  <c r="BP1014" i="1"/>
  <c r="Q1032" i="1"/>
  <c r="S1022" i="1"/>
  <c r="T1025" i="1"/>
  <c r="U1031" i="1"/>
  <c r="Y1022" i="1"/>
  <c r="Z1022" i="1"/>
  <c r="AA1022" i="1"/>
  <c r="AB1025" i="1"/>
  <c r="AC1031" i="1"/>
  <c r="AG1031" i="1"/>
  <c r="AH1030" i="1"/>
  <c r="AI1030" i="1"/>
  <c r="AO1026" i="1"/>
  <c r="AP1023" i="1"/>
  <c r="AQ1022" i="1"/>
  <c r="AR1025" i="1"/>
  <c r="AS1031" i="1"/>
  <c r="AW1022" i="1"/>
  <c r="AW1032" i="1"/>
  <c r="AY1033" i="1"/>
  <c r="BA1023" i="1"/>
  <c r="BD1024" i="1"/>
  <c r="BG1025" i="1"/>
  <c r="BH1028" i="1"/>
  <c r="BI1027" i="1"/>
  <c r="BJ1031" i="1"/>
  <c r="BM1024" i="1"/>
  <c r="BN1022" i="1"/>
  <c r="BP1023" i="1"/>
  <c r="E1024" i="1"/>
  <c r="E1033" i="1"/>
  <c r="H1025" i="1"/>
  <c r="I1027" i="1"/>
  <c r="K1033" i="1"/>
  <c r="M1023" i="1"/>
  <c r="M1032" i="1"/>
  <c r="N1028" i="1"/>
  <c r="P1024" i="1"/>
  <c r="G1031" i="1"/>
  <c r="J1024" i="1"/>
  <c r="F1029" i="1"/>
  <c r="G1024" i="1"/>
  <c r="G1032" i="1"/>
  <c r="H1027" i="1"/>
  <c r="I1022" i="1"/>
  <c r="I1030" i="1"/>
  <c r="J1025" i="1"/>
  <c r="J1033" i="1"/>
  <c r="K1028" i="1"/>
  <c r="L1023" i="1"/>
  <c r="L1031" i="1"/>
  <c r="N1029" i="1"/>
  <c r="O1024" i="1"/>
  <c r="O1032" i="1"/>
  <c r="P1027" i="1"/>
  <c r="J1029" i="1"/>
  <c r="J1032" i="1"/>
  <c r="O1031" i="1"/>
  <c r="G1025" i="1"/>
  <c r="G1033" i="1"/>
  <c r="I1023" i="1"/>
  <c r="I1031" i="1"/>
  <c r="J1026" i="1"/>
  <c r="K1029" i="1"/>
  <c r="L1024" i="1"/>
  <c r="L1032" i="1"/>
  <c r="O1025" i="1"/>
  <c r="O1033" i="1"/>
  <c r="O1023" i="1"/>
  <c r="G1026" i="1"/>
  <c r="H1029" i="1"/>
  <c r="I1024" i="1"/>
  <c r="I1032" i="1"/>
  <c r="J1027" i="1"/>
  <c r="K1022" i="1"/>
  <c r="K1030" i="1"/>
  <c r="L1025" i="1"/>
  <c r="L1033" i="1"/>
  <c r="O1026" i="1"/>
  <c r="P1029" i="1"/>
  <c r="G1023" i="1"/>
  <c r="I1029" i="1"/>
  <c r="F1024" i="1"/>
  <c r="G1027" i="1"/>
  <c r="H1022" i="1"/>
  <c r="I1025" i="1"/>
  <c r="I1033" i="1"/>
  <c r="J1028" i="1"/>
  <c r="K1023" i="1"/>
  <c r="L1026" i="1"/>
  <c r="N1024" i="1"/>
  <c r="O1027" i="1"/>
  <c r="P1022" i="1"/>
  <c r="G1029" i="1"/>
  <c r="J1022" i="1"/>
  <c r="J1030" i="1"/>
  <c r="O1029" i="1"/>
  <c r="G1022" i="1"/>
  <c r="J1023" i="1"/>
  <c r="O1022" i="1"/>
  <c r="AM1029" i="1"/>
  <c r="Q1025" i="1"/>
  <c r="Q1033" i="1"/>
  <c r="R1028" i="1"/>
  <c r="S1023" i="1"/>
  <c r="S1031" i="1"/>
  <c r="T1026" i="1"/>
  <c r="U1029" i="1"/>
  <c r="V1024" i="1"/>
  <c r="V1032" i="1"/>
  <c r="W1027" i="1"/>
  <c r="X1022" i="1"/>
  <c r="X1030" i="1"/>
  <c r="Y1025" i="1"/>
  <c r="Y1033" i="1"/>
  <c r="Z1028" i="1"/>
  <c r="AA1023" i="1"/>
  <c r="AA1031" i="1"/>
  <c r="AB1026" i="1"/>
  <c r="AC1029" i="1"/>
  <c r="AD1024" i="1"/>
  <c r="AD1032" i="1"/>
  <c r="AE1027" i="1"/>
  <c r="AF1022" i="1"/>
  <c r="AF1030" i="1"/>
  <c r="AG1025" i="1"/>
  <c r="AG1033" i="1"/>
  <c r="AH1028" i="1"/>
  <c r="AI1023" i="1"/>
  <c r="AI1031" i="1"/>
  <c r="AJ1026" i="1"/>
  <c r="AK1029" i="1"/>
  <c r="AL1024" i="1"/>
  <c r="AL1032" i="1"/>
  <c r="AM1027" i="1"/>
  <c r="AN1022" i="1"/>
  <c r="AN1030" i="1"/>
  <c r="AO1025" i="1"/>
  <c r="AO1033" i="1"/>
  <c r="AP1028" i="1"/>
  <c r="AQ1023" i="1"/>
  <c r="AQ1031" i="1"/>
  <c r="AR1026" i="1"/>
  <c r="AS1029" i="1"/>
  <c r="AT1024" i="1"/>
  <c r="AT1032" i="1"/>
  <c r="AU1027" i="1"/>
  <c r="AV1022" i="1"/>
  <c r="AV1030" i="1"/>
  <c r="AW1025" i="1"/>
  <c r="AW1033" i="1"/>
  <c r="AX1028" i="1"/>
  <c r="AY1023" i="1"/>
  <c r="AY1031" i="1"/>
  <c r="AZ1026" i="1"/>
  <c r="BA1029" i="1"/>
  <c r="BB1024" i="1"/>
  <c r="BB1032" i="1"/>
  <c r="BC1027" i="1"/>
  <c r="BD1022" i="1"/>
  <c r="BD1030" i="1"/>
  <c r="BE1025" i="1"/>
  <c r="BE1033" i="1"/>
  <c r="BF1028" i="1"/>
  <c r="BG1023" i="1"/>
  <c r="BG1031" i="1"/>
  <c r="BH1026" i="1"/>
  <c r="BI1029" i="1"/>
  <c r="BJ1024" i="1"/>
  <c r="BJ1032" i="1"/>
  <c r="BK1027" i="1"/>
  <c r="BL1022" i="1"/>
  <c r="BL1030" i="1"/>
  <c r="BM1025" i="1"/>
  <c r="BM1033" i="1"/>
  <c r="BN1028" i="1"/>
  <c r="BO1023" i="1"/>
  <c r="BO1031" i="1"/>
  <c r="BP1026" i="1"/>
  <c r="Q1026" i="1"/>
  <c r="R1029" i="1"/>
  <c r="S1024" i="1"/>
  <c r="S1032" i="1"/>
  <c r="T1027" i="1"/>
  <c r="U1022" i="1"/>
  <c r="U1030" i="1"/>
  <c r="V1025" i="1"/>
  <c r="V1033" i="1"/>
  <c r="W1028" i="1"/>
  <c r="X1023" i="1"/>
  <c r="X1031" i="1"/>
  <c r="Z1029" i="1"/>
  <c r="AA1024" i="1"/>
  <c r="AA1032" i="1"/>
  <c r="AB1027" i="1"/>
  <c r="AC1022" i="1"/>
  <c r="AC1030" i="1"/>
  <c r="AD1025" i="1"/>
  <c r="AD1033" i="1"/>
  <c r="AE1028" i="1"/>
  <c r="AF1023" i="1"/>
  <c r="AF1031" i="1"/>
  <c r="AH1029" i="1"/>
  <c r="AI1024" i="1"/>
  <c r="AI1032" i="1"/>
  <c r="AJ1027" i="1"/>
  <c r="AK1022" i="1"/>
  <c r="AK1030" i="1"/>
  <c r="AL1025" i="1"/>
  <c r="AL1033" i="1"/>
  <c r="AM1028" i="1"/>
  <c r="AN1023" i="1"/>
  <c r="AN1031" i="1"/>
  <c r="AP1029" i="1"/>
  <c r="AQ1024" i="1"/>
  <c r="AQ1032" i="1"/>
  <c r="AR1027" i="1"/>
  <c r="AS1022" i="1"/>
  <c r="AS1030" i="1"/>
  <c r="AT1025" i="1"/>
  <c r="AT1033" i="1"/>
  <c r="AU1028" i="1"/>
  <c r="AV1023" i="1"/>
  <c r="AV1031" i="1"/>
  <c r="AX1029" i="1"/>
  <c r="AY1024" i="1"/>
  <c r="AY1032" i="1"/>
  <c r="AZ1027" i="1"/>
  <c r="BA1022" i="1"/>
  <c r="BA1030" i="1"/>
  <c r="BB1025" i="1"/>
  <c r="BB1033" i="1"/>
  <c r="BC1028" i="1"/>
  <c r="BD1023" i="1"/>
  <c r="BD1031" i="1"/>
  <c r="BE1026" i="1"/>
  <c r="BF1029" i="1"/>
  <c r="BG1024" i="1"/>
  <c r="BG1032" i="1"/>
  <c r="BH1027" i="1"/>
  <c r="BJ1025" i="1"/>
  <c r="BJ1033" i="1"/>
  <c r="BK1028" i="1"/>
  <c r="BL1023" i="1"/>
  <c r="BL1031" i="1"/>
  <c r="BN1029" i="1"/>
  <c r="BO1024" i="1"/>
  <c r="BO1032" i="1"/>
  <c r="BP1027" i="1"/>
  <c r="Q1028" i="1"/>
  <c r="R1023" i="1"/>
  <c r="R1031" i="1"/>
  <c r="T1029" i="1"/>
  <c r="U1024" i="1"/>
  <c r="U1032" i="1"/>
  <c r="V1027" i="1"/>
  <c r="W1022" i="1"/>
  <c r="W1030" i="1"/>
  <c r="X1025" i="1"/>
  <c r="X1033" i="1"/>
  <c r="AB1029" i="1"/>
  <c r="AC1024" i="1"/>
  <c r="AC1032" i="1"/>
  <c r="AD1027" i="1"/>
  <c r="AE1022" i="1"/>
  <c r="AE1030" i="1"/>
  <c r="AF1025" i="1"/>
  <c r="AF1033" i="1"/>
  <c r="AJ1029" i="1"/>
  <c r="AK1024" i="1"/>
  <c r="AK1032" i="1"/>
  <c r="AL1027" i="1"/>
  <c r="AM1022" i="1"/>
  <c r="AM1030" i="1"/>
  <c r="AN1025" i="1"/>
  <c r="AN1033" i="1"/>
  <c r="AR1029" i="1"/>
  <c r="AS1024" i="1"/>
  <c r="AS1032" i="1"/>
  <c r="AT1027" i="1"/>
  <c r="AU1022" i="1"/>
  <c r="AU1030" i="1"/>
  <c r="AV1025" i="1"/>
  <c r="AV1033" i="1"/>
  <c r="AZ1029" i="1"/>
  <c r="BA1024" i="1"/>
  <c r="BA1032" i="1"/>
  <c r="BB1027" i="1"/>
  <c r="BC1022" i="1"/>
  <c r="BC1030" i="1"/>
  <c r="BD1025" i="1"/>
  <c r="BD1033" i="1"/>
  <c r="BE1028" i="1"/>
  <c r="BF1023" i="1"/>
  <c r="BF1031" i="1"/>
  <c r="BH1029" i="1"/>
  <c r="BJ1027" i="1"/>
  <c r="BK1022" i="1"/>
  <c r="BK1030" i="1"/>
  <c r="BL1025" i="1"/>
  <c r="BL1033" i="1"/>
  <c r="BP1029" i="1"/>
  <c r="W1029" i="1"/>
  <c r="AE1029" i="1"/>
  <c r="AU1029" i="1"/>
  <c r="Q1029" i="1"/>
  <c r="R1024" i="1"/>
  <c r="R1032" i="1"/>
  <c r="S1027" i="1"/>
  <c r="T1022" i="1"/>
  <c r="T1030" i="1"/>
  <c r="U1025" i="1"/>
  <c r="U1033" i="1"/>
  <c r="V1028" i="1"/>
  <c r="W1023" i="1"/>
  <c r="W1031" i="1"/>
  <c r="X1026" i="1"/>
  <c r="Y1029" i="1"/>
  <c r="Z1024" i="1"/>
  <c r="Z1032" i="1"/>
  <c r="AA1027" i="1"/>
  <c r="AB1022" i="1"/>
  <c r="AB1030" i="1"/>
  <c r="AC1025" i="1"/>
  <c r="AC1033" i="1"/>
  <c r="AD1028" i="1"/>
  <c r="AE1023" i="1"/>
  <c r="AE1031" i="1"/>
  <c r="AF1026" i="1"/>
  <c r="AH1024" i="1"/>
  <c r="AI1027" i="1"/>
  <c r="AJ1022" i="1"/>
  <c r="AJ1030" i="1"/>
  <c r="AK1025" i="1"/>
  <c r="AK1033" i="1"/>
  <c r="AL1028" i="1"/>
  <c r="AM1023" i="1"/>
  <c r="AM1031" i="1"/>
  <c r="AN1026" i="1"/>
  <c r="AP1024" i="1"/>
  <c r="AQ1027" i="1"/>
  <c r="AR1022" i="1"/>
  <c r="AR1030" i="1"/>
  <c r="AS1025" i="1"/>
  <c r="AS1033" i="1"/>
  <c r="AT1028" i="1"/>
  <c r="AU1023" i="1"/>
  <c r="AU1031" i="1"/>
  <c r="AV1026" i="1"/>
  <c r="AX1024" i="1"/>
  <c r="AY1027" i="1"/>
  <c r="AZ1022" i="1"/>
  <c r="AZ1030" i="1"/>
  <c r="BA1025" i="1"/>
  <c r="BA1033" i="1"/>
  <c r="BB1028" i="1"/>
  <c r="BC1023" i="1"/>
  <c r="BC1031" i="1"/>
  <c r="BD1026" i="1"/>
  <c r="BE1029" i="1"/>
  <c r="BF1024" i="1"/>
  <c r="BF1032" i="1"/>
  <c r="BG1027" i="1"/>
  <c r="BH1022" i="1"/>
  <c r="BH1030" i="1"/>
  <c r="BI1025" i="1"/>
  <c r="BJ1028" i="1"/>
  <c r="BK1023" i="1"/>
  <c r="BK1031" i="1"/>
  <c r="BL1026" i="1"/>
  <c r="BN1024" i="1"/>
  <c r="BO1027" i="1"/>
  <c r="BP1022" i="1"/>
  <c r="BP1030" i="1"/>
  <c r="V1029" i="1"/>
  <c r="W1024" i="1"/>
  <c r="W1032" i="1"/>
  <c r="X1027" i="1"/>
  <c r="AD1029" i="1"/>
  <c r="AE1024" i="1"/>
  <c r="AE1032" i="1"/>
  <c r="AL1029" i="1"/>
  <c r="AM1024" i="1"/>
  <c r="AM1032" i="1"/>
  <c r="AT1029" i="1"/>
  <c r="AU1024" i="1"/>
  <c r="AU1032" i="1"/>
  <c r="AV1027" i="1"/>
  <c r="BB1029" i="1"/>
  <c r="BC1024" i="1"/>
  <c r="BC1032" i="1"/>
  <c r="BD1027" i="1"/>
  <c r="BJ1029" i="1"/>
  <c r="BK1024" i="1"/>
  <c r="BK1032" i="1"/>
  <c r="BL1027" i="1"/>
  <c r="Q1023" i="1"/>
  <c r="T1024" i="1"/>
  <c r="V1022" i="1"/>
  <c r="V1030" i="1"/>
  <c r="W1025" i="1"/>
  <c r="W1033" i="1"/>
  <c r="X1028" i="1"/>
  <c r="Y1023" i="1"/>
  <c r="AB1024" i="1"/>
  <c r="AD1022" i="1"/>
  <c r="AD1030" i="1"/>
  <c r="AE1025" i="1"/>
  <c r="AE1033" i="1"/>
  <c r="AF1028" i="1"/>
  <c r="AJ1024" i="1"/>
  <c r="AL1022" i="1"/>
  <c r="AL1030" i="1"/>
  <c r="AM1025" i="1"/>
  <c r="AM1033" i="1"/>
  <c r="AN1028" i="1"/>
  <c r="AR1024" i="1"/>
  <c r="AT1022" i="1"/>
  <c r="AT1030" i="1"/>
  <c r="AU1025" i="1"/>
  <c r="AU1033" i="1"/>
  <c r="AV1028" i="1"/>
  <c r="AZ1024" i="1"/>
  <c r="BB1022" i="1"/>
  <c r="BB1030" i="1"/>
  <c r="BC1025" i="1"/>
  <c r="BC1033" i="1"/>
  <c r="BD1028" i="1"/>
  <c r="BE1023" i="1"/>
  <c r="BH1024" i="1"/>
  <c r="BJ1022" i="1"/>
  <c r="BK1025" i="1"/>
  <c r="BK1033" i="1"/>
  <c r="BL1028" i="1"/>
  <c r="BP1024" i="1"/>
  <c r="BC1029" i="1"/>
  <c r="BK1029" i="1"/>
  <c r="V1023" i="1"/>
  <c r="AD1023" i="1"/>
  <c r="AL1023" i="1"/>
  <c r="AT1023" i="1"/>
  <c r="BB1023" i="1"/>
  <c r="AS1016" i="1"/>
  <c r="AS1015" i="1"/>
  <c r="AS1014" i="1"/>
  <c r="AS1019" i="1"/>
  <c r="AS1021" i="1"/>
  <c r="AS1013" i="1"/>
  <c r="AS1020" i="1"/>
  <c r="AS1012" i="1"/>
  <c r="AS1011" i="1"/>
  <c r="AS1018" i="1"/>
  <c r="AS1010" i="1"/>
  <c r="S1018" i="1"/>
  <c r="S1010" i="1"/>
  <c r="S1016" i="1"/>
  <c r="S1015" i="1"/>
  <c r="S1014" i="1"/>
  <c r="S1020" i="1"/>
  <c r="S1012" i="1"/>
  <c r="S1013" i="1"/>
  <c r="W1014" i="1"/>
  <c r="W1020" i="1"/>
  <c r="W1012" i="1"/>
  <c r="W1019" i="1"/>
  <c r="W1011" i="1"/>
  <c r="W1017" i="1"/>
  <c r="W1018" i="1"/>
  <c r="W1010" i="1"/>
  <c r="W1016" i="1"/>
  <c r="AS1017" i="1"/>
  <c r="AK1016" i="1"/>
  <c r="AK1015" i="1"/>
  <c r="AK1014" i="1"/>
  <c r="AK1021" i="1"/>
  <c r="AK1013" i="1"/>
  <c r="AK1019" i="1"/>
  <c r="AK1011" i="1"/>
  <c r="AK1020" i="1"/>
  <c r="AK1012" i="1"/>
  <c r="AK1018" i="1"/>
  <c r="AK1010" i="1"/>
  <c r="S1017" i="1"/>
  <c r="S1019" i="1"/>
  <c r="U1016" i="1"/>
  <c r="U1014" i="1"/>
  <c r="U1021" i="1"/>
  <c r="U1013" i="1"/>
  <c r="U1020" i="1"/>
  <c r="U1012" i="1"/>
  <c r="U1018" i="1"/>
  <c r="U1010" i="1"/>
  <c r="W1015" i="1"/>
  <c r="S1021" i="1"/>
  <c r="U1011" i="1"/>
  <c r="W1021" i="1"/>
  <c r="AC1016" i="1"/>
  <c r="AC1015" i="1"/>
  <c r="AC1014" i="1"/>
  <c r="AC1021" i="1"/>
  <c r="AC1013" i="1"/>
  <c r="AC1019" i="1"/>
  <c r="AC1011" i="1"/>
  <c r="AC1020" i="1"/>
  <c r="AC1012" i="1"/>
  <c r="AC1018" i="1"/>
  <c r="AC1010" i="1"/>
  <c r="BA1016" i="1"/>
  <c r="BA1015" i="1"/>
  <c r="BA1014" i="1"/>
  <c r="BA1021" i="1"/>
  <c r="BA1013" i="1"/>
  <c r="BA1020" i="1"/>
  <c r="BA1012" i="1"/>
  <c r="BA1019" i="1"/>
  <c r="BA1011" i="1"/>
  <c r="BA1018" i="1"/>
  <c r="BA1010" i="1"/>
  <c r="BI1017" i="1"/>
  <c r="Q1014" i="1"/>
  <c r="R1017" i="1"/>
  <c r="T1015" i="1"/>
  <c r="V1013" i="1"/>
  <c r="V1021" i="1"/>
  <c r="X1011" i="1"/>
  <c r="X1019" i="1"/>
  <c r="Y1014" i="1"/>
  <c r="Z1017" i="1"/>
  <c r="AA1012" i="1"/>
  <c r="AA1020" i="1"/>
  <c r="AB1015" i="1"/>
  <c r="AE1016" i="1"/>
  <c r="AF1011" i="1"/>
  <c r="AF1019" i="1"/>
  <c r="AH1017" i="1"/>
  <c r="AI1012" i="1"/>
  <c r="AI1020" i="1"/>
  <c r="AJ1015" i="1"/>
  <c r="AM1016" i="1"/>
  <c r="AN1011" i="1"/>
  <c r="AN1019" i="1"/>
  <c r="AP1017" i="1"/>
  <c r="AQ1012" i="1"/>
  <c r="AQ1020" i="1"/>
  <c r="AR1015" i="1"/>
  <c r="AT1013" i="1"/>
  <c r="AT1021" i="1"/>
  <c r="AU1016" i="1"/>
  <c r="AV1011" i="1"/>
  <c r="AV1019" i="1"/>
  <c r="AX1017" i="1"/>
  <c r="AY1012" i="1"/>
  <c r="AY1020" i="1"/>
  <c r="AZ1015" i="1"/>
  <c r="BC1016" i="1"/>
  <c r="BD1011" i="1"/>
  <c r="BD1019" i="1"/>
  <c r="BF1017" i="1"/>
  <c r="BG1012" i="1"/>
  <c r="BG1020" i="1"/>
  <c r="BH1015" i="1"/>
  <c r="BI1010" i="1"/>
  <c r="BI1018" i="1"/>
  <c r="BK1016" i="1"/>
  <c r="BL1011" i="1"/>
  <c r="BL1019" i="1"/>
  <c r="BN1017" i="1"/>
  <c r="BO1012" i="1"/>
  <c r="BO1020" i="1"/>
  <c r="BP1015" i="1"/>
  <c r="AM1017" i="1"/>
  <c r="AU1017" i="1"/>
  <c r="AY1013" i="1"/>
  <c r="AY1021" i="1"/>
  <c r="BC1017" i="1"/>
  <c r="BG1013" i="1"/>
  <c r="BG1021" i="1"/>
  <c r="BI1011" i="1"/>
  <c r="BI1019" i="1"/>
  <c r="BK1017" i="1"/>
  <c r="BO1013" i="1"/>
  <c r="BO1021" i="1"/>
  <c r="T1017" i="1"/>
  <c r="X1013" i="1"/>
  <c r="X1021" i="1"/>
  <c r="AA1014" i="1"/>
  <c r="AB1017" i="1"/>
  <c r="AE1010" i="1"/>
  <c r="AE1018" i="1"/>
  <c r="AF1013" i="1"/>
  <c r="AF1021" i="1"/>
  <c r="AI1014" i="1"/>
  <c r="AJ1017" i="1"/>
  <c r="AM1010" i="1"/>
  <c r="AM1018" i="1"/>
  <c r="AN1013" i="1"/>
  <c r="AN1021" i="1"/>
  <c r="AQ1014" i="1"/>
  <c r="AR1017" i="1"/>
  <c r="AU1010" i="1"/>
  <c r="AU1018" i="1"/>
  <c r="AV1013" i="1"/>
  <c r="AV1021" i="1"/>
  <c r="AY1014" i="1"/>
  <c r="AZ1017" i="1"/>
  <c r="BC1010" i="1"/>
  <c r="BC1018" i="1"/>
  <c r="BD1013" i="1"/>
  <c r="BD1021" i="1"/>
  <c r="BG1014" i="1"/>
  <c r="BH1017" i="1"/>
  <c r="BI1012" i="1"/>
  <c r="BI1020" i="1"/>
  <c r="BK1010" i="1"/>
  <c r="BK1018" i="1"/>
  <c r="BO1014" i="1"/>
  <c r="BP1017" i="1"/>
  <c r="AA1013" i="1"/>
  <c r="AA1021" i="1"/>
  <c r="AE1017" i="1"/>
  <c r="AI1013" i="1"/>
  <c r="AI1021" i="1"/>
  <c r="Q1017" i="1"/>
  <c r="R1012" i="1"/>
  <c r="R1020" i="1"/>
  <c r="T1010" i="1"/>
  <c r="T1018" i="1"/>
  <c r="V1016" i="1"/>
  <c r="X1014" i="1"/>
  <c r="Y1017" i="1"/>
  <c r="Z1012" i="1"/>
  <c r="Z1020" i="1"/>
  <c r="AA1015" i="1"/>
  <c r="AB1010" i="1"/>
  <c r="AB1018" i="1"/>
  <c r="AE1011" i="1"/>
  <c r="AE1019" i="1"/>
  <c r="AF1014" i="1"/>
  <c r="AG1017" i="1"/>
  <c r="AH1012" i="1"/>
  <c r="AH1020" i="1"/>
  <c r="AI1015" i="1"/>
  <c r="AJ1010" i="1"/>
  <c r="AJ1018" i="1"/>
  <c r="AM1011" i="1"/>
  <c r="AM1019" i="1"/>
  <c r="AN1014" i="1"/>
  <c r="AO1017" i="1"/>
  <c r="AP1012" i="1"/>
  <c r="AP1020" i="1"/>
  <c r="AQ1015" i="1"/>
  <c r="AR1010" i="1"/>
  <c r="AR1018" i="1"/>
  <c r="AT1016" i="1"/>
  <c r="AU1011" i="1"/>
  <c r="AU1019" i="1"/>
  <c r="AV1014" i="1"/>
  <c r="AW1017" i="1"/>
  <c r="AX1012" i="1"/>
  <c r="AX1020" i="1"/>
  <c r="AY1015" i="1"/>
  <c r="AZ1010" i="1"/>
  <c r="AZ1018" i="1"/>
  <c r="BB1016" i="1"/>
  <c r="BC1011" i="1"/>
  <c r="BC1019" i="1"/>
  <c r="BD1014" i="1"/>
  <c r="BE1017" i="1"/>
  <c r="BF1012" i="1"/>
  <c r="BF1020" i="1"/>
  <c r="BG1015" i="1"/>
  <c r="BH1010" i="1"/>
  <c r="BH1018" i="1"/>
  <c r="BI1013" i="1"/>
  <c r="BI1021" i="1"/>
  <c r="BK1011" i="1"/>
  <c r="BK1019" i="1"/>
  <c r="BL1014" i="1"/>
  <c r="BM1017" i="1"/>
  <c r="BN1012" i="1"/>
  <c r="BN1020" i="1"/>
  <c r="BO1015" i="1"/>
  <c r="BP1010" i="1"/>
  <c r="BP1018" i="1"/>
  <c r="Q1010" i="1"/>
  <c r="R1013" i="1"/>
  <c r="T1011" i="1"/>
  <c r="T1019" i="1"/>
  <c r="X1015" i="1"/>
  <c r="Y1010" i="1"/>
  <c r="Z1013" i="1"/>
  <c r="AA1016" i="1"/>
  <c r="AB1011" i="1"/>
  <c r="AB1019" i="1"/>
  <c r="AE1012" i="1"/>
  <c r="AE1020" i="1"/>
  <c r="AF1015" i="1"/>
  <c r="AG1010" i="1"/>
  <c r="AH1013" i="1"/>
  <c r="AI1016" i="1"/>
  <c r="AJ1011" i="1"/>
  <c r="AM1012" i="1"/>
  <c r="AM1020" i="1"/>
  <c r="AN1015" i="1"/>
  <c r="AO1010" i="1"/>
  <c r="AP1013" i="1"/>
  <c r="AQ1016" i="1"/>
  <c r="AR1011" i="1"/>
  <c r="AR1019" i="1"/>
  <c r="AU1012" i="1"/>
  <c r="AU1020" i="1"/>
  <c r="AV1015" i="1"/>
  <c r="AW1010" i="1"/>
  <c r="AX1013" i="1"/>
  <c r="AY1016" i="1"/>
  <c r="AZ1011" i="1"/>
  <c r="AZ1019" i="1"/>
  <c r="BC1012" i="1"/>
  <c r="BC1020" i="1"/>
  <c r="BD1015" i="1"/>
  <c r="BE1010" i="1"/>
  <c r="BF1013" i="1"/>
  <c r="BG1016" i="1"/>
  <c r="BH1011" i="1"/>
  <c r="BH1019" i="1"/>
  <c r="BI1014" i="1"/>
  <c r="BK1012" i="1"/>
  <c r="BK1020" i="1"/>
  <c r="BL1015" i="1"/>
  <c r="BM1010" i="1"/>
  <c r="BN1013" i="1"/>
  <c r="BO1016" i="1"/>
  <c r="BP1011" i="1"/>
  <c r="BP1019" i="1"/>
  <c r="AI1017" i="1"/>
  <c r="AM1013" i="1"/>
  <c r="AM1021" i="1"/>
  <c r="AQ1017" i="1"/>
  <c r="AU1013" i="1"/>
  <c r="AU1021" i="1"/>
  <c r="AY1017" i="1"/>
  <c r="BC1013" i="1"/>
  <c r="BC1021" i="1"/>
  <c r="BG1017" i="1"/>
  <c r="BI1015" i="1"/>
  <c r="BO1017" i="1"/>
  <c r="AA1017" i="1"/>
  <c r="AE1013" i="1"/>
  <c r="AE1021" i="1"/>
  <c r="AA1010" i="1"/>
  <c r="AB1013" i="1"/>
  <c r="AI1010" i="1"/>
  <c r="AQ1010" i="1"/>
  <c r="AR1013" i="1"/>
  <c r="AY1010" i="1"/>
  <c r="AZ1013" i="1"/>
  <c r="BG1010" i="1"/>
  <c r="BH1013" i="1"/>
  <c r="BO1010" i="1"/>
  <c r="BP1013" i="1"/>
  <c r="N1016" i="1"/>
  <c r="N1021" i="1"/>
  <c r="N1013" i="1"/>
  <c r="N1020" i="1"/>
  <c r="P1021" i="1"/>
  <c r="P1013" i="1"/>
  <c r="J1018" i="1"/>
  <c r="J1010" i="1"/>
  <c r="M1015" i="1"/>
  <c r="G1014" i="1"/>
  <c r="F1019" i="1"/>
  <c r="F1011" i="1"/>
  <c r="E1016" i="1"/>
  <c r="K1021" i="1"/>
  <c r="K1013" i="1"/>
  <c r="I1018" i="1"/>
  <c r="I1010" i="1"/>
  <c r="L1015" i="1"/>
  <c r="E1043" i="1"/>
  <c r="E1035" i="1"/>
  <c r="G1040" i="1"/>
  <c r="N1045" i="1"/>
  <c r="N1037" i="1"/>
  <c r="O1042" i="1"/>
  <c r="O1034" i="1"/>
  <c r="O1034" i="17" s="1"/>
  <c r="J1039" i="1"/>
  <c r="L1038" i="1"/>
  <c r="M1043" i="1"/>
  <c r="M1035" i="1"/>
  <c r="H1040" i="1"/>
  <c r="P1045" i="1"/>
  <c r="P1037" i="1"/>
  <c r="M1390" i="1"/>
  <c r="M1042" i="17" s="1"/>
  <c r="M1382" i="1"/>
  <c r="M1034" i="17" s="1"/>
  <c r="O1387" i="1"/>
  <c r="O1039" i="17" s="1"/>
  <c r="G1374" i="1"/>
  <c r="H1379" i="1"/>
  <c r="H1371" i="1"/>
  <c r="I1376" i="1"/>
  <c r="J1381" i="1"/>
  <c r="J1373" i="1"/>
  <c r="K1378" i="1"/>
  <c r="K1370" i="1"/>
  <c r="E1375" i="1"/>
  <c r="H1386" i="1"/>
  <c r="H1038" i="17" s="1"/>
  <c r="F1391" i="1"/>
  <c r="F1383" i="1"/>
  <c r="F1035" i="17" s="1"/>
  <c r="G1388" i="1"/>
  <c r="L1393" i="1"/>
  <c r="L1385" i="1"/>
  <c r="L1037" i="17" s="1"/>
  <c r="CD1037" i="17" s="1"/>
  <c r="K1390" i="1"/>
  <c r="K1382" i="1"/>
  <c r="I1387" i="1"/>
  <c r="I1039" i="17" s="1"/>
  <c r="CA1039" i="17" s="1"/>
  <c r="G1041" i="1"/>
  <c r="P1012" i="1"/>
  <c r="M1014" i="1"/>
  <c r="O1019" i="1"/>
  <c r="O1011" i="1"/>
  <c r="H1016" i="1"/>
  <c r="F1018" i="1"/>
  <c r="F1010" i="1"/>
  <c r="E1015" i="1"/>
  <c r="L1014" i="1"/>
  <c r="E1042" i="1"/>
  <c r="E1042" i="17" s="1"/>
  <c r="E1034" i="1"/>
  <c r="G1039" i="1"/>
  <c r="J1038" i="1"/>
  <c r="H1039" i="1"/>
  <c r="P1044" i="1"/>
  <c r="P1036" i="1"/>
  <c r="P1036" i="17" s="1"/>
  <c r="O1386" i="1"/>
  <c r="I1375" i="1"/>
  <c r="E1374" i="1"/>
  <c r="G1387" i="1"/>
  <c r="G1039" i="17" s="1"/>
  <c r="I1386" i="1"/>
  <c r="I1038" i="17" s="1"/>
  <c r="CA1038" i="17" s="1"/>
  <c r="P1019" i="1"/>
  <c r="P1011" i="1"/>
  <c r="J1016" i="1"/>
  <c r="M1021" i="1"/>
  <c r="M1013" i="1"/>
  <c r="O1010" i="1"/>
  <c r="H1015" i="1"/>
  <c r="E1014" i="1"/>
  <c r="K1019" i="1"/>
  <c r="K1011" i="1"/>
  <c r="I1016" i="1"/>
  <c r="L1021" i="1"/>
  <c r="L1013" i="1"/>
  <c r="G1038" i="1"/>
  <c r="N1043" i="1"/>
  <c r="N1035" i="1"/>
  <c r="O1040" i="1"/>
  <c r="J1045" i="1"/>
  <c r="J1037" i="1"/>
  <c r="H1038" i="1"/>
  <c r="P1043" i="1"/>
  <c r="P1035" i="1"/>
  <c r="P1035" i="17" s="1"/>
  <c r="M1388" i="1"/>
  <c r="O1393" i="1"/>
  <c r="O1045" i="17" s="1"/>
  <c r="O1385" i="1"/>
  <c r="I1374" i="1"/>
  <c r="J1379" i="1"/>
  <c r="J1371" i="1"/>
  <c r="K1376" i="1"/>
  <c r="E1381" i="1"/>
  <c r="E1373" i="1"/>
  <c r="G1386" i="1"/>
  <c r="G1038" i="17" s="1"/>
  <c r="L1391" i="1"/>
  <c r="L1383" i="1"/>
  <c r="L1035" i="17" s="1"/>
  <c r="CD1035" i="17" s="1"/>
  <c r="K1388" i="1"/>
  <c r="I1393" i="1"/>
  <c r="I1385" i="1"/>
  <c r="I1037" i="17" s="1"/>
  <c r="CA1037" i="17" s="1"/>
  <c r="E1017" i="1"/>
  <c r="P1018" i="1"/>
  <c r="P1010" i="1"/>
  <c r="J1015" i="1"/>
  <c r="M1020" i="1"/>
  <c r="M1012" i="1"/>
  <c r="H1014" i="1"/>
  <c r="G1019" i="1"/>
  <c r="F1016" i="1"/>
  <c r="E1021" i="1"/>
  <c r="E1013" i="1"/>
  <c r="K1018" i="1"/>
  <c r="K1010" i="1"/>
  <c r="I1015" i="1"/>
  <c r="L1020" i="1"/>
  <c r="L1012" i="1"/>
  <c r="E1040" i="1"/>
  <c r="G1045" i="1"/>
  <c r="G1037" i="1"/>
  <c r="N1042" i="1"/>
  <c r="N1042" i="17" s="1"/>
  <c r="N1034" i="1"/>
  <c r="N1034" i="17" s="1"/>
  <c r="O1039" i="1"/>
  <c r="J1044" i="1"/>
  <c r="J1036" i="1"/>
  <c r="I1038" i="1"/>
  <c r="L1043" i="1"/>
  <c r="M1040" i="1"/>
  <c r="H1045" i="1"/>
  <c r="H1037" i="1"/>
  <c r="P1042" i="1"/>
  <c r="P1042" i="17" s="1"/>
  <c r="P1034" i="1"/>
  <c r="M1387" i="1"/>
  <c r="M1039" i="17" s="1"/>
  <c r="O1392" i="1"/>
  <c r="O1044" i="17" s="1"/>
  <c r="O1384" i="1"/>
  <c r="O1036" i="17" s="1"/>
  <c r="P1386" i="1"/>
  <c r="P1038" i="17" s="1"/>
  <c r="G1379" i="1"/>
  <c r="H1376" i="1"/>
  <c r="I1381" i="1"/>
  <c r="I1373" i="1"/>
  <c r="J1378" i="1"/>
  <c r="J1370" i="1"/>
  <c r="K1375" i="1"/>
  <c r="E1380" i="1"/>
  <c r="E1372" i="1"/>
  <c r="H1391" i="1"/>
  <c r="F1388" i="1"/>
  <c r="F1040" i="17" s="1"/>
  <c r="G1393" i="1"/>
  <c r="G1385" i="1"/>
  <c r="L1390" i="1"/>
  <c r="L1042" i="17" s="1"/>
  <c r="L1382" i="1"/>
  <c r="L1034" i="17" s="1"/>
  <c r="CD1034" i="17" s="1"/>
  <c r="K1387" i="1"/>
  <c r="I1392" i="1"/>
  <c r="I1384" i="1"/>
  <c r="I1036" i="17" s="1"/>
  <c r="CA1036" i="17" s="1"/>
  <c r="H1041" i="1"/>
  <c r="I1377" i="1"/>
  <c r="J1014" i="1"/>
  <c r="M1019" i="1"/>
  <c r="M1011" i="1"/>
  <c r="O1016" i="1"/>
  <c r="H1021" i="1"/>
  <c r="H1013" i="1"/>
  <c r="F1015" i="1"/>
  <c r="E1020" i="1"/>
  <c r="E1012" i="1"/>
  <c r="I1014" i="1"/>
  <c r="L1019" i="1"/>
  <c r="L1011" i="1"/>
  <c r="E1039" i="1"/>
  <c r="E1039" i="17" s="1"/>
  <c r="G1044" i="1"/>
  <c r="G1036" i="1"/>
  <c r="O1038" i="1"/>
  <c r="J1043" i="1"/>
  <c r="J1035" i="1"/>
  <c r="H1044" i="1"/>
  <c r="H1036" i="1"/>
  <c r="M1386" i="1"/>
  <c r="O1391" i="1"/>
  <c r="O1043" i="17" s="1"/>
  <c r="O1383" i="1"/>
  <c r="O1035" i="17" s="1"/>
  <c r="P1385" i="1"/>
  <c r="P1037" i="17" s="1"/>
  <c r="H1375" i="1"/>
  <c r="I1380" i="1"/>
  <c r="I1372" i="1"/>
  <c r="K1374" i="1"/>
  <c r="E1379" i="1"/>
  <c r="E1371" i="1"/>
  <c r="G1392" i="1"/>
  <c r="G1384" i="1"/>
  <c r="G1036" i="17" s="1"/>
  <c r="K1386" i="1"/>
  <c r="I1391" i="1"/>
  <c r="I1043" i="17" s="1"/>
  <c r="I1383" i="1"/>
  <c r="I1035" i="17" s="1"/>
  <c r="CA1035" i="17" s="1"/>
  <c r="J1021" i="1"/>
  <c r="M1018" i="1"/>
  <c r="O1015" i="1"/>
  <c r="H1020" i="1"/>
  <c r="H1012" i="1"/>
  <c r="F1014" i="1"/>
  <c r="E1019" i="1"/>
  <c r="E1011" i="1"/>
  <c r="I1021" i="1"/>
  <c r="L1018" i="1"/>
  <c r="E1038" i="1"/>
  <c r="E1038" i="17" s="1"/>
  <c r="G1043" i="1"/>
  <c r="G1035" i="1"/>
  <c r="O1045" i="1"/>
  <c r="O1037" i="1"/>
  <c r="J1042" i="1"/>
  <c r="I1044" i="1"/>
  <c r="M1038" i="1"/>
  <c r="H1043" i="1"/>
  <c r="H1035" i="1"/>
  <c r="H1035" i="17" s="1"/>
  <c r="P1040" i="1"/>
  <c r="P1040" i="17" s="1"/>
  <c r="M1393" i="1"/>
  <c r="M1045" i="17" s="1"/>
  <c r="M1385" i="1"/>
  <c r="M1037" i="17" s="1"/>
  <c r="O1390" i="1"/>
  <c r="O1042" i="17" s="1"/>
  <c r="P1392" i="1"/>
  <c r="I1379" i="1"/>
  <c r="I1371" i="1"/>
  <c r="K1381" i="1"/>
  <c r="E1378" i="1"/>
  <c r="G1391" i="1"/>
  <c r="G1043" i="17" s="1"/>
  <c r="G1383" i="1"/>
  <c r="K1393" i="1"/>
  <c r="I1390" i="1"/>
  <c r="I1042" i="17" s="1"/>
  <c r="G1389" i="1"/>
  <c r="H1019" i="1"/>
  <c r="E1018" i="1"/>
  <c r="E1045" i="1"/>
  <c r="G1042" i="1"/>
  <c r="H1042" i="1"/>
  <c r="M1392" i="1"/>
  <c r="M1044" i="17" s="1"/>
  <c r="I1378" i="1"/>
  <c r="G1390" i="1"/>
  <c r="L1001" i="1"/>
  <c r="S1001" i="1"/>
  <c r="X999" i="1"/>
  <c r="Z999" i="1"/>
  <c r="AD1000" i="1"/>
  <c r="AF1000" i="1"/>
  <c r="AH1007" i="1"/>
  <c r="AO1009" i="1"/>
  <c r="AQ1008" i="1"/>
  <c r="AW1002" i="1"/>
  <c r="BF1004" i="1"/>
  <c r="Y1001" i="1"/>
  <c r="L1004" i="1"/>
  <c r="S1002" i="1"/>
  <c r="X1001" i="1"/>
  <c r="Z1001" i="1"/>
  <c r="AD1002" i="1"/>
  <c r="AF1006" i="1"/>
  <c r="AH1009" i="1"/>
  <c r="AW1009" i="1"/>
  <c r="BF1006" i="1"/>
  <c r="BN1004" i="1"/>
  <c r="AF999" i="1"/>
  <c r="AO1006" i="1"/>
  <c r="AQ1007" i="1"/>
  <c r="AT1008" i="1"/>
  <c r="L1007" i="1"/>
  <c r="S1004" i="1"/>
  <c r="X1003" i="1"/>
  <c r="AD1003" i="1"/>
  <c r="AF1008" i="1"/>
  <c r="K1001" i="1"/>
  <c r="L1009" i="1"/>
  <c r="X1006" i="1"/>
  <c r="AA1001" i="1"/>
  <c r="AF1009" i="1"/>
  <c r="AI1007" i="1"/>
  <c r="AP1007" i="1"/>
  <c r="AV998" i="1"/>
  <c r="BG999" i="1"/>
  <c r="AT1000" i="1"/>
  <c r="M1004" i="1"/>
  <c r="AG1006" i="1"/>
  <c r="Y1002" i="1"/>
  <c r="AF998" i="1"/>
  <c r="AG1009" i="1"/>
  <c r="AO1003" i="1"/>
  <c r="AQ1002" i="1"/>
  <c r="AT1002" i="1"/>
  <c r="AV1007" i="1"/>
  <c r="AY1009" i="1"/>
  <c r="BJ1002" i="1"/>
  <c r="BM1004" i="1"/>
  <c r="AN1008" i="1"/>
  <c r="AN998" i="1"/>
  <c r="AN1009" i="1"/>
  <c r="O1002" i="1"/>
  <c r="Y1003" i="1"/>
  <c r="AI1009" i="1"/>
  <c r="AN999" i="1"/>
  <c r="AQ1009" i="1"/>
  <c r="AX998" i="1"/>
  <c r="BB1000" i="1"/>
  <c r="BE1001" i="1"/>
  <c r="BJ1003" i="1"/>
  <c r="BL998" i="1"/>
  <c r="BL1008" i="1"/>
  <c r="BM1007" i="1"/>
  <c r="BO1001" i="1"/>
  <c r="Q1006" i="1"/>
  <c r="V1008" i="1"/>
  <c r="Z1004" i="1"/>
  <c r="AA1004" i="1"/>
  <c r="K1009" i="1"/>
  <c r="Q1009" i="1"/>
  <c r="S1007" i="1"/>
  <c r="X1007" i="1"/>
  <c r="Y1004" i="1"/>
  <c r="Z1006" i="1"/>
  <c r="AA1007" i="1"/>
  <c r="AD1008" i="1"/>
  <c r="AF1001" i="1"/>
  <c r="AG998" i="1"/>
  <c r="AH998" i="1"/>
  <c r="AI999" i="1"/>
  <c r="AL1000" i="1"/>
  <c r="AN1000" i="1"/>
  <c r="AO998" i="1"/>
  <c r="AP998" i="1"/>
  <c r="AQ999" i="1"/>
  <c r="AV1008" i="1"/>
  <c r="AX1004" i="1"/>
  <c r="AZ1002" i="1"/>
  <c r="BB1001" i="1"/>
  <c r="BD998" i="1"/>
  <c r="BE1002" i="1"/>
  <c r="BJ1004" i="1"/>
  <c r="BL999" i="1"/>
  <c r="BL1009" i="1"/>
  <c r="BO1002" i="1"/>
  <c r="K998" i="1"/>
  <c r="M999" i="1"/>
  <c r="S1008" i="1"/>
  <c r="X1008" i="1"/>
  <c r="Y1006" i="1"/>
  <c r="Z1007" i="1"/>
  <c r="AA1009" i="1"/>
  <c r="AF1002" i="1"/>
  <c r="AG1001" i="1"/>
  <c r="AH999" i="1"/>
  <c r="AI1000" i="1"/>
  <c r="AJ1002" i="1"/>
  <c r="AL1002" i="1"/>
  <c r="AN1001" i="1"/>
  <c r="AO1001" i="1"/>
  <c r="AP999" i="1"/>
  <c r="AQ1000" i="1"/>
  <c r="AX1006" i="1"/>
  <c r="AZ1003" i="1"/>
  <c r="BB1002" i="1"/>
  <c r="BD999" i="1"/>
  <c r="BE1003" i="1"/>
  <c r="BJ1006" i="1"/>
  <c r="BL1000" i="1"/>
  <c r="BO1007" i="1"/>
  <c r="BB1009" i="1"/>
  <c r="BB999" i="1"/>
  <c r="BL1007" i="1"/>
  <c r="BO999" i="1"/>
  <c r="K999" i="1"/>
  <c r="L999" i="1"/>
  <c r="M1002" i="1"/>
  <c r="Q998" i="1"/>
  <c r="S1009" i="1"/>
  <c r="X998" i="1"/>
  <c r="X1009" i="1"/>
  <c r="Y1009" i="1"/>
  <c r="Z1009" i="1"/>
  <c r="AF1003" i="1"/>
  <c r="AG1002" i="1"/>
  <c r="AH1001" i="1"/>
  <c r="AI1001" i="1"/>
  <c r="AJ1004" i="1"/>
  <c r="AL1003" i="1"/>
  <c r="AN1003" i="1"/>
  <c r="AO1002" i="1"/>
  <c r="AP1001" i="1"/>
  <c r="AQ1001" i="1"/>
  <c r="AR1004" i="1"/>
  <c r="AW1001" i="1"/>
  <c r="AZ1004" i="1"/>
  <c r="BB1004" i="1"/>
  <c r="BD1000" i="1"/>
  <c r="BE1009" i="1"/>
  <c r="BG1007" i="1"/>
  <c r="BJ998" i="1"/>
  <c r="BJ1007" i="1"/>
  <c r="BL1001" i="1"/>
  <c r="BM999" i="1"/>
  <c r="BN998" i="1"/>
  <c r="BO1009" i="1"/>
  <c r="BB1007" i="1"/>
  <c r="BL1002" i="1"/>
  <c r="AG1003" i="1"/>
  <c r="AH1004" i="1"/>
  <c r="AI1002" i="1"/>
  <c r="AN1006" i="1"/>
  <c r="K1002" i="1"/>
  <c r="L1002" i="1"/>
  <c r="M1007" i="1"/>
  <c r="Q1002" i="1"/>
  <c r="S1000" i="1"/>
  <c r="T1007" i="1"/>
  <c r="X1000" i="1"/>
  <c r="Y998" i="1"/>
  <c r="Z998" i="1"/>
  <c r="AA999" i="1"/>
  <c r="AF1007" i="1"/>
  <c r="AG1004" i="1"/>
  <c r="AH1006" i="1"/>
  <c r="AI1004" i="1"/>
  <c r="AN1007" i="1"/>
  <c r="AO1004" i="1"/>
  <c r="AP1006" i="1"/>
  <c r="AQ1004" i="1"/>
  <c r="AV999" i="1"/>
  <c r="AW1003" i="1"/>
  <c r="AY1001" i="1"/>
  <c r="BB1008" i="1"/>
  <c r="BD1007" i="1"/>
  <c r="BF998" i="1"/>
  <c r="BJ1000" i="1"/>
  <c r="BJ1009" i="1"/>
  <c r="BL1004" i="1"/>
  <c r="BM1002" i="1"/>
  <c r="BN1006" i="1"/>
  <c r="BP1002" i="1"/>
  <c r="BP1004" i="1"/>
  <c r="U1004" i="1"/>
  <c r="U1003" i="1"/>
  <c r="U1009" i="1"/>
  <c r="U1001" i="1"/>
  <c r="U1008" i="1"/>
  <c r="V1009" i="1"/>
  <c r="W1008" i="1"/>
  <c r="AS1004" i="1"/>
  <c r="AS1002" i="1"/>
  <c r="AS1003" i="1"/>
  <c r="AS1009" i="1"/>
  <c r="AS1001" i="1"/>
  <c r="AS1008" i="1"/>
  <c r="AS1000" i="1"/>
  <c r="AS1006" i="1"/>
  <c r="AS998" i="1"/>
  <c r="AU1002" i="1"/>
  <c r="AU1009" i="1"/>
  <c r="AU1001" i="1"/>
  <c r="AU1008" i="1"/>
  <c r="AU1000" i="1"/>
  <c r="AU1007" i="1"/>
  <c r="AU999" i="1"/>
  <c r="AU1006" i="1"/>
  <c r="AU998" i="1"/>
  <c r="AU1004" i="1"/>
  <c r="AC1004" i="1"/>
  <c r="AC1002" i="1"/>
  <c r="AC1003" i="1"/>
  <c r="AC1009" i="1"/>
  <c r="AC1001" i="1"/>
  <c r="AC1006" i="1"/>
  <c r="AC998" i="1"/>
  <c r="BC1002" i="1"/>
  <c r="BC1009" i="1"/>
  <c r="BC1001" i="1"/>
  <c r="BC1008" i="1"/>
  <c r="BC1000" i="1"/>
  <c r="BC1007" i="1"/>
  <c r="BC999" i="1"/>
  <c r="BC1006" i="1"/>
  <c r="BC998" i="1"/>
  <c r="BC1004" i="1"/>
  <c r="R1001" i="1"/>
  <c r="T999" i="1"/>
  <c r="U999" i="1"/>
  <c r="W998" i="1"/>
  <c r="AE1002" i="1"/>
  <c r="AE1009" i="1"/>
  <c r="AE1001" i="1"/>
  <c r="AE1008" i="1"/>
  <c r="AE1000" i="1"/>
  <c r="AE1007" i="1"/>
  <c r="AE999" i="1"/>
  <c r="AE1004" i="1"/>
  <c r="AS1005" i="1"/>
  <c r="AU1005" i="1"/>
  <c r="BC1003" i="1"/>
  <c r="V1007" i="1"/>
  <c r="V999" i="1"/>
  <c r="V1006" i="1"/>
  <c r="V998" i="1"/>
  <c r="V1004" i="1"/>
  <c r="AB1009" i="1"/>
  <c r="AB1001" i="1"/>
  <c r="AB1007" i="1"/>
  <c r="AB1008" i="1"/>
  <c r="AB1000" i="1"/>
  <c r="AB1006" i="1"/>
  <c r="AB998" i="1"/>
  <c r="AB1003" i="1"/>
  <c r="AC1005" i="1"/>
  <c r="R1004" i="1"/>
  <c r="T1002" i="1"/>
  <c r="U1000" i="1"/>
  <c r="V1001" i="1"/>
  <c r="AB999" i="1"/>
  <c r="AC1007" i="1"/>
  <c r="AE998" i="1"/>
  <c r="AS1007" i="1"/>
  <c r="BC1005" i="1"/>
  <c r="AM1002" i="1"/>
  <c r="AM1008" i="1"/>
  <c r="AM1000" i="1"/>
  <c r="AM1009" i="1"/>
  <c r="AM1001" i="1"/>
  <c r="AM1007" i="1"/>
  <c r="AM999" i="1"/>
  <c r="AM1006" i="1"/>
  <c r="AM998" i="1"/>
  <c r="AM1004" i="1"/>
  <c r="R998" i="1"/>
  <c r="R999" i="1"/>
  <c r="BA1004" i="1"/>
  <c r="BA1003" i="1"/>
  <c r="BA1002" i="1"/>
  <c r="BA1009" i="1"/>
  <c r="BA1001" i="1"/>
  <c r="BA1008" i="1"/>
  <c r="BA1000" i="1"/>
  <c r="BA1006" i="1"/>
  <c r="BA998" i="1"/>
  <c r="BI1004" i="1"/>
  <c r="BI1003" i="1"/>
  <c r="BI1002" i="1"/>
  <c r="BI1009" i="1"/>
  <c r="BI1001" i="1"/>
  <c r="BI1008" i="1"/>
  <c r="BI1000" i="1"/>
  <c r="BI1006" i="1"/>
  <c r="BI998" i="1"/>
  <c r="BK1002" i="1"/>
  <c r="BK1009" i="1"/>
  <c r="BK1001" i="1"/>
  <c r="BK1008" i="1"/>
  <c r="BK1000" i="1"/>
  <c r="BK1007" i="1"/>
  <c r="BK999" i="1"/>
  <c r="BK1006" i="1"/>
  <c r="BK998" i="1"/>
  <c r="BK1004" i="1"/>
  <c r="W1002" i="1"/>
  <c r="W1009" i="1"/>
  <c r="W1001" i="1"/>
  <c r="W1007" i="1"/>
  <c r="W999" i="1"/>
  <c r="AM1005" i="1"/>
  <c r="AS999" i="1"/>
  <c r="T1003" i="1"/>
  <c r="U1002" i="1"/>
  <c r="W1003" i="1"/>
  <c r="AB1002" i="1"/>
  <c r="AC1008" i="1"/>
  <c r="U1005" i="1"/>
  <c r="V1003" i="1"/>
  <c r="W1004" i="1"/>
  <c r="AB1004" i="1"/>
  <c r="AE1005" i="1"/>
  <c r="BA999" i="1"/>
  <c r="BI999" i="1"/>
  <c r="BK1003" i="1"/>
  <c r="R1003" i="1"/>
  <c r="R1002" i="1"/>
  <c r="R1008" i="1"/>
  <c r="R1000" i="1"/>
  <c r="R1009" i="1"/>
  <c r="U1007" i="1"/>
  <c r="W1006" i="1"/>
  <c r="T1009" i="1"/>
  <c r="T1001" i="1"/>
  <c r="T1008" i="1"/>
  <c r="T1000" i="1"/>
  <c r="T1006" i="1"/>
  <c r="T998" i="1"/>
  <c r="U998" i="1"/>
  <c r="AC1000" i="1"/>
  <c r="R1005" i="1"/>
  <c r="V1002" i="1"/>
  <c r="R1007" i="1"/>
  <c r="T1005" i="1"/>
  <c r="U1006" i="1"/>
  <c r="V1005" i="1"/>
  <c r="W1005" i="1"/>
  <c r="AB1005" i="1"/>
  <c r="AK1004" i="1"/>
  <c r="AK1003" i="1"/>
  <c r="AK1002" i="1"/>
  <c r="AK1009" i="1"/>
  <c r="AK1001" i="1"/>
  <c r="AK1008" i="1"/>
  <c r="AK1000" i="1"/>
  <c r="AK1006" i="1"/>
  <c r="AK998" i="1"/>
  <c r="BA1005" i="1"/>
  <c r="BI1005" i="1"/>
  <c r="BK1005" i="1"/>
  <c r="Z1005" i="1"/>
  <c r="AA1000" i="1"/>
  <c r="AA1008" i="1"/>
  <c r="AD1001" i="1"/>
  <c r="AD1009" i="1"/>
  <c r="AH1005" i="1"/>
  <c r="AJ1003" i="1"/>
  <c r="AL1001" i="1"/>
  <c r="AL1009" i="1"/>
  <c r="AP1005" i="1"/>
  <c r="AR1003" i="1"/>
  <c r="AT1001" i="1"/>
  <c r="AT1009" i="1"/>
  <c r="AX1005" i="1"/>
  <c r="AY1000" i="1"/>
  <c r="AY1008" i="1"/>
  <c r="BF1005" i="1"/>
  <c r="BG1000" i="1"/>
  <c r="BG1008" i="1"/>
  <c r="BH1003" i="1"/>
  <c r="BN1005" i="1"/>
  <c r="BO1000" i="1"/>
  <c r="BO1008" i="1"/>
  <c r="BP1003" i="1"/>
  <c r="AR1005" i="1"/>
  <c r="AT1003" i="1"/>
  <c r="AV1001" i="1"/>
  <c r="AV1009" i="1"/>
  <c r="AW1004" i="1"/>
  <c r="AX999" i="1"/>
  <c r="AX1007" i="1"/>
  <c r="AY1002" i="1"/>
  <c r="AZ1005" i="1"/>
  <c r="BB1003" i="1"/>
  <c r="BD1001" i="1"/>
  <c r="BD1009" i="1"/>
  <c r="BE1004" i="1"/>
  <c r="BF999" i="1"/>
  <c r="BF1007" i="1"/>
  <c r="BG1002" i="1"/>
  <c r="BH1005" i="1"/>
  <c r="BN999" i="1"/>
  <c r="BN1007" i="1"/>
  <c r="BP1005" i="1"/>
  <c r="AJ1005" i="1"/>
  <c r="Q1005" i="1"/>
  <c r="S1003" i="1"/>
  <c r="X1002" i="1"/>
  <c r="Y1005" i="1"/>
  <c r="Z1000" i="1"/>
  <c r="Z1008" i="1"/>
  <c r="AA1003" i="1"/>
  <c r="AD1004" i="1"/>
  <c r="AG1005" i="1"/>
  <c r="AH1000" i="1"/>
  <c r="AH1008" i="1"/>
  <c r="AI1003" i="1"/>
  <c r="AJ998" i="1"/>
  <c r="AJ1006" i="1"/>
  <c r="AL1004" i="1"/>
  <c r="AN1002" i="1"/>
  <c r="AO1005" i="1"/>
  <c r="AP1000" i="1"/>
  <c r="AP1008" i="1"/>
  <c r="AQ1003" i="1"/>
  <c r="AR998" i="1"/>
  <c r="AR1006" i="1"/>
  <c r="AT1004" i="1"/>
  <c r="AV1002" i="1"/>
  <c r="AW1005" i="1"/>
  <c r="AX1000" i="1"/>
  <c r="AX1008" i="1"/>
  <c r="AY1003" i="1"/>
  <c r="AZ998" i="1"/>
  <c r="AZ1006" i="1"/>
  <c r="BD1002" i="1"/>
  <c r="BE1005" i="1"/>
  <c r="BF1000" i="1"/>
  <c r="BF1008" i="1"/>
  <c r="BG1003" i="1"/>
  <c r="BH998" i="1"/>
  <c r="BH1006" i="1"/>
  <c r="BM1005" i="1"/>
  <c r="BN1000" i="1"/>
  <c r="BN1008" i="1"/>
  <c r="BO1003" i="1"/>
  <c r="BP998" i="1"/>
  <c r="BP1006" i="1"/>
  <c r="AT1005" i="1"/>
  <c r="AV1003" i="1"/>
  <c r="AW998" i="1"/>
  <c r="AW1006" i="1"/>
  <c r="AX1001" i="1"/>
  <c r="AX1009" i="1"/>
  <c r="AY1004" i="1"/>
  <c r="AZ999" i="1"/>
  <c r="AZ1007" i="1"/>
  <c r="BB1005" i="1"/>
  <c r="BD1003" i="1"/>
  <c r="BE998" i="1"/>
  <c r="BE1006" i="1"/>
  <c r="BF1001" i="1"/>
  <c r="BF1009" i="1"/>
  <c r="BG1004" i="1"/>
  <c r="BH999" i="1"/>
  <c r="BH1007" i="1"/>
  <c r="BL1003" i="1"/>
  <c r="BM998" i="1"/>
  <c r="BM1006" i="1"/>
  <c r="BN1001" i="1"/>
  <c r="BN1009" i="1"/>
  <c r="BO1004" i="1"/>
  <c r="BP999" i="1"/>
  <c r="BP1007" i="1"/>
  <c r="AD1005" i="1"/>
  <c r="AJ999" i="1"/>
  <c r="AJ1007" i="1"/>
  <c r="AR1007" i="1"/>
  <c r="S1005" i="1"/>
  <c r="X1004" i="1"/>
  <c r="Y999" i="1"/>
  <c r="Y1007" i="1"/>
  <c r="Z1002" i="1"/>
  <c r="AA1005" i="1"/>
  <c r="AD998" i="1"/>
  <c r="AD1006" i="1"/>
  <c r="AF1004" i="1"/>
  <c r="AG999" i="1"/>
  <c r="AG1007" i="1"/>
  <c r="AH1002" i="1"/>
  <c r="AI1005" i="1"/>
  <c r="AJ1000" i="1"/>
  <c r="AJ1008" i="1"/>
  <c r="AL998" i="1"/>
  <c r="AL1006" i="1"/>
  <c r="AN1004" i="1"/>
  <c r="AO999" i="1"/>
  <c r="AO1007" i="1"/>
  <c r="AP1002" i="1"/>
  <c r="AQ1005" i="1"/>
  <c r="AR1000" i="1"/>
  <c r="AR1008" i="1"/>
  <c r="AT998" i="1"/>
  <c r="AT1006" i="1"/>
  <c r="AV1004" i="1"/>
  <c r="AW999" i="1"/>
  <c r="AW1007" i="1"/>
  <c r="AX1002" i="1"/>
  <c r="AY1005" i="1"/>
  <c r="AZ1000" i="1"/>
  <c r="AZ1008" i="1"/>
  <c r="BB998" i="1"/>
  <c r="BD1004" i="1"/>
  <c r="BE999" i="1"/>
  <c r="BE1007" i="1"/>
  <c r="BF1002" i="1"/>
  <c r="BG1005" i="1"/>
  <c r="BH1000" i="1"/>
  <c r="BH1008" i="1"/>
  <c r="BN1002" i="1"/>
  <c r="BO1005" i="1"/>
  <c r="BP1000" i="1"/>
  <c r="BP1008" i="1"/>
  <c r="AL1005" i="1"/>
  <c r="AR999" i="1"/>
  <c r="Q999" i="1"/>
  <c r="Q1007" i="1"/>
  <c r="Q1000" i="1"/>
  <c r="S998" i="1"/>
  <c r="Y1000" i="1"/>
  <c r="AA998" i="1"/>
  <c r="AD999" i="1"/>
  <c r="AG1000" i="1"/>
  <c r="AI998" i="1"/>
  <c r="AJ1001" i="1"/>
  <c r="AL999" i="1"/>
  <c r="AO1000" i="1"/>
  <c r="AQ998" i="1"/>
  <c r="AR1001" i="1"/>
  <c r="AT999" i="1"/>
  <c r="AW1000" i="1"/>
  <c r="AY998" i="1"/>
  <c r="AZ1001" i="1"/>
  <c r="BE1000" i="1"/>
  <c r="BG998" i="1"/>
  <c r="BH1001" i="1"/>
  <c r="BM1000" i="1"/>
  <c r="BO998" i="1"/>
  <c r="BP1001" i="1"/>
  <c r="I1005" i="1"/>
  <c r="J1000" i="1"/>
  <c r="J1008" i="1"/>
  <c r="K1003" i="1"/>
  <c r="L998" i="1"/>
  <c r="L1006" i="1"/>
  <c r="M1001" i="1"/>
  <c r="M1009" i="1"/>
  <c r="N1004" i="1"/>
  <c r="O999" i="1"/>
  <c r="O1007" i="1"/>
  <c r="P1002" i="1"/>
  <c r="N1005" i="1"/>
  <c r="O1000" i="1"/>
  <c r="O1008" i="1"/>
  <c r="P1003" i="1"/>
  <c r="F1005" i="1"/>
  <c r="G1000" i="1"/>
  <c r="G1008" i="1"/>
  <c r="H1003" i="1"/>
  <c r="I998" i="1"/>
  <c r="I1006" i="1"/>
  <c r="J1001" i="1"/>
  <c r="J1009" i="1"/>
  <c r="E1003" i="1"/>
  <c r="F998" i="1"/>
  <c r="F1006" i="1"/>
  <c r="G1001" i="1"/>
  <c r="G1009" i="1"/>
  <c r="H1004" i="1"/>
  <c r="I999" i="1"/>
  <c r="I1007" i="1"/>
  <c r="J1002" i="1"/>
  <c r="K1005" i="1"/>
  <c r="L1000" i="1"/>
  <c r="L1008" i="1"/>
  <c r="M1003" i="1"/>
  <c r="N998" i="1"/>
  <c r="N1006" i="1"/>
  <c r="O1001" i="1"/>
  <c r="O1009" i="1"/>
  <c r="P1004" i="1"/>
  <c r="H1005" i="1"/>
  <c r="I1000" i="1"/>
  <c r="I1008" i="1"/>
  <c r="J1003" i="1"/>
  <c r="N999" i="1"/>
  <c r="N1007" i="1"/>
  <c r="P1005" i="1"/>
  <c r="E1005" i="1"/>
  <c r="F1000" i="1"/>
  <c r="F1008" i="1"/>
  <c r="G1003" i="1"/>
  <c r="H998" i="1"/>
  <c r="H1006" i="1"/>
  <c r="I1001" i="1"/>
  <c r="I1009" i="1"/>
  <c r="J1004" i="1"/>
  <c r="M1005" i="1"/>
  <c r="N1000" i="1"/>
  <c r="N1008" i="1"/>
  <c r="O1003" i="1"/>
  <c r="P998" i="1"/>
  <c r="P1006" i="1"/>
  <c r="J1005" i="1"/>
  <c r="K1000" i="1"/>
  <c r="L1003" i="1"/>
  <c r="M998" i="1"/>
  <c r="M1006" i="1"/>
  <c r="N1001" i="1"/>
  <c r="N1009" i="1"/>
  <c r="O1004" i="1"/>
  <c r="P999" i="1"/>
  <c r="P1007" i="1"/>
  <c r="G1005" i="1"/>
  <c r="H1000" i="1"/>
  <c r="H1008" i="1"/>
  <c r="I1003" i="1"/>
  <c r="J998" i="1"/>
  <c r="J1006" i="1"/>
  <c r="N1002" i="1"/>
  <c r="O1005" i="1"/>
  <c r="P1000" i="1"/>
  <c r="P1008" i="1"/>
  <c r="E1001" i="1"/>
  <c r="E1009" i="1"/>
  <c r="F1004" i="1"/>
  <c r="G999" i="1"/>
  <c r="G1007" i="1"/>
  <c r="H1002" i="1"/>
  <c r="E1002" i="1"/>
  <c r="E1004" i="1"/>
  <c r="F999" i="1"/>
  <c r="F1007" i="1"/>
  <c r="G1002" i="1"/>
  <c r="E998" i="1"/>
  <c r="E1006" i="1"/>
  <c r="F1001" i="1"/>
  <c r="F1009" i="1"/>
  <c r="G1004" i="1"/>
  <c r="H999" i="1"/>
  <c r="H1007" i="1"/>
  <c r="I1002" i="1"/>
  <c r="E999" i="1"/>
  <c r="E1007" i="1"/>
  <c r="F1002" i="1"/>
  <c r="E1000" i="1"/>
  <c r="G998" i="1"/>
  <c r="H1001" i="1"/>
  <c r="J999" i="1"/>
  <c r="M1000" i="1"/>
  <c r="O998" i="1"/>
  <c r="P1001" i="1"/>
  <c r="H1043" i="17" l="1"/>
  <c r="M1035" i="17"/>
  <c r="G1042" i="17"/>
  <c r="G1041" i="17"/>
  <c r="M1038" i="17"/>
  <c r="I1044" i="17"/>
  <c r="L1043" i="17"/>
  <c r="O1037" i="17"/>
  <c r="E1043" i="17"/>
  <c r="H1039" i="17"/>
  <c r="L1044" i="17"/>
  <c r="N1035" i="17"/>
  <c r="F1041" i="17"/>
  <c r="M1040" i="17"/>
  <c r="M1043" i="17"/>
  <c r="L1038" i="17"/>
  <c r="CD1038" i="17" s="1"/>
  <c r="P1044" i="17"/>
  <c r="N1044" i="17"/>
  <c r="F1039" i="17"/>
  <c r="G1035" i="17"/>
  <c r="L1045" i="17"/>
  <c r="E1045" i="17"/>
  <c r="I1040" i="17"/>
  <c r="CA1040" i="17" s="1"/>
  <c r="F1038" i="17"/>
  <c r="H1044" i="17"/>
  <c r="H1041" i="17"/>
  <c r="G1040" i="17"/>
  <c r="H1036" i="17"/>
  <c r="O1040" i="17"/>
  <c r="I1034" i="17"/>
  <c r="CA1034" i="17" s="1"/>
  <c r="H1042" i="17"/>
  <c r="G1045" i="17"/>
  <c r="I1045" i="17"/>
  <c r="O1038" i="17"/>
  <c r="L1039" i="17"/>
  <c r="CD1039" i="17" s="1"/>
  <c r="P1034" i="17"/>
  <c r="G1037" i="17"/>
  <c r="G1044" i="17"/>
  <c r="F1043" i="17"/>
  <c r="H1037" i="17"/>
  <c r="F1044" i="17"/>
  <c r="CG992" i="17"/>
  <c r="CE81" i="17"/>
  <c r="CG81" i="17"/>
  <c r="CE992" i="17"/>
  <c r="BU82" i="17"/>
  <c r="BS82" i="17"/>
  <c r="CE82" i="17" s="1"/>
  <c r="CH82" i="17"/>
  <c r="BZ82" i="17"/>
  <c r="BY82" i="17"/>
  <c r="CF82" i="17"/>
  <c r="BX82" i="17"/>
  <c r="BV82" i="17"/>
  <c r="B83" i="17"/>
  <c r="BW82" i="17"/>
  <c r="BT82" i="17"/>
  <c r="BU993" i="17"/>
  <c r="B994" i="17"/>
  <c r="BT993" i="17"/>
  <c r="BS993" i="17"/>
  <c r="CH993" i="17"/>
  <c r="BZ993" i="17"/>
  <c r="BY993" i="17"/>
  <c r="CF993" i="17"/>
  <c r="BX993" i="17"/>
  <c r="BV993" i="17"/>
  <c r="BW993" i="17"/>
  <c r="J1382" i="1" a="1"/>
  <c r="J1382" i="1" s="1"/>
  <c r="J1034" i="17" s="1"/>
  <c r="CB1034" i="17" s="1"/>
  <c r="F1370" i="1" a="1"/>
  <c r="F1373" i="1" s="1"/>
  <c r="K1034" i="1" a="1"/>
  <c r="K1039" i="1" s="1"/>
  <c r="K1039" i="17" s="1"/>
  <c r="CC1039" i="17" s="1"/>
  <c r="BD986" i="1" a="1"/>
  <c r="BD987" i="1" s="1"/>
  <c r="BN986" i="1" a="1"/>
  <c r="BN987" i="1" s="1"/>
  <c r="BM986" i="1" a="1"/>
  <c r="BM991" i="1" s="1"/>
  <c r="BI986" i="1" a="1"/>
  <c r="BI986" i="1" s="1"/>
  <c r="BO986" i="1" a="1"/>
  <c r="BO991" i="1" s="1"/>
  <c r="BJ986" i="1" a="1"/>
  <c r="BJ988" i="1" s="1"/>
  <c r="BL986" i="1" a="1"/>
  <c r="BL986" i="1" s="1"/>
  <c r="BG986" i="1" a="1"/>
  <c r="BG992" i="1" s="1"/>
  <c r="BC986" i="1" a="1"/>
  <c r="BC989" i="1" s="1"/>
  <c r="BF986" i="1" a="1"/>
  <c r="BF988" i="1" s="1"/>
  <c r="BH986" i="1" a="1"/>
  <c r="BH988" i="1" s="1"/>
  <c r="BP986" i="1" a="1"/>
  <c r="BP988" i="1" s="1"/>
  <c r="BK986" i="1" a="1"/>
  <c r="BK988" i="1" s="1"/>
  <c r="AV986" i="1" a="1"/>
  <c r="AV987" i="1" s="1"/>
  <c r="AV994" i="1"/>
  <c r="AF986" i="1" a="1"/>
  <c r="AF986" i="1" s="1"/>
  <c r="BB986" i="1" a="1"/>
  <c r="BB988" i="1" s="1"/>
  <c r="BE986" i="1" a="1"/>
  <c r="BE995" i="1" s="1"/>
  <c r="AX986" i="1" a="1"/>
  <c r="AX995" i="1" s="1"/>
  <c r="AZ986" i="1" a="1"/>
  <c r="AZ995" i="1" s="1"/>
  <c r="AS986" i="1" a="1"/>
  <c r="AS994" i="1" s="1"/>
  <c r="AN986" i="1" a="1"/>
  <c r="AN994" i="1" s="1"/>
  <c r="AM986" i="1" a="1"/>
  <c r="AM987" i="1" s="1"/>
  <c r="AM993" i="1"/>
  <c r="AM996" i="1"/>
  <c r="AE986" i="1" a="1"/>
  <c r="AE986" i="1" s="1"/>
  <c r="AC986" i="1" a="1"/>
  <c r="AC988" i="1" s="1"/>
  <c r="AY986" i="1" a="1"/>
  <c r="AY992" i="1" s="1"/>
  <c r="AQ986" i="1" a="1"/>
  <c r="AQ987" i="1" s="1"/>
  <c r="AP986" i="1" a="1"/>
  <c r="AK986" i="1" a="1"/>
  <c r="AK986" i="1" s="1"/>
  <c r="AR986" i="1" a="1"/>
  <c r="AR994" i="1" s="1"/>
  <c r="AR991" i="1"/>
  <c r="BA986" i="1" a="1"/>
  <c r="BA987" i="1" s="1"/>
  <c r="BA988" i="1"/>
  <c r="AW986" i="1" a="1"/>
  <c r="AW996" i="1" s="1"/>
  <c r="AU986" i="1" a="1"/>
  <c r="AU993" i="1" s="1"/>
  <c r="AH986" i="1" a="1"/>
  <c r="AH995" i="1" s="1"/>
  <c r="AG986" i="1" a="1"/>
  <c r="AG993" i="1" s="1"/>
  <c r="AJ986" i="1" a="1"/>
  <c r="AJ987" i="1" s="1"/>
  <c r="AT986" i="1" a="1"/>
  <c r="AT986" i="1" s="1"/>
  <c r="AO986" i="1" a="1"/>
  <c r="AO988" i="1" s="1"/>
  <c r="AI986" i="1" a="1"/>
  <c r="AI994" i="1" s="1"/>
  <c r="AD986" i="1" a="1"/>
  <c r="AD988" i="1" s="1"/>
  <c r="AL986" i="1" a="1"/>
  <c r="AL986" i="1" s="1"/>
  <c r="S986" i="1" a="1"/>
  <c r="S988" i="1" s="1"/>
  <c r="AB986" i="1" a="1"/>
  <c r="Y986" i="1" a="1"/>
  <c r="Y987" i="1" s="1"/>
  <c r="AA986" i="1" a="1"/>
  <c r="AA996" i="1" s="1"/>
  <c r="X986" i="1" a="1"/>
  <c r="Z986" i="1" a="1"/>
  <c r="Z990" i="1" s="1"/>
  <c r="W986" i="1" a="1"/>
  <c r="W992" i="1" s="1"/>
  <c r="U986" i="1" a="1"/>
  <c r="V986" i="1" a="1"/>
  <c r="Q986" i="1" a="1"/>
  <c r="Q990" i="1" s="1"/>
  <c r="T986" i="1" a="1"/>
  <c r="T987" i="1" s="1"/>
  <c r="R986" i="1" a="1"/>
  <c r="AV1370" i="1" a="1"/>
  <c r="BK1370" i="1" a="1"/>
  <c r="BI1370" i="1" a="1"/>
  <c r="BI1373" i="1" s="1"/>
  <c r="BH1370" i="1" a="1"/>
  <c r="BH1377" i="1" s="1"/>
  <c r="BB1370" i="1" a="1"/>
  <c r="BB1374" i="1" s="1"/>
  <c r="BF1370" i="1" a="1"/>
  <c r="BF1374" i="1" s="1"/>
  <c r="AW1370" i="1" a="1"/>
  <c r="AW1370" i="1" s="1"/>
  <c r="BE1370" i="1" a="1"/>
  <c r="BE1374" i="1" s="1"/>
  <c r="BC1370" i="1" a="1"/>
  <c r="BC1371" i="1" s="1"/>
  <c r="AY1370" i="1" a="1"/>
  <c r="AY1370" i="1" s="1"/>
  <c r="AU1370" i="1" a="1"/>
  <c r="AU1373" i="1" s="1"/>
  <c r="BO1370" i="1" a="1"/>
  <c r="BO1370" i="1" s="1"/>
  <c r="AX1370" i="1" a="1"/>
  <c r="AX1371" i="1" s="1"/>
  <c r="AZ1370" i="1" a="1"/>
  <c r="AZ1370" i="1" s="1"/>
  <c r="BD1370" i="1" a="1"/>
  <c r="BD1370" i="1" s="1"/>
  <c r="BJ1370" i="1" a="1"/>
  <c r="BJ1378" i="1" s="1"/>
  <c r="BP1370" i="1" a="1"/>
  <c r="BP1371" i="1" s="1"/>
  <c r="BN1370" i="1" a="1"/>
  <c r="BN1375" i="1" s="1"/>
  <c r="BA1370" i="1" a="1"/>
  <c r="BA1381" i="1" s="1"/>
  <c r="BM1370" i="1" a="1"/>
  <c r="BM1376" i="1" s="1"/>
  <c r="BM1372" i="1"/>
  <c r="BL1370" i="1" a="1"/>
  <c r="BL1376" i="1" s="1"/>
  <c r="BL1371" i="1"/>
  <c r="BG1370" i="1" a="1"/>
  <c r="BG1371" i="1" s="1"/>
  <c r="AC1370" i="1" a="1"/>
  <c r="AC1370" i="1" s="1"/>
  <c r="AE1370" i="1" a="1"/>
  <c r="AE1381" i="1" s="1"/>
  <c r="Y1370" i="1" a="1"/>
  <c r="Y1370" i="1" s="1"/>
  <c r="Z1370" i="1" a="1"/>
  <c r="Z1375" i="1" s="1"/>
  <c r="Z1372" i="1"/>
  <c r="X1370" i="1" a="1"/>
  <c r="Q1370" i="1" a="1"/>
  <c r="Q1374" i="1" s="1"/>
  <c r="AT1370" i="1" a="1"/>
  <c r="AT1372" i="1" s="1"/>
  <c r="AR1370" i="1" a="1"/>
  <c r="AR1376" i="1" s="1"/>
  <c r="AL1370" i="1" a="1"/>
  <c r="AL1371" i="1" s="1"/>
  <c r="W1370" i="1" a="1"/>
  <c r="W1376" i="1" s="1"/>
  <c r="AO1370" i="1" a="1"/>
  <c r="AO1371" i="1" s="1"/>
  <c r="AS1370" i="1" a="1"/>
  <c r="AS1374" i="1" s="1"/>
  <c r="AP1370" i="1" a="1"/>
  <c r="AP1370" i="1" s="1"/>
  <c r="AM1370" i="1" a="1"/>
  <c r="AM1374" i="1" s="1"/>
  <c r="AJ1370" i="1" a="1"/>
  <c r="AJ1380" i="1" s="1"/>
  <c r="AF1370" i="1" a="1"/>
  <c r="AH1370" i="1" a="1"/>
  <c r="AA1370" i="1" a="1"/>
  <c r="AA1376" i="1" s="1"/>
  <c r="R1370" i="1" a="1"/>
  <c r="R1371" i="1" s="1"/>
  <c r="R1375" i="1"/>
  <c r="U1370" i="1" a="1"/>
  <c r="U1374" i="1" s="1"/>
  <c r="T1370" i="1" a="1"/>
  <c r="AB1370" i="1" a="1"/>
  <c r="AQ1370" i="1" a="1"/>
  <c r="AQ1372" i="1" s="1"/>
  <c r="S1370" i="1" a="1"/>
  <c r="S1375" i="1" s="1"/>
  <c r="AN1370" i="1" a="1"/>
  <c r="AN1371" i="1" s="1"/>
  <c r="AK1370" i="1" a="1"/>
  <c r="AG1370" i="1" a="1"/>
  <c r="AG1371" i="1" s="1"/>
  <c r="AI1370" i="1" a="1"/>
  <c r="AI1374" i="1" s="1"/>
  <c r="AD1370" i="1" a="1"/>
  <c r="AD1370" i="1" s="1"/>
  <c r="AD1374" i="1"/>
  <c r="V1370" i="1" a="1"/>
  <c r="V1377" i="1" s="1"/>
  <c r="I986" i="1" a="1"/>
  <c r="I993" i="1" s="1"/>
  <c r="J986" i="1" a="1"/>
  <c r="J988" i="1" s="1"/>
  <c r="P986" i="1" a="1"/>
  <c r="P987" i="1" s="1"/>
  <c r="M986" i="1" a="1"/>
  <c r="M986" i="1" s="1"/>
  <c r="F986" i="1" a="1"/>
  <c r="F987" i="1" s="1"/>
  <c r="G986" i="1" a="1"/>
  <c r="G990" i="1" s="1"/>
  <c r="E986" i="1" a="1"/>
  <c r="E986" i="1" s="1"/>
  <c r="H986" i="1" a="1"/>
  <c r="H990" i="1" s="1"/>
  <c r="N986" i="1" a="1"/>
  <c r="N993" i="1" s="1"/>
  <c r="K986" i="1" a="1"/>
  <c r="K992" i="1" s="1"/>
  <c r="K988" i="1"/>
  <c r="O986" i="1" a="1"/>
  <c r="L986" i="1" a="1"/>
  <c r="L992" i="1" s="1"/>
  <c r="P1370" i="1" a="1"/>
  <c r="P1370" i="1" s="1"/>
  <c r="O1370" i="1" a="1"/>
  <c r="N1370" i="1" a="1"/>
  <c r="N1379" i="1" s="1"/>
  <c r="M1370" i="1" a="1"/>
  <c r="M1374" i="1" s="1"/>
  <c r="BJ974" i="1" a="1"/>
  <c r="BJ976" i="1" s="1"/>
  <c r="BN974" i="1" a="1"/>
  <c r="BD974" i="1" a="1"/>
  <c r="BD975" i="1" s="1"/>
  <c r="BP974" i="1" a="1"/>
  <c r="BP978" i="1" s="1"/>
  <c r="BM974" i="1" a="1"/>
  <c r="BM975" i="1" s="1"/>
  <c r="BG974" i="1" a="1"/>
  <c r="BL974" i="1" a="1"/>
  <c r="BO974" i="1" a="1"/>
  <c r="BI974" i="1" a="1"/>
  <c r="BI976" i="1" s="1"/>
  <c r="BH974" i="1" a="1"/>
  <c r="BE974" i="1" a="1"/>
  <c r="BE975" i="1" s="1"/>
  <c r="BE982" i="1"/>
  <c r="BF974" i="1" a="1"/>
  <c r="BF978" i="1" s="1"/>
  <c r="BK974" i="1" a="1"/>
  <c r="AO974" i="1" a="1"/>
  <c r="AO982" i="1" s="1"/>
  <c r="AY974" i="1" a="1"/>
  <c r="AY981" i="1" s="1"/>
  <c r="AE974" i="1" a="1"/>
  <c r="AE976" i="1" s="1"/>
  <c r="AU974" i="1" a="1"/>
  <c r="AS974" i="1" a="1"/>
  <c r="AS979" i="1" s="1"/>
  <c r="AK974" i="1" a="1"/>
  <c r="Z974" i="1" a="1"/>
  <c r="AI974" i="1" a="1"/>
  <c r="BA974" i="1" a="1"/>
  <c r="BA975" i="1" s="1"/>
  <c r="AW974" i="1" a="1"/>
  <c r="AW976" i="1" s="1"/>
  <c r="AP974" i="1" a="1"/>
  <c r="AP977" i="1" s="1"/>
  <c r="AP979" i="1"/>
  <c r="AV974" i="1" a="1"/>
  <c r="AV981" i="1" s="1"/>
  <c r="AC974" i="1" a="1"/>
  <c r="AC977" i="1" s="1"/>
  <c r="AQ974" i="1" a="1"/>
  <c r="AQ974" i="1" s="1"/>
  <c r="AF974" i="1" a="1"/>
  <c r="AF977" i="1" s="1"/>
  <c r="AB974" i="1" a="1"/>
  <c r="AB980" i="1" s="1"/>
  <c r="AR974" i="1" a="1"/>
  <c r="AR975" i="1" s="1"/>
  <c r="AJ974" i="1" a="1"/>
  <c r="AJ985" i="1" s="1"/>
  <c r="AM974" i="1" a="1"/>
  <c r="AM975" i="1" s="1"/>
  <c r="AD974" i="1" a="1"/>
  <c r="AH974" i="1" a="1"/>
  <c r="AN974" i="1" a="1"/>
  <c r="AN974" i="1" s="1"/>
  <c r="AX974" i="1" a="1"/>
  <c r="AX984" i="1" s="1"/>
  <c r="BB974" i="1" a="1"/>
  <c r="AL974" i="1" a="1"/>
  <c r="AL975" i="1" s="1"/>
  <c r="AG974" i="1" a="1"/>
  <c r="AG985" i="1" s="1"/>
  <c r="BC974" i="1" a="1"/>
  <c r="AZ974" i="1" a="1"/>
  <c r="AT974" i="1" a="1"/>
  <c r="AT979" i="1" s="1"/>
  <c r="T974" i="1" a="1"/>
  <c r="T974" i="1" s="1"/>
  <c r="V974" i="1" a="1"/>
  <c r="R974" i="1" a="1"/>
  <c r="Q974" i="1" a="1"/>
  <c r="Q975" i="1" s="1"/>
  <c r="AA974" i="1" a="1"/>
  <c r="Y974" i="1" a="1"/>
  <c r="Y974" i="1" s="1"/>
  <c r="W974" i="1" a="1"/>
  <c r="S974" i="1" a="1"/>
  <c r="S979" i="1" s="1"/>
  <c r="U974" i="1" a="1"/>
  <c r="U974" i="1" s="1"/>
  <c r="X974" i="1" a="1"/>
  <c r="N974" i="1" a="1"/>
  <c r="N980" i="1" s="1"/>
  <c r="P974" i="1" a="1"/>
  <c r="P975" i="1" s="1"/>
  <c r="G974" i="1" a="1"/>
  <c r="G980" i="1" s="1"/>
  <c r="J974" i="1" a="1"/>
  <c r="J979" i="1" s="1"/>
  <c r="L974" i="1" a="1"/>
  <c r="L977" i="1" s="1"/>
  <c r="E974" i="1" a="1"/>
  <c r="E977" i="1" s="1"/>
  <c r="I974" i="1" a="1"/>
  <c r="I974" i="1" s="1"/>
  <c r="O974" i="1" a="1"/>
  <c r="H974" i="1" a="1"/>
  <c r="K974" i="1" a="1"/>
  <c r="K975" i="1" s="1"/>
  <c r="M974" i="1" a="1"/>
  <c r="M983" i="1" s="1"/>
  <c r="F974" i="1" a="1"/>
  <c r="F974" i="1" s="1"/>
  <c r="M1070" i="1" a="1"/>
  <c r="M1071" i="1" s="1"/>
  <c r="K1070" i="1" a="1"/>
  <c r="G1070" i="1" a="1"/>
  <c r="G1077" i="1" s="1"/>
  <c r="L1070" i="1" a="1"/>
  <c r="L1077" i="1" s="1"/>
  <c r="P1070" i="1" a="1"/>
  <c r="P1076" i="1" s="1"/>
  <c r="P1077" i="1"/>
  <c r="O1070" i="1" a="1"/>
  <c r="O1070" i="1" s="1"/>
  <c r="O1075" i="1"/>
  <c r="N1070" i="1" a="1"/>
  <c r="J1070" i="1" a="1"/>
  <c r="J1072" i="1" s="1"/>
  <c r="H1070" i="1" a="1"/>
  <c r="H1072" i="1" s="1"/>
  <c r="H1079" i="1"/>
  <c r="I1070" i="1" a="1"/>
  <c r="I1072" i="1" s="1"/>
  <c r="I1073" i="1"/>
  <c r="F1070" i="1" a="1"/>
  <c r="F1075" i="1" s="1"/>
  <c r="E1070" i="1" a="1"/>
  <c r="BG1058" i="1" a="1"/>
  <c r="BG1061" i="1" s="1"/>
  <c r="BB1058" i="1" a="1"/>
  <c r="BB1064" i="1" s="1"/>
  <c r="BE1058" i="1" a="1"/>
  <c r="BE1062" i="1" s="1"/>
  <c r="BE1069" i="1"/>
  <c r="BL1058" i="1" a="1"/>
  <c r="BL1059" i="1" s="1"/>
  <c r="BL1061" i="1"/>
  <c r="BL1066" i="1"/>
  <c r="BO1058" i="1" a="1"/>
  <c r="BO1064" i="1" s="1"/>
  <c r="BM1058" i="1" a="1"/>
  <c r="BM1059" i="1" s="1"/>
  <c r="BM1069" i="1"/>
  <c r="BK1058" i="1" a="1"/>
  <c r="BK1063" i="1" s="1"/>
  <c r="BP1058" i="1" a="1"/>
  <c r="BP1060" i="1" s="1"/>
  <c r="BJ1058" i="1" a="1"/>
  <c r="BJ1066" i="1" s="1"/>
  <c r="BA1058" i="1" a="1"/>
  <c r="BA1064" i="1" s="1"/>
  <c r="BH1058" i="1" a="1"/>
  <c r="BH1058" i="1" s="1"/>
  <c r="BI1058" i="1" a="1"/>
  <c r="BI1058" i="1" s="1"/>
  <c r="BD1058" i="1" a="1"/>
  <c r="BD1064" i="1" s="1"/>
  <c r="BN1058" i="1" a="1"/>
  <c r="BN1059" i="1" s="1"/>
  <c r="BF1058" i="1" a="1"/>
  <c r="BF1064" i="1" s="1"/>
  <c r="BC1058" i="1" a="1"/>
  <c r="BC1059" i="1" s="1"/>
  <c r="W1058" i="1" a="1"/>
  <c r="AI1058" i="1" a="1"/>
  <c r="AI1058" i="1" s="1"/>
  <c r="AA1058" i="1" a="1"/>
  <c r="AA1058" i="1" s="1"/>
  <c r="Z1058" i="1" a="1"/>
  <c r="AF1058" i="1" a="1"/>
  <c r="AF1058" i="1" s="1"/>
  <c r="AF1067" i="1"/>
  <c r="AQ1058" i="1" a="1"/>
  <c r="AQ1059" i="1" s="1"/>
  <c r="AQ1061" i="1"/>
  <c r="AL1058" i="1" a="1"/>
  <c r="AL1062" i="1" s="1"/>
  <c r="AW1058" i="1" a="1"/>
  <c r="AW1059" i="1" s="1"/>
  <c r="AV1058" i="1" a="1"/>
  <c r="AN1058" i="1" a="1"/>
  <c r="AN1058" i="1" s="1"/>
  <c r="Y1058" i="1" a="1"/>
  <c r="AS1058" i="1" a="1"/>
  <c r="AS1058" i="1" s="1"/>
  <c r="X1058" i="1" a="1"/>
  <c r="X1060" i="1" s="1"/>
  <c r="V1058" i="1" a="1"/>
  <c r="V1060" i="1" s="1"/>
  <c r="AE1058" i="1" a="1"/>
  <c r="AO1058" i="1" a="1"/>
  <c r="AO1059" i="1" s="1"/>
  <c r="AD1058" i="1" a="1"/>
  <c r="AD1061" i="1" s="1"/>
  <c r="AB1058" i="1" a="1"/>
  <c r="AP1058" i="1" a="1"/>
  <c r="AK1058" i="1" a="1"/>
  <c r="AK1061" i="1" s="1"/>
  <c r="AK1060" i="1"/>
  <c r="AZ1058" i="1" a="1"/>
  <c r="U1058" i="1" a="1"/>
  <c r="U1063" i="1" s="1"/>
  <c r="AX1058" i="1" a="1"/>
  <c r="AX1063" i="1" s="1"/>
  <c r="AH1058" i="1" a="1"/>
  <c r="AH1058" i="1" s="1"/>
  <c r="AH1068" i="1"/>
  <c r="AY1058" i="1" a="1"/>
  <c r="AY1064" i="1" s="1"/>
  <c r="AR1058" i="1" a="1"/>
  <c r="AR1065" i="1" s="1"/>
  <c r="AR1058" i="1"/>
  <c r="AR1063" i="1"/>
  <c r="AM1058" i="1" a="1"/>
  <c r="AM1062" i="1" s="1"/>
  <c r="AC1058" i="1" a="1"/>
  <c r="AG1058" i="1" a="1"/>
  <c r="AU1058" i="1" a="1"/>
  <c r="AU1063" i="1" s="1"/>
  <c r="AU1061" i="1"/>
  <c r="AT1058" i="1" a="1"/>
  <c r="AT1068" i="1" s="1"/>
  <c r="AJ1058" i="1" a="1"/>
  <c r="AJ1063" i="1" s="1"/>
  <c r="T1058" i="1" a="1"/>
  <c r="T1058" i="1" s="1"/>
  <c r="S1058" i="1" a="1"/>
  <c r="R1058" i="1" a="1"/>
  <c r="Q1058" i="1" a="1"/>
  <c r="Q1058" i="1" s="1"/>
  <c r="Q1065" i="1"/>
  <c r="F1058" i="1" a="1"/>
  <c r="F1059" i="1" s="1"/>
  <c r="K1058" i="1" a="1"/>
  <c r="K1062" i="1" s="1"/>
  <c r="K1067" i="1"/>
  <c r="O1058" i="1" a="1"/>
  <c r="O1060" i="1" s="1"/>
  <c r="O1061" i="1"/>
  <c r="O1065" i="1"/>
  <c r="O1067" i="1"/>
  <c r="I1058" i="1" a="1"/>
  <c r="I1067" i="1" s="1"/>
  <c r="M1058" i="1" a="1"/>
  <c r="L1058" i="1" a="1"/>
  <c r="L1061" i="1" s="1"/>
  <c r="L1067" i="1"/>
  <c r="J1058" i="1" a="1"/>
  <c r="J1062" i="1" s="1"/>
  <c r="J1063" i="1"/>
  <c r="H1058" i="1" a="1"/>
  <c r="H1058" i="1" s="1"/>
  <c r="E1058" i="1" a="1"/>
  <c r="E1064" i="1" s="1"/>
  <c r="P1058" i="1" a="1"/>
  <c r="P1060" i="1" s="1"/>
  <c r="P1067" i="1"/>
  <c r="N1058" i="1" a="1"/>
  <c r="G1058" i="1" a="1"/>
  <c r="G1063" i="1" s="1"/>
  <c r="G1064" i="1"/>
  <c r="BO1046" i="1" a="1"/>
  <c r="BO1047" i="1" s="1"/>
  <c r="BP1046" i="1" a="1"/>
  <c r="BP1049" i="1" s="1"/>
  <c r="BP1056" i="1"/>
  <c r="BN1046" i="1" a="1"/>
  <c r="BN1050" i="1" s="1"/>
  <c r="AP1046" i="1" a="1"/>
  <c r="AP1046" i="1" s="1"/>
  <c r="AS1046" i="1" a="1"/>
  <c r="AS1050" i="1" s="1"/>
  <c r="BM1046" i="1" a="1"/>
  <c r="BM1047" i="1" s="1"/>
  <c r="AL1046" i="1" a="1"/>
  <c r="AL1048" i="1" s="1"/>
  <c r="BA1046" i="1" a="1"/>
  <c r="BA1051" i="1" s="1"/>
  <c r="BL1046" i="1" a="1"/>
  <c r="BL1047" i="1" s="1"/>
  <c r="BK1046" i="1" a="1"/>
  <c r="BK1049" i="1" s="1"/>
  <c r="BK1050" i="1"/>
  <c r="BK1056" i="1"/>
  <c r="BG1046" i="1" a="1"/>
  <c r="BG1053" i="1" s="1"/>
  <c r="AN1046" i="1" a="1"/>
  <c r="AN1046" i="1" s="1"/>
  <c r="BJ1046" i="1" a="1"/>
  <c r="BJ1050" i="1" s="1"/>
  <c r="BJ1048" i="1"/>
  <c r="BJ1057" i="1"/>
  <c r="BE1046" i="1" a="1"/>
  <c r="BE1048" i="1" s="1"/>
  <c r="AY1046" i="1" a="1"/>
  <c r="AY1048" i="1" s="1"/>
  <c r="AM1046" i="1" a="1"/>
  <c r="BI1046" i="1" a="1"/>
  <c r="BI1053" i="1" s="1"/>
  <c r="AO1046" i="1" a="1"/>
  <c r="AO1049" i="1" s="1"/>
  <c r="BH1046" i="1" a="1"/>
  <c r="BH1050" i="1" s="1"/>
  <c r="BF1046" i="1" a="1"/>
  <c r="BF1053" i="1" s="1"/>
  <c r="BD1046" i="1" a="1"/>
  <c r="BC1046" i="1" a="1"/>
  <c r="BB1046" i="1" a="1"/>
  <c r="BB1048" i="1" s="1"/>
  <c r="AX1046" i="1" a="1"/>
  <c r="AV1046" i="1" a="1"/>
  <c r="AV1055" i="1" s="1"/>
  <c r="AR1046" i="1" a="1"/>
  <c r="AR1049" i="1" s="1"/>
  <c r="AR1047" i="1"/>
  <c r="AT1046" i="1" a="1"/>
  <c r="AT1050" i="1" s="1"/>
  <c r="AZ1046" i="1" a="1"/>
  <c r="AZ1046" i="1" s="1"/>
  <c r="AQ1046" i="1" a="1"/>
  <c r="AQ1050" i="1" s="1"/>
  <c r="AQ1047" i="1"/>
  <c r="AQ1049" i="1"/>
  <c r="AQ1056" i="1"/>
  <c r="AK1046" i="1" a="1"/>
  <c r="AK1051" i="1" s="1"/>
  <c r="AK1047" i="1"/>
  <c r="AW1046" i="1" a="1"/>
  <c r="AW1048" i="1" s="1"/>
  <c r="AW1054" i="1"/>
  <c r="AU1046" i="1" a="1"/>
  <c r="AE1046" i="1" a="1"/>
  <c r="AE1052" i="1" s="1"/>
  <c r="AB1046" i="1" a="1"/>
  <c r="AB1047" i="1" s="1"/>
  <c r="T1046" i="1" a="1"/>
  <c r="T1049" i="1" s="1"/>
  <c r="AF1046" i="1" a="1"/>
  <c r="AF1054" i="1" s="1"/>
  <c r="AJ1046" i="1" a="1"/>
  <c r="AJ1057" i="1" s="1"/>
  <c r="AI1046" i="1" a="1"/>
  <c r="AI1048" i="1" s="1"/>
  <c r="AH1046" i="1" a="1"/>
  <c r="AH1050" i="1" s="1"/>
  <c r="AH1057" i="1"/>
  <c r="Y1046" i="1" a="1"/>
  <c r="Y1050" i="1" s="1"/>
  <c r="Q1046" i="1" a="1"/>
  <c r="Q1048" i="1" s="1"/>
  <c r="V1046" i="1" a="1"/>
  <c r="V1048" i="1" s="1"/>
  <c r="V1054" i="1"/>
  <c r="AG1046" i="1" a="1"/>
  <c r="AG1047" i="1" s="1"/>
  <c r="AD1046" i="1" a="1"/>
  <c r="AC1046" i="1" a="1"/>
  <c r="AC1048" i="1" s="1"/>
  <c r="U1046" i="1" a="1"/>
  <c r="U1052" i="1" s="1"/>
  <c r="AA1046" i="1" a="1"/>
  <c r="S1046" i="1" a="1"/>
  <c r="S1046" i="1" s="1"/>
  <c r="Z1046" i="1" a="1"/>
  <c r="X1046" i="1" a="1"/>
  <c r="W1046" i="1" a="1"/>
  <c r="W1046" i="1" s="1"/>
  <c r="W1049" i="1"/>
  <c r="W1053" i="1"/>
  <c r="R1046" i="1" a="1"/>
  <c r="R1050" i="1" s="1"/>
  <c r="O1046" i="1" a="1"/>
  <c r="O1048" i="1" s="1"/>
  <c r="L1046" i="1" a="1"/>
  <c r="L1052" i="1" s="1"/>
  <c r="K1046" i="1" a="1"/>
  <c r="K1049" i="1" s="1"/>
  <c r="K1052" i="1"/>
  <c r="H1046" i="1" a="1"/>
  <c r="H1052" i="1" s="1"/>
  <c r="H1049" i="1"/>
  <c r="H1051" i="1"/>
  <c r="N1046" i="1" a="1"/>
  <c r="N1046" i="1" s="1"/>
  <c r="N1057" i="1"/>
  <c r="P1046" i="1" a="1"/>
  <c r="P1047" i="1" s="1"/>
  <c r="M1046" i="1" a="1"/>
  <c r="M1046" i="1" s="1"/>
  <c r="J1046" i="1" a="1"/>
  <c r="J1050" i="1" s="1"/>
  <c r="I1046" i="1" a="1"/>
  <c r="I1048" i="1" s="1"/>
  <c r="G1046" i="1" a="1"/>
  <c r="G1046" i="1" s="1"/>
  <c r="F1046" i="1" a="1"/>
  <c r="F1056" i="1" s="1"/>
  <c r="E1046" i="1" a="1"/>
  <c r="E1046" i="1" s="1"/>
  <c r="J1442" i="1" a="1"/>
  <c r="J1445" i="1" s="1"/>
  <c r="N1442" i="1" a="1"/>
  <c r="N1443" i="1" s="1"/>
  <c r="O1442" i="1" a="1"/>
  <c r="O1443" i="1" s="1"/>
  <c r="P1442" i="1" a="1"/>
  <c r="P1449" i="1" s="1"/>
  <c r="M1442" i="1" a="1"/>
  <c r="F1442" i="1" a="1"/>
  <c r="F1444" i="1" s="1"/>
  <c r="I1442" i="1" a="1"/>
  <c r="G1442" i="1" a="1"/>
  <c r="G1446" i="1" s="1"/>
  <c r="G1447" i="1"/>
  <c r="L1442" i="1" a="1"/>
  <c r="K1442" i="1" a="1"/>
  <c r="K1443" i="1" s="1"/>
  <c r="H1442" i="1" a="1"/>
  <c r="H1443" i="1" s="1"/>
  <c r="E1442" i="1" a="1"/>
  <c r="BF1430" i="1" a="1"/>
  <c r="BH1430" i="1" a="1"/>
  <c r="BH1433" i="1" s="1"/>
  <c r="BL1430" i="1" a="1"/>
  <c r="BL1441" i="1" s="1"/>
  <c r="BI1430" i="1" a="1"/>
  <c r="BI1430" i="1" s="1"/>
  <c r="BD1430" i="1" a="1"/>
  <c r="BD1436" i="1" s="1"/>
  <c r="BD1437" i="1"/>
  <c r="BC1430" i="1" a="1"/>
  <c r="BC1439" i="1" s="1"/>
  <c r="AW1430" i="1" a="1"/>
  <c r="AW1432" i="1" s="1"/>
  <c r="BM1430" i="1" a="1"/>
  <c r="BK1430" i="1" a="1"/>
  <c r="BK1430" i="1" s="1"/>
  <c r="BA1430" i="1" a="1"/>
  <c r="BA1430" i="1" s="1"/>
  <c r="AZ1430" i="1" a="1"/>
  <c r="AZ1432" i="1" s="1"/>
  <c r="BB1430" i="1" a="1"/>
  <c r="AY1430" i="1" a="1"/>
  <c r="AY1434" i="1" s="1"/>
  <c r="BG1430" i="1" a="1"/>
  <c r="BG1431" i="1" s="1"/>
  <c r="AX1430" i="1" a="1"/>
  <c r="AX1434" i="1" s="1"/>
  <c r="BO1430" i="1" a="1"/>
  <c r="BO1434" i="1" s="1"/>
  <c r="BE1430" i="1" a="1"/>
  <c r="BJ1430" i="1" a="1"/>
  <c r="BJ1436" i="1" s="1"/>
  <c r="BP1430" i="1" a="1"/>
  <c r="BP1431" i="1" s="1"/>
  <c r="BN1430" i="1" a="1"/>
  <c r="Y1430" i="1" a="1"/>
  <c r="Y1430" i="1" s="1"/>
  <c r="Y1441" i="1"/>
  <c r="AV1430" i="1" a="1"/>
  <c r="AU1430" i="1" a="1"/>
  <c r="AU1435" i="1" s="1"/>
  <c r="AO1430" i="1" a="1"/>
  <c r="AO1434" i="1" s="1"/>
  <c r="AA1430" i="1" a="1"/>
  <c r="AA1430" i="1" s="1"/>
  <c r="AA1432" i="1"/>
  <c r="AP1430" i="1" a="1"/>
  <c r="AP1436" i="1" s="1"/>
  <c r="AP1441" i="1"/>
  <c r="AL1430" i="1" a="1"/>
  <c r="AL1434" i="1" s="1"/>
  <c r="AK1430" i="1" a="1"/>
  <c r="AJ1430" i="1" a="1"/>
  <c r="AJ1430" i="1" s="1"/>
  <c r="AJ1431" i="1"/>
  <c r="S1430" i="1" a="1"/>
  <c r="S1439" i="1" s="1"/>
  <c r="AB1430" i="1" a="1"/>
  <c r="AB1431" i="1" s="1"/>
  <c r="AB1439" i="1"/>
  <c r="R1430" i="1" a="1"/>
  <c r="AG1430" i="1" a="1"/>
  <c r="AG1432" i="1" s="1"/>
  <c r="AF1430" i="1" a="1"/>
  <c r="AF1436" i="1" s="1"/>
  <c r="AF1430" i="1"/>
  <c r="X1430" i="1" a="1"/>
  <c r="X1439" i="1" s="1"/>
  <c r="Z1430" i="1" a="1"/>
  <c r="Z1436" i="1" s="1"/>
  <c r="V1430" i="1" a="1"/>
  <c r="AE1430" i="1" a="1"/>
  <c r="U1430" i="1" a="1"/>
  <c r="U1436" i="1" s="1"/>
  <c r="Q1430" i="1" a="1"/>
  <c r="Q1430" i="1" s="1"/>
  <c r="AN1430" i="1" a="1"/>
  <c r="T1430" i="1" a="1"/>
  <c r="T1438" i="1" s="1"/>
  <c r="AC1430" i="1" a="1"/>
  <c r="AC1434" i="1" s="1"/>
  <c r="AC1430" i="1"/>
  <c r="AT1430" i="1" a="1"/>
  <c r="AT1436" i="1" s="1"/>
  <c r="AH1430" i="1" a="1"/>
  <c r="AQ1430" i="1" a="1"/>
  <c r="AS1430" i="1" a="1"/>
  <c r="AS1431" i="1" s="1"/>
  <c r="AS1439" i="1"/>
  <c r="AS1441" i="1"/>
  <c r="AR1430" i="1" a="1"/>
  <c r="AR1430" i="1" s="1"/>
  <c r="W1430" i="1" a="1"/>
  <c r="W1435" i="1" s="1"/>
  <c r="AM1430" i="1" a="1"/>
  <c r="AM1434" i="1" s="1"/>
  <c r="AI1430" i="1" a="1"/>
  <c r="AI1432" i="1" s="1"/>
  <c r="AD1430" i="1" a="1"/>
  <c r="AD1431" i="1" s="1"/>
  <c r="E1430" i="1" a="1"/>
  <c r="J1430" i="1" a="1"/>
  <c r="J1435" i="1" s="1"/>
  <c r="K1430" i="1" a="1"/>
  <c r="K1440" i="1"/>
  <c r="P1430" i="1" a="1"/>
  <c r="P1439" i="1" s="1"/>
  <c r="O1430" i="1" a="1"/>
  <c r="O1430" i="1" s="1"/>
  <c r="N1430" i="1" a="1"/>
  <c r="N1434" i="1" s="1"/>
  <c r="N1440" i="1"/>
  <c r="L1430" i="1" a="1"/>
  <c r="L1433" i="1" s="1"/>
  <c r="M1430" i="1" a="1"/>
  <c r="M1430" i="1" s="1"/>
  <c r="I1430" i="1" a="1"/>
  <c r="H1430" i="1" a="1"/>
  <c r="G1430" i="1" a="1"/>
  <c r="G1432" i="1" s="1"/>
  <c r="F1430" i="1" a="1"/>
  <c r="F1431" i="1" s="1"/>
  <c r="N1418" i="1" a="1"/>
  <c r="N1424" i="1" s="1"/>
  <c r="M1418" i="1" a="1"/>
  <c r="M1422" i="1" s="1"/>
  <c r="P1418" i="1" a="1"/>
  <c r="L1418" i="1" a="1"/>
  <c r="L1419" i="1" s="1"/>
  <c r="K1418" i="1" a="1"/>
  <c r="J1418" i="1" a="1"/>
  <c r="O1418" i="1" a="1"/>
  <c r="O1421" i="1" s="1"/>
  <c r="I1418" i="1" a="1"/>
  <c r="I1424" i="1" s="1"/>
  <c r="I1428" i="1"/>
  <c r="H1418" i="1" a="1"/>
  <c r="H1426" i="1" s="1"/>
  <c r="G1418" i="1" a="1"/>
  <c r="F1418" i="1" a="1"/>
  <c r="F1422" i="1" s="1"/>
  <c r="F1423" i="1"/>
  <c r="F1425" i="1"/>
  <c r="E1418" i="1" a="1"/>
  <c r="E1425" i="1" s="1"/>
  <c r="BP1406" i="1" a="1"/>
  <c r="BO1406" i="1" a="1"/>
  <c r="BO1411" i="1" s="1"/>
  <c r="BN1406" i="1" a="1"/>
  <c r="BN1409" i="1" s="1"/>
  <c r="BM1406" i="1" a="1"/>
  <c r="BM1407" i="1" s="1"/>
  <c r="BF1406" i="1" a="1"/>
  <c r="BD1406" i="1" a="1"/>
  <c r="BD1408" i="1" s="1"/>
  <c r="BL1406" i="1" a="1"/>
  <c r="BL1409" i="1" s="1"/>
  <c r="BK1406" i="1" a="1"/>
  <c r="BJ1406" i="1" a="1"/>
  <c r="BJ1411" i="1" s="1"/>
  <c r="AZ1406" i="1" a="1"/>
  <c r="AZ1417" i="1" s="1"/>
  <c r="BI1406" i="1" a="1"/>
  <c r="AP1406" i="1" a="1"/>
  <c r="AP1412" i="1" s="1"/>
  <c r="AP1413" i="1"/>
  <c r="BH1406" i="1" a="1"/>
  <c r="BH1406" i="1" s="1"/>
  <c r="BG1406" i="1" a="1"/>
  <c r="AH1406" i="1" a="1"/>
  <c r="AH1411" i="1" s="1"/>
  <c r="AO1406" i="1" a="1"/>
  <c r="AO1411" i="1" s="1"/>
  <c r="BE1406" i="1" a="1"/>
  <c r="BE1411" i="1" s="1"/>
  <c r="BB1406" i="1" a="1"/>
  <c r="BB1412" i="1" s="1"/>
  <c r="AL1406" i="1" a="1"/>
  <c r="AL1409" i="1" s="1"/>
  <c r="BC1406" i="1" a="1"/>
  <c r="BA1406" i="1" a="1"/>
  <c r="BA1407" i="1" s="1"/>
  <c r="AY1406" i="1" a="1"/>
  <c r="AN1406" i="1" a="1"/>
  <c r="AN1408" i="1" s="1"/>
  <c r="AX1406" i="1" a="1"/>
  <c r="AX1406" i="1" s="1"/>
  <c r="AX1415" i="1"/>
  <c r="AW1406" i="1" a="1"/>
  <c r="AW1406" i="1" s="1"/>
  <c r="AQ1406" i="1" a="1"/>
  <c r="AQ1406" i="1" s="1"/>
  <c r="AQ1416" i="1"/>
  <c r="AQ1417" i="1"/>
  <c r="AM1406" i="1" a="1"/>
  <c r="AM1409" i="1" s="1"/>
  <c r="AJ1406" i="1" a="1"/>
  <c r="AJ1407" i="1" s="1"/>
  <c r="AI1406" i="1" a="1"/>
  <c r="AI1406" i="1" s="1"/>
  <c r="AI1416" i="1"/>
  <c r="AV1406" i="1" a="1"/>
  <c r="AV1410" i="1" s="1"/>
  <c r="AU1406" i="1" a="1"/>
  <c r="AU1407" i="1" s="1"/>
  <c r="AT1406" i="1" a="1"/>
  <c r="AK1406" i="1" a="1"/>
  <c r="AK1406" i="1" s="1"/>
  <c r="AG1406" i="1" a="1"/>
  <c r="AG1410" i="1" s="1"/>
  <c r="AG1413" i="1"/>
  <c r="AG1415" i="1"/>
  <c r="AS1406" i="1" a="1"/>
  <c r="AS1406" i="1" s="1"/>
  <c r="AR1406" i="1" a="1"/>
  <c r="Y1406" i="1" a="1"/>
  <c r="Y1410" i="1" s="1"/>
  <c r="U1406" i="1" a="1"/>
  <c r="U1410" i="1" s="1"/>
  <c r="S1406" i="1" a="1"/>
  <c r="V1406" i="1" a="1"/>
  <c r="Q1406" i="1" a="1"/>
  <c r="Q1406" i="1" s="1"/>
  <c r="AF1406" i="1" a="1"/>
  <c r="AB1406" i="1" a="1"/>
  <c r="AB1406" i="1" s="1"/>
  <c r="AB1416" i="1"/>
  <c r="X1406" i="1" a="1"/>
  <c r="X1408" i="1" s="1"/>
  <c r="R1406" i="1" a="1"/>
  <c r="R1411" i="1" s="1"/>
  <c r="R1406" i="1"/>
  <c r="AC1406" i="1" a="1"/>
  <c r="Z1406" i="1" a="1"/>
  <c r="Z1406" i="1" s="1"/>
  <c r="W1406" i="1" a="1"/>
  <c r="W1412" i="1" s="1"/>
  <c r="AE1406" i="1" a="1"/>
  <c r="AE1406" i="1" s="1"/>
  <c r="AD1406" i="1" a="1"/>
  <c r="AD1410" i="1" s="1"/>
  <c r="AA1406" i="1" a="1"/>
  <c r="AA1409" i="1" s="1"/>
  <c r="T1406" i="1" a="1"/>
  <c r="T1407" i="1" s="1"/>
  <c r="N1406" i="1" a="1"/>
  <c r="H1406" i="1" a="1"/>
  <c r="H1410" i="1" s="1"/>
  <c r="I1406" i="1" a="1"/>
  <c r="I1414" i="1" s="1"/>
  <c r="J1406" i="1" a="1"/>
  <c r="L1406" i="1" a="1"/>
  <c r="L1412" i="1" s="1"/>
  <c r="G1406" i="1" a="1"/>
  <c r="G1410" i="1" s="1"/>
  <c r="G1417" i="1"/>
  <c r="O1406" i="1" a="1"/>
  <c r="O1414" i="1" s="1"/>
  <c r="P1406" i="1" a="1"/>
  <c r="P1415" i="1" s="1"/>
  <c r="F1406" i="1" a="1"/>
  <c r="F1411" i="1" s="1"/>
  <c r="F1410" i="1"/>
  <c r="E1406" i="1" a="1"/>
  <c r="E1410" i="1" s="1"/>
  <c r="M1406" i="1" a="1"/>
  <c r="M1407" i="1" s="1"/>
  <c r="K1406" i="1" a="1"/>
  <c r="K1410" i="1" s="1"/>
  <c r="BO1394" i="1" a="1"/>
  <c r="BO1399" i="1" s="1"/>
  <c r="BL1394" i="1" a="1"/>
  <c r="BL1404" i="1" s="1"/>
  <c r="BM1394" i="1" a="1"/>
  <c r="BK1394" i="1" a="1"/>
  <c r="BI1394" i="1" a="1"/>
  <c r="BI1400" i="1" s="1"/>
  <c r="BJ1394" i="1" a="1"/>
  <c r="BJ1402" i="1" s="1"/>
  <c r="BP1394" i="1" a="1"/>
  <c r="BP1402" i="1" s="1"/>
  <c r="BN1394" i="1" a="1"/>
  <c r="AJ1394" i="1" a="1"/>
  <c r="AJ1396" i="1" s="1"/>
  <c r="AJ1405" i="1"/>
  <c r="AO1394" i="1" a="1"/>
  <c r="AO1398" i="1" s="1"/>
  <c r="AK1394" i="1" a="1"/>
  <c r="AK1399" i="1" s="1"/>
  <c r="AI1394" i="1" a="1"/>
  <c r="AE1394" i="1" a="1"/>
  <c r="AE1397" i="1" s="1"/>
  <c r="AG1394" i="1" a="1"/>
  <c r="AG1402" i="1" s="1"/>
  <c r="BA1394" i="1" a="1"/>
  <c r="BA1394" i="1" s="1"/>
  <c r="AX1394" i="1" a="1"/>
  <c r="AW1394" i="1" a="1"/>
  <c r="AW1394" i="1" s="1"/>
  <c r="AS1394" i="1" a="1"/>
  <c r="AS1397" i="1" s="1"/>
  <c r="AS1400" i="1"/>
  <c r="AU1394" i="1" a="1"/>
  <c r="AU1399" i="1" s="1"/>
  <c r="AL1394" i="1" a="1"/>
  <c r="AL1400" i="1" s="1"/>
  <c r="BB1394" i="1" a="1"/>
  <c r="AZ1394" i="1" a="1"/>
  <c r="AZ1400" i="1" s="1"/>
  <c r="AF1394" i="1" a="1"/>
  <c r="AP1394" i="1" a="1"/>
  <c r="AP1396" i="1" s="1"/>
  <c r="AN1394" i="1" a="1"/>
  <c r="AN1396" i="1" s="1"/>
  <c r="AY1394" i="1" a="1"/>
  <c r="AY1394" i="1" s="1"/>
  <c r="AH1394" i="1" a="1"/>
  <c r="AH1403" i="1" s="1"/>
  <c r="AD1394" i="1" a="1"/>
  <c r="AD1400" i="1" s="1"/>
  <c r="AC1394" i="1" a="1"/>
  <c r="AC1396" i="1" s="1"/>
  <c r="BH1394" i="1" a="1"/>
  <c r="BG1394" i="1" a="1"/>
  <c r="BF1394" i="1" a="1"/>
  <c r="BF1396" i="1" s="1"/>
  <c r="AV1394" i="1" a="1"/>
  <c r="BE1394" i="1" a="1"/>
  <c r="BE1394" i="1" s="1"/>
  <c r="BD1394" i="1" a="1"/>
  <c r="AQ1394" i="1" a="1"/>
  <c r="AQ1400" i="1" s="1"/>
  <c r="BC1394" i="1" a="1"/>
  <c r="BC1396" i="1" s="1"/>
  <c r="AT1394" i="1" a="1"/>
  <c r="AT1395" i="1" s="1"/>
  <c r="AM1394" i="1" a="1"/>
  <c r="AR1394" i="1" a="1"/>
  <c r="AR1396" i="1" s="1"/>
  <c r="Y1394" i="1" a="1"/>
  <c r="Y1396" i="1" s="1"/>
  <c r="X1394" i="1" a="1"/>
  <c r="X1403" i="1" s="1"/>
  <c r="W1394" i="1" a="1"/>
  <c r="W1394" i="1" s="1"/>
  <c r="T1394" i="1" a="1"/>
  <c r="T1405" i="1" s="1"/>
  <c r="V1394" i="1" a="1"/>
  <c r="V1397" i="1" s="1"/>
  <c r="U1394" i="1" a="1"/>
  <c r="U1403" i="1" s="1"/>
  <c r="AB1394" i="1" a="1"/>
  <c r="AB1394" i="1" s="1"/>
  <c r="R1394" i="1" a="1"/>
  <c r="R1404" i="1" s="1"/>
  <c r="Q1394" i="1" a="1"/>
  <c r="Q1395" i="1" s="1"/>
  <c r="AA1394" i="1" a="1"/>
  <c r="AA1395" i="1" s="1"/>
  <c r="AA1401" i="1"/>
  <c r="Z1394" i="1" a="1"/>
  <c r="S1394" i="1" a="1"/>
  <c r="S1396" i="1" s="1"/>
  <c r="K1394" i="1" a="1"/>
  <c r="H1394" i="1" a="1"/>
  <c r="H1395" i="1" s="1"/>
  <c r="F1394" i="1" a="1"/>
  <c r="F1397" i="1" s="1"/>
  <c r="F1401" i="1"/>
  <c r="M1394" i="1" a="1"/>
  <c r="M1394" i="1" s="1"/>
  <c r="E1394" i="1" a="1"/>
  <c r="P1394" i="1" a="1"/>
  <c r="P1394" i="1" s="1"/>
  <c r="O1394" i="1" a="1"/>
  <c r="O1397" i="1" s="1"/>
  <c r="N1394" i="1" a="1"/>
  <c r="N1400" i="1" s="1"/>
  <c r="J1394" i="1" a="1"/>
  <c r="J1395" i="1" s="1"/>
  <c r="L1394" i="1" a="1"/>
  <c r="L1397" i="1" s="1"/>
  <c r="I1394" i="1" a="1"/>
  <c r="I1397" i="1" s="1"/>
  <c r="G1394" i="1" a="1"/>
  <c r="G1396" i="1" s="1"/>
  <c r="K1358" i="1" a="1"/>
  <c r="K1358" i="1" s="1"/>
  <c r="P1358" i="1" a="1"/>
  <c r="P1360" i="1" s="1"/>
  <c r="J1358" i="1" a="1"/>
  <c r="J1364" i="1" s="1"/>
  <c r="L1358" i="1" a="1"/>
  <c r="L1359" i="1" s="1"/>
  <c r="I1358" i="1" a="1"/>
  <c r="I1362" i="1" s="1"/>
  <c r="I1365" i="1"/>
  <c r="O1358" i="1" a="1"/>
  <c r="O1359" i="1" s="1"/>
  <c r="N1358" i="1" a="1"/>
  <c r="M1358" i="1" a="1"/>
  <c r="M1362" i="1" s="1"/>
  <c r="H1358" i="1" a="1"/>
  <c r="G1358" i="1" a="1"/>
  <c r="G1363" i="1" s="1"/>
  <c r="F1358" i="1" a="1"/>
  <c r="F1363" i="1" s="1"/>
  <c r="F1358" i="1"/>
  <c r="E1358" i="1" a="1"/>
  <c r="E1358" i="1" s="1"/>
  <c r="E1364" i="1"/>
  <c r="BN1346" i="1" a="1"/>
  <c r="BN1350" i="1" s="1"/>
  <c r="BL1346" i="1" a="1"/>
  <c r="BL1352" i="1" s="1"/>
  <c r="BF1346" i="1" a="1"/>
  <c r="BA1346" i="1" a="1"/>
  <c r="BA1347" i="1" s="1"/>
  <c r="BI1346" i="1" a="1"/>
  <c r="BI1346" i="1" s="1"/>
  <c r="BM1346" i="1" a="1"/>
  <c r="BM1351" i="1" s="1"/>
  <c r="BJ1346" i="1" a="1"/>
  <c r="BJ1351" i="1" s="1"/>
  <c r="BP1346" i="1" a="1"/>
  <c r="BE1346" i="1" a="1"/>
  <c r="BE1349" i="1" s="1"/>
  <c r="BH1346" i="1" a="1"/>
  <c r="BH1352" i="1" s="1"/>
  <c r="BK1346" i="1" a="1"/>
  <c r="BK1350" i="1" s="1"/>
  <c r="BO1346" i="1" a="1"/>
  <c r="BO1347" i="1" s="1"/>
  <c r="BB1346" i="1" a="1"/>
  <c r="BB1346" i="1" s="1"/>
  <c r="BG1346" i="1" a="1"/>
  <c r="BG1351" i="1" s="1"/>
  <c r="BC1346" i="1" a="1"/>
  <c r="BC1353" i="1" s="1"/>
  <c r="BD1346" i="1" a="1"/>
  <c r="AI1346" i="1" a="1"/>
  <c r="AI1349" i="1" s="1"/>
  <c r="AC1346" i="1" a="1"/>
  <c r="AC1348" i="1" s="1"/>
  <c r="X1346" i="1" a="1"/>
  <c r="X1350" i="1" s="1"/>
  <c r="AB1346" i="1" a="1"/>
  <c r="AS1346" i="1" a="1"/>
  <c r="AS1346" i="1" s="1"/>
  <c r="AQ1346" i="1" a="1"/>
  <c r="V1346" i="1" a="1"/>
  <c r="Y1346" i="1" a="1"/>
  <c r="Y1357" i="1" s="1"/>
  <c r="Y1349" i="1"/>
  <c r="AM1346" i="1" a="1"/>
  <c r="AM1349" i="1" s="1"/>
  <c r="AK1346" i="1" a="1"/>
  <c r="AK1352" i="1" s="1"/>
  <c r="AZ1346" i="1" a="1"/>
  <c r="AZ1347" i="1" s="1"/>
  <c r="AZ1348" i="1"/>
  <c r="AZ1354" i="1"/>
  <c r="AP1346" i="1" a="1"/>
  <c r="AY1346" i="1" a="1"/>
  <c r="AY1356" i="1" s="1"/>
  <c r="AY1353" i="1"/>
  <c r="AX1346" i="1" a="1"/>
  <c r="AJ1346" i="1" a="1"/>
  <c r="AJ1351" i="1" s="1"/>
  <c r="AE1346" i="1" a="1"/>
  <c r="AE1346" i="1" s="1"/>
  <c r="AW1346" i="1" a="1"/>
  <c r="AW1346" i="1" s="1"/>
  <c r="AV1346" i="1" a="1"/>
  <c r="AV1352" i="1" s="1"/>
  <c r="AH1346" i="1" a="1"/>
  <c r="AH1350" i="1" s="1"/>
  <c r="Z1346" i="1" a="1"/>
  <c r="Z1353" i="1" s="1"/>
  <c r="AN1346" i="1" a="1"/>
  <c r="AN1349" i="1" s="1"/>
  <c r="AD1346" i="1" a="1"/>
  <c r="W1346" i="1" a="1"/>
  <c r="W1350" i="1" s="1"/>
  <c r="U1346" i="1" a="1"/>
  <c r="U1346" i="1" s="1"/>
  <c r="AU1346" i="1" a="1"/>
  <c r="AU1346" i="1" s="1"/>
  <c r="AT1346" i="1" a="1"/>
  <c r="AR1346" i="1" a="1"/>
  <c r="AR1348" i="1" s="1"/>
  <c r="AO1346" i="1" a="1"/>
  <c r="AO1353" i="1" s="1"/>
  <c r="AL1346" i="1" a="1"/>
  <c r="AL1346" i="1" s="1"/>
  <c r="AL1356" i="1"/>
  <c r="AL1357" i="1"/>
  <c r="AG1346" i="1" a="1"/>
  <c r="AG1351" i="1" s="1"/>
  <c r="AF1346" i="1" a="1"/>
  <c r="AF1350" i="1" s="1"/>
  <c r="AA1346" i="1" a="1"/>
  <c r="AA1350" i="1" s="1"/>
  <c r="T1346" i="1" a="1"/>
  <c r="T1346" i="1" s="1"/>
  <c r="S1346" i="1" a="1"/>
  <c r="S1352" i="1" s="1"/>
  <c r="S1349" i="1"/>
  <c r="S1353" i="1"/>
  <c r="S1356" i="1"/>
  <c r="Q1346" i="1" a="1"/>
  <c r="Q1350" i="1" s="1"/>
  <c r="R1346" i="1" a="1"/>
  <c r="R1348" i="1" s="1"/>
  <c r="L1346" i="1" a="1"/>
  <c r="L1346" i="1" s="1"/>
  <c r="J1346" i="1" a="1"/>
  <c r="J1352" i="1" s="1"/>
  <c r="I1346" i="1" a="1"/>
  <c r="I1348" i="1" s="1"/>
  <c r="E1346" i="1" a="1"/>
  <c r="E1349" i="1" s="1"/>
  <c r="P1346" i="1" a="1"/>
  <c r="O1346" i="1" a="1"/>
  <c r="O1346" i="1" s="1"/>
  <c r="K1346" i="1" a="1"/>
  <c r="N1346" i="1" a="1"/>
  <c r="N1356" i="1" s="1"/>
  <c r="M1346" i="1" a="1"/>
  <c r="M1353" i="1" s="1"/>
  <c r="H1346" i="1" a="1"/>
  <c r="H1349" i="1" s="1"/>
  <c r="G1346" i="1" a="1"/>
  <c r="G1350" i="1" s="1"/>
  <c r="F1346" i="1" a="1"/>
  <c r="F1346" i="1" s="1"/>
  <c r="BN1334" i="1" a="1"/>
  <c r="BN1335" i="1" s="1"/>
  <c r="BO1334" i="1" a="1"/>
  <c r="BO1335" i="1" s="1"/>
  <c r="BP1334" i="1" a="1"/>
  <c r="BM1334" i="1" a="1"/>
  <c r="BM1342" i="1" s="1"/>
  <c r="AS1334" i="1" a="1"/>
  <c r="AS1334" i="1" s="1"/>
  <c r="AN1334" i="1" a="1"/>
  <c r="AN1337" i="1" s="1"/>
  <c r="AL1334" i="1" a="1"/>
  <c r="AL1345" i="1" s="1"/>
  <c r="BH1334" i="1" a="1"/>
  <c r="BH1334" i="1" s="1"/>
  <c r="AH1334" i="1" a="1"/>
  <c r="AH1335" i="1" s="1"/>
  <c r="AG1334" i="1" a="1"/>
  <c r="AW1334" i="1" a="1"/>
  <c r="AW1338" i="1" s="1"/>
  <c r="BD1334" i="1" a="1"/>
  <c r="BD1334" i="1" s="1"/>
  <c r="BA1334" i="1" a="1"/>
  <c r="BF1334" i="1" a="1"/>
  <c r="AI1334" i="1" a="1"/>
  <c r="AI1334" i="1" s="1"/>
  <c r="AO1334" i="1" a="1"/>
  <c r="AO1341" i="1" s="1"/>
  <c r="BC1334" i="1" a="1"/>
  <c r="BC1341" i="1" s="1"/>
  <c r="AX1334" i="1" a="1"/>
  <c r="AX1335" i="1" s="1"/>
  <c r="AM1334" i="1" a="1"/>
  <c r="AK1334" i="1" a="1"/>
  <c r="BJ1334" i="1" a="1"/>
  <c r="AV1334" i="1" a="1"/>
  <c r="AV1335" i="1" s="1"/>
  <c r="AU1334" i="1" a="1"/>
  <c r="AU1338" i="1" s="1"/>
  <c r="AQ1334" i="1" a="1"/>
  <c r="AQ1336" i="1" s="1"/>
  <c r="BL1334" i="1" a="1"/>
  <c r="BK1334" i="1" a="1"/>
  <c r="BE1334" i="1" a="1"/>
  <c r="AY1334" i="1" a="1"/>
  <c r="AY1344" i="1" s="1"/>
  <c r="AT1334" i="1" a="1"/>
  <c r="AT1334" i="1" s="1"/>
  <c r="BI1334" i="1" a="1"/>
  <c r="BI1343" i="1" s="1"/>
  <c r="BG1334" i="1" a="1"/>
  <c r="BG1342" i="1" s="1"/>
  <c r="AJ1334" i="1" a="1"/>
  <c r="AJ1334" i="1" s="1"/>
  <c r="AJ1340" i="1"/>
  <c r="BB1334" i="1" a="1"/>
  <c r="BB1335" i="1" s="1"/>
  <c r="AZ1334" i="1" a="1"/>
  <c r="AZ1336" i="1" s="1"/>
  <c r="AP1334" i="1" a="1"/>
  <c r="AP1342" i="1" s="1"/>
  <c r="AR1334" i="1" a="1"/>
  <c r="AR1342" i="1" s="1"/>
  <c r="AA1334" i="1" a="1"/>
  <c r="Z1334" i="1" a="1"/>
  <c r="Z1337" i="1" s="1"/>
  <c r="Z1336" i="1"/>
  <c r="Z1341" i="1"/>
  <c r="Z1342" i="1"/>
  <c r="S1334" i="1" a="1"/>
  <c r="S1341" i="1" s="1"/>
  <c r="X1334" i="1" a="1"/>
  <c r="T1334" i="1" a="1"/>
  <c r="T1337" i="1" s="1"/>
  <c r="R1334" i="1" a="1"/>
  <c r="Q1334" i="1" a="1"/>
  <c r="Q1340" i="1" s="1"/>
  <c r="AF1334" i="1" a="1"/>
  <c r="AF1340" i="1" s="1"/>
  <c r="AE1334" i="1" a="1"/>
  <c r="AE1338" i="1" s="1"/>
  <c r="AD1334" i="1" a="1"/>
  <c r="AD1334" i="1" s="1"/>
  <c r="Y1334" i="1" a="1"/>
  <c r="Y1334" i="1" s="1"/>
  <c r="W1334" i="1" a="1"/>
  <c r="AB1334" i="1" a="1"/>
  <c r="AB1334" i="1" s="1"/>
  <c r="V1334" i="1" a="1"/>
  <c r="V1337" i="1" s="1"/>
  <c r="AC1334" i="1" a="1"/>
  <c r="AC1334" i="1" s="1"/>
  <c r="AC1344" i="1"/>
  <c r="U1334" i="1" a="1"/>
  <c r="U1336" i="1" s="1"/>
  <c r="U1342" i="1"/>
  <c r="N1334" i="1" a="1"/>
  <c r="K1334" i="1" a="1"/>
  <c r="K1334" i="1" s="1"/>
  <c r="I1334" i="1" a="1"/>
  <c r="I1336" i="1" s="1"/>
  <c r="P1334" i="1" a="1"/>
  <c r="P1334" i="1" s="1"/>
  <c r="P1336" i="1"/>
  <c r="P1339" i="1"/>
  <c r="P1340" i="1"/>
  <c r="L1334" i="1" a="1"/>
  <c r="M1334" i="1" a="1"/>
  <c r="M1337" i="1" s="1"/>
  <c r="G1334" i="1" a="1"/>
  <c r="G1344" i="1" s="1"/>
  <c r="J1334" i="1" a="1"/>
  <c r="J1337" i="1" s="1"/>
  <c r="H1334" i="1" a="1"/>
  <c r="H1338" i="1" s="1"/>
  <c r="H1341" i="1"/>
  <c r="O1334" i="1" a="1"/>
  <c r="O1345" i="1"/>
  <c r="E1334" i="1" a="1"/>
  <c r="E1336" i="1" s="1"/>
  <c r="F1334" i="1" a="1"/>
  <c r="I1322" i="1" a="1"/>
  <c r="I1322" i="1" s="1"/>
  <c r="P1322" i="1" a="1"/>
  <c r="P1329" i="1" s="1"/>
  <c r="G1322" i="1" a="1"/>
  <c r="G1322" i="1" s="1"/>
  <c r="F1322" i="1" a="1"/>
  <c r="F1325" i="1" s="1"/>
  <c r="F1329" i="1"/>
  <c r="H1322" i="1" a="1"/>
  <c r="H1328" i="1" s="1"/>
  <c r="O1322" i="1" a="1"/>
  <c r="J1322" i="1" a="1"/>
  <c r="J1326" i="1" s="1"/>
  <c r="N1322" i="1" a="1"/>
  <c r="N1327" i="1" s="1"/>
  <c r="L1322" i="1" a="1"/>
  <c r="L1322" i="1" s="1"/>
  <c r="M1322" i="1" a="1"/>
  <c r="K1322" i="1" a="1"/>
  <c r="K1322" i="1" s="1"/>
  <c r="E1322" i="1" a="1"/>
  <c r="E1332" i="1" s="1"/>
  <c r="W1286" i="1" a="1"/>
  <c r="W1286" i="1" s="1"/>
  <c r="T1286" i="1" a="1"/>
  <c r="U1286" i="1" a="1"/>
  <c r="V1286" i="1" a="1"/>
  <c r="V1288" i="1" s="1"/>
  <c r="R1286" i="1" a="1"/>
  <c r="R1292" i="1" s="1"/>
  <c r="S1286" i="1" a="1"/>
  <c r="Q1286" i="1" a="1"/>
  <c r="Q1290" i="1" s="1"/>
  <c r="BG1286" i="1" a="1"/>
  <c r="BG1291" i="1" s="1"/>
  <c r="BE1286" i="1" a="1"/>
  <c r="BE1286" i="1" s="1"/>
  <c r="BF1286" i="1" a="1"/>
  <c r="BF1288" i="1" s="1"/>
  <c r="BB1286" i="1" a="1"/>
  <c r="BB1286" i="1" s="1"/>
  <c r="BC1286" i="1" a="1"/>
  <c r="BC1296" i="1" s="1"/>
  <c r="BA1286" i="1" a="1"/>
  <c r="BA1292" i="1" s="1"/>
  <c r="BD1286" i="1" a="1"/>
  <c r="AY1286" i="1" a="1"/>
  <c r="AY1290" i="1" s="1"/>
  <c r="AZ1286" i="1" a="1"/>
  <c r="AW1286" i="1" a="1"/>
  <c r="AW1286" i="1" s="1"/>
  <c r="AX1286" i="1" a="1"/>
  <c r="AX1288" i="1" s="1"/>
  <c r="AV1286" i="1" a="1"/>
  <c r="BI1286" i="1" a="1"/>
  <c r="BI1289" i="1" s="1"/>
  <c r="BI1294" i="1"/>
  <c r="BH1286" i="1" a="1"/>
  <c r="BH1294" i="1" s="1"/>
  <c r="Z1286" i="1" a="1"/>
  <c r="Z1289" i="1" s="1"/>
  <c r="X1286" i="1" a="1"/>
  <c r="X1289" i="1" s="1"/>
  <c r="AU1286" i="1" a="1"/>
  <c r="AU1286" i="1" s="1"/>
  <c r="AT1286" i="1" a="1"/>
  <c r="AT1286" i="1" s="1"/>
  <c r="AS1286" i="1" a="1"/>
  <c r="AS1288" i="1" s="1"/>
  <c r="AR1286" i="1" a="1"/>
  <c r="AR1286" i="1" s="1"/>
  <c r="AO1286" i="1" a="1"/>
  <c r="AO1289" i="1" s="1"/>
  <c r="AP1286" i="1" a="1"/>
  <c r="AP1292" i="1" s="1"/>
  <c r="AN1286" i="1" a="1"/>
  <c r="AN1289" i="1" s="1"/>
  <c r="AQ1286" i="1" a="1"/>
  <c r="AQ1287" i="1" s="1"/>
  <c r="AL1286" i="1" a="1"/>
  <c r="AL1286" i="1" s="1"/>
  <c r="AL1293" i="1"/>
  <c r="AK1286" i="1" a="1"/>
  <c r="AK1286" i="1" s="1"/>
  <c r="AH1286" i="1" a="1"/>
  <c r="AH1286" i="1" s="1"/>
  <c r="AI1286" i="1" a="1"/>
  <c r="AM1286" i="1" a="1"/>
  <c r="AM1289" i="1" s="1"/>
  <c r="AM1287" i="1"/>
  <c r="AM1291" i="1"/>
  <c r="AJ1286" i="1" a="1"/>
  <c r="AJ1292" i="1" s="1"/>
  <c r="AD1286" i="1" a="1"/>
  <c r="AD1290" i="1" s="1"/>
  <c r="AF1286" i="1" a="1"/>
  <c r="AF1288" i="1" s="1"/>
  <c r="AA1286" i="1" a="1"/>
  <c r="AA1292" i="1" s="1"/>
  <c r="AE1286" i="1" a="1"/>
  <c r="AE1286" i="1" s="1"/>
  <c r="AC1286" i="1" a="1"/>
  <c r="AC1288" i="1" s="1"/>
  <c r="AB1286" i="1" a="1"/>
  <c r="AB1291" i="1" s="1"/>
  <c r="AG1286" i="1" a="1"/>
  <c r="Y1286" i="1" a="1"/>
  <c r="Y1289" i="1" s="1"/>
  <c r="BP1286" i="1" a="1"/>
  <c r="BP1290" i="1" s="1"/>
  <c r="BO1286" i="1" a="1"/>
  <c r="BO1288" i="1" s="1"/>
  <c r="BN1286" i="1" a="1"/>
  <c r="BN1290" i="1" s="1"/>
  <c r="BM1286" i="1" a="1"/>
  <c r="BL1286" i="1" a="1"/>
  <c r="BJ1286" i="1" a="1"/>
  <c r="BJ1290" i="1" s="1"/>
  <c r="BK1286" i="1" a="1"/>
  <c r="BK1293" i="1" s="1"/>
  <c r="P1286" i="1" a="1"/>
  <c r="P1289" i="1" s="1"/>
  <c r="P1288" i="1"/>
  <c r="N1286" i="1" a="1"/>
  <c r="M1286" i="1" a="1"/>
  <c r="M1286" i="1" s="1"/>
  <c r="K1286" i="1" a="1"/>
  <c r="K1291" i="1" s="1"/>
  <c r="J1286" i="1" a="1"/>
  <c r="J1290" i="1" s="1"/>
  <c r="L1286" i="1" a="1"/>
  <c r="L1288" i="1" s="1"/>
  <c r="O1286" i="1" a="1"/>
  <c r="G1286" i="1" a="1"/>
  <c r="G1293" i="1" s="1"/>
  <c r="I1286" i="1" a="1"/>
  <c r="I1288" i="1" s="1"/>
  <c r="H1286" i="1" a="1"/>
  <c r="H1287" i="1" s="1"/>
  <c r="F1286" i="1" a="1"/>
  <c r="F1288" i="1" s="1"/>
  <c r="E1286" i="1" a="1"/>
  <c r="E1291" i="1" s="1"/>
  <c r="E1296" i="1"/>
  <c r="BP1274" i="1" a="1"/>
  <c r="BO1274" i="1" a="1"/>
  <c r="BO1281" i="1" s="1"/>
  <c r="BH1274" i="1" a="1"/>
  <c r="BH1279" i="1" s="1"/>
  <c r="BN1274" i="1" a="1"/>
  <c r="BN1281" i="1" s="1"/>
  <c r="BI1274" i="1" a="1"/>
  <c r="BI1278" i="1" s="1"/>
  <c r="BM1274" i="1" a="1"/>
  <c r="BM1274" i="1" s="1"/>
  <c r="BL1274" i="1" a="1"/>
  <c r="BL1278" i="1" s="1"/>
  <c r="BK1274" i="1" a="1"/>
  <c r="BK1275" i="1" s="1"/>
  <c r="BJ1274" i="1" a="1"/>
  <c r="BJ1274" i="1" s="1"/>
  <c r="BG1274" i="1" a="1"/>
  <c r="BE1274" i="1" a="1"/>
  <c r="BE1281" i="1" s="1"/>
  <c r="BF1274" i="1" a="1"/>
  <c r="BF1281" i="1" s="1"/>
  <c r="BD1274" i="1" a="1"/>
  <c r="BD1277" i="1" s="1"/>
  <c r="BC1274" i="1" a="1"/>
  <c r="BC1282" i="1" s="1"/>
  <c r="BA1274" i="1" a="1"/>
  <c r="AZ1274" i="1" a="1"/>
  <c r="AZ1283" i="1" s="1"/>
  <c r="BB1274" i="1" a="1"/>
  <c r="BB1275" i="1" s="1"/>
  <c r="R1274" i="1" a="1"/>
  <c r="S1274" i="1" a="1"/>
  <c r="S1279" i="1" s="1"/>
  <c r="Q1274" i="1" a="1"/>
  <c r="Q1281" i="1" s="1"/>
  <c r="AY1274" i="1" a="1"/>
  <c r="AY1282" i="1" s="1"/>
  <c r="AW1274" i="1" a="1"/>
  <c r="AP1274" i="1" a="1"/>
  <c r="AG1274" i="1" a="1"/>
  <c r="AG1279" i="1" s="1"/>
  <c r="AG1281" i="1"/>
  <c r="AA1274" i="1" a="1"/>
  <c r="AN1274" i="1" a="1"/>
  <c r="AN1281" i="1" s="1"/>
  <c r="AM1274" i="1" a="1"/>
  <c r="AM1281" i="1" s="1"/>
  <c r="AJ1274" i="1" a="1"/>
  <c r="AJ1276" i="1" s="1"/>
  <c r="AI1274" i="1" a="1"/>
  <c r="AI1277" i="1" s="1"/>
  <c r="AE1274" i="1" a="1"/>
  <c r="AE1280" i="1" s="1"/>
  <c r="AD1274" i="1" a="1"/>
  <c r="AO1274" i="1" a="1"/>
  <c r="AO1278" i="1" s="1"/>
  <c r="AF1274" i="1" a="1"/>
  <c r="AF1277" i="1" s="1"/>
  <c r="AV1274" i="1" a="1"/>
  <c r="AV1278" i="1" s="1"/>
  <c r="AK1274" i="1" a="1"/>
  <c r="AK1278" i="1" s="1"/>
  <c r="AK1281" i="1"/>
  <c r="Z1274" i="1" a="1"/>
  <c r="Z1276" i="1" s="1"/>
  <c r="AQ1274" i="1" a="1"/>
  <c r="AQ1276" i="1" s="1"/>
  <c r="AU1274" i="1" a="1"/>
  <c r="AU1280" i="1" s="1"/>
  <c r="AH1274" i="1" a="1"/>
  <c r="AH1277" i="1" s="1"/>
  <c r="AT1274" i="1" a="1"/>
  <c r="AS1274" i="1" a="1"/>
  <c r="AS1275" i="1" s="1"/>
  <c r="AC1274" i="1" a="1"/>
  <c r="AC1275" i="1" s="1"/>
  <c r="AB1274" i="1" a="1"/>
  <c r="AB1280" i="1" s="1"/>
  <c r="AX1274" i="1" a="1"/>
  <c r="AX1276" i="1" s="1"/>
  <c r="AR1274" i="1" a="1"/>
  <c r="AR1275" i="1" s="1"/>
  <c r="AL1274" i="1" a="1"/>
  <c r="AL1278" i="1" s="1"/>
  <c r="Y1274" i="1" a="1"/>
  <c r="Y1274" i="1" s="1"/>
  <c r="X1274" i="1" a="1"/>
  <c r="X1277" i="1" s="1"/>
  <c r="W1274" i="1" a="1"/>
  <c r="W1280" i="1" s="1"/>
  <c r="V1274" i="1" a="1"/>
  <c r="U1274" i="1" a="1"/>
  <c r="T1274" i="1" a="1"/>
  <c r="M1274" i="1" a="1"/>
  <c r="N1274" i="1" a="1"/>
  <c r="N1280" i="1" s="1"/>
  <c r="P1274" i="1" a="1"/>
  <c r="P1274" i="1" s="1"/>
  <c r="O1274" i="1" a="1"/>
  <c r="L1274" i="1" a="1"/>
  <c r="L1279" i="1" s="1"/>
  <c r="K1274" i="1" a="1"/>
  <c r="G1274" i="1" a="1"/>
  <c r="G1274" i="1" s="1"/>
  <c r="J1274" i="1" a="1"/>
  <c r="J1276" i="1" s="1"/>
  <c r="I1274" i="1" a="1"/>
  <c r="H1274" i="1" a="1"/>
  <c r="H1280" i="1" s="1"/>
  <c r="F1274" i="1" a="1"/>
  <c r="E1274" i="1" a="1"/>
  <c r="O1262" i="1" a="1"/>
  <c r="O1265" i="1" s="1"/>
  <c r="P1262" i="1" a="1"/>
  <c r="P1263" i="1" s="1"/>
  <c r="M1262" i="1" a="1"/>
  <c r="M1263" i="1" s="1"/>
  <c r="J1262" i="1" a="1"/>
  <c r="J1269" i="1" s="1"/>
  <c r="N1262" i="1" a="1"/>
  <c r="N1272" i="1" s="1"/>
  <c r="L1262" i="1" a="1"/>
  <c r="L1264" i="1" s="1"/>
  <c r="K1262" i="1" a="1"/>
  <c r="G1262" i="1" a="1"/>
  <c r="G1262" i="1" s="1"/>
  <c r="I1262" i="1" a="1"/>
  <c r="I1268" i="1" s="1"/>
  <c r="H1262" i="1" a="1"/>
  <c r="H1263" i="1" s="1"/>
  <c r="F1262" i="1" a="1"/>
  <c r="E1262" i="1" a="1"/>
  <c r="O1250" i="1" a="1"/>
  <c r="P1250" i="1" a="1"/>
  <c r="P1253" i="1" s="1"/>
  <c r="N1250" i="1" a="1"/>
  <c r="N1250" i="1" s="1"/>
  <c r="M1250" i="1" a="1"/>
  <c r="M1261" i="1" s="1"/>
  <c r="L1250" i="1" a="1"/>
  <c r="L1257" i="1" s="1"/>
  <c r="J1250" i="1" a="1"/>
  <c r="I1250" i="1" a="1"/>
  <c r="K1250" i="1" a="1"/>
  <c r="K1254" i="1" s="1"/>
  <c r="G1250" i="1" a="1"/>
  <c r="G1252" i="1" s="1"/>
  <c r="H1250" i="1" a="1"/>
  <c r="H1252" i="1" s="1"/>
  <c r="F1250" i="1" a="1"/>
  <c r="E1250" i="1" a="1"/>
  <c r="E1254" i="1" s="1"/>
  <c r="E1251" i="1"/>
  <c r="BP1238" i="1" a="1"/>
  <c r="BP1238" i="1" s="1"/>
  <c r="BN1238" i="1" a="1"/>
  <c r="BI1238" i="1" a="1"/>
  <c r="BM1238" i="1" a="1"/>
  <c r="BM1242" i="1" s="1"/>
  <c r="BL1238" i="1" a="1"/>
  <c r="BL1238" i="1" s="1"/>
  <c r="BE1238" i="1" a="1"/>
  <c r="BH1238" i="1" a="1"/>
  <c r="BH1239" i="1" s="1"/>
  <c r="BH1245" i="1"/>
  <c r="BB1238" i="1" a="1"/>
  <c r="AV1238" i="1" a="1"/>
  <c r="BG1238" i="1" a="1"/>
  <c r="BG1239" i="1" s="1"/>
  <c r="BC1238" i="1" a="1"/>
  <c r="BJ1238" i="1" a="1"/>
  <c r="BJ1242" i="1" s="1"/>
  <c r="BA1238" i="1" a="1"/>
  <c r="BA1238" i="1" s="1"/>
  <c r="BF1238" i="1" a="1"/>
  <c r="BF1238" i="1" s="1"/>
  <c r="BF1246" i="1"/>
  <c r="AZ1238" i="1" a="1"/>
  <c r="AZ1249" i="1" s="1"/>
  <c r="AX1238" i="1" a="1"/>
  <c r="AX1242" i="1" s="1"/>
  <c r="AX1241" i="1"/>
  <c r="BK1238" i="1" a="1"/>
  <c r="BK1240" i="1" s="1"/>
  <c r="BK1239" i="1"/>
  <c r="BK1248" i="1"/>
  <c r="BD1238" i="1" a="1"/>
  <c r="BD1239" i="1" s="1"/>
  <c r="AW1238" i="1" a="1"/>
  <c r="AW1242" i="1" s="1"/>
  <c r="BO1238" i="1" a="1"/>
  <c r="AY1238" i="1" a="1"/>
  <c r="AY1238" i="1" s="1"/>
  <c r="AH1238" i="1" a="1"/>
  <c r="AH1242" i="1" s="1"/>
  <c r="AH1243" i="1"/>
  <c r="AH1248" i="1"/>
  <c r="AF1238" i="1" a="1"/>
  <c r="S1238" i="1" a="1"/>
  <c r="S1246" i="1" s="1"/>
  <c r="AC1238" i="1" a="1"/>
  <c r="AC1238" i="1" s="1"/>
  <c r="AB1238" i="1" a="1"/>
  <c r="AB1243" i="1" s="1"/>
  <c r="AD1238" i="1" a="1"/>
  <c r="AE1238" i="1" a="1"/>
  <c r="AS1238" i="1" a="1"/>
  <c r="AS1238" i="1" s="1"/>
  <c r="AJ1238" i="1" a="1"/>
  <c r="AJ1244" i="1" s="1"/>
  <c r="AJ1247" i="1"/>
  <c r="AO1238" i="1" a="1"/>
  <c r="AO1239" i="1" s="1"/>
  <c r="AK1238" i="1" a="1"/>
  <c r="AK1238" i="1" s="1"/>
  <c r="Z1238" i="1" a="1"/>
  <c r="X1238" i="1" a="1"/>
  <c r="X1239" i="1" s="1"/>
  <c r="AU1238" i="1" a="1"/>
  <c r="AU1238" i="1" s="1"/>
  <c r="AA1238" i="1" a="1"/>
  <c r="AT1238" i="1" a="1"/>
  <c r="AG1238" i="1" a="1"/>
  <c r="AG1244" i="1" s="1"/>
  <c r="U1238" i="1" a="1"/>
  <c r="U1239" i="1" s="1"/>
  <c r="AR1238" i="1" a="1"/>
  <c r="AN1238" i="1" a="1"/>
  <c r="AN1238" i="1" s="1"/>
  <c r="AN1241" i="1"/>
  <c r="AN1245" i="1"/>
  <c r="AN1248" i="1"/>
  <c r="AL1238" i="1" a="1"/>
  <c r="AL1239" i="1" s="1"/>
  <c r="AI1238" i="1" a="1"/>
  <c r="W1238" i="1" a="1"/>
  <c r="Y1238" i="1" a="1"/>
  <c r="Y1245" i="1" s="1"/>
  <c r="T1238" i="1" a="1"/>
  <c r="AQ1238" i="1" a="1"/>
  <c r="AP1238" i="1" a="1"/>
  <c r="AP1240" i="1" s="1"/>
  <c r="AM1238" i="1" a="1"/>
  <c r="AM1243" i="1"/>
  <c r="V1238" i="1" a="1"/>
  <c r="V1241" i="1" s="1"/>
  <c r="R1238" i="1" a="1"/>
  <c r="R1239" i="1" s="1"/>
  <c r="Q1238" i="1" a="1"/>
  <c r="O1238" i="1" a="1"/>
  <c r="O1239" i="1" s="1"/>
  <c r="P1238" i="1" a="1"/>
  <c r="P1239" i="1" s="1"/>
  <c r="N1238" i="1" a="1"/>
  <c r="M1238" i="1" a="1"/>
  <c r="L1238" i="1" a="1"/>
  <c r="L1243" i="1" s="1"/>
  <c r="E1238" i="1" a="1"/>
  <c r="E1241" i="1" s="1"/>
  <c r="K1238" i="1" a="1"/>
  <c r="J1238" i="1" a="1"/>
  <c r="J1238" i="1" s="1"/>
  <c r="I1238" i="1" a="1"/>
  <c r="I1239" i="1" s="1"/>
  <c r="H1238" i="1" a="1"/>
  <c r="H1248" i="1" s="1"/>
  <c r="G1238" i="1" a="1"/>
  <c r="G1243" i="1" s="1"/>
  <c r="G1248" i="1"/>
  <c r="F1238" i="1" a="1"/>
  <c r="F1238" i="1" s="1"/>
  <c r="AA1226" i="1" a="1"/>
  <c r="AA1232" i="1" s="1"/>
  <c r="AA1231" i="1"/>
  <c r="Z1226" i="1" a="1"/>
  <c r="Y1226" i="1" a="1"/>
  <c r="Y1232" i="1" s="1"/>
  <c r="Y1233" i="1"/>
  <c r="X1226" i="1" a="1"/>
  <c r="X1226" i="1" s="1"/>
  <c r="T1226" i="1" a="1"/>
  <c r="S1226" i="1" a="1"/>
  <c r="S1230" i="1" s="1"/>
  <c r="U1226" i="1" a="1"/>
  <c r="U1233" i="1" s="1"/>
  <c r="U1228" i="1"/>
  <c r="W1226" i="1" a="1"/>
  <c r="W1236" i="1" s="1"/>
  <c r="Q1226" i="1" a="1"/>
  <c r="V1226" i="1" a="1"/>
  <c r="V1227" i="1" s="1"/>
  <c r="R1226" i="1" a="1"/>
  <c r="R1230" i="1" s="1"/>
  <c r="BN1226" i="1" a="1"/>
  <c r="BN1227" i="1" s="1"/>
  <c r="BN1234" i="1"/>
  <c r="BH1226" i="1" a="1"/>
  <c r="BH1230" i="1" s="1"/>
  <c r="BK1226" i="1" a="1"/>
  <c r="BK1226" i="1" s="1"/>
  <c r="BK1236" i="1"/>
  <c r="BJ1226" i="1" a="1"/>
  <c r="BM1226" i="1" a="1"/>
  <c r="BM1235" i="1"/>
  <c r="BL1226" i="1" a="1"/>
  <c r="BP1226" i="1" a="1"/>
  <c r="BP1231" i="1" s="1"/>
  <c r="BO1226" i="1" a="1"/>
  <c r="BI1226" i="1" a="1"/>
  <c r="BI1227" i="1" s="1"/>
  <c r="AZ1226" i="1" a="1"/>
  <c r="AZ1232" i="1" s="1"/>
  <c r="AG1226" i="1" a="1"/>
  <c r="AG1230" i="1" s="1"/>
  <c r="AG1228" i="1"/>
  <c r="AE1226" i="1" a="1"/>
  <c r="AW1226" i="1" a="1"/>
  <c r="AT1226" i="1" a="1"/>
  <c r="AT1229" i="1" s="1"/>
  <c r="AR1226" i="1" a="1"/>
  <c r="AR1233" i="1" s="1"/>
  <c r="AS1226" i="1" a="1"/>
  <c r="AS1229" i="1" s="1"/>
  <c r="AY1226" i="1" a="1"/>
  <c r="AX1226" i="1" a="1"/>
  <c r="AJ1226" i="1" a="1"/>
  <c r="AJ1232" i="1" s="1"/>
  <c r="AB1226" i="1" a="1"/>
  <c r="AH1226" i="1" a="1"/>
  <c r="AH1233" i="1" s="1"/>
  <c r="BG1226" i="1" a="1"/>
  <c r="BG1231" i="1" s="1"/>
  <c r="BG1237" i="1"/>
  <c r="BF1226" i="1" a="1"/>
  <c r="BF1229" i="1" s="1"/>
  <c r="BF1226" i="1"/>
  <c r="BF1235" i="1"/>
  <c r="AF1226" i="1" a="1"/>
  <c r="AD1226" i="1" a="1"/>
  <c r="BB1226" i="1" a="1"/>
  <c r="AV1226" i="1" a="1"/>
  <c r="AV1229" i="1" s="1"/>
  <c r="AU1226" i="1" a="1"/>
  <c r="AU1231" i="1" s="1"/>
  <c r="AN1226" i="1" a="1"/>
  <c r="AQ1226" i="1" a="1"/>
  <c r="AQ1228" i="1" s="1"/>
  <c r="AP1226" i="1" a="1"/>
  <c r="AP1226" i="1" s="1"/>
  <c r="BE1226" i="1" a="1"/>
  <c r="BA1226" i="1" a="1"/>
  <c r="BA1228" i="1" s="1"/>
  <c r="AM1226" i="1" a="1"/>
  <c r="AM1232" i="1" s="1"/>
  <c r="AO1226" i="1" a="1"/>
  <c r="AO1227" i="1" s="1"/>
  <c r="BD1226" i="1" a="1"/>
  <c r="BD1227" i="1" s="1"/>
  <c r="AC1226" i="1" a="1"/>
  <c r="AC1230" i="1" s="1"/>
  <c r="AI1226" i="1" a="1"/>
  <c r="AI1231" i="1" s="1"/>
  <c r="BC1226" i="1" a="1"/>
  <c r="BC1231" i="1" s="1"/>
  <c r="AL1226" i="1" a="1"/>
  <c r="AL1227" i="1" s="1"/>
  <c r="AK1226" i="1" a="1"/>
  <c r="AK1227" i="1" s="1"/>
  <c r="F1226" i="1" a="1"/>
  <c r="F1227" i="1" s="1"/>
  <c r="L1226" i="1" a="1"/>
  <c r="L1227" i="1" s="1"/>
  <c r="L1226" i="1"/>
  <c r="L1231" i="1"/>
  <c r="L1232" i="1"/>
  <c r="L1234" i="1"/>
  <c r="L1236" i="1"/>
  <c r="P1226" i="1" a="1"/>
  <c r="P1227" i="1" s="1"/>
  <c r="N1226" i="1" a="1"/>
  <c r="K1226" i="1" a="1"/>
  <c r="K1231" i="1" s="1"/>
  <c r="G1226" i="1" a="1"/>
  <c r="G1235" i="1" s="1"/>
  <c r="E1226" i="1" a="1"/>
  <c r="E1231" i="1" s="1"/>
  <c r="M1226" i="1" a="1"/>
  <c r="M1229" i="1" s="1"/>
  <c r="I1226" i="1" a="1"/>
  <c r="I1229" i="1" s="1"/>
  <c r="O1226" i="1" a="1"/>
  <c r="J1226" i="1" a="1"/>
  <c r="H1226" i="1" a="1"/>
  <c r="H1226" i="1" s="1"/>
  <c r="BL1214" i="1" a="1"/>
  <c r="BL1225" i="1" s="1"/>
  <c r="BP1214" i="1" a="1"/>
  <c r="BP1223" i="1" s="1"/>
  <c r="BJ1214" i="1" a="1"/>
  <c r="BJ1214" i="1" s="1"/>
  <c r="BN1214" i="1" a="1"/>
  <c r="BN1225" i="1"/>
  <c r="BI1214" i="1" a="1"/>
  <c r="BI1216" i="1" s="1"/>
  <c r="BO1214" i="1" a="1"/>
  <c r="BO1224" i="1" s="1"/>
  <c r="BK1214" i="1" a="1"/>
  <c r="BK1214" i="1" s="1"/>
  <c r="BH1214" i="1" a="1"/>
  <c r="BH1216" i="1" s="1"/>
  <c r="BG1214" i="1" a="1"/>
  <c r="BG1223" i="1" s="1"/>
  <c r="BM1214" i="1" a="1"/>
  <c r="BM1223" i="1" s="1"/>
  <c r="AK1214" i="1" a="1"/>
  <c r="AK1215" i="1" s="1"/>
  <c r="AS1214" i="1" a="1"/>
  <c r="AS1218" i="1" s="1"/>
  <c r="AC1214" i="1" a="1"/>
  <c r="AP1214" i="1" a="1"/>
  <c r="AP1219" i="1" s="1"/>
  <c r="BA1214" i="1" a="1"/>
  <c r="AT1214" i="1" a="1"/>
  <c r="AT1223" i="1" s="1"/>
  <c r="AJ1214" i="1" a="1"/>
  <c r="AJ1222" i="1" s="1"/>
  <c r="AG1214" i="1" a="1"/>
  <c r="AG1221" i="1" s="1"/>
  <c r="AM1214" i="1" a="1"/>
  <c r="AM1216" i="1" s="1"/>
  <c r="BE1214" i="1" a="1"/>
  <c r="AW1214" i="1" a="1"/>
  <c r="AW1216" i="1" s="1"/>
  <c r="AU1214" i="1" a="1"/>
  <c r="AU1216" i="1" s="1"/>
  <c r="AL1214" i="1" a="1"/>
  <c r="AD1214" i="1" a="1"/>
  <c r="AD1214" i="1" s="1"/>
  <c r="AD1220" i="1"/>
  <c r="BF1214" i="1" a="1"/>
  <c r="BF1215" i="1" s="1"/>
  <c r="BD1214" i="1" a="1"/>
  <c r="AO1214" i="1" a="1"/>
  <c r="BC1214" i="1" a="1"/>
  <c r="BC1221" i="1" s="1"/>
  <c r="AN1214" i="1" a="1"/>
  <c r="AV1214" i="1" a="1"/>
  <c r="AV1216" i="1" s="1"/>
  <c r="BB1214" i="1" a="1"/>
  <c r="AZ1214" i="1" a="1"/>
  <c r="AZ1223" i="1" s="1"/>
  <c r="AR1214" i="1" a="1"/>
  <c r="AR1215" i="1" s="1"/>
  <c r="AR1217" i="1"/>
  <c r="AR1222" i="1"/>
  <c r="AI1214" i="1" a="1"/>
  <c r="AI1220" i="1" s="1"/>
  <c r="AQ1214" i="1" a="1"/>
  <c r="AQ1216" i="1" s="1"/>
  <c r="AF1214" i="1" a="1"/>
  <c r="AF1218" i="1" s="1"/>
  <c r="AH1214" i="1" a="1"/>
  <c r="AH1216" i="1" s="1"/>
  <c r="AE1214" i="1" a="1"/>
  <c r="AE1221" i="1"/>
  <c r="AY1214" i="1" a="1"/>
  <c r="AY1215" i="1" s="1"/>
  <c r="AX1214" i="1" a="1"/>
  <c r="AX1218" i="1" s="1"/>
  <c r="AX1224" i="1"/>
  <c r="Z1214" i="1" a="1"/>
  <c r="Z1216" i="1" s="1"/>
  <c r="Z1215" i="1"/>
  <c r="W1214" i="1" a="1"/>
  <c r="W1215" i="1" s="1"/>
  <c r="V1214" i="1" a="1"/>
  <c r="S1214" i="1" a="1"/>
  <c r="S1221" i="1" s="1"/>
  <c r="Y1214" i="1" a="1"/>
  <c r="Y1219" i="1" s="1"/>
  <c r="U1214" i="1" a="1"/>
  <c r="U1220" i="1" s="1"/>
  <c r="R1214" i="1" a="1"/>
  <c r="R1215" i="1" s="1"/>
  <c r="T1214" i="1" a="1"/>
  <c r="Q1214" i="1" a="1"/>
  <c r="Q1216" i="1" s="1"/>
  <c r="X1214" i="1" a="1"/>
  <c r="X1217" i="1" s="1"/>
  <c r="AB1214" i="1" a="1"/>
  <c r="AB1215" i="1" s="1"/>
  <c r="AA1214" i="1" a="1"/>
  <c r="AA1215" i="1" s="1"/>
  <c r="H1214" i="1" a="1"/>
  <c r="H1214" i="1" s="1"/>
  <c r="N1214" i="1" a="1"/>
  <c r="N1217" i="1" s="1"/>
  <c r="M1214" i="1" a="1"/>
  <c r="M1214" i="1" s="1"/>
  <c r="P1214" i="1" a="1"/>
  <c r="P1220" i="1" s="1"/>
  <c r="P1216" i="1"/>
  <c r="P1217" i="1"/>
  <c r="P1225" i="1"/>
  <c r="G1214" i="1" a="1"/>
  <c r="G1217" i="1" s="1"/>
  <c r="G1222" i="1"/>
  <c r="I1214" i="1" a="1"/>
  <c r="I1218" i="1" s="1"/>
  <c r="I1221" i="1"/>
  <c r="I1222" i="1"/>
  <c r="I1223" i="1"/>
  <c r="F1214" i="1" a="1"/>
  <c r="F1215" i="1" s="1"/>
  <c r="E1214" i="1" a="1"/>
  <c r="E1216" i="1" s="1"/>
  <c r="O1214" i="1" a="1"/>
  <c r="K1214" i="1" a="1"/>
  <c r="K1214" i="1" s="1"/>
  <c r="L1214" i="1" a="1"/>
  <c r="J1214" i="1" a="1"/>
  <c r="O1202" i="1" a="1"/>
  <c r="O1202" i="1" s="1"/>
  <c r="K1202" i="1" a="1"/>
  <c r="K1209" i="1" s="1"/>
  <c r="J1202" i="1" a="1"/>
  <c r="I1202" i="1" a="1"/>
  <c r="I1207" i="1" s="1"/>
  <c r="G1202" i="1" a="1"/>
  <c r="G1206" i="1" s="1"/>
  <c r="E1202" i="1" a="1"/>
  <c r="L1202" i="1" a="1"/>
  <c r="L1206" i="1" s="1"/>
  <c r="F1202" i="1" a="1"/>
  <c r="N1202" i="1" a="1"/>
  <c r="N1202" i="1" s="1"/>
  <c r="M1202" i="1" a="1"/>
  <c r="M1209" i="1" s="1"/>
  <c r="H1202" i="1" a="1"/>
  <c r="H1208" i="1" s="1"/>
  <c r="P1202" i="1" a="1"/>
  <c r="P1207" i="1" s="1"/>
  <c r="P1190" i="1" a="1"/>
  <c r="P1193" i="1" s="1"/>
  <c r="N1190" i="1" a="1"/>
  <c r="N1196" i="1" s="1"/>
  <c r="M1190" i="1" a="1"/>
  <c r="M1191" i="1" s="1"/>
  <c r="L1190" i="1" a="1"/>
  <c r="L1194" i="1" s="1"/>
  <c r="K1190" i="1" a="1"/>
  <c r="E1190" i="1" a="1"/>
  <c r="J1190" i="1" a="1"/>
  <c r="J1197" i="1" s="1"/>
  <c r="F1190" i="1" a="1"/>
  <c r="F1195" i="1" s="1"/>
  <c r="O1190" i="1" a="1"/>
  <c r="O1193" i="1" s="1"/>
  <c r="I1190" i="1" a="1"/>
  <c r="H1190" i="1" a="1"/>
  <c r="H1191" i="1" s="1"/>
  <c r="G1190" i="1" a="1"/>
  <c r="G1194" i="1" s="1"/>
  <c r="P1178" i="1" a="1"/>
  <c r="P1178" i="1" s="1"/>
  <c r="O1178" i="1" a="1"/>
  <c r="O1179" i="1" s="1"/>
  <c r="M1178" i="1" a="1"/>
  <c r="N1178" i="1" a="1"/>
  <c r="N1183" i="1" s="1"/>
  <c r="K1178" i="1" a="1"/>
  <c r="K1185" i="1" s="1"/>
  <c r="I1178" i="1" a="1"/>
  <c r="I1178" i="1" s="1"/>
  <c r="I1185" i="1"/>
  <c r="J1178" i="1" a="1"/>
  <c r="J1179" i="1" s="1"/>
  <c r="H1178" i="1" a="1"/>
  <c r="H1189" i="1" s="1"/>
  <c r="G1178" i="1" a="1"/>
  <c r="G1178" i="1" s="1"/>
  <c r="F1178" i="1" a="1"/>
  <c r="F1185" i="1" s="1"/>
  <c r="F1179" i="1"/>
  <c r="E1178" i="1" a="1"/>
  <c r="E1183" i="1" s="1"/>
  <c r="L1178" i="1" a="1"/>
  <c r="L1183" i="1" s="1"/>
  <c r="L1185" i="1"/>
  <c r="K1166" i="1" a="1"/>
  <c r="K1169" i="1" s="1"/>
  <c r="K1176" i="1"/>
  <c r="F1166" i="1" a="1"/>
  <c r="F1172" i="1" s="1"/>
  <c r="E1166" i="1" a="1"/>
  <c r="E1167" i="1" s="1"/>
  <c r="H1166" i="1" a="1"/>
  <c r="H1170" i="1" s="1"/>
  <c r="N1166" i="1" a="1"/>
  <c r="L1166" i="1" a="1"/>
  <c r="L1167" i="1" s="1"/>
  <c r="I1166" i="1" a="1"/>
  <c r="G1166" i="1" a="1"/>
  <c r="G1171" i="1" s="1"/>
  <c r="O1166" i="1" a="1"/>
  <c r="P1166" i="1" a="1"/>
  <c r="P1173" i="1"/>
  <c r="J1166" i="1" a="1"/>
  <c r="J1167" i="1" s="1"/>
  <c r="M1166" i="1" a="1"/>
  <c r="M1170" i="1" s="1"/>
  <c r="BB1154" i="1" a="1"/>
  <c r="BB1154" i="1" s="1"/>
  <c r="BB1160" i="1"/>
  <c r="BN1154" i="1" a="1"/>
  <c r="BN1161" i="1" s="1"/>
  <c r="BH1154" i="1" a="1"/>
  <c r="BE1154" i="1" a="1"/>
  <c r="BE1162" i="1" s="1"/>
  <c r="BO1154" i="1" a="1"/>
  <c r="BO1158" i="1" s="1"/>
  <c r="BK1154" i="1" a="1"/>
  <c r="BK1162" i="1" s="1"/>
  <c r="BD1154" i="1" a="1"/>
  <c r="BJ1154" i="1" a="1"/>
  <c r="BJ1156" i="1" s="1"/>
  <c r="BM1154" i="1" a="1"/>
  <c r="BG1154" i="1" a="1"/>
  <c r="BG1154" i="1" s="1"/>
  <c r="BC1154" i="1" a="1"/>
  <c r="BC1160" i="1" s="1"/>
  <c r="BC1156" i="1"/>
  <c r="BF1154" i="1" a="1"/>
  <c r="BP1154" i="1" a="1"/>
  <c r="BL1154" i="1" a="1"/>
  <c r="BL1162" i="1" s="1"/>
  <c r="BI1154" i="1" a="1"/>
  <c r="AV1154" i="1" a="1"/>
  <c r="AV1157" i="1" s="1"/>
  <c r="AU1154" i="1" a="1"/>
  <c r="AU1155" i="1" s="1"/>
  <c r="AO1154" i="1" a="1"/>
  <c r="AO1160" i="1" s="1"/>
  <c r="AN1154" i="1" a="1"/>
  <c r="AS1154" i="1" a="1"/>
  <c r="AS1161" i="1" s="1"/>
  <c r="AK1154" i="1" a="1"/>
  <c r="AK1159" i="1" s="1"/>
  <c r="AR1154" i="1" a="1"/>
  <c r="AR1159" i="1" s="1"/>
  <c r="AG1154" i="1" a="1"/>
  <c r="AG1158" i="1" s="1"/>
  <c r="AL1154" i="1" a="1"/>
  <c r="AH1154" i="1" a="1"/>
  <c r="AH1162" i="1" s="1"/>
  <c r="AH1157" i="1"/>
  <c r="AF1154" i="1" a="1"/>
  <c r="AF1158" i="1" s="1"/>
  <c r="AA1154" i="1" a="1"/>
  <c r="AA1156" i="1" s="1"/>
  <c r="AT1154" i="1" a="1"/>
  <c r="AT1164" i="1" s="1"/>
  <c r="AQ1154" i="1" a="1"/>
  <c r="AC1154" i="1" a="1"/>
  <c r="AC1163" i="1" s="1"/>
  <c r="AP1154" i="1" a="1"/>
  <c r="AP1154" i="1" s="1"/>
  <c r="AP1162" i="1"/>
  <c r="AD1154" i="1" a="1"/>
  <c r="AD1160" i="1"/>
  <c r="AJ1154" i="1" a="1"/>
  <c r="AJ1156" i="1" s="1"/>
  <c r="AJ1160" i="1"/>
  <c r="AE1154" i="1" a="1"/>
  <c r="AE1158" i="1" s="1"/>
  <c r="BA1154" i="1" a="1"/>
  <c r="AM1154" i="1" a="1"/>
  <c r="AI1154" i="1" a="1"/>
  <c r="AZ1154" i="1" a="1"/>
  <c r="AZ1158" i="1" s="1"/>
  <c r="AB1154" i="1" a="1"/>
  <c r="AB1157" i="1"/>
  <c r="AY1154" i="1" a="1"/>
  <c r="AY1157" i="1" s="1"/>
  <c r="AY1165" i="1"/>
  <c r="AX1154" i="1" a="1"/>
  <c r="AX1159" i="1" s="1"/>
  <c r="AX1164" i="1"/>
  <c r="AW1154" i="1" a="1"/>
  <c r="AW1161" i="1" s="1"/>
  <c r="W1154" i="1" a="1"/>
  <c r="W1163" i="1" s="1"/>
  <c r="T1154" i="1" a="1"/>
  <c r="T1156" i="1" s="1"/>
  <c r="S1154" i="1" a="1"/>
  <c r="S1159" i="1" s="1"/>
  <c r="S1156" i="1"/>
  <c r="Z1154" i="1" a="1"/>
  <c r="Z1155" i="1" s="1"/>
  <c r="X1154" i="1" a="1"/>
  <c r="X1163" i="1" s="1"/>
  <c r="Y1154" i="1" a="1"/>
  <c r="Y1155" i="1" s="1"/>
  <c r="U1154" i="1" a="1"/>
  <c r="U1159" i="1" s="1"/>
  <c r="U1164" i="1"/>
  <c r="V1154" i="1" a="1"/>
  <c r="V1161" i="1" s="1"/>
  <c r="R1154" i="1" a="1"/>
  <c r="R1154" i="1" s="1"/>
  <c r="Q1154" i="1" a="1"/>
  <c r="Q1161" i="1" s="1"/>
  <c r="N1154" i="1" a="1"/>
  <c r="O1154" i="1" a="1"/>
  <c r="O1156" i="1" s="1"/>
  <c r="I1154" i="1" a="1"/>
  <c r="H1154" i="1" a="1"/>
  <c r="P1154" i="1" a="1"/>
  <c r="K1154" i="1" a="1"/>
  <c r="K1161" i="1" s="1"/>
  <c r="J1154" i="1" a="1"/>
  <c r="J1156" i="1" s="1"/>
  <c r="M1154" i="1" a="1"/>
  <c r="M1161" i="1" s="1"/>
  <c r="L1154" i="1" a="1"/>
  <c r="L1154" i="1" s="1"/>
  <c r="L1156" i="1"/>
  <c r="L1161" i="1"/>
  <c r="G1154" i="1" a="1"/>
  <c r="G1158" i="1" s="1"/>
  <c r="G1157" i="1"/>
  <c r="F1154" i="1" a="1"/>
  <c r="F1157" i="1" s="1"/>
  <c r="F1159" i="1"/>
  <c r="E1154" i="1" a="1"/>
  <c r="E1154" i="1" s="1"/>
  <c r="BP1142" i="1" a="1"/>
  <c r="BP1147" i="1" s="1"/>
  <c r="BN1142" i="1" a="1"/>
  <c r="BN1146" i="1" s="1"/>
  <c r="BN1148" i="1"/>
  <c r="BN1151" i="1"/>
  <c r="BM1142" i="1" a="1"/>
  <c r="BO1142" i="1" a="1"/>
  <c r="BO1149" i="1" s="1"/>
  <c r="BL1142" i="1" a="1"/>
  <c r="BL1145" i="1" s="1"/>
  <c r="AV1142" i="1" a="1"/>
  <c r="AV1148" i="1" s="1"/>
  <c r="BA1142" i="1" a="1"/>
  <c r="BA1148" i="1" s="1"/>
  <c r="AZ1142" i="1" a="1"/>
  <c r="AZ1142" i="1" s="1"/>
  <c r="AW1142" i="1" a="1"/>
  <c r="AW1143" i="1" s="1"/>
  <c r="AR1142" i="1" a="1"/>
  <c r="AQ1142" i="1" a="1"/>
  <c r="AQ1143" i="1" s="1"/>
  <c r="AP1142" i="1" a="1"/>
  <c r="AP1147" i="1" s="1"/>
  <c r="AP1146" i="1"/>
  <c r="AP1148" i="1"/>
  <c r="AP1152" i="1"/>
  <c r="AK1142" i="1" a="1"/>
  <c r="AF1142" i="1" a="1"/>
  <c r="AN1142" i="1" a="1"/>
  <c r="AN1146" i="1" s="1"/>
  <c r="AM1142" i="1" a="1"/>
  <c r="AO1142" i="1" a="1"/>
  <c r="AO1144" i="1" s="1"/>
  <c r="AH1142" i="1" a="1"/>
  <c r="AH1143" i="1" s="1"/>
  <c r="AJ1142" i="1" a="1"/>
  <c r="AG1142" i="1" a="1"/>
  <c r="BK1142" i="1" a="1"/>
  <c r="BE1142" i="1" a="1"/>
  <c r="AX1142" i="1" a="1"/>
  <c r="AX1146" i="1" s="1"/>
  <c r="BJ1142" i="1" a="1"/>
  <c r="BJ1150" i="1" s="1"/>
  <c r="BI1142" i="1" a="1"/>
  <c r="BI1151" i="1" s="1"/>
  <c r="AS1142" i="1" a="1"/>
  <c r="AS1151" i="1" s="1"/>
  <c r="AS1143" i="1"/>
  <c r="BH1142" i="1" a="1"/>
  <c r="BH1153" i="1" s="1"/>
  <c r="AT1142" i="1" a="1"/>
  <c r="AT1145" i="1" s="1"/>
  <c r="BG1142" i="1" a="1"/>
  <c r="BG1148" i="1" s="1"/>
  <c r="BG1149" i="1"/>
  <c r="BF1142" i="1" a="1"/>
  <c r="BF1145" i="1" s="1"/>
  <c r="AL1142" i="1" a="1"/>
  <c r="BD1142" i="1" a="1"/>
  <c r="BD1152" i="1" s="1"/>
  <c r="BC1142" i="1" a="1"/>
  <c r="BC1151" i="1" s="1"/>
  <c r="BB1142" i="1" a="1"/>
  <c r="BB1145" i="1" s="1"/>
  <c r="BB1150" i="1"/>
  <c r="AY1142" i="1" a="1"/>
  <c r="AU1142" i="1" a="1"/>
  <c r="AI1142" i="1" a="1"/>
  <c r="AI1149" i="1" s="1"/>
  <c r="AE1142" i="1" a="1"/>
  <c r="AD1142" i="1" a="1"/>
  <c r="S1142" i="1" a="1"/>
  <c r="S1149" i="1" s="1"/>
  <c r="AC1142" i="1" a="1"/>
  <c r="AC1149" i="1" s="1"/>
  <c r="AB1142" i="1" a="1"/>
  <c r="AB1145" i="1" s="1"/>
  <c r="AB1144" i="1"/>
  <c r="AB1150" i="1"/>
  <c r="Z1142" i="1" a="1"/>
  <c r="Z1153" i="1" s="1"/>
  <c r="R1142" i="1" a="1"/>
  <c r="AA1142" i="1" a="1"/>
  <c r="AA1152" i="1" s="1"/>
  <c r="Y1142" i="1" a="1"/>
  <c r="Y1142" i="1" s="1"/>
  <c r="Y1144" i="1"/>
  <c r="Y1148" i="1"/>
  <c r="W1142" i="1" a="1"/>
  <c r="W1145" i="1" s="1"/>
  <c r="X1142" i="1" a="1"/>
  <c r="X1144" i="1" s="1"/>
  <c r="U1142" i="1" a="1"/>
  <c r="U1143" i="1" s="1"/>
  <c r="T1142" i="1" a="1"/>
  <c r="Q1142" i="1" a="1"/>
  <c r="V1142" i="1" a="1"/>
  <c r="H1142" i="1" a="1"/>
  <c r="G1142" i="1" a="1"/>
  <c r="F1142" i="1" a="1"/>
  <c r="F1142" i="1" s="1"/>
  <c r="E1142" i="1" a="1"/>
  <c r="K1142" i="1" a="1"/>
  <c r="K1151" i="1" s="1"/>
  <c r="J1142" i="1" a="1"/>
  <c r="O1142" i="1" a="1"/>
  <c r="M1142" i="1" a="1"/>
  <c r="M1142" i="1" s="1"/>
  <c r="N1142" i="1" a="1"/>
  <c r="N1144" i="1" s="1"/>
  <c r="N1147" i="1"/>
  <c r="I1142" i="1" a="1"/>
  <c r="I1142" i="1" s="1"/>
  <c r="I1150" i="1"/>
  <c r="L1142" i="1" a="1"/>
  <c r="L1145" i="1" s="1"/>
  <c r="L1149" i="1"/>
  <c r="P1142" i="1" a="1"/>
  <c r="L1130" i="1" a="1"/>
  <c r="M1130" i="1" a="1"/>
  <c r="J1130" i="1" a="1"/>
  <c r="K1130" i="1" a="1"/>
  <c r="K1130" i="1" s="1"/>
  <c r="I1130" i="1" a="1"/>
  <c r="P1130" i="1" a="1"/>
  <c r="O1130" i="1" a="1"/>
  <c r="O1132" i="1"/>
  <c r="N1130" i="1" a="1"/>
  <c r="N1134" i="1" s="1"/>
  <c r="H1130" i="1" a="1"/>
  <c r="H1131" i="1" s="1"/>
  <c r="H1131" i="17" s="1"/>
  <c r="H1136" i="1"/>
  <c r="G1130" i="1" a="1"/>
  <c r="G1141" i="1" s="1"/>
  <c r="F1130" i="1" a="1"/>
  <c r="E1130" i="1" a="1"/>
  <c r="BL1118" i="1" a="1"/>
  <c r="BL1121" i="1" s="1"/>
  <c r="BK1118" i="1" a="1"/>
  <c r="AM1118" i="1" a="1"/>
  <c r="AM1119" i="1" s="1"/>
  <c r="BJ1118" i="1" a="1"/>
  <c r="BJ1121" i="1" s="1"/>
  <c r="AS1118" i="1" a="1"/>
  <c r="BG1118" i="1" a="1"/>
  <c r="BG1122" i="1" s="1"/>
  <c r="AU1118" i="1" a="1"/>
  <c r="AU1123" i="1" s="1"/>
  <c r="AU1125" i="1"/>
  <c r="BF1118" i="1" a="1"/>
  <c r="BD1118" i="1" a="1"/>
  <c r="BB1118" i="1" a="1"/>
  <c r="BB1119" i="1" s="1"/>
  <c r="AQ1118" i="1" a="1"/>
  <c r="AQ1128" i="1" s="1"/>
  <c r="AO1118" i="1" a="1"/>
  <c r="AO1119" i="1" s="1"/>
  <c r="AN1118" i="1" a="1"/>
  <c r="AN1120" i="1" s="1"/>
  <c r="BC1118" i="1" a="1"/>
  <c r="BC1119" i="1" s="1"/>
  <c r="AT1118" i="1" a="1"/>
  <c r="AW1118" i="1" a="1"/>
  <c r="AL1118" i="1" a="1"/>
  <c r="AY1118" i="1" a="1"/>
  <c r="AY1127" i="1" s="1"/>
  <c r="AR1118" i="1" a="1"/>
  <c r="AR1119" i="1" s="1"/>
  <c r="AV1118" i="1" a="1"/>
  <c r="BI1118" i="1" a="1"/>
  <c r="BH1118" i="1" a="1"/>
  <c r="BH1129" i="1" s="1"/>
  <c r="BP1118" i="1" a="1"/>
  <c r="BP1128" i="1" s="1"/>
  <c r="BO1118" i="1" a="1"/>
  <c r="BO1129" i="1" s="1"/>
  <c r="AZ1118" i="1" a="1"/>
  <c r="AZ1121" i="1" s="1"/>
  <c r="AP1118" i="1" a="1"/>
  <c r="BN1118" i="1" a="1"/>
  <c r="BA1118" i="1" a="1"/>
  <c r="BA1127" i="1" s="1"/>
  <c r="BM1118" i="1" a="1"/>
  <c r="BE1118" i="1" a="1"/>
  <c r="BE1119" i="1" s="1"/>
  <c r="AX1118" i="1" a="1"/>
  <c r="T1118" i="1" a="1"/>
  <c r="Z1118" i="1" a="1"/>
  <c r="Z1118" i="1" s="1"/>
  <c r="AK1118" i="1" a="1"/>
  <c r="AK1128" i="1" s="1"/>
  <c r="AK1120" i="1"/>
  <c r="AJ1118" i="1" a="1"/>
  <c r="AJ1119" i="1" s="1"/>
  <c r="AJ1121" i="1"/>
  <c r="AI1118" i="1" a="1"/>
  <c r="AI1122" i="1" s="1"/>
  <c r="AH1118" i="1" a="1"/>
  <c r="AH1121" i="1" s="1"/>
  <c r="AH1129" i="1"/>
  <c r="Q1118" i="1" a="1"/>
  <c r="Q1118" i="1" s="1"/>
  <c r="AG1118" i="1" a="1"/>
  <c r="AG1118" i="1" s="1"/>
  <c r="AC1118" i="1" a="1"/>
  <c r="U1118" i="1" a="1"/>
  <c r="U1118" i="1" s="1"/>
  <c r="AF1118" i="1" a="1"/>
  <c r="AF1124" i="1" s="1"/>
  <c r="AE1118" i="1" a="1"/>
  <c r="Y1118" i="1" a="1"/>
  <c r="AD1118" i="1" a="1"/>
  <c r="AD1120" i="1" s="1"/>
  <c r="AB1118" i="1" a="1"/>
  <c r="R1118" i="1" a="1"/>
  <c r="R1123" i="1" s="1"/>
  <c r="AA1118" i="1" a="1"/>
  <c r="AA1120" i="1" s="1"/>
  <c r="X1118" i="1" a="1"/>
  <c r="X1127" i="1" s="1"/>
  <c r="W1118" i="1" a="1"/>
  <c r="S1118" i="1" a="1"/>
  <c r="S1126" i="1" s="1"/>
  <c r="V1118" i="1" a="1"/>
  <c r="N1118" i="1" a="1"/>
  <c r="N1119" i="1" s="1"/>
  <c r="N1125" i="1"/>
  <c r="L1118" i="1" a="1"/>
  <c r="I1118" i="1" a="1"/>
  <c r="I1123" i="1" s="1"/>
  <c r="O1118" i="1" a="1"/>
  <c r="M1118" i="1" a="1"/>
  <c r="M1125" i="1" s="1"/>
  <c r="H1118" i="1" a="1"/>
  <c r="J1118" i="1" a="1"/>
  <c r="K1118" i="1" a="1"/>
  <c r="K1123" i="1" s="1"/>
  <c r="P1118" i="1" a="1"/>
  <c r="P1120" i="1" s="1"/>
  <c r="F1118" i="1" a="1"/>
  <c r="F1122" i="1"/>
  <c r="E1118" i="1" a="1"/>
  <c r="G1118" i="1" a="1"/>
  <c r="G1121" i="1" s="1"/>
  <c r="N1106" i="1" a="1"/>
  <c r="N1110" i="1" s="1"/>
  <c r="E1106" i="1" a="1"/>
  <c r="J1106" i="1" a="1"/>
  <c r="K1106" i="1" a="1"/>
  <c r="K1107" i="1" s="1"/>
  <c r="K1110" i="1"/>
  <c r="K1116" i="1"/>
  <c r="F1106" i="1" a="1"/>
  <c r="G1106" i="1" a="1"/>
  <c r="G1111" i="1" s="1"/>
  <c r="P1106" i="1" a="1"/>
  <c r="L1106" i="1" a="1"/>
  <c r="I1106" i="1" a="1"/>
  <c r="O1106" i="1" a="1"/>
  <c r="M1106" i="1" a="1"/>
  <c r="M1110" i="1" s="1"/>
  <c r="M1110" i="17" s="1"/>
  <c r="M1116" i="1"/>
  <c r="H1106" i="1" a="1"/>
  <c r="H1113" i="1" s="1"/>
  <c r="AX1094" i="1" a="1"/>
  <c r="BL1094" i="1" a="1"/>
  <c r="BL1099" i="1" s="1"/>
  <c r="BL1105" i="1"/>
  <c r="BC1094" i="1" a="1"/>
  <c r="BC1095" i="1" s="1"/>
  <c r="BK1094" i="1" a="1"/>
  <c r="BB1094" i="1" a="1"/>
  <c r="BB1098" i="1" s="1"/>
  <c r="AU1094" i="1" a="1"/>
  <c r="AU1096" i="1" s="1"/>
  <c r="BH1094" i="1" a="1"/>
  <c r="BE1094" i="1" a="1"/>
  <c r="BE1095" i="1" s="1"/>
  <c r="AZ1094" i="1" a="1"/>
  <c r="AZ1096" i="1" s="1"/>
  <c r="AZ1097" i="1"/>
  <c r="AZ1105" i="1"/>
  <c r="AW1094" i="1" a="1"/>
  <c r="AW1099" i="1" s="1"/>
  <c r="AW1098" i="1"/>
  <c r="BM1094" i="1" a="1"/>
  <c r="BM1103" i="1" s="1"/>
  <c r="BD1094" i="1" a="1"/>
  <c r="BD1102" i="1" s="1"/>
  <c r="BO1094" i="1" a="1"/>
  <c r="AV1094" i="1" a="1"/>
  <c r="AV1096" i="1" s="1"/>
  <c r="AV1098" i="1"/>
  <c r="BJ1094" i="1" a="1"/>
  <c r="BI1094" i="1" a="1"/>
  <c r="BI1101" i="1" s="1"/>
  <c r="BP1094" i="1" a="1"/>
  <c r="BP1094" i="1" s="1"/>
  <c r="BG1094" i="1" a="1"/>
  <c r="BF1094" i="1" a="1"/>
  <c r="BF1097" i="1" s="1"/>
  <c r="BA1094" i="1" a="1"/>
  <c r="BA1097" i="1" s="1"/>
  <c r="BA1094" i="1"/>
  <c r="BN1094" i="1" a="1"/>
  <c r="AY1094" i="1" a="1"/>
  <c r="AY1096" i="1" s="1"/>
  <c r="AL1094" i="1" a="1"/>
  <c r="AL1096" i="1" s="1"/>
  <c r="AL1099" i="1"/>
  <c r="AB1094" i="1" a="1"/>
  <c r="AB1094" i="1" s="1"/>
  <c r="AB1099" i="1"/>
  <c r="AB1104" i="1"/>
  <c r="AH1094" i="1" a="1"/>
  <c r="AH1103" i="1" s="1"/>
  <c r="V1094" i="1" a="1"/>
  <c r="AC1094" i="1" a="1"/>
  <c r="AG1094" i="1" a="1"/>
  <c r="AG1101" i="1" s="1"/>
  <c r="AG1103" i="1"/>
  <c r="Y1094" i="1" a="1"/>
  <c r="Y1105" i="1" s="1"/>
  <c r="AF1094" i="1" a="1"/>
  <c r="AD1094" i="1" a="1"/>
  <c r="AE1094" i="1" a="1"/>
  <c r="AE1100" i="1" s="1"/>
  <c r="AE1104" i="1"/>
  <c r="AE1105" i="1"/>
  <c r="AA1094" i="1" a="1"/>
  <c r="AA1105" i="1" s="1"/>
  <c r="AA1102" i="1"/>
  <c r="AT1094" i="1" a="1"/>
  <c r="AT1098" i="1" s="1"/>
  <c r="U1094" i="1" a="1"/>
  <c r="U1098" i="1" s="1"/>
  <c r="U1096" i="1"/>
  <c r="AS1094" i="1" a="1"/>
  <c r="AS1095" i="1" s="1"/>
  <c r="AQ1094" i="1" a="1"/>
  <c r="X1094" i="1" a="1"/>
  <c r="X1096" i="1" s="1"/>
  <c r="T1094" i="1" a="1"/>
  <c r="T1098" i="1" s="1"/>
  <c r="AI1094" i="1" a="1"/>
  <c r="AI1094" i="1" s="1"/>
  <c r="AI1096" i="1"/>
  <c r="AI1099" i="1"/>
  <c r="AI1105" i="1"/>
  <c r="AJ1094" i="1" a="1"/>
  <c r="W1094" i="1" a="1"/>
  <c r="AR1094" i="1" a="1"/>
  <c r="AR1095" i="1" s="1"/>
  <c r="AP1094" i="1" a="1"/>
  <c r="R1094" i="1" a="1"/>
  <c r="AO1094" i="1" a="1"/>
  <c r="AO1095" i="1" s="1"/>
  <c r="AO1101" i="1"/>
  <c r="Z1094" i="1" a="1"/>
  <c r="Z1102" i="1" s="1"/>
  <c r="Z1099" i="1"/>
  <c r="Q1094" i="1" a="1"/>
  <c r="Q1102" i="1" s="1"/>
  <c r="AM1094" i="1" a="1"/>
  <c r="AM1097" i="1" s="1"/>
  <c r="AM1104" i="1"/>
  <c r="AK1094" i="1" a="1"/>
  <c r="AK1099" i="1" s="1"/>
  <c r="AN1094" i="1" a="1"/>
  <c r="AN1098" i="1" s="1"/>
  <c r="AN1096" i="1"/>
  <c r="S1094" i="1" a="1"/>
  <c r="S1094" i="1" s="1"/>
  <c r="O1094" i="1" a="1"/>
  <c r="F1094" i="1" a="1"/>
  <c r="F1096" i="1" s="1"/>
  <c r="K1094" i="1" a="1"/>
  <c r="E1094" i="1" a="1"/>
  <c r="P1094" i="1" a="1"/>
  <c r="P1094" i="1" s="1"/>
  <c r="L1094" i="1" a="1"/>
  <c r="L1095" i="1" s="1"/>
  <c r="G1094" i="1" a="1"/>
  <c r="G1098" i="1" s="1"/>
  <c r="G1098" i="17" s="1"/>
  <c r="H1094" i="1" a="1"/>
  <c r="M1094" i="1" a="1"/>
  <c r="M1095" i="1" s="1"/>
  <c r="M1095" i="17" s="1"/>
  <c r="J1094" i="1" a="1"/>
  <c r="J1095" i="1" s="1"/>
  <c r="J1098" i="1"/>
  <c r="N1094" i="1" a="1"/>
  <c r="I1094" i="1" a="1"/>
  <c r="I1104" i="1" s="1"/>
  <c r="AV1082" i="1" a="1"/>
  <c r="AV1090" i="1" s="1"/>
  <c r="AV1084" i="1"/>
  <c r="BE1082" i="1" a="1"/>
  <c r="BE1086" i="1" s="1"/>
  <c r="AS1082" i="1" a="1"/>
  <c r="BB1082" i="1" a="1"/>
  <c r="BH1082" i="1" a="1"/>
  <c r="BH1083" i="1" s="1"/>
  <c r="BP1082" i="1" a="1"/>
  <c r="BP1083" i="1" s="1"/>
  <c r="BN1082" i="1" a="1"/>
  <c r="BM1082" i="1" a="1"/>
  <c r="BO1082" i="1" a="1"/>
  <c r="AY1082" i="1" a="1"/>
  <c r="AY1086" i="1" s="1"/>
  <c r="BL1082" i="1" a="1"/>
  <c r="BL1087" i="1" s="1"/>
  <c r="BL1089" i="1"/>
  <c r="BL1093" i="1"/>
  <c r="BK1082" i="1" a="1"/>
  <c r="BK1082" i="1" s="1"/>
  <c r="BJ1082" i="1" a="1"/>
  <c r="BJ1083" i="1" s="1"/>
  <c r="BI1082" i="1" a="1"/>
  <c r="BI1083" i="1" s="1"/>
  <c r="BF1082" i="1" a="1"/>
  <c r="BF1092" i="1" s="1"/>
  <c r="BC1082" i="1" a="1"/>
  <c r="BC1090" i="1" s="1"/>
  <c r="AX1082" i="1" a="1"/>
  <c r="AW1082" i="1" a="1"/>
  <c r="AU1082" i="1" a="1"/>
  <c r="AU1084" i="1" s="1"/>
  <c r="AU1088" i="1"/>
  <c r="BG1082" i="1" a="1"/>
  <c r="BG1087" i="1" s="1"/>
  <c r="BD1082" i="1" a="1"/>
  <c r="BD1083" i="1" s="1"/>
  <c r="AT1082" i="1" a="1"/>
  <c r="AT1087" i="1" s="1"/>
  <c r="AT1085" i="1"/>
  <c r="BA1082" i="1" a="1"/>
  <c r="BA1088" i="1" s="1"/>
  <c r="AZ1082" i="1" a="1"/>
  <c r="Z1082" i="1" a="1"/>
  <c r="Z1083" i="1" s="1"/>
  <c r="Z1090" i="1"/>
  <c r="Z1093" i="1"/>
  <c r="AD1082" i="1" a="1"/>
  <c r="X1082" i="1" a="1"/>
  <c r="X1087" i="1" s="1"/>
  <c r="X1088" i="1"/>
  <c r="X1090" i="1"/>
  <c r="X1091" i="1"/>
  <c r="X1092" i="1"/>
  <c r="W1082" i="1" a="1"/>
  <c r="W1082" i="1" s="1"/>
  <c r="T1082" i="1" a="1"/>
  <c r="T1085" i="1" s="1"/>
  <c r="S1082" i="1" a="1"/>
  <c r="S1087" i="1" s="1"/>
  <c r="AQ1082" i="1" a="1"/>
  <c r="AP1082" i="1" a="1"/>
  <c r="AP1091" i="1" s="1"/>
  <c r="AI1082" i="1" a="1"/>
  <c r="AG1082" i="1" a="1"/>
  <c r="AM1082" i="1" a="1"/>
  <c r="AM1089" i="1" s="1"/>
  <c r="AE1082" i="1" a="1"/>
  <c r="AC1082" i="1" a="1"/>
  <c r="Y1082" i="1" a="1"/>
  <c r="Y1083" i="1" s="1"/>
  <c r="R1082" i="1" a="1"/>
  <c r="V1082" i="1" a="1"/>
  <c r="U1082" i="1" a="1"/>
  <c r="U1083" i="1" s="1"/>
  <c r="U1086" i="1"/>
  <c r="U1089" i="1"/>
  <c r="U1093" i="1"/>
  <c r="Q1082" i="1" a="1"/>
  <c r="AA1082" i="1" a="1"/>
  <c r="AA1087" i="1" s="1"/>
  <c r="AR1082" i="1" a="1"/>
  <c r="AR1083" i="1" s="1"/>
  <c r="AO1082" i="1" a="1"/>
  <c r="AO1083" i="1"/>
  <c r="AL1082" i="1" a="1"/>
  <c r="AL1087" i="1" s="1"/>
  <c r="AN1082" i="1" a="1"/>
  <c r="AK1082" i="1" a="1"/>
  <c r="AK1082" i="1" s="1"/>
  <c r="AB1082" i="1" a="1"/>
  <c r="AB1090" i="1" s="1"/>
  <c r="AH1082" i="1" a="1"/>
  <c r="AJ1082" i="1" a="1"/>
  <c r="AJ1082" i="1" s="1"/>
  <c r="AJ1083" i="1"/>
  <c r="AJ1089" i="1"/>
  <c r="AJ1092" i="1"/>
  <c r="AJ1093" i="1"/>
  <c r="AF1082" i="1" a="1"/>
  <c r="AF1086" i="1" s="1"/>
  <c r="N1082" i="1" a="1"/>
  <c r="O1082" i="1" a="1"/>
  <c r="P1082" i="1" a="1"/>
  <c r="P1086" i="1" s="1"/>
  <c r="P1084" i="1"/>
  <c r="K1082" i="1" a="1"/>
  <c r="J1082" i="1" a="1"/>
  <c r="J1082" i="1" s="1"/>
  <c r="H1082" i="1" a="1"/>
  <c r="E1082" i="1" a="1"/>
  <c r="E1093" i="1" s="1"/>
  <c r="F1082" i="1" a="1"/>
  <c r="F1084" i="1" s="1"/>
  <c r="M1082" i="1" a="1"/>
  <c r="M1089" i="1" s="1"/>
  <c r="L1082" i="1" a="1"/>
  <c r="I1082" i="1" a="1"/>
  <c r="G1082" i="1" a="1"/>
  <c r="G1089" i="1" s="1"/>
  <c r="M962" i="1" a="1"/>
  <c r="M968" i="1" s="1"/>
  <c r="I962" i="1" a="1"/>
  <c r="I963" i="1" s="1"/>
  <c r="L962" i="1" a="1"/>
  <c r="F962" i="1" a="1"/>
  <c r="F969" i="1" s="1"/>
  <c r="K962" i="1" a="1"/>
  <c r="H962" i="1" a="1"/>
  <c r="H973" i="1"/>
  <c r="G962" i="1" a="1"/>
  <c r="G966" i="1" s="1"/>
  <c r="G971" i="1"/>
  <c r="O962" i="1" a="1"/>
  <c r="O966" i="1" s="1"/>
  <c r="N962" i="1" a="1"/>
  <c r="N968" i="1" s="1"/>
  <c r="E962" i="1" a="1"/>
  <c r="E963" i="1" s="1"/>
  <c r="P962" i="1" a="1"/>
  <c r="P966" i="1" s="1"/>
  <c r="J962" i="1" a="1"/>
  <c r="J969" i="1" s="1"/>
  <c r="BP950" i="1" a="1"/>
  <c r="BP952" i="1" s="1"/>
  <c r="BM950" i="1" a="1"/>
  <c r="BM955" i="1" s="1"/>
  <c r="BN950" i="1" a="1"/>
  <c r="BN955" i="1" s="1"/>
  <c r="BO950" i="1" a="1"/>
  <c r="BO959" i="1" s="1"/>
  <c r="BL950" i="1" a="1"/>
  <c r="BL958" i="1" s="1"/>
  <c r="AX950" i="1" a="1"/>
  <c r="AO950" i="1" a="1"/>
  <c r="AO955" i="1" s="1"/>
  <c r="AM950" i="1" a="1"/>
  <c r="AM952" i="1" s="1"/>
  <c r="AY950" i="1" a="1"/>
  <c r="AI950" i="1" a="1"/>
  <c r="AI956" i="1" s="1"/>
  <c r="AI955" i="1"/>
  <c r="BK950" i="1" a="1"/>
  <c r="BJ950" i="1" a="1"/>
  <c r="BJ954" i="1" s="1"/>
  <c r="BJ958" i="1"/>
  <c r="AP950" i="1" a="1"/>
  <c r="AP950" i="1" s="1"/>
  <c r="AP951" i="1"/>
  <c r="AL950" i="1" a="1"/>
  <c r="AL959" i="1" s="1"/>
  <c r="AL956" i="1"/>
  <c r="BI950" i="1" a="1"/>
  <c r="AJ950" i="1" a="1"/>
  <c r="AJ952" i="1" s="1"/>
  <c r="AF950" i="1" a="1"/>
  <c r="AF955" i="1" s="1"/>
  <c r="AF950" i="1"/>
  <c r="BH950" i="1" a="1"/>
  <c r="BE950" i="1" a="1"/>
  <c r="BE953" i="1"/>
  <c r="AQ950" i="1" a="1"/>
  <c r="AQ954" i="1" s="1"/>
  <c r="BC950" i="1" a="1"/>
  <c r="BG950" i="1" a="1"/>
  <c r="BF950" i="1" a="1"/>
  <c r="BD950" i="1" a="1"/>
  <c r="BD960" i="1" s="1"/>
  <c r="BB950" i="1" a="1"/>
  <c r="AN950" i="1" a="1"/>
  <c r="AN958" i="1" s="1"/>
  <c r="BA950" i="1" a="1"/>
  <c r="BA957" i="1" s="1"/>
  <c r="AV950" i="1" a="1"/>
  <c r="AU950" i="1" a="1"/>
  <c r="AT950" i="1" a="1"/>
  <c r="AT957" i="1" s="1"/>
  <c r="AK950" i="1" a="1"/>
  <c r="AZ950" i="1" a="1"/>
  <c r="AZ955" i="1" s="1"/>
  <c r="AW950" i="1" a="1"/>
  <c r="AW950" i="1" s="1"/>
  <c r="AS950" i="1" a="1"/>
  <c r="AS951" i="1" s="1"/>
  <c r="AS952" i="1"/>
  <c r="AS958" i="1"/>
  <c r="AH950" i="1" a="1"/>
  <c r="AH961" i="1"/>
  <c r="AG950" i="1" a="1"/>
  <c r="AG961" i="1"/>
  <c r="AR950" i="1" a="1"/>
  <c r="T950" i="1" a="1"/>
  <c r="T951" i="1"/>
  <c r="AB950" i="1" a="1"/>
  <c r="S950" i="1" a="1"/>
  <c r="Q950" i="1" a="1"/>
  <c r="Q951" i="1" s="1"/>
  <c r="AA950" i="1" a="1"/>
  <c r="AA952" i="1" s="1"/>
  <c r="V950" i="1" a="1"/>
  <c r="Z950" i="1" a="1"/>
  <c r="Z953" i="1"/>
  <c r="W950" i="1" a="1"/>
  <c r="W953" i="1" s="1"/>
  <c r="Y950" i="1" a="1"/>
  <c r="Y950" i="1" s="1"/>
  <c r="Y951" i="1"/>
  <c r="X950" i="1" a="1"/>
  <c r="X951" i="1" s="1"/>
  <c r="X959" i="1"/>
  <c r="R950" i="1" a="1"/>
  <c r="R960" i="1" s="1"/>
  <c r="AE950" i="1" a="1"/>
  <c r="AE959" i="1" s="1"/>
  <c r="AD950" i="1" a="1"/>
  <c r="AD958" i="1" s="1"/>
  <c r="AC950" i="1" a="1"/>
  <c r="AC951" i="1" s="1"/>
  <c r="AC957" i="1"/>
  <c r="U950" i="1" a="1"/>
  <c r="P950" i="1" a="1"/>
  <c r="P957" i="1" s="1"/>
  <c r="N950" i="1" a="1"/>
  <c r="N956" i="1" s="1"/>
  <c r="J950" i="1" a="1"/>
  <c r="J955" i="1"/>
  <c r="M950" i="1" a="1"/>
  <c r="M952" i="1" s="1"/>
  <c r="I950" i="1" a="1"/>
  <c r="I959" i="1" s="1"/>
  <c r="G950" i="1" a="1"/>
  <c r="G950" i="1" s="1"/>
  <c r="G957" i="1"/>
  <c r="E950" i="1" a="1"/>
  <c r="E954" i="1"/>
  <c r="H950" i="1" a="1"/>
  <c r="H960" i="1" s="1"/>
  <c r="O950" i="1" a="1"/>
  <c r="O954" i="1" s="1"/>
  <c r="O957" i="1"/>
  <c r="K950" i="1" a="1"/>
  <c r="K952" i="1" s="1"/>
  <c r="L950" i="1" a="1"/>
  <c r="L953" i="1" s="1"/>
  <c r="F950" i="1" a="1"/>
  <c r="F958" i="1" s="1"/>
  <c r="F952" i="1"/>
  <c r="BD938" i="1" a="1"/>
  <c r="BO938" i="1" a="1"/>
  <c r="BO946" i="1" s="1"/>
  <c r="BE938" i="1" a="1"/>
  <c r="BE939" i="1" s="1"/>
  <c r="BN938" i="1" a="1"/>
  <c r="BA938" i="1" a="1"/>
  <c r="AM938" i="1" a="1"/>
  <c r="AM948" i="1" s="1"/>
  <c r="AP938" i="1" a="1"/>
  <c r="AP943" i="1"/>
  <c r="AN938" i="1" a="1"/>
  <c r="AN946" i="1" s="1"/>
  <c r="BI938" i="1" a="1"/>
  <c r="BI941" i="1" s="1"/>
  <c r="AR938" i="1" a="1"/>
  <c r="AR943" i="1" s="1"/>
  <c r="AO938" i="1" a="1"/>
  <c r="AO939" i="1" s="1"/>
  <c r="AO944" i="1"/>
  <c r="BM938" i="1" a="1"/>
  <c r="BM938" i="1" s="1"/>
  <c r="BM947" i="1"/>
  <c r="BC938" i="1" a="1"/>
  <c r="BC940" i="1" s="1"/>
  <c r="BK938" i="1" a="1"/>
  <c r="AL938" i="1" a="1"/>
  <c r="AL948" i="1" s="1"/>
  <c r="BJ938" i="1" a="1"/>
  <c r="AU938" i="1" a="1"/>
  <c r="AU944" i="1" s="1"/>
  <c r="AS938" i="1" a="1"/>
  <c r="AS940" i="1"/>
  <c r="AT938" i="1" a="1"/>
  <c r="AT941" i="1" s="1"/>
  <c r="BG938" i="1" a="1"/>
  <c r="BB938" i="1" a="1"/>
  <c r="BB939" i="1" s="1"/>
  <c r="AX938" i="1" a="1"/>
  <c r="AX942" i="1" s="1"/>
  <c r="AY938" i="1" a="1"/>
  <c r="AW938" i="1" a="1"/>
  <c r="AW944" i="1" s="1"/>
  <c r="BP938" i="1" a="1"/>
  <c r="BP938" i="1" s="1"/>
  <c r="BP946" i="1"/>
  <c r="BL938" i="1" a="1"/>
  <c r="BL940" i="1" s="1"/>
  <c r="BL945" i="1"/>
  <c r="AQ938" i="1" a="1"/>
  <c r="AQ938" i="1" s="1"/>
  <c r="AV938" i="1" a="1"/>
  <c r="AZ938" i="1" a="1"/>
  <c r="BH938" i="1" a="1"/>
  <c r="BH944" i="1" s="1"/>
  <c r="BH948" i="1"/>
  <c r="BF938" i="1" a="1"/>
  <c r="BF943" i="1" s="1"/>
  <c r="AK938" i="1" a="1"/>
  <c r="AK938" i="1" s="1"/>
  <c r="AA938" i="1" a="1"/>
  <c r="AA943" i="1"/>
  <c r="Z938" i="1" a="1"/>
  <c r="W938" i="1" a="1"/>
  <c r="W945" i="1" s="1"/>
  <c r="U938" i="1" a="1"/>
  <c r="U942" i="1" s="1"/>
  <c r="R938" i="1" a="1"/>
  <c r="R939" i="1" s="1"/>
  <c r="AB938" i="1" a="1"/>
  <c r="AB942" i="1" s="1"/>
  <c r="AJ938" i="1" a="1"/>
  <c r="AJ943" i="1" s="1"/>
  <c r="AI938" i="1" a="1"/>
  <c r="Q938" i="1" a="1"/>
  <c r="Q938" i="1" s="1"/>
  <c r="Q941" i="1"/>
  <c r="AH938" i="1" a="1"/>
  <c r="AH938" i="1" s="1"/>
  <c r="AG938" i="1" a="1"/>
  <c r="S938" i="1" a="1"/>
  <c r="S949" i="1"/>
  <c r="AF938" i="1" a="1"/>
  <c r="AF939" i="1" s="1"/>
  <c r="T938" i="1" a="1"/>
  <c r="T943" i="1" s="1"/>
  <c r="Y938" i="1" a="1"/>
  <c r="Y942" i="1" s="1"/>
  <c r="AE938" i="1" a="1"/>
  <c r="AE940" i="1" s="1"/>
  <c r="X938" i="1" a="1"/>
  <c r="X938" i="1" s="1"/>
  <c r="X940" i="1"/>
  <c r="X943" i="1"/>
  <c r="X948" i="1"/>
  <c r="X949" i="1"/>
  <c r="V938" i="1" a="1"/>
  <c r="V939" i="1" s="1"/>
  <c r="AD938" i="1" a="1"/>
  <c r="AD945" i="1" s="1"/>
  <c r="AD946" i="1"/>
  <c r="AC938" i="1" a="1"/>
  <c r="AC944" i="1" s="1"/>
  <c r="AC941" i="1"/>
  <c r="G938" i="1" a="1"/>
  <c r="F938" i="1" a="1"/>
  <c r="F947" i="1" s="1"/>
  <c r="E938" i="1" a="1"/>
  <c r="E942" i="1" s="1"/>
  <c r="M938" i="1" a="1"/>
  <c r="M940" i="1" s="1"/>
  <c r="L938" i="1" a="1"/>
  <c r="L943" i="1" s="1"/>
  <c r="J938" i="1" a="1"/>
  <c r="J943" i="1" s="1"/>
  <c r="J944" i="1"/>
  <c r="I938" i="1" a="1"/>
  <c r="I947" i="1" s="1"/>
  <c r="O938" i="1" a="1"/>
  <c r="O949" i="1" s="1"/>
  <c r="K938" i="1" a="1"/>
  <c r="P938" i="1" a="1"/>
  <c r="P938" i="1" s="1"/>
  <c r="P945" i="1"/>
  <c r="N938" i="1" a="1"/>
  <c r="N942" i="1" s="1"/>
  <c r="H938" i="1" a="1"/>
  <c r="H948" i="1" s="1"/>
  <c r="BP926" i="1" a="1"/>
  <c r="BP928" i="1" s="1"/>
  <c r="AZ926" i="1" a="1"/>
  <c r="AZ931" i="1" s="1"/>
  <c r="AZ926" i="1"/>
  <c r="BO926" i="1" a="1"/>
  <c r="BO930" i="1" s="1"/>
  <c r="BN926" i="1" a="1"/>
  <c r="BN931" i="1" s="1"/>
  <c r="BM926" i="1" a="1"/>
  <c r="BM927" i="1" s="1"/>
  <c r="BL926" i="1" a="1"/>
  <c r="BL931" i="1" s="1"/>
  <c r="AQ926" i="1" a="1"/>
  <c r="AV926" i="1" a="1"/>
  <c r="AV928" i="1" s="1"/>
  <c r="AY926" i="1" a="1"/>
  <c r="AY936" i="1" s="1"/>
  <c r="BK926" i="1" a="1"/>
  <c r="BK927" i="1" s="1"/>
  <c r="BJ926" i="1" a="1"/>
  <c r="BI926" i="1" a="1"/>
  <c r="BI926" i="1" s="1"/>
  <c r="BI937" i="1"/>
  <c r="BH926" i="1" a="1"/>
  <c r="BH934" i="1" s="1"/>
  <c r="AS926" i="1" a="1"/>
  <c r="AS931" i="1" s="1"/>
  <c r="BG926" i="1" a="1"/>
  <c r="BG934" i="1" s="1"/>
  <c r="BG932" i="1"/>
  <c r="AT926" i="1" a="1"/>
  <c r="AT928" i="1" s="1"/>
  <c r="BD926" i="1" a="1"/>
  <c r="AK926" i="1" a="1"/>
  <c r="AK927" i="1" s="1"/>
  <c r="BF926" i="1" a="1"/>
  <c r="BF932" i="1" s="1"/>
  <c r="BF933" i="1"/>
  <c r="BF935" i="1"/>
  <c r="BF936" i="1"/>
  <c r="BE926" i="1" a="1"/>
  <c r="BE933" i="1" s="1"/>
  <c r="AM926" i="1" a="1"/>
  <c r="AM928" i="1" s="1"/>
  <c r="AX926" i="1" a="1"/>
  <c r="AX931" i="1" s="1"/>
  <c r="AR926" i="1" a="1"/>
  <c r="AR926" i="1" s="1"/>
  <c r="AR927" i="1"/>
  <c r="AJ926" i="1" a="1"/>
  <c r="AJ927" i="1" s="1"/>
  <c r="AP926" i="1" a="1"/>
  <c r="AP933" i="1" s="1"/>
  <c r="AP937" i="1"/>
  <c r="AW926" i="1" a="1"/>
  <c r="AW932" i="1" s="1"/>
  <c r="AU926" i="1" a="1"/>
  <c r="AU926" i="1" s="1"/>
  <c r="BB926" i="1" a="1"/>
  <c r="BB928" i="1" s="1"/>
  <c r="BA926" i="1" a="1"/>
  <c r="BA934" i="1" s="1"/>
  <c r="AL926" i="1" a="1"/>
  <c r="AL926" i="1" s="1"/>
  <c r="AL933" i="1"/>
  <c r="AL936" i="1"/>
  <c r="AO926" i="1" a="1"/>
  <c r="AO928" i="1" s="1"/>
  <c r="AO929" i="1"/>
  <c r="AN926" i="1" a="1"/>
  <c r="AN928" i="1" s="1"/>
  <c r="BC926" i="1" a="1"/>
  <c r="BC926" i="1" s="1"/>
  <c r="AB926" i="1" a="1"/>
  <c r="AA926" i="1" a="1"/>
  <c r="AE926" i="1" a="1"/>
  <c r="AE927" i="1" s="1"/>
  <c r="S926" i="1" a="1"/>
  <c r="AH926" i="1" a="1"/>
  <c r="AH926" i="1" s="1"/>
  <c r="T926" i="1" a="1"/>
  <c r="T937" i="1" s="1"/>
  <c r="V926" i="1" a="1"/>
  <c r="V926" i="1" s="1"/>
  <c r="R926" i="1" a="1"/>
  <c r="R926" i="1" s="1"/>
  <c r="AF926" i="1" a="1"/>
  <c r="AD926" i="1" a="1"/>
  <c r="AD932" i="1" s="1"/>
  <c r="AC926" i="1" a="1"/>
  <c r="AC937" i="1" s="1"/>
  <c r="AC933" i="1"/>
  <c r="U926" i="1" a="1"/>
  <c r="U930" i="1" s="1"/>
  <c r="Q926" i="1" a="1"/>
  <c r="Q933" i="1" s="1"/>
  <c r="Z926" i="1" a="1"/>
  <c r="Z932" i="1" s="1"/>
  <c r="X926" i="1" a="1"/>
  <c r="X927" i="1" s="1"/>
  <c r="W926" i="1" a="1"/>
  <c r="W930" i="1" s="1"/>
  <c r="Y926" i="1" a="1"/>
  <c r="AI926" i="1" a="1"/>
  <c r="AG926" i="1" a="1"/>
  <c r="AG931" i="1" s="1"/>
  <c r="M926" i="1" a="1"/>
  <c r="M931" i="1" s="1"/>
  <c r="L926" i="1" a="1"/>
  <c r="L926" i="1" s="1"/>
  <c r="P926" i="1" a="1"/>
  <c r="P933" i="1" s="1"/>
  <c r="I926" i="1" a="1"/>
  <c r="I927" i="1" s="1"/>
  <c r="N926" i="1" a="1"/>
  <c r="N930" i="1" s="1"/>
  <c r="N934" i="1"/>
  <c r="J926" i="1" a="1"/>
  <c r="J928" i="1" s="1"/>
  <c r="O926" i="1" a="1"/>
  <c r="G926" i="1" a="1"/>
  <c r="G931" i="1" s="1"/>
  <c r="K926" i="1" a="1"/>
  <c r="K930" i="1" s="1"/>
  <c r="H926" i="1" a="1"/>
  <c r="H928" i="1" s="1"/>
  <c r="F926" i="1" a="1"/>
  <c r="E926" i="1" a="1"/>
  <c r="BP914" i="1" a="1"/>
  <c r="BP918" i="1" s="1"/>
  <c r="BM914" i="1" a="1"/>
  <c r="BM914" i="1" s="1"/>
  <c r="BC914" i="1" a="1"/>
  <c r="BC920" i="1" s="1"/>
  <c r="AQ914" i="1" a="1"/>
  <c r="AQ919" i="1" s="1"/>
  <c r="AZ914" i="1" a="1"/>
  <c r="AZ918" i="1" s="1"/>
  <c r="AR914" i="1" a="1"/>
  <c r="AR916" i="1" s="1"/>
  <c r="BI914" i="1" a="1"/>
  <c r="BI915" i="1" s="1"/>
  <c r="BF914" i="1" a="1"/>
  <c r="BF915" i="1" s="1"/>
  <c r="BE914" i="1" a="1"/>
  <c r="BE918" i="1" s="1"/>
  <c r="BD914" i="1" a="1"/>
  <c r="BD914" i="1" s="1"/>
  <c r="BD924" i="1"/>
  <c r="BO914" i="1" a="1"/>
  <c r="BO915" i="1" s="1"/>
  <c r="BN914" i="1" a="1"/>
  <c r="BN917" i="1" s="1"/>
  <c r="BN921" i="1"/>
  <c r="BL914" i="1" a="1"/>
  <c r="BL917" i="1" s="1"/>
  <c r="BG914" i="1" a="1"/>
  <c r="BG916" i="1" s="1"/>
  <c r="AU914" i="1" a="1"/>
  <c r="AU920" i="1" s="1"/>
  <c r="BJ914" i="1" a="1"/>
  <c r="BJ914" i="1" s="1"/>
  <c r="AW914" i="1" a="1"/>
  <c r="AW918" i="1" s="1"/>
  <c r="AS914" i="1" a="1"/>
  <c r="AS915" i="1" s="1"/>
  <c r="AT914" i="1" a="1"/>
  <c r="AT918" i="1" s="1"/>
  <c r="BK914" i="1" a="1"/>
  <c r="BK919" i="1" s="1"/>
  <c r="BK917" i="1"/>
  <c r="AX914" i="1" a="1"/>
  <c r="AX914" i="1" s="1"/>
  <c r="BB914" i="1" a="1"/>
  <c r="BB916" i="1" s="1"/>
  <c r="AO914" i="1" a="1"/>
  <c r="AO920" i="1" s="1"/>
  <c r="AY914" i="1" a="1"/>
  <c r="AY914" i="1" s="1"/>
  <c r="BA914" i="1" a="1"/>
  <c r="BA922" i="1" s="1"/>
  <c r="AP914" i="1" a="1"/>
  <c r="AP915" i="1" s="1"/>
  <c r="AP917" i="1"/>
  <c r="AP920" i="1"/>
  <c r="BH914" i="1" a="1"/>
  <c r="BH918" i="1" s="1"/>
  <c r="AV914" i="1" a="1"/>
  <c r="AV916" i="1" s="1"/>
  <c r="AV919" i="1"/>
  <c r="AV922" i="1"/>
  <c r="V914" i="1" a="1"/>
  <c r="V914" i="1" s="1"/>
  <c r="W914" i="1" a="1"/>
  <c r="W916" i="1" s="1"/>
  <c r="AH914" i="1" a="1"/>
  <c r="AH920" i="1" s="1"/>
  <c r="AC914" i="1" a="1"/>
  <c r="AC914" i="1" s="1"/>
  <c r="U914" i="1" a="1"/>
  <c r="U918" i="1" s="1"/>
  <c r="S914" i="1" a="1"/>
  <c r="AN914" i="1" a="1"/>
  <c r="AN918" i="1" s="1"/>
  <c r="AN920" i="1"/>
  <c r="AM914" i="1" a="1"/>
  <c r="AM921" i="1" s="1"/>
  <c r="AL914" i="1" a="1"/>
  <c r="AL914" i="1" s="1"/>
  <c r="AJ914" i="1" a="1"/>
  <c r="AJ916" i="1" s="1"/>
  <c r="AK914" i="1" a="1"/>
  <c r="AK920" i="1" s="1"/>
  <c r="AG914" i="1" a="1"/>
  <c r="AG914" i="1" s="1"/>
  <c r="AE914" i="1" a="1"/>
  <c r="AE918" i="1" s="1"/>
  <c r="X914" i="1" a="1"/>
  <c r="X915" i="1" s="1"/>
  <c r="AB914" i="1" a="1"/>
  <c r="AB918" i="1" s="1"/>
  <c r="AB920" i="1"/>
  <c r="AF914" i="1" a="1"/>
  <c r="AF916" i="1" s="1"/>
  <c r="AI914" i="1" a="1"/>
  <c r="AI914" i="1" s="1"/>
  <c r="AD914" i="1" a="1"/>
  <c r="AD916" i="1" s="1"/>
  <c r="AA914" i="1" a="1"/>
  <c r="AA920" i="1" s="1"/>
  <c r="Q914" i="1" a="1"/>
  <c r="Q914" i="1" s="1"/>
  <c r="Z914" i="1" a="1"/>
  <c r="Z918" i="1" s="1"/>
  <c r="Y914" i="1" a="1"/>
  <c r="Y915" i="1" s="1"/>
  <c r="T914" i="1" a="1"/>
  <c r="T918" i="1" s="1"/>
  <c r="R914" i="1" a="1"/>
  <c r="R916" i="1" s="1"/>
  <c r="I914" i="1" a="1"/>
  <c r="I914" i="1" s="1"/>
  <c r="H914" i="1" a="1"/>
  <c r="G914" i="1" a="1"/>
  <c r="G920" i="1" s="1"/>
  <c r="F914" i="1" a="1"/>
  <c r="F914" i="1" s="1"/>
  <c r="E914" i="1" a="1"/>
  <c r="E918" i="1" s="1"/>
  <c r="K914" i="1" a="1"/>
  <c r="K917" i="1" s="1"/>
  <c r="K922" i="1"/>
  <c r="J914" i="1" a="1"/>
  <c r="J918" i="1" s="1"/>
  <c r="J915" i="1"/>
  <c r="J916" i="1"/>
  <c r="J920" i="1"/>
  <c r="J921" i="1"/>
  <c r="J924" i="1"/>
  <c r="O914" i="1" a="1"/>
  <c r="O916" i="1" s="1"/>
  <c r="O919" i="1"/>
  <c r="O920" i="1"/>
  <c r="O922" i="1"/>
  <c r="N914" i="1" a="1"/>
  <c r="N914" i="1" s="1"/>
  <c r="M914" i="1" a="1"/>
  <c r="M916" i="1" s="1"/>
  <c r="M915" i="1"/>
  <c r="P914" i="1" a="1"/>
  <c r="P920" i="1" s="1"/>
  <c r="L914" i="1" a="1"/>
  <c r="L914" i="1" s="1"/>
  <c r="AE1230" i="1" l="1"/>
  <c r="AE1228" i="1"/>
  <c r="AE1237" i="1"/>
  <c r="T1276" i="1"/>
  <c r="T1275" i="1"/>
  <c r="X1334" i="1"/>
  <c r="X1344" i="1"/>
  <c r="Z977" i="1"/>
  <c r="Z979" i="1"/>
  <c r="AN923" i="1"/>
  <c r="BN925" i="1"/>
  <c r="BE925" i="1"/>
  <c r="G932" i="1"/>
  <c r="AE933" i="1"/>
  <c r="BF934" i="1"/>
  <c r="BI933" i="1"/>
  <c r="P948" i="1"/>
  <c r="X944" i="1"/>
  <c r="BL947" i="1"/>
  <c r="G958" i="1"/>
  <c r="Z955" i="1"/>
  <c r="Z956" i="1"/>
  <c r="Z959" i="1"/>
  <c r="AR961" i="1"/>
  <c r="AR959" i="1"/>
  <c r="BE951" i="1"/>
  <c r="BE961" i="1"/>
  <c r="H963" i="1"/>
  <c r="H965" i="1"/>
  <c r="H968" i="1"/>
  <c r="F1108" i="1"/>
  <c r="F1108" i="17" s="1"/>
  <c r="F1117" i="1"/>
  <c r="AS1119" i="1"/>
  <c r="AS1118" i="1"/>
  <c r="AS1124" i="1"/>
  <c r="O1229" i="1"/>
  <c r="O1234" i="1"/>
  <c r="BE1230" i="1"/>
  <c r="BE1229" i="1"/>
  <c r="AF1230" i="1"/>
  <c r="AF1234" i="1"/>
  <c r="N1287" i="1"/>
  <c r="N1293" i="1"/>
  <c r="F1338" i="1"/>
  <c r="F1343" i="1"/>
  <c r="K1350" i="1"/>
  <c r="K1351" i="1"/>
  <c r="AE1439" i="1"/>
  <c r="AE1440" i="1"/>
  <c r="BN1434" i="1"/>
  <c r="BN1432" i="1"/>
  <c r="AM1051" i="1"/>
  <c r="AM1048" i="1"/>
  <c r="AS1082" i="1"/>
  <c r="AS1088" i="1"/>
  <c r="AS1089" i="1"/>
  <c r="R952" i="1"/>
  <c r="R954" i="1"/>
  <c r="R958" i="1"/>
  <c r="AH1085" i="1"/>
  <c r="AH1091" i="1"/>
  <c r="H1144" i="1"/>
  <c r="H1148" i="1"/>
  <c r="AG1147" i="1"/>
  <c r="AG1153" i="1"/>
  <c r="X1156" i="1"/>
  <c r="X1155" i="1"/>
  <c r="X1157" i="1"/>
  <c r="X1160" i="1"/>
  <c r="X1162" i="1"/>
  <c r="I1172" i="1"/>
  <c r="I1166" i="1"/>
  <c r="L1217" i="1"/>
  <c r="L1216" i="1"/>
  <c r="Z1399" i="1"/>
  <c r="Z1405" i="1"/>
  <c r="N1074" i="1"/>
  <c r="N1073" i="1"/>
  <c r="N1080" i="1"/>
  <c r="AD974" i="1"/>
  <c r="AD983" i="1"/>
  <c r="AI1083" i="1"/>
  <c r="AI1087" i="1"/>
  <c r="AI1090" i="1"/>
  <c r="AI1289" i="1"/>
  <c r="AI1291" i="1"/>
  <c r="AI1292" i="1"/>
  <c r="BJ1335" i="1"/>
  <c r="BJ1339" i="1"/>
  <c r="P924" i="1"/>
  <c r="BN914" i="1"/>
  <c r="BF922" i="1"/>
  <c r="BP923" i="1"/>
  <c r="AP930" i="1"/>
  <c r="BF931" i="1"/>
  <c r="BL943" i="1"/>
  <c r="BN1082" i="1"/>
  <c r="BN1090" i="1"/>
  <c r="K1110" i="17"/>
  <c r="CC1110" i="17" s="1"/>
  <c r="F1123" i="1"/>
  <c r="F1118" i="1"/>
  <c r="F1121" i="1"/>
  <c r="F1125" i="1"/>
  <c r="F1126" i="1"/>
  <c r="F1127" i="1"/>
  <c r="F1128" i="1"/>
  <c r="F1128" i="17" s="1"/>
  <c r="AP1118" i="1"/>
  <c r="AP1123" i="1"/>
  <c r="AP1129" i="1"/>
  <c r="E1203" i="1"/>
  <c r="E1210" i="1"/>
  <c r="E1212" i="1"/>
  <c r="BN1218" i="1"/>
  <c r="BN1214" i="1"/>
  <c r="BN1222" i="1"/>
  <c r="AY1227" i="1"/>
  <c r="AY1234" i="1"/>
  <c r="Q1238" i="1"/>
  <c r="Q1248" i="1"/>
  <c r="AR1244" i="1"/>
  <c r="AR1245" i="1"/>
  <c r="AX1351" i="1"/>
  <c r="AX1353" i="1"/>
  <c r="AV1064" i="1"/>
  <c r="AV1061" i="1"/>
  <c r="AV1063" i="1"/>
  <c r="AV1068" i="1"/>
  <c r="AU1144" i="1"/>
  <c r="AU1148" i="1"/>
  <c r="BB1232" i="1"/>
  <c r="BB1235" i="1"/>
  <c r="AP1275" i="1"/>
  <c r="AP1277" i="1"/>
  <c r="X1053" i="1"/>
  <c r="X1052" i="1"/>
  <c r="BK975" i="1"/>
  <c r="BK980" i="1"/>
  <c r="T954" i="1"/>
  <c r="T956" i="1"/>
  <c r="BM1121" i="1"/>
  <c r="BM1120" i="1"/>
  <c r="BM1128" i="1"/>
  <c r="BI1406" i="1"/>
  <c r="BI1416" i="1"/>
  <c r="J931" i="1"/>
  <c r="AP928" i="1"/>
  <c r="BE931" i="1"/>
  <c r="BF929" i="1"/>
  <c r="BL942" i="1"/>
  <c r="AR949" i="1"/>
  <c r="U960" i="1"/>
  <c r="U958" i="1"/>
  <c r="AE1082" i="1"/>
  <c r="AE1089" i="1"/>
  <c r="AB1124" i="1"/>
  <c r="AB1122" i="1"/>
  <c r="AD1143" i="1"/>
  <c r="AD1149" i="1"/>
  <c r="AD1153" i="1"/>
  <c r="O1218" i="1"/>
  <c r="O1225" i="1"/>
  <c r="K1249" i="1"/>
  <c r="K1239" i="1"/>
  <c r="O1280" i="1"/>
  <c r="O1279" i="1"/>
  <c r="V1413" i="1"/>
  <c r="V1410" i="1"/>
  <c r="BD1048" i="1"/>
  <c r="BD1054" i="1"/>
  <c r="AR1145" i="1"/>
  <c r="AR1151" i="1"/>
  <c r="P1420" i="1"/>
  <c r="P1429" i="1"/>
  <c r="I1085" i="1"/>
  <c r="I1085" i="17" s="1"/>
  <c r="CA1085" i="17" s="1"/>
  <c r="I1083" i="1"/>
  <c r="BO1103" i="1"/>
  <c r="BO1101" i="1"/>
  <c r="BI1244" i="1"/>
  <c r="BI1245" i="1"/>
  <c r="P919" i="1"/>
  <c r="P916" i="1"/>
  <c r="Y925" i="1"/>
  <c r="AF922" i="1"/>
  <c r="BH920" i="1"/>
  <c r="BO924" i="1"/>
  <c r="AG932" i="1"/>
  <c r="BA931" i="1"/>
  <c r="BE929" i="1"/>
  <c r="BF926" i="1"/>
  <c r="F944" i="1"/>
  <c r="V945" i="1"/>
  <c r="AE945" i="1"/>
  <c r="BL939" i="1"/>
  <c r="BC949" i="1"/>
  <c r="AU954" i="1"/>
  <c r="AU951" i="1"/>
  <c r="AC1095" i="1"/>
  <c r="AC1101" i="1"/>
  <c r="AC1103" i="1"/>
  <c r="R1147" i="1"/>
  <c r="R1144" i="1"/>
  <c r="R1145" i="1"/>
  <c r="R1148" i="1"/>
  <c r="R1153" i="1"/>
  <c r="AE1145" i="1"/>
  <c r="AE1143" i="1"/>
  <c r="AE1148" i="1"/>
  <c r="AE1150" i="1"/>
  <c r="AE1152" i="1"/>
  <c r="AT1159" i="1"/>
  <c r="AT1158" i="1"/>
  <c r="AT1161" i="1"/>
  <c r="AI1244" i="1"/>
  <c r="AI1243" i="1"/>
  <c r="BE1239" i="1"/>
  <c r="BE1245" i="1"/>
  <c r="K1262" i="1"/>
  <c r="K1267" i="1"/>
  <c r="K1272" i="1"/>
  <c r="F1274" i="1"/>
  <c r="F1281" i="1"/>
  <c r="W1060" i="1"/>
  <c r="W1069" i="1"/>
  <c r="AV955" i="1"/>
  <c r="AV953" i="1"/>
  <c r="J954" i="1"/>
  <c r="J952" i="1"/>
  <c r="W1124" i="1"/>
  <c r="W1126" i="1"/>
  <c r="Y917" i="1"/>
  <c r="AF921" i="1"/>
  <c r="AH934" i="1"/>
  <c r="AN930" i="1"/>
  <c r="AJ935" i="1"/>
  <c r="BH932" i="1"/>
  <c r="Q949" i="1"/>
  <c r="BC943" i="1"/>
  <c r="J961" i="1"/>
  <c r="AV958" i="1"/>
  <c r="BC950" i="1"/>
  <c r="BC956" i="1"/>
  <c r="BB1082" i="1"/>
  <c r="BB1085" i="1"/>
  <c r="J1121" i="1"/>
  <c r="J1118" i="1"/>
  <c r="E1131" i="1"/>
  <c r="E1137" i="1"/>
  <c r="BF1156" i="1"/>
  <c r="BF1160" i="1"/>
  <c r="BB1214" i="1"/>
  <c r="BB1220" i="1"/>
  <c r="BB1225" i="1"/>
  <c r="AD1277" i="1"/>
  <c r="AD1284" i="1"/>
  <c r="R1337" i="1"/>
  <c r="R1342" i="1"/>
  <c r="R1343" i="1"/>
  <c r="AA1335" i="1"/>
  <c r="AA1339" i="1"/>
  <c r="BF1335" i="1"/>
  <c r="BF1341" i="1"/>
  <c r="V1351" i="1"/>
  <c r="V1348" i="1"/>
  <c r="AT1409" i="1"/>
  <c r="AT1406" i="1"/>
  <c r="AT1416" i="1"/>
  <c r="AK1431" i="1"/>
  <c r="AK1430" i="1"/>
  <c r="BJ1061" i="1"/>
  <c r="BJ1062" i="1"/>
  <c r="BJ1063" i="1"/>
  <c r="BJ1065" i="1"/>
  <c r="AQ961" i="1"/>
  <c r="G970" i="1"/>
  <c r="AJ1088" i="1"/>
  <c r="AA1091" i="1"/>
  <c r="U1085" i="1"/>
  <c r="T1092" i="1"/>
  <c r="X1086" i="1"/>
  <c r="Z1087" i="1"/>
  <c r="BL1085" i="1"/>
  <c r="BP1092" i="1"/>
  <c r="BE1090" i="1"/>
  <c r="J1101" i="1"/>
  <c r="AE1101" i="1"/>
  <c r="AG1095" i="1"/>
  <c r="AB1101" i="1"/>
  <c r="BA1104" i="1"/>
  <c r="BL1103" i="1"/>
  <c r="K1108" i="1"/>
  <c r="P1129" i="1"/>
  <c r="AF1125" i="1"/>
  <c r="BL1128" i="1"/>
  <c r="H1132" i="1"/>
  <c r="H1132" i="17" s="1"/>
  <c r="I1147" i="1"/>
  <c r="U1151" i="1"/>
  <c r="E1160" i="1"/>
  <c r="AP1157" i="1"/>
  <c r="H1169" i="1"/>
  <c r="N1193" i="1"/>
  <c r="L1203" i="1"/>
  <c r="G1215" i="1"/>
  <c r="AX1217" i="1"/>
  <c r="AQ1224" i="1"/>
  <c r="AW1222" i="1"/>
  <c r="I1237" i="1"/>
  <c r="BF1236" i="1"/>
  <c r="AJ1234" i="1"/>
  <c r="AG1226" i="1"/>
  <c r="X1231" i="1"/>
  <c r="AA1229" i="1"/>
  <c r="J1248" i="1"/>
  <c r="AN1240" i="1"/>
  <c r="AJ1240" i="1"/>
  <c r="AX1239" i="1"/>
  <c r="G1271" i="1"/>
  <c r="M1269" i="1"/>
  <c r="K1293" i="1"/>
  <c r="AJ1338" i="1"/>
  <c r="O1355" i="1"/>
  <c r="BJ1055" i="1"/>
  <c r="P1069" i="1"/>
  <c r="U1068" i="1"/>
  <c r="AD1068" i="1"/>
  <c r="BM1060" i="1"/>
  <c r="P1072" i="1"/>
  <c r="K982" i="1"/>
  <c r="G993" i="1"/>
  <c r="AU987" i="1"/>
  <c r="AM994" i="1"/>
  <c r="AQ958" i="1"/>
  <c r="AJ954" i="1"/>
  <c r="BJ961" i="1"/>
  <c r="G965" i="1"/>
  <c r="AJ1086" i="1"/>
  <c r="AA1086" i="1"/>
  <c r="X1083" i="1"/>
  <c r="Z1084" i="1"/>
  <c r="BL1083" i="1"/>
  <c r="BE1084" i="1"/>
  <c r="J1099" i="1"/>
  <c r="AT1101" i="1"/>
  <c r="AE1097" i="1"/>
  <c r="AB1100" i="1"/>
  <c r="BA1103" i="1"/>
  <c r="BI1095" i="1"/>
  <c r="K1106" i="1"/>
  <c r="K1106" i="17" s="1"/>
  <c r="CC1106" i="17" s="1"/>
  <c r="BL1120" i="1"/>
  <c r="AB1142" i="1"/>
  <c r="AN1151" i="1"/>
  <c r="AQ1142" i="1"/>
  <c r="AJ1165" i="1"/>
  <c r="AX1215" i="1"/>
  <c r="AQ1218" i="1"/>
  <c r="BP1216" i="1"/>
  <c r="AV1234" i="1"/>
  <c r="AA1226" i="1"/>
  <c r="J1244" i="1"/>
  <c r="AN1249" i="1"/>
  <c r="AN1239" i="1"/>
  <c r="AU1248" i="1"/>
  <c r="AH1249" i="1"/>
  <c r="AX1238" i="1"/>
  <c r="BM1245" i="1"/>
  <c r="M1267" i="1"/>
  <c r="AO1280" i="1"/>
  <c r="Z1345" i="1"/>
  <c r="AJ1337" i="1"/>
  <c r="AS1335" i="1"/>
  <c r="H1352" i="1"/>
  <c r="AV1357" i="1"/>
  <c r="L1395" i="1"/>
  <c r="N1439" i="1"/>
  <c r="T1437" i="1"/>
  <c r="Z1438" i="1"/>
  <c r="Q1053" i="1"/>
  <c r="BI1055" i="1"/>
  <c r="BJ1054" i="1"/>
  <c r="G963" i="1"/>
  <c r="AJ1085" i="1"/>
  <c r="X1082" i="1"/>
  <c r="Z1082" i="1"/>
  <c r="AE1094" i="1"/>
  <c r="BA1100" i="1"/>
  <c r="U1126" i="1"/>
  <c r="N1135" i="1"/>
  <c r="P1345" i="1"/>
  <c r="AB1341" i="1"/>
  <c r="AZ1334" i="1"/>
  <c r="AJ1336" i="1"/>
  <c r="H1350" i="1"/>
  <c r="AM1346" i="1"/>
  <c r="L1368" i="1"/>
  <c r="Q1405" i="1"/>
  <c r="X1401" i="1"/>
  <c r="AU1405" i="1"/>
  <c r="AI1439" i="1"/>
  <c r="Z1431" i="1"/>
  <c r="AP1433" i="1"/>
  <c r="BC1431" i="1"/>
  <c r="BJ1053" i="1"/>
  <c r="BO1065" i="1"/>
  <c r="F994" i="1"/>
  <c r="AM992" i="1"/>
  <c r="AJ1084" i="1"/>
  <c r="AU1093" i="1"/>
  <c r="AV1092" i="1"/>
  <c r="J1095" i="17"/>
  <c r="CB1095" i="17" s="1"/>
  <c r="BA1095" i="1"/>
  <c r="AW1104" i="1"/>
  <c r="AJ1125" i="1"/>
  <c r="L1233" i="1"/>
  <c r="U1236" i="1"/>
  <c r="AN1247" i="1"/>
  <c r="AH1245" i="1"/>
  <c r="AG1285" i="1"/>
  <c r="H1345" i="1"/>
  <c r="P1344" i="1"/>
  <c r="W1050" i="1"/>
  <c r="AQ1057" i="1"/>
  <c r="AR1048" i="1"/>
  <c r="BJ1052" i="1"/>
  <c r="O1069" i="1"/>
  <c r="AU1064" i="1"/>
  <c r="AK1067" i="1"/>
  <c r="AM989" i="1"/>
  <c r="AF980" i="1"/>
  <c r="AG1377" i="1"/>
  <c r="AP1376" i="1"/>
  <c r="AE991" i="1"/>
  <c r="AM988" i="1"/>
  <c r="Z1165" i="1"/>
  <c r="AX1155" i="1"/>
  <c r="AG1154" i="1"/>
  <c r="AU1165" i="1"/>
  <c r="BC1165" i="1"/>
  <c r="J1168" i="1"/>
  <c r="L1175" i="1"/>
  <c r="K1168" i="1"/>
  <c r="I1217" i="1"/>
  <c r="AR1220" i="1"/>
  <c r="AV1217" i="1"/>
  <c r="K1236" i="1"/>
  <c r="AG1236" i="1"/>
  <c r="AA1236" i="1"/>
  <c r="AN1244" i="1"/>
  <c r="AH1241" i="1"/>
  <c r="BJ1275" i="1"/>
  <c r="AJ1345" i="1"/>
  <c r="BH1340" i="1"/>
  <c r="J1351" i="1"/>
  <c r="S1347" i="1"/>
  <c r="AL1348" i="1"/>
  <c r="AZ1353" i="1"/>
  <c r="AI1354" i="1"/>
  <c r="AO1403" i="1"/>
  <c r="H1411" i="1"/>
  <c r="AG1417" i="1"/>
  <c r="AC1438" i="1"/>
  <c r="K1047" i="1"/>
  <c r="AH1054" i="1"/>
  <c r="AQ1054" i="1"/>
  <c r="AR1046" i="1"/>
  <c r="BF1054" i="1"/>
  <c r="AP957" i="1"/>
  <c r="G973" i="1"/>
  <c r="AJ1091" i="1"/>
  <c r="U1088" i="1"/>
  <c r="X1089" i="1"/>
  <c r="Z1092" i="1"/>
  <c r="AT1093" i="1"/>
  <c r="BL1092" i="1"/>
  <c r="AN1105" i="1"/>
  <c r="U1103" i="1"/>
  <c r="K1112" i="1"/>
  <c r="AK1129" i="1"/>
  <c r="G1141" i="17"/>
  <c r="AB1151" i="1"/>
  <c r="AP1165" i="1"/>
  <c r="BC1161" i="1"/>
  <c r="AX1225" i="1"/>
  <c r="AR1218" i="1"/>
  <c r="L1230" i="1"/>
  <c r="AA1235" i="1"/>
  <c r="AN1242" i="1"/>
  <c r="AX1245" i="1"/>
  <c r="P1337" i="1"/>
  <c r="AC1345" i="1"/>
  <c r="AJ1341" i="1"/>
  <c r="AZ1351" i="1"/>
  <c r="AC1436" i="1"/>
  <c r="G1452" i="1"/>
  <c r="AW1055" i="1"/>
  <c r="O1064" i="1"/>
  <c r="Z1378" i="1"/>
  <c r="AM997" i="1"/>
  <c r="CE993" i="17"/>
  <c r="CG82" i="17"/>
  <c r="CG993" i="17"/>
  <c r="BY994" i="17"/>
  <c r="CG994" i="17" s="1"/>
  <c r="BW994" i="17"/>
  <c r="BU994" i="17"/>
  <c r="CE994" i="17" s="1"/>
  <c r="B995" i="17"/>
  <c r="BS994" i="17"/>
  <c r="BY83" i="17"/>
  <c r="BW83" i="17"/>
  <c r="BV83" i="17"/>
  <c r="BU83" i="17"/>
  <c r="B84" i="17"/>
  <c r="BT83" i="17"/>
  <c r="CH83" i="17"/>
  <c r="BZ83" i="17"/>
  <c r="CF83" i="17"/>
  <c r="BX83" i="17"/>
  <c r="BS83" i="17"/>
  <c r="L1404" i="1"/>
  <c r="R1417" i="1"/>
  <c r="AT1437" i="1"/>
  <c r="L1403" i="1"/>
  <c r="Z1394" i="1"/>
  <c r="X1395" i="1"/>
  <c r="AS1396" i="1"/>
  <c r="R1416" i="1"/>
  <c r="AT1415" i="1"/>
  <c r="AP1407" i="1"/>
  <c r="BL1416" i="1"/>
  <c r="M1420" i="1"/>
  <c r="L1439" i="1"/>
  <c r="AR1432" i="1"/>
  <c r="AT1435" i="1"/>
  <c r="AC1435" i="1"/>
  <c r="U1434" i="1"/>
  <c r="AL1441" i="1"/>
  <c r="X1399" i="1"/>
  <c r="AS1398" i="1"/>
  <c r="L1402" i="1"/>
  <c r="V1395" i="1"/>
  <c r="X1394" i="1"/>
  <c r="AH1397" i="1"/>
  <c r="AS1395" i="1"/>
  <c r="F1414" i="1"/>
  <c r="AD1416" i="1"/>
  <c r="R1415" i="1"/>
  <c r="AT1414" i="1"/>
  <c r="O1428" i="1"/>
  <c r="AT1434" i="1"/>
  <c r="AC1431" i="1"/>
  <c r="X1430" i="1"/>
  <c r="P1446" i="1"/>
  <c r="AC1441" i="1"/>
  <c r="AS1403" i="1"/>
  <c r="X1414" i="1"/>
  <c r="AL1416" i="1"/>
  <c r="BH1414" i="1"/>
  <c r="AC1440" i="1"/>
  <c r="AK1438" i="1"/>
  <c r="G1444" i="1"/>
  <c r="AS1402" i="1"/>
  <c r="O1411" i="1"/>
  <c r="X1413" i="1"/>
  <c r="AL1412" i="1"/>
  <c r="BH1411" i="1"/>
  <c r="BJ1416" i="1"/>
  <c r="BN1416" i="1"/>
  <c r="AC1439" i="1"/>
  <c r="Z1440" i="1"/>
  <c r="AK1435" i="1"/>
  <c r="AA1437" i="1"/>
  <c r="BN1440" i="1"/>
  <c r="BC1437" i="1"/>
  <c r="AQ926" i="1"/>
  <c r="AQ930" i="1"/>
  <c r="AQ931" i="1"/>
  <c r="BL1227" i="1"/>
  <c r="BL1234" i="1"/>
  <c r="O1374" i="1"/>
  <c r="O1370" i="1"/>
  <c r="O1371" i="1"/>
  <c r="O1372" i="1"/>
  <c r="O1376" i="1"/>
  <c r="O1378" i="1"/>
  <c r="O1381" i="1"/>
  <c r="BJ926" i="1"/>
  <c r="BJ934" i="1"/>
  <c r="E1106" i="1"/>
  <c r="E1114" i="1"/>
  <c r="I1196" i="1"/>
  <c r="I1200" i="1"/>
  <c r="I1201" i="1"/>
  <c r="I1190" i="1"/>
  <c r="BG978" i="1"/>
  <c r="BG983" i="1"/>
  <c r="AS933" i="1"/>
  <c r="AS927" i="1"/>
  <c r="AS929" i="1"/>
  <c r="AS935" i="1"/>
  <c r="AH951" i="1"/>
  <c r="AH950" i="1"/>
  <c r="AH958" i="1"/>
  <c r="BK1097" i="1"/>
  <c r="BK1098" i="1"/>
  <c r="BE921" i="1"/>
  <c r="Y927" i="1"/>
  <c r="Y931" i="1"/>
  <c r="AC926" i="1"/>
  <c r="AC928" i="1"/>
  <c r="AC934" i="1"/>
  <c r="BD929" i="1"/>
  <c r="BD930" i="1"/>
  <c r="AY937" i="1"/>
  <c r="S938" i="1"/>
  <c r="S941" i="1"/>
  <c r="AP942" i="1"/>
  <c r="AP945" i="1"/>
  <c r="AP939" i="1"/>
  <c r="BL951" i="1"/>
  <c r="BL952" i="1"/>
  <c r="BL957" i="1"/>
  <c r="BL961" i="1"/>
  <c r="R1088" i="1"/>
  <c r="R1082" i="1"/>
  <c r="E1094" i="1"/>
  <c r="E1094" i="17" s="1"/>
  <c r="E1098" i="1"/>
  <c r="E1098" i="17" s="1"/>
  <c r="BD1118" i="1"/>
  <c r="BD1129" i="1"/>
  <c r="O1134" i="1"/>
  <c r="O1135" i="1"/>
  <c r="O1138" i="1"/>
  <c r="O1139" i="1"/>
  <c r="O1141" i="1"/>
  <c r="O1141" i="17" s="1"/>
  <c r="O1130" i="1"/>
  <c r="O1130" i="17" s="1"/>
  <c r="P1159" i="1"/>
  <c r="P1155" i="1"/>
  <c r="P1164" i="1"/>
  <c r="P1165" i="1"/>
  <c r="AL1156" i="1"/>
  <c r="AL1161" i="1"/>
  <c r="AL1163" i="1"/>
  <c r="AL1165" i="1"/>
  <c r="M1184" i="1"/>
  <c r="M1180" i="1"/>
  <c r="M1185" i="1"/>
  <c r="J1220" i="1"/>
  <c r="J1215" i="1"/>
  <c r="J1216" i="1"/>
  <c r="J1225" i="1"/>
  <c r="V1219" i="1"/>
  <c r="V1223" i="1"/>
  <c r="BM1233" i="1"/>
  <c r="BM1226" i="1"/>
  <c r="BM1228" i="1"/>
  <c r="BM1231" i="1"/>
  <c r="BM1232" i="1"/>
  <c r="BM1234" i="1"/>
  <c r="BM1236" i="1"/>
  <c r="AM1244" i="1"/>
  <c r="AM1246" i="1"/>
  <c r="AM1240" i="1"/>
  <c r="AF1242" i="1"/>
  <c r="AF1238" i="1"/>
  <c r="AF1243" i="1"/>
  <c r="AF1246" i="1"/>
  <c r="S915" i="1"/>
  <c r="S917" i="1"/>
  <c r="BD938" i="1"/>
  <c r="BD946" i="1"/>
  <c r="BD947" i="1"/>
  <c r="V1122" i="1"/>
  <c r="V1118" i="1"/>
  <c r="V1128" i="1"/>
  <c r="AC1061" i="1"/>
  <c r="AC1062" i="1"/>
  <c r="AC1065" i="1"/>
  <c r="AA938" i="1"/>
  <c r="AA948" i="1"/>
  <c r="AA942" i="1"/>
  <c r="AS943" i="1"/>
  <c r="AS945" i="1"/>
  <c r="AS946" i="1"/>
  <c r="AS949" i="1"/>
  <c r="AS939" i="1"/>
  <c r="H1124" i="1"/>
  <c r="H1127" i="1"/>
  <c r="AQ1154" i="1"/>
  <c r="AQ1164" i="1"/>
  <c r="AT1243" i="1"/>
  <c r="AT1240" i="1"/>
  <c r="AT1244" i="1"/>
  <c r="H916" i="1"/>
  <c r="H915" i="1"/>
  <c r="AD944" i="1"/>
  <c r="AD941" i="1"/>
  <c r="AD942" i="1"/>
  <c r="AG944" i="1"/>
  <c r="AG948" i="1"/>
  <c r="AG949" i="1"/>
  <c r="BJ943" i="1"/>
  <c r="BJ946" i="1"/>
  <c r="L961" i="1"/>
  <c r="AE1125" i="1"/>
  <c r="AE1121" i="1"/>
  <c r="Z1143" i="1"/>
  <c r="Z1142" i="1"/>
  <c r="AS1144" i="1"/>
  <c r="AS1145" i="1"/>
  <c r="AS1146" i="1"/>
  <c r="AS1147" i="1"/>
  <c r="AS1149" i="1"/>
  <c r="AS1150" i="1"/>
  <c r="AS1142" i="1"/>
  <c r="AS1153" i="1"/>
  <c r="AD1163" i="1"/>
  <c r="AD1154" i="1"/>
  <c r="AC1214" i="1"/>
  <c r="AC1222" i="1"/>
  <c r="BO1219" i="1"/>
  <c r="BO1222" i="1"/>
  <c r="Q1230" i="1"/>
  <c r="Q1231" i="1"/>
  <c r="AJ1095" i="1"/>
  <c r="AJ1104" i="1"/>
  <c r="N1060" i="1"/>
  <c r="N1061" i="1"/>
  <c r="N1065" i="1"/>
  <c r="N1069" i="1"/>
  <c r="X917" i="1"/>
  <c r="AM916" i="1"/>
  <c r="AM922" i="1"/>
  <c r="BN920" i="1"/>
  <c r="BN922" i="1"/>
  <c r="BN923" i="1"/>
  <c r="BN919" i="1"/>
  <c r="O933" i="1"/>
  <c r="O932" i="1"/>
  <c r="P932" i="1"/>
  <c r="P929" i="1"/>
  <c r="AF928" i="1"/>
  <c r="AF933" i="1"/>
  <c r="AF937" i="1"/>
  <c r="AY926" i="1"/>
  <c r="AY930" i="1"/>
  <c r="AY931" i="1"/>
  <c r="BO937" i="1"/>
  <c r="BA940" i="1"/>
  <c r="BA949" i="1"/>
  <c r="AZ1085" i="1"/>
  <c r="AZ1084" i="1"/>
  <c r="AZ1092" i="1"/>
  <c r="AZ1091" i="1"/>
  <c r="BO1093" i="1"/>
  <c r="BO1090" i="1"/>
  <c r="BO1092" i="1"/>
  <c r="AR1105" i="1"/>
  <c r="L1109" i="1"/>
  <c r="L1107" i="1"/>
  <c r="L1107" i="17" s="1"/>
  <c r="CD1107" i="17" s="1"/>
  <c r="AM1158" i="1"/>
  <c r="AM1156" i="1"/>
  <c r="AM1161" i="1"/>
  <c r="BK1155" i="1"/>
  <c r="BK1164" i="1"/>
  <c r="BK1165" i="1"/>
  <c r="BK1154" i="1"/>
  <c r="AA1281" i="1"/>
  <c r="AA1278" i="1"/>
  <c r="BM1286" i="1"/>
  <c r="BM1293" i="1"/>
  <c r="N1095" i="1"/>
  <c r="N1095" i="17" s="1"/>
  <c r="N1103" i="1"/>
  <c r="Y1059" i="1"/>
  <c r="Y1058" i="1"/>
  <c r="Y1060" i="1"/>
  <c r="Y1065" i="1"/>
  <c r="Y1066" i="1"/>
  <c r="Y1067" i="1"/>
  <c r="Y1068" i="1"/>
  <c r="AI927" i="1"/>
  <c r="AI933" i="1"/>
  <c r="AL1121" i="1"/>
  <c r="AL1123" i="1"/>
  <c r="AO1221" i="1"/>
  <c r="AO1215" i="1"/>
  <c r="AT1352" i="1"/>
  <c r="AT1356" i="1"/>
  <c r="AT1349" i="1"/>
  <c r="AT1351" i="1"/>
  <c r="AU914" i="1"/>
  <c r="AU919" i="1"/>
  <c r="AV934" i="1"/>
  <c r="BO935" i="1"/>
  <c r="H940" i="1"/>
  <c r="H938" i="1"/>
  <c r="I944" i="1"/>
  <c r="I939" i="1"/>
  <c r="I949" i="1"/>
  <c r="F940" i="1"/>
  <c r="F946" i="1"/>
  <c r="BG938" i="1"/>
  <c r="BG948" i="1"/>
  <c r="BN948" i="1"/>
  <c r="BN939" i="1"/>
  <c r="BN947" i="1"/>
  <c r="L954" i="1"/>
  <c r="L951" i="1"/>
  <c r="L952" i="1"/>
  <c r="L957" i="1"/>
  <c r="L959" i="1"/>
  <c r="AD951" i="1"/>
  <c r="AD955" i="1"/>
  <c r="AD957" i="1"/>
  <c r="BN951" i="1"/>
  <c r="BN952" i="1"/>
  <c r="AO1092" i="1"/>
  <c r="AO1082" i="1"/>
  <c r="BM1084" i="1"/>
  <c r="BM1090" i="1"/>
  <c r="BD1097" i="1"/>
  <c r="BD1099" i="1"/>
  <c r="P1112" i="1"/>
  <c r="P1107" i="1"/>
  <c r="L1126" i="1"/>
  <c r="L1119" i="1"/>
  <c r="L1124" i="1"/>
  <c r="L1124" i="17" s="1"/>
  <c r="CD1124" i="17" s="1"/>
  <c r="L1127" i="1"/>
  <c r="L1127" i="17" s="1"/>
  <c r="AH1119" i="1"/>
  <c r="AH1122" i="1"/>
  <c r="AH1123" i="1"/>
  <c r="AH1124" i="1"/>
  <c r="AH1125" i="1"/>
  <c r="AH1126" i="1"/>
  <c r="AH1118" i="1"/>
  <c r="BN1119" i="1"/>
  <c r="BN1118" i="1"/>
  <c r="BN1125" i="1"/>
  <c r="BI1123" i="1"/>
  <c r="BI1126" i="1"/>
  <c r="E1142" i="1"/>
  <c r="E1148" i="1"/>
  <c r="BA1161" i="1"/>
  <c r="BA1156" i="1"/>
  <c r="T1218" i="1"/>
  <c r="T1222" i="1"/>
  <c r="AE1220" i="1"/>
  <c r="AE1224" i="1"/>
  <c r="AE1225" i="1"/>
  <c r="AE1219" i="1"/>
  <c r="AX951" i="1"/>
  <c r="AX959" i="1"/>
  <c r="I1442" i="1"/>
  <c r="I1444" i="1"/>
  <c r="I1449" i="1"/>
  <c r="I1452" i="1"/>
  <c r="S1061" i="1"/>
  <c r="S1067" i="1"/>
  <c r="AB1155" i="1"/>
  <c r="AB1160" i="1"/>
  <c r="AB1154" i="1"/>
  <c r="AR1226" i="1"/>
  <c r="AR1228" i="1"/>
  <c r="BB1431" i="1"/>
  <c r="BB1437" i="1"/>
  <c r="AT925" i="1"/>
  <c r="E927" i="1"/>
  <c r="E933" i="1"/>
  <c r="AB926" i="1"/>
  <c r="AB937" i="1"/>
  <c r="AS936" i="1"/>
  <c r="G944" i="1"/>
  <c r="G939" i="1"/>
  <c r="G945" i="1"/>
  <c r="W943" i="1"/>
  <c r="W940" i="1"/>
  <c r="W941" i="1"/>
  <c r="W949" i="1"/>
  <c r="AW1086" i="1"/>
  <c r="AW1087" i="1"/>
  <c r="AW1093" i="1"/>
  <c r="H1094" i="1"/>
  <c r="H1101" i="1"/>
  <c r="AR1096" i="1"/>
  <c r="AR1097" i="1"/>
  <c r="AR1100" i="1"/>
  <c r="AR1101" i="1"/>
  <c r="AR1102" i="1"/>
  <c r="AR1103" i="1"/>
  <c r="AR1094" i="1"/>
  <c r="T1097" i="1"/>
  <c r="T1102" i="1"/>
  <c r="T1094" i="1"/>
  <c r="AN1121" i="1"/>
  <c r="AN1122" i="1"/>
  <c r="AN1124" i="1"/>
  <c r="AN1126" i="1"/>
  <c r="AN1127" i="1"/>
  <c r="AN1119" i="1"/>
  <c r="J1136" i="1"/>
  <c r="J1136" i="17" s="1"/>
  <c r="CB1136" i="17" s="1"/>
  <c r="J1132" i="1"/>
  <c r="J1140" i="1"/>
  <c r="AY1143" i="1"/>
  <c r="AY1145" i="1"/>
  <c r="N1166" i="1"/>
  <c r="N1170" i="1"/>
  <c r="N1172" i="1"/>
  <c r="N1176" i="1"/>
  <c r="AL1214" i="1"/>
  <c r="AL1225" i="1"/>
  <c r="AJ1214" i="1"/>
  <c r="AJ1219" i="1"/>
  <c r="J1231" i="1"/>
  <c r="J1227" i="1"/>
  <c r="BC1229" i="1"/>
  <c r="BC1234" i="1"/>
  <c r="BC1236" i="1"/>
  <c r="BC1228" i="1"/>
  <c r="BO1232" i="1"/>
  <c r="BO1233" i="1"/>
  <c r="Z1233" i="1"/>
  <c r="Z1234" i="1"/>
  <c r="Z1238" i="1"/>
  <c r="Z1241" i="1"/>
  <c r="Z1248" i="1"/>
  <c r="BO932" i="1"/>
  <c r="BO933" i="1"/>
  <c r="BO934" i="1"/>
  <c r="BO926" i="1"/>
  <c r="BO929" i="1"/>
  <c r="AF1145" i="1"/>
  <c r="AF1142" i="1"/>
  <c r="AF1144" i="1"/>
  <c r="AF1147" i="1"/>
  <c r="AF1150" i="1"/>
  <c r="AB1230" i="1"/>
  <c r="AB1231" i="1"/>
  <c r="AB1233" i="1"/>
  <c r="K915" i="1"/>
  <c r="K925" i="1"/>
  <c r="K919" i="1"/>
  <c r="BA918" i="1"/>
  <c r="BA924" i="1"/>
  <c r="BA914" i="1"/>
  <c r="AT916" i="1"/>
  <c r="F932" i="1"/>
  <c r="F936" i="1"/>
  <c r="J927" i="1"/>
  <c r="J937" i="1"/>
  <c r="AS932" i="1"/>
  <c r="BJ935" i="1"/>
  <c r="AV926" i="1"/>
  <c r="AV929" i="1"/>
  <c r="AV936" i="1"/>
  <c r="BO928" i="1"/>
  <c r="AV947" i="1"/>
  <c r="AV940" i="1"/>
  <c r="AS947" i="1"/>
  <c r="L1082" i="1"/>
  <c r="L1089" i="1"/>
  <c r="AM1092" i="1"/>
  <c r="AX1089" i="1"/>
  <c r="AX1090" i="1"/>
  <c r="N1104" i="1"/>
  <c r="N1104" i="17" s="1"/>
  <c r="W1098" i="1"/>
  <c r="W1096" i="1"/>
  <c r="W1099" i="1"/>
  <c r="W1100" i="1"/>
  <c r="W1102" i="1"/>
  <c r="W1105" i="1"/>
  <c r="J1110" i="1"/>
  <c r="J1110" i="17" s="1"/>
  <c r="CB1110" i="17" s="1"/>
  <c r="J1117" i="1"/>
  <c r="J1117" i="17" s="1"/>
  <c r="M1137" i="1"/>
  <c r="M1140" i="1"/>
  <c r="G1142" i="1"/>
  <c r="G1144" i="1"/>
  <c r="G1148" i="1"/>
  <c r="G1151" i="1"/>
  <c r="BE1144" i="1"/>
  <c r="BE1148" i="1"/>
  <c r="BH1160" i="1"/>
  <c r="BH1156" i="1"/>
  <c r="P1172" i="1"/>
  <c r="P1168" i="1"/>
  <c r="I1192" i="1"/>
  <c r="F1208" i="1"/>
  <c r="F1202" i="1"/>
  <c r="F1203" i="1"/>
  <c r="F1211" i="1"/>
  <c r="F1213" i="1"/>
  <c r="J1208" i="1"/>
  <c r="J1212" i="1"/>
  <c r="AD1226" i="1"/>
  <c r="AD1229" i="1"/>
  <c r="W1238" i="1"/>
  <c r="W1241" i="1"/>
  <c r="J922" i="1"/>
  <c r="AP929" i="1"/>
  <c r="BH935" i="1"/>
  <c r="AC943" i="1"/>
  <c r="V946" i="1"/>
  <c r="Q942" i="1"/>
  <c r="BC945" i="1"/>
  <c r="J953" i="1"/>
  <c r="Z954" i="1"/>
  <c r="AS957" i="1"/>
  <c r="AQ959" i="1"/>
  <c r="AP953" i="1"/>
  <c r="AI961" i="1"/>
  <c r="G964" i="1"/>
  <c r="H967" i="1"/>
  <c r="AJ1087" i="1"/>
  <c r="U1090" i="1"/>
  <c r="Z1085" i="1"/>
  <c r="AU1091" i="1"/>
  <c r="BL1084" i="1"/>
  <c r="BB1091" i="1"/>
  <c r="BE1088" i="1"/>
  <c r="AN1102" i="1"/>
  <c r="Z1101" i="1"/>
  <c r="U1101" i="1"/>
  <c r="AE1096" i="1"/>
  <c r="AG1100" i="1"/>
  <c r="BA1098" i="1"/>
  <c r="AZ1099" i="1"/>
  <c r="K1113" i="1"/>
  <c r="N1126" i="1"/>
  <c r="AB1129" i="1"/>
  <c r="AF1126" i="1"/>
  <c r="AK1123" i="1"/>
  <c r="BM1127" i="1"/>
  <c r="H1152" i="1"/>
  <c r="R1152" i="1"/>
  <c r="BB1152" i="1"/>
  <c r="BN1149" i="1"/>
  <c r="X1161" i="1"/>
  <c r="AX1163" i="1"/>
  <c r="AH1163" i="1"/>
  <c r="AG1162" i="1"/>
  <c r="BF1162" i="1"/>
  <c r="H1177" i="1"/>
  <c r="L1207" i="1"/>
  <c r="L1222" i="1"/>
  <c r="I1225" i="1"/>
  <c r="G1219" i="1"/>
  <c r="AX1216" i="1"/>
  <c r="AR1225" i="1"/>
  <c r="BB1224" i="1"/>
  <c r="BP1224" i="1"/>
  <c r="O1235" i="1"/>
  <c r="BE1237" i="1"/>
  <c r="AV1235" i="1"/>
  <c r="AF1237" i="1"/>
  <c r="AJ1236" i="1"/>
  <c r="X1235" i="1"/>
  <c r="AI1247" i="1"/>
  <c r="AK1244" i="1"/>
  <c r="AW1247" i="1"/>
  <c r="BI1239" i="1"/>
  <c r="E1250" i="1"/>
  <c r="AB1347" i="1"/>
  <c r="AB1355" i="1"/>
  <c r="E1396" i="1"/>
  <c r="E1403" i="1"/>
  <c r="E1404" i="1"/>
  <c r="AR1408" i="1"/>
  <c r="AR1407" i="1"/>
  <c r="BP1411" i="1"/>
  <c r="BP1416" i="1"/>
  <c r="Z1049" i="1"/>
  <c r="Z1052" i="1"/>
  <c r="Z1057" i="1"/>
  <c r="AX1051" i="1"/>
  <c r="AX1048" i="1"/>
  <c r="AX1049" i="1"/>
  <c r="AX1053" i="1"/>
  <c r="J1257" i="1"/>
  <c r="J1251" i="1"/>
  <c r="U1281" i="1"/>
  <c r="U1276" i="1"/>
  <c r="U1279" i="1"/>
  <c r="U1285" i="1"/>
  <c r="BI1334" i="1"/>
  <c r="BI1338" i="1"/>
  <c r="AE938" i="1"/>
  <c r="BP945" i="1"/>
  <c r="BC942" i="1"/>
  <c r="AR948" i="1"/>
  <c r="M958" i="1"/>
  <c r="J951" i="1"/>
  <c r="AC956" i="1"/>
  <c r="Z952" i="1"/>
  <c r="G972" i="1"/>
  <c r="G962" i="1"/>
  <c r="T1090" i="1"/>
  <c r="AU1086" i="1"/>
  <c r="G1102" i="1"/>
  <c r="Z1095" i="1"/>
  <c r="U1095" i="1"/>
  <c r="M1111" i="1"/>
  <c r="M1111" i="17" s="1"/>
  <c r="G1114" i="1"/>
  <c r="I1126" i="1"/>
  <c r="N1124" i="1"/>
  <c r="AF1122" i="1"/>
  <c r="BM1118" i="1"/>
  <c r="AO1121" i="1"/>
  <c r="AM1128" i="1"/>
  <c r="F1147" i="1"/>
  <c r="R1146" i="1"/>
  <c r="AB1152" i="1"/>
  <c r="BB1148" i="1"/>
  <c r="BG1147" i="1"/>
  <c r="BI1153" i="1"/>
  <c r="AG1148" i="1"/>
  <c r="AP1150" i="1"/>
  <c r="AR1150" i="1"/>
  <c r="BN1147" i="1"/>
  <c r="F1156" i="1"/>
  <c r="O1163" i="1"/>
  <c r="U1158" i="1"/>
  <c r="X1158" i="1"/>
  <c r="AZ1157" i="1"/>
  <c r="AH1154" i="1"/>
  <c r="AU1162" i="1"/>
  <c r="BO1161" i="1"/>
  <c r="L1173" i="1"/>
  <c r="G1201" i="1"/>
  <c r="O1198" i="1"/>
  <c r="M1197" i="1"/>
  <c r="AA1224" i="1"/>
  <c r="BP1214" i="1"/>
  <c r="O1226" i="1"/>
  <c r="K1227" i="1"/>
  <c r="AK1237" i="1"/>
  <c r="AV1227" i="1"/>
  <c r="BG1233" i="1"/>
  <c r="BP1234" i="1"/>
  <c r="X1229" i="1"/>
  <c r="L1246" i="1"/>
  <c r="Q1244" i="1"/>
  <c r="AG1247" i="1"/>
  <c r="AU1239" i="1"/>
  <c r="BD1244" i="1"/>
  <c r="V1275" i="1"/>
  <c r="V1281" i="1"/>
  <c r="BF1347" i="1"/>
  <c r="BF1352" i="1"/>
  <c r="J1412" i="1"/>
  <c r="J1408" i="1"/>
  <c r="J1410" i="1"/>
  <c r="J1098" i="17" s="1"/>
  <c r="CB1098" i="17" s="1"/>
  <c r="E1435" i="1"/>
  <c r="E1430" i="1"/>
  <c r="E1432" i="1"/>
  <c r="BE1432" i="1"/>
  <c r="BE1438" i="1"/>
  <c r="BE1440" i="1"/>
  <c r="L1446" i="1"/>
  <c r="L1453" i="1"/>
  <c r="AA1049" i="1"/>
  <c r="AA1046" i="1"/>
  <c r="AA1047" i="1"/>
  <c r="AA1048" i="1"/>
  <c r="AA1054" i="1"/>
  <c r="AA1055" i="1"/>
  <c r="AA1056" i="1"/>
  <c r="BC1047" i="1"/>
  <c r="BC1046" i="1"/>
  <c r="BC1049" i="1"/>
  <c r="BC1052" i="1"/>
  <c r="BC1053" i="1"/>
  <c r="BC1054" i="1"/>
  <c r="BC1057" i="1"/>
  <c r="AZ1060" i="1"/>
  <c r="AZ1059" i="1"/>
  <c r="H980" i="1"/>
  <c r="H976" i="1"/>
  <c r="H981" i="1"/>
  <c r="T1082" i="1"/>
  <c r="AU1082" i="1"/>
  <c r="BF1090" i="1"/>
  <c r="BL1090" i="1"/>
  <c r="AY1090" i="1"/>
  <c r="G1101" i="1"/>
  <c r="AE1102" i="1"/>
  <c r="BE1102" i="1"/>
  <c r="G1106" i="1"/>
  <c r="G1125" i="1"/>
  <c r="G1125" i="17" s="1"/>
  <c r="N1118" i="1"/>
  <c r="N1118" i="17" s="1"/>
  <c r="AD1124" i="1"/>
  <c r="AZ1128" i="1"/>
  <c r="AR1126" i="1"/>
  <c r="BG1129" i="1"/>
  <c r="AM1120" i="1"/>
  <c r="M1145" i="1"/>
  <c r="BB1143" i="1"/>
  <c r="BG1143" i="1"/>
  <c r="AG1144" i="1"/>
  <c r="AR1148" i="1"/>
  <c r="BN1144" i="1"/>
  <c r="O1161" i="1"/>
  <c r="BO1154" i="1"/>
  <c r="M1167" i="1"/>
  <c r="G1173" i="1"/>
  <c r="O1192" i="1"/>
  <c r="AA1219" i="1"/>
  <c r="AY1224" i="1"/>
  <c r="AP1234" i="1"/>
  <c r="BP1232" i="1"/>
  <c r="L1245" i="1"/>
  <c r="AG1243" i="1"/>
  <c r="BP1241" i="1"/>
  <c r="AV1396" i="1"/>
  <c r="AV1397" i="1"/>
  <c r="AV1401" i="1"/>
  <c r="AV1404" i="1"/>
  <c r="BM1399" i="1"/>
  <c r="BM1396" i="1"/>
  <c r="BC1408" i="1"/>
  <c r="BC1415" i="1"/>
  <c r="Z1058" i="1"/>
  <c r="Z1062" i="1"/>
  <c r="Z1063" i="1"/>
  <c r="Z1069" i="1"/>
  <c r="M1254" i="1"/>
  <c r="M1252" i="1"/>
  <c r="AT1278" i="1"/>
  <c r="AT1276" i="1"/>
  <c r="AV1276" i="1"/>
  <c r="AV1281" i="1"/>
  <c r="AV1275" i="1"/>
  <c r="BE1337" i="1"/>
  <c r="BE1345" i="1"/>
  <c r="BA1337" i="1"/>
  <c r="BA1341" i="1"/>
  <c r="BA1344" i="1"/>
  <c r="AL1338" i="1"/>
  <c r="AL1343" i="1"/>
  <c r="AX1398" i="1"/>
  <c r="AX1394" i="1"/>
  <c r="AX1397" i="1"/>
  <c r="K1427" i="1"/>
  <c r="K1418" i="1"/>
  <c r="BL1434" i="1"/>
  <c r="BL1431" i="1"/>
  <c r="BL1432" i="1"/>
  <c r="BL1433" i="1"/>
  <c r="BL1435" i="1"/>
  <c r="BL1436" i="1"/>
  <c r="BL1438" i="1"/>
  <c r="BL1439" i="1"/>
  <c r="K1073" i="1"/>
  <c r="K1080" i="1"/>
  <c r="Y914" i="1"/>
  <c r="BO921" i="1"/>
  <c r="AN934" i="1"/>
  <c r="AL930" i="1"/>
  <c r="AP936" i="1"/>
  <c r="AR933" i="1"/>
  <c r="BF928" i="1"/>
  <c r="BG935" i="1"/>
  <c r="BI931" i="1"/>
  <c r="AH944" i="1"/>
  <c r="BH947" i="1"/>
  <c r="BM946" i="1"/>
  <c r="F961" i="1"/>
  <c r="J959" i="1"/>
  <c r="R950" i="1"/>
  <c r="Z958" i="1"/>
  <c r="AR953" i="1"/>
  <c r="AS961" i="1"/>
  <c r="AZ952" i="1"/>
  <c r="BC955" i="1"/>
  <c r="BJ955" i="1"/>
  <c r="G969" i="1"/>
  <c r="H972" i="1"/>
  <c r="P1082" i="1"/>
  <c r="P1082" i="17" s="1"/>
  <c r="AJ1090" i="1"/>
  <c r="U1084" i="1"/>
  <c r="AE1085" i="1"/>
  <c r="W1088" i="1"/>
  <c r="X1085" i="1"/>
  <c r="Z1089" i="1"/>
  <c r="BG1086" i="1"/>
  <c r="BI1086" i="1"/>
  <c r="BL1088" i="1"/>
  <c r="J1096" i="1"/>
  <c r="J1096" i="17" s="1"/>
  <c r="CB1096" i="17" s="1"/>
  <c r="L1105" i="1"/>
  <c r="S1097" i="1"/>
  <c r="AM1099" i="1"/>
  <c r="AO1096" i="1"/>
  <c r="AE1099" i="1"/>
  <c r="Y1096" i="1"/>
  <c r="AC1099" i="1"/>
  <c r="AB1096" i="1"/>
  <c r="BA1102" i="1"/>
  <c r="BO1097" i="1"/>
  <c r="AW1096" i="1"/>
  <c r="BL1096" i="1"/>
  <c r="F1120" i="1"/>
  <c r="F1120" i="17" s="1"/>
  <c r="AA1127" i="1"/>
  <c r="AJ1120" i="1"/>
  <c r="AS1126" i="1"/>
  <c r="H1138" i="1"/>
  <c r="R1142" i="1"/>
  <c r="AB1147" i="1"/>
  <c r="AT1148" i="1"/>
  <c r="AP1144" i="1"/>
  <c r="AW1152" i="1"/>
  <c r="BN1153" i="1"/>
  <c r="BP1153" i="1"/>
  <c r="X1165" i="1"/>
  <c r="X1154" i="1"/>
  <c r="AW1155" i="1"/>
  <c r="BC1159" i="1"/>
  <c r="I1176" i="1"/>
  <c r="AX1222" i="1"/>
  <c r="L1229" i="1"/>
  <c r="BF1234" i="1"/>
  <c r="AE1233" i="1"/>
  <c r="BK1242" i="1"/>
  <c r="BM1243" i="1"/>
  <c r="E1259" i="1"/>
  <c r="G1257" i="1"/>
  <c r="I1276" i="1"/>
  <c r="I1281" i="1"/>
  <c r="AW1281" i="1"/>
  <c r="AW1285" i="1"/>
  <c r="O1334" i="1"/>
  <c r="O1341" i="1"/>
  <c r="BK1335" i="1"/>
  <c r="BK1341" i="1"/>
  <c r="BP1346" i="1"/>
  <c r="BP1357" i="1"/>
  <c r="K1395" i="1"/>
  <c r="K1396" i="1"/>
  <c r="K1400" i="1"/>
  <c r="H1437" i="1"/>
  <c r="H1435" i="1"/>
  <c r="H1436" i="1"/>
  <c r="AI980" i="1"/>
  <c r="AI978" i="1"/>
  <c r="AI979" i="1"/>
  <c r="AI982" i="1"/>
  <c r="J925" i="1"/>
  <c r="AV921" i="1"/>
  <c r="BK922" i="1"/>
  <c r="AE936" i="1"/>
  <c r="AN932" i="1"/>
  <c r="AP931" i="1"/>
  <c r="AR932" i="1"/>
  <c r="BF937" i="1"/>
  <c r="BF927" i="1"/>
  <c r="F957" i="1"/>
  <c r="J957" i="1"/>
  <c r="Z957" i="1"/>
  <c r="AS960" i="1"/>
  <c r="AP961" i="1"/>
  <c r="G967" i="1"/>
  <c r="H970" i="1"/>
  <c r="Z1088" i="1"/>
  <c r="BL1086" i="1"/>
  <c r="BE1093" i="1"/>
  <c r="U1105" i="1"/>
  <c r="AE1098" i="1"/>
  <c r="BA1101" i="1"/>
  <c r="F1129" i="1"/>
  <c r="F1119" i="1"/>
  <c r="F1119" i="17" s="1"/>
  <c r="BN1152" i="1"/>
  <c r="BC1158" i="1"/>
  <c r="I1170" i="1"/>
  <c r="K1174" i="1"/>
  <c r="G1224" i="1"/>
  <c r="AX1219" i="1"/>
  <c r="L1237" i="1"/>
  <c r="L1228" i="1"/>
  <c r="BF1233" i="1"/>
  <c r="AE1231" i="1"/>
  <c r="K1247" i="1"/>
  <c r="AR1247" i="1"/>
  <c r="BK1241" i="1"/>
  <c r="E1257" i="1"/>
  <c r="M1276" i="1"/>
  <c r="M1275" i="1"/>
  <c r="BL1288" i="1"/>
  <c r="BL1287" i="1"/>
  <c r="BL1295" i="1"/>
  <c r="AZ1289" i="1"/>
  <c r="AZ1286" i="1"/>
  <c r="AZ1287" i="1"/>
  <c r="AZ1296" i="1"/>
  <c r="N1338" i="1"/>
  <c r="N1345" i="1"/>
  <c r="BH1400" i="1"/>
  <c r="BH1397" i="1"/>
  <c r="BH1399" i="1"/>
  <c r="BH1401" i="1"/>
  <c r="BH1402" i="1"/>
  <c r="BH1404" i="1"/>
  <c r="BN1398" i="1"/>
  <c r="BN1394" i="1"/>
  <c r="BN1397" i="1"/>
  <c r="BN1400" i="1"/>
  <c r="BN1401" i="1"/>
  <c r="BN1405" i="1"/>
  <c r="N1413" i="1"/>
  <c r="N1406" i="1"/>
  <c r="N1415" i="1"/>
  <c r="N1416" i="1"/>
  <c r="AP1062" i="1"/>
  <c r="AP1060" i="1"/>
  <c r="AP1064" i="1"/>
  <c r="AP1066" i="1"/>
  <c r="AP1067" i="1"/>
  <c r="T1281" i="1"/>
  <c r="P1338" i="1"/>
  <c r="U1343" i="1"/>
  <c r="BF1344" i="1"/>
  <c r="E1363" i="1"/>
  <c r="AU1397" i="1"/>
  <c r="AJ1403" i="1"/>
  <c r="BP1401" i="1"/>
  <c r="BL1397" i="1"/>
  <c r="O1409" i="1"/>
  <c r="I1413" i="1"/>
  <c r="T1412" i="1"/>
  <c r="AD1406" i="1"/>
  <c r="I1427" i="1"/>
  <c r="L1418" i="1"/>
  <c r="M1419" i="1"/>
  <c r="AD1430" i="1"/>
  <c r="Z1439" i="1"/>
  <c r="Z1430" i="1"/>
  <c r="AP1438" i="1"/>
  <c r="BN1437" i="1"/>
  <c r="BC1436" i="1"/>
  <c r="BH1437" i="1"/>
  <c r="H1050" i="1"/>
  <c r="K1051" i="1"/>
  <c r="U1056" i="1"/>
  <c r="V1053" i="1"/>
  <c r="AQ1048" i="1"/>
  <c r="BD1057" i="1"/>
  <c r="G1069" i="1"/>
  <c r="K1065" i="1"/>
  <c r="AU1062" i="1"/>
  <c r="AH1059" i="1"/>
  <c r="AA1065" i="1"/>
  <c r="BN1069" i="1"/>
  <c r="BM1062" i="1"/>
  <c r="BL1064" i="1"/>
  <c r="BG1066" i="1"/>
  <c r="N1077" i="1"/>
  <c r="P1074" i="1"/>
  <c r="AP975" i="1"/>
  <c r="Z984" i="1"/>
  <c r="AE980" i="1"/>
  <c r="G995" i="1"/>
  <c r="AG1378" i="1"/>
  <c r="Z1374" i="1"/>
  <c r="BD1379" i="1"/>
  <c r="BE1380" i="1"/>
  <c r="Z987" i="1"/>
  <c r="K1270" i="1"/>
  <c r="O1277" i="1"/>
  <c r="T1274" i="1"/>
  <c r="W1279" i="1"/>
  <c r="AC1281" i="1"/>
  <c r="AF1282" i="1"/>
  <c r="S1281" i="1"/>
  <c r="E1290" i="1"/>
  <c r="AE1293" i="1"/>
  <c r="Z1339" i="1"/>
  <c r="AT1344" i="1"/>
  <c r="BF1340" i="1"/>
  <c r="AN1342" i="1"/>
  <c r="R1349" i="1"/>
  <c r="F1365" i="1"/>
  <c r="O1369" i="1"/>
  <c r="L1366" i="1"/>
  <c r="G1405" i="1"/>
  <c r="L1401" i="1"/>
  <c r="P1401" i="1"/>
  <c r="F1394" i="1"/>
  <c r="Z1403" i="1"/>
  <c r="AA1399" i="1"/>
  <c r="AZ1403" i="1"/>
  <c r="AS1404" i="1"/>
  <c r="AS1394" i="1"/>
  <c r="BJ1397" i="1"/>
  <c r="F1409" i="1"/>
  <c r="AA1415" i="1"/>
  <c r="R1414" i="1"/>
  <c r="AT1411" i="1"/>
  <c r="AI1413" i="1"/>
  <c r="AQ1413" i="1"/>
  <c r="Z1437" i="1"/>
  <c r="Q1056" i="1"/>
  <c r="BJ1049" i="1"/>
  <c r="G1061" i="1"/>
  <c r="L1059" i="1"/>
  <c r="AT1060" i="1"/>
  <c r="AU1059" i="1"/>
  <c r="AD1065" i="1"/>
  <c r="AF1066" i="1"/>
  <c r="BD1065" i="1"/>
  <c r="H1076" i="1"/>
  <c r="P1070" i="1"/>
  <c r="BI978" i="1"/>
  <c r="BD976" i="1"/>
  <c r="AP1377" i="1"/>
  <c r="T997" i="1"/>
  <c r="AO989" i="1"/>
  <c r="AV996" i="1"/>
  <c r="BG991" i="1"/>
  <c r="AC1274" i="1"/>
  <c r="AF1275" i="1"/>
  <c r="AP1285" i="1"/>
  <c r="E1289" i="1"/>
  <c r="AE1290" i="1"/>
  <c r="H1342" i="1"/>
  <c r="Z1338" i="1"/>
  <c r="AZ1335" i="1"/>
  <c r="AT1340" i="1"/>
  <c r="BF1338" i="1"/>
  <c r="AN1341" i="1"/>
  <c r="M1357" i="1"/>
  <c r="AO1347" i="1"/>
  <c r="AK1353" i="1"/>
  <c r="V1354" i="1"/>
  <c r="BN1357" i="1"/>
  <c r="F1360" i="1"/>
  <c r="O1363" i="1"/>
  <c r="L1365" i="1"/>
  <c r="G1400" i="1"/>
  <c r="L1400" i="1"/>
  <c r="P1400" i="1"/>
  <c r="Z1402" i="1"/>
  <c r="AH1401" i="1"/>
  <c r="AZ1395" i="1"/>
  <c r="F1408" i="1"/>
  <c r="F1096" i="17" s="1"/>
  <c r="AA1414" i="1"/>
  <c r="W1416" i="1"/>
  <c r="R1413" i="1"/>
  <c r="X1407" i="1"/>
  <c r="AT1410" i="1"/>
  <c r="AI1409" i="1"/>
  <c r="AQ1409" i="1"/>
  <c r="BA1414" i="1"/>
  <c r="BN1413" i="1"/>
  <c r="O1425" i="1"/>
  <c r="P1423" i="1"/>
  <c r="J1437" i="1"/>
  <c r="AS1436" i="1"/>
  <c r="Z1435" i="1"/>
  <c r="Y1434" i="1"/>
  <c r="AY1437" i="1"/>
  <c r="K1056" i="1"/>
  <c r="O1266" i="1"/>
  <c r="J1283" i="1"/>
  <c r="BH1354" i="1"/>
  <c r="BI1355" i="1"/>
  <c r="L1363" i="1"/>
  <c r="Z1401" i="1"/>
  <c r="F1406" i="1"/>
  <c r="AA1412" i="1"/>
  <c r="R1410" i="1"/>
  <c r="AT1407" i="1"/>
  <c r="AI1407" i="1"/>
  <c r="AQ1408" i="1"/>
  <c r="BA1406" i="1"/>
  <c r="BE1407" i="1"/>
  <c r="P1419" i="1"/>
  <c r="AS1433" i="1"/>
  <c r="Z1434" i="1"/>
  <c r="AF1440" i="1"/>
  <c r="AA1435" i="1"/>
  <c r="Y1431" i="1"/>
  <c r="AY1431" i="1"/>
  <c r="AW1431" i="1"/>
  <c r="BD1434" i="1"/>
  <c r="G1056" i="1"/>
  <c r="N1053" i="1"/>
  <c r="K1055" i="1"/>
  <c r="AG1057" i="1"/>
  <c r="Q1047" i="1"/>
  <c r="AQ1053" i="1"/>
  <c r="AT1053" i="1"/>
  <c r="BJ1046" i="1"/>
  <c r="BA1050" i="1"/>
  <c r="BP1053" i="1"/>
  <c r="H1065" i="1"/>
  <c r="O1059" i="1"/>
  <c r="AU1069" i="1"/>
  <c r="AY1068" i="1"/>
  <c r="U1062" i="1"/>
  <c r="W1062" i="1"/>
  <c r="BO1058" i="1"/>
  <c r="BE1067" i="1"/>
  <c r="I1080" i="1"/>
  <c r="J1078" i="1"/>
  <c r="AS985" i="1"/>
  <c r="F992" i="1"/>
  <c r="BN1370" i="1"/>
  <c r="BA996" i="1"/>
  <c r="BL992" i="1"/>
  <c r="BJ1283" i="1"/>
  <c r="Y1296" i="1"/>
  <c r="H1337" i="1"/>
  <c r="P1341" i="1"/>
  <c r="AF1337" i="1"/>
  <c r="AO1338" i="1"/>
  <c r="BH1337" i="1"/>
  <c r="AS1345" i="1"/>
  <c r="F1352" i="1"/>
  <c r="I1350" i="1"/>
  <c r="S1357" i="1"/>
  <c r="AJ1346" i="1"/>
  <c r="AZ1356" i="1"/>
  <c r="AM1354" i="1"/>
  <c r="BH1350" i="1"/>
  <c r="BI1353" i="1"/>
  <c r="E1369" i="1"/>
  <c r="I1369" i="1"/>
  <c r="L1360" i="1"/>
  <c r="I1402" i="1"/>
  <c r="L1394" i="1"/>
  <c r="Z1397" i="1"/>
  <c r="AA1406" i="1"/>
  <c r="R1408" i="1"/>
  <c r="AK1413" i="1"/>
  <c r="Z1433" i="1"/>
  <c r="AF1438" i="1"/>
  <c r="G1051" i="1"/>
  <c r="K1054" i="1"/>
  <c r="Q1046" i="1"/>
  <c r="AK1055" i="1"/>
  <c r="AQ1052" i="1"/>
  <c r="BP1050" i="1"/>
  <c r="O1058" i="1"/>
  <c r="AU1068" i="1"/>
  <c r="AY1060" i="1"/>
  <c r="BE1060" i="1"/>
  <c r="I1079" i="1"/>
  <c r="J1070" i="1"/>
  <c r="P1081" i="1"/>
  <c r="AS977" i="1"/>
  <c r="BJ981" i="1"/>
  <c r="F989" i="1"/>
  <c r="AD1371" i="1"/>
  <c r="Z1380" i="1"/>
  <c r="AJ991" i="1"/>
  <c r="BA992" i="1"/>
  <c r="AQ992" i="1"/>
  <c r="BJ1280" i="1"/>
  <c r="BI1296" i="1"/>
  <c r="AA1340" i="1"/>
  <c r="BJ1341" i="1"/>
  <c r="AS1343" i="1"/>
  <c r="K1353" i="1"/>
  <c r="AM1353" i="1"/>
  <c r="E1365" i="1"/>
  <c r="I1368" i="1"/>
  <c r="Z1395" i="1"/>
  <c r="AS1399" i="1"/>
  <c r="R1407" i="1"/>
  <c r="M1425" i="1"/>
  <c r="AR1440" i="1"/>
  <c r="Z1441" i="1"/>
  <c r="Z1432" i="1"/>
  <c r="AF1435" i="1"/>
  <c r="AJ1436" i="1"/>
  <c r="BN1441" i="1"/>
  <c r="H1053" i="1"/>
  <c r="K1053" i="1"/>
  <c r="W1057" i="1"/>
  <c r="V1055" i="1"/>
  <c r="AQ1051" i="1"/>
  <c r="AR1056" i="1"/>
  <c r="J1065" i="1"/>
  <c r="AU1065" i="1"/>
  <c r="BL1069" i="1"/>
  <c r="I1077" i="1"/>
  <c r="P1080" i="1"/>
  <c r="AP984" i="1"/>
  <c r="Z1379" i="1"/>
  <c r="BA991" i="1"/>
  <c r="M1285" i="1"/>
  <c r="AP1284" i="1"/>
  <c r="BJ1281" i="1"/>
  <c r="BL1280" i="1"/>
  <c r="BI1276" i="1"/>
  <c r="E1294" i="1"/>
  <c r="H1297" i="1"/>
  <c r="K1296" i="1"/>
  <c r="N1290" i="1"/>
  <c r="BP1291" i="1"/>
  <c r="AD1289" i="1"/>
  <c r="BB1293" i="1"/>
  <c r="Q1286" i="1"/>
  <c r="G1324" i="1"/>
  <c r="O1285" i="1"/>
  <c r="M1283" i="1"/>
  <c r="V1284" i="1"/>
  <c r="AF1284" i="1"/>
  <c r="AD1285" i="1"/>
  <c r="AA1283" i="1"/>
  <c r="AP1282" i="1"/>
  <c r="BL1277" i="1"/>
  <c r="BI1274" i="1"/>
  <c r="H1293" i="1"/>
  <c r="K1294" i="1"/>
  <c r="BM1295" i="1"/>
  <c r="AB1293" i="1"/>
  <c r="AD1288" i="1"/>
  <c r="AQ1295" i="1"/>
  <c r="J1278" i="1"/>
  <c r="U1284" i="1"/>
  <c r="AF1280" i="1"/>
  <c r="AP1276" i="1"/>
  <c r="BM1285" i="1"/>
  <c r="E1287" i="1"/>
  <c r="K1292" i="1"/>
  <c r="BM1292" i="1"/>
  <c r="Y1294" i="1"/>
  <c r="AC1295" i="1"/>
  <c r="AD1296" i="1"/>
  <c r="AJ1297" i="1"/>
  <c r="AI1288" i="1"/>
  <c r="BI1292" i="1"/>
  <c r="BE1293" i="1"/>
  <c r="K1329" i="1"/>
  <c r="F1332" i="1"/>
  <c r="I1329" i="1"/>
  <c r="J1275" i="1"/>
  <c r="T1282" i="1"/>
  <c r="U1283" i="1"/>
  <c r="W1281" i="1"/>
  <c r="AV1283" i="1"/>
  <c r="AF1278" i="1"/>
  <c r="BM1281" i="1"/>
  <c r="K1289" i="1"/>
  <c r="BM1287" i="1"/>
  <c r="Y1293" i="1"/>
  <c r="AC1290" i="1"/>
  <c r="AD1295" i="1"/>
  <c r="AJ1287" i="1"/>
  <c r="AP1295" i="1"/>
  <c r="X1292" i="1"/>
  <c r="V1287" i="1"/>
  <c r="AU1282" i="1"/>
  <c r="BL1284" i="1"/>
  <c r="F1294" i="1"/>
  <c r="Y1291" i="1"/>
  <c r="AD1293" i="1"/>
  <c r="X1287" i="1"/>
  <c r="BG1293" i="1"/>
  <c r="F1327" i="1"/>
  <c r="T1278" i="1"/>
  <c r="U1277" i="1"/>
  <c r="AC1278" i="1"/>
  <c r="AU1274" i="1"/>
  <c r="AW1274" i="1"/>
  <c r="BL1282" i="1"/>
  <c r="BI1285" i="1"/>
  <c r="F1293" i="1"/>
  <c r="Y1288" i="1"/>
  <c r="AD1292" i="1"/>
  <c r="AO1287" i="1"/>
  <c r="BG1292" i="1"/>
  <c r="F1324" i="1"/>
  <c r="BL1281" i="1"/>
  <c r="BI1284" i="1"/>
  <c r="AD1291" i="1"/>
  <c r="X933" i="1"/>
  <c r="Z931" i="1"/>
  <c r="BC934" i="1"/>
  <c r="AN927" i="1"/>
  <c r="AU936" i="1"/>
  <c r="AJ933" i="1"/>
  <c r="I946" i="1"/>
  <c r="E945" i="1"/>
  <c r="F943" i="1"/>
  <c r="T949" i="1"/>
  <c r="AG942" i="1"/>
  <c r="BH942" i="1"/>
  <c r="AR942" i="1"/>
  <c r="AN940" i="1"/>
  <c r="AG955" i="1"/>
  <c r="AG957" i="1"/>
  <c r="AG959" i="1"/>
  <c r="AG950" i="1"/>
  <c r="AG952" i="1"/>
  <c r="AG956" i="1"/>
  <c r="AN1082" i="1"/>
  <c r="AN1092" i="1"/>
  <c r="AC1085" i="1"/>
  <c r="AC1084" i="1"/>
  <c r="AC1091" i="1"/>
  <c r="AC1083" i="1"/>
  <c r="BN1097" i="1"/>
  <c r="BN1104" i="1"/>
  <c r="AV1119" i="1"/>
  <c r="AV1121" i="1"/>
  <c r="AV1123" i="1"/>
  <c r="AV1124" i="1"/>
  <c r="P1136" i="1"/>
  <c r="P1135" i="1"/>
  <c r="P1137" i="1"/>
  <c r="P1137" i="17" s="1"/>
  <c r="T917" i="1"/>
  <c r="AN919" i="1"/>
  <c r="BH919" i="1"/>
  <c r="BK925" i="1"/>
  <c r="BK916" i="1"/>
  <c r="BN916" i="1"/>
  <c r="BD920" i="1"/>
  <c r="BE917" i="1"/>
  <c r="BI923" i="1"/>
  <c r="BM924" i="1"/>
  <c r="E934" i="1"/>
  <c r="O935" i="1"/>
  <c r="J930" i="1"/>
  <c r="I936" i="1"/>
  <c r="W937" i="1"/>
  <c r="X932" i="1"/>
  <c r="Z928" i="1"/>
  <c r="AC932" i="1"/>
  <c r="BC931" i="1"/>
  <c r="AN926" i="1"/>
  <c r="AL932" i="1"/>
  <c r="AU935" i="1"/>
  <c r="AP932" i="1"/>
  <c r="AJ929" i="1"/>
  <c r="BE926" i="1"/>
  <c r="BF930" i="1"/>
  <c r="BH927" i="1"/>
  <c r="BJ931" i="1"/>
  <c r="AY929" i="1"/>
  <c r="AV927" i="1"/>
  <c r="BO931" i="1"/>
  <c r="BP937" i="1"/>
  <c r="N944" i="1"/>
  <c r="I945" i="1"/>
  <c r="E943" i="1"/>
  <c r="F939" i="1"/>
  <c r="V944" i="1"/>
  <c r="X942" i="1"/>
  <c r="T945" i="1"/>
  <c r="S942" i="1"/>
  <c r="AG941" i="1"/>
  <c r="Q948" i="1"/>
  <c r="W947" i="1"/>
  <c r="AA949" i="1"/>
  <c r="BH941" i="1"/>
  <c r="AV938" i="1"/>
  <c r="BL946" i="1"/>
  <c r="BL938" i="1"/>
  <c r="AW943" i="1"/>
  <c r="AR941" i="1"/>
  <c r="N950" i="1"/>
  <c r="N957" i="1"/>
  <c r="BB950" i="1"/>
  <c r="BB958" i="1"/>
  <c r="M1087" i="1"/>
  <c r="M1084" i="1"/>
  <c r="M1085" i="1"/>
  <c r="M1086" i="1"/>
  <c r="M1088" i="1"/>
  <c r="M1088" i="17" s="1"/>
  <c r="M1093" i="1"/>
  <c r="M1093" i="17" s="1"/>
  <c r="F1131" i="1"/>
  <c r="F1132" i="1"/>
  <c r="F1132" i="17" s="1"/>
  <c r="F1136" i="1"/>
  <c r="F1138" i="1"/>
  <c r="F1140" i="1"/>
  <c r="I1141" i="1"/>
  <c r="I1130" i="1"/>
  <c r="I1130" i="17" s="1"/>
  <c r="CA1130" i="17" s="1"/>
  <c r="I1132" i="1"/>
  <c r="I1132" i="17" s="1"/>
  <c r="CA1132" i="17" s="1"/>
  <c r="I1133" i="1"/>
  <c r="I1137" i="1"/>
  <c r="I1137" i="17" s="1"/>
  <c r="CA1137" i="17" s="1"/>
  <c r="I1138" i="1"/>
  <c r="I1140" i="1"/>
  <c r="I1140" i="17" s="1"/>
  <c r="AB919" i="1"/>
  <c r="J923" i="1"/>
  <c r="J914" i="1"/>
  <c r="K914" i="1"/>
  <c r="T915" i="1"/>
  <c r="AA924" i="1"/>
  <c r="AF919" i="1"/>
  <c r="AB917" i="1"/>
  <c r="AE925" i="1"/>
  <c r="AK924" i="1"/>
  <c r="AM919" i="1"/>
  <c r="AN917" i="1"/>
  <c r="U925" i="1"/>
  <c r="AH924" i="1"/>
  <c r="BH917" i="1"/>
  <c r="BK924" i="1"/>
  <c r="BK915" i="1"/>
  <c r="AS924" i="1"/>
  <c r="AU924" i="1"/>
  <c r="BD917" i="1"/>
  <c r="BE915" i="1"/>
  <c r="BI922" i="1"/>
  <c r="BM921" i="1"/>
  <c r="I933" i="1"/>
  <c r="Y937" i="1"/>
  <c r="W934" i="1"/>
  <c r="X931" i="1"/>
  <c r="AC931" i="1"/>
  <c r="AU933" i="1"/>
  <c r="AM936" i="1"/>
  <c r="AY928" i="1"/>
  <c r="BN930" i="1"/>
  <c r="BP936" i="1"/>
  <c r="N943" i="1"/>
  <c r="O945" i="1"/>
  <c r="I942" i="1"/>
  <c r="L949" i="1"/>
  <c r="F938" i="1"/>
  <c r="V943" i="1"/>
  <c r="T944" i="1"/>
  <c r="AG940" i="1"/>
  <c r="Q944" i="1"/>
  <c r="AB945" i="1"/>
  <c r="BH940" i="1"/>
  <c r="BG947" i="1"/>
  <c r="AS942" i="1"/>
  <c r="AO943" i="1"/>
  <c r="AR940" i="1"/>
  <c r="AP949" i="1"/>
  <c r="AM946" i="1"/>
  <c r="H958" i="1"/>
  <c r="O1106" i="1"/>
  <c r="O1108" i="1"/>
  <c r="O1116" i="1"/>
  <c r="O1116" i="17" s="1"/>
  <c r="V1145" i="1"/>
  <c r="V1142" i="1"/>
  <c r="V1152" i="1"/>
  <c r="T920" i="1"/>
  <c r="T914" i="1"/>
  <c r="Z925" i="1"/>
  <c r="AA918" i="1"/>
  <c r="AB916" i="1"/>
  <c r="AE924" i="1"/>
  <c r="AK919" i="1"/>
  <c r="AN916" i="1"/>
  <c r="U924" i="1"/>
  <c r="AH919" i="1"/>
  <c r="BH916" i="1"/>
  <c r="BA925" i="1"/>
  <c r="AO924" i="1"/>
  <c r="BK923" i="1"/>
  <c r="BK914" i="1"/>
  <c r="AS922" i="1"/>
  <c r="AU923" i="1"/>
  <c r="BD916" i="1"/>
  <c r="BE914" i="1"/>
  <c r="BI920" i="1"/>
  <c r="BM918" i="1"/>
  <c r="E931" i="1"/>
  <c r="G935" i="1"/>
  <c r="O927" i="1"/>
  <c r="I932" i="1"/>
  <c r="Y934" i="1"/>
  <c r="W933" i="1"/>
  <c r="X928" i="1"/>
  <c r="AC930" i="1"/>
  <c r="AH928" i="1"/>
  <c r="AB933" i="1"/>
  <c r="AN936" i="1"/>
  <c r="AO936" i="1"/>
  <c r="AU930" i="1"/>
  <c r="AR934" i="1"/>
  <c r="AM935" i="1"/>
  <c r="AQ932" i="1"/>
  <c r="BN929" i="1"/>
  <c r="BP929" i="1"/>
  <c r="O941" i="1"/>
  <c r="I941" i="1"/>
  <c r="L942" i="1"/>
  <c r="T942" i="1"/>
  <c r="AG939" i="1"/>
  <c r="Q943" i="1"/>
  <c r="AB943" i="1"/>
  <c r="W942" i="1"/>
  <c r="AA944" i="1"/>
  <c r="BH949" i="1"/>
  <c r="BH939" i="1"/>
  <c r="AQ943" i="1"/>
  <c r="BL944" i="1"/>
  <c r="BP947" i="1"/>
  <c r="AS941" i="1"/>
  <c r="BM948" i="1"/>
  <c r="AR939" i="1"/>
  <c r="AP947" i="1"/>
  <c r="AM938" i="1"/>
  <c r="BE947" i="1"/>
  <c r="H957" i="1"/>
  <c r="G955" i="1"/>
  <c r="G956" i="1"/>
  <c r="G960" i="1"/>
  <c r="G951" i="1"/>
  <c r="P952" i="1"/>
  <c r="P961" i="1"/>
  <c r="G1088" i="1"/>
  <c r="G1088" i="17" s="1"/>
  <c r="G1086" i="1"/>
  <c r="G1085" i="1"/>
  <c r="O1083" i="1"/>
  <c r="O1091" i="1"/>
  <c r="O1092" i="1"/>
  <c r="BG1099" i="1"/>
  <c r="BG1094" i="1"/>
  <c r="BG1100" i="1"/>
  <c r="BG1102" i="1"/>
  <c r="BG1104" i="1"/>
  <c r="BG1105" i="1"/>
  <c r="AX1127" i="1"/>
  <c r="AX1126" i="1"/>
  <c r="Z924" i="1"/>
  <c r="AB925" i="1"/>
  <c r="AB914" i="1"/>
  <c r="AE922" i="1"/>
  <c r="AN925" i="1"/>
  <c r="AN914" i="1"/>
  <c r="U922" i="1"/>
  <c r="BH925" i="1"/>
  <c r="BH914" i="1"/>
  <c r="AO919" i="1"/>
  <c r="AS920" i="1"/>
  <c r="G934" i="1"/>
  <c r="N937" i="1"/>
  <c r="I930" i="1"/>
  <c r="AG933" i="1"/>
  <c r="Y933" i="1"/>
  <c r="W927" i="1"/>
  <c r="X926" i="1"/>
  <c r="AC929" i="1"/>
  <c r="R935" i="1"/>
  <c r="AB932" i="1"/>
  <c r="AN935" i="1"/>
  <c r="AO932" i="1"/>
  <c r="BA933" i="1"/>
  <c r="AU927" i="1"/>
  <c r="AM926" i="1"/>
  <c r="I940" i="1"/>
  <c r="L940" i="1"/>
  <c r="T941" i="1"/>
  <c r="AQ942" i="1"/>
  <c r="AX938" i="1"/>
  <c r="Q952" i="1"/>
  <c r="Q950" i="1"/>
  <c r="Q960" i="1"/>
  <c r="BG959" i="1"/>
  <c r="BG954" i="1"/>
  <c r="BM956" i="1"/>
  <c r="BM953" i="1"/>
  <c r="BM957" i="1"/>
  <c r="BM960" i="1"/>
  <c r="BM952" i="1"/>
  <c r="E1087" i="1"/>
  <c r="E1085" i="1"/>
  <c r="E1085" i="17" s="1"/>
  <c r="E1086" i="1"/>
  <c r="E1088" i="1"/>
  <c r="E1089" i="1"/>
  <c r="N1092" i="1"/>
  <c r="N1089" i="1"/>
  <c r="AP1085" i="1"/>
  <c r="AP1089" i="1"/>
  <c r="AP1084" i="1"/>
  <c r="AC1120" i="1"/>
  <c r="AC1119" i="1"/>
  <c r="AC1122" i="1"/>
  <c r="AC1125" i="1"/>
  <c r="AC1127" i="1"/>
  <c r="AC1128" i="1"/>
  <c r="AC1129" i="1"/>
  <c r="T1148" i="1"/>
  <c r="T1143" i="1"/>
  <c r="T1144" i="1"/>
  <c r="T1146" i="1"/>
  <c r="T1149" i="1"/>
  <c r="T1151" i="1"/>
  <c r="T1152" i="1"/>
  <c r="BH923" i="1"/>
  <c r="BK921" i="1"/>
  <c r="AB929" i="1"/>
  <c r="I950" i="1"/>
  <c r="I961" i="1"/>
  <c r="S952" i="1"/>
  <c r="S957" i="1"/>
  <c r="S955" i="1"/>
  <c r="H1093" i="1"/>
  <c r="H1093" i="17" s="1"/>
  <c r="H1090" i="1"/>
  <c r="H1090" i="17" s="1"/>
  <c r="V1099" i="1"/>
  <c r="V1102" i="1"/>
  <c r="V1105" i="1"/>
  <c r="AX1096" i="1"/>
  <c r="AX1094" i="1"/>
  <c r="AX1095" i="1"/>
  <c r="AX1097" i="1"/>
  <c r="AX1101" i="1"/>
  <c r="AX1105" i="1"/>
  <c r="T924" i="1"/>
  <c r="T923" i="1"/>
  <c r="Z919" i="1"/>
  <c r="U919" i="1"/>
  <c r="O917" i="1"/>
  <c r="J919" i="1"/>
  <c r="K921" i="1"/>
  <c r="G916" i="1"/>
  <c r="T922" i="1"/>
  <c r="Y922" i="1"/>
  <c r="Z916" i="1"/>
  <c r="AI920" i="1"/>
  <c r="AB922" i="1"/>
  <c r="X921" i="1"/>
  <c r="AE916" i="1"/>
  <c r="AL920" i="1"/>
  <c r="AN922" i="1"/>
  <c r="S921" i="1"/>
  <c r="U916" i="1"/>
  <c r="V920" i="1"/>
  <c r="BH922" i="1"/>
  <c r="AP924" i="1"/>
  <c r="BA919" i="1"/>
  <c r="BK920" i="1"/>
  <c r="AT920" i="1"/>
  <c r="AW925" i="1"/>
  <c r="AU916" i="1"/>
  <c r="BE923" i="1"/>
  <c r="BF921" i="1"/>
  <c r="BP922" i="1"/>
  <c r="F933" i="1"/>
  <c r="G930" i="1"/>
  <c r="J934" i="1"/>
  <c r="N933" i="1"/>
  <c r="P936" i="1"/>
  <c r="AG930" i="1"/>
  <c r="Y930" i="1"/>
  <c r="X936" i="1"/>
  <c r="Z937" i="1"/>
  <c r="AC936" i="1"/>
  <c r="V936" i="1"/>
  <c r="AR930" i="1"/>
  <c r="AY932" i="1"/>
  <c r="AV933" i="1"/>
  <c r="H939" i="1"/>
  <c r="P947" i="1"/>
  <c r="I948" i="1"/>
  <c r="I938" i="1"/>
  <c r="F945" i="1"/>
  <c r="X945" i="1"/>
  <c r="AF945" i="1"/>
  <c r="AG946" i="1"/>
  <c r="Q940" i="1"/>
  <c r="W939" i="1"/>
  <c r="AA941" i="1"/>
  <c r="BH945" i="1"/>
  <c r="AV948" i="1"/>
  <c r="BL949" i="1"/>
  <c r="BL941" i="1"/>
  <c r="BP944" i="1"/>
  <c r="BB943" i="1"/>
  <c r="AS948" i="1"/>
  <c r="AS938" i="1"/>
  <c r="BC948" i="1"/>
  <c r="BM945" i="1"/>
  <c r="AR946" i="1"/>
  <c r="AN949" i="1"/>
  <c r="AP941" i="1"/>
  <c r="BA948" i="1"/>
  <c r="BO944" i="1"/>
  <c r="E955" i="1"/>
  <c r="E957" i="1"/>
  <c r="E956" i="1"/>
  <c r="AB951" i="1"/>
  <c r="AB953" i="1"/>
  <c r="AG958" i="1"/>
  <c r="AB1083" i="1"/>
  <c r="AB1089" i="1"/>
  <c r="AB1093" i="1"/>
  <c r="AB1084" i="1"/>
  <c r="AM1087" i="1"/>
  <c r="AM1091" i="1"/>
  <c r="AM1082" i="1"/>
  <c r="AM1083" i="1"/>
  <c r="AM1085" i="1"/>
  <c r="AM1088" i="1"/>
  <c r="AM1090" i="1"/>
  <c r="AP1094" i="1"/>
  <c r="AP1101" i="1"/>
  <c r="AP1103" i="1"/>
  <c r="AB923" i="1"/>
  <c r="AE919" i="1"/>
  <c r="M923" i="1"/>
  <c r="J917" i="1"/>
  <c r="K920" i="1"/>
  <c r="T921" i="1"/>
  <c r="Y920" i="1"/>
  <c r="Z914" i="1"/>
  <c r="AB921" i="1"/>
  <c r="X920" i="1"/>
  <c r="AE914" i="1"/>
  <c r="AN921" i="1"/>
  <c r="S920" i="1"/>
  <c r="U914" i="1"/>
  <c r="BH921" i="1"/>
  <c r="AP921" i="1"/>
  <c r="BA916" i="1"/>
  <c r="AX920" i="1"/>
  <c r="BK918" i="1"/>
  <c r="AT919" i="1"/>
  <c r="AW922" i="1"/>
  <c r="BN918" i="1"/>
  <c r="BD925" i="1"/>
  <c r="BE922" i="1"/>
  <c r="BF919" i="1"/>
  <c r="BP917" i="1"/>
  <c r="F929" i="1"/>
  <c r="G927" i="1"/>
  <c r="J933" i="1"/>
  <c r="N927" i="1"/>
  <c r="Y928" i="1"/>
  <c r="X934" i="1"/>
  <c r="Z933" i="1"/>
  <c r="V933" i="1"/>
  <c r="BC935" i="1"/>
  <c r="AG943" i="1"/>
  <c r="AA940" i="1"/>
  <c r="BH943" i="1"/>
  <c r="BL948" i="1"/>
  <c r="BP943" i="1"/>
  <c r="BB942" i="1"/>
  <c r="BM942" i="1"/>
  <c r="AR944" i="1"/>
  <c r="AN945" i="1"/>
  <c r="AP940" i="1"/>
  <c r="BO942" i="1"/>
  <c r="G959" i="1"/>
  <c r="AG953" i="1"/>
  <c r="BA951" i="1"/>
  <c r="BA956" i="1"/>
  <c r="BA961" i="1"/>
  <c r="BH953" i="1"/>
  <c r="BH961" i="1"/>
  <c r="BO954" i="1"/>
  <c r="BO951" i="1"/>
  <c r="BO952" i="1"/>
  <c r="BO955" i="1"/>
  <c r="BO957" i="1"/>
  <c r="BO961" i="1"/>
  <c r="K1088" i="1"/>
  <c r="K1088" i="17" s="1"/>
  <c r="CC1088" i="17" s="1"/>
  <c r="K1083" i="1"/>
  <c r="K1083" i="17" s="1"/>
  <c r="CC1083" i="17" s="1"/>
  <c r="AC1088" i="1"/>
  <c r="AG1082" i="1"/>
  <c r="AG1093" i="1"/>
  <c r="AG1090" i="1"/>
  <c r="X960" i="1"/>
  <c r="AH955" i="1"/>
  <c r="AS954" i="1"/>
  <c r="AV954" i="1"/>
  <c r="BC959" i="1"/>
  <c r="AF952" i="1"/>
  <c r="AL957" i="1"/>
  <c r="AP954" i="1"/>
  <c r="BJ956" i="1"/>
  <c r="AI958" i="1"/>
  <c r="BN957" i="1"/>
  <c r="P1088" i="1"/>
  <c r="P1088" i="17" s="1"/>
  <c r="AH1093" i="1"/>
  <c r="AA1088" i="1"/>
  <c r="T1083" i="1"/>
  <c r="BG1090" i="1"/>
  <c r="AU1089" i="1"/>
  <c r="AW1090" i="1"/>
  <c r="AX1087" i="1"/>
  <c r="BM1092" i="1"/>
  <c r="BE1085" i="1"/>
  <c r="AV1087" i="1"/>
  <c r="J1104" i="1"/>
  <c r="H1102" i="1"/>
  <c r="P1105" i="1"/>
  <c r="S1103" i="1"/>
  <c r="AN1097" i="1"/>
  <c r="AM1100" i="1"/>
  <c r="Z1103" i="1"/>
  <c r="AO1098" i="1"/>
  <c r="AJ1100" i="1"/>
  <c r="T1099" i="1"/>
  <c r="AS1098" i="1"/>
  <c r="U1097" i="1"/>
  <c r="AL1103" i="1"/>
  <c r="BP1097" i="1"/>
  <c r="AZ1101" i="1"/>
  <c r="BE1094" i="1"/>
  <c r="L1115" i="1"/>
  <c r="G1110" i="1"/>
  <c r="J1109" i="1"/>
  <c r="G1119" i="1"/>
  <c r="P1119" i="1"/>
  <c r="H1119" i="1"/>
  <c r="H1119" i="17" s="1"/>
  <c r="I1120" i="1"/>
  <c r="V1120" i="1"/>
  <c r="W1121" i="1"/>
  <c r="R1120" i="1"/>
  <c r="AB1119" i="1"/>
  <c r="AD1119" i="1"/>
  <c r="AI1129" i="1"/>
  <c r="Z1125" i="1"/>
  <c r="BI1120" i="1"/>
  <c r="BF1151" i="1"/>
  <c r="BP1151" i="1"/>
  <c r="U1156" i="1"/>
  <c r="AC1158" i="1"/>
  <c r="AC1154" i="1"/>
  <c r="AC1157" i="1"/>
  <c r="AA1155" i="1"/>
  <c r="AK1156" i="1"/>
  <c r="AU1163" i="1"/>
  <c r="O1169" i="1"/>
  <c r="O1168" i="1"/>
  <c r="O1174" i="1"/>
  <c r="O1176" i="1"/>
  <c r="I1119" i="1"/>
  <c r="I1119" i="17" s="1"/>
  <c r="CA1119" i="17" s="1"/>
  <c r="V1119" i="1"/>
  <c r="W1118" i="1"/>
  <c r="AB1118" i="1"/>
  <c r="AD1118" i="1"/>
  <c r="Q1122" i="1"/>
  <c r="AI1127" i="1"/>
  <c r="Z1122" i="1"/>
  <c r="BI1118" i="1"/>
  <c r="AR1120" i="1"/>
  <c r="AU1118" i="1"/>
  <c r="AS1120" i="1"/>
  <c r="O1140" i="1"/>
  <c r="O1131" i="1"/>
  <c r="O1131" i="17" s="1"/>
  <c r="J1135" i="1"/>
  <c r="L1143" i="1"/>
  <c r="F1151" i="1"/>
  <c r="U1148" i="1"/>
  <c r="AB1143" i="1"/>
  <c r="AE1146" i="1"/>
  <c r="BB1146" i="1"/>
  <c r="BF1150" i="1"/>
  <c r="AG1142" i="1"/>
  <c r="AZ1146" i="1"/>
  <c r="BL1149" i="1"/>
  <c r="BP1150" i="1"/>
  <c r="E1155" i="1"/>
  <c r="F1154" i="1"/>
  <c r="U1165" i="1"/>
  <c r="U1155" i="1"/>
  <c r="BL1157" i="1"/>
  <c r="BL1159" i="1"/>
  <c r="BD1156" i="1"/>
  <c r="BD1155" i="1"/>
  <c r="BD1162" i="1"/>
  <c r="BD1163" i="1"/>
  <c r="AS950" i="1"/>
  <c r="AU961" i="1"/>
  <c r="AL954" i="1"/>
  <c r="BJ953" i="1"/>
  <c r="AI952" i="1"/>
  <c r="O969" i="1"/>
  <c r="I1092" i="1"/>
  <c r="J1088" i="1"/>
  <c r="AH1089" i="1"/>
  <c r="AK1093" i="1"/>
  <c r="AA1085" i="1"/>
  <c r="BG1085" i="1"/>
  <c r="AW1084" i="1"/>
  <c r="BK1091" i="1"/>
  <c r="AY1088" i="1"/>
  <c r="BE1092" i="1"/>
  <c r="BE1083" i="1"/>
  <c r="E1102" i="1"/>
  <c r="S1095" i="1"/>
  <c r="AN1094" i="1"/>
  <c r="AM1096" i="1"/>
  <c r="AI1119" i="1"/>
  <c r="Z1120" i="1"/>
  <c r="BM1126" i="1"/>
  <c r="BA1126" i="1"/>
  <c r="BF1148" i="1"/>
  <c r="BP1148" i="1"/>
  <c r="AX1162" i="1"/>
  <c r="AG1159" i="1"/>
  <c r="AG1160" i="1"/>
  <c r="AG1155" i="1"/>
  <c r="AG1157" i="1"/>
  <c r="AU1160" i="1"/>
  <c r="L955" i="1"/>
  <c r="Y952" i="1"/>
  <c r="AJ957" i="1"/>
  <c r="AL951" i="1"/>
  <c r="BJ950" i="1"/>
  <c r="AI950" i="1"/>
  <c r="H969" i="1"/>
  <c r="I1091" i="1"/>
  <c r="J1087" i="1"/>
  <c r="AH1088" i="1"/>
  <c r="AK1084" i="1"/>
  <c r="AA1083" i="1"/>
  <c r="U1087" i="1"/>
  <c r="AE1087" i="1"/>
  <c r="AI1088" i="1"/>
  <c r="W1089" i="1"/>
  <c r="AT1086" i="1"/>
  <c r="BG1083" i="1"/>
  <c r="AU1083" i="1"/>
  <c r="AW1083" i="1"/>
  <c r="BF1091" i="1"/>
  <c r="BK1089" i="1"/>
  <c r="AY1087" i="1"/>
  <c r="BN1091" i="1"/>
  <c r="BE1091" i="1"/>
  <c r="BE1082" i="1"/>
  <c r="I1102" i="1"/>
  <c r="I1102" i="17" s="1"/>
  <c r="AM1094" i="1"/>
  <c r="U1104" i="1"/>
  <c r="U1094" i="1"/>
  <c r="AY1094" i="1"/>
  <c r="AZ1094" i="1"/>
  <c r="AB1127" i="1"/>
  <c r="AD1127" i="1"/>
  <c r="BM1125" i="1"/>
  <c r="X1153" i="1"/>
  <c r="AE1142" i="1"/>
  <c r="BB1142" i="1"/>
  <c r="BF1147" i="1"/>
  <c r="AX1153" i="1"/>
  <c r="AG1152" i="1"/>
  <c r="AP1142" i="1"/>
  <c r="AR1146" i="1"/>
  <c r="BA1151" i="1"/>
  <c r="BP1146" i="1"/>
  <c r="F1164" i="1"/>
  <c r="G1164" i="1"/>
  <c r="P1163" i="1"/>
  <c r="U1163" i="1"/>
  <c r="AX1161" i="1"/>
  <c r="AZ1164" i="1"/>
  <c r="AR1165" i="1"/>
  <c r="AU1156" i="1"/>
  <c r="BL1102" i="1"/>
  <c r="F1107" i="1"/>
  <c r="I1129" i="1"/>
  <c r="AB1126" i="1"/>
  <c r="AD1126" i="1"/>
  <c r="AE1129" i="1"/>
  <c r="AH1128" i="1"/>
  <c r="AH1120" i="1"/>
  <c r="AJ1129" i="1"/>
  <c r="AK1127" i="1"/>
  <c r="BM1123" i="1"/>
  <c r="BN1128" i="1"/>
  <c r="AP1119" i="1"/>
  <c r="BI1129" i="1"/>
  <c r="AL1128" i="1"/>
  <c r="AN1128" i="1"/>
  <c r="AN1118" i="1"/>
  <c r="BD1121" i="1"/>
  <c r="BG1120" i="1"/>
  <c r="BJ1125" i="1"/>
  <c r="BL1125" i="1"/>
  <c r="O1137" i="1"/>
  <c r="X1152" i="1"/>
  <c r="AC1153" i="1"/>
  <c r="BF1144" i="1"/>
  <c r="AT1152" i="1"/>
  <c r="AG1150" i="1"/>
  <c r="AH1150" i="1"/>
  <c r="AR1142" i="1"/>
  <c r="BA1147" i="1"/>
  <c r="BN1143" i="1"/>
  <c r="BP1143" i="1"/>
  <c r="F1162" i="1"/>
  <c r="G1163" i="1"/>
  <c r="P1160" i="1"/>
  <c r="U1162" i="1"/>
  <c r="AX1158" i="1"/>
  <c r="AB1164" i="1"/>
  <c r="AZ1163" i="1"/>
  <c r="AP1160" i="1"/>
  <c r="AP1159" i="1"/>
  <c r="AP1161" i="1"/>
  <c r="AG1165" i="1"/>
  <c r="AR1163" i="1"/>
  <c r="BG1155" i="1"/>
  <c r="BJ959" i="1"/>
  <c r="AA1093" i="1"/>
  <c r="T1091" i="1"/>
  <c r="AX1092" i="1"/>
  <c r="BE1089" i="1"/>
  <c r="AV1093" i="1"/>
  <c r="AN1104" i="1"/>
  <c r="AM1105" i="1"/>
  <c r="AO1104" i="1"/>
  <c r="U1102" i="1"/>
  <c r="AT1102" i="1"/>
  <c r="AG1098" i="1"/>
  <c r="AB1098" i="1"/>
  <c r="AV1101" i="1"/>
  <c r="BD1101" i="1"/>
  <c r="BE1103" i="1"/>
  <c r="BK1103" i="1"/>
  <c r="BL1101" i="1"/>
  <c r="G1115" i="1"/>
  <c r="G1115" i="17" s="1"/>
  <c r="G1127" i="1"/>
  <c r="H1129" i="1"/>
  <c r="I1128" i="1"/>
  <c r="L1122" i="1"/>
  <c r="V1129" i="1"/>
  <c r="W1127" i="1"/>
  <c r="AA1129" i="1"/>
  <c r="AB1123" i="1"/>
  <c r="AD1125" i="1"/>
  <c r="AE1123" i="1"/>
  <c r="U1128" i="1"/>
  <c r="AH1127" i="1"/>
  <c r="AJ1126" i="1"/>
  <c r="BM1122" i="1"/>
  <c r="BN1126" i="1"/>
  <c r="BI1127" i="1"/>
  <c r="AL1126" i="1"/>
  <c r="BL1124" i="1"/>
  <c r="N1141" i="1"/>
  <c r="O1136" i="1"/>
  <c r="E1149" i="1"/>
  <c r="AB1149" i="1"/>
  <c r="AE1151" i="1"/>
  <c r="AI1145" i="1"/>
  <c r="BB1151" i="1"/>
  <c r="BF1142" i="1"/>
  <c r="AT1150" i="1"/>
  <c r="BE1152" i="1"/>
  <c r="AG1149" i="1"/>
  <c r="AH1144" i="1"/>
  <c r="AF1151" i="1"/>
  <c r="AP1153" i="1"/>
  <c r="AQ1149" i="1"/>
  <c r="BA1143" i="1"/>
  <c r="BP1142" i="1"/>
  <c r="F1161" i="1"/>
  <c r="G1161" i="1"/>
  <c r="P1156" i="1"/>
  <c r="U1161" i="1"/>
  <c r="AW1160" i="1"/>
  <c r="AX1157" i="1"/>
  <c r="AB1162" i="1"/>
  <c r="AZ1161" i="1"/>
  <c r="AC1164" i="1"/>
  <c r="AG1163" i="1"/>
  <c r="AU1159" i="1"/>
  <c r="AU1161" i="1"/>
  <c r="AU1157" i="1"/>
  <c r="AU1158" i="1"/>
  <c r="AR1158" i="1"/>
  <c r="AR1162" i="1"/>
  <c r="AR1155" i="1"/>
  <c r="AR1157" i="1"/>
  <c r="BG1156" i="1"/>
  <c r="BG1161" i="1"/>
  <c r="BG1163" i="1"/>
  <c r="BN1155" i="1"/>
  <c r="BN1164" i="1"/>
  <c r="U957" i="1"/>
  <c r="AD954" i="1"/>
  <c r="Z961" i="1"/>
  <c r="Z950" i="1"/>
  <c r="T950" i="1"/>
  <c r="AH956" i="1"/>
  <c r="AS956" i="1"/>
  <c r="AV957" i="1"/>
  <c r="BC961" i="1"/>
  <c r="AQ951" i="1"/>
  <c r="AF957" i="1"/>
  <c r="AP956" i="1"/>
  <c r="BJ957" i="1"/>
  <c r="AI960" i="1"/>
  <c r="AO952" i="1"/>
  <c r="BN958" i="1"/>
  <c r="H962" i="1"/>
  <c r="F1083" i="1"/>
  <c r="P1092" i="1"/>
  <c r="AA1089" i="1"/>
  <c r="U1092" i="1"/>
  <c r="U1082" i="1"/>
  <c r="T1088" i="1"/>
  <c r="Z1086" i="1"/>
  <c r="AZ1083" i="1"/>
  <c r="BG1092" i="1"/>
  <c r="AU1090" i="1"/>
  <c r="AW1092" i="1"/>
  <c r="AX1088" i="1"/>
  <c r="BI1084" i="1"/>
  <c r="BL1091" i="1"/>
  <c r="BL1082" i="1"/>
  <c r="BP1089" i="1"/>
  <c r="BE1087" i="1"/>
  <c r="AV1088" i="1"/>
  <c r="H1103" i="1"/>
  <c r="AN1101" i="1"/>
  <c r="AM1102" i="1"/>
  <c r="Z1104" i="1"/>
  <c r="AO1099" i="1"/>
  <c r="AJ1102" i="1"/>
  <c r="T1101" i="1"/>
  <c r="AS1105" i="1"/>
  <c r="U1100" i="1"/>
  <c r="AT1099" i="1"/>
  <c r="BP1105" i="1"/>
  <c r="AV1094" i="1"/>
  <c r="BD1096" i="1"/>
  <c r="AZ1102" i="1"/>
  <c r="BE1101" i="1"/>
  <c r="BK1095" i="1"/>
  <c r="BL1094" i="1"/>
  <c r="G1113" i="1"/>
  <c r="G1113" i="17" s="1"/>
  <c r="K1114" i="1"/>
  <c r="K1114" i="17" s="1"/>
  <c r="J1113" i="1"/>
  <c r="G1122" i="1"/>
  <c r="P1123" i="1"/>
  <c r="H1121" i="1"/>
  <c r="I1121" i="1"/>
  <c r="V1125" i="1"/>
  <c r="W1123" i="1"/>
  <c r="AB1121" i="1"/>
  <c r="AD1123" i="1"/>
  <c r="AE1118" i="1"/>
  <c r="AG1129" i="1"/>
  <c r="AJ1123" i="1"/>
  <c r="BM1119" i="1"/>
  <c r="BN1122" i="1"/>
  <c r="AZ1120" i="1"/>
  <c r="BI1124" i="1"/>
  <c r="AR1129" i="1"/>
  <c r="AL1120" i="1"/>
  <c r="AN1125" i="1"/>
  <c r="AU1126" i="1"/>
  <c r="AS1125" i="1"/>
  <c r="AM1123" i="1"/>
  <c r="O1133" i="1"/>
  <c r="O1133" i="17" s="1"/>
  <c r="E1146" i="1"/>
  <c r="U1152" i="1"/>
  <c r="W1153" i="1"/>
  <c r="R1150" i="1"/>
  <c r="Z1145" i="1"/>
  <c r="AB1146" i="1"/>
  <c r="AE1149" i="1"/>
  <c r="AU1152" i="1"/>
  <c r="BB1149" i="1"/>
  <c r="BG1151" i="1"/>
  <c r="AS1148" i="1"/>
  <c r="BE1143" i="1"/>
  <c r="AG1146" i="1"/>
  <c r="AO1143" i="1"/>
  <c r="AF1148" i="1"/>
  <c r="AW1144" i="1"/>
  <c r="BP1152" i="1"/>
  <c r="E1165" i="1"/>
  <c r="F1158" i="1"/>
  <c r="G1154" i="1"/>
  <c r="U1157" i="1"/>
  <c r="Z1163" i="1"/>
  <c r="AX1154" i="1"/>
  <c r="AB1159" i="1"/>
  <c r="AZ1154" i="1"/>
  <c r="BA1155" i="1"/>
  <c r="BA1163" i="1"/>
  <c r="AD1156" i="1"/>
  <c r="AD1165" i="1"/>
  <c r="AC1162" i="1"/>
  <c r="AA1163" i="1"/>
  <c r="AH1159" i="1"/>
  <c r="AH1160" i="1"/>
  <c r="AH1161" i="1"/>
  <c r="AG1161" i="1"/>
  <c r="AK1164" i="1"/>
  <c r="AU1164" i="1"/>
  <c r="F1207" i="1"/>
  <c r="J1204" i="1"/>
  <c r="J1221" i="1"/>
  <c r="O1220" i="1"/>
  <c r="F1221" i="1"/>
  <c r="T1217" i="1"/>
  <c r="U1224" i="1"/>
  <c r="AR1214" i="1"/>
  <c r="BC1218" i="1"/>
  <c r="BF1217" i="1"/>
  <c r="AK1218" i="1"/>
  <c r="BK1221" i="1"/>
  <c r="BO1218" i="1"/>
  <c r="BN1216" i="1"/>
  <c r="BP1222" i="1"/>
  <c r="H1229" i="1"/>
  <c r="O1232" i="1"/>
  <c r="I1233" i="1"/>
  <c r="G1234" i="1"/>
  <c r="K1228" i="1"/>
  <c r="F1237" i="1"/>
  <c r="AK1234" i="1"/>
  <c r="BC1226" i="1"/>
  <c r="AO1230" i="1"/>
  <c r="BE1234" i="1"/>
  <c r="AV1232" i="1"/>
  <c r="AF1227" i="1"/>
  <c r="BF1230" i="1"/>
  <c r="AJ1231" i="1"/>
  <c r="AY1229" i="1"/>
  <c r="AT1233" i="1"/>
  <c r="BI1232" i="1"/>
  <c r="BP1226" i="1"/>
  <c r="BH1233" i="1"/>
  <c r="BN1232" i="1"/>
  <c r="R1236" i="1"/>
  <c r="V1232" i="1"/>
  <c r="W1234" i="1"/>
  <c r="L1248" i="1"/>
  <c r="L1239" i="1"/>
  <c r="U1249" i="1"/>
  <c r="AO1245" i="1"/>
  <c r="AJ1245" i="1"/>
  <c r="AC1242" i="1"/>
  <c r="BC1243" i="1"/>
  <c r="BC1240" i="1"/>
  <c r="BC1242" i="1"/>
  <c r="BC1247" i="1"/>
  <c r="F1251" i="1"/>
  <c r="F1250" i="1"/>
  <c r="F1252" i="1"/>
  <c r="F1258" i="1"/>
  <c r="E1267" i="1"/>
  <c r="E1269" i="1"/>
  <c r="E1266" i="1"/>
  <c r="AT1156" i="1"/>
  <c r="AL1155" i="1"/>
  <c r="F1173" i="1"/>
  <c r="N1185" i="1"/>
  <c r="P1185" i="1"/>
  <c r="H1197" i="1"/>
  <c r="F1206" i="1"/>
  <c r="G1213" i="1"/>
  <c r="J1219" i="1"/>
  <c r="O1217" i="1"/>
  <c r="F1220" i="1"/>
  <c r="I1215" i="1"/>
  <c r="P1224" i="1"/>
  <c r="N1224" i="1"/>
  <c r="AA1214" i="1"/>
  <c r="T1225" i="1"/>
  <c r="T1216" i="1"/>
  <c r="U1219" i="1"/>
  <c r="Z1223" i="1"/>
  <c r="AX1221" i="1"/>
  <c r="AH1221" i="1"/>
  <c r="AV1225" i="1"/>
  <c r="AU1219" i="1"/>
  <c r="AM1224" i="1"/>
  <c r="AK1216" i="1"/>
  <c r="BO1215" i="1"/>
  <c r="BP1221" i="1"/>
  <c r="O1231" i="1"/>
  <c r="I1231" i="1"/>
  <c r="G1232" i="1"/>
  <c r="F1235" i="1"/>
  <c r="AK1233" i="1"/>
  <c r="BE1233" i="1"/>
  <c r="AV1230" i="1"/>
  <c r="AD1237" i="1"/>
  <c r="AF1226" i="1"/>
  <c r="BF1228" i="1"/>
  <c r="AJ1227" i="1"/>
  <c r="AY1228" i="1"/>
  <c r="BI1229" i="1"/>
  <c r="BH1227" i="1"/>
  <c r="BN1231" i="1"/>
  <c r="R1235" i="1"/>
  <c r="V1229" i="1"/>
  <c r="W1233" i="1"/>
  <c r="X1233" i="1"/>
  <c r="J1247" i="1"/>
  <c r="L1247" i="1"/>
  <c r="L1238" i="1"/>
  <c r="Q1247" i="1"/>
  <c r="R1247" i="1"/>
  <c r="W1240" i="1"/>
  <c r="U1246" i="1"/>
  <c r="AK1249" i="1"/>
  <c r="AO1243" i="1"/>
  <c r="AJ1243" i="1"/>
  <c r="AC1241" i="1"/>
  <c r="AF1245" i="1"/>
  <c r="AW1245" i="1"/>
  <c r="BK1243" i="1"/>
  <c r="BF1244" i="1"/>
  <c r="BC1164" i="1"/>
  <c r="BO1165" i="1"/>
  <c r="J1173" i="1"/>
  <c r="F1168" i="1"/>
  <c r="J1184" i="1"/>
  <c r="P1184" i="1"/>
  <c r="H1193" i="1"/>
  <c r="P1200" i="1"/>
  <c r="N1206" i="1"/>
  <c r="F1205" i="1"/>
  <c r="G1209" i="1"/>
  <c r="K1203" i="1"/>
  <c r="J1217" i="1"/>
  <c r="K1221" i="1"/>
  <c r="O1216" i="1"/>
  <c r="F1216" i="1"/>
  <c r="P1223" i="1"/>
  <c r="N1220" i="1"/>
  <c r="T1224" i="1"/>
  <c r="T1215" i="1"/>
  <c r="U1214" i="1"/>
  <c r="Z1220" i="1"/>
  <c r="AX1220" i="1"/>
  <c r="AH1214" i="1"/>
  <c r="AR1223" i="1"/>
  <c r="AV1224" i="1"/>
  <c r="AO1223" i="1"/>
  <c r="AD1224" i="1"/>
  <c r="AU1217" i="1"/>
  <c r="BO1214" i="1"/>
  <c r="BP1218" i="1"/>
  <c r="O1228" i="1"/>
  <c r="I1227" i="1"/>
  <c r="G1230" i="1"/>
  <c r="F1232" i="1"/>
  <c r="AK1232" i="1"/>
  <c r="BC1235" i="1"/>
  <c r="AM1235" i="1"/>
  <c r="BE1231" i="1"/>
  <c r="AV1228" i="1"/>
  <c r="AD1232" i="1"/>
  <c r="BF1227" i="1"/>
  <c r="AY1226" i="1"/>
  <c r="BH1226" i="1"/>
  <c r="BN1230" i="1"/>
  <c r="R1233" i="1"/>
  <c r="V1226" i="1"/>
  <c r="W1231" i="1"/>
  <c r="S1236" i="1"/>
  <c r="J1245" i="1"/>
  <c r="Q1245" i="1"/>
  <c r="U1244" i="1"/>
  <c r="AK1246" i="1"/>
  <c r="AO1242" i="1"/>
  <c r="AJ1241" i="1"/>
  <c r="AC1239" i="1"/>
  <c r="AF1244" i="1"/>
  <c r="AV1238" i="1"/>
  <c r="AV1248" i="1"/>
  <c r="AV1245" i="1"/>
  <c r="L1198" i="1"/>
  <c r="P1192" i="1"/>
  <c r="O1215" i="1"/>
  <c r="N1216" i="1"/>
  <c r="T1223" i="1"/>
  <c r="T1214" i="1"/>
  <c r="AV1221" i="1"/>
  <c r="AD1223" i="1"/>
  <c r="AG1220" i="1"/>
  <c r="BJ1223" i="1"/>
  <c r="G1227" i="1"/>
  <c r="F1231" i="1"/>
  <c r="AK1230" i="1"/>
  <c r="BN1229" i="1"/>
  <c r="R1229" i="1"/>
  <c r="W1228" i="1"/>
  <c r="S1233" i="1"/>
  <c r="U1242" i="1"/>
  <c r="AW1243" i="1"/>
  <c r="AW1239" i="1"/>
  <c r="AW1240" i="1"/>
  <c r="BF1242" i="1"/>
  <c r="BF1239" i="1"/>
  <c r="BF1241" i="1"/>
  <c r="BF1245" i="1"/>
  <c r="BB1242" i="1"/>
  <c r="BB1246" i="1"/>
  <c r="BB1247" i="1"/>
  <c r="BO1223" i="1"/>
  <c r="BP1215" i="1"/>
  <c r="G1226" i="1"/>
  <c r="AK1229" i="1"/>
  <c r="BC1233" i="1"/>
  <c r="AC1234" i="1"/>
  <c r="BA1236" i="1"/>
  <c r="BE1226" i="1"/>
  <c r="AV1236" i="1"/>
  <c r="AV1226" i="1"/>
  <c r="AY1237" i="1"/>
  <c r="BN1237" i="1"/>
  <c r="BN1228" i="1"/>
  <c r="R1227" i="1"/>
  <c r="Q1234" i="1"/>
  <c r="W1226" i="1"/>
  <c r="S1227" i="1"/>
  <c r="X1228" i="1"/>
  <c r="AA1234" i="1"/>
  <c r="G1240" i="1"/>
  <c r="J1243" i="1"/>
  <c r="L1244" i="1"/>
  <c r="Q1243" i="1"/>
  <c r="AM1249" i="1"/>
  <c r="AI1246" i="1"/>
  <c r="U1241" i="1"/>
  <c r="Z1247" i="1"/>
  <c r="AK1241" i="1"/>
  <c r="AJ1249" i="1"/>
  <c r="AJ1239" i="1"/>
  <c r="AC1249" i="1"/>
  <c r="S1249" i="1"/>
  <c r="BD1245" i="1"/>
  <c r="I1181" i="1"/>
  <c r="G1199" i="1"/>
  <c r="E1207" i="1"/>
  <c r="O1224" i="1"/>
  <c r="P1215" i="1"/>
  <c r="Q1223" i="1"/>
  <c r="T1221" i="1"/>
  <c r="R1224" i="1"/>
  <c r="AD1215" i="1"/>
  <c r="AK1226" i="1"/>
  <c r="AY1236" i="1"/>
  <c r="AZ1235" i="1"/>
  <c r="BN1236" i="1"/>
  <c r="BN1226" i="1"/>
  <c r="R1226" i="1"/>
  <c r="J1242" i="1"/>
  <c r="L1242" i="1"/>
  <c r="P1242" i="1"/>
  <c r="Q1242" i="1"/>
  <c r="Y1247" i="1"/>
  <c r="Z1244" i="1"/>
  <c r="AK1239" i="1"/>
  <c r="AJ1248" i="1"/>
  <c r="AJ1238" i="1"/>
  <c r="AC1248" i="1"/>
  <c r="AZ1239" i="1"/>
  <c r="AZ1244" i="1"/>
  <c r="AZ1245" i="1"/>
  <c r="E1173" i="1"/>
  <c r="G1185" i="1"/>
  <c r="G1196" i="1"/>
  <c r="I1198" i="1"/>
  <c r="H1212" i="1"/>
  <c r="F1210" i="1"/>
  <c r="L1212" i="1"/>
  <c r="E1205" i="1"/>
  <c r="J1209" i="1"/>
  <c r="J1224" i="1"/>
  <c r="O1223" i="1"/>
  <c r="F1224" i="1"/>
  <c r="Q1220" i="1"/>
  <c r="T1220" i="1"/>
  <c r="BO1221" i="1"/>
  <c r="I1236" i="1"/>
  <c r="G1236" i="1"/>
  <c r="J1241" i="1"/>
  <c r="L1241" i="1"/>
  <c r="Q1241" i="1"/>
  <c r="AI1241" i="1"/>
  <c r="AC1247" i="1"/>
  <c r="S1242" i="1"/>
  <c r="S1245" i="1"/>
  <c r="AF1239" i="1"/>
  <c r="AF1241" i="1"/>
  <c r="BK1238" i="1"/>
  <c r="BK1245" i="1"/>
  <c r="BK1247" i="1"/>
  <c r="BF1248" i="1"/>
  <c r="BC1245" i="1"/>
  <c r="BF1154" i="1"/>
  <c r="BK1159" i="1"/>
  <c r="BH1159" i="1"/>
  <c r="M1174" i="1"/>
  <c r="I1174" i="1"/>
  <c r="N1173" i="1"/>
  <c r="E1168" i="1"/>
  <c r="G1184" i="1"/>
  <c r="O1187" i="1"/>
  <c r="G1191" i="1"/>
  <c r="I1193" i="1"/>
  <c r="N1197" i="1"/>
  <c r="H1206" i="1"/>
  <c r="F1209" i="1"/>
  <c r="L1210" i="1"/>
  <c r="E1204" i="1"/>
  <c r="J1206" i="1"/>
  <c r="J1223" i="1"/>
  <c r="L1221" i="1"/>
  <c r="O1221" i="1"/>
  <c r="F1222" i="1"/>
  <c r="M1221" i="1"/>
  <c r="AA1223" i="1"/>
  <c r="Q1215" i="1"/>
  <c r="T1219" i="1"/>
  <c r="U1225" i="1"/>
  <c r="AX1223" i="1"/>
  <c r="AX1214" i="1"/>
  <c r="AE1217" i="1"/>
  <c r="BC1219" i="1"/>
  <c r="BF1221" i="1"/>
  <c r="O1233" i="1"/>
  <c r="I1235" i="1"/>
  <c r="AK1236" i="1"/>
  <c r="AL1237" i="1"/>
  <c r="BC1227" i="1"/>
  <c r="AO1233" i="1"/>
  <c r="BE1235" i="1"/>
  <c r="AV1233" i="1"/>
  <c r="BB1227" i="1"/>
  <c r="AF1231" i="1"/>
  <c r="BF1231" i="1"/>
  <c r="AY1232" i="1"/>
  <c r="BI1233" i="1"/>
  <c r="BP1230" i="1"/>
  <c r="BN1233" i="1"/>
  <c r="R1237" i="1"/>
  <c r="V1234" i="1"/>
  <c r="U1230" i="1"/>
  <c r="X1237" i="1"/>
  <c r="AA1227" i="1"/>
  <c r="J1239" i="1"/>
  <c r="L1249" i="1"/>
  <c r="L1240" i="1"/>
  <c r="Q1239" i="1"/>
  <c r="AM1241" i="1"/>
  <c r="W1246" i="1"/>
  <c r="AI1238" i="1"/>
  <c r="AN1243" i="1"/>
  <c r="AG1245" i="1"/>
  <c r="AU1240" i="1"/>
  <c r="Z1240" i="1"/>
  <c r="AO1249" i="1"/>
  <c r="AJ1246" i="1"/>
  <c r="AC1244" i="1"/>
  <c r="AF1249" i="1"/>
  <c r="AW1248" i="1"/>
  <c r="BK1249" i="1"/>
  <c r="BF1247" i="1"/>
  <c r="BC1239" i="1"/>
  <c r="F1256" i="1"/>
  <c r="BE1248" i="1"/>
  <c r="BI1248" i="1"/>
  <c r="BP1242" i="1"/>
  <c r="G1258" i="1"/>
  <c r="J1256" i="1"/>
  <c r="M1255" i="1"/>
  <c r="O1273" i="1"/>
  <c r="I1283" i="1"/>
  <c r="M1277" i="1"/>
  <c r="X1275" i="1"/>
  <c r="AT1284" i="1"/>
  <c r="AO1283" i="1"/>
  <c r="AI1276" i="1"/>
  <c r="AY1279" i="1"/>
  <c r="BD1276" i="1"/>
  <c r="BH1278" i="1"/>
  <c r="H1286" i="1"/>
  <c r="L1290" i="1"/>
  <c r="N1294" i="1"/>
  <c r="N1286" i="1"/>
  <c r="BO1292" i="1"/>
  <c r="BP1292" i="1"/>
  <c r="AA1286" i="1"/>
  <c r="AF1286" i="1"/>
  <c r="J1333" i="1"/>
  <c r="F1340" i="1"/>
  <c r="AD1342" i="1"/>
  <c r="BF1336" i="1"/>
  <c r="BD1342" i="1"/>
  <c r="BH1344" i="1"/>
  <c r="AL1335" i="1"/>
  <c r="AN1338" i="1"/>
  <c r="AS1339" i="1"/>
  <c r="BN1343" i="1"/>
  <c r="G1357" i="1"/>
  <c r="H1353" i="1"/>
  <c r="L1356" i="1"/>
  <c r="R1346" i="1"/>
  <c r="AU1354" i="1"/>
  <c r="AV1353" i="1"/>
  <c r="AT1283" i="1"/>
  <c r="AE1285" i="1"/>
  <c r="BO1289" i="1"/>
  <c r="AL1292" i="1"/>
  <c r="AU1296" i="1"/>
  <c r="BI1288" i="1"/>
  <c r="J1331" i="1"/>
  <c r="H1332" i="1"/>
  <c r="F1323" i="1"/>
  <c r="I1326" i="1"/>
  <c r="F1337" i="1"/>
  <c r="O1340" i="1"/>
  <c r="H1335" i="1"/>
  <c r="M1344" i="1"/>
  <c r="P1343" i="1"/>
  <c r="P1335" i="1"/>
  <c r="N1343" i="1"/>
  <c r="AC1336" i="1"/>
  <c r="Y1342" i="1"/>
  <c r="AD1341" i="1"/>
  <c r="R1341" i="1"/>
  <c r="Z1334" i="1"/>
  <c r="AZ1344" i="1"/>
  <c r="BI1340" i="1"/>
  <c r="AT1339" i="1"/>
  <c r="BE1341" i="1"/>
  <c r="AQ1337" i="1"/>
  <c r="AV1341" i="1"/>
  <c r="AX1342" i="1"/>
  <c r="BF1334" i="1"/>
  <c r="BD1341" i="1"/>
  <c r="AN1336" i="1"/>
  <c r="AS1337" i="1"/>
  <c r="BN1341" i="1"/>
  <c r="G1354" i="1"/>
  <c r="L1353" i="1"/>
  <c r="AL1350" i="1"/>
  <c r="AT1357" i="1"/>
  <c r="AV1351" i="1"/>
  <c r="AJ1356" i="1"/>
  <c r="X1347" i="1"/>
  <c r="X1353" i="1"/>
  <c r="AH1240" i="1"/>
  <c r="AX1249" i="1"/>
  <c r="BE1244" i="1"/>
  <c r="BI1242" i="1"/>
  <c r="G1250" i="1"/>
  <c r="M1251" i="1"/>
  <c r="I1278" i="1"/>
  <c r="J1274" i="1"/>
  <c r="O1284" i="1"/>
  <c r="U1275" i="1"/>
  <c r="Y1283" i="1"/>
  <c r="AC1282" i="1"/>
  <c r="AT1281" i="1"/>
  <c r="AU1281" i="1"/>
  <c r="AF1281" i="1"/>
  <c r="AO1277" i="1"/>
  <c r="AE1281" i="1"/>
  <c r="AP1274" i="1"/>
  <c r="BL1275" i="1"/>
  <c r="BI1281" i="1"/>
  <c r="BO1278" i="1"/>
  <c r="H1296" i="1"/>
  <c r="I1289" i="1"/>
  <c r="J1292" i="1"/>
  <c r="K1287" i="1"/>
  <c r="N1292" i="1"/>
  <c r="P1294" i="1"/>
  <c r="BL1293" i="1"/>
  <c r="BO1287" i="1"/>
  <c r="BP1289" i="1"/>
  <c r="Y1286" i="1"/>
  <c r="AF1297" i="1"/>
  <c r="AD1297" i="1"/>
  <c r="AD1287" i="1"/>
  <c r="AM1295" i="1"/>
  <c r="AL1288" i="1"/>
  <c r="AP1289" i="1"/>
  <c r="AR1293" i="1"/>
  <c r="AU1292" i="1"/>
  <c r="Z1292" i="1"/>
  <c r="BI1287" i="1"/>
  <c r="AZ1295" i="1"/>
  <c r="AY1297" i="1"/>
  <c r="Q1297" i="1"/>
  <c r="R1296" i="1"/>
  <c r="J1330" i="1"/>
  <c r="H1325" i="1"/>
  <c r="F1336" i="1"/>
  <c r="O1338" i="1"/>
  <c r="H1334" i="1"/>
  <c r="M1342" i="1"/>
  <c r="P1342" i="1"/>
  <c r="N1342" i="1"/>
  <c r="AC1335" i="1"/>
  <c r="Y1341" i="1"/>
  <c r="AD1339" i="1"/>
  <c r="AF1334" i="1"/>
  <c r="R1339" i="1"/>
  <c r="AZ1343" i="1"/>
  <c r="AT1337" i="1"/>
  <c r="BE1339" i="1"/>
  <c r="AV1340" i="1"/>
  <c r="AX1341" i="1"/>
  <c r="BD1336" i="1"/>
  <c r="AN1344" i="1"/>
  <c r="AN1335" i="1"/>
  <c r="G1353" i="1"/>
  <c r="L1352" i="1"/>
  <c r="AV1349" i="1"/>
  <c r="AJ1354" i="1"/>
  <c r="AQ1351" i="1"/>
  <c r="AQ1353" i="1"/>
  <c r="AX1246" i="1"/>
  <c r="BI1240" i="1"/>
  <c r="I1275" i="1"/>
  <c r="O1282" i="1"/>
  <c r="T1283" i="1"/>
  <c r="X1285" i="1"/>
  <c r="Y1281" i="1"/>
  <c r="AT1279" i="1"/>
  <c r="AU1279" i="1"/>
  <c r="AE1277" i="1"/>
  <c r="BK1284" i="1"/>
  <c r="BI1277" i="1"/>
  <c r="F1295" i="1"/>
  <c r="H1294" i="1"/>
  <c r="N1291" i="1"/>
  <c r="P1293" i="1"/>
  <c r="BL1290" i="1"/>
  <c r="BN1293" i="1"/>
  <c r="BO1286" i="1"/>
  <c r="BP1287" i="1"/>
  <c r="AE1295" i="1"/>
  <c r="AF1295" i="1"/>
  <c r="AM1292" i="1"/>
  <c r="AH1297" i="1"/>
  <c r="AL1287" i="1"/>
  <c r="AP1287" i="1"/>
  <c r="AR1292" i="1"/>
  <c r="AU1291" i="1"/>
  <c r="BI1286" i="1"/>
  <c r="AZ1294" i="1"/>
  <c r="AY1289" i="1"/>
  <c r="Q1295" i="1"/>
  <c r="R1289" i="1"/>
  <c r="W1293" i="1"/>
  <c r="L1329" i="1"/>
  <c r="J1327" i="1"/>
  <c r="H1324" i="1"/>
  <c r="G1328" i="1"/>
  <c r="F1345" i="1"/>
  <c r="F1335" i="1"/>
  <c r="O1337" i="1"/>
  <c r="M1336" i="1"/>
  <c r="Y1339" i="1"/>
  <c r="AD1336" i="1"/>
  <c r="R1335" i="1"/>
  <c r="Z1343" i="1"/>
  <c r="AA1345" i="1"/>
  <c r="AZ1341" i="1"/>
  <c r="AT1336" i="1"/>
  <c r="BE1338" i="1"/>
  <c r="AU1345" i="1"/>
  <c r="BF1342" i="1"/>
  <c r="BA1345" i="1"/>
  <c r="AN1343" i="1"/>
  <c r="AN1334" i="1"/>
  <c r="F1357" i="1"/>
  <c r="G1349" i="1"/>
  <c r="H1347" i="1"/>
  <c r="L1350" i="1"/>
  <c r="AT1353" i="1"/>
  <c r="U1353" i="1"/>
  <c r="AV1347" i="1"/>
  <c r="AJ1353" i="1"/>
  <c r="AK1357" i="1"/>
  <c r="AS1356" i="1"/>
  <c r="G1285" i="1"/>
  <c r="X1283" i="1"/>
  <c r="AF1294" i="1"/>
  <c r="AR1289" i="1"/>
  <c r="AU1288" i="1"/>
  <c r="AZ1293" i="1"/>
  <c r="AY1288" i="1"/>
  <c r="Q1294" i="1"/>
  <c r="R1288" i="1"/>
  <c r="J1325" i="1"/>
  <c r="G1327" i="1"/>
  <c r="F1344" i="1"/>
  <c r="F1334" i="1"/>
  <c r="J1342" i="1"/>
  <c r="M1334" i="1"/>
  <c r="Y1338" i="1"/>
  <c r="AD1335" i="1"/>
  <c r="Q1338" i="1"/>
  <c r="R1334" i="1"/>
  <c r="AT1345" i="1"/>
  <c r="AT1335" i="1"/>
  <c r="AU1342" i="1"/>
  <c r="F1353" i="1"/>
  <c r="G1346" i="1"/>
  <c r="J1354" i="1"/>
  <c r="L1348" i="1"/>
  <c r="AF1347" i="1"/>
  <c r="AO1354" i="1"/>
  <c r="U1350" i="1"/>
  <c r="AJ1348" i="1"/>
  <c r="AK1356" i="1"/>
  <c r="AS1350" i="1"/>
  <c r="I1273" i="1"/>
  <c r="X1281" i="1"/>
  <c r="AI1284" i="1"/>
  <c r="H1291" i="1"/>
  <c r="N1297" i="1"/>
  <c r="N1289" i="1"/>
  <c r="BO1297" i="1"/>
  <c r="BP1297" i="1"/>
  <c r="AF1293" i="1"/>
  <c r="AJ1296" i="1"/>
  <c r="AO1295" i="1"/>
  <c r="AZ1292" i="1"/>
  <c r="Q1289" i="1"/>
  <c r="N1329" i="1"/>
  <c r="J1324" i="1"/>
  <c r="J1341" i="1"/>
  <c r="K1345" i="1"/>
  <c r="AU1337" i="1"/>
  <c r="BD1346" i="1"/>
  <c r="BD1349" i="1"/>
  <c r="BD1352" i="1"/>
  <c r="BD1353" i="1"/>
  <c r="BH1244" i="1"/>
  <c r="J1259" i="1"/>
  <c r="M1259" i="1"/>
  <c r="I1269" i="1"/>
  <c r="K1263" i="1"/>
  <c r="J1281" i="1"/>
  <c r="O1276" i="1"/>
  <c r="M1281" i="1"/>
  <c r="T1280" i="1"/>
  <c r="V1280" i="1"/>
  <c r="X1280" i="1"/>
  <c r="AH1285" i="1"/>
  <c r="AQ1284" i="1"/>
  <c r="AD1281" i="1"/>
  <c r="AI1282" i="1"/>
  <c r="BD1284" i="1"/>
  <c r="F1291" i="1"/>
  <c r="H1289" i="1"/>
  <c r="N1296" i="1"/>
  <c r="N1288" i="1"/>
  <c r="BO1295" i="1"/>
  <c r="BP1295" i="1"/>
  <c r="AB1290" i="1"/>
  <c r="AF1289" i="1"/>
  <c r="AJ1294" i="1"/>
  <c r="AL1296" i="1"/>
  <c r="AO1292" i="1"/>
  <c r="X1293" i="1"/>
  <c r="BI1295" i="1"/>
  <c r="AX1297" i="1"/>
  <c r="AZ1288" i="1"/>
  <c r="Q1288" i="1"/>
  <c r="V1291" i="1"/>
  <c r="N1328" i="1"/>
  <c r="J1322" i="1"/>
  <c r="F1342" i="1"/>
  <c r="J1340" i="1"/>
  <c r="K1344" i="1"/>
  <c r="AB1339" i="1"/>
  <c r="AD1344" i="1"/>
  <c r="AE1342" i="1"/>
  <c r="R1344" i="1"/>
  <c r="AT1343" i="1"/>
  <c r="BK1339" i="1"/>
  <c r="AU1335" i="1"/>
  <c r="BF1339" i="1"/>
  <c r="AL1341" i="1"/>
  <c r="AN1340" i="1"/>
  <c r="AS1344" i="1"/>
  <c r="BO1336" i="1"/>
  <c r="F1349" i="1"/>
  <c r="H1356" i="1"/>
  <c r="M1351" i="1"/>
  <c r="O1353" i="1"/>
  <c r="R1356" i="1"/>
  <c r="S1351" i="1"/>
  <c r="AO1346" i="1"/>
  <c r="AT1347" i="1"/>
  <c r="W1353" i="1"/>
  <c r="AV1356" i="1"/>
  <c r="AE1353" i="1"/>
  <c r="AK1348" i="1"/>
  <c r="BP1245" i="1"/>
  <c r="G1260" i="1"/>
  <c r="M1258" i="1"/>
  <c r="I1265" i="1"/>
  <c r="J1280" i="1"/>
  <c r="O1274" i="1"/>
  <c r="M1278" i="1"/>
  <c r="X1279" i="1"/>
  <c r="AH1282" i="1"/>
  <c r="AO1285" i="1"/>
  <c r="AI1279" i="1"/>
  <c r="AP1280" i="1"/>
  <c r="BB1283" i="1"/>
  <c r="BD1281" i="1"/>
  <c r="F1287" i="1"/>
  <c r="H1288" i="1"/>
  <c r="L1295" i="1"/>
  <c r="N1295" i="1"/>
  <c r="BO1294" i="1"/>
  <c r="BP1293" i="1"/>
  <c r="AA1294" i="1"/>
  <c r="AF1287" i="1"/>
  <c r="AJ1288" i="1"/>
  <c r="AL1295" i="1"/>
  <c r="AO1291" i="1"/>
  <c r="AT1291" i="1"/>
  <c r="BA1297" i="1"/>
  <c r="F1341" i="1"/>
  <c r="AD1343" i="1"/>
  <c r="AE1340" i="1"/>
  <c r="AT1341" i="1"/>
  <c r="AU1334" i="1"/>
  <c r="BH1345" i="1"/>
  <c r="AL1337" i="1"/>
  <c r="AN1339" i="1"/>
  <c r="H1354" i="1"/>
  <c r="M1347" i="1"/>
  <c r="L1357" i="1"/>
  <c r="AV1355" i="1"/>
  <c r="AE1349" i="1"/>
  <c r="BC1351" i="1"/>
  <c r="BC1348" i="1"/>
  <c r="G1416" i="1"/>
  <c r="AA1411" i="1"/>
  <c r="AD1415" i="1"/>
  <c r="W1415" i="1"/>
  <c r="AB1415" i="1"/>
  <c r="AX1413" i="1"/>
  <c r="BE1417" i="1"/>
  <c r="BJ1415" i="1"/>
  <c r="BL1415" i="1"/>
  <c r="BN1412" i="1"/>
  <c r="BP1415" i="1"/>
  <c r="O1418" i="1"/>
  <c r="P1418" i="1"/>
  <c r="L1437" i="1"/>
  <c r="AI1438" i="1"/>
  <c r="AM1441" i="1"/>
  <c r="AB1440" i="1"/>
  <c r="S1431" i="1"/>
  <c r="AL1440" i="1"/>
  <c r="BP1436" i="1"/>
  <c r="AX1431" i="1"/>
  <c r="AZ1441" i="1"/>
  <c r="BI1439" i="1"/>
  <c r="BH1432" i="1"/>
  <c r="BH1349" i="1"/>
  <c r="BP1356" i="1"/>
  <c r="BN1354" i="1"/>
  <c r="O1361" i="1"/>
  <c r="I1363" i="1"/>
  <c r="G1404" i="1"/>
  <c r="I1401" i="1"/>
  <c r="Q1404" i="1"/>
  <c r="W1405" i="1"/>
  <c r="AZ1402" i="1"/>
  <c r="AU1403" i="1"/>
  <c r="AX1405" i="1"/>
  <c r="AG1399" i="1"/>
  <c r="AK1405" i="1"/>
  <c r="AJ1400" i="1"/>
  <c r="BI1404" i="1"/>
  <c r="BM1405" i="1"/>
  <c r="G1415" i="1"/>
  <c r="J1416" i="1"/>
  <c r="AA1410" i="1"/>
  <c r="AD1413" i="1"/>
  <c r="W1413" i="1"/>
  <c r="AB1413" i="1"/>
  <c r="AS1417" i="1"/>
  <c r="AG1408" i="1"/>
  <c r="AX1412" i="1"/>
  <c r="BE1416" i="1"/>
  <c r="AH1417" i="1"/>
  <c r="BJ1413" i="1"/>
  <c r="BL1413" i="1"/>
  <c r="BN1408" i="1"/>
  <c r="BP1414" i="1"/>
  <c r="L1436" i="1"/>
  <c r="N1437" i="1"/>
  <c r="N1125" i="17" s="1"/>
  <c r="AI1437" i="1"/>
  <c r="AM1440" i="1"/>
  <c r="AL1438" i="1"/>
  <c r="BB1441" i="1"/>
  <c r="AZ1440" i="1"/>
  <c r="BI1436" i="1"/>
  <c r="P1050" i="1"/>
  <c r="P1048" i="1"/>
  <c r="P1053" i="1"/>
  <c r="P1055" i="1"/>
  <c r="P1056" i="1"/>
  <c r="P1057" i="1"/>
  <c r="AU1051" i="1"/>
  <c r="AU1050" i="1"/>
  <c r="AU1052" i="1"/>
  <c r="AU1053" i="1"/>
  <c r="AU1056" i="1"/>
  <c r="AU1048" i="1"/>
  <c r="AM1352" i="1"/>
  <c r="AB1353" i="1"/>
  <c r="BB1351" i="1"/>
  <c r="BP1349" i="1"/>
  <c r="BN1353" i="1"/>
  <c r="O1360" i="1"/>
  <c r="I1361" i="1"/>
  <c r="L1358" i="1"/>
  <c r="G1403" i="1"/>
  <c r="I1399" i="1"/>
  <c r="L1399" i="1"/>
  <c r="O1405" i="1"/>
  <c r="E1401" i="1"/>
  <c r="H1404" i="1"/>
  <c r="Q1401" i="1"/>
  <c r="V1403" i="1"/>
  <c r="W1403" i="1"/>
  <c r="BH1395" i="1"/>
  <c r="AY1403" i="1"/>
  <c r="AZ1401" i="1"/>
  <c r="AU1402" i="1"/>
  <c r="AS1401" i="1"/>
  <c r="AW1405" i="1"/>
  <c r="AX1404" i="1"/>
  <c r="AG1396" i="1"/>
  <c r="AK1401" i="1"/>
  <c r="AJ1397" i="1"/>
  <c r="BI1402" i="1"/>
  <c r="BM1401" i="1"/>
  <c r="F1416" i="1"/>
  <c r="G1414" i="1"/>
  <c r="J1415" i="1"/>
  <c r="AA1408" i="1"/>
  <c r="AD1409" i="1"/>
  <c r="W1410" i="1"/>
  <c r="AB1411" i="1"/>
  <c r="AS1416" i="1"/>
  <c r="AG1407" i="1"/>
  <c r="AT1413" i="1"/>
  <c r="AU1416" i="1"/>
  <c r="AX1411" i="1"/>
  <c r="BA1417" i="1"/>
  <c r="BC1407" i="1"/>
  <c r="BE1415" i="1"/>
  <c r="AH1414" i="1"/>
  <c r="AP1417" i="1"/>
  <c r="BI1415" i="1"/>
  <c r="BJ1409" i="1"/>
  <c r="BL1412" i="1"/>
  <c r="BM1416" i="1"/>
  <c r="BN1407" i="1"/>
  <c r="BP1413" i="1"/>
  <c r="I1423" i="1"/>
  <c r="P1427" i="1"/>
  <c r="M1429" i="1"/>
  <c r="N1426" i="1"/>
  <c r="L1434" i="1"/>
  <c r="N1433" i="1"/>
  <c r="AD1439" i="1"/>
  <c r="AI1435" i="1"/>
  <c r="AM1439" i="1"/>
  <c r="AR1439" i="1"/>
  <c r="AS1435" i="1"/>
  <c r="AC1433" i="1"/>
  <c r="Q1439" i="1"/>
  <c r="AE1437" i="1"/>
  <c r="AF1433" i="1"/>
  <c r="AB1437" i="1"/>
  <c r="AJ1441" i="1"/>
  <c r="AK1437" i="1"/>
  <c r="AL1437" i="1"/>
  <c r="AP1437" i="1"/>
  <c r="Y1439" i="1"/>
  <c r="BN1435" i="1"/>
  <c r="BJ1441" i="1"/>
  <c r="BB1439" i="1"/>
  <c r="AZ1435" i="1"/>
  <c r="AW1440" i="1"/>
  <c r="BI1434" i="1"/>
  <c r="G1449" i="1"/>
  <c r="O1449" i="1"/>
  <c r="O1444" i="1"/>
  <c r="O1132" i="17" s="1"/>
  <c r="O1451" i="1"/>
  <c r="O1452" i="1"/>
  <c r="BB1350" i="1"/>
  <c r="BE1355" i="1"/>
  <c r="BN1349" i="1"/>
  <c r="F1368" i="1"/>
  <c r="O1358" i="1"/>
  <c r="I1360" i="1"/>
  <c r="G1402" i="1"/>
  <c r="I1398" i="1"/>
  <c r="L1398" i="1"/>
  <c r="O1394" i="1"/>
  <c r="E1399" i="1"/>
  <c r="H1403" i="1"/>
  <c r="AA1403" i="1"/>
  <c r="Q1400" i="1"/>
  <c r="V1401" i="1"/>
  <c r="AY1401" i="1"/>
  <c r="AZ1398" i="1"/>
  <c r="AU1398" i="1"/>
  <c r="AW1404" i="1"/>
  <c r="AX1401" i="1"/>
  <c r="AK1397" i="1"/>
  <c r="BI1401" i="1"/>
  <c r="K1408" i="1"/>
  <c r="F1415" i="1"/>
  <c r="G1413" i="1"/>
  <c r="J1413" i="1"/>
  <c r="AA1416" i="1"/>
  <c r="AA1407" i="1"/>
  <c r="AD1408" i="1"/>
  <c r="W1408" i="1"/>
  <c r="AB1409" i="1"/>
  <c r="AS1412" i="1"/>
  <c r="AG1406" i="1"/>
  <c r="AT1412" i="1"/>
  <c r="AX1410" i="1"/>
  <c r="BA1416" i="1"/>
  <c r="BE1413" i="1"/>
  <c r="AH1412" i="1"/>
  <c r="AP1416" i="1"/>
  <c r="BJ1407" i="1"/>
  <c r="BL1411" i="1"/>
  <c r="BM1409" i="1"/>
  <c r="BN1406" i="1"/>
  <c r="BP1407" i="1"/>
  <c r="I1422" i="1"/>
  <c r="K1428" i="1"/>
  <c r="K1116" i="17" s="1"/>
  <c r="P1426" i="1"/>
  <c r="M1428" i="1"/>
  <c r="M1116" i="17" s="1"/>
  <c r="N1425" i="1"/>
  <c r="L1432" i="1"/>
  <c r="N1432" i="1"/>
  <c r="E1440" i="1"/>
  <c r="AD1438" i="1"/>
  <c r="AI1434" i="1"/>
  <c r="AM1437" i="1"/>
  <c r="AR1438" i="1"/>
  <c r="AS1434" i="1"/>
  <c r="AC1432" i="1"/>
  <c r="Q1431" i="1"/>
  <c r="AE1436" i="1"/>
  <c r="AF1432" i="1"/>
  <c r="AB1434" i="1"/>
  <c r="AJ1439" i="1"/>
  <c r="AK1436" i="1"/>
  <c r="AL1435" i="1"/>
  <c r="AP1435" i="1"/>
  <c r="AO1432" i="1"/>
  <c r="Y1436" i="1"/>
  <c r="BN1433" i="1"/>
  <c r="BJ1440" i="1"/>
  <c r="AY1441" i="1"/>
  <c r="BB1438" i="1"/>
  <c r="AZ1430" i="1"/>
  <c r="AW1439" i="1"/>
  <c r="BD1441" i="1"/>
  <c r="BI1431" i="1"/>
  <c r="G1448" i="1"/>
  <c r="BE1354" i="1"/>
  <c r="BJ1356" i="1"/>
  <c r="BF1353" i="1"/>
  <c r="BN1348" i="1"/>
  <c r="J1363" i="1"/>
  <c r="G1401" i="1"/>
  <c r="G1089" i="17" s="1"/>
  <c r="L1396" i="1"/>
  <c r="H1401" i="1"/>
  <c r="AA1402" i="1"/>
  <c r="Q1399" i="1"/>
  <c r="V1400" i="1"/>
  <c r="BE1403" i="1"/>
  <c r="AW1403" i="1"/>
  <c r="AE1404" i="1"/>
  <c r="BI1399" i="1"/>
  <c r="G1408" i="1"/>
  <c r="AV1412" i="1"/>
  <c r="AX1409" i="1"/>
  <c r="BA1415" i="1"/>
  <c r="BE1409" i="1"/>
  <c r="AP1415" i="1"/>
  <c r="AZ1409" i="1"/>
  <c r="BJ1406" i="1"/>
  <c r="BL1410" i="1"/>
  <c r="BP1406" i="1"/>
  <c r="P1425" i="1"/>
  <c r="M1427" i="1"/>
  <c r="N1418" i="1"/>
  <c r="M1439" i="1"/>
  <c r="L1431" i="1"/>
  <c r="E1439" i="1"/>
  <c r="AI1433" i="1"/>
  <c r="AM1433" i="1"/>
  <c r="AL1433" i="1"/>
  <c r="BJ1438" i="1"/>
  <c r="AX1440" i="1"/>
  <c r="AJ1050" i="1"/>
  <c r="AJ1048" i="1"/>
  <c r="AJ1049" i="1"/>
  <c r="AJ1051" i="1"/>
  <c r="AJ1053" i="1"/>
  <c r="AJ1055" i="1"/>
  <c r="AJ1056" i="1"/>
  <c r="AJ1047" i="1"/>
  <c r="BE1353" i="1"/>
  <c r="BJ1354" i="1"/>
  <c r="O1368" i="1"/>
  <c r="H1396" i="1"/>
  <c r="AU1395" i="1"/>
  <c r="AW1399" i="1"/>
  <c r="AE1401" i="1"/>
  <c r="BI1397" i="1"/>
  <c r="M1412" i="1"/>
  <c r="G1407" i="1"/>
  <c r="Z1408" i="1"/>
  <c r="AR1415" i="1"/>
  <c r="AX1417" i="1"/>
  <c r="AX1408" i="1"/>
  <c r="BL1408" i="1"/>
  <c r="H1425" i="1"/>
  <c r="H1113" i="17" s="1"/>
  <c r="E1438" i="1"/>
  <c r="AI1431" i="1"/>
  <c r="AM1432" i="1"/>
  <c r="AR1431" i="1"/>
  <c r="U1440" i="1"/>
  <c r="S1437" i="1"/>
  <c r="AJ1434" i="1"/>
  <c r="AL1432" i="1"/>
  <c r="AU1440" i="1"/>
  <c r="BJ1435" i="1"/>
  <c r="AX1439" i="1"/>
  <c r="AY1436" i="1"/>
  <c r="BB1435" i="1"/>
  <c r="BA1441" i="1"/>
  <c r="F1442" i="1"/>
  <c r="F1445" i="1"/>
  <c r="F1448" i="1"/>
  <c r="BE1347" i="1"/>
  <c r="O1365" i="1"/>
  <c r="AT1402" i="1"/>
  <c r="AW1397" i="1"/>
  <c r="AE1395" i="1"/>
  <c r="BN1404" i="1"/>
  <c r="BI1395" i="1"/>
  <c r="G1406" i="1"/>
  <c r="N1409" i="1"/>
  <c r="AA1413" i="1"/>
  <c r="AD1417" i="1"/>
  <c r="Z1407" i="1"/>
  <c r="Q1411" i="1"/>
  <c r="AR1413" i="1"/>
  <c r="AG1416" i="1"/>
  <c r="AT1408" i="1"/>
  <c r="AX1416" i="1"/>
  <c r="AX1407" i="1"/>
  <c r="BA1408" i="1"/>
  <c r="BE1406" i="1"/>
  <c r="AP1409" i="1"/>
  <c r="BJ1417" i="1"/>
  <c r="BL1407" i="1"/>
  <c r="BN1414" i="1"/>
  <c r="BP1417" i="1"/>
  <c r="H1424" i="1"/>
  <c r="O1426" i="1"/>
  <c r="P1421" i="1"/>
  <c r="M1421" i="1"/>
  <c r="L1440" i="1"/>
  <c r="N1441" i="1"/>
  <c r="E1437" i="1"/>
  <c r="AI1441" i="1"/>
  <c r="AI1430" i="1"/>
  <c r="AM1431" i="1"/>
  <c r="U1435" i="1"/>
  <c r="AF1441" i="1"/>
  <c r="S1436" i="1"/>
  <c r="AJ1433" i="1"/>
  <c r="AL1431" i="1"/>
  <c r="AA1438" i="1"/>
  <c r="AU1439" i="1"/>
  <c r="BP1440" i="1"/>
  <c r="BJ1430" i="1"/>
  <c r="AX1437" i="1"/>
  <c r="AY1433" i="1"/>
  <c r="BB1430" i="1"/>
  <c r="BA1437" i="1"/>
  <c r="J1046" i="1"/>
  <c r="J1053" i="1"/>
  <c r="O1364" i="1"/>
  <c r="I1366" i="1"/>
  <c r="I1405" i="1"/>
  <c r="F1398" i="1"/>
  <c r="AB1401" i="1"/>
  <c r="AT1401" i="1"/>
  <c r="AW1395" i="1"/>
  <c r="S1434" i="1"/>
  <c r="BP1437" i="1"/>
  <c r="BD1430" i="1"/>
  <c r="BD1433" i="1"/>
  <c r="BH1435" i="1"/>
  <c r="L1445" i="1"/>
  <c r="G1442" i="1"/>
  <c r="G1450" i="1"/>
  <c r="G1443" i="1"/>
  <c r="G1451" i="1"/>
  <c r="G1445" i="1"/>
  <c r="G1453" i="1"/>
  <c r="AO1050" i="1"/>
  <c r="AM1050" i="1"/>
  <c r="AY1046" i="1"/>
  <c r="BE1046" i="1"/>
  <c r="BJ1051" i="1"/>
  <c r="BG1051" i="1"/>
  <c r="BA1053" i="1"/>
  <c r="AL1046" i="1"/>
  <c r="AS1047" i="1"/>
  <c r="BP1055" i="1"/>
  <c r="G1067" i="1"/>
  <c r="H1066" i="1"/>
  <c r="L1062" i="1"/>
  <c r="K1066" i="1"/>
  <c r="T1063" i="1"/>
  <c r="AT1067" i="1"/>
  <c r="AC1063" i="1"/>
  <c r="U1069" i="1"/>
  <c r="AZ1065" i="1"/>
  <c r="AK1062" i="1"/>
  <c r="AP1065" i="1"/>
  <c r="X1066" i="1"/>
  <c r="W1066" i="1"/>
  <c r="BI1062" i="1"/>
  <c r="BA1058" i="1"/>
  <c r="BO1059" i="1"/>
  <c r="BL1062" i="1"/>
  <c r="BE1063" i="1"/>
  <c r="BG1068" i="1"/>
  <c r="H1077" i="1"/>
  <c r="J1076" i="1"/>
  <c r="N1075" i="1"/>
  <c r="M974" i="1"/>
  <c r="P974" i="1"/>
  <c r="U981" i="1"/>
  <c r="Y979" i="1"/>
  <c r="AN981" i="1"/>
  <c r="AR974" i="1"/>
  <c r="BF985" i="1"/>
  <c r="L994" i="1"/>
  <c r="S989" i="1"/>
  <c r="BF982" i="1"/>
  <c r="BI984" i="1"/>
  <c r="BJ984" i="1"/>
  <c r="L993" i="1"/>
  <c r="G991" i="1"/>
  <c r="F991" i="1"/>
  <c r="I988" i="1"/>
  <c r="R1373" i="1"/>
  <c r="AL1378" i="1"/>
  <c r="BE1375" i="1"/>
  <c r="BH1380" i="1"/>
  <c r="AG1055" i="1"/>
  <c r="AF1057" i="1"/>
  <c r="BE1057" i="1"/>
  <c r="AP1054" i="1"/>
  <c r="K1064" i="1"/>
  <c r="AJ1067" i="1"/>
  <c r="AC1060" i="1"/>
  <c r="AH1066" i="1"/>
  <c r="U1067" i="1"/>
  <c r="AK1059" i="1"/>
  <c r="AP1063" i="1"/>
  <c r="AD1062" i="1"/>
  <c r="AS1067" i="1"/>
  <c r="Y1063" i="1"/>
  <c r="AV1066" i="1"/>
  <c r="AL1065" i="1"/>
  <c r="AA1064" i="1"/>
  <c r="W1061" i="1"/>
  <c r="BH1067" i="1"/>
  <c r="BL1058" i="1"/>
  <c r="BE1059" i="1"/>
  <c r="BG1058" i="1"/>
  <c r="H1071" i="1"/>
  <c r="N1072" i="1"/>
  <c r="F983" i="1"/>
  <c r="N979" i="1"/>
  <c r="S985" i="1"/>
  <c r="BF979" i="1"/>
  <c r="BP985" i="1"/>
  <c r="L991" i="1"/>
  <c r="G989" i="1"/>
  <c r="AL1377" i="1"/>
  <c r="Y1375" i="1"/>
  <c r="AU1375" i="1"/>
  <c r="BE1372" i="1"/>
  <c r="BH1372" i="1"/>
  <c r="AT995" i="1"/>
  <c r="AM986" i="1"/>
  <c r="BB995" i="1"/>
  <c r="AV989" i="1"/>
  <c r="BG989" i="1"/>
  <c r="BI994" i="1"/>
  <c r="I1443" i="1"/>
  <c r="J1453" i="1"/>
  <c r="G1048" i="1"/>
  <c r="N1052" i="1"/>
  <c r="H1046" i="1"/>
  <c r="AA1053" i="1"/>
  <c r="AG1053" i="1"/>
  <c r="V1052" i="1"/>
  <c r="AI1055" i="1"/>
  <c r="AF1056" i="1"/>
  <c r="BI1047" i="1"/>
  <c r="AY1057" i="1"/>
  <c r="BE1055" i="1"/>
  <c r="BJ1056" i="1"/>
  <c r="BJ1047" i="1"/>
  <c r="BK1055" i="1"/>
  <c r="AL1057" i="1"/>
  <c r="AS1056" i="1"/>
  <c r="AP1053" i="1"/>
  <c r="BP1047" i="1"/>
  <c r="P1065" i="1"/>
  <c r="K1063" i="1"/>
  <c r="AJ1066" i="1"/>
  <c r="AC1058" i="1"/>
  <c r="AY1069" i="1"/>
  <c r="AH1060" i="1"/>
  <c r="U1065" i="1"/>
  <c r="AK1068" i="1"/>
  <c r="AK1058" i="1"/>
  <c r="AP1061" i="1"/>
  <c r="AS1065" i="1"/>
  <c r="Y1061" i="1"/>
  <c r="AV1065" i="1"/>
  <c r="AL1064" i="1"/>
  <c r="AA1061" i="1"/>
  <c r="W1058" i="1"/>
  <c r="BD1067" i="1"/>
  <c r="BH1065" i="1"/>
  <c r="BE1058" i="1"/>
  <c r="I1074" i="1"/>
  <c r="H1070" i="1"/>
  <c r="N1081" i="1"/>
  <c r="N1071" i="1"/>
  <c r="P1078" i="1"/>
  <c r="F981" i="1"/>
  <c r="N978" i="1"/>
  <c r="S981" i="1"/>
  <c r="AD985" i="1"/>
  <c r="AF984" i="1"/>
  <c r="AP982" i="1"/>
  <c r="BF976" i="1"/>
  <c r="BP982" i="1"/>
  <c r="L990" i="1"/>
  <c r="G988" i="1"/>
  <c r="F986" i="1"/>
  <c r="AA1380" i="1"/>
  <c r="AJ1377" i="1"/>
  <c r="AL1375" i="1"/>
  <c r="BH1370" i="1"/>
  <c r="AD991" i="1"/>
  <c r="AT994" i="1"/>
  <c r="AY993" i="1"/>
  <c r="BB991" i="1"/>
  <c r="BG987" i="1"/>
  <c r="BI993" i="1"/>
  <c r="J1446" i="1"/>
  <c r="K1046" i="1"/>
  <c r="S1053" i="1"/>
  <c r="AA1052" i="1"/>
  <c r="U1053" i="1"/>
  <c r="AG1050" i="1"/>
  <c r="V1050" i="1"/>
  <c r="AI1054" i="1"/>
  <c r="AF1053" i="1"/>
  <c r="AW1053" i="1"/>
  <c r="AR1055" i="1"/>
  <c r="AV1052" i="1"/>
  <c r="BB1057" i="1"/>
  <c r="AY1055" i="1"/>
  <c r="BE1054" i="1"/>
  <c r="AL1055" i="1"/>
  <c r="AS1054" i="1"/>
  <c r="P1061" i="1"/>
  <c r="K1061" i="1"/>
  <c r="AJ1065" i="1"/>
  <c r="N976" i="1"/>
  <c r="S978" i="1"/>
  <c r="L989" i="1"/>
  <c r="AD1381" i="1"/>
  <c r="AA1377" i="1"/>
  <c r="AL1372" i="1"/>
  <c r="BM1370" i="1"/>
  <c r="AY1379" i="1"/>
  <c r="AW987" i="1"/>
  <c r="BB990" i="1"/>
  <c r="BL1440" i="1"/>
  <c r="BL1430" i="1"/>
  <c r="H1452" i="1"/>
  <c r="H1057" i="1"/>
  <c r="S1051" i="1"/>
  <c r="AA1051" i="1"/>
  <c r="U1048" i="1"/>
  <c r="AG1049" i="1"/>
  <c r="V1047" i="1"/>
  <c r="Y1056" i="1"/>
  <c r="AI1052" i="1"/>
  <c r="AF1049" i="1"/>
  <c r="AW1049" i="1"/>
  <c r="AR1053" i="1"/>
  <c r="AV1047" i="1"/>
  <c r="BB1054" i="1"/>
  <c r="BC1051" i="1"/>
  <c r="AM1057" i="1"/>
  <c r="AY1054" i="1"/>
  <c r="BE1053" i="1"/>
  <c r="BK1047" i="1"/>
  <c r="AL1054" i="1"/>
  <c r="AS1053" i="1"/>
  <c r="BN1053" i="1"/>
  <c r="BO1055" i="1"/>
  <c r="N1067" i="1"/>
  <c r="P1059" i="1"/>
  <c r="K1059" i="1"/>
  <c r="S1062" i="1"/>
  <c r="AJ1062" i="1"/>
  <c r="AU1067" i="1"/>
  <c r="AC1068" i="1"/>
  <c r="AM1067" i="1"/>
  <c r="AY1065" i="1"/>
  <c r="U1061" i="1"/>
  <c r="AK1066" i="1"/>
  <c r="AP1069" i="1"/>
  <c r="AP1058" i="1"/>
  <c r="Y1069" i="1"/>
  <c r="AV1062" i="1"/>
  <c r="AQ1069" i="1"/>
  <c r="BC1068" i="1"/>
  <c r="BA1066" i="1"/>
  <c r="BL1065" i="1"/>
  <c r="BE1068" i="1"/>
  <c r="BB1063" i="1"/>
  <c r="F1077" i="1"/>
  <c r="J1080" i="1"/>
  <c r="N1078" i="1"/>
  <c r="O1078" i="1"/>
  <c r="P1075" i="1"/>
  <c r="K1081" i="1"/>
  <c r="M984" i="1"/>
  <c r="H978" i="1"/>
  <c r="N974" i="1"/>
  <c r="S977" i="1"/>
  <c r="AP976" i="1"/>
  <c r="BK984" i="1"/>
  <c r="BE984" i="1"/>
  <c r="BD979" i="1"/>
  <c r="L986" i="1"/>
  <c r="F997" i="1"/>
  <c r="AD1375" i="1"/>
  <c r="U1381" i="1"/>
  <c r="AA1375" i="1"/>
  <c r="W1377" i="1"/>
  <c r="AL1370" i="1"/>
  <c r="AC1381" i="1"/>
  <c r="AY1377" i="1"/>
  <c r="BF1370" i="1"/>
  <c r="AI992" i="1"/>
  <c r="AC991" i="1"/>
  <c r="BB989" i="1"/>
  <c r="H1054" i="1"/>
  <c r="X1055" i="1"/>
  <c r="AA1050" i="1"/>
  <c r="V1046" i="1"/>
  <c r="Y1052" i="1"/>
  <c r="AI1047" i="1"/>
  <c r="AF1048" i="1"/>
  <c r="AW1046" i="1"/>
  <c r="AZ1053" i="1"/>
  <c r="AR1051" i="1"/>
  <c r="BB1047" i="1"/>
  <c r="AM1053" i="1"/>
  <c r="AY1053" i="1"/>
  <c r="BE1052" i="1"/>
  <c r="AN1056" i="1"/>
  <c r="AL1053" i="1"/>
  <c r="AS1052" i="1"/>
  <c r="L1068" i="1"/>
  <c r="K1069" i="1"/>
  <c r="K1058" i="1"/>
  <c r="AJ1059" i="1"/>
  <c r="AC1066" i="1"/>
  <c r="AM1065" i="1"/>
  <c r="AY1062" i="1"/>
  <c r="U1059" i="1"/>
  <c r="AK1065" i="1"/>
  <c r="V1069" i="1"/>
  <c r="BI1067" i="1"/>
  <c r="BA1065" i="1"/>
  <c r="M982" i="1"/>
  <c r="P982" i="1"/>
  <c r="AA1374" i="1"/>
  <c r="W1375" i="1"/>
  <c r="AK991" i="1"/>
  <c r="AC989" i="1"/>
  <c r="BN995" i="1"/>
  <c r="AI1046" i="1"/>
  <c r="AF1046" i="1"/>
  <c r="AZ1048" i="1"/>
  <c r="AR1050" i="1"/>
  <c r="AX1057" i="1"/>
  <c r="BB1046" i="1"/>
  <c r="AO1055" i="1"/>
  <c r="AM1052" i="1"/>
  <c r="AY1049" i="1"/>
  <c r="BE1049" i="1"/>
  <c r="AL1049" i="1"/>
  <c r="AS1049" i="1"/>
  <c r="T1068" i="1"/>
  <c r="AK1064" i="1"/>
  <c r="AV1060" i="1"/>
  <c r="Z1059" i="1"/>
  <c r="W1068" i="1"/>
  <c r="BF1062" i="1"/>
  <c r="BI1066" i="1"/>
  <c r="BA1063" i="1"/>
  <c r="BL1063" i="1"/>
  <c r="BE1066" i="1"/>
  <c r="BG1069" i="1"/>
  <c r="I1081" i="1"/>
  <c r="H1078" i="1"/>
  <c r="J1077" i="1"/>
  <c r="N1076" i="1"/>
  <c r="P1073" i="1"/>
  <c r="K1071" i="1"/>
  <c r="M975" i="1"/>
  <c r="P981" i="1"/>
  <c r="AT977" i="1"/>
  <c r="Z981" i="1"/>
  <c r="AE983" i="1"/>
  <c r="BG974" i="1"/>
  <c r="O1380" i="1"/>
  <c r="L997" i="1"/>
  <c r="G994" i="1"/>
  <c r="F993" i="1"/>
  <c r="AD1373" i="1"/>
  <c r="R1376" i="1"/>
  <c r="AA1373" i="1"/>
  <c r="AP1381" i="1"/>
  <c r="W1374" i="1"/>
  <c r="Z1373" i="1"/>
  <c r="BG1375" i="1"/>
  <c r="BN1380" i="1"/>
  <c r="AX1372" i="1"/>
  <c r="BB1371" i="1"/>
  <c r="W997" i="1"/>
  <c r="S996" i="1"/>
  <c r="AO990" i="1"/>
  <c r="AG996" i="1"/>
  <c r="AC986" i="1"/>
  <c r="BN993" i="1"/>
  <c r="E925" i="1"/>
  <c r="Z939" i="1"/>
  <c r="Z943" i="1"/>
  <c r="Z945" i="1"/>
  <c r="Z946" i="1"/>
  <c r="L968" i="1"/>
  <c r="L963" i="1"/>
  <c r="L964" i="1"/>
  <c r="L967" i="1"/>
  <c r="L969" i="1"/>
  <c r="L971" i="1"/>
  <c r="L972" i="1"/>
  <c r="AQ1084" i="1"/>
  <c r="AQ1088" i="1"/>
  <c r="AQ1089" i="1"/>
  <c r="AQ1092" i="1"/>
  <c r="O1142" i="1"/>
  <c r="O1149" i="1"/>
  <c r="BI1158" i="1"/>
  <c r="BI1162" i="1"/>
  <c r="BI1165" i="1"/>
  <c r="BI1156" i="1"/>
  <c r="BI1159" i="1"/>
  <c r="O925" i="1"/>
  <c r="O915" i="1"/>
  <c r="E924" i="1"/>
  <c r="R921" i="1"/>
  <c r="T925" i="1"/>
  <c r="T916" i="1"/>
  <c r="Y919" i="1"/>
  <c r="Z917" i="1"/>
  <c r="AA916" i="1"/>
  <c r="AI918" i="1"/>
  <c r="AF918" i="1"/>
  <c r="X916" i="1"/>
  <c r="AE917" i="1"/>
  <c r="AK918" i="1"/>
  <c r="AL918" i="1"/>
  <c r="AM918" i="1"/>
  <c r="S916" i="1"/>
  <c r="U917" i="1"/>
  <c r="AH918" i="1"/>
  <c r="V918" i="1"/>
  <c r="AV918" i="1"/>
  <c r="AP916" i="1"/>
  <c r="BA917" i="1"/>
  <c r="AO918" i="1"/>
  <c r="AX918" i="1"/>
  <c r="AT924" i="1"/>
  <c r="AT915" i="1"/>
  <c r="AS919" i="1"/>
  <c r="AW921" i="1"/>
  <c r="AU925" i="1"/>
  <c r="AU915" i="1"/>
  <c r="BL922" i="1"/>
  <c r="BD918" i="1"/>
  <c r="BF914" i="1"/>
  <c r="BI919" i="1"/>
  <c r="BC923" i="1"/>
  <c r="BM917" i="1"/>
  <c r="BP915" i="1"/>
  <c r="E928" i="1"/>
  <c r="F928" i="1"/>
  <c r="G936" i="1"/>
  <c r="G926" i="1"/>
  <c r="J936" i="1"/>
  <c r="J926" i="1"/>
  <c r="N926" i="1"/>
  <c r="I928" i="1"/>
  <c r="P928" i="1"/>
  <c r="AG937" i="1"/>
  <c r="AG929" i="1"/>
  <c r="Y936" i="1"/>
  <c r="Y926" i="1"/>
  <c r="W926" i="1"/>
  <c r="AC927" i="1"/>
  <c r="AC935" i="1"/>
  <c r="AF932" i="1"/>
  <c r="R934" i="1"/>
  <c r="V931" i="1"/>
  <c r="AH936" i="1"/>
  <c r="AE932" i="1"/>
  <c r="BC929" i="1"/>
  <c r="AL928" i="1"/>
  <c r="AU937" i="1"/>
  <c r="AX937" i="1"/>
  <c r="BE930" i="1"/>
  <c r="BE932" i="1"/>
  <c r="BE937" i="1"/>
  <c r="BD928" i="1"/>
  <c r="BG926" i="1"/>
  <c r="BG931" i="1"/>
  <c r="AS926" i="1"/>
  <c r="AS928" i="1"/>
  <c r="AS937" i="1"/>
  <c r="AS930" i="1"/>
  <c r="BJ927" i="1"/>
  <c r="AQ933" i="1"/>
  <c r="AQ934" i="1"/>
  <c r="BM936" i="1"/>
  <c r="P941" i="1"/>
  <c r="M938" i="1"/>
  <c r="M945" i="1"/>
  <c r="M946" i="1"/>
  <c r="M948" i="1"/>
  <c r="AB944" i="1"/>
  <c r="AB938" i="1"/>
  <c r="AB946" i="1"/>
  <c r="AB939" i="1"/>
  <c r="AB947" i="1"/>
  <c r="AB940" i="1"/>
  <c r="AB948" i="1"/>
  <c r="AB941" i="1"/>
  <c r="AB949" i="1"/>
  <c r="AW946" i="1"/>
  <c r="AX948" i="1"/>
  <c r="BJ944" i="1"/>
  <c r="BK938" i="1"/>
  <c r="BK943" i="1"/>
  <c r="BK944" i="1"/>
  <c r="BK945" i="1"/>
  <c r="BK946" i="1"/>
  <c r="K955" i="1"/>
  <c r="K950" i="1"/>
  <c r="K956" i="1"/>
  <c r="K957" i="1"/>
  <c r="M957" i="1"/>
  <c r="AA961" i="1"/>
  <c r="P968" i="1"/>
  <c r="P963" i="1"/>
  <c r="P964" i="1"/>
  <c r="P967" i="1"/>
  <c r="P969" i="1"/>
  <c r="P971" i="1"/>
  <c r="P972" i="1"/>
  <c r="O1119" i="1"/>
  <c r="O1120" i="1"/>
  <c r="O1121" i="1"/>
  <c r="O1123" i="1"/>
  <c r="O1123" i="17" s="1"/>
  <c r="O1125" i="1"/>
  <c r="O1125" i="17" s="1"/>
  <c r="O1127" i="1"/>
  <c r="O1128" i="1"/>
  <c r="O1129" i="1"/>
  <c r="AY938" i="1"/>
  <c r="AY949" i="1"/>
  <c r="AY940" i="1"/>
  <c r="AY941" i="1"/>
  <c r="AY943" i="1"/>
  <c r="AY945" i="1"/>
  <c r="BK951" i="1"/>
  <c r="BK957" i="1"/>
  <c r="BK958" i="1"/>
  <c r="BK950" i="1"/>
  <c r="BK961" i="1"/>
  <c r="BK952" i="1"/>
  <c r="BK953" i="1"/>
  <c r="BK955" i="1"/>
  <c r="O923" i="1"/>
  <c r="O914" i="1"/>
  <c r="E922" i="1"/>
  <c r="G924" i="1"/>
  <c r="I921" i="1"/>
  <c r="R920" i="1"/>
  <c r="AF917" i="1"/>
  <c r="X925" i="1"/>
  <c r="X914" i="1"/>
  <c r="AK916" i="1"/>
  <c r="AM917" i="1"/>
  <c r="S925" i="1"/>
  <c r="S914" i="1"/>
  <c r="AH916" i="1"/>
  <c r="AV917" i="1"/>
  <c r="AP925" i="1"/>
  <c r="AP914" i="1"/>
  <c r="AO916" i="1"/>
  <c r="AT923" i="1"/>
  <c r="AT914" i="1"/>
  <c r="AS917" i="1"/>
  <c r="AW919" i="1"/>
  <c r="BL919" i="1"/>
  <c r="BI917" i="1"/>
  <c r="AQ924" i="1"/>
  <c r="BC915" i="1"/>
  <c r="BM916" i="1"/>
  <c r="BP914" i="1"/>
  <c r="E926" i="1"/>
  <c r="I926" i="1"/>
  <c r="AG936" i="1"/>
  <c r="AG928" i="1"/>
  <c r="AD935" i="1"/>
  <c r="AF931" i="1"/>
  <c r="R933" i="1"/>
  <c r="AE931" i="1"/>
  <c r="AO926" i="1"/>
  <c r="AO933" i="1"/>
  <c r="AO937" i="1"/>
  <c r="AU932" i="1"/>
  <c r="AU929" i="1"/>
  <c r="AU931" i="1"/>
  <c r="AJ928" i="1"/>
  <c r="AJ936" i="1"/>
  <c r="AJ926" i="1"/>
  <c r="AX935" i="1"/>
  <c r="BH937" i="1"/>
  <c r="BL934" i="1"/>
  <c r="AZ932" i="1"/>
  <c r="BP926" i="1"/>
  <c r="BP931" i="1"/>
  <c r="BP932" i="1"/>
  <c r="BP933" i="1"/>
  <c r="P940" i="1"/>
  <c r="J939" i="1"/>
  <c r="J938" i="1"/>
  <c r="J945" i="1"/>
  <c r="J946" i="1"/>
  <c r="AH939" i="1"/>
  <c r="AH943" i="1"/>
  <c r="AH945" i="1"/>
  <c r="AH946" i="1"/>
  <c r="AV943" i="1"/>
  <c r="AV939" i="1"/>
  <c r="AV949" i="1"/>
  <c r="AV941" i="1"/>
  <c r="AV942" i="1"/>
  <c r="AV944" i="1"/>
  <c r="AV946" i="1"/>
  <c r="W961" i="1"/>
  <c r="AA958" i="1"/>
  <c r="AU950" i="1"/>
  <c r="AU953" i="1"/>
  <c r="AU955" i="1"/>
  <c r="AU956" i="1"/>
  <c r="AU957" i="1"/>
  <c r="AU959" i="1"/>
  <c r="E921" i="1"/>
  <c r="G919" i="1"/>
  <c r="I920" i="1"/>
  <c r="R919" i="1"/>
  <c r="AD923" i="1"/>
  <c r="AF925" i="1"/>
  <c r="AF915" i="1"/>
  <c r="X924" i="1"/>
  <c r="AM925" i="1"/>
  <c r="AM915" i="1"/>
  <c r="S924" i="1"/>
  <c r="AV915" i="1"/>
  <c r="AT922" i="1"/>
  <c r="H934" i="1"/>
  <c r="L936" i="1"/>
  <c r="AG935" i="1"/>
  <c r="AG927" i="1"/>
  <c r="Q926" i="1"/>
  <c r="Q936" i="1"/>
  <c r="AD933" i="1"/>
  <c r="AF930" i="1"/>
  <c r="R929" i="1"/>
  <c r="V927" i="1"/>
  <c r="V928" i="1"/>
  <c r="V932" i="1"/>
  <c r="AE930" i="1"/>
  <c r="BC932" i="1"/>
  <c r="BC927" i="1"/>
  <c r="BC930" i="1"/>
  <c r="AL927" i="1"/>
  <c r="AL935" i="1"/>
  <c r="AL929" i="1"/>
  <c r="AL937" i="1"/>
  <c r="AX933" i="1"/>
  <c r="AT933" i="1"/>
  <c r="BJ932" i="1"/>
  <c r="BJ928" i="1"/>
  <c r="BJ937" i="1"/>
  <c r="BJ929" i="1"/>
  <c r="BJ930" i="1"/>
  <c r="BL933" i="1"/>
  <c r="P939" i="1"/>
  <c r="AI938" i="1"/>
  <c r="AI940" i="1"/>
  <c r="AI945" i="1"/>
  <c r="R944" i="1"/>
  <c r="R947" i="1"/>
  <c r="BJ939" i="1"/>
  <c r="BJ945" i="1"/>
  <c r="BJ938" i="1"/>
  <c r="BJ948" i="1"/>
  <c r="BJ940" i="1"/>
  <c r="BJ949" i="1"/>
  <c r="BJ941" i="1"/>
  <c r="BJ942" i="1"/>
  <c r="M951" i="1"/>
  <c r="M950" i="1"/>
  <c r="M960" i="1"/>
  <c r="M953" i="1"/>
  <c r="M954" i="1"/>
  <c r="M955" i="1"/>
  <c r="M956" i="1"/>
  <c r="W959" i="1"/>
  <c r="AA957" i="1"/>
  <c r="M962" i="1"/>
  <c r="M965" i="1"/>
  <c r="M966" i="1"/>
  <c r="M969" i="1"/>
  <c r="M973" i="1"/>
  <c r="Q1089" i="1"/>
  <c r="Q1082" i="1"/>
  <c r="Q1083" i="1"/>
  <c r="Q1093" i="1"/>
  <c r="K1098" i="1"/>
  <c r="K1098" i="17" s="1"/>
  <c r="CC1098" i="17" s="1"/>
  <c r="K1101" i="1"/>
  <c r="K1094" i="1"/>
  <c r="K1104" i="1"/>
  <c r="K1095" i="1"/>
  <c r="K1096" i="1"/>
  <c r="K1096" i="17" s="1"/>
  <c r="CC1096" i="17" s="1"/>
  <c r="K1099" i="1"/>
  <c r="K1102" i="1"/>
  <c r="K1103" i="1"/>
  <c r="AV925" i="1"/>
  <c r="AS916" i="1"/>
  <c r="AW917" i="1"/>
  <c r="BG925" i="1"/>
  <c r="BL918" i="1"/>
  <c r="BI925" i="1"/>
  <c r="BI916" i="1"/>
  <c r="AQ923" i="1"/>
  <c r="O921" i="1"/>
  <c r="E919" i="1"/>
  <c r="G918" i="1"/>
  <c r="I918" i="1"/>
  <c r="R918" i="1"/>
  <c r="AD921" i="1"/>
  <c r="AF923" i="1"/>
  <c r="AF914" i="1"/>
  <c r="X922" i="1"/>
  <c r="AJ923" i="1"/>
  <c r="AM923" i="1"/>
  <c r="AM914" i="1"/>
  <c r="S922" i="1"/>
  <c r="W923" i="1"/>
  <c r="AV923" i="1"/>
  <c r="AV914" i="1"/>
  <c r="AP922" i="1"/>
  <c r="BB923" i="1"/>
  <c r="AT921" i="1"/>
  <c r="AS925" i="1"/>
  <c r="AS914" i="1"/>
  <c r="AW916" i="1"/>
  <c r="AU921" i="1"/>
  <c r="BG922" i="1"/>
  <c r="BL914" i="1"/>
  <c r="BI924" i="1"/>
  <c r="BI914" i="1"/>
  <c r="AQ921" i="1"/>
  <c r="BM925" i="1"/>
  <c r="BP925" i="1"/>
  <c r="E936" i="1"/>
  <c r="F937" i="1"/>
  <c r="H933" i="1"/>
  <c r="G933" i="1"/>
  <c r="J932" i="1"/>
  <c r="N935" i="1"/>
  <c r="I934" i="1"/>
  <c r="P937" i="1"/>
  <c r="L928" i="1"/>
  <c r="AG934" i="1"/>
  <c r="AG926" i="1"/>
  <c r="Y932" i="1"/>
  <c r="W935" i="1"/>
  <c r="Z936" i="1"/>
  <c r="U931" i="1"/>
  <c r="AD927" i="1"/>
  <c r="AF929" i="1"/>
  <c r="BC937" i="1"/>
  <c r="AN929" i="1"/>
  <c r="AN931" i="1"/>
  <c r="AN933" i="1"/>
  <c r="AL934" i="1"/>
  <c r="AU934" i="1"/>
  <c r="AJ937" i="1"/>
  <c r="AX932" i="1"/>
  <c r="BJ936" i="1"/>
  <c r="BL932" i="1"/>
  <c r="P949" i="1"/>
  <c r="O938" i="1"/>
  <c r="O942" i="1"/>
  <c r="O943" i="1"/>
  <c r="O944" i="1"/>
  <c r="AC938" i="1"/>
  <c r="AC942" i="1"/>
  <c r="AC945" i="1"/>
  <c r="AC949" i="1"/>
  <c r="AW939" i="1"/>
  <c r="AW945" i="1"/>
  <c r="AW938" i="1"/>
  <c r="AW948" i="1"/>
  <c r="AW940" i="1"/>
  <c r="AW949" i="1"/>
  <c r="AW941" i="1"/>
  <c r="AW942" i="1"/>
  <c r="AX940" i="1"/>
  <c r="AX943" i="1"/>
  <c r="AX944" i="1"/>
  <c r="AX945" i="1"/>
  <c r="AX946" i="1"/>
  <c r="AN961" i="1"/>
  <c r="BD952" i="1"/>
  <c r="BD955" i="1"/>
  <c r="N962" i="1"/>
  <c r="N965" i="1"/>
  <c r="N966" i="1"/>
  <c r="N969" i="1"/>
  <c r="N973" i="1"/>
  <c r="T932" i="1"/>
  <c r="T928" i="1"/>
  <c r="T931" i="1"/>
  <c r="AL942" i="1"/>
  <c r="AL939" i="1"/>
  <c r="AL949" i="1"/>
  <c r="AL941" i="1"/>
  <c r="AL943" i="1"/>
  <c r="AL945" i="1"/>
  <c r="AL946" i="1"/>
  <c r="AD915" i="1"/>
  <c r="AJ915" i="1"/>
  <c r="W915" i="1"/>
  <c r="BB915" i="1"/>
  <c r="AW914" i="1"/>
  <c r="BG920" i="1"/>
  <c r="AQ918" i="1"/>
  <c r="H926" i="1"/>
  <c r="R930" i="1"/>
  <c r="R927" i="1"/>
  <c r="R931" i="1"/>
  <c r="T936" i="1"/>
  <c r="AE929" i="1"/>
  <c r="AE926" i="1"/>
  <c r="AE935" i="1"/>
  <c r="AE928" i="1"/>
  <c r="AT926" i="1"/>
  <c r="AT929" i="1"/>
  <c r="AT935" i="1"/>
  <c r="P942" i="1"/>
  <c r="P943" i="1"/>
  <c r="P944" i="1"/>
  <c r="AJ942" i="1"/>
  <c r="AJ945" i="1"/>
  <c r="U938" i="1"/>
  <c r="U941" i="1"/>
  <c r="U943" i="1"/>
  <c r="U944" i="1"/>
  <c r="U945" i="1"/>
  <c r="U949" i="1"/>
  <c r="AZ944" i="1"/>
  <c r="AZ943" i="1"/>
  <c r="AZ947" i="1"/>
  <c r="AY948" i="1"/>
  <c r="AL947" i="1"/>
  <c r="W950" i="1"/>
  <c r="W951" i="1"/>
  <c r="W954" i="1"/>
  <c r="W955" i="1"/>
  <c r="W956" i="1"/>
  <c r="W957" i="1"/>
  <c r="AA951" i="1"/>
  <c r="AA950" i="1"/>
  <c r="AA960" i="1"/>
  <c r="AA953" i="1"/>
  <c r="AA954" i="1"/>
  <c r="AA955" i="1"/>
  <c r="AA956" i="1"/>
  <c r="R922" i="1"/>
  <c r="K938" i="1"/>
  <c r="K945" i="1"/>
  <c r="K946" i="1"/>
  <c r="K947" i="1"/>
  <c r="AX926" i="1"/>
  <c r="AX927" i="1"/>
  <c r="AX936" i="1"/>
  <c r="AX929" i="1"/>
  <c r="BL927" i="1"/>
  <c r="BL935" i="1"/>
  <c r="BL928" i="1"/>
  <c r="BL936" i="1"/>
  <c r="BL929" i="1"/>
  <c r="BL937" i="1"/>
  <c r="AN951" i="1"/>
  <c r="AN950" i="1"/>
  <c r="AN960" i="1"/>
  <c r="AN953" i="1"/>
  <c r="AN954" i="1"/>
  <c r="AN955" i="1"/>
  <c r="AN956" i="1"/>
  <c r="N921" i="1"/>
  <c r="E917" i="1"/>
  <c r="R917" i="1"/>
  <c r="N920" i="1"/>
  <c r="E916" i="1"/>
  <c r="R925" i="1"/>
  <c r="R915" i="1"/>
  <c r="BG917" i="1"/>
  <c r="AR922" i="1"/>
  <c r="AQ916" i="1"/>
  <c r="M933" i="1"/>
  <c r="AF927" i="1"/>
  <c r="AF926" i="1"/>
  <c r="AF936" i="1"/>
  <c r="T933" i="1"/>
  <c r="AX930" i="1"/>
  <c r="BL930" i="1"/>
  <c r="K944" i="1"/>
  <c r="Z944" i="1"/>
  <c r="AY947" i="1"/>
  <c r="AL940" i="1"/>
  <c r="AT959" i="1"/>
  <c r="AT956" i="1"/>
  <c r="AN957" i="1"/>
  <c r="BK960" i="1"/>
  <c r="F966" i="1"/>
  <c r="F967" i="1"/>
  <c r="AD1089" i="1"/>
  <c r="AD1082" i="1"/>
  <c r="P918" i="1"/>
  <c r="N918" i="1"/>
  <c r="O918" i="1"/>
  <c r="E914" i="1"/>
  <c r="H923" i="1"/>
  <c r="R923" i="1"/>
  <c r="R914" i="1"/>
  <c r="T919" i="1"/>
  <c r="Y921" i="1"/>
  <c r="Z922" i="1"/>
  <c r="AA919" i="1"/>
  <c r="AI921" i="1"/>
  <c r="AF920" i="1"/>
  <c r="AB924" i="1"/>
  <c r="AB915" i="1"/>
  <c r="X919" i="1"/>
  <c r="AE921" i="1"/>
  <c r="AK921" i="1"/>
  <c r="AL921" i="1"/>
  <c r="AM920" i="1"/>
  <c r="AN924" i="1"/>
  <c r="AN915" i="1"/>
  <c r="S919" i="1"/>
  <c r="U921" i="1"/>
  <c r="AH921" i="1"/>
  <c r="V921" i="1"/>
  <c r="AV920" i="1"/>
  <c r="BH924" i="1"/>
  <c r="BH915" i="1"/>
  <c r="AP919" i="1"/>
  <c r="BA921" i="1"/>
  <c r="AO921" i="1"/>
  <c r="AX921" i="1"/>
  <c r="AT917" i="1"/>
  <c r="AS921" i="1"/>
  <c r="AW924" i="1"/>
  <c r="BJ921" i="1"/>
  <c r="AU917" i="1"/>
  <c r="BG914" i="1"/>
  <c r="BN924" i="1"/>
  <c r="BN915" i="1"/>
  <c r="BD921" i="1"/>
  <c r="BF920" i="1"/>
  <c r="BI921" i="1"/>
  <c r="AR914" i="1"/>
  <c r="AQ915" i="1"/>
  <c r="BM920" i="1"/>
  <c r="BP921" i="1"/>
  <c r="E932" i="1"/>
  <c r="F931" i="1"/>
  <c r="K931" i="1"/>
  <c r="G928" i="1"/>
  <c r="J929" i="1"/>
  <c r="N929" i="1"/>
  <c r="I931" i="1"/>
  <c r="P931" i="1"/>
  <c r="M930" i="1"/>
  <c r="Y929" i="1"/>
  <c r="W929" i="1"/>
  <c r="Z929" i="1"/>
  <c r="AF934" i="1"/>
  <c r="R937" i="1"/>
  <c r="V934" i="1"/>
  <c r="T929" i="1"/>
  <c r="AE934" i="1"/>
  <c r="BC933" i="1"/>
  <c r="AO931" i="1"/>
  <c r="AL931" i="1"/>
  <c r="BA930" i="1"/>
  <c r="BA929" i="1"/>
  <c r="AU928" i="1"/>
  <c r="AJ930" i="1"/>
  <c r="AX928" i="1"/>
  <c r="BD937" i="1"/>
  <c r="BH926" i="1"/>
  <c r="BH928" i="1"/>
  <c r="BH933" i="1"/>
  <c r="BJ933" i="1"/>
  <c r="BL926" i="1"/>
  <c r="BN926" i="1"/>
  <c r="BN932" i="1"/>
  <c r="BN933" i="1"/>
  <c r="BN937" i="1"/>
  <c r="BP930" i="1"/>
  <c r="H945" i="1"/>
  <c r="H946" i="1"/>
  <c r="H947" i="1"/>
  <c r="P946" i="1"/>
  <c r="K939" i="1"/>
  <c r="L938" i="1"/>
  <c r="L941" i="1"/>
  <c r="L944" i="1"/>
  <c r="L945" i="1"/>
  <c r="L948" i="1"/>
  <c r="Z938" i="1"/>
  <c r="AY939" i="1"/>
  <c r="AL938" i="1"/>
  <c r="AN939" i="1"/>
  <c r="AN938" i="1"/>
  <c r="AN948" i="1"/>
  <c r="AN941" i="1"/>
  <c r="AN942" i="1"/>
  <c r="AN943" i="1"/>
  <c r="AN944" i="1"/>
  <c r="BO943" i="1"/>
  <c r="BO945" i="1"/>
  <c r="BO938" i="1"/>
  <c r="BO947" i="1"/>
  <c r="BO939" i="1"/>
  <c r="BO948" i="1"/>
  <c r="BO940" i="1"/>
  <c r="BO949" i="1"/>
  <c r="BO941" i="1"/>
  <c r="F951" i="1"/>
  <c r="F950" i="1"/>
  <c r="F960" i="1"/>
  <c r="F953" i="1"/>
  <c r="F954" i="1"/>
  <c r="F955" i="1"/>
  <c r="F956" i="1"/>
  <c r="H959" i="1"/>
  <c r="H950" i="1"/>
  <c r="H951" i="1"/>
  <c r="H952" i="1"/>
  <c r="H954" i="1"/>
  <c r="M961" i="1"/>
  <c r="AB952" i="1"/>
  <c r="AB954" i="1"/>
  <c r="AB959" i="1"/>
  <c r="AB961" i="1"/>
  <c r="AR950" i="1"/>
  <c r="AR951" i="1"/>
  <c r="AR954" i="1"/>
  <c r="AR955" i="1"/>
  <c r="AR956" i="1"/>
  <c r="AR957" i="1"/>
  <c r="AN952" i="1"/>
  <c r="BH956" i="1"/>
  <c r="BH950" i="1"/>
  <c r="BH952" i="1"/>
  <c r="BH955" i="1"/>
  <c r="BH957" i="1"/>
  <c r="BH958" i="1"/>
  <c r="BH960" i="1"/>
  <c r="BK956" i="1"/>
  <c r="J966" i="1"/>
  <c r="J967" i="1"/>
  <c r="O967" i="1"/>
  <c r="O968" i="1"/>
  <c r="O962" i="1"/>
  <c r="O970" i="1"/>
  <c r="O963" i="1"/>
  <c r="O971" i="1"/>
  <c r="O964" i="1"/>
  <c r="O972" i="1"/>
  <c r="O965" i="1"/>
  <c r="O973" i="1"/>
  <c r="L966" i="1"/>
  <c r="H1086" i="1"/>
  <c r="H1091" i="1"/>
  <c r="H1092" i="1"/>
  <c r="H1092" i="17" s="1"/>
  <c r="H1082" i="1"/>
  <c r="H1083" i="1"/>
  <c r="H1083" i="17" s="1"/>
  <c r="H1084" i="1"/>
  <c r="H1084" i="17" s="1"/>
  <c r="H1087" i="1"/>
  <c r="N1084" i="1"/>
  <c r="N1090" i="1"/>
  <c r="N1091" i="1"/>
  <c r="N1082" i="1"/>
  <c r="N1083" i="1"/>
  <c r="N1086" i="1"/>
  <c r="N1088" i="1"/>
  <c r="N1088" i="17" s="1"/>
  <c r="AB930" i="1"/>
  <c r="BI930" i="1"/>
  <c r="BO936" i="1"/>
  <c r="BO927" i="1"/>
  <c r="F942" i="1"/>
  <c r="AD949" i="1"/>
  <c r="AD940" i="1"/>
  <c r="V938" i="1"/>
  <c r="X941" i="1"/>
  <c r="T948" i="1"/>
  <c r="T940" i="1"/>
  <c r="S945" i="1"/>
  <c r="AG947" i="1"/>
  <c r="AG938" i="1"/>
  <c r="W948" i="1"/>
  <c r="W938" i="1"/>
  <c r="BH946" i="1"/>
  <c r="BH938" i="1"/>
  <c r="AQ946" i="1"/>
  <c r="BP941" i="1"/>
  <c r="BB948" i="1"/>
  <c r="BG946" i="1"/>
  <c r="AR947" i="1"/>
  <c r="AR938" i="1"/>
  <c r="AP948" i="1"/>
  <c r="AP938" i="1"/>
  <c r="BD944" i="1"/>
  <c r="L960" i="1"/>
  <c r="L950" i="1"/>
  <c r="O955" i="1"/>
  <c r="E951" i="1"/>
  <c r="G954" i="1"/>
  <c r="I958" i="1"/>
  <c r="J960" i="1"/>
  <c r="J950" i="1"/>
  <c r="P955" i="1"/>
  <c r="AD953" i="1"/>
  <c r="R957" i="1"/>
  <c r="Z960" i="1"/>
  <c r="Z951" i="1"/>
  <c r="Q958" i="1"/>
  <c r="T958" i="1"/>
  <c r="AG960" i="1"/>
  <c r="AG951" i="1"/>
  <c r="AH953" i="1"/>
  <c r="AS955" i="1"/>
  <c r="AV961" i="1"/>
  <c r="AV952" i="1"/>
  <c r="BA955" i="1"/>
  <c r="BB957" i="1"/>
  <c r="BC954" i="1"/>
  <c r="AQ957" i="1"/>
  <c r="BE958" i="1"/>
  <c r="AF960" i="1"/>
  <c r="BJ951" i="1"/>
  <c r="AI957" i="1"/>
  <c r="AO960" i="1"/>
  <c r="AX957" i="1"/>
  <c r="BL956" i="1"/>
  <c r="BO960" i="1"/>
  <c r="BO950" i="1"/>
  <c r="BN950" i="1"/>
  <c r="E969" i="1"/>
  <c r="H964" i="1"/>
  <c r="G1093" i="1"/>
  <c r="G1093" i="17" s="1"/>
  <c r="I1090" i="1"/>
  <c r="I1090" i="17" s="1"/>
  <c r="E1092" i="1"/>
  <c r="E1092" i="17" s="1"/>
  <c r="E1084" i="1"/>
  <c r="E1084" i="17" s="1"/>
  <c r="J1086" i="1"/>
  <c r="P1089" i="1"/>
  <c r="P1089" i="17" s="1"/>
  <c r="O1087" i="1"/>
  <c r="O1087" i="17" s="1"/>
  <c r="AH1087" i="1"/>
  <c r="AB1088" i="1"/>
  <c r="AK1091" i="1"/>
  <c r="AN1089" i="1"/>
  <c r="AA1092" i="1"/>
  <c r="AA1084" i="1"/>
  <c r="AC1092" i="1"/>
  <c r="AC1082" i="1"/>
  <c r="AE1083" i="1"/>
  <c r="AM1086" i="1"/>
  <c r="AG1089" i="1"/>
  <c r="AI1086" i="1"/>
  <c r="AP1087" i="1"/>
  <c r="S1093" i="1"/>
  <c r="T1089" i="1"/>
  <c r="W1087" i="1"/>
  <c r="AU1087" i="1"/>
  <c r="AW1091" i="1"/>
  <c r="AW1082" i="1"/>
  <c r="AX1085" i="1"/>
  <c r="BF1087" i="1"/>
  <c r="BK1090" i="1"/>
  <c r="AY1085" i="1"/>
  <c r="BO1088" i="1"/>
  <c r="BM1087" i="1"/>
  <c r="BN1089" i="1"/>
  <c r="BP1091" i="1"/>
  <c r="BB1083" i="1"/>
  <c r="AS1087" i="1"/>
  <c r="AV1085" i="1"/>
  <c r="N1102" i="1"/>
  <c r="G1100" i="1"/>
  <c r="G1100" i="17" s="1"/>
  <c r="L1104" i="1"/>
  <c r="L1104" i="17" s="1"/>
  <c r="P1102" i="1"/>
  <c r="F1104" i="1"/>
  <c r="F1104" i="17" s="1"/>
  <c r="AH1097" i="1"/>
  <c r="AH1102" i="1"/>
  <c r="X1118" i="1"/>
  <c r="X1128" i="1"/>
  <c r="X1119" i="1"/>
  <c r="X1120" i="1"/>
  <c r="X1122" i="1"/>
  <c r="X1123" i="1"/>
  <c r="X1125" i="1"/>
  <c r="X1126" i="1"/>
  <c r="T1119" i="1"/>
  <c r="T1123" i="1"/>
  <c r="T1125" i="1"/>
  <c r="T1128" i="1"/>
  <c r="J1144" i="1"/>
  <c r="J1152" i="1"/>
  <c r="J1147" i="1"/>
  <c r="J1142" i="1"/>
  <c r="J1150" i="1"/>
  <c r="J1143" i="1"/>
  <c r="J1145" i="1"/>
  <c r="J1146" i="1"/>
  <c r="J1148" i="1"/>
  <c r="J1149" i="1"/>
  <c r="J1151" i="1"/>
  <c r="J1153" i="1"/>
  <c r="F949" i="1"/>
  <c r="F941" i="1"/>
  <c r="AD948" i="1"/>
  <c r="AD939" i="1"/>
  <c r="T947" i="1"/>
  <c r="T939" i="1"/>
  <c r="S944" i="1"/>
  <c r="AK946" i="1"/>
  <c r="AQ945" i="1"/>
  <c r="BB947" i="1"/>
  <c r="BG945" i="1"/>
  <c r="AO947" i="1"/>
  <c r="BD941" i="1"/>
  <c r="O953" i="1"/>
  <c r="G953" i="1"/>
  <c r="I951" i="1"/>
  <c r="AD961" i="1"/>
  <c r="AD952" i="1"/>
  <c r="R956" i="1"/>
  <c r="Y960" i="1"/>
  <c r="Q955" i="1"/>
  <c r="AV960" i="1"/>
  <c r="AV951" i="1"/>
  <c r="BA953" i="1"/>
  <c r="BB955" i="1"/>
  <c r="BC953" i="1"/>
  <c r="AQ956" i="1"/>
  <c r="BE957" i="1"/>
  <c r="AO959" i="1"/>
  <c r="AX956" i="1"/>
  <c r="BL955" i="1"/>
  <c r="BP960" i="1"/>
  <c r="I1089" i="1"/>
  <c r="I1089" i="17" s="1"/>
  <c r="CA1089" i="17" s="1"/>
  <c r="F1091" i="1"/>
  <c r="E1091" i="1"/>
  <c r="E1091" i="17" s="1"/>
  <c r="E1083" i="1"/>
  <c r="E1083" i="17" s="1"/>
  <c r="O1086" i="1"/>
  <c r="AH1083" i="1"/>
  <c r="AB1087" i="1"/>
  <c r="AK1090" i="1"/>
  <c r="AN1088" i="1"/>
  <c r="AR1093" i="1"/>
  <c r="AI1085" i="1"/>
  <c r="S1089" i="1"/>
  <c r="BA1089" i="1"/>
  <c r="BD1091" i="1"/>
  <c r="AX1084" i="1"/>
  <c r="BF1084" i="1"/>
  <c r="BJ1092" i="1"/>
  <c r="AY1093" i="1"/>
  <c r="AY1084" i="1"/>
  <c r="BO1085" i="1"/>
  <c r="BM1086" i="1"/>
  <c r="BN1087" i="1"/>
  <c r="AS1086" i="1"/>
  <c r="N1099" i="1"/>
  <c r="G1099" i="1"/>
  <c r="L1102" i="1"/>
  <c r="P1101" i="1"/>
  <c r="P1101" i="17" s="1"/>
  <c r="E1096" i="1"/>
  <c r="E1096" i="17" s="1"/>
  <c r="E1097" i="1"/>
  <c r="E1099" i="1"/>
  <c r="E1105" i="1"/>
  <c r="F1101" i="1"/>
  <c r="AK1102" i="1"/>
  <c r="AR935" i="1"/>
  <c r="AY933" i="1"/>
  <c r="AV935" i="1"/>
  <c r="I943" i="1"/>
  <c r="F948" i="1"/>
  <c r="AD947" i="1"/>
  <c r="AD938" i="1"/>
  <c r="T946" i="1"/>
  <c r="T938" i="1"/>
  <c r="S943" i="1"/>
  <c r="AG945" i="1"/>
  <c r="Q945" i="1"/>
  <c r="W946" i="1"/>
  <c r="AA945" i="1"/>
  <c r="AK945" i="1"/>
  <c r="AQ944" i="1"/>
  <c r="BB945" i="1"/>
  <c r="AS944" i="1"/>
  <c r="AO945" i="1"/>
  <c r="AR945" i="1"/>
  <c r="AP946" i="1"/>
  <c r="BD939" i="1"/>
  <c r="L958" i="1"/>
  <c r="O952" i="1"/>
  <c r="G961" i="1"/>
  <c r="G952" i="1"/>
  <c r="J958" i="1"/>
  <c r="N960" i="1"/>
  <c r="AD960" i="1"/>
  <c r="AD950" i="1"/>
  <c r="R955" i="1"/>
  <c r="Y956" i="1"/>
  <c r="AS953" i="1"/>
  <c r="AV959" i="1"/>
  <c r="AV950" i="1"/>
  <c r="BA950" i="1"/>
  <c r="BB952" i="1"/>
  <c r="BC951" i="1"/>
  <c r="AQ953" i="1"/>
  <c r="BE956" i="1"/>
  <c r="AP959" i="1"/>
  <c r="AI953" i="1"/>
  <c r="AO957" i="1"/>
  <c r="BL954" i="1"/>
  <c r="BO958" i="1"/>
  <c r="BN960" i="1"/>
  <c r="BM961" i="1"/>
  <c r="G968" i="1"/>
  <c r="G1087" i="1"/>
  <c r="I1086" i="1"/>
  <c r="I1086" i="17" s="1"/>
  <c r="CA1086" i="17" s="1"/>
  <c r="M1092" i="1"/>
  <c r="M1092" i="17" s="1"/>
  <c r="F1090" i="1"/>
  <c r="E1090" i="1"/>
  <c r="E1082" i="1"/>
  <c r="K1092" i="1"/>
  <c r="O1085" i="1"/>
  <c r="O1085" i="17" s="1"/>
  <c r="AH1082" i="1"/>
  <c r="AB1086" i="1"/>
  <c r="AK1087" i="1"/>
  <c r="AN1087" i="1"/>
  <c r="AR1088" i="1"/>
  <c r="AA1090" i="1"/>
  <c r="AA1082" i="1"/>
  <c r="AC1090" i="1"/>
  <c r="AE1093" i="1"/>
  <c r="AM1093" i="1"/>
  <c r="AM1084" i="1"/>
  <c r="AI1093" i="1"/>
  <c r="AI1084" i="1"/>
  <c r="AP1083" i="1"/>
  <c r="S1086" i="1"/>
  <c r="T1084" i="1"/>
  <c r="X1093" i="1"/>
  <c r="X1084" i="1"/>
  <c r="BD1090" i="1"/>
  <c r="AU1085" i="1"/>
  <c r="AW1089" i="1"/>
  <c r="AX1093" i="1"/>
  <c r="AX1082" i="1"/>
  <c r="BF1083" i="1"/>
  <c r="BJ1089" i="1"/>
  <c r="BK1086" i="1"/>
  <c r="AY1092" i="1"/>
  <c r="AY1083" i="1"/>
  <c r="BO1084" i="1"/>
  <c r="BM1085" i="1"/>
  <c r="BN1086" i="1"/>
  <c r="BP1087" i="1"/>
  <c r="AS1093" i="1"/>
  <c r="AS1085" i="1"/>
  <c r="AV1082" i="1"/>
  <c r="N1096" i="1"/>
  <c r="G1097" i="1"/>
  <c r="L1101" i="1"/>
  <c r="P1097" i="1"/>
  <c r="AK1101" i="1"/>
  <c r="Y1100" i="1"/>
  <c r="Y1097" i="1"/>
  <c r="Y1099" i="1"/>
  <c r="Y1101" i="1"/>
  <c r="Y1102" i="1"/>
  <c r="Y1103" i="1"/>
  <c r="Y1094" i="1"/>
  <c r="BI1103" i="1"/>
  <c r="I1110" i="1"/>
  <c r="I1110" i="17" s="1"/>
  <c r="CA1110" i="17" s="1"/>
  <c r="I1111" i="1"/>
  <c r="I1111" i="17" s="1"/>
  <c r="CA1111" i="17" s="1"/>
  <c r="I1113" i="1"/>
  <c r="I1113" i="17" s="1"/>
  <c r="CA1113" i="17" s="1"/>
  <c r="AQ952" i="1"/>
  <c r="BE955" i="1"/>
  <c r="AO954" i="1"/>
  <c r="BL953" i="1"/>
  <c r="I1084" i="1"/>
  <c r="F1089" i="1"/>
  <c r="F1089" i="17" s="1"/>
  <c r="K1091" i="1"/>
  <c r="K1091" i="17" s="1"/>
  <c r="AB1085" i="1"/>
  <c r="AK1085" i="1"/>
  <c r="AR1086" i="1"/>
  <c r="AC1089" i="1"/>
  <c r="AE1091" i="1"/>
  <c r="AI1092" i="1"/>
  <c r="AI1082" i="1"/>
  <c r="S1085" i="1"/>
  <c r="AW1088" i="1"/>
  <c r="BF1082" i="1"/>
  <c r="BJ1088" i="1"/>
  <c r="AY1091" i="1"/>
  <c r="AY1082" i="1"/>
  <c r="BO1082" i="1"/>
  <c r="BM1082" i="1"/>
  <c r="BN1084" i="1"/>
  <c r="AS1092" i="1"/>
  <c r="AS1084" i="1"/>
  <c r="N1094" i="1"/>
  <c r="N1094" i="17" s="1"/>
  <c r="M1104" i="1"/>
  <c r="G1105" i="1"/>
  <c r="G1105" i="17" s="1"/>
  <c r="G1096" i="1"/>
  <c r="G1096" i="17" s="1"/>
  <c r="L1099" i="1"/>
  <c r="F1095" i="1"/>
  <c r="F1095" i="17" s="1"/>
  <c r="F1099" i="1"/>
  <c r="F1099" i="17" s="1"/>
  <c r="F1103" i="1"/>
  <c r="F1103" i="17" s="1"/>
  <c r="R1095" i="1"/>
  <c r="R1098" i="1"/>
  <c r="R1100" i="1"/>
  <c r="R1104" i="1"/>
  <c r="AA1095" i="1"/>
  <c r="AA1094" i="1"/>
  <c r="AA1096" i="1"/>
  <c r="AA1097" i="1"/>
  <c r="AA1100" i="1"/>
  <c r="AA1101" i="1"/>
  <c r="AA1104" i="1"/>
  <c r="H1106" i="1"/>
  <c r="H1114" i="1"/>
  <c r="H1114" i="17" s="1"/>
  <c r="H1107" i="1"/>
  <c r="H1107" i="17" s="1"/>
  <c r="H1115" i="1"/>
  <c r="H1115" i="17" s="1"/>
  <c r="H1108" i="1"/>
  <c r="H1116" i="1"/>
  <c r="H1109" i="1"/>
  <c r="H1117" i="1"/>
  <c r="H1110" i="1"/>
  <c r="H1111" i="1"/>
  <c r="H1112" i="1"/>
  <c r="AR1085" i="1"/>
  <c r="BJ1086" i="1"/>
  <c r="BN1083" i="1"/>
  <c r="AS1091" i="1"/>
  <c r="AS1083" i="1"/>
  <c r="M1100" i="1"/>
  <c r="M1100" i="17" s="1"/>
  <c r="G1104" i="1"/>
  <c r="G1104" i="17" s="1"/>
  <c r="G1095" i="1"/>
  <c r="G1095" i="17" s="1"/>
  <c r="L1097" i="1"/>
  <c r="L1097" i="17" s="1"/>
  <c r="CD1097" i="17" s="1"/>
  <c r="P1096" i="1"/>
  <c r="P1100" i="1"/>
  <c r="P1104" i="1"/>
  <c r="O1104" i="1"/>
  <c r="O1095" i="1"/>
  <c r="AK1098" i="1"/>
  <c r="AK1094" i="1"/>
  <c r="AK1103" i="1"/>
  <c r="AK1095" i="1"/>
  <c r="AK1104" i="1"/>
  <c r="AK1096" i="1"/>
  <c r="AK1105" i="1"/>
  <c r="AK1097" i="1"/>
  <c r="AK1100" i="1"/>
  <c r="BM1095" i="1"/>
  <c r="BM1100" i="1"/>
  <c r="P1142" i="1"/>
  <c r="P1148" i="1"/>
  <c r="P1146" i="1"/>
  <c r="P1149" i="1"/>
  <c r="BP1158" i="1"/>
  <c r="BP1154" i="1"/>
  <c r="BP1164" i="1"/>
  <c r="BP1155" i="1"/>
  <c r="BP1165" i="1"/>
  <c r="BP1157" i="1"/>
  <c r="BP1159" i="1"/>
  <c r="BP1162" i="1"/>
  <c r="BP1156" i="1"/>
  <c r="BP1161" i="1"/>
  <c r="BP1163" i="1"/>
  <c r="AD943" i="1"/>
  <c r="BD949" i="1"/>
  <c r="AD956" i="1"/>
  <c r="AG954" i="1"/>
  <c r="AH957" i="1"/>
  <c r="AV956" i="1"/>
  <c r="BA958" i="1"/>
  <c r="BC957" i="1"/>
  <c r="AQ960" i="1"/>
  <c r="AQ950" i="1"/>
  <c r="BE950" i="1"/>
  <c r="AO951" i="1"/>
  <c r="BL960" i="1"/>
  <c r="BL950" i="1"/>
  <c r="BO953" i="1"/>
  <c r="BN956" i="1"/>
  <c r="I1082" i="1"/>
  <c r="I1082" i="17" s="1"/>
  <c r="CA1082" i="17" s="1"/>
  <c r="F1082" i="1"/>
  <c r="J1090" i="1"/>
  <c r="K1082" i="1"/>
  <c r="AH1090" i="1"/>
  <c r="AB1092" i="1"/>
  <c r="AB1082" i="1"/>
  <c r="AK1083" i="1"/>
  <c r="AC1086" i="1"/>
  <c r="AE1088" i="1"/>
  <c r="AI1089" i="1"/>
  <c r="AP1092" i="1"/>
  <c r="AZ1089" i="1"/>
  <c r="AT1089" i="1"/>
  <c r="AW1085" i="1"/>
  <c r="BI1092" i="1"/>
  <c r="BJ1084" i="1"/>
  <c r="AY1089" i="1"/>
  <c r="BM1093" i="1"/>
  <c r="BN1092" i="1"/>
  <c r="AS1090" i="1"/>
  <c r="AV1089" i="1"/>
  <c r="M1098" i="1"/>
  <c r="G1103" i="1"/>
  <c r="G1103" i="17" s="1"/>
  <c r="G1094" i="1"/>
  <c r="G1094" i="17" s="1"/>
  <c r="E1104" i="1"/>
  <c r="X1099" i="1"/>
  <c r="X1104" i="1"/>
  <c r="X1095" i="1"/>
  <c r="BI1096" i="1"/>
  <c r="BI1104" i="1"/>
  <c r="BI1097" i="1"/>
  <c r="BI1105" i="1"/>
  <c r="BI1098" i="1"/>
  <c r="BI1099" i="1"/>
  <c r="BI1100" i="1"/>
  <c r="BI1094" i="1"/>
  <c r="BI1102" i="1"/>
  <c r="BH1098" i="1"/>
  <c r="BH1096" i="1"/>
  <c r="BH1097" i="1"/>
  <c r="BH1099" i="1"/>
  <c r="BH1101" i="1"/>
  <c r="BH1104" i="1"/>
  <c r="BH1105" i="1"/>
  <c r="AW1119" i="1"/>
  <c r="AW1120" i="1"/>
  <c r="AW1129" i="1"/>
  <c r="G1134" i="1"/>
  <c r="G1134" i="17" s="1"/>
  <c r="G1131" i="1"/>
  <c r="G1132" i="1"/>
  <c r="G1132" i="17" s="1"/>
  <c r="G1133" i="1"/>
  <c r="G1133" i="17" s="1"/>
  <c r="G1135" i="1"/>
  <c r="G1135" i="17" s="1"/>
  <c r="G1137" i="1"/>
  <c r="G1139" i="1"/>
  <c r="G1139" i="17" s="1"/>
  <c r="G1140" i="1"/>
  <c r="G1140" i="17" s="1"/>
  <c r="L1098" i="1"/>
  <c r="L1098" i="17" s="1"/>
  <c r="CD1098" i="17" s="1"/>
  <c r="L1094" i="1"/>
  <c r="L1103" i="1"/>
  <c r="L1096" i="1"/>
  <c r="L1100" i="1"/>
  <c r="L1100" i="17" s="1"/>
  <c r="CD1100" i="17" s="1"/>
  <c r="AD1095" i="1"/>
  <c r="AD1099" i="1"/>
  <c r="AD1102" i="1"/>
  <c r="BJ1095" i="1"/>
  <c r="BJ1096" i="1"/>
  <c r="BJ1097" i="1"/>
  <c r="BJ1101" i="1"/>
  <c r="BJ1105" i="1"/>
  <c r="AT1123" i="1"/>
  <c r="AT1118" i="1"/>
  <c r="AT1120" i="1"/>
  <c r="AT1122" i="1"/>
  <c r="AT1124" i="1"/>
  <c r="AT1125" i="1"/>
  <c r="AT1126" i="1"/>
  <c r="AT1128" i="1"/>
  <c r="AQ1119" i="1"/>
  <c r="AQ1118" i="1"/>
  <c r="AQ1129" i="1"/>
  <c r="AQ1120" i="1"/>
  <c r="AQ1121" i="1"/>
  <c r="AQ1122" i="1"/>
  <c r="AQ1124" i="1"/>
  <c r="AQ1125" i="1"/>
  <c r="AQ1126" i="1"/>
  <c r="AM1142" i="1"/>
  <c r="AM1146" i="1"/>
  <c r="AM1150" i="1"/>
  <c r="AM1148" i="1"/>
  <c r="I1159" i="1"/>
  <c r="I1160" i="1"/>
  <c r="I1154" i="1"/>
  <c r="I1162" i="1"/>
  <c r="I1155" i="1"/>
  <c r="I1163" i="1"/>
  <c r="I1157" i="1"/>
  <c r="I1165" i="1"/>
  <c r="I1156" i="1"/>
  <c r="I1158" i="1"/>
  <c r="I1161" i="1"/>
  <c r="I1164" i="1"/>
  <c r="AN1103" i="1"/>
  <c r="AN1095" i="1"/>
  <c r="Z1096" i="1"/>
  <c r="AP1102" i="1"/>
  <c r="W1097" i="1"/>
  <c r="AJ1101" i="1"/>
  <c r="AI1104" i="1"/>
  <c r="AT1100" i="1"/>
  <c r="AG1096" i="1"/>
  <c r="AC1100" i="1"/>
  <c r="V1103" i="1"/>
  <c r="AL1102" i="1"/>
  <c r="BO1098" i="1"/>
  <c r="BD1100" i="1"/>
  <c r="AW1097" i="1"/>
  <c r="BK1096" i="1"/>
  <c r="BL1104" i="1"/>
  <c r="BL1095" i="1"/>
  <c r="M1117" i="1"/>
  <c r="M1117" i="17" s="1"/>
  <c r="O1113" i="1"/>
  <c r="O1113" i="17" s="1"/>
  <c r="L1116" i="1"/>
  <c r="L1106" i="1"/>
  <c r="F1106" i="1"/>
  <c r="K1111" i="1"/>
  <c r="J1116" i="1"/>
  <c r="E1113" i="1"/>
  <c r="E1113" i="17" s="1"/>
  <c r="G1124" i="1"/>
  <c r="P1121" i="1"/>
  <c r="H1120" i="1"/>
  <c r="AE1120" i="1"/>
  <c r="AF1123" i="1"/>
  <c r="U1127" i="1"/>
  <c r="Q1121" i="1"/>
  <c r="AI1128" i="1"/>
  <c r="AI1118" i="1"/>
  <c r="AJ1122" i="1"/>
  <c r="AK1126" i="1"/>
  <c r="Z1123" i="1"/>
  <c r="AZ1118" i="1"/>
  <c r="BI1128" i="1"/>
  <c r="BI1119" i="1"/>
  <c r="AR1128" i="1"/>
  <c r="AR1118" i="1"/>
  <c r="AL1122" i="1"/>
  <c r="BD1120" i="1"/>
  <c r="BG1119" i="1"/>
  <c r="AM1122" i="1"/>
  <c r="BL1122" i="1"/>
  <c r="F1137" i="1"/>
  <c r="H1140" i="1"/>
  <c r="H1140" i="17" s="1"/>
  <c r="N1137" i="1"/>
  <c r="L1151" i="1"/>
  <c r="I1148" i="1"/>
  <c r="F1149" i="1"/>
  <c r="G1146" i="1"/>
  <c r="H1142" i="1"/>
  <c r="H1153" i="1"/>
  <c r="H1145" i="1"/>
  <c r="H1149" i="1"/>
  <c r="X1145" i="1"/>
  <c r="X1150" i="1"/>
  <c r="X1142" i="1"/>
  <c r="Y1147" i="1"/>
  <c r="S1142" i="1"/>
  <c r="S1152" i="1"/>
  <c r="AU1149" i="1"/>
  <c r="BJ1142" i="1"/>
  <c r="BJ1146" i="1"/>
  <c r="BJ1148" i="1"/>
  <c r="BJ1152" i="1"/>
  <c r="AH1148" i="1"/>
  <c r="J1158" i="1"/>
  <c r="J1154" i="1"/>
  <c r="J1155" i="1"/>
  <c r="J1161" i="1"/>
  <c r="J1162" i="1"/>
  <c r="J1164" i="1"/>
  <c r="AY1156" i="1"/>
  <c r="AY1154" i="1"/>
  <c r="AY1155" i="1"/>
  <c r="AY1160" i="1"/>
  <c r="AY1161" i="1"/>
  <c r="AY1163" i="1"/>
  <c r="AJ1162" i="1"/>
  <c r="K1181" i="1"/>
  <c r="K1178" i="1"/>
  <c r="K1180" i="1"/>
  <c r="K1186" i="1"/>
  <c r="K1188" i="1"/>
  <c r="J1195" i="1"/>
  <c r="J1192" i="1"/>
  <c r="J1194" i="1"/>
  <c r="J1200" i="1"/>
  <c r="N1142" i="1"/>
  <c r="N1148" i="1"/>
  <c r="N1153" i="1"/>
  <c r="N1145" i="1"/>
  <c r="K1144" i="1"/>
  <c r="K1143" i="1"/>
  <c r="AY1147" i="1"/>
  <c r="AY1142" i="1"/>
  <c r="AY1149" i="1"/>
  <c r="AY1153" i="1"/>
  <c r="BL1144" i="1"/>
  <c r="BL1146" i="1"/>
  <c r="BL1147" i="1"/>
  <c r="BL1150" i="1"/>
  <c r="BL1152" i="1"/>
  <c r="BL1142" i="1"/>
  <c r="AF1160" i="1"/>
  <c r="AF1155" i="1"/>
  <c r="H1182" i="1"/>
  <c r="H1179" i="1"/>
  <c r="H1181" i="1"/>
  <c r="H1185" i="1"/>
  <c r="H1187" i="1"/>
  <c r="AM1101" i="1"/>
  <c r="Z1094" i="1"/>
  <c r="AP1097" i="1"/>
  <c r="AR1099" i="1"/>
  <c r="W1104" i="1"/>
  <c r="W1095" i="1"/>
  <c r="AJ1099" i="1"/>
  <c r="AI1097" i="1"/>
  <c r="T1096" i="1"/>
  <c r="AT1097" i="1"/>
  <c r="AE1103" i="1"/>
  <c r="AE1095" i="1"/>
  <c r="AG1104" i="1"/>
  <c r="AG1094" i="1"/>
  <c r="AC1098" i="1"/>
  <c r="V1100" i="1"/>
  <c r="AB1105" i="1"/>
  <c r="AB1097" i="1"/>
  <c r="BN1101" i="1"/>
  <c r="BA1096" i="1"/>
  <c r="BG1101" i="1"/>
  <c r="BP1101" i="1"/>
  <c r="BO1095" i="1"/>
  <c r="BD1098" i="1"/>
  <c r="AW1105" i="1"/>
  <c r="AW1094" i="1"/>
  <c r="AZ1095" i="1"/>
  <c r="BE1100" i="1"/>
  <c r="BK1104" i="1"/>
  <c r="BK1094" i="1"/>
  <c r="M1113" i="1"/>
  <c r="M1113" i="17" s="1"/>
  <c r="L1114" i="1"/>
  <c r="P1115" i="1"/>
  <c r="P1115" i="17" s="1"/>
  <c r="G1112" i="1"/>
  <c r="F1115" i="1"/>
  <c r="K1117" i="1"/>
  <c r="K1109" i="1"/>
  <c r="J1111" i="1"/>
  <c r="J1111" i="17" s="1"/>
  <c r="CB1111" i="17" s="1"/>
  <c r="G1120" i="1"/>
  <c r="G1120" i="17" s="1"/>
  <c r="P1118" i="1"/>
  <c r="H1128" i="1"/>
  <c r="H1118" i="1"/>
  <c r="I1127" i="1"/>
  <c r="I1118" i="1"/>
  <c r="L1118" i="1"/>
  <c r="N1123" i="1"/>
  <c r="N1123" i="17" s="1"/>
  <c r="AF1121" i="1"/>
  <c r="U1124" i="1"/>
  <c r="AG1127" i="1"/>
  <c r="AI1126" i="1"/>
  <c r="BN1124" i="1"/>
  <c r="AP1127" i="1"/>
  <c r="AZ1126" i="1"/>
  <c r="BO1128" i="1"/>
  <c r="AR1125" i="1"/>
  <c r="AL1118" i="1"/>
  <c r="BD1128" i="1"/>
  <c r="BG1128" i="1"/>
  <c r="AS1128" i="1"/>
  <c r="BJ1123" i="1"/>
  <c r="AM1118" i="1"/>
  <c r="F1135" i="1"/>
  <c r="H1137" i="1"/>
  <c r="H1137" i="17" s="1"/>
  <c r="N1133" i="1"/>
  <c r="I1134" i="1"/>
  <c r="I1135" i="1"/>
  <c r="L1147" i="1"/>
  <c r="I1144" i="1"/>
  <c r="M1152" i="1"/>
  <c r="F1145" i="1"/>
  <c r="V1149" i="1"/>
  <c r="W1146" i="1"/>
  <c r="AU1145" i="1"/>
  <c r="AX1149" i="1"/>
  <c r="BE1145" i="1"/>
  <c r="BE1142" i="1"/>
  <c r="BE1151" i="1"/>
  <c r="BE1146" i="1"/>
  <c r="BE1147" i="1"/>
  <c r="BE1149" i="1"/>
  <c r="AN1148" i="1"/>
  <c r="AN1143" i="1"/>
  <c r="AN1145" i="1"/>
  <c r="AN1147" i="1"/>
  <c r="AN1149" i="1"/>
  <c r="AN1153" i="1"/>
  <c r="AK1145" i="1"/>
  <c r="AK1147" i="1"/>
  <c r="K1155" i="1"/>
  <c r="K1158" i="1"/>
  <c r="K1160" i="1"/>
  <c r="K1163" i="1"/>
  <c r="Y1165" i="1"/>
  <c r="Z1159" i="1"/>
  <c r="AV1165" i="1"/>
  <c r="BJ1163" i="1"/>
  <c r="E1184" i="1"/>
  <c r="E1180" i="1"/>
  <c r="E1182" i="1"/>
  <c r="E1185" i="1"/>
  <c r="E1188" i="1"/>
  <c r="K1190" i="1"/>
  <c r="K1194" i="1"/>
  <c r="K1196" i="1"/>
  <c r="K1197" i="1"/>
  <c r="AN1100" i="1"/>
  <c r="AR1098" i="1"/>
  <c r="W1103" i="1"/>
  <c r="W1094" i="1"/>
  <c r="AJ1097" i="1"/>
  <c r="AT1105" i="1"/>
  <c r="AT1096" i="1"/>
  <c r="AC1097" i="1"/>
  <c r="V1098" i="1"/>
  <c r="BE1099" i="1"/>
  <c r="L1113" i="1"/>
  <c r="F1114" i="1"/>
  <c r="N1122" i="1"/>
  <c r="N1122" i="17" s="1"/>
  <c r="V1127" i="1"/>
  <c r="S1124" i="1"/>
  <c r="W1119" i="1"/>
  <c r="R1129" i="1"/>
  <c r="AD1122" i="1"/>
  <c r="AE1128" i="1"/>
  <c r="AF1129" i="1"/>
  <c r="AF1120" i="1"/>
  <c r="U1122" i="1"/>
  <c r="AC1123" i="1"/>
  <c r="AG1126" i="1"/>
  <c r="AI1125" i="1"/>
  <c r="AJ1128" i="1"/>
  <c r="AJ1118" i="1"/>
  <c r="AK1119" i="1"/>
  <c r="BE1129" i="1"/>
  <c r="BM1124" i="1"/>
  <c r="BN1123" i="1"/>
  <c r="AP1125" i="1"/>
  <c r="AZ1125" i="1"/>
  <c r="BI1125" i="1"/>
  <c r="AR1124" i="1"/>
  <c r="BD1125" i="1"/>
  <c r="BG1127" i="1"/>
  <c r="E1139" i="1"/>
  <c r="E1139" i="17" s="1"/>
  <c r="F1134" i="1"/>
  <c r="K1137" i="1"/>
  <c r="M1133" i="1"/>
  <c r="M1132" i="1"/>
  <c r="M1150" i="1"/>
  <c r="G1145" i="1"/>
  <c r="G1149" i="1"/>
  <c r="G1143" i="1"/>
  <c r="G1152" i="1"/>
  <c r="G1147" i="1"/>
  <c r="Y1145" i="1"/>
  <c r="Y1146" i="1"/>
  <c r="Y1149" i="1"/>
  <c r="Y1143" i="1"/>
  <c r="Y1152" i="1"/>
  <c r="BK1145" i="1"/>
  <c r="BK1153" i="1"/>
  <c r="AH1145" i="1"/>
  <c r="AH1142" i="1"/>
  <c r="AH1151" i="1"/>
  <c r="AH1146" i="1"/>
  <c r="AH1147" i="1"/>
  <c r="AH1149" i="1"/>
  <c r="BO1142" i="1"/>
  <c r="BO1146" i="1"/>
  <c r="BO1150" i="1"/>
  <c r="BO1151" i="1"/>
  <c r="O1158" i="1"/>
  <c r="O1154" i="1"/>
  <c r="O1164" i="1"/>
  <c r="O1155" i="1"/>
  <c r="O1165" i="1"/>
  <c r="O1157" i="1"/>
  <c r="O1159" i="1"/>
  <c r="O1162" i="1"/>
  <c r="Y1161" i="1"/>
  <c r="AJ1159" i="1"/>
  <c r="AJ1154" i="1"/>
  <c r="AJ1163" i="1"/>
  <c r="AJ1155" i="1"/>
  <c r="AJ1164" i="1"/>
  <c r="AJ1157" i="1"/>
  <c r="AJ1158" i="1"/>
  <c r="AJ1161" i="1"/>
  <c r="AS1159" i="1"/>
  <c r="AS1156" i="1"/>
  <c r="AS1158" i="1"/>
  <c r="AS1164" i="1"/>
  <c r="AV1161" i="1"/>
  <c r="BL1155" i="1"/>
  <c r="BL1160" i="1"/>
  <c r="BL1161" i="1"/>
  <c r="BL1154" i="1"/>
  <c r="BL1164" i="1"/>
  <c r="BL1156" i="1"/>
  <c r="BL1165" i="1"/>
  <c r="BL1158" i="1"/>
  <c r="BJ1161" i="1"/>
  <c r="AN1099" i="1"/>
  <c r="AJ1096" i="1"/>
  <c r="U1099" i="1"/>
  <c r="AT1104" i="1"/>
  <c r="AT1095" i="1"/>
  <c r="AG1102" i="1"/>
  <c r="AC1105" i="1"/>
  <c r="AC1096" i="1"/>
  <c r="V1096" i="1"/>
  <c r="AB1103" i="1"/>
  <c r="AB1095" i="1"/>
  <c r="AY1104" i="1"/>
  <c r="BG1098" i="1"/>
  <c r="BD1104" i="1"/>
  <c r="BD1095" i="1"/>
  <c r="AW1102" i="1"/>
  <c r="BE1098" i="1"/>
  <c r="BK1102" i="1"/>
  <c r="BC1103" i="1"/>
  <c r="BL1100" i="1"/>
  <c r="AX1103" i="1"/>
  <c r="M1109" i="1"/>
  <c r="M1109" i="17" s="1"/>
  <c r="L1112" i="1"/>
  <c r="G1109" i="1"/>
  <c r="F1113" i="1"/>
  <c r="F1113" i="17" s="1"/>
  <c r="K1115" i="1"/>
  <c r="K1115" i="17" s="1"/>
  <c r="J1108" i="1"/>
  <c r="G1128" i="1"/>
  <c r="G1118" i="1"/>
  <c r="G1118" i="17" s="1"/>
  <c r="F1124" i="1"/>
  <c r="P1127" i="1"/>
  <c r="P1127" i="17" s="1"/>
  <c r="H1126" i="1"/>
  <c r="M1128" i="1"/>
  <c r="I1125" i="1"/>
  <c r="L1129" i="1"/>
  <c r="N1129" i="1"/>
  <c r="N1129" i="17" s="1"/>
  <c r="N1121" i="1"/>
  <c r="N1121" i="17" s="1"/>
  <c r="V1126" i="1"/>
  <c r="S1123" i="1"/>
  <c r="R1126" i="1"/>
  <c r="AB1125" i="1"/>
  <c r="AD1129" i="1"/>
  <c r="AD1121" i="1"/>
  <c r="AE1126" i="1"/>
  <c r="AF1128" i="1"/>
  <c r="AF1119" i="1"/>
  <c r="U1119" i="1"/>
  <c r="AI1123" i="1"/>
  <c r="AK1118" i="1"/>
  <c r="AZ1124" i="1"/>
  <c r="AR1123" i="1"/>
  <c r="BD1124" i="1"/>
  <c r="BG1125" i="1"/>
  <c r="L1130" i="1"/>
  <c r="L1130" i="17" s="1"/>
  <c r="CD1130" i="17" s="1"/>
  <c r="L1137" i="1"/>
  <c r="I1145" i="1"/>
  <c r="I1146" i="1"/>
  <c r="I1149" i="1"/>
  <c r="I1143" i="1"/>
  <c r="I1152" i="1"/>
  <c r="F1148" i="1"/>
  <c r="F1146" i="1"/>
  <c r="F1150" i="1"/>
  <c r="F1143" i="1"/>
  <c r="W1143" i="1"/>
  <c r="W1142" i="1"/>
  <c r="W1151" i="1"/>
  <c r="AU1147" i="1"/>
  <c r="AU1142" i="1"/>
  <c r="AU1153" i="1"/>
  <c r="AU1146" i="1"/>
  <c r="AU1150" i="1"/>
  <c r="AX1148" i="1"/>
  <c r="AX1151" i="1"/>
  <c r="AX1143" i="1"/>
  <c r="AX1145" i="1"/>
  <c r="AX1147" i="1"/>
  <c r="BM1143" i="1"/>
  <c r="BM1152" i="1"/>
  <c r="N1164" i="1"/>
  <c r="N1161" i="1"/>
  <c r="Z1158" i="1"/>
  <c r="Z1156" i="1"/>
  <c r="Z1157" i="1"/>
  <c r="Z1161" i="1"/>
  <c r="Z1162" i="1"/>
  <c r="Z1154" i="1"/>
  <c r="Z1164" i="1"/>
  <c r="AN1155" i="1"/>
  <c r="AN1161" i="1"/>
  <c r="AO1103" i="1"/>
  <c r="AR1104" i="1"/>
  <c r="W1101" i="1"/>
  <c r="AJ1105" i="1"/>
  <c r="AJ1094" i="1"/>
  <c r="T1104" i="1"/>
  <c r="AT1103" i="1"/>
  <c r="AT1094" i="1"/>
  <c r="AC1104" i="1"/>
  <c r="V1094" i="1"/>
  <c r="AB1102" i="1"/>
  <c r="AY1101" i="1"/>
  <c r="BG1097" i="1"/>
  <c r="BO1105" i="1"/>
  <c r="BD1103" i="1"/>
  <c r="BD1094" i="1"/>
  <c r="AW1101" i="1"/>
  <c r="AZ1103" i="1"/>
  <c r="BE1105" i="1"/>
  <c r="BE1097" i="1"/>
  <c r="BK1101" i="1"/>
  <c r="BC1101" i="1"/>
  <c r="BL1098" i="1"/>
  <c r="AX1102" i="1"/>
  <c r="M1108" i="1"/>
  <c r="L1110" i="1"/>
  <c r="G1117" i="1"/>
  <c r="G1117" i="17" s="1"/>
  <c r="G1108" i="1"/>
  <c r="G1108" i="17" s="1"/>
  <c r="F1111" i="1"/>
  <c r="F1111" i="17" s="1"/>
  <c r="P1126" i="1"/>
  <c r="H1125" i="1"/>
  <c r="H1125" i="17" s="1"/>
  <c r="M1119" i="1"/>
  <c r="I1124" i="1"/>
  <c r="N1128" i="1"/>
  <c r="N1128" i="17" s="1"/>
  <c r="N1120" i="1"/>
  <c r="N1120" i="17" s="1"/>
  <c r="R1124" i="1"/>
  <c r="AD1128" i="1"/>
  <c r="AF1127" i="1"/>
  <c r="AF1118" i="1"/>
  <c r="AC1121" i="1"/>
  <c r="Q1126" i="1"/>
  <c r="AI1121" i="1"/>
  <c r="BN1121" i="1"/>
  <c r="AP1121" i="1"/>
  <c r="AZ1123" i="1"/>
  <c r="BI1122" i="1"/>
  <c r="AR1122" i="1"/>
  <c r="AL1125" i="1"/>
  <c r="BD1123" i="1"/>
  <c r="AU1124" i="1"/>
  <c r="BG1123" i="1"/>
  <c r="AM1126" i="1"/>
  <c r="F1130" i="1"/>
  <c r="F1130" i="17" s="1"/>
  <c r="H1130" i="1"/>
  <c r="L1148" i="1"/>
  <c r="L1142" i="1"/>
  <c r="L1153" i="1"/>
  <c r="L1146" i="1"/>
  <c r="L1150" i="1"/>
  <c r="N1152" i="1"/>
  <c r="V1146" i="1"/>
  <c r="V1153" i="1"/>
  <c r="V1144" i="1"/>
  <c r="V1150" i="1"/>
  <c r="X1149" i="1"/>
  <c r="Y1151" i="1"/>
  <c r="AY1151" i="1"/>
  <c r="AL1149" i="1"/>
  <c r="AL1145" i="1"/>
  <c r="M1156" i="1"/>
  <c r="M1157" i="1"/>
  <c r="M1159" i="1"/>
  <c r="M1164" i="1"/>
  <c r="Y1156" i="1"/>
  <c r="Y1157" i="1"/>
  <c r="Y1160" i="1"/>
  <c r="Y1162" i="1"/>
  <c r="Y1163" i="1"/>
  <c r="Y1154" i="1"/>
  <c r="AV1156" i="1"/>
  <c r="AV1162" i="1"/>
  <c r="AV1163" i="1"/>
  <c r="AV1154" i="1"/>
  <c r="AV1155" i="1"/>
  <c r="AV1160" i="1"/>
  <c r="BJ1159" i="1"/>
  <c r="BJ1154" i="1"/>
  <c r="BJ1164" i="1"/>
  <c r="BJ1155" i="1"/>
  <c r="BJ1165" i="1"/>
  <c r="BJ1157" i="1"/>
  <c r="BJ1158" i="1"/>
  <c r="BJ1162" i="1"/>
  <c r="BE1154" i="1"/>
  <c r="BE1159" i="1"/>
  <c r="AY1099" i="1"/>
  <c r="BG1096" i="1"/>
  <c r="AW1100" i="1"/>
  <c r="BE1104" i="1"/>
  <c r="BE1096" i="1"/>
  <c r="BK1100" i="1"/>
  <c r="BL1097" i="1"/>
  <c r="L1108" i="1"/>
  <c r="G1116" i="1"/>
  <c r="G1107" i="1"/>
  <c r="F1109" i="1"/>
  <c r="E1116" i="1"/>
  <c r="E1116" i="17" s="1"/>
  <c r="G1126" i="1"/>
  <c r="G1126" i="17" s="1"/>
  <c r="P1125" i="1"/>
  <c r="J1128" i="1"/>
  <c r="H1122" i="1"/>
  <c r="I1122" i="1"/>
  <c r="N1127" i="1"/>
  <c r="N1127" i="17" s="1"/>
  <c r="V1123" i="1"/>
  <c r="W1128" i="1"/>
  <c r="R1121" i="1"/>
  <c r="Q1124" i="1"/>
  <c r="AI1120" i="1"/>
  <c r="AJ1124" i="1"/>
  <c r="Z1128" i="1"/>
  <c r="BM1129" i="1"/>
  <c r="BN1129" i="1"/>
  <c r="BN1120" i="1"/>
  <c r="AP1120" i="1"/>
  <c r="AZ1122" i="1"/>
  <c r="BI1121" i="1"/>
  <c r="AR1121" i="1"/>
  <c r="AL1124" i="1"/>
  <c r="BD1122" i="1"/>
  <c r="AU1122" i="1"/>
  <c r="BG1121" i="1"/>
  <c r="AM1125" i="1"/>
  <c r="I1151" i="1"/>
  <c r="N1149" i="1"/>
  <c r="M1146" i="1"/>
  <c r="M1149" i="1"/>
  <c r="M1153" i="1"/>
  <c r="M1144" i="1"/>
  <c r="F1153" i="1"/>
  <c r="G1150" i="1"/>
  <c r="H1147" i="1"/>
  <c r="Q1142" i="1"/>
  <c r="Q1149" i="1"/>
  <c r="T1147" i="1"/>
  <c r="T1142" i="1"/>
  <c r="T1150" i="1"/>
  <c r="T1145" i="1"/>
  <c r="T1153" i="1"/>
  <c r="X1148" i="1"/>
  <c r="Y1150" i="1"/>
  <c r="AC1143" i="1"/>
  <c r="AC1152" i="1"/>
  <c r="AY1150" i="1"/>
  <c r="AT1147" i="1"/>
  <c r="AT1149" i="1"/>
  <c r="AT1142" i="1"/>
  <c r="AT1153" i="1"/>
  <c r="AT1144" i="1"/>
  <c r="AT1146" i="1"/>
  <c r="BI1143" i="1"/>
  <c r="BI1147" i="1"/>
  <c r="BE1150" i="1"/>
  <c r="AH1152" i="1"/>
  <c r="AV1143" i="1"/>
  <c r="AV1150" i="1"/>
  <c r="AV1142" i="1"/>
  <c r="J1163" i="1"/>
  <c r="AY1162" i="1"/>
  <c r="AI1154" i="1"/>
  <c r="AI1162" i="1"/>
  <c r="AO1154" i="1"/>
  <c r="AO1155" i="1"/>
  <c r="AO1158" i="1"/>
  <c r="AO1161" i="1"/>
  <c r="AO1163" i="1"/>
  <c r="AZ1218" i="1"/>
  <c r="AZ1215" i="1"/>
  <c r="AZ1224" i="1"/>
  <c r="AL1220" i="1"/>
  <c r="AT1218" i="1"/>
  <c r="AT1221" i="1"/>
  <c r="BA1215" i="1"/>
  <c r="BA1214" i="1"/>
  <c r="BA1225" i="1"/>
  <c r="AP1220" i="1"/>
  <c r="AP1216" i="1"/>
  <c r="BG1219" i="1"/>
  <c r="BG1218" i="1"/>
  <c r="N1230" i="1"/>
  <c r="N1233" i="1"/>
  <c r="N1236" i="1"/>
  <c r="AX1227" i="1"/>
  <c r="AX1233" i="1"/>
  <c r="M1238" i="1"/>
  <c r="M1245" i="1"/>
  <c r="T1243" i="1"/>
  <c r="T1239" i="1"/>
  <c r="T1242" i="1"/>
  <c r="T1245" i="1"/>
  <c r="T1247" i="1"/>
  <c r="T1248" i="1"/>
  <c r="AD1239" i="1"/>
  <c r="AD1240" i="1"/>
  <c r="AD1242" i="1"/>
  <c r="AD1247" i="1"/>
  <c r="AD1248" i="1"/>
  <c r="BO1240" i="1"/>
  <c r="BO1245" i="1"/>
  <c r="F1268" i="1"/>
  <c r="F1264" i="1"/>
  <c r="F1271" i="1"/>
  <c r="F1263" i="1"/>
  <c r="F1266" i="1"/>
  <c r="F1267" i="1"/>
  <c r="F1269" i="1"/>
  <c r="F1272" i="1"/>
  <c r="K1278" i="1"/>
  <c r="K1276" i="1"/>
  <c r="K1285" i="1"/>
  <c r="K1281" i="1"/>
  <c r="K1274" i="1"/>
  <c r="K1283" i="1"/>
  <c r="K1275" i="1"/>
  <c r="K1277" i="1"/>
  <c r="K1279" i="1"/>
  <c r="K1280" i="1"/>
  <c r="K1282" i="1"/>
  <c r="K1284" i="1"/>
  <c r="BA1275" i="1"/>
  <c r="BA1284" i="1"/>
  <c r="BA1276" i="1"/>
  <c r="BA1277" i="1"/>
  <c r="BA1280" i="1"/>
  <c r="BA1281" i="1"/>
  <c r="BA1282" i="1"/>
  <c r="BA1285" i="1"/>
  <c r="J1137" i="1"/>
  <c r="R1149" i="1"/>
  <c r="Z1147" i="1"/>
  <c r="AB1148" i="1"/>
  <c r="AE1144" i="1"/>
  <c r="BB1153" i="1"/>
  <c r="BB1144" i="1"/>
  <c r="BF1152" i="1"/>
  <c r="BF1143" i="1"/>
  <c r="BG1145" i="1"/>
  <c r="AS1152" i="1"/>
  <c r="AG1145" i="1"/>
  <c r="AO1145" i="1"/>
  <c r="AF1152" i="1"/>
  <c r="AF1143" i="1"/>
  <c r="AP1149" i="1"/>
  <c r="AQ1147" i="1"/>
  <c r="AR1147" i="1"/>
  <c r="AW1149" i="1"/>
  <c r="BA1149" i="1"/>
  <c r="BN1145" i="1"/>
  <c r="BP1149" i="1"/>
  <c r="E1162" i="1"/>
  <c r="F1163" i="1"/>
  <c r="F1155" i="1"/>
  <c r="G1159" i="1"/>
  <c r="L1160" i="1"/>
  <c r="P1161" i="1"/>
  <c r="X1159" i="1"/>
  <c r="AW1158" i="1"/>
  <c r="AX1160" i="1"/>
  <c r="AB1165" i="1"/>
  <c r="AB1156" i="1"/>
  <c r="AZ1159" i="1"/>
  <c r="AM1164" i="1"/>
  <c r="AP1158" i="1"/>
  <c r="AH1158" i="1"/>
  <c r="AL1162" i="1"/>
  <c r="AG1164" i="1"/>
  <c r="AG1156" i="1"/>
  <c r="AR1161" i="1"/>
  <c r="AK1161" i="1"/>
  <c r="BH1158" i="1"/>
  <c r="BB1158" i="1"/>
  <c r="M1166" i="1"/>
  <c r="J1166" i="1"/>
  <c r="I1168" i="1"/>
  <c r="H1167" i="1"/>
  <c r="E1166" i="1"/>
  <c r="F1187" i="1"/>
  <c r="J1178" i="1"/>
  <c r="I1180" i="1"/>
  <c r="G1200" i="1"/>
  <c r="G1190" i="1"/>
  <c r="H1190" i="1"/>
  <c r="O1190" i="1"/>
  <c r="L1197" i="1"/>
  <c r="M1196" i="1"/>
  <c r="N1195" i="1"/>
  <c r="P1190" i="1"/>
  <c r="H1204" i="1"/>
  <c r="L1211" i="1"/>
  <c r="L1202" i="1"/>
  <c r="G1207" i="1"/>
  <c r="G1223" i="1"/>
  <c r="G1214" i="1"/>
  <c r="M1220" i="1"/>
  <c r="N1225" i="1"/>
  <c r="N1214" i="1"/>
  <c r="Q1225" i="1"/>
  <c r="Q1214" i="1"/>
  <c r="R1222" i="1"/>
  <c r="V1221" i="1"/>
  <c r="Z1225" i="1"/>
  <c r="Z1214" i="1"/>
  <c r="AY1222" i="1"/>
  <c r="AZ1222" i="1"/>
  <c r="BB1215" i="1"/>
  <c r="BB1219" i="1"/>
  <c r="AO1219" i="1"/>
  <c r="AO1224" i="1"/>
  <c r="AD1217" i="1"/>
  <c r="AL1219" i="1"/>
  <c r="AM1223" i="1"/>
  <c r="AG1215" i="1"/>
  <c r="AJ1218" i="1"/>
  <c r="AT1222" i="1"/>
  <c r="BA1224" i="1"/>
  <c r="AP1225" i="1"/>
  <c r="AC1224" i="1"/>
  <c r="BG1222" i="1"/>
  <c r="BH1225" i="1"/>
  <c r="BK1217" i="1"/>
  <c r="BK1225" i="1"/>
  <c r="BJ1215" i="1"/>
  <c r="BJ1218" i="1"/>
  <c r="H1228" i="1"/>
  <c r="J1233" i="1"/>
  <c r="J1235" i="1"/>
  <c r="J1226" i="1"/>
  <c r="M1237" i="1"/>
  <c r="P1235" i="1"/>
  <c r="AL1235" i="1"/>
  <c r="AI1229" i="1"/>
  <c r="AI1228" i="1"/>
  <c r="AI1233" i="1"/>
  <c r="AO1232" i="1"/>
  <c r="BA1233" i="1"/>
  <c r="AP1232" i="1"/>
  <c r="AQ1232" i="1"/>
  <c r="AQ1229" i="1"/>
  <c r="AQ1233" i="1"/>
  <c r="AQ1237" i="1"/>
  <c r="AS1237" i="1"/>
  <c r="AR1230" i="1"/>
  <c r="BL1232" i="1"/>
  <c r="BL1233" i="1"/>
  <c r="BL1226" i="1"/>
  <c r="BL1235" i="1"/>
  <c r="BL1228" i="1"/>
  <c r="BL1237" i="1"/>
  <c r="BL1229" i="1"/>
  <c r="E1239" i="1"/>
  <c r="E1238" i="1"/>
  <c r="E1243" i="1"/>
  <c r="E1244" i="1"/>
  <c r="E1245" i="1"/>
  <c r="E1246" i="1"/>
  <c r="AA1242" i="1"/>
  <c r="AA1240" i="1"/>
  <c r="AA1241" i="1"/>
  <c r="AA1243" i="1"/>
  <c r="AA1249" i="1"/>
  <c r="H1256" i="1"/>
  <c r="H1253" i="1"/>
  <c r="H1255" i="1"/>
  <c r="H1257" i="1"/>
  <c r="H1260" i="1"/>
  <c r="H1261" i="1"/>
  <c r="I1255" i="1"/>
  <c r="I1251" i="1"/>
  <c r="I1252" i="1"/>
  <c r="I1254" i="1"/>
  <c r="I1257" i="1"/>
  <c r="I1259" i="1"/>
  <c r="I1260" i="1"/>
  <c r="L1251" i="1"/>
  <c r="L1250" i="1"/>
  <c r="L1260" i="1"/>
  <c r="L1252" i="1"/>
  <c r="L1261" i="1"/>
  <c r="L1253" i="1"/>
  <c r="L1254" i="1"/>
  <c r="L1255" i="1"/>
  <c r="L1256" i="1"/>
  <c r="AR1277" i="1"/>
  <c r="AR1276" i="1"/>
  <c r="AR1282" i="1"/>
  <c r="AR1274" i="1"/>
  <c r="AR1284" i="1"/>
  <c r="AR1278" i="1"/>
  <c r="AR1279" i="1"/>
  <c r="AR1281" i="1"/>
  <c r="AR1283" i="1"/>
  <c r="BP1274" i="1"/>
  <c r="BP1278" i="1"/>
  <c r="BP1280" i="1"/>
  <c r="BP1281" i="1"/>
  <c r="BP1283" i="1"/>
  <c r="BP1275" i="1"/>
  <c r="L1193" i="1"/>
  <c r="M1195" i="1"/>
  <c r="G1205" i="1"/>
  <c r="O1209" i="1"/>
  <c r="M1219" i="1"/>
  <c r="R1221" i="1"/>
  <c r="Y1221" i="1"/>
  <c r="V1218" i="1"/>
  <c r="AY1221" i="1"/>
  <c r="AQ1219" i="1"/>
  <c r="AQ1215" i="1"/>
  <c r="AZ1221" i="1"/>
  <c r="BF1216" i="1"/>
  <c r="BF1214" i="1"/>
  <c r="BF1225" i="1"/>
  <c r="AL1217" i="1"/>
  <c r="AM1221" i="1"/>
  <c r="AJ1217" i="1"/>
  <c r="AT1220" i="1"/>
  <c r="BA1222" i="1"/>
  <c r="AP1224" i="1"/>
  <c r="BG1221" i="1"/>
  <c r="M1236" i="1"/>
  <c r="P1231" i="1"/>
  <c r="AL1234" i="1"/>
  <c r="BA1232" i="1"/>
  <c r="AP1230" i="1"/>
  <c r="AS1234" i="1"/>
  <c r="Z1227" i="1"/>
  <c r="Z1237" i="1"/>
  <c r="Z1226" i="1"/>
  <c r="Z1229" i="1"/>
  <c r="Z1231" i="1"/>
  <c r="Z1232" i="1"/>
  <c r="R1242" i="1"/>
  <c r="R1238" i="1"/>
  <c r="R1241" i="1"/>
  <c r="R1244" i="1"/>
  <c r="R1245" i="1"/>
  <c r="R1246" i="1"/>
  <c r="N1251" i="1"/>
  <c r="N1258" i="1"/>
  <c r="N1252" i="1"/>
  <c r="N1255" i="1"/>
  <c r="N1256" i="1"/>
  <c r="N1257" i="1"/>
  <c r="N1260" i="1"/>
  <c r="G1268" i="1"/>
  <c r="G1264" i="1"/>
  <c r="G1272" i="1"/>
  <c r="G1263" i="1"/>
  <c r="G1265" i="1"/>
  <c r="G1266" i="1"/>
  <c r="G1267" i="1"/>
  <c r="G1269" i="1"/>
  <c r="G1270" i="1"/>
  <c r="L1263" i="1"/>
  <c r="L1268" i="1"/>
  <c r="L1262" i="1"/>
  <c r="L1273" i="1"/>
  <c r="L1265" i="1"/>
  <c r="L1267" i="1"/>
  <c r="L1269" i="1"/>
  <c r="L1270" i="1"/>
  <c r="L1272" i="1"/>
  <c r="AS1276" i="1"/>
  <c r="AS1278" i="1"/>
  <c r="AS1282" i="1"/>
  <c r="AS1274" i="1"/>
  <c r="AS1279" i="1"/>
  <c r="AS1280" i="1"/>
  <c r="AS1281" i="1"/>
  <c r="AS1283" i="1"/>
  <c r="R1276" i="1"/>
  <c r="R1281" i="1"/>
  <c r="R1283" i="1"/>
  <c r="R1275" i="1"/>
  <c r="AR1144" i="1"/>
  <c r="BA1146" i="1"/>
  <c r="E1159" i="1"/>
  <c r="G1156" i="1"/>
  <c r="P1158" i="1"/>
  <c r="Q1165" i="1"/>
  <c r="AZ1156" i="1"/>
  <c r="AM1159" i="1"/>
  <c r="AD1162" i="1"/>
  <c r="AP1164" i="1"/>
  <c r="AP1156" i="1"/>
  <c r="AC1161" i="1"/>
  <c r="AQ1161" i="1"/>
  <c r="AA1161" i="1"/>
  <c r="AH1165" i="1"/>
  <c r="AH1156" i="1"/>
  <c r="AL1160" i="1"/>
  <c r="AU1154" i="1"/>
  <c r="BF1159" i="1"/>
  <c r="BD1161" i="1"/>
  <c r="BK1161" i="1"/>
  <c r="BO1164" i="1"/>
  <c r="M1177" i="1"/>
  <c r="J1176" i="1"/>
  <c r="P1177" i="1"/>
  <c r="E1176" i="1"/>
  <c r="F1177" i="1"/>
  <c r="I1189" i="1"/>
  <c r="G1198" i="1"/>
  <c r="H1201" i="1"/>
  <c r="L1191" i="1"/>
  <c r="M1192" i="1"/>
  <c r="N1192" i="1"/>
  <c r="P1209" i="1"/>
  <c r="M1211" i="1"/>
  <c r="F1212" i="1"/>
  <c r="F1204" i="1"/>
  <c r="L1209" i="1"/>
  <c r="E1213" i="1"/>
  <c r="E1202" i="1"/>
  <c r="G1204" i="1"/>
  <c r="J1207" i="1"/>
  <c r="O1208" i="1"/>
  <c r="L1214" i="1"/>
  <c r="O1222" i="1"/>
  <c r="O1214" i="1"/>
  <c r="F1218" i="1"/>
  <c r="G1221" i="1"/>
  <c r="M1218" i="1"/>
  <c r="N1222" i="1"/>
  <c r="H1224" i="1"/>
  <c r="AA1222" i="1"/>
  <c r="X1225" i="1"/>
  <c r="Q1222" i="1"/>
  <c r="R1220" i="1"/>
  <c r="U1222" i="1"/>
  <c r="Y1216" i="1"/>
  <c r="V1216" i="1"/>
  <c r="Z1222" i="1"/>
  <c r="AY1220" i="1"/>
  <c r="AF1221" i="1"/>
  <c r="AI1221" i="1"/>
  <c r="AZ1220" i="1"/>
  <c r="BB1222" i="1"/>
  <c r="BF1223" i="1"/>
  <c r="AD1225" i="1"/>
  <c r="AL1216" i="1"/>
  <c r="AU1220" i="1"/>
  <c r="AU1224" i="1"/>
  <c r="AM1218" i="1"/>
  <c r="AJ1225" i="1"/>
  <c r="AJ1215" i="1"/>
  <c r="AT1219" i="1"/>
  <c r="BA1221" i="1"/>
  <c r="AP1222" i="1"/>
  <c r="AC1221" i="1"/>
  <c r="AK1219" i="1"/>
  <c r="AK1224" i="1"/>
  <c r="BG1220" i="1"/>
  <c r="BK1223" i="1"/>
  <c r="BO1217" i="1"/>
  <c r="BO1216" i="1"/>
  <c r="BO1225" i="1"/>
  <c r="BN1217" i="1"/>
  <c r="BN1221" i="1"/>
  <c r="BP1217" i="1"/>
  <c r="BP1220" i="1"/>
  <c r="J1237" i="1"/>
  <c r="M1233" i="1"/>
  <c r="K1229" i="1"/>
  <c r="K1235" i="1"/>
  <c r="K1237" i="1"/>
  <c r="P1229" i="1"/>
  <c r="AL1231" i="1"/>
  <c r="BA1230" i="1"/>
  <c r="AP1227" i="1"/>
  <c r="AD1236" i="1"/>
  <c r="BG1232" i="1"/>
  <c r="BG1236" i="1"/>
  <c r="BG1228" i="1"/>
  <c r="BG1229" i="1"/>
  <c r="AS1231" i="1"/>
  <c r="AG1233" i="1"/>
  <c r="AG1227" i="1"/>
  <c r="AG1229" i="1"/>
  <c r="AG1234" i="1"/>
  <c r="AG1235" i="1"/>
  <c r="V1249" i="1"/>
  <c r="BF1149" i="1"/>
  <c r="BG1153" i="1"/>
  <c r="AF1149" i="1"/>
  <c r="AP1145" i="1"/>
  <c r="AR1152" i="1"/>
  <c r="AR1143" i="1"/>
  <c r="AZ1149" i="1"/>
  <c r="BA1145" i="1"/>
  <c r="BP1144" i="1"/>
  <c r="E1158" i="1"/>
  <c r="F1160" i="1"/>
  <c r="G1165" i="1"/>
  <c r="G1155" i="1"/>
  <c r="P1157" i="1"/>
  <c r="U1160" i="1"/>
  <c r="X1164" i="1"/>
  <c r="AX1165" i="1"/>
  <c r="AX1156" i="1"/>
  <c r="AB1161" i="1"/>
  <c r="AZ1165" i="1"/>
  <c r="AZ1155" i="1"/>
  <c r="AD1161" i="1"/>
  <c r="AP1163" i="1"/>
  <c r="AP1155" i="1"/>
  <c r="AC1159" i="1"/>
  <c r="AA1158" i="1"/>
  <c r="AH1164" i="1"/>
  <c r="AH1155" i="1"/>
  <c r="AL1157" i="1"/>
  <c r="AR1156" i="1"/>
  <c r="BC1157" i="1"/>
  <c r="BD1160" i="1"/>
  <c r="BK1160" i="1"/>
  <c r="BO1162" i="1"/>
  <c r="M1175" i="1"/>
  <c r="J1174" i="1"/>
  <c r="P1176" i="1"/>
  <c r="O1173" i="1"/>
  <c r="I1175" i="1"/>
  <c r="E1174" i="1"/>
  <c r="F1176" i="1"/>
  <c r="K1173" i="1"/>
  <c r="I1188" i="1"/>
  <c r="M1188" i="1"/>
  <c r="G1197" i="1"/>
  <c r="H1198" i="1"/>
  <c r="O1200" i="1"/>
  <c r="L1190" i="1"/>
  <c r="M1190" i="1"/>
  <c r="M1203" i="1"/>
  <c r="L1208" i="1"/>
  <c r="G1202" i="1"/>
  <c r="O1206" i="1"/>
  <c r="F1217" i="1"/>
  <c r="G1220" i="1"/>
  <c r="M1225" i="1"/>
  <c r="M1217" i="1"/>
  <c r="N1221" i="1"/>
  <c r="H1222" i="1"/>
  <c r="AA1221" i="1"/>
  <c r="X1224" i="1"/>
  <c r="Q1221" i="1"/>
  <c r="R1219" i="1"/>
  <c r="U1221" i="1"/>
  <c r="Y1214" i="1"/>
  <c r="V1215" i="1"/>
  <c r="Z1221" i="1"/>
  <c r="AY1219" i="1"/>
  <c r="AI1215" i="1"/>
  <c r="AZ1219" i="1"/>
  <c r="BB1221" i="1"/>
  <c r="BF1222" i="1"/>
  <c r="AD1218" i="1"/>
  <c r="AD1219" i="1"/>
  <c r="AJ1223" i="1"/>
  <c r="AT1217" i="1"/>
  <c r="BA1220" i="1"/>
  <c r="AP1221" i="1"/>
  <c r="BG1217" i="1"/>
  <c r="BK1222" i="1"/>
  <c r="BJ1225" i="1"/>
  <c r="J1234" i="1"/>
  <c r="N1234" i="1"/>
  <c r="AC1226" i="1"/>
  <c r="AC1228" i="1"/>
  <c r="AO1229" i="1"/>
  <c r="AO1226" i="1"/>
  <c r="AO1235" i="1"/>
  <c r="AO1228" i="1"/>
  <c r="AO1231" i="1"/>
  <c r="AU1230" i="1"/>
  <c r="AU1233" i="1"/>
  <c r="AR1227" i="1"/>
  <c r="AR1235" i="1"/>
  <c r="AR1229" i="1"/>
  <c r="AR1237" i="1"/>
  <c r="AR1231" i="1"/>
  <c r="AR1232" i="1"/>
  <c r="BI1226" i="1"/>
  <c r="BI1234" i="1"/>
  <c r="BI1228" i="1"/>
  <c r="BI1236" i="1"/>
  <c r="BI1230" i="1"/>
  <c r="BI1231" i="1"/>
  <c r="BL1236" i="1"/>
  <c r="Q1232" i="1"/>
  <c r="Q1233" i="1"/>
  <c r="Q1226" i="1"/>
  <c r="Q1235" i="1"/>
  <c r="Q1227" i="1"/>
  <c r="Q1236" i="1"/>
  <c r="Q1228" i="1"/>
  <c r="Q1237" i="1"/>
  <c r="Q1229" i="1"/>
  <c r="Y1235" i="1"/>
  <c r="P1243" i="1"/>
  <c r="P1240" i="1"/>
  <c r="P1245" i="1"/>
  <c r="P1247" i="1"/>
  <c r="P1248" i="1"/>
  <c r="AS1243" i="1"/>
  <c r="M1224" i="1"/>
  <c r="M1216" i="1"/>
  <c r="H1219" i="1"/>
  <c r="X1218" i="1"/>
  <c r="R1217" i="1"/>
  <c r="AY1217" i="1"/>
  <c r="AZ1217" i="1"/>
  <c r="AL1215" i="1"/>
  <c r="AL1221" i="1"/>
  <c r="AM1219" i="1"/>
  <c r="AM1215" i="1"/>
  <c r="AJ1216" i="1"/>
  <c r="AJ1224" i="1"/>
  <c r="AT1216" i="1"/>
  <c r="BA1219" i="1"/>
  <c r="BM1215" i="1"/>
  <c r="BM1221" i="1"/>
  <c r="BG1216" i="1"/>
  <c r="BL1215" i="1"/>
  <c r="BL1224" i="1"/>
  <c r="M1228" i="1"/>
  <c r="M1226" i="1"/>
  <c r="M1230" i="1"/>
  <c r="N1232" i="1"/>
  <c r="P1230" i="1"/>
  <c r="P1233" i="1"/>
  <c r="P1237" i="1"/>
  <c r="AL1230" i="1"/>
  <c r="AL1226" i="1"/>
  <c r="AL1229" i="1"/>
  <c r="AL1233" i="1"/>
  <c r="BA1227" i="1"/>
  <c r="BA1234" i="1"/>
  <c r="BA1226" i="1"/>
  <c r="BA1237" i="1"/>
  <c r="BA1229" i="1"/>
  <c r="AP1229" i="1"/>
  <c r="AP1228" i="1"/>
  <c r="AP1231" i="1"/>
  <c r="AP1233" i="1"/>
  <c r="AH1226" i="1"/>
  <c r="AH1234" i="1"/>
  <c r="AS1230" i="1"/>
  <c r="AS1233" i="1"/>
  <c r="AS1235" i="1"/>
  <c r="AS1226" i="1"/>
  <c r="AS1227" i="1"/>
  <c r="V1239" i="1"/>
  <c r="V1238" i="1"/>
  <c r="V1243" i="1"/>
  <c r="V1244" i="1"/>
  <c r="V1245" i="1"/>
  <c r="V1246" i="1"/>
  <c r="AP1245" i="1"/>
  <c r="AP1238" i="1"/>
  <c r="AP1246" i="1"/>
  <c r="E1280" i="1"/>
  <c r="E1279" i="1"/>
  <c r="E1274" i="1"/>
  <c r="E1285" i="1"/>
  <c r="E1277" i="1"/>
  <c r="E1276" i="1"/>
  <c r="E1278" i="1"/>
  <c r="E1281" i="1"/>
  <c r="E1282" i="1"/>
  <c r="E1284" i="1"/>
  <c r="AD1157" i="1"/>
  <c r="AC1156" i="1"/>
  <c r="AL1154" i="1"/>
  <c r="AR1164" i="1"/>
  <c r="AR1154" i="1"/>
  <c r="BD1154" i="1"/>
  <c r="BK1157" i="1"/>
  <c r="BO1157" i="1"/>
  <c r="BH1164" i="1"/>
  <c r="M1173" i="1"/>
  <c r="J1172" i="1"/>
  <c r="P1171" i="1"/>
  <c r="O1166" i="1"/>
  <c r="I1173" i="1"/>
  <c r="H1175" i="1"/>
  <c r="E1172" i="1"/>
  <c r="F1171" i="1"/>
  <c r="K1166" i="1"/>
  <c r="G1182" i="1"/>
  <c r="J1186" i="1"/>
  <c r="I1184" i="1"/>
  <c r="M1183" i="1"/>
  <c r="P1182" i="1"/>
  <c r="G1193" i="1"/>
  <c r="H1196" i="1"/>
  <c r="I1197" i="1"/>
  <c r="O1197" i="1"/>
  <c r="L1201" i="1"/>
  <c r="M1200" i="1"/>
  <c r="N1201" i="1"/>
  <c r="P1198" i="1"/>
  <c r="H1209" i="1"/>
  <c r="N1209" i="1"/>
  <c r="L1205" i="1"/>
  <c r="E1209" i="1"/>
  <c r="G1212" i="1"/>
  <c r="I1209" i="1"/>
  <c r="K1219" i="1"/>
  <c r="O1219" i="1"/>
  <c r="F1225" i="1"/>
  <c r="F1214" i="1"/>
  <c r="I1214" i="1"/>
  <c r="G1218" i="1"/>
  <c r="P1221" i="1"/>
  <c r="M1223" i="1"/>
  <c r="M1215" i="1"/>
  <c r="N1219" i="1"/>
  <c r="H1218" i="1"/>
  <c r="AA1216" i="1"/>
  <c r="X1216" i="1"/>
  <c r="Q1218" i="1"/>
  <c r="R1216" i="1"/>
  <c r="U1217" i="1"/>
  <c r="W1223" i="1"/>
  <c r="Z1218" i="1"/>
  <c r="AY1216" i="1"/>
  <c r="AE1216" i="1"/>
  <c r="AQ1223" i="1"/>
  <c r="AR1216" i="1"/>
  <c r="AR1221" i="1"/>
  <c r="AZ1216" i="1"/>
  <c r="BB1217" i="1"/>
  <c r="AO1218" i="1"/>
  <c r="BF1220" i="1"/>
  <c r="AD1222" i="1"/>
  <c r="AL1224" i="1"/>
  <c r="AU1225" i="1"/>
  <c r="AW1221" i="1"/>
  <c r="AW1214" i="1"/>
  <c r="AG1223" i="1"/>
  <c r="AJ1221" i="1"/>
  <c r="AT1225" i="1"/>
  <c r="AT1215" i="1"/>
  <c r="BA1217" i="1"/>
  <c r="AP1217" i="1"/>
  <c r="AK1223" i="1"/>
  <c r="BG1225" i="1"/>
  <c r="BG1215" i="1"/>
  <c r="BK1218" i="1"/>
  <c r="BO1220" i="1"/>
  <c r="BN1224" i="1"/>
  <c r="BJ1221" i="1"/>
  <c r="BP1219" i="1"/>
  <c r="H1236" i="1"/>
  <c r="J1230" i="1"/>
  <c r="G1229" i="1"/>
  <c r="G1228" i="1"/>
  <c r="G1231" i="1"/>
  <c r="G1233" i="1"/>
  <c r="N1228" i="1"/>
  <c r="AO1236" i="1"/>
  <c r="AP1236" i="1"/>
  <c r="AQ1236" i="1"/>
  <c r="AJ1229" i="1"/>
  <c r="AJ1233" i="1"/>
  <c r="AJ1226" i="1"/>
  <c r="AJ1235" i="1"/>
  <c r="AJ1228" i="1"/>
  <c r="AJ1230" i="1"/>
  <c r="AR1236" i="1"/>
  <c r="AG1237" i="1"/>
  <c r="BI1237" i="1"/>
  <c r="BL1231" i="1"/>
  <c r="K1242" i="1"/>
  <c r="K1238" i="1"/>
  <c r="K1241" i="1"/>
  <c r="K1244" i="1"/>
  <c r="K1245" i="1"/>
  <c r="K1246" i="1"/>
  <c r="M1248" i="1"/>
  <c r="AE1147" i="1"/>
  <c r="BB1147" i="1"/>
  <c r="BF1146" i="1"/>
  <c r="AF1146" i="1"/>
  <c r="AR1149" i="1"/>
  <c r="AW1153" i="1"/>
  <c r="BA1153" i="1"/>
  <c r="F1165" i="1"/>
  <c r="G1162" i="1"/>
  <c r="L1162" i="1"/>
  <c r="AW1163" i="1"/>
  <c r="AB1158" i="1"/>
  <c r="AZ1162" i="1"/>
  <c r="BA1164" i="1"/>
  <c r="AD1155" i="1"/>
  <c r="AC1165" i="1"/>
  <c r="AC1155" i="1"/>
  <c r="BK1156" i="1"/>
  <c r="BO1156" i="1"/>
  <c r="BH1161" i="1"/>
  <c r="BB1161" i="1"/>
  <c r="M1169" i="1"/>
  <c r="J1171" i="1"/>
  <c r="P1169" i="1"/>
  <c r="I1171" i="1"/>
  <c r="H1173" i="1"/>
  <c r="E1171" i="1"/>
  <c r="F1169" i="1"/>
  <c r="J1185" i="1"/>
  <c r="I1183" i="1"/>
  <c r="M1182" i="1"/>
  <c r="G1192" i="1"/>
  <c r="H1195" i="1"/>
  <c r="I1195" i="1"/>
  <c r="O1195" i="1"/>
  <c r="L1199" i="1"/>
  <c r="M1198" i="1"/>
  <c r="N1200" i="1"/>
  <c r="P1197" i="1"/>
  <c r="H1207" i="1"/>
  <c r="N1208" i="1"/>
  <c r="L1213" i="1"/>
  <c r="L1204" i="1"/>
  <c r="E1208" i="1"/>
  <c r="G1210" i="1"/>
  <c r="K1211" i="1"/>
  <c r="L1224" i="1"/>
  <c r="G1216" i="1"/>
  <c r="P1219" i="1"/>
  <c r="M1222" i="1"/>
  <c r="H1217" i="1"/>
  <c r="X1215" i="1"/>
  <c r="Q1217" i="1"/>
  <c r="R1225" i="1"/>
  <c r="R1214" i="1"/>
  <c r="U1216" i="1"/>
  <c r="V1224" i="1"/>
  <c r="W1221" i="1"/>
  <c r="Z1217" i="1"/>
  <c r="AY1225" i="1"/>
  <c r="AY1214" i="1"/>
  <c r="AQ1221" i="1"/>
  <c r="AZ1225" i="1"/>
  <c r="AZ1214" i="1"/>
  <c r="BB1216" i="1"/>
  <c r="AV1220" i="1"/>
  <c r="AV1219" i="1"/>
  <c r="AO1216" i="1"/>
  <c r="BF1218" i="1"/>
  <c r="AD1221" i="1"/>
  <c r="AL1222" i="1"/>
  <c r="AU1221" i="1"/>
  <c r="AJ1220" i="1"/>
  <c r="AT1224" i="1"/>
  <c r="AT1214" i="1"/>
  <c r="BA1216" i="1"/>
  <c r="AP1214" i="1"/>
  <c r="AK1221" i="1"/>
  <c r="BG1224" i="1"/>
  <c r="BG1214" i="1"/>
  <c r="BK1215" i="1"/>
  <c r="BJ1217" i="1"/>
  <c r="H1232" i="1"/>
  <c r="J1229" i="1"/>
  <c r="N1226" i="1"/>
  <c r="AI1237" i="1"/>
  <c r="AO1234" i="1"/>
  <c r="AM1227" i="1"/>
  <c r="AM1229" i="1"/>
  <c r="AP1235" i="1"/>
  <c r="AQ1231" i="1"/>
  <c r="AD1227" i="1"/>
  <c r="AD1228" i="1"/>
  <c r="AD1230" i="1"/>
  <c r="AD1233" i="1"/>
  <c r="AD1234" i="1"/>
  <c r="AX1232" i="1"/>
  <c r="AR1234" i="1"/>
  <c r="AT1232" i="1"/>
  <c r="AT1228" i="1"/>
  <c r="AT1231" i="1"/>
  <c r="AT1236" i="1"/>
  <c r="AT1237" i="1"/>
  <c r="BI1235" i="1"/>
  <c r="BL1230" i="1"/>
  <c r="Y1230" i="1"/>
  <c r="Y1234" i="1"/>
  <c r="Y1226" i="1"/>
  <c r="Y1236" i="1"/>
  <c r="Y1227" i="1"/>
  <c r="Y1237" i="1"/>
  <c r="Y1228" i="1"/>
  <c r="Y1229" i="1"/>
  <c r="H1247" i="1"/>
  <c r="E1249" i="1"/>
  <c r="M1243" i="1"/>
  <c r="R1249" i="1"/>
  <c r="T1240" i="1"/>
  <c r="X1243" i="1"/>
  <c r="X1242" i="1"/>
  <c r="X1244" i="1"/>
  <c r="AD1238" i="1"/>
  <c r="L1258" i="1"/>
  <c r="G1273" i="1"/>
  <c r="G1280" i="1"/>
  <c r="G1276" i="1"/>
  <c r="G1284" i="1"/>
  <c r="G1278" i="1"/>
  <c r="G1275" i="1"/>
  <c r="G1277" i="1"/>
  <c r="G1279" i="1"/>
  <c r="G1281" i="1"/>
  <c r="G1282" i="1"/>
  <c r="G1283" i="1"/>
  <c r="AM1279" i="1"/>
  <c r="AM1278" i="1"/>
  <c r="BA1274" i="1"/>
  <c r="BK1235" i="1"/>
  <c r="X1236" i="1"/>
  <c r="X1227" i="1"/>
  <c r="I1245" i="1"/>
  <c r="O1247" i="1"/>
  <c r="AM1248" i="1"/>
  <c r="AM1239" i="1"/>
  <c r="Y1244" i="1"/>
  <c r="U1238" i="1"/>
  <c r="AG1241" i="1"/>
  <c r="AT1238" i="1"/>
  <c r="AU1245" i="1"/>
  <c r="Z1249" i="1"/>
  <c r="Z1239" i="1"/>
  <c r="AO1241" i="1"/>
  <c r="S1244" i="1"/>
  <c r="AH1247" i="1"/>
  <c r="AH1239" i="1"/>
  <c r="AZ1243" i="1"/>
  <c r="AV1244" i="1"/>
  <c r="BB1245" i="1"/>
  <c r="BH1243" i="1"/>
  <c r="BE1243" i="1"/>
  <c r="M1260" i="1"/>
  <c r="M1250" i="1"/>
  <c r="P1261" i="1"/>
  <c r="K1266" i="1"/>
  <c r="K1264" i="1"/>
  <c r="K1273" i="1"/>
  <c r="K1269" i="1"/>
  <c r="M1264" i="1"/>
  <c r="O1262" i="1"/>
  <c r="O1268" i="1"/>
  <c r="L1280" i="1"/>
  <c r="L1281" i="1"/>
  <c r="V1277" i="1"/>
  <c r="AX1280" i="1"/>
  <c r="AQ1279" i="1"/>
  <c r="AY1277" i="1"/>
  <c r="AY1284" i="1"/>
  <c r="AY1274" i="1"/>
  <c r="AY1276" i="1"/>
  <c r="AY1281" i="1"/>
  <c r="BE1279" i="1"/>
  <c r="BE1278" i="1"/>
  <c r="BK1283" i="1"/>
  <c r="BM1275" i="1"/>
  <c r="BM1282" i="1"/>
  <c r="BM1276" i="1"/>
  <c r="BM1277" i="1"/>
  <c r="BM1279" i="1"/>
  <c r="BM1280" i="1"/>
  <c r="I1290" i="1"/>
  <c r="I1286" i="1"/>
  <c r="I1291" i="1"/>
  <c r="I1293" i="1"/>
  <c r="I1294" i="1"/>
  <c r="I1296" i="1"/>
  <c r="J1286" i="1"/>
  <c r="J1287" i="1"/>
  <c r="J1293" i="1"/>
  <c r="J1295" i="1"/>
  <c r="M1297" i="1"/>
  <c r="BJ1291" i="1"/>
  <c r="BJ1293" i="1"/>
  <c r="O1230" i="1"/>
  <c r="AF1235" i="1"/>
  <c r="BP1237" i="1"/>
  <c r="BK1228" i="1"/>
  <c r="R1234" i="1"/>
  <c r="V1237" i="1"/>
  <c r="AA1233" i="1"/>
  <c r="I1244" i="1"/>
  <c r="O1245" i="1"/>
  <c r="AM1247" i="1"/>
  <c r="AM1238" i="1"/>
  <c r="Y1239" i="1"/>
  <c r="AL1247" i="1"/>
  <c r="AG1240" i="1"/>
  <c r="AO1238" i="1"/>
  <c r="AC1240" i="1"/>
  <c r="S1241" i="1"/>
  <c r="AH1246" i="1"/>
  <c r="AH1238" i="1"/>
  <c r="AZ1242" i="1"/>
  <c r="AV1242" i="1"/>
  <c r="BB1241" i="1"/>
  <c r="BH1238" i="1"/>
  <c r="BE1241" i="1"/>
  <c r="E1261" i="1"/>
  <c r="F1260" i="1"/>
  <c r="P1257" i="1"/>
  <c r="K1271" i="1"/>
  <c r="AH1275" i="1"/>
  <c r="AH1281" i="1"/>
  <c r="AH1274" i="1"/>
  <c r="AN1276" i="1"/>
  <c r="AN1275" i="1"/>
  <c r="AN1278" i="1"/>
  <c r="AN1283" i="1"/>
  <c r="AG1278" i="1"/>
  <c r="AG1283" i="1"/>
  <c r="AG1275" i="1"/>
  <c r="AG1277" i="1"/>
  <c r="AG1280" i="1"/>
  <c r="BB1274" i="1"/>
  <c r="BB1284" i="1"/>
  <c r="BB1276" i="1"/>
  <c r="BB1278" i="1"/>
  <c r="BB1280" i="1"/>
  <c r="BB1281" i="1"/>
  <c r="BC1280" i="1"/>
  <c r="BC1285" i="1"/>
  <c r="BC1274" i="1"/>
  <c r="BC1277" i="1"/>
  <c r="BC1279" i="1"/>
  <c r="BC1281" i="1"/>
  <c r="BG1276" i="1"/>
  <c r="BG1275" i="1"/>
  <c r="BG1278" i="1"/>
  <c r="BG1281" i="1"/>
  <c r="BG1283" i="1"/>
  <c r="BK1281" i="1"/>
  <c r="M1295" i="1"/>
  <c r="AA1295" i="1"/>
  <c r="AK1293" i="1"/>
  <c r="AG1340" i="1"/>
  <c r="AG1342" i="1"/>
  <c r="AG1334" i="1"/>
  <c r="AG1344" i="1"/>
  <c r="AG1336" i="1"/>
  <c r="AG1335" i="1"/>
  <c r="AG1338" i="1"/>
  <c r="AG1339" i="1"/>
  <c r="AG1341" i="1"/>
  <c r="AG1343" i="1"/>
  <c r="AG1249" i="1"/>
  <c r="AG1239" i="1"/>
  <c r="S1239" i="1"/>
  <c r="AZ1241" i="1"/>
  <c r="BJ1245" i="1"/>
  <c r="AV1241" i="1"/>
  <c r="BB1239" i="1"/>
  <c r="BE1240" i="1"/>
  <c r="P1255" i="1"/>
  <c r="J1267" i="1"/>
  <c r="M1268" i="1"/>
  <c r="M1266" i="1"/>
  <c r="M1272" i="1"/>
  <c r="H1279" i="1"/>
  <c r="H1281" i="1"/>
  <c r="H1278" i="1"/>
  <c r="V1278" i="1"/>
  <c r="V1279" i="1"/>
  <c r="V1274" i="1"/>
  <c r="V1283" i="1"/>
  <c r="V1276" i="1"/>
  <c r="V1285" i="1"/>
  <c r="AX1275" i="1"/>
  <c r="AX1281" i="1"/>
  <c r="AQ1277" i="1"/>
  <c r="AQ1274" i="1"/>
  <c r="AQ1281" i="1"/>
  <c r="AQ1282" i="1"/>
  <c r="BK1276" i="1"/>
  <c r="O1291" i="1"/>
  <c r="O1290" i="1"/>
  <c r="O1293" i="1"/>
  <c r="M1293" i="1"/>
  <c r="BH1295" i="1"/>
  <c r="BC1289" i="1"/>
  <c r="BC1295" i="1"/>
  <c r="BC1286" i="1"/>
  <c r="BC1287" i="1"/>
  <c r="BC1288" i="1"/>
  <c r="BC1291" i="1"/>
  <c r="BC1293" i="1"/>
  <c r="BC1294" i="1"/>
  <c r="S1286" i="1"/>
  <c r="S1289" i="1"/>
  <c r="S1292" i="1"/>
  <c r="S1293" i="1"/>
  <c r="S1297" i="1"/>
  <c r="U1286" i="1"/>
  <c r="U1288" i="1"/>
  <c r="U1291" i="1"/>
  <c r="U1292" i="1"/>
  <c r="U1293" i="1"/>
  <c r="U1296" i="1"/>
  <c r="E1325" i="1"/>
  <c r="E1331" i="1"/>
  <c r="E1322" i="1"/>
  <c r="E1323" i="1"/>
  <c r="E1324" i="1"/>
  <c r="E1327" i="1"/>
  <c r="E1329" i="1"/>
  <c r="E1330" i="1"/>
  <c r="L1334" i="1"/>
  <c r="L1339" i="1"/>
  <c r="L1341" i="1"/>
  <c r="O1236" i="1"/>
  <c r="O1227" i="1"/>
  <c r="I1228" i="1"/>
  <c r="L1235" i="1"/>
  <c r="AK1228" i="1"/>
  <c r="BC1232" i="1"/>
  <c r="BE1227" i="1"/>
  <c r="AV1231" i="1"/>
  <c r="BB1233" i="1"/>
  <c r="AF1233" i="1"/>
  <c r="AY1233" i="1"/>
  <c r="AE1229" i="1"/>
  <c r="BP1233" i="1"/>
  <c r="BM1227" i="1"/>
  <c r="BH1235" i="1"/>
  <c r="BN1235" i="1"/>
  <c r="R1232" i="1"/>
  <c r="V1233" i="1"/>
  <c r="S1228" i="1"/>
  <c r="X1232" i="1"/>
  <c r="AA1230" i="1"/>
  <c r="J1249" i="1"/>
  <c r="J1240" i="1"/>
  <c r="Q1249" i="1"/>
  <c r="Q1240" i="1"/>
  <c r="AM1245" i="1"/>
  <c r="W1249" i="1"/>
  <c r="AI1245" i="1"/>
  <c r="U1245" i="1"/>
  <c r="AG1248" i="1"/>
  <c r="AG1238" i="1"/>
  <c r="Z1245" i="1"/>
  <c r="AK1247" i="1"/>
  <c r="AO1246" i="1"/>
  <c r="S1238" i="1"/>
  <c r="AH1244" i="1"/>
  <c r="AZ1238" i="1"/>
  <c r="BF1243" i="1"/>
  <c r="BJ1243" i="1"/>
  <c r="AV1240" i="1"/>
  <c r="BB1238" i="1"/>
  <c r="BE1249" i="1"/>
  <c r="BE1238" i="1"/>
  <c r="BI1247" i="1"/>
  <c r="BP1249" i="1"/>
  <c r="E1258" i="1"/>
  <c r="F1257" i="1"/>
  <c r="M1257" i="1"/>
  <c r="K1268" i="1"/>
  <c r="J1266" i="1"/>
  <c r="N1279" i="1"/>
  <c r="N1278" i="1"/>
  <c r="N1281" i="1"/>
  <c r="U1274" i="1"/>
  <c r="U1282" i="1"/>
  <c r="U1278" i="1"/>
  <c r="U1280" i="1"/>
  <c r="AD1275" i="1"/>
  <c r="AD1282" i="1"/>
  <c r="AD1274" i="1"/>
  <c r="AD1276" i="1"/>
  <c r="AD1280" i="1"/>
  <c r="AZ1278" i="1"/>
  <c r="AZ1285" i="1"/>
  <c r="AZ1275" i="1"/>
  <c r="AZ1277" i="1"/>
  <c r="AZ1280" i="1"/>
  <c r="AZ1281" i="1"/>
  <c r="BN1294" i="1"/>
  <c r="O1322" i="1"/>
  <c r="O1325" i="1"/>
  <c r="O1328" i="1"/>
  <c r="O1329" i="1"/>
  <c r="O1333" i="1"/>
  <c r="P1256" i="1"/>
  <c r="P1260" i="1"/>
  <c r="P1252" i="1"/>
  <c r="AB1276" i="1"/>
  <c r="AB1281" i="1"/>
  <c r="AB1277" i="1"/>
  <c r="BK1274" i="1"/>
  <c r="BK1282" i="1"/>
  <c r="BK1277" i="1"/>
  <c r="BK1285" i="1"/>
  <c r="BK1278" i="1"/>
  <c r="BK1279" i="1"/>
  <c r="BK1280" i="1"/>
  <c r="M1288" i="1"/>
  <c r="M1294" i="1"/>
  <c r="M1287" i="1"/>
  <c r="M1289" i="1"/>
  <c r="M1291" i="1"/>
  <c r="M1292" i="1"/>
  <c r="AS1286" i="1"/>
  <c r="AS1294" i="1"/>
  <c r="AS1297" i="1"/>
  <c r="BH1292" i="1"/>
  <c r="BH1293" i="1"/>
  <c r="BH1286" i="1"/>
  <c r="BH1297" i="1"/>
  <c r="BH1287" i="1"/>
  <c r="BH1289" i="1"/>
  <c r="BH1290" i="1"/>
  <c r="BH1291" i="1"/>
  <c r="G1334" i="1"/>
  <c r="G1343" i="1"/>
  <c r="G1335" i="1"/>
  <c r="G1345" i="1"/>
  <c r="G1336" i="1"/>
  <c r="G1337" i="1"/>
  <c r="G1339" i="1"/>
  <c r="G1340" i="1"/>
  <c r="G1341" i="1"/>
  <c r="W1339" i="1"/>
  <c r="W1334" i="1"/>
  <c r="W1335" i="1"/>
  <c r="W1337" i="1"/>
  <c r="W1342" i="1"/>
  <c r="W1343" i="1"/>
  <c r="W1344" i="1"/>
  <c r="BL1335" i="1"/>
  <c r="BL1343" i="1"/>
  <c r="BL1339" i="1"/>
  <c r="BL1340" i="1"/>
  <c r="BL1341" i="1"/>
  <c r="BC1230" i="1"/>
  <c r="AV1237" i="1"/>
  <c r="AF1229" i="1"/>
  <c r="BF1232" i="1"/>
  <c r="AY1230" i="1"/>
  <c r="BH1231" i="1"/>
  <c r="R1228" i="1"/>
  <c r="V1231" i="1"/>
  <c r="U1231" i="1"/>
  <c r="X1230" i="1"/>
  <c r="AA1237" i="1"/>
  <c r="AA1228" i="1"/>
  <c r="AM1242" i="1"/>
  <c r="W1243" i="1"/>
  <c r="AI1242" i="1"/>
  <c r="U1243" i="1"/>
  <c r="AG1246" i="1"/>
  <c r="AT1248" i="1"/>
  <c r="Z1242" i="1"/>
  <c r="AK1245" i="1"/>
  <c r="AO1244" i="1"/>
  <c r="AC1245" i="1"/>
  <c r="S1247" i="1"/>
  <c r="BK1244" i="1"/>
  <c r="AX1247" i="1"/>
  <c r="AZ1246" i="1"/>
  <c r="BF1249" i="1"/>
  <c r="BF1240" i="1"/>
  <c r="BC1248" i="1"/>
  <c r="AV1249" i="1"/>
  <c r="BB1249" i="1"/>
  <c r="BH1246" i="1"/>
  <c r="BE1246" i="1"/>
  <c r="BI1243" i="1"/>
  <c r="BP1244" i="1"/>
  <c r="E1253" i="1"/>
  <c r="F1255" i="1"/>
  <c r="M1253" i="1"/>
  <c r="I1262" i="1"/>
  <c r="I1266" i="1"/>
  <c r="K1265" i="1"/>
  <c r="M1271" i="1"/>
  <c r="O1269" i="1"/>
  <c r="V1282" i="1"/>
  <c r="X1278" i="1"/>
  <c r="X1274" i="1"/>
  <c r="X1282" i="1"/>
  <c r="X1276" i="1"/>
  <c r="X1284" i="1"/>
  <c r="AA1276" i="1"/>
  <c r="AA1282" i="1"/>
  <c r="AA1274" i="1"/>
  <c r="AA1275" i="1"/>
  <c r="AA1280" i="1"/>
  <c r="AW1280" i="1"/>
  <c r="AW1277" i="1"/>
  <c r="AW1279" i="1"/>
  <c r="AW1282" i="1"/>
  <c r="BM1284" i="1"/>
  <c r="BO1276" i="1"/>
  <c r="BO1275" i="1"/>
  <c r="BO1283" i="1"/>
  <c r="I1297" i="1"/>
  <c r="AA1291" i="1"/>
  <c r="AA1293" i="1"/>
  <c r="AA1287" i="1"/>
  <c r="AA1296" i="1"/>
  <c r="AA1288" i="1"/>
  <c r="AA1297" i="1"/>
  <c r="AA1289" i="1"/>
  <c r="AA1290" i="1"/>
  <c r="AN1290" i="1"/>
  <c r="AN1292" i="1"/>
  <c r="AN1293" i="1"/>
  <c r="AV1286" i="1"/>
  <c r="AV1288" i="1"/>
  <c r="AV1291" i="1"/>
  <c r="AV1292" i="1"/>
  <c r="AV1293" i="1"/>
  <c r="AV1296" i="1"/>
  <c r="BN1291" i="1"/>
  <c r="BN1292" i="1"/>
  <c r="BN1286" i="1"/>
  <c r="BN1295" i="1"/>
  <c r="BN1287" i="1"/>
  <c r="BN1296" i="1"/>
  <c r="BN1288" i="1"/>
  <c r="BN1297" i="1"/>
  <c r="BN1289" i="1"/>
  <c r="BD1286" i="1"/>
  <c r="BD1289" i="1"/>
  <c r="BD1292" i="1"/>
  <c r="BD1293" i="1"/>
  <c r="BD1297" i="1"/>
  <c r="BA1293" i="1"/>
  <c r="BG1290" i="1"/>
  <c r="N1326" i="1"/>
  <c r="F1322" i="1"/>
  <c r="O1336" i="1"/>
  <c r="J1338" i="1"/>
  <c r="K1340" i="1"/>
  <c r="N1341" i="1"/>
  <c r="U1340" i="1"/>
  <c r="AC1343" i="1"/>
  <c r="V1344" i="1"/>
  <c r="Q1342" i="1"/>
  <c r="T1345" i="1"/>
  <c r="X1338" i="1"/>
  <c r="AA1336" i="1"/>
  <c r="BI1335" i="1"/>
  <c r="BK1336" i="1"/>
  <c r="AQ1341" i="1"/>
  <c r="AV1337" i="1"/>
  <c r="AO1334" i="1"/>
  <c r="AO1340" i="1"/>
  <c r="AO1345" i="1"/>
  <c r="BO1343" i="1"/>
  <c r="I1353" i="1"/>
  <c r="W1352" i="1"/>
  <c r="W1347" i="1"/>
  <c r="W1348" i="1"/>
  <c r="W1351" i="1"/>
  <c r="W1354" i="1"/>
  <c r="AH1351" i="1"/>
  <c r="AC1355" i="1"/>
  <c r="H1358" i="1"/>
  <c r="H1362" i="1"/>
  <c r="H1363" i="1"/>
  <c r="H1365" i="1"/>
  <c r="H1368" i="1"/>
  <c r="I1435" i="1"/>
  <c r="I1123" i="17" s="1"/>
  <c r="CA1123" i="17" s="1"/>
  <c r="I1430" i="1"/>
  <c r="I1440" i="1"/>
  <c r="I1432" i="1"/>
  <c r="I1433" i="1"/>
  <c r="I1434" i="1"/>
  <c r="I1437" i="1"/>
  <c r="I1431" i="1"/>
  <c r="I1439" i="1"/>
  <c r="I1441" i="1"/>
  <c r="I1438" i="1"/>
  <c r="O1281" i="1"/>
  <c r="AT1277" i="1"/>
  <c r="AF1276" i="1"/>
  <c r="AO1279" i="1"/>
  <c r="AE1279" i="1"/>
  <c r="AI1278" i="1"/>
  <c r="AP1281" i="1"/>
  <c r="S1278" i="1"/>
  <c r="BD1279" i="1"/>
  <c r="BJ1278" i="1"/>
  <c r="BL1285" i="1"/>
  <c r="BL1276" i="1"/>
  <c r="BI1282" i="1"/>
  <c r="BH1281" i="1"/>
  <c r="E1295" i="1"/>
  <c r="E1286" i="1"/>
  <c r="F1289" i="1"/>
  <c r="H1292" i="1"/>
  <c r="L1287" i="1"/>
  <c r="K1297" i="1"/>
  <c r="K1288" i="1"/>
  <c r="P1286" i="1"/>
  <c r="BO1293" i="1"/>
  <c r="BP1296" i="1"/>
  <c r="BP1288" i="1"/>
  <c r="AC1293" i="1"/>
  <c r="AE1287" i="1"/>
  <c r="AJ1293" i="1"/>
  <c r="AM1296" i="1"/>
  <c r="AM1286" i="1"/>
  <c r="AQ1292" i="1"/>
  <c r="AP1294" i="1"/>
  <c r="AO1296" i="1"/>
  <c r="AO1286" i="1"/>
  <c r="AR1288" i="1"/>
  <c r="AU1287" i="1"/>
  <c r="BI1293" i="1"/>
  <c r="AW1290" i="1"/>
  <c r="AZ1291" i="1"/>
  <c r="AY1296" i="1"/>
  <c r="BA1291" i="1"/>
  <c r="BB1292" i="1"/>
  <c r="BG1297" i="1"/>
  <c r="BG1289" i="1"/>
  <c r="R1294" i="1"/>
  <c r="V1296" i="1"/>
  <c r="W1290" i="1"/>
  <c r="K1328" i="1"/>
  <c r="N1333" i="1"/>
  <c r="N1325" i="1"/>
  <c r="H1330" i="1"/>
  <c r="J1336" i="1"/>
  <c r="K1338" i="1"/>
  <c r="N1337" i="1"/>
  <c r="U1339" i="1"/>
  <c r="AC1341" i="1"/>
  <c r="V1342" i="1"/>
  <c r="AD1340" i="1"/>
  <c r="Q1341" i="1"/>
  <c r="R1340" i="1"/>
  <c r="T1344" i="1"/>
  <c r="X1337" i="1"/>
  <c r="AZ1342" i="1"/>
  <c r="BI1344" i="1"/>
  <c r="AQ1338" i="1"/>
  <c r="BJ1334" i="1"/>
  <c r="BJ1337" i="1"/>
  <c r="BJ1340" i="1"/>
  <c r="BJ1343" i="1"/>
  <c r="AX1340" i="1"/>
  <c r="AX1334" i="1"/>
  <c r="AX1344" i="1"/>
  <c r="AX1336" i="1"/>
  <c r="AX1339" i="1"/>
  <c r="AI1343" i="1"/>
  <c r="BO1341" i="1"/>
  <c r="O1352" i="1"/>
  <c r="O1347" i="1"/>
  <c r="O1348" i="1"/>
  <c r="O1351" i="1"/>
  <c r="O1354" i="1"/>
  <c r="I1352" i="1"/>
  <c r="AA1346" i="1"/>
  <c r="AA1353" i="1"/>
  <c r="AA1357" i="1"/>
  <c r="AA1349" i="1"/>
  <c r="AR1356" i="1"/>
  <c r="AD1353" i="1"/>
  <c r="AD1351" i="1"/>
  <c r="AC1397" i="1"/>
  <c r="AC1401" i="1"/>
  <c r="AC1395" i="1"/>
  <c r="AC1403" i="1"/>
  <c r="AC1404" i="1"/>
  <c r="AJ1291" i="1"/>
  <c r="AP1293" i="1"/>
  <c r="AZ1290" i="1"/>
  <c r="AY1295" i="1"/>
  <c r="BA1290" i="1"/>
  <c r="BB1291" i="1"/>
  <c r="BG1296" i="1"/>
  <c r="BG1288" i="1"/>
  <c r="Q1293" i="1"/>
  <c r="R1293" i="1"/>
  <c r="V1295" i="1"/>
  <c r="K1327" i="1"/>
  <c r="N1332" i="1"/>
  <c r="N1324" i="1"/>
  <c r="J1329" i="1"/>
  <c r="H1329" i="1"/>
  <c r="F1331" i="1"/>
  <c r="G1332" i="1"/>
  <c r="F1339" i="1"/>
  <c r="J1344" i="1"/>
  <c r="J1335" i="1"/>
  <c r="K1337" i="1"/>
  <c r="N1335" i="1"/>
  <c r="U1338" i="1"/>
  <c r="AC1340" i="1"/>
  <c r="V1336" i="1"/>
  <c r="T1339" i="1"/>
  <c r="AA1334" i="1"/>
  <c r="AA1341" i="1"/>
  <c r="BI1337" i="1"/>
  <c r="BI1345" i="1"/>
  <c r="BI1339" i="1"/>
  <c r="BK1340" i="1"/>
  <c r="BK1342" i="1"/>
  <c r="BK1334" i="1"/>
  <c r="BK1344" i="1"/>
  <c r="AV1334" i="1"/>
  <c r="AV1342" i="1"/>
  <c r="AV1336" i="1"/>
  <c r="AV1344" i="1"/>
  <c r="AV1338" i="1"/>
  <c r="AK1336" i="1"/>
  <c r="AK1334" i="1"/>
  <c r="BC1343" i="1"/>
  <c r="AI1341" i="1"/>
  <c r="P1352" i="1"/>
  <c r="P1347" i="1"/>
  <c r="AF1355" i="1"/>
  <c r="AR1353" i="1"/>
  <c r="AN1356" i="1"/>
  <c r="AH1347" i="1"/>
  <c r="AH1352" i="1"/>
  <c r="AH1353" i="1"/>
  <c r="AH1346" i="1"/>
  <c r="AC1352" i="1"/>
  <c r="AC1346" i="1"/>
  <c r="AC1357" i="1"/>
  <c r="AC1347" i="1"/>
  <c r="AC1349" i="1"/>
  <c r="AC1353" i="1"/>
  <c r="AC1354" i="1"/>
  <c r="BK1347" i="1"/>
  <c r="BK1352" i="1"/>
  <c r="BK1353" i="1"/>
  <c r="N1359" i="1"/>
  <c r="N1364" i="1"/>
  <c r="N1365" i="1"/>
  <c r="U1404" i="1"/>
  <c r="AN1394" i="1"/>
  <c r="AN1395" i="1"/>
  <c r="AN1405" i="1"/>
  <c r="AN1399" i="1"/>
  <c r="AN1400" i="1"/>
  <c r="AN1403" i="1"/>
  <c r="AN1397" i="1"/>
  <c r="AN1401" i="1"/>
  <c r="AN1404" i="1"/>
  <c r="AF1410" i="1"/>
  <c r="AF1415" i="1"/>
  <c r="AF1407" i="1"/>
  <c r="AF1408" i="1"/>
  <c r="AF1409" i="1"/>
  <c r="AF1413" i="1"/>
  <c r="AF1406" i="1"/>
  <c r="AF1414" i="1"/>
  <c r="AF1416" i="1"/>
  <c r="AF1417" i="1"/>
  <c r="I1285" i="1"/>
  <c r="J1282" i="1"/>
  <c r="O1278" i="1"/>
  <c r="AC1285" i="1"/>
  <c r="AT1285" i="1"/>
  <c r="AT1275" i="1"/>
  <c r="AU1285" i="1"/>
  <c r="AF1283" i="1"/>
  <c r="AF1274" i="1"/>
  <c r="AO1275" i="1"/>
  <c r="AE1274" i="1"/>
  <c r="AI1274" i="1"/>
  <c r="AP1279" i="1"/>
  <c r="BD1274" i="1"/>
  <c r="BL1283" i="1"/>
  <c r="BL1274" i="1"/>
  <c r="BI1279" i="1"/>
  <c r="E1293" i="1"/>
  <c r="F1297" i="1"/>
  <c r="F1286" i="1"/>
  <c r="H1290" i="1"/>
  <c r="K1295" i="1"/>
  <c r="K1286" i="1"/>
  <c r="BO1291" i="1"/>
  <c r="BP1294" i="1"/>
  <c r="BP1286" i="1"/>
  <c r="AC1287" i="1"/>
  <c r="AF1292" i="1"/>
  <c r="AD1294" i="1"/>
  <c r="AD1286" i="1"/>
  <c r="AJ1290" i="1"/>
  <c r="AM1294" i="1"/>
  <c r="AI1297" i="1"/>
  <c r="AH1293" i="1"/>
  <c r="AL1291" i="1"/>
  <c r="AP1291" i="1"/>
  <c r="AO1294" i="1"/>
  <c r="AR1297" i="1"/>
  <c r="AU1295" i="1"/>
  <c r="X1296" i="1"/>
  <c r="BI1291" i="1"/>
  <c r="AZ1297" i="1"/>
  <c r="AY1293" i="1"/>
  <c r="BA1289" i="1"/>
  <c r="BB1288" i="1"/>
  <c r="BG1295" i="1"/>
  <c r="BG1287" i="1"/>
  <c r="Q1292" i="1"/>
  <c r="R1291" i="1"/>
  <c r="V1294" i="1"/>
  <c r="K1324" i="1"/>
  <c r="N1331" i="1"/>
  <c r="N1323" i="1"/>
  <c r="J1328" i="1"/>
  <c r="H1327" i="1"/>
  <c r="F1330" i="1"/>
  <c r="G1329" i="1"/>
  <c r="O1344" i="1"/>
  <c r="H1343" i="1"/>
  <c r="J1343" i="1"/>
  <c r="J1334" i="1"/>
  <c r="K1336" i="1"/>
  <c r="N1334" i="1"/>
  <c r="U1335" i="1"/>
  <c r="AC1339" i="1"/>
  <c r="V1334" i="1"/>
  <c r="AD1338" i="1"/>
  <c r="Q1337" i="1"/>
  <c r="R1338" i="1"/>
  <c r="T1336" i="1"/>
  <c r="S1343" i="1"/>
  <c r="Z1340" i="1"/>
  <c r="AA1344" i="1"/>
  <c r="AR1345" i="1"/>
  <c r="AZ1338" i="1"/>
  <c r="BI1342" i="1"/>
  <c r="AV1345" i="1"/>
  <c r="BJ1345" i="1"/>
  <c r="AM1338" i="1"/>
  <c r="AM1341" i="1"/>
  <c r="AI1335" i="1"/>
  <c r="BA1340" i="1"/>
  <c r="BA1336" i="1"/>
  <c r="BA1339" i="1"/>
  <c r="M1356" i="1"/>
  <c r="E1356" i="1"/>
  <c r="Q1354" i="1"/>
  <c r="AF1351" i="1"/>
  <c r="AR1350" i="1"/>
  <c r="W1356" i="1"/>
  <c r="AN1350" i="1"/>
  <c r="AW1354" i="1"/>
  <c r="AY1346" i="1"/>
  <c r="AY1357" i="1"/>
  <c r="AY1348" i="1"/>
  <c r="AY1349" i="1"/>
  <c r="AY1350" i="1"/>
  <c r="BL1353" i="1"/>
  <c r="BB1397" i="1"/>
  <c r="BB1401" i="1"/>
  <c r="BB1395" i="1"/>
  <c r="BB1396" i="1"/>
  <c r="BB1403" i="1"/>
  <c r="BB1404" i="1"/>
  <c r="E1292" i="1"/>
  <c r="P1296" i="1"/>
  <c r="AJ1289" i="1"/>
  <c r="AM1293" i="1"/>
  <c r="AI1293" i="1"/>
  <c r="AL1290" i="1"/>
  <c r="AP1290" i="1"/>
  <c r="AO1293" i="1"/>
  <c r="AR1296" i="1"/>
  <c r="AU1293" i="1"/>
  <c r="X1295" i="1"/>
  <c r="AY1292" i="1"/>
  <c r="BA1286" i="1"/>
  <c r="BG1294" i="1"/>
  <c r="BG1286" i="1"/>
  <c r="Q1291" i="1"/>
  <c r="R1290" i="1"/>
  <c r="V1293" i="1"/>
  <c r="N1330" i="1"/>
  <c r="N1322" i="1"/>
  <c r="H1326" i="1"/>
  <c r="U1334" i="1"/>
  <c r="AC1337" i="1"/>
  <c r="AD1345" i="1"/>
  <c r="AD1337" i="1"/>
  <c r="AF1344" i="1"/>
  <c r="R1336" i="1"/>
  <c r="T1335" i="1"/>
  <c r="AA1343" i="1"/>
  <c r="BI1341" i="1"/>
  <c r="BK1343" i="1"/>
  <c r="AQ1334" i="1"/>
  <c r="AQ1340" i="1"/>
  <c r="AQ1344" i="1"/>
  <c r="AV1343" i="1"/>
  <c r="BJ1344" i="1"/>
  <c r="AX1343" i="1"/>
  <c r="BC1335" i="1"/>
  <c r="BC1340" i="1"/>
  <c r="BO1340" i="1"/>
  <c r="BO1338" i="1"/>
  <c r="BO1339" i="1"/>
  <c r="BO1342" i="1"/>
  <c r="BO1334" i="1"/>
  <c r="BO1344" i="1"/>
  <c r="O1356" i="1"/>
  <c r="E1350" i="1"/>
  <c r="I1346" i="1"/>
  <c r="I1354" i="1"/>
  <c r="I1347" i="1"/>
  <c r="I1355" i="1"/>
  <c r="I1349" i="1"/>
  <c r="I1357" i="1"/>
  <c r="I1351" i="1"/>
  <c r="Q1351" i="1"/>
  <c r="W1355" i="1"/>
  <c r="U1400" i="1"/>
  <c r="U1396" i="1"/>
  <c r="U1405" i="1"/>
  <c r="U1401" i="1"/>
  <c r="U1394" i="1"/>
  <c r="U1395" i="1"/>
  <c r="U1397" i="1"/>
  <c r="U1398" i="1"/>
  <c r="U1399" i="1"/>
  <c r="U1402" i="1"/>
  <c r="AI1338" i="1"/>
  <c r="AI1337" i="1"/>
  <c r="AI1342" i="1"/>
  <c r="AI1345" i="1"/>
  <c r="AR1347" i="1"/>
  <c r="AR1351" i="1"/>
  <c r="AR1352" i="1"/>
  <c r="AR1354" i="1"/>
  <c r="AR1346" i="1"/>
  <c r="AN1346" i="1"/>
  <c r="AN1352" i="1"/>
  <c r="AN1353" i="1"/>
  <c r="AN1357" i="1"/>
  <c r="AN1348" i="1"/>
  <c r="AW1349" i="1"/>
  <c r="AW1352" i="1"/>
  <c r="AW1353" i="1"/>
  <c r="BL1346" i="1"/>
  <c r="BL1354" i="1"/>
  <c r="BL1347" i="1"/>
  <c r="BL1355" i="1"/>
  <c r="BL1348" i="1"/>
  <c r="BL1356" i="1"/>
  <c r="BL1349" i="1"/>
  <c r="BL1357" i="1"/>
  <c r="BL1350" i="1"/>
  <c r="BL1351" i="1"/>
  <c r="P1365" i="1"/>
  <c r="BC1397" i="1"/>
  <c r="BC1401" i="1"/>
  <c r="BC1395" i="1"/>
  <c r="BC1403" i="1"/>
  <c r="BC1404" i="1"/>
  <c r="BM1341" i="1"/>
  <c r="BM1334" i="1"/>
  <c r="BM1336" i="1"/>
  <c r="E1346" i="1"/>
  <c r="E1352" i="1"/>
  <c r="E1353" i="1"/>
  <c r="E1357" i="1"/>
  <c r="E1348" i="1"/>
  <c r="Q1347" i="1"/>
  <c r="Q1352" i="1"/>
  <c r="Q1353" i="1"/>
  <c r="Q1346" i="1"/>
  <c r="AF1352" i="1"/>
  <c r="AF1353" i="1"/>
  <c r="AF1354" i="1"/>
  <c r="AF1346" i="1"/>
  <c r="AF1356" i="1"/>
  <c r="AF1348" i="1"/>
  <c r="M1396" i="1"/>
  <c r="M1401" i="1"/>
  <c r="M1089" i="17" s="1"/>
  <c r="M1397" i="1"/>
  <c r="M1404" i="1"/>
  <c r="M1405" i="1"/>
  <c r="Y1394" i="1"/>
  <c r="Y1395" i="1"/>
  <c r="Y1405" i="1"/>
  <c r="Y1400" i="1"/>
  <c r="Y1403" i="1"/>
  <c r="Y1397" i="1"/>
  <c r="Y1399" i="1"/>
  <c r="Y1401" i="1"/>
  <c r="Y1404" i="1"/>
  <c r="I1277" i="1"/>
  <c r="AC1277" i="1"/>
  <c r="AT1280" i="1"/>
  <c r="AU1277" i="1"/>
  <c r="AF1279" i="1"/>
  <c r="AO1281" i="1"/>
  <c r="AE1282" i="1"/>
  <c r="AI1281" i="1"/>
  <c r="BD1282" i="1"/>
  <c r="BL1279" i="1"/>
  <c r="E1297" i="1"/>
  <c r="E1288" i="1"/>
  <c r="F1292" i="1"/>
  <c r="L1293" i="1"/>
  <c r="K1290" i="1"/>
  <c r="P1291" i="1"/>
  <c r="BM1290" i="1"/>
  <c r="AE1292" i="1"/>
  <c r="AJ1295" i="1"/>
  <c r="AJ1286" i="1"/>
  <c r="AM1288" i="1"/>
  <c r="AP1297" i="1"/>
  <c r="AP1286" i="1"/>
  <c r="AO1288" i="1"/>
  <c r="AR1291" i="1"/>
  <c r="AT1294" i="1"/>
  <c r="AU1290" i="1"/>
  <c r="X1288" i="1"/>
  <c r="AX1289" i="1"/>
  <c r="AY1287" i="1"/>
  <c r="BA1294" i="1"/>
  <c r="BB1296" i="1"/>
  <c r="BE1290" i="1"/>
  <c r="Q1296" i="1"/>
  <c r="Q1287" i="1"/>
  <c r="R1297" i="1"/>
  <c r="R1286" i="1"/>
  <c r="V1286" i="1"/>
  <c r="K1332" i="1"/>
  <c r="L1326" i="1"/>
  <c r="J1332" i="1"/>
  <c r="J1323" i="1"/>
  <c r="H1333" i="1"/>
  <c r="H1322" i="1"/>
  <c r="J1339" i="1"/>
  <c r="K1341" i="1"/>
  <c r="U1341" i="1"/>
  <c r="X1341" i="1"/>
  <c r="Z1344" i="1"/>
  <c r="Z1335" i="1"/>
  <c r="AA1337" i="1"/>
  <c r="AZ1340" i="1"/>
  <c r="AZ1339" i="1"/>
  <c r="BI1336" i="1"/>
  <c r="BK1338" i="1"/>
  <c r="AQ1345" i="1"/>
  <c r="AV1339" i="1"/>
  <c r="BJ1336" i="1"/>
  <c r="AX1338" i="1"/>
  <c r="AO1337" i="1"/>
  <c r="M1346" i="1"/>
  <c r="M1348" i="1"/>
  <c r="M1349" i="1"/>
  <c r="M1352" i="1"/>
  <c r="M1355" i="1"/>
  <c r="O1350" i="1"/>
  <c r="I1356" i="1"/>
  <c r="AA1351" i="1"/>
  <c r="AU1349" i="1"/>
  <c r="AU1352" i="1"/>
  <c r="AU1353" i="1"/>
  <c r="W1346" i="1"/>
  <c r="AH1354" i="1"/>
  <c r="Y1346" i="1"/>
  <c r="Y1351" i="1"/>
  <c r="Y1353" i="1"/>
  <c r="AC1356" i="1"/>
  <c r="H1360" i="1"/>
  <c r="BD1399" i="1"/>
  <c r="BD1402" i="1"/>
  <c r="BD1395" i="1"/>
  <c r="BD1398" i="1"/>
  <c r="BD1394" i="1"/>
  <c r="BD1397" i="1"/>
  <c r="BD1401" i="1"/>
  <c r="BD1403" i="1"/>
  <c r="BD1405" i="1"/>
  <c r="BO1394" i="1"/>
  <c r="BO1398" i="1"/>
  <c r="S1407" i="1"/>
  <c r="S1415" i="1"/>
  <c r="S1416" i="1"/>
  <c r="BF1345" i="1"/>
  <c r="BF1337" i="1"/>
  <c r="BH1341" i="1"/>
  <c r="AL1342" i="1"/>
  <c r="AS1336" i="1"/>
  <c r="F1350" i="1"/>
  <c r="G1347" i="1"/>
  <c r="H1351" i="1"/>
  <c r="L1351" i="1"/>
  <c r="R1347" i="1"/>
  <c r="S1348" i="1"/>
  <c r="AL1353" i="1"/>
  <c r="AT1348" i="1"/>
  <c r="U1357" i="1"/>
  <c r="AV1348" i="1"/>
  <c r="AE1357" i="1"/>
  <c r="AZ1352" i="1"/>
  <c r="AK1355" i="1"/>
  <c r="V1356" i="1"/>
  <c r="AI1353" i="1"/>
  <c r="BD1351" i="1"/>
  <c r="BC1346" i="1"/>
  <c r="BB1348" i="1"/>
  <c r="BH1357" i="1"/>
  <c r="BH1348" i="1"/>
  <c r="BE1352" i="1"/>
  <c r="BP1353" i="1"/>
  <c r="BJ1353" i="1"/>
  <c r="BI1351" i="1"/>
  <c r="BF1350" i="1"/>
  <c r="BN1356" i="1"/>
  <c r="BN1347" i="1"/>
  <c r="E1361" i="1"/>
  <c r="M1367" i="1"/>
  <c r="I1358" i="1"/>
  <c r="K1365" i="1"/>
  <c r="G1397" i="1"/>
  <c r="I1394" i="1"/>
  <c r="O1401" i="1"/>
  <c r="P1399" i="1"/>
  <c r="E1397" i="1"/>
  <c r="H1400" i="1"/>
  <c r="AA1398" i="1"/>
  <c r="Q1396" i="1"/>
  <c r="W1401" i="1"/>
  <c r="AR1404" i="1"/>
  <c r="AT1399" i="1"/>
  <c r="BE1401" i="1"/>
  <c r="AV1394" i="1"/>
  <c r="AV1395" i="1"/>
  <c r="AV1405" i="1"/>
  <c r="AV1399" i="1"/>
  <c r="AV1400" i="1"/>
  <c r="AV1403" i="1"/>
  <c r="AY1399" i="1"/>
  <c r="AP1404" i="1"/>
  <c r="AO1402" i="1"/>
  <c r="K1416" i="1"/>
  <c r="M1408" i="1"/>
  <c r="M1414" i="1"/>
  <c r="M1416" i="1"/>
  <c r="M1406" i="1"/>
  <c r="O1407" i="1"/>
  <c r="O1412" i="1"/>
  <c r="O1406" i="1"/>
  <c r="O1416" i="1"/>
  <c r="O1408" i="1"/>
  <c r="O1417" i="1"/>
  <c r="O1410" i="1"/>
  <c r="Y1415" i="1"/>
  <c r="V1432" i="1"/>
  <c r="V1430" i="1"/>
  <c r="V1441" i="1"/>
  <c r="V1431" i="1"/>
  <c r="V1433" i="1"/>
  <c r="V1434" i="1"/>
  <c r="V1436" i="1"/>
  <c r="V1437" i="1"/>
  <c r="V1438" i="1"/>
  <c r="V1439" i="1"/>
  <c r="AI1352" i="1"/>
  <c r="BH1356" i="1"/>
  <c r="BH1347" i="1"/>
  <c r="BE1351" i="1"/>
  <c r="BP1352" i="1"/>
  <c r="BJ1348" i="1"/>
  <c r="BI1350" i="1"/>
  <c r="BN1355" i="1"/>
  <c r="BN1346" i="1"/>
  <c r="E1360" i="1"/>
  <c r="M1365" i="1"/>
  <c r="O1366" i="1"/>
  <c r="J1368" i="1"/>
  <c r="G1394" i="1"/>
  <c r="O1398" i="1"/>
  <c r="P1395" i="1"/>
  <c r="H1399" i="1"/>
  <c r="S1400" i="1"/>
  <c r="W1397" i="1"/>
  <c r="X1396" i="1"/>
  <c r="X1402" i="1"/>
  <c r="X1398" i="1"/>
  <c r="X1400" i="1"/>
  <c r="AR1397" i="1"/>
  <c r="AT1397" i="1"/>
  <c r="BE1399" i="1"/>
  <c r="BF1404" i="1"/>
  <c r="AH1405" i="1"/>
  <c r="AP1397" i="1"/>
  <c r="AG1403" i="1"/>
  <c r="AO1400" i="1"/>
  <c r="AJ1394" i="1"/>
  <c r="AJ1395" i="1"/>
  <c r="AJ1404" i="1"/>
  <c r="AJ1398" i="1"/>
  <c r="AJ1399" i="1"/>
  <c r="AJ1401" i="1"/>
  <c r="K1411" i="1"/>
  <c r="V1414" i="1"/>
  <c r="Y1414" i="1"/>
  <c r="G1433" i="1"/>
  <c r="G1121" i="17" s="1"/>
  <c r="G1431" i="1"/>
  <c r="G1437" i="1"/>
  <c r="G1438" i="1"/>
  <c r="G1439" i="1"/>
  <c r="G1440" i="1"/>
  <c r="G1430" i="1"/>
  <c r="AU1343" i="1"/>
  <c r="BF1343" i="1"/>
  <c r="BH1338" i="1"/>
  <c r="H1348" i="1"/>
  <c r="L1349" i="1"/>
  <c r="AL1349" i="1"/>
  <c r="U1351" i="1"/>
  <c r="AE1351" i="1"/>
  <c r="AZ1350" i="1"/>
  <c r="AK1349" i="1"/>
  <c r="V1353" i="1"/>
  <c r="AS1353" i="1"/>
  <c r="X1352" i="1"/>
  <c r="AI1346" i="1"/>
  <c r="BD1348" i="1"/>
  <c r="BH1355" i="1"/>
  <c r="BH1346" i="1"/>
  <c r="BE1348" i="1"/>
  <c r="BP1351" i="1"/>
  <c r="BJ1346" i="1"/>
  <c r="BI1348" i="1"/>
  <c r="M1359" i="1"/>
  <c r="J1365" i="1"/>
  <c r="E1394" i="1"/>
  <c r="E1395" i="1"/>
  <c r="E1405" i="1"/>
  <c r="E1093" i="17" s="1"/>
  <c r="E1400" i="1"/>
  <c r="H1397" i="1"/>
  <c r="S1397" i="1"/>
  <c r="AA1396" i="1"/>
  <c r="AA1394" i="1"/>
  <c r="AA1400" i="1"/>
  <c r="Q1394" i="1"/>
  <c r="Q1397" i="1"/>
  <c r="Q1403" i="1"/>
  <c r="AY1396" i="1"/>
  <c r="AY1402" i="1"/>
  <c r="AY1395" i="1"/>
  <c r="AY1398" i="1"/>
  <c r="AY1400" i="1"/>
  <c r="AI1400" i="1"/>
  <c r="AI1401" i="1"/>
  <c r="BM1394" i="1"/>
  <c r="BM1404" i="1"/>
  <c r="BM1397" i="1"/>
  <c r="BM1398" i="1"/>
  <c r="BM1400" i="1"/>
  <c r="E1409" i="1"/>
  <c r="E1412" i="1"/>
  <c r="E1413" i="1"/>
  <c r="AH1431" i="1"/>
  <c r="AH1433" i="1"/>
  <c r="AH1434" i="1"/>
  <c r="AH1435" i="1"/>
  <c r="AH1438" i="1"/>
  <c r="AH1439" i="1"/>
  <c r="AH1430" i="1"/>
  <c r="AH1441" i="1"/>
  <c r="P1396" i="1"/>
  <c r="P1084" i="17" s="1"/>
  <c r="P1402" i="1"/>
  <c r="P1398" i="1"/>
  <c r="P1086" i="17" s="1"/>
  <c r="W1399" i="1"/>
  <c r="W1402" i="1"/>
  <c r="W1395" i="1"/>
  <c r="W1398" i="1"/>
  <c r="AR1398" i="1"/>
  <c r="AR1401" i="1"/>
  <c r="AR1405" i="1"/>
  <c r="AT1400" i="1"/>
  <c r="AT1398" i="1"/>
  <c r="AT1394" i="1"/>
  <c r="AT1403" i="1"/>
  <c r="AT1396" i="1"/>
  <c r="AT1405" i="1"/>
  <c r="BE1396" i="1"/>
  <c r="BE1402" i="1"/>
  <c r="BE1395" i="1"/>
  <c r="BE1398" i="1"/>
  <c r="BE1400" i="1"/>
  <c r="BF1398" i="1"/>
  <c r="BF1397" i="1"/>
  <c r="BF1401" i="1"/>
  <c r="BF1405" i="1"/>
  <c r="AP1398" i="1"/>
  <c r="AP1394" i="1"/>
  <c r="AP1401" i="1"/>
  <c r="AP1402" i="1"/>
  <c r="AP1405" i="1"/>
  <c r="AO1396" i="1"/>
  <c r="AO1401" i="1"/>
  <c r="AO1394" i="1"/>
  <c r="AO1395" i="1"/>
  <c r="AO1399" i="1"/>
  <c r="L1406" i="1"/>
  <c r="L1411" i="1"/>
  <c r="Y1411" i="1"/>
  <c r="Y1413" i="1"/>
  <c r="Y1406" i="1"/>
  <c r="Y1416" i="1"/>
  <c r="Y1407" i="1"/>
  <c r="Y1417" i="1"/>
  <c r="Y1408" i="1"/>
  <c r="Y1409" i="1"/>
  <c r="AJ1408" i="1"/>
  <c r="AJ1413" i="1"/>
  <c r="AJ1406" i="1"/>
  <c r="AJ1412" i="1"/>
  <c r="AJ1414" i="1"/>
  <c r="AJ1415" i="1"/>
  <c r="AJ1344" i="1"/>
  <c r="AU1341" i="1"/>
  <c r="BD1344" i="1"/>
  <c r="BH1336" i="1"/>
  <c r="AL1334" i="1"/>
  <c r="AS1341" i="1"/>
  <c r="G1355" i="1"/>
  <c r="H1355" i="1"/>
  <c r="H1346" i="1"/>
  <c r="S1355" i="1"/>
  <c r="AG1353" i="1"/>
  <c r="AT1355" i="1"/>
  <c r="U1349" i="1"/>
  <c r="AZ1346" i="1"/>
  <c r="AK1347" i="1"/>
  <c r="V1346" i="1"/>
  <c r="AS1348" i="1"/>
  <c r="BD1357" i="1"/>
  <c r="BC1356" i="1"/>
  <c r="BB1356" i="1"/>
  <c r="BH1353" i="1"/>
  <c r="BE1356" i="1"/>
  <c r="BE1346" i="1"/>
  <c r="BP1348" i="1"/>
  <c r="BN1352" i="1"/>
  <c r="E1368" i="1"/>
  <c r="F1366" i="1"/>
  <c r="J1360" i="1"/>
  <c r="O1403" i="1"/>
  <c r="O1395" i="1"/>
  <c r="H1405" i="1"/>
  <c r="AM1394" i="1"/>
  <c r="AM1401" i="1"/>
  <c r="BG1394" i="1"/>
  <c r="BG1402" i="1"/>
  <c r="AF1394" i="1"/>
  <c r="AF1401" i="1"/>
  <c r="K1412" i="1"/>
  <c r="K1409" i="1"/>
  <c r="K1413" i="1"/>
  <c r="K1415" i="1"/>
  <c r="K1407" i="1"/>
  <c r="K1417" i="1"/>
  <c r="I1406" i="1"/>
  <c r="I1407" i="1"/>
  <c r="V1412" i="1"/>
  <c r="V1411" i="1"/>
  <c r="V1406" i="1"/>
  <c r="V1415" i="1"/>
  <c r="V1407" i="1"/>
  <c r="V1416" i="1"/>
  <c r="V1408" i="1"/>
  <c r="V1417" i="1"/>
  <c r="V1409" i="1"/>
  <c r="AS1340" i="1"/>
  <c r="L1354" i="1"/>
  <c r="R1357" i="1"/>
  <c r="BD1356" i="1"/>
  <c r="BC1354" i="1"/>
  <c r="BB1353" i="1"/>
  <c r="BH1351" i="1"/>
  <c r="BI1356" i="1"/>
  <c r="BN1351" i="1"/>
  <c r="P1403" i="1"/>
  <c r="H1394" i="1"/>
  <c r="H1402" i="1"/>
  <c r="H1398" i="1"/>
  <c r="T1397" i="1"/>
  <c r="T1400" i="1"/>
  <c r="AT1404" i="1"/>
  <c r="AH1399" i="1"/>
  <c r="AH1402" i="1"/>
  <c r="AH1394" i="1"/>
  <c r="AH1395" i="1"/>
  <c r="AH1398" i="1"/>
  <c r="AG1400" i="1"/>
  <c r="AG1401" i="1"/>
  <c r="AG1394" i="1"/>
  <c r="AG1404" i="1"/>
  <c r="AG1395" i="1"/>
  <c r="AG1398" i="1"/>
  <c r="BJ1394" i="1"/>
  <c r="BJ1396" i="1"/>
  <c r="BJ1405" i="1"/>
  <c r="BL1395" i="1"/>
  <c r="BL1405" i="1"/>
  <c r="BL1394" i="1"/>
  <c r="BL1396" i="1"/>
  <c r="BL1403" i="1"/>
  <c r="M1413" i="1"/>
  <c r="O1413" i="1"/>
  <c r="N1411" i="1"/>
  <c r="N1414" i="1"/>
  <c r="N1407" i="1"/>
  <c r="N1417" i="1"/>
  <c r="N1408" i="1"/>
  <c r="N1410" i="1"/>
  <c r="AM1406" i="1"/>
  <c r="AM1412" i="1"/>
  <c r="AM1408" i="1"/>
  <c r="AM1410" i="1"/>
  <c r="AM1411" i="1"/>
  <c r="AM1413" i="1"/>
  <c r="AM1416" i="1"/>
  <c r="AM1417" i="1"/>
  <c r="G1422" i="1"/>
  <c r="G1429" i="1"/>
  <c r="G1419" i="1"/>
  <c r="G1420" i="1"/>
  <c r="G1421" i="1"/>
  <c r="G1425" i="1"/>
  <c r="G1427" i="1"/>
  <c r="G1428" i="1"/>
  <c r="BH1405" i="1"/>
  <c r="BH1396" i="1"/>
  <c r="AZ1396" i="1"/>
  <c r="AE1396" i="1"/>
  <c r="AK1398" i="1"/>
  <c r="BI1405" i="1"/>
  <c r="BI1396" i="1"/>
  <c r="J1409" i="1"/>
  <c r="T1406" i="1"/>
  <c r="W1409" i="1"/>
  <c r="X1406" i="1"/>
  <c r="AB1410" i="1"/>
  <c r="AR1412" i="1"/>
  <c r="AS1411" i="1"/>
  <c r="AG1414" i="1"/>
  <c r="AK1411" i="1"/>
  <c r="AU1415" i="1"/>
  <c r="AI1417" i="1"/>
  <c r="AQ1410" i="1"/>
  <c r="AQ1415" i="1"/>
  <c r="AL1413" i="1"/>
  <c r="BM1415" i="1"/>
  <c r="K1423" i="1"/>
  <c r="K1419" i="1"/>
  <c r="K1107" i="17" s="1"/>
  <c r="CC1107" i="17" s="1"/>
  <c r="K1429" i="1"/>
  <c r="K1421" i="1"/>
  <c r="K1422" i="1"/>
  <c r="K1425" i="1"/>
  <c r="K1426" i="1"/>
  <c r="F1441" i="1"/>
  <c r="X1434" i="1"/>
  <c r="X1431" i="1"/>
  <c r="X1440" i="1"/>
  <c r="X1432" i="1"/>
  <c r="X1441" i="1"/>
  <c r="X1433" i="1"/>
  <c r="X1435" i="1"/>
  <c r="X1436" i="1"/>
  <c r="X1437" i="1"/>
  <c r="AS1410" i="1"/>
  <c r="AU1413" i="1"/>
  <c r="AI1411" i="1"/>
  <c r="AI1410" i="1"/>
  <c r="AW1413" i="1"/>
  <c r="F1440" i="1"/>
  <c r="AN1430" i="1"/>
  <c r="AN1440" i="1"/>
  <c r="AN1441" i="1"/>
  <c r="Z1398" i="1"/>
  <c r="V1404" i="1"/>
  <c r="BH1403" i="1"/>
  <c r="BH1394" i="1"/>
  <c r="AD1401" i="1"/>
  <c r="AZ1404" i="1"/>
  <c r="AZ1394" i="1"/>
  <c r="AU1394" i="1"/>
  <c r="AW1401" i="1"/>
  <c r="AK1395" i="1"/>
  <c r="BN1402" i="1"/>
  <c r="BI1403" i="1"/>
  <c r="BI1394" i="1"/>
  <c r="F1413" i="1"/>
  <c r="G1409" i="1"/>
  <c r="J1417" i="1"/>
  <c r="J1407" i="1"/>
  <c r="AA1417" i="1"/>
  <c r="AD1414" i="1"/>
  <c r="W1417" i="1"/>
  <c r="W1407" i="1"/>
  <c r="AB1417" i="1"/>
  <c r="AB1408" i="1"/>
  <c r="AR1406" i="1"/>
  <c r="AS1409" i="1"/>
  <c r="AG1409" i="1"/>
  <c r="AT1417" i="1"/>
  <c r="AU1408" i="1"/>
  <c r="AI1415" i="1"/>
  <c r="AQ1414" i="1"/>
  <c r="AW1411" i="1"/>
  <c r="BA1411" i="1"/>
  <c r="BA1410" i="1"/>
  <c r="BA1413" i="1"/>
  <c r="AH1407" i="1"/>
  <c r="AH1413" i="1"/>
  <c r="AH1406" i="1"/>
  <c r="AH1416" i="1"/>
  <c r="AH1408" i="1"/>
  <c r="AH1409" i="1"/>
  <c r="AH1410" i="1"/>
  <c r="F1424" i="1"/>
  <c r="F1418" i="1"/>
  <c r="F1426" i="1"/>
  <c r="F1419" i="1"/>
  <c r="F1427" i="1"/>
  <c r="F1420" i="1"/>
  <c r="F1428" i="1"/>
  <c r="F1421" i="1"/>
  <c r="F1429" i="1"/>
  <c r="F1433" i="1"/>
  <c r="P1440" i="1"/>
  <c r="E1449" i="1"/>
  <c r="E1446" i="1"/>
  <c r="E1447" i="1"/>
  <c r="AW1400" i="1"/>
  <c r="AX1402" i="1"/>
  <c r="X1415" i="1"/>
  <c r="AS1408" i="1"/>
  <c r="AI1414" i="1"/>
  <c r="AL1406" i="1"/>
  <c r="AL1408" i="1"/>
  <c r="AL1410" i="1"/>
  <c r="AL1411" i="1"/>
  <c r="BG1413" i="1"/>
  <c r="BG1416" i="1"/>
  <c r="BK1411" i="1"/>
  <c r="BK1406" i="1"/>
  <c r="BK1407" i="1"/>
  <c r="BK1412" i="1"/>
  <c r="BM1412" i="1"/>
  <c r="BM1408" i="1"/>
  <c r="BM1417" i="1"/>
  <c r="BM1410" i="1"/>
  <c r="BM1411" i="1"/>
  <c r="BM1413" i="1"/>
  <c r="BM1414" i="1"/>
  <c r="AW1407" i="1"/>
  <c r="AW1414" i="1"/>
  <c r="F1436" i="1"/>
  <c r="F1432" i="1"/>
  <c r="F1434" i="1"/>
  <c r="F1122" i="17" s="1"/>
  <c r="F1435" i="1"/>
  <c r="F1437" i="1"/>
  <c r="F1439" i="1"/>
  <c r="P1436" i="1"/>
  <c r="P1431" i="1"/>
  <c r="P1441" i="1"/>
  <c r="P1432" i="1"/>
  <c r="P1120" i="17" s="1"/>
  <c r="P1433" i="1"/>
  <c r="P1434" i="1"/>
  <c r="P1435" i="1"/>
  <c r="P1437" i="1"/>
  <c r="AQ1430" i="1"/>
  <c r="AQ1431" i="1"/>
  <c r="AQ1438" i="1"/>
  <c r="AQ1439" i="1"/>
  <c r="BK1437" i="1"/>
  <c r="BK1438" i="1"/>
  <c r="BK1432" i="1"/>
  <c r="L1405" i="1"/>
  <c r="F1405" i="1"/>
  <c r="V1396" i="1"/>
  <c r="BH1398" i="1"/>
  <c r="AZ1399" i="1"/>
  <c r="AU1401" i="1"/>
  <c r="AW1396" i="1"/>
  <c r="AX1396" i="1"/>
  <c r="AE1403" i="1"/>
  <c r="AK1403" i="1"/>
  <c r="BN1396" i="1"/>
  <c r="BI1398" i="1"/>
  <c r="F1417" i="1"/>
  <c r="F1407" i="1"/>
  <c r="J1411" i="1"/>
  <c r="T1413" i="1"/>
  <c r="AD1407" i="1"/>
  <c r="W1411" i="1"/>
  <c r="R1409" i="1"/>
  <c r="X1412" i="1"/>
  <c r="AB1412" i="1"/>
  <c r="Q1413" i="1"/>
  <c r="AR1414" i="1"/>
  <c r="AS1413" i="1"/>
  <c r="AI1408" i="1"/>
  <c r="AQ1407" i="1"/>
  <c r="BA1409" i="1"/>
  <c r="AL1417" i="1"/>
  <c r="BF1406" i="1"/>
  <c r="BF1410" i="1"/>
  <c r="K1420" i="1"/>
  <c r="K1433" i="1"/>
  <c r="K1430" i="1"/>
  <c r="K1431" i="1"/>
  <c r="K1432" i="1"/>
  <c r="K1437" i="1"/>
  <c r="K1438" i="1"/>
  <c r="K1439" i="1"/>
  <c r="X1438" i="1"/>
  <c r="F1049" i="1"/>
  <c r="F1051" i="1"/>
  <c r="F1052" i="1"/>
  <c r="F1046" i="1"/>
  <c r="F1047" i="1"/>
  <c r="F1048" i="1"/>
  <c r="F1050" i="1"/>
  <c r="F1053" i="1"/>
  <c r="F1054" i="1"/>
  <c r="F1055" i="1"/>
  <c r="AX1414" i="1"/>
  <c r="BC1413" i="1"/>
  <c r="BH1413" i="1"/>
  <c r="AP1411" i="1"/>
  <c r="BI1407" i="1"/>
  <c r="BL1414" i="1"/>
  <c r="BL1406" i="1"/>
  <c r="BP1410" i="1"/>
  <c r="H1418" i="1"/>
  <c r="I1421" i="1"/>
  <c r="O1420" i="1"/>
  <c r="L1426" i="1"/>
  <c r="M1438" i="1"/>
  <c r="L1438" i="1"/>
  <c r="L1430" i="1"/>
  <c r="N1431" i="1"/>
  <c r="N1119" i="17" s="1"/>
  <c r="J1436" i="1"/>
  <c r="E1434" i="1"/>
  <c r="AD1437" i="1"/>
  <c r="AS1432" i="1"/>
  <c r="AT1441" i="1"/>
  <c r="AT1433" i="1"/>
  <c r="Q1434" i="1"/>
  <c r="U1432" i="1"/>
  <c r="AE1434" i="1"/>
  <c r="AB1432" i="1"/>
  <c r="AK1434" i="1"/>
  <c r="AL1439" i="1"/>
  <c r="AL1430" i="1"/>
  <c r="AP1432" i="1"/>
  <c r="AU1437" i="1"/>
  <c r="Y1437" i="1"/>
  <c r="BN1439" i="1"/>
  <c r="BN1431" i="1"/>
  <c r="BP1435" i="1"/>
  <c r="BJ1437" i="1"/>
  <c r="AX1435" i="1"/>
  <c r="AX1432" i="1"/>
  <c r="BB1436" i="1"/>
  <c r="AZ1438" i="1"/>
  <c r="BA1435" i="1"/>
  <c r="H1451" i="1"/>
  <c r="I1453" i="1"/>
  <c r="M1055" i="1"/>
  <c r="T1057" i="1"/>
  <c r="AK1046" i="1"/>
  <c r="AK1054" i="1"/>
  <c r="AK1048" i="1"/>
  <c r="AK1056" i="1"/>
  <c r="AK1049" i="1"/>
  <c r="AK1057" i="1"/>
  <c r="AK1050" i="1"/>
  <c r="AK1052" i="1"/>
  <c r="BM1055" i="1"/>
  <c r="E1066" i="1"/>
  <c r="I1063" i="1"/>
  <c r="I1069" i="1"/>
  <c r="I1059" i="1"/>
  <c r="I1061" i="1"/>
  <c r="I1062" i="1"/>
  <c r="I1064" i="1"/>
  <c r="I1065" i="1"/>
  <c r="BC1412" i="1"/>
  <c r="BE1414" i="1"/>
  <c r="BH1412" i="1"/>
  <c r="AP1410" i="1"/>
  <c r="BJ1414" i="1"/>
  <c r="BN1415" i="1"/>
  <c r="BO1412" i="1"/>
  <c r="BP1409" i="1"/>
  <c r="I1420" i="1"/>
  <c r="O1419" i="1"/>
  <c r="L1425" i="1"/>
  <c r="P1424" i="1"/>
  <c r="M1437" i="1"/>
  <c r="M1125" i="17" s="1"/>
  <c r="E1433" i="1"/>
  <c r="AI1436" i="1"/>
  <c r="W1438" i="1"/>
  <c r="AT1440" i="1"/>
  <c r="AT1432" i="1"/>
  <c r="AC1437" i="1"/>
  <c r="Q1432" i="1"/>
  <c r="U1431" i="1"/>
  <c r="AE1433" i="1"/>
  <c r="AG1430" i="1"/>
  <c r="AK1441" i="1"/>
  <c r="AK1433" i="1"/>
  <c r="AP1430" i="1"/>
  <c r="AO1437" i="1"/>
  <c r="AU1434" i="1"/>
  <c r="BN1438" i="1"/>
  <c r="BN1430" i="1"/>
  <c r="BP1433" i="1"/>
  <c r="BE1430" i="1"/>
  <c r="BE1437" i="1"/>
  <c r="BG1439" i="1"/>
  <c r="BA1433" i="1"/>
  <c r="BI1432" i="1"/>
  <c r="BI1440" i="1"/>
  <c r="BI1433" i="1"/>
  <c r="BI1441" i="1"/>
  <c r="H1449" i="1"/>
  <c r="I1446" i="1"/>
  <c r="I1445" i="1"/>
  <c r="I1447" i="1"/>
  <c r="F1443" i="1"/>
  <c r="F1449" i="1"/>
  <c r="F1450" i="1"/>
  <c r="J1442" i="1"/>
  <c r="J1448" i="1"/>
  <c r="J1449" i="1"/>
  <c r="M1054" i="1"/>
  <c r="R1046" i="1"/>
  <c r="R1053" i="1"/>
  <c r="W1052" i="1"/>
  <c r="W1047" i="1"/>
  <c r="W1055" i="1"/>
  <c r="W1048" i="1"/>
  <c r="W1056" i="1"/>
  <c r="Z1046" i="1"/>
  <c r="Z1053" i="1"/>
  <c r="AH1055" i="1"/>
  <c r="AH1046" i="1"/>
  <c r="AH1047" i="1"/>
  <c r="AH1049" i="1"/>
  <c r="AH1053" i="1"/>
  <c r="BD1050" i="1"/>
  <c r="BD1046" i="1"/>
  <c r="BD1049" i="1"/>
  <c r="BD1051" i="1"/>
  <c r="BD1053" i="1"/>
  <c r="BD1056" i="1"/>
  <c r="BM1053" i="1"/>
  <c r="R1062" i="1"/>
  <c r="R1063" i="1"/>
  <c r="R1065" i="1"/>
  <c r="BP1408" i="1"/>
  <c r="I1429" i="1"/>
  <c r="I1419" i="1"/>
  <c r="M1431" i="1"/>
  <c r="O1438" i="1"/>
  <c r="AT1439" i="1"/>
  <c r="AT1431" i="1"/>
  <c r="AE1432" i="1"/>
  <c r="AK1440" i="1"/>
  <c r="AK1432" i="1"/>
  <c r="AO1435" i="1"/>
  <c r="AU1432" i="1"/>
  <c r="BP1432" i="1"/>
  <c r="BJ1433" i="1"/>
  <c r="BG1437" i="1"/>
  <c r="BB1434" i="1"/>
  <c r="AZ1433" i="1"/>
  <c r="BA1432" i="1"/>
  <c r="BI1438" i="1"/>
  <c r="BH1436" i="1"/>
  <c r="BH1441" i="1"/>
  <c r="H1444" i="1"/>
  <c r="L1442" i="1"/>
  <c r="L1448" i="1"/>
  <c r="L1449" i="1"/>
  <c r="I1451" i="1"/>
  <c r="F1453" i="1"/>
  <c r="E1057" i="1"/>
  <c r="M1052" i="1"/>
  <c r="T1046" i="1"/>
  <c r="T1050" i="1"/>
  <c r="T1053" i="1"/>
  <c r="T1054" i="1"/>
  <c r="E1062" i="1"/>
  <c r="E1065" i="1"/>
  <c r="E1058" i="1"/>
  <c r="E1067" i="1"/>
  <c r="E1059" i="1"/>
  <c r="E1068" i="1"/>
  <c r="E1060" i="1"/>
  <c r="E1069" i="1"/>
  <c r="E1061" i="1"/>
  <c r="E1063" i="1"/>
  <c r="AG1058" i="1"/>
  <c r="AG1059" i="1"/>
  <c r="AG1061" i="1"/>
  <c r="AG1065" i="1"/>
  <c r="AG1069" i="1"/>
  <c r="BE1410" i="1"/>
  <c r="AP1408" i="1"/>
  <c r="BJ1410" i="1"/>
  <c r="P1422" i="1"/>
  <c r="L1435" i="1"/>
  <c r="O1437" i="1"/>
  <c r="E1441" i="1"/>
  <c r="E1431" i="1"/>
  <c r="AT1438" i="1"/>
  <c r="AT1430" i="1"/>
  <c r="AE1441" i="1"/>
  <c r="AE1431" i="1"/>
  <c r="AF1437" i="1"/>
  <c r="AJ1437" i="1"/>
  <c r="AK1439" i="1"/>
  <c r="AL1436" i="1"/>
  <c r="AP1440" i="1"/>
  <c r="AA1440" i="1"/>
  <c r="AU1431" i="1"/>
  <c r="Y1433" i="1"/>
  <c r="BN1436" i="1"/>
  <c r="BP1441" i="1"/>
  <c r="BP1430" i="1"/>
  <c r="BJ1432" i="1"/>
  <c r="BG1436" i="1"/>
  <c r="AY1430" i="1"/>
  <c r="AY1439" i="1"/>
  <c r="BI1437" i="1"/>
  <c r="I1450" i="1"/>
  <c r="F1452" i="1"/>
  <c r="P1447" i="1"/>
  <c r="O1448" i="1"/>
  <c r="O1446" i="1"/>
  <c r="O1447" i="1"/>
  <c r="E1054" i="1"/>
  <c r="M1051" i="1"/>
  <c r="L1056" i="1"/>
  <c r="W1054" i="1"/>
  <c r="AB1055" i="1"/>
  <c r="BM1046" i="1"/>
  <c r="BM1054" i="1"/>
  <c r="BM1048" i="1"/>
  <c r="BM1056" i="1"/>
  <c r="BM1049" i="1"/>
  <c r="BM1057" i="1"/>
  <c r="BM1050" i="1"/>
  <c r="BM1051" i="1"/>
  <c r="BM1052" i="1"/>
  <c r="F1068" i="1"/>
  <c r="V977" i="1"/>
  <c r="V975" i="1"/>
  <c r="V976" i="1"/>
  <c r="V981" i="1"/>
  <c r="V984" i="1"/>
  <c r="BL974" i="1"/>
  <c r="BL982" i="1"/>
  <c r="BL975" i="1"/>
  <c r="BL983" i="1"/>
  <c r="BL976" i="1"/>
  <c r="BL984" i="1"/>
  <c r="BL977" i="1"/>
  <c r="BL985" i="1"/>
  <c r="BL978" i="1"/>
  <c r="BL979" i="1"/>
  <c r="BL980" i="1"/>
  <c r="BL981" i="1"/>
  <c r="BA1436" i="1"/>
  <c r="BA1438" i="1"/>
  <c r="BA1440" i="1"/>
  <c r="H1448" i="1"/>
  <c r="H1136" i="17" s="1"/>
  <c r="H1446" i="1"/>
  <c r="H1447" i="1"/>
  <c r="E1053" i="1"/>
  <c r="M1050" i="1"/>
  <c r="L1053" i="1"/>
  <c r="AB1050" i="1"/>
  <c r="F1066" i="1"/>
  <c r="BE1408" i="1"/>
  <c r="BJ1408" i="1"/>
  <c r="BL1417" i="1"/>
  <c r="I1425" i="1"/>
  <c r="O1427" i="1"/>
  <c r="P1428" i="1"/>
  <c r="L1441" i="1"/>
  <c r="AI1440" i="1"/>
  <c r="BP1438" i="1"/>
  <c r="BB1432" i="1"/>
  <c r="BB1440" i="1"/>
  <c r="BB1433" i="1"/>
  <c r="AZ1431" i="1"/>
  <c r="AZ1436" i="1"/>
  <c r="AZ1437" i="1"/>
  <c r="AW1435" i="1"/>
  <c r="AW1434" i="1"/>
  <c r="AW1437" i="1"/>
  <c r="BI1435" i="1"/>
  <c r="BH1440" i="1"/>
  <c r="I1448" i="1"/>
  <c r="F1447" i="1"/>
  <c r="W1051" i="1"/>
  <c r="X1049" i="1"/>
  <c r="X1056" i="1"/>
  <c r="X1047" i="1"/>
  <c r="X1048" i="1"/>
  <c r="S1050" i="1"/>
  <c r="S1049" i="1"/>
  <c r="S1054" i="1"/>
  <c r="S1057" i="1"/>
  <c r="AG1048" i="1"/>
  <c r="AG1056" i="1"/>
  <c r="AG1051" i="1"/>
  <c r="AG1052" i="1"/>
  <c r="AG1046" i="1"/>
  <c r="AG1054" i="1"/>
  <c r="AK1053" i="1"/>
  <c r="E1051" i="1"/>
  <c r="E1049" i="1"/>
  <c r="E1050" i="1"/>
  <c r="M1049" i="1"/>
  <c r="M1053" i="1"/>
  <c r="M1047" i="1"/>
  <c r="M1056" i="1"/>
  <c r="M1048" i="1"/>
  <c r="L1046" i="1"/>
  <c r="L1048" i="1"/>
  <c r="L1051" i="1"/>
  <c r="AD1046" i="1"/>
  <c r="AD1050" i="1"/>
  <c r="AD1053" i="1"/>
  <c r="AB1049" i="1"/>
  <c r="AB1048" i="1"/>
  <c r="AB1051" i="1"/>
  <c r="AB1053" i="1"/>
  <c r="AB1054" i="1"/>
  <c r="AB1046" i="1"/>
  <c r="AB1056" i="1"/>
  <c r="M1059" i="1"/>
  <c r="M1065" i="1"/>
  <c r="M1067" i="1"/>
  <c r="F1062" i="1"/>
  <c r="F1058" i="1"/>
  <c r="F1067" i="1"/>
  <c r="F1060" i="1"/>
  <c r="F1069" i="1"/>
  <c r="F1061" i="1"/>
  <c r="F1063" i="1"/>
  <c r="F1064" i="1"/>
  <c r="F1065" i="1"/>
  <c r="O977" i="1"/>
  <c r="O979" i="1"/>
  <c r="O981" i="1"/>
  <c r="O983" i="1"/>
  <c r="O984" i="1"/>
  <c r="O975" i="1"/>
  <c r="O976" i="1"/>
  <c r="V1051" i="1"/>
  <c r="Q1055" i="1"/>
  <c r="Y1053" i="1"/>
  <c r="AI1053" i="1"/>
  <c r="AU1049" i="1"/>
  <c r="AW1047" i="1"/>
  <c r="AX1056" i="1"/>
  <c r="BB1055" i="1"/>
  <c r="BF1056" i="1"/>
  <c r="AO1053" i="1"/>
  <c r="BE1047" i="1"/>
  <c r="BK1048" i="1"/>
  <c r="BA1049" i="1"/>
  <c r="AL1047" i="1"/>
  <c r="AS1057" i="1"/>
  <c r="AS1048" i="1"/>
  <c r="BN1051" i="1"/>
  <c r="G1062" i="1"/>
  <c r="N1064" i="1"/>
  <c r="P1066" i="1"/>
  <c r="P1058" i="1"/>
  <c r="L1060" i="1"/>
  <c r="O1066" i="1"/>
  <c r="K1068" i="1"/>
  <c r="K1060" i="1"/>
  <c r="Q1066" i="1"/>
  <c r="S1065" i="1"/>
  <c r="T1062" i="1"/>
  <c r="AJ1060" i="1"/>
  <c r="AC1067" i="1"/>
  <c r="AC1059" i="1"/>
  <c r="AM1063" i="1"/>
  <c r="AR1060" i="1"/>
  <c r="AY1061" i="1"/>
  <c r="U1060" i="1"/>
  <c r="AZ1058" i="1"/>
  <c r="AK1063" i="1"/>
  <c r="AP1068" i="1"/>
  <c r="AP1059" i="1"/>
  <c r="AD1060" i="1"/>
  <c r="V1067" i="1"/>
  <c r="X1065" i="1"/>
  <c r="AS1064" i="1"/>
  <c r="Y1062" i="1"/>
  <c r="Y1064" i="1"/>
  <c r="AQ1062" i="1"/>
  <c r="AF1060" i="1"/>
  <c r="AF1064" i="1"/>
  <c r="AF1065" i="1"/>
  <c r="BN1068" i="1"/>
  <c r="BI1061" i="1"/>
  <c r="BH1064" i="1"/>
  <c r="BJ1064" i="1"/>
  <c r="BJ1058" i="1"/>
  <c r="BJ1069" i="1"/>
  <c r="BJ1060" i="1"/>
  <c r="BM1061" i="1"/>
  <c r="BO1060" i="1"/>
  <c r="BO1066" i="1"/>
  <c r="BO1067" i="1"/>
  <c r="O1076" i="1"/>
  <c r="O1077" i="1"/>
  <c r="T981" i="1"/>
  <c r="AK974" i="1"/>
  <c r="AK981" i="1"/>
  <c r="AM1061" i="1"/>
  <c r="V1065" i="1"/>
  <c r="X1064" i="1"/>
  <c r="AS1063" i="1"/>
  <c r="Z1060" i="1"/>
  <c r="Z1064" i="1"/>
  <c r="Z1065" i="1"/>
  <c r="AA1062" i="1"/>
  <c r="AA1059" i="1"/>
  <c r="AA1068" i="1"/>
  <c r="AA1060" i="1"/>
  <c r="AA1069" i="1"/>
  <c r="BN1067" i="1"/>
  <c r="BD1060" i="1"/>
  <c r="BD1058" i="1"/>
  <c r="BD1059" i="1"/>
  <c r="BI1060" i="1"/>
  <c r="BH1063" i="1"/>
  <c r="P1371" i="1"/>
  <c r="P1373" i="1"/>
  <c r="P1375" i="1"/>
  <c r="P1376" i="1"/>
  <c r="P1377" i="1"/>
  <c r="P1381" i="1"/>
  <c r="E988" i="1"/>
  <c r="E995" i="1"/>
  <c r="T1370" i="1"/>
  <c r="T1371" i="1"/>
  <c r="T1377" i="1"/>
  <c r="T1379" i="1"/>
  <c r="T1381" i="1"/>
  <c r="BJ1375" i="1"/>
  <c r="BJ1370" i="1"/>
  <c r="BJ1379" i="1"/>
  <c r="BJ1371" i="1"/>
  <c r="BJ1380" i="1"/>
  <c r="BJ1372" i="1"/>
  <c r="BJ1381" i="1"/>
  <c r="BJ1373" i="1"/>
  <c r="BJ1374" i="1"/>
  <c r="BJ1376" i="1"/>
  <c r="BJ1377" i="1"/>
  <c r="G1053" i="1"/>
  <c r="P1052" i="1"/>
  <c r="N1049" i="1"/>
  <c r="K1050" i="1"/>
  <c r="V1057" i="1"/>
  <c r="V1049" i="1"/>
  <c r="Q1052" i="1"/>
  <c r="Y1049" i="1"/>
  <c r="AI1051" i="1"/>
  <c r="AQ1055" i="1"/>
  <c r="AQ1046" i="1"/>
  <c r="AX1052" i="1"/>
  <c r="BB1053" i="1"/>
  <c r="BF1048" i="1"/>
  <c r="AO1048" i="1"/>
  <c r="AM1056" i="1"/>
  <c r="BG1050" i="1"/>
  <c r="AS1055" i="1"/>
  <c r="AS1046" i="1"/>
  <c r="BO1053" i="1"/>
  <c r="G1059" i="1"/>
  <c r="N1059" i="1"/>
  <c r="P1064" i="1"/>
  <c r="S1060" i="1"/>
  <c r="AJ1068" i="1"/>
  <c r="AJ1058" i="1"/>
  <c r="AM1060" i="1"/>
  <c r="AK1069" i="1"/>
  <c r="AO1067" i="1"/>
  <c r="V1062" i="1"/>
  <c r="X1059" i="1"/>
  <c r="AS1062" i="1"/>
  <c r="AW1060" i="1"/>
  <c r="Z1067" i="1"/>
  <c r="AA1067" i="1"/>
  <c r="W1064" i="1"/>
  <c r="W1063" i="1"/>
  <c r="W1065" i="1"/>
  <c r="BN1065" i="1"/>
  <c r="BI1069" i="1"/>
  <c r="BI1059" i="1"/>
  <c r="BH1061" i="1"/>
  <c r="BJ1068" i="1"/>
  <c r="BK1065" i="1"/>
  <c r="BG1064" i="1"/>
  <c r="BG1060" i="1"/>
  <c r="BG1062" i="1"/>
  <c r="BG1063" i="1"/>
  <c r="BG1065" i="1"/>
  <c r="J1071" i="1"/>
  <c r="J1079" i="1"/>
  <c r="J1073" i="1"/>
  <c r="J1081" i="1"/>
  <c r="J1074" i="1"/>
  <c r="J1075" i="1"/>
  <c r="K1075" i="1"/>
  <c r="K1072" i="1"/>
  <c r="K1074" i="1"/>
  <c r="K1077" i="1"/>
  <c r="K1079" i="1"/>
  <c r="L978" i="1"/>
  <c r="AO983" i="1"/>
  <c r="O987" i="1"/>
  <c r="O988" i="1"/>
  <c r="O991" i="1"/>
  <c r="O993" i="1"/>
  <c r="O994" i="1"/>
  <c r="O996" i="1"/>
  <c r="M992" i="1"/>
  <c r="M993" i="1"/>
  <c r="M994" i="1"/>
  <c r="M996" i="1"/>
  <c r="M997" i="1"/>
  <c r="BL1437" i="1"/>
  <c r="G1052" i="1"/>
  <c r="P1049" i="1"/>
  <c r="K1048" i="1"/>
  <c r="V1056" i="1"/>
  <c r="Q1051" i="1"/>
  <c r="Y1048" i="1"/>
  <c r="AI1050" i="1"/>
  <c r="AJ1052" i="1"/>
  <c r="AU1057" i="1"/>
  <c r="AW1057" i="1"/>
  <c r="AR1054" i="1"/>
  <c r="AV1053" i="1"/>
  <c r="AX1050" i="1"/>
  <c r="BB1049" i="1"/>
  <c r="BF1046" i="1"/>
  <c r="AO1047" i="1"/>
  <c r="N1058" i="1"/>
  <c r="P1063" i="1"/>
  <c r="S1059" i="1"/>
  <c r="AC1064" i="1"/>
  <c r="AM1069" i="1"/>
  <c r="AM1059" i="1"/>
  <c r="AZ1067" i="1"/>
  <c r="AO1060" i="1"/>
  <c r="V1061" i="1"/>
  <c r="X1058" i="1"/>
  <c r="AS1061" i="1"/>
  <c r="AQ1060" i="1"/>
  <c r="AQ1065" i="1"/>
  <c r="AQ1067" i="1"/>
  <c r="Z1066" i="1"/>
  <c r="AA1066" i="1"/>
  <c r="BI1068" i="1"/>
  <c r="BK1062" i="1"/>
  <c r="BM1063" i="1"/>
  <c r="BM1067" i="1"/>
  <c r="BM1068" i="1"/>
  <c r="M1079" i="1"/>
  <c r="AA984" i="1"/>
  <c r="AA982" i="1"/>
  <c r="AM977" i="1"/>
  <c r="AM976" i="1"/>
  <c r="AM980" i="1"/>
  <c r="AM981" i="1"/>
  <c r="AM983" i="1"/>
  <c r="V987" i="1"/>
  <c r="V993" i="1"/>
  <c r="V996" i="1"/>
  <c r="BA1057" i="1"/>
  <c r="P1062" i="1"/>
  <c r="AM1068" i="1"/>
  <c r="AM1058" i="1"/>
  <c r="AZ1066" i="1"/>
  <c r="V1059" i="1"/>
  <c r="BN1060" i="1"/>
  <c r="BN1061" i="1"/>
  <c r="BN1062" i="1"/>
  <c r="BI1063" i="1"/>
  <c r="BI1064" i="1"/>
  <c r="BH1062" i="1"/>
  <c r="BH1059" i="1"/>
  <c r="BH1068" i="1"/>
  <c r="BH1060" i="1"/>
  <c r="BH1069" i="1"/>
  <c r="L979" i="1"/>
  <c r="L981" i="1"/>
  <c r="L982" i="1"/>
  <c r="Q982" i="1"/>
  <c r="AZ976" i="1"/>
  <c r="AZ974" i="1"/>
  <c r="AZ982" i="1"/>
  <c r="AZ983" i="1"/>
  <c r="AU976" i="1"/>
  <c r="AU978" i="1"/>
  <c r="AU981" i="1"/>
  <c r="AU985" i="1"/>
  <c r="AO978" i="1"/>
  <c r="AO974" i="1"/>
  <c r="AO985" i="1"/>
  <c r="AO976" i="1"/>
  <c r="AO977" i="1"/>
  <c r="AO979" i="1"/>
  <c r="AO980" i="1"/>
  <c r="AO981" i="1"/>
  <c r="BK1371" i="1"/>
  <c r="BK1370" i="1"/>
  <c r="BK1373" i="1"/>
  <c r="BK1374" i="1"/>
  <c r="BK1377" i="1"/>
  <c r="BK1379" i="1"/>
  <c r="BK1380" i="1"/>
  <c r="BK1381" i="1"/>
  <c r="AS1060" i="1"/>
  <c r="AS1059" i="1"/>
  <c r="AS1069" i="1"/>
  <c r="G1075" i="1"/>
  <c r="G1074" i="1"/>
  <c r="M1072" i="1"/>
  <c r="M1070" i="1"/>
  <c r="M1076" i="1"/>
  <c r="M1077" i="1"/>
  <c r="M1078" i="1"/>
  <c r="AJ978" i="1"/>
  <c r="AJ976" i="1"/>
  <c r="AJ977" i="1"/>
  <c r="AJ980" i="1"/>
  <c r="AJ981" i="1"/>
  <c r="AJ984" i="1"/>
  <c r="J992" i="1"/>
  <c r="J991" i="1"/>
  <c r="J993" i="1"/>
  <c r="J996" i="1"/>
  <c r="U1051" i="1"/>
  <c r="AO1056" i="1"/>
  <c r="BI1052" i="1"/>
  <c r="AM1049" i="1"/>
  <c r="AY1047" i="1"/>
  <c r="BE1051" i="1"/>
  <c r="BK1053" i="1"/>
  <c r="BA1052" i="1"/>
  <c r="AL1052" i="1"/>
  <c r="AS1051" i="1"/>
  <c r="BP1048" i="1"/>
  <c r="G1065" i="1"/>
  <c r="N1066" i="1"/>
  <c r="P1068" i="1"/>
  <c r="L1065" i="1"/>
  <c r="S1068" i="1"/>
  <c r="T1066" i="1"/>
  <c r="AU1060" i="1"/>
  <c r="AC1069" i="1"/>
  <c r="AM1066" i="1"/>
  <c r="AY1063" i="1"/>
  <c r="AZ1064" i="1"/>
  <c r="AD1063" i="1"/>
  <c r="X1067" i="1"/>
  <c r="AS1066" i="1"/>
  <c r="AF1059" i="1"/>
  <c r="Z1061" i="1"/>
  <c r="AA1063" i="1"/>
  <c r="BD1066" i="1"/>
  <c r="BI1065" i="1"/>
  <c r="BH1066" i="1"/>
  <c r="BM1065" i="1"/>
  <c r="M978" i="1"/>
  <c r="M976" i="1"/>
  <c r="M985" i="1"/>
  <c r="M977" i="1"/>
  <c r="M979" i="1"/>
  <c r="M980" i="1"/>
  <c r="M981" i="1"/>
  <c r="AH979" i="1"/>
  <c r="AH977" i="1"/>
  <c r="AH978" i="1"/>
  <c r="AH985" i="1"/>
  <c r="AC979" i="1"/>
  <c r="AC981" i="1"/>
  <c r="AC985" i="1"/>
  <c r="S1376" i="1"/>
  <c r="S1377" i="1"/>
  <c r="S1380" i="1"/>
  <c r="AH1371" i="1"/>
  <c r="AH1370" i="1"/>
  <c r="AH1372" i="1"/>
  <c r="AH1375" i="1"/>
  <c r="AH1377" i="1"/>
  <c r="AH1378" i="1"/>
  <c r="R986" i="1"/>
  <c r="R988" i="1"/>
  <c r="R990" i="1"/>
  <c r="R991" i="1"/>
  <c r="R992" i="1"/>
  <c r="R996" i="1"/>
  <c r="R997" i="1"/>
  <c r="AF979" i="1"/>
  <c r="AP974" i="1"/>
  <c r="AS981" i="1"/>
  <c r="AE981" i="1"/>
  <c r="BK981" i="1"/>
  <c r="BF974" i="1"/>
  <c r="BP981" i="1"/>
  <c r="G997" i="1"/>
  <c r="G986" i="1"/>
  <c r="P996" i="1"/>
  <c r="U1380" i="1"/>
  <c r="Z1371" i="1"/>
  <c r="AC1380" i="1"/>
  <c r="BL1380" i="1"/>
  <c r="BM1378" i="1"/>
  <c r="BO1380" i="1"/>
  <c r="AY1374" i="1"/>
  <c r="BB1381" i="1"/>
  <c r="AT991" i="1"/>
  <c r="F980" i="1"/>
  <c r="AB982" i="1"/>
  <c r="BP979" i="1"/>
  <c r="O1379" i="1"/>
  <c r="L996" i="1"/>
  <c r="N988" i="1"/>
  <c r="P994" i="1"/>
  <c r="U1379" i="1"/>
  <c r="R1370" i="1"/>
  <c r="AJ1372" i="1"/>
  <c r="AS1380" i="1"/>
  <c r="AR1380" i="1"/>
  <c r="Z1381" i="1"/>
  <c r="Z1370" i="1"/>
  <c r="AC1378" i="1"/>
  <c r="BL1379" i="1"/>
  <c r="BM1377" i="1"/>
  <c r="AZ1377" i="1"/>
  <c r="BO1378" i="1"/>
  <c r="AY1371" i="1"/>
  <c r="BB1380" i="1"/>
  <c r="BH1378" i="1"/>
  <c r="W993" i="1"/>
  <c r="AA988" i="1"/>
  <c r="AL994" i="1"/>
  <c r="AT990" i="1"/>
  <c r="BA993" i="1"/>
  <c r="AK993" i="1"/>
  <c r="AE993" i="1"/>
  <c r="AM991" i="1"/>
  <c r="BB986" i="1"/>
  <c r="AV988" i="1"/>
  <c r="BG997" i="1"/>
  <c r="BL994" i="1"/>
  <c r="BI991" i="1"/>
  <c r="BD995" i="1"/>
  <c r="AV1069" i="1"/>
  <c r="AV1058" i="1"/>
  <c r="BL1068" i="1"/>
  <c r="BL1060" i="1"/>
  <c r="BE1065" i="1"/>
  <c r="BB1066" i="1"/>
  <c r="F1074" i="1"/>
  <c r="I1071" i="1"/>
  <c r="N1079" i="1"/>
  <c r="N1070" i="1"/>
  <c r="F979" i="1"/>
  <c r="K981" i="1"/>
  <c r="G981" i="1"/>
  <c r="N984" i="1"/>
  <c r="AL982" i="1"/>
  <c r="AB981" i="1"/>
  <c r="AQ981" i="1"/>
  <c r="AP983" i="1"/>
  <c r="BM984" i="1"/>
  <c r="BP977" i="1"/>
  <c r="V1374" i="1"/>
  <c r="AI1378" i="1"/>
  <c r="AN1380" i="1"/>
  <c r="U1373" i="1"/>
  <c r="AS1370" i="1"/>
  <c r="AL1380" i="1"/>
  <c r="AR1377" i="1"/>
  <c r="BL1378" i="1"/>
  <c r="AZ1376" i="1"/>
  <c r="BO1372" i="1"/>
  <c r="AW1373" i="1"/>
  <c r="BB1379" i="1"/>
  <c r="Q992" i="1"/>
  <c r="W989" i="1"/>
  <c r="AL993" i="1"/>
  <c r="AO997" i="1"/>
  <c r="AT988" i="1"/>
  <c r="AH987" i="1"/>
  <c r="AC995" i="1"/>
  <c r="AV986" i="1"/>
  <c r="BG995" i="1"/>
  <c r="BD993" i="1"/>
  <c r="BL1067" i="1"/>
  <c r="BE1064" i="1"/>
  <c r="BB1065" i="1"/>
  <c r="F975" i="1"/>
  <c r="G979" i="1"/>
  <c r="N982" i="1"/>
  <c r="AL981" i="1"/>
  <c r="AB979" i="1"/>
  <c r="BM977" i="1"/>
  <c r="BP976" i="1"/>
  <c r="AI1376" i="1"/>
  <c r="U1371" i="1"/>
  <c r="AR1375" i="1"/>
  <c r="BL1377" i="1"/>
  <c r="BB1377" i="1"/>
  <c r="Y995" i="1"/>
  <c r="AL988" i="1"/>
  <c r="AC994" i="1"/>
  <c r="BG993" i="1"/>
  <c r="BD992" i="1"/>
  <c r="H984" i="1"/>
  <c r="G978" i="1"/>
  <c r="N981" i="1"/>
  <c r="AL974" i="1"/>
  <c r="AB974" i="1"/>
  <c r="AP980" i="1"/>
  <c r="BF984" i="1"/>
  <c r="BM976" i="1"/>
  <c r="BP974" i="1"/>
  <c r="O1373" i="1"/>
  <c r="G992" i="1"/>
  <c r="AI1375" i="1"/>
  <c r="U1370" i="1"/>
  <c r="AO1370" i="1"/>
  <c r="AR1372" i="1"/>
  <c r="BG1378" i="1"/>
  <c r="BL1375" i="1"/>
  <c r="AX1377" i="1"/>
  <c r="BF1378" i="1"/>
  <c r="BB1373" i="1"/>
  <c r="Z994" i="1"/>
  <c r="AJ996" i="1"/>
  <c r="BE1061" i="1"/>
  <c r="H982" i="1"/>
  <c r="BG1376" i="1"/>
  <c r="BL1373" i="1"/>
  <c r="AX1373" i="1"/>
  <c r="BE1381" i="1"/>
  <c r="BF1376" i="1"/>
  <c r="BB1372" i="1"/>
  <c r="AD993" i="1"/>
  <c r="AJ993" i="1"/>
  <c r="AQ993" i="1"/>
  <c r="AC990" i="1"/>
  <c r="BB994" i="1"/>
  <c r="AV997" i="1"/>
  <c r="BG990" i="1"/>
  <c r="BN996" i="1"/>
  <c r="R980" i="1"/>
  <c r="R978" i="1"/>
  <c r="R979" i="1"/>
  <c r="R981" i="1"/>
  <c r="AX977" i="1"/>
  <c r="AX975" i="1"/>
  <c r="AX976" i="1"/>
  <c r="AX979" i="1"/>
  <c r="AX980" i="1"/>
  <c r="AX981" i="1"/>
  <c r="AX983" i="1"/>
  <c r="AG978" i="1"/>
  <c r="AG976" i="1"/>
  <c r="AG977" i="1"/>
  <c r="AG979" i="1"/>
  <c r="AG980" i="1"/>
  <c r="AG981" i="1"/>
  <c r="AG984" i="1"/>
  <c r="AV982" i="1"/>
  <c r="BH976" i="1"/>
  <c r="BH984" i="1"/>
  <c r="AY976" i="1"/>
  <c r="AY974" i="1"/>
  <c r="AY983" i="1"/>
  <c r="AY975" i="1"/>
  <c r="AY985" i="1"/>
  <c r="AY977" i="1"/>
  <c r="AY978" i="1"/>
  <c r="AY979" i="1"/>
  <c r="AY980" i="1"/>
  <c r="AD976" i="1"/>
  <c r="AD975" i="1"/>
  <c r="AD977" i="1"/>
  <c r="AD978" i="1"/>
  <c r="AD979" i="1"/>
  <c r="AD981" i="1"/>
  <c r="AD982" i="1"/>
  <c r="AP987" i="1"/>
  <c r="AP995" i="1"/>
  <c r="AP991" i="1"/>
  <c r="AP993" i="1"/>
  <c r="W978" i="1"/>
  <c r="W975" i="1"/>
  <c r="W976" i="1"/>
  <c r="W977" i="1"/>
  <c r="W981" i="1"/>
  <c r="W982" i="1"/>
  <c r="W983" i="1"/>
  <c r="N1370" i="1"/>
  <c r="N1371" i="1"/>
  <c r="N1380" i="1"/>
  <c r="N1372" i="1"/>
  <c r="N1381" i="1"/>
  <c r="N1373" i="1"/>
  <c r="N1374" i="1"/>
  <c r="N1375" i="1"/>
  <c r="N1377" i="1"/>
  <c r="N1376" i="1"/>
  <c r="E979" i="1"/>
  <c r="E978" i="1"/>
  <c r="E981" i="1"/>
  <c r="E985" i="1"/>
  <c r="X977" i="1"/>
  <c r="X975" i="1"/>
  <c r="X976" i="1"/>
  <c r="X981" i="1"/>
  <c r="X983" i="1"/>
  <c r="X984" i="1"/>
  <c r="W985" i="1"/>
  <c r="AA978" i="1"/>
  <c r="AA974" i="1"/>
  <c r="AA985" i="1"/>
  <c r="AA976" i="1"/>
  <c r="AA977" i="1"/>
  <c r="AA979" i="1"/>
  <c r="AA980" i="1"/>
  <c r="AA981" i="1"/>
  <c r="AE1370" i="1"/>
  <c r="AE1372" i="1"/>
  <c r="AE1373" i="1"/>
  <c r="AE1374" i="1"/>
  <c r="AE1375" i="1"/>
  <c r="AE1376" i="1"/>
  <c r="AE1380" i="1"/>
  <c r="AE1377" i="1"/>
  <c r="BC977" i="1"/>
  <c r="BC974" i="1"/>
  <c r="BC984" i="1"/>
  <c r="BC975" i="1"/>
  <c r="BC976" i="1"/>
  <c r="BC979" i="1"/>
  <c r="BC980" i="1"/>
  <c r="BC981" i="1"/>
  <c r="J974" i="1"/>
  <c r="J980" i="1"/>
  <c r="J981" i="1"/>
  <c r="AB987" i="1"/>
  <c r="AB991" i="1"/>
  <c r="AB993" i="1"/>
  <c r="AB986" i="1"/>
  <c r="AB990" i="1"/>
  <c r="AB992" i="1"/>
  <c r="AB994" i="1"/>
  <c r="W984" i="1"/>
  <c r="BC983" i="1"/>
  <c r="BO981" i="1"/>
  <c r="BO975" i="1"/>
  <c r="BO978" i="1"/>
  <c r="BN980" i="1"/>
  <c r="BN976" i="1"/>
  <c r="BN979" i="1"/>
  <c r="BN981" i="1"/>
  <c r="BN984" i="1"/>
  <c r="AF1376" i="1"/>
  <c r="AF1372" i="1"/>
  <c r="AF1375" i="1"/>
  <c r="AF1377" i="1"/>
  <c r="AF1380" i="1"/>
  <c r="AV1371" i="1"/>
  <c r="AV1379" i="1"/>
  <c r="U987" i="1"/>
  <c r="U986" i="1"/>
  <c r="U992" i="1"/>
  <c r="U994" i="1"/>
  <c r="U988" i="1"/>
  <c r="U993" i="1"/>
  <c r="U996" i="1"/>
  <c r="AK1376" i="1"/>
  <c r="AK1370" i="1"/>
  <c r="AK1381" i="1"/>
  <c r="AK1372" i="1"/>
  <c r="AK1373" i="1"/>
  <c r="AK1374" i="1"/>
  <c r="AK1375" i="1"/>
  <c r="AK1377" i="1"/>
  <c r="AK1378" i="1"/>
  <c r="AV980" i="1"/>
  <c r="AV974" i="1"/>
  <c r="AV983" i="1"/>
  <c r="AV975" i="1"/>
  <c r="AV984" i="1"/>
  <c r="AV976" i="1"/>
  <c r="AV985" i="1"/>
  <c r="AV977" i="1"/>
  <c r="AV978" i="1"/>
  <c r="AV979" i="1"/>
  <c r="W974" i="1"/>
  <c r="BC982" i="1"/>
  <c r="BB980" i="1"/>
  <c r="BB978" i="1"/>
  <c r="BB979" i="1"/>
  <c r="BB981" i="1"/>
  <c r="AW978" i="1"/>
  <c r="AW977" i="1"/>
  <c r="AW980" i="1"/>
  <c r="AW981" i="1"/>
  <c r="AW984" i="1"/>
  <c r="AW985" i="1"/>
  <c r="AY982" i="1"/>
  <c r="AK1380" i="1"/>
  <c r="AF990" i="1"/>
  <c r="AF987" i="1"/>
  <c r="AF996" i="1"/>
  <c r="AF988" i="1"/>
  <c r="AF997" i="1"/>
  <c r="AF989" i="1"/>
  <c r="AF992" i="1"/>
  <c r="BM987" i="1"/>
  <c r="BM993" i="1"/>
  <c r="BM995" i="1"/>
  <c r="K974" i="1"/>
  <c r="H974" i="1"/>
  <c r="L985" i="1"/>
  <c r="L976" i="1"/>
  <c r="G985" i="1"/>
  <c r="G977" i="1"/>
  <c r="Y982" i="1"/>
  <c r="Q981" i="1"/>
  <c r="V983" i="1"/>
  <c r="AT985" i="1"/>
  <c r="AZ981" i="1"/>
  <c r="AM984" i="1"/>
  <c r="AM974" i="1"/>
  <c r="AB978" i="1"/>
  <c r="AF978" i="1"/>
  <c r="AC978" i="1"/>
  <c r="BA982" i="1"/>
  <c r="AI974" i="1"/>
  <c r="Z978" i="1"/>
  <c r="AS978" i="1"/>
  <c r="AU977" i="1"/>
  <c r="AE979" i="1"/>
  <c r="AO984" i="1"/>
  <c r="AO975" i="1"/>
  <c r="BK979" i="1"/>
  <c r="BF981" i="1"/>
  <c r="BE981" i="1"/>
  <c r="BI981" i="1"/>
  <c r="BG981" i="1"/>
  <c r="BM985" i="1"/>
  <c r="BM974" i="1"/>
  <c r="BD974" i="1"/>
  <c r="E993" i="1"/>
  <c r="M991" i="1"/>
  <c r="P993" i="1"/>
  <c r="AI1373" i="1"/>
  <c r="AG1376" i="1"/>
  <c r="AN1378" i="1"/>
  <c r="T1376" i="1"/>
  <c r="AA1372" i="1"/>
  <c r="AP1375" i="1"/>
  <c r="AS1378" i="1"/>
  <c r="AO1381" i="1"/>
  <c r="W1381" i="1"/>
  <c r="W1373" i="1"/>
  <c r="BG1374" i="1"/>
  <c r="BN1378" i="1"/>
  <c r="BP1377" i="1"/>
  <c r="AZ1374" i="1"/>
  <c r="AY1373" i="1"/>
  <c r="AY1372" i="1"/>
  <c r="BE1377" i="1"/>
  <c r="T989" i="1"/>
  <c r="T993" i="1"/>
  <c r="V989" i="1"/>
  <c r="Z989" i="1"/>
  <c r="Z995" i="1"/>
  <c r="Z986" i="1"/>
  <c r="Z988" i="1"/>
  <c r="S993" i="1"/>
  <c r="AL992" i="1"/>
  <c r="AU997" i="1"/>
  <c r="AW997" i="1"/>
  <c r="AR986" i="1"/>
  <c r="AR997" i="1"/>
  <c r="BL987" i="1"/>
  <c r="E994" i="1"/>
  <c r="BN1379" i="1"/>
  <c r="BJ987" i="1"/>
  <c r="BJ992" i="1"/>
  <c r="BJ993" i="1"/>
  <c r="BJ994" i="1"/>
  <c r="BJ986" i="1"/>
  <c r="BJ997" i="1"/>
  <c r="I981" i="1"/>
  <c r="L984" i="1"/>
  <c r="L975" i="1"/>
  <c r="G984" i="1"/>
  <c r="G976" i="1"/>
  <c r="Y981" i="1"/>
  <c r="Q974" i="1"/>
  <c r="AT981" i="1"/>
  <c r="AZ977" i="1"/>
  <c r="AR982" i="1"/>
  <c r="AF976" i="1"/>
  <c r="BA981" i="1"/>
  <c r="Z976" i="1"/>
  <c r="AU975" i="1"/>
  <c r="AE975" i="1"/>
  <c r="BK977" i="1"/>
  <c r="BE979" i="1"/>
  <c r="BG980" i="1"/>
  <c r="L988" i="1"/>
  <c r="O986" i="1"/>
  <c r="E992" i="1"/>
  <c r="G996" i="1"/>
  <c r="G987" i="1"/>
  <c r="M990" i="1"/>
  <c r="P991" i="1"/>
  <c r="AD1379" i="1"/>
  <c r="AI1381" i="1"/>
  <c r="AI1372" i="1"/>
  <c r="AG1375" i="1"/>
  <c r="AN1377" i="1"/>
  <c r="S1372" i="1"/>
  <c r="T1375" i="1"/>
  <c r="U1378" i="1"/>
  <c r="R1381" i="1"/>
  <c r="AA1381" i="1"/>
  <c r="AA1370" i="1"/>
  <c r="AP1374" i="1"/>
  <c r="AS1377" i="1"/>
  <c r="AO1378" i="1"/>
  <c r="W1380" i="1"/>
  <c r="W1372" i="1"/>
  <c r="AT1380" i="1"/>
  <c r="BG1370" i="1"/>
  <c r="BL1374" i="1"/>
  <c r="BN1377" i="1"/>
  <c r="BP1376" i="1"/>
  <c r="AY1380" i="1"/>
  <c r="BC1379" i="1"/>
  <c r="BE1376" i="1"/>
  <c r="BF1377" i="1"/>
  <c r="Q994" i="1"/>
  <c r="X993" i="1"/>
  <c r="X991" i="1"/>
  <c r="S990" i="1"/>
  <c r="AL990" i="1"/>
  <c r="AD990" i="1"/>
  <c r="AD989" i="1"/>
  <c r="AD992" i="1"/>
  <c r="AD994" i="1"/>
  <c r="AO991" i="1"/>
  <c r="AO996" i="1"/>
  <c r="AO986" i="1"/>
  <c r="AU995" i="1"/>
  <c r="AE990" i="1"/>
  <c r="AE987" i="1"/>
  <c r="AE996" i="1"/>
  <c r="AE988" i="1"/>
  <c r="AE997" i="1"/>
  <c r="AE989" i="1"/>
  <c r="AE992" i="1"/>
  <c r="BO986" i="1"/>
  <c r="BO993" i="1"/>
  <c r="BO994" i="1"/>
  <c r="BO997" i="1"/>
  <c r="AW990" i="1"/>
  <c r="AW991" i="1"/>
  <c r="AW993" i="1"/>
  <c r="AW986" i="1"/>
  <c r="AW995" i="1"/>
  <c r="L983" i="1"/>
  <c r="L974" i="1"/>
  <c r="G983" i="1"/>
  <c r="G975" i="1"/>
  <c r="Y980" i="1"/>
  <c r="V979" i="1"/>
  <c r="AT978" i="1"/>
  <c r="AZ975" i="1"/>
  <c r="AH981" i="1"/>
  <c r="AM982" i="1"/>
  <c r="AR981" i="1"/>
  <c r="AF975" i="1"/>
  <c r="AP981" i="1"/>
  <c r="BA974" i="1"/>
  <c r="Z985" i="1"/>
  <c r="Z975" i="1"/>
  <c r="AU974" i="1"/>
  <c r="AE974" i="1"/>
  <c r="BK976" i="1"/>
  <c r="BF977" i="1"/>
  <c r="BE976" i="1"/>
  <c r="BG979" i="1"/>
  <c r="BM982" i="1"/>
  <c r="E991" i="1"/>
  <c r="M989" i="1"/>
  <c r="P988" i="1"/>
  <c r="I996" i="1"/>
  <c r="AD1377" i="1"/>
  <c r="AI1380" i="1"/>
  <c r="AI1371" i="1"/>
  <c r="AG1373" i="1"/>
  <c r="AN1375" i="1"/>
  <c r="T1374" i="1"/>
  <c r="U1377" i="1"/>
  <c r="R1378" i="1"/>
  <c r="AP1373" i="1"/>
  <c r="AS1376" i="1"/>
  <c r="AO1377" i="1"/>
  <c r="W1379" i="1"/>
  <c r="W1371" i="1"/>
  <c r="AT1377" i="1"/>
  <c r="Y1378" i="1"/>
  <c r="BN1374" i="1"/>
  <c r="BP1375" i="1"/>
  <c r="AZ1371" i="1"/>
  <c r="AZ1375" i="1"/>
  <c r="AX1374" i="1"/>
  <c r="AX1375" i="1"/>
  <c r="BC1377" i="1"/>
  <c r="V990" i="1"/>
  <c r="V988" i="1"/>
  <c r="V991" i="1"/>
  <c r="V995" i="1"/>
  <c r="AA997" i="1"/>
  <c r="AW994" i="1"/>
  <c r="AF995" i="1"/>
  <c r="BL990" i="1"/>
  <c r="BL988" i="1"/>
  <c r="BL997" i="1"/>
  <c r="BL989" i="1"/>
  <c r="BL991" i="1"/>
  <c r="BL993" i="1"/>
  <c r="BG982" i="1"/>
  <c r="AU986" i="1"/>
  <c r="AU994" i="1"/>
  <c r="AU988" i="1"/>
  <c r="AU996" i="1"/>
  <c r="AU990" i="1"/>
  <c r="G982" i="1"/>
  <c r="G974" i="1"/>
  <c r="BK985" i="1"/>
  <c r="BK974" i="1"/>
  <c r="BE974" i="1"/>
  <c r="BG977" i="1"/>
  <c r="BM981" i="1"/>
  <c r="BP984" i="1"/>
  <c r="BD984" i="1"/>
  <c r="O1377" i="1"/>
  <c r="P1378" i="1"/>
  <c r="K996" i="1"/>
  <c r="E990" i="1"/>
  <c r="M988" i="1"/>
  <c r="P986" i="1"/>
  <c r="AD1376" i="1"/>
  <c r="AI1379" i="1"/>
  <c r="AI1370" i="1"/>
  <c r="AG1370" i="1"/>
  <c r="AN1372" i="1"/>
  <c r="T1373" i="1"/>
  <c r="U1376" i="1"/>
  <c r="R1377" i="1"/>
  <c r="AA1378" i="1"/>
  <c r="AH1380" i="1"/>
  <c r="AP1371" i="1"/>
  <c r="AS1373" i="1"/>
  <c r="AO1376" i="1"/>
  <c r="W1378" i="1"/>
  <c r="W1370" i="1"/>
  <c r="Z1377" i="1"/>
  <c r="Y1377" i="1"/>
  <c r="BL1381" i="1"/>
  <c r="BL1372" i="1"/>
  <c r="BN1373" i="1"/>
  <c r="BD1373" i="1"/>
  <c r="AX1381" i="1"/>
  <c r="AY1378" i="1"/>
  <c r="BC1376" i="1"/>
  <c r="BH1371" i="1"/>
  <c r="BH1376" i="1"/>
  <c r="Z996" i="1"/>
  <c r="AU992" i="1"/>
  <c r="AW992" i="1"/>
  <c r="AF994" i="1"/>
  <c r="BJ996" i="1"/>
  <c r="K1040" i="1"/>
  <c r="K1040" i="17" s="1"/>
  <c r="CC1040" i="17" s="1"/>
  <c r="K1041" i="1"/>
  <c r="K1041" i="17" s="1"/>
  <c r="CC1041" i="17" s="1"/>
  <c r="AS1379" i="1"/>
  <c r="AA986" i="1"/>
  <c r="AA989" i="1"/>
  <c r="AA991" i="1"/>
  <c r="AA993" i="1"/>
  <c r="AF983" i="1"/>
  <c r="Z983" i="1"/>
  <c r="AU983" i="1"/>
  <c r="BG985" i="1"/>
  <c r="BG976" i="1"/>
  <c r="BM980" i="1"/>
  <c r="BD982" i="1"/>
  <c r="K993" i="1"/>
  <c r="E997" i="1"/>
  <c r="E989" i="1"/>
  <c r="AN1370" i="1"/>
  <c r="AS1372" i="1"/>
  <c r="AO1375" i="1"/>
  <c r="BN1372" i="1"/>
  <c r="AX1380" i="1"/>
  <c r="BC1375" i="1"/>
  <c r="Q987" i="1"/>
  <c r="Q986" i="1"/>
  <c r="Q991" i="1"/>
  <c r="Q993" i="1"/>
  <c r="AA992" i="1"/>
  <c r="S992" i="1"/>
  <c r="S991" i="1"/>
  <c r="S995" i="1"/>
  <c r="S987" i="1"/>
  <c r="S997" i="1"/>
  <c r="AL987" i="1"/>
  <c r="AL995" i="1"/>
  <c r="AL989" i="1"/>
  <c r="AL997" i="1"/>
  <c r="AL991" i="1"/>
  <c r="AU991" i="1"/>
  <c r="AW989" i="1"/>
  <c r="AY987" i="1"/>
  <c r="AY995" i="1"/>
  <c r="AE995" i="1"/>
  <c r="AF993" i="1"/>
  <c r="BL996" i="1"/>
  <c r="BJ991" i="1"/>
  <c r="H979" i="1"/>
  <c r="L980" i="1"/>
  <c r="AZ985" i="1"/>
  <c r="AM979" i="1"/>
  <c r="AF981" i="1"/>
  <c r="AI981" i="1"/>
  <c r="Z982" i="1"/>
  <c r="AU982" i="1"/>
  <c r="AE982" i="1"/>
  <c r="BK982" i="1"/>
  <c r="BG984" i="1"/>
  <c r="BG975" i="1"/>
  <c r="BM979" i="1"/>
  <c r="BD981" i="1"/>
  <c r="K991" i="1"/>
  <c r="E996" i="1"/>
  <c r="E987" i="1"/>
  <c r="AI1377" i="1"/>
  <c r="AG1381" i="1"/>
  <c r="U1372" i="1"/>
  <c r="AP1379" i="1"/>
  <c r="AS1381" i="1"/>
  <c r="AS1371" i="1"/>
  <c r="AO1373" i="1"/>
  <c r="BG1377" i="1"/>
  <c r="BN1381" i="1"/>
  <c r="BN1371" i="1"/>
  <c r="AZ1378" i="1"/>
  <c r="AX1379" i="1"/>
  <c r="BE1370" i="1"/>
  <c r="BE1373" i="1"/>
  <c r="BF1371" i="1"/>
  <c r="BF1375" i="1"/>
  <c r="BK1375" i="1"/>
  <c r="BK1372" i="1"/>
  <c r="BK1378" i="1"/>
  <c r="V997" i="1"/>
  <c r="Z993" i="1"/>
  <c r="AA990" i="1"/>
  <c r="AL996" i="1"/>
  <c r="AD997" i="1"/>
  <c r="AO995" i="1"/>
  <c r="AU989" i="1"/>
  <c r="AW988" i="1"/>
  <c r="AE994" i="1"/>
  <c r="AF991" i="1"/>
  <c r="BL995" i="1"/>
  <c r="BJ989" i="1"/>
  <c r="F1380" i="1"/>
  <c r="BB1375" i="1"/>
  <c r="R989" i="1"/>
  <c r="W991" i="1"/>
  <c r="BA989" i="1"/>
  <c r="AK994" i="1"/>
  <c r="AQ995" i="1"/>
  <c r="AC997" i="1"/>
  <c r="AC987" i="1"/>
  <c r="BB997" i="1"/>
  <c r="BB987" i="1"/>
  <c r="BG996" i="1"/>
  <c r="BG988" i="1"/>
  <c r="F1377" i="1"/>
  <c r="F1372" i="1"/>
  <c r="BA997" i="1"/>
  <c r="BA986" i="1"/>
  <c r="AV993" i="1"/>
  <c r="BG994" i="1"/>
  <c r="BG986" i="1"/>
  <c r="BN992" i="1"/>
  <c r="AC993" i="1"/>
  <c r="BB993" i="1"/>
  <c r="AV992" i="1"/>
  <c r="J1389" i="1"/>
  <c r="J1041" i="17" s="1"/>
  <c r="CB1041" i="17" s="1"/>
  <c r="R993" i="1"/>
  <c r="AT993" i="1"/>
  <c r="BA994" i="1"/>
  <c r="AC992" i="1"/>
  <c r="BB992" i="1"/>
  <c r="AV991" i="1"/>
  <c r="BD997" i="1"/>
  <c r="AB1370" i="1"/>
  <c r="AB1378" i="1"/>
  <c r="AB1371" i="1"/>
  <c r="AB1379" i="1"/>
  <c r="AB1372" i="1"/>
  <c r="AB1380" i="1"/>
  <c r="AB1373" i="1"/>
  <c r="AB1381" i="1"/>
  <c r="AB1375" i="1"/>
  <c r="AB1376" i="1"/>
  <c r="X1370" i="1"/>
  <c r="X1371" i="1"/>
  <c r="X1375" i="1"/>
  <c r="X1376" i="1"/>
  <c r="X1377" i="1"/>
  <c r="X1378" i="1"/>
  <c r="X1372" i="1"/>
  <c r="X1380" i="1"/>
  <c r="X1373" i="1"/>
  <c r="X1381" i="1"/>
  <c r="I980" i="1"/>
  <c r="U980" i="1"/>
  <c r="T980" i="1"/>
  <c r="AN980" i="1"/>
  <c r="AQ980" i="1"/>
  <c r="AK980" i="1"/>
  <c r="H986" i="1"/>
  <c r="H994" i="1"/>
  <c r="H987" i="1"/>
  <c r="H995" i="1"/>
  <c r="H988" i="1"/>
  <c r="H996" i="1"/>
  <c r="H989" i="1"/>
  <c r="H997" i="1"/>
  <c r="H991" i="1"/>
  <c r="H992" i="1"/>
  <c r="AM1370" i="1"/>
  <c r="AM1378" i="1"/>
  <c r="AM1371" i="1"/>
  <c r="AM1379" i="1"/>
  <c r="AM1372" i="1"/>
  <c r="AM1380" i="1"/>
  <c r="AM1373" i="1"/>
  <c r="AM1381" i="1"/>
  <c r="AM1375" i="1"/>
  <c r="AM1376" i="1"/>
  <c r="F978" i="1"/>
  <c r="K980" i="1"/>
  <c r="H985" i="1"/>
  <c r="H977" i="1"/>
  <c r="O982" i="1"/>
  <c r="O974" i="1"/>
  <c r="I979" i="1"/>
  <c r="E984" i="1"/>
  <c r="E976" i="1"/>
  <c r="J978" i="1"/>
  <c r="P980" i="1"/>
  <c r="N985" i="1"/>
  <c r="N977" i="1"/>
  <c r="X982" i="1"/>
  <c r="X974" i="1"/>
  <c r="U979" i="1"/>
  <c r="S984" i="1"/>
  <c r="S976" i="1"/>
  <c r="Y978" i="1"/>
  <c r="AA983" i="1"/>
  <c r="AA975" i="1"/>
  <c r="Q980" i="1"/>
  <c r="R985" i="1"/>
  <c r="R977" i="1"/>
  <c r="V982" i="1"/>
  <c r="V974" i="1"/>
  <c r="T979" i="1"/>
  <c r="AT984" i="1"/>
  <c r="AT976" i="1"/>
  <c r="BC978" i="1"/>
  <c r="AG983" i="1"/>
  <c r="AG975" i="1"/>
  <c r="AL980" i="1"/>
  <c r="BB985" i="1"/>
  <c r="BB977" i="1"/>
  <c r="AX982" i="1"/>
  <c r="AX974" i="1"/>
  <c r="AN979" i="1"/>
  <c r="AH984" i="1"/>
  <c r="AH976" i="1"/>
  <c r="AM978" i="1"/>
  <c r="AJ983" i="1"/>
  <c r="AJ975" i="1"/>
  <c r="AR980" i="1"/>
  <c r="AB985" i="1"/>
  <c r="AB977" i="1"/>
  <c r="AF982" i="1"/>
  <c r="AF974" i="1"/>
  <c r="AQ979" i="1"/>
  <c r="AC984" i="1"/>
  <c r="AC976" i="1"/>
  <c r="AP978" i="1"/>
  <c r="AW983" i="1"/>
  <c r="AW975" i="1"/>
  <c r="BA980" i="1"/>
  <c r="AI985" i="1"/>
  <c r="AI977" i="1"/>
  <c r="Z974" i="1"/>
  <c r="AK979" i="1"/>
  <c r="AS984" i="1"/>
  <c r="AS976" i="1"/>
  <c r="AE978" i="1"/>
  <c r="BH981" i="1"/>
  <c r="BI977" i="1"/>
  <c r="BI985" i="1"/>
  <c r="BI979" i="1"/>
  <c r="BI980" i="1"/>
  <c r="BI974" i="1"/>
  <c r="BI982" i="1"/>
  <c r="BI975" i="1"/>
  <c r="BI983" i="1"/>
  <c r="AQ1380" i="1"/>
  <c r="AT1373" i="1"/>
  <c r="AT1381" i="1"/>
  <c r="AT1374" i="1"/>
  <c r="AT1375" i="1"/>
  <c r="AT1376" i="1"/>
  <c r="AT1370" i="1"/>
  <c r="AT1378" i="1"/>
  <c r="AT1371" i="1"/>
  <c r="AT1379" i="1"/>
  <c r="F985" i="1"/>
  <c r="F977" i="1"/>
  <c r="K979" i="1"/>
  <c r="I978" i="1"/>
  <c r="E983" i="1"/>
  <c r="E975" i="1"/>
  <c r="J985" i="1"/>
  <c r="J977" i="1"/>
  <c r="P979" i="1"/>
  <c r="U978" i="1"/>
  <c r="S983" i="1"/>
  <c r="S975" i="1"/>
  <c r="W980" i="1"/>
  <c r="Y985" i="1"/>
  <c r="Y977" i="1"/>
  <c r="Q979" i="1"/>
  <c r="R984" i="1"/>
  <c r="R976" i="1"/>
  <c r="T978" i="1"/>
  <c r="AT983" i="1"/>
  <c r="AT975" i="1"/>
  <c r="AZ980" i="1"/>
  <c r="BC985" i="1"/>
  <c r="AG982" i="1"/>
  <c r="AG974" i="1"/>
  <c r="AL979" i="1"/>
  <c r="BB984" i="1"/>
  <c r="BB976" i="1"/>
  <c r="AN978" i="1"/>
  <c r="AH983" i="1"/>
  <c r="AH975" i="1"/>
  <c r="AD980" i="1"/>
  <c r="AM985" i="1"/>
  <c r="AJ982" i="1"/>
  <c r="AJ974" i="1"/>
  <c r="AR979" i="1"/>
  <c r="AB984" i="1"/>
  <c r="AB976" i="1"/>
  <c r="AQ978" i="1"/>
  <c r="AC983" i="1"/>
  <c r="AC975" i="1"/>
  <c r="AP985" i="1"/>
  <c r="AW982" i="1"/>
  <c r="AW974" i="1"/>
  <c r="BA979" i="1"/>
  <c r="AI984" i="1"/>
  <c r="AI976" i="1"/>
  <c r="AK978" i="1"/>
  <c r="AS983" i="1"/>
  <c r="AS975" i="1"/>
  <c r="AU980" i="1"/>
  <c r="AE985" i="1"/>
  <c r="AE977" i="1"/>
  <c r="BH979" i="1"/>
  <c r="BO983" i="1"/>
  <c r="BJ977" i="1"/>
  <c r="BJ985" i="1"/>
  <c r="BJ978" i="1"/>
  <c r="BJ979" i="1"/>
  <c r="BJ980" i="1"/>
  <c r="BJ974" i="1"/>
  <c r="BJ982" i="1"/>
  <c r="BJ975" i="1"/>
  <c r="BJ983" i="1"/>
  <c r="N996" i="1"/>
  <c r="I989" i="1"/>
  <c r="I997" i="1"/>
  <c r="I990" i="1"/>
  <c r="I991" i="1"/>
  <c r="I992" i="1"/>
  <c r="I986" i="1"/>
  <c r="I994" i="1"/>
  <c r="I987" i="1"/>
  <c r="I995" i="1"/>
  <c r="AQ1377" i="1"/>
  <c r="Q1377" i="1"/>
  <c r="F984" i="1"/>
  <c r="F976" i="1"/>
  <c r="K978" i="1"/>
  <c r="H983" i="1"/>
  <c r="H975" i="1"/>
  <c r="O980" i="1"/>
  <c r="I985" i="1"/>
  <c r="I977" i="1"/>
  <c r="E982" i="1"/>
  <c r="E974" i="1"/>
  <c r="J984" i="1"/>
  <c r="J976" i="1"/>
  <c r="P978" i="1"/>
  <c r="N983" i="1"/>
  <c r="N975" i="1"/>
  <c r="X980" i="1"/>
  <c r="U985" i="1"/>
  <c r="U977" i="1"/>
  <c r="S982" i="1"/>
  <c r="S974" i="1"/>
  <c r="W979" i="1"/>
  <c r="Y984" i="1"/>
  <c r="Y976" i="1"/>
  <c r="Q978" i="1"/>
  <c r="R983" i="1"/>
  <c r="R975" i="1"/>
  <c r="V980" i="1"/>
  <c r="T985" i="1"/>
  <c r="T977" i="1"/>
  <c r="AT982" i="1"/>
  <c r="AT974" i="1"/>
  <c r="AZ979" i="1"/>
  <c r="AL978" i="1"/>
  <c r="BB983" i="1"/>
  <c r="BB975" i="1"/>
  <c r="AN985" i="1"/>
  <c r="AN977" i="1"/>
  <c r="AH982" i="1"/>
  <c r="AH974" i="1"/>
  <c r="AR978" i="1"/>
  <c r="AB983" i="1"/>
  <c r="AB975" i="1"/>
  <c r="AQ985" i="1"/>
  <c r="AQ977" i="1"/>
  <c r="AC982" i="1"/>
  <c r="AC974" i="1"/>
  <c r="BA978" i="1"/>
  <c r="AI983" i="1"/>
  <c r="AI975" i="1"/>
  <c r="Z980" i="1"/>
  <c r="AK985" i="1"/>
  <c r="AK977" i="1"/>
  <c r="AS982" i="1"/>
  <c r="AS974" i="1"/>
  <c r="AU979" i="1"/>
  <c r="AE984" i="1"/>
  <c r="M1377" i="1"/>
  <c r="K985" i="1"/>
  <c r="K977" i="1"/>
  <c r="I984" i="1"/>
  <c r="I976" i="1"/>
  <c r="J983" i="1"/>
  <c r="J975" i="1"/>
  <c r="P985" i="1"/>
  <c r="P977" i="1"/>
  <c r="X979" i="1"/>
  <c r="U984" i="1"/>
  <c r="U976" i="1"/>
  <c r="Y983" i="1"/>
  <c r="Y975" i="1"/>
  <c r="Q985" i="1"/>
  <c r="Q977" i="1"/>
  <c r="R982" i="1"/>
  <c r="R974" i="1"/>
  <c r="T984" i="1"/>
  <c r="T976" i="1"/>
  <c r="AZ978" i="1"/>
  <c r="AL985" i="1"/>
  <c r="AL977" i="1"/>
  <c r="BB982" i="1"/>
  <c r="BB974" i="1"/>
  <c r="AN984" i="1"/>
  <c r="AN976" i="1"/>
  <c r="AR985" i="1"/>
  <c r="AR977" i="1"/>
  <c r="AQ984" i="1"/>
  <c r="AQ976" i="1"/>
  <c r="BA985" i="1"/>
  <c r="BA977" i="1"/>
  <c r="AK984" i="1"/>
  <c r="AK976" i="1"/>
  <c r="BH980" i="1"/>
  <c r="BH974" i="1"/>
  <c r="BH982" i="1"/>
  <c r="BH975" i="1"/>
  <c r="BH983" i="1"/>
  <c r="BH977" i="1"/>
  <c r="BH985" i="1"/>
  <c r="BH978" i="1"/>
  <c r="AQ1373" i="1"/>
  <c r="AQ1381" i="1"/>
  <c r="AQ1374" i="1"/>
  <c r="AQ1375" i="1"/>
  <c r="AQ1376" i="1"/>
  <c r="AQ1370" i="1"/>
  <c r="AQ1378" i="1"/>
  <c r="AQ1371" i="1"/>
  <c r="AQ1379" i="1"/>
  <c r="Q1370" i="1"/>
  <c r="Q1378" i="1"/>
  <c r="Q1371" i="1"/>
  <c r="Q1379" i="1"/>
  <c r="Q1372" i="1"/>
  <c r="Q1380" i="1"/>
  <c r="Q1373" i="1"/>
  <c r="Q1381" i="1"/>
  <c r="Q1375" i="1"/>
  <c r="Q1376" i="1"/>
  <c r="F982" i="1"/>
  <c r="K984" i="1"/>
  <c r="K976" i="1"/>
  <c r="O978" i="1"/>
  <c r="I983" i="1"/>
  <c r="I975" i="1"/>
  <c r="E980" i="1"/>
  <c r="J982" i="1"/>
  <c r="P984" i="1"/>
  <c r="P976" i="1"/>
  <c r="X978" i="1"/>
  <c r="U983" i="1"/>
  <c r="U975" i="1"/>
  <c r="S980" i="1"/>
  <c r="Q984" i="1"/>
  <c r="Q976" i="1"/>
  <c r="V978" i="1"/>
  <c r="T983" i="1"/>
  <c r="T975" i="1"/>
  <c r="AT980" i="1"/>
  <c r="AL984" i="1"/>
  <c r="AL976" i="1"/>
  <c r="AX978" i="1"/>
  <c r="AN983" i="1"/>
  <c r="AN975" i="1"/>
  <c r="AH980" i="1"/>
  <c r="AJ979" i="1"/>
  <c r="AR984" i="1"/>
  <c r="AR976" i="1"/>
  <c r="AQ983" i="1"/>
  <c r="AQ975" i="1"/>
  <c r="AC980" i="1"/>
  <c r="AW979" i="1"/>
  <c r="BA984" i="1"/>
  <c r="BA976" i="1"/>
  <c r="AK983" i="1"/>
  <c r="AK975" i="1"/>
  <c r="AS980" i="1"/>
  <c r="M1370" i="1"/>
  <c r="M1378" i="1"/>
  <c r="M1371" i="1"/>
  <c r="M1379" i="1"/>
  <c r="M1372" i="1"/>
  <c r="M1380" i="1"/>
  <c r="M1373" i="1"/>
  <c r="M1381" i="1"/>
  <c r="M1375" i="1"/>
  <c r="M1376" i="1"/>
  <c r="N989" i="1"/>
  <c r="N997" i="1"/>
  <c r="N990" i="1"/>
  <c r="N991" i="1"/>
  <c r="N992" i="1"/>
  <c r="N986" i="1"/>
  <c r="N994" i="1"/>
  <c r="N987" i="1"/>
  <c r="N995" i="1"/>
  <c r="V1370" i="1"/>
  <c r="V1378" i="1"/>
  <c r="V1371" i="1"/>
  <c r="V1379" i="1"/>
  <c r="V1372" i="1"/>
  <c r="V1380" i="1"/>
  <c r="V1373" i="1"/>
  <c r="V1381" i="1"/>
  <c r="V1375" i="1"/>
  <c r="V1376" i="1"/>
  <c r="AB1377" i="1"/>
  <c r="AJ1373" i="1"/>
  <c r="AJ1381" i="1"/>
  <c r="AJ1374" i="1"/>
  <c r="AJ1375" i="1"/>
  <c r="AJ1376" i="1"/>
  <c r="AJ1370" i="1"/>
  <c r="AJ1378" i="1"/>
  <c r="AJ1371" i="1"/>
  <c r="AJ1379" i="1"/>
  <c r="X1379" i="1"/>
  <c r="K983" i="1"/>
  <c r="O985" i="1"/>
  <c r="I982" i="1"/>
  <c r="P983" i="1"/>
  <c r="X985" i="1"/>
  <c r="U982" i="1"/>
  <c r="Q983" i="1"/>
  <c r="V985" i="1"/>
  <c r="T982" i="1"/>
  <c r="AZ984" i="1"/>
  <c r="AL983" i="1"/>
  <c r="AX985" i="1"/>
  <c r="AN982" i="1"/>
  <c r="AD984" i="1"/>
  <c r="AR983" i="1"/>
  <c r="AF985" i="1"/>
  <c r="AQ982" i="1"/>
  <c r="BA983" i="1"/>
  <c r="AK982" i="1"/>
  <c r="AU984" i="1"/>
  <c r="BO974" i="1"/>
  <c r="BO982" i="1"/>
  <c r="BO976" i="1"/>
  <c r="BO984" i="1"/>
  <c r="BO977" i="1"/>
  <c r="BO985" i="1"/>
  <c r="BO979" i="1"/>
  <c r="BO980" i="1"/>
  <c r="H993" i="1"/>
  <c r="AB1374" i="1"/>
  <c r="AM1377" i="1"/>
  <c r="X1374" i="1"/>
  <c r="BA1376" i="1"/>
  <c r="BA1370" i="1"/>
  <c r="BA1378" i="1"/>
  <c r="BA1371" i="1"/>
  <c r="BA1379" i="1"/>
  <c r="BA1372" i="1"/>
  <c r="BA1380" i="1"/>
  <c r="BA1373" i="1"/>
  <c r="BA1374" i="1"/>
  <c r="BA1375" i="1"/>
  <c r="BA1377" i="1"/>
  <c r="BN978" i="1"/>
  <c r="K990" i="1"/>
  <c r="J990" i="1"/>
  <c r="S1374" i="1"/>
  <c r="AF1374" i="1"/>
  <c r="AR1374" i="1"/>
  <c r="AC1374" i="1"/>
  <c r="AC1375" i="1"/>
  <c r="AC1376" i="1"/>
  <c r="BP1370" i="1"/>
  <c r="BP1378" i="1"/>
  <c r="BP1372" i="1"/>
  <c r="BP1380" i="1"/>
  <c r="BP1373" i="1"/>
  <c r="BP1381" i="1"/>
  <c r="BP1374" i="1"/>
  <c r="BD1378" i="1"/>
  <c r="BO1377" i="1"/>
  <c r="AU1374" i="1"/>
  <c r="AW1371" i="1"/>
  <c r="Y993" i="1"/>
  <c r="AN990" i="1"/>
  <c r="AN992" i="1"/>
  <c r="AN987" i="1"/>
  <c r="AN995" i="1"/>
  <c r="AN986" i="1"/>
  <c r="AN988" i="1"/>
  <c r="AN989" i="1"/>
  <c r="AN991" i="1"/>
  <c r="AN993" i="1"/>
  <c r="AN996" i="1"/>
  <c r="BE986" i="1"/>
  <c r="BE994" i="1"/>
  <c r="BE988" i="1"/>
  <c r="BE996" i="1"/>
  <c r="BE991" i="1"/>
  <c r="BE987" i="1"/>
  <c r="BE989" i="1"/>
  <c r="BE990" i="1"/>
  <c r="BE992" i="1"/>
  <c r="BE993" i="1"/>
  <c r="BE997" i="1"/>
  <c r="BH992" i="1"/>
  <c r="BH986" i="1"/>
  <c r="BH994" i="1"/>
  <c r="BH989" i="1"/>
  <c r="BH997" i="1"/>
  <c r="BH990" i="1"/>
  <c r="BH991" i="1"/>
  <c r="BH993" i="1"/>
  <c r="BH995" i="1"/>
  <c r="BH996" i="1"/>
  <c r="BH987" i="1"/>
  <c r="AY984" i="1"/>
  <c r="BK978" i="1"/>
  <c r="BF983" i="1"/>
  <c r="BF975" i="1"/>
  <c r="BE980" i="1"/>
  <c r="BM978" i="1"/>
  <c r="BP983" i="1"/>
  <c r="BP975" i="1"/>
  <c r="BD980" i="1"/>
  <c r="BN985" i="1"/>
  <c r="BN977" i="1"/>
  <c r="P1374" i="1"/>
  <c r="L995" i="1"/>
  <c r="L987" i="1"/>
  <c r="O992" i="1"/>
  <c r="K997" i="1"/>
  <c r="K989" i="1"/>
  <c r="F990" i="1"/>
  <c r="M995" i="1"/>
  <c r="M987" i="1"/>
  <c r="P992" i="1"/>
  <c r="J997" i="1"/>
  <c r="J989" i="1"/>
  <c r="AD1380" i="1"/>
  <c r="AD1372" i="1"/>
  <c r="AG1374" i="1"/>
  <c r="AK1379" i="1"/>
  <c r="AK1371" i="1"/>
  <c r="AN1376" i="1"/>
  <c r="S1381" i="1"/>
  <c r="S1373" i="1"/>
  <c r="T1380" i="1"/>
  <c r="T1372" i="1"/>
  <c r="R1374" i="1"/>
  <c r="AA1379" i="1"/>
  <c r="AA1371" i="1"/>
  <c r="AH1376" i="1"/>
  <c r="AF1381" i="1"/>
  <c r="AF1373" i="1"/>
  <c r="AP1380" i="1"/>
  <c r="AP1372" i="1"/>
  <c r="AO1374" i="1"/>
  <c r="AL1376" i="1"/>
  <c r="AR1381" i="1"/>
  <c r="AR1373" i="1"/>
  <c r="Y1376" i="1"/>
  <c r="AC1379" i="1"/>
  <c r="BM1371" i="1"/>
  <c r="BM1379" i="1"/>
  <c r="BM1373" i="1"/>
  <c r="BM1381" i="1"/>
  <c r="BM1374" i="1"/>
  <c r="BM1375" i="1"/>
  <c r="BD1377" i="1"/>
  <c r="BO1376" i="1"/>
  <c r="BC1370" i="1"/>
  <c r="BC1378" i="1"/>
  <c r="BC1372" i="1"/>
  <c r="BC1380" i="1"/>
  <c r="BC1373" i="1"/>
  <c r="BC1381" i="1"/>
  <c r="BC1374" i="1"/>
  <c r="T995" i="1"/>
  <c r="AU1376" i="1"/>
  <c r="AU1370" i="1"/>
  <c r="AU1378" i="1"/>
  <c r="AU1371" i="1"/>
  <c r="AU1379" i="1"/>
  <c r="AU1372" i="1"/>
  <c r="AU1380" i="1"/>
  <c r="AW1372" i="1"/>
  <c r="AW1380" i="1"/>
  <c r="AW1374" i="1"/>
  <c r="AW1375" i="1"/>
  <c r="AW1376" i="1"/>
  <c r="BI1381" i="1"/>
  <c r="Y988" i="1"/>
  <c r="Y996" i="1"/>
  <c r="Y989" i="1"/>
  <c r="Y997" i="1"/>
  <c r="Y990" i="1"/>
  <c r="Y991" i="1"/>
  <c r="Y992" i="1"/>
  <c r="Y986" i="1"/>
  <c r="Y994" i="1"/>
  <c r="AG991" i="1"/>
  <c r="AG986" i="1"/>
  <c r="AG994" i="1"/>
  <c r="AG987" i="1"/>
  <c r="AG997" i="1"/>
  <c r="AG988" i="1"/>
  <c r="AG989" i="1"/>
  <c r="AG990" i="1"/>
  <c r="AG992" i="1"/>
  <c r="AG995" i="1"/>
  <c r="AS987" i="1"/>
  <c r="AS995" i="1"/>
  <c r="AS989" i="1"/>
  <c r="AS997" i="1"/>
  <c r="AS992" i="1"/>
  <c r="AS986" i="1"/>
  <c r="AS988" i="1"/>
  <c r="AS990" i="1"/>
  <c r="AS991" i="1"/>
  <c r="AS993" i="1"/>
  <c r="AS996" i="1"/>
  <c r="BK997" i="1"/>
  <c r="BF989" i="1"/>
  <c r="BF997" i="1"/>
  <c r="BF991" i="1"/>
  <c r="BF986" i="1"/>
  <c r="BF994" i="1"/>
  <c r="BF990" i="1"/>
  <c r="BF992" i="1"/>
  <c r="BF993" i="1"/>
  <c r="BF995" i="1"/>
  <c r="BF996" i="1"/>
  <c r="BF987" i="1"/>
  <c r="BE978" i="1"/>
  <c r="BD978" i="1"/>
  <c r="BN983" i="1"/>
  <c r="BN975" i="1"/>
  <c r="N1378" i="1"/>
  <c r="O1375" i="1"/>
  <c r="P1380" i="1"/>
  <c r="P1372" i="1"/>
  <c r="O990" i="1"/>
  <c r="K995" i="1"/>
  <c r="K987" i="1"/>
  <c r="F996" i="1"/>
  <c r="F988" i="1"/>
  <c r="P990" i="1"/>
  <c r="J995" i="1"/>
  <c r="J987" i="1"/>
  <c r="AD1378" i="1"/>
  <c r="AG1380" i="1"/>
  <c r="AG1372" i="1"/>
  <c r="AN1374" i="1"/>
  <c r="S1379" i="1"/>
  <c r="S1371" i="1"/>
  <c r="T1378" i="1"/>
  <c r="U1375" i="1"/>
  <c r="R1380" i="1"/>
  <c r="R1372" i="1"/>
  <c r="AH1374" i="1"/>
  <c r="AF1379" i="1"/>
  <c r="AF1371" i="1"/>
  <c r="AP1378" i="1"/>
  <c r="AS1375" i="1"/>
  <c r="AO1380" i="1"/>
  <c r="AO1372" i="1"/>
  <c r="AL1374" i="1"/>
  <c r="AR1379" i="1"/>
  <c r="AR1371" i="1"/>
  <c r="Y1371" i="1"/>
  <c r="AC1377" i="1"/>
  <c r="BM1380" i="1"/>
  <c r="BP1379" i="1"/>
  <c r="BD1371" i="1"/>
  <c r="AW1381" i="1"/>
  <c r="BI1377" i="1"/>
  <c r="AV1377" i="1"/>
  <c r="AI987" i="1"/>
  <c r="AI995" i="1"/>
  <c r="AI986" i="1"/>
  <c r="AI996" i="1"/>
  <c r="AI988" i="1"/>
  <c r="AI997" i="1"/>
  <c r="AI989" i="1"/>
  <c r="AI990" i="1"/>
  <c r="AI991" i="1"/>
  <c r="AI993" i="1"/>
  <c r="BK983" i="1"/>
  <c r="BF980" i="1"/>
  <c r="BE985" i="1"/>
  <c r="BE977" i="1"/>
  <c r="BM983" i="1"/>
  <c r="BP980" i="1"/>
  <c r="BD985" i="1"/>
  <c r="BD977" i="1"/>
  <c r="BN982" i="1"/>
  <c r="BN974" i="1"/>
  <c r="P1379" i="1"/>
  <c r="O997" i="1"/>
  <c r="O989" i="1"/>
  <c r="K994" i="1"/>
  <c r="K986" i="1"/>
  <c r="F995" i="1"/>
  <c r="P997" i="1"/>
  <c r="P989" i="1"/>
  <c r="J994" i="1"/>
  <c r="J986" i="1"/>
  <c r="AG1379" i="1"/>
  <c r="AN1381" i="1"/>
  <c r="AN1373" i="1"/>
  <c r="S1378" i="1"/>
  <c r="S1370" i="1"/>
  <c r="R1379" i="1"/>
  <c r="AH1381" i="1"/>
  <c r="AH1373" i="1"/>
  <c r="AF1378" i="1"/>
  <c r="AF1370" i="1"/>
  <c r="AO1379" i="1"/>
  <c r="AL1381" i="1"/>
  <c r="AL1373" i="1"/>
  <c r="AR1378" i="1"/>
  <c r="AR1370" i="1"/>
  <c r="AC1373" i="1"/>
  <c r="BO1371" i="1"/>
  <c r="BO1379" i="1"/>
  <c r="BO1373" i="1"/>
  <c r="BO1381" i="1"/>
  <c r="BO1374" i="1"/>
  <c r="BO1375" i="1"/>
  <c r="AW1379" i="1"/>
  <c r="BI1375" i="1"/>
  <c r="AV1375" i="1"/>
  <c r="AZ992" i="1"/>
  <c r="AZ986" i="1"/>
  <c r="AZ994" i="1"/>
  <c r="AZ989" i="1"/>
  <c r="AZ997" i="1"/>
  <c r="AZ987" i="1"/>
  <c r="AZ988" i="1"/>
  <c r="AZ990" i="1"/>
  <c r="AZ991" i="1"/>
  <c r="AZ993" i="1"/>
  <c r="AZ996" i="1"/>
  <c r="BK990" i="1"/>
  <c r="BK992" i="1"/>
  <c r="BK987" i="1"/>
  <c r="BK995" i="1"/>
  <c r="BK989" i="1"/>
  <c r="BK991" i="1"/>
  <c r="BK993" i="1"/>
  <c r="BK994" i="1"/>
  <c r="BK996" i="1"/>
  <c r="BK986" i="1"/>
  <c r="BC986" i="1"/>
  <c r="BC994" i="1"/>
  <c r="BC988" i="1"/>
  <c r="BC996" i="1"/>
  <c r="BC991" i="1"/>
  <c r="BC990" i="1"/>
  <c r="BC992" i="1"/>
  <c r="BC993" i="1"/>
  <c r="BC995" i="1"/>
  <c r="BC997" i="1"/>
  <c r="BC987" i="1"/>
  <c r="Y1372" i="1"/>
  <c r="Y1380" i="1"/>
  <c r="Y1373" i="1"/>
  <c r="Y1381" i="1"/>
  <c r="Y1374" i="1"/>
  <c r="AC1372" i="1"/>
  <c r="BD1372" i="1"/>
  <c r="BD1380" i="1"/>
  <c r="BD1374" i="1"/>
  <c r="BD1375" i="1"/>
  <c r="BD1376" i="1"/>
  <c r="AU1381" i="1"/>
  <c r="AW1378" i="1"/>
  <c r="T988" i="1"/>
  <c r="T996" i="1"/>
  <c r="T990" i="1"/>
  <c r="T991" i="1"/>
  <c r="T992" i="1"/>
  <c r="T986" i="1"/>
  <c r="T994" i="1"/>
  <c r="X986" i="1"/>
  <c r="X994" i="1"/>
  <c r="X987" i="1"/>
  <c r="X995" i="1"/>
  <c r="X988" i="1"/>
  <c r="X996" i="1"/>
  <c r="X989" i="1"/>
  <c r="X997" i="1"/>
  <c r="X990" i="1"/>
  <c r="X992" i="1"/>
  <c r="AH988" i="1"/>
  <c r="AH996" i="1"/>
  <c r="AH991" i="1"/>
  <c r="AH989" i="1"/>
  <c r="AH990" i="1"/>
  <c r="AH992" i="1"/>
  <c r="AH993" i="1"/>
  <c r="AH994" i="1"/>
  <c r="AH986" i="1"/>
  <c r="AH997" i="1"/>
  <c r="BE983" i="1"/>
  <c r="BD983" i="1"/>
  <c r="O995" i="1"/>
  <c r="P995" i="1"/>
  <c r="AN1379" i="1"/>
  <c r="AH1379" i="1"/>
  <c r="AL1379" i="1"/>
  <c r="Y1379" i="1"/>
  <c r="AC1371" i="1"/>
  <c r="BD1381" i="1"/>
  <c r="AU1377" i="1"/>
  <c r="AW1377" i="1"/>
  <c r="BI1376" i="1"/>
  <c r="BI1370" i="1"/>
  <c r="BI1378" i="1"/>
  <c r="BI1371" i="1"/>
  <c r="BI1379" i="1"/>
  <c r="BI1372" i="1"/>
  <c r="BI1380" i="1"/>
  <c r="BI1374" i="1"/>
  <c r="AV1370" i="1"/>
  <c r="AV1378" i="1"/>
  <c r="AV1372" i="1"/>
  <c r="AV1380" i="1"/>
  <c r="AV1373" i="1"/>
  <c r="AV1381" i="1"/>
  <c r="AV1374" i="1"/>
  <c r="AV1376" i="1"/>
  <c r="AN997" i="1"/>
  <c r="AX989" i="1"/>
  <c r="AX997" i="1"/>
  <c r="AX991" i="1"/>
  <c r="AX986" i="1"/>
  <c r="AX994" i="1"/>
  <c r="AX987" i="1"/>
  <c r="AX988" i="1"/>
  <c r="AX990" i="1"/>
  <c r="AX992" i="1"/>
  <c r="AX993" i="1"/>
  <c r="AX996" i="1"/>
  <c r="BP987" i="1"/>
  <c r="BP995" i="1"/>
  <c r="BP989" i="1"/>
  <c r="BP997" i="1"/>
  <c r="BP992" i="1"/>
  <c r="BP990" i="1"/>
  <c r="BP991" i="1"/>
  <c r="BP993" i="1"/>
  <c r="BP994" i="1"/>
  <c r="BP996" i="1"/>
  <c r="BP986" i="1"/>
  <c r="W990" i="1"/>
  <c r="AJ992" i="1"/>
  <c r="AR993" i="1"/>
  <c r="AE1379" i="1"/>
  <c r="AE1371" i="1"/>
  <c r="BG1381" i="1"/>
  <c r="BG1373" i="1"/>
  <c r="BL1370" i="1"/>
  <c r="AZ1381" i="1"/>
  <c r="AZ1373" i="1"/>
  <c r="AX1378" i="1"/>
  <c r="AX1370" i="1"/>
  <c r="BE1379" i="1"/>
  <c r="BE1371" i="1"/>
  <c r="BF1381" i="1"/>
  <c r="BF1373" i="1"/>
  <c r="BB1378" i="1"/>
  <c r="BB1370" i="1"/>
  <c r="BH1375" i="1"/>
  <c r="R995" i="1"/>
  <c r="R987" i="1"/>
  <c r="Q997" i="1"/>
  <c r="Q989" i="1"/>
  <c r="V994" i="1"/>
  <c r="V986" i="1"/>
  <c r="U991" i="1"/>
  <c r="W996" i="1"/>
  <c r="W988" i="1"/>
  <c r="AA995" i="1"/>
  <c r="AA987" i="1"/>
  <c r="AB997" i="1"/>
  <c r="AB989" i="1"/>
  <c r="S994" i="1"/>
  <c r="S986" i="1"/>
  <c r="AD996" i="1"/>
  <c r="AD987" i="1"/>
  <c r="AO992" i="1"/>
  <c r="AO987" i="1"/>
  <c r="AT987" i="1"/>
  <c r="AJ990" i="1"/>
  <c r="AR989" i="1"/>
  <c r="AK990" i="1"/>
  <c r="AP990" i="1"/>
  <c r="AQ990" i="1"/>
  <c r="AY990" i="1"/>
  <c r="BO989" i="1"/>
  <c r="BI990" i="1"/>
  <c r="BM990" i="1"/>
  <c r="BN990" i="1"/>
  <c r="BD990" i="1"/>
  <c r="Z1376" i="1"/>
  <c r="AE1378" i="1"/>
  <c r="BG1380" i="1"/>
  <c r="BG1372" i="1"/>
  <c r="BN1376" i="1"/>
  <c r="AZ1380" i="1"/>
  <c r="AZ1372" i="1"/>
  <c r="AY1376" i="1"/>
  <c r="BE1378" i="1"/>
  <c r="BF1380" i="1"/>
  <c r="BF1372" i="1"/>
  <c r="BH1374" i="1"/>
  <c r="BK1376" i="1"/>
  <c r="R994" i="1"/>
  <c r="Q996" i="1"/>
  <c r="Q988" i="1"/>
  <c r="U990" i="1"/>
  <c r="W995" i="1"/>
  <c r="W987" i="1"/>
  <c r="Z992" i="1"/>
  <c r="AA994" i="1"/>
  <c r="AB996" i="1"/>
  <c r="AB988" i="1"/>
  <c r="AD995" i="1"/>
  <c r="AD986" i="1"/>
  <c r="AO994" i="1"/>
  <c r="AT996" i="1"/>
  <c r="AJ988" i="1"/>
  <c r="AR988" i="1"/>
  <c r="AK988" i="1"/>
  <c r="AP988" i="1"/>
  <c r="AQ988" i="1"/>
  <c r="AY989" i="1"/>
  <c r="BO988" i="1"/>
  <c r="BI988" i="1"/>
  <c r="BM988" i="1"/>
  <c r="BN988" i="1"/>
  <c r="BD989" i="1"/>
  <c r="BG1379" i="1"/>
  <c r="AZ1379" i="1"/>
  <c r="AX1376" i="1"/>
  <c r="AY1375" i="1"/>
  <c r="BF1379" i="1"/>
  <c r="BB1376" i="1"/>
  <c r="BH1381" i="1"/>
  <c r="BH1373" i="1"/>
  <c r="Q995" i="1"/>
  <c r="V992" i="1"/>
  <c r="U997" i="1"/>
  <c r="U989" i="1"/>
  <c r="W994" i="1"/>
  <c r="W986" i="1"/>
  <c r="Z991" i="1"/>
  <c r="AB995" i="1"/>
  <c r="AO993" i="1"/>
  <c r="AT989" i="1"/>
  <c r="AT997" i="1"/>
  <c r="AT992" i="1"/>
  <c r="AJ986" i="1"/>
  <c r="AJ994" i="1"/>
  <c r="AJ989" i="1"/>
  <c r="AJ997" i="1"/>
  <c r="AR990" i="1"/>
  <c r="AR992" i="1"/>
  <c r="AR987" i="1"/>
  <c r="AR995" i="1"/>
  <c r="AK987" i="1"/>
  <c r="AK995" i="1"/>
  <c r="AK989" i="1"/>
  <c r="AK997" i="1"/>
  <c r="AK992" i="1"/>
  <c r="AP992" i="1"/>
  <c r="AP986" i="1"/>
  <c r="AP994" i="1"/>
  <c r="AP989" i="1"/>
  <c r="AP997" i="1"/>
  <c r="AQ989" i="1"/>
  <c r="AQ997" i="1"/>
  <c r="AQ991" i="1"/>
  <c r="AQ986" i="1"/>
  <c r="AQ994" i="1"/>
  <c r="AY986" i="1"/>
  <c r="AY994" i="1"/>
  <c r="AY988" i="1"/>
  <c r="AY996" i="1"/>
  <c r="AY991" i="1"/>
  <c r="BO990" i="1"/>
  <c r="BO992" i="1"/>
  <c r="BO987" i="1"/>
  <c r="BO995" i="1"/>
  <c r="BI987" i="1"/>
  <c r="BI995" i="1"/>
  <c r="BI989" i="1"/>
  <c r="BI997" i="1"/>
  <c r="BI992" i="1"/>
  <c r="BM992" i="1"/>
  <c r="BM986" i="1"/>
  <c r="BM994" i="1"/>
  <c r="BM989" i="1"/>
  <c r="BM997" i="1"/>
  <c r="BN989" i="1"/>
  <c r="BN997" i="1"/>
  <c r="BN991" i="1"/>
  <c r="BN986" i="1"/>
  <c r="BN994" i="1"/>
  <c r="BD986" i="1"/>
  <c r="BD994" i="1"/>
  <c r="BD988" i="1"/>
  <c r="BD996" i="1"/>
  <c r="BD991" i="1"/>
  <c r="AY1381" i="1"/>
  <c r="BH1379" i="1"/>
  <c r="U995" i="1"/>
  <c r="Z997" i="1"/>
  <c r="AJ995" i="1"/>
  <c r="AR996" i="1"/>
  <c r="AK996" i="1"/>
  <c r="AP996" i="1"/>
  <c r="AQ996" i="1"/>
  <c r="AY997" i="1"/>
  <c r="BO996" i="1"/>
  <c r="BI996" i="1"/>
  <c r="BM996" i="1"/>
  <c r="BA990" i="1"/>
  <c r="AC996" i="1"/>
  <c r="AM990" i="1"/>
  <c r="BB996" i="1"/>
  <c r="AV990" i="1"/>
  <c r="BJ990" i="1"/>
  <c r="BA995" i="1"/>
  <c r="AM995" i="1"/>
  <c r="AV995" i="1"/>
  <c r="BJ995" i="1"/>
  <c r="K1038" i="1"/>
  <c r="K1038" i="17" s="1"/>
  <c r="CC1038" i="17" s="1"/>
  <c r="F1379" i="1"/>
  <c r="F1371" i="1"/>
  <c r="J1388" i="1"/>
  <c r="J1040" i="17" s="1"/>
  <c r="CB1040" i="17" s="1"/>
  <c r="K1045" i="1"/>
  <c r="K1045" i="17" s="1"/>
  <c r="K1037" i="1"/>
  <c r="K1037" i="17" s="1"/>
  <c r="CC1037" i="17" s="1"/>
  <c r="F1378" i="1"/>
  <c r="F1370" i="1"/>
  <c r="J1387" i="1"/>
  <c r="J1039" i="17" s="1"/>
  <c r="CB1039" i="17" s="1"/>
  <c r="K1044" i="1"/>
  <c r="K1044" i="17" s="1"/>
  <c r="K1036" i="1"/>
  <c r="K1036" i="17" s="1"/>
  <c r="CC1036" i="17" s="1"/>
  <c r="J1386" i="1"/>
  <c r="J1038" i="17" s="1"/>
  <c r="CB1038" i="17" s="1"/>
  <c r="K1043" i="1"/>
  <c r="K1043" i="17" s="1"/>
  <c r="K1035" i="1"/>
  <c r="K1035" i="17" s="1"/>
  <c r="CC1035" i="17" s="1"/>
  <c r="F1376" i="1"/>
  <c r="J1393" i="1"/>
  <c r="J1045" i="17" s="1"/>
  <c r="J1385" i="1"/>
  <c r="J1037" i="17" s="1"/>
  <c r="CB1037" i="17" s="1"/>
  <c r="K1042" i="1"/>
  <c r="K1042" i="17" s="1"/>
  <c r="K1034" i="1"/>
  <c r="K1034" i="17" s="1"/>
  <c r="CC1034" i="17" s="1"/>
  <c r="F1375" i="1"/>
  <c r="J1392" i="1"/>
  <c r="J1044" i="17" s="1"/>
  <c r="J1384" i="1"/>
  <c r="J1036" i="17" s="1"/>
  <c r="CB1036" i="17" s="1"/>
  <c r="F1374" i="1"/>
  <c r="J1391" i="1"/>
  <c r="J1043" i="17" s="1"/>
  <c r="J1383" i="1"/>
  <c r="J1035" i="17" s="1"/>
  <c r="CB1035" i="17" s="1"/>
  <c r="F1381" i="1"/>
  <c r="J1390" i="1"/>
  <c r="J1042" i="17" s="1"/>
  <c r="AC1053" i="1"/>
  <c r="E1056" i="1"/>
  <c r="E1048" i="1"/>
  <c r="G1050" i="1"/>
  <c r="I1055" i="1"/>
  <c r="I1047" i="1"/>
  <c r="J1052" i="1"/>
  <c r="M1057" i="1"/>
  <c r="P1054" i="1"/>
  <c r="P1046" i="1"/>
  <c r="N1051" i="1"/>
  <c r="H1056" i="1"/>
  <c r="H1048" i="1"/>
  <c r="L1050" i="1"/>
  <c r="O1055" i="1"/>
  <c r="O1047" i="1"/>
  <c r="R1052" i="1"/>
  <c r="X1054" i="1"/>
  <c r="X1046" i="1"/>
  <c r="Z1051" i="1"/>
  <c r="S1056" i="1"/>
  <c r="S1048" i="1"/>
  <c r="U1050" i="1"/>
  <c r="AC1055" i="1"/>
  <c r="AC1047" i="1"/>
  <c r="AD1052" i="1"/>
  <c r="AF1047" i="1"/>
  <c r="AF1055" i="1"/>
  <c r="AF1050" i="1"/>
  <c r="AF1051" i="1"/>
  <c r="T1052" i="1"/>
  <c r="T1047" i="1"/>
  <c r="T1055" i="1"/>
  <c r="T1048" i="1"/>
  <c r="T1056" i="1"/>
  <c r="AE1048" i="1"/>
  <c r="AP1056" i="1"/>
  <c r="H1068" i="1"/>
  <c r="Q1068" i="1"/>
  <c r="E1055" i="1"/>
  <c r="E1047" i="1"/>
  <c r="G1057" i="1"/>
  <c r="G1049" i="1"/>
  <c r="I1054" i="1"/>
  <c r="I1046" i="1"/>
  <c r="J1051" i="1"/>
  <c r="N1050" i="1"/>
  <c r="H1055" i="1"/>
  <c r="H1047" i="1"/>
  <c r="L1057" i="1"/>
  <c r="L1049" i="1"/>
  <c r="O1054" i="1"/>
  <c r="O1046" i="1"/>
  <c r="R1051" i="1"/>
  <c r="Z1050" i="1"/>
  <c r="S1055" i="1"/>
  <c r="S1047" i="1"/>
  <c r="U1057" i="1"/>
  <c r="U1049" i="1"/>
  <c r="AC1054" i="1"/>
  <c r="AC1046" i="1"/>
  <c r="AD1051" i="1"/>
  <c r="AE1047" i="1"/>
  <c r="AZ1047" i="1"/>
  <c r="AZ1055" i="1"/>
  <c r="AZ1049" i="1"/>
  <c r="AZ1057" i="1"/>
  <c r="AZ1050" i="1"/>
  <c r="AZ1051" i="1"/>
  <c r="AZ1052" i="1"/>
  <c r="BN1052" i="1"/>
  <c r="BN1046" i="1"/>
  <c r="BN1054" i="1"/>
  <c r="BN1047" i="1"/>
  <c r="BN1055" i="1"/>
  <c r="BN1048" i="1"/>
  <c r="BN1056" i="1"/>
  <c r="BN1049" i="1"/>
  <c r="BN1057" i="1"/>
  <c r="J1064" i="1"/>
  <c r="J1058" i="1"/>
  <c r="J1066" i="1"/>
  <c r="J1059" i="1"/>
  <c r="J1067" i="1"/>
  <c r="J1060" i="1"/>
  <c r="J1068" i="1"/>
  <c r="J1061" i="1"/>
  <c r="J1069" i="1"/>
  <c r="R1064" i="1"/>
  <c r="R1058" i="1"/>
  <c r="R1066" i="1"/>
  <c r="R1059" i="1"/>
  <c r="R1067" i="1"/>
  <c r="R1060" i="1"/>
  <c r="R1068" i="1"/>
  <c r="R1061" i="1"/>
  <c r="R1069" i="1"/>
  <c r="AB1064" i="1"/>
  <c r="AB1059" i="1"/>
  <c r="AB1067" i="1"/>
  <c r="AB1060" i="1"/>
  <c r="AB1068" i="1"/>
  <c r="AB1061" i="1"/>
  <c r="AB1069" i="1"/>
  <c r="AB1062" i="1"/>
  <c r="AB1058" i="1"/>
  <c r="AB1063" i="1"/>
  <c r="AB1065" i="1"/>
  <c r="AB1066" i="1"/>
  <c r="E1070" i="1"/>
  <c r="E1078" i="1"/>
  <c r="E1071" i="1"/>
  <c r="E1079" i="1"/>
  <c r="E1072" i="1"/>
  <c r="E1080" i="1"/>
  <c r="E1073" i="1"/>
  <c r="E1081" i="1"/>
  <c r="E1074" i="1"/>
  <c r="E1075" i="1"/>
  <c r="E1076" i="1"/>
  <c r="E1077" i="1"/>
  <c r="G1055" i="1"/>
  <c r="G1047" i="1"/>
  <c r="I1052" i="1"/>
  <c r="J1057" i="1"/>
  <c r="J1049" i="1"/>
  <c r="P1051" i="1"/>
  <c r="N1056" i="1"/>
  <c r="N1048" i="1"/>
  <c r="L1055" i="1"/>
  <c r="L1047" i="1"/>
  <c r="O1052" i="1"/>
  <c r="R1057" i="1"/>
  <c r="R1049" i="1"/>
  <c r="X1051" i="1"/>
  <c r="Z1056" i="1"/>
  <c r="Z1048" i="1"/>
  <c r="U1055" i="1"/>
  <c r="U1047" i="1"/>
  <c r="AC1052" i="1"/>
  <c r="AD1057" i="1"/>
  <c r="AD1049" i="1"/>
  <c r="Q1049" i="1"/>
  <c r="Q1057" i="1"/>
  <c r="Q1050" i="1"/>
  <c r="Y1051" i="1"/>
  <c r="Y1046" i="1"/>
  <c r="Y1054" i="1"/>
  <c r="Y1047" i="1"/>
  <c r="Y1055" i="1"/>
  <c r="AE1056" i="1"/>
  <c r="AT1051" i="1"/>
  <c r="BF1047" i="1"/>
  <c r="BF1055" i="1"/>
  <c r="BF1049" i="1"/>
  <c r="BF1057" i="1"/>
  <c r="BF1050" i="1"/>
  <c r="BF1051" i="1"/>
  <c r="BF1052" i="1"/>
  <c r="BI1046" i="1"/>
  <c r="BI1054" i="1"/>
  <c r="BI1048" i="1"/>
  <c r="BI1056" i="1"/>
  <c r="BI1049" i="1"/>
  <c r="BI1057" i="1"/>
  <c r="BI1050" i="1"/>
  <c r="BI1051" i="1"/>
  <c r="AN1054" i="1"/>
  <c r="BG1052" i="1"/>
  <c r="BG1046" i="1"/>
  <c r="BG1054" i="1"/>
  <c r="BG1047" i="1"/>
  <c r="BG1055" i="1"/>
  <c r="BG1048" i="1"/>
  <c r="BG1056" i="1"/>
  <c r="BG1049" i="1"/>
  <c r="BG1057" i="1"/>
  <c r="BL1055" i="1"/>
  <c r="AP1048" i="1"/>
  <c r="BO1052" i="1"/>
  <c r="H1060" i="1"/>
  <c r="M1064" i="1"/>
  <c r="Q1060" i="1"/>
  <c r="AT1058" i="1"/>
  <c r="AT1066" i="1"/>
  <c r="AT1061" i="1"/>
  <c r="AT1069" i="1"/>
  <c r="AT1059" i="1"/>
  <c r="AT1062" i="1"/>
  <c r="AT1063" i="1"/>
  <c r="AT1064" i="1"/>
  <c r="AT1065" i="1"/>
  <c r="I1053" i="1"/>
  <c r="O1053" i="1"/>
  <c r="E1052" i="1"/>
  <c r="F1057" i="1"/>
  <c r="G1054" i="1"/>
  <c r="I1051" i="1"/>
  <c r="J1056" i="1"/>
  <c r="J1048" i="1"/>
  <c r="N1055" i="1"/>
  <c r="N1047" i="1"/>
  <c r="K1057" i="1"/>
  <c r="L1054" i="1"/>
  <c r="O1051" i="1"/>
  <c r="R1056" i="1"/>
  <c r="R1048" i="1"/>
  <c r="X1050" i="1"/>
  <c r="Z1055" i="1"/>
  <c r="Z1047" i="1"/>
  <c r="S1052" i="1"/>
  <c r="AA1057" i="1"/>
  <c r="U1054" i="1"/>
  <c r="U1046" i="1"/>
  <c r="AC1051" i="1"/>
  <c r="AD1056" i="1"/>
  <c r="AD1048" i="1"/>
  <c r="Q1054" i="1"/>
  <c r="Y1057" i="1"/>
  <c r="AH1048" i="1"/>
  <c r="AH1056" i="1"/>
  <c r="AH1051" i="1"/>
  <c r="AH1052" i="1"/>
  <c r="AF1052" i="1"/>
  <c r="T1051" i="1"/>
  <c r="AE1055" i="1"/>
  <c r="AZ1056" i="1"/>
  <c r="AV1046" i="1"/>
  <c r="AV1054" i="1"/>
  <c r="AV1048" i="1"/>
  <c r="AV1056" i="1"/>
  <c r="AV1049" i="1"/>
  <c r="AV1057" i="1"/>
  <c r="AV1050" i="1"/>
  <c r="AV1051" i="1"/>
  <c r="BH1053" i="1"/>
  <c r="AN1053" i="1"/>
  <c r="BL1053" i="1"/>
  <c r="AE1063" i="1"/>
  <c r="AE1058" i="1"/>
  <c r="AE1066" i="1"/>
  <c r="AE1059" i="1"/>
  <c r="AE1067" i="1"/>
  <c r="AE1060" i="1"/>
  <c r="AE1068" i="1"/>
  <c r="AE1061" i="1"/>
  <c r="AE1069" i="1"/>
  <c r="AE1062" i="1"/>
  <c r="AE1064" i="1"/>
  <c r="AE1065" i="1"/>
  <c r="I1050" i="1"/>
  <c r="J1055" i="1"/>
  <c r="J1047" i="1"/>
  <c r="N1054" i="1"/>
  <c r="O1050" i="1"/>
  <c r="R1055" i="1"/>
  <c r="R1047" i="1"/>
  <c r="X1057" i="1"/>
  <c r="Z1054" i="1"/>
  <c r="AC1050" i="1"/>
  <c r="AD1055" i="1"/>
  <c r="AD1047" i="1"/>
  <c r="AE1053" i="1"/>
  <c r="AZ1054" i="1"/>
  <c r="AT1052" i="1"/>
  <c r="AT1046" i="1"/>
  <c r="AT1054" i="1"/>
  <c r="AT1047" i="1"/>
  <c r="AT1055" i="1"/>
  <c r="AT1048" i="1"/>
  <c r="AT1056" i="1"/>
  <c r="AT1049" i="1"/>
  <c r="AT1057" i="1"/>
  <c r="BH1051" i="1"/>
  <c r="AN1048" i="1"/>
  <c r="BL1052" i="1"/>
  <c r="AP1047" i="1"/>
  <c r="AP1055" i="1"/>
  <c r="AP1049" i="1"/>
  <c r="AP1057" i="1"/>
  <c r="AP1050" i="1"/>
  <c r="AP1051" i="1"/>
  <c r="AP1052" i="1"/>
  <c r="BO1046" i="1"/>
  <c r="BO1054" i="1"/>
  <c r="BO1048" i="1"/>
  <c r="BO1056" i="1"/>
  <c r="BO1049" i="1"/>
  <c r="BO1057" i="1"/>
  <c r="BO1050" i="1"/>
  <c r="BO1051" i="1"/>
  <c r="H1059" i="1"/>
  <c r="H1067" i="1"/>
  <c r="H1061" i="1"/>
  <c r="H1069" i="1"/>
  <c r="H1062" i="1"/>
  <c r="H1063" i="1"/>
  <c r="H1064" i="1"/>
  <c r="M1058" i="1"/>
  <c r="M1066" i="1"/>
  <c r="M1060" i="1"/>
  <c r="M1068" i="1"/>
  <c r="M1061" i="1"/>
  <c r="M1069" i="1"/>
  <c r="M1062" i="1"/>
  <c r="M1063" i="1"/>
  <c r="Q1059" i="1"/>
  <c r="Q1067" i="1"/>
  <c r="Q1061" i="1"/>
  <c r="Q1069" i="1"/>
  <c r="Q1062" i="1"/>
  <c r="Q1063" i="1"/>
  <c r="Q1064" i="1"/>
  <c r="I1057" i="1"/>
  <c r="I1049" i="1"/>
  <c r="J1054" i="1"/>
  <c r="O1057" i="1"/>
  <c r="O1049" i="1"/>
  <c r="R1054" i="1"/>
  <c r="AC1057" i="1"/>
  <c r="AC1049" i="1"/>
  <c r="AD1054" i="1"/>
  <c r="AE1046" i="1"/>
  <c r="AE1054" i="1"/>
  <c r="AE1049" i="1"/>
  <c r="AE1057" i="1"/>
  <c r="AE1050" i="1"/>
  <c r="I1056" i="1"/>
  <c r="O1056" i="1"/>
  <c r="AC1056" i="1"/>
  <c r="AE1051" i="1"/>
  <c r="BH1052" i="1"/>
  <c r="BH1046" i="1"/>
  <c r="BH1054" i="1"/>
  <c r="BH1047" i="1"/>
  <c r="BH1055" i="1"/>
  <c r="BH1048" i="1"/>
  <c r="BH1056" i="1"/>
  <c r="BH1049" i="1"/>
  <c r="BH1057" i="1"/>
  <c r="AN1047" i="1"/>
  <c r="AN1055" i="1"/>
  <c r="AN1049" i="1"/>
  <c r="AN1057" i="1"/>
  <c r="AN1050" i="1"/>
  <c r="AN1051" i="1"/>
  <c r="AN1052" i="1"/>
  <c r="BL1046" i="1"/>
  <c r="BL1054" i="1"/>
  <c r="BL1048" i="1"/>
  <c r="BL1056" i="1"/>
  <c r="BL1049" i="1"/>
  <c r="BL1057" i="1"/>
  <c r="BL1050" i="1"/>
  <c r="BL1051" i="1"/>
  <c r="AX1058" i="1"/>
  <c r="AX1066" i="1"/>
  <c r="AX1059" i="1"/>
  <c r="AX1067" i="1"/>
  <c r="AX1060" i="1"/>
  <c r="AX1068" i="1"/>
  <c r="AX1061" i="1"/>
  <c r="AX1069" i="1"/>
  <c r="AX1062" i="1"/>
  <c r="AX1064" i="1"/>
  <c r="AX1065" i="1"/>
  <c r="BC1050" i="1"/>
  <c r="BD1055" i="1"/>
  <c r="BD1047" i="1"/>
  <c r="AO1054" i="1"/>
  <c r="AO1046" i="1"/>
  <c r="BE1050" i="1"/>
  <c r="BK1054" i="1"/>
  <c r="BK1046" i="1"/>
  <c r="BA1056" i="1"/>
  <c r="BA1048" i="1"/>
  <c r="BP1054" i="1"/>
  <c r="BP1046" i="1"/>
  <c r="G1068" i="1"/>
  <c r="G1060" i="1"/>
  <c r="L1066" i="1"/>
  <c r="L1058" i="1"/>
  <c r="I1068" i="1"/>
  <c r="I1060" i="1"/>
  <c r="S1066" i="1"/>
  <c r="S1058" i="1"/>
  <c r="T1061" i="1"/>
  <c r="AO1058" i="1"/>
  <c r="AO1066" i="1"/>
  <c r="AO1061" i="1"/>
  <c r="AO1069" i="1"/>
  <c r="AO1062" i="1"/>
  <c r="AO1063" i="1"/>
  <c r="AO1064" i="1"/>
  <c r="AI1066" i="1"/>
  <c r="BC1067" i="1"/>
  <c r="BF1063" i="1"/>
  <c r="BF1058" i="1"/>
  <c r="BF1066" i="1"/>
  <c r="BF1059" i="1"/>
  <c r="BF1067" i="1"/>
  <c r="BF1060" i="1"/>
  <c r="BF1068" i="1"/>
  <c r="BF1061" i="1"/>
  <c r="BF1069" i="1"/>
  <c r="BP1068" i="1"/>
  <c r="AI1057" i="1"/>
  <c r="AI1049" i="1"/>
  <c r="AJ1054" i="1"/>
  <c r="AJ1046" i="1"/>
  <c r="AU1055" i="1"/>
  <c r="AU1047" i="1"/>
  <c r="AW1052" i="1"/>
  <c r="AX1055" i="1"/>
  <c r="AX1047" i="1"/>
  <c r="BB1052" i="1"/>
  <c r="AM1055" i="1"/>
  <c r="AM1047" i="1"/>
  <c r="AY1052" i="1"/>
  <c r="BA1055" i="1"/>
  <c r="BA1047" i="1"/>
  <c r="T1060" i="1"/>
  <c r="AG1060" i="1"/>
  <c r="AG1068" i="1"/>
  <c r="AG1062" i="1"/>
  <c r="AG1063" i="1"/>
  <c r="AR1059" i="1"/>
  <c r="AR1067" i="1"/>
  <c r="AR1061" i="1"/>
  <c r="AR1069" i="1"/>
  <c r="AR1062" i="1"/>
  <c r="AH1061" i="1"/>
  <c r="AH1069" i="1"/>
  <c r="AH1062" i="1"/>
  <c r="AH1063" i="1"/>
  <c r="AH1064" i="1"/>
  <c r="AW1068" i="1"/>
  <c r="AI1065" i="1"/>
  <c r="BC1065" i="1"/>
  <c r="BP1065" i="1"/>
  <c r="AI1056" i="1"/>
  <c r="AB1052" i="1"/>
  <c r="AU1054" i="1"/>
  <c r="AU1046" i="1"/>
  <c r="AW1051" i="1"/>
  <c r="AR1052" i="1"/>
  <c r="AX1054" i="1"/>
  <c r="AX1046" i="1"/>
  <c r="BB1051" i="1"/>
  <c r="BC1056" i="1"/>
  <c r="BC1048" i="1"/>
  <c r="AO1052" i="1"/>
  <c r="AM1054" i="1"/>
  <c r="AM1046" i="1"/>
  <c r="AY1051" i="1"/>
  <c r="BE1056" i="1"/>
  <c r="BK1052" i="1"/>
  <c r="BA1054" i="1"/>
  <c r="BA1046" i="1"/>
  <c r="AL1051" i="1"/>
  <c r="BP1052" i="1"/>
  <c r="G1066" i="1"/>
  <c r="G1058" i="1"/>
  <c r="N1063" i="1"/>
  <c r="L1064" i="1"/>
  <c r="I1066" i="1"/>
  <c r="I1058" i="1"/>
  <c r="O1063" i="1"/>
  <c r="S1064" i="1"/>
  <c r="T1069" i="1"/>
  <c r="AG1067" i="1"/>
  <c r="AR1068" i="1"/>
  <c r="AN1066" i="1"/>
  <c r="AW1067" i="1"/>
  <c r="AL1063" i="1"/>
  <c r="AL1058" i="1"/>
  <c r="AL1066" i="1"/>
  <c r="AL1059" i="1"/>
  <c r="AL1067" i="1"/>
  <c r="AL1060" i="1"/>
  <c r="AL1068" i="1"/>
  <c r="AL1061" i="1"/>
  <c r="AL1069" i="1"/>
  <c r="AI1063" i="1"/>
  <c r="BC1060" i="1"/>
  <c r="AW1050" i="1"/>
  <c r="BB1050" i="1"/>
  <c r="BC1055" i="1"/>
  <c r="BD1052" i="1"/>
  <c r="AO1051" i="1"/>
  <c r="AY1050" i="1"/>
  <c r="BK1051" i="1"/>
  <c r="AL1050" i="1"/>
  <c r="BP1051" i="1"/>
  <c r="N1062" i="1"/>
  <c r="L1063" i="1"/>
  <c r="O1062" i="1"/>
  <c r="S1063" i="1"/>
  <c r="T1064" i="1"/>
  <c r="T1059" i="1"/>
  <c r="T1067" i="1"/>
  <c r="AG1066" i="1"/>
  <c r="AR1066" i="1"/>
  <c r="AH1067" i="1"/>
  <c r="AO1068" i="1"/>
  <c r="AN1065" i="1"/>
  <c r="AW1065" i="1"/>
  <c r="BP1058" i="1"/>
  <c r="BP1066" i="1"/>
  <c r="BP1059" i="1"/>
  <c r="BP1067" i="1"/>
  <c r="BP1061" i="1"/>
  <c r="BP1069" i="1"/>
  <c r="BP1062" i="1"/>
  <c r="BP1063" i="1"/>
  <c r="BP1064" i="1"/>
  <c r="L1070" i="1"/>
  <c r="L1078" i="1"/>
  <c r="L1071" i="1"/>
  <c r="L1079" i="1"/>
  <c r="L1072" i="1"/>
  <c r="L1080" i="1"/>
  <c r="L1073" i="1"/>
  <c r="L1081" i="1"/>
  <c r="L1074" i="1"/>
  <c r="L1075" i="1"/>
  <c r="L1076" i="1"/>
  <c r="AN1063" i="1"/>
  <c r="AI1064" i="1"/>
  <c r="AI1059" i="1"/>
  <c r="AI1067" i="1"/>
  <c r="AI1060" i="1"/>
  <c r="AI1068" i="1"/>
  <c r="AI1061" i="1"/>
  <c r="AI1069" i="1"/>
  <c r="AI1062" i="1"/>
  <c r="BC1058" i="1"/>
  <c r="BC1066" i="1"/>
  <c r="BC1061" i="1"/>
  <c r="BC1069" i="1"/>
  <c r="BC1062" i="1"/>
  <c r="BC1063" i="1"/>
  <c r="BC1064" i="1"/>
  <c r="AB1057" i="1"/>
  <c r="AW1056" i="1"/>
  <c r="AR1057" i="1"/>
  <c r="BB1056" i="1"/>
  <c r="AO1057" i="1"/>
  <c r="AY1056" i="1"/>
  <c r="BK1057" i="1"/>
  <c r="AL1056" i="1"/>
  <c r="BP1057" i="1"/>
  <c r="N1068" i="1"/>
  <c r="L1069" i="1"/>
  <c r="O1068" i="1"/>
  <c r="S1069" i="1"/>
  <c r="T1065" i="1"/>
  <c r="AJ1061" i="1"/>
  <c r="AJ1069" i="1"/>
  <c r="AJ1064" i="1"/>
  <c r="AG1064" i="1"/>
  <c r="AR1064" i="1"/>
  <c r="AH1065" i="1"/>
  <c r="AO1065" i="1"/>
  <c r="BF1065" i="1"/>
  <c r="AN1064" i="1"/>
  <c r="AN1059" i="1"/>
  <c r="AN1067" i="1"/>
  <c r="AN1060" i="1"/>
  <c r="AN1068" i="1"/>
  <c r="AN1061" i="1"/>
  <c r="AN1069" i="1"/>
  <c r="AN1062" i="1"/>
  <c r="AW1058" i="1"/>
  <c r="AW1066" i="1"/>
  <c r="AW1061" i="1"/>
  <c r="AW1069" i="1"/>
  <c r="AW1062" i="1"/>
  <c r="AW1063" i="1"/>
  <c r="AW1064" i="1"/>
  <c r="AU1066" i="1"/>
  <c r="AU1058" i="1"/>
  <c r="AY1067" i="1"/>
  <c r="AY1059" i="1"/>
  <c r="U1066" i="1"/>
  <c r="U1058" i="1"/>
  <c r="AZ1063" i="1"/>
  <c r="AD1067" i="1"/>
  <c r="AD1059" i="1"/>
  <c r="V1066" i="1"/>
  <c r="V1058" i="1"/>
  <c r="X1063" i="1"/>
  <c r="AS1068" i="1"/>
  <c r="AV1067" i="1"/>
  <c r="AV1059" i="1"/>
  <c r="AQ1066" i="1"/>
  <c r="AQ1058" i="1"/>
  <c r="AF1063" i="1"/>
  <c r="Z1068" i="1"/>
  <c r="W1067" i="1"/>
  <c r="W1059" i="1"/>
  <c r="BN1066" i="1"/>
  <c r="BN1058" i="1"/>
  <c r="BD1063" i="1"/>
  <c r="BA1062" i="1"/>
  <c r="BJ1067" i="1"/>
  <c r="BJ1059" i="1"/>
  <c r="BK1069" i="1"/>
  <c r="BK1061" i="1"/>
  <c r="BM1066" i="1"/>
  <c r="BM1058" i="1"/>
  <c r="BO1063" i="1"/>
  <c r="BB1062" i="1"/>
  <c r="BG1067" i="1"/>
  <c r="BG1059" i="1"/>
  <c r="F1081" i="1"/>
  <c r="F1073" i="1"/>
  <c r="I1078" i="1"/>
  <c r="I1070" i="1"/>
  <c r="H1075" i="1"/>
  <c r="O1074" i="1"/>
  <c r="P1079" i="1"/>
  <c r="P1071" i="1"/>
  <c r="G1081" i="1"/>
  <c r="G1073" i="1"/>
  <c r="K1078" i="1"/>
  <c r="K1070" i="1"/>
  <c r="M1075" i="1"/>
  <c r="AM1064" i="1"/>
  <c r="AY1066" i="1"/>
  <c r="AY1058" i="1"/>
  <c r="AZ1062" i="1"/>
  <c r="AD1066" i="1"/>
  <c r="AD1058" i="1"/>
  <c r="X1062" i="1"/>
  <c r="AF1062" i="1"/>
  <c r="BD1062" i="1"/>
  <c r="BA1069" i="1"/>
  <c r="BA1061" i="1"/>
  <c r="BK1068" i="1"/>
  <c r="BK1060" i="1"/>
  <c r="BO1062" i="1"/>
  <c r="BB1069" i="1"/>
  <c r="BB1061" i="1"/>
  <c r="F1080" i="1"/>
  <c r="F1072" i="1"/>
  <c r="H1074" i="1"/>
  <c r="O1081" i="1"/>
  <c r="O1073" i="1"/>
  <c r="G1080" i="1"/>
  <c r="G1072" i="1"/>
  <c r="M1074" i="1"/>
  <c r="U1064" i="1"/>
  <c r="AZ1069" i="1"/>
  <c r="AZ1061" i="1"/>
  <c r="V1064" i="1"/>
  <c r="X1069" i="1"/>
  <c r="X1061" i="1"/>
  <c r="AQ1064" i="1"/>
  <c r="AF1069" i="1"/>
  <c r="AF1061" i="1"/>
  <c r="BN1064" i="1"/>
  <c r="BD1069" i="1"/>
  <c r="BD1061" i="1"/>
  <c r="BA1068" i="1"/>
  <c r="BA1060" i="1"/>
  <c r="BK1067" i="1"/>
  <c r="BK1059" i="1"/>
  <c r="BM1064" i="1"/>
  <c r="BO1069" i="1"/>
  <c r="BO1061" i="1"/>
  <c r="BB1068" i="1"/>
  <c r="BB1060" i="1"/>
  <c r="F1079" i="1"/>
  <c r="F1071" i="1"/>
  <c r="I1076" i="1"/>
  <c r="H1081" i="1"/>
  <c r="H1073" i="1"/>
  <c r="O1080" i="1"/>
  <c r="O1072" i="1"/>
  <c r="G1079" i="1"/>
  <c r="G1071" i="1"/>
  <c r="K1076" i="1"/>
  <c r="M1081" i="1"/>
  <c r="M1073" i="1"/>
  <c r="AZ1068" i="1"/>
  <c r="AD1064" i="1"/>
  <c r="V1063" i="1"/>
  <c r="X1068" i="1"/>
  <c r="AQ1063" i="1"/>
  <c r="AF1068" i="1"/>
  <c r="BN1063" i="1"/>
  <c r="BD1068" i="1"/>
  <c r="BA1067" i="1"/>
  <c r="BA1059" i="1"/>
  <c r="BK1066" i="1"/>
  <c r="BK1058" i="1"/>
  <c r="BO1068" i="1"/>
  <c r="BB1067" i="1"/>
  <c r="BB1059" i="1"/>
  <c r="F1078" i="1"/>
  <c r="F1070" i="1"/>
  <c r="I1075" i="1"/>
  <c r="H1080" i="1"/>
  <c r="O1079" i="1"/>
  <c r="O1071" i="1"/>
  <c r="G1078" i="1"/>
  <c r="G1070" i="1"/>
  <c r="M1080" i="1"/>
  <c r="BB1058" i="1"/>
  <c r="BK1064" i="1"/>
  <c r="F1076" i="1"/>
  <c r="G1076" i="1"/>
  <c r="AD1069" i="1"/>
  <c r="V1068" i="1"/>
  <c r="AQ1068" i="1"/>
  <c r="J1396" i="1"/>
  <c r="N1397" i="1"/>
  <c r="R1398" i="1"/>
  <c r="R1399" i="1"/>
  <c r="R1400" i="1"/>
  <c r="R1395" i="1"/>
  <c r="R1403" i="1"/>
  <c r="BK1397" i="1"/>
  <c r="BK1405" i="1"/>
  <c r="BK1398" i="1"/>
  <c r="BK1395" i="1"/>
  <c r="BK1396" i="1"/>
  <c r="BK1399" i="1"/>
  <c r="BK1400" i="1"/>
  <c r="BK1401" i="1"/>
  <c r="BK1402" i="1"/>
  <c r="J1418" i="1"/>
  <c r="J1426" i="1"/>
  <c r="J1419" i="1"/>
  <c r="J1427" i="1"/>
  <c r="J1420" i="1"/>
  <c r="J1428" i="1"/>
  <c r="J1421" i="1"/>
  <c r="J1429" i="1"/>
  <c r="J1422" i="1"/>
  <c r="J1423" i="1"/>
  <c r="J1424" i="1"/>
  <c r="J1425" i="1"/>
  <c r="BM1430" i="1"/>
  <c r="BM1438" i="1"/>
  <c r="BM1431" i="1"/>
  <c r="BM1439" i="1"/>
  <c r="BM1432" i="1"/>
  <c r="BM1440" i="1"/>
  <c r="BM1433" i="1"/>
  <c r="BM1441" i="1"/>
  <c r="BM1436" i="1"/>
  <c r="BM1434" i="1"/>
  <c r="BM1435" i="1"/>
  <c r="BM1437" i="1"/>
  <c r="N1396" i="1"/>
  <c r="M1402" i="1"/>
  <c r="F1402" i="1"/>
  <c r="K1399" i="1"/>
  <c r="S1398" i="1"/>
  <c r="R1405" i="1"/>
  <c r="AB1402" i="1"/>
  <c r="AM1402" i="1"/>
  <c r="AQ1394" i="1"/>
  <c r="AQ1402" i="1"/>
  <c r="AQ1395" i="1"/>
  <c r="AQ1403" i="1"/>
  <c r="AQ1396" i="1"/>
  <c r="AQ1404" i="1"/>
  <c r="AQ1397" i="1"/>
  <c r="AQ1405" i="1"/>
  <c r="AQ1398" i="1"/>
  <c r="AQ1399" i="1"/>
  <c r="AF1402" i="1"/>
  <c r="BA1395" i="1"/>
  <c r="BA1403" i="1"/>
  <c r="BA1396" i="1"/>
  <c r="BA1404" i="1"/>
  <c r="BA1397" i="1"/>
  <c r="BA1405" i="1"/>
  <c r="BA1398" i="1"/>
  <c r="BA1399" i="1"/>
  <c r="BA1400" i="1"/>
  <c r="J1397" i="1"/>
  <c r="J1405" i="1"/>
  <c r="J1398" i="1"/>
  <c r="J1394" i="1"/>
  <c r="J1082" i="17" s="1"/>
  <c r="CB1082" i="17" s="1"/>
  <c r="J1402" i="1"/>
  <c r="J1404" i="1"/>
  <c r="N1405" i="1"/>
  <c r="O1399" i="1"/>
  <c r="O1400" i="1"/>
  <c r="O1396" i="1"/>
  <c r="O1404" i="1"/>
  <c r="M1400" i="1"/>
  <c r="F1399" i="1"/>
  <c r="R1402" i="1"/>
  <c r="AB1399" i="1"/>
  <c r="T1401" i="1"/>
  <c r="BP1398" i="1"/>
  <c r="BP1394" i="1"/>
  <c r="BP1403" i="1"/>
  <c r="BP1395" i="1"/>
  <c r="BP1404" i="1"/>
  <c r="BP1396" i="1"/>
  <c r="BP1405" i="1"/>
  <c r="BP1397" i="1"/>
  <c r="BP1399" i="1"/>
  <c r="BP1400" i="1"/>
  <c r="J1403" i="1"/>
  <c r="N1404" i="1"/>
  <c r="K1397" i="1"/>
  <c r="K1405" i="1"/>
  <c r="K1398" i="1"/>
  <c r="K1394" i="1"/>
  <c r="K1402" i="1"/>
  <c r="S1394" i="1"/>
  <c r="S1402" i="1"/>
  <c r="S1395" i="1"/>
  <c r="S1403" i="1"/>
  <c r="S1399" i="1"/>
  <c r="R1401" i="1"/>
  <c r="AB1398" i="1"/>
  <c r="AM1395" i="1"/>
  <c r="AM1403" i="1"/>
  <c r="AM1396" i="1"/>
  <c r="AM1404" i="1"/>
  <c r="AM1397" i="1"/>
  <c r="AM1405" i="1"/>
  <c r="AM1398" i="1"/>
  <c r="AM1399" i="1"/>
  <c r="AM1400" i="1"/>
  <c r="AD1394" i="1"/>
  <c r="AD1402" i="1"/>
  <c r="AD1395" i="1"/>
  <c r="AD1403" i="1"/>
  <c r="AD1396" i="1"/>
  <c r="AD1404" i="1"/>
  <c r="AD1397" i="1"/>
  <c r="AD1405" i="1"/>
  <c r="AD1398" i="1"/>
  <c r="AD1399" i="1"/>
  <c r="AF1395" i="1"/>
  <c r="AF1403" i="1"/>
  <c r="AF1396" i="1"/>
  <c r="AF1404" i="1"/>
  <c r="AF1397" i="1"/>
  <c r="AF1405" i="1"/>
  <c r="AF1398" i="1"/>
  <c r="AF1399" i="1"/>
  <c r="AF1400" i="1"/>
  <c r="AI1394" i="1"/>
  <c r="AI1402" i="1"/>
  <c r="AI1395" i="1"/>
  <c r="AI1403" i="1"/>
  <c r="AI1396" i="1"/>
  <c r="AI1404" i="1"/>
  <c r="AI1397" i="1"/>
  <c r="AI1405" i="1"/>
  <c r="AI1398" i="1"/>
  <c r="AI1399" i="1"/>
  <c r="G1398" i="1"/>
  <c r="G1399" i="1"/>
  <c r="G1395" i="1"/>
  <c r="I1395" i="1"/>
  <c r="I1403" i="1"/>
  <c r="I1396" i="1"/>
  <c r="I1404" i="1"/>
  <c r="I1400" i="1"/>
  <c r="J1401" i="1"/>
  <c r="N1401" i="1"/>
  <c r="O1402" i="1"/>
  <c r="K1404" i="1"/>
  <c r="S1405" i="1"/>
  <c r="R1397" i="1"/>
  <c r="BG1401" i="1"/>
  <c r="AL1401" i="1"/>
  <c r="BK1404" i="1"/>
  <c r="AC1406" i="1"/>
  <c r="AC1414" i="1"/>
  <c r="AC1407" i="1"/>
  <c r="AC1415" i="1"/>
  <c r="AC1408" i="1"/>
  <c r="AC1416" i="1"/>
  <c r="AC1409" i="1"/>
  <c r="AC1417" i="1"/>
  <c r="AC1410" i="1"/>
  <c r="AC1411" i="1"/>
  <c r="AC1412" i="1"/>
  <c r="AC1413" i="1"/>
  <c r="AO1408" i="1"/>
  <c r="AO1416" i="1"/>
  <c r="AO1409" i="1"/>
  <c r="AO1417" i="1"/>
  <c r="AO1410" i="1"/>
  <c r="AO1412" i="1"/>
  <c r="AO1413" i="1"/>
  <c r="AO1414" i="1"/>
  <c r="AO1415" i="1"/>
  <c r="AO1406" i="1"/>
  <c r="AO1407" i="1"/>
  <c r="J1400" i="1"/>
  <c r="K1403" i="1"/>
  <c r="S1404" i="1"/>
  <c r="R1396" i="1"/>
  <c r="AB1395" i="1"/>
  <c r="AB1403" i="1"/>
  <c r="AB1396" i="1"/>
  <c r="AB1404" i="1"/>
  <c r="AB1397" i="1"/>
  <c r="AB1405" i="1"/>
  <c r="AB1400" i="1"/>
  <c r="T1394" i="1"/>
  <c r="T1402" i="1"/>
  <c r="T1395" i="1"/>
  <c r="T1403" i="1"/>
  <c r="T1396" i="1"/>
  <c r="T1404" i="1"/>
  <c r="T1398" i="1"/>
  <c r="T1399" i="1"/>
  <c r="BA1402" i="1"/>
  <c r="BK1403" i="1"/>
  <c r="P1408" i="1"/>
  <c r="P1416" i="1"/>
  <c r="P1409" i="1"/>
  <c r="P1417" i="1"/>
  <c r="P1410" i="1"/>
  <c r="P1406" i="1"/>
  <c r="P1094" i="17" s="1"/>
  <c r="P1407" i="1"/>
  <c r="P1411" i="1"/>
  <c r="P1412" i="1"/>
  <c r="P1413" i="1"/>
  <c r="P1414" i="1"/>
  <c r="AY1406" i="1"/>
  <c r="AY1414" i="1"/>
  <c r="AY1407" i="1"/>
  <c r="AY1415" i="1"/>
  <c r="AY1408" i="1"/>
  <c r="AY1416" i="1"/>
  <c r="AY1409" i="1"/>
  <c r="AY1417" i="1"/>
  <c r="AY1411" i="1"/>
  <c r="AY1412" i="1"/>
  <c r="AY1410" i="1"/>
  <c r="AY1413" i="1"/>
  <c r="N1394" i="1"/>
  <c r="N1402" i="1"/>
  <c r="N1395" i="1"/>
  <c r="N1403" i="1"/>
  <c r="N1399" i="1"/>
  <c r="J1399" i="1"/>
  <c r="N1398" i="1"/>
  <c r="M1398" i="1"/>
  <c r="M1399" i="1"/>
  <c r="M1395" i="1"/>
  <c r="M1403" i="1"/>
  <c r="F1395" i="1"/>
  <c r="F1403" i="1"/>
  <c r="F1396" i="1"/>
  <c r="F1084" i="17" s="1"/>
  <c r="F1404" i="1"/>
  <c r="F1400" i="1"/>
  <c r="K1401" i="1"/>
  <c r="S1401" i="1"/>
  <c r="R1394" i="1"/>
  <c r="AQ1401" i="1"/>
  <c r="BG1395" i="1"/>
  <c r="BG1403" i="1"/>
  <c r="BG1396" i="1"/>
  <c r="BG1404" i="1"/>
  <c r="BG1397" i="1"/>
  <c r="BG1405" i="1"/>
  <c r="BG1398" i="1"/>
  <c r="BG1399" i="1"/>
  <c r="BG1400" i="1"/>
  <c r="AL1394" i="1"/>
  <c r="AL1402" i="1"/>
  <c r="AL1395" i="1"/>
  <c r="AL1403" i="1"/>
  <c r="AL1396" i="1"/>
  <c r="AL1404" i="1"/>
  <c r="AL1397" i="1"/>
  <c r="AL1405" i="1"/>
  <c r="AL1398" i="1"/>
  <c r="AL1399" i="1"/>
  <c r="BA1401" i="1"/>
  <c r="BK1394" i="1"/>
  <c r="AE1407" i="1"/>
  <c r="AE1415" i="1"/>
  <c r="AE1408" i="1"/>
  <c r="AE1416" i="1"/>
  <c r="AE1409" i="1"/>
  <c r="AE1417" i="1"/>
  <c r="AE1410" i="1"/>
  <c r="AE1411" i="1"/>
  <c r="AE1412" i="1"/>
  <c r="AE1413" i="1"/>
  <c r="AE1414" i="1"/>
  <c r="U1406" i="1"/>
  <c r="U1414" i="1"/>
  <c r="U1407" i="1"/>
  <c r="U1415" i="1"/>
  <c r="U1408" i="1"/>
  <c r="U1416" i="1"/>
  <c r="U1409" i="1"/>
  <c r="U1417" i="1"/>
  <c r="U1411" i="1"/>
  <c r="U1412" i="1"/>
  <c r="U1413" i="1"/>
  <c r="E1398" i="1"/>
  <c r="Z1404" i="1"/>
  <c r="Z1396" i="1"/>
  <c r="Q1398" i="1"/>
  <c r="V1402" i="1"/>
  <c r="V1394" i="1"/>
  <c r="W1404" i="1"/>
  <c r="W1396" i="1"/>
  <c r="Y1398" i="1"/>
  <c r="AR1403" i="1"/>
  <c r="AR1395" i="1"/>
  <c r="BC1402" i="1"/>
  <c r="BC1394" i="1"/>
  <c r="BD1404" i="1"/>
  <c r="BD1396" i="1"/>
  <c r="AV1398" i="1"/>
  <c r="BF1403" i="1"/>
  <c r="BF1395" i="1"/>
  <c r="AC1402" i="1"/>
  <c r="AC1394" i="1"/>
  <c r="AH1404" i="1"/>
  <c r="AH1396" i="1"/>
  <c r="AN1398" i="1"/>
  <c r="AP1403" i="1"/>
  <c r="AP1395" i="1"/>
  <c r="AZ1405" i="1"/>
  <c r="AZ1397" i="1"/>
  <c r="BB1402" i="1"/>
  <c r="BB1394" i="1"/>
  <c r="AU1404" i="1"/>
  <c r="AU1396" i="1"/>
  <c r="AW1398" i="1"/>
  <c r="AX1403" i="1"/>
  <c r="AX1395" i="1"/>
  <c r="AG1405" i="1"/>
  <c r="AG1397" i="1"/>
  <c r="AE1402" i="1"/>
  <c r="AE1394" i="1"/>
  <c r="AK1404" i="1"/>
  <c r="AK1396" i="1"/>
  <c r="BN1403" i="1"/>
  <c r="BN1395" i="1"/>
  <c r="BJ1404" i="1"/>
  <c r="E1411" i="1"/>
  <c r="I1408" i="1"/>
  <c r="H1406" i="1"/>
  <c r="H1414" i="1"/>
  <c r="H1407" i="1"/>
  <c r="H1415" i="1"/>
  <c r="H1408" i="1"/>
  <c r="H1416" i="1"/>
  <c r="H1409" i="1"/>
  <c r="H1417" i="1"/>
  <c r="S1413" i="1"/>
  <c r="AV1406" i="1"/>
  <c r="AV1414" i="1"/>
  <c r="AV1407" i="1"/>
  <c r="AV1415" i="1"/>
  <c r="AV1408" i="1"/>
  <c r="AV1416" i="1"/>
  <c r="AV1409" i="1"/>
  <c r="AV1417" i="1"/>
  <c r="AV1411" i="1"/>
  <c r="AN1416" i="1"/>
  <c r="BB1417" i="1"/>
  <c r="E1420" i="1"/>
  <c r="E1428" i="1"/>
  <c r="E1421" i="1"/>
  <c r="E1429" i="1"/>
  <c r="E1422" i="1"/>
  <c r="E1423" i="1"/>
  <c r="E1424" i="1"/>
  <c r="E1426" i="1"/>
  <c r="E1427" i="1"/>
  <c r="E1418" i="1"/>
  <c r="E1419" i="1"/>
  <c r="AR1402" i="1"/>
  <c r="AR1394" i="1"/>
  <c r="BF1402" i="1"/>
  <c r="BF1394" i="1"/>
  <c r="BJ1395" i="1"/>
  <c r="BJ1403" i="1"/>
  <c r="BO1395" i="1"/>
  <c r="BO1403" i="1"/>
  <c r="BO1396" i="1"/>
  <c r="BO1404" i="1"/>
  <c r="BO1397" i="1"/>
  <c r="BO1405" i="1"/>
  <c r="L1407" i="1"/>
  <c r="L1095" i="17" s="1"/>
  <c r="CD1095" i="17" s="1"/>
  <c r="L1415" i="1"/>
  <c r="L1408" i="1"/>
  <c r="L1416" i="1"/>
  <c r="L1409" i="1"/>
  <c r="L1417" i="1"/>
  <c r="L1410" i="1"/>
  <c r="Z1409" i="1"/>
  <c r="Z1417" i="1"/>
  <c r="Z1410" i="1"/>
  <c r="Z1411" i="1"/>
  <c r="Z1412" i="1"/>
  <c r="Q1407" i="1"/>
  <c r="Q1415" i="1"/>
  <c r="Q1408" i="1"/>
  <c r="Q1416" i="1"/>
  <c r="Q1409" i="1"/>
  <c r="Q1417" i="1"/>
  <c r="Q1410" i="1"/>
  <c r="Q1412" i="1"/>
  <c r="S1408" i="1"/>
  <c r="AK1407" i="1"/>
  <c r="AK1415" i="1"/>
  <c r="AK1408" i="1"/>
  <c r="AK1416" i="1"/>
  <c r="AK1409" i="1"/>
  <c r="AK1417" i="1"/>
  <c r="AK1410" i="1"/>
  <c r="AK1412" i="1"/>
  <c r="AN1413" i="1"/>
  <c r="BD1416" i="1"/>
  <c r="BF1433" i="1"/>
  <c r="BF1441" i="1"/>
  <c r="BF1434" i="1"/>
  <c r="BF1435" i="1"/>
  <c r="BF1436" i="1"/>
  <c r="BF1431" i="1"/>
  <c r="BF1439" i="1"/>
  <c r="BF1430" i="1"/>
  <c r="BF1432" i="1"/>
  <c r="BF1437" i="1"/>
  <c r="BF1438" i="1"/>
  <c r="BF1440" i="1"/>
  <c r="M1445" i="1"/>
  <c r="M1453" i="1"/>
  <c r="M1446" i="1"/>
  <c r="M1447" i="1"/>
  <c r="M1448" i="1"/>
  <c r="M1443" i="1"/>
  <c r="M1451" i="1"/>
  <c r="M1442" i="1"/>
  <c r="M1444" i="1"/>
  <c r="M1449" i="1"/>
  <c r="M1450" i="1"/>
  <c r="M1452" i="1"/>
  <c r="BC1400" i="1"/>
  <c r="AC1400" i="1"/>
  <c r="BB1400" i="1"/>
  <c r="AE1400" i="1"/>
  <c r="AK1402" i="1"/>
  <c r="AK1394" i="1"/>
  <c r="BJ1401" i="1"/>
  <c r="BL1398" i="1"/>
  <c r="BL1399" i="1"/>
  <c r="BL1400" i="1"/>
  <c r="T1408" i="1"/>
  <c r="T1416" i="1"/>
  <c r="T1409" i="1"/>
  <c r="T1417" i="1"/>
  <c r="T1410" i="1"/>
  <c r="T1411" i="1"/>
  <c r="Z1416" i="1"/>
  <c r="BB1406" i="1"/>
  <c r="BB1414" i="1"/>
  <c r="BB1407" i="1"/>
  <c r="BB1415" i="1"/>
  <c r="BB1408" i="1"/>
  <c r="BB1409" i="1"/>
  <c r="BB1410" i="1"/>
  <c r="BB1411" i="1"/>
  <c r="BB1413" i="1"/>
  <c r="BB1416" i="1"/>
  <c r="V1399" i="1"/>
  <c r="AR1400" i="1"/>
  <c r="BC1399" i="1"/>
  <c r="BF1400" i="1"/>
  <c r="AC1399" i="1"/>
  <c r="AP1400" i="1"/>
  <c r="BB1399" i="1"/>
  <c r="AX1400" i="1"/>
  <c r="AE1399" i="1"/>
  <c r="BJ1400" i="1"/>
  <c r="BO1402" i="1"/>
  <c r="E1406" i="1"/>
  <c r="E1414" i="1"/>
  <c r="E1407" i="1"/>
  <c r="E1415" i="1"/>
  <c r="E1408" i="1"/>
  <c r="E1416" i="1"/>
  <c r="I1409" i="1"/>
  <c r="I1417" i="1"/>
  <c r="I1410" i="1"/>
  <c r="I1411" i="1"/>
  <c r="I1412" i="1"/>
  <c r="Z1415" i="1"/>
  <c r="S1409" i="1"/>
  <c r="S1417" i="1"/>
  <c r="S1410" i="1"/>
  <c r="S1411" i="1"/>
  <c r="S1412" i="1"/>
  <c r="S1406" i="1"/>
  <c r="S1414" i="1"/>
  <c r="AN1409" i="1"/>
  <c r="AN1417" i="1"/>
  <c r="AN1410" i="1"/>
  <c r="AN1411" i="1"/>
  <c r="AN1412" i="1"/>
  <c r="AN1406" i="1"/>
  <c r="AN1414" i="1"/>
  <c r="AN1407" i="1"/>
  <c r="AN1415" i="1"/>
  <c r="BD1410" i="1"/>
  <c r="BD1411" i="1"/>
  <c r="BD1412" i="1"/>
  <c r="BD1409" i="1"/>
  <c r="BD1413" i="1"/>
  <c r="BD1414" i="1"/>
  <c r="BD1415" i="1"/>
  <c r="BD1406" i="1"/>
  <c r="BD1417" i="1"/>
  <c r="BD1407" i="1"/>
  <c r="P1405" i="1"/>
  <c r="P1397" i="1"/>
  <c r="E1402" i="1"/>
  <c r="Z1400" i="1"/>
  <c r="AA1405" i="1"/>
  <c r="AA1397" i="1"/>
  <c r="Q1402" i="1"/>
  <c r="V1398" i="1"/>
  <c r="W1400" i="1"/>
  <c r="X1405" i="1"/>
  <c r="X1397" i="1"/>
  <c r="Y1402" i="1"/>
  <c r="AR1399" i="1"/>
  <c r="BC1398" i="1"/>
  <c r="BD1400" i="1"/>
  <c r="BE1405" i="1"/>
  <c r="BE1397" i="1"/>
  <c r="AV1402" i="1"/>
  <c r="BF1399" i="1"/>
  <c r="AC1398" i="1"/>
  <c r="AH1400" i="1"/>
  <c r="AY1405" i="1"/>
  <c r="AY1397" i="1"/>
  <c r="AN1402" i="1"/>
  <c r="AP1399" i="1"/>
  <c r="BB1398" i="1"/>
  <c r="AU1400" i="1"/>
  <c r="AS1405" i="1"/>
  <c r="AW1402" i="1"/>
  <c r="AX1399" i="1"/>
  <c r="AE1398" i="1"/>
  <c r="AK1400" i="1"/>
  <c r="AO1405" i="1"/>
  <c r="AO1397" i="1"/>
  <c r="AJ1402" i="1"/>
  <c r="BN1399" i="1"/>
  <c r="BJ1399" i="1"/>
  <c r="BL1402" i="1"/>
  <c r="BO1401" i="1"/>
  <c r="M1409" i="1"/>
  <c r="M1417" i="1"/>
  <c r="M1410" i="1"/>
  <c r="M1411" i="1"/>
  <c r="L1414" i="1"/>
  <c r="I1416" i="1"/>
  <c r="I1104" i="17" s="1"/>
  <c r="H1413" i="1"/>
  <c r="T1415" i="1"/>
  <c r="Z1414" i="1"/>
  <c r="AU1409" i="1"/>
  <c r="AU1417" i="1"/>
  <c r="AU1410" i="1"/>
  <c r="AU1411" i="1"/>
  <c r="AU1412" i="1"/>
  <c r="AU1406" i="1"/>
  <c r="AU1414" i="1"/>
  <c r="P1404" i="1"/>
  <c r="AA1404" i="1"/>
  <c r="V1405" i="1"/>
  <c r="X1404" i="1"/>
  <c r="BC1405" i="1"/>
  <c r="BE1404" i="1"/>
  <c r="AC1405" i="1"/>
  <c r="AY1404" i="1"/>
  <c r="BB1405" i="1"/>
  <c r="AE1405" i="1"/>
  <c r="AO1404" i="1"/>
  <c r="BJ1398" i="1"/>
  <c r="BL1401" i="1"/>
  <c r="BO1400" i="1"/>
  <c r="M1415" i="1"/>
  <c r="E1417" i="1"/>
  <c r="L1413" i="1"/>
  <c r="I1415" i="1"/>
  <c r="H1412" i="1"/>
  <c r="T1414" i="1"/>
  <c r="Z1413" i="1"/>
  <c r="Q1414" i="1"/>
  <c r="AK1414" i="1"/>
  <c r="AV1413" i="1"/>
  <c r="BG1410" i="1"/>
  <c r="BG1411" i="1"/>
  <c r="BG1412" i="1"/>
  <c r="BG1406" i="1"/>
  <c r="BG1417" i="1"/>
  <c r="BG1407" i="1"/>
  <c r="BG1408" i="1"/>
  <c r="BG1409" i="1"/>
  <c r="BG1414" i="1"/>
  <c r="BG1415" i="1"/>
  <c r="BC1414" i="1"/>
  <c r="BC1406" i="1"/>
  <c r="AZ1406" i="1"/>
  <c r="AZ1414" i="1"/>
  <c r="AZ1407" i="1"/>
  <c r="AZ1415" i="1"/>
  <c r="AZ1408" i="1"/>
  <c r="AZ1416" i="1"/>
  <c r="K1444" i="1"/>
  <c r="K1452" i="1"/>
  <c r="K1445" i="1"/>
  <c r="K1453" i="1"/>
  <c r="K1446" i="1"/>
  <c r="K1447" i="1"/>
  <c r="K1442" i="1"/>
  <c r="K1130" i="17" s="1"/>
  <c r="CC1130" i="17" s="1"/>
  <c r="K1450" i="1"/>
  <c r="K1448" i="1"/>
  <c r="K1449" i="1"/>
  <c r="K1451" i="1"/>
  <c r="N1444" i="1"/>
  <c r="N1452" i="1"/>
  <c r="N1445" i="1"/>
  <c r="N1453" i="1"/>
  <c r="N1446" i="1"/>
  <c r="N1134" i="17" s="1"/>
  <c r="N1447" i="1"/>
  <c r="N1442" i="1"/>
  <c r="N1450" i="1"/>
  <c r="N1448" i="1"/>
  <c r="N1449" i="1"/>
  <c r="N1451" i="1"/>
  <c r="AW1412" i="1"/>
  <c r="BI1409" i="1"/>
  <c r="BI1417" i="1"/>
  <c r="BI1410" i="1"/>
  <c r="BI1411" i="1"/>
  <c r="BF1407" i="1"/>
  <c r="BF1415" i="1"/>
  <c r="BF1408" i="1"/>
  <c r="BF1416" i="1"/>
  <c r="BF1409" i="1"/>
  <c r="BF1417" i="1"/>
  <c r="BO1406" i="1"/>
  <c r="BO1414" i="1"/>
  <c r="BO1407" i="1"/>
  <c r="BO1415" i="1"/>
  <c r="BO1408" i="1"/>
  <c r="BO1416" i="1"/>
  <c r="BO1409" i="1"/>
  <c r="BO1417" i="1"/>
  <c r="BO1410" i="1"/>
  <c r="T1431" i="1"/>
  <c r="T1439" i="1"/>
  <c r="T1434" i="1"/>
  <c r="T1430" i="1"/>
  <c r="T1441" i="1"/>
  <c r="T1432" i="1"/>
  <c r="T1433" i="1"/>
  <c r="T1435" i="1"/>
  <c r="T1436" i="1"/>
  <c r="X1411" i="1"/>
  <c r="AR1411" i="1"/>
  <c r="AJ1411" i="1"/>
  <c r="AW1410" i="1"/>
  <c r="BC1411" i="1"/>
  <c r="BI1414" i="1"/>
  <c r="AZ1413" i="1"/>
  <c r="BK1408" i="1"/>
  <c r="BK1416" i="1"/>
  <c r="BK1409" i="1"/>
  <c r="BK1417" i="1"/>
  <c r="BK1410" i="1"/>
  <c r="BF1414" i="1"/>
  <c r="L1420" i="1"/>
  <c r="L1428" i="1"/>
  <c r="L1421" i="1"/>
  <c r="L1429" i="1"/>
  <c r="L1422" i="1"/>
  <c r="L1423" i="1"/>
  <c r="L1424" i="1"/>
  <c r="H1430" i="1"/>
  <c r="H1438" i="1"/>
  <c r="H1431" i="1"/>
  <c r="H1439" i="1"/>
  <c r="H1432" i="1"/>
  <c r="H1440" i="1"/>
  <c r="H1433" i="1"/>
  <c r="H1441" i="1"/>
  <c r="H1434" i="1"/>
  <c r="AQ1435" i="1"/>
  <c r="AQ1432" i="1"/>
  <c r="AQ1441" i="1"/>
  <c r="AQ1433" i="1"/>
  <c r="AQ1434" i="1"/>
  <c r="AQ1436" i="1"/>
  <c r="AQ1437" i="1"/>
  <c r="AG1433" i="1"/>
  <c r="AG1441" i="1"/>
  <c r="AG1434" i="1"/>
  <c r="AG1436" i="1"/>
  <c r="AG1431" i="1"/>
  <c r="AG1439" i="1"/>
  <c r="AG1435" i="1"/>
  <c r="AG1437" i="1"/>
  <c r="AG1438" i="1"/>
  <c r="AG1440" i="1"/>
  <c r="BM1403" i="1"/>
  <c r="BM1395" i="1"/>
  <c r="K1414" i="1"/>
  <c r="K1406" i="1"/>
  <c r="O1415" i="1"/>
  <c r="G1412" i="1"/>
  <c r="J1414" i="1"/>
  <c r="J1406" i="1"/>
  <c r="AD1412" i="1"/>
  <c r="W1414" i="1"/>
  <c r="W1406" i="1"/>
  <c r="X1410" i="1"/>
  <c r="AB1407" i="1"/>
  <c r="AF1412" i="1"/>
  <c r="AR1410" i="1"/>
  <c r="AS1415" i="1"/>
  <c r="AS1407" i="1"/>
  <c r="AG1412" i="1"/>
  <c r="AJ1410" i="1"/>
  <c r="AM1415" i="1"/>
  <c r="AM1407" i="1"/>
  <c r="AQ1412" i="1"/>
  <c r="AW1417" i="1"/>
  <c r="AW1409" i="1"/>
  <c r="BC1410" i="1"/>
  <c r="AL1415" i="1"/>
  <c r="AL1407" i="1"/>
  <c r="BH1410" i="1"/>
  <c r="BI1413" i="1"/>
  <c r="AZ1412" i="1"/>
  <c r="BK1415" i="1"/>
  <c r="BF1413" i="1"/>
  <c r="H1419" i="1"/>
  <c r="H1427" i="1"/>
  <c r="H1420" i="1"/>
  <c r="H1428" i="1"/>
  <c r="H1421" i="1"/>
  <c r="H1429" i="1"/>
  <c r="H1422" i="1"/>
  <c r="H1423" i="1"/>
  <c r="M1432" i="1"/>
  <c r="M1440" i="1"/>
  <c r="M1433" i="1"/>
  <c r="M1441" i="1"/>
  <c r="M1434" i="1"/>
  <c r="M1435" i="1"/>
  <c r="M1436" i="1"/>
  <c r="O1436" i="1"/>
  <c r="J1430" i="1"/>
  <c r="J1438" i="1"/>
  <c r="J1431" i="1"/>
  <c r="J1439" i="1"/>
  <c r="J1432" i="1"/>
  <c r="J1440" i="1"/>
  <c r="J1433" i="1"/>
  <c r="J1441" i="1"/>
  <c r="J1434" i="1"/>
  <c r="W1437" i="1"/>
  <c r="AN1432" i="1"/>
  <c r="R1430" i="1"/>
  <c r="R1438" i="1"/>
  <c r="R1431" i="1"/>
  <c r="R1439" i="1"/>
  <c r="R1433" i="1"/>
  <c r="R1441" i="1"/>
  <c r="R1436" i="1"/>
  <c r="R1432" i="1"/>
  <c r="R1434" i="1"/>
  <c r="R1435" i="1"/>
  <c r="R1437" i="1"/>
  <c r="R1440" i="1"/>
  <c r="BO1435" i="1"/>
  <c r="BM1402" i="1"/>
  <c r="F1412" i="1"/>
  <c r="G1411" i="1"/>
  <c r="N1412" i="1"/>
  <c r="AD1411" i="1"/>
  <c r="R1412" i="1"/>
  <c r="X1417" i="1"/>
  <c r="X1409" i="1"/>
  <c r="AB1414" i="1"/>
  <c r="AF1411" i="1"/>
  <c r="Y1412" i="1"/>
  <c r="AR1417" i="1"/>
  <c r="AR1409" i="1"/>
  <c r="AS1414" i="1"/>
  <c r="AG1411" i="1"/>
  <c r="AI1412" i="1"/>
  <c r="AJ1417" i="1"/>
  <c r="AJ1409" i="1"/>
  <c r="AM1414" i="1"/>
  <c r="AQ1411" i="1"/>
  <c r="AW1416" i="1"/>
  <c r="AW1408" i="1"/>
  <c r="BA1412" i="1"/>
  <c r="BC1417" i="1"/>
  <c r="BC1409" i="1"/>
  <c r="AL1414" i="1"/>
  <c r="BI1412" i="1"/>
  <c r="AZ1411" i="1"/>
  <c r="BK1414" i="1"/>
  <c r="BF1412" i="1"/>
  <c r="N1419" i="1"/>
  <c r="N1427" i="1"/>
  <c r="N1420" i="1"/>
  <c r="N1428" i="1"/>
  <c r="N1421" i="1"/>
  <c r="N1429" i="1"/>
  <c r="N1422" i="1"/>
  <c r="N1110" i="17" s="1"/>
  <c r="N1423" i="1"/>
  <c r="AD1432" i="1"/>
  <c r="AD1440" i="1"/>
  <c r="AD1433" i="1"/>
  <c r="AD1441" i="1"/>
  <c r="AD1434" i="1"/>
  <c r="AD1435" i="1"/>
  <c r="AD1436" i="1"/>
  <c r="X1416" i="1"/>
  <c r="AR1416" i="1"/>
  <c r="AJ1416" i="1"/>
  <c r="AW1415" i="1"/>
  <c r="BC1416" i="1"/>
  <c r="BH1407" i="1"/>
  <c r="BH1415" i="1"/>
  <c r="BH1408" i="1"/>
  <c r="BH1416" i="1"/>
  <c r="BH1409" i="1"/>
  <c r="BH1417" i="1"/>
  <c r="BI1408" i="1"/>
  <c r="AZ1410" i="1"/>
  <c r="BK1413" i="1"/>
  <c r="BF1411" i="1"/>
  <c r="BO1413" i="1"/>
  <c r="L1427" i="1"/>
  <c r="O1431" i="1"/>
  <c r="O1439" i="1"/>
  <c r="O1432" i="1"/>
  <c r="O1440" i="1"/>
  <c r="O1433" i="1"/>
  <c r="O1441" i="1"/>
  <c r="O1434" i="1"/>
  <c r="O1435" i="1"/>
  <c r="W1436" i="1"/>
  <c r="W1430" i="1"/>
  <c r="W1439" i="1"/>
  <c r="W1431" i="1"/>
  <c r="W1440" i="1"/>
  <c r="W1432" i="1"/>
  <c r="W1441" i="1"/>
  <c r="W1433" i="1"/>
  <c r="W1434" i="1"/>
  <c r="AQ1440" i="1"/>
  <c r="T1440" i="1"/>
  <c r="AN1436" i="1"/>
  <c r="AN1431" i="1"/>
  <c r="AN1439" i="1"/>
  <c r="AN1433" i="1"/>
  <c r="AN1434" i="1"/>
  <c r="AN1435" i="1"/>
  <c r="AN1437" i="1"/>
  <c r="AN1438" i="1"/>
  <c r="AV1432" i="1"/>
  <c r="AV1440" i="1"/>
  <c r="AV1433" i="1"/>
  <c r="AV1441" i="1"/>
  <c r="AV1434" i="1"/>
  <c r="AV1435" i="1"/>
  <c r="AV1430" i="1"/>
  <c r="AV1438" i="1"/>
  <c r="AV1431" i="1"/>
  <c r="AV1436" i="1"/>
  <c r="AV1437" i="1"/>
  <c r="AV1439" i="1"/>
  <c r="BO1430" i="1"/>
  <c r="BO1438" i="1"/>
  <c r="BO1431" i="1"/>
  <c r="BO1439" i="1"/>
  <c r="BO1432" i="1"/>
  <c r="BO1440" i="1"/>
  <c r="BO1433" i="1"/>
  <c r="BO1441" i="1"/>
  <c r="BO1436" i="1"/>
  <c r="BO1437" i="1"/>
  <c r="G1426" i="1"/>
  <c r="G1418" i="1"/>
  <c r="M1426" i="1"/>
  <c r="M1418" i="1"/>
  <c r="N1438" i="1"/>
  <c r="N1430" i="1"/>
  <c r="AM1438" i="1"/>
  <c r="AM1430" i="1"/>
  <c r="AR1433" i="1"/>
  <c r="AR1441" i="1"/>
  <c r="Q1440" i="1"/>
  <c r="O1424" i="1"/>
  <c r="G1436" i="1"/>
  <c r="K1436" i="1"/>
  <c r="AR1437" i="1"/>
  <c r="Q1433" i="1"/>
  <c r="Q1441" i="1"/>
  <c r="Q1436" i="1"/>
  <c r="AO1430" i="1"/>
  <c r="AO1438" i="1"/>
  <c r="AO1431" i="1"/>
  <c r="AO1439" i="1"/>
  <c r="AO1433" i="1"/>
  <c r="AO1441" i="1"/>
  <c r="AO1436" i="1"/>
  <c r="BK1433" i="1"/>
  <c r="BK1441" i="1"/>
  <c r="BK1434" i="1"/>
  <c r="BK1435" i="1"/>
  <c r="BK1436" i="1"/>
  <c r="BK1431" i="1"/>
  <c r="BK1439" i="1"/>
  <c r="BC1432" i="1"/>
  <c r="BC1440" i="1"/>
  <c r="BC1433" i="1"/>
  <c r="BC1441" i="1"/>
  <c r="BC1434" i="1"/>
  <c r="BC1435" i="1"/>
  <c r="BC1430" i="1"/>
  <c r="BC1438" i="1"/>
  <c r="E1442" i="1"/>
  <c r="E1450" i="1"/>
  <c r="E1443" i="1"/>
  <c r="E1451" i="1"/>
  <c r="E1444" i="1"/>
  <c r="E1452" i="1"/>
  <c r="E1445" i="1"/>
  <c r="E1453" i="1"/>
  <c r="E1448" i="1"/>
  <c r="P1442" i="1"/>
  <c r="P1450" i="1"/>
  <c r="P1443" i="1"/>
  <c r="P1451" i="1"/>
  <c r="P1444" i="1"/>
  <c r="P1452" i="1"/>
  <c r="P1445" i="1"/>
  <c r="P1453" i="1"/>
  <c r="P1448" i="1"/>
  <c r="AH1415" i="1"/>
  <c r="AP1414" i="1"/>
  <c r="AP1406" i="1"/>
  <c r="BM1406" i="1"/>
  <c r="BN1411" i="1"/>
  <c r="G1424" i="1"/>
  <c r="I1426" i="1"/>
  <c r="I1418" i="1"/>
  <c r="O1423" i="1"/>
  <c r="M1424" i="1"/>
  <c r="F1438" i="1"/>
  <c r="F1430" i="1"/>
  <c r="G1435" i="1"/>
  <c r="N1436" i="1"/>
  <c r="P1438" i="1"/>
  <c r="P1430" i="1"/>
  <c r="K1435" i="1"/>
  <c r="K1123" i="17" s="1"/>
  <c r="CC1123" i="17" s="1"/>
  <c r="AM1436" i="1"/>
  <c r="AR1436" i="1"/>
  <c r="AS1440" i="1"/>
  <c r="AH1432" i="1"/>
  <c r="AH1440" i="1"/>
  <c r="Q1438" i="1"/>
  <c r="U1430" i="1"/>
  <c r="U1438" i="1"/>
  <c r="U1433" i="1"/>
  <c r="U1441" i="1"/>
  <c r="S1432" i="1"/>
  <c r="S1440" i="1"/>
  <c r="S1433" i="1"/>
  <c r="S1441" i="1"/>
  <c r="S1435" i="1"/>
  <c r="S1430" i="1"/>
  <c r="S1438" i="1"/>
  <c r="BE1412" i="1"/>
  <c r="BJ1412" i="1"/>
  <c r="BN1410" i="1"/>
  <c r="BP1412" i="1"/>
  <c r="G1423" i="1"/>
  <c r="G1111" i="17" s="1"/>
  <c r="O1422" i="1"/>
  <c r="K1424" i="1"/>
  <c r="M1423" i="1"/>
  <c r="G1434" i="1"/>
  <c r="I1436" i="1"/>
  <c r="N1435" i="1"/>
  <c r="K1434" i="1"/>
  <c r="E1436" i="1"/>
  <c r="AM1435" i="1"/>
  <c r="AR1435" i="1"/>
  <c r="AS1430" i="1"/>
  <c r="AS1438" i="1"/>
  <c r="AH1437" i="1"/>
  <c r="Q1437" i="1"/>
  <c r="U1439" i="1"/>
  <c r="AA1433" i="1"/>
  <c r="AA1441" i="1"/>
  <c r="AA1434" i="1"/>
  <c r="AA1436" i="1"/>
  <c r="AA1431" i="1"/>
  <c r="AA1439" i="1"/>
  <c r="BE1433" i="1"/>
  <c r="BE1441" i="1"/>
  <c r="BE1434" i="1"/>
  <c r="BE1435" i="1"/>
  <c r="BE1436" i="1"/>
  <c r="BE1431" i="1"/>
  <c r="BE1439" i="1"/>
  <c r="BG1432" i="1"/>
  <c r="BG1440" i="1"/>
  <c r="BG1433" i="1"/>
  <c r="BG1441" i="1"/>
  <c r="BG1434" i="1"/>
  <c r="BG1435" i="1"/>
  <c r="BG1430" i="1"/>
  <c r="BG1438" i="1"/>
  <c r="BN1417" i="1"/>
  <c r="O1429" i="1"/>
  <c r="G1441" i="1"/>
  <c r="K1441" i="1"/>
  <c r="AR1434" i="1"/>
  <c r="AS1437" i="1"/>
  <c r="AH1436" i="1"/>
  <c r="Q1435" i="1"/>
  <c r="U1437" i="1"/>
  <c r="AE1435" i="1"/>
  <c r="AE1430" i="1"/>
  <c r="AE1438" i="1"/>
  <c r="AB1435" i="1"/>
  <c r="AB1436" i="1"/>
  <c r="AB1430" i="1"/>
  <c r="AB1438" i="1"/>
  <c r="AB1433" i="1"/>
  <c r="AB1441" i="1"/>
  <c r="AO1440" i="1"/>
  <c r="BK1440" i="1"/>
  <c r="V1435" i="1"/>
  <c r="AF1434" i="1"/>
  <c r="AJ1435" i="1"/>
  <c r="AP1434" i="1"/>
  <c r="AU1441" i="1"/>
  <c r="AU1433" i="1"/>
  <c r="Y1435" i="1"/>
  <c r="BJ1434" i="1"/>
  <c r="AX1441" i="1"/>
  <c r="AX1433" i="1"/>
  <c r="AY1435" i="1"/>
  <c r="BA1434" i="1"/>
  <c r="AW1441" i="1"/>
  <c r="AW1433" i="1"/>
  <c r="BD1435" i="1"/>
  <c r="BH1434" i="1"/>
  <c r="H1453" i="1"/>
  <c r="H1445" i="1"/>
  <c r="L1447" i="1"/>
  <c r="F1446" i="1"/>
  <c r="O1453" i="1"/>
  <c r="O1445" i="1"/>
  <c r="J1447" i="1"/>
  <c r="V1440" i="1"/>
  <c r="AF1439" i="1"/>
  <c r="AF1431" i="1"/>
  <c r="AJ1440" i="1"/>
  <c r="AJ1432" i="1"/>
  <c r="AP1439" i="1"/>
  <c r="AP1431" i="1"/>
  <c r="AU1438" i="1"/>
  <c r="AU1430" i="1"/>
  <c r="Y1440" i="1"/>
  <c r="Y1432" i="1"/>
  <c r="BP1434" i="1"/>
  <c r="BJ1439" i="1"/>
  <c r="BJ1431" i="1"/>
  <c r="AX1438" i="1"/>
  <c r="AX1430" i="1"/>
  <c r="AY1440" i="1"/>
  <c r="AY1432" i="1"/>
  <c r="AZ1434" i="1"/>
  <c r="BA1439" i="1"/>
  <c r="BA1431" i="1"/>
  <c r="AW1438" i="1"/>
  <c r="AW1430" i="1"/>
  <c r="BD1440" i="1"/>
  <c r="BD1432" i="1"/>
  <c r="BH1439" i="1"/>
  <c r="BH1431" i="1"/>
  <c r="H1450" i="1"/>
  <c r="H1442" i="1"/>
  <c r="L1452" i="1"/>
  <c r="L1444" i="1"/>
  <c r="F1451" i="1"/>
  <c r="O1450" i="1"/>
  <c r="O1442" i="1"/>
  <c r="J1452" i="1"/>
  <c r="J1444" i="1"/>
  <c r="BD1439" i="1"/>
  <c r="BD1431" i="1"/>
  <c r="BH1438" i="1"/>
  <c r="BH1430" i="1"/>
  <c r="L1451" i="1"/>
  <c r="L1443" i="1"/>
  <c r="J1451" i="1"/>
  <c r="J1443" i="1"/>
  <c r="AJ1438" i="1"/>
  <c r="AU1436" i="1"/>
  <c r="Y1438" i="1"/>
  <c r="AX1436" i="1"/>
  <c r="AY1438" i="1"/>
  <c r="AW1436" i="1"/>
  <c r="BD1438" i="1"/>
  <c r="L1450" i="1"/>
  <c r="J1450" i="1"/>
  <c r="BP1439" i="1"/>
  <c r="AZ1439" i="1"/>
  <c r="E1343" i="1"/>
  <c r="E1335" i="1"/>
  <c r="I1343" i="1"/>
  <c r="I1335" i="1"/>
  <c r="S1340" i="1"/>
  <c r="S1336" i="1"/>
  <c r="S1344" i="1"/>
  <c r="AR1338" i="1"/>
  <c r="AR1339" i="1"/>
  <c r="AR1335" i="1"/>
  <c r="AR1343" i="1"/>
  <c r="AP1335" i="1"/>
  <c r="AP1343" i="1"/>
  <c r="AP1336" i="1"/>
  <c r="AP1344" i="1"/>
  <c r="AP1340" i="1"/>
  <c r="BB1336" i="1"/>
  <c r="BG1335" i="1"/>
  <c r="AY1337" i="1"/>
  <c r="AY1345" i="1"/>
  <c r="AY1338" i="1"/>
  <c r="AY1339" i="1"/>
  <c r="AY1335" i="1"/>
  <c r="AY1343" i="1"/>
  <c r="AK1341" i="1"/>
  <c r="AW1339" i="1"/>
  <c r="BP1334" i="1"/>
  <c r="BP1342" i="1"/>
  <c r="BP1335" i="1"/>
  <c r="BP1343" i="1"/>
  <c r="BP1336" i="1"/>
  <c r="BP1344" i="1"/>
  <c r="BP1337" i="1"/>
  <c r="BP1345" i="1"/>
  <c r="BP1340" i="1"/>
  <c r="N1349" i="1"/>
  <c r="N1357" i="1"/>
  <c r="N1350" i="1"/>
  <c r="N1351" i="1"/>
  <c r="N1352" i="1"/>
  <c r="N1347" i="1"/>
  <c r="N1355" i="1"/>
  <c r="P1353" i="1"/>
  <c r="E1342" i="1"/>
  <c r="E1334" i="1"/>
  <c r="O1339" i="1"/>
  <c r="H1344" i="1"/>
  <c r="H1336" i="1"/>
  <c r="G1338" i="1"/>
  <c r="M1343" i="1"/>
  <c r="M1335" i="1"/>
  <c r="L1340" i="1"/>
  <c r="I1342" i="1"/>
  <c r="I1334" i="1"/>
  <c r="K1339" i="1"/>
  <c r="N1344" i="1"/>
  <c r="N1336" i="1"/>
  <c r="AC1338" i="1"/>
  <c r="V1343" i="1"/>
  <c r="V1335" i="1"/>
  <c r="AB1340" i="1"/>
  <c r="W1345" i="1"/>
  <c r="W1336" i="1"/>
  <c r="Y1340" i="1"/>
  <c r="AE1341" i="1"/>
  <c r="AF1345" i="1"/>
  <c r="AF1336" i="1"/>
  <c r="Q1339" i="1"/>
  <c r="X1340" i="1"/>
  <c r="S1342" i="1"/>
  <c r="AR1344" i="1"/>
  <c r="AP1345" i="1"/>
  <c r="BG1334" i="1"/>
  <c r="AH1336" i="1"/>
  <c r="AH1344" i="1"/>
  <c r="AH1337" i="1"/>
  <c r="AH1345" i="1"/>
  <c r="AH1338" i="1"/>
  <c r="AH1339" i="1"/>
  <c r="AH1334" i="1"/>
  <c r="AH1342" i="1"/>
  <c r="AP1350" i="1"/>
  <c r="AP1351" i="1"/>
  <c r="AP1352" i="1"/>
  <c r="AP1346" i="1"/>
  <c r="AP1354" i="1"/>
  <c r="AP1348" i="1"/>
  <c r="AP1356" i="1"/>
  <c r="AP1349" i="1"/>
  <c r="AP1357" i="1"/>
  <c r="AP1347" i="1"/>
  <c r="AP1353" i="1"/>
  <c r="AP1355" i="1"/>
  <c r="BO1350" i="1"/>
  <c r="BO1351" i="1"/>
  <c r="BO1352" i="1"/>
  <c r="BO1346" i="1"/>
  <c r="BO1354" i="1"/>
  <c r="BO1348" i="1"/>
  <c r="BO1356" i="1"/>
  <c r="BO1349" i="1"/>
  <c r="BO1357" i="1"/>
  <c r="BO1353" i="1"/>
  <c r="BB1337" i="1"/>
  <c r="BB1345" i="1"/>
  <c r="BB1338" i="1"/>
  <c r="BB1334" i="1"/>
  <c r="BB1342" i="1"/>
  <c r="AB1338" i="1"/>
  <c r="AF1342" i="1"/>
  <c r="S1339" i="1"/>
  <c r="BG1345" i="1"/>
  <c r="E1339" i="1"/>
  <c r="M1340" i="1"/>
  <c r="L1345" i="1"/>
  <c r="L1337" i="1"/>
  <c r="I1339" i="1"/>
  <c r="V1340" i="1"/>
  <c r="AB1345" i="1"/>
  <c r="AB1337" i="1"/>
  <c r="Y1337" i="1"/>
  <c r="AE1337" i="1"/>
  <c r="AF1341" i="1"/>
  <c r="Q1345" i="1"/>
  <c r="Q1336" i="1"/>
  <c r="T1338" i="1"/>
  <c r="T1334" i="1"/>
  <c r="T1342" i="1"/>
  <c r="X1336" i="1"/>
  <c r="S1338" i="1"/>
  <c r="AR1340" i="1"/>
  <c r="AP1339" i="1"/>
  <c r="BB1343" i="1"/>
  <c r="BG1343" i="1"/>
  <c r="AY1341" i="1"/>
  <c r="BM1337" i="1"/>
  <c r="BM1345" i="1"/>
  <c r="BM1338" i="1"/>
  <c r="BM1339" i="1"/>
  <c r="BM1340" i="1"/>
  <c r="BM1335" i="1"/>
  <c r="BM1343" i="1"/>
  <c r="N1354" i="1"/>
  <c r="K1346" i="1"/>
  <c r="K1354" i="1"/>
  <c r="K1347" i="1"/>
  <c r="K1355" i="1"/>
  <c r="K1348" i="1"/>
  <c r="K1356" i="1"/>
  <c r="K1349" i="1"/>
  <c r="K1357" i="1"/>
  <c r="K1352" i="1"/>
  <c r="J1350" i="1"/>
  <c r="J1346" i="1"/>
  <c r="J1355" i="1"/>
  <c r="J1347" i="1"/>
  <c r="J1356" i="1"/>
  <c r="J1348" i="1"/>
  <c r="J1357" i="1"/>
  <c r="J1349" i="1"/>
  <c r="J1353" i="1"/>
  <c r="E1341" i="1"/>
  <c r="AW1334" i="1"/>
  <c r="AW1342" i="1"/>
  <c r="AW1335" i="1"/>
  <c r="AW1343" i="1"/>
  <c r="AW1336" i="1"/>
  <c r="AW1344" i="1"/>
  <c r="AW1337" i="1"/>
  <c r="AW1345" i="1"/>
  <c r="AW1340" i="1"/>
  <c r="AR1341" i="1"/>
  <c r="AK1337" i="1"/>
  <c r="AK1345" i="1"/>
  <c r="AK1338" i="1"/>
  <c r="AK1339" i="1"/>
  <c r="AK1340" i="1"/>
  <c r="AK1335" i="1"/>
  <c r="AK1343" i="1"/>
  <c r="P1348" i="1"/>
  <c r="P1356" i="1"/>
  <c r="P1349" i="1"/>
  <c r="P1357" i="1"/>
  <c r="P1350" i="1"/>
  <c r="P1351" i="1"/>
  <c r="P1346" i="1"/>
  <c r="P1354" i="1"/>
  <c r="E1338" i="1"/>
  <c r="O1343" i="1"/>
  <c r="O1335" i="1"/>
  <c r="H1340" i="1"/>
  <c r="J1345" i="1"/>
  <c r="G1342" i="1"/>
  <c r="M1339" i="1"/>
  <c r="L1344" i="1"/>
  <c r="L1336" i="1"/>
  <c r="I1338" i="1"/>
  <c r="K1343" i="1"/>
  <c r="K1335" i="1"/>
  <c r="N1340" i="1"/>
  <c r="U1345" i="1"/>
  <c r="U1337" i="1"/>
  <c r="AC1342" i="1"/>
  <c r="V1339" i="1"/>
  <c r="AB1344" i="1"/>
  <c r="AB1336" i="1"/>
  <c r="W1341" i="1"/>
  <c r="Y1345" i="1"/>
  <c r="Y1335" i="1"/>
  <c r="AE1345" i="1"/>
  <c r="AE1336" i="1"/>
  <c r="Q1344" i="1"/>
  <c r="Q1335" i="1"/>
  <c r="T1343" i="1"/>
  <c r="X1345" i="1"/>
  <c r="S1337" i="1"/>
  <c r="AR1337" i="1"/>
  <c r="AP1338" i="1"/>
  <c r="BB1341" i="1"/>
  <c r="AY1340" i="1"/>
  <c r="AM1339" i="1"/>
  <c r="AH1343" i="1"/>
  <c r="BP1341" i="1"/>
  <c r="BN1340" i="1"/>
  <c r="N1353" i="1"/>
  <c r="T1352" i="1"/>
  <c r="BG1338" i="1"/>
  <c r="BG1339" i="1"/>
  <c r="BG1340" i="1"/>
  <c r="BG1336" i="1"/>
  <c r="BG1344" i="1"/>
  <c r="AF1335" i="1"/>
  <c r="AF1343" i="1"/>
  <c r="AP1341" i="1"/>
  <c r="E1345" i="1"/>
  <c r="E1337" i="1"/>
  <c r="O1342" i="1"/>
  <c r="H1339" i="1"/>
  <c r="M1338" i="1"/>
  <c r="L1343" i="1"/>
  <c r="L1335" i="1"/>
  <c r="I1345" i="1"/>
  <c r="I1337" i="1"/>
  <c r="K1342" i="1"/>
  <c r="N1339" i="1"/>
  <c r="U1344" i="1"/>
  <c r="V1338" i="1"/>
  <c r="AB1343" i="1"/>
  <c r="AB1335" i="1"/>
  <c r="W1340" i="1"/>
  <c r="Y1343" i="1"/>
  <c r="AE1344" i="1"/>
  <c r="AE1335" i="1"/>
  <c r="AF1339" i="1"/>
  <c r="Q1343" i="1"/>
  <c r="Q1334" i="1"/>
  <c r="T1341" i="1"/>
  <c r="X1335" i="1"/>
  <c r="X1343" i="1"/>
  <c r="X1339" i="1"/>
  <c r="S1335" i="1"/>
  <c r="AR1336" i="1"/>
  <c r="AP1337" i="1"/>
  <c r="BB1340" i="1"/>
  <c r="BG1341" i="1"/>
  <c r="AY1336" i="1"/>
  <c r="BE1334" i="1"/>
  <c r="BE1342" i="1"/>
  <c r="BE1335" i="1"/>
  <c r="BE1343" i="1"/>
  <c r="BE1336" i="1"/>
  <c r="BE1344" i="1"/>
  <c r="BE1340" i="1"/>
  <c r="BL1336" i="1"/>
  <c r="BL1344" i="1"/>
  <c r="BL1337" i="1"/>
  <c r="BL1345" i="1"/>
  <c r="BL1338" i="1"/>
  <c r="BL1334" i="1"/>
  <c r="BL1342" i="1"/>
  <c r="AK1344" i="1"/>
  <c r="BC1336" i="1"/>
  <c r="BC1344" i="1"/>
  <c r="BC1337" i="1"/>
  <c r="BC1345" i="1"/>
  <c r="BC1338" i="1"/>
  <c r="BC1339" i="1"/>
  <c r="BC1334" i="1"/>
  <c r="BC1342" i="1"/>
  <c r="BD1337" i="1"/>
  <c r="BD1345" i="1"/>
  <c r="BD1338" i="1"/>
  <c r="BD1339" i="1"/>
  <c r="BD1340" i="1"/>
  <c r="BD1335" i="1"/>
  <c r="BD1343" i="1"/>
  <c r="AH1341" i="1"/>
  <c r="BP1339" i="1"/>
  <c r="N1348" i="1"/>
  <c r="I1341" i="1"/>
  <c r="E1340" i="1"/>
  <c r="M1341" i="1"/>
  <c r="L1338" i="1"/>
  <c r="I1340" i="1"/>
  <c r="V1341" i="1"/>
  <c r="AE1339" i="1"/>
  <c r="BB1344" i="1"/>
  <c r="AY1342" i="1"/>
  <c r="E1344" i="1"/>
  <c r="M1345" i="1"/>
  <c r="L1342" i="1"/>
  <c r="I1344" i="1"/>
  <c r="V1345" i="1"/>
  <c r="AB1342" i="1"/>
  <c r="W1338" i="1"/>
  <c r="Y1336" i="1"/>
  <c r="Y1344" i="1"/>
  <c r="AE1343" i="1"/>
  <c r="AE1334" i="1"/>
  <c r="AF1338" i="1"/>
  <c r="T1340" i="1"/>
  <c r="X1342" i="1"/>
  <c r="S1345" i="1"/>
  <c r="S1334" i="1"/>
  <c r="AR1334" i="1"/>
  <c r="AP1334" i="1"/>
  <c r="BB1339" i="1"/>
  <c r="BG1337" i="1"/>
  <c r="AY1334" i="1"/>
  <c r="AK1342" i="1"/>
  <c r="AM1334" i="1"/>
  <c r="AM1342" i="1"/>
  <c r="AM1335" i="1"/>
  <c r="AM1343" i="1"/>
  <c r="AM1336" i="1"/>
  <c r="AM1344" i="1"/>
  <c r="AM1337" i="1"/>
  <c r="AM1345" i="1"/>
  <c r="AM1340" i="1"/>
  <c r="AW1341" i="1"/>
  <c r="AH1340" i="1"/>
  <c r="BM1344" i="1"/>
  <c r="BP1338" i="1"/>
  <c r="BN1336" i="1"/>
  <c r="BN1344" i="1"/>
  <c r="BN1337" i="1"/>
  <c r="BN1345" i="1"/>
  <c r="BN1338" i="1"/>
  <c r="BN1339" i="1"/>
  <c r="BN1334" i="1"/>
  <c r="BN1342" i="1"/>
  <c r="N1346" i="1"/>
  <c r="P1355" i="1"/>
  <c r="T1349" i="1"/>
  <c r="T1357" i="1"/>
  <c r="T1350" i="1"/>
  <c r="T1351" i="1"/>
  <c r="T1347" i="1"/>
  <c r="T1355" i="1"/>
  <c r="T1353" i="1"/>
  <c r="T1354" i="1"/>
  <c r="T1356" i="1"/>
  <c r="T1348" i="1"/>
  <c r="Z1350" i="1"/>
  <c r="Z1351" i="1"/>
  <c r="Z1352" i="1"/>
  <c r="Z1346" i="1"/>
  <c r="Z1354" i="1"/>
  <c r="Z1348" i="1"/>
  <c r="Z1356" i="1"/>
  <c r="Z1349" i="1"/>
  <c r="Z1357" i="1"/>
  <c r="Z1355" i="1"/>
  <c r="Z1347" i="1"/>
  <c r="BO1355" i="1"/>
  <c r="R1345" i="1"/>
  <c r="AA1338" i="1"/>
  <c r="AZ1345" i="1"/>
  <c r="AZ1337" i="1"/>
  <c r="AJ1339" i="1"/>
  <c r="AT1338" i="1"/>
  <c r="BK1345" i="1"/>
  <c r="BK1337" i="1"/>
  <c r="AQ1339" i="1"/>
  <c r="AU1344" i="1"/>
  <c r="AU1336" i="1"/>
  <c r="BJ1338" i="1"/>
  <c r="AX1345" i="1"/>
  <c r="AX1337" i="1"/>
  <c r="AO1339" i="1"/>
  <c r="AI1344" i="1"/>
  <c r="AI1336" i="1"/>
  <c r="BA1338" i="1"/>
  <c r="AG1345" i="1"/>
  <c r="AG1337" i="1"/>
  <c r="BH1339" i="1"/>
  <c r="AL1344" i="1"/>
  <c r="AL1336" i="1"/>
  <c r="AS1338" i="1"/>
  <c r="BO1345" i="1"/>
  <c r="BO1337" i="1"/>
  <c r="F1351" i="1"/>
  <c r="G1356" i="1"/>
  <c r="G1348" i="1"/>
  <c r="M1350" i="1"/>
  <c r="O1357" i="1"/>
  <c r="O1349" i="1"/>
  <c r="E1351" i="1"/>
  <c r="BG1348" i="1"/>
  <c r="BG1356" i="1"/>
  <c r="BG1349" i="1"/>
  <c r="BG1357" i="1"/>
  <c r="BG1350" i="1"/>
  <c r="BG1352" i="1"/>
  <c r="BG1346" i="1"/>
  <c r="BG1354" i="1"/>
  <c r="BG1347" i="1"/>
  <c r="BG1355" i="1"/>
  <c r="BA1350" i="1"/>
  <c r="BA1351" i="1"/>
  <c r="BA1352" i="1"/>
  <c r="BA1346" i="1"/>
  <c r="BA1354" i="1"/>
  <c r="BA1348" i="1"/>
  <c r="BA1356" i="1"/>
  <c r="BA1349" i="1"/>
  <c r="BA1357" i="1"/>
  <c r="AO1344" i="1"/>
  <c r="AO1336" i="1"/>
  <c r="BA1343" i="1"/>
  <c r="BA1335" i="1"/>
  <c r="F1356" i="1"/>
  <c r="F1348" i="1"/>
  <c r="R1350" i="1"/>
  <c r="R1351" i="1"/>
  <c r="R1352" i="1"/>
  <c r="AO1350" i="1"/>
  <c r="AO1351" i="1"/>
  <c r="AO1352" i="1"/>
  <c r="AO1348" i="1"/>
  <c r="AO1356" i="1"/>
  <c r="AO1349" i="1"/>
  <c r="AO1357" i="1"/>
  <c r="AQ1348" i="1"/>
  <c r="AQ1356" i="1"/>
  <c r="AQ1349" i="1"/>
  <c r="AQ1357" i="1"/>
  <c r="AQ1350" i="1"/>
  <c r="AQ1352" i="1"/>
  <c r="AQ1346" i="1"/>
  <c r="AQ1354" i="1"/>
  <c r="AQ1347" i="1"/>
  <c r="AQ1355" i="1"/>
  <c r="BM1353" i="1"/>
  <c r="AA1342" i="1"/>
  <c r="AJ1343" i="1"/>
  <c r="AJ1335" i="1"/>
  <c r="AT1342" i="1"/>
  <c r="AQ1343" i="1"/>
  <c r="AQ1335" i="1"/>
  <c r="AU1340" i="1"/>
  <c r="BJ1342" i="1"/>
  <c r="AO1343" i="1"/>
  <c r="AO1335" i="1"/>
  <c r="AI1340" i="1"/>
  <c r="BA1342" i="1"/>
  <c r="BA1334" i="1"/>
  <c r="BH1343" i="1"/>
  <c r="BH1335" i="1"/>
  <c r="AL1340" i="1"/>
  <c r="AN1345" i="1"/>
  <c r="AS1342" i="1"/>
  <c r="F1355" i="1"/>
  <c r="F1347" i="1"/>
  <c r="G1352" i="1"/>
  <c r="H1357" i="1"/>
  <c r="M1354" i="1"/>
  <c r="E1355" i="1"/>
  <c r="E1347" i="1"/>
  <c r="R1355" i="1"/>
  <c r="AG1352" i="1"/>
  <c r="AX1348" i="1"/>
  <c r="AX1356" i="1"/>
  <c r="AX1349" i="1"/>
  <c r="AX1357" i="1"/>
  <c r="AX1350" i="1"/>
  <c r="AX1352" i="1"/>
  <c r="AX1346" i="1"/>
  <c r="AX1354" i="1"/>
  <c r="AX1347" i="1"/>
  <c r="AX1355" i="1"/>
  <c r="AB1350" i="1"/>
  <c r="AB1351" i="1"/>
  <c r="AB1352" i="1"/>
  <c r="AB1346" i="1"/>
  <c r="AB1354" i="1"/>
  <c r="AB1348" i="1"/>
  <c r="AB1356" i="1"/>
  <c r="AB1349" i="1"/>
  <c r="AB1357" i="1"/>
  <c r="G1365" i="1"/>
  <c r="AJ1342" i="1"/>
  <c r="AQ1342" i="1"/>
  <c r="AU1339" i="1"/>
  <c r="AO1342" i="1"/>
  <c r="AI1339" i="1"/>
  <c r="BH1342" i="1"/>
  <c r="AL1339" i="1"/>
  <c r="F1354" i="1"/>
  <c r="G1351" i="1"/>
  <c r="E1354" i="1"/>
  <c r="R1354" i="1"/>
  <c r="AD1348" i="1"/>
  <c r="AD1356" i="1"/>
  <c r="AD1349" i="1"/>
  <c r="AD1357" i="1"/>
  <c r="AD1350" i="1"/>
  <c r="AD1352" i="1"/>
  <c r="AD1346" i="1"/>
  <c r="AD1354" i="1"/>
  <c r="AD1347" i="1"/>
  <c r="AD1355" i="1"/>
  <c r="BM1348" i="1"/>
  <c r="BM1356" i="1"/>
  <c r="BM1349" i="1"/>
  <c r="BM1357" i="1"/>
  <c r="BM1350" i="1"/>
  <c r="BM1352" i="1"/>
  <c r="BM1346" i="1"/>
  <c r="BM1354" i="1"/>
  <c r="BM1347" i="1"/>
  <c r="BM1355" i="1"/>
  <c r="BA1355" i="1"/>
  <c r="R1353" i="1"/>
  <c r="AG1348" i="1"/>
  <c r="AG1356" i="1"/>
  <c r="AG1349" i="1"/>
  <c r="AG1357" i="1"/>
  <c r="AG1350" i="1"/>
  <c r="AG1346" i="1"/>
  <c r="AG1354" i="1"/>
  <c r="AG1347" i="1"/>
  <c r="AG1355" i="1"/>
  <c r="AO1355" i="1"/>
  <c r="BG1353" i="1"/>
  <c r="BA1353" i="1"/>
  <c r="G1360" i="1"/>
  <c r="G1368" i="1"/>
  <c r="G1361" i="1"/>
  <c r="G1369" i="1"/>
  <c r="G1362" i="1"/>
  <c r="G1364" i="1"/>
  <c r="G1358" i="1"/>
  <c r="G1366" i="1"/>
  <c r="G1359" i="1"/>
  <c r="G1367" i="1"/>
  <c r="AL1352" i="1"/>
  <c r="AU1356" i="1"/>
  <c r="AU1348" i="1"/>
  <c r="AW1356" i="1"/>
  <c r="AW1348" i="1"/>
  <c r="AJ1350" i="1"/>
  <c r="AY1352" i="1"/>
  <c r="AK1351" i="1"/>
  <c r="AM1356" i="1"/>
  <c r="AM1348" i="1"/>
  <c r="V1350" i="1"/>
  <c r="AS1352" i="1"/>
  <c r="X1354" i="1"/>
  <c r="X1346" i="1"/>
  <c r="AC1351" i="1"/>
  <c r="AI1356" i="1"/>
  <c r="AI1348" i="1"/>
  <c r="BC1350" i="1"/>
  <c r="BB1352" i="1"/>
  <c r="BK1354" i="1"/>
  <c r="BK1346" i="1"/>
  <c r="BJ1350" i="1"/>
  <c r="BI1352" i="1"/>
  <c r="BF1354" i="1"/>
  <c r="BF1346" i="1"/>
  <c r="F1362" i="1"/>
  <c r="H1364" i="1"/>
  <c r="M1369" i="1"/>
  <c r="M1361" i="1"/>
  <c r="N1366" i="1"/>
  <c r="N1358" i="1"/>
  <c r="J1362" i="1"/>
  <c r="P1367" i="1"/>
  <c r="P1359" i="1"/>
  <c r="K1364" i="1"/>
  <c r="S1350" i="1"/>
  <c r="AA1352" i="1"/>
  <c r="AF1357" i="1"/>
  <c r="AF1349" i="1"/>
  <c r="AL1351" i="1"/>
  <c r="AT1350" i="1"/>
  <c r="AU1355" i="1"/>
  <c r="AU1347" i="1"/>
  <c r="U1352" i="1"/>
  <c r="W1357" i="1"/>
  <c r="W1349" i="1"/>
  <c r="AN1351" i="1"/>
  <c r="AV1350" i="1"/>
  <c r="AW1355" i="1"/>
  <c r="AW1347" i="1"/>
  <c r="AE1352" i="1"/>
  <c r="AJ1357" i="1"/>
  <c r="AJ1349" i="1"/>
  <c r="AY1351" i="1"/>
  <c r="AK1350" i="1"/>
  <c r="AM1355" i="1"/>
  <c r="AM1347" i="1"/>
  <c r="Y1352" i="1"/>
  <c r="V1357" i="1"/>
  <c r="V1349" i="1"/>
  <c r="AS1351" i="1"/>
  <c r="AC1350" i="1"/>
  <c r="AI1355" i="1"/>
  <c r="AI1347" i="1"/>
  <c r="BC1357" i="1"/>
  <c r="BC1349" i="1"/>
  <c r="BJ1357" i="1"/>
  <c r="BJ1349" i="1"/>
  <c r="F1369" i="1"/>
  <c r="F1361" i="1"/>
  <c r="M1368" i="1"/>
  <c r="M1360" i="1"/>
  <c r="O1362" i="1"/>
  <c r="I1367" i="1"/>
  <c r="I1359" i="1"/>
  <c r="L1364" i="1"/>
  <c r="J1369" i="1"/>
  <c r="J1361" i="1"/>
  <c r="P1366" i="1"/>
  <c r="P1358" i="1"/>
  <c r="K1363" i="1"/>
  <c r="K1362" i="1"/>
  <c r="AE1350" i="1"/>
  <c r="AJ1355" i="1"/>
  <c r="AJ1347" i="1"/>
  <c r="Y1350" i="1"/>
  <c r="V1355" i="1"/>
  <c r="V1347" i="1"/>
  <c r="AS1357" i="1"/>
  <c r="AS1349" i="1"/>
  <c r="X1351" i="1"/>
  <c r="BD1350" i="1"/>
  <c r="BC1355" i="1"/>
  <c r="BC1347" i="1"/>
  <c r="BB1357" i="1"/>
  <c r="BB1349" i="1"/>
  <c r="BK1351" i="1"/>
  <c r="BP1350" i="1"/>
  <c r="BJ1355" i="1"/>
  <c r="BJ1347" i="1"/>
  <c r="BI1357" i="1"/>
  <c r="BI1349" i="1"/>
  <c r="BF1351" i="1"/>
  <c r="E1362" i="1"/>
  <c r="F1367" i="1"/>
  <c r="F1359" i="1"/>
  <c r="H1369" i="1"/>
  <c r="H1361" i="1"/>
  <c r="M1366" i="1"/>
  <c r="M1358" i="1"/>
  <c r="N1363" i="1"/>
  <c r="L1362" i="1"/>
  <c r="J1367" i="1"/>
  <c r="J1359" i="1"/>
  <c r="P1364" i="1"/>
  <c r="K1369" i="1"/>
  <c r="K1361" i="1"/>
  <c r="N1362" i="1"/>
  <c r="O1367" i="1"/>
  <c r="I1364" i="1"/>
  <c r="L1369" i="1"/>
  <c r="L1361" i="1"/>
  <c r="J1366" i="1"/>
  <c r="J1358" i="1"/>
  <c r="P1363" i="1"/>
  <c r="K1368" i="1"/>
  <c r="K1360" i="1"/>
  <c r="L1355" i="1"/>
  <c r="L1347" i="1"/>
  <c r="Q1357" i="1"/>
  <c r="Q1349" i="1"/>
  <c r="S1354" i="1"/>
  <c r="S1346" i="1"/>
  <c r="AA1356" i="1"/>
  <c r="AA1348" i="1"/>
  <c r="AL1355" i="1"/>
  <c r="AL1347" i="1"/>
  <c r="AR1357" i="1"/>
  <c r="AR1349" i="1"/>
  <c r="AT1354" i="1"/>
  <c r="AT1346" i="1"/>
  <c r="AU1351" i="1"/>
  <c r="U1356" i="1"/>
  <c r="U1348" i="1"/>
  <c r="AN1355" i="1"/>
  <c r="AN1347" i="1"/>
  <c r="AH1357" i="1"/>
  <c r="AH1349" i="1"/>
  <c r="AV1354" i="1"/>
  <c r="AV1346" i="1"/>
  <c r="AW1351" i="1"/>
  <c r="AE1356" i="1"/>
  <c r="AE1348" i="1"/>
  <c r="AY1355" i="1"/>
  <c r="AY1347" i="1"/>
  <c r="AZ1357" i="1"/>
  <c r="AZ1349" i="1"/>
  <c r="AK1354" i="1"/>
  <c r="AK1346" i="1"/>
  <c r="AM1351" i="1"/>
  <c r="Y1356" i="1"/>
  <c r="Y1348" i="1"/>
  <c r="AS1355" i="1"/>
  <c r="AS1347" i="1"/>
  <c r="X1357" i="1"/>
  <c r="X1349" i="1"/>
  <c r="AI1351" i="1"/>
  <c r="BB1355" i="1"/>
  <c r="BB1347" i="1"/>
  <c r="BK1357" i="1"/>
  <c r="BK1349" i="1"/>
  <c r="BI1347" i="1"/>
  <c r="BF1357" i="1"/>
  <c r="BF1349" i="1"/>
  <c r="H1367" i="1"/>
  <c r="H1359" i="1"/>
  <c r="M1364" i="1"/>
  <c r="N1369" i="1"/>
  <c r="N1361" i="1"/>
  <c r="P1362" i="1"/>
  <c r="K1367" i="1"/>
  <c r="K1359" i="1"/>
  <c r="Q1356" i="1"/>
  <c r="Q1348" i="1"/>
  <c r="AA1355" i="1"/>
  <c r="AA1347" i="1"/>
  <c r="AL1354" i="1"/>
  <c r="AU1350" i="1"/>
  <c r="U1355" i="1"/>
  <c r="U1347" i="1"/>
  <c r="AN1354" i="1"/>
  <c r="AH1356" i="1"/>
  <c r="AH1348" i="1"/>
  <c r="AW1350" i="1"/>
  <c r="AE1355" i="1"/>
  <c r="AE1347" i="1"/>
  <c r="AJ1352" i="1"/>
  <c r="AY1354" i="1"/>
  <c r="AM1350" i="1"/>
  <c r="Y1355" i="1"/>
  <c r="Y1347" i="1"/>
  <c r="V1352" i="1"/>
  <c r="AS1354" i="1"/>
  <c r="X1356" i="1"/>
  <c r="X1348" i="1"/>
  <c r="AI1350" i="1"/>
  <c r="BD1355" i="1"/>
  <c r="BD1347" i="1"/>
  <c r="BC1352" i="1"/>
  <c r="BB1354" i="1"/>
  <c r="BK1356" i="1"/>
  <c r="BK1348" i="1"/>
  <c r="BE1350" i="1"/>
  <c r="BP1355" i="1"/>
  <c r="BP1347" i="1"/>
  <c r="BJ1352" i="1"/>
  <c r="BI1354" i="1"/>
  <c r="BF1356" i="1"/>
  <c r="BF1348" i="1"/>
  <c r="E1367" i="1"/>
  <c r="E1359" i="1"/>
  <c r="F1364" i="1"/>
  <c r="H1366" i="1"/>
  <c r="M1363" i="1"/>
  <c r="N1368" i="1"/>
  <c r="N1360" i="1"/>
  <c r="L1367" i="1"/>
  <c r="P1369" i="1"/>
  <c r="P1361" i="1"/>
  <c r="K1366" i="1"/>
  <c r="Q1355" i="1"/>
  <c r="AA1354" i="1"/>
  <c r="AR1355" i="1"/>
  <c r="AU1357" i="1"/>
  <c r="U1354" i="1"/>
  <c r="AH1355" i="1"/>
  <c r="AW1357" i="1"/>
  <c r="AE1354" i="1"/>
  <c r="AZ1355" i="1"/>
  <c r="AM1357" i="1"/>
  <c r="Y1354" i="1"/>
  <c r="X1355" i="1"/>
  <c r="AI1357" i="1"/>
  <c r="BD1354" i="1"/>
  <c r="BK1355" i="1"/>
  <c r="BE1357" i="1"/>
  <c r="BP1354" i="1"/>
  <c r="BF1355" i="1"/>
  <c r="E1366" i="1"/>
  <c r="N1367" i="1"/>
  <c r="P1368" i="1"/>
  <c r="AL1284" i="1"/>
  <c r="E1283" i="1"/>
  <c r="E1275" i="1"/>
  <c r="F1280" i="1"/>
  <c r="H1285" i="1"/>
  <c r="H1277" i="1"/>
  <c r="I1282" i="1"/>
  <c r="I1274" i="1"/>
  <c r="J1279" i="1"/>
  <c r="L1278" i="1"/>
  <c r="O1283" i="1"/>
  <c r="O1275" i="1"/>
  <c r="P1280" i="1"/>
  <c r="N1285" i="1"/>
  <c r="N1277" i="1"/>
  <c r="M1282" i="1"/>
  <c r="M1274" i="1"/>
  <c r="T1279" i="1"/>
  <c r="W1278" i="1"/>
  <c r="Y1280" i="1"/>
  <c r="AL1282" i="1"/>
  <c r="AK1279" i="1"/>
  <c r="AK1280" i="1"/>
  <c r="AK1274" i="1"/>
  <c r="AK1282" i="1"/>
  <c r="AK1275" i="1"/>
  <c r="AK1283" i="1"/>
  <c r="AK1276" i="1"/>
  <c r="AK1284" i="1"/>
  <c r="AK1277" i="1"/>
  <c r="AK1285" i="1"/>
  <c r="M1324" i="1"/>
  <c r="M1332" i="1"/>
  <c r="M1325" i="1"/>
  <c r="M1333" i="1"/>
  <c r="M1326" i="1"/>
  <c r="M1327" i="1"/>
  <c r="M1328" i="1"/>
  <c r="M1322" i="1"/>
  <c r="M1330" i="1"/>
  <c r="M1323" i="1"/>
  <c r="M1331" i="1"/>
  <c r="M1329" i="1"/>
  <c r="AG1286" i="1"/>
  <c r="AG1294" i="1"/>
  <c r="AG1287" i="1"/>
  <c r="AG1295" i="1"/>
  <c r="AG1288" i="1"/>
  <c r="AG1296" i="1"/>
  <c r="AG1289" i="1"/>
  <c r="AG1297" i="1"/>
  <c r="AG1290" i="1"/>
  <c r="AG1291" i="1"/>
  <c r="AG1292" i="1"/>
  <c r="F1279" i="1"/>
  <c r="H1284" i="1"/>
  <c r="H1276" i="1"/>
  <c r="L1285" i="1"/>
  <c r="L1277" i="1"/>
  <c r="P1279" i="1"/>
  <c r="N1284" i="1"/>
  <c r="N1276" i="1"/>
  <c r="W1285" i="1"/>
  <c r="W1277" i="1"/>
  <c r="Y1279" i="1"/>
  <c r="AL1281" i="1"/>
  <c r="AX1274" i="1"/>
  <c r="AX1282" i="1"/>
  <c r="AX1277" i="1"/>
  <c r="AX1285" i="1"/>
  <c r="AX1278" i="1"/>
  <c r="AB1279" i="1"/>
  <c r="AB1274" i="1"/>
  <c r="AB1282" i="1"/>
  <c r="AB1275" i="1"/>
  <c r="AB1283" i="1"/>
  <c r="AJ1284" i="1"/>
  <c r="BN1274" i="1"/>
  <c r="BN1282" i="1"/>
  <c r="BN1275" i="1"/>
  <c r="BN1283" i="1"/>
  <c r="BN1276" i="1"/>
  <c r="BN1284" i="1"/>
  <c r="BN1277" i="1"/>
  <c r="BN1285" i="1"/>
  <c r="BN1278" i="1"/>
  <c r="BN1279" i="1"/>
  <c r="BN1280" i="1"/>
  <c r="F1278" i="1"/>
  <c r="H1283" i="1"/>
  <c r="H1275" i="1"/>
  <c r="I1280" i="1"/>
  <c r="J1285" i="1"/>
  <c r="J1277" i="1"/>
  <c r="L1284" i="1"/>
  <c r="L1276" i="1"/>
  <c r="P1278" i="1"/>
  <c r="N1283" i="1"/>
  <c r="N1275" i="1"/>
  <c r="M1280" i="1"/>
  <c r="T1285" i="1"/>
  <c r="T1277" i="1"/>
  <c r="W1284" i="1"/>
  <c r="W1276" i="1"/>
  <c r="Y1277" i="1"/>
  <c r="AL1279" i="1"/>
  <c r="AX1284" i="1"/>
  <c r="AB1285" i="1"/>
  <c r="AC1276" i="1"/>
  <c r="AC1284" i="1"/>
  <c r="AC1279" i="1"/>
  <c r="AC1280" i="1"/>
  <c r="Z1284" i="1"/>
  <c r="AJ1281" i="1"/>
  <c r="T1288" i="1"/>
  <c r="T1296" i="1"/>
  <c r="T1289" i="1"/>
  <c r="T1297" i="1"/>
  <c r="T1290" i="1"/>
  <c r="T1291" i="1"/>
  <c r="T1292" i="1"/>
  <c r="T1286" i="1"/>
  <c r="T1294" i="1"/>
  <c r="T1287" i="1"/>
  <c r="T1295" i="1"/>
  <c r="T1293" i="1"/>
  <c r="F1285" i="1"/>
  <c r="F1277" i="1"/>
  <c r="H1282" i="1"/>
  <c r="H1274" i="1"/>
  <c r="I1279" i="1"/>
  <c r="J1284" i="1"/>
  <c r="L1283" i="1"/>
  <c r="L1275" i="1"/>
  <c r="P1285" i="1"/>
  <c r="P1277" i="1"/>
  <c r="N1282" i="1"/>
  <c r="N1274" i="1"/>
  <c r="M1279" i="1"/>
  <c r="T1284" i="1"/>
  <c r="W1283" i="1"/>
  <c r="W1275" i="1"/>
  <c r="Y1285" i="1"/>
  <c r="Y1276" i="1"/>
  <c r="AX1283" i="1"/>
  <c r="AB1284" i="1"/>
  <c r="AC1283" i="1"/>
  <c r="Z1281" i="1"/>
  <c r="G1286" i="1"/>
  <c r="G1294" i="1"/>
  <c r="G1287" i="1"/>
  <c r="G1295" i="1"/>
  <c r="G1288" i="1"/>
  <c r="G1296" i="1"/>
  <c r="G1289" i="1"/>
  <c r="G1297" i="1"/>
  <c r="G1290" i="1"/>
  <c r="G1291" i="1"/>
  <c r="G1292" i="1"/>
  <c r="AL1280" i="1"/>
  <c r="AL1275" i="1"/>
  <c r="AL1283" i="1"/>
  <c r="F1284" i="1"/>
  <c r="F1276" i="1"/>
  <c r="L1282" i="1"/>
  <c r="L1274" i="1"/>
  <c r="P1284" i="1"/>
  <c r="P1276" i="1"/>
  <c r="W1282" i="1"/>
  <c r="W1274" i="1"/>
  <c r="Y1284" i="1"/>
  <c r="AL1277" i="1"/>
  <c r="AJ1274" i="1"/>
  <c r="AJ1282" i="1"/>
  <c r="AJ1275" i="1"/>
  <c r="AJ1283" i="1"/>
  <c r="AJ1277" i="1"/>
  <c r="AJ1285" i="1"/>
  <c r="AJ1278" i="1"/>
  <c r="AJ1279" i="1"/>
  <c r="AJ1280" i="1"/>
  <c r="F1283" i="1"/>
  <c r="F1275" i="1"/>
  <c r="P1283" i="1"/>
  <c r="P1275" i="1"/>
  <c r="Y1275" i="1"/>
  <c r="Y1278" i="1"/>
  <c r="AL1276" i="1"/>
  <c r="Z1274" i="1"/>
  <c r="Z1282" i="1"/>
  <c r="Z1275" i="1"/>
  <c r="Z1283" i="1"/>
  <c r="Z1277" i="1"/>
  <c r="Z1285" i="1"/>
  <c r="Z1278" i="1"/>
  <c r="Z1279" i="1"/>
  <c r="Z1280" i="1"/>
  <c r="BF1274" i="1"/>
  <c r="BF1282" i="1"/>
  <c r="BF1275" i="1"/>
  <c r="BF1283" i="1"/>
  <c r="BF1276" i="1"/>
  <c r="BF1284" i="1"/>
  <c r="BF1277" i="1"/>
  <c r="BF1285" i="1"/>
  <c r="BF1278" i="1"/>
  <c r="BF1279" i="1"/>
  <c r="BF1280" i="1"/>
  <c r="BK1286" i="1"/>
  <c r="BK1294" i="1"/>
  <c r="BK1287" i="1"/>
  <c r="BK1295" i="1"/>
  <c r="BK1288" i="1"/>
  <c r="BK1296" i="1"/>
  <c r="BK1289" i="1"/>
  <c r="BK1297" i="1"/>
  <c r="BK1290" i="1"/>
  <c r="BK1291" i="1"/>
  <c r="BK1292" i="1"/>
  <c r="P1281" i="1"/>
  <c r="F1282" i="1"/>
  <c r="I1284" i="1"/>
  <c r="P1282" i="1"/>
  <c r="M1284" i="1"/>
  <c r="Y1282" i="1"/>
  <c r="AL1285" i="1"/>
  <c r="AL1274" i="1"/>
  <c r="AX1279" i="1"/>
  <c r="AB1278" i="1"/>
  <c r="Q1274" i="1"/>
  <c r="Q1282" i="1"/>
  <c r="Q1275" i="1"/>
  <c r="Q1283" i="1"/>
  <c r="Q1276" i="1"/>
  <c r="Q1284" i="1"/>
  <c r="Q1277" i="1"/>
  <c r="Q1285" i="1"/>
  <c r="Q1278" i="1"/>
  <c r="Q1279" i="1"/>
  <c r="Q1280" i="1"/>
  <c r="AG1293" i="1"/>
  <c r="AU1278" i="1"/>
  <c r="AQ1283" i="1"/>
  <c r="AQ1275" i="1"/>
  <c r="AV1282" i="1"/>
  <c r="AV1274" i="1"/>
  <c r="AO1284" i="1"/>
  <c r="AO1276" i="1"/>
  <c r="AE1278" i="1"/>
  <c r="AI1283" i="1"/>
  <c r="AI1275" i="1"/>
  <c r="AM1285" i="1"/>
  <c r="AM1277" i="1"/>
  <c r="AN1282" i="1"/>
  <c r="AN1274" i="1"/>
  <c r="AA1279" i="1"/>
  <c r="AG1284" i="1"/>
  <c r="AG1276" i="1"/>
  <c r="AW1278" i="1"/>
  <c r="AY1283" i="1"/>
  <c r="AY1275" i="1"/>
  <c r="S1285" i="1"/>
  <c r="S1277" i="1"/>
  <c r="R1282" i="1"/>
  <c r="R1274" i="1"/>
  <c r="BB1279" i="1"/>
  <c r="AZ1284" i="1"/>
  <c r="AZ1276" i="1"/>
  <c r="BC1278" i="1"/>
  <c r="BD1283" i="1"/>
  <c r="BD1275" i="1"/>
  <c r="BE1285" i="1"/>
  <c r="BE1277" i="1"/>
  <c r="BG1282" i="1"/>
  <c r="BG1274" i="1"/>
  <c r="BJ1279" i="1"/>
  <c r="BM1278" i="1"/>
  <c r="BI1283" i="1"/>
  <c r="BI1275" i="1"/>
  <c r="BH1285" i="1"/>
  <c r="BH1277" i="1"/>
  <c r="BO1282" i="1"/>
  <c r="BO1274" i="1"/>
  <c r="BP1279" i="1"/>
  <c r="I1295" i="1"/>
  <c r="I1287" i="1"/>
  <c r="O1297" i="1"/>
  <c r="O1289" i="1"/>
  <c r="L1294" i="1"/>
  <c r="L1286" i="1"/>
  <c r="J1291" i="1"/>
  <c r="P1295" i="1"/>
  <c r="P1287" i="1"/>
  <c r="BJ1297" i="1"/>
  <c r="BJ1289" i="1"/>
  <c r="BL1294" i="1"/>
  <c r="BL1286" i="1"/>
  <c r="BM1291" i="1"/>
  <c r="Y1295" i="1"/>
  <c r="Y1287" i="1"/>
  <c r="AB1297" i="1"/>
  <c r="AB1289" i="1"/>
  <c r="AC1294" i="1"/>
  <c r="AC1286" i="1"/>
  <c r="AE1291" i="1"/>
  <c r="AH1290" i="1"/>
  <c r="AK1291" i="1"/>
  <c r="AQ1293" i="1"/>
  <c r="AS1296" i="1"/>
  <c r="AT1293" i="1"/>
  <c r="AH1280" i="1"/>
  <c r="AM1284" i="1"/>
  <c r="AM1276" i="1"/>
  <c r="S1284" i="1"/>
  <c r="S1276" i="1"/>
  <c r="BE1284" i="1"/>
  <c r="BE1276" i="1"/>
  <c r="BH1284" i="1"/>
  <c r="BH1276" i="1"/>
  <c r="O1296" i="1"/>
  <c r="O1288" i="1"/>
  <c r="BJ1296" i="1"/>
  <c r="BJ1288" i="1"/>
  <c r="AB1296" i="1"/>
  <c r="AB1288" i="1"/>
  <c r="AH1289" i="1"/>
  <c r="AK1290" i="1"/>
  <c r="Z1286" i="1"/>
  <c r="Z1294" i="1"/>
  <c r="Z1287" i="1"/>
  <c r="Z1295" i="1"/>
  <c r="Z1288" i="1"/>
  <c r="Z1296" i="1"/>
  <c r="Z1290" i="1"/>
  <c r="Z1291" i="1"/>
  <c r="AX1290" i="1"/>
  <c r="AX1291" i="1"/>
  <c r="AX1292" i="1"/>
  <c r="AX1286" i="1"/>
  <c r="AX1294" i="1"/>
  <c r="AX1287" i="1"/>
  <c r="AX1295" i="1"/>
  <c r="BF1296" i="1"/>
  <c r="AS1285" i="1"/>
  <c r="AS1277" i="1"/>
  <c r="AT1282" i="1"/>
  <c r="AT1274" i="1"/>
  <c r="AH1279" i="1"/>
  <c r="AU1284" i="1"/>
  <c r="AU1276" i="1"/>
  <c r="AV1280" i="1"/>
  <c r="AF1285" i="1"/>
  <c r="AO1282" i="1"/>
  <c r="AO1274" i="1"/>
  <c r="AD1279" i="1"/>
  <c r="AE1284" i="1"/>
  <c r="AE1276" i="1"/>
  <c r="AM1283" i="1"/>
  <c r="AM1275" i="1"/>
  <c r="AN1280" i="1"/>
  <c r="AA1285" i="1"/>
  <c r="AA1277" i="1"/>
  <c r="AG1282" i="1"/>
  <c r="AG1274" i="1"/>
  <c r="AW1284" i="1"/>
  <c r="AW1276" i="1"/>
  <c r="S1283" i="1"/>
  <c r="S1275" i="1"/>
  <c r="R1280" i="1"/>
  <c r="BB1285" i="1"/>
  <c r="BB1277" i="1"/>
  <c r="AZ1282" i="1"/>
  <c r="AZ1274" i="1"/>
  <c r="BA1279" i="1"/>
  <c r="BC1284" i="1"/>
  <c r="BC1276" i="1"/>
  <c r="BE1283" i="1"/>
  <c r="BE1275" i="1"/>
  <c r="BG1280" i="1"/>
  <c r="BJ1285" i="1"/>
  <c r="BJ1277" i="1"/>
  <c r="BH1283" i="1"/>
  <c r="BH1275" i="1"/>
  <c r="BO1280" i="1"/>
  <c r="BP1285" i="1"/>
  <c r="BP1277" i="1"/>
  <c r="O1295" i="1"/>
  <c r="O1287" i="1"/>
  <c r="L1292" i="1"/>
  <c r="J1297" i="1"/>
  <c r="J1289" i="1"/>
  <c r="BJ1295" i="1"/>
  <c r="BJ1287" i="1"/>
  <c r="BL1292" i="1"/>
  <c r="BM1297" i="1"/>
  <c r="BM1289" i="1"/>
  <c r="AB1295" i="1"/>
  <c r="AB1287" i="1"/>
  <c r="AC1292" i="1"/>
  <c r="AE1297" i="1"/>
  <c r="AE1289" i="1"/>
  <c r="AF1291" i="1"/>
  <c r="AH1288" i="1"/>
  <c r="AK1287" i="1"/>
  <c r="AQ1288" i="1"/>
  <c r="AN1286" i="1"/>
  <c r="AN1294" i="1"/>
  <c r="AN1287" i="1"/>
  <c r="AN1295" i="1"/>
  <c r="AN1288" i="1"/>
  <c r="AN1296" i="1"/>
  <c r="AN1291" i="1"/>
  <c r="AS1293" i="1"/>
  <c r="AT1290" i="1"/>
  <c r="AW1294" i="1"/>
  <c r="BF1293" i="1"/>
  <c r="AR1280" i="1"/>
  <c r="AS1284" i="1"/>
  <c r="AH1278" i="1"/>
  <c r="AU1283" i="1"/>
  <c r="AU1275" i="1"/>
  <c r="AQ1280" i="1"/>
  <c r="AV1279" i="1"/>
  <c r="AD1278" i="1"/>
  <c r="AE1283" i="1"/>
  <c r="AE1275" i="1"/>
  <c r="AI1280" i="1"/>
  <c r="AM1282" i="1"/>
  <c r="AM1274" i="1"/>
  <c r="AN1279" i="1"/>
  <c r="AA1284" i="1"/>
  <c r="AP1278" i="1"/>
  <c r="AW1283" i="1"/>
  <c r="AW1275" i="1"/>
  <c r="AY1280" i="1"/>
  <c r="S1282" i="1"/>
  <c r="S1274" i="1"/>
  <c r="R1279" i="1"/>
  <c r="BA1278" i="1"/>
  <c r="BC1283" i="1"/>
  <c r="BC1275" i="1"/>
  <c r="BD1280" i="1"/>
  <c r="BE1282" i="1"/>
  <c r="BE1274" i="1"/>
  <c r="BG1279" i="1"/>
  <c r="BJ1284" i="1"/>
  <c r="BJ1276" i="1"/>
  <c r="BM1283" i="1"/>
  <c r="BI1280" i="1"/>
  <c r="BH1282" i="1"/>
  <c r="BH1274" i="1"/>
  <c r="BO1279" i="1"/>
  <c r="BP1284" i="1"/>
  <c r="BP1276" i="1"/>
  <c r="F1290" i="1"/>
  <c r="H1295" i="1"/>
  <c r="I1292" i="1"/>
  <c r="O1294" i="1"/>
  <c r="O1286" i="1"/>
  <c r="L1291" i="1"/>
  <c r="J1296" i="1"/>
  <c r="J1288" i="1"/>
  <c r="M1290" i="1"/>
  <c r="P1292" i="1"/>
  <c r="BJ1294" i="1"/>
  <c r="BJ1286" i="1"/>
  <c r="BL1291" i="1"/>
  <c r="BM1296" i="1"/>
  <c r="BM1288" i="1"/>
  <c r="BO1290" i="1"/>
  <c r="Y1292" i="1"/>
  <c r="AB1294" i="1"/>
  <c r="AB1286" i="1"/>
  <c r="AC1291" i="1"/>
  <c r="AE1296" i="1"/>
  <c r="AE1288" i="1"/>
  <c r="AF1290" i="1"/>
  <c r="AI1286" i="1"/>
  <c r="AI1294" i="1"/>
  <c r="AI1287" i="1"/>
  <c r="AI1295" i="1"/>
  <c r="AI1290" i="1"/>
  <c r="AS1289" i="1"/>
  <c r="AW1293" i="1"/>
  <c r="P1324" i="1"/>
  <c r="P1332" i="1"/>
  <c r="P1325" i="1"/>
  <c r="P1333" i="1"/>
  <c r="P1326" i="1"/>
  <c r="P1327" i="1"/>
  <c r="P1328" i="1"/>
  <c r="P1322" i="1"/>
  <c r="P1330" i="1"/>
  <c r="P1323" i="1"/>
  <c r="P1331" i="1"/>
  <c r="R1278" i="1"/>
  <c r="AH1291" i="1"/>
  <c r="AH1292" i="1"/>
  <c r="AH1287" i="1"/>
  <c r="AH1295" i="1"/>
  <c r="AK1288" i="1"/>
  <c r="AK1296" i="1"/>
  <c r="AK1289" i="1"/>
  <c r="AK1297" i="1"/>
  <c r="AK1292" i="1"/>
  <c r="AQ1289" i="1"/>
  <c r="AQ1297" i="1"/>
  <c r="AQ1290" i="1"/>
  <c r="AQ1291" i="1"/>
  <c r="AQ1286" i="1"/>
  <c r="AQ1294" i="1"/>
  <c r="AT1287" i="1"/>
  <c r="AT1295" i="1"/>
  <c r="AT1288" i="1"/>
  <c r="AT1296" i="1"/>
  <c r="AT1289" i="1"/>
  <c r="AT1297" i="1"/>
  <c r="AT1292" i="1"/>
  <c r="BF1289" i="1"/>
  <c r="BF1297" i="1"/>
  <c r="BF1290" i="1"/>
  <c r="BF1291" i="1"/>
  <c r="BF1292" i="1"/>
  <c r="BF1286" i="1"/>
  <c r="BF1294" i="1"/>
  <c r="BF1287" i="1"/>
  <c r="BF1295" i="1"/>
  <c r="AH1284" i="1"/>
  <c r="AH1276" i="1"/>
  <c r="AQ1278" i="1"/>
  <c r="AV1285" i="1"/>
  <c r="AV1277" i="1"/>
  <c r="AM1280" i="1"/>
  <c r="AN1285" i="1"/>
  <c r="AN1277" i="1"/>
  <c r="AY1278" i="1"/>
  <c r="S1280" i="1"/>
  <c r="R1285" i="1"/>
  <c r="R1277" i="1"/>
  <c r="BB1282" i="1"/>
  <c r="AZ1279" i="1"/>
  <c r="BD1278" i="1"/>
  <c r="BE1280" i="1"/>
  <c r="BG1285" i="1"/>
  <c r="BG1277" i="1"/>
  <c r="BJ1282" i="1"/>
  <c r="BH1280" i="1"/>
  <c r="BO1285" i="1"/>
  <c r="BO1277" i="1"/>
  <c r="BP1282" i="1"/>
  <c r="F1296" i="1"/>
  <c r="O1292" i="1"/>
  <c r="L1297" i="1"/>
  <c r="L1289" i="1"/>
  <c r="J1294" i="1"/>
  <c r="M1296" i="1"/>
  <c r="P1290" i="1"/>
  <c r="BJ1292" i="1"/>
  <c r="BL1297" i="1"/>
  <c r="BL1289" i="1"/>
  <c r="BM1294" i="1"/>
  <c r="BO1296" i="1"/>
  <c r="Y1290" i="1"/>
  <c r="AB1292" i="1"/>
  <c r="AC1297" i="1"/>
  <c r="AC1289" i="1"/>
  <c r="AE1294" i="1"/>
  <c r="AF1296" i="1"/>
  <c r="AI1296" i="1"/>
  <c r="AH1296" i="1"/>
  <c r="AK1295" i="1"/>
  <c r="AN1297" i="1"/>
  <c r="Z1297" i="1"/>
  <c r="AX1296" i="1"/>
  <c r="AR1285" i="1"/>
  <c r="AH1283" i="1"/>
  <c r="AQ1285" i="1"/>
  <c r="AV1284" i="1"/>
  <c r="AD1283" i="1"/>
  <c r="AI1285" i="1"/>
  <c r="AN1284" i="1"/>
  <c r="AP1283" i="1"/>
  <c r="AY1285" i="1"/>
  <c r="R1284" i="1"/>
  <c r="BA1283" i="1"/>
  <c r="BD1285" i="1"/>
  <c r="BG1284" i="1"/>
  <c r="BO1284" i="1"/>
  <c r="L1296" i="1"/>
  <c r="P1297" i="1"/>
  <c r="BL1296" i="1"/>
  <c r="Y1297" i="1"/>
  <c r="AC1296" i="1"/>
  <c r="AH1294" i="1"/>
  <c r="AK1294" i="1"/>
  <c r="AQ1296" i="1"/>
  <c r="AS1290" i="1"/>
  <c r="AS1291" i="1"/>
  <c r="AS1292" i="1"/>
  <c r="AS1287" i="1"/>
  <c r="AS1295" i="1"/>
  <c r="Z1293" i="1"/>
  <c r="AX1293" i="1"/>
  <c r="AW1287" i="1"/>
  <c r="AW1295" i="1"/>
  <c r="AW1288" i="1"/>
  <c r="AW1296" i="1"/>
  <c r="AW1289" i="1"/>
  <c r="AW1297" i="1"/>
  <c r="AW1291" i="1"/>
  <c r="AW1292" i="1"/>
  <c r="AL1297" i="1"/>
  <c r="AL1289" i="1"/>
  <c r="AP1296" i="1"/>
  <c r="AP1288" i="1"/>
  <c r="AR1290" i="1"/>
  <c r="AU1297" i="1"/>
  <c r="AU1289" i="1"/>
  <c r="X1294" i="1"/>
  <c r="X1286" i="1"/>
  <c r="BH1296" i="1"/>
  <c r="BH1288" i="1"/>
  <c r="AV1290" i="1"/>
  <c r="AY1294" i="1"/>
  <c r="AY1286" i="1"/>
  <c r="BD1291" i="1"/>
  <c r="BA1296" i="1"/>
  <c r="BA1288" i="1"/>
  <c r="BB1290" i="1"/>
  <c r="BE1292" i="1"/>
  <c r="S1291" i="1"/>
  <c r="U1290" i="1"/>
  <c r="W1292" i="1"/>
  <c r="K1326" i="1"/>
  <c r="L1328" i="1"/>
  <c r="O1327" i="1"/>
  <c r="G1326" i="1"/>
  <c r="I1328" i="1"/>
  <c r="AV1297" i="1"/>
  <c r="AV1289" i="1"/>
  <c r="BD1290" i="1"/>
  <c r="BA1295" i="1"/>
  <c r="BA1287" i="1"/>
  <c r="BC1292" i="1"/>
  <c r="BB1297" i="1"/>
  <c r="BB1289" i="1"/>
  <c r="BE1291" i="1"/>
  <c r="S1290" i="1"/>
  <c r="R1295" i="1"/>
  <c r="R1287" i="1"/>
  <c r="V1292" i="1"/>
  <c r="U1297" i="1"/>
  <c r="U1289" i="1"/>
  <c r="W1291" i="1"/>
  <c r="E1328" i="1"/>
  <c r="K1333" i="1"/>
  <c r="K1325" i="1"/>
  <c r="L1327" i="1"/>
  <c r="O1326" i="1"/>
  <c r="H1331" i="1"/>
  <c r="H1323" i="1"/>
  <c r="F1328" i="1"/>
  <c r="G1333" i="1"/>
  <c r="G1325" i="1"/>
  <c r="I1327" i="1"/>
  <c r="AM1290" i="1"/>
  <c r="AL1294" i="1"/>
  <c r="AO1290" i="1"/>
  <c r="AR1295" i="1"/>
  <c r="AR1287" i="1"/>
  <c r="AU1294" i="1"/>
  <c r="X1291" i="1"/>
  <c r="BI1290" i="1"/>
  <c r="AV1295" i="1"/>
  <c r="AV1287" i="1"/>
  <c r="AY1291" i="1"/>
  <c r="BD1296" i="1"/>
  <c r="BD1288" i="1"/>
  <c r="BC1290" i="1"/>
  <c r="BB1295" i="1"/>
  <c r="BB1287" i="1"/>
  <c r="BE1297" i="1"/>
  <c r="BE1289" i="1"/>
  <c r="S1296" i="1"/>
  <c r="S1288" i="1"/>
  <c r="V1290" i="1"/>
  <c r="U1295" i="1"/>
  <c r="U1287" i="1"/>
  <c r="W1297" i="1"/>
  <c r="W1289" i="1"/>
  <c r="E1326" i="1"/>
  <c r="K1331" i="1"/>
  <c r="K1323" i="1"/>
  <c r="L1333" i="1"/>
  <c r="L1325" i="1"/>
  <c r="O1332" i="1"/>
  <c r="O1324" i="1"/>
  <c r="F1326" i="1"/>
  <c r="G1331" i="1"/>
  <c r="G1323" i="1"/>
  <c r="I1333" i="1"/>
  <c r="I1325" i="1"/>
  <c r="AM1297" i="1"/>
  <c r="AO1297" i="1"/>
  <c r="AR1294" i="1"/>
  <c r="X1290" i="1"/>
  <c r="BI1297" i="1"/>
  <c r="AV1294" i="1"/>
  <c r="BD1295" i="1"/>
  <c r="BD1287" i="1"/>
  <c r="BC1297" i="1"/>
  <c r="BB1294" i="1"/>
  <c r="BE1296" i="1"/>
  <c r="BE1288" i="1"/>
  <c r="S1295" i="1"/>
  <c r="S1287" i="1"/>
  <c r="V1297" i="1"/>
  <c r="V1289" i="1"/>
  <c r="U1294" i="1"/>
  <c r="W1296" i="1"/>
  <c r="W1288" i="1"/>
  <c r="E1333" i="1"/>
  <c r="K1330" i="1"/>
  <c r="L1332" i="1"/>
  <c r="L1324" i="1"/>
  <c r="O1331" i="1"/>
  <c r="O1323" i="1"/>
  <c r="F1333" i="1"/>
  <c r="G1330" i="1"/>
  <c r="I1332" i="1"/>
  <c r="I1324" i="1"/>
  <c r="X1297" i="1"/>
  <c r="BD1294" i="1"/>
  <c r="BE1295" i="1"/>
  <c r="BE1287" i="1"/>
  <c r="S1294" i="1"/>
  <c r="W1295" i="1"/>
  <c r="W1287" i="1"/>
  <c r="L1331" i="1"/>
  <c r="L1323" i="1"/>
  <c r="O1330" i="1"/>
  <c r="I1331" i="1"/>
  <c r="I1323" i="1"/>
  <c r="BE1294" i="1"/>
  <c r="W1294" i="1"/>
  <c r="L1330" i="1"/>
  <c r="I1330" i="1"/>
  <c r="E1223" i="1"/>
  <c r="E1215" i="1"/>
  <c r="AB1216" i="1"/>
  <c r="S1218" i="1"/>
  <c r="AN1217" i="1"/>
  <c r="AN1225" i="1"/>
  <c r="AN1218" i="1"/>
  <c r="AN1219" i="1"/>
  <c r="AN1220" i="1"/>
  <c r="AN1215" i="1"/>
  <c r="AN1223" i="1"/>
  <c r="BD1216" i="1"/>
  <c r="BD1224" i="1"/>
  <c r="BD1217" i="1"/>
  <c r="BD1225" i="1"/>
  <c r="BD1218" i="1"/>
  <c r="BD1219" i="1"/>
  <c r="BD1214" i="1"/>
  <c r="BD1222" i="1"/>
  <c r="BE1214" i="1"/>
  <c r="BE1222" i="1"/>
  <c r="BE1215" i="1"/>
  <c r="BE1223" i="1"/>
  <c r="BE1216" i="1"/>
  <c r="BE1224" i="1"/>
  <c r="BE1217" i="1"/>
  <c r="BE1225" i="1"/>
  <c r="BE1220" i="1"/>
  <c r="AS1219" i="1"/>
  <c r="E1233" i="1"/>
  <c r="BD1231" i="1"/>
  <c r="AN1229" i="1"/>
  <c r="AN1237" i="1"/>
  <c r="AN1230" i="1"/>
  <c r="AN1231" i="1"/>
  <c r="AN1232" i="1"/>
  <c r="AN1227" i="1"/>
  <c r="AN1235" i="1"/>
  <c r="AN1226" i="1"/>
  <c r="AN1228" i="1"/>
  <c r="AN1233" i="1"/>
  <c r="AN1234" i="1"/>
  <c r="AW1229" i="1"/>
  <c r="AW1237" i="1"/>
  <c r="AW1230" i="1"/>
  <c r="AW1231" i="1"/>
  <c r="AW1232" i="1"/>
  <c r="AW1227" i="1"/>
  <c r="AW1235" i="1"/>
  <c r="AW1233" i="1"/>
  <c r="AW1234" i="1"/>
  <c r="AW1236" i="1"/>
  <c r="AW1226" i="1"/>
  <c r="J1218" i="1"/>
  <c r="L1223" i="1"/>
  <c r="L1215" i="1"/>
  <c r="K1220" i="1"/>
  <c r="E1222" i="1"/>
  <c r="E1214" i="1"/>
  <c r="F1219" i="1"/>
  <c r="I1224" i="1"/>
  <c r="I1216" i="1"/>
  <c r="P1218" i="1"/>
  <c r="H1221" i="1"/>
  <c r="AA1217" i="1"/>
  <c r="AA1225" i="1"/>
  <c r="AA1220" i="1"/>
  <c r="S1216" i="1"/>
  <c r="N1238" i="1"/>
  <c r="N1246" i="1"/>
  <c r="N1239" i="1"/>
  <c r="N1247" i="1"/>
  <c r="N1240" i="1"/>
  <c r="N1248" i="1"/>
  <c r="N1241" i="1"/>
  <c r="N1249" i="1"/>
  <c r="N1244" i="1"/>
  <c r="N1245" i="1"/>
  <c r="N1242" i="1"/>
  <c r="N1243" i="1"/>
  <c r="AE1238" i="1"/>
  <c r="AE1246" i="1"/>
  <c r="AE1239" i="1"/>
  <c r="AE1247" i="1"/>
  <c r="AE1244" i="1"/>
  <c r="AE1243" i="1"/>
  <c r="AE1245" i="1"/>
  <c r="AE1248" i="1"/>
  <c r="AE1249" i="1"/>
  <c r="AE1241" i="1"/>
  <c r="AE1240" i="1"/>
  <c r="AE1242" i="1"/>
  <c r="E1221" i="1"/>
  <c r="AB1214" i="1"/>
  <c r="AB1222" i="1"/>
  <c r="AB1217" i="1"/>
  <c r="AB1225" i="1"/>
  <c r="E1232" i="1"/>
  <c r="E1228" i="1"/>
  <c r="E1236" i="1"/>
  <c r="E1226" i="1"/>
  <c r="E1237" i="1"/>
  <c r="E1227" i="1"/>
  <c r="E1229" i="1"/>
  <c r="E1230" i="1"/>
  <c r="E1234" i="1"/>
  <c r="O1253" i="1"/>
  <c r="O1261" i="1"/>
  <c r="O1254" i="1"/>
  <c r="O1255" i="1"/>
  <c r="O1256" i="1"/>
  <c r="O1251" i="1"/>
  <c r="O1259" i="1"/>
  <c r="O1250" i="1"/>
  <c r="O1252" i="1"/>
  <c r="O1257" i="1"/>
  <c r="O1258" i="1"/>
  <c r="O1260" i="1"/>
  <c r="K1218" i="1"/>
  <c r="E1220" i="1"/>
  <c r="AB1223" i="1"/>
  <c r="AI1216" i="1"/>
  <c r="AI1224" i="1"/>
  <c r="AI1217" i="1"/>
  <c r="AI1225" i="1"/>
  <c r="AI1218" i="1"/>
  <c r="AI1219" i="1"/>
  <c r="AI1214" i="1"/>
  <c r="AI1222" i="1"/>
  <c r="AN1224" i="1"/>
  <c r="BN1240" i="1"/>
  <c r="BN1248" i="1"/>
  <c r="BN1241" i="1"/>
  <c r="BN1249" i="1"/>
  <c r="BN1242" i="1"/>
  <c r="BN1243" i="1"/>
  <c r="BN1238" i="1"/>
  <c r="BN1246" i="1"/>
  <c r="BN1245" i="1"/>
  <c r="BN1247" i="1"/>
  <c r="BN1239" i="1"/>
  <c r="BN1244" i="1"/>
  <c r="L1220" i="1"/>
  <c r="K1225" i="1"/>
  <c r="K1217" i="1"/>
  <c r="E1219" i="1"/>
  <c r="AB1221" i="1"/>
  <c r="X1219" i="1"/>
  <c r="X1214" i="1"/>
  <c r="X1222" i="1"/>
  <c r="Y1217" i="1"/>
  <c r="Y1225" i="1"/>
  <c r="Y1218" i="1"/>
  <c r="Y1220" i="1"/>
  <c r="Y1215" i="1"/>
  <c r="Y1223" i="1"/>
  <c r="W1220" i="1"/>
  <c r="AN1222" i="1"/>
  <c r="BC1214" i="1"/>
  <c r="BC1222" i="1"/>
  <c r="BC1215" i="1"/>
  <c r="BC1223" i="1"/>
  <c r="BC1216" i="1"/>
  <c r="BC1224" i="1"/>
  <c r="BC1217" i="1"/>
  <c r="BC1225" i="1"/>
  <c r="BC1220" i="1"/>
  <c r="BD1223" i="1"/>
  <c r="AW1217" i="1"/>
  <c r="AW1225" i="1"/>
  <c r="AW1218" i="1"/>
  <c r="AW1219" i="1"/>
  <c r="AW1220" i="1"/>
  <c r="AW1215" i="1"/>
  <c r="AW1223" i="1"/>
  <c r="AG1216" i="1"/>
  <c r="AG1224" i="1"/>
  <c r="AG1217" i="1"/>
  <c r="AG1225" i="1"/>
  <c r="AG1218" i="1"/>
  <c r="AG1219" i="1"/>
  <c r="AG1214" i="1"/>
  <c r="AG1222" i="1"/>
  <c r="AC1216" i="1"/>
  <c r="BM1220" i="1"/>
  <c r="BH1223" i="1"/>
  <c r="BI1224" i="1"/>
  <c r="BL1217" i="1"/>
  <c r="AS1214" i="1"/>
  <c r="AS1222" i="1"/>
  <c r="AS1215" i="1"/>
  <c r="AS1223" i="1"/>
  <c r="AS1216" i="1"/>
  <c r="AS1224" i="1"/>
  <c r="AS1217" i="1"/>
  <c r="AS1225" i="1"/>
  <c r="AS1220" i="1"/>
  <c r="J1222" i="1"/>
  <c r="J1214" i="1"/>
  <c r="L1219" i="1"/>
  <c r="K1224" i="1"/>
  <c r="K1216" i="1"/>
  <c r="E1218" i="1"/>
  <c r="F1223" i="1"/>
  <c r="I1220" i="1"/>
  <c r="G1225" i="1"/>
  <c r="P1222" i="1"/>
  <c r="P1214" i="1"/>
  <c r="N1215" i="1"/>
  <c r="N1223" i="1"/>
  <c r="N1218" i="1"/>
  <c r="H1216" i="1"/>
  <c r="AA1218" i="1"/>
  <c r="AB1220" i="1"/>
  <c r="X1223" i="1"/>
  <c r="S1224" i="1"/>
  <c r="AF1219" i="1"/>
  <c r="AN1221" i="1"/>
  <c r="BD1221" i="1"/>
  <c r="BE1221" i="1"/>
  <c r="BH1222" i="1"/>
  <c r="BI1223" i="1"/>
  <c r="AB1224" i="1"/>
  <c r="AH1217" i="1"/>
  <c r="AH1225" i="1"/>
  <c r="AH1218" i="1"/>
  <c r="AH1219" i="1"/>
  <c r="AH1220" i="1"/>
  <c r="AH1215" i="1"/>
  <c r="AH1223" i="1"/>
  <c r="L1218" i="1"/>
  <c r="K1223" i="1"/>
  <c r="K1215" i="1"/>
  <c r="E1225" i="1"/>
  <c r="E1217" i="1"/>
  <c r="I1219" i="1"/>
  <c r="H1225" i="1"/>
  <c r="AB1219" i="1"/>
  <c r="X1221" i="1"/>
  <c r="Y1224" i="1"/>
  <c r="W1216" i="1"/>
  <c r="W1224" i="1"/>
  <c r="W1217" i="1"/>
  <c r="W1225" i="1"/>
  <c r="W1218" i="1"/>
  <c r="W1219" i="1"/>
  <c r="W1214" i="1"/>
  <c r="W1222" i="1"/>
  <c r="AH1224" i="1"/>
  <c r="AN1216" i="1"/>
  <c r="BD1220" i="1"/>
  <c r="BE1219" i="1"/>
  <c r="AC1217" i="1"/>
  <c r="AC1225" i="1"/>
  <c r="AC1218" i="1"/>
  <c r="AC1219" i="1"/>
  <c r="AC1220" i="1"/>
  <c r="AC1215" i="1"/>
  <c r="AC1223" i="1"/>
  <c r="BM1216" i="1"/>
  <c r="BM1224" i="1"/>
  <c r="BM1217" i="1"/>
  <c r="BM1225" i="1"/>
  <c r="BM1218" i="1"/>
  <c r="BM1219" i="1"/>
  <c r="BM1214" i="1"/>
  <c r="BM1222" i="1"/>
  <c r="BL1214" i="1"/>
  <c r="BL1222" i="1"/>
  <c r="BL1218" i="1"/>
  <c r="BL1219" i="1"/>
  <c r="BL1220" i="1"/>
  <c r="BL1221" i="1"/>
  <c r="BL1223" i="1"/>
  <c r="BL1216" i="1"/>
  <c r="S1214" i="1"/>
  <c r="S1222" i="1"/>
  <c r="S1215" i="1"/>
  <c r="S1223" i="1"/>
  <c r="S1217" i="1"/>
  <c r="S1225" i="1"/>
  <c r="S1220" i="1"/>
  <c r="BD1226" i="1"/>
  <c r="BD1234" i="1"/>
  <c r="BD1228" i="1"/>
  <c r="BD1236" i="1"/>
  <c r="BD1229" i="1"/>
  <c r="BD1237" i="1"/>
  <c r="BD1232" i="1"/>
  <c r="BD1233" i="1"/>
  <c r="BD1235" i="1"/>
  <c r="BD1230" i="1"/>
  <c r="N1265" i="1"/>
  <c r="N1273" i="1"/>
  <c r="N1266" i="1"/>
  <c r="N1267" i="1"/>
  <c r="N1268" i="1"/>
  <c r="N1263" i="1"/>
  <c r="N1271" i="1"/>
  <c r="N1262" i="1"/>
  <c r="N1264" i="1"/>
  <c r="N1269" i="1"/>
  <c r="N1270" i="1"/>
  <c r="L1225" i="1"/>
  <c r="K1222" i="1"/>
  <c r="E1224" i="1"/>
  <c r="H1220" i="1"/>
  <c r="H1215" i="1"/>
  <c r="H1223" i="1"/>
  <c r="AB1218" i="1"/>
  <c r="X1220" i="1"/>
  <c r="Y1222" i="1"/>
  <c r="S1219" i="1"/>
  <c r="AH1222" i="1"/>
  <c r="AF1214" i="1"/>
  <c r="AF1222" i="1"/>
  <c r="AF1215" i="1"/>
  <c r="AF1223" i="1"/>
  <c r="AF1216" i="1"/>
  <c r="AF1224" i="1"/>
  <c r="AF1217" i="1"/>
  <c r="AF1225" i="1"/>
  <c r="AF1220" i="1"/>
  <c r="AI1223" i="1"/>
  <c r="AN1214" i="1"/>
  <c r="BD1215" i="1"/>
  <c r="AW1224" i="1"/>
  <c r="BE1218" i="1"/>
  <c r="AS1221" i="1"/>
  <c r="BH1219" i="1"/>
  <c r="BH1215" i="1"/>
  <c r="BH1217" i="1"/>
  <c r="BH1218" i="1"/>
  <c r="BH1220" i="1"/>
  <c r="BH1221" i="1"/>
  <c r="BH1214" i="1"/>
  <c r="BH1224" i="1"/>
  <c r="BI1218" i="1"/>
  <c r="BI1214" i="1"/>
  <c r="BI1222" i="1"/>
  <c r="BI1217" i="1"/>
  <c r="BI1219" i="1"/>
  <c r="BI1220" i="1"/>
  <c r="BI1221" i="1"/>
  <c r="BI1215" i="1"/>
  <c r="BI1225" i="1"/>
  <c r="E1235" i="1"/>
  <c r="AN1236" i="1"/>
  <c r="AW1228" i="1"/>
  <c r="BJ1226" i="1"/>
  <c r="BJ1234" i="1"/>
  <c r="BJ1227" i="1"/>
  <c r="BJ1235" i="1"/>
  <c r="BJ1228" i="1"/>
  <c r="BJ1229" i="1"/>
  <c r="BJ1230" i="1"/>
  <c r="BJ1231" i="1"/>
  <c r="BJ1236" i="1"/>
  <c r="BJ1232" i="1"/>
  <c r="BJ1233" i="1"/>
  <c r="BJ1237" i="1"/>
  <c r="T1228" i="1"/>
  <c r="T1236" i="1"/>
  <c r="T1229" i="1"/>
  <c r="T1237" i="1"/>
  <c r="T1231" i="1"/>
  <c r="T1226" i="1"/>
  <c r="T1234" i="1"/>
  <c r="T1232" i="1"/>
  <c r="T1233" i="1"/>
  <c r="T1235" i="1"/>
  <c r="T1227" i="1"/>
  <c r="T1230" i="1"/>
  <c r="Q1219" i="1"/>
  <c r="U1218" i="1"/>
  <c r="V1225" i="1"/>
  <c r="V1217" i="1"/>
  <c r="Z1219" i="1"/>
  <c r="AE1218" i="1"/>
  <c r="AQ1225" i="1"/>
  <c r="AQ1217" i="1"/>
  <c r="AR1219" i="1"/>
  <c r="AV1218" i="1"/>
  <c r="AO1225" i="1"/>
  <c r="AO1217" i="1"/>
  <c r="BF1219" i="1"/>
  <c r="AD1216" i="1"/>
  <c r="AU1218" i="1"/>
  <c r="AM1225" i="1"/>
  <c r="AM1217" i="1"/>
  <c r="AP1218" i="1"/>
  <c r="AK1225" i="1"/>
  <c r="AK1217" i="1"/>
  <c r="BJ1219" i="1"/>
  <c r="H1230" i="1"/>
  <c r="M1232" i="1"/>
  <c r="F1228" i="1"/>
  <c r="F1236" i="1"/>
  <c r="F1230" i="1"/>
  <c r="F1226" i="1"/>
  <c r="F1234" i="1"/>
  <c r="AI1236" i="1"/>
  <c r="AC1233" i="1"/>
  <c r="AM1233" i="1"/>
  <c r="AH1229" i="1"/>
  <c r="AH1237" i="1"/>
  <c r="AH1230" i="1"/>
  <c r="AH1231" i="1"/>
  <c r="AH1232" i="1"/>
  <c r="AH1227" i="1"/>
  <c r="AH1235" i="1"/>
  <c r="AX1235" i="1"/>
  <c r="AB1240" i="1"/>
  <c r="AB1248" i="1"/>
  <c r="AB1241" i="1"/>
  <c r="AB1249" i="1"/>
  <c r="AB1238" i="1"/>
  <c r="AB1246" i="1"/>
  <c r="AB1244" i="1"/>
  <c r="AB1245" i="1"/>
  <c r="AB1247" i="1"/>
  <c r="AB1242" i="1"/>
  <c r="AB1239" i="1"/>
  <c r="Q1224" i="1"/>
  <c r="R1218" i="1"/>
  <c r="U1223" i="1"/>
  <c r="U1215" i="1"/>
  <c r="V1222" i="1"/>
  <c r="V1214" i="1"/>
  <c r="Z1224" i="1"/>
  <c r="AY1218" i="1"/>
  <c r="AE1223" i="1"/>
  <c r="AE1215" i="1"/>
  <c r="AQ1222" i="1"/>
  <c r="AQ1214" i="1"/>
  <c r="AR1224" i="1"/>
  <c r="BB1218" i="1"/>
  <c r="AV1223" i="1"/>
  <c r="AV1215" i="1"/>
  <c r="AO1222" i="1"/>
  <c r="AO1214" i="1"/>
  <c r="BF1224" i="1"/>
  <c r="AL1218" i="1"/>
  <c r="AU1223" i="1"/>
  <c r="AU1215" i="1"/>
  <c r="AM1222" i="1"/>
  <c r="AM1214" i="1"/>
  <c r="BA1218" i="1"/>
  <c r="AP1223" i="1"/>
  <c r="AP1215" i="1"/>
  <c r="AK1222" i="1"/>
  <c r="AK1214" i="1"/>
  <c r="BK1216" i="1"/>
  <c r="BK1224" i="1"/>
  <c r="BK1220" i="1"/>
  <c r="BN1215" i="1"/>
  <c r="BN1223" i="1"/>
  <c r="BN1219" i="1"/>
  <c r="H1237" i="1"/>
  <c r="I1230" i="1"/>
  <c r="I1226" i="1"/>
  <c r="I1234" i="1"/>
  <c r="K1232" i="1"/>
  <c r="K1226" i="1"/>
  <c r="K1234" i="1"/>
  <c r="K1230" i="1"/>
  <c r="N1229" i="1"/>
  <c r="N1237" i="1"/>
  <c r="N1231" i="1"/>
  <c r="N1227" i="1"/>
  <c r="N1235" i="1"/>
  <c r="P1226" i="1"/>
  <c r="P1234" i="1"/>
  <c r="P1228" i="1"/>
  <c r="P1236" i="1"/>
  <c r="P1232" i="1"/>
  <c r="F1233" i="1"/>
  <c r="AU1226" i="1"/>
  <c r="AU1234" i="1"/>
  <c r="AU1227" i="1"/>
  <c r="AU1235" i="1"/>
  <c r="AU1228" i="1"/>
  <c r="AU1236" i="1"/>
  <c r="AU1229" i="1"/>
  <c r="AU1237" i="1"/>
  <c r="AU1232" i="1"/>
  <c r="AH1236" i="1"/>
  <c r="AZ1233" i="1"/>
  <c r="BO1235" i="1"/>
  <c r="AE1222" i="1"/>
  <c r="AE1214" i="1"/>
  <c r="AV1222" i="1"/>
  <c r="AV1214" i="1"/>
  <c r="AU1222" i="1"/>
  <c r="AU1214" i="1"/>
  <c r="H1231" i="1"/>
  <c r="H1227" i="1"/>
  <c r="H1235" i="1"/>
  <c r="AC1229" i="1"/>
  <c r="AC1237" i="1"/>
  <c r="AC1231" i="1"/>
  <c r="AC1232" i="1"/>
  <c r="AC1227" i="1"/>
  <c r="AC1235" i="1"/>
  <c r="AM1228" i="1"/>
  <c r="AM1236" i="1"/>
  <c r="AM1230" i="1"/>
  <c r="AM1231" i="1"/>
  <c r="AM1226" i="1"/>
  <c r="AM1234" i="1"/>
  <c r="AB1226" i="1"/>
  <c r="AB1234" i="1"/>
  <c r="AB1227" i="1"/>
  <c r="AB1235" i="1"/>
  <c r="AB1228" i="1"/>
  <c r="AB1236" i="1"/>
  <c r="AB1229" i="1"/>
  <c r="AB1237" i="1"/>
  <c r="AB1232" i="1"/>
  <c r="AX1228" i="1"/>
  <c r="AX1236" i="1"/>
  <c r="AX1229" i="1"/>
  <c r="AX1237" i="1"/>
  <c r="AX1230" i="1"/>
  <c r="AX1231" i="1"/>
  <c r="AX1226" i="1"/>
  <c r="AX1234" i="1"/>
  <c r="BK1231" i="1"/>
  <c r="BK1232" i="1"/>
  <c r="BK1229" i="1"/>
  <c r="BK1230" i="1"/>
  <c r="BK1233" i="1"/>
  <c r="BK1234" i="1"/>
  <c r="BK1227" i="1"/>
  <c r="BK1237" i="1"/>
  <c r="F1243" i="1"/>
  <c r="BG1240" i="1"/>
  <c r="BG1248" i="1"/>
  <c r="BG1241" i="1"/>
  <c r="BG1249" i="1"/>
  <c r="BG1242" i="1"/>
  <c r="BG1243" i="1"/>
  <c r="BG1238" i="1"/>
  <c r="BG1246" i="1"/>
  <c r="BG1247" i="1"/>
  <c r="BG1244" i="1"/>
  <c r="BG1245" i="1"/>
  <c r="V1220" i="1"/>
  <c r="AQ1220" i="1"/>
  <c r="AO1220" i="1"/>
  <c r="AM1220" i="1"/>
  <c r="AK1220" i="1"/>
  <c r="BJ1220" i="1"/>
  <c r="BJ1216" i="1"/>
  <c r="BJ1224" i="1"/>
  <c r="H1234" i="1"/>
  <c r="M1227" i="1"/>
  <c r="M1235" i="1"/>
  <c r="M1231" i="1"/>
  <c r="AI1232" i="1"/>
  <c r="AI1226" i="1"/>
  <c r="AI1234" i="1"/>
  <c r="AI1227" i="1"/>
  <c r="AI1235" i="1"/>
  <c r="AI1230" i="1"/>
  <c r="BB1228" i="1"/>
  <c r="BB1236" i="1"/>
  <c r="BB1229" i="1"/>
  <c r="BB1237" i="1"/>
  <c r="BB1230" i="1"/>
  <c r="BB1231" i="1"/>
  <c r="BB1226" i="1"/>
  <c r="BB1234" i="1"/>
  <c r="AZ1228" i="1"/>
  <c r="AZ1236" i="1"/>
  <c r="AZ1229" i="1"/>
  <c r="AZ1237" i="1"/>
  <c r="AZ1226" i="1"/>
  <c r="AZ1227" i="1"/>
  <c r="AZ1230" i="1"/>
  <c r="AZ1231" i="1"/>
  <c r="AZ1234" i="1"/>
  <c r="H1243" i="1"/>
  <c r="H1244" i="1"/>
  <c r="H1238" i="1"/>
  <c r="H1246" i="1"/>
  <c r="H1241" i="1"/>
  <c r="H1249" i="1"/>
  <c r="H1239" i="1"/>
  <c r="H1240" i="1"/>
  <c r="H1242" i="1"/>
  <c r="H1245" i="1"/>
  <c r="R1223" i="1"/>
  <c r="AY1223" i="1"/>
  <c r="BB1223" i="1"/>
  <c r="AL1223" i="1"/>
  <c r="BA1223" i="1"/>
  <c r="BK1219" i="1"/>
  <c r="BN1220" i="1"/>
  <c r="BJ1222" i="1"/>
  <c r="H1233" i="1"/>
  <c r="J1228" i="1"/>
  <c r="J1236" i="1"/>
  <c r="J1232" i="1"/>
  <c r="I1232" i="1"/>
  <c r="M1234" i="1"/>
  <c r="K1233" i="1"/>
  <c r="F1229" i="1"/>
  <c r="AC1236" i="1"/>
  <c r="AM1237" i="1"/>
  <c r="AH1228" i="1"/>
  <c r="BO1230" i="1"/>
  <c r="BO1231" i="1"/>
  <c r="BO1226" i="1"/>
  <c r="BO1236" i="1"/>
  <c r="BO1227" i="1"/>
  <c r="BO1237" i="1"/>
  <c r="BO1228" i="1"/>
  <c r="BO1229" i="1"/>
  <c r="BO1234" i="1"/>
  <c r="F1241" i="1"/>
  <c r="F1249" i="1"/>
  <c r="F1242" i="1"/>
  <c r="F1244" i="1"/>
  <c r="F1239" i="1"/>
  <c r="F1247" i="1"/>
  <c r="F1245" i="1"/>
  <c r="F1246" i="1"/>
  <c r="F1248" i="1"/>
  <c r="F1240" i="1"/>
  <c r="AQ1238" i="1"/>
  <c r="AQ1246" i="1"/>
  <c r="AQ1239" i="1"/>
  <c r="AQ1247" i="1"/>
  <c r="AQ1240" i="1"/>
  <c r="AQ1248" i="1"/>
  <c r="AQ1241" i="1"/>
  <c r="AQ1249" i="1"/>
  <c r="AQ1244" i="1"/>
  <c r="AQ1242" i="1"/>
  <c r="AQ1243" i="1"/>
  <c r="AQ1245" i="1"/>
  <c r="O1237" i="1"/>
  <c r="AK1231" i="1"/>
  <c r="AL1236" i="1"/>
  <c r="AL1228" i="1"/>
  <c r="AO1237" i="1"/>
  <c r="BA1231" i="1"/>
  <c r="BE1236" i="1"/>
  <c r="BE1228" i="1"/>
  <c r="AQ1230" i="1"/>
  <c r="AD1231" i="1"/>
  <c r="AF1236" i="1"/>
  <c r="AF1228" i="1"/>
  <c r="BG1230" i="1"/>
  <c r="AJ1237" i="1"/>
  <c r="AY1231" i="1"/>
  <c r="AS1236" i="1"/>
  <c r="AS1228" i="1"/>
  <c r="AT1230" i="1"/>
  <c r="BP1227" i="1"/>
  <c r="BP1235" i="1"/>
  <c r="BP1228" i="1"/>
  <c r="BP1236" i="1"/>
  <c r="G1238" i="1"/>
  <c r="G1246" i="1"/>
  <c r="G1239" i="1"/>
  <c r="G1247" i="1"/>
  <c r="G1241" i="1"/>
  <c r="G1249" i="1"/>
  <c r="G1244" i="1"/>
  <c r="I1247" i="1"/>
  <c r="M1246" i="1"/>
  <c r="AQ1235" i="1"/>
  <c r="AQ1227" i="1"/>
  <c r="BG1235" i="1"/>
  <c r="BG1227" i="1"/>
  <c r="AT1235" i="1"/>
  <c r="AT1227" i="1"/>
  <c r="AE1226" i="1"/>
  <c r="AE1234" i="1"/>
  <c r="AE1227" i="1"/>
  <c r="AE1235" i="1"/>
  <c r="BH1228" i="1"/>
  <c r="BH1236" i="1"/>
  <c r="BH1229" i="1"/>
  <c r="BH1237" i="1"/>
  <c r="S1231" i="1"/>
  <c r="S1232" i="1"/>
  <c r="S1226" i="1"/>
  <c r="S1234" i="1"/>
  <c r="S1229" i="1"/>
  <c r="S1237" i="1"/>
  <c r="I1242" i="1"/>
  <c r="M1240" i="1"/>
  <c r="O1244" i="1"/>
  <c r="AP1241" i="1"/>
  <c r="AP1249" i="1"/>
  <c r="AP1242" i="1"/>
  <c r="AP1243" i="1"/>
  <c r="AP1244" i="1"/>
  <c r="AP1239" i="1"/>
  <c r="AP1247" i="1"/>
  <c r="Y1240" i="1"/>
  <c r="Y1248" i="1"/>
  <c r="Y1241" i="1"/>
  <c r="Y1249" i="1"/>
  <c r="Y1242" i="1"/>
  <c r="Y1243" i="1"/>
  <c r="Y1238" i="1"/>
  <c r="Y1246" i="1"/>
  <c r="AL1246" i="1"/>
  <c r="AY1243" i="1"/>
  <c r="BA1245" i="1"/>
  <c r="BP1225" i="1"/>
  <c r="G1237" i="1"/>
  <c r="AK1235" i="1"/>
  <c r="AL1232" i="1"/>
  <c r="BC1237" i="1"/>
  <c r="BA1235" i="1"/>
  <c r="BE1232" i="1"/>
  <c r="AP1237" i="1"/>
  <c r="AQ1234" i="1"/>
  <c r="AQ1226" i="1"/>
  <c r="AD1235" i="1"/>
  <c r="AF1232" i="1"/>
  <c r="BF1237" i="1"/>
  <c r="BG1234" i="1"/>
  <c r="BG1226" i="1"/>
  <c r="AY1235" i="1"/>
  <c r="AS1232" i="1"/>
  <c r="AT1234" i="1"/>
  <c r="AT1226" i="1"/>
  <c r="AE1236" i="1"/>
  <c r="BH1234" i="1"/>
  <c r="U1226" i="1"/>
  <c r="U1234" i="1"/>
  <c r="U1227" i="1"/>
  <c r="U1235" i="1"/>
  <c r="U1229" i="1"/>
  <c r="U1237" i="1"/>
  <c r="U1232" i="1"/>
  <c r="G1245" i="1"/>
  <c r="AR1242" i="1"/>
  <c r="AR1243" i="1"/>
  <c r="AR1238" i="1"/>
  <c r="AR1248" i="1"/>
  <c r="AR1239" i="1"/>
  <c r="AR1249" i="1"/>
  <c r="AR1240" i="1"/>
  <c r="AR1241" i="1"/>
  <c r="AR1246" i="1"/>
  <c r="AS1241" i="1"/>
  <c r="AS1249" i="1"/>
  <c r="AS1242" i="1"/>
  <c r="AS1239" i="1"/>
  <c r="AS1247" i="1"/>
  <c r="AS1244" i="1"/>
  <c r="AS1245" i="1"/>
  <c r="AS1246" i="1"/>
  <c r="AS1248" i="1"/>
  <c r="AS1240" i="1"/>
  <c r="I1240" i="1"/>
  <c r="I1248" i="1"/>
  <c r="I1241" i="1"/>
  <c r="I1249" i="1"/>
  <c r="I1243" i="1"/>
  <c r="I1238" i="1"/>
  <c r="I1246" i="1"/>
  <c r="M1241" i="1"/>
  <c r="M1249" i="1"/>
  <c r="M1242" i="1"/>
  <c r="M1244" i="1"/>
  <c r="M1239" i="1"/>
  <c r="M1247" i="1"/>
  <c r="O1240" i="1"/>
  <c r="O1248" i="1"/>
  <c r="O1241" i="1"/>
  <c r="O1249" i="1"/>
  <c r="O1242" i="1"/>
  <c r="O1243" i="1"/>
  <c r="O1238" i="1"/>
  <c r="O1246" i="1"/>
  <c r="AL1240" i="1"/>
  <c r="AL1248" i="1"/>
  <c r="AL1241" i="1"/>
  <c r="AL1249" i="1"/>
  <c r="AL1242" i="1"/>
  <c r="AL1243" i="1"/>
  <c r="AL1244" i="1"/>
  <c r="AL1245" i="1"/>
  <c r="AL1238" i="1"/>
  <c r="AY1241" i="1"/>
  <c r="AY1249" i="1"/>
  <c r="AY1242" i="1"/>
  <c r="AY1244" i="1"/>
  <c r="AY1239" i="1"/>
  <c r="AY1247" i="1"/>
  <c r="AY1245" i="1"/>
  <c r="AY1246" i="1"/>
  <c r="AY1248" i="1"/>
  <c r="AY1240" i="1"/>
  <c r="BA1241" i="1"/>
  <c r="BA1249" i="1"/>
  <c r="BA1242" i="1"/>
  <c r="BA1243" i="1"/>
  <c r="BA1244" i="1"/>
  <c r="BA1239" i="1"/>
  <c r="BA1247" i="1"/>
  <c r="BA1246" i="1"/>
  <c r="BA1248" i="1"/>
  <c r="BA1240" i="1"/>
  <c r="AE1232" i="1"/>
  <c r="AG1231" i="1"/>
  <c r="AG1232" i="1"/>
  <c r="BP1229" i="1"/>
  <c r="BM1229" i="1"/>
  <c r="BM1237" i="1"/>
  <c r="BM1230" i="1"/>
  <c r="BH1232" i="1"/>
  <c r="W1229" i="1"/>
  <c r="W1237" i="1"/>
  <c r="W1230" i="1"/>
  <c r="W1232" i="1"/>
  <c r="W1227" i="1"/>
  <c r="W1235" i="1"/>
  <c r="S1235" i="1"/>
  <c r="G1242" i="1"/>
  <c r="AP1248" i="1"/>
  <c r="K1248" i="1"/>
  <c r="K1240" i="1"/>
  <c r="P1249" i="1"/>
  <c r="P1241" i="1"/>
  <c r="R1248" i="1"/>
  <c r="R1240" i="1"/>
  <c r="T1249" i="1"/>
  <c r="T1241" i="1"/>
  <c r="W1242" i="1"/>
  <c r="AU1242" i="1"/>
  <c r="BO1238" i="1"/>
  <c r="BO1246" i="1"/>
  <c r="BO1239" i="1"/>
  <c r="BO1247" i="1"/>
  <c r="BO1241" i="1"/>
  <c r="BO1249" i="1"/>
  <c r="BO1244" i="1"/>
  <c r="BD1247" i="1"/>
  <c r="BL1241" i="1"/>
  <c r="BL1249" i="1"/>
  <c r="BL1242" i="1"/>
  <c r="BL1243" i="1"/>
  <c r="BL1244" i="1"/>
  <c r="BL1239" i="1"/>
  <c r="BL1247" i="1"/>
  <c r="K1250" i="1"/>
  <c r="K1258" i="1"/>
  <c r="K1251" i="1"/>
  <c r="K1259" i="1"/>
  <c r="K1252" i="1"/>
  <c r="K1260" i="1"/>
  <c r="K1253" i="1"/>
  <c r="K1261" i="1"/>
  <c r="K1256" i="1"/>
  <c r="H1264" i="1"/>
  <c r="H1272" i="1"/>
  <c r="H1265" i="1"/>
  <c r="H1273" i="1"/>
  <c r="H1266" i="1"/>
  <c r="H1267" i="1"/>
  <c r="H1262" i="1"/>
  <c r="H1270" i="1"/>
  <c r="P1264" i="1"/>
  <c r="P1272" i="1"/>
  <c r="P1265" i="1"/>
  <c r="P1273" i="1"/>
  <c r="P1266" i="1"/>
  <c r="P1267" i="1"/>
  <c r="P1262" i="1"/>
  <c r="P1270" i="1"/>
  <c r="V1230" i="1"/>
  <c r="Z1230" i="1"/>
  <c r="E1242" i="1"/>
  <c r="P1246" i="1"/>
  <c r="P1238" i="1"/>
  <c r="V1242" i="1"/>
  <c r="T1246" i="1"/>
  <c r="T1238" i="1"/>
  <c r="W1248" i="1"/>
  <c r="AT1241" i="1"/>
  <c r="AT1249" i="1"/>
  <c r="AT1242" i="1"/>
  <c r="AT1239" i="1"/>
  <c r="AT1247" i="1"/>
  <c r="AA1238" i="1"/>
  <c r="AA1246" i="1"/>
  <c r="AA1239" i="1"/>
  <c r="AA1247" i="1"/>
  <c r="AA1244" i="1"/>
  <c r="X1240" i="1"/>
  <c r="X1248" i="1"/>
  <c r="X1241" i="1"/>
  <c r="X1249" i="1"/>
  <c r="X1238" i="1"/>
  <c r="X1246" i="1"/>
  <c r="AD1243" i="1"/>
  <c r="AD1244" i="1"/>
  <c r="AD1241" i="1"/>
  <c r="AD1249" i="1"/>
  <c r="BO1248" i="1"/>
  <c r="BL1248" i="1"/>
  <c r="E1262" i="1"/>
  <c r="E1270" i="1"/>
  <c r="E1263" i="1"/>
  <c r="E1271" i="1"/>
  <c r="E1264" i="1"/>
  <c r="E1272" i="1"/>
  <c r="E1265" i="1"/>
  <c r="E1273" i="1"/>
  <c r="E1268" i="1"/>
  <c r="J1262" i="1"/>
  <c r="J1270" i="1"/>
  <c r="J1263" i="1"/>
  <c r="J1271" i="1"/>
  <c r="J1264" i="1"/>
  <c r="J1272" i="1"/>
  <c r="J1265" i="1"/>
  <c r="J1273" i="1"/>
  <c r="J1268" i="1"/>
  <c r="W1239" i="1"/>
  <c r="W1247" i="1"/>
  <c r="AU1243" i="1"/>
  <c r="AU1244" i="1"/>
  <c r="AU1241" i="1"/>
  <c r="AU1249" i="1"/>
  <c r="BD1240" i="1"/>
  <c r="BD1248" i="1"/>
  <c r="BD1241" i="1"/>
  <c r="BD1249" i="1"/>
  <c r="BD1242" i="1"/>
  <c r="BD1243" i="1"/>
  <c r="BD1238" i="1"/>
  <c r="BD1246" i="1"/>
  <c r="BL1246" i="1"/>
  <c r="BM1238" i="1"/>
  <c r="BM1246" i="1"/>
  <c r="BM1239" i="1"/>
  <c r="BM1247" i="1"/>
  <c r="BM1240" i="1"/>
  <c r="BM1248" i="1"/>
  <c r="BM1241" i="1"/>
  <c r="BM1249" i="1"/>
  <c r="BM1244" i="1"/>
  <c r="G1253" i="1"/>
  <c r="G1261" i="1"/>
  <c r="G1254" i="1"/>
  <c r="G1255" i="1"/>
  <c r="G1256" i="1"/>
  <c r="G1251" i="1"/>
  <c r="G1259" i="1"/>
  <c r="J1252" i="1"/>
  <c r="J1260" i="1"/>
  <c r="J1253" i="1"/>
  <c r="J1261" i="1"/>
  <c r="J1254" i="1"/>
  <c r="J1255" i="1"/>
  <c r="J1250" i="1"/>
  <c r="J1258" i="1"/>
  <c r="H1271" i="1"/>
  <c r="P1271" i="1"/>
  <c r="R1231" i="1"/>
  <c r="V1236" i="1"/>
  <c r="V1228" i="1"/>
  <c r="X1234" i="1"/>
  <c r="Y1231" i="1"/>
  <c r="Z1236" i="1"/>
  <c r="Z1228" i="1"/>
  <c r="J1246" i="1"/>
  <c r="K1243" i="1"/>
  <c r="E1248" i="1"/>
  <c r="E1240" i="1"/>
  <c r="P1244" i="1"/>
  <c r="Q1246" i="1"/>
  <c r="R1243" i="1"/>
  <c r="V1248" i="1"/>
  <c r="V1240" i="1"/>
  <c r="T1244" i="1"/>
  <c r="W1245" i="1"/>
  <c r="AI1249" i="1"/>
  <c r="AI1240" i="1"/>
  <c r="AT1246" i="1"/>
  <c r="AA1248" i="1"/>
  <c r="AU1247" i="1"/>
  <c r="X1247" i="1"/>
  <c r="AD1246" i="1"/>
  <c r="BO1243" i="1"/>
  <c r="BL1245" i="1"/>
  <c r="K1257" i="1"/>
  <c r="H1269" i="1"/>
  <c r="P1269" i="1"/>
  <c r="V1235" i="1"/>
  <c r="Z1235" i="1"/>
  <c r="E1247" i="1"/>
  <c r="V1247" i="1"/>
  <c r="W1244" i="1"/>
  <c r="AI1248" i="1"/>
  <c r="AI1239" i="1"/>
  <c r="AT1245" i="1"/>
  <c r="AA1245" i="1"/>
  <c r="AU1246" i="1"/>
  <c r="X1245" i="1"/>
  <c r="AK1242" i="1"/>
  <c r="AK1243" i="1"/>
  <c r="AK1240" i="1"/>
  <c r="AK1248" i="1"/>
  <c r="AD1245" i="1"/>
  <c r="BO1242" i="1"/>
  <c r="BJ1238" i="1"/>
  <c r="BJ1246" i="1"/>
  <c r="BJ1239" i="1"/>
  <c r="BJ1247" i="1"/>
  <c r="BJ1240" i="1"/>
  <c r="BJ1248" i="1"/>
  <c r="BJ1241" i="1"/>
  <c r="BJ1249" i="1"/>
  <c r="BJ1244" i="1"/>
  <c r="BL1240" i="1"/>
  <c r="K1255" i="1"/>
  <c r="H1268" i="1"/>
  <c r="P1268" i="1"/>
  <c r="AG1242" i="1"/>
  <c r="Z1243" i="1"/>
  <c r="AJ1242" i="1"/>
  <c r="AC1243" i="1"/>
  <c r="S1248" i="1"/>
  <c r="S1240" i="1"/>
  <c r="AW1249" i="1"/>
  <c r="AW1241" i="1"/>
  <c r="AX1248" i="1"/>
  <c r="AX1240" i="1"/>
  <c r="BC1249" i="1"/>
  <c r="BC1241" i="1"/>
  <c r="AV1243" i="1"/>
  <c r="BB1248" i="1"/>
  <c r="BB1240" i="1"/>
  <c r="BE1242" i="1"/>
  <c r="BI1249" i="1"/>
  <c r="BI1241" i="1"/>
  <c r="BP1243" i="1"/>
  <c r="E1260" i="1"/>
  <c r="E1252" i="1"/>
  <c r="H1254" i="1"/>
  <c r="I1261" i="1"/>
  <c r="I1253" i="1"/>
  <c r="P1254" i="1"/>
  <c r="F1273" i="1"/>
  <c r="F1265" i="1"/>
  <c r="I1267" i="1"/>
  <c r="L1266" i="1"/>
  <c r="M1273" i="1"/>
  <c r="M1265" i="1"/>
  <c r="O1267" i="1"/>
  <c r="AW1246" i="1"/>
  <c r="AW1238" i="1"/>
  <c r="BC1246" i="1"/>
  <c r="BC1238" i="1"/>
  <c r="BH1242" i="1"/>
  <c r="BE1247" i="1"/>
  <c r="BI1246" i="1"/>
  <c r="BI1238" i="1"/>
  <c r="BP1248" i="1"/>
  <c r="BP1240" i="1"/>
  <c r="F1254" i="1"/>
  <c r="H1259" i="1"/>
  <c r="H1251" i="1"/>
  <c r="I1258" i="1"/>
  <c r="I1250" i="1"/>
  <c r="N1254" i="1"/>
  <c r="P1259" i="1"/>
  <c r="P1251" i="1"/>
  <c r="F1270" i="1"/>
  <c r="F1262" i="1"/>
  <c r="I1272" i="1"/>
  <c r="I1264" i="1"/>
  <c r="L1271" i="1"/>
  <c r="M1270" i="1"/>
  <c r="M1262" i="1"/>
  <c r="O1272" i="1"/>
  <c r="O1264" i="1"/>
  <c r="AX1244" i="1"/>
  <c r="AV1247" i="1"/>
  <c r="AV1239" i="1"/>
  <c r="BB1244" i="1"/>
  <c r="BH1249" i="1"/>
  <c r="BH1241" i="1"/>
  <c r="BP1247" i="1"/>
  <c r="BP1239" i="1"/>
  <c r="E1256" i="1"/>
  <c r="F1261" i="1"/>
  <c r="F1253" i="1"/>
  <c r="H1258" i="1"/>
  <c r="H1250" i="1"/>
  <c r="L1259" i="1"/>
  <c r="M1256" i="1"/>
  <c r="N1261" i="1"/>
  <c r="N1253" i="1"/>
  <c r="P1258" i="1"/>
  <c r="P1250" i="1"/>
  <c r="I1271" i="1"/>
  <c r="I1263" i="1"/>
  <c r="O1271" i="1"/>
  <c r="O1263" i="1"/>
  <c r="AN1246" i="1"/>
  <c r="U1248" i="1"/>
  <c r="U1240" i="1"/>
  <c r="Z1246" i="1"/>
  <c r="AO1248" i="1"/>
  <c r="AO1240" i="1"/>
  <c r="AC1246" i="1"/>
  <c r="S1243" i="1"/>
  <c r="AF1248" i="1"/>
  <c r="AF1240" i="1"/>
  <c r="AW1244" i="1"/>
  <c r="BK1246" i="1"/>
  <c r="AX1243" i="1"/>
  <c r="AZ1248" i="1"/>
  <c r="AZ1240" i="1"/>
  <c r="BC1244" i="1"/>
  <c r="AV1246" i="1"/>
  <c r="BB1243" i="1"/>
  <c r="BH1248" i="1"/>
  <c r="BH1240" i="1"/>
  <c r="BP1246" i="1"/>
  <c r="E1255" i="1"/>
  <c r="I1256" i="1"/>
  <c r="I1270" i="1"/>
  <c r="O1270" i="1"/>
  <c r="U1247" i="1"/>
  <c r="AO1247" i="1"/>
  <c r="AF1247" i="1"/>
  <c r="AZ1247" i="1"/>
  <c r="BH1247" i="1"/>
  <c r="F1259" i="1"/>
  <c r="N1259" i="1"/>
  <c r="AA1142" i="1"/>
  <c r="AA1150" i="1"/>
  <c r="AA1146" i="1"/>
  <c r="BC1144" i="1"/>
  <c r="BD1144" i="1"/>
  <c r="BH1144" i="1"/>
  <c r="BH1152" i="1"/>
  <c r="BH1146" i="1"/>
  <c r="BH1148" i="1"/>
  <c r="AJ1144" i="1"/>
  <c r="AJ1152" i="1"/>
  <c r="AJ1145" i="1"/>
  <c r="AJ1153" i="1"/>
  <c r="AJ1146" i="1"/>
  <c r="AJ1148" i="1"/>
  <c r="H1156" i="1"/>
  <c r="H1164" i="1"/>
  <c r="H1158" i="1"/>
  <c r="H1159" i="1"/>
  <c r="H1154" i="1"/>
  <c r="H1155" i="1"/>
  <c r="H1157" i="1"/>
  <c r="H1160" i="1"/>
  <c r="H1162" i="1"/>
  <c r="R1162" i="1"/>
  <c r="P1147" i="1"/>
  <c r="L1152" i="1"/>
  <c r="L1144" i="1"/>
  <c r="N1146" i="1"/>
  <c r="M1151" i="1"/>
  <c r="M1143" i="1"/>
  <c r="O1148" i="1"/>
  <c r="K1150" i="1"/>
  <c r="K1142" i="1"/>
  <c r="E1147" i="1"/>
  <c r="F1152" i="1"/>
  <c r="F1144" i="1"/>
  <c r="H1146" i="1"/>
  <c r="V1151" i="1"/>
  <c r="V1143" i="1"/>
  <c r="Q1148" i="1"/>
  <c r="U1149" i="1"/>
  <c r="X1143" i="1"/>
  <c r="X1151" i="1"/>
  <c r="X1147" i="1"/>
  <c r="AA1151" i="1"/>
  <c r="AC1151" i="1"/>
  <c r="S1150" i="1"/>
  <c r="AD1151" i="1"/>
  <c r="AI1143" i="1"/>
  <c r="BC1143" i="1"/>
  <c r="BD1142" i="1"/>
  <c r="AL1143" i="1"/>
  <c r="BH1151" i="1"/>
  <c r="BI1149" i="1"/>
  <c r="BJ1149" i="1"/>
  <c r="AM1143" i="1"/>
  <c r="AM1151" i="1"/>
  <c r="AM1144" i="1"/>
  <c r="AM1152" i="1"/>
  <c r="AM1145" i="1"/>
  <c r="AM1153" i="1"/>
  <c r="AM1147" i="1"/>
  <c r="AW1151" i="1"/>
  <c r="AZ1148" i="1"/>
  <c r="BO1148" i="1"/>
  <c r="BO1143" i="1"/>
  <c r="BO1152" i="1"/>
  <c r="BO1144" i="1"/>
  <c r="BO1153" i="1"/>
  <c r="BO1145" i="1"/>
  <c r="BO1147" i="1"/>
  <c r="O1147" i="1"/>
  <c r="K1149" i="1"/>
  <c r="Q1147" i="1"/>
  <c r="AA1149" i="1"/>
  <c r="BC1153" i="1"/>
  <c r="R1157" i="1"/>
  <c r="R1165" i="1"/>
  <c r="R1159" i="1"/>
  <c r="R1160" i="1"/>
  <c r="R1155" i="1"/>
  <c r="R1156" i="1"/>
  <c r="R1158" i="1"/>
  <c r="R1161" i="1"/>
  <c r="R1163" i="1"/>
  <c r="P1153" i="1"/>
  <c r="P1145" i="1"/>
  <c r="O1146" i="1"/>
  <c r="K1148" i="1"/>
  <c r="E1153" i="1"/>
  <c r="E1145" i="1"/>
  <c r="Q1146" i="1"/>
  <c r="U1147" i="1"/>
  <c r="W1148" i="1"/>
  <c r="W1144" i="1"/>
  <c r="W1152" i="1"/>
  <c r="AA1148" i="1"/>
  <c r="Z1144" i="1"/>
  <c r="Z1152" i="1"/>
  <c r="Z1146" i="1"/>
  <c r="Z1148" i="1"/>
  <c r="AC1147" i="1"/>
  <c r="S1148" i="1"/>
  <c r="AD1147" i="1"/>
  <c r="AI1153" i="1"/>
  <c r="BC1152" i="1"/>
  <c r="AL1153" i="1"/>
  <c r="BH1149" i="1"/>
  <c r="BI1145" i="1"/>
  <c r="BK1149" i="1"/>
  <c r="AJ1150" i="1"/>
  <c r="AO1146" i="1"/>
  <c r="AO1147" i="1"/>
  <c r="AO1148" i="1"/>
  <c r="AO1142" i="1"/>
  <c r="AO1150" i="1"/>
  <c r="AQ1144" i="1"/>
  <c r="AQ1152" i="1"/>
  <c r="AQ1145" i="1"/>
  <c r="AQ1153" i="1"/>
  <c r="AQ1146" i="1"/>
  <c r="AQ1148" i="1"/>
  <c r="AW1145" i="1"/>
  <c r="AV1146" i="1"/>
  <c r="AV1144" i="1"/>
  <c r="AV1153" i="1"/>
  <c r="AV1145" i="1"/>
  <c r="AV1147" i="1"/>
  <c r="AV1149" i="1"/>
  <c r="BM1150" i="1"/>
  <c r="N1155" i="1"/>
  <c r="N1163" i="1"/>
  <c r="N1157" i="1"/>
  <c r="N1165" i="1"/>
  <c r="N1158" i="1"/>
  <c r="N1154" i="1"/>
  <c r="N1156" i="1"/>
  <c r="N1159" i="1"/>
  <c r="N1160" i="1"/>
  <c r="N1162" i="1"/>
  <c r="S1155" i="1"/>
  <c r="S1163" i="1"/>
  <c r="S1157" i="1"/>
  <c r="S1165" i="1"/>
  <c r="S1158" i="1"/>
  <c r="S1160" i="1"/>
  <c r="S1161" i="1"/>
  <c r="S1162" i="1"/>
  <c r="S1164" i="1"/>
  <c r="S1154" i="1"/>
  <c r="BD1143" i="1"/>
  <c r="BD1151" i="1"/>
  <c r="BD1145" i="1"/>
  <c r="BD1153" i="1"/>
  <c r="BD1147" i="1"/>
  <c r="P1152" i="1"/>
  <c r="P1144" i="1"/>
  <c r="N1151" i="1"/>
  <c r="N1143" i="1"/>
  <c r="M1148" i="1"/>
  <c r="O1153" i="1"/>
  <c r="O1145" i="1"/>
  <c r="K1147" i="1"/>
  <c r="E1152" i="1"/>
  <c r="E1144" i="1"/>
  <c r="H1151" i="1"/>
  <c r="H1143" i="1"/>
  <c r="V1148" i="1"/>
  <c r="Q1153" i="1"/>
  <c r="Q1145" i="1"/>
  <c r="U1145" i="1"/>
  <c r="W1150" i="1"/>
  <c r="AA1147" i="1"/>
  <c r="Z1151" i="1"/>
  <c r="AC1145" i="1"/>
  <c r="S1146" i="1"/>
  <c r="AD1146" i="1"/>
  <c r="AI1151" i="1"/>
  <c r="BD1150" i="1"/>
  <c r="AL1151" i="1"/>
  <c r="BH1147" i="1"/>
  <c r="BI1144" i="1"/>
  <c r="BJ1144" i="1"/>
  <c r="BK1148" i="1"/>
  <c r="AJ1149" i="1"/>
  <c r="AO1153" i="1"/>
  <c r="AZ1143" i="1"/>
  <c r="AZ1151" i="1"/>
  <c r="AZ1144" i="1"/>
  <c r="AZ1152" i="1"/>
  <c r="AZ1145" i="1"/>
  <c r="AZ1153" i="1"/>
  <c r="AZ1147" i="1"/>
  <c r="BM1146" i="1"/>
  <c r="V1154" i="1"/>
  <c r="V1162" i="1"/>
  <c r="V1156" i="1"/>
  <c r="V1164" i="1"/>
  <c r="V1157" i="1"/>
  <c r="V1165" i="1"/>
  <c r="V1155" i="1"/>
  <c r="V1158" i="1"/>
  <c r="V1159" i="1"/>
  <c r="V1160" i="1"/>
  <c r="V1163" i="1"/>
  <c r="BC1146" i="1"/>
  <c r="BC1148" i="1"/>
  <c r="BC1142" i="1"/>
  <c r="BC1150" i="1"/>
  <c r="AK1142" i="1"/>
  <c r="AK1150" i="1"/>
  <c r="AK1143" i="1"/>
  <c r="AK1151" i="1"/>
  <c r="AK1144" i="1"/>
  <c r="AK1152" i="1"/>
  <c r="AK1146" i="1"/>
  <c r="P1151" i="1"/>
  <c r="P1143" i="1"/>
  <c r="I1153" i="1"/>
  <c r="N1150" i="1"/>
  <c r="M1147" i="1"/>
  <c r="O1152" i="1"/>
  <c r="O1144" i="1"/>
  <c r="K1146" i="1"/>
  <c r="E1151" i="1"/>
  <c r="E1143" i="1"/>
  <c r="G1153" i="1"/>
  <c r="H1150" i="1"/>
  <c r="V1147" i="1"/>
  <c r="Q1152" i="1"/>
  <c r="Q1144" i="1"/>
  <c r="U1144" i="1"/>
  <c r="X1146" i="1"/>
  <c r="W1149" i="1"/>
  <c r="AA1145" i="1"/>
  <c r="Z1150" i="1"/>
  <c r="AC1144" i="1"/>
  <c r="S1144" i="1"/>
  <c r="AD1145" i="1"/>
  <c r="AY1144" i="1"/>
  <c r="AY1152" i="1"/>
  <c r="AY1146" i="1"/>
  <c r="AY1148" i="1"/>
  <c r="BC1149" i="1"/>
  <c r="BD1149" i="1"/>
  <c r="BG1142" i="1"/>
  <c r="BG1150" i="1"/>
  <c r="BG1144" i="1"/>
  <c r="BG1152" i="1"/>
  <c r="BG1146" i="1"/>
  <c r="BH1145" i="1"/>
  <c r="BK1147" i="1"/>
  <c r="AJ1147" i="1"/>
  <c r="AO1152" i="1"/>
  <c r="AM1149" i="1"/>
  <c r="AK1153" i="1"/>
  <c r="AQ1151" i="1"/>
  <c r="AV1152" i="1"/>
  <c r="BM1144" i="1"/>
  <c r="H1165" i="1"/>
  <c r="T1160" i="1"/>
  <c r="T1154" i="1"/>
  <c r="T1162" i="1"/>
  <c r="T1155" i="1"/>
  <c r="T1163" i="1"/>
  <c r="T1157" i="1"/>
  <c r="T1165" i="1"/>
  <c r="T1158" i="1"/>
  <c r="T1159" i="1"/>
  <c r="T1161" i="1"/>
  <c r="T1164" i="1"/>
  <c r="AI1142" i="1"/>
  <c r="AI1150" i="1"/>
  <c r="AI1144" i="1"/>
  <c r="AI1152" i="1"/>
  <c r="AI1146" i="1"/>
  <c r="AL1148" i="1"/>
  <c r="AL1142" i="1"/>
  <c r="AL1150" i="1"/>
  <c r="AL1144" i="1"/>
  <c r="AL1152" i="1"/>
  <c r="BH1150" i="1"/>
  <c r="P1150" i="1"/>
  <c r="O1151" i="1"/>
  <c r="O1143" i="1"/>
  <c r="K1153" i="1"/>
  <c r="K1145" i="1"/>
  <c r="E1150" i="1"/>
  <c r="Q1151" i="1"/>
  <c r="Q1143" i="1"/>
  <c r="U1153" i="1"/>
  <c r="W1147" i="1"/>
  <c r="AA1144" i="1"/>
  <c r="Z1149" i="1"/>
  <c r="AI1148" i="1"/>
  <c r="BC1147" i="1"/>
  <c r="BD1148" i="1"/>
  <c r="AL1147" i="1"/>
  <c r="BH1143" i="1"/>
  <c r="BI1146" i="1"/>
  <c r="BI1148" i="1"/>
  <c r="BI1142" i="1"/>
  <c r="BI1150" i="1"/>
  <c r="BJ1143" i="1"/>
  <c r="BJ1151" i="1"/>
  <c r="BJ1145" i="1"/>
  <c r="BJ1153" i="1"/>
  <c r="BJ1147" i="1"/>
  <c r="AJ1143" i="1"/>
  <c r="AO1151" i="1"/>
  <c r="AK1149" i="1"/>
  <c r="AQ1150" i="1"/>
  <c r="AW1146" i="1"/>
  <c r="AW1147" i="1"/>
  <c r="AW1148" i="1"/>
  <c r="AW1142" i="1"/>
  <c r="AW1150" i="1"/>
  <c r="AV1151" i="1"/>
  <c r="H1163" i="1"/>
  <c r="Q1160" i="1"/>
  <c r="Q1154" i="1"/>
  <c r="Q1162" i="1"/>
  <c r="Q1155" i="1"/>
  <c r="Q1163" i="1"/>
  <c r="Q1156" i="1"/>
  <c r="Q1157" i="1"/>
  <c r="Q1158" i="1"/>
  <c r="Q1159" i="1"/>
  <c r="Q1164" i="1"/>
  <c r="AE1154" i="1"/>
  <c r="AE1162" i="1"/>
  <c r="AE1156" i="1"/>
  <c r="AE1164" i="1"/>
  <c r="AE1157" i="1"/>
  <c r="AE1165" i="1"/>
  <c r="AE1159" i="1"/>
  <c r="AE1160" i="1"/>
  <c r="AE1161" i="1"/>
  <c r="AE1163" i="1"/>
  <c r="AE1155" i="1"/>
  <c r="AJ1151" i="1"/>
  <c r="O1150" i="1"/>
  <c r="K1152" i="1"/>
  <c r="Q1150" i="1"/>
  <c r="U1146" i="1"/>
  <c r="U1142" i="1"/>
  <c r="U1150" i="1"/>
  <c r="AA1153" i="1"/>
  <c r="AA1143" i="1"/>
  <c r="AC1146" i="1"/>
  <c r="AC1148" i="1"/>
  <c r="AC1142" i="1"/>
  <c r="AC1150" i="1"/>
  <c r="S1143" i="1"/>
  <c r="S1151" i="1"/>
  <c r="S1145" i="1"/>
  <c r="S1153" i="1"/>
  <c r="S1147" i="1"/>
  <c r="AD1148" i="1"/>
  <c r="AD1142" i="1"/>
  <c r="AD1150" i="1"/>
  <c r="AD1144" i="1"/>
  <c r="AD1152" i="1"/>
  <c r="AI1147" i="1"/>
  <c r="BC1145" i="1"/>
  <c r="BD1146" i="1"/>
  <c r="AL1146" i="1"/>
  <c r="BH1142" i="1"/>
  <c r="BI1152" i="1"/>
  <c r="BK1142" i="1"/>
  <c r="BK1150" i="1"/>
  <c r="BK1143" i="1"/>
  <c r="BK1151" i="1"/>
  <c r="BK1144" i="1"/>
  <c r="BK1152" i="1"/>
  <c r="BK1146" i="1"/>
  <c r="AJ1142" i="1"/>
  <c r="AO1149" i="1"/>
  <c r="AK1148" i="1"/>
  <c r="AZ1150" i="1"/>
  <c r="BM1145" i="1"/>
  <c r="BM1153" i="1"/>
  <c r="BM1147" i="1"/>
  <c r="BM1148" i="1"/>
  <c r="BM1149" i="1"/>
  <c r="BM1142" i="1"/>
  <c r="BM1151" i="1"/>
  <c r="H1161" i="1"/>
  <c r="R1164" i="1"/>
  <c r="W1157" i="1"/>
  <c r="W1165" i="1"/>
  <c r="W1159" i="1"/>
  <c r="W1160" i="1"/>
  <c r="W1154" i="1"/>
  <c r="W1162" i="1"/>
  <c r="W1155" i="1"/>
  <c r="W1156" i="1"/>
  <c r="W1158" i="1"/>
  <c r="W1161" i="1"/>
  <c r="W1164" i="1"/>
  <c r="R1151" i="1"/>
  <c r="R1143" i="1"/>
  <c r="AB1153" i="1"/>
  <c r="AU1151" i="1"/>
  <c r="AU1143" i="1"/>
  <c r="AT1151" i="1"/>
  <c r="AT1143" i="1"/>
  <c r="AX1152" i="1"/>
  <c r="AX1144" i="1"/>
  <c r="AG1151" i="1"/>
  <c r="AG1143" i="1"/>
  <c r="AH1153" i="1"/>
  <c r="AN1152" i="1"/>
  <c r="AN1144" i="1"/>
  <c r="AP1151" i="1"/>
  <c r="AP1143" i="1"/>
  <c r="AR1153" i="1"/>
  <c r="BA1152" i="1"/>
  <c r="BA1144" i="1"/>
  <c r="BL1153" i="1"/>
  <c r="E1157" i="1"/>
  <c r="L1159" i="1"/>
  <c r="M1158" i="1"/>
  <c r="K1159" i="1"/>
  <c r="AI1164" i="1"/>
  <c r="BA1158" i="1"/>
  <c r="AQ1162" i="1"/>
  <c r="AF1154" i="1"/>
  <c r="AF1162" i="1"/>
  <c r="AF1156" i="1"/>
  <c r="AF1164" i="1"/>
  <c r="AF1157" i="1"/>
  <c r="AF1165" i="1"/>
  <c r="AF1159" i="1"/>
  <c r="AN1163" i="1"/>
  <c r="AX1150" i="1"/>
  <c r="AX1142" i="1"/>
  <c r="AN1150" i="1"/>
  <c r="AN1142" i="1"/>
  <c r="BA1150" i="1"/>
  <c r="BA1142" i="1"/>
  <c r="BL1143" i="1"/>
  <c r="BL1151" i="1"/>
  <c r="E1163" i="1"/>
  <c r="AI1161" i="1"/>
  <c r="AQ1159" i="1"/>
  <c r="AA1157" i="1"/>
  <c r="AA1165" i="1"/>
  <c r="AA1159" i="1"/>
  <c r="AA1160" i="1"/>
  <c r="AA1154" i="1"/>
  <c r="AA1162" i="1"/>
  <c r="AK1154" i="1"/>
  <c r="AK1162" i="1"/>
  <c r="AK1155" i="1"/>
  <c r="AK1163" i="1"/>
  <c r="AK1157" i="1"/>
  <c r="AK1165" i="1"/>
  <c r="AK1158" i="1"/>
  <c r="AK1160" i="1"/>
  <c r="E1192" i="1"/>
  <c r="E1200" i="1"/>
  <c r="E1193" i="1"/>
  <c r="E1201" i="1"/>
  <c r="E1194" i="1"/>
  <c r="E1195" i="1"/>
  <c r="E1196" i="1"/>
  <c r="E1190" i="1"/>
  <c r="E1198" i="1"/>
  <c r="E1191" i="1"/>
  <c r="E1197" i="1"/>
  <c r="E1199" i="1"/>
  <c r="E1156" i="1"/>
  <c r="E1164" i="1"/>
  <c r="L1155" i="1"/>
  <c r="L1163" i="1"/>
  <c r="L1157" i="1"/>
  <c r="L1165" i="1"/>
  <c r="L1158" i="1"/>
  <c r="M1160" i="1"/>
  <c r="M1154" i="1"/>
  <c r="M1162" i="1"/>
  <c r="M1155" i="1"/>
  <c r="M1163" i="1"/>
  <c r="K1154" i="1"/>
  <c r="K1162" i="1"/>
  <c r="K1156" i="1"/>
  <c r="K1164" i="1"/>
  <c r="K1157" i="1"/>
  <c r="K1165" i="1"/>
  <c r="AI1159" i="1"/>
  <c r="BA1157" i="1"/>
  <c r="BA1165" i="1"/>
  <c r="BA1159" i="1"/>
  <c r="BA1160" i="1"/>
  <c r="BA1154" i="1"/>
  <c r="BA1162" i="1"/>
  <c r="AQ1156" i="1"/>
  <c r="AT1160" i="1"/>
  <c r="AT1154" i="1"/>
  <c r="AT1162" i="1"/>
  <c r="AT1155" i="1"/>
  <c r="AT1163" i="1"/>
  <c r="AT1157" i="1"/>
  <c r="AT1165" i="1"/>
  <c r="AF1163" i="1"/>
  <c r="AN1156" i="1"/>
  <c r="AN1164" i="1"/>
  <c r="AN1157" i="1"/>
  <c r="AN1165" i="1"/>
  <c r="AN1158" i="1"/>
  <c r="AN1159" i="1"/>
  <c r="AN1160" i="1"/>
  <c r="AN1154" i="1"/>
  <c r="AN1162" i="1"/>
  <c r="Y1153" i="1"/>
  <c r="AE1153" i="1"/>
  <c r="BF1153" i="1"/>
  <c r="BE1153" i="1"/>
  <c r="AF1153" i="1"/>
  <c r="BL1148" i="1"/>
  <c r="BN1142" i="1"/>
  <c r="BN1150" i="1"/>
  <c r="BP1145" i="1"/>
  <c r="E1161" i="1"/>
  <c r="L1164" i="1"/>
  <c r="M1165" i="1"/>
  <c r="J1157" i="1"/>
  <c r="J1165" i="1"/>
  <c r="J1159" i="1"/>
  <c r="J1160" i="1"/>
  <c r="AW1154" i="1"/>
  <c r="AW1162" i="1"/>
  <c r="AW1156" i="1"/>
  <c r="AW1164" i="1"/>
  <c r="AW1157" i="1"/>
  <c r="AW1165" i="1"/>
  <c r="AW1159" i="1"/>
  <c r="AI1156" i="1"/>
  <c r="AM1160" i="1"/>
  <c r="AM1154" i="1"/>
  <c r="AM1162" i="1"/>
  <c r="AM1155" i="1"/>
  <c r="AM1163" i="1"/>
  <c r="AM1157" i="1"/>
  <c r="AM1165" i="1"/>
  <c r="AA1164" i="1"/>
  <c r="AF1161" i="1"/>
  <c r="AQ1155" i="1"/>
  <c r="AQ1163" i="1"/>
  <c r="AQ1157" i="1"/>
  <c r="AQ1165" i="1"/>
  <c r="AQ1158" i="1"/>
  <c r="AQ1160" i="1"/>
  <c r="AI1155" i="1"/>
  <c r="AI1163" i="1"/>
  <c r="AI1157" i="1"/>
  <c r="AI1165" i="1"/>
  <c r="AI1158" i="1"/>
  <c r="AI1160" i="1"/>
  <c r="BM1154" i="1"/>
  <c r="BM1162" i="1"/>
  <c r="BM1155" i="1"/>
  <c r="BM1163" i="1"/>
  <c r="BM1156" i="1"/>
  <c r="BM1164" i="1"/>
  <c r="BM1157" i="1"/>
  <c r="BM1165" i="1"/>
  <c r="BM1158" i="1"/>
  <c r="BM1159" i="1"/>
  <c r="BM1160" i="1"/>
  <c r="BM1161" i="1"/>
  <c r="AS1165" i="1"/>
  <c r="AS1157" i="1"/>
  <c r="AO1159" i="1"/>
  <c r="BI1157" i="1"/>
  <c r="BE1155" i="1"/>
  <c r="BE1163" i="1"/>
  <c r="BE1156" i="1"/>
  <c r="BE1164" i="1"/>
  <c r="BE1157" i="1"/>
  <c r="BE1165" i="1"/>
  <c r="BE1158" i="1"/>
  <c r="BE1160" i="1"/>
  <c r="BN1163" i="1"/>
  <c r="G1166" i="1"/>
  <c r="G1174" i="1"/>
  <c r="G1167" i="1"/>
  <c r="G1175" i="1"/>
  <c r="G1168" i="1"/>
  <c r="G1176" i="1"/>
  <c r="G1169" i="1"/>
  <c r="G1177" i="1"/>
  <c r="G1170" i="1"/>
  <c r="G1172" i="1"/>
  <c r="L1178" i="1"/>
  <c r="L1186" i="1"/>
  <c r="L1179" i="1"/>
  <c r="L1187" i="1"/>
  <c r="L1180" i="1"/>
  <c r="L1188" i="1"/>
  <c r="L1181" i="1"/>
  <c r="L1189" i="1"/>
  <c r="L1182" i="1"/>
  <c r="L1184" i="1"/>
  <c r="I1202" i="1"/>
  <c r="I1210" i="1"/>
  <c r="I1203" i="1"/>
  <c r="I1211" i="1"/>
  <c r="I1204" i="1"/>
  <c r="I1212" i="1"/>
  <c r="I1205" i="1"/>
  <c r="I1213" i="1"/>
  <c r="I1206" i="1"/>
  <c r="I1208" i="1"/>
  <c r="P1162" i="1"/>
  <c r="P1154" i="1"/>
  <c r="U1154" i="1"/>
  <c r="Y1159" i="1"/>
  <c r="AY1159" i="1"/>
  <c r="AD1159" i="1"/>
  <c r="AL1159" i="1"/>
  <c r="AS1163" i="1"/>
  <c r="AS1155" i="1"/>
  <c r="AO1165" i="1"/>
  <c r="AO1157" i="1"/>
  <c r="AV1159" i="1"/>
  <c r="BI1164" i="1"/>
  <c r="BI1155" i="1"/>
  <c r="BF1155" i="1"/>
  <c r="BF1163" i="1"/>
  <c r="BF1157" i="1"/>
  <c r="BF1165" i="1"/>
  <c r="BF1158" i="1"/>
  <c r="BG1157" i="1"/>
  <c r="BG1165" i="1"/>
  <c r="BG1158" i="1"/>
  <c r="BG1159" i="1"/>
  <c r="BG1160" i="1"/>
  <c r="BN1156" i="1"/>
  <c r="F1180" i="1"/>
  <c r="F1188" i="1"/>
  <c r="F1181" i="1"/>
  <c r="F1189" i="1"/>
  <c r="F1182" i="1"/>
  <c r="F1183" i="1"/>
  <c r="F1184" i="1"/>
  <c r="F1178" i="1"/>
  <c r="F1186" i="1"/>
  <c r="N1178" i="1"/>
  <c r="N1186" i="1"/>
  <c r="N1179" i="1"/>
  <c r="N1187" i="1"/>
  <c r="N1180" i="1"/>
  <c r="N1188" i="1"/>
  <c r="N1181" i="1"/>
  <c r="N1189" i="1"/>
  <c r="N1182" i="1"/>
  <c r="N1184" i="1"/>
  <c r="O1185" i="1"/>
  <c r="K1204" i="1"/>
  <c r="K1212" i="1"/>
  <c r="K1205" i="1"/>
  <c r="K1213" i="1"/>
  <c r="K1206" i="1"/>
  <c r="K1207" i="1"/>
  <c r="K1208" i="1"/>
  <c r="K1202" i="1"/>
  <c r="K1210" i="1"/>
  <c r="G1160" i="1"/>
  <c r="O1160" i="1"/>
  <c r="Y1158" i="1"/>
  <c r="Z1160" i="1"/>
  <c r="AY1158" i="1"/>
  <c r="AB1163" i="1"/>
  <c r="AZ1160" i="1"/>
  <c r="AD1158" i="1"/>
  <c r="AC1160" i="1"/>
  <c r="AL1158" i="1"/>
  <c r="AR1160" i="1"/>
  <c r="AS1162" i="1"/>
  <c r="AS1154" i="1"/>
  <c r="AO1164" i="1"/>
  <c r="AO1156" i="1"/>
  <c r="AV1158" i="1"/>
  <c r="BI1163" i="1"/>
  <c r="BI1154" i="1"/>
  <c r="BF1164" i="1"/>
  <c r="BG1164" i="1"/>
  <c r="P1202" i="1"/>
  <c r="P1210" i="1"/>
  <c r="P1203" i="1"/>
  <c r="P1211" i="1"/>
  <c r="P1204" i="1"/>
  <c r="P1212" i="1"/>
  <c r="P1205" i="1"/>
  <c r="P1213" i="1"/>
  <c r="P1206" i="1"/>
  <c r="P1208" i="1"/>
  <c r="BN1157" i="1"/>
  <c r="BN1165" i="1"/>
  <c r="BN1158" i="1"/>
  <c r="BN1159" i="1"/>
  <c r="BN1160" i="1"/>
  <c r="BN1154" i="1"/>
  <c r="BN1162" i="1"/>
  <c r="O1180" i="1"/>
  <c r="O1188" i="1"/>
  <c r="O1181" i="1"/>
  <c r="O1189" i="1"/>
  <c r="O1182" i="1"/>
  <c r="O1183" i="1"/>
  <c r="O1184" i="1"/>
  <c r="O1178" i="1"/>
  <c r="O1186" i="1"/>
  <c r="F1197" i="1"/>
  <c r="Y1164" i="1"/>
  <c r="AY1164" i="1"/>
  <c r="AD1164" i="1"/>
  <c r="AL1164" i="1"/>
  <c r="AS1160" i="1"/>
  <c r="AO1162" i="1"/>
  <c r="AV1164" i="1"/>
  <c r="BI1161" i="1"/>
  <c r="BF1161" i="1"/>
  <c r="BG1162" i="1"/>
  <c r="BE1161" i="1"/>
  <c r="L1168" i="1"/>
  <c r="L1176" i="1"/>
  <c r="L1169" i="1"/>
  <c r="L1177" i="1"/>
  <c r="L1170" i="1"/>
  <c r="L1171" i="1"/>
  <c r="L1172" i="1"/>
  <c r="L1166" i="1"/>
  <c r="L1174" i="1"/>
  <c r="M1204" i="1"/>
  <c r="M1212" i="1"/>
  <c r="M1205" i="1"/>
  <c r="M1213" i="1"/>
  <c r="M1206" i="1"/>
  <c r="M1207" i="1"/>
  <c r="M1208" i="1"/>
  <c r="M1202" i="1"/>
  <c r="M1210" i="1"/>
  <c r="BI1160" i="1"/>
  <c r="F1190" i="1"/>
  <c r="F1198" i="1"/>
  <c r="F1191" i="1"/>
  <c r="F1199" i="1"/>
  <c r="F1192" i="1"/>
  <c r="F1200" i="1"/>
  <c r="F1193" i="1"/>
  <c r="F1201" i="1"/>
  <c r="F1194" i="1"/>
  <c r="F1196" i="1"/>
  <c r="BK1158" i="1"/>
  <c r="BO1163" i="1"/>
  <c r="BO1155" i="1"/>
  <c r="BH1165" i="1"/>
  <c r="BH1157" i="1"/>
  <c r="BB1159" i="1"/>
  <c r="M1176" i="1"/>
  <c r="M1168" i="1"/>
  <c r="P1170" i="1"/>
  <c r="O1175" i="1"/>
  <c r="O1167" i="1"/>
  <c r="I1177" i="1"/>
  <c r="I1169" i="1"/>
  <c r="N1171" i="1"/>
  <c r="H1176" i="1"/>
  <c r="H1168" i="1"/>
  <c r="F1170" i="1"/>
  <c r="K1175" i="1"/>
  <c r="K1167" i="1"/>
  <c r="E1189" i="1"/>
  <c r="E1181" i="1"/>
  <c r="G1183" i="1"/>
  <c r="H1188" i="1"/>
  <c r="H1180" i="1"/>
  <c r="I1182" i="1"/>
  <c r="K1187" i="1"/>
  <c r="K1179" i="1"/>
  <c r="M1189" i="1"/>
  <c r="M1181" i="1"/>
  <c r="P1183" i="1"/>
  <c r="I1194" i="1"/>
  <c r="O1199" i="1"/>
  <c r="O1191" i="1"/>
  <c r="J1201" i="1"/>
  <c r="J1193" i="1"/>
  <c r="K1195" i="1"/>
  <c r="L1200" i="1"/>
  <c r="L1192" i="1"/>
  <c r="N1194" i="1"/>
  <c r="P1199" i="1"/>
  <c r="P1191" i="1"/>
  <c r="H1213" i="1"/>
  <c r="H1205" i="1"/>
  <c r="N1207" i="1"/>
  <c r="E1206" i="1"/>
  <c r="G1211" i="1"/>
  <c r="G1203" i="1"/>
  <c r="J1213" i="1"/>
  <c r="J1205" i="1"/>
  <c r="O1207" i="1"/>
  <c r="BC1163" i="1"/>
  <c r="BC1155" i="1"/>
  <c r="BD1159" i="1"/>
  <c r="BH1163" i="1"/>
  <c r="BH1155" i="1"/>
  <c r="BB1165" i="1"/>
  <c r="BB1157" i="1"/>
  <c r="I1167" i="1"/>
  <c r="N1177" i="1"/>
  <c r="N1169" i="1"/>
  <c r="H1174" i="1"/>
  <c r="H1166" i="1"/>
  <c r="E1187" i="1"/>
  <c r="E1179" i="1"/>
  <c r="G1189" i="1"/>
  <c r="G1181" i="1"/>
  <c r="H1186" i="1"/>
  <c r="H1178" i="1"/>
  <c r="J1183" i="1"/>
  <c r="M1187" i="1"/>
  <c r="M1179" i="1"/>
  <c r="P1189" i="1"/>
  <c r="P1181" i="1"/>
  <c r="J1199" i="1"/>
  <c r="J1191" i="1"/>
  <c r="K1201" i="1"/>
  <c r="K1193" i="1"/>
  <c r="H1211" i="1"/>
  <c r="H1203" i="1"/>
  <c r="N1213" i="1"/>
  <c r="N1205" i="1"/>
  <c r="J1211" i="1"/>
  <c r="J1203" i="1"/>
  <c r="O1213" i="1"/>
  <c r="O1205" i="1"/>
  <c r="BL1163" i="1"/>
  <c r="BP1160" i="1"/>
  <c r="BC1162" i="1"/>
  <c r="BC1154" i="1"/>
  <c r="BD1158" i="1"/>
  <c r="BK1163" i="1"/>
  <c r="BO1160" i="1"/>
  <c r="BH1162" i="1"/>
  <c r="BH1154" i="1"/>
  <c r="BB1164" i="1"/>
  <c r="BB1156" i="1"/>
  <c r="J1170" i="1"/>
  <c r="P1175" i="1"/>
  <c r="P1167" i="1"/>
  <c r="O1172" i="1"/>
  <c r="N1168" i="1"/>
  <c r="E1170" i="1"/>
  <c r="F1175" i="1"/>
  <c r="F1167" i="1"/>
  <c r="K1172" i="1"/>
  <c r="E1186" i="1"/>
  <c r="E1178" i="1"/>
  <c r="G1188" i="1"/>
  <c r="G1180" i="1"/>
  <c r="J1182" i="1"/>
  <c r="I1187" i="1"/>
  <c r="I1179" i="1"/>
  <c r="K1184" i="1"/>
  <c r="M1186" i="1"/>
  <c r="M1178" i="1"/>
  <c r="P1188" i="1"/>
  <c r="P1180" i="1"/>
  <c r="H1194" i="1"/>
  <c r="I1199" i="1"/>
  <c r="I1191" i="1"/>
  <c r="O1196" i="1"/>
  <c r="J1198" i="1"/>
  <c r="J1190" i="1"/>
  <c r="K1200" i="1"/>
  <c r="K1192" i="1"/>
  <c r="M1194" i="1"/>
  <c r="N1199" i="1"/>
  <c r="N1191" i="1"/>
  <c r="P1196" i="1"/>
  <c r="H1210" i="1"/>
  <c r="H1202" i="1"/>
  <c r="N1212" i="1"/>
  <c r="N1204" i="1"/>
  <c r="E1211" i="1"/>
  <c r="G1208" i="1"/>
  <c r="J1210" i="1"/>
  <c r="J1202" i="1"/>
  <c r="O1212" i="1"/>
  <c r="O1204" i="1"/>
  <c r="BJ1160" i="1"/>
  <c r="BD1165" i="1"/>
  <c r="BD1157" i="1"/>
  <c r="BO1159" i="1"/>
  <c r="BB1163" i="1"/>
  <c r="BB1155" i="1"/>
  <c r="M1172" i="1"/>
  <c r="J1177" i="1"/>
  <c r="J1169" i="1"/>
  <c r="P1174" i="1"/>
  <c r="P1166" i="1"/>
  <c r="O1171" i="1"/>
  <c r="N1175" i="1"/>
  <c r="N1167" i="1"/>
  <c r="H1172" i="1"/>
  <c r="E1177" i="1"/>
  <c r="E1169" i="1"/>
  <c r="F1174" i="1"/>
  <c r="F1166" i="1"/>
  <c r="K1171" i="1"/>
  <c r="G1187" i="1"/>
  <c r="G1179" i="1"/>
  <c r="H1184" i="1"/>
  <c r="J1189" i="1"/>
  <c r="J1181" i="1"/>
  <c r="I1186" i="1"/>
  <c r="K1183" i="1"/>
  <c r="P1187" i="1"/>
  <c r="P1179" i="1"/>
  <c r="K1199" i="1"/>
  <c r="K1191" i="1"/>
  <c r="L1196" i="1"/>
  <c r="M1201" i="1"/>
  <c r="M1193" i="1"/>
  <c r="N1198" i="1"/>
  <c r="N1190" i="1"/>
  <c r="P1195" i="1"/>
  <c r="N1211" i="1"/>
  <c r="N1203" i="1"/>
  <c r="O1211" i="1"/>
  <c r="O1203" i="1"/>
  <c r="BD1164" i="1"/>
  <c r="BB1162" i="1"/>
  <c r="M1171" i="1"/>
  <c r="O1170" i="1"/>
  <c r="N1174" i="1"/>
  <c r="H1171" i="1"/>
  <c r="K1170" i="1"/>
  <c r="G1186" i="1"/>
  <c r="H1183" i="1"/>
  <c r="J1188" i="1"/>
  <c r="J1180" i="1"/>
  <c r="K1182" i="1"/>
  <c r="P1186" i="1"/>
  <c r="G1195" i="1"/>
  <c r="H1200" i="1"/>
  <c r="H1192" i="1"/>
  <c r="O1194" i="1"/>
  <c r="J1196" i="1"/>
  <c r="K1198" i="1"/>
  <c r="L1195" i="1"/>
  <c r="P1194" i="1"/>
  <c r="N1210" i="1"/>
  <c r="O1210" i="1"/>
  <c r="J1175" i="1"/>
  <c r="O1177" i="1"/>
  <c r="E1175" i="1"/>
  <c r="K1177" i="1"/>
  <c r="J1187" i="1"/>
  <c r="K1189" i="1"/>
  <c r="H1199" i="1"/>
  <c r="O1201" i="1"/>
  <c r="M1199" i="1"/>
  <c r="P1201" i="1"/>
  <c r="AF1093" i="1"/>
  <c r="AF1095" i="1"/>
  <c r="AF1103" i="1"/>
  <c r="AF1100" i="1"/>
  <c r="AF1094" i="1"/>
  <c r="AF1104" i="1"/>
  <c r="AF1096" i="1"/>
  <c r="AF1105" i="1"/>
  <c r="AF1098" i="1"/>
  <c r="AF1099" i="1"/>
  <c r="AF1101" i="1"/>
  <c r="AF1102" i="1"/>
  <c r="Y1088" i="1"/>
  <c r="Y1082" i="1"/>
  <c r="Y1090" i="1"/>
  <c r="Y1084" i="1"/>
  <c r="Y1092" i="1"/>
  <c r="AO1085" i="1"/>
  <c r="AO1093" i="1"/>
  <c r="AO1087" i="1"/>
  <c r="Y1093" i="1"/>
  <c r="V1086" i="1"/>
  <c r="V1088" i="1"/>
  <c r="Q1100" i="1"/>
  <c r="Q1095" i="1"/>
  <c r="Q1103" i="1"/>
  <c r="Q1094" i="1"/>
  <c r="Q1105" i="1"/>
  <c r="Q1096" i="1"/>
  <c r="Q1097" i="1"/>
  <c r="Q1098" i="1"/>
  <c r="Q1099" i="1"/>
  <c r="Q1101" i="1"/>
  <c r="AF1089" i="1"/>
  <c r="AL1089" i="1"/>
  <c r="AO1091" i="1"/>
  <c r="Q1091" i="1"/>
  <c r="V1089" i="1"/>
  <c r="G1092" i="1"/>
  <c r="G1092" i="17" s="1"/>
  <c r="G1084" i="1"/>
  <c r="G1084" i="17" s="1"/>
  <c r="L1086" i="1"/>
  <c r="L1086" i="17" s="1"/>
  <c r="CD1086" i="17" s="1"/>
  <c r="M1091" i="1"/>
  <c r="M1091" i="17" s="1"/>
  <c r="M1083" i="1"/>
  <c r="M1083" i="17" s="1"/>
  <c r="F1088" i="1"/>
  <c r="J1085" i="1"/>
  <c r="K1089" i="1"/>
  <c r="K1089" i="17" s="1"/>
  <c r="CC1089" i="17" s="1"/>
  <c r="P1083" i="1"/>
  <c r="P1083" i="17" s="1"/>
  <c r="P1091" i="1"/>
  <c r="P1085" i="1"/>
  <c r="P1085" i="17" s="1"/>
  <c r="P1093" i="1"/>
  <c r="P1093" i="17" s="1"/>
  <c r="O1084" i="1"/>
  <c r="O1084" i="17" s="1"/>
  <c r="AF1088" i="1"/>
  <c r="AN1086" i="1"/>
  <c r="AO1090" i="1"/>
  <c r="AR1082" i="1"/>
  <c r="AR1090" i="1"/>
  <c r="AR1084" i="1"/>
  <c r="AR1092" i="1"/>
  <c r="Q1090" i="1"/>
  <c r="V1087" i="1"/>
  <c r="R1089" i="1"/>
  <c r="Y1091" i="1"/>
  <c r="AG1087" i="1"/>
  <c r="BA1082" i="1"/>
  <c r="BA1090" i="1"/>
  <c r="BA1083" i="1"/>
  <c r="BA1091" i="1"/>
  <c r="BA1084" i="1"/>
  <c r="BA1092" i="1"/>
  <c r="BA1085" i="1"/>
  <c r="BA1093" i="1"/>
  <c r="BA1086" i="1"/>
  <c r="BA1087" i="1"/>
  <c r="I1100" i="1"/>
  <c r="I1100" i="17" s="1"/>
  <c r="CA1100" i="17" s="1"/>
  <c r="I1095" i="1"/>
  <c r="I1095" i="17" s="1"/>
  <c r="CA1095" i="17" s="1"/>
  <c r="I1103" i="1"/>
  <c r="I1103" i="17" s="1"/>
  <c r="I1094" i="1"/>
  <c r="I1094" i="17" s="1"/>
  <c r="CA1094" i="17" s="1"/>
  <c r="I1105" i="1"/>
  <c r="I1105" i="17" s="1"/>
  <c r="I1096" i="1"/>
  <c r="I1096" i="17" s="1"/>
  <c r="CA1096" i="17" s="1"/>
  <c r="I1097" i="1"/>
  <c r="I1097" i="17" s="1"/>
  <c r="CA1097" i="17" s="1"/>
  <c r="I1098" i="1"/>
  <c r="I1098" i="17" s="1"/>
  <c r="CA1098" i="17" s="1"/>
  <c r="I1099" i="1"/>
  <c r="I1099" i="17" s="1"/>
  <c r="CA1099" i="17" s="1"/>
  <c r="I1101" i="1"/>
  <c r="I1101" i="17" s="1"/>
  <c r="CA1101" i="17" s="1"/>
  <c r="AL1088" i="1"/>
  <c r="AL1082" i="1"/>
  <c r="AL1090" i="1"/>
  <c r="V1091" i="1"/>
  <c r="G1091" i="1"/>
  <c r="G1091" i="17" s="1"/>
  <c r="G1083" i="1"/>
  <c r="I1088" i="1"/>
  <c r="I1088" i="17" s="1"/>
  <c r="CA1088" i="17" s="1"/>
  <c r="L1093" i="1"/>
  <c r="L1093" i="17" s="1"/>
  <c r="L1085" i="1"/>
  <c r="L1085" i="17" s="1"/>
  <c r="CD1085" i="17" s="1"/>
  <c r="M1090" i="1"/>
  <c r="M1090" i="17" s="1"/>
  <c r="M1082" i="1"/>
  <c r="M1082" i="17" s="1"/>
  <c r="F1087" i="1"/>
  <c r="F1087" i="17" s="1"/>
  <c r="H1089" i="1"/>
  <c r="H1089" i="17" s="1"/>
  <c r="J1093" i="1"/>
  <c r="J1084" i="1"/>
  <c r="J1084" i="17" s="1"/>
  <c r="CB1084" i="17" s="1"/>
  <c r="K1087" i="1"/>
  <c r="K1087" i="17" s="1"/>
  <c r="CC1087" i="17" s="1"/>
  <c r="P1090" i="1"/>
  <c r="P1090" i="17" s="1"/>
  <c r="O1093" i="1"/>
  <c r="O1093" i="17" s="1"/>
  <c r="AF1087" i="1"/>
  <c r="AK1092" i="1"/>
  <c r="AN1084" i="1"/>
  <c r="AL1086" i="1"/>
  <c r="AO1089" i="1"/>
  <c r="AR1091" i="1"/>
  <c r="V1085" i="1"/>
  <c r="Y1089" i="1"/>
  <c r="AG1085" i="1"/>
  <c r="AD1090" i="1"/>
  <c r="BD1082" i="1"/>
  <c r="BD1084" i="1"/>
  <c r="BD1092" i="1"/>
  <c r="BD1085" i="1"/>
  <c r="BD1093" i="1"/>
  <c r="BD1086" i="1"/>
  <c r="BD1087" i="1"/>
  <c r="BD1088" i="1"/>
  <c r="BD1089" i="1"/>
  <c r="BC1092" i="1"/>
  <c r="O1105" i="1"/>
  <c r="O1105" i="17" s="1"/>
  <c r="R1083" i="1"/>
  <c r="R1091" i="1"/>
  <c r="R1085" i="1"/>
  <c r="R1093" i="1"/>
  <c r="BH1087" i="1"/>
  <c r="BH1082" i="1"/>
  <c r="BH1090" i="1"/>
  <c r="BH1084" i="1"/>
  <c r="BH1085" i="1"/>
  <c r="BH1086" i="1"/>
  <c r="BH1088" i="1"/>
  <c r="BH1089" i="1"/>
  <c r="BH1091" i="1"/>
  <c r="Y1122" i="1"/>
  <c r="Y1118" i="1"/>
  <c r="Y1127" i="1"/>
  <c r="Y1120" i="1"/>
  <c r="Y1129" i="1"/>
  <c r="Y1121" i="1"/>
  <c r="Y1123" i="1"/>
  <c r="Y1124" i="1"/>
  <c r="Y1119" i="1"/>
  <c r="Y1125" i="1"/>
  <c r="Y1126" i="1"/>
  <c r="Y1128" i="1"/>
  <c r="Q1084" i="1"/>
  <c r="Q1092" i="1"/>
  <c r="Q1086" i="1"/>
  <c r="G1090" i="1"/>
  <c r="G1090" i="17" s="1"/>
  <c r="G1082" i="1"/>
  <c r="G1082" i="17" s="1"/>
  <c r="I1087" i="1"/>
  <c r="I1087" i="17" s="1"/>
  <c r="CA1087" i="17" s="1"/>
  <c r="L1092" i="1"/>
  <c r="L1092" i="17" s="1"/>
  <c r="L1084" i="1"/>
  <c r="L1084" i="17" s="1"/>
  <c r="CD1084" i="17" s="1"/>
  <c r="F1086" i="1"/>
  <c r="F1086" i="17" s="1"/>
  <c r="H1088" i="1"/>
  <c r="H1088" i="17" s="1"/>
  <c r="J1092" i="1"/>
  <c r="J1092" i="17" s="1"/>
  <c r="K1086" i="1"/>
  <c r="K1086" i="17" s="1"/>
  <c r="CC1086" i="17" s="1"/>
  <c r="O1088" i="1"/>
  <c r="O1082" i="1"/>
  <c r="O1082" i="17" s="1"/>
  <c r="O1090" i="1"/>
  <c r="O1090" i="17" s="1"/>
  <c r="AK1086" i="1"/>
  <c r="AK1088" i="1"/>
  <c r="AL1085" i="1"/>
  <c r="AO1088" i="1"/>
  <c r="AR1089" i="1"/>
  <c r="Q1088" i="1"/>
  <c r="V1084" i="1"/>
  <c r="R1087" i="1"/>
  <c r="Y1087" i="1"/>
  <c r="AQ1082" i="1"/>
  <c r="AQ1090" i="1"/>
  <c r="AQ1083" i="1"/>
  <c r="AQ1091" i="1"/>
  <c r="AQ1085" i="1"/>
  <c r="AQ1093" i="1"/>
  <c r="AQ1086" i="1"/>
  <c r="AQ1087" i="1"/>
  <c r="AF1082" i="1"/>
  <c r="AF1090" i="1"/>
  <c r="AF1084" i="1"/>
  <c r="AF1092" i="1"/>
  <c r="AL1092" i="1"/>
  <c r="L1091" i="1"/>
  <c r="L1083" i="1"/>
  <c r="L1083" i="17" s="1"/>
  <c r="CD1083" i="17" s="1"/>
  <c r="F1093" i="1"/>
  <c r="F1093" i="17" s="1"/>
  <c r="F1085" i="1"/>
  <c r="F1085" i="17" s="1"/>
  <c r="J1083" i="1"/>
  <c r="J1083" i="17" s="1"/>
  <c r="CB1083" i="17" s="1"/>
  <c r="J1091" i="1"/>
  <c r="J1091" i="17" s="1"/>
  <c r="K1085" i="1"/>
  <c r="K1085" i="17" s="1"/>
  <c r="CC1085" i="17" s="1"/>
  <c r="AF1085" i="1"/>
  <c r="AN1083" i="1"/>
  <c r="AN1091" i="1"/>
  <c r="AN1085" i="1"/>
  <c r="AN1093" i="1"/>
  <c r="AL1084" i="1"/>
  <c r="AO1086" i="1"/>
  <c r="Q1087" i="1"/>
  <c r="V1093" i="1"/>
  <c r="V1083" i="1"/>
  <c r="R1086" i="1"/>
  <c r="Y1086" i="1"/>
  <c r="AG1083" i="1"/>
  <c r="AG1091" i="1"/>
  <c r="AG1084" i="1"/>
  <c r="AG1092" i="1"/>
  <c r="AG1086" i="1"/>
  <c r="AG1088" i="1"/>
  <c r="BC1088" i="1"/>
  <c r="BC1083" i="1"/>
  <c r="BC1091" i="1"/>
  <c r="BC1082" i="1"/>
  <c r="BC1093" i="1"/>
  <c r="BC1084" i="1"/>
  <c r="BC1085" i="1"/>
  <c r="BC1086" i="1"/>
  <c r="BC1087" i="1"/>
  <c r="BC1089" i="1"/>
  <c r="BH1093" i="1"/>
  <c r="L1088" i="1"/>
  <c r="L1088" i="17" s="1"/>
  <c r="CD1088" i="17" s="1"/>
  <c r="AF1091" i="1"/>
  <c r="AL1091" i="1"/>
  <c r="V1090" i="1"/>
  <c r="R1092" i="1"/>
  <c r="AQ1099" i="1"/>
  <c r="AQ1094" i="1"/>
  <c r="AQ1102" i="1"/>
  <c r="AQ1095" i="1"/>
  <c r="AQ1103" i="1"/>
  <c r="AQ1097" i="1"/>
  <c r="AQ1105" i="1"/>
  <c r="AQ1096" i="1"/>
  <c r="AQ1098" i="1"/>
  <c r="AQ1100" i="1"/>
  <c r="AQ1101" i="1"/>
  <c r="AQ1104" i="1"/>
  <c r="L1087" i="1"/>
  <c r="L1087" i="17" s="1"/>
  <c r="CD1087" i="17" s="1"/>
  <c r="K1090" i="1"/>
  <c r="R1090" i="1"/>
  <c r="I1093" i="1"/>
  <c r="I1093" i="17" s="1"/>
  <c r="L1090" i="1"/>
  <c r="L1090" i="17" s="1"/>
  <c r="F1092" i="1"/>
  <c r="F1092" i="17" s="1"/>
  <c r="H1085" i="1"/>
  <c r="H1085" i="17" s="1"/>
  <c r="J1089" i="1"/>
  <c r="J1089" i="17" s="1"/>
  <c r="CB1089" i="17" s="1"/>
  <c r="K1093" i="1"/>
  <c r="K1093" i="17" s="1"/>
  <c r="K1084" i="1"/>
  <c r="K1084" i="17" s="1"/>
  <c r="CC1084" i="17" s="1"/>
  <c r="P1087" i="1"/>
  <c r="P1087" i="17" s="1"/>
  <c r="O1089" i="1"/>
  <c r="O1089" i="17" s="1"/>
  <c r="N1085" i="1"/>
  <c r="N1085" i="17" s="1"/>
  <c r="N1093" i="1"/>
  <c r="N1093" i="17" s="1"/>
  <c r="N1087" i="1"/>
  <c r="N1087" i="17" s="1"/>
  <c r="AF1083" i="1"/>
  <c r="AH1084" i="1"/>
  <c r="AH1092" i="1"/>
  <c r="AH1086" i="1"/>
  <c r="AK1089" i="1"/>
  <c r="AN1090" i="1"/>
  <c r="AL1093" i="1"/>
  <c r="AL1083" i="1"/>
  <c r="AO1084" i="1"/>
  <c r="AR1087" i="1"/>
  <c r="Q1085" i="1"/>
  <c r="V1092" i="1"/>
  <c r="V1082" i="1"/>
  <c r="R1084" i="1"/>
  <c r="Y1085" i="1"/>
  <c r="AD1083" i="1"/>
  <c r="AD1091" i="1"/>
  <c r="AD1084" i="1"/>
  <c r="AD1092" i="1"/>
  <c r="AD1085" i="1"/>
  <c r="AD1093" i="1"/>
  <c r="AD1086" i="1"/>
  <c r="AD1087" i="1"/>
  <c r="AD1088" i="1"/>
  <c r="BH1092" i="1"/>
  <c r="O1099" i="1"/>
  <c r="O1094" i="1"/>
  <c r="O1094" i="17" s="1"/>
  <c r="O1102" i="1"/>
  <c r="O1102" i="17" s="1"/>
  <c r="O1096" i="1"/>
  <c r="O1096" i="17" s="1"/>
  <c r="O1097" i="1"/>
  <c r="O1097" i="17" s="1"/>
  <c r="O1098" i="1"/>
  <c r="O1098" i="17" s="1"/>
  <c r="O1100" i="1"/>
  <c r="O1100" i="17" s="1"/>
  <c r="O1101" i="1"/>
  <c r="O1101" i="17" s="1"/>
  <c r="O1103" i="1"/>
  <c r="O1103" i="17" s="1"/>
  <c r="Q1104" i="1"/>
  <c r="AF1097" i="1"/>
  <c r="AE1086" i="1"/>
  <c r="AP1090" i="1"/>
  <c r="AP1082" i="1"/>
  <c r="S1092" i="1"/>
  <c r="S1084" i="1"/>
  <c r="W1086" i="1"/>
  <c r="AZ1090" i="1"/>
  <c r="AZ1082" i="1"/>
  <c r="AT1092" i="1"/>
  <c r="AT1084" i="1"/>
  <c r="BG1093" i="1"/>
  <c r="BG1084" i="1"/>
  <c r="BF1085" i="1"/>
  <c r="BF1093" i="1"/>
  <c r="BF1088" i="1"/>
  <c r="BJ1085" i="1"/>
  <c r="BK1088" i="1"/>
  <c r="BO1083" i="1"/>
  <c r="BO1091" i="1"/>
  <c r="BO1086" i="1"/>
  <c r="BP1088" i="1"/>
  <c r="BB1093" i="1"/>
  <c r="N1097" i="1"/>
  <c r="N1105" i="1"/>
  <c r="N1105" i="17" s="1"/>
  <c r="N1100" i="1"/>
  <c r="M1097" i="1"/>
  <c r="M1097" i="17" s="1"/>
  <c r="H1100" i="1"/>
  <c r="H1100" i="17" s="1"/>
  <c r="P1095" i="1"/>
  <c r="P1103" i="1"/>
  <c r="P1103" i="17" s="1"/>
  <c r="P1098" i="1"/>
  <c r="P1098" i="17" s="1"/>
  <c r="F1100" i="1"/>
  <c r="F1100" i="17" s="1"/>
  <c r="S1105" i="1"/>
  <c r="Z1097" i="1"/>
  <c r="Z1105" i="1"/>
  <c r="Z1100" i="1"/>
  <c r="R1097" i="1"/>
  <c r="AP1100" i="1"/>
  <c r="X1094" i="1"/>
  <c r="X1102" i="1"/>
  <c r="X1097" i="1"/>
  <c r="X1105" i="1"/>
  <c r="X1098" i="1"/>
  <c r="X1100" i="1"/>
  <c r="AS1103" i="1"/>
  <c r="AD1097" i="1"/>
  <c r="AH1100" i="1"/>
  <c r="BF1101" i="1"/>
  <c r="S1091" i="1"/>
  <c r="S1083" i="1"/>
  <c r="W1093" i="1"/>
  <c r="W1085" i="1"/>
  <c r="AT1091" i="1"/>
  <c r="AT1083" i="1"/>
  <c r="BI1082" i="1"/>
  <c r="BI1090" i="1"/>
  <c r="BI1085" i="1"/>
  <c r="BI1093" i="1"/>
  <c r="BB1084" i="1"/>
  <c r="BB1092" i="1"/>
  <c r="BB1087" i="1"/>
  <c r="J1094" i="1"/>
  <c r="J1094" i="17" s="1"/>
  <c r="CB1094" i="17" s="1"/>
  <c r="J1102" i="1"/>
  <c r="J1102" i="17" s="1"/>
  <c r="J1097" i="1"/>
  <c r="J1105" i="1"/>
  <c r="M1096" i="1"/>
  <c r="M1096" i="17" s="1"/>
  <c r="H1098" i="1"/>
  <c r="H1098" i="17" s="1"/>
  <c r="S1096" i="1"/>
  <c r="S1104" i="1"/>
  <c r="S1099" i="1"/>
  <c r="AO1094" i="1"/>
  <c r="AO1102" i="1"/>
  <c r="AO1097" i="1"/>
  <c r="AO1105" i="1"/>
  <c r="R1096" i="1"/>
  <c r="AP1098" i="1"/>
  <c r="AI1100" i="1"/>
  <c r="AI1095" i="1"/>
  <c r="AI1103" i="1"/>
  <c r="AI1098" i="1"/>
  <c r="AS1101" i="1"/>
  <c r="AB1091" i="1"/>
  <c r="U1091" i="1"/>
  <c r="AC1087" i="1"/>
  <c r="AE1092" i="1"/>
  <c r="AE1084" i="1"/>
  <c r="AI1091" i="1"/>
  <c r="AP1088" i="1"/>
  <c r="S1090" i="1"/>
  <c r="S1082" i="1"/>
  <c r="T1087" i="1"/>
  <c r="W1092" i="1"/>
  <c r="W1084" i="1"/>
  <c r="Z1091" i="1"/>
  <c r="AZ1088" i="1"/>
  <c r="AT1090" i="1"/>
  <c r="AT1082" i="1"/>
  <c r="BG1091" i="1"/>
  <c r="BG1082" i="1"/>
  <c r="BF1089" i="1"/>
  <c r="BI1091" i="1"/>
  <c r="BJ1093" i="1"/>
  <c r="BK1085" i="1"/>
  <c r="BO1089" i="1"/>
  <c r="BM1088" i="1"/>
  <c r="BM1083" i="1"/>
  <c r="BM1091" i="1"/>
  <c r="BP1086" i="1"/>
  <c r="BB1090" i="1"/>
  <c r="N1101" i="1"/>
  <c r="N1101" i="17" s="1"/>
  <c r="J1103" i="1"/>
  <c r="M1105" i="1"/>
  <c r="M1105" i="17" s="1"/>
  <c r="H1097" i="1"/>
  <c r="H1097" i="17" s="1"/>
  <c r="E1100" i="1"/>
  <c r="E1100" i="17" s="1"/>
  <c r="E1095" i="1"/>
  <c r="E1095" i="17" s="1"/>
  <c r="E1103" i="1"/>
  <c r="E1103" i="17" s="1"/>
  <c r="F1098" i="1"/>
  <c r="F1098" i="17" s="1"/>
  <c r="S1102" i="1"/>
  <c r="R1105" i="1"/>
  <c r="AD1098" i="1"/>
  <c r="AD1096" i="1"/>
  <c r="AD1105" i="1"/>
  <c r="AD1100" i="1"/>
  <c r="AD1101" i="1"/>
  <c r="AD1094" i="1"/>
  <c r="AD1103" i="1"/>
  <c r="AH1096" i="1"/>
  <c r="AH1104" i="1"/>
  <c r="AH1098" i="1"/>
  <c r="AH1101" i="1"/>
  <c r="AH1094" i="1"/>
  <c r="AH1105" i="1"/>
  <c r="AH1095" i="1"/>
  <c r="AH1099" i="1"/>
  <c r="BF1094" i="1"/>
  <c r="BF1102" i="1"/>
  <c r="BF1096" i="1"/>
  <c r="BF1104" i="1"/>
  <c r="BF1098" i="1"/>
  <c r="BF1099" i="1"/>
  <c r="BF1100" i="1"/>
  <c r="BF1103" i="1"/>
  <c r="BF1105" i="1"/>
  <c r="BF1095" i="1"/>
  <c r="T1086" i="1"/>
  <c r="W1091" i="1"/>
  <c r="W1083" i="1"/>
  <c r="AZ1087" i="1"/>
  <c r="BI1089" i="1"/>
  <c r="BJ1087" i="1"/>
  <c r="BJ1082" i="1"/>
  <c r="BJ1090" i="1"/>
  <c r="BK1083" i="1"/>
  <c r="BP1084" i="1"/>
  <c r="BB1089" i="1"/>
  <c r="M1099" i="1"/>
  <c r="M1099" i="17" s="1"/>
  <c r="M1094" i="1"/>
  <c r="M1094" i="17" s="1"/>
  <c r="M1102" i="1"/>
  <c r="H1095" i="1"/>
  <c r="S1101" i="1"/>
  <c r="R1099" i="1"/>
  <c r="R1094" i="1"/>
  <c r="R1102" i="1"/>
  <c r="AP1095" i="1"/>
  <c r="AI1102" i="1"/>
  <c r="X1103" i="1"/>
  <c r="AS1097" i="1"/>
  <c r="E1118" i="1"/>
  <c r="E1118" i="17" s="1"/>
  <c r="E1126" i="1"/>
  <c r="E1126" i="17" s="1"/>
  <c r="E1120" i="1"/>
  <c r="E1120" i="17" s="1"/>
  <c r="E1128" i="1"/>
  <c r="E1121" i="1"/>
  <c r="E1121" i="17" s="1"/>
  <c r="E1129" i="1"/>
  <c r="E1129" i="17" s="1"/>
  <c r="E1122" i="1"/>
  <c r="E1123" i="1"/>
  <c r="E1123" i="17" s="1"/>
  <c r="E1119" i="1"/>
  <c r="E1119" i="17" s="1"/>
  <c r="E1124" i="1"/>
  <c r="E1124" i="17" s="1"/>
  <c r="E1125" i="1"/>
  <c r="E1125" i="17" s="1"/>
  <c r="E1127" i="1"/>
  <c r="AC1093" i="1"/>
  <c r="AE1090" i="1"/>
  <c r="AP1086" i="1"/>
  <c r="S1088" i="1"/>
  <c r="T1093" i="1"/>
  <c r="W1090" i="1"/>
  <c r="AZ1086" i="1"/>
  <c r="AT1088" i="1"/>
  <c r="BG1089" i="1"/>
  <c r="AX1083" i="1"/>
  <c r="AX1091" i="1"/>
  <c r="AX1086" i="1"/>
  <c r="BF1086" i="1"/>
  <c r="BI1088" i="1"/>
  <c r="BJ1091" i="1"/>
  <c r="BK1093" i="1"/>
  <c r="BO1087" i="1"/>
  <c r="BM1089" i="1"/>
  <c r="BN1085" i="1"/>
  <c r="BN1093" i="1"/>
  <c r="BN1088" i="1"/>
  <c r="BB1088" i="1"/>
  <c r="AV1083" i="1"/>
  <c r="AV1091" i="1"/>
  <c r="AV1086" i="1"/>
  <c r="N1098" i="1"/>
  <c r="J1100" i="1"/>
  <c r="M1103" i="1"/>
  <c r="H1105" i="1"/>
  <c r="H1105" i="17" s="1"/>
  <c r="P1099" i="1"/>
  <c r="P1099" i="17" s="1"/>
  <c r="E1101" i="1"/>
  <c r="E1101" i="17" s="1"/>
  <c r="K1097" i="1"/>
  <c r="K1097" i="17" s="1"/>
  <c r="CC1097" i="17" s="1"/>
  <c r="K1105" i="1"/>
  <c r="K1105" i="17" s="1"/>
  <c r="K1100" i="1"/>
  <c r="K1100" i="17" s="1"/>
  <c r="CC1100" i="17" s="1"/>
  <c r="S1100" i="1"/>
  <c r="AM1095" i="1"/>
  <c r="AM1103" i="1"/>
  <c r="AM1098" i="1"/>
  <c r="Z1098" i="1"/>
  <c r="AO1100" i="1"/>
  <c r="R1103" i="1"/>
  <c r="AP1105" i="1"/>
  <c r="AI1101" i="1"/>
  <c r="X1101" i="1"/>
  <c r="AL1098" i="1"/>
  <c r="AL1100" i="1"/>
  <c r="AL1101" i="1"/>
  <c r="AL1094" i="1"/>
  <c r="AL1104" i="1"/>
  <c r="AL1095" i="1"/>
  <c r="AL1105" i="1"/>
  <c r="AL1097" i="1"/>
  <c r="AP1093" i="1"/>
  <c r="AZ1093" i="1"/>
  <c r="BG1088" i="1"/>
  <c r="BI1087" i="1"/>
  <c r="BK1084" i="1"/>
  <c r="BK1092" i="1"/>
  <c r="BK1087" i="1"/>
  <c r="BP1082" i="1"/>
  <c r="BP1090" i="1"/>
  <c r="BP1085" i="1"/>
  <c r="BP1093" i="1"/>
  <c r="BB1086" i="1"/>
  <c r="M1101" i="1"/>
  <c r="M1101" i="17" s="1"/>
  <c r="H1096" i="1"/>
  <c r="H1096" i="17" s="1"/>
  <c r="H1104" i="1"/>
  <c r="H1104" i="17" s="1"/>
  <c r="H1099" i="1"/>
  <c r="F1094" i="1"/>
  <c r="F1102" i="1"/>
  <c r="F1102" i="17" s="1"/>
  <c r="F1097" i="1"/>
  <c r="F1097" i="17" s="1"/>
  <c r="F1105" i="1"/>
  <c r="F1105" i="17" s="1"/>
  <c r="S1098" i="1"/>
  <c r="R1101" i="1"/>
  <c r="AP1096" i="1"/>
  <c r="AP1104" i="1"/>
  <c r="AP1099" i="1"/>
  <c r="AS1096" i="1"/>
  <c r="AS1104" i="1"/>
  <c r="AS1099" i="1"/>
  <c r="AS1100" i="1"/>
  <c r="AS1094" i="1"/>
  <c r="AS1102" i="1"/>
  <c r="AD1104" i="1"/>
  <c r="BN1100" i="1"/>
  <c r="BN1094" i="1"/>
  <c r="BN1102" i="1"/>
  <c r="BN1095" i="1"/>
  <c r="BN1105" i="1"/>
  <c r="BN1096" i="1"/>
  <c r="BN1098" i="1"/>
  <c r="BN1099" i="1"/>
  <c r="BN1103" i="1"/>
  <c r="AU1095" i="1"/>
  <c r="AU1103" i="1"/>
  <c r="AU1097" i="1"/>
  <c r="AU1105" i="1"/>
  <c r="AU1098" i="1"/>
  <c r="AU1099" i="1"/>
  <c r="AU1100" i="1"/>
  <c r="AU1101" i="1"/>
  <c r="AU1102" i="1"/>
  <c r="AU1104" i="1"/>
  <c r="AU1094" i="1"/>
  <c r="T1103" i="1"/>
  <c r="T1095" i="1"/>
  <c r="V1104" i="1"/>
  <c r="V1095" i="1"/>
  <c r="AY1100" i="1"/>
  <c r="BP1099" i="1"/>
  <c r="BM1101" i="1"/>
  <c r="N1112" i="1"/>
  <c r="N1112" i="17" s="1"/>
  <c r="N1106" i="1"/>
  <c r="N1106" i="17" s="1"/>
  <c r="N1114" i="1"/>
  <c r="N1107" i="1"/>
  <c r="N1107" i="17" s="1"/>
  <c r="N1115" i="1"/>
  <c r="N1115" i="17" s="1"/>
  <c r="N1108" i="1"/>
  <c r="N1108" i="17" s="1"/>
  <c r="N1116" i="1"/>
  <c r="N1116" i="17" s="1"/>
  <c r="N1109" i="1"/>
  <c r="N1117" i="1"/>
  <c r="K1122" i="1"/>
  <c r="K1122" i="17" s="1"/>
  <c r="CC1122" i="17" s="1"/>
  <c r="K1125" i="1"/>
  <c r="K1118" i="1"/>
  <c r="K1118" i="17" s="1"/>
  <c r="CC1118" i="17" s="1"/>
  <c r="K1127" i="1"/>
  <c r="K1127" i="17" s="1"/>
  <c r="K1119" i="1"/>
  <c r="K1119" i="17" s="1"/>
  <c r="CC1119" i="17" s="1"/>
  <c r="K1128" i="1"/>
  <c r="K1128" i="17" s="1"/>
  <c r="K1120" i="1"/>
  <c r="K1129" i="1"/>
  <c r="K1129" i="17" s="1"/>
  <c r="K1121" i="1"/>
  <c r="K1121" i="17" s="1"/>
  <c r="CC1121" i="17" s="1"/>
  <c r="BH1120" i="1"/>
  <c r="BH1128" i="1"/>
  <c r="BH1124" i="1"/>
  <c r="BH1118" i="1"/>
  <c r="BH1126" i="1"/>
  <c r="BH1119" i="1"/>
  <c r="BH1121" i="1"/>
  <c r="BH1122" i="1"/>
  <c r="BH1123" i="1"/>
  <c r="BH1125" i="1"/>
  <c r="BH1127" i="1"/>
  <c r="BF1118" i="1"/>
  <c r="BF1126" i="1"/>
  <c r="BF1120" i="1"/>
  <c r="BF1128" i="1"/>
  <c r="BF1122" i="1"/>
  <c r="BF1123" i="1"/>
  <c r="BF1124" i="1"/>
  <c r="BF1119" i="1"/>
  <c r="BF1121" i="1"/>
  <c r="BF1125" i="1"/>
  <c r="BF1127" i="1"/>
  <c r="BF1129" i="1"/>
  <c r="AA1099" i="1"/>
  <c r="AY1098" i="1"/>
  <c r="BP1095" i="1"/>
  <c r="BJ1098" i="1"/>
  <c r="BJ1100" i="1"/>
  <c r="BJ1094" i="1"/>
  <c r="BJ1102" i="1"/>
  <c r="AV1095" i="1"/>
  <c r="AV1103" i="1"/>
  <c r="AV1097" i="1"/>
  <c r="AV1105" i="1"/>
  <c r="AV1099" i="1"/>
  <c r="BO1100" i="1"/>
  <c r="BO1094" i="1"/>
  <c r="BO1102" i="1"/>
  <c r="BO1096" i="1"/>
  <c r="BO1104" i="1"/>
  <c r="BM1099" i="1"/>
  <c r="BB1101" i="1"/>
  <c r="BC1100" i="1"/>
  <c r="O1107" i="1"/>
  <c r="O1107" i="17" s="1"/>
  <c r="O1115" i="1"/>
  <c r="O1109" i="1"/>
  <c r="O1109" i="17" s="1"/>
  <c r="O1117" i="1"/>
  <c r="O1117" i="17" s="1"/>
  <c r="O1110" i="1"/>
  <c r="O1110" i="17" s="1"/>
  <c r="O1111" i="1"/>
  <c r="O1111" i="17" s="1"/>
  <c r="O1112" i="1"/>
  <c r="P1113" i="1"/>
  <c r="P1113" i="17" s="1"/>
  <c r="E1108" i="1"/>
  <c r="E1108" i="17" s="1"/>
  <c r="J1126" i="1"/>
  <c r="J1126" i="17" s="1"/>
  <c r="M1126" i="1"/>
  <c r="M1126" i="17" s="1"/>
  <c r="AA1125" i="1"/>
  <c r="AG1120" i="1"/>
  <c r="AX1123" i="1"/>
  <c r="AX1121" i="1"/>
  <c r="AX1129" i="1"/>
  <c r="AX1118" i="1"/>
  <c r="AX1128" i="1"/>
  <c r="AX1119" i="1"/>
  <c r="AX1120" i="1"/>
  <c r="AX1122" i="1"/>
  <c r="AX1124" i="1"/>
  <c r="AX1125" i="1"/>
  <c r="BK1124" i="1"/>
  <c r="BK1118" i="1"/>
  <c r="BK1126" i="1"/>
  <c r="BK1120" i="1"/>
  <c r="BK1128" i="1"/>
  <c r="BK1121" i="1"/>
  <c r="BK1129" i="1"/>
  <c r="BK1122" i="1"/>
  <c r="BK1119" i="1"/>
  <c r="BK1123" i="1"/>
  <c r="BK1125" i="1"/>
  <c r="BK1127" i="1"/>
  <c r="AU1092" i="1"/>
  <c r="AJ1098" i="1"/>
  <c r="T1100" i="1"/>
  <c r="AA1098" i="1"/>
  <c r="Y1098" i="1"/>
  <c r="AG1097" i="1"/>
  <c r="AG1105" i="1"/>
  <c r="V1101" i="1"/>
  <c r="BJ1104" i="1"/>
  <c r="AV1104" i="1"/>
  <c r="BM1097" i="1"/>
  <c r="BB1099" i="1"/>
  <c r="BP1096" i="1"/>
  <c r="BP1104" i="1"/>
  <c r="BP1098" i="1"/>
  <c r="BP1100" i="1"/>
  <c r="BJ1103" i="1"/>
  <c r="AV1102" i="1"/>
  <c r="BC1094" i="1"/>
  <c r="BC1102" i="1"/>
  <c r="BC1096" i="1"/>
  <c r="BC1104" i="1"/>
  <c r="BC1097" i="1"/>
  <c r="BC1105" i="1"/>
  <c r="BC1098" i="1"/>
  <c r="BC1099" i="1"/>
  <c r="E1107" i="1"/>
  <c r="E1107" i="17" s="1"/>
  <c r="E1115" i="1"/>
  <c r="E1115" i="17" s="1"/>
  <c r="E1109" i="1"/>
  <c r="E1109" i="17" s="1"/>
  <c r="E1117" i="1"/>
  <c r="E1117" i="17" s="1"/>
  <c r="E1110" i="1"/>
  <c r="E1110" i="17" s="1"/>
  <c r="E1111" i="1"/>
  <c r="E1111" i="17" s="1"/>
  <c r="E1112" i="1"/>
  <c r="E1112" i="17" s="1"/>
  <c r="AA1118" i="1"/>
  <c r="AA1126" i="1"/>
  <c r="AA1119" i="1"/>
  <c r="AA1128" i="1"/>
  <c r="AA1121" i="1"/>
  <c r="AA1122" i="1"/>
  <c r="AA1123" i="1"/>
  <c r="AA1124" i="1"/>
  <c r="AG1123" i="1"/>
  <c r="AG1119" i="1"/>
  <c r="AG1128" i="1"/>
  <c r="AG1121" i="1"/>
  <c r="AG1122" i="1"/>
  <c r="AG1124" i="1"/>
  <c r="AG1125" i="1"/>
  <c r="BO1118" i="1"/>
  <c r="BO1126" i="1"/>
  <c r="BO1122" i="1"/>
  <c r="BO1124" i="1"/>
  <c r="BO1119" i="1"/>
  <c r="BO1120" i="1"/>
  <c r="BO1121" i="1"/>
  <c r="BO1123" i="1"/>
  <c r="BO1125" i="1"/>
  <c r="BO1127" i="1"/>
  <c r="AY1129" i="1"/>
  <c r="AY1095" i="1"/>
  <c r="AY1103" i="1"/>
  <c r="AY1097" i="1"/>
  <c r="AY1105" i="1"/>
  <c r="BP1103" i="1"/>
  <c r="BM1094" i="1"/>
  <c r="BM1102" i="1"/>
  <c r="BM1096" i="1"/>
  <c r="BM1104" i="1"/>
  <c r="BM1098" i="1"/>
  <c r="BB1100" i="1"/>
  <c r="BB1094" i="1"/>
  <c r="BB1102" i="1"/>
  <c r="BB1095" i="1"/>
  <c r="BB1103" i="1"/>
  <c r="BB1096" i="1"/>
  <c r="BB1104" i="1"/>
  <c r="BB1097" i="1"/>
  <c r="BB1105" i="1"/>
  <c r="P1106" i="1"/>
  <c r="P1106" i="17" s="1"/>
  <c r="P1114" i="1"/>
  <c r="P1114" i="17" s="1"/>
  <c r="P1108" i="1"/>
  <c r="P1108" i="17" s="1"/>
  <c r="P1116" i="1"/>
  <c r="P1116" i="17" s="1"/>
  <c r="P1109" i="1"/>
  <c r="P1109" i="17" s="1"/>
  <c r="P1117" i="1"/>
  <c r="P1117" i="17" s="1"/>
  <c r="P1110" i="1"/>
  <c r="P1110" i="17" s="1"/>
  <c r="P1111" i="1"/>
  <c r="P1111" i="17" s="1"/>
  <c r="N1113" i="1"/>
  <c r="N1113" i="17" s="1"/>
  <c r="K1126" i="1"/>
  <c r="K1126" i="17" s="1"/>
  <c r="J1119" i="1"/>
  <c r="J1119" i="17" s="1"/>
  <c r="CB1119" i="17" s="1"/>
  <c r="J1127" i="1"/>
  <c r="J1127" i="17" s="1"/>
  <c r="J1120" i="1"/>
  <c r="J1120" i="17" s="1"/>
  <c r="CB1120" i="17" s="1"/>
  <c r="J1129" i="1"/>
  <c r="J1129" i="17" s="1"/>
  <c r="J1122" i="1"/>
  <c r="J1122" i="17" s="1"/>
  <c r="CB1122" i="17" s="1"/>
  <c r="J1123" i="1"/>
  <c r="J1123" i="17" s="1"/>
  <c r="CB1123" i="17" s="1"/>
  <c r="J1124" i="1"/>
  <c r="J1124" i="17" s="1"/>
  <c r="CB1124" i="17" s="1"/>
  <c r="J1125" i="1"/>
  <c r="J1125" i="17" s="1"/>
  <c r="CB1125" i="17" s="1"/>
  <c r="M1121" i="1"/>
  <c r="M1121" i="17" s="1"/>
  <c r="M1129" i="1"/>
  <c r="M1129" i="17" s="1"/>
  <c r="M1118" i="1"/>
  <c r="M1118" i="17" s="1"/>
  <c r="M1127" i="1"/>
  <c r="M1127" i="17" s="1"/>
  <c r="M1120" i="1"/>
  <c r="M1120" i="17" s="1"/>
  <c r="M1122" i="1"/>
  <c r="M1122" i="17" s="1"/>
  <c r="M1123" i="1"/>
  <c r="M1123" i="17" s="1"/>
  <c r="M1124" i="1"/>
  <c r="M1124" i="17" s="1"/>
  <c r="S1119" i="1"/>
  <c r="S1127" i="1"/>
  <c r="S1125" i="1"/>
  <c r="S1118" i="1"/>
  <c r="S1128" i="1"/>
  <c r="S1120" i="1"/>
  <c r="S1129" i="1"/>
  <c r="S1121" i="1"/>
  <c r="S1122" i="1"/>
  <c r="BE1120" i="1"/>
  <c r="BE1128" i="1"/>
  <c r="BE1118" i="1"/>
  <c r="BE1126" i="1"/>
  <c r="BE1121" i="1"/>
  <c r="BE1122" i="1"/>
  <c r="BE1123" i="1"/>
  <c r="BE1124" i="1"/>
  <c r="BE1125" i="1"/>
  <c r="BE1127" i="1"/>
  <c r="BA1122" i="1"/>
  <c r="BA1120" i="1"/>
  <c r="BA1128" i="1"/>
  <c r="BA1118" i="1"/>
  <c r="BA1129" i="1"/>
  <c r="BA1119" i="1"/>
  <c r="BA1121" i="1"/>
  <c r="BA1123" i="1"/>
  <c r="BA1124" i="1"/>
  <c r="BA1125" i="1"/>
  <c r="BC1120" i="1"/>
  <c r="BC1128" i="1"/>
  <c r="BC1122" i="1"/>
  <c r="BC1124" i="1"/>
  <c r="BC1118" i="1"/>
  <c r="BC1126" i="1"/>
  <c r="BC1121" i="1"/>
  <c r="BC1123" i="1"/>
  <c r="BC1125" i="1"/>
  <c r="BC1127" i="1"/>
  <c r="BC1129" i="1"/>
  <c r="AJ1103" i="1"/>
  <c r="T1105" i="1"/>
  <c r="AA1103" i="1"/>
  <c r="Y1104" i="1"/>
  <c r="Y1095" i="1"/>
  <c r="AG1099" i="1"/>
  <c r="AC1094" i="1"/>
  <c r="AC1102" i="1"/>
  <c r="V1097" i="1"/>
  <c r="AY1102" i="1"/>
  <c r="BP1102" i="1"/>
  <c r="BJ1099" i="1"/>
  <c r="AV1100" i="1"/>
  <c r="BO1099" i="1"/>
  <c r="BM1105" i="1"/>
  <c r="O1114" i="1"/>
  <c r="O1114" i="17" s="1"/>
  <c r="I1112" i="1"/>
  <c r="I1112" i="17" s="1"/>
  <c r="CA1112" i="17" s="1"/>
  <c r="I1106" i="1"/>
  <c r="I1106" i="17" s="1"/>
  <c r="CA1106" i="17" s="1"/>
  <c r="I1114" i="1"/>
  <c r="I1114" i="17" s="1"/>
  <c r="I1107" i="1"/>
  <c r="I1115" i="1"/>
  <c r="I1108" i="1"/>
  <c r="I1108" i="17" s="1"/>
  <c r="CA1108" i="17" s="1"/>
  <c r="I1116" i="1"/>
  <c r="I1116" i="17" s="1"/>
  <c r="I1109" i="1"/>
  <c r="I1117" i="1"/>
  <c r="I1117" i="17" s="1"/>
  <c r="N1111" i="1"/>
  <c r="N1111" i="17" s="1"/>
  <c r="K1124" i="1"/>
  <c r="K1124" i="17" s="1"/>
  <c r="CC1124" i="17" s="1"/>
  <c r="BP1123" i="1"/>
  <c r="BP1119" i="1"/>
  <c r="BP1127" i="1"/>
  <c r="BP1121" i="1"/>
  <c r="BP1129" i="1"/>
  <c r="BP1118" i="1"/>
  <c r="BP1120" i="1"/>
  <c r="BP1122" i="1"/>
  <c r="BP1124" i="1"/>
  <c r="BP1125" i="1"/>
  <c r="BP1126" i="1"/>
  <c r="AY1124" i="1"/>
  <c r="AY1120" i="1"/>
  <c r="AY1128" i="1"/>
  <c r="AY1122" i="1"/>
  <c r="AY1118" i="1"/>
  <c r="AY1119" i="1"/>
  <c r="AY1121" i="1"/>
  <c r="AY1123" i="1"/>
  <c r="AY1125" i="1"/>
  <c r="AY1126" i="1"/>
  <c r="BB1124" i="1"/>
  <c r="BB1118" i="1"/>
  <c r="BB1126" i="1"/>
  <c r="BB1120" i="1"/>
  <c r="BB1128" i="1"/>
  <c r="BB1121" i="1"/>
  <c r="BB1129" i="1"/>
  <c r="BB1122" i="1"/>
  <c r="BB1123" i="1"/>
  <c r="BB1125" i="1"/>
  <c r="BB1127" i="1"/>
  <c r="BH1103" i="1"/>
  <c r="BH1095" i="1"/>
  <c r="M1115" i="1"/>
  <c r="M1115" i="17" s="1"/>
  <c r="M1107" i="1"/>
  <c r="M1107" i="17" s="1"/>
  <c r="J1115" i="1"/>
  <c r="J1115" i="17" s="1"/>
  <c r="J1107" i="1"/>
  <c r="J1107" i="17" s="1"/>
  <c r="CB1107" i="17" s="1"/>
  <c r="L1120" i="1"/>
  <c r="L1120" i="17" s="1"/>
  <c r="CD1120" i="17" s="1"/>
  <c r="L1128" i="1"/>
  <c r="L1128" i="17" s="1"/>
  <c r="R1128" i="1"/>
  <c r="R1119" i="1"/>
  <c r="U1121" i="1"/>
  <c r="U1129" i="1"/>
  <c r="Q1129" i="1"/>
  <c r="Q1119" i="1"/>
  <c r="T1122" i="1"/>
  <c r="AW1118" i="1"/>
  <c r="AW1126" i="1"/>
  <c r="AW1122" i="1"/>
  <c r="AW1124" i="1"/>
  <c r="AO1122" i="1"/>
  <c r="AO1124" i="1"/>
  <c r="AO1118" i="1"/>
  <c r="AO1126" i="1"/>
  <c r="AO1120" i="1"/>
  <c r="AO1128" i="1"/>
  <c r="E1133" i="1"/>
  <c r="E1133" i="17" s="1"/>
  <c r="BG1103" i="1"/>
  <c r="BG1095" i="1"/>
  <c r="AW1103" i="1"/>
  <c r="AW1095" i="1"/>
  <c r="AZ1100" i="1"/>
  <c r="BH1102" i="1"/>
  <c r="BH1094" i="1"/>
  <c r="AX1100" i="1"/>
  <c r="M1114" i="1"/>
  <c r="M1114" i="17" s="1"/>
  <c r="M1106" i="1"/>
  <c r="F1112" i="1"/>
  <c r="F1112" i="17" s="1"/>
  <c r="J1114" i="1"/>
  <c r="J1114" i="17" s="1"/>
  <c r="J1106" i="1"/>
  <c r="J1106" i="17" s="1"/>
  <c r="CB1106" i="17" s="1"/>
  <c r="P1124" i="1"/>
  <c r="P1124" i="17" s="1"/>
  <c r="O1118" i="1"/>
  <c r="O1118" i="17" s="1"/>
  <c r="O1126" i="1"/>
  <c r="O1126" i="17" s="1"/>
  <c r="L1125" i="1"/>
  <c r="L1125" i="17" s="1"/>
  <c r="CD1125" i="17" s="1"/>
  <c r="W1125" i="1"/>
  <c r="R1127" i="1"/>
  <c r="R1118" i="1"/>
  <c r="AE1119" i="1"/>
  <c r="AE1127" i="1"/>
  <c r="U1125" i="1"/>
  <c r="Q1127" i="1"/>
  <c r="AK1124" i="1"/>
  <c r="AK1122" i="1"/>
  <c r="T1121" i="1"/>
  <c r="AW1128" i="1"/>
  <c r="BJ1122" i="1"/>
  <c r="BJ1124" i="1"/>
  <c r="BJ1118" i="1"/>
  <c r="BJ1126" i="1"/>
  <c r="BJ1119" i="1"/>
  <c r="BJ1127" i="1"/>
  <c r="BJ1120" i="1"/>
  <c r="BJ1128" i="1"/>
  <c r="AX1099" i="1"/>
  <c r="Q1120" i="1"/>
  <c r="Q1128" i="1"/>
  <c r="Z1121" i="1"/>
  <c r="Z1129" i="1"/>
  <c r="Z1119" i="1"/>
  <c r="Z1127" i="1"/>
  <c r="T1120" i="1"/>
  <c r="AV1122" i="1"/>
  <c r="AV1118" i="1"/>
  <c r="AV1126" i="1"/>
  <c r="AV1120" i="1"/>
  <c r="AV1128" i="1"/>
  <c r="AW1127" i="1"/>
  <c r="AO1129" i="1"/>
  <c r="E1130" i="1"/>
  <c r="E1130" i="17" s="1"/>
  <c r="E1138" i="1"/>
  <c r="E1138" i="17" s="1"/>
  <c r="E1132" i="1"/>
  <c r="E1140" i="1"/>
  <c r="E1140" i="17" s="1"/>
  <c r="E1134" i="1"/>
  <c r="E1134" i="17" s="1"/>
  <c r="E1135" i="1"/>
  <c r="E1136" i="1"/>
  <c r="E1136" i="17" s="1"/>
  <c r="BA1099" i="1"/>
  <c r="AZ1098" i="1"/>
  <c r="BH1100" i="1"/>
  <c r="BK1099" i="1"/>
  <c r="AX1098" i="1"/>
  <c r="M1112" i="1"/>
  <c r="L1111" i="1"/>
  <c r="L1111" i="17" s="1"/>
  <c r="CD1111" i="17" s="1"/>
  <c r="F1110" i="1"/>
  <c r="F1110" i="17" s="1"/>
  <c r="J1112" i="1"/>
  <c r="J1112" i="17" s="1"/>
  <c r="CB1112" i="17" s="1"/>
  <c r="G1123" i="1"/>
  <c r="G1123" i="17" s="1"/>
  <c r="P1122" i="1"/>
  <c r="P1122" i="17" s="1"/>
  <c r="O1124" i="1"/>
  <c r="O1124" i="17" s="1"/>
  <c r="L1123" i="1"/>
  <c r="L1123" i="17" s="1"/>
  <c r="CD1123" i="17" s="1"/>
  <c r="V1124" i="1"/>
  <c r="W1122" i="1"/>
  <c r="X1121" i="1"/>
  <c r="X1129" i="1"/>
  <c r="R1125" i="1"/>
  <c r="AE1124" i="1"/>
  <c r="U1123" i="1"/>
  <c r="AC1118" i="1"/>
  <c r="AC1126" i="1"/>
  <c r="Q1125" i="1"/>
  <c r="AK1125" i="1"/>
  <c r="Z1126" i="1"/>
  <c r="T1129" i="1"/>
  <c r="AP1128" i="1"/>
  <c r="AV1129" i="1"/>
  <c r="AW1125" i="1"/>
  <c r="AO1127" i="1"/>
  <c r="T1118" i="1"/>
  <c r="T1126" i="1"/>
  <c r="T1124" i="1"/>
  <c r="AP1124" i="1"/>
  <c r="AP1122" i="1"/>
  <c r="AV1127" i="1"/>
  <c r="AW1123" i="1"/>
  <c r="AO1125" i="1"/>
  <c r="BA1105" i="1"/>
  <c r="BD1105" i="1"/>
  <c r="AZ1104" i="1"/>
  <c r="BK1105" i="1"/>
  <c r="AX1104" i="1"/>
  <c r="L1117" i="1"/>
  <c r="F1116" i="1"/>
  <c r="G1129" i="1"/>
  <c r="G1129" i="17" s="1"/>
  <c r="P1128" i="1"/>
  <c r="P1128" i="17" s="1"/>
  <c r="H1123" i="1"/>
  <c r="H1123" i="17" s="1"/>
  <c r="O1122" i="1"/>
  <c r="O1122" i="17" s="1"/>
  <c r="L1121" i="1"/>
  <c r="L1121" i="17" s="1"/>
  <c r="CD1121" i="17" s="1"/>
  <c r="V1121" i="1"/>
  <c r="W1129" i="1"/>
  <c r="W1120" i="1"/>
  <c r="X1124" i="1"/>
  <c r="R1122" i="1"/>
  <c r="AB1120" i="1"/>
  <c r="AB1128" i="1"/>
  <c r="AE1122" i="1"/>
  <c r="U1120" i="1"/>
  <c r="AC1124" i="1"/>
  <c r="Q1123" i="1"/>
  <c r="AI1124" i="1"/>
  <c r="AK1121" i="1"/>
  <c r="Z1124" i="1"/>
  <c r="T1127" i="1"/>
  <c r="AP1126" i="1"/>
  <c r="AV1125" i="1"/>
  <c r="AW1121" i="1"/>
  <c r="AO1123" i="1"/>
  <c r="BJ1129" i="1"/>
  <c r="E1141" i="1"/>
  <c r="E1141" i="17" s="1"/>
  <c r="J1134" i="1"/>
  <c r="J1134" i="17" s="1"/>
  <c r="CB1134" i="17" s="1"/>
  <c r="M1139" i="1"/>
  <c r="M1139" i="17" s="1"/>
  <c r="M1131" i="1"/>
  <c r="L1136" i="1"/>
  <c r="L1136" i="17" s="1"/>
  <c r="CD1136" i="17" s="1"/>
  <c r="AZ1127" i="1"/>
  <c r="AZ1119" i="1"/>
  <c r="AL1127" i="1"/>
  <c r="AL1119" i="1"/>
  <c r="AT1129" i="1"/>
  <c r="AT1121" i="1"/>
  <c r="AN1123" i="1"/>
  <c r="BD1127" i="1"/>
  <c r="BD1119" i="1"/>
  <c r="AU1129" i="1"/>
  <c r="AU1121" i="1"/>
  <c r="BG1126" i="1"/>
  <c r="BG1118" i="1"/>
  <c r="AS1123" i="1"/>
  <c r="BL1127" i="1"/>
  <c r="BL1119" i="1"/>
  <c r="F1141" i="1"/>
  <c r="F1133" i="1"/>
  <c r="F1133" i="17" s="1"/>
  <c r="G1138" i="1"/>
  <c r="G1130" i="1"/>
  <c r="G1130" i="17" s="1"/>
  <c r="H1135" i="1"/>
  <c r="H1135" i="17" s="1"/>
  <c r="N1140" i="1"/>
  <c r="N1132" i="1"/>
  <c r="N1132" i="17" s="1"/>
  <c r="P1134" i="1"/>
  <c r="P1134" i="17" s="1"/>
  <c r="I1139" i="1"/>
  <c r="I1131" i="1"/>
  <c r="I1131" i="17" s="1"/>
  <c r="CA1131" i="17" s="1"/>
  <c r="K1136" i="1"/>
  <c r="K1136" i="17" s="1"/>
  <c r="CC1136" i="17" s="1"/>
  <c r="J1141" i="1"/>
  <c r="J1141" i="17" s="1"/>
  <c r="J1133" i="1"/>
  <c r="J1133" i="17" s="1"/>
  <c r="CB1133" i="17" s="1"/>
  <c r="M1138" i="1"/>
  <c r="M1138" i="17" s="1"/>
  <c r="M1130" i="1"/>
  <c r="M1130" i="17" s="1"/>
  <c r="L1135" i="1"/>
  <c r="L1135" i="17" s="1"/>
  <c r="CD1135" i="17" s="1"/>
  <c r="BD1126" i="1"/>
  <c r="AU1128" i="1"/>
  <c r="AU1120" i="1"/>
  <c r="AS1122" i="1"/>
  <c r="AM1124" i="1"/>
  <c r="BL1126" i="1"/>
  <c r="BL1118" i="1"/>
  <c r="H1134" i="1"/>
  <c r="H1134" i="17" s="1"/>
  <c r="N1139" i="1"/>
  <c r="N1139" i="17" s="1"/>
  <c r="N1131" i="1"/>
  <c r="N1131" i="17" s="1"/>
  <c r="P1141" i="1"/>
  <c r="P1141" i="17" s="1"/>
  <c r="P1133" i="1"/>
  <c r="P1133" i="17" s="1"/>
  <c r="K1135" i="1"/>
  <c r="K1135" i="17" s="1"/>
  <c r="CC1135" i="17" s="1"/>
  <c r="L1134" i="1"/>
  <c r="L1134" i="17" s="1"/>
  <c r="CD1134" i="17" s="1"/>
  <c r="AT1127" i="1"/>
  <c r="AT1119" i="1"/>
  <c r="AN1129" i="1"/>
  <c r="AQ1123" i="1"/>
  <c r="AU1127" i="1"/>
  <c r="AU1119" i="1"/>
  <c r="BG1124" i="1"/>
  <c r="AS1129" i="1"/>
  <c r="AS1121" i="1"/>
  <c r="F1139" i="1"/>
  <c r="F1139" i="17" s="1"/>
  <c r="G1136" i="1"/>
  <c r="G1136" i="17" s="1"/>
  <c r="H1141" i="1"/>
  <c r="H1141" i="17" s="1"/>
  <c r="H1133" i="1"/>
  <c r="H1133" i="17" s="1"/>
  <c r="N1138" i="1"/>
  <c r="N1138" i="17" s="1"/>
  <c r="N1130" i="1"/>
  <c r="N1130" i="17" s="1"/>
  <c r="P1140" i="1"/>
  <c r="P1140" i="17" s="1"/>
  <c r="P1132" i="1"/>
  <c r="P1132" i="17" s="1"/>
  <c r="K1134" i="1"/>
  <c r="K1134" i="17" s="1"/>
  <c r="CC1134" i="17" s="1"/>
  <c r="J1139" i="1"/>
  <c r="J1139" i="17" s="1"/>
  <c r="J1131" i="1"/>
  <c r="M1136" i="1"/>
  <c r="L1141" i="1"/>
  <c r="L1141" i="17" s="1"/>
  <c r="L1133" i="1"/>
  <c r="L1133" i="17" s="1"/>
  <c r="CD1133" i="17" s="1"/>
  <c r="P1139" i="1"/>
  <c r="P1131" i="1"/>
  <c r="P1131" i="17" s="1"/>
  <c r="I1136" i="1"/>
  <c r="I1136" i="17" s="1"/>
  <c r="CA1136" i="17" s="1"/>
  <c r="K1141" i="1"/>
  <c r="K1133" i="1"/>
  <c r="K1133" i="17" s="1"/>
  <c r="CC1133" i="17" s="1"/>
  <c r="J1138" i="1"/>
  <c r="J1130" i="1"/>
  <c r="J1130" i="17" s="1"/>
  <c r="CB1130" i="17" s="1"/>
  <c r="M1135" i="1"/>
  <c r="M1135" i="17" s="1"/>
  <c r="L1140" i="1"/>
  <c r="L1140" i="17" s="1"/>
  <c r="L1132" i="1"/>
  <c r="L1132" i="17" s="1"/>
  <c r="CD1132" i="17" s="1"/>
  <c r="AS1127" i="1"/>
  <c r="AM1129" i="1"/>
  <c r="AM1121" i="1"/>
  <c r="BL1123" i="1"/>
  <c r="H1139" i="1"/>
  <c r="N1136" i="1"/>
  <c r="P1138" i="1"/>
  <c r="P1138" i="17" s="1"/>
  <c r="P1130" i="1"/>
  <c r="P1130" i="17" s="1"/>
  <c r="K1140" i="1"/>
  <c r="K1140" i="17" s="1"/>
  <c r="K1132" i="1"/>
  <c r="K1132" i="17" s="1"/>
  <c r="CC1132" i="17" s="1"/>
  <c r="M1134" i="1"/>
  <c r="M1134" i="17" s="1"/>
  <c r="L1139" i="1"/>
  <c r="L1139" i="17" s="1"/>
  <c r="L1131" i="1"/>
  <c r="L1131" i="17" s="1"/>
  <c r="CD1131" i="17" s="1"/>
  <c r="K1139" i="1"/>
  <c r="K1139" i="17" s="1"/>
  <c r="K1131" i="1"/>
  <c r="K1131" i="17" s="1"/>
  <c r="CC1131" i="17" s="1"/>
  <c r="M1141" i="1"/>
  <c r="M1141" i="17" s="1"/>
  <c r="L1138" i="1"/>
  <c r="L1138" i="17" s="1"/>
  <c r="AJ1127" i="1"/>
  <c r="BN1127" i="1"/>
  <c r="AZ1129" i="1"/>
  <c r="AR1127" i="1"/>
  <c r="AL1129" i="1"/>
  <c r="AQ1127" i="1"/>
  <c r="AM1127" i="1"/>
  <c r="BL1129" i="1"/>
  <c r="K1138" i="1"/>
  <c r="K1138" i="17" s="1"/>
  <c r="AZ919" i="1"/>
  <c r="S926" i="1"/>
  <c r="S934" i="1"/>
  <c r="S927" i="1"/>
  <c r="S935" i="1"/>
  <c r="S928" i="1"/>
  <c r="S936" i="1"/>
  <c r="S929" i="1"/>
  <c r="S937" i="1"/>
  <c r="S932" i="1"/>
  <c r="AA928" i="1"/>
  <c r="AA936" i="1"/>
  <c r="AA929" i="1"/>
  <c r="AA937" i="1"/>
  <c r="AA930" i="1"/>
  <c r="AA931" i="1"/>
  <c r="AA926" i="1"/>
  <c r="AA934" i="1"/>
  <c r="BB933" i="1"/>
  <c r="AW933" i="1"/>
  <c r="AK934" i="1"/>
  <c r="L920" i="1"/>
  <c r="P925" i="1"/>
  <c r="P917" i="1"/>
  <c r="M922" i="1"/>
  <c r="M914" i="1"/>
  <c r="N919" i="1"/>
  <c r="O924" i="1"/>
  <c r="K918" i="1"/>
  <c r="E923" i="1"/>
  <c r="E915" i="1"/>
  <c r="F920" i="1"/>
  <c r="G925" i="1"/>
  <c r="G917" i="1"/>
  <c r="H922" i="1"/>
  <c r="H914" i="1"/>
  <c r="I919" i="1"/>
  <c r="R924" i="1"/>
  <c r="Y918" i="1"/>
  <c r="Z923" i="1"/>
  <c r="Z915" i="1"/>
  <c r="Q920" i="1"/>
  <c r="AA925" i="1"/>
  <c r="AA917" i="1"/>
  <c r="AD922" i="1"/>
  <c r="AD914" i="1"/>
  <c r="AI919" i="1"/>
  <c r="AF924" i="1"/>
  <c r="X918" i="1"/>
  <c r="AE923" i="1"/>
  <c r="AE915" i="1"/>
  <c r="AG920" i="1"/>
  <c r="AK925" i="1"/>
  <c r="AK917" i="1"/>
  <c r="AJ922" i="1"/>
  <c r="AJ914" i="1"/>
  <c r="AL919" i="1"/>
  <c r="AM924" i="1"/>
  <c r="S918" i="1"/>
  <c r="U923" i="1"/>
  <c r="U915" i="1"/>
  <c r="AC920" i="1"/>
  <c r="AH925" i="1"/>
  <c r="AH917" i="1"/>
  <c r="W922" i="1"/>
  <c r="W914" i="1"/>
  <c r="V919" i="1"/>
  <c r="AV924" i="1"/>
  <c r="AP918" i="1"/>
  <c r="BA923" i="1"/>
  <c r="BA915" i="1"/>
  <c r="AY920" i="1"/>
  <c r="AO925" i="1"/>
  <c r="AO917" i="1"/>
  <c r="BB922" i="1"/>
  <c r="BB914" i="1"/>
  <c r="AX919" i="1"/>
  <c r="AS918" i="1"/>
  <c r="AW923" i="1"/>
  <c r="AW915" i="1"/>
  <c r="BJ920" i="1"/>
  <c r="BO923" i="1"/>
  <c r="AR924" i="1"/>
  <c r="AI935" i="1"/>
  <c r="Q934" i="1"/>
  <c r="U926" i="1"/>
  <c r="U934" i="1"/>
  <c r="U927" i="1"/>
  <c r="U935" i="1"/>
  <c r="U928" i="1"/>
  <c r="U936" i="1"/>
  <c r="U929" i="1"/>
  <c r="U937" i="1"/>
  <c r="U932" i="1"/>
  <c r="AH933" i="1"/>
  <c r="BB927" i="1"/>
  <c r="BB935" i="1"/>
  <c r="BB929" i="1"/>
  <c r="BB930" i="1"/>
  <c r="BB931" i="1"/>
  <c r="BB932" i="1"/>
  <c r="BB926" i="1"/>
  <c r="BB936" i="1"/>
  <c r="Q918" i="1"/>
  <c r="AA923" i="1"/>
  <c r="AA915" i="1"/>
  <c r="AD920" i="1"/>
  <c r="AI925" i="1"/>
  <c r="AI917" i="1"/>
  <c r="AG918" i="1"/>
  <c r="AK923" i="1"/>
  <c r="AK915" i="1"/>
  <c r="AJ920" i="1"/>
  <c r="AL925" i="1"/>
  <c r="AL917" i="1"/>
  <c r="AC918" i="1"/>
  <c r="AH923" i="1"/>
  <c r="AH915" i="1"/>
  <c r="W920" i="1"/>
  <c r="V925" i="1"/>
  <c r="V917" i="1"/>
  <c r="AY918" i="1"/>
  <c r="AO923" i="1"/>
  <c r="AO915" i="1"/>
  <c r="BB920" i="1"/>
  <c r="AX925" i="1"/>
  <c r="AX917" i="1"/>
  <c r="BJ918" i="1"/>
  <c r="BG918" i="1"/>
  <c r="BG919" i="1"/>
  <c r="BG915" i="1"/>
  <c r="BG923" i="1"/>
  <c r="BL915" i="1"/>
  <c r="BL923" i="1"/>
  <c r="BL916" i="1"/>
  <c r="BL924" i="1"/>
  <c r="BL920" i="1"/>
  <c r="BO920" i="1"/>
  <c r="AR921" i="1"/>
  <c r="BC921" i="1"/>
  <c r="H929" i="1"/>
  <c r="H937" i="1"/>
  <c r="H930" i="1"/>
  <c r="H931" i="1"/>
  <c r="H932" i="1"/>
  <c r="H927" i="1"/>
  <c r="H935" i="1"/>
  <c r="L934" i="1"/>
  <c r="M926" i="1"/>
  <c r="M934" i="1"/>
  <c r="M927" i="1"/>
  <c r="M935" i="1"/>
  <c r="M928" i="1"/>
  <c r="M936" i="1"/>
  <c r="M929" i="1"/>
  <c r="M937" i="1"/>
  <c r="M932" i="1"/>
  <c r="AI932" i="1"/>
  <c r="Q928" i="1"/>
  <c r="AD928" i="1"/>
  <c r="AD936" i="1"/>
  <c r="AD929" i="1"/>
  <c r="AD937" i="1"/>
  <c r="AD930" i="1"/>
  <c r="AD931" i="1"/>
  <c r="AD926" i="1"/>
  <c r="AD934" i="1"/>
  <c r="AM930" i="1"/>
  <c r="AM931" i="1"/>
  <c r="AM929" i="1"/>
  <c r="AM932" i="1"/>
  <c r="AM933" i="1"/>
  <c r="AM934" i="1"/>
  <c r="AM927" i="1"/>
  <c r="AM937" i="1"/>
  <c r="BI940" i="1"/>
  <c r="BI948" i="1"/>
  <c r="BI942" i="1"/>
  <c r="BI943" i="1"/>
  <c r="BI944" i="1"/>
  <c r="BI945" i="1"/>
  <c r="BI946" i="1"/>
  <c r="BI947" i="1"/>
  <c r="BI939" i="1"/>
  <c r="BI949" i="1"/>
  <c r="BI938" i="1"/>
  <c r="BJ919" i="1"/>
  <c r="AW929" i="1"/>
  <c r="AW937" i="1"/>
  <c r="AW930" i="1"/>
  <c r="AW926" i="1"/>
  <c r="AW936" i="1"/>
  <c r="AW927" i="1"/>
  <c r="AW928" i="1"/>
  <c r="AW931" i="1"/>
  <c r="AW934" i="1"/>
  <c r="AK929" i="1"/>
  <c r="AK937" i="1"/>
  <c r="AK930" i="1"/>
  <c r="AK928" i="1"/>
  <c r="AK931" i="1"/>
  <c r="AK932" i="1"/>
  <c r="AK933" i="1"/>
  <c r="AK926" i="1"/>
  <c r="AK936" i="1"/>
  <c r="L918" i="1"/>
  <c r="P923" i="1"/>
  <c r="P915" i="1"/>
  <c r="M920" i="1"/>
  <c r="N925" i="1"/>
  <c r="N917" i="1"/>
  <c r="K924" i="1"/>
  <c r="K916" i="1"/>
  <c r="F918" i="1"/>
  <c r="G923" i="1"/>
  <c r="G915" i="1"/>
  <c r="H920" i="1"/>
  <c r="I925" i="1"/>
  <c r="I917" i="1"/>
  <c r="Y924" i="1"/>
  <c r="Y916" i="1"/>
  <c r="Z921" i="1"/>
  <c r="L925" i="1"/>
  <c r="L917" i="1"/>
  <c r="P922" i="1"/>
  <c r="P914" i="1"/>
  <c r="M919" i="1"/>
  <c r="N924" i="1"/>
  <c r="N916" i="1"/>
  <c r="K923" i="1"/>
  <c r="E920" i="1"/>
  <c r="F925" i="1"/>
  <c r="F917" i="1"/>
  <c r="G922" i="1"/>
  <c r="G914" i="1"/>
  <c r="H919" i="1"/>
  <c r="I924" i="1"/>
  <c r="I916" i="1"/>
  <c r="Y923" i="1"/>
  <c r="Z920" i="1"/>
  <c r="Q925" i="1"/>
  <c r="Q917" i="1"/>
  <c r="AA922" i="1"/>
  <c r="AA914" i="1"/>
  <c r="AD919" i="1"/>
  <c r="AI924" i="1"/>
  <c r="AI916" i="1"/>
  <c r="X923" i="1"/>
  <c r="AE920" i="1"/>
  <c r="AG925" i="1"/>
  <c r="AG917" i="1"/>
  <c r="AK922" i="1"/>
  <c r="AK914" i="1"/>
  <c r="AJ919" i="1"/>
  <c r="AL924" i="1"/>
  <c r="AL916" i="1"/>
  <c r="S923" i="1"/>
  <c r="U920" i="1"/>
  <c r="AC925" i="1"/>
  <c r="AC917" i="1"/>
  <c r="AH922" i="1"/>
  <c r="AH914" i="1"/>
  <c r="W919" i="1"/>
  <c r="V924" i="1"/>
  <c r="V916" i="1"/>
  <c r="AP923" i="1"/>
  <c r="BA920" i="1"/>
  <c r="AY925" i="1"/>
  <c r="AY917" i="1"/>
  <c r="AO922" i="1"/>
  <c r="AO914" i="1"/>
  <c r="BB919" i="1"/>
  <c r="AX924" i="1"/>
  <c r="AX916" i="1"/>
  <c r="AS923" i="1"/>
  <c r="AW920" i="1"/>
  <c r="BJ925" i="1"/>
  <c r="BJ917" i="1"/>
  <c r="BG924" i="1"/>
  <c r="BL925" i="1"/>
  <c r="BO919" i="1"/>
  <c r="K933" i="1"/>
  <c r="L933" i="1"/>
  <c r="AH929" i="1"/>
  <c r="AH937" i="1"/>
  <c r="AH930" i="1"/>
  <c r="AH931" i="1"/>
  <c r="AH932" i="1"/>
  <c r="AH927" i="1"/>
  <c r="AH935" i="1"/>
  <c r="AA935" i="1"/>
  <c r="BF938" i="1"/>
  <c r="BF946" i="1"/>
  <c r="BF939" i="1"/>
  <c r="BF947" i="1"/>
  <c r="BF940" i="1"/>
  <c r="BF948" i="1"/>
  <c r="BF941" i="1"/>
  <c r="BF949" i="1"/>
  <c r="BF944" i="1"/>
  <c r="BF945" i="1"/>
  <c r="BF942" i="1"/>
  <c r="Q921" i="1"/>
  <c r="AG921" i="1"/>
  <c r="AC919" i="1"/>
  <c r="W921" i="1"/>
  <c r="AY919" i="1"/>
  <c r="L924" i="1"/>
  <c r="L916" i="1"/>
  <c r="P921" i="1"/>
  <c r="M918" i="1"/>
  <c r="H918" i="1"/>
  <c r="I923" i="1"/>
  <c r="I915" i="1"/>
  <c r="Q924" i="1"/>
  <c r="Q916" i="1"/>
  <c r="AA921" i="1"/>
  <c r="AD918" i="1"/>
  <c r="AI923" i="1"/>
  <c r="AG916" i="1"/>
  <c r="AJ918" i="1"/>
  <c r="AL923" i="1"/>
  <c r="AL915" i="1"/>
  <c r="AC924" i="1"/>
  <c r="AC916" i="1"/>
  <c r="W918" i="1"/>
  <c r="V923" i="1"/>
  <c r="V915" i="1"/>
  <c r="AY924" i="1"/>
  <c r="AY916" i="1"/>
  <c r="BB918" i="1"/>
  <c r="AX923" i="1"/>
  <c r="AX915" i="1"/>
  <c r="BJ924" i="1"/>
  <c r="BJ916" i="1"/>
  <c r="BO916" i="1"/>
  <c r="AI928" i="1"/>
  <c r="AI936" i="1"/>
  <c r="AI929" i="1"/>
  <c r="AI937" i="1"/>
  <c r="AI930" i="1"/>
  <c r="AI931" i="1"/>
  <c r="AI926" i="1"/>
  <c r="AI934" i="1"/>
  <c r="Q929" i="1"/>
  <c r="Q937" i="1"/>
  <c r="Q930" i="1"/>
  <c r="Q931" i="1"/>
  <c r="Q932" i="1"/>
  <c r="Q927" i="1"/>
  <c r="Q935" i="1"/>
  <c r="S933" i="1"/>
  <c r="AA933" i="1"/>
  <c r="L921" i="1"/>
  <c r="AC921" i="1"/>
  <c r="AY921" i="1"/>
  <c r="L919" i="1"/>
  <c r="M921" i="1"/>
  <c r="H921" i="1"/>
  <c r="Q919" i="1"/>
  <c r="AG919" i="1"/>
  <c r="AJ921" i="1"/>
  <c r="BB921" i="1"/>
  <c r="N923" i="1"/>
  <c r="N915" i="1"/>
  <c r="F924" i="1"/>
  <c r="F916" i="1"/>
  <c r="G921" i="1"/>
  <c r="AI915" i="1"/>
  <c r="AG924" i="1"/>
  <c r="L923" i="1"/>
  <c r="L915" i="1"/>
  <c r="M925" i="1"/>
  <c r="M917" i="1"/>
  <c r="N922" i="1"/>
  <c r="F923" i="1"/>
  <c r="F915" i="1"/>
  <c r="H925" i="1"/>
  <c r="H917" i="1"/>
  <c r="I922" i="1"/>
  <c r="Q923" i="1"/>
  <c r="Q915" i="1"/>
  <c r="AD925" i="1"/>
  <c r="AD917" i="1"/>
  <c r="AI922" i="1"/>
  <c r="AG923" i="1"/>
  <c r="AG915" i="1"/>
  <c r="AJ925" i="1"/>
  <c r="AJ917" i="1"/>
  <c r="AL922" i="1"/>
  <c r="AC923" i="1"/>
  <c r="AC915" i="1"/>
  <c r="W925" i="1"/>
  <c r="W917" i="1"/>
  <c r="V922" i="1"/>
  <c r="AY923" i="1"/>
  <c r="AY915" i="1"/>
  <c r="BB925" i="1"/>
  <c r="BB917" i="1"/>
  <c r="AX922" i="1"/>
  <c r="BJ923" i="1"/>
  <c r="BJ915" i="1"/>
  <c r="BG921" i="1"/>
  <c r="BL921" i="1"/>
  <c r="AR917" i="1"/>
  <c r="AR925" i="1"/>
  <c r="AR918" i="1"/>
  <c r="AR919" i="1"/>
  <c r="AR920" i="1"/>
  <c r="AR915" i="1"/>
  <c r="AR923" i="1"/>
  <c r="BC916" i="1"/>
  <c r="BC924" i="1"/>
  <c r="BC917" i="1"/>
  <c r="BC925" i="1"/>
  <c r="BC918" i="1"/>
  <c r="BC919" i="1"/>
  <c r="BC914" i="1"/>
  <c r="BC922" i="1"/>
  <c r="H936" i="1"/>
  <c r="O928" i="1"/>
  <c r="O936" i="1"/>
  <c r="O929" i="1"/>
  <c r="O937" i="1"/>
  <c r="O930" i="1"/>
  <c r="O931" i="1"/>
  <c r="O926" i="1"/>
  <c r="O934" i="1"/>
  <c r="U933" i="1"/>
  <c r="S931" i="1"/>
  <c r="AA932" i="1"/>
  <c r="BB937" i="1"/>
  <c r="BK928" i="1"/>
  <c r="BK936" i="1"/>
  <c r="BK929" i="1"/>
  <c r="BK937" i="1"/>
  <c r="BK930" i="1"/>
  <c r="BK931" i="1"/>
  <c r="BK932" i="1"/>
  <c r="BK933" i="1"/>
  <c r="BK934" i="1"/>
  <c r="BK935" i="1"/>
  <c r="BK926" i="1"/>
  <c r="BM929" i="1"/>
  <c r="BM937" i="1"/>
  <c r="BM930" i="1"/>
  <c r="BM931" i="1"/>
  <c r="BM928" i="1"/>
  <c r="BM932" i="1"/>
  <c r="BM933" i="1"/>
  <c r="BM934" i="1"/>
  <c r="BM935" i="1"/>
  <c r="BM926" i="1"/>
  <c r="F921" i="1"/>
  <c r="F919" i="1"/>
  <c r="AZ914" i="1"/>
  <c r="AZ922" i="1"/>
  <c r="AZ915" i="1"/>
  <c r="AZ923" i="1"/>
  <c r="AZ916" i="1"/>
  <c r="AZ924" i="1"/>
  <c r="AZ917" i="1"/>
  <c r="AZ925" i="1"/>
  <c r="AZ920" i="1"/>
  <c r="L922" i="1"/>
  <c r="M924" i="1"/>
  <c r="F922" i="1"/>
  <c r="H924" i="1"/>
  <c r="Q922" i="1"/>
  <c r="AD924" i="1"/>
  <c r="AG922" i="1"/>
  <c r="AJ924" i="1"/>
  <c r="AC922" i="1"/>
  <c r="W924" i="1"/>
  <c r="AY922" i="1"/>
  <c r="BB924" i="1"/>
  <c r="BJ922" i="1"/>
  <c r="BO917" i="1"/>
  <c r="BO925" i="1"/>
  <c r="BO918" i="1"/>
  <c r="BO914" i="1"/>
  <c r="BO922" i="1"/>
  <c r="AZ921" i="1"/>
  <c r="K926" i="1"/>
  <c r="K934" i="1"/>
  <c r="K927" i="1"/>
  <c r="K935" i="1"/>
  <c r="K928" i="1"/>
  <c r="K936" i="1"/>
  <c r="K929" i="1"/>
  <c r="K937" i="1"/>
  <c r="K932" i="1"/>
  <c r="L929" i="1"/>
  <c r="L937" i="1"/>
  <c r="L930" i="1"/>
  <c r="L931" i="1"/>
  <c r="L932" i="1"/>
  <c r="L927" i="1"/>
  <c r="L935" i="1"/>
  <c r="S930" i="1"/>
  <c r="AA927" i="1"/>
  <c r="BB934" i="1"/>
  <c r="AW935" i="1"/>
  <c r="AK935" i="1"/>
  <c r="AU918" i="1"/>
  <c r="BD919" i="1"/>
  <c r="BE924" i="1"/>
  <c r="BE916" i="1"/>
  <c r="BI918" i="1"/>
  <c r="AQ925" i="1"/>
  <c r="AQ917" i="1"/>
  <c r="BM919" i="1"/>
  <c r="BP924" i="1"/>
  <c r="BP916" i="1"/>
  <c r="F930" i="1"/>
  <c r="G937" i="1"/>
  <c r="G929" i="1"/>
  <c r="N936" i="1"/>
  <c r="N928" i="1"/>
  <c r="P930" i="1"/>
  <c r="W936" i="1"/>
  <c r="W928" i="1"/>
  <c r="Z930" i="1"/>
  <c r="R936" i="1"/>
  <c r="R928" i="1"/>
  <c r="T930" i="1"/>
  <c r="AE937" i="1"/>
  <c r="AB931" i="1"/>
  <c r="BC936" i="1"/>
  <c r="BC928" i="1"/>
  <c r="AO930" i="1"/>
  <c r="BA932" i="1"/>
  <c r="AP926" i="1"/>
  <c r="AP934" i="1"/>
  <c r="AP927" i="1"/>
  <c r="AP935" i="1"/>
  <c r="AR931" i="1"/>
  <c r="AT930" i="1"/>
  <c r="BG933" i="1"/>
  <c r="BH929" i="1"/>
  <c r="BI932" i="1"/>
  <c r="N938" i="1"/>
  <c r="N946" i="1"/>
  <c r="N939" i="1"/>
  <c r="N947" i="1"/>
  <c r="N940" i="1"/>
  <c r="N948" i="1"/>
  <c r="N941" i="1"/>
  <c r="N949" i="1"/>
  <c r="E938" i="1"/>
  <c r="E946" i="1"/>
  <c r="E939" i="1"/>
  <c r="E947" i="1"/>
  <c r="E940" i="1"/>
  <c r="E948" i="1"/>
  <c r="E941" i="1"/>
  <c r="E949" i="1"/>
  <c r="E944" i="1"/>
  <c r="AF940" i="1"/>
  <c r="AF948" i="1"/>
  <c r="AF941" i="1"/>
  <c r="AF949" i="1"/>
  <c r="AF942" i="1"/>
  <c r="AF943" i="1"/>
  <c r="AF938" i="1"/>
  <c r="AF946" i="1"/>
  <c r="AI941" i="1"/>
  <c r="AI949" i="1"/>
  <c r="AI942" i="1"/>
  <c r="AI943" i="1"/>
  <c r="AI944" i="1"/>
  <c r="AI939" i="1"/>
  <c r="AI947" i="1"/>
  <c r="AK948" i="1"/>
  <c r="BD926" i="1"/>
  <c r="BD934" i="1"/>
  <c r="BD927" i="1"/>
  <c r="BD935" i="1"/>
  <c r="AZ927" i="1"/>
  <c r="AZ935" i="1"/>
  <c r="AZ928" i="1"/>
  <c r="AZ936" i="1"/>
  <c r="AZ929" i="1"/>
  <c r="AZ937" i="1"/>
  <c r="AZ930" i="1"/>
  <c r="G940" i="1"/>
  <c r="G948" i="1"/>
  <c r="G941" i="1"/>
  <c r="G949" i="1"/>
  <c r="G942" i="1"/>
  <c r="G943" i="1"/>
  <c r="G938" i="1"/>
  <c r="G946" i="1"/>
  <c r="AE941" i="1"/>
  <c r="AE949" i="1"/>
  <c r="AE942" i="1"/>
  <c r="AE943" i="1"/>
  <c r="AE944" i="1"/>
  <c r="AE939" i="1"/>
  <c r="AE947" i="1"/>
  <c r="AZ938" i="1"/>
  <c r="AZ946" i="1"/>
  <c r="AZ939" i="1"/>
  <c r="AZ948" i="1"/>
  <c r="AZ940" i="1"/>
  <c r="AZ949" i="1"/>
  <c r="AZ941" i="1"/>
  <c r="AZ942" i="1"/>
  <c r="AZ945" i="1"/>
  <c r="AT949" i="1"/>
  <c r="AU947" i="1"/>
  <c r="K965" i="1"/>
  <c r="K973" i="1"/>
  <c r="K966" i="1"/>
  <c r="K967" i="1"/>
  <c r="K968" i="1"/>
  <c r="K963" i="1"/>
  <c r="K971" i="1"/>
  <c r="K962" i="1"/>
  <c r="K969" i="1"/>
  <c r="K970" i="1"/>
  <c r="K964" i="1"/>
  <c r="K972" i="1"/>
  <c r="BF918" i="1"/>
  <c r="AQ922" i="1"/>
  <c r="AQ914" i="1"/>
  <c r="E930" i="1"/>
  <c r="F935" i="1"/>
  <c r="F927" i="1"/>
  <c r="P935" i="1"/>
  <c r="P927" i="1"/>
  <c r="X930" i="1"/>
  <c r="Z935" i="1"/>
  <c r="Z927" i="1"/>
  <c r="V930" i="1"/>
  <c r="T935" i="1"/>
  <c r="T927" i="1"/>
  <c r="AB936" i="1"/>
  <c r="AB928" i="1"/>
  <c r="AO935" i="1"/>
  <c r="AO927" i="1"/>
  <c r="BA937" i="1"/>
  <c r="BA928" i="1"/>
  <c r="AJ931" i="1"/>
  <c r="AJ932" i="1"/>
  <c r="BE927" i="1"/>
  <c r="BE935" i="1"/>
  <c r="BE928" i="1"/>
  <c r="BE936" i="1"/>
  <c r="BD936" i="1"/>
  <c r="AT937" i="1"/>
  <c r="AT927" i="1"/>
  <c r="BG930" i="1"/>
  <c r="BH936" i="1"/>
  <c r="BI929" i="1"/>
  <c r="AV937" i="1"/>
  <c r="AQ927" i="1"/>
  <c r="AQ935" i="1"/>
  <c r="AQ928" i="1"/>
  <c r="AQ936" i="1"/>
  <c r="AQ929" i="1"/>
  <c r="AQ937" i="1"/>
  <c r="H941" i="1"/>
  <c r="H949" i="1"/>
  <c r="H942" i="1"/>
  <c r="H943" i="1"/>
  <c r="H944" i="1"/>
  <c r="Y945" i="1"/>
  <c r="AI948" i="1"/>
  <c r="R945" i="1"/>
  <c r="AK940" i="1"/>
  <c r="AT947" i="1"/>
  <c r="AU945" i="1"/>
  <c r="BN941" i="1"/>
  <c r="BN949" i="1"/>
  <c r="BN943" i="1"/>
  <c r="BN944" i="1"/>
  <c r="BN940" i="1"/>
  <c r="BN942" i="1"/>
  <c r="BN945" i="1"/>
  <c r="BN946" i="1"/>
  <c r="BN938" i="1"/>
  <c r="AU922" i="1"/>
  <c r="BD923" i="1"/>
  <c r="BD915" i="1"/>
  <c r="BE920" i="1"/>
  <c r="BF925" i="1"/>
  <c r="BF917" i="1"/>
  <c r="BM923" i="1"/>
  <c r="BM915" i="1"/>
  <c r="BP920" i="1"/>
  <c r="E937" i="1"/>
  <c r="E929" i="1"/>
  <c r="F934" i="1"/>
  <c r="F926" i="1"/>
  <c r="J935" i="1"/>
  <c r="N932" i="1"/>
  <c r="I937" i="1"/>
  <c r="I929" i="1"/>
  <c r="P934" i="1"/>
  <c r="P926" i="1"/>
  <c r="Y935" i="1"/>
  <c r="W932" i="1"/>
  <c r="X937" i="1"/>
  <c r="X929" i="1"/>
  <c r="Z934" i="1"/>
  <c r="Z926" i="1"/>
  <c r="AF935" i="1"/>
  <c r="R932" i="1"/>
  <c r="V937" i="1"/>
  <c r="V929" i="1"/>
  <c r="T934" i="1"/>
  <c r="T926" i="1"/>
  <c r="AB935" i="1"/>
  <c r="AB927" i="1"/>
  <c r="AN937" i="1"/>
  <c r="AO934" i="1"/>
  <c r="BA936" i="1"/>
  <c r="BA927" i="1"/>
  <c r="AJ934" i="1"/>
  <c r="AR928" i="1"/>
  <c r="AR936" i="1"/>
  <c r="AR929" i="1"/>
  <c r="AR937" i="1"/>
  <c r="BE934" i="1"/>
  <c r="BD933" i="1"/>
  <c r="AT936" i="1"/>
  <c r="BG927" i="1"/>
  <c r="BH930" i="1"/>
  <c r="BH931" i="1"/>
  <c r="AV930" i="1"/>
  <c r="AV931" i="1"/>
  <c r="AV932" i="1"/>
  <c r="N945" i="1"/>
  <c r="K940" i="1"/>
  <c r="K948" i="1"/>
  <c r="K941" i="1"/>
  <c r="K949" i="1"/>
  <c r="K942" i="1"/>
  <c r="K943" i="1"/>
  <c r="M941" i="1"/>
  <c r="M949" i="1"/>
  <c r="M942" i="1"/>
  <c r="M943" i="1"/>
  <c r="M944" i="1"/>
  <c r="M939" i="1"/>
  <c r="M947" i="1"/>
  <c r="Y943" i="1"/>
  <c r="AF947" i="1"/>
  <c r="AI946" i="1"/>
  <c r="AJ938" i="1"/>
  <c r="AJ946" i="1"/>
  <c r="AJ939" i="1"/>
  <c r="AJ947" i="1"/>
  <c r="AJ940" i="1"/>
  <c r="AJ948" i="1"/>
  <c r="AJ941" i="1"/>
  <c r="AJ949" i="1"/>
  <c r="AJ944" i="1"/>
  <c r="BD922" i="1"/>
  <c r="BE919" i="1"/>
  <c r="BF924" i="1"/>
  <c r="BF916" i="1"/>
  <c r="AQ920" i="1"/>
  <c r="BM922" i="1"/>
  <c r="BP919" i="1"/>
  <c r="N931" i="1"/>
  <c r="W931" i="1"/>
  <c r="AB934" i="1"/>
  <c r="BA935" i="1"/>
  <c r="BA926" i="1"/>
  <c r="BD932" i="1"/>
  <c r="AT931" i="1"/>
  <c r="AT932" i="1"/>
  <c r="BI927" i="1"/>
  <c r="BI935" i="1"/>
  <c r="BI928" i="1"/>
  <c r="BI936" i="1"/>
  <c r="AZ934" i="1"/>
  <c r="AE948" i="1"/>
  <c r="AK941" i="1"/>
  <c r="AK949" i="1"/>
  <c r="AK942" i="1"/>
  <c r="AK943" i="1"/>
  <c r="AK944" i="1"/>
  <c r="AK939" i="1"/>
  <c r="AK947" i="1"/>
  <c r="AT938" i="1"/>
  <c r="AT946" i="1"/>
  <c r="AT940" i="1"/>
  <c r="AT948" i="1"/>
  <c r="AT942" i="1"/>
  <c r="AT943" i="1"/>
  <c r="AT944" i="1"/>
  <c r="AT945" i="1"/>
  <c r="AT939" i="1"/>
  <c r="AU940" i="1"/>
  <c r="AU948" i="1"/>
  <c r="AU942" i="1"/>
  <c r="AU938" i="1"/>
  <c r="AU949" i="1"/>
  <c r="AU939" i="1"/>
  <c r="AU941" i="1"/>
  <c r="AU943" i="1"/>
  <c r="AU946" i="1"/>
  <c r="BF955" i="1"/>
  <c r="BF956" i="1"/>
  <c r="BF950" i="1"/>
  <c r="BF958" i="1"/>
  <c r="BF953" i="1"/>
  <c r="BF961" i="1"/>
  <c r="BF954" i="1"/>
  <c r="BF959" i="1"/>
  <c r="BF960" i="1"/>
  <c r="BF957" i="1"/>
  <c r="BF951" i="1"/>
  <c r="BF952" i="1"/>
  <c r="BF923" i="1"/>
  <c r="E935" i="1"/>
  <c r="I935" i="1"/>
  <c r="X935" i="1"/>
  <c r="V935" i="1"/>
  <c r="BD931" i="1"/>
  <c r="AT934" i="1"/>
  <c r="BG928" i="1"/>
  <c r="BG936" i="1"/>
  <c r="BG929" i="1"/>
  <c r="BG937" i="1"/>
  <c r="BI934" i="1"/>
  <c r="AZ933" i="1"/>
  <c r="G947" i="1"/>
  <c r="AE946" i="1"/>
  <c r="Y938" i="1"/>
  <c r="Y946" i="1"/>
  <c r="Y939" i="1"/>
  <c r="Y947" i="1"/>
  <c r="Y940" i="1"/>
  <c r="Y948" i="1"/>
  <c r="Y941" i="1"/>
  <c r="Y949" i="1"/>
  <c r="Y944" i="1"/>
  <c r="AF944" i="1"/>
  <c r="R940" i="1"/>
  <c r="R948" i="1"/>
  <c r="R941" i="1"/>
  <c r="R949" i="1"/>
  <c r="R942" i="1"/>
  <c r="R943" i="1"/>
  <c r="R938" i="1"/>
  <c r="R946" i="1"/>
  <c r="AM950" i="1"/>
  <c r="AM958" i="1"/>
  <c r="AM951" i="1"/>
  <c r="AM959" i="1"/>
  <c r="AM953" i="1"/>
  <c r="AM961" i="1"/>
  <c r="AM956" i="1"/>
  <c r="AM954" i="1"/>
  <c r="AM957" i="1"/>
  <c r="AM960" i="1"/>
  <c r="AM955" i="1"/>
  <c r="U953" i="1"/>
  <c r="U961" i="1"/>
  <c r="U955" i="1"/>
  <c r="U956" i="1"/>
  <c r="AE954" i="1"/>
  <c r="AE956" i="1"/>
  <c r="AE958" i="1"/>
  <c r="AE950" i="1"/>
  <c r="AE960" i="1"/>
  <c r="AE951" i="1"/>
  <c r="AE961" i="1"/>
  <c r="V951" i="1"/>
  <c r="V959" i="1"/>
  <c r="V952" i="1"/>
  <c r="V960" i="1"/>
  <c r="V954" i="1"/>
  <c r="V950" i="1"/>
  <c r="V955" i="1"/>
  <c r="V956" i="1"/>
  <c r="AK955" i="1"/>
  <c r="AK956" i="1"/>
  <c r="AK950" i="1"/>
  <c r="AK958" i="1"/>
  <c r="AK953" i="1"/>
  <c r="AK961" i="1"/>
  <c r="AK951" i="1"/>
  <c r="AK954" i="1"/>
  <c r="AK957" i="1"/>
  <c r="BI955" i="1"/>
  <c r="BI956" i="1"/>
  <c r="BI950" i="1"/>
  <c r="BI958" i="1"/>
  <c r="BI953" i="1"/>
  <c r="BI961" i="1"/>
  <c r="BI952" i="1"/>
  <c r="BI957" i="1"/>
  <c r="BI959" i="1"/>
  <c r="AY953" i="1"/>
  <c r="AY961" i="1"/>
  <c r="AY954" i="1"/>
  <c r="AY956" i="1"/>
  <c r="AY951" i="1"/>
  <c r="AY959" i="1"/>
  <c r="AY957" i="1"/>
  <c r="AY960" i="1"/>
  <c r="BG941" i="1"/>
  <c r="BG949" i="1"/>
  <c r="BG943" i="1"/>
  <c r="AM939" i="1"/>
  <c r="AM947" i="1"/>
  <c r="AM941" i="1"/>
  <c r="AM949" i="1"/>
  <c r="AM942" i="1"/>
  <c r="BA944" i="1"/>
  <c r="BA938" i="1"/>
  <c r="BA946" i="1"/>
  <c r="BA939" i="1"/>
  <c r="BA947" i="1"/>
  <c r="BE938" i="1"/>
  <c r="BE946" i="1"/>
  <c r="BE940" i="1"/>
  <c r="BE948" i="1"/>
  <c r="BE941" i="1"/>
  <c r="BE949" i="1"/>
  <c r="BD945" i="1"/>
  <c r="I952" i="1"/>
  <c r="I960" i="1"/>
  <c r="I954" i="1"/>
  <c r="I955" i="1"/>
  <c r="N958" i="1"/>
  <c r="P960" i="1"/>
  <c r="U959" i="1"/>
  <c r="AC959" i="1"/>
  <c r="X961" i="1"/>
  <c r="Y959" i="1"/>
  <c r="AW953" i="1"/>
  <c r="AW961" i="1"/>
  <c r="AW954" i="1"/>
  <c r="AW956" i="1"/>
  <c r="AW951" i="1"/>
  <c r="AW959" i="1"/>
  <c r="AW957" i="1"/>
  <c r="AW960" i="1"/>
  <c r="I964" i="1"/>
  <c r="I972" i="1"/>
  <c r="I965" i="1"/>
  <c r="I973" i="1"/>
  <c r="I966" i="1"/>
  <c r="I967" i="1"/>
  <c r="I962" i="1"/>
  <c r="I970" i="1"/>
  <c r="I968" i="1"/>
  <c r="I971" i="1"/>
  <c r="AX934" i="1"/>
  <c r="AS934" i="1"/>
  <c r="AY935" i="1"/>
  <c r="AY927" i="1"/>
  <c r="BN936" i="1"/>
  <c r="BN928" i="1"/>
  <c r="BP935" i="1"/>
  <c r="BP927" i="1"/>
  <c r="O948" i="1"/>
  <c r="O940" i="1"/>
  <c r="J942" i="1"/>
  <c r="L947" i="1"/>
  <c r="L939" i="1"/>
  <c r="AC948" i="1"/>
  <c r="AC940" i="1"/>
  <c r="V942" i="1"/>
  <c r="X947" i="1"/>
  <c r="X939" i="1"/>
  <c r="S948" i="1"/>
  <c r="S940" i="1"/>
  <c r="AH942" i="1"/>
  <c r="Q947" i="1"/>
  <c r="Q939" i="1"/>
  <c r="U948" i="1"/>
  <c r="U940" i="1"/>
  <c r="Z942" i="1"/>
  <c r="AA947" i="1"/>
  <c r="AA939" i="1"/>
  <c r="AQ941" i="1"/>
  <c r="BP939" i="1"/>
  <c r="AY942" i="1"/>
  <c r="AY944" i="1"/>
  <c r="BB941" i="1"/>
  <c r="BG944" i="1"/>
  <c r="BK940" i="1"/>
  <c r="BC941" i="1"/>
  <c r="BM940" i="1"/>
  <c r="AO942" i="1"/>
  <c r="AM945" i="1"/>
  <c r="BA945" i="1"/>
  <c r="BE945" i="1"/>
  <c r="K951" i="1"/>
  <c r="K959" i="1"/>
  <c r="K953" i="1"/>
  <c r="K961" i="1"/>
  <c r="K954" i="1"/>
  <c r="O956" i="1"/>
  <c r="O950" i="1"/>
  <c r="O958" i="1"/>
  <c r="O951" i="1"/>
  <c r="O959" i="1"/>
  <c r="E950" i="1"/>
  <c r="E958" i="1"/>
  <c r="E952" i="1"/>
  <c r="E960" i="1"/>
  <c r="E953" i="1"/>
  <c r="E961" i="1"/>
  <c r="I957" i="1"/>
  <c r="N955" i="1"/>
  <c r="P954" i="1"/>
  <c r="U954" i="1"/>
  <c r="AC955" i="1"/>
  <c r="AE957" i="1"/>
  <c r="X957" i="1"/>
  <c r="V961" i="1"/>
  <c r="AZ950" i="1"/>
  <c r="AZ958" i="1"/>
  <c r="AZ951" i="1"/>
  <c r="AZ959" i="1"/>
  <c r="AZ953" i="1"/>
  <c r="AZ961" i="1"/>
  <c r="AZ956" i="1"/>
  <c r="AZ954" i="1"/>
  <c r="AZ957" i="1"/>
  <c r="AZ960" i="1"/>
  <c r="AT952" i="1"/>
  <c r="AT960" i="1"/>
  <c r="AT953" i="1"/>
  <c r="AT961" i="1"/>
  <c r="AT955" i="1"/>
  <c r="AT950" i="1"/>
  <c r="AT958" i="1"/>
  <c r="AT951" i="1"/>
  <c r="AT954" i="1"/>
  <c r="BD954" i="1"/>
  <c r="AJ950" i="1"/>
  <c r="AJ958" i="1"/>
  <c r="AJ951" i="1"/>
  <c r="AJ959" i="1"/>
  <c r="AJ953" i="1"/>
  <c r="AJ961" i="1"/>
  <c r="AJ956" i="1"/>
  <c r="AJ955" i="1"/>
  <c r="AJ960" i="1"/>
  <c r="AY958" i="1"/>
  <c r="AY934" i="1"/>
  <c r="BN935" i="1"/>
  <c r="BN927" i="1"/>
  <c r="BP934" i="1"/>
  <c r="O947" i="1"/>
  <c r="O939" i="1"/>
  <c r="J949" i="1"/>
  <c r="J941" i="1"/>
  <c r="L946" i="1"/>
  <c r="AC947" i="1"/>
  <c r="AC939" i="1"/>
  <c r="V949" i="1"/>
  <c r="V941" i="1"/>
  <c r="X946" i="1"/>
  <c r="S947" i="1"/>
  <c r="S939" i="1"/>
  <c r="AH949" i="1"/>
  <c r="AH941" i="1"/>
  <c r="Q946" i="1"/>
  <c r="U947" i="1"/>
  <c r="U939" i="1"/>
  <c r="W944" i="1"/>
  <c r="Z949" i="1"/>
  <c r="Z941" i="1"/>
  <c r="AA946" i="1"/>
  <c r="AV945" i="1"/>
  <c r="AQ949" i="1"/>
  <c r="AQ939" i="1"/>
  <c r="BP949" i="1"/>
  <c r="AY946" i="1"/>
  <c r="AX939" i="1"/>
  <c r="AX947" i="1"/>
  <c r="AX941" i="1"/>
  <c r="AX949" i="1"/>
  <c r="BB940" i="1"/>
  <c r="BG942" i="1"/>
  <c r="BM939" i="1"/>
  <c r="AM944" i="1"/>
  <c r="BA943" i="1"/>
  <c r="BE944" i="1"/>
  <c r="K960" i="1"/>
  <c r="O961" i="1"/>
  <c r="H953" i="1"/>
  <c r="H961" i="1"/>
  <c r="H955" i="1"/>
  <c r="H956" i="1"/>
  <c r="I956" i="1"/>
  <c r="N952" i="1"/>
  <c r="P953" i="1"/>
  <c r="U952" i="1"/>
  <c r="AC954" i="1"/>
  <c r="AE955" i="1"/>
  <c r="X953" i="1"/>
  <c r="V958" i="1"/>
  <c r="S954" i="1"/>
  <c r="AW958" i="1"/>
  <c r="AK960" i="1"/>
  <c r="BG952" i="1"/>
  <c r="BG960" i="1"/>
  <c r="BG953" i="1"/>
  <c r="BG961" i="1"/>
  <c r="BG955" i="1"/>
  <c r="BG950" i="1"/>
  <c r="BG958" i="1"/>
  <c r="BG951" i="1"/>
  <c r="BG956" i="1"/>
  <c r="BG957" i="1"/>
  <c r="BI960" i="1"/>
  <c r="AY955" i="1"/>
  <c r="BN934" i="1"/>
  <c r="O946" i="1"/>
  <c r="J948" i="1"/>
  <c r="J940" i="1"/>
  <c r="AC946" i="1"/>
  <c r="V948" i="1"/>
  <c r="V940" i="1"/>
  <c r="S946" i="1"/>
  <c r="AH948" i="1"/>
  <c r="AH940" i="1"/>
  <c r="U946" i="1"/>
  <c r="Z948" i="1"/>
  <c r="Z940" i="1"/>
  <c r="AQ947" i="1"/>
  <c r="BP940" i="1"/>
  <c r="BP948" i="1"/>
  <c r="BP942" i="1"/>
  <c r="BB949" i="1"/>
  <c r="BG940" i="1"/>
  <c r="BK939" i="1"/>
  <c r="BK947" i="1"/>
  <c r="BK941" i="1"/>
  <c r="BK949" i="1"/>
  <c r="BK942" i="1"/>
  <c r="BC944" i="1"/>
  <c r="BC938" i="1"/>
  <c r="BC946" i="1"/>
  <c r="BC939" i="1"/>
  <c r="BC947" i="1"/>
  <c r="AO938" i="1"/>
  <c r="AO946" i="1"/>
  <c r="AO940" i="1"/>
  <c r="AO948" i="1"/>
  <c r="AO941" i="1"/>
  <c r="AO949" i="1"/>
  <c r="AM943" i="1"/>
  <c r="BA942" i="1"/>
  <c r="BE943" i="1"/>
  <c r="BD940" i="1"/>
  <c r="BD948" i="1"/>
  <c r="BD942" i="1"/>
  <c r="BD943" i="1"/>
  <c r="K958" i="1"/>
  <c r="O960" i="1"/>
  <c r="E959" i="1"/>
  <c r="I953" i="1"/>
  <c r="U951" i="1"/>
  <c r="AE953" i="1"/>
  <c r="Y953" i="1"/>
  <c r="Y961" i="1"/>
  <c r="Y955" i="1"/>
  <c r="Y954" i="1"/>
  <c r="Y957" i="1"/>
  <c r="Y958" i="1"/>
  <c r="V957" i="1"/>
  <c r="AW955" i="1"/>
  <c r="AK959" i="1"/>
  <c r="BD950" i="1"/>
  <c r="BD958" i="1"/>
  <c r="BD951" i="1"/>
  <c r="BD959" i="1"/>
  <c r="BD953" i="1"/>
  <c r="BD961" i="1"/>
  <c r="BD956" i="1"/>
  <c r="BD957" i="1"/>
  <c r="BI954" i="1"/>
  <c r="AY952" i="1"/>
  <c r="E964" i="1"/>
  <c r="E972" i="1"/>
  <c r="E965" i="1"/>
  <c r="E973" i="1"/>
  <c r="E966" i="1"/>
  <c r="E967" i="1"/>
  <c r="E962" i="1"/>
  <c r="E970" i="1"/>
  <c r="E968" i="1"/>
  <c r="E971" i="1"/>
  <c r="J947" i="1"/>
  <c r="V947" i="1"/>
  <c r="AH947" i="1"/>
  <c r="Z947" i="1"/>
  <c r="AQ940" i="1"/>
  <c r="AQ948" i="1"/>
  <c r="BB944" i="1"/>
  <c r="BB938" i="1"/>
  <c r="BB946" i="1"/>
  <c r="BG939" i="1"/>
  <c r="BK948" i="1"/>
  <c r="BM941" i="1"/>
  <c r="BM949" i="1"/>
  <c r="BM943" i="1"/>
  <c r="BM944" i="1"/>
  <c r="AM940" i="1"/>
  <c r="BA941" i="1"/>
  <c r="BE942" i="1"/>
  <c r="N951" i="1"/>
  <c r="N959" i="1"/>
  <c r="N953" i="1"/>
  <c r="N961" i="1"/>
  <c r="N954" i="1"/>
  <c r="P956" i="1"/>
  <c r="P950" i="1"/>
  <c r="P958" i="1"/>
  <c r="P951" i="1"/>
  <c r="P959" i="1"/>
  <c r="U950" i="1"/>
  <c r="AC950" i="1"/>
  <c r="AC958" i="1"/>
  <c r="AC952" i="1"/>
  <c r="AC960" i="1"/>
  <c r="AC953" i="1"/>
  <c r="AC961" i="1"/>
  <c r="AE952" i="1"/>
  <c r="X956" i="1"/>
  <c r="X950" i="1"/>
  <c r="X958" i="1"/>
  <c r="X952" i="1"/>
  <c r="X954" i="1"/>
  <c r="X955" i="1"/>
  <c r="V953" i="1"/>
  <c r="S950" i="1"/>
  <c r="S958" i="1"/>
  <c r="S951" i="1"/>
  <c r="S959" i="1"/>
  <c r="S953" i="1"/>
  <c r="S961" i="1"/>
  <c r="S956" i="1"/>
  <c r="S960" i="1"/>
  <c r="AW952" i="1"/>
  <c r="AK952" i="1"/>
  <c r="BI951" i="1"/>
  <c r="AY950" i="1"/>
  <c r="BP953" i="1"/>
  <c r="BP961" i="1"/>
  <c r="BP954" i="1"/>
  <c r="BP955" i="1"/>
  <c r="BP956" i="1"/>
  <c r="BP951" i="1"/>
  <c r="BP959" i="1"/>
  <c r="BP950" i="1"/>
  <c r="BP957" i="1"/>
  <c r="BP958" i="1"/>
  <c r="I969" i="1"/>
  <c r="Q953" i="1"/>
  <c r="Q961" i="1"/>
  <c r="Q954" i="1"/>
  <c r="Q956" i="1"/>
  <c r="AB955" i="1"/>
  <c r="AB956" i="1"/>
  <c r="AB950" i="1"/>
  <c r="AB958" i="1"/>
  <c r="T952" i="1"/>
  <c r="T960" i="1"/>
  <c r="T953" i="1"/>
  <c r="T961" i="1"/>
  <c r="T955" i="1"/>
  <c r="AF953" i="1"/>
  <c r="AF961" i="1"/>
  <c r="AF954" i="1"/>
  <c r="AF956" i="1"/>
  <c r="AF951" i="1"/>
  <c r="AF959" i="1"/>
  <c r="J962" i="1"/>
  <c r="J970" i="1"/>
  <c r="J963" i="1"/>
  <c r="J971" i="1"/>
  <c r="J964" i="1"/>
  <c r="J972" i="1"/>
  <c r="J965" i="1"/>
  <c r="J973" i="1"/>
  <c r="J968" i="1"/>
  <c r="F962" i="1"/>
  <c r="F970" i="1"/>
  <c r="F963" i="1"/>
  <c r="F971" i="1"/>
  <c r="F964" i="1"/>
  <c r="F972" i="1"/>
  <c r="F965" i="1"/>
  <c r="F973" i="1"/>
  <c r="F968" i="1"/>
  <c r="AW947" i="1"/>
  <c r="BJ947" i="1"/>
  <c r="AL944" i="1"/>
  <c r="AN947" i="1"/>
  <c r="AP944" i="1"/>
  <c r="F959" i="1"/>
  <c r="L956" i="1"/>
  <c r="M959" i="1"/>
  <c r="J956" i="1"/>
  <c r="Q959" i="1"/>
  <c r="AB960" i="1"/>
  <c r="T959" i="1"/>
  <c r="BB953" i="1"/>
  <c r="BB961" i="1"/>
  <c r="BB954" i="1"/>
  <c r="BB956" i="1"/>
  <c r="BB951" i="1"/>
  <c r="BB959" i="1"/>
  <c r="AX952" i="1"/>
  <c r="AX960" i="1"/>
  <c r="AX953" i="1"/>
  <c r="AX961" i="1"/>
  <c r="AX954" i="1"/>
  <c r="AX955" i="1"/>
  <c r="AX950" i="1"/>
  <c r="AX958" i="1"/>
  <c r="R951" i="1"/>
  <c r="R959" i="1"/>
  <c r="R953" i="1"/>
  <c r="R961" i="1"/>
  <c r="Q957" i="1"/>
  <c r="AB957" i="1"/>
  <c r="T957" i="1"/>
  <c r="BB960" i="1"/>
  <c r="AF958" i="1"/>
  <c r="AL952" i="1"/>
  <c r="AL960" i="1"/>
  <c r="AL953" i="1"/>
  <c r="AL961" i="1"/>
  <c r="AL955" i="1"/>
  <c r="AL950" i="1"/>
  <c r="AL958" i="1"/>
  <c r="BH954" i="1"/>
  <c r="AP955" i="1"/>
  <c r="BJ960" i="1"/>
  <c r="BJ952" i="1"/>
  <c r="AI954" i="1"/>
  <c r="AO961" i="1"/>
  <c r="AO953" i="1"/>
  <c r="BM954" i="1"/>
  <c r="P973" i="1"/>
  <c r="P965" i="1"/>
  <c r="N967" i="1"/>
  <c r="H966" i="1"/>
  <c r="L973" i="1"/>
  <c r="L965" i="1"/>
  <c r="M967" i="1"/>
  <c r="AD959" i="1"/>
  <c r="W960" i="1"/>
  <c r="W952" i="1"/>
  <c r="AA959" i="1"/>
  <c r="AR960" i="1"/>
  <c r="AR952" i="1"/>
  <c r="AH954" i="1"/>
  <c r="AS959" i="1"/>
  <c r="AU960" i="1"/>
  <c r="AU952" i="1"/>
  <c r="BA954" i="1"/>
  <c r="AN959" i="1"/>
  <c r="BC960" i="1"/>
  <c r="BC952" i="1"/>
  <c r="BE954" i="1"/>
  <c r="BH959" i="1"/>
  <c r="BH951" i="1"/>
  <c r="AP960" i="1"/>
  <c r="AP952" i="1"/>
  <c r="BK954" i="1"/>
  <c r="AI959" i="1"/>
  <c r="AI951" i="1"/>
  <c r="AO958" i="1"/>
  <c r="AO950" i="1"/>
  <c r="BN954" i="1"/>
  <c r="BM959" i="1"/>
  <c r="BM951" i="1"/>
  <c r="P970" i="1"/>
  <c r="P962" i="1"/>
  <c r="N972" i="1"/>
  <c r="N964" i="1"/>
  <c r="H971" i="1"/>
  <c r="L970" i="1"/>
  <c r="L962" i="1"/>
  <c r="M972" i="1"/>
  <c r="M964" i="1"/>
  <c r="BL959" i="1"/>
  <c r="BO956" i="1"/>
  <c r="BN961" i="1"/>
  <c r="BN953" i="1"/>
  <c r="BM958" i="1"/>
  <c r="BM950" i="1"/>
  <c r="N971" i="1"/>
  <c r="N963" i="1"/>
  <c r="M971" i="1"/>
  <c r="M963" i="1"/>
  <c r="W958" i="1"/>
  <c r="AR958" i="1"/>
  <c r="AH960" i="1"/>
  <c r="AH952" i="1"/>
  <c r="AU958" i="1"/>
  <c r="BA960" i="1"/>
  <c r="BA952" i="1"/>
  <c r="BC958" i="1"/>
  <c r="AQ955" i="1"/>
  <c r="BE960" i="1"/>
  <c r="BE952" i="1"/>
  <c r="AP958" i="1"/>
  <c r="AO956" i="1"/>
  <c r="N970" i="1"/>
  <c r="M970" i="1"/>
  <c r="AH959" i="1"/>
  <c r="BA959" i="1"/>
  <c r="BE959" i="1"/>
  <c r="BK959" i="1"/>
  <c r="BN959" i="1"/>
  <c r="N1137" i="17" l="1"/>
  <c r="P1139" i="17"/>
  <c r="N1140" i="17"/>
  <c r="I1109" i="17"/>
  <c r="CA1109" i="17" s="1"/>
  <c r="K1120" i="17"/>
  <c r="CC1120" i="17" s="1"/>
  <c r="N1109" i="17"/>
  <c r="N1100" i="17"/>
  <c r="L1091" i="17"/>
  <c r="J1093" i="17"/>
  <c r="G1083" i="17"/>
  <c r="F1109" i="17"/>
  <c r="L1110" i="17"/>
  <c r="CD1110" i="17" s="1"/>
  <c r="G1128" i="17"/>
  <c r="F1114" i="17"/>
  <c r="L1118" i="17"/>
  <c r="CD1118" i="17" s="1"/>
  <c r="K1109" i="17"/>
  <c r="CC1109" i="17" s="1"/>
  <c r="F1137" i="17"/>
  <c r="J1116" i="17"/>
  <c r="M1098" i="17"/>
  <c r="H1111" i="17"/>
  <c r="L1099" i="17"/>
  <c r="CD1099" i="17" s="1"/>
  <c r="G1087" i="17"/>
  <c r="L1102" i="17"/>
  <c r="F1091" i="17"/>
  <c r="N1102" i="17"/>
  <c r="N1083" i="17"/>
  <c r="H1082" i="17"/>
  <c r="K1099" i="17"/>
  <c r="CC1099" i="17" s="1"/>
  <c r="O1121" i="17"/>
  <c r="H1103" i="17"/>
  <c r="O1137" i="17"/>
  <c r="G1119" i="17"/>
  <c r="I1141" i="17"/>
  <c r="M1086" i="17"/>
  <c r="G1106" i="17"/>
  <c r="K1113" i="17"/>
  <c r="CC1113" i="17" s="1"/>
  <c r="H1094" i="17"/>
  <c r="L1119" i="17"/>
  <c r="CD1119" i="17" s="1"/>
  <c r="O1139" i="17"/>
  <c r="N1135" i="17"/>
  <c r="E1137" i="17"/>
  <c r="I1083" i="17"/>
  <c r="CA1083" i="17" s="1"/>
  <c r="F1127" i="17"/>
  <c r="F1124" i="17"/>
  <c r="K1103" i="17"/>
  <c r="E1087" i="17"/>
  <c r="N1136" i="17"/>
  <c r="M1106" i="17"/>
  <c r="O1115" i="17"/>
  <c r="J1105" i="17"/>
  <c r="O1088" i="17"/>
  <c r="P1091" i="17"/>
  <c r="G1107" i="17"/>
  <c r="I1124" i="17"/>
  <c r="CA1124" i="17" s="1"/>
  <c r="M1108" i="17"/>
  <c r="L1129" i="17"/>
  <c r="J1108" i="17"/>
  <c r="CB1108" i="17" s="1"/>
  <c r="L1113" i="17"/>
  <c r="CD1113" i="17" s="1"/>
  <c r="I1118" i="17"/>
  <c r="CA1118" i="17" s="1"/>
  <c r="K1117" i="17"/>
  <c r="K1111" i="17"/>
  <c r="CC1111" i="17" s="1"/>
  <c r="G1137" i="17"/>
  <c r="O1095" i="17"/>
  <c r="H1110" i="17"/>
  <c r="H1106" i="17"/>
  <c r="I1084" i="17"/>
  <c r="CA1084" i="17" s="1"/>
  <c r="G1099" i="17"/>
  <c r="J1086" i="17"/>
  <c r="CB1086" i="17" s="1"/>
  <c r="N1082" i="17"/>
  <c r="O1120" i="17"/>
  <c r="I1121" i="17"/>
  <c r="CA1121" i="17" s="1"/>
  <c r="P1092" i="17"/>
  <c r="J1135" i="17"/>
  <c r="CB1135" i="17" s="1"/>
  <c r="J1109" i="17"/>
  <c r="CB1109" i="17" s="1"/>
  <c r="P1105" i="17"/>
  <c r="N1089" i="17"/>
  <c r="O1092" i="17"/>
  <c r="F1140" i="17"/>
  <c r="M1085" i="17"/>
  <c r="G1102" i="17"/>
  <c r="L1126" i="17"/>
  <c r="O1138" i="17"/>
  <c r="E1131" i="17"/>
  <c r="F1126" i="17"/>
  <c r="K1102" i="17"/>
  <c r="P1119" i="17"/>
  <c r="N1126" i="17"/>
  <c r="H1139" i="17"/>
  <c r="E1135" i="17"/>
  <c r="F1094" i="17"/>
  <c r="J1097" i="17"/>
  <c r="CB1097" i="17" s="1"/>
  <c r="N1097" i="17"/>
  <c r="K1090" i="17"/>
  <c r="I1122" i="17"/>
  <c r="CA1122" i="17" s="1"/>
  <c r="G1116" i="17"/>
  <c r="M1119" i="17"/>
  <c r="I1125" i="17"/>
  <c r="CA1125" i="17" s="1"/>
  <c r="M1132" i="17"/>
  <c r="I1127" i="17"/>
  <c r="F1115" i="17"/>
  <c r="F1106" i="17"/>
  <c r="O1104" i="17"/>
  <c r="H1117" i="17"/>
  <c r="P1097" i="17"/>
  <c r="K1092" i="17"/>
  <c r="F1101" i="17"/>
  <c r="N1099" i="17"/>
  <c r="N1091" i="17"/>
  <c r="H1091" i="17"/>
  <c r="K1095" i="17"/>
  <c r="CC1095" i="17" s="1"/>
  <c r="O1119" i="17"/>
  <c r="H1121" i="17"/>
  <c r="F1083" i="17"/>
  <c r="O1136" i="17"/>
  <c r="L1122" i="17"/>
  <c r="CD1122" i="17" s="1"/>
  <c r="J1087" i="17"/>
  <c r="CB1087" i="17" s="1"/>
  <c r="E1102" i="17"/>
  <c r="G1110" i="17"/>
  <c r="H1102" i="17"/>
  <c r="N1092" i="17"/>
  <c r="O1091" i="17"/>
  <c r="F1138" i="17"/>
  <c r="M1084" i="17"/>
  <c r="L1089" i="17"/>
  <c r="CD1089" i="17" s="1"/>
  <c r="P1107" i="17"/>
  <c r="H1127" i="17"/>
  <c r="O1135" i="17"/>
  <c r="K1112" i="17"/>
  <c r="CC1112" i="17" s="1"/>
  <c r="P1129" i="17"/>
  <c r="J1101" i="17"/>
  <c r="CB1101" i="17" s="1"/>
  <c r="J1118" i="17"/>
  <c r="CB1118" i="17" s="1"/>
  <c r="F1125" i="17"/>
  <c r="G1124" i="17"/>
  <c r="M1131" i="17"/>
  <c r="N1117" i="17"/>
  <c r="E1128" i="17"/>
  <c r="H1112" i="17"/>
  <c r="H1101" i="17"/>
  <c r="J1138" i="17"/>
  <c r="M1136" i="17"/>
  <c r="G1138" i="17"/>
  <c r="M1112" i="17"/>
  <c r="I1115" i="17"/>
  <c r="H1099" i="17"/>
  <c r="M1103" i="17"/>
  <c r="H1095" i="17"/>
  <c r="J1103" i="17"/>
  <c r="O1099" i="17"/>
  <c r="H1122" i="17"/>
  <c r="L1108" i="17"/>
  <c r="CD1108" i="17" s="1"/>
  <c r="M1128" i="17"/>
  <c r="M1133" i="17"/>
  <c r="I1135" i="17"/>
  <c r="CA1135" i="17" s="1"/>
  <c r="H1118" i="17"/>
  <c r="G1112" i="17"/>
  <c r="L1106" i="17"/>
  <c r="CD1106" i="17" s="1"/>
  <c r="L1096" i="17"/>
  <c r="CD1096" i="17" s="1"/>
  <c r="K1082" i="17"/>
  <c r="CC1082" i="17" s="1"/>
  <c r="P1104" i="17"/>
  <c r="H1109" i="17"/>
  <c r="M1104" i="17"/>
  <c r="L1101" i="17"/>
  <c r="CD1101" i="17" s="1"/>
  <c r="E1082" i="17"/>
  <c r="E1105" i="17"/>
  <c r="N1090" i="17"/>
  <c r="H1086" i="17"/>
  <c r="K1104" i="17"/>
  <c r="O1129" i="17"/>
  <c r="P1123" i="17"/>
  <c r="N1141" i="17"/>
  <c r="I1128" i="17"/>
  <c r="I1129" i="17"/>
  <c r="I1091" i="17"/>
  <c r="O1140" i="17"/>
  <c r="L1115" i="17"/>
  <c r="J1104" i="17"/>
  <c r="E1089" i="17"/>
  <c r="O1083" i="17"/>
  <c r="I1138" i="17"/>
  <c r="F1136" i="17"/>
  <c r="M1087" i="17"/>
  <c r="P1135" i="17"/>
  <c r="H1138" i="17"/>
  <c r="L1105" i="17"/>
  <c r="G1101" i="17"/>
  <c r="N1124" i="17"/>
  <c r="L1082" i="17"/>
  <c r="CD1082" i="17" s="1"/>
  <c r="P1112" i="17"/>
  <c r="L1109" i="17"/>
  <c r="CD1109" i="17" s="1"/>
  <c r="H1124" i="17"/>
  <c r="O1134" i="17"/>
  <c r="E1114" i="17"/>
  <c r="K1108" i="17"/>
  <c r="CC1108" i="17" s="1"/>
  <c r="J1121" i="17"/>
  <c r="CB1121" i="17" s="1"/>
  <c r="F1121" i="17"/>
  <c r="E1127" i="17"/>
  <c r="F1135" i="17"/>
  <c r="J1131" i="17"/>
  <c r="CB1131" i="17" s="1"/>
  <c r="F1116" i="17"/>
  <c r="I1107" i="17"/>
  <c r="CA1107" i="17" s="1"/>
  <c r="O1112" i="17"/>
  <c r="J1100" i="17"/>
  <c r="CB1100" i="17" s="1"/>
  <c r="E1122" i="17"/>
  <c r="M1102" i="17"/>
  <c r="J1085" i="17"/>
  <c r="CB1085" i="17" s="1"/>
  <c r="J1128" i="17"/>
  <c r="H1130" i="17"/>
  <c r="P1126" i="17"/>
  <c r="H1126" i="17"/>
  <c r="G1109" i="17"/>
  <c r="K1137" i="17"/>
  <c r="CC1137" i="17" s="1"/>
  <c r="I1134" i="17"/>
  <c r="CA1134" i="17" s="1"/>
  <c r="H1128" i="17"/>
  <c r="H1120" i="17"/>
  <c r="L1116" i="17"/>
  <c r="L1103" i="17"/>
  <c r="J1090" i="17"/>
  <c r="P1100" i="17"/>
  <c r="H1116" i="17"/>
  <c r="G1097" i="17"/>
  <c r="E1090" i="17"/>
  <c r="E1099" i="17"/>
  <c r="N1084" i="17"/>
  <c r="K1094" i="17"/>
  <c r="CC1094" i="17" s="1"/>
  <c r="O1128" i="17"/>
  <c r="G1122" i="17"/>
  <c r="H1129" i="17"/>
  <c r="F1107" i="17"/>
  <c r="J1088" i="17"/>
  <c r="CB1088" i="17" s="1"/>
  <c r="E1088" i="17"/>
  <c r="G1085" i="17"/>
  <c r="P1136" i="17"/>
  <c r="F1129" i="17"/>
  <c r="I1126" i="17"/>
  <c r="M1140" i="17"/>
  <c r="J1140" i="17"/>
  <c r="E1106" i="17"/>
  <c r="J1099" i="17"/>
  <c r="CB1099" i="17" s="1"/>
  <c r="F1118" i="17"/>
  <c r="O1106" i="17"/>
  <c r="N1086" i="17"/>
  <c r="K1141" i="17"/>
  <c r="I1139" i="17"/>
  <c r="F1141" i="17"/>
  <c r="L1117" i="17"/>
  <c r="E1132" i="17"/>
  <c r="K1125" i="17"/>
  <c r="CC1125" i="17" s="1"/>
  <c r="N1114" i="17"/>
  <c r="N1098" i="17"/>
  <c r="P1095" i="17"/>
  <c r="F1088" i="17"/>
  <c r="J1137" i="17"/>
  <c r="CB1137" i="17" s="1"/>
  <c r="P1125" i="17"/>
  <c r="L1137" i="17"/>
  <c r="CD1137" i="17" s="1"/>
  <c r="L1112" i="17"/>
  <c r="CD1112" i="17" s="1"/>
  <c r="F1134" i="17"/>
  <c r="N1133" i="17"/>
  <c r="P1118" i="17"/>
  <c r="L1114" i="17"/>
  <c r="P1121" i="17"/>
  <c r="L1094" i="17"/>
  <c r="CD1094" i="17" s="1"/>
  <c r="G1131" i="17"/>
  <c r="E1104" i="17"/>
  <c r="F1082" i="17"/>
  <c r="P1096" i="17"/>
  <c r="H1108" i="17"/>
  <c r="N1096" i="17"/>
  <c r="F1090" i="17"/>
  <c r="E1097" i="17"/>
  <c r="O1086" i="17"/>
  <c r="P1102" i="17"/>
  <c r="H1087" i="17"/>
  <c r="K1101" i="17"/>
  <c r="CC1101" i="17" s="1"/>
  <c r="O1127" i="17"/>
  <c r="J1113" i="17"/>
  <c r="CB1113" i="17" s="1"/>
  <c r="G1127" i="17"/>
  <c r="I1092" i="17"/>
  <c r="I1120" i="17"/>
  <c r="CA1120" i="17" s="1"/>
  <c r="E1086" i="17"/>
  <c r="G1086" i="17"/>
  <c r="O1108" i="17"/>
  <c r="I1133" i="17"/>
  <c r="CA1133" i="17" s="1"/>
  <c r="F1131" i="17"/>
  <c r="G1114" i="17"/>
  <c r="M1137" i="17"/>
  <c r="J1132" i="17"/>
  <c r="CB1132" i="17" s="1"/>
  <c r="N1103" i="17"/>
  <c r="F1123" i="17"/>
  <c r="F1117" i="17"/>
  <c r="CE83" i="17"/>
  <c r="CG83" i="17"/>
  <c r="BU84" i="17"/>
  <c r="BS84" i="17"/>
  <c r="CH84" i="17"/>
  <c r="BZ84" i="17"/>
  <c r="BY84" i="17"/>
  <c r="CF84" i="17"/>
  <c r="BX84" i="17"/>
  <c r="BV84" i="17"/>
  <c r="B85" i="17"/>
  <c r="BW84" i="17"/>
  <c r="BT84" i="17"/>
  <c r="BU995" i="17"/>
  <c r="CE995" i="17" s="1"/>
  <c r="B996" i="17"/>
  <c r="BS995" i="17"/>
  <c r="BY995" i="17"/>
  <c r="CG995" i="17" s="1"/>
  <c r="BW995" i="17"/>
  <c r="A136" i="9"/>
  <c r="A135" i="9"/>
  <c r="A134" i="9"/>
  <c r="A133" i="9"/>
  <c r="A132" i="9"/>
  <c r="A118" i="9"/>
  <c r="A117" i="9"/>
  <c r="A116" i="9"/>
  <c r="A115" i="9"/>
  <c r="A114" i="9"/>
  <c r="A135" i="8"/>
  <c r="A134" i="8"/>
  <c r="A133" i="8"/>
  <c r="A132" i="8"/>
  <c r="A131" i="8"/>
  <c r="A117" i="8"/>
  <c r="A116" i="8"/>
  <c r="A115" i="8"/>
  <c r="A114" i="8"/>
  <c r="A113" i="8"/>
  <c r="CE84" i="17" l="1"/>
  <c r="CG84" i="17"/>
  <c r="BY996" i="17"/>
  <c r="CG996" i="17" s="1"/>
  <c r="BW996" i="17"/>
  <c r="BU996" i="17"/>
  <c r="CE996" i="17" s="1"/>
  <c r="B997" i="17"/>
  <c r="BS996" i="17"/>
  <c r="BY85" i="17"/>
  <c r="BW85" i="17"/>
  <c r="BV85" i="17"/>
  <c r="BU85" i="17"/>
  <c r="B86" i="17"/>
  <c r="BT85" i="17"/>
  <c r="CH85" i="17"/>
  <c r="BZ85" i="17"/>
  <c r="CF85" i="17"/>
  <c r="BX85" i="17"/>
  <c r="BS85" i="17"/>
  <c r="BQ1453" i="1"/>
  <c r="BQ1452" i="1"/>
  <c r="BQ1451" i="1"/>
  <c r="BQ1450" i="1"/>
  <c r="BQ1449" i="1"/>
  <c r="BQ1448" i="1"/>
  <c r="CI1448" i="1" s="1"/>
  <c r="CC1448" i="1" s="1"/>
  <c r="BQ1447" i="1"/>
  <c r="CI1447" i="1" s="1"/>
  <c r="CA1447" i="1" s="1"/>
  <c r="BQ1446" i="1"/>
  <c r="CI1446" i="1" s="1"/>
  <c r="CD1446" i="1" s="1"/>
  <c r="BQ1445" i="1"/>
  <c r="CI1445" i="1" s="1"/>
  <c r="CB1445" i="1" s="1"/>
  <c r="BQ1444" i="1"/>
  <c r="CI1444" i="1" s="1"/>
  <c r="BQ1443" i="1"/>
  <c r="CI1443" i="1" s="1"/>
  <c r="CD1443" i="1" s="1"/>
  <c r="BQ1442" i="1"/>
  <c r="CI1442" i="1" s="1"/>
  <c r="CB1442" i="1" s="1"/>
  <c r="BQ1441" i="1"/>
  <c r="BQ1440" i="1"/>
  <c r="BQ1439" i="1"/>
  <c r="BQ1438" i="1"/>
  <c r="BQ1437" i="1"/>
  <c r="BQ1436" i="1"/>
  <c r="CI1436" i="1" s="1"/>
  <c r="CB1436" i="1" s="1"/>
  <c r="BQ1435" i="1"/>
  <c r="CI1435" i="1" s="1"/>
  <c r="CC1435" i="1" s="1"/>
  <c r="BQ1434" i="1"/>
  <c r="CI1434" i="1" s="1"/>
  <c r="CB1434" i="1" s="1"/>
  <c r="BQ1433" i="1"/>
  <c r="CI1433" i="1" s="1"/>
  <c r="CA1433" i="1" s="1"/>
  <c r="BQ1432" i="1"/>
  <c r="CI1432" i="1" s="1"/>
  <c r="CB1432" i="1" s="1"/>
  <c r="BQ1431" i="1"/>
  <c r="CI1431" i="1" s="1"/>
  <c r="CC1431" i="1" s="1"/>
  <c r="BQ1430" i="1"/>
  <c r="BQ1429" i="1"/>
  <c r="BQ1428" i="1"/>
  <c r="BQ1427" i="1"/>
  <c r="BQ1426" i="1"/>
  <c r="BQ1425" i="1"/>
  <c r="BQ1424" i="1"/>
  <c r="CI1424" i="1" s="1"/>
  <c r="BQ1423" i="1"/>
  <c r="BR1423" i="1" s="1"/>
  <c r="BQ1422" i="1"/>
  <c r="CI1422" i="1" s="1"/>
  <c r="BQ1421" i="1"/>
  <c r="BQ1420" i="1"/>
  <c r="CI1420" i="1" s="1"/>
  <c r="CC1420" i="1" s="1"/>
  <c r="BQ1419" i="1"/>
  <c r="C1419" i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BQ1418" i="1"/>
  <c r="BQ1417" i="1"/>
  <c r="BQ1416" i="1"/>
  <c r="BQ1415" i="1"/>
  <c r="BQ1414" i="1"/>
  <c r="BQ1413" i="1"/>
  <c r="BQ1412" i="1"/>
  <c r="BQ1411" i="1"/>
  <c r="BR1411" i="1" s="1"/>
  <c r="BQ1410" i="1"/>
  <c r="BQ1409" i="1"/>
  <c r="BR1409" i="1" s="1"/>
  <c r="BQ1408" i="1"/>
  <c r="BQ1407" i="1"/>
  <c r="BR1407" i="1" s="1"/>
  <c r="BQ1406" i="1"/>
  <c r="BQ1405" i="1"/>
  <c r="BQ1404" i="1"/>
  <c r="BQ1403" i="1"/>
  <c r="BQ1402" i="1"/>
  <c r="BQ1401" i="1"/>
  <c r="BQ1400" i="1"/>
  <c r="BR1400" i="1" s="1"/>
  <c r="BQ1399" i="1"/>
  <c r="BR1399" i="1" s="1"/>
  <c r="BQ1398" i="1"/>
  <c r="BR1398" i="1" s="1"/>
  <c r="BQ1397" i="1"/>
  <c r="BR1397" i="1" s="1"/>
  <c r="BQ1396" i="1"/>
  <c r="BR1396" i="1" s="1"/>
  <c r="BQ1395" i="1"/>
  <c r="BR1395" i="1" s="1"/>
  <c r="BQ1394" i="1"/>
  <c r="BR1394" i="1" s="1"/>
  <c r="CE85" i="17" l="1"/>
  <c r="CG85" i="17"/>
  <c r="BU86" i="17"/>
  <c r="BS86" i="17"/>
  <c r="CH86" i="17"/>
  <c r="BZ86" i="17"/>
  <c r="BY86" i="17"/>
  <c r="CF86" i="17"/>
  <c r="BX86" i="17"/>
  <c r="BV86" i="17"/>
  <c r="B87" i="17"/>
  <c r="BW86" i="17"/>
  <c r="BT86" i="17"/>
  <c r="BU997" i="17"/>
  <c r="CE997" i="17" s="1"/>
  <c r="B998" i="17"/>
  <c r="BS997" i="17"/>
  <c r="BY997" i="17"/>
  <c r="CG997" i="17" s="1"/>
  <c r="BW997" i="17"/>
  <c r="CI1411" i="1"/>
  <c r="CD1411" i="1" s="1"/>
  <c r="CA1446" i="1"/>
  <c r="CI1399" i="1"/>
  <c r="CD1399" i="1" s="1"/>
  <c r="BR1420" i="1"/>
  <c r="BR1422" i="1"/>
  <c r="CD1435" i="1"/>
  <c r="CI1407" i="1"/>
  <c r="CD1407" i="1" s="1"/>
  <c r="CI1409" i="1"/>
  <c r="CA1409" i="1" s="1"/>
  <c r="BR1433" i="1"/>
  <c r="CD1448" i="1"/>
  <c r="CI1395" i="1"/>
  <c r="CD1395" i="1" s="1"/>
  <c r="CD1433" i="1"/>
  <c r="CI1397" i="1"/>
  <c r="CB1397" i="1" s="1"/>
  <c r="CC1424" i="1"/>
  <c r="CA1424" i="1"/>
  <c r="CB1424" i="1"/>
  <c r="BR1431" i="1"/>
  <c r="CA1443" i="1"/>
  <c r="CD1447" i="1"/>
  <c r="CI1398" i="1"/>
  <c r="CA1398" i="1" s="1"/>
  <c r="CD1431" i="1"/>
  <c r="CB1447" i="1"/>
  <c r="CA1448" i="1"/>
  <c r="CC1443" i="1"/>
  <c r="CI1396" i="1"/>
  <c r="CA1396" i="1" s="1"/>
  <c r="CI1400" i="1"/>
  <c r="CD1400" i="1" s="1"/>
  <c r="CA1420" i="1"/>
  <c r="CC1436" i="1"/>
  <c r="CC1445" i="1"/>
  <c r="CI1423" i="1"/>
  <c r="CC1423" i="1" s="1"/>
  <c r="CB1431" i="1"/>
  <c r="BR1435" i="1"/>
  <c r="BR1424" i="1"/>
  <c r="CI1394" i="1"/>
  <c r="CB1394" i="1" s="1"/>
  <c r="CA1445" i="1"/>
  <c r="CI1418" i="1"/>
  <c r="CC1418" i="1" s="1"/>
  <c r="BR1418" i="1"/>
  <c r="CC1422" i="1"/>
  <c r="CI1410" i="1"/>
  <c r="CB1410" i="1" s="1"/>
  <c r="BR1410" i="1"/>
  <c r="CI1406" i="1"/>
  <c r="CB1406" i="1" s="1"/>
  <c r="BR1406" i="1"/>
  <c r="CB1422" i="1"/>
  <c r="CD1422" i="1"/>
  <c r="CD1420" i="1"/>
  <c r="CD1424" i="1"/>
  <c r="BR1419" i="1"/>
  <c r="CI1419" i="1"/>
  <c r="CC1419" i="1" s="1"/>
  <c r="CI1408" i="1"/>
  <c r="CB1408" i="1" s="1"/>
  <c r="BR1408" i="1"/>
  <c r="CI1412" i="1"/>
  <c r="CD1412" i="1" s="1"/>
  <c r="BR1412" i="1"/>
  <c r="BR1421" i="1"/>
  <c r="CI1421" i="1"/>
  <c r="CA1421" i="1" s="1"/>
  <c r="CA1422" i="1"/>
  <c r="CB1420" i="1"/>
  <c r="CA1436" i="1"/>
  <c r="CA1435" i="1"/>
  <c r="CA1434" i="1"/>
  <c r="CA1432" i="1"/>
  <c r="CA1431" i="1"/>
  <c r="CI1430" i="1"/>
  <c r="CB1430" i="1" s="1"/>
  <c r="BR1430" i="1"/>
  <c r="CB1435" i="1"/>
  <c r="CD1434" i="1"/>
  <c r="CC1432" i="1"/>
  <c r="CD1436" i="1"/>
  <c r="CA1444" i="1"/>
  <c r="CC1442" i="1"/>
  <c r="CD1445" i="1"/>
  <c r="CC1433" i="1"/>
  <c r="CC1434" i="1"/>
  <c r="CB1433" i="1"/>
  <c r="CD1432" i="1"/>
  <c r="CA1442" i="1"/>
  <c r="CB1443" i="1"/>
  <c r="CC1446" i="1"/>
  <c r="CB1444" i="1"/>
  <c r="CC1447" i="1"/>
  <c r="CD1442" i="1"/>
  <c r="BR1442" i="1"/>
  <c r="BR1444" i="1"/>
  <c r="BR1446" i="1"/>
  <c r="BR1448" i="1"/>
  <c r="CB1446" i="1"/>
  <c r="CD1444" i="1"/>
  <c r="CB1448" i="1"/>
  <c r="BR1432" i="1"/>
  <c r="BR1434" i="1"/>
  <c r="BR1436" i="1"/>
  <c r="CC1444" i="1"/>
  <c r="BR1443" i="1"/>
  <c r="BR1445" i="1"/>
  <c r="BR1447" i="1"/>
  <c r="CG86" i="17" l="1"/>
  <c r="CE86" i="17"/>
  <c r="BY998" i="17"/>
  <c r="CF998" i="17"/>
  <c r="BX998" i="17"/>
  <c r="BW998" i="17"/>
  <c r="BV998" i="17"/>
  <c r="BU998" i="17"/>
  <c r="B999" i="17"/>
  <c r="BT998" i="17"/>
  <c r="CH998" i="17"/>
  <c r="BZ998" i="17"/>
  <c r="BS998" i="17"/>
  <c r="CF87" i="17"/>
  <c r="BX87" i="17"/>
  <c r="BV87" i="17"/>
  <c r="BU87" i="17"/>
  <c r="B88" i="17"/>
  <c r="BT87" i="17"/>
  <c r="BS87" i="17"/>
  <c r="BY87" i="17"/>
  <c r="CH87" i="17"/>
  <c r="BZ87" i="17"/>
  <c r="BW87" i="17"/>
  <c r="CC1399" i="1"/>
  <c r="CC1411" i="1"/>
  <c r="CB1396" i="1"/>
  <c r="CA1407" i="1"/>
  <c r="CC1409" i="1"/>
  <c r="CB1409" i="1"/>
  <c r="CC1397" i="1"/>
  <c r="CA1394" i="1"/>
  <c r="CA1395" i="1"/>
  <c r="CB1407" i="1"/>
  <c r="CA1399" i="1"/>
  <c r="CB1399" i="1"/>
  <c r="CA1418" i="1"/>
  <c r="CA1411" i="1"/>
  <c r="CA1397" i="1"/>
  <c r="CB1411" i="1"/>
  <c r="CC1407" i="1"/>
  <c r="CD1423" i="1"/>
  <c r="CC1396" i="1"/>
  <c r="CD1419" i="1"/>
  <c r="CD1396" i="1"/>
  <c r="CD1410" i="1"/>
  <c r="CD1409" i="1"/>
  <c r="CC1400" i="1"/>
  <c r="CD1397" i="1"/>
  <c r="CA1430" i="1"/>
  <c r="CB1418" i="1"/>
  <c r="CD1418" i="1"/>
  <c r="CD1430" i="1"/>
  <c r="CB1395" i="1"/>
  <c r="CC1395" i="1"/>
  <c r="CA1408" i="1"/>
  <c r="CA1419" i="1"/>
  <c r="CB1421" i="1"/>
  <c r="CD1408" i="1"/>
  <c r="CD1394" i="1"/>
  <c r="CC1394" i="1"/>
  <c r="CB1400" i="1"/>
  <c r="CA1400" i="1"/>
  <c r="CA1423" i="1"/>
  <c r="CB1423" i="1"/>
  <c r="CB1398" i="1"/>
  <c r="CD1398" i="1"/>
  <c r="CC1398" i="1"/>
  <c r="CA1412" i="1"/>
  <c r="CC1408" i="1"/>
  <c r="CA1406" i="1"/>
  <c r="CD1406" i="1"/>
  <c r="CB1412" i="1"/>
  <c r="CC1430" i="1"/>
  <c r="CD1421" i="1"/>
  <c r="CB1419" i="1"/>
  <c r="CA1410" i="1"/>
  <c r="CC1406" i="1"/>
  <c r="CC1421" i="1"/>
  <c r="CC1412" i="1"/>
  <c r="CC1410" i="1"/>
  <c r="CE998" i="17" l="1"/>
  <c r="CG998" i="17"/>
  <c r="CE87" i="17"/>
  <c r="CG87" i="17"/>
  <c r="BS88" i="17"/>
  <c r="BY88" i="17"/>
  <c r="CF88" i="17"/>
  <c r="BX88" i="17"/>
  <c r="BW88" i="17"/>
  <c r="BV88" i="17"/>
  <c r="B89" i="17"/>
  <c r="BT88" i="17"/>
  <c r="CH88" i="17"/>
  <c r="BZ88" i="17"/>
  <c r="BU88" i="17"/>
  <c r="B1000" i="17"/>
  <c r="BT999" i="17"/>
  <c r="BS999" i="17"/>
  <c r="CH999" i="17"/>
  <c r="BZ999" i="17"/>
  <c r="BY999" i="17"/>
  <c r="CF999" i="17"/>
  <c r="BX999" i="17"/>
  <c r="BW999" i="17"/>
  <c r="BU999" i="17"/>
  <c r="BV999" i="17"/>
  <c r="BQ1369" i="1"/>
  <c r="BQ1368" i="1"/>
  <c r="BQ1367" i="1"/>
  <c r="BQ1366" i="1"/>
  <c r="BQ1365" i="1"/>
  <c r="BQ1364" i="1"/>
  <c r="BQ1363" i="1"/>
  <c r="CI1363" i="1" s="1"/>
  <c r="CB1363" i="1" s="1"/>
  <c r="BQ1362" i="1"/>
  <c r="CI1362" i="1" s="1"/>
  <c r="BQ1361" i="1"/>
  <c r="CI1361" i="1" s="1"/>
  <c r="BQ1360" i="1"/>
  <c r="CI1360" i="1" s="1"/>
  <c r="BQ1359" i="1"/>
  <c r="CI1359" i="1" s="1"/>
  <c r="BQ1358" i="1"/>
  <c r="CI1358" i="1" s="1"/>
  <c r="CC1358" i="1" s="1"/>
  <c r="BQ1357" i="1"/>
  <c r="BQ1356" i="1"/>
  <c r="BQ1355" i="1"/>
  <c r="BQ1354" i="1"/>
  <c r="BQ1353" i="1"/>
  <c r="BQ1352" i="1"/>
  <c r="BQ1351" i="1"/>
  <c r="CI1351" i="1" s="1"/>
  <c r="BQ1350" i="1"/>
  <c r="CI1350" i="1" s="1"/>
  <c r="CD1350" i="1" s="1"/>
  <c r="BQ1349" i="1"/>
  <c r="CI1349" i="1" s="1"/>
  <c r="CA1349" i="1" s="1"/>
  <c r="BQ1348" i="1"/>
  <c r="BQ1347" i="1"/>
  <c r="CI1347" i="1" s="1"/>
  <c r="C1347" i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BQ1346" i="1"/>
  <c r="BR1346" i="1" s="1"/>
  <c r="BQ1345" i="1"/>
  <c r="BQ1344" i="1"/>
  <c r="BQ1343" i="1"/>
  <c r="BQ1342" i="1"/>
  <c r="BQ1341" i="1"/>
  <c r="BQ1340" i="1"/>
  <c r="BQ1339" i="1"/>
  <c r="CI1339" i="1" s="1"/>
  <c r="BQ1338" i="1"/>
  <c r="BQ1337" i="1"/>
  <c r="BR1337" i="1" s="1"/>
  <c r="BQ1336" i="1"/>
  <c r="CI1336" i="1" s="1"/>
  <c r="BQ1335" i="1"/>
  <c r="CI1335" i="1" s="1"/>
  <c r="CD1335" i="1" s="1"/>
  <c r="C1335" i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BQ1334" i="1"/>
  <c r="CI1334" i="1" s="1"/>
  <c r="CE88" i="17" l="1"/>
  <c r="CE999" i="17"/>
  <c r="CG999" i="17"/>
  <c r="CG88" i="17"/>
  <c r="BW1000" i="17"/>
  <c r="BV1000" i="17"/>
  <c r="BU1000" i="17"/>
  <c r="B1001" i="17"/>
  <c r="BT1000" i="17"/>
  <c r="BS1000" i="17"/>
  <c r="CH1000" i="17"/>
  <c r="BZ1000" i="17"/>
  <c r="CF1000" i="17"/>
  <c r="BX1000" i="17"/>
  <c r="BY1000" i="17"/>
  <c r="BV89" i="17"/>
  <c r="B90" i="17"/>
  <c r="BT89" i="17"/>
  <c r="BS89" i="17"/>
  <c r="CH89" i="17"/>
  <c r="BZ89" i="17"/>
  <c r="BY89" i="17"/>
  <c r="BW89" i="17"/>
  <c r="CF89" i="17"/>
  <c r="BX89" i="17"/>
  <c r="BU89" i="17"/>
  <c r="CI1346" i="1"/>
  <c r="CD1346" i="1" s="1"/>
  <c r="CD1349" i="1"/>
  <c r="BR1350" i="1"/>
  <c r="CA1350" i="1"/>
  <c r="CC1335" i="1"/>
  <c r="CB1335" i="1"/>
  <c r="CB1360" i="1"/>
  <c r="CB1362" i="1"/>
  <c r="CD1360" i="1"/>
  <c r="CA1361" i="1"/>
  <c r="CB1359" i="1"/>
  <c r="CC1363" i="1"/>
  <c r="CA1363" i="1"/>
  <c r="CC1359" i="1"/>
  <c r="CC1362" i="1"/>
  <c r="CB1358" i="1"/>
  <c r="CB1361" i="1"/>
  <c r="CC1361" i="1"/>
  <c r="CD1358" i="1"/>
  <c r="CA1358" i="1"/>
  <c r="CD1359" i="1"/>
  <c r="BR1358" i="1"/>
  <c r="BR1360" i="1"/>
  <c r="BR1362" i="1"/>
  <c r="CA1359" i="1"/>
  <c r="CA1360" i="1"/>
  <c r="CD1361" i="1"/>
  <c r="CD1362" i="1"/>
  <c r="CA1362" i="1"/>
  <c r="CC1360" i="1"/>
  <c r="CD1363" i="1"/>
  <c r="BR1359" i="1"/>
  <c r="BR1361" i="1"/>
  <c r="BR1363" i="1"/>
  <c r="BR1351" i="1"/>
  <c r="CD1347" i="1"/>
  <c r="CD1351" i="1"/>
  <c r="CA1347" i="1"/>
  <c r="CB1350" i="1"/>
  <c r="CB1351" i="1"/>
  <c r="CC1347" i="1"/>
  <c r="CA1351" i="1"/>
  <c r="CC1349" i="1"/>
  <c r="CB1347" i="1"/>
  <c r="CC1350" i="1"/>
  <c r="CC1351" i="1"/>
  <c r="CB1349" i="1"/>
  <c r="CI1348" i="1"/>
  <c r="CA1348" i="1" s="1"/>
  <c r="BR1348" i="1"/>
  <c r="BR1347" i="1"/>
  <c r="BR1349" i="1"/>
  <c r="BR1334" i="1"/>
  <c r="BR1339" i="1"/>
  <c r="CD1339" i="1"/>
  <c r="CB1334" i="1"/>
  <c r="CD1334" i="1"/>
  <c r="BR1336" i="1"/>
  <c r="CI1337" i="1"/>
  <c r="CB1337" i="1" s="1"/>
  <c r="CA1339" i="1"/>
  <c r="CB1336" i="1"/>
  <c r="CA1334" i="1"/>
  <c r="CA1335" i="1"/>
  <c r="CD1336" i="1"/>
  <c r="CA1336" i="1"/>
  <c r="CB1339" i="1"/>
  <c r="CC1334" i="1"/>
  <c r="CC1339" i="1"/>
  <c r="CI1338" i="1"/>
  <c r="CA1338" i="1" s="1"/>
  <c r="BR1338" i="1"/>
  <c r="CC1336" i="1"/>
  <c r="BR1335" i="1"/>
  <c r="CG1000" i="17" l="1"/>
  <c r="CE89" i="17"/>
  <c r="CE1000" i="17"/>
  <c r="CG89" i="17"/>
  <c r="BY90" i="17"/>
  <c r="BW90" i="17"/>
  <c r="BV90" i="17"/>
  <c r="BU90" i="17"/>
  <c r="B91" i="17"/>
  <c r="BT90" i="17"/>
  <c r="CH90" i="17"/>
  <c r="BZ90" i="17"/>
  <c r="CF90" i="17"/>
  <c r="BX90" i="17"/>
  <c r="BS90" i="17"/>
  <c r="CH1001" i="17"/>
  <c r="BZ1001" i="17"/>
  <c r="BY1001" i="17"/>
  <c r="CF1001" i="17"/>
  <c r="BX1001" i="17"/>
  <c r="BW1001" i="17"/>
  <c r="BV1001" i="17"/>
  <c r="BU1001" i="17"/>
  <c r="BS1001" i="17"/>
  <c r="BT1001" i="17"/>
  <c r="B1002" i="17"/>
  <c r="CB1346" i="1"/>
  <c r="CA1346" i="1"/>
  <c r="CC1346" i="1"/>
  <c r="CC1348" i="1"/>
  <c r="CD1348" i="1"/>
  <c r="CB1348" i="1"/>
  <c r="CC1337" i="1"/>
  <c r="CD1337" i="1"/>
  <c r="CA1337" i="1"/>
  <c r="CB1338" i="1"/>
  <c r="CC1338" i="1"/>
  <c r="CD1338" i="1"/>
  <c r="CG90" i="17" l="1"/>
  <c r="CG1001" i="17"/>
  <c r="CE1001" i="17"/>
  <c r="B92" i="17"/>
  <c r="BT91" i="17"/>
  <c r="CH91" i="17"/>
  <c r="BZ91" i="17"/>
  <c r="BY91" i="17"/>
  <c r="CF91" i="17"/>
  <c r="BX91" i="17"/>
  <c r="BW91" i="17"/>
  <c r="BU91" i="17"/>
  <c r="BS91" i="17"/>
  <c r="BV91" i="17"/>
  <c r="CE90" i="17"/>
  <c r="BU1002" i="17"/>
  <c r="B1003" i="17"/>
  <c r="BT1002" i="17"/>
  <c r="BS1002" i="17"/>
  <c r="CH1002" i="17"/>
  <c r="BZ1002" i="17"/>
  <c r="BY1002" i="17"/>
  <c r="CF1002" i="17"/>
  <c r="BX1002" i="17"/>
  <c r="BV1002" i="17"/>
  <c r="BW1002" i="17"/>
  <c r="E902" i="1" a="1"/>
  <c r="G902" i="1" a="1"/>
  <c r="H902" i="1" a="1"/>
  <c r="H907" i="1" s="1"/>
  <c r="F902" i="1" a="1"/>
  <c r="F904" i="1" s="1"/>
  <c r="E890" i="1" a="1"/>
  <c r="E893" i="1" s="1"/>
  <c r="H890" i="1" a="1"/>
  <c r="H890" i="1" s="1"/>
  <c r="G890" i="1" a="1"/>
  <c r="G891" i="1" s="1"/>
  <c r="F890" i="1" a="1"/>
  <c r="K878" i="1" a="1"/>
  <c r="K880" i="1" s="1"/>
  <c r="J878" i="1" a="1"/>
  <c r="J881" i="1" s="1"/>
  <c r="J866" i="1" a="1"/>
  <c r="J871" i="1" s="1"/>
  <c r="K866" i="1" a="1"/>
  <c r="K866" i="1" s="1"/>
  <c r="H866" i="1" a="1"/>
  <c r="H869" i="1" s="1"/>
  <c r="I866" i="1" a="1"/>
  <c r="I870" i="1" s="1"/>
  <c r="L866" i="1" a="1"/>
  <c r="L867" i="1" s="1"/>
  <c r="G866" i="1" a="1"/>
  <c r="F866" i="1" a="1"/>
  <c r="F867" i="1" s="1"/>
  <c r="E866" i="1" a="1"/>
  <c r="E874" i="1" s="1"/>
  <c r="L878" i="1" a="1"/>
  <c r="L883" i="1" s="1"/>
  <c r="F878" i="1" a="1"/>
  <c r="F878" i="1" s="1"/>
  <c r="E878" i="1" a="1"/>
  <c r="E879" i="1" s="1"/>
  <c r="G878" i="1" a="1"/>
  <c r="G882" i="1" s="1"/>
  <c r="H878" i="1" a="1"/>
  <c r="H879" i="1" s="1"/>
  <c r="I878" i="1" a="1"/>
  <c r="P422" i="1" a="1"/>
  <c r="P423" i="1" s="1"/>
  <c r="N422" i="1" a="1"/>
  <c r="N427" i="1" s="1"/>
  <c r="M422" i="1" a="1"/>
  <c r="O422" i="1" a="1"/>
  <c r="O429" i="1" s="1"/>
  <c r="L422" i="1" a="1"/>
  <c r="L429" i="1" s="1"/>
  <c r="K422" i="1" a="1"/>
  <c r="K430" i="1" s="1"/>
  <c r="F422" i="1" a="1"/>
  <c r="F426" i="1" s="1"/>
  <c r="J422" i="1" a="1"/>
  <c r="J429" i="1" s="1"/>
  <c r="I422" i="1" a="1"/>
  <c r="I430" i="1" s="1"/>
  <c r="H422" i="1" a="1"/>
  <c r="H432" i="1" s="1"/>
  <c r="G422" i="1" a="1"/>
  <c r="G427" i="1" s="1"/>
  <c r="E422" i="1" a="1"/>
  <c r="E429" i="1" s="1"/>
  <c r="H854" i="1" a="1"/>
  <c r="H857" i="1" s="1"/>
  <c r="G854" i="1" a="1"/>
  <c r="G861" i="1" s="1"/>
  <c r="F854" i="1" a="1"/>
  <c r="F862" i="1" s="1"/>
  <c r="E854" i="1" a="1"/>
  <c r="E859" i="1" s="1"/>
  <c r="BO410" i="1" a="1"/>
  <c r="BO411" i="1" s="1"/>
  <c r="BP410" i="1" a="1"/>
  <c r="BP412" i="1" s="1"/>
  <c r="BA410" i="1" a="1"/>
  <c r="BA417" i="1" s="1"/>
  <c r="BD410" i="1" a="1"/>
  <c r="AT410" i="1" a="1"/>
  <c r="AT413" i="1" s="1"/>
  <c r="BM410" i="1" a="1"/>
  <c r="BM416" i="1" s="1"/>
  <c r="BI410" i="1" a="1"/>
  <c r="BI419" i="1" s="1"/>
  <c r="BL410" i="1" a="1"/>
  <c r="BH410" i="1" a="1"/>
  <c r="BH412" i="1" s="1"/>
  <c r="AY410" i="1" a="1"/>
  <c r="AY414" i="1" s="1"/>
  <c r="AX410" i="1" a="1"/>
  <c r="AX415" i="1" s="1"/>
  <c r="BK410" i="1" a="1"/>
  <c r="BK411" i="1" s="1"/>
  <c r="AU410" i="1" a="1"/>
  <c r="BN410" i="1" a="1"/>
  <c r="BN415" i="1" s="1"/>
  <c r="BF410" i="1" a="1"/>
  <c r="BF414" i="1" s="1"/>
  <c r="BG410" i="1" a="1"/>
  <c r="BG421" i="1" s="1"/>
  <c r="BE410" i="1" a="1"/>
  <c r="BC410" i="1" a="1"/>
  <c r="AZ410" i="1" a="1"/>
  <c r="BB410" i="1" a="1"/>
  <c r="BB411" i="1" s="1"/>
  <c r="AW410" i="1" a="1"/>
  <c r="AW413" i="1" s="1"/>
  <c r="AV410" i="1" a="1"/>
  <c r="AS410" i="1" a="1"/>
  <c r="AS410" i="1" s="1"/>
  <c r="BJ410" i="1" a="1"/>
  <c r="BJ415" i="1" s="1"/>
  <c r="Z410" i="1" a="1"/>
  <c r="Z417" i="1" s="1"/>
  <c r="AE410" i="1" a="1"/>
  <c r="T410" i="1" a="1"/>
  <c r="T414" i="1" s="1"/>
  <c r="AG410" i="1" a="1"/>
  <c r="AG417" i="1" s="1"/>
  <c r="AC410" i="1" a="1"/>
  <c r="W410" i="1" a="1"/>
  <c r="W415" i="1" s="1"/>
  <c r="U410" i="1" a="1"/>
  <c r="U412" i="1" s="1"/>
  <c r="AB410" i="1" a="1"/>
  <c r="AB417" i="1" s="1"/>
  <c r="AR410" i="1" a="1"/>
  <c r="AR417" i="1" s="1"/>
  <c r="AQ410" i="1" a="1"/>
  <c r="AQ411" i="1" s="1"/>
  <c r="AP410" i="1" a="1"/>
  <c r="AO410" i="1" a="1"/>
  <c r="AO412" i="1" s="1"/>
  <c r="AN410" i="1" a="1"/>
  <c r="AN416" i="1" s="1"/>
  <c r="Y410" i="1" a="1"/>
  <c r="Y410" i="1" s="1"/>
  <c r="AM410" i="1" a="1"/>
  <c r="AD410" i="1" a="1"/>
  <c r="AD412" i="1" s="1"/>
  <c r="V410" i="1" a="1"/>
  <c r="V418" i="1" s="1"/>
  <c r="AL410" i="1" a="1"/>
  <c r="AL416" i="1" s="1"/>
  <c r="AL412" i="1"/>
  <c r="AK410" i="1" a="1"/>
  <c r="AK413" i="1" s="1"/>
  <c r="AJ410" i="1" a="1"/>
  <c r="AJ419" i="1" s="1"/>
  <c r="AI410" i="1" a="1"/>
  <c r="AA410" i="1" a="1"/>
  <c r="AA410" i="1" s="1"/>
  <c r="X410" i="1" a="1"/>
  <c r="X410" i="1" s="1"/>
  <c r="AH410" i="1" a="1"/>
  <c r="AH412" i="1" s="1"/>
  <c r="AH420" i="1"/>
  <c r="AF410" i="1" a="1"/>
  <c r="AF413" i="1" s="1"/>
  <c r="Q410" i="1" a="1"/>
  <c r="R410" i="1" a="1"/>
  <c r="R412" i="1" s="1"/>
  <c r="S410" i="1" a="1"/>
  <c r="S416" i="1" s="1"/>
  <c r="K410" i="1" a="1"/>
  <c r="K410" i="1" s="1"/>
  <c r="F410" i="1" a="1"/>
  <c r="F419" i="1" s="1"/>
  <c r="H410" i="1" a="1"/>
  <c r="N410" i="1" a="1"/>
  <c r="N412" i="1" s="1"/>
  <c r="M410" i="1" a="1"/>
  <c r="M414" i="1" s="1"/>
  <c r="G410" i="1" a="1"/>
  <c r="L410" i="1" a="1"/>
  <c r="L419" i="1" s="1"/>
  <c r="O410" i="1" a="1"/>
  <c r="O413" i="1" s="1"/>
  <c r="I410" i="1" a="1"/>
  <c r="I411" i="1" s="1"/>
  <c r="J410" i="1" a="1"/>
  <c r="J418" i="1" s="1"/>
  <c r="P410" i="1" a="1"/>
  <c r="P415" i="1" s="1"/>
  <c r="E410" i="1" a="1"/>
  <c r="E413" i="1" s="1"/>
  <c r="E417" i="1"/>
  <c r="E842" i="1" a="1"/>
  <c r="G842" i="1" a="1"/>
  <c r="G850" i="1" s="1"/>
  <c r="H842" i="1" a="1"/>
  <c r="H853" i="1" s="1"/>
  <c r="F842" i="1" a="1"/>
  <c r="BC398" i="1" a="1"/>
  <c r="BC398" i="1" s="1"/>
  <c r="BH398" i="1" a="1"/>
  <c r="BH403" i="1" s="1"/>
  <c r="AZ398" i="1" a="1"/>
  <c r="AZ404" i="1" s="1"/>
  <c r="BO398" i="1" a="1"/>
  <c r="BO406" i="1" s="1"/>
  <c r="BL398" i="1" a="1"/>
  <c r="BL404" i="1" s="1"/>
  <c r="BG398" i="1" a="1"/>
  <c r="BG404" i="1" s="1"/>
  <c r="BA398" i="1" a="1"/>
  <c r="BA407" i="1" s="1"/>
  <c r="BM398" i="1" a="1"/>
  <c r="BM403" i="1" s="1"/>
  <c r="BB398" i="1" a="1"/>
  <c r="BB398" i="1" s="1"/>
  <c r="BP398" i="1" a="1"/>
  <c r="BP405" i="1" s="1"/>
  <c r="BJ398" i="1" a="1"/>
  <c r="BJ399" i="1" s="1"/>
  <c r="BI398" i="1" a="1"/>
  <c r="BI400" i="1" s="1"/>
  <c r="BF398" i="1" a="1"/>
  <c r="BN398" i="1" a="1"/>
  <c r="BN404" i="1" s="1"/>
  <c r="BE398" i="1" a="1"/>
  <c r="BE402" i="1" s="1"/>
  <c r="BD398" i="1" a="1"/>
  <c r="BD409" i="1" s="1"/>
  <c r="BK398" i="1" a="1"/>
  <c r="AN398" i="1" a="1"/>
  <c r="AN398" i="1" s="1"/>
  <c r="AH398" i="1" a="1"/>
  <c r="AH403" i="1" s="1"/>
  <c r="AQ398" i="1" a="1"/>
  <c r="AM398" i="1" a="1"/>
  <c r="AM401" i="1" s="1"/>
  <c r="AJ398" i="1" a="1"/>
  <c r="Z398" i="1" a="1"/>
  <c r="Z402" i="1" s="1"/>
  <c r="T398" i="1" a="1"/>
  <c r="T402" i="1"/>
  <c r="Y398" i="1" a="1"/>
  <c r="AI398" i="1" a="1"/>
  <c r="AI400" i="1" s="1"/>
  <c r="AL398" i="1" a="1"/>
  <c r="AL407" i="1" s="1"/>
  <c r="AD398" i="1" a="1"/>
  <c r="AD401" i="1" s="1"/>
  <c r="AC398" i="1" a="1"/>
  <c r="AF398" i="1" a="1"/>
  <c r="AY398" i="1" a="1"/>
  <c r="AY403" i="1" s="1"/>
  <c r="AP398" i="1" a="1"/>
  <c r="AP400" i="1" s="1"/>
  <c r="AO398" i="1" a="1"/>
  <c r="AO407" i="1" s="1"/>
  <c r="AU398" i="1" a="1"/>
  <c r="AX398" i="1" a="1"/>
  <c r="AT398" i="1" a="1"/>
  <c r="AT398" i="1" s="1"/>
  <c r="AE398" i="1" a="1"/>
  <c r="AE399" i="1" s="1"/>
  <c r="AA398" i="1" a="1"/>
  <c r="AA400" i="1" s="1"/>
  <c r="V398" i="1" a="1"/>
  <c r="V400" i="1" s="1"/>
  <c r="W398" i="1" a="1"/>
  <c r="W402" i="1" s="1"/>
  <c r="AW398" i="1" a="1"/>
  <c r="AW398" i="1" s="1"/>
  <c r="AK398" i="1" a="1"/>
  <c r="AK402" i="1" s="1"/>
  <c r="U398" i="1" a="1"/>
  <c r="U404" i="1" s="1"/>
  <c r="AV398" i="1" a="1"/>
  <c r="AV398" i="1" s="1"/>
  <c r="AG398" i="1" a="1"/>
  <c r="AS398" i="1" a="1"/>
  <c r="AS398" i="1" s="1"/>
  <c r="X398" i="1" a="1"/>
  <c r="X400" i="1" s="1"/>
  <c r="AR398" i="1" a="1"/>
  <c r="AB398" i="1" a="1"/>
  <c r="AB398" i="1" s="1"/>
  <c r="S398" i="1" a="1"/>
  <c r="S402" i="1" s="1"/>
  <c r="R398" i="1" a="1"/>
  <c r="R403" i="1" s="1"/>
  <c r="Q398" i="1" a="1"/>
  <c r="Q398" i="1" s="1"/>
  <c r="P398" i="1" a="1"/>
  <c r="P402" i="1" s="1"/>
  <c r="N398" i="1" a="1"/>
  <c r="N402" i="1" s="1"/>
  <c r="L398" i="1" a="1"/>
  <c r="L400" i="1" s="1"/>
  <c r="I398" i="1" a="1"/>
  <c r="I403" i="1" s="1"/>
  <c r="M398" i="1" a="1"/>
  <c r="M398" i="1" s="1"/>
  <c r="H398" i="1" a="1"/>
  <c r="H401" i="1" s="1"/>
  <c r="O398" i="1" a="1"/>
  <c r="O404" i="1" s="1"/>
  <c r="K398" i="1" a="1"/>
  <c r="K398" i="1" s="1"/>
  <c r="J398" i="1" a="1"/>
  <c r="F398" i="1" a="1"/>
  <c r="F400" i="1" s="1"/>
  <c r="F403" i="1"/>
  <c r="E398" i="1" a="1"/>
  <c r="E406" i="1" s="1"/>
  <c r="G398" i="1" a="1"/>
  <c r="G403" i="1" s="1"/>
  <c r="H830" i="1" a="1"/>
  <c r="H830" i="1" s="1"/>
  <c r="F830" i="1" a="1"/>
  <c r="F839" i="1" s="1"/>
  <c r="G830" i="1" a="1"/>
  <c r="G834" i="1" s="1"/>
  <c r="E830" i="1" a="1"/>
  <c r="E830" i="1" s="1"/>
  <c r="P386" i="1" a="1"/>
  <c r="P390" i="1" s="1"/>
  <c r="O386" i="1" a="1"/>
  <c r="O393" i="1" s="1"/>
  <c r="N386" i="1" a="1"/>
  <c r="N392" i="1" s="1"/>
  <c r="L386" i="1" a="1"/>
  <c r="L391" i="1" s="1"/>
  <c r="K386" i="1" a="1"/>
  <c r="H386" i="1" a="1"/>
  <c r="H387" i="1" s="1"/>
  <c r="H392" i="1"/>
  <c r="F386" i="1" a="1"/>
  <c r="F388" i="1" s="1"/>
  <c r="E386" i="1" a="1"/>
  <c r="E386" i="1" s="1"/>
  <c r="M386" i="1" a="1"/>
  <c r="M390" i="1" s="1"/>
  <c r="I386" i="1" a="1"/>
  <c r="I387" i="1" s="1"/>
  <c r="G386" i="1" a="1"/>
  <c r="J386" i="1" a="1"/>
  <c r="H818" i="1" a="1"/>
  <c r="G818" i="1" a="1"/>
  <c r="G824" i="1" s="1"/>
  <c r="F818" i="1" a="1"/>
  <c r="E818" i="1" a="1"/>
  <c r="E818" i="1" s="1"/>
  <c r="P374" i="1" a="1"/>
  <c r="K374" i="1" a="1"/>
  <c r="N374" i="1" a="1"/>
  <c r="N376" i="1" s="1"/>
  <c r="I374" i="1" a="1"/>
  <c r="E374" i="1" a="1"/>
  <c r="E384" i="1" s="1"/>
  <c r="M374" i="1" a="1"/>
  <c r="L374" i="1" a="1"/>
  <c r="G374" i="1" a="1"/>
  <c r="F374" i="1" a="1"/>
  <c r="F374" i="1" s="1"/>
  <c r="O374" i="1" a="1"/>
  <c r="J374" i="1" a="1"/>
  <c r="J379" i="1" s="1"/>
  <c r="H374" i="1" a="1"/>
  <c r="H379" i="1" s="1"/>
  <c r="E806" i="1" a="1"/>
  <c r="H806" i="1" a="1"/>
  <c r="H812" i="1" s="1"/>
  <c r="F806" i="1" a="1"/>
  <c r="F807" i="1" s="1"/>
  <c r="G806" i="1" a="1"/>
  <c r="BK362" i="1" a="1"/>
  <c r="BK362" i="1" s="1"/>
  <c r="BI362" i="1" a="1"/>
  <c r="BO362" i="1" a="1"/>
  <c r="BO367" i="1" s="1"/>
  <c r="BF362" i="1" a="1"/>
  <c r="BF369" i="1" s="1"/>
  <c r="BM362" i="1" a="1"/>
  <c r="BL362" i="1" a="1"/>
  <c r="BL364" i="1" s="1"/>
  <c r="BL373" i="1"/>
  <c r="BN362" i="1" a="1"/>
  <c r="BN363" i="1" s="1"/>
  <c r="BP362" i="1" a="1"/>
  <c r="BP366" i="1" s="1"/>
  <c r="BJ362" i="1" a="1"/>
  <c r="BJ369" i="1" s="1"/>
  <c r="BH362" i="1" a="1"/>
  <c r="BE362" i="1" a="1"/>
  <c r="BE367" i="1" s="1"/>
  <c r="BG362" i="1" a="1"/>
  <c r="BG369" i="1" s="1"/>
  <c r="AU362" i="1" a="1"/>
  <c r="AI362" i="1" a="1"/>
  <c r="AI368" i="1" s="1"/>
  <c r="AQ362" i="1" a="1"/>
  <c r="AT362" i="1" a="1"/>
  <c r="AT363" i="1" s="1"/>
  <c r="AR362" i="1" a="1"/>
  <c r="AR367" i="1" s="1"/>
  <c r="AF362" i="1" a="1"/>
  <c r="AP362" i="1" a="1"/>
  <c r="AH362" i="1" a="1"/>
  <c r="AH369" i="1" s="1"/>
  <c r="AN362" i="1" a="1"/>
  <c r="AM362" i="1" a="1"/>
  <c r="AK362" i="1" a="1"/>
  <c r="AA362" i="1" a="1"/>
  <c r="AC362" i="1" a="1"/>
  <c r="AC362" i="1" s="1"/>
  <c r="AG362" i="1" a="1"/>
  <c r="BD362" i="1" a="1"/>
  <c r="BC362" i="1" a="1"/>
  <c r="BC367" i="1" s="1"/>
  <c r="AV362" i="1" a="1"/>
  <c r="AV364" i="1" s="1"/>
  <c r="BA362" i="1" a="1"/>
  <c r="BA368" i="1" s="1"/>
  <c r="AX362" i="1" a="1"/>
  <c r="AX368" i="1" s="1"/>
  <c r="AB362" i="1" a="1"/>
  <c r="AB363" i="1" s="1"/>
  <c r="AW362" i="1" a="1"/>
  <c r="AW369" i="1" s="1"/>
  <c r="AE362" i="1" a="1"/>
  <c r="AE362" i="1" s="1"/>
  <c r="AO362" i="1" a="1"/>
  <c r="AO371" i="1" s="1"/>
  <c r="AS362" i="1" a="1"/>
  <c r="AS368" i="1" s="1"/>
  <c r="AJ362" i="1" a="1"/>
  <c r="AJ367" i="1" s="1"/>
  <c r="AD362" i="1" a="1"/>
  <c r="AD365" i="1" s="1"/>
  <c r="Z362" i="1" a="1"/>
  <c r="AL362" i="1" a="1"/>
  <c r="BB362" i="1" a="1"/>
  <c r="AZ362" i="1" a="1"/>
  <c r="AZ362" i="1" s="1"/>
  <c r="AY362" i="1" a="1"/>
  <c r="AY363" i="1" s="1"/>
  <c r="W362" i="1" a="1"/>
  <c r="W369" i="1" s="1"/>
  <c r="R362" i="1" a="1"/>
  <c r="R367" i="1" s="1"/>
  <c r="T362" i="1" a="1"/>
  <c r="T365" i="1" s="1"/>
  <c r="Y362" i="1" a="1"/>
  <c r="Y368" i="1" s="1"/>
  <c r="X362" i="1" a="1"/>
  <c r="V362" i="1" a="1"/>
  <c r="U362" i="1" a="1"/>
  <c r="U368" i="1" s="1"/>
  <c r="S362" i="1" a="1"/>
  <c r="S371" i="1" s="1"/>
  <c r="Q362" i="1" a="1"/>
  <c r="Q369" i="1" s="1"/>
  <c r="L362" i="1" a="1"/>
  <c r="N362" i="1" a="1"/>
  <c r="N364" i="1" s="1"/>
  <c r="I362" i="1" a="1"/>
  <c r="I363" i="1" s="1"/>
  <c r="G362" i="1" a="1"/>
  <c r="G363" i="1" s="1"/>
  <c r="H362" i="1" a="1"/>
  <c r="H366" i="1" s="1"/>
  <c r="O362" i="1" a="1"/>
  <c r="F362" i="1" a="1"/>
  <c r="K362" i="1" a="1"/>
  <c r="J362" i="1" a="1"/>
  <c r="J367" i="1" s="1"/>
  <c r="E362" i="1" a="1"/>
  <c r="E365" i="1" s="1"/>
  <c r="P362" i="1" a="1"/>
  <c r="M362" i="1" a="1"/>
  <c r="M363" i="1" s="1"/>
  <c r="G794" i="1" a="1"/>
  <c r="G798" i="1" s="1"/>
  <c r="E794" i="1" a="1"/>
  <c r="E798" i="1" s="1"/>
  <c r="E799" i="1"/>
  <c r="H794" i="1" a="1"/>
  <c r="H795" i="1" s="1"/>
  <c r="F794" i="1" a="1"/>
  <c r="BM350" i="1" a="1"/>
  <c r="BM355" i="1" s="1"/>
  <c r="BL350" i="1" a="1"/>
  <c r="BL353" i="1" s="1"/>
  <c r="BL356" i="1"/>
  <c r="BI350" i="1" a="1"/>
  <c r="BI360" i="1" s="1"/>
  <c r="BH350" i="1" a="1"/>
  <c r="BH351" i="1" s="1"/>
  <c r="BF350" i="1" a="1"/>
  <c r="BF354" i="1" s="1"/>
  <c r="BB350" i="1" a="1"/>
  <c r="AZ350" i="1" a="1"/>
  <c r="AZ351" i="1" s="1"/>
  <c r="BD350" i="1" a="1"/>
  <c r="BD354" i="1" s="1"/>
  <c r="AY350" i="1" a="1"/>
  <c r="AY361" i="1" s="1"/>
  <c r="BG350" i="1" a="1"/>
  <c r="BG353" i="1" s="1"/>
  <c r="BJ350" i="1" a="1"/>
  <c r="BJ360" i="1" s="1"/>
  <c r="BC350" i="1" a="1"/>
  <c r="BC351" i="1" s="1"/>
  <c r="BO350" i="1" a="1"/>
  <c r="BO361" i="1" s="1"/>
  <c r="BA350" i="1" a="1"/>
  <c r="BA350" i="1" s="1"/>
  <c r="AX350" i="1" a="1"/>
  <c r="AX350" i="1" s="1"/>
  <c r="BE350" i="1" a="1"/>
  <c r="BE356" i="1" s="1"/>
  <c r="BP350" i="1" a="1"/>
  <c r="BN350" i="1" a="1"/>
  <c r="BN358" i="1" s="1"/>
  <c r="BK350" i="1" a="1"/>
  <c r="BK351" i="1" s="1"/>
  <c r="AW350" i="1" a="1"/>
  <c r="AW358" i="1" s="1"/>
  <c r="AV350" i="1" a="1"/>
  <c r="AV355" i="1" s="1"/>
  <c r="AH350" i="1" a="1"/>
  <c r="AH353" i="1" s="1"/>
  <c r="AC350" i="1" a="1"/>
  <c r="AC351" i="1" s="1"/>
  <c r="Z350" i="1" a="1"/>
  <c r="Z359" i="1" s="1"/>
  <c r="W350" i="1" a="1"/>
  <c r="W350" i="1" s="1"/>
  <c r="T350" i="1" a="1"/>
  <c r="T356" i="1" s="1"/>
  <c r="Y350" i="1" a="1"/>
  <c r="Y355" i="1" s="1"/>
  <c r="AM350" i="1" a="1"/>
  <c r="AM351" i="1" s="1"/>
  <c r="AF350" i="1" a="1"/>
  <c r="AE350" i="1" a="1"/>
  <c r="AE356" i="1" s="1"/>
  <c r="AA350" i="1" a="1"/>
  <c r="AA351" i="1" s="1"/>
  <c r="AJ350" i="1" a="1"/>
  <c r="AU350" i="1" a="1"/>
  <c r="AU350" i="1" s="1"/>
  <c r="AK350" i="1" a="1"/>
  <c r="AT350" i="1" a="1"/>
  <c r="AT355" i="1" s="1"/>
  <c r="AO350" i="1" a="1"/>
  <c r="AO351" i="1" s="1"/>
  <c r="AI350" i="1" a="1"/>
  <c r="AI350" i="1" s="1"/>
  <c r="AS350" i="1" a="1"/>
  <c r="AS355" i="1" s="1"/>
  <c r="AP350" i="1" a="1"/>
  <c r="AP355" i="1" s="1"/>
  <c r="AD350" i="1" a="1"/>
  <c r="AL350" i="1" a="1"/>
  <c r="AL352" i="1" s="1"/>
  <c r="AG350" i="1" a="1"/>
  <c r="AG357" i="1" s="1"/>
  <c r="X350" i="1" a="1"/>
  <c r="U350" i="1" a="1"/>
  <c r="AN350" i="1" a="1"/>
  <c r="V350" i="1" a="1"/>
  <c r="AQ350" i="1" a="1"/>
  <c r="AR350" i="1" a="1"/>
  <c r="AB350" i="1" a="1"/>
  <c r="S350" i="1" a="1"/>
  <c r="S355" i="1" s="1"/>
  <c r="R350" i="1" a="1"/>
  <c r="Q350" i="1" a="1"/>
  <c r="Q350" i="1" s="1"/>
  <c r="I350" i="1" a="1"/>
  <c r="I356" i="1" s="1"/>
  <c r="N350" i="1" a="1"/>
  <c r="N359" i="1" s="1"/>
  <c r="K350" i="1" a="1"/>
  <c r="J350" i="1" a="1"/>
  <c r="J350" i="1" s="1"/>
  <c r="F350" i="1" a="1"/>
  <c r="F350" i="1" s="1"/>
  <c r="M350" i="1" a="1"/>
  <c r="G350" i="1" a="1"/>
  <c r="G355" i="1" s="1"/>
  <c r="E350" i="1" a="1"/>
  <c r="P350" i="1" a="1"/>
  <c r="P358" i="1" s="1"/>
  <c r="O350" i="1" a="1"/>
  <c r="O359" i="1" s="1"/>
  <c r="H350" i="1" a="1"/>
  <c r="H351" i="1" s="1"/>
  <c r="L350" i="1" a="1"/>
  <c r="L357" i="1" s="1"/>
  <c r="E782" i="1" a="1"/>
  <c r="E783" i="1" s="1"/>
  <c r="H782" i="1" a="1"/>
  <c r="H788" i="1" s="1"/>
  <c r="G782" i="1" a="1"/>
  <c r="G792" i="1" s="1"/>
  <c r="F782" i="1" a="1"/>
  <c r="BE338" i="1" a="1"/>
  <c r="BE338" i="1" s="1"/>
  <c r="BC338" i="1" a="1"/>
  <c r="BJ338" i="1" a="1"/>
  <c r="BJ342" i="1" s="1"/>
  <c r="AZ338" i="1" a="1"/>
  <c r="AZ338" i="1" s="1"/>
  <c r="BG338" i="1" a="1"/>
  <c r="BG344" i="1" s="1"/>
  <c r="BA338" i="1" a="1"/>
  <c r="BA343" i="1" s="1"/>
  <c r="BD338" i="1" a="1"/>
  <c r="BD338" i="1" s="1"/>
  <c r="BI338" i="1" a="1"/>
  <c r="BF338" i="1" a="1"/>
  <c r="BL338" i="1" a="1"/>
  <c r="BL344" i="1" s="1"/>
  <c r="BK338" i="1" a="1"/>
  <c r="BK339" i="1" s="1"/>
  <c r="AY338" i="1" a="1"/>
  <c r="AY344" i="1" s="1"/>
  <c r="BB338" i="1" a="1"/>
  <c r="BB343" i="1" s="1"/>
  <c r="AX338" i="1" a="1"/>
  <c r="AX340" i="1" s="1"/>
  <c r="BP338" i="1" a="1"/>
  <c r="BP339" i="1" s="1"/>
  <c r="BO338" i="1" a="1"/>
  <c r="BN338" i="1" a="1"/>
  <c r="BN345" i="1" s="1"/>
  <c r="BM338" i="1" a="1"/>
  <c r="BM342" i="1" s="1"/>
  <c r="BH338" i="1" a="1"/>
  <c r="BH339" i="1" s="1"/>
  <c r="BH342" i="1"/>
  <c r="AM338" i="1" a="1"/>
  <c r="AM340" i="1" s="1"/>
  <c r="AG338" i="1" a="1"/>
  <c r="AL338" i="1" a="1"/>
  <c r="AL342" i="1" s="1"/>
  <c r="AV338" i="1" a="1"/>
  <c r="AV341" i="1" s="1"/>
  <c r="AA338" i="1" a="1"/>
  <c r="AA349" i="1" s="1"/>
  <c r="AQ338" i="1" a="1"/>
  <c r="AQ341" i="1" s="1"/>
  <c r="AQ344" i="1"/>
  <c r="AJ338" i="1" a="1"/>
  <c r="AJ342" i="1" s="1"/>
  <c r="AH338" i="1" a="1"/>
  <c r="AH339" i="1" s="1"/>
  <c r="AU338" i="1" a="1"/>
  <c r="AU340" i="1" s="1"/>
  <c r="AT338" i="1" a="1"/>
  <c r="AT343" i="1" s="1"/>
  <c r="AP338" i="1" a="1"/>
  <c r="AP344" i="1" s="1"/>
  <c r="AR338" i="1" a="1"/>
  <c r="AR346" i="1" s="1"/>
  <c r="AN338" i="1" a="1"/>
  <c r="AE338" i="1" a="1"/>
  <c r="AE344" i="1" s="1"/>
  <c r="AE341" i="1"/>
  <c r="AE342" i="1"/>
  <c r="AC338" i="1" a="1"/>
  <c r="AC345" i="1" s="1"/>
  <c r="X338" i="1" a="1"/>
  <c r="AO338" i="1" a="1"/>
  <c r="AO340" i="1" s="1"/>
  <c r="AK338" i="1" a="1"/>
  <c r="AK339" i="1" s="1"/>
  <c r="AI338" i="1" a="1"/>
  <c r="AF338" i="1" a="1"/>
  <c r="AF345" i="1" s="1"/>
  <c r="AB338" i="1" a="1"/>
  <c r="AB345" i="1" s="1"/>
  <c r="AD338" i="1" a="1"/>
  <c r="AD343" i="1" s="1"/>
  <c r="Z338" i="1" a="1"/>
  <c r="Z342" i="1" s="1"/>
  <c r="AS338" i="1" a="1"/>
  <c r="AW338" i="1" a="1"/>
  <c r="AW340" i="1" s="1"/>
  <c r="U338" i="1" a="1"/>
  <c r="Q338" i="1" a="1"/>
  <c r="Q340" i="1" s="1"/>
  <c r="Q341" i="1"/>
  <c r="W338" i="1" a="1"/>
  <c r="W338" i="1" s="1"/>
  <c r="Y338" i="1" a="1"/>
  <c r="Y345" i="1" s="1"/>
  <c r="T338" i="1" a="1"/>
  <c r="T338" i="1" s="1"/>
  <c r="S338" i="1" a="1"/>
  <c r="S339" i="1" s="1"/>
  <c r="R338" i="1" a="1"/>
  <c r="R338" i="1" s="1"/>
  <c r="V338" i="1" a="1"/>
  <c r="V340" i="1" s="1"/>
  <c r="G338" i="1" a="1"/>
  <c r="G346" i="1" s="1"/>
  <c r="N338" i="1" a="1"/>
  <c r="N339" i="1" s="1"/>
  <c r="J338" i="1" a="1"/>
  <c r="J346" i="1" s="1"/>
  <c r="H338" i="1" a="1"/>
  <c r="H341" i="1" s="1"/>
  <c r="I338" i="1" a="1"/>
  <c r="O338" i="1" a="1"/>
  <c r="M338" i="1" a="1"/>
  <c r="M339" i="1" s="1"/>
  <c r="F338" i="1" a="1"/>
  <c r="F340" i="1" s="1"/>
  <c r="E338" i="1" a="1"/>
  <c r="E347" i="1" s="1"/>
  <c r="E343" i="1"/>
  <c r="P338" i="1" a="1"/>
  <c r="L338" i="1" a="1"/>
  <c r="L341" i="1" s="1"/>
  <c r="K338" i="1" a="1"/>
  <c r="K345" i="1" s="1"/>
  <c r="H770" i="1" a="1"/>
  <c r="H774" i="1" s="1"/>
  <c r="E770" i="1" a="1"/>
  <c r="F770" i="1" a="1"/>
  <c r="G770" i="1" a="1"/>
  <c r="G772" i="1" s="1"/>
  <c r="H326" i="1" a="1"/>
  <c r="O326" i="1" a="1"/>
  <c r="L326" i="1" a="1"/>
  <c r="J326" i="1" a="1"/>
  <c r="J326" i="1" s="1"/>
  <c r="P326" i="1" a="1"/>
  <c r="M326" i="1" a="1"/>
  <c r="M333" i="1" s="1"/>
  <c r="I326" i="1" a="1"/>
  <c r="I326" i="1" s="1"/>
  <c r="K326" i="1" a="1"/>
  <c r="K331" i="1" s="1"/>
  <c r="N326" i="1" a="1"/>
  <c r="N326" i="1" s="1"/>
  <c r="E326" i="1" a="1"/>
  <c r="F326" i="1" a="1"/>
  <c r="F330" i="1" s="1"/>
  <c r="G326" i="1" a="1"/>
  <c r="G333" i="1" s="1"/>
  <c r="H758" i="1" a="1"/>
  <c r="H761" i="1" s="1"/>
  <c r="G758" i="1" a="1"/>
  <c r="G760" i="1" s="1"/>
  <c r="F758" i="1" a="1"/>
  <c r="F764" i="1" s="1"/>
  <c r="E758" i="1" a="1"/>
  <c r="E758" i="1"/>
  <c r="O314" i="1" a="1"/>
  <c r="O320" i="1" s="1"/>
  <c r="N314" i="1" a="1"/>
  <c r="N317" i="1" s="1"/>
  <c r="L314" i="1" a="1"/>
  <c r="L318" i="1" s="1"/>
  <c r="J314" i="1" a="1"/>
  <c r="J321" i="1" s="1"/>
  <c r="E314" i="1" a="1"/>
  <c r="E316" i="1" s="1"/>
  <c r="F314" i="1" a="1"/>
  <c r="F316" i="1" s="1"/>
  <c r="H314" i="1" a="1"/>
  <c r="H314" i="1" s="1"/>
  <c r="I314" i="1" a="1"/>
  <c r="I315" i="1" s="1"/>
  <c r="M314" i="1" a="1"/>
  <c r="M314" i="1" s="1"/>
  <c r="P314" i="1" a="1"/>
  <c r="P316" i="1" s="1"/>
  <c r="G314" i="1" a="1"/>
  <c r="G320" i="1" s="1"/>
  <c r="K314" i="1" a="1"/>
  <c r="H746" i="1" a="1"/>
  <c r="F746" i="1" a="1"/>
  <c r="F752" i="1" s="1"/>
  <c r="G746" i="1" a="1"/>
  <c r="G747" i="1" s="1"/>
  <c r="E746" i="1" a="1"/>
  <c r="E754" i="1" s="1"/>
  <c r="O302" i="1" a="1"/>
  <c r="O302" i="1" s="1"/>
  <c r="P302" i="1" a="1"/>
  <c r="P304" i="1" s="1"/>
  <c r="H302" i="1" a="1"/>
  <c r="G302" i="1" a="1"/>
  <c r="E302" i="1" a="1"/>
  <c r="E305" i="1" s="1"/>
  <c r="N302" i="1" a="1"/>
  <c r="N308" i="1" s="1"/>
  <c r="K302" i="1" a="1"/>
  <c r="F302" i="1" a="1"/>
  <c r="M302" i="1" a="1"/>
  <c r="L302" i="1" a="1"/>
  <c r="J302" i="1" a="1"/>
  <c r="J307" i="1" s="1"/>
  <c r="I302" i="1" a="1"/>
  <c r="I309" i="1" s="1"/>
  <c r="H734" i="1" a="1"/>
  <c r="G734" i="1" a="1"/>
  <c r="G739" i="1" s="1"/>
  <c r="F734" i="1" a="1"/>
  <c r="F735" i="1" s="1"/>
  <c r="E734" i="1" a="1"/>
  <c r="M290" i="1" a="1"/>
  <c r="M290" i="1" s="1"/>
  <c r="O290" i="1" a="1"/>
  <c r="O292" i="1" s="1"/>
  <c r="N290" i="1" a="1"/>
  <c r="N296" i="1" s="1"/>
  <c r="L290" i="1" a="1"/>
  <c r="L297" i="1" s="1"/>
  <c r="K290" i="1" a="1"/>
  <c r="K293" i="1" s="1"/>
  <c r="P290" i="1" a="1"/>
  <c r="H290" i="1" a="1"/>
  <c r="H291" i="1" s="1"/>
  <c r="F290" i="1" a="1"/>
  <c r="F294" i="1" s="1"/>
  <c r="J290" i="1" a="1"/>
  <c r="I290" i="1" a="1"/>
  <c r="I291" i="1" s="1"/>
  <c r="G290" i="1" a="1"/>
  <c r="G293" i="1" s="1"/>
  <c r="E290" i="1" a="1"/>
  <c r="F722" i="1" a="1"/>
  <c r="F729" i="1" s="1"/>
  <c r="G722" i="1" a="1"/>
  <c r="E722" i="1" a="1"/>
  <c r="H722" i="1" a="1"/>
  <c r="H722" i="1" s="1"/>
  <c r="BO278" i="1" a="1"/>
  <c r="BL278" i="1" a="1"/>
  <c r="BL280" i="1" s="1"/>
  <c r="BM278" i="1" a="1"/>
  <c r="BM279" i="1" s="1"/>
  <c r="BG278" i="1" a="1"/>
  <c r="BG282" i="1" s="1"/>
  <c r="BK278" i="1" a="1"/>
  <c r="BN278" i="1" a="1"/>
  <c r="BN278" i="1" s="1"/>
  <c r="BI278" i="1" a="1"/>
  <c r="BI283" i="1" s="1"/>
  <c r="BJ278" i="1" a="1"/>
  <c r="BJ283" i="1" s="1"/>
  <c r="BP278" i="1" a="1"/>
  <c r="BP281" i="1" s="1"/>
  <c r="BH278" i="1" a="1"/>
  <c r="BH284" i="1" s="1"/>
  <c r="AK278" i="1" a="1"/>
  <c r="AA278" i="1" a="1"/>
  <c r="AA282" i="1" s="1"/>
  <c r="BF278" i="1" a="1"/>
  <c r="BF279" i="1" s="1"/>
  <c r="AN278" i="1" a="1"/>
  <c r="AN280" i="1" s="1"/>
  <c r="BE278" i="1" a="1"/>
  <c r="AT278" i="1" a="1"/>
  <c r="AO278" i="1" a="1"/>
  <c r="AO281" i="1" s="1"/>
  <c r="BD278" i="1" a="1"/>
  <c r="AH278" i="1" a="1"/>
  <c r="AH285" i="1" s="1"/>
  <c r="BC278" i="1" a="1"/>
  <c r="BC282" i="1" s="1"/>
  <c r="BB278" i="1" a="1"/>
  <c r="BB279" i="1" s="1"/>
  <c r="BB288" i="1"/>
  <c r="AU278" i="1" a="1"/>
  <c r="AU280" i="1" s="1"/>
  <c r="AM278" i="1" a="1"/>
  <c r="AM283" i="1" s="1"/>
  <c r="AF278" i="1" a="1"/>
  <c r="AF283" i="1" s="1"/>
  <c r="AJ278" i="1" a="1"/>
  <c r="AJ281" i="1" s="1"/>
  <c r="AR278" i="1" a="1"/>
  <c r="AP278" i="1" a="1"/>
  <c r="AP285" i="1" s="1"/>
  <c r="AL278" i="1" a="1"/>
  <c r="AL280" i="1" s="1"/>
  <c r="AI278" i="1" a="1"/>
  <c r="AE278" i="1" a="1"/>
  <c r="AE281" i="1" s="1"/>
  <c r="BA278" i="1" a="1"/>
  <c r="BA279" i="1" s="1"/>
  <c r="AZ278" i="1" a="1"/>
  <c r="AZ282" i="1" s="1"/>
  <c r="AC278" i="1" a="1"/>
  <c r="AC285" i="1" s="1"/>
  <c r="AQ278" i="1" a="1"/>
  <c r="AY278" i="1" a="1"/>
  <c r="AY285" i="1" s="1"/>
  <c r="AG278" i="1" a="1"/>
  <c r="AG288" i="1" s="1"/>
  <c r="AX278" i="1" a="1"/>
  <c r="AX279" i="1" s="1"/>
  <c r="AD278" i="1" a="1"/>
  <c r="AW278" i="1" a="1"/>
  <c r="AB278" i="1" a="1"/>
  <c r="AB283" i="1" s="1"/>
  <c r="AS278" i="1" a="1"/>
  <c r="AS285" i="1" s="1"/>
  <c r="AV278" i="1" a="1"/>
  <c r="AV284" i="1" s="1"/>
  <c r="U278" i="1" a="1"/>
  <c r="U285" i="1" s="1"/>
  <c r="S278" i="1" a="1"/>
  <c r="R278" i="1" a="1"/>
  <c r="X278" i="1" a="1"/>
  <c r="X278" i="1" s="1"/>
  <c r="Y278" i="1" a="1"/>
  <c r="W278" i="1" a="1"/>
  <c r="W279" i="1" s="1"/>
  <c r="Z278" i="1" a="1"/>
  <c r="Z281" i="1" s="1"/>
  <c r="V278" i="1" a="1"/>
  <c r="V284" i="1" s="1"/>
  <c r="T278" i="1" a="1"/>
  <c r="T285" i="1" s="1"/>
  <c r="Q278" i="1" a="1"/>
  <c r="Q285" i="1" s="1"/>
  <c r="O278" i="1" a="1"/>
  <c r="O279" i="1" s="1"/>
  <c r="O286" i="1"/>
  <c r="I278" i="1" a="1"/>
  <c r="H278" i="1" a="1"/>
  <c r="H289" i="1" s="1"/>
  <c r="E278" i="1" a="1"/>
  <c r="P278" i="1" a="1"/>
  <c r="L278" i="1" a="1"/>
  <c r="G278" i="1" a="1"/>
  <c r="G281" i="1" s="1"/>
  <c r="N278" i="1" a="1"/>
  <c r="N288" i="1" s="1"/>
  <c r="J278" i="1" a="1"/>
  <c r="M278" i="1" a="1"/>
  <c r="M279" i="1" s="1"/>
  <c r="K278" i="1" a="1"/>
  <c r="F278" i="1" a="1"/>
  <c r="F279" i="1" s="1"/>
  <c r="G710" i="1" a="1"/>
  <c r="G713" i="1" s="1"/>
  <c r="H710" i="1" a="1"/>
  <c r="H717" i="1" s="1"/>
  <c r="F710" i="1" a="1"/>
  <c r="F714" i="1" s="1"/>
  <c r="E710" i="1" a="1"/>
  <c r="E711" i="1" s="1"/>
  <c r="E714" i="1"/>
  <c r="BH266" i="1" a="1"/>
  <c r="BH273" i="1" s="1"/>
  <c r="BK266" i="1" a="1"/>
  <c r="BB266" i="1" a="1"/>
  <c r="BB271" i="1" s="1"/>
  <c r="BO266" i="1" a="1"/>
  <c r="BO267" i="1" s="1"/>
  <c r="BP266" i="1" a="1"/>
  <c r="BM266" i="1" a="1"/>
  <c r="BM266" i="1" s="1"/>
  <c r="BI266" i="1" a="1"/>
  <c r="BI268" i="1" s="1"/>
  <c r="BE266" i="1" a="1"/>
  <c r="BE266" i="1" s="1"/>
  <c r="BE271" i="1"/>
  <c r="BN266" i="1" a="1"/>
  <c r="BN273" i="1" s="1"/>
  <c r="BL266" i="1" a="1"/>
  <c r="BL268" i="1" s="1"/>
  <c r="BG266" i="1" a="1"/>
  <c r="BC266" i="1" a="1"/>
  <c r="BC267" i="1" s="1"/>
  <c r="BJ266" i="1" a="1"/>
  <c r="BJ270" i="1" s="1"/>
  <c r="BF266" i="1" a="1"/>
  <c r="BD266" i="1" a="1"/>
  <c r="BD268" i="1" s="1"/>
  <c r="BA266" i="1" a="1"/>
  <c r="AG266" i="1" a="1"/>
  <c r="AG273" i="1" s="1"/>
  <c r="AZ266" i="1" a="1"/>
  <c r="AZ276" i="1" s="1"/>
  <c r="AF266" i="1" a="1"/>
  <c r="AY266" i="1" a="1"/>
  <c r="AX266" i="1" a="1"/>
  <c r="AX270" i="1" s="1"/>
  <c r="AV266" i="1" a="1"/>
  <c r="AV266" i="1" s="1"/>
  <c r="AP266" i="1" a="1"/>
  <c r="AA266" i="1" a="1"/>
  <c r="AA267" i="1" s="1"/>
  <c r="AA273" i="1"/>
  <c r="AW266" i="1" a="1"/>
  <c r="AW273" i="1" s="1"/>
  <c r="AN266" i="1" a="1"/>
  <c r="AN270" i="1" s="1"/>
  <c r="AT266" i="1" a="1"/>
  <c r="AT268" i="1" s="1"/>
  <c r="AM266" i="1" a="1"/>
  <c r="AM274" i="1" s="1"/>
  <c r="AO266" i="1" a="1"/>
  <c r="AL266" i="1" a="1"/>
  <c r="AL266" i="1" s="1"/>
  <c r="AK266" i="1" a="1"/>
  <c r="AK270" i="1" s="1"/>
  <c r="AK268" i="1"/>
  <c r="AK273" i="1"/>
  <c r="AU266" i="1" a="1"/>
  <c r="AQ266" i="1" a="1"/>
  <c r="AQ273" i="1" s="1"/>
  <c r="AH266" i="1" a="1"/>
  <c r="AB266" i="1" a="1"/>
  <c r="AB272" i="1" s="1"/>
  <c r="AJ266" i="1" a="1"/>
  <c r="AJ269" i="1" s="1"/>
  <c r="AI266" i="1" a="1"/>
  <c r="AI273" i="1" s="1"/>
  <c r="Z266" i="1" a="1"/>
  <c r="Z266" i="1" s="1"/>
  <c r="AS266" i="1" a="1"/>
  <c r="AS268" i="1" s="1"/>
  <c r="AE266" i="1" a="1"/>
  <c r="AD266" i="1" a="1"/>
  <c r="AD273" i="1" s="1"/>
  <c r="X266" i="1" a="1"/>
  <c r="X270" i="1" s="1"/>
  <c r="AR266" i="1" a="1"/>
  <c r="AR266" i="1" s="1"/>
  <c r="AC266" i="1" a="1"/>
  <c r="AC270" i="1" s="1"/>
  <c r="Y266" i="1" a="1"/>
  <c r="Y269" i="1" s="1"/>
  <c r="V266" i="1" a="1"/>
  <c r="V266" i="1" s="1"/>
  <c r="T266" i="1" a="1"/>
  <c r="Q266" i="1" a="1"/>
  <c r="Q270" i="1" s="1"/>
  <c r="U266" i="1" a="1"/>
  <c r="W266" i="1" a="1"/>
  <c r="W268" i="1" s="1"/>
  <c r="S266" i="1" a="1"/>
  <c r="R266" i="1" a="1"/>
  <c r="R267" i="1" s="1"/>
  <c r="E266" i="1" a="1"/>
  <c r="O266" i="1" a="1"/>
  <c r="O271" i="1" s="1"/>
  <c r="M266" i="1" a="1"/>
  <c r="M267" i="1" s="1"/>
  <c r="N266" i="1" a="1"/>
  <c r="N266" i="1" s="1"/>
  <c r="H266" i="1" a="1"/>
  <c r="H272" i="1" s="1"/>
  <c r="K266" i="1" a="1"/>
  <c r="P266" i="1" a="1"/>
  <c r="P274" i="1" s="1"/>
  <c r="F266" i="1" a="1"/>
  <c r="F274" i="1" s="1"/>
  <c r="I266" i="1" a="1"/>
  <c r="G266" i="1" a="1"/>
  <c r="J266" i="1" a="1"/>
  <c r="L266" i="1" a="1"/>
  <c r="L266" i="1" s="1"/>
  <c r="H698" i="1" a="1"/>
  <c r="H702" i="1" s="1"/>
  <c r="E698" i="1" a="1"/>
  <c r="F698" i="1" a="1"/>
  <c r="F705" i="1" s="1"/>
  <c r="G698" i="1" a="1"/>
  <c r="L254" i="1" a="1"/>
  <c r="L260" i="1" s="1"/>
  <c r="K254" i="1" a="1"/>
  <c r="K257" i="1" s="1"/>
  <c r="E254" i="1" a="1"/>
  <c r="E256" i="1" s="1"/>
  <c r="O254" i="1" a="1"/>
  <c r="F254" i="1" a="1"/>
  <c r="F258" i="1" s="1"/>
  <c r="N254" i="1" a="1"/>
  <c r="N255" i="1" s="1"/>
  <c r="P254" i="1" a="1"/>
  <c r="J254" i="1" a="1"/>
  <c r="I254" i="1" a="1"/>
  <c r="H254" i="1" a="1"/>
  <c r="H257" i="1" s="1"/>
  <c r="M254" i="1" a="1"/>
  <c r="M259" i="1" s="1"/>
  <c r="G254" i="1" a="1"/>
  <c r="G686" i="1" a="1"/>
  <c r="G689" i="1" s="1"/>
  <c r="F686" i="1" a="1"/>
  <c r="E686" i="1" a="1"/>
  <c r="H686" i="1" a="1"/>
  <c r="BP242" i="1" a="1"/>
  <c r="BP242" i="1" s="1"/>
  <c r="BO242" i="1" a="1"/>
  <c r="BO249" i="1" s="1"/>
  <c r="AZ242" i="1" a="1"/>
  <c r="BB242" i="1" a="1"/>
  <c r="AM242" i="1" a="1"/>
  <c r="AM246" i="1" s="1"/>
  <c r="BF242" i="1" a="1"/>
  <c r="BF248" i="1" s="1"/>
  <c r="AQ242" i="1" a="1"/>
  <c r="AQ242" i="1" s="1"/>
  <c r="AY242" i="1" a="1"/>
  <c r="AY245" i="1" s="1"/>
  <c r="BC242" i="1" a="1"/>
  <c r="BC242" i="1" s="1"/>
  <c r="AW242" i="1" a="1"/>
  <c r="AW245" i="1" s="1"/>
  <c r="AN242" i="1" a="1"/>
  <c r="AN248" i="1" s="1"/>
  <c r="AK242" i="1" a="1"/>
  <c r="AI242" i="1" a="1"/>
  <c r="AI246" i="1" s="1"/>
  <c r="AI252" i="1"/>
  <c r="AR242" i="1" a="1"/>
  <c r="AR242" i="1" s="1"/>
  <c r="BN242" i="1" a="1"/>
  <c r="BM242" i="1" a="1"/>
  <c r="BE242" i="1" a="1"/>
  <c r="BE248" i="1" s="1"/>
  <c r="BL242" i="1" a="1"/>
  <c r="BL245" i="1" s="1"/>
  <c r="BK242" i="1" a="1"/>
  <c r="BK248" i="1" s="1"/>
  <c r="BK249" i="1"/>
  <c r="BJ242" i="1" a="1"/>
  <c r="BJ248" i="1" s="1"/>
  <c r="BG242" i="1" a="1"/>
  <c r="BG246" i="1" s="1"/>
  <c r="BH242" i="1" a="1"/>
  <c r="BH243" i="1" s="1"/>
  <c r="AP242" i="1" a="1"/>
  <c r="BD242" i="1" a="1"/>
  <c r="BD245" i="1" s="1"/>
  <c r="AO242" i="1" a="1"/>
  <c r="AO242" i="1" s="1"/>
  <c r="BA242" i="1" a="1"/>
  <c r="BA252" i="1" s="1"/>
  <c r="BA250" i="1"/>
  <c r="AX242" i="1" a="1"/>
  <c r="AV242" i="1" a="1"/>
  <c r="AJ242" i="1" a="1"/>
  <c r="AJ245" i="1" s="1"/>
  <c r="AT242" i="1" a="1"/>
  <c r="AS242" i="1" a="1"/>
  <c r="AS250" i="1" s="1"/>
  <c r="AL242" i="1" a="1"/>
  <c r="BI242" i="1" a="1"/>
  <c r="BI242" i="1" s="1"/>
  <c r="AU242" i="1" a="1"/>
  <c r="AU245" i="1" s="1"/>
  <c r="AA242" i="1" a="1"/>
  <c r="AA248" i="1" s="1"/>
  <c r="AE242" i="1" a="1"/>
  <c r="AE248" i="1" s="1"/>
  <c r="AD242" i="1" a="1"/>
  <c r="AD253" i="1" s="1"/>
  <c r="Z242" i="1" a="1"/>
  <c r="X242" i="1" a="1"/>
  <c r="X242" i="1" s="1"/>
  <c r="V242" i="1" a="1"/>
  <c r="V252" i="1" s="1"/>
  <c r="AB242" i="1" a="1"/>
  <c r="AB242" i="1" s="1"/>
  <c r="Q242" i="1" a="1"/>
  <c r="Y242" i="1" a="1"/>
  <c r="Y242" i="1" s="1"/>
  <c r="U242" i="1" a="1"/>
  <c r="S242" i="1" a="1"/>
  <c r="AC242" i="1" a="1"/>
  <c r="W242" i="1" a="1"/>
  <c r="AH242" i="1" a="1"/>
  <c r="AH246" i="1" s="1"/>
  <c r="T242" i="1" a="1"/>
  <c r="T245" i="1" s="1"/>
  <c r="AF242" i="1" a="1"/>
  <c r="AF247" i="1" s="1"/>
  <c r="R242" i="1" a="1"/>
  <c r="R251" i="1" s="1"/>
  <c r="AG242" i="1" a="1"/>
  <c r="AG252" i="1" s="1"/>
  <c r="H242" i="1" a="1"/>
  <c r="M242" i="1" a="1"/>
  <c r="M250" i="1" s="1"/>
  <c r="N242" i="1" a="1"/>
  <c r="N243" i="1" s="1"/>
  <c r="N246" i="1"/>
  <c r="G242" i="1" a="1"/>
  <c r="G250" i="1" s="1"/>
  <c r="K242" i="1" a="1"/>
  <c r="K246" i="1" s="1"/>
  <c r="F242" i="1" a="1"/>
  <c r="E242" i="1" a="1"/>
  <c r="E251" i="1" s="1"/>
  <c r="P242" i="1" a="1"/>
  <c r="P252" i="1" s="1"/>
  <c r="J242" i="1" a="1"/>
  <c r="L242" i="1" a="1"/>
  <c r="L246" i="1" s="1"/>
  <c r="L243" i="1"/>
  <c r="I242" i="1" a="1"/>
  <c r="I246" i="1" s="1"/>
  <c r="O242" i="1" a="1"/>
  <c r="F674" i="1" a="1"/>
  <c r="E674" i="1" a="1"/>
  <c r="H674" i="1" a="1"/>
  <c r="G674" i="1" a="1"/>
  <c r="G680" i="1" s="1"/>
  <c r="J230" i="1" a="1"/>
  <c r="O230" i="1" a="1"/>
  <c r="M230" i="1" a="1"/>
  <c r="M233" i="1" s="1"/>
  <c r="K230" i="1" a="1"/>
  <c r="K230" i="1" s="1"/>
  <c r="H230" i="1" a="1"/>
  <c r="F230" i="1" a="1"/>
  <c r="F235" i="1" s="1"/>
  <c r="N230" i="1" a="1"/>
  <c r="I230" i="1" a="1"/>
  <c r="I236" i="1" s="1"/>
  <c r="E230" i="1" a="1"/>
  <c r="L230" i="1" a="1"/>
  <c r="G230" i="1" a="1"/>
  <c r="G237" i="1" s="1"/>
  <c r="P230" i="1" a="1"/>
  <c r="P230" i="1" s="1"/>
  <c r="G662" i="1" a="1"/>
  <c r="G667" i="1" s="1"/>
  <c r="H662" i="1" a="1"/>
  <c r="H667" i="1" s="1"/>
  <c r="F662" i="1" a="1"/>
  <c r="F663" i="1" s="1"/>
  <c r="E662" i="1" a="1"/>
  <c r="E665" i="1" s="1"/>
  <c r="O218" i="1" a="1"/>
  <c r="O225" i="1" s="1"/>
  <c r="P218" i="1" a="1"/>
  <c r="N218" i="1" a="1"/>
  <c r="N228" i="1" s="1"/>
  <c r="M218" i="1" a="1"/>
  <c r="M218" i="1" s="1"/>
  <c r="L218" i="1" a="1"/>
  <c r="K218" i="1" a="1"/>
  <c r="G218" i="1" a="1"/>
  <c r="G221" i="1" s="1"/>
  <c r="G220" i="1"/>
  <c r="F218" i="1" a="1"/>
  <c r="I218" i="1" a="1"/>
  <c r="I218" i="1" s="1"/>
  <c r="J218" i="1" a="1"/>
  <c r="H218" i="1" a="1"/>
  <c r="E218" i="1" a="1"/>
  <c r="E218" i="1" s="1"/>
  <c r="F650" i="1" a="1"/>
  <c r="H650" i="1" a="1"/>
  <c r="E650" i="1" a="1"/>
  <c r="E654" i="1" s="1"/>
  <c r="G650" i="1" a="1"/>
  <c r="BM206" i="1" a="1"/>
  <c r="BM212" i="1" s="1"/>
  <c r="BI206" i="1" a="1"/>
  <c r="BI216" i="1" s="1"/>
  <c r="BA206" i="1" a="1"/>
  <c r="BA216" i="1" s="1"/>
  <c r="AX206" i="1" a="1"/>
  <c r="AX206" i="1" s="1"/>
  <c r="AQ206" i="1" a="1"/>
  <c r="AR206" i="1" a="1"/>
  <c r="BG206" i="1" a="1"/>
  <c r="BG209" i="1" s="1"/>
  <c r="BG208" i="1"/>
  <c r="BL206" i="1" a="1"/>
  <c r="BL208" i="1" s="1"/>
  <c r="AZ206" i="1" a="1"/>
  <c r="AZ210" i="1" s="1"/>
  <c r="AW206" i="1" a="1"/>
  <c r="AW214" i="1" s="1"/>
  <c r="BJ206" i="1" a="1"/>
  <c r="BE206" i="1" a="1"/>
  <c r="BE208" i="1" s="1"/>
  <c r="AU206" i="1" a="1"/>
  <c r="AU212" i="1" s="1"/>
  <c r="AY206" i="1" a="1"/>
  <c r="BP206" i="1" a="1"/>
  <c r="BP209" i="1" s="1"/>
  <c r="BK206" i="1" a="1"/>
  <c r="BH206" i="1" a="1"/>
  <c r="AP206" i="1" a="1"/>
  <c r="BC206" i="1" a="1"/>
  <c r="BC208" i="1" s="1"/>
  <c r="BO206" i="1" a="1"/>
  <c r="BO216" i="1" s="1"/>
  <c r="BB206" i="1" a="1"/>
  <c r="AS206" i="1" a="1"/>
  <c r="AS209" i="1" s="1"/>
  <c r="BN206" i="1" a="1"/>
  <c r="BN207" i="1" s="1"/>
  <c r="BF206" i="1" a="1"/>
  <c r="BF206" i="1" s="1"/>
  <c r="BD206" i="1" a="1"/>
  <c r="AV206" i="1" a="1"/>
  <c r="AV206" i="1" s="1"/>
  <c r="AT206" i="1" a="1"/>
  <c r="AN206" i="1" a="1"/>
  <c r="AN216" i="1" s="1"/>
  <c r="AI206" i="1" a="1"/>
  <c r="AI212" i="1" s="1"/>
  <c r="AD206" i="1" a="1"/>
  <c r="AD208" i="1" s="1"/>
  <c r="X206" i="1" a="1"/>
  <c r="X207" i="1" s="1"/>
  <c r="T206" i="1" a="1"/>
  <c r="T206" i="1" s="1"/>
  <c r="AO206" i="1" a="1"/>
  <c r="AM206" i="1" a="1"/>
  <c r="AM208" i="1" s="1"/>
  <c r="AL206" i="1" a="1"/>
  <c r="AL208" i="1" s="1"/>
  <c r="Y206" i="1" a="1"/>
  <c r="Y208" i="1" s="1"/>
  <c r="AK206" i="1" a="1"/>
  <c r="AJ206" i="1" a="1"/>
  <c r="AJ210" i="1" s="1"/>
  <c r="AG206" i="1" a="1"/>
  <c r="AG212" i="1" s="1"/>
  <c r="AB206" i="1" a="1"/>
  <c r="AB206" i="1" s="1"/>
  <c r="AH206" i="1" a="1"/>
  <c r="AF206" i="1" a="1"/>
  <c r="AF216" i="1" s="1"/>
  <c r="AE206" i="1" a="1"/>
  <c r="AC206" i="1" a="1"/>
  <c r="AC206" i="1" s="1"/>
  <c r="AA206" i="1" a="1"/>
  <c r="AA209" i="1" s="1"/>
  <c r="S206" i="1" a="1"/>
  <c r="S212" i="1" s="1"/>
  <c r="R206" i="1" a="1"/>
  <c r="R212" i="1" s="1"/>
  <c r="Z206" i="1" a="1"/>
  <c r="Z208" i="1" s="1"/>
  <c r="Q206" i="1" a="1"/>
  <c r="Q208" i="1" s="1"/>
  <c r="Q209" i="1"/>
  <c r="V206" i="1" a="1"/>
  <c r="W206" i="1" a="1"/>
  <c r="W206" i="1" s="1"/>
  <c r="U206" i="1" a="1"/>
  <c r="L206" i="1" a="1"/>
  <c r="L212" i="1" s="1"/>
  <c r="O206" i="1" a="1"/>
  <c r="K206" i="1" a="1"/>
  <c r="K207" i="1" s="1"/>
  <c r="P206" i="1" a="1"/>
  <c r="N206" i="1" a="1"/>
  <c r="N207" i="1" s="1"/>
  <c r="M206" i="1" a="1"/>
  <c r="M210" i="1" s="1"/>
  <c r="H206" i="1" a="1"/>
  <c r="G206" i="1" a="1"/>
  <c r="J206" i="1" a="1"/>
  <c r="J209" i="1" s="1"/>
  <c r="I206" i="1" a="1"/>
  <c r="I215" i="1" s="1"/>
  <c r="F206" i="1" a="1"/>
  <c r="F207" i="1" s="1"/>
  <c r="E206" i="1" a="1"/>
  <c r="E638" i="1" a="1"/>
  <c r="G638" i="1" a="1"/>
  <c r="G638" i="1" s="1"/>
  <c r="H638" i="1" a="1"/>
  <c r="H638" i="1" s="1"/>
  <c r="F638" i="1" a="1"/>
  <c r="F642" i="1" s="1"/>
  <c r="F644" i="1"/>
  <c r="F649" i="1"/>
  <c r="BO194" i="1" a="1"/>
  <c r="BO194" i="1" s="1"/>
  <c r="BN194" i="1" a="1"/>
  <c r="BN198" i="1" s="1"/>
  <c r="BP194" i="1" a="1"/>
  <c r="AX194" i="1" a="1"/>
  <c r="AH194" i="1" a="1"/>
  <c r="AH196" i="1" s="1"/>
  <c r="AI194" i="1" a="1"/>
  <c r="AI194" i="1" s="1"/>
  <c r="AJ194" i="1" a="1"/>
  <c r="AJ194" i="1" s="1"/>
  <c r="BB194" i="1" a="1"/>
  <c r="BL194" i="1" a="1"/>
  <c r="BL194" i="1" s="1"/>
  <c r="BJ194" i="1" a="1"/>
  <c r="BJ195" i="1" s="1"/>
  <c r="AO194" i="1" a="1"/>
  <c r="AO205" i="1" s="1"/>
  <c r="BF194" i="1" a="1"/>
  <c r="AL194" i="1" a="1"/>
  <c r="BI194" i="1" a="1"/>
  <c r="BI198" i="1" s="1"/>
  <c r="BI197" i="1"/>
  <c r="AK194" i="1" a="1"/>
  <c r="AK194" i="1" s="1"/>
  <c r="AZ194" i="1" a="1"/>
  <c r="AZ194" i="1" s="1"/>
  <c r="AS194" i="1" a="1"/>
  <c r="AM194" i="1" a="1"/>
  <c r="AM203" i="1" s="1"/>
  <c r="BE194" i="1" a="1"/>
  <c r="AR194" i="1" a="1"/>
  <c r="AR196" i="1" s="1"/>
  <c r="BC194" i="1" a="1"/>
  <c r="BC196" i="1" s="1"/>
  <c r="AY194" i="1" a="1"/>
  <c r="AU194" i="1" a="1"/>
  <c r="AN194" i="1" a="1"/>
  <c r="AN204" i="1" s="1"/>
  <c r="BM194" i="1" a="1"/>
  <c r="BD194" i="1" a="1"/>
  <c r="BD200" i="1" s="1"/>
  <c r="AP194" i="1" a="1"/>
  <c r="AP197" i="1" s="1"/>
  <c r="AW194" i="1" a="1"/>
  <c r="AW201" i="1" s="1"/>
  <c r="BK194" i="1" a="1"/>
  <c r="BK196" i="1" s="1"/>
  <c r="BH194" i="1" a="1"/>
  <c r="BH205" i="1" s="1"/>
  <c r="AT194" i="1" a="1"/>
  <c r="AT194" i="1" s="1"/>
  <c r="AQ194" i="1" a="1"/>
  <c r="AV194" i="1" a="1"/>
  <c r="BG194" i="1" a="1"/>
  <c r="BA194" i="1" a="1"/>
  <c r="X194" i="1" a="1"/>
  <c r="AA194" i="1" a="1"/>
  <c r="AA196" i="1" s="1"/>
  <c r="T194" i="1" a="1"/>
  <c r="T205" i="1" s="1"/>
  <c r="Q194" i="1" a="1"/>
  <c r="Z194" i="1" a="1"/>
  <c r="Z198" i="1" s="1"/>
  <c r="V194" i="1" a="1"/>
  <c r="AG194" i="1" a="1"/>
  <c r="AG196" i="1" s="1"/>
  <c r="AF194" i="1" a="1"/>
  <c r="AF198" i="1" s="1"/>
  <c r="U194" i="1" a="1"/>
  <c r="U198" i="1" s="1"/>
  <c r="AC194" i="1" a="1"/>
  <c r="AC196" i="1" s="1"/>
  <c r="AE194" i="1" a="1"/>
  <c r="AE200" i="1" s="1"/>
  <c r="AE196" i="1"/>
  <c r="AE202" i="1"/>
  <c r="AD194" i="1" a="1"/>
  <c r="AB194" i="1" a="1"/>
  <c r="AB198" i="1" s="1"/>
  <c r="W194" i="1" a="1"/>
  <c r="W198" i="1" s="1"/>
  <c r="S194" i="1" a="1"/>
  <c r="S198" i="1" s="1"/>
  <c r="R194" i="1" a="1"/>
  <c r="R198" i="1" s="1"/>
  <c r="Y194" i="1" a="1"/>
  <c r="Y194" i="1" s="1"/>
  <c r="N194" i="1" a="1"/>
  <c r="N196" i="1" s="1"/>
  <c r="G194" i="1" a="1"/>
  <c r="G204" i="1" s="1"/>
  <c r="I194" i="1" a="1"/>
  <c r="I194" i="1" s="1"/>
  <c r="J194" i="1" a="1"/>
  <c r="J197" i="1" s="1"/>
  <c r="F194" i="1" a="1"/>
  <c r="F202" i="1" s="1"/>
  <c r="E194" i="1" a="1"/>
  <c r="E195" i="1" s="1"/>
  <c r="O194" i="1" a="1"/>
  <c r="O198" i="1" s="1"/>
  <c r="H194" i="1" a="1"/>
  <c r="M194" i="1" a="1"/>
  <c r="M196" i="1" s="1"/>
  <c r="L194" i="1" a="1"/>
  <c r="L204" i="1" s="1"/>
  <c r="P194" i="1" a="1"/>
  <c r="P194" i="1" s="1"/>
  <c r="K194" i="1" a="1"/>
  <c r="K198" i="1" s="1"/>
  <c r="F626" i="1" a="1"/>
  <c r="H626" i="1" a="1"/>
  <c r="H632" i="1" s="1"/>
  <c r="G626" i="1" a="1"/>
  <c r="G630" i="1" s="1"/>
  <c r="E626" i="1" a="1"/>
  <c r="E626" i="1" s="1"/>
  <c r="I182" i="1" a="1"/>
  <c r="H182" i="1" a="1"/>
  <c r="O182" i="1" a="1"/>
  <c r="O188" i="1" s="1"/>
  <c r="F182" i="1" a="1"/>
  <c r="F189" i="1" s="1"/>
  <c r="J182" i="1" a="1"/>
  <c r="J184" i="1" s="1"/>
  <c r="K182" i="1" a="1"/>
  <c r="K183" i="1" s="1"/>
  <c r="P182" i="1" a="1"/>
  <c r="P186" i="1" s="1"/>
  <c r="G182" i="1" a="1"/>
  <c r="M182" i="1" a="1"/>
  <c r="L182" i="1" a="1"/>
  <c r="L187" i="1" s="1"/>
  <c r="L185" i="1"/>
  <c r="E182" i="1" a="1"/>
  <c r="E189" i="1" s="1"/>
  <c r="N182" i="1" a="1"/>
  <c r="N189" i="1" s="1"/>
  <c r="G614" i="1" a="1"/>
  <c r="G618" i="1" s="1"/>
  <c r="H614" i="1" a="1"/>
  <c r="E614" i="1" a="1"/>
  <c r="E618" i="1" s="1"/>
  <c r="F614" i="1" a="1"/>
  <c r="F616" i="1" s="1"/>
  <c r="BD170" i="1" a="1"/>
  <c r="BD170" i="1" s="1"/>
  <c r="BJ170" i="1" a="1"/>
  <c r="BN170" i="1" a="1"/>
  <c r="BN171" i="1" s="1"/>
  <c r="AZ170" i="1" a="1"/>
  <c r="AZ170" i="1" s="1"/>
  <c r="BL170" i="1" a="1"/>
  <c r="BH170" i="1" a="1"/>
  <c r="BH172" i="1" s="1"/>
  <c r="AT170" i="1" a="1"/>
  <c r="AT180" i="1" s="1"/>
  <c r="BB170" i="1" a="1"/>
  <c r="BB178" i="1" s="1"/>
  <c r="AR170" i="1" a="1"/>
  <c r="AR173" i="1" s="1"/>
  <c r="BG170" i="1" a="1"/>
  <c r="BG173" i="1" s="1"/>
  <c r="AY170" i="1" a="1"/>
  <c r="BM170" i="1" a="1"/>
  <c r="BM170" i="1" s="1"/>
  <c r="AP170" i="1" a="1"/>
  <c r="BC170" i="1" a="1"/>
  <c r="BC170" i="1" s="1"/>
  <c r="AQ170" i="1" a="1"/>
  <c r="AQ175" i="1" s="1"/>
  <c r="AU170" i="1" a="1"/>
  <c r="AU172" i="1" s="1"/>
  <c r="AO170" i="1" a="1"/>
  <c r="AO173" i="1" s="1"/>
  <c r="BF170" i="1" a="1"/>
  <c r="AV170" i="1" a="1"/>
  <c r="AV171" i="1" s="1"/>
  <c r="BP170" i="1" a="1"/>
  <c r="BO170" i="1" a="1"/>
  <c r="BO172" i="1" s="1"/>
  <c r="BI170" i="1" a="1"/>
  <c r="BI170" i="1" s="1"/>
  <c r="BI181" i="1"/>
  <c r="BA170" i="1" a="1"/>
  <c r="BA174" i="1" s="1"/>
  <c r="BE170" i="1" a="1"/>
  <c r="BE176" i="1" s="1"/>
  <c r="BK170" i="1" a="1"/>
  <c r="BK177" i="1"/>
  <c r="AX170" i="1" a="1"/>
  <c r="AX173" i="1" s="1"/>
  <c r="AS170" i="1" a="1"/>
  <c r="AW170" i="1" a="1"/>
  <c r="AW170" i="1" s="1"/>
  <c r="AN170" i="1" a="1"/>
  <c r="AN180" i="1" s="1"/>
  <c r="AJ170" i="1" a="1"/>
  <c r="Q170" i="1" a="1"/>
  <c r="Q178" i="1" s="1"/>
  <c r="AM170" i="1" a="1"/>
  <c r="AM171" i="1" s="1"/>
  <c r="AL170" i="1" a="1"/>
  <c r="AL173" i="1" s="1"/>
  <c r="AK170" i="1" a="1"/>
  <c r="Z170" i="1" a="1"/>
  <c r="Z170" i="1" s="1"/>
  <c r="AH170" i="1" a="1"/>
  <c r="V170" i="1" a="1"/>
  <c r="U170" i="1" a="1"/>
  <c r="S170" i="1" a="1"/>
  <c r="S179" i="1" s="1"/>
  <c r="AI170" i="1" a="1"/>
  <c r="AI176" i="1" s="1"/>
  <c r="AG170" i="1" a="1"/>
  <c r="AG170" i="1" s="1"/>
  <c r="AE170" i="1" a="1"/>
  <c r="AE179" i="1" s="1"/>
  <c r="AD170" i="1" a="1"/>
  <c r="AD174" i="1" s="1"/>
  <c r="T170" i="1" a="1"/>
  <c r="W170" i="1" a="1"/>
  <c r="AF170" i="1" a="1"/>
  <c r="AF173" i="1" s="1"/>
  <c r="R170" i="1" a="1"/>
  <c r="R170" i="1" s="1"/>
  <c r="AB170" i="1" a="1"/>
  <c r="AB175" i="1" s="1"/>
  <c r="AB173" i="1"/>
  <c r="AA170" i="1" a="1"/>
  <c r="AA177" i="1" s="1"/>
  <c r="AA176" i="1"/>
  <c r="X170" i="1" a="1"/>
  <c r="X180" i="1" s="1"/>
  <c r="Y170" i="1" a="1"/>
  <c r="Y175" i="1" s="1"/>
  <c r="AC170" i="1" a="1"/>
  <c r="AC172" i="1" s="1"/>
  <c r="AR866" i="1" a="1"/>
  <c r="AR870" i="1" s="1"/>
  <c r="AQ866" i="1" a="1"/>
  <c r="AQ867" i="1" s="1"/>
  <c r="AP866" i="1" a="1"/>
  <c r="AP875" i="1" s="1"/>
  <c r="AO866" i="1" a="1"/>
  <c r="AO874" i="1" s="1"/>
  <c r="AO877" i="1"/>
  <c r="AN866" i="1" a="1"/>
  <c r="AN867" i="1" s="1"/>
  <c r="AL866" i="1" a="1"/>
  <c r="AL869" i="1" s="1"/>
  <c r="AM866" i="1" a="1"/>
  <c r="AM870" i="1" s="1"/>
  <c r="AK866" i="1" a="1"/>
  <c r="AK866" i="1" s="1"/>
  <c r="AJ866" i="1" a="1"/>
  <c r="AJ870" i="1" s="1"/>
  <c r="AI866" i="1" a="1"/>
  <c r="AI871" i="1" s="1"/>
  <c r="AH866" i="1" a="1"/>
  <c r="AG866" i="1" a="1"/>
  <c r="AG871" i="1" s="1"/>
  <c r="AE866" i="1" a="1"/>
  <c r="AF866" i="1" a="1"/>
  <c r="AS866" i="1" a="1"/>
  <c r="AS873" i="1" s="1"/>
  <c r="AT866" i="1" a="1"/>
  <c r="AT868" i="1" s="1"/>
  <c r="BD866" i="1" a="1"/>
  <c r="BE866" i="1" a="1"/>
  <c r="BB866" i="1" a="1"/>
  <c r="BB877" i="1"/>
  <c r="BC866" i="1" a="1"/>
  <c r="BC873" i="1" s="1"/>
  <c r="AY866" i="1" a="1"/>
  <c r="AY867" i="1" s="1"/>
  <c r="BA866" i="1" a="1"/>
  <c r="BA867" i="1" s="1"/>
  <c r="AZ866" i="1" a="1"/>
  <c r="AZ873" i="1" s="1"/>
  <c r="AX866" i="1" a="1"/>
  <c r="AW866" i="1" a="1"/>
  <c r="AW866" i="1" s="1"/>
  <c r="AV866" i="1" a="1"/>
  <c r="AV877" i="1" s="1"/>
  <c r="AU866" i="1" a="1"/>
  <c r="AU871" i="1" s="1"/>
  <c r="BG866" i="1" a="1"/>
  <c r="BG867" i="1" s="1"/>
  <c r="BF866" i="1" a="1"/>
  <c r="S866" i="1" a="1"/>
  <c r="S869" i="1" s="1"/>
  <c r="Z866" i="1" a="1"/>
  <c r="Z870" i="1" s="1"/>
  <c r="V866" i="1" a="1"/>
  <c r="V873" i="1" s="1"/>
  <c r="X866" i="1" a="1"/>
  <c r="X866" i="1" s="1"/>
  <c r="T866" i="1" a="1"/>
  <c r="T868" i="1" s="1"/>
  <c r="AD866" i="1" a="1"/>
  <c r="AD866" i="1" s="1"/>
  <c r="AC866" i="1" a="1"/>
  <c r="AA866" i="1" a="1"/>
  <c r="AA872" i="1" s="1"/>
  <c r="Y866" i="1" a="1"/>
  <c r="Y873" i="1" s="1"/>
  <c r="W866" i="1" a="1"/>
  <c r="U866" i="1" a="1"/>
  <c r="Q866" i="1" a="1"/>
  <c r="Q871" i="1" s="1"/>
  <c r="R866" i="1" a="1"/>
  <c r="R868" i="1" s="1"/>
  <c r="AB866" i="1" a="1"/>
  <c r="AB866" i="1" s="1"/>
  <c r="BJ866" i="1" a="1"/>
  <c r="BJ870" i="1" s="1"/>
  <c r="BI866" i="1" a="1"/>
  <c r="BI867" i="1" s="1"/>
  <c r="BH866" i="1" a="1"/>
  <c r="BH870" i="1" s="1"/>
  <c r="BK866" i="1" a="1"/>
  <c r="BL866" i="1" a="1"/>
  <c r="BL866" i="1" s="1"/>
  <c r="BP866" i="1" a="1"/>
  <c r="BO866" i="1" a="1"/>
  <c r="BO866" i="1" s="1"/>
  <c r="BN866" i="1" a="1"/>
  <c r="BM866" i="1" a="1"/>
  <c r="BM866" i="1" s="1"/>
  <c r="J170" i="1" a="1"/>
  <c r="J175" i="1" s="1"/>
  <c r="O170" i="1" a="1"/>
  <c r="O172" i="1" s="1"/>
  <c r="M170" i="1" a="1"/>
  <c r="M171" i="1" s="1"/>
  <c r="L170" i="1" a="1"/>
  <c r="L178" i="1" s="1"/>
  <c r="K170" i="1" a="1"/>
  <c r="K171" i="1" s="1"/>
  <c r="N170" i="1" a="1"/>
  <c r="N176" i="1" s="1"/>
  <c r="I170" i="1" a="1"/>
  <c r="I175" i="1" s="1"/>
  <c r="P170" i="1" a="1"/>
  <c r="P172" i="1" s="1"/>
  <c r="E170" i="1" a="1"/>
  <c r="E173" i="1" s="1"/>
  <c r="H170" i="1" a="1"/>
  <c r="H172" i="1" s="1"/>
  <c r="G170" i="1" a="1"/>
  <c r="G172" i="1" s="1"/>
  <c r="F170" i="1" a="1"/>
  <c r="G602" i="1" a="1"/>
  <c r="G613" i="1" s="1"/>
  <c r="H602" i="1" a="1"/>
  <c r="F602" i="1" a="1"/>
  <c r="F603" i="1" s="1"/>
  <c r="E602" i="1" a="1"/>
  <c r="E602" i="1" s="1"/>
  <c r="AK158" i="1" a="1"/>
  <c r="AU158" i="1" a="1"/>
  <c r="AP158" i="1" a="1"/>
  <c r="AP165" i="1" s="1"/>
  <c r="AP169" i="1"/>
  <c r="AS158" i="1" a="1"/>
  <c r="AS159" i="1" s="1"/>
  <c r="AQ158" i="1" a="1"/>
  <c r="AQ166" i="1" s="1"/>
  <c r="AL158" i="1" a="1"/>
  <c r="AL163" i="1" s="1"/>
  <c r="AY158" i="1" a="1"/>
  <c r="AZ158" i="1" a="1"/>
  <c r="AZ162" i="1" s="1"/>
  <c r="AX158" i="1" a="1"/>
  <c r="AR158" i="1" a="1"/>
  <c r="AW158" i="1" a="1"/>
  <c r="AW161" i="1" s="1"/>
  <c r="AV158" i="1" a="1"/>
  <c r="AV166" i="1" s="1"/>
  <c r="AO158" i="1" a="1"/>
  <c r="AO161" i="1" s="1"/>
  <c r="AN158" i="1" a="1"/>
  <c r="AN163" i="1" s="1"/>
  <c r="AJ158" i="1" a="1"/>
  <c r="AJ164" i="1" s="1"/>
  <c r="AT158" i="1" a="1"/>
  <c r="AT166" i="1" s="1"/>
  <c r="AM158" i="1" a="1"/>
  <c r="AM158" i="1" s="1"/>
  <c r="U158" i="1" a="1"/>
  <c r="U168" i="1" s="1"/>
  <c r="AF158" i="1" a="1"/>
  <c r="AF166" i="1" s="1"/>
  <c r="Z158" i="1" a="1"/>
  <c r="W158" i="1" a="1"/>
  <c r="W158" i="1" s="1"/>
  <c r="AE158" i="1" a="1"/>
  <c r="AE159" i="1" s="1"/>
  <c r="AB158" i="1" a="1"/>
  <c r="Y158" i="1" a="1"/>
  <c r="AC158" i="1" a="1"/>
  <c r="AC162" i="1" s="1"/>
  <c r="S158" i="1" a="1"/>
  <c r="S161" i="1" s="1"/>
  <c r="Q158" i="1" a="1"/>
  <c r="Q166" i="1" s="1"/>
  <c r="V158" i="1" a="1"/>
  <c r="V158" i="1" s="1"/>
  <c r="AI158" i="1" a="1"/>
  <c r="AI158" i="1" s="1"/>
  <c r="AG158" i="1" a="1"/>
  <c r="AG160" i="1" s="1"/>
  <c r="AD158" i="1" a="1"/>
  <c r="AD159" i="1" s="1"/>
  <c r="AA158" i="1" a="1"/>
  <c r="AA161" i="1" s="1"/>
  <c r="R158" i="1" a="1"/>
  <c r="R164" i="1" s="1"/>
  <c r="X158" i="1" a="1"/>
  <c r="X169" i="1" s="1"/>
  <c r="T158" i="1" a="1"/>
  <c r="T161" i="1" s="1"/>
  <c r="AH158" i="1" a="1"/>
  <c r="AH167" i="1" s="1"/>
  <c r="BH158" i="1" a="1"/>
  <c r="BH165" i="1" s="1"/>
  <c r="BC158" i="1" a="1"/>
  <c r="BC163" i="1" s="1"/>
  <c r="BP158" i="1" a="1"/>
  <c r="BP158" i="1" s="1"/>
  <c r="BL158" i="1" a="1"/>
  <c r="BL161" i="1" s="1"/>
  <c r="BL160" i="1"/>
  <c r="BG158" i="1" a="1"/>
  <c r="BG164" i="1" s="1"/>
  <c r="BO158" i="1" a="1"/>
  <c r="BO163" i="1" s="1"/>
  <c r="BK158" i="1" a="1"/>
  <c r="BK163" i="1" s="1"/>
  <c r="BK166" i="1"/>
  <c r="BF158" i="1" a="1"/>
  <c r="BF160" i="1" s="1"/>
  <c r="BM158" i="1" a="1"/>
  <c r="BN158" i="1" a="1"/>
  <c r="BN163" i="1" s="1"/>
  <c r="BI158" i="1" a="1"/>
  <c r="BI158" i="1" s="1"/>
  <c r="BJ158" i="1" a="1"/>
  <c r="BJ161" i="1" s="1"/>
  <c r="BD158" i="1" a="1"/>
  <c r="BD164" i="1" s="1"/>
  <c r="BB158" i="1" a="1"/>
  <c r="BA158" i="1" a="1"/>
  <c r="BE158" i="1" a="1"/>
  <c r="BE161" i="1" s="1"/>
  <c r="L158" i="1" a="1"/>
  <c r="L159" i="1" s="1"/>
  <c r="N158" i="1" a="1"/>
  <c r="N163" i="1" s="1"/>
  <c r="M158" i="1" a="1"/>
  <c r="M158" i="1" s="1"/>
  <c r="I158" i="1" a="1"/>
  <c r="I161" i="1" s="1"/>
  <c r="I163" i="1"/>
  <c r="P158" i="1" a="1"/>
  <c r="P164" i="1" s="1"/>
  <c r="H158" i="1" a="1"/>
  <c r="H160" i="1" s="1"/>
  <c r="H158" i="1"/>
  <c r="G158" i="1" a="1"/>
  <c r="G163" i="1" s="1"/>
  <c r="O158" i="1" a="1"/>
  <c r="E158" i="1" a="1"/>
  <c r="K158" i="1" a="1"/>
  <c r="F158" i="1" a="1"/>
  <c r="F158" i="1" s="1"/>
  <c r="J158" i="1" a="1"/>
  <c r="J163" i="1" s="1"/>
  <c r="F590" i="1" a="1"/>
  <c r="F596" i="1" s="1"/>
  <c r="G590" i="1" a="1"/>
  <c r="E590" i="1" a="1"/>
  <c r="E596" i="1" s="1"/>
  <c r="H590" i="1" a="1"/>
  <c r="H598" i="1" s="1"/>
  <c r="F146" i="1" a="1"/>
  <c r="K146" i="1" a="1"/>
  <c r="K151" i="1" s="1"/>
  <c r="P146" i="1" a="1"/>
  <c r="P152" i="1" s="1"/>
  <c r="P153" i="1"/>
  <c r="J146" i="1" a="1"/>
  <c r="J148" i="1" s="1"/>
  <c r="I146" i="1" a="1"/>
  <c r="I154" i="1" s="1"/>
  <c r="H146" i="1" a="1"/>
  <c r="H153" i="1" s="1"/>
  <c r="M146" i="1" a="1"/>
  <c r="M149" i="1"/>
  <c r="O146" i="1" a="1"/>
  <c r="L146" i="1" a="1"/>
  <c r="L153" i="1" s="1"/>
  <c r="G146" i="1" a="1"/>
  <c r="G151" i="1" s="1"/>
  <c r="E146" i="1" a="1"/>
  <c r="E151" i="1" s="1"/>
  <c r="N146" i="1" a="1"/>
  <c r="N154" i="1" s="1"/>
  <c r="H578" i="1" a="1"/>
  <c r="H585" i="1" s="1"/>
  <c r="G578" i="1" a="1"/>
  <c r="G584" i="1" s="1"/>
  <c r="F578" i="1" a="1"/>
  <c r="F578" i="1" s="1"/>
  <c r="E578" i="1" a="1"/>
  <c r="N134" i="1" a="1"/>
  <c r="N134" i="1" s="1"/>
  <c r="P134" i="1" a="1"/>
  <c r="P138" i="1" s="1"/>
  <c r="M134" i="1" a="1"/>
  <c r="M138" i="1" s="1"/>
  <c r="L134" i="1" a="1"/>
  <c r="J134" i="1" a="1"/>
  <c r="J136" i="1" s="1"/>
  <c r="I134" i="1" a="1"/>
  <c r="O134" i="1" a="1"/>
  <c r="O138" i="1" s="1"/>
  <c r="O141" i="1"/>
  <c r="K134" i="1" a="1"/>
  <c r="K134" i="1" s="1"/>
  <c r="H134" i="1" a="1"/>
  <c r="H134" i="1" s="1"/>
  <c r="G134" i="1" a="1"/>
  <c r="G136" i="1" s="1"/>
  <c r="F134" i="1" a="1"/>
  <c r="E134" i="1" a="1"/>
  <c r="E134" i="1" s="1"/>
  <c r="E566" i="1" a="1"/>
  <c r="E570" i="1" s="1"/>
  <c r="F566" i="1" a="1"/>
  <c r="F566" i="1" s="1"/>
  <c r="H566" i="1" a="1"/>
  <c r="H573" i="1" s="1"/>
  <c r="G566" i="1" a="1"/>
  <c r="G566" i="1" s="1"/>
  <c r="N122" i="1" a="1"/>
  <c r="N122" i="1" s="1"/>
  <c r="P122" i="1" a="1"/>
  <c r="M122" i="1" a="1"/>
  <c r="M129" i="1" s="1"/>
  <c r="L122" i="1" a="1"/>
  <c r="L131" i="1" s="1"/>
  <c r="O122" i="1" a="1"/>
  <c r="O126" i="1" s="1"/>
  <c r="K122" i="1" a="1"/>
  <c r="K122" i="1" s="1"/>
  <c r="J122" i="1" a="1"/>
  <c r="J122" i="1" s="1"/>
  <c r="I122" i="1" a="1"/>
  <c r="I125" i="1" s="1"/>
  <c r="H122" i="1" a="1"/>
  <c r="H123" i="1" s="1"/>
  <c r="G122" i="1" a="1"/>
  <c r="G128" i="1" s="1"/>
  <c r="F122" i="1" a="1"/>
  <c r="E122" i="1" a="1"/>
  <c r="E130" i="1" s="1"/>
  <c r="G554" i="1" a="1"/>
  <c r="G565" i="1" s="1"/>
  <c r="F554" i="1" a="1"/>
  <c r="F554" i="1" s="1"/>
  <c r="H554" i="1" a="1"/>
  <c r="H558" i="1" s="1"/>
  <c r="E554" i="1" a="1"/>
  <c r="E554" i="1" s="1"/>
  <c r="L110" i="1" a="1"/>
  <c r="M110" i="1" a="1"/>
  <c r="I110" i="1" a="1"/>
  <c r="I115" i="1" s="1"/>
  <c r="E110" i="1" a="1"/>
  <c r="O110" i="1" a="1"/>
  <c r="O120" i="1" s="1"/>
  <c r="N110" i="1" a="1"/>
  <c r="N110" i="1" s="1"/>
  <c r="F110" i="1" a="1"/>
  <c r="F119" i="1" s="1"/>
  <c r="P110" i="1" a="1"/>
  <c r="K110" i="1" a="1"/>
  <c r="K111" i="1" s="1"/>
  <c r="G110" i="1" a="1"/>
  <c r="G116" i="1" s="1"/>
  <c r="J110" i="1" a="1"/>
  <c r="H110" i="1" a="1"/>
  <c r="E542" i="1" a="1"/>
  <c r="E546" i="1" s="1"/>
  <c r="G542" i="1" a="1"/>
  <c r="G542" i="1" s="1"/>
  <c r="F542" i="1" a="1"/>
  <c r="F551" i="1" s="1"/>
  <c r="H542" i="1" a="1"/>
  <c r="H544" i="1" s="1"/>
  <c r="M98" i="1" a="1"/>
  <c r="H98" i="1" a="1"/>
  <c r="H105" i="1" s="1"/>
  <c r="O98" i="1" a="1"/>
  <c r="O108" i="1" s="1"/>
  <c r="L98" i="1" a="1"/>
  <c r="L105" i="1" s="1"/>
  <c r="K98" i="1" a="1"/>
  <c r="E98" i="1" a="1"/>
  <c r="N98" i="1" a="1"/>
  <c r="N99" i="1" s="1"/>
  <c r="P98" i="1" a="1"/>
  <c r="I98" i="1" a="1"/>
  <c r="G98" i="1" a="1"/>
  <c r="G101" i="1" s="1"/>
  <c r="F98" i="1" a="1"/>
  <c r="F100" i="1" s="1"/>
  <c r="J98" i="1" a="1"/>
  <c r="J105" i="1" s="1"/>
  <c r="J99" i="1"/>
  <c r="H530" i="1" a="1"/>
  <c r="H535" i="1" s="1"/>
  <c r="G530" i="1" a="1"/>
  <c r="G535" i="1" s="1"/>
  <c r="E530" i="1" a="1"/>
  <c r="E533" i="1" s="1"/>
  <c r="F530" i="1" a="1"/>
  <c r="F536" i="1" s="1"/>
  <c r="BG86" i="1" a="1"/>
  <c r="BA86" i="1" a="1"/>
  <c r="BA90" i="1" s="1"/>
  <c r="BM86" i="1" a="1"/>
  <c r="BM86" i="1" s="1"/>
  <c r="BF86" i="1" a="1"/>
  <c r="BF87" i="1" s="1"/>
  <c r="BO86" i="1" a="1"/>
  <c r="BO96" i="1" s="1"/>
  <c r="BE86" i="1" a="1"/>
  <c r="BE91" i="1" s="1"/>
  <c r="BI86" i="1" a="1"/>
  <c r="BI87" i="1" s="1"/>
  <c r="AY86" i="1" a="1"/>
  <c r="AY89" i="1" s="1"/>
  <c r="BB86" i="1" a="1"/>
  <c r="BB87" i="1" s="1"/>
  <c r="BP86" i="1" a="1"/>
  <c r="BP90" i="1" s="1"/>
  <c r="BL86" i="1" a="1"/>
  <c r="BL86" i="1" s="1"/>
  <c r="AZ86" i="1" a="1"/>
  <c r="AZ87" i="1" s="1"/>
  <c r="BC86" i="1" a="1"/>
  <c r="BC91" i="1" s="1"/>
  <c r="BK86" i="1" a="1"/>
  <c r="BN86" i="1" a="1"/>
  <c r="BN89" i="1" s="1"/>
  <c r="BJ86" i="1" a="1"/>
  <c r="BJ92" i="1" s="1"/>
  <c r="BH86" i="1" a="1"/>
  <c r="BH87" i="1" s="1"/>
  <c r="BD86" i="1" a="1"/>
  <c r="BD87" i="1" s="1"/>
  <c r="BD88" i="1"/>
  <c r="AX86" i="1" a="1"/>
  <c r="AX90" i="1" s="1"/>
  <c r="AW86" i="1" a="1"/>
  <c r="AV86" i="1" a="1"/>
  <c r="AV88" i="1" s="1"/>
  <c r="AU86" i="1" a="1"/>
  <c r="AU92" i="1" s="1"/>
  <c r="AP86" i="1" a="1"/>
  <c r="AP90" i="1" s="1"/>
  <c r="AT86" i="1" a="1"/>
  <c r="AT90" i="1" s="1"/>
  <c r="AD86" i="1" a="1"/>
  <c r="AD94" i="1" s="1"/>
  <c r="T86" i="1" a="1"/>
  <c r="T90" i="1" s="1"/>
  <c r="T93" i="1"/>
  <c r="AO86" i="1" a="1"/>
  <c r="AO86" i="1" s="1"/>
  <c r="AI86" i="1" a="1"/>
  <c r="AI86" i="1" s="1"/>
  <c r="AH86" i="1" a="1"/>
  <c r="AH92" i="1" s="1"/>
  <c r="AH86" i="1"/>
  <c r="AG86" i="1" a="1"/>
  <c r="AG92" i="1" s="1"/>
  <c r="X86" i="1" a="1"/>
  <c r="X89" i="1" s="1"/>
  <c r="Y86" i="1" a="1"/>
  <c r="AM86" i="1" a="1"/>
  <c r="AM86" i="1" s="1"/>
  <c r="AS86" i="1" a="1"/>
  <c r="AS93" i="1" s="1"/>
  <c r="AR86" i="1" a="1"/>
  <c r="AR88" i="1" s="1"/>
  <c r="AQ86" i="1" a="1"/>
  <c r="AN86" i="1" a="1"/>
  <c r="AN91" i="1" s="1"/>
  <c r="AA86" i="1" a="1"/>
  <c r="AA89" i="1" s="1"/>
  <c r="V86" i="1" a="1"/>
  <c r="V86" i="1" s="1"/>
  <c r="AL86" i="1" a="1"/>
  <c r="AL87" i="1" s="1"/>
  <c r="AL94" i="1"/>
  <c r="AK86" i="1" a="1"/>
  <c r="AK90" i="1" s="1"/>
  <c r="AJ86" i="1" a="1"/>
  <c r="AC86" i="1" a="1"/>
  <c r="AF86" i="1" a="1"/>
  <c r="AF91" i="1" s="1"/>
  <c r="W86" i="1" a="1"/>
  <c r="W86" i="1" s="1"/>
  <c r="Z86" i="1" a="1"/>
  <c r="Z91" i="1" s="1"/>
  <c r="U86" i="1" a="1"/>
  <c r="U92" i="1" s="1"/>
  <c r="AB86" i="1" a="1"/>
  <c r="AB93" i="1" s="1"/>
  <c r="AE86" i="1" a="1"/>
  <c r="AE97" i="1" s="1"/>
  <c r="S86" i="1" a="1"/>
  <c r="S86" i="1" s="1"/>
  <c r="R86" i="1" a="1"/>
  <c r="Q86" i="1" a="1"/>
  <c r="P86" i="1" a="1"/>
  <c r="N86" i="1" a="1"/>
  <c r="N87" i="1" s="1"/>
  <c r="J86" i="1" a="1"/>
  <c r="J92" i="1" s="1"/>
  <c r="G86" i="1" a="1"/>
  <c r="G97" i="1" s="1"/>
  <c r="E86" i="1" a="1"/>
  <c r="E87" i="1" s="1"/>
  <c r="M86" i="1" a="1"/>
  <c r="M89" i="1" s="1"/>
  <c r="O86" i="1" a="1"/>
  <c r="O88" i="1" s="1"/>
  <c r="L86" i="1" a="1"/>
  <c r="L91" i="1" s="1"/>
  <c r="K86" i="1" a="1"/>
  <c r="K86" i="1" s="1"/>
  <c r="I86" i="1" a="1"/>
  <c r="I94" i="1" s="1"/>
  <c r="H86" i="1" a="1"/>
  <c r="F86" i="1" a="1"/>
  <c r="F93" i="1" s="1"/>
  <c r="G518" i="1" a="1"/>
  <c r="G522" i="1" s="1"/>
  <c r="H518" i="1" a="1"/>
  <c r="H521" i="1" s="1"/>
  <c r="F518" i="1" a="1"/>
  <c r="F520" i="1" s="1"/>
  <c r="E518" i="1" a="1"/>
  <c r="E525" i="1" s="1"/>
  <c r="BO74" i="1" a="1"/>
  <c r="BP74" i="1" a="1"/>
  <c r="BP77" i="1" s="1"/>
  <c r="BP76" i="1"/>
  <c r="BP84" i="1"/>
  <c r="AY74" i="1" a="1"/>
  <c r="AY82" i="1" s="1"/>
  <c r="BB74" i="1" a="1"/>
  <c r="BB81" i="1" s="1"/>
  <c r="AW74" i="1" a="1"/>
  <c r="AW78" i="1" s="1"/>
  <c r="AT74" i="1" a="1"/>
  <c r="AT77" i="1" s="1"/>
  <c r="AT83" i="1"/>
  <c r="BA74" i="1" a="1"/>
  <c r="BA78" i="1" s="1"/>
  <c r="AV74" i="1" a="1"/>
  <c r="BE74" i="1" a="1"/>
  <c r="BE83" i="1" s="1"/>
  <c r="AR74" i="1" a="1"/>
  <c r="AR74" i="1" s="1"/>
  <c r="BJ74" i="1" a="1"/>
  <c r="BF74" i="1" a="1"/>
  <c r="BF80" i="1" s="1"/>
  <c r="BC74" i="1" a="1"/>
  <c r="BC78" i="1" s="1"/>
  <c r="AU74" i="1" a="1"/>
  <c r="AP74" i="1" a="1"/>
  <c r="AP76" i="1" s="1"/>
  <c r="AP75" i="1"/>
  <c r="BD74" i="1" a="1"/>
  <c r="AX74" i="1" a="1"/>
  <c r="AX81" i="1" s="1"/>
  <c r="BN74" i="1" a="1"/>
  <c r="BN84" i="1" s="1"/>
  <c r="BM74" i="1" a="1"/>
  <c r="BM81" i="1" s="1"/>
  <c r="BL74" i="1" a="1"/>
  <c r="BL75" i="1" s="1"/>
  <c r="BH74" i="1" a="1"/>
  <c r="AZ74" i="1" a="1"/>
  <c r="AZ78" i="1" s="1"/>
  <c r="BK74" i="1" a="1"/>
  <c r="BK75" i="1" s="1"/>
  <c r="AQ74" i="1" a="1"/>
  <c r="AQ74" i="1" s="1"/>
  <c r="AS74" i="1" a="1"/>
  <c r="BI74" i="1" a="1"/>
  <c r="BI82" i="1" s="1"/>
  <c r="BG74" i="1" a="1"/>
  <c r="AO74" i="1" a="1"/>
  <c r="AO75" i="1" s="1"/>
  <c r="AF74" i="1" a="1"/>
  <c r="AF75" i="1" s="1"/>
  <c r="Q74" i="1" a="1"/>
  <c r="Q77" i="1" s="1"/>
  <c r="AD74" i="1" a="1"/>
  <c r="AL74" i="1" a="1"/>
  <c r="AL76" i="1" s="1"/>
  <c r="AB74" i="1" a="1"/>
  <c r="AB78" i="1" s="1"/>
  <c r="Y74" i="1" a="1"/>
  <c r="R74" i="1" a="1"/>
  <c r="AN74" i="1" a="1"/>
  <c r="AN77" i="1" s="1"/>
  <c r="V74" i="1" a="1"/>
  <c r="V77" i="1" s="1"/>
  <c r="W74" i="1" a="1"/>
  <c r="W77" i="1" s="1"/>
  <c r="W83" i="1"/>
  <c r="AM74" i="1" a="1"/>
  <c r="AK74" i="1" a="1"/>
  <c r="AK77" i="1" s="1"/>
  <c r="AJ74" i="1" a="1"/>
  <c r="AJ76" i="1" s="1"/>
  <c r="AA74" i="1" a="1"/>
  <c r="AA81" i="1" s="1"/>
  <c r="AI74" i="1" a="1"/>
  <c r="AH74" i="1" a="1"/>
  <c r="AG74" i="1" a="1"/>
  <c r="AG82" i="1" s="1"/>
  <c r="Z74" i="1" a="1"/>
  <c r="Z74" i="1" s="1"/>
  <c r="T74" i="1" a="1"/>
  <c r="T80" i="1" s="1"/>
  <c r="T85" i="1"/>
  <c r="X74" i="1" a="1"/>
  <c r="X81" i="1" s="1"/>
  <c r="X77" i="1"/>
  <c r="AC74" i="1" a="1"/>
  <c r="AC76" i="1" s="1"/>
  <c r="AE74" i="1" a="1"/>
  <c r="AE76" i="1" s="1"/>
  <c r="U74" i="1" a="1"/>
  <c r="U76" i="1" s="1"/>
  <c r="S74" i="1" a="1"/>
  <c r="S76" i="1" s="1"/>
  <c r="N74" i="1" a="1"/>
  <c r="N77" i="1" s="1"/>
  <c r="L74" i="1" a="1"/>
  <c r="L77" i="1" s="1"/>
  <c r="M74" i="1" a="1"/>
  <c r="M74" i="1" s="1"/>
  <c r="O74" i="1" a="1"/>
  <c r="O77" i="1" s="1"/>
  <c r="P74" i="1" a="1"/>
  <c r="P74" i="1" s="1"/>
  <c r="P78" i="1"/>
  <c r="P83" i="1"/>
  <c r="J74" i="1" a="1"/>
  <c r="J76" i="1" s="1"/>
  <c r="I74" i="1" a="1"/>
  <c r="I74" i="1" s="1"/>
  <c r="H74" i="1" a="1"/>
  <c r="H76" i="1" s="1"/>
  <c r="G74" i="1" a="1"/>
  <c r="G76" i="1" s="1"/>
  <c r="F74" i="1" a="1"/>
  <c r="E74" i="1" a="1"/>
  <c r="E80" i="1" s="1"/>
  <c r="K74" i="1" a="1"/>
  <c r="K77" i="1" s="1"/>
  <c r="E506" i="1" a="1"/>
  <c r="E509" i="1" s="1"/>
  <c r="E516" i="1"/>
  <c r="F506" i="1" a="1"/>
  <c r="F508" i="1" s="1"/>
  <c r="H506" i="1" a="1"/>
  <c r="H506" i="1" s="1"/>
  <c r="G506" i="1" a="1"/>
  <c r="G508" i="1" s="1"/>
  <c r="BF62" i="1" a="1"/>
  <c r="BF68" i="1" s="1"/>
  <c r="BE62" i="1" a="1"/>
  <c r="BE67" i="1" s="1"/>
  <c r="BM62" i="1" a="1"/>
  <c r="BM73" i="1" s="1"/>
  <c r="BJ62" i="1" a="1"/>
  <c r="BJ64" i="1" s="1"/>
  <c r="BP62" i="1" a="1"/>
  <c r="BP65" i="1" s="1"/>
  <c r="BK62" i="1" a="1"/>
  <c r="BK64" i="1" s="1"/>
  <c r="BH62" i="1" a="1"/>
  <c r="BH69" i="1" s="1"/>
  <c r="BG62" i="1" a="1"/>
  <c r="BG63" i="1" s="1"/>
  <c r="BL62" i="1" a="1"/>
  <c r="BL65" i="1" s="1"/>
  <c r="BO62" i="1" a="1"/>
  <c r="BO71" i="1" s="1"/>
  <c r="BI62" i="1" a="1"/>
  <c r="BN62" i="1" a="1"/>
  <c r="BN72" i="1" s="1"/>
  <c r="AF62" i="1" a="1"/>
  <c r="AF69" i="1" s="1"/>
  <c r="AE62" i="1" a="1"/>
  <c r="AE70" i="1" s="1"/>
  <c r="AP62" i="1" a="1"/>
  <c r="AP65" i="1" s="1"/>
  <c r="AP73" i="1"/>
  <c r="AJ62" i="1" a="1"/>
  <c r="AJ63" i="1" s="1"/>
  <c r="BD62" i="1" a="1"/>
  <c r="BD70" i="1" s="1"/>
  <c r="AZ62" i="1" a="1"/>
  <c r="AZ66" i="1" s="1"/>
  <c r="AW62" i="1" a="1"/>
  <c r="AX62" i="1" a="1"/>
  <c r="AX64" i="1" s="1"/>
  <c r="AO62" i="1" a="1"/>
  <c r="AO62" i="1" s="1"/>
  <c r="AH62" i="1" a="1"/>
  <c r="AH62" i="1" s="1"/>
  <c r="AD62" i="1" a="1"/>
  <c r="AD65" i="1" s="1"/>
  <c r="AD66" i="1"/>
  <c r="AD69" i="1"/>
  <c r="AN62" i="1" a="1"/>
  <c r="AN68" i="1" s="1"/>
  <c r="BB62" i="1" a="1"/>
  <c r="BB63" i="1" s="1"/>
  <c r="AL62" i="1" a="1"/>
  <c r="AR62" i="1" a="1"/>
  <c r="AR69" i="1" s="1"/>
  <c r="BC62" i="1" a="1"/>
  <c r="AT62" i="1" a="1"/>
  <c r="AT67" i="1" s="1"/>
  <c r="AY62" i="1" a="1"/>
  <c r="AY62" i="1" s="1"/>
  <c r="AU62" i="1" a="1"/>
  <c r="AC62" i="1" a="1"/>
  <c r="BA62" i="1" a="1"/>
  <c r="BA64" i="1" s="1"/>
  <c r="AV62" i="1" a="1"/>
  <c r="AV66" i="1" s="1"/>
  <c r="AS62" i="1" a="1"/>
  <c r="AS73" i="1" s="1"/>
  <c r="AQ62" i="1" a="1"/>
  <c r="AQ64" i="1" s="1"/>
  <c r="AM62" i="1" a="1"/>
  <c r="AM67" i="1" s="1"/>
  <c r="AK62" i="1" a="1"/>
  <c r="AK62" i="1" s="1"/>
  <c r="AI62" i="1" a="1"/>
  <c r="AI66" i="1" s="1"/>
  <c r="AG62" i="1" a="1"/>
  <c r="AG68" i="1" s="1"/>
  <c r="R62" i="1" a="1"/>
  <c r="R69" i="1" s="1"/>
  <c r="Y62" i="1" a="1"/>
  <c r="V62" i="1" a="1"/>
  <c r="V70" i="1" s="1"/>
  <c r="Q62" i="1" a="1"/>
  <c r="T62" i="1" a="1"/>
  <c r="T67" i="1" s="1"/>
  <c r="AB62" i="1" a="1"/>
  <c r="AA62" i="1" a="1"/>
  <c r="AA62" i="1" s="1"/>
  <c r="Z62" i="1" a="1"/>
  <c r="X62" i="1" a="1"/>
  <c r="X65" i="1" s="1"/>
  <c r="W62" i="1" a="1"/>
  <c r="W66" i="1" s="1"/>
  <c r="S62" i="1" a="1"/>
  <c r="S65" i="1" s="1"/>
  <c r="U62" i="1" a="1"/>
  <c r="U64" i="1" s="1"/>
  <c r="F62" i="1" a="1"/>
  <c r="F67" i="1" s="1"/>
  <c r="L62" i="1" a="1"/>
  <c r="H62" i="1" a="1"/>
  <c r="H70" i="1" s="1"/>
  <c r="E62" i="1" a="1"/>
  <c r="E68" i="1" s="1"/>
  <c r="O62" i="1" a="1"/>
  <c r="O63" i="1" s="1"/>
  <c r="I62" i="1" a="1"/>
  <c r="I66" i="1" s="1"/>
  <c r="J62" i="1" a="1"/>
  <c r="J70" i="1" s="1"/>
  <c r="N62" i="1" a="1"/>
  <c r="N64" i="1" s="1"/>
  <c r="P62" i="1" a="1"/>
  <c r="P68" i="1" s="1"/>
  <c r="M62" i="1" a="1"/>
  <c r="M72" i="1" s="1"/>
  <c r="G62" i="1" a="1"/>
  <c r="G64" i="1" s="1"/>
  <c r="K62" i="1" a="1"/>
  <c r="K68" i="1" s="1"/>
  <c r="G494" i="1" a="1"/>
  <c r="G495" i="1" s="1"/>
  <c r="E494" i="1" a="1"/>
  <c r="E495" i="1" s="1"/>
  <c r="H494" i="1" a="1"/>
  <c r="H503" i="1" s="1"/>
  <c r="F494" i="1" a="1"/>
  <c r="F496" i="1" s="1"/>
  <c r="E50" i="1" a="1"/>
  <c r="E50" i="1" s="1"/>
  <c r="P50" i="1" a="1"/>
  <c r="P52" i="1" s="1"/>
  <c r="O50" i="1" a="1"/>
  <c r="N50" i="1" a="1"/>
  <c r="N51" i="1" s="1"/>
  <c r="M50" i="1" a="1"/>
  <c r="M54" i="1" s="1"/>
  <c r="I50" i="1" a="1"/>
  <c r="L50" i="1" a="1"/>
  <c r="L52" i="1" s="1"/>
  <c r="K50" i="1" a="1"/>
  <c r="K56" i="1" s="1"/>
  <c r="J50" i="1" a="1"/>
  <c r="J51" i="1" s="1"/>
  <c r="H50" i="1" a="1"/>
  <c r="G50" i="1" a="1"/>
  <c r="G55" i="1" s="1"/>
  <c r="F50" i="1" a="1"/>
  <c r="F53" i="1" s="1"/>
  <c r="H482" i="1" a="1"/>
  <c r="G482" i="1" a="1"/>
  <c r="G488" i="1" s="1"/>
  <c r="F482" i="1" a="1"/>
  <c r="F491" i="1" s="1"/>
  <c r="E482" i="1" a="1"/>
  <c r="E486" i="1" s="1"/>
  <c r="P38" i="1" a="1"/>
  <c r="P38" i="1" s="1"/>
  <c r="O38" i="1" a="1"/>
  <c r="O40" i="1" s="1"/>
  <c r="H38" i="1" a="1"/>
  <c r="H43" i="1" s="1"/>
  <c r="N38" i="1" a="1"/>
  <c r="N41" i="1" s="1"/>
  <c r="G38" i="1" a="1"/>
  <c r="G43" i="1" s="1"/>
  <c r="F38" i="1" a="1"/>
  <c r="F44" i="1" s="1"/>
  <c r="M38" i="1" a="1"/>
  <c r="M46" i="1" s="1"/>
  <c r="I38" i="1" a="1"/>
  <c r="I42" i="1" s="1"/>
  <c r="L38" i="1" a="1"/>
  <c r="L40" i="1" s="1"/>
  <c r="K38" i="1" a="1"/>
  <c r="K40" i="1" s="1"/>
  <c r="J38" i="1" a="1"/>
  <c r="J43" i="1" s="1"/>
  <c r="E38" i="1" a="1"/>
  <c r="E41" i="1" s="1"/>
  <c r="H470" i="1" a="1"/>
  <c r="H473" i="1" s="1"/>
  <c r="G470" i="1" a="1"/>
  <c r="G476" i="1" s="1"/>
  <c r="F470" i="1" a="1"/>
  <c r="F471" i="1" s="1"/>
  <c r="E470" i="1" a="1"/>
  <c r="E474" i="1" s="1"/>
  <c r="BP26" i="1" a="1"/>
  <c r="BP26" i="1" s="1"/>
  <c r="BJ26" i="1" a="1"/>
  <c r="BJ29" i="1" s="1"/>
  <c r="BE26" i="1" a="1"/>
  <c r="BE28" i="1" s="1"/>
  <c r="BO26" i="1" a="1"/>
  <c r="AP26" i="1" a="1"/>
  <c r="AP32" i="1" s="1"/>
  <c r="BM26" i="1" a="1"/>
  <c r="BM26" i="1" s="1"/>
  <c r="BK26" i="1" a="1"/>
  <c r="BK29" i="1" s="1"/>
  <c r="BF26" i="1" a="1"/>
  <c r="BF30" i="1" s="1"/>
  <c r="BB26" i="1" a="1"/>
  <c r="BB26" i="1" s="1"/>
  <c r="AT26" i="1" a="1"/>
  <c r="AT26" i="1" s="1"/>
  <c r="AY26" i="1" a="1"/>
  <c r="AY29" i="1" s="1"/>
  <c r="AQ26" i="1" a="1"/>
  <c r="AQ28" i="1" s="1"/>
  <c r="AU26" i="1" a="1"/>
  <c r="AU30" i="1" s="1"/>
  <c r="AV26" i="1" a="1"/>
  <c r="AV29" i="1" s="1"/>
  <c r="BN26" i="1" a="1"/>
  <c r="BN36" i="1" s="1"/>
  <c r="AR26" i="1" a="1"/>
  <c r="AR27" i="1" s="1"/>
  <c r="BL26" i="1" a="1"/>
  <c r="BL26" i="1" s="1"/>
  <c r="BI26" i="1" a="1"/>
  <c r="BI26" i="1" s="1"/>
  <c r="BC26" i="1" a="1"/>
  <c r="BC31" i="1" s="1"/>
  <c r="BC33" i="1"/>
  <c r="BA26" i="1" a="1"/>
  <c r="BA26" i="1" s="1"/>
  <c r="AX26" i="1" a="1"/>
  <c r="AX27" i="1" s="1"/>
  <c r="AW26" i="1" a="1"/>
  <c r="AW29" i="1" s="1"/>
  <c r="BD26" i="1" a="1"/>
  <c r="BD36" i="1" s="1"/>
  <c r="BH26" i="1" a="1"/>
  <c r="BH28" i="1" s="1"/>
  <c r="AZ26" i="1" a="1"/>
  <c r="AZ26" i="1" s="1"/>
  <c r="AS26" i="1" a="1"/>
  <c r="AS35" i="1" s="1"/>
  <c r="BG26" i="1" a="1"/>
  <c r="BG31" i="1" s="1"/>
  <c r="R26" i="1" a="1"/>
  <c r="R26" i="1" s="1"/>
  <c r="S26" i="1" a="1"/>
  <c r="S31" i="1" s="1"/>
  <c r="AM26" i="1" a="1"/>
  <c r="AL26" i="1" a="1"/>
  <c r="AL26" i="1" s="1"/>
  <c r="AJ26" i="1" a="1"/>
  <c r="AJ37" i="1" s="1"/>
  <c r="X26" i="1" a="1"/>
  <c r="X32" i="1" s="1"/>
  <c r="AH26" i="1" a="1"/>
  <c r="AH29" i="1" s="1"/>
  <c r="AA26" i="1" a="1"/>
  <c r="AA31" i="1" s="1"/>
  <c r="AE26" i="1" a="1"/>
  <c r="AE26" i="1" s="1"/>
  <c r="U26" i="1" a="1"/>
  <c r="Z26" i="1" a="1"/>
  <c r="Z31" i="1" s="1"/>
  <c r="AK26" i="1" a="1"/>
  <c r="AK29" i="1" s="1"/>
  <c r="AK30" i="1"/>
  <c r="AI26" i="1" a="1"/>
  <c r="AI32" i="1" s="1"/>
  <c r="T26" i="1" a="1"/>
  <c r="T32" i="1" s="1"/>
  <c r="AF26" i="1" a="1"/>
  <c r="AF27" i="1" s="1"/>
  <c r="Y26" i="1" a="1"/>
  <c r="Y30" i="1" s="1"/>
  <c r="W26" i="1" a="1"/>
  <c r="W26" i="1" s="1"/>
  <c r="V26" i="1" a="1"/>
  <c r="V32" i="1" s="1"/>
  <c r="AD26" i="1" a="1"/>
  <c r="AD27" i="1" s="1"/>
  <c r="AC26" i="1" a="1"/>
  <c r="AC31" i="1" s="1"/>
  <c r="AG26" i="1" a="1"/>
  <c r="AG30" i="1" s="1"/>
  <c r="AO26" i="1" a="1"/>
  <c r="AO32" i="1" s="1"/>
  <c r="AB26" i="1" a="1"/>
  <c r="AB31" i="1" s="1"/>
  <c r="AN26" i="1" a="1"/>
  <c r="AN30" i="1" s="1"/>
  <c r="Q26" i="1" a="1"/>
  <c r="Q26" i="1" s="1"/>
  <c r="N26" i="1" a="1"/>
  <c r="N29" i="1" s="1"/>
  <c r="P26" i="1" a="1"/>
  <c r="P33" i="1" s="1"/>
  <c r="H26" i="1" a="1"/>
  <c r="H30" i="1" s="1"/>
  <c r="L26" i="1" a="1"/>
  <c r="L28" i="1" s="1"/>
  <c r="E26" i="1" a="1"/>
  <c r="I26" i="1" a="1"/>
  <c r="I31" i="1" s="1"/>
  <c r="G26" i="1" a="1"/>
  <c r="G32" i="1" s="1"/>
  <c r="J26" i="1" a="1"/>
  <c r="J26" i="1" s="1"/>
  <c r="O26" i="1" a="1"/>
  <c r="O32" i="1" s="1"/>
  <c r="F26" i="1" a="1"/>
  <c r="F26" i="1" s="1"/>
  <c r="M26" i="1" a="1"/>
  <c r="M30" i="1" s="1"/>
  <c r="K26" i="1" a="1"/>
  <c r="K30" i="1" s="1"/>
  <c r="K33" i="1"/>
  <c r="H458" i="1" a="1"/>
  <c r="H465" i="1" s="1"/>
  <c r="G458" i="1" a="1"/>
  <c r="G468" i="1" s="1"/>
  <c r="F458" i="1" a="1"/>
  <c r="F465" i="1" s="1"/>
  <c r="E458" i="1" a="1"/>
  <c r="BO14" i="1" a="1"/>
  <c r="BP14" i="1" a="1"/>
  <c r="BP19" i="1" s="1"/>
  <c r="BM14" i="1" a="1"/>
  <c r="BM21" i="1" s="1"/>
  <c r="BN14" i="1" a="1"/>
  <c r="BN20" i="1" s="1"/>
  <c r="AS14" i="1" a="1"/>
  <c r="AS14" i="1" s="1"/>
  <c r="BD14" i="1" a="1"/>
  <c r="BD17" i="1" s="1"/>
  <c r="AY14" i="1" a="1"/>
  <c r="AY15" i="1" s="1"/>
  <c r="AV14" i="1" a="1"/>
  <c r="AV14" i="1" s="1"/>
  <c r="AM14" i="1" a="1"/>
  <c r="AM19" i="1" s="1"/>
  <c r="AM16" i="1"/>
  <c r="AH14" i="1" a="1"/>
  <c r="AH15" i="1" s="1"/>
  <c r="AW14" i="1" a="1"/>
  <c r="AW20" i="1" s="1"/>
  <c r="BF14" i="1" a="1"/>
  <c r="AL14" i="1" a="1"/>
  <c r="AL14" i="1" s="1"/>
  <c r="BB14" i="1" a="1"/>
  <c r="BB16" i="1" s="1"/>
  <c r="AK14" i="1" a="1"/>
  <c r="AK15" i="1" s="1"/>
  <c r="BA14" i="1" a="1"/>
  <c r="BA16" i="1" s="1"/>
  <c r="AQ14" i="1" a="1"/>
  <c r="AQ15" i="1" s="1"/>
  <c r="AG14" i="1" a="1"/>
  <c r="AR14" i="1" a="1"/>
  <c r="AR16" i="1" s="1"/>
  <c r="BG14" i="1" a="1"/>
  <c r="AZ14" i="1" a="1"/>
  <c r="AP14" i="1" a="1"/>
  <c r="AP16" i="1" s="1"/>
  <c r="BL14" i="1" a="1"/>
  <c r="BL20" i="1" s="1"/>
  <c r="AT14" i="1" a="1"/>
  <c r="AT19" i="1" s="1"/>
  <c r="BC14" i="1" a="1"/>
  <c r="BC18" i="1" s="1"/>
  <c r="AU14" i="1" a="1"/>
  <c r="AU23" i="1" s="1"/>
  <c r="AO14" i="1" a="1"/>
  <c r="AO15" i="1" s="1"/>
  <c r="AN14" i="1" a="1"/>
  <c r="AN19" i="1" s="1"/>
  <c r="AJ14" i="1" a="1"/>
  <c r="AJ19" i="1" s="1"/>
  <c r="AI14" i="1" a="1"/>
  <c r="AI16" i="1" s="1"/>
  <c r="BK14" i="1" a="1"/>
  <c r="BK20" i="1" s="1"/>
  <c r="BJ14" i="1" a="1"/>
  <c r="BJ21" i="1" s="1"/>
  <c r="BI14" i="1" a="1"/>
  <c r="BI18" i="1" s="1"/>
  <c r="BH14" i="1" a="1"/>
  <c r="BH15" i="1" s="1"/>
  <c r="AX14" i="1" a="1"/>
  <c r="BE14" i="1" a="1"/>
  <c r="BE20" i="1" s="1"/>
  <c r="R14" i="1" a="1"/>
  <c r="R19" i="1" s="1"/>
  <c r="V14" i="1" a="1"/>
  <c r="V16" i="1" s="1"/>
  <c r="W14" i="1" a="1"/>
  <c r="W20" i="1" s="1"/>
  <c r="S14" i="1" a="1"/>
  <c r="S14" i="1" s="1"/>
  <c r="AF14" i="1" a="1"/>
  <c r="AF18" i="1" s="1"/>
  <c r="AE14" i="1" a="1"/>
  <c r="AE17" i="1" s="1"/>
  <c r="AA14" i="1" a="1"/>
  <c r="Q14" i="1" a="1"/>
  <c r="Q19" i="1" s="1"/>
  <c r="AD14" i="1" a="1"/>
  <c r="AD19" i="1" s="1"/>
  <c r="AB14" i="1" a="1"/>
  <c r="AB17" i="1" s="1"/>
  <c r="AC14" i="1" a="1"/>
  <c r="AC20" i="1" s="1"/>
  <c r="Z14" i="1" a="1"/>
  <c r="X14" i="1" a="1"/>
  <c r="X16" i="1" s="1"/>
  <c r="T14" i="1" a="1"/>
  <c r="T15" i="1" s="1"/>
  <c r="Y14" i="1" a="1"/>
  <c r="Y15" i="1" s="1"/>
  <c r="U14" i="1" a="1"/>
  <c r="U19" i="1" s="1"/>
  <c r="G14" i="1" a="1"/>
  <c r="G19" i="1" s="1"/>
  <c r="E14" i="1" a="1"/>
  <c r="E18" i="1" s="1"/>
  <c r="L14" i="1" a="1"/>
  <c r="L21" i="1" s="1"/>
  <c r="J14" i="1" a="1"/>
  <c r="J15" i="1" s="1"/>
  <c r="O14" i="1" a="1"/>
  <c r="O17" i="1" s="1"/>
  <c r="N14" i="1" a="1"/>
  <c r="N24" i="1" s="1"/>
  <c r="M14" i="1" a="1"/>
  <c r="M21" i="1" s="1"/>
  <c r="F14" i="1" a="1"/>
  <c r="I14" i="1" a="1"/>
  <c r="I15" i="1" s="1"/>
  <c r="K14" i="1" a="1"/>
  <c r="K17" i="1" s="1"/>
  <c r="H14" i="1" a="1"/>
  <c r="H14" i="1" s="1"/>
  <c r="P14" i="1" a="1"/>
  <c r="P14" i="1" s="1"/>
  <c r="H446" i="1" a="1"/>
  <c r="H453" i="1" s="1"/>
  <c r="E446" i="1" a="1"/>
  <c r="E447" i="1" s="1"/>
  <c r="F446" i="1" a="1"/>
  <c r="F449" i="1" s="1"/>
  <c r="G446" i="1" a="1"/>
  <c r="G456" i="1" s="1"/>
  <c r="G457" i="1"/>
  <c r="BP2" i="1" a="1"/>
  <c r="BP3" i="1" s="1"/>
  <c r="BM2" i="1" a="1"/>
  <c r="BM11" i="1" s="1"/>
  <c r="BO2" i="1" a="1"/>
  <c r="BO4" i="1" s="1"/>
  <c r="BI2" i="1" a="1"/>
  <c r="BI8" i="1" s="1"/>
  <c r="BK2" i="1" a="1"/>
  <c r="BK9" i="1" s="1"/>
  <c r="BN2" i="1" a="1"/>
  <c r="BN2" i="1" s="1"/>
  <c r="BL2" i="1" a="1"/>
  <c r="BL7" i="1" s="1"/>
  <c r="BJ2" i="1" a="1"/>
  <c r="BJ4" i="1" s="1"/>
  <c r="BG2" i="1" a="1"/>
  <c r="BG3" i="1" s="1"/>
  <c r="AU2" i="1" a="1"/>
  <c r="AU3" i="1" s="1"/>
  <c r="BE2" i="1" a="1"/>
  <c r="BE12" i="1" s="1"/>
  <c r="BD2" i="1" a="1"/>
  <c r="BD12" i="1" s="1"/>
  <c r="AF2" i="1" a="1"/>
  <c r="AF2" i="1" s="1"/>
  <c r="BF2" i="1" a="1"/>
  <c r="BF4" i="1" s="1"/>
  <c r="AV2" i="1" a="1"/>
  <c r="AV8" i="1" s="1"/>
  <c r="AH2" i="1" a="1"/>
  <c r="AH12" i="1" s="1"/>
  <c r="AD2" i="1" a="1"/>
  <c r="AD2" i="1" s="1"/>
  <c r="AQ2" i="1" a="1"/>
  <c r="AQ6" i="1" s="1"/>
  <c r="BB2" i="1" a="1"/>
  <c r="BB13" i="1" s="1"/>
  <c r="BC2" i="1" a="1"/>
  <c r="BC12" i="1" s="1"/>
  <c r="AL2" i="1" a="1"/>
  <c r="AL3" i="1" s="1"/>
  <c r="AZ2" i="1" a="1"/>
  <c r="AZ13" i="1" s="1"/>
  <c r="AX2" i="1" a="1"/>
  <c r="AX2" i="1" s="1"/>
  <c r="AC2" i="1" a="1"/>
  <c r="AC6" i="1" s="1"/>
  <c r="AN2" i="1" a="1"/>
  <c r="AN5" i="1" s="1"/>
  <c r="BA2" i="1" a="1"/>
  <c r="BA3" i="1" s="1"/>
  <c r="AY2" i="1" a="1"/>
  <c r="AY12" i="1" s="1"/>
  <c r="AT2" i="1" a="1"/>
  <c r="AT7" i="1" s="1"/>
  <c r="AE2" i="1" a="1"/>
  <c r="AE3" i="1" s="1"/>
  <c r="AW2" i="1" a="1"/>
  <c r="AW8" i="1" s="1"/>
  <c r="AS2" i="1" a="1"/>
  <c r="AS13" i="1" s="1"/>
  <c r="AP2" i="1" a="1"/>
  <c r="AP4" i="1" s="1"/>
  <c r="AO2" i="1" a="1"/>
  <c r="AO2" i="1" s="1"/>
  <c r="AI2" i="1" a="1"/>
  <c r="AR2" i="1" a="1"/>
  <c r="AR5" i="1" s="1"/>
  <c r="AM2" i="1" a="1"/>
  <c r="AM4" i="1" s="1"/>
  <c r="AK2" i="1" a="1"/>
  <c r="AK3" i="1" s="1"/>
  <c r="AG2" i="1" a="1"/>
  <c r="AG8" i="1" s="1"/>
  <c r="BH2" i="1" a="1"/>
  <c r="BH5" i="1" s="1"/>
  <c r="AJ2" i="1" a="1"/>
  <c r="AJ6" i="1" s="1"/>
  <c r="W2" i="1" a="1"/>
  <c r="W2" i="1" s="1"/>
  <c r="V2" i="1" a="1"/>
  <c r="AB2" i="1" a="1"/>
  <c r="AB4" i="1" s="1"/>
  <c r="T2" i="1" a="1"/>
  <c r="T6" i="1" s="1"/>
  <c r="Z2" i="1" a="1"/>
  <c r="Z2" i="1" s="1"/>
  <c r="AA2" i="1" a="1"/>
  <c r="AA2" i="1" s="1"/>
  <c r="Y2" i="1" a="1"/>
  <c r="Y2" i="1" s="1"/>
  <c r="X2" i="1" a="1"/>
  <c r="X6" i="1" s="1"/>
  <c r="U2" i="1" a="1"/>
  <c r="U2" i="1" s="1"/>
  <c r="S2" i="1" a="1"/>
  <c r="S11" i="1" s="1"/>
  <c r="R2" i="1" a="1"/>
  <c r="R10" i="1" s="1"/>
  <c r="Q2" i="1" a="1"/>
  <c r="Q8" i="1" s="1"/>
  <c r="G2" i="1" a="1"/>
  <c r="G3" i="1" s="1"/>
  <c r="M2" i="1" a="1"/>
  <c r="M11" i="1" s="1"/>
  <c r="J2" i="1" a="1"/>
  <c r="J3" i="1" s="1"/>
  <c r="K2" i="1" a="1"/>
  <c r="K7" i="1" s="1"/>
  <c r="P2" i="1" a="1"/>
  <c r="P2" i="1" s="1"/>
  <c r="E2" i="1" a="1"/>
  <c r="E5" i="1" s="1"/>
  <c r="O2" i="1" a="1"/>
  <c r="O6" i="1" s="1"/>
  <c r="O5" i="1"/>
  <c r="F2" i="1" a="1"/>
  <c r="F2" i="1" s="1"/>
  <c r="N2" i="1" a="1"/>
  <c r="N13" i="1" s="1"/>
  <c r="N2" i="1"/>
  <c r="H2" i="1" a="1"/>
  <c r="H13" i="1" s="1"/>
  <c r="H3" i="1"/>
  <c r="H4" i="1"/>
  <c r="I2" i="1" a="1"/>
  <c r="I11" i="1" s="1"/>
  <c r="I8" i="1"/>
  <c r="L2" i="1" a="1"/>
  <c r="L11" i="1" s="1"/>
  <c r="E434" i="1" a="1"/>
  <c r="E434" i="1" s="1"/>
  <c r="H434" i="1" a="1"/>
  <c r="H437" i="1" s="1"/>
  <c r="G434" i="1" a="1"/>
  <c r="G436" i="1" s="1"/>
  <c r="F434" i="1" a="1"/>
  <c r="F435" i="1" s="1"/>
  <c r="CG91" i="17" l="1"/>
  <c r="X5" i="1"/>
  <c r="AQ25" i="1"/>
  <c r="AW24" i="1"/>
  <c r="AU36" i="1"/>
  <c r="AZ71" i="1"/>
  <c r="AH96" i="1"/>
  <c r="BL93" i="1"/>
  <c r="O137" i="1"/>
  <c r="AL167" i="1"/>
  <c r="AB171" i="1"/>
  <c r="L184" i="1"/>
  <c r="K201" i="1"/>
  <c r="L213" i="1"/>
  <c r="Q207" i="1"/>
  <c r="AD206" i="1"/>
  <c r="AZ208" i="1"/>
  <c r="BG206" i="1"/>
  <c r="AN253" i="1"/>
  <c r="BL372" i="1"/>
  <c r="BP399" i="1"/>
  <c r="E410" i="1"/>
  <c r="AA417" i="1"/>
  <c r="AW23" i="1"/>
  <c r="AE92" i="1"/>
  <c r="K110" i="1"/>
  <c r="G126" i="1"/>
  <c r="BJ162" i="1"/>
  <c r="AV159" i="1"/>
  <c r="AL165" i="1"/>
  <c r="BJ866" i="1"/>
  <c r="BL199" i="1"/>
  <c r="G226" i="1"/>
  <c r="L251" i="1"/>
  <c r="BK253" i="1"/>
  <c r="AN249" i="1"/>
  <c r="E715" i="1"/>
  <c r="BC285" i="1"/>
  <c r="Z407" i="1"/>
  <c r="O10" i="1"/>
  <c r="BA25" i="1"/>
  <c r="T77" i="1"/>
  <c r="AE87" i="1"/>
  <c r="BJ90" i="1"/>
  <c r="BA87" i="1"/>
  <c r="BI202" i="1"/>
  <c r="BL195" i="1"/>
  <c r="BN195" i="1"/>
  <c r="G646" i="1"/>
  <c r="AB214" i="1"/>
  <c r="BL217" i="1"/>
  <c r="BC278" i="1"/>
  <c r="M340" i="1"/>
  <c r="H5" i="1"/>
  <c r="O7" i="1"/>
  <c r="U21" i="1"/>
  <c r="P82" i="1"/>
  <c r="U81" i="1"/>
  <c r="AL79" i="1"/>
  <c r="BI81" i="1"/>
  <c r="F527" i="1"/>
  <c r="AR200" i="1"/>
  <c r="W217" i="1"/>
  <c r="BL216" i="1"/>
  <c r="AW250" i="1"/>
  <c r="N273" i="1"/>
  <c r="AX285" i="1"/>
  <c r="BJ368" i="1"/>
  <c r="H381" i="1"/>
  <c r="BN406" i="1"/>
  <c r="N410" i="1"/>
  <c r="AF421" i="1"/>
  <c r="AN421" i="1"/>
  <c r="BF418" i="1"/>
  <c r="J433" i="1"/>
  <c r="BB69" i="1"/>
  <c r="F106" i="1"/>
  <c r="G570" i="1"/>
  <c r="AN173" i="1"/>
  <c r="AU181" i="1"/>
  <c r="L193" i="1"/>
  <c r="G635" i="1"/>
  <c r="Z205" i="1"/>
  <c r="W215" i="1"/>
  <c r="AG215" i="1"/>
  <c r="BC206" i="1"/>
  <c r="BL209" i="1"/>
  <c r="BL247" i="1"/>
  <c r="AI253" i="1"/>
  <c r="H255" i="1"/>
  <c r="AX283" i="1"/>
  <c r="AM287" i="1"/>
  <c r="BL345" i="1"/>
  <c r="AN413" i="1"/>
  <c r="J428" i="1"/>
  <c r="K878" i="1"/>
  <c r="P57" i="1"/>
  <c r="G62" i="1"/>
  <c r="BB68" i="1"/>
  <c r="AP72" i="1"/>
  <c r="G80" i="1"/>
  <c r="H526" i="1"/>
  <c r="F105" i="1"/>
  <c r="AB181" i="1"/>
  <c r="L188" i="1"/>
  <c r="Z203" i="1"/>
  <c r="BL244" i="1"/>
  <c r="AX280" i="1"/>
  <c r="BP348" i="1"/>
  <c r="O416" i="1"/>
  <c r="AB13" i="1"/>
  <c r="BH23" i="1"/>
  <c r="I47" i="1"/>
  <c r="BB66" i="1"/>
  <c r="Q74" i="1"/>
  <c r="H519" i="1"/>
  <c r="BD95" i="1"/>
  <c r="E538" i="1"/>
  <c r="F98" i="1"/>
  <c r="O144" i="1"/>
  <c r="G149" i="1"/>
  <c r="AN168" i="1"/>
  <c r="AB174" i="1"/>
  <c r="E620" i="1"/>
  <c r="L186" i="1"/>
  <c r="O197" i="1"/>
  <c r="Z196" i="1"/>
  <c r="F648" i="1"/>
  <c r="AJ207" i="1"/>
  <c r="BG211" i="1"/>
  <c r="M219" i="1"/>
  <c r="BG245" i="1"/>
  <c r="BL242" i="1"/>
  <c r="Z273" i="1"/>
  <c r="AD339" i="1"/>
  <c r="BP343" i="1"/>
  <c r="AV358" i="1"/>
  <c r="AS370" i="1"/>
  <c r="AV369" i="1"/>
  <c r="I407" i="1"/>
  <c r="O412" i="1"/>
  <c r="CE1002" i="17"/>
  <c r="CG1002" i="17"/>
  <c r="CE91" i="17"/>
  <c r="CF1003" i="17"/>
  <c r="BX1003" i="17"/>
  <c r="BW1003" i="17"/>
  <c r="BV1003" i="17"/>
  <c r="BU1003" i="17"/>
  <c r="B1004" i="17"/>
  <c r="BT1003" i="17"/>
  <c r="BS1003" i="17"/>
  <c r="BY1003" i="17"/>
  <c r="CH1003" i="17"/>
  <c r="BZ1003" i="17"/>
  <c r="BW92" i="17"/>
  <c r="BU92" i="17"/>
  <c r="B93" i="17"/>
  <c r="BT92" i="17"/>
  <c r="BS92" i="17"/>
  <c r="CH92" i="17"/>
  <c r="BZ92" i="17"/>
  <c r="CF92" i="17"/>
  <c r="BX92" i="17"/>
  <c r="BY92" i="17"/>
  <c r="BV92" i="17"/>
  <c r="O2" i="1"/>
  <c r="M2" i="1"/>
  <c r="X9" i="1"/>
  <c r="AB21" i="1"/>
  <c r="AQ22" i="1"/>
  <c r="AJ27" i="1"/>
  <c r="AU33" i="1"/>
  <c r="AK72" i="1"/>
  <c r="E81" i="1"/>
  <c r="T81" i="1"/>
  <c r="AO77" i="1"/>
  <c r="AH91" i="1"/>
  <c r="T89" i="1"/>
  <c r="G129" i="1"/>
  <c r="F572" i="1"/>
  <c r="I157" i="1"/>
  <c r="I162" i="1"/>
  <c r="AN167" i="1"/>
  <c r="M180" i="1"/>
  <c r="R872" i="1"/>
  <c r="AG177" i="1"/>
  <c r="Z180" i="1"/>
  <c r="AN172" i="1"/>
  <c r="E622" i="1"/>
  <c r="AW196" i="1"/>
  <c r="BJ201" i="1"/>
  <c r="F645" i="1"/>
  <c r="R207" i="1"/>
  <c r="P239" i="1"/>
  <c r="G685" i="1"/>
  <c r="L253" i="1"/>
  <c r="AR246" i="1"/>
  <c r="H261" i="1"/>
  <c r="AJ266" i="1"/>
  <c r="AZ273" i="1"/>
  <c r="O285" i="1"/>
  <c r="BB289" i="1"/>
  <c r="AH341" i="1"/>
  <c r="AQ343" i="1"/>
  <c r="BH348" i="1"/>
  <c r="AP356" i="1"/>
  <c r="AV361" i="1"/>
  <c r="BE360" i="1"/>
  <c r="M368" i="1"/>
  <c r="AD398" i="1"/>
  <c r="BE409" i="1"/>
  <c r="E414" i="1"/>
  <c r="AL411" i="1"/>
  <c r="W417" i="1"/>
  <c r="BF420" i="1"/>
  <c r="W205" i="1"/>
  <c r="I2" i="1"/>
  <c r="AQ11" i="1"/>
  <c r="AU31" i="1"/>
  <c r="G72" i="1"/>
  <c r="AM70" i="1"/>
  <c r="E551" i="1"/>
  <c r="G125" i="1"/>
  <c r="X877" i="1"/>
  <c r="AI175" i="1"/>
  <c r="BI173" i="1"/>
  <c r="W203" i="1"/>
  <c r="F641" i="1"/>
  <c r="L250" i="1"/>
  <c r="AW244" i="1"/>
  <c r="AM242" i="1"/>
  <c r="BA287" i="1"/>
  <c r="AF278" i="1"/>
  <c r="F324" i="1"/>
  <c r="Z347" i="1"/>
  <c r="AJ346" i="1"/>
  <c r="AA348" i="1"/>
  <c r="AA357" i="1"/>
  <c r="AU28" i="1"/>
  <c r="BK33" i="1"/>
  <c r="G69" i="1"/>
  <c r="AM69" i="1"/>
  <c r="BI84" i="1"/>
  <c r="F622" i="1"/>
  <c r="K203" i="1"/>
  <c r="W200" i="1"/>
  <c r="BD198" i="1"/>
  <c r="L249" i="1"/>
  <c r="AX277" i="1"/>
  <c r="AP348" i="1"/>
  <c r="BG349" i="1"/>
  <c r="AA356" i="1"/>
  <c r="E370" i="1"/>
  <c r="AO363" i="1"/>
  <c r="AI373" i="1"/>
  <c r="H849" i="1"/>
  <c r="AQ420" i="1"/>
  <c r="K887" i="1"/>
  <c r="AU32" i="1"/>
  <c r="O13" i="1"/>
  <c r="BM9" i="1"/>
  <c r="P20" i="1"/>
  <c r="AK19" i="1"/>
  <c r="AA34" i="1"/>
  <c r="AX29" i="1"/>
  <c r="AU27" i="1"/>
  <c r="G68" i="1"/>
  <c r="X64" i="1"/>
  <c r="AM62" i="1"/>
  <c r="BL84" i="1"/>
  <c r="AT84" i="1"/>
  <c r="G519" i="1"/>
  <c r="AO91" i="1"/>
  <c r="BJ874" i="1"/>
  <c r="AB178" i="1"/>
  <c r="F621" i="1"/>
  <c r="K202" i="1"/>
  <c r="O201" i="1"/>
  <c r="N203" i="1"/>
  <c r="BD195" i="1"/>
  <c r="AC213" i="1"/>
  <c r="E226" i="1"/>
  <c r="L247" i="1"/>
  <c r="T250" i="1"/>
  <c r="AX269" i="1"/>
  <c r="BE274" i="1"/>
  <c r="AM289" i="1"/>
  <c r="BC283" i="1"/>
  <c r="AN289" i="1"/>
  <c r="N300" i="1"/>
  <c r="M341" i="1"/>
  <c r="Q349" i="1"/>
  <c r="AP346" i="1"/>
  <c r="AQ348" i="1"/>
  <c r="BG345" i="1"/>
  <c r="H787" i="1"/>
  <c r="AO356" i="1"/>
  <c r="AA355" i="1"/>
  <c r="BK354" i="1"/>
  <c r="E805" i="1"/>
  <c r="N369" i="1"/>
  <c r="AI367" i="1"/>
  <c r="K879" i="1"/>
  <c r="AN96" i="1"/>
  <c r="BP88" i="1"/>
  <c r="K157" i="1"/>
  <c r="F617" i="1"/>
  <c r="Z212" i="1"/>
  <c r="I235" i="1"/>
  <c r="AY251" i="1"/>
  <c r="M265" i="1"/>
  <c r="BI285" i="1"/>
  <c r="AQ347" i="1"/>
  <c r="AD369" i="1"/>
  <c r="G402" i="1"/>
  <c r="P405" i="1"/>
  <c r="J11" i="1"/>
  <c r="J7" i="1"/>
  <c r="U9" i="1"/>
  <c r="BL10" i="1"/>
  <c r="F33" i="1"/>
  <c r="AC37" i="1"/>
  <c r="AU37" i="1"/>
  <c r="AN93" i="1"/>
  <c r="T95" i="1"/>
  <c r="BP87" i="1"/>
  <c r="H141" i="1"/>
  <c r="K149" i="1"/>
  <c r="I165" i="1"/>
  <c r="BC165" i="1"/>
  <c r="AE178" i="1"/>
  <c r="F615" i="1"/>
  <c r="AB205" i="1"/>
  <c r="Z206" i="1"/>
  <c r="BM213" i="1"/>
  <c r="I234" i="1"/>
  <c r="I253" i="1"/>
  <c r="M261" i="1"/>
  <c r="N254" i="1"/>
  <c r="AC277" i="1"/>
  <c r="BJ277" i="1"/>
  <c r="BF285" i="1"/>
  <c r="BI281" i="1"/>
  <c r="F301" i="1"/>
  <c r="AQ346" i="1"/>
  <c r="AD364" i="1"/>
  <c r="G401" i="1"/>
  <c r="H399" i="1"/>
  <c r="P403" i="1"/>
  <c r="G30" i="1"/>
  <c r="P32" i="1"/>
  <c r="V26" i="1"/>
  <c r="H477" i="1"/>
  <c r="L46" i="1"/>
  <c r="N38" i="1"/>
  <c r="K52" i="1"/>
  <c r="BK67" i="1"/>
  <c r="O80" i="1"/>
  <c r="AC75" i="1"/>
  <c r="Z82" i="1"/>
  <c r="O87" i="1"/>
  <c r="AD86" i="1"/>
  <c r="AV86" i="1"/>
  <c r="BB86" i="1"/>
  <c r="H569" i="1"/>
  <c r="P145" i="1"/>
  <c r="E592" i="1"/>
  <c r="BF158" i="1"/>
  <c r="AP158" i="1"/>
  <c r="AU866" i="1"/>
  <c r="AZ871" i="1"/>
  <c r="AG867" i="1"/>
  <c r="AM873" i="1"/>
  <c r="AB172" i="1"/>
  <c r="AI178" i="1"/>
  <c r="AM170" i="1"/>
  <c r="BC176" i="1"/>
  <c r="E191" i="1"/>
  <c r="AE204" i="1"/>
  <c r="AF195" i="1"/>
  <c r="Z201" i="1"/>
  <c r="BL203" i="1"/>
  <c r="R209" i="1"/>
  <c r="AJ208" i="1"/>
  <c r="BO208" i="1"/>
  <c r="AZ209" i="1"/>
  <c r="E650" i="1"/>
  <c r="I226" i="1"/>
  <c r="AU249" i="1"/>
  <c r="AJ249" i="1"/>
  <c r="K261" i="1"/>
  <c r="N274" i="1"/>
  <c r="O266" i="1"/>
  <c r="AR271" i="1"/>
  <c r="F717" i="1"/>
  <c r="AB278" i="1"/>
  <c r="AA286" i="1"/>
  <c r="H290" i="1"/>
  <c r="F331" i="1"/>
  <c r="I332" i="1"/>
  <c r="AL338" i="1"/>
  <c r="E787" i="1"/>
  <c r="F353" i="1"/>
  <c r="Y365" i="1"/>
  <c r="BP369" i="1"/>
  <c r="F811" i="1"/>
  <c r="J378" i="1"/>
  <c r="E376" i="1"/>
  <c r="BE407" i="1"/>
  <c r="J416" i="1"/>
  <c r="AN412" i="1"/>
  <c r="AB415" i="1"/>
  <c r="AW410" i="1"/>
  <c r="G360" i="1"/>
  <c r="AS409" i="1"/>
  <c r="J413" i="1"/>
  <c r="F10" i="1"/>
  <c r="AD6" i="1"/>
  <c r="G453" i="1"/>
  <c r="BH22" i="1"/>
  <c r="BK17" i="1"/>
  <c r="BC24" i="1"/>
  <c r="AP21" i="1"/>
  <c r="AQ19" i="1"/>
  <c r="AC34" i="1"/>
  <c r="E478" i="1"/>
  <c r="E48" i="1"/>
  <c r="M84" i="1"/>
  <c r="M95" i="1"/>
  <c r="BL92" i="1"/>
  <c r="F104" i="1"/>
  <c r="H553" i="1"/>
  <c r="G133" i="1"/>
  <c r="J133" i="1"/>
  <c r="I156" i="1"/>
  <c r="BF169" i="1"/>
  <c r="AA168" i="1"/>
  <c r="AE169" i="1"/>
  <c r="AL164" i="1"/>
  <c r="AP167" i="1"/>
  <c r="S876" i="1"/>
  <c r="AV874" i="1"/>
  <c r="AL870" i="1"/>
  <c r="AQ874" i="1"/>
  <c r="AE173" i="1"/>
  <c r="AI172" i="1"/>
  <c r="Z177" i="1"/>
  <c r="Q179" i="1"/>
  <c r="BA178" i="1"/>
  <c r="AU179" i="1"/>
  <c r="AB202" i="1"/>
  <c r="AE201" i="1"/>
  <c r="Z195" i="1"/>
  <c r="AO197" i="1"/>
  <c r="BL197" i="1"/>
  <c r="G645" i="1"/>
  <c r="N271" i="1"/>
  <c r="BJ273" i="1"/>
  <c r="AN286" i="1"/>
  <c r="M336" i="1"/>
  <c r="AE339" i="1"/>
  <c r="AP345" i="1"/>
  <c r="G357" i="1"/>
  <c r="I369" i="1"/>
  <c r="AS364" i="1"/>
  <c r="BN369" i="1"/>
  <c r="BO369" i="1"/>
  <c r="H817" i="1"/>
  <c r="H397" i="1"/>
  <c r="P409" i="1"/>
  <c r="AS401" i="1"/>
  <c r="W408" i="1"/>
  <c r="AD402" i="1"/>
  <c r="AH407" i="1"/>
  <c r="BH402" i="1"/>
  <c r="J411" i="1"/>
  <c r="Y417" i="1"/>
  <c r="AO419" i="1"/>
  <c r="U417" i="1"/>
  <c r="BH411" i="1"/>
  <c r="J427" i="1"/>
  <c r="N433" i="1"/>
  <c r="K886" i="1"/>
  <c r="E895" i="1"/>
  <c r="G440" i="1"/>
  <c r="F7" i="1"/>
  <c r="M13" i="1"/>
  <c r="Y9" i="1"/>
  <c r="AL2" i="1"/>
  <c r="G447" i="1"/>
  <c r="O23" i="1"/>
  <c r="W17" i="1"/>
  <c r="BH21" i="1"/>
  <c r="BC23" i="1"/>
  <c r="AQ18" i="1"/>
  <c r="M37" i="1"/>
  <c r="O36" i="1"/>
  <c r="AC30" i="1"/>
  <c r="BI35" i="1"/>
  <c r="AU34" i="1"/>
  <c r="E471" i="1"/>
  <c r="E38" i="1"/>
  <c r="G71" i="1"/>
  <c r="AG65" i="1"/>
  <c r="AY73" i="1"/>
  <c r="BB72" i="1"/>
  <c r="F514" i="1"/>
  <c r="V79" i="1"/>
  <c r="AZ77" i="1"/>
  <c r="AR80" i="1"/>
  <c r="AT76" i="1"/>
  <c r="G524" i="1"/>
  <c r="M92" i="1"/>
  <c r="AK89" i="1"/>
  <c r="BN95" i="1"/>
  <c r="BL91" i="1"/>
  <c r="BI86" i="1"/>
  <c r="F103" i="1"/>
  <c r="G130" i="1"/>
  <c r="K141" i="1"/>
  <c r="I153" i="1"/>
  <c r="H169" i="1"/>
  <c r="BF167" i="1"/>
  <c r="AA165" i="1"/>
  <c r="AE168" i="1"/>
  <c r="AM165" i="1"/>
  <c r="AO167" i="1"/>
  <c r="AL162" i="1"/>
  <c r="AP166" i="1"/>
  <c r="H180" i="1"/>
  <c r="AD874" i="1"/>
  <c r="S873" i="1"/>
  <c r="AV868" i="1"/>
  <c r="AY873" i="1"/>
  <c r="AL867" i="1"/>
  <c r="AQ869" i="1"/>
  <c r="AE172" i="1"/>
  <c r="AI171" i="1"/>
  <c r="Z171" i="1"/>
  <c r="AX180" i="1"/>
  <c r="BA177" i="1"/>
  <c r="AV180" i="1"/>
  <c r="AU173" i="1"/>
  <c r="BM177" i="1"/>
  <c r="L189" i="1"/>
  <c r="P193" i="1"/>
  <c r="K205" i="1"/>
  <c r="M195" i="1"/>
  <c r="AB200" i="1"/>
  <c r="AE198" i="1"/>
  <c r="Z194" i="1"/>
  <c r="BI203" i="1"/>
  <c r="AO195" i="1"/>
  <c r="BL196" i="1"/>
  <c r="AD207" i="1"/>
  <c r="BF213" i="1"/>
  <c r="G228" i="1"/>
  <c r="AF249" i="1"/>
  <c r="BH252" i="1"/>
  <c r="N268" i="1"/>
  <c r="R277" i="1"/>
  <c r="BJ269" i="1"/>
  <c r="AU278" i="1"/>
  <c r="AN284" i="1"/>
  <c r="BH288" i="1"/>
  <c r="K300" i="1"/>
  <c r="I325" i="1"/>
  <c r="E324" i="1"/>
  <c r="N333" i="1"/>
  <c r="E344" i="1"/>
  <c r="AE338" i="1"/>
  <c r="AP341" i="1"/>
  <c r="BP347" i="1"/>
  <c r="BL348" i="1"/>
  <c r="BG348" i="1"/>
  <c r="H356" i="1"/>
  <c r="G351" i="1"/>
  <c r="AT358" i="1"/>
  <c r="W360" i="1"/>
  <c r="BE361" i="1"/>
  <c r="BO360" i="1"/>
  <c r="AY353" i="1"/>
  <c r="I367" i="1"/>
  <c r="AD370" i="1"/>
  <c r="BN365" i="1"/>
  <c r="H396" i="1"/>
  <c r="P407" i="1"/>
  <c r="AS400" i="1"/>
  <c r="W405" i="1"/>
  <c r="AD399" i="1"/>
  <c r="Z408" i="1"/>
  <c r="BA400" i="1"/>
  <c r="BH401" i="1"/>
  <c r="S415" i="1"/>
  <c r="Y415" i="1"/>
  <c r="U413" i="1"/>
  <c r="BH410" i="1"/>
  <c r="N426" i="1"/>
  <c r="K883" i="1"/>
  <c r="M7" i="1"/>
  <c r="U11" i="1"/>
  <c r="Y7" i="1"/>
  <c r="AN8" i="1"/>
  <c r="K22" i="1"/>
  <c r="BH14" i="1"/>
  <c r="AI21" i="1"/>
  <c r="BC20" i="1"/>
  <c r="AQ17" i="1"/>
  <c r="M36" i="1"/>
  <c r="O33" i="1"/>
  <c r="AY30" i="1"/>
  <c r="AP33" i="1"/>
  <c r="AY69" i="1"/>
  <c r="F509" i="1"/>
  <c r="G82" i="1"/>
  <c r="AE79" i="1"/>
  <c r="Q83" i="1"/>
  <c r="AP83" i="1"/>
  <c r="E522" i="1"/>
  <c r="G521" i="1"/>
  <c r="M88" i="1"/>
  <c r="BN87" i="1"/>
  <c r="F537" i="1"/>
  <c r="H532" i="1"/>
  <c r="F99" i="1"/>
  <c r="K128" i="1"/>
  <c r="G577" i="1"/>
  <c r="E576" i="1"/>
  <c r="K137" i="1"/>
  <c r="J137" i="1"/>
  <c r="F587" i="1"/>
  <c r="J160" i="1"/>
  <c r="H167" i="1"/>
  <c r="BJ168" i="1"/>
  <c r="BF166" i="1"/>
  <c r="AA160" i="1"/>
  <c r="AE162" i="1"/>
  <c r="AO166" i="1"/>
  <c r="AP164" i="1"/>
  <c r="H177" i="1"/>
  <c r="AJ877" i="1"/>
  <c r="AQ866" i="1"/>
  <c r="AE171" i="1"/>
  <c r="AX176" i="1"/>
  <c r="BA171" i="1"/>
  <c r="AV176" i="1"/>
  <c r="AU171" i="1"/>
  <c r="BH180" i="1"/>
  <c r="P184" i="1"/>
  <c r="AB199" i="1"/>
  <c r="AJ285" i="1"/>
  <c r="BH282" i="1"/>
  <c r="F751" i="1"/>
  <c r="I321" i="1"/>
  <c r="G426" i="1"/>
  <c r="F422" i="1"/>
  <c r="H870" i="1"/>
  <c r="AV13" i="1"/>
  <c r="BG6" i="1"/>
  <c r="K14" i="1"/>
  <c r="BC14" i="1"/>
  <c r="M35" i="1"/>
  <c r="O30" i="1"/>
  <c r="H34" i="1"/>
  <c r="F480" i="1"/>
  <c r="F49" i="1"/>
  <c r="N60" i="1"/>
  <c r="O64" i="1"/>
  <c r="AY64" i="1"/>
  <c r="AO70" i="1"/>
  <c r="BE71" i="1"/>
  <c r="G81" i="1"/>
  <c r="L82" i="1"/>
  <c r="AE75" i="1"/>
  <c r="O95" i="1"/>
  <c r="AV97" i="1"/>
  <c r="F535" i="1"/>
  <c r="G551" i="1"/>
  <c r="G121" i="1"/>
  <c r="BF165" i="1"/>
  <c r="AO165" i="1"/>
  <c r="AP162" i="1"/>
  <c r="H175" i="1"/>
  <c r="BO877" i="1"/>
  <c r="AW869" i="1"/>
  <c r="AJ873" i="1"/>
  <c r="AX171" i="1"/>
  <c r="AV175" i="1"/>
  <c r="AU170" i="1"/>
  <c r="G624" i="1"/>
  <c r="P182" i="1"/>
  <c r="AB196" i="1"/>
  <c r="Z204" i="1"/>
  <c r="E659" i="1"/>
  <c r="T348" i="1"/>
  <c r="AT348" i="1"/>
  <c r="BE358" i="1"/>
  <c r="BC357" i="1"/>
  <c r="AA415" i="1"/>
  <c r="E866" i="1"/>
  <c r="AC8" i="1"/>
  <c r="BI20" i="1"/>
  <c r="M33" i="1"/>
  <c r="N55" i="1"/>
  <c r="W71" i="1"/>
  <c r="O93" i="1"/>
  <c r="AV96" i="1"/>
  <c r="F534" i="1"/>
  <c r="G548" i="1"/>
  <c r="G120" i="1"/>
  <c r="E601" i="1"/>
  <c r="BF164" i="1"/>
  <c r="X166" i="1"/>
  <c r="AD168" i="1"/>
  <c r="AO159" i="1"/>
  <c r="AP161" i="1"/>
  <c r="BO876" i="1"/>
  <c r="AG876" i="1"/>
  <c r="BI194" i="1"/>
  <c r="BN194" i="1"/>
  <c r="F640" i="1"/>
  <c r="AC212" i="1"/>
  <c r="E657" i="1"/>
  <c r="G679" i="1"/>
  <c r="I247" i="1"/>
  <c r="T244" i="1"/>
  <c r="AJ252" i="1"/>
  <c r="AI243" i="1"/>
  <c r="G697" i="1"/>
  <c r="H705" i="1"/>
  <c r="O277" i="1"/>
  <c r="BG285" i="1"/>
  <c r="H320" i="1"/>
  <c r="I335" i="1"/>
  <c r="K348" i="1"/>
  <c r="T347" i="1"/>
  <c r="AT345" i="1"/>
  <c r="P356" i="1"/>
  <c r="F359" i="1"/>
  <c r="Q353" i="1"/>
  <c r="AM358" i="1"/>
  <c r="BK353" i="1"/>
  <c r="BE353" i="1"/>
  <c r="BC356" i="1"/>
  <c r="AZ359" i="1"/>
  <c r="M362" i="1"/>
  <c r="Y371" i="1"/>
  <c r="AZ373" i="1"/>
  <c r="AD362" i="1"/>
  <c r="AE365" i="1"/>
  <c r="BP371" i="1"/>
  <c r="L409" i="1"/>
  <c r="P401" i="1"/>
  <c r="AA409" i="1"/>
  <c r="BL409" i="1"/>
  <c r="O415" i="1"/>
  <c r="AA414" i="1"/>
  <c r="AN415" i="1"/>
  <c r="W410" i="1"/>
  <c r="AX417" i="1"/>
  <c r="BI418" i="1"/>
  <c r="E854" i="1"/>
  <c r="AE23" i="1"/>
  <c r="V31" i="1"/>
  <c r="AI37" i="1"/>
  <c r="F488" i="1"/>
  <c r="O8" i="1"/>
  <c r="J12" i="1"/>
  <c r="G11" i="1"/>
  <c r="X12" i="1"/>
  <c r="AC4" i="1"/>
  <c r="H452" i="1"/>
  <c r="AE14" i="1"/>
  <c r="BI17" i="1"/>
  <c r="AT22" i="1"/>
  <c r="M26" i="1"/>
  <c r="P34" i="1"/>
  <c r="AG33" i="1"/>
  <c r="V29" i="1"/>
  <c r="AI27" i="1"/>
  <c r="AU29" i="1"/>
  <c r="L49" i="1"/>
  <c r="F485" i="1"/>
  <c r="K55" i="1"/>
  <c r="N52" i="1"/>
  <c r="E65" i="1"/>
  <c r="W69" i="1"/>
  <c r="BF72" i="1"/>
  <c r="N78" i="1"/>
  <c r="AC81" i="1"/>
  <c r="O90" i="1"/>
  <c r="AM92" i="1"/>
  <c r="AV92" i="1"/>
  <c r="F533" i="1"/>
  <c r="G100" i="1"/>
  <c r="G547" i="1"/>
  <c r="G111" i="1"/>
  <c r="H576" i="1"/>
  <c r="O143" i="1"/>
  <c r="E597" i="1"/>
  <c r="BF159" i="1"/>
  <c r="X164" i="1"/>
  <c r="AD164" i="1"/>
  <c r="AN169" i="1"/>
  <c r="AO158" i="1"/>
  <c r="AP159" i="1"/>
  <c r="E181" i="1"/>
  <c r="BO871" i="1"/>
  <c r="AU875" i="1"/>
  <c r="AG874" i="1"/>
  <c r="Z202" i="1"/>
  <c r="BL204" i="1"/>
  <c r="R215" i="1"/>
  <c r="AZ216" i="1"/>
  <c r="BG216" i="1"/>
  <c r="E655" i="1"/>
  <c r="K239" i="1"/>
  <c r="G677" i="1"/>
  <c r="T243" i="1"/>
  <c r="AU252" i="1"/>
  <c r="AJ251" i="1"/>
  <c r="AO249" i="1"/>
  <c r="O274" i="1"/>
  <c r="AR272" i="1"/>
  <c r="AK275" i="1"/>
  <c r="F719" i="1"/>
  <c r="O288" i="1"/>
  <c r="AB289" i="1"/>
  <c r="AA288" i="1"/>
  <c r="BJ279" i="1"/>
  <c r="BG283" i="1"/>
  <c r="F731" i="1"/>
  <c r="H316" i="1"/>
  <c r="I334" i="1"/>
  <c r="K340" i="1"/>
  <c r="M345" i="1"/>
  <c r="N345" i="1"/>
  <c r="T344" i="1"/>
  <c r="AE346" i="1"/>
  <c r="AP349" i="1"/>
  <c r="AT344" i="1"/>
  <c r="BB347" i="1"/>
  <c r="BJ343" i="1"/>
  <c r="E792" i="1"/>
  <c r="F354" i="1"/>
  <c r="AM356" i="1"/>
  <c r="BE352" i="1"/>
  <c r="BC354" i="1"/>
  <c r="H369" i="1"/>
  <c r="Y367" i="1"/>
  <c r="BP370" i="1"/>
  <c r="F814" i="1"/>
  <c r="J381" i="1"/>
  <c r="G404" i="1"/>
  <c r="L401" i="1"/>
  <c r="P399" i="1"/>
  <c r="X406" i="1"/>
  <c r="AA403" i="1"/>
  <c r="AM405" i="1"/>
  <c r="AX414" i="1"/>
  <c r="F866" i="1"/>
  <c r="Z160" i="1"/>
  <c r="Z159" i="1"/>
  <c r="Z163" i="1"/>
  <c r="Z164" i="1"/>
  <c r="Z165" i="1"/>
  <c r="AC869" i="1"/>
  <c r="AC872" i="1"/>
  <c r="AH871" i="1"/>
  <c r="AH869" i="1"/>
  <c r="AH877" i="1"/>
  <c r="AY206" i="1"/>
  <c r="AY207" i="1"/>
  <c r="AY208" i="1"/>
  <c r="AY210" i="1"/>
  <c r="AY213" i="1"/>
  <c r="AY215" i="1"/>
  <c r="AY216" i="1"/>
  <c r="H682" i="1"/>
  <c r="H681" i="1"/>
  <c r="J272" i="1"/>
  <c r="J271" i="1"/>
  <c r="AF266" i="1"/>
  <c r="AF268" i="1"/>
  <c r="AF272" i="1"/>
  <c r="BE282" i="1"/>
  <c r="BE278" i="1"/>
  <c r="BE280" i="1"/>
  <c r="BE281" i="1"/>
  <c r="BE284" i="1"/>
  <c r="BE285" i="1"/>
  <c r="BE286" i="1"/>
  <c r="BE287" i="1"/>
  <c r="E350" i="1"/>
  <c r="E353" i="1"/>
  <c r="E355" i="1"/>
  <c r="E361" i="1"/>
  <c r="BB354" i="1"/>
  <c r="BB356" i="1"/>
  <c r="AU367" i="1"/>
  <c r="AU369" i="1"/>
  <c r="AI419" i="1"/>
  <c r="AI416" i="1"/>
  <c r="AC416" i="1"/>
  <c r="AC418" i="1"/>
  <c r="G439" i="1"/>
  <c r="U5" i="1"/>
  <c r="AG5" i="1"/>
  <c r="AO13" i="1"/>
  <c r="AC2" i="1"/>
  <c r="O14" i="1"/>
  <c r="AE21" i="1"/>
  <c r="AF23" i="1"/>
  <c r="V22" i="1"/>
  <c r="BI14" i="1"/>
  <c r="AJ21" i="1"/>
  <c r="BB19" i="1"/>
  <c r="AW19" i="1"/>
  <c r="BN21" i="1"/>
  <c r="I37" i="1"/>
  <c r="L37" i="1"/>
  <c r="AO33" i="1"/>
  <c r="AC26" i="1"/>
  <c r="F483" i="1"/>
  <c r="K51" i="1"/>
  <c r="P64" i="1"/>
  <c r="S70" i="1"/>
  <c r="AK71" i="1"/>
  <c r="AD63" i="1"/>
  <c r="AP68" i="1"/>
  <c r="BH65" i="1"/>
  <c r="F515" i="1"/>
  <c r="E515" i="1"/>
  <c r="E78" i="1"/>
  <c r="U78" i="1"/>
  <c r="AE74" i="1"/>
  <c r="AC74" i="1"/>
  <c r="AJ82" i="1"/>
  <c r="W79" i="1"/>
  <c r="BK81" i="1"/>
  <c r="BL81" i="1"/>
  <c r="H518" i="1"/>
  <c r="M86" i="1"/>
  <c r="AL92" i="1"/>
  <c r="AA97" i="1"/>
  <c r="AN89" i="1"/>
  <c r="M150" i="1"/>
  <c r="M155" i="1"/>
  <c r="M146" i="1"/>
  <c r="M147" i="1"/>
  <c r="H592" i="1"/>
  <c r="H599" i="1"/>
  <c r="BE160" i="1"/>
  <c r="BE158" i="1"/>
  <c r="BE159" i="1"/>
  <c r="AF164" i="1"/>
  <c r="AQ158" i="1"/>
  <c r="AQ169" i="1"/>
  <c r="AX194" i="1"/>
  <c r="AX200" i="1"/>
  <c r="AX201" i="1"/>
  <c r="AX204" i="1"/>
  <c r="J206" i="1"/>
  <c r="J211" i="1"/>
  <c r="J212" i="1"/>
  <c r="J213" i="1"/>
  <c r="J216" i="1"/>
  <c r="F228" i="1"/>
  <c r="F225" i="1"/>
  <c r="AP242" i="1"/>
  <c r="AP250" i="1"/>
  <c r="G269" i="1"/>
  <c r="G267" i="1"/>
  <c r="G268" i="1"/>
  <c r="G270" i="1"/>
  <c r="G272" i="1"/>
  <c r="G273" i="1"/>
  <c r="G275" i="1"/>
  <c r="G276" i="1"/>
  <c r="AQ285" i="1"/>
  <c r="AQ288" i="1"/>
  <c r="AL363" i="1"/>
  <c r="AL366" i="1"/>
  <c r="AL368" i="1"/>
  <c r="AL370" i="1"/>
  <c r="AQ402" i="1"/>
  <c r="AQ405" i="1"/>
  <c r="AQ407" i="1"/>
  <c r="AQ408" i="1"/>
  <c r="AM415" i="1"/>
  <c r="AM411" i="1"/>
  <c r="AM413" i="1"/>
  <c r="AM419" i="1"/>
  <c r="G877" i="1"/>
  <c r="G871" i="1"/>
  <c r="G876" i="1"/>
  <c r="N25" i="1"/>
  <c r="AW16" i="1"/>
  <c r="I35" i="1"/>
  <c r="L34" i="1"/>
  <c r="S69" i="1"/>
  <c r="T72" i="1"/>
  <c r="AK69" i="1"/>
  <c r="E512" i="1"/>
  <c r="E77" i="1"/>
  <c r="AJ81" i="1"/>
  <c r="BL80" i="1"/>
  <c r="AL91" i="1"/>
  <c r="AA93" i="1"/>
  <c r="K173" i="1"/>
  <c r="K176" i="1"/>
  <c r="K177" i="1"/>
  <c r="K179" i="1"/>
  <c r="K181" i="1"/>
  <c r="BN867" i="1"/>
  <c r="BN870" i="1"/>
  <c r="BN871" i="1"/>
  <c r="BN872" i="1"/>
  <c r="BN875" i="1"/>
  <c r="AF869" i="1"/>
  <c r="AF867" i="1"/>
  <c r="AF868" i="1"/>
  <c r="AF875" i="1"/>
  <c r="AF876" i="1"/>
  <c r="AM176" i="1"/>
  <c r="AM174" i="1"/>
  <c r="AM175" i="1"/>
  <c r="AM177" i="1"/>
  <c r="AM179" i="1"/>
  <c r="AM180" i="1"/>
  <c r="F654" i="1"/>
  <c r="F655" i="1"/>
  <c r="F661" i="1"/>
  <c r="O234" i="1"/>
  <c r="O230" i="1"/>
  <c r="O239" i="1"/>
  <c r="O240" i="1"/>
  <c r="F679" i="1"/>
  <c r="F675" i="1"/>
  <c r="F676" i="1"/>
  <c r="F677" i="1"/>
  <c r="F681" i="1"/>
  <c r="F682" i="1"/>
  <c r="F685" i="1"/>
  <c r="AC246" i="1"/>
  <c r="AC249" i="1"/>
  <c r="H689" i="1"/>
  <c r="H697" i="1"/>
  <c r="AP270" i="1"/>
  <c r="AP267" i="1"/>
  <c r="AP268" i="1"/>
  <c r="AP272" i="1"/>
  <c r="AP273" i="1"/>
  <c r="AP275" i="1"/>
  <c r="AP277" i="1"/>
  <c r="AI340" i="1"/>
  <c r="AI343" i="1"/>
  <c r="AI346" i="1"/>
  <c r="AO12" i="1"/>
  <c r="AE20" i="1"/>
  <c r="AF22" i="1"/>
  <c r="J2" i="1"/>
  <c r="AO6" i="1"/>
  <c r="AQ3" i="1"/>
  <c r="AV9" i="1"/>
  <c r="E450" i="1"/>
  <c r="K21" i="1"/>
  <c r="N18" i="1"/>
  <c r="T25" i="1"/>
  <c r="AC25" i="1"/>
  <c r="Q16" i="1"/>
  <c r="AE19" i="1"/>
  <c r="AF20" i="1"/>
  <c r="BJ24" i="1"/>
  <c r="AN16" i="1"/>
  <c r="AQ16" i="1"/>
  <c r="AL16" i="1"/>
  <c r="AW15" i="1"/>
  <c r="AY22" i="1"/>
  <c r="BM17" i="1"/>
  <c r="M28" i="1"/>
  <c r="I30" i="1"/>
  <c r="L33" i="1"/>
  <c r="AU35" i="1"/>
  <c r="AU26" i="1"/>
  <c r="E47" i="1"/>
  <c r="L39" i="1"/>
  <c r="N48" i="1"/>
  <c r="E490" i="1"/>
  <c r="L61" i="1"/>
  <c r="G65" i="1"/>
  <c r="S68" i="1"/>
  <c r="W67" i="1"/>
  <c r="T69" i="1"/>
  <c r="AK68" i="1"/>
  <c r="AH67" i="1"/>
  <c r="AZ67" i="1"/>
  <c r="AE65" i="1"/>
  <c r="BL72" i="1"/>
  <c r="BK73" i="1"/>
  <c r="F513" i="1"/>
  <c r="E507" i="1"/>
  <c r="E76" i="1"/>
  <c r="AE85" i="1"/>
  <c r="AC83" i="1"/>
  <c r="AJ80" i="1"/>
  <c r="V83" i="1"/>
  <c r="AZ85" i="1"/>
  <c r="BL78" i="1"/>
  <c r="G529" i="1"/>
  <c r="AL90" i="1"/>
  <c r="AA91" i="1"/>
  <c r="E196" i="1"/>
  <c r="E198" i="1"/>
  <c r="E200" i="1"/>
  <c r="E201" i="1"/>
  <c r="E202" i="1"/>
  <c r="E203" i="1"/>
  <c r="U214" i="1"/>
  <c r="U213" i="1"/>
  <c r="U216" i="1"/>
  <c r="N231" i="1"/>
  <c r="N238" i="1"/>
  <c r="N240" i="1"/>
  <c r="AO272" i="1"/>
  <c r="AO271" i="1"/>
  <c r="AO273" i="1"/>
  <c r="AO277" i="1"/>
  <c r="BO281" i="1"/>
  <c r="BO285" i="1"/>
  <c r="AD354" i="1"/>
  <c r="AD351" i="1"/>
  <c r="AE414" i="1"/>
  <c r="AE411" i="1"/>
  <c r="AE413" i="1"/>
  <c r="AE415" i="1"/>
  <c r="AE420" i="1"/>
  <c r="AE421" i="1"/>
  <c r="AE22" i="1"/>
  <c r="S72" i="1"/>
  <c r="AJ13" i="1"/>
  <c r="AM12" i="1"/>
  <c r="AO5" i="1"/>
  <c r="AC13" i="1"/>
  <c r="AV2" i="1"/>
  <c r="K19" i="1"/>
  <c r="N17" i="1"/>
  <c r="T18" i="1"/>
  <c r="AC21" i="1"/>
  <c r="AE18" i="1"/>
  <c r="AF14" i="1"/>
  <c r="BE18" i="1"/>
  <c r="BI24" i="1"/>
  <c r="AT24" i="1"/>
  <c r="AW14" i="1"/>
  <c r="AY14" i="1"/>
  <c r="M27" i="1"/>
  <c r="I29" i="1"/>
  <c r="L32" i="1"/>
  <c r="V37" i="1"/>
  <c r="AF28" i="1"/>
  <c r="Z32" i="1"/>
  <c r="AJ33" i="1"/>
  <c r="AX37" i="1"/>
  <c r="BL32" i="1"/>
  <c r="G481" i="1"/>
  <c r="E43" i="1"/>
  <c r="N45" i="1"/>
  <c r="K60" i="1"/>
  <c r="L51" i="1"/>
  <c r="S67" i="1"/>
  <c r="T68" i="1"/>
  <c r="AK67" i="1"/>
  <c r="AN65" i="1"/>
  <c r="BL68" i="1"/>
  <c r="BK71" i="1"/>
  <c r="F510" i="1"/>
  <c r="E506" i="1"/>
  <c r="E74" i="1"/>
  <c r="H81" i="1"/>
  <c r="N82" i="1"/>
  <c r="AE83" i="1"/>
  <c r="AC82" i="1"/>
  <c r="V82" i="1"/>
  <c r="AO84" i="1"/>
  <c r="AZ81" i="1"/>
  <c r="BL76" i="1"/>
  <c r="BP81" i="1"/>
  <c r="H528" i="1"/>
  <c r="G525" i="1"/>
  <c r="S95" i="1"/>
  <c r="U91" i="1"/>
  <c r="AK91" i="1"/>
  <c r="AL88" i="1"/>
  <c r="AA88" i="1"/>
  <c r="AG93" i="1"/>
  <c r="BN86" i="1"/>
  <c r="H552" i="1"/>
  <c r="G543" i="1"/>
  <c r="G119" i="1"/>
  <c r="N118" i="1"/>
  <c r="G124" i="1"/>
  <c r="J123" i="1"/>
  <c r="H574" i="1"/>
  <c r="K139" i="1"/>
  <c r="O136" i="1"/>
  <c r="M156" i="1"/>
  <c r="BK164" i="1"/>
  <c r="W165" i="1"/>
  <c r="AW164" i="1"/>
  <c r="AF172" i="1"/>
  <c r="AF174" i="1"/>
  <c r="AF180" i="1"/>
  <c r="BK195" i="1"/>
  <c r="BB200" i="1"/>
  <c r="BB201" i="1"/>
  <c r="E206" i="1"/>
  <c r="E208" i="1"/>
  <c r="E210" i="1"/>
  <c r="E216" i="1"/>
  <c r="AQ211" i="1"/>
  <c r="AQ209" i="1"/>
  <c r="AQ213" i="1"/>
  <c r="AQ217" i="1"/>
  <c r="AT247" i="1"/>
  <c r="AT249" i="1"/>
  <c r="S266" i="1"/>
  <c r="S271" i="1"/>
  <c r="S272" i="1"/>
  <c r="E770" i="1"/>
  <c r="E779" i="1"/>
  <c r="K364" i="1"/>
  <c r="K369" i="1"/>
  <c r="G378" i="1"/>
  <c r="G375" i="1"/>
  <c r="G376" i="1"/>
  <c r="G377" i="1"/>
  <c r="G381" i="1"/>
  <c r="G382" i="1"/>
  <c r="G384" i="1"/>
  <c r="G385" i="1"/>
  <c r="AJ11" i="1"/>
  <c r="AO4" i="1"/>
  <c r="AT9" i="1"/>
  <c r="AC10" i="1"/>
  <c r="BK10" i="1"/>
  <c r="N16" i="1"/>
  <c r="AE16" i="1"/>
  <c r="BI23" i="1"/>
  <c r="I28" i="1"/>
  <c r="L29" i="1"/>
  <c r="AQ35" i="1"/>
  <c r="G478" i="1"/>
  <c r="F492" i="1"/>
  <c r="F60" i="1"/>
  <c r="K57" i="1"/>
  <c r="S66" i="1"/>
  <c r="T64" i="1"/>
  <c r="AK65" i="1"/>
  <c r="BL63" i="1"/>
  <c r="AW80" i="1"/>
  <c r="BP97" i="1"/>
  <c r="F107" i="1"/>
  <c r="G118" i="1"/>
  <c r="N117" i="1"/>
  <c r="H564" i="1"/>
  <c r="G123" i="1"/>
  <c r="K138" i="1"/>
  <c r="O134" i="1"/>
  <c r="M153" i="1"/>
  <c r="E160" i="1"/>
  <c r="E167" i="1"/>
  <c r="BE169" i="1"/>
  <c r="P174" i="1"/>
  <c r="H185" i="1"/>
  <c r="H183" i="1"/>
  <c r="H184" i="1"/>
  <c r="H191" i="1"/>
  <c r="H192" i="1"/>
  <c r="H232" i="1"/>
  <c r="H233" i="1"/>
  <c r="H236" i="1"/>
  <c r="H237" i="1"/>
  <c r="H240" i="1"/>
  <c r="H241" i="1"/>
  <c r="I282" i="1"/>
  <c r="I280" i="1"/>
  <c r="I281" i="1"/>
  <c r="I285" i="1"/>
  <c r="I288" i="1"/>
  <c r="J290" i="1"/>
  <c r="J295" i="1"/>
  <c r="P328" i="1"/>
  <c r="P333" i="1"/>
  <c r="P337" i="1"/>
  <c r="V356" i="1"/>
  <c r="V359" i="1"/>
  <c r="BE412" i="1"/>
  <c r="BE410" i="1"/>
  <c r="BE416" i="1"/>
  <c r="BE418" i="1"/>
  <c r="BL410" i="1"/>
  <c r="BL412" i="1"/>
  <c r="BL414" i="1"/>
  <c r="BL415" i="1"/>
  <c r="BL419" i="1"/>
  <c r="BL421" i="1"/>
  <c r="F443" i="1"/>
  <c r="AD11" i="1"/>
  <c r="T17" i="1"/>
  <c r="AC19" i="1"/>
  <c r="F434" i="1"/>
  <c r="I12" i="1"/>
  <c r="O9" i="1"/>
  <c r="K3" i="1"/>
  <c r="M12" i="1"/>
  <c r="AJ2" i="1"/>
  <c r="AT4" i="1"/>
  <c r="AC9" i="1"/>
  <c r="AD8" i="1"/>
  <c r="BF2" i="1"/>
  <c r="BK2" i="1"/>
  <c r="N14" i="1"/>
  <c r="G21" i="1"/>
  <c r="AC17" i="1"/>
  <c r="AE24" i="1"/>
  <c r="AE15" i="1"/>
  <c r="BI22" i="1"/>
  <c r="AW25" i="1"/>
  <c r="AH19" i="1"/>
  <c r="BD16" i="1"/>
  <c r="G33" i="1"/>
  <c r="I27" i="1"/>
  <c r="L26" i="1"/>
  <c r="AC36" i="1"/>
  <c r="V30" i="1"/>
  <c r="BH36" i="1"/>
  <c r="AQ26" i="1"/>
  <c r="G470" i="1"/>
  <c r="F57" i="1"/>
  <c r="I63" i="1"/>
  <c r="S64" i="1"/>
  <c r="T62" i="1"/>
  <c r="AK64" i="1"/>
  <c r="AY72" i="1"/>
  <c r="AD71" i="1"/>
  <c r="BL62" i="1"/>
  <c r="F507" i="1"/>
  <c r="AE78" i="1"/>
  <c r="AC80" i="1"/>
  <c r="T82" i="1"/>
  <c r="Q84" i="1"/>
  <c r="AO76" i="1"/>
  <c r="AQ82" i="1"/>
  <c r="AW79" i="1"/>
  <c r="H524" i="1"/>
  <c r="G523" i="1"/>
  <c r="M93" i="1"/>
  <c r="V96" i="1"/>
  <c r="AN97" i="1"/>
  <c r="AH97" i="1"/>
  <c r="AP93" i="1"/>
  <c r="BH94" i="1"/>
  <c r="BP93" i="1"/>
  <c r="BI93" i="1"/>
  <c r="O107" i="1"/>
  <c r="H556" i="1"/>
  <c r="K130" i="1"/>
  <c r="M152" i="1"/>
  <c r="BE166" i="1"/>
  <c r="AI159" i="1"/>
  <c r="AI164" i="1"/>
  <c r="AI167" i="1"/>
  <c r="AI169" i="1"/>
  <c r="Z169" i="1"/>
  <c r="G171" i="1"/>
  <c r="G179" i="1"/>
  <c r="G180" i="1"/>
  <c r="BE867" i="1"/>
  <c r="BE869" i="1"/>
  <c r="BE876" i="1"/>
  <c r="AL176" i="1"/>
  <c r="AL177" i="1"/>
  <c r="AL181" i="1"/>
  <c r="AJ170" i="1"/>
  <c r="AJ172" i="1"/>
  <c r="AJ175" i="1"/>
  <c r="AJ181" i="1"/>
  <c r="S196" i="1"/>
  <c r="S200" i="1"/>
  <c r="S201" i="1"/>
  <c r="S202" i="1"/>
  <c r="S203" i="1"/>
  <c r="BA195" i="1"/>
  <c r="BA201" i="1"/>
  <c r="BA203" i="1"/>
  <c r="BA205" i="1"/>
  <c r="P206" i="1"/>
  <c r="P212" i="1"/>
  <c r="L230" i="1"/>
  <c r="L233" i="1"/>
  <c r="L235" i="1"/>
  <c r="L239" i="1"/>
  <c r="L240" i="1"/>
  <c r="I254" i="1"/>
  <c r="I259" i="1"/>
  <c r="G728" i="1"/>
  <c r="G724" i="1"/>
  <c r="G726" i="1"/>
  <c r="G727" i="1"/>
  <c r="G729" i="1"/>
  <c r="G732" i="1"/>
  <c r="K390" i="1"/>
  <c r="K388" i="1"/>
  <c r="K394" i="1"/>
  <c r="J399" i="1"/>
  <c r="J409" i="1"/>
  <c r="AJ398" i="1"/>
  <c r="AJ406" i="1"/>
  <c r="AJ408" i="1"/>
  <c r="F846" i="1"/>
  <c r="F850" i="1"/>
  <c r="F852" i="1"/>
  <c r="BH30" i="1"/>
  <c r="F50" i="1"/>
  <c r="S63" i="1"/>
  <c r="AV63" i="1"/>
  <c r="AX69" i="1"/>
  <c r="E85" i="1"/>
  <c r="J78" i="1"/>
  <c r="AE77" i="1"/>
  <c r="AC79" i="1"/>
  <c r="AA82" i="1"/>
  <c r="AQ76" i="1"/>
  <c r="AW77" i="1"/>
  <c r="H520" i="1"/>
  <c r="AL96" i="1"/>
  <c r="BP89" i="1"/>
  <c r="O105" i="1"/>
  <c r="H555" i="1"/>
  <c r="G132" i="1"/>
  <c r="H130" i="1"/>
  <c r="K129" i="1"/>
  <c r="G157" i="1"/>
  <c r="M151" i="1"/>
  <c r="I152" i="1"/>
  <c r="I146" i="1"/>
  <c r="I150" i="1"/>
  <c r="H601" i="1"/>
  <c r="F597" i="1"/>
  <c r="G166" i="1"/>
  <c r="BE164" i="1"/>
  <c r="Z166" i="1"/>
  <c r="O176" i="1"/>
  <c r="O180" i="1"/>
  <c r="X179" i="1"/>
  <c r="AM181" i="1"/>
  <c r="L220" i="1"/>
  <c r="L228" i="1"/>
  <c r="J256" i="1"/>
  <c r="J254" i="1"/>
  <c r="J255" i="1"/>
  <c r="J258" i="1"/>
  <c r="J259" i="1"/>
  <c r="J261" i="1"/>
  <c r="J262" i="1"/>
  <c r="J263" i="1"/>
  <c r="BF266" i="1"/>
  <c r="BF273" i="1"/>
  <c r="Y284" i="1"/>
  <c r="Y281" i="1"/>
  <c r="BE289" i="1"/>
  <c r="U344" i="1"/>
  <c r="U338" i="1"/>
  <c r="U345" i="1"/>
  <c r="AJ354" i="1"/>
  <c r="AJ359" i="1"/>
  <c r="T242" i="1"/>
  <c r="AU244" i="1"/>
  <c r="BH248" i="1"/>
  <c r="BK247" i="1"/>
  <c r="N265" i="1"/>
  <c r="F263" i="1"/>
  <c r="AC275" i="1"/>
  <c r="AR268" i="1"/>
  <c r="AK267" i="1"/>
  <c r="M288" i="1"/>
  <c r="Z279" i="1"/>
  <c r="AB287" i="1"/>
  <c r="AX278" i="1"/>
  <c r="BG278" i="1"/>
  <c r="F298" i="1"/>
  <c r="F744" i="1"/>
  <c r="P309" i="1"/>
  <c r="I323" i="1"/>
  <c r="E340" i="1"/>
  <c r="T345" i="1"/>
  <c r="AJ347" i="1"/>
  <c r="BH340" i="1"/>
  <c r="AY339" i="1"/>
  <c r="BG346" i="1"/>
  <c r="AT359" i="1"/>
  <c r="AM354" i="1"/>
  <c r="W357" i="1"/>
  <c r="BK352" i="1"/>
  <c r="E804" i="1"/>
  <c r="I366" i="1"/>
  <c r="U367" i="1"/>
  <c r="AZ372" i="1"/>
  <c r="AW362" i="1"/>
  <c r="BP368" i="1"/>
  <c r="BO366" i="1"/>
  <c r="N391" i="1"/>
  <c r="H837" i="1"/>
  <c r="O405" i="1"/>
  <c r="AM403" i="1"/>
  <c r="BE403" i="1"/>
  <c r="BG408" i="1"/>
  <c r="BI416" i="1"/>
  <c r="F864" i="1"/>
  <c r="J425" i="1"/>
  <c r="K427" i="1"/>
  <c r="N425" i="1"/>
  <c r="F874" i="1"/>
  <c r="J887" i="1"/>
  <c r="F909" i="1"/>
  <c r="E595" i="1"/>
  <c r="AN164" i="1"/>
  <c r="AL161" i="1"/>
  <c r="M175" i="1"/>
  <c r="AD179" i="1"/>
  <c r="AU178" i="1"/>
  <c r="AQ181" i="1"/>
  <c r="K200" i="1"/>
  <c r="AD215" i="1"/>
  <c r="N264" i="1"/>
  <c r="F262" i="1"/>
  <c r="AC271" i="1"/>
  <c r="AB286" i="1"/>
  <c r="BP367" i="1"/>
  <c r="BB399" i="1"/>
  <c r="BC406" i="1"/>
  <c r="J410" i="1"/>
  <c r="O411" i="1"/>
  <c r="AN411" i="1"/>
  <c r="AS418" i="1"/>
  <c r="K422" i="1"/>
  <c r="N423" i="1"/>
  <c r="F880" i="1"/>
  <c r="H875" i="1"/>
  <c r="J886" i="1"/>
  <c r="E593" i="1"/>
  <c r="AN162" i="1"/>
  <c r="AL160" i="1"/>
  <c r="AB180" i="1"/>
  <c r="AU177" i="1"/>
  <c r="AQ179" i="1"/>
  <c r="L183" i="1"/>
  <c r="K189" i="1"/>
  <c r="K197" i="1"/>
  <c r="AT201" i="1"/>
  <c r="BJ194" i="1"/>
  <c r="Z210" i="1"/>
  <c r="S213" i="1"/>
  <c r="AG213" i="1"/>
  <c r="AD214" i="1"/>
  <c r="AN217" i="1"/>
  <c r="AS214" i="1"/>
  <c r="G219" i="1"/>
  <c r="G669" i="1"/>
  <c r="G678" i="1"/>
  <c r="N245" i="1"/>
  <c r="AF248" i="1"/>
  <c r="AJ243" i="1"/>
  <c r="AO248" i="1"/>
  <c r="BG251" i="1"/>
  <c r="BL252" i="1"/>
  <c r="AI245" i="1"/>
  <c r="AW249" i="1"/>
  <c r="BF242" i="1"/>
  <c r="G693" i="1"/>
  <c r="H256" i="1"/>
  <c r="N261" i="1"/>
  <c r="F261" i="1"/>
  <c r="K254" i="1"/>
  <c r="H703" i="1"/>
  <c r="N267" i="1"/>
  <c r="AC269" i="1"/>
  <c r="AJ276" i="1"/>
  <c r="AN269" i="1"/>
  <c r="BE270" i="1"/>
  <c r="O281" i="1"/>
  <c r="W281" i="1"/>
  <c r="AB285" i="1"/>
  <c r="AX289" i="1"/>
  <c r="AM279" i="1"/>
  <c r="BB285" i="1"/>
  <c r="AN283" i="1"/>
  <c r="AA285" i="1"/>
  <c r="BJ287" i="1"/>
  <c r="H298" i="1"/>
  <c r="N294" i="1"/>
  <c r="N309" i="1"/>
  <c r="I320" i="1"/>
  <c r="F322" i="1"/>
  <c r="N332" i="1"/>
  <c r="R346" i="1"/>
  <c r="T343" i="1"/>
  <c r="Z345" i="1"/>
  <c r="AP340" i="1"/>
  <c r="AH349" i="1"/>
  <c r="AJ343" i="1"/>
  <c r="BM347" i="1"/>
  <c r="BK348" i="1"/>
  <c r="BG343" i="1"/>
  <c r="Y360" i="1"/>
  <c r="BK361" i="1"/>
  <c r="BP365" i="1"/>
  <c r="H816" i="1"/>
  <c r="G409" i="1"/>
  <c r="V409" i="1"/>
  <c r="AI408" i="1"/>
  <c r="AL421" i="1"/>
  <c r="F433" i="1"/>
  <c r="BE174" i="1"/>
  <c r="AU175" i="1"/>
  <c r="AQ176" i="1"/>
  <c r="F625" i="1"/>
  <c r="K187" i="1"/>
  <c r="K196" i="1"/>
  <c r="AC203" i="1"/>
  <c r="BO199" i="1"/>
  <c r="Q217" i="1"/>
  <c r="AF214" i="1"/>
  <c r="AD213" i="1"/>
  <c r="AS213" i="1"/>
  <c r="G666" i="1"/>
  <c r="AB249" i="1"/>
  <c r="AA247" i="1"/>
  <c r="BL251" i="1"/>
  <c r="G688" i="1"/>
  <c r="N259" i="1"/>
  <c r="F257" i="1"/>
  <c r="AC268" i="1"/>
  <c r="AJ275" i="1"/>
  <c r="AN268" i="1"/>
  <c r="O278" i="1"/>
  <c r="W280" i="1"/>
  <c r="AV285" i="1"/>
  <c r="AB284" i="1"/>
  <c r="AX288" i="1"/>
  <c r="AF287" i="1"/>
  <c r="AM278" i="1"/>
  <c r="BB280" i="1"/>
  <c r="AO287" i="1"/>
  <c r="AN278" i="1"/>
  <c r="AA280" i="1"/>
  <c r="BJ285" i="1"/>
  <c r="P323" i="1"/>
  <c r="I319" i="1"/>
  <c r="F319" i="1"/>
  <c r="N324" i="1"/>
  <c r="L345" i="1"/>
  <c r="M349" i="1"/>
  <c r="R342" i="1"/>
  <c r="T342" i="1"/>
  <c r="Z343" i="1"/>
  <c r="AE348" i="1"/>
  <c r="AP339" i="1"/>
  <c r="AH348" i="1"/>
  <c r="AJ339" i="1"/>
  <c r="AQ340" i="1"/>
  <c r="BM343" i="1"/>
  <c r="BK345" i="1"/>
  <c r="BD340" i="1"/>
  <c r="BG340" i="1"/>
  <c r="AI358" i="1"/>
  <c r="Y359" i="1"/>
  <c r="BK358" i="1"/>
  <c r="AX357" i="1"/>
  <c r="AZ357" i="1"/>
  <c r="G805" i="1"/>
  <c r="G367" i="1"/>
  <c r="W371" i="1"/>
  <c r="AE373" i="1"/>
  <c r="AI364" i="1"/>
  <c r="BP364" i="1"/>
  <c r="BL365" i="1"/>
  <c r="BK368" i="1"/>
  <c r="H811" i="1"/>
  <c r="J376" i="1"/>
  <c r="G828" i="1"/>
  <c r="E389" i="1"/>
  <c r="G408" i="1"/>
  <c r="H398" i="1"/>
  <c r="N409" i="1"/>
  <c r="V405" i="1"/>
  <c r="AI402" i="1"/>
  <c r="BM405" i="1"/>
  <c r="E420" i="1"/>
  <c r="J421" i="1"/>
  <c r="AF417" i="1"/>
  <c r="AL420" i="1"/>
  <c r="AN420" i="1"/>
  <c r="BF412" i="1"/>
  <c r="AT415" i="1"/>
  <c r="E862" i="1"/>
  <c r="F432" i="1"/>
  <c r="H868" i="1"/>
  <c r="H898" i="1"/>
  <c r="AO169" i="1"/>
  <c r="AL168" i="1"/>
  <c r="AB176" i="1"/>
  <c r="AE180" i="1"/>
  <c r="AI181" i="1"/>
  <c r="BE173" i="1"/>
  <c r="AU174" i="1"/>
  <c r="AQ170" i="1"/>
  <c r="BG172" i="1"/>
  <c r="F623" i="1"/>
  <c r="L192" i="1"/>
  <c r="K182" i="1"/>
  <c r="K195" i="1"/>
  <c r="O205" i="1"/>
  <c r="AE205" i="1"/>
  <c r="AC195" i="1"/>
  <c r="BH194" i="1"/>
  <c r="BD203" i="1"/>
  <c r="AK201" i="1"/>
  <c r="BL205" i="1"/>
  <c r="BO197" i="1"/>
  <c r="Q216" i="1"/>
  <c r="AA213" i="1"/>
  <c r="AF206" i="1"/>
  <c r="AJ216" i="1"/>
  <c r="AD211" i="1"/>
  <c r="AS210" i="1"/>
  <c r="AZ217" i="1"/>
  <c r="G665" i="1"/>
  <c r="T252" i="1"/>
  <c r="AA246" i="1"/>
  <c r="BL249" i="1"/>
  <c r="AR249" i="1"/>
  <c r="AM252" i="1"/>
  <c r="N258" i="1"/>
  <c r="F255" i="1"/>
  <c r="V272" i="1"/>
  <c r="AC267" i="1"/>
  <c r="AJ271" i="1"/>
  <c r="AK277" i="1"/>
  <c r="AV280" i="1"/>
  <c r="AB281" i="1"/>
  <c r="AX286" i="1"/>
  <c r="AF286" i="1"/>
  <c r="BJ284" i="1"/>
  <c r="E309" i="1"/>
  <c r="P321" i="1"/>
  <c r="I317" i="1"/>
  <c r="F314" i="1"/>
  <c r="N321" i="1"/>
  <c r="M348" i="1"/>
  <c r="T340" i="1"/>
  <c r="Z339" i="1"/>
  <c r="AE347" i="1"/>
  <c r="AH345" i="1"/>
  <c r="AJ338" i="1"/>
  <c r="BM338" i="1"/>
  <c r="BK342" i="1"/>
  <c r="BG339" i="1"/>
  <c r="F360" i="1"/>
  <c r="Y352" i="1"/>
  <c r="BK357" i="1"/>
  <c r="BJ351" i="1"/>
  <c r="G797" i="1"/>
  <c r="G366" i="1"/>
  <c r="Y373" i="1"/>
  <c r="W362" i="1"/>
  <c r="AE372" i="1"/>
  <c r="BA373" i="1"/>
  <c r="AC363" i="1"/>
  <c r="BP373" i="1"/>
  <c r="BP362" i="1"/>
  <c r="H809" i="1"/>
  <c r="E388" i="1"/>
  <c r="G405" i="1"/>
  <c r="N405" i="1"/>
  <c r="V401" i="1"/>
  <c r="AD408" i="1"/>
  <c r="E419" i="1"/>
  <c r="J420" i="1"/>
  <c r="O421" i="1"/>
  <c r="AL418" i="1"/>
  <c r="AN419" i="1"/>
  <c r="AO413" i="1"/>
  <c r="AB414" i="1"/>
  <c r="AW417" i="1"/>
  <c r="BF410" i="1"/>
  <c r="AT414" i="1"/>
  <c r="E858" i="1"/>
  <c r="J432" i="1"/>
  <c r="F431" i="1"/>
  <c r="E877" i="1"/>
  <c r="H867" i="1"/>
  <c r="O203" i="1"/>
  <c r="BD202" i="1"/>
  <c r="AO201" i="1"/>
  <c r="Q211" i="1"/>
  <c r="R217" i="1"/>
  <c r="AJ215" i="1"/>
  <c r="AD210" i="1"/>
  <c r="AR248" i="1"/>
  <c r="AM250" i="1"/>
  <c r="N256" i="1"/>
  <c r="AJ268" i="1"/>
  <c r="AB280" i="1"/>
  <c r="AU285" i="1"/>
  <c r="BF289" i="1"/>
  <c r="BJ282" i="1"/>
  <c r="BG288" i="1"/>
  <c r="F753" i="1"/>
  <c r="N346" i="1"/>
  <c r="AH342" i="1"/>
  <c r="H361" i="1"/>
  <c r="AO358" i="1"/>
  <c r="BK356" i="1"/>
  <c r="AE367" i="1"/>
  <c r="E418" i="1"/>
  <c r="O420" i="1"/>
  <c r="AL413" i="1"/>
  <c r="AN417" i="1"/>
  <c r="BH416" i="1"/>
  <c r="E857" i="1"/>
  <c r="G429" i="1"/>
  <c r="F429" i="1"/>
  <c r="E867" i="1"/>
  <c r="E897" i="1"/>
  <c r="W13" i="1"/>
  <c r="AW9" i="1"/>
  <c r="J21" i="1"/>
  <c r="L62" i="1"/>
  <c r="L63" i="1"/>
  <c r="L64" i="1"/>
  <c r="Y79" i="1"/>
  <c r="Y76" i="1"/>
  <c r="Y85" i="1"/>
  <c r="Y77" i="1"/>
  <c r="Y80" i="1"/>
  <c r="Y81" i="1"/>
  <c r="BA160" i="1"/>
  <c r="BA165" i="1"/>
  <c r="BA166" i="1"/>
  <c r="BA158" i="1"/>
  <c r="BA169" i="1"/>
  <c r="BA159" i="1"/>
  <c r="AB162" i="1"/>
  <c r="AB159" i="1"/>
  <c r="AB163" i="1"/>
  <c r="H607" i="1"/>
  <c r="H612" i="1"/>
  <c r="H605" i="1"/>
  <c r="H608" i="1"/>
  <c r="AX866" i="1"/>
  <c r="AX873" i="1"/>
  <c r="G186" i="1"/>
  <c r="G187" i="1"/>
  <c r="G182" i="1"/>
  <c r="G190" i="1"/>
  <c r="G183" i="1"/>
  <c r="G191" i="1"/>
  <c r="G184" i="1"/>
  <c r="G185" i="1"/>
  <c r="G189" i="1"/>
  <c r="G192" i="1"/>
  <c r="G212" i="1"/>
  <c r="G214" i="1"/>
  <c r="G650" i="1"/>
  <c r="G653" i="1"/>
  <c r="G655" i="1"/>
  <c r="G661" i="1"/>
  <c r="Z242" i="1"/>
  <c r="Z250" i="1"/>
  <c r="Z243" i="1"/>
  <c r="Z251" i="1"/>
  <c r="Z246" i="1"/>
  <c r="Z247" i="1"/>
  <c r="Z244" i="1"/>
  <c r="Z245" i="1"/>
  <c r="Z249" i="1"/>
  <c r="Z252" i="1"/>
  <c r="AW283" i="1"/>
  <c r="AW287" i="1"/>
  <c r="AW289" i="1"/>
  <c r="AW279" i="1"/>
  <c r="AW281" i="1"/>
  <c r="AW284" i="1"/>
  <c r="AW285" i="1"/>
  <c r="BO344" i="1"/>
  <c r="BO341" i="1"/>
  <c r="BO345" i="1"/>
  <c r="BO348" i="1"/>
  <c r="BO340" i="1"/>
  <c r="AU416" i="1"/>
  <c r="AU420" i="1"/>
  <c r="AU412" i="1"/>
  <c r="AU414" i="1"/>
  <c r="AU417" i="1"/>
  <c r="W9" i="1"/>
  <c r="AG13" i="1"/>
  <c r="H31" i="1"/>
  <c r="AB36" i="1"/>
  <c r="I56" i="1"/>
  <c r="I57" i="1"/>
  <c r="AW68" i="1"/>
  <c r="AW62" i="1"/>
  <c r="AW66" i="1"/>
  <c r="AM80" i="1"/>
  <c r="AM77" i="1"/>
  <c r="AM78" i="1"/>
  <c r="AM82" i="1"/>
  <c r="AM84" i="1"/>
  <c r="H111" i="1"/>
  <c r="H118" i="1"/>
  <c r="H119" i="1"/>
  <c r="AS203" i="1"/>
  <c r="AS204" i="1"/>
  <c r="AS195" i="1"/>
  <c r="AS205" i="1"/>
  <c r="O209" i="1"/>
  <c r="O213" i="1"/>
  <c r="O214" i="1"/>
  <c r="O212" i="1"/>
  <c r="O215" i="1"/>
  <c r="G703" i="1"/>
  <c r="G702" i="1"/>
  <c r="G705" i="1"/>
  <c r="G701" i="1"/>
  <c r="F439" i="1"/>
  <c r="U4" i="1"/>
  <c r="X3" i="1"/>
  <c r="AL9" i="1"/>
  <c r="AD4" i="1"/>
  <c r="BN12" i="1"/>
  <c r="H449" i="1"/>
  <c r="H22" i="1"/>
  <c r="J20" i="1"/>
  <c r="U18" i="1"/>
  <c r="AQ21" i="1"/>
  <c r="BA24" i="1"/>
  <c r="AW22" i="1"/>
  <c r="F32" i="1"/>
  <c r="O29" i="1"/>
  <c r="H29" i="1"/>
  <c r="AB35" i="1"/>
  <c r="AG32" i="1"/>
  <c r="AC29" i="1"/>
  <c r="Y31" i="1"/>
  <c r="AI35" i="1"/>
  <c r="AK34" i="1"/>
  <c r="AH35" i="1"/>
  <c r="S35" i="1"/>
  <c r="R31" i="1"/>
  <c r="AQ34" i="1"/>
  <c r="BK28" i="1"/>
  <c r="AP29" i="1"/>
  <c r="F475" i="1"/>
  <c r="H475" i="1"/>
  <c r="L42" i="1"/>
  <c r="F41" i="1"/>
  <c r="F486" i="1"/>
  <c r="F489" i="1"/>
  <c r="L58" i="1"/>
  <c r="M61" i="1"/>
  <c r="E498" i="1"/>
  <c r="E503" i="1"/>
  <c r="G66" i="1"/>
  <c r="G67" i="1"/>
  <c r="F70" i="1"/>
  <c r="AA70" i="1"/>
  <c r="BA63" i="1"/>
  <c r="BA69" i="1"/>
  <c r="AT70" i="1"/>
  <c r="AO69" i="1"/>
  <c r="AH77" i="1"/>
  <c r="AH85" i="1"/>
  <c r="BF75" i="1"/>
  <c r="BF76" i="1"/>
  <c r="BF77" i="1"/>
  <c r="BA76" i="1"/>
  <c r="BA75" i="1"/>
  <c r="BA77" i="1"/>
  <c r="E90" i="1"/>
  <c r="E91" i="1"/>
  <c r="E93" i="1"/>
  <c r="E97" i="1"/>
  <c r="Q91" i="1"/>
  <c r="Q93" i="1"/>
  <c r="Z89" i="1"/>
  <c r="Z96" i="1"/>
  <c r="AR86" i="1"/>
  <c r="AR92" i="1"/>
  <c r="AR93" i="1"/>
  <c r="AI87" i="1"/>
  <c r="AI95" i="1"/>
  <c r="AX86" i="1"/>
  <c r="AX92" i="1"/>
  <c r="AX93" i="1"/>
  <c r="K103" i="1"/>
  <c r="K101" i="1"/>
  <c r="K102" i="1"/>
  <c r="L110" i="1"/>
  <c r="L116" i="1"/>
  <c r="L117" i="1"/>
  <c r="G554" i="1"/>
  <c r="G556" i="1"/>
  <c r="G564" i="1"/>
  <c r="N123" i="1"/>
  <c r="N130" i="1"/>
  <c r="N131" i="1"/>
  <c r="E142" i="1"/>
  <c r="E135" i="1"/>
  <c r="E141" i="1"/>
  <c r="E146" i="1"/>
  <c r="E152" i="1"/>
  <c r="E153" i="1"/>
  <c r="BB158" i="1"/>
  <c r="BB166" i="1"/>
  <c r="BB167" i="1"/>
  <c r="BM159" i="1"/>
  <c r="BM161" i="1"/>
  <c r="BM168" i="1"/>
  <c r="AH160" i="1"/>
  <c r="AH158" i="1"/>
  <c r="AH166" i="1"/>
  <c r="V160" i="1"/>
  <c r="V163" i="1"/>
  <c r="V164" i="1"/>
  <c r="V166" i="1"/>
  <c r="V167" i="1"/>
  <c r="AJ165" i="1"/>
  <c r="AJ160" i="1"/>
  <c r="AJ162" i="1"/>
  <c r="Q870" i="1"/>
  <c r="Q874" i="1"/>
  <c r="BB868" i="1"/>
  <c r="BB874" i="1"/>
  <c r="BB875" i="1"/>
  <c r="BB866" i="1"/>
  <c r="BB869" i="1"/>
  <c r="T171" i="1"/>
  <c r="T177" i="1"/>
  <c r="T178" i="1"/>
  <c r="T170" i="1"/>
  <c r="T179" i="1"/>
  <c r="BB172" i="1"/>
  <c r="BB174" i="1"/>
  <c r="BB176" i="1"/>
  <c r="Q194" i="1"/>
  <c r="Q201" i="1"/>
  <c r="AL196" i="1"/>
  <c r="AL203" i="1"/>
  <c r="AL195" i="1"/>
  <c r="AI199" i="1"/>
  <c r="AI195" i="1"/>
  <c r="AI204" i="1"/>
  <c r="AI196" i="1"/>
  <c r="AI205" i="1"/>
  <c r="AI200" i="1"/>
  <c r="AI201" i="1"/>
  <c r="AI198" i="1"/>
  <c r="AI202" i="1"/>
  <c r="I208" i="1"/>
  <c r="I207" i="1"/>
  <c r="I210" i="1"/>
  <c r="I206" i="1"/>
  <c r="I211" i="1"/>
  <c r="E693" i="1"/>
  <c r="E694" i="1"/>
  <c r="E686" i="1"/>
  <c r="AU275" i="1"/>
  <c r="AU267" i="1"/>
  <c r="J282" i="1"/>
  <c r="J286" i="1"/>
  <c r="F306" i="1"/>
  <c r="F302" i="1"/>
  <c r="F304" i="1"/>
  <c r="F305" i="1"/>
  <c r="F309" i="1"/>
  <c r="F310" i="1"/>
  <c r="F312" i="1"/>
  <c r="F313" i="1"/>
  <c r="E764" i="1"/>
  <c r="E762" i="1"/>
  <c r="E759" i="1"/>
  <c r="E768" i="1"/>
  <c r="E760" i="1"/>
  <c r="E761" i="1"/>
  <c r="E763" i="1"/>
  <c r="E765" i="1"/>
  <c r="E766" i="1"/>
  <c r="E767" i="1"/>
  <c r="E769" i="1"/>
  <c r="L333" i="1"/>
  <c r="L331" i="1"/>
  <c r="AS341" i="1"/>
  <c r="AS346" i="1"/>
  <c r="AS349" i="1"/>
  <c r="O362" i="1"/>
  <c r="O366" i="1"/>
  <c r="O368" i="1"/>
  <c r="O365" i="1"/>
  <c r="O369" i="1"/>
  <c r="O373" i="1"/>
  <c r="AW13" i="1"/>
  <c r="BN13" i="1"/>
  <c r="AK35" i="1"/>
  <c r="Z68" i="1"/>
  <c r="Z73" i="1"/>
  <c r="AL66" i="1"/>
  <c r="AL71" i="1"/>
  <c r="H92" i="1"/>
  <c r="H94" i="1"/>
  <c r="AU158" i="1"/>
  <c r="AU166" i="1"/>
  <c r="W170" i="1"/>
  <c r="W174" i="1"/>
  <c r="Q245" i="1"/>
  <c r="Q242" i="1"/>
  <c r="Q252" i="1"/>
  <c r="I4" i="1"/>
  <c r="O12" i="1"/>
  <c r="O4" i="1"/>
  <c r="K11" i="1"/>
  <c r="J6" i="1"/>
  <c r="M4" i="1"/>
  <c r="AB5" i="1"/>
  <c r="W8" i="1"/>
  <c r="AJ9" i="1"/>
  <c r="AG12" i="1"/>
  <c r="AK11" i="1"/>
  <c r="AW7" i="1"/>
  <c r="AC12" i="1"/>
  <c r="O19" i="1"/>
  <c r="E24" i="1"/>
  <c r="AF19" i="1"/>
  <c r="W25" i="1"/>
  <c r="BI16" i="1"/>
  <c r="BK25" i="1"/>
  <c r="AU21" i="1"/>
  <c r="BC19" i="1"/>
  <c r="AY21" i="1"/>
  <c r="BD22" i="1"/>
  <c r="AS22" i="1"/>
  <c r="BM22" i="1"/>
  <c r="F438" i="1"/>
  <c r="I3" i="1"/>
  <c r="O11" i="1"/>
  <c r="O3" i="1"/>
  <c r="K6" i="1"/>
  <c r="J4" i="1"/>
  <c r="M3" i="1"/>
  <c r="U3" i="1"/>
  <c r="X2" i="1"/>
  <c r="Z12" i="1"/>
  <c r="W5" i="1"/>
  <c r="AJ8" i="1"/>
  <c r="AG10" i="1"/>
  <c r="AK7" i="1"/>
  <c r="AW5" i="1"/>
  <c r="AC11" i="1"/>
  <c r="AX13" i="1"/>
  <c r="AD3" i="1"/>
  <c r="BF10" i="1"/>
  <c r="BJ9" i="1"/>
  <c r="BN9" i="1"/>
  <c r="BI12" i="1"/>
  <c r="BP12" i="1"/>
  <c r="H448" i="1"/>
  <c r="H17" i="1"/>
  <c r="I21" i="1"/>
  <c r="J17" i="1"/>
  <c r="E22" i="1"/>
  <c r="U16" i="1"/>
  <c r="Q24" i="1"/>
  <c r="AF17" i="1"/>
  <c r="W19" i="1"/>
  <c r="BI25" i="1"/>
  <c r="BI15" i="1"/>
  <c r="BK21" i="1"/>
  <c r="AU19" i="1"/>
  <c r="BC17" i="1"/>
  <c r="BL25" i="1"/>
  <c r="AR23" i="1"/>
  <c r="AQ20" i="1"/>
  <c r="AW21" i="1"/>
  <c r="AM21" i="1"/>
  <c r="AY20" i="1"/>
  <c r="BD21" i="1"/>
  <c r="AS20" i="1"/>
  <c r="M34" i="1"/>
  <c r="F31" i="1"/>
  <c r="O28" i="1"/>
  <c r="I33" i="1"/>
  <c r="L35" i="1"/>
  <c r="H37" i="1"/>
  <c r="H28" i="1"/>
  <c r="N31" i="1"/>
  <c r="AB29" i="1"/>
  <c r="AC28" i="1"/>
  <c r="V36" i="1"/>
  <c r="AI31" i="1"/>
  <c r="AK33" i="1"/>
  <c r="AH33" i="1"/>
  <c r="S34" i="1"/>
  <c r="R27" i="1"/>
  <c r="BA33" i="1"/>
  <c r="BL34" i="1"/>
  <c r="AQ32" i="1"/>
  <c r="AT37" i="1"/>
  <c r="BK27" i="1"/>
  <c r="AP28" i="1"/>
  <c r="E479" i="1"/>
  <c r="F473" i="1"/>
  <c r="H474" i="1"/>
  <c r="L41" i="1"/>
  <c r="F38" i="1"/>
  <c r="F493" i="1"/>
  <c r="G490" i="1"/>
  <c r="L57" i="1"/>
  <c r="M55" i="1"/>
  <c r="G501" i="1"/>
  <c r="G70" i="1"/>
  <c r="J65" i="1"/>
  <c r="J64" i="1"/>
  <c r="J66" i="1"/>
  <c r="L73" i="1"/>
  <c r="F62" i="1"/>
  <c r="X73" i="1"/>
  <c r="AA68" i="1"/>
  <c r="R63" i="1"/>
  <c r="R64" i="1"/>
  <c r="R68" i="1"/>
  <c r="AC68" i="1"/>
  <c r="AC65" i="1"/>
  <c r="AC73" i="1"/>
  <c r="AT62" i="1"/>
  <c r="BN63" i="1"/>
  <c r="BN64" i="1"/>
  <c r="BN71" i="1"/>
  <c r="Y84" i="1"/>
  <c r="AF80" i="1"/>
  <c r="AF83" i="1"/>
  <c r="R88" i="1"/>
  <c r="R87" i="1"/>
  <c r="R95" i="1"/>
  <c r="V89" i="1"/>
  <c r="V92" i="1"/>
  <c r="V95" i="1"/>
  <c r="AT91" i="1"/>
  <c r="G102" i="1"/>
  <c r="G109" i="1"/>
  <c r="I116" i="1"/>
  <c r="E131" i="1"/>
  <c r="O132" i="1"/>
  <c r="P143" i="1"/>
  <c r="F579" i="1"/>
  <c r="O158" i="1"/>
  <c r="O169" i="1"/>
  <c r="L168" i="1"/>
  <c r="E606" i="1"/>
  <c r="G611" i="1"/>
  <c r="G605" i="1"/>
  <c r="G603" i="1"/>
  <c r="G610" i="1"/>
  <c r="I177" i="1"/>
  <c r="M170" i="1"/>
  <c r="M172" i="1"/>
  <c r="M181" i="1"/>
  <c r="M176" i="1"/>
  <c r="M173" i="1"/>
  <c r="M174" i="1"/>
  <c r="M177" i="1"/>
  <c r="M179" i="1"/>
  <c r="BP866" i="1"/>
  <c r="BP873" i="1"/>
  <c r="AB874" i="1"/>
  <c r="BJ173" i="1"/>
  <c r="BJ177" i="1"/>
  <c r="BJ179" i="1"/>
  <c r="BJ172" i="1"/>
  <c r="J186" i="1"/>
  <c r="J189" i="1"/>
  <c r="V213" i="1"/>
  <c r="V214" i="1"/>
  <c r="K248" i="1"/>
  <c r="M246" i="1"/>
  <c r="M243" i="1"/>
  <c r="M249" i="1"/>
  <c r="M252" i="1"/>
  <c r="M251" i="1"/>
  <c r="AD246" i="1"/>
  <c r="AD245" i="1"/>
  <c r="AD249" i="1"/>
  <c r="AY242" i="1"/>
  <c r="AY243" i="1"/>
  <c r="AY252" i="1"/>
  <c r="AY244" i="1"/>
  <c r="AY253" i="1"/>
  <c r="AY247" i="1"/>
  <c r="AY248" i="1"/>
  <c r="AY246" i="1"/>
  <c r="AY249" i="1"/>
  <c r="F687" i="1"/>
  <c r="F694" i="1"/>
  <c r="F696" i="1"/>
  <c r="F688" i="1"/>
  <c r="F691" i="1"/>
  <c r="F692" i="1"/>
  <c r="F693" i="1"/>
  <c r="E260" i="1"/>
  <c r="E259" i="1"/>
  <c r="E264" i="1"/>
  <c r="E265" i="1"/>
  <c r="AY269" i="1"/>
  <c r="AY267" i="1"/>
  <c r="AY268" i="1"/>
  <c r="AY275" i="1"/>
  <c r="AY271" i="1"/>
  <c r="AY273" i="1"/>
  <c r="BA271" i="1"/>
  <c r="BA273" i="1"/>
  <c r="BD284" i="1"/>
  <c r="BD282" i="1"/>
  <c r="BD285" i="1"/>
  <c r="BD288" i="1"/>
  <c r="BD280" i="1"/>
  <c r="O342" i="1"/>
  <c r="O347" i="1"/>
  <c r="O343" i="1"/>
  <c r="O338" i="1"/>
  <c r="O339" i="1"/>
  <c r="O345" i="1"/>
  <c r="O346" i="1"/>
  <c r="E578" i="1"/>
  <c r="E585" i="1"/>
  <c r="F437" i="1"/>
  <c r="W4" i="1"/>
  <c r="AJ5" i="1"/>
  <c r="AG9" i="1"/>
  <c r="AK4" i="1"/>
  <c r="AX9" i="1"/>
  <c r="AD13" i="1"/>
  <c r="I19" i="1"/>
  <c r="J16" i="1"/>
  <c r="E19" i="1"/>
  <c r="Q21" i="1"/>
  <c r="AF25" i="1"/>
  <c r="AF16" i="1"/>
  <c r="AN21" i="1"/>
  <c r="AM20" i="1"/>
  <c r="AY19" i="1"/>
  <c r="BD20" i="1"/>
  <c r="H27" i="1"/>
  <c r="AH28" i="1"/>
  <c r="AL35" i="1"/>
  <c r="S33" i="1"/>
  <c r="K45" i="1"/>
  <c r="O45" i="1"/>
  <c r="H52" i="1"/>
  <c r="H57" i="1"/>
  <c r="L56" i="1"/>
  <c r="G500" i="1"/>
  <c r="L72" i="1"/>
  <c r="X72" i="1"/>
  <c r="AA67" i="1"/>
  <c r="AO67" i="1"/>
  <c r="AO64" i="1"/>
  <c r="AO68" i="1"/>
  <c r="AO72" i="1"/>
  <c r="BG71" i="1"/>
  <c r="BE65" i="1"/>
  <c r="BE69" i="1"/>
  <c r="BE70" i="1"/>
  <c r="G77" i="1"/>
  <c r="G74" i="1"/>
  <c r="G83" i="1"/>
  <c r="G75" i="1"/>
  <c r="G84" i="1"/>
  <c r="G78" i="1"/>
  <c r="G79" i="1"/>
  <c r="P81" i="1"/>
  <c r="M80" i="1"/>
  <c r="M76" i="1"/>
  <c r="M82" i="1"/>
  <c r="M85" i="1"/>
  <c r="AA83" i="1"/>
  <c r="AJ77" i="1"/>
  <c r="AJ74" i="1"/>
  <c r="AJ83" i="1"/>
  <c r="AJ75" i="1"/>
  <c r="AJ84" i="1"/>
  <c r="AJ78" i="1"/>
  <c r="AJ79" i="1"/>
  <c r="Y83" i="1"/>
  <c r="BI77" i="1"/>
  <c r="BI75" i="1"/>
  <c r="BI76" i="1"/>
  <c r="G90" i="1"/>
  <c r="G89" i="1"/>
  <c r="G93" i="1"/>
  <c r="S96" i="1"/>
  <c r="AE90" i="1"/>
  <c r="AE89" i="1"/>
  <c r="AE91" i="1"/>
  <c r="AE93" i="1"/>
  <c r="AE95" i="1"/>
  <c r="AS90" i="1"/>
  <c r="AS87" i="1"/>
  <c r="AS88" i="1"/>
  <c r="AS95" i="1"/>
  <c r="AS96" i="1"/>
  <c r="BI89" i="1"/>
  <c r="BI88" i="1"/>
  <c r="BI92" i="1"/>
  <c r="BI95" i="1"/>
  <c r="BI96" i="1"/>
  <c r="BG87" i="1"/>
  <c r="BG93" i="1"/>
  <c r="I139" i="1"/>
  <c r="I140" i="1"/>
  <c r="G167" i="1"/>
  <c r="L161" i="1"/>
  <c r="Q162" i="1"/>
  <c r="Q158" i="1"/>
  <c r="Q160" i="1"/>
  <c r="Q167" i="1"/>
  <c r="Q169" i="1"/>
  <c r="AW162" i="1"/>
  <c r="AW166" i="1"/>
  <c r="F176" i="1"/>
  <c r="F178" i="1"/>
  <c r="W868" i="1"/>
  <c r="W870" i="1"/>
  <c r="T874" i="1"/>
  <c r="Q173" i="1"/>
  <c r="Q170" i="1"/>
  <c r="Q177" i="1"/>
  <c r="Q180" i="1"/>
  <c r="BK173" i="1"/>
  <c r="BK181" i="1"/>
  <c r="BG194" i="1"/>
  <c r="BG201" i="1"/>
  <c r="M207" i="1"/>
  <c r="M206" i="1"/>
  <c r="M208" i="1"/>
  <c r="M216" i="1"/>
  <c r="M211" i="1"/>
  <c r="AC247" i="1"/>
  <c r="AC244" i="1"/>
  <c r="AC245" i="1"/>
  <c r="AC252" i="1"/>
  <c r="AC253" i="1"/>
  <c r="AZ247" i="1"/>
  <c r="AZ246" i="1"/>
  <c r="J25" i="1"/>
  <c r="BD23" i="1"/>
  <c r="AH36" i="1"/>
  <c r="S36" i="1"/>
  <c r="Y66" i="1"/>
  <c r="Y63" i="1"/>
  <c r="M116" i="1"/>
  <c r="M114" i="1"/>
  <c r="M115" i="1"/>
  <c r="M119" i="1"/>
  <c r="M120" i="1"/>
  <c r="U13" i="1"/>
  <c r="Z7" i="1"/>
  <c r="AW4" i="1"/>
  <c r="BF9" i="1"/>
  <c r="BJ5" i="1"/>
  <c r="BN7" i="1"/>
  <c r="BI7" i="1"/>
  <c r="BP7" i="1"/>
  <c r="AB24" i="1"/>
  <c r="BC16" i="1"/>
  <c r="BL21" i="1"/>
  <c r="AR21" i="1"/>
  <c r="H36" i="1"/>
  <c r="AB28" i="1"/>
  <c r="AI30" i="1"/>
  <c r="AK32" i="1"/>
  <c r="AQ31" i="1"/>
  <c r="U12" i="1"/>
  <c r="X13" i="1"/>
  <c r="Z3" i="1"/>
  <c r="W3" i="1"/>
  <c r="AJ3" i="1"/>
  <c r="AG7" i="1"/>
  <c r="AW2" i="1"/>
  <c r="BA2" i="1"/>
  <c r="AX8" i="1"/>
  <c r="AD12" i="1"/>
  <c r="BN4" i="1"/>
  <c r="BI4" i="1"/>
  <c r="E453" i="1"/>
  <c r="P25" i="1"/>
  <c r="I16" i="1"/>
  <c r="J14" i="1"/>
  <c r="Y23" i="1"/>
  <c r="AB22" i="1"/>
  <c r="Q20" i="1"/>
  <c r="AF24" i="1"/>
  <c r="AF15" i="1"/>
  <c r="AN18" i="1"/>
  <c r="BC25" i="1"/>
  <c r="BC15" i="1"/>
  <c r="BL17" i="1"/>
  <c r="AR15" i="1"/>
  <c r="AK22" i="1"/>
  <c r="AM18" i="1"/>
  <c r="AY18" i="1"/>
  <c r="BD19" i="1"/>
  <c r="BN25" i="1"/>
  <c r="O37" i="1"/>
  <c r="H35" i="1"/>
  <c r="H26" i="1"/>
  <c r="Q33" i="1"/>
  <c r="AB27" i="1"/>
  <c r="AF36" i="1"/>
  <c r="AI29" i="1"/>
  <c r="AK31" i="1"/>
  <c r="AE33" i="1"/>
  <c r="AH27" i="1"/>
  <c r="AL33" i="1"/>
  <c r="S29" i="1"/>
  <c r="BC37" i="1"/>
  <c r="AQ27" i="1"/>
  <c r="BB34" i="1"/>
  <c r="BM32" i="1"/>
  <c r="E475" i="1"/>
  <c r="K42" i="1"/>
  <c r="O42" i="1"/>
  <c r="H488" i="1"/>
  <c r="H487" i="1"/>
  <c r="J58" i="1"/>
  <c r="F501" i="1"/>
  <c r="G496" i="1"/>
  <c r="L71" i="1"/>
  <c r="BC64" i="1"/>
  <c r="BC69" i="1"/>
  <c r="BD71" i="1"/>
  <c r="BP70" i="1"/>
  <c r="Y82" i="1"/>
  <c r="AS75" i="1"/>
  <c r="AS76" i="1"/>
  <c r="AS85" i="1"/>
  <c r="AU77" i="1"/>
  <c r="AU78" i="1"/>
  <c r="AU82" i="1"/>
  <c r="AY80" i="1"/>
  <c r="AY74" i="1"/>
  <c r="AY81" i="1"/>
  <c r="AT92" i="1"/>
  <c r="AT97" i="1"/>
  <c r="F114" i="1"/>
  <c r="F110" i="1"/>
  <c r="F111" i="1"/>
  <c r="F120" i="1"/>
  <c r="F121" i="1"/>
  <c r="I114" i="1"/>
  <c r="I117" i="1"/>
  <c r="E123" i="1"/>
  <c r="E122" i="1"/>
  <c r="E129" i="1"/>
  <c r="O122" i="1"/>
  <c r="O128" i="1"/>
  <c r="O130" i="1"/>
  <c r="O133" i="1"/>
  <c r="P139" i="1"/>
  <c r="P135" i="1"/>
  <c r="P136" i="1"/>
  <c r="F582" i="1"/>
  <c r="F581" i="1"/>
  <c r="F585" i="1"/>
  <c r="F588" i="1"/>
  <c r="F589" i="1"/>
  <c r="BA167" i="1"/>
  <c r="E604" i="1"/>
  <c r="E611" i="1"/>
  <c r="I176" i="1"/>
  <c r="I171" i="1"/>
  <c r="AB870" i="1"/>
  <c r="AB877" i="1"/>
  <c r="AB868" i="1"/>
  <c r="AB871" i="1"/>
  <c r="AB875" i="1"/>
  <c r="BF875" i="1"/>
  <c r="BF873" i="1"/>
  <c r="BA869" i="1"/>
  <c r="BA876" i="1"/>
  <c r="AY176" i="1"/>
  <c r="AY174" i="1"/>
  <c r="AY171" i="1"/>
  <c r="AV197" i="1"/>
  <c r="AV199" i="1"/>
  <c r="AV200" i="1"/>
  <c r="AV195" i="1"/>
  <c r="AV203" i="1"/>
  <c r="H218" i="1"/>
  <c r="H225" i="1"/>
  <c r="H223" i="1"/>
  <c r="K247" i="1"/>
  <c r="K249" i="1"/>
  <c r="K250" i="1"/>
  <c r="K242" i="1"/>
  <c r="K245" i="1"/>
  <c r="K251" i="1"/>
  <c r="S246" i="1"/>
  <c r="S249" i="1"/>
  <c r="S250" i="1"/>
  <c r="S242" i="1"/>
  <c r="S251" i="1"/>
  <c r="V247" i="1"/>
  <c r="V245" i="1"/>
  <c r="V246" i="1"/>
  <c r="V253" i="1"/>
  <c r="V244" i="1"/>
  <c r="V249" i="1"/>
  <c r="AL246" i="1"/>
  <c r="AL245" i="1"/>
  <c r="AL253" i="1"/>
  <c r="L278" i="1"/>
  <c r="L288" i="1"/>
  <c r="BN282" i="1"/>
  <c r="BN281" i="1"/>
  <c r="BN283" i="1"/>
  <c r="BN285" i="1"/>
  <c r="BN288" i="1"/>
  <c r="BN289" i="1"/>
  <c r="H737" i="1"/>
  <c r="H736" i="1"/>
  <c r="H741" i="1"/>
  <c r="AN344" i="1"/>
  <c r="AN345" i="1"/>
  <c r="AN348" i="1"/>
  <c r="AN341" i="1"/>
  <c r="Q64" i="1"/>
  <c r="Q69" i="1"/>
  <c r="AS66" i="1"/>
  <c r="AS65" i="1"/>
  <c r="AS69" i="1"/>
  <c r="AH72" i="1"/>
  <c r="BO63" i="1"/>
  <c r="BO66" i="1"/>
  <c r="BP66" i="1"/>
  <c r="Z75" i="1"/>
  <c r="AM85" i="1"/>
  <c r="Y78" i="1"/>
  <c r="AR77" i="1"/>
  <c r="AR84" i="1"/>
  <c r="N94" i="1"/>
  <c r="S90" i="1"/>
  <c r="AJ91" i="1"/>
  <c r="AJ89" i="1"/>
  <c r="AJ94" i="1"/>
  <c r="AV87" i="1"/>
  <c r="AV89" i="1"/>
  <c r="AV91" i="1"/>
  <c r="AV93" i="1"/>
  <c r="AV94" i="1"/>
  <c r="BD90" i="1"/>
  <c r="BD89" i="1"/>
  <c r="BD93" i="1"/>
  <c r="BD96" i="1"/>
  <c r="BD97" i="1"/>
  <c r="AY90" i="1"/>
  <c r="N108" i="1"/>
  <c r="E547" i="1"/>
  <c r="M117" i="1"/>
  <c r="F128" i="1"/>
  <c r="F126" i="1"/>
  <c r="F127" i="1"/>
  <c r="E572" i="1"/>
  <c r="BA164" i="1"/>
  <c r="BK159" i="1"/>
  <c r="BK169" i="1"/>
  <c r="BK161" i="1"/>
  <c r="BK162" i="1"/>
  <c r="AI161" i="1"/>
  <c r="AI162" i="1"/>
  <c r="AI165" i="1"/>
  <c r="AI166" i="1"/>
  <c r="AE160" i="1"/>
  <c r="AE161" i="1"/>
  <c r="AE164" i="1"/>
  <c r="AE165" i="1"/>
  <c r="AX160" i="1"/>
  <c r="AX168" i="1"/>
  <c r="E175" i="1"/>
  <c r="L176" i="1"/>
  <c r="BG873" i="1"/>
  <c r="BD870" i="1"/>
  <c r="BD869" i="1"/>
  <c r="AI872" i="1"/>
  <c r="J198" i="1"/>
  <c r="J194" i="1"/>
  <c r="J196" i="1"/>
  <c r="J202" i="1"/>
  <c r="J203" i="1"/>
  <c r="J200" i="1"/>
  <c r="J205" i="1"/>
  <c r="AG194" i="1"/>
  <c r="BM197" i="1"/>
  <c r="BM199" i="1"/>
  <c r="BM205" i="1"/>
  <c r="BM200" i="1"/>
  <c r="BM201" i="1"/>
  <c r="J222" i="1"/>
  <c r="J220" i="1"/>
  <c r="J225" i="1"/>
  <c r="N218" i="1"/>
  <c r="N222" i="1"/>
  <c r="N224" i="1"/>
  <c r="N220" i="1"/>
  <c r="N225" i="1"/>
  <c r="M230" i="1"/>
  <c r="M236" i="1"/>
  <c r="M237" i="1"/>
  <c r="M240" i="1"/>
  <c r="M241" i="1"/>
  <c r="AV249" i="1"/>
  <c r="AV248" i="1"/>
  <c r="X268" i="1"/>
  <c r="AI274" i="1"/>
  <c r="AM276" i="1"/>
  <c r="P281" i="1"/>
  <c r="P283" i="1"/>
  <c r="P284" i="1"/>
  <c r="P279" i="1"/>
  <c r="P287" i="1"/>
  <c r="AI279" i="1"/>
  <c r="AI278" i="1"/>
  <c r="AI281" i="1"/>
  <c r="AI289" i="1"/>
  <c r="F771" i="1"/>
  <c r="F781" i="1"/>
  <c r="F773" i="1"/>
  <c r="F772" i="1"/>
  <c r="F774" i="1"/>
  <c r="F780" i="1"/>
  <c r="BF65" i="1"/>
  <c r="BF62" i="1"/>
  <c r="BF63" i="1"/>
  <c r="BF70" i="1"/>
  <c r="BF71" i="1"/>
  <c r="F77" i="1"/>
  <c r="F81" i="1"/>
  <c r="P77" i="1"/>
  <c r="P75" i="1"/>
  <c r="P84" i="1"/>
  <c r="P76" i="1"/>
  <c r="P79" i="1"/>
  <c r="P80" i="1"/>
  <c r="AA76" i="1"/>
  <c r="AA85" i="1"/>
  <c r="AA74" i="1"/>
  <c r="AA75" i="1"/>
  <c r="AM81" i="1"/>
  <c r="Y75" i="1"/>
  <c r="BH78" i="1"/>
  <c r="BH80" i="1"/>
  <c r="BF84" i="1"/>
  <c r="H93" i="1"/>
  <c r="N90" i="1"/>
  <c r="AR96" i="1"/>
  <c r="Y86" i="1"/>
  <c r="Y90" i="1"/>
  <c r="Y95" i="1"/>
  <c r="AW86" i="1"/>
  <c r="AW87" i="1"/>
  <c r="AW94" i="1"/>
  <c r="BK93" i="1"/>
  <c r="BK91" i="1"/>
  <c r="O101" i="1"/>
  <c r="O99" i="1"/>
  <c r="O100" i="1"/>
  <c r="M113" i="1"/>
  <c r="J134" i="1"/>
  <c r="J139" i="1"/>
  <c r="J145" i="1"/>
  <c r="E583" i="1"/>
  <c r="G160" i="1"/>
  <c r="G158" i="1"/>
  <c r="G162" i="1"/>
  <c r="G164" i="1"/>
  <c r="G165" i="1"/>
  <c r="BA163" i="1"/>
  <c r="X162" i="1"/>
  <c r="X160" i="1"/>
  <c r="X161" i="1"/>
  <c r="V165" i="1"/>
  <c r="AJ168" i="1"/>
  <c r="H611" i="1"/>
  <c r="N175" i="1"/>
  <c r="N177" i="1"/>
  <c r="N172" i="1"/>
  <c r="N173" i="1"/>
  <c r="N174" i="1"/>
  <c r="N179" i="1"/>
  <c r="N180" i="1"/>
  <c r="BL174" i="1"/>
  <c r="BL173" i="1"/>
  <c r="BL181" i="1"/>
  <c r="H615" i="1"/>
  <c r="H622" i="1"/>
  <c r="G193" i="1"/>
  <c r="H194" i="1"/>
  <c r="H201" i="1"/>
  <c r="H196" i="1"/>
  <c r="AI203" i="1"/>
  <c r="AH217" i="1"/>
  <c r="AH207" i="1"/>
  <c r="AV207" i="1"/>
  <c r="AV214" i="1"/>
  <c r="AV216" i="1"/>
  <c r="G657" i="1"/>
  <c r="H655" i="1"/>
  <c r="H656" i="1"/>
  <c r="P222" i="1"/>
  <c r="P228" i="1"/>
  <c r="P229" i="1"/>
  <c r="P219" i="1"/>
  <c r="P220" i="1"/>
  <c r="P225" i="1"/>
  <c r="P227" i="1"/>
  <c r="Z253" i="1"/>
  <c r="AX248" i="1"/>
  <c r="AX246" i="1"/>
  <c r="AX253" i="1"/>
  <c r="R266" i="1"/>
  <c r="R273" i="1"/>
  <c r="R275" i="1"/>
  <c r="R269" i="1"/>
  <c r="R270" i="1"/>
  <c r="R271" i="1"/>
  <c r="R272" i="1"/>
  <c r="E286" i="1"/>
  <c r="E279" i="1"/>
  <c r="E288" i="1"/>
  <c r="AD32" i="1"/>
  <c r="S28" i="1"/>
  <c r="AR33" i="1"/>
  <c r="J57" i="1"/>
  <c r="L69" i="1"/>
  <c r="AA65" i="1"/>
  <c r="AA71" i="1"/>
  <c r="AA72" i="1"/>
  <c r="AA63" i="1"/>
  <c r="P9" i="1"/>
  <c r="W12" i="1"/>
  <c r="AG4" i="1"/>
  <c r="AW12" i="1"/>
  <c r="AZ10" i="1"/>
  <c r="P16" i="1"/>
  <c r="J24" i="1"/>
  <c r="L25" i="1"/>
  <c r="AB16" i="1"/>
  <c r="BJ22" i="1"/>
  <c r="AI19" i="1"/>
  <c r="AK18" i="1"/>
  <c r="BD15" i="1"/>
  <c r="BN19" i="1"/>
  <c r="H33" i="1"/>
  <c r="AD31" i="1"/>
  <c r="AK27" i="1"/>
  <c r="S27" i="1"/>
  <c r="AR31" i="1"/>
  <c r="AP36" i="1"/>
  <c r="J54" i="1"/>
  <c r="L54" i="1"/>
  <c r="L60" i="1"/>
  <c r="P67" i="1"/>
  <c r="P72" i="1"/>
  <c r="L68" i="1"/>
  <c r="X63" i="1"/>
  <c r="X66" i="1"/>
  <c r="X68" i="1"/>
  <c r="AB62" i="1"/>
  <c r="AB67" i="1"/>
  <c r="AB72" i="1"/>
  <c r="AI65" i="1"/>
  <c r="AI70" i="1"/>
  <c r="AW71" i="1"/>
  <c r="BD65" i="1"/>
  <c r="BD62" i="1"/>
  <c r="BD67" i="1"/>
  <c r="P6" i="1"/>
  <c r="J8" i="1"/>
  <c r="U8" i="1"/>
  <c r="X8" i="1"/>
  <c r="W11" i="1"/>
  <c r="AJ12" i="1"/>
  <c r="AG2" i="1"/>
  <c r="AW10" i="1"/>
  <c r="AC3" i="1"/>
  <c r="AZ7" i="1"/>
  <c r="AD7" i="1"/>
  <c r="AF10" i="1"/>
  <c r="BG7" i="1"/>
  <c r="K16" i="1"/>
  <c r="J22" i="1"/>
  <c r="AB14" i="1"/>
  <c r="AF21" i="1"/>
  <c r="S22" i="1"/>
  <c r="BH19" i="1"/>
  <c r="BI19" i="1"/>
  <c r="BJ19" i="1"/>
  <c r="AO23" i="1"/>
  <c r="BC22" i="1"/>
  <c r="AK14" i="1"/>
  <c r="BD24" i="1"/>
  <c r="BD14" i="1"/>
  <c r="BN17" i="1"/>
  <c r="O31" i="1"/>
  <c r="L27" i="1"/>
  <c r="H32" i="1"/>
  <c r="AB37" i="1"/>
  <c r="AC33" i="1"/>
  <c r="AD26" i="1"/>
  <c r="AK36" i="1"/>
  <c r="AK26" i="1"/>
  <c r="S37" i="1"/>
  <c r="S26" i="1"/>
  <c r="AX36" i="1"/>
  <c r="BI36" i="1"/>
  <c r="AY37" i="1"/>
  <c r="BK36" i="1"/>
  <c r="AP34" i="1"/>
  <c r="BJ28" i="1"/>
  <c r="F481" i="1"/>
  <c r="E42" i="1"/>
  <c r="L47" i="1"/>
  <c r="N43" i="1"/>
  <c r="P40" i="1"/>
  <c r="P46" i="1"/>
  <c r="F484" i="1"/>
  <c r="F55" i="1"/>
  <c r="J50" i="1"/>
  <c r="K53" i="1"/>
  <c r="K59" i="1"/>
  <c r="I61" i="1"/>
  <c r="G73" i="1"/>
  <c r="G63" i="1"/>
  <c r="N69" i="1"/>
  <c r="L65" i="1"/>
  <c r="Z69" i="1"/>
  <c r="Y71" i="1"/>
  <c r="AL63" i="1"/>
  <c r="AW70" i="1"/>
  <c r="AJ68" i="1"/>
  <c r="AE62" i="1"/>
  <c r="AE71" i="1"/>
  <c r="BH70" i="1"/>
  <c r="BH72" i="1"/>
  <c r="BH73" i="1"/>
  <c r="Z77" i="1"/>
  <c r="Z79" i="1"/>
  <c r="Z81" i="1"/>
  <c r="AM74" i="1"/>
  <c r="Y74" i="1"/>
  <c r="BF81" i="1"/>
  <c r="H86" i="1"/>
  <c r="E95" i="1"/>
  <c r="S89" i="1"/>
  <c r="S87" i="1"/>
  <c r="S88" i="1"/>
  <c r="S92" i="1"/>
  <c r="S94" i="1"/>
  <c r="AR90" i="1"/>
  <c r="AI93" i="1"/>
  <c r="AX91" i="1"/>
  <c r="AY92" i="1"/>
  <c r="AY96" i="1"/>
  <c r="BM88" i="1"/>
  <c r="N101" i="1"/>
  <c r="N100" i="1"/>
  <c r="N106" i="1"/>
  <c r="E542" i="1"/>
  <c r="E548" i="1"/>
  <c r="E549" i="1"/>
  <c r="E552" i="1"/>
  <c r="M112" i="1"/>
  <c r="E566" i="1"/>
  <c r="E577" i="1"/>
  <c r="E568" i="1"/>
  <c r="E569" i="1"/>
  <c r="L134" i="1"/>
  <c r="L135" i="1"/>
  <c r="L141" i="1"/>
  <c r="E582" i="1"/>
  <c r="BA162" i="1"/>
  <c r="BN162" i="1"/>
  <c r="BG163" i="1"/>
  <c r="AH169" i="1"/>
  <c r="V162" i="1"/>
  <c r="Y158" i="1"/>
  <c r="Y167" i="1"/>
  <c r="AJ167" i="1"/>
  <c r="AZ160" i="1"/>
  <c r="AZ165" i="1"/>
  <c r="AZ167" i="1"/>
  <c r="H604" i="1"/>
  <c r="E172" i="1"/>
  <c r="E174" i="1"/>
  <c r="E177" i="1"/>
  <c r="E180" i="1"/>
  <c r="J174" i="1"/>
  <c r="J172" i="1"/>
  <c r="J180" i="1"/>
  <c r="Q877" i="1"/>
  <c r="BG871" i="1"/>
  <c r="BG874" i="1"/>
  <c r="BG869" i="1"/>
  <c r="BG870" i="1"/>
  <c r="BG868" i="1"/>
  <c r="BG872" i="1"/>
  <c r="BG876" i="1"/>
  <c r="BG877" i="1"/>
  <c r="AI867" i="1"/>
  <c r="AI873" i="1"/>
  <c r="AI874" i="1"/>
  <c r="AI866" i="1"/>
  <c r="AI870" i="1"/>
  <c r="AI876" i="1"/>
  <c r="G188" i="1"/>
  <c r="F626" i="1"/>
  <c r="F633" i="1"/>
  <c r="F635" i="1"/>
  <c r="V194" i="1"/>
  <c r="V195" i="1"/>
  <c r="V197" i="1"/>
  <c r="V203" i="1"/>
  <c r="V205" i="1"/>
  <c r="V199" i="1"/>
  <c r="V201" i="1"/>
  <c r="AN194" i="1"/>
  <c r="AN196" i="1"/>
  <c r="AN202" i="1"/>
  <c r="AM194" i="1"/>
  <c r="AM201" i="1"/>
  <c r="AM202" i="1"/>
  <c r="AI197" i="1"/>
  <c r="G656" i="1"/>
  <c r="Y248" i="1"/>
  <c r="Y250" i="1"/>
  <c r="Y252" i="1"/>
  <c r="Y253" i="1"/>
  <c r="Z248" i="1"/>
  <c r="AI272" i="1"/>
  <c r="AI269" i="1"/>
  <c r="AI270" i="1"/>
  <c r="BP270" i="1"/>
  <c r="BP268" i="1"/>
  <c r="BP273" i="1"/>
  <c r="X281" i="1"/>
  <c r="X280" i="1"/>
  <c r="X286" i="1"/>
  <c r="E809" i="1"/>
  <c r="E814" i="1"/>
  <c r="E806" i="1"/>
  <c r="E808" i="1"/>
  <c r="E813" i="1"/>
  <c r="J391" i="1"/>
  <c r="J393" i="1"/>
  <c r="F517" i="1"/>
  <c r="F506" i="1"/>
  <c r="L74" i="1"/>
  <c r="T76" i="1"/>
  <c r="W82" i="1"/>
  <c r="V74" i="1"/>
  <c r="AB82" i="1"/>
  <c r="Q81" i="1"/>
  <c r="AO82" i="1"/>
  <c r="AT80" i="1"/>
  <c r="BP80" i="1"/>
  <c r="F519" i="1"/>
  <c r="AF90" i="1"/>
  <c r="AL86" i="1"/>
  <c r="AO93" i="1"/>
  <c r="T87" i="1"/>
  <c r="AP97" i="1"/>
  <c r="J107" i="1"/>
  <c r="G113" i="1"/>
  <c r="G131" i="1"/>
  <c r="G122" i="1"/>
  <c r="J132" i="1"/>
  <c r="G572" i="1"/>
  <c r="G156" i="1"/>
  <c r="I149" i="1"/>
  <c r="K155" i="1"/>
  <c r="H590" i="1"/>
  <c r="H166" i="1"/>
  <c r="I160" i="1"/>
  <c r="BJ165" i="1"/>
  <c r="BF161" i="1"/>
  <c r="W161" i="1"/>
  <c r="Z162" i="1"/>
  <c r="AN159" i="1"/>
  <c r="AL169" i="1"/>
  <c r="AL159" i="1"/>
  <c r="AP160" i="1"/>
  <c r="AP163" i="1"/>
  <c r="F611" i="1"/>
  <c r="G176" i="1"/>
  <c r="P180" i="1"/>
  <c r="O177" i="1"/>
  <c r="BJ873" i="1"/>
  <c r="R876" i="1"/>
  <c r="U866" i="1"/>
  <c r="U868" i="1"/>
  <c r="U873" i="1"/>
  <c r="AC871" i="1"/>
  <c r="AC874" i="1"/>
  <c r="AU874" i="1"/>
  <c r="AH875" i="1"/>
  <c r="AD170" i="1"/>
  <c r="AD180" i="1"/>
  <c r="AD181" i="1"/>
  <c r="AD171" i="1"/>
  <c r="AD172" i="1"/>
  <c r="AW174" i="1"/>
  <c r="AW178" i="1"/>
  <c r="AV170" i="1"/>
  <c r="AV172" i="1"/>
  <c r="AV174" i="1"/>
  <c r="AV177" i="1"/>
  <c r="AV179" i="1"/>
  <c r="BN176" i="1"/>
  <c r="BN175" i="1"/>
  <c r="BN179" i="1"/>
  <c r="W196" i="1"/>
  <c r="W194" i="1"/>
  <c r="W195" i="1"/>
  <c r="W201" i="1"/>
  <c r="W202" i="1"/>
  <c r="BB198" i="1"/>
  <c r="BB205" i="1"/>
  <c r="BB196" i="1"/>
  <c r="BB197" i="1"/>
  <c r="G641" i="1"/>
  <c r="G639" i="1"/>
  <c r="G640" i="1"/>
  <c r="G647" i="1"/>
  <c r="G648" i="1"/>
  <c r="L207" i="1"/>
  <c r="L209" i="1"/>
  <c r="L211" i="1"/>
  <c r="L215" i="1"/>
  <c r="L217" i="1"/>
  <c r="AC211" i="1"/>
  <c r="AC216" i="1"/>
  <c r="AC217" i="1"/>
  <c r="AC209" i="1"/>
  <c r="AC210" i="1"/>
  <c r="X212" i="1"/>
  <c r="X217" i="1"/>
  <c r="BD210" i="1"/>
  <c r="BD213" i="1"/>
  <c r="BD217" i="1"/>
  <c r="BL213" i="1"/>
  <c r="L234" i="1"/>
  <c r="L237" i="1"/>
  <c r="L238" i="1"/>
  <c r="L231" i="1"/>
  <c r="L241" i="1"/>
  <c r="L232" i="1"/>
  <c r="N233" i="1"/>
  <c r="N232" i="1"/>
  <c r="N237" i="1"/>
  <c r="H230" i="1"/>
  <c r="H238" i="1"/>
  <c r="H231" i="1"/>
  <c r="H239" i="1"/>
  <c r="H234" i="1"/>
  <c r="H235" i="1"/>
  <c r="I243" i="1"/>
  <c r="I244" i="1"/>
  <c r="I245" i="1"/>
  <c r="I249" i="1"/>
  <c r="I250" i="1"/>
  <c r="BI247" i="1"/>
  <c r="BC247" i="1"/>
  <c r="BF249" i="1"/>
  <c r="BE268" i="1"/>
  <c r="BE272" i="1"/>
  <c r="BE273" i="1"/>
  <c r="BE267" i="1"/>
  <c r="BE277" i="1"/>
  <c r="BE269" i="1"/>
  <c r="BB266" i="1"/>
  <c r="BB272" i="1"/>
  <c r="BB276" i="1"/>
  <c r="H283" i="1"/>
  <c r="H278" i="1"/>
  <c r="H281" i="1"/>
  <c r="R278" i="1"/>
  <c r="R283" i="1"/>
  <c r="R285" i="1"/>
  <c r="AQ284" i="1"/>
  <c r="AQ280" i="1"/>
  <c r="AQ282" i="1"/>
  <c r="BK279" i="1"/>
  <c r="BK278" i="1"/>
  <c r="BK280" i="1"/>
  <c r="BK283" i="1"/>
  <c r="BK285" i="1"/>
  <c r="BK288" i="1"/>
  <c r="BK289" i="1"/>
  <c r="BL284" i="1"/>
  <c r="BL285" i="1"/>
  <c r="I342" i="1"/>
  <c r="I339" i="1"/>
  <c r="I347" i="1"/>
  <c r="P368" i="1"/>
  <c r="P372" i="1"/>
  <c r="P365" i="1"/>
  <c r="P369" i="1"/>
  <c r="J83" i="1"/>
  <c r="X85" i="1"/>
  <c r="W81" i="1"/>
  <c r="Q75" i="1"/>
  <c r="BK83" i="1"/>
  <c r="AT78" i="1"/>
  <c r="BP79" i="1"/>
  <c r="M96" i="1"/>
  <c r="U93" i="1"/>
  <c r="AO92" i="1"/>
  <c r="AP96" i="1"/>
  <c r="BB92" i="1"/>
  <c r="E539" i="1"/>
  <c r="G112" i="1"/>
  <c r="J131" i="1"/>
  <c r="G571" i="1"/>
  <c r="F573" i="1"/>
  <c r="O145" i="1"/>
  <c r="G153" i="1"/>
  <c r="M154" i="1"/>
  <c r="I148" i="1"/>
  <c r="K150" i="1"/>
  <c r="E168" i="1"/>
  <c r="BE167" i="1"/>
  <c r="BJ163" i="1"/>
  <c r="Z161" i="1"/>
  <c r="G174" i="1"/>
  <c r="H178" i="1"/>
  <c r="H176" i="1"/>
  <c r="P177" i="1"/>
  <c r="R873" i="1"/>
  <c r="AD875" i="1"/>
  <c r="X870" i="1"/>
  <c r="X869" i="1"/>
  <c r="X873" i="1"/>
  <c r="AW870" i="1"/>
  <c r="AW877" i="1"/>
  <c r="X173" i="1"/>
  <c r="X174" i="1"/>
  <c r="X177" i="1"/>
  <c r="V170" i="1"/>
  <c r="V173" i="1"/>
  <c r="V177" i="1"/>
  <c r="AS170" i="1"/>
  <c r="AS172" i="1"/>
  <c r="AS180" i="1"/>
  <c r="AT174" i="1"/>
  <c r="AT171" i="1"/>
  <c r="AT178" i="1"/>
  <c r="L200" i="1"/>
  <c r="L199" i="1"/>
  <c r="L201" i="1"/>
  <c r="AY194" i="1"/>
  <c r="AY197" i="1"/>
  <c r="AY202" i="1"/>
  <c r="E640" i="1"/>
  <c r="E639" i="1"/>
  <c r="E647" i="1"/>
  <c r="S209" i="1"/>
  <c r="S208" i="1"/>
  <c r="S210" i="1"/>
  <c r="S215" i="1"/>
  <c r="AS208" i="1"/>
  <c r="AS206" i="1"/>
  <c r="AS215" i="1"/>
  <c r="AS207" i="1"/>
  <c r="AS217" i="1"/>
  <c r="AS211" i="1"/>
  <c r="AS212" i="1"/>
  <c r="BL212" i="1"/>
  <c r="F656" i="1"/>
  <c r="F652" i="1"/>
  <c r="F653" i="1"/>
  <c r="F657" i="1"/>
  <c r="F660" i="1"/>
  <c r="K223" i="1"/>
  <c r="K224" i="1"/>
  <c r="E269" i="1"/>
  <c r="E277" i="1"/>
  <c r="AT266" i="1"/>
  <c r="AT272" i="1"/>
  <c r="AT273" i="1"/>
  <c r="BL270" i="1"/>
  <c r="BL273" i="1"/>
  <c r="BL276" i="1"/>
  <c r="BK270" i="1"/>
  <c r="BK268" i="1"/>
  <c r="BK273" i="1"/>
  <c r="AF280" i="1"/>
  <c r="AF279" i="1"/>
  <c r="AF289" i="1"/>
  <c r="AF281" i="1"/>
  <c r="AF282" i="1"/>
  <c r="AF284" i="1"/>
  <c r="AF285" i="1"/>
  <c r="P296" i="1"/>
  <c r="P292" i="1"/>
  <c r="P295" i="1"/>
  <c r="P297" i="1"/>
  <c r="P300" i="1"/>
  <c r="P301" i="1"/>
  <c r="G766" i="1"/>
  <c r="G764" i="1"/>
  <c r="G765" i="1"/>
  <c r="G768" i="1"/>
  <c r="AS351" i="1"/>
  <c r="AS357" i="1"/>
  <c r="AS358" i="1"/>
  <c r="AS361" i="1"/>
  <c r="AS350" i="1"/>
  <c r="AS353" i="1"/>
  <c r="AS356" i="1"/>
  <c r="AR403" i="1"/>
  <c r="AR408" i="1"/>
  <c r="AR409" i="1"/>
  <c r="AR398" i="1"/>
  <c r="AR404" i="1"/>
  <c r="AR400" i="1"/>
  <c r="K65" i="1"/>
  <c r="S71" i="1"/>
  <c r="S62" i="1"/>
  <c r="AK73" i="1"/>
  <c r="AK63" i="1"/>
  <c r="AY63" i="1"/>
  <c r="BB64" i="1"/>
  <c r="AD62" i="1"/>
  <c r="BL71" i="1"/>
  <c r="BK62" i="1"/>
  <c r="W75" i="1"/>
  <c r="AL78" i="1"/>
  <c r="BK77" i="1"/>
  <c r="BC80" i="1"/>
  <c r="AT74" i="1"/>
  <c r="H527" i="1"/>
  <c r="G527" i="1"/>
  <c r="O97" i="1"/>
  <c r="M94" i="1"/>
  <c r="J86" i="1"/>
  <c r="AL93" i="1"/>
  <c r="X93" i="1"/>
  <c r="AO88" i="1"/>
  <c r="AP86" i="1"/>
  <c r="BJ89" i="1"/>
  <c r="BC93" i="1"/>
  <c r="BP95" i="1"/>
  <c r="BF93" i="1"/>
  <c r="F538" i="1"/>
  <c r="E530" i="1"/>
  <c r="L107" i="1"/>
  <c r="G110" i="1"/>
  <c r="E557" i="1"/>
  <c r="G127" i="1"/>
  <c r="H129" i="1"/>
  <c r="G148" i="1"/>
  <c r="E600" i="1"/>
  <c r="N162" i="1"/>
  <c r="BE165" i="1"/>
  <c r="BJ160" i="1"/>
  <c r="BO167" i="1"/>
  <c r="R163" i="1"/>
  <c r="Z167" i="1"/>
  <c r="Z158" i="1"/>
  <c r="AK160" i="1"/>
  <c r="AK168" i="1"/>
  <c r="O175" i="1"/>
  <c r="O170" i="1"/>
  <c r="O178" i="1"/>
  <c r="BJ868" i="1"/>
  <c r="BJ875" i="1"/>
  <c r="BJ871" i="1"/>
  <c r="BJ872" i="1"/>
  <c r="AU868" i="1"/>
  <c r="AU877" i="1"/>
  <c r="AU872" i="1"/>
  <c r="AU873" i="1"/>
  <c r="AH868" i="1"/>
  <c r="AH872" i="1"/>
  <c r="AH873" i="1"/>
  <c r="AH866" i="1"/>
  <c r="AH867" i="1"/>
  <c r="AR869" i="1"/>
  <c r="AO181" i="1"/>
  <c r="AO176" i="1"/>
  <c r="AQ174" i="1"/>
  <c r="AQ171" i="1"/>
  <c r="AQ173" i="1"/>
  <c r="AQ177" i="1"/>
  <c r="AQ178" i="1"/>
  <c r="U194" i="1"/>
  <c r="U200" i="1"/>
  <c r="AQ194" i="1"/>
  <c r="AQ202" i="1"/>
  <c r="AQ204" i="1"/>
  <c r="H645" i="1"/>
  <c r="AU213" i="1"/>
  <c r="F224" i="1"/>
  <c r="F221" i="1"/>
  <c r="F222" i="1"/>
  <c r="F229" i="1"/>
  <c r="J230" i="1"/>
  <c r="J238" i="1"/>
  <c r="H677" i="1"/>
  <c r="H684" i="1"/>
  <c r="H675" i="1"/>
  <c r="H676" i="1"/>
  <c r="U242" i="1"/>
  <c r="U247" i="1"/>
  <c r="U250" i="1"/>
  <c r="BF243" i="1"/>
  <c r="BF246" i="1"/>
  <c r="BF247" i="1"/>
  <c r="BF250" i="1"/>
  <c r="BF253" i="1"/>
  <c r="O260" i="1"/>
  <c r="O261" i="1"/>
  <c r="L254" i="1"/>
  <c r="L261" i="1"/>
  <c r="P270" i="1"/>
  <c r="P275" i="1"/>
  <c r="W270" i="1"/>
  <c r="W273" i="1"/>
  <c r="AZ270" i="1"/>
  <c r="AZ268" i="1"/>
  <c r="AZ269" i="1"/>
  <c r="BE275" i="1"/>
  <c r="BM273" i="1"/>
  <c r="AZ278" i="1"/>
  <c r="AZ284" i="1"/>
  <c r="AZ285" i="1"/>
  <c r="E738" i="1"/>
  <c r="E734" i="1"/>
  <c r="E739" i="1"/>
  <c r="E742" i="1"/>
  <c r="E744" i="1"/>
  <c r="E745" i="1"/>
  <c r="M302" i="1"/>
  <c r="M308" i="1"/>
  <c r="M309" i="1"/>
  <c r="P344" i="1"/>
  <c r="P339" i="1"/>
  <c r="P349" i="1"/>
  <c r="P340" i="1"/>
  <c r="P346" i="1"/>
  <c r="P338" i="1"/>
  <c r="P341" i="1"/>
  <c r="P343" i="1"/>
  <c r="P345" i="1"/>
  <c r="P347" i="1"/>
  <c r="P348" i="1"/>
  <c r="AQ351" i="1"/>
  <c r="AQ354" i="1"/>
  <c r="AQ355" i="1"/>
  <c r="AQ357" i="1"/>
  <c r="AL350" i="1"/>
  <c r="AL354" i="1"/>
  <c r="AL355" i="1"/>
  <c r="AL359" i="1"/>
  <c r="AL360" i="1"/>
  <c r="BL70" i="1"/>
  <c r="F511" i="1"/>
  <c r="E514" i="1"/>
  <c r="G175" i="1"/>
  <c r="G177" i="1"/>
  <c r="P170" i="1"/>
  <c r="P171" i="1"/>
  <c r="P179" i="1"/>
  <c r="BK867" i="1"/>
  <c r="BK870" i="1"/>
  <c r="R867" i="1"/>
  <c r="R874" i="1"/>
  <c r="R869" i="1"/>
  <c r="R871" i="1"/>
  <c r="Y869" i="1"/>
  <c r="Y876" i="1"/>
  <c r="AD868" i="1"/>
  <c r="AD877" i="1"/>
  <c r="AD872" i="1"/>
  <c r="AD873" i="1"/>
  <c r="AO871" i="1"/>
  <c r="AO869" i="1"/>
  <c r="AO872" i="1"/>
  <c r="BH171" i="1"/>
  <c r="BH175" i="1"/>
  <c r="BH178" i="1"/>
  <c r="E188" i="1"/>
  <c r="E186" i="1"/>
  <c r="E187" i="1"/>
  <c r="H628" i="1"/>
  <c r="H634" i="1"/>
  <c r="AZ204" i="1"/>
  <c r="AZ205" i="1"/>
  <c r="AA217" i="1"/>
  <c r="AA211" i="1"/>
  <c r="AA212" i="1"/>
  <c r="AN211" i="1"/>
  <c r="AN206" i="1"/>
  <c r="AN214" i="1"/>
  <c r="BN212" i="1"/>
  <c r="BN217" i="1"/>
  <c r="BL210" i="1"/>
  <c r="BL211" i="1"/>
  <c r="BL206" i="1"/>
  <c r="BL214" i="1"/>
  <c r="BL207" i="1"/>
  <c r="BL215" i="1"/>
  <c r="L224" i="1"/>
  <c r="L221" i="1"/>
  <c r="L222" i="1"/>
  <c r="O243" i="1"/>
  <c r="O242" i="1"/>
  <c r="AS242" i="1"/>
  <c r="AS249" i="1"/>
  <c r="BO244" i="1"/>
  <c r="BO250" i="1"/>
  <c r="BO251" i="1"/>
  <c r="P261" i="1"/>
  <c r="P254" i="1"/>
  <c r="L267" i="1"/>
  <c r="L273" i="1"/>
  <c r="K266" i="1"/>
  <c r="K270" i="1"/>
  <c r="K274" i="1"/>
  <c r="K278" i="1"/>
  <c r="K283" i="1"/>
  <c r="K285" i="1"/>
  <c r="BM365" i="1"/>
  <c r="BM364" i="1"/>
  <c r="BM369" i="1"/>
  <c r="BM370" i="1"/>
  <c r="BM372" i="1"/>
  <c r="O375" i="1"/>
  <c r="O383" i="1"/>
  <c r="H821" i="1"/>
  <c r="H825" i="1"/>
  <c r="BE866" i="1"/>
  <c r="AF873" i="1"/>
  <c r="AF179" i="1"/>
  <c r="AI174" i="1"/>
  <c r="AJ180" i="1"/>
  <c r="AX179" i="1"/>
  <c r="BE179" i="1"/>
  <c r="E658" i="1"/>
  <c r="G227" i="1"/>
  <c r="I233" i="1"/>
  <c r="F237" i="1"/>
  <c r="K237" i="1"/>
  <c r="O241" i="1"/>
  <c r="G681" i="1"/>
  <c r="F678" i="1"/>
  <c r="T246" i="1"/>
  <c r="X250" i="1"/>
  <c r="AA245" i="1"/>
  <c r="AO247" i="1"/>
  <c r="BH246" i="1"/>
  <c r="F742" i="1"/>
  <c r="J312" i="1"/>
  <c r="F767" i="1"/>
  <c r="K335" i="1"/>
  <c r="H349" i="1"/>
  <c r="N343" i="1"/>
  <c r="R340" i="1"/>
  <c r="AD348" i="1"/>
  <c r="AD340" i="1"/>
  <c r="AK344" i="1"/>
  <c r="AL344" i="1"/>
  <c r="AL345" i="1"/>
  <c r="AL346" i="1"/>
  <c r="AL347" i="1"/>
  <c r="AL341" i="1"/>
  <c r="BJ339" i="1"/>
  <c r="BJ345" i="1"/>
  <c r="BJ348" i="1"/>
  <c r="BJ349" i="1"/>
  <c r="BJ340" i="1"/>
  <c r="BJ341" i="1"/>
  <c r="Z354" i="1"/>
  <c r="Z351" i="1"/>
  <c r="Z357" i="1"/>
  <c r="Z358" i="1"/>
  <c r="V366" i="1"/>
  <c r="V365" i="1"/>
  <c r="V369" i="1"/>
  <c r="V371" i="1"/>
  <c r="V373" i="1"/>
  <c r="AQ363" i="1"/>
  <c r="AQ362" i="1"/>
  <c r="AQ367" i="1"/>
  <c r="AQ369" i="1"/>
  <c r="AK407" i="1"/>
  <c r="AF870" i="1"/>
  <c r="AL876" i="1"/>
  <c r="AF176" i="1"/>
  <c r="AI173" i="1"/>
  <c r="AM178" i="1"/>
  <c r="AJ177" i="1"/>
  <c r="AX177" i="1"/>
  <c r="BE177" i="1"/>
  <c r="F619" i="1"/>
  <c r="AJ217" i="1"/>
  <c r="AD212" i="1"/>
  <c r="AM251" i="1"/>
  <c r="J260" i="1"/>
  <c r="N257" i="1"/>
  <c r="F259" i="1"/>
  <c r="AK276" i="1"/>
  <c r="AP271" i="1"/>
  <c r="F721" i="1"/>
  <c r="I284" i="1"/>
  <c r="O283" i="1"/>
  <c r="Z287" i="1"/>
  <c r="Y285" i="1"/>
  <c r="AM288" i="1"/>
  <c r="AU289" i="1"/>
  <c r="BB283" i="1"/>
  <c r="AA283" i="1"/>
  <c r="BP285" i="1"/>
  <c r="BJ281" i="1"/>
  <c r="F739" i="1"/>
  <c r="J306" i="1"/>
  <c r="I318" i="1"/>
  <c r="M331" i="1"/>
  <c r="M332" i="1"/>
  <c r="AG343" i="1"/>
  <c r="AG339" i="1"/>
  <c r="AG345" i="1"/>
  <c r="AG348" i="1"/>
  <c r="E791" i="1"/>
  <c r="R355" i="1"/>
  <c r="R351" i="1"/>
  <c r="R358" i="1"/>
  <c r="AE350" i="1"/>
  <c r="AE357" i="1"/>
  <c r="P374" i="1"/>
  <c r="P380" i="1"/>
  <c r="AC402" i="1"/>
  <c r="AC401" i="1"/>
  <c r="AC405" i="1"/>
  <c r="AR410" i="1"/>
  <c r="AR418" i="1"/>
  <c r="F758" i="1"/>
  <c r="F761" i="1"/>
  <c r="K326" i="1"/>
  <c r="K329" i="1"/>
  <c r="H344" i="1"/>
  <c r="H345" i="1"/>
  <c r="N344" i="1"/>
  <c r="N340" i="1"/>
  <c r="N342" i="1"/>
  <c r="N348" i="1"/>
  <c r="R339" i="1"/>
  <c r="R348" i="1"/>
  <c r="R349" i="1"/>
  <c r="R341" i="1"/>
  <c r="AK341" i="1"/>
  <c r="AK347" i="1"/>
  <c r="AK348" i="1"/>
  <c r="AK338" i="1"/>
  <c r="AX364" i="1"/>
  <c r="AX371" i="1"/>
  <c r="AX363" i="1"/>
  <c r="AX369" i="1"/>
  <c r="AG371" i="1"/>
  <c r="AG366" i="1"/>
  <c r="AG369" i="1"/>
  <c r="AH364" i="1"/>
  <c r="AH372" i="1"/>
  <c r="AK401" i="1"/>
  <c r="AK404" i="1"/>
  <c r="AK405" i="1"/>
  <c r="AK406" i="1"/>
  <c r="AK399" i="1"/>
  <c r="AK408" i="1"/>
  <c r="AK398" i="1"/>
  <c r="AK400" i="1"/>
  <c r="AU398" i="1"/>
  <c r="AU407" i="1"/>
  <c r="AU399" i="1"/>
  <c r="AU400" i="1"/>
  <c r="AU405" i="1"/>
  <c r="AJ279" i="1"/>
  <c r="AM286" i="1"/>
  <c r="AU284" i="1"/>
  <c r="BB278" i="1"/>
  <c r="BF288" i="1"/>
  <c r="AA278" i="1"/>
  <c r="BJ289" i="1"/>
  <c r="BJ278" i="1"/>
  <c r="F300" i="1"/>
  <c r="N297" i="1"/>
  <c r="E304" i="1"/>
  <c r="G754" i="1"/>
  <c r="G324" i="1"/>
  <c r="I324" i="1"/>
  <c r="I314" i="1"/>
  <c r="P336" i="1"/>
  <c r="AA344" i="1"/>
  <c r="AA340" i="1"/>
  <c r="BP340" i="1"/>
  <c r="BP344" i="1"/>
  <c r="BP345" i="1"/>
  <c r="BP346" i="1"/>
  <c r="BP338" i="1"/>
  <c r="BP349" i="1"/>
  <c r="F782" i="1"/>
  <c r="F787" i="1"/>
  <c r="K351" i="1"/>
  <c r="K354" i="1"/>
  <c r="K356" i="1"/>
  <c r="K361" i="1"/>
  <c r="AB350" i="1"/>
  <c r="AB357" i="1"/>
  <c r="AB361" i="1"/>
  <c r="F819" i="1"/>
  <c r="F820" i="1"/>
  <c r="F827" i="1"/>
  <c r="F829" i="1"/>
  <c r="O387" i="1"/>
  <c r="BD399" i="1"/>
  <c r="BD400" i="1"/>
  <c r="BD401" i="1"/>
  <c r="BD403" i="1"/>
  <c r="BD408" i="1"/>
  <c r="BD404" i="1"/>
  <c r="BD406" i="1"/>
  <c r="AZ403" i="1"/>
  <c r="G410" i="1"/>
  <c r="G416" i="1"/>
  <c r="G417" i="1"/>
  <c r="F415" i="1"/>
  <c r="F421" i="1"/>
  <c r="F410" i="1"/>
  <c r="F412" i="1"/>
  <c r="F418" i="1"/>
  <c r="I882" i="1"/>
  <c r="I881" i="1"/>
  <c r="I884" i="1"/>
  <c r="F614" i="1"/>
  <c r="P191" i="1"/>
  <c r="H189" i="1"/>
  <c r="K204" i="1"/>
  <c r="K194" i="1"/>
  <c r="O195" i="1"/>
  <c r="E194" i="1"/>
  <c r="Y196" i="1"/>
  <c r="S194" i="1"/>
  <c r="AE194" i="1"/>
  <c r="Z200" i="1"/>
  <c r="BD201" i="1"/>
  <c r="BI201" i="1"/>
  <c r="AX198" i="1"/>
  <c r="BO195" i="1"/>
  <c r="F638" i="1"/>
  <c r="E213" i="1"/>
  <c r="R211" i="1"/>
  <c r="AJ213" i="1"/>
  <c r="AL206" i="1"/>
  <c r="AD217" i="1"/>
  <c r="AD209" i="1"/>
  <c r="AY212" i="1"/>
  <c r="BE217" i="1"/>
  <c r="BG215" i="1"/>
  <c r="AQ216" i="1"/>
  <c r="N250" i="1"/>
  <c r="AA253" i="1"/>
  <c r="BL250" i="1"/>
  <c r="AI251" i="1"/>
  <c r="AN247" i="1"/>
  <c r="BP247" i="1"/>
  <c r="G696" i="1"/>
  <c r="J265" i="1"/>
  <c r="J257" i="1"/>
  <c r="K264" i="1"/>
  <c r="O276" i="1"/>
  <c r="S276" i="1"/>
  <c r="AK272" i="1"/>
  <c r="AN277" i="1"/>
  <c r="E718" i="1"/>
  <c r="W288" i="1"/>
  <c r="AM284" i="1"/>
  <c r="J341" i="1"/>
  <c r="J338" i="1"/>
  <c r="J345" i="1"/>
  <c r="G338" i="1"/>
  <c r="G348" i="1"/>
  <c r="AF341" i="1"/>
  <c r="AF346" i="1"/>
  <c r="X339" i="1"/>
  <c r="X338" i="1"/>
  <c r="X341" i="1"/>
  <c r="X346" i="1"/>
  <c r="E782" i="1"/>
  <c r="E784" i="1"/>
  <c r="E793" i="1"/>
  <c r="E785" i="1"/>
  <c r="E786" i="1"/>
  <c r="E788" i="1"/>
  <c r="E789" i="1"/>
  <c r="AR354" i="1"/>
  <c r="AR350" i="1"/>
  <c r="AR357" i="1"/>
  <c r="AR358" i="1"/>
  <c r="AP351" i="1"/>
  <c r="AP357" i="1"/>
  <c r="AP361" i="1"/>
  <c r="AP353" i="1"/>
  <c r="AP354" i="1"/>
  <c r="BB350" i="1"/>
  <c r="BB357" i="1"/>
  <c r="BB360" i="1"/>
  <c r="BB352" i="1"/>
  <c r="BB353" i="1"/>
  <c r="E400" i="1"/>
  <c r="E407" i="1"/>
  <c r="E401" i="1"/>
  <c r="E398" i="1"/>
  <c r="E405" i="1"/>
  <c r="M427" i="1"/>
  <c r="M429" i="1"/>
  <c r="K178" i="1"/>
  <c r="BN873" i="1"/>
  <c r="BE877" i="1"/>
  <c r="AQ876" i="1"/>
  <c r="AE176" i="1"/>
  <c r="AI180" i="1"/>
  <c r="Z179" i="1"/>
  <c r="AM173" i="1"/>
  <c r="BA180" i="1"/>
  <c r="L191" i="1"/>
  <c r="P190" i="1"/>
  <c r="H188" i="1"/>
  <c r="Z197" i="1"/>
  <c r="BI199" i="1"/>
  <c r="E212" i="1"/>
  <c r="Z216" i="1"/>
  <c r="R210" i="1"/>
  <c r="AG217" i="1"/>
  <c r="AJ209" i="1"/>
  <c r="AD216" i="1"/>
  <c r="AY211" i="1"/>
  <c r="BG212" i="1"/>
  <c r="AQ214" i="1"/>
  <c r="I241" i="1"/>
  <c r="F684" i="1"/>
  <c r="N247" i="1"/>
  <c r="T253" i="1"/>
  <c r="AA249" i="1"/>
  <c r="AI249" i="1"/>
  <c r="G695" i="1"/>
  <c r="H262" i="1"/>
  <c r="J264" i="1"/>
  <c r="N262" i="1"/>
  <c r="F265" i="1"/>
  <c r="K263" i="1"/>
  <c r="O275" i="1"/>
  <c r="S273" i="1"/>
  <c r="AJ274" i="1"/>
  <c r="AK271" i="1"/>
  <c r="AN276" i="1"/>
  <c r="AP276" i="1"/>
  <c r="E717" i="1"/>
  <c r="O289" i="1"/>
  <c r="W284" i="1"/>
  <c r="AV288" i="1"/>
  <c r="AM281" i="1"/>
  <c r="BC288" i="1"/>
  <c r="BJ286" i="1"/>
  <c r="BI289" i="1"/>
  <c r="F756" i="1"/>
  <c r="P324" i="1"/>
  <c r="I322" i="1"/>
  <c r="H323" i="1"/>
  <c r="K344" i="1"/>
  <c r="K341" i="1"/>
  <c r="N349" i="1"/>
  <c r="U343" i="1"/>
  <c r="U346" i="1"/>
  <c r="U348" i="1"/>
  <c r="U339" i="1"/>
  <c r="AD347" i="1"/>
  <c r="AL343" i="1"/>
  <c r="G787" i="1"/>
  <c r="G783" i="1"/>
  <c r="G789" i="1"/>
  <c r="Z368" i="1"/>
  <c r="Z372" i="1"/>
  <c r="Z369" i="1"/>
  <c r="AG402" i="1"/>
  <c r="AG401" i="1"/>
  <c r="AG408" i="1"/>
  <c r="AG409" i="1"/>
  <c r="F325" i="1"/>
  <c r="M346" i="1"/>
  <c r="Z346" i="1"/>
  <c r="AI349" i="1"/>
  <c r="AE349" i="1"/>
  <c r="AE340" i="1"/>
  <c r="AH346" i="1"/>
  <c r="AJ345" i="1"/>
  <c r="AQ345" i="1"/>
  <c r="BH349" i="1"/>
  <c r="BK349" i="1"/>
  <c r="BG347" i="1"/>
  <c r="BG338" i="1"/>
  <c r="L351" i="1"/>
  <c r="F351" i="1"/>
  <c r="AD359" i="1"/>
  <c r="AO355" i="1"/>
  <c r="Y358" i="1"/>
  <c r="W355" i="1"/>
  <c r="AH361" i="1"/>
  <c r="BK360" i="1"/>
  <c r="BK350" i="1"/>
  <c r="BE355" i="1"/>
  <c r="BA360" i="1"/>
  <c r="BL350" i="1"/>
  <c r="U369" i="1"/>
  <c r="W370" i="1"/>
  <c r="BB366" i="1"/>
  <c r="BB373" i="1"/>
  <c r="AW370" i="1"/>
  <c r="E377" i="1"/>
  <c r="E382" i="1"/>
  <c r="J402" i="1"/>
  <c r="J400" i="1"/>
  <c r="J401" i="1"/>
  <c r="J407" i="1"/>
  <c r="W403" i="1"/>
  <c r="W398" i="1"/>
  <c r="W400" i="1"/>
  <c r="W401" i="1"/>
  <c r="W406" i="1"/>
  <c r="AE405" i="1"/>
  <c r="AO398" i="1"/>
  <c r="AO401" i="1"/>
  <c r="AO403" i="1"/>
  <c r="AI404" i="1"/>
  <c r="AI405" i="1"/>
  <c r="AI407" i="1"/>
  <c r="AI399" i="1"/>
  <c r="BA409" i="1"/>
  <c r="BA399" i="1"/>
  <c r="F843" i="1"/>
  <c r="F842" i="1"/>
  <c r="F853" i="1"/>
  <c r="F844" i="1"/>
  <c r="F845" i="1"/>
  <c r="F847" i="1"/>
  <c r="F848" i="1"/>
  <c r="BP415" i="1"/>
  <c r="BP411" i="1"/>
  <c r="BP421" i="1"/>
  <c r="BP413" i="1"/>
  <c r="BP420" i="1"/>
  <c r="AD357" i="1"/>
  <c r="Y357" i="1"/>
  <c r="BE354" i="1"/>
  <c r="BD356" i="1"/>
  <c r="BD355" i="1"/>
  <c r="BD358" i="1"/>
  <c r="E794" i="1"/>
  <c r="E796" i="1"/>
  <c r="E797" i="1"/>
  <c r="K365" i="1"/>
  <c r="K372" i="1"/>
  <c r="I368" i="1"/>
  <c r="I373" i="1"/>
  <c r="E390" i="1"/>
  <c r="E392" i="1"/>
  <c r="E393" i="1"/>
  <c r="E394" i="1"/>
  <c r="E387" i="1"/>
  <c r="E397" i="1"/>
  <c r="P386" i="1"/>
  <c r="P392" i="1"/>
  <c r="R404" i="1"/>
  <c r="R405" i="1"/>
  <c r="AS402" i="1"/>
  <c r="AS403" i="1"/>
  <c r="AS404" i="1"/>
  <c r="AS399" i="1"/>
  <c r="AS407" i="1"/>
  <c r="BN400" i="1"/>
  <c r="BN398" i="1"/>
  <c r="BB405" i="1"/>
  <c r="AS415" i="1"/>
  <c r="AS417" i="1"/>
  <c r="AS411" i="1"/>
  <c r="AS421" i="1"/>
  <c r="AS412" i="1"/>
  <c r="AS413" i="1"/>
  <c r="AS414" i="1"/>
  <c r="AS419" i="1"/>
  <c r="AS420" i="1"/>
  <c r="BC412" i="1"/>
  <c r="BC420" i="1"/>
  <c r="F858" i="1"/>
  <c r="F863" i="1"/>
  <c r="F856" i="1"/>
  <c r="F855" i="1"/>
  <c r="F861" i="1"/>
  <c r="H427" i="1"/>
  <c r="H426" i="1"/>
  <c r="H429" i="1"/>
  <c r="H424" i="1"/>
  <c r="H425" i="1"/>
  <c r="H431" i="1"/>
  <c r="H433" i="1"/>
  <c r="BJ350" i="1"/>
  <c r="BJ356" i="1"/>
  <c r="BJ359" i="1"/>
  <c r="F800" i="1"/>
  <c r="F797" i="1"/>
  <c r="F802" i="1"/>
  <c r="U362" i="1"/>
  <c r="U372" i="1"/>
  <c r="U373" i="1"/>
  <c r="W368" i="1"/>
  <c r="W365" i="1"/>
  <c r="W366" i="1"/>
  <c r="W367" i="1"/>
  <c r="AW366" i="1"/>
  <c r="AW371" i="1"/>
  <c r="AW373" i="1"/>
  <c r="AW363" i="1"/>
  <c r="AR362" i="1"/>
  <c r="AR370" i="1"/>
  <c r="BJ362" i="1"/>
  <c r="BJ366" i="1"/>
  <c r="N379" i="1"/>
  <c r="N381" i="1"/>
  <c r="N384" i="1"/>
  <c r="M386" i="1"/>
  <c r="M392" i="1"/>
  <c r="M393" i="1"/>
  <c r="F390" i="1"/>
  <c r="F393" i="1"/>
  <c r="F394" i="1"/>
  <c r="F397" i="1"/>
  <c r="S401" i="1"/>
  <c r="S407" i="1"/>
  <c r="AS408" i="1"/>
  <c r="AY399" i="1"/>
  <c r="AY409" i="1"/>
  <c r="T399" i="1"/>
  <c r="T403" i="1"/>
  <c r="T405" i="1"/>
  <c r="T406" i="1"/>
  <c r="BI402" i="1"/>
  <c r="H846" i="1"/>
  <c r="H844" i="1"/>
  <c r="H845" i="1"/>
  <c r="H847" i="1"/>
  <c r="H851" i="1"/>
  <c r="H852" i="1"/>
  <c r="S411" i="1"/>
  <c r="S418" i="1"/>
  <c r="S414" i="1"/>
  <c r="S417" i="1"/>
  <c r="S421" i="1"/>
  <c r="S410" i="1"/>
  <c r="S413" i="1"/>
  <c r="AC411" i="1"/>
  <c r="AC414" i="1"/>
  <c r="AC421" i="1"/>
  <c r="AC412" i="1"/>
  <c r="AC413" i="1"/>
  <c r="I424" i="1"/>
  <c r="I423" i="1"/>
  <c r="I422" i="1"/>
  <c r="I431" i="1"/>
  <c r="I428" i="1"/>
  <c r="I429" i="1"/>
  <c r="T339" i="1"/>
  <c r="AE345" i="1"/>
  <c r="AH340" i="1"/>
  <c r="AQ338" i="1"/>
  <c r="BB342" i="1"/>
  <c r="BK340" i="1"/>
  <c r="BG342" i="1"/>
  <c r="H354" i="1"/>
  <c r="F357" i="1"/>
  <c r="V355" i="1"/>
  <c r="AI357" i="1"/>
  <c r="AM353" i="1"/>
  <c r="AV357" i="1"/>
  <c r="BK355" i="1"/>
  <c r="BE350" i="1"/>
  <c r="BC358" i="1"/>
  <c r="BG358" i="1"/>
  <c r="AZ355" i="1"/>
  <c r="E364" i="1"/>
  <c r="I372" i="1"/>
  <c r="N365" i="1"/>
  <c r="N370" i="1"/>
  <c r="N372" i="1"/>
  <c r="AJ369" i="1"/>
  <c r="AV365" i="1"/>
  <c r="AV370" i="1"/>
  <c r="AV362" i="1"/>
  <c r="AM368" i="1"/>
  <c r="AM362" i="1"/>
  <c r="AM367" i="1"/>
  <c r="AM373" i="1"/>
  <c r="BI369" i="1"/>
  <c r="BI371" i="1"/>
  <c r="E396" i="1"/>
  <c r="G836" i="1"/>
  <c r="G835" i="1"/>
  <c r="G837" i="1"/>
  <c r="AS406" i="1"/>
  <c r="W409" i="1"/>
  <c r="AF404" i="1"/>
  <c r="AF405" i="1"/>
  <c r="AF408" i="1"/>
  <c r="AE343" i="1"/>
  <c r="BG341" i="1"/>
  <c r="F356" i="1"/>
  <c r="W361" i="1"/>
  <c r="AT366" i="1"/>
  <c r="AT370" i="1"/>
  <c r="AU365" i="1"/>
  <c r="AU370" i="1"/>
  <c r="AU372" i="1"/>
  <c r="AU362" i="1"/>
  <c r="BL368" i="1"/>
  <c r="BL367" i="1"/>
  <c r="BL369" i="1"/>
  <c r="BL370" i="1"/>
  <c r="BL362" i="1"/>
  <c r="E395" i="1"/>
  <c r="F399" i="1"/>
  <c r="F406" i="1"/>
  <c r="F407" i="1"/>
  <c r="F408" i="1"/>
  <c r="F398" i="1"/>
  <c r="AS405" i="1"/>
  <c r="BI401" i="1"/>
  <c r="BI405" i="1"/>
  <c r="BI406" i="1"/>
  <c r="BI408" i="1"/>
  <c r="BI399" i="1"/>
  <c r="H410" i="1"/>
  <c r="H417" i="1"/>
  <c r="H415" i="1"/>
  <c r="H416" i="1"/>
  <c r="X420" i="1"/>
  <c r="X411" i="1"/>
  <c r="X412" i="1"/>
  <c r="X419" i="1"/>
  <c r="X421" i="1"/>
  <c r="AL369" i="1"/>
  <c r="AD372" i="1"/>
  <c r="AS373" i="1"/>
  <c r="AE368" i="1"/>
  <c r="AI370" i="1"/>
  <c r="BO372" i="1"/>
  <c r="H813" i="1"/>
  <c r="V407" i="1"/>
  <c r="Z409" i="1"/>
  <c r="BE408" i="1"/>
  <c r="BH400" i="1"/>
  <c r="J415" i="1"/>
  <c r="J412" i="1"/>
  <c r="J419" i="1"/>
  <c r="AF416" i="1"/>
  <c r="AF415" i="1"/>
  <c r="AA419" i="1"/>
  <c r="AJ410" i="1"/>
  <c r="F895" i="1"/>
  <c r="F897" i="1"/>
  <c r="AO410" i="1"/>
  <c r="AO411" i="1"/>
  <c r="U414" i="1"/>
  <c r="U410" i="1"/>
  <c r="U419" i="1"/>
  <c r="AT416" i="1"/>
  <c r="AT420" i="1"/>
  <c r="AT412" i="1"/>
  <c r="AT417" i="1"/>
  <c r="J880" i="1"/>
  <c r="J879" i="1"/>
  <c r="J878" i="1"/>
  <c r="J889" i="1"/>
  <c r="E894" i="1"/>
  <c r="E901" i="1"/>
  <c r="E898" i="1"/>
  <c r="E892" i="1"/>
  <c r="BH358" i="1"/>
  <c r="Y364" i="1"/>
  <c r="AZ365" i="1"/>
  <c r="AL362" i="1"/>
  <c r="AB370" i="1"/>
  <c r="BA365" i="1"/>
  <c r="BE372" i="1"/>
  <c r="BP372" i="1"/>
  <c r="BP363" i="1"/>
  <c r="BO364" i="1"/>
  <c r="F813" i="1"/>
  <c r="H808" i="1"/>
  <c r="F380" i="1"/>
  <c r="E825" i="1"/>
  <c r="G821" i="1"/>
  <c r="H386" i="1"/>
  <c r="N390" i="1"/>
  <c r="H836" i="1"/>
  <c r="G398" i="1"/>
  <c r="H408" i="1"/>
  <c r="I406" i="1"/>
  <c r="N401" i="1"/>
  <c r="X399" i="1"/>
  <c r="AW405" i="1"/>
  <c r="V399" i="1"/>
  <c r="AD407" i="1"/>
  <c r="Z403" i="1"/>
  <c r="BE401" i="1"/>
  <c r="BG400" i="1"/>
  <c r="BH409" i="1"/>
  <c r="BC399" i="1"/>
  <c r="O410" i="1"/>
  <c r="O418" i="1"/>
  <c r="O414" i="1"/>
  <c r="N413" i="1"/>
  <c r="N420" i="1"/>
  <c r="AB410" i="1"/>
  <c r="AB413" i="1"/>
  <c r="AB421" i="1"/>
  <c r="AE416" i="1"/>
  <c r="AE419" i="1"/>
  <c r="AE412" i="1"/>
  <c r="AY421" i="1"/>
  <c r="BI414" i="1"/>
  <c r="BI420" i="1"/>
  <c r="BI410" i="1"/>
  <c r="K428" i="1"/>
  <c r="K429" i="1"/>
  <c r="E881" i="1"/>
  <c r="E887" i="1"/>
  <c r="E882" i="1"/>
  <c r="E868" i="1"/>
  <c r="E875" i="1"/>
  <c r="E869" i="1"/>
  <c r="G870" i="1"/>
  <c r="G868" i="1"/>
  <c r="G869" i="1"/>
  <c r="K868" i="1"/>
  <c r="Y363" i="1"/>
  <c r="J384" i="1"/>
  <c r="E824" i="1"/>
  <c r="G820" i="1"/>
  <c r="N388" i="1"/>
  <c r="H407" i="1"/>
  <c r="I401" i="1"/>
  <c r="X398" i="1"/>
  <c r="AW404" i="1"/>
  <c r="V398" i="1"/>
  <c r="AD405" i="1"/>
  <c r="Z401" i="1"/>
  <c r="AN403" i="1"/>
  <c r="BE400" i="1"/>
  <c r="BG398" i="1"/>
  <c r="BH406" i="1"/>
  <c r="O419" i="1"/>
  <c r="AD421" i="1"/>
  <c r="U421" i="1"/>
  <c r="BM417" i="1"/>
  <c r="H896" i="1"/>
  <c r="H895" i="1"/>
  <c r="K397" i="1"/>
  <c r="H404" i="1"/>
  <c r="BH405" i="1"/>
  <c r="O417" i="1"/>
  <c r="AA418" i="1"/>
  <c r="AA411" i="1"/>
  <c r="U420" i="1"/>
  <c r="Z412" i="1"/>
  <c r="Z411" i="1"/>
  <c r="AY415" i="1"/>
  <c r="AY412" i="1"/>
  <c r="P424" i="1"/>
  <c r="P429" i="1"/>
  <c r="E900" i="1"/>
  <c r="AW411" i="1"/>
  <c r="AW420" i="1"/>
  <c r="F868" i="1"/>
  <c r="F871" i="1"/>
  <c r="AL415" i="1"/>
  <c r="AM421" i="1"/>
  <c r="AW418" i="1"/>
  <c r="BE419" i="1"/>
  <c r="BF419" i="1"/>
  <c r="BL416" i="1"/>
  <c r="E855" i="1"/>
  <c r="E864" i="1"/>
  <c r="J422" i="1"/>
  <c r="J426" i="1"/>
  <c r="N429" i="1"/>
  <c r="F875" i="1"/>
  <c r="F902" i="1"/>
  <c r="F912" i="1"/>
  <c r="V2" i="1"/>
  <c r="V3" i="1"/>
  <c r="V6" i="1"/>
  <c r="V11" i="1"/>
  <c r="Z15" i="1"/>
  <c r="Z17" i="1"/>
  <c r="Z19" i="1"/>
  <c r="Z22" i="1"/>
  <c r="AG18" i="1"/>
  <c r="AG25" i="1"/>
  <c r="AG16" i="1"/>
  <c r="BO27" i="1"/>
  <c r="BO26" i="1"/>
  <c r="BO31" i="1"/>
  <c r="BI62" i="1"/>
  <c r="BI66" i="1"/>
  <c r="BI72" i="1"/>
  <c r="P104" i="1"/>
  <c r="P98" i="1"/>
  <c r="P101" i="1"/>
  <c r="P102" i="1"/>
  <c r="P103" i="1"/>
  <c r="P105" i="1"/>
  <c r="P106" i="1"/>
  <c r="P109" i="1"/>
  <c r="Y398" i="1"/>
  <c r="Y406" i="1"/>
  <c r="Y407" i="1"/>
  <c r="T8" i="1"/>
  <c r="T12" i="1"/>
  <c r="T4" i="1"/>
  <c r="AE5" i="1"/>
  <c r="AE9" i="1"/>
  <c r="AE10" i="1"/>
  <c r="AE2" i="1"/>
  <c r="BD4" i="1"/>
  <c r="BD9" i="1"/>
  <c r="BG26" i="1"/>
  <c r="BG28" i="1"/>
  <c r="BG37" i="1"/>
  <c r="BG29" i="1"/>
  <c r="BG30" i="1"/>
  <c r="BG32" i="1"/>
  <c r="AD80" i="1"/>
  <c r="AD74" i="1"/>
  <c r="AD78" i="1"/>
  <c r="AD82" i="1"/>
  <c r="AD83" i="1"/>
  <c r="AC88" i="1"/>
  <c r="AC87" i="1"/>
  <c r="AC89" i="1"/>
  <c r="AC90" i="1"/>
  <c r="AC93" i="1"/>
  <c r="AC95" i="1"/>
  <c r="AC97" i="1"/>
  <c r="P128" i="1"/>
  <c r="P125" i="1"/>
  <c r="P127" i="1"/>
  <c r="P123" i="1"/>
  <c r="P133" i="1"/>
  <c r="P124" i="1"/>
  <c r="P126" i="1"/>
  <c r="P129" i="1"/>
  <c r="P131" i="1"/>
  <c r="P132" i="1"/>
  <c r="AH170" i="1"/>
  <c r="AH174" i="1"/>
  <c r="AH177" i="1"/>
  <c r="G438" i="1"/>
  <c r="H2" i="1"/>
  <c r="H9" i="1"/>
  <c r="H11" i="1"/>
  <c r="F3" i="1"/>
  <c r="AI3" i="1"/>
  <c r="AI2" i="1"/>
  <c r="AI9" i="1"/>
  <c r="AN11" i="1"/>
  <c r="AZ6" i="1"/>
  <c r="AL5" i="1"/>
  <c r="AL4" i="1"/>
  <c r="AL7" i="1"/>
  <c r="AL11" i="1"/>
  <c r="BG5" i="1"/>
  <c r="BJ6" i="1"/>
  <c r="BJ2" i="1"/>
  <c r="BJ12" i="1"/>
  <c r="BJ3" i="1"/>
  <c r="BJ13" i="1"/>
  <c r="BJ8" i="1"/>
  <c r="BK3" i="1"/>
  <c r="BK4" i="1"/>
  <c r="BK7" i="1"/>
  <c r="BK12" i="1"/>
  <c r="BM2" i="1"/>
  <c r="BM4" i="1"/>
  <c r="E449" i="1"/>
  <c r="P15" i="1"/>
  <c r="P17" i="1"/>
  <c r="P19" i="1"/>
  <c r="P22" i="1"/>
  <c r="M15" i="1"/>
  <c r="M17" i="1"/>
  <c r="O18" i="1"/>
  <c r="O15" i="1"/>
  <c r="O24" i="1"/>
  <c r="O16" i="1"/>
  <c r="O25" i="1"/>
  <c r="O20" i="1"/>
  <c r="T16" i="1"/>
  <c r="T19" i="1"/>
  <c r="T20" i="1"/>
  <c r="T14" i="1"/>
  <c r="T23" i="1"/>
  <c r="Z25" i="1"/>
  <c r="S25" i="1"/>
  <c r="BE21" i="1"/>
  <c r="AU15" i="1"/>
  <c r="AT21" i="1"/>
  <c r="AP19" i="1"/>
  <c r="BM18" i="1"/>
  <c r="BM14" i="1"/>
  <c r="BM24" i="1"/>
  <c r="BM15" i="1"/>
  <c r="BM25" i="1"/>
  <c r="BM16" i="1"/>
  <c r="BM19" i="1"/>
  <c r="H464" i="1"/>
  <c r="H458" i="1"/>
  <c r="E32" i="1"/>
  <c r="E33" i="1"/>
  <c r="AN31" i="1"/>
  <c r="AG28" i="1"/>
  <c r="AG26" i="1"/>
  <c r="AG35" i="1"/>
  <c r="AG27" i="1"/>
  <c r="AG37" i="1"/>
  <c r="AG29" i="1"/>
  <c r="AG31" i="1"/>
  <c r="Y32" i="1"/>
  <c r="Y33" i="1"/>
  <c r="AS36" i="1"/>
  <c r="BH29" i="1"/>
  <c r="AX35" i="1"/>
  <c r="AR26" i="1"/>
  <c r="AR28" i="1"/>
  <c r="AR37" i="1"/>
  <c r="AR29" i="1"/>
  <c r="AR30" i="1"/>
  <c r="AR32" i="1"/>
  <c r="BE32" i="1"/>
  <c r="BE31" i="1"/>
  <c r="BE33" i="1"/>
  <c r="BE36" i="1"/>
  <c r="I43" i="1"/>
  <c r="H497" i="1"/>
  <c r="H494" i="1"/>
  <c r="H504" i="1"/>
  <c r="H495" i="1"/>
  <c r="H496" i="1"/>
  <c r="H498" i="1"/>
  <c r="H499" i="1"/>
  <c r="H501" i="1"/>
  <c r="H502" i="1"/>
  <c r="M62" i="1"/>
  <c r="M63" i="1"/>
  <c r="M73" i="1"/>
  <c r="M64" i="1"/>
  <c r="M65" i="1"/>
  <c r="M67" i="1"/>
  <c r="M68" i="1"/>
  <c r="M69" i="1"/>
  <c r="M71" i="1"/>
  <c r="BO76" i="1"/>
  <c r="BO81" i="1"/>
  <c r="F547" i="1"/>
  <c r="F542" i="1"/>
  <c r="F552" i="1"/>
  <c r="F543" i="1"/>
  <c r="F553" i="1"/>
  <c r="F544" i="1"/>
  <c r="F545" i="1"/>
  <c r="F546" i="1"/>
  <c r="F549" i="1"/>
  <c r="F550" i="1"/>
  <c r="J114" i="1"/>
  <c r="J115" i="1"/>
  <c r="J116" i="1"/>
  <c r="E110" i="1"/>
  <c r="E111" i="1"/>
  <c r="E112" i="1"/>
  <c r="E117" i="1"/>
  <c r="E118" i="1"/>
  <c r="E119" i="1"/>
  <c r="E120" i="1"/>
  <c r="AH6" i="1"/>
  <c r="AH3" i="1"/>
  <c r="AH13" i="1"/>
  <c r="AH4" i="1"/>
  <c r="AH9" i="1"/>
  <c r="BO20" i="1"/>
  <c r="BO18" i="1"/>
  <c r="BO19" i="1"/>
  <c r="BO21" i="1"/>
  <c r="BO25" i="1"/>
  <c r="AU65" i="1"/>
  <c r="AU62" i="1"/>
  <c r="AU71" i="1"/>
  <c r="AU63" i="1"/>
  <c r="AU72" i="1"/>
  <c r="AU64" i="1"/>
  <c r="AU66" i="1"/>
  <c r="AU67" i="1"/>
  <c r="AU68" i="1"/>
  <c r="AU69" i="1"/>
  <c r="G594" i="1"/>
  <c r="G592" i="1"/>
  <c r="G601" i="1"/>
  <c r="G593" i="1"/>
  <c r="G595" i="1"/>
  <c r="G596" i="1"/>
  <c r="G590" i="1"/>
  <c r="G599" i="1"/>
  <c r="G591" i="1"/>
  <c r="G597" i="1"/>
  <c r="G598" i="1"/>
  <c r="G600" i="1"/>
  <c r="G392" i="1"/>
  <c r="G388" i="1"/>
  <c r="G390" i="1"/>
  <c r="G391" i="1"/>
  <c r="G393" i="1"/>
  <c r="G396" i="1"/>
  <c r="AA8" i="1"/>
  <c r="AA3" i="1"/>
  <c r="AA12" i="1"/>
  <c r="AA4" i="1"/>
  <c r="AA13" i="1"/>
  <c r="AA7" i="1"/>
  <c r="AP6" i="1"/>
  <c r="AP2" i="1"/>
  <c r="AP12" i="1"/>
  <c r="AP3" i="1"/>
  <c r="AP13" i="1"/>
  <c r="AP8" i="1"/>
  <c r="X18" i="1"/>
  <c r="X14" i="1"/>
  <c r="X23" i="1"/>
  <c r="X15" i="1"/>
  <c r="X24" i="1"/>
  <c r="X19" i="1"/>
  <c r="F86" i="1"/>
  <c r="F94" i="1"/>
  <c r="F87" i="1"/>
  <c r="F95" i="1"/>
  <c r="F88" i="1"/>
  <c r="F96" i="1"/>
  <c r="F89" i="1"/>
  <c r="F97" i="1"/>
  <c r="F90" i="1"/>
  <c r="F91" i="1"/>
  <c r="F92" i="1"/>
  <c r="BO92" i="1"/>
  <c r="BO86" i="1"/>
  <c r="BO97" i="1"/>
  <c r="BO88" i="1"/>
  <c r="BO89" i="1"/>
  <c r="BO90" i="1"/>
  <c r="BO91" i="1"/>
  <c r="BO93" i="1"/>
  <c r="BO94" i="1"/>
  <c r="O110" i="1"/>
  <c r="O112" i="1"/>
  <c r="O121" i="1"/>
  <c r="O113" i="1"/>
  <c r="O114" i="1"/>
  <c r="O115" i="1"/>
  <c r="O116" i="1"/>
  <c r="O117" i="1"/>
  <c r="O118" i="1"/>
  <c r="L7" i="1"/>
  <c r="L3" i="1"/>
  <c r="L6" i="1"/>
  <c r="Y13" i="1"/>
  <c r="Y5" i="1"/>
  <c r="I5" i="1"/>
  <c r="I6" i="1"/>
  <c r="I7" i="1"/>
  <c r="M8" i="1"/>
  <c r="M5" i="1"/>
  <c r="M6" i="1"/>
  <c r="AA11" i="1"/>
  <c r="AK5" i="1"/>
  <c r="AK9" i="1"/>
  <c r="AK10" i="1"/>
  <c r="AK2" i="1"/>
  <c r="AO7" i="1"/>
  <c r="AO8" i="1"/>
  <c r="AO3" i="1"/>
  <c r="AO11" i="1"/>
  <c r="AN9" i="1"/>
  <c r="AZ2" i="1"/>
  <c r="AH11" i="1"/>
  <c r="BF6" i="1"/>
  <c r="BF5" i="1"/>
  <c r="BF7" i="1"/>
  <c r="BF12" i="1"/>
  <c r="BE6" i="1"/>
  <c r="BE4" i="1"/>
  <c r="BE9" i="1"/>
  <c r="BL13" i="1"/>
  <c r="H450" i="1"/>
  <c r="H446" i="1"/>
  <c r="H455" i="1"/>
  <c r="H447" i="1"/>
  <c r="H456" i="1"/>
  <c r="H451" i="1"/>
  <c r="N19" i="1"/>
  <c r="N20" i="1"/>
  <c r="N15" i="1"/>
  <c r="N23" i="1"/>
  <c r="E17" i="1"/>
  <c r="E14" i="1"/>
  <c r="E16" i="1"/>
  <c r="E21" i="1"/>
  <c r="X25" i="1"/>
  <c r="Z24" i="1"/>
  <c r="S24" i="1"/>
  <c r="AU14" i="1"/>
  <c r="BB25" i="1"/>
  <c r="BP20" i="1"/>
  <c r="F458" i="1"/>
  <c r="F462" i="1"/>
  <c r="F463" i="1"/>
  <c r="F464" i="1"/>
  <c r="K34" i="1"/>
  <c r="P26" i="1"/>
  <c r="P31" i="1"/>
  <c r="Z26" i="1"/>
  <c r="Z33" i="1"/>
  <c r="AA36" i="1"/>
  <c r="AJ32" i="1"/>
  <c r="AJ29" i="1"/>
  <c r="AJ30" i="1"/>
  <c r="AJ31" i="1"/>
  <c r="AJ35" i="1"/>
  <c r="AX33" i="1"/>
  <c r="BC36" i="1"/>
  <c r="AY31" i="1"/>
  <c r="BF37" i="1"/>
  <c r="O56" i="1"/>
  <c r="O52" i="1"/>
  <c r="O55" i="1"/>
  <c r="O57" i="1"/>
  <c r="O60" i="1"/>
  <c r="AF62" i="1"/>
  <c r="AF70" i="1"/>
  <c r="AF63" i="1"/>
  <c r="AF71" i="1"/>
  <c r="AF64" i="1"/>
  <c r="AF72" i="1"/>
  <c r="AF65" i="1"/>
  <c r="AF73" i="1"/>
  <c r="AF66" i="1"/>
  <c r="AF67" i="1"/>
  <c r="AF68" i="1"/>
  <c r="H98" i="1"/>
  <c r="H106" i="1"/>
  <c r="H99" i="1"/>
  <c r="H107" i="1"/>
  <c r="H100" i="1"/>
  <c r="H108" i="1"/>
  <c r="H101" i="1"/>
  <c r="H109" i="1"/>
  <c r="H102" i="1"/>
  <c r="H103" i="1"/>
  <c r="H104" i="1"/>
  <c r="G437" i="1"/>
  <c r="G434" i="1"/>
  <c r="G443" i="1"/>
  <c r="G435" i="1"/>
  <c r="G444" i="1"/>
  <c r="AA10" i="1"/>
  <c r="BG2" i="1"/>
  <c r="BG8" i="1"/>
  <c r="BG9" i="1"/>
  <c r="BG4" i="1"/>
  <c r="BG13" i="1"/>
  <c r="E448" i="1"/>
  <c r="E451" i="1"/>
  <c r="E452" i="1"/>
  <c r="E446" i="1"/>
  <c r="E455" i="1"/>
  <c r="X22" i="1"/>
  <c r="Z21" i="1"/>
  <c r="AP17" i="1"/>
  <c r="AP22" i="1"/>
  <c r="AP24" i="1"/>
  <c r="AP14" i="1"/>
  <c r="AN32" i="1"/>
  <c r="AN33" i="1"/>
  <c r="AS26" i="1"/>
  <c r="AS34" i="1"/>
  <c r="BH32" i="1"/>
  <c r="BH31" i="1"/>
  <c r="BH33" i="1"/>
  <c r="BH35" i="1"/>
  <c r="BH27" i="1"/>
  <c r="BH37" i="1"/>
  <c r="BN26" i="1"/>
  <c r="BN27" i="1"/>
  <c r="BF35" i="1"/>
  <c r="I40" i="1"/>
  <c r="I44" i="1"/>
  <c r="I45" i="1"/>
  <c r="I46" i="1"/>
  <c r="I38" i="1"/>
  <c r="I39" i="1"/>
  <c r="H65" i="1"/>
  <c r="H62" i="1"/>
  <c r="H71" i="1"/>
  <c r="H63" i="1"/>
  <c r="H72" i="1"/>
  <c r="H64" i="1"/>
  <c r="H66" i="1"/>
  <c r="H67" i="1"/>
  <c r="H68" i="1"/>
  <c r="H69" i="1"/>
  <c r="BM68" i="1"/>
  <c r="BM62" i="1"/>
  <c r="BM64" i="1"/>
  <c r="BM65" i="1"/>
  <c r="BM66" i="1"/>
  <c r="BM69" i="1"/>
  <c r="BM70" i="1"/>
  <c r="BM72" i="1"/>
  <c r="AG77" i="1"/>
  <c r="AG74" i="1"/>
  <c r="AG83" i="1"/>
  <c r="AG75" i="1"/>
  <c r="AG84" i="1"/>
  <c r="AG76" i="1"/>
  <c r="AG78" i="1"/>
  <c r="AG79" i="1"/>
  <c r="AG80" i="1"/>
  <c r="AG81" i="1"/>
  <c r="BG19" i="1"/>
  <c r="BG21" i="1"/>
  <c r="BG24" i="1"/>
  <c r="U31" i="1"/>
  <c r="U32" i="1"/>
  <c r="U33" i="1"/>
  <c r="U34" i="1"/>
  <c r="U26" i="1"/>
  <c r="U37" i="1"/>
  <c r="BJ79" i="1"/>
  <c r="BJ74" i="1"/>
  <c r="AR4" i="1"/>
  <c r="AR12" i="1"/>
  <c r="F4" i="1"/>
  <c r="F5" i="1"/>
  <c r="F6" i="1"/>
  <c r="F436" i="1"/>
  <c r="F442" i="1"/>
  <c r="I10" i="1"/>
  <c r="H12" i="1"/>
  <c r="N6" i="1"/>
  <c r="N5" i="1"/>
  <c r="N10" i="1"/>
  <c r="M10" i="1"/>
  <c r="G10" i="1"/>
  <c r="AA9" i="1"/>
  <c r="AN6" i="1"/>
  <c r="BB4" i="1"/>
  <c r="BB6" i="1"/>
  <c r="BB9" i="1"/>
  <c r="AH8" i="1"/>
  <c r="AV3" i="1"/>
  <c r="AV5" i="1"/>
  <c r="AV7" i="1"/>
  <c r="AV10" i="1"/>
  <c r="AF9" i="1"/>
  <c r="BJ11" i="1"/>
  <c r="BL8" i="1"/>
  <c r="E457" i="1"/>
  <c r="H457" i="1"/>
  <c r="P24" i="1"/>
  <c r="N22" i="1"/>
  <c r="O22" i="1"/>
  <c r="T22" i="1"/>
  <c r="X21" i="1"/>
  <c r="Z20" i="1"/>
  <c r="S20" i="1"/>
  <c r="V21" i="1"/>
  <c r="BE19" i="1"/>
  <c r="BE24" i="1"/>
  <c r="BE16" i="1"/>
  <c r="BH16" i="1"/>
  <c r="BH24" i="1"/>
  <c r="BH17" i="1"/>
  <c r="BH25" i="1"/>
  <c r="BH18" i="1"/>
  <c r="BH20" i="1"/>
  <c r="BJ15" i="1"/>
  <c r="BJ14" i="1"/>
  <c r="BJ25" i="1"/>
  <c r="BJ16" i="1"/>
  <c r="BJ17" i="1"/>
  <c r="BJ20" i="1"/>
  <c r="AI17" i="1"/>
  <c r="AI22" i="1"/>
  <c r="AI24" i="1"/>
  <c r="AI14" i="1"/>
  <c r="AG22" i="1"/>
  <c r="BA15" i="1"/>
  <c r="BA14" i="1"/>
  <c r="BB17" i="1"/>
  <c r="BO24" i="1"/>
  <c r="K32" i="1"/>
  <c r="J33" i="1"/>
  <c r="N30" i="1"/>
  <c r="U30" i="1"/>
  <c r="AA33" i="1"/>
  <c r="BG36" i="1"/>
  <c r="AZ31" i="1"/>
  <c r="AX28" i="1"/>
  <c r="AR36" i="1"/>
  <c r="G45" i="1"/>
  <c r="AR62" i="1"/>
  <c r="AR70" i="1"/>
  <c r="AR63" i="1"/>
  <c r="AR71" i="1"/>
  <c r="AR64" i="1"/>
  <c r="AR72" i="1"/>
  <c r="AR65" i="1"/>
  <c r="AR73" i="1"/>
  <c r="AR66" i="1"/>
  <c r="AR67" i="1"/>
  <c r="AR68" i="1"/>
  <c r="O149" i="1"/>
  <c r="O157" i="1"/>
  <c r="O150" i="1"/>
  <c r="O151" i="1"/>
  <c r="O152" i="1"/>
  <c r="O147" i="1"/>
  <c r="O155" i="1"/>
  <c r="O146" i="1"/>
  <c r="O148" i="1"/>
  <c r="O153" i="1"/>
  <c r="O154" i="1"/>
  <c r="O156" i="1"/>
  <c r="G463" i="1"/>
  <c r="G460" i="1"/>
  <c r="G461" i="1"/>
  <c r="G462" i="1"/>
  <c r="G467" i="1"/>
  <c r="BF26" i="1"/>
  <c r="BF31" i="1"/>
  <c r="BF32" i="1"/>
  <c r="BF33" i="1"/>
  <c r="BF27" i="1"/>
  <c r="BF36" i="1"/>
  <c r="M42" i="1"/>
  <c r="M38" i="1"/>
  <c r="M47" i="1"/>
  <c r="M39" i="1"/>
  <c r="M48" i="1"/>
  <c r="M40" i="1"/>
  <c r="M49" i="1"/>
  <c r="M43" i="1"/>
  <c r="M44" i="1"/>
  <c r="S3" i="1"/>
  <c r="S2" i="1"/>
  <c r="S7" i="1"/>
  <c r="AB3" i="1"/>
  <c r="AB6" i="1"/>
  <c r="AB12" i="1"/>
  <c r="AM7" i="1"/>
  <c r="AO10" i="1"/>
  <c r="AP10" i="1"/>
  <c r="AE11" i="1"/>
  <c r="AL12" i="1"/>
  <c r="F445" i="1"/>
  <c r="G442" i="1"/>
  <c r="E441" i="1"/>
  <c r="I9" i="1"/>
  <c r="H8" i="1"/>
  <c r="F13" i="1"/>
  <c r="M9" i="1"/>
  <c r="Y10" i="1"/>
  <c r="AA6" i="1"/>
  <c r="T9" i="1"/>
  <c r="V10" i="1"/>
  <c r="AK12" i="1"/>
  <c r="AO9" i="1"/>
  <c r="AP9" i="1"/>
  <c r="AE7" i="1"/>
  <c r="BA11" i="1"/>
  <c r="AL10" i="1"/>
  <c r="AH5" i="1"/>
  <c r="BF13" i="1"/>
  <c r="BG12" i="1"/>
  <c r="BJ10" i="1"/>
  <c r="BN8" i="1"/>
  <c r="BN5" i="1"/>
  <c r="BN6" i="1"/>
  <c r="BN10" i="1"/>
  <c r="BP4" i="1"/>
  <c r="BP9" i="1"/>
  <c r="BP11" i="1"/>
  <c r="E456" i="1"/>
  <c r="H454" i="1"/>
  <c r="P21" i="1"/>
  <c r="N21" i="1"/>
  <c r="O21" i="1"/>
  <c r="L20" i="1"/>
  <c r="L17" i="1"/>
  <c r="L19" i="1"/>
  <c r="T21" i="1"/>
  <c r="X20" i="1"/>
  <c r="Z16" i="1"/>
  <c r="BG18" i="1"/>
  <c r="AG20" i="1"/>
  <c r="BM23" i="1"/>
  <c r="BO17" i="1"/>
  <c r="G465" i="1"/>
  <c r="AG34" i="1"/>
  <c r="AF30" i="1"/>
  <c r="AF29" i="1"/>
  <c r="AF33" i="1"/>
  <c r="AF35" i="1"/>
  <c r="AF37" i="1"/>
  <c r="U29" i="1"/>
  <c r="BG34" i="1"/>
  <c r="BC26" i="1"/>
  <c r="BC28" i="1"/>
  <c r="BC29" i="1"/>
  <c r="BC30" i="1"/>
  <c r="BC32" i="1"/>
  <c r="AR35" i="1"/>
  <c r="AY26" i="1"/>
  <c r="AY32" i="1"/>
  <c r="AY33" i="1"/>
  <c r="AY36" i="1"/>
  <c r="AY28" i="1"/>
  <c r="BF29" i="1"/>
  <c r="BO34" i="1"/>
  <c r="M45" i="1"/>
  <c r="E485" i="1"/>
  <c r="E487" i="1"/>
  <c r="E488" i="1"/>
  <c r="E489" i="1"/>
  <c r="E482" i="1"/>
  <c r="E491" i="1"/>
  <c r="E483" i="1"/>
  <c r="E492" i="1"/>
  <c r="E484" i="1"/>
  <c r="P110" i="1"/>
  <c r="P113" i="1"/>
  <c r="P114" i="1"/>
  <c r="P115" i="1"/>
  <c r="P116" i="1"/>
  <c r="P117" i="1"/>
  <c r="P121" i="1"/>
  <c r="AY159" i="1"/>
  <c r="AY167" i="1"/>
  <c r="AY163" i="1"/>
  <c r="AY165" i="1"/>
  <c r="BG74" i="1"/>
  <c r="BG75" i="1"/>
  <c r="BG81" i="1"/>
  <c r="BG82" i="1"/>
  <c r="BG85" i="1"/>
  <c r="BE198" i="1"/>
  <c r="BE197" i="1"/>
  <c r="BE195" i="1"/>
  <c r="BE201" i="1"/>
  <c r="BE203" i="1"/>
  <c r="BE205" i="1"/>
  <c r="AT280" i="1"/>
  <c r="AT288" i="1"/>
  <c r="AT281" i="1"/>
  <c r="AT289" i="1"/>
  <c r="AT282" i="1"/>
  <c r="AT283" i="1"/>
  <c r="AT284" i="1"/>
  <c r="AT278" i="1"/>
  <c r="AT286" i="1"/>
  <c r="AT279" i="1"/>
  <c r="AT285" i="1"/>
  <c r="AT287" i="1"/>
  <c r="AK363" i="1"/>
  <c r="AK362" i="1"/>
  <c r="AK365" i="1"/>
  <c r="AK367" i="1"/>
  <c r="AK368" i="1"/>
  <c r="AK369" i="1"/>
  <c r="AK370" i="1"/>
  <c r="AK373" i="1"/>
  <c r="BH2" i="1"/>
  <c r="BH9" i="1"/>
  <c r="AP11" i="1"/>
  <c r="AE12" i="1"/>
  <c r="AZ8" i="1"/>
  <c r="AZ4" i="1"/>
  <c r="AZ5" i="1"/>
  <c r="AZ9" i="1"/>
  <c r="AH10" i="1"/>
  <c r="AU16" i="1"/>
  <c r="AU24" i="1"/>
  <c r="AU17" i="1"/>
  <c r="AU25" i="1"/>
  <c r="AU18" i="1"/>
  <c r="AU20" i="1"/>
  <c r="AT15" i="1"/>
  <c r="AT14" i="1"/>
  <c r="AT25" i="1"/>
  <c r="AT16" i="1"/>
  <c r="AT17" i="1"/>
  <c r="AT20" i="1"/>
  <c r="G469" i="1"/>
  <c r="U36" i="1"/>
  <c r="G441" i="1"/>
  <c r="E438" i="1"/>
  <c r="F11" i="1"/>
  <c r="G2" i="1"/>
  <c r="G4" i="1"/>
  <c r="G7" i="1"/>
  <c r="AA5" i="1"/>
  <c r="T7" i="1"/>
  <c r="V8" i="1"/>
  <c r="AM8" i="1"/>
  <c r="AM9" i="1"/>
  <c r="AP5" i="1"/>
  <c r="AE4" i="1"/>
  <c r="BA6" i="1"/>
  <c r="AN2" i="1"/>
  <c r="AN3" i="1"/>
  <c r="AN12" i="1"/>
  <c r="AN4" i="1"/>
  <c r="AN13" i="1"/>
  <c r="AN7" i="1"/>
  <c r="AZ12" i="1"/>
  <c r="AH2" i="1"/>
  <c r="AF3" i="1"/>
  <c r="AF4" i="1"/>
  <c r="AF7" i="1"/>
  <c r="AF12" i="1"/>
  <c r="BG11" i="1"/>
  <c r="BL3" i="1"/>
  <c r="BL2" i="1"/>
  <c r="BL5" i="1"/>
  <c r="BL9" i="1"/>
  <c r="E454" i="1"/>
  <c r="X17" i="1"/>
  <c r="Z14" i="1"/>
  <c r="S15" i="1"/>
  <c r="S16" i="1"/>
  <c r="S17" i="1"/>
  <c r="S19" i="1"/>
  <c r="S21" i="1"/>
  <c r="V17" i="1"/>
  <c r="V24" i="1"/>
  <c r="V14" i="1"/>
  <c r="AU22" i="1"/>
  <c r="BG16" i="1"/>
  <c r="AG17" i="1"/>
  <c r="BB18" i="1"/>
  <c r="BB21" i="1"/>
  <c r="BB23" i="1"/>
  <c r="BB24" i="1"/>
  <c r="BB15" i="1"/>
  <c r="BO16" i="1"/>
  <c r="G459" i="1"/>
  <c r="K27" i="1"/>
  <c r="K26" i="1"/>
  <c r="K35" i="1"/>
  <c r="K28" i="1"/>
  <c r="K36" i="1"/>
  <c r="K29" i="1"/>
  <c r="K37" i="1"/>
  <c r="K31" i="1"/>
  <c r="N32" i="1"/>
  <c r="N33" i="1"/>
  <c r="N36" i="1"/>
  <c r="N37" i="1"/>
  <c r="N28" i="1"/>
  <c r="U28" i="1"/>
  <c r="AA27" i="1"/>
  <c r="AA26" i="1"/>
  <c r="AA28" i="1"/>
  <c r="AA30" i="1"/>
  <c r="AA32" i="1"/>
  <c r="X26" i="1"/>
  <c r="X33" i="1"/>
  <c r="AM28" i="1"/>
  <c r="AM36" i="1"/>
  <c r="AM37" i="1"/>
  <c r="BG33" i="1"/>
  <c r="AZ30" i="1"/>
  <c r="AZ32" i="1"/>
  <c r="AZ33" i="1"/>
  <c r="AZ34" i="1"/>
  <c r="AX30" i="1"/>
  <c r="AX31" i="1"/>
  <c r="AX32" i="1"/>
  <c r="AX26" i="1"/>
  <c r="AX34" i="1"/>
  <c r="BF28" i="1"/>
  <c r="BO33" i="1"/>
  <c r="M41" i="1"/>
  <c r="G41" i="1"/>
  <c r="G46" i="1"/>
  <c r="G38" i="1"/>
  <c r="G42" i="1"/>
  <c r="V65" i="1"/>
  <c r="V62" i="1"/>
  <c r="V71" i="1"/>
  <c r="V63" i="1"/>
  <c r="V72" i="1"/>
  <c r="V64" i="1"/>
  <c r="V66" i="1"/>
  <c r="V67" i="1"/>
  <c r="V68" i="1"/>
  <c r="V69" i="1"/>
  <c r="AU70" i="1"/>
  <c r="AI76" i="1"/>
  <c r="AI74" i="1"/>
  <c r="AI78" i="1"/>
  <c r="AI81" i="1"/>
  <c r="AI82" i="1"/>
  <c r="R76" i="1"/>
  <c r="R74" i="1"/>
  <c r="R78" i="1"/>
  <c r="R81" i="1"/>
  <c r="R82" i="1"/>
  <c r="BN77" i="1"/>
  <c r="BN74" i="1"/>
  <c r="BN76" i="1"/>
  <c r="BN78" i="1"/>
  <c r="BN79" i="1"/>
  <c r="BN80" i="1"/>
  <c r="BN81" i="1"/>
  <c r="BN82" i="1"/>
  <c r="BB74" i="1"/>
  <c r="BB82" i="1"/>
  <c r="BB75" i="1"/>
  <c r="BB83" i="1"/>
  <c r="BB76" i="1"/>
  <c r="BB84" i="1"/>
  <c r="BB77" i="1"/>
  <c r="BB85" i="1"/>
  <c r="BB78" i="1"/>
  <c r="BB79" i="1"/>
  <c r="BB80" i="1"/>
  <c r="I87" i="1"/>
  <c r="I86" i="1"/>
  <c r="I96" i="1"/>
  <c r="I88" i="1"/>
  <c r="I97" i="1"/>
  <c r="I89" i="1"/>
  <c r="I90" i="1"/>
  <c r="I91" i="1"/>
  <c r="I92" i="1"/>
  <c r="I93" i="1"/>
  <c r="P86" i="1"/>
  <c r="P88" i="1"/>
  <c r="P93" i="1"/>
  <c r="P96" i="1"/>
  <c r="AB86" i="1"/>
  <c r="AB94" i="1"/>
  <c r="AB87" i="1"/>
  <c r="AB95" i="1"/>
  <c r="AB88" i="1"/>
  <c r="AB96" i="1"/>
  <c r="AB89" i="1"/>
  <c r="AB97" i="1"/>
  <c r="AB90" i="1"/>
  <c r="AB91" i="1"/>
  <c r="AB92" i="1"/>
  <c r="I99" i="1"/>
  <c r="I98" i="1"/>
  <c r="I104" i="1"/>
  <c r="I105" i="1"/>
  <c r="I106" i="1"/>
  <c r="AR158" i="1"/>
  <c r="AR166" i="1"/>
  <c r="AR163" i="1"/>
  <c r="AR165" i="1"/>
  <c r="G489" i="1"/>
  <c r="H486" i="1"/>
  <c r="M53" i="1"/>
  <c r="AB65" i="1"/>
  <c r="AI64" i="1"/>
  <c r="AS72" i="1"/>
  <c r="AS64" i="1"/>
  <c r="AH65" i="1"/>
  <c r="BP64" i="1"/>
  <c r="F79" i="1"/>
  <c r="J77" i="1"/>
  <c r="N76" i="1"/>
  <c r="AB80" i="1"/>
  <c r="AZ84" i="1"/>
  <c r="AZ76" i="1"/>
  <c r="BH79" i="1"/>
  <c r="AU76" i="1"/>
  <c r="BC79" i="1"/>
  <c r="K96" i="1"/>
  <c r="G96" i="1"/>
  <c r="G88" i="1"/>
  <c r="N89" i="1"/>
  <c r="Z90" i="1"/>
  <c r="AJ97" i="1"/>
  <c r="AJ88" i="1"/>
  <c r="Y89" i="1"/>
  <c r="X88" i="1"/>
  <c r="BH93" i="1"/>
  <c r="BC90" i="1"/>
  <c r="I122" i="1"/>
  <c r="I126" i="1"/>
  <c r="G140" i="1"/>
  <c r="G137" i="1"/>
  <c r="G138" i="1"/>
  <c r="G139" i="1"/>
  <c r="G141" i="1"/>
  <c r="G135" i="1"/>
  <c r="G145" i="1"/>
  <c r="BH163" i="1"/>
  <c r="BH159" i="1"/>
  <c r="BH169" i="1"/>
  <c r="BH160" i="1"/>
  <c r="BH161" i="1"/>
  <c r="BH162" i="1"/>
  <c r="BH164" i="1"/>
  <c r="BH167" i="1"/>
  <c r="T159" i="1"/>
  <c r="T162" i="1"/>
  <c r="T163" i="1"/>
  <c r="T164" i="1"/>
  <c r="T165" i="1"/>
  <c r="T166" i="1"/>
  <c r="T158" i="1"/>
  <c r="AS160" i="1"/>
  <c r="AS161" i="1"/>
  <c r="AS162" i="1"/>
  <c r="AS163" i="1"/>
  <c r="AS164" i="1"/>
  <c r="AS165" i="1"/>
  <c r="AS158" i="1"/>
  <c r="AS167" i="1"/>
  <c r="AP868" i="1"/>
  <c r="AP866" i="1"/>
  <c r="AP877" i="1"/>
  <c r="AP867" i="1"/>
  <c r="AP869" i="1"/>
  <c r="AP871" i="1"/>
  <c r="AP872" i="1"/>
  <c r="AP873" i="1"/>
  <c r="AP874" i="1"/>
  <c r="AU194" i="1"/>
  <c r="AU201" i="1"/>
  <c r="AD282" i="1"/>
  <c r="AD278" i="1"/>
  <c r="AD289" i="1"/>
  <c r="AD280" i="1"/>
  <c r="AD281" i="1"/>
  <c r="AD283" i="1"/>
  <c r="AD284" i="1"/>
  <c r="AD286" i="1"/>
  <c r="AD285" i="1"/>
  <c r="AD288" i="1"/>
  <c r="AP31" i="1"/>
  <c r="BJ36" i="1"/>
  <c r="E477" i="1"/>
  <c r="F477" i="1"/>
  <c r="G477" i="1"/>
  <c r="H470" i="1"/>
  <c r="E40" i="1"/>
  <c r="L38" i="1"/>
  <c r="F46" i="1"/>
  <c r="N40" i="1"/>
  <c r="F487" i="1"/>
  <c r="G485" i="1"/>
  <c r="H485" i="1"/>
  <c r="F52" i="1"/>
  <c r="K58" i="1"/>
  <c r="K50" i="1"/>
  <c r="L55" i="1"/>
  <c r="I53" i="1"/>
  <c r="M52" i="1"/>
  <c r="N50" i="1"/>
  <c r="E501" i="1"/>
  <c r="G498" i="1"/>
  <c r="P70" i="1"/>
  <c r="J72" i="1"/>
  <c r="J63" i="1"/>
  <c r="O73" i="1"/>
  <c r="E73" i="1"/>
  <c r="U69" i="1"/>
  <c r="W63" i="1"/>
  <c r="AB64" i="1"/>
  <c r="Y69" i="1"/>
  <c r="R66" i="1"/>
  <c r="AI72" i="1"/>
  <c r="AI63" i="1"/>
  <c r="AM68" i="1"/>
  <c r="AS71" i="1"/>
  <c r="AS63" i="1"/>
  <c r="BA73" i="1"/>
  <c r="AL69" i="1"/>
  <c r="AH64" i="1"/>
  <c r="AW69" i="1"/>
  <c r="BD69" i="1"/>
  <c r="AJ72" i="1"/>
  <c r="AP70" i="1"/>
  <c r="BO70" i="1"/>
  <c r="BH68" i="1"/>
  <c r="BK70" i="1"/>
  <c r="BP72" i="1"/>
  <c r="BP63" i="1"/>
  <c r="F75" i="1"/>
  <c r="J75" i="1"/>
  <c r="N84" i="1"/>
  <c r="N75" i="1"/>
  <c r="U74" i="1"/>
  <c r="T78" i="1"/>
  <c r="AH81" i="1"/>
  <c r="V81" i="1"/>
  <c r="AN85" i="1"/>
  <c r="AB75" i="1"/>
  <c r="AL74" i="1"/>
  <c r="AO85" i="1"/>
  <c r="AO74" i="1"/>
  <c r="BI83" i="1"/>
  <c r="BI74" i="1"/>
  <c r="AZ83" i="1"/>
  <c r="AZ75" i="1"/>
  <c r="BH77" i="1"/>
  <c r="AU84" i="1"/>
  <c r="AU75" i="1"/>
  <c r="BC77" i="1"/>
  <c r="BF78" i="1"/>
  <c r="AR82" i="1"/>
  <c r="K93" i="1"/>
  <c r="G95" i="1"/>
  <c r="G87" i="1"/>
  <c r="N97" i="1"/>
  <c r="N88" i="1"/>
  <c r="Z88" i="1"/>
  <c r="AJ96" i="1"/>
  <c r="AJ87" i="1"/>
  <c r="V94" i="1"/>
  <c r="Y97" i="1"/>
  <c r="Y88" i="1"/>
  <c r="X87" i="1"/>
  <c r="AH94" i="1"/>
  <c r="AP95" i="1"/>
  <c r="AU93" i="1"/>
  <c r="BH92" i="1"/>
  <c r="BC89" i="1"/>
  <c r="AY88" i="1"/>
  <c r="BA97" i="1"/>
  <c r="BG94" i="1"/>
  <c r="E537" i="1"/>
  <c r="G99" i="1"/>
  <c r="N107" i="1"/>
  <c r="N98" i="1"/>
  <c r="K100" i="1"/>
  <c r="O106" i="1"/>
  <c r="O98" i="1"/>
  <c r="H117" i="1"/>
  <c r="H565" i="1"/>
  <c r="H554" i="1"/>
  <c r="G563" i="1"/>
  <c r="H122" i="1"/>
  <c r="J126" i="1"/>
  <c r="J125" i="1"/>
  <c r="O129" i="1"/>
  <c r="M126" i="1"/>
  <c r="M128" i="1"/>
  <c r="I134" i="1"/>
  <c r="H588" i="1"/>
  <c r="BB160" i="1"/>
  <c r="AG161" i="1"/>
  <c r="AG162" i="1"/>
  <c r="AG167" i="1"/>
  <c r="AG168" i="1"/>
  <c r="AG169" i="1"/>
  <c r="AG159" i="1"/>
  <c r="AV160" i="1"/>
  <c r="AV161" i="1"/>
  <c r="AV162" i="1"/>
  <c r="AV163" i="1"/>
  <c r="AV164" i="1"/>
  <c r="AV165" i="1"/>
  <c r="AV158" i="1"/>
  <c r="AV167" i="1"/>
  <c r="T867" i="1"/>
  <c r="T869" i="1"/>
  <c r="T870" i="1"/>
  <c r="T871" i="1"/>
  <c r="T872" i="1"/>
  <c r="T873" i="1"/>
  <c r="T866" i="1"/>
  <c r="T876" i="1"/>
  <c r="M182" i="1"/>
  <c r="M188" i="1"/>
  <c r="M189" i="1"/>
  <c r="BF194" i="1"/>
  <c r="BF196" i="1"/>
  <c r="BF198" i="1"/>
  <c r="BF200" i="1"/>
  <c r="BF201" i="1"/>
  <c r="BF204" i="1"/>
  <c r="AE206" i="1"/>
  <c r="AE207" i="1"/>
  <c r="AE213" i="1"/>
  <c r="AP207" i="1"/>
  <c r="AP210" i="1"/>
  <c r="AP211" i="1"/>
  <c r="AP212" i="1"/>
  <c r="AP213" i="1"/>
  <c r="AP214" i="1"/>
  <c r="AP206" i="1"/>
  <c r="AP208" i="1"/>
  <c r="AP216" i="1"/>
  <c r="BM246" i="1"/>
  <c r="BM244" i="1"/>
  <c r="BM245" i="1"/>
  <c r="BM249" i="1"/>
  <c r="BM252" i="1"/>
  <c r="BM253" i="1"/>
  <c r="X4" i="1"/>
  <c r="Z11" i="1"/>
  <c r="AJ4" i="1"/>
  <c r="AD5" i="1"/>
  <c r="BI9" i="1"/>
  <c r="H25" i="1"/>
  <c r="K18" i="1"/>
  <c r="U24" i="1"/>
  <c r="AB18" i="1"/>
  <c r="Q18" i="1"/>
  <c r="W21" i="1"/>
  <c r="BK19" i="1"/>
  <c r="BL19" i="1"/>
  <c r="AM17" i="1"/>
  <c r="BN18" i="1"/>
  <c r="G31" i="1"/>
  <c r="AC35" i="1"/>
  <c r="AC27" i="1"/>
  <c r="V28" i="1"/>
  <c r="AK28" i="1"/>
  <c r="AL34" i="1"/>
  <c r="BM33" i="1"/>
  <c r="AP30" i="1"/>
  <c r="BJ33" i="1"/>
  <c r="E476" i="1"/>
  <c r="F476" i="1"/>
  <c r="G473" i="1"/>
  <c r="E39" i="1"/>
  <c r="F45" i="1"/>
  <c r="N39" i="1"/>
  <c r="P47" i="1"/>
  <c r="G482" i="1"/>
  <c r="H482" i="1"/>
  <c r="F51" i="1"/>
  <c r="L53" i="1"/>
  <c r="M50" i="1"/>
  <c r="E57" i="1"/>
  <c r="E499" i="1"/>
  <c r="G497" i="1"/>
  <c r="P69" i="1"/>
  <c r="J71" i="1"/>
  <c r="J62" i="1"/>
  <c r="O72" i="1"/>
  <c r="E69" i="1"/>
  <c r="F72" i="1"/>
  <c r="AA69" i="1"/>
  <c r="AB73" i="1"/>
  <c r="AB63" i="1"/>
  <c r="Y67" i="1"/>
  <c r="R65" i="1"/>
  <c r="AI71" i="1"/>
  <c r="AI62" i="1"/>
  <c r="AM64" i="1"/>
  <c r="AS70" i="1"/>
  <c r="AS62" i="1"/>
  <c r="BA72" i="1"/>
  <c r="AC69" i="1"/>
  <c r="AY71" i="1"/>
  <c r="AT72" i="1"/>
  <c r="AL67" i="1"/>
  <c r="BB65" i="1"/>
  <c r="AD70" i="1"/>
  <c r="AH73" i="1"/>
  <c r="AH63" i="1"/>
  <c r="AW67" i="1"/>
  <c r="AZ69" i="1"/>
  <c r="BD68" i="1"/>
  <c r="AJ71" i="1"/>
  <c r="AP69" i="1"/>
  <c r="BN69" i="1"/>
  <c r="BO69" i="1"/>
  <c r="BL69" i="1"/>
  <c r="BG72" i="1"/>
  <c r="BH66" i="1"/>
  <c r="BK69" i="1"/>
  <c r="BP71" i="1"/>
  <c r="BP62" i="1"/>
  <c r="BF69" i="1"/>
  <c r="G513" i="1"/>
  <c r="E513" i="1"/>
  <c r="K80" i="1"/>
  <c r="F74" i="1"/>
  <c r="J85" i="1"/>
  <c r="J74" i="1"/>
  <c r="L83" i="1"/>
  <c r="N83" i="1"/>
  <c r="N74" i="1"/>
  <c r="V80" i="1"/>
  <c r="AB74" i="1"/>
  <c r="Q82" i="1"/>
  <c r="AF85" i="1"/>
  <c r="AZ82" i="1"/>
  <c r="AZ74" i="1"/>
  <c r="BH75" i="1"/>
  <c r="BL77" i="1"/>
  <c r="AP85" i="1"/>
  <c r="AU83" i="1"/>
  <c r="AU74" i="1"/>
  <c r="BC75" i="1"/>
  <c r="AR81" i="1"/>
  <c r="AT75" i="1"/>
  <c r="AY79" i="1"/>
  <c r="BP78" i="1"/>
  <c r="F529" i="1"/>
  <c r="H91" i="1"/>
  <c r="K88" i="1"/>
  <c r="O89" i="1"/>
  <c r="M90" i="1"/>
  <c r="E92" i="1"/>
  <c r="G94" i="1"/>
  <c r="G86" i="1"/>
  <c r="N96" i="1"/>
  <c r="N86" i="1"/>
  <c r="R97" i="1"/>
  <c r="Z86" i="1"/>
  <c r="AJ95" i="1"/>
  <c r="AJ86" i="1"/>
  <c r="AL97" i="1"/>
  <c r="AL89" i="1"/>
  <c r="V93" i="1"/>
  <c r="AA96" i="1"/>
  <c r="AN90" i="1"/>
  <c r="AR91" i="1"/>
  <c r="AS89" i="1"/>
  <c r="Y96" i="1"/>
  <c r="Y87" i="1"/>
  <c r="X86" i="1"/>
  <c r="AH93" i="1"/>
  <c r="AI94" i="1"/>
  <c r="AO90" i="1"/>
  <c r="T88" i="1"/>
  <c r="AT93" i="1"/>
  <c r="AP94" i="1"/>
  <c r="AU91" i="1"/>
  <c r="AV90" i="1"/>
  <c r="BH86" i="1"/>
  <c r="BN96" i="1"/>
  <c r="BC88" i="1"/>
  <c r="BL90" i="1"/>
  <c r="AY97" i="1"/>
  <c r="AY87" i="1"/>
  <c r="BM96" i="1"/>
  <c r="BA96" i="1"/>
  <c r="E536" i="1"/>
  <c r="H541" i="1"/>
  <c r="H110" i="1"/>
  <c r="E565" i="1"/>
  <c r="G561" i="1"/>
  <c r="E163" i="1"/>
  <c r="E161" i="1"/>
  <c r="E162" i="1"/>
  <c r="E164" i="1"/>
  <c r="E165" i="1"/>
  <c r="E159" i="1"/>
  <c r="E169" i="1"/>
  <c r="L163" i="1"/>
  <c r="L162" i="1"/>
  <c r="L164" i="1"/>
  <c r="L165" i="1"/>
  <c r="L167" i="1"/>
  <c r="L160" i="1"/>
  <c r="BM163" i="1"/>
  <c r="BM162" i="1"/>
  <c r="BM164" i="1"/>
  <c r="BM165" i="1"/>
  <c r="BM167" i="1"/>
  <c r="BM160" i="1"/>
  <c r="AA873" i="1"/>
  <c r="AA875" i="1"/>
  <c r="AA867" i="1"/>
  <c r="BC866" i="1"/>
  <c r="BC874" i="1"/>
  <c r="BC867" i="1"/>
  <c r="BC875" i="1"/>
  <c r="BC868" i="1"/>
  <c r="BC876" i="1"/>
  <c r="BC869" i="1"/>
  <c r="BC877" i="1"/>
  <c r="BC870" i="1"/>
  <c r="BC871" i="1"/>
  <c r="BC872" i="1"/>
  <c r="S173" i="1"/>
  <c r="S170" i="1"/>
  <c r="S180" i="1"/>
  <c r="S171" i="1"/>
  <c r="S172" i="1"/>
  <c r="S175" i="1"/>
  <c r="S176" i="1"/>
  <c r="S177" i="1"/>
  <c r="S178" i="1"/>
  <c r="BP170" i="1"/>
  <c r="BP174" i="1"/>
  <c r="BP177" i="1"/>
  <c r="BP178" i="1"/>
  <c r="AD194" i="1"/>
  <c r="AD201" i="1"/>
  <c r="T200" i="1"/>
  <c r="T197" i="1"/>
  <c r="T194" i="1"/>
  <c r="T196" i="1"/>
  <c r="T198" i="1"/>
  <c r="T199" i="1"/>
  <c r="T201" i="1"/>
  <c r="T202" i="1"/>
  <c r="T204" i="1"/>
  <c r="O69" i="1"/>
  <c r="BL88" i="1"/>
  <c r="BM93" i="1"/>
  <c r="BA95" i="1"/>
  <c r="BG92" i="1"/>
  <c r="E535" i="1"/>
  <c r="H540" i="1"/>
  <c r="G108" i="1"/>
  <c r="N105" i="1"/>
  <c r="O104" i="1"/>
  <c r="F118" i="1"/>
  <c r="E561" i="1"/>
  <c r="H563" i="1"/>
  <c r="F561" i="1"/>
  <c r="G560" i="1"/>
  <c r="I133" i="1"/>
  <c r="H584" i="1"/>
  <c r="H580" i="1"/>
  <c r="H581" i="1"/>
  <c r="H582" i="1"/>
  <c r="H583" i="1"/>
  <c r="H589" i="1"/>
  <c r="H146" i="1"/>
  <c r="H152" i="1"/>
  <c r="BB162" i="1"/>
  <c r="BB161" i="1"/>
  <c r="BB163" i="1"/>
  <c r="BB164" i="1"/>
  <c r="BB165" i="1"/>
  <c r="BB159" i="1"/>
  <c r="BB168" i="1"/>
  <c r="S158" i="1"/>
  <c r="S163" i="1"/>
  <c r="S164" i="1"/>
  <c r="S166" i="1"/>
  <c r="S168" i="1"/>
  <c r="S160" i="1"/>
  <c r="F172" i="1"/>
  <c r="F170" i="1"/>
  <c r="F179" i="1"/>
  <c r="F171" i="1"/>
  <c r="F181" i="1"/>
  <c r="F173" i="1"/>
  <c r="F174" i="1"/>
  <c r="F175" i="1"/>
  <c r="F177" i="1"/>
  <c r="AV867" i="1"/>
  <c r="AV869" i="1"/>
  <c r="AV870" i="1"/>
  <c r="AV871" i="1"/>
  <c r="AV872" i="1"/>
  <c r="AV873" i="1"/>
  <c r="AV866" i="1"/>
  <c r="AV876" i="1"/>
  <c r="U170" i="1"/>
  <c r="U172" i="1"/>
  <c r="U173" i="1"/>
  <c r="U175" i="1"/>
  <c r="U176" i="1"/>
  <c r="U177" i="1"/>
  <c r="U180" i="1"/>
  <c r="U181" i="1"/>
  <c r="F196" i="1"/>
  <c r="F194" i="1"/>
  <c r="F203" i="1"/>
  <c r="F195" i="1"/>
  <c r="F205" i="1"/>
  <c r="F197" i="1"/>
  <c r="F198" i="1"/>
  <c r="F199" i="1"/>
  <c r="F200" i="1"/>
  <c r="F201" i="1"/>
  <c r="BP198" i="1"/>
  <c r="BP203" i="1"/>
  <c r="BP205" i="1"/>
  <c r="BP195" i="1"/>
  <c r="BP197" i="1"/>
  <c r="BP201" i="1"/>
  <c r="P45" i="1"/>
  <c r="H493" i="1"/>
  <c r="M60" i="1"/>
  <c r="J69" i="1"/>
  <c r="I71" i="1"/>
  <c r="O68" i="1"/>
  <c r="F69" i="1"/>
  <c r="AB71" i="1"/>
  <c r="AI69" i="1"/>
  <c r="AS68" i="1"/>
  <c r="AV71" i="1"/>
  <c r="BA68" i="1"/>
  <c r="AY68" i="1"/>
  <c r="AT69" i="1"/>
  <c r="AD68" i="1"/>
  <c r="AH71" i="1"/>
  <c r="AW65" i="1"/>
  <c r="AZ63" i="1"/>
  <c r="BD66" i="1"/>
  <c r="AJ67" i="1"/>
  <c r="AP64" i="1"/>
  <c r="BO65" i="1"/>
  <c r="BL67" i="1"/>
  <c r="BG65" i="1"/>
  <c r="BH64" i="1"/>
  <c r="BK66" i="1"/>
  <c r="BP69" i="1"/>
  <c r="BJ72" i="1"/>
  <c r="BE63" i="1"/>
  <c r="BF67" i="1"/>
  <c r="E511" i="1"/>
  <c r="J82" i="1"/>
  <c r="M81" i="1"/>
  <c r="L81" i="1"/>
  <c r="N81" i="1"/>
  <c r="S81" i="1"/>
  <c r="AC78" i="1"/>
  <c r="T74" i="1"/>
  <c r="AA79" i="1"/>
  <c r="AM76" i="1"/>
  <c r="W74" i="1"/>
  <c r="V78" i="1"/>
  <c r="AL84" i="1"/>
  <c r="Q80" i="1"/>
  <c r="AF81" i="1"/>
  <c r="AO81" i="1"/>
  <c r="BI80" i="1"/>
  <c r="AS83" i="1"/>
  <c r="BK79" i="1"/>
  <c r="AZ80" i="1"/>
  <c r="BH85" i="1"/>
  <c r="BL85" i="1"/>
  <c r="BL74" i="1"/>
  <c r="AP81" i="1"/>
  <c r="AU81" i="1"/>
  <c r="BC85" i="1"/>
  <c r="BF85" i="1"/>
  <c r="BF74" i="1"/>
  <c r="AR79" i="1"/>
  <c r="BA85" i="1"/>
  <c r="BP74" i="1"/>
  <c r="F525" i="1"/>
  <c r="H525" i="1"/>
  <c r="L93" i="1"/>
  <c r="M87" i="1"/>
  <c r="E89" i="1"/>
  <c r="G92" i="1"/>
  <c r="J94" i="1"/>
  <c r="N93" i="1"/>
  <c r="R93" i="1"/>
  <c r="S93" i="1"/>
  <c r="Z94" i="1"/>
  <c r="W93" i="1"/>
  <c r="AJ93" i="1"/>
  <c r="AK97" i="1"/>
  <c r="AL95" i="1"/>
  <c r="V91" i="1"/>
  <c r="AN88" i="1"/>
  <c r="Y93" i="1"/>
  <c r="X96" i="1"/>
  <c r="AH90" i="1"/>
  <c r="AP89" i="1"/>
  <c r="BJ97" i="1"/>
  <c r="BN94" i="1"/>
  <c r="AZ93" i="1"/>
  <c r="AY95" i="1"/>
  <c r="BM92" i="1"/>
  <c r="BA93" i="1"/>
  <c r="BG86" i="1"/>
  <c r="F530" i="1"/>
  <c r="E534" i="1"/>
  <c r="H537" i="1"/>
  <c r="F102" i="1"/>
  <c r="G107" i="1"/>
  <c r="N104" i="1"/>
  <c r="K109" i="1"/>
  <c r="L99" i="1"/>
  <c r="O103" i="1"/>
  <c r="E545" i="1"/>
  <c r="G117" i="1"/>
  <c r="K119" i="1"/>
  <c r="F117" i="1"/>
  <c r="N116" i="1"/>
  <c r="M121" i="1"/>
  <c r="M111" i="1"/>
  <c r="E560" i="1"/>
  <c r="H562" i="1"/>
  <c r="F560" i="1"/>
  <c r="G559" i="1"/>
  <c r="I129" i="1"/>
  <c r="J130" i="1"/>
  <c r="O124" i="1"/>
  <c r="F138" i="1"/>
  <c r="F139" i="1"/>
  <c r="F140" i="1"/>
  <c r="N155" i="1"/>
  <c r="J161" i="1"/>
  <c r="J165" i="1"/>
  <c r="J168" i="1"/>
  <c r="J162" i="1"/>
  <c r="O161" i="1"/>
  <c r="H162" i="1"/>
  <c r="H161" i="1"/>
  <c r="H163" i="1"/>
  <c r="H164" i="1"/>
  <c r="H165" i="1"/>
  <c r="H159" i="1"/>
  <c r="H168" i="1"/>
  <c r="BO165" i="1"/>
  <c r="AF162" i="1"/>
  <c r="AF158" i="1"/>
  <c r="AF167" i="1"/>
  <c r="AF159" i="1"/>
  <c r="AF168" i="1"/>
  <c r="AF160" i="1"/>
  <c r="AF169" i="1"/>
  <c r="AF161" i="1"/>
  <c r="AF163" i="1"/>
  <c r="AF165" i="1"/>
  <c r="BF173" i="1"/>
  <c r="BF171" i="1"/>
  <c r="BF172" i="1"/>
  <c r="BF176" i="1"/>
  <c r="BF177" i="1"/>
  <c r="BF179" i="1"/>
  <c r="BF180" i="1"/>
  <c r="X194" i="1"/>
  <c r="X201" i="1"/>
  <c r="X196" i="1"/>
  <c r="X198" i="1"/>
  <c r="X200" i="1"/>
  <c r="X204" i="1"/>
  <c r="AT208" i="1"/>
  <c r="AT206" i="1"/>
  <c r="AT207" i="1"/>
  <c r="AT211" i="1"/>
  <c r="AT213" i="1"/>
  <c r="AT214" i="1"/>
  <c r="AT215" i="1"/>
  <c r="BB212" i="1"/>
  <c r="BB213" i="1"/>
  <c r="K303" i="1"/>
  <c r="K302" i="1"/>
  <c r="K307" i="1"/>
  <c r="K309" i="1"/>
  <c r="K310" i="1"/>
  <c r="W7" i="1"/>
  <c r="AQ24" i="1"/>
  <c r="AQ14" i="1"/>
  <c r="AK21" i="1"/>
  <c r="AW18" i="1"/>
  <c r="AM25" i="1"/>
  <c r="AV15" i="1"/>
  <c r="BD18" i="1"/>
  <c r="AS16" i="1"/>
  <c r="M31" i="1"/>
  <c r="L31" i="1"/>
  <c r="AB33" i="1"/>
  <c r="AC32" i="1"/>
  <c r="AD34" i="1"/>
  <c r="V34" i="1"/>
  <c r="AI33" i="1"/>
  <c r="S30" i="1"/>
  <c r="BA32" i="1"/>
  <c r="AQ33" i="1"/>
  <c r="AT29" i="1"/>
  <c r="BK35" i="1"/>
  <c r="AP37" i="1"/>
  <c r="AP26" i="1"/>
  <c r="BP33" i="1"/>
  <c r="E470" i="1"/>
  <c r="F472" i="1"/>
  <c r="H478" i="1"/>
  <c r="E46" i="1"/>
  <c r="J45" i="1"/>
  <c r="L45" i="1"/>
  <c r="N47" i="1"/>
  <c r="H45" i="1"/>
  <c r="P42" i="1"/>
  <c r="H490" i="1"/>
  <c r="F59" i="1"/>
  <c r="G57" i="1"/>
  <c r="K54" i="1"/>
  <c r="L59" i="1"/>
  <c r="L50" i="1"/>
  <c r="M58" i="1"/>
  <c r="N58" i="1"/>
  <c r="G505" i="1"/>
  <c r="K73" i="1"/>
  <c r="P62" i="1"/>
  <c r="J68" i="1"/>
  <c r="I69" i="1"/>
  <c r="O66" i="1"/>
  <c r="L67" i="1"/>
  <c r="F68" i="1"/>
  <c r="X69" i="1"/>
  <c r="Z65" i="1"/>
  <c r="AA66" i="1"/>
  <c r="AB69" i="1"/>
  <c r="T70" i="1"/>
  <c r="R73" i="1"/>
  <c r="AG73" i="1"/>
  <c r="AI68" i="1"/>
  <c r="AQ69" i="1"/>
  <c r="AS67" i="1"/>
  <c r="AV69" i="1"/>
  <c r="BA66" i="1"/>
  <c r="AY67" i="1"/>
  <c r="AT68" i="1"/>
  <c r="BB73" i="1"/>
  <c r="AN73" i="1"/>
  <c r="AD67" i="1"/>
  <c r="AH69" i="1"/>
  <c r="AW73" i="1"/>
  <c r="AW64" i="1"/>
  <c r="BD64" i="1"/>
  <c r="AJ65" i="1"/>
  <c r="AP62" i="1"/>
  <c r="BL66" i="1"/>
  <c r="BH62" i="1"/>
  <c r="BK65" i="1"/>
  <c r="BP68" i="1"/>
  <c r="BJ65" i="1"/>
  <c r="BE62" i="1"/>
  <c r="BF66" i="1"/>
  <c r="E510" i="1"/>
  <c r="E84" i="1"/>
  <c r="F83" i="1"/>
  <c r="J81" i="1"/>
  <c r="M78" i="1"/>
  <c r="L79" i="1"/>
  <c r="N80" i="1"/>
  <c r="AE82" i="1"/>
  <c r="AC85" i="1"/>
  <c r="AC77" i="1"/>
  <c r="AA78" i="1"/>
  <c r="V76" i="1"/>
  <c r="AB84" i="1"/>
  <c r="AL82" i="1"/>
  <c r="Q78" i="1"/>
  <c r="AF79" i="1"/>
  <c r="AO80" i="1"/>
  <c r="BI79" i="1"/>
  <c r="AZ79" i="1"/>
  <c r="BH83" i="1"/>
  <c r="AP78" i="1"/>
  <c r="AU80" i="1"/>
  <c r="BC83" i="1"/>
  <c r="AR78" i="1"/>
  <c r="BA83" i="1"/>
  <c r="AT82" i="1"/>
  <c r="AW85" i="1"/>
  <c r="F522" i="1"/>
  <c r="G91" i="1"/>
  <c r="J93" i="1"/>
  <c r="N92" i="1"/>
  <c r="R90" i="1"/>
  <c r="Z93" i="1"/>
  <c r="AJ92" i="1"/>
  <c r="AK93" i="1"/>
  <c r="V88" i="1"/>
  <c r="Y92" i="1"/>
  <c r="X95" i="1"/>
  <c r="AG91" i="1"/>
  <c r="AH89" i="1"/>
  <c r="T97" i="1"/>
  <c r="AD93" i="1"/>
  <c r="AT89" i="1"/>
  <c r="AP88" i="1"/>
  <c r="BJ93" i="1"/>
  <c r="BN93" i="1"/>
  <c r="BC97" i="1"/>
  <c r="BB94" i="1"/>
  <c r="AY93" i="1"/>
  <c r="BM91" i="1"/>
  <c r="BA89" i="1"/>
  <c r="E532" i="1"/>
  <c r="H534" i="1"/>
  <c r="F109" i="1"/>
  <c r="F101" i="1"/>
  <c r="G105" i="1"/>
  <c r="N103" i="1"/>
  <c r="K108" i="1"/>
  <c r="O102" i="1"/>
  <c r="E553" i="1"/>
  <c r="E544" i="1"/>
  <c r="G115" i="1"/>
  <c r="K118" i="1"/>
  <c r="F113" i="1"/>
  <c r="E559" i="1"/>
  <c r="H561" i="1"/>
  <c r="F559" i="1"/>
  <c r="G558" i="1"/>
  <c r="I128" i="1"/>
  <c r="J129" i="1"/>
  <c r="H570" i="1"/>
  <c r="H566" i="1"/>
  <c r="H577" i="1"/>
  <c r="H567" i="1"/>
  <c r="H568" i="1"/>
  <c r="H575" i="1"/>
  <c r="G144" i="1"/>
  <c r="AC160" i="1"/>
  <c r="AC163" i="1"/>
  <c r="AC165" i="1"/>
  <c r="AC166" i="1"/>
  <c r="AC168" i="1"/>
  <c r="AC169" i="1"/>
  <c r="AC158" i="1"/>
  <c r="AS169" i="1"/>
  <c r="L172" i="1"/>
  <c r="L170" i="1"/>
  <c r="L179" i="1"/>
  <c r="L171" i="1"/>
  <c r="L181" i="1"/>
  <c r="L173" i="1"/>
  <c r="L174" i="1"/>
  <c r="L175" i="1"/>
  <c r="L177" i="1"/>
  <c r="AK173" i="1"/>
  <c r="AK171" i="1"/>
  <c r="AK172" i="1"/>
  <c r="AK176" i="1"/>
  <c r="AK177" i="1"/>
  <c r="AK179" i="1"/>
  <c r="AK180" i="1"/>
  <c r="I182" i="1"/>
  <c r="I188" i="1"/>
  <c r="I189" i="1"/>
  <c r="H214" i="1"/>
  <c r="H207" i="1"/>
  <c r="U7" i="1"/>
  <c r="X11" i="1"/>
  <c r="U6" i="1"/>
  <c r="X10" i="1"/>
  <c r="W6" i="1"/>
  <c r="AJ10" i="1"/>
  <c r="AG6" i="1"/>
  <c r="AW6" i="1"/>
  <c r="AC5" i="1"/>
  <c r="AD9" i="1"/>
  <c r="K24" i="1"/>
  <c r="I23" i="1"/>
  <c r="J19" i="1"/>
  <c r="AE25" i="1"/>
  <c r="BI21" i="1"/>
  <c r="AN24" i="1"/>
  <c r="BC21" i="1"/>
  <c r="AK20" i="1"/>
  <c r="AW17" i="1"/>
  <c r="AM24" i="1"/>
  <c r="BD25" i="1"/>
  <c r="M29" i="1"/>
  <c r="I36" i="1"/>
  <c r="L30" i="1"/>
  <c r="AB30" i="1"/>
  <c r="AD33" i="1"/>
  <c r="V33" i="1"/>
  <c r="E45" i="1"/>
  <c r="N46" i="1"/>
  <c r="P39" i="1"/>
  <c r="G493" i="1"/>
  <c r="H489" i="1"/>
  <c r="F58" i="1"/>
  <c r="K61" i="1"/>
  <c r="M57" i="1"/>
  <c r="N57" i="1"/>
  <c r="G504" i="1"/>
  <c r="K69" i="1"/>
  <c r="J67" i="1"/>
  <c r="I67" i="1"/>
  <c r="O65" i="1"/>
  <c r="F64" i="1"/>
  <c r="AA64" i="1"/>
  <c r="AB68" i="1"/>
  <c r="R72" i="1"/>
  <c r="AG69" i="1"/>
  <c r="AI67" i="1"/>
  <c r="AM72" i="1"/>
  <c r="AV67" i="1"/>
  <c r="BA65" i="1"/>
  <c r="AY65" i="1"/>
  <c r="AT64" i="1"/>
  <c r="AN69" i="1"/>
  <c r="AH68" i="1"/>
  <c r="AW72" i="1"/>
  <c r="AW63" i="1"/>
  <c r="BD72" i="1"/>
  <c r="BD63" i="1"/>
  <c r="BL64" i="1"/>
  <c r="BK63" i="1"/>
  <c r="BP67" i="1"/>
  <c r="BF64" i="1"/>
  <c r="E508" i="1"/>
  <c r="E82" i="1"/>
  <c r="F82" i="1"/>
  <c r="J79" i="1"/>
  <c r="M77" i="1"/>
  <c r="L75" i="1"/>
  <c r="N79" i="1"/>
  <c r="U82" i="1"/>
  <c r="AE81" i="1"/>
  <c r="AC84" i="1"/>
  <c r="T84" i="1"/>
  <c r="Z83" i="1"/>
  <c r="AA77" i="1"/>
  <c r="V84" i="1"/>
  <c r="V75" i="1"/>
  <c r="AB83" i="1"/>
  <c r="AL81" i="1"/>
  <c r="Q76" i="1"/>
  <c r="AF77" i="1"/>
  <c r="AO78" i="1"/>
  <c r="BI78" i="1"/>
  <c r="BH81" i="1"/>
  <c r="BL82" i="1"/>
  <c r="AP77" i="1"/>
  <c r="AU79" i="1"/>
  <c r="BC81" i="1"/>
  <c r="BF82" i="1"/>
  <c r="AR76" i="1"/>
  <c r="BA81" i="1"/>
  <c r="AT81" i="1"/>
  <c r="AW81" i="1"/>
  <c r="BP82" i="1"/>
  <c r="F521" i="1"/>
  <c r="H522" i="1"/>
  <c r="J91" i="1"/>
  <c r="N91" i="1"/>
  <c r="R89" i="1"/>
  <c r="Z92" i="1"/>
  <c r="AF93" i="1"/>
  <c r="AJ90" i="1"/>
  <c r="AK92" i="1"/>
  <c r="V87" i="1"/>
  <c r="AS97" i="1"/>
  <c r="AM94" i="1"/>
  <c r="Y91" i="1"/>
  <c r="X94" i="1"/>
  <c r="AH88" i="1"/>
  <c r="AO96" i="1"/>
  <c r="T96" i="1"/>
  <c r="AD92" i="1"/>
  <c r="AP87" i="1"/>
  <c r="BJ91" i="1"/>
  <c r="BN88" i="1"/>
  <c r="BC96" i="1"/>
  <c r="BL96" i="1"/>
  <c r="BP96" i="1"/>
  <c r="BB93" i="1"/>
  <c r="AY91" i="1"/>
  <c r="BI94" i="1"/>
  <c r="BM90" i="1"/>
  <c r="BA88" i="1"/>
  <c r="F541" i="1"/>
  <c r="E540" i="1"/>
  <c r="E531" i="1"/>
  <c r="H533" i="1"/>
  <c r="F108" i="1"/>
  <c r="G104" i="1"/>
  <c r="N102" i="1"/>
  <c r="K105" i="1"/>
  <c r="O109" i="1"/>
  <c r="G114" i="1"/>
  <c r="K117" i="1"/>
  <c r="F112" i="1"/>
  <c r="L118" i="1"/>
  <c r="E558" i="1"/>
  <c r="H557" i="1"/>
  <c r="G557" i="1"/>
  <c r="H131" i="1"/>
  <c r="I127" i="1"/>
  <c r="J124" i="1"/>
  <c r="O123" i="1"/>
  <c r="O127" i="1"/>
  <c r="O125" i="1"/>
  <c r="G143" i="1"/>
  <c r="N149" i="1"/>
  <c r="N146" i="1"/>
  <c r="N147" i="1"/>
  <c r="N148" i="1"/>
  <c r="N153" i="1"/>
  <c r="N156" i="1"/>
  <c r="J147" i="1"/>
  <c r="J153" i="1"/>
  <c r="J154" i="1"/>
  <c r="J156" i="1"/>
  <c r="J146" i="1"/>
  <c r="F146" i="1"/>
  <c r="F153" i="1"/>
  <c r="K163" i="1"/>
  <c r="K162" i="1"/>
  <c r="K164" i="1"/>
  <c r="K165" i="1"/>
  <c r="O160" i="1"/>
  <c r="O164" i="1"/>
  <c r="O165" i="1"/>
  <c r="O166" i="1"/>
  <c r="O167" i="1"/>
  <c r="O159" i="1"/>
  <c r="L169" i="1"/>
  <c r="BB169" i="1"/>
  <c r="BM169" i="1"/>
  <c r="BO162" i="1"/>
  <c r="BO158" i="1"/>
  <c r="BO168" i="1"/>
  <c r="BO159" i="1"/>
  <c r="BO169" i="1"/>
  <c r="BO160" i="1"/>
  <c r="BO161" i="1"/>
  <c r="BO166" i="1"/>
  <c r="BH168" i="1"/>
  <c r="T169" i="1"/>
  <c r="U160" i="1"/>
  <c r="U158" i="1"/>
  <c r="U163" i="1"/>
  <c r="U164" i="1"/>
  <c r="U165" i="1"/>
  <c r="U166" i="1"/>
  <c r="U169" i="1"/>
  <c r="AV169" i="1"/>
  <c r="AS166" i="1"/>
  <c r="T877" i="1"/>
  <c r="AP173" i="1"/>
  <c r="AP172" i="1"/>
  <c r="AP177" i="1"/>
  <c r="AP180" i="1"/>
  <c r="AP181" i="1"/>
  <c r="G200" i="1"/>
  <c r="G194" i="1"/>
  <c r="G205" i="1"/>
  <c r="G196" i="1"/>
  <c r="G197" i="1"/>
  <c r="G198" i="1"/>
  <c r="G199" i="1"/>
  <c r="G201" i="1"/>
  <c r="G202" i="1"/>
  <c r="E699" i="1"/>
  <c r="E698" i="1"/>
  <c r="E700" i="1"/>
  <c r="E703" i="1"/>
  <c r="E704" i="1"/>
  <c r="E705" i="1"/>
  <c r="E708" i="1"/>
  <c r="E706" i="1"/>
  <c r="G573" i="1"/>
  <c r="F574" i="1"/>
  <c r="E571" i="1"/>
  <c r="E136" i="1"/>
  <c r="K140" i="1"/>
  <c r="O142" i="1"/>
  <c r="J138" i="1"/>
  <c r="P137" i="1"/>
  <c r="E584" i="1"/>
  <c r="F586" i="1"/>
  <c r="G150" i="1"/>
  <c r="K153" i="1"/>
  <c r="E594" i="1"/>
  <c r="BG165" i="1"/>
  <c r="X163" i="1"/>
  <c r="AD167" i="1"/>
  <c r="Q168" i="1"/>
  <c r="Q159" i="1"/>
  <c r="AB160" i="1"/>
  <c r="AM168" i="1"/>
  <c r="AJ163" i="1"/>
  <c r="AN165" i="1"/>
  <c r="AW163" i="1"/>
  <c r="AZ166" i="1"/>
  <c r="H606" i="1"/>
  <c r="G608" i="1"/>
  <c r="G181" i="1"/>
  <c r="G173" i="1"/>
  <c r="I174" i="1"/>
  <c r="J173" i="1"/>
  <c r="AB876" i="1"/>
  <c r="AB867" i="1"/>
  <c r="Q873" i="1"/>
  <c r="U871" i="1"/>
  <c r="Y875" i="1"/>
  <c r="AC870" i="1"/>
  <c r="X868" i="1"/>
  <c r="S875" i="1"/>
  <c r="AW868" i="1"/>
  <c r="AZ870" i="1"/>
  <c r="BE868" i="1"/>
  <c r="BD868" i="1"/>
  <c r="AG875" i="1"/>
  <c r="AG866" i="1"/>
  <c r="AJ876" i="1"/>
  <c r="AM871" i="1"/>
  <c r="AO870" i="1"/>
  <c r="AQ877" i="1"/>
  <c r="AQ868" i="1"/>
  <c r="AR868" i="1"/>
  <c r="AA171" i="1"/>
  <c r="AD173" i="1"/>
  <c r="AG176" i="1"/>
  <c r="V180" i="1"/>
  <c r="AS171" i="1"/>
  <c r="BE175" i="1"/>
  <c r="BA179" i="1"/>
  <c r="BA170" i="1"/>
  <c r="BI172" i="1"/>
  <c r="AU176" i="1"/>
  <c r="AQ180" i="1"/>
  <c r="AQ172" i="1"/>
  <c r="BC175" i="1"/>
  <c r="BM178" i="1"/>
  <c r="AY172" i="1"/>
  <c r="BG171" i="1"/>
  <c r="BB175" i="1"/>
  <c r="AT179" i="1"/>
  <c r="AT170" i="1"/>
  <c r="BH173" i="1"/>
  <c r="BL172" i="1"/>
  <c r="BN174" i="1"/>
  <c r="BJ171" i="1"/>
  <c r="E619" i="1"/>
  <c r="H621" i="1"/>
  <c r="G621" i="1"/>
  <c r="O191" i="1"/>
  <c r="E636" i="1"/>
  <c r="G633" i="1"/>
  <c r="H630" i="1"/>
  <c r="F632" i="1"/>
  <c r="AA203" i="1"/>
  <c r="BG200" i="1"/>
  <c r="AQ200" i="1"/>
  <c r="BH200" i="1"/>
  <c r="BH196" i="1"/>
  <c r="AW194" i="1"/>
  <c r="AW200" i="1"/>
  <c r="AN201" i="1"/>
  <c r="AY205" i="1"/>
  <c r="AY195" i="1"/>
  <c r="AR198" i="1"/>
  <c r="AS194" i="1"/>
  <c r="AS199" i="1"/>
  <c r="AZ198" i="1"/>
  <c r="AZ202" i="1"/>
  <c r="BI200" i="1"/>
  <c r="P208" i="1"/>
  <c r="Y211" i="1"/>
  <c r="Y209" i="1"/>
  <c r="Y210" i="1"/>
  <c r="Y212" i="1"/>
  <c r="Y213" i="1"/>
  <c r="Y214" i="1"/>
  <c r="Y206" i="1"/>
  <c r="Y217" i="1"/>
  <c r="BH210" i="1"/>
  <c r="BH208" i="1"/>
  <c r="BH209" i="1"/>
  <c r="BH213" i="1"/>
  <c r="BH216" i="1"/>
  <c r="BH217" i="1"/>
  <c r="BA206" i="1"/>
  <c r="BA208" i="1"/>
  <c r="BA210" i="1"/>
  <c r="BA211" i="1"/>
  <c r="BA212" i="1"/>
  <c r="BA213" i="1"/>
  <c r="O218" i="1"/>
  <c r="O226" i="1"/>
  <c r="O224" i="1"/>
  <c r="E245" i="1"/>
  <c r="E242" i="1"/>
  <c r="E243" i="1"/>
  <c r="E244" i="1"/>
  <c r="E249" i="1"/>
  <c r="E250" i="1"/>
  <c r="E252" i="1"/>
  <c r="AH243" i="1"/>
  <c r="AH248" i="1"/>
  <c r="AH249" i="1"/>
  <c r="AH252" i="1"/>
  <c r="AH245" i="1"/>
  <c r="BA245" i="1"/>
  <c r="BA242" i="1"/>
  <c r="BA243" i="1"/>
  <c r="BA244" i="1"/>
  <c r="BA247" i="1"/>
  <c r="BA249" i="1"/>
  <c r="BA251" i="1"/>
  <c r="I266" i="1"/>
  <c r="I273" i="1"/>
  <c r="BI269" i="1"/>
  <c r="BI273" i="1"/>
  <c r="BI275" i="1"/>
  <c r="BI276" i="1"/>
  <c r="BI267" i="1"/>
  <c r="Q282" i="1"/>
  <c r="Q288" i="1"/>
  <c r="Q280" i="1"/>
  <c r="E727" i="1"/>
  <c r="E726" i="1"/>
  <c r="E729" i="1"/>
  <c r="BC172" i="1"/>
  <c r="E617" i="1"/>
  <c r="H620" i="1"/>
  <c r="G617" i="1"/>
  <c r="E183" i="1"/>
  <c r="P189" i="1"/>
  <c r="K192" i="1"/>
  <c r="J193" i="1"/>
  <c r="O189" i="1"/>
  <c r="E633" i="1"/>
  <c r="G629" i="1"/>
  <c r="H627" i="1"/>
  <c r="F631" i="1"/>
  <c r="L198" i="1"/>
  <c r="H204" i="1"/>
  <c r="J204" i="1"/>
  <c r="J195" i="1"/>
  <c r="N195" i="1"/>
  <c r="R205" i="1"/>
  <c r="AB197" i="1"/>
  <c r="U196" i="1"/>
  <c r="AG203" i="1"/>
  <c r="AA195" i="1"/>
  <c r="BG198" i="1"/>
  <c r="AQ197" i="1"/>
  <c r="BH204" i="1"/>
  <c r="BK203" i="1"/>
  <c r="AP205" i="1"/>
  <c r="AN200" i="1"/>
  <c r="AY203" i="1"/>
  <c r="V207" i="1"/>
  <c r="V206" i="1"/>
  <c r="V208" i="1"/>
  <c r="V210" i="1"/>
  <c r="V211" i="1"/>
  <c r="V212" i="1"/>
  <c r="BK206" i="1"/>
  <c r="BK213" i="1"/>
  <c r="BE211" i="1"/>
  <c r="BE209" i="1"/>
  <c r="BE210" i="1"/>
  <c r="BE213" i="1"/>
  <c r="BE214" i="1"/>
  <c r="BE216" i="1"/>
  <c r="BE206" i="1"/>
  <c r="E679" i="1"/>
  <c r="E680" i="1"/>
  <c r="E681" i="1"/>
  <c r="F247" i="1"/>
  <c r="F249" i="1"/>
  <c r="AG248" i="1"/>
  <c r="AG244" i="1"/>
  <c r="AG245" i="1"/>
  <c r="AG246" i="1"/>
  <c r="AG247" i="1"/>
  <c r="AG249" i="1"/>
  <c r="AG253" i="1"/>
  <c r="W242" i="1"/>
  <c r="W243" i="1"/>
  <c r="W246" i="1"/>
  <c r="W248" i="1"/>
  <c r="W249" i="1"/>
  <c r="W250" i="1"/>
  <c r="E272" i="1"/>
  <c r="E270" i="1"/>
  <c r="E271" i="1"/>
  <c r="E273" i="1"/>
  <c r="E274" i="1"/>
  <c r="E275" i="1"/>
  <c r="E266" i="1"/>
  <c r="AA268" i="1"/>
  <c r="AA276" i="1"/>
  <c r="AA269" i="1"/>
  <c r="AA277" i="1"/>
  <c r="AA270" i="1"/>
  <c r="AA271" i="1"/>
  <c r="AA272" i="1"/>
  <c r="AA266" i="1"/>
  <c r="AA274" i="1"/>
  <c r="BA266" i="1"/>
  <c r="BA274" i="1"/>
  <c r="BA267" i="1"/>
  <c r="BA275" i="1"/>
  <c r="BA268" i="1"/>
  <c r="BA276" i="1"/>
  <c r="BA269" i="1"/>
  <c r="BA277" i="1"/>
  <c r="BA270" i="1"/>
  <c r="BA272" i="1"/>
  <c r="H710" i="1"/>
  <c r="H716" i="1"/>
  <c r="G289" i="1"/>
  <c r="G280" i="1"/>
  <c r="AG282" i="1"/>
  <c r="AG278" i="1"/>
  <c r="AG280" i="1"/>
  <c r="AG283" i="1"/>
  <c r="AG285" i="1"/>
  <c r="AG286" i="1"/>
  <c r="AC281" i="1"/>
  <c r="AC287" i="1"/>
  <c r="AC279" i="1"/>
  <c r="BA283" i="1"/>
  <c r="BA280" i="1"/>
  <c r="BA281" i="1"/>
  <c r="BA284" i="1"/>
  <c r="BA285" i="1"/>
  <c r="BA286" i="1"/>
  <c r="BA278" i="1"/>
  <c r="BA288" i="1"/>
  <c r="AL282" i="1"/>
  <c r="AL283" i="1"/>
  <c r="AL285" i="1"/>
  <c r="AL286" i="1"/>
  <c r="AL288" i="1"/>
  <c r="AL278" i="1"/>
  <c r="F726" i="1"/>
  <c r="F722" i="1"/>
  <c r="F732" i="1"/>
  <c r="F723" i="1"/>
  <c r="F733" i="1"/>
  <c r="F724" i="1"/>
  <c r="F725" i="1"/>
  <c r="F727" i="1"/>
  <c r="F730" i="1"/>
  <c r="H770" i="1"/>
  <c r="H776" i="1"/>
  <c r="H777" i="1"/>
  <c r="H771" i="1"/>
  <c r="H780" i="1"/>
  <c r="H772" i="1"/>
  <c r="H781" i="1"/>
  <c r="H775" i="1"/>
  <c r="H779" i="1"/>
  <c r="H773" i="1"/>
  <c r="S342" i="1"/>
  <c r="S343" i="1"/>
  <c r="S345" i="1"/>
  <c r="S347" i="1"/>
  <c r="S346" i="1"/>
  <c r="S338" i="1"/>
  <c r="BC344" i="1"/>
  <c r="BC338" i="1"/>
  <c r="BC349" i="1"/>
  <c r="BC339" i="1"/>
  <c r="BC340" i="1"/>
  <c r="BC341" i="1"/>
  <c r="BC345" i="1"/>
  <c r="BC346" i="1"/>
  <c r="BC347" i="1"/>
  <c r="BC348" i="1"/>
  <c r="AX404" i="1"/>
  <c r="AX403" i="1"/>
  <c r="AX402" i="1"/>
  <c r="AX405" i="1"/>
  <c r="AW169" i="1"/>
  <c r="AW160" i="1"/>
  <c r="BP869" i="1"/>
  <c r="Q869" i="1"/>
  <c r="Y870" i="1"/>
  <c r="AC877" i="1"/>
  <c r="AC868" i="1"/>
  <c r="S870" i="1"/>
  <c r="AG873" i="1"/>
  <c r="AJ871" i="1"/>
  <c r="AO868" i="1"/>
  <c r="AC180" i="1"/>
  <c r="AS179" i="1"/>
  <c r="BB173" i="1"/>
  <c r="AT177" i="1"/>
  <c r="BH181" i="1"/>
  <c r="BH170" i="1"/>
  <c r="AZ178" i="1"/>
  <c r="BD177" i="1"/>
  <c r="F620" i="1"/>
  <c r="E625" i="1"/>
  <c r="E616" i="1"/>
  <c r="H619" i="1"/>
  <c r="G616" i="1"/>
  <c r="P188" i="1"/>
  <c r="K190" i="1"/>
  <c r="J192" i="1"/>
  <c r="O187" i="1"/>
  <c r="E632" i="1"/>
  <c r="G627" i="1"/>
  <c r="H626" i="1"/>
  <c r="F630" i="1"/>
  <c r="P201" i="1"/>
  <c r="L197" i="1"/>
  <c r="R203" i="1"/>
  <c r="AG202" i="1"/>
  <c r="AQ196" i="1"/>
  <c r="BH202" i="1"/>
  <c r="AP203" i="1"/>
  <c r="AY196" i="1"/>
  <c r="AY204" i="1"/>
  <c r="AR194" i="1"/>
  <c r="AR201" i="1"/>
  <c r="AS201" i="1"/>
  <c r="BJ196" i="1"/>
  <c r="BJ198" i="1"/>
  <c r="BJ200" i="1"/>
  <c r="U211" i="1"/>
  <c r="U206" i="1"/>
  <c r="U217" i="1"/>
  <c r="U208" i="1"/>
  <c r="U209" i="1"/>
  <c r="U210" i="1"/>
  <c r="U212" i="1"/>
  <c r="BO211" i="1"/>
  <c r="BO209" i="1"/>
  <c r="BO210" i="1"/>
  <c r="BO212" i="1"/>
  <c r="BO213" i="1"/>
  <c r="BO214" i="1"/>
  <c r="BO206" i="1"/>
  <c r="BO217" i="1"/>
  <c r="BJ208" i="1"/>
  <c r="BJ206" i="1"/>
  <c r="BJ207" i="1"/>
  <c r="BJ213" i="1"/>
  <c r="BJ214" i="1"/>
  <c r="BJ215" i="1"/>
  <c r="BI210" i="1"/>
  <c r="BI207" i="1"/>
  <c r="BI208" i="1"/>
  <c r="BI209" i="1"/>
  <c r="BI213" i="1"/>
  <c r="BI215" i="1"/>
  <c r="BI217" i="1"/>
  <c r="E668" i="1"/>
  <c r="E666" i="1"/>
  <c r="E667" i="1"/>
  <c r="E669" i="1"/>
  <c r="E672" i="1"/>
  <c r="E673" i="1"/>
  <c r="E664" i="1"/>
  <c r="F271" i="1"/>
  <c r="F266" i="1"/>
  <c r="F269" i="1"/>
  <c r="F270" i="1"/>
  <c r="F272" i="1"/>
  <c r="F273" i="1"/>
  <c r="F277" i="1"/>
  <c r="Y271" i="1"/>
  <c r="Y270" i="1"/>
  <c r="Y273" i="1"/>
  <c r="Y274" i="1"/>
  <c r="Y277" i="1"/>
  <c r="Y266" i="1"/>
  <c r="AE266" i="1"/>
  <c r="AE270" i="1"/>
  <c r="AE271" i="1"/>
  <c r="AE272" i="1"/>
  <c r="AE273" i="1"/>
  <c r="AU268" i="1"/>
  <c r="AU270" i="1"/>
  <c r="AU271" i="1"/>
  <c r="AU272" i="1"/>
  <c r="AU273" i="1"/>
  <c r="AU274" i="1"/>
  <c r="AU266" i="1"/>
  <c r="BD276" i="1"/>
  <c r="M286" i="1"/>
  <c r="E290" i="1"/>
  <c r="E297" i="1"/>
  <c r="E757" i="1"/>
  <c r="BP357" i="1"/>
  <c r="BP350" i="1"/>
  <c r="BP352" i="1"/>
  <c r="BP353" i="1"/>
  <c r="BP355" i="1"/>
  <c r="BP356" i="1"/>
  <c r="BP360" i="1"/>
  <c r="BP361" i="1"/>
  <c r="H140" i="1"/>
  <c r="E581" i="1"/>
  <c r="F580" i="1"/>
  <c r="G147" i="1"/>
  <c r="M157" i="1"/>
  <c r="M148" i="1"/>
  <c r="P151" i="1"/>
  <c r="K148" i="1"/>
  <c r="H597" i="1"/>
  <c r="E599" i="1"/>
  <c r="E591" i="1"/>
  <c r="F595" i="1"/>
  <c r="G169" i="1"/>
  <c r="G161" i="1"/>
  <c r="P165" i="1"/>
  <c r="BA161" i="1"/>
  <c r="BD165" i="1"/>
  <c r="BK158" i="1"/>
  <c r="BL168" i="1"/>
  <c r="BC164" i="1"/>
  <c r="AH165" i="1"/>
  <c r="X168" i="1"/>
  <c r="X159" i="1"/>
  <c r="AA163" i="1"/>
  <c r="V161" i="1"/>
  <c r="Q165" i="1"/>
  <c r="Y165" i="1"/>
  <c r="AJ159" i="1"/>
  <c r="AN161" i="1"/>
  <c r="AO164" i="1"/>
  <c r="AW168" i="1"/>
  <c r="AW159" i="1"/>
  <c r="AX165" i="1"/>
  <c r="AZ159" i="1"/>
  <c r="AP168" i="1"/>
  <c r="E612" i="1"/>
  <c r="H613" i="1"/>
  <c r="H603" i="1"/>
  <c r="G602" i="1"/>
  <c r="G178" i="1"/>
  <c r="G170" i="1"/>
  <c r="H170" i="1"/>
  <c r="N181" i="1"/>
  <c r="N171" i="1"/>
  <c r="K170" i="1"/>
  <c r="M178" i="1"/>
  <c r="BM876" i="1"/>
  <c r="BP868" i="1"/>
  <c r="BJ877" i="1"/>
  <c r="BJ869" i="1"/>
  <c r="AB873" i="1"/>
  <c r="R877" i="1"/>
  <c r="R866" i="1"/>
  <c r="Q868" i="1"/>
  <c r="W876" i="1"/>
  <c r="Y868" i="1"/>
  <c r="AC876" i="1"/>
  <c r="AC867" i="1"/>
  <c r="AD869" i="1"/>
  <c r="X876" i="1"/>
  <c r="V876" i="1"/>
  <c r="S868" i="1"/>
  <c r="BG875" i="1"/>
  <c r="BG866" i="1"/>
  <c r="AU869" i="1"/>
  <c r="AW876" i="1"/>
  <c r="AX876" i="1"/>
  <c r="BA875" i="1"/>
  <c r="BB873" i="1"/>
  <c r="BE874" i="1"/>
  <c r="BD877" i="1"/>
  <c r="AS871" i="1"/>
  <c r="AG872" i="1"/>
  <c r="AI869" i="1"/>
  <c r="AJ869" i="1"/>
  <c r="AL875" i="1"/>
  <c r="AO876" i="1"/>
  <c r="AO867" i="1"/>
  <c r="AQ873" i="1"/>
  <c r="AR877" i="1"/>
  <c r="AC178" i="1"/>
  <c r="X172" i="1"/>
  <c r="Z176" i="1"/>
  <c r="Q176" i="1"/>
  <c r="AS177" i="1"/>
  <c r="BE171" i="1"/>
  <c r="BA176" i="1"/>
  <c r="BI180" i="1"/>
  <c r="AY180" i="1"/>
  <c r="BG180" i="1"/>
  <c r="BB181" i="1"/>
  <c r="BB171" i="1"/>
  <c r="AT176" i="1"/>
  <c r="AZ177" i="1"/>
  <c r="BJ180" i="1"/>
  <c r="BD176" i="1"/>
  <c r="E624" i="1"/>
  <c r="E615" i="1"/>
  <c r="H616" i="1"/>
  <c r="P187" i="1"/>
  <c r="O186" i="1"/>
  <c r="E630" i="1"/>
  <c r="F629" i="1"/>
  <c r="L196" i="1"/>
  <c r="H200" i="1"/>
  <c r="Y204" i="1"/>
  <c r="R201" i="1"/>
  <c r="AB204" i="1"/>
  <c r="AB195" i="1"/>
  <c r="AF205" i="1"/>
  <c r="AG201" i="1"/>
  <c r="BG196" i="1"/>
  <c r="BG195" i="1"/>
  <c r="AV194" i="1"/>
  <c r="AV198" i="1"/>
  <c r="AQ195" i="1"/>
  <c r="BH201" i="1"/>
  <c r="AP201" i="1"/>
  <c r="BM194" i="1"/>
  <c r="BM195" i="1"/>
  <c r="AN195" i="1"/>
  <c r="AY201" i="1"/>
  <c r="BC203" i="1"/>
  <c r="AM200" i="1"/>
  <c r="AS200" i="1"/>
  <c r="AZ201" i="1"/>
  <c r="BI205" i="1"/>
  <c r="BI196" i="1"/>
  <c r="BN196" i="1"/>
  <c r="BN200" i="1"/>
  <c r="BN201" i="1"/>
  <c r="BN202" i="1"/>
  <c r="BN203" i="1"/>
  <c r="F209" i="1"/>
  <c r="G213" i="1"/>
  <c r="AF207" i="1"/>
  <c r="AF208" i="1"/>
  <c r="AF210" i="1"/>
  <c r="AF211" i="1"/>
  <c r="AF212" i="1"/>
  <c r="AF213" i="1"/>
  <c r="AM216" i="1"/>
  <c r="BP212" i="1"/>
  <c r="BP210" i="1"/>
  <c r="BP211" i="1"/>
  <c r="BP213" i="1"/>
  <c r="BP215" i="1"/>
  <c r="BP217" i="1"/>
  <c r="BP207" i="1"/>
  <c r="G242" i="1"/>
  <c r="G251" i="1"/>
  <c r="G243" i="1"/>
  <c r="R245" i="1"/>
  <c r="R242" i="1"/>
  <c r="R243" i="1"/>
  <c r="R244" i="1"/>
  <c r="R249" i="1"/>
  <c r="R250" i="1"/>
  <c r="R252" i="1"/>
  <c r="AT242" i="1"/>
  <c r="AT250" i="1"/>
  <c r="AT243" i="1"/>
  <c r="AT251" i="1"/>
  <c r="AT244" i="1"/>
  <c r="AT252" i="1"/>
  <c r="AT245" i="1"/>
  <c r="AT253" i="1"/>
  <c r="AT246" i="1"/>
  <c r="AT248" i="1"/>
  <c r="H690" i="1"/>
  <c r="H691" i="1"/>
  <c r="H692" i="1"/>
  <c r="H693" i="1"/>
  <c r="H694" i="1"/>
  <c r="H696" i="1"/>
  <c r="H688" i="1"/>
  <c r="F707" i="1"/>
  <c r="AS276" i="1"/>
  <c r="AM269" i="1"/>
  <c r="AM266" i="1"/>
  <c r="AM267" i="1"/>
  <c r="AM268" i="1"/>
  <c r="AM271" i="1"/>
  <c r="AM273" i="1"/>
  <c r="AM275" i="1"/>
  <c r="BC276" i="1"/>
  <c r="G716" i="1"/>
  <c r="G714" i="1"/>
  <c r="G715" i="1"/>
  <c r="G717" i="1"/>
  <c r="G720" i="1"/>
  <c r="G721" i="1"/>
  <c r="G712" i="1"/>
  <c r="AE280" i="1"/>
  <c r="AE283" i="1"/>
  <c r="AE284" i="1"/>
  <c r="AE285" i="1"/>
  <c r="AE286" i="1"/>
  <c r="AE289" i="1"/>
  <c r="AE278" i="1"/>
  <c r="AR284" i="1"/>
  <c r="AR280" i="1"/>
  <c r="AR282" i="1"/>
  <c r="AR285" i="1"/>
  <c r="AR288" i="1"/>
  <c r="G740" i="1"/>
  <c r="G741" i="1"/>
  <c r="G744" i="1"/>
  <c r="G736" i="1"/>
  <c r="L304" i="1"/>
  <c r="L303" i="1"/>
  <c r="L309" i="1"/>
  <c r="L311" i="1"/>
  <c r="H749" i="1"/>
  <c r="H748" i="1"/>
  <c r="H753" i="1"/>
  <c r="H756" i="1"/>
  <c r="N129" i="1"/>
  <c r="G569" i="1"/>
  <c r="H135" i="1"/>
  <c r="O135" i="1"/>
  <c r="J144" i="1"/>
  <c r="L144" i="1"/>
  <c r="P144" i="1"/>
  <c r="K147" i="1"/>
  <c r="H596" i="1"/>
  <c r="E598" i="1"/>
  <c r="E590" i="1"/>
  <c r="G168" i="1"/>
  <c r="G159" i="1"/>
  <c r="P163" i="1"/>
  <c r="BD163" i="1"/>
  <c r="BL165" i="1"/>
  <c r="BC162" i="1"/>
  <c r="AH164" i="1"/>
  <c r="X167" i="1"/>
  <c r="X158" i="1"/>
  <c r="AA162" i="1"/>
  <c r="V169" i="1"/>
  <c r="V159" i="1"/>
  <c r="Q164" i="1"/>
  <c r="W167" i="1"/>
  <c r="AN160" i="1"/>
  <c r="AW167" i="1"/>
  <c r="AW158" i="1"/>
  <c r="AX162" i="1"/>
  <c r="AZ158" i="1"/>
  <c r="I179" i="1"/>
  <c r="J181" i="1"/>
  <c r="BM873" i="1"/>
  <c r="BJ876" i="1"/>
  <c r="BJ867" i="1"/>
  <c r="AB872" i="1"/>
  <c r="Q866" i="1"/>
  <c r="W871" i="1"/>
  <c r="Y867" i="1"/>
  <c r="AC875" i="1"/>
  <c r="AC866" i="1"/>
  <c r="AD867" i="1"/>
  <c r="X874" i="1"/>
  <c r="V874" i="1"/>
  <c r="S867" i="1"/>
  <c r="AU867" i="1"/>
  <c r="AW874" i="1"/>
  <c r="AX874" i="1"/>
  <c r="BA873" i="1"/>
  <c r="BB871" i="1"/>
  <c r="BE873" i="1"/>
  <c r="BD876" i="1"/>
  <c r="AS870" i="1"/>
  <c r="AG870" i="1"/>
  <c r="AH874" i="1"/>
  <c r="AI877" i="1"/>
  <c r="AI868" i="1"/>
  <c r="AJ868" i="1"/>
  <c r="AL873" i="1"/>
  <c r="AO875" i="1"/>
  <c r="AO866" i="1"/>
  <c r="AQ872" i="1"/>
  <c r="AR876" i="1"/>
  <c r="AC170" i="1"/>
  <c r="X171" i="1"/>
  <c r="AB179" i="1"/>
  <c r="AB170" i="1"/>
  <c r="T176" i="1"/>
  <c r="AD177" i="1"/>
  <c r="AE181" i="1"/>
  <c r="AE170" i="1"/>
  <c r="AI179" i="1"/>
  <c r="AI170" i="1"/>
  <c r="Z175" i="1"/>
  <c r="Q175" i="1"/>
  <c r="AJ176" i="1"/>
  <c r="AS176" i="1"/>
  <c r="BE181" i="1"/>
  <c r="BE170" i="1"/>
  <c r="BA175" i="1"/>
  <c r="BI177" i="1"/>
  <c r="BC181" i="1"/>
  <c r="AY179" i="1"/>
  <c r="BG179" i="1"/>
  <c r="BB179" i="1"/>
  <c r="BB170" i="1"/>
  <c r="AT175" i="1"/>
  <c r="F618" i="1"/>
  <c r="E623" i="1"/>
  <c r="E614" i="1"/>
  <c r="H614" i="1"/>
  <c r="P185" i="1"/>
  <c r="K188" i="1"/>
  <c r="J185" i="1"/>
  <c r="O183" i="1"/>
  <c r="E628" i="1"/>
  <c r="H635" i="1"/>
  <c r="F637" i="1"/>
  <c r="F627" i="1"/>
  <c r="K199" i="1"/>
  <c r="L205" i="1"/>
  <c r="L194" i="1"/>
  <c r="H198" i="1"/>
  <c r="J201" i="1"/>
  <c r="I201" i="1"/>
  <c r="Y201" i="1"/>
  <c r="R197" i="1"/>
  <c r="S195" i="1"/>
  <c r="W199" i="1"/>
  <c r="AB203" i="1"/>
  <c r="AB194" i="1"/>
  <c r="AE199" i="1"/>
  <c r="AF203" i="1"/>
  <c r="AG200" i="1"/>
  <c r="V200" i="1"/>
  <c r="BA198" i="1"/>
  <c r="BA197" i="1"/>
  <c r="AV205" i="1"/>
  <c r="AQ205" i="1"/>
  <c r="BH199" i="1"/>
  <c r="AW204" i="1"/>
  <c r="BD196" i="1"/>
  <c r="BD194" i="1"/>
  <c r="AN205" i="1"/>
  <c r="AY200" i="1"/>
  <c r="BC195" i="1"/>
  <c r="AM198" i="1"/>
  <c r="AS198" i="1"/>
  <c r="AZ200" i="1"/>
  <c r="BI204" i="1"/>
  <c r="BI195" i="1"/>
  <c r="AO198" i="1"/>
  <c r="AO203" i="1"/>
  <c r="AW206" i="1"/>
  <c r="AW208" i="1"/>
  <c r="AW210" i="1"/>
  <c r="AW211" i="1"/>
  <c r="AW212" i="1"/>
  <c r="AW213" i="1"/>
  <c r="AW216" i="1"/>
  <c r="F665" i="1"/>
  <c r="F664" i="1"/>
  <c r="F669" i="1"/>
  <c r="F670" i="1"/>
  <c r="F671" i="1"/>
  <c r="F672" i="1"/>
  <c r="F662" i="1"/>
  <c r="G241" i="1"/>
  <c r="BD270" i="1"/>
  <c r="BD269" i="1"/>
  <c r="BD271" i="1"/>
  <c r="BD272" i="1"/>
  <c r="BD273" i="1"/>
  <c r="BD275" i="1"/>
  <c r="BD267" i="1"/>
  <c r="BD277" i="1"/>
  <c r="M283" i="1"/>
  <c r="M280" i="1"/>
  <c r="M289" i="1"/>
  <c r="M281" i="1"/>
  <c r="M282" i="1"/>
  <c r="M284" i="1"/>
  <c r="M285" i="1"/>
  <c r="M278" i="1"/>
  <c r="M287" i="1"/>
  <c r="E283" i="1"/>
  <c r="E280" i="1"/>
  <c r="E289" i="1"/>
  <c r="E281" i="1"/>
  <c r="E282" i="1"/>
  <c r="E284" i="1"/>
  <c r="E285" i="1"/>
  <c r="E278" i="1"/>
  <c r="E287" i="1"/>
  <c r="AS281" i="1"/>
  <c r="AS287" i="1"/>
  <c r="AS279" i="1"/>
  <c r="G296" i="1"/>
  <c r="G294" i="1"/>
  <c r="G295" i="1"/>
  <c r="G297" i="1"/>
  <c r="G300" i="1"/>
  <c r="G301" i="1"/>
  <c r="G292" i="1"/>
  <c r="E750" i="1"/>
  <c r="E746" i="1"/>
  <c r="E748" i="1"/>
  <c r="E749" i="1"/>
  <c r="E751" i="1"/>
  <c r="E753" i="1"/>
  <c r="E756" i="1"/>
  <c r="E143" i="1"/>
  <c r="J141" i="1"/>
  <c r="H593" i="1"/>
  <c r="N165" i="1"/>
  <c r="BN165" i="1"/>
  <c r="BL163" i="1"/>
  <c r="AH161" i="1"/>
  <c r="Q163" i="1"/>
  <c r="AB168" i="1"/>
  <c r="AW873" i="1"/>
  <c r="BA870" i="1"/>
  <c r="BE872" i="1"/>
  <c r="BD873" i="1"/>
  <c r="AG869" i="1"/>
  <c r="AQ871" i="1"/>
  <c r="AR873" i="1"/>
  <c r="W179" i="1"/>
  <c r="T175" i="1"/>
  <c r="AD176" i="1"/>
  <c r="Z174" i="1"/>
  <c r="Q172" i="1"/>
  <c r="AS175" i="1"/>
  <c r="BA173" i="1"/>
  <c r="BI176" i="1"/>
  <c r="BC180" i="1"/>
  <c r="AY177" i="1"/>
  <c r="BG177" i="1"/>
  <c r="AT173" i="1"/>
  <c r="BH177" i="1"/>
  <c r="BL180" i="1"/>
  <c r="Y200" i="1"/>
  <c r="R195" i="1"/>
  <c r="U204" i="1"/>
  <c r="AF201" i="1"/>
  <c r="AG198" i="1"/>
  <c r="BG203" i="1"/>
  <c r="AQ198" i="1"/>
  <c r="AQ201" i="1"/>
  <c r="BH198" i="1"/>
  <c r="AP198" i="1"/>
  <c r="AP195" i="1"/>
  <c r="AN198" i="1"/>
  <c r="AN197" i="1"/>
  <c r="AY199" i="1"/>
  <c r="AS197" i="1"/>
  <c r="AZ197" i="1"/>
  <c r="BJ203" i="1"/>
  <c r="F210" i="1"/>
  <c r="F213" i="1"/>
  <c r="F215" i="1"/>
  <c r="F217" i="1"/>
  <c r="G207" i="1"/>
  <c r="G206" i="1"/>
  <c r="G216" i="1"/>
  <c r="G208" i="1"/>
  <c r="G217" i="1"/>
  <c r="G209" i="1"/>
  <c r="G210" i="1"/>
  <c r="G211" i="1"/>
  <c r="AK209" i="1"/>
  <c r="AK211" i="1"/>
  <c r="AK213" i="1"/>
  <c r="AK217" i="1"/>
  <c r="AM207" i="1"/>
  <c r="AM210" i="1"/>
  <c r="AM211" i="1"/>
  <c r="AM212" i="1"/>
  <c r="AM213" i="1"/>
  <c r="AM214" i="1"/>
  <c r="AM206" i="1"/>
  <c r="F702" i="1"/>
  <c r="F698" i="1"/>
  <c r="F708" i="1"/>
  <c r="F699" i="1"/>
  <c r="F709" i="1"/>
  <c r="F700" i="1"/>
  <c r="F701" i="1"/>
  <c r="F703" i="1"/>
  <c r="F706" i="1"/>
  <c r="Q272" i="1"/>
  <c r="Q271" i="1"/>
  <c r="Q273" i="1"/>
  <c r="Q276" i="1"/>
  <c r="Q268" i="1"/>
  <c r="AS270" i="1"/>
  <c r="AS269" i="1"/>
  <c r="AS271" i="1"/>
  <c r="AS272" i="1"/>
  <c r="AS273" i="1"/>
  <c r="AS275" i="1"/>
  <c r="AS267" i="1"/>
  <c r="AS277" i="1"/>
  <c r="AB266" i="1"/>
  <c r="AB273" i="1"/>
  <c r="AB271" i="1"/>
  <c r="BC269" i="1"/>
  <c r="BC268" i="1"/>
  <c r="BC271" i="1"/>
  <c r="BC273" i="1"/>
  <c r="BC274" i="1"/>
  <c r="BC275" i="1"/>
  <c r="BC266" i="1"/>
  <c r="F281" i="1"/>
  <c r="F280" i="1"/>
  <c r="F285" i="1"/>
  <c r="F286" i="1"/>
  <c r="F287" i="1"/>
  <c r="F288" i="1"/>
  <c r="F278" i="1"/>
  <c r="S282" i="1"/>
  <c r="S280" i="1"/>
  <c r="S285" i="1"/>
  <c r="S288" i="1"/>
  <c r="E329" i="1"/>
  <c r="E327" i="1"/>
  <c r="E328" i="1"/>
  <c r="E333" i="1"/>
  <c r="E335" i="1"/>
  <c r="E336" i="1"/>
  <c r="O329" i="1"/>
  <c r="O328" i="1"/>
  <c r="O333" i="1"/>
  <c r="O336" i="1"/>
  <c r="AC342" i="1"/>
  <c r="AC339" i="1"/>
  <c r="AC343" i="1"/>
  <c r="AC346" i="1"/>
  <c r="AC347" i="1"/>
  <c r="AC338" i="1"/>
  <c r="E573" i="1"/>
  <c r="K145" i="1"/>
  <c r="J140" i="1"/>
  <c r="L136" i="1"/>
  <c r="P141" i="1"/>
  <c r="E589" i="1"/>
  <c r="G155" i="1"/>
  <c r="I151" i="1"/>
  <c r="K156" i="1"/>
  <c r="H591" i="1"/>
  <c r="I168" i="1"/>
  <c r="N164" i="1"/>
  <c r="BN164" i="1"/>
  <c r="BK165" i="1"/>
  <c r="BL162" i="1"/>
  <c r="AH159" i="1"/>
  <c r="X165" i="1"/>
  <c r="R165" i="1"/>
  <c r="Q161" i="1"/>
  <c r="AB167" i="1"/>
  <c r="W164" i="1"/>
  <c r="AW165" i="1"/>
  <c r="AZ168" i="1"/>
  <c r="E603" i="1"/>
  <c r="H609" i="1"/>
  <c r="J177" i="1"/>
  <c r="AB869" i="1"/>
  <c r="Q876" i="1"/>
  <c r="U874" i="1"/>
  <c r="AC873" i="1"/>
  <c r="X871" i="1"/>
  <c r="AW871" i="1"/>
  <c r="BA868" i="1"/>
  <c r="BB867" i="1"/>
  <c r="BE871" i="1"/>
  <c r="BD871" i="1"/>
  <c r="AG877" i="1"/>
  <c r="AG868" i="1"/>
  <c r="AL868" i="1"/>
  <c r="AO873" i="1"/>
  <c r="AQ870" i="1"/>
  <c r="AR871" i="1"/>
  <c r="AA179" i="1"/>
  <c r="AB177" i="1"/>
  <c r="W177" i="1"/>
  <c r="T174" i="1"/>
  <c r="AD175" i="1"/>
  <c r="AG181" i="1"/>
  <c r="AI177" i="1"/>
  <c r="Z172" i="1"/>
  <c r="Q171" i="1"/>
  <c r="AJ173" i="1"/>
  <c r="AW177" i="1"/>
  <c r="AS174" i="1"/>
  <c r="AX172" i="1"/>
  <c r="BE178" i="1"/>
  <c r="BA181" i="1"/>
  <c r="BA172" i="1"/>
  <c r="BI175" i="1"/>
  <c r="BC177" i="1"/>
  <c r="AY175" i="1"/>
  <c r="BG176" i="1"/>
  <c r="BB177" i="1"/>
  <c r="AT181" i="1"/>
  <c r="AT172" i="1"/>
  <c r="BH176" i="1"/>
  <c r="BL177" i="1"/>
  <c r="BN177" i="1"/>
  <c r="BJ176" i="1"/>
  <c r="F624" i="1"/>
  <c r="E621" i="1"/>
  <c r="H624" i="1"/>
  <c r="G625" i="1"/>
  <c r="P192" i="1"/>
  <c r="P183" i="1"/>
  <c r="K184" i="1"/>
  <c r="G637" i="1"/>
  <c r="H633" i="1"/>
  <c r="F634" i="1"/>
  <c r="L202" i="1"/>
  <c r="M203" i="1"/>
  <c r="J199" i="1"/>
  <c r="Y198" i="1"/>
  <c r="W197" i="1"/>
  <c r="AB201" i="1"/>
  <c r="AE197" i="1"/>
  <c r="U201" i="1"/>
  <c r="AF197" i="1"/>
  <c r="AG195" i="1"/>
  <c r="V198" i="1"/>
  <c r="BG202" i="1"/>
  <c r="AV201" i="1"/>
  <c r="AQ203" i="1"/>
  <c r="BH197" i="1"/>
  <c r="AW198" i="1"/>
  <c r="BM203" i="1"/>
  <c r="AN203" i="1"/>
  <c r="AY198" i="1"/>
  <c r="AR204" i="1"/>
  <c r="AM196" i="1"/>
  <c r="AM195" i="1"/>
  <c r="AS196" i="1"/>
  <c r="AZ196" i="1"/>
  <c r="BJ202" i="1"/>
  <c r="V216" i="1"/>
  <c r="AH208" i="1"/>
  <c r="AH209" i="1"/>
  <c r="AH213" i="1"/>
  <c r="AH215" i="1"/>
  <c r="AH216" i="1"/>
  <c r="Y216" i="1"/>
  <c r="AO210" i="1"/>
  <c r="AO208" i="1"/>
  <c r="AO209" i="1"/>
  <c r="AO213" i="1"/>
  <c r="AO216" i="1"/>
  <c r="AO217" i="1"/>
  <c r="G231" i="1"/>
  <c r="G230" i="1"/>
  <c r="G233" i="1"/>
  <c r="G234" i="1"/>
  <c r="G235" i="1"/>
  <c r="G236" i="1"/>
  <c r="G238" i="1"/>
  <c r="P248" i="1"/>
  <c r="P244" i="1"/>
  <c r="P245" i="1"/>
  <c r="P246" i="1"/>
  <c r="P247" i="1"/>
  <c r="P249" i="1"/>
  <c r="P253" i="1"/>
  <c r="BD246" i="1"/>
  <c r="BD249" i="1"/>
  <c r="BD252" i="1"/>
  <c r="BD253" i="1"/>
  <c r="BD244" i="1"/>
  <c r="BE242" i="1"/>
  <c r="BE249" i="1"/>
  <c r="BE247" i="1"/>
  <c r="T269" i="1"/>
  <c r="T267" i="1"/>
  <c r="T268" i="1"/>
  <c r="T273" i="1"/>
  <c r="T275" i="1"/>
  <c r="T276" i="1"/>
  <c r="AH270" i="1"/>
  <c r="AH268" i="1"/>
  <c r="AH269" i="1"/>
  <c r="AH273" i="1"/>
  <c r="AH276" i="1"/>
  <c r="AH277" i="1"/>
  <c r="AA275" i="1"/>
  <c r="BG266" i="1"/>
  <c r="BG268" i="1"/>
  <c r="BG271" i="1"/>
  <c r="BG272" i="1"/>
  <c r="BG273" i="1"/>
  <c r="BG276" i="1"/>
  <c r="BA289" i="1"/>
  <c r="I293" i="1"/>
  <c r="I292" i="1"/>
  <c r="I297" i="1"/>
  <c r="I298" i="1"/>
  <c r="I299" i="1"/>
  <c r="I300" i="1"/>
  <c r="I290" i="1"/>
  <c r="O293" i="1"/>
  <c r="O297" i="1"/>
  <c r="O299" i="1"/>
  <c r="O300" i="1"/>
  <c r="O291" i="1"/>
  <c r="H308" i="1"/>
  <c r="H304" i="1"/>
  <c r="H306" i="1"/>
  <c r="H307" i="1"/>
  <c r="H309" i="1"/>
  <c r="H312" i="1"/>
  <c r="H326" i="1"/>
  <c r="H333" i="1"/>
  <c r="BM214" i="1"/>
  <c r="H224" i="1"/>
  <c r="J221" i="1"/>
  <c r="AD247" i="1"/>
  <c r="AU247" i="1"/>
  <c r="BH247" i="1"/>
  <c r="BG249" i="1"/>
  <c r="G704" i="1"/>
  <c r="H709" i="1"/>
  <c r="L268" i="1"/>
  <c r="P277" i="1"/>
  <c r="K272" i="1"/>
  <c r="W269" i="1"/>
  <c r="V273" i="1"/>
  <c r="AI271" i="1"/>
  <c r="AJ273" i="1"/>
  <c r="AK269" i="1"/>
  <c r="AO274" i="1"/>
  <c r="AT276" i="1"/>
  <c r="AN273" i="1"/>
  <c r="AP269" i="1"/>
  <c r="AX273" i="1"/>
  <c r="AY270" i="1"/>
  <c r="AF271" i="1"/>
  <c r="BL277" i="1"/>
  <c r="BE276" i="1"/>
  <c r="BP269" i="1"/>
  <c r="BB273" i="1"/>
  <c r="BK269" i="1"/>
  <c r="E716" i="1"/>
  <c r="F720" i="1"/>
  <c r="P285" i="1"/>
  <c r="H279" i="1"/>
  <c r="I283" i="1"/>
  <c r="Z285" i="1"/>
  <c r="W283" i="1"/>
  <c r="Y283" i="1"/>
  <c r="AB282" i="1"/>
  <c r="AW286" i="1"/>
  <c r="AZ283" i="1"/>
  <c r="AI280" i="1"/>
  <c r="AJ287" i="1"/>
  <c r="AM280" i="1"/>
  <c r="AU281" i="1"/>
  <c r="BB281" i="1"/>
  <c r="BC280" i="1"/>
  <c r="BE283" i="1"/>
  <c r="AN285" i="1"/>
  <c r="BF286" i="1"/>
  <c r="BH285" i="1"/>
  <c r="BJ288" i="1"/>
  <c r="BJ280" i="1"/>
  <c r="BN280" i="1"/>
  <c r="BK281" i="1"/>
  <c r="BG280" i="1"/>
  <c r="G733" i="1"/>
  <c r="G725" i="1"/>
  <c r="F299" i="1"/>
  <c r="H297" i="1"/>
  <c r="N295" i="1"/>
  <c r="E741" i="1"/>
  <c r="F741" i="1"/>
  <c r="J309" i="1"/>
  <c r="N312" i="1"/>
  <c r="P311" i="1"/>
  <c r="G756" i="1"/>
  <c r="H319" i="1"/>
  <c r="F320" i="1"/>
  <c r="E317" i="1"/>
  <c r="E321" i="1"/>
  <c r="N323" i="1"/>
  <c r="F763" i="1"/>
  <c r="K330" i="1"/>
  <c r="I333" i="1"/>
  <c r="P330" i="1"/>
  <c r="P329" i="1"/>
  <c r="E341" i="1"/>
  <c r="E345" i="1"/>
  <c r="E346" i="1"/>
  <c r="E338" i="1"/>
  <c r="E348" i="1"/>
  <c r="E339" i="1"/>
  <c r="I348" i="1"/>
  <c r="G347" i="1"/>
  <c r="W341" i="1"/>
  <c r="W345" i="1"/>
  <c r="W346" i="1"/>
  <c r="AS348" i="1"/>
  <c r="AD338" i="1"/>
  <c r="AD341" i="1"/>
  <c r="AD342" i="1"/>
  <c r="AD344" i="1"/>
  <c r="AD345" i="1"/>
  <c r="AI345" i="1"/>
  <c r="BN354" i="1"/>
  <c r="BN350" i="1"/>
  <c r="BN359" i="1"/>
  <c r="BN351" i="1"/>
  <c r="BN360" i="1"/>
  <c r="BN352" i="1"/>
  <c r="BN361" i="1"/>
  <c r="BN353" i="1"/>
  <c r="BN355" i="1"/>
  <c r="BN356" i="1"/>
  <c r="BN357" i="1"/>
  <c r="AP367" i="1"/>
  <c r="AP364" i="1"/>
  <c r="AP366" i="1"/>
  <c r="AP369" i="1"/>
  <c r="AP372" i="1"/>
  <c r="I381" i="1"/>
  <c r="I379" i="1"/>
  <c r="J208" i="1"/>
  <c r="K211" i="1"/>
  <c r="O210" i="1"/>
  <c r="W214" i="1"/>
  <c r="S207" i="1"/>
  <c r="AC208" i="1"/>
  <c r="AB213" i="1"/>
  <c r="AG211" i="1"/>
  <c r="AJ214" i="1"/>
  <c r="AJ206" i="1"/>
  <c r="AL215" i="1"/>
  <c r="X215" i="1"/>
  <c r="AN213" i="1"/>
  <c r="AV213" i="1"/>
  <c r="BD216" i="1"/>
  <c r="BN215" i="1"/>
  <c r="AS216" i="1"/>
  <c r="BC215" i="1"/>
  <c r="AY217" i="1"/>
  <c r="AY209" i="1"/>
  <c r="AZ213" i="1"/>
  <c r="BG207" i="1"/>
  <c r="AQ210" i="1"/>
  <c r="BM206" i="1"/>
  <c r="G654" i="1"/>
  <c r="E656" i="1"/>
  <c r="H222" i="1"/>
  <c r="J219" i="1"/>
  <c r="F223" i="1"/>
  <c r="G225" i="1"/>
  <c r="L229" i="1"/>
  <c r="L218" i="1"/>
  <c r="N223" i="1"/>
  <c r="P221" i="1"/>
  <c r="H668" i="1"/>
  <c r="G664" i="1"/>
  <c r="I232" i="1"/>
  <c r="N230" i="1"/>
  <c r="M235" i="1"/>
  <c r="O238" i="1"/>
  <c r="J237" i="1"/>
  <c r="G676" i="1"/>
  <c r="H674" i="1"/>
  <c r="F683" i="1"/>
  <c r="F674" i="1"/>
  <c r="I252" i="1"/>
  <c r="I242" i="1"/>
  <c r="L245" i="1"/>
  <c r="K253" i="1"/>
  <c r="K244" i="1"/>
  <c r="N253" i="1"/>
  <c r="N244" i="1"/>
  <c r="M245" i="1"/>
  <c r="AC251" i="1"/>
  <c r="AC243" i="1"/>
  <c r="S248" i="1"/>
  <c r="U249" i="1"/>
  <c r="Y249" i="1"/>
  <c r="Q251" i="1"/>
  <c r="AB248" i="1"/>
  <c r="AD244" i="1"/>
  <c r="AU243" i="1"/>
  <c r="AL252" i="1"/>
  <c r="AX249" i="1"/>
  <c r="BH244" i="1"/>
  <c r="BG244" i="1"/>
  <c r="BK246" i="1"/>
  <c r="AN246" i="1"/>
  <c r="AW243" i="1"/>
  <c r="AM249" i="1"/>
  <c r="AZ253" i="1"/>
  <c r="BO243" i="1"/>
  <c r="M258" i="1"/>
  <c r="AZ289" i="1"/>
  <c r="AZ281" i="1"/>
  <c r="AO285" i="1"/>
  <c r="BF283" i="1"/>
  <c r="G731" i="1"/>
  <c r="G723" i="1"/>
  <c r="J297" i="1"/>
  <c r="F297" i="1"/>
  <c r="K297" i="1"/>
  <c r="N292" i="1"/>
  <c r="M297" i="1"/>
  <c r="E737" i="1"/>
  <c r="F736" i="1"/>
  <c r="H744" i="1"/>
  <c r="J304" i="1"/>
  <c r="N307" i="1"/>
  <c r="P303" i="1"/>
  <c r="G753" i="1"/>
  <c r="F748" i="1"/>
  <c r="G321" i="1"/>
  <c r="P315" i="1"/>
  <c r="H325" i="1"/>
  <c r="H315" i="1"/>
  <c r="F317" i="1"/>
  <c r="L324" i="1"/>
  <c r="N316" i="1"/>
  <c r="F759" i="1"/>
  <c r="G758" i="1"/>
  <c r="G763" i="1"/>
  <c r="F332" i="1"/>
  <c r="F333" i="1"/>
  <c r="K327" i="1"/>
  <c r="I331" i="1"/>
  <c r="L336" i="1"/>
  <c r="E771" i="1"/>
  <c r="I345" i="1"/>
  <c r="G343" i="1"/>
  <c r="Q346" i="1"/>
  <c r="AD349" i="1"/>
  <c r="AB344" i="1"/>
  <c r="AB340" i="1"/>
  <c r="AB341" i="1"/>
  <c r="AB348" i="1"/>
  <c r="AB349" i="1"/>
  <c r="AK356" i="1"/>
  <c r="AK357" i="1"/>
  <c r="BI356" i="1"/>
  <c r="BI351" i="1"/>
  <c r="BI361" i="1"/>
  <c r="BI352" i="1"/>
  <c r="BI353" i="1"/>
  <c r="BI354" i="1"/>
  <c r="BI355" i="1"/>
  <c r="BI357" i="1"/>
  <c r="BI359" i="1"/>
  <c r="L375" i="1"/>
  <c r="L374" i="1"/>
  <c r="L380" i="1"/>
  <c r="L381" i="1"/>
  <c r="L382" i="1"/>
  <c r="E902" i="1"/>
  <c r="E909" i="1"/>
  <c r="BB194" i="1"/>
  <c r="AX196" i="1"/>
  <c r="BO205" i="1"/>
  <c r="G644" i="1"/>
  <c r="I214" i="1"/>
  <c r="J217" i="1"/>
  <c r="J207" i="1"/>
  <c r="M214" i="1"/>
  <c r="N217" i="1"/>
  <c r="K209" i="1"/>
  <c r="O208" i="1"/>
  <c r="W213" i="1"/>
  <c r="S216" i="1"/>
  <c r="S206" i="1"/>
  <c r="AB212" i="1"/>
  <c r="AG210" i="1"/>
  <c r="AL214" i="1"/>
  <c r="X213" i="1"/>
  <c r="AN212" i="1"/>
  <c r="AV212" i="1"/>
  <c r="BN213" i="1"/>
  <c r="BC214" i="1"/>
  <c r="M234" i="1"/>
  <c r="O237" i="1"/>
  <c r="L244" i="1"/>
  <c r="K252" i="1"/>
  <c r="K243" i="1"/>
  <c r="N252" i="1"/>
  <c r="N242" i="1"/>
  <c r="M244" i="1"/>
  <c r="AC250" i="1"/>
  <c r="AC242" i="1"/>
  <c r="S247" i="1"/>
  <c r="U248" i="1"/>
  <c r="Y247" i="1"/>
  <c r="Q250" i="1"/>
  <c r="AB247" i="1"/>
  <c r="AD243" i="1"/>
  <c r="AU242" i="1"/>
  <c r="AL249" i="1"/>
  <c r="AJ244" i="1"/>
  <c r="AX247" i="1"/>
  <c r="BH242" i="1"/>
  <c r="BG243" i="1"/>
  <c r="BK245" i="1"/>
  <c r="BL243" i="1"/>
  <c r="AR247" i="1"/>
  <c r="AI244" i="1"/>
  <c r="AN245" i="1"/>
  <c r="AW242" i="1"/>
  <c r="BF245" i="1"/>
  <c r="AM247" i="1"/>
  <c r="AZ249" i="1"/>
  <c r="BO242" i="1"/>
  <c r="F690" i="1"/>
  <c r="G691" i="1"/>
  <c r="M257" i="1"/>
  <c r="H254" i="1"/>
  <c r="F256" i="1"/>
  <c r="E261" i="1"/>
  <c r="K262" i="1"/>
  <c r="L259" i="1"/>
  <c r="G698" i="1"/>
  <c r="H701" i="1"/>
  <c r="J273" i="1"/>
  <c r="P271" i="1"/>
  <c r="H274" i="1"/>
  <c r="O272" i="1"/>
  <c r="R276" i="1"/>
  <c r="R268" i="1"/>
  <c r="S268" i="1"/>
  <c r="AC276" i="1"/>
  <c r="AC266" i="1"/>
  <c r="X277" i="1"/>
  <c r="Z272" i="1"/>
  <c r="AI266" i="1"/>
  <c r="AJ267" i="1"/>
  <c r="AO270" i="1"/>
  <c r="AT271" i="1"/>
  <c r="AY276" i="1"/>
  <c r="AY266" i="1"/>
  <c r="AZ277" i="1"/>
  <c r="BF272" i="1"/>
  <c r="BL269" i="1"/>
  <c r="BM272" i="1"/>
  <c r="BO274" i="1"/>
  <c r="BB268" i="1"/>
  <c r="E713" i="1"/>
  <c r="F713" i="1"/>
  <c r="K284" i="1"/>
  <c r="J285" i="1"/>
  <c r="L282" i="1"/>
  <c r="P282" i="1"/>
  <c r="H287" i="1"/>
  <c r="I289" i="1"/>
  <c r="I278" i="1"/>
  <c r="O280" i="1"/>
  <c r="V288" i="1"/>
  <c r="W289" i="1"/>
  <c r="W278" i="1"/>
  <c r="X288" i="1"/>
  <c r="AV282" i="1"/>
  <c r="AB288" i="1"/>
  <c r="AB279" i="1"/>
  <c r="AZ288" i="1"/>
  <c r="AZ280" i="1"/>
  <c r="AI288" i="1"/>
  <c r="AO279" i="1"/>
  <c r="BE288" i="1"/>
  <c r="BE279" i="1"/>
  <c r="AN281" i="1"/>
  <c r="BF281" i="1"/>
  <c r="BP287" i="1"/>
  <c r="BN286" i="1"/>
  <c r="BM285" i="1"/>
  <c r="H729" i="1"/>
  <c r="G730" i="1"/>
  <c r="G722" i="1"/>
  <c r="J296" i="1"/>
  <c r="F293" i="1"/>
  <c r="K292" i="1"/>
  <c r="M296" i="1"/>
  <c r="E736" i="1"/>
  <c r="F734" i="1"/>
  <c r="N304" i="1"/>
  <c r="G751" i="1"/>
  <c r="G319" i="1"/>
  <c r="H324" i="1"/>
  <c r="L321" i="1"/>
  <c r="N315" i="1"/>
  <c r="F768" i="1"/>
  <c r="H768" i="1"/>
  <c r="K337" i="1"/>
  <c r="I329" i="1"/>
  <c r="M326" i="1"/>
  <c r="M328" i="1"/>
  <c r="Y349" i="1"/>
  <c r="Q342" i="1"/>
  <c r="AS339" i="1"/>
  <c r="AS338" i="1"/>
  <c r="AS340" i="1"/>
  <c r="AS342" i="1"/>
  <c r="AS345" i="1"/>
  <c r="AI344" i="1"/>
  <c r="AI338" i="1"/>
  <c r="AI347" i="1"/>
  <c r="AI339" i="1"/>
  <c r="AI348" i="1"/>
  <c r="AI341" i="1"/>
  <c r="AI342" i="1"/>
  <c r="AR341" i="1"/>
  <c r="AR338" i="1"/>
  <c r="AR345" i="1"/>
  <c r="O356" i="1"/>
  <c r="O350" i="1"/>
  <c r="O360" i="1"/>
  <c r="O351" i="1"/>
  <c r="O361" i="1"/>
  <c r="O352" i="1"/>
  <c r="O353" i="1"/>
  <c r="O355" i="1"/>
  <c r="O357" i="1"/>
  <c r="O358" i="1"/>
  <c r="AN358" i="1"/>
  <c r="AN350" i="1"/>
  <c r="AN357" i="1"/>
  <c r="X363" i="1"/>
  <c r="X362" i="1"/>
  <c r="X367" i="1"/>
  <c r="X368" i="1"/>
  <c r="X369" i="1"/>
  <c r="X370" i="1"/>
  <c r="M380" i="1"/>
  <c r="M376" i="1"/>
  <c r="M377" i="1"/>
  <c r="M379" i="1"/>
  <c r="M381" i="1"/>
  <c r="M382" i="1"/>
  <c r="M384" i="1"/>
  <c r="M385" i="1"/>
  <c r="BK398" i="1"/>
  <c r="BK409" i="1"/>
  <c r="AH203" i="1"/>
  <c r="BO203" i="1"/>
  <c r="G643" i="1"/>
  <c r="I213" i="1"/>
  <c r="M213" i="1"/>
  <c r="N211" i="1"/>
  <c r="O207" i="1"/>
  <c r="W207" i="1"/>
  <c r="AB210" i="1"/>
  <c r="AG209" i="1"/>
  <c r="AJ212" i="1"/>
  <c r="AL213" i="1"/>
  <c r="X211" i="1"/>
  <c r="AN210" i="1"/>
  <c r="AV211" i="1"/>
  <c r="BD209" i="1"/>
  <c r="BN211" i="1"/>
  <c r="BC213" i="1"/>
  <c r="AQ208" i="1"/>
  <c r="E653" i="1"/>
  <c r="E225" i="1"/>
  <c r="J229" i="1"/>
  <c r="L226" i="1"/>
  <c r="O233" i="1"/>
  <c r="O251" i="1"/>
  <c r="S245" i="1"/>
  <c r="Y246" i="1"/>
  <c r="Q249" i="1"/>
  <c r="AM245" i="1"/>
  <c r="P268" i="1"/>
  <c r="M275" i="1"/>
  <c r="O269" i="1"/>
  <c r="X276" i="1"/>
  <c r="AL273" i="1"/>
  <c r="AO269" i="1"/>
  <c r="AV273" i="1"/>
  <c r="BO273" i="1"/>
  <c r="E721" i="1"/>
  <c r="E712" i="1"/>
  <c r="F712" i="1"/>
  <c r="L280" i="1"/>
  <c r="H286" i="1"/>
  <c r="V285" i="1"/>
  <c r="AZ287" i="1"/>
  <c r="AZ279" i="1"/>
  <c r="AI286" i="1"/>
  <c r="BF280" i="1"/>
  <c r="F292" i="1"/>
  <c r="O309" i="1"/>
  <c r="G748" i="1"/>
  <c r="G318" i="1"/>
  <c r="M321" i="1"/>
  <c r="H318" i="1"/>
  <c r="H317" i="1"/>
  <c r="L319" i="1"/>
  <c r="F762" i="1"/>
  <c r="F760" i="1"/>
  <c r="F769" i="1"/>
  <c r="H765" i="1"/>
  <c r="K328" i="1"/>
  <c r="K333" i="1"/>
  <c r="I327" i="1"/>
  <c r="E774" i="1"/>
  <c r="E777" i="1"/>
  <c r="E778" i="1"/>
  <c r="G341" i="1"/>
  <c r="G339" i="1"/>
  <c r="G340" i="1"/>
  <c r="G344" i="1"/>
  <c r="G345" i="1"/>
  <c r="Y348" i="1"/>
  <c r="BF338" i="1"/>
  <c r="BF344" i="1"/>
  <c r="BF345" i="1"/>
  <c r="U350" i="1"/>
  <c r="U352" i="1"/>
  <c r="U353" i="1"/>
  <c r="U354" i="1"/>
  <c r="U355" i="1"/>
  <c r="U357" i="1"/>
  <c r="U360" i="1"/>
  <c r="U361" i="1"/>
  <c r="AN365" i="1"/>
  <c r="AN362" i="1"/>
  <c r="AN364" i="1"/>
  <c r="AN367" i="1"/>
  <c r="AN369" i="1"/>
  <c r="AN370" i="1"/>
  <c r="AN372" i="1"/>
  <c r="BL201" i="1"/>
  <c r="BB204" i="1"/>
  <c r="AJ201" i="1"/>
  <c r="AH195" i="1"/>
  <c r="BO201" i="1"/>
  <c r="F646" i="1"/>
  <c r="G642" i="1"/>
  <c r="I212" i="1"/>
  <c r="J215" i="1"/>
  <c r="M212" i="1"/>
  <c r="N208" i="1"/>
  <c r="O216" i="1"/>
  <c r="O206" i="1"/>
  <c r="R213" i="1"/>
  <c r="S214" i="1"/>
  <c r="AC214" i="1"/>
  <c r="AG207" i="1"/>
  <c r="AJ211" i="1"/>
  <c r="AL211" i="1"/>
  <c r="X210" i="1"/>
  <c r="AN209" i="1"/>
  <c r="AV210" i="1"/>
  <c r="BD208" i="1"/>
  <c r="BN210" i="1"/>
  <c r="BC211" i="1"/>
  <c r="AY214" i="1"/>
  <c r="BG214" i="1"/>
  <c r="AQ206" i="1"/>
  <c r="G659" i="1"/>
  <c r="E661" i="1"/>
  <c r="E652" i="1"/>
  <c r="E219" i="1"/>
  <c r="J228" i="1"/>
  <c r="I224" i="1"/>
  <c r="F220" i="1"/>
  <c r="G218" i="1"/>
  <c r="L225" i="1"/>
  <c r="G673" i="1"/>
  <c r="P237" i="1"/>
  <c r="I240" i="1"/>
  <c r="N239" i="1"/>
  <c r="M232" i="1"/>
  <c r="O232" i="1"/>
  <c r="G684" i="1"/>
  <c r="H683" i="1"/>
  <c r="F680" i="1"/>
  <c r="O250" i="1"/>
  <c r="I248" i="1"/>
  <c r="L252" i="1"/>
  <c r="L242" i="1"/>
  <c r="N249" i="1"/>
  <c r="M253" i="1"/>
  <c r="M242" i="1"/>
  <c r="T251" i="1"/>
  <c r="AC248" i="1"/>
  <c r="S253" i="1"/>
  <c r="S244" i="1"/>
  <c r="Y245" i="1"/>
  <c r="Q244" i="1"/>
  <c r="X249" i="1"/>
  <c r="AD252" i="1"/>
  <c r="AU251" i="1"/>
  <c r="BI249" i="1"/>
  <c r="AL244" i="1"/>
  <c r="AX245" i="1"/>
  <c r="BH250" i="1"/>
  <c r="BG253" i="1"/>
  <c r="BJ249" i="1"/>
  <c r="AW252" i="1"/>
  <c r="BC249" i="1"/>
  <c r="AM244" i="1"/>
  <c r="AZ245" i="1"/>
  <c r="BP249" i="1"/>
  <c r="F686" i="1"/>
  <c r="G687" i="1"/>
  <c r="H264" i="1"/>
  <c r="I261" i="1"/>
  <c r="N260" i="1"/>
  <c r="F264" i="1"/>
  <c r="F254" i="1"/>
  <c r="E258" i="1"/>
  <c r="K256" i="1"/>
  <c r="G709" i="1"/>
  <c r="L276" i="1"/>
  <c r="P266" i="1"/>
  <c r="N276" i="1"/>
  <c r="M272" i="1"/>
  <c r="O268" i="1"/>
  <c r="R274" i="1"/>
  <c r="W277" i="1"/>
  <c r="AC274" i="1"/>
  <c r="AR276" i="1"/>
  <c r="X273" i="1"/>
  <c r="AI277" i="1"/>
  <c r="AL272" i="1"/>
  <c r="AO266" i="1"/>
  <c r="AV272" i="1"/>
  <c r="AY274" i="1"/>
  <c r="AF276" i="1"/>
  <c r="BP277" i="1"/>
  <c r="BO266" i="1"/>
  <c r="BK277" i="1"/>
  <c r="E720" i="1"/>
  <c r="E710" i="1"/>
  <c r="F711" i="1"/>
  <c r="L279" i="1"/>
  <c r="H285" i="1"/>
  <c r="I286" i="1"/>
  <c r="V282" i="1"/>
  <c r="W286" i="1"/>
  <c r="Y289" i="1"/>
  <c r="X285" i="1"/>
  <c r="AX281" i="1"/>
  <c r="AZ286" i="1"/>
  <c r="AI285" i="1"/>
  <c r="AF288" i="1"/>
  <c r="AM285" i="1"/>
  <c r="AU286" i="1"/>
  <c r="BB286" i="1"/>
  <c r="BC286" i="1"/>
  <c r="BF278" i="1"/>
  <c r="BP279" i="1"/>
  <c r="BI287" i="1"/>
  <c r="BN284" i="1"/>
  <c r="BK286" i="1"/>
  <c r="BG286" i="1"/>
  <c r="BL288" i="1"/>
  <c r="F290" i="1"/>
  <c r="E312" i="1"/>
  <c r="O308" i="1"/>
  <c r="G746" i="1"/>
  <c r="G316" i="1"/>
  <c r="M320" i="1"/>
  <c r="H322" i="1"/>
  <c r="F315" i="1"/>
  <c r="F321" i="1"/>
  <c r="F766" i="1"/>
  <c r="H760" i="1"/>
  <c r="K334" i="1"/>
  <c r="I336" i="1"/>
  <c r="L332" i="1"/>
  <c r="L328" i="1"/>
  <c r="I338" i="1"/>
  <c r="I340" i="1"/>
  <c r="I349" i="1"/>
  <c r="I341" i="1"/>
  <c r="I343" i="1"/>
  <c r="I344" i="1"/>
  <c r="BN338" i="1"/>
  <c r="BN346" i="1"/>
  <c r="BN339" i="1"/>
  <c r="BN347" i="1"/>
  <c r="BN340" i="1"/>
  <c r="BN348" i="1"/>
  <c r="BN341" i="1"/>
  <c r="BN349" i="1"/>
  <c r="BN342" i="1"/>
  <c r="BN343" i="1"/>
  <c r="BN344" i="1"/>
  <c r="BI338" i="1"/>
  <c r="BI340" i="1"/>
  <c r="BI341" i="1"/>
  <c r="BI342" i="1"/>
  <c r="BI343" i="1"/>
  <c r="BI345" i="1"/>
  <c r="BI348" i="1"/>
  <c r="BI349" i="1"/>
  <c r="N356" i="1"/>
  <c r="N350" i="1"/>
  <c r="N360" i="1"/>
  <c r="N351" i="1"/>
  <c r="N361" i="1"/>
  <c r="N352" i="1"/>
  <c r="N353" i="1"/>
  <c r="N355" i="1"/>
  <c r="N357" i="1"/>
  <c r="N358" i="1"/>
  <c r="X355" i="1"/>
  <c r="X350" i="1"/>
  <c r="X351" i="1"/>
  <c r="X352" i="1"/>
  <c r="X357" i="1"/>
  <c r="X358" i="1"/>
  <c r="X359" i="1"/>
  <c r="X360" i="1"/>
  <c r="E848" i="1"/>
  <c r="E845" i="1"/>
  <c r="E846" i="1"/>
  <c r="E847" i="1"/>
  <c r="E849" i="1"/>
  <c r="E853" i="1"/>
  <c r="BL200" i="1"/>
  <c r="BB202" i="1"/>
  <c r="BO200" i="1"/>
  <c r="G649" i="1"/>
  <c r="AL207" i="1"/>
  <c r="X209" i="1"/>
  <c r="AN208" i="1"/>
  <c r="AV208" i="1"/>
  <c r="BN209" i="1"/>
  <c r="BC207" i="1"/>
  <c r="BG213" i="1"/>
  <c r="G658" i="1"/>
  <c r="E660" i="1"/>
  <c r="E651" i="1"/>
  <c r="J227" i="1"/>
  <c r="L223" i="1"/>
  <c r="G672" i="1"/>
  <c r="I237" i="1"/>
  <c r="O231" i="1"/>
  <c r="O249" i="1"/>
  <c r="N248" i="1"/>
  <c r="S252" i="1"/>
  <c r="S243" i="1"/>
  <c r="Y244" i="1"/>
  <c r="Q243" i="1"/>
  <c r="AD251" i="1"/>
  <c r="AU250" i="1"/>
  <c r="BI248" i="1"/>
  <c r="BH249" i="1"/>
  <c r="BG252" i="1"/>
  <c r="AW251" i="1"/>
  <c r="BC248" i="1"/>
  <c r="AM253" i="1"/>
  <c r="AM243" i="1"/>
  <c r="BP248" i="1"/>
  <c r="H263" i="1"/>
  <c r="I260" i="1"/>
  <c r="E257" i="1"/>
  <c r="K255" i="1"/>
  <c r="G706" i="1"/>
  <c r="L274" i="1"/>
  <c r="O267" i="1"/>
  <c r="W276" i="1"/>
  <c r="AC273" i="1"/>
  <c r="AR273" i="1"/>
  <c r="X269" i="1"/>
  <c r="AF273" i="1"/>
  <c r="BP276" i="1"/>
  <c r="BK276" i="1"/>
  <c r="H284" i="1"/>
  <c r="W285" i="1"/>
  <c r="Y288" i="1"/>
  <c r="AI283" i="1"/>
  <c r="H321" i="1"/>
  <c r="L320" i="1"/>
  <c r="L316" i="1"/>
  <c r="O314" i="1"/>
  <c r="O321" i="1"/>
  <c r="F765" i="1"/>
  <c r="K332" i="1"/>
  <c r="I330" i="1"/>
  <c r="I328" i="1"/>
  <c r="I337" i="1"/>
  <c r="Y344" i="1"/>
  <c r="Y340" i="1"/>
  <c r="Y341" i="1"/>
  <c r="Q344" i="1"/>
  <c r="Q343" i="1"/>
  <c r="Q345" i="1"/>
  <c r="Q338" i="1"/>
  <c r="Q347" i="1"/>
  <c r="Q339" i="1"/>
  <c r="Q348" i="1"/>
  <c r="M355" i="1"/>
  <c r="M356" i="1"/>
  <c r="M357" i="1"/>
  <c r="Q362" i="1"/>
  <c r="Q370" i="1"/>
  <c r="Q363" i="1"/>
  <c r="Q371" i="1"/>
  <c r="Q364" i="1"/>
  <c r="Q372" i="1"/>
  <c r="Q365" i="1"/>
  <c r="Q373" i="1"/>
  <c r="Q366" i="1"/>
  <c r="Q367" i="1"/>
  <c r="Q368" i="1"/>
  <c r="AA366" i="1"/>
  <c r="AA363" i="1"/>
  <c r="AA365" i="1"/>
  <c r="AA368" i="1"/>
  <c r="AA369" i="1"/>
  <c r="AA371" i="1"/>
  <c r="AA373" i="1"/>
  <c r="G810" i="1"/>
  <c r="G807" i="1"/>
  <c r="G809" i="1"/>
  <c r="G813" i="1"/>
  <c r="G815" i="1"/>
  <c r="G817" i="1"/>
  <c r="F833" i="1"/>
  <c r="F830" i="1"/>
  <c r="F840" i="1"/>
  <c r="F831" i="1"/>
  <c r="F832" i="1"/>
  <c r="F834" i="1"/>
  <c r="F836" i="1"/>
  <c r="F837" i="1"/>
  <c r="F838" i="1"/>
  <c r="AQ339" i="1"/>
  <c r="AG338" i="1"/>
  <c r="BH341" i="1"/>
  <c r="BM339" i="1"/>
  <c r="BO349" i="1"/>
  <c r="BB341" i="1"/>
  <c r="AY338" i="1"/>
  <c r="BK341" i="1"/>
  <c r="BL341" i="1"/>
  <c r="BD345" i="1"/>
  <c r="BJ344" i="1"/>
  <c r="BE346" i="1"/>
  <c r="F786" i="1"/>
  <c r="G784" i="1"/>
  <c r="H355" i="1"/>
  <c r="P357" i="1"/>
  <c r="E354" i="1"/>
  <c r="G352" i="1"/>
  <c r="F361" i="1"/>
  <c r="F352" i="1"/>
  <c r="K355" i="1"/>
  <c r="I350" i="1"/>
  <c r="Q352" i="1"/>
  <c r="R350" i="1"/>
  <c r="AB354" i="1"/>
  <c r="AR351" i="1"/>
  <c r="AQ353" i="1"/>
  <c r="V353" i="1"/>
  <c r="AG356" i="1"/>
  <c r="AL353" i="1"/>
  <c r="AD350" i="1"/>
  <c r="AS354" i="1"/>
  <c r="AO354" i="1"/>
  <c r="AT357" i="1"/>
  <c r="AU361" i="1"/>
  <c r="AJ358" i="1"/>
  <c r="AA354" i="1"/>
  <c r="AE355" i="1"/>
  <c r="AM361" i="1"/>
  <c r="AM352" i="1"/>
  <c r="Y351" i="1"/>
  <c r="W354" i="1"/>
  <c r="Z350" i="1"/>
  <c r="AH360" i="1"/>
  <c r="AV356" i="1"/>
  <c r="BA357" i="1"/>
  <c r="BO359" i="1"/>
  <c r="BJ355" i="1"/>
  <c r="BG357" i="1"/>
  <c r="BD353" i="1"/>
  <c r="BH357" i="1"/>
  <c r="BL360" i="1"/>
  <c r="F805" i="1"/>
  <c r="F796" i="1"/>
  <c r="E801" i="1"/>
  <c r="G803" i="1"/>
  <c r="M367" i="1"/>
  <c r="P367" i="1"/>
  <c r="E369" i="1"/>
  <c r="K371" i="1"/>
  <c r="K363" i="1"/>
  <c r="O367" i="1"/>
  <c r="H365" i="1"/>
  <c r="G362" i="1"/>
  <c r="I365" i="1"/>
  <c r="N362" i="1"/>
  <c r="S369" i="1"/>
  <c r="U366" i="1"/>
  <c r="V363" i="1"/>
  <c r="W373" i="1"/>
  <c r="W364" i="1"/>
  <c r="AZ369" i="1"/>
  <c r="BB371" i="1"/>
  <c r="AL367" i="1"/>
  <c r="Z367" i="1"/>
  <c r="AS372" i="1"/>
  <c r="AS363" i="1"/>
  <c r="AE369" i="1"/>
  <c r="AB369" i="1"/>
  <c r="AX370" i="1"/>
  <c r="AX362" i="1"/>
  <c r="BA364" i="1"/>
  <c r="AR366" i="1"/>
  <c r="AT369" i="1"/>
  <c r="AQ368" i="1"/>
  <c r="AI369" i="1"/>
  <c r="BE369" i="1"/>
  <c r="BN368" i="1"/>
  <c r="BM367" i="1"/>
  <c r="BK366" i="1"/>
  <c r="F378" i="1"/>
  <c r="P378" i="1"/>
  <c r="E823" i="1"/>
  <c r="F828" i="1"/>
  <c r="F818" i="1"/>
  <c r="I395" i="1"/>
  <c r="F392" i="1"/>
  <c r="K386" i="1"/>
  <c r="I405" i="1"/>
  <c r="L407" i="1"/>
  <c r="N408" i="1"/>
  <c r="N400" i="1"/>
  <c r="R402" i="1"/>
  <c r="S400" i="1"/>
  <c r="AG407" i="1"/>
  <c r="U405" i="1"/>
  <c r="AA402" i="1"/>
  <c r="AE403" i="1"/>
  <c r="AU408" i="1"/>
  <c r="AY407" i="1"/>
  <c r="AH399" i="1"/>
  <c r="AH404" i="1"/>
  <c r="BP403" i="1"/>
  <c r="BP400" i="1"/>
  <c r="BP401" i="1"/>
  <c r="BP402" i="1"/>
  <c r="BP404" i="1"/>
  <c r="BP407" i="1"/>
  <c r="BM399" i="1"/>
  <c r="BM398" i="1"/>
  <c r="BM408" i="1"/>
  <c r="BM400" i="1"/>
  <c r="BM409" i="1"/>
  <c r="BM401" i="1"/>
  <c r="BM402" i="1"/>
  <c r="BM404" i="1"/>
  <c r="M416" i="1"/>
  <c r="M415" i="1"/>
  <c r="M417" i="1"/>
  <c r="M421" i="1"/>
  <c r="M413" i="1"/>
  <c r="AK414" i="1"/>
  <c r="AK416" i="1"/>
  <c r="AK417" i="1"/>
  <c r="AK421" i="1"/>
  <c r="AK410" i="1"/>
  <c r="BG410" i="1"/>
  <c r="BG413" i="1"/>
  <c r="BG414" i="1"/>
  <c r="BG415" i="1"/>
  <c r="BG416" i="1"/>
  <c r="BG417" i="1"/>
  <c r="AT340" i="1"/>
  <c r="AV346" i="1"/>
  <c r="BB340" i="1"/>
  <c r="BL340" i="1"/>
  <c r="AZ345" i="1"/>
  <c r="BE345" i="1"/>
  <c r="F785" i="1"/>
  <c r="AB353" i="1"/>
  <c r="V352" i="1"/>
  <c r="AO353" i="1"/>
  <c r="AT352" i="1"/>
  <c r="AU360" i="1"/>
  <c r="AJ357" i="1"/>
  <c r="AE354" i="1"/>
  <c r="AM360" i="1"/>
  <c r="AM350" i="1"/>
  <c r="Y350" i="1"/>
  <c r="W353" i="1"/>
  <c r="AH359" i="1"/>
  <c r="AV354" i="1"/>
  <c r="BK359" i="1"/>
  <c r="BA356" i="1"/>
  <c r="BO357" i="1"/>
  <c r="BC350" i="1"/>
  <c r="BJ354" i="1"/>
  <c r="BG356" i="1"/>
  <c r="BD361" i="1"/>
  <c r="BD352" i="1"/>
  <c r="BB361" i="1"/>
  <c r="BF361" i="1"/>
  <c r="BH356" i="1"/>
  <c r="BL358" i="1"/>
  <c r="F804" i="1"/>
  <c r="F795" i="1"/>
  <c r="E800" i="1"/>
  <c r="G801" i="1"/>
  <c r="M366" i="1"/>
  <c r="P366" i="1"/>
  <c r="E368" i="1"/>
  <c r="K370" i="1"/>
  <c r="K362" i="1"/>
  <c r="H363" i="1"/>
  <c r="I364" i="1"/>
  <c r="S363" i="1"/>
  <c r="U365" i="1"/>
  <c r="Y372" i="1"/>
  <c r="T372" i="1"/>
  <c r="W372" i="1"/>
  <c r="W363" i="1"/>
  <c r="AZ368" i="1"/>
  <c r="BB369" i="1"/>
  <c r="Z366" i="1"/>
  <c r="AS371" i="1"/>
  <c r="AS362" i="1"/>
  <c r="AB368" i="1"/>
  <c r="BA362" i="1"/>
  <c r="AG363" i="1"/>
  <c r="AM372" i="1"/>
  <c r="AR373" i="1"/>
  <c r="AR365" i="1"/>
  <c r="AT368" i="1"/>
  <c r="BE366" i="1"/>
  <c r="E822" i="1"/>
  <c r="H828" i="1"/>
  <c r="F391" i="1"/>
  <c r="H394" i="1"/>
  <c r="F405" i="1"/>
  <c r="H406" i="1"/>
  <c r="M405" i="1"/>
  <c r="I404" i="1"/>
  <c r="L406" i="1"/>
  <c r="N407" i="1"/>
  <c r="N399" i="1"/>
  <c r="S399" i="1"/>
  <c r="AR406" i="1"/>
  <c r="X409" i="1"/>
  <c r="AG405" i="1"/>
  <c r="U403" i="1"/>
  <c r="AA401" i="1"/>
  <c r="AE401" i="1"/>
  <c r="AU404" i="1"/>
  <c r="AU401" i="1"/>
  <c r="AU409" i="1"/>
  <c r="AO402" i="1"/>
  <c r="AO400" i="1"/>
  <c r="AO409" i="1"/>
  <c r="AO406" i="1"/>
  <c r="AY406" i="1"/>
  <c r="AN406" i="1"/>
  <c r="L421" i="1"/>
  <c r="R421" i="1"/>
  <c r="BC416" i="1"/>
  <c r="BC413" i="1"/>
  <c r="BC414" i="1"/>
  <c r="BC415" i="1"/>
  <c r="BC417" i="1"/>
  <c r="BC419" i="1"/>
  <c r="BC411" i="1"/>
  <c r="BC421" i="1"/>
  <c r="BA415" i="1"/>
  <c r="BA414" i="1"/>
  <c r="BO412" i="1"/>
  <c r="BO416" i="1"/>
  <c r="BO417" i="1"/>
  <c r="BO418" i="1"/>
  <c r="BO419" i="1"/>
  <c r="BO410" i="1"/>
  <c r="G860" i="1"/>
  <c r="G859" i="1"/>
  <c r="F770" i="1"/>
  <c r="M342" i="1"/>
  <c r="H348" i="1"/>
  <c r="N341" i="1"/>
  <c r="T349" i="1"/>
  <c r="T341" i="1"/>
  <c r="U340" i="1"/>
  <c r="AF338" i="1"/>
  <c r="AK346" i="1"/>
  <c r="AN340" i="1"/>
  <c r="AP347" i="1"/>
  <c r="AP338" i="1"/>
  <c r="AT339" i="1"/>
  <c r="AV345" i="1"/>
  <c r="AG347" i="1"/>
  <c r="BH338" i="1"/>
  <c r="BB349" i="1"/>
  <c r="BB339" i="1"/>
  <c r="BL339" i="1"/>
  <c r="AZ344" i="1"/>
  <c r="BE344" i="1"/>
  <c r="F784" i="1"/>
  <c r="G782" i="1"/>
  <c r="L350" i="1"/>
  <c r="H353" i="1"/>
  <c r="P350" i="1"/>
  <c r="E352" i="1"/>
  <c r="G350" i="1"/>
  <c r="K353" i="1"/>
  <c r="Q361" i="1"/>
  <c r="R360" i="1"/>
  <c r="S357" i="1"/>
  <c r="AB352" i="1"/>
  <c r="V361" i="1"/>
  <c r="V351" i="1"/>
  <c r="AL361" i="1"/>
  <c r="AL351" i="1"/>
  <c r="AS360" i="1"/>
  <c r="AS352" i="1"/>
  <c r="AO361" i="1"/>
  <c r="AO352" i="1"/>
  <c r="AT351" i="1"/>
  <c r="AU357" i="1"/>
  <c r="AJ351" i="1"/>
  <c r="AE361" i="1"/>
  <c r="AE353" i="1"/>
  <c r="W352" i="1"/>
  <c r="AC357" i="1"/>
  <c r="AH352" i="1"/>
  <c r="AV353" i="1"/>
  <c r="AX360" i="1"/>
  <c r="BA355" i="1"/>
  <c r="BO353" i="1"/>
  <c r="BJ353" i="1"/>
  <c r="BG352" i="1"/>
  <c r="BD360" i="1"/>
  <c r="BD351" i="1"/>
  <c r="BF359" i="1"/>
  <c r="BH355" i="1"/>
  <c r="BL357" i="1"/>
  <c r="F803" i="1"/>
  <c r="F794" i="1"/>
  <c r="U364" i="1"/>
  <c r="T370" i="1"/>
  <c r="AZ367" i="1"/>
  <c r="BB365" i="1"/>
  <c r="Z365" i="1"/>
  <c r="AB367" i="1"/>
  <c r="BC369" i="1"/>
  <c r="AM370" i="1"/>
  <c r="AR372" i="1"/>
  <c r="AR364" i="1"/>
  <c r="AT365" i="1"/>
  <c r="AQ365" i="1"/>
  <c r="AI365" i="1"/>
  <c r="AU364" i="1"/>
  <c r="BE364" i="1"/>
  <c r="BN362" i="1"/>
  <c r="BM362" i="1"/>
  <c r="F812" i="1"/>
  <c r="E381" i="1"/>
  <c r="N378" i="1"/>
  <c r="E829" i="1"/>
  <c r="E821" i="1"/>
  <c r="F826" i="1"/>
  <c r="G829" i="1"/>
  <c r="H826" i="1"/>
  <c r="F389" i="1"/>
  <c r="H393" i="1"/>
  <c r="K396" i="1"/>
  <c r="O395" i="1"/>
  <c r="G400" i="1"/>
  <c r="E399" i="1"/>
  <c r="F404" i="1"/>
  <c r="J408" i="1"/>
  <c r="H405" i="1"/>
  <c r="M404" i="1"/>
  <c r="I402" i="1"/>
  <c r="L405" i="1"/>
  <c r="N406" i="1"/>
  <c r="N398" i="1"/>
  <c r="P400" i="1"/>
  <c r="S408" i="1"/>
  <c r="S398" i="1"/>
  <c r="AR405" i="1"/>
  <c r="X407" i="1"/>
  <c r="AG403" i="1"/>
  <c r="U402" i="1"/>
  <c r="AU406" i="1"/>
  <c r="AO408" i="1"/>
  <c r="AP408" i="1"/>
  <c r="AY405" i="1"/>
  <c r="AF398" i="1"/>
  <c r="AF400" i="1"/>
  <c r="AN405" i="1"/>
  <c r="BJ414" i="1"/>
  <c r="BJ416" i="1"/>
  <c r="BJ417" i="1"/>
  <c r="BJ421" i="1"/>
  <c r="BJ413" i="1"/>
  <c r="L432" i="1"/>
  <c r="L346" i="1"/>
  <c r="AK345" i="1"/>
  <c r="X349" i="1"/>
  <c r="AT338" i="1"/>
  <c r="AV338" i="1"/>
  <c r="AG346" i="1"/>
  <c r="BB348" i="1"/>
  <c r="BB338" i="1"/>
  <c r="BL349" i="1"/>
  <c r="BL338" i="1"/>
  <c r="BA342" i="1"/>
  <c r="AZ339" i="1"/>
  <c r="H350" i="1"/>
  <c r="K350" i="1"/>
  <c r="Q360" i="1"/>
  <c r="R359" i="1"/>
  <c r="AB351" i="1"/>
  <c r="AQ361" i="1"/>
  <c r="V360" i="1"/>
  <c r="V350" i="1"/>
  <c r="AS359" i="1"/>
  <c r="AO360" i="1"/>
  <c r="AO350" i="1"/>
  <c r="AT350" i="1"/>
  <c r="AU354" i="1"/>
  <c r="AJ350" i="1"/>
  <c r="AE360" i="1"/>
  <c r="AE352" i="1"/>
  <c r="AM357" i="1"/>
  <c r="AC356" i="1"/>
  <c r="AH351" i="1"/>
  <c r="AV352" i="1"/>
  <c r="BE357" i="1"/>
  <c r="AX359" i="1"/>
  <c r="BA354" i="1"/>
  <c r="BO351" i="1"/>
  <c r="BJ361" i="1"/>
  <c r="BJ352" i="1"/>
  <c r="BG350" i="1"/>
  <c r="BD359" i="1"/>
  <c r="BD350" i="1"/>
  <c r="BF357" i="1"/>
  <c r="BH354" i="1"/>
  <c r="G795" i="1"/>
  <c r="P364" i="1"/>
  <c r="E362" i="1"/>
  <c r="K368" i="1"/>
  <c r="O364" i="1"/>
  <c r="G370" i="1"/>
  <c r="Y369" i="1"/>
  <c r="T369" i="1"/>
  <c r="AZ366" i="1"/>
  <c r="BB363" i="1"/>
  <c r="Z364" i="1"/>
  <c r="AS369" i="1"/>
  <c r="AO369" i="1"/>
  <c r="AE366" i="1"/>
  <c r="AW365" i="1"/>
  <c r="AB362" i="1"/>
  <c r="AX367" i="1"/>
  <c r="BA372" i="1"/>
  <c r="AV372" i="1"/>
  <c r="BC364" i="1"/>
  <c r="AC371" i="1"/>
  <c r="AM369" i="1"/>
  <c r="AR371" i="1"/>
  <c r="AR363" i="1"/>
  <c r="E828" i="1"/>
  <c r="E820" i="1"/>
  <c r="F825" i="1"/>
  <c r="AA399" i="1"/>
  <c r="AA398" i="1"/>
  <c r="AA408" i="1"/>
  <c r="AE402" i="1"/>
  <c r="AE400" i="1"/>
  <c r="AP406" i="1"/>
  <c r="I418" i="1"/>
  <c r="I410" i="1"/>
  <c r="L414" i="1"/>
  <c r="L411" i="1"/>
  <c r="L412" i="1"/>
  <c r="L413" i="1"/>
  <c r="L415" i="1"/>
  <c r="L417" i="1"/>
  <c r="L420" i="1"/>
  <c r="R414" i="1"/>
  <c r="R413" i="1"/>
  <c r="R415" i="1"/>
  <c r="R417" i="1"/>
  <c r="R419" i="1"/>
  <c r="R420" i="1"/>
  <c r="R411" i="1"/>
  <c r="AG411" i="1"/>
  <c r="AG419" i="1"/>
  <c r="AG412" i="1"/>
  <c r="H860" i="1"/>
  <c r="H858" i="1"/>
  <c r="H859" i="1"/>
  <c r="H861" i="1"/>
  <c r="H864" i="1"/>
  <c r="H865" i="1"/>
  <c r="H856" i="1"/>
  <c r="I872" i="1"/>
  <c r="I871" i="1"/>
  <c r="I873" i="1"/>
  <c r="I874" i="1"/>
  <c r="I866" i="1"/>
  <c r="F890" i="1"/>
  <c r="F898" i="1"/>
  <c r="F891" i="1"/>
  <c r="F899" i="1"/>
  <c r="F892" i="1"/>
  <c r="F900" i="1"/>
  <c r="F893" i="1"/>
  <c r="F901" i="1"/>
  <c r="F894" i="1"/>
  <c r="F896" i="1"/>
  <c r="F793" i="1"/>
  <c r="Q357" i="1"/>
  <c r="AU353" i="1"/>
  <c r="AE359" i="1"/>
  <c r="AE351" i="1"/>
  <c r="AC355" i="1"/>
  <c r="AX358" i="1"/>
  <c r="BA352" i="1"/>
  <c r="BF353" i="1"/>
  <c r="BH350" i="1"/>
  <c r="BL352" i="1"/>
  <c r="F801" i="1"/>
  <c r="H803" i="1"/>
  <c r="P373" i="1"/>
  <c r="P363" i="1"/>
  <c r="K367" i="1"/>
  <c r="G369" i="1"/>
  <c r="I371" i="1"/>
  <c r="T364" i="1"/>
  <c r="Z373" i="1"/>
  <c r="Z363" i="1"/>
  <c r="AS367" i="1"/>
  <c r="AX366" i="1"/>
  <c r="BA370" i="1"/>
  <c r="AC369" i="1"/>
  <c r="AI362" i="1"/>
  <c r="BI363" i="1"/>
  <c r="F806" i="1"/>
  <c r="O381" i="1"/>
  <c r="G383" i="1"/>
  <c r="E374" i="1"/>
  <c r="E827" i="1"/>
  <c r="E819" i="1"/>
  <c r="F824" i="1"/>
  <c r="G825" i="1"/>
  <c r="H820" i="1"/>
  <c r="E391" i="1"/>
  <c r="F396" i="1"/>
  <c r="F387" i="1"/>
  <c r="H391" i="1"/>
  <c r="K393" i="1"/>
  <c r="N396" i="1"/>
  <c r="F402" i="1"/>
  <c r="J405" i="1"/>
  <c r="O403" i="1"/>
  <c r="H402" i="1"/>
  <c r="I409" i="1"/>
  <c r="I400" i="1"/>
  <c r="L399" i="1"/>
  <c r="N404" i="1"/>
  <c r="S406" i="1"/>
  <c r="AB405" i="1"/>
  <c r="AR402" i="1"/>
  <c r="X405" i="1"/>
  <c r="AG400" i="1"/>
  <c r="AA406" i="1"/>
  <c r="AE409" i="1"/>
  <c r="AU403" i="1"/>
  <c r="AO405" i="1"/>
  <c r="AP402" i="1"/>
  <c r="AY400" i="1"/>
  <c r="AN402" i="1"/>
  <c r="BP409" i="1"/>
  <c r="BO408" i="1"/>
  <c r="AI410" i="1"/>
  <c r="AI411" i="1"/>
  <c r="AI420" i="1"/>
  <c r="AI412" i="1"/>
  <c r="AI421" i="1"/>
  <c r="AI413" i="1"/>
  <c r="AI414" i="1"/>
  <c r="AI415" i="1"/>
  <c r="AI417" i="1"/>
  <c r="AQ418" i="1"/>
  <c r="L428" i="1"/>
  <c r="L422" i="1"/>
  <c r="L433" i="1"/>
  <c r="L424" i="1"/>
  <c r="L425" i="1"/>
  <c r="L426" i="1"/>
  <c r="L427" i="1"/>
  <c r="L430" i="1"/>
  <c r="J333" i="1"/>
  <c r="F778" i="1"/>
  <c r="K349" i="1"/>
  <c r="L338" i="1"/>
  <c r="P342" i="1"/>
  <c r="M338" i="1"/>
  <c r="H340" i="1"/>
  <c r="N347" i="1"/>
  <c r="N338" i="1"/>
  <c r="R345" i="1"/>
  <c r="T346" i="1"/>
  <c r="Z338" i="1"/>
  <c r="AK343" i="1"/>
  <c r="X345" i="1"/>
  <c r="AP343" i="1"/>
  <c r="AT347" i="1"/>
  <c r="AH338" i="1"/>
  <c r="AQ342" i="1"/>
  <c r="AA345" i="1"/>
  <c r="AL349" i="1"/>
  <c r="AL340" i="1"/>
  <c r="AG344" i="1"/>
  <c r="BH346" i="1"/>
  <c r="BM346" i="1"/>
  <c r="BB346" i="1"/>
  <c r="AY347" i="1"/>
  <c r="BK344" i="1"/>
  <c r="BL347" i="1"/>
  <c r="F792" i="1"/>
  <c r="G791" i="1"/>
  <c r="H358" i="1"/>
  <c r="E360" i="1"/>
  <c r="G359" i="1"/>
  <c r="F355" i="1"/>
  <c r="K358" i="1"/>
  <c r="Q355" i="1"/>
  <c r="R357" i="1"/>
  <c r="AB360" i="1"/>
  <c r="AR359" i="1"/>
  <c r="AQ356" i="1"/>
  <c r="V358" i="1"/>
  <c r="AL357" i="1"/>
  <c r="AD358" i="1"/>
  <c r="AO357" i="1"/>
  <c r="AT360" i="1"/>
  <c r="AU352" i="1"/>
  <c r="AE358" i="1"/>
  <c r="AM355" i="1"/>
  <c r="AC354" i="1"/>
  <c r="AW350" i="1"/>
  <c r="AY357" i="1"/>
  <c r="BD357" i="1"/>
  <c r="BF351" i="1"/>
  <c r="F799" i="1"/>
  <c r="M370" i="1"/>
  <c r="K366" i="1"/>
  <c r="O372" i="1"/>
  <c r="H373" i="1"/>
  <c r="G368" i="1"/>
  <c r="T362" i="1"/>
  <c r="AZ364" i="1"/>
  <c r="AS366" i="1"/>
  <c r="AE364" i="1"/>
  <c r="AX373" i="1"/>
  <c r="AX365" i="1"/>
  <c r="BA369" i="1"/>
  <c r="AC368" i="1"/>
  <c r="AM365" i="1"/>
  <c r="AR369" i="1"/>
  <c r="AT373" i="1"/>
  <c r="AQ373" i="1"/>
  <c r="BG367" i="1"/>
  <c r="BN373" i="1"/>
  <c r="E816" i="1"/>
  <c r="E826" i="1"/>
  <c r="F823" i="1"/>
  <c r="G823" i="1"/>
  <c r="H818" i="1"/>
  <c r="F395" i="1"/>
  <c r="F386" i="1"/>
  <c r="H389" i="1"/>
  <c r="K391" i="1"/>
  <c r="N393" i="1"/>
  <c r="P393" i="1"/>
  <c r="G406" i="1"/>
  <c r="E409" i="1"/>
  <c r="F409" i="1"/>
  <c r="F401" i="1"/>
  <c r="J403" i="1"/>
  <c r="O402" i="1"/>
  <c r="H400" i="1"/>
  <c r="I408" i="1"/>
  <c r="I398" i="1"/>
  <c r="L398" i="1"/>
  <c r="N403" i="1"/>
  <c r="P408" i="1"/>
  <c r="S405" i="1"/>
  <c r="AB404" i="1"/>
  <c r="AR401" i="1"/>
  <c r="X401" i="1"/>
  <c r="AG399" i="1"/>
  <c r="W404" i="1"/>
  <c r="V406" i="1"/>
  <c r="AA405" i="1"/>
  <c r="AE408" i="1"/>
  <c r="AU402" i="1"/>
  <c r="AO404" i="1"/>
  <c r="AI401" i="1"/>
  <c r="AI409" i="1"/>
  <c r="AI403" i="1"/>
  <c r="AI398" i="1"/>
  <c r="AI406" i="1"/>
  <c r="AQ401" i="1"/>
  <c r="AQ398" i="1"/>
  <c r="AQ399" i="1"/>
  <c r="AQ400" i="1"/>
  <c r="AQ406" i="1"/>
  <c r="BP408" i="1"/>
  <c r="BM406" i="1"/>
  <c r="BA402" i="1"/>
  <c r="BA401" i="1"/>
  <c r="BA403" i="1"/>
  <c r="BA405" i="1"/>
  <c r="BA406" i="1"/>
  <c r="BA398" i="1"/>
  <c r="BA408" i="1"/>
  <c r="F777" i="1"/>
  <c r="U347" i="1"/>
  <c r="AK340" i="1"/>
  <c r="X342" i="1"/>
  <c r="AN349" i="1"/>
  <c r="AP342" i="1"/>
  <c r="AT346" i="1"/>
  <c r="AQ349" i="1"/>
  <c r="AA341" i="1"/>
  <c r="AL348" i="1"/>
  <c r="AL339" i="1"/>
  <c r="AG340" i="1"/>
  <c r="BH345" i="1"/>
  <c r="BM345" i="1"/>
  <c r="BB345" i="1"/>
  <c r="AY343" i="1"/>
  <c r="BK343" i="1"/>
  <c r="BL346" i="1"/>
  <c r="F789" i="1"/>
  <c r="G790" i="1"/>
  <c r="H357" i="1"/>
  <c r="E357" i="1"/>
  <c r="G358" i="1"/>
  <c r="K357" i="1"/>
  <c r="Q354" i="1"/>
  <c r="R352" i="1"/>
  <c r="AB359" i="1"/>
  <c r="V357" i="1"/>
  <c r="BJ357" i="1"/>
  <c r="BG360" i="1"/>
  <c r="AY355" i="1"/>
  <c r="F798" i="1"/>
  <c r="M369" i="1"/>
  <c r="P371" i="1"/>
  <c r="E372" i="1"/>
  <c r="K373" i="1"/>
  <c r="H371" i="1"/>
  <c r="Z371" i="1"/>
  <c r="AS365" i="1"/>
  <c r="AX372" i="1"/>
  <c r="BA367" i="1"/>
  <c r="AV367" i="1"/>
  <c r="AC366" i="1"/>
  <c r="AM364" i="1"/>
  <c r="AR368" i="1"/>
  <c r="AT371" i="1"/>
  <c r="AQ370" i="1"/>
  <c r="AI372" i="1"/>
  <c r="BN370" i="1"/>
  <c r="BK369" i="1"/>
  <c r="F381" i="1"/>
  <c r="P381" i="1"/>
  <c r="F821" i="1"/>
  <c r="H388" i="1"/>
  <c r="K389" i="1"/>
  <c r="S404" i="1"/>
  <c r="AA404" i="1"/>
  <c r="AE407" i="1"/>
  <c r="AP398" i="1"/>
  <c r="AP409" i="1"/>
  <c r="AY402" i="1"/>
  <c r="AY401" i="1"/>
  <c r="AY398" i="1"/>
  <c r="AY408" i="1"/>
  <c r="AN399" i="1"/>
  <c r="AN407" i="1"/>
  <c r="AN400" i="1"/>
  <c r="AN408" i="1"/>
  <c r="AN401" i="1"/>
  <c r="AN409" i="1"/>
  <c r="AN404" i="1"/>
  <c r="BO401" i="1"/>
  <c r="BO398" i="1"/>
  <c r="BO399" i="1"/>
  <c r="BO400" i="1"/>
  <c r="BO402" i="1"/>
  <c r="BO405" i="1"/>
  <c r="BO407" i="1"/>
  <c r="G842" i="1"/>
  <c r="G849" i="1"/>
  <c r="AQ416" i="1"/>
  <c r="AQ412" i="1"/>
  <c r="AQ421" i="1"/>
  <c r="AQ413" i="1"/>
  <c r="AQ414" i="1"/>
  <c r="AQ415" i="1"/>
  <c r="AQ417" i="1"/>
  <c r="AQ410" i="1"/>
  <c r="AQ419" i="1"/>
  <c r="AV417" i="1"/>
  <c r="AV410" i="1"/>
  <c r="AV415" i="1"/>
  <c r="AZ415" i="1"/>
  <c r="AZ414" i="1"/>
  <c r="AZ416" i="1"/>
  <c r="AZ417" i="1"/>
  <c r="G884" i="1"/>
  <c r="G885" i="1"/>
  <c r="G886" i="1"/>
  <c r="G878" i="1"/>
  <c r="G905" i="1"/>
  <c r="G904" i="1"/>
  <c r="G909" i="1"/>
  <c r="G912" i="1"/>
  <c r="AD400" i="1"/>
  <c r="T404" i="1"/>
  <c r="Z405" i="1"/>
  <c r="BD402" i="1"/>
  <c r="BE405" i="1"/>
  <c r="BH404" i="1"/>
  <c r="BC405" i="1"/>
  <c r="J414" i="1"/>
  <c r="G418" i="1"/>
  <c r="N411" i="1"/>
  <c r="F420" i="1"/>
  <c r="F411" i="1"/>
  <c r="X414" i="1"/>
  <c r="AL414" i="1"/>
  <c r="AM412" i="1"/>
  <c r="AN414" i="1"/>
  <c r="AO418" i="1"/>
  <c r="AB416" i="1"/>
  <c r="U418" i="1"/>
  <c r="AC415" i="1"/>
  <c r="Z416" i="1"/>
  <c r="AW421" i="1"/>
  <c r="AW412" i="1"/>
  <c r="BF421" i="1"/>
  <c r="BF411" i="1"/>
  <c r="AU415" i="1"/>
  <c r="AX416" i="1"/>
  <c r="AY413" i="1"/>
  <c r="P428" i="1"/>
  <c r="I883" i="1"/>
  <c r="E880" i="1"/>
  <c r="BL405" i="1"/>
  <c r="AH418" i="1"/>
  <c r="AM420" i="1"/>
  <c r="AM410" i="1"/>
  <c r="Z410" i="1"/>
  <c r="AU413" i="1"/>
  <c r="AY411" i="1"/>
  <c r="BL413" i="1"/>
  <c r="BI417" i="1"/>
  <c r="BM415" i="1"/>
  <c r="E865" i="1"/>
  <c r="E856" i="1"/>
  <c r="F857" i="1"/>
  <c r="F430" i="1"/>
  <c r="M426" i="1"/>
  <c r="N424" i="1"/>
  <c r="P422" i="1"/>
  <c r="I880" i="1"/>
  <c r="E888" i="1"/>
  <c r="E878" i="1"/>
  <c r="H876" i="1"/>
  <c r="H866" i="1"/>
  <c r="H897" i="1"/>
  <c r="T398" i="1"/>
  <c r="Z400" i="1"/>
  <c r="AM402" i="1"/>
  <c r="BD398" i="1"/>
  <c r="BI398" i="1"/>
  <c r="BG406" i="1"/>
  <c r="BL403" i="1"/>
  <c r="N419" i="1"/>
  <c r="F417" i="1"/>
  <c r="AH417" i="1"/>
  <c r="Z399" i="1"/>
  <c r="BE399" i="1"/>
  <c r="BG405" i="1"/>
  <c r="BL402" i="1"/>
  <c r="BH408" i="1"/>
  <c r="BH399" i="1"/>
  <c r="N418" i="1"/>
  <c r="F416" i="1"/>
  <c r="AL419" i="1"/>
  <c r="AL410" i="1"/>
  <c r="AM418" i="1"/>
  <c r="Y419" i="1"/>
  <c r="AN418" i="1"/>
  <c r="AN410" i="1"/>
  <c r="AR416" i="1"/>
  <c r="U411" i="1"/>
  <c r="AC420" i="1"/>
  <c r="AC410" i="1"/>
  <c r="AW416" i="1"/>
  <c r="BE417" i="1"/>
  <c r="BF417" i="1"/>
  <c r="AU421" i="1"/>
  <c r="AU410" i="1"/>
  <c r="AY420" i="1"/>
  <c r="BH419" i="1"/>
  <c r="BL420" i="1"/>
  <c r="BL411" i="1"/>
  <c r="BI413" i="1"/>
  <c r="AT421" i="1"/>
  <c r="AT410" i="1"/>
  <c r="BP419" i="1"/>
  <c r="F425" i="1"/>
  <c r="I889" i="1"/>
  <c r="E886" i="1"/>
  <c r="F888" i="1"/>
  <c r="H874" i="1"/>
  <c r="K876" i="1"/>
  <c r="AD406" i="1"/>
  <c r="T408" i="1"/>
  <c r="BD405" i="1"/>
  <c r="BI407" i="1"/>
  <c r="BL401" i="1"/>
  <c r="BH407" i="1"/>
  <c r="BH398" i="1"/>
  <c r="H843" i="1"/>
  <c r="E412" i="1"/>
  <c r="N417" i="1"/>
  <c r="F414" i="1"/>
  <c r="S420" i="1"/>
  <c r="S412" i="1"/>
  <c r="AM417" i="1"/>
  <c r="Z419" i="1"/>
  <c r="AW415" i="1"/>
  <c r="BF416" i="1"/>
  <c r="AY419" i="1"/>
  <c r="BH418" i="1"/>
  <c r="BI412" i="1"/>
  <c r="BP417" i="1"/>
  <c r="E861" i="1"/>
  <c r="F865" i="1"/>
  <c r="F854" i="1"/>
  <c r="H423" i="1"/>
  <c r="J424" i="1"/>
  <c r="F424" i="1"/>
  <c r="N432" i="1"/>
  <c r="P431" i="1"/>
  <c r="I888" i="1"/>
  <c r="E885" i="1"/>
  <c r="F885" i="1"/>
  <c r="E873" i="1"/>
  <c r="F873" i="1"/>
  <c r="G873" i="1"/>
  <c r="H873" i="1"/>
  <c r="K873" i="1"/>
  <c r="J885" i="1"/>
  <c r="K885" i="1"/>
  <c r="E890" i="1"/>
  <c r="F849" i="1"/>
  <c r="E411" i="1"/>
  <c r="J417" i="1"/>
  <c r="N414" i="1"/>
  <c r="F413" i="1"/>
  <c r="S419" i="1"/>
  <c r="AF414" i="1"/>
  <c r="AL417" i="1"/>
  <c r="AM414" i="1"/>
  <c r="Y416" i="1"/>
  <c r="AO420" i="1"/>
  <c r="AC417" i="1"/>
  <c r="AE417" i="1"/>
  <c r="Z418" i="1"/>
  <c r="AW414" i="1"/>
  <c r="BE411" i="1"/>
  <c r="BF413" i="1"/>
  <c r="AU418" i="1"/>
  <c r="AY417" i="1"/>
  <c r="BH417" i="1"/>
  <c r="BL417" i="1"/>
  <c r="BI421" i="1"/>
  <c r="BI411" i="1"/>
  <c r="AT418" i="1"/>
  <c r="BP414" i="1"/>
  <c r="E860" i="1"/>
  <c r="F423" i="1"/>
  <c r="N431" i="1"/>
  <c r="P430" i="1"/>
  <c r="I885" i="1"/>
  <c r="E883" i="1"/>
  <c r="F884" i="1"/>
  <c r="E870" i="1"/>
  <c r="F872" i="1"/>
  <c r="G872" i="1"/>
  <c r="H871" i="1"/>
  <c r="K872" i="1"/>
  <c r="J882" i="1"/>
  <c r="K884" i="1"/>
  <c r="G893" i="1"/>
  <c r="H886" i="1"/>
  <c r="H878" i="1"/>
  <c r="G883" i="1"/>
  <c r="L882" i="1"/>
  <c r="L874" i="1"/>
  <c r="L866" i="1"/>
  <c r="J870" i="1"/>
  <c r="G898" i="1"/>
  <c r="G890" i="1"/>
  <c r="H906" i="1"/>
  <c r="G911" i="1"/>
  <c r="G903" i="1"/>
  <c r="E908" i="1"/>
  <c r="H894" i="1"/>
  <c r="E899" i="1"/>
  <c r="E891" i="1"/>
  <c r="F908" i="1"/>
  <c r="H913" i="1"/>
  <c r="H905" i="1"/>
  <c r="G910" i="1"/>
  <c r="G902" i="1"/>
  <c r="E907" i="1"/>
  <c r="I887" i="1"/>
  <c r="I879" i="1"/>
  <c r="H884" i="1"/>
  <c r="G889" i="1"/>
  <c r="G881" i="1"/>
  <c r="F883" i="1"/>
  <c r="L888" i="1"/>
  <c r="L880" i="1"/>
  <c r="F870" i="1"/>
  <c r="G875" i="1"/>
  <c r="G867" i="1"/>
  <c r="L872" i="1"/>
  <c r="I877" i="1"/>
  <c r="I869" i="1"/>
  <c r="K871" i="1"/>
  <c r="J876" i="1"/>
  <c r="J868" i="1"/>
  <c r="K882" i="1"/>
  <c r="G896" i="1"/>
  <c r="H901" i="1"/>
  <c r="H893" i="1"/>
  <c r="F907" i="1"/>
  <c r="H912" i="1"/>
  <c r="H904" i="1"/>
  <c r="E906" i="1"/>
  <c r="H885" i="1"/>
  <c r="J877" i="1"/>
  <c r="J869" i="1"/>
  <c r="G897" i="1"/>
  <c r="I886" i="1"/>
  <c r="I878" i="1"/>
  <c r="H883" i="1"/>
  <c r="G888" i="1"/>
  <c r="G880" i="1"/>
  <c r="F882" i="1"/>
  <c r="L887" i="1"/>
  <c r="L879" i="1"/>
  <c r="E872" i="1"/>
  <c r="F877" i="1"/>
  <c r="F869" i="1"/>
  <c r="G874" i="1"/>
  <c r="G866" i="1"/>
  <c r="L871" i="1"/>
  <c r="I876" i="1"/>
  <c r="I868" i="1"/>
  <c r="K870" i="1"/>
  <c r="J875" i="1"/>
  <c r="J867" i="1"/>
  <c r="J884" i="1"/>
  <c r="K889" i="1"/>
  <c r="K881" i="1"/>
  <c r="G895" i="1"/>
  <c r="H900" i="1"/>
  <c r="H892" i="1"/>
  <c r="F906" i="1"/>
  <c r="H911" i="1"/>
  <c r="H903" i="1"/>
  <c r="G908" i="1"/>
  <c r="E913" i="1"/>
  <c r="E905" i="1"/>
  <c r="L889" i="1"/>
  <c r="L881" i="1"/>
  <c r="L873" i="1"/>
  <c r="H882" i="1"/>
  <c r="G887" i="1"/>
  <c r="G879" i="1"/>
  <c r="E884" i="1"/>
  <c r="F889" i="1"/>
  <c r="F881" i="1"/>
  <c r="L886" i="1"/>
  <c r="L878" i="1"/>
  <c r="E871" i="1"/>
  <c r="F876" i="1"/>
  <c r="L870" i="1"/>
  <c r="I875" i="1"/>
  <c r="I867" i="1"/>
  <c r="H872" i="1"/>
  <c r="K877" i="1"/>
  <c r="K869" i="1"/>
  <c r="J874" i="1"/>
  <c r="J866" i="1"/>
  <c r="J883" i="1"/>
  <c r="K888" i="1"/>
  <c r="G894" i="1"/>
  <c r="H899" i="1"/>
  <c r="H891" i="1"/>
  <c r="E896" i="1"/>
  <c r="F913" i="1"/>
  <c r="F905" i="1"/>
  <c r="H910" i="1"/>
  <c r="H902" i="1"/>
  <c r="G907" i="1"/>
  <c r="E912" i="1"/>
  <c r="E904" i="1"/>
  <c r="G906" i="1"/>
  <c r="E911" i="1"/>
  <c r="E903" i="1"/>
  <c r="H889" i="1"/>
  <c r="H881" i="1"/>
  <c r="L885" i="1"/>
  <c r="L869" i="1"/>
  <c r="G901" i="1"/>
  <c r="H909" i="1"/>
  <c r="H888" i="1"/>
  <c r="H880" i="1"/>
  <c r="F887" i="1"/>
  <c r="F879" i="1"/>
  <c r="L884" i="1"/>
  <c r="L876" i="1"/>
  <c r="L868" i="1"/>
  <c r="K875" i="1"/>
  <c r="K867" i="1"/>
  <c r="J872" i="1"/>
  <c r="G900" i="1"/>
  <c r="G892" i="1"/>
  <c r="F911" i="1"/>
  <c r="F903" i="1"/>
  <c r="H908" i="1"/>
  <c r="G913" i="1"/>
  <c r="E910" i="1"/>
  <c r="L877" i="1"/>
  <c r="J873" i="1"/>
  <c r="H887" i="1"/>
  <c r="E889" i="1"/>
  <c r="F886" i="1"/>
  <c r="E876" i="1"/>
  <c r="L875" i="1"/>
  <c r="H877" i="1"/>
  <c r="K874" i="1"/>
  <c r="J888" i="1"/>
  <c r="G899" i="1"/>
  <c r="F910" i="1"/>
  <c r="BF404" i="1"/>
  <c r="BF398" i="1"/>
  <c r="BF406" i="1"/>
  <c r="BF399" i="1"/>
  <c r="BF407" i="1"/>
  <c r="BF400" i="1"/>
  <c r="BF408" i="1"/>
  <c r="E836" i="1"/>
  <c r="G841" i="1"/>
  <c r="G833" i="1"/>
  <c r="H835" i="1"/>
  <c r="K404" i="1"/>
  <c r="O409" i="1"/>
  <c r="O401" i="1"/>
  <c r="M403" i="1"/>
  <c r="Q404" i="1"/>
  <c r="R409" i="1"/>
  <c r="R401" i="1"/>
  <c r="AB403" i="1"/>
  <c r="AV404" i="1"/>
  <c r="U409" i="1"/>
  <c r="U401" i="1"/>
  <c r="AW403" i="1"/>
  <c r="AT404" i="1"/>
  <c r="AX409" i="1"/>
  <c r="AX401" i="1"/>
  <c r="AP399" i="1"/>
  <c r="AP407" i="1"/>
  <c r="AC404" i="1"/>
  <c r="AC398" i="1"/>
  <c r="AC406" i="1"/>
  <c r="AC399" i="1"/>
  <c r="AC407" i="1"/>
  <c r="AC400" i="1"/>
  <c r="AC408" i="1"/>
  <c r="Y405" i="1"/>
  <c r="AJ405" i="1"/>
  <c r="BK407" i="1"/>
  <c r="BB400" i="1"/>
  <c r="BB408" i="1"/>
  <c r="BB402" i="1"/>
  <c r="BB403" i="1"/>
  <c r="BB404" i="1"/>
  <c r="AZ398" i="1"/>
  <c r="AZ406" i="1"/>
  <c r="AZ399" i="1"/>
  <c r="AZ407" i="1"/>
  <c r="AZ400" i="1"/>
  <c r="AZ408" i="1"/>
  <c r="AZ401" i="1"/>
  <c r="AZ409" i="1"/>
  <c r="AZ402" i="1"/>
  <c r="I412" i="1"/>
  <c r="I420" i="1"/>
  <c r="I413" i="1"/>
  <c r="I421" i="1"/>
  <c r="I414" i="1"/>
  <c r="I415" i="1"/>
  <c r="I416" i="1"/>
  <c r="AJ414" i="1"/>
  <c r="AJ415" i="1"/>
  <c r="AJ411" i="1"/>
  <c r="AJ421" i="1"/>
  <c r="AJ412" i="1"/>
  <c r="AJ413" i="1"/>
  <c r="AJ416" i="1"/>
  <c r="AJ417" i="1"/>
  <c r="AJ418" i="1"/>
  <c r="E835" i="1"/>
  <c r="G840" i="1"/>
  <c r="G832" i="1"/>
  <c r="H834" i="1"/>
  <c r="G407" i="1"/>
  <c r="G399" i="1"/>
  <c r="E404" i="1"/>
  <c r="J406" i="1"/>
  <c r="J398" i="1"/>
  <c r="K403" i="1"/>
  <c r="O408" i="1"/>
  <c r="O400" i="1"/>
  <c r="M402" i="1"/>
  <c r="I399" i="1"/>
  <c r="L404" i="1"/>
  <c r="P406" i="1"/>
  <c r="P398" i="1"/>
  <c r="Q403" i="1"/>
  <c r="R408" i="1"/>
  <c r="R400" i="1"/>
  <c r="AB402" i="1"/>
  <c r="AR407" i="1"/>
  <c r="AR399" i="1"/>
  <c r="X404" i="1"/>
  <c r="AG406" i="1"/>
  <c r="AG398" i="1"/>
  <c r="AV403" i="1"/>
  <c r="U408" i="1"/>
  <c r="U400" i="1"/>
  <c r="AW402" i="1"/>
  <c r="W407" i="1"/>
  <c r="W399" i="1"/>
  <c r="V404" i="1"/>
  <c r="AE406" i="1"/>
  <c r="AE398" i="1"/>
  <c r="AT403" i="1"/>
  <c r="AX408" i="1"/>
  <c r="AX400" i="1"/>
  <c r="AP405" i="1"/>
  <c r="Y401" i="1"/>
  <c r="AJ404" i="1"/>
  <c r="AH398" i="1"/>
  <c r="AH406" i="1"/>
  <c r="AH400" i="1"/>
  <c r="AH408" i="1"/>
  <c r="AH401" i="1"/>
  <c r="AH409" i="1"/>
  <c r="AH402" i="1"/>
  <c r="BK406" i="1"/>
  <c r="BN399" i="1"/>
  <c r="BN407" i="1"/>
  <c r="BN401" i="1"/>
  <c r="BN409" i="1"/>
  <c r="BN402" i="1"/>
  <c r="BN403" i="1"/>
  <c r="BJ407" i="1"/>
  <c r="BB409" i="1"/>
  <c r="G848" i="1"/>
  <c r="AD410" i="1"/>
  <c r="AD418" i="1"/>
  <c r="AD411" i="1"/>
  <c r="AD419" i="1"/>
  <c r="AD413" i="1"/>
  <c r="AD414" i="1"/>
  <c r="AD415" i="1"/>
  <c r="AD416" i="1"/>
  <c r="AD417" i="1"/>
  <c r="AD420" i="1"/>
  <c r="BD410" i="1"/>
  <c r="BD418" i="1"/>
  <c r="BD411" i="1"/>
  <c r="BD419" i="1"/>
  <c r="BD412" i="1"/>
  <c r="BD420" i="1"/>
  <c r="BD413" i="1"/>
  <c r="BD421" i="1"/>
  <c r="BD414" i="1"/>
  <c r="BD415" i="1"/>
  <c r="BD416" i="1"/>
  <c r="BD417" i="1"/>
  <c r="K405" i="1"/>
  <c r="AT405" i="1"/>
  <c r="E834" i="1"/>
  <c r="G839" i="1"/>
  <c r="G831" i="1"/>
  <c r="H841" i="1"/>
  <c r="H833" i="1"/>
  <c r="E403" i="1"/>
  <c r="K402" i="1"/>
  <c r="O407" i="1"/>
  <c r="O399" i="1"/>
  <c r="M409" i="1"/>
  <c r="M401" i="1"/>
  <c r="L403" i="1"/>
  <c r="Q402" i="1"/>
  <c r="R407" i="1"/>
  <c r="R399" i="1"/>
  <c r="AB409" i="1"/>
  <c r="AB401" i="1"/>
  <c r="X403" i="1"/>
  <c r="AV402" i="1"/>
  <c r="U407" i="1"/>
  <c r="U399" i="1"/>
  <c r="AW409" i="1"/>
  <c r="AW401" i="1"/>
  <c r="V403" i="1"/>
  <c r="AT402" i="1"/>
  <c r="AX407" i="1"/>
  <c r="AX399" i="1"/>
  <c r="AP404" i="1"/>
  <c r="AF399" i="1"/>
  <c r="AF407" i="1"/>
  <c r="AF401" i="1"/>
  <c r="AF409" i="1"/>
  <c r="AF402" i="1"/>
  <c r="AF403" i="1"/>
  <c r="Y399" i="1"/>
  <c r="AJ400" i="1"/>
  <c r="AM404" i="1"/>
  <c r="AM398" i="1"/>
  <c r="AM406" i="1"/>
  <c r="AM399" i="1"/>
  <c r="AM407" i="1"/>
  <c r="AM400" i="1"/>
  <c r="AM408" i="1"/>
  <c r="BK405" i="1"/>
  <c r="BF409" i="1"/>
  <c r="BJ405" i="1"/>
  <c r="BB407" i="1"/>
  <c r="BC400" i="1"/>
  <c r="BC408" i="1"/>
  <c r="BC401" i="1"/>
  <c r="BC409" i="1"/>
  <c r="BC402" i="1"/>
  <c r="BC403" i="1"/>
  <c r="BC404" i="1"/>
  <c r="Q405" i="1"/>
  <c r="AL398" i="1"/>
  <c r="AL406" i="1"/>
  <c r="AL400" i="1"/>
  <c r="AL408" i="1"/>
  <c r="AL401" i="1"/>
  <c r="AL409" i="1"/>
  <c r="AL402" i="1"/>
  <c r="E841" i="1"/>
  <c r="E833" i="1"/>
  <c r="G838" i="1"/>
  <c r="G830" i="1"/>
  <c r="F835" i="1"/>
  <c r="H840" i="1"/>
  <c r="H832" i="1"/>
  <c r="E402" i="1"/>
  <c r="J404" i="1"/>
  <c r="K409" i="1"/>
  <c r="K401" i="1"/>
  <c r="O406" i="1"/>
  <c r="O398" i="1"/>
  <c r="H403" i="1"/>
  <c r="M408" i="1"/>
  <c r="M400" i="1"/>
  <c r="L402" i="1"/>
  <c r="P404" i="1"/>
  <c r="Q409" i="1"/>
  <c r="Q401" i="1"/>
  <c r="R406" i="1"/>
  <c r="R398" i="1"/>
  <c r="S403" i="1"/>
  <c r="AB408" i="1"/>
  <c r="AB400" i="1"/>
  <c r="X402" i="1"/>
  <c r="AG404" i="1"/>
  <c r="AV409" i="1"/>
  <c r="AV401" i="1"/>
  <c r="U406" i="1"/>
  <c r="U398" i="1"/>
  <c r="AK403" i="1"/>
  <c r="AW408" i="1"/>
  <c r="AW400" i="1"/>
  <c r="V402" i="1"/>
  <c r="AA407" i="1"/>
  <c r="AE404" i="1"/>
  <c r="AT409" i="1"/>
  <c r="AT401" i="1"/>
  <c r="AX406" i="1"/>
  <c r="AX398" i="1"/>
  <c r="AO399" i="1"/>
  <c r="AP403" i="1"/>
  <c r="AC409" i="1"/>
  <c r="AL405" i="1"/>
  <c r="BK401" i="1"/>
  <c r="BN408" i="1"/>
  <c r="BF405" i="1"/>
  <c r="BJ404" i="1"/>
  <c r="BB406" i="1"/>
  <c r="G843" i="1"/>
  <c r="G851" i="1"/>
  <c r="G844" i="1"/>
  <c r="G852" i="1"/>
  <c r="G845" i="1"/>
  <c r="G853" i="1"/>
  <c r="G846" i="1"/>
  <c r="G847" i="1"/>
  <c r="P417" i="1"/>
  <c r="I419" i="1"/>
  <c r="G411" i="1"/>
  <c r="G419" i="1"/>
  <c r="G412" i="1"/>
  <c r="G420" i="1"/>
  <c r="G413" i="1"/>
  <c r="G421" i="1"/>
  <c r="G414" i="1"/>
  <c r="G415" i="1"/>
  <c r="K418" i="1"/>
  <c r="E837" i="1"/>
  <c r="Q410" i="1"/>
  <c r="Q418" i="1"/>
  <c r="Q411" i="1"/>
  <c r="Q419" i="1"/>
  <c r="Q412" i="1"/>
  <c r="Q420" i="1"/>
  <c r="Q413" i="1"/>
  <c r="Q421" i="1"/>
  <c r="Q414" i="1"/>
  <c r="Q415" i="1"/>
  <c r="E840" i="1"/>
  <c r="E832" i="1"/>
  <c r="H839" i="1"/>
  <c r="H831" i="1"/>
  <c r="K408" i="1"/>
  <c r="K400" i="1"/>
  <c r="M407" i="1"/>
  <c r="M399" i="1"/>
  <c r="Q408" i="1"/>
  <c r="Q400" i="1"/>
  <c r="AB407" i="1"/>
  <c r="AB399" i="1"/>
  <c r="AV408" i="1"/>
  <c r="AV400" i="1"/>
  <c r="AW407" i="1"/>
  <c r="AW399" i="1"/>
  <c r="AT408" i="1"/>
  <c r="AT400" i="1"/>
  <c r="AL404" i="1"/>
  <c r="Y400" i="1"/>
  <c r="Y408" i="1"/>
  <c r="Y402" i="1"/>
  <c r="Y403" i="1"/>
  <c r="Y404" i="1"/>
  <c r="AJ399" i="1"/>
  <c r="AJ407" i="1"/>
  <c r="AJ401" i="1"/>
  <c r="AJ409" i="1"/>
  <c r="AJ402" i="1"/>
  <c r="AJ403" i="1"/>
  <c r="BK399" i="1"/>
  <c r="BF403" i="1"/>
  <c r="BJ403" i="1"/>
  <c r="P416" i="1"/>
  <c r="K417" i="1"/>
  <c r="V419" i="1"/>
  <c r="E839" i="1"/>
  <c r="E831" i="1"/>
  <c r="F841" i="1"/>
  <c r="H838" i="1"/>
  <c r="E408" i="1"/>
  <c r="K407" i="1"/>
  <c r="K399" i="1"/>
  <c r="H409" i="1"/>
  <c r="M406" i="1"/>
  <c r="L408" i="1"/>
  <c r="Q407" i="1"/>
  <c r="Q399" i="1"/>
  <c r="S409" i="1"/>
  <c r="AB406" i="1"/>
  <c r="X408" i="1"/>
  <c r="AV407" i="1"/>
  <c r="AV399" i="1"/>
  <c r="AK409" i="1"/>
  <c r="AW406" i="1"/>
  <c r="V408" i="1"/>
  <c r="AT407" i="1"/>
  <c r="AT399" i="1"/>
  <c r="AP401" i="1"/>
  <c r="AF406" i="1"/>
  <c r="AC403" i="1"/>
  <c r="AL403" i="1"/>
  <c r="Y409" i="1"/>
  <c r="AM409" i="1"/>
  <c r="AH405" i="1"/>
  <c r="BN405" i="1"/>
  <c r="BF402" i="1"/>
  <c r="BB401" i="1"/>
  <c r="BG399" i="1"/>
  <c r="BG407" i="1"/>
  <c r="BG401" i="1"/>
  <c r="BG409" i="1"/>
  <c r="BG402" i="1"/>
  <c r="BG403" i="1"/>
  <c r="AZ405" i="1"/>
  <c r="BC407" i="1"/>
  <c r="I417" i="1"/>
  <c r="Q417" i="1"/>
  <c r="AJ420" i="1"/>
  <c r="AV405" i="1"/>
  <c r="AP410" i="1"/>
  <c r="AP411" i="1"/>
  <c r="AP419" i="1"/>
  <c r="AP412" i="1"/>
  <c r="AP420" i="1"/>
  <c r="AP413" i="1"/>
  <c r="AP421" i="1"/>
  <c r="AP415" i="1"/>
  <c r="AP416" i="1"/>
  <c r="AP417" i="1"/>
  <c r="AP418" i="1"/>
  <c r="E838" i="1"/>
  <c r="K406" i="1"/>
  <c r="Q406" i="1"/>
  <c r="AV406" i="1"/>
  <c r="AT406" i="1"/>
  <c r="AL399" i="1"/>
  <c r="BK400" i="1"/>
  <c r="BK408" i="1"/>
  <c r="BK402" i="1"/>
  <c r="BK403" i="1"/>
  <c r="BK404" i="1"/>
  <c r="BF401" i="1"/>
  <c r="BJ398" i="1"/>
  <c r="BJ406" i="1"/>
  <c r="BJ400" i="1"/>
  <c r="BJ408" i="1"/>
  <c r="BJ401" i="1"/>
  <c r="BJ409" i="1"/>
  <c r="BJ402" i="1"/>
  <c r="P410" i="1"/>
  <c r="P418" i="1"/>
  <c r="P411" i="1"/>
  <c r="P419" i="1"/>
  <c r="P412" i="1"/>
  <c r="P420" i="1"/>
  <c r="P413" i="1"/>
  <c r="P421" i="1"/>
  <c r="P414" i="1"/>
  <c r="K411" i="1"/>
  <c r="K419" i="1"/>
  <c r="K412" i="1"/>
  <c r="K420" i="1"/>
  <c r="K413" i="1"/>
  <c r="K421" i="1"/>
  <c r="K414" i="1"/>
  <c r="K415" i="1"/>
  <c r="K416" i="1"/>
  <c r="Q416" i="1"/>
  <c r="V413" i="1"/>
  <c r="V421" i="1"/>
  <c r="V414" i="1"/>
  <c r="V410" i="1"/>
  <c r="V420" i="1"/>
  <c r="V411" i="1"/>
  <c r="V412" i="1"/>
  <c r="V415" i="1"/>
  <c r="V416" i="1"/>
  <c r="V417" i="1"/>
  <c r="AP414" i="1"/>
  <c r="BN416" i="1"/>
  <c r="BN410" i="1"/>
  <c r="BN418" i="1"/>
  <c r="BN411" i="1"/>
  <c r="BN419" i="1"/>
  <c r="BN412" i="1"/>
  <c r="BN420" i="1"/>
  <c r="BN413" i="1"/>
  <c r="BN421" i="1"/>
  <c r="BN414" i="1"/>
  <c r="BN417" i="1"/>
  <c r="T409" i="1"/>
  <c r="T401" i="1"/>
  <c r="Z406" i="1"/>
  <c r="Z398" i="1"/>
  <c r="BE406" i="1"/>
  <c r="BE398" i="1"/>
  <c r="BL408" i="1"/>
  <c r="BL400" i="1"/>
  <c r="H850" i="1"/>
  <c r="H842" i="1"/>
  <c r="E852" i="1"/>
  <c r="E844" i="1"/>
  <c r="L418" i="1"/>
  <c r="L410" i="1"/>
  <c r="M420" i="1"/>
  <c r="M412" i="1"/>
  <c r="H414" i="1"/>
  <c r="R418" i="1"/>
  <c r="R410" i="1"/>
  <c r="AF420" i="1"/>
  <c r="AF412" i="1"/>
  <c r="AH416" i="1"/>
  <c r="X415" i="1"/>
  <c r="X416" i="1"/>
  <c r="AK411" i="1"/>
  <c r="AK419" i="1"/>
  <c r="AK412" i="1"/>
  <c r="AK420" i="1"/>
  <c r="Y411" i="1"/>
  <c r="AO421" i="1"/>
  <c r="AR411" i="1"/>
  <c r="W416" i="1"/>
  <c r="W411" i="1"/>
  <c r="W419" i="1"/>
  <c r="W412" i="1"/>
  <c r="W420" i="1"/>
  <c r="W413" i="1"/>
  <c r="W421" i="1"/>
  <c r="W414" i="1"/>
  <c r="AV418" i="1"/>
  <c r="BB420" i="1"/>
  <c r="AD404" i="1"/>
  <c r="T400" i="1"/>
  <c r="AQ404" i="1"/>
  <c r="BI404" i="1"/>
  <c r="BP406" i="1"/>
  <c r="BP398" i="1"/>
  <c r="BL407" i="1"/>
  <c r="BL399" i="1"/>
  <c r="BO404" i="1"/>
  <c r="E851" i="1"/>
  <c r="E843" i="1"/>
  <c r="E416" i="1"/>
  <c r="M419" i="1"/>
  <c r="M411" i="1"/>
  <c r="N416" i="1"/>
  <c r="H421" i="1"/>
  <c r="H413" i="1"/>
  <c r="AF419" i="1"/>
  <c r="AF411" i="1"/>
  <c r="AH415" i="1"/>
  <c r="X418" i="1"/>
  <c r="AA412" i="1"/>
  <c r="AA420" i="1"/>
  <c r="AA413" i="1"/>
  <c r="AA421" i="1"/>
  <c r="AK418" i="1"/>
  <c r="AO414" i="1"/>
  <c r="AO415" i="1"/>
  <c r="AO416" i="1"/>
  <c r="AG410" i="1"/>
  <c r="AG418" i="1"/>
  <c r="AG413" i="1"/>
  <c r="AG421" i="1"/>
  <c r="AG414" i="1"/>
  <c r="AG415" i="1"/>
  <c r="AG416" i="1"/>
  <c r="BB419" i="1"/>
  <c r="AY404" i="1"/>
  <c r="AD403" i="1"/>
  <c r="T407" i="1"/>
  <c r="Z404" i="1"/>
  <c r="AQ403" i="1"/>
  <c r="BD407" i="1"/>
  <c r="BE404" i="1"/>
  <c r="BI403" i="1"/>
  <c r="BM407" i="1"/>
  <c r="BA404" i="1"/>
  <c r="BL406" i="1"/>
  <c r="BL398" i="1"/>
  <c r="BO403" i="1"/>
  <c r="F851" i="1"/>
  <c r="H848" i="1"/>
  <c r="E850" i="1"/>
  <c r="E842" i="1"/>
  <c r="E415" i="1"/>
  <c r="L416" i="1"/>
  <c r="M418" i="1"/>
  <c r="M410" i="1"/>
  <c r="N415" i="1"/>
  <c r="H420" i="1"/>
  <c r="H412" i="1"/>
  <c r="R416" i="1"/>
  <c r="AF418" i="1"/>
  <c r="AF410" i="1"/>
  <c r="AH414" i="1"/>
  <c r="X417" i="1"/>
  <c r="Y412" i="1"/>
  <c r="Y420" i="1"/>
  <c r="Y413" i="1"/>
  <c r="Y421" i="1"/>
  <c r="Y414" i="1"/>
  <c r="AR412" i="1"/>
  <c r="AR420" i="1"/>
  <c r="AR413" i="1"/>
  <c r="AR421" i="1"/>
  <c r="AR414" i="1"/>
  <c r="AR415" i="1"/>
  <c r="T417" i="1"/>
  <c r="BB417" i="1"/>
  <c r="BK419" i="1"/>
  <c r="O422" i="1"/>
  <c r="O430" i="1"/>
  <c r="O423" i="1"/>
  <c r="O431" i="1"/>
  <c r="O424" i="1"/>
  <c r="O432" i="1"/>
  <c r="O425" i="1"/>
  <c r="O433" i="1"/>
  <c r="O426" i="1"/>
  <c r="O427" i="1"/>
  <c r="O428" i="1"/>
  <c r="H419" i="1"/>
  <c r="H411" i="1"/>
  <c r="AH413" i="1"/>
  <c r="T416" i="1"/>
  <c r="BB412" i="1"/>
  <c r="BK417" i="1"/>
  <c r="E422" i="1"/>
  <c r="E430" i="1"/>
  <c r="E423" i="1"/>
  <c r="E431" i="1"/>
  <c r="E424" i="1"/>
  <c r="E432" i="1"/>
  <c r="E425" i="1"/>
  <c r="E433" i="1"/>
  <c r="E426" i="1"/>
  <c r="E427" i="1"/>
  <c r="E428" i="1"/>
  <c r="AD409" i="1"/>
  <c r="AQ409" i="1"/>
  <c r="BI409" i="1"/>
  <c r="BO409" i="1"/>
  <c r="E421" i="1"/>
  <c r="N421" i="1"/>
  <c r="H418" i="1"/>
  <c r="AH421" i="1"/>
  <c r="X413" i="1"/>
  <c r="AA416" i="1"/>
  <c r="AK415" i="1"/>
  <c r="Y418" i="1"/>
  <c r="AO417" i="1"/>
  <c r="AR419" i="1"/>
  <c r="W418" i="1"/>
  <c r="AG420" i="1"/>
  <c r="AV416" i="1"/>
  <c r="AV411" i="1"/>
  <c r="AV419" i="1"/>
  <c r="AV412" i="1"/>
  <c r="AV420" i="1"/>
  <c r="AV413" i="1"/>
  <c r="AV421" i="1"/>
  <c r="AV414" i="1"/>
  <c r="AH410" i="1"/>
  <c r="AH411" i="1"/>
  <c r="AH419" i="1"/>
  <c r="T415" i="1"/>
  <c r="T410" i="1"/>
  <c r="T418" i="1"/>
  <c r="T411" i="1"/>
  <c r="T419" i="1"/>
  <c r="T412" i="1"/>
  <c r="T420" i="1"/>
  <c r="T413" i="1"/>
  <c r="T421" i="1"/>
  <c r="BB410" i="1"/>
  <c r="BB418" i="1"/>
  <c r="BB413" i="1"/>
  <c r="BB421" i="1"/>
  <c r="BB414" i="1"/>
  <c r="BB415" i="1"/>
  <c r="BB416" i="1"/>
  <c r="BK410" i="1"/>
  <c r="BK418" i="1"/>
  <c r="BK412" i="1"/>
  <c r="BK420" i="1"/>
  <c r="BK413" i="1"/>
  <c r="BK421" i="1"/>
  <c r="BK414" i="1"/>
  <c r="BK415" i="1"/>
  <c r="BK416" i="1"/>
  <c r="AB420" i="1"/>
  <c r="AB412" i="1"/>
  <c r="AC419" i="1"/>
  <c r="AE418" i="1"/>
  <c r="AE410" i="1"/>
  <c r="Z415" i="1"/>
  <c r="BJ420" i="1"/>
  <c r="BJ412" i="1"/>
  <c r="AW419" i="1"/>
  <c r="AZ421" i="1"/>
  <c r="AZ413" i="1"/>
  <c r="BC418" i="1"/>
  <c r="BC410" i="1"/>
  <c r="BE415" i="1"/>
  <c r="BG420" i="1"/>
  <c r="BG412" i="1"/>
  <c r="AU419" i="1"/>
  <c r="AU411" i="1"/>
  <c r="AX421" i="1"/>
  <c r="AX413" i="1"/>
  <c r="AY418" i="1"/>
  <c r="AY410" i="1"/>
  <c r="BH415" i="1"/>
  <c r="BM414" i="1"/>
  <c r="AT419" i="1"/>
  <c r="AT411" i="1"/>
  <c r="BA421" i="1"/>
  <c r="BA413" i="1"/>
  <c r="BP418" i="1"/>
  <c r="BP410" i="1"/>
  <c r="BO415" i="1"/>
  <c r="G858" i="1"/>
  <c r="H863" i="1"/>
  <c r="H855" i="1"/>
  <c r="G433" i="1"/>
  <c r="G425" i="1"/>
  <c r="H430" i="1"/>
  <c r="H422" i="1"/>
  <c r="I427" i="1"/>
  <c r="K426" i="1"/>
  <c r="L431" i="1"/>
  <c r="L423" i="1"/>
  <c r="M433" i="1"/>
  <c r="M425" i="1"/>
  <c r="N430" i="1"/>
  <c r="N422" i="1"/>
  <c r="P427" i="1"/>
  <c r="AI418" i="1"/>
  <c r="AM416" i="1"/>
  <c r="AB419" i="1"/>
  <c r="AB411" i="1"/>
  <c r="U416" i="1"/>
  <c r="Z414" i="1"/>
  <c r="BJ419" i="1"/>
  <c r="BJ411" i="1"/>
  <c r="AS416" i="1"/>
  <c r="AZ420" i="1"/>
  <c r="AZ412" i="1"/>
  <c r="BE414" i="1"/>
  <c r="BG419" i="1"/>
  <c r="BG411" i="1"/>
  <c r="AX420" i="1"/>
  <c r="AX412" i="1"/>
  <c r="BH414" i="1"/>
  <c r="BM421" i="1"/>
  <c r="BM413" i="1"/>
  <c r="BA420" i="1"/>
  <c r="BA412" i="1"/>
  <c r="BO414" i="1"/>
  <c r="E863" i="1"/>
  <c r="F860" i="1"/>
  <c r="G865" i="1"/>
  <c r="G857" i="1"/>
  <c r="H862" i="1"/>
  <c r="H854" i="1"/>
  <c r="G432" i="1"/>
  <c r="G424" i="1"/>
  <c r="I426" i="1"/>
  <c r="J431" i="1"/>
  <c r="J423" i="1"/>
  <c r="F428" i="1"/>
  <c r="K433" i="1"/>
  <c r="K425" i="1"/>
  <c r="M432" i="1"/>
  <c r="M424" i="1"/>
  <c r="P426" i="1"/>
  <c r="AB418" i="1"/>
  <c r="U415" i="1"/>
  <c r="Z421" i="1"/>
  <c r="Z413" i="1"/>
  <c r="BJ418" i="1"/>
  <c r="BJ410" i="1"/>
  <c r="AZ419" i="1"/>
  <c r="AZ411" i="1"/>
  <c r="BE421" i="1"/>
  <c r="BE413" i="1"/>
  <c r="BG418" i="1"/>
  <c r="BF415" i="1"/>
  <c r="AX419" i="1"/>
  <c r="AX411" i="1"/>
  <c r="AY416" i="1"/>
  <c r="BH421" i="1"/>
  <c r="BH413" i="1"/>
  <c r="BL418" i="1"/>
  <c r="BI415" i="1"/>
  <c r="BM420" i="1"/>
  <c r="BM412" i="1"/>
  <c r="BA419" i="1"/>
  <c r="BA411" i="1"/>
  <c r="BP416" i="1"/>
  <c r="BO421" i="1"/>
  <c r="BO413" i="1"/>
  <c r="F859" i="1"/>
  <c r="G864" i="1"/>
  <c r="G856" i="1"/>
  <c r="G431" i="1"/>
  <c r="G423" i="1"/>
  <c r="H428" i="1"/>
  <c r="I433" i="1"/>
  <c r="I425" i="1"/>
  <c r="J430" i="1"/>
  <c r="F427" i="1"/>
  <c r="K432" i="1"/>
  <c r="K424" i="1"/>
  <c r="M431" i="1"/>
  <c r="M423" i="1"/>
  <c r="N428" i="1"/>
  <c r="P433" i="1"/>
  <c r="P425" i="1"/>
  <c r="Z420" i="1"/>
  <c r="AZ418" i="1"/>
  <c r="AZ410" i="1"/>
  <c r="BE420" i="1"/>
  <c r="AX418" i="1"/>
  <c r="AX410" i="1"/>
  <c r="BH420" i="1"/>
  <c r="BM419" i="1"/>
  <c r="BM411" i="1"/>
  <c r="BA418" i="1"/>
  <c r="BA410" i="1"/>
  <c r="BO420" i="1"/>
  <c r="G863" i="1"/>
  <c r="G855" i="1"/>
  <c r="G430" i="1"/>
  <c r="G422" i="1"/>
  <c r="I432" i="1"/>
  <c r="K431" i="1"/>
  <c r="K423" i="1"/>
  <c r="M430" i="1"/>
  <c r="M422" i="1"/>
  <c r="P432" i="1"/>
  <c r="BM418" i="1"/>
  <c r="BM410" i="1"/>
  <c r="G862" i="1"/>
  <c r="G854" i="1"/>
  <c r="BA416" i="1"/>
  <c r="G428" i="1"/>
  <c r="M428" i="1"/>
  <c r="AX349" i="1"/>
  <c r="G779" i="1"/>
  <c r="G771" i="1"/>
  <c r="F776" i="1"/>
  <c r="E781" i="1"/>
  <c r="E773" i="1"/>
  <c r="H778" i="1"/>
  <c r="K343" i="1"/>
  <c r="L348" i="1"/>
  <c r="L340" i="1"/>
  <c r="E342" i="1"/>
  <c r="F347" i="1"/>
  <c r="F339" i="1"/>
  <c r="M344" i="1"/>
  <c r="O349" i="1"/>
  <c r="O341" i="1"/>
  <c r="I346" i="1"/>
  <c r="H343" i="1"/>
  <c r="J348" i="1"/>
  <c r="J340" i="1"/>
  <c r="G342" i="1"/>
  <c r="V347" i="1"/>
  <c r="V339" i="1"/>
  <c r="R344" i="1"/>
  <c r="S349" i="1"/>
  <c r="S341" i="1"/>
  <c r="Y343" i="1"/>
  <c r="W348" i="1"/>
  <c r="W340" i="1"/>
  <c r="U342" i="1"/>
  <c r="AW347" i="1"/>
  <c r="AW339" i="1"/>
  <c r="AS344" i="1"/>
  <c r="Z349" i="1"/>
  <c r="Z341" i="1"/>
  <c r="AD346" i="1"/>
  <c r="AB343" i="1"/>
  <c r="AF348" i="1"/>
  <c r="AF340" i="1"/>
  <c r="AK342" i="1"/>
  <c r="AO347" i="1"/>
  <c r="AO339" i="1"/>
  <c r="X344" i="1"/>
  <c r="AC349" i="1"/>
  <c r="AC341" i="1"/>
  <c r="AN343" i="1"/>
  <c r="AR348" i="1"/>
  <c r="AR340" i="1"/>
  <c r="AT342" i="1"/>
  <c r="AU347" i="1"/>
  <c r="AU339" i="1"/>
  <c r="AH344" i="1"/>
  <c r="AJ349" i="1"/>
  <c r="AJ341" i="1"/>
  <c r="AA343" i="1"/>
  <c r="AV348" i="1"/>
  <c r="AV340" i="1"/>
  <c r="AG342" i="1"/>
  <c r="AM347" i="1"/>
  <c r="AM339" i="1"/>
  <c r="BH344" i="1"/>
  <c r="BM349" i="1"/>
  <c r="BM341" i="1"/>
  <c r="BO343" i="1"/>
  <c r="AX341" i="1"/>
  <c r="AY345" i="1"/>
  <c r="BD347" i="1"/>
  <c r="BA344" i="1"/>
  <c r="AZ347" i="1"/>
  <c r="H789" i="1"/>
  <c r="L358" i="1"/>
  <c r="J351" i="1"/>
  <c r="I357" i="1"/>
  <c r="AF353" i="1"/>
  <c r="AF361" i="1"/>
  <c r="AF354" i="1"/>
  <c r="AF355" i="1"/>
  <c r="AF356" i="1"/>
  <c r="AF351" i="1"/>
  <c r="AF359" i="1"/>
  <c r="AF352" i="1"/>
  <c r="AF360" i="1"/>
  <c r="AW359" i="1"/>
  <c r="F364" i="1"/>
  <c r="F372" i="1"/>
  <c r="F365" i="1"/>
  <c r="F373" i="1"/>
  <c r="F366" i="1"/>
  <c r="F367" i="1"/>
  <c r="F368" i="1"/>
  <c r="F362" i="1"/>
  <c r="F370" i="1"/>
  <c r="F371" i="1"/>
  <c r="F363" i="1"/>
  <c r="F369" i="1"/>
  <c r="L362" i="1"/>
  <c r="L370" i="1"/>
  <c r="L363" i="1"/>
  <c r="L371" i="1"/>
  <c r="L364" i="1"/>
  <c r="L372" i="1"/>
  <c r="L365" i="1"/>
  <c r="L373" i="1"/>
  <c r="L366" i="1"/>
  <c r="L368" i="1"/>
  <c r="L369" i="1"/>
  <c r="G778" i="1"/>
  <c r="G770" i="1"/>
  <c r="F775" i="1"/>
  <c r="E780" i="1"/>
  <c r="E772" i="1"/>
  <c r="K342" i="1"/>
  <c r="L347" i="1"/>
  <c r="L339" i="1"/>
  <c r="E349" i="1"/>
  <c r="F346" i="1"/>
  <c r="F338" i="1"/>
  <c r="M343" i="1"/>
  <c r="O348" i="1"/>
  <c r="O340" i="1"/>
  <c r="H342" i="1"/>
  <c r="J347" i="1"/>
  <c r="J339" i="1"/>
  <c r="G349" i="1"/>
  <c r="V346" i="1"/>
  <c r="V338" i="1"/>
  <c r="R343" i="1"/>
  <c r="S348" i="1"/>
  <c r="S340" i="1"/>
  <c r="Y342" i="1"/>
  <c r="W347" i="1"/>
  <c r="W339" i="1"/>
  <c r="U349" i="1"/>
  <c r="U341" i="1"/>
  <c r="AW346" i="1"/>
  <c r="AW338" i="1"/>
  <c r="AS343" i="1"/>
  <c r="Z348" i="1"/>
  <c r="Z340" i="1"/>
  <c r="AB342" i="1"/>
  <c r="AF347" i="1"/>
  <c r="AF339" i="1"/>
  <c r="AK349" i="1"/>
  <c r="AO346" i="1"/>
  <c r="AO338" i="1"/>
  <c r="X343" i="1"/>
  <c r="AC348" i="1"/>
  <c r="AC340" i="1"/>
  <c r="AN342" i="1"/>
  <c r="AR347" i="1"/>
  <c r="AR339" i="1"/>
  <c r="AT349" i="1"/>
  <c r="AT341" i="1"/>
  <c r="AU346" i="1"/>
  <c r="AU338" i="1"/>
  <c r="AH343" i="1"/>
  <c r="AJ348" i="1"/>
  <c r="AJ340" i="1"/>
  <c r="AA342" i="1"/>
  <c r="AV347" i="1"/>
  <c r="AV339" i="1"/>
  <c r="AG349" i="1"/>
  <c r="AG341" i="1"/>
  <c r="AM346" i="1"/>
  <c r="AM338" i="1"/>
  <c r="BH343" i="1"/>
  <c r="BM348" i="1"/>
  <c r="BM340" i="1"/>
  <c r="BO342" i="1"/>
  <c r="BP341" i="1"/>
  <c r="BP342" i="1"/>
  <c r="BF346" i="1"/>
  <c r="BD346" i="1"/>
  <c r="AZ346" i="1"/>
  <c r="M352" i="1"/>
  <c r="M360" i="1"/>
  <c r="M353" i="1"/>
  <c r="M361" i="1"/>
  <c r="M354" i="1"/>
  <c r="M350" i="1"/>
  <c r="M358" i="1"/>
  <c r="M351" i="1"/>
  <c r="M359" i="1"/>
  <c r="G777" i="1"/>
  <c r="F345" i="1"/>
  <c r="V345" i="1"/>
  <c r="AX338" i="1"/>
  <c r="AX346" i="1"/>
  <c r="AX339" i="1"/>
  <c r="AX347" i="1"/>
  <c r="G776" i="1"/>
  <c r="F344" i="1"/>
  <c r="V344" i="1"/>
  <c r="AW344" i="1"/>
  <c r="AO344" i="1"/>
  <c r="AU344" i="1"/>
  <c r="AM344" i="1"/>
  <c r="AX348" i="1"/>
  <c r="BA340" i="1"/>
  <c r="BA348" i="1"/>
  <c r="BA341" i="1"/>
  <c r="BA349" i="1"/>
  <c r="BA338" i="1"/>
  <c r="BA346" i="1"/>
  <c r="BA339" i="1"/>
  <c r="BA347" i="1"/>
  <c r="H784" i="1"/>
  <c r="H792" i="1"/>
  <c r="H785" i="1"/>
  <c r="H793" i="1"/>
  <c r="H786" i="1"/>
  <c r="H782" i="1"/>
  <c r="H790" i="1"/>
  <c r="H783" i="1"/>
  <c r="H791" i="1"/>
  <c r="I353" i="1"/>
  <c r="I361" i="1"/>
  <c r="I354" i="1"/>
  <c r="I355" i="1"/>
  <c r="I351" i="1"/>
  <c r="I359" i="1"/>
  <c r="I352" i="1"/>
  <c r="I360" i="1"/>
  <c r="AW352" i="1"/>
  <c r="AW360" i="1"/>
  <c r="AW354" i="1"/>
  <c r="AW355" i="1"/>
  <c r="AW356" i="1"/>
  <c r="AW357" i="1"/>
  <c r="AW351" i="1"/>
  <c r="AW361" i="1"/>
  <c r="AW353" i="1"/>
  <c r="BH364" i="1"/>
  <c r="BH372" i="1"/>
  <c r="BH365" i="1"/>
  <c r="BH373" i="1"/>
  <c r="BH366" i="1"/>
  <c r="BH367" i="1"/>
  <c r="BH368" i="1"/>
  <c r="BH362" i="1"/>
  <c r="BH370" i="1"/>
  <c r="BH363" i="1"/>
  <c r="BH369" i="1"/>
  <c r="BH371" i="1"/>
  <c r="AW345" i="1"/>
  <c r="AO345" i="1"/>
  <c r="J354" i="1"/>
  <c r="J355" i="1"/>
  <c r="J356" i="1"/>
  <c r="J352" i="1"/>
  <c r="J360" i="1"/>
  <c r="J353" i="1"/>
  <c r="J361" i="1"/>
  <c r="G775" i="1"/>
  <c r="K347" i="1"/>
  <c r="K339" i="1"/>
  <c r="L344" i="1"/>
  <c r="F343" i="1"/>
  <c r="H347" i="1"/>
  <c r="H339" i="1"/>
  <c r="J344" i="1"/>
  <c r="V343" i="1"/>
  <c r="Y347" i="1"/>
  <c r="Y339" i="1"/>
  <c r="W344" i="1"/>
  <c r="AW343" i="1"/>
  <c r="AB347" i="1"/>
  <c r="AB339" i="1"/>
  <c r="AF344" i="1"/>
  <c r="AO343" i="1"/>
  <c r="X348" i="1"/>
  <c r="X340" i="1"/>
  <c r="AN347" i="1"/>
  <c r="AN339" i="1"/>
  <c r="AR344" i="1"/>
  <c r="AU343" i="1"/>
  <c r="AA347" i="1"/>
  <c r="AA339" i="1"/>
  <c r="AV344" i="1"/>
  <c r="AM343" i="1"/>
  <c r="BO347" i="1"/>
  <c r="BO339" i="1"/>
  <c r="AX345" i="1"/>
  <c r="BF343" i="1"/>
  <c r="BD339" i="1"/>
  <c r="L354" i="1"/>
  <c r="L355" i="1"/>
  <c r="L356" i="1"/>
  <c r="L352" i="1"/>
  <c r="L360" i="1"/>
  <c r="L353" i="1"/>
  <c r="L361" i="1"/>
  <c r="AN353" i="1"/>
  <c r="AN361" i="1"/>
  <c r="AN354" i="1"/>
  <c r="AN355" i="1"/>
  <c r="AN356" i="1"/>
  <c r="AN351" i="1"/>
  <c r="AN359" i="1"/>
  <c r="AN352" i="1"/>
  <c r="AN360" i="1"/>
  <c r="T357" i="1"/>
  <c r="AY364" i="1"/>
  <c r="AY372" i="1"/>
  <c r="AY365" i="1"/>
  <c r="AY373" i="1"/>
  <c r="AY366" i="1"/>
  <c r="AY367" i="1"/>
  <c r="AY368" i="1"/>
  <c r="AY362" i="1"/>
  <c r="AY370" i="1"/>
  <c r="AY369" i="1"/>
  <c r="AY371" i="1"/>
  <c r="G774" i="1"/>
  <c r="F779" i="1"/>
  <c r="E776" i="1"/>
  <c r="K346" i="1"/>
  <c r="K338" i="1"/>
  <c r="L343" i="1"/>
  <c r="F342" i="1"/>
  <c r="M347" i="1"/>
  <c r="O344" i="1"/>
  <c r="H346" i="1"/>
  <c r="H338" i="1"/>
  <c r="J343" i="1"/>
  <c r="V342" i="1"/>
  <c r="R347" i="1"/>
  <c r="S344" i="1"/>
  <c r="Y346" i="1"/>
  <c r="Y338" i="1"/>
  <c r="W343" i="1"/>
  <c r="AW342" i="1"/>
  <c r="AS347" i="1"/>
  <c r="Z344" i="1"/>
  <c r="AB346" i="1"/>
  <c r="AB338" i="1"/>
  <c r="AF343" i="1"/>
  <c r="AO342" i="1"/>
  <c r="X347" i="1"/>
  <c r="AC344" i="1"/>
  <c r="AN346" i="1"/>
  <c r="AN338" i="1"/>
  <c r="AR343" i="1"/>
  <c r="AU342" i="1"/>
  <c r="AH347" i="1"/>
  <c r="AJ344" i="1"/>
  <c r="AA346" i="1"/>
  <c r="AA338" i="1"/>
  <c r="AV343" i="1"/>
  <c r="AM342" i="1"/>
  <c r="BH347" i="1"/>
  <c r="BM344" i="1"/>
  <c r="BO346" i="1"/>
  <c r="BO338" i="1"/>
  <c r="AX344" i="1"/>
  <c r="AY342" i="1"/>
  <c r="AY340" i="1"/>
  <c r="AY348" i="1"/>
  <c r="AY341" i="1"/>
  <c r="AY349" i="1"/>
  <c r="BE343" i="1"/>
  <c r="P353" i="1"/>
  <c r="P361" i="1"/>
  <c r="P354" i="1"/>
  <c r="P355" i="1"/>
  <c r="P351" i="1"/>
  <c r="P359" i="1"/>
  <c r="P352" i="1"/>
  <c r="P360" i="1"/>
  <c r="J359" i="1"/>
  <c r="S356" i="1"/>
  <c r="AK352" i="1"/>
  <c r="AK360" i="1"/>
  <c r="AK353" i="1"/>
  <c r="AK361" i="1"/>
  <c r="AK354" i="1"/>
  <c r="AK355" i="1"/>
  <c r="AK350" i="1"/>
  <c r="AK358" i="1"/>
  <c r="AK351" i="1"/>
  <c r="AK359" i="1"/>
  <c r="AF358" i="1"/>
  <c r="AU345" i="1"/>
  <c r="G781" i="1"/>
  <c r="G773" i="1"/>
  <c r="E775" i="1"/>
  <c r="L342" i="1"/>
  <c r="F349" i="1"/>
  <c r="F341" i="1"/>
  <c r="J342" i="1"/>
  <c r="V349" i="1"/>
  <c r="V341" i="1"/>
  <c r="W342" i="1"/>
  <c r="AW349" i="1"/>
  <c r="AW341" i="1"/>
  <c r="AF342" i="1"/>
  <c r="AO349" i="1"/>
  <c r="AO341" i="1"/>
  <c r="AR342" i="1"/>
  <c r="AU349" i="1"/>
  <c r="AU341" i="1"/>
  <c r="AV342" i="1"/>
  <c r="AM349" i="1"/>
  <c r="AM341" i="1"/>
  <c r="AX343" i="1"/>
  <c r="BF341" i="1"/>
  <c r="BF349" i="1"/>
  <c r="BF342" i="1"/>
  <c r="BF339" i="1"/>
  <c r="BF347" i="1"/>
  <c r="BF340" i="1"/>
  <c r="BF348" i="1"/>
  <c r="BD343" i="1"/>
  <c r="BD344" i="1"/>
  <c r="BD341" i="1"/>
  <c r="BD349" i="1"/>
  <c r="BD342" i="1"/>
  <c r="AZ342" i="1"/>
  <c r="AZ343" i="1"/>
  <c r="AZ340" i="1"/>
  <c r="AZ348" i="1"/>
  <c r="AZ341" i="1"/>
  <c r="AZ349" i="1"/>
  <c r="J358" i="1"/>
  <c r="AF357" i="1"/>
  <c r="T352" i="1"/>
  <c r="T360" i="1"/>
  <c r="T353" i="1"/>
  <c r="T361" i="1"/>
  <c r="T354" i="1"/>
  <c r="T355" i="1"/>
  <c r="T350" i="1"/>
  <c r="T358" i="1"/>
  <c r="T351" i="1"/>
  <c r="T359" i="1"/>
  <c r="R362" i="1"/>
  <c r="R370" i="1"/>
  <c r="R363" i="1"/>
  <c r="R371" i="1"/>
  <c r="R364" i="1"/>
  <c r="R372" i="1"/>
  <c r="R365" i="1"/>
  <c r="R373" i="1"/>
  <c r="R366" i="1"/>
  <c r="R368" i="1"/>
  <c r="R369" i="1"/>
  <c r="AM345" i="1"/>
  <c r="G780" i="1"/>
  <c r="L349" i="1"/>
  <c r="F348" i="1"/>
  <c r="J349" i="1"/>
  <c r="V348" i="1"/>
  <c r="W349" i="1"/>
  <c r="AW348" i="1"/>
  <c r="AF349" i="1"/>
  <c r="AO348" i="1"/>
  <c r="AR349" i="1"/>
  <c r="AU348" i="1"/>
  <c r="AV349" i="1"/>
  <c r="AM348" i="1"/>
  <c r="AX342" i="1"/>
  <c r="AY346" i="1"/>
  <c r="BD348" i="1"/>
  <c r="BA345" i="1"/>
  <c r="BE341" i="1"/>
  <c r="BE349" i="1"/>
  <c r="BE342" i="1"/>
  <c r="BE339" i="1"/>
  <c r="BE347" i="1"/>
  <c r="BE340" i="1"/>
  <c r="BE348" i="1"/>
  <c r="L359" i="1"/>
  <c r="J357" i="1"/>
  <c r="I358" i="1"/>
  <c r="S352" i="1"/>
  <c r="S360" i="1"/>
  <c r="S353" i="1"/>
  <c r="S361" i="1"/>
  <c r="S354" i="1"/>
  <c r="S350" i="1"/>
  <c r="S358" i="1"/>
  <c r="S351" i="1"/>
  <c r="S359" i="1"/>
  <c r="AG352" i="1"/>
  <c r="AG360" i="1"/>
  <c r="AG353" i="1"/>
  <c r="AG361" i="1"/>
  <c r="AG354" i="1"/>
  <c r="AG355" i="1"/>
  <c r="AG350" i="1"/>
  <c r="AG358" i="1"/>
  <c r="AG351" i="1"/>
  <c r="AG359" i="1"/>
  <c r="AI353" i="1"/>
  <c r="AI361" i="1"/>
  <c r="AI354" i="1"/>
  <c r="AI355" i="1"/>
  <c r="AI356" i="1"/>
  <c r="AI351" i="1"/>
  <c r="AI359" i="1"/>
  <c r="AI352" i="1"/>
  <c r="AI360" i="1"/>
  <c r="AF350" i="1"/>
  <c r="L367" i="1"/>
  <c r="BB344" i="1"/>
  <c r="BK346" i="1"/>
  <c r="BK338" i="1"/>
  <c r="BL343" i="1"/>
  <c r="BJ346" i="1"/>
  <c r="BJ338" i="1"/>
  <c r="BC343" i="1"/>
  <c r="G786" i="1"/>
  <c r="G354" i="1"/>
  <c r="R354" i="1"/>
  <c r="AB356" i="1"/>
  <c r="AR361" i="1"/>
  <c r="AR353" i="1"/>
  <c r="AQ358" i="1"/>
  <c r="AQ350" i="1"/>
  <c r="X354" i="1"/>
  <c r="AL356" i="1"/>
  <c r="AD361" i="1"/>
  <c r="AD353" i="1"/>
  <c r="AP358" i="1"/>
  <c r="AP350" i="1"/>
  <c r="AT354" i="1"/>
  <c r="AU356" i="1"/>
  <c r="AJ361" i="1"/>
  <c r="AJ353" i="1"/>
  <c r="AA358" i="1"/>
  <c r="AA350" i="1"/>
  <c r="Y354" i="1"/>
  <c r="W356" i="1"/>
  <c r="Z361" i="1"/>
  <c r="Z353" i="1"/>
  <c r="AC358" i="1"/>
  <c r="AC350" i="1"/>
  <c r="AH354" i="1"/>
  <c r="BO354" i="1"/>
  <c r="BO355" i="1"/>
  <c r="BO356" i="1"/>
  <c r="BO350" i="1"/>
  <c r="BO358" i="1"/>
  <c r="BL342" i="1"/>
  <c r="BI344" i="1"/>
  <c r="BC342" i="1"/>
  <c r="F788" i="1"/>
  <c r="G793" i="1"/>
  <c r="G785" i="1"/>
  <c r="O354" i="1"/>
  <c r="E356" i="1"/>
  <c r="G361" i="1"/>
  <c r="G353" i="1"/>
  <c r="N354" i="1"/>
  <c r="Q356" i="1"/>
  <c r="R361" i="1"/>
  <c r="R353" i="1"/>
  <c r="AB355" i="1"/>
  <c r="AR360" i="1"/>
  <c r="AR352" i="1"/>
  <c r="V354" i="1"/>
  <c r="U356" i="1"/>
  <c r="X361" i="1"/>
  <c r="X353" i="1"/>
  <c r="AD360" i="1"/>
  <c r="AD352" i="1"/>
  <c r="AT361" i="1"/>
  <c r="AT353" i="1"/>
  <c r="AU355" i="1"/>
  <c r="AJ360" i="1"/>
  <c r="AJ352" i="1"/>
  <c r="Y361" i="1"/>
  <c r="Y353" i="1"/>
  <c r="Z360" i="1"/>
  <c r="Z352" i="1"/>
  <c r="AX353" i="1"/>
  <c r="AX361" i="1"/>
  <c r="AX354" i="1"/>
  <c r="AX356" i="1"/>
  <c r="J362" i="1"/>
  <c r="J370" i="1"/>
  <c r="J363" i="1"/>
  <c r="J371" i="1"/>
  <c r="J364" i="1"/>
  <c r="J372" i="1"/>
  <c r="J365" i="1"/>
  <c r="J373" i="1"/>
  <c r="J366" i="1"/>
  <c r="J368" i="1"/>
  <c r="AH350" i="1"/>
  <c r="AH358" i="1"/>
  <c r="S364" i="1"/>
  <c r="S372" i="1"/>
  <c r="S365" i="1"/>
  <c r="S373" i="1"/>
  <c r="S366" i="1"/>
  <c r="S367" i="1"/>
  <c r="S368" i="1"/>
  <c r="S362" i="1"/>
  <c r="S370" i="1"/>
  <c r="AJ362" i="1"/>
  <c r="AJ370" i="1"/>
  <c r="AJ363" i="1"/>
  <c r="AJ371" i="1"/>
  <c r="AJ364" i="1"/>
  <c r="AJ372" i="1"/>
  <c r="AJ365" i="1"/>
  <c r="AJ373" i="1"/>
  <c r="AJ366" i="1"/>
  <c r="AJ368" i="1"/>
  <c r="AO364" i="1"/>
  <c r="AO372" i="1"/>
  <c r="AO365" i="1"/>
  <c r="AO373" i="1"/>
  <c r="AO366" i="1"/>
  <c r="AO367" i="1"/>
  <c r="AO368" i="1"/>
  <c r="AO362" i="1"/>
  <c r="AO370" i="1"/>
  <c r="BD367" i="1"/>
  <c r="BD368" i="1"/>
  <c r="BD362" i="1"/>
  <c r="BD370" i="1"/>
  <c r="BD363" i="1"/>
  <c r="BD371" i="1"/>
  <c r="BD365" i="1"/>
  <c r="BD373" i="1"/>
  <c r="BD364" i="1"/>
  <c r="BD366" i="1"/>
  <c r="BD369" i="1"/>
  <c r="BD372" i="1"/>
  <c r="BF362" i="1"/>
  <c r="BF370" i="1"/>
  <c r="BF363" i="1"/>
  <c r="BF371" i="1"/>
  <c r="BF364" i="1"/>
  <c r="BF372" i="1"/>
  <c r="BF365" i="1"/>
  <c r="BF373" i="1"/>
  <c r="BF366" i="1"/>
  <c r="BF368" i="1"/>
  <c r="BF367" i="1"/>
  <c r="K376" i="1"/>
  <c r="K384" i="1"/>
  <c r="K377" i="1"/>
  <c r="K385" i="1"/>
  <c r="K378" i="1"/>
  <c r="K379" i="1"/>
  <c r="K380" i="1"/>
  <c r="K374" i="1"/>
  <c r="K382" i="1"/>
  <c r="K375" i="1"/>
  <c r="K381" i="1"/>
  <c r="K383" i="1"/>
  <c r="AR356" i="1"/>
  <c r="AD356" i="1"/>
  <c r="AU359" i="1"/>
  <c r="AU351" i="1"/>
  <c r="AJ356" i="1"/>
  <c r="AA361" i="1"/>
  <c r="AA353" i="1"/>
  <c r="W359" i="1"/>
  <c r="W351" i="1"/>
  <c r="Z356" i="1"/>
  <c r="AC361" i="1"/>
  <c r="AC353" i="1"/>
  <c r="AH357" i="1"/>
  <c r="AX355" i="1"/>
  <c r="AY350" i="1"/>
  <c r="AY358" i="1"/>
  <c r="AY351" i="1"/>
  <c r="AY359" i="1"/>
  <c r="AY352" i="1"/>
  <c r="AY360" i="1"/>
  <c r="AY354" i="1"/>
  <c r="AY356" i="1"/>
  <c r="BM357" i="1"/>
  <c r="H801" i="1"/>
  <c r="BI347" i="1"/>
  <c r="BI339" i="1"/>
  <c r="F791" i="1"/>
  <c r="F783" i="1"/>
  <c r="G788" i="1"/>
  <c r="E790" i="1"/>
  <c r="H360" i="1"/>
  <c r="H352" i="1"/>
  <c r="E359" i="1"/>
  <c r="E351" i="1"/>
  <c r="G356" i="1"/>
  <c r="F358" i="1"/>
  <c r="K360" i="1"/>
  <c r="K352" i="1"/>
  <c r="Q359" i="1"/>
  <c r="Q351" i="1"/>
  <c r="R356" i="1"/>
  <c r="AB358" i="1"/>
  <c r="AR355" i="1"/>
  <c r="AQ360" i="1"/>
  <c r="AQ352" i="1"/>
  <c r="U359" i="1"/>
  <c r="U351" i="1"/>
  <c r="X356" i="1"/>
  <c r="AL358" i="1"/>
  <c r="AD355" i="1"/>
  <c r="AP360" i="1"/>
  <c r="AP352" i="1"/>
  <c r="AO359" i="1"/>
  <c r="AT356" i="1"/>
  <c r="AU358" i="1"/>
  <c r="AJ355" i="1"/>
  <c r="AA360" i="1"/>
  <c r="AA352" i="1"/>
  <c r="AM359" i="1"/>
  <c r="Y356" i="1"/>
  <c r="W358" i="1"/>
  <c r="Z355" i="1"/>
  <c r="AC360" i="1"/>
  <c r="AC352" i="1"/>
  <c r="AH356" i="1"/>
  <c r="AV360" i="1"/>
  <c r="AV351" i="1"/>
  <c r="BP351" i="1"/>
  <c r="BP359" i="1"/>
  <c r="BP354" i="1"/>
  <c r="AX352" i="1"/>
  <c r="BO352" i="1"/>
  <c r="AZ352" i="1"/>
  <c r="AZ360" i="1"/>
  <c r="AZ353" i="1"/>
  <c r="AZ361" i="1"/>
  <c r="AZ354" i="1"/>
  <c r="AZ356" i="1"/>
  <c r="AZ350" i="1"/>
  <c r="AZ358" i="1"/>
  <c r="BK347" i="1"/>
  <c r="BI346" i="1"/>
  <c r="BJ347" i="1"/>
  <c r="F790" i="1"/>
  <c r="H359" i="1"/>
  <c r="E358" i="1"/>
  <c r="K359" i="1"/>
  <c r="Q358" i="1"/>
  <c r="AQ359" i="1"/>
  <c r="U358" i="1"/>
  <c r="AP359" i="1"/>
  <c r="AA359" i="1"/>
  <c r="AC359" i="1"/>
  <c r="AH355" i="1"/>
  <c r="AV359" i="1"/>
  <c r="AV350" i="1"/>
  <c r="BP358" i="1"/>
  <c r="AX351" i="1"/>
  <c r="BM350" i="1"/>
  <c r="BM358" i="1"/>
  <c r="BM351" i="1"/>
  <c r="BM359" i="1"/>
  <c r="BM352" i="1"/>
  <c r="BM360" i="1"/>
  <c r="BM353" i="1"/>
  <c r="BM361" i="1"/>
  <c r="BM354" i="1"/>
  <c r="BM356" i="1"/>
  <c r="H796" i="1"/>
  <c r="H804" i="1"/>
  <c r="H797" i="1"/>
  <c r="H805" i="1"/>
  <c r="H798" i="1"/>
  <c r="H799" i="1"/>
  <c r="H800" i="1"/>
  <c r="H794" i="1"/>
  <c r="H802" i="1"/>
  <c r="J369" i="1"/>
  <c r="AF364" i="1"/>
  <c r="AF372" i="1"/>
  <c r="AF365" i="1"/>
  <c r="AF373" i="1"/>
  <c r="AF366" i="1"/>
  <c r="AF367" i="1"/>
  <c r="AF368" i="1"/>
  <c r="AF362" i="1"/>
  <c r="AF370" i="1"/>
  <c r="AF363" i="1"/>
  <c r="AF369" i="1"/>
  <c r="AF371" i="1"/>
  <c r="BG359" i="1"/>
  <c r="BG351" i="1"/>
  <c r="BB355" i="1"/>
  <c r="BF360" i="1"/>
  <c r="BF352" i="1"/>
  <c r="BL359" i="1"/>
  <c r="BL351" i="1"/>
  <c r="G804" i="1"/>
  <c r="G796" i="1"/>
  <c r="E371" i="1"/>
  <c r="E363" i="1"/>
  <c r="H372" i="1"/>
  <c r="H364" i="1"/>
  <c r="N371" i="1"/>
  <c r="N363" i="1"/>
  <c r="V372" i="1"/>
  <c r="V364" i="1"/>
  <c r="Y366" i="1"/>
  <c r="T371" i="1"/>
  <c r="T363" i="1"/>
  <c r="BB372" i="1"/>
  <c r="BB364" i="1"/>
  <c r="AD371" i="1"/>
  <c r="AD363" i="1"/>
  <c r="AW372" i="1"/>
  <c r="AW364" i="1"/>
  <c r="L386" i="1"/>
  <c r="L394" i="1"/>
  <c r="L387" i="1"/>
  <c r="L395" i="1"/>
  <c r="L388" i="1"/>
  <c r="L396" i="1"/>
  <c r="L389" i="1"/>
  <c r="L397" i="1"/>
  <c r="L390" i="1"/>
  <c r="L392" i="1"/>
  <c r="BE359" i="1"/>
  <c r="BE351" i="1"/>
  <c r="BA361" i="1"/>
  <c r="BA353" i="1"/>
  <c r="BC355" i="1"/>
  <c r="BF358" i="1"/>
  <c r="BF350" i="1"/>
  <c r="G802" i="1"/>
  <c r="G794" i="1"/>
  <c r="H370" i="1"/>
  <c r="H362" i="1"/>
  <c r="V370" i="1"/>
  <c r="V362" i="1"/>
  <c r="BB370" i="1"/>
  <c r="BB362" i="1"/>
  <c r="BC362" i="1"/>
  <c r="BC370" i="1"/>
  <c r="BC363" i="1"/>
  <c r="BC371" i="1"/>
  <c r="BC365" i="1"/>
  <c r="BC373" i="1"/>
  <c r="BC366" i="1"/>
  <c r="BC368" i="1"/>
  <c r="BI364" i="1"/>
  <c r="BI372" i="1"/>
  <c r="BI365" i="1"/>
  <c r="BI373" i="1"/>
  <c r="BI366" i="1"/>
  <c r="BI367" i="1"/>
  <c r="BI368" i="1"/>
  <c r="BI362" i="1"/>
  <c r="BI370" i="1"/>
  <c r="H374" i="1"/>
  <c r="H382" i="1"/>
  <c r="H375" i="1"/>
  <c r="H383" i="1"/>
  <c r="H376" i="1"/>
  <c r="H384" i="1"/>
  <c r="H377" i="1"/>
  <c r="H385" i="1"/>
  <c r="H378" i="1"/>
  <c r="H380" i="1"/>
  <c r="O388" i="1"/>
  <c r="O396" i="1"/>
  <c r="O389" i="1"/>
  <c r="O397" i="1"/>
  <c r="O390" i="1"/>
  <c r="O391" i="1"/>
  <c r="O392" i="1"/>
  <c r="O386" i="1"/>
  <c r="O394" i="1"/>
  <c r="N368" i="1"/>
  <c r="X366" i="1"/>
  <c r="T368" i="1"/>
  <c r="AD368" i="1"/>
  <c r="AB366" i="1"/>
  <c r="O376" i="1"/>
  <c r="O384" i="1"/>
  <c r="O377" i="1"/>
  <c r="O385" i="1"/>
  <c r="O378" i="1"/>
  <c r="O379" i="1"/>
  <c r="O380" i="1"/>
  <c r="O374" i="1"/>
  <c r="O382" i="1"/>
  <c r="J386" i="1"/>
  <c r="J394" i="1"/>
  <c r="J387" i="1"/>
  <c r="J395" i="1"/>
  <c r="J388" i="1"/>
  <c r="J396" i="1"/>
  <c r="J389" i="1"/>
  <c r="J397" i="1"/>
  <c r="J390" i="1"/>
  <c r="J392" i="1"/>
  <c r="I393" i="1"/>
  <c r="BA359" i="1"/>
  <c r="BA351" i="1"/>
  <c r="BC361" i="1"/>
  <c r="BC353" i="1"/>
  <c r="BJ358" i="1"/>
  <c r="BG355" i="1"/>
  <c r="BB359" i="1"/>
  <c r="BB351" i="1"/>
  <c r="BF356" i="1"/>
  <c r="BH361" i="1"/>
  <c r="BH353" i="1"/>
  <c r="BI358" i="1"/>
  <c r="BI350" i="1"/>
  <c r="BL355" i="1"/>
  <c r="E803" i="1"/>
  <c r="E795" i="1"/>
  <c r="G800" i="1"/>
  <c r="M373" i="1"/>
  <c r="M365" i="1"/>
  <c r="P370" i="1"/>
  <c r="P362" i="1"/>
  <c r="E367" i="1"/>
  <c r="O371" i="1"/>
  <c r="O363" i="1"/>
  <c r="H368" i="1"/>
  <c r="G373" i="1"/>
  <c r="G365" i="1"/>
  <c r="I370" i="1"/>
  <c r="I362" i="1"/>
  <c r="N367" i="1"/>
  <c r="U371" i="1"/>
  <c r="U363" i="1"/>
  <c r="V368" i="1"/>
  <c r="X373" i="1"/>
  <c r="X365" i="1"/>
  <c r="Y370" i="1"/>
  <c r="Y362" i="1"/>
  <c r="T367" i="1"/>
  <c r="AZ371" i="1"/>
  <c r="AZ363" i="1"/>
  <c r="BB368" i="1"/>
  <c r="AL373" i="1"/>
  <c r="AL365" i="1"/>
  <c r="Z370" i="1"/>
  <c r="Z362" i="1"/>
  <c r="AD367" i="1"/>
  <c r="AE371" i="1"/>
  <c r="AE363" i="1"/>
  <c r="AW368" i="1"/>
  <c r="AB373" i="1"/>
  <c r="AB365" i="1"/>
  <c r="AG364" i="1"/>
  <c r="AG372" i="1"/>
  <c r="AG365" i="1"/>
  <c r="AG373" i="1"/>
  <c r="AG367" i="1"/>
  <c r="AG368" i="1"/>
  <c r="AG362" i="1"/>
  <c r="AG370" i="1"/>
  <c r="AH367" i="1"/>
  <c r="BA358" i="1"/>
  <c r="BC360" i="1"/>
  <c r="BC352" i="1"/>
  <c r="BG354" i="1"/>
  <c r="BB358" i="1"/>
  <c r="BF355" i="1"/>
  <c r="BH360" i="1"/>
  <c r="BH352" i="1"/>
  <c r="BL354" i="1"/>
  <c r="E802" i="1"/>
  <c r="G799" i="1"/>
  <c r="M372" i="1"/>
  <c r="M364" i="1"/>
  <c r="E366" i="1"/>
  <c r="O370" i="1"/>
  <c r="H367" i="1"/>
  <c r="G372" i="1"/>
  <c r="G364" i="1"/>
  <c r="N366" i="1"/>
  <c r="U370" i="1"/>
  <c r="V367" i="1"/>
  <c r="X372" i="1"/>
  <c r="X364" i="1"/>
  <c r="T366" i="1"/>
  <c r="AZ370" i="1"/>
  <c r="BB367" i="1"/>
  <c r="AL372" i="1"/>
  <c r="AL364" i="1"/>
  <c r="AD366" i="1"/>
  <c r="AE370" i="1"/>
  <c r="AW367" i="1"/>
  <c r="AB372" i="1"/>
  <c r="AB364" i="1"/>
  <c r="I388" i="1"/>
  <c r="I396" i="1"/>
  <c r="I389" i="1"/>
  <c r="I397" i="1"/>
  <c r="I390" i="1"/>
  <c r="I391" i="1"/>
  <c r="I392" i="1"/>
  <c r="I386" i="1"/>
  <c r="I394" i="1"/>
  <c r="BC359" i="1"/>
  <c r="BG361" i="1"/>
  <c r="BH359" i="1"/>
  <c r="BL361" i="1"/>
  <c r="M371" i="1"/>
  <c r="E373" i="1"/>
  <c r="G371" i="1"/>
  <c r="N373" i="1"/>
  <c r="X371" i="1"/>
  <c r="T373" i="1"/>
  <c r="AL371" i="1"/>
  <c r="AD373" i="1"/>
  <c r="AB371" i="1"/>
  <c r="BC372" i="1"/>
  <c r="AH362" i="1"/>
  <c r="AH370" i="1"/>
  <c r="AH363" i="1"/>
  <c r="AH371" i="1"/>
  <c r="AH365" i="1"/>
  <c r="AH373" i="1"/>
  <c r="AH366" i="1"/>
  <c r="AH368" i="1"/>
  <c r="BG362" i="1"/>
  <c r="BG370" i="1"/>
  <c r="BG363" i="1"/>
  <c r="BG371" i="1"/>
  <c r="BG364" i="1"/>
  <c r="BG372" i="1"/>
  <c r="BG365" i="1"/>
  <c r="BG373" i="1"/>
  <c r="BG366" i="1"/>
  <c r="BG368" i="1"/>
  <c r="I374" i="1"/>
  <c r="I382" i="1"/>
  <c r="I375" i="1"/>
  <c r="I383" i="1"/>
  <c r="I376" i="1"/>
  <c r="I384" i="1"/>
  <c r="I377" i="1"/>
  <c r="I385" i="1"/>
  <c r="I378" i="1"/>
  <c r="I380" i="1"/>
  <c r="L393" i="1"/>
  <c r="BA366" i="1"/>
  <c r="AV371" i="1"/>
  <c r="AV363" i="1"/>
  <c r="AC367" i="1"/>
  <c r="AA372" i="1"/>
  <c r="AA364" i="1"/>
  <c r="AM366" i="1"/>
  <c r="AN371" i="1"/>
  <c r="AN363" i="1"/>
  <c r="AP373" i="1"/>
  <c r="AP365" i="1"/>
  <c r="AT372" i="1"/>
  <c r="AT364" i="1"/>
  <c r="AI366" i="1"/>
  <c r="AU371" i="1"/>
  <c r="AU363" i="1"/>
  <c r="BE373" i="1"/>
  <c r="BE365" i="1"/>
  <c r="BJ367" i="1"/>
  <c r="BL366" i="1"/>
  <c r="BM371" i="1"/>
  <c r="BM363" i="1"/>
  <c r="BO373" i="1"/>
  <c r="BO365" i="1"/>
  <c r="BK367" i="1"/>
  <c r="G816" i="1"/>
  <c r="G808" i="1"/>
  <c r="H810" i="1"/>
  <c r="E815" i="1"/>
  <c r="E807" i="1"/>
  <c r="J385" i="1"/>
  <c r="J377" i="1"/>
  <c r="F379" i="1"/>
  <c r="M378" i="1"/>
  <c r="E383" i="1"/>
  <c r="E375" i="1"/>
  <c r="N385" i="1"/>
  <c r="N377" i="1"/>
  <c r="P379" i="1"/>
  <c r="G822" i="1"/>
  <c r="H827" i="1"/>
  <c r="H819" i="1"/>
  <c r="G397" i="1"/>
  <c r="G389" i="1"/>
  <c r="M391" i="1"/>
  <c r="H390" i="1"/>
  <c r="K395" i="1"/>
  <c r="K387" i="1"/>
  <c r="N397" i="1"/>
  <c r="N389" i="1"/>
  <c r="P391" i="1"/>
  <c r="AC373" i="1"/>
  <c r="AC365" i="1"/>
  <c r="AA370" i="1"/>
  <c r="AA362" i="1"/>
  <c r="AP371" i="1"/>
  <c r="AP363" i="1"/>
  <c r="AT362" i="1"/>
  <c r="BE371" i="1"/>
  <c r="BE363" i="1"/>
  <c r="BJ373" i="1"/>
  <c r="BJ365" i="1"/>
  <c r="BN367" i="1"/>
  <c r="BO371" i="1"/>
  <c r="BO363" i="1"/>
  <c r="BK373" i="1"/>
  <c r="BK365" i="1"/>
  <c r="G814" i="1"/>
  <c r="G806" i="1"/>
  <c r="J383" i="1"/>
  <c r="J375" i="1"/>
  <c r="F385" i="1"/>
  <c r="F377" i="1"/>
  <c r="G374" i="1"/>
  <c r="L379" i="1"/>
  <c r="N383" i="1"/>
  <c r="N375" i="1"/>
  <c r="P385" i="1"/>
  <c r="P377" i="1"/>
  <c r="G395" i="1"/>
  <c r="G387" i="1"/>
  <c r="M397" i="1"/>
  <c r="M389" i="1"/>
  <c r="N395" i="1"/>
  <c r="N387" i="1"/>
  <c r="P397" i="1"/>
  <c r="P389" i="1"/>
  <c r="BA371" i="1"/>
  <c r="BA363" i="1"/>
  <c r="AV368" i="1"/>
  <c r="AC372" i="1"/>
  <c r="AC364" i="1"/>
  <c r="AK366" i="1"/>
  <c r="AM371" i="1"/>
  <c r="AM363" i="1"/>
  <c r="AN368" i="1"/>
  <c r="AP370" i="1"/>
  <c r="AP362" i="1"/>
  <c r="AQ366" i="1"/>
  <c r="AI371" i="1"/>
  <c r="AI363" i="1"/>
  <c r="AU368" i="1"/>
  <c r="BE370" i="1"/>
  <c r="BE362" i="1"/>
  <c r="BJ372" i="1"/>
  <c r="BJ364" i="1"/>
  <c r="BN366" i="1"/>
  <c r="BL371" i="1"/>
  <c r="BL363" i="1"/>
  <c r="BM368" i="1"/>
  <c r="BO370" i="1"/>
  <c r="BO362" i="1"/>
  <c r="BK372" i="1"/>
  <c r="BK364" i="1"/>
  <c r="F810" i="1"/>
  <c r="H815" i="1"/>
  <c r="H807" i="1"/>
  <c r="E812" i="1"/>
  <c r="J382" i="1"/>
  <c r="J374" i="1"/>
  <c r="F384" i="1"/>
  <c r="F376" i="1"/>
  <c r="L378" i="1"/>
  <c r="M383" i="1"/>
  <c r="M375" i="1"/>
  <c r="E380" i="1"/>
  <c r="N382" i="1"/>
  <c r="N374" i="1"/>
  <c r="P384" i="1"/>
  <c r="P376" i="1"/>
  <c r="F822" i="1"/>
  <c r="G827" i="1"/>
  <c r="G819" i="1"/>
  <c r="H824" i="1"/>
  <c r="G394" i="1"/>
  <c r="G386" i="1"/>
  <c r="M396" i="1"/>
  <c r="M388" i="1"/>
  <c r="H395" i="1"/>
  <c r="K392" i="1"/>
  <c r="N394" i="1"/>
  <c r="N386" i="1"/>
  <c r="P396" i="1"/>
  <c r="P388" i="1"/>
  <c r="BJ371" i="1"/>
  <c r="BJ363" i="1"/>
  <c r="BK371" i="1"/>
  <c r="BK363" i="1"/>
  <c r="G812" i="1"/>
  <c r="F817" i="1"/>
  <c r="F809" i="1"/>
  <c r="H814" i="1"/>
  <c r="H806" i="1"/>
  <c r="E811" i="1"/>
  <c r="F383" i="1"/>
  <c r="F375" i="1"/>
  <c r="G380" i="1"/>
  <c r="L385" i="1"/>
  <c r="L377" i="1"/>
  <c r="M374" i="1"/>
  <c r="E379" i="1"/>
  <c r="P383" i="1"/>
  <c r="P375" i="1"/>
  <c r="G826" i="1"/>
  <c r="G818" i="1"/>
  <c r="H823" i="1"/>
  <c r="M395" i="1"/>
  <c r="M387" i="1"/>
  <c r="P395" i="1"/>
  <c r="P387" i="1"/>
  <c r="AV366" i="1"/>
  <c r="AC370" i="1"/>
  <c r="AA367" i="1"/>
  <c r="AK372" i="1"/>
  <c r="AK364" i="1"/>
  <c r="AN366" i="1"/>
  <c r="AP368" i="1"/>
  <c r="AT367" i="1"/>
  <c r="AQ372" i="1"/>
  <c r="AQ364" i="1"/>
  <c r="AU366" i="1"/>
  <c r="BE368" i="1"/>
  <c r="BJ370" i="1"/>
  <c r="BN372" i="1"/>
  <c r="BN364" i="1"/>
  <c r="BM366" i="1"/>
  <c r="BO368" i="1"/>
  <c r="BK370" i="1"/>
  <c r="G811" i="1"/>
  <c r="F816" i="1"/>
  <c r="F808" i="1"/>
  <c r="E810" i="1"/>
  <c r="J380" i="1"/>
  <c r="F382" i="1"/>
  <c r="G379" i="1"/>
  <c r="L384" i="1"/>
  <c r="L376" i="1"/>
  <c r="E378" i="1"/>
  <c r="N380" i="1"/>
  <c r="P382" i="1"/>
  <c r="H822" i="1"/>
  <c r="M394" i="1"/>
  <c r="P394" i="1"/>
  <c r="AV373" i="1"/>
  <c r="AK371" i="1"/>
  <c r="AN373" i="1"/>
  <c r="AQ371" i="1"/>
  <c r="AU373" i="1"/>
  <c r="BN371" i="1"/>
  <c r="BM373" i="1"/>
  <c r="F815" i="1"/>
  <c r="E817" i="1"/>
  <c r="L383" i="1"/>
  <c r="E385" i="1"/>
  <c r="H829" i="1"/>
  <c r="U267" i="1"/>
  <c r="U275" i="1"/>
  <c r="U268" i="1"/>
  <c r="U276" i="1"/>
  <c r="U269" i="1"/>
  <c r="U277" i="1"/>
  <c r="U270" i="1"/>
  <c r="U271" i="1"/>
  <c r="U272" i="1"/>
  <c r="AK279" i="1"/>
  <c r="AK287" i="1"/>
  <c r="AK280" i="1"/>
  <c r="AK288" i="1"/>
  <c r="AK281" i="1"/>
  <c r="AK289" i="1"/>
  <c r="AK282" i="1"/>
  <c r="AK283" i="1"/>
  <c r="AK284" i="1"/>
  <c r="AK278" i="1"/>
  <c r="AK286" i="1"/>
  <c r="AK285" i="1"/>
  <c r="H708" i="1"/>
  <c r="H700" i="1"/>
  <c r="J270" i="1"/>
  <c r="I272" i="1"/>
  <c r="K269" i="1"/>
  <c r="H273" i="1"/>
  <c r="M271" i="1"/>
  <c r="AG266" i="1"/>
  <c r="AG274" i="1"/>
  <c r="AG267" i="1"/>
  <c r="AG275" i="1"/>
  <c r="AG268" i="1"/>
  <c r="AG276" i="1"/>
  <c r="AG269" i="1"/>
  <c r="AG277" i="1"/>
  <c r="AG270" i="1"/>
  <c r="AG271" i="1"/>
  <c r="AG272" i="1"/>
  <c r="G708" i="1"/>
  <c r="G700" i="1"/>
  <c r="E702" i="1"/>
  <c r="H707" i="1"/>
  <c r="H699" i="1"/>
  <c r="L272" i="1"/>
  <c r="J277" i="1"/>
  <c r="J269" i="1"/>
  <c r="G274" i="1"/>
  <c r="G266" i="1"/>
  <c r="I271" i="1"/>
  <c r="F276" i="1"/>
  <c r="F268" i="1"/>
  <c r="P273" i="1"/>
  <c r="K277" i="1"/>
  <c r="K268" i="1"/>
  <c r="H271" i="1"/>
  <c r="N275" i="1"/>
  <c r="M270" i="1"/>
  <c r="G707" i="1"/>
  <c r="G699" i="1"/>
  <c r="F704" i="1"/>
  <c r="E709" i="1"/>
  <c r="E701" i="1"/>
  <c r="H706" i="1"/>
  <c r="H698" i="1"/>
  <c r="L271" i="1"/>
  <c r="J276" i="1"/>
  <c r="J268" i="1"/>
  <c r="I270" i="1"/>
  <c r="F275" i="1"/>
  <c r="F267" i="1"/>
  <c r="P272" i="1"/>
  <c r="K276" i="1"/>
  <c r="H270" i="1"/>
  <c r="N269" i="1"/>
  <c r="N277" i="1"/>
  <c r="M269" i="1"/>
  <c r="O273" i="1"/>
  <c r="AW266" i="1"/>
  <c r="AW274" i="1"/>
  <c r="AW267" i="1"/>
  <c r="AW275" i="1"/>
  <c r="AW268" i="1"/>
  <c r="AW276" i="1"/>
  <c r="AW269" i="1"/>
  <c r="AW277" i="1"/>
  <c r="AW270" i="1"/>
  <c r="AW271" i="1"/>
  <c r="AW272" i="1"/>
  <c r="L270" i="1"/>
  <c r="J275" i="1"/>
  <c r="J267" i="1"/>
  <c r="I277" i="1"/>
  <c r="I269" i="1"/>
  <c r="K267" i="1"/>
  <c r="K275" i="1"/>
  <c r="H269" i="1"/>
  <c r="M277" i="1"/>
  <c r="M268" i="1"/>
  <c r="BH266" i="1"/>
  <c r="BH274" i="1"/>
  <c r="BH267" i="1"/>
  <c r="BH275" i="1"/>
  <c r="BH268" i="1"/>
  <c r="BH276" i="1"/>
  <c r="BH269" i="1"/>
  <c r="BH277" i="1"/>
  <c r="BH270" i="1"/>
  <c r="BH271" i="1"/>
  <c r="BH272" i="1"/>
  <c r="E707" i="1"/>
  <c r="H704" i="1"/>
  <c r="L277" i="1"/>
  <c r="L269" i="1"/>
  <c r="J274" i="1"/>
  <c r="J266" i="1"/>
  <c r="G271" i="1"/>
  <c r="I276" i="1"/>
  <c r="I268" i="1"/>
  <c r="P269" i="1"/>
  <c r="K273" i="1"/>
  <c r="H277" i="1"/>
  <c r="H268" i="1"/>
  <c r="N272" i="1"/>
  <c r="M276" i="1"/>
  <c r="O270" i="1"/>
  <c r="U274" i="1"/>
  <c r="I275" i="1"/>
  <c r="I267" i="1"/>
  <c r="H276" i="1"/>
  <c r="H267" i="1"/>
  <c r="M266" i="1"/>
  <c r="M274" i="1"/>
  <c r="U273" i="1"/>
  <c r="AQ266" i="1"/>
  <c r="AQ274" i="1"/>
  <c r="AQ267" i="1"/>
  <c r="AQ275" i="1"/>
  <c r="AQ268" i="1"/>
  <c r="AQ276" i="1"/>
  <c r="AQ269" i="1"/>
  <c r="AQ277" i="1"/>
  <c r="AQ270" i="1"/>
  <c r="AQ271" i="1"/>
  <c r="AQ272" i="1"/>
  <c r="BN266" i="1"/>
  <c r="BN274" i="1"/>
  <c r="BN267" i="1"/>
  <c r="BN275" i="1"/>
  <c r="BN268" i="1"/>
  <c r="BN276" i="1"/>
  <c r="BN269" i="1"/>
  <c r="BN277" i="1"/>
  <c r="BN270" i="1"/>
  <c r="BN271" i="1"/>
  <c r="BN272" i="1"/>
  <c r="L275" i="1"/>
  <c r="G277" i="1"/>
  <c r="I274" i="1"/>
  <c r="P276" i="1"/>
  <c r="P267" i="1"/>
  <c r="K271" i="1"/>
  <c r="H275" i="1"/>
  <c r="H266" i="1"/>
  <c r="N270" i="1"/>
  <c r="M273" i="1"/>
  <c r="U266" i="1"/>
  <c r="AD266" i="1"/>
  <c r="AD274" i="1"/>
  <c r="AD267" i="1"/>
  <c r="AD275" i="1"/>
  <c r="AD268" i="1"/>
  <c r="AD276" i="1"/>
  <c r="AD269" i="1"/>
  <c r="AD277" i="1"/>
  <c r="AD270" i="1"/>
  <c r="AD271" i="1"/>
  <c r="AD272" i="1"/>
  <c r="N279" i="1"/>
  <c r="N287" i="1"/>
  <c r="N281" i="1"/>
  <c r="N289" i="1"/>
  <c r="N278" i="1"/>
  <c r="N280" i="1"/>
  <c r="N282" i="1"/>
  <c r="N283" i="1"/>
  <c r="N284" i="1"/>
  <c r="N285" i="1"/>
  <c r="N286" i="1"/>
  <c r="E276" i="1"/>
  <c r="E268" i="1"/>
  <c r="S270" i="1"/>
  <c r="W275" i="1"/>
  <c r="W267" i="1"/>
  <c r="Q277" i="1"/>
  <c r="Q269" i="1"/>
  <c r="T274" i="1"/>
  <c r="T266" i="1"/>
  <c r="V271" i="1"/>
  <c r="Y276" i="1"/>
  <c r="Y268" i="1"/>
  <c r="AR270" i="1"/>
  <c r="X275" i="1"/>
  <c r="X267" i="1"/>
  <c r="AE277" i="1"/>
  <c r="AE269" i="1"/>
  <c r="AS274" i="1"/>
  <c r="AS266" i="1"/>
  <c r="Z271" i="1"/>
  <c r="AI276" i="1"/>
  <c r="AI268" i="1"/>
  <c r="AB270" i="1"/>
  <c r="AH275" i="1"/>
  <c r="AH267" i="1"/>
  <c r="AU277" i="1"/>
  <c r="AU269" i="1"/>
  <c r="AK274" i="1"/>
  <c r="AK266" i="1"/>
  <c r="AL271" i="1"/>
  <c r="AO276" i="1"/>
  <c r="AO268" i="1"/>
  <c r="AT270" i="1"/>
  <c r="AN275" i="1"/>
  <c r="AN267" i="1"/>
  <c r="AP274" i="1"/>
  <c r="AP266" i="1"/>
  <c r="AV271" i="1"/>
  <c r="AX276" i="1"/>
  <c r="AX268" i="1"/>
  <c r="AF270" i="1"/>
  <c r="AZ275" i="1"/>
  <c r="AZ267" i="1"/>
  <c r="BD274" i="1"/>
  <c r="BD266" i="1"/>
  <c r="BF271" i="1"/>
  <c r="BJ276" i="1"/>
  <c r="BJ268" i="1"/>
  <c r="BG270" i="1"/>
  <c r="BL275" i="1"/>
  <c r="BL267" i="1"/>
  <c r="BI274" i="1"/>
  <c r="BI266" i="1"/>
  <c r="BM271" i="1"/>
  <c r="BB270" i="1"/>
  <c r="BK275" i="1"/>
  <c r="BK267" i="1"/>
  <c r="F718" i="1"/>
  <c r="F710" i="1"/>
  <c r="H715" i="1"/>
  <c r="K282" i="1"/>
  <c r="J284" i="1"/>
  <c r="G279" i="1"/>
  <c r="G284" i="1"/>
  <c r="G278" i="1"/>
  <c r="G286" i="1"/>
  <c r="E267" i="1"/>
  <c r="S277" i="1"/>
  <c r="S269" i="1"/>
  <c r="W274" i="1"/>
  <c r="W266" i="1"/>
  <c r="V270" i="1"/>
  <c r="Y275" i="1"/>
  <c r="Y267" i="1"/>
  <c r="AC272" i="1"/>
  <c r="AR277" i="1"/>
  <c r="AR269" i="1"/>
  <c r="X274" i="1"/>
  <c r="X266" i="1"/>
  <c r="AE276" i="1"/>
  <c r="AE268" i="1"/>
  <c r="Z270" i="1"/>
  <c r="AI275" i="1"/>
  <c r="AI267" i="1"/>
  <c r="AJ272" i="1"/>
  <c r="AB277" i="1"/>
  <c r="AB269" i="1"/>
  <c r="AH274" i="1"/>
  <c r="AH266" i="1"/>
  <c r="AU276" i="1"/>
  <c r="AL270" i="1"/>
  <c r="AO275" i="1"/>
  <c r="AO267" i="1"/>
  <c r="AM272" i="1"/>
  <c r="AT277" i="1"/>
  <c r="AT269" i="1"/>
  <c r="AN274" i="1"/>
  <c r="AN266" i="1"/>
  <c r="AV270" i="1"/>
  <c r="AX275" i="1"/>
  <c r="AX267" i="1"/>
  <c r="AY272" i="1"/>
  <c r="AF277" i="1"/>
  <c r="AF269" i="1"/>
  <c r="AZ274" i="1"/>
  <c r="AZ266" i="1"/>
  <c r="BF270" i="1"/>
  <c r="BJ275" i="1"/>
  <c r="BJ267" i="1"/>
  <c r="BC272" i="1"/>
  <c r="BG277" i="1"/>
  <c r="BG269" i="1"/>
  <c r="BL274" i="1"/>
  <c r="BL266" i="1"/>
  <c r="BM270" i="1"/>
  <c r="BP275" i="1"/>
  <c r="BP267" i="1"/>
  <c r="BO272" i="1"/>
  <c r="BB277" i="1"/>
  <c r="BB269" i="1"/>
  <c r="BK274" i="1"/>
  <c r="BK266" i="1"/>
  <c r="H714" i="1"/>
  <c r="G719" i="1"/>
  <c r="G711" i="1"/>
  <c r="F284" i="1"/>
  <c r="K289" i="1"/>
  <c r="K281" i="1"/>
  <c r="J283" i="1"/>
  <c r="G288" i="1"/>
  <c r="L284" i="1"/>
  <c r="L281" i="1"/>
  <c r="L289" i="1"/>
  <c r="L283" i="1"/>
  <c r="AP279" i="1"/>
  <c r="AP287" i="1"/>
  <c r="AP280" i="1"/>
  <c r="AP288" i="1"/>
  <c r="AP281" i="1"/>
  <c r="AP289" i="1"/>
  <c r="AP282" i="1"/>
  <c r="AP283" i="1"/>
  <c r="AP284" i="1"/>
  <c r="AP278" i="1"/>
  <c r="AP286" i="1"/>
  <c r="Q275" i="1"/>
  <c r="Q267" i="1"/>
  <c r="T272" i="1"/>
  <c r="V277" i="1"/>
  <c r="V269" i="1"/>
  <c r="AE275" i="1"/>
  <c r="AE267" i="1"/>
  <c r="Z277" i="1"/>
  <c r="Z269" i="1"/>
  <c r="AB276" i="1"/>
  <c r="AB268" i="1"/>
  <c r="AL277" i="1"/>
  <c r="AL269" i="1"/>
  <c r="AV277" i="1"/>
  <c r="AV269" i="1"/>
  <c r="AX274" i="1"/>
  <c r="AX266" i="1"/>
  <c r="BF277" i="1"/>
  <c r="BF269" i="1"/>
  <c r="BJ274" i="1"/>
  <c r="BJ266" i="1"/>
  <c r="BI272" i="1"/>
  <c r="BM277" i="1"/>
  <c r="BM269" i="1"/>
  <c r="BP274" i="1"/>
  <c r="BP266" i="1"/>
  <c r="BO271" i="1"/>
  <c r="E719" i="1"/>
  <c r="F716" i="1"/>
  <c r="H721" i="1"/>
  <c r="H713" i="1"/>
  <c r="G718" i="1"/>
  <c r="G710" i="1"/>
  <c r="F283" i="1"/>
  <c r="K288" i="1"/>
  <c r="K280" i="1"/>
  <c r="J281" i="1"/>
  <c r="G287" i="1"/>
  <c r="L287" i="1"/>
  <c r="S275" i="1"/>
  <c r="S267" i="1"/>
  <c r="W272" i="1"/>
  <c r="Q274" i="1"/>
  <c r="Q266" i="1"/>
  <c r="T271" i="1"/>
  <c r="V276" i="1"/>
  <c r="V268" i="1"/>
  <c r="AR275" i="1"/>
  <c r="AR267" i="1"/>
  <c r="X272" i="1"/>
  <c r="AE274" i="1"/>
  <c r="Z276" i="1"/>
  <c r="Z268" i="1"/>
  <c r="AJ270" i="1"/>
  <c r="AB275" i="1"/>
  <c r="AB267" i="1"/>
  <c r="AH272" i="1"/>
  <c r="AL276" i="1"/>
  <c r="AL268" i="1"/>
  <c r="AM270" i="1"/>
  <c r="AT275" i="1"/>
  <c r="AT267" i="1"/>
  <c r="AN272" i="1"/>
  <c r="AV276" i="1"/>
  <c r="AV268" i="1"/>
  <c r="AF275" i="1"/>
  <c r="AF267" i="1"/>
  <c r="AZ272" i="1"/>
  <c r="BF276" i="1"/>
  <c r="BF268" i="1"/>
  <c r="BC270" i="1"/>
  <c r="BG275" i="1"/>
  <c r="BG267" i="1"/>
  <c r="BL272" i="1"/>
  <c r="BI271" i="1"/>
  <c r="BM276" i="1"/>
  <c r="BM268" i="1"/>
  <c r="BO270" i="1"/>
  <c r="BB275" i="1"/>
  <c r="BB267" i="1"/>
  <c r="BK272" i="1"/>
  <c r="F715" i="1"/>
  <c r="H720" i="1"/>
  <c r="H712" i="1"/>
  <c r="F282" i="1"/>
  <c r="K287" i="1"/>
  <c r="K279" i="1"/>
  <c r="J289" i="1"/>
  <c r="J280" i="1"/>
  <c r="G285" i="1"/>
  <c r="L286" i="1"/>
  <c r="AH279" i="1"/>
  <c r="AH287" i="1"/>
  <c r="AH280" i="1"/>
  <c r="AH288" i="1"/>
  <c r="AH281" i="1"/>
  <c r="AH289" i="1"/>
  <c r="AH282" i="1"/>
  <c r="AH283" i="1"/>
  <c r="AH284" i="1"/>
  <c r="AH278" i="1"/>
  <c r="AH286" i="1"/>
  <c r="S274" i="1"/>
  <c r="W271" i="1"/>
  <c r="T270" i="1"/>
  <c r="V275" i="1"/>
  <c r="V267" i="1"/>
  <c r="Y272" i="1"/>
  <c r="AR274" i="1"/>
  <c r="X271" i="1"/>
  <c r="Z275" i="1"/>
  <c r="Z267" i="1"/>
  <c r="AJ277" i="1"/>
  <c r="AB274" i="1"/>
  <c r="AH271" i="1"/>
  <c r="AL275" i="1"/>
  <c r="AL267" i="1"/>
  <c r="AM277" i="1"/>
  <c r="AT274" i="1"/>
  <c r="AN271" i="1"/>
  <c r="AV275" i="1"/>
  <c r="AV267" i="1"/>
  <c r="AX272" i="1"/>
  <c r="AY277" i="1"/>
  <c r="AF274" i="1"/>
  <c r="AZ271" i="1"/>
  <c r="BF275" i="1"/>
  <c r="BF267" i="1"/>
  <c r="BJ272" i="1"/>
  <c r="BC277" i="1"/>
  <c r="BG274" i="1"/>
  <c r="BL271" i="1"/>
  <c r="BI270" i="1"/>
  <c r="BM275" i="1"/>
  <c r="BM267" i="1"/>
  <c r="BP272" i="1"/>
  <c r="BO277" i="1"/>
  <c r="BO269" i="1"/>
  <c r="BB274" i="1"/>
  <c r="BK271" i="1"/>
  <c r="H719" i="1"/>
  <c r="H711" i="1"/>
  <c r="F289" i="1"/>
  <c r="K286" i="1"/>
  <c r="J288" i="1"/>
  <c r="J279" i="1"/>
  <c r="G283" i="1"/>
  <c r="L285" i="1"/>
  <c r="T277" i="1"/>
  <c r="V274" i="1"/>
  <c r="Z274" i="1"/>
  <c r="AL274" i="1"/>
  <c r="AV274" i="1"/>
  <c r="AX271" i="1"/>
  <c r="BF274" i="1"/>
  <c r="BJ271" i="1"/>
  <c r="BI277" i="1"/>
  <c r="BM274" i="1"/>
  <c r="BP271" i="1"/>
  <c r="BO276" i="1"/>
  <c r="BO268" i="1"/>
  <c r="H718" i="1"/>
  <c r="J287" i="1"/>
  <c r="J278" i="1"/>
  <c r="G282" i="1"/>
  <c r="U279" i="1"/>
  <c r="U287" i="1"/>
  <c r="U280" i="1"/>
  <c r="U288" i="1"/>
  <c r="U281" i="1"/>
  <c r="U289" i="1"/>
  <c r="U282" i="1"/>
  <c r="U283" i="1"/>
  <c r="U284" i="1"/>
  <c r="U278" i="1"/>
  <c r="U286" i="1"/>
  <c r="BO275" i="1"/>
  <c r="T279" i="1"/>
  <c r="T287" i="1"/>
  <c r="T280" i="1"/>
  <c r="T288" i="1"/>
  <c r="T281" i="1"/>
  <c r="T289" i="1"/>
  <c r="T282" i="1"/>
  <c r="T283" i="1"/>
  <c r="T284" i="1"/>
  <c r="T278" i="1"/>
  <c r="T286" i="1"/>
  <c r="AY279" i="1"/>
  <c r="AY287" i="1"/>
  <c r="AY280" i="1"/>
  <c r="AY288" i="1"/>
  <c r="AY281" i="1"/>
  <c r="AY289" i="1"/>
  <c r="AY282" i="1"/>
  <c r="AY283" i="1"/>
  <c r="AY284" i="1"/>
  <c r="AY278" i="1"/>
  <c r="AY286" i="1"/>
  <c r="P288" i="1"/>
  <c r="P280" i="1"/>
  <c r="H282" i="1"/>
  <c r="I287" i="1"/>
  <c r="I279" i="1"/>
  <c r="O284" i="1"/>
  <c r="Q289" i="1"/>
  <c r="Q281" i="1"/>
  <c r="V283" i="1"/>
  <c r="Z288" i="1"/>
  <c r="Z280" i="1"/>
  <c r="Y282" i="1"/>
  <c r="X287" i="1"/>
  <c r="X279" i="1"/>
  <c r="R284" i="1"/>
  <c r="S289" i="1"/>
  <c r="S281" i="1"/>
  <c r="AV283" i="1"/>
  <c r="AS288" i="1"/>
  <c r="AS280" i="1"/>
  <c r="AW282" i="1"/>
  <c r="AD287" i="1"/>
  <c r="AD279" i="1"/>
  <c r="AX284" i="1"/>
  <c r="AG289" i="1"/>
  <c r="AG281" i="1"/>
  <c r="AQ283" i="1"/>
  <c r="AC288" i="1"/>
  <c r="AC280" i="1"/>
  <c r="BA282" i="1"/>
  <c r="AE287" i="1"/>
  <c r="AE279" i="1"/>
  <c r="AI284" i="1"/>
  <c r="AL289" i="1"/>
  <c r="AL281" i="1"/>
  <c r="AR283" i="1"/>
  <c r="AJ288" i="1"/>
  <c r="AJ280" i="1"/>
  <c r="AM282" i="1"/>
  <c r="AU287" i="1"/>
  <c r="AU279" i="1"/>
  <c r="BB284" i="1"/>
  <c r="BC289" i="1"/>
  <c r="BC281" i="1"/>
  <c r="BD283" i="1"/>
  <c r="AO288" i="1"/>
  <c r="AO280" i="1"/>
  <c r="AN287" i="1"/>
  <c r="AN279" i="1"/>
  <c r="BF284" i="1"/>
  <c r="AA289" i="1"/>
  <c r="AA281" i="1"/>
  <c r="BH283" i="1"/>
  <c r="BP288" i="1"/>
  <c r="BP280" i="1"/>
  <c r="BI282" i="1"/>
  <c r="BN287" i="1"/>
  <c r="BN279" i="1"/>
  <c r="BK284" i="1"/>
  <c r="BG289" i="1"/>
  <c r="BG281" i="1"/>
  <c r="BM286" i="1"/>
  <c r="BM278" i="1"/>
  <c r="BL283" i="1"/>
  <c r="BO288" i="1"/>
  <c r="BO280" i="1"/>
  <c r="G302" i="1"/>
  <c r="G310" i="1"/>
  <c r="G303" i="1"/>
  <c r="G311" i="1"/>
  <c r="G304" i="1"/>
  <c r="G312" i="1"/>
  <c r="G305" i="1"/>
  <c r="G313" i="1"/>
  <c r="G306" i="1"/>
  <c r="G307" i="1"/>
  <c r="G308" i="1"/>
  <c r="K314" i="1"/>
  <c r="K322" i="1"/>
  <c r="K315" i="1"/>
  <c r="K323" i="1"/>
  <c r="K316" i="1"/>
  <c r="K324" i="1"/>
  <c r="K317" i="1"/>
  <c r="K325" i="1"/>
  <c r="K318" i="1"/>
  <c r="K319" i="1"/>
  <c r="K320" i="1"/>
  <c r="BL282" i="1"/>
  <c r="BO287" i="1"/>
  <c r="BO279" i="1"/>
  <c r="H728" i="1"/>
  <c r="E733" i="1"/>
  <c r="E725" i="1"/>
  <c r="E296" i="1"/>
  <c r="P286" i="1"/>
  <c r="P278" i="1"/>
  <c r="H288" i="1"/>
  <c r="H280" i="1"/>
  <c r="O282" i="1"/>
  <c r="Q287" i="1"/>
  <c r="Q279" i="1"/>
  <c r="V289" i="1"/>
  <c r="V281" i="1"/>
  <c r="Z286" i="1"/>
  <c r="Z278" i="1"/>
  <c r="Y280" i="1"/>
  <c r="R282" i="1"/>
  <c r="S287" i="1"/>
  <c r="S279" i="1"/>
  <c r="AV289" i="1"/>
  <c r="AV281" i="1"/>
  <c r="AS286" i="1"/>
  <c r="AS278" i="1"/>
  <c r="AW288" i="1"/>
  <c r="AW280" i="1"/>
  <c r="AX282" i="1"/>
  <c r="AG287" i="1"/>
  <c r="AG279" i="1"/>
  <c r="AQ289" i="1"/>
  <c r="AQ281" i="1"/>
  <c r="AC286" i="1"/>
  <c r="AC278" i="1"/>
  <c r="AI282" i="1"/>
  <c r="AL287" i="1"/>
  <c r="AL279" i="1"/>
  <c r="AR289" i="1"/>
  <c r="AR281" i="1"/>
  <c r="AJ286" i="1"/>
  <c r="AJ278" i="1"/>
  <c r="BB282" i="1"/>
  <c r="BC287" i="1"/>
  <c r="BC279" i="1"/>
  <c r="BD289" i="1"/>
  <c r="BD281" i="1"/>
  <c r="AO286" i="1"/>
  <c r="AO278" i="1"/>
  <c r="BF282" i="1"/>
  <c r="AA287" i="1"/>
  <c r="AA279" i="1"/>
  <c r="BH289" i="1"/>
  <c r="BH281" i="1"/>
  <c r="BP286" i="1"/>
  <c r="BP278" i="1"/>
  <c r="BI288" i="1"/>
  <c r="BI280" i="1"/>
  <c r="BK282" i="1"/>
  <c r="BG287" i="1"/>
  <c r="BG279" i="1"/>
  <c r="BM284" i="1"/>
  <c r="BL289" i="1"/>
  <c r="BL281" i="1"/>
  <c r="BO286" i="1"/>
  <c r="BO278" i="1"/>
  <c r="H727" i="1"/>
  <c r="E732" i="1"/>
  <c r="E724" i="1"/>
  <c r="E295" i="1"/>
  <c r="L290" i="1"/>
  <c r="L298" i="1"/>
  <c r="L291" i="1"/>
  <c r="L299" i="1"/>
  <c r="L292" i="1"/>
  <c r="L300" i="1"/>
  <c r="L293" i="1"/>
  <c r="L301" i="1"/>
  <c r="L294" i="1"/>
  <c r="L295" i="1"/>
  <c r="L296" i="1"/>
  <c r="G326" i="1"/>
  <c r="G334" i="1"/>
  <c r="G327" i="1"/>
  <c r="G335" i="1"/>
  <c r="G328" i="1"/>
  <c r="G336" i="1"/>
  <c r="G329" i="1"/>
  <c r="G337" i="1"/>
  <c r="G330" i="1"/>
  <c r="G331" i="1"/>
  <c r="G332" i="1"/>
  <c r="Q286" i="1"/>
  <c r="Q278" i="1"/>
  <c r="V280" i="1"/>
  <c r="W282" i="1"/>
  <c r="Y287" i="1"/>
  <c r="Y279" i="1"/>
  <c r="X284" i="1"/>
  <c r="R289" i="1"/>
  <c r="R281" i="1"/>
  <c r="S286" i="1"/>
  <c r="S278" i="1"/>
  <c r="BH280" i="1"/>
  <c r="BI279" i="1"/>
  <c r="BM283" i="1"/>
  <c r="H726" i="1"/>
  <c r="E731" i="1"/>
  <c r="E723" i="1"/>
  <c r="E292" i="1"/>
  <c r="V287" i="1"/>
  <c r="V279" i="1"/>
  <c r="Z284" i="1"/>
  <c r="Y286" i="1"/>
  <c r="Y278" i="1"/>
  <c r="X283" i="1"/>
  <c r="R288" i="1"/>
  <c r="R280" i="1"/>
  <c r="AV287" i="1"/>
  <c r="AV279" i="1"/>
  <c r="AS284" i="1"/>
  <c r="AW278" i="1"/>
  <c r="AQ287" i="1"/>
  <c r="AQ279" i="1"/>
  <c r="AC284" i="1"/>
  <c r="AR287" i="1"/>
  <c r="AR279" i="1"/>
  <c r="AJ284" i="1"/>
  <c r="AU283" i="1"/>
  <c r="BD287" i="1"/>
  <c r="BD279" i="1"/>
  <c r="AO284" i="1"/>
  <c r="BH287" i="1"/>
  <c r="BH279" i="1"/>
  <c r="BP284" i="1"/>
  <c r="BI286" i="1"/>
  <c r="BI278" i="1"/>
  <c r="BM282" i="1"/>
  <c r="BL287" i="1"/>
  <c r="BL279" i="1"/>
  <c r="BO284" i="1"/>
  <c r="H733" i="1"/>
  <c r="H725" i="1"/>
  <c r="E730" i="1"/>
  <c r="E722" i="1"/>
  <c r="I302" i="1"/>
  <c r="I310" i="1"/>
  <c r="I303" i="1"/>
  <c r="I311" i="1"/>
  <c r="I304" i="1"/>
  <c r="I312" i="1"/>
  <c r="I305" i="1"/>
  <c r="I313" i="1"/>
  <c r="I306" i="1"/>
  <c r="I307" i="1"/>
  <c r="I308" i="1"/>
  <c r="O287" i="1"/>
  <c r="Q284" i="1"/>
  <c r="V286" i="1"/>
  <c r="V278" i="1"/>
  <c r="Z283" i="1"/>
  <c r="X282" i="1"/>
  <c r="R287" i="1"/>
  <c r="R279" i="1"/>
  <c r="S284" i="1"/>
  <c r="AV286" i="1"/>
  <c r="AV278" i="1"/>
  <c r="AS283" i="1"/>
  <c r="AX287" i="1"/>
  <c r="AG284" i="1"/>
  <c r="AQ286" i="1"/>
  <c r="AQ278" i="1"/>
  <c r="AC283" i="1"/>
  <c r="AE282" i="1"/>
  <c r="AI287" i="1"/>
  <c r="AL284" i="1"/>
  <c r="AR286" i="1"/>
  <c r="AR278" i="1"/>
  <c r="AJ283" i="1"/>
  <c r="AU282" i="1"/>
  <c r="BB287" i="1"/>
  <c r="BC284" i="1"/>
  <c r="BD286" i="1"/>
  <c r="BD278" i="1"/>
  <c r="AO283" i="1"/>
  <c r="AN282" i="1"/>
  <c r="BF287" i="1"/>
  <c r="AA284" i="1"/>
  <c r="BH286" i="1"/>
  <c r="BH278" i="1"/>
  <c r="BP283" i="1"/>
  <c r="BK287" i="1"/>
  <c r="BG284" i="1"/>
  <c r="BM289" i="1"/>
  <c r="BM281" i="1"/>
  <c r="BL286" i="1"/>
  <c r="BL278" i="1"/>
  <c r="BO283" i="1"/>
  <c r="H732" i="1"/>
  <c r="H724" i="1"/>
  <c r="E291" i="1"/>
  <c r="E299" i="1"/>
  <c r="E293" i="1"/>
  <c r="E301" i="1"/>
  <c r="E294" i="1"/>
  <c r="J314" i="1"/>
  <c r="J322" i="1"/>
  <c r="J315" i="1"/>
  <c r="J323" i="1"/>
  <c r="J316" i="1"/>
  <c r="J324" i="1"/>
  <c r="J317" i="1"/>
  <c r="J325" i="1"/>
  <c r="J318" i="1"/>
  <c r="J319" i="1"/>
  <c r="J320" i="1"/>
  <c r="Q283" i="1"/>
  <c r="Z282" i="1"/>
  <c r="W287" i="1"/>
  <c r="X289" i="1"/>
  <c r="R286" i="1"/>
  <c r="S283" i="1"/>
  <c r="AS282" i="1"/>
  <c r="AC282" i="1"/>
  <c r="AJ282" i="1"/>
  <c r="AO282" i="1"/>
  <c r="BP282" i="1"/>
  <c r="BI284" i="1"/>
  <c r="BM288" i="1"/>
  <c r="BM280" i="1"/>
  <c r="BO282" i="1"/>
  <c r="H731" i="1"/>
  <c r="H723" i="1"/>
  <c r="E728" i="1"/>
  <c r="E300" i="1"/>
  <c r="P289" i="1"/>
  <c r="Z289" i="1"/>
  <c r="AS289" i="1"/>
  <c r="AC289" i="1"/>
  <c r="AE288" i="1"/>
  <c r="AJ289" i="1"/>
  <c r="AU288" i="1"/>
  <c r="AO289" i="1"/>
  <c r="AN288" i="1"/>
  <c r="BP289" i="1"/>
  <c r="BM287" i="1"/>
  <c r="BO289" i="1"/>
  <c r="H730" i="1"/>
  <c r="E298" i="1"/>
  <c r="G309" i="1"/>
  <c r="K321" i="1"/>
  <c r="L330" i="1"/>
  <c r="O335" i="1"/>
  <c r="O327" i="1"/>
  <c r="H332" i="1"/>
  <c r="P294" i="1"/>
  <c r="K299" i="1"/>
  <c r="K291" i="1"/>
  <c r="N301" i="1"/>
  <c r="N293" i="1"/>
  <c r="O298" i="1"/>
  <c r="O290" i="1"/>
  <c r="M295" i="1"/>
  <c r="G738" i="1"/>
  <c r="H743" i="1"/>
  <c r="H735" i="1"/>
  <c r="J313" i="1"/>
  <c r="J305" i="1"/>
  <c r="L310" i="1"/>
  <c r="L302" i="1"/>
  <c r="M307" i="1"/>
  <c r="N306" i="1"/>
  <c r="E311" i="1"/>
  <c r="E303" i="1"/>
  <c r="H313" i="1"/>
  <c r="H305" i="1"/>
  <c r="P310" i="1"/>
  <c r="P302" i="1"/>
  <c r="O307" i="1"/>
  <c r="F750" i="1"/>
  <c r="H755" i="1"/>
  <c r="H747" i="1"/>
  <c r="G325" i="1"/>
  <c r="G317" i="1"/>
  <c r="P322" i="1"/>
  <c r="P314" i="1"/>
  <c r="M319" i="1"/>
  <c r="I316" i="1"/>
  <c r="F318" i="1"/>
  <c r="E323" i="1"/>
  <c r="E315" i="1"/>
  <c r="L325" i="1"/>
  <c r="L317" i="1"/>
  <c r="N322" i="1"/>
  <c r="N314" i="1"/>
  <c r="O319" i="1"/>
  <c r="G762" i="1"/>
  <c r="H767" i="1"/>
  <c r="H759" i="1"/>
  <c r="F337" i="1"/>
  <c r="F329" i="1"/>
  <c r="E334" i="1"/>
  <c r="E326" i="1"/>
  <c r="N331" i="1"/>
  <c r="K336" i="1"/>
  <c r="M330" i="1"/>
  <c r="P335" i="1"/>
  <c r="P327" i="1"/>
  <c r="J332" i="1"/>
  <c r="L337" i="1"/>
  <c r="L329" i="1"/>
  <c r="O334" i="1"/>
  <c r="O326" i="1"/>
  <c r="H331" i="1"/>
  <c r="J294" i="1"/>
  <c r="F291" i="1"/>
  <c r="H296" i="1"/>
  <c r="P293" i="1"/>
  <c r="K298" i="1"/>
  <c r="K290" i="1"/>
  <c r="M294" i="1"/>
  <c r="E743" i="1"/>
  <c r="E735" i="1"/>
  <c r="F740" i="1"/>
  <c r="G745" i="1"/>
  <c r="G737" i="1"/>
  <c r="H742" i="1"/>
  <c r="H734" i="1"/>
  <c r="M306" i="1"/>
  <c r="F311" i="1"/>
  <c r="F303" i="1"/>
  <c r="K308" i="1"/>
  <c r="N313" i="1"/>
  <c r="N305" i="1"/>
  <c r="E310" i="1"/>
  <c r="E302" i="1"/>
  <c r="O306" i="1"/>
  <c r="E755" i="1"/>
  <c r="E747" i="1"/>
  <c r="G752" i="1"/>
  <c r="F757" i="1"/>
  <c r="F749" i="1"/>
  <c r="H754" i="1"/>
  <c r="H746" i="1"/>
  <c r="M318" i="1"/>
  <c r="E322" i="1"/>
  <c r="E314" i="1"/>
  <c r="O318" i="1"/>
  <c r="G769" i="1"/>
  <c r="G761" i="1"/>
  <c r="H766" i="1"/>
  <c r="H758" i="1"/>
  <c r="F336" i="1"/>
  <c r="F328" i="1"/>
  <c r="N330" i="1"/>
  <c r="M337" i="1"/>
  <c r="M329" i="1"/>
  <c r="P334" i="1"/>
  <c r="P326" i="1"/>
  <c r="J331" i="1"/>
  <c r="H330" i="1"/>
  <c r="G299" i="1"/>
  <c r="G291" i="1"/>
  <c r="I296" i="1"/>
  <c r="J301" i="1"/>
  <c r="J293" i="1"/>
  <c r="H295" i="1"/>
  <c r="N299" i="1"/>
  <c r="N291" i="1"/>
  <c r="O296" i="1"/>
  <c r="M301" i="1"/>
  <c r="M293" i="1"/>
  <c r="J311" i="1"/>
  <c r="J303" i="1"/>
  <c r="L308" i="1"/>
  <c r="M313" i="1"/>
  <c r="M305" i="1"/>
  <c r="H311" i="1"/>
  <c r="H303" i="1"/>
  <c r="P308" i="1"/>
  <c r="O313" i="1"/>
  <c r="O305" i="1"/>
  <c r="G323" i="1"/>
  <c r="G315" i="1"/>
  <c r="P320" i="1"/>
  <c r="M325" i="1"/>
  <c r="M317" i="1"/>
  <c r="L323" i="1"/>
  <c r="L315" i="1"/>
  <c r="N320" i="1"/>
  <c r="O325" i="1"/>
  <c r="O317" i="1"/>
  <c r="F335" i="1"/>
  <c r="F327" i="1"/>
  <c r="E332" i="1"/>
  <c r="N337" i="1"/>
  <c r="N329" i="1"/>
  <c r="J330" i="1"/>
  <c r="L335" i="1"/>
  <c r="L327" i="1"/>
  <c r="O332" i="1"/>
  <c r="H337" i="1"/>
  <c r="H329" i="1"/>
  <c r="F728" i="1"/>
  <c r="G298" i="1"/>
  <c r="G290" i="1"/>
  <c r="I295" i="1"/>
  <c r="J300" i="1"/>
  <c r="J292" i="1"/>
  <c r="H294" i="1"/>
  <c r="P299" i="1"/>
  <c r="P291" i="1"/>
  <c r="K296" i="1"/>
  <c r="N298" i="1"/>
  <c r="N290" i="1"/>
  <c r="O295" i="1"/>
  <c r="M300" i="1"/>
  <c r="M292" i="1"/>
  <c r="F738" i="1"/>
  <c r="G743" i="1"/>
  <c r="G735" i="1"/>
  <c r="H740" i="1"/>
  <c r="J310" i="1"/>
  <c r="J302" i="1"/>
  <c r="L307" i="1"/>
  <c r="M312" i="1"/>
  <c r="M304" i="1"/>
  <c r="K306" i="1"/>
  <c r="N311" i="1"/>
  <c r="N303" i="1"/>
  <c r="E308" i="1"/>
  <c r="H310" i="1"/>
  <c r="H302" i="1"/>
  <c r="P307" i="1"/>
  <c r="O312" i="1"/>
  <c r="O304" i="1"/>
  <c r="G750" i="1"/>
  <c r="F755" i="1"/>
  <c r="F747" i="1"/>
  <c r="H752" i="1"/>
  <c r="G322" i="1"/>
  <c r="G314" i="1"/>
  <c r="P319" i="1"/>
  <c r="M324" i="1"/>
  <c r="M316" i="1"/>
  <c r="F323" i="1"/>
  <c r="E320" i="1"/>
  <c r="L322" i="1"/>
  <c r="L314" i="1"/>
  <c r="N319" i="1"/>
  <c r="O324" i="1"/>
  <c r="O316" i="1"/>
  <c r="G767" i="1"/>
  <c r="G759" i="1"/>
  <c r="H764" i="1"/>
  <c r="F334" i="1"/>
  <c r="F326" i="1"/>
  <c r="E331" i="1"/>
  <c r="N336" i="1"/>
  <c r="N328" i="1"/>
  <c r="M335" i="1"/>
  <c r="M327" i="1"/>
  <c r="P332" i="1"/>
  <c r="J337" i="1"/>
  <c r="J329" i="1"/>
  <c r="L334" i="1"/>
  <c r="L326" i="1"/>
  <c r="O331" i="1"/>
  <c r="H336" i="1"/>
  <c r="H328" i="1"/>
  <c r="I294" i="1"/>
  <c r="J299" i="1"/>
  <c r="J291" i="1"/>
  <c r="F296" i="1"/>
  <c r="H301" i="1"/>
  <c r="H293" i="1"/>
  <c r="P298" i="1"/>
  <c r="P290" i="1"/>
  <c r="K295" i="1"/>
  <c r="O294" i="1"/>
  <c r="M299" i="1"/>
  <c r="M291" i="1"/>
  <c r="E740" i="1"/>
  <c r="F745" i="1"/>
  <c r="F737" i="1"/>
  <c r="G742" i="1"/>
  <c r="G734" i="1"/>
  <c r="H739" i="1"/>
  <c r="L306" i="1"/>
  <c r="M311" i="1"/>
  <c r="M303" i="1"/>
  <c r="F308" i="1"/>
  <c r="K313" i="1"/>
  <c r="K305" i="1"/>
  <c r="N310" i="1"/>
  <c r="N302" i="1"/>
  <c r="E307" i="1"/>
  <c r="P306" i="1"/>
  <c r="O311" i="1"/>
  <c r="O303" i="1"/>
  <c r="E752" i="1"/>
  <c r="G757" i="1"/>
  <c r="G749" i="1"/>
  <c r="F754" i="1"/>
  <c r="F746" i="1"/>
  <c r="H751" i="1"/>
  <c r="P318" i="1"/>
  <c r="M323" i="1"/>
  <c r="M315" i="1"/>
  <c r="E319" i="1"/>
  <c r="N318" i="1"/>
  <c r="O323" i="1"/>
  <c r="O315" i="1"/>
  <c r="H763" i="1"/>
  <c r="E330" i="1"/>
  <c r="N335" i="1"/>
  <c r="N327" i="1"/>
  <c r="M334" i="1"/>
  <c r="P331" i="1"/>
  <c r="J336" i="1"/>
  <c r="J328" i="1"/>
  <c r="O330" i="1"/>
  <c r="H335" i="1"/>
  <c r="H327" i="1"/>
  <c r="I301" i="1"/>
  <c r="J298" i="1"/>
  <c r="F295" i="1"/>
  <c r="H300" i="1"/>
  <c r="H292" i="1"/>
  <c r="K294" i="1"/>
  <c r="O301" i="1"/>
  <c r="M298" i="1"/>
  <c r="H738" i="1"/>
  <c r="J308" i="1"/>
  <c r="L313" i="1"/>
  <c r="L305" i="1"/>
  <c r="M310" i="1"/>
  <c r="F307" i="1"/>
  <c r="K312" i="1"/>
  <c r="K304" i="1"/>
  <c r="E306" i="1"/>
  <c r="P313" i="1"/>
  <c r="P305" i="1"/>
  <c r="O310" i="1"/>
  <c r="H750" i="1"/>
  <c r="P325" i="1"/>
  <c r="P317" i="1"/>
  <c r="M322" i="1"/>
  <c r="E318" i="1"/>
  <c r="N325" i="1"/>
  <c r="O322" i="1"/>
  <c r="H762" i="1"/>
  <c r="E337" i="1"/>
  <c r="N334" i="1"/>
  <c r="J335" i="1"/>
  <c r="J327" i="1"/>
  <c r="O337" i="1"/>
  <c r="H334" i="1"/>
  <c r="H299" i="1"/>
  <c r="K301" i="1"/>
  <c r="F743" i="1"/>
  <c r="H745" i="1"/>
  <c r="L312" i="1"/>
  <c r="K311" i="1"/>
  <c r="E313" i="1"/>
  <c r="P312" i="1"/>
  <c r="G755" i="1"/>
  <c r="H757" i="1"/>
  <c r="E325" i="1"/>
  <c r="H769" i="1"/>
  <c r="J334" i="1"/>
  <c r="T213" i="1"/>
  <c r="AI213" i="1"/>
  <c r="AR206" i="1"/>
  <c r="AR214" i="1"/>
  <c r="AR207" i="1"/>
  <c r="AR215" i="1"/>
  <c r="AR208" i="1"/>
  <c r="AR216" i="1"/>
  <c r="AR210" i="1"/>
  <c r="AR211" i="1"/>
  <c r="AR212" i="1"/>
  <c r="AR213" i="1"/>
  <c r="AR217" i="1"/>
  <c r="E631" i="1"/>
  <c r="G636" i="1"/>
  <c r="G628" i="1"/>
  <c r="P200" i="1"/>
  <c r="M202" i="1"/>
  <c r="M194" i="1"/>
  <c r="H199" i="1"/>
  <c r="O204" i="1"/>
  <c r="O196" i="1"/>
  <c r="I200" i="1"/>
  <c r="N202" i="1"/>
  <c r="N194" i="1"/>
  <c r="Y199" i="1"/>
  <c r="R204" i="1"/>
  <c r="R196" i="1"/>
  <c r="AD200" i="1"/>
  <c r="AC202" i="1"/>
  <c r="AC194" i="1"/>
  <c r="U199" i="1"/>
  <c r="AF204" i="1"/>
  <c r="AF196" i="1"/>
  <c r="Q200" i="1"/>
  <c r="AA202" i="1"/>
  <c r="AA194" i="1"/>
  <c r="X199" i="1"/>
  <c r="BA204" i="1"/>
  <c r="BA196" i="1"/>
  <c r="AT200" i="1"/>
  <c r="BK202" i="1"/>
  <c r="BK194" i="1"/>
  <c r="AW199" i="1"/>
  <c r="AP204" i="1"/>
  <c r="AP196" i="1"/>
  <c r="BM198" i="1"/>
  <c r="AU200" i="1"/>
  <c r="BC202" i="1"/>
  <c r="BC194" i="1"/>
  <c r="AR199" i="1"/>
  <c r="BE204" i="1"/>
  <c r="BE196" i="1"/>
  <c r="AZ203" i="1"/>
  <c r="AZ195" i="1"/>
  <c r="AK200" i="1"/>
  <c r="AL202" i="1"/>
  <c r="AL194" i="1"/>
  <c r="BF199" i="1"/>
  <c r="AO204" i="1"/>
  <c r="AO196" i="1"/>
  <c r="BL198" i="1"/>
  <c r="BB203" i="1"/>
  <c r="BB195" i="1"/>
  <c r="AJ200" i="1"/>
  <c r="AH202" i="1"/>
  <c r="AH194" i="1"/>
  <c r="AX199" i="1"/>
  <c r="BP204" i="1"/>
  <c r="BP196" i="1"/>
  <c r="BO198" i="1"/>
  <c r="F647" i="1"/>
  <c r="F639" i="1"/>
  <c r="H644" i="1"/>
  <c r="E646" i="1"/>
  <c r="E638" i="1"/>
  <c r="E211" i="1"/>
  <c r="F216" i="1"/>
  <c r="F208" i="1"/>
  <c r="J210" i="1"/>
  <c r="H206" i="1"/>
  <c r="N209" i="1"/>
  <c r="P210" i="1"/>
  <c r="K210" i="1"/>
  <c r="W208" i="1"/>
  <c r="W216" i="1"/>
  <c r="W210" i="1"/>
  <c r="W212" i="1"/>
  <c r="AE211" i="1"/>
  <c r="AK242" i="1"/>
  <c r="AK250" i="1"/>
  <c r="AK243" i="1"/>
  <c r="AK251" i="1"/>
  <c r="AK244" i="1"/>
  <c r="AK252" i="1"/>
  <c r="AK245" i="1"/>
  <c r="AK253" i="1"/>
  <c r="AK246" i="1"/>
  <c r="AK247" i="1"/>
  <c r="AK248" i="1"/>
  <c r="AK249" i="1"/>
  <c r="AI206" i="1"/>
  <c r="AI214" i="1"/>
  <c r="AI207" i="1"/>
  <c r="AI215" i="1"/>
  <c r="AI208" i="1"/>
  <c r="AI216" i="1"/>
  <c r="AI209" i="1"/>
  <c r="AI217" i="1"/>
  <c r="AI210" i="1"/>
  <c r="AI211" i="1"/>
  <c r="E637" i="1"/>
  <c r="E629" i="1"/>
  <c r="G634" i="1"/>
  <c r="G626" i="1"/>
  <c r="H631" i="1"/>
  <c r="F636" i="1"/>
  <c r="F628" i="1"/>
  <c r="P198" i="1"/>
  <c r="L203" i="1"/>
  <c r="L195" i="1"/>
  <c r="M200" i="1"/>
  <c r="H205" i="1"/>
  <c r="H197" i="1"/>
  <c r="O202" i="1"/>
  <c r="O194" i="1"/>
  <c r="E199" i="1"/>
  <c r="F204" i="1"/>
  <c r="I198" i="1"/>
  <c r="G203" i="1"/>
  <c r="G195" i="1"/>
  <c r="N200" i="1"/>
  <c r="Y205" i="1"/>
  <c r="Y197" i="1"/>
  <c r="R202" i="1"/>
  <c r="R194" i="1"/>
  <c r="S199" i="1"/>
  <c r="W204" i="1"/>
  <c r="AD198" i="1"/>
  <c r="AE203" i="1"/>
  <c r="AE195" i="1"/>
  <c r="AC200" i="1"/>
  <c r="U205" i="1"/>
  <c r="U197" i="1"/>
  <c r="AF202" i="1"/>
  <c r="AF194" i="1"/>
  <c r="AG199" i="1"/>
  <c r="V204" i="1"/>
  <c r="V196" i="1"/>
  <c r="Q198" i="1"/>
  <c r="T203" i="1"/>
  <c r="T195" i="1"/>
  <c r="AA200" i="1"/>
  <c r="X205" i="1"/>
  <c r="X197" i="1"/>
  <c r="BA202" i="1"/>
  <c r="BA194" i="1"/>
  <c r="BG199" i="1"/>
  <c r="AV204" i="1"/>
  <c r="AV196" i="1"/>
  <c r="AT198" i="1"/>
  <c r="BH203" i="1"/>
  <c r="BH195" i="1"/>
  <c r="BK200" i="1"/>
  <c r="AW205" i="1"/>
  <c r="AW197" i="1"/>
  <c r="AP202" i="1"/>
  <c r="AP194" i="1"/>
  <c r="BD199" i="1"/>
  <c r="BM204" i="1"/>
  <c r="BM196" i="1"/>
  <c r="AU198" i="1"/>
  <c r="BC200" i="1"/>
  <c r="AR205" i="1"/>
  <c r="AR197" i="1"/>
  <c r="BE202" i="1"/>
  <c r="BE194" i="1"/>
  <c r="AM199" i="1"/>
  <c r="AK198" i="1"/>
  <c r="AL200" i="1"/>
  <c r="BF205" i="1"/>
  <c r="BF197" i="1"/>
  <c r="AO202" i="1"/>
  <c r="AO194" i="1"/>
  <c r="BJ199" i="1"/>
  <c r="AJ198" i="1"/>
  <c r="AH200" i="1"/>
  <c r="AX205" i="1"/>
  <c r="AX197" i="1"/>
  <c r="BP202" i="1"/>
  <c r="BP194" i="1"/>
  <c r="BN199" i="1"/>
  <c r="BO204" i="1"/>
  <c r="BO196" i="1"/>
  <c r="H642" i="1"/>
  <c r="E644" i="1"/>
  <c r="E217" i="1"/>
  <c r="E209" i="1"/>
  <c r="F214" i="1"/>
  <c r="F206" i="1"/>
  <c r="H215" i="1"/>
  <c r="Q210" i="1"/>
  <c r="Q212" i="1"/>
  <c r="Q206" i="1"/>
  <c r="Q214" i="1"/>
  <c r="Z207" i="1"/>
  <c r="Z215" i="1"/>
  <c r="Z209" i="1"/>
  <c r="Z217" i="1"/>
  <c r="Z211" i="1"/>
  <c r="AA206" i="1"/>
  <c r="AA214" i="1"/>
  <c r="AA207" i="1"/>
  <c r="AA215" i="1"/>
  <c r="AA208" i="1"/>
  <c r="AA216" i="1"/>
  <c r="AA210" i="1"/>
  <c r="AB207" i="1"/>
  <c r="AB215" i="1"/>
  <c r="AB208" i="1"/>
  <c r="AB216" i="1"/>
  <c r="AB209" i="1"/>
  <c r="AB217" i="1"/>
  <c r="AB211" i="1"/>
  <c r="AK212" i="1"/>
  <c r="BF214" i="1"/>
  <c r="AX208" i="1"/>
  <c r="AX216" i="1"/>
  <c r="AX209" i="1"/>
  <c r="AX217" i="1"/>
  <c r="AX210" i="1"/>
  <c r="AX212" i="1"/>
  <c r="AX207" i="1"/>
  <c r="AX211" i="1"/>
  <c r="AX213" i="1"/>
  <c r="AX214" i="1"/>
  <c r="AX215" i="1"/>
  <c r="N201" i="1"/>
  <c r="AD199" i="1"/>
  <c r="AC201" i="1"/>
  <c r="AU199" i="1"/>
  <c r="BC201" i="1"/>
  <c r="AK199" i="1"/>
  <c r="H217" i="1"/>
  <c r="BK207" i="1"/>
  <c r="BK215" i="1"/>
  <c r="BK208" i="1"/>
  <c r="BK216" i="1"/>
  <c r="BK209" i="1"/>
  <c r="BK217" i="1"/>
  <c r="BK210" i="1"/>
  <c r="BK211" i="1"/>
  <c r="BK212" i="1"/>
  <c r="J243" i="1"/>
  <c r="J251" i="1"/>
  <c r="J244" i="1"/>
  <c r="J252" i="1"/>
  <c r="J245" i="1"/>
  <c r="J253" i="1"/>
  <c r="J246" i="1"/>
  <c r="J247" i="1"/>
  <c r="J242" i="1"/>
  <c r="J248" i="1"/>
  <c r="J249" i="1"/>
  <c r="J250" i="1"/>
  <c r="P205" i="1"/>
  <c r="P197" i="1"/>
  <c r="M199" i="1"/>
  <c r="I205" i="1"/>
  <c r="I197" i="1"/>
  <c r="N199" i="1"/>
  <c r="AD205" i="1"/>
  <c r="AD197" i="1"/>
  <c r="AC199" i="1"/>
  <c r="Q205" i="1"/>
  <c r="Q197" i="1"/>
  <c r="AA199" i="1"/>
  <c r="AT205" i="1"/>
  <c r="AT197" i="1"/>
  <c r="BK199" i="1"/>
  <c r="AU205" i="1"/>
  <c r="AU197" i="1"/>
  <c r="BC199" i="1"/>
  <c r="AK205" i="1"/>
  <c r="AK197" i="1"/>
  <c r="AL199" i="1"/>
  <c r="AJ205" i="1"/>
  <c r="AJ197" i="1"/>
  <c r="AH199" i="1"/>
  <c r="H649" i="1"/>
  <c r="H641" i="1"/>
  <c r="E643" i="1"/>
  <c r="N210" i="1"/>
  <c r="N212" i="1"/>
  <c r="N206" i="1"/>
  <c r="N214" i="1"/>
  <c r="P207" i="1"/>
  <c r="P215" i="1"/>
  <c r="P209" i="1"/>
  <c r="P217" i="1"/>
  <c r="P211" i="1"/>
  <c r="K212" i="1"/>
  <c r="K206" i="1"/>
  <c r="K214" i="1"/>
  <c r="K208" i="1"/>
  <c r="K216" i="1"/>
  <c r="AE208" i="1"/>
  <c r="AE216" i="1"/>
  <c r="AE209" i="1"/>
  <c r="AE217" i="1"/>
  <c r="AE210" i="1"/>
  <c r="AE212" i="1"/>
  <c r="M201" i="1"/>
  <c r="I199" i="1"/>
  <c r="Q199" i="1"/>
  <c r="AA201" i="1"/>
  <c r="AT199" i="1"/>
  <c r="H208" i="1"/>
  <c r="H216" i="1"/>
  <c r="H210" i="1"/>
  <c r="H212" i="1"/>
  <c r="E635" i="1"/>
  <c r="E627" i="1"/>
  <c r="G632" i="1"/>
  <c r="H637" i="1"/>
  <c r="H629" i="1"/>
  <c r="P204" i="1"/>
  <c r="P196" i="1"/>
  <c r="M198" i="1"/>
  <c r="H203" i="1"/>
  <c r="H195" i="1"/>
  <c r="O200" i="1"/>
  <c r="E205" i="1"/>
  <c r="E197" i="1"/>
  <c r="I204" i="1"/>
  <c r="I196" i="1"/>
  <c r="N198" i="1"/>
  <c r="Y203" i="1"/>
  <c r="Y195" i="1"/>
  <c r="R200" i="1"/>
  <c r="S205" i="1"/>
  <c r="S197" i="1"/>
  <c r="AD204" i="1"/>
  <c r="AD196" i="1"/>
  <c r="AC198" i="1"/>
  <c r="U203" i="1"/>
  <c r="U195" i="1"/>
  <c r="AF200" i="1"/>
  <c r="AG205" i="1"/>
  <c r="AG197" i="1"/>
  <c r="V202" i="1"/>
  <c r="Z199" i="1"/>
  <c r="Q204" i="1"/>
  <c r="Q196" i="1"/>
  <c r="AA198" i="1"/>
  <c r="X203" i="1"/>
  <c r="X195" i="1"/>
  <c r="BA200" i="1"/>
  <c r="BG205" i="1"/>
  <c r="BG197" i="1"/>
  <c r="AV202" i="1"/>
  <c r="AQ199" i="1"/>
  <c r="AT204" i="1"/>
  <c r="AT196" i="1"/>
  <c r="BK198" i="1"/>
  <c r="AW203" i="1"/>
  <c r="AW195" i="1"/>
  <c r="AP200" i="1"/>
  <c r="BD205" i="1"/>
  <c r="BD197" i="1"/>
  <c r="BM202" i="1"/>
  <c r="AN199" i="1"/>
  <c r="AU204" i="1"/>
  <c r="AU196" i="1"/>
  <c r="BC198" i="1"/>
  <c r="AR203" i="1"/>
  <c r="AR195" i="1"/>
  <c r="BE200" i="1"/>
  <c r="AM205" i="1"/>
  <c r="AM197" i="1"/>
  <c r="AS202" i="1"/>
  <c r="AZ199" i="1"/>
  <c r="AK204" i="1"/>
  <c r="AK196" i="1"/>
  <c r="AL198" i="1"/>
  <c r="BF203" i="1"/>
  <c r="BF195" i="1"/>
  <c r="AO200" i="1"/>
  <c r="BJ205" i="1"/>
  <c r="BJ197" i="1"/>
  <c r="BL202" i="1"/>
  <c r="BB199" i="1"/>
  <c r="AJ204" i="1"/>
  <c r="AJ196" i="1"/>
  <c r="AH198" i="1"/>
  <c r="AX203" i="1"/>
  <c r="AX195" i="1"/>
  <c r="BP200" i="1"/>
  <c r="BN205" i="1"/>
  <c r="BN197" i="1"/>
  <c r="BO202" i="1"/>
  <c r="F643" i="1"/>
  <c r="H648" i="1"/>
  <c r="H640" i="1"/>
  <c r="E642" i="1"/>
  <c r="E215" i="1"/>
  <c r="E207" i="1"/>
  <c r="F212" i="1"/>
  <c r="I217" i="1"/>
  <c r="I209" i="1"/>
  <c r="J214" i="1"/>
  <c r="H213" i="1"/>
  <c r="N216" i="1"/>
  <c r="P216" i="1"/>
  <c r="K217" i="1"/>
  <c r="W211" i="1"/>
  <c r="Q215" i="1"/>
  <c r="Z214" i="1"/>
  <c r="AH210" i="1"/>
  <c r="AH211" i="1"/>
  <c r="AH212" i="1"/>
  <c r="AH206" i="1"/>
  <c r="AH214" i="1"/>
  <c r="P199" i="1"/>
  <c r="BK201" i="1"/>
  <c r="AJ199" i="1"/>
  <c r="AH201" i="1"/>
  <c r="H643" i="1"/>
  <c r="E645" i="1"/>
  <c r="AU206" i="1"/>
  <c r="AU214" i="1"/>
  <c r="AU207" i="1"/>
  <c r="AU215" i="1"/>
  <c r="AU208" i="1"/>
  <c r="AU216" i="1"/>
  <c r="AU209" i="1"/>
  <c r="AU217" i="1"/>
  <c r="AU210" i="1"/>
  <c r="AU211" i="1"/>
  <c r="E634" i="1"/>
  <c r="G631" i="1"/>
  <c r="H636" i="1"/>
  <c r="P203" i="1"/>
  <c r="P195" i="1"/>
  <c r="M205" i="1"/>
  <c r="M197" i="1"/>
  <c r="H202" i="1"/>
  <c r="O199" i="1"/>
  <c r="E204" i="1"/>
  <c r="I203" i="1"/>
  <c r="I195" i="1"/>
  <c r="N205" i="1"/>
  <c r="N197" i="1"/>
  <c r="Y202" i="1"/>
  <c r="R199" i="1"/>
  <c r="S204" i="1"/>
  <c r="AD203" i="1"/>
  <c r="AD195" i="1"/>
  <c r="AC205" i="1"/>
  <c r="AC197" i="1"/>
  <c r="U202" i="1"/>
  <c r="AF199" i="1"/>
  <c r="AG204" i="1"/>
  <c r="Q203" i="1"/>
  <c r="Q195" i="1"/>
  <c r="AA205" i="1"/>
  <c r="AA197" i="1"/>
  <c r="X202" i="1"/>
  <c r="BA199" i="1"/>
  <c r="BG204" i="1"/>
  <c r="AT203" i="1"/>
  <c r="AT195" i="1"/>
  <c r="BK205" i="1"/>
  <c r="BK197" i="1"/>
  <c r="AW202" i="1"/>
  <c r="AP199" i="1"/>
  <c r="BD204" i="1"/>
  <c r="AU203" i="1"/>
  <c r="AU195" i="1"/>
  <c r="BC205" i="1"/>
  <c r="BC197" i="1"/>
  <c r="AR202" i="1"/>
  <c r="BE199" i="1"/>
  <c r="AM204" i="1"/>
  <c r="AK203" i="1"/>
  <c r="AK195" i="1"/>
  <c r="AL205" i="1"/>
  <c r="AL197" i="1"/>
  <c r="BF202" i="1"/>
  <c r="AO199" i="1"/>
  <c r="BJ204" i="1"/>
  <c r="AJ203" i="1"/>
  <c r="AJ195" i="1"/>
  <c r="AH205" i="1"/>
  <c r="AH197" i="1"/>
  <c r="AX202" i="1"/>
  <c r="BP199" i="1"/>
  <c r="BN204" i="1"/>
  <c r="H647" i="1"/>
  <c r="H639" i="1"/>
  <c r="E649" i="1"/>
  <c r="E641" i="1"/>
  <c r="E214" i="1"/>
  <c r="F211" i="1"/>
  <c r="I216" i="1"/>
  <c r="H211" i="1"/>
  <c r="N215" i="1"/>
  <c r="P214" i="1"/>
  <c r="K215" i="1"/>
  <c r="L206" i="1"/>
  <c r="L214" i="1"/>
  <c r="L208" i="1"/>
  <c r="L216" i="1"/>
  <c r="L210" i="1"/>
  <c r="W209" i="1"/>
  <c r="Q213" i="1"/>
  <c r="Z213" i="1"/>
  <c r="AE215" i="1"/>
  <c r="AK206" i="1"/>
  <c r="AK214" i="1"/>
  <c r="AK207" i="1"/>
  <c r="AK215" i="1"/>
  <c r="AK208" i="1"/>
  <c r="AK216" i="1"/>
  <c r="AK210" i="1"/>
  <c r="BF207" i="1"/>
  <c r="BF215" i="1"/>
  <c r="BF208" i="1"/>
  <c r="BF216" i="1"/>
  <c r="BF209" i="1"/>
  <c r="BF217" i="1"/>
  <c r="BF210" i="1"/>
  <c r="BF211" i="1"/>
  <c r="BF212" i="1"/>
  <c r="BB206" i="1"/>
  <c r="BB214" i="1"/>
  <c r="BB207" i="1"/>
  <c r="BB215" i="1"/>
  <c r="BB208" i="1"/>
  <c r="BB216" i="1"/>
  <c r="BB209" i="1"/>
  <c r="BB217" i="1"/>
  <c r="BB210" i="1"/>
  <c r="BB211" i="1"/>
  <c r="E231" i="1"/>
  <c r="E239" i="1"/>
  <c r="E232" i="1"/>
  <c r="E240" i="1"/>
  <c r="E233" i="1"/>
  <c r="E241" i="1"/>
  <c r="E234" i="1"/>
  <c r="E235" i="1"/>
  <c r="E230" i="1"/>
  <c r="E236" i="1"/>
  <c r="E237" i="1"/>
  <c r="E238" i="1"/>
  <c r="AL201" i="1"/>
  <c r="T207" i="1"/>
  <c r="T215" i="1"/>
  <c r="T208" i="1"/>
  <c r="T216" i="1"/>
  <c r="T209" i="1"/>
  <c r="T217" i="1"/>
  <c r="T210" i="1"/>
  <c r="T211" i="1"/>
  <c r="T212" i="1"/>
  <c r="H243" i="1"/>
  <c r="H251" i="1"/>
  <c r="H244" i="1"/>
  <c r="H252" i="1"/>
  <c r="H245" i="1"/>
  <c r="H253" i="1"/>
  <c r="H246" i="1"/>
  <c r="H247" i="1"/>
  <c r="H242" i="1"/>
  <c r="H248" i="1"/>
  <c r="H249" i="1"/>
  <c r="H250" i="1"/>
  <c r="P202" i="1"/>
  <c r="M204" i="1"/>
  <c r="I202" i="1"/>
  <c r="N204" i="1"/>
  <c r="AD202" i="1"/>
  <c r="AC204" i="1"/>
  <c r="Q202" i="1"/>
  <c r="AA204" i="1"/>
  <c r="AT202" i="1"/>
  <c r="BK204" i="1"/>
  <c r="AU202" i="1"/>
  <c r="BC204" i="1"/>
  <c r="AK202" i="1"/>
  <c r="AL204" i="1"/>
  <c r="AJ202" i="1"/>
  <c r="AH204" i="1"/>
  <c r="H646" i="1"/>
  <c r="E648" i="1"/>
  <c r="H209" i="1"/>
  <c r="N213" i="1"/>
  <c r="P213" i="1"/>
  <c r="K213" i="1"/>
  <c r="AE214" i="1"/>
  <c r="T214" i="1"/>
  <c r="BK214" i="1"/>
  <c r="AR209" i="1"/>
  <c r="AO215" i="1"/>
  <c r="AO207" i="1"/>
  <c r="BD215" i="1"/>
  <c r="BD207" i="1"/>
  <c r="BH215" i="1"/>
  <c r="BH207" i="1"/>
  <c r="AZ215" i="1"/>
  <c r="AZ207" i="1"/>
  <c r="K218" i="1"/>
  <c r="K226" i="1"/>
  <c r="K219" i="1"/>
  <c r="K227" i="1"/>
  <c r="K220" i="1"/>
  <c r="K228" i="1"/>
  <c r="K221" i="1"/>
  <c r="K229" i="1"/>
  <c r="K222" i="1"/>
  <c r="M220" i="1"/>
  <c r="M228" i="1"/>
  <c r="M221" i="1"/>
  <c r="M229" i="1"/>
  <c r="M222" i="1"/>
  <c r="M223" i="1"/>
  <c r="M224" i="1"/>
  <c r="H662" i="1"/>
  <c r="H670" i="1"/>
  <c r="H663" i="1"/>
  <c r="H671" i="1"/>
  <c r="H664" i="1"/>
  <c r="H672" i="1"/>
  <c r="H665" i="1"/>
  <c r="H673" i="1"/>
  <c r="H666" i="1"/>
  <c r="F236" i="1"/>
  <c r="F248" i="1"/>
  <c r="BN243" i="1"/>
  <c r="BN251" i="1"/>
  <c r="BN244" i="1"/>
  <c r="BN252" i="1"/>
  <c r="BN245" i="1"/>
  <c r="BN253" i="1"/>
  <c r="BN246" i="1"/>
  <c r="BN247" i="1"/>
  <c r="BN248" i="1"/>
  <c r="BN242" i="1"/>
  <c r="BN249" i="1"/>
  <c r="BN250" i="1"/>
  <c r="G254" i="1"/>
  <c r="G262" i="1"/>
  <c r="G255" i="1"/>
  <c r="G263" i="1"/>
  <c r="G256" i="1"/>
  <c r="G264" i="1"/>
  <c r="G257" i="1"/>
  <c r="G265" i="1"/>
  <c r="G258" i="1"/>
  <c r="G259" i="1"/>
  <c r="G260" i="1"/>
  <c r="G261" i="1"/>
  <c r="G215" i="1"/>
  <c r="M217" i="1"/>
  <c r="M209" i="1"/>
  <c r="U215" i="1"/>
  <c r="U207" i="1"/>
  <c r="V217" i="1"/>
  <c r="V209" i="1"/>
  <c r="R216" i="1"/>
  <c r="R208" i="1"/>
  <c r="AC215" i="1"/>
  <c r="AC207" i="1"/>
  <c r="AF217" i="1"/>
  <c r="AF209" i="1"/>
  <c r="AG216" i="1"/>
  <c r="AG208" i="1"/>
  <c r="Y215" i="1"/>
  <c r="Y207" i="1"/>
  <c r="AL212" i="1"/>
  <c r="AM217" i="1"/>
  <c r="AM209" i="1"/>
  <c r="AO214" i="1"/>
  <c r="AO206" i="1"/>
  <c r="X216" i="1"/>
  <c r="X208" i="1"/>
  <c r="AN215" i="1"/>
  <c r="AN207" i="1"/>
  <c r="AT212" i="1"/>
  <c r="AV217" i="1"/>
  <c r="AV209" i="1"/>
  <c r="BD214" i="1"/>
  <c r="BD206" i="1"/>
  <c r="BN216" i="1"/>
  <c r="BN208" i="1"/>
  <c r="BO215" i="1"/>
  <c r="BO207" i="1"/>
  <c r="BC212" i="1"/>
  <c r="AP217" i="1"/>
  <c r="AP209" i="1"/>
  <c r="BH214" i="1"/>
  <c r="BH206" i="1"/>
  <c r="BP216" i="1"/>
  <c r="BP208" i="1"/>
  <c r="BE215" i="1"/>
  <c r="BE207" i="1"/>
  <c r="BJ212" i="1"/>
  <c r="AW217" i="1"/>
  <c r="AW209" i="1"/>
  <c r="AZ214" i="1"/>
  <c r="AZ206" i="1"/>
  <c r="H657" i="1"/>
  <c r="I225" i="1"/>
  <c r="P238" i="1"/>
  <c r="K238" i="1"/>
  <c r="E674" i="1"/>
  <c r="E682" i="1"/>
  <c r="E675" i="1"/>
  <c r="E683" i="1"/>
  <c r="E676" i="1"/>
  <c r="E684" i="1"/>
  <c r="E677" i="1"/>
  <c r="E685" i="1"/>
  <c r="E678" i="1"/>
  <c r="G249" i="1"/>
  <c r="BJ211" i="1"/>
  <c r="E220" i="1"/>
  <c r="E228" i="1"/>
  <c r="E221" i="1"/>
  <c r="E229" i="1"/>
  <c r="E222" i="1"/>
  <c r="E223" i="1"/>
  <c r="E224" i="1"/>
  <c r="F230" i="1"/>
  <c r="F238" i="1"/>
  <c r="F231" i="1"/>
  <c r="F239" i="1"/>
  <c r="F232" i="1"/>
  <c r="F240" i="1"/>
  <c r="F233" i="1"/>
  <c r="F241" i="1"/>
  <c r="F234" i="1"/>
  <c r="F242" i="1"/>
  <c r="F250" i="1"/>
  <c r="F243" i="1"/>
  <c r="F251" i="1"/>
  <c r="F244" i="1"/>
  <c r="F252" i="1"/>
  <c r="F245" i="1"/>
  <c r="F253" i="1"/>
  <c r="F246" i="1"/>
  <c r="AF242" i="1"/>
  <c r="AF250" i="1"/>
  <c r="AF243" i="1"/>
  <c r="AF251" i="1"/>
  <c r="AF244" i="1"/>
  <c r="AF252" i="1"/>
  <c r="AF245" i="1"/>
  <c r="AF253" i="1"/>
  <c r="AF246" i="1"/>
  <c r="BB242" i="1"/>
  <c r="BB250" i="1"/>
  <c r="BB243" i="1"/>
  <c r="BB251" i="1"/>
  <c r="BB244" i="1"/>
  <c r="BB252" i="1"/>
  <c r="BB245" i="1"/>
  <c r="BB253" i="1"/>
  <c r="BB246" i="1"/>
  <c r="BB247" i="1"/>
  <c r="BB248" i="1"/>
  <c r="BB249" i="1"/>
  <c r="M215" i="1"/>
  <c r="O211" i="1"/>
  <c r="V215" i="1"/>
  <c r="R214" i="1"/>
  <c r="R206" i="1"/>
  <c r="S211" i="1"/>
  <c r="AF215" i="1"/>
  <c r="AG214" i="1"/>
  <c r="AG206" i="1"/>
  <c r="AL210" i="1"/>
  <c r="AM215" i="1"/>
  <c r="AO212" i="1"/>
  <c r="X214" i="1"/>
  <c r="X206" i="1"/>
  <c r="AT210" i="1"/>
  <c r="AV215" i="1"/>
  <c r="BD212" i="1"/>
  <c r="BN214" i="1"/>
  <c r="BN206" i="1"/>
  <c r="BC210" i="1"/>
  <c r="AP215" i="1"/>
  <c r="BH212" i="1"/>
  <c r="BP214" i="1"/>
  <c r="BP206" i="1"/>
  <c r="BJ210" i="1"/>
  <c r="AW215" i="1"/>
  <c r="AW207" i="1"/>
  <c r="AZ212" i="1"/>
  <c r="BM207" i="1"/>
  <c r="BM215" i="1"/>
  <c r="BM208" i="1"/>
  <c r="BM216" i="1"/>
  <c r="BM209" i="1"/>
  <c r="BM217" i="1"/>
  <c r="BM210" i="1"/>
  <c r="BM211" i="1"/>
  <c r="M227" i="1"/>
  <c r="P231" i="1"/>
  <c r="K231" i="1"/>
  <c r="J236" i="1"/>
  <c r="O244" i="1"/>
  <c r="O252" i="1"/>
  <c r="O245" i="1"/>
  <c r="O253" i="1"/>
  <c r="O246" i="1"/>
  <c r="O247" i="1"/>
  <c r="O248" i="1"/>
  <c r="AL217" i="1"/>
  <c r="AL209" i="1"/>
  <c r="AO211" i="1"/>
  <c r="AT217" i="1"/>
  <c r="AT209" i="1"/>
  <c r="BD211" i="1"/>
  <c r="BC217" i="1"/>
  <c r="BC209" i="1"/>
  <c r="BH211" i="1"/>
  <c r="BE212" i="1"/>
  <c r="BJ217" i="1"/>
  <c r="BJ209" i="1"/>
  <c r="AZ211" i="1"/>
  <c r="H650" i="1"/>
  <c r="H658" i="1"/>
  <c r="H651" i="1"/>
  <c r="H659" i="1"/>
  <c r="H652" i="1"/>
  <c r="H660" i="1"/>
  <c r="H653" i="1"/>
  <c r="H661" i="1"/>
  <c r="H654" i="1"/>
  <c r="I219" i="1"/>
  <c r="I227" i="1"/>
  <c r="I220" i="1"/>
  <c r="I228" i="1"/>
  <c r="I221" i="1"/>
  <c r="I229" i="1"/>
  <c r="I222" i="1"/>
  <c r="I223" i="1"/>
  <c r="M226" i="1"/>
  <c r="O219" i="1"/>
  <c r="O227" i="1"/>
  <c r="O220" i="1"/>
  <c r="O228" i="1"/>
  <c r="O221" i="1"/>
  <c r="O229" i="1"/>
  <c r="O222" i="1"/>
  <c r="O223" i="1"/>
  <c r="G244" i="1"/>
  <c r="G252" i="1"/>
  <c r="G245" i="1"/>
  <c r="G253" i="1"/>
  <c r="G246" i="1"/>
  <c r="G247" i="1"/>
  <c r="G248" i="1"/>
  <c r="O217" i="1"/>
  <c r="S217" i="1"/>
  <c r="AL216" i="1"/>
  <c r="AT216" i="1"/>
  <c r="BC216" i="1"/>
  <c r="BJ216" i="1"/>
  <c r="E227" i="1"/>
  <c r="K225" i="1"/>
  <c r="M225" i="1"/>
  <c r="H669" i="1"/>
  <c r="P232" i="1"/>
  <c r="P240" i="1"/>
  <c r="P233" i="1"/>
  <c r="P241" i="1"/>
  <c r="P234" i="1"/>
  <c r="P235" i="1"/>
  <c r="P236" i="1"/>
  <c r="K232" i="1"/>
  <c r="K240" i="1"/>
  <c r="K233" i="1"/>
  <c r="K241" i="1"/>
  <c r="K234" i="1"/>
  <c r="K235" i="1"/>
  <c r="K236" i="1"/>
  <c r="J231" i="1"/>
  <c r="J239" i="1"/>
  <c r="J232" i="1"/>
  <c r="J240" i="1"/>
  <c r="J233" i="1"/>
  <c r="J241" i="1"/>
  <c r="J234" i="1"/>
  <c r="J235" i="1"/>
  <c r="AQ243" i="1"/>
  <c r="AQ251" i="1"/>
  <c r="AQ244" i="1"/>
  <c r="AQ252" i="1"/>
  <c r="AQ245" i="1"/>
  <c r="AQ253" i="1"/>
  <c r="AQ246" i="1"/>
  <c r="AQ247" i="1"/>
  <c r="AQ248" i="1"/>
  <c r="AQ249" i="1"/>
  <c r="AQ250" i="1"/>
  <c r="AV242" i="1"/>
  <c r="AV250" i="1"/>
  <c r="AV243" i="1"/>
  <c r="AV251" i="1"/>
  <c r="AV244" i="1"/>
  <c r="AV252" i="1"/>
  <c r="AV245" i="1"/>
  <c r="AV253" i="1"/>
  <c r="AV246" i="1"/>
  <c r="AV247" i="1"/>
  <c r="P255" i="1"/>
  <c r="P263" i="1"/>
  <c r="P256" i="1"/>
  <c r="P264" i="1"/>
  <c r="P257" i="1"/>
  <c r="P265" i="1"/>
  <c r="P258" i="1"/>
  <c r="P259" i="1"/>
  <c r="P260" i="1"/>
  <c r="AQ215" i="1"/>
  <c r="AQ207" i="1"/>
  <c r="BA217" i="1"/>
  <c r="BA209" i="1"/>
  <c r="BI214" i="1"/>
  <c r="BI206" i="1"/>
  <c r="G660" i="1"/>
  <c r="G652" i="1"/>
  <c r="F659" i="1"/>
  <c r="F651" i="1"/>
  <c r="H229" i="1"/>
  <c r="H221" i="1"/>
  <c r="J226" i="1"/>
  <c r="J218" i="1"/>
  <c r="L227" i="1"/>
  <c r="L219" i="1"/>
  <c r="N229" i="1"/>
  <c r="N221" i="1"/>
  <c r="P226" i="1"/>
  <c r="P218" i="1"/>
  <c r="G671" i="1"/>
  <c r="G663" i="1"/>
  <c r="BJ242" i="1"/>
  <c r="BJ250" i="1"/>
  <c r="BJ243" i="1"/>
  <c r="BJ251" i="1"/>
  <c r="BJ244" i="1"/>
  <c r="BJ252" i="1"/>
  <c r="BJ245" i="1"/>
  <c r="BJ253" i="1"/>
  <c r="BJ246" i="1"/>
  <c r="BJ247" i="1"/>
  <c r="O254" i="1"/>
  <c r="O262" i="1"/>
  <c r="O255" i="1"/>
  <c r="O263" i="1"/>
  <c r="O256" i="1"/>
  <c r="O264" i="1"/>
  <c r="O257" i="1"/>
  <c r="O265" i="1"/>
  <c r="O258" i="1"/>
  <c r="O259" i="1"/>
  <c r="G651" i="1"/>
  <c r="F658" i="1"/>
  <c r="F650" i="1"/>
  <c r="H228" i="1"/>
  <c r="H220" i="1"/>
  <c r="F227" i="1"/>
  <c r="F219" i="1"/>
  <c r="G224" i="1"/>
  <c r="E671" i="1"/>
  <c r="E663" i="1"/>
  <c r="F668" i="1"/>
  <c r="G670" i="1"/>
  <c r="G662" i="1"/>
  <c r="G240" i="1"/>
  <c r="G232" i="1"/>
  <c r="I239" i="1"/>
  <c r="I231" i="1"/>
  <c r="N236" i="1"/>
  <c r="G683" i="1"/>
  <c r="G675" i="1"/>
  <c r="H680" i="1"/>
  <c r="P251" i="1"/>
  <c r="P243" i="1"/>
  <c r="E248" i="1"/>
  <c r="AG251" i="1"/>
  <c r="AG243" i="1"/>
  <c r="R248" i="1"/>
  <c r="AH244" i="1"/>
  <c r="AS243" i="1"/>
  <c r="AS251" i="1"/>
  <c r="AS244" i="1"/>
  <c r="AS252" i="1"/>
  <c r="AS245" i="1"/>
  <c r="AS253" i="1"/>
  <c r="AS246" i="1"/>
  <c r="AS247" i="1"/>
  <c r="AS248" i="1"/>
  <c r="E687" i="1"/>
  <c r="E695" i="1"/>
  <c r="E688" i="1"/>
  <c r="E696" i="1"/>
  <c r="E689" i="1"/>
  <c r="E697" i="1"/>
  <c r="E690" i="1"/>
  <c r="E691" i="1"/>
  <c r="E692" i="1"/>
  <c r="BA215" i="1"/>
  <c r="BA207" i="1"/>
  <c r="BI212" i="1"/>
  <c r="H227" i="1"/>
  <c r="H219" i="1"/>
  <c r="J224" i="1"/>
  <c r="F226" i="1"/>
  <c r="F218" i="1"/>
  <c r="G223" i="1"/>
  <c r="N227" i="1"/>
  <c r="N219" i="1"/>
  <c r="P224" i="1"/>
  <c r="E670" i="1"/>
  <c r="E662" i="1"/>
  <c r="F667" i="1"/>
  <c r="G239" i="1"/>
  <c r="L236" i="1"/>
  <c r="I238" i="1"/>
  <c r="I230" i="1"/>
  <c r="N235" i="1"/>
  <c r="M239" i="1"/>
  <c r="M231" i="1"/>
  <c r="O236" i="1"/>
  <c r="G682" i="1"/>
  <c r="G674" i="1"/>
  <c r="H679" i="1"/>
  <c r="I251" i="1"/>
  <c r="L248" i="1"/>
  <c r="P250" i="1"/>
  <c r="P242" i="1"/>
  <c r="E247" i="1"/>
  <c r="N251" i="1"/>
  <c r="M248" i="1"/>
  <c r="AG250" i="1"/>
  <c r="AG242" i="1"/>
  <c r="R247" i="1"/>
  <c r="T249" i="1"/>
  <c r="AH253" i="1"/>
  <c r="U243" i="1"/>
  <c r="U251" i="1"/>
  <c r="U244" i="1"/>
  <c r="U252" i="1"/>
  <c r="U245" i="1"/>
  <c r="U253" i="1"/>
  <c r="U246" i="1"/>
  <c r="AE249" i="1"/>
  <c r="AP249" i="1"/>
  <c r="BG210" i="1"/>
  <c r="AQ212" i="1"/>
  <c r="BA214" i="1"/>
  <c r="BI211" i="1"/>
  <c r="H226" i="1"/>
  <c r="J223" i="1"/>
  <c r="G222" i="1"/>
  <c r="N226" i="1"/>
  <c r="P223" i="1"/>
  <c r="F666" i="1"/>
  <c r="G668" i="1"/>
  <c r="N234" i="1"/>
  <c r="M238" i="1"/>
  <c r="O235" i="1"/>
  <c r="H678" i="1"/>
  <c r="E246" i="1"/>
  <c r="M247" i="1"/>
  <c r="R246" i="1"/>
  <c r="T248" i="1"/>
  <c r="AH247" i="1"/>
  <c r="AH242" i="1"/>
  <c r="AH250" i="1"/>
  <c r="W244" i="1"/>
  <c r="W252" i="1"/>
  <c r="W245" i="1"/>
  <c r="W253" i="1"/>
  <c r="W247" i="1"/>
  <c r="X243" i="1"/>
  <c r="X251" i="1"/>
  <c r="X244" i="1"/>
  <c r="X252" i="1"/>
  <c r="X245" i="1"/>
  <c r="X253" i="1"/>
  <c r="X246" i="1"/>
  <c r="X247" i="1"/>
  <c r="X248" i="1"/>
  <c r="BG217" i="1"/>
  <c r="G229" i="1"/>
  <c r="F673" i="1"/>
  <c r="N241" i="1"/>
  <c r="H685" i="1"/>
  <c r="E253" i="1"/>
  <c r="R253" i="1"/>
  <c r="T247" i="1"/>
  <c r="AH251" i="1"/>
  <c r="W251" i="1"/>
  <c r="AE242" i="1"/>
  <c r="AE250" i="1"/>
  <c r="AE243" i="1"/>
  <c r="AE251" i="1"/>
  <c r="AE244" i="1"/>
  <c r="AE252" i="1"/>
  <c r="AE245" i="1"/>
  <c r="AE253" i="1"/>
  <c r="AE246" i="1"/>
  <c r="AE247" i="1"/>
  <c r="AP243" i="1"/>
  <c r="AP251" i="1"/>
  <c r="AP244" i="1"/>
  <c r="AP252" i="1"/>
  <c r="AP245" i="1"/>
  <c r="AP253" i="1"/>
  <c r="AP246" i="1"/>
  <c r="AP247" i="1"/>
  <c r="AP248" i="1"/>
  <c r="P262" i="1"/>
  <c r="AB246" i="1"/>
  <c r="V251" i="1"/>
  <c r="V243" i="1"/>
  <c r="AD250" i="1"/>
  <c r="AD242" i="1"/>
  <c r="AA252" i="1"/>
  <c r="AA244" i="1"/>
  <c r="BI246" i="1"/>
  <c r="AL251" i="1"/>
  <c r="AL243" i="1"/>
  <c r="AJ250" i="1"/>
  <c r="AJ242" i="1"/>
  <c r="AX252" i="1"/>
  <c r="AX244" i="1"/>
  <c r="AO246" i="1"/>
  <c r="BD251" i="1"/>
  <c r="BD243" i="1"/>
  <c r="BH253" i="1"/>
  <c r="BH245" i="1"/>
  <c r="BG250" i="1"/>
  <c r="BG242" i="1"/>
  <c r="BK252" i="1"/>
  <c r="BK244" i="1"/>
  <c r="BE246" i="1"/>
  <c r="BM251" i="1"/>
  <c r="BM243" i="1"/>
  <c r="AR253" i="1"/>
  <c r="AR245" i="1"/>
  <c r="AI250" i="1"/>
  <c r="AI242" i="1"/>
  <c r="AN252" i="1"/>
  <c r="AN244" i="1"/>
  <c r="BC246" i="1"/>
  <c r="AZ252" i="1"/>
  <c r="AZ244" i="1"/>
  <c r="BP246" i="1"/>
  <c r="H695" i="1"/>
  <c r="H687" i="1"/>
  <c r="F697" i="1"/>
  <c r="F689" i="1"/>
  <c r="G694" i="1"/>
  <c r="G686" i="1"/>
  <c r="M264" i="1"/>
  <c r="M256" i="1"/>
  <c r="I258" i="1"/>
  <c r="L258" i="1"/>
  <c r="Y251" i="1"/>
  <c r="Y243" i="1"/>
  <c r="Q248" i="1"/>
  <c r="AB253" i="1"/>
  <c r="AB245" i="1"/>
  <c r="V250" i="1"/>
  <c r="V242" i="1"/>
  <c r="AA251" i="1"/>
  <c r="AA243" i="1"/>
  <c r="AU248" i="1"/>
  <c r="BI253" i="1"/>
  <c r="BI245" i="1"/>
  <c r="AL250" i="1"/>
  <c r="AL242" i="1"/>
  <c r="AX251" i="1"/>
  <c r="AX243" i="1"/>
  <c r="BA248" i="1"/>
  <c r="AO253" i="1"/>
  <c r="AO245" i="1"/>
  <c r="BD250" i="1"/>
  <c r="BD242" i="1"/>
  <c r="BK251" i="1"/>
  <c r="BK243" i="1"/>
  <c r="BL248" i="1"/>
  <c r="BE253" i="1"/>
  <c r="BE245" i="1"/>
  <c r="BM250" i="1"/>
  <c r="BM242" i="1"/>
  <c r="AR252" i="1"/>
  <c r="AR244" i="1"/>
  <c r="AN251" i="1"/>
  <c r="AN243" i="1"/>
  <c r="AW248" i="1"/>
  <c r="BC253" i="1"/>
  <c r="BC245" i="1"/>
  <c r="AY250" i="1"/>
  <c r="BF252" i="1"/>
  <c r="BF244" i="1"/>
  <c r="AZ251" i="1"/>
  <c r="AZ243" i="1"/>
  <c r="BO248" i="1"/>
  <c r="BP253" i="1"/>
  <c r="BP245" i="1"/>
  <c r="H686" i="1"/>
  <c r="M263" i="1"/>
  <c r="M255" i="1"/>
  <c r="H260" i="1"/>
  <c r="I265" i="1"/>
  <c r="I257" i="1"/>
  <c r="E263" i="1"/>
  <c r="E255" i="1"/>
  <c r="K260" i="1"/>
  <c r="L265" i="1"/>
  <c r="L257" i="1"/>
  <c r="Q247" i="1"/>
  <c r="AB252" i="1"/>
  <c r="AB244" i="1"/>
  <c r="AD248" i="1"/>
  <c r="AA250" i="1"/>
  <c r="AA242" i="1"/>
  <c r="BI252" i="1"/>
  <c r="BI244" i="1"/>
  <c r="AJ248" i="1"/>
  <c r="AX250" i="1"/>
  <c r="AX242" i="1"/>
  <c r="AO252" i="1"/>
  <c r="AO244" i="1"/>
  <c r="BH251" i="1"/>
  <c r="BG248" i="1"/>
  <c r="BK250" i="1"/>
  <c r="BK242" i="1"/>
  <c r="BE252" i="1"/>
  <c r="BE244" i="1"/>
  <c r="AR251" i="1"/>
  <c r="AR243" i="1"/>
  <c r="AI248" i="1"/>
  <c r="AN250" i="1"/>
  <c r="AN242" i="1"/>
  <c r="AW247" i="1"/>
  <c r="BC252" i="1"/>
  <c r="BC244" i="1"/>
  <c r="BF251" i="1"/>
  <c r="AM248" i="1"/>
  <c r="AZ250" i="1"/>
  <c r="AZ242" i="1"/>
  <c r="BO247" i="1"/>
  <c r="BP252" i="1"/>
  <c r="BP244" i="1"/>
  <c r="F695" i="1"/>
  <c r="G692" i="1"/>
  <c r="M262" i="1"/>
  <c r="M254" i="1"/>
  <c r="H259" i="1"/>
  <c r="I264" i="1"/>
  <c r="I256" i="1"/>
  <c r="N263" i="1"/>
  <c r="F260" i="1"/>
  <c r="E262" i="1"/>
  <c r="E254" i="1"/>
  <c r="K259" i="1"/>
  <c r="L264" i="1"/>
  <c r="L256" i="1"/>
  <c r="Q246" i="1"/>
  <c r="AB251" i="1"/>
  <c r="AB243" i="1"/>
  <c r="V248" i="1"/>
  <c r="AU246" i="1"/>
  <c r="BI251" i="1"/>
  <c r="BI243" i="1"/>
  <c r="AL248" i="1"/>
  <c r="AJ247" i="1"/>
  <c r="BA246" i="1"/>
  <c r="AO251" i="1"/>
  <c r="AO243" i="1"/>
  <c r="BD248" i="1"/>
  <c r="BG247" i="1"/>
  <c r="BL246" i="1"/>
  <c r="BE251" i="1"/>
  <c r="BE243" i="1"/>
  <c r="BM248" i="1"/>
  <c r="AR250" i="1"/>
  <c r="AI247" i="1"/>
  <c r="AW246" i="1"/>
  <c r="BC251" i="1"/>
  <c r="BC243" i="1"/>
  <c r="BO246" i="1"/>
  <c r="BP251" i="1"/>
  <c r="BP243" i="1"/>
  <c r="H258" i="1"/>
  <c r="I263" i="1"/>
  <c r="I255" i="1"/>
  <c r="K258" i="1"/>
  <c r="L263" i="1"/>
  <c r="L255" i="1"/>
  <c r="Q253" i="1"/>
  <c r="AB250" i="1"/>
  <c r="AU253" i="1"/>
  <c r="BI250" i="1"/>
  <c r="AL247" i="1"/>
  <c r="AJ246" i="1"/>
  <c r="BA253" i="1"/>
  <c r="AO250" i="1"/>
  <c r="BD247" i="1"/>
  <c r="BL253" i="1"/>
  <c r="BE250" i="1"/>
  <c r="BM247" i="1"/>
  <c r="AW253" i="1"/>
  <c r="BC250" i="1"/>
  <c r="AZ248" i="1"/>
  <c r="BO253" i="1"/>
  <c r="BO245" i="1"/>
  <c r="BP250" i="1"/>
  <c r="G690" i="1"/>
  <c r="M260" i="1"/>
  <c r="H265" i="1"/>
  <c r="I262" i="1"/>
  <c r="K265" i="1"/>
  <c r="L262" i="1"/>
  <c r="AJ253" i="1"/>
  <c r="BO252" i="1"/>
  <c r="BI165" i="1"/>
  <c r="H595" i="1"/>
  <c r="F594" i="1"/>
  <c r="J167" i="1"/>
  <c r="J159" i="1"/>
  <c r="F164" i="1"/>
  <c r="K169" i="1"/>
  <c r="K161" i="1"/>
  <c r="E166" i="1"/>
  <c r="E158" i="1"/>
  <c r="O163" i="1"/>
  <c r="P162" i="1"/>
  <c r="I167" i="1"/>
  <c r="I159" i="1"/>
  <c r="M164" i="1"/>
  <c r="N169" i="1"/>
  <c r="N161" i="1"/>
  <c r="L166" i="1"/>
  <c r="L158" i="1"/>
  <c r="BE163" i="1"/>
  <c r="BA168" i="1"/>
  <c r="BD162" i="1"/>
  <c r="BJ167" i="1"/>
  <c r="BJ159" i="1"/>
  <c r="BI164" i="1"/>
  <c r="BN169" i="1"/>
  <c r="BN161" i="1"/>
  <c r="BM166" i="1"/>
  <c r="BM158" i="1"/>
  <c r="BF163" i="1"/>
  <c r="BK168" i="1"/>
  <c r="BK160" i="1"/>
  <c r="BG162" i="1"/>
  <c r="BL167" i="1"/>
  <c r="BL159" i="1"/>
  <c r="BP164" i="1"/>
  <c r="BC169" i="1"/>
  <c r="BC161" i="1"/>
  <c r="BH166" i="1"/>
  <c r="BH158" i="1"/>
  <c r="AH163" i="1"/>
  <c r="T168" i="1"/>
  <c r="T160" i="1"/>
  <c r="R162" i="1"/>
  <c r="AA167" i="1"/>
  <c r="AA159" i="1"/>
  <c r="AD163" i="1"/>
  <c r="AG165" i="1"/>
  <c r="AI160" i="1"/>
  <c r="AI168" i="1"/>
  <c r="AI163" i="1"/>
  <c r="S169" i="1"/>
  <c r="AC161" i="1"/>
  <c r="Y163" i="1"/>
  <c r="AB165" i="1"/>
  <c r="AE163" i="1"/>
  <c r="AE158" i="1"/>
  <c r="AE166" i="1"/>
  <c r="W159" i="1"/>
  <c r="U161" i="1"/>
  <c r="AM163" i="1"/>
  <c r="AJ158" i="1"/>
  <c r="AJ166" i="1"/>
  <c r="AJ161" i="1"/>
  <c r="AJ169" i="1"/>
  <c r="AR160" i="1"/>
  <c r="AX161" i="1"/>
  <c r="AY162" i="1"/>
  <c r="AQ165" i="1"/>
  <c r="AU165" i="1"/>
  <c r="AK165" i="1"/>
  <c r="E610" i="1"/>
  <c r="F609" i="1"/>
  <c r="G604" i="1"/>
  <c r="G612" i="1"/>
  <c r="G606" i="1"/>
  <c r="G607" i="1"/>
  <c r="H171" i="1"/>
  <c r="H179" i="1"/>
  <c r="H173" i="1"/>
  <c r="H181" i="1"/>
  <c r="H174" i="1"/>
  <c r="E176" i="1"/>
  <c r="E170" i="1"/>
  <c r="E178" i="1"/>
  <c r="E171" i="1"/>
  <c r="E179" i="1"/>
  <c r="I170" i="1"/>
  <c r="I178" i="1"/>
  <c r="I172" i="1"/>
  <c r="I180" i="1"/>
  <c r="I173" i="1"/>
  <c r="I181" i="1"/>
  <c r="BM870" i="1"/>
  <c r="BO868" i="1"/>
  <c r="BP870" i="1"/>
  <c r="BP872" i="1"/>
  <c r="BP867" i="1"/>
  <c r="BP875" i="1"/>
  <c r="BP871" i="1"/>
  <c r="BP874" i="1"/>
  <c r="BP876" i="1"/>
  <c r="BK868" i="1"/>
  <c r="BI873" i="1"/>
  <c r="AT873" i="1"/>
  <c r="M165" i="1"/>
  <c r="AT161" i="1"/>
  <c r="AT169" i="1"/>
  <c r="AT164" i="1"/>
  <c r="H594" i="1"/>
  <c r="F601" i="1"/>
  <c r="F593" i="1"/>
  <c r="J166" i="1"/>
  <c r="J158" i="1"/>
  <c r="F163" i="1"/>
  <c r="K168" i="1"/>
  <c r="K160" i="1"/>
  <c r="O162" i="1"/>
  <c r="P169" i="1"/>
  <c r="P161" i="1"/>
  <c r="I166" i="1"/>
  <c r="I158" i="1"/>
  <c r="M163" i="1"/>
  <c r="N168" i="1"/>
  <c r="N160" i="1"/>
  <c r="BE162" i="1"/>
  <c r="BD169" i="1"/>
  <c r="BD161" i="1"/>
  <c r="BJ166" i="1"/>
  <c r="BJ158" i="1"/>
  <c r="BI163" i="1"/>
  <c r="BN168" i="1"/>
  <c r="BN160" i="1"/>
  <c r="BF162" i="1"/>
  <c r="BK167" i="1"/>
  <c r="BO164" i="1"/>
  <c r="BG169" i="1"/>
  <c r="BG161" i="1"/>
  <c r="BL166" i="1"/>
  <c r="BL158" i="1"/>
  <c r="BP163" i="1"/>
  <c r="BC168" i="1"/>
  <c r="BC160" i="1"/>
  <c r="AH162" i="1"/>
  <c r="T167" i="1"/>
  <c r="R169" i="1"/>
  <c r="R161" i="1"/>
  <c r="AA166" i="1"/>
  <c r="AA158" i="1"/>
  <c r="AD162" i="1"/>
  <c r="AG164" i="1"/>
  <c r="S159" i="1"/>
  <c r="S167" i="1"/>
  <c r="S162" i="1"/>
  <c r="Y162" i="1"/>
  <c r="AB164" i="1"/>
  <c r="AE167" i="1"/>
  <c r="W169" i="1"/>
  <c r="AM162" i="1"/>
  <c r="AT165" i="1"/>
  <c r="AQ164" i="1"/>
  <c r="AU164" i="1"/>
  <c r="AK163" i="1"/>
  <c r="E609" i="1"/>
  <c r="F608" i="1"/>
  <c r="P173" i="1"/>
  <c r="P181" i="1"/>
  <c r="P175" i="1"/>
  <c r="P176" i="1"/>
  <c r="BM868" i="1"/>
  <c r="BL873" i="1"/>
  <c r="BI870" i="1"/>
  <c r="W872" i="1"/>
  <c r="W866" i="1"/>
  <c r="W874" i="1"/>
  <c r="W867" i="1"/>
  <c r="W875" i="1"/>
  <c r="W869" i="1"/>
  <c r="W877" i="1"/>
  <c r="W873" i="1"/>
  <c r="V867" i="1"/>
  <c r="V875" i="1"/>
  <c r="V869" i="1"/>
  <c r="V877" i="1"/>
  <c r="V870" i="1"/>
  <c r="V871" i="1"/>
  <c r="V872" i="1"/>
  <c r="V866" i="1"/>
  <c r="V868" i="1"/>
  <c r="AK867" i="1"/>
  <c r="AK875" i="1"/>
  <c r="AK869" i="1"/>
  <c r="AK877" i="1"/>
  <c r="AK870" i="1"/>
  <c r="AK871" i="1"/>
  <c r="AK872" i="1"/>
  <c r="AK868" i="1"/>
  <c r="AK873" i="1"/>
  <c r="AK874" i="1"/>
  <c r="AK876" i="1"/>
  <c r="F600" i="1"/>
  <c r="F592" i="1"/>
  <c r="F162" i="1"/>
  <c r="K167" i="1"/>
  <c r="K159" i="1"/>
  <c r="P168" i="1"/>
  <c r="P160" i="1"/>
  <c r="M162" i="1"/>
  <c r="N167" i="1"/>
  <c r="N159" i="1"/>
  <c r="BD168" i="1"/>
  <c r="BD160" i="1"/>
  <c r="BI162" i="1"/>
  <c r="BN167" i="1"/>
  <c r="BN159" i="1"/>
  <c r="BG168" i="1"/>
  <c r="BG160" i="1"/>
  <c r="BP162" i="1"/>
  <c r="BC167" i="1"/>
  <c r="BC159" i="1"/>
  <c r="R168" i="1"/>
  <c r="R160" i="1"/>
  <c r="AD160" i="1"/>
  <c r="Y160" i="1"/>
  <c r="W160" i="1"/>
  <c r="W168" i="1"/>
  <c r="W163" i="1"/>
  <c r="AM161" i="1"/>
  <c r="AT163" i="1"/>
  <c r="AR159" i="1"/>
  <c r="AR167" i="1"/>
  <c r="AR161" i="1"/>
  <c r="AR169" i="1"/>
  <c r="AR162" i="1"/>
  <c r="AX164" i="1"/>
  <c r="AX158" i="1"/>
  <c r="AX166" i="1"/>
  <c r="AX159" i="1"/>
  <c r="AX167" i="1"/>
  <c r="AY158" i="1"/>
  <c r="AY166" i="1"/>
  <c r="AY160" i="1"/>
  <c r="AY168" i="1"/>
  <c r="AY161" i="1"/>
  <c r="AY169" i="1"/>
  <c r="AQ161" i="1"/>
  <c r="AU163" i="1"/>
  <c r="AK162" i="1"/>
  <c r="F607" i="1"/>
  <c r="BM867" i="1"/>
  <c r="BO867" i="1"/>
  <c r="BO875" i="1"/>
  <c r="BO870" i="1"/>
  <c r="BO869" i="1"/>
  <c r="BO872" i="1"/>
  <c r="BO873" i="1"/>
  <c r="BL870" i="1"/>
  <c r="BK872" i="1"/>
  <c r="BK866" i="1"/>
  <c r="BK874" i="1"/>
  <c r="BK869" i="1"/>
  <c r="BK877" i="1"/>
  <c r="BK871" i="1"/>
  <c r="BK875" i="1"/>
  <c r="BK876" i="1"/>
  <c r="BI869" i="1"/>
  <c r="Z871" i="1"/>
  <c r="AT867" i="1"/>
  <c r="AT875" i="1"/>
  <c r="AT869" i="1"/>
  <c r="AT877" i="1"/>
  <c r="AT870" i="1"/>
  <c r="AT871" i="1"/>
  <c r="AT872" i="1"/>
  <c r="AT866" i="1"/>
  <c r="AT874" i="1"/>
  <c r="AT876" i="1"/>
  <c r="Y177" i="1"/>
  <c r="H600" i="1"/>
  <c r="F599" i="1"/>
  <c r="F591" i="1"/>
  <c r="J164" i="1"/>
  <c r="F169" i="1"/>
  <c r="F161" i="1"/>
  <c r="K166" i="1"/>
  <c r="K158" i="1"/>
  <c r="O168" i="1"/>
  <c r="P167" i="1"/>
  <c r="P159" i="1"/>
  <c r="I164" i="1"/>
  <c r="M169" i="1"/>
  <c r="M161" i="1"/>
  <c r="N166" i="1"/>
  <c r="N158" i="1"/>
  <c r="BE168" i="1"/>
  <c r="BD167" i="1"/>
  <c r="BD159" i="1"/>
  <c r="BJ164" i="1"/>
  <c r="BI169" i="1"/>
  <c r="BI161" i="1"/>
  <c r="BN166" i="1"/>
  <c r="BN158" i="1"/>
  <c r="BF168" i="1"/>
  <c r="BG167" i="1"/>
  <c r="BG159" i="1"/>
  <c r="BL164" i="1"/>
  <c r="BP169" i="1"/>
  <c r="BP161" i="1"/>
  <c r="BC166" i="1"/>
  <c r="BC158" i="1"/>
  <c r="AH168" i="1"/>
  <c r="R167" i="1"/>
  <c r="R159" i="1"/>
  <c r="AA164" i="1"/>
  <c r="AD169" i="1"/>
  <c r="S165" i="1"/>
  <c r="AC164" i="1"/>
  <c r="AC159" i="1"/>
  <c r="AC167" i="1"/>
  <c r="Y159" i="1"/>
  <c r="W166" i="1"/>
  <c r="U159" i="1"/>
  <c r="U167" i="1"/>
  <c r="U162" i="1"/>
  <c r="AM160" i="1"/>
  <c r="AT162" i="1"/>
  <c r="AO160" i="1"/>
  <c r="AO168" i="1"/>
  <c r="AO162" i="1"/>
  <c r="AO163" i="1"/>
  <c r="AR168" i="1"/>
  <c r="AX169" i="1"/>
  <c r="AZ161" i="1"/>
  <c r="AZ169" i="1"/>
  <c r="AZ163" i="1"/>
  <c r="AZ164" i="1"/>
  <c r="AQ159" i="1"/>
  <c r="AU160" i="1"/>
  <c r="AK161" i="1"/>
  <c r="F606" i="1"/>
  <c r="G609" i="1"/>
  <c r="P178" i="1"/>
  <c r="K172" i="1"/>
  <c r="K180" i="1"/>
  <c r="K174" i="1"/>
  <c r="K175" i="1"/>
  <c r="O171" i="1"/>
  <c r="O179" i="1"/>
  <c r="O173" i="1"/>
  <c r="O181" i="1"/>
  <c r="O174" i="1"/>
  <c r="J176" i="1"/>
  <c r="J170" i="1"/>
  <c r="J178" i="1"/>
  <c r="J171" i="1"/>
  <c r="J179" i="1"/>
  <c r="BN866" i="1"/>
  <c r="BN874" i="1"/>
  <c r="BN868" i="1"/>
  <c r="BN876" i="1"/>
  <c r="BN869" i="1"/>
  <c r="BN877" i="1"/>
  <c r="BP877" i="1"/>
  <c r="BL868" i="1"/>
  <c r="BH873" i="1"/>
  <c r="AT167" i="1"/>
  <c r="AE866" i="1"/>
  <c r="AE874" i="1"/>
  <c r="AE868" i="1"/>
  <c r="AE876" i="1"/>
  <c r="AE869" i="1"/>
  <c r="AE877" i="1"/>
  <c r="AE870" i="1"/>
  <c r="AE871" i="1"/>
  <c r="AE867" i="1"/>
  <c r="AE875" i="1"/>
  <c r="F598" i="1"/>
  <c r="F590" i="1"/>
  <c r="F168" i="1"/>
  <c r="F160" i="1"/>
  <c r="P166" i="1"/>
  <c r="P158" i="1"/>
  <c r="M168" i="1"/>
  <c r="M160" i="1"/>
  <c r="BD166" i="1"/>
  <c r="BD158" i="1"/>
  <c r="BI168" i="1"/>
  <c r="BI160" i="1"/>
  <c r="BG166" i="1"/>
  <c r="BG158" i="1"/>
  <c r="BP168" i="1"/>
  <c r="BP160" i="1"/>
  <c r="R166" i="1"/>
  <c r="R158" i="1"/>
  <c r="AD158" i="1"/>
  <c r="AD166" i="1"/>
  <c r="AD161" i="1"/>
  <c r="Y168" i="1"/>
  <c r="AM169" i="1"/>
  <c r="AT160" i="1"/>
  <c r="BM869" i="1"/>
  <c r="BM877" i="1"/>
  <c r="BM871" i="1"/>
  <c r="BM872" i="1"/>
  <c r="BI866" i="1"/>
  <c r="BI874" i="1"/>
  <c r="BI868" i="1"/>
  <c r="BI876" i="1"/>
  <c r="BI871" i="1"/>
  <c r="BI872" i="1"/>
  <c r="BI875" i="1"/>
  <c r="BI877" i="1"/>
  <c r="Z872" i="1"/>
  <c r="Z866" i="1"/>
  <c r="Z874" i="1"/>
  <c r="Z867" i="1"/>
  <c r="Z875" i="1"/>
  <c r="Z868" i="1"/>
  <c r="Z876" i="1"/>
  <c r="Z869" i="1"/>
  <c r="Z877" i="1"/>
  <c r="Z873" i="1"/>
  <c r="Y176" i="1"/>
  <c r="Y170" i="1"/>
  <c r="Y178" i="1"/>
  <c r="Y171" i="1"/>
  <c r="Y179" i="1"/>
  <c r="Y172" i="1"/>
  <c r="Y180" i="1"/>
  <c r="Y173" i="1"/>
  <c r="Y181" i="1"/>
  <c r="Y174" i="1"/>
  <c r="F165" i="1"/>
  <c r="BP165" i="1"/>
  <c r="BH869" i="1"/>
  <c r="BH877" i="1"/>
  <c r="BH871" i="1"/>
  <c r="BH866" i="1"/>
  <c r="BH874" i="1"/>
  <c r="BH872" i="1"/>
  <c r="BH875" i="1"/>
  <c r="BH876" i="1"/>
  <c r="F167" i="1"/>
  <c r="F159" i="1"/>
  <c r="M167" i="1"/>
  <c r="M159" i="1"/>
  <c r="BI167" i="1"/>
  <c r="BI159" i="1"/>
  <c r="BP167" i="1"/>
  <c r="BP159" i="1"/>
  <c r="Y161" i="1"/>
  <c r="Y169" i="1"/>
  <c r="Y164" i="1"/>
  <c r="AM164" i="1"/>
  <c r="AM159" i="1"/>
  <c r="AM167" i="1"/>
  <c r="AT159" i="1"/>
  <c r="AQ160" i="1"/>
  <c r="AQ168" i="1"/>
  <c r="AQ162" i="1"/>
  <c r="AQ163" i="1"/>
  <c r="AU159" i="1"/>
  <c r="AU167" i="1"/>
  <c r="AU161" i="1"/>
  <c r="AU169" i="1"/>
  <c r="AU162" i="1"/>
  <c r="AK164" i="1"/>
  <c r="AK158" i="1"/>
  <c r="AK166" i="1"/>
  <c r="AK159" i="1"/>
  <c r="AK167" i="1"/>
  <c r="F602" i="1"/>
  <c r="F610" i="1"/>
  <c r="F604" i="1"/>
  <c r="F612" i="1"/>
  <c r="F605" i="1"/>
  <c r="F613" i="1"/>
  <c r="BM875" i="1"/>
  <c r="BL867" i="1"/>
  <c r="BL875" i="1"/>
  <c r="BL869" i="1"/>
  <c r="BL877" i="1"/>
  <c r="BL872" i="1"/>
  <c r="BL871" i="1"/>
  <c r="BL874" i="1"/>
  <c r="BL876" i="1"/>
  <c r="BH868" i="1"/>
  <c r="AE873" i="1"/>
  <c r="AN866" i="1"/>
  <c r="AN874" i="1"/>
  <c r="AN868" i="1"/>
  <c r="AN876" i="1"/>
  <c r="AN869" i="1"/>
  <c r="AN877" i="1"/>
  <c r="AN870" i="1"/>
  <c r="AN871" i="1"/>
  <c r="AN872" i="1"/>
  <c r="AN873" i="1"/>
  <c r="AN875" i="1"/>
  <c r="R173" i="1"/>
  <c r="R171" i="1"/>
  <c r="R180" i="1"/>
  <c r="R174" i="1"/>
  <c r="R175" i="1"/>
  <c r="R176" i="1"/>
  <c r="R177" i="1"/>
  <c r="R172" i="1"/>
  <c r="R178" i="1"/>
  <c r="R179" i="1"/>
  <c r="R181" i="1"/>
  <c r="J169" i="1"/>
  <c r="F166" i="1"/>
  <c r="I169" i="1"/>
  <c r="M166" i="1"/>
  <c r="BJ169" i="1"/>
  <c r="BI166" i="1"/>
  <c r="BL169" i="1"/>
  <c r="BP166" i="1"/>
  <c r="AA169" i="1"/>
  <c r="AD165" i="1"/>
  <c r="AG163" i="1"/>
  <c r="AG158" i="1"/>
  <c r="AG166" i="1"/>
  <c r="Y166" i="1"/>
  <c r="AB158" i="1"/>
  <c r="AB166" i="1"/>
  <c r="AB161" i="1"/>
  <c r="AB169" i="1"/>
  <c r="W162" i="1"/>
  <c r="AM166" i="1"/>
  <c r="AT168" i="1"/>
  <c r="AT158" i="1"/>
  <c r="AR164" i="1"/>
  <c r="AX163" i="1"/>
  <c r="AY164" i="1"/>
  <c r="AQ167" i="1"/>
  <c r="AU168" i="1"/>
  <c r="AK169" i="1"/>
  <c r="E605" i="1"/>
  <c r="E613" i="1"/>
  <c r="E607" i="1"/>
  <c r="E608" i="1"/>
  <c r="BM874" i="1"/>
  <c r="BO874" i="1"/>
  <c r="BK873" i="1"/>
  <c r="BH867" i="1"/>
  <c r="BF866" i="1"/>
  <c r="BF874" i="1"/>
  <c r="BF868" i="1"/>
  <c r="BF876" i="1"/>
  <c r="BF869" i="1"/>
  <c r="BF877" i="1"/>
  <c r="BF870" i="1"/>
  <c r="BF871" i="1"/>
  <c r="BF867" i="1"/>
  <c r="BF872" i="1"/>
  <c r="AE872" i="1"/>
  <c r="V168" i="1"/>
  <c r="Z168" i="1"/>
  <c r="AN166" i="1"/>
  <c r="AN158" i="1"/>
  <c r="AV168" i="1"/>
  <c r="AL166" i="1"/>
  <c r="AL158" i="1"/>
  <c r="AS168" i="1"/>
  <c r="H610" i="1"/>
  <c r="H602" i="1"/>
  <c r="F180" i="1"/>
  <c r="N178" i="1"/>
  <c r="N170" i="1"/>
  <c r="L180" i="1"/>
  <c r="AX868" i="1"/>
  <c r="AY872" i="1"/>
  <c r="AC177" i="1"/>
  <c r="U867" i="1"/>
  <c r="U875" i="1"/>
  <c r="U869" i="1"/>
  <c r="U877" i="1"/>
  <c r="U870" i="1"/>
  <c r="U872" i="1"/>
  <c r="AM872" i="1"/>
  <c r="AM866" i="1"/>
  <c r="AM874" i="1"/>
  <c r="AM867" i="1"/>
  <c r="AM875" i="1"/>
  <c r="AM868" i="1"/>
  <c r="AM876" i="1"/>
  <c r="AM869" i="1"/>
  <c r="AM877" i="1"/>
  <c r="AX867" i="1"/>
  <c r="AX875" i="1"/>
  <c r="AX869" i="1"/>
  <c r="AX877" i="1"/>
  <c r="AX870" i="1"/>
  <c r="AX871" i="1"/>
  <c r="AX872" i="1"/>
  <c r="AY866" i="1"/>
  <c r="AY874" i="1"/>
  <c r="AY868" i="1"/>
  <c r="AY876" i="1"/>
  <c r="AY869" i="1"/>
  <c r="AY877" i="1"/>
  <c r="AY870" i="1"/>
  <c r="AY871" i="1"/>
  <c r="U876" i="1"/>
  <c r="AA866" i="1"/>
  <c r="AA874" i="1"/>
  <c r="AA868" i="1"/>
  <c r="AA876" i="1"/>
  <c r="AA869" i="1"/>
  <c r="AA877" i="1"/>
  <c r="AA870" i="1"/>
  <c r="AA871" i="1"/>
  <c r="AS872" i="1"/>
  <c r="AS866" i="1"/>
  <c r="AS874" i="1"/>
  <c r="AS867" i="1"/>
  <c r="AS875" i="1"/>
  <c r="AS868" i="1"/>
  <c r="AS876" i="1"/>
  <c r="AS869" i="1"/>
  <c r="AS877" i="1"/>
  <c r="AC171" i="1"/>
  <c r="AC179" i="1"/>
  <c r="AC173" i="1"/>
  <c r="AC181" i="1"/>
  <c r="AC174" i="1"/>
  <c r="AC175" i="1"/>
  <c r="AC176" i="1"/>
  <c r="AA170" i="1"/>
  <c r="AA178" i="1"/>
  <c r="AA172" i="1"/>
  <c r="AA180" i="1"/>
  <c r="AA173" i="1"/>
  <c r="AA181" i="1"/>
  <c r="AA174" i="1"/>
  <c r="AA175" i="1"/>
  <c r="AZ872" i="1"/>
  <c r="AZ866" i="1"/>
  <c r="AZ874" i="1"/>
  <c r="AZ867" i="1"/>
  <c r="AZ875" i="1"/>
  <c r="AZ868" i="1"/>
  <c r="AZ876" i="1"/>
  <c r="AZ869" i="1"/>
  <c r="AZ877" i="1"/>
  <c r="AY875" i="1"/>
  <c r="R870" i="1"/>
  <c r="Q875" i="1"/>
  <c r="Q867" i="1"/>
  <c r="Y874" i="1"/>
  <c r="Y866" i="1"/>
  <c r="X875" i="1"/>
  <c r="X867" i="1"/>
  <c r="S874" i="1"/>
  <c r="S866" i="1"/>
  <c r="AW875" i="1"/>
  <c r="AW867" i="1"/>
  <c r="BA874" i="1"/>
  <c r="BA866" i="1"/>
  <c r="BE870" i="1"/>
  <c r="BD875" i="1"/>
  <c r="BD867" i="1"/>
  <c r="AF874" i="1"/>
  <c r="AF866" i="1"/>
  <c r="AJ875" i="1"/>
  <c r="AJ867" i="1"/>
  <c r="AL874" i="1"/>
  <c r="AL866" i="1"/>
  <c r="AR875" i="1"/>
  <c r="AR867" i="1"/>
  <c r="X178" i="1"/>
  <c r="X170" i="1"/>
  <c r="AF181" i="1"/>
  <c r="W173" i="1"/>
  <c r="AG175" i="1"/>
  <c r="V172" i="1"/>
  <c r="AH171" i="1"/>
  <c r="AH179" i="1"/>
  <c r="AH172" i="1"/>
  <c r="AH180" i="1"/>
  <c r="AH173" i="1"/>
  <c r="AH181" i="1"/>
  <c r="AH176" i="1"/>
  <c r="AN174" i="1"/>
  <c r="AN175" i="1"/>
  <c r="AN176" i="1"/>
  <c r="AN170" i="1"/>
  <c r="AN178" i="1"/>
  <c r="AN171" i="1"/>
  <c r="AN179" i="1"/>
  <c r="BK176" i="1"/>
  <c r="AO170" i="1"/>
  <c r="AO178" i="1"/>
  <c r="AO171" i="1"/>
  <c r="AO179" i="1"/>
  <c r="AO172" i="1"/>
  <c r="AO180" i="1"/>
  <c r="AO174" i="1"/>
  <c r="AO175" i="1"/>
  <c r="BM174" i="1"/>
  <c r="BB872" i="1"/>
  <c r="BD874" i="1"/>
  <c r="BD866" i="1"/>
  <c r="AJ874" i="1"/>
  <c r="AJ866" i="1"/>
  <c r="AR874" i="1"/>
  <c r="AR866" i="1"/>
  <c r="AF170" i="1"/>
  <c r="AF178" i="1"/>
  <c r="AF171" i="1"/>
  <c r="W172" i="1"/>
  <c r="AG174" i="1"/>
  <c r="BO181" i="1"/>
  <c r="AZ171" i="1"/>
  <c r="AZ179" i="1"/>
  <c r="AZ172" i="1"/>
  <c r="AZ180" i="1"/>
  <c r="AZ173" i="1"/>
  <c r="AZ181" i="1"/>
  <c r="AZ174" i="1"/>
  <c r="AZ175" i="1"/>
  <c r="AZ176" i="1"/>
  <c r="Y872" i="1"/>
  <c r="AD871" i="1"/>
  <c r="S872" i="1"/>
  <c r="BA872" i="1"/>
  <c r="AF872" i="1"/>
  <c r="AL872" i="1"/>
  <c r="X176" i="1"/>
  <c r="W181" i="1"/>
  <c r="W171" i="1"/>
  <c r="AG173" i="1"/>
  <c r="V174" i="1"/>
  <c r="V175" i="1"/>
  <c r="V176" i="1"/>
  <c r="V171" i="1"/>
  <c r="V179" i="1"/>
  <c r="BK170" i="1"/>
  <c r="BK178" i="1"/>
  <c r="BK171" i="1"/>
  <c r="BK179" i="1"/>
  <c r="BK172" i="1"/>
  <c r="BK180" i="1"/>
  <c r="BK174" i="1"/>
  <c r="BK175" i="1"/>
  <c r="BO180" i="1"/>
  <c r="BM171" i="1"/>
  <c r="BM179" i="1"/>
  <c r="BM172" i="1"/>
  <c r="BM180" i="1"/>
  <c r="BM173" i="1"/>
  <c r="BM181" i="1"/>
  <c r="BM175" i="1"/>
  <c r="BM176" i="1"/>
  <c r="AR181" i="1"/>
  <c r="N182" i="1"/>
  <c r="N190" i="1"/>
  <c r="N183" i="1"/>
  <c r="N191" i="1"/>
  <c r="N184" i="1"/>
  <c r="N192" i="1"/>
  <c r="N185" i="1"/>
  <c r="N193" i="1"/>
  <c r="N186" i="1"/>
  <c r="N187" i="1"/>
  <c r="N188" i="1"/>
  <c r="R875" i="1"/>
  <c r="Q872" i="1"/>
  <c r="Y871" i="1"/>
  <c r="AD870" i="1"/>
  <c r="T875" i="1"/>
  <c r="X872" i="1"/>
  <c r="S871" i="1"/>
  <c r="AU870" i="1"/>
  <c r="AV875" i="1"/>
  <c r="AW872" i="1"/>
  <c r="BA871" i="1"/>
  <c r="BB870" i="1"/>
  <c r="BE875" i="1"/>
  <c r="BD872" i="1"/>
  <c r="AF871" i="1"/>
  <c r="AH870" i="1"/>
  <c r="AI875" i="1"/>
  <c r="AJ872" i="1"/>
  <c r="AL871" i="1"/>
  <c r="AP870" i="1"/>
  <c r="AQ875" i="1"/>
  <c r="AR872" i="1"/>
  <c r="X175" i="1"/>
  <c r="AF177" i="1"/>
  <c r="W180" i="1"/>
  <c r="AE174" i="1"/>
  <c r="AE175" i="1"/>
  <c r="V181" i="1"/>
  <c r="AH178" i="1"/>
  <c r="AN181" i="1"/>
  <c r="BO177" i="1"/>
  <c r="BP171" i="1"/>
  <c r="BP179" i="1"/>
  <c r="BP172" i="1"/>
  <c r="BP180" i="1"/>
  <c r="BP173" i="1"/>
  <c r="BP181" i="1"/>
  <c r="BP175" i="1"/>
  <c r="BP176" i="1"/>
  <c r="AR177" i="1"/>
  <c r="W175" i="1"/>
  <c r="W176" i="1"/>
  <c r="AG171" i="1"/>
  <c r="AG179" i="1"/>
  <c r="AG172" i="1"/>
  <c r="AG180" i="1"/>
  <c r="BO173" i="1"/>
  <c r="AR176" i="1"/>
  <c r="Y877" i="1"/>
  <c r="AD876" i="1"/>
  <c r="S877" i="1"/>
  <c r="AU876" i="1"/>
  <c r="BA877" i="1"/>
  <c r="BB876" i="1"/>
  <c r="AF877" i="1"/>
  <c r="AH876" i="1"/>
  <c r="AL877" i="1"/>
  <c r="AP876" i="1"/>
  <c r="X181" i="1"/>
  <c r="AF175" i="1"/>
  <c r="W178" i="1"/>
  <c r="T172" i="1"/>
  <c r="T180" i="1"/>
  <c r="T173" i="1"/>
  <c r="T181" i="1"/>
  <c r="AE177" i="1"/>
  <c r="AG178" i="1"/>
  <c r="V178" i="1"/>
  <c r="AH175" i="1"/>
  <c r="AL170" i="1"/>
  <c r="AL178" i="1"/>
  <c r="AL171" i="1"/>
  <c r="AL179" i="1"/>
  <c r="AL172" i="1"/>
  <c r="AL180" i="1"/>
  <c r="AL174" i="1"/>
  <c r="AL175" i="1"/>
  <c r="AN177" i="1"/>
  <c r="AW171" i="1"/>
  <c r="AW179" i="1"/>
  <c r="AW172" i="1"/>
  <c r="AW180" i="1"/>
  <c r="AW173" i="1"/>
  <c r="AW181" i="1"/>
  <c r="AW175" i="1"/>
  <c r="AW176" i="1"/>
  <c r="AO177" i="1"/>
  <c r="AP174" i="1"/>
  <c r="AP175" i="1"/>
  <c r="AP176" i="1"/>
  <c r="AP170" i="1"/>
  <c r="AP178" i="1"/>
  <c r="AP171" i="1"/>
  <c r="AP179" i="1"/>
  <c r="BO174" i="1"/>
  <c r="BO175" i="1"/>
  <c r="BO176" i="1"/>
  <c r="BO170" i="1"/>
  <c r="BO178" i="1"/>
  <c r="BO171" i="1"/>
  <c r="BO179" i="1"/>
  <c r="AR170" i="1"/>
  <c r="AR178" i="1"/>
  <c r="AR171" i="1"/>
  <c r="AR179" i="1"/>
  <c r="AR172" i="1"/>
  <c r="AR180" i="1"/>
  <c r="AR174" i="1"/>
  <c r="AR175" i="1"/>
  <c r="F182" i="1"/>
  <c r="F190" i="1"/>
  <c r="F183" i="1"/>
  <c r="F191" i="1"/>
  <c r="F184" i="1"/>
  <c r="F192" i="1"/>
  <c r="F185" i="1"/>
  <c r="F193" i="1"/>
  <c r="F186" i="1"/>
  <c r="F187" i="1"/>
  <c r="F188" i="1"/>
  <c r="U174" i="1"/>
  <c r="Z181" i="1"/>
  <c r="Z173" i="1"/>
  <c r="AK178" i="1"/>
  <c r="AK170" i="1"/>
  <c r="AM172" i="1"/>
  <c r="AJ174" i="1"/>
  <c r="AS181" i="1"/>
  <c r="AS173" i="1"/>
  <c r="AX178" i="1"/>
  <c r="AX170" i="1"/>
  <c r="BE180" i="1"/>
  <c r="BE172" i="1"/>
  <c r="BI174" i="1"/>
  <c r="AV181" i="1"/>
  <c r="AV173" i="1"/>
  <c r="BF178" i="1"/>
  <c r="BF170" i="1"/>
  <c r="AU180" i="1"/>
  <c r="BC174" i="1"/>
  <c r="AY181" i="1"/>
  <c r="AY173" i="1"/>
  <c r="BG178" i="1"/>
  <c r="BG170" i="1"/>
  <c r="BB180" i="1"/>
  <c r="BH174" i="1"/>
  <c r="BL179" i="1"/>
  <c r="BL171" i="1"/>
  <c r="BN181" i="1"/>
  <c r="BN173" i="1"/>
  <c r="BJ178" i="1"/>
  <c r="BJ170" i="1"/>
  <c r="BD175" i="1"/>
  <c r="H618" i="1"/>
  <c r="G623" i="1"/>
  <c r="G615" i="1"/>
  <c r="E193" i="1"/>
  <c r="E185" i="1"/>
  <c r="L190" i="1"/>
  <c r="L182" i="1"/>
  <c r="M187" i="1"/>
  <c r="K186" i="1"/>
  <c r="J191" i="1"/>
  <c r="J183" i="1"/>
  <c r="O193" i="1"/>
  <c r="O185" i="1"/>
  <c r="H190" i="1"/>
  <c r="H182" i="1"/>
  <c r="I187" i="1"/>
  <c r="BC173" i="1"/>
  <c r="BL178" i="1"/>
  <c r="BL170" i="1"/>
  <c r="BN180" i="1"/>
  <c r="BN172" i="1"/>
  <c r="BD174" i="1"/>
  <c r="H625" i="1"/>
  <c r="H617" i="1"/>
  <c r="G622" i="1"/>
  <c r="G614" i="1"/>
  <c r="E192" i="1"/>
  <c r="E184" i="1"/>
  <c r="M186" i="1"/>
  <c r="K193" i="1"/>
  <c r="K185" i="1"/>
  <c r="J190" i="1"/>
  <c r="J182" i="1"/>
  <c r="O192" i="1"/>
  <c r="O184" i="1"/>
  <c r="I186" i="1"/>
  <c r="BD181" i="1"/>
  <c r="BD173" i="1"/>
  <c r="M193" i="1"/>
  <c r="M185" i="1"/>
  <c r="I193" i="1"/>
  <c r="I185" i="1"/>
  <c r="AD178" i="1"/>
  <c r="S174" i="1"/>
  <c r="U179" i="1"/>
  <c r="U171" i="1"/>
  <c r="Z178" i="1"/>
  <c r="AK175" i="1"/>
  <c r="Q174" i="1"/>
  <c r="AJ179" i="1"/>
  <c r="AJ171" i="1"/>
  <c r="AS178" i="1"/>
  <c r="AX175" i="1"/>
  <c r="BI179" i="1"/>
  <c r="BI171" i="1"/>
  <c r="AV178" i="1"/>
  <c r="BF175" i="1"/>
  <c r="BC179" i="1"/>
  <c r="BC171" i="1"/>
  <c r="AY178" i="1"/>
  <c r="AY170" i="1"/>
  <c r="BG175" i="1"/>
  <c r="BH179" i="1"/>
  <c r="BL176" i="1"/>
  <c r="BN178" i="1"/>
  <c r="BN170" i="1"/>
  <c r="BJ175" i="1"/>
  <c r="BD180" i="1"/>
  <c r="BD172" i="1"/>
  <c r="H623" i="1"/>
  <c r="G620" i="1"/>
  <c r="E190" i="1"/>
  <c r="E182" i="1"/>
  <c r="M192" i="1"/>
  <c r="M184" i="1"/>
  <c r="K191" i="1"/>
  <c r="J188" i="1"/>
  <c r="O190" i="1"/>
  <c r="O182" i="1"/>
  <c r="H187" i="1"/>
  <c r="I192" i="1"/>
  <c r="I184" i="1"/>
  <c r="S181" i="1"/>
  <c r="U178" i="1"/>
  <c r="AK174" i="1"/>
  <c r="Q181" i="1"/>
  <c r="AJ178" i="1"/>
  <c r="AX174" i="1"/>
  <c r="BI178" i="1"/>
  <c r="BF174" i="1"/>
  <c r="BC178" i="1"/>
  <c r="BG174" i="1"/>
  <c r="BL175" i="1"/>
  <c r="BJ174" i="1"/>
  <c r="BD179" i="1"/>
  <c r="BD171" i="1"/>
  <c r="G619" i="1"/>
  <c r="M191" i="1"/>
  <c r="M183" i="1"/>
  <c r="J187" i="1"/>
  <c r="H186" i="1"/>
  <c r="I191" i="1"/>
  <c r="I183" i="1"/>
  <c r="AK181" i="1"/>
  <c r="AX181" i="1"/>
  <c r="BF181" i="1"/>
  <c r="BG181" i="1"/>
  <c r="BJ181" i="1"/>
  <c r="BD178" i="1"/>
  <c r="M190" i="1"/>
  <c r="H193" i="1"/>
  <c r="I190" i="1"/>
  <c r="F503" i="1"/>
  <c r="F495" i="1"/>
  <c r="H500" i="1"/>
  <c r="E505" i="1"/>
  <c r="E497" i="1"/>
  <c r="G502" i="1"/>
  <c r="G494" i="1"/>
  <c r="K67" i="1"/>
  <c r="P66" i="1"/>
  <c r="N71" i="1"/>
  <c r="N63" i="1"/>
  <c r="I73" i="1"/>
  <c r="I65" i="1"/>
  <c r="O70" i="1"/>
  <c r="O62" i="1"/>
  <c r="E67" i="1"/>
  <c r="F66" i="1"/>
  <c r="U71" i="1"/>
  <c r="U63" i="1"/>
  <c r="W73" i="1"/>
  <c r="W65" i="1"/>
  <c r="X70" i="1"/>
  <c r="X62" i="1"/>
  <c r="Z67" i="1"/>
  <c r="T66" i="1"/>
  <c r="Q71" i="1"/>
  <c r="Q63" i="1"/>
  <c r="Y73" i="1"/>
  <c r="Y65" i="1"/>
  <c r="R70" i="1"/>
  <c r="R62" i="1"/>
  <c r="AG67" i="1"/>
  <c r="AM66" i="1"/>
  <c r="AQ71" i="1"/>
  <c r="AQ63" i="1"/>
  <c r="AV73" i="1"/>
  <c r="AV65" i="1"/>
  <c r="BA70" i="1"/>
  <c r="BA62" i="1"/>
  <c r="AC67" i="1"/>
  <c r="AT66" i="1"/>
  <c r="BC71" i="1"/>
  <c r="BC63" i="1"/>
  <c r="AL73" i="1"/>
  <c r="AL65" i="1"/>
  <c r="BB70" i="1"/>
  <c r="BB62" i="1"/>
  <c r="AN67" i="1"/>
  <c r="AD72" i="1"/>
  <c r="AD64" i="1"/>
  <c r="AO66" i="1"/>
  <c r="AX71" i="1"/>
  <c r="AX63" i="1"/>
  <c r="AZ73" i="1"/>
  <c r="AZ65" i="1"/>
  <c r="AJ73" i="1"/>
  <c r="AE67" i="1"/>
  <c r="BN67" i="1"/>
  <c r="BI69" i="1"/>
  <c r="BO68" i="1"/>
  <c r="BO64" i="1"/>
  <c r="BO72" i="1"/>
  <c r="BG68" i="1"/>
  <c r="BJ68" i="1"/>
  <c r="G517" i="1"/>
  <c r="H510" i="1"/>
  <c r="K85" i="1"/>
  <c r="H85" i="1"/>
  <c r="I78" i="1"/>
  <c r="O85" i="1"/>
  <c r="S85" i="1"/>
  <c r="AK81" i="1"/>
  <c r="F502" i="1"/>
  <c r="F494" i="1"/>
  <c r="E504" i="1"/>
  <c r="E496" i="1"/>
  <c r="K66" i="1"/>
  <c r="P73" i="1"/>
  <c r="P65" i="1"/>
  <c r="N70" i="1"/>
  <c r="N62" i="1"/>
  <c r="I72" i="1"/>
  <c r="I64" i="1"/>
  <c r="E66" i="1"/>
  <c r="F73" i="1"/>
  <c r="F65" i="1"/>
  <c r="U70" i="1"/>
  <c r="U62" i="1"/>
  <c r="W72" i="1"/>
  <c r="W64" i="1"/>
  <c r="Z66" i="1"/>
  <c r="T73" i="1"/>
  <c r="T65" i="1"/>
  <c r="Q70" i="1"/>
  <c r="Q62" i="1"/>
  <c r="Y72" i="1"/>
  <c r="Y64" i="1"/>
  <c r="AG66" i="1"/>
  <c r="AM73" i="1"/>
  <c r="AM65" i="1"/>
  <c r="AQ70" i="1"/>
  <c r="AQ62" i="1"/>
  <c r="AV72" i="1"/>
  <c r="AV64" i="1"/>
  <c r="AC66" i="1"/>
  <c r="AT73" i="1"/>
  <c r="AT65" i="1"/>
  <c r="BC70" i="1"/>
  <c r="BC62" i="1"/>
  <c r="AL72" i="1"/>
  <c r="AL64" i="1"/>
  <c r="AN66" i="1"/>
  <c r="AO73" i="1"/>
  <c r="AO65" i="1"/>
  <c r="AX70" i="1"/>
  <c r="AX62" i="1"/>
  <c r="AZ72" i="1"/>
  <c r="AZ64" i="1"/>
  <c r="AJ62" i="1"/>
  <c r="AJ70" i="1"/>
  <c r="AJ66" i="1"/>
  <c r="AE66" i="1"/>
  <c r="BN65" i="1"/>
  <c r="BI68" i="1"/>
  <c r="BG67" i="1"/>
  <c r="BJ67" i="1"/>
  <c r="G516" i="1"/>
  <c r="K81" i="1"/>
  <c r="H84" i="1"/>
  <c r="O81" i="1"/>
  <c r="S84" i="1"/>
  <c r="AN79" i="1"/>
  <c r="AN80" i="1"/>
  <c r="AN74" i="1"/>
  <c r="AN82" i="1"/>
  <c r="AN75" i="1"/>
  <c r="AN83" i="1"/>
  <c r="AN76" i="1"/>
  <c r="AN84" i="1"/>
  <c r="AN78" i="1"/>
  <c r="AX74" i="1"/>
  <c r="AX82" i="1"/>
  <c r="AX77" i="1"/>
  <c r="AX85" i="1"/>
  <c r="AX78" i="1"/>
  <c r="AX80" i="1"/>
  <c r="AX76" i="1"/>
  <c r="AX79" i="1"/>
  <c r="AX83" i="1"/>
  <c r="AX84" i="1"/>
  <c r="AX75" i="1"/>
  <c r="H508" i="1"/>
  <c r="H516" i="1"/>
  <c r="H509" i="1"/>
  <c r="H517" i="1"/>
  <c r="H511" i="1"/>
  <c r="H512" i="1"/>
  <c r="H507" i="1"/>
  <c r="H515" i="1"/>
  <c r="I76" i="1"/>
  <c r="I84" i="1"/>
  <c r="I77" i="1"/>
  <c r="I85" i="1"/>
  <c r="I79" i="1"/>
  <c r="I80" i="1"/>
  <c r="I75" i="1"/>
  <c r="I83" i="1"/>
  <c r="AK75" i="1"/>
  <c r="AK83" i="1"/>
  <c r="AK76" i="1"/>
  <c r="AK84" i="1"/>
  <c r="AK78" i="1"/>
  <c r="AK79" i="1"/>
  <c r="AK80" i="1"/>
  <c r="AK74" i="1"/>
  <c r="AK82" i="1"/>
  <c r="BD79" i="1"/>
  <c r="BD74" i="1"/>
  <c r="BD82" i="1"/>
  <c r="BD75" i="1"/>
  <c r="BD83" i="1"/>
  <c r="BD76" i="1"/>
  <c r="BD84" i="1"/>
  <c r="BD77" i="1"/>
  <c r="BD85" i="1"/>
  <c r="BD78" i="1"/>
  <c r="BD80" i="1"/>
  <c r="BD81" i="1"/>
  <c r="F500" i="1"/>
  <c r="H505" i="1"/>
  <c r="E502" i="1"/>
  <c r="E494" i="1"/>
  <c r="G499" i="1"/>
  <c r="K72" i="1"/>
  <c r="K64" i="1"/>
  <c r="M66" i="1"/>
  <c r="P71" i="1"/>
  <c r="P63" i="1"/>
  <c r="N68" i="1"/>
  <c r="J73" i="1"/>
  <c r="I70" i="1"/>
  <c r="I62" i="1"/>
  <c r="O67" i="1"/>
  <c r="E72" i="1"/>
  <c r="E64" i="1"/>
  <c r="L66" i="1"/>
  <c r="F71" i="1"/>
  <c r="F63" i="1"/>
  <c r="U68" i="1"/>
  <c r="S73" i="1"/>
  <c r="W70" i="1"/>
  <c r="W62" i="1"/>
  <c r="X67" i="1"/>
  <c r="Z72" i="1"/>
  <c r="Z64" i="1"/>
  <c r="AB66" i="1"/>
  <c r="T71" i="1"/>
  <c r="T63" i="1"/>
  <c r="Q68" i="1"/>
  <c r="V73" i="1"/>
  <c r="Y70" i="1"/>
  <c r="Y62" i="1"/>
  <c r="R67" i="1"/>
  <c r="AG72" i="1"/>
  <c r="AG64" i="1"/>
  <c r="AK66" i="1"/>
  <c r="AM71" i="1"/>
  <c r="AM63" i="1"/>
  <c r="AQ68" i="1"/>
  <c r="AV70" i="1"/>
  <c r="AV62" i="1"/>
  <c r="BA67" i="1"/>
  <c r="AC72" i="1"/>
  <c r="AC64" i="1"/>
  <c r="AY66" i="1"/>
  <c r="AT71" i="1"/>
  <c r="AT63" i="1"/>
  <c r="BC68" i="1"/>
  <c r="AL70" i="1"/>
  <c r="AL62" i="1"/>
  <c r="BB67" i="1"/>
  <c r="AN72" i="1"/>
  <c r="AN64" i="1"/>
  <c r="AH66" i="1"/>
  <c r="AO71" i="1"/>
  <c r="AO63" i="1"/>
  <c r="AX68" i="1"/>
  <c r="AZ70" i="1"/>
  <c r="AZ62" i="1"/>
  <c r="AJ69" i="1"/>
  <c r="AP67" i="1"/>
  <c r="AP63" i="1"/>
  <c r="AP71" i="1"/>
  <c r="AE63" i="1"/>
  <c r="BN73" i="1"/>
  <c r="BI65" i="1"/>
  <c r="BO67" i="1"/>
  <c r="BG64" i="1"/>
  <c r="G509" i="1"/>
  <c r="H77" i="1"/>
  <c r="S77" i="1"/>
  <c r="BE74" i="1"/>
  <c r="BE82" i="1"/>
  <c r="BE77" i="1"/>
  <c r="BE85" i="1"/>
  <c r="BE78" i="1"/>
  <c r="BE79" i="1"/>
  <c r="BE80" i="1"/>
  <c r="BE75" i="1"/>
  <c r="BE76" i="1"/>
  <c r="BE81" i="1"/>
  <c r="BE84" i="1"/>
  <c r="F499" i="1"/>
  <c r="K71" i="1"/>
  <c r="K63" i="1"/>
  <c r="N67" i="1"/>
  <c r="E71" i="1"/>
  <c r="E63" i="1"/>
  <c r="U67" i="1"/>
  <c r="Z71" i="1"/>
  <c r="Z63" i="1"/>
  <c r="Q67" i="1"/>
  <c r="AG71" i="1"/>
  <c r="AG63" i="1"/>
  <c r="AQ67" i="1"/>
  <c r="AC71" i="1"/>
  <c r="AC63" i="1"/>
  <c r="BC67" i="1"/>
  <c r="AN71" i="1"/>
  <c r="AN63" i="1"/>
  <c r="AX67" i="1"/>
  <c r="AE73" i="1"/>
  <c r="BN66" i="1"/>
  <c r="BN62" i="1"/>
  <c r="BN70" i="1"/>
  <c r="BI64" i="1"/>
  <c r="BG73" i="1"/>
  <c r="BJ63" i="1"/>
  <c r="BJ71" i="1"/>
  <c r="BJ66" i="1"/>
  <c r="BJ62" i="1"/>
  <c r="BJ70" i="1"/>
  <c r="K75" i="1"/>
  <c r="K83" i="1"/>
  <c r="K76" i="1"/>
  <c r="K84" i="1"/>
  <c r="K78" i="1"/>
  <c r="K79" i="1"/>
  <c r="K74" i="1"/>
  <c r="K82" i="1"/>
  <c r="O75" i="1"/>
  <c r="O83" i="1"/>
  <c r="O76" i="1"/>
  <c r="O84" i="1"/>
  <c r="O78" i="1"/>
  <c r="O79" i="1"/>
  <c r="O74" i="1"/>
  <c r="O82" i="1"/>
  <c r="AH79" i="1"/>
  <c r="AH80" i="1"/>
  <c r="AH74" i="1"/>
  <c r="AH82" i="1"/>
  <c r="AH75" i="1"/>
  <c r="AH83" i="1"/>
  <c r="AH76" i="1"/>
  <c r="AH84" i="1"/>
  <c r="AH78" i="1"/>
  <c r="AV79" i="1"/>
  <c r="AV74" i="1"/>
  <c r="AV82" i="1"/>
  <c r="AV75" i="1"/>
  <c r="AV83" i="1"/>
  <c r="AV76" i="1"/>
  <c r="AV84" i="1"/>
  <c r="AV77" i="1"/>
  <c r="AV85" i="1"/>
  <c r="AV80" i="1"/>
  <c r="AV81" i="1"/>
  <c r="AV78" i="1"/>
  <c r="F498" i="1"/>
  <c r="E500" i="1"/>
  <c r="K70" i="1"/>
  <c r="K62" i="1"/>
  <c r="N66" i="1"/>
  <c r="I68" i="1"/>
  <c r="E70" i="1"/>
  <c r="E62" i="1"/>
  <c r="U66" i="1"/>
  <c r="W68" i="1"/>
  <c r="Z70" i="1"/>
  <c r="Z62" i="1"/>
  <c r="Q66" i="1"/>
  <c r="Y68" i="1"/>
  <c r="AG70" i="1"/>
  <c r="AG62" i="1"/>
  <c r="AQ66" i="1"/>
  <c r="AV68" i="1"/>
  <c r="AC70" i="1"/>
  <c r="AC62" i="1"/>
  <c r="BC66" i="1"/>
  <c r="AL68" i="1"/>
  <c r="AN70" i="1"/>
  <c r="AN62" i="1"/>
  <c r="AX66" i="1"/>
  <c r="AZ68" i="1"/>
  <c r="AE64" i="1"/>
  <c r="AE72" i="1"/>
  <c r="AE68" i="1"/>
  <c r="BI73" i="1"/>
  <c r="BG62" i="1"/>
  <c r="BG70" i="1"/>
  <c r="BG66" i="1"/>
  <c r="BJ73" i="1"/>
  <c r="G511" i="1"/>
  <c r="G512" i="1"/>
  <c r="G506" i="1"/>
  <c r="G514" i="1"/>
  <c r="G507" i="1"/>
  <c r="G515" i="1"/>
  <c r="G510" i="1"/>
  <c r="H79" i="1"/>
  <c r="H80" i="1"/>
  <c r="H74" i="1"/>
  <c r="H82" i="1"/>
  <c r="H75" i="1"/>
  <c r="H83" i="1"/>
  <c r="H78" i="1"/>
  <c r="S79" i="1"/>
  <c r="S80" i="1"/>
  <c r="S74" i="1"/>
  <c r="S82" i="1"/>
  <c r="S75" i="1"/>
  <c r="S83" i="1"/>
  <c r="S78" i="1"/>
  <c r="X75" i="1"/>
  <c r="X83" i="1"/>
  <c r="X76" i="1"/>
  <c r="X84" i="1"/>
  <c r="X78" i="1"/>
  <c r="X79" i="1"/>
  <c r="X80" i="1"/>
  <c r="X74" i="1"/>
  <c r="X82" i="1"/>
  <c r="F505" i="1"/>
  <c r="F497" i="1"/>
  <c r="N73" i="1"/>
  <c r="N65" i="1"/>
  <c r="U73" i="1"/>
  <c r="U65" i="1"/>
  <c r="Q73" i="1"/>
  <c r="Q65" i="1"/>
  <c r="AQ73" i="1"/>
  <c r="AQ65" i="1"/>
  <c r="BC73" i="1"/>
  <c r="BC65" i="1"/>
  <c r="AX73" i="1"/>
  <c r="AX65" i="1"/>
  <c r="BI63" i="1"/>
  <c r="BI71" i="1"/>
  <c r="BI67" i="1"/>
  <c r="H514" i="1"/>
  <c r="I82" i="1"/>
  <c r="BM80" i="1"/>
  <c r="BM75" i="1"/>
  <c r="BM83" i="1"/>
  <c r="BM76" i="1"/>
  <c r="BM84" i="1"/>
  <c r="BM78" i="1"/>
  <c r="BM77" i="1"/>
  <c r="BM79" i="1"/>
  <c r="BM82" i="1"/>
  <c r="BM85" i="1"/>
  <c r="BM74" i="1"/>
  <c r="F504" i="1"/>
  <c r="G503" i="1"/>
  <c r="M70" i="1"/>
  <c r="N72" i="1"/>
  <c r="O71" i="1"/>
  <c r="H73" i="1"/>
  <c r="L70" i="1"/>
  <c r="U72" i="1"/>
  <c r="X71" i="1"/>
  <c r="AA73" i="1"/>
  <c r="AB70" i="1"/>
  <c r="Q72" i="1"/>
  <c r="R71" i="1"/>
  <c r="AI73" i="1"/>
  <c r="AK70" i="1"/>
  <c r="AQ72" i="1"/>
  <c r="BA71" i="1"/>
  <c r="AU73" i="1"/>
  <c r="AY70" i="1"/>
  <c r="BC72" i="1"/>
  <c r="BB71" i="1"/>
  <c r="AD73" i="1"/>
  <c r="AH70" i="1"/>
  <c r="AX72" i="1"/>
  <c r="AJ64" i="1"/>
  <c r="AP66" i="1"/>
  <c r="AE69" i="1"/>
  <c r="BN68" i="1"/>
  <c r="BI70" i="1"/>
  <c r="BO73" i="1"/>
  <c r="BO62" i="1"/>
  <c r="BG69" i="1"/>
  <c r="BH67" i="1"/>
  <c r="BH63" i="1"/>
  <c r="BH71" i="1"/>
  <c r="BJ69" i="1"/>
  <c r="H513" i="1"/>
  <c r="I81" i="1"/>
  <c r="AK85" i="1"/>
  <c r="AN81" i="1"/>
  <c r="BK68" i="1"/>
  <c r="BP73" i="1"/>
  <c r="BM67" i="1"/>
  <c r="BE72" i="1"/>
  <c r="BE64" i="1"/>
  <c r="F512" i="1"/>
  <c r="E517" i="1"/>
  <c r="E79" i="1"/>
  <c r="F84" i="1"/>
  <c r="F76" i="1"/>
  <c r="J80" i="1"/>
  <c r="P85" i="1"/>
  <c r="M79" i="1"/>
  <c r="L84" i="1"/>
  <c r="L76" i="1"/>
  <c r="U83" i="1"/>
  <c r="U75" i="1"/>
  <c r="AE80" i="1"/>
  <c r="T79" i="1"/>
  <c r="Z84" i="1"/>
  <c r="Z76" i="1"/>
  <c r="AI83" i="1"/>
  <c r="AI75" i="1"/>
  <c r="AA80" i="1"/>
  <c r="AJ85" i="1"/>
  <c r="AM79" i="1"/>
  <c r="W84" i="1"/>
  <c r="W76" i="1"/>
  <c r="R83" i="1"/>
  <c r="R75" i="1"/>
  <c r="AB85" i="1"/>
  <c r="AB76" i="1"/>
  <c r="AL80" i="1"/>
  <c r="AD84" i="1"/>
  <c r="AD75" i="1"/>
  <c r="BG83" i="1"/>
  <c r="AS77" i="1"/>
  <c r="AQ78" i="1"/>
  <c r="BK78" i="1"/>
  <c r="BJ82" i="1"/>
  <c r="E523" i="1"/>
  <c r="E524" i="1"/>
  <c r="E518" i="1"/>
  <c r="E526" i="1"/>
  <c r="E519" i="1"/>
  <c r="E527" i="1"/>
  <c r="E520" i="1"/>
  <c r="E528" i="1"/>
  <c r="E521" i="1"/>
  <c r="E529" i="1"/>
  <c r="U80" i="1"/>
  <c r="AI80" i="1"/>
  <c r="R80" i="1"/>
  <c r="AL77" i="1"/>
  <c r="AD81" i="1"/>
  <c r="BG79" i="1"/>
  <c r="AS74" i="1"/>
  <c r="AS82" i="1"/>
  <c r="AS78" i="1"/>
  <c r="AS80" i="1"/>
  <c r="AQ79" i="1"/>
  <c r="AQ75" i="1"/>
  <c r="AQ83" i="1"/>
  <c r="AQ77" i="1"/>
  <c r="AQ85" i="1"/>
  <c r="BK76" i="1"/>
  <c r="BK84" i="1"/>
  <c r="BK80" i="1"/>
  <c r="BK74" i="1"/>
  <c r="BK82" i="1"/>
  <c r="BJ81" i="1"/>
  <c r="BD73" i="1"/>
  <c r="BL73" i="1"/>
  <c r="BK72" i="1"/>
  <c r="BM71" i="1"/>
  <c r="BM63" i="1"/>
  <c r="BE68" i="1"/>
  <c r="BF73" i="1"/>
  <c r="F516" i="1"/>
  <c r="E83" i="1"/>
  <c r="E75" i="1"/>
  <c r="F80" i="1"/>
  <c r="G85" i="1"/>
  <c r="J84" i="1"/>
  <c r="M83" i="1"/>
  <c r="M75" i="1"/>
  <c r="L80" i="1"/>
  <c r="N85" i="1"/>
  <c r="U79" i="1"/>
  <c r="AE84" i="1"/>
  <c r="T83" i="1"/>
  <c r="T75" i="1"/>
  <c r="Z80" i="1"/>
  <c r="AG85" i="1"/>
  <c r="AI79" i="1"/>
  <c r="AA84" i="1"/>
  <c r="AM83" i="1"/>
  <c r="AM75" i="1"/>
  <c r="W80" i="1"/>
  <c r="V85" i="1"/>
  <c r="R79" i="1"/>
  <c r="AB81" i="1"/>
  <c r="AL85" i="1"/>
  <c r="AD79" i="1"/>
  <c r="AF78" i="1"/>
  <c r="AF74" i="1"/>
  <c r="AF82" i="1"/>
  <c r="AF76" i="1"/>
  <c r="AF84" i="1"/>
  <c r="BG77" i="1"/>
  <c r="AS84" i="1"/>
  <c r="AQ84" i="1"/>
  <c r="BK85" i="1"/>
  <c r="BO84" i="1"/>
  <c r="BE66" i="1"/>
  <c r="F78" i="1"/>
  <c r="L78" i="1"/>
  <c r="U85" i="1"/>
  <c r="U77" i="1"/>
  <c r="Z78" i="1"/>
  <c r="AI85" i="1"/>
  <c r="AI77" i="1"/>
  <c r="W78" i="1"/>
  <c r="R85" i="1"/>
  <c r="R77" i="1"/>
  <c r="AB79" i="1"/>
  <c r="AL75" i="1"/>
  <c r="AL83" i="1"/>
  <c r="AD77" i="1"/>
  <c r="AS81" i="1"/>
  <c r="AQ81" i="1"/>
  <c r="BJ80" i="1"/>
  <c r="BJ75" i="1"/>
  <c r="BJ83" i="1"/>
  <c r="BJ76" i="1"/>
  <c r="BJ84" i="1"/>
  <c r="BJ77" i="1"/>
  <c r="BJ85" i="1"/>
  <c r="BJ78" i="1"/>
  <c r="BE73" i="1"/>
  <c r="F85" i="1"/>
  <c r="L85" i="1"/>
  <c r="U84" i="1"/>
  <c r="Z85" i="1"/>
  <c r="AI84" i="1"/>
  <c r="W85" i="1"/>
  <c r="R84" i="1"/>
  <c r="AB77" i="1"/>
  <c r="AD85" i="1"/>
  <c r="AD76" i="1"/>
  <c r="BG80" i="1"/>
  <c r="BG76" i="1"/>
  <c r="BG84" i="1"/>
  <c r="BG78" i="1"/>
  <c r="AS79" i="1"/>
  <c r="AQ80" i="1"/>
  <c r="BO74" i="1"/>
  <c r="BO82" i="1"/>
  <c r="BO75" i="1"/>
  <c r="BO83" i="1"/>
  <c r="BO77" i="1"/>
  <c r="BO85" i="1"/>
  <c r="BO78" i="1"/>
  <c r="BO79" i="1"/>
  <c r="BO80" i="1"/>
  <c r="L90" i="1"/>
  <c r="Q90" i="1"/>
  <c r="AQ88" i="1"/>
  <c r="AQ96" i="1"/>
  <c r="AQ89" i="1"/>
  <c r="AQ97" i="1"/>
  <c r="AQ90" i="1"/>
  <c r="AQ91" i="1"/>
  <c r="AQ92" i="1"/>
  <c r="E98" i="1"/>
  <c r="E106" i="1"/>
  <c r="E99" i="1"/>
  <c r="E107" i="1"/>
  <c r="E100" i="1"/>
  <c r="E108" i="1"/>
  <c r="E101" i="1"/>
  <c r="E109" i="1"/>
  <c r="E102" i="1"/>
  <c r="E104" i="1"/>
  <c r="M102" i="1"/>
  <c r="M98" i="1"/>
  <c r="M107" i="1"/>
  <c r="M99" i="1"/>
  <c r="M108" i="1"/>
  <c r="M100" i="1"/>
  <c r="M109" i="1"/>
  <c r="M101" i="1"/>
  <c r="M103" i="1"/>
  <c r="M105" i="1"/>
  <c r="Q79" i="1"/>
  <c r="BH84" i="1"/>
  <c r="BH76" i="1"/>
  <c r="BN83" i="1"/>
  <c r="BN75" i="1"/>
  <c r="AP82" i="1"/>
  <c r="AP74" i="1"/>
  <c r="BC84" i="1"/>
  <c r="BC76" i="1"/>
  <c r="AR83" i="1"/>
  <c r="AR75" i="1"/>
  <c r="BA82" i="1"/>
  <c r="BA74" i="1"/>
  <c r="AT79" i="1"/>
  <c r="AW84" i="1"/>
  <c r="AW76" i="1"/>
  <c r="AY78" i="1"/>
  <c r="BP83" i="1"/>
  <c r="BP75" i="1"/>
  <c r="F526" i="1"/>
  <c r="F518" i="1"/>
  <c r="H523" i="1"/>
  <c r="G528" i="1"/>
  <c r="G520" i="1"/>
  <c r="H90" i="1"/>
  <c r="I95" i="1"/>
  <c r="K92" i="1"/>
  <c r="L97" i="1"/>
  <c r="L89" i="1"/>
  <c r="O94" i="1"/>
  <c r="O86" i="1"/>
  <c r="M91" i="1"/>
  <c r="E96" i="1"/>
  <c r="E88" i="1"/>
  <c r="J90" i="1"/>
  <c r="N95" i="1"/>
  <c r="P92" i="1"/>
  <c r="Q97" i="1"/>
  <c r="Q89" i="1"/>
  <c r="R94" i="1"/>
  <c r="R86" i="1"/>
  <c r="S91" i="1"/>
  <c r="AE96" i="1"/>
  <c r="AE88" i="1"/>
  <c r="U90" i="1"/>
  <c r="Z95" i="1"/>
  <c r="Z87" i="1"/>
  <c r="W92" i="1"/>
  <c r="AF97" i="1"/>
  <c r="AF89" i="1"/>
  <c r="AC94" i="1"/>
  <c r="AC86" i="1"/>
  <c r="AK96" i="1"/>
  <c r="AK88" i="1"/>
  <c r="AM93" i="1"/>
  <c r="AW93" i="1"/>
  <c r="AW83" i="1"/>
  <c r="AW75" i="1"/>
  <c r="AY85" i="1"/>
  <c r="AY77" i="1"/>
  <c r="H97" i="1"/>
  <c r="H89" i="1"/>
  <c r="K91" i="1"/>
  <c r="L96" i="1"/>
  <c r="L88" i="1"/>
  <c r="J97" i="1"/>
  <c r="J89" i="1"/>
  <c r="P91" i="1"/>
  <c r="Q96" i="1"/>
  <c r="Q88" i="1"/>
  <c r="U97" i="1"/>
  <c r="U89" i="1"/>
  <c r="W91" i="1"/>
  <c r="AF96" i="1"/>
  <c r="AF88" i="1"/>
  <c r="AK95" i="1"/>
  <c r="AK87" i="1"/>
  <c r="AZ88" i="1"/>
  <c r="AZ96" i="1"/>
  <c r="AZ89" i="1"/>
  <c r="AZ97" i="1"/>
  <c r="AZ90" i="1"/>
  <c r="AZ91" i="1"/>
  <c r="AZ92" i="1"/>
  <c r="AZ86" i="1"/>
  <c r="AZ94" i="1"/>
  <c r="BE93" i="1"/>
  <c r="BF88" i="1"/>
  <c r="BF96" i="1"/>
  <c r="BF89" i="1"/>
  <c r="BF97" i="1"/>
  <c r="BF90" i="1"/>
  <c r="BF91" i="1"/>
  <c r="BF92" i="1"/>
  <c r="BF86" i="1"/>
  <c r="BF94" i="1"/>
  <c r="G537" i="1"/>
  <c r="Q85" i="1"/>
  <c r="AO79" i="1"/>
  <c r="BH82" i="1"/>
  <c r="BH74" i="1"/>
  <c r="BL79" i="1"/>
  <c r="AP80" i="1"/>
  <c r="AU85" i="1"/>
  <c r="BC82" i="1"/>
  <c r="BC74" i="1"/>
  <c r="BF79" i="1"/>
  <c r="BA80" i="1"/>
  <c r="AT85" i="1"/>
  <c r="AW82" i="1"/>
  <c r="AW74" i="1"/>
  <c r="AY84" i="1"/>
  <c r="AY76" i="1"/>
  <c r="F524" i="1"/>
  <c r="H529" i="1"/>
  <c r="G526" i="1"/>
  <c r="G518" i="1"/>
  <c r="H96" i="1"/>
  <c r="H88" i="1"/>
  <c r="K90" i="1"/>
  <c r="L95" i="1"/>
  <c r="L87" i="1"/>
  <c r="O92" i="1"/>
  <c r="M97" i="1"/>
  <c r="E94" i="1"/>
  <c r="E86" i="1"/>
  <c r="J96" i="1"/>
  <c r="J88" i="1"/>
  <c r="P90" i="1"/>
  <c r="Q95" i="1"/>
  <c r="Q87" i="1"/>
  <c r="R92" i="1"/>
  <c r="S97" i="1"/>
  <c r="AE94" i="1"/>
  <c r="AE86" i="1"/>
  <c r="U96" i="1"/>
  <c r="U88" i="1"/>
  <c r="W90" i="1"/>
  <c r="AF95" i="1"/>
  <c r="AF87" i="1"/>
  <c r="AC92" i="1"/>
  <c r="AK94" i="1"/>
  <c r="AK86" i="1"/>
  <c r="AA86" i="1"/>
  <c r="AA94" i="1"/>
  <c r="AA87" i="1"/>
  <c r="AA95" i="1"/>
  <c r="AA90" i="1"/>
  <c r="AQ95" i="1"/>
  <c r="AG86" i="1"/>
  <c r="AG94" i="1"/>
  <c r="AG87" i="1"/>
  <c r="AG95" i="1"/>
  <c r="AG88" i="1"/>
  <c r="AG96" i="1"/>
  <c r="AG89" i="1"/>
  <c r="AG97" i="1"/>
  <c r="AG90" i="1"/>
  <c r="AI88" i="1"/>
  <c r="AI96" i="1"/>
  <c r="AI89" i="1"/>
  <c r="AI97" i="1"/>
  <c r="AI90" i="1"/>
  <c r="AI91" i="1"/>
  <c r="AI92" i="1"/>
  <c r="AU86" i="1"/>
  <c r="AU94" i="1"/>
  <c r="AU87" i="1"/>
  <c r="AU95" i="1"/>
  <c r="AU88" i="1"/>
  <c r="AU96" i="1"/>
  <c r="AU89" i="1"/>
  <c r="AU97" i="1"/>
  <c r="AU90" i="1"/>
  <c r="L100" i="1"/>
  <c r="L108" i="1"/>
  <c r="L101" i="1"/>
  <c r="L109" i="1"/>
  <c r="L102" i="1"/>
  <c r="L103" i="1"/>
  <c r="L104" i="1"/>
  <c r="L98" i="1"/>
  <c r="L106" i="1"/>
  <c r="AP79" i="1"/>
  <c r="BA79" i="1"/>
  <c r="AY83" i="1"/>
  <c r="AY75" i="1"/>
  <c r="F523" i="1"/>
  <c r="H95" i="1"/>
  <c r="H87" i="1"/>
  <c r="K97" i="1"/>
  <c r="K89" i="1"/>
  <c r="L94" i="1"/>
  <c r="L86" i="1"/>
  <c r="O91" i="1"/>
  <c r="J95" i="1"/>
  <c r="J87" i="1"/>
  <c r="P97" i="1"/>
  <c r="P89" i="1"/>
  <c r="Q94" i="1"/>
  <c r="Q86" i="1"/>
  <c r="R91" i="1"/>
  <c r="U95" i="1"/>
  <c r="U87" i="1"/>
  <c r="W97" i="1"/>
  <c r="W89" i="1"/>
  <c r="AF94" i="1"/>
  <c r="AF86" i="1"/>
  <c r="AC91" i="1"/>
  <c r="AQ94" i="1"/>
  <c r="AM87" i="1"/>
  <c r="AM95" i="1"/>
  <c r="AM88" i="1"/>
  <c r="AM96" i="1"/>
  <c r="AM89" i="1"/>
  <c r="AM97" i="1"/>
  <c r="AM90" i="1"/>
  <c r="AM91" i="1"/>
  <c r="AW88" i="1"/>
  <c r="AW96" i="1"/>
  <c r="AW89" i="1"/>
  <c r="AW97" i="1"/>
  <c r="AW90" i="1"/>
  <c r="AW91" i="1"/>
  <c r="AW92" i="1"/>
  <c r="BE86" i="1"/>
  <c r="BE94" i="1"/>
  <c r="BE87" i="1"/>
  <c r="BE95" i="1"/>
  <c r="BE88" i="1"/>
  <c r="BE96" i="1"/>
  <c r="BE89" i="1"/>
  <c r="BE97" i="1"/>
  <c r="BE90" i="1"/>
  <c r="BE92" i="1"/>
  <c r="G530" i="1"/>
  <c r="G538" i="1"/>
  <c r="G531" i="1"/>
  <c r="G539" i="1"/>
  <c r="G532" i="1"/>
  <c r="G540" i="1"/>
  <c r="G533" i="1"/>
  <c r="G541" i="1"/>
  <c r="G534" i="1"/>
  <c r="G536" i="1"/>
  <c r="L125" i="1"/>
  <c r="L133" i="1"/>
  <c r="L126" i="1"/>
  <c r="L127" i="1"/>
  <c r="L128" i="1"/>
  <c r="L122" i="1"/>
  <c r="L123" i="1"/>
  <c r="L124" i="1"/>
  <c r="L129" i="1"/>
  <c r="L130" i="1"/>
  <c r="L132" i="1"/>
  <c r="U94" i="1"/>
  <c r="U86" i="1"/>
  <c r="W96" i="1"/>
  <c r="W88" i="1"/>
  <c r="AQ93" i="1"/>
  <c r="K95" i="1"/>
  <c r="K87" i="1"/>
  <c r="L92" i="1"/>
  <c r="P95" i="1"/>
  <c r="P87" i="1"/>
  <c r="Q92" i="1"/>
  <c r="W95" i="1"/>
  <c r="W87" i="1"/>
  <c r="AF92" i="1"/>
  <c r="AQ87" i="1"/>
  <c r="E105" i="1"/>
  <c r="M106" i="1"/>
  <c r="AO83" i="1"/>
  <c r="BI85" i="1"/>
  <c r="BL83" i="1"/>
  <c r="BN85" i="1"/>
  <c r="AP84" i="1"/>
  <c r="BF83" i="1"/>
  <c r="AR85" i="1"/>
  <c r="BA84" i="1"/>
  <c r="BP85" i="1"/>
  <c r="F528" i="1"/>
  <c r="K94" i="1"/>
  <c r="O96" i="1"/>
  <c r="P94" i="1"/>
  <c r="R96" i="1"/>
  <c r="Z97" i="1"/>
  <c r="W94" i="1"/>
  <c r="AC96" i="1"/>
  <c r="AA92" i="1"/>
  <c r="AQ86" i="1"/>
  <c r="AD87" i="1"/>
  <c r="AD95" i="1"/>
  <c r="AD88" i="1"/>
  <c r="AD96" i="1"/>
  <c r="AD89" i="1"/>
  <c r="AD97" i="1"/>
  <c r="AD90" i="1"/>
  <c r="AD91" i="1"/>
  <c r="AW95" i="1"/>
  <c r="BK86" i="1"/>
  <c r="BK94" i="1"/>
  <c r="BK87" i="1"/>
  <c r="BK95" i="1"/>
  <c r="BK88" i="1"/>
  <c r="BK96" i="1"/>
  <c r="BK89" i="1"/>
  <c r="BK97" i="1"/>
  <c r="BK90" i="1"/>
  <c r="BK92" i="1"/>
  <c r="AZ95" i="1"/>
  <c r="BF95" i="1"/>
  <c r="J100" i="1"/>
  <c r="J108" i="1"/>
  <c r="J101" i="1"/>
  <c r="J109" i="1"/>
  <c r="J102" i="1"/>
  <c r="J103" i="1"/>
  <c r="J104" i="1"/>
  <c r="J98" i="1"/>
  <c r="J106" i="1"/>
  <c r="E103" i="1"/>
  <c r="M104" i="1"/>
  <c r="H542" i="1"/>
  <c r="H550" i="1"/>
  <c r="H543" i="1"/>
  <c r="H551" i="1"/>
  <c r="M134" i="1"/>
  <c r="M142" i="1"/>
  <c r="M135" i="1"/>
  <c r="M143" i="1"/>
  <c r="M136" i="1"/>
  <c r="M144" i="1"/>
  <c r="M137" i="1"/>
  <c r="M145" i="1"/>
  <c r="N136" i="1"/>
  <c r="N144" i="1"/>
  <c r="N137" i="1"/>
  <c r="N145" i="1"/>
  <c r="N138" i="1"/>
  <c r="N139" i="1"/>
  <c r="AN95" i="1"/>
  <c r="AN87" i="1"/>
  <c r="AR97" i="1"/>
  <c r="AR89" i="1"/>
  <c r="AS94" i="1"/>
  <c r="AS86" i="1"/>
  <c r="AH95" i="1"/>
  <c r="AH87" i="1"/>
  <c r="AO97" i="1"/>
  <c r="AO89" i="1"/>
  <c r="T94" i="1"/>
  <c r="T86" i="1"/>
  <c r="AT96" i="1"/>
  <c r="AT88" i="1"/>
  <c r="AV95" i="1"/>
  <c r="AX97" i="1"/>
  <c r="AX89" i="1"/>
  <c r="BD94" i="1"/>
  <c r="BD86" i="1"/>
  <c r="BH91" i="1"/>
  <c r="BJ96" i="1"/>
  <c r="BJ88" i="1"/>
  <c r="BC95" i="1"/>
  <c r="BC87" i="1"/>
  <c r="BL97" i="1"/>
  <c r="BL89" i="1"/>
  <c r="BP94" i="1"/>
  <c r="BP86" i="1"/>
  <c r="BB91" i="1"/>
  <c r="BO95" i="1"/>
  <c r="BO87" i="1"/>
  <c r="BM97" i="1"/>
  <c r="BM89" i="1"/>
  <c r="BA94" i="1"/>
  <c r="BA86" i="1"/>
  <c r="BG91" i="1"/>
  <c r="F540" i="1"/>
  <c r="F532" i="1"/>
  <c r="H539" i="1"/>
  <c r="H531" i="1"/>
  <c r="G106" i="1"/>
  <c r="G98" i="1"/>
  <c r="I103" i="1"/>
  <c r="P108" i="1"/>
  <c r="P100" i="1"/>
  <c r="K107" i="1"/>
  <c r="K99" i="1"/>
  <c r="H549" i="1"/>
  <c r="H112" i="1"/>
  <c r="J110" i="1"/>
  <c r="J118" i="1"/>
  <c r="J111" i="1"/>
  <c r="J119" i="1"/>
  <c r="J112" i="1"/>
  <c r="J120" i="1"/>
  <c r="J113" i="1"/>
  <c r="J121" i="1"/>
  <c r="K116" i="1"/>
  <c r="N115" i="1"/>
  <c r="L111" i="1"/>
  <c r="E124" i="1"/>
  <c r="F122" i="1"/>
  <c r="F130" i="1"/>
  <c r="F123" i="1"/>
  <c r="F131" i="1"/>
  <c r="F124" i="1"/>
  <c r="F132" i="1"/>
  <c r="F125" i="1"/>
  <c r="F133" i="1"/>
  <c r="H128" i="1"/>
  <c r="K127" i="1"/>
  <c r="M127" i="1"/>
  <c r="N128" i="1"/>
  <c r="F571" i="1"/>
  <c r="F134" i="1"/>
  <c r="F142" i="1"/>
  <c r="F135" i="1"/>
  <c r="F143" i="1"/>
  <c r="F136" i="1"/>
  <c r="F144" i="1"/>
  <c r="F137" i="1"/>
  <c r="F145" i="1"/>
  <c r="I135" i="1"/>
  <c r="I143" i="1"/>
  <c r="I136" i="1"/>
  <c r="I144" i="1"/>
  <c r="I137" i="1"/>
  <c r="I145" i="1"/>
  <c r="I138" i="1"/>
  <c r="N143" i="1"/>
  <c r="G585" i="1"/>
  <c r="L154" i="1"/>
  <c r="AN94" i="1"/>
  <c r="AN86" i="1"/>
  <c r="X92" i="1"/>
  <c r="AT95" i="1"/>
  <c r="AT87" i="1"/>
  <c r="AP92" i="1"/>
  <c r="AX96" i="1"/>
  <c r="AX88" i="1"/>
  <c r="BH90" i="1"/>
  <c r="BJ95" i="1"/>
  <c r="BJ87" i="1"/>
  <c r="BN92" i="1"/>
  <c r="BC94" i="1"/>
  <c r="BC86" i="1"/>
  <c r="BB90" i="1"/>
  <c r="BG90" i="1"/>
  <c r="F539" i="1"/>
  <c r="F531" i="1"/>
  <c r="H538" i="1"/>
  <c r="H530" i="1"/>
  <c r="I102" i="1"/>
  <c r="P107" i="1"/>
  <c r="P99" i="1"/>
  <c r="K106" i="1"/>
  <c r="K98" i="1"/>
  <c r="H548" i="1"/>
  <c r="G544" i="1"/>
  <c r="G552" i="1"/>
  <c r="G545" i="1"/>
  <c r="G553" i="1"/>
  <c r="G546" i="1"/>
  <c r="I110" i="1"/>
  <c r="I118" i="1"/>
  <c r="I111" i="1"/>
  <c r="I119" i="1"/>
  <c r="I112" i="1"/>
  <c r="I120" i="1"/>
  <c r="I113" i="1"/>
  <c r="I121" i="1"/>
  <c r="F555" i="1"/>
  <c r="F563" i="1"/>
  <c r="F556" i="1"/>
  <c r="F564" i="1"/>
  <c r="F557" i="1"/>
  <c r="F565" i="1"/>
  <c r="F558" i="1"/>
  <c r="H136" i="1"/>
  <c r="H144" i="1"/>
  <c r="H137" i="1"/>
  <c r="H145" i="1"/>
  <c r="H138" i="1"/>
  <c r="H139" i="1"/>
  <c r="L137" i="1"/>
  <c r="L145" i="1"/>
  <c r="L138" i="1"/>
  <c r="L139" i="1"/>
  <c r="L140" i="1"/>
  <c r="N142" i="1"/>
  <c r="AR95" i="1"/>
  <c r="AR87" i="1"/>
  <c r="AS92" i="1"/>
  <c r="Y94" i="1"/>
  <c r="X91" i="1"/>
  <c r="AO95" i="1"/>
  <c r="AO87" i="1"/>
  <c r="T92" i="1"/>
  <c r="AT94" i="1"/>
  <c r="AT86" i="1"/>
  <c r="AP91" i="1"/>
  <c r="AX95" i="1"/>
  <c r="AX87" i="1"/>
  <c r="BD92" i="1"/>
  <c r="BH97" i="1"/>
  <c r="BH89" i="1"/>
  <c r="BJ94" i="1"/>
  <c r="BJ86" i="1"/>
  <c r="BN91" i="1"/>
  <c r="BL95" i="1"/>
  <c r="BL87" i="1"/>
  <c r="BP92" i="1"/>
  <c r="BB97" i="1"/>
  <c r="BB89" i="1"/>
  <c r="AY94" i="1"/>
  <c r="AY86" i="1"/>
  <c r="BI91" i="1"/>
  <c r="BM95" i="1"/>
  <c r="BM87" i="1"/>
  <c r="BA92" i="1"/>
  <c r="BG97" i="1"/>
  <c r="BG89" i="1"/>
  <c r="I109" i="1"/>
  <c r="I101" i="1"/>
  <c r="H547" i="1"/>
  <c r="N111" i="1"/>
  <c r="N119" i="1"/>
  <c r="N112" i="1"/>
  <c r="N120" i="1"/>
  <c r="N113" i="1"/>
  <c r="N121" i="1"/>
  <c r="N114" i="1"/>
  <c r="L112" i="1"/>
  <c r="L120" i="1"/>
  <c r="L113" i="1"/>
  <c r="L121" i="1"/>
  <c r="L114" i="1"/>
  <c r="L115" i="1"/>
  <c r="K123" i="1"/>
  <c r="K131" i="1"/>
  <c r="K124" i="1"/>
  <c r="K132" i="1"/>
  <c r="K125" i="1"/>
  <c r="K133" i="1"/>
  <c r="K126" i="1"/>
  <c r="M122" i="1"/>
  <c r="M130" i="1"/>
  <c r="M123" i="1"/>
  <c r="M131" i="1"/>
  <c r="M124" i="1"/>
  <c r="M132" i="1"/>
  <c r="M125" i="1"/>
  <c r="M133" i="1"/>
  <c r="F567" i="1"/>
  <c r="F575" i="1"/>
  <c r="F568" i="1"/>
  <c r="F576" i="1"/>
  <c r="F569" i="1"/>
  <c r="F577" i="1"/>
  <c r="F570" i="1"/>
  <c r="M141" i="1"/>
  <c r="N141" i="1"/>
  <c r="G578" i="1"/>
  <c r="G586" i="1"/>
  <c r="G579" i="1"/>
  <c r="G587" i="1"/>
  <c r="G580" i="1"/>
  <c r="G588" i="1"/>
  <c r="G581" i="1"/>
  <c r="G589" i="1"/>
  <c r="G582" i="1"/>
  <c r="G583" i="1"/>
  <c r="L146" i="1"/>
  <c r="L147" i="1"/>
  <c r="L155" i="1"/>
  <c r="L148" i="1"/>
  <c r="L156" i="1"/>
  <c r="L149" i="1"/>
  <c r="L157" i="1"/>
  <c r="L150" i="1"/>
  <c r="L151" i="1"/>
  <c r="L152" i="1"/>
  <c r="V90" i="1"/>
  <c r="AN92" i="1"/>
  <c r="AR94" i="1"/>
  <c r="AS91" i="1"/>
  <c r="X90" i="1"/>
  <c r="AO94" i="1"/>
  <c r="T91" i="1"/>
  <c r="AX94" i="1"/>
  <c r="BD91" i="1"/>
  <c r="BH96" i="1"/>
  <c r="BH88" i="1"/>
  <c r="BN90" i="1"/>
  <c r="BC92" i="1"/>
  <c r="BL94" i="1"/>
  <c r="BP91" i="1"/>
  <c r="BB96" i="1"/>
  <c r="BB88" i="1"/>
  <c r="BI90" i="1"/>
  <c r="BM94" i="1"/>
  <c r="BA91" i="1"/>
  <c r="BG96" i="1"/>
  <c r="BG88" i="1"/>
  <c r="H536" i="1"/>
  <c r="G103" i="1"/>
  <c r="I108" i="1"/>
  <c r="I100" i="1"/>
  <c r="K104" i="1"/>
  <c r="H546" i="1"/>
  <c r="G550" i="1"/>
  <c r="H113" i="1"/>
  <c r="H121" i="1"/>
  <c r="H114" i="1"/>
  <c r="H115" i="1"/>
  <c r="H116" i="1"/>
  <c r="K112" i="1"/>
  <c r="K120" i="1"/>
  <c r="K113" i="1"/>
  <c r="K121" i="1"/>
  <c r="K114" i="1"/>
  <c r="K115" i="1"/>
  <c r="E125" i="1"/>
  <c r="E133" i="1"/>
  <c r="E126" i="1"/>
  <c r="E127" i="1"/>
  <c r="E128" i="1"/>
  <c r="H124" i="1"/>
  <c r="H132" i="1"/>
  <c r="H125" i="1"/>
  <c r="H133" i="1"/>
  <c r="H126" i="1"/>
  <c r="H127" i="1"/>
  <c r="N124" i="1"/>
  <c r="N132" i="1"/>
  <c r="N125" i="1"/>
  <c r="N133" i="1"/>
  <c r="N126" i="1"/>
  <c r="N127" i="1"/>
  <c r="E137" i="1"/>
  <c r="E145" i="1"/>
  <c r="E138" i="1"/>
  <c r="E139" i="1"/>
  <c r="E140" i="1"/>
  <c r="H143" i="1"/>
  <c r="I142" i="1"/>
  <c r="L143" i="1"/>
  <c r="M140" i="1"/>
  <c r="N140" i="1"/>
  <c r="V97" i="1"/>
  <c r="X97" i="1"/>
  <c r="BH95" i="1"/>
  <c r="BN97" i="1"/>
  <c r="BB95" i="1"/>
  <c r="BI97" i="1"/>
  <c r="BG95" i="1"/>
  <c r="E541" i="1"/>
  <c r="I107" i="1"/>
  <c r="N109" i="1"/>
  <c r="H545" i="1"/>
  <c r="G549" i="1"/>
  <c r="H120" i="1"/>
  <c r="J117" i="1"/>
  <c r="E113" i="1"/>
  <c r="E121" i="1"/>
  <c r="E114" i="1"/>
  <c r="E115" i="1"/>
  <c r="E116" i="1"/>
  <c r="L119" i="1"/>
  <c r="F562" i="1"/>
  <c r="E132" i="1"/>
  <c r="F129" i="1"/>
  <c r="E144" i="1"/>
  <c r="F141" i="1"/>
  <c r="H142" i="1"/>
  <c r="I141" i="1"/>
  <c r="L142" i="1"/>
  <c r="M139" i="1"/>
  <c r="N135" i="1"/>
  <c r="E150" i="1"/>
  <c r="H151" i="1"/>
  <c r="P150" i="1"/>
  <c r="F152" i="1"/>
  <c r="E543" i="1"/>
  <c r="P120" i="1"/>
  <c r="P112" i="1"/>
  <c r="O119" i="1"/>
  <c r="O111" i="1"/>
  <c r="M118" i="1"/>
  <c r="M110" i="1"/>
  <c r="E564" i="1"/>
  <c r="E556" i="1"/>
  <c r="G555" i="1"/>
  <c r="I132" i="1"/>
  <c r="I124" i="1"/>
  <c r="O131" i="1"/>
  <c r="P130" i="1"/>
  <c r="P122" i="1"/>
  <c r="G576" i="1"/>
  <c r="G568" i="1"/>
  <c r="E575" i="1"/>
  <c r="E567" i="1"/>
  <c r="G142" i="1"/>
  <c r="G134" i="1"/>
  <c r="K144" i="1"/>
  <c r="K136" i="1"/>
  <c r="J143" i="1"/>
  <c r="J135" i="1"/>
  <c r="P142" i="1"/>
  <c r="P134" i="1"/>
  <c r="E588" i="1"/>
  <c r="E580" i="1"/>
  <c r="H587" i="1"/>
  <c r="H579" i="1"/>
  <c r="N152" i="1"/>
  <c r="E157" i="1"/>
  <c r="E149" i="1"/>
  <c r="G154" i="1"/>
  <c r="G146" i="1"/>
  <c r="H150" i="1"/>
  <c r="I155" i="1"/>
  <c r="I147" i="1"/>
  <c r="J152" i="1"/>
  <c r="P157" i="1"/>
  <c r="P149" i="1"/>
  <c r="K154" i="1"/>
  <c r="K146" i="1"/>
  <c r="F151" i="1"/>
  <c r="F548" i="1"/>
  <c r="E550" i="1"/>
  <c r="P119" i="1"/>
  <c r="P111" i="1"/>
  <c r="F116" i="1"/>
  <c r="E563" i="1"/>
  <c r="E555" i="1"/>
  <c r="H560" i="1"/>
  <c r="G562" i="1"/>
  <c r="I131" i="1"/>
  <c r="I123" i="1"/>
  <c r="J128" i="1"/>
  <c r="G575" i="1"/>
  <c r="G567" i="1"/>
  <c r="H572" i="1"/>
  <c r="E574" i="1"/>
  <c r="K143" i="1"/>
  <c r="K135" i="1"/>
  <c r="O140" i="1"/>
  <c r="J142" i="1"/>
  <c r="E587" i="1"/>
  <c r="E579" i="1"/>
  <c r="F584" i="1"/>
  <c r="H586" i="1"/>
  <c r="H578" i="1"/>
  <c r="N151" i="1"/>
  <c r="E156" i="1"/>
  <c r="E148" i="1"/>
  <c r="H157" i="1"/>
  <c r="H149" i="1"/>
  <c r="J151" i="1"/>
  <c r="P156" i="1"/>
  <c r="P148" i="1"/>
  <c r="F150" i="1"/>
  <c r="P118" i="1"/>
  <c r="F115" i="1"/>
  <c r="E562" i="1"/>
  <c r="H559" i="1"/>
  <c r="I130" i="1"/>
  <c r="J127" i="1"/>
  <c r="G574" i="1"/>
  <c r="H571" i="1"/>
  <c r="K142" i="1"/>
  <c r="O139" i="1"/>
  <c r="P140" i="1"/>
  <c r="E586" i="1"/>
  <c r="F583" i="1"/>
  <c r="N150" i="1"/>
  <c r="E155" i="1"/>
  <c r="E147" i="1"/>
  <c r="G152" i="1"/>
  <c r="H156" i="1"/>
  <c r="H148" i="1"/>
  <c r="J150" i="1"/>
  <c r="P155" i="1"/>
  <c r="P147" i="1"/>
  <c r="K152" i="1"/>
  <c r="F157" i="1"/>
  <c r="F149" i="1"/>
  <c r="N157" i="1"/>
  <c r="E154" i="1"/>
  <c r="H155" i="1"/>
  <c r="H147" i="1"/>
  <c r="J157" i="1"/>
  <c r="J149" i="1"/>
  <c r="P154" i="1"/>
  <c r="P146" i="1"/>
  <c r="F156" i="1"/>
  <c r="F148" i="1"/>
  <c r="H154" i="1"/>
  <c r="F155" i="1"/>
  <c r="F147" i="1"/>
  <c r="J155" i="1"/>
  <c r="F154" i="1"/>
  <c r="H441" i="1"/>
  <c r="H444" i="1"/>
  <c r="Q2" i="1"/>
  <c r="Q10" i="1"/>
  <c r="Q3" i="1"/>
  <c r="Q11" i="1"/>
  <c r="R4" i="1"/>
  <c r="AS8" i="1"/>
  <c r="AY6" i="1"/>
  <c r="AX16" i="1"/>
  <c r="AX24" i="1"/>
  <c r="AX17" i="1"/>
  <c r="AX25" i="1"/>
  <c r="AX18" i="1"/>
  <c r="AX19" i="1"/>
  <c r="AX20" i="1"/>
  <c r="AX14" i="1"/>
  <c r="AX22" i="1"/>
  <c r="AX15" i="1"/>
  <c r="AX21" i="1"/>
  <c r="AX23" i="1"/>
  <c r="H443" i="1"/>
  <c r="H435" i="1"/>
  <c r="E440" i="1"/>
  <c r="L13" i="1"/>
  <c r="L5" i="1"/>
  <c r="H7" i="1"/>
  <c r="N12" i="1"/>
  <c r="N4" i="1"/>
  <c r="F9" i="1"/>
  <c r="G9" i="1"/>
  <c r="Q12" i="1"/>
  <c r="R13" i="1"/>
  <c r="R3" i="1"/>
  <c r="S6" i="1"/>
  <c r="Z10" i="1"/>
  <c r="AB11" i="1"/>
  <c r="BH8" i="1"/>
  <c r="AR9" i="1"/>
  <c r="AI6" i="1"/>
  <c r="AS5" i="1"/>
  <c r="AT8" i="1"/>
  <c r="AY5" i="1"/>
  <c r="AQ9" i="1"/>
  <c r="AU2" i="1"/>
  <c r="AU10" i="1"/>
  <c r="AU4" i="1"/>
  <c r="AU12" i="1"/>
  <c r="AU5" i="1"/>
  <c r="AU13" i="1"/>
  <c r="AU7" i="1"/>
  <c r="AU8" i="1"/>
  <c r="BO5" i="1"/>
  <c r="BO13" i="1"/>
  <c r="BO6" i="1"/>
  <c r="BO7" i="1"/>
  <c r="BO8" i="1"/>
  <c r="BO2" i="1"/>
  <c r="BO10" i="1"/>
  <c r="BO3" i="1"/>
  <c r="BO11" i="1"/>
  <c r="F455" i="1"/>
  <c r="H436" i="1"/>
  <c r="E12" i="1"/>
  <c r="E4" i="1"/>
  <c r="Q13" i="1"/>
  <c r="BC2" i="1"/>
  <c r="BC10" i="1"/>
  <c r="BC3" i="1"/>
  <c r="BC11" i="1"/>
  <c r="BC5" i="1"/>
  <c r="BC13" i="1"/>
  <c r="BC6" i="1"/>
  <c r="F441" i="1"/>
  <c r="E11" i="1"/>
  <c r="E3" i="1"/>
  <c r="P8" i="1"/>
  <c r="K13" i="1"/>
  <c r="K5" i="1"/>
  <c r="J10" i="1"/>
  <c r="F440" i="1"/>
  <c r="G445" i="1"/>
  <c r="H442" i="1"/>
  <c r="H434" i="1"/>
  <c r="E439" i="1"/>
  <c r="L12" i="1"/>
  <c r="L4" i="1"/>
  <c r="H6" i="1"/>
  <c r="N11" i="1"/>
  <c r="N3" i="1"/>
  <c r="F8" i="1"/>
  <c r="E10" i="1"/>
  <c r="E2" i="1"/>
  <c r="P7" i="1"/>
  <c r="K12" i="1"/>
  <c r="K4" i="1"/>
  <c r="J9" i="1"/>
  <c r="G8" i="1"/>
  <c r="Q9" i="1"/>
  <c r="R12" i="1"/>
  <c r="R2" i="1"/>
  <c r="Y3" i="1"/>
  <c r="Y11" i="1"/>
  <c r="Y4" i="1"/>
  <c r="Y12" i="1"/>
  <c r="Y6" i="1"/>
  <c r="Z9" i="1"/>
  <c r="AB9" i="1"/>
  <c r="V9" i="1"/>
  <c r="BH7" i="1"/>
  <c r="AR6" i="1"/>
  <c r="AS2" i="1"/>
  <c r="AY4" i="1"/>
  <c r="BA4" i="1"/>
  <c r="BA12" i="1"/>
  <c r="BA5" i="1"/>
  <c r="BA13" i="1"/>
  <c r="BA7" i="1"/>
  <c r="BA8" i="1"/>
  <c r="AX10" i="1"/>
  <c r="BB12" i="1"/>
  <c r="E9" i="1"/>
  <c r="E8" i="1"/>
  <c r="P13" i="1"/>
  <c r="P5" i="1"/>
  <c r="K10" i="1"/>
  <c r="K2" i="1"/>
  <c r="Q7" i="1"/>
  <c r="S4" i="1"/>
  <c r="S12" i="1"/>
  <c r="S5" i="1"/>
  <c r="S13" i="1"/>
  <c r="Z4" i="1"/>
  <c r="AI4" i="1"/>
  <c r="AI12" i="1"/>
  <c r="AI5" i="1"/>
  <c r="AI13" i="1"/>
  <c r="AI7" i="1"/>
  <c r="AI8" i="1"/>
  <c r="AT2" i="1"/>
  <c r="AT10" i="1"/>
  <c r="AT3" i="1"/>
  <c r="AT11" i="1"/>
  <c r="AT5" i="1"/>
  <c r="AT13" i="1"/>
  <c r="AT6" i="1"/>
  <c r="BC9" i="1"/>
  <c r="AQ2" i="1"/>
  <c r="AQ10" i="1"/>
  <c r="AQ4" i="1"/>
  <c r="AQ12" i="1"/>
  <c r="AQ5" i="1"/>
  <c r="AQ13" i="1"/>
  <c r="AQ7" i="1"/>
  <c r="AQ8" i="1"/>
  <c r="BE5" i="1"/>
  <c r="BE13" i="1"/>
  <c r="BE7" i="1"/>
  <c r="BE8" i="1"/>
  <c r="BE2" i="1"/>
  <c r="BE10" i="1"/>
  <c r="BE3" i="1"/>
  <c r="BE11" i="1"/>
  <c r="AR7" i="1"/>
  <c r="AR8" i="1"/>
  <c r="AR2" i="1"/>
  <c r="AR10" i="1"/>
  <c r="AR3" i="1"/>
  <c r="AR11" i="1"/>
  <c r="AY13" i="1"/>
  <c r="BA10" i="1"/>
  <c r="AX5" i="1"/>
  <c r="BC8" i="1"/>
  <c r="BB5" i="1"/>
  <c r="BD7" i="1"/>
  <c r="AU11" i="1"/>
  <c r="R7" i="1"/>
  <c r="R8" i="1"/>
  <c r="AS3" i="1"/>
  <c r="AS11" i="1"/>
  <c r="AS4" i="1"/>
  <c r="AS12" i="1"/>
  <c r="AS6" i="1"/>
  <c r="AS7" i="1"/>
  <c r="F448" i="1"/>
  <c r="F456" i="1"/>
  <c r="F451" i="1"/>
  <c r="F450" i="1"/>
  <c r="F452" i="1"/>
  <c r="F453" i="1"/>
  <c r="F454" i="1"/>
  <c r="F446" i="1"/>
  <c r="F457" i="1"/>
  <c r="F447" i="1"/>
  <c r="H440" i="1"/>
  <c r="E445" i="1"/>
  <c r="E437" i="1"/>
  <c r="L10" i="1"/>
  <c r="L2" i="1"/>
  <c r="N9" i="1"/>
  <c r="H439" i="1"/>
  <c r="E444" i="1"/>
  <c r="E436" i="1"/>
  <c r="L9" i="1"/>
  <c r="N8" i="1"/>
  <c r="Q6" i="1"/>
  <c r="R9" i="1"/>
  <c r="S10" i="1"/>
  <c r="BH3" i="1"/>
  <c r="BH11" i="1"/>
  <c r="BH4" i="1"/>
  <c r="BH12" i="1"/>
  <c r="BH6" i="1"/>
  <c r="F444" i="1"/>
  <c r="H438" i="1"/>
  <c r="E443" i="1"/>
  <c r="E435" i="1"/>
  <c r="L8" i="1"/>
  <c r="I13" i="1"/>
  <c r="H10" i="1"/>
  <c r="N7" i="1"/>
  <c r="F12" i="1"/>
  <c r="E6" i="1"/>
  <c r="P11" i="1"/>
  <c r="P3" i="1"/>
  <c r="K8" i="1"/>
  <c r="J13" i="1"/>
  <c r="J5" i="1"/>
  <c r="G12" i="1"/>
  <c r="Q5" i="1"/>
  <c r="R6" i="1"/>
  <c r="S9" i="1"/>
  <c r="Y8" i="1"/>
  <c r="T2" i="1"/>
  <c r="T10" i="1"/>
  <c r="T3" i="1"/>
  <c r="T11" i="1"/>
  <c r="T5" i="1"/>
  <c r="T13" i="1"/>
  <c r="BH13" i="1"/>
  <c r="AM2" i="1"/>
  <c r="AM10" i="1"/>
  <c r="AM3" i="1"/>
  <c r="AM11" i="1"/>
  <c r="AM5" i="1"/>
  <c r="AM13" i="1"/>
  <c r="AM6" i="1"/>
  <c r="AI11" i="1"/>
  <c r="AS10" i="1"/>
  <c r="BA9" i="1"/>
  <c r="BC7" i="1"/>
  <c r="AU9" i="1"/>
  <c r="BO12" i="1"/>
  <c r="R11" i="1"/>
  <c r="AY7" i="1"/>
  <c r="AY8" i="1"/>
  <c r="AY2" i="1"/>
  <c r="AY10" i="1"/>
  <c r="AY3" i="1"/>
  <c r="AY11" i="1"/>
  <c r="E7" i="1"/>
  <c r="P12" i="1"/>
  <c r="P4" i="1"/>
  <c r="K9" i="1"/>
  <c r="H445" i="1"/>
  <c r="E442" i="1"/>
  <c r="E13" i="1"/>
  <c r="P10" i="1"/>
  <c r="G5" i="1"/>
  <c r="G13" i="1"/>
  <c r="G6" i="1"/>
  <c r="Q4" i="1"/>
  <c r="R5" i="1"/>
  <c r="S8" i="1"/>
  <c r="Z5" i="1"/>
  <c r="Z13" i="1"/>
  <c r="Z6" i="1"/>
  <c r="Z8" i="1"/>
  <c r="AB7" i="1"/>
  <c r="AB8" i="1"/>
  <c r="AB2" i="1"/>
  <c r="AB10" i="1"/>
  <c r="V4" i="1"/>
  <c r="V12" i="1"/>
  <c r="V5" i="1"/>
  <c r="V13" i="1"/>
  <c r="V7" i="1"/>
  <c r="BH10" i="1"/>
  <c r="AR13" i="1"/>
  <c r="AI10" i="1"/>
  <c r="AS9" i="1"/>
  <c r="AT12" i="1"/>
  <c r="AY9" i="1"/>
  <c r="AX3" i="1"/>
  <c r="AX11" i="1"/>
  <c r="AX4" i="1"/>
  <c r="AX12" i="1"/>
  <c r="AX6" i="1"/>
  <c r="AX7" i="1"/>
  <c r="BC4" i="1"/>
  <c r="BB7" i="1"/>
  <c r="BB8" i="1"/>
  <c r="BB2" i="1"/>
  <c r="BB10" i="1"/>
  <c r="BB3" i="1"/>
  <c r="BB11" i="1"/>
  <c r="BD8" i="1"/>
  <c r="BD2" i="1"/>
  <c r="BD10" i="1"/>
  <c r="BD3" i="1"/>
  <c r="BD11" i="1"/>
  <c r="BD5" i="1"/>
  <c r="BD13" i="1"/>
  <c r="BD6" i="1"/>
  <c r="AU6" i="1"/>
  <c r="BO9" i="1"/>
  <c r="F19" i="1"/>
  <c r="F14" i="1"/>
  <c r="F22" i="1"/>
  <c r="F15" i="1"/>
  <c r="F23" i="1"/>
  <c r="F17" i="1"/>
  <c r="F25" i="1"/>
  <c r="F21" i="1"/>
  <c r="F24" i="1"/>
  <c r="F16" i="1"/>
  <c r="F18" i="1"/>
  <c r="F20" i="1"/>
  <c r="AA16" i="1"/>
  <c r="AA24" i="1"/>
  <c r="AA17" i="1"/>
  <c r="AA25" i="1"/>
  <c r="AA18" i="1"/>
  <c r="AA19" i="1"/>
  <c r="AA20" i="1"/>
  <c r="AA14" i="1"/>
  <c r="AA22" i="1"/>
  <c r="AZ14" i="1"/>
  <c r="AZ22" i="1"/>
  <c r="AZ15" i="1"/>
  <c r="AZ23" i="1"/>
  <c r="AZ16" i="1"/>
  <c r="AZ24" i="1"/>
  <c r="AZ17" i="1"/>
  <c r="AZ25" i="1"/>
  <c r="AZ18" i="1"/>
  <c r="AZ20" i="1"/>
  <c r="BI6" i="1"/>
  <c r="BM7" i="1"/>
  <c r="G451" i="1"/>
  <c r="G446" i="1"/>
  <c r="G454" i="1"/>
  <c r="H21" i="1"/>
  <c r="R14" i="1"/>
  <c r="R22" i="1"/>
  <c r="R15" i="1"/>
  <c r="R23" i="1"/>
  <c r="R16" i="1"/>
  <c r="R24" i="1"/>
  <c r="R17" i="1"/>
  <c r="R25" i="1"/>
  <c r="R18" i="1"/>
  <c r="R20" i="1"/>
  <c r="AG11" i="1"/>
  <c r="AG3" i="1"/>
  <c r="AK8" i="1"/>
  <c r="AW11" i="1"/>
  <c r="AW3" i="1"/>
  <c r="AE8" i="1"/>
  <c r="AZ11" i="1"/>
  <c r="AZ3" i="1"/>
  <c r="AL8" i="1"/>
  <c r="AV6" i="1"/>
  <c r="BF11" i="1"/>
  <c r="BF3" i="1"/>
  <c r="AF8" i="1"/>
  <c r="BL6" i="1"/>
  <c r="BN11" i="1"/>
  <c r="BN3" i="1"/>
  <c r="BK8" i="1"/>
  <c r="BI13" i="1"/>
  <c r="BI5" i="1"/>
  <c r="BM6" i="1"/>
  <c r="BP8" i="1"/>
  <c r="G455" i="1"/>
  <c r="H19" i="1"/>
  <c r="M16" i="1"/>
  <c r="M24" i="1"/>
  <c r="M19" i="1"/>
  <c r="M20" i="1"/>
  <c r="M14" i="1"/>
  <c r="M22" i="1"/>
  <c r="BF20" i="1"/>
  <c r="BF14" i="1"/>
  <c r="BF22" i="1"/>
  <c r="BF15" i="1"/>
  <c r="BF23" i="1"/>
  <c r="BF16" i="1"/>
  <c r="BF24" i="1"/>
  <c r="BF17" i="1"/>
  <c r="BF18" i="1"/>
  <c r="BF19" i="1"/>
  <c r="BF21" i="1"/>
  <c r="BF25" i="1"/>
  <c r="U10" i="1"/>
  <c r="X7" i="1"/>
  <c r="W10" i="1"/>
  <c r="AJ7" i="1"/>
  <c r="AK6" i="1"/>
  <c r="AP7" i="1"/>
  <c r="AE6" i="1"/>
  <c r="AN10" i="1"/>
  <c r="AC7" i="1"/>
  <c r="AL6" i="1"/>
  <c r="AD10" i="1"/>
  <c r="AH7" i="1"/>
  <c r="AV12" i="1"/>
  <c r="AV4" i="1"/>
  <c r="AF6" i="1"/>
  <c r="BG10" i="1"/>
  <c r="BJ7" i="1"/>
  <c r="BL12" i="1"/>
  <c r="BL4" i="1"/>
  <c r="BK6" i="1"/>
  <c r="BI11" i="1"/>
  <c r="BI3" i="1"/>
  <c r="BM13" i="1"/>
  <c r="BM3" i="1"/>
  <c r="BP6" i="1"/>
  <c r="G452" i="1"/>
  <c r="H16" i="1"/>
  <c r="M25" i="1"/>
  <c r="Y21" i="1"/>
  <c r="AD21" i="1"/>
  <c r="AO21" i="1"/>
  <c r="AK13" i="1"/>
  <c r="AE13" i="1"/>
  <c r="AL13" i="1"/>
  <c r="AV11" i="1"/>
  <c r="BF8" i="1"/>
  <c r="AF13" i="1"/>
  <c r="AF5" i="1"/>
  <c r="BL11" i="1"/>
  <c r="BK13" i="1"/>
  <c r="BK5" i="1"/>
  <c r="BI10" i="1"/>
  <c r="BI2" i="1"/>
  <c r="BM12" i="1"/>
  <c r="G450" i="1"/>
  <c r="I14" i="1"/>
  <c r="I22" i="1"/>
  <c r="I17" i="1"/>
  <c r="I25" i="1"/>
  <c r="I18" i="1"/>
  <c r="I20" i="1"/>
  <c r="M23" i="1"/>
  <c r="G14" i="1"/>
  <c r="G22" i="1"/>
  <c r="G15" i="1"/>
  <c r="G23" i="1"/>
  <c r="G16" i="1"/>
  <c r="G24" i="1"/>
  <c r="G17" i="1"/>
  <c r="G25" i="1"/>
  <c r="G18" i="1"/>
  <c r="G20" i="1"/>
  <c r="AA23" i="1"/>
  <c r="AJ14" i="1"/>
  <c r="AJ22" i="1"/>
  <c r="AJ15" i="1"/>
  <c r="AJ23" i="1"/>
  <c r="AJ16" i="1"/>
  <c r="AJ24" i="1"/>
  <c r="AJ17" i="1"/>
  <c r="AJ25" i="1"/>
  <c r="AJ18" i="1"/>
  <c r="AJ20" i="1"/>
  <c r="BM5" i="1"/>
  <c r="BM8" i="1"/>
  <c r="G449" i="1"/>
  <c r="H20" i="1"/>
  <c r="H15" i="1"/>
  <c r="H23" i="1"/>
  <c r="H18" i="1"/>
  <c r="Y16" i="1"/>
  <c r="Y24" i="1"/>
  <c r="Y17" i="1"/>
  <c r="Y25" i="1"/>
  <c r="Y18" i="1"/>
  <c r="Y19" i="1"/>
  <c r="Y20" i="1"/>
  <c r="Y14" i="1"/>
  <c r="Y22" i="1"/>
  <c r="AD14" i="1"/>
  <c r="AD22" i="1"/>
  <c r="AD15" i="1"/>
  <c r="AD23" i="1"/>
  <c r="AD16" i="1"/>
  <c r="AD24" i="1"/>
  <c r="AD17" i="1"/>
  <c r="AD25" i="1"/>
  <c r="AD18" i="1"/>
  <c r="AD20" i="1"/>
  <c r="AA21" i="1"/>
  <c r="AO16" i="1"/>
  <c r="AO24" i="1"/>
  <c r="AO17" i="1"/>
  <c r="AO25" i="1"/>
  <c r="AO18" i="1"/>
  <c r="AO19" i="1"/>
  <c r="AO20" i="1"/>
  <c r="AO14" i="1"/>
  <c r="AO22" i="1"/>
  <c r="AZ21" i="1"/>
  <c r="E460" i="1"/>
  <c r="E468" i="1"/>
  <c r="E461" i="1"/>
  <c r="E469" i="1"/>
  <c r="E462" i="1"/>
  <c r="E463" i="1"/>
  <c r="E464" i="1"/>
  <c r="E458" i="1"/>
  <c r="E459" i="1"/>
  <c r="E465" i="1"/>
  <c r="E466" i="1"/>
  <c r="E467" i="1"/>
  <c r="AF11" i="1"/>
  <c r="BK11" i="1"/>
  <c r="BM10" i="1"/>
  <c r="BP2" i="1"/>
  <c r="BP10" i="1"/>
  <c r="BP5" i="1"/>
  <c r="BP13" i="1"/>
  <c r="G448" i="1"/>
  <c r="H24" i="1"/>
  <c r="I24" i="1"/>
  <c r="M18" i="1"/>
  <c r="AA15" i="1"/>
  <c r="R21" i="1"/>
  <c r="AZ19" i="1"/>
  <c r="K23" i="1"/>
  <c r="K15" i="1"/>
  <c r="L18" i="1"/>
  <c r="E23" i="1"/>
  <c r="E15" i="1"/>
  <c r="U25" i="1"/>
  <c r="U17" i="1"/>
  <c r="AC18" i="1"/>
  <c r="AB23" i="1"/>
  <c r="AB15" i="1"/>
  <c r="Q25" i="1"/>
  <c r="Q17" i="1"/>
  <c r="W18" i="1"/>
  <c r="V23" i="1"/>
  <c r="V15" i="1"/>
  <c r="BE25" i="1"/>
  <c r="BE17" i="1"/>
  <c r="BK18" i="1"/>
  <c r="AI23" i="1"/>
  <c r="AI15" i="1"/>
  <c r="AN25" i="1"/>
  <c r="AN17" i="1"/>
  <c r="BL18" i="1"/>
  <c r="AP23" i="1"/>
  <c r="AP15" i="1"/>
  <c r="BG25" i="1"/>
  <c r="BG17" i="1"/>
  <c r="AR22" i="1"/>
  <c r="AR14" i="1"/>
  <c r="AG19" i="1"/>
  <c r="AS21" i="1"/>
  <c r="BD29" i="1"/>
  <c r="BD37" i="1"/>
  <c r="BD30" i="1"/>
  <c r="BD31" i="1"/>
  <c r="BD26" i="1"/>
  <c r="BD27" i="1"/>
  <c r="BD28" i="1"/>
  <c r="BD32" i="1"/>
  <c r="BD33" i="1"/>
  <c r="BD34" i="1"/>
  <c r="BD35" i="1"/>
  <c r="AL15" i="1"/>
  <c r="AL23" i="1"/>
  <c r="AL17" i="1"/>
  <c r="AL25" i="1"/>
  <c r="AL18" i="1"/>
  <c r="AL19" i="1"/>
  <c r="AH14" i="1"/>
  <c r="AH22" i="1"/>
  <c r="AH16" i="1"/>
  <c r="AH24" i="1"/>
  <c r="AH17" i="1"/>
  <c r="AH25" i="1"/>
  <c r="AH18" i="1"/>
  <c r="AV16" i="1"/>
  <c r="AV24" i="1"/>
  <c r="AV18" i="1"/>
  <c r="AV19" i="1"/>
  <c r="AV20" i="1"/>
  <c r="BP14" i="1"/>
  <c r="BP22" i="1"/>
  <c r="BP15" i="1"/>
  <c r="BP23" i="1"/>
  <c r="BP16" i="1"/>
  <c r="BP24" i="1"/>
  <c r="BP17" i="1"/>
  <c r="BP25" i="1"/>
  <c r="BP18" i="1"/>
  <c r="J27" i="1"/>
  <c r="J35" i="1"/>
  <c r="J28" i="1"/>
  <c r="J36" i="1"/>
  <c r="J29" i="1"/>
  <c r="J37" i="1"/>
  <c r="J30" i="1"/>
  <c r="J31" i="1"/>
  <c r="J32" i="1"/>
  <c r="E26" i="1"/>
  <c r="E34" i="1"/>
  <c r="E27" i="1"/>
  <c r="E35" i="1"/>
  <c r="E28" i="1"/>
  <c r="E36" i="1"/>
  <c r="E29" i="1"/>
  <c r="E37" i="1"/>
  <c r="E30" i="1"/>
  <c r="E31" i="1"/>
  <c r="Q27" i="1"/>
  <c r="Q35" i="1"/>
  <c r="Q28" i="1"/>
  <c r="Q36" i="1"/>
  <c r="Q29" i="1"/>
  <c r="Q37" i="1"/>
  <c r="Q30" i="1"/>
  <c r="Q31" i="1"/>
  <c r="Q32" i="1"/>
  <c r="AO26" i="1"/>
  <c r="AO34" i="1"/>
  <c r="AO27" i="1"/>
  <c r="AO35" i="1"/>
  <c r="AO28" i="1"/>
  <c r="AO36" i="1"/>
  <c r="AO29" i="1"/>
  <c r="AO37" i="1"/>
  <c r="AO30" i="1"/>
  <c r="AO31" i="1"/>
  <c r="AE27" i="1"/>
  <c r="AE35" i="1"/>
  <c r="AE28" i="1"/>
  <c r="AE36" i="1"/>
  <c r="AE29" i="1"/>
  <c r="AE37" i="1"/>
  <c r="AE30" i="1"/>
  <c r="AE31" i="1"/>
  <c r="AE32" i="1"/>
  <c r="L24" i="1"/>
  <c r="L16" i="1"/>
  <c r="U23" i="1"/>
  <c r="U15" i="1"/>
  <c r="AC24" i="1"/>
  <c r="AC16" i="1"/>
  <c r="Q23" i="1"/>
  <c r="Q15" i="1"/>
  <c r="W24" i="1"/>
  <c r="W16" i="1"/>
  <c r="BE23" i="1"/>
  <c r="BE15" i="1"/>
  <c r="BK24" i="1"/>
  <c r="BK16" i="1"/>
  <c r="AN23" i="1"/>
  <c r="AN15" i="1"/>
  <c r="BL24" i="1"/>
  <c r="BL16" i="1"/>
  <c r="BG23" i="1"/>
  <c r="BG15" i="1"/>
  <c r="AR20" i="1"/>
  <c r="BA18" i="1"/>
  <c r="BA19" i="1"/>
  <c r="BA20" i="1"/>
  <c r="AV25" i="1"/>
  <c r="H459" i="1"/>
  <c r="H467" i="1"/>
  <c r="H460" i="1"/>
  <c r="H468" i="1"/>
  <c r="H461" i="1"/>
  <c r="H469" i="1"/>
  <c r="H462" i="1"/>
  <c r="H463" i="1"/>
  <c r="W34" i="1"/>
  <c r="T33" i="1"/>
  <c r="P18" i="1"/>
  <c r="K20" i="1"/>
  <c r="J18" i="1"/>
  <c r="L23" i="1"/>
  <c r="L15" i="1"/>
  <c r="E20" i="1"/>
  <c r="U22" i="1"/>
  <c r="U14" i="1"/>
  <c r="T24" i="1"/>
  <c r="Z18" i="1"/>
  <c r="AC23" i="1"/>
  <c r="AC15" i="1"/>
  <c r="AB20" i="1"/>
  <c r="Q22" i="1"/>
  <c r="Q14" i="1"/>
  <c r="S18" i="1"/>
  <c r="W23" i="1"/>
  <c r="W15" i="1"/>
  <c r="V20" i="1"/>
  <c r="BE22" i="1"/>
  <c r="BE14" i="1"/>
  <c r="BJ18" i="1"/>
  <c r="BK23" i="1"/>
  <c r="BK15" i="1"/>
  <c r="AI20" i="1"/>
  <c r="AN22" i="1"/>
  <c r="AN14" i="1"/>
  <c r="AT18" i="1"/>
  <c r="BL23" i="1"/>
  <c r="BL15" i="1"/>
  <c r="AP20" i="1"/>
  <c r="BG22" i="1"/>
  <c r="BG14" i="1"/>
  <c r="AR19" i="1"/>
  <c r="AG24" i="1"/>
  <c r="AG15" i="1"/>
  <c r="BA23" i="1"/>
  <c r="AL24" i="1"/>
  <c r="AV23" i="1"/>
  <c r="W33" i="1"/>
  <c r="L22" i="1"/>
  <c r="L14" i="1"/>
  <c r="AC22" i="1"/>
  <c r="AC14" i="1"/>
  <c r="AB19" i="1"/>
  <c r="W22" i="1"/>
  <c r="W14" i="1"/>
  <c r="V19" i="1"/>
  <c r="BK22" i="1"/>
  <c r="BK14" i="1"/>
  <c r="BL22" i="1"/>
  <c r="BL14" i="1"/>
  <c r="AR18" i="1"/>
  <c r="AG23" i="1"/>
  <c r="AG14" i="1"/>
  <c r="BA22" i="1"/>
  <c r="AL22" i="1"/>
  <c r="AH23" i="1"/>
  <c r="AV22" i="1"/>
  <c r="AS15" i="1"/>
  <c r="AS23" i="1"/>
  <c r="AS17" i="1"/>
  <c r="AS25" i="1"/>
  <c r="AS18" i="1"/>
  <c r="AS19" i="1"/>
  <c r="T26" i="1"/>
  <c r="T34" i="1"/>
  <c r="T27" i="1"/>
  <c r="T35" i="1"/>
  <c r="T28" i="1"/>
  <c r="T36" i="1"/>
  <c r="T29" i="1"/>
  <c r="T37" i="1"/>
  <c r="T30" i="1"/>
  <c r="T31" i="1"/>
  <c r="U20" i="1"/>
  <c r="V18" i="1"/>
  <c r="AI18" i="1"/>
  <c r="AN20" i="1"/>
  <c r="AP18" i="1"/>
  <c r="BG20" i="1"/>
  <c r="AR25" i="1"/>
  <c r="AR17" i="1"/>
  <c r="BA21" i="1"/>
  <c r="AL21" i="1"/>
  <c r="AH21" i="1"/>
  <c r="AV21" i="1"/>
  <c r="W27" i="1"/>
  <c r="W35" i="1"/>
  <c r="W28" i="1"/>
  <c r="W36" i="1"/>
  <c r="W29" i="1"/>
  <c r="W37" i="1"/>
  <c r="W30" i="1"/>
  <c r="W31" i="1"/>
  <c r="W32" i="1"/>
  <c r="P23" i="1"/>
  <c r="K25" i="1"/>
  <c r="J23" i="1"/>
  <c r="E25" i="1"/>
  <c r="Z23" i="1"/>
  <c r="AB25" i="1"/>
  <c r="S23" i="1"/>
  <c r="V25" i="1"/>
  <c r="BJ23" i="1"/>
  <c r="AI25" i="1"/>
  <c r="AT23" i="1"/>
  <c r="AP25" i="1"/>
  <c r="AR24" i="1"/>
  <c r="AG21" i="1"/>
  <c r="BA17" i="1"/>
  <c r="AL20" i="1"/>
  <c r="AH20" i="1"/>
  <c r="AV17" i="1"/>
  <c r="AS24" i="1"/>
  <c r="BP21" i="1"/>
  <c r="H466" i="1"/>
  <c r="J34" i="1"/>
  <c r="Q34" i="1"/>
  <c r="AE34" i="1"/>
  <c r="AQ23" i="1"/>
  <c r="AK25" i="1"/>
  <c r="AK17" i="1"/>
  <c r="BB22" i="1"/>
  <c r="BB14" i="1"/>
  <c r="AM23" i="1"/>
  <c r="AM15" i="1"/>
  <c r="AY25" i="1"/>
  <c r="AY17" i="1"/>
  <c r="BN24" i="1"/>
  <c r="BN16" i="1"/>
  <c r="BO23" i="1"/>
  <c r="BO15" i="1"/>
  <c r="F469" i="1"/>
  <c r="F461" i="1"/>
  <c r="G466" i="1"/>
  <c r="G458" i="1"/>
  <c r="F30" i="1"/>
  <c r="O35" i="1"/>
  <c r="O27" i="1"/>
  <c r="G37" i="1"/>
  <c r="G29" i="1"/>
  <c r="I34" i="1"/>
  <c r="I26" i="1"/>
  <c r="L36" i="1"/>
  <c r="P30" i="1"/>
  <c r="N35" i="1"/>
  <c r="N27" i="1"/>
  <c r="AN37" i="1"/>
  <c r="AN29" i="1"/>
  <c r="AB34" i="1"/>
  <c r="AB26" i="1"/>
  <c r="AG36" i="1"/>
  <c r="AD30" i="1"/>
  <c r="V35" i="1"/>
  <c r="V27" i="1"/>
  <c r="Y37" i="1"/>
  <c r="Y29" i="1"/>
  <c r="AF34" i="1"/>
  <c r="AF26" i="1"/>
  <c r="AI36" i="1"/>
  <c r="AI28" i="1"/>
  <c r="Z30" i="1"/>
  <c r="U35" i="1"/>
  <c r="U27" i="1"/>
  <c r="AA37" i="1"/>
  <c r="AA29" i="1"/>
  <c r="AH34" i="1"/>
  <c r="AH26" i="1"/>
  <c r="X31" i="1"/>
  <c r="AJ36" i="1"/>
  <c r="AJ28" i="1"/>
  <c r="AL32" i="1"/>
  <c r="AM33" i="1"/>
  <c r="AS33" i="1"/>
  <c r="AW37" i="1"/>
  <c r="BA31" i="1"/>
  <c r="BI34" i="1"/>
  <c r="BL33" i="1"/>
  <c r="AV26" i="1"/>
  <c r="AV34" i="1"/>
  <c r="AV27" i="1"/>
  <c r="AV35" i="1"/>
  <c r="AV28" i="1"/>
  <c r="AV36" i="1"/>
  <c r="AT36" i="1"/>
  <c r="BB33" i="1"/>
  <c r="AK24" i="1"/>
  <c r="AK16" i="1"/>
  <c r="AM22" i="1"/>
  <c r="AM14" i="1"/>
  <c r="AY24" i="1"/>
  <c r="AY16" i="1"/>
  <c r="BN23" i="1"/>
  <c r="BN15" i="1"/>
  <c r="BM20" i="1"/>
  <c r="BO22" i="1"/>
  <c r="BO14" i="1"/>
  <c r="F468" i="1"/>
  <c r="F460" i="1"/>
  <c r="M32" i="1"/>
  <c r="F37" i="1"/>
  <c r="F29" i="1"/>
  <c r="O34" i="1"/>
  <c r="O26" i="1"/>
  <c r="G36" i="1"/>
  <c r="G28" i="1"/>
  <c r="P37" i="1"/>
  <c r="P29" i="1"/>
  <c r="N34" i="1"/>
  <c r="N26" i="1"/>
  <c r="AN36" i="1"/>
  <c r="AN28" i="1"/>
  <c r="AD37" i="1"/>
  <c r="AD29" i="1"/>
  <c r="Y36" i="1"/>
  <c r="Y28" i="1"/>
  <c r="Z37" i="1"/>
  <c r="Z29" i="1"/>
  <c r="X30" i="1"/>
  <c r="AL31" i="1"/>
  <c r="AM32" i="1"/>
  <c r="R28" i="1"/>
  <c r="R36" i="1"/>
  <c r="R29" i="1"/>
  <c r="R37" i="1"/>
  <c r="R30" i="1"/>
  <c r="AS29" i="1"/>
  <c r="AW33" i="1"/>
  <c r="BA27" i="1"/>
  <c r="BI33" i="1"/>
  <c r="BN29" i="1"/>
  <c r="BN37" i="1"/>
  <c r="BN30" i="1"/>
  <c r="BN31" i="1"/>
  <c r="AT34" i="1"/>
  <c r="BB31" i="1"/>
  <c r="AK23" i="1"/>
  <c r="BB20" i="1"/>
  <c r="AY23" i="1"/>
  <c r="BN22" i="1"/>
  <c r="BN14" i="1"/>
  <c r="F467" i="1"/>
  <c r="F459" i="1"/>
  <c r="G464" i="1"/>
  <c r="F36" i="1"/>
  <c r="F28" i="1"/>
  <c r="G35" i="1"/>
  <c r="G27" i="1"/>
  <c r="I32" i="1"/>
  <c r="P36" i="1"/>
  <c r="P28" i="1"/>
  <c r="AN35" i="1"/>
  <c r="AN27" i="1"/>
  <c r="AB32" i="1"/>
  <c r="AD36" i="1"/>
  <c r="AD28" i="1"/>
  <c r="Y35" i="1"/>
  <c r="Y27" i="1"/>
  <c r="AF32" i="1"/>
  <c r="AI34" i="1"/>
  <c r="AI26" i="1"/>
  <c r="Z36" i="1"/>
  <c r="Z28" i="1"/>
  <c r="AA35" i="1"/>
  <c r="AH32" i="1"/>
  <c r="X37" i="1"/>
  <c r="X29" i="1"/>
  <c r="AJ34" i="1"/>
  <c r="AJ26" i="1"/>
  <c r="AL28" i="1"/>
  <c r="AM31" i="1"/>
  <c r="R35" i="1"/>
  <c r="AS28" i="1"/>
  <c r="AW32" i="1"/>
  <c r="BI29" i="1"/>
  <c r="BL31" i="1"/>
  <c r="BN35" i="1"/>
  <c r="AV37" i="1"/>
  <c r="AT33" i="1"/>
  <c r="F466" i="1"/>
  <c r="F35" i="1"/>
  <c r="F27" i="1"/>
  <c r="G34" i="1"/>
  <c r="G26" i="1"/>
  <c r="P35" i="1"/>
  <c r="P27" i="1"/>
  <c r="AN34" i="1"/>
  <c r="AN26" i="1"/>
  <c r="AD35" i="1"/>
  <c r="Y34" i="1"/>
  <c r="Y26" i="1"/>
  <c r="AF31" i="1"/>
  <c r="Z35" i="1"/>
  <c r="Z27" i="1"/>
  <c r="AH31" i="1"/>
  <c r="X36" i="1"/>
  <c r="X28" i="1"/>
  <c r="AL27" i="1"/>
  <c r="AM30" i="1"/>
  <c r="R34" i="1"/>
  <c r="AS27" i="1"/>
  <c r="AW31" i="1"/>
  <c r="BA28" i="1"/>
  <c r="BA36" i="1"/>
  <c r="BA29" i="1"/>
  <c r="BA37" i="1"/>
  <c r="BA30" i="1"/>
  <c r="BI28" i="1"/>
  <c r="BL30" i="1"/>
  <c r="BN34" i="1"/>
  <c r="AV33" i="1"/>
  <c r="BB27" i="1"/>
  <c r="BB35" i="1"/>
  <c r="BB28" i="1"/>
  <c r="BB36" i="1"/>
  <c r="BB29" i="1"/>
  <c r="BB37" i="1"/>
  <c r="BB30" i="1"/>
  <c r="BB32" i="1"/>
  <c r="F34" i="1"/>
  <c r="AK37" i="1"/>
  <c r="Z34" i="1"/>
  <c r="AH30" i="1"/>
  <c r="X35" i="1"/>
  <c r="X27" i="1"/>
  <c r="AL36" i="1"/>
  <c r="AM29" i="1"/>
  <c r="R33" i="1"/>
  <c r="AS37" i="1"/>
  <c r="AZ27" i="1"/>
  <c r="AZ35" i="1"/>
  <c r="AZ28" i="1"/>
  <c r="AZ36" i="1"/>
  <c r="AZ29" i="1"/>
  <c r="AZ37" i="1"/>
  <c r="AW30" i="1"/>
  <c r="BA35" i="1"/>
  <c r="BI27" i="1"/>
  <c r="BN33" i="1"/>
  <c r="AV32" i="1"/>
  <c r="AT28" i="1"/>
  <c r="AH37" i="1"/>
  <c r="X34" i="1"/>
  <c r="AL29" i="1"/>
  <c r="AL37" i="1"/>
  <c r="AL30" i="1"/>
  <c r="R32" i="1"/>
  <c r="AS30" i="1"/>
  <c r="AS31" i="1"/>
  <c r="AS32" i="1"/>
  <c r="BA34" i="1"/>
  <c r="BI37" i="1"/>
  <c r="BL27" i="1"/>
  <c r="BL35" i="1"/>
  <c r="BL28" i="1"/>
  <c r="BL36" i="1"/>
  <c r="BL29" i="1"/>
  <c r="BL37" i="1"/>
  <c r="BN32" i="1"/>
  <c r="AV31" i="1"/>
  <c r="AM26" i="1"/>
  <c r="AM34" i="1"/>
  <c r="AM27" i="1"/>
  <c r="AM35" i="1"/>
  <c r="AW26" i="1"/>
  <c r="AW34" i="1"/>
  <c r="AW27" i="1"/>
  <c r="AW35" i="1"/>
  <c r="AW28" i="1"/>
  <c r="AW36" i="1"/>
  <c r="BI30" i="1"/>
  <c r="BI31" i="1"/>
  <c r="BI32" i="1"/>
  <c r="BN28" i="1"/>
  <c r="AV30" i="1"/>
  <c r="AT30" i="1"/>
  <c r="AT31" i="1"/>
  <c r="AT32" i="1"/>
  <c r="AT27" i="1"/>
  <c r="AT35" i="1"/>
  <c r="BK34" i="1"/>
  <c r="BK26" i="1"/>
  <c r="BM31" i="1"/>
  <c r="BE30" i="1"/>
  <c r="BJ35" i="1"/>
  <c r="BJ27" i="1"/>
  <c r="BP32" i="1"/>
  <c r="E481" i="1"/>
  <c r="E473" i="1"/>
  <c r="F478" i="1"/>
  <c r="F470" i="1"/>
  <c r="G475" i="1"/>
  <c r="H480" i="1"/>
  <c r="H472" i="1"/>
  <c r="J42" i="1"/>
  <c r="K47" i="1"/>
  <c r="K39" i="1"/>
  <c r="L44" i="1"/>
  <c r="I49" i="1"/>
  <c r="I41" i="1"/>
  <c r="F43" i="1"/>
  <c r="G48" i="1"/>
  <c r="G40" i="1"/>
  <c r="H42" i="1"/>
  <c r="O47" i="1"/>
  <c r="O39" i="1"/>
  <c r="P44" i="1"/>
  <c r="E493" i="1"/>
  <c r="F490" i="1"/>
  <c r="F482" i="1"/>
  <c r="G487" i="1"/>
  <c r="H492" i="1"/>
  <c r="H484" i="1"/>
  <c r="G54" i="1"/>
  <c r="H59" i="1"/>
  <c r="H51" i="1"/>
  <c r="J56" i="1"/>
  <c r="I55" i="1"/>
  <c r="O54" i="1"/>
  <c r="P59" i="1"/>
  <c r="P51" i="1"/>
  <c r="E56" i="1"/>
  <c r="BM30" i="1"/>
  <c r="AP35" i="1"/>
  <c r="AP27" i="1"/>
  <c r="BO32" i="1"/>
  <c r="BE37" i="1"/>
  <c r="BE29" i="1"/>
  <c r="BJ34" i="1"/>
  <c r="BJ26" i="1"/>
  <c r="BP31" i="1"/>
  <c r="E480" i="1"/>
  <c r="E472" i="1"/>
  <c r="G474" i="1"/>
  <c r="H479" i="1"/>
  <c r="H471" i="1"/>
  <c r="E44" i="1"/>
  <c r="J49" i="1"/>
  <c r="J41" i="1"/>
  <c r="K46" i="1"/>
  <c r="K38" i="1"/>
  <c r="L43" i="1"/>
  <c r="I48" i="1"/>
  <c r="F42" i="1"/>
  <c r="G47" i="1"/>
  <c r="G39" i="1"/>
  <c r="N44" i="1"/>
  <c r="H49" i="1"/>
  <c r="H41" i="1"/>
  <c r="O46" i="1"/>
  <c r="O38" i="1"/>
  <c r="P43" i="1"/>
  <c r="G486" i="1"/>
  <c r="H491" i="1"/>
  <c r="H483" i="1"/>
  <c r="F56" i="1"/>
  <c r="G61" i="1"/>
  <c r="G53" i="1"/>
  <c r="H58" i="1"/>
  <c r="H50" i="1"/>
  <c r="J55" i="1"/>
  <c r="I54" i="1"/>
  <c r="M59" i="1"/>
  <c r="M51" i="1"/>
  <c r="N56" i="1"/>
  <c r="O61" i="1"/>
  <c r="O53" i="1"/>
  <c r="P58" i="1"/>
  <c r="P50" i="1"/>
  <c r="E55" i="1"/>
  <c r="BK32" i="1"/>
  <c r="BM37" i="1"/>
  <c r="BM29" i="1"/>
  <c r="BP30" i="1"/>
  <c r="J48" i="1"/>
  <c r="J40" i="1"/>
  <c r="H48" i="1"/>
  <c r="H40" i="1"/>
  <c r="G60" i="1"/>
  <c r="G52" i="1"/>
  <c r="E54" i="1"/>
  <c r="BG35" i="1"/>
  <c r="BG27" i="1"/>
  <c r="BH34" i="1"/>
  <c r="BH26" i="1"/>
  <c r="BC35" i="1"/>
  <c r="BC27" i="1"/>
  <c r="AR34" i="1"/>
  <c r="AQ30" i="1"/>
  <c r="AY35" i="1"/>
  <c r="AY27" i="1"/>
  <c r="BF34" i="1"/>
  <c r="BK31" i="1"/>
  <c r="BM36" i="1"/>
  <c r="BM28" i="1"/>
  <c r="BO30" i="1"/>
  <c r="BE35" i="1"/>
  <c r="BE27" i="1"/>
  <c r="BJ32" i="1"/>
  <c r="BP37" i="1"/>
  <c r="BP29" i="1"/>
  <c r="G480" i="1"/>
  <c r="G472" i="1"/>
  <c r="J47" i="1"/>
  <c r="J39" i="1"/>
  <c r="K44" i="1"/>
  <c r="F48" i="1"/>
  <c r="F40" i="1"/>
  <c r="N42" i="1"/>
  <c r="H47" i="1"/>
  <c r="H39" i="1"/>
  <c r="O44" i="1"/>
  <c r="P49" i="1"/>
  <c r="P41" i="1"/>
  <c r="G492" i="1"/>
  <c r="G484" i="1"/>
  <c r="F54" i="1"/>
  <c r="G59" i="1"/>
  <c r="G51" i="1"/>
  <c r="H56" i="1"/>
  <c r="J61" i="1"/>
  <c r="J53" i="1"/>
  <c r="I60" i="1"/>
  <c r="I52" i="1"/>
  <c r="N54" i="1"/>
  <c r="O59" i="1"/>
  <c r="O51" i="1"/>
  <c r="P56" i="1"/>
  <c r="E61" i="1"/>
  <c r="E53" i="1"/>
  <c r="S32" i="1"/>
  <c r="BC34" i="1"/>
  <c r="AQ37" i="1"/>
  <c r="AQ29" i="1"/>
  <c r="AY34" i="1"/>
  <c r="BK30" i="1"/>
  <c r="BM35" i="1"/>
  <c r="BM27" i="1"/>
  <c r="BO37" i="1"/>
  <c r="BO29" i="1"/>
  <c r="BE34" i="1"/>
  <c r="BE26" i="1"/>
  <c r="BJ31" i="1"/>
  <c r="BP36" i="1"/>
  <c r="BP28" i="1"/>
  <c r="F474" i="1"/>
  <c r="G479" i="1"/>
  <c r="G471" i="1"/>
  <c r="H476" i="1"/>
  <c r="E49" i="1"/>
  <c r="J46" i="1"/>
  <c r="J38" i="1"/>
  <c r="K43" i="1"/>
  <c r="L48" i="1"/>
  <c r="F47" i="1"/>
  <c r="F39" i="1"/>
  <c r="G44" i="1"/>
  <c r="N49" i="1"/>
  <c r="H46" i="1"/>
  <c r="H38" i="1"/>
  <c r="O43" i="1"/>
  <c r="P48" i="1"/>
  <c r="G491" i="1"/>
  <c r="G483" i="1"/>
  <c r="F61" i="1"/>
  <c r="G58" i="1"/>
  <c r="G50" i="1"/>
  <c r="H55" i="1"/>
  <c r="J60" i="1"/>
  <c r="J52" i="1"/>
  <c r="I59" i="1"/>
  <c r="I51" i="1"/>
  <c r="M56" i="1"/>
  <c r="N61" i="1"/>
  <c r="N53" i="1"/>
  <c r="O58" i="1"/>
  <c r="O50" i="1"/>
  <c r="P55" i="1"/>
  <c r="E60" i="1"/>
  <c r="E52" i="1"/>
  <c r="AQ36" i="1"/>
  <c r="BK37" i="1"/>
  <c r="BM34" i="1"/>
  <c r="BO36" i="1"/>
  <c r="BO28" i="1"/>
  <c r="BJ30" i="1"/>
  <c r="BP35" i="1"/>
  <c r="BP27" i="1"/>
  <c r="H54" i="1"/>
  <c r="J59" i="1"/>
  <c r="I58" i="1"/>
  <c r="I50" i="1"/>
  <c r="P54" i="1"/>
  <c r="E59" i="1"/>
  <c r="E51" i="1"/>
  <c r="BO35" i="1"/>
  <c r="BJ37" i="1"/>
  <c r="BP34" i="1"/>
  <c r="J44" i="1"/>
  <c r="K49" i="1"/>
  <c r="K41" i="1"/>
  <c r="H44" i="1"/>
  <c r="O49" i="1"/>
  <c r="O41" i="1"/>
  <c r="G56" i="1"/>
  <c r="H61" i="1"/>
  <c r="H53" i="1"/>
  <c r="N59" i="1"/>
  <c r="P61" i="1"/>
  <c r="P53" i="1"/>
  <c r="E58" i="1"/>
  <c r="F479" i="1"/>
  <c r="H481" i="1"/>
  <c r="K48" i="1"/>
  <c r="G49" i="1"/>
  <c r="O48" i="1"/>
  <c r="H60" i="1"/>
  <c r="P60" i="1"/>
  <c r="AD111" i="13"/>
  <c r="AD110" i="13"/>
  <c r="AD109" i="13"/>
  <c r="AD108" i="13"/>
  <c r="AD107" i="13"/>
  <c r="AD106" i="13"/>
  <c r="AD105" i="13"/>
  <c r="AD104" i="13"/>
  <c r="AD103" i="13"/>
  <c r="AD102" i="13"/>
  <c r="AD101" i="13"/>
  <c r="AD100" i="13"/>
  <c r="AD99" i="13"/>
  <c r="AD98" i="13"/>
  <c r="AD97" i="13"/>
  <c r="AD96" i="13"/>
  <c r="AD95" i="13"/>
  <c r="AD94" i="13"/>
  <c r="AD93" i="13"/>
  <c r="AD92" i="13"/>
  <c r="AD69" i="13"/>
  <c r="AD68" i="13"/>
  <c r="AD67" i="13"/>
  <c r="AD66" i="13"/>
  <c r="AD65" i="13"/>
  <c r="AD64" i="13"/>
  <c r="AD63" i="13"/>
  <c r="AD62" i="13"/>
  <c r="AD61" i="13"/>
  <c r="AD60" i="13"/>
  <c r="AD59" i="13"/>
  <c r="AD58" i="13"/>
  <c r="AD57" i="13"/>
  <c r="AD56" i="13"/>
  <c r="AD55" i="13"/>
  <c r="AD54" i="13"/>
  <c r="AD53" i="13"/>
  <c r="AD52" i="13"/>
  <c r="AD51" i="13"/>
  <c r="CE1003" i="17" l="1"/>
  <c r="CG92" i="17"/>
  <c r="CG1003" i="17"/>
  <c r="CE92" i="17"/>
  <c r="BS1004" i="17"/>
  <c r="CH1004" i="17"/>
  <c r="BZ1004" i="17"/>
  <c r="BY1004" i="17"/>
  <c r="CF1004" i="17"/>
  <c r="BX1004" i="17"/>
  <c r="BW1004" i="17"/>
  <c r="BV1004" i="17"/>
  <c r="B1005" i="17"/>
  <c r="BT1004" i="17"/>
  <c r="BU1004" i="17"/>
  <c r="CH93" i="17"/>
  <c r="BZ93" i="17"/>
  <c r="CF93" i="17"/>
  <c r="BX93" i="17"/>
  <c r="BW93" i="17"/>
  <c r="BV93" i="17"/>
  <c r="BU93" i="17"/>
  <c r="BS93" i="17"/>
  <c r="B94" i="17"/>
  <c r="BY93" i="17"/>
  <c r="BT93" i="17"/>
  <c r="AC111" i="13"/>
  <c r="AC110" i="13"/>
  <c r="AC109" i="13"/>
  <c r="AC108" i="13"/>
  <c r="AC107" i="13"/>
  <c r="AC106" i="13"/>
  <c r="AC105" i="13"/>
  <c r="AC104" i="13"/>
  <c r="AC103" i="13"/>
  <c r="AC102" i="13"/>
  <c r="AC101" i="13"/>
  <c r="AC100" i="13"/>
  <c r="AC99" i="13"/>
  <c r="AC98" i="13"/>
  <c r="AC97" i="13"/>
  <c r="AC96" i="13"/>
  <c r="AC95" i="13"/>
  <c r="AC94" i="13"/>
  <c r="AC93" i="13"/>
  <c r="AC92" i="13"/>
  <c r="AC69" i="13"/>
  <c r="AC68" i="13"/>
  <c r="AC67" i="13"/>
  <c r="AC66" i="13"/>
  <c r="AC65" i="13"/>
  <c r="AC64" i="13"/>
  <c r="AC63" i="13"/>
  <c r="AC62" i="13"/>
  <c r="AC61" i="13"/>
  <c r="AC60" i="13"/>
  <c r="AC59" i="13"/>
  <c r="AC58" i="13"/>
  <c r="AC57" i="13"/>
  <c r="AC56" i="13"/>
  <c r="AC55" i="13"/>
  <c r="AC54" i="13"/>
  <c r="AC53" i="13"/>
  <c r="AC52" i="13"/>
  <c r="AC51" i="13"/>
  <c r="CG93" i="17" l="1"/>
  <c r="CE1004" i="17"/>
  <c r="CG1004" i="17"/>
  <c r="CE93" i="17"/>
  <c r="BU94" i="17"/>
  <c r="BS94" i="17"/>
  <c r="CH94" i="17"/>
  <c r="BZ94" i="17"/>
  <c r="BY94" i="17"/>
  <c r="CF94" i="17"/>
  <c r="BX94" i="17"/>
  <c r="BV94" i="17"/>
  <c r="B95" i="17"/>
  <c r="BW94" i="17"/>
  <c r="BT94" i="17"/>
  <c r="BV1005" i="17"/>
  <c r="BU1005" i="17"/>
  <c r="B1006" i="17"/>
  <c r="BT1005" i="17"/>
  <c r="BS1005" i="17"/>
  <c r="CH1005" i="17"/>
  <c r="BZ1005" i="17"/>
  <c r="BY1005" i="17"/>
  <c r="BW1005" i="17"/>
  <c r="CF1005" i="17"/>
  <c r="BX1005" i="17"/>
  <c r="AH1" i="13"/>
  <c r="AI1" i="13" s="1"/>
  <c r="AJ1" i="13" s="1"/>
  <c r="AK1" i="13" s="1"/>
  <c r="AL1" i="13" s="1"/>
  <c r="AH2" i="13"/>
  <c r="AI2" i="13" s="1"/>
  <c r="AJ2" i="13" s="1"/>
  <c r="AK2" i="13" s="1"/>
  <c r="AL2" i="13" s="1"/>
  <c r="AH4" i="13"/>
  <c r="AI4" i="13" s="1"/>
  <c r="AJ4" i="13" s="1"/>
  <c r="AK4" i="13" s="1"/>
  <c r="AL4" i="13" s="1"/>
  <c r="AH5" i="13"/>
  <c r="AI5" i="13" s="1"/>
  <c r="AJ5" i="13" s="1"/>
  <c r="AK5" i="13" s="1"/>
  <c r="AL5" i="13" s="1"/>
  <c r="AH6" i="13"/>
  <c r="AI6" i="13" s="1"/>
  <c r="AJ6" i="13" s="1"/>
  <c r="AK6" i="13" s="1"/>
  <c r="AL6" i="13" s="1"/>
  <c r="AH7" i="13"/>
  <c r="AI7" i="13" s="1"/>
  <c r="AJ7" i="13" s="1"/>
  <c r="AK7" i="13" s="1"/>
  <c r="AL7" i="13" s="1"/>
  <c r="AH8" i="13"/>
  <c r="AI8" i="13" s="1"/>
  <c r="AJ8" i="13" s="1"/>
  <c r="AK8" i="13" s="1"/>
  <c r="AL8" i="13" s="1"/>
  <c r="AH9" i="13"/>
  <c r="AI9" i="13" s="1"/>
  <c r="AJ9" i="13" s="1"/>
  <c r="AK9" i="13" s="1"/>
  <c r="AL9" i="13" s="1"/>
  <c r="AH10" i="13"/>
  <c r="AI10" i="13" s="1"/>
  <c r="AJ10" i="13" s="1"/>
  <c r="AK10" i="13" s="1"/>
  <c r="AL10" i="13" s="1"/>
  <c r="AH11" i="13"/>
  <c r="AI11" i="13" s="1"/>
  <c r="AJ11" i="13" s="1"/>
  <c r="AK11" i="13" s="1"/>
  <c r="AL11" i="13" s="1"/>
  <c r="AH14" i="13"/>
  <c r="AI14" i="13" s="1"/>
  <c r="AJ14" i="13" s="1"/>
  <c r="AK14" i="13" s="1"/>
  <c r="AL14" i="13" s="1"/>
  <c r="AH19" i="13"/>
  <c r="AI19" i="13" s="1"/>
  <c r="AJ19" i="13" s="1"/>
  <c r="AK19" i="13" s="1"/>
  <c r="AL19" i="13" s="1"/>
  <c r="AH22" i="13"/>
  <c r="AI22" i="13" s="1"/>
  <c r="AJ22" i="13" s="1"/>
  <c r="AK22" i="13" s="1"/>
  <c r="AL22" i="13" s="1"/>
  <c r="AH23" i="13"/>
  <c r="AI23" i="13" s="1"/>
  <c r="AJ23" i="13" s="1"/>
  <c r="AK23" i="13" s="1"/>
  <c r="AL23" i="13" s="1"/>
  <c r="AH24" i="13"/>
  <c r="AI24" i="13" s="1"/>
  <c r="AJ24" i="13" s="1"/>
  <c r="AK24" i="13" s="1"/>
  <c r="AL24" i="13" s="1"/>
  <c r="AH25" i="13"/>
  <c r="AI25" i="13" s="1"/>
  <c r="AJ25" i="13" s="1"/>
  <c r="AK25" i="13" s="1"/>
  <c r="AL25" i="13" s="1"/>
  <c r="AH26" i="13"/>
  <c r="AI26" i="13" s="1"/>
  <c r="AJ26" i="13" s="1"/>
  <c r="AK26" i="13" s="1"/>
  <c r="AL26" i="13" s="1"/>
  <c r="AH27" i="13"/>
  <c r="AI27" i="13" s="1"/>
  <c r="AJ27" i="13" s="1"/>
  <c r="AK27" i="13" s="1"/>
  <c r="AL27" i="13" s="1"/>
  <c r="AH28" i="13"/>
  <c r="AI28" i="13" s="1"/>
  <c r="AJ28" i="13" s="1"/>
  <c r="AK28" i="13" s="1"/>
  <c r="AL28" i="13" s="1"/>
  <c r="AH29" i="13"/>
  <c r="AI29" i="13" s="1"/>
  <c r="AJ29" i="13" s="1"/>
  <c r="AK29" i="13" s="1"/>
  <c r="AL29" i="13" s="1"/>
  <c r="AH30" i="13"/>
  <c r="AI30" i="13" s="1"/>
  <c r="AJ30" i="13" s="1"/>
  <c r="AK30" i="13" s="1"/>
  <c r="AL30" i="13" s="1"/>
  <c r="AH31" i="13"/>
  <c r="AI31" i="13" s="1"/>
  <c r="AJ31" i="13" s="1"/>
  <c r="AK31" i="13" s="1"/>
  <c r="AL31" i="13" s="1"/>
  <c r="AH32" i="13"/>
  <c r="AI32" i="13" s="1"/>
  <c r="AJ32" i="13" s="1"/>
  <c r="AK32" i="13" s="1"/>
  <c r="AL32" i="13" s="1"/>
  <c r="AH33" i="13"/>
  <c r="AI33" i="13" s="1"/>
  <c r="AJ33" i="13" s="1"/>
  <c r="AK33" i="13" s="1"/>
  <c r="AL33" i="13" s="1"/>
  <c r="AH34" i="13"/>
  <c r="AH35" i="13"/>
  <c r="AH37" i="13"/>
  <c r="AH39" i="13"/>
  <c r="AH41" i="13"/>
  <c r="AI41" i="13" s="1"/>
  <c r="AJ41" i="13" s="1"/>
  <c r="AK41" i="13" s="1"/>
  <c r="AL41" i="13" s="1"/>
  <c r="AH43" i="13"/>
  <c r="AH44" i="13"/>
  <c r="AI44" i="13" s="1"/>
  <c r="AJ44" i="13" s="1"/>
  <c r="AK44" i="13" s="1"/>
  <c r="AL44" i="13" s="1"/>
  <c r="AH45" i="13"/>
  <c r="AI45" i="13" s="1"/>
  <c r="AJ45" i="13" s="1"/>
  <c r="AK45" i="13" s="1"/>
  <c r="AL45" i="13" s="1"/>
  <c r="AH46" i="13"/>
  <c r="AI46" i="13" s="1"/>
  <c r="AJ46" i="13" s="1"/>
  <c r="AK46" i="13" s="1"/>
  <c r="AL46" i="13" s="1"/>
  <c r="AH47" i="13"/>
  <c r="AI47" i="13" s="1"/>
  <c r="AJ47" i="13" s="1"/>
  <c r="AK47" i="13" s="1"/>
  <c r="AL47" i="13" s="1"/>
  <c r="AH48" i="13"/>
  <c r="AI48" i="13" s="1"/>
  <c r="AJ48" i="13" s="1"/>
  <c r="AK48" i="13" s="1"/>
  <c r="AH49" i="13"/>
  <c r="AI49" i="13" s="1"/>
  <c r="AJ49" i="13" s="1"/>
  <c r="AK49" i="13" s="1"/>
  <c r="AL49" i="13" s="1"/>
  <c r="AH50" i="13"/>
  <c r="AI50" i="13" s="1"/>
  <c r="AJ50" i="13" s="1"/>
  <c r="AK50" i="13" s="1"/>
  <c r="AL50" i="13" s="1"/>
  <c r="AH51" i="13"/>
  <c r="AI51" i="13" s="1"/>
  <c r="AJ51" i="13" s="1"/>
  <c r="AK51" i="13" s="1"/>
  <c r="AL51" i="13" s="1"/>
  <c r="AH52" i="13"/>
  <c r="AI52" i="13" s="1"/>
  <c r="AJ52" i="13" s="1"/>
  <c r="AK52" i="13" s="1"/>
  <c r="AL52" i="13" s="1"/>
  <c r="AH53" i="13"/>
  <c r="AI53" i="13" s="1"/>
  <c r="AJ53" i="13" s="1"/>
  <c r="AK53" i="13" s="1"/>
  <c r="AL53" i="13" s="1"/>
  <c r="AH54" i="13"/>
  <c r="AI54" i="13" s="1"/>
  <c r="AJ54" i="13" s="1"/>
  <c r="AK54" i="13" s="1"/>
  <c r="AL54" i="13" s="1"/>
  <c r="AH55" i="13"/>
  <c r="AI55" i="13" s="1"/>
  <c r="AJ55" i="13" s="1"/>
  <c r="AK55" i="13" s="1"/>
  <c r="AL55" i="13" s="1"/>
  <c r="AH56" i="13"/>
  <c r="AI56" i="13" s="1"/>
  <c r="AJ56" i="13" s="1"/>
  <c r="AK56" i="13" s="1"/>
  <c r="AL56" i="13" s="1"/>
  <c r="AH57" i="13"/>
  <c r="AI57" i="13" s="1"/>
  <c r="AJ57" i="13" s="1"/>
  <c r="AK57" i="13" s="1"/>
  <c r="AL57" i="13" s="1"/>
  <c r="AH58" i="13"/>
  <c r="AI58" i="13" s="1"/>
  <c r="AJ58" i="13" s="1"/>
  <c r="AK58" i="13" s="1"/>
  <c r="AL58" i="13" s="1"/>
  <c r="AH59" i="13"/>
  <c r="AI59" i="13" s="1"/>
  <c r="AJ59" i="13" s="1"/>
  <c r="AK59" i="13" s="1"/>
  <c r="AL59" i="13" s="1"/>
  <c r="AH60" i="13"/>
  <c r="AI60" i="13" s="1"/>
  <c r="AJ60" i="13" s="1"/>
  <c r="AK60" i="13" s="1"/>
  <c r="AL60" i="13" s="1"/>
  <c r="AH61" i="13"/>
  <c r="AI61" i="13" s="1"/>
  <c r="AJ61" i="13" s="1"/>
  <c r="AK61" i="13" s="1"/>
  <c r="AL61" i="13" s="1"/>
  <c r="AH62" i="13"/>
  <c r="AI62" i="13" s="1"/>
  <c r="AJ62" i="13" s="1"/>
  <c r="AK62" i="13" s="1"/>
  <c r="AL62" i="13" s="1"/>
  <c r="AH63" i="13"/>
  <c r="AI63" i="13" s="1"/>
  <c r="AJ63" i="13" s="1"/>
  <c r="AK63" i="13" s="1"/>
  <c r="AL63" i="13" s="1"/>
  <c r="AH64" i="13"/>
  <c r="AI64" i="13" s="1"/>
  <c r="AJ64" i="13" s="1"/>
  <c r="AK64" i="13" s="1"/>
  <c r="AL64" i="13" s="1"/>
  <c r="AH65" i="13"/>
  <c r="AI65" i="13" s="1"/>
  <c r="AJ65" i="13" s="1"/>
  <c r="AK65" i="13" s="1"/>
  <c r="AL65" i="13" s="1"/>
  <c r="AH66" i="13"/>
  <c r="AI66" i="13" s="1"/>
  <c r="AJ66" i="13" s="1"/>
  <c r="AK66" i="13" s="1"/>
  <c r="AL66" i="13" s="1"/>
  <c r="AH67" i="13"/>
  <c r="AI67" i="13" s="1"/>
  <c r="AJ67" i="13" s="1"/>
  <c r="AK67" i="13" s="1"/>
  <c r="AL67" i="13" s="1"/>
  <c r="AH68" i="13"/>
  <c r="AI68" i="13" s="1"/>
  <c r="AJ68" i="13" s="1"/>
  <c r="AK68" i="13" s="1"/>
  <c r="AL68" i="13" s="1"/>
  <c r="AH69" i="13"/>
  <c r="AI69" i="13" s="1"/>
  <c r="AJ69" i="13" s="1"/>
  <c r="AK69" i="13" s="1"/>
  <c r="AL69" i="13" s="1"/>
  <c r="AH70" i="13"/>
  <c r="AI70" i="13" s="1"/>
  <c r="AJ70" i="13" s="1"/>
  <c r="AK70" i="13" s="1"/>
  <c r="AL70" i="13" s="1"/>
  <c r="AH71" i="13"/>
  <c r="AI71" i="13" s="1"/>
  <c r="AJ71" i="13" s="1"/>
  <c r="AK71" i="13" s="1"/>
  <c r="AL71" i="13" s="1"/>
  <c r="AH91" i="13"/>
  <c r="AI91" i="13" s="1"/>
  <c r="AJ91" i="13" s="1"/>
  <c r="AK91" i="13" s="1"/>
  <c r="AL91" i="13" s="1"/>
  <c r="AH92" i="13"/>
  <c r="AI92" i="13" s="1"/>
  <c r="AJ92" i="13" s="1"/>
  <c r="AK92" i="13" s="1"/>
  <c r="AL92" i="13" s="1"/>
  <c r="AH112" i="13"/>
  <c r="AI112" i="13" s="1"/>
  <c r="AJ112" i="13" s="1"/>
  <c r="AK112" i="13" s="1"/>
  <c r="AL112" i="13" s="1"/>
  <c r="AH113" i="13"/>
  <c r="AI113" i="13" s="1"/>
  <c r="AJ113" i="13" s="1"/>
  <c r="AK113" i="13" s="1"/>
  <c r="AL113" i="13" s="1"/>
  <c r="AH114" i="13"/>
  <c r="AI114" i="13" s="1"/>
  <c r="AJ114" i="13" s="1"/>
  <c r="AK114" i="13" s="1"/>
  <c r="AL114" i="13" s="1"/>
  <c r="AH115" i="13"/>
  <c r="AI115" i="13" s="1"/>
  <c r="AJ115" i="13" s="1"/>
  <c r="AK115" i="13" s="1"/>
  <c r="AL115" i="13" s="1"/>
  <c r="AH116" i="13"/>
  <c r="AI116" i="13" s="1"/>
  <c r="AJ116" i="13" s="1"/>
  <c r="AK116" i="13" s="1"/>
  <c r="AL116" i="13" s="1"/>
  <c r="AH117" i="13"/>
  <c r="AI117" i="13" s="1"/>
  <c r="AJ117" i="13" s="1"/>
  <c r="AK117" i="13" s="1"/>
  <c r="AL117" i="13" s="1"/>
  <c r="AH118" i="13"/>
  <c r="AH119" i="13"/>
  <c r="AH120" i="13"/>
  <c r="AI120" i="13" s="1"/>
  <c r="AJ120" i="13" s="1"/>
  <c r="AK120" i="13" s="1"/>
  <c r="AL120" i="13" s="1"/>
  <c r="AH121" i="13"/>
  <c r="AH123" i="13"/>
  <c r="AH125" i="13"/>
  <c r="AI125" i="13" s="1"/>
  <c r="AJ125" i="13" s="1"/>
  <c r="AK125" i="13" s="1"/>
  <c r="AL125" i="13" s="1"/>
  <c r="AH126" i="13"/>
  <c r="AH127" i="13"/>
  <c r="AH128" i="13"/>
  <c r="AI128" i="13" s="1"/>
  <c r="AJ128" i="13" s="1"/>
  <c r="AK128" i="13" s="1"/>
  <c r="AL128" i="13" s="1"/>
  <c r="AH129" i="13"/>
  <c r="AI129" i="13" s="1"/>
  <c r="AJ129" i="13" s="1"/>
  <c r="AK129" i="13" s="1"/>
  <c r="AL129" i="13" s="1"/>
  <c r="AH130" i="13"/>
  <c r="AI130" i="13" s="1"/>
  <c r="AJ130" i="13" s="1"/>
  <c r="AK130" i="13" s="1"/>
  <c r="AL130" i="13" s="1"/>
  <c r="AH131" i="13"/>
  <c r="AI131" i="13" s="1"/>
  <c r="AJ131" i="13" s="1"/>
  <c r="AK131" i="13" s="1"/>
  <c r="AL131" i="13" s="1"/>
  <c r="AH132" i="13"/>
  <c r="AI132" i="13" s="1"/>
  <c r="AJ132" i="13" s="1"/>
  <c r="AK132" i="13" s="1"/>
  <c r="AL132" i="13" s="1"/>
  <c r="AB92" i="13"/>
  <c r="AB69" i="13"/>
  <c r="AB68" i="13"/>
  <c r="AB67" i="13"/>
  <c r="AB66" i="13"/>
  <c r="AB65" i="13"/>
  <c r="AB64" i="13"/>
  <c r="AB63" i="13"/>
  <c r="AB62" i="13"/>
  <c r="AB61" i="13"/>
  <c r="AB60" i="13"/>
  <c r="AB59" i="13"/>
  <c r="AB58" i="13"/>
  <c r="AB57" i="13"/>
  <c r="AB56" i="13"/>
  <c r="AB55" i="13"/>
  <c r="AB54" i="13"/>
  <c r="AB53" i="13"/>
  <c r="AB52" i="13"/>
  <c r="AB51" i="13"/>
  <c r="AI121" i="13" l="1"/>
  <c r="CI1030" i="17"/>
  <c r="CI994" i="17"/>
  <c r="CI1042" i="17"/>
  <c r="CI1006" i="17"/>
  <c r="CI1378" i="17"/>
  <c r="CI982" i="17"/>
  <c r="CI1018" i="17"/>
  <c r="AI119" i="13"/>
  <c r="CI1054" i="17"/>
  <c r="CI1066" i="17"/>
  <c r="CI1078" i="17"/>
  <c r="AI118" i="13"/>
  <c r="CI970" i="17"/>
  <c r="CI922" i="17"/>
  <c r="CI958" i="17"/>
  <c r="CI934" i="17"/>
  <c r="CI946" i="17"/>
  <c r="AI37" i="13"/>
  <c r="BR1030" i="17"/>
  <c r="BR1018" i="17"/>
  <c r="BR1006" i="17"/>
  <c r="BZ1006" i="17" s="1"/>
  <c r="BR982" i="17"/>
  <c r="BR1042" i="17"/>
  <c r="BR994" i="17"/>
  <c r="BR1378" i="17"/>
  <c r="AI127" i="13"/>
  <c r="CI1330" i="17"/>
  <c r="CI1306" i="17"/>
  <c r="CI1282" i="17"/>
  <c r="CI1318" i="17"/>
  <c r="CI1294" i="17"/>
  <c r="CI1306" i="1"/>
  <c r="AI35" i="13"/>
  <c r="BR1066" i="17"/>
  <c r="BR1078" i="17"/>
  <c r="BR1054" i="17"/>
  <c r="AI39" i="13"/>
  <c r="BR1186" i="17"/>
  <c r="BR1162" i="17"/>
  <c r="BR1198" i="17"/>
  <c r="BR1150" i="17"/>
  <c r="BR1174" i="17"/>
  <c r="BR1210" i="17"/>
  <c r="AI126" i="13"/>
  <c r="CI1222" i="17"/>
  <c r="CI1270" i="17"/>
  <c r="CI1234" i="17"/>
  <c r="CI1246" i="17"/>
  <c r="CI1258" i="17"/>
  <c r="AI34" i="13"/>
  <c r="BR958" i="17"/>
  <c r="BR970" i="17"/>
  <c r="BR922" i="17"/>
  <c r="BR934" i="17"/>
  <c r="BR946" i="17"/>
  <c r="AI123" i="13"/>
  <c r="CI1210" i="17"/>
  <c r="CI1150" i="17"/>
  <c r="CI1174" i="17"/>
  <c r="CI1186" i="17"/>
  <c r="CI1162" i="17"/>
  <c r="CI1198" i="17"/>
  <c r="BR1306" i="17"/>
  <c r="BR1318" i="17"/>
  <c r="BR1330" i="17"/>
  <c r="BR1294" i="17"/>
  <c r="BR1282" i="17"/>
  <c r="BR1306" i="1"/>
  <c r="CG94" i="17"/>
  <c r="CE94" i="17"/>
  <c r="CE1005" i="17"/>
  <c r="CG1005" i="17"/>
  <c r="BY1006" i="17"/>
  <c r="CG1006" i="17" s="1"/>
  <c r="BW1006" i="17"/>
  <c r="BU1006" i="17"/>
  <c r="CE1006" i="17" s="1"/>
  <c r="B1007" i="17"/>
  <c r="BS1006" i="17"/>
  <c r="CF95" i="17"/>
  <c r="BX95" i="17"/>
  <c r="BV95" i="17"/>
  <c r="BU95" i="17"/>
  <c r="B96" i="17"/>
  <c r="BT95" i="17"/>
  <c r="BS95" i="17"/>
  <c r="CH95" i="17"/>
  <c r="BZ95" i="17"/>
  <c r="BY95" i="17"/>
  <c r="BW95" i="17"/>
  <c r="AH38" i="13"/>
  <c r="BR1437" i="1"/>
  <c r="BR1449" i="1"/>
  <c r="BR1425" i="1"/>
  <c r="BR1413" i="1"/>
  <c r="BR1401" i="1"/>
  <c r="AH122" i="13"/>
  <c r="CI1449" i="1"/>
  <c r="CI1413" i="1"/>
  <c r="CI1401" i="1"/>
  <c r="CI1425" i="1"/>
  <c r="CI1437" i="1"/>
  <c r="CI1340" i="1"/>
  <c r="CI1352" i="1"/>
  <c r="CI1364" i="1"/>
  <c r="BR1340" i="1"/>
  <c r="BR1364" i="1"/>
  <c r="BR1352" i="1"/>
  <c r="AJ34" i="13"/>
  <c r="AH42" i="13"/>
  <c r="AL48" i="13"/>
  <c r="AH36" i="13"/>
  <c r="AI36" i="13" s="1"/>
  <c r="AJ36" i="13" s="1"/>
  <c r="AK36" i="13" s="1"/>
  <c r="AL36" i="13" s="1"/>
  <c r="AI43" i="13"/>
  <c r="BT1006" i="17" l="1"/>
  <c r="AK34" i="13"/>
  <c r="BR924" i="17"/>
  <c r="BR936" i="17"/>
  <c r="BR972" i="17"/>
  <c r="BR948" i="17"/>
  <c r="BR960" i="17"/>
  <c r="BR1090" i="17"/>
  <c r="BR1114" i="17"/>
  <c r="BR1126" i="17"/>
  <c r="BR1102" i="17"/>
  <c r="BR1138" i="17"/>
  <c r="CA958" i="17"/>
  <c r="CD958" i="17"/>
  <c r="CC958" i="17"/>
  <c r="CB958" i="17"/>
  <c r="CA1018" i="17"/>
  <c r="CD1018" i="17"/>
  <c r="CC1018" i="17"/>
  <c r="CB1018" i="17"/>
  <c r="BV1006" i="17"/>
  <c r="CA1198" i="17"/>
  <c r="CC1198" i="17"/>
  <c r="CB1198" i="17"/>
  <c r="CD1198" i="17"/>
  <c r="BT934" i="17"/>
  <c r="BX934" i="17"/>
  <c r="BZ934" i="17"/>
  <c r="BV934" i="17"/>
  <c r="CF934" i="17" s="1"/>
  <c r="CB1270" i="17"/>
  <c r="CA1270" i="17"/>
  <c r="CD1270" i="17"/>
  <c r="CC1270" i="17"/>
  <c r="CA1318" i="17"/>
  <c r="CC1318" i="17"/>
  <c r="CD1318" i="17"/>
  <c r="CB1318" i="17"/>
  <c r="BX982" i="17"/>
  <c r="BV982" i="17"/>
  <c r="BZ982" i="17"/>
  <c r="BT982" i="17"/>
  <c r="CC922" i="17"/>
  <c r="CD922" i="17"/>
  <c r="CB922" i="17"/>
  <c r="CA922" i="17"/>
  <c r="CA982" i="17"/>
  <c r="CC982" i="17"/>
  <c r="CB982" i="17"/>
  <c r="CD982" i="17"/>
  <c r="CA1162" i="17"/>
  <c r="CD1162" i="17"/>
  <c r="CC1162" i="17"/>
  <c r="CB1162" i="17"/>
  <c r="CC1234" i="17"/>
  <c r="CD1234" i="17"/>
  <c r="CB1234" i="17"/>
  <c r="CA1234" i="17"/>
  <c r="BX922" i="17"/>
  <c r="BZ922" i="17"/>
  <c r="BT922" i="17"/>
  <c r="BV922" i="17"/>
  <c r="AJ39" i="13"/>
  <c r="BR1163" i="17"/>
  <c r="BR1175" i="17"/>
  <c r="BR1199" i="17"/>
  <c r="BR1211" i="17"/>
  <c r="BR1151" i="17"/>
  <c r="BR1187" i="17"/>
  <c r="CD970" i="17"/>
  <c r="CB970" i="17"/>
  <c r="CA970" i="17"/>
  <c r="CC970" i="17"/>
  <c r="CD1186" i="17"/>
  <c r="CA1186" i="17"/>
  <c r="CC1186" i="17"/>
  <c r="CB1186" i="17"/>
  <c r="BV970" i="17"/>
  <c r="BT970" i="17"/>
  <c r="BX970" i="17"/>
  <c r="BZ970" i="17"/>
  <c r="AJ126" i="13"/>
  <c r="CI1259" i="17"/>
  <c r="CI1271" i="17"/>
  <c r="CI1223" i="17"/>
  <c r="CI1247" i="17"/>
  <c r="CI1235" i="17"/>
  <c r="CB1306" i="17"/>
  <c r="CC1306" i="17"/>
  <c r="CA1306" i="17"/>
  <c r="CD1306" i="17"/>
  <c r="AJ118" i="13"/>
  <c r="CI923" i="17"/>
  <c r="CI971" i="17"/>
  <c r="CI959" i="17"/>
  <c r="CI935" i="17"/>
  <c r="CI947" i="17"/>
  <c r="CC1006" i="17"/>
  <c r="CD1006" i="17"/>
  <c r="CB1006" i="17"/>
  <c r="CA1006" i="17"/>
  <c r="CD1294" i="17"/>
  <c r="CB1294" i="17"/>
  <c r="CA1294" i="17"/>
  <c r="CC1294" i="17"/>
  <c r="CB1222" i="17"/>
  <c r="CA1222" i="17"/>
  <c r="CC1222" i="17"/>
  <c r="CD1222" i="17"/>
  <c r="CD1174" i="17"/>
  <c r="CC1174" i="17"/>
  <c r="CA1174" i="17"/>
  <c r="CB1174" i="17"/>
  <c r="BV958" i="17"/>
  <c r="BT958" i="17"/>
  <c r="BX958" i="17"/>
  <c r="BZ958" i="17"/>
  <c r="CB1330" i="17"/>
  <c r="CC1330" i="17"/>
  <c r="CA1330" i="17"/>
  <c r="CD1330" i="17"/>
  <c r="CB1078" i="17"/>
  <c r="CD1078" i="17"/>
  <c r="CA1078" i="17"/>
  <c r="CC1078" i="17"/>
  <c r="CD1042" i="17"/>
  <c r="CA1042" i="17"/>
  <c r="CC1042" i="17"/>
  <c r="CB1042" i="17"/>
  <c r="BT946" i="17"/>
  <c r="BX946" i="17"/>
  <c r="BZ946" i="17"/>
  <c r="BV946" i="17"/>
  <c r="BR1307" i="17"/>
  <c r="BR1295" i="17"/>
  <c r="BR1283" i="17"/>
  <c r="BR1331" i="17"/>
  <c r="BR1319" i="17"/>
  <c r="BR1307" i="1"/>
  <c r="CI1090" i="17"/>
  <c r="CI1114" i="17"/>
  <c r="CI1126" i="17"/>
  <c r="CI1102" i="17"/>
  <c r="CI1138" i="17"/>
  <c r="CD1282" i="17"/>
  <c r="CA1282" i="17"/>
  <c r="CC1282" i="17"/>
  <c r="CB1282" i="17"/>
  <c r="CA1378" i="17"/>
  <c r="CB1378" i="17"/>
  <c r="CC1378" i="17"/>
  <c r="CD1378" i="17"/>
  <c r="BX1006" i="17"/>
  <c r="AI42" i="13"/>
  <c r="BR1258" i="17"/>
  <c r="BR1234" i="17"/>
  <c r="BR1270" i="17"/>
  <c r="BR1222" i="17"/>
  <c r="BR1246" i="17"/>
  <c r="CC1150" i="17"/>
  <c r="CA1150" i="17"/>
  <c r="CB1150" i="17"/>
  <c r="CD1150" i="17"/>
  <c r="BR959" i="17"/>
  <c r="BR947" i="17"/>
  <c r="BR923" i="17"/>
  <c r="BR935" i="17"/>
  <c r="BR971" i="17"/>
  <c r="AJ127" i="13"/>
  <c r="CI1307" i="17"/>
  <c r="CI1295" i="17"/>
  <c r="CI1319" i="17"/>
  <c r="CI1331" i="17"/>
  <c r="CI1283" i="17"/>
  <c r="CI1307" i="1"/>
  <c r="AJ37" i="13"/>
  <c r="BR1007" i="17"/>
  <c r="BT1007" i="17" s="1"/>
  <c r="BR1043" i="17"/>
  <c r="BR983" i="17"/>
  <c r="BR1019" i="17"/>
  <c r="BR1379" i="17"/>
  <c r="BR995" i="17"/>
  <c r="BR1031" i="17"/>
  <c r="CD1066" i="17"/>
  <c r="CA1066" i="17"/>
  <c r="CC1066" i="17"/>
  <c r="CB1066" i="17"/>
  <c r="CD994" i="17"/>
  <c r="CA994" i="17"/>
  <c r="CC994" i="17"/>
  <c r="CB994" i="17"/>
  <c r="CC1210" i="17"/>
  <c r="CD1210" i="17"/>
  <c r="CA1210" i="17"/>
  <c r="CB1210" i="17"/>
  <c r="CD946" i="17"/>
  <c r="CC946" i="17"/>
  <c r="CB946" i="17"/>
  <c r="CA946" i="17"/>
  <c r="CB1258" i="17"/>
  <c r="CC1258" i="17"/>
  <c r="CA1258" i="17"/>
  <c r="CD1258" i="17"/>
  <c r="AJ35" i="13"/>
  <c r="BR1055" i="17"/>
  <c r="BR1079" i="17"/>
  <c r="BR1067" i="17"/>
  <c r="CB1054" i="17"/>
  <c r="CA1054" i="17"/>
  <c r="CD1054" i="17"/>
  <c r="CC1054" i="17"/>
  <c r="CD1030" i="17"/>
  <c r="CB1030" i="17"/>
  <c r="CA1030" i="17"/>
  <c r="CC1030" i="17"/>
  <c r="AJ123" i="13"/>
  <c r="CI1211" i="17"/>
  <c r="CI1175" i="17"/>
  <c r="CI1163" i="17"/>
  <c r="CI1199" i="17"/>
  <c r="CI1187" i="17"/>
  <c r="CI1151" i="17"/>
  <c r="CC1246" i="17"/>
  <c r="CD1246" i="17"/>
  <c r="CB1246" i="17"/>
  <c r="CA1246" i="17"/>
  <c r="CD1306" i="1"/>
  <c r="CC1306" i="1"/>
  <c r="CB1306" i="1"/>
  <c r="CA1306" i="1"/>
  <c r="BX994" i="17"/>
  <c r="BV994" i="17"/>
  <c r="BZ994" i="17"/>
  <c r="BT994" i="17"/>
  <c r="CA934" i="17"/>
  <c r="CC934" i="17"/>
  <c r="CB934" i="17"/>
  <c r="CD934" i="17"/>
  <c r="AJ119" i="13"/>
  <c r="CI1055" i="17"/>
  <c r="CI1079" i="17"/>
  <c r="CI1067" i="17"/>
  <c r="AJ121" i="13"/>
  <c r="CI1007" i="17"/>
  <c r="CI995" i="17"/>
  <c r="CI983" i="17"/>
  <c r="CI1379" i="17"/>
  <c r="CI1043" i="17"/>
  <c r="CI1031" i="17"/>
  <c r="CI1019" i="17"/>
  <c r="CF1006" i="17"/>
  <c r="CH1006" i="17"/>
  <c r="CG95" i="17"/>
  <c r="CE95" i="17"/>
  <c r="BS96" i="17"/>
  <c r="BY96" i="17"/>
  <c r="CF96" i="17"/>
  <c r="BX96" i="17"/>
  <c r="BW96" i="17"/>
  <c r="BV96" i="17"/>
  <c r="BU96" i="17"/>
  <c r="B97" i="17"/>
  <c r="BT96" i="17"/>
  <c r="CH96" i="17"/>
  <c r="BZ96" i="17"/>
  <c r="B1008" i="17"/>
  <c r="BS1007" i="17"/>
  <c r="BY1007" i="17"/>
  <c r="BW1007" i="17"/>
  <c r="BU1007" i="17"/>
  <c r="CG1007" i="17" s="1"/>
  <c r="CB1449" i="1"/>
  <c r="CD1449" i="1"/>
  <c r="CC1449" i="1"/>
  <c r="CA1449" i="1"/>
  <c r="AI122" i="13"/>
  <c r="CI1426" i="1"/>
  <c r="CI1438" i="1"/>
  <c r="CI1450" i="1"/>
  <c r="CI1402" i="1"/>
  <c r="CI1414" i="1"/>
  <c r="CD1437" i="1"/>
  <c r="CC1437" i="1"/>
  <c r="CA1437" i="1"/>
  <c r="CB1437" i="1"/>
  <c r="CC1425" i="1"/>
  <c r="CD1425" i="1"/>
  <c r="CB1425" i="1"/>
  <c r="CA1425" i="1"/>
  <c r="CD1401" i="1"/>
  <c r="CB1401" i="1"/>
  <c r="CC1401" i="1"/>
  <c r="CA1401" i="1"/>
  <c r="CC1413" i="1"/>
  <c r="CD1413" i="1"/>
  <c r="CA1413" i="1"/>
  <c r="CB1413" i="1"/>
  <c r="AI38" i="13"/>
  <c r="BR1414" i="1"/>
  <c r="BR1450" i="1"/>
  <c r="BR1438" i="1"/>
  <c r="BR1402" i="1"/>
  <c r="BR1426" i="1"/>
  <c r="AH40" i="13"/>
  <c r="BR1365" i="1"/>
  <c r="BR1341" i="1"/>
  <c r="BR1353" i="1"/>
  <c r="CA1352" i="1"/>
  <c r="CD1352" i="1"/>
  <c r="CB1352" i="1"/>
  <c r="CC1352" i="1"/>
  <c r="CC1340" i="1"/>
  <c r="CD1340" i="1"/>
  <c r="CA1340" i="1"/>
  <c r="CB1340" i="1"/>
  <c r="CC1364" i="1"/>
  <c r="CD1364" i="1"/>
  <c r="CA1364" i="1"/>
  <c r="CB1364" i="1"/>
  <c r="AH124" i="13"/>
  <c r="CI1353" i="1"/>
  <c r="CI1365" i="1"/>
  <c r="CI1341" i="1"/>
  <c r="AJ43" i="13"/>
  <c r="CH982" i="17" l="1"/>
  <c r="CH970" i="17"/>
  <c r="CF958" i="17"/>
  <c r="CH994" i="17"/>
  <c r="CH934" i="17"/>
  <c r="CH922" i="17"/>
  <c r="CE1007" i="17"/>
  <c r="CA1079" i="17"/>
  <c r="CB1079" i="17"/>
  <c r="CC1079" i="17"/>
  <c r="CD1079" i="17"/>
  <c r="BX1007" i="17"/>
  <c r="CA1043" i="17"/>
  <c r="CD1043" i="17"/>
  <c r="CB1043" i="17"/>
  <c r="CC1043" i="17"/>
  <c r="CB1055" i="17"/>
  <c r="CA1055" i="17"/>
  <c r="CD1055" i="17"/>
  <c r="CC1055" i="17"/>
  <c r="CF994" i="17"/>
  <c r="AK123" i="13"/>
  <c r="CI1212" i="17"/>
  <c r="CI1188" i="17"/>
  <c r="CI1176" i="17"/>
  <c r="CI1200" i="17"/>
  <c r="CI1164" i="17"/>
  <c r="CI1152" i="17"/>
  <c r="AK37" i="13"/>
  <c r="BR984" i="17"/>
  <c r="BR1380" i="17"/>
  <c r="BR996" i="17"/>
  <c r="BR1020" i="17"/>
  <c r="BR1044" i="17"/>
  <c r="BR1008" i="17"/>
  <c r="BZ1008" i="17" s="1"/>
  <c r="BR1032" i="17"/>
  <c r="BT971" i="17"/>
  <c r="BZ971" i="17"/>
  <c r="BX971" i="17"/>
  <c r="BV971" i="17"/>
  <c r="CA1138" i="17"/>
  <c r="CC1138" i="17"/>
  <c r="CD1138" i="17"/>
  <c r="CB1138" i="17"/>
  <c r="CC935" i="17"/>
  <c r="CD935" i="17"/>
  <c r="CA935" i="17"/>
  <c r="CB935" i="17"/>
  <c r="CF982" i="17"/>
  <c r="BT960" i="17"/>
  <c r="BV960" i="17"/>
  <c r="BZ960" i="17"/>
  <c r="BX960" i="17"/>
  <c r="CI1103" i="17"/>
  <c r="CI1139" i="17"/>
  <c r="CI1115" i="17"/>
  <c r="CI1127" i="17"/>
  <c r="CI1091" i="17"/>
  <c r="CB1211" i="17"/>
  <c r="CA1211" i="17"/>
  <c r="CC1211" i="17"/>
  <c r="CD1211" i="17"/>
  <c r="AK127" i="13"/>
  <c r="CI1332" i="17"/>
  <c r="CI1320" i="17"/>
  <c r="CI1284" i="17"/>
  <c r="CI1308" i="17"/>
  <c r="CI1296" i="17"/>
  <c r="CI1308" i="1"/>
  <c r="BR1103" i="17"/>
  <c r="BR1127" i="17"/>
  <c r="BR1091" i="17"/>
  <c r="BR1115" i="17"/>
  <c r="BR1139" i="17"/>
  <c r="CB1379" i="17"/>
  <c r="CC1379" i="17"/>
  <c r="CD1379" i="17"/>
  <c r="CA1379" i="17"/>
  <c r="AK119" i="13"/>
  <c r="CI1056" i="17"/>
  <c r="CI1068" i="17"/>
  <c r="CI1080" i="17"/>
  <c r="CD1307" i="1"/>
  <c r="CB1307" i="1"/>
  <c r="CA1307" i="1"/>
  <c r="CC1307" i="1"/>
  <c r="BX935" i="17"/>
  <c r="BV935" i="17"/>
  <c r="BT935" i="17"/>
  <c r="BZ935" i="17"/>
  <c r="CA1102" i="17"/>
  <c r="CB1102" i="17"/>
  <c r="CD1102" i="17"/>
  <c r="CC1102" i="17"/>
  <c r="CB959" i="17"/>
  <c r="CA959" i="17"/>
  <c r="CC959" i="17"/>
  <c r="CD959" i="17"/>
  <c r="CB1235" i="17"/>
  <c r="CD1235" i="17"/>
  <c r="CA1235" i="17"/>
  <c r="CC1235" i="17"/>
  <c r="AK39" i="13"/>
  <c r="BR1164" i="17"/>
  <c r="BR1176" i="17"/>
  <c r="BR1188" i="17"/>
  <c r="BR1200" i="17"/>
  <c r="BR1152" i="17"/>
  <c r="BR1212" i="17"/>
  <c r="BT948" i="17"/>
  <c r="BV948" i="17"/>
  <c r="BZ948" i="17"/>
  <c r="BX948" i="17"/>
  <c r="CC1067" i="17"/>
  <c r="CD1067" i="17"/>
  <c r="CB1067" i="17"/>
  <c r="CA1067" i="17"/>
  <c r="CC983" i="17"/>
  <c r="CB983" i="17"/>
  <c r="CD983" i="17"/>
  <c r="CA983" i="17"/>
  <c r="CC1151" i="17"/>
  <c r="CA1151" i="17"/>
  <c r="CD1151" i="17"/>
  <c r="CB1151" i="17"/>
  <c r="BZ995" i="17"/>
  <c r="BX995" i="17"/>
  <c r="BV995" i="17"/>
  <c r="BT995" i="17"/>
  <c r="CB1283" i="17"/>
  <c r="CD1283" i="17"/>
  <c r="CC1283" i="17"/>
  <c r="CA1283" i="17"/>
  <c r="BZ923" i="17"/>
  <c r="BX923" i="17"/>
  <c r="BT923" i="17"/>
  <c r="BV923" i="17"/>
  <c r="CC1126" i="17"/>
  <c r="CB1126" i="17"/>
  <c r="CD1126" i="17"/>
  <c r="CA1126" i="17"/>
  <c r="CB971" i="17"/>
  <c r="CA971" i="17"/>
  <c r="CD971" i="17"/>
  <c r="CC971" i="17"/>
  <c r="CC1247" i="17"/>
  <c r="CB1247" i="17"/>
  <c r="CA1247" i="17"/>
  <c r="CD1247" i="17"/>
  <c r="CF970" i="17"/>
  <c r="CF922" i="17"/>
  <c r="BV972" i="17"/>
  <c r="BT972" i="17"/>
  <c r="BX972" i="17"/>
  <c r="BZ972" i="17"/>
  <c r="CD1019" i="17"/>
  <c r="CB1019" i="17"/>
  <c r="CA1019" i="17"/>
  <c r="CC1019" i="17"/>
  <c r="CD1307" i="17"/>
  <c r="CB1307" i="17"/>
  <c r="CC1307" i="17"/>
  <c r="CA1307" i="17"/>
  <c r="CA995" i="17"/>
  <c r="CC995" i="17"/>
  <c r="CD995" i="17"/>
  <c r="CB995" i="17"/>
  <c r="CC1187" i="17"/>
  <c r="CA1187" i="17"/>
  <c r="CB1187" i="17"/>
  <c r="CD1187" i="17"/>
  <c r="CC1331" i="17"/>
  <c r="CA1331" i="17"/>
  <c r="CB1331" i="17"/>
  <c r="CD1331" i="17"/>
  <c r="BZ947" i="17"/>
  <c r="BX947" i="17"/>
  <c r="BV947" i="17"/>
  <c r="BT947" i="17"/>
  <c r="CA1114" i="17"/>
  <c r="CC1114" i="17"/>
  <c r="CB1114" i="17"/>
  <c r="CD1114" i="17"/>
  <c r="CF946" i="17"/>
  <c r="CH958" i="17"/>
  <c r="CA923" i="17"/>
  <c r="CC923" i="17"/>
  <c r="CD923" i="17"/>
  <c r="CB923" i="17"/>
  <c r="CA1223" i="17"/>
  <c r="CD1223" i="17"/>
  <c r="CC1223" i="17"/>
  <c r="CB1223" i="17"/>
  <c r="BV936" i="17"/>
  <c r="CF936" i="17" s="1"/>
  <c r="BT936" i="17"/>
  <c r="BZ936" i="17"/>
  <c r="BX936" i="17"/>
  <c r="CB1175" i="17"/>
  <c r="CA1175" i="17"/>
  <c r="CD1175" i="17"/>
  <c r="CC1175" i="17"/>
  <c r="AJ42" i="13"/>
  <c r="BR1247" i="17"/>
  <c r="BR1259" i="17"/>
  <c r="BR1223" i="17"/>
  <c r="BR1271" i="17"/>
  <c r="BR1235" i="17"/>
  <c r="AK126" i="13"/>
  <c r="CI1260" i="17"/>
  <c r="CI1248" i="17"/>
  <c r="CI1272" i="17"/>
  <c r="CI1236" i="17"/>
  <c r="CI1224" i="17"/>
  <c r="CA1031" i="17"/>
  <c r="CD1031" i="17"/>
  <c r="CB1031" i="17"/>
  <c r="CC1031" i="17"/>
  <c r="CA947" i="17"/>
  <c r="CB947" i="17"/>
  <c r="CC947" i="17"/>
  <c r="CD947" i="17"/>
  <c r="CI1366" i="17"/>
  <c r="CI1342" i="17"/>
  <c r="CI1354" i="17"/>
  <c r="BR1342" i="17"/>
  <c r="BR1354" i="17"/>
  <c r="BR1366" i="17"/>
  <c r="BV1007" i="17"/>
  <c r="CF1007" i="17" s="1"/>
  <c r="CA1007" i="17"/>
  <c r="CC1007" i="17"/>
  <c r="CB1007" i="17"/>
  <c r="CD1007" i="17"/>
  <c r="CC1199" i="17"/>
  <c r="CB1199" i="17"/>
  <c r="CD1199" i="17"/>
  <c r="CA1199" i="17"/>
  <c r="AK35" i="13"/>
  <c r="BR1068" i="17"/>
  <c r="BR1056" i="17"/>
  <c r="BR1080" i="17"/>
  <c r="CC1319" i="17"/>
  <c r="CB1319" i="17"/>
  <c r="CD1319" i="17"/>
  <c r="CA1319" i="17"/>
  <c r="BV959" i="17"/>
  <c r="BT959" i="17"/>
  <c r="BZ959" i="17"/>
  <c r="BX959" i="17"/>
  <c r="CA1090" i="17"/>
  <c r="CD1090" i="17"/>
  <c r="CC1090" i="17"/>
  <c r="CB1090" i="17"/>
  <c r="CH946" i="17"/>
  <c r="AK118" i="13"/>
  <c r="CI960" i="17"/>
  <c r="CI924" i="17"/>
  <c r="CI948" i="17"/>
  <c r="CI972" i="17"/>
  <c r="CI936" i="17"/>
  <c r="CB1271" i="17"/>
  <c r="CA1271" i="17"/>
  <c r="CD1271" i="17"/>
  <c r="CC1271" i="17"/>
  <c r="BV924" i="17"/>
  <c r="BT924" i="17"/>
  <c r="BX924" i="17"/>
  <c r="BZ924" i="17"/>
  <c r="BR1320" i="17"/>
  <c r="BR1284" i="17"/>
  <c r="BR1332" i="17"/>
  <c r="BR1296" i="17"/>
  <c r="BR1308" i="17"/>
  <c r="BR1308" i="1"/>
  <c r="BZ1007" i="17"/>
  <c r="AK121" i="13"/>
  <c r="CI1020" i="17"/>
  <c r="CI1380" i="17"/>
  <c r="CI984" i="17"/>
  <c r="CI1032" i="17"/>
  <c r="CI1008" i="17"/>
  <c r="CI996" i="17"/>
  <c r="CI1044" i="17"/>
  <c r="CA1163" i="17"/>
  <c r="CB1163" i="17"/>
  <c r="CD1163" i="17"/>
  <c r="CC1163" i="17"/>
  <c r="BV983" i="17"/>
  <c r="BX983" i="17"/>
  <c r="BT983" i="17"/>
  <c r="BZ983" i="17"/>
  <c r="CC1295" i="17"/>
  <c r="CA1295" i="17"/>
  <c r="CB1295" i="17"/>
  <c r="CD1295" i="17"/>
  <c r="CB1259" i="17"/>
  <c r="CD1259" i="17"/>
  <c r="CA1259" i="17"/>
  <c r="CC1259" i="17"/>
  <c r="AL34" i="13"/>
  <c r="BR949" i="17"/>
  <c r="BR937" i="17"/>
  <c r="BR925" i="17"/>
  <c r="BR961" i="17"/>
  <c r="BR973" i="17"/>
  <c r="CE96" i="17"/>
  <c r="CG96" i="17"/>
  <c r="BW1008" i="17"/>
  <c r="BV1008" i="17"/>
  <c r="BU1008" i="17"/>
  <c r="CE1008" i="17" s="1"/>
  <c r="B1009" i="17"/>
  <c r="BT1008" i="17"/>
  <c r="BS1008" i="17"/>
  <c r="BY1008" i="17"/>
  <c r="CG1008" i="17" s="1"/>
  <c r="BV97" i="17"/>
  <c r="B98" i="17"/>
  <c r="BT97" i="17"/>
  <c r="BS97" i="17"/>
  <c r="CH97" i="17"/>
  <c r="BZ97" i="17"/>
  <c r="BY97" i="17"/>
  <c r="CF97" i="17"/>
  <c r="BX97" i="17"/>
  <c r="BW97" i="17"/>
  <c r="BU97" i="17"/>
  <c r="J145" i="8"/>
  <c r="CC1450" i="1"/>
  <c r="CD1450" i="1"/>
  <c r="CB1450" i="1"/>
  <c r="CA1450" i="1"/>
  <c r="AJ38" i="13"/>
  <c r="BR1403" i="1"/>
  <c r="BR1427" i="1"/>
  <c r="BR1415" i="1"/>
  <c r="BR1451" i="1"/>
  <c r="BR1439" i="1"/>
  <c r="CB1438" i="1"/>
  <c r="CD1438" i="1"/>
  <c r="CA1438" i="1"/>
  <c r="CC1438" i="1"/>
  <c r="CC1426" i="1"/>
  <c r="CA1426" i="1"/>
  <c r="CB1426" i="1"/>
  <c r="CD1426" i="1"/>
  <c r="AJ122" i="13"/>
  <c r="CI1427" i="1"/>
  <c r="CI1439" i="1"/>
  <c r="CI1451" i="1"/>
  <c r="CI1415" i="1"/>
  <c r="CI1403" i="1"/>
  <c r="CB1414" i="1"/>
  <c r="CD1414" i="1"/>
  <c r="CA1414" i="1"/>
  <c r="CC1414" i="1"/>
  <c r="CD1402" i="1"/>
  <c r="CC1402" i="1"/>
  <c r="CB1402" i="1"/>
  <c r="CA1402" i="1"/>
  <c r="CD1341" i="1"/>
  <c r="CA1341" i="1"/>
  <c r="CC1341" i="1"/>
  <c r="CB1341" i="1"/>
  <c r="CC1365" i="1"/>
  <c r="CD1365" i="1"/>
  <c r="CA1365" i="1"/>
  <c r="CB1365" i="1"/>
  <c r="CD1353" i="1"/>
  <c r="CB1353" i="1"/>
  <c r="CC1353" i="1"/>
  <c r="CA1353" i="1"/>
  <c r="AI124" i="13"/>
  <c r="CI1366" i="1"/>
  <c r="CI1342" i="1"/>
  <c r="CI1354" i="1"/>
  <c r="AI40" i="13"/>
  <c r="BR1342" i="1"/>
  <c r="BR1366" i="1"/>
  <c r="BR1354" i="1"/>
  <c r="AH12" i="13"/>
  <c r="AH18" i="13"/>
  <c r="AC77" i="13"/>
  <c r="AC90" i="13"/>
  <c r="AC84" i="13"/>
  <c r="AC82" i="13"/>
  <c r="AC83" i="13"/>
  <c r="AC86" i="13"/>
  <c r="AC89" i="13"/>
  <c r="AC74" i="13"/>
  <c r="AC80" i="13"/>
  <c r="AC78" i="13"/>
  <c r="AC88" i="13"/>
  <c r="AC73" i="13"/>
  <c r="AC76" i="13"/>
  <c r="AC72" i="13"/>
  <c r="AC79" i="13"/>
  <c r="AC81" i="13"/>
  <c r="AC87" i="13"/>
  <c r="AC85" i="13"/>
  <c r="AC75" i="13"/>
  <c r="AH20" i="13"/>
  <c r="AH15" i="13"/>
  <c r="AH17" i="13"/>
  <c r="AK43" i="13"/>
  <c r="CH935" i="17" l="1"/>
  <c r="BX1008" i="17"/>
  <c r="CH959" i="17"/>
  <c r="CH1007" i="17"/>
  <c r="CF983" i="17"/>
  <c r="CF947" i="17"/>
  <c r="CH960" i="17"/>
  <c r="CH947" i="17"/>
  <c r="CF959" i="17"/>
  <c r="CF923" i="17"/>
  <c r="CF948" i="17"/>
  <c r="CH936" i="17"/>
  <c r="CF960" i="17"/>
  <c r="BV961" i="17"/>
  <c r="BX961" i="17"/>
  <c r="BZ961" i="17"/>
  <c r="BT961" i="17"/>
  <c r="CA1342" i="17"/>
  <c r="CD1342" i="17"/>
  <c r="CC1342" i="17"/>
  <c r="CB1342" i="17"/>
  <c r="AL39" i="13"/>
  <c r="BR1201" i="17"/>
  <c r="BR1213" i="17"/>
  <c r="BR1165" i="17"/>
  <c r="BR1177" i="17"/>
  <c r="BR1189" i="17"/>
  <c r="BR1153" i="17"/>
  <c r="AL119" i="13"/>
  <c r="CI1081" i="17"/>
  <c r="CI1057" i="17"/>
  <c r="CI1069" i="17"/>
  <c r="AL127" i="13"/>
  <c r="CI1321" i="17"/>
  <c r="CI1333" i="17"/>
  <c r="CI1297" i="17"/>
  <c r="CI1309" i="17"/>
  <c r="CI1285" i="17"/>
  <c r="CI1309" i="1"/>
  <c r="CD1139" i="17"/>
  <c r="CB1139" i="17"/>
  <c r="CC1139" i="17"/>
  <c r="CA1139" i="17"/>
  <c r="CB1212" i="17"/>
  <c r="CD1212" i="17"/>
  <c r="CC1212" i="17"/>
  <c r="CA1212" i="17"/>
  <c r="CA1032" i="17"/>
  <c r="CD1032" i="17"/>
  <c r="CB1032" i="17"/>
  <c r="CC1032" i="17"/>
  <c r="CC960" i="17"/>
  <c r="CD960" i="17"/>
  <c r="CA960" i="17"/>
  <c r="CB960" i="17"/>
  <c r="CI1092" i="17"/>
  <c r="CI1140" i="17"/>
  <c r="CI1116" i="17"/>
  <c r="CI1128" i="17"/>
  <c r="CI1104" i="17"/>
  <c r="BT925" i="17"/>
  <c r="BV925" i="17"/>
  <c r="BZ925" i="17"/>
  <c r="BX925" i="17"/>
  <c r="CC984" i="17"/>
  <c r="CD984" i="17"/>
  <c r="CA984" i="17"/>
  <c r="CB984" i="17"/>
  <c r="AL118" i="13"/>
  <c r="CI925" i="17"/>
  <c r="CI961" i="17"/>
  <c r="CI937" i="17"/>
  <c r="CI973" i="17"/>
  <c r="CI949" i="17"/>
  <c r="CA1366" i="17"/>
  <c r="CD1366" i="17"/>
  <c r="CB1366" i="17"/>
  <c r="CC1366" i="17"/>
  <c r="CH923" i="17"/>
  <c r="CH995" i="17"/>
  <c r="CA1103" i="17"/>
  <c r="CB1103" i="17"/>
  <c r="CC1103" i="17"/>
  <c r="CD1103" i="17"/>
  <c r="CH971" i="17"/>
  <c r="BX984" i="17"/>
  <c r="BV984" i="17"/>
  <c r="BT984" i="17"/>
  <c r="BZ984" i="17"/>
  <c r="AL123" i="13"/>
  <c r="CI1165" i="17"/>
  <c r="CI1213" i="17"/>
  <c r="CI1177" i="17"/>
  <c r="CI1201" i="17"/>
  <c r="CI1153" i="17"/>
  <c r="CI1189" i="17"/>
  <c r="BZ937" i="17"/>
  <c r="BX937" i="17"/>
  <c r="BT937" i="17"/>
  <c r="BV937" i="17"/>
  <c r="CC1380" i="17"/>
  <c r="CA1380" i="17"/>
  <c r="CB1380" i="17"/>
  <c r="CD1380" i="17"/>
  <c r="AL35" i="13"/>
  <c r="BR1081" i="17"/>
  <c r="BR1057" i="17"/>
  <c r="BR1069" i="17"/>
  <c r="CC1224" i="17"/>
  <c r="CA1224" i="17"/>
  <c r="CD1224" i="17"/>
  <c r="CB1224" i="17"/>
  <c r="CC1308" i="1"/>
  <c r="CD1308" i="1"/>
  <c r="CA1308" i="1"/>
  <c r="CB1308" i="1"/>
  <c r="AL37" i="13"/>
  <c r="BR985" i="17"/>
  <c r="BR1033" i="17"/>
  <c r="BR1009" i="17"/>
  <c r="BZ1009" i="17" s="1"/>
  <c r="BR1021" i="17"/>
  <c r="BR997" i="17"/>
  <c r="BR1381" i="17"/>
  <c r="BR1045" i="17"/>
  <c r="BR1343" i="17"/>
  <c r="BR1355" i="17"/>
  <c r="BR1367" i="17"/>
  <c r="BX949" i="17"/>
  <c r="BV949" i="17"/>
  <c r="BZ949" i="17"/>
  <c r="CH949" i="17" s="1"/>
  <c r="BT949" i="17"/>
  <c r="CA1020" i="17"/>
  <c r="CB1020" i="17"/>
  <c r="CC1020" i="17"/>
  <c r="CD1020" i="17"/>
  <c r="CA1236" i="17"/>
  <c r="CD1236" i="17"/>
  <c r="CB1236" i="17"/>
  <c r="CC1236" i="17"/>
  <c r="CD1296" i="17"/>
  <c r="CB1296" i="17"/>
  <c r="CA1296" i="17"/>
  <c r="CC1296" i="17"/>
  <c r="CB1152" i="17"/>
  <c r="CD1152" i="17"/>
  <c r="CA1152" i="17"/>
  <c r="CC1152" i="17"/>
  <c r="AL121" i="13"/>
  <c r="CI1009" i="17"/>
  <c r="CI997" i="17"/>
  <c r="CI985" i="17"/>
  <c r="CI1045" i="17"/>
  <c r="CI1381" i="17"/>
  <c r="CI1033" i="17"/>
  <c r="CI1021" i="17"/>
  <c r="CH924" i="17"/>
  <c r="CB936" i="17"/>
  <c r="CA936" i="17"/>
  <c r="CC936" i="17"/>
  <c r="CD936" i="17"/>
  <c r="CA1272" i="17"/>
  <c r="CD1272" i="17"/>
  <c r="CC1272" i="17"/>
  <c r="CB1272" i="17"/>
  <c r="CH972" i="17"/>
  <c r="CD1308" i="17"/>
  <c r="CA1308" i="17"/>
  <c r="CC1308" i="17"/>
  <c r="CB1308" i="17"/>
  <c r="CC1164" i="17"/>
  <c r="CD1164" i="17"/>
  <c r="CB1164" i="17"/>
  <c r="CA1164" i="17"/>
  <c r="CH983" i="17"/>
  <c r="CC1044" i="17"/>
  <c r="CD1044" i="17"/>
  <c r="CA1044" i="17"/>
  <c r="CB1044" i="17"/>
  <c r="CB972" i="17"/>
  <c r="CA972" i="17"/>
  <c r="CD972" i="17"/>
  <c r="CC972" i="17"/>
  <c r="CD1248" i="17"/>
  <c r="CA1248" i="17"/>
  <c r="CB1248" i="17"/>
  <c r="CC1248" i="17"/>
  <c r="AK42" i="13"/>
  <c r="BR1272" i="17"/>
  <c r="BR1224" i="17"/>
  <c r="BR1236" i="17"/>
  <c r="BR1248" i="17"/>
  <c r="BR1260" i="17"/>
  <c r="CB1080" i="17"/>
  <c r="CA1080" i="17"/>
  <c r="CC1080" i="17"/>
  <c r="CD1080" i="17"/>
  <c r="CC1284" i="17"/>
  <c r="CB1284" i="17"/>
  <c r="CA1284" i="17"/>
  <c r="CD1284" i="17"/>
  <c r="CB1091" i="17"/>
  <c r="CC1091" i="17"/>
  <c r="CD1091" i="17"/>
  <c r="CA1091" i="17"/>
  <c r="CC1200" i="17"/>
  <c r="CA1200" i="17"/>
  <c r="CD1200" i="17"/>
  <c r="CB1200" i="17"/>
  <c r="CA996" i="17"/>
  <c r="CD996" i="17"/>
  <c r="CC996" i="17"/>
  <c r="CB996" i="17"/>
  <c r="CD948" i="17"/>
  <c r="CB948" i="17"/>
  <c r="CC948" i="17"/>
  <c r="CA948" i="17"/>
  <c r="CC1260" i="17"/>
  <c r="CA1260" i="17"/>
  <c r="CD1260" i="17"/>
  <c r="CB1260" i="17"/>
  <c r="CD1068" i="17"/>
  <c r="CB1068" i="17"/>
  <c r="CC1068" i="17"/>
  <c r="CA1068" i="17"/>
  <c r="CD1320" i="17"/>
  <c r="CC1320" i="17"/>
  <c r="CB1320" i="17"/>
  <c r="CA1320" i="17"/>
  <c r="CB1127" i="17"/>
  <c r="CC1127" i="17"/>
  <c r="CD1127" i="17"/>
  <c r="CA1127" i="17"/>
  <c r="CC1176" i="17"/>
  <c r="CD1176" i="17"/>
  <c r="CA1176" i="17"/>
  <c r="CB1176" i="17"/>
  <c r="AL43" i="13"/>
  <c r="BR1333" i="17"/>
  <c r="BR1297" i="17"/>
  <c r="BR1321" i="17"/>
  <c r="BR1309" i="17"/>
  <c r="BR1285" i="17"/>
  <c r="BR1309" i="1"/>
  <c r="CI1355" i="17"/>
  <c r="CI1343" i="17"/>
  <c r="CI1367" i="17"/>
  <c r="BR1128" i="17"/>
  <c r="BR1092" i="17"/>
  <c r="BR1104" i="17"/>
  <c r="BR1140" i="17"/>
  <c r="BR1116" i="17"/>
  <c r="BT973" i="17"/>
  <c r="BX973" i="17"/>
  <c r="BZ973" i="17"/>
  <c r="BV973" i="17"/>
  <c r="CA1008" i="17"/>
  <c r="CD1008" i="17"/>
  <c r="CC1008" i="17"/>
  <c r="CB1008" i="17"/>
  <c r="CF924" i="17"/>
  <c r="CB924" i="17"/>
  <c r="CC924" i="17"/>
  <c r="CD924" i="17"/>
  <c r="CA924" i="17"/>
  <c r="CA1354" i="17"/>
  <c r="CC1354" i="17"/>
  <c r="CB1354" i="17"/>
  <c r="CD1354" i="17"/>
  <c r="AL126" i="13"/>
  <c r="CI1273" i="17"/>
  <c r="CI1249" i="17"/>
  <c r="CI1261" i="17"/>
  <c r="CI1225" i="17"/>
  <c r="CI1237" i="17"/>
  <c r="CF972" i="17"/>
  <c r="CF995" i="17"/>
  <c r="CH948" i="17"/>
  <c r="CF935" i="17"/>
  <c r="CD1056" i="17"/>
  <c r="CB1056" i="17"/>
  <c r="CC1056" i="17"/>
  <c r="CA1056" i="17"/>
  <c r="CD1332" i="17"/>
  <c r="CC1332" i="17"/>
  <c r="CA1332" i="17"/>
  <c r="CB1332" i="17"/>
  <c r="CC1115" i="17"/>
  <c r="CB1115" i="17"/>
  <c r="CA1115" i="17"/>
  <c r="CD1115" i="17"/>
  <c r="CF971" i="17"/>
  <c r="BZ996" i="17"/>
  <c r="BX996" i="17"/>
  <c r="BT996" i="17"/>
  <c r="BV996" i="17"/>
  <c r="CD1188" i="17"/>
  <c r="CC1188" i="17"/>
  <c r="CB1188" i="17"/>
  <c r="CA1188" i="17"/>
  <c r="CH1008" i="17"/>
  <c r="CF1008" i="17"/>
  <c r="CE97" i="17"/>
  <c r="CG97" i="17"/>
  <c r="BV98" i="17"/>
  <c r="B99" i="17"/>
  <c r="BT98" i="17"/>
  <c r="BS98" i="17"/>
  <c r="CH98" i="17"/>
  <c r="BZ98" i="17"/>
  <c r="BY98" i="17"/>
  <c r="CF98" i="17"/>
  <c r="BX98" i="17"/>
  <c r="BW98" i="17"/>
  <c r="BU98" i="17"/>
  <c r="BY1009" i="17"/>
  <c r="CG1009" i="17" s="1"/>
  <c r="BW1009" i="17"/>
  <c r="BU1009" i="17"/>
  <c r="BS1009" i="17"/>
  <c r="CE1009" i="17" s="1"/>
  <c r="B1010" i="17"/>
  <c r="CC1403" i="1"/>
  <c r="CB1403" i="1"/>
  <c r="CA1403" i="1"/>
  <c r="CD1403" i="1"/>
  <c r="CA1415" i="1"/>
  <c r="CB1415" i="1"/>
  <c r="CC1415" i="1"/>
  <c r="CD1415" i="1"/>
  <c r="CD1451" i="1"/>
  <c r="CC1451" i="1"/>
  <c r="CA1451" i="1"/>
  <c r="CB1451" i="1"/>
  <c r="CB1439" i="1"/>
  <c r="CD1439" i="1"/>
  <c r="CA1439" i="1"/>
  <c r="CC1439" i="1"/>
  <c r="AK38" i="13"/>
  <c r="BR1416" i="1"/>
  <c r="BR1452" i="1"/>
  <c r="BR1404" i="1"/>
  <c r="BR1440" i="1"/>
  <c r="BR1428" i="1"/>
  <c r="CB1427" i="1"/>
  <c r="CC1427" i="1"/>
  <c r="CA1427" i="1"/>
  <c r="CD1427" i="1"/>
  <c r="AK122" i="13"/>
  <c r="CI1404" i="1"/>
  <c r="CI1440" i="1"/>
  <c r="CI1416" i="1"/>
  <c r="CI1428" i="1"/>
  <c r="CI1452" i="1"/>
  <c r="CA1354" i="1"/>
  <c r="CD1354" i="1"/>
  <c r="CC1354" i="1"/>
  <c r="CB1354" i="1"/>
  <c r="CA1342" i="1"/>
  <c r="CC1342" i="1"/>
  <c r="CD1342" i="1"/>
  <c r="CB1342" i="1"/>
  <c r="CC1366" i="1"/>
  <c r="CD1366" i="1"/>
  <c r="CA1366" i="1"/>
  <c r="CB1366" i="1"/>
  <c r="AJ124" i="13"/>
  <c r="CI1367" i="1"/>
  <c r="CI1343" i="1"/>
  <c r="CI1355" i="1"/>
  <c r="AJ40" i="13"/>
  <c r="BR1355" i="1"/>
  <c r="BR1367" i="1"/>
  <c r="BR1343" i="1"/>
  <c r="AD83" i="13"/>
  <c r="AD82" i="13"/>
  <c r="AD74" i="13"/>
  <c r="AD84" i="13"/>
  <c r="AH3" i="13"/>
  <c r="AD88" i="13" s="1"/>
  <c r="AI15" i="13"/>
  <c r="AI17" i="13"/>
  <c r="AI20" i="13"/>
  <c r="AI18" i="13"/>
  <c r="AH13" i="13"/>
  <c r="AH21" i="13"/>
  <c r="AI12" i="13"/>
  <c r="AH16" i="13"/>
  <c r="CH961" i="17" l="1"/>
  <c r="BT1009" i="17"/>
  <c r="BV1009" i="17"/>
  <c r="BX1009" i="17"/>
  <c r="CF996" i="17"/>
  <c r="CF973" i="17"/>
  <c r="CH925" i="17"/>
  <c r="CB1009" i="17"/>
  <c r="CA1009" i="17"/>
  <c r="CD1009" i="17"/>
  <c r="CC1009" i="17"/>
  <c r="CH996" i="17"/>
  <c r="CD1355" i="17"/>
  <c r="CC1355" i="17"/>
  <c r="CA1355" i="17"/>
  <c r="CB1355" i="17"/>
  <c r="CF937" i="17"/>
  <c r="CA1213" i="17"/>
  <c r="CD1213" i="17"/>
  <c r="CB1213" i="17"/>
  <c r="CC1213" i="17"/>
  <c r="CA1104" i="17"/>
  <c r="CD1104" i="17"/>
  <c r="CB1104" i="17"/>
  <c r="CC1104" i="17"/>
  <c r="CD1297" i="17"/>
  <c r="CA1297" i="17"/>
  <c r="CC1297" i="17"/>
  <c r="CB1297" i="17"/>
  <c r="CA1177" i="17"/>
  <c r="CB1177" i="17"/>
  <c r="CD1177" i="17"/>
  <c r="CC1177" i="17"/>
  <c r="CD1309" i="17"/>
  <c r="CC1309" i="17"/>
  <c r="CA1309" i="17"/>
  <c r="CB1309" i="17"/>
  <c r="AL42" i="13"/>
  <c r="BR1273" i="17"/>
  <c r="BR1261" i="17"/>
  <c r="BR1225" i="17"/>
  <c r="BR1249" i="17"/>
  <c r="BR1237" i="17"/>
  <c r="CC1021" i="17"/>
  <c r="CA1021" i="17"/>
  <c r="CD1021" i="17"/>
  <c r="CB1021" i="17"/>
  <c r="CC1165" i="17"/>
  <c r="CA1165" i="17"/>
  <c r="CD1165" i="17"/>
  <c r="CB1165" i="17"/>
  <c r="CD1128" i="17"/>
  <c r="CC1128" i="17"/>
  <c r="CA1128" i="17"/>
  <c r="CB1128" i="17"/>
  <c r="CB1333" i="17"/>
  <c r="CD1333" i="17"/>
  <c r="CA1333" i="17"/>
  <c r="CC1333" i="17"/>
  <c r="CI1356" i="17"/>
  <c r="CI1344" i="17"/>
  <c r="CI1368" i="17"/>
  <c r="CB1237" i="17"/>
  <c r="CC1237" i="17"/>
  <c r="CA1237" i="17"/>
  <c r="CD1237" i="17"/>
  <c r="CA1033" i="17"/>
  <c r="CD1033" i="17"/>
  <c r="CC1033" i="17"/>
  <c r="CB1033" i="17"/>
  <c r="BT997" i="17"/>
  <c r="BZ997" i="17"/>
  <c r="BV997" i="17"/>
  <c r="BX997" i="17"/>
  <c r="CB949" i="17"/>
  <c r="CA949" i="17"/>
  <c r="CD949" i="17"/>
  <c r="CC949" i="17"/>
  <c r="CC1116" i="17"/>
  <c r="CA1116" i="17"/>
  <c r="CD1116" i="17"/>
  <c r="CB1116" i="17"/>
  <c r="CC1321" i="17"/>
  <c r="CD1321" i="17"/>
  <c r="CB1321" i="17"/>
  <c r="CA1321" i="17"/>
  <c r="CB1225" i="17"/>
  <c r="CA1225" i="17"/>
  <c r="CC1225" i="17"/>
  <c r="CD1225" i="17"/>
  <c r="CD1381" i="17"/>
  <c r="CA1381" i="17"/>
  <c r="CB1381" i="17"/>
  <c r="CC1381" i="17"/>
  <c r="CF949" i="17"/>
  <c r="CH937" i="17"/>
  <c r="CH984" i="17"/>
  <c r="CD973" i="17"/>
  <c r="CA973" i="17"/>
  <c r="CC973" i="17"/>
  <c r="CB973" i="17"/>
  <c r="CD1140" i="17"/>
  <c r="CC1140" i="17"/>
  <c r="CA1140" i="17"/>
  <c r="CB1140" i="17"/>
  <c r="CI1129" i="17"/>
  <c r="CI1117" i="17"/>
  <c r="CI1093" i="17"/>
  <c r="CI1105" i="17"/>
  <c r="CI1141" i="17"/>
  <c r="CD1261" i="17"/>
  <c r="CA1261" i="17"/>
  <c r="CC1261" i="17"/>
  <c r="CB1261" i="17"/>
  <c r="CB1045" i="17"/>
  <c r="CD1045" i="17"/>
  <c r="CA1045" i="17"/>
  <c r="CC1045" i="17"/>
  <c r="CA1189" i="17"/>
  <c r="CC1189" i="17"/>
  <c r="CD1189" i="17"/>
  <c r="CB1189" i="17"/>
  <c r="CC937" i="17"/>
  <c r="CB937" i="17"/>
  <c r="CD937" i="17"/>
  <c r="CA937" i="17"/>
  <c r="CB1092" i="17"/>
  <c r="CD1092" i="17"/>
  <c r="CA1092" i="17"/>
  <c r="CC1092" i="17"/>
  <c r="CA1069" i="17"/>
  <c r="CD1069" i="17"/>
  <c r="CB1069" i="17"/>
  <c r="CC1069" i="17"/>
  <c r="CB1343" i="17"/>
  <c r="CC1343" i="17"/>
  <c r="CD1343" i="17"/>
  <c r="CA1343" i="17"/>
  <c r="CD1249" i="17"/>
  <c r="CB1249" i="17"/>
  <c r="CC1249" i="17"/>
  <c r="CA1249" i="17"/>
  <c r="CD985" i="17"/>
  <c r="CA985" i="17"/>
  <c r="CC985" i="17"/>
  <c r="CB985" i="17"/>
  <c r="CA1153" i="17"/>
  <c r="CB1153" i="17"/>
  <c r="CC1153" i="17"/>
  <c r="CD1153" i="17"/>
  <c r="CF984" i="17"/>
  <c r="CB961" i="17"/>
  <c r="CD961" i="17"/>
  <c r="CA961" i="17"/>
  <c r="CC961" i="17"/>
  <c r="CD1309" i="1"/>
  <c r="CA1309" i="1"/>
  <c r="CB1309" i="1"/>
  <c r="CC1309" i="1"/>
  <c r="CC1057" i="17"/>
  <c r="CB1057" i="17"/>
  <c r="CA1057" i="17"/>
  <c r="CD1057" i="17"/>
  <c r="BR1368" i="17"/>
  <c r="BR1356" i="17"/>
  <c r="BR1344" i="17"/>
  <c r="BR1117" i="17"/>
  <c r="BR1129" i="17"/>
  <c r="BR1105" i="17"/>
  <c r="BR1093" i="17"/>
  <c r="BR1141" i="17"/>
  <c r="CA1273" i="17"/>
  <c r="CC1273" i="17"/>
  <c r="CD1273" i="17"/>
  <c r="CB1273" i="17"/>
  <c r="CH973" i="17"/>
  <c r="CB1367" i="17"/>
  <c r="CC1367" i="17"/>
  <c r="CD1367" i="17"/>
  <c r="CA1367" i="17"/>
  <c r="CD997" i="17"/>
  <c r="CA997" i="17"/>
  <c r="CB997" i="17"/>
  <c r="CC997" i="17"/>
  <c r="BZ985" i="17"/>
  <c r="BT985" i="17"/>
  <c r="BX985" i="17"/>
  <c r="BV985" i="17"/>
  <c r="CB1201" i="17"/>
  <c r="CC1201" i="17"/>
  <c r="CA1201" i="17"/>
  <c r="CD1201" i="17"/>
  <c r="CC925" i="17"/>
  <c r="CD925" i="17"/>
  <c r="CB925" i="17"/>
  <c r="CA925" i="17"/>
  <c r="CF925" i="17"/>
  <c r="CC1285" i="17"/>
  <c r="CD1285" i="17"/>
  <c r="CB1285" i="17"/>
  <c r="CA1285" i="17"/>
  <c r="CC1081" i="17"/>
  <c r="CB1081" i="17"/>
  <c r="CA1081" i="17"/>
  <c r="CD1081" i="17"/>
  <c r="CF961" i="17"/>
  <c r="CE98" i="17"/>
  <c r="CF1009" i="17"/>
  <c r="CH1009" i="17"/>
  <c r="CG98" i="17"/>
  <c r="BY99" i="17"/>
  <c r="BW99" i="17"/>
  <c r="BV99" i="17"/>
  <c r="BU99" i="17"/>
  <c r="B100" i="17"/>
  <c r="BT99" i="17"/>
  <c r="BS99" i="17"/>
  <c r="CH99" i="17"/>
  <c r="BZ99" i="17"/>
  <c r="CF99" i="17"/>
  <c r="BX99" i="17"/>
  <c r="BV1010" i="17"/>
  <c r="BU1010" i="17"/>
  <c r="B1011" i="17"/>
  <c r="BT1010" i="17"/>
  <c r="BS1010" i="17"/>
  <c r="CH1010" i="17"/>
  <c r="BZ1010" i="17"/>
  <c r="BY1010" i="17"/>
  <c r="CF1010" i="17"/>
  <c r="BX1010" i="17"/>
  <c r="BW1010" i="17"/>
  <c r="CC1404" i="1"/>
  <c r="CD1404" i="1"/>
  <c r="CB1404" i="1"/>
  <c r="CA1404" i="1"/>
  <c r="AL122" i="13"/>
  <c r="CI1441" i="1"/>
  <c r="CI1453" i="1"/>
  <c r="CI1405" i="1"/>
  <c r="CI1417" i="1"/>
  <c r="CI1429" i="1"/>
  <c r="CA1452" i="1"/>
  <c r="CB1452" i="1"/>
  <c r="CC1452" i="1"/>
  <c r="CD1452" i="1"/>
  <c r="CA1428" i="1"/>
  <c r="CC1428" i="1"/>
  <c r="CD1428" i="1"/>
  <c r="CB1428" i="1"/>
  <c r="AD79" i="13"/>
  <c r="CA1416" i="1"/>
  <c r="CD1416" i="1"/>
  <c r="CC1416" i="1"/>
  <c r="CB1416" i="1"/>
  <c r="CD1440" i="1"/>
  <c r="CC1440" i="1"/>
  <c r="CB1440" i="1"/>
  <c r="CA1440" i="1"/>
  <c r="AL38" i="13"/>
  <c r="BR1417" i="1"/>
  <c r="BR1441" i="1"/>
  <c r="BR1453" i="1"/>
  <c r="BR1405" i="1"/>
  <c r="BR1429" i="1"/>
  <c r="CD1355" i="1"/>
  <c r="CB1355" i="1"/>
  <c r="CA1355" i="1"/>
  <c r="CC1355" i="1"/>
  <c r="CD1343" i="1"/>
  <c r="CC1343" i="1"/>
  <c r="CA1343" i="1"/>
  <c r="CB1343" i="1"/>
  <c r="CB1367" i="1"/>
  <c r="CC1367" i="1"/>
  <c r="CD1367" i="1"/>
  <c r="CA1367" i="1"/>
  <c r="AD85" i="13"/>
  <c r="AD86" i="13"/>
  <c r="AD89" i="13"/>
  <c r="AK124" i="13"/>
  <c r="CI1356" i="1"/>
  <c r="CI1368" i="1"/>
  <c r="CI1344" i="1"/>
  <c r="AD75" i="13"/>
  <c r="AD80" i="13"/>
  <c r="AD78" i="13"/>
  <c r="AD81" i="13"/>
  <c r="AD77" i="13"/>
  <c r="AD73" i="13"/>
  <c r="AD87" i="13"/>
  <c r="AD76" i="13"/>
  <c r="AD90" i="13"/>
  <c r="AK40" i="13"/>
  <c r="BR1344" i="1"/>
  <c r="BR1356" i="1"/>
  <c r="BR1368" i="1"/>
  <c r="AD72" i="13"/>
  <c r="AI21" i="13"/>
  <c r="AJ18" i="13"/>
  <c r="AJ20" i="13"/>
  <c r="AJ12" i="13"/>
  <c r="AI16" i="13"/>
  <c r="AJ15" i="13"/>
  <c r="AI13" i="13"/>
  <c r="AJ17" i="13"/>
  <c r="AI3" i="13"/>
  <c r="E792" i="11"/>
  <c r="F792" i="11"/>
  <c r="G792" i="11"/>
  <c r="H792" i="11"/>
  <c r="I792" i="11"/>
  <c r="J792" i="11"/>
  <c r="K792" i="11"/>
  <c r="L792" i="11"/>
  <c r="M792" i="11"/>
  <c r="N792" i="11"/>
  <c r="O792" i="11"/>
  <c r="D792" i="11"/>
  <c r="CF985" i="17" l="1"/>
  <c r="CH985" i="17"/>
  <c r="BR1369" i="17"/>
  <c r="BR1357" i="17"/>
  <c r="BR1345" i="17"/>
  <c r="CD1141" i="17"/>
  <c r="CB1141" i="17"/>
  <c r="CC1141" i="17"/>
  <c r="CA1141" i="17"/>
  <c r="CD1368" i="17"/>
  <c r="CA1368" i="17"/>
  <c r="CC1368" i="17"/>
  <c r="CB1368" i="17"/>
  <c r="CA1105" i="17"/>
  <c r="CC1105" i="17"/>
  <c r="CB1105" i="17"/>
  <c r="CD1105" i="17"/>
  <c r="CA1344" i="17"/>
  <c r="CB1344" i="17"/>
  <c r="CC1344" i="17"/>
  <c r="CD1344" i="17"/>
  <c r="CC1093" i="17"/>
  <c r="CD1093" i="17"/>
  <c r="CA1093" i="17"/>
  <c r="CB1093" i="17"/>
  <c r="CA1356" i="17"/>
  <c r="CB1356" i="17"/>
  <c r="CD1356" i="17"/>
  <c r="CC1356" i="17"/>
  <c r="CA1117" i="17"/>
  <c r="CB1117" i="17"/>
  <c r="CD1117" i="17"/>
  <c r="CC1117" i="17"/>
  <c r="CC1129" i="17"/>
  <c r="CB1129" i="17"/>
  <c r="CA1129" i="17"/>
  <c r="CD1129" i="17"/>
  <c r="CF997" i="17"/>
  <c r="CI1357" i="17"/>
  <c r="CI1369" i="17"/>
  <c r="CI1345" i="17"/>
  <c r="CH997" i="17"/>
  <c r="CG99" i="17"/>
  <c r="CE1010" i="17"/>
  <c r="CG1010" i="17"/>
  <c r="CH1011" i="17"/>
  <c r="BZ1011" i="17"/>
  <c r="BY1011" i="17"/>
  <c r="CF1011" i="17"/>
  <c r="BX1011" i="17"/>
  <c r="BW1011" i="17"/>
  <c r="BV1011" i="17"/>
  <c r="BU1011" i="17"/>
  <c r="B1012" i="17"/>
  <c r="BT1011" i="17"/>
  <c r="BS1011" i="17"/>
  <c r="B101" i="17"/>
  <c r="BT100" i="17"/>
  <c r="CH100" i="17"/>
  <c r="BZ100" i="17"/>
  <c r="BY100" i="17"/>
  <c r="CF100" i="17"/>
  <c r="BX100" i="17"/>
  <c r="BW100" i="17"/>
  <c r="BV100" i="17"/>
  <c r="BU100" i="17"/>
  <c r="BS100" i="17"/>
  <c r="CE99" i="17"/>
  <c r="CA1441" i="1"/>
  <c r="CB1441" i="1"/>
  <c r="CD1441" i="1"/>
  <c r="CC1441" i="1"/>
  <c r="CA1453" i="1"/>
  <c r="CD1453" i="1"/>
  <c r="CC1453" i="1"/>
  <c r="CB1453" i="1"/>
  <c r="CB1429" i="1"/>
  <c r="CC1429" i="1"/>
  <c r="CA1429" i="1"/>
  <c r="CD1429" i="1"/>
  <c r="CC1417" i="1"/>
  <c r="CD1417" i="1"/>
  <c r="CB1417" i="1"/>
  <c r="CA1417" i="1"/>
  <c r="CD1405" i="1"/>
  <c r="CC1405" i="1"/>
  <c r="CB1405" i="1"/>
  <c r="CA1405" i="1"/>
  <c r="AL124" i="13"/>
  <c r="CI1357" i="1"/>
  <c r="CI1369" i="1"/>
  <c r="CI1345" i="1"/>
  <c r="AL40" i="13"/>
  <c r="BR1369" i="1"/>
  <c r="BR1357" i="1"/>
  <c r="BR1345" i="1"/>
  <c r="CC1344" i="1"/>
  <c r="CA1344" i="1"/>
  <c r="CB1344" i="1"/>
  <c r="CD1344" i="1"/>
  <c r="CC1368" i="1"/>
  <c r="CA1368" i="1"/>
  <c r="CB1368" i="1"/>
  <c r="CD1368" i="1"/>
  <c r="CD1356" i="1"/>
  <c r="CC1356" i="1"/>
  <c r="CA1356" i="1"/>
  <c r="CB1356" i="1"/>
  <c r="AK12" i="13"/>
  <c r="AJ13" i="13"/>
  <c r="AK15" i="13"/>
  <c r="AJ16" i="13"/>
  <c r="AK18" i="13"/>
  <c r="AK17" i="13"/>
  <c r="AJ3" i="13"/>
  <c r="AB108" i="13" s="1"/>
  <c r="AH108" i="13" s="1"/>
  <c r="AI108" i="13" s="1"/>
  <c r="AJ108" i="13" s="1"/>
  <c r="AK108" i="13" s="1"/>
  <c r="AL108" i="13" s="1"/>
  <c r="AB99" i="13"/>
  <c r="AH99" i="13" s="1"/>
  <c r="AI99" i="13" s="1"/>
  <c r="AJ99" i="13" s="1"/>
  <c r="AK99" i="13" s="1"/>
  <c r="AL99" i="13" s="1"/>
  <c r="AB110" i="13"/>
  <c r="AH110" i="13" s="1"/>
  <c r="AI110" i="13" s="1"/>
  <c r="AJ110" i="13" s="1"/>
  <c r="AK110" i="13" s="1"/>
  <c r="AL110" i="13" s="1"/>
  <c r="AB104" i="13"/>
  <c r="AH104" i="13" s="1"/>
  <c r="AI104" i="13" s="1"/>
  <c r="AJ104" i="13" s="1"/>
  <c r="AK104" i="13" s="1"/>
  <c r="AL104" i="13" s="1"/>
  <c r="AB101" i="13"/>
  <c r="AH101" i="13" s="1"/>
  <c r="AI101" i="13" s="1"/>
  <c r="AJ101" i="13" s="1"/>
  <c r="AK101" i="13" s="1"/>
  <c r="AL101" i="13" s="1"/>
  <c r="AK20" i="13"/>
  <c r="AJ21" i="13"/>
  <c r="CA1345" i="17" l="1"/>
  <c r="CD1345" i="17"/>
  <c r="CC1345" i="17"/>
  <c r="CB1345" i="17"/>
  <c r="CB1369" i="17"/>
  <c r="CD1369" i="17"/>
  <c r="CC1369" i="17"/>
  <c r="CA1369" i="17"/>
  <c r="CB1357" i="17"/>
  <c r="CA1357" i="17"/>
  <c r="CC1357" i="17"/>
  <c r="CD1357" i="17"/>
  <c r="CE1011" i="17"/>
  <c r="CG1011" i="17"/>
  <c r="CE100" i="17"/>
  <c r="CG100" i="17"/>
  <c r="BW101" i="17"/>
  <c r="BU101" i="17"/>
  <c r="B102" i="17"/>
  <c r="BT101" i="17"/>
  <c r="BS101" i="17"/>
  <c r="CH101" i="17"/>
  <c r="BZ101" i="17"/>
  <c r="BY101" i="17"/>
  <c r="CF101" i="17"/>
  <c r="BX101" i="17"/>
  <c r="BV101" i="17"/>
  <c r="BV1012" i="17"/>
  <c r="BU1012" i="17"/>
  <c r="B1013" i="17"/>
  <c r="BT1012" i="17"/>
  <c r="BS1012" i="17"/>
  <c r="CH1012" i="17"/>
  <c r="BZ1012" i="17"/>
  <c r="BY1012" i="17"/>
  <c r="CF1012" i="17"/>
  <c r="BX1012" i="17"/>
  <c r="BW1012" i="17"/>
  <c r="AB106" i="13"/>
  <c r="AH106" i="13" s="1"/>
  <c r="AI106" i="13" s="1"/>
  <c r="AJ106" i="13" s="1"/>
  <c r="AK106" i="13" s="1"/>
  <c r="AL106" i="13" s="1"/>
  <c r="CB1345" i="1"/>
  <c r="CA1345" i="1"/>
  <c r="CC1345" i="1"/>
  <c r="CD1345" i="1"/>
  <c r="CB1369" i="1"/>
  <c r="CC1369" i="1"/>
  <c r="CA1369" i="1"/>
  <c r="CD1369" i="1"/>
  <c r="CD1357" i="1"/>
  <c r="CB1357" i="1"/>
  <c r="CA1357" i="1"/>
  <c r="CC1357" i="1"/>
  <c r="AB97" i="13"/>
  <c r="AH97" i="13" s="1"/>
  <c r="AI97" i="13" s="1"/>
  <c r="AJ97" i="13" s="1"/>
  <c r="AK97" i="13" s="1"/>
  <c r="AL97" i="13" s="1"/>
  <c r="AB111" i="13"/>
  <c r="AH111" i="13" s="1"/>
  <c r="AI111" i="13" s="1"/>
  <c r="AJ111" i="13" s="1"/>
  <c r="AK111" i="13" s="1"/>
  <c r="AL111" i="13" s="1"/>
  <c r="AB100" i="13"/>
  <c r="AH100" i="13" s="1"/>
  <c r="AI100" i="13" s="1"/>
  <c r="AJ100" i="13" s="1"/>
  <c r="AK100" i="13" s="1"/>
  <c r="AL100" i="13" s="1"/>
  <c r="AB98" i="13"/>
  <c r="AH98" i="13" s="1"/>
  <c r="AI98" i="13" s="1"/>
  <c r="AJ98" i="13" s="1"/>
  <c r="AK98" i="13" s="1"/>
  <c r="AL98" i="13" s="1"/>
  <c r="AK16" i="13"/>
  <c r="AK21" i="13"/>
  <c r="AL18" i="13"/>
  <c r="AL17" i="13"/>
  <c r="AL15" i="13"/>
  <c r="AK13" i="13"/>
  <c r="AL20" i="13"/>
  <c r="AK3" i="13"/>
  <c r="AB107" i="13"/>
  <c r="AH107" i="13" s="1"/>
  <c r="AI107" i="13" s="1"/>
  <c r="AJ107" i="13" s="1"/>
  <c r="AK107" i="13" s="1"/>
  <c r="AL107" i="13" s="1"/>
  <c r="AB94" i="13"/>
  <c r="AH94" i="13" s="1"/>
  <c r="AI94" i="13" s="1"/>
  <c r="AJ94" i="13" s="1"/>
  <c r="AK94" i="13" s="1"/>
  <c r="AL94" i="13" s="1"/>
  <c r="AB95" i="13"/>
  <c r="AH95" i="13" s="1"/>
  <c r="AI95" i="13" s="1"/>
  <c r="AJ95" i="13" s="1"/>
  <c r="AK95" i="13" s="1"/>
  <c r="AL95" i="13" s="1"/>
  <c r="AB103" i="13"/>
  <c r="AH103" i="13" s="1"/>
  <c r="AI103" i="13" s="1"/>
  <c r="AJ103" i="13" s="1"/>
  <c r="AK103" i="13" s="1"/>
  <c r="AL103" i="13" s="1"/>
  <c r="AB109" i="13"/>
  <c r="AH109" i="13" s="1"/>
  <c r="AI109" i="13" s="1"/>
  <c r="AJ109" i="13" s="1"/>
  <c r="AK109" i="13" s="1"/>
  <c r="AL109" i="13" s="1"/>
  <c r="AB96" i="13"/>
  <c r="AH96" i="13" s="1"/>
  <c r="AI96" i="13" s="1"/>
  <c r="AJ96" i="13" s="1"/>
  <c r="AK96" i="13" s="1"/>
  <c r="AL96" i="13" s="1"/>
  <c r="AB102" i="13"/>
  <c r="AH102" i="13" s="1"/>
  <c r="AI102" i="13" s="1"/>
  <c r="AJ102" i="13" s="1"/>
  <c r="AK102" i="13" s="1"/>
  <c r="AL102" i="13" s="1"/>
  <c r="AL12" i="13"/>
  <c r="AB105" i="13"/>
  <c r="AH105" i="13" s="1"/>
  <c r="AI105" i="13" s="1"/>
  <c r="AJ105" i="13" s="1"/>
  <c r="AK105" i="13" s="1"/>
  <c r="AL105" i="13" s="1"/>
  <c r="AB93" i="13"/>
  <c r="AH93" i="13" s="1"/>
  <c r="AI93" i="13" s="1"/>
  <c r="AJ93" i="13" s="1"/>
  <c r="AK93" i="13" s="1"/>
  <c r="AL93" i="13" s="1"/>
  <c r="CE1012" i="17" l="1"/>
  <c r="CG1012" i="17"/>
  <c r="CE101" i="17"/>
  <c r="CG101" i="17"/>
  <c r="CH1013" i="17"/>
  <c r="BZ1013" i="17"/>
  <c r="BY1013" i="17"/>
  <c r="CF1013" i="17"/>
  <c r="BX1013" i="17"/>
  <c r="BW1013" i="17"/>
  <c r="BV1013" i="17"/>
  <c r="BU1013" i="17"/>
  <c r="B1014" i="17"/>
  <c r="BT1013" i="17"/>
  <c r="BS1013" i="17"/>
  <c r="CH102" i="17"/>
  <c r="BZ102" i="17"/>
  <c r="CF102" i="17"/>
  <c r="BX102" i="17"/>
  <c r="BW102" i="17"/>
  <c r="BV102" i="17"/>
  <c r="BU102" i="17"/>
  <c r="B103" i="17"/>
  <c r="BT102" i="17"/>
  <c r="BS102" i="17"/>
  <c r="BY102" i="17"/>
  <c r="AL21" i="13"/>
  <c r="AL3" i="13"/>
  <c r="AB76" i="13" s="1"/>
  <c r="AH76" i="13" s="1"/>
  <c r="AI76" i="13" s="1"/>
  <c r="AJ76" i="13" s="1"/>
  <c r="AK76" i="13" s="1"/>
  <c r="AL76" i="13" s="1"/>
  <c r="AB84" i="13"/>
  <c r="AH84" i="13" s="1"/>
  <c r="AI84" i="13" s="1"/>
  <c r="AJ84" i="13" s="1"/>
  <c r="AK84" i="13" s="1"/>
  <c r="AL84" i="13" s="1"/>
  <c r="AL13" i="13"/>
  <c r="AL16" i="13"/>
  <c r="BQ1321" i="1"/>
  <c r="BQ1320" i="1"/>
  <c r="BR1320" i="1" s="1"/>
  <c r="BQ1319" i="1"/>
  <c r="BR1319" i="1" s="1"/>
  <c r="BQ1318" i="1"/>
  <c r="BR1318" i="1" s="1"/>
  <c r="BQ1317" i="1"/>
  <c r="BQ1316" i="1"/>
  <c r="BR1316" i="1" s="1"/>
  <c r="BQ1315" i="1"/>
  <c r="BQ1314" i="1"/>
  <c r="BQ1313" i="1"/>
  <c r="BQ1312" i="1"/>
  <c r="BR1312" i="1" s="1"/>
  <c r="BQ1311" i="1"/>
  <c r="BR1311" i="1" s="1"/>
  <c r="C1311" i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BQ1310" i="1"/>
  <c r="BR1310" i="1" s="1"/>
  <c r="CE1013" i="17" l="1"/>
  <c r="CG1013" i="17"/>
  <c r="CG102" i="17"/>
  <c r="CE102" i="17"/>
  <c r="BU103" i="17"/>
  <c r="BS103" i="17"/>
  <c r="CH103" i="17"/>
  <c r="BZ103" i="17"/>
  <c r="BY103" i="17"/>
  <c r="CF103" i="17"/>
  <c r="BX103" i="17"/>
  <c r="BW103" i="17"/>
  <c r="BV103" i="17"/>
  <c r="B104" i="17"/>
  <c r="BT103" i="17"/>
  <c r="BV1014" i="17"/>
  <c r="BU1014" i="17"/>
  <c r="B1015" i="17"/>
  <c r="BT1014" i="17"/>
  <c r="BS1014" i="17"/>
  <c r="CH1014" i="17"/>
  <c r="BZ1014" i="17"/>
  <c r="BY1014" i="17"/>
  <c r="CF1014" i="17"/>
  <c r="BX1014" i="17"/>
  <c r="BW1014" i="17"/>
  <c r="AB85" i="13"/>
  <c r="AH85" i="13" s="1"/>
  <c r="AI85" i="13" s="1"/>
  <c r="AJ85" i="13" s="1"/>
  <c r="AK85" i="13" s="1"/>
  <c r="AL85" i="13" s="1"/>
  <c r="AB90" i="13"/>
  <c r="AH90" i="13" s="1"/>
  <c r="AI90" i="13" s="1"/>
  <c r="AJ90" i="13" s="1"/>
  <c r="AK90" i="13" s="1"/>
  <c r="AL90" i="13" s="1"/>
  <c r="AB79" i="13"/>
  <c r="AH79" i="13" s="1"/>
  <c r="AI79" i="13" s="1"/>
  <c r="AJ79" i="13" s="1"/>
  <c r="AK79" i="13" s="1"/>
  <c r="AL79" i="13" s="1"/>
  <c r="CI1319" i="1"/>
  <c r="CD1319" i="1" s="1"/>
  <c r="CI1314" i="1"/>
  <c r="CC1314" i="1" s="1"/>
  <c r="BR1314" i="1"/>
  <c r="CI1315" i="1"/>
  <c r="CA1315" i="1" s="1"/>
  <c r="BR1315" i="1"/>
  <c r="CI1321" i="1"/>
  <c r="CB1321" i="1" s="1"/>
  <c r="BR1321" i="1"/>
  <c r="CI1310" i="1"/>
  <c r="CB1310" i="1" s="1"/>
  <c r="CI1316" i="1"/>
  <c r="CC1316" i="1" s="1"/>
  <c r="CI1313" i="1"/>
  <c r="CB1313" i="1" s="1"/>
  <c r="BR1313" i="1"/>
  <c r="CI1317" i="1"/>
  <c r="CA1317" i="1" s="1"/>
  <c r="BR1317" i="1"/>
  <c r="AB77" i="13"/>
  <c r="AH77" i="13" s="1"/>
  <c r="AI77" i="13" s="1"/>
  <c r="AJ77" i="13" s="1"/>
  <c r="AK77" i="13" s="1"/>
  <c r="AL77" i="13" s="1"/>
  <c r="AB81" i="13"/>
  <c r="AH81" i="13" s="1"/>
  <c r="AI81" i="13" s="1"/>
  <c r="AJ81" i="13" s="1"/>
  <c r="AK81" i="13" s="1"/>
  <c r="AL81" i="13" s="1"/>
  <c r="AB82" i="13"/>
  <c r="AH82" i="13" s="1"/>
  <c r="AI82" i="13" s="1"/>
  <c r="AJ82" i="13" s="1"/>
  <c r="AK82" i="13" s="1"/>
  <c r="AL82" i="13" s="1"/>
  <c r="AB80" i="13"/>
  <c r="AH80" i="13" s="1"/>
  <c r="AI80" i="13" s="1"/>
  <c r="AJ80" i="13" s="1"/>
  <c r="AK80" i="13" s="1"/>
  <c r="AL80" i="13" s="1"/>
  <c r="AB87" i="13"/>
  <c r="AH87" i="13" s="1"/>
  <c r="AI87" i="13" s="1"/>
  <c r="AJ87" i="13" s="1"/>
  <c r="AK87" i="13" s="1"/>
  <c r="AL87" i="13" s="1"/>
  <c r="AB75" i="13"/>
  <c r="AH75" i="13" s="1"/>
  <c r="AI75" i="13" s="1"/>
  <c r="AJ75" i="13" s="1"/>
  <c r="AK75" i="13" s="1"/>
  <c r="AL75" i="13" s="1"/>
  <c r="AB88" i="13"/>
  <c r="AH88" i="13" s="1"/>
  <c r="AI88" i="13" s="1"/>
  <c r="AJ88" i="13" s="1"/>
  <c r="AK88" i="13" s="1"/>
  <c r="AL88" i="13" s="1"/>
  <c r="AB74" i="13"/>
  <c r="AH74" i="13" s="1"/>
  <c r="AI74" i="13" s="1"/>
  <c r="AJ74" i="13" s="1"/>
  <c r="AK74" i="13" s="1"/>
  <c r="AL74" i="13" s="1"/>
  <c r="AB83" i="13"/>
  <c r="AH83" i="13" s="1"/>
  <c r="AI83" i="13" s="1"/>
  <c r="AJ83" i="13" s="1"/>
  <c r="AK83" i="13" s="1"/>
  <c r="AL83" i="13" s="1"/>
  <c r="AB89" i="13"/>
  <c r="AH89" i="13" s="1"/>
  <c r="AI89" i="13" s="1"/>
  <c r="AJ89" i="13" s="1"/>
  <c r="AK89" i="13" s="1"/>
  <c r="AL89" i="13" s="1"/>
  <c r="AB86" i="13"/>
  <c r="AH86" i="13" s="1"/>
  <c r="AI86" i="13" s="1"/>
  <c r="AJ86" i="13" s="1"/>
  <c r="AK86" i="13" s="1"/>
  <c r="AL86" i="13" s="1"/>
  <c r="AB73" i="13"/>
  <c r="AH73" i="13" s="1"/>
  <c r="AI73" i="13" s="1"/>
  <c r="AJ73" i="13" s="1"/>
  <c r="AK73" i="13" s="1"/>
  <c r="AL73" i="13" s="1"/>
  <c r="AB78" i="13"/>
  <c r="AH78" i="13" s="1"/>
  <c r="AI78" i="13" s="1"/>
  <c r="AJ78" i="13" s="1"/>
  <c r="AK78" i="13" s="1"/>
  <c r="AL78" i="13" s="1"/>
  <c r="AB72" i="13"/>
  <c r="AH72" i="13" s="1"/>
  <c r="AI72" i="13" s="1"/>
  <c r="AJ72" i="13" s="1"/>
  <c r="AK72" i="13" s="1"/>
  <c r="AL72" i="13" s="1"/>
  <c r="CI1311" i="1"/>
  <c r="CB1311" i="1" s="1"/>
  <c r="CA1319" i="1"/>
  <c r="CI1318" i="1"/>
  <c r="CA1318" i="1" s="1"/>
  <c r="CI1312" i="1"/>
  <c r="CB1312" i="1" s="1"/>
  <c r="CI1320" i="1"/>
  <c r="CB1320" i="1" s="1"/>
  <c r="CE1014" i="17" l="1"/>
  <c r="CG1014" i="17"/>
  <c r="CG103" i="17"/>
  <c r="CE103" i="17"/>
  <c r="CH1015" i="17"/>
  <c r="BZ1015" i="17"/>
  <c r="BY1015" i="17"/>
  <c r="CF1015" i="17"/>
  <c r="BX1015" i="17"/>
  <c r="BW1015" i="17"/>
  <c r="BV1015" i="17"/>
  <c r="BU1015" i="17"/>
  <c r="B1016" i="17"/>
  <c r="BT1015" i="17"/>
  <c r="BS1015" i="17"/>
  <c r="CF104" i="17"/>
  <c r="BX104" i="17"/>
  <c r="BV104" i="17"/>
  <c r="BU104" i="17"/>
  <c r="B105" i="17"/>
  <c r="BT104" i="17"/>
  <c r="BS104" i="17"/>
  <c r="CH104" i="17"/>
  <c r="BZ104" i="17"/>
  <c r="BY104" i="17"/>
  <c r="BW104" i="17"/>
  <c r="CA1314" i="1"/>
  <c r="CD1315" i="1"/>
  <c r="CC1319" i="1"/>
  <c r="CD1314" i="1"/>
  <c r="CB1314" i="1"/>
  <c r="CA1313" i="1"/>
  <c r="CC1317" i="1"/>
  <c r="CC1313" i="1"/>
  <c r="CD1313" i="1"/>
  <c r="CD1317" i="1"/>
  <c r="CB1315" i="1"/>
  <c r="CC1315" i="1"/>
  <c r="CB1317" i="1"/>
  <c r="CB1319" i="1"/>
  <c r="CA1321" i="1"/>
  <c r="CD1310" i="1"/>
  <c r="CD1321" i="1"/>
  <c r="CA1310" i="1"/>
  <c r="CC1321" i="1"/>
  <c r="CD1316" i="1"/>
  <c r="CC1310" i="1"/>
  <c r="CB1316" i="1"/>
  <c r="CA1316" i="1"/>
  <c r="CC1311" i="1"/>
  <c r="CD1311" i="1"/>
  <c r="CC1318" i="1"/>
  <c r="CD1318" i="1"/>
  <c r="CB1318" i="1"/>
  <c r="CA1311" i="1"/>
  <c r="CD1320" i="1"/>
  <c r="CA1320" i="1"/>
  <c r="CA1312" i="1"/>
  <c r="CC1312" i="1"/>
  <c r="CC1320" i="1"/>
  <c r="CD1312" i="1"/>
  <c r="CG1015" i="17" l="1"/>
  <c r="CE1015" i="17"/>
  <c r="CE104" i="17"/>
  <c r="CG104" i="17"/>
  <c r="BV1016" i="17"/>
  <c r="BU1016" i="17"/>
  <c r="B1017" i="17"/>
  <c r="BT1016" i="17"/>
  <c r="BS1016" i="17"/>
  <c r="CH1016" i="17"/>
  <c r="BZ1016" i="17"/>
  <c r="BY1016" i="17"/>
  <c r="CF1016" i="17"/>
  <c r="BX1016" i="17"/>
  <c r="BW1016" i="17"/>
  <c r="BS105" i="17"/>
  <c r="BY105" i="17"/>
  <c r="CF105" i="17"/>
  <c r="BX105" i="17"/>
  <c r="BW105" i="17"/>
  <c r="BV105" i="17"/>
  <c r="BU105" i="17"/>
  <c r="B106" i="17"/>
  <c r="BT105" i="17"/>
  <c r="BZ105" i="17"/>
  <c r="CH105" i="17"/>
  <c r="A155" i="8"/>
  <c r="A154" i="8"/>
  <c r="A153" i="8"/>
  <c r="K152" i="8"/>
  <c r="J152" i="8"/>
  <c r="I152" i="8"/>
  <c r="H152" i="8"/>
  <c r="G152" i="8"/>
  <c r="F152" i="8"/>
  <c r="E152" i="8"/>
  <c r="D152" i="8"/>
  <c r="C152" i="8"/>
  <c r="A146" i="8"/>
  <c r="A145" i="8"/>
  <c r="A144" i="8"/>
  <c r="A129" i="8"/>
  <c r="A128" i="8"/>
  <c r="A127" i="8"/>
  <c r="A126" i="8"/>
  <c r="A125" i="8"/>
  <c r="A111" i="8"/>
  <c r="A110" i="8"/>
  <c r="A109" i="8"/>
  <c r="A108" i="8"/>
  <c r="A107" i="8"/>
  <c r="A154" i="9"/>
  <c r="A153" i="9"/>
  <c r="A152" i="9"/>
  <c r="K151" i="9"/>
  <c r="J151" i="9"/>
  <c r="I151" i="9"/>
  <c r="H151" i="9"/>
  <c r="G151" i="9"/>
  <c r="F151" i="9"/>
  <c r="E151" i="9"/>
  <c r="D151" i="9"/>
  <c r="C151" i="9"/>
  <c r="A145" i="9"/>
  <c r="A144" i="9"/>
  <c r="A143" i="9"/>
  <c r="A130" i="9"/>
  <c r="A129" i="9"/>
  <c r="A128" i="9"/>
  <c r="A127" i="9"/>
  <c r="A126" i="9"/>
  <c r="A125" i="9"/>
  <c r="A112" i="9"/>
  <c r="A111" i="9"/>
  <c r="A110" i="9"/>
  <c r="A109" i="9"/>
  <c r="A108" i="9"/>
  <c r="A107" i="9"/>
  <c r="CE1016" i="17" l="1"/>
  <c r="CG1016" i="17"/>
  <c r="CE105" i="17"/>
  <c r="CG105" i="17"/>
  <c r="CH1017" i="17"/>
  <c r="BZ1017" i="17"/>
  <c r="BY1017" i="17"/>
  <c r="CF1017" i="17"/>
  <c r="BX1017" i="17"/>
  <c r="BW1017" i="17"/>
  <c r="BV1017" i="17"/>
  <c r="BU1017" i="17"/>
  <c r="B1018" i="17"/>
  <c r="BT1017" i="17"/>
  <c r="BS1017" i="17"/>
  <c r="BV106" i="17"/>
  <c r="B107" i="17"/>
  <c r="BT106" i="17"/>
  <c r="BS106" i="17"/>
  <c r="CH106" i="17"/>
  <c r="BZ106" i="17"/>
  <c r="BY106" i="17"/>
  <c r="CF106" i="17"/>
  <c r="BX106" i="17"/>
  <c r="BW106" i="17"/>
  <c r="BU106" i="17"/>
  <c r="B104" i="9"/>
  <c r="E154" i="8"/>
  <c r="D126" i="9"/>
  <c r="E152" i="9"/>
  <c r="L125" i="8"/>
  <c r="M125" i="8"/>
  <c r="G155" i="8"/>
  <c r="E145" i="9"/>
  <c r="K128" i="9"/>
  <c r="D125" i="8"/>
  <c r="F154" i="8"/>
  <c r="N108" i="8"/>
  <c r="E128" i="9"/>
  <c r="C125" i="8"/>
  <c r="I109" i="8"/>
  <c r="E110" i="9"/>
  <c r="F153" i="8"/>
  <c r="G108" i="9"/>
  <c r="F110" i="9"/>
  <c r="H153" i="9"/>
  <c r="K107" i="9"/>
  <c r="M110" i="8"/>
  <c r="H107" i="9"/>
  <c r="G107" i="8"/>
  <c r="J128" i="8"/>
  <c r="C143" i="9"/>
  <c r="H109" i="9"/>
  <c r="F143" i="9"/>
  <c r="M128" i="8"/>
  <c r="C107" i="9"/>
  <c r="C144" i="8"/>
  <c r="G128" i="9"/>
  <c r="I143" i="9"/>
  <c r="N109" i="9"/>
  <c r="D127" i="9"/>
  <c r="C108" i="9"/>
  <c r="G126" i="9"/>
  <c r="G128" i="8"/>
  <c r="H144" i="9"/>
  <c r="F127" i="8"/>
  <c r="H108" i="9"/>
  <c r="D154" i="9"/>
  <c r="I125" i="9"/>
  <c r="H109" i="8"/>
  <c r="I107" i="9"/>
  <c r="F107" i="9"/>
  <c r="D125" i="9"/>
  <c r="J143" i="9"/>
  <c r="K127" i="9"/>
  <c r="G109" i="9"/>
  <c r="K154" i="9"/>
  <c r="I154" i="8"/>
  <c r="I153" i="8"/>
  <c r="E107" i="9"/>
  <c r="F125" i="8"/>
  <c r="C126" i="8"/>
  <c r="E110" i="8"/>
  <c r="G152" i="9"/>
  <c r="F108" i="8"/>
  <c r="C145" i="9"/>
  <c r="H126" i="9"/>
  <c r="J154" i="8"/>
  <c r="L128" i="9"/>
  <c r="D153" i="8"/>
  <c r="F153" i="9"/>
  <c r="N125" i="9"/>
  <c r="H155" i="8"/>
  <c r="H127" i="9"/>
  <c r="G153" i="9"/>
  <c r="G108" i="8"/>
  <c r="D127" i="8"/>
  <c r="M126" i="8"/>
  <c r="M109" i="9"/>
  <c r="K109" i="9"/>
  <c r="H144" i="8"/>
  <c r="I110" i="9"/>
  <c r="C153" i="8"/>
  <c r="K128" i="8"/>
  <c r="C128" i="8"/>
  <c r="I108" i="8"/>
  <c r="F144" i="8"/>
  <c r="G109" i="8"/>
  <c r="M109" i="8"/>
  <c r="C128" i="9"/>
  <c r="I109" i="9"/>
  <c r="C155" i="8"/>
  <c r="M110" i="9"/>
  <c r="I154" i="9"/>
  <c r="H145" i="9"/>
  <c r="G154" i="9"/>
  <c r="M107" i="9"/>
  <c r="I128" i="9"/>
  <c r="I126" i="8"/>
  <c r="I144" i="9"/>
  <c r="K153" i="9"/>
  <c r="F107" i="8"/>
  <c r="C127" i="8"/>
  <c r="N109" i="8"/>
  <c r="J145" i="9"/>
  <c r="D109" i="9"/>
  <c r="F144" i="9"/>
  <c r="C110" i="8"/>
  <c r="J126" i="9"/>
  <c r="F155" i="8"/>
  <c r="K127" i="8"/>
  <c r="E154" i="9"/>
  <c r="J153" i="8"/>
  <c r="F154" i="9"/>
  <c r="H128" i="8"/>
  <c r="I145" i="9"/>
  <c r="L110" i="8"/>
  <c r="I126" i="9"/>
  <c r="K125" i="9"/>
  <c r="G153" i="8"/>
  <c r="H154" i="9"/>
  <c r="C126" i="9"/>
  <c r="F126" i="9"/>
  <c r="F145" i="9"/>
  <c r="E126" i="9"/>
  <c r="K144" i="8"/>
  <c r="M107" i="8"/>
  <c r="C152" i="9"/>
  <c r="L107" i="8"/>
  <c r="H128" i="9"/>
  <c r="E126" i="8"/>
  <c r="C109" i="8"/>
  <c r="K109" i="8"/>
  <c r="F108" i="9"/>
  <c r="J107" i="8"/>
  <c r="N127" i="9"/>
  <c r="G126" i="8"/>
  <c r="L109" i="8"/>
  <c r="H110" i="9"/>
  <c r="D143" i="9"/>
  <c r="F128" i="8"/>
  <c r="I108" i="9"/>
  <c r="G144" i="9"/>
  <c r="D153" i="9"/>
  <c r="K107" i="8"/>
  <c r="K126" i="9"/>
  <c r="D145" i="9"/>
  <c r="K152" i="9"/>
  <c r="G144" i="8"/>
  <c r="G125" i="9"/>
  <c r="H127" i="8"/>
  <c r="J107" i="9"/>
  <c r="K153" i="8"/>
  <c r="H153" i="8"/>
  <c r="L128" i="8"/>
  <c r="J110" i="8"/>
  <c r="N128" i="8"/>
  <c r="N126" i="9"/>
  <c r="J155" i="8"/>
  <c r="C144" i="9"/>
  <c r="G145" i="9"/>
  <c r="K154" i="8"/>
  <c r="D144" i="9"/>
  <c r="C154" i="8"/>
  <c r="L110" i="9"/>
  <c r="H110" i="8"/>
  <c r="K143" i="9"/>
  <c r="L126" i="9"/>
  <c r="I127" i="9"/>
  <c r="K144" i="9"/>
  <c r="L107" i="9"/>
  <c r="L108" i="9"/>
  <c r="D110" i="8"/>
  <c r="N125" i="8"/>
  <c r="F126" i="8"/>
  <c r="H107" i="8"/>
  <c r="K110" i="9"/>
  <c r="D144" i="8"/>
  <c r="J127" i="9"/>
  <c r="C108" i="8"/>
  <c r="N107" i="8"/>
  <c r="M108" i="9"/>
  <c r="J108" i="8"/>
  <c r="J109" i="8"/>
  <c r="G143" i="9"/>
  <c r="F127" i="9"/>
  <c r="E107" i="8"/>
  <c r="I128" i="8"/>
  <c r="L127" i="8"/>
  <c r="J153" i="9"/>
  <c r="G154" i="8"/>
  <c r="N127" i="8"/>
  <c r="D107" i="8"/>
  <c r="G127" i="9"/>
  <c r="C127" i="9"/>
  <c r="J108" i="9"/>
  <c r="F109" i="8"/>
  <c r="M127" i="9"/>
  <c r="N110" i="8"/>
  <c r="E108" i="9"/>
  <c r="D154" i="8"/>
  <c r="L125" i="9"/>
  <c r="E127" i="8"/>
  <c r="J154" i="9"/>
  <c r="M128" i="9"/>
  <c r="H125" i="8"/>
  <c r="D155" i="8"/>
  <c r="F110" i="8"/>
  <c r="D107" i="9"/>
  <c r="K125" i="8"/>
  <c r="C154" i="9"/>
  <c r="I125" i="8"/>
  <c r="E125" i="9"/>
  <c r="G127" i="8"/>
  <c r="E153" i="9"/>
  <c r="K110" i="8"/>
  <c r="K126" i="8"/>
  <c r="I153" i="9"/>
  <c r="J125" i="9"/>
  <c r="E144" i="9"/>
  <c r="J110" i="9"/>
  <c r="G110" i="9"/>
  <c r="E128" i="8"/>
  <c r="E127" i="9"/>
  <c r="J127" i="8"/>
  <c r="C109" i="9"/>
  <c r="D110" i="9"/>
  <c r="L109" i="9"/>
  <c r="J109" i="9"/>
  <c r="J125" i="8"/>
  <c r="D108" i="8"/>
  <c r="J152" i="9"/>
  <c r="K108" i="8"/>
  <c r="E143" i="9"/>
  <c r="M127" i="8"/>
  <c r="I155" i="8"/>
  <c r="L108" i="8"/>
  <c r="F128" i="9"/>
  <c r="H154" i="8"/>
  <c r="J144" i="8"/>
  <c r="H126" i="8"/>
  <c r="E109" i="9"/>
  <c r="J128" i="9"/>
  <c r="C107" i="8"/>
  <c r="D128" i="8"/>
  <c r="N108" i="9"/>
  <c r="C125" i="9"/>
  <c r="C153" i="9"/>
  <c r="J126" i="8"/>
  <c r="M108" i="8"/>
  <c r="E108" i="8"/>
  <c r="K155" i="8"/>
  <c r="N128" i="9"/>
  <c r="M126" i="9"/>
  <c r="F125" i="9"/>
  <c r="E153" i="8"/>
  <c r="D108" i="9"/>
  <c r="M125" i="9"/>
  <c r="I152" i="9"/>
  <c r="K145" i="9"/>
  <c r="E155" i="8"/>
  <c r="N110" i="9"/>
  <c r="N107" i="9"/>
  <c r="G125" i="8"/>
  <c r="H152" i="9"/>
  <c r="I144" i="8"/>
  <c r="C110" i="9"/>
  <c r="F109" i="9"/>
  <c r="D126" i="8"/>
  <c r="G107" i="9"/>
  <c r="L126" i="8"/>
  <c r="N126" i="8"/>
  <c r="K108" i="9"/>
  <c r="H143" i="9"/>
  <c r="D152" i="9"/>
  <c r="E125" i="8"/>
  <c r="I107" i="8"/>
  <c r="D109" i="8"/>
  <c r="I110" i="8"/>
  <c r="H125" i="9"/>
  <c r="I127" i="8"/>
  <c r="D128" i="9"/>
  <c r="J144" i="9"/>
  <c r="G110" i="8"/>
  <c r="E144" i="8"/>
  <c r="E109" i="8"/>
  <c r="L127" i="9"/>
  <c r="H108" i="8"/>
  <c r="F152" i="9"/>
  <c r="CG1017" i="17" l="1"/>
  <c r="CE106" i="17"/>
  <c r="CG106" i="17"/>
  <c r="CE1017" i="17"/>
  <c r="BV1018" i="17"/>
  <c r="BU1018" i="17"/>
  <c r="B1019" i="17"/>
  <c r="BT1018" i="17"/>
  <c r="BS1018" i="17"/>
  <c r="CE1018" i="17" s="1"/>
  <c r="BZ1018" i="17"/>
  <c r="BY1018" i="17"/>
  <c r="CG1018" i="17" s="1"/>
  <c r="BX1018" i="17"/>
  <c r="BW1018" i="17"/>
  <c r="BY107" i="17"/>
  <c r="BW107" i="17"/>
  <c r="BV107" i="17"/>
  <c r="BU107" i="17"/>
  <c r="B108" i="17"/>
  <c r="BT107" i="17"/>
  <c r="BS107" i="17"/>
  <c r="CH107" i="17"/>
  <c r="BZ107" i="17"/>
  <c r="BX107" i="17"/>
  <c r="CF107" i="17"/>
  <c r="D115" i="9"/>
  <c r="E115" i="9"/>
  <c r="E116" i="9"/>
  <c r="C120" i="9"/>
  <c r="L115" i="9"/>
  <c r="M115" i="9"/>
  <c r="N116" i="9"/>
  <c r="C121" i="9"/>
  <c r="K115" i="9"/>
  <c r="I116" i="9"/>
  <c r="J116" i="9"/>
  <c r="C116" i="9"/>
  <c r="F115" i="9"/>
  <c r="G115" i="9"/>
  <c r="K116" i="9"/>
  <c r="M116" i="9"/>
  <c r="D116" i="9"/>
  <c r="F116" i="9"/>
  <c r="I115" i="9"/>
  <c r="L116" i="9"/>
  <c r="C115" i="9"/>
  <c r="C122" i="9"/>
  <c r="G116" i="9"/>
  <c r="N115" i="9"/>
  <c r="H115" i="9"/>
  <c r="J115" i="9"/>
  <c r="H116" i="9"/>
  <c r="L135" i="9"/>
  <c r="G135" i="9"/>
  <c r="E135" i="9"/>
  <c r="C135" i="9"/>
  <c r="D135" i="9"/>
  <c r="J135" i="9"/>
  <c r="F135" i="9"/>
  <c r="I135" i="9"/>
  <c r="N135" i="9"/>
  <c r="M135" i="9"/>
  <c r="K135" i="9"/>
  <c r="H135" i="9"/>
  <c r="J156" i="9"/>
  <c r="J157" i="8"/>
  <c r="M112" i="9"/>
  <c r="M130" i="9" s="1"/>
  <c r="F156" i="9"/>
  <c r="F157" i="8"/>
  <c r="N112" i="9"/>
  <c r="N130" i="9" s="1"/>
  <c r="K113" i="8"/>
  <c r="G113" i="8"/>
  <c r="D113" i="8"/>
  <c r="I113" i="8"/>
  <c r="C113" i="8"/>
  <c r="E113" i="8"/>
  <c r="M113" i="8"/>
  <c r="H113" i="8"/>
  <c r="F113" i="8"/>
  <c r="L113" i="8"/>
  <c r="N113" i="8"/>
  <c r="J113" i="8"/>
  <c r="D157" i="8"/>
  <c r="D156" i="9"/>
  <c r="E134" i="8"/>
  <c r="D134" i="8"/>
  <c r="C134" i="8"/>
  <c r="G134" i="8"/>
  <c r="J134" i="8"/>
  <c r="N134" i="8"/>
  <c r="F134" i="8"/>
  <c r="I134" i="8"/>
  <c r="M134" i="8"/>
  <c r="L134" i="8"/>
  <c r="H134" i="8"/>
  <c r="K134" i="8"/>
  <c r="I114" i="9"/>
  <c r="D114" i="9"/>
  <c r="K114" i="9"/>
  <c r="E114" i="9"/>
  <c r="G114" i="9"/>
  <c r="C114" i="9"/>
  <c r="L114" i="9"/>
  <c r="F114" i="9"/>
  <c r="M114" i="9"/>
  <c r="H114" i="9"/>
  <c r="J114" i="9"/>
  <c r="N114" i="9"/>
  <c r="F115" i="8"/>
  <c r="K114" i="8"/>
  <c r="F114" i="8"/>
  <c r="N115" i="8"/>
  <c r="H115" i="8"/>
  <c r="N114" i="8"/>
  <c r="J114" i="8"/>
  <c r="C114" i="8"/>
  <c r="K115" i="8"/>
  <c r="H114" i="8"/>
  <c r="C115" i="8"/>
  <c r="G114" i="8"/>
  <c r="C121" i="8"/>
  <c r="E115" i="8"/>
  <c r="D114" i="8"/>
  <c r="E114" i="8"/>
  <c r="M115" i="8"/>
  <c r="L114" i="8"/>
  <c r="M114" i="8"/>
  <c r="I115" i="8"/>
  <c r="J115" i="8"/>
  <c r="D115" i="8"/>
  <c r="C120" i="8"/>
  <c r="L115" i="8"/>
  <c r="I114" i="8"/>
  <c r="C119" i="8"/>
  <c r="G115" i="8"/>
  <c r="B105" i="8"/>
  <c r="C148" i="8"/>
  <c r="C147" i="9" s="1"/>
  <c r="J112" i="9"/>
  <c r="J130" i="9" s="1"/>
  <c r="K112" i="9"/>
  <c r="K130" i="9" s="1"/>
  <c r="L112" i="9"/>
  <c r="L130" i="9" s="1"/>
  <c r="K156" i="9"/>
  <c r="K157" i="8"/>
  <c r="C156" i="9"/>
  <c r="C157" i="8"/>
  <c r="C117" i="9"/>
  <c r="G117" i="9"/>
  <c r="E117" i="9"/>
  <c r="J117" i="9"/>
  <c r="F117" i="9"/>
  <c r="I117" i="9"/>
  <c r="N117" i="9"/>
  <c r="D117" i="9"/>
  <c r="H117" i="9"/>
  <c r="M117" i="9"/>
  <c r="K117" i="9"/>
  <c r="L117" i="9"/>
  <c r="H156" i="9"/>
  <c r="H157" i="8"/>
  <c r="E112" i="9"/>
  <c r="E130" i="9" s="1"/>
  <c r="K157" i="9"/>
  <c r="K158" i="8"/>
  <c r="I158" i="8"/>
  <c r="I157" i="9"/>
  <c r="G158" i="8"/>
  <c r="G157" i="9"/>
  <c r="H158" i="8"/>
  <c r="H157" i="9"/>
  <c r="F112" i="9"/>
  <c r="F130" i="9" s="1"/>
  <c r="H112" i="9"/>
  <c r="H130" i="9" s="1"/>
  <c r="C112" i="9"/>
  <c r="C130" i="9" s="1"/>
  <c r="J133" i="9"/>
  <c r="H134" i="9"/>
  <c r="G134" i="9"/>
  <c r="N134" i="9"/>
  <c r="K134" i="9"/>
  <c r="J134" i="9"/>
  <c r="C138" i="9"/>
  <c r="L133" i="9"/>
  <c r="M133" i="9"/>
  <c r="D134" i="9"/>
  <c r="M134" i="9"/>
  <c r="K133" i="9"/>
  <c r="F133" i="9"/>
  <c r="H133" i="9"/>
  <c r="N133" i="9"/>
  <c r="C134" i="9"/>
  <c r="C139" i="9"/>
  <c r="E134" i="9"/>
  <c r="G133" i="9"/>
  <c r="L134" i="9"/>
  <c r="C140" i="9"/>
  <c r="F134" i="9"/>
  <c r="I134" i="9"/>
  <c r="D133" i="9"/>
  <c r="E133" i="9"/>
  <c r="I133" i="9"/>
  <c r="C133" i="9"/>
  <c r="E150" i="8"/>
  <c r="E149" i="9" s="1"/>
  <c r="E157" i="9"/>
  <c r="E158" i="8"/>
  <c r="I112" i="9"/>
  <c r="I130" i="9" s="1"/>
  <c r="H158" i="9"/>
  <c r="H159" i="8"/>
  <c r="F148" i="8"/>
  <c r="F147" i="9" s="1"/>
  <c r="G148" i="8"/>
  <c r="G147" i="9" s="1"/>
  <c r="F158" i="8"/>
  <c r="F157" i="9"/>
  <c r="I157" i="8"/>
  <c r="I156" i="9"/>
  <c r="D148" i="8"/>
  <c r="D147" i="9" s="1"/>
  <c r="D131" i="8"/>
  <c r="C131" i="8"/>
  <c r="F131" i="8"/>
  <c r="J131" i="8"/>
  <c r="E131" i="8"/>
  <c r="M131" i="8"/>
  <c r="K131" i="8"/>
  <c r="L131" i="8"/>
  <c r="G131" i="8"/>
  <c r="H131" i="8"/>
  <c r="N131" i="8"/>
  <c r="I131" i="8"/>
  <c r="C159" i="8"/>
  <c r="C158" i="9"/>
  <c r="J149" i="8"/>
  <c r="J148" i="9" s="1"/>
  <c r="E148" i="8"/>
  <c r="E147" i="9" s="1"/>
  <c r="D159" i="8"/>
  <c r="D158" i="9"/>
  <c r="G159" i="8"/>
  <c r="G158" i="9"/>
  <c r="J158" i="8"/>
  <c r="J157" i="9"/>
  <c r="F158" i="9"/>
  <c r="F159" i="8"/>
  <c r="J148" i="8"/>
  <c r="J147" i="9" s="1"/>
  <c r="G157" i="8"/>
  <c r="G156" i="9"/>
  <c r="E158" i="9"/>
  <c r="E159" i="8"/>
  <c r="D157" i="9"/>
  <c r="D158" i="8"/>
  <c r="I159" i="8"/>
  <c r="I158" i="9"/>
  <c r="C133" i="8"/>
  <c r="C117" i="8" s="1"/>
  <c r="D132" i="8"/>
  <c r="I133" i="8"/>
  <c r="I117" i="8" s="1"/>
  <c r="G133" i="8"/>
  <c r="G117" i="8" s="1"/>
  <c r="C132" i="8"/>
  <c r="C135" i="8" s="1"/>
  <c r="F133" i="8"/>
  <c r="N132" i="8"/>
  <c r="N135" i="8" s="1"/>
  <c r="L133" i="8"/>
  <c r="C139" i="8"/>
  <c r="M133" i="8"/>
  <c r="M132" i="8"/>
  <c r="M135" i="8" s="1"/>
  <c r="L132" i="8"/>
  <c r="D133" i="8"/>
  <c r="D117" i="8" s="1"/>
  <c r="F132" i="8"/>
  <c r="F135" i="8" s="1"/>
  <c r="N133" i="8"/>
  <c r="N117" i="8" s="1"/>
  <c r="K132" i="8"/>
  <c r="K135" i="8" s="1"/>
  <c r="E132" i="8"/>
  <c r="E135" i="8" s="1"/>
  <c r="H133" i="8"/>
  <c r="H117" i="8" s="1"/>
  <c r="G132" i="8"/>
  <c r="G135" i="8" s="1"/>
  <c r="J132" i="8"/>
  <c r="H132" i="8"/>
  <c r="H135" i="8" s="1"/>
  <c r="K133" i="8"/>
  <c r="J133" i="8"/>
  <c r="I132" i="8"/>
  <c r="E133" i="8"/>
  <c r="E117" i="8" s="1"/>
  <c r="C137" i="8"/>
  <c r="C138" i="8"/>
  <c r="J159" i="8"/>
  <c r="J158" i="9"/>
  <c r="C157" i="9"/>
  <c r="C158" i="8"/>
  <c r="D116" i="8"/>
  <c r="F116" i="8"/>
  <c r="E116" i="8"/>
  <c r="C116" i="8"/>
  <c r="J116" i="8"/>
  <c r="G116" i="8"/>
  <c r="K116" i="8"/>
  <c r="L116" i="8"/>
  <c r="I116" i="8"/>
  <c r="N116" i="8"/>
  <c r="M116" i="8"/>
  <c r="H116" i="8"/>
  <c r="I148" i="8"/>
  <c r="I147" i="9" s="1"/>
  <c r="E156" i="9"/>
  <c r="E157" i="8"/>
  <c r="C132" i="9"/>
  <c r="F132" i="9"/>
  <c r="D132" i="9"/>
  <c r="E132" i="9"/>
  <c r="L132" i="9"/>
  <c r="J132" i="9"/>
  <c r="N132" i="9"/>
  <c r="K132" i="9"/>
  <c r="H132" i="9"/>
  <c r="G132" i="9"/>
  <c r="I132" i="9"/>
  <c r="M132" i="9"/>
  <c r="D112" i="9"/>
  <c r="D130" i="9" s="1"/>
  <c r="H148" i="8"/>
  <c r="H147" i="9" s="1"/>
  <c r="G112" i="9"/>
  <c r="G130" i="9" s="1"/>
  <c r="K159" i="8"/>
  <c r="K158" i="9"/>
  <c r="K148" i="8"/>
  <c r="K147" i="9" s="1"/>
  <c r="AA111" i="13"/>
  <c r="AA110" i="13"/>
  <c r="AA109" i="13"/>
  <c r="AA108" i="13"/>
  <c r="AA107" i="13"/>
  <c r="AA106" i="13"/>
  <c r="AA105" i="13"/>
  <c r="AA104" i="13"/>
  <c r="AA103" i="13"/>
  <c r="AA102" i="13"/>
  <c r="AA101" i="13"/>
  <c r="AA100" i="13"/>
  <c r="AA99" i="13"/>
  <c r="AA98" i="13"/>
  <c r="AA97" i="13"/>
  <c r="AA96" i="13"/>
  <c r="AA95" i="13"/>
  <c r="AA94" i="13"/>
  <c r="AA93" i="13"/>
  <c r="AA92" i="13"/>
  <c r="AA90" i="13"/>
  <c r="AA89" i="13"/>
  <c r="AA88" i="13"/>
  <c r="AA87" i="13"/>
  <c r="AA86" i="13"/>
  <c r="AA85" i="13"/>
  <c r="AA84" i="13"/>
  <c r="AA83" i="13"/>
  <c r="AA82" i="13"/>
  <c r="AA81" i="13"/>
  <c r="AA80" i="13"/>
  <c r="AA79" i="13"/>
  <c r="AA78" i="13"/>
  <c r="AA77" i="13"/>
  <c r="AA76" i="13"/>
  <c r="AA75" i="13"/>
  <c r="AA74" i="13"/>
  <c r="AA73" i="13"/>
  <c r="AA72" i="13"/>
  <c r="AA69" i="13"/>
  <c r="AA68" i="13"/>
  <c r="AA67" i="13"/>
  <c r="AA66" i="13"/>
  <c r="AA65" i="13"/>
  <c r="AA64" i="13"/>
  <c r="AA63" i="13"/>
  <c r="AA62" i="13"/>
  <c r="AA61" i="13"/>
  <c r="AA60" i="13"/>
  <c r="AA59" i="13"/>
  <c r="AA58" i="13"/>
  <c r="AA57" i="13"/>
  <c r="AA56" i="13"/>
  <c r="AA55" i="13"/>
  <c r="AA54" i="13"/>
  <c r="AA53" i="13"/>
  <c r="AA52" i="13"/>
  <c r="AA51" i="13"/>
  <c r="I135" i="8" l="1"/>
  <c r="L117" i="8"/>
  <c r="J117" i="8"/>
  <c r="K117" i="8"/>
  <c r="F117" i="8"/>
  <c r="CF1018" i="17"/>
  <c r="CE107" i="17"/>
  <c r="CH1018" i="17"/>
  <c r="CG107" i="17"/>
  <c r="B109" i="17"/>
  <c r="BT108" i="17"/>
  <c r="CH108" i="17"/>
  <c r="BZ108" i="17"/>
  <c r="BY108" i="17"/>
  <c r="CF108" i="17"/>
  <c r="BX108" i="17"/>
  <c r="BW108" i="17"/>
  <c r="BV108" i="17"/>
  <c r="BU108" i="17"/>
  <c r="BS108" i="17"/>
  <c r="BZ1019" i="17"/>
  <c r="BY1019" i="17"/>
  <c r="CG1019" i="17" s="1"/>
  <c r="BX1019" i="17"/>
  <c r="BW1019" i="17"/>
  <c r="BV1019" i="17"/>
  <c r="BU1019" i="17"/>
  <c r="CE1019" i="17" s="1"/>
  <c r="B1020" i="17"/>
  <c r="BT1019" i="17"/>
  <c r="BS1019" i="17"/>
  <c r="L136" i="9"/>
  <c r="L118" i="9"/>
  <c r="J135" i="8"/>
  <c r="L135" i="8"/>
  <c r="H118" i="9"/>
  <c r="H136" i="9"/>
  <c r="F136" i="9"/>
  <c r="F118" i="9"/>
  <c r="E111" i="8"/>
  <c r="I111" i="8"/>
  <c r="J111" i="8"/>
  <c r="K111" i="8"/>
  <c r="C111" i="8"/>
  <c r="H111" i="8"/>
  <c r="F111" i="8"/>
  <c r="L111" i="8"/>
  <c r="N111" i="8"/>
  <c r="M111" i="8"/>
  <c r="G111" i="8"/>
  <c r="D111" i="8"/>
  <c r="B104" i="8"/>
  <c r="D136" i="9"/>
  <c r="D118" i="9"/>
  <c r="N118" i="9"/>
  <c r="N136" i="9"/>
  <c r="M117" i="8"/>
  <c r="D135" i="8"/>
  <c r="K118" i="9"/>
  <c r="K136" i="9"/>
  <c r="C118" i="9"/>
  <c r="C136" i="9"/>
  <c r="G136" i="9"/>
  <c r="G118" i="9"/>
  <c r="I136" i="9"/>
  <c r="E136" i="9"/>
  <c r="E118" i="9"/>
  <c r="M118" i="9"/>
  <c r="M136" i="9"/>
  <c r="J136" i="9"/>
  <c r="J118" i="9"/>
  <c r="I118" i="9"/>
  <c r="CF914" i="1"/>
  <c r="CH914" i="1"/>
  <c r="CH2" i="1"/>
  <c r="CF2" i="1"/>
  <c r="CH1019" i="17" l="1"/>
  <c r="CG108" i="17"/>
  <c r="CF1019" i="17"/>
  <c r="CE108" i="17"/>
  <c r="BV1020" i="17"/>
  <c r="BU1020" i="17"/>
  <c r="CG1020" i="17" s="1"/>
  <c r="B1021" i="17"/>
  <c r="BT1020" i="17"/>
  <c r="BS1020" i="17"/>
  <c r="BZ1020" i="17"/>
  <c r="BY1020" i="17"/>
  <c r="BX1020" i="17"/>
  <c r="CE1020" i="17"/>
  <c r="BW1020" i="17"/>
  <c r="BW109" i="17"/>
  <c r="BU109" i="17"/>
  <c r="B110" i="17"/>
  <c r="BT109" i="17"/>
  <c r="BS109" i="17"/>
  <c r="CH109" i="17"/>
  <c r="BZ109" i="17"/>
  <c r="BY109" i="17"/>
  <c r="CF109" i="17"/>
  <c r="BX109" i="17"/>
  <c r="BV109" i="17"/>
  <c r="F129" i="8"/>
  <c r="F111" i="9"/>
  <c r="F129" i="9" s="1"/>
  <c r="H129" i="8"/>
  <c r="H111" i="9"/>
  <c r="H129" i="9" s="1"/>
  <c r="G129" i="8"/>
  <c r="G111" i="9"/>
  <c r="G129" i="9" s="1"/>
  <c r="J111" i="9"/>
  <c r="J129" i="9" s="1"/>
  <c r="J129" i="8"/>
  <c r="M129" i="8"/>
  <c r="M111" i="9"/>
  <c r="M129" i="9" s="1"/>
  <c r="I111" i="9"/>
  <c r="I129" i="9" s="1"/>
  <c r="I129" i="8"/>
  <c r="N111" i="9"/>
  <c r="N129" i="9" s="1"/>
  <c r="N129" i="8"/>
  <c r="E129" i="8"/>
  <c r="E111" i="9"/>
  <c r="E129" i="9" s="1"/>
  <c r="L129" i="8"/>
  <c r="L111" i="9"/>
  <c r="L129" i="9" s="1"/>
  <c r="C129" i="8"/>
  <c r="C111" i="9"/>
  <c r="C129" i="9" s="1"/>
  <c r="D129" i="8"/>
  <c r="D111" i="9"/>
  <c r="D129" i="9" s="1"/>
  <c r="K129" i="8"/>
  <c r="K111" i="9"/>
  <c r="K129" i="9" s="1"/>
  <c r="C790" i="11"/>
  <c r="A841" i="11"/>
  <c r="A840" i="11"/>
  <c r="A839" i="11"/>
  <c r="A838" i="11"/>
  <c r="A837" i="11"/>
  <c r="A836" i="11"/>
  <c r="A834" i="11"/>
  <c r="A833" i="11"/>
  <c r="A832" i="11"/>
  <c r="A831" i="11"/>
  <c r="A830" i="11"/>
  <c r="A829" i="11"/>
  <c r="A827" i="11"/>
  <c r="A826" i="11"/>
  <c r="A825" i="11"/>
  <c r="A824" i="11"/>
  <c r="B823" i="11"/>
  <c r="B824" i="11" s="1"/>
  <c r="A823" i="11"/>
  <c r="A822" i="11"/>
  <c r="A820" i="11"/>
  <c r="A819" i="11"/>
  <c r="A818" i="11"/>
  <c r="A817" i="11"/>
  <c r="A816" i="11"/>
  <c r="A815" i="11"/>
  <c r="A813" i="11"/>
  <c r="A812" i="11"/>
  <c r="A811" i="11"/>
  <c r="A810" i="11"/>
  <c r="A809" i="11"/>
  <c r="A808" i="11"/>
  <c r="A806" i="11"/>
  <c r="A805" i="11"/>
  <c r="A804" i="11"/>
  <c r="A803" i="11"/>
  <c r="B802" i="11"/>
  <c r="B803" i="11" s="1"/>
  <c r="B804" i="11" s="1"/>
  <c r="B805" i="11" s="1"/>
  <c r="A802" i="11"/>
  <c r="A801" i="11"/>
  <c r="A799" i="11"/>
  <c r="A798" i="11"/>
  <c r="A797" i="11"/>
  <c r="A796" i="11"/>
  <c r="A795" i="11"/>
  <c r="A794" i="11"/>
  <c r="BQ1393" i="1"/>
  <c r="BR1393" i="1" s="1"/>
  <c r="BQ1392" i="1"/>
  <c r="BR1392" i="1" s="1"/>
  <c r="BQ1391" i="1"/>
  <c r="BR1391" i="1" s="1"/>
  <c r="BQ1390" i="1"/>
  <c r="BR1390" i="1" s="1"/>
  <c r="BQ1389" i="1"/>
  <c r="BR1389" i="1" s="1"/>
  <c r="BQ1388" i="1"/>
  <c r="BR1388" i="1" s="1"/>
  <c r="BQ1387" i="1"/>
  <c r="BR1387" i="1" s="1"/>
  <c r="BQ1386" i="1"/>
  <c r="BR1386" i="1" s="1"/>
  <c r="BQ1385" i="1"/>
  <c r="BR1385" i="1" s="1"/>
  <c r="BQ1384" i="1"/>
  <c r="BR1384" i="1" s="1"/>
  <c r="BQ1383" i="1"/>
  <c r="BR1383" i="1" s="1"/>
  <c r="BQ1382" i="1"/>
  <c r="BR1382" i="1" s="1"/>
  <c r="BQ1381" i="1"/>
  <c r="BR1381" i="1" s="1"/>
  <c r="BQ1380" i="1"/>
  <c r="BR1380" i="1" s="1"/>
  <c r="BQ1379" i="1"/>
  <c r="BR1379" i="1" s="1"/>
  <c r="BQ1378" i="1"/>
  <c r="BR1378" i="1" s="1"/>
  <c r="BQ1377" i="1"/>
  <c r="BR1377" i="1" s="1"/>
  <c r="BQ1376" i="1"/>
  <c r="BR1376" i="1" s="1"/>
  <c r="BQ1375" i="1"/>
  <c r="BR1375" i="1" s="1"/>
  <c r="BQ1374" i="1"/>
  <c r="BR1374" i="1" s="1"/>
  <c r="BQ1373" i="1"/>
  <c r="BR1373" i="1" s="1"/>
  <c r="BQ1372" i="1"/>
  <c r="BR1372" i="1" s="1"/>
  <c r="BQ1371" i="1"/>
  <c r="BR1371" i="1" s="1"/>
  <c r="BQ1370" i="1"/>
  <c r="BR1370" i="1" s="1"/>
  <c r="F808" i="11"/>
  <c r="N794" i="11"/>
  <c r="G817" i="11"/>
  <c r="O799" i="11"/>
  <c r="E834" i="11"/>
  <c r="N801" i="11"/>
  <c r="J805" i="11"/>
  <c r="E815" i="11"/>
  <c r="K838" i="11"/>
  <c r="M824" i="11"/>
  <c r="F840" i="11"/>
  <c r="E841" i="11"/>
  <c r="I829" i="11"/>
  <c r="N840" i="11"/>
  <c r="G829" i="11"/>
  <c r="G813" i="11"/>
  <c r="G831" i="11"/>
  <c r="M836" i="11"/>
  <c r="E838" i="11"/>
  <c r="I834" i="11"/>
  <c r="H796" i="11"/>
  <c r="K794" i="11"/>
  <c r="J838" i="11"/>
  <c r="I815" i="11"/>
  <c r="J833" i="11"/>
  <c r="I836" i="11"/>
  <c r="K813" i="11"/>
  <c r="J834" i="11"/>
  <c r="H838" i="11"/>
  <c r="K799" i="11"/>
  <c r="N836" i="11"/>
  <c r="E796" i="11"/>
  <c r="O815" i="11"/>
  <c r="N813" i="11"/>
  <c r="L813" i="11"/>
  <c r="I799" i="11"/>
  <c r="G810" i="11"/>
  <c r="G801" i="11"/>
  <c r="I805" i="11"/>
  <c r="E817" i="11"/>
  <c r="O836" i="11"/>
  <c r="E801" i="11"/>
  <c r="J799" i="11"/>
  <c r="J801" i="11"/>
  <c r="L824" i="11"/>
  <c r="L812" i="11"/>
  <c r="I798" i="11"/>
  <c r="M810" i="11"/>
  <c r="L803" i="11"/>
  <c r="L841" i="11"/>
  <c r="F834" i="11"/>
  <c r="K803" i="11"/>
  <c r="L833" i="11"/>
  <c r="H829" i="11"/>
  <c r="O805" i="11"/>
  <c r="O834" i="11"/>
  <c r="I817" i="11"/>
  <c r="H815" i="11"/>
  <c r="O840" i="11"/>
  <c r="E840" i="11"/>
  <c r="F798" i="11"/>
  <c r="N833" i="11"/>
  <c r="G834" i="11"/>
  <c r="I808" i="11"/>
  <c r="L829" i="11"/>
  <c r="E831" i="11"/>
  <c r="F836" i="11"/>
  <c r="M799" i="11"/>
  <c r="F796" i="11"/>
  <c r="I801" i="11"/>
  <c r="H833" i="11"/>
  <c r="N831" i="11"/>
  <c r="L817" i="11"/>
  <c r="K831" i="11"/>
  <c r="L840" i="11"/>
  <c r="I824" i="11"/>
  <c r="K817" i="11"/>
  <c r="O831" i="11"/>
  <c r="O817" i="11"/>
  <c r="M801" i="11"/>
  <c r="F829" i="11"/>
  <c r="H813" i="11"/>
  <c r="G815" i="11"/>
  <c r="G798" i="11"/>
  <c r="F799" i="11"/>
  <c r="E799" i="11"/>
  <c r="G824" i="11"/>
  <c r="D833" i="11"/>
  <c r="E808" i="11"/>
  <c r="L798" i="11"/>
  <c r="E798" i="11"/>
  <c r="N815" i="11"/>
  <c r="H801" i="11"/>
  <c r="D798" i="11"/>
  <c r="I794" i="11"/>
  <c r="F812" i="11"/>
  <c r="L805" i="11"/>
  <c r="K836" i="11"/>
  <c r="I810" i="11"/>
  <c r="J831" i="11"/>
  <c r="O812" i="11"/>
  <c r="H820" i="11"/>
  <c r="F833" i="11"/>
  <c r="E819" i="11"/>
  <c r="O810" i="11"/>
  <c r="H834" i="11"/>
  <c r="D829" i="11"/>
  <c r="H798" i="11"/>
  <c r="O808" i="11"/>
  <c r="L799" i="11"/>
  <c r="N805" i="11"/>
  <c r="N799" i="11"/>
  <c r="E803" i="11"/>
  <c r="K805" i="11"/>
  <c r="J803" i="11"/>
  <c r="M808" i="11"/>
  <c r="M820" i="11"/>
  <c r="J808" i="11"/>
  <c r="K808" i="11"/>
  <c r="M794" i="11"/>
  <c r="H817" i="11"/>
  <c r="J812" i="11"/>
  <c r="I812" i="11"/>
  <c r="D819" i="11"/>
  <c r="O841" i="11"/>
  <c r="G820" i="11"/>
  <c r="K840" i="11"/>
  <c r="F801" i="11"/>
  <c r="L801" i="11"/>
  <c r="F831" i="11"/>
  <c r="G805" i="11"/>
  <c r="M829" i="11"/>
  <c r="N834" i="11"/>
  <c r="J798" i="11"/>
  <c r="M796" i="11"/>
  <c r="F794" i="11"/>
  <c r="J796" i="11"/>
  <c r="N817" i="11"/>
  <c r="L815" i="11"/>
  <c r="L831" i="11"/>
  <c r="D840" i="11"/>
  <c r="J840" i="11"/>
  <c r="E829" i="11"/>
  <c r="G836" i="11"/>
  <c r="E836" i="11"/>
  <c r="K841" i="11"/>
  <c r="E824" i="11"/>
  <c r="N796" i="11"/>
  <c r="O833" i="11"/>
  <c r="H805" i="11"/>
  <c r="J836" i="11"/>
  <c r="G803" i="11"/>
  <c r="L820" i="11"/>
  <c r="O803" i="11"/>
  <c r="E820" i="11"/>
  <c r="D794" i="11"/>
  <c r="N808" i="11"/>
  <c r="G838" i="11"/>
  <c r="K796" i="11"/>
  <c r="E822" i="11"/>
  <c r="L796" i="11"/>
  <c r="I841" i="11"/>
  <c r="E833" i="11"/>
  <c r="M838" i="11"/>
  <c r="D808" i="11"/>
  <c r="F820" i="11"/>
  <c r="L834" i="11"/>
  <c r="F817" i="11"/>
  <c r="M834" i="11"/>
  <c r="O829" i="11"/>
  <c r="M805" i="11"/>
  <c r="J817" i="11"/>
  <c r="F805" i="11"/>
  <c r="N841" i="11"/>
  <c r="G796" i="11"/>
  <c r="G799" i="11"/>
  <c r="O796" i="11"/>
  <c r="J815" i="11"/>
  <c r="I796" i="11"/>
  <c r="L836" i="11"/>
  <c r="J794" i="11"/>
  <c r="M831" i="11"/>
  <c r="H840" i="11"/>
  <c r="H824" i="11"/>
  <c r="L808" i="11"/>
  <c r="O794" i="11"/>
  <c r="E805" i="11"/>
  <c r="G840" i="11"/>
  <c r="E794" i="11"/>
  <c r="H841" i="11"/>
  <c r="O824" i="11"/>
  <c r="G808" i="11"/>
  <c r="O798" i="11"/>
  <c r="G794" i="11"/>
  <c r="F838" i="11"/>
  <c r="K798" i="11"/>
  <c r="M841" i="11"/>
  <c r="K834" i="11"/>
  <c r="I822" i="11"/>
  <c r="M833" i="11"/>
  <c r="J820" i="11"/>
  <c r="F813" i="11"/>
  <c r="J841" i="11"/>
  <c r="G841" i="11"/>
  <c r="K829" i="11"/>
  <c r="M840" i="11"/>
  <c r="H808" i="11"/>
  <c r="O820" i="11"/>
  <c r="N838" i="11"/>
  <c r="H794" i="11"/>
  <c r="F841" i="11"/>
  <c r="I831" i="11"/>
  <c r="K801" i="11"/>
  <c r="M813" i="11"/>
  <c r="H799" i="11"/>
  <c r="J829" i="11"/>
  <c r="N798" i="11"/>
  <c r="I838" i="11"/>
  <c r="K833" i="11"/>
  <c r="M817" i="11"/>
  <c r="O813" i="11"/>
  <c r="J824" i="11"/>
  <c r="N820" i="11"/>
  <c r="O838" i="11"/>
  <c r="L838" i="11"/>
  <c r="I833" i="11"/>
  <c r="L794" i="11"/>
  <c r="K824" i="11"/>
  <c r="H836" i="11"/>
  <c r="N829" i="11"/>
  <c r="E813" i="11"/>
  <c r="G833" i="11"/>
  <c r="O801" i="11"/>
  <c r="M798" i="11"/>
  <c r="F824" i="11"/>
  <c r="I840" i="11"/>
  <c r="N824" i="11"/>
  <c r="K815" i="11"/>
  <c r="H831" i="11"/>
  <c r="M812" i="11"/>
  <c r="K810" i="11"/>
  <c r="M803" i="11"/>
  <c r="L822" i="11"/>
  <c r="H819" i="11"/>
  <c r="CF1020" i="17" l="1"/>
  <c r="CH1020" i="17"/>
  <c r="CE109" i="17"/>
  <c r="CG109" i="17"/>
  <c r="BZ1021" i="17"/>
  <c r="BY1021" i="17"/>
  <c r="CG1021" i="17"/>
  <c r="BX1021" i="17"/>
  <c r="BW1021" i="17"/>
  <c r="BV1021" i="17"/>
  <c r="BU1021" i="17"/>
  <c r="CE1021" i="17" s="1"/>
  <c r="BT1021" i="17"/>
  <c r="B1022" i="17"/>
  <c r="BS1021" i="17"/>
  <c r="BW110" i="17"/>
  <c r="BU110" i="17"/>
  <c r="B111" i="17"/>
  <c r="BT110" i="17"/>
  <c r="BS110" i="17"/>
  <c r="CH110" i="17"/>
  <c r="BZ110" i="17"/>
  <c r="BY110" i="17"/>
  <c r="CF110" i="17"/>
  <c r="BX110" i="17"/>
  <c r="BV110" i="17"/>
  <c r="F832" i="11"/>
  <c r="E832" i="11"/>
  <c r="K832" i="11"/>
  <c r="O832" i="11"/>
  <c r="I832" i="11"/>
  <c r="N832" i="11"/>
  <c r="G832" i="11"/>
  <c r="M832" i="11"/>
  <c r="J832" i="11"/>
  <c r="H832" i="11"/>
  <c r="L832" i="11"/>
  <c r="E823" i="11"/>
  <c r="I823" i="11"/>
  <c r="L823" i="11"/>
  <c r="G816" i="11"/>
  <c r="O816" i="11"/>
  <c r="K816" i="11"/>
  <c r="L816" i="11"/>
  <c r="I816" i="11"/>
  <c r="J816" i="11"/>
  <c r="E816" i="11"/>
  <c r="H816" i="11"/>
  <c r="N816" i="11"/>
  <c r="M809" i="11"/>
  <c r="G809" i="11"/>
  <c r="K809" i="11"/>
  <c r="I809" i="11"/>
  <c r="O809" i="11"/>
  <c r="M802" i="11"/>
  <c r="J802" i="11"/>
  <c r="E802" i="11"/>
  <c r="L802" i="11"/>
  <c r="O802" i="11"/>
  <c r="G802" i="11"/>
  <c r="K802" i="11"/>
  <c r="E818" i="11"/>
  <c r="L818" i="11"/>
  <c r="M818" i="11"/>
  <c r="N818" i="11"/>
  <c r="J818" i="11"/>
  <c r="H818" i="11"/>
  <c r="O818" i="11"/>
  <c r="G818" i="11"/>
  <c r="F818" i="11"/>
  <c r="G811" i="11"/>
  <c r="K811" i="11"/>
  <c r="O811" i="11"/>
  <c r="M811" i="11"/>
  <c r="N830" i="11"/>
  <c r="O830" i="11"/>
  <c r="M830" i="11"/>
  <c r="J830" i="11"/>
  <c r="E830" i="11"/>
  <c r="H830" i="11"/>
  <c r="L830" i="11"/>
  <c r="F830" i="11"/>
  <c r="G830" i="11"/>
  <c r="K830" i="11"/>
  <c r="I830" i="11"/>
  <c r="CI1370" i="1"/>
  <c r="CI1378" i="1"/>
  <c r="CI1386" i="1"/>
  <c r="CI1371" i="1"/>
  <c r="CI1379" i="1"/>
  <c r="CI1387" i="1"/>
  <c r="CI1372" i="1"/>
  <c r="CI1380" i="1"/>
  <c r="CI1388" i="1"/>
  <c r="CI1373" i="1"/>
  <c r="CI1381" i="1"/>
  <c r="CI1389" i="1"/>
  <c r="CI1374" i="1"/>
  <c r="CI1382" i="1"/>
  <c r="CI1390" i="1"/>
  <c r="CI1375" i="1"/>
  <c r="CI1383" i="1"/>
  <c r="CI1391" i="1"/>
  <c r="CI1376" i="1"/>
  <c r="CI1384" i="1"/>
  <c r="CI1392" i="1"/>
  <c r="CI1377" i="1"/>
  <c r="CI1385" i="1"/>
  <c r="CI1393" i="1"/>
  <c r="I797" i="11"/>
  <c r="O839" i="11"/>
  <c r="H839" i="11"/>
  <c r="I839" i="11"/>
  <c r="J797" i="11"/>
  <c r="J839" i="11"/>
  <c r="B806" i="11"/>
  <c r="B825" i="11"/>
  <c r="B826" i="11" s="1"/>
  <c r="Z111" i="13"/>
  <c r="Z110" i="13"/>
  <c r="Z109" i="13"/>
  <c r="Z108" i="13"/>
  <c r="Z107" i="13"/>
  <c r="Z106" i="13"/>
  <c r="Z105" i="13"/>
  <c r="Z104" i="13"/>
  <c r="Z103" i="13"/>
  <c r="Z102" i="13"/>
  <c r="Z101" i="13"/>
  <c r="Z100" i="13"/>
  <c r="Z99" i="13"/>
  <c r="Z98" i="13"/>
  <c r="Z97" i="13"/>
  <c r="Z96" i="13"/>
  <c r="Z95" i="13"/>
  <c r="Z94" i="13"/>
  <c r="Z93" i="13"/>
  <c r="Z92" i="13"/>
  <c r="Z90" i="13"/>
  <c r="Z89" i="13"/>
  <c r="Z88" i="13"/>
  <c r="Z87" i="13"/>
  <c r="Z86" i="13"/>
  <c r="Z85" i="13"/>
  <c r="Z84" i="13"/>
  <c r="Z83" i="13"/>
  <c r="Z82" i="13"/>
  <c r="Z81" i="13"/>
  <c r="Z80" i="13"/>
  <c r="Z79" i="13"/>
  <c r="Z78" i="13"/>
  <c r="Z77" i="13"/>
  <c r="Z76" i="13"/>
  <c r="Z75" i="13"/>
  <c r="Z74" i="13"/>
  <c r="Z73" i="13"/>
  <c r="Z72" i="13"/>
  <c r="Z69" i="13"/>
  <c r="Z68" i="13"/>
  <c r="Z67" i="13"/>
  <c r="Z66" i="13"/>
  <c r="Z65" i="13"/>
  <c r="Z64" i="13"/>
  <c r="Z63" i="13"/>
  <c r="Z62" i="13"/>
  <c r="Z61" i="13"/>
  <c r="Z60" i="13"/>
  <c r="Z59" i="13"/>
  <c r="Z58" i="13"/>
  <c r="Z57" i="13"/>
  <c r="Z56" i="13"/>
  <c r="Z55" i="13"/>
  <c r="Z54" i="13"/>
  <c r="Z53" i="13"/>
  <c r="Z52" i="13"/>
  <c r="Z51" i="13"/>
  <c r="Y111" i="13"/>
  <c r="Y110" i="13"/>
  <c r="Y109" i="13"/>
  <c r="Y108" i="13"/>
  <c r="Y107" i="13"/>
  <c r="Y106" i="13"/>
  <c r="Y105" i="13"/>
  <c r="Y104" i="13"/>
  <c r="Y103" i="13"/>
  <c r="Y102" i="13"/>
  <c r="Y101" i="13"/>
  <c r="Y100" i="13"/>
  <c r="Y99" i="13"/>
  <c r="Y98" i="13"/>
  <c r="Y97" i="13"/>
  <c r="Y96" i="13"/>
  <c r="Y95" i="13"/>
  <c r="Y94" i="13"/>
  <c r="Y93" i="13"/>
  <c r="Y92" i="13"/>
  <c r="Y90" i="13"/>
  <c r="Y89" i="13"/>
  <c r="Y88" i="13"/>
  <c r="Y87" i="13"/>
  <c r="Y86" i="13"/>
  <c r="Y85" i="13"/>
  <c r="Y84" i="13"/>
  <c r="Y83" i="13"/>
  <c r="Y82" i="13"/>
  <c r="Y81" i="13"/>
  <c r="Y80" i="13"/>
  <c r="Y79" i="13"/>
  <c r="Y78" i="13"/>
  <c r="Y77" i="13"/>
  <c r="Y76" i="13"/>
  <c r="Y75" i="13"/>
  <c r="Y74" i="13"/>
  <c r="Y73" i="13"/>
  <c r="Y72" i="13"/>
  <c r="Y69" i="13"/>
  <c r="Y68" i="13"/>
  <c r="Y67" i="13"/>
  <c r="Y66" i="13"/>
  <c r="Y65" i="13"/>
  <c r="Y64" i="13"/>
  <c r="Y63" i="13"/>
  <c r="Y62" i="13"/>
  <c r="Y61" i="13"/>
  <c r="Y60" i="13"/>
  <c r="Y59" i="13"/>
  <c r="Y58" i="13"/>
  <c r="Y57" i="13"/>
  <c r="Y56" i="13"/>
  <c r="Y55" i="13"/>
  <c r="Y54" i="13"/>
  <c r="Y53" i="13"/>
  <c r="Y52" i="13"/>
  <c r="Y51" i="13"/>
  <c r="X111" i="13"/>
  <c r="X110" i="13"/>
  <c r="X109" i="13"/>
  <c r="X108" i="13"/>
  <c r="X107" i="13"/>
  <c r="X106" i="13"/>
  <c r="X105" i="13"/>
  <c r="X104" i="13"/>
  <c r="X103" i="13"/>
  <c r="X102" i="13"/>
  <c r="X101" i="13"/>
  <c r="X100" i="13"/>
  <c r="X99" i="13"/>
  <c r="X98" i="13"/>
  <c r="X97" i="13"/>
  <c r="X96" i="13"/>
  <c r="X95" i="13"/>
  <c r="X94" i="13"/>
  <c r="X93" i="13"/>
  <c r="X92" i="13"/>
  <c r="X90" i="13"/>
  <c r="X89" i="13"/>
  <c r="X88" i="13"/>
  <c r="X87" i="13"/>
  <c r="X86" i="13"/>
  <c r="X85" i="13"/>
  <c r="X84" i="13"/>
  <c r="X83" i="13"/>
  <c r="X82" i="13"/>
  <c r="X81" i="13"/>
  <c r="X80" i="13"/>
  <c r="X79" i="13"/>
  <c r="X78" i="13"/>
  <c r="X77" i="13"/>
  <c r="X76" i="13"/>
  <c r="X75" i="13"/>
  <c r="X74" i="13"/>
  <c r="X73" i="13"/>
  <c r="X72" i="13"/>
  <c r="X69" i="13"/>
  <c r="X68" i="13"/>
  <c r="X67" i="13"/>
  <c r="X66" i="13"/>
  <c r="X65" i="13"/>
  <c r="X64" i="13"/>
  <c r="X63" i="13"/>
  <c r="X62" i="13"/>
  <c r="X61" i="13"/>
  <c r="X60" i="13"/>
  <c r="X59" i="13"/>
  <c r="X58" i="13"/>
  <c r="X57" i="13"/>
  <c r="X56" i="13"/>
  <c r="X55" i="13"/>
  <c r="X54" i="13"/>
  <c r="X53" i="13"/>
  <c r="X52" i="13"/>
  <c r="X51" i="13"/>
  <c r="W111" i="13"/>
  <c r="W110" i="13"/>
  <c r="W109" i="13"/>
  <c r="W108" i="13"/>
  <c r="W107" i="13"/>
  <c r="W106" i="13"/>
  <c r="W105" i="13"/>
  <c r="W104" i="13"/>
  <c r="W103" i="13"/>
  <c r="W102" i="13"/>
  <c r="W101" i="13"/>
  <c r="W100" i="13"/>
  <c r="W99" i="13"/>
  <c r="W98" i="13"/>
  <c r="W97" i="13"/>
  <c r="W96" i="13"/>
  <c r="W95" i="13"/>
  <c r="W94" i="13"/>
  <c r="W93" i="13"/>
  <c r="W92" i="13"/>
  <c r="W90" i="13"/>
  <c r="W89" i="13"/>
  <c r="W88" i="13"/>
  <c r="W87" i="13"/>
  <c r="W86" i="13"/>
  <c r="W85" i="13"/>
  <c r="W84" i="13"/>
  <c r="W83" i="13"/>
  <c r="W82" i="13"/>
  <c r="W81" i="13"/>
  <c r="W80" i="13"/>
  <c r="W79" i="13"/>
  <c r="W78" i="13"/>
  <c r="W77" i="13"/>
  <c r="W76" i="13"/>
  <c r="W75" i="13"/>
  <c r="W74" i="13"/>
  <c r="W73" i="13"/>
  <c r="W72" i="13"/>
  <c r="W69" i="13"/>
  <c r="W68" i="13"/>
  <c r="W67" i="13"/>
  <c r="W66" i="13"/>
  <c r="W65" i="13"/>
  <c r="W64" i="13"/>
  <c r="W63" i="13"/>
  <c r="W62" i="13"/>
  <c r="W61" i="13"/>
  <c r="W60" i="13"/>
  <c r="W59" i="13"/>
  <c r="W58" i="13"/>
  <c r="W57" i="13"/>
  <c r="W56" i="13"/>
  <c r="W55" i="13"/>
  <c r="W54" i="13"/>
  <c r="W53" i="13"/>
  <c r="W52" i="13"/>
  <c r="W51" i="13"/>
  <c r="V111" i="13"/>
  <c r="V110" i="13"/>
  <c r="V109" i="13"/>
  <c r="V108" i="13"/>
  <c r="V107" i="13"/>
  <c r="V106" i="13"/>
  <c r="V105" i="13"/>
  <c r="V104" i="13"/>
  <c r="V103" i="13"/>
  <c r="V102" i="13"/>
  <c r="V101" i="13"/>
  <c r="V100" i="13"/>
  <c r="V99" i="13"/>
  <c r="V98" i="13"/>
  <c r="V97" i="13"/>
  <c r="V96" i="13"/>
  <c r="V95" i="13"/>
  <c r="V94" i="13"/>
  <c r="V93" i="13"/>
  <c r="V92" i="13"/>
  <c r="V90" i="13"/>
  <c r="V89" i="13"/>
  <c r="V88" i="13"/>
  <c r="V87" i="13"/>
  <c r="V86" i="13"/>
  <c r="V85" i="13"/>
  <c r="V84" i="13"/>
  <c r="V83" i="13"/>
  <c r="V82" i="13"/>
  <c r="V81" i="13"/>
  <c r="V80" i="13"/>
  <c r="V79" i="13"/>
  <c r="V78" i="13"/>
  <c r="V77" i="13"/>
  <c r="V76" i="13"/>
  <c r="V75" i="13"/>
  <c r="V74" i="13"/>
  <c r="V73" i="13"/>
  <c r="V72" i="13"/>
  <c r="V69" i="13"/>
  <c r="V68" i="13"/>
  <c r="V67" i="13"/>
  <c r="V66" i="13"/>
  <c r="V65" i="13"/>
  <c r="V64" i="13"/>
  <c r="V63" i="13"/>
  <c r="V62" i="13"/>
  <c r="V61" i="13"/>
  <c r="V60" i="13"/>
  <c r="V59" i="13"/>
  <c r="V58" i="13"/>
  <c r="V57" i="13"/>
  <c r="V56" i="13"/>
  <c r="V55" i="13"/>
  <c r="V54" i="13"/>
  <c r="V53" i="13"/>
  <c r="V52" i="13"/>
  <c r="V51" i="13"/>
  <c r="U111" i="13"/>
  <c r="U110" i="13"/>
  <c r="U109" i="13"/>
  <c r="U108" i="13"/>
  <c r="U107" i="13"/>
  <c r="U106" i="13"/>
  <c r="U105" i="13"/>
  <c r="U104" i="13"/>
  <c r="U103" i="13"/>
  <c r="U102" i="13"/>
  <c r="U101" i="13"/>
  <c r="U100" i="13"/>
  <c r="U99" i="13"/>
  <c r="U98" i="13"/>
  <c r="U97" i="13"/>
  <c r="U96" i="13"/>
  <c r="U95" i="13"/>
  <c r="U94" i="13"/>
  <c r="U93" i="13"/>
  <c r="U92" i="13"/>
  <c r="U90" i="13"/>
  <c r="U89" i="13"/>
  <c r="U88" i="13"/>
  <c r="U87" i="13"/>
  <c r="U86" i="13"/>
  <c r="U85" i="13"/>
  <c r="U84" i="13"/>
  <c r="U83" i="13"/>
  <c r="U82" i="13"/>
  <c r="U81" i="13"/>
  <c r="U80" i="13"/>
  <c r="U79" i="13"/>
  <c r="U78" i="13"/>
  <c r="U77" i="13"/>
  <c r="U76" i="13"/>
  <c r="U75" i="13"/>
  <c r="U74" i="13"/>
  <c r="U73" i="13"/>
  <c r="U72" i="13"/>
  <c r="U69" i="13"/>
  <c r="U68" i="13"/>
  <c r="U67" i="13"/>
  <c r="U66" i="13"/>
  <c r="U65" i="13"/>
  <c r="U64" i="13"/>
  <c r="U63" i="13"/>
  <c r="U62" i="13"/>
  <c r="U61" i="13"/>
  <c r="U60" i="13"/>
  <c r="U59" i="13"/>
  <c r="U58" i="13"/>
  <c r="U57" i="13"/>
  <c r="U56" i="13"/>
  <c r="U55" i="13"/>
  <c r="U54" i="13"/>
  <c r="U53" i="13"/>
  <c r="U52" i="13"/>
  <c r="U51" i="13"/>
  <c r="T111" i="13"/>
  <c r="T110" i="13"/>
  <c r="T109" i="13"/>
  <c r="T108" i="13"/>
  <c r="T107" i="13"/>
  <c r="T106" i="13"/>
  <c r="T105" i="13"/>
  <c r="T104" i="13"/>
  <c r="T103" i="13"/>
  <c r="T102" i="13"/>
  <c r="T101" i="13"/>
  <c r="T100" i="13"/>
  <c r="T99" i="13"/>
  <c r="T98" i="13"/>
  <c r="T97" i="13"/>
  <c r="T96" i="13"/>
  <c r="T95" i="13"/>
  <c r="T94" i="13"/>
  <c r="T93" i="13"/>
  <c r="T92" i="13"/>
  <c r="T90" i="13"/>
  <c r="T89" i="13"/>
  <c r="T88" i="13"/>
  <c r="T87" i="13"/>
  <c r="T86" i="13"/>
  <c r="T85" i="13"/>
  <c r="T84" i="13"/>
  <c r="T83" i="13"/>
  <c r="T82" i="13"/>
  <c r="T81" i="13"/>
  <c r="T80" i="13"/>
  <c r="T79" i="13"/>
  <c r="T78" i="13"/>
  <c r="T77" i="13"/>
  <c r="T76" i="13"/>
  <c r="T75" i="13"/>
  <c r="T74" i="13"/>
  <c r="T73" i="13"/>
  <c r="T72" i="13"/>
  <c r="T69" i="13"/>
  <c r="T68" i="13"/>
  <c r="T67" i="13"/>
  <c r="T66" i="13"/>
  <c r="T65" i="13"/>
  <c r="T64" i="13"/>
  <c r="T63" i="13"/>
  <c r="T62" i="13"/>
  <c r="T61" i="13"/>
  <c r="T60" i="13"/>
  <c r="T59" i="13"/>
  <c r="T58" i="13"/>
  <c r="T57" i="13"/>
  <c r="T56" i="13"/>
  <c r="T55" i="13"/>
  <c r="T54" i="13"/>
  <c r="T53" i="13"/>
  <c r="T52" i="13"/>
  <c r="T51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S92" i="13"/>
  <c r="S90" i="13"/>
  <c r="S89" i="13"/>
  <c r="S88" i="13"/>
  <c r="S87" i="13"/>
  <c r="S86" i="13"/>
  <c r="S85" i="13"/>
  <c r="S84" i="13"/>
  <c r="S83" i="13"/>
  <c r="S82" i="13"/>
  <c r="S81" i="13"/>
  <c r="S80" i="13"/>
  <c r="S79" i="13"/>
  <c r="S78" i="13"/>
  <c r="S77" i="13"/>
  <c r="S76" i="13"/>
  <c r="S75" i="13"/>
  <c r="S74" i="13"/>
  <c r="S73" i="13"/>
  <c r="S72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R111" i="13"/>
  <c r="R110" i="13"/>
  <c r="R109" i="13"/>
  <c r="R108" i="13"/>
  <c r="R107" i="13"/>
  <c r="R106" i="13"/>
  <c r="R105" i="13"/>
  <c r="R104" i="13"/>
  <c r="R103" i="13"/>
  <c r="R102" i="13"/>
  <c r="R101" i="13"/>
  <c r="R100" i="13"/>
  <c r="R99" i="13"/>
  <c r="R98" i="13"/>
  <c r="R97" i="13"/>
  <c r="R96" i="13"/>
  <c r="R95" i="13"/>
  <c r="R94" i="13"/>
  <c r="R93" i="13"/>
  <c r="R92" i="13"/>
  <c r="R90" i="13"/>
  <c r="R89" i="13"/>
  <c r="R88" i="13"/>
  <c r="R87" i="13"/>
  <c r="R86" i="13"/>
  <c r="R85" i="13"/>
  <c r="R84" i="13"/>
  <c r="R83" i="13"/>
  <c r="R82" i="13"/>
  <c r="R81" i="13"/>
  <c r="R80" i="13"/>
  <c r="R79" i="13"/>
  <c r="R78" i="13"/>
  <c r="R77" i="13"/>
  <c r="R76" i="13"/>
  <c r="R75" i="13"/>
  <c r="R74" i="13"/>
  <c r="R73" i="13"/>
  <c r="R72" i="13"/>
  <c r="R69" i="13"/>
  <c r="R68" i="13"/>
  <c r="R67" i="13"/>
  <c r="R66" i="13"/>
  <c r="R65" i="13"/>
  <c r="R64" i="13"/>
  <c r="R63" i="13"/>
  <c r="R62" i="13"/>
  <c r="R61" i="13"/>
  <c r="R60" i="13"/>
  <c r="R59" i="13"/>
  <c r="R58" i="13"/>
  <c r="R57" i="13"/>
  <c r="R56" i="13"/>
  <c r="R55" i="13"/>
  <c r="R54" i="13"/>
  <c r="R53" i="13"/>
  <c r="R52" i="13"/>
  <c r="R51" i="13"/>
  <c r="Q111" i="13"/>
  <c r="Q110" i="13"/>
  <c r="Q109" i="13"/>
  <c r="Q108" i="13"/>
  <c r="Q107" i="13"/>
  <c r="Q106" i="13"/>
  <c r="Q105" i="13"/>
  <c r="Q104" i="13"/>
  <c r="Q103" i="13"/>
  <c r="Q102" i="13"/>
  <c r="Q101" i="13"/>
  <c r="Q100" i="13"/>
  <c r="Q99" i="13"/>
  <c r="Q98" i="13"/>
  <c r="Q97" i="13"/>
  <c r="Q96" i="13"/>
  <c r="Q95" i="13"/>
  <c r="Q94" i="13"/>
  <c r="Q93" i="13"/>
  <c r="Q92" i="13"/>
  <c r="Q90" i="13"/>
  <c r="Q89" i="13"/>
  <c r="Q88" i="13"/>
  <c r="Q87" i="13"/>
  <c r="Q86" i="13"/>
  <c r="Q85" i="13"/>
  <c r="Q84" i="13"/>
  <c r="Q83" i="13"/>
  <c r="Q82" i="13"/>
  <c r="Q81" i="13"/>
  <c r="Q80" i="13"/>
  <c r="Q79" i="13"/>
  <c r="Q78" i="13"/>
  <c r="Q77" i="13"/>
  <c r="Q76" i="13"/>
  <c r="Q75" i="13"/>
  <c r="Q74" i="13"/>
  <c r="Q73" i="13"/>
  <c r="Q72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P111" i="13"/>
  <c r="P110" i="13"/>
  <c r="P109" i="13"/>
  <c r="P108" i="13"/>
  <c r="P107" i="13"/>
  <c r="P106" i="13"/>
  <c r="P105" i="13"/>
  <c r="P104" i="13"/>
  <c r="P103" i="13"/>
  <c r="P102" i="13"/>
  <c r="P101" i="13"/>
  <c r="P100" i="13"/>
  <c r="P99" i="13"/>
  <c r="P98" i="13"/>
  <c r="P97" i="13"/>
  <c r="P96" i="13"/>
  <c r="P95" i="13"/>
  <c r="P94" i="13"/>
  <c r="P93" i="13"/>
  <c r="P92" i="13"/>
  <c r="P90" i="13"/>
  <c r="P89" i="13"/>
  <c r="P88" i="13"/>
  <c r="P87" i="13"/>
  <c r="P86" i="13"/>
  <c r="P85" i="13"/>
  <c r="P84" i="13"/>
  <c r="P83" i="13"/>
  <c r="P82" i="13"/>
  <c r="P81" i="13"/>
  <c r="P80" i="13"/>
  <c r="P79" i="13"/>
  <c r="P78" i="13"/>
  <c r="P77" i="13"/>
  <c r="P76" i="13"/>
  <c r="P75" i="13"/>
  <c r="P74" i="13"/>
  <c r="P73" i="13"/>
  <c r="P72" i="13"/>
  <c r="P69" i="13"/>
  <c r="P68" i="13"/>
  <c r="P67" i="13"/>
  <c r="P66" i="13"/>
  <c r="P65" i="13"/>
  <c r="P64" i="13"/>
  <c r="P63" i="13"/>
  <c r="P62" i="13"/>
  <c r="P61" i="13"/>
  <c r="P60" i="13"/>
  <c r="P59" i="13"/>
  <c r="P58" i="13"/>
  <c r="P57" i="13"/>
  <c r="P56" i="13"/>
  <c r="P55" i="13"/>
  <c r="P54" i="13"/>
  <c r="P53" i="13"/>
  <c r="P52" i="13"/>
  <c r="P51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5" i="13"/>
  <c r="O54" i="13"/>
  <c r="O53" i="13"/>
  <c r="O52" i="13"/>
  <c r="O51" i="13"/>
  <c r="N111" i="13"/>
  <c r="N110" i="13"/>
  <c r="N109" i="13"/>
  <c r="N108" i="13"/>
  <c r="N107" i="13"/>
  <c r="N106" i="13"/>
  <c r="N105" i="13"/>
  <c r="N104" i="13"/>
  <c r="N103" i="13"/>
  <c r="N102" i="13"/>
  <c r="N101" i="13"/>
  <c r="N100" i="13"/>
  <c r="N99" i="13"/>
  <c r="N98" i="13"/>
  <c r="N97" i="13"/>
  <c r="N96" i="13"/>
  <c r="N95" i="13"/>
  <c r="N94" i="13"/>
  <c r="N93" i="13"/>
  <c r="N92" i="13"/>
  <c r="N90" i="13"/>
  <c r="N89" i="13"/>
  <c r="N88" i="13"/>
  <c r="N87" i="13"/>
  <c r="N86" i="13"/>
  <c r="N85" i="13"/>
  <c r="N84" i="13"/>
  <c r="N83" i="13"/>
  <c r="N82" i="13"/>
  <c r="N81" i="13"/>
  <c r="N80" i="13"/>
  <c r="N79" i="13"/>
  <c r="N78" i="13"/>
  <c r="N77" i="13"/>
  <c r="N76" i="13"/>
  <c r="N75" i="13"/>
  <c r="N74" i="13"/>
  <c r="N73" i="13"/>
  <c r="N72" i="13"/>
  <c r="N69" i="13"/>
  <c r="N68" i="13"/>
  <c r="N67" i="13"/>
  <c r="N66" i="13"/>
  <c r="N65" i="13"/>
  <c r="N64" i="13"/>
  <c r="N63" i="13"/>
  <c r="N62" i="13"/>
  <c r="N61" i="13"/>
  <c r="N60" i="13"/>
  <c r="N59" i="13"/>
  <c r="N58" i="13"/>
  <c r="N57" i="13"/>
  <c r="N56" i="13"/>
  <c r="N55" i="13"/>
  <c r="N54" i="13"/>
  <c r="N53" i="13"/>
  <c r="N52" i="13"/>
  <c r="N51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L111" i="13"/>
  <c r="L110" i="13"/>
  <c r="L109" i="13"/>
  <c r="L108" i="13"/>
  <c r="L107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0" i="13"/>
  <c r="L89" i="13"/>
  <c r="L88" i="13"/>
  <c r="L87" i="13"/>
  <c r="L86" i="13"/>
  <c r="L85" i="13"/>
  <c r="L84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69" i="13"/>
  <c r="L68" i="13"/>
  <c r="L67" i="13"/>
  <c r="L66" i="13"/>
  <c r="L65" i="13"/>
  <c r="L64" i="13"/>
  <c r="L63" i="13"/>
  <c r="L62" i="13"/>
  <c r="L61" i="13"/>
  <c r="L60" i="13"/>
  <c r="L59" i="13"/>
  <c r="L58" i="13"/>
  <c r="L57" i="13"/>
  <c r="L56" i="13"/>
  <c r="L55" i="13"/>
  <c r="L54" i="13"/>
  <c r="L53" i="13"/>
  <c r="L52" i="13"/>
  <c r="L51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J111" i="13"/>
  <c r="J110" i="13"/>
  <c r="J109" i="13"/>
  <c r="J108" i="13"/>
  <c r="J107" i="13"/>
  <c r="J106" i="13"/>
  <c r="J105" i="13"/>
  <c r="J104" i="13"/>
  <c r="J103" i="13"/>
  <c r="J102" i="13"/>
  <c r="J101" i="13"/>
  <c r="J100" i="13"/>
  <c r="J99" i="13"/>
  <c r="J98" i="13"/>
  <c r="J97" i="13"/>
  <c r="J96" i="13"/>
  <c r="J95" i="13"/>
  <c r="J94" i="13"/>
  <c r="J93" i="13"/>
  <c r="J92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I111" i="13"/>
  <c r="I110" i="13"/>
  <c r="I109" i="13"/>
  <c r="I108" i="13"/>
  <c r="I107" i="13"/>
  <c r="I106" i="13"/>
  <c r="I105" i="13"/>
  <c r="I104" i="13"/>
  <c r="I103" i="13"/>
  <c r="I102" i="13"/>
  <c r="I101" i="13"/>
  <c r="I100" i="13"/>
  <c r="I99" i="13"/>
  <c r="I98" i="13"/>
  <c r="I97" i="13"/>
  <c r="I96" i="13"/>
  <c r="I95" i="13"/>
  <c r="I94" i="13"/>
  <c r="I93" i="13"/>
  <c r="I92" i="13"/>
  <c r="I90" i="13"/>
  <c r="I89" i="13"/>
  <c r="I88" i="13"/>
  <c r="I87" i="13"/>
  <c r="I86" i="13"/>
  <c r="I85" i="13"/>
  <c r="I84" i="13"/>
  <c r="I83" i="13"/>
  <c r="I82" i="13"/>
  <c r="I81" i="13"/>
  <c r="I80" i="13"/>
  <c r="I79" i="13"/>
  <c r="I78" i="13"/>
  <c r="I77" i="13"/>
  <c r="I76" i="13"/>
  <c r="I75" i="13"/>
  <c r="I74" i="13"/>
  <c r="I73" i="13"/>
  <c r="I72" i="13"/>
  <c r="I69" i="13"/>
  <c r="I68" i="13"/>
  <c r="I67" i="13"/>
  <c r="I66" i="13"/>
  <c r="I65" i="13"/>
  <c r="I64" i="13"/>
  <c r="I63" i="13"/>
  <c r="I62" i="13"/>
  <c r="I61" i="13"/>
  <c r="I60" i="13"/>
  <c r="I59" i="13"/>
  <c r="I58" i="13"/>
  <c r="I57" i="13"/>
  <c r="I56" i="13"/>
  <c r="I55" i="13"/>
  <c r="I54" i="13"/>
  <c r="I53" i="13"/>
  <c r="I52" i="13"/>
  <c r="I51" i="13"/>
  <c r="H111" i="13"/>
  <c r="H110" i="13"/>
  <c r="H109" i="13"/>
  <c r="H108" i="13"/>
  <c r="H107" i="13"/>
  <c r="H106" i="13"/>
  <c r="H105" i="13"/>
  <c r="H104" i="13"/>
  <c r="H103" i="13"/>
  <c r="H102" i="13"/>
  <c r="H101" i="13"/>
  <c r="H100" i="13"/>
  <c r="H99" i="13"/>
  <c r="H98" i="13"/>
  <c r="H97" i="13"/>
  <c r="H96" i="13"/>
  <c r="H95" i="13"/>
  <c r="H94" i="13"/>
  <c r="H93" i="13"/>
  <c r="H92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M819" i="11"/>
  <c r="F822" i="11"/>
  <c r="I819" i="11"/>
  <c r="G819" i="11"/>
  <c r="E806" i="11"/>
  <c r="J813" i="11"/>
  <c r="K819" i="11"/>
  <c r="N810" i="11"/>
  <c r="G822" i="11"/>
  <c r="G812" i="11"/>
  <c r="N819" i="11"/>
  <c r="H803" i="11"/>
  <c r="H812" i="11"/>
  <c r="F810" i="11"/>
  <c r="M815" i="11"/>
  <c r="D838" i="11"/>
  <c r="E826" i="11"/>
  <c r="E810" i="11"/>
  <c r="F819" i="11"/>
  <c r="J810" i="11"/>
  <c r="J822" i="11"/>
  <c r="O819" i="11"/>
  <c r="H822" i="11"/>
  <c r="F803" i="11"/>
  <c r="E812" i="11"/>
  <c r="N822" i="11"/>
  <c r="F815" i="11"/>
  <c r="D799" i="11"/>
  <c r="K820" i="11"/>
  <c r="K822" i="11"/>
  <c r="K812" i="11"/>
  <c r="O822" i="11"/>
  <c r="N812" i="11"/>
  <c r="M822" i="11"/>
  <c r="J819" i="11"/>
  <c r="L819" i="11"/>
  <c r="I803" i="11"/>
  <c r="I820" i="11"/>
  <c r="L810" i="11"/>
  <c r="H810" i="11"/>
  <c r="N803" i="11"/>
  <c r="I813" i="11"/>
  <c r="D831" i="11"/>
  <c r="N802" i="11" l="1"/>
  <c r="H809" i="11"/>
  <c r="H811" i="11"/>
  <c r="L809" i="11"/>
  <c r="L811" i="11"/>
  <c r="I802" i="11"/>
  <c r="M823" i="11"/>
  <c r="O823" i="11"/>
  <c r="K823" i="11"/>
  <c r="N823" i="11"/>
  <c r="F802" i="11"/>
  <c r="H823" i="11"/>
  <c r="J823" i="11"/>
  <c r="J809" i="11"/>
  <c r="E809" i="11"/>
  <c r="E811" i="11"/>
  <c r="F809" i="11"/>
  <c r="F811" i="11"/>
  <c r="H802" i="11"/>
  <c r="G823" i="11"/>
  <c r="N809" i="11"/>
  <c r="N811" i="11"/>
  <c r="F823" i="11"/>
  <c r="CE110" i="17"/>
  <c r="CF1021" i="17"/>
  <c r="CG110" i="17"/>
  <c r="B1023" i="17"/>
  <c r="BT1022" i="17"/>
  <c r="CF1022" i="17"/>
  <c r="BX1022" i="17"/>
  <c r="BW1022" i="17"/>
  <c r="BU1022" i="17"/>
  <c r="BZ1022" i="17"/>
  <c r="BY1022" i="17"/>
  <c r="BV1022" i="17"/>
  <c r="BS1022" i="17"/>
  <c r="CH1022" i="17"/>
  <c r="CH1021" i="17"/>
  <c r="BS111" i="17"/>
  <c r="BY111" i="17"/>
  <c r="CF111" i="17"/>
  <c r="BX111" i="17"/>
  <c r="BW111" i="17"/>
  <c r="BV111" i="17"/>
  <c r="BU111" i="17"/>
  <c r="B112" i="17"/>
  <c r="BT111" i="17"/>
  <c r="CH111" i="17"/>
  <c r="BZ111" i="17"/>
  <c r="E804" i="11"/>
  <c r="I811" i="11"/>
  <c r="I818" i="11"/>
  <c r="K818" i="11"/>
  <c r="F816" i="11"/>
  <c r="M816" i="11"/>
  <c r="J811" i="11"/>
  <c r="H826" i="11"/>
  <c r="K806" i="11"/>
  <c r="I826" i="11"/>
  <c r="D801" i="11"/>
  <c r="D815" i="11"/>
  <c r="I806" i="11"/>
  <c r="D812" i="11"/>
  <c r="J806" i="11"/>
  <c r="L826" i="11"/>
  <c r="O806" i="11"/>
  <c r="D822" i="11"/>
  <c r="D806" i="11"/>
  <c r="F806" i="11"/>
  <c r="M826" i="11"/>
  <c r="K826" i="11"/>
  <c r="D796" i="11"/>
  <c r="J826" i="11"/>
  <c r="D820" i="11"/>
  <c r="G826" i="11"/>
  <c r="L806" i="11"/>
  <c r="O826" i="11"/>
  <c r="D813" i="11"/>
  <c r="D836" i="11"/>
  <c r="G806" i="11"/>
  <c r="F826" i="11"/>
  <c r="D805" i="11"/>
  <c r="D803" i="11"/>
  <c r="N826" i="11"/>
  <c r="N806" i="11"/>
  <c r="H806" i="11"/>
  <c r="D817" i="11"/>
  <c r="D810" i="11"/>
  <c r="M806" i="11"/>
  <c r="CG111" i="17" l="1"/>
  <c r="CE1022" i="17"/>
  <c r="CE111" i="17"/>
  <c r="CG1022" i="17"/>
  <c r="BW112" i="17"/>
  <c r="BU112" i="17"/>
  <c r="B113" i="17"/>
  <c r="BT112" i="17"/>
  <c r="BS112" i="17"/>
  <c r="CH112" i="17"/>
  <c r="BZ112" i="17"/>
  <c r="BY112" i="17"/>
  <c r="CF112" i="17"/>
  <c r="BX112" i="17"/>
  <c r="BV112" i="17"/>
  <c r="BW1023" i="17"/>
  <c r="BS1023" i="17"/>
  <c r="CH1023" i="17"/>
  <c r="BZ1023" i="17"/>
  <c r="CF1023" i="17"/>
  <c r="BX1023" i="17"/>
  <c r="BU1023" i="17"/>
  <c r="B1024" i="17"/>
  <c r="BT1023" i="17"/>
  <c r="BY1023" i="17"/>
  <c r="BV1023" i="17"/>
  <c r="O804" i="11"/>
  <c r="M804" i="11"/>
  <c r="H804" i="11"/>
  <c r="L804" i="11"/>
  <c r="I804" i="11"/>
  <c r="K804" i="11"/>
  <c r="N804" i="11"/>
  <c r="G804" i="11"/>
  <c r="F804" i="11"/>
  <c r="J804" i="11"/>
  <c r="D841" i="11"/>
  <c r="D824" i="11"/>
  <c r="D834" i="11"/>
  <c r="CG1023" i="17" l="1"/>
  <c r="CE1023" i="17"/>
  <c r="CG112" i="17"/>
  <c r="CE112" i="17"/>
  <c r="CH1024" i="17"/>
  <c r="BZ1024" i="17"/>
  <c r="BV1024" i="17"/>
  <c r="BU1024" i="17"/>
  <c r="BS1024" i="17"/>
  <c r="CF1024" i="17"/>
  <c r="BY1024" i="17"/>
  <c r="BX1024" i="17"/>
  <c r="BW1024" i="17"/>
  <c r="B1025" i="17"/>
  <c r="BT1024" i="17"/>
  <c r="BS113" i="17"/>
  <c r="BY113" i="17"/>
  <c r="CF113" i="17"/>
  <c r="BX113" i="17"/>
  <c r="BW113" i="17"/>
  <c r="BV113" i="17"/>
  <c r="BU113" i="17"/>
  <c r="B114" i="17"/>
  <c r="BT113" i="17"/>
  <c r="BZ113" i="17"/>
  <c r="CH113" i="17"/>
  <c r="CC1393" i="1"/>
  <c r="CD1393" i="1"/>
  <c r="CA1393" i="1"/>
  <c r="CB1393" i="1"/>
  <c r="CB1384" i="1"/>
  <c r="CA1384" i="1"/>
  <c r="CD1384" i="1"/>
  <c r="CC1384" i="1"/>
  <c r="CC1375" i="1"/>
  <c r="CB1375" i="1"/>
  <c r="CD1375" i="1"/>
  <c r="CA1375" i="1"/>
  <c r="CB1389" i="1"/>
  <c r="CA1389" i="1"/>
  <c r="CC1389" i="1"/>
  <c r="CD1389" i="1"/>
  <c r="CD1380" i="1"/>
  <c r="CC1380" i="1"/>
  <c r="CA1380" i="1"/>
  <c r="CB1380" i="1"/>
  <c r="CB1371" i="1"/>
  <c r="CD1371" i="1"/>
  <c r="CA1371" i="1"/>
  <c r="CC1371" i="1"/>
  <c r="CA1385" i="1"/>
  <c r="CB1385" i="1"/>
  <c r="CD1385" i="1"/>
  <c r="CC1385" i="1"/>
  <c r="CA1376" i="1"/>
  <c r="CD1376" i="1"/>
  <c r="CC1376" i="1"/>
  <c r="CB1376" i="1"/>
  <c r="CB1390" i="1"/>
  <c r="CA1390" i="1"/>
  <c r="CD1390" i="1"/>
  <c r="CC1390" i="1"/>
  <c r="CA1381" i="1"/>
  <c r="CC1381" i="1"/>
  <c r="CD1381" i="1"/>
  <c r="CB1381" i="1"/>
  <c r="CD1372" i="1"/>
  <c r="CC1372" i="1"/>
  <c r="CB1372" i="1"/>
  <c r="CA1372" i="1"/>
  <c r="CD1386" i="1"/>
  <c r="CA1386" i="1"/>
  <c r="CB1386" i="1"/>
  <c r="CC1386" i="1"/>
  <c r="CB1377" i="1"/>
  <c r="CC1377" i="1"/>
  <c r="CD1377" i="1"/>
  <c r="CA1377" i="1"/>
  <c r="CD1391" i="1"/>
  <c r="CB1391" i="1"/>
  <c r="CA1391" i="1"/>
  <c r="CC1391" i="1"/>
  <c r="CD1382" i="1"/>
  <c r="CC1382" i="1"/>
  <c r="CB1382" i="1"/>
  <c r="CA1382" i="1"/>
  <c r="CD1373" i="1"/>
  <c r="CC1373" i="1"/>
  <c r="CA1373" i="1"/>
  <c r="CB1373" i="1"/>
  <c r="CB1387" i="1"/>
  <c r="CC1387" i="1"/>
  <c r="CD1387" i="1"/>
  <c r="CA1387" i="1"/>
  <c r="CA1378" i="1"/>
  <c r="CB1378" i="1"/>
  <c r="CD1378" i="1"/>
  <c r="CC1378" i="1"/>
  <c r="CB1392" i="1"/>
  <c r="CD1392" i="1"/>
  <c r="CA1392" i="1"/>
  <c r="CC1392" i="1"/>
  <c r="CC1383" i="1"/>
  <c r="CA1383" i="1"/>
  <c r="CD1383" i="1"/>
  <c r="CB1383" i="1"/>
  <c r="CA1374" i="1"/>
  <c r="CB1374" i="1"/>
  <c r="CC1374" i="1"/>
  <c r="CD1374" i="1"/>
  <c r="CC1388" i="1"/>
  <c r="CA1388" i="1"/>
  <c r="CB1388" i="1"/>
  <c r="CD1388" i="1"/>
  <c r="CD1379" i="1"/>
  <c r="CC1379" i="1"/>
  <c r="CB1379" i="1"/>
  <c r="CA1379" i="1"/>
  <c r="CA1370" i="1"/>
  <c r="E145" i="8" s="1"/>
  <c r="E149" i="8" s="1"/>
  <c r="E148" i="9" s="1"/>
  <c r="CB1370" i="1"/>
  <c r="CC1370" i="1"/>
  <c r="CD1370" i="1"/>
  <c r="N839" i="11"/>
  <c r="O797" i="11"/>
  <c r="F839" i="11"/>
  <c r="J795" i="11"/>
  <c r="H837" i="11"/>
  <c r="D797" i="11"/>
  <c r="K839" i="11"/>
  <c r="G837" i="11"/>
  <c r="D837" i="11"/>
  <c r="G797" i="11"/>
  <c r="M837" i="11"/>
  <c r="D816" i="11"/>
  <c r="K795" i="11"/>
  <c r="O795" i="11"/>
  <c r="N837" i="11"/>
  <c r="E837" i="11"/>
  <c r="M797" i="11"/>
  <c r="D832" i="11"/>
  <c r="D804" i="11"/>
  <c r="L795" i="11"/>
  <c r="I795" i="11"/>
  <c r="H797" i="11"/>
  <c r="G795" i="11"/>
  <c r="F837" i="11"/>
  <c r="N797" i="11"/>
  <c r="I837" i="11"/>
  <c r="E797" i="11"/>
  <c r="L839" i="11"/>
  <c r="D823" i="11"/>
  <c r="D795" i="11"/>
  <c r="K837" i="11"/>
  <c r="E839" i="11"/>
  <c r="L797" i="11"/>
  <c r="H795" i="11"/>
  <c r="J837" i="11"/>
  <c r="F797" i="11"/>
  <c r="D839" i="11"/>
  <c r="D811" i="11"/>
  <c r="O837" i="11"/>
  <c r="K797" i="11"/>
  <c r="F795" i="11"/>
  <c r="D809" i="11"/>
  <c r="M795" i="11"/>
  <c r="D830" i="11"/>
  <c r="D802" i="11"/>
  <c r="G839" i="11"/>
  <c r="N795" i="11"/>
  <c r="M839" i="11"/>
  <c r="E795" i="11"/>
  <c r="L837" i="11"/>
  <c r="D818" i="11"/>
  <c r="B827" i="11"/>
  <c r="D826" i="11"/>
  <c r="D827" i="11"/>
  <c r="CG113" i="17" l="1"/>
  <c r="CE1024" i="17"/>
  <c r="CG1024" i="17"/>
  <c r="CE113" i="17"/>
  <c r="BW114" i="17"/>
  <c r="BU114" i="17"/>
  <c r="B115" i="17"/>
  <c r="BT114" i="17"/>
  <c r="BS114" i="17"/>
  <c r="CH114" i="17"/>
  <c r="BZ114" i="17"/>
  <c r="BY114" i="17"/>
  <c r="CF114" i="17"/>
  <c r="BX114" i="17"/>
  <c r="BV114" i="17"/>
  <c r="BU1025" i="17"/>
  <c r="BY1025" i="17"/>
  <c r="CF1025" i="17"/>
  <c r="BX1025" i="17"/>
  <c r="BV1025" i="17"/>
  <c r="BZ1025" i="17"/>
  <c r="BW1025" i="17"/>
  <c r="B1026" i="17"/>
  <c r="BT1025" i="17"/>
  <c r="BS1025" i="17"/>
  <c r="CH1025" i="17"/>
  <c r="D825" i="11"/>
  <c r="E827" i="11"/>
  <c r="L827" i="11"/>
  <c r="K827" i="11"/>
  <c r="G827" i="11"/>
  <c r="O827" i="11"/>
  <c r="N827" i="11"/>
  <c r="M827" i="11"/>
  <c r="J827" i="11"/>
  <c r="I827" i="11"/>
  <c r="H827" i="11"/>
  <c r="F827" i="11"/>
  <c r="E825" i="11" l="1"/>
  <c r="CG1025" i="17"/>
  <c r="CE1025" i="17"/>
  <c r="CE114" i="17"/>
  <c r="CG114" i="17"/>
  <c r="BS115" i="17"/>
  <c r="BY115" i="17"/>
  <c r="CF115" i="17"/>
  <c r="BX115" i="17"/>
  <c r="BW115" i="17"/>
  <c r="BV115" i="17"/>
  <c r="BU115" i="17"/>
  <c r="B116" i="17"/>
  <c r="BT115" i="17"/>
  <c r="CH115" i="17"/>
  <c r="BZ115" i="17"/>
  <c r="CF1026" i="17"/>
  <c r="BX1026" i="17"/>
  <c r="B1027" i="17"/>
  <c r="BT1026" i="17"/>
  <c r="BS1026" i="17"/>
  <c r="CE1026" i="17" s="1"/>
  <c r="BY1026" i="17"/>
  <c r="CH1026" i="17"/>
  <c r="BZ1026" i="17"/>
  <c r="BW1026" i="17"/>
  <c r="BV1026" i="17"/>
  <c r="BU1026" i="17"/>
  <c r="I825" i="11"/>
  <c r="K825" i="11"/>
  <c r="M825" i="11"/>
  <c r="O825" i="11"/>
  <c r="G825" i="11"/>
  <c r="F825" i="11"/>
  <c r="L825" i="11"/>
  <c r="H825" i="11"/>
  <c r="J825" i="11"/>
  <c r="N825" i="11"/>
  <c r="C1167" i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07" i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059" i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47" i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23" i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999" i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723" i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651" i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03" i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591" i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567" i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55" i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31" i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19" i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459" i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291" i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219" i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171" i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59" i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35" i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23" i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99" i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87" i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G1026" i="17" l="1"/>
  <c r="CE115" i="17"/>
  <c r="CG115" i="17"/>
  <c r="BS1027" i="17"/>
  <c r="BW1027" i="17"/>
  <c r="BV1027" i="17"/>
  <c r="B1028" i="17"/>
  <c r="BT1027" i="17"/>
  <c r="BZ1027" i="17"/>
  <c r="BY1027" i="17"/>
  <c r="BX1027" i="17"/>
  <c r="BU1027" i="17"/>
  <c r="CH1027" i="17"/>
  <c r="CF1027" i="17"/>
  <c r="BW116" i="17"/>
  <c r="BU116" i="17"/>
  <c r="B117" i="17"/>
  <c r="BT116" i="17"/>
  <c r="BS116" i="17"/>
  <c r="CH116" i="17"/>
  <c r="BZ116" i="17"/>
  <c r="BY116" i="17"/>
  <c r="CF116" i="17"/>
  <c r="BX116" i="17"/>
  <c r="BV116" i="17"/>
  <c r="BQ1333" i="1"/>
  <c r="BR1333" i="1" s="1"/>
  <c r="BQ1332" i="1"/>
  <c r="BR1332" i="1" s="1"/>
  <c r="BQ1331" i="1"/>
  <c r="BR1331" i="1" s="1"/>
  <c r="BQ1330" i="1"/>
  <c r="BR1330" i="1" s="1"/>
  <c r="BQ1329" i="1"/>
  <c r="BR1329" i="1" s="1"/>
  <c r="BQ1328" i="1"/>
  <c r="BR1328" i="1" s="1"/>
  <c r="BQ1327" i="1"/>
  <c r="BR1327" i="1" s="1"/>
  <c r="BQ1326" i="1"/>
  <c r="BR1326" i="1" s="1"/>
  <c r="BQ1325" i="1"/>
  <c r="BR1325" i="1" s="1"/>
  <c r="BQ1324" i="1"/>
  <c r="BR1324" i="1" s="1"/>
  <c r="BQ1323" i="1"/>
  <c r="BR1323" i="1" s="1"/>
  <c r="BQ1322" i="1"/>
  <c r="BR1322" i="1" s="1"/>
  <c r="BQ1297" i="1"/>
  <c r="BR1297" i="1" s="1"/>
  <c r="BQ1296" i="1"/>
  <c r="BR1296" i="1" s="1"/>
  <c r="BQ1295" i="1"/>
  <c r="BR1295" i="1" s="1"/>
  <c r="BQ1294" i="1"/>
  <c r="BR1294" i="1" s="1"/>
  <c r="BQ1293" i="1"/>
  <c r="BR1293" i="1" s="1"/>
  <c r="BQ1292" i="1"/>
  <c r="BR1292" i="1" s="1"/>
  <c r="BQ1291" i="1"/>
  <c r="BR1291" i="1" s="1"/>
  <c r="BQ1290" i="1"/>
  <c r="BR1290" i="1" s="1"/>
  <c r="BQ1289" i="1"/>
  <c r="BR1289" i="1" s="1"/>
  <c r="BQ1288" i="1"/>
  <c r="BR1288" i="1" s="1"/>
  <c r="BQ1287" i="1"/>
  <c r="BR1287" i="1" s="1"/>
  <c r="BQ1286" i="1"/>
  <c r="BR1286" i="1" s="1"/>
  <c r="BQ1285" i="1"/>
  <c r="BR1285" i="1" s="1"/>
  <c r="BQ1284" i="1"/>
  <c r="BR1284" i="1" s="1"/>
  <c r="BQ1283" i="1"/>
  <c r="BR1283" i="1" s="1"/>
  <c r="BQ1282" i="1"/>
  <c r="BR1282" i="1" s="1"/>
  <c r="BQ1281" i="1"/>
  <c r="BR1281" i="1" s="1"/>
  <c r="BQ1280" i="1"/>
  <c r="BR1280" i="1" s="1"/>
  <c r="BQ1279" i="1"/>
  <c r="BR1279" i="1" s="1"/>
  <c r="BQ1278" i="1"/>
  <c r="BR1278" i="1" s="1"/>
  <c r="BQ1277" i="1"/>
  <c r="BR1277" i="1" s="1"/>
  <c r="BQ1276" i="1"/>
  <c r="BR1276" i="1" s="1"/>
  <c r="BQ1275" i="1"/>
  <c r="BR1275" i="1" s="1"/>
  <c r="BQ1274" i="1"/>
  <c r="BR1274" i="1" s="1"/>
  <c r="BQ1273" i="1"/>
  <c r="BR1273" i="1" s="1"/>
  <c r="BQ1272" i="1"/>
  <c r="BR1272" i="1" s="1"/>
  <c r="BQ1271" i="1"/>
  <c r="BR1271" i="1" s="1"/>
  <c r="BQ1270" i="1"/>
  <c r="BR1270" i="1" s="1"/>
  <c r="BQ1269" i="1"/>
  <c r="BR1269" i="1" s="1"/>
  <c r="BQ1268" i="1"/>
  <c r="BR1268" i="1" s="1"/>
  <c r="BQ1267" i="1"/>
  <c r="BR1267" i="1" s="1"/>
  <c r="BQ1266" i="1"/>
  <c r="BR1266" i="1" s="1"/>
  <c r="BQ1265" i="1"/>
  <c r="BR1265" i="1" s="1"/>
  <c r="BQ1264" i="1"/>
  <c r="BR1264" i="1" s="1"/>
  <c r="BQ1263" i="1"/>
  <c r="BR1263" i="1" s="1"/>
  <c r="BQ1262" i="1"/>
  <c r="BR1262" i="1" s="1"/>
  <c r="BQ1261" i="1"/>
  <c r="BR1261" i="1" s="1"/>
  <c r="BQ1260" i="1"/>
  <c r="BR1260" i="1" s="1"/>
  <c r="BQ1259" i="1"/>
  <c r="BR1259" i="1" s="1"/>
  <c r="BQ1258" i="1"/>
  <c r="BR1258" i="1" s="1"/>
  <c r="BQ1257" i="1"/>
  <c r="BR1257" i="1" s="1"/>
  <c r="BQ1256" i="1"/>
  <c r="BR1256" i="1" s="1"/>
  <c r="BQ1255" i="1"/>
  <c r="BR1255" i="1" s="1"/>
  <c r="BQ1254" i="1"/>
  <c r="BR1254" i="1" s="1"/>
  <c r="BQ1253" i="1"/>
  <c r="BR1253" i="1" s="1"/>
  <c r="BQ1252" i="1"/>
  <c r="BR1252" i="1" s="1"/>
  <c r="BQ1251" i="1"/>
  <c r="BR1251" i="1" s="1"/>
  <c r="BQ1250" i="1"/>
  <c r="BR1250" i="1" s="1"/>
  <c r="BQ1249" i="1"/>
  <c r="BR1249" i="1" s="1"/>
  <c r="BQ1248" i="1"/>
  <c r="BR1248" i="1" s="1"/>
  <c r="BQ1247" i="1"/>
  <c r="BR1247" i="1" s="1"/>
  <c r="BQ1246" i="1"/>
  <c r="BR1246" i="1" s="1"/>
  <c r="BQ1245" i="1"/>
  <c r="BR1245" i="1" s="1"/>
  <c r="BQ1244" i="1"/>
  <c r="BR1244" i="1" s="1"/>
  <c r="BQ1243" i="1"/>
  <c r="BR1243" i="1" s="1"/>
  <c r="BQ1242" i="1"/>
  <c r="BR1242" i="1" s="1"/>
  <c r="BQ1241" i="1"/>
  <c r="BR1241" i="1" s="1"/>
  <c r="BQ1240" i="1"/>
  <c r="BR1240" i="1" s="1"/>
  <c r="BQ1239" i="1"/>
  <c r="BR1239" i="1" s="1"/>
  <c r="BQ1238" i="1"/>
  <c r="BR1238" i="1" s="1"/>
  <c r="BQ1237" i="1"/>
  <c r="BR1237" i="1" s="1"/>
  <c r="BQ1236" i="1"/>
  <c r="BR1236" i="1" s="1"/>
  <c r="BQ1235" i="1"/>
  <c r="BR1235" i="1" s="1"/>
  <c r="BQ1234" i="1"/>
  <c r="BR1234" i="1" s="1"/>
  <c r="BQ1233" i="1"/>
  <c r="BR1233" i="1" s="1"/>
  <c r="BQ1232" i="1"/>
  <c r="BR1232" i="1" s="1"/>
  <c r="BQ1231" i="1"/>
  <c r="BR1231" i="1" s="1"/>
  <c r="BQ1230" i="1"/>
  <c r="BR1230" i="1" s="1"/>
  <c r="BQ1229" i="1"/>
  <c r="BR1229" i="1" s="1"/>
  <c r="BQ1228" i="1"/>
  <c r="BR1228" i="1" s="1"/>
  <c r="BQ1227" i="1"/>
  <c r="BR1227" i="1" s="1"/>
  <c r="BQ1226" i="1"/>
  <c r="BR1226" i="1" s="1"/>
  <c r="BQ1225" i="1"/>
  <c r="BR1225" i="1" s="1"/>
  <c r="BQ1224" i="1"/>
  <c r="BR1224" i="1" s="1"/>
  <c r="BQ1223" i="1"/>
  <c r="BR1223" i="1" s="1"/>
  <c r="BQ1222" i="1"/>
  <c r="BR1222" i="1" s="1"/>
  <c r="BQ1221" i="1"/>
  <c r="BR1221" i="1" s="1"/>
  <c r="BQ1220" i="1"/>
  <c r="BR1220" i="1" s="1"/>
  <c r="BQ1219" i="1"/>
  <c r="BR1219" i="1" s="1"/>
  <c r="BQ1218" i="1"/>
  <c r="BR1218" i="1" s="1"/>
  <c r="BQ1217" i="1"/>
  <c r="BR1217" i="1" s="1"/>
  <c r="BQ1216" i="1"/>
  <c r="BR1216" i="1" s="1"/>
  <c r="BQ1215" i="1"/>
  <c r="BR1215" i="1" s="1"/>
  <c r="BQ1214" i="1"/>
  <c r="BR1214" i="1" s="1"/>
  <c r="BQ1213" i="1"/>
  <c r="BR1213" i="1" s="1"/>
  <c r="BQ1212" i="1"/>
  <c r="BR1212" i="1" s="1"/>
  <c r="BQ1211" i="1"/>
  <c r="BR1211" i="1" s="1"/>
  <c r="BQ1210" i="1"/>
  <c r="BR1210" i="1" s="1"/>
  <c r="BQ1209" i="1"/>
  <c r="BR1209" i="1" s="1"/>
  <c r="BQ1208" i="1"/>
  <c r="BR1208" i="1" s="1"/>
  <c r="BQ1207" i="1"/>
  <c r="BR1207" i="1" s="1"/>
  <c r="BQ1206" i="1"/>
  <c r="BR1206" i="1" s="1"/>
  <c r="BQ1205" i="1"/>
  <c r="BR1205" i="1" s="1"/>
  <c r="BQ1204" i="1"/>
  <c r="BR1204" i="1" s="1"/>
  <c r="BQ1203" i="1"/>
  <c r="BR1203" i="1" s="1"/>
  <c r="BQ1202" i="1"/>
  <c r="BR1202" i="1" s="1"/>
  <c r="BQ1201" i="1"/>
  <c r="BR1201" i="1" s="1"/>
  <c r="BQ1200" i="1"/>
  <c r="BR1200" i="1" s="1"/>
  <c r="BQ1199" i="1"/>
  <c r="BR1199" i="1" s="1"/>
  <c r="BQ1198" i="1"/>
  <c r="BR1198" i="1" s="1"/>
  <c r="BQ1197" i="1"/>
  <c r="BR1197" i="1" s="1"/>
  <c r="BQ1196" i="1"/>
  <c r="BR1196" i="1" s="1"/>
  <c r="BQ1195" i="1"/>
  <c r="BR1195" i="1" s="1"/>
  <c r="BQ1194" i="1"/>
  <c r="BR1194" i="1" s="1"/>
  <c r="BQ1193" i="1"/>
  <c r="BR1193" i="1" s="1"/>
  <c r="BQ1192" i="1"/>
  <c r="BR1192" i="1" s="1"/>
  <c r="BQ1191" i="1"/>
  <c r="BR1191" i="1" s="1"/>
  <c r="BQ1190" i="1"/>
  <c r="BR1190" i="1" s="1"/>
  <c r="BQ1189" i="1"/>
  <c r="BR1189" i="1" s="1"/>
  <c r="BQ1188" i="1"/>
  <c r="BR1188" i="1" s="1"/>
  <c r="BQ1187" i="1"/>
  <c r="BR1187" i="1" s="1"/>
  <c r="BQ1186" i="1"/>
  <c r="BR1186" i="1" s="1"/>
  <c r="BQ1185" i="1"/>
  <c r="BR1185" i="1" s="1"/>
  <c r="BQ1184" i="1"/>
  <c r="BR1184" i="1" s="1"/>
  <c r="BQ1183" i="1"/>
  <c r="BR1183" i="1" s="1"/>
  <c r="BQ1182" i="1"/>
  <c r="BR1182" i="1" s="1"/>
  <c r="BQ1181" i="1"/>
  <c r="BR1181" i="1" s="1"/>
  <c r="BQ1180" i="1"/>
  <c r="BR1180" i="1" s="1"/>
  <c r="BQ1179" i="1"/>
  <c r="BR1179" i="1" s="1"/>
  <c r="BQ1178" i="1"/>
  <c r="BR1178" i="1" s="1"/>
  <c r="BQ1177" i="1"/>
  <c r="BR1177" i="1" s="1"/>
  <c r="BQ1176" i="1"/>
  <c r="BR1176" i="1" s="1"/>
  <c r="BQ1175" i="1"/>
  <c r="BR1175" i="1" s="1"/>
  <c r="BQ1174" i="1"/>
  <c r="BR1174" i="1" s="1"/>
  <c r="BQ1173" i="1"/>
  <c r="BR1173" i="1" s="1"/>
  <c r="BQ1172" i="1"/>
  <c r="BR1172" i="1" s="1"/>
  <c r="BQ1171" i="1"/>
  <c r="BR1171" i="1" s="1"/>
  <c r="BQ1170" i="1"/>
  <c r="BR1170" i="1" s="1"/>
  <c r="BQ1169" i="1"/>
  <c r="BR1169" i="1" s="1"/>
  <c r="BQ1168" i="1"/>
  <c r="BR1168" i="1" s="1"/>
  <c r="BQ1167" i="1"/>
  <c r="BR1167" i="1" s="1"/>
  <c r="BQ1166" i="1"/>
  <c r="BR1166" i="1" s="1"/>
  <c r="BQ1165" i="1"/>
  <c r="BR1165" i="1" s="1"/>
  <c r="BQ1164" i="1"/>
  <c r="BR1164" i="1" s="1"/>
  <c r="BQ1163" i="1"/>
  <c r="BR1163" i="1" s="1"/>
  <c r="BQ1162" i="1"/>
  <c r="BR1162" i="1" s="1"/>
  <c r="BQ1161" i="1"/>
  <c r="BR1161" i="1" s="1"/>
  <c r="BQ1160" i="1"/>
  <c r="BR1160" i="1" s="1"/>
  <c r="BQ1159" i="1"/>
  <c r="BR1159" i="1" s="1"/>
  <c r="BQ1158" i="1"/>
  <c r="BR1158" i="1" s="1"/>
  <c r="BQ1157" i="1"/>
  <c r="BR1157" i="1" s="1"/>
  <c r="BQ1156" i="1"/>
  <c r="BR1156" i="1" s="1"/>
  <c r="BQ1155" i="1"/>
  <c r="BR1155" i="1" s="1"/>
  <c r="BQ1154" i="1"/>
  <c r="BR1154" i="1" s="1"/>
  <c r="BQ1153" i="1"/>
  <c r="BR1153" i="1" s="1"/>
  <c r="BQ1152" i="1"/>
  <c r="BR1152" i="1" s="1"/>
  <c r="BQ1151" i="1"/>
  <c r="BR1151" i="1" s="1"/>
  <c r="BQ1150" i="1"/>
  <c r="BR1150" i="1" s="1"/>
  <c r="BQ1149" i="1"/>
  <c r="BR1149" i="1" s="1"/>
  <c r="BQ1148" i="1"/>
  <c r="BR1148" i="1" s="1"/>
  <c r="BQ1147" i="1"/>
  <c r="BR1147" i="1" s="1"/>
  <c r="BQ1146" i="1"/>
  <c r="BR1146" i="1" s="1"/>
  <c r="BQ1145" i="1"/>
  <c r="BR1145" i="1" s="1"/>
  <c r="BQ1144" i="1"/>
  <c r="BR1144" i="1" s="1"/>
  <c r="BQ1143" i="1"/>
  <c r="BR1143" i="1" s="1"/>
  <c r="BQ1142" i="1"/>
  <c r="BR1142" i="1" s="1"/>
  <c r="BQ1141" i="1"/>
  <c r="BR1141" i="1" s="1"/>
  <c r="BQ1140" i="1"/>
  <c r="BR1140" i="1" s="1"/>
  <c r="BQ1139" i="1"/>
  <c r="BR1139" i="1" s="1"/>
  <c r="BQ1138" i="1"/>
  <c r="BR1138" i="1" s="1"/>
  <c r="BQ1137" i="1"/>
  <c r="BR1137" i="1" s="1"/>
  <c r="BQ1136" i="1"/>
  <c r="BR1136" i="1" s="1"/>
  <c r="BQ1135" i="1"/>
  <c r="BR1135" i="1" s="1"/>
  <c r="BQ1134" i="1"/>
  <c r="BR1134" i="1" s="1"/>
  <c r="BQ1133" i="1"/>
  <c r="BR1133" i="1" s="1"/>
  <c r="BQ1132" i="1"/>
  <c r="BR1132" i="1" s="1"/>
  <c r="BQ1131" i="1"/>
  <c r="BR1131" i="1" s="1"/>
  <c r="BQ1130" i="1"/>
  <c r="BR1130" i="1" s="1"/>
  <c r="BQ1129" i="1"/>
  <c r="BR1129" i="1" s="1"/>
  <c r="BQ1128" i="1"/>
  <c r="BR1128" i="1" s="1"/>
  <c r="BQ1127" i="1"/>
  <c r="BR1127" i="1" s="1"/>
  <c r="BQ1126" i="1"/>
  <c r="BR1126" i="1" s="1"/>
  <c r="BQ1125" i="1"/>
  <c r="BR1125" i="1" s="1"/>
  <c r="BQ1124" i="1"/>
  <c r="BR1124" i="1" s="1"/>
  <c r="BQ1123" i="1"/>
  <c r="BR1123" i="1" s="1"/>
  <c r="BQ1122" i="1"/>
  <c r="BR1122" i="1" s="1"/>
  <c r="BQ1121" i="1"/>
  <c r="BR1121" i="1" s="1"/>
  <c r="BQ1120" i="1"/>
  <c r="BR1120" i="1" s="1"/>
  <c r="BQ1119" i="1"/>
  <c r="BR1119" i="1" s="1"/>
  <c r="BQ1118" i="1"/>
  <c r="BR1118" i="1" s="1"/>
  <c r="BQ1117" i="1"/>
  <c r="BR1117" i="1" s="1"/>
  <c r="BQ1116" i="1"/>
  <c r="BR1116" i="1" s="1"/>
  <c r="BQ1115" i="1"/>
  <c r="BR1115" i="1" s="1"/>
  <c r="BQ1114" i="1"/>
  <c r="BR1114" i="1" s="1"/>
  <c r="BQ1113" i="1"/>
  <c r="BR1113" i="1" s="1"/>
  <c r="BQ1112" i="1"/>
  <c r="BR1112" i="1" s="1"/>
  <c r="BQ1111" i="1"/>
  <c r="BR1111" i="1" s="1"/>
  <c r="BQ1110" i="1"/>
  <c r="BR1110" i="1" s="1"/>
  <c r="BQ1109" i="1"/>
  <c r="BR1109" i="1" s="1"/>
  <c r="BQ1108" i="1"/>
  <c r="BR1108" i="1" s="1"/>
  <c r="BQ1107" i="1"/>
  <c r="BR1107" i="1" s="1"/>
  <c r="BQ1106" i="1"/>
  <c r="BR1106" i="1" s="1"/>
  <c r="BQ1105" i="1"/>
  <c r="BR1105" i="1" s="1"/>
  <c r="BQ1104" i="1"/>
  <c r="BR1104" i="1" s="1"/>
  <c r="BQ1103" i="1"/>
  <c r="BR1103" i="1" s="1"/>
  <c r="BQ1102" i="1"/>
  <c r="BR1102" i="1" s="1"/>
  <c r="BQ1101" i="1"/>
  <c r="BR1101" i="1" s="1"/>
  <c r="BQ1100" i="1"/>
  <c r="BR1100" i="1" s="1"/>
  <c r="BQ1099" i="1"/>
  <c r="BR1099" i="1" s="1"/>
  <c r="BQ1098" i="1"/>
  <c r="BR1098" i="1" s="1"/>
  <c r="BQ1097" i="1"/>
  <c r="BR1097" i="1" s="1"/>
  <c r="BQ1096" i="1"/>
  <c r="BR1096" i="1" s="1"/>
  <c r="BQ1095" i="1"/>
  <c r="BR1095" i="1" s="1"/>
  <c r="BQ1094" i="1"/>
  <c r="BR1094" i="1" s="1"/>
  <c r="BQ1093" i="1"/>
  <c r="BR1093" i="1" s="1"/>
  <c r="BQ1092" i="1"/>
  <c r="BR1092" i="1" s="1"/>
  <c r="BQ1091" i="1"/>
  <c r="BR1091" i="1" s="1"/>
  <c r="BQ1090" i="1"/>
  <c r="BR1090" i="1" s="1"/>
  <c r="BQ1089" i="1"/>
  <c r="BR1089" i="1" s="1"/>
  <c r="BQ1088" i="1"/>
  <c r="BR1088" i="1" s="1"/>
  <c r="BQ1087" i="1"/>
  <c r="BR1087" i="1" s="1"/>
  <c r="BQ1086" i="1"/>
  <c r="BR1086" i="1" s="1"/>
  <c r="BQ1085" i="1"/>
  <c r="BR1085" i="1" s="1"/>
  <c r="BQ1084" i="1"/>
  <c r="BR1084" i="1" s="1"/>
  <c r="BQ1083" i="1"/>
  <c r="BR1083" i="1" s="1"/>
  <c r="BQ1082" i="1"/>
  <c r="BR1082" i="1" s="1"/>
  <c r="BQ1081" i="1"/>
  <c r="BR1081" i="1" s="1"/>
  <c r="BQ1080" i="1"/>
  <c r="BR1080" i="1" s="1"/>
  <c r="BQ1079" i="1"/>
  <c r="BR1079" i="1" s="1"/>
  <c r="BQ1078" i="1"/>
  <c r="BR1078" i="1" s="1"/>
  <c r="BQ1077" i="1"/>
  <c r="BR1077" i="1" s="1"/>
  <c r="BQ1076" i="1"/>
  <c r="BR1076" i="1" s="1"/>
  <c r="BQ1075" i="1"/>
  <c r="BR1075" i="1" s="1"/>
  <c r="BQ1074" i="1"/>
  <c r="BR1074" i="1" s="1"/>
  <c r="BQ1073" i="1"/>
  <c r="BR1073" i="1" s="1"/>
  <c r="BQ1072" i="1"/>
  <c r="BR1072" i="1" s="1"/>
  <c r="BQ1071" i="1"/>
  <c r="BR1071" i="1" s="1"/>
  <c r="BQ1070" i="1"/>
  <c r="BR1070" i="1" s="1"/>
  <c r="BQ1069" i="1"/>
  <c r="BR1069" i="1" s="1"/>
  <c r="BQ1068" i="1"/>
  <c r="BR1068" i="1" s="1"/>
  <c r="BQ1067" i="1"/>
  <c r="BR1067" i="1" s="1"/>
  <c r="BQ1066" i="1"/>
  <c r="BR1066" i="1" s="1"/>
  <c r="BQ1065" i="1"/>
  <c r="BR1065" i="1" s="1"/>
  <c r="BQ1064" i="1"/>
  <c r="BR1064" i="1" s="1"/>
  <c r="BQ1063" i="1"/>
  <c r="BR1063" i="1" s="1"/>
  <c r="BQ1062" i="1"/>
  <c r="BR1062" i="1" s="1"/>
  <c r="BQ1061" i="1"/>
  <c r="BR1061" i="1" s="1"/>
  <c r="BQ1060" i="1"/>
  <c r="BR1060" i="1" s="1"/>
  <c r="BQ1059" i="1"/>
  <c r="BR1059" i="1" s="1"/>
  <c r="BQ1058" i="1"/>
  <c r="BR1058" i="1" s="1"/>
  <c r="BQ1057" i="1"/>
  <c r="BR1057" i="1" s="1"/>
  <c r="BQ1056" i="1"/>
  <c r="BR1056" i="1" s="1"/>
  <c r="BQ1055" i="1"/>
  <c r="BR1055" i="1" s="1"/>
  <c r="BQ1054" i="1"/>
  <c r="BR1054" i="1" s="1"/>
  <c r="BQ1053" i="1"/>
  <c r="BR1053" i="1" s="1"/>
  <c r="BQ1052" i="1"/>
  <c r="BR1052" i="1" s="1"/>
  <c r="BQ1051" i="1"/>
  <c r="BR1051" i="1" s="1"/>
  <c r="BQ1050" i="1"/>
  <c r="BR1050" i="1" s="1"/>
  <c r="BQ1049" i="1"/>
  <c r="BR1049" i="1" s="1"/>
  <c r="BQ1048" i="1"/>
  <c r="BR1048" i="1" s="1"/>
  <c r="BQ1047" i="1"/>
  <c r="BR1047" i="1" s="1"/>
  <c r="BQ1046" i="1"/>
  <c r="BR1046" i="1" s="1"/>
  <c r="BQ1045" i="1"/>
  <c r="BR1045" i="1" s="1"/>
  <c r="BQ1044" i="1"/>
  <c r="BR1044" i="1" s="1"/>
  <c r="BQ1043" i="1"/>
  <c r="BR1043" i="1" s="1"/>
  <c r="BQ1042" i="1"/>
  <c r="BR1042" i="1" s="1"/>
  <c r="BQ1041" i="1"/>
  <c r="BR1041" i="1" s="1"/>
  <c r="BQ1040" i="1"/>
  <c r="BR1040" i="1" s="1"/>
  <c r="BQ1039" i="1"/>
  <c r="BR1039" i="1" s="1"/>
  <c r="BQ1038" i="1"/>
  <c r="BR1038" i="1" s="1"/>
  <c r="BQ1037" i="1"/>
  <c r="BR1037" i="1" s="1"/>
  <c r="BQ1036" i="1"/>
  <c r="BR1036" i="1" s="1"/>
  <c r="BQ1035" i="1"/>
  <c r="BR1035" i="1" s="1"/>
  <c r="BQ1034" i="1"/>
  <c r="BR1034" i="1" s="1"/>
  <c r="BQ1033" i="1"/>
  <c r="BR1033" i="1" s="1"/>
  <c r="BQ1032" i="1"/>
  <c r="BR1032" i="1" s="1"/>
  <c r="BQ1031" i="1"/>
  <c r="BR1031" i="1" s="1"/>
  <c r="BQ1030" i="1"/>
  <c r="BR1030" i="1" s="1"/>
  <c r="BQ1029" i="1"/>
  <c r="BR1029" i="1" s="1"/>
  <c r="BQ1028" i="1"/>
  <c r="BR1028" i="1" s="1"/>
  <c r="BQ1027" i="1"/>
  <c r="BR1027" i="1" s="1"/>
  <c r="BQ1026" i="1"/>
  <c r="BR1026" i="1" s="1"/>
  <c r="BQ1025" i="1"/>
  <c r="BR1025" i="1" s="1"/>
  <c r="BQ1024" i="1"/>
  <c r="BR1024" i="1" s="1"/>
  <c r="BQ1023" i="1"/>
  <c r="BR1023" i="1" s="1"/>
  <c r="BQ1022" i="1"/>
  <c r="BR1022" i="1" s="1"/>
  <c r="BQ1021" i="1"/>
  <c r="BR1021" i="1" s="1"/>
  <c r="BQ1020" i="1"/>
  <c r="BR1020" i="1" s="1"/>
  <c r="BQ1019" i="1"/>
  <c r="BR1019" i="1" s="1"/>
  <c r="BQ1018" i="1"/>
  <c r="BR1018" i="1" s="1"/>
  <c r="BQ1017" i="1"/>
  <c r="BR1017" i="1" s="1"/>
  <c r="BQ1016" i="1"/>
  <c r="BR1016" i="1" s="1"/>
  <c r="BQ1015" i="1"/>
  <c r="BR1015" i="1" s="1"/>
  <c r="BQ1014" i="1"/>
  <c r="BR1014" i="1" s="1"/>
  <c r="BQ1013" i="1"/>
  <c r="BR1013" i="1" s="1"/>
  <c r="BQ1012" i="1"/>
  <c r="BR1012" i="1" s="1"/>
  <c r="BQ1011" i="1"/>
  <c r="BR1011" i="1" s="1"/>
  <c r="BQ1010" i="1"/>
  <c r="BR1010" i="1" s="1"/>
  <c r="BQ1009" i="1"/>
  <c r="BR1009" i="1" s="1"/>
  <c r="BQ1008" i="1"/>
  <c r="BR1008" i="1" s="1"/>
  <c r="BQ1007" i="1"/>
  <c r="BR1007" i="1" s="1"/>
  <c r="BQ1006" i="1"/>
  <c r="BR1006" i="1" s="1"/>
  <c r="BQ1005" i="1"/>
  <c r="BR1005" i="1" s="1"/>
  <c r="BQ1004" i="1"/>
  <c r="BR1004" i="1" s="1"/>
  <c r="BQ1003" i="1"/>
  <c r="BR1003" i="1" s="1"/>
  <c r="BQ1002" i="1"/>
  <c r="BR1002" i="1" s="1"/>
  <c r="BQ1001" i="1"/>
  <c r="BR1001" i="1" s="1"/>
  <c r="BQ1000" i="1"/>
  <c r="BR1000" i="1" s="1"/>
  <c r="BQ999" i="1"/>
  <c r="BR999" i="1" s="1"/>
  <c r="BQ998" i="1"/>
  <c r="BR998" i="1" s="1"/>
  <c r="BQ997" i="1"/>
  <c r="BR997" i="1" s="1"/>
  <c r="BQ996" i="1"/>
  <c r="BR996" i="1" s="1"/>
  <c r="BQ995" i="1"/>
  <c r="BR995" i="1" s="1"/>
  <c r="BQ994" i="1"/>
  <c r="BR994" i="1" s="1"/>
  <c r="BQ993" i="1"/>
  <c r="BR993" i="1" s="1"/>
  <c r="BQ992" i="1"/>
  <c r="BR992" i="1" s="1"/>
  <c r="BQ991" i="1"/>
  <c r="BR991" i="1" s="1"/>
  <c r="BQ990" i="1"/>
  <c r="BR990" i="1" s="1"/>
  <c r="BQ989" i="1"/>
  <c r="BR989" i="1" s="1"/>
  <c r="BQ988" i="1"/>
  <c r="BR988" i="1" s="1"/>
  <c r="BQ987" i="1"/>
  <c r="BR987" i="1" s="1"/>
  <c r="BQ986" i="1"/>
  <c r="BR986" i="1" s="1"/>
  <c r="BQ985" i="1"/>
  <c r="BR985" i="1" s="1"/>
  <c r="BQ984" i="1"/>
  <c r="BR984" i="1" s="1"/>
  <c r="BQ983" i="1"/>
  <c r="BR983" i="1" s="1"/>
  <c r="BQ982" i="1"/>
  <c r="BR982" i="1" s="1"/>
  <c r="BQ981" i="1"/>
  <c r="BR981" i="1" s="1"/>
  <c r="BQ980" i="1"/>
  <c r="BR980" i="1" s="1"/>
  <c r="BQ979" i="1"/>
  <c r="BR979" i="1" s="1"/>
  <c r="BQ978" i="1"/>
  <c r="BR978" i="1" s="1"/>
  <c r="BQ977" i="1"/>
  <c r="BR977" i="1" s="1"/>
  <c r="BQ976" i="1"/>
  <c r="BR976" i="1" s="1"/>
  <c r="BQ975" i="1"/>
  <c r="BR975" i="1" s="1"/>
  <c r="BQ974" i="1"/>
  <c r="BR974" i="1" s="1"/>
  <c r="BQ973" i="1"/>
  <c r="BR973" i="1" s="1"/>
  <c r="BQ972" i="1"/>
  <c r="BR972" i="1" s="1"/>
  <c r="BQ971" i="1"/>
  <c r="BR971" i="1" s="1"/>
  <c r="BQ970" i="1"/>
  <c r="BR970" i="1" s="1"/>
  <c r="BQ969" i="1"/>
  <c r="BR969" i="1" s="1"/>
  <c r="BQ968" i="1"/>
  <c r="BR968" i="1" s="1"/>
  <c r="BQ967" i="1"/>
  <c r="BR967" i="1" s="1"/>
  <c r="BQ966" i="1"/>
  <c r="BR966" i="1" s="1"/>
  <c r="BQ965" i="1"/>
  <c r="BR965" i="1" s="1"/>
  <c r="BQ964" i="1"/>
  <c r="BR964" i="1" s="1"/>
  <c r="BQ963" i="1"/>
  <c r="BR963" i="1" s="1"/>
  <c r="BQ962" i="1"/>
  <c r="BR962" i="1" s="1"/>
  <c r="BQ961" i="1"/>
  <c r="BR961" i="1" s="1"/>
  <c r="BQ960" i="1"/>
  <c r="BR960" i="1" s="1"/>
  <c r="BQ959" i="1"/>
  <c r="BR959" i="1" s="1"/>
  <c r="BQ958" i="1"/>
  <c r="BR958" i="1" s="1"/>
  <c r="BQ957" i="1"/>
  <c r="BR957" i="1" s="1"/>
  <c r="BQ956" i="1"/>
  <c r="BR956" i="1" s="1"/>
  <c r="BQ955" i="1"/>
  <c r="BR955" i="1" s="1"/>
  <c r="BQ954" i="1"/>
  <c r="BR954" i="1" s="1"/>
  <c r="BQ953" i="1"/>
  <c r="BR953" i="1" s="1"/>
  <c r="BQ952" i="1"/>
  <c r="BR952" i="1" s="1"/>
  <c r="BQ951" i="1"/>
  <c r="BR951" i="1" s="1"/>
  <c r="BQ950" i="1"/>
  <c r="BR950" i="1" s="1"/>
  <c r="BQ949" i="1"/>
  <c r="BR949" i="1" s="1"/>
  <c r="BQ948" i="1"/>
  <c r="BR948" i="1" s="1"/>
  <c r="BQ947" i="1"/>
  <c r="BR947" i="1" s="1"/>
  <c r="BQ946" i="1"/>
  <c r="BR946" i="1" s="1"/>
  <c r="BQ945" i="1"/>
  <c r="BR945" i="1" s="1"/>
  <c r="BQ944" i="1"/>
  <c r="BR944" i="1" s="1"/>
  <c r="BQ943" i="1"/>
  <c r="BR943" i="1" s="1"/>
  <c r="BQ942" i="1"/>
  <c r="BR942" i="1" s="1"/>
  <c r="BQ941" i="1"/>
  <c r="BR941" i="1" s="1"/>
  <c r="BQ940" i="1"/>
  <c r="BR940" i="1" s="1"/>
  <c r="BQ939" i="1"/>
  <c r="BR939" i="1" s="1"/>
  <c r="BQ938" i="1"/>
  <c r="BR938" i="1" s="1"/>
  <c r="BQ937" i="1"/>
  <c r="BR937" i="1" s="1"/>
  <c r="BQ936" i="1"/>
  <c r="BR936" i="1" s="1"/>
  <c r="BQ935" i="1"/>
  <c r="BR935" i="1" s="1"/>
  <c r="BQ934" i="1"/>
  <c r="BR934" i="1" s="1"/>
  <c r="BQ933" i="1"/>
  <c r="BR933" i="1" s="1"/>
  <c r="BQ932" i="1"/>
  <c r="BR932" i="1" s="1"/>
  <c r="BQ931" i="1"/>
  <c r="BR931" i="1" s="1"/>
  <c r="BQ930" i="1"/>
  <c r="BR930" i="1" s="1"/>
  <c r="BQ929" i="1"/>
  <c r="BR929" i="1" s="1"/>
  <c r="BQ928" i="1"/>
  <c r="BR928" i="1" s="1"/>
  <c r="BQ927" i="1"/>
  <c r="BR927" i="1" s="1"/>
  <c r="BQ926" i="1"/>
  <c r="BR926" i="1" s="1"/>
  <c r="BQ925" i="1"/>
  <c r="BR925" i="1" s="1"/>
  <c r="BQ924" i="1"/>
  <c r="BR924" i="1" s="1"/>
  <c r="BQ923" i="1"/>
  <c r="BR923" i="1" s="1"/>
  <c r="BQ922" i="1"/>
  <c r="BR922" i="1" s="1"/>
  <c r="BQ921" i="1"/>
  <c r="BR921" i="1" s="1"/>
  <c r="BQ920" i="1"/>
  <c r="BR920" i="1" s="1"/>
  <c r="BQ919" i="1"/>
  <c r="BR919" i="1" s="1"/>
  <c r="BQ918" i="1"/>
  <c r="BR918" i="1" s="1"/>
  <c r="BQ917" i="1"/>
  <c r="BR917" i="1" s="1"/>
  <c r="BQ916" i="1"/>
  <c r="BR916" i="1" s="1"/>
  <c r="BQ915" i="1"/>
  <c r="BR915" i="1" s="1"/>
  <c r="B915" i="1"/>
  <c r="BZ914" i="1"/>
  <c r="BX914" i="1"/>
  <c r="BV914" i="1"/>
  <c r="BT914" i="1"/>
  <c r="BQ914" i="1"/>
  <c r="BR914" i="1" s="1"/>
  <c r="CE116" i="17" l="1"/>
  <c r="CE1027" i="17"/>
  <c r="CG1027" i="17"/>
  <c r="CG116" i="17"/>
  <c r="BV1028" i="17"/>
  <c r="CH1028" i="17"/>
  <c r="BZ1028" i="17"/>
  <c r="BY1028" i="17"/>
  <c r="BW1028" i="17"/>
  <c r="B1029" i="17"/>
  <c r="BT1028" i="17"/>
  <c r="BS1028" i="17"/>
  <c r="CF1028" i="17"/>
  <c r="BX1028" i="17"/>
  <c r="BU1028" i="17"/>
  <c r="BS117" i="17"/>
  <c r="BY117" i="17"/>
  <c r="CF117" i="17"/>
  <c r="BX117" i="17"/>
  <c r="BW117" i="17"/>
  <c r="BV117" i="17"/>
  <c r="BU117" i="17"/>
  <c r="B118" i="17"/>
  <c r="BT117" i="17"/>
  <c r="CH117" i="17"/>
  <c r="BZ117" i="17"/>
  <c r="CI915" i="1"/>
  <c r="CI918" i="1"/>
  <c r="CI926" i="1"/>
  <c r="CI934" i="1"/>
  <c r="CI942" i="1"/>
  <c r="CI950" i="1"/>
  <c r="CI958" i="1"/>
  <c r="CI966" i="1"/>
  <c r="CI974" i="1"/>
  <c r="CI982" i="1"/>
  <c r="CI990" i="1"/>
  <c r="CI998" i="1"/>
  <c r="CI1006" i="1"/>
  <c r="CI1010" i="1"/>
  <c r="CI1018" i="1"/>
  <c r="CI1026" i="1"/>
  <c r="CI1038" i="1"/>
  <c r="CI1046" i="1"/>
  <c r="CI1054" i="1"/>
  <c r="CI1062" i="1"/>
  <c r="CI1070" i="1"/>
  <c r="CI1078" i="1"/>
  <c r="CI1086" i="1"/>
  <c r="CI1094" i="1"/>
  <c r="CI1102" i="1"/>
  <c r="CI1110" i="1"/>
  <c r="CI1118" i="1"/>
  <c r="CI1126" i="1"/>
  <c r="CI1134" i="1"/>
  <c r="CI1142" i="1"/>
  <c r="CI1150" i="1"/>
  <c r="CI1158" i="1"/>
  <c r="CI1166" i="1"/>
  <c r="CI1174" i="1"/>
  <c r="CI1182" i="1"/>
  <c r="CI1190" i="1"/>
  <c r="CI1198" i="1"/>
  <c r="CI1206" i="1"/>
  <c r="CI1214" i="1"/>
  <c r="CI1222" i="1"/>
  <c r="CI1230" i="1"/>
  <c r="CI1238" i="1"/>
  <c r="CI1246" i="1"/>
  <c r="CI1254" i="1"/>
  <c r="CI1262" i="1"/>
  <c r="CI1270" i="1"/>
  <c r="CI1278" i="1"/>
  <c r="CI1286" i="1"/>
  <c r="CI1294" i="1"/>
  <c r="CI1326" i="1"/>
  <c r="CI930" i="1"/>
  <c r="CI919" i="1"/>
  <c r="CI927" i="1"/>
  <c r="CI935" i="1"/>
  <c r="CI943" i="1"/>
  <c r="CI951" i="1"/>
  <c r="CI959" i="1"/>
  <c r="CI967" i="1"/>
  <c r="CI975" i="1"/>
  <c r="CI983" i="1"/>
  <c r="CI991" i="1"/>
  <c r="CI999" i="1"/>
  <c r="CI1007" i="1"/>
  <c r="CI1011" i="1"/>
  <c r="CI1019" i="1"/>
  <c r="CI1027" i="1"/>
  <c r="CI1039" i="1"/>
  <c r="CI1047" i="1"/>
  <c r="CI1055" i="1"/>
  <c r="CI1063" i="1"/>
  <c r="CI1071" i="1"/>
  <c r="CI1079" i="1"/>
  <c r="CI1087" i="1"/>
  <c r="CI1095" i="1"/>
  <c r="CI1103" i="1"/>
  <c r="CI1111" i="1"/>
  <c r="CI1119" i="1"/>
  <c r="CI1127" i="1"/>
  <c r="CI1135" i="1"/>
  <c r="CI1143" i="1"/>
  <c r="CI1151" i="1"/>
  <c r="CI1159" i="1"/>
  <c r="CI1167" i="1"/>
  <c r="CI1175" i="1"/>
  <c r="CI1183" i="1"/>
  <c r="CI1191" i="1"/>
  <c r="CI1199" i="1"/>
  <c r="CI1207" i="1"/>
  <c r="CI1215" i="1"/>
  <c r="CI1223" i="1"/>
  <c r="CI1231" i="1"/>
  <c r="CI1239" i="1"/>
  <c r="CI1247" i="1"/>
  <c r="CI1255" i="1"/>
  <c r="CI1263" i="1"/>
  <c r="CI1271" i="1"/>
  <c r="CI1279" i="1"/>
  <c r="CI1287" i="1"/>
  <c r="CI1295" i="1"/>
  <c r="CI1327" i="1"/>
  <c r="CI920" i="1"/>
  <c r="CI928" i="1"/>
  <c r="CI936" i="1"/>
  <c r="CI944" i="1"/>
  <c r="CI952" i="1"/>
  <c r="CI960" i="1"/>
  <c r="CI968" i="1"/>
  <c r="CI976" i="1"/>
  <c r="CI984" i="1"/>
  <c r="CI992" i="1"/>
  <c r="CI1000" i="1"/>
  <c r="CI1008" i="1"/>
  <c r="CI1012" i="1"/>
  <c r="CI1020" i="1"/>
  <c r="CI1028" i="1"/>
  <c r="CI1040" i="1"/>
  <c r="CI1048" i="1"/>
  <c r="CI1056" i="1"/>
  <c r="CI1064" i="1"/>
  <c r="CI1072" i="1"/>
  <c r="CI1080" i="1"/>
  <c r="CI1088" i="1"/>
  <c r="CI1096" i="1"/>
  <c r="CI1104" i="1"/>
  <c r="CI1112" i="1"/>
  <c r="CI1120" i="1"/>
  <c r="CI1128" i="1"/>
  <c r="CI1136" i="1"/>
  <c r="CI1144" i="1"/>
  <c r="CI1152" i="1"/>
  <c r="CI1160" i="1"/>
  <c r="CI1168" i="1"/>
  <c r="CI1176" i="1"/>
  <c r="CI1184" i="1"/>
  <c r="CI1192" i="1"/>
  <c r="CI1200" i="1"/>
  <c r="CI1208" i="1"/>
  <c r="CI1216" i="1"/>
  <c r="CI1224" i="1"/>
  <c r="CI1232" i="1"/>
  <c r="CI1240" i="1"/>
  <c r="CI1248" i="1"/>
  <c r="CI1256" i="1"/>
  <c r="CI1264" i="1"/>
  <c r="CI1272" i="1"/>
  <c r="CI1280" i="1"/>
  <c r="CI1288" i="1"/>
  <c r="CI1296" i="1"/>
  <c r="CI1328" i="1"/>
  <c r="CI922" i="1"/>
  <c r="CI921" i="1"/>
  <c r="CI929" i="1"/>
  <c r="CI937" i="1"/>
  <c r="CI945" i="1"/>
  <c r="CI953" i="1"/>
  <c r="CI961" i="1"/>
  <c r="CI969" i="1"/>
  <c r="CI977" i="1"/>
  <c r="CI985" i="1"/>
  <c r="CI993" i="1"/>
  <c r="CI1001" i="1"/>
  <c r="CI1009" i="1"/>
  <c r="CI1013" i="1"/>
  <c r="CI1021" i="1"/>
  <c r="CI1029" i="1"/>
  <c r="CI1041" i="1"/>
  <c r="CI1049" i="1"/>
  <c r="CI1057" i="1"/>
  <c r="CI1065" i="1"/>
  <c r="CI1073" i="1"/>
  <c r="CI1081" i="1"/>
  <c r="CI1089" i="1"/>
  <c r="CI1097" i="1"/>
  <c r="CI1105" i="1"/>
  <c r="CI1113" i="1"/>
  <c r="CI1121" i="1"/>
  <c r="CI1129" i="1"/>
  <c r="CI1137" i="1"/>
  <c r="CI1145" i="1"/>
  <c r="CI1153" i="1"/>
  <c r="CI1161" i="1"/>
  <c r="CI1169" i="1"/>
  <c r="CI1177" i="1"/>
  <c r="CI1185" i="1"/>
  <c r="CI1193" i="1"/>
  <c r="CI1201" i="1"/>
  <c r="CI1209" i="1"/>
  <c r="CI1217" i="1"/>
  <c r="CI1225" i="1"/>
  <c r="CI1233" i="1"/>
  <c r="CI1241" i="1"/>
  <c r="CI1249" i="1"/>
  <c r="CI1257" i="1"/>
  <c r="CI1265" i="1"/>
  <c r="CI1273" i="1"/>
  <c r="CI1281" i="1"/>
  <c r="CI1289" i="1"/>
  <c r="CI1297" i="1"/>
  <c r="CI1329" i="1"/>
  <c r="CI938" i="1"/>
  <c r="CI946" i="1"/>
  <c r="CI954" i="1"/>
  <c r="CI962" i="1"/>
  <c r="CI970" i="1"/>
  <c r="CI978" i="1"/>
  <c r="CI986" i="1"/>
  <c r="CI994" i="1"/>
  <c r="CI1002" i="1"/>
  <c r="CI1014" i="1"/>
  <c r="CI1022" i="1"/>
  <c r="CI1030" i="1"/>
  <c r="CI1034" i="1"/>
  <c r="CI1042" i="1"/>
  <c r="CI1050" i="1"/>
  <c r="CI1058" i="1"/>
  <c r="CI1066" i="1"/>
  <c r="CI1074" i="1"/>
  <c r="CI1082" i="1"/>
  <c r="CI1090" i="1"/>
  <c r="CI1098" i="1"/>
  <c r="CI1106" i="1"/>
  <c r="CI1114" i="1"/>
  <c r="CI1122" i="1"/>
  <c r="CI1130" i="1"/>
  <c r="CI1138" i="1"/>
  <c r="CI1146" i="1"/>
  <c r="CI1154" i="1"/>
  <c r="CI1162" i="1"/>
  <c r="CI1170" i="1"/>
  <c r="CI1178" i="1"/>
  <c r="CI1186" i="1"/>
  <c r="CI1194" i="1"/>
  <c r="CI1202" i="1"/>
  <c r="CI1210" i="1"/>
  <c r="CI1218" i="1"/>
  <c r="CI1226" i="1"/>
  <c r="CI1234" i="1"/>
  <c r="CI1242" i="1"/>
  <c r="CI1250" i="1"/>
  <c r="CI1258" i="1"/>
  <c r="CI1266" i="1"/>
  <c r="CI1274" i="1"/>
  <c r="CI1282" i="1"/>
  <c r="CI1290" i="1"/>
  <c r="CI1322" i="1"/>
  <c r="CI1330" i="1"/>
  <c r="CI931" i="1"/>
  <c r="CI947" i="1"/>
  <c r="CI955" i="1"/>
  <c r="CI963" i="1"/>
  <c r="CI971" i="1"/>
  <c r="CI979" i="1"/>
  <c r="CI987" i="1"/>
  <c r="CI995" i="1"/>
  <c r="CI1003" i="1"/>
  <c r="CI1015" i="1"/>
  <c r="CI1023" i="1"/>
  <c r="CI1031" i="1"/>
  <c r="CI1035" i="1"/>
  <c r="CI1043" i="1"/>
  <c r="CI1051" i="1"/>
  <c r="CI1059" i="1"/>
  <c r="CI1067" i="1"/>
  <c r="CI1075" i="1"/>
  <c r="CI1083" i="1"/>
  <c r="CI1091" i="1"/>
  <c r="CI1099" i="1"/>
  <c r="CI1107" i="1"/>
  <c r="CI1115" i="1"/>
  <c r="CI1123" i="1"/>
  <c r="CI1131" i="1"/>
  <c r="CI1139" i="1"/>
  <c r="CI1147" i="1"/>
  <c r="CI1155" i="1"/>
  <c r="CI1163" i="1"/>
  <c r="CI1171" i="1"/>
  <c r="CI1179" i="1"/>
  <c r="CI1187" i="1"/>
  <c r="CI1195" i="1"/>
  <c r="CI1203" i="1"/>
  <c r="CI1211" i="1"/>
  <c r="CI1219" i="1"/>
  <c r="CI1227" i="1"/>
  <c r="CI1235" i="1"/>
  <c r="CI1243" i="1"/>
  <c r="CI1251" i="1"/>
  <c r="CI1259" i="1"/>
  <c r="CI1267" i="1"/>
  <c r="CI1275" i="1"/>
  <c r="CI1283" i="1"/>
  <c r="CI1291" i="1"/>
  <c r="CI1323" i="1"/>
  <c r="CI1331" i="1"/>
  <c r="CI939" i="1"/>
  <c r="CI916" i="1"/>
  <c r="CI924" i="1"/>
  <c r="CI932" i="1"/>
  <c r="CI940" i="1"/>
  <c r="CI948" i="1"/>
  <c r="CI956" i="1"/>
  <c r="CI964" i="1"/>
  <c r="CI972" i="1"/>
  <c r="CI980" i="1"/>
  <c r="CI988" i="1"/>
  <c r="CI996" i="1"/>
  <c r="CI1004" i="1"/>
  <c r="CI1016" i="1"/>
  <c r="CI1024" i="1"/>
  <c r="CI1032" i="1"/>
  <c r="CI1036" i="1"/>
  <c r="CI1044" i="1"/>
  <c r="CI1052" i="1"/>
  <c r="CI1060" i="1"/>
  <c r="CI1068" i="1"/>
  <c r="CI1076" i="1"/>
  <c r="CI1084" i="1"/>
  <c r="CI1092" i="1"/>
  <c r="CI1100" i="1"/>
  <c r="CI1108" i="1"/>
  <c r="CI1116" i="1"/>
  <c r="CI1124" i="1"/>
  <c r="CI1132" i="1"/>
  <c r="CI1140" i="1"/>
  <c r="CI1148" i="1"/>
  <c r="CI1156" i="1"/>
  <c r="CI1164" i="1"/>
  <c r="CI1172" i="1"/>
  <c r="CI1180" i="1"/>
  <c r="CI1188" i="1"/>
  <c r="CI1196" i="1"/>
  <c r="CI1204" i="1"/>
  <c r="CI1212" i="1"/>
  <c r="CI1220" i="1"/>
  <c r="CI1228" i="1"/>
  <c r="CI1236" i="1"/>
  <c r="CI1244" i="1"/>
  <c r="CI1252" i="1"/>
  <c r="CI1260" i="1"/>
  <c r="CI1268" i="1"/>
  <c r="CI1276" i="1"/>
  <c r="CI1284" i="1"/>
  <c r="CI1292" i="1"/>
  <c r="CI1324" i="1"/>
  <c r="CI1332" i="1"/>
  <c r="CI923" i="1"/>
  <c r="CI914" i="1"/>
  <c r="BY914" i="1"/>
  <c r="CI917" i="1"/>
  <c r="CI925" i="1"/>
  <c r="CI933" i="1"/>
  <c r="CI941" i="1"/>
  <c r="CI949" i="1"/>
  <c r="CI957" i="1"/>
  <c r="CI965" i="1"/>
  <c r="CI973" i="1"/>
  <c r="CI981" i="1"/>
  <c r="CI989" i="1"/>
  <c r="CI997" i="1"/>
  <c r="CI1005" i="1"/>
  <c r="CI1017" i="1"/>
  <c r="CI1025" i="1"/>
  <c r="CI1033" i="1"/>
  <c r="CI1037" i="1"/>
  <c r="CI1045" i="1"/>
  <c r="CI1053" i="1"/>
  <c r="CI1061" i="1"/>
  <c r="CI1069" i="1"/>
  <c r="CI1077" i="1"/>
  <c r="CI1085" i="1"/>
  <c r="CI1093" i="1"/>
  <c r="CI1101" i="1"/>
  <c r="CI1109" i="1"/>
  <c r="CI1117" i="1"/>
  <c r="CI1125" i="1"/>
  <c r="CI1133" i="1"/>
  <c r="CI1141" i="1"/>
  <c r="CI1149" i="1"/>
  <c r="CI1157" i="1"/>
  <c r="CI1165" i="1"/>
  <c r="CI1173" i="1"/>
  <c r="CI1181" i="1"/>
  <c r="CI1189" i="1"/>
  <c r="CI1197" i="1"/>
  <c r="CI1205" i="1"/>
  <c r="CI1213" i="1"/>
  <c r="CI1221" i="1"/>
  <c r="CI1229" i="1"/>
  <c r="CI1237" i="1"/>
  <c r="CI1245" i="1"/>
  <c r="CI1253" i="1"/>
  <c r="CI1261" i="1"/>
  <c r="CI1269" i="1"/>
  <c r="CI1277" i="1"/>
  <c r="CI1285" i="1"/>
  <c r="CI1293" i="1"/>
  <c r="CI1325" i="1"/>
  <c r="CI1333" i="1"/>
  <c r="BV915" i="1"/>
  <c r="BW915" i="1"/>
  <c r="BY915" i="1"/>
  <c r="BZ915" i="1"/>
  <c r="CH915" i="1" s="1"/>
  <c r="BS915" i="1"/>
  <c r="B916" i="1"/>
  <c r="BT915" i="1"/>
  <c r="CF915" i="1" s="1"/>
  <c r="BX915" i="1"/>
  <c r="BU915" i="1"/>
  <c r="CG117" i="17" l="1"/>
  <c r="CE1028" i="17"/>
  <c r="CG1028" i="17"/>
  <c r="CE117" i="17"/>
  <c r="BY1029" i="17"/>
  <c r="BU1029" i="17"/>
  <c r="B1030" i="17"/>
  <c r="BT1029" i="17"/>
  <c r="CH1029" i="17"/>
  <c r="BZ1029" i="17"/>
  <c r="BX1029" i="17"/>
  <c r="BW1029" i="17"/>
  <c r="BV1029" i="17"/>
  <c r="BS1029" i="17"/>
  <c r="CF1029" i="17"/>
  <c r="BW118" i="17"/>
  <c r="BU118" i="17"/>
  <c r="B119" i="17"/>
  <c r="BT118" i="17"/>
  <c r="BS118" i="17"/>
  <c r="CH118" i="17"/>
  <c r="BZ118" i="17"/>
  <c r="BY118" i="17"/>
  <c r="CF118" i="17"/>
  <c r="BX118" i="17"/>
  <c r="BV118" i="17"/>
  <c r="BW914" i="1"/>
  <c r="BS914" i="1"/>
  <c r="BU914" i="1"/>
  <c r="CA1261" i="1"/>
  <c r="CC1261" i="1"/>
  <c r="CD1261" i="1"/>
  <c r="CB1261" i="1"/>
  <c r="CD997" i="1"/>
  <c r="CB997" i="1"/>
  <c r="CC997" i="1"/>
  <c r="CA997" i="1"/>
  <c r="CD1253" i="1"/>
  <c r="CA1253" i="1"/>
  <c r="CB1253" i="1"/>
  <c r="CC1253" i="1"/>
  <c r="CD1189" i="1"/>
  <c r="CA1189" i="1"/>
  <c r="CB1189" i="1"/>
  <c r="CC1189" i="1"/>
  <c r="CD1297" i="1"/>
  <c r="CA1297" i="1"/>
  <c r="CC1297" i="1"/>
  <c r="CB1297" i="1"/>
  <c r="CA1265" i="1"/>
  <c r="CB1265" i="1"/>
  <c r="CC1265" i="1"/>
  <c r="CD1265" i="1"/>
  <c r="CD1233" i="1"/>
  <c r="CB1233" i="1"/>
  <c r="CA1233" i="1"/>
  <c r="CC1233" i="1"/>
  <c r="CD1021" i="1"/>
  <c r="CC1021" i="1"/>
  <c r="CA1021" i="1"/>
  <c r="CB1021" i="1"/>
  <c r="CD969" i="1"/>
  <c r="CA969" i="1"/>
  <c r="CC969" i="1"/>
  <c r="CB969" i="1"/>
  <c r="CA937" i="1"/>
  <c r="CB937" i="1"/>
  <c r="CC937" i="1"/>
  <c r="CD937" i="1"/>
  <c r="CD1288" i="1"/>
  <c r="CC1288" i="1"/>
  <c r="CA1288" i="1"/>
  <c r="CB1288" i="1"/>
  <c r="CC1256" i="1"/>
  <c r="CD1256" i="1"/>
  <c r="CA1256" i="1"/>
  <c r="CB1256" i="1"/>
  <c r="CB1224" i="1"/>
  <c r="CD1224" i="1"/>
  <c r="CC1224" i="1"/>
  <c r="CA1224" i="1"/>
  <c r="CB1192" i="1"/>
  <c r="CC1192" i="1"/>
  <c r="CA1192" i="1"/>
  <c r="CD1192" i="1"/>
  <c r="CD1160" i="1"/>
  <c r="CA1160" i="1"/>
  <c r="CB1160" i="1"/>
  <c r="CC1160" i="1"/>
  <c r="CA1128" i="1"/>
  <c r="CC1128" i="1"/>
  <c r="CD1128" i="1"/>
  <c r="CB1128" i="1"/>
  <c r="CB1096" i="1"/>
  <c r="CD1096" i="1"/>
  <c r="CA1096" i="1"/>
  <c r="CC1096" i="1"/>
  <c r="CD1064" i="1"/>
  <c r="CA1064" i="1"/>
  <c r="CC1064" i="1"/>
  <c r="CB1064" i="1"/>
  <c r="CD1012" i="1"/>
  <c r="CA1012" i="1"/>
  <c r="CB1012" i="1"/>
  <c r="CC1012" i="1"/>
  <c r="CB992" i="1"/>
  <c r="CA992" i="1"/>
  <c r="CD992" i="1"/>
  <c r="CC992" i="1"/>
  <c r="CA960" i="1"/>
  <c r="CB960" i="1"/>
  <c r="CC960" i="1"/>
  <c r="CD960" i="1"/>
  <c r="CC928" i="1"/>
  <c r="CA928" i="1"/>
  <c r="CB928" i="1"/>
  <c r="CD928" i="1"/>
  <c r="CD1287" i="1"/>
  <c r="CB1287" i="1"/>
  <c r="CA1287" i="1"/>
  <c r="CC1287" i="1"/>
  <c r="CD1255" i="1"/>
  <c r="CA1255" i="1"/>
  <c r="CB1255" i="1"/>
  <c r="CC1255" i="1"/>
  <c r="CD1223" i="1"/>
  <c r="CB1223" i="1"/>
  <c r="CA1223" i="1"/>
  <c r="CC1223" i="1"/>
  <c r="CA1191" i="1"/>
  <c r="CB1191" i="1"/>
  <c r="CC1191" i="1"/>
  <c r="CD1191" i="1"/>
  <c r="CC1159" i="1"/>
  <c r="CD1159" i="1"/>
  <c r="CB1159" i="1"/>
  <c r="CA1159" i="1"/>
  <c r="CA1165" i="1"/>
  <c r="CB1165" i="1"/>
  <c r="CC1165" i="1"/>
  <c r="CD1165" i="1"/>
  <c r="CB1245" i="1"/>
  <c r="CD1245" i="1"/>
  <c r="CA1245" i="1"/>
  <c r="CC1245" i="1"/>
  <c r="CD1181" i="1"/>
  <c r="CA1181" i="1"/>
  <c r="CB1181" i="1"/>
  <c r="CC1181" i="1"/>
  <c r="CA1149" i="1"/>
  <c r="CD1149" i="1"/>
  <c r="CB1149" i="1"/>
  <c r="CC1149" i="1"/>
  <c r="CD1117" i="1"/>
  <c r="CB1117" i="1"/>
  <c r="CA1117" i="1"/>
  <c r="CC1117" i="1"/>
  <c r="CD1085" i="1"/>
  <c r="CA1085" i="1"/>
  <c r="CC1085" i="1"/>
  <c r="CB1085" i="1"/>
  <c r="CC1053" i="1"/>
  <c r="CB1053" i="1"/>
  <c r="CA1053" i="1"/>
  <c r="CD1053" i="1"/>
  <c r="CB1033" i="1"/>
  <c r="CA1033" i="1"/>
  <c r="CC1033" i="1"/>
  <c r="CD1033" i="1"/>
  <c r="CC981" i="1"/>
  <c r="CA981" i="1"/>
  <c r="CD981" i="1"/>
  <c r="CB981" i="1"/>
  <c r="CA949" i="1"/>
  <c r="CC949" i="1"/>
  <c r="CD949" i="1"/>
  <c r="CB949" i="1"/>
  <c r="CC917" i="1"/>
  <c r="CB917" i="1"/>
  <c r="CA917" i="1"/>
  <c r="CD917" i="1"/>
  <c r="CC1324" i="1"/>
  <c r="CB1324" i="1"/>
  <c r="CD1324" i="1"/>
  <c r="CA1324" i="1"/>
  <c r="CB1268" i="1"/>
  <c r="CC1268" i="1"/>
  <c r="CD1268" i="1"/>
  <c r="CA1268" i="1"/>
  <c r="CA1236" i="1"/>
  <c r="CD1236" i="1"/>
  <c r="CB1236" i="1"/>
  <c r="CC1236" i="1"/>
  <c r="CC1204" i="1"/>
  <c r="CA1204" i="1"/>
  <c r="CD1204" i="1"/>
  <c r="CB1204" i="1"/>
  <c r="CC1172" i="1"/>
  <c r="CD1172" i="1"/>
  <c r="CA1172" i="1"/>
  <c r="CB1172" i="1"/>
  <c r="CD1140" i="1"/>
  <c r="CA1140" i="1"/>
  <c r="CB1140" i="1"/>
  <c r="CC1140" i="1"/>
  <c r="CD1108" i="1"/>
  <c r="CB1108" i="1"/>
  <c r="CA1108" i="1"/>
  <c r="CC1108" i="1"/>
  <c r="CC1076" i="1"/>
  <c r="CB1076" i="1"/>
  <c r="CA1076" i="1"/>
  <c r="CD1076" i="1"/>
  <c r="CA1044" i="1"/>
  <c r="CB1044" i="1"/>
  <c r="CC1044" i="1"/>
  <c r="CD1044" i="1"/>
  <c r="CD1024" i="1"/>
  <c r="CA1024" i="1"/>
  <c r="CB1024" i="1"/>
  <c r="CC1024" i="1"/>
  <c r="CB1004" i="1"/>
  <c r="CA1004" i="1"/>
  <c r="CD1004" i="1"/>
  <c r="CC1004" i="1"/>
  <c r="CA972" i="1"/>
  <c r="CB972" i="1"/>
  <c r="CD972" i="1"/>
  <c r="CC972" i="1"/>
  <c r="CC940" i="1"/>
  <c r="CA940" i="1"/>
  <c r="CB940" i="1"/>
  <c r="CD940" i="1"/>
  <c r="CA939" i="1"/>
  <c r="CC939" i="1"/>
  <c r="CB939" i="1"/>
  <c r="CD939" i="1"/>
  <c r="CB1323" i="1"/>
  <c r="CD1323" i="1"/>
  <c r="CA1323" i="1"/>
  <c r="CC1323" i="1"/>
  <c r="CC1267" i="1"/>
  <c r="CD1267" i="1"/>
  <c r="CB1267" i="1"/>
  <c r="CA1267" i="1"/>
  <c r="CC1235" i="1"/>
  <c r="CD1235" i="1"/>
  <c r="CB1235" i="1"/>
  <c r="CA1235" i="1"/>
  <c r="CB1203" i="1"/>
  <c r="CD1203" i="1"/>
  <c r="CA1203" i="1"/>
  <c r="CC1203" i="1"/>
  <c r="CC1171" i="1"/>
  <c r="CD1171" i="1"/>
  <c r="CB1171" i="1"/>
  <c r="CA1171" i="1"/>
  <c r="CA1139" i="1"/>
  <c r="CD1139" i="1"/>
  <c r="CB1139" i="1"/>
  <c r="CC1139" i="1"/>
  <c r="CA1107" i="1"/>
  <c r="CD1107" i="1"/>
  <c r="CC1107" i="1"/>
  <c r="CB1107" i="1"/>
  <c r="CA1075" i="1"/>
  <c r="CB1075" i="1"/>
  <c r="CD1075" i="1"/>
  <c r="CC1075" i="1"/>
  <c r="CD1043" i="1"/>
  <c r="CA1043" i="1"/>
  <c r="CC1043" i="1"/>
  <c r="CB1043" i="1"/>
  <c r="CA1023" i="1"/>
  <c r="CD1023" i="1"/>
  <c r="CC1023" i="1"/>
  <c r="CB1023" i="1"/>
  <c r="CD1003" i="1"/>
  <c r="CA1003" i="1"/>
  <c r="CC1003" i="1"/>
  <c r="CB1003" i="1"/>
  <c r="CA971" i="1"/>
  <c r="CD971" i="1"/>
  <c r="CB971" i="1"/>
  <c r="CC971" i="1"/>
  <c r="CB931" i="1"/>
  <c r="CA931" i="1"/>
  <c r="CC931" i="1"/>
  <c r="CD931" i="1"/>
  <c r="CC1322" i="1"/>
  <c r="CA1322" i="1"/>
  <c r="CD1322" i="1"/>
  <c r="CB1322" i="1"/>
  <c r="CB1266" i="1"/>
  <c r="CC1266" i="1"/>
  <c r="CA1266" i="1"/>
  <c r="CD1266" i="1"/>
  <c r="CD1234" i="1"/>
  <c r="CB1234" i="1"/>
  <c r="CC1234" i="1"/>
  <c r="CA1234" i="1"/>
  <c r="CA1202" i="1"/>
  <c r="CB1202" i="1"/>
  <c r="CD1202" i="1"/>
  <c r="CC1202" i="1"/>
  <c r="CC1170" i="1"/>
  <c r="CA1170" i="1"/>
  <c r="CD1170" i="1"/>
  <c r="CB1170" i="1"/>
  <c r="CD1138" i="1"/>
  <c r="CC1138" i="1"/>
  <c r="CA1138" i="1"/>
  <c r="CB1138" i="1"/>
  <c r="CC1106" i="1"/>
  <c r="CD1106" i="1"/>
  <c r="CA1106" i="1"/>
  <c r="CB1106" i="1"/>
  <c r="CA1074" i="1"/>
  <c r="CD1074" i="1"/>
  <c r="CC1074" i="1"/>
  <c r="CB1074" i="1"/>
  <c r="CC1042" i="1"/>
  <c r="CA1042" i="1"/>
  <c r="CD1042" i="1"/>
  <c r="CB1042" i="1"/>
  <c r="CA1022" i="1"/>
  <c r="CD1022" i="1"/>
  <c r="CC1022" i="1"/>
  <c r="CB1022" i="1"/>
  <c r="CD1002" i="1"/>
  <c r="CA1002" i="1"/>
  <c r="CC1002" i="1"/>
  <c r="CB1002" i="1"/>
  <c r="CD970" i="1"/>
  <c r="CC970" i="1"/>
  <c r="CB970" i="1"/>
  <c r="CA970" i="1"/>
  <c r="CC938" i="1"/>
  <c r="CA938" i="1"/>
  <c r="CD938" i="1"/>
  <c r="CB938" i="1"/>
  <c r="CC1201" i="1"/>
  <c r="CA1201" i="1"/>
  <c r="CB1201" i="1"/>
  <c r="CD1201" i="1"/>
  <c r="CA1169" i="1"/>
  <c r="CC1169" i="1"/>
  <c r="CD1169" i="1"/>
  <c r="CB1169" i="1"/>
  <c r="CC1137" i="1"/>
  <c r="CA1137" i="1"/>
  <c r="CD1137" i="1"/>
  <c r="CB1137" i="1"/>
  <c r="CD1105" i="1"/>
  <c r="CB1105" i="1"/>
  <c r="CC1105" i="1"/>
  <c r="CA1105" i="1"/>
  <c r="CC1073" i="1"/>
  <c r="CB1073" i="1"/>
  <c r="CD1073" i="1"/>
  <c r="CA1073" i="1"/>
  <c r="CA1041" i="1"/>
  <c r="CB1041" i="1"/>
  <c r="CD1041" i="1"/>
  <c r="CC1041" i="1"/>
  <c r="CA1001" i="1"/>
  <c r="CD1001" i="1"/>
  <c r="CB1001" i="1"/>
  <c r="CC1001" i="1"/>
  <c r="CD1127" i="1"/>
  <c r="CB1127" i="1"/>
  <c r="CA1127" i="1"/>
  <c r="CC1127" i="1"/>
  <c r="CA1095" i="1"/>
  <c r="CB1095" i="1"/>
  <c r="CD1095" i="1"/>
  <c r="CC1095" i="1"/>
  <c r="CD1063" i="1"/>
  <c r="CA1063" i="1"/>
  <c r="CB1063" i="1"/>
  <c r="CC1063" i="1"/>
  <c r="CC1011" i="1"/>
  <c r="CD1011" i="1"/>
  <c r="CA1011" i="1"/>
  <c r="CB1011" i="1"/>
  <c r="CA991" i="1"/>
  <c r="CD991" i="1"/>
  <c r="CC991" i="1"/>
  <c r="CB991" i="1"/>
  <c r="CC959" i="1"/>
  <c r="CD959" i="1"/>
  <c r="CA959" i="1"/>
  <c r="CB959" i="1"/>
  <c r="CD927" i="1"/>
  <c r="CA927" i="1"/>
  <c r="CB927" i="1"/>
  <c r="CC927" i="1"/>
  <c r="CA1294" i="1"/>
  <c r="CC1294" i="1"/>
  <c r="CB1294" i="1"/>
  <c r="CD1294" i="1"/>
  <c r="CB1262" i="1"/>
  <c r="CD1262" i="1"/>
  <c r="CC1262" i="1"/>
  <c r="CA1262" i="1"/>
  <c r="CD1230" i="1"/>
  <c r="CC1230" i="1"/>
  <c r="CA1230" i="1"/>
  <c r="CB1230" i="1"/>
  <c r="CB1198" i="1"/>
  <c r="CC1198" i="1"/>
  <c r="CA1198" i="1"/>
  <c r="CD1198" i="1"/>
  <c r="CD1166" i="1"/>
  <c r="CA1166" i="1"/>
  <c r="CB1166" i="1"/>
  <c r="CC1166" i="1"/>
  <c r="CD1134" i="1"/>
  <c r="CA1134" i="1"/>
  <c r="CC1134" i="1"/>
  <c r="CB1134" i="1"/>
  <c r="CA1102" i="1"/>
  <c r="CD1102" i="1"/>
  <c r="CB1102" i="1"/>
  <c r="CC1102" i="1"/>
  <c r="CA1070" i="1"/>
  <c r="CD1070" i="1"/>
  <c r="CB1070" i="1"/>
  <c r="CC1070" i="1"/>
  <c r="CA1038" i="1"/>
  <c r="CD1038" i="1"/>
  <c r="CB1038" i="1"/>
  <c r="CC1038" i="1"/>
  <c r="CD1018" i="1"/>
  <c r="CC1018" i="1"/>
  <c r="CA1018" i="1"/>
  <c r="CB1018" i="1"/>
  <c r="CC998" i="1"/>
  <c r="CB998" i="1"/>
  <c r="CD998" i="1"/>
  <c r="CA998" i="1"/>
  <c r="CD966" i="1"/>
  <c r="CC966" i="1"/>
  <c r="CA966" i="1"/>
  <c r="CB966" i="1"/>
  <c r="CA934" i="1"/>
  <c r="CD934" i="1"/>
  <c r="CC934" i="1"/>
  <c r="CB934" i="1"/>
  <c r="CD1293" i="1"/>
  <c r="CA1293" i="1"/>
  <c r="CC1293" i="1"/>
  <c r="CB1293" i="1"/>
  <c r="CC1069" i="1"/>
  <c r="CD1069" i="1"/>
  <c r="CB1069" i="1"/>
  <c r="CA1069" i="1"/>
  <c r="CD1277" i="1"/>
  <c r="CA1277" i="1"/>
  <c r="CC1277" i="1"/>
  <c r="CB1277" i="1"/>
  <c r="CA1289" i="1"/>
  <c r="CB1289" i="1"/>
  <c r="CC1289" i="1"/>
  <c r="CD1289" i="1"/>
  <c r="CD1257" i="1"/>
  <c r="CB1257" i="1"/>
  <c r="CA1257" i="1"/>
  <c r="CC1257" i="1"/>
  <c r="CD1193" i="1"/>
  <c r="CB1193" i="1"/>
  <c r="CA1193" i="1"/>
  <c r="CC1193" i="1"/>
  <c r="CC1129" i="1"/>
  <c r="CA1129" i="1"/>
  <c r="CB1129" i="1"/>
  <c r="CD1129" i="1"/>
  <c r="CC1065" i="1"/>
  <c r="CD1065" i="1"/>
  <c r="CB1065" i="1"/>
  <c r="CA1065" i="1"/>
  <c r="CD1013" i="1"/>
  <c r="CC1013" i="1"/>
  <c r="CA1013" i="1"/>
  <c r="CB1013" i="1"/>
  <c r="CA961" i="1"/>
  <c r="CD961" i="1"/>
  <c r="CB961" i="1"/>
  <c r="CC961" i="1"/>
  <c r="CC1280" i="1"/>
  <c r="CD1280" i="1"/>
  <c r="CB1280" i="1"/>
  <c r="CA1280" i="1"/>
  <c r="CC1248" i="1"/>
  <c r="CA1248" i="1"/>
  <c r="CD1248" i="1"/>
  <c r="CB1248" i="1"/>
  <c r="CD1216" i="1"/>
  <c r="CB1216" i="1"/>
  <c r="CA1216" i="1"/>
  <c r="CC1216" i="1"/>
  <c r="CD1184" i="1"/>
  <c r="CA1184" i="1"/>
  <c r="CC1184" i="1"/>
  <c r="CB1184" i="1"/>
  <c r="CB1152" i="1"/>
  <c r="CD1152" i="1"/>
  <c r="CA1152" i="1"/>
  <c r="CC1152" i="1"/>
  <c r="CC1120" i="1"/>
  <c r="CA1120" i="1"/>
  <c r="CB1120" i="1"/>
  <c r="CD1120" i="1"/>
  <c r="CC1088" i="1"/>
  <c r="CA1088" i="1"/>
  <c r="CD1088" i="1"/>
  <c r="CB1088" i="1"/>
  <c r="CC1056" i="1"/>
  <c r="CA1056" i="1"/>
  <c r="CB1056" i="1"/>
  <c r="CD1056" i="1"/>
  <c r="CD984" i="1"/>
  <c r="CA984" i="1"/>
  <c r="CB984" i="1"/>
  <c r="CC984" i="1"/>
  <c r="CC952" i="1"/>
  <c r="CA952" i="1"/>
  <c r="CD952" i="1"/>
  <c r="CB952" i="1"/>
  <c r="CB920" i="1"/>
  <c r="CA920" i="1"/>
  <c r="CD920" i="1"/>
  <c r="CC920" i="1"/>
  <c r="CC1279" i="1"/>
  <c r="CB1279" i="1"/>
  <c r="CD1279" i="1"/>
  <c r="CA1279" i="1"/>
  <c r="CA1247" i="1"/>
  <c r="CD1247" i="1"/>
  <c r="CC1247" i="1"/>
  <c r="CB1247" i="1"/>
  <c r="CC1215" i="1"/>
  <c r="CD1215" i="1"/>
  <c r="CB1215" i="1"/>
  <c r="CA1215" i="1"/>
  <c r="CC1183" i="1"/>
  <c r="CB1183" i="1"/>
  <c r="CD1183" i="1"/>
  <c r="CA1183" i="1"/>
  <c r="CD1151" i="1"/>
  <c r="CB1151" i="1"/>
  <c r="CC1151" i="1"/>
  <c r="CA1151" i="1"/>
  <c r="CC1197" i="1"/>
  <c r="CB1197" i="1"/>
  <c r="CA1197" i="1"/>
  <c r="CD1197" i="1"/>
  <c r="CB1017" i="1"/>
  <c r="CA1017" i="1"/>
  <c r="CC1017" i="1"/>
  <c r="CD1017" i="1"/>
  <c r="CB1333" i="1"/>
  <c r="CC1333" i="1"/>
  <c r="CD1333" i="1"/>
  <c r="CA1333" i="1"/>
  <c r="CA1213" i="1"/>
  <c r="CC1213" i="1"/>
  <c r="CB1213" i="1"/>
  <c r="CD1213" i="1"/>
  <c r="CB1325" i="1"/>
  <c r="CD1325" i="1"/>
  <c r="CC1325" i="1"/>
  <c r="CA1325" i="1"/>
  <c r="CB1269" i="1"/>
  <c r="CA1269" i="1"/>
  <c r="CC1269" i="1"/>
  <c r="CD1269" i="1"/>
  <c r="CD1237" i="1"/>
  <c r="CB1237" i="1"/>
  <c r="CA1237" i="1"/>
  <c r="CC1237" i="1"/>
  <c r="CB1205" i="1"/>
  <c r="CA1205" i="1"/>
  <c r="CC1205" i="1"/>
  <c r="CD1205" i="1"/>
  <c r="CC1173" i="1"/>
  <c r="CA1173" i="1"/>
  <c r="CB1173" i="1"/>
  <c r="CD1173" i="1"/>
  <c r="CD1141" i="1"/>
  <c r="CC1141" i="1"/>
  <c r="CB1141" i="1"/>
  <c r="CA1141" i="1"/>
  <c r="CB1109" i="1"/>
  <c r="CD1109" i="1"/>
  <c r="CC1109" i="1"/>
  <c r="CA1109" i="1"/>
  <c r="CD1077" i="1"/>
  <c r="CB1077" i="1"/>
  <c r="CA1077" i="1"/>
  <c r="CC1077" i="1"/>
  <c r="CD1045" i="1"/>
  <c r="CA1045" i="1"/>
  <c r="CB1045" i="1"/>
  <c r="CC1045" i="1"/>
  <c r="CB1025" i="1"/>
  <c r="CA1025" i="1"/>
  <c r="CD1025" i="1"/>
  <c r="CC1025" i="1"/>
  <c r="CA1005" i="1"/>
  <c r="CB1005" i="1"/>
  <c r="CC1005" i="1"/>
  <c r="CD1005" i="1"/>
  <c r="CB973" i="1"/>
  <c r="CA973" i="1"/>
  <c r="CC973" i="1"/>
  <c r="CD973" i="1"/>
  <c r="CA941" i="1"/>
  <c r="CC941" i="1"/>
  <c r="CD941" i="1"/>
  <c r="CB941" i="1"/>
  <c r="CD914" i="1"/>
  <c r="CB914" i="1"/>
  <c r="CA914" i="1"/>
  <c r="CC914" i="1"/>
  <c r="CD1292" i="1"/>
  <c r="CC1292" i="1"/>
  <c r="CB1292" i="1"/>
  <c r="CA1292" i="1"/>
  <c r="CD1260" i="1"/>
  <c r="CB1260" i="1"/>
  <c r="CC1260" i="1"/>
  <c r="CA1260" i="1"/>
  <c r="CD1228" i="1"/>
  <c r="CB1228" i="1"/>
  <c r="CA1228" i="1"/>
  <c r="CC1228" i="1"/>
  <c r="CB1196" i="1"/>
  <c r="CC1196" i="1"/>
  <c r="CA1196" i="1"/>
  <c r="CD1196" i="1"/>
  <c r="CD1164" i="1"/>
  <c r="CA1164" i="1"/>
  <c r="CB1164" i="1"/>
  <c r="CC1164" i="1"/>
  <c r="CA1132" i="1"/>
  <c r="CD1132" i="1"/>
  <c r="CC1132" i="1"/>
  <c r="CB1132" i="1"/>
  <c r="CB1100" i="1"/>
  <c r="CC1100" i="1"/>
  <c r="CD1100" i="1"/>
  <c r="CA1100" i="1"/>
  <c r="CA1068" i="1"/>
  <c r="CD1068" i="1"/>
  <c r="CC1068" i="1"/>
  <c r="CB1068" i="1"/>
  <c r="CB1036" i="1"/>
  <c r="CA1036" i="1"/>
  <c r="CC1036" i="1"/>
  <c r="CD1036" i="1"/>
  <c r="CD1016" i="1"/>
  <c r="CA1016" i="1"/>
  <c r="CB1016" i="1"/>
  <c r="CC1016" i="1"/>
  <c r="CB996" i="1"/>
  <c r="CA996" i="1"/>
  <c r="CC996" i="1"/>
  <c r="CD996" i="1"/>
  <c r="CB964" i="1"/>
  <c r="CA964" i="1"/>
  <c r="CC964" i="1"/>
  <c r="CD964" i="1"/>
  <c r="CC932" i="1"/>
  <c r="CD932" i="1"/>
  <c r="CA932" i="1"/>
  <c r="CB932" i="1"/>
  <c r="CB1291" i="1"/>
  <c r="CC1291" i="1"/>
  <c r="CD1291" i="1"/>
  <c r="CA1291" i="1"/>
  <c r="CD1259" i="1"/>
  <c r="CB1259" i="1"/>
  <c r="CC1259" i="1"/>
  <c r="CA1259" i="1"/>
  <c r="CB1227" i="1"/>
  <c r="CD1227" i="1"/>
  <c r="CC1227" i="1"/>
  <c r="CA1227" i="1"/>
  <c r="CC1195" i="1"/>
  <c r="CD1195" i="1"/>
  <c r="CB1195" i="1"/>
  <c r="CA1195" i="1"/>
  <c r="CD1163" i="1"/>
  <c r="CB1163" i="1"/>
  <c r="CA1163" i="1"/>
  <c r="CC1163" i="1"/>
  <c r="CC1131" i="1"/>
  <c r="CD1131" i="1"/>
  <c r="CA1131" i="1"/>
  <c r="CB1131" i="1"/>
  <c r="CB1099" i="1"/>
  <c r="CA1099" i="1"/>
  <c r="CD1099" i="1"/>
  <c r="CC1099" i="1"/>
  <c r="CA1067" i="1"/>
  <c r="CB1067" i="1"/>
  <c r="CD1067" i="1"/>
  <c r="CC1067" i="1"/>
  <c r="CA1035" i="1"/>
  <c r="CB1035" i="1"/>
  <c r="CC1035" i="1"/>
  <c r="CD1035" i="1"/>
  <c r="CD1015" i="1"/>
  <c r="CB1015" i="1"/>
  <c r="CC1015" i="1"/>
  <c r="CA1015" i="1"/>
  <c r="CA995" i="1"/>
  <c r="CD995" i="1"/>
  <c r="CB995" i="1"/>
  <c r="CC995" i="1"/>
  <c r="CA963" i="1"/>
  <c r="CD963" i="1"/>
  <c r="CB963" i="1"/>
  <c r="CC963" i="1"/>
  <c r="CC1290" i="1"/>
  <c r="CA1290" i="1"/>
  <c r="CB1290" i="1"/>
  <c r="CD1290" i="1"/>
  <c r="CB1258" i="1"/>
  <c r="CA1258" i="1"/>
  <c r="CC1258" i="1"/>
  <c r="CD1258" i="1"/>
  <c r="CC1226" i="1"/>
  <c r="CD1226" i="1"/>
  <c r="CA1226" i="1"/>
  <c r="CB1226" i="1"/>
  <c r="CA1194" i="1"/>
  <c r="CC1194" i="1"/>
  <c r="CB1194" i="1"/>
  <c r="CD1194" i="1"/>
  <c r="CB1162" i="1"/>
  <c r="CD1162" i="1"/>
  <c r="CC1162" i="1"/>
  <c r="CA1162" i="1"/>
  <c r="CD1130" i="1"/>
  <c r="CC1130" i="1"/>
  <c r="CA1130" i="1"/>
  <c r="CB1130" i="1"/>
  <c r="CD1098" i="1"/>
  <c r="CA1098" i="1"/>
  <c r="CC1098" i="1"/>
  <c r="CB1098" i="1"/>
  <c r="CA1066" i="1"/>
  <c r="CD1066" i="1"/>
  <c r="CC1066" i="1"/>
  <c r="CB1066" i="1"/>
  <c r="CA1034" i="1"/>
  <c r="CD1034" i="1"/>
  <c r="CB1034" i="1"/>
  <c r="CC1034" i="1"/>
  <c r="CC1014" i="1"/>
  <c r="CD1014" i="1"/>
  <c r="CB1014" i="1"/>
  <c r="CA1014" i="1"/>
  <c r="CC994" i="1"/>
  <c r="CD994" i="1"/>
  <c r="CA994" i="1"/>
  <c r="CB994" i="1"/>
  <c r="CA962" i="1"/>
  <c r="CC962" i="1"/>
  <c r="CD962" i="1"/>
  <c r="CB962" i="1"/>
  <c r="CD1225" i="1"/>
  <c r="CC1225" i="1"/>
  <c r="CB1225" i="1"/>
  <c r="CA1225" i="1"/>
  <c r="CA1161" i="1"/>
  <c r="CD1161" i="1"/>
  <c r="CB1161" i="1"/>
  <c r="CC1161" i="1"/>
  <c r="CC1097" i="1"/>
  <c r="CB1097" i="1"/>
  <c r="CD1097" i="1"/>
  <c r="CA1097" i="1"/>
  <c r="CD993" i="1"/>
  <c r="CC993" i="1"/>
  <c r="CA993" i="1"/>
  <c r="CB993" i="1"/>
  <c r="CA929" i="1"/>
  <c r="CB929" i="1"/>
  <c r="CD929" i="1"/>
  <c r="CC929" i="1"/>
  <c r="CD1119" i="1"/>
  <c r="CA1119" i="1"/>
  <c r="CC1119" i="1"/>
  <c r="CB1119" i="1"/>
  <c r="CA1087" i="1"/>
  <c r="CB1087" i="1"/>
  <c r="CD1087" i="1"/>
  <c r="CC1087" i="1"/>
  <c r="CA1055" i="1"/>
  <c r="CD1055" i="1"/>
  <c r="CB1055" i="1"/>
  <c r="CC1055" i="1"/>
  <c r="CD983" i="1"/>
  <c r="CA983" i="1"/>
  <c r="CB983" i="1"/>
  <c r="CC983" i="1"/>
  <c r="CD951" i="1"/>
  <c r="CA951" i="1"/>
  <c r="CC951" i="1"/>
  <c r="CB951" i="1"/>
  <c r="CD919" i="1"/>
  <c r="CA919" i="1"/>
  <c r="CB919" i="1"/>
  <c r="CC919" i="1"/>
  <c r="CA1286" i="1"/>
  <c r="CD1286" i="1"/>
  <c r="CC1286" i="1"/>
  <c r="CB1286" i="1"/>
  <c r="CA1254" i="1"/>
  <c r="CB1254" i="1"/>
  <c r="CC1254" i="1"/>
  <c r="CD1254" i="1"/>
  <c r="CD1222" i="1"/>
  <c r="CC1222" i="1"/>
  <c r="CA1222" i="1"/>
  <c r="CB1222" i="1"/>
  <c r="CD1190" i="1"/>
  <c r="CA1190" i="1"/>
  <c r="CC1190" i="1"/>
  <c r="CB1190" i="1"/>
  <c r="CC1158" i="1"/>
  <c r="CD1158" i="1"/>
  <c r="CB1158" i="1"/>
  <c r="CA1158" i="1"/>
  <c r="CD1126" i="1"/>
  <c r="CB1126" i="1"/>
  <c r="CC1126" i="1"/>
  <c r="CA1126" i="1"/>
  <c r="CD1094" i="1"/>
  <c r="CA1094" i="1"/>
  <c r="CC1094" i="1"/>
  <c r="CB1094" i="1"/>
  <c r="CC1062" i="1"/>
  <c r="CD1062" i="1"/>
  <c r="CB1062" i="1"/>
  <c r="CA1062" i="1"/>
  <c r="CA1010" i="1"/>
  <c r="CC1010" i="1"/>
  <c r="CD1010" i="1"/>
  <c r="CB1010" i="1"/>
  <c r="CD990" i="1"/>
  <c r="CA990" i="1"/>
  <c r="CC990" i="1"/>
  <c r="CB990" i="1"/>
  <c r="CC958" i="1"/>
  <c r="CA958" i="1"/>
  <c r="CB958" i="1"/>
  <c r="CD958" i="1"/>
  <c r="CA926" i="1"/>
  <c r="CD926" i="1"/>
  <c r="CB926" i="1"/>
  <c r="CC926" i="1"/>
  <c r="CC1281" i="1"/>
  <c r="CD1281" i="1"/>
  <c r="CA1281" i="1"/>
  <c r="CB1281" i="1"/>
  <c r="CB1249" i="1"/>
  <c r="CD1249" i="1"/>
  <c r="CC1249" i="1"/>
  <c r="CA1249" i="1"/>
  <c r="CA1185" i="1"/>
  <c r="CD1185" i="1"/>
  <c r="CB1185" i="1"/>
  <c r="CC1185" i="1"/>
  <c r="CC1121" i="1"/>
  <c r="CA1121" i="1"/>
  <c r="CB1121" i="1"/>
  <c r="CD1121" i="1"/>
  <c r="CD1057" i="1"/>
  <c r="CC1057" i="1"/>
  <c r="CB1057" i="1"/>
  <c r="CA1057" i="1"/>
  <c r="CC953" i="1"/>
  <c r="CA953" i="1"/>
  <c r="CB953" i="1"/>
  <c r="CD953" i="1"/>
  <c r="CA1328" i="1"/>
  <c r="CD1328" i="1"/>
  <c r="CB1328" i="1"/>
  <c r="CC1328" i="1"/>
  <c r="CB1272" i="1"/>
  <c r="CA1272" i="1"/>
  <c r="CD1272" i="1"/>
  <c r="CC1272" i="1"/>
  <c r="CC1240" i="1"/>
  <c r="CA1240" i="1"/>
  <c r="CB1240" i="1"/>
  <c r="CD1240" i="1"/>
  <c r="CA1208" i="1"/>
  <c r="CD1208" i="1"/>
  <c r="CB1208" i="1"/>
  <c r="CC1208" i="1"/>
  <c r="CC1176" i="1"/>
  <c r="CA1176" i="1"/>
  <c r="CD1176" i="1"/>
  <c r="CB1176" i="1"/>
  <c r="CD1144" i="1"/>
  <c r="CB1144" i="1"/>
  <c r="CC1144" i="1"/>
  <c r="CA1144" i="1"/>
  <c r="CB1112" i="1"/>
  <c r="CA1112" i="1"/>
  <c r="CC1112" i="1"/>
  <c r="CD1112" i="1"/>
  <c r="CA1080" i="1"/>
  <c r="CC1080" i="1"/>
  <c r="CD1080" i="1"/>
  <c r="CB1080" i="1"/>
  <c r="CC1048" i="1"/>
  <c r="CA1048" i="1"/>
  <c r="CD1048" i="1"/>
  <c r="CB1048" i="1"/>
  <c r="CB1028" i="1"/>
  <c r="CA1028" i="1"/>
  <c r="CC1028" i="1"/>
  <c r="CD1028" i="1"/>
  <c r="CD1008" i="1"/>
  <c r="CB1008" i="1"/>
  <c r="CC1008" i="1"/>
  <c r="CA1008" i="1"/>
  <c r="CB976" i="1"/>
  <c r="CA976" i="1"/>
  <c r="CD976" i="1"/>
  <c r="CC976" i="1"/>
  <c r="CC944" i="1"/>
  <c r="CB944" i="1"/>
  <c r="CD944" i="1"/>
  <c r="CA944" i="1"/>
  <c r="CC1327" i="1"/>
  <c r="CB1327" i="1"/>
  <c r="CA1327" i="1"/>
  <c r="CD1327" i="1"/>
  <c r="CB1271" i="1"/>
  <c r="CC1271" i="1"/>
  <c r="CD1271" i="1"/>
  <c r="CA1271" i="1"/>
  <c r="CA1239" i="1"/>
  <c r="CC1239" i="1"/>
  <c r="CB1239" i="1"/>
  <c r="CD1239" i="1"/>
  <c r="CA1207" i="1"/>
  <c r="CC1207" i="1"/>
  <c r="CB1207" i="1"/>
  <c r="CD1207" i="1"/>
  <c r="CC1175" i="1"/>
  <c r="CD1175" i="1"/>
  <c r="CA1175" i="1"/>
  <c r="CB1175" i="1"/>
  <c r="CC1133" i="1"/>
  <c r="CD1133" i="1"/>
  <c r="CB1133" i="1"/>
  <c r="CA1133" i="1"/>
  <c r="CA965" i="1"/>
  <c r="CB965" i="1"/>
  <c r="CC965" i="1"/>
  <c r="CD965" i="1"/>
  <c r="CD933" i="1"/>
  <c r="CA933" i="1"/>
  <c r="CC933" i="1"/>
  <c r="CB933" i="1"/>
  <c r="CB923" i="1"/>
  <c r="CA923" i="1"/>
  <c r="CD923" i="1"/>
  <c r="CC923" i="1"/>
  <c r="CD1284" i="1"/>
  <c r="CA1284" i="1"/>
  <c r="CB1284" i="1"/>
  <c r="CC1284" i="1"/>
  <c r="CC1252" i="1"/>
  <c r="CB1252" i="1"/>
  <c r="CD1252" i="1"/>
  <c r="CA1252" i="1"/>
  <c r="CD1220" i="1"/>
  <c r="CB1220" i="1"/>
  <c r="CA1220" i="1"/>
  <c r="CC1220" i="1"/>
  <c r="CD1188" i="1"/>
  <c r="CC1188" i="1"/>
  <c r="CA1188" i="1"/>
  <c r="CB1188" i="1"/>
  <c r="CD1156" i="1"/>
  <c r="CA1156" i="1"/>
  <c r="CC1156" i="1"/>
  <c r="CB1156" i="1"/>
  <c r="CB1124" i="1"/>
  <c r="CA1124" i="1"/>
  <c r="CD1124" i="1"/>
  <c r="CC1124" i="1"/>
  <c r="CD1092" i="1"/>
  <c r="CB1092" i="1"/>
  <c r="CA1092" i="1"/>
  <c r="CC1092" i="1"/>
  <c r="CA1060" i="1"/>
  <c r="CD1060" i="1"/>
  <c r="CC1060" i="1"/>
  <c r="CB1060" i="1"/>
  <c r="CD988" i="1"/>
  <c r="CB988" i="1"/>
  <c r="CA988" i="1"/>
  <c r="CC988" i="1"/>
  <c r="CC956" i="1"/>
  <c r="CD956" i="1"/>
  <c r="CB956" i="1"/>
  <c r="CA956" i="1"/>
  <c r="CC924" i="1"/>
  <c r="CB924" i="1"/>
  <c r="CD924" i="1"/>
  <c r="CA924" i="1"/>
  <c r="CD1283" i="1"/>
  <c r="CC1283" i="1"/>
  <c r="CB1283" i="1"/>
  <c r="CA1283" i="1"/>
  <c r="CD1251" i="1"/>
  <c r="CB1251" i="1"/>
  <c r="CA1251" i="1"/>
  <c r="CC1251" i="1"/>
  <c r="CD1219" i="1"/>
  <c r="CA1219" i="1"/>
  <c r="CC1219" i="1"/>
  <c r="CB1219" i="1"/>
  <c r="CB1187" i="1"/>
  <c r="CC1187" i="1"/>
  <c r="CA1187" i="1"/>
  <c r="CD1187" i="1"/>
  <c r="CD1155" i="1"/>
  <c r="CC1155" i="1"/>
  <c r="CA1155" i="1"/>
  <c r="CB1155" i="1"/>
  <c r="CD1123" i="1"/>
  <c r="CA1123" i="1"/>
  <c r="CB1123" i="1"/>
  <c r="CC1123" i="1"/>
  <c r="CC1091" i="1"/>
  <c r="CA1091" i="1"/>
  <c r="CB1091" i="1"/>
  <c r="CD1091" i="1"/>
  <c r="CB1059" i="1"/>
  <c r="CD1059" i="1"/>
  <c r="CA1059" i="1"/>
  <c r="CC1059" i="1"/>
  <c r="CA987" i="1"/>
  <c r="CD987" i="1"/>
  <c r="CB987" i="1"/>
  <c r="CC987" i="1"/>
  <c r="CB955" i="1"/>
  <c r="CC955" i="1"/>
  <c r="CD955" i="1"/>
  <c r="CA955" i="1"/>
  <c r="CB1282" i="1"/>
  <c r="CA1282" i="1"/>
  <c r="CC1282" i="1"/>
  <c r="CD1282" i="1"/>
  <c r="CB1250" i="1"/>
  <c r="CD1250" i="1"/>
  <c r="CC1250" i="1"/>
  <c r="CA1250" i="1"/>
  <c r="CD1218" i="1"/>
  <c r="CA1218" i="1"/>
  <c r="CC1218" i="1"/>
  <c r="CB1218" i="1"/>
  <c r="CB1186" i="1"/>
  <c r="CA1186" i="1"/>
  <c r="CC1186" i="1"/>
  <c r="CD1186" i="1"/>
  <c r="CB1154" i="1"/>
  <c r="CC1154" i="1"/>
  <c r="CD1154" i="1"/>
  <c r="CA1154" i="1"/>
  <c r="CD1122" i="1"/>
  <c r="CC1122" i="1"/>
  <c r="CA1122" i="1"/>
  <c r="CB1122" i="1"/>
  <c r="CC1090" i="1"/>
  <c r="CB1090" i="1"/>
  <c r="CD1090" i="1"/>
  <c r="CA1090" i="1"/>
  <c r="CD1058" i="1"/>
  <c r="CC1058" i="1"/>
  <c r="CA1058" i="1"/>
  <c r="CB1058" i="1"/>
  <c r="CC986" i="1"/>
  <c r="CD986" i="1"/>
  <c r="CA986" i="1"/>
  <c r="CB986" i="1"/>
  <c r="CC954" i="1"/>
  <c r="CA954" i="1"/>
  <c r="CD954" i="1"/>
  <c r="CB954" i="1"/>
  <c r="CD1217" i="1"/>
  <c r="CB1217" i="1"/>
  <c r="CA1217" i="1"/>
  <c r="CC1217" i="1"/>
  <c r="CC1153" i="1"/>
  <c r="CD1153" i="1"/>
  <c r="CB1153" i="1"/>
  <c r="CA1153" i="1"/>
  <c r="CC1089" i="1"/>
  <c r="CD1089" i="1"/>
  <c r="CB1089" i="1"/>
  <c r="CA1089" i="1"/>
  <c r="CD985" i="1"/>
  <c r="CB985" i="1"/>
  <c r="CC985" i="1"/>
  <c r="CA985" i="1"/>
  <c r="CB921" i="1"/>
  <c r="CD921" i="1"/>
  <c r="CC921" i="1"/>
  <c r="CA921" i="1"/>
  <c r="CA1143" i="1"/>
  <c r="CD1143" i="1"/>
  <c r="CB1143" i="1"/>
  <c r="CC1143" i="1"/>
  <c r="CD1111" i="1"/>
  <c r="CB1111" i="1"/>
  <c r="CA1111" i="1"/>
  <c r="CC1111" i="1"/>
  <c r="CA1079" i="1"/>
  <c r="CD1079" i="1"/>
  <c r="CC1079" i="1"/>
  <c r="CB1079" i="1"/>
  <c r="CB1047" i="1"/>
  <c r="CA1047" i="1"/>
  <c r="CD1047" i="1"/>
  <c r="CC1047" i="1"/>
  <c r="CD1027" i="1"/>
  <c r="CA1027" i="1"/>
  <c r="CB1027" i="1"/>
  <c r="CC1027" i="1"/>
  <c r="CD1007" i="1"/>
  <c r="CA1007" i="1"/>
  <c r="CC1007" i="1"/>
  <c r="CB1007" i="1"/>
  <c r="CA975" i="1"/>
  <c r="CB975" i="1"/>
  <c r="CD975" i="1"/>
  <c r="CC975" i="1"/>
  <c r="CB943" i="1"/>
  <c r="CC943" i="1"/>
  <c r="CD943" i="1"/>
  <c r="CA943" i="1"/>
  <c r="CA930" i="1"/>
  <c r="CC930" i="1"/>
  <c r="CB930" i="1"/>
  <c r="CD930" i="1"/>
  <c r="CC1278" i="1"/>
  <c r="CA1278" i="1"/>
  <c r="CB1278" i="1"/>
  <c r="CD1278" i="1"/>
  <c r="CA1246" i="1"/>
  <c r="CD1246" i="1"/>
  <c r="CC1246" i="1"/>
  <c r="CB1246" i="1"/>
  <c r="CD1214" i="1"/>
  <c r="CA1214" i="1"/>
  <c r="CB1214" i="1"/>
  <c r="CC1214" i="1"/>
  <c r="CC1182" i="1"/>
  <c r="CB1182" i="1"/>
  <c r="CA1182" i="1"/>
  <c r="CD1182" i="1"/>
  <c r="CD1150" i="1"/>
  <c r="CC1150" i="1"/>
  <c r="CA1150" i="1"/>
  <c r="CB1150" i="1"/>
  <c r="CC1118" i="1"/>
  <c r="CD1118" i="1"/>
  <c r="CA1118" i="1"/>
  <c r="CB1118" i="1"/>
  <c r="CD1086" i="1"/>
  <c r="CA1086" i="1"/>
  <c r="CB1086" i="1"/>
  <c r="CC1086" i="1"/>
  <c r="CC1054" i="1"/>
  <c r="CA1054" i="1"/>
  <c r="CD1054" i="1"/>
  <c r="CB1054" i="1"/>
  <c r="CD982" i="1"/>
  <c r="CC982" i="1"/>
  <c r="CB982" i="1"/>
  <c r="CA982" i="1"/>
  <c r="CA950" i="1"/>
  <c r="CB950" i="1"/>
  <c r="CD950" i="1"/>
  <c r="CC950" i="1"/>
  <c r="CA918" i="1"/>
  <c r="CB918" i="1"/>
  <c r="CC918" i="1"/>
  <c r="CD918" i="1"/>
  <c r="CB1229" i="1"/>
  <c r="CD1229" i="1"/>
  <c r="CA1229" i="1"/>
  <c r="CC1229" i="1"/>
  <c r="CD1037" i="1"/>
  <c r="CA1037" i="1"/>
  <c r="CB1037" i="1"/>
  <c r="CC1037" i="1"/>
  <c r="CD1329" i="1"/>
  <c r="CA1329" i="1"/>
  <c r="CB1329" i="1"/>
  <c r="CC1329" i="1"/>
  <c r="CB1273" i="1"/>
  <c r="CC1273" i="1"/>
  <c r="CA1273" i="1"/>
  <c r="CD1273" i="1"/>
  <c r="CB1241" i="1"/>
  <c r="CD1241" i="1"/>
  <c r="CC1241" i="1"/>
  <c r="CA1241" i="1"/>
  <c r="CA1177" i="1"/>
  <c r="CD1177" i="1"/>
  <c r="CC1177" i="1"/>
  <c r="CB1177" i="1"/>
  <c r="CA1113" i="1"/>
  <c r="CB1113" i="1"/>
  <c r="CC1113" i="1"/>
  <c r="CD1113" i="1"/>
  <c r="CA1049" i="1"/>
  <c r="CC1049" i="1"/>
  <c r="CD1049" i="1"/>
  <c r="CB1049" i="1"/>
  <c r="CB1009" i="1"/>
  <c r="CC1009" i="1"/>
  <c r="CD1009" i="1"/>
  <c r="CA1009" i="1"/>
  <c r="CC945" i="1"/>
  <c r="CA945" i="1"/>
  <c r="CD945" i="1"/>
  <c r="CB945" i="1"/>
  <c r="CD1296" i="1"/>
  <c r="CA1296" i="1"/>
  <c r="CC1296" i="1"/>
  <c r="CB1296" i="1"/>
  <c r="CC1264" i="1"/>
  <c r="CB1264" i="1"/>
  <c r="CA1264" i="1"/>
  <c r="CD1264" i="1"/>
  <c r="CD1232" i="1"/>
  <c r="CA1232" i="1"/>
  <c r="CC1232" i="1"/>
  <c r="CB1232" i="1"/>
  <c r="CD1200" i="1"/>
  <c r="CA1200" i="1"/>
  <c r="CB1200" i="1"/>
  <c r="CC1200" i="1"/>
  <c r="CA1168" i="1"/>
  <c r="CD1168" i="1"/>
  <c r="CC1168" i="1"/>
  <c r="CB1168" i="1"/>
  <c r="CB1136" i="1"/>
  <c r="CC1136" i="1"/>
  <c r="CD1136" i="1"/>
  <c r="CA1136" i="1"/>
  <c r="CB1104" i="1"/>
  <c r="CC1104" i="1"/>
  <c r="CA1104" i="1"/>
  <c r="CD1104" i="1"/>
  <c r="CC1072" i="1"/>
  <c r="CB1072" i="1"/>
  <c r="CA1072" i="1"/>
  <c r="CD1072" i="1"/>
  <c r="CA1040" i="1"/>
  <c r="CB1040" i="1"/>
  <c r="CC1040" i="1"/>
  <c r="CD1040" i="1"/>
  <c r="CA1020" i="1"/>
  <c r="CC1020" i="1"/>
  <c r="CB1020" i="1"/>
  <c r="CD1020" i="1"/>
  <c r="CA1000" i="1"/>
  <c r="CD1000" i="1"/>
  <c r="CC1000" i="1"/>
  <c r="CB1000" i="1"/>
  <c r="CA968" i="1"/>
  <c r="CC968" i="1"/>
  <c r="CB968" i="1"/>
  <c r="CD968" i="1"/>
  <c r="CC936" i="1"/>
  <c r="CA936" i="1"/>
  <c r="CB936" i="1"/>
  <c r="CD936" i="1"/>
  <c r="CD1295" i="1"/>
  <c r="CA1295" i="1"/>
  <c r="CC1295" i="1"/>
  <c r="CB1295" i="1"/>
  <c r="CB1263" i="1"/>
  <c r="CD1263" i="1"/>
  <c r="CC1263" i="1"/>
  <c r="CA1263" i="1"/>
  <c r="CD1231" i="1"/>
  <c r="CA1231" i="1"/>
  <c r="CC1231" i="1"/>
  <c r="CB1231" i="1"/>
  <c r="CB1199" i="1"/>
  <c r="CA1199" i="1"/>
  <c r="CC1199" i="1"/>
  <c r="CD1199" i="1"/>
  <c r="CC1167" i="1"/>
  <c r="CD1167" i="1"/>
  <c r="CB1167" i="1"/>
  <c r="CA1167" i="1"/>
  <c r="CD1101" i="1"/>
  <c r="CA1101" i="1"/>
  <c r="CC1101" i="1"/>
  <c r="CB1101" i="1"/>
  <c r="CA1285" i="1"/>
  <c r="CC1285" i="1"/>
  <c r="CD1285" i="1"/>
  <c r="CB1285" i="1"/>
  <c r="CA1221" i="1"/>
  <c r="CD1221" i="1"/>
  <c r="CB1221" i="1"/>
  <c r="CC1221" i="1"/>
  <c r="CA1157" i="1"/>
  <c r="CD1157" i="1"/>
  <c r="CB1157" i="1"/>
  <c r="CC1157" i="1"/>
  <c r="CB1125" i="1"/>
  <c r="CD1125" i="1"/>
  <c r="CA1125" i="1"/>
  <c r="CC1125" i="1"/>
  <c r="CD1093" i="1"/>
  <c r="CB1093" i="1"/>
  <c r="CC1093" i="1"/>
  <c r="CA1093" i="1"/>
  <c r="CA1061" i="1"/>
  <c r="CC1061" i="1"/>
  <c r="CB1061" i="1"/>
  <c r="CD1061" i="1"/>
  <c r="CA989" i="1"/>
  <c r="CD989" i="1"/>
  <c r="CB989" i="1"/>
  <c r="CC989" i="1"/>
  <c r="CC957" i="1"/>
  <c r="CB957" i="1"/>
  <c r="CD957" i="1"/>
  <c r="CA957" i="1"/>
  <c r="CB925" i="1"/>
  <c r="CD925" i="1"/>
  <c r="CA925" i="1"/>
  <c r="CC925" i="1"/>
  <c r="CD1332" i="1"/>
  <c r="CB1332" i="1"/>
  <c r="CC1332" i="1"/>
  <c r="CA1332" i="1"/>
  <c r="CA1276" i="1"/>
  <c r="CB1276" i="1"/>
  <c r="CD1276" i="1"/>
  <c r="CC1276" i="1"/>
  <c r="CA1244" i="1"/>
  <c r="CC1244" i="1"/>
  <c r="CB1244" i="1"/>
  <c r="CD1244" i="1"/>
  <c r="CA1212" i="1"/>
  <c r="CC1212" i="1"/>
  <c r="CB1212" i="1"/>
  <c r="CD1212" i="1"/>
  <c r="CD1180" i="1"/>
  <c r="CB1180" i="1"/>
  <c r="CA1180" i="1"/>
  <c r="CC1180" i="1"/>
  <c r="CA1148" i="1"/>
  <c r="CD1148" i="1"/>
  <c r="CB1148" i="1"/>
  <c r="CC1148" i="1"/>
  <c r="CD1116" i="1"/>
  <c r="CA1116" i="1"/>
  <c r="CB1116" i="1"/>
  <c r="CC1116" i="1"/>
  <c r="CD1084" i="1"/>
  <c r="CB1084" i="1"/>
  <c r="CA1084" i="1"/>
  <c r="CC1084" i="1"/>
  <c r="CC1052" i="1"/>
  <c r="CB1052" i="1"/>
  <c r="CD1052" i="1"/>
  <c r="CA1052" i="1"/>
  <c r="CB1032" i="1"/>
  <c r="CC1032" i="1"/>
  <c r="CD1032" i="1"/>
  <c r="CA1032" i="1"/>
  <c r="CD980" i="1"/>
  <c r="CA980" i="1"/>
  <c r="CC980" i="1"/>
  <c r="CB980" i="1"/>
  <c r="CA948" i="1"/>
  <c r="CC948" i="1"/>
  <c r="CB948" i="1"/>
  <c r="CD948" i="1"/>
  <c r="CB916" i="1"/>
  <c r="CA916" i="1"/>
  <c r="CC916" i="1"/>
  <c r="CD916" i="1"/>
  <c r="CB1331" i="1"/>
  <c r="CD1331" i="1"/>
  <c r="CC1331" i="1"/>
  <c r="CA1331" i="1"/>
  <c r="CD1275" i="1"/>
  <c r="CC1275" i="1"/>
  <c r="CA1275" i="1"/>
  <c r="CB1275" i="1"/>
  <c r="CA1243" i="1"/>
  <c r="CB1243" i="1"/>
  <c r="CD1243" i="1"/>
  <c r="CC1243" i="1"/>
  <c r="CD1211" i="1"/>
  <c r="CB1211" i="1"/>
  <c r="CA1211" i="1"/>
  <c r="CC1211" i="1"/>
  <c r="CC1179" i="1"/>
  <c r="CD1179" i="1"/>
  <c r="CB1179" i="1"/>
  <c r="CA1179" i="1"/>
  <c r="CD1147" i="1"/>
  <c r="CA1147" i="1"/>
  <c r="CC1147" i="1"/>
  <c r="CB1147" i="1"/>
  <c r="CC1115" i="1"/>
  <c r="CD1115" i="1"/>
  <c r="CA1115" i="1"/>
  <c r="CB1115" i="1"/>
  <c r="CC1083" i="1"/>
  <c r="CB1083" i="1"/>
  <c r="CA1083" i="1"/>
  <c r="CD1083" i="1"/>
  <c r="CD1051" i="1"/>
  <c r="CA1051" i="1"/>
  <c r="CB1051" i="1"/>
  <c r="CC1051" i="1"/>
  <c r="CD1031" i="1"/>
  <c r="CA1031" i="1"/>
  <c r="CB1031" i="1"/>
  <c r="CC1031" i="1"/>
  <c r="CA979" i="1"/>
  <c r="CD979" i="1"/>
  <c r="CC979" i="1"/>
  <c r="CB979" i="1"/>
  <c r="CC947" i="1"/>
  <c r="CA947" i="1"/>
  <c r="CB947" i="1"/>
  <c r="CD947" i="1"/>
  <c r="CA1330" i="1"/>
  <c r="CD1330" i="1"/>
  <c r="CC1330" i="1"/>
  <c r="CB1330" i="1"/>
  <c r="CD1274" i="1"/>
  <c r="CB1274" i="1"/>
  <c r="CA1274" i="1"/>
  <c r="CC1274" i="1"/>
  <c r="CA1242" i="1"/>
  <c r="CB1242" i="1"/>
  <c r="CD1242" i="1"/>
  <c r="CC1242" i="1"/>
  <c r="CB1210" i="1"/>
  <c r="CA1210" i="1"/>
  <c r="CD1210" i="1"/>
  <c r="CC1210" i="1"/>
  <c r="CA1178" i="1"/>
  <c r="CB1178" i="1"/>
  <c r="CC1178" i="1"/>
  <c r="CD1178" i="1"/>
  <c r="CD1146" i="1"/>
  <c r="CB1146" i="1"/>
  <c r="CC1146" i="1"/>
  <c r="CA1146" i="1"/>
  <c r="CD1114" i="1"/>
  <c r="CA1114" i="1"/>
  <c r="CC1114" i="1"/>
  <c r="CB1114" i="1"/>
  <c r="CD1082" i="1"/>
  <c r="CA1082" i="1"/>
  <c r="CC1082" i="1"/>
  <c r="CB1082" i="1"/>
  <c r="CA1050" i="1"/>
  <c r="CC1050" i="1"/>
  <c r="CB1050" i="1"/>
  <c r="CD1050" i="1"/>
  <c r="CD1030" i="1"/>
  <c r="CC1030" i="1"/>
  <c r="CB1030" i="1"/>
  <c r="CA1030" i="1"/>
  <c r="CD978" i="1"/>
  <c r="CC978" i="1"/>
  <c r="CB978" i="1"/>
  <c r="CA978" i="1"/>
  <c r="CC946" i="1"/>
  <c r="CA946" i="1"/>
  <c r="CB946" i="1"/>
  <c r="CD946" i="1"/>
  <c r="CC1209" i="1"/>
  <c r="CA1209" i="1"/>
  <c r="CB1209" i="1"/>
  <c r="CD1209" i="1"/>
  <c r="CB1145" i="1"/>
  <c r="CD1145" i="1"/>
  <c r="CA1145" i="1"/>
  <c r="CC1145" i="1"/>
  <c r="CC1081" i="1"/>
  <c r="CB1081" i="1"/>
  <c r="CA1081" i="1"/>
  <c r="CD1081" i="1"/>
  <c r="CA1029" i="1"/>
  <c r="CD1029" i="1"/>
  <c r="CB1029" i="1"/>
  <c r="CC1029" i="1"/>
  <c r="CA977" i="1"/>
  <c r="CD977" i="1"/>
  <c r="CC977" i="1"/>
  <c r="CB977" i="1"/>
  <c r="CB922" i="1"/>
  <c r="CC922" i="1"/>
  <c r="CA922" i="1"/>
  <c r="CD922" i="1"/>
  <c r="CA1135" i="1"/>
  <c r="CD1135" i="1"/>
  <c r="CB1135" i="1"/>
  <c r="CC1135" i="1"/>
  <c r="CB1103" i="1"/>
  <c r="CC1103" i="1"/>
  <c r="CA1103" i="1"/>
  <c r="CD1103" i="1"/>
  <c r="CB1071" i="1"/>
  <c r="CA1071" i="1"/>
  <c r="CD1071" i="1"/>
  <c r="CC1071" i="1"/>
  <c r="CA1039" i="1"/>
  <c r="CD1039" i="1"/>
  <c r="CC1039" i="1"/>
  <c r="CB1039" i="1"/>
  <c r="CD1019" i="1"/>
  <c r="CA1019" i="1"/>
  <c r="CC1019" i="1"/>
  <c r="CB1019" i="1"/>
  <c r="CD999" i="1"/>
  <c r="CA999" i="1"/>
  <c r="CB999" i="1"/>
  <c r="CC999" i="1"/>
  <c r="CA967" i="1"/>
  <c r="CD967" i="1"/>
  <c r="CB967" i="1"/>
  <c r="CC967" i="1"/>
  <c r="CD935" i="1"/>
  <c r="CB935" i="1"/>
  <c r="CA935" i="1"/>
  <c r="CC935" i="1"/>
  <c r="CC1326" i="1"/>
  <c r="CB1326" i="1"/>
  <c r="CA1326" i="1"/>
  <c r="CD1326" i="1"/>
  <c r="CB1270" i="1"/>
  <c r="CD1270" i="1"/>
  <c r="CA1270" i="1"/>
  <c r="CC1270" i="1"/>
  <c r="CD1238" i="1"/>
  <c r="CA1238" i="1"/>
  <c r="CC1238" i="1"/>
  <c r="CB1238" i="1"/>
  <c r="CC1206" i="1"/>
  <c r="CA1206" i="1"/>
  <c r="CB1206" i="1"/>
  <c r="CD1206" i="1"/>
  <c r="CC1174" i="1"/>
  <c r="CB1174" i="1"/>
  <c r="CA1174" i="1"/>
  <c r="CD1174" i="1"/>
  <c r="CD1142" i="1"/>
  <c r="CC1142" i="1"/>
  <c r="CA1142" i="1"/>
  <c r="CB1142" i="1"/>
  <c r="CD1110" i="1"/>
  <c r="CA1110" i="1"/>
  <c r="CC1110" i="1"/>
  <c r="CB1110" i="1"/>
  <c r="CD1078" i="1"/>
  <c r="CA1078" i="1"/>
  <c r="CB1078" i="1"/>
  <c r="CC1078" i="1"/>
  <c r="CD1046" i="1"/>
  <c r="CA1046" i="1"/>
  <c r="CC1046" i="1"/>
  <c r="CB1046" i="1"/>
  <c r="CD1026" i="1"/>
  <c r="CA1026" i="1"/>
  <c r="CC1026" i="1"/>
  <c r="CB1026" i="1"/>
  <c r="CD1006" i="1"/>
  <c r="CC1006" i="1"/>
  <c r="CA1006" i="1"/>
  <c r="CB1006" i="1"/>
  <c r="CC974" i="1"/>
  <c r="CD974" i="1"/>
  <c r="CA974" i="1"/>
  <c r="CB974" i="1"/>
  <c r="CC942" i="1"/>
  <c r="CD942" i="1"/>
  <c r="CA942" i="1"/>
  <c r="CB942" i="1"/>
  <c r="CA915" i="1"/>
  <c r="CB915" i="1"/>
  <c r="CC915" i="1"/>
  <c r="CD915" i="1"/>
  <c r="CE915" i="1"/>
  <c r="CG915" i="1"/>
  <c r="B917" i="1"/>
  <c r="BS916" i="1"/>
  <c r="BZ916" i="1"/>
  <c r="BU916" i="1"/>
  <c r="BY916" i="1"/>
  <c r="BX916" i="1"/>
  <c r="BW916" i="1"/>
  <c r="BV916" i="1"/>
  <c r="BT916" i="1"/>
  <c r="CE1029" i="17" l="1"/>
  <c r="CG1029" i="17"/>
  <c r="CE118" i="17"/>
  <c r="CG118" i="17"/>
  <c r="B1031" i="17"/>
  <c r="BT1030" i="17"/>
  <c r="BX1030" i="17"/>
  <c r="CE1030" i="17"/>
  <c r="BW1030" i="17"/>
  <c r="BU1030" i="17"/>
  <c r="BY1030" i="17"/>
  <c r="BV1030" i="17"/>
  <c r="BS1030" i="17"/>
  <c r="CG1030" i="17"/>
  <c r="BZ1030" i="17"/>
  <c r="BS119" i="17"/>
  <c r="BY119" i="17"/>
  <c r="CF119" i="17"/>
  <c r="BX119" i="17"/>
  <c r="BW119" i="17"/>
  <c r="BV119" i="17"/>
  <c r="BU119" i="17"/>
  <c r="B120" i="17"/>
  <c r="BT119" i="17"/>
  <c r="CH119" i="17"/>
  <c r="BZ119" i="17"/>
  <c r="F145" i="8"/>
  <c r="F149" i="8" s="1"/>
  <c r="F148" i="9" s="1"/>
  <c r="D145" i="8"/>
  <c r="D149" i="8" s="1"/>
  <c r="D148" i="9" s="1"/>
  <c r="H145" i="8"/>
  <c r="H149" i="8" s="1"/>
  <c r="H148" i="9" s="1"/>
  <c r="C145" i="8"/>
  <c r="I145" i="8"/>
  <c r="I149" i="8" s="1"/>
  <c r="I148" i="9" s="1"/>
  <c r="K145" i="8"/>
  <c r="K149" i="8" s="1"/>
  <c r="K148" i="9" s="1"/>
  <c r="G145" i="8"/>
  <c r="G149" i="8" s="1"/>
  <c r="G148" i="9" s="1"/>
  <c r="CE914" i="1"/>
  <c r="CG914" i="1"/>
  <c r="CG916" i="1"/>
  <c r="CE916" i="1"/>
  <c r="CH916" i="1"/>
  <c r="CF916" i="1"/>
  <c r="BX917" i="1"/>
  <c r="BW917" i="1"/>
  <c r="BZ917" i="1"/>
  <c r="BV917" i="1"/>
  <c r="BU917" i="1"/>
  <c r="BT917" i="1"/>
  <c r="B918" i="1"/>
  <c r="BS917" i="1"/>
  <c r="BY917" i="1"/>
  <c r="CG119" i="17" l="1"/>
  <c r="CH1030" i="17"/>
  <c r="CF1030" i="17"/>
  <c r="CE119" i="17"/>
  <c r="BW120" i="17"/>
  <c r="BU120" i="17"/>
  <c r="B121" i="17"/>
  <c r="BT120" i="17"/>
  <c r="BS120" i="17"/>
  <c r="CH120" i="17"/>
  <c r="BZ120" i="17"/>
  <c r="BY120" i="17"/>
  <c r="CF120" i="17"/>
  <c r="BX120" i="17"/>
  <c r="BV120" i="17"/>
  <c r="CE1031" i="17"/>
  <c r="BW1031" i="17"/>
  <c r="BS1031" i="17"/>
  <c r="BZ1031" i="17"/>
  <c r="BX1031" i="17"/>
  <c r="B1032" i="17"/>
  <c r="BT1031" i="17"/>
  <c r="BY1031" i="17"/>
  <c r="CG1031" i="17" s="1"/>
  <c r="BV1031" i="17"/>
  <c r="BU1031" i="17"/>
  <c r="CG917" i="1"/>
  <c r="CE917" i="1"/>
  <c r="CF917" i="1"/>
  <c r="CH917" i="1"/>
  <c r="BU918" i="1"/>
  <c r="BT918" i="1"/>
  <c r="B919" i="1"/>
  <c r="BS918" i="1"/>
  <c r="BZ918" i="1"/>
  <c r="BY918" i="1"/>
  <c r="BX918" i="1"/>
  <c r="BW918" i="1"/>
  <c r="BV918" i="1"/>
  <c r="CF1031" i="17" l="1"/>
  <c r="CH1031" i="17"/>
  <c r="CE120" i="17"/>
  <c r="CG120" i="17"/>
  <c r="BZ1032" i="17"/>
  <c r="BX1032" i="17"/>
  <c r="BV1032" i="17"/>
  <c r="BU1032" i="17"/>
  <c r="CE1032" i="17" s="1"/>
  <c r="BS1032" i="17"/>
  <c r="B1033" i="17"/>
  <c r="BY1032" i="17"/>
  <c r="CG1032" i="17" s="1"/>
  <c r="BW1032" i="17"/>
  <c r="BT1032" i="17"/>
  <c r="BS121" i="17"/>
  <c r="BY121" i="17"/>
  <c r="CF121" i="17"/>
  <c r="BX121" i="17"/>
  <c r="BW121" i="17"/>
  <c r="BV121" i="17"/>
  <c r="BU121" i="17"/>
  <c r="B122" i="17"/>
  <c r="BT121" i="17"/>
  <c r="CH121" i="17"/>
  <c r="BZ121" i="17"/>
  <c r="CE918" i="1"/>
  <c r="CG918" i="1"/>
  <c r="CF918" i="1"/>
  <c r="CH918" i="1"/>
  <c r="BZ919" i="1"/>
  <c r="BS919" i="1"/>
  <c r="BY919" i="1"/>
  <c r="B920" i="1"/>
  <c r="BX919" i="1"/>
  <c r="BW919" i="1"/>
  <c r="BV919" i="1"/>
  <c r="BU919" i="1"/>
  <c r="BT919" i="1"/>
  <c r="CG121" i="17" l="1"/>
  <c r="CF1032" i="17"/>
  <c r="CH1032" i="17"/>
  <c r="CE121" i="17"/>
  <c r="BU1033" i="17"/>
  <c r="CE1033" i="17" s="1"/>
  <c r="BS1033" i="17"/>
  <c r="BZ1033" i="17"/>
  <c r="CG1033" i="17"/>
  <c r="BY1033" i="17"/>
  <c r="BX1033" i="17"/>
  <c r="BV1033" i="17"/>
  <c r="B1034" i="17"/>
  <c r="BW1033" i="17"/>
  <c r="BT1033" i="17"/>
  <c r="BS122" i="17"/>
  <c r="BY122" i="17"/>
  <c r="CF122" i="17"/>
  <c r="BX122" i="17"/>
  <c r="BW122" i="17"/>
  <c r="BV122" i="17"/>
  <c r="BU122" i="17"/>
  <c r="B123" i="17"/>
  <c r="BT122" i="17"/>
  <c r="CH122" i="17"/>
  <c r="BZ122" i="17"/>
  <c r="CE919" i="1"/>
  <c r="CG919" i="1"/>
  <c r="CF919" i="1"/>
  <c r="CH919" i="1"/>
  <c r="BZ920" i="1"/>
  <c r="BW920" i="1"/>
  <c r="BT920" i="1"/>
  <c r="BS920" i="1"/>
  <c r="BY920" i="1"/>
  <c r="B921" i="1"/>
  <c r="BX920" i="1"/>
  <c r="BV920" i="1"/>
  <c r="BU920" i="1"/>
  <c r="CH1033" i="17" l="1"/>
  <c r="BZ1034" i="17"/>
  <c r="BX1034" i="17"/>
  <c r="BV1034" i="17"/>
  <c r="BT1034" i="17"/>
  <c r="CH1034" i="17"/>
  <c r="CF1034" i="17"/>
  <c r="BS1034" i="17"/>
  <c r="BY1034" i="17"/>
  <c r="BW1034" i="17"/>
  <c r="BU1034" i="17"/>
  <c r="CF1033" i="17"/>
  <c r="CG122" i="17"/>
  <c r="CE122" i="17"/>
  <c r="B1035" i="17"/>
  <c r="BV123" i="17"/>
  <c r="B124" i="17"/>
  <c r="BT123" i="17"/>
  <c r="BS123" i="17"/>
  <c r="CH123" i="17"/>
  <c r="BZ123" i="17"/>
  <c r="BY123" i="17"/>
  <c r="CF123" i="17"/>
  <c r="BX123" i="17"/>
  <c r="BW123" i="17"/>
  <c r="BU123" i="17"/>
  <c r="CE920" i="1"/>
  <c r="CG920" i="1"/>
  <c r="CF920" i="1"/>
  <c r="CH920" i="1"/>
  <c r="BW921" i="1"/>
  <c r="BT921" i="1"/>
  <c r="BV921" i="1"/>
  <c r="B922" i="1"/>
  <c r="BU921" i="1"/>
  <c r="BS921" i="1"/>
  <c r="BZ921" i="1"/>
  <c r="BY921" i="1"/>
  <c r="BX921" i="1"/>
  <c r="CG1034" i="17" l="1"/>
  <c r="CE1034" i="17"/>
  <c r="CE123" i="17"/>
  <c r="BZ1035" i="17"/>
  <c r="BX1035" i="17"/>
  <c r="BV1035" i="17"/>
  <c r="BT1035" i="17"/>
  <c r="CH1035" i="17"/>
  <c r="CF1035" i="17"/>
  <c r="BY1035" i="17"/>
  <c r="BS1035" i="17"/>
  <c r="BU1035" i="17"/>
  <c r="BW1035" i="17"/>
  <c r="CG123" i="17"/>
  <c r="BY124" i="17"/>
  <c r="BW124" i="17"/>
  <c r="BV124" i="17"/>
  <c r="BU124" i="17"/>
  <c r="B125" i="17"/>
  <c r="BT124" i="17"/>
  <c r="BS124" i="17"/>
  <c r="CH124" i="17"/>
  <c r="BZ124" i="17"/>
  <c r="CF124" i="17"/>
  <c r="BX124" i="17"/>
  <c r="B1036" i="17"/>
  <c r="CG921" i="1"/>
  <c r="CE921" i="1"/>
  <c r="CH921" i="1"/>
  <c r="CF921" i="1"/>
  <c r="CE922" i="1"/>
  <c r="CG922" i="1"/>
  <c r="BT922" i="1"/>
  <c r="BY922" i="1"/>
  <c r="BW922" i="1"/>
  <c r="BV922" i="1"/>
  <c r="BU922" i="1"/>
  <c r="BS922" i="1"/>
  <c r="BZ922" i="1"/>
  <c r="B923" i="1"/>
  <c r="BX922" i="1"/>
  <c r="CE1035" i="17" l="1"/>
  <c r="CG1035" i="17"/>
  <c r="BZ1036" i="17"/>
  <c r="BX1036" i="17"/>
  <c r="BV1036" i="17"/>
  <c r="BT1036" i="17"/>
  <c r="CH1036" i="17"/>
  <c r="CF1036" i="17"/>
  <c r="BS1036" i="17"/>
  <c r="BY1036" i="17"/>
  <c r="BW1036" i="17"/>
  <c r="BU1036" i="17"/>
  <c r="CE124" i="17"/>
  <c r="CG124" i="17"/>
  <c r="B126" i="17"/>
  <c r="BT125" i="17"/>
  <c r="CH125" i="17"/>
  <c r="BZ125" i="17"/>
  <c r="BY125" i="17"/>
  <c r="CF125" i="17"/>
  <c r="BX125" i="17"/>
  <c r="BW125" i="17"/>
  <c r="BV125" i="17"/>
  <c r="BU125" i="17"/>
  <c r="BS125" i="17"/>
  <c r="B1037" i="17"/>
  <c r="CH922" i="1"/>
  <c r="CE923" i="1"/>
  <c r="CG923" i="1"/>
  <c r="CF922" i="1"/>
  <c r="BY923" i="1"/>
  <c r="BV923" i="1"/>
  <c r="B924" i="1"/>
  <c r="BX923" i="1"/>
  <c r="BW923" i="1"/>
  <c r="BU923" i="1"/>
  <c r="BT923" i="1"/>
  <c r="BS923" i="1"/>
  <c r="BZ923" i="1"/>
  <c r="CG1036" i="17" l="1"/>
  <c r="CE1036" i="17"/>
  <c r="CG125" i="17"/>
  <c r="BV1037" i="17"/>
  <c r="BT1037" i="17"/>
  <c r="BS1037" i="17"/>
  <c r="CH1037" i="17"/>
  <c r="CF1037" i="17"/>
  <c r="BZ1037" i="17"/>
  <c r="BX1037" i="17"/>
  <c r="BW1037" i="17"/>
  <c r="BY1037" i="17"/>
  <c r="BU1037" i="17"/>
  <c r="CE125" i="17"/>
  <c r="B1038" i="17"/>
  <c r="BW126" i="17"/>
  <c r="BU126" i="17"/>
  <c r="B127" i="17"/>
  <c r="BT126" i="17"/>
  <c r="BS126" i="17"/>
  <c r="CH126" i="17"/>
  <c r="BZ126" i="17"/>
  <c r="BY126" i="17"/>
  <c r="CF126" i="17"/>
  <c r="BX126" i="17"/>
  <c r="BV126" i="17"/>
  <c r="CH923" i="1"/>
  <c r="CF923" i="1"/>
  <c r="CE924" i="1"/>
  <c r="CG924" i="1"/>
  <c r="BV924" i="1"/>
  <c r="B925" i="1"/>
  <c r="BS924" i="1"/>
  <c r="BZ924" i="1"/>
  <c r="BY924" i="1"/>
  <c r="BX924" i="1"/>
  <c r="BW924" i="1"/>
  <c r="BU924" i="1"/>
  <c r="BT924" i="1"/>
  <c r="CE1037" i="17" l="1"/>
  <c r="CG1037" i="17"/>
  <c r="BV1038" i="17"/>
  <c r="BT1038" i="17"/>
  <c r="CH1038" i="17"/>
  <c r="CF1038" i="17"/>
  <c r="BZ1038" i="17"/>
  <c r="BX1038" i="17"/>
  <c r="BS1038" i="17"/>
  <c r="BW1038" i="17"/>
  <c r="BU1038" i="17"/>
  <c r="BY1038" i="17"/>
  <c r="CE126" i="17"/>
  <c r="CG126" i="17"/>
  <c r="B1039" i="17"/>
  <c r="CH127" i="17"/>
  <c r="BZ127" i="17"/>
  <c r="CF127" i="17"/>
  <c r="BX127" i="17"/>
  <c r="BW127" i="17"/>
  <c r="BV127" i="17"/>
  <c r="BU127" i="17"/>
  <c r="B128" i="17"/>
  <c r="BT127" i="17"/>
  <c r="BS127" i="17"/>
  <c r="BY127" i="17"/>
  <c r="CG925" i="1"/>
  <c r="CE925" i="1"/>
  <c r="CF924" i="1"/>
  <c r="CH924" i="1"/>
  <c r="B926" i="1"/>
  <c r="BS925" i="1"/>
  <c r="BX925" i="1"/>
  <c r="BZ925" i="1"/>
  <c r="BY925" i="1"/>
  <c r="BW925" i="1"/>
  <c r="BV925" i="1"/>
  <c r="BU925" i="1"/>
  <c r="BT925" i="1"/>
  <c r="CG1038" i="17" l="1"/>
  <c r="CE1038" i="17"/>
  <c r="BX1039" i="17"/>
  <c r="BV1039" i="17"/>
  <c r="BT1039" i="17"/>
  <c r="CH1039" i="17"/>
  <c r="CF1039" i="17"/>
  <c r="BZ1039" i="17"/>
  <c r="BW1039" i="17"/>
  <c r="BY1039" i="17"/>
  <c r="BS1039" i="17"/>
  <c r="BU1039" i="17"/>
  <c r="CG127" i="17"/>
  <c r="BU128" i="17"/>
  <c r="BS128" i="17"/>
  <c r="CH128" i="17"/>
  <c r="BZ128" i="17"/>
  <c r="BY128" i="17"/>
  <c r="CF128" i="17"/>
  <c r="BX128" i="17"/>
  <c r="BW128" i="17"/>
  <c r="BV128" i="17"/>
  <c r="B129" i="17"/>
  <c r="BT128" i="17"/>
  <c r="B1040" i="17"/>
  <c r="CE127" i="17"/>
  <c r="CH925" i="1"/>
  <c r="CF925" i="1"/>
  <c r="CF926" i="1"/>
  <c r="CH926" i="1"/>
  <c r="BZ926" i="1"/>
  <c r="BY926" i="1"/>
  <c r="BX926" i="1"/>
  <c r="BW926" i="1"/>
  <c r="BV926" i="1"/>
  <c r="BU926" i="1"/>
  <c r="B927" i="1"/>
  <c r="BS926" i="1"/>
  <c r="BT926" i="1"/>
  <c r="CE1039" i="17" l="1"/>
  <c r="CG1039" i="17"/>
  <c r="BX1040" i="17"/>
  <c r="BV1040" i="17"/>
  <c r="BT1040" i="17"/>
  <c r="CH1040" i="17"/>
  <c r="CF1040" i="17"/>
  <c r="BZ1040" i="17"/>
  <c r="BY1040" i="17"/>
  <c r="BU1040" i="17"/>
  <c r="BW1040" i="17"/>
  <c r="BS1040" i="17"/>
  <c r="CG128" i="17"/>
  <c r="CE128" i="17"/>
  <c r="B1041" i="17"/>
  <c r="CF129" i="17"/>
  <c r="BX129" i="17"/>
  <c r="BV129" i="17"/>
  <c r="BU129" i="17"/>
  <c r="B130" i="17"/>
  <c r="BT129" i="17"/>
  <c r="BS129" i="17"/>
  <c r="CH129" i="17"/>
  <c r="BZ129" i="17"/>
  <c r="BY129" i="17"/>
  <c r="BW129" i="17"/>
  <c r="CG926" i="1"/>
  <c r="CE926" i="1"/>
  <c r="CH927" i="1"/>
  <c r="CF927" i="1"/>
  <c r="BW927" i="1"/>
  <c r="BV927" i="1"/>
  <c r="BU927" i="1"/>
  <c r="BT927" i="1"/>
  <c r="B928" i="1"/>
  <c r="BS927" i="1"/>
  <c r="BZ927" i="1"/>
  <c r="BX927" i="1"/>
  <c r="BY927" i="1"/>
  <c r="CE1040" i="17" l="1"/>
  <c r="CG1040" i="17"/>
  <c r="BX1041" i="17"/>
  <c r="BV1041" i="17"/>
  <c r="BT1041" i="17"/>
  <c r="CH1041" i="17"/>
  <c r="CF1041" i="17"/>
  <c r="BZ1041" i="17"/>
  <c r="BW1041" i="17"/>
  <c r="BY1041" i="17"/>
  <c r="BS1041" i="17"/>
  <c r="BU1041" i="17"/>
  <c r="CG129" i="17"/>
  <c r="CE129" i="17"/>
  <c r="B1042" i="17"/>
  <c r="BS130" i="17"/>
  <c r="BY130" i="17"/>
  <c r="CF130" i="17"/>
  <c r="BX130" i="17"/>
  <c r="BW130" i="17"/>
  <c r="BV130" i="17"/>
  <c r="BU130" i="17"/>
  <c r="B131" i="17"/>
  <c r="BT130" i="17"/>
  <c r="CH130" i="17"/>
  <c r="BZ130" i="17"/>
  <c r="CE927" i="1"/>
  <c r="CG927" i="1"/>
  <c r="BT928" i="1"/>
  <c r="B929" i="1"/>
  <c r="BS928" i="1"/>
  <c r="BZ928" i="1"/>
  <c r="BY928" i="1"/>
  <c r="BX928" i="1"/>
  <c r="BW928" i="1"/>
  <c r="BU928" i="1"/>
  <c r="BV928" i="1"/>
  <c r="CG1041" i="17" l="1"/>
  <c r="BY1042" i="17"/>
  <c r="BW1042" i="17"/>
  <c r="BU1042" i="17"/>
  <c r="BS1042" i="17"/>
  <c r="CG1042" i="17"/>
  <c r="CE1042" i="17"/>
  <c r="BZ1042" i="17"/>
  <c r="BX1042" i="17"/>
  <c r="BV1042" i="17"/>
  <c r="BT1042" i="17"/>
  <c r="CE1041" i="17"/>
  <c r="CG130" i="17"/>
  <c r="CE130" i="17"/>
  <c r="BV131" i="17"/>
  <c r="B132" i="17"/>
  <c r="BT131" i="17"/>
  <c r="BS131" i="17"/>
  <c r="CH131" i="17"/>
  <c r="BZ131" i="17"/>
  <c r="BY131" i="17"/>
  <c r="CF131" i="17"/>
  <c r="BX131" i="17"/>
  <c r="BW131" i="17"/>
  <c r="BU131" i="17"/>
  <c r="B1043" i="17"/>
  <c r="CG928" i="1"/>
  <c r="CE928" i="1"/>
  <c r="CF928" i="1"/>
  <c r="CH928" i="1"/>
  <c r="BY929" i="1"/>
  <c r="BX929" i="1"/>
  <c r="BW929" i="1"/>
  <c r="BV929" i="1"/>
  <c r="BU929" i="1"/>
  <c r="BT929" i="1"/>
  <c r="BZ929" i="1"/>
  <c r="B930" i="1"/>
  <c r="BS929" i="1"/>
  <c r="CH1042" i="17" l="1"/>
  <c r="BY1043" i="17"/>
  <c r="BW1043" i="17"/>
  <c r="BU1043" i="17"/>
  <c r="CE1043" i="17" s="1"/>
  <c r="BS1043" i="17"/>
  <c r="CG1043" i="17"/>
  <c r="BZ1043" i="17"/>
  <c r="BV1043" i="17"/>
  <c r="BT1043" i="17"/>
  <c r="BX1043" i="17"/>
  <c r="CF1042" i="17"/>
  <c r="CE131" i="17"/>
  <c r="CG131" i="17"/>
  <c r="B1044" i="17"/>
  <c r="BY132" i="17"/>
  <c r="BW132" i="17"/>
  <c r="BV132" i="17"/>
  <c r="BU132" i="17"/>
  <c r="B133" i="17"/>
  <c r="BT132" i="17"/>
  <c r="BS132" i="17"/>
  <c r="CH132" i="17"/>
  <c r="BZ132" i="17"/>
  <c r="CF132" i="17"/>
  <c r="BX132" i="17"/>
  <c r="CG929" i="1"/>
  <c r="CE929" i="1"/>
  <c r="CF929" i="1"/>
  <c r="CH929" i="1"/>
  <c r="BV930" i="1"/>
  <c r="BU930" i="1"/>
  <c r="BT930" i="1"/>
  <c r="B931" i="1"/>
  <c r="BS930" i="1"/>
  <c r="BZ930" i="1"/>
  <c r="BY930" i="1"/>
  <c r="BW930" i="1"/>
  <c r="BX930" i="1"/>
  <c r="CH1043" i="17" l="1"/>
  <c r="CF1043" i="17"/>
  <c r="BY1044" i="17"/>
  <c r="CG1044" i="17" s="1"/>
  <c r="BW1044" i="17"/>
  <c r="BU1044" i="17"/>
  <c r="CE1044" i="17" s="1"/>
  <c r="BS1044" i="17"/>
  <c r="BV1044" i="17"/>
  <c r="BT1044" i="17"/>
  <c r="BZ1044" i="17"/>
  <c r="BX1044" i="17"/>
  <c r="CE132" i="17"/>
  <c r="CG132" i="17"/>
  <c r="B134" i="17"/>
  <c r="BT133" i="17"/>
  <c r="CH133" i="17"/>
  <c r="BZ133" i="17"/>
  <c r="BY133" i="17"/>
  <c r="CF133" i="17"/>
  <c r="BX133" i="17"/>
  <c r="BW133" i="17"/>
  <c r="BV133" i="17"/>
  <c r="BU133" i="17"/>
  <c r="BS133" i="17"/>
  <c r="B1045" i="17"/>
  <c r="CE930" i="1"/>
  <c r="CG930" i="1"/>
  <c r="CF930" i="1"/>
  <c r="CH930" i="1"/>
  <c r="B932" i="1"/>
  <c r="BS931" i="1"/>
  <c r="BZ931" i="1"/>
  <c r="BY931" i="1"/>
  <c r="BX931" i="1"/>
  <c r="BW931" i="1"/>
  <c r="BV931" i="1"/>
  <c r="BT931" i="1"/>
  <c r="BU931" i="1"/>
  <c r="CH1044" i="17" l="1"/>
  <c r="CF1044" i="17"/>
  <c r="BY1045" i="17"/>
  <c r="CG1045" i="17" s="1"/>
  <c r="BW1045" i="17"/>
  <c r="BU1045" i="17"/>
  <c r="CE1045" i="17" s="1"/>
  <c r="BS1045" i="17"/>
  <c r="BT1045" i="17"/>
  <c r="BX1045" i="17"/>
  <c r="BV1045" i="17"/>
  <c r="BZ1045" i="17"/>
  <c r="CG133" i="17"/>
  <c r="CE133" i="17"/>
  <c r="B1046" i="17"/>
  <c r="B135" i="17"/>
  <c r="BT134" i="17"/>
  <c r="CH134" i="17"/>
  <c r="BZ134" i="17"/>
  <c r="BY134" i="17"/>
  <c r="CF134" i="17"/>
  <c r="BX134" i="17"/>
  <c r="BW134" i="17"/>
  <c r="BV134" i="17"/>
  <c r="BU134" i="17"/>
  <c r="BS134" i="17"/>
  <c r="CE931" i="1"/>
  <c r="CG931" i="1"/>
  <c r="CH931" i="1"/>
  <c r="CF931" i="1"/>
  <c r="BX932" i="1"/>
  <c r="BW932" i="1"/>
  <c r="BV932" i="1"/>
  <c r="BU932" i="1"/>
  <c r="BT932" i="1"/>
  <c r="B933" i="1"/>
  <c r="BS932" i="1"/>
  <c r="BY932" i="1"/>
  <c r="BZ932" i="1"/>
  <c r="CH1045" i="17" l="1"/>
  <c r="CF1045" i="17"/>
  <c r="CE134" i="17"/>
  <c r="CG134" i="17"/>
  <c r="BS1046" i="17"/>
  <c r="BW1046" i="17"/>
  <c r="B1047" i="17"/>
  <c r="BY1046" i="17"/>
  <c r="CH1046" i="17"/>
  <c r="BX1046" i="17"/>
  <c r="BV1046" i="17"/>
  <c r="CF1046" i="17"/>
  <c r="BU1046" i="17"/>
  <c r="BT1046" i="17"/>
  <c r="BZ1046" i="17"/>
  <c r="BW135" i="17"/>
  <c r="BU135" i="17"/>
  <c r="B136" i="17"/>
  <c r="BT135" i="17"/>
  <c r="BS135" i="17"/>
  <c r="CH135" i="17"/>
  <c r="BZ135" i="17"/>
  <c r="BY135" i="17"/>
  <c r="CF135" i="17"/>
  <c r="BX135" i="17"/>
  <c r="BV135" i="17"/>
  <c r="CE932" i="1"/>
  <c r="CG932" i="1"/>
  <c r="CH932" i="1"/>
  <c r="CF932" i="1"/>
  <c r="BU933" i="1"/>
  <c r="BT933" i="1"/>
  <c r="B934" i="1"/>
  <c r="BS933" i="1"/>
  <c r="BZ933" i="1"/>
  <c r="BY933" i="1"/>
  <c r="BX933" i="1"/>
  <c r="BV933" i="1"/>
  <c r="BW933" i="1"/>
  <c r="CG1046" i="17" l="1"/>
  <c r="CE1046" i="17"/>
  <c r="CE135" i="17"/>
  <c r="CG135" i="17"/>
  <c r="BV1047" i="17"/>
  <c r="CH1047" i="17"/>
  <c r="BZ1047" i="17"/>
  <c r="B1048" i="17"/>
  <c r="BY1047" i="17"/>
  <c r="BX1047" i="17"/>
  <c r="BW1047" i="17"/>
  <c r="CF1047" i="17"/>
  <c r="BU1047" i="17"/>
  <c r="BT1047" i="17"/>
  <c r="BS1047" i="17"/>
  <c r="CH136" i="17"/>
  <c r="BZ136" i="17"/>
  <c r="CF136" i="17"/>
  <c r="BX136" i="17"/>
  <c r="BW136" i="17"/>
  <c r="BV136" i="17"/>
  <c r="BU136" i="17"/>
  <c r="B137" i="17"/>
  <c r="BT136" i="17"/>
  <c r="BS136" i="17"/>
  <c r="BY136" i="17"/>
  <c r="CE933" i="1"/>
  <c r="CG933" i="1"/>
  <c r="CF933" i="1"/>
  <c r="CH933" i="1"/>
  <c r="CE934" i="1"/>
  <c r="CG934" i="1"/>
  <c r="BZ934" i="1"/>
  <c r="BY934" i="1"/>
  <c r="BX934" i="1"/>
  <c r="BW934" i="1"/>
  <c r="BV934" i="1"/>
  <c r="BU934" i="1"/>
  <c r="B935" i="1"/>
  <c r="BS934" i="1"/>
  <c r="BT934" i="1"/>
  <c r="CG1047" i="17" l="1"/>
  <c r="CE1047" i="17"/>
  <c r="CG136" i="17"/>
  <c r="CE136" i="17"/>
  <c r="BU137" i="17"/>
  <c r="BS137" i="17"/>
  <c r="CE137" i="17" s="1"/>
  <c r="CH137" i="17"/>
  <c r="BZ137" i="17"/>
  <c r="BY137" i="17"/>
  <c r="CG137" i="17" s="1"/>
  <c r="CF137" i="17"/>
  <c r="BX137" i="17"/>
  <c r="BW137" i="17"/>
  <c r="BV137" i="17"/>
  <c r="BT137" i="17"/>
  <c r="B138" i="17"/>
  <c r="BY1048" i="17"/>
  <c r="BU1048" i="17"/>
  <c r="BX1048" i="17"/>
  <c r="CH1048" i="17"/>
  <c r="BW1048" i="17"/>
  <c r="CF1048" i="17"/>
  <c r="BV1048" i="17"/>
  <c r="BT1048" i="17"/>
  <c r="BS1048" i="17"/>
  <c r="B1049" i="17"/>
  <c r="BZ1048" i="17"/>
  <c r="CH934" i="1"/>
  <c r="CF934" i="1"/>
  <c r="CE935" i="1"/>
  <c r="CG935" i="1"/>
  <c r="BW935" i="1"/>
  <c r="BV935" i="1"/>
  <c r="BU935" i="1"/>
  <c r="BT935" i="1"/>
  <c r="B936" i="1"/>
  <c r="BS935" i="1"/>
  <c r="BZ935" i="1"/>
  <c r="BX935" i="1"/>
  <c r="BY935" i="1"/>
  <c r="CE1048" i="17" l="1"/>
  <c r="CG1048" i="17"/>
  <c r="CF138" i="17"/>
  <c r="BX138" i="17"/>
  <c r="BV138" i="17"/>
  <c r="BU138" i="17"/>
  <c r="B139" i="17"/>
  <c r="BT138" i="17"/>
  <c r="BS138" i="17"/>
  <c r="CH138" i="17"/>
  <c r="BZ138" i="17"/>
  <c r="BY138" i="17"/>
  <c r="BW138" i="17"/>
  <c r="B1050" i="17"/>
  <c r="BT1049" i="17"/>
  <c r="CF1049" i="17"/>
  <c r="BX1049" i="17"/>
  <c r="BY1049" i="17"/>
  <c r="CH1049" i="17"/>
  <c r="BW1049" i="17"/>
  <c r="BV1049" i="17"/>
  <c r="BU1049" i="17"/>
  <c r="BS1049" i="17"/>
  <c r="BZ1049" i="17"/>
  <c r="CF935" i="1"/>
  <c r="CH935" i="1"/>
  <c r="CE936" i="1"/>
  <c r="CG936" i="1"/>
  <c r="BT936" i="1"/>
  <c r="B937" i="1"/>
  <c r="BS936" i="1"/>
  <c r="BZ936" i="1"/>
  <c r="BY936" i="1"/>
  <c r="BX936" i="1"/>
  <c r="BW936" i="1"/>
  <c r="BU936" i="1"/>
  <c r="BV936" i="1"/>
  <c r="CE138" i="17" l="1"/>
  <c r="CG1049" i="17"/>
  <c r="CG138" i="17"/>
  <c r="BS139" i="17"/>
  <c r="BY139" i="17"/>
  <c r="CF139" i="17"/>
  <c r="BX139" i="17"/>
  <c r="BW139" i="17"/>
  <c r="BV139" i="17"/>
  <c r="BU139" i="17"/>
  <c r="B140" i="17"/>
  <c r="BT139" i="17"/>
  <c r="CH139" i="17"/>
  <c r="BZ139" i="17"/>
  <c r="CE1049" i="17"/>
  <c r="BW1050" i="17"/>
  <c r="BS1050" i="17"/>
  <c r="B1051" i="17"/>
  <c r="BY1050" i="17"/>
  <c r="CH1050" i="17"/>
  <c r="BX1050" i="17"/>
  <c r="BV1050" i="17"/>
  <c r="CF1050" i="17"/>
  <c r="BU1050" i="17"/>
  <c r="BT1050" i="17"/>
  <c r="BZ1050" i="17"/>
  <c r="CF936" i="1"/>
  <c r="CH936" i="1"/>
  <c r="CE937" i="1"/>
  <c r="CG937" i="1"/>
  <c r="BY937" i="1"/>
  <c r="BX937" i="1"/>
  <c r="BW937" i="1"/>
  <c r="BV937" i="1"/>
  <c r="BU937" i="1"/>
  <c r="BT937" i="1"/>
  <c r="BZ937" i="1"/>
  <c r="BS937" i="1"/>
  <c r="B938" i="1"/>
  <c r="CE139" i="17" l="1"/>
  <c r="CE1050" i="17"/>
  <c r="CG1050" i="17"/>
  <c r="CG139" i="17"/>
  <c r="CH1051" i="17"/>
  <c r="BZ1051" i="17"/>
  <c r="BV1051" i="17"/>
  <c r="B1052" i="17"/>
  <c r="BY1051" i="17"/>
  <c r="BX1051" i="17"/>
  <c r="BW1051" i="17"/>
  <c r="CF1051" i="17"/>
  <c r="BU1051" i="17"/>
  <c r="BT1051" i="17"/>
  <c r="BS1051" i="17"/>
  <c r="BV140" i="17"/>
  <c r="B141" i="17"/>
  <c r="BT140" i="17"/>
  <c r="BS140" i="17"/>
  <c r="CH140" i="17"/>
  <c r="BZ140" i="17"/>
  <c r="BY140" i="17"/>
  <c r="CF140" i="17"/>
  <c r="BX140" i="17"/>
  <c r="BW140" i="17"/>
  <c r="BU140" i="17"/>
  <c r="CF937" i="1"/>
  <c r="CH937" i="1"/>
  <c r="CF938" i="1"/>
  <c r="CH938" i="1"/>
  <c r="BV938" i="1"/>
  <c r="BU938" i="1"/>
  <c r="BT938" i="1"/>
  <c r="B939" i="1"/>
  <c r="BS938" i="1"/>
  <c r="BZ938" i="1"/>
  <c r="BY938" i="1"/>
  <c r="BW938" i="1"/>
  <c r="BX938" i="1"/>
  <c r="CE1051" i="17" l="1"/>
  <c r="CG1051" i="17"/>
  <c r="CE140" i="17"/>
  <c r="CG140" i="17"/>
  <c r="BY141" i="17"/>
  <c r="BW141" i="17"/>
  <c r="BV141" i="17"/>
  <c r="BU141" i="17"/>
  <c r="B142" i="17"/>
  <c r="BT141" i="17"/>
  <c r="BS141" i="17"/>
  <c r="CH141" i="17"/>
  <c r="BZ141" i="17"/>
  <c r="CF141" i="17"/>
  <c r="BX141" i="17"/>
  <c r="BU1052" i="17"/>
  <c r="BY1052" i="17"/>
  <c r="BX1052" i="17"/>
  <c r="CH1052" i="17"/>
  <c r="BW1052" i="17"/>
  <c r="CF1052" i="17"/>
  <c r="BV1052" i="17"/>
  <c r="BT1052" i="17"/>
  <c r="BS1052" i="17"/>
  <c r="B1053" i="17"/>
  <c r="BZ1052" i="17"/>
  <c r="CG938" i="1"/>
  <c r="CE938" i="1"/>
  <c r="CH939" i="1"/>
  <c r="CF939" i="1"/>
  <c r="B940" i="1"/>
  <c r="BS939" i="1"/>
  <c r="BZ939" i="1"/>
  <c r="BY939" i="1"/>
  <c r="BX939" i="1"/>
  <c r="BW939" i="1"/>
  <c r="BV939" i="1"/>
  <c r="BT939" i="1"/>
  <c r="BU939" i="1"/>
  <c r="B748" i="11"/>
  <c r="B749" i="11" s="1"/>
  <c r="B750" i="11" s="1"/>
  <c r="B751" i="11" s="1"/>
  <c r="B752" i="11" s="1"/>
  <c r="B769" i="11"/>
  <c r="B770" i="11" s="1"/>
  <c r="B771" i="11" s="1"/>
  <c r="B772" i="11" s="1"/>
  <c r="B773" i="11" s="1"/>
  <c r="A787" i="11"/>
  <c r="A786" i="11"/>
  <c r="A785" i="11"/>
  <c r="A784" i="11"/>
  <c r="A783" i="11"/>
  <c r="A782" i="11"/>
  <c r="A780" i="11"/>
  <c r="A779" i="11"/>
  <c r="A778" i="11"/>
  <c r="A777" i="11"/>
  <c r="A776" i="11"/>
  <c r="A775" i="11"/>
  <c r="N777" i="11"/>
  <c r="J775" i="11"/>
  <c r="L780" i="11"/>
  <c r="J780" i="11"/>
  <c r="I780" i="11"/>
  <c r="F786" i="11"/>
  <c r="N786" i="11"/>
  <c r="O787" i="11"/>
  <c r="K780" i="11"/>
  <c r="I782" i="11"/>
  <c r="F784" i="11"/>
  <c r="H784" i="11"/>
  <c r="J787" i="11"/>
  <c r="I784" i="11"/>
  <c r="O775" i="11"/>
  <c r="K775" i="11"/>
  <c r="N775" i="11"/>
  <c r="O777" i="11"/>
  <c r="D775" i="11"/>
  <c r="J784" i="11"/>
  <c r="N784" i="11"/>
  <c r="I787" i="11"/>
  <c r="E786" i="11"/>
  <c r="L775" i="11"/>
  <c r="M784" i="11"/>
  <c r="L782" i="11"/>
  <c r="D784" i="11"/>
  <c r="N780" i="11"/>
  <c r="J777" i="11"/>
  <c r="G784" i="11"/>
  <c r="O786" i="11"/>
  <c r="G775" i="11"/>
  <c r="F777" i="11"/>
  <c r="H775" i="11"/>
  <c r="M777" i="11"/>
  <c r="M775" i="11"/>
  <c r="F775" i="11"/>
  <c r="E784" i="11"/>
  <c r="K777" i="11"/>
  <c r="O782" i="11"/>
  <c r="E775" i="11"/>
  <c r="I775" i="11"/>
  <c r="K784" i="11"/>
  <c r="O784" i="11"/>
  <c r="O780" i="11"/>
  <c r="L784" i="11"/>
  <c r="M780" i="11"/>
  <c r="K779" i="11"/>
  <c r="H782" i="11"/>
  <c r="CE1052" i="17" l="1"/>
  <c r="CG1052" i="17"/>
  <c r="CE141" i="17"/>
  <c r="CG141" i="17"/>
  <c r="B143" i="17"/>
  <c r="BT142" i="17"/>
  <c r="CH142" i="17"/>
  <c r="BZ142" i="17"/>
  <c r="BY142" i="17"/>
  <c r="CF142" i="17"/>
  <c r="BX142" i="17"/>
  <c r="BW142" i="17"/>
  <c r="BV142" i="17"/>
  <c r="BU142" i="17"/>
  <c r="BS142" i="17"/>
  <c r="CG939" i="1"/>
  <c r="CF1053" i="17"/>
  <c r="BX1053" i="17"/>
  <c r="B1054" i="17"/>
  <c r="BT1053" i="17"/>
  <c r="BY1053" i="17"/>
  <c r="CH1053" i="17"/>
  <c r="BW1053" i="17"/>
  <c r="BV1053" i="17"/>
  <c r="BU1053" i="17"/>
  <c r="BS1053" i="17"/>
  <c r="BZ1053" i="17"/>
  <c r="CE939" i="1"/>
  <c r="BX940" i="1"/>
  <c r="BW940" i="1"/>
  <c r="BV940" i="1"/>
  <c r="BU940" i="1"/>
  <c r="BT940" i="1"/>
  <c r="B941" i="1"/>
  <c r="BS940" i="1"/>
  <c r="BY940" i="1"/>
  <c r="BZ940" i="1"/>
  <c r="O783" i="11"/>
  <c r="H783" i="11"/>
  <c r="N776" i="11"/>
  <c r="O778" i="11"/>
  <c r="O776" i="11"/>
  <c r="J776" i="11"/>
  <c r="A741" i="11"/>
  <c r="A742" i="11"/>
  <c r="A743" i="11"/>
  <c r="A744" i="11"/>
  <c r="A745" i="11"/>
  <c r="A747" i="11"/>
  <c r="A748" i="11"/>
  <c r="A749" i="11"/>
  <c r="A750" i="11"/>
  <c r="A751" i="11"/>
  <c r="A752" i="11"/>
  <c r="A754" i="11"/>
  <c r="A755" i="11"/>
  <c r="A756" i="11"/>
  <c r="A757" i="11"/>
  <c r="A758" i="11"/>
  <c r="A759" i="11"/>
  <c r="A761" i="11"/>
  <c r="A762" i="11"/>
  <c r="A763" i="11"/>
  <c r="A764" i="11"/>
  <c r="A765" i="11"/>
  <c r="A766" i="11"/>
  <c r="A768" i="11"/>
  <c r="A769" i="11"/>
  <c r="A770" i="11"/>
  <c r="A771" i="11"/>
  <c r="A772" i="11"/>
  <c r="A773" i="11"/>
  <c r="A740" i="11"/>
  <c r="D779" i="11"/>
  <c r="D782" i="11"/>
  <c r="E779" i="11"/>
  <c r="J779" i="11"/>
  <c r="D768" i="11"/>
  <c r="O742" i="11"/>
  <c r="J756" i="11"/>
  <c r="F763" i="11"/>
  <c r="I786" i="11"/>
  <c r="J744" i="11"/>
  <c r="G742" i="11"/>
  <c r="G744" i="11"/>
  <c r="H747" i="11"/>
  <c r="K763" i="11"/>
  <c r="F740" i="11"/>
  <c r="F768" i="11"/>
  <c r="J758" i="11"/>
  <c r="G754" i="11"/>
  <c r="H768" i="11"/>
  <c r="L786" i="11"/>
  <c r="M765" i="11"/>
  <c r="D772" i="11"/>
  <c r="M786" i="11"/>
  <c r="H756" i="11"/>
  <c r="G765" i="11"/>
  <c r="E747" i="11"/>
  <c r="N761" i="11"/>
  <c r="K761" i="11"/>
  <c r="F761" i="11"/>
  <c r="O758" i="11"/>
  <c r="D763" i="11"/>
  <c r="F751" i="11"/>
  <c r="L763" i="11"/>
  <c r="E740" i="11"/>
  <c r="F772" i="11"/>
  <c r="K744" i="11"/>
  <c r="D744" i="11"/>
  <c r="E787" i="11"/>
  <c r="F779" i="11"/>
  <c r="E780" i="11"/>
  <c r="M782" i="11"/>
  <c r="N765" i="11"/>
  <c r="N758" i="11"/>
  <c r="K787" i="11"/>
  <c r="E777" i="11"/>
  <c r="G770" i="11"/>
  <c r="I765" i="11"/>
  <c r="D756" i="11"/>
  <c r="L747" i="11"/>
  <c r="D751" i="11"/>
  <c r="F747" i="11"/>
  <c r="M756" i="11"/>
  <c r="I754" i="11"/>
  <c r="L758" i="11"/>
  <c r="M752" i="11"/>
  <c r="K758" i="11"/>
  <c r="F745" i="11"/>
  <c r="M787" i="11"/>
  <c r="H751" i="11"/>
  <c r="I744" i="11"/>
  <c r="M754" i="11"/>
  <c r="H749" i="11"/>
  <c r="I740" i="11"/>
  <c r="N742" i="11"/>
  <c r="G759" i="11"/>
  <c r="K754" i="11"/>
  <c r="D747" i="11"/>
  <c r="H777" i="11"/>
  <c r="E742" i="11"/>
  <c r="J740" i="11"/>
  <c r="O765" i="11"/>
  <c r="J770" i="11"/>
  <c r="O763" i="11"/>
  <c r="E751" i="11"/>
  <c r="E782" i="11"/>
  <c r="M779" i="11"/>
  <c r="M751" i="11"/>
  <c r="I759" i="11"/>
  <c r="G772" i="11"/>
  <c r="N744" i="11"/>
  <c r="M747" i="11"/>
  <c r="F742" i="11"/>
  <c r="H780" i="11"/>
  <c r="M761" i="11"/>
  <c r="F780" i="11"/>
  <c r="N772" i="11"/>
  <c r="N763" i="11"/>
  <c r="L749" i="11"/>
  <c r="K745" i="11"/>
  <c r="E768" i="11"/>
  <c r="J763" i="11"/>
  <c r="F765" i="11"/>
  <c r="L740" i="11"/>
  <c r="E761" i="11"/>
  <c r="D765" i="11"/>
  <c r="L761" i="11"/>
  <c r="E756" i="11"/>
  <c r="E754" i="11"/>
  <c r="I752" i="11"/>
  <c r="N749" i="11"/>
  <c r="N754" i="11"/>
  <c r="E759" i="11"/>
  <c r="F758" i="11"/>
  <c r="H759" i="11"/>
  <c r="K772" i="11"/>
  <c r="J754" i="11"/>
  <c r="K749" i="11"/>
  <c r="N768" i="11"/>
  <c r="D777" i="11"/>
  <c r="H779" i="11"/>
  <c r="G782" i="11"/>
  <c r="O751" i="11"/>
  <c r="J765" i="11"/>
  <c r="N747" i="11"/>
  <c r="I756" i="11"/>
  <c r="I742" i="11"/>
  <c r="F756" i="11"/>
  <c r="J772" i="11"/>
  <c r="M749" i="11"/>
  <c r="D759" i="11"/>
  <c r="F770" i="11"/>
  <c r="G758" i="11"/>
  <c r="D742" i="11"/>
  <c r="F787" i="11"/>
  <c r="H742" i="11"/>
  <c r="K770" i="11"/>
  <c r="L756" i="11"/>
  <c r="M745" i="11"/>
  <c r="K751" i="11"/>
  <c r="N740" i="11"/>
  <c r="M758" i="11"/>
  <c r="G747" i="11"/>
  <c r="H770" i="11"/>
  <c r="L772" i="11"/>
  <c r="M772" i="11"/>
  <c r="J749" i="11"/>
  <c r="M744" i="11"/>
  <c r="I770" i="11"/>
  <c r="E745" i="11"/>
  <c r="O752" i="11"/>
  <c r="G740" i="11"/>
  <c r="K786" i="11"/>
  <c r="D752" i="11"/>
  <c r="G787" i="11"/>
  <c r="L768" i="11"/>
  <c r="O740" i="11"/>
  <c r="G779" i="11"/>
  <c r="O779" i="11"/>
  <c r="D787" i="11"/>
  <c r="I772" i="11"/>
  <c r="O756" i="11"/>
  <c r="H787" i="11"/>
  <c r="F744" i="11"/>
  <c r="L765" i="11"/>
  <c r="G777" i="11"/>
  <c r="O744" i="11"/>
  <c r="N756" i="11"/>
  <c r="N751" i="11"/>
  <c r="I751" i="11"/>
  <c r="L742" i="11"/>
  <c r="I749" i="11"/>
  <c r="I761" i="11"/>
  <c r="G780" i="11"/>
  <c r="D761" i="11"/>
  <c r="D758" i="11"/>
  <c r="E749" i="11"/>
  <c r="O754" i="11"/>
  <c r="J761" i="11"/>
  <c r="J759" i="11"/>
  <c r="G749" i="11"/>
  <c r="L759" i="11"/>
  <c r="J768" i="11"/>
  <c r="G768" i="11"/>
  <c r="L777" i="11"/>
  <c r="I758" i="11"/>
  <c r="E758" i="11"/>
  <c r="D780" i="11"/>
  <c r="O761" i="11"/>
  <c r="K740" i="11"/>
  <c r="H754" i="11"/>
  <c r="E763" i="11"/>
  <c r="F782" i="11"/>
  <c r="J782" i="11"/>
  <c r="E744" i="11"/>
  <c r="L787" i="11"/>
  <c r="K756" i="11"/>
  <c r="J786" i="11"/>
  <c r="H763" i="11"/>
  <c r="J752" i="11"/>
  <c r="J742" i="11"/>
  <c r="N759" i="11"/>
  <c r="H786" i="11"/>
  <c r="H758" i="11"/>
  <c r="H772" i="11"/>
  <c r="N752" i="11"/>
  <c r="K759" i="11"/>
  <c r="F749" i="11"/>
  <c r="G786" i="11"/>
  <c r="H740" i="11"/>
  <c r="F759" i="11"/>
  <c r="N779" i="11"/>
  <c r="M770" i="11"/>
  <c r="M742" i="11"/>
  <c r="H761" i="11"/>
  <c r="L779" i="11"/>
  <c r="I768" i="11"/>
  <c r="G761" i="11"/>
  <c r="E770" i="11"/>
  <c r="I777" i="11"/>
  <c r="K782" i="11"/>
  <c r="I779" i="11"/>
  <c r="H765" i="11"/>
  <c r="L754" i="11"/>
  <c r="M768" i="11"/>
  <c r="D770" i="11"/>
  <c r="F754" i="11"/>
  <c r="D749" i="11"/>
  <c r="I763" i="11"/>
  <c r="L770" i="11"/>
  <c r="N787" i="11"/>
  <c r="M759" i="11"/>
  <c r="O747" i="11"/>
  <c r="L744" i="11"/>
  <c r="M740" i="11"/>
  <c r="O770" i="11"/>
  <c r="G763" i="11"/>
  <c r="O768" i="11"/>
  <c r="K768" i="11"/>
  <c r="J747" i="11"/>
  <c r="K747" i="11"/>
  <c r="J751" i="11"/>
  <c r="D786" i="11"/>
  <c r="O759" i="11"/>
  <c r="E765" i="11"/>
  <c r="L751" i="11"/>
  <c r="K765" i="11"/>
  <c r="G751" i="11"/>
  <c r="D740" i="11"/>
  <c r="O772" i="11"/>
  <c r="N782" i="11"/>
  <c r="K742" i="11"/>
  <c r="E772" i="11"/>
  <c r="I747" i="11"/>
  <c r="O749" i="11"/>
  <c r="G756" i="11"/>
  <c r="I773" i="11"/>
  <c r="F766" i="11"/>
  <c r="N770" i="11"/>
  <c r="CG1053" i="17" l="1"/>
  <c r="N783" i="11"/>
  <c r="J783" i="11"/>
  <c r="G783" i="11"/>
  <c r="CG142" i="17"/>
  <c r="CE1053" i="17"/>
  <c r="CE142" i="17"/>
  <c r="BS1054" i="17"/>
  <c r="BW1054" i="17"/>
  <c r="B1055" i="17"/>
  <c r="BY1054" i="17"/>
  <c r="BX1054" i="17"/>
  <c r="BV1054" i="17"/>
  <c r="BU1054" i="17"/>
  <c r="CE1054" i="17" s="1"/>
  <c r="BT1054" i="17"/>
  <c r="BZ1054" i="17"/>
  <c r="BW143" i="17"/>
  <c r="BU143" i="17"/>
  <c r="B144" i="17"/>
  <c r="BT143" i="17"/>
  <c r="BS143" i="17"/>
  <c r="CH143" i="17"/>
  <c r="BZ143" i="17"/>
  <c r="BY143" i="17"/>
  <c r="CF143" i="17"/>
  <c r="BX143" i="17"/>
  <c r="BV143" i="17"/>
  <c r="E743" i="11"/>
  <c r="F743" i="11"/>
  <c r="K743" i="11"/>
  <c r="M743" i="11"/>
  <c r="I741" i="11"/>
  <c r="E741" i="11"/>
  <c r="F741" i="11"/>
  <c r="N741" i="11"/>
  <c r="L741" i="11"/>
  <c r="J741" i="11"/>
  <c r="G741" i="11"/>
  <c r="D741" i="11"/>
  <c r="O741" i="11"/>
  <c r="M741" i="11"/>
  <c r="K741" i="11"/>
  <c r="H741" i="11"/>
  <c r="C737" i="11"/>
  <c r="C736" i="11" s="1"/>
  <c r="CE940" i="1"/>
  <c r="CG940" i="1"/>
  <c r="CF940" i="1"/>
  <c r="CH940" i="1"/>
  <c r="H785" i="11"/>
  <c r="O785" i="11"/>
  <c r="G776" i="11"/>
  <c r="BU941" i="1"/>
  <c r="BT941" i="1"/>
  <c r="B942" i="1"/>
  <c r="BS941" i="1"/>
  <c r="BZ941" i="1"/>
  <c r="BY941" i="1"/>
  <c r="BX941" i="1"/>
  <c r="BV941" i="1"/>
  <c r="BW941" i="1"/>
  <c r="D785" i="11"/>
  <c r="M785" i="11"/>
  <c r="E785" i="11"/>
  <c r="K783" i="11"/>
  <c r="I783" i="11"/>
  <c r="G785" i="11"/>
  <c r="M783" i="11"/>
  <c r="F783" i="11"/>
  <c r="D783" i="11"/>
  <c r="K785" i="11"/>
  <c r="L783" i="11"/>
  <c r="E783" i="11"/>
  <c r="N785" i="11"/>
  <c r="I785" i="11"/>
  <c r="F785" i="11"/>
  <c r="L785" i="11"/>
  <c r="J785" i="11"/>
  <c r="I778" i="11"/>
  <c r="H776" i="11"/>
  <c r="K776" i="11"/>
  <c r="L778" i="11"/>
  <c r="H778" i="11"/>
  <c r="D776" i="11"/>
  <c r="N778" i="11"/>
  <c r="K778" i="11"/>
  <c r="D778" i="11"/>
  <c r="G778" i="11"/>
  <c r="F778" i="11"/>
  <c r="J778" i="11"/>
  <c r="L776" i="11"/>
  <c r="E778" i="11"/>
  <c r="F776" i="11"/>
  <c r="M776" i="11"/>
  <c r="M778" i="11"/>
  <c r="E776" i="11"/>
  <c r="I776" i="11"/>
  <c r="I769" i="11"/>
  <c r="D769" i="11"/>
  <c r="E769" i="11"/>
  <c r="M769" i="11"/>
  <c r="I771" i="11"/>
  <c r="J769" i="11"/>
  <c r="K769" i="11"/>
  <c r="L769" i="11"/>
  <c r="F769" i="11"/>
  <c r="N769" i="11"/>
  <c r="G769" i="11"/>
  <c r="O769" i="11"/>
  <c r="H769" i="11"/>
  <c r="L762" i="11"/>
  <c r="E762" i="11"/>
  <c r="D762" i="11"/>
  <c r="F762" i="11"/>
  <c r="N762" i="11"/>
  <c r="I762" i="11"/>
  <c r="O762" i="11"/>
  <c r="J762" i="11"/>
  <c r="G762" i="11"/>
  <c r="H762" i="11"/>
  <c r="F764" i="11"/>
  <c r="K762" i="11"/>
  <c r="F757" i="11"/>
  <c r="G757" i="11"/>
  <c r="L755" i="11"/>
  <c r="H757" i="11"/>
  <c r="K755" i="11"/>
  <c r="O757" i="11"/>
  <c r="E755" i="11"/>
  <c r="M755" i="11"/>
  <c r="I757" i="11"/>
  <c r="G755" i="11"/>
  <c r="K757" i="11"/>
  <c r="J755" i="11"/>
  <c r="F755" i="11"/>
  <c r="J757" i="11"/>
  <c r="H755" i="11"/>
  <c r="D757" i="11"/>
  <c r="L757" i="11"/>
  <c r="N755" i="11"/>
  <c r="O755" i="11"/>
  <c r="I755" i="11"/>
  <c r="E757" i="11"/>
  <c r="M757" i="11"/>
  <c r="N757" i="11"/>
  <c r="D748" i="11"/>
  <c r="M748" i="11"/>
  <c r="I750" i="11"/>
  <c r="E748" i="11"/>
  <c r="F748" i="11"/>
  <c r="N748" i="11"/>
  <c r="J750" i="11"/>
  <c r="G748" i="11"/>
  <c r="O748" i="11"/>
  <c r="H748" i="11"/>
  <c r="D750" i="11"/>
  <c r="I748" i="11"/>
  <c r="M750" i="11"/>
  <c r="J748" i="11"/>
  <c r="N750" i="11"/>
  <c r="L748" i="11"/>
  <c r="K748" i="11"/>
  <c r="J766" i="11"/>
  <c r="J745" i="11"/>
  <c r="G752" i="11"/>
  <c r="H752" i="11"/>
  <c r="I745" i="11"/>
  <c r="G773" i="11"/>
  <c r="G745" i="11"/>
  <c r="F773" i="11"/>
  <c r="L766" i="11"/>
  <c r="K773" i="11"/>
  <c r="H745" i="11"/>
  <c r="H773" i="11"/>
  <c r="N745" i="11"/>
  <c r="F752" i="11"/>
  <c r="L745" i="11"/>
  <c r="D754" i="11"/>
  <c r="H766" i="11"/>
  <c r="E773" i="11"/>
  <c r="H744" i="11"/>
  <c r="J773" i="11"/>
  <c r="L773" i="11"/>
  <c r="N766" i="11"/>
  <c r="O773" i="11"/>
  <c r="E766" i="11"/>
  <c r="M773" i="11"/>
  <c r="K766" i="11"/>
  <c r="D766" i="11"/>
  <c r="N773" i="11"/>
  <c r="D773" i="11"/>
  <c r="L752" i="11"/>
  <c r="M766" i="11"/>
  <c r="I766" i="11"/>
  <c r="E752" i="11"/>
  <c r="O745" i="11"/>
  <c r="G766" i="11"/>
  <c r="M763" i="11"/>
  <c r="D745" i="11"/>
  <c r="K752" i="11"/>
  <c r="O766" i="11"/>
  <c r="CE143" i="17" l="1"/>
  <c r="CG1054" i="17"/>
  <c r="O764" i="11"/>
  <c r="G764" i="11"/>
  <c r="I764" i="11"/>
  <c r="D764" i="11"/>
  <c r="K764" i="11"/>
  <c r="E764" i="11"/>
  <c r="N764" i="11"/>
  <c r="H764" i="11"/>
  <c r="L764" i="11"/>
  <c r="J764" i="11"/>
  <c r="CH1054" i="17"/>
  <c r="CF1054" i="17"/>
  <c r="CG143" i="17"/>
  <c r="BV1055" i="17"/>
  <c r="BZ1055" i="17"/>
  <c r="B1056" i="17"/>
  <c r="BY1055" i="17"/>
  <c r="BX1055" i="17"/>
  <c r="BW1055" i="17"/>
  <c r="BU1055" i="17"/>
  <c r="CG1055" i="17" s="1"/>
  <c r="CE1055" i="17"/>
  <c r="BT1055" i="17"/>
  <c r="BS1055" i="17"/>
  <c r="CH144" i="17"/>
  <c r="BZ144" i="17"/>
  <c r="CF144" i="17"/>
  <c r="BX144" i="17"/>
  <c r="BW144" i="17"/>
  <c r="BV144" i="17"/>
  <c r="BU144" i="17"/>
  <c r="B145" i="17"/>
  <c r="BT144" i="17"/>
  <c r="BS144" i="17"/>
  <c r="BY144" i="17"/>
  <c r="N743" i="11"/>
  <c r="I743" i="11"/>
  <c r="G743" i="11"/>
  <c r="D755" i="11"/>
  <c r="D743" i="11"/>
  <c r="H743" i="11"/>
  <c r="L743" i="11"/>
  <c r="J743" i="11"/>
  <c r="O743" i="11"/>
  <c r="CG941" i="1"/>
  <c r="CE941" i="1"/>
  <c r="CF941" i="1"/>
  <c r="CH941" i="1"/>
  <c r="F750" i="11"/>
  <c r="O771" i="11"/>
  <c r="E771" i="11"/>
  <c r="D771" i="11"/>
  <c r="M764" i="11"/>
  <c r="M762" i="11"/>
  <c r="G771" i="11"/>
  <c r="N771" i="11"/>
  <c r="L750" i="11"/>
  <c r="E750" i="11"/>
  <c r="M771" i="11"/>
  <c r="K771" i="11"/>
  <c r="G750" i="11"/>
  <c r="K750" i="11"/>
  <c r="J771" i="11"/>
  <c r="H771" i="11"/>
  <c r="L771" i="11"/>
  <c r="H750" i="11"/>
  <c r="F771" i="11"/>
  <c r="O750" i="11"/>
  <c r="BZ942" i="1"/>
  <c r="BY942" i="1"/>
  <c r="BX942" i="1"/>
  <c r="BW942" i="1"/>
  <c r="BV942" i="1"/>
  <c r="BU942" i="1"/>
  <c r="B943" i="1"/>
  <c r="BS942" i="1"/>
  <c r="BT942" i="1"/>
  <c r="CF1055" i="17" l="1"/>
  <c r="CH1055" i="17"/>
  <c r="CG144" i="17"/>
  <c r="BY1056" i="17"/>
  <c r="CG1056" i="17" s="1"/>
  <c r="BU1056" i="17"/>
  <c r="CE1056" i="17" s="1"/>
  <c r="BX1056" i="17"/>
  <c r="BW1056" i="17"/>
  <c r="BV1056" i="17"/>
  <c r="BT1056" i="17"/>
  <c r="BS1056" i="17"/>
  <c r="B1057" i="17"/>
  <c r="BZ1056" i="17"/>
  <c r="CE144" i="17"/>
  <c r="BU145" i="17"/>
  <c r="BS145" i="17"/>
  <c r="CH145" i="17"/>
  <c r="BZ145" i="17"/>
  <c r="BY145" i="17"/>
  <c r="CF145" i="17"/>
  <c r="BX145" i="17"/>
  <c r="BW145" i="17"/>
  <c r="BV145" i="17"/>
  <c r="B146" i="17"/>
  <c r="BT145" i="17"/>
  <c r="CE942" i="1"/>
  <c r="CG942" i="1"/>
  <c r="CF942" i="1"/>
  <c r="CH942" i="1"/>
  <c r="BW943" i="1"/>
  <c r="BV943" i="1"/>
  <c r="BU943" i="1"/>
  <c r="BT943" i="1"/>
  <c r="B944" i="1"/>
  <c r="BS943" i="1"/>
  <c r="BZ943" i="1"/>
  <c r="BX943" i="1"/>
  <c r="BY943" i="1"/>
  <c r="CE145" i="17" l="1"/>
  <c r="CF1056" i="17"/>
  <c r="CH1056" i="17"/>
  <c r="CG145" i="17"/>
  <c r="B1058" i="17"/>
  <c r="BT1057" i="17"/>
  <c r="BX1057" i="17"/>
  <c r="BY1057" i="17"/>
  <c r="CG1057" i="17" s="1"/>
  <c r="BW1057" i="17"/>
  <c r="BV1057" i="17"/>
  <c r="BU1057" i="17"/>
  <c r="CE1057" i="17" s="1"/>
  <c r="BS1057" i="17"/>
  <c r="BZ1057" i="17"/>
  <c r="CE943" i="1"/>
  <c r="BU146" i="17"/>
  <c r="BS146" i="17"/>
  <c r="CH146" i="17"/>
  <c r="BZ146" i="17"/>
  <c r="BY146" i="17"/>
  <c r="CF146" i="17"/>
  <c r="BX146" i="17"/>
  <c r="BW146" i="17"/>
  <c r="BV146" i="17"/>
  <c r="B147" i="17"/>
  <c r="BT146" i="17"/>
  <c r="CG943" i="1"/>
  <c r="CF943" i="1"/>
  <c r="CH943" i="1"/>
  <c r="CF1057" i="17" l="1"/>
  <c r="CH1057" i="17"/>
  <c r="CE146" i="17"/>
  <c r="CG146" i="17"/>
  <c r="BY147" i="17"/>
  <c r="BW147" i="17"/>
  <c r="BV147" i="17"/>
  <c r="BU147" i="17"/>
  <c r="B148" i="17"/>
  <c r="BT147" i="17"/>
  <c r="BS147" i="17"/>
  <c r="CH147" i="17"/>
  <c r="BZ147" i="17"/>
  <c r="CF147" i="17"/>
  <c r="BX147" i="17"/>
  <c r="CF1058" i="17"/>
  <c r="BX1058" i="17"/>
  <c r="BW1058" i="17"/>
  <c r="B1059" i="17"/>
  <c r="BT1058" i="17"/>
  <c r="BZ1058" i="17"/>
  <c r="BV1058" i="17"/>
  <c r="CH1058" i="17"/>
  <c r="BU1058" i="17"/>
  <c r="BS1058" i="17"/>
  <c r="BY1058" i="17"/>
  <c r="BT944" i="1"/>
  <c r="B945" i="1"/>
  <c r="BS944" i="1"/>
  <c r="BZ944" i="1"/>
  <c r="BY944" i="1"/>
  <c r="BX944" i="1"/>
  <c r="BW944" i="1"/>
  <c r="BU944" i="1"/>
  <c r="BV944" i="1"/>
  <c r="CF944" i="1" s="1"/>
  <c r="CG1058" i="17" l="1"/>
  <c r="CE1058" i="17"/>
  <c r="CE147" i="17"/>
  <c r="CG147" i="17"/>
  <c r="BU148" i="17"/>
  <c r="BS148" i="17"/>
  <c r="CH148" i="17"/>
  <c r="BZ148" i="17"/>
  <c r="BY148" i="17"/>
  <c r="CF148" i="17"/>
  <c r="BX148" i="17"/>
  <c r="BW148" i="17"/>
  <c r="BV148" i="17"/>
  <c r="B149" i="17"/>
  <c r="BT148" i="17"/>
  <c r="BS1059" i="17"/>
  <c r="CH1059" i="17"/>
  <c r="BZ1059" i="17"/>
  <c r="BW1059" i="17"/>
  <c r="BY1059" i="17"/>
  <c r="BX1059" i="17"/>
  <c r="B1060" i="17"/>
  <c r="BV1059" i="17"/>
  <c r="BU1059" i="17"/>
  <c r="CE1059" i="17" s="1"/>
  <c r="CF1059" i="17"/>
  <c r="BT1059" i="17"/>
  <c r="CE944" i="1"/>
  <c r="CG944" i="1"/>
  <c r="CH944" i="1"/>
  <c r="BY945" i="1"/>
  <c r="BX945" i="1"/>
  <c r="BW945" i="1"/>
  <c r="BV945" i="1"/>
  <c r="BU945" i="1"/>
  <c r="BT945" i="1"/>
  <c r="B946" i="1"/>
  <c r="BZ945" i="1"/>
  <c r="BS945" i="1"/>
  <c r="CG148" i="17" l="1"/>
  <c r="CE148" i="17"/>
  <c r="CG1059" i="17"/>
  <c r="BV1060" i="17"/>
  <c r="BU1060" i="17"/>
  <c r="CH1060" i="17"/>
  <c r="BZ1060" i="17"/>
  <c r="BW1060" i="17"/>
  <c r="CF1060" i="17"/>
  <c r="BS1060" i="17"/>
  <c r="BY1060" i="17"/>
  <c r="B1061" i="17"/>
  <c r="BX1060" i="17"/>
  <c r="BT1060" i="17"/>
  <c r="BY149" i="17"/>
  <c r="BW149" i="17"/>
  <c r="BV149" i="17"/>
  <c r="BU149" i="17"/>
  <c r="B150" i="17"/>
  <c r="BT149" i="17"/>
  <c r="BS149" i="17"/>
  <c r="CH149" i="17"/>
  <c r="BZ149" i="17"/>
  <c r="CF149" i="17"/>
  <c r="BX149" i="17"/>
  <c r="CE945" i="1"/>
  <c r="CG945" i="1"/>
  <c r="CF945" i="1"/>
  <c r="CH945" i="1"/>
  <c r="CE946" i="1"/>
  <c r="CG946" i="1"/>
  <c r="BU946" i="1"/>
  <c r="BX946" i="1"/>
  <c r="BW946" i="1"/>
  <c r="BV946" i="1"/>
  <c r="BT946" i="1"/>
  <c r="BS946" i="1"/>
  <c r="BY946" i="1"/>
  <c r="B947" i="1"/>
  <c r="BZ946" i="1"/>
  <c r="CG149" i="17" l="1"/>
  <c r="CG1060" i="17"/>
  <c r="CE1060" i="17"/>
  <c r="CE149" i="17"/>
  <c r="BY1061" i="17"/>
  <c r="CF1061" i="17"/>
  <c r="BX1061" i="17"/>
  <c r="BU1061" i="17"/>
  <c r="BZ1061" i="17"/>
  <c r="BV1061" i="17"/>
  <c r="CH1061" i="17"/>
  <c r="BT1061" i="17"/>
  <c r="BS1061" i="17"/>
  <c r="B1062" i="17"/>
  <c r="BW1061" i="17"/>
  <c r="BU150" i="17"/>
  <c r="BS150" i="17"/>
  <c r="CH150" i="17"/>
  <c r="BZ150" i="17"/>
  <c r="BY150" i="17"/>
  <c r="CF150" i="17"/>
  <c r="BX150" i="17"/>
  <c r="BW150" i="17"/>
  <c r="BV150" i="17"/>
  <c r="B151" i="17"/>
  <c r="BT150" i="17"/>
  <c r="CF946" i="1"/>
  <c r="CH946" i="1"/>
  <c r="CE947" i="1"/>
  <c r="CG947" i="1"/>
  <c r="BZ947" i="1"/>
  <c r="BW947" i="1"/>
  <c r="BV947" i="1"/>
  <c r="BU947" i="1"/>
  <c r="BT947" i="1"/>
  <c r="BS947" i="1"/>
  <c r="BX947" i="1"/>
  <c r="B948" i="1"/>
  <c r="BY947" i="1"/>
  <c r="BQ913" i="1"/>
  <c r="BR913" i="1" s="1"/>
  <c r="BQ912" i="1"/>
  <c r="BR912" i="1" s="1"/>
  <c r="BQ911" i="1"/>
  <c r="BR911" i="1" s="1"/>
  <c r="BQ910" i="1"/>
  <c r="BR910" i="1" s="1"/>
  <c r="BQ909" i="1"/>
  <c r="BR909" i="1" s="1"/>
  <c r="BQ908" i="1"/>
  <c r="BR908" i="1" s="1"/>
  <c r="BQ907" i="1"/>
  <c r="BR907" i="1" s="1"/>
  <c r="BQ906" i="1"/>
  <c r="BR906" i="1" s="1"/>
  <c r="BQ905" i="1"/>
  <c r="BR905" i="1" s="1"/>
  <c r="BQ904" i="1"/>
  <c r="BR904" i="1" s="1"/>
  <c r="BQ903" i="1"/>
  <c r="BR903" i="1" s="1"/>
  <c r="BQ902" i="1"/>
  <c r="BR902" i="1" s="1"/>
  <c r="BQ901" i="1"/>
  <c r="BR901" i="1" s="1"/>
  <c r="BQ900" i="1"/>
  <c r="BR900" i="1" s="1"/>
  <c r="BQ899" i="1"/>
  <c r="BR899" i="1" s="1"/>
  <c r="BQ898" i="1"/>
  <c r="BR898" i="1" s="1"/>
  <c r="BQ897" i="1"/>
  <c r="BR897" i="1" s="1"/>
  <c r="BQ896" i="1"/>
  <c r="BR896" i="1" s="1"/>
  <c r="BQ895" i="1"/>
  <c r="BR895" i="1" s="1"/>
  <c r="BQ894" i="1"/>
  <c r="BR894" i="1" s="1"/>
  <c r="BQ893" i="1"/>
  <c r="BR893" i="1" s="1"/>
  <c r="BQ892" i="1"/>
  <c r="BR892" i="1" s="1"/>
  <c r="BQ891" i="1"/>
  <c r="BR891" i="1" s="1"/>
  <c r="BQ890" i="1"/>
  <c r="BR890" i="1" s="1"/>
  <c r="BQ889" i="1"/>
  <c r="BR889" i="1" s="1"/>
  <c r="BQ888" i="1"/>
  <c r="BR888" i="1" s="1"/>
  <c r="BQ887" i="1"/>
  <c r="BR887" i="1" s="1"/>
  <c r="BQ886" i="1"/>
  <c r="BR886" i="1" s="1"/>
  <c r="BQ885" i="1"/>
  <c r="BR885" i="1" s="1"/>
  <c r="BQ884" i="1"/>
  <c r="BR884" i="1" s="1"/>
  <c r="BQ883" i="1"/>
  <c r="BR883" i="1" s="1"/>
  <c r="BQ882" i="1"/>
  <c r="BR882" i="1" s="1"/>
  <c r="BQ881" i="1"/>
  <c r="BR881" i="1" s="1"/>
  <c r="BQ880" i="1"/>
  <c r="BR880" i="1" s="1"/>
  <c r="BQ879" i="1"/>
  <c r="BR879" i="1" s="1"/>
  <c r="BQ878" i="1"/>
  <c r="BR878" i="1" s="1"/>
  <c r="BQ877" i="1"/>
  <c r="BR877" i="1" s="1"/>
  <c r="BQ876" i="1"/>
  <c r="BR876" i="1" s="1"/>
  <c r="BQ875" i="1"/>
  <c r="BR875" i="1" s="1"/>
  <c r="BQ874" i="1"/>
  <c r="BR874" i="1" s="1"/>
  <c r="BQ873" i="1"/>
  <c r="BR873" i="1" s="1"/>
  <c r="BQ872" i="1"/>
  <c r="BR872" i="1" s="1"/>
  <c r="BQ871" i="1"/>
  <c r="BR871" i="1" s="1"/>
  <c r="BQ870" i="1"/>
  <c r="BR870" i="1" s="1"/>
  <c r="BQ869" i="1"/>
  <c r="BR869" i="1" s="1"/>
  <c r="BQ868" i="1"/>
  <c r="BR868" i="1" s="1"/>
  <c r="BQ867" i="1"/>
  <c r="BR867" i="1" s="1"/>
  <c r="BQ866" i="1"/>
  <c r="BR866" i="1" s="1"/>
  <c r="CE150" i="17" l="1"/>
  <c r="CE1061" i="17"/>
  <c r="CG1061" i="17"/>
  <c r="CG150" i="17"/>
  <c r="B1063" i="17"/>
  <c r="BT1062" i="17"/>
  <c r="BS1062" i="17"/>
  <c r="CF1062" i="17"/>
  <c r="BX1062" i="17"/>
  <c r="BZ1062" i="17"/>
  <c r="BY1062" i="17"/>
  <c r="BW1062" i="17"/>
  <c r="CH1062" i="17"/>
  <c r="BV1062" i="17"/>
  <c r="BU1062" i="17"/>
  <c r="BY151" i="17"/>
  <c r="BW151" i="17"/>
  <c r="BV151" i="17"/>
  <c r="BU151" i="17"/>
  <c r="B152" i="17"/>
  <c r="BT151" i="17"/>
  <c r="BS151" i="17"/>
  <c r="CH151" i="17"/>
  <c r="BZ151" i="17"/>
  <c r="CF151" i="17"/>
  <c r="BX151" i="17"/>
  <c r="CI886" i="1"/>
  <c r="CI871" i="1"/>
  <c r="CI879" i="1"/>
  <c r="CI887" i="1"/>
  <c r="CI895" i="1"/>
  <c r="CI903" i="1"/>
  <c r="CI911" i="1"/>
  <c r="CI888" i="1"/>
  <c r="CI912" i="1"/>
  <c r="CI870" i="1"/>
  <c r="CI872" i="1"/>
  <c r="CI904" i="1"/>
  <c r="CI873" i="1"/>
  <c r="CI881" i="1"/>
  <c r="CI889" i="1"/>
  <c r="CI897" i="1"/>
  <c r="CI905" i="1"/>
  <c r="CI913" i="1"/>
  <c r="CI902" i="1"/>
  <c r="CI866" i="1"/>
  <c r="CI882" i="1"/>
  <c r="CI890" i="1"/>
  <c r="CI898" i="1"/>
  <c r="CI906" i="1"/>
  <c r="CI910" i="1"/>
  <c r="CI874" i="1"/>
  <c r="CI867" i="1"/>
  <c r="CI875" i="1"/>
  <c r="CI883" i="1"/>
  <c r="CI891" i="1"/>
  <c r="CI899" i="1"/>
  <c r="CI907" i="1"/>
  <c r="CI894" i="1"/>
  <c r="CI896" i="1"/>
  <c r="CI876" i="1"/>
  <c r="CI892" i="1"/>
  <c r="CI900" i="1"/>
  <c r="CI908" i="1"/>
  <c r="CI878" i="1"/>
  <c r="CI880" i="1"/>
  <c r="CI868" i="1"/>
  <c r="CI884" i="1"/>
  <c r="CI869" i="1"/>
  <c r="CI877" i="1"/>
  <c r="CI885" i="1"/>
  <c r="CI893" i="1"/>
  <c r="CI901" i="1"/>
  <c r="CI909" i="1"/>
  <c r="CF947" i="1"/>
  <c r="CH947" i="1"/>
  <c r="CE948" i="1"/>
  <c r="CG948" i="1"/>
  <c r="BW948" i="1"/>
  <c r="BV948" i="1"/>
  <c r="BU948" i="1"/>
  <c r="BT948" i="1"/>
  <c r="BS948" i="1"/>
  <c r="B949" i="1"/>
  <c r="BZ948" i="1"/>
  <c r="BX948" i="1"/>
  <c r="BY948" i="1"/>
  <c r="CG151" i="17" l="1"/>
  <c r="CE1062" i="17"/>
  <c r="CE151" i="17"/>
  <c r="CG1062" i="17"/>
  <c r="BU152" i="17"/>
  <c r="BS152" i="17"/>
  <c r="CH152" i="17"/>
  <c r="BZ152" i="17"/>
  <c r="BY152" i="17"/>
  <c r="CF152" i="17"/>
  <c r="BX152" i="17"/>
  <c r="BW152" i="17"/>
  <c r="BV152" i="17"/>
  <c r="BT152" i="17"/>
  <c r="B153" i="17"/>
  <c r="BW1063" i="17"/>
  <c r="BV1063" i="17"/>
  <c r="BS1063" i="17"/>
  <c r="CH1063" i="17"/>
  <c r="BU1063" i="17"/>
  <c r="CF1063" i="17"/>
  <c r="BZ1063" i="17"/>
  <c r="BY1063" i="17"/>
  <c r="B1064" i="17"/>
  <c r="BX1063" i="17"/>
  <c r="BT1063" i="17"/>
  <c r="CC880" i="1"/>
  <c r="CD880" i="1"/>
  <c r="CA880" i="1"/>
  <c r="CB880" i="1"/>
  <c r="CA897" i="1"/>
  <c r="CB897" i="1"/>
  <c r="CC897" i="1"/>
  <c r="CD897" i="1"/>
  <c r="CA909" i="1"/>
  <c r="CB909" i="1"/>
  <c r="CC909" i="1"/>
  <c r="CD909" i="1"/>
  <c r="CC877" i="1"/>
  <c r="CD877" i="1"/>
  <c r="CA877" i="1"/>
  <c r="CB877" i="1"/>
  <c r="CB892" i="1"/>
  <c r="CC892" i="1"/>
  <c r="CD892" i="1"/>
  <c r="CA892" i="1"/>
  <c r="CA907" i="1"/>
  <c r="CB907" i="1"/>
  <c r="CC907" i="1"/>
  <c r="CD907" i="1"/>
  <c r="CC875" i="1"/>
  <c r="CD875" i="1"/>
  <c r="CA875" i="1"/>
  <c r="CB875" i="1"/>
  <c r="CB906" i="1"/>
  <c r="CC906" i="1"/>
  <c r="CD906" i="1"/>
  <c r="CA906" i="1"/>
  <c r="CD866" i="1"/>
  <c r="CA866" i="1"/>
  <c r="CC866" i="1"/>
  <c r="CB866" i="1"/>
  <c r="CA887" i="1"/>
  <c r="CC887" i="1"/>
  <c r="CD887" i="1"/>
  <c r="CB887" i="1"/>
  <c r="CA872" i="1"/>
  <c r="CC872" i="1"/>
  <c r="CD872" i="1"/>
  <c r="CB872" i="1"/>
  <c r="CA901" i="1"/>
  <c r="CB901" i="1"/>
  <c r="CC901" i="1"/>
  <c r="CD901" i="1"/>
  <c r="CA869" i="1"/>
  <c r="CC869" i="1"/>
  <c r="CB869" i="1"/>
  <c r="CD869" i="1"/>
  <c r="CA878" i="1"/>
  <c r="CB878" i="1"/>
  <c r="CC878" i="1"/>
  <c r="CD878" i="1"/>
  <c r="CB876" i="1"/>
  <c r="CC876" i="1"/>
  <c r="CD876" i="1"/>
  <c r="CA876" i="1"/>
  <c r="CA899" i="1"/>
  <c r="CB899" i="1"/>
  <c r="CC899" i="1"/>
  <c r="CD899" i="1"/>
  <c r="CA867" i="1"/>
  <c r="CB867" i="1"/>
  <c r="CC867" i="1"/>
  <c r="CD867" i="1"/>
  <c r="CB898" i="1"/>
  <c r="CC898" i="1"/>
  <c r="CD898" i="1"/>
  <c r="CA898" i="1"/>
  <c r="CB902" i="1"/>
  <c r="CC902" i="1"/>
  <c r="CD902" i="1"/>
  <c r="CA902" i="1"/>
  <c r="CB889" i="1"/>
  <c r="CC889" i="1"/>
  <c r="CD889" i="1"/>
  <c r="CA889" i="1"/>
  <c r="CA911" i="1"/>
  <c r="CB911" i="1"/>
  <c r="CC911" i="1"/>
  <c r="CD911" i="1"/>
  <c r="CC879" i="1"/>
  <c r="CA879" i="1"/>
  <c r="CB879" i="1"/>
  <c r="CD879" i="1"/>
  <c r="CB888" i="1"/>
  <c r="CC888" i="1"/>
  <c r="CD888" i="1"/>
  <c r="CA888" i="1"/>
  <c r="CB896" i="1"/>
  <c r="CC896" i="1"/>
  <c r="CD896" i="1"/>
  <c r="CA896" i="1"/>
  <c r="CA881" i="1"/>
  <c r="CB881" i="1"/>
  <c r="CC881" i="1"/>
  <c r="CD881" i="1"/>
  <c r="CB904" i="1"/>
  <c r="CC904" i="1"/>
  <c r="CD904" i="1"/>
  <c r="CA904" i="1"/>
  <c r="CA893" i="1"/>
  <c r="CB893" i="1"/>
  <c r="CC893" i="1"/>
  <c r="CD893" i="1"/>
  <c r="CA884" i="1"/>
  <c r="CC884" i="1"/>
  <c r="CD884" i="1"/>
  <c r="CB884" i="1"/>
  <c r="CB908" i="1"/>
  <c r="CC908" i="1"/>
  <c r="CD908" i="1"/>
  <c r="CA908" i="1"/>
  <c r="CA891" i="1"/>
  <c r="CB891" i="1"/>
  <c r="CC891" i="1"/>
  <c r="CD891" i="1"/>
  <c r="CB874" i="1"/>
  <c r="CC874" i="1"/>
  <c r="CD874" i="1"/>
  <c r="CA874" i="1"/>
  <c r="CB890" i="1"/>
  <c r="CC890" i="1"/>
  <c r="CD890" i="1"/>
  <c r="CA890" i="1"/>
  <c r="CA913" i="1"/>
  <c r="CB913" i="1"/>
  <c r="CC913" i="1"/>
  <c r="CD913" i="1"/>
  <c r="CA870" i="1"/>
  <c r="CB870" i="1"/>
  <c r="CC870" i="1"/>
  <c r="CD870" i="1"/>
  <c r="CA903" i="1"/>
  <c r="CB903" i="1"/>
  <c r="CC903" i="1"/>
  <c r="CD903" i="1"/>
  <c r="CB871" i="1"/>
  <c r="CC871" i="1"/>
  <c r="CD871" i="1"/>
  <c r="CA871" i="1"/>
  <c r="CC873" i="1"/>
  <c r="CD873" i="1"/>
  <c r="CA873" i="1"/>
  <c r="CB873" i="1"/>
  <c r="CB912" i="1"/>
  <c r="CC912" i="1"/>
  <c r="CD912" i="1"/>
  <c r="CA912" i="1"/>
  <c r="CA885" i="1"/>
  <c r="CB885" i="1"/>
  <c r="CC885" i="1"/>
  <c r="CD885" i="1"/>
  <c r="CD868" i="1"/>
  <c r="CA868" i="1"/>
  <c r="CB868" i="1"/>
  <c r="CC868" i="1"/>
  <c r="CB900" i="1"/>
  <c r="CC900" i="1"/>
  <c r="CD900" i="1"/>
  <c r="CA900" i="1"/>
  <c r="CB894" i="1"/>
  <c r="CC894" i="1"/>
  <c r="CD894" i="1"/>
  <c r="CA894" i="1"/>
  <c r="CA883" i="1"/>
  <c r="CB883" i="1"/>
  <c r="CC883" i="1"/>
  <c r="CD883" i="1"/>
  <c r="CB910" i="1"/>
  <c r="CC910" i="1"/>
  <c r="CD910" i="1"/>
  <c r="CA910" i="1"/>
  <c r="CA882" i="1"/>
  <c r="CB882" i="1"/>
  <c r="CC882" i="1"/>
  <c r="CD882" i="1"/>
  <c r="CA905" i="1"/>
  <c r="CB905" i="1"/>
  <c r="CC905" i="1"/>
  <c r="CD905" i="1"/>
  <c r="CA895" i="1"/>
  <c r="CB895" i="1"/>
  <c r="CC895" i="1"/>
  <c r="CD895" i="1"/>
  <c r="CC886" i="1"/>
  <c r="CD886" i="1"/>
  <c r="CA886" i="1"/>
  <c r="CB886" i="1"/>
  <c r="CF948" i="1"/>
  <c r="CH948" i="1"/>
  <c r="CE949" i="1"/>
  <c r="CG949" i="1"/>
  <c r="BT949" i="1"/>
  <c r="BV949" i="1"/>
  <c r="BU949" i="1"/>
  <c r="BS949" i="1"/>
  <c r="B950" i="1"/>
  <c r="BZ949" i="1"/>
  <c r="BY949" i="1"/>
  <c r="BW949" i="1"/>
  <c r="BX949" i="1"/>
  <c r="BQ865" i="1"/>
  <c r="BR865" i="1" s="1"/>
  <c r="BQ864" i="1"/>
  <c r="BR864" i="1" s="1"/>
  <c r="BQ863" i="1"/>
  <c r="BR863" i="1" s="1"/>
  <c r="BQ862" i="1"/>
  <c r="BR862" i="1" s="1"/>
  <c r="BQ861" i="1"/>
  <c r="BR861" i="1" s="1"/>
  <c r="BQ860" i="1"/>
  <c r="BR860" i="1" s="1"/>
  <c r="BQ859" i="1"/>
  <c r="BR859" i="1" s="1"/>
  <c r="BQ858" i="1"/>
  <c r="BR858" i="1" s="1"/>
  <c r="BQ857" i="1"/>
  <c r="BR857" i="1" s="1"/>
  <c r="BQ856" i="1"/>
  <c r="BR856" i="1" s="1"/>
  <c r="BQ855" i="1"/>
  <c r="BR855" i="1" s="1"/>
  <c r="BQ854" i="1"/>
  <c r="BR854" i="1" s="1"/>
  <c r="BQ853" i="1"/>
  <c r="BR853" i="1" s="1"/>
  <c r="BQ852" i="1"/>
  <c r="BR852" i="1" s="1"/>
  <c r="BQ851" i="1"/>
  <c r="BR851" i="1" s="1"/>
  <c r="BQ850" i="1"/>
  <c r="BR850" i="1" s="1"/>
  <c r="BQ849" i="1"/>
  <c r="BR849" i="1" s="1"/>
  <c r="BQ848" i="1"/>
  <c r="BR848" i="1" s="1"/>
  <c r="BQ847" i="1"/>
  <c r="BR847" i="1" s="1"/>
  <c r="BQ846" i="1"/>
  <c r="BR846" i="1" s="1"/>
  <c r="BQ845" i="1"/>
  <c r="BR845" i="1" s="1"/>
  <c r="BQ844" i="1"/>
  <c r="BR844" i="1" s="1"/>
  <c r="BQ843" i="1"/>
  <c r="BR843" i="1" s="1"/>
  <c r="BQ842" i="1"/>
  <c r="BR842" i="1" s="1"/>
  <c r="BQ841" i="1"/>
  <c r="BR841" i="1" s="1"/>
  <c r="BQ840" i="1"/>
  <c r="BR840" i="1" s="1"/>
  <c r="BQ839" i="1"/>
  <c r="BR839" i="1" s="1"/>
  <c r="BQ838" i="1"/>
  <c r="BR838" i="1" s="1"/>
  <c r="BQ837" i="1"/>
  <c r="BR837" i="1" s="1"/>
  <c r="BQ836" i="1"/>
  <c r="BR836" i="1" s="1"/>
  <c r="BQ835" i="1"/>
  <c r="BR835" i="1" s="1"/>
  <c r="BQ834" i="1"/>
  <c r="BR834" i="1" s="1"/>
  <c r="BQ833" i="1"/>
  <c r="BR833" i="1" s="1"/>
  <c r="BQ832" i="1"/>
  <c r="BR832" i="1" s="1"/>
  <c r="BQ831" i="1"/>
  <c r="BR831" i="1" s="1"/>
  <c r="BQ830" i="1"/>
  <c r="BR830" i="1" s="1"/>
  <c r="BQ829" i="1"/>
  <c r="BR829" i="1" s="1"/>
  <c r="BQ828" i="1"/>
  <c r="BR828" i="1" s="1"/>
  <c r="BQ827" i="1"/>
  <c r="BR827" i="1" s="1"/>
  <c r="BQ826" i="1"/>
  <c r="BR826" i="1" s="1"/>
  <c r="BQ825" i="1"/>
  <c r="BR825" i="1" s="1"/>
  <c r="BQ824" i="1"/>
  <c r="BR824" i="1" s="1"/>
  <c r="BQ823" i="1"/>
  <c r="BR823" i="1" s="1"/>
  <c r="BQ822" i="1"/>
  <c r="BR822" i="1" s="1"/>
  <c r="BQ821" i="1"/>
  <c r="BR821" i="1" s="1"/>
  <c r="BQ820" i="1"/>
  <c r="BR820" i="1" s="1"/>
  <c r="BQ819" i="1"/>
  <c r="BR819" i="1" s="1"/>
  <c r="BQ818" i="1"/>
  <c r="BR818" i="1" s="1"/>
  <c r="BQ817" i="1"/>
  <c r="BR817" i="1" s="1"/>
  <c r="BQ816" i="1"/>
  <c r="BR816" i="1" s="1"/>
  <c r="BQ815" i="1"/>
  <c r="BR815" i="1" s="1"/>
  <c r="BQ814" i="1"/>
  <c r="BR814" i="1" s="1"/>
  <c r="BQ813" i="1"/>
  <c r="BR813" i="1" s="1"/>
  <c r="BQ812" i="1"/>
  <c r="BR812" i="1" s="1"/>
  <c r="BQ811" i="1"/>
  <c r="BR811" i="1" s="1"/>
  <c r="BQ810" i="1"/>
  <c r="BR810" i="1" s="1"/>
  <c r="BQ809" i="1"/>
  <c r="BR809" i="1" s="1"/>
  <c r="BQ808" i="1"/>
  <c r="BR808" i="1" s="1"/>
  <c r="BQ807" i="1"/>
  <c r="BR807" i="1" s="1"/>
  <c r="BQ806" i="1"/>
  <c r="BR806" i="1" s="1"/>
  <c r="BQ805" i="1"/>
  <c r="BR805" i="1" s="1"/>
  <c r="BQ804" i="1"/>
  <c r="BR804" i="1" s="1"/>
  <c r="BQ803" i="1"/>
  <c r="BR803" i="1" s="1"/>
  <c r="BQ802" i="1"/>
  <c r="BR802" i="1" s="1"/>
  <c r="BQ801" i="1"/>
  <c r="BR801" i="1" s="1"/>
  <c r="BQ800" i="1"/>
  <c r="BR800" i="1" s="1"/>
  <c r="BQ799" i="1"/>
  <c r="BR799" i="1" s="1"/>
  <c r="BQ798" i="1"/>
  <c r="BR798" i="1" s="1"/>
  <c r="BQ797" i="1"/>
  <c r="BR797" i="1" s="1"/>
  <c r="BQ796" i="1"/>
  <c r="BR796" i="1" s="1"/>
  <c r="BQ795" i="1"/>
  <c r="BR795" i="1" s="1"/>
  <c r="BQ794" i="1"/>
  <c r="BR794" i="1" s="1"/>
  <c r="BQ793" i="1"/>
  <c r="BR793" i="1" s="1"/>
  <c r="BQ792" i="1"/>
  <c r="BR792" i="1" s="1"/>
  <c r="BQ791" i="1"/>
  <c r="BR791" i="1" s="1"/>
  <c r="BQ790" i="1"/>
  <c r="BR790" i="1" s="1"/>
  <c r="BQ789" i="1"/>
  <c r="BR789" i="1" s="1"/>
  <c r="BQ788" i="1"/>
  <c r="BR788" i="1" s="1"/>
  <c r="BQ787" i="1"/>
  <c r="BR787" i="1" s="1"/>
  <c r="BQ786" i="1"/>
  <c r="BR786" i="1" s="1"/>
  <c r="BQ785" i="1"/>
  <c r="BR785" i="1" s="1"/>
  <c r="BQ784" i="1"/>
  <c r="BR784" i="1" s="1"/>
  <c r="BQ783" i="1"/>
  <c r="BR783" i="1" s="1"/>
  <c r="BQ782" i="1"/>
  <c r="BR782" i="1" s="1"/>
  <c r="BQ781" i="1"/>
  <c r="BR781" i="1" s="1"/>
  <c r="BQ780" i="1"/>
  <c r="BR780" i="1" s="1"/>
  <c r="BQ779" i="1"/>
  <c r="BR779" i="1" s="1"/>
  <c r="BQ778" i="1"/>
  <c r="BR778" i="1" s="1"/>
  <c r="BQ777" i="1"/>
  <c r="BR777" i="1" s="1"/>
  <c r="BQ776" i="1"/>
  <c r="BR776" i="1" s="1"/>
  <c r="BQ775" i="1"/>
  <c r="BR775" i="1" s="1"/>
  <c r="BQ774" i="1"/>
  <c r="BR774" i="1" s="1"/>
  <c r="BQ773" i="1"/>
  <c r="BR773" i="1" s="1"/>
  <c r="BQ772" i="1"/>
  <c r="BR772" i="1" s="1"/>
  <c r="BQ771" i="1"/>
  <c r="BR771" i="1" s="1"/>
  <c r="BQ770" i="1"/>
  <c r="BR770" i="1" s="1"/>
  <c r="BQ769" i="1"/>
  <c r="BR769" i="1" s="1"/>
  <c r="BQ768" i="1"/>
  <c r="BR768" i="1" s="1"/>
  <c r="BQ767" i="1"/>
  <c r="BR767" i="1" s="1"/>
  <c r="BQ766" i="1"/>
  <c r="BR766" i="1" s="1"/>
  <c r="BQ765" i="1"/>
  <c r="BR765" i="1" s="1"/>
  <c r="BQ764" i="1"/>
  <c r="BR764" i="1" s="1"/>
  <c r="BQ763" i="1"/>
  <c r="BR763" i="1" s="1"/>
  <c r="BQ762" i="1"/>
  <c r="BR762" i="1" s="1"/>
  <c r="BQ761" i="1"/>
  <c r="BR761" i="1" s="1"/>
  <c r="BQ760" i="1"/>
  <c r="BR760" i="1" s="1"/>
  <c r="BQ759" i="1"/>
  <c r="BR759" i="1" s="1"/>
  <c r="BQ758" i="1"/>
  <c r="BR758" i="1" s="1"/>
  <c r="BQ757" i="1"/>
  <c r="BR757" i="1" s="1"/>
  <c r="BQ756" i="1"/>
  <c r="BR756" i="1" s="1"/>
  <c r="BQ755" i="1"/>
  <c r="BR755" i="1" s="1"/>
  <c r="BQ754" i="1"/>
  <c r="BR754" i="1" s="1"/>
  <c r="BQ753" i="1"/>
  <c r="BR753" i="1" s="1"/>
  <c r="BQ752" i="1"/>
  <c r="BR752" i="1" s="1"/>
  <c r="BQ751" i="1"/>
  <c r="BR751" i="1" s="1"/>
  <c r="BQ750" i="1"/>
  <c r="BR750" i="1" s="1"/>
  <c r="BQ749" i="1"/>
  <c r="BR749" i="1" s="1"/>
  <c r="BQ748" i="1"/>
  <c r="BR748" i="1" s="1"/>
  <c r="BQ747" i="1"/>
  <c r="BR747" i="1" s="1"/>
  <c r="BQ746" i="1"/>
  <c r="BR746" i="1" s="1"/>
  <c r="BQ745" i="1"/>
  <c r="BR745" i="1" s="1"/>
  <c r="BQ744" i="1"/>
  <c r="BR744" i="1" s="1"/>
  <c r="BQ743" i="1"/>
  <c r="BR743" i="1" s="1"/>
  <c r="BQ742" i="1"/>
  <c r="BR742" i="1" s="1"/>
  <c r="BQ741" i="1"/>
  <c r="BR741" i="1" s="1"/>
  <c r="BQ740" i="1"/>
  <c r="BR740" i="1" s="1"/>
  <c r="BQ739" i="1"/>
  <c r="BR739" i="1" s="1"/>
  <c r="BQ738" i="1"/>
  <c r="BR738" i="1" s="1"/>
  <c r="BQ737" i="1"/>
  <c r="BR737" i="1" s="1"/>
  <c r="BQ736" i="1"/>
  <c r="BR736" i="1" s="1"/>
  <c r="BQ735" i="1"/>
  <c r="BR735" i="1" s="1"/>
  <c r="BQ734" i="1"/>
  <c r="BR734" i="1" s="1"/>
  <c r="BQ733" i="1"/>
  <c r="BR733" i="1" s="1"/>
  <c r="BQ732" i="1"/>
  <c r="BR732" i="1" s="1"/>
  <c r="BQ731" i="1"/>
  <c r="BR731" i="1" s="1"/>
  <c r="BQ730" i="1"/>
  <c r="BR730" i="1" s="1"/>
  <c r="BQ729" i="1"/>
  <c r="BR729" i="1" s="1"/>
  <c r="BQ728" i="1"/>
  <c r="BR728" i="1" s="1"/>
  <c r="BQ727" i="1"/>
  <c r="BR727" i="1" s="1"/>
  <c r="BQ726" i="1"/>
  <c r="BR726" i="1" s="1"/>
  <c r="BQ725" i="1"/>
  <c r="BR725" i="1" s="1"/>
  <c r="BQ724" i="1"/>
  <c r="BR724" i="1" s="1"/>
  <c r="BQ723" i="1"/>
  <c r="BR723" i="1" s="1"/>
  <c r="BQ722" i="1"/>
  <c r="BR722" i="1" s="1"/>
  <c r="BQ721" i="1"/>
  <c r="BR721" i="1" s="1"/>
  <c r="BQ720" i="1"/>
  <c r="BR720" i="1" s="1"/>
  <c r="BQ719" i="1"/>
  <c r="BR719" i="1" s="1"/>
  <c r="BQ718" i="1"/>
  <c r="BR718" i="1" s="1"/>
  <c r="BQ717" i="1"/>
  <c r="BR717" i="1" s="1"/>
  <c r="BQ716" i="1"/>
  <c r="BR716" i="1" s="1"/>
  <c r="BQ715" i="1"/>
  <c r="BR715" i="1" s="1"/>
  <c r="BQ714" i="1"/>
  <c r="BR714" i="1" s="1"/>
  <c r="BQ713" i="1"/>
  <c r="BR713" i="1" s="1"/>
  <c r="BQ712" i="1"/>
  <c r="BR712" i="1" s="1"/>
  <c r="BQ711" i="1"/>
  <c r="BR711" i="1" s="1"/>
  <c r="BQ710" i="1"/>
  <c r="BR710" i="1" s="1"/>
  <c r="BQ709" i="1"/>
  <c r="BR709" i="1" s="1"/>
  <c r="BQ708" i="1"/>
  <c r="BR708" i="1" s="1"/>
  <c r="BQ707" i="1"/>
  <c r="BR707" i="1" s="1"/>
  <c r="BQ706" i="1"/>
  <c r="BR706" i="1" s="1"/>
  <c r="BQ705" i="1"/>
  <c r="BR705" i="1" s="1"/>
  <c r="BQ704" i="1"/>
  <c r="BR704" i="1" s="1"/>
  <c r="BQ703" i="1"/>
  <c r="BR703" i="1" s="1"/>
  <c r="BQ702" i="1"/>
  <c r="BR702" i="1" s="1"/>
  <c r="BQ701" i="1"/>
  <c r="BR701" i="1" s="1"/>
  <c r="BQ700" i="1"/>
  <c r="BR700" i="1" s="1"/>
  <c r="BQ699" i="1"/>
  <c r="BR699" i="1" s="1"/>
  <c r="BQ698" i="1"/>
  <c r="BR698" i="1" s="1"/>
  <c r="BQ697" i="1"/>
  <c r="BR697" i="1" s="1"/>
  <c r="BQ696" i="1"/>
  <c r="BR696" i="1" s="1"/>
  <c r="BQ695" i="1"/>
  <c r="BR695" i="1" s="1"/>
  <c r="BQ694" i="1"/>
  <c r="BR694" i="1" s="1"/>
  <c r="BQ693" i="1"/>
  <c r="BR693" i="1" s="1"/>
  <c r="BQ692" i="1"/>
  <c r="BR692" i="1" s="1"/>
  <c r="BQ691" i="1"/>
  <c r="BR691" i="1" s="1"/>
  <c r="BQ690" i="1"/>
  <c r="BR690" i="1" s="1"/>
  <c r="BQ689" i="1"/>
  <c r="BR689" i="1" s="1"/>
  <c r="BQ688" i="1"/>
  <c r="BR688" i="1" s="1"/>
  <c r="BQ687" i="1"/>
  <c r="BR687" i="1" s="1"/>
  <c r="BQ686" i="1"/>
  <c r="BR686" i="1" s="1"/>
  <c r="BQ685" i="1"/>
  <c r="BR685" i="1" s="1"/>
  <c r="BQ684" i="1"/>
  <c r="BR684" i="1" s="1"/>
  <c r="BQ683" i="1"/>
  <c r="BR683" i="1" s="1"/>
  <c r="BQ682" i="1"/>
  <c r="BR682" i="1" s="1"/>
  <c r="BQ681" i="1"/>
  <c r="BR681" i="1" s="1"/>
  <c r="BQ680" i="1"/>
  <c r="BR680" i="1" s="1"/>
  <c r="BQ679" i="1"/>
  <c r="BR679" i="1" s="1"/>
  <c r="BQ678" i="1"/>
  <c r="BR678" i="1" s="1"/>
  <c r="BQ677" i="1"/>
  <c r="BR677" i="1" s="1"/>
  <c r="BQ676" i="1"/>
  <c r="BR676" i="1" s="1"/>
  <c r="BQ675" i="1"/>
  <c r="BR675" i="1" s="1"/>
  <c r="BQ674" i="1"/>
  <c r="BR674" i="1" s="1"/>
  <c r="BQ673" i="1"/>
  <c r="BR673" i="1" s="1"/>
  <c r="BQ672" i="1"/>
  <c r="BR672" i="1" s="1"/>
  <c r="BQ671" i="1"/>
  <c r="BR671" i="1" s="1"/>
  <c r="BQ670" i="1"/>
  <c r="BR670" i="1" s="1"/>
  <c r="BQ669" i="1"/>
  <c r="BR669" i="1" s="1"/>
  <c r="BQ668" i="1"/>
  <c r="BR668" i="1" s="1"/>
  <c r="BQ667" i="1"/>
  <c r="BR667" i="1" s="1"/>
  <c r="BQ666" i="1"/>
  <c r="BR666" i="1" s="1"/>
  <c r="BQ665" i="1"/>
  <c r="BR665" i="1" s="1"/>
  <c r="BQ664" i="1"/>
  <c r="BR664" i="1" s="1"/>
  <c r="BQ663" i="1"/>
  <c r="BR663" i="1" s="1"/>
  <c r="BQ662" i="1"/>
  <c r="BR662" i="1" s="1"/>
  <c r="BQ661" i="1"/>
  <c r="BR661" i="1" s="1"/>
  <c r="BQ660" i="1"/>
  <c r="BR660" i="1" s="1"/>
  <c r="BQ659" i="1"/>
  <c r="BR659" i="1" s="1"/>
  <c r="BQ658" i="1"/>
  <c r="BR658" i="1" s="1"/>
  <c r="BQ657" i="1"/>
  <c r="BR657" i="1" s="1"/>
  <c r="BQ656" i="1"/>
  <c r="BR656" i="1" s="1"/>
  <c r="BQ655" i="1"/>
  <c r="BR655" i="1" s="1"/>
  <c r="BQ654" i="1"/>
  <c r="BR654" i="1" s="1"/>
  <c r="BQ653" i="1"/>
  <c r="BR653" i="1" s="1"/>
  <c r="BQ652" i="1"/>
  <c r="BR652" i="1" s="1"/>
  <c r="BQ651" i="1"/>
  <c r="BR651" i="1" s="1"/>
  <c r="BQ650" i="1"/>
  <c r="BR650" i="1" s="1"/>
  <c r="BQ649" i="1"/>
  <c r="BR649" i="1" s="1"/>
  <c r="BQ648" i="1"/>
  <c r="BR648" i="1" s="1"/>
  <c r="BQ647" i="1"/>
  <c r="BR647" i="1" s="1"/>
  <c r="BQ646" i="1"/>
  <c r="BR646" i="1" s="1"/>
  <c r="BQ645" i="1"/>
  <c r="BR645" i="1" s="1"/>
  <c r="BQ644" i="1"/>
  <c r="BR644" i="1" s="1"/>
  <c r="BQ643" i="1"/>
  <c r="BR643" i="1" s="1"/>
  <c r="BQ642" i="1"/>
  <c r="BR642" i="1" s="1"/>
  <c r="BQ641" i="1"/>
  <c r="BR641" i="1" s="1"/>
  <c r="BQ640" i="1"/>
  <c r="BR640" i="1" s="1"/>
  <c r="BQ639" i="1"/>
  <c r="BR639" i="1" s="1"/>
  <c r="BQ638" i="1"/>
  <c r="BR638" i="1" s="1"/>
  <c r="BQ637" i="1"/>
  <c r="BR637" i="1" s="1"/>
  <c r="BQ636" i="1"/>
  <c r="BR636" i="1" s="1"/>
  <c r="BQ635" i="1"/>
  <c r="BR635" i="1" s="1"/>
  <c r="BQ634" i="1"/>
  <c r="BR634" i="1" s="1"/>
  <c r="BQ633" i="1"/>
  <c r="BR633" i="1" s="1"/>
  <c r="BQ632" i="1"/>
  <c r="BR632" i="1" s="1"/>
  <c r="BQ631" i="1"/>
  <c r="BR631" i="1" s="1"/>
  <c r="BQ630" i="1"/>
  <c r="BR630" i="1" s="1"/>
  <c r="BQ629" i="1"/>
  <c r="BR629" i="1" s="1"/>
  <c r="BQ628" i="1"/>
  <c r="BR628" i="1" s="1"/>
  <c r="BQ627" i="1"/>
  <c r="BR627" i="1" s="1"/>
  <c r="BQ626" i="1"/>
  <c r="BR626" i="1" s="1"/>
  <c r="BQ625" i="1"/>
  <c r="BR625" i="1" s="1"/>
  <c r="BQ624" i="1"/>
  <c r="BR624" i="1" s="1"/>
  <c r="BQ623" i="1"/>
  <c r="BR623" i="1" s="1"/>
  <c r="BQ622" i="1"/>
  <c r="BR622" i="1" s="1"/>
  <c r="BQ621" i="1"/>
  <c r="BR621" i="1" s="1"/>
  <c r="BQ620" i="1"/>
  <c r="BR620" i="1" s="1"/>
  <c r="BQ619" i="1"/>
  <c r="BR619" i="1" s="1"/>
  <c r="BQ618" i="1"/>
  <c r="BR618" i="1" s="1"/>
  <c r="BQ617" i="1"/>
  <c r="BR617" i="1" s="1"/>
  <c r="BQ616" i="1"/>
  <c r="BR616" i="1" s="1"/>
  <c r="BQ615" i="1"/>
  <c r="BR615" i="1" s="1"/>
  <c r="BQ614" i="1"/>
  <c r="BR614" i="1" s="1"/>
  <c r="BQ613" i="1"/>
  <c r="BR613" i="1" s="1"/>
  <c r="BQ612" i="1"/>
  <c r="BR612" i="1" s="1"/>
  <c r="BQ611" i="1"/>
  <c r="BR611" i="1" s="1"/>
  <c r="BQ610" i="1"/>
  <c r="BR610" i="1" s="1"/>
  <c r="BQ609" i="1"/>
  <c r="BR609" i="1" s="1"/>
  <c r="BQ608" i="1"/>
  <c r="BR608" i="1" s="1"/>
  <c r="BQ607" i="1"/>
  <c r="BR607" i="1" s="1"/>
  <c r="BQ606" i="1"/>
  <c r="BR606" i="1" s="1"/>
  <c r="BQ605" i="1"/>
  <c r="BR605" i="1" s="1"/>
  <c r="BQ604" i="1"/>
  <c r="BR604" i="1" s="1"/>
  <c r="BQ603" i="1"/>
  <c r="BR603" i="1" s="1"/>
  <c r="BQ602" i="1"/>
  <c r="BR602" i="1" s="1"/>
  <c r="BQ601" i="1"/>
  <c r="BR601" i="1" s="1"/>
  <c r="BQ600" i="1"/>
  <c r="BR600" i="1" s="1"/>
  <c r="BQ599" i="1"/>
  <c r="BR599" i="1" s="1"/>
  <c r="BQ598" i="1"/>
  <c r="BR598" i="1" s="1"/>
  <c r="BQ597" i="1"/>
  <c r="BR597" i="1" s="1"/>
  <c r="BQ596" i="1"/>
  <c r="BR596" i="1" s="1"/>
  <c r="BQ595" i="1"/>
  <c r="BR595" i="1" s="1"/>
  <c r="BQ594" i="1"/>
  <c r="BR594" i="1" s="1"/>
  <c r="BQ593" i="1"/>
  <c r="BR593" i="1" s="1"/>
  <c r="BQ592" i="1"/>
  <c r="BR592" i="1" s="1"/>
  <c r="BQ591" i="1"/>
  <c r="BR591" i="1" s="1"/>
  <c r="BQ590" i="1"/>
  <c r="BR590" i="1" s="1"/>
  <c r="BQ589" i="1"/>
  <c r="BR589" i="1" s="1"/>
  <c r="BQ588" i="1"/>
  <c r="BR588" i="1" s="1"/>
  <c r="BQ587" i="1"/>
  <c r="BR587" i="1" s="1"/>
  <c r="BQ586" i="1"/>
  <c r="BR586" i="1" s="1"/>
  <c r="BQ585" i="1"/>
  <c r="BR585" i="1" s="1"/>
  <c r="BQ584" i="1"/>
  <c r="BR584" i="1" s="1"/>
  <c r="BQ583" i="1"/>
  <c r="BR583" i="1" s="1"/>
  <c r="BQ582" i="1"/>
  <c r="BR582" i="1" s="1"/>
  <c r="BQ581" i="1"/>
  <c r="BR581" i="1" s="1"/>
  <c r="BQ580" i="1"/>
  <c r="BR580" i="1" s="1"/>
  <c r="BQ579" i="1"/>
  <c r="BR579" i="1" s="1"/>
  <c r="BQ578" i="1"/>
  <c r="BR578" i="1" s="1"/>
  <c r="BQ577" i="1"/>
  <c r="BR577" i="1" s="1"/>
  <c r="BQ576" i="1"/>
  <c r="BR576" i="1" s="1"/>
  <c r="BQ575" i="1"/>
  <c r="BR575" i="1" s="1"/>
  <c r="BQ574" i="1"/>
  <c r="BR574" i="1" s="1"/>
  <c r="BQ573" i="1"/>
  <c r="BR573" i="1" s="1"/>
  <c r="BQ572" i="1"/>
  <c r="BR572" i="1" s="1"/>
  <c r="BQ571" i="1"/>
  <c r="BR571" i="1" s="1"/>
  <c r="BQ570" i="1"/>
  <c r="BR570" i="1" s="1"/>
  <c r="BQ569" i="1"/>
  <c r="BR569" i="1" s="1"/>
  <c r="BQ568" i="1"/>
  <c r="BR568" i="1" s="1"/>
  <c r="BQ567" i="1"/>
  <c r="BR567" i="1" s="1"/>
  <c r="BQ566" i="1"/>
  <c r="BR566" i="1" s="1"/>
  <c r="BQ565" i="1"/>
  <c r="BR565" i="1" s="1"/>
  <c r="BQ564" i="1"/>
  <c r="BR564" i="1" s="1"/>
  <c r="BQ563" i="1"/>
  <c r="BR563" i="1" s="1"/>
  <c r="BQ562" i="1"/>
  <c r="BR562" i="1" s="1"/>
  <c r="BQ561" i="1"/>
  <c r="BR561" i="1" s="1"/>
  <c r="BQ560" i="1"/>
  <c r="BR560" i="1" s="1"/>
  <c r="BQ559" i="1"/>
  <c r="BR559" i="1" s="1"/>
  <c r="BQ558" i="1"/>
  <c r="BR558" i="1" s="1"/>
  <c r="BQ557" i="1"/>
  <c r="BR557" i="1" s="1"/>
  <c r="BQ556" i="1"/>
  <c r="BR556" i="1" s="1"/>
  <c r="BQ555" i="1"/>
  <c r="BR555" i="1" s="1"/>
  <c r="BQ554" i="1"/>
  <c r="BR554" i="1" s="1"/>
  <c r="BQ553" i="1"/>
  <c r="BR553" i="1" s="1"/>
  <c r="BQ552" i="1"/>
  <c r="BR552" i="1" s="1"/>
  <c r="BQ551" i="1"/>
  <c r="BR551" i="1" s="1"/>
  <c r="BQ550" i="1"/>
  <c r="BR550" i="1" s="1"/>
  <c r="BQ549" i="1"/>
  <c r="BR549" i="1" s="1"/>
  <c r="BQ548" i="1"/>
  <c r="BR548" i="1" s="1"/>
  <c r="BQ547" i="1"/>
  <c r="BR547" i="1" s="1"/>
  <c r="BQ546" i="1"/>
  <c r="BR546" i="1" s="1"/>
  <c r="BQ545" i="1"/>
  <c r="BR545" i="1" s="1"/>
  <c r="BQ544" i="1"/>
  <c r="BR544" i="1" s="1"/>
  <c r="BQ543" i="1"/>
  <c r="BR543" i="1" s="1"/>
  <c r="BQ542" i="1"/>
  <c r="BR542" i="1" s="1"/>
  <c r="BQ541" i="1"/>
  <c r="BR541" i="1" s="1"/>
  <c r="BQ540" i="1"/>
  <c r="BR540" i="1" s="1"/>
  <c r="BQ539" i="1"/>
  <c r="BR539" i="1" s="1"/>
  <c r="BQ538" i="1"/>
  <c r="BR538" i="1" s="1"/>
  <c r="BQ537" i="1"/>
  <c r="BR537" i="1" s="1"/>
  <c r="BQ536" i="1"/>
  <c r="BR536" i="1" s="1"/>
  <c r="BQ535" i="1"/>
  <c r="BR535" i="1" s="1"/>
  <c r="BQ534" i="1"/>
  <c r="BR534" i="1" s="1"/>
  <c r="BQ533" i="1"/>
  <c r="BR533" i="1" s="1"/>
  <c r="BQ532" i="1"/>
  <c r="BR532" i="1" s="1"/>
  <c r="BQ531" i="1"/>
  <c r="BR531" i="1" s="1"/>
  <c r="BQ530" i="1"/>
  <c r="BR530" i="1" s="1"/>
  <c r="BQ529" i="1"/>
  <c r="BR529" i="1" s="1"/>
  <c r="BQ528" i="1"/>
  <c r="BR528" i="1" s="1"/>
  <c r="BQ527" i="1"/>
  <c r="BR527" i="1" s="1"/>
  <c r="BQ526" i="1"/>
  <c r="BR526" i="1" s="1"/>
  <c r="BQ525" i="1"/>
  <c r="BR525" i="1" s="1"/>
  <c r="BQ524" i="1"/>
  <c r="BR524" i="1" s="1"/>
  <c r="BQ523" i="1"/>
  <c r="BR523" i="1" s="1"/>
  <c r="BQ522" i="1"/>
  <c r="BR522" i="1" s="1"/>
  <c r="BQ521" i="1"/>
  <c r="BR521" i="1" s="1"/>
  <c r="BQ520" i="1"/>
  <c r="BR520" i="1" s="1"/>
  <c r="BQ519" i="1"/>
  <c r="BR519" i="1" s="1"/>
  <c r="BQ518" i="1"/>
  <c r="BR518" i="1" s="1"/>
  <c r="BQ517" i="1"/>
  <c r="BR517" i="1" s="1"/>
  <c r="BQ516" i="1"/>
  <c r="BR516" i="1" s="1"/>
  <c r="BQ515" i="1"/>
  <c r="BR515" i="1" s="1"/>
  <c r="BQ514" i="1"/>
  <c r="BR514" i="1" s="1"/>
  <c r="BQ513" i="1"/>
  <c r="BR513" i="1" s="1"/>
  <c r="BQ512" i="1"/>
  <c r="BR512" i="1" s="1"/>
  <c r="BQ511" i="1"/>
  <c r="BR511" i="1" s="1"/>
  <c r="BQ510" i="1"/>
  <c r="BR510" i="1" s="1"/>
  <c r="BQ509" i="1"/>
  <c r="BR509" i="1" s="1"/>
  <c r="BQ508" i="1"/>
  <c r="BR508" i="1" s="1"/>
  <c r="BQ507" i="1"/>
  <c r="BR507" i="1" s="1"/>
  <c r="BQ506" i="1"/>
  <c r="BR506" i="1" s="1"/>
  <c r="BQ505" i="1"/>
  <c r="BR505" i="1" s="1"/>
  <c r="BQ504" i="1"/>
  <c r="BR504" i="1" s="1"/>
  <c r="BQ503" i="1"/>
  <c r="BR503" i="1" s="1"/>
  <c r="BQ502" i="1"/>
  <c r="BR502" i="1" s="1"/>
  <c r="BQ501" i="1"/>
  <c r="BR501" i="1" s="1"/>
  <c r="BQ500" i="1"/>
  <c r="BR500" i="1" s="1"/>
  <c r="BQ499" i="1"/>
  <c r="BR499" i="1" s="1"/>
  <c r="BQ498" i="1"/>
  <c r="BR498" i="1" s="1"/>
  <c r="BQ497" i="1"/>
  <c r="BR497" i="1" s="1"/>
  <c r="BQ496" i="1"/>
  <c r="BR496" i="1" s="1"/>
  <c r="BQ495" i="1"/>
  <c r="BR495" i="1" s="1"/>
  <c r="BQ494" i="1"/>
  <c r="BR494" i="1" s="1"/>
  <c r="BQ493" i="1"/>
  <c r="BR493" i="1" s="1"/>
  <c r="BQ492" i="1"/>
  <c r="BR492" i="1" s="1"/>
  <c r="BQ491" i="1"/>
  <c r="BR491" i="1" s="1"/>
  <c r="BQ490" i="1"/>
  <c r="BR490" i="1" s="1"/>
  <c r="BQ489" i="1"/>
  <c r="BR489" i="1" s="1"/>
  <c r="BQ488" i="1"/>
  <c r="BR488" i="1" s="1"/>
  <c r="BQ487" i="1"/>
  <c r="BR487" i="1" s="1"/>
  <c r="BQ486" i="1"/>
  <c r="BR486" i="1" s="1"/>
  <c r="BQ485" i="1"/>
  <c r="BR485" i="1" s="1"/>
  <c r="BQ484" i="1"/>
  <c r="BR484" i="1" s="1"/>
  <c r="BQ483" i="1"/>
  <c r="BR483" i="1" s="1"/>
  <c r="BQ482" i="1"/>
  <c r="BR482" i="1" s="1"/>
  <c r="BQ481" i="1"/>
  <c r="BR481" i="1" s="1"/>
  <c r="BQ480" i="1"/>
  <c r="BR480" i="1" s="1"/>
  <c r="BQ479" i="1"/>
  <c r="BR479" i="1" s="1"/>
  <c r="BQ478" i="1"/>
  <c r="BR478" i="1" s="1"/>
  <c r="BQ477" i="1"/>
  <c r="BR477" i="1" s="1"/>
  <c r="BQ476" i="1"/>
  <c r="BR476" i="1" s="1"/>
  <c r="BQ475" i="1"/>
  <c r="BR475" i="1" s="1"/>
  <c r="BQ474" i="1"/>
  <c r="BR474" i="1" s="1"/>
  <c r="BQ473" i="1"/>
  <c r="BR473" i="1" s="1"/>
  <c r="BQ472" i="1"/>
  <c r="BR472" i="1" s="1"/>
  <c r="BQ471" i="1"/>
  <c r="BR471" i="1" s="1"/>
  <c r="BQ470" i="1"/>
  <c r="BR470" i="1" s="1"/>
  <c r="BQ469" i="1"/>
  <c r="BR469" i="1" s="1"/>
  <c r="BQ468" i="1"/>
  <c r="BR468" i="1" s="1"/>
  <c r="BQ467" i="1"/>
  <c r="BR467" i="1" s="1"/>
  <c r="BQ466" i="1"/>
  <c r="BR466" i="1" s="1"/>
  <c r="BQ465" i="1"/>
  <c r="BR465" i="1" s="1"/>
  <c r="BQ464" i="1"/>
  <c r="BR464" i="1" s="1"/>
  <c r="BQ463" i="1"/>
  <c r="BR463" i="1" s="1"/>
  <c r="BQ462" i="1"/>
  <c r="BR462" i="1" s="1"/>
  <c r="BQ461" i="1"/>
  <c r="BR461" i="1" s="1"/>
  <c r="BQ460" i="1"/>
  <c r="BR460" i="1" s="1"/>
  <c r="BQ459" i="1"/>
  <c r="BR459" i="1" s="1"/>
  <c r="BQ458" i="1"/>
  <c r="BR458" i="1" s="1"/>
  <c r="BQ457" i="1"/>
  <c r="BR457" i="1" s="1"/>
  <c r="BQ456" i="1"/>
  <c r="BR456" i="1" s="1"/>
  <c r="BQ455" i="1"/>
  <c r="BR455" i="1" s="1"/>
  <c r="BQ454" i="1"/>
  <c r="BR454" i="1" s="1"/>
  <c r="BQ453" i="1"/>
  <c r="BR453" i="1" s="1"/>
  <c r="BQ452" i="1"/>
  <c r="BR452" i="1" s="1"/>
  <c r="BQ451" i="1"/>
  <c r="BR451" i="1" s="1"/>
  <c r="BQ450" i="1"/>
  <c r="BR450" i="1" s="1"/>
  <c r="BQ449" i="1"/>
  <c r="BR449" i="1" s="1"/>
  <c r="BQ448" i="1"/>
  <c r="BR448" i="1" s="1"/>
  <c r="BQ447" i="1"/>
  <c r="BR447" i="1" s="1"/>
  <c r="BQ446" i="1"/>
  <c r="BR446" i="1" s="1"/>
  <c r="BQ445" i="1"/>
  <c r="BR445" i="1" s="1"/>
  <c r="BQ444" i="1"/>
  <c r="BR444" i="1" s="1"/>
  <c r="BQ443" i="1"/>
  <c r="BR443" i="1" s="1"/>
  <c r="BQ442" i="1"/>
  <c r="BR442" i="1" s="1"/>
  <c r="BQ441" i="1"/>
  <c r="BR441" i="1" s="1"/>
  <c r="BQ440" i="1"/>
  <c r="BR440" i="1" s="1"/>
  <c r="BQ439" i="1"/>
  <c r="BR439" i="1" s="1"/>
  <c r="BQ438" i="1"/>
  <c r="BR438" i="1" s="1"/>
  <c r="BQ437" i="1"/>
  <c r="BR437" i="1" s="1"/>
  <c r="BQ436" i="1"/>
  <c r="BR436" i="1" s="1"/>
  <c r="BQ435" i="1"/>
  <c r="BR435" i="1" s="1"/>
  <c r="BQ434" i="1"/>
  <c r="BR434" i="1" s="1"/>
  <c r="B3" i="1"/>
  <c r="BZ2" i="1"/>
  <c r="BX2" i="1"/>
  <c r="BV2" i="1"/>
  <c r="BT2" i="1"/>
  <c r="CG1063" i="17" l="1"/>
  <c r="CE152" i="17"/>
  <c r="CG152" i="17"/>
  <c r="CE1063" i="17"/>
  <c r="CH1064" i="17"/>
  <c r="BZ1064" i="17"/>
  <c r="BY1064" i="17"/>
  <c r="BV1064" i="17"/>
  <c r="BX1064" i="17"/>
  <c r="BU1064" i="17"/>
  <c r="CF1064" i="17"/>
  <c r="BT1064" i="17"/>
  <c r="BS1064" i="17"/>
  <c r="BW1064" i="17"/>
  <c r="B1065" i="17"/>
  <c r="BY153" i="17"/>
  <c r="BW153" i="17"/>
  <c r="BV153" i="17"/>
  <c r="BU153" i="17"/>
  <c r="B154" i="17"/>
  <c r="BT153" i="17"/>
  <c r="BS153" i="17"/>
  <c r="CH153" i="17"/>
  <c r="BZ153" i="17"/>
  <c r="CF153" i="17"/>
  <c r="BX153" i="17"/>
  <c r="J146" i="8"/>
  <c r="J150" i="8" s="1"/>
  <c r="J149" i="9" s="1"/>
  <c r="BZ3" i="1"/>
  <c r="CF3" i="1"/>
  <c r="CH3" i="1"/>
  <c r="CI455" i="1"/>
  <c r="CI511" i="1"/>
  <c r="CI559" i="1"/>
  <c r="CI599" i="1"/>
  <c r="CI655" i="1"/>
  <c r="CI711" i="1"/>
  <c r="CI751" i="1"/>
  <c r="CI807" i="1"/>
  <c r="CI855" i="1"/>
  <c r="CI440" i="1"/>
  <c r="CI448" i="1"/>
  <c r="CI456" i="1"/>
  <c r="CI464" i="1"/>
  <c r="CI472" i="1"/>
  <c r="CI480" i="1"/>
  <c r="CI488" i="1"/>
  <c r="CI496" i="1"/>
  <c r="CI504" i="1"/>
  <c r="CI512" i="1"/>
  <c r="CI520" i="1"/>
  <c r="CI528" i="1"/>
  <c r="CI536" i="1"/>
  <c r="CI544" i="1"/>
  <c r="CI552" i="1"/>
  <c r="CI560" i="1"/>
  <c r="CI568" i="1"/>
  <c r="CI576" i="1"/>
  <c r="CI584" i="1"/>
  <c r="CI592" i="1"/>
  <c r="CI600" i="1"/>
  <c r="CI608" i="1"/>
  <c r="CI616" i="1"/>
  <c r="CI624" i="1"/>
  <c r="CI632" i="1"/>
  <c r="CI640" i="1"/>
  <c r="CI648" i="1"/>
  <c r="CI656" i="1"/>
  <c r="CI664" i="1"/>
  <c r="CI672" i="1"/>
  <c r="CI680" i="1"/>
  <c r="CI688" i="1"/>
  <c r="CI696" i="1"/>
  <c r="CI704" i="1"/>
  <c r="CI712" i="1"/>
  <c r="CI720" i="1"/>
  <c r="CI728" i="1"/>
  <c r="CI736" i="1"/>
  <c r="CI744" i="1"/>
  <c r="CI752" i="1"/>
  <c r="CI760" i="1"/>
  <c r="CI768" i="1"/>
  <c r="CI776" i="1"/>
  <c r="CI784" i="1"/>
  <c r="CI792" i="1"/>
  <c r="CI800" i="1"/>
  <c r="CI808" i="1"/>
  <c r="CI816" i="1"/>
  <c r="CI824" i="1"/>
  <c r="CI832" i="1"/>
  <c r="CI840" i="1"/>
  <c r="CI848" i="1"/>
  <c r="CI856" i="1"/>
  <c r="CI864" i="1"/>
  <c r="CI479" i="1"/>
  <c r="CI535" i="1"/>
  <c r="CI615" i="1"/>
  <c r="CI679" i="1"/>
  <c r="CI735" i="1"/>
  <c r="CI791" i="1"/>
  <c r="CI831" i="1"/>
  <c r="CI489" i="1"/>
  <c r="CI513" i="1"/>
  <c r="CI537" i="1"/>
  <c r="CI545" i="1"/>
  <c r="CI561" i="1"/>
  <c r="CI569" i="1"/>
  <c r="CI577" i="1"/>
  <c r="CI585" i="1"/>
  <c r="CI593" i="1"/>
  <c r="CI601" i="1"/>
  <c r="CI609" i="1"/>
  <c r="CI617" i="1"/>
  <c r="CI625" i="1"/>
  <c r="CI633" i="1"/>
  <c r="CI641" i="1"/>
  <c r="CI649" i="1"/>
  <c r="CI657" i="1"/>
  <c r="CI665" i="1"/>
  <c r="CI673" i="1"/>
  <c r="CI681" i="1"/>
  <c r="CI689" i="1"/>
  <c r="CI697" i="1"/>
  <c r="CI705" i="1"/>
  <c r="CI713" i="1"/>
  <c r="CI721" i="1"/>
  <c r="CI729" i="1"/>
  <c r="CI737" i="1"/>
  <c r="CI745" i="1"/>
  <c r="CI753" i="1"/>
  <c r="CI761" i="1"/>
  <c r="CI769" i="1"/>
  <c r="CI777" i="1"/>
  <c r="CI785" i="1"/>
  <c r="CI793" i="1"/>
  <c r="CI801" i="1"/>
  <c r="CI809" i="1"/>
  <c r="CI817" i="1"/>
  <c r="CI825" i="1"/>
  <c r="CI833" i="1"/>
  <c r="CI841" i="1"/>
  <c r="CI849" i="1"/>
  <c r="CI857" i="1"/>
  <c r="CI865" i="1"/>
  <c r="CI487" i="1"/>
  <c r="CI543" i="1"/>
  <c r="CI607" i="1"/>
  <c r="CI663" i="1"/>
  <c r="CI719" i="1"/>
  <c r="CI767" i="1"/>
  <c r="CI839" i="1"/>
  <c r="CI449" i="1"/>
  <c r="CI481" i="1"/>
  <c r="CI497" i="1"/>
  <c r="CI521" i="1"/>
  <c r="CI553" i="1"/>
  <c r="CI434" i="1"/>
  <c r="CI442" i="1"/>
  <c r="CI450" i="1"/>
  <c r="CI458" i="1"/>
  <c r="CI466" i="1"/>
  <c r="CI474" i="1"/>
  <c r="CI482" i="1"/>
  <c r="CI490" i="1"/>
  <c r="CI498" i="1"/>
  <c r="CI506" i="1"/>
  <c r="CI514" i="1"/>
  <c r="CI522" i="1"/>
  <c r="CI530" i="1"/>
  <c r="CI538" i="1"/>
  <c r="CI546" i="1"/>
  <c r="CI554" i="1"/>
  <c r="CI562" i="1"/>
  <c r="CI570" i="1"/>
  <c r="CI578" i="1"/>
  <c r="CI586" i="1"/>
  <c r="CI594" i="1"/>
  <c r="CI602" i="1"/>
  <c r="CI610" i="1"/>
  <c r="CI618" i="1"/>
  <c r="CI626" i="1"/>
  <c r="CI634" i="1"/>
  <c r="CI642" i="1"/>
  <c r="CI650" i="1"/>
  <c r="CI658" i="1"/>
  <c r="CI666" i="1"/>
  <c r="CI674" i="1"/>
  <c r="CI682" i="1"/>
  <c r="CI690" i="1"/>
  <c r="CI698" i="1"/>
  <c r="CI706" i="1"/>
  <c r="CI714" i="1"/>
  <c r="CI722" i="1"/>
  <c r="CI730" i="1"/>
  <c r="CI738" i="1"/>
  <c r="CI746" i="1"/>
  <c r="CI754" i="1"/>
  <c r="CI762" i="1"/>
  <c r="CI770" i="1"/>
  <c r="CI778" i="1"/>
  <c r="CI786" i="1"/>
  <c r="CI794" i="1"/>
  <c r="CI802" i="1"/>
  <c r="CI810" i="1"/>
  <c r="CI818" i="1"/>
  <c r="CI826" i="1"/>
  <c r="CI834" i="1"/>
  <c r="CI842" i="1"/>
  <c r="CI850" i="1"/>
  <c r="CI858" i="1"/>
  <c r="CI447" i="1"/>
  <c r="CI503" i="1"/>
  <c r="CI551" i="1"/>
  <c r="CI591" i="1"/>
  <c r="CI647" i="1"/>
  <c r="CI695" i="1"/>
  <c r="CI743" i="1"/>
  <c r="CI799" i="1"/>
  <c r="CI863" i="1"/>
  <c r="CI473" i="1"/>
  <c r="CI505" i="1"/>
  <c r="CI529" i="1"/>
  <c r="CI435" i="1"/>
  <c r="CI443" i="1"/>
  <c r="CI451" i="1"/>
  <c r="CI459" i="1"/>
  <c r="CI467" i="1"/>
  <c r="CI475" i="1"/>
  <c r="CI483" i="1"/>
  <c r="CI491" i="1"/>
  <c r="CI499" i="1"/>
  <c r="CI507" i="1"/>
  <c r="CI515" i="1"/>
  <c r="CI523" i="1"/>
  <c r="CI531" i="1"/>
  <c r="CI539" i="1"/>
  <c r="CI547" i="1"/>
  <c r="CI555" i="1"/>
  <c r="CI563" i="1"/>
  <c r="CI571" i="1"/>
  <c r="CI579" i="1"/>
  <c r="CI587" i="1"/>
  <c r="CI595" i="1"/>
  <c r="CI603" i="1"/>
  <c r="CI611" i="1"/>
  <c r="CI619" i="1"/>
  <c r="CI627" i="1"/>
  <c r="CI635" i="1"/>
  <c r="CI643" i="1"/>
  <c r="CI651" i="1"/>
  <c r="CI659" i="1"/>
  <c r="CI667" i="1"/>
  <c r="CI675" i="1"/>
  <c r="CI683" i="1"/>
  <c r="CI691" i="1"/>
  <c r="CI699" i="1"/>
  <c r="CI707" i="1"/>
  <c r="CI715" i="1"/>
  <c r="CI723" i="1"/>
  <c r="CI731" i="1"/>
  <c r="CI739" i="1"/>
  <c r="CI747" i="1"/>
  <c r="CI755" i="1"/>
  <c r="CI763" i="1"/>
  <c r="CI771" i="1"/>
  <c r="CI779" i="1"/>
  <c r="CI787" i="1"/>
  <c r="CI795" i="1"/>
  <c r="CI803" i="1"/>
  <c r="CI811" i="1"/>
  <c r="CI819" i="1"/>
  <c r="CI827" i="1"/>
  <c r="CI835" i="1"/>
  <c r="CI843" i="1"/>
  <c r="CI851" i="1"/>
  <c r="CI859" i="1"/>
  <c r="CI471" i="1"/>
  <c r="CI527" i="1"/>
  <c r="CI583" i="1"/>
  <c r="CI639" i="1"/>
  <c r="CI703" i="1"/>
  <c r="CI759" i="1"/>
  <c r="CI847" i="1"/>
  <c r="CI465" i="1"/>
  <c r="CI452" i="1"/>
  <c r="CI460" i="1"/>
  <c r="CI468" i="1"/>
  <c r="CI476" i="1"/>
  <c r="CI484" i="1"/>
  <c r="CI492" i="1"/>
  <c r="CI500" i="1"/>
  <c r="CI508" i="1"/>
  <c r="CI516" i="1"/>
  <c r="CI524" i="1"/>
  <c r="CI532" i="1"/>
  <c r="CI540" i="1"/>
  <c r="CI548" i="1"/>
  <c r="CI556" i="1"/>
  <c r="CI564" i="1"/>
  <c r="CI572" i="1"/>
  <c r="CI580" i="1"/>
  <c r="CI588" i="1"/>
  <c r="CI596" i="1"/>
  <c r="CI604" i="1"/>
  <c r="CI612" i="1"/>
  <c r="CI620" i="1"/>
  <c r="CI628" i="1"/>
  <c r="CI636" i="1"/>
  <c r="CI644" i="1"/>
  <c r="CI652" i="1"/>
  <c r="CI660" i="1"/>
  <c r="CI668" i="1"/>
  <c r="CI676" i="1"/>
  <c r="CI684" i="1"/>
  <c r="CI692" i="1"/>
  <c r="CI700" i="1"/>
  <c r="CI708" i="1"/>
  <c r="CI716" i="1"/>
  <c r="CI724" i="1"/>
  <c r="CI732" i="1"/>
  <c r="CI740" i="1"/>
  <c r="CI748" i="1"/>
  <c r="CI756" i="1"/>
  <c r="CI764" i="1"/>
  <c r="CI772" i="1"/>
  <c r="CI780" i="1"/>
  <c r="CI788" i="1"/>
  <c r="CI796" i="1"/>
  <c r="CI804" i="1"/>
  <c r="CI812" i="1"/>
  <c r="CI820" i="1"/>
  <c r="CI828" i="1"/>
  <c r="CI836" i="1"/>
  <c r="CI844" i="1"/>
  <c r="CI852" i="1"/>
  <c r="CI860" i="1"/>
  <c r="CI463" i="1"/>
  <c r="CI519" i="1"/>
  <c r="CI575" i="1"/>
  <c r="CI631" i="1"/>
  <c r="CI687" i="1"/>
  <c r="CI775" i="1"/>
  <c r="CI815" i="1"/>
  <c r="CI441" i="1"/>
  <c r="CI436" i="1"/>
  <c r="CI437" i="1"/>
  <c r="CI453" i="1"/>
  <c r="CI469" i="1"/>
  <c r="CI485" i="1"/>
  <c r="CI493" i="1"/>
  <c r="CI501" i="1"/>
  <c r="CI509" i="1"/>
  <c r="CI517" i="1"/>
  <c r="CI525" i="1"/>
  <c r="CI533" i="1"/>
  <c r="CI541" i="1"/>
  <c r="CI549" i="1"/>
  <c r="CI557" i="1"/>
  <c r="CI565" i="1"/>
  <c r="CI573" i="1"/>
  <c r="CI581" i="1"/>
  <c r="CI589" i="1"/>
  <c r="CI597" i="1"/>
  <c r="CI605" i="1"/>
  <c r="CI613" i="1"/>
  <c r="CI621" i="1"/>
  <c r="CI629" i="1"/>
  <c r="CI637" i="1"/>
  <c r="CI645" i="1"/>
  <c r="CI653" i="1"/>
  <c r="CI661" i="1"/>
  <c r="CI669" i="1"/>
  <c r="CI677" i="1"/>
  <c r="CI685" i="1"/>
  <c r="CI693" i="1"/>
  <c r="CI701" i="1"/>
  <c r="CI709" i="1"/>
  <c r="CI717" i="1"/>
  <c r="CI725" i="1"/>
  <c r="CI733" i="1"/>
  <c r="CI741" i="1"/>
  <c r="CI749" i="1"/>
  <c r="CI757" i="1"/>
  <c r="CI765" i="1"/>
  <c r="CI773" i="1"/>
  <c r="CI781" i="1"/>
  <c r="CI789" i="1"/>
  <c r="CI797" i="1"/>
  <c r="CI805" i="1"/>
  <c r="CI813" i="1"/>
  <c r="CI821" i="1"/>
  <c r="CI829" i="1"/>
  <c r="CI837" i="1"/>
  <c r="CI845" i="1"/>
  <c r="CI853" i="1"/>
  <c r="CI861" i="1"/>
  <c r="CI439" i="1"/>
  <c r="CI495" i="1"/>
  <c r="CI567" i="1"/>
  <c r="CI623" i="1"/>
  <c r="CI671" i="1"/>
  <c r="CI727" i="1"/>
  <c r="CI783" i="1"/>
  <c r="CI823" i="1"/>
  <c r="CI457" i="1"/>
  <c r="CI444" i="1"/>
  <c r="CI445" i="1"/>
  <c r="CI461" i="1"/>
  <c r="CI477" i="1"/>
  <c r="CI438" i="1"/>
  <c r="CI446" i="1"/>
  <c r="CI454" i="1"/>
  <c r="CI462" i="1"/>
  <c r="CI470" i="1"/>
  <c r="CI478" i="1"/>
  <c r="CI486" i="1"/>
  <c r="CI494" i="1"/>
  <c r="CI502" i="1"/>
  <c r="CI510" i="1"/>
  <c r="CI518" i="1"/>
  <c r="CI526" i="1"/>
  <c r="CI534" i="1"/>
  <c r="CI542" i="1"/>
  <c r="CI550" i="1"/>
  <c r="CI558" i="1"/>
  <c r="CI566" i="1"/>
  <c r="CI574" i="1"/>
  <c r="CI582" i="1"/>
  <c r="CI590" i="1"/>
  <c r="CI598" i="1"/>
  <c r="CI606" i="1"/>
  <c r="CI614" i="1"/>
  <c r="CI622" i="1"/>
  <c r="CI630" i="1"/>
  <c r="CI638" i="1"/>
  <c r="CI646" i="1"/>
  <c r="CI654" i="1"/>
  <c r="CI662" i="1"/>
  <c r="CI670" i="1"/>
  <c r="CI678" i="1"/>
  <c r="CI686" i="1"/>
  <c r="CI694" i="1"/>
  <c r="CI702" i="1"/>
  <c r="CI710" i="1"/>
  <c r="CI718" i="1"/>
  <c r="CI726" i="1"/>
  <c r="CI734" i="1"/>
  <c r="CI742" i="1"/>
  <c r="CI750" i="1"/>
  <c r="CI758" i="1"/>
  <c r="CI766" i="1"/>
  <c r="CI774" i="1"/>
  <c r="CI782" i="1"/>
  <c r="CI790" i="1"/>
  <c r="CI798" i="1"/>
  <c r="CI806" i="1"/>
  <c r="CI814" i="1"/>
  <c r="CI822" i="1"/>
  <c r="CI830" i="1"/>
  <c r="CI838" i="1"/>
  <c r="CI846" i="1"/>
  <c r="CI854" i="1"/>
  <c r="CI862" i="1"/>
  <c r="CF949" i="1"/>
  <c r="CH949" i="1"/>
  <c r="CF950" i="1"/>
  <c r="CH950" i="1"/>
  <c r="BU950" i="1"/>
  <c r="B951" i="1"/>
  <c r="BZ950" i="1"/>
  <c r="BY950" i="1"/>
  <c r="BX950" i="1"/>
  <c r="BW950" i="1"/>
  <c r="BV950" i="1"/>
  <c r="BS950" i="1"/>
  <c r="BT950" i="1"/>
  <c r="BV3" i="1"/>
  <c r="BX3" i="1"/>
  <c r="BT3" i="1"/>
  <c r="B4" i="1"/>
  <c r="CE153" i="17" l="1"/>
  <c r="CE1064" i="17"/>
  <c r="CG1064" i="17"/>
  <c r="CG153" i="17"/>
  <c r="BU1065" i="17"/>
  <c r="B1066" i="17"/>
  <c r="BT1065" i="17"/>
  <c r="BY1065" i="17"/>
  <c r="BX1065" i="17"/>
  <c r="BW1065" i="17"/>
  <c r="CH1065" i="17"/>
  <c r="BV1065" i="17"/>
  <c r="CF1065" i="17"/>
  <c r="BS1065" i="17"/>
  <c r="BZ1065" i="17"/>
  <c r="BU154" i="17"/>
  <c r="BS154" i="17"/>
  <c r="CH154" i="17"/>
  <c r="BZ154" i="17"/>
  <c r="BY154" i="17"/>
  <c r="CF154" i="17"/>
  <c r="BX154" i="17"/>
  <c r="BW154" i="17"/>
  <c r="BV154" i="17"/>
  <c r="B155" i="17"/>
  <c r="BT154" i="17"/>
  <c r="CG950" i="1"/>
  <c r="CA633" i="1"/>
  <c r="CB633" i="1"/>
  <c r="CC633" i="1"/>
  <c r="CD633" i="1"/>
  <c r="CA808" i="1"/>
  <c r="CB808" i="1"/>
  <c r="CC808" i="1"/>
  <c r="CD808" i="1"/>
  <c r="CC862" i="1"/>
  <c r="CD862" i="1"/>
  <c r="CA862" i="1"/>
  <c r="CB862" i="1"/>
  <c r="CC830" i="1"/>
  <c r="CD830" i="1"/>
  <c r="CA830" i="1"/>
  <c r="CB830" i="1"/>
  <c r="CA798" i="1"/>
  <c r="CB798" i="1"/>
  <c r="CC798" i="1"/>
  <c r="CD798" i="1"/>
  <c r="CA766" i="1"/>
  <c r="CB766" i="1"/>
  <c r="CC766" i="1"/>
  <c r="CD766" i="1"/>
  <c r="CA734" i="1"/>
  <c r="CB734" i="1"/>
  <c r="CC734" i="1"/>
  <c r="CD734" i="1"/>
  <c r="CA702" i="1"/>
  <c r="CB702" i="1"/>
  <c r="CC702" i="1"/>
  <c r="CD702" i="1"/>
  <c r="CA670" i="1"/>
  <c r="CB670" i="1"/>
  <c r="CC670" i="1"/>
  <c r="CD670" i="1"/>
  <c r="CA638" i="1"/>
  <c r="CB638" i="1"/>
  <c r="CC638" i="1"/>
  <c r="CD638" i="1"/>
  <c r="CC606" i="1"/>
  <c r="CA606" i="1"/>
  <c r="CB606" i="1"/>
  <c r="CD606" i="1"/>
  <c r="CC574" i="1"/>
  <c r="CA574" i="1"/>
  <c r="CB574" i="1"/>
  <c r="CD574" i="1"/>
  <c r="CC542" i="1"/>
  <c r="CA542" i="1"/>
  <c r="CB542" i="1"/>
  <c r="CD542" i="1"/>
  <c r="CC510" i="1"/>
  <c r="CA510" i="1"/>
  <c r="CB510" i="1"/>
  <c r="CD510" i="1"/>
  <c r="CC478" i="1"/>
  <c r="CA478" i="1"/>
  <c r="CB478" i="1"/>
  <c r="CD478" i="1"/>
  <c r="CC446" i="1"/>
  <c r="CA446" i="1"/>
  <c r="CB446" i="1"/>
  <c r="CD446" i="1"/>
  <c r="CA445" i="1"/>
  <c r="CB445" i="1"/>
  <c r="CC445" i="1"/>
  <c r="CD445" i="1"/>
  <c r="CB783" i="1"/>
  <c r="CC783" i="1"/>
  <c r="CA783" i="1"/>
  <c r="CD783" i="1"/>
  <c r="CA567" i="1"/>
  <c r="CB567" i="1"/>
  <c r="CC567" i="1"/>
  <c r="CD567" i="1"/>
  <c r="CA853" i="1"/>
  <c r="CB853" i="1"/>
  <c r="CC853" i="1"/>
  <c r="CD853" i="1"/>
  <c r="CC821" i="1"/>
  <c r="CA821" i="1"/>
  <c r="CB821" i="1"/>
  <c r="CD821" i="1"/>
  <c r="CB789" i="1"/>
  <c r="CC789" i="1"/>
  <c r="CA789" i="1"/>
  <c r="CD789" i="1"/>
  <c r="CB757" i="1"/>
  <c r="CC757" i="1"/>
  <c r="CA757" i="1"/>
  <c r="CD757" i="1"/>
  <c r="CB725" i="1"/>
  <c r="CC725" i="1"/>
  <c r="CA725" i="1"/>
  <c r="CD725" i="1"/>
  <c r="CA693" i="1"/>
  <c r="CB693" i="1"/>
  <c r="CC693" i="1"/>
  <c r="CD693" i="1"/>
  <c r="CA661" i="1"/>
  <c r="CB661" i="1"/>
  <c r="CC661" i="1"/>
  <c r="CD661" i="1"/>
  <c r="CA629" i="1"/>
  <c r="CB629" i="1"/>
  <c r="CC629" i="1"/>
  <c r="CD629" i="1"/>
  <c r="CA597" i="1"/>
  <c r="CB597" i="1"/>
  <c r="CC597" i="1"/>
  <c r="CD597" i="1"/>
  <c r="CA565" i="1"/>
  <c r="CB565" i="1"/>
  <c r="CC565" i="1"/>
  <c r="CD565" i="1"/>
  <c r="CA533" i="1"/>
  <c r="CB533" i="1"/>
  <c r="CC533" i="1"/>
  <c r="CD533" i="1"/>
  <c r="CA501" i="1"/>
  <c r="CB501" i="1"/>
  <c r="CC501" i="1"/>
  <c r="CD501" i="1"/>
  <c r="CA453" i="1"/>
  <c r="CB453" i="1"/>
  <c r="CC453" i="1"/>
  <c r="CD453" i="1"/>
  <c r="CC815" i="1"/>
  <c r="CA815" i="1"/>
  <c r="CB815" i="1"/>
  <c r="CD815" i="1"/>
  <c r="CA575" i="1"/>
  <c r="CB575" i="1"/>
  <c r="CC575" i="1"/>
  <c r="CD575" i="1"/>
  <c r="CC852" i="1"/>
  <c r="CD852" i="1"/>
  <c r="CA852" i="1"/>
  <c r="CB852" i="1"/>
  <c r="CD820" i="1"/>
  <c r="CA820" i="1"/>
  <c r="CB820" i="1"/>
  <c r="CC820" i="1"/>
  <c r="CA788" i="1"/>
  <c r="CB788" i="1"/>
  <c r="CC788" i="1"/>
  <c r="CD788" i="1"/>
  <c r="CA756" i="1"/>
  <c r="CB756" i="1"/>
  <c r="CC756" i="1"/>
  <c r="CD756" i="1"/>
  <c r="CA724" i="1"/>
  <c r="CB724" i="1"/>
  <c r="CC724" i="1"/>
  <c r="CD724" i="1"/>
  <c r="CA692" i="1"/>
  <c r="CB692" i="1"/>
  <c r="CC692" i="1"/>
  <c r="CD692" i="1"/>
  <c r="CA660" i="1"/>
  <c r="CB660" i="1"/>
  <c r="CC660" i="1"/>
  <c r="CD660" i="1"/>
  <c r="CC628" i="1"/>
  <c r="CA628" i="1"/>
  <c r="CB628" i="1"/>
  <c r="CD628" i="1"/>
  <c r="CC596" i="1"/>
  <c r="CA596" i="1"/>
  <c r="CB596" i="1"/>
  <c r="CD596" i="1"/>
  <c r="CC564" i="1"/>
  <c r="CA564" i="1"/>
  <c r="CB564" i="1"/>
  <c r="CD564" i="1"/>
  <c r="CC532" i="1"/>
  <c r="CA532" i="1"/>
  <c r="CB532" i="1"/>
  <c r="CD532" i="1"/>
  <c r="CC500" i="1"/>
  <c r="CA500" i="1"/>
  <c r="CB500" i="1"/>
  <c r="CD500" i="1"/>
  <c r="CC468" i="1"/>
  <c r="CA468" i="1"/>
  <c r="CB468" i="1"/>
  <c r="CD468" i="1"/>
  <c r="CA847" i="1"/>
  <c r="CB847" i="1"/>
  <c r="CC847" i="1"/>
  <c r="CD847" i="1"/>
  <c r="CA583" i="1"/>
  <c r="CB583" i="1"/>
  <c r="CC583" i="1"/>
  <c r="CD583" i="1"/>
  <c r="CA851" i="1"/>
  <c r="CB851" i="1"/>
  <c r="CC851" i="1"/>
  <c r="CD851" i="1"/>
  <c r="CC819" i="1"/>
  <c r="CD819" i="1"/>
  <c r="CA819" i="1"/>
  <c r="CB819" i="1"/>
  <c r="CB787" i="1"/>
  <c r="CC787" i="1"/>
  <c r="CD787" i="1"/>
  <c r="CA787" i="1"/>
  <c r="CB755" i="1"/>
  <c r="CC755" i="1"/>
  <c r="CD755" i="1"/>
  <c r="CA755" i="1"/>
  <c r="CB723" i="1"/>
  <c r="CC723" i="1"/>
  <c r="CD723" i="1"/>
  <c r="CA723" i="1"/>
  <c r="CA691" i="1"/>
  <c r="CB691" i="1"/>
  <c r="CC691" i="1"/>
  <c r="CD691" i="1"/>
  <c r="CA659" i="1"/>
  <c r="CB659" i="1"/>
  <c r="CC659" i="1"/>
  <c r="CD659" i="1"/>
  <c r="CA627" i="1"/>
  <c r="CB627" i="1"/>
  <c r="CC627" i="1"/>
  <c r="CD627" i="1"/>
  <c r="CA595" i="1"/>
  <c r="CB595" i="1"/>
  <c r="CC595" i="1"/>
  <c r="CD595" i="1"/>
  <c r="CA563" i="1"/>
  <c r="CB563" i="1"/>
  <c r="CC563" i="1"/>
  <c r="CD563" i="1"/>
  <c r="CA531" i="1"/>
  <c r="CB531" i="1"/>
  <c r="CC531" i="1"/>
  <c r="CD531" i="1"/>
  <c r="CA499" i="1"/>
  <c r="CB499" i="1"/>
  <c r="CC499" i="1"/>
  <c r="CD499" i="1"/>
  <c r="CA467" i="1"/>
  <c r="CB467" i="1"/>
  <c r="CC467" i="1"/>
  <c r="CD467" i="1"/>
  <c r="CA435" i="1"/>
  <c r="CB435" i="1"/>
  <c r="CC435" i="1"/>
  <c r="CD435" i="1"/>
  <c r="CA863" i="1"/>
  <c r="CB863" i="1"/>
  <c r="CC863" i="1"/>
  <c r="CD863" i="1"/>
  <c r="CA647" i="1"/>
  <c r="CB647" i="1"/>
  <c r="CC647" i="1"/>
  <c r="CD647" i="1"/>
  <c r="CA447" i="1"/>
  <c r="CB447" i="1"/>
  <c r="CC447" i="1"/>
  <c r="CD447" i="1"/>
  <c r="CC834" i="1"/>
  <c r="CD834" i="1"/>
  <c r="CA834" i="1"/>
  <c r="CB834" i="1"/>
  <c r="CA802" i="1"/>
  <c r="CB802" i="1"/>
  <c r="CC802" i="1"/>
  <c r="CD802" i="1"/>
  <c r="CA770" i="1"/>
  <c r="CB770" i="1"/>
  <c r="CC770" i="1"/>
  <c r="CD770" i="1"/>
  <c r="CA738" i="1"/>
  <c r="CB738" i="1"/>
  <c r="CC738" i="1"/>
  <c r="CD738" i="1"/>
  <c r="CA706" i="1"/>
  <c r="CB706" i="1"/>
  <c r="CC706" i="1"/>
  <c r="CD706" i="1"/>
  <c r="CA674" i="1"/>
  <c r="CB674" i="1"/>
  <c r="CC674" i="1"/>
  <c r="CD674" i="1"/>
  <c r="CA642" i="1"/>
  <c r="CB642" i="1"/>
  <c r="CC642" i="1"/>
  <c r="CD642" i="1"/>
  <c r="CC610" i="1"/>
  <c r="CA610" i="1"/>
  <c r="CB610" i="1"/>
  <c r="CD610" i="1"/>
  <c r="CC578" i="1"/>
  <c r="CA578" i="1"/>
  <c r="CB578" i="1"/>
  <c r="CD578" i="1"/>
  <c r="CC546" i="1"/>
  <c r="CA546" i="1"/>
  <c r="CB546" i="1"/>
  <c r="CD546" i="1"/>
  <c r="CC514" i="1"/>
  <c r="CA514" i="1"/>
  <c r="CB514" i="1"/>
  <c r="CD514" i="1"/>
  <c r="CC482" i="1"/>
  <c r="CA482" i="1"/>
  <c r="CB482" i="1"/>
  <c r="CD482" i="1"/>
  <c r="CC450" i="1"/>
  <c r="CA450" i="1"/>
  <c r="CB450" i="1"/>
  <c r="CD450" i="1"/>
  <c r="CA839" i="1"/>
  <c r="CB839" i="1"/>
  <c r="CC839" i="1"/>
  <c r="CD839" i="1"/>
  <c r="CA607" i="1"/>
  <c r="CB607" i="1"/>
  <c r="CC607" i="1"/>
  <c r="CD607" i="1"/>
  <c r="CA857" i="1"/>
  <c r="CB857" i="1"/>
  <c r="CC857" i="1"/>
  <c r="CD857" i="1"/>
  <c r="CA825" i="1"/>
  <c r="CB825" i="1"/>
  <c r="CC825" i="1"/>
  <c r="CD825" i="1"/>
  <c r="CB793" i="1"/>
  <c r="CC793" i="1"/>
  <c r="CA793" i="1"/>
  <c r="CD793" i="1"/>
  <c r="CB761" i="1"/>
  <c r="CC761" i="1"/>
  <c r="CA761" i="1"/>
  <c r="CD761" i="1"/>
  <c r="CB729" i="1"/>
  <c r="CC729" i="1"/>
  <c r="CA729" i="1"/>
  <c r="CD729" i="1"/>
  <c r="CA665" i="1"/>
  <c r="CB665" i="1"/>
  <c r="CC665" i="1"/>
  <c r="CD665" i="1"/>
  <c r="CA601" i="1"/>
  <c r="CB601" i="1"/>
  <c r="CC601" i="1"/>
  <c r="CD601" i="1"/>
  <c r="CB735" i="1"/>
  <c r="CC735" i="1"/>
  <c r="CA735" i="1"/>
  <c r="CD735" i="1"/>
  <c r="CA479" i="1"/>
  <c r="CB479" i="1"/>
  <c r="CC479" i="1"/>
  <c r="CD479" i="1"/>
  <c r="CA712" i="1"/>
  <c r="CB712" i="1"/>
  <c r="CC712" i="1"/>
  <c r="CD712" i="1"/>
  <c r="CA680" i="1"/>
  <c r="CB680" i="1"/>
  <c r="CC680" i="1"/>
  <c r="CD680" i="1"/>
  <c r="CA648" i="1"/>
  <c r="CB648" i="1"/>
  <c r="CC648" i="1"/>
  <c r="CD648" i="1"/>
  <c r="CC616" i="1"/>
  <c r="CA616" i="1"/>
  <c r="CB616" i="1"/>
  <c r="CD616" i="1"/>
  <c r="CC584" i="1"/>
  <c r="CA584" i="1"/>
  <c r="CB584" i="1"/>
  <c r="CD584" i="1"/>
  <c r="CC552" i="1"/>
  <c r="CA552" i="1"/>
  <c r="CB552" i="1"/>
  <c r="CD552" i="1"/>
  <c r="CC520" i="1"/>
  <c r="CA520" i="1"/>
  <c r="CB520" i="1"/>
  <c r="CD520" i="1"/>
  <c r="CC488" i="1"/>
  <c r="CA488" i="1"/>
  <c r="CB488" i="1"/>
  <c r="CD488" i="1"/>
  <c r="CC456" i="1"/>
  <c r="CA456" i="1"/>
  <c r="CB456" i="1"/>
  <c r="CD456" i="1"/>
  <c r="CB807" i="1"/>
  <c r="CC807" i="1"/>
  <c r="CA807" i="1"/>
  <c r="CD807" i="1"/>
  <c r="CA599" i="1"/>
  <c r="CB599" i="1"/>
  <c r="CC599" i="1"/>
  <c r="CD599" i="1"/>
  <c r="CB697" i="1"/>
  <c r="CC697" i="1"/>
  <c r="CA697" i="1"/>
  <c r="CD697" i="1"/>
  <c r="CA497" i="1"/>
  <c r="CB497" i="1"/>
  <c r="CC497" i="1"/>
  <c r="CD497" i="1"/>
  <c r="CC817" i="1"/>
  <c r="CA817" i="1"/>
  <c r="CB817" i="1"/>
  <c r="CD817" i="1"/>
  <c r="CB753" i="1"/>
  <c r="CC753" i="1"/>
  <c r="CA753" i="1"/>
  <c r="CD753" i="1"/>
  <c r="CA689" i="1"/>
  <c r="CB689" i="1"/>
  <c r="CC689" i="1"/>
  <c r="CD689" i="1"/>
  <c r="CA625" i="1"/>
  <c r="CB625" i="1"/>
  <c r="CC625" i="1"/>
  <c r="CD625" i="1"/>
  <c r="CA561" i="1"/>
  <c r="CB561" i="1"/>
  <c r="CC561" i="1"/>
  <c r="CD561" i="1"/>
  <c r="CA489" i="1"/>
  <c r="CB489" i="1"/>
  <c r="CC489" i="1"/>
  <c r="CD489" i="1"/>
  <c r="CC864" i="1"/>
  <c r="CD864" i="1"/>
  <c r="CA864" i="1"/>
  <c r="CB864" i="1"/>
  <c r="CC832" i="1"/>
  <c r="CD832" i="1"/>
  <c r="CA832" i="1"/>
  <c r="CB832" i="1"/>
  <c r="CA800" i="1"/>
  <c r="CB800" i="1"/>
  <c r="CC800" i="1"/>
  <c r="CD800" i="1"/>
  <c r="CA768" i="1"/>
  <c r="CB768" i="1"/>
  <c r="CC768" i="1"/>
  <c r="CD768" i="1"/>
  <c r="CA736" i="1"/>
  <c r="CB736" i="1"/>
  <c r="CC736" i="1"/>
  <c r="CD736" i="1"/>
  <c r="CA776" i="1"/>
  <c r="CB776" i="1"/>
  <c r="CC776" i="1"/>
  <c r="CD776" i="1"/>
  <c r="CC854" i="1"/>
  <c r="CD854" i="1"/>
  <c r="CA854" i="1"/>
  <c r="CB854" i="1"/>
  <c r="CD822" i="1"/>
  <c r="CB822" i="1"/>
  <c r="CC822" i="1"/>
  <c r="CA822" i="1"/>
  <c r="CA790" i="1"/>
  <c r="CB790" i="1"/>
  <c r="CC790" i="1"/>
  <c r="CD790" i="1"/>
  <c r="CA758" i="1"/>
  <c r="CB758" i="1"/>
  <c r="CC758" i="1"/>
  <c r="CD758" i="1"/>
  <c r="CA726" i="1"/>
  <c r="CB726" i="1"/>
  <c r="CC726" i="1"/>
  <c r="CD726" i="1"/>
  <c r="CA694" i="1"/>
  <c r="CB694" i="1"/>
  <c r="CC694" i="1"/>
  <c r="CD694" i="1"/>
  <c r="CA662" i="1"/>
  <c r="CB662" i="1"/>
  <c r="CC662" i="1"/>
  <c r="CD662" i="1"/>
  <c r="CC630" i="1"/>
  <c r="CA630" i="1"/>
  <c r="CB630" i="1"/>
  <c r="CD630" i="1"/>
  <c r="CC598" i="1"/>
  <c r="CA598" i="1"/>
  <c r="CB598" i="1"/>
  <c r="CD598" i="1"/>
  <c r="CC566" i="1"/>
  <c r="CA566" i="1"/>
  <c r="CB566" i="1"/>
  <c r="CD566" i="1"/>
  <c r="CC534" i="1"/>
  <c r="CA534" i="1"/>
  <c r="CB534" i="1"/>
  <c r="CD534" i="1"/>
  <c r="CC502" i="1"/>
  <c r="CA502" i="1"/>
  <c r="CB502" i="1"/>
  <c r="CD502" i="1"/>
  <c r="CC470" i="1"/>
  <c r="CA470" i="1"/>
  <c r="CB470" i="1"/>
  <c r="CD470" i="1"/>
  <c r="CC438" i="1"/>
  <c r="CA438" i="1"/>
  <c r="CB438" i="1"/>
  <c r="CD438" i="1"/>
  <c r="CC444" i="1"/>
  <c r="CA444" i="1"/>
  <c r="CD444" i="1"/>
  <c r="CB444" i="1"/>
  <c r="CB727" i="1"/>
  <c r="CC727" i="1"/>
  <c r="CA727" i="1"/>
  <c r="CD727" i="1"/>
  <c r="CA495" i="1"/>
  <c r="CB495" i="1"/>
  <c r="CC495" i="1"/>
  <c r="CD495" i="1"/>
  <c r="CA845" i="1"/>
  <c r="CB845" i="1"/>
  <c r="CC845" i="1"/>
  <c r="CD845" i="1"/>
  <c r="CC813" i="1"/>
  <c r="CA813" i="1"/>
  <c r="CB813" i="1"/>
  <c r="CD813" i="1"/>
  <c r="CB781" i="1"/>
  <c r="CC781" i="1"/>
  <c r="CA781" i="1"/>
  <c r="CD781" i="1"/>
  <c r="CB749" i="1"/>
  <c r="CC749" i="1"/>
  <c r="CA749" i="1"/>
  <c r="CD749" i="1"/>
  <c r="CB717" i="1"/>
  <c r="CC717" i="1"/>
  <c r="CA717" i="1"/>
  <c r="CD717" i="1"/>
  <c r="CA685" i="1"/>
  <c r="CB685" i="1"/>
  <c r="CC685" i="1"/>
  <c r="CD685" i="1"/>
  <c r="CA653" i="1"/>
  <c r="CB653" i="1"/>
  <c r="CC653" i="1"/>
  <c r="CD653" i="1"/>
  <c r="CA621" i="1"/>
  <c r="CB621" i="1"/>
  <c r="CC621" i="1"/>
  <c r="CD621" i="1"/>
  <c r="CA589" i="1"/>
  <c r="CB589" i="1"/>
  <c r="CC589" i="1"/>
  <c r="CD589" i="1"/>
  <c r="CA557" i="1"/>
  <c r="CB557" i="1"/>
  <c r="CC557" i="1"/>
  <c r="CD557" i="1"/>
  <c r="CA525" i="1"/>
  <c r="CB525" i="1"/>
  <c r="CC525" i="1"/>
  <c r="CD525" i="1"/>
  <c r="CA493" i="1"/>
  <c r="CB493" i="1"/>
  <c r="CC493" i="1"/>
  <c r="CD493" i="1"/>
  <c r="CA437" i="1"/>
  <c r="CB437" i="1"/>
  <c r="CC437" i="1"/>
  <c r="CD437" i="1"/>
  <c r="CB775" i="1"/>
  <c r="CC775" i="1"/>
  <c r="CA775" i="1"/>
  <c r="CD775" i="1"/>
  <c r="CA519" i="1"/>
  <c r="CB519" i="1"/>
  <c r="CC519" i="1"/>
  <c r="CD519" i="1"/>
  <c r="CC844" i="1"/>
  <c r="CD844" i="1"/>
  <c r="CA844" i="1"/>
  <c r="CB844" i="1"/>
  <c r="CD812" i="1"/>
  <c r="CA812" i="1"/>
  <c r="CB812" i="1"/>
  <c r="CC812" i="1"/>
  <c r="CA780" i="1"/>
  <c r="CB780" i="1"/>
  <c r="CC780" i="1"/>
  <c r="CD780" i="1"/>
  <c r="CA748" i="1"/>
  <c r="CB748" i="1"/>
  <c r="CC748" i="1"/>
  <c r="CD748" i="1"/>
  <c r="CA716" i="1"/>
  <c r="CB716" i="1"/>
  <c r="CC716" i="1"/>
  <c r="CD716" i="1"/>
  <c r="CA684" i="1"/>
  <c r="CB684" i="1"/>
  <c r="CC684" i="1"/>
  <c r="CD684" i="1"/>
  <c r="CA652" i="1"/>
  <c r="CB652" i="1"/>
  <c r="CC652" i="1"/>
  <c r="CD652" i="1"/>
  <c r="CC620" i="1"/>
  <c r="CA620" i="1"/>
  <c r="CD620" i="1"/>
  <c r="CB620" i="1"/>
  <c r="CC588" i="1"/>
  <c r="CA588" i="1"/>
  <c r="CD588" i="1"/>
  <c r="CB588" i="1"/>
  <c r="CC556" i="1"/>
  <c r="CA556" i="1"/>
  <c r="CD556" i="1"/>
  <c r="CB556" i="1"/>
  <c r="CC524" i="1"/>
  <c r="CA524" i="1"/>
  <c r="CD524" i="1"/>
  <c r="CB524" i="1"/>
  <c r="CC492" i="1"/>
  <c r="CA492" i="1"/>
  <c r="CD492" i="1"/>
  <c r="CB492" i="1"/>
  <c r="CC460" i="1"/>
  <c r="CA460" i="1"/>
  <c r="CD460" i="1"/>
  <c r="CB460" i="1"/>
  <c r="CB759" i="1"/>
  <c r="CC759" i="1"/>
  <c r="CA759" i="1"/>
  <c r="CD759" i="1"/>
  <c r="CA527" i="1"/>
  <c r="CB527" i="1"/>
  <c r="CC527" i="1"/>
  <c r="CD527" i="1"/>
  <c r="CA843" i="1"/>
  <c r="CB843" i="1"/>
  <c r="CC843" i="1"/>
  <c r="CD843" i="1"/>
  <c r="CB811" i="1"/>
  <c r="CC811" i="1"/>
  <c r="CD811" i="1"/>
  <c r="CA811" i="1"/>
  <c r="CB779" i="1"/>
  <c r="CC779" i="1"/>
  <c r="CD779" i="1"/>
  <c r="CA779" i="1"/>
  <c r="CB747" i="1"/>
  <c r="CC747" i="1"/>
  <c r="CD747" i="1"/>
  <c r="CA747" i="1"/>
  <c r="CB715" i="1"/>
  <c r="CC715" i="1"/>
  <c r="CD715" i="1"/>
  <c r="CA715" i="1"/>
  <c r="CA683" i="1"/>
  <c r="CB683" i="1"/>
  <c r="CC683" i="1"/>
  <c r="CD683" i="1"/>
  <c r="CA651" i="1"/>
  <c r="CB651" i="1"/>
  <c r="CC651" i="1"/>
  <c r="CD651" i="1"/>
  <c r="CA619" i="1"/>
  <c r="CB619" i="1"/>
  <c r="CC619" i="1"/>
  <c r="CD619" i="1"/>
  <c r="CA587" i="1"/>
  <c r="CB587" i="1"/>
  <c r="CC587" i="1"/>
  <c r="CD587" i="1"/>
  <c r="CA555" i="1"/>
  <c r="CB555" i="1"/>
  <c r="CC555" i="1"/>
  <c r="CD555" i="1"/>
  <c r="CA523" i="1"/>
  <c r="CB523" i="1"/>
  <c r="CC523" i="1"/>
  <c r="CD523" i="1"/>
  <c r="CA491" i="1"/>
  <c r="CB491" i="1"/>
  <c r="CC491" i="1"/>
  <c r="CD491" i="1"/>
  <c r="CA459" i="1"/>
  <c r="CB459" i="1"/>
  <c r="CC459" i="1"/>
  <c r="CD459" i="1"/>
  <c r="CA529" i="1"/>
  <c r="CB529" i="1"/>
  <c r="CC529" i="1"/>
  <c r="CD529" i="1"/>
  <c r="CB799" i="1"/>
  <c r="CC799" i="1"/>
  <c r="CA799" i="1"/>
  <c r="CD799" i="1"/>
  <c r="CA591" i="1"/>
  <c r="CB591" i="1"/>
  <c r="CC591" i="1"/>
  <c r="CD591" i="1"/>
  <c r="CC858" i="1"/>
  <c r="CD858" i="1"/>
  <c r="CA858" i="1"/>
  <c r="CB858" i="1"/>
  <c r="CC826" i="1"/>
  <c r="CD826" i="1"/>
  <c r="CA826" i="1"/>
  <c r="CB826" i="1"/>
  <c r="CA794" i="1"/>
  <c r="CB794" i="1"/>
  <c r="CC794" i="1"/>
  <c r="CD794" i="1"/>
  <c r="CA762" i="1"/>
  <c r="CB762" i="1"/>
  <c r="CC762" i="1"/>
  <c r="CD762" i="1"/>
  <c r="CA730" i="1"/>
  <c r="CB730" i="1"/>
  <c r="CC730" i="1"/>
  <c r="CD730" i="1"/>
  <c r="CA698" i="1"/>
  <c r="CB698" i="1"/>
  <c r="CC698" i="1"/>
  <c r="CD698" i="1"/>
  <c r="CA666" i="1"/>
  <c r="CB666" i="1"/>
  <c r="CC666" i="1"/>
  <c r="CD666" i="1"/>
  <c r="CA634" i="1"/>
  <c r="CB634" i="1"/>
  <c r="CC634" i="1"/>
  <c r="CD634" i="1"/>
  <c r="CC602" i="1"/>
  <c r="CA602" i="1"/>
  <c r="CB602" i="1"/>
  <c r="CD602" i="1"/>
  <c r="CC570" i="1"/>
  <c r="CA570" i="1"/>
  <c r="CB570" i="1"/>
  <c r="CD570" i="1"/>
  <c r="CC538" i="1"/>
  <c r="CA538" i="1"/>
  <c r="CB538" i="1"/>
  <c r="CD538" i="1"/>
  <c r="CC506" i="1"/>
  <c r="CA506" i="1"/>
  <c r="CB506" i="1"/>
  <c r="CD506" i="1"/>
  <c r="CC474" i="1"/>
  <c r="CA474" i="1"/>
  <c r="CB474" i="1"/>
  <c r="CD474" i="1"/>
  <c r="CC442" i="1"/>
  <c r="CA442" i="1"/>
  <c r="CB442" i="1"/>
  <c r="CD442" i="1"/>
  <c r="CB767" i="1"/>
  <c r="CC767" i="1"/>
  <c r="CA767" i="1"/>
  <c r="CD767" i="1"/>
  <c r="CA543" i="1"/>
  <c r="CB543" i="1"/>
  <c r="CC543" i="1"/>
  <c r="CD543" i="1"/>
  <c r="CA849" i="1"/>
  <c r="CB849" i="1"/>
  <c r="CC849" i="1"/>
  <c r="CD849" i="1"/>
  <c r="CB785" i="1"/>
  <c r="CC785" i="1"/>
  <c r="CA785" i="1"/>
  <c r="CD785" i="1"/>
  <c r="CB721" i="1"/>
  <c r="CC721" i="1"/>
  <c r="CA721" i="1"/>
  <c r="CD721" i="1"/>
  <c r="CA657" i="1"/>
  <c r="CB657" i="1"/>
  <c r="CC657" i="1"/>
  <c r="CD657" i="1"/>
  <c r="CA593" i="1"/>
  <c r="CB593" i="1"/>
  <c r="CC593" i="1"/>
  <c r="CD593" i="1"/>
  <c r="CA679" i="1"/>
  <c r="CB679" i="1"/>
  <c r="CC679" i="1"/>
  <c r="CD679" i="1"/>
  <c r="CA704" i="1"/>
  <c r="CB704" i="1"/>
  <c r="CC704" i="1"/>
  <c r="CD704" i="1"/>
  <c r="CA672" i="1"/>
  <c r="CB672" i="1"/>
  <c r="CC672" i="1"/>
  <c r="CD672" i="1"/>
  <c r="CA640" i="1"/>
  <c r="CB640" i="1"/>
  <c r="CC640" i="1"/>
  <c r="CD640" i="1"/>
  <c r="CC608" i="1"/>
  <c r="CA608" i="1"/>
  <c r="CB608" i="1"/>
  <c r="CD608" i="1"/>
  <c r="CC576" i="1"/>
  <c r="CA576" i="1"/>
  <c r="CB576" i="1"/>
  <c r="CD576" i="1"/>
  <c r="CC544" i="1"/>
  <c r="CA544" i="1"/>
  <c r="CB544" i="1"/>
  <c r="CD544" i="1"/>
  <c r="CC512" i="1"/>
  <c r="CA512" i="1"/>
  <c r="CB512" i="1"/>
  <c r="CD512" i="1"/>
  <c r="CC480" i="1"/>
  <c r="CA480" i="1"/>
  <c r="CB480" i="1"/>
  <c r="CD480" i="1"/>
  <c r="CC448" i="1"/>
  <c r="CA448" i="1"/>
  <c r="CB448" i="1"/>
  <c r="CD448" i="1"/>
  <c r="CB751" i="1"/>
  <c r="CC751" i="1"/>
  <c r="CA751" i="1"/>
  <c r="CD751" i="1"/>
  <c r="CA559" i="1"/>
  <c r="CB559" i="1"/>
  <c r="CC559" i="1"/>
  <c r="CD559" i="1"/>
  <c r="CA521" i="1"/>
  <c r="CB521" i="1"/>
  <c r="CC521" i="1"/>
  <c r="CD521" i="1"/>
  <c r="CA569" i="1"/>
  <c r="CB569" i="1"/>
  <c r="CC569" i="1"/>
  <c r="CD569" i="1"/>
  <c r="CA744" i="1"/>
  <c r="CB744" i="1"/>
  <c r="CC744" i="1"/>
  <c r="CD744" i="1"/>
  <c r="CA505" i="1"/>
  <c r="CB505" i="1"/>
  <c r="CC505" i="1"/>
  <c r="CD505" i="1"/>
  <c r="CB809" i="1"/>
  <c r="CC809" i="1"/>
  <c r="CA809" i="1"/>
  <c r="CD809" i="1"/>
  <c r="CB777" i="1"/>
  <c r="CC777" i="1"/>
  <c r="CA777" i="1"/>
  <c r="CD777" i="1"/>
  <c r="CB745" i="1"/>
  <c r="CC745" i="1"/>
  <c r="CA745" i="1"/>
  <c r="CD745" i="1"/>
  <c r="CA681" i="1"/>
  <c r="CB681" i="1"/>
  <c r="CC681" i="1"/>
  <c r="CD681" i="1"/>
  <c r="CA649" i="1"/>
  <c r="CB649" i="1"/>
  <c r="CC649" i="1"/>
  <c r="CD649" i="1"/>
  <c r="CA617" i="1"/>
  <c r="CB617" i="1"/>
  <c r="CC617" i="1"/>
  <c r="CD617" i="1"/>
  <c r="CA585" i="1"/>
  <c r="CB585" i="1"/>
  <c r="CC585" i="1"/>
  <c r="CD585" i="1"/>
  <c r="CC856" i="1"/>
  <c r="CD856" i="1"/>
  <c r="CA856" i="1"/>
  <c r="CB856" i="1"/>
  <c r="CC824" i="1"/>
  <c r="CD824" i="1"/>
  <c r="CA824" i="1"/>
  <c r="CB824" i="1"/>
  <c r="CA792" i="1"/>
  <c r="CB792" i="1"/>
  <c r="CC792" i="1"/>
  <c r="CD792" i="1"/>
  <c r="CA760" i="1"/>
  <c r="CB760" i="1"/>
  <c r="CC760" i="1"/>
  <c r="CD760" i="1"/>
  <c r="CA728" i="1"/>
  <c r="CB728" i="1"/>
  <c r="CC728" i="1"/>
  <c r="CD728" i="1"/>
  <c r="CA513" i="1"/>
  <c r="CB513" i="1"/>
  <c r="CC513" i="1"/>
  <c r="CD513" i="1"/>
  <c r="CC846" i="1"/>
  <c r="CD846" i="1"/>
  <c r="CA846" i="1"/>
  <c r="CB846" i="1"/>
  <c r="CD814" i="1"/>
  <c r="CB814" i="1"/>
  <c r="CC814" i="1"/>
  <c r="CA814" i="1"/>
  <c r="CA782" i="1"/>
  <c r="CB782" i="1"/>
  <c r="CC782" i="1"/>
  <c r="CD782" i="1"/>
  <c r="CA750" i="1"/>
  <c r="CB750" i="1"/>
  <c r="CC750" i="1"/>
  <c r="CD750" i="1"/>
  <c r="CA718" i="1"/>
  <c r="CB718" i="1"/>
  <c r="CC718" i="1"/>
  <c r="CD718" i="1"/>
  <c r="CA686" i="1"/>
  <c r="CB686" i="1"/>
  <c r="CC686" i="1"/>
  <c r="CD686" i="1"/>
  <c r="CA654" i="1"/>
  <c r="CB654" i="1"/>
  <c r="CC654" i="1"/>
  <c r="CD654" i="1"/>
  <c r="CC622" i="1"/>
  <c r="CA622" i="1"/>
  <c r="CB622" i="1"/>
  <c r="CD622" i="1"/>
  <c r="CC590" i="1"/>
  <c r="CA590" i="1"/>
  <c r="CB590" i="1"/>
  <c r="CD590" i="1"/>
  <c r="CC558" i="1"/>
  <c r="CA558" i="1"/>
  <c r="CB558" i="1"/>
  <c r="CD558" i="1"/>
  <c r="CC526" i="1"/>
  <c r="CA526" i="1"/>
  <c r="CB526" i="1"/>
  <c r="CD526" i="1"/>
  <c r="CC494" i="1"/>
  <c r="CA494" i="1"/>
  <c r="CB494" i="1"/>
  <c r="CD494" i="1"/>
  <c r="CC462" i="1"/>
  <c r="CA462" i="1"/>
  <c r="CB462" i="1"/>
  <c r="CD462" i="1"/>
  <c r="CA477" i="1"/>
  <c r="CB477" i="1"/>
  <c r="CC477" i="1"/>
  <c r="CD477" i="1"/>
  <c r="CA457" i="1"/>
  <c r="CB457" i="1"/>
  <c r="CC457" i="1"/>
  <c r="CD457" i="1"/>
  <c r="CA671" i="1"/>
  <c r="CB671" i="1"/>
  <c r="CC671" i="1"/>
  <c r="CD671" i="1"/>
  <c r="CA439" i="1"/>
  <c r="CB439" i="1"/>
  <c r="CC439" i="1"/>
  <c r="CD439" i="1"/>
  <c r="CA837" i="1"/>
  <c r="CB837" i="1"/>
  <c r="CC837" i="1"/>
  <c r="CD837" i="1"/>
  <c r="CB805" i="1"/>
  <c r="CC805" i="1"/>
  <c r="CA805" i="1"/>
  <c r="CD805" i="1"/>
  <c r="CB773" i="1"/>
  <c r="CC773" i="1"/>
  <c r="CA773" i="1"/>
  <c r="CD773" i="1"/>
  <c r="CB741" i="1"/>
  <c r="CC741" i="1"/>
  <c r="CA741" i="1"/>
  <c r="CD741" i="1"/>
  <c r="CB709" i="1"/>
  <c r="CC709" i="1"/>
  <c r="CA709" i="1"/>
  <c r="CD709" i="1"/>
  <c r="CA677" i="1"/>
  <c r="CB677" i="1"/>
  <c r="CC677" i="1"/>
  <c r="CD677" i="1"/>
  <c r="CA645" i="1"/>
  <c r="CB645" i="1"/>
  <c r="CC645" i="1"/>
  <c r="CD645" i="1"/>
  <c r="CA613" i="1"/>
  <c r="CB613" i="1"/>
  <c r="CC613" i="1"/>
  <c r="CD613" i="1"/>
  <c r="CA581" i="1"/>
  <c r="CB581" i="1"/>
  <c r="CC581" i="1"/>
  <c r="CD581" i="1"/>
  <c r="CA549" i="1"/>
  <c r="CB549" i="1"/>
  <c r="CC549" i="1"/>
  <c r="CD549" i="1"/>
  <c r="CA517" i="1"/>
  <c r="CB517" i="1"/>
  <c r="CC517" i="1"/>
  <c r="CD517" i="1"/>
  <c r="CA485" i="1"/>
  <c r="CB485" i="1"/>
  <c r="CC485" i="1"/>
  <c r="CD485" i="1"/>
  <c r="CC436" i="1"/>
  <c r="CA436" i="1"/>
  <c r="CB436" i="1"/>
  <c r="CD436" i="1"/>
  <c r="CA687" i="1"/>
  <c r="CB687" i="1"/>
  <c r="CC687" i="1"/>
  <c r="CD687" i="1"/>
  <c r="CA463" i="1"/>
  <c r="CB463" i="1"/>
  <c r="CC463" i="1"/>
  <c r="CD463" i="1"/>
  <c r="CC836" i="1"/>
  <c r="CD836" i="1"/>
  <c r="CA836" i="1"/>
  <c r="CB836" i="1"/>
  <c r="CA804" i="1"/>
  <c r="CB804" i="1"/>
  <c r="CC804" i="1"/>
  <c r="CD804" i="1"/>
  <c r="CA772" i="1"/>
  <c r="CB772" i="1"/>
  <c r="CC772" i="1"/>
  <c r="CD772" i="1"/>
  <c r="CA740" i="1"/>
  <c r="CB740" i="1"/>
  <c r="CC740" i="1"/>
  <c r="CD740" i="1"/>
  <c r="CA708" i="1"/>
  <c r="CB708" i="1"/>
  <c r="CC708" i="1"/>
  <c r="CD708" i="1"/>
  <c r="CA676" i="1"/>
  <c r="CB676" i="1"/>
  <c r="CC676" i="1"/>
  <c r="CD676" i="1"/>
  <c r="CA644" i="1"/>
  <c r="CB644" i="1"/>
  <c r="CC644" i="1"/>
  <c r="CD644" i="1"/>
  <c r="CC612" i="1"/>
  <c r="CA612" i="1"/>
  <c r="CB612" i="1"/>
  <c r="CD612" i="1"/>
  <c r="CC580" i="1"/>
  <c r="CA580" i="1"/>
  <c r="CB580" i="1"/>
  <c r="CD580" i="1"/>
  <c r="CC548" i="1"/>
  <c r="CA548" i="1"/>
  <c r="CB548" i="1"/>
  <c r="CD548" i="1"/>
  <c r="CC516" i="1"/>
  <c r="CA516" i="1"/>
  <c r="CB516" i="1"/>
  <c r="CD516" i="1"/>
  <c r="CC484" i="1"/>
  <c r="CA484" i="1"/>
  <c r="CB484" i="1"/>
  <c r="CD484" i="1"/>
  <c r="CC452" i="1"/>
  <c r="CA452" i="1"/>
  <c r="CB452" i="1"/>
  <c r="CD452" i="1"/>
  <c r="CB703" i="1"/>
  <c r="CC703" i="1"/>
  <c r="CA703" i="1"/>
  <c r="CD703" i="1"/>
  <c r="CA471" i="1"/>
  <c r="CB471" i="1"/>
  <c r="CC471" i="1"/>
  <c r="CD471" i="1"/>
  <c r="CA835" i="1"/>
  <c r="CB835" i="1"/>
  <c r="CC835" i="1"/>
  <c r="CD835" i="1"/>
  <c r="CB803" i="1"/>
  <c r="CC803" i="1"/>
  <c r="CD803" i="1"/>
  <c r="CA803" i="1"/>
  <c r="CB771" i="1"/>
  <c r="CC771" i="1"/>
  <c r="CD771" i="1"/>
  <c r="CA771" i="1"/>
  <c r="CB739" i="1"/>
  <c r="CC739" i="1"/>
  <c r="CD739" i="1"/>
  <c r="CA739" i="1"/>
  <c r="CB707" i="1"/>
  <c r="CC707" i="1"/>
  <c r="CD707" i="1"/>
  <c r="CA707" i="1"/>
  <c r="CA675" i="1"/>
  <c r="CB675" i="1"/>
  <c r="CC675" i="1"/>
  <c r="CD675" i="1"/>
  <c r="CA643" i="1"/>
  <c r="CB643" i="1"/>
  <c r="CC643" i="1"/>
  <c r="CD643" i="1"/>
  <c r="CA611" i="1"/>
  <c r="CB611" i="1"/>
  <c r="CC611" i="1"/>
  <c r="CD611" i="1"/>
  <c r="CA579" i="1"/>
  <c r="CB579" i="1"/>
  <c r="CC579" i="1"/>
  <c r="CD579" i="1"/>
  <c r="CA547" i="1"/>
  <c r="CB547" i="1"/>
  <c r="CC547" i="1"/>
  <c r="CD547" i="1"/>
  <c r="CA515" i="1"/>
  <c r="CB515" i="1"/>
  <c r="CC515" i="1"/>
  <c r="CD515" i="1"/>
  <c r="CA483" i="1"/>
  <c r="CB483" i="1"/>
  <c r="CC483" i="1"/>
  <c r="CD483" i="1"/>
  <c r="CA451" i="1"/>
  <c r="CB451" i="1"/>
  <c r="CC451" i="1"/>
  <c r="CD451" i="1"/>
  <c r="CB743" i="1"/>
  <c r="CC743" i="1"/>
  <c r="CA743" i="1"/>
  <c r="CD743" i="1"/>
  <c r="CA551" i="1"/>
  <c r="CB551" i="1"/>
  <c r="CC551" i="1"/>
  <c r="CD551" i="1"/>
  <c r="CC850" i="1"/>
  <c r="CD850" i="1"/>
  <c r="CA850" i="1"/>
  <c r="CB850" i="1"/>
  <c r="CD818" i="1"/>
  <c r="CA818" i="1"/>
  <c r="CB818" i="1"/>
  <c r="CC818" i="1"/>
  <c r="CA786" i="1"/>
  <c r="CB786" i="1"/>
  <c r="CC786" i="1"/>
  <c r="CD786" i="1"/>
  <c r="CA754" i="1"/>
  <c r="CB754" i="1"/>
  <c r="CC754" i="1"/>
  <c r="CD754" i="1"/>
  <c r="CA722" i="1"/>
  <c r="CB722" i="1"/>
  <c r="CC722" i="1"/>
  <c r="CD722" i="1"/>
  <c r="CA690" i="1"/>
  <c r="CB690" i="1"/>
  <c r="CC690" i="1"/>
  <c r="CD690" i="1"/>
  <c r="CA658" i="1"/>
  <c r="CB658" i="1"/>
  <c r="CC658" i="1"/>
  <c r="CD658" i="1"/>
  <c r="CC626" i="1"/>
  <c r="CA626" i="1"/>
  <c r="CB626" i="1"/>
  <c r="CD626" i="1"/>
  <c r="CC594" i="1"/>
  <c r="CA594" i="1"/>
  <c r="CB594" i="1"/>
  <c r="CD594" i="1"/>
  <c r="CC562" i="1"/>
  <c r="CA562" i="1"/>
  <c r="CB562" i="1"/>
  <c r="CD562" i="1"/>
  <c r="CC530" i="1"/>
  <c r="CA530" i="1"/>
  <c r="CB530" i="1"/>
  <c r="CD530" i="1"/>
  <c r="CC498" i="1"/>
  <c r="CA498" i="1"/>
  <c r="CB498" i="1"/>
  <c r="CD498" i="1"/>
  <c r="CC466" i="1"/>
  <c r="CA466" i="1"/>
  <c r="CB466" i="1"/>
  <c r="CD466" i="1"/>
  <c r="CC434" i="1"/>
  <c r="CA434" i="1"/>
  <c r="CB434" i="1"/>
  <c r="CD434" i="1"/>
  <c r="CA481" i="1"/>
  <c r="CB481" i="1"/>
  <c r="CC481" i="1"/>
  <c r="CD481" i="1"/>
  <c r="CB719" i="1"/>
  <c r="CC719" i="1"/>
  <c r="CA719" i="1"/>
  <c r="CD719" i="1"/>
  <c r="CA487" i="1"/>
  <c r="CB487" i="1"/>
  <c r="CC487" i="1"/>
  <c r="CD487" i="1"/>
  <c r="CA841" i="1"/>
  <c r="CB841" i="1"/>
  <c r="CC841" i="1"/>
  <c r="CD841" i="1"/>
  <c r="CB713" i="1"/>
  <c r="CC713" i="1"/>
  <c r="CA713" i="1"/>
  <c r="CD713" i="1"/>
  <c r="CA545" i="1"/>
  <c r="CB545" i="1"/>
  <c r="CC545" i="1"/>
  <c r="CD545" i="1"/>
  <c r="CA831" i="1"/>
  <c r="CB831" i="1"/>
  <c r="CC831" i="1"/>
  <c r="CD831" i="1"/>
  <c r="CA615" i="1"/>
  <c r="CB615" i="1"/>
  <c r="CC615" i="1"/>
  <c r="CD615" i="1"/>
  <c r="CA696" i="1"/>
  <c r="CB696" i="1"/>
  <c r="CC696" i="1"/>
  <c r="CD696" i="1"/>
  <c r="CA664" i="1"/>
  <c r="CB664" i="1"/>
  <c r="CC664" i="1"/>
  <c r="CD664" i="1"/>
  <c r="CA632" i="1"/>
  <c r="CB632" i="1"/>
  <c r="CC632" i="1"/>
  <c r="CD632" i="1"/>
  <c r="CC600" i="1"/>
  <c r="CA600" i="1"/>
  <c r="CB600" i="1"/>
  <c r="CD600" i="1"/>
  <c r="CC568" i="1"/>
  <c r="CA568" i="1"/>
  <c r="CB568" i="1"/>
  <c r="CD568" i="1"/>
  <c r="CC536" i="1"/>
  <c r="CA536" i="1"/>
  <c r="CB536" i="1"/>
  <c r="CD536" i="1"/>
  <c r="CC504" i="1"/>
  <c r="CA504" i="1"/>
  <c r="CB504" i="1"/>
  <c r="CD504" i="1"/>
  <c r="CC472" i="1"/>
  <c r="CA472" i="1"/>
  <c r="CB472" i="1"/>
  <c r="CD472" i="1"/>
  <c r="CC440" i="1"/>
  <c r="CA440" i="1"/>
  <c r="CB440" i="1"/>
  <c r="CD440" i="1"/>
  <c r="CB711" i="1"/>
  <c r="CC711" i="1"/>
  <c r="CA711" i="1"/>
  <c r="CD711" i="1"/>
  <c r="CA511" i="1"/>
  <c r="CB511" i="1"/>
  <c r="CC511" i="1"/>
  <c r="CD511" i="1"/>
  <c r="CC840" i="1"/>
  <c r="CD840" i="1"/>
  <c r="CA840" i="1"/>
  <c r="CB840" i="1"/>
  <c r="CA441" i="1"/>
  <c r="CB441" i="1"/>
  <c r="CC441" i="1"/>
  <c r="CD441" i="1"/>
  <c r="CA553" i="1"/>
  <c r="CB553" i="1"/>
  <c r="CC553" i="1"/>
  <c r="CD553" i="1"/>
  <c r="CA449" i="1"/>
  <c r="CB449" i="1"/>
  <c r="CC449" i="1"/>
  <c r="CD449" i="1"/>
  <c r="CA833" i="1"/>
  <c r="CB833" i="1"/>
  <c r="CC833" i="1"/>
  <c r="CD833" i="1"/>
  <c r="CB769" i="1"/>
  <c r="CC769" i="1"/>
  <c r="CA769" i="1"/>
  <c r="CD769" i="1"/>
  <c r="CB705" i="1"/>
  <c r="CC705" i="1"/>
  <c r="CA705" i="1"/>
  <c r="CD705" i="1"/>
  <c r="CA641" i="1"/>
  <c r="CB641" i="1"/>
  <c r="CC641" i="1"/>
  <c r="CD641" i="1"/>
  <c r="CA577" i="1"/>
  <c r="CB577" i="1"/>
  <c r="CC577" i="1"/>
  <c r="CD577" i="1"/>
  <c r="CC848" i="1"/>
  <c r="CD848" i="1"/>
  <c r="CA848" i="1"/>
  <c r="CB848" i="1"/>
  <c r="CD816" i="1"/>
  <c r="CA816" i="1"/>
  <c r="CB816" i="1"/>
  <c r="CC816" i="1"/>
  <c r="CA784" i="1"/>
  <c r="CB784" i="1"/>
  <c r="CC784" i="1"/>
  <c r="CD784" i="1"/>
  <c r="CA752" i="1"/>
  <c r="CB752" i="1"/>
  <c r="CC752" i="1"/>
  <c r="CD752" i="1"/>
  <c r="CF4" i="1"/>
  <c r="CH4" i="1"/>
  <c r="CC838" i="1"/>
  <c r="CD838" i="1"/>
  <c r="CA838" i="1"/>
  <c r="CB838" i="1"/>
  <c r="CA806" i="1"/>
  <c r="CB806" i="1"/>
  <c r="CC806" i="1"/>
  <c r="CD806" i="1"/>
  <c r="CA774" i="1"/>
  <c r="CB774" i="1"/>
  <c r="CC774" i="1"/>
  <c r="CD774" i="1"/>
  <c r="CA742" i="1"/>
  <c r="CB742" i="1"/>
  <c r="CC742" i="1"/>
  <c r="CD742" i="1"/>
  <c r="CA710" i="1"/>
  <c r="CB710" i="1"/>
  <c r="CC710" i="1"/>
  <c r="CD710" i="1"/>
  <c r="CA678" i="1"/>
  <c r="CB678" i="1"/>
  <c r="CC678" i="1"/>
  <c r="CD678" i="1"/>
  <c r="CA646" i="1"/>
  <c r="CB646" i="1"/>
  <c r="CC646" i="1"/>
  <c r="CD646" i="1"/>
  <c r="CC614" i="1"/>
  <c r="CA614" i="1"/>
  <c r="CB614" i="1"/>
  <c r="CD614" i="1"/>
  <c r="CC582" i="1"/>
  <c r="CA582" i="1"/>
  <c r="CB582" i="1"/>
  <c r="CD582" i="1"/>
  <c r="CC550" i="1"/>
  <c r="CA550" i="1"/>
  <c r="CB550" i="1"/>
  <c r="CD550" i="1"/>
  <c r="CC518" i="1"/>
  <c r="CA518" i="1"/>
  <c r="CB518" i="1"/>
  <c r="CD518" i="1"/>
  <c r="CC486" i="1"/>
  <c r="CA486" i="1"/>
  <c r="CB486" i="1"/>
  <c r="CD486" i="1"/>
  <c r="CC454" i="1"/>
  <c r="CA454" i="1"/>
  <c r="CB454" i="1"/>
  <c r="CD454" i="1"/>
  <c r="CA461" i="1"/>
  <c r="CB461" i="1"/>
  <c r="CC461" i="1"/>
  <c r="CD461" i="1"/>
  <c r="CA823" i="1"/>
  <c r="CB823" i="1"/>
  <c r="CC823" i="1"/>
  <c r="CD823" i="1"/>
  <c r="CA623" i="1"/>
  <c r="CB623" i="1"/>
  <c r="CC623" i="1"/>
  <c r="CD623" i="1"/>
  <c r="CA861" i="1"/>
  <c r="CB861" i="1"/>
  <c r="CC861" i="1"/>
  <c r="CD861" i="1"/>
  <c r="CA829" i="1"/>
  <c r="CB829" i="1"/>
  <c r="CC829" i="1"/>
  <c r="CD829" i="1"/>
  <c r="CB797" i="1"/>
  <c r="CC797" i="1"/>
  <c r="CA797" i="1"/>
  <c r="CD797" i="1"/>
  <c r="CB765" i="1"/>
  <c r="CC765" i="1"/>
  <c r="CA765" i="1"/>
  <c r="CD765" i="1"/>
  <c r="CB733" i="1"/>
  <c r="CC733" i="1"/>
  <c r="CA733" i="1"/>
  <c r="CD733" i="1"/>
  <c r="CB701" i="1"/>
  <c r="CC701" i="1"/>
  <c r="CA701" i="1"/>
  <c r="CD701" i="1"/>
  <c r="CA669" i="1"/>
  <c r="CB669" i="1"/>
  <c r="CC669" i="1"/>
  <c r="CD669" i="1"/>
  <c r="CA637" i="1"/>
  <c r="CB637" i="1"/>
  <c r="CC637" i="1"/>
  <c r="CD637" i="1"/>
  <c r="CA605" i="1"/>
  <c r="CB605" i="1"/>
  <c r="CC605" i="1"/>
  <c r="CD605" i="1"/>
  <c r="CA573" i="1"/>
  <c r="CB573" i="1"/>
  <c r="CC573" i="1"/>
  <c r="CD573" i="1"/>
  <c r="CA541" i="1"/>
  <c r="CB541" i="1"/>
  <c r="CC541" i="1"/>
  <c r="CD541" i="1"/>
  <c r="CA509" i="1"/>
  <c r="CB509" i="1"/>
  <c r="CC509" i="1"/>
  <c r="CD509" i="1"/>
  <c r="CA469" i="1"/>
  <c r="CB469" i="1"/>
  <c r="CC469" i="1"/>
  <c r="CD469" i="1"/>
  <c r="CA631" i="1"/>
  <c r="CB631" i="1"/>
  <c r="CC631" i="1"/>
  <c r="CD631" i="1"/>
  <c r="CC860" i="1"/>
  <c r="CD860" i="1"/>
  <c r="CA860" i="1"/>
  <c r="CB860" i="1"/>
  <c r="CC828" i="1"/>
  <c r="CD828" i="1"/>
  <c r="CA828" i="1"/>
  <c r="CB828" i="1"/>
  <c r="CA796" i="1"/>
  <c r="CB796" i="1"/>
  <c r="CC796" i="1"/>
  <c r="CD796" i="1"/>
  <c r="CA764" i="1"/>
  <c r="CB764" i="1"/>
  <c r="CC764" i="1"/>
  <c r="CD764" i="1"/>
  <c r="CA732" i="1"/>
  <c r="CB732" i="1"/>
  <c r="CC732" i="1"/>
  <c r="CD732" i="1"/>
  <c r="CA700" i="1"/>
  <c r="CB700" i="1"/>
  <c r="CC700" i="1"/>
  <c r="CD700" i="1"/>
  <c r="CA668" i="1"/>
  <c r="CB668" i="1"/>
  <c r="CC668" i="1"/>
  <c r="CD668" i="1"/>
  <c r="CA636" i="1"/>
  <c r="CB636" i="1"/>
  <c r="CC636" i="1"/>
  <c r="CD636" i="1"/>
  <c r="CC604" i="1"/>
  <c r="CA604" i="1"/>
  <c r="CD604" i="1"/>
  <c r="CB604" i="1"/>
  <c r="CC572" i="1"/>
  <c r="CA572" i="1"/>
  <c r="CD572" i="1"/>
  <c r="CB572" i="1"/>
  <c r="CC540" i="1"/>
  <c r="CA540" i="1"/>
  <c r="CD540" i="1"/>
  <c r="CB540" i="1"/>
  <c r="CC508" i="1"/>
  <c r="CA508" i="1"/>
  <c r="CD508" i="1"/>
  <c r="CB508" i="1"/>
  <c r="CC476" i="1"/>
  <c r="CA476" i="1"/>
  <c r="CD476" i="1"/>
  <c r="CB476" i="1"/>
  <c r="CA465" i="1"/>
  <c r="CB465" i="1"/>
  <c r="CC465" i="1"/>
  <c r="CD465" i="1"/>
  <c r="CA639" i="1"/>
  <c r="CB639" i="1"/>
  <c r="CC639" i="1"/>
  <c r="CD639" i="1"/>
  <c r="CA859" i="1"/>
  <c r="CB859" i="1"/>
  <c r="CC859" i="1"/>
  <c r="CD859" i="1"/>
  <c r="CA827" i="1"/>
  <c r="CB827" i="1"/>
  <c r="CC827" i="1"/>
  <c r="CD827" i="1"/>
  <c r="CB795" i="1"/>
  <c r="CC795" i="1"/>
  <c r="CD795" i="1"/>
  <c r="CA795" i="1"/>
  <c r="CB763" i="1"/>
  <c r="CC763" i="1"/>
  <c r="CD763" i="1"/>
  <c r="CA763" i="1"/>
  <c r="CB731" i="1"/>
  <c r="CC731" i="1"/>
  <c r="CD731" i="1"/>
  <c r="CA731" i="1"/>
  <c r="CB699" i="1"/>
  <c r="CC699" i="1"/>
  <c r="CD699" i="1"/>
  <c r="CA699" i="1"/>
  <c r="CA667" i="1"/>
  <c r="CB667" i="1"/>
  <c r="CC667" i="1"/>
  <c r="CD667" i="1"/>
  <c r="CA635" i="1"/>
  <c r="CB635" i="1"/>
  <c r="CC635" i="1"/>
  <c r="CD635" i="1"/>
  <c r="CA603" i="1"/>
  <c r="CB603" i="1"/>
  <c r="CC603" i="1"/>
  <c r="CD603" i="1"/>
  <c r="CA571" i="1"/>
  <c r="CB571" i="1"/>
  <c r="CC571" i="1"/>
  <c r="CD571" i="1"/>
  <c r="CA539" i="1"/>
  <c r="CB539" i="1"/>
  <c r="CC539" i="1"/>
  <c r="CD539" i="1"/>
  <c r="CA507" i="1"/>
  <c r="CB507" i="1"/>
  <c r="CC507" i="1"/>
  <c r="CD507" i="1"/>
  <c r="CA475" i="1"/>
  <c r="CB475" i="1"/>
  <c r="CC475" i="1"/>
  <c r="CD475" i="1"/>
  <c r="CA443" i="1"/>
  <c r="CB443" i="1"/>
  <c r="CC443" i="1"/>
  <c r="CD443" i="1"/>
  <c r="CA473" i="1"/>
  <c r="CB473" i="1"/>
  <c r="CC473" i="1"/>
  <c r="CD473" i="1"/>
  <c r="CB695" i="1"/>
  <c r="CC695" i="1"/>
  <c r="CA695" i="1"/>
  <c r="CD695" i="1"/>
  <c r="CA503" i="1"/>
  <c r="CB503" i="1"/>
  <c r="CC503" i="1"/>
  <c r="CD503" i="1"/>
  <c r="CC842" i="1"/>
  <c r="CD842" i="1"/>
  <c r="CA842" i="1"/>
  <c r="CB842" i="1"/>
  <c r="CA810" i="1"/>
  <c r="CB810" i="1"/>
  <c r="CC810" i="1"/>
  <c r="CD810" i="1"/>
  <c r="CA778" i="1"/>
  <c r="CB778" i="1"/>
  <c r="CC778" i="1"/>
  <c r="CD778" i="1"/>
  <c r="CA746" i="1"/>
  <c r="CB746" i="1"/>
  <c r="CC746" i="1"/>
  <c r="CD746" i="1"/>
  <c r="CA714" i="1"/>
  <c r="CB714" i="1"/>
  <c r="CC714" i="1"/>
  <c r="CD714" i="1"/>
  <c r="CA682" i="1"/>
  <c r="CB682" i="1"/>
  <c r="CC682" i="1"/>
  <c r="CD682" i="1"/>
  <c r="CA650" i="1"/>
  <c r="CB650" i="1"/>
  <c r="CC650" i="1"/>
  <c r="CD650" i="1"/>
  <c r="CC618" i="1"/>
  <c r="CA618" i="1"/>
  <c r="CB618" i="1"/>
  <c r="CD618" i="1"/>
  <c r="CC586" i="1"/>
  <c r="CA586" i="1"/>
  <c r="CB586" i="1"/>
  <c r="CD586" i="1"/>
  <c r="CC554" i="1"/>
  <c r="CA554" i="1"/>
  <c r="CB554" i="1"/>
  <c r="CD554" i="1"/>
  <c r="CC522" i="1"/>
  <c r="CA522" i="1"/>
  <c r="CB522" i="1"/>
  <c r="CD522" i="1"/>
  <c r="CC490" i="1"/>
  <c r="CA490" i="1"/>
  <c r="CB490" i="1"/>
  <c r="CD490" i="1"/>
  <c r="CC458" i="1"/>
  <c r="CA458" i="1"/>
  <c r="CB458" i="1"/>
  <c r="CD458" i="1"/>
  <c r="CA663" i="1"/>
  <c r="CB663" i="1"/>
  <c r="CC663" i="1"/>
  <c r="CD663" i="1"/>
  <c r="CA865" i="1"/>
  <c r="CB865" i="1"/>
  <c r="CC865" i="1"/>
  <c r="CD865" i="1"/>
  <c r="CB801" i="1"/>
  <c r="CC801" i="1"/>
  <c r="CA801" i="1"/>
  <c r="CD801" i="1"/>
  <c r="CB737" i="1"/>
  <c r="CC737" i="1"/>
  <c r="CA737" i="1"/>
  <c r="CD737" i="1"/>
  <c r="CA673" i="1"/>
  <c r="CB673" i="1"/>
  <c r="CC673" i="1"/>
  <c r="CD673" i="1"/>
  <c r="CA609" i="1"/>
  <c r="CB609" i="1"/>
  <c r="CC609" i="1"/>
  <c r="CD609" i="1"/>
  <c r="CA537" i="1"/>
  <c r="CB537" i="1"/>
  <c r="CC537" i="1"/>
  <c r="CD537" i="1"/>
  <c r="CB791" i="1"/>
  <c r="CC791" i="1"/>
  <c r="CA791" i="1"/>
  <c r="CD791" i="1"/>
  <c r="CA535" i="1"/>
  <c r="CB535" i="1"/>
  <c r="CC535" i="1"/>
  <c r="CD535" i="1"/>
  <c r="CA720" i="1"/>
  <c r="CB720" i="1"/>
  <c r="CC720" i="1"/>
  <c r="CD720" i="1"/>
  <c r="CA688" i="1"/>
  <c r="CB688" i="1"/>
  <c r="CC688" i="1"/>
  <c r="CD688" i="1"/>
  <c r="CA656" i="1"/>
  <c r="CB656" i="1"/>
  <c r="CC656" i="1"/>
  <c r="CD656" i="1"/>
  <c r="CC624" i="1"/>
  <c r="CA624" i="1"/>
  <c r="CB624" i="1"/>
  <c r="CD624" i="1"/>
  <c r="CC592" i="1"/>
  <c r="CA592" i="1"/>
  <c r="CB592" i="1"/>
  <c r="CD592" i="1"/>
  <c r="CC560" i="1"/>
  <c r="CA560" i="1"/>
  <c r="CB560" i="1"/>
  <c r="CD560" i="1"/>
  <c r="CC528" i="1"/>
  <c r="CA528" i="1"/>
  <c r="CB528" i="1"/>
  <c r="CD528" i="1"/>
  <c r="CC496" i="1"/>
  <c r="CA496" i="1"/>
  <c r="CB496" i="1"/>
  <c r="CD496" i="1"/>
  <c r="CC464" i="1"/>
  <c r="CA464" i="1"/>
  <c r="CB464" i="1"/>
  <c r="CD464" i="1"/>
  <c r="CA855" i="1"/>
  <c r="CB855" i="1"/>
  <c r="CC855" i="1"/>
  <c r="CD855" i="1"/>
  <c r="CA655" i="1"/>
  <c r="CB655" i="1"/>
  <c r="CC655" i="1"/>
  <c r="CD655" i="1"/>
  <c r="CA455" i="1"/>
  <c r="CB455" i="1"/>
  <c r="CC455" i="1"/>
  <c r="CD455" i="1"/>
  <c r="CE950" i="1"/>
  <c r="CH951" i="1"/>
  <c r="CF951" i="1"/>
  <c r="BZ951" i="1"/>
  <c r="B952" i="1"/>
  <c r="BY951" i="1"/>
  <c r="BX951" i="1"/>
  <c r="BW951" i="1"/>
  <c r="BV951" i="1"/>
  <c r="BU951" i="1"/>
  <c r="BS951" i="1"/>
  <c r="BT951" i="1"/>
  <c r="BV4" i="1"/>
  <c r="BT4" i="1"/>
  <c r="BX4" i="1"/>
  <c r="B5" i="1"/>
  <c r="BZ5" i="1" s="1"/>
  <c r="BZ4" i="1"/>
  <c r="CG154" i="17" l="1"/>
  <c r="CG1065" i="17"/>
  <c r="CE1065" i="17"/>
  <c r="CE154" i="17"/>
  <c r="BX1066" i="17"/>
  <c r="BW1066" i="17"/>
  <c r="B1067" i="17"/>
  <c r="BT1066" i="17"/>
  <c r="CG1066" i="17"/>
  <c r="BS1066" i="17"/>
  <c r="BZ1066" i="17"/>
  <c r="BY1066" i="17"/>
  <c r="BV1066" i="17"/>
  <c r="BU1066" i="17"/>
  <c r="CE1066" i="17" s="1"/>
  <c r="BY155" i="17"/>
  <c r="BW155" i="17"/>
  <c r="BV155" i="17"/>
  <c r="BU155" i="17"/>
  <c r="B156" i="17"/>
  <c r="BT155" i="17"/>
  <c r="BS155" i="17"/>
  <c r="CH155" i="17"/>
  <c r="BZ155" i="17"/>
  <c r="BX155" i="17"/>
  <c r="CF155" i="17"/>
  <c r="BX5" i="1"/>
  <c r="CF5" i="1"/>
  <c r="CH5" i="1"/>
  <c r="CE951" i="1"/>
  <c r="CG951" i="1"/>
  <c r="BW952" i="1"/>
  <c r="B953" i="1"/>
  <c r="BZ952" i="1"/>
  <c r="BY952" i="1"/>
  <c r="BX952" i="1"/>
  <c r="BV952" i="1"/>
  <c r="BU952" i="1"/>
  <c r="BT952" i="1"/>
  <c r="BS952" i="1"/>
  <c r="BT5" i="1"/>
  <c r="B6" i="1"/>
  <c r="BV5" i="1"/>
  <c r="CE155" i="17" l="1"/>
  <c r="CF1066" i="17"/>
  <c r="CG155" i="17"/>
  <c r="BS1067" i="17"/>
  <c r="BZ1067" i="17"/>
  <c r="CE1067" i="17"/>
  <c r="BW1067" i="17"/>
  <c r="BX1067" i="17"/>
  <c r="BU1067" i="17"/>
  <c r="BT1067" i="17"/>
  <c r="BY1067" i="17"/>
  <c r="CG1067" i="17" s="1"/>
  <c r="B1068" i="17"/>
  <c r="BV1067" i="17"/>
  <c r="BU156" i="17"/>
  <c r="BS156" i="17"/>
  <c r="CH156" i="17"/>
  <c r="BZ156" i="17"/>
  <c r="BY156" i="17"/>
  <c r="CF156" i="17"/>
  <c r="BX156" i="17"/>
  <c r="BW156" i="17"/>
  <c r="BV156" i="17"/>
  <c r="BT156" i="17"/>
  <c r="B157" i="17"/>
  <c r="CH1066" i="17"/>
  <c r="CE952" i="1"/>
  <c r="CG952" i="1"/>
  <c r="BV6" i="1"/>
  <c r="CF6" i="1"/>
  <c r="CH6" i="1"/>
  <c r="CH952" i="1"/>
  <c r="CF952" i="1"/>
  <c r="BT6" i="1"/>
  <c r="BX6" i="1"/>
  <c r="B7" i="1"/>
  <c r="B8" i="1" s="1"/>
  <c r="BZ6" i="1"/>
  <c r="BT953" i="1"/>
  <c r="BY953" i="1"/>
  <c r="BX953" i="1"/>
  <c r="BW953" i="1"/>
  <c r="BV953" i="1"/>
  <c r="BU953" i="1"/>
  <c r="BS953" i="1"/>
  <c r="B954" i="1"/>
  <c r="BZ953" i="1"/>
  <c r="CF1067" i="17" l="1"/>
  <c r="CH1067" i="17"/>
  <c r="CE156" i="17"/>
  <c r="CG156" i="17"/>
  <c r="BV1068" i="17"/>
  <c r="BU1068" i="17"/>
  <c r="BZ1068" i="17"/>
  <c r="BY1068" i="17"/>
  <c r="CG1068" i="17" s="1"/>
  <c r="B1069" i="17"/>
  <c r="BX1068" i="17"/>
  <c r="BW1068" i="17"/>
  <c r="BT1068" i="17"/>
  <c r="BS1068" i="17"/>
  <c r="CE1068" i="17"/>
  <c r="BY157" i="17"/>
  <c r="BW157" i="17"/>
  <c r="BV157" i="17"/>
  <c r="BU157" i="17"/>
  <c r="B158" i="17"/>
  <c r="BT157" i="17"/>
  <c r="BS157" i="17"/>
  <c r="CH157" i="17"/>
  <c r="BZ157" i="17"/>
  <c r="CF157" i="17"/>
  <c r="BX157" i="17"/>
  <c r="CG953" i="1"/>
  <c r="CE953" i="1"/>
  <c r="BX7" i="1"/>
  <c r="BZ7" i="1"/>
  <c r="BV7" i="1"/>
  <c r="CF8" i="1"/>
  <c r="CH8" i="1"/>
  <c r="CH7" i="1"/>
  <c r="CF7" i="1"/>
  <c r="BT7" i="1"/>
  <c r="CF953" i="1"/>
  <c r="CH953" i="1"/>
  <c r="BY954" i="1"/>
  <c r="BW954" i="1"/>
  <c r="BV954" i="1"/>
  <c r="BU954" i="1"/>
  <c r="BT954" i="1"/>
  <c r="BS954" i="1"/>
  <c r="BX954" i="1"/>
  <c r="B955" i="1"/>
  <c r="BZ954" i="1"/>
  <c r="BV8" i="1"/>
  <c r="BZ8" i="1"/>
  <c r="B9" i="1"/>
  <c r="BX8" i="1"/>
  <c r="BT8" i="1"/>
  <c r="CG157" i="17" l="1"/>
  <c r="CF1068" i="17"/>
  <c r="CH1068" i="17"/>
  <c r="CE157" i="17"/>
  <c r="BY1069" i="17"/>
  <c r="CG1069" i="17" s="1"/>
  <c r="BX1069" i="17"/>
  <c r="BU1069" i="17"/>
  <c r="CE1069" i="17" s="1"/>
  <c r="BS1069" i="17"/>
  <c r="BZ1069" i="17"/>
  <c r="B1070" i="17"/>
  <c r="BW1069" i="17"/>
  <c r="BV1069" i="17"/>
  <c r="BT1069" i="17"/>
  <c r="BU158" i="17"/>
  <c r="B159" i="17"/>
  <c r="BT158" i="17"/>
  <c r="BS158" i="17"/>
  <c r="CH158" i="17"/>
  <c r="BZ158" i="17"/>
  <c r="BY158" i="17"/>
  <c r="CF158" i="17"/>
  <c r="BX158" i="17"/>
  <c r="BW158" i="17"/>
  <c r="BV158" i="17"/>
  <c r="CE954" i="1"/>
  <c r="CG954" i="1"/>
  <c r="CF9" i="1"/>
  <c r="CH9" i="1"/>
  <c r="CH954" i="1"/>
  <c r="CF954" i="1"/>
  <c r="BV955" i="1"/>
  <c r="BW955" i="1"/>
  <c r="BU955" i="1"/>
  <c r="BT955" i="1"/>
  <c r="BS955" i="1"/>
  <c r="B956" i="1"/>
  <c r="BZ955" i="1"/>
  <c r="BX955" i="1"/>
  <c r="BY955" i="1"/>
  <c r="B10" i="1"/>
  <c r="BV9" i="1"/>
  <c r="BZ9" i="1"/>
  <c r="BX9" i="1"/>
  <c r="BT9" i="1"/>
  <c r="CG158" i="17" l="1"/>
  <c r="CE158" i="17"/>
  <c r="CH1069" i="17"/>
  <c r="CF1069" i="17"/>
  <c r="CF159" i="17"/>
  <c r="BX159" i="17"/>
  <c r="BW159" i="17"/>
  <c r="BV159" i="17"/>
  <c r="BU159" i="17"/>
  <c r="B160" i="17"/>
  <c r="BT159" i="17"/>
  <c r="BS159" i="17"/>
  <c r="CH159" i="17"/>
  <c r="BZ159" i="17"/>
  <c r="BY159" i="17"/>
  <c r="B1071" i="17"/>
  <c r="BY1070" i="17"/>
  <c r="CF1070" i="17"/>
  <c r="BX1070" i="17"/>
  <c r="BU1070" i="17"/>
  <c r="BZ1070" i="17"/>
  <c r="BW1070" i="17"/>
  <c r="BV1070" i="17"/>
  <c r="BT1070" i="17"/>
  <c r="CH1070" i="17"/>
  <c r="BS1070" i="17"/>
  <c r="CG955" i="1"/>
  <c r="CE955" i="1"/>
  <c r="CF10" i="1"/>
  <c r="CH10" i="1"/>
  <c r="CF955" i="1"/>
  <c r="CH955" i="1"/>
  <c r="B957" i="1"/>
  <c r="BS956" i="1"/>
  <c r="BV956" i="1"/>
  <c r="BU956" i="1"/>
  <c r="BT956" i="1"/>
  <c r="BZ956" i="1"/>
  <c r="BY956" i="1"/>
  <c r="BW956" i="1"/>
  <c r="BX956" i="1"/>
  <c r="B11" i="1"/>
  <c r="CG1070" i="17" l="1"/>
  <c r="CE1070" i="17"/>
  <c r="CE159" i="17"/>
  <c r="CG159" i="17"/>
  <c r="BS160" i="17"/>
  <c r="CH160" i="17"/>
  <c r="BZ160" i="17"/>
  <c r="BY160" i="17"/>
  <c r="CF160" i="17"/>
  <c r="BX160" i="17"/>
  <c r="BW160" i="17"/>
  <c r="BV160" i="17"/>
  <c r="BU160" i="17"/>
  <c r="B161" i="17"/>
  <c r="BT160" i="17"/>
  <c r="CF1071" i="17"/>
  <c r="BX1071" i="17"/>
  <c r="BU1071" i="17"/>
  <c r="B1072" i="17"/>
  <c r="BT1071" i="17"/>
  <c r="BY1071" i="17"/>
  <c r="BW1071" i="17"/>
  <c r="BS1071" i="17"/>
  <c r="CH1071" i="17"/>
  <c r="BZ1071" i="17"/>
  <c r="BV1071" i="17"/>
  <c r="CE956" i="1"/>
  <c r="CG956" i="1"/>
  <c r="CF956" i="1"/>
  <c r="CH11" i="1"/>
  <c r="CF11" i="1"/>
  <c r="CH956" i="1"/>
  <c r="BX957" i="1"/>
  <c r="BU957" i="1"/>
  <c r="BT957" i="1"/>
  <c r="BS957" i="1"/>
  <c r="B958" i="1"/>
  <c r="BZ957" i="1"/>
  <c r="BY957" i="1"/>
  <c r="BV957" i="1"/>
  <c r="BW957" i="1"/>
  <c r="B12" i="1"/>
  <c r="CE160" i="17" l="1"/>
  <c r="CE1071" i="17"/>
  <c r="CG1071" i="17"/>
  <c r="CG160" i="17"/>
  <c r="BV161" i="17"/>
  <c r="BU161" i="17"/>
  <c r="B162" i="17"/>
  <c r="BT161" i="17"/>
  <c r="BS161" i="17"/>
  <c r="CH161" i="17"/>
  <c r="BZ161" i="17"/>
  <c r="BY161" i="17"/>
  <c r="CF161" i="17"/>
  <c r="BX161" i="17"/>
  <c r="BW161" i="17"/>
  <c r="B1073" i="17"/>
  <c r="BT1072" i="17"/>
  <c r="BY1072" i="17"/>
  <c r="CF1072" i="17"/>
  <c r="BX1072" i="17"/>
  <c r="BU1072" i="17"/>
  <c r="CH1072" i="17"/>
  <c r="BZ1072" i="17"/>
  <c r="BW1072" i="17"/>
  <c r="BV1072" i="17"/>
  <c r="BS1072" i="17"/>
  <c r="CE957" i="1"/>
  <c r="CG957" i="1"/>
  <c r="CF12" i="1"/>
  <c r="CH12" i="1"/>
  <c r="CF957" i="1"/>
  <c r="CH957" i="1"/>
  <c r="CE958" i="1"/>
  <c r="CG958" i="1"/>
  <c r="BU958" i="1"/>
  <c r="BT958" i="1"/>
  <c r="BS958" i="1"/>
  <c r="B959" i="1"/>
  <c r="BZ958" i="1"/>
  <c r="BY958" i="1"/>
  <c r="BX958" i="1"/>
  <c r="BV958" i="1"/>
  <c r="BW958" i="1"/>
  <c r="B13" i="1"/>
  <c r="CE161" i="17" l="1"/>
  <c r="CG1072" i="17"/>
  <c r="CE1072" i="17"/>
  <c r="CG161" i="17"/>
  <c r="CF1073" i="17"/>
  <c r="BX1073" i="17"/>
  <c r="BU1073" i="17"/>
  <c r="B1074" i="17"/>
  <c r="BT1073" i="17"/>
  <c r="BY1073" i="17"/>
  <c r="BW1073" i="17"/>
  <c r="BV1073" i="17"/>
  <c r="BS1073" i="17"/>
  <c r="CH1073" i="17"/>
  <c r="BZ1073" i="17"/>
  <c r="BY162" i="17"/>
  <c r="CF162" i="17"/>
  <c r="BX162" i="17"/>
  <c r="BW162" i="17"/>
  <c r="BV162" i="17"/>
  <c r="BU162" i="17"/>
  <c r="B163" i="17"/>
  <c r="BT162" i="17"/>
  <c r="BS162" i="17"/>
  <c r="CH162" i="17"/>
  <c r="BZ162" i="17"/>
  <c r="CF13" i="1"/>
  <c r="CH13" i="1"/>
  <c r="CF958" i="1"/>
  <c r="CH958" i="1"/>
  <c r="CE959" i="1"/>
  <c r="CG959" i="1"/>
  <c r="BZ959" i="1"/>
  <c r="BT959" i="1"/>
  <c r="BS959" i="1"/>
  <c r="B960" i="1"/>
  <c r="BY959" i="1"/>
  <c r="BX959" i="1"/>
  <c r="BW959" i="1"/>
  <c r="BU959" i="1"/>
  <c r="BV959" i="1"/>
  <c r="B14" i="1"/>
  <c r="BQ433" i="1"/>
  <c r="BR433" i="1" s="1"/>
  <c r="BQ432" i="1"/>
  <c r="BR432" i="1" s="1"/>
  <c r="BQ431" i="1"/>
  <c r="BR431" i="1" s="1"/>
  <c r="BQ430" i="1"/>
  <c r="BR430" i="1" s="1"/>
  <c r="BQ429" i="1"/>
  <c r="BR429" i="1" s="1"/>
  <c r="BQ428" i="1"/>
  <c r="BR428" i="1" s="1"/>
  <c r="BQ427" i="1"/>
  <c r="BR427" i="1" s="1"/>
  <c r="BQ426" i="1"/>
  <c r="BR426" i="1" s="1"/>
  <c r="BQ425" i="1"/>
  <c r="BR425" i="1" s="1"/>
  <c r="BQ424" i="1"/>
  <c r="BR424" i="1" s="1"/>
  <c r="BQ423" i="1"/>
  <c r="BR423" i="1" s="1"/>
  <c r="BQ422" i="1"/>
  <c r="BR422" i="1" s="1"/>
  <c r="BQ421" i="1"/>
  <c r="BR421" i="1" s="1"/>
  <c r="BQ420" i="1"/>
  <c r="BR420" i="1" s="1"/>
  <c r="BQ419" i="1"/>
  <c r="BR419" i="1" s="1"/>
  <c r="BQ418" i="1"/>
  <c r="BR418" i="1" s="1"/>
  <c r="BQ417" i="1"/>
  <c r="BR417" i="1" s="1"/>
  <c r="BQ416" i="1"/>
  <c r="BR416" i="1" s="1"/>
  <c r="BQ415" i="1"/>
  <c r="BR415" i="1" s="1"/>
  <c r="BQ414" i="1"/>
  <c r="BR414" i="1" s="1"/>
  <c r="BQ413" i="1"/>
  <c r="BR413" i="1" s="1"/>
  <c r="BQ412" i="1"/>
  <c r="BR412" i="1" s="1"/>
  <c r="BQ411" i="1"/>
  <c r="BR411" i="1" s="1"/>
  <c r="BQ410" i="1"/>
  <c r="BR410" i="1" s="1"/>
  <c r="BQ409" i="1"/>
  <c r="BR409" i="1" s="1"/>
  <c r="BQ408" i="1"/>
  <c r="BR408" i="1" s="1"/>
  <c r="BQ407" i="1"/>
  <c r="BR407" i="1" s="1"/>
  <c r="BQ406" i="1"/>
  <c r="BR406" i="1" s="1"/>
  <c r="BQ405" i="1"/>
  <c r="BR405" i="1" s="1"/>
  <c r="BQ404" i="1"/>
  <c r="BR404" i="1" s="1"/>
  <c r="BQ403" i="1"/>
  <c r="BR403" i="1" s="1"/>
  <c r="BQ402" i="1"/>
  <c r="BR402" i="1" s="1"/>
  <c r="BQ401" i="1"/>
  <c r="BR401" i="1" s="1"/>
  <c r="BQ400" i="1"/>
  <c r="BR400" i="1" s="1"/>
  <c r="BQ399" i="1"/>
  <c r="BR399" i="1" s="1"/>
  <c r="BQ398" i="1"/>
  <c r="BR398" i="1" s="1"/>
  <c r="CE1073" i="17" l="1"/>
  <c r="CG1073" i="17"/>
  <c r="CG162" i="17"/>
  <c r="CE162" i="17"/>
  <c r="B164" i="17"/>
  <c r="BT163" i="17"/>
  <c r="BS163" i="17"/>
  <c r="CH163" i="17"/>
  <c r="BZ163" i="17"/>
  <c r="BY163" i="17"/>
  <c r="CF163" i="17"/>
  <c r="BX163" i="17"/>
  <c r="BW163" i="17"/>
  <c r="BV163" i="17"/>
  <c r="BU163" i="17"/>
  <c r="B1075" i="17"/>
  <c r="BT1074" i="17"/>
  <c r="BY1074" i="17"/>
  <c r="CF1074" i="17"/>
  <c r="BX1074" i="17"/>
  <c r="BU1074" i="17"/>
  <c r="BV1074" i="17"/>
  <c r="CH1074" i="17"/>
  <c r="BZ1074" i="17"/>
  <c r="BW1074" i="17"/>
  <c r="BS1074" i="17"/>
  <c r="CI426" i="1"/>
  <c r="CF14" i="1"/>
  <c r="CH14" i="1"/>
  <c r="CI403" i="1"/>
  <c r="CI411" i="1"/>
  <c r="CI419" i="1"/>
  <c r="CI427" i="1"/>
  <c r="CI404" i="1"/>
  <c r="CI405" i="1"/>
  <c r="CI413" i="1"/>
  <c r="CI421" i="1"/>
  <c r="CI429" i="1"/>
  <c r="CI418" i="1"/>
  <c r="CI420" i="1"/>
  <c r="CI398" i="1"/>
  <c r="CI406" i="1"/>
  <c r="CI414" i="1"/>
  <c r="CI422" i="1"/>
  <c r="CI430" i="1"/>
  <c r="CI399" i="1"/>
  <c r="CI407" i="1"/>
  <c r="CI415" i="1"/>
  <c r="CI423" i="1"/>
  <c r="CI431" i="1"/>
  <c r="CI402" i="1"/>
  <c r="CI412" i="1"/>
  <c r="CI400" i="1"/>
  <c r="CI408" i="1"/>
  <c r="CI416" i="1"/>
  <c r="CI424" i="1"/>
  <c r="CI432" i="1"/>
  <c r="CI410" i="1"/>
  <c r="CI428" i="1"/>
  <c r="CI401" i="1"/>
  <c r="CI409" i="1"/>
  <c r="CI417" i="1"/>
  <c r="CI425" i="1"/>
  <c r="CI433" i="1"/>
  <c r="CF959" i="1"/>
  <c r="CH959" i="1"/>
  <c r="CE960" i="1"/>
  <c r="CG960" i="1"/>
  <c r="BW960" i="1"/>
  <c r="BS960" i="1"/>
  <c r="B961" i="1"/>
  <c r="BZ960" i="1"/>
  <c r="BY960" i="1"/>
  <c r="BX960" i="1"/>
  <c r="BV960" i="1"/>
  <c r="BT960" i="1"/>
  <c r="BU960" i="1"/>
  <c r="BV14" i="1"/>
  <c r="BZ14" i="1"/>
  <c r="B15" i="1"/>
  <c r="BX14" i="1"/>
  <c r="BT14" i="1"/>
  <c r="BQ3" i="1"/>
  <c r="BR3" i="1" s="1"/>
  <c r="BQ4" i="1"/>
  <c r="BR4" i="1" s="1"/>
  <c r="BQ5" i="1"/>
  <c r="BR5" i="1" s="1"/>
  <c r="BQ6" i="1"/>
  <c r="BR6" i="1" s="1"/>
  <c r="BQ7" i="1"/>
  <c r="BR7" i="1" s="1"/>
  <c r="BQ8" i="1"/>
  <c r="BR8" i="1" s="1"/>
  <c r="BQ9" i="1"/>
  <c r="BR9" i="1" s="1"/>
  <c r="BQ10" i="1"/>
  <c r="BR10" i="1" s="1"/>
  <c r="BQ11" i="1"/>
  <c r="BR11" i="1" s="1"/>
  <c r="BQ12" i="1"/>
  <c r="BR12" i="1" s="1"/>
  <c r="BQ13" i="1"/>
  <c r="BR13" i="1" s="1"/>
  <c r="BQ14" i="1"/>
  <c r="BR14" i="1" s="1"/>
  <c r="BQ15" i="1"/>
  <c r="BR15" i="1" s="1"/>
  <c r="BQ16" i="1"/>
  <c r="BR16" i="1" s="1"/>
  <c r="BQ17" i="1"/>
  <c r="BR17" i="1" s="1"/>
  <c r="BQ18" i="1"/>
  <c r="BR18" i="1" s="1"/>
  <c r="BQ19" i="1"/>
  <c r="BR19" i="1" s="1"/>
  <c r="BQ20" i="1"/>
  <c r="BR20" i="1" s="1"/>
  <c r="BQ21" i="1"/>
  <c r="BR21" i="1" s="1"/>
  <c r="BQ22" i="1"/>
  <c r="BR22" i="1" s="1"/>
  <c r="BQ23" i="1"/>
  <c r="BR23" i="1" s="1"/>
  <c r="BQ24" i="1"/>
  <c r="BR24" i="1" s="1"/>
  <c r="BQ25" i="1"/>
  <c r="BR25" i="1" s="1"/>
  <c r="BQ26" i="1"/>
  <c r="BR26" i="1" s="1"/>
  <c r="BQ27" i="1"/>
  <c r="BR27" i="1" s="1"/>
  <c r="BQ28" i="1"/>
  <c r="BR28" i="1" s="1"/>
  <c r="BQ29" i="1"/>
  <c r="BR29" i="1" s="1"/>
  <c r="BQ30" i="1"/>
  <c r="BR30" i="1" s="1"/>
  <c r="BQ31" i="1"/>
  <c r="BR31" i="1" s="1"/>
  <c r="BQ32" i="1"/>
  <c r="BR32" i="1" s="1"/>
  <c r="BQ33" i="1"/>
  <c r="BR33" i="1" s="1"/>
  <c r="BQ34" i="1"/>
  <c r="BR34" i="1" s="1"/>
  <c r="BQ35" i="1"/>
  <c r="BR35" i="1" s="1"/>
  <c r="BQ36" i="1"/>
  <c r="BR36" i="1" s="1"/>
  <c r="BQ37" i="1"/>
  <c r="BR37" i="1" s="1"/>
  <c r="BQ38" i="1"/>
  <c r="BR38" i="1" s="1"/>
  <c r="BQ39" i="1"/>
  <c r="BR39" i="1" s="1"/>
  <c r="BQ40" i="1"/>
  <c r="BR40" i="1" s="1"/>
  <c r="BQ41" i="1"/>
  <c r="BR41" i="1" s="1"/>
  <c r="BQ42" i="1"/>
  <c r="BR42" i="1" s="1"/>
  <c r="BQ43" i="1"/>
  <c r="BR43" i="1" s="1"/>
  <c r="BQ44" i="1"/>
  <c r="BR44" i="1" s="1"/>
  <c r="BQ45" i="1"/>
  <c r="BR45" i="1" s="1"/>
  <c r="BQ46" i="1"/>
  <c r="BR46" i="1" s="1"/>
  <c r="BQ47" i="1"/>
  <c r="BR47" i="1" s="1"/>
  <c r="BQ48" i="1"/>
  <c r="BR48" i="1" s="1"/>
  <c r="BQ49" i="1"/>
  <c r="BR49" i="1" s="1"/>
  <c r="BQ50" i="1"/>
  <c r="BR50" i="1" s="1"/>
  <c r="BQ51" i="1"/>
  <c r="BR51" i="1" s="1"/>
  <c r="BQ52" i="1"/>
  <c r="BR52" i="1" s="1"/>
  <c r="BQ53" i="1"/>
  <c r="BR53" i="1" s="1"/>
  <c r="BQ54" i="1"/>
  <c r="BR54" i="1" s="1"/>
  <c r="BQ55" i="1"/>
  <c r="BR55" i="1" s="1"/>
  <c r="BQ56" i="1"/>
  <c r="BR56" i="1" s="1"/>
  <c r="BQ57" i="1"/>
  <c r="BR57" i="1" s="1"/>
  <c r="BQ58" i="1"/>
  <c r="BR58" i="1" s="1"/>
  <c r="BQ59" i="1"/>
  <c r="BR59" i="1" s="1"/>
  <c r="BQ60" i="1"/>
  <c r="BR60" i="1" s="1"/>
  <c r="BQ61" i="1"/>
  <c r="BR61" i="1" s="1"/>
  <c r="BQ62" i="1"/>
  <c r="BR62" i="1" s="1"/>
  <c r="BQ63" i="1"/>
  <c r="BR63" i="1" s="1"/>
  <c r="BQ64" i="1"/>
  <c r="BR64" i="1" s="1"/>
  <c r="BQ65" i="1"/>
  <c r="BR65" i="1" s="1"/>
  <c r="BQ66" i="1"/>
  <c r="BR66" i="1" s="1"/>
  <c r="BQ67" i="1"/>
  <c r="BR67" i="1" s="1"/>
  <c r="BQ68" i="1"/>
  <c r="BR68" i="1" s="1"/>
  <c r="BQ69" i="1"/>
  <c r="BR69" i="1" s="1"/>
  <c r="BQ70" i="1"/>
  <c r="BR70" i="1" s="1"/>
  <c r="BQ71" i="1"/>
  <c r="BR71" i="1" s="1"/>
  <c r="BQ72" i="1"/>
  <c r="BR72" i="1" s="1"/>
  <c r="BQ73" i="1"/>
  <c r="BR73" i="1" s="1"/>
  <c r="BQ74" i="1"/>
  <c r="BR74" i="1" s="1"/>
  <c r="BQ75" i="1"/>
  <c r="BR75" i="1" s="1"/>
  <c r="BQ76" i="1"/>
  <c r="BR76" i="1" s="1"/>
  <c r="BQ77" i="1"/>
  <c r="BR77" i="1" s="1"/>
  <c r="BQ78" i="1"/>
  <c r="BR78" i="1" s="1"/>
  <c r="BQ79" i="1"/>
  <c r="BR79" i="1" s="1"/>
  <c r="BQ80" i="1"/>
  <c r="BR80" i="1" s="1"/>
  <c r="BQ81" i="1"/>
  <c r="BR81" i="1" s="1"/>
  <c r="BQ82" i="1"/>
  <c r="BR82" i="1" s="1"/>
  <c r="BQ83" i="1"/>
  <c r="BR83" i="1" s="1"/>
  <c r="BQ84" i="1"/>
  <c r="BR84" i="1" s="1"/>
  <c r="BQ85" i="1"/>
  <c r="BR85" i="1" s="1"/>
  <c r="BQ86" i="1"/>
  <c r="BR86" i="1" s="1"/>
  <c r="BQ87" i="1"/>
  <c r="BR87" i="1" s="1"/>
  <c r="BQ88" i="1"/>
  <c r="BR88" i="1" s="1"/>
  <c r="BQ89" i="1"/>
  <c r="BR89" i="1" s="1"/>
  <c r="BQ90" i="1"/>
  <c r="BR90" i="1" s="1"/>
  <c r="BQ91" i="1"/>
  <c r="BR91" i="1" s="1"/>
  <c r="BQ92" i="1"/>
  <c r="BR92" i="1" s="1"/>
  <c r="BQ93" i="1"/>
  <c r="BR93" i="1" s="1"/>
  <c r="BQ94" i="1"/>
  <c r="BR94" i="1" s="1"/>
  <c r="BQ95" i="1"/>
  <c r="BR95" i="1" s="1"/>
  <c r="BQ96" i="1"/>
  <c r="BR96" i="1" s="1"/>
  <c r="BQ97" i="1"/>
  <c r="BR97" i="1" s="1"/>
  <c r="BQ98" i="1"/>
  <c r="BR98" i="1" s="1"/>
  <c r="BQ99" i="1"/>
  <c r="BR99" i="1" s="1"/>
  <c r="BQ100" i="1"/>
  <c r="BR100" i="1" s="1"/>
  <c r="BQ101" i="1"/>
  <c r="BR101" i="1" s="1"/>
  <c r="BQ102" i="1"/>
  <c r="BR102" i="1" s="1"/>
  <c r="BQ103" i="1"/>
  <c r="BR103" i="1" s="1"/>
  <c r="BQ104" i="1"/>
  <c r="BR104" i="1" s="1"/>
  <c r="BQ105" i="1"/>
  <c r="BR105" i="1" s="1"/>
  <c r="BQ106" i="1"/>
  <c r="BR106" i="1" s="1"/>
  <c r="BQ107" i="1"/>
  <c r="BR107" i="1" s="1"/>
  <c r="BQ108" i="1"/>
  <c r="BR108" i="1" s="1"/>
  <c r="BQ109" i="1"/>
  <c r="BR109" i="1" s="1"/>
  <c r="BQ110" i="1"/>
  <c r="BR110" i="1" s="1"/>
  <c r="BQ111" i="1"/>
  <c r="BR111" i="1" s="1"/>
  <c r="BQ112" i="1"/>
  <c r="BR112" i="1" s="1"/>
  <c r="BQ113" i="1"/>
  <c r="BR113" i="1" s="1"/>
  <c r="BQ114" i="1"/>
  <c r="BR114" i="1" s="1"/>
  <c r="BQ115" i="1"/>
  <c r="BR115" i="1" s="1"/>
  <c r="BQ116" i="1"/>
  <c r="BR116" i="1" s="1"/>
  <c r="BQ117" i="1"/>
  <c r="BR117" i="1" s="1"/>
  <c r="BQ118" i="1"/>
  <c r="BR118" i="1" s="1"/>
  <c r="BQ119" i="1"/>
  <c r="BR119" i="1" s="1"/>
  <c r="BQ120" i="1"/>
  <c r="BR120" i="1" s="1"/>
  <c r="BQ121" i="1"/>
  <c r="BR121" i="1" s="1"/>
  <c r="BQ122" i="1"/>
  <c r="BR122" i="1" s="1"/>
  <c r="BQ123" i="1"/>
  <c r="BR123" i="1" s="1"/>
  <c r="BQ124" i="1"/>
  <c r="BR124" i="1" s="1"/>
  <c r="BQ125" i="1"/>
  <c r="BR125" i="1" s="1"/>
  <c r="BQ126" i="1"/>
  <c r="BR126" i="1" s="1"/>
  <c r="BQ127" i="1"/>
  <c r="BR127" i="1" s="1"/>
  <c r="BQ128" i="1"/>
  <c r="BR128" i="1" s="1"/>
  <c r="BQ129" i="1"/>
  <c r="BR129" i="1" s="1"/>
  <c r="BQ130" i="1"/>
  <c r="BR130" i="1" s="1"/>
  <c r="BQ131" i="1"/>
  <c r="BR131" i="1" s="1"/>
  <c r="BQ132" i="1"/>
  <c r="BR132" i="1" s="1"/>
  <c r="BQ133" i="1"/>
  <c r="BR133" i="1" s="1"/>
  <c r="BQ134" i="1"/>
  <c r="BR134" i="1" s="1"/>
  <c r="BQ135" i="1"/>
  <c r="BR135" i="1" s="1"/>
  <c r="BQ136" i="1"/>
  <c r="BR136" i="1" s="1"/>
  <c r="BQ137" i="1"/>
  <c r="BR137" i="1" s="1"/>
  <c r="BQ138" i="1"/>
  <c r="BR138" i="1" s="1"/>
  <c r="BQ139" i="1"/>
  <c r="BR139" i="1" s="1"/>
  <c r="BQ140" i="1"/>
  <c r="BR140" i="1" s="1"/>
  <c r="BQ141" i="1"/>
  <c r="BR141" i="1" s="1"/>
  <c r="BQ142" i="1"/>
  <c r="BR142" i="1" s="1"/>
  <c r="BQ143" i="1"/>
  <c r="BR143" i="1" s="1"/>
  <c r="BQ144" i="1"/>
  <c r="BR144" i="1" s="1"/>
  <c r="BQ145" i="1"/>
  <c r="BR145" i="1" s="1"/>
  <c r="BQ146" i="1"/>
  <c r="BR146" i="1" s="1"/>
  <c r="BQ147" i="1"/>
  <c r="BR147" i="1" s="1"/>
  <c r="BQ148" i="1"/>
  <c r="BR148" i="1" s="1"/>
  <c r="BQ149" i="1"/>
  <c r="BR149" i="1" s="1"/>
  <c r="BQ150" i="1"/>
  <c r="BR150" i="1" s="1"/>
  <c r="BQ151" i="1"/>
  <c r="BR151" i="1" s="1"/>
  <c r="BQ152" i="1"/>
  <c r="BR152" i="1" s="1"/>
  <c r="BQ153" i="1"/>
  <c r="BR153" i="1" s="1"/>
  <c r="BQ154" i="1"/>
  <c r="BR154" i="1" s="1"/>
  <c r="BQ155" i="1"/>
  <c r="BR155" i="1" s="1"/>
  <c r="BQ156" i="1"/>
  <c r="BR156" i="1" s="1"/>
  <c r="BQ157" i="1"/>
  <c r="BR157" i="1" s="1"/>
  <c r="BQ158" i="1"/>
  <c r="BR158" i="1" s="1"/>
  <c r="BQ159" i="1"/>
  <c r="BR159" i="1" s="1"/>
  <c r="BQ160" i="1"/>
  <c r="BR160" i="1" s="1"/>
  <c r="BQ161" i="1"/>
  <c r="BR161" i="1" s="1"/>
  <c r="BQ162" i="1"/>
  <c r="BR162" i="1" s="1"/>
  <c r="BQ163" i="1"/>
  <c r="BR163" i="1" s="1"/>
  <c r="BQ164" i="1"/>
  <c r="BR164" i="1" s="1"/>
  <c r="BQ165" i="1"/>
  <c r="BR165" i="1" s="1"/>
  <c r="BQ166" i="1"/>
  <c r="BR166" i="1" s="1"/>
  <c r="BQ167" i="1"/>
  <c r="BR167" i="1" s="1"/>
  <c r="BQ168" i="1"/>
  <c r="BR168" i="1" s="1"/>
  <c r="BQ169" i="1"/>
  <c r="BR169" i="1" s="1"/>
  <c r="BQ170" i="1"/>
  <c r="BR170" i="1" s="1"/>
  <c r="BQ171" i="1"/>
  <c r="BR171" i="1" s="1"/>
  <c r="BQ172" i="1"/>
  <c r="BR172" i="1" s="1"/>
  <c r="BQ173" i="1"/>
  <c r="BR173" i="1" s="1"/>
  <c r="BQ174" i="1"/>
  <c r="BR174" i="1" s="1"/>
  <c r="BQ175" i="1"/>
  <c r="BR175" i="1" s="1"/>
  <c r="BQ176" i="1"/>
  <c r="BR176" i="1" s="1"/>
  <c r="BQ177" i="1"/>
  <c r="BR177" i="1" s="1"/>
  <c r="BQ178" i="1"/>
  <c r="BR178" i="1" s="1"/>
  <c r="BQ179" i="1"/>
  <c r="BR179" i="1" s="1"/>
  <c r="BQ180" i="1"/>
  <c r="BR180" i="1" s="1"/>
  <c r="BQ181" i="1"/>
  <c r="BR181" i="1" s="1"/>
  <c r="BQ182" i="1"/>
  <c r="BR182" i="1" s="1"/>
  <c r="BQ183" i="1"/>
  <c r="BR183" i="1" s="1"/>
  <c r="BQ184" i="1"/>
  <c r="BR184" i="1" s="1"/>
  <c r="BQ185" i="1"/>
  <c r="BR185" i="1" s="1"/>
  <c r="BQ186" i="1"/>
  <c r="BR186" i="1" s="1"/>
  <c r="BQ187" i="1"/>
  <c r="BR187" i="1" s="1"/>
  <c r="BQ188" i="1"/>
  <c r="BR188" i="1" s="1"/>
  <c r="BQ189" i="1"/>
  <c r="BR189" i="1" s="1"/>
  <c r="BQ190" i="1"/>
  <c r="BR190" i="1" s="1"/>
  <c r="BQ191" i="1"/>
  <c r="BR191" i="1" s="1"/>
  <c r="BQ192" i="1"/>
  <c r="BR192" i="1" s="1"/>
  <c r="BQ193" i="1"/>
  <c r="BR193" i="1" s="1"/>
  <c r="BQ194" i="1"/>
  <c r="BR194" i="1" s="1"/>
  <c r="BQ195" i="1"/>
  <c r="BR195" i="1" s="1"/>
  <c r="BQ196" i="1"/>
  <c r="BR196" i="1" s="1"/>
  <c r="BQ197" i="1"/>
  <c r="BR197" i="1" s="1"/>
  <c r="BQ198" i="1"/>
  <c r="BR198" i="1" s="1"/>
  <c r="BQ199" i="1"/>
  <c r="BR199" i="1" s="1"/>
  <c r="BQ200" i="1"/>
  <c r="BR200" i="1" s="1"/>
  <c r="BQ201" i="1"/>
  <c r="BR201" i="1" s="1"/>
  <c r="BQ202" i="1"/>
  <c r="BR202" i="1" s="1"/>
  <c r="BQ203" i="1"/>
  <c r="BR203" i="1" s="1"/>
  <c r="BQ204" i="1"/>
  <c r="BR204" i="1" s="1"/>
  <c r="BQ205" i="1"/>
  <c r="BR205" i="1" s="1"/>
  <c r="BQ206" i="1"/>
  <c r="BR206" i="1" s="1"/>
  <c r="BQ207" i="1"/>
  <c r="BR207" i="1" s="1"/>
  <c r="BQ208" i="1"/>
  <c r="BR208" i="1" s="1"/>
  <c r="BQ209" i="1"/>
  <c r="BR209" i="1" s="1"/>
  <c r="BQ210" i="1"/>
  <c r="BR210" i="1" s="1"/>
  <c r="BQ211" i="1"/>
  <c r="BR211" i="1" s="1"/>
  <c r="BQ212" i="1"/>
  <c r="BR212" i="1" s="1"/>
  <c r="BQ213" i="1"/>
  <c r="BR213" i="1" s="1"/>
  <c r="BQ214" i="1"/>
  <c r="BR214" i="1" s="1"/>
  <c r="BQ215" i="1"/>
  <c r="BR215" i="1" s="1"/>
  <c r="BQ216" i="1"/>
  <c r="BR216" i="1" s="1"/>
  <c r="BQ217" i="1"/>
  <c r="BR217" i="1" s="1"/>
  <c r="BQ218" i="1"/>
  <c r="BR218" i="1" s="1"/>
  <c r="BQ219" i="1"/>
  <c r="BR219" i="1" s="1"/>
  <c r="BQ220" i="1"/>
  <c r="BR220" i="1" s="1"/>
  <c r="BQ221" i="1"/>
  <c r="BR221" i="1" s="1"/>
  <c r="BQ222" i="1"/>
  <c r="BR222" i="1" s="1"/>
  <c r="BQ223" i="1"/>
  <c r="BR223" i="1" s="1"/>
  <c r="BQ224" i="1"/>
  <c r="BR224" i="1" s="1"/>
  <c r="BQ225" i="1"/>
  <c r="BR225" i="1" s="1"/>
  <c r="BQ226" i="1"/>
  <c r="BR226" i="1" s="1"/>
  <c r="BQ227" i="1"/>
  <c r="BR227" i="1" s="1"/>
  <c r="BQ228" i="1"/>
  <c r="BR228" i="1" s="1"/>
  <c r="BQ229" i="1"/>
  <c r="BR229" i="1" s="1"/>
  <c r="BQ230" i="1"/>
  <c r="BR230" i="1" s="1"/>
  <c r="BQ231" i="1"/>
  <c r="BR231" i="1" s="1"/>
  <c r="BQ232" i="1"/>
  <c r="BR232" i="1" s="1"/>
  <c r="BQ233" i="1"/>
  <c r="BR233" i="1" s="1"/>
  <c r="BQ234" i="1"/>
  <c r="BR234" i="1" s="1"/>
  <c r="BQ235" i="1"/>
  <c r="BR235" i="1" s="1"/>
  <c r="BQ236" i="1"/>
  <c r="BR236" i="1" s="1"/>
  <c r="BQ237" i="1"/>
  <c r="BR237" i="1" s="1"/>
  <c r="BQ238" i="1"/>
  <c r="BR238" i="1" s="1"/>
  <c r="BQ239" i="1"/>
  <c r="BR239" i="1" s="1"/>
  <c r="BQ240" i="1"/>
  <c r="BR240" i="1" s="1"/>
  <c r="BQ241" i="1"/>
  <c r="BR241" i="1" s="1"/>
  <c r="BQ242" i="1"/>
  <c r="BR242" i="1" s="1"/>
  <c r="BQ243" i="1"/>
  <c r="BR243" i="1" s="1"/>
  <c r="BQ244" i="1"/>
  <c r="BR244" i="1" s="1"/>
  <c r="BQ245" i="1"/>
  <c r="BR245" i="1" s="1"/>
  <c r="BQ246" i="1"/>
  <c r="BR246" i="1" s="1"/>
  <c r="BQ247" i="1"/>
  <c r="BR247" i="1" s="1"/>
  <c r="BQ248" i="1"/>
  <c r="BR248" i="1" s="1"/>
  <c r="BQ249" i="1"/>
  <c r="BR249" i="1" s="1"/>
  <c r="BQ250" i="1"/>
  <c r="BR250" i="1" s="1"/>
  <c r="BQ251" i="1"/>
  <c r="BR251" i="1" s="1"/>
  <c r="BQ252" i="1"/>
  <c r="BR252" i="1" s="1"/>
  <c r="BQ253" i="1"/>
  <c r="BR253" i="1" s="1"/>
  <c r="BQ254" i="1"/>
  <c r="BR254" i="1" s="1"/>
  <c r="BQ255" i="1"/>
  <c r="BR255" i="1" s="1"/>
  <c r="BQ256" i="1"/>
  <c r="BR256" i="1" s="1"/>
  <c r="BQ257" i="1"/>
  <c r="BR257" i="1" s="1"/>
  <c r="BQ258" i="1"/>
  <c r="BR258" i="1" s="1"/>
  <c r="BQ259" i="1"/>
  <c r="BR259" i="1" s="1"/>
  <c r="BQ260" i="1"/>
  <c r="BR260" i="1" s="1"/>
  <c r="BQ261" i="1"/>
  <c r="BR261" i="1" s="1"/>
  <c r="BQ262" i="1"/>
  <c r="BR262" i="1" s="1"/>
  <c r="BQ263" i="1"/>
  <c r="BR263" i="1" s="1"/>
  <c r="BQ264" i="1"/>
  <c r="BR264" i="1" s="1"/>
  <c r="BQ265" i="1"/>
  <c r="BR265" i="1" s="1"/>
  <c r="BQ266" i="1"/>
  <c r="BR266" i="1" s="1"/>
  <c r="BQ267" i="1"/>
  <c r="BR267" i="1" s="1"/>
  <c r="BQ268" i="1"/>
  <c r="BR268" i="1" s="1"/>
  <c r="BQ269" i="1"/>
  <c r="BR269" i="1" s="1"/>
  <c r="BQ270" i="1"/>
  <c r="BR270" i="1" s="1"/>
  <c r="BQ271" i="1"/>
  <c r="BR271" i="1" s="1"/>
  <c r="BQ272" i="1"/>
  <c r="BR272" i="1" s="1"/>
  <c r="BQ273" i="1"/>
  <c r="BR273" i="1" s="1"/>
  <c r="BQ274" i="1"/>
  <c r="BR274" i="1" s="1"/>
  <c r="BQ275" i="1"/>
  <c r="BR275" i="1" s="1"/>
  <c r="BQ276" i="1"/>
  <c r="BR276" i="1" s="1"/>
  <c r="BQ277" i="1"/>
  <c r="BR277" i="1" s="1"/>
  <c r="BQ278" i="1"/>
  <c r="BR278" i="1" s="1"/>
  <c r="BQ279" i="1"/>
  <c r="BR279" i="1" s="1"/>
  <c r="BQ280" i="1"/>
  <c r="BR280" i="1" s="1"/>
  <c r="BQ281" i="1"/>
  <c r="BR281" i="1" s="1"/>
  <c r="BQ282" i="1"/>
  <c r="BR282" i="1" s="1"/>
  <c r="BQ283" i="1"/>
  <c r="BR283" i="1" s="1"/>
  <c r="BQ284" i="1"/>
  <c r="BR284" i="1" s="1"/>
  <c r="BQ285" i="1"/>
  <c r="BR285" i="1" s="1"/>
  <c r="BQ286" i="1"/>
  <c r="BR286" i="1" s="1"/>
  <c r="BQ287" i="1"/>
  <c r="BR287" i="1" s="1"/>
  <c r="BQ288" i="1"/>
  <c r="BR288" i="1" s="1"/>
  <c r="BQ289" i="1"/>
  <c r="BR289" i="1" s="1"/>
  <c r="BQ290" i="1"/>
  <c r="BR290" i="1" s="1"/>
  <c r="BQ291" i="1"/>
  <c r="BR291" i="1" s="1"/>
  <c r="BQ292" i="1"/>
  <c r="BR292" i="1" s="1"/>
  <c r="BQ293" i="1"/>
  <c r="BR293" i="1" s="1"/>
  <c r="BQ294" i="1"/>
  <c r="BR294" i="1" s="1"/>
  <c r="BQ295" i="1"/>
  <c r="BR295" i="1" s="1"/>
  <c r="BQ296" i="1"/>
  <c r="BR296" i="1" s="1"/>
  <c r="BQ297" i="1"/>
  <c r="BR297" i="1" s="1"/>
  <c r="BQ298" i="1"/>
  <c r="BR298" i="1" s="1"/>
  <c r="BQ299" i="1"/>
  <c r="BR299" i="1" s="1"/>
  <c r="BQ300" i="1"/>
  <c r="BR300" i="1" s="1"/>
  <c r="BQ301" i="1"/>
  <c r="BR301" i="1" s="1"/>
  <c r="BQ302" i="1"/>
  <c r="BR302" i="1" s="1"/>
  <c r="BQ303" i="1"/>
  <c r="BR303" i="1" s="1"/>
  <c r="BQ304" i="1"/>
  <c r="BR304" i="1" s="1"/>
  <c r="BQ305" i="1"/>
  <c r="BR305" i="1" s="1"/>
  <c r="BQ306" i="1"/>
  <c r="BR306" i="1" s="1"/>
  <c r="BQ307" i="1"/>
  <c r="BR307" i="1" s="1"/>
  <c r="BQ308" i="1"/>
  <c r="BR308" i="1" s="1"/>
  <c r="BQ309" i="1"/>
  <c r="BR309" i="1" s="1"/>
  <c r="BQ310" i="1"/>
  <c r="BR310" i="1" s="1"/>
  <c r="BQ311" i="1"/>
  <c r="BR311" i="1" s="1"/>
  <c r="BQ312" i="1"/>
  <c r="BR312" i="1" s="1"/>
  <c r="BQ313" i="1"/>
  <c r="BR313" i="1" s="1"/>
  <c r="BQ314" i="1"/>
  <c r="BR314" i="1" s="1"/>
  <c r="BQ315" i="1"/>
  <c r="BR315" i="1" s="1"/>
  <c r="BQ316" i="1"/>
  <c r="BR316" i="1" s="1"/>
  <c r="BQ317" i="1"/>
  <c r="BR317" i="1" s="1"/>
  <c r="BQ318" i="1"/>
  <c r="BR318" i="1" s="1"/>
  <c r="BQ319" i="1"/>
  <c r="BR319" i="1" s="1"/>
  <c r="BQ320" i="1"/>
  <c r="BR320" i="1" s="1"/>
  <c r="BQ321" i="1"/>
  <c r="BR321" i="1" s="1"/>
  <c r="BQ322" i="1"/>
  <c r="BR322" i="1" s="1"/>
  <c r="BQ323" i="1"/>
  <c r="BR323" i="1" s="1"/>
  <c r="BQ324" i="1"/>
  <c r="BR324" i="1" s="1"/>
  <c r="BQ325" i="1"/>
  <c r="BR325" i="1" s="1"/>
  <c r="BQ326" i="1"/>
  <c r="BR326" i="1" s="1"/>
  <c r="BQ327" i="1"/>
  <c r="BR327" i="1" s="1"/>
  <c r="BQ328" i="1"/>
  <c r="BR328" i="1" s="1"/>
  <c r="BQ329" i="1"/>
  <c r="BR329" i="1" s="1"/>
  <c r="BQ330" i="1"/>
  <c r="BR330" i="1" s="1"/>
  <c r="BQ331" i="1"/>
  <c r="BR331" i="1" s="1"/>
  <c r="BQ332" i="1"/>
  <c r="BR332" i="1" s="1"/>
  <c r="BQ333" i="1"/>
  <c r="BR333" i="1" s="1"/>
  <c r="BQ334" i="1"/>
  <c r="BR334" i="1" s="1"/>
  <c r="BQ335" i="1"/>
  <c r="BR335" i="1" s="1"/>
  <c r="BQ336" i="1"/>
  <c r="BR336" i="1" s="1"/>
  <c r="BQ337" i="1"/>
  <c r="BR337" i="1" s="1"/>
  <c r="BQ338" i="1"/>
  <c r="BR338" i="1" s="1"/>
  <c r="BQ339" i="1"/>
  <c r="BR339" i="1" s="1"/>
  <c r="BQ340" i="1"/>
  <c r="BR340" i="1" s="1"/>
  <c r="BQ341" i="1"/>
  <c r="BR341" i="1" s="1"/>
  <c r="BQ342" i="1"/>
  <c r="BR342" i="1" s="1"/>
  <c r="BQ343" i="1"/>
  <c r="BR343" i="1" s="1"/>
  <c r="BQ344" i="1"/>
  <c r="BR344" i="1" s="1"/>
  <c r="BQ345" i="1"/>
  <c r="BR345" i="1" s="1"/>
  <c r="BQ346" i="1"/>
  <c r="BR346" i="1" s="1"/>
  <c r="BQ347" i="1"/>
  <c r="BR347" i="1" s="1"/>
  <c r="BQ348" i="1"/>
  <c r="BR348" i="1" s="1"/>
  <c r="BQ349" i="1"/>
  <c r="BR349" i="1" s="1"/>
  <c r="BQ350" i="1"/>
  <c r="BR350" i="1" s="1"/>
  <c r="BQ351" i="1"/>
  <c r="BR351" i="1" s="1"/>
  <c r="BQ352" i="1"/>
  <c r="BR352" i="1" s="1"/>
  <c r="BQ353" i="1"/>
  <c r="BR353" i="1" s="1"/>
  <c r="BQ354" i="1"/>
  <c r="BR354" i="1" s="1"/>
  <c r="BQ355" i="1"/>
  <c r="BR355" i="1" s="1"/>
  <c r="BQ356" i="1"/>
  <c r="BR356" i="1" s="1"/>
  <c r="BQ357" i="1"/>
  <c r="BR357" i="1" s="1"/>
  <c r="BQ358" i="1"/>
  <c r="BR358" i="1" s="1"/>
  <c r="BQ359" i="1"/>
  <c r="BR359" i="1" s="1"/>
  <c r="BQ360" i="1"/>
  <c r="BR360" i="1" s="1"/>
  <c r="BQ361" i="1"/>
  <c r="BR361" i="1" s="1"/>
  <c r="BQ362" i="1"/>
  <c r="BR362" i="1" s="1"/>
  <c r="BQ363" i="1"/>
  <c r="BR363" i="1" s="1"/>
  <c r="BQ364" i="1"/>
  <c r="BR364" i="1" s="1"/>
  <c r="BQ365" i="1"/>
  <c r="BR365" i="1" s="1"/>
  <c r="BQ366" i="1"/>
  <c r="BR366" i="1" s="1"/>
  <c r="BQ367" i="1"/>
  <c r="BR367" i="1" s="1"/>
  <c r="BQ368" i="1"/>
  <c r="BR368" i="1" s="1"/>
  <c r="BQ369" i="1"/>
  <c r="BR369" i="1" s="1"/>
  <c r="BQ370" i="1"/>
  <c r="BR370" i="1" s="1"/>
  <c r="BQ371" i="1"/>
  <c r="BR371" i="1" s="1"/>
  <c r="BQ372" i="1"/>
  <c r="BR372" i="1" s="1"/>
  <c r="BQ373" i="1"/>
  <c r="BR373" i="1" s="1"/>
  <c r="BQ374" i="1"/>
  <c r="BR374" i="1" s="1"/>
  <c r="BQ375" i="1"/>
  <c r="BR375" i="1" s="1"/>
  <c r="BQ376" i="1"/>
  <c r="BR376" i="1" s="1"/>
  <c r="BQ377" i="1"/>
  <c r="BR377" i="1" s="1"/>
  <c r="BQ378" i="1"/>
  <c r="BR378" i="1" s="1"/>
  <c r="BQ379" i="1"/>
  <c r="BR379" i="1" s="1"/>
  <c r="BQ380" i="1"/>
  <c r="BR380" i="1" s="1"/>
  <c r="BQ381" i="1"/>
  <c r="BR381" i="1" s="1"/>
  <c r="BQ382" i="1"/>
  <c r="BR382" i="1" s="1"/>
  <c r="BQ383" i="1"/>
  <c r="BR383" i="1" s="1"/>
  <c r="BQ384" i="1"/>
  <c r="BR384" i="1" s="1"/>
  <c r="BQ385" i="1"/>
  <c r="BR385" i="1" s="1"/>
  <c r="BQ386" i="1"/>
  <c r="BR386" i="1" s="1"/>
  <c r="BQ387" i="1"/>
  <c r="BR387" i="1" s="1"/>
  <c r="BQ388" i="1"/>
  <c r="BR388" i="1" s="1"/>
  <c r="BQ389" i="1"/>
  <c r="BR389" i="1" s="1"/>
  <c r="BQ390" i="1"/>
  <c r="BR390" i="1" s="1"/>
  <c r="BQ391" i="1"/>
  <c r="BR391" i="1" s="1"/>
  <c r="BQ392" i="1"/>
  <c r="BR392" i="1" s="1"/>
  <c r="BQ393" i="1"/>
  <c r="BR393" i="1" s="1"/>
  <c r="BQ394" i="1"/>
  <c r="BR394" i="1" s="1"/>
  <c r="BQ395" i="1"/>
  <c r="BR395" i="1" s="1"/>
  <c r="BQ396" i="1"/>
  <c r="BR396" i="1" s="1"/>
  <c r="BQ397" i="1"/>
  <c r="BR397" i="1" s="1"/>
  <c r="BQ2" i="1"/>
  <c r="BR2" i="1" s="1"/>
  <c r="CE163" i="17" l="1"/>
  <c r="CE1074" i="17"/>
  <c r="CG1074" i="17"/>
  <c r="CG163" i="17"/>
  <c r="CF1075" i="17"/>
  <c r="BX1075" i="17"/>
  <c r="BU1075" i="17"/>
  <c r="B1076" i="17"/>
  <c r="BT1075" i="17"/>
  <c r="BY1075" i="17"/>
  <c r="BZ1075" i="17"/>
  <c r="BW1075" i="17"/>
  <c r="BV1075" i="17"/>
  <c r="BS1075" i="17"/>
  <c r="CH1075" i="17"/>
  <c r="BW164" i="17"/>
  <c r="BV164" i="17"/>
  <c r="BU164" i="17"/>
  <c r="B165" i="17"/>
  <c r="BT164" i="17"/>
  <c r="BS164" i="17"/>
  <c r="CH164" i="17"/>
  <c r="BZ164" i="17"/>
  <c r="BY164" i="17"/>
  <c r="CF164" i="17"/>
  <c r="BX164" i="17"/>
  <c r="CH960" i="1"/>
  <c r="CI2" i="1"/>
  <c r="CI366" i="1"/>
  <c r="CI310" i="1"/>
  <c r="CI262" i="1"/>
  <c r="CI222" i="1"/>
  <c r="CI166" i="1"/>
  <c r="CI110" i="1"/>
  <c r="CI46" i="1"/>
  <c r="CI397" i="1"/>
  <c r="CI389" i="1"/>
  <c r="CI381" i="1"/>
  <c r="CI373" i="1"/>
  <c r="CI365" i="1"/>
  <c r="CI357" i="1"/>
  <c r="CI349" i="1"/>
  <c r="CI341" i="1"/>
  <c r="CI333" i="1"/>
  <c r="CI325" i="1"/>
  <c r="CI317" i="1"/>
  <c r="CI309" i="1"/>
  <c r="CI301" i="1"/>
  <c r="CI293" i="1"/>
  <c r="CI285" i="1"/>
  <c r="CI277" i="1"/>
  <c r="CI269" i="1"/>
  <c r="CI261" i="1"/>
  <c r="CI253" i="1"/>
  <c r="CI245" i="1"/>
  <c r="CI237" i="1"/>
  <c r="CI229" i="1"/>
  <c r="CI221" i="1"/>
  <c r="CI213" i="1"/>
  <c r="CI205" i="1"/>
  <c r="CI197" i="1"/>
  <c r="CI189" i="1"/>
  <c r="CI181" i="1"/>
  <c r="CI173" i="1"/>
  <c r="CI165" i="1"/>
  <c r="CI157" i="1"/>
  <c r="CI149" i="1"/>
  <c r="CI141" i="1"/>
  <c r="CI133" i="1"/>
  <c r="CI125" i="1"/>
  <c r="CI117" i="1"/>
  <c r="CI109" i="1"/>
  <c r="CI101" i="1"/>
  <c r="CI93" i="1"/>
  <c r="CI85" i="1"/>
  <c r="CI77" i="1"/>
  <c r="CI69" i="1"/>
  <c r="CI61" i="1"/>
  <c r="CI53" i="1"/>
  <c r="CI45" i="1"/>
  <c r="CI37" i="1"/>
  <c r="CI29" i="1"/>
  <c r="CI21" i="1"/>
  <c r="CI13" i="1"/>
  <c r="CI5" i="1"/>
  <c r="CC428" i="1"/>
  <c r="CA428" i="1"/>
  <c r="CB428" i="1"/>
  <c r="CD428" i="1"/>
  <c r="CC416" i="1"/>
  <c r="CA416" i="1"/>
  <c r="CB416" i="1"/>
  <c r="CD416" i="1"/>
  <c r="CC402" i="1"/>
  <c r="CA402" i="1"/>
  <c r="CB402" i="1"/>
  <c r="CD402" i="1"/>
  <c r="CA407" i="1"/>
  <c r="CB407" i="1"/>
  <c r="CC407" i="1"/>
  <c r="CD407" i="1"/>
  <c r="CC414" i="1"/>
  <c r="CA414" i="1"/>
  <c r="CB414" i="1"/>
  <c r="CD414" i="1"/>
  <c r="CA418" i="1"/>
  <c r="CB418" i="1"/>
  <c r="CD418" i="1"/>
  <c r="CC418" i="1"/>
  <c r="CA405" i="1"/>
  <c r="CB405" i="1"/>
  <c r="CC405" i="1"/>
  <c r="CD405" i="1"/>
  <c r="CA411" i="1"/>
  <c r="CB411" i="1"/>
  <c r="CC411" i="1"/>
  <c r="CD411" i="1"/>
  <c r="CI390" i="1"/>
  <c r="CI342" i="1"/>
  <c r="CI302" i="1"/>
  <c r="CI238" i="1"/>
  <c r="CI182" i="1"/>
  <c r="CI126" i="1"/>
  <c r="CI62" i="1"/>
  <c r="CA425" i="1"/>
  <c r="CB425" i="1"/>
  <c r="CC425" i="1"/>
  <c r="CD425" i="1"/>
  <c r="CI396" i="1"/>
  <c r="CI388" i="1"/>
  <c r="CI380" i="1"/>
  <c r="CI372" i="1"/>
  <c r="CI364" i="1"/>
  <c r="CI356" i="1"/>
  <c r="CI348" i="1"/>
  <c r="CI340" i="1"/>
  <c r="CI332" i="1"/>
  <c r="CI324" i="1"/>
  <c r="CI316" i="1"/>
  <c r="CI308" i="1"/>
  <c r="CI300" i="1"/>
  <c r="CI292" i="1"/>
  <c r="CI284" i="1"/>
  <c r="CI276" i="1"/>
  <c r="CI268" i="1"/>
  <c r="CI260" i="1"/>
  <c r="CI252" i="1"/>
  <c r="CI244" i="1"/>
  <c r="CI236" i="1"/>
  <c r="CI228" i="1"/>
  <c r="CI220" i="1"/>
  <c r="CI212" i="1"/>
  <c r="CI204" i="1"/>
  <c r="CI196" i="1"/>
  <c r="CI188" i="1"/>
  <c r="CI180" i="1"/>
  <c r="CI172" i="1"/>
  <c r="CI164" i="1"/>
  <c r="CI156" i="1"/>
  <c r="CI148" i="1"/>
  <c r="CI140" i="1"/>
  <c r="CI132" i="1"/>
  <c r="CI124" i="1"/>
  <c r="CI116" i="1"/>
  <c r="CI108" i="1"/>
  <c r="CI100" i="1"/>
  <c r="CI92" i="1"/>
  <c r="CI84" i="1"/>
  <c r="CI76" i="1"/>
  <c r="CI68" i="1"/>
  <c r="CI60" i="1"/>
  <c r="CI52" i="1"/>
  <c r="CI44" i="1"/>
  <c r="CI36" i="1"/>
  <c r="CI28" i="1"/>
  <c r="CI20" i="1"/>
  <c r="CI12" i="1"/>
  <c r="BW12" i="1"/>
  <c r="CI4" i="1"/>
  <c r="BS4" i="1"/>
  <c r="CI326" i="1"/>
  <c r="CI278" i="1"/>
  <c r="CI230" i="1"/>
  <c r="CI174" i="1"/>
  <c r="CI142" i="1"/>
  <c r="CI94" i="1"/>
  <c r="CI54" i="1"/>
  <c r="CI6" i="1"/>
  <c r="BS6" i="1"/>
  <c r="CI395" i="1"/>
  <c r="CI387" i="1"/>
  <c r="CI379" i="1"/>
  <c r="CI371" i="1"/>
  <c r="CI363" i="1"/>
  <c r="CI355" i="1"/>
  <c r="CI347" i="1"/>
  <c r="CI339" i="1"/>
  <c r="CI331" i="1"/>
  <c r="CI323" i="1"/>
  <c r="CI315" i="1"/>
  <c r="CI307" i="1"/>
  <c r="CI299" i="1"/>
  <c r="CI291" i="1"/>
  <c r="CI283" i="1"/>
  <c r="CI275" i="1"/>
  <c r="CI267" i="1"/>
  <c r="CI259" i="1"/>
  <c r="CI251" i="1"/>
  <c r="CI243" i="1"/>
  <c r="CI235" i="1"/>
  <c r="CI227" i="1"/>
  <c r="CI219" i="1"/>
  <c r="CI211" i="1"/>
  <c r="CI203" i="1"/>
  <c r="CI195" i="1"/>
  <c r="CI187" i="1"/>
  <c r="CI179" i="1"/>
  <c r="CI171" i="1"/>
  <c r="CI163" i="1"/>
  <c r="CI155" i="1"/>
  <c r="CI147" i="1"/>
  <c r="CI139" i="1"/>
  <c r="CI131" i="1"/>
  <c r="CI123" i="1"/>
  <c r="CI115" i="1"/>
  <c r="CI107" i="1"/>
  <c r="CI99" i="1"/>
  <c r="CI91" i="1"/>
  <c r="CI83" i="1"/>
  <c r="CI75" i="1"/>
  <c r="CI67" i="1"/>
  <c r="CI59" i="1"/>
  <c r="CI51" i="1"/>
  <c r="CI43" i="1"/>
  <c r="CI35" i="1"/>
  <c r="CI27" i="1"/>
  <c r="CI19" i="1"/>
  <c r="CI11" i="1"/>
  <c r="CI3" i="1"/>
  <c r="BS3" i="1"/>
  <c r="CA417" i="1"/>
  <c r="CB417" i="1"/>
  <c r="CC417" i="1"/>
  <c r="CD417" i="1"/>
  <c r="CC410" i="1"/>
  <c r="CA410" i="1"/>
  <c r="CB410" i="1"/>
  <c r="CD410" i="1"/>
  <c r="CC408" i="1"/>
  <c r="CA408" i="1"/>
  <c r="CD408" i="1"/>
  <c r="CB408" i="1"/>
  <c r="CA431" i="1"/>
  <c r="CB431" i="1"/>
  <c r="CC431" i="1"/>
  <c r="CD431" i="1"/>
  <c r="CA399" i="1"/>
  <c r="CB399" i="1"/>
  <c r="CC399" i="1"/>
  <c r="CD399" i="1"/>
  <c r="CC406" i="1"/>
  <c r="CA406" i="1"/>
  <c r="CB406" i="1"/>
  <c r="CD406" i="1"/>
  <c r="CA429" i="1"/>
  <c r="CB429" i="1"/>
  <c r="CC429" i="1"/>
  <c r="CD429" i="1"/>
  <c r="CC404" i="1"/>
  <c r="CA404" i="1"/>
  <c r="CB404" i="1"/>
  <c r="CD404" i="1"/>
  <c r="CA403" i="1"/>
  <c r="CB403" i="1"/>
  <c r="CC403" i="1"/>
  <c r="CD403" i="1"/>
  <c r="CI382" i="1"/>
  <c r="CI334" i="1"/>
  <c r="CI294" i="1"/>
  <c r="CI246" i="1"/>
  <c r="CI206" i="1"/>
  <c r="CI158" i="1"/>
  <c r="CI102" i="1"/>
  <c r="CI38" i="1"/>
  <c r="CI394" i="1"/>
  <c r="CI386" i="1"/>
  <c r="CI378" i="1"/>
  <c r="CI370" i="1"/>
  <c r="CI362" i="1"/>
  <c r="CI354" i="1"/>
  <c r="CI346" i="1"/>
  <c r="CI338" i="1"/>
  <c r="CI330" i="1"/>
  <c r="CI322" i="1"/>
  <c r="CI314" i="1"/>
  <c r="CI306" i="1"/>
  <c r="CI298" i="1"/>
  <c r="CI290" i="1"/>
  <c r="CI282" i="1"/>
  <c r="CI274" i="1"/>
  <c r="CI266" i="1"/>
  <c r="CI258" i="1"/>
  <c r="CI250" i="1"/>
  <c r="CI242" i="1"/>
  <c r="CI234" i="1"/>
  <c r="CI226" i="1"/>
  <c r="CI218" i="1"/>
  <c r="CI210" i="1"/>
  <c r="CI202" i="1"/>
  <c r="CI194" i="1"/>
  <c r="CI186" i="1"/>
  <c r="CI178" i="1"/>
  <c r="CI170" i="1"/>
  <c r="CI162" i="1"/>
  <c r="CI154" i="1"/>
  <c r="CI146" i="1"/>
  <c r="CI138" i="1"/>
  <c r="CI130" i="1"/>
  <c r="CI122" i="1"/>
  <c r="CI114" i="1"/>
  <c r="CI106" i="1"/>
  <c r="CI98" i="1"/>
  <c r="CI90" i="1"/>
  <c r="CI82" i="1"/>
  <c r="CI74" i="1"/>
  <c r="CI66" i="1"/>
  <c r="CI58" i="1"/>
  <c r="CI50" i="1"/>
  <c r="CI42" i="1"/>
  <c r="CI34" i="1"/>
  <c r="CI26" i="1"/>
  <c r="CI18" i="1"/>
  <c r="CI10" i="1"/>
  <c r="CI358" i="1"/>
  <c r="CI270" i="1"/>
  <c r="CI190" i="1"/>
  <c r="CI134" i="1"/>
  <c r="CI78" i="1"/>
  <c r="CI22" i="1"/>
  <c r="CI393" i="1"/>
  <c r="CI385" i="1"/>
  <c r="CI377" i="1"/>
  <c r="CI369" i="1"/>
  <c r="CI361" i="1"/>
  <c r="CI353" i="1"/>
  <c r="CI345" i="1"/>
  <c r="CI337" i="1"/>
  <c r="CI329" i="1"/>
  <c r="CI321" i="1"/>
  <c r="CI313" i="1"/>
  <c r="CI305" i="1"/>
  <c r="CI297" i="1"/>
  <c r="CI289" i="1"/>
  <c r="CI281" i="1"/>
  <c r="CI273" i="1"/>
  <c r="CI265" i="1"/>
  <c r="CI257" i="1"/>
  <c r="CI249" i="1"/>
  <c r="CI241" i="1"/>
  <c r="CI233" i="1"/>
  <c r="CI225" i="1"/>
  <c r="CI217" i="1"/>
  <c r="CI209" i="1"/>
  <c r="CI201" i="1"/>
  <c r="CI193" i="1"/>
  <c r="CI185" i="1"/>
  <c r="CI177" i="1"/>
  <c r="CI169" i="1"/>
  <c r="CI161" i="1"/>
  <c r="CI153" i="1"/>
  <c r="CI145" i="1"/>
  <c r="CI137" i="1"/>
  <c r="CI129" i="1"/>
  <c r="CI121" i="1"/>
  <c r="CI113" i="1"/>
  <c r="CI105" i="1"/>
  <c r="CI97" i="1"/>
  <c r="CI89" i="1"/>
  <c r="CI81" i="1"/>
  <c r="CI73" i="1"/>
  <c r="CI65" i="1"/>
  <c r="CI57" i="1"/>
  <c r="CI49" i="1"/>
  <c r="CI41" i="1"/>
  <c r="CI33" i="1"/>
  <c r="CI25" i="1"/>
  <c r="CI17" i="1"/>
  <c r="CI9" i="1"/>
  <c r="CB409" i="1"/>
  <c r="CC409" i="1"/>
  <c r="CD409" i="1"/>
  <c r="CA409" i="1"/>
  <c r="CC432" i="1"/>
  <c r="CA432" i="1"/>
  <c r="CB432" i="1"/>
  <c r="CD432" i="1"/>
  <c r="CC400" i="1"/>
  <c r="CA400" i="1"/>
  <c r="CB400" i="1"/>
  <c r="CD400" i="1"/>
  <c r="CA423" i="1"/>
  <c r="CB423" i="1"/>
  <c r="CC423" i="1"/>
  <c r="CD423" i="1"/>
  <c r="CC430" i="1"/>
  <c r="CA430" i="1"/>
  <c r="CB430" i="1"/>
  <c r="CD430" i="1"/>
  <c r="CC398" i="1"/>
  <c r="CA398" i="1"/>
  <c r="CB398" i="1"/>
  <c r="CD398" i="1"/>
  <c r="CA421" i="1"/>
  <c r="CB421" i="1"/>
  <c r="CC421" i="1"/>
  <c r="CD421" i="1"/>
  <c r="CA427" i="1"/>
  <c r="CB427" i="1"/>
  <c r="CC427" i="1"/>
  <c r="CD427" i="1"/>
  <c r="CI350" i="1"/>
  <c r="CI286" i="1"/>
  <c r="CI214" i="1"/>
  <c r="CI150" i="1"/>
  <c r="CI86" i="1"/>
  <c r="CI14" i="1"/>
  <c r="BU14" i="1"/>
  <c r="CI392" i="1"/>
  <c r="CI384" i="1"/>
  <c r="CI376" i="1"/>
  <c r="CI368" i="1"/>
  <c r="CI360" i="1"/>
  <c r="CI352" i="1"/>
  <c r="CI344" i="1"/>
  <c r="CI336" i="1"/>
  <c r="CI328" i="1"/>
  <c r="CI320" i="1"/>
  <c r="CI312" i="1"/>
  <c r="CI304" i="1"/>
  <c r="CI296" i="1"/>
  <c r="CI288" i="1"/>
  <c r="CI280" i="1"/>
  <c r="CI272" i="1"/>
  <c r="CI264" i="1"/>
  <c r="CI256" i="1"/>
  <c r="CI248" i="1"/>
  <c r="CI240" i="1"/>
  <c r="CI232" i="1"/>
  <c r="CI224" i="1"/>
  <c r="CI216" i="1"/>
  <c r="CI208" i="1"/>
  <c r="CI200" i="1"/>
  <c r="CI192" i="1"/>
  <c r="CI184" i="1"/>
  <c r="CI176" i="1"/>
  <c r="CI168" i="1"/>
  <c r="CI160" i="1"/>
  <c r="CI152" i="1"/>
  <c r="CI144" i="1"/>
  <c r="CI136" i="1"/>
  <c r="CI128" i="1"/>
  <c r="CI120" i="1"/>
  <c r="CI112" i="1"/>
  <c r="CI104" i="1"/>
  <c r="CI96" i="1"/>
  <c r="CI88" i="1"/>
  <c r="CI80" i="1"/>
  <c r="CI72" i="1"/>
  <c r="CI64" i="1"/>
  <c r="CI56" i="1"/>
  <c r="CI48" i="1"/>
  <c r="CI40" i="1"/>
  <c r="CI32" i="1"/>
  <c r="CI24" i="1"/>
  <c r="CI16" i="1"/>
  <c r="CI8" i="1"/>
  <c r="BY8" i="1"/>
  <c r="CH15" i="1"/>
  <c r="CF15" i="1"/>
  <c r="CB433" i="1"/>
  <c r="CC433" i="1"/>
  <c r="CD433" i="1"/>
  <c r="CA433" i="1"/>
  <c r="CI374" i="1"/>
  <c r="CI318" i="1"/>
  <c r="CI254" i="1"/>
  <c r="CI198" i="1"/>
  <c r="CI118" i="1"/>
  <c r="CI70" i="1"/>
  <c r="CI30" i="1"/>
  <c r="CI391" i="1"/>
  <c r="CI383" i="1"/>
  <c r="CI375" i="1"/>
  <c r="CI367" i="1"/>
  <c r="CI359" i="1"/>
  <c r="CI351" i="1"/>
  <c r="CI343" i="1"/>
  <c r="CI335" i="1"/>
  <c r="CI327" i="1"/>
  <c r="CI319" i="1"/>
  <c r="CI311" i="1"/>
  <c r="CI303" i="1"/>
  <c r="CI295" i="1"/>
  <c r="CI287" i="1"/>
  <c r="CI279" i="1"/>
  <c r="CI271" i="1"/>
  <c r="CI263" i="1"/>
  <c r="CI255" i="1"/>
  <c r="CI247" i="1"/>
  <c r="CI239" i="1"/>
  <c r="CI231" i="1"/>
  <c r="CI223" i="1"/>
  <c r="CI215" i="1"/>
  <c r="CI207" i="1"/>
  <c r="CI199" i="1"/>
  <c r="CI191" i="1"/>
  <c r="CI183" i="1"/>
  <c r="CI175" i="1"/>
  <c r="CI167" i="1"/>
  <c r="CI159" i="1"/>
  <c r="CI151" i="1"/>
  <c r="CI143" i="1"/>
  <c r="CI135" i="1"/>
  <c r="CI127" i="1"/>
  <c r="CI119" i="1"/>
  <c r="CI111" i="1"/>
  <c r="CI103" i="1"/>
  <c r="CI95" i="1"/>
  <c r="CI87" i="1"/>
  <c r="CI79" i="1"/>
  <c r="CI71" i="1"/>
  <c r="CI63" i="1"/>
  <c r="CI55" i="1"/>
  <c r="CI47" i="1"/>
  <c r="CI39" i="1"/>
  <c r="CI31" i="1"/>
  <c r="CI23" i="1"/>
  <c r="CI15" i="1"/>
  <c r="BY15" i="1"/>
  <c r="CI7" i="1"/>
  <c r="BU7" i="1"/>
  <c r="CA401" i="1"/>
  <c r="CB401" i="1"/>
  <c r="CC401" i="1"/>
  <c r="CD401" i="1"/>
  <c r="CA424" i="1"/>
  <c r="CB424" i="1"/>
  <c r="CD424" i="1"/>
  <c r="CC424" i="1"/>
  <c r="CC412" i="1"/>
  <c r="CB412" i="1"/>
  <c r="CD412" i="1"/>
  <c r="CA412" i="1"/>
  <c r="CA415" i="1"/>
  <c r="CB415" i="1"/>
  <c r="CD415" i="1"/>
  <c r="CC415" i="1"/>
  <c r="CC422" i="1"/>
  <c r="CA422" i="1"/>
  <c r="CB422" i="1"/>
  <c r="CD422" i="1"/>
  <c r="CC420" i="1"/>
  <c r="CA420" i="1"/>
  <c r="CD420" i="1"/>
  <c r="CB420" i="1"/>
  <c r="CA413" i="1"/>
  <c r="CB413" i="1"/>
  <c r="CC413" i="1"/>
  <c r="CD413" i="1"/>
  <c r="CA419" i="1"/>
  <c r="CB419" i="1"/>
  <c r="CC419" i="1"/>
  <c r="CD419" i="1"/>
  <c r="CC426" i="1"/>
  <c r="CA426" i="1"/>
  <c r="CB426" i="1"/>
  <c r="CD426" i="1"/>
  <c r="CF960" i="1"/>
  <c r="CE961" i="1"/>
  <c r="CG961" i="1"/>
  <c r="BU13" i="1"/>
  <c r="BW13" i="1"/>
  <c r="BY13" i="1"/>
  <c r="BS13" i="1"/>
  <c r="BT961" i="1"/>
  <c r="B962" i="1"/>
  <c r="BZ961" i="1"/>
  <c r="BY961" i="1"/>
  <c r="BX961" i="1"/>
  <c r="BW961" i="1"/>
  <c r="BV961" i="1"/>
  <c r="BS961" i="1"/>
  <c r="BU961" i="1"/>
  <c r="BW11" i="1"/>
  <c r="BU11" i="1"/>
  <c r="BS11" i="1"/>
  <c r="BY11" i="1"/>
  <c r="BU10" i="1"/>
  <c r="BS10" i="1"/>
  <c r="BY10" i="1"/>
  <c r="BW10" i="1"/>
  <c r="BV12" i="1"/>
  <c r="BX12" i="1"/>
  <c r="BT12" i="1"/>
  <c r="BZ12" i="1"/>
  <c r="BU4" i="1"/>
  <c r="BW4" i="1"/>
  <c r="BY4" i="1"/>
  <c r="BT11" i="1"/>
  <c r="BV11" i="1"/>
  <c r="BX11" i="1"/>
  <c r="BZ11" i="1"/>
  <c r="BW3" i="1"/>
  <c r="BV10" i="1"/>
  <c r="BX10" i="1"/>
  <c r="BZ10" i="1"/>
  <c r="BT10" i="1"/>
  <c r="BV13" i="1"/>
  <c r="BX13" i="1"/>
  <c r="BZ13" i="1"/>
  <c r="BT13" i="1"/>
  <c r="BY9" i="1"/>
  <c r="BS9" i="1"/>
  <c r="BU9" i="1"/>
  <c r="BW9" i="1"/>
  <c r="BW5" i="1"/>
  <c r="BU5" i="1"/>
  <c r="BS5" i="1"/>
  <c r="BY5" i="1"/>
  <c r="BV15" i="1"/>
  <c r="BZ15" i="1"/>
  <c r="BX15" i="1"/>
  <c r="B16" i="1"/>
  <c r="BT15" i="1"/>
  <c r="BW2" i="1"/>
  <c r="BY2" i="1"/>
  <c r="BS2" i="1"/>
  <c r="BU2" i="1"/>
  <c r="CE1075" i="17" l="1"/>
  <c r="CG1075" i="17"/>
  <c r="CE164" i="17"/>
  <c r="CG164" i="17"/>
  <c r="B1077" i="17"/>
  <c r="BT1076" i="17"/>
  <c r="BY1076" i="17"/>
  <c r="CF1076" i="17"/>
  <c r="BX1076" i="17"/>
  <c r="BU1076" i="17"/>
  <c r="BZ1076" i="17"/>
  <c r="BV1076" i="17"/>
  <c r="BS1076" i="17"/>
  <c r="CH1076" i="17"/>
  <c r="BW1076" i="17"/>
  <c r="CH165" i="17"/>
  <c r="BZ165" i="17"/>
  <c r="BY165" i="17"/>
  <c r="CF165" i="17"/>
  <c r="BX165" i="17"/>
  <c r="BW165" i="17"/>
  <c r="BV165" i="17"/>
  <c r="BU165" i="17"/>
  <c r="B166" i="17"/>
  <c r="BT165" i="17"/>
  <c r="BS165" i="17"/>
  <c r="K146" i="8"/>
  <c r="K150" i="8" s="1"/>
  <c r="K149" i="9" s="1"/>
  <c r="BW15" i="1"/>
  <c r="CG10" i="1"/>
  <c r="BU3" i="1"/>
  <c r="CE3" i="1" s="1"/>
  <c r="BY3" i="1"/>
  <c r="BY7" i="1"/>
  <c r="CG7" i="1" s="1"/>
  <c r="BU15" i="1"/>
  <c r="BS7" i="1"/>
  <c r="CE7" i="1" s="1"/>
  <c r="BS15" i="1"/>
  <c r="BW7" i="1"/>
  <c r="CA241" i="1"/>
  <c r="CC241" i="1"/>
  <c r="CD241" i="1"/>
  <c r="CB241" i="1"/>
  <c r="BW8" i="1"/>
  <c r="CD31" i="1"/>
  <c r="CB31" i="1"/>
  <c r="CA31" i="1"/>
  <c r="CC31" i="1"/>
  <c r="CA63" i="1"/>
  <c r="CB63" i="1"/>
  <c r="CC63" i="1"/>
  <c r="CD63" i="1"/>
  <c r="CD95" i="1"/>
  <c r="CA95" i="1"/>
  <c r="CC95" i="1"/>
  <c r="CB95" i="1"/>
  <c r="CA127" i="1"/>
  <c r="CB127" i="1"/>
  <c r="CD127" i="1"/>
  <c r="CC127" i="1"/>
  <c r="CA159" i="1"/>
  <c r="CC159" i="1"/>
  <c r="CD159" i="1"/>
  <c r="CB159" i="1"/>
  <c r="CB191" i="1"/>
  <c r="CA191" i="1"/>
  <c r="CC191" i="1"/>
  <c r="CD191" i="1"/>
  <c r="CA223" i="1"/>
  <c r="CB223" i="1"/>
  <c r="CC223" i="1"/>
  <c r="CD223" i="1"/>
  <c r="CB255" i="1"/>
  <c r="CC255" i="1"/>
  <c r="CA255" i="1"/>
  <c r="CD255" i="1"/>
  <c r="CC287" i="1"/>
  <c r="CA287" i="1"/>
  <c r="CD287" i="1"/>
  <c r="CB287" i="1"/>
  <c r="CB319" i="1"/>
  <c r="CA319" i="1"/>
  <c r="CC319" i="1"/>
  <c r="CD319" i="1"/>
  <c r="CA351" i="1"/>
  <c r="CB351" i="1"/>
  <c r="CC351" i="1"/>
  <c r="CD351" i="1"/>
  <c r="CC383" i="1"/>
  <c r="CA383" i="1"/>
  <c r="CB383" i="1"/>
  <c r="CD383" i="1"/>
  <c r="CA118" i="1"/>
  <c r="CC118" i="1"/>
  <c r="CD118" i="1"/>
  <c r="CB118" i="1"/>
  <c r="CA374" i="1"/>
  <c r="CB374" i="1"/>
  <c r="CC374" i="1"/>
  <c r="CD374" i="1"/>
  <c r="CA8" i="1"/>
  <c r="CB8" i="1"/>
  <c r="CC8" i="1"/>
  <c r="CD8" i="1"/>
  <c r="CD40" i="1"/>
  <c r="CA40" i="1"/>
  <c r="CB40" i="1"/>
  <c r="CC40" i="1"/>
  <c r="CD72" i="1"/>
  <c r="CA72" i="1"/>
  <c r="CB72" i="1"/>
  <c r="CC72" i="1"/>
  <c r="CA104" i="1"/>
  <c r="CB104" i="1"/>
  <c r="CC104" i="1"/>
  <c r="CD104" i="1"/>
  <c r="CA136" i="1"/>
  <c r="CB136" i="1"/>
  <c r="CC136" i="1"/>
  <c r="CD136" i="1"/>
  <c r="CA168" i="1"/>
  <c r="CB168" i="1"/>
  <c r="CC168" i="1"/>
  <c r="CD168" i="1"/>
  <c r="CA200" i="1"/>
  <c r="CB200" i="1"/>
  <c r="CC200" i="1"/>
  <c r="CD200" i="1"/>
  <c r="CC232" i="1"/>
  <c r="CA232" i="1"/>
  <c r="CD232" i="1"/>
  <c r="CB232" i="1"/>
  <c r="CA264" i="1"/>
  <c r="CB264" i="1"/>
  <c r="CC264" i="1"/>
  <c r="CD264" i="1"/>
  <c r="CB296" i="1"/>
  <c r="CD296" i="1"/>
  <c r="CC296" i="1"/>
  <c r="CA296" i="1"/>
  <c r="CA328" i="1"/>
  <c r="CB328" i="1"/>
  <c r="CD328" i="1"/>
  <c r="CC328" i="1"/>
  <c r="CD360" i="1"/>
  <c r="CA360" i="1"/>
  <c r="CB360" i="1"/>
  <c r="CC360" i="1"/>
  <c r="CC392" i="1"/>
  <c r="CB392" i="1"/>
  <c r="CD392" i="1"/>
  <c r="CA392" i="1"/>
  <c r="CA214" i="1"/>
  <c r="CB214" i="1"/>
  <c r="CC214" i="1"/>
  <c r="CD214" i="1"/>
  <c r="CB17" i="1"/>
  <c r="CC17" i="1"/>
  <c r="CD17" i="1"/>
  <c r="CA17" i="1"/>
  <c r="CB81" i="1"/>
  <c r="CC81" i="1"/>
  <c r="CD81" i="1"/>
  <c r="CA81" i="1"/>
  <c r="CA145" i="1"/>
  <c r="CD145" i="1"/>
  <c r="CB145" i="1"/>
  <c r="CC145" i="1"/>
  <c r="CB209" i="1"/>
  <c r="CD209" i="1"/>
  <c r="CA209" i="1"/>
  <c r="CC209" i="1"/>
  <c r="CA273" i="1"/>
  <c r="CC273" i="1"/>
  <c r="CD273" i="1"/>
  <c r="CB273" i="1"/>
  <c r="CA337" i="1"/>
  <c r="CB337" i="1"/>
  <c r="CC337" i="1"/>
  <c r="CD337" i="1"/>
  <c r="CB22" i="1"/>
  <c r="CD22" i="1"/>
  <c r="CA22" i="1"/>
  <c r="CC22" i="1"/>
  <c r="CA270" i="1"/>
  <c r="CB270" i="1"/>
  <c r="CC270" i="1"/>
  <c r="CD270" i="1"/>
  <c r="CB26" i="1"/>
  <c r="CC26" i="1"/>
  <c r="CA26" i="1"/>
  <c r="CD26" i="1"/>
  <c r="CA58" i="1"/>
  <c r="CC58" i="1"/>
  <c r="CD58" i="1"/>
  <c r="CB58" i="1"/>
  <c r="CA90" i="1"/>
  <c r="CB90" i="1"/>
  <c r="CC90" i="1"/>
  <c r="CD90" i="1"/>
  <c r="CB122" i="1"/>
  <c r="CC122" i="1"/>
  <c r="CD122" i="1"/>
  <c r="CA122" i="1"/>
  <c r="CB154" i="1"/>
  <c r="CD154" i="1"/>
  <c r="CA154" i="1"/>
  <c r="CC154" i="1"/>
  <c r="CB186" i="1"/>
  <c r="CC186" i="1"/>
  <c r="CA186" i="1"/>
  <c r="CD186" i="1"/>
  <c r="CA218" i="1"/>
  <c r="CB218" i="1"/>
  <c r="CD218" i="1"/>
  <c r="CC218" i="1"/>
  <c r="CA250" i="1"/>
  <c r="CC250" i="1"/>
  <c r="CD250" i="1"/>
  <c r="CB250" i="1"/>
  <c r="CA282" i="1"/>
  <c r="CB282" i="1"/>
  <c r="CC282" i="1"/>
  <c r="CD282" i="1"/>
  <c r="CD314" i="1"/>
  <c r="CA314" i="1"/>
  <c r="CB314" i="1"/>
  <c r="CC314" i="1"/>
  <c r="CB346" i="1"/>
  <c r="CD346" i="1"/>
  <c r="CA346" i="1"/>
  <c r="CC346" i="1"/>
  <c r="CA378" i="1"/>
  <c r="CB378" i="1"/>
  <c r="CC378" i="1"/>
  <c r="CD378" i="1"/>
  <c r="CA102" i="1"/>
  <c r="CB102" i="1"/>
  <c r="CC102" i="1"/>
  <c r="CD102" i="1"/>
  <c r="CB294" i="1"/>
  <c r="CD294" i="1"/>
  <c r="CA294" i="1"/>
  <c r="CC294" i="1"/>
  <c r="CB27" i="1"/>
  <c r="CD27" i="1"/>
  <c r="CA27" i="1"/>
  <c r="CC27" i="1"/>
  <c r="CB59" i="1"/>
  <c r="CC59" i="1"/>
  <c r="CD59" i="1"/>
  <c r="CA59" i="1"/>
  <c r="CC91" i="1"/>
  <c r="CA91" i="1"/>
  <c r="CB91" i="1"/>
  <c r="CD91" i="1"/>
  <c r="CA123" i="1"/>
  <c r="CB123" i="1"/>
  <c r="CD123" i="1"/>
  <c r="CC123" i="1"/>
  <c r="CA155" i="1"/>
  <c r="CB155" i="1"/>
  <c r="CC155" i="1"/>
  <c r="CD155" i="1"/>
  <c r="CB187" i="1"/>
  <c r="CC187" i="1"/>
  <c r="CD187" i="1"/>
  <c r="CA187" i="1"/>
  <c r="CC219" i="1"/>
  <c r="CA219" i="1"/>
  <c r="CB219" i="1"/>
  <c r="CD219" i="1"/>
  <c r="CA251" i="1"/>
  <c r="CB251" i="1"/>
  <c r="CC251" i="1"/>
  <c r="CD251" i="1"/>
  <c r="CC283" i="1"/>
  <c r="CA283" i="1"/>
  <c r="CB283" i="1"/>
  <c r="CD283" i="1"/>
  <c r="CB315" i="1"/>
  <c r="CC315" i="1"/>
  <c r="CD315" i="1"/>
  <c r="CA315" i="1"/>
  <c r="CA347" i="1"/>
  <c r="CB347" i="1"/>
  <c r="CC347" i="1"/>
  <c r="CD347" i="1"/>
  <c r="CC379" i="1"/>
  <c r="CA379" i="1"/>
  <c r="CB379" i="1"/>
  <c r="CD379" i="1"/>
  <c r="CD54" i="1"/>
  <c r="CA54" i="1"/>
  <c r="CB54" i="1"/>
  <c r="CC54" i="1"/>
  <c r="CA230" i="1"/>
  <c r="CC230" i="1"/>
  <c r="CB230" i="1"/>
  <c r="CD230" i="1"/>
  <c r="CA12" i="1"/>
  <c r="CB12" i="1"/>
  <c r="CC12" i="1"/>
  <c r="CD12" i="1"/>
  <c r="CA44" i="1"/>
  <c r="CB44" i="1"/>
  <c r="CC44" i="1"/>
  <c r="CD44" i="1"/>
  <c r="CD76" i="1"/>
  <c r="CA76" i="1"/>
  <c r="CB76" i="1"/>
  <c r="CC76" i="1"/>
  <c r="CA108" i="1"/>
  <c r="CB108" i="1"/>
  <c r="CC108" i="1"/>
  <c r="CD108" i="1"/>
  <c r="CA140" i="1"/>
  <c r="CC140" i="1"/>
  <c r="CD140" i="1"/>
  <c r="CB140" i="1"/>
  <c r="CB172" i="1"/>
  <c r="CC172" i="1"/>
  <c r="CD172" i="1"/>
  <c r="CA172" i="1"/>
  <c r="CA204" i="1"/>
  <c r="CB204" i="1"/>
  <c r="CC204" i="1"/>
  <c r="CD204" i="1"/>
  <c r="CA236" i="1"/>
  <c r="CB236" i="1"/>
  <c r="CD236" i="1"/>
  <c r="CC236" i="1"/>
  <c r="CA268" i="1"/>
  <c r="CB268" i="1"/>
  <c r="CC268" i="1"/>
  <c r="CD268" i="1"/>
  <c r="CB300" i="1"/>
  <c r="CD300" i="1"/>
  <c r="CA300" i="1"/>
  <c r="CC300" i="1"/>
  <c r="CB332" i="1"/>
  <c r="CC332" i="1"/>
  <c r="CA332" i="1"/>
  <c r="CD332" i="1"/>
  <c r="CD364" i="1"/>
  <c r="CB364" i="1"/>
  <c r="CC364" i="1"/>
  <c r="CA364" i="1"/>
  <c r="CC396" i="1"/>
  <c r="CA396" i="1"/>
  <c r="CB396" i="1"/>
  <c r="CD396" i="1"/>
  <c r="CD126" i="1"/>
  <c r="CA126" i="1"/>
  <c r="CB126" i="1"/>
  <c r="CC126" i="1"/>
  <c r="CB342" i="1"/>
  <c r="CD342" i="1"/>
  <c r="CA342" i="1"/>
  <c r="CC342" i="1"/>
  <c r="CA21" i="1"/>
  <c r="CD21" i="1"/>
  <c r="CC21" i="1"/>
  <c r="CB21" i="1"/>
  <c r="CA53" i="1"/>
  <c r="CB53" i="1"/>
  <c r="CD53" i="1"/>
  <c r="CC53" i="1"/>
  <c r="CD85" i="1"/>
  <c r="CA85" i="1"/>
  <c r="CC85" i="1"/>
  <c r="CB85" i="1"/>
  <c r="CA117" i="1"/>
  <c r="CB117" i="1"/>
  <c r="CC117" i="1"/>
  <c r="CD117" i="1"/>
  <c r="CA149" i="1"/>
  <c r="CB149" i="1"/>
  <c r="CC149" i="1"/>
  <c r="CD149" i="1"/>
  <c r="CB181" i="1"/>
  <c r="CC181" i="1"/>
  <c r="CD181" i="1"/>
  <c r="CA181" i="1"/>
  <c r="CB213" i="1"/>
  <c r="CD213" i="1"/>
  <c r="CC213" i="1"/>
  <c r="CA213" i="1"/>
  <c r="CB245" i="1"/>
  <c r="CA245" i="1"/>
  <c r="CC245" i="1"/>
  <c r="CD245" i="1"/>
  <c r="CA277" i="1"/>
  <c r="CC277" i="1"/>
  <c r="CD277" i="1"/>
  <c r="CB277" i="1"/>
  <c r="CC309" i="1"/>
  <c r="CB309" i="1"/>
  <c r="CA309" i="1"/>
  <c r="CD309" i="1"/>
  <c r="CA341" i="1"/>
  <c r="CB341" i="1"/>
  <c r="CC341" i="1"/>
  <c r="CD341" i="1"/>
  <c r="CB373" i="1"/>
  <c r="CD373" i="1"/>
  <c r="CA373" i="1"/>
  <c r="CC373" i="1"/>
  <c r="CA46" i="1"/>
  <c r="CB46" i="1"/>
  <c r="CC46" i="1"/>
  <c r="CD46" i="1"/>
  <c r="CA262" i="1"/>
  <c r="CB262" i="1"/>
  <c r="CC262" i="1"/>
  <c r="CD262" i="1"/>
  <c r="CA113" i="1"/>
  <c r="CB113" i="1"/>
  <c r="CC113" i="1"/>
  <c r="CD113" i="1"/>
  <c r="BY6" i="1"/>
  <c r="BS12" i="1"/>
  <c r="CB57" i="1"/>
  <c r="CD57" i="1"/>
  <c r="CA57" i="1"/>
  <c r="CC57" i="1"/>
  <c r="CA121" i="1"/>
  <c r="CB121" i="1"/>
  <c r="CC121" i="1"/>
  <c r="CD121" i="1"/>
  <c r="CA185" i="1"/>
  <c r="CB185" i="1"/>
  <c r="CC185" i="1"/>
  <c r="CD185" i="1"/>
  <c r="CA249" i="1"/>
  <c r="CC249" i="1"/>
  <c r="CD249" i="1"/>
  <c r="CB249" i="1"/>
  <c r="CB313" i="1"/>
  <c r="CC313" i="1"/>
  <c r="CD313" i="1"/>
  <c r="CA313" i="1"/>
  <c r="CC377" i="1"/>
  <c r="CA377" i="1"/>
  <c r="CB377" i="1"/>
  <c r="CD377" i="1"/>
  <c r="CA369" i="1"/>
  <c r="CC369" i="1"/>
  <c r="CD369" i="1"/>
  <c r="CB369" i="1"/>
  <c r="BU8" i="1"/>
  <c r="CG8" i="1" s="1"/>
  <c r="BU6" i="1"/>
  <c r="CE6" i="1" s="1"/>
  <c r="BS8" i="1"/>
  <c r="BU12" i="1"/>
  <c r="CA7" i="1"/>
  <c r="CB7" i="1"/>
  <c r="CD7" i="1"/>
  <c r="CC7" i="1"/>
  <c r="CA39" i="1"/>
  <c r="CB39" i="1"/>
  <c r="CC39" i="1"/>
  <c r="CD39" i="1"/>
  <c r="CA71" i="1"/>
  <c r="CB71" i="1"/>
  <c r="CC71" i="1"/>
  <c r="CD71" i="1"/>
  <c r="CA103" i="1"/>
  <c r="CB103" i="1"/>
  <c r="CC103" i="1"/>
  <c r="CD103" i="1"/>
  <c r="CC135" i="1"/>
  <c r="CA135" i="1"/>
  <c r="CB135" i="1"/>
  <c r="CD135" i="1"/>
  <c r="CB167" i="1"/>
  <c r="CC167" i="1"/>
  <c r="CA167" i="1"/>
  <c r="CD167" i="1"/>
  <c r="CB199" i="1"/>
  <c r="CD199" i="1"/>
  <c r="CA199" i="1"/>
  <c r="CC199" i="1"/>
  <c r="CA231" i="1"/>
  <c r="CB231" i="1"/>
  <c r="CD231" i="1"/>
  <c r="CC231" i="1"/>
  <c r="CA263" i="1"/>
  <c r="CC263" i="1"/>
  <c r="CB263" i="1"/>
  <c r="CD263" i="1"/>
  <c r="CA295" i="1"/>
  <c r="CB295" i="1"/>
  <c r="CC295" i="1"/>
  <c r="CD295" i="1"/>
  <c r="CC327" i="1"/>
  <c r="CA327" i="1"/>
  <c r="CB327" i="1"/>
  <c r="CD327" i="1"/>
  <c r="CB359" i="1"/>
  <c r="CC359" i="1"/>
  <c r="CA359" i="1"/>
  <c r="CD359" i="1"/>
  <c r="CA391" i="1"/>
  <c r="CB391" i="1"/>
  <c r="CC391" i="1"/>
  <c r="CD391" i="1"/>
  <c r="CA198" i="1"/>
  <c r="CB198" i="1"/>
  <c r="CC198" i="1"/>
  <c r="CD198" i="1"/>
  <c r="CA16" i="1"/>
  <c r="CC16" i="1"/>
  <c r="CD16" i="1"/>
  <c r="CB16" i="1"/>
  <c r="CA48" i="1"/>
  <c r="CB48" i="1"/>
  <c r="CC48" i="1"/>
  <c r="CD48" i="1"/>
  <c r="CA80" i="1"/>
  <c r="CB80" i="1"/>
  <c r="CC80" i="1"/>
  <c r="CD80" i="1"/>
  <c r="CA112" i="1"/>
  <c r="CB112" i="1"/>
  <c r="CC112" i="1"/>
  <c r="CD112" i="1"/>
  <c r="CA144" i="1"/>
  <c r="CC144" i="1"/>
  <c r="CD144" i="1"/>
  <c r="CB144" i="1"/>
  <c r="CA176" i="1"/>
  <c r="CC176" i="1"/>
  <c r="CB176" i="1"/>
  <c r="CD176" i="1"/>
  <c r="CA208" i="1"/>
  <c r="CB208" i="1"/>
  <c r="CC208" i="1"/>
  <c r="CD208" i="1"/>
  <c r="CA240" i="1"/>
  <c r="CB240" i="1"/>
  <c r="CC240" i="1"/>
  <c r="CD240" i="1"/>
  <c r="CB272" i="1"/>
  <c r="CC272" i="1"/>
  <c r="CD272" i="1"/>
  <c r="CA272" i="1"/>
  <c r="CC304" i="1"/>
  <c r="CD304" i="1"/>
  <c r="CA304" i="1"/>
  <c r="CB304" i="1"/>
  <c r="CB336" i="1"/>
  <c r="CD336" i="1"/>
  <c r="CA336" i="1"/>
  <c r="CC336" i="1"/>
  <c r="CA368" i="1"/>
  <c r="CC368" i="1"/>
  <c r="CD368" i="1"/>
  <c r="CB368" i="1"/>
  <c r="CA14" i="1"/>
  <c r="CB14" i="1"/>
  <c r="CC14" i="1"/>
  <c r="CD14" i="1"/>
  <c r="CA286" i="1"/>
  <c r="CB286" i="1"/>
  <c r="CC286" i="1"/>
  <c r="CD286" i="1"/>
  <c r="CA25" i="1"/>
  <c r="CC25" i="1"/>
  <c r="CD25" i="1"/>
  <c r="CB25" i="1"/>
  <c r="CC89" i="1"/>
  <c r="CD89" i="1"/>
  <c r="CA89" i="1"/>
  <c r="CB89" i="1"/>
  <c r="CA153" i="1"/>
  <c r="CB153" i="1"/>
  <c r="CC153" i="1"/>
  <c r="CD153" i="1"/>
  <c r="CB217" i="1"/>
  <c r="CD217" i="1"/>
  <c r="CC217" i="1"/>
  <c r="CA217" i="1"/>
  <c r="CC281" i="1"/>
  <c r="CA281" i="1"/>
  <c r="CB281" i="1"/>
  <c r="CD281" i="1"/>
  <c r="CA345" i="1"/>
  <c r="CB345" i="1"/>
  <c r="CC345" i="1"/>
  <c r="CD345" i="1"/>
  <c r="CA78" i="1"/>
  <c r="CC78" i="1"/>
  <c r="CD78" i="1"/>
  <c r="CB78" i="1"/>
  <c r="CC358" i="1"/>
  <c r="CA358" i="1"/>
  <c r="CB358" i="1"/>
  <c r="CD358" i="1"/>
  <c r="CB34" i="1"/>
  <c r="CC34" i="1"/>
  <c r="CD34" i="1"/>
  <c r="CA34" i="1"/>
  <c r="CB66" i="1"/>
  <c r="CC66" i="1"/>
  <c r="CD66" i="1"/>
  <c r="CA66" i="1"/>
  <c r="CB98" i="1"/>
  <c r="CC98" i="1"/>
  <c r="CD98" i="1"/>
  <c r="CA98" i="1"/>
  <c r="CD130" i="1"/>
  <c r="CA130" i="1"/>
  <c r="CB130" i="1"/>
  <c r="CC130" i="1"/>
  <c r="CA162" i="1"/>
  <c r="CB162" i="1"/>
  <c r="CC162" i="1"/>
  <c r="CD162" i="1"/>
  <c r="CA194" i="1"/>
  <c r="CB194" i="1"/>
  <c r="CC194" i="1"/>
  <c r="CD194" i="1"/>
  <c r="CB226" i="1"/>
  <c r="CC226" i="1"/>
  <c r="CD226" i="1"/>
  <c r="CA226" i="1"/>
  <c r="CB258" i="1"/>
  <c r="CA258" i="1"/>
  <c r="CC258" i="1"/>
  <c r="CD258" i="1"/>
  <c r="CA290" i="1"/>
  <c r="CB290" i="1"/>
  <c r="CC290" i="1"/>
  <c r="CD290" i="1"/>
  <c r="CA322" i="1"/>
  <c r="CB322" i="1"/>
  <c r="CC322" i="1"/>
  <c r="CD322" i="1"/>
  <c r="CB354" i="1"/>
  <c r="CD354" i="1"/>
  <c r="CA354" i="1"/>
  <c r="CC354" i="1"/>
  <c r="CC386" i="1"/>
  <c r="CD386" i="1"/>
  <c r="CB386" i="1"/>
  <c r="CA386" i="1"/>
  <c r="CC158" i="1"/>
  <c r="CB158" i="1"/>
  <c r="CD158" i="1"/>
  <c r="CA158" i="1"/>
  <c r="CA334" i="1"/>
  <c r="CC334" i="1"/>
  <c r="CD334" i="1"/>
  <c r="CB334" i="1"/>
  <c r="CA3" i="1"/>
  <c r="CB3" i="1"/>
  <c r="CC3" i="1"/>
  <c r="CD3" i="1"/>
  <c r="CA35" i="1"/>
  <c r="CB35" i="1"/>
  <c r="CD35" i="1"/>
  <c r="CC35" i="1"/>
  <c r="CA67" i="1"/>
  <c r="CB67" i="1"/>
  <c r="CC67" i="1"/>
  <c r="CD67" i="1"/>
  <c r="CD99" i="1"/>
  <c r="CB99" i="1"/>
  <c r="CC99" i="1"/>
  <c r="CA99" i="1"/>
  <c r="CD131" i="1"/>
  <c r="CA131" i="1"/>
  <c r="CC131" i="1"/>
  <c r="CB131" i="1"/>
  <c r="CA163" i="1"/>
  <c r="CC163" i="1"/>
  <c r="CD163" i="1"/>
  <c r="CB163" i="1"/>
  <c r="CD195" i="1"/>
  <c r="CA195" i="1"/>
  <c r="CC195" i="1"/>
  <c r="CB195" i="1"/>
  <c r="CD227" i="1"/>
  <c r="CA227" i="1"/>
  <c r="CB227" i="1"/>
  <c r="CC227" i="1"/>
  <c r="CA259" i="1"/>
  <c r="CC259" i="1"/>
  <c r="CD259" i="1"/>
  <c r="CB259" i="1"/>
  <c r="CC291" i="1"/>
  <c r="CD291" i="1"/>
  <c r="CA291" i="1"/>
  <c r="CB291" i="1"/>
  <c r="CC323" i="1"/>
  <c r="CB323" i="1"/>
  <c r="CD323" i="1"/>
  <c r="CA323" i="1"/>
  <c r="CB355" i="1"/>
  <c r="CC355" i="1"/>
  <c r="CD355" i="1"/>
  <c r="CA355" i="1"/>
  <c r="CA387" i="1"/>
  <c r="CB387" i="1"/>
  <c r="CC387" i="1"/>
  <c r="CD387" i="1"/>
  <c r="CA94" i="1"/>
  <c r="CB94" i="1"/>
  <c r="CC94" i="1"/>
  <c r="CD94" i="1"/>
  <c r="CA278" i="1"/>
  <c r="CB278" i="1"/>
  <c r="CC278" i="1"/>
  <c r="CD278" i="1"/>
  <c r="CA20" i="1"/>
  <c r="CC20" i="1"/>
  <c r="CD20" i="1"/>
  <c r="CB20" i="1"/>
  <c r="CC52" i="1"/>
  <c r="CD52" i="1"/>
  <c r="CA52" i="1"/>
  <c r="CB52" i="1"/>
  <c r="CA84" i="1"/>
  <c r="CB84" i="1"/>
  <c r="CC84" i="1"/>
  <c r="CD84" i="1"/>
  <c r="CA116" i="1"/>
  <c r="CB116" i="1"/>
  <c r="CC116" i="1"/>
  <c r="CD116" i="1"/>
  <c r="CB148" i="1"/>
  <c r="CD148" i="1"/>
  <c r="CA148" i="1"/>
  <c r="CC148" i="1"/>
  <c r="CB180" i="1"/>
  <c r="CD180" i="1"/>
  <c r="CA180" i="1"/>
  <c r="CC180" i="1"/>
  <c r="CA212" i="1"/>
  <c r="CB212" i="1"/>
  <c r="CC212" i="1"/>
  <c r="CD212" i="1"/>
  <c r="CB244" i="1"/>
  <c r="CC244" i="1"/>
  <c r="CA244" i="1"/>
  <c r="CD244" i="1"/>
  <c r="CA276" i="1"/>
  <c r="CB276" i="1"/>
  <c r="CC276" i="1"/>
  <c r="CD276" i="1"/>
  <c r="CC308" i="1"/>
  <c r="CA308" i="1"/>
  <c r="CB308" i="1"/>
  <c r="CD308" i="1"/>
  <c r="CB340" i="1"/>
  <c r="CD340" i="1"/>
  <c r="CA340" i="1"/>
  <c r="CC340" i="1"/>
  <c r="CA372" i="1"/>
  <c r="CB372" i="1"/>
  <c r="CD372" i="1"/>
  <c r="CC372" i="1"/>
  <c r="CB182" i="1"/>
  <c r="CD182" i="1"/>
  <c r="CA182" i="1"/>
  <c r="CC182" i="1"/>
  <c r="CB390" i="1"/>
  <c r="CD390" i="1"/>
  <c r="CA390" i="1"/>
  <c r="CC390" i="1"/>
  <c r="CA29" i="1"/>
  <c r="CC29" i="1"/>
  <c r="CD29" i="1"/>
  <c r="CB29" i="1"/>
  <c r="CA61" i="1"/>
  <c r="CB61" i="1"/>
  <c r="CD61" i="1"/>
  <c r="CC61" i="1"/>
  <c r="CC93" i="1"/>
  <c r="CD93" i="1"/>
  <c r="CA93" i="1"/>
  <c r="CB93" i="1"/>
  <c r="CA125" i="1"/>
  <c r="CB125" i="1"/>
  <c r="CD125" i="1"/>
  <c r="CC125" i="1"/>
  <c r="CA157" i="1"/>
  <c r="CB157" i="1"/>
  <c r="CC157" i="1"/>
  <c r="CD157" i="1"/>
  <c r="CB189" i="1"/>
  <c r="CC189" i="1"/>
  <c r="CD189" i="1"/>
  <c r="CA189" i="1"/>
  <c r="CC221" i="1"/>
  <c r="CA221" i="1"/>
  <c r="CB221" i="1"/>
  <c r="CD221" i="1"/>
  <c r="CA253" i="1"/>
  <c r="CB253" i="1"/>
  <c r="CC253" i="1"/>
  <c r="CD253" i="1"/>
  <c r="CC285" i="1"/>
  <c r="CA285" i="1"/>
  <c r="CB285" i="1"/>
  <c r="CD285" i="1"/>
  <c r="CA317" i="1"/>
  <c r="CC317" i="1"/>
  <c r="CD317" i="1"/>
  <c r="CB317" i="1"/>
  <c r="CA349" i="1"/>
  <c r="CB349" i="1"/>
  <c r="CC349" i="1"/>
  <c r="CD349" i="1"/>
  <c r="CC381" i="1"/>
  <c r="CA381" i="1"/>
  <c r="CB381" i="1"/>
  <c r="CD381" i="1"/>
  <c r="CA110" i="1"/>
  <c r="CB110" i="1"/>
  <c r="CC110" i="1"/>
  <c r="CD110" i="1"/>
  <c r="CA310" i="1"/>
  <c r="CB310" i="1"/>
  <c r="CD310" i="1"/>
  <c r="CC310" i="1"/>
  <c r="CB9" i="1"/>
  <c r="CC9" i="1"/>
  <c r="CD9" i="1"/>
  <c r="CA9" i="1"/>
  <c r="CD49" i="1"/>
  <c r="CB49" i="1"/>
  <c r="CC49" i="1"/>
  <c r="CA49" i="1"/>
  <c r="CA177" i="1"/>
  <c r="CB177" i="1"/>
  <c r="CC177" i="1"/>
  <c r="CD177" i="1"/>
  <c r="CA305" i="1"/>
  <c r="CB305" i="1"/>
  <c r="CC305" i="1"/>
  <c r="CD305" i="1"/>
  <c r="BW6" i="1"/>
  <c r="BY12" i="1"/>
  <c r="CB65" i="1"/>
  <c r="CC65" i="1"/>
  <c r="CD65" i="1"/>
  <c r="CA65" i="1"/>
  <c r="CB129" i="1"/>
  <c r="CC129" i="1"/>
  <c r="CD129" i="1"/>
  <c r="CA129" i="1"/>
  <c r="CB193" i="1"/>
  <c r="CD193" i="1"/>
  <c r="CC193" i="1"/>
  <c r="CA193" i="1"/>
  <c r="CA257" i="1"/>
  <c r="CB257" i="1"/>
  <c r="CC257" i="1"/>
  <c r="CD257" i="1"/>
  <c r="CC321" i="1"/>
  <c r="CA321" i="1"/>
  <c r="CB321" i="1"/>
  <c r="CD321" i="1"/>
  <c r="CD385" i="1"/>
  <c r="CA385" i="1"/>
  <c r="CB385" i="1"/>
  <c r="CC385" i="1"/>
  <c r="CD15" i="1"/>
  <c r="CB15" i="1"/>
  <c r="CC15" i="1"/>
  <c r="CA15" i="1"/>
  <c r="CA47" i="1"/>
  <c r="CB47" i="1"/>
  <c r="CC47" i="1"/>
  <c r="CD47" i="1"/>
  <c r="CB79" i="1"/>
  <c r="CC79" i="1"/>
  <c r="CD79" i="1"/>
  <c r="CA79" i="1"/>
  <c r="CA111" i="1"/>
  <c r="CB111" i="1"/>
  <c r="CC111" i="1"/>
  <c r="CD111" i="1"/>
  <c r="CA143" i="1"/>
  <c r="CB143" i="1"/>
  <c r="CC143" i="1"/>
  <c r="CD143" i="1"/>
  <c r="CA175" i="1"/>
  <c r="CB175" i="1"/>
  <c r="CC175" i="1"/>
  <c r="CD175" i="1"/>
  <c r="CB207" i="1"/>
  <c r="CD207" i="1"/>
  <c r="CA207" i="1"/>
  <c r="CC207" i="1"/>
  <c r="CA239" i="1"/>
  <c r="CC239" i="1"/>
  <c r="CB239" i="1"/>
  <c r="CD239" i="1"/>
  <c r="CA271" i="1"/>
  <c r="CC271" i="1"/>
  <c r="CB271" i="1"/>
  <c r="CD271" i="1"/>
  <c r="CA303" i="1"/>
  <c r="CB303" i="1"/>
  <c r="CC303" i="1"/>
  <c r="CD303" i="1"/>
  <c r="CA335" i="1"/>
  <c r="CB335" i="1"/>
  <c r="CC335" i="1"/>
  <c r="CD335" i="1"/>
  <c r="CB367" i="1"/>
  <c r="CC367" i="1"/>
  <c r="CD367" i="1"/>
  <c r="CA367" i="1"/>
  <c r="CA30" i="1"/>
  <c r="CB30" i="1"/>
  <c r="CC30" i="1"/>
  <c r="CD30" i="1"/>
  <c r="CA254" i="1"/>
  <c r="CD254" i="1"/>
  <c r="CB254" i="1"/>
  <c r="CC254" i="1"/>
  <c r="CB24" i="1"/>
  <c r="CC24" i="1"/>
  <c r="CD24" i="1"/>
  <c r="CA24" i="1"/>
  <c r="CB56" i="1"/>
  <c r="CC56" i="1"/>
  <c r="CD56" i="1"/>
  <c r="CA56" i="1"/>
  <c r="CB88" i="1"/>
  <c r="CC88" i="1"/>
  <c r="CD88" i="1"/>
  <c r="CA88" i="1"/>
  <c r="CA120" i="1"/>
  <c r="CB120" i="1"/>
  <c r="CC120" i="1"/>
  <c r="CD120" i="1"/>
  <c r="CB152" i="1"/>
  <c r="CD152" i="1"/>
  <c r="CA152" i="1"/>
  <c r="CC152" i="1"/>
  <c r="CC184" i="1"/>
  <c r="CD184" i="1"/>
  <c r="CA184" i="1"/>
  <c r="CB184" i="1"/>
  <c r="CA216" i="1"/>
  <c r="CB216" i="1"/>
  <c r="CC216" i="1"/>
  <c r="CD216" i="1"/>
  <c r="CA248" i="1"/>
  <c r="CB248" i="1"/>
  <c r="CD248" i="1"/>
  <c r="CC248" i="1"/>
  <c r="CA280" i="1"/>
  <c r="CB280" i="1"/>
  <c r="CC280" i="1"/>
  <c r="CD280" i="1"/>
  <c r="CD312" i="1"/>
  <c r="CA312" i="1"/>
  <c r="CB312" i="1"/>
  <c r="CC312" i="1"/>
  <c r="CB344" i="1"/>
  <c r="CD344" i="1"/>
  <c r="CA344" i="1"/>
  <c r="CC344" i="1"/>
  <c r="CA376" i="1"/>
  <c r="CB376" i="1"/>
  <c r="CD376" i="1"/>
  <c r="CC376" i="1"/>
  <c r="CA86" i="1"/>
  <c r="CB86" i="1"/>
  <c r="CC86" i="1"/>
  <c r="CD86" i="1"/>
  <c r="CB350" i="1"/>
  <c r="CD350" i="1"/>
  <c r="CA350" i="1"/>
  <c r="CC350" i="1"/>
  <c r="CA33" i="1"/>
  <c r="CB33" i="1"/>
  <c r="CD33" i="1"/>
  <c r="CC33" i="1"/>
  <c r="CD97" i="1"/>
  <c r="CA97" i="1"/>
  <c r="CB97" i="1"/>
  <c r="CC97" i="1"/>
  <c r="CA161" i="1"/>
  <c r="CC161" i="1"/>
  <c r="CD161" i="1"/>
  <c r="CB161" i="1"/>
  <c r="CD225" i="1"/>
  <c r="CB225" i="1"/>
  <c r="CC225" i="1"/>
  <c r="CA225" i="1"/>
  <c r="CC289" i="1"/>
  <c r="CA289" i="1"/>
  <c r="CD289" i="1"/>
  <c r="CB289" i="1"/>
  <c r="CA353" i="1"/>
  <c r="CB353" i="1"/>
  <c r="CC353" i="1"/>
  <c r="CD353" i="1"/>
  <c r="CA134" i="1"/>
  <c r="CC134" i="1"/>
  <c r="CD134" i="1"/>
  <c r="CB134" i="1"/>
  <c r="CA10" i="1"/>
  <c r="CB10" i="1"/>
  <c r="CC10" i="1"/>
  <c r="CD10" i="1"/>
  <c r="CA42" i="1"/>
  <c r="CB42" i="1"/>
  <c r="CC42" i="1"/>
  <c r="CD42" i="1"/>
  <c r="CD74" i="1"/>
  <c r="CA74" i="1"/>
  <c r="CC74" i="1"/>
  <c r="CB74" i="1"/>
  <c r="CA106" i="1"/>
  <c r="CB106" i="1"/>
  <c r="CC106" i="1"/>
  <c r="CD106" i="1"/>
  <c r="CC138" i="1"/>
  <c r="CD138" i="1"/>
  <c r="CA138" i="1"/>
  <c r="CB138" i="1"/>
  <c r="CA170" i="1"/>
  <c r="CB170" i="1"/>
  <c r="CC170" i="1"/>
  <c r="CD170" i="1"/>
  <c r="CA202" i="1"/>
  <c r="CB202" i="1"/>
  <c r="CC202" i="1"/>
  <c r="CD202" i="1"/>
  <c r="CD234" i="1"/>
  <c r="CA234" i="1"/>
  <c r="CB234" i="1"/>
  <c r="CC234" i="1"/>
  <c r="CA266" i="1"/>
  <c r="CB266" i="1"/>
  <c r="CD266" i="1"/>
  <c r="CC266" i="1"/>
  <c r="CB298" i="1"/>
  <c r="CD298" i="1"/>
  <c r="CA298" i="1"/>
  <c r="CC298" i="1"/>
  <c r="CB330" i="1"/>
  <c r="CC330" i="1"/>
  <c r="CD330" i="1"/>
  <c r="CA330" i="1"/>
  <c r="CD362" i="1"/>
  <c r="CA362" i="1"/>
  <c r="CB362" i="1"/>
  <c r="CC362" i="1"/>
  <c r="CC394" i="1"/>
  <c r="CA394" i="1"/>
  <c r="CB394" i="1"/>
  <c r="CD394" i="1"/>
  <c r="CA206" i="1"/>
  <c r="CB206" i="1"/>
  <c r="CC206" i="1"/>
  <c r="CD206" i="1"/>
  <c r="CA382" i="1"/>
  <c r="CB382" i="1"/>
  <c r="CC382" i="1"/>
  <c r="CD382" i="1"/>
  <c r="CB11" i="1"/>
  <c r="CC11" i="1"/>
  <c r="CD11" i="1"/>
  <c r="CA11" i="1"/>
  <c r="CA43" i="1"/>
  <c r="CD43" i="1"/>
  <c r="CB43" i="1"/>
  <c r="CC43" i="1"/>
  <c r="CA75" i="1"/>
  <c r="CB75" i="1"/>
  <c r="CC75" i="1"/>
  <c r="CD75" i="1"/>
  <c r="CA107" i="1"/>
  <c r="CB107" i="1"/>
  <c r="CC107" i="1"/>
  <c r="CD107" i="1"/>
  <c r="CA139" i="1"/>
  <c r="CB139" i="1"/>
  <c r="CC139" i="1"/>
  <c r="CD139" i="1"/>
  <c r="CA171" i="1"/>
  <c r="CB171" i="1"/>
  <c r="CC171" i="1"/>
  <c r="CD171" i="1"/>
  <c r="CB203" i="1"/>
  <c r="CD203" i="1"/>
  <c r="CA203" i="1"/>
  <c r="CC203" i="1"/>
  <c r="CC235" i="1"/>
  <c r="CD235" i="1"/>
  <c r="CA235" i="1"/>
  <c r="CB235" i="1"/>
  <c r="CA267" i="1"/>
  <c r="CC267" i="1"/>
  <c r="CD267" i="1"/>
  <c r="CB267" i="1"/>
  <c r="CA299" i="1"/>
  <c r="CB299" i="1"/>
  <c r="CC299" i="1"/>
  <c r="CD299" i="1"/>
  <c r="CD331" i="1"/>
  <c r="CA331" i="1"/>
  <c r="CB331" i="1"/>
  <c r="CC331" i="1"/>
  <c r="CB363" i="1"/>
  <c r="CC363" i="1"/>
  <c r="CD363" i="1"/>
  <c r="CA363" i="1"/>
  <c r="CA395" i="1"/>
  <c r="CB395" i="1"/>
  <c r="CC395" i="1"/>
  <c r="CD395" i="1"/>
  <c r="CA142" i="1"/>
  <c r="CC142" i="1"/>
  <c r="CD142" i="1"/>
  <c r="CB142" i="1"/>
  <c r="CA326" i="1"/>
  <c r="CB326" i="1"/>
  <c r="CC326" i="1"/>
  <c r="CD326" i="1"/>
  <c r="CA28" i="1"/>
  <c r="CB28" i="1"/>
  <c r="CC28" i="1"/>
  <c r="CD28" i="1"/>
  <c r="CA60" i="1"/>
  <c r="CB60" i="1"/>
  <c r="CC60" i="1"/>
  <c r="CD60" i="1"/>
  <c r="CA92" i="1"/>
  <c r="CB92" i="1"/>
  <c r="CC92" i="1"/>
  <c r="CD92" i="1"/>
  <c r="CC124" i="1"/>
  <c r="CD124" i="1"/>
  <c r="CA124" i="1"/>
  <c r="CB124" i="1"/>
  <c r="CB156" i="1"/>
  <c r="CD156" i="1"/>
  <c r="CA156" i="1"/>
  <c r="CC156" i="1"/>
  <c r="CD188" i="1"/>
  <c r="CA188" i="1"/>
  <c r="CB188" i="1"/>
  <c r="CC188" i="1"/>
  <c r="CA220" i="1"/>
  <c r="CB220" i="1"/>
  <c r="CC220" i="1"/>
  <c r="CD220" i="1"/>
  <c r="CC252" i="1"/>
  <c r="CB252" i="1"/>
  <c r="CD252" i="1"/>
  <c r="CA252" i="1"/>
  <c r="CA284" i="1"/>
  <c r="CB284" i="1"/>
  <c r="CC284" i="1"/>
  <c r="CD284" i="1"/>
  <c r="CB316" i="1"/>
  <c r="CC316" i="1"/>
  <c r="CD316" i="1"/>
  <c r="CA316" i="1"/>
  <c r="CB348" i="1"/>
  <c r="CD348" i="1"/>
  <c r="CA348" i="1"/>
  <c r="CC348" i="1"/>
  <c r="CB380" i="1"/>
  <c r="CC380" i="1"/>
  <c r="CD380" i="1"/>
  <c r="CA380" i="1"/>
  <c r="CA238" i="1"/>
  <c r="CB238" i="1"/>
  <c r="CC238" i="1"/>
  <c r="CD238" i="1"/>
  <c r="CB5" i="1"/>
  <c r="CC5" i="1"/>
  <c r="CD5" i="1"/>
  <c r="CA5" i="1"/>
  <c r="CA37" i="1"/>
  <c r="CB37" i="1"/>
  <c r="CD37" i="1"/>
  <c r="CC37" i="1"/>
  <c r="CA69" i="1"/>
  <c r="CB69" i="1"/>
  <c r="CC69" i="1"/>
  <c r="CD69" i="1"/>
  <c r="CD101" i="1"/>
  <c r="CA101" i="1"/>
  <c r="CC101" i="1"/>
  <c r="CB101" i="1"/>
  <c r="CB133" i="1"/>
  <c r="CD133" i="1"/>
  <c r="CA133" i="1"/>
  <c r="CC133" i="1"/>
  <c r="CA165" i="1"/>
  <c r="CC165" i="1"/>
  <c r="CD165" i="1"/>
  <c r="CB165" i="1"/>
  <c r="CB197" i="1"/>
  <c r="CD197" i="1"/>
  <c r="CA197" i="1"/>
  <c r="CC197" i="1"/>
  <c r="CA229" i="1"/>
  <c r="CB229" i="1"/>
  <c r="CD229" i="1"/>
  <c r="CC229" i="1"/>
  <c r="CA261" i="1"/>
  <c r="CC261" i="1"/>
  <c r="CD261" i="1"/>
  <c r="CB261" i="1"/>
  <c r="CA293" i="1"/>
  <c r="CB293" i="1"/>
  <c r="CD293" i="1"/>
  <c r="CC293" i="1"/>
  <c r="CC325" i="1"/>
  <c r="CA325" i="1"/>
  <c r="CB325" i="1"/>
  <c r="CD325" i="1"/>
  <c r="CA357" i="1"/>
  <c r="CB357" i="1"/>
  <c r="CC357" i="1"/>
  <c r="CD357" i="1"/>
  <c r="CA389" i="1"/>
  <c r="CB389" i="1"/>
  <c r="CC389" i="1"/>
  <c r="CD389" i="1"/>
  <c r="CA166" i="1"/>
  <c r="CC166" i="1"/>
  <c r="CB166" i="1"/>
  <c r="CD166" i="1"/>
  <c r="CD366" i="1"/>
  <c r="CA366" i="1"/>
  <c r="CB366" i="1"/>
  <c r="CC366" i="1"/>
  <c r="CA73" i="1"/>
  <c r="CB73" i="1"/>
  <c r="CC73" i="1"/>
  <c r="CD73" i="1"/>
  <c r="CD137" i="1"/>
  <c r="CA137" i="1"/>
  <c r="CB137" i="1"/>
  <c r="CC137" i="1"/>
  <c r="CA297" i="1"/>
  <c r="CB297" i="1"/>
  <c r="CC297" i="1"/>
  <c r="CD297" i="1"/>
  <c r="CB361" i="1"/>
  <c r="CC361" i="1"/>
  <c r="CD361" i="1"/>
  <c r="CA361" i="1"/>
  <c r="CC41" i="1"/>
  <c r="CD41" i="1"/>
  <c r="CA41" i="1"/>
  <c r="CB41" i="1"/>
  <c r="CA105" i="1"/>
  <c r="CB105" i="1"/>
  <c r="CC105" i="1"/>
  <c r="CD105" i="1"/>
  <c r="CB169" i="1"/>
  <c r="CD169" i="1"/>
  <c r="CA169" i="1"/>
  <c r="CC169" i="1"/>
  <c r="CA233" i="1"/>
  <c r="CB233" i="1"/>
  <c r="CD233" i="1"/>
  <c r="CC233" i="1"/>
  <c r="CA265" i="1"/>
  <c r="CD265" i="1"/>
  <c r="CB265" i="1"/>
  <c r="CC265" i="1"/>
  <c r="CD329" i="1"/>
  <c r="CA329" i="1"/>
  <c r="CB329" i="1"/>
  <c r="CC329" i="1"/>
  <c r="CA393" i="1"/>
  <c r="CB393" i="1"/>
  <c r="CC393" i="1"/>
  <c r="CD393" i="1"/>
  <c r="CF16" i="1"/>
  <c r="CH16" i="1"/>
  <c r="CA23" i="1"/>
  <c r="CD23" i="1"/>
  <c r="CB23" i="1"/>
  <c r="CC23" i="1"/>
  <c r="CB55" i="1"/>
  <c r="CD55" i="1"/>
  <c r="CA55" i="1"/>
  <c r="CC55" i="1"/>
  <c r="CC87" i="1"/>
  <c r="CD87" i="1"/>
  <c r="CA87" i="1"/>
  <c r="CB87" i="1"/>
  <c r="CA119" i="1"/>
  <c r="CB119" i="1"/>
  <c r="CC119" i="1"/>
  <c r="CD119" i="1"/>
  <c r="CA151" i="1"/>
  <c r="CB151" i="1"/>
  <c r="CD151" i="1"/>
  <c r="CC151" i="1"/>
  <c r="CB183" i="1"/>
  <c r="CC183" i="1"/>
  <c r="CD183" i="1"/>
  <c r="CA183" i="1"/>
  <c r="CB215" i="1"/>
  <c r="CD215" i="1"/>
  <c r="CA215" i="1"/>
  <c r="CC215" i="1"/>
  <c r="CA247" i="1"/>
  <c r="CB247" i="1"/>
  <c r="CD247" i="1"/>
  <c r="CC247" i="1"/>
  <c r="CB279" i="1"/>
  <c r="CD279" i="1"/>
  <c r="CC279" i="1"/>
  <c r="CA279" i="1"/>
  <c r="CB311" i="1"/>
  <c r="CC311" i="1"/>
  <c r="CD311" i="1"/>
  <c r="CA311" i="1"/>
  <c r="CA343" i="1"/>
  <c r="CB343" i="1"/>
  <c r="CC343" i="1"/>
  <c r="CD343" i="1"/>
  <c r="CB375" i="1"/>
  <c r="CD375" i="1"/>
  <c r="CC375" i="1"/>
  <c r="CA375" i="1"/>
  <c r="CC70" i="1"/>
  <c r="CD70" i="1"/>
  <c r="CA70" i="1"/>
  <c r="CB70" i="1"/>
  <c r="CA318" i="1"/>
  <c r="CB318" i="1"/>
  <c r="CD318" i="1"/>
  <c r="CC318" i="1"/>
  <c r="CA32" i="1"/>
  <c r="CB32" i="1"/>
  <c r="CC32" i="1"/>
  <c r="CD32" i="1"/>
  <c r="CB64" i="1"/>
  <c r="CC64" i="1"/>
  <c r="CD64" i="1"/>
  <c r="CA64" i="1"/>
  <c r="CA96" i="1"/>
  <c r="CB96" i="1"/>
  <c r="CC96" i="1"/>
  <c r="CD96" i="1"/>
  <c r="CD128" i="1"/>
  <c r="CA128" i="1"/>
  <c r="CB128" i="1"/>
  <c r="CC128" i="1"/>
  <c r="CB160" i="1"/>
  <c r="CC160" i="1"/>
  <c r="CA160" i="1"/>
  <c r="CD160" i="1"/>
  <c r="CA192" i="1"/>
  <c r="CB192" i="1"/>
  <c r="CC192" i="1"/>
  <c r="CD192" i="1"/>
  <c r="CB224" i="1"/>
  <c r="CC224" i="1"/>
  <c r="CD224" i="1"/>
  <c r="CA224" i="1"/>
  <c r="CC256" i="1"/>
  <c r="CA256" i="1"/>
  <c r="CB256" i="1"/>
  <c r="CD256" i="1"/>
  <c r="CA288" i="1"/>
  <c r="CB288" i="1"/>
  <c r="CC288" i="1"/>
  <c r="CD288" i="1"/>
  <c r="CA320" i="1"/>
  <c r="CC320" i="1"/>
  <c r="CD320" i="1"/>
  <c r="CB320" i="1"/>
  <c r="CB352" i="1"/>
  <c r="CD352" i="1"/>
  <c r="CA352" i="1"/>
  <c r="CC352" i="1"/>
  <c r="CA384" i="1"/>
  <c r="CC384" i="1"/>
  <c r="CD384" i="1"/>
  <c r="CB384" i="1"/>
  <c r="CB150" i="1"/>
  <c r="CD150" i="1"/>
  <c r="CA150" i="1"/>
  <c r="CC150" i="1"/>
  <c r="CB201" i="1"/>
  <c r="CD201" i="1"/>
  <c r="CA201" i="1"/>
  <c r="CC201" i="1"/>
  <c r="CD190" i="1"/>
  <c r="CA190" i="1"/>
  <c r="CB190" i="1"/>
  <c r="CC190" i="1"/>
  <c r="CB18" i="1"/>
  <c r="CC18" i="1"/>
  <c r="CD18" i="1"/>
  <c r="CA18" i="1"/>
  <c r="CC50" i="1"/>
  <c r="CD50" i="1"/>
  <c r="CA50" i="1"/>
  <c r="CB50" i="1"/>
  <c r="CA82" i="1"/>
  <c r="CB82" i="1"/>
  <c r="CC82" i="1"/>
  <c r="CD82" i="1"/>
  <c r="CB114" i="1"/>
  <c r="CC114" i="1"/>
  <c r="CD114" i="1"/>
  <c r="CA114" i="1"/>
  <c r="CA146" i="1"/>
  <c r="CC146" i="1"/>
  <c r="CD146" i="1"/>
  <c r="CB146" i="1"/>
  <c r="CB178" i="1"/>
  <c r="CD178" i="1"/>
  <c r="CC178" i="1"/>
  <c r="CA178" i="1"/>
  <c r="CA210" i="1"/>
  <c r="CB210" i="1"/>
  <c r="CC210" i="1"/>
  <c r="CD210" i="1"/>
  <c r="CA242" i="1"/>
  <c r="CB242" i="1"/>
  <c r="CD242" i="1"/>
  <c r="CC242" i="1"/>
  <c r="CA274" i="1"/>
  <c r="CB274" i="1"/>
  <c r="CC274" i="1"/>
  <c r="CD274" i="1"/>
  <c r="CB306" i="1"/>
  <c r="CD306" i="1"/>
  <c r="CA306" i="1"/>
  <c r="CC306" i="1"/>
  <c r="CB338" i="1"/>
  <c r="CD338" i="1"/>
  <c r="CA338" i="1"/>
  <c r="CC338" i="1"/>
  <c r="CA370" i="1"/>
  <c r="CB370" i="1"/>
  <c r="CC370" i="1"/>
  <c r="CD370" i="1"/>
  <c r="CD38" i="1"/>
  <c r="CA38" i="1"/>
  <c r="CC38" i="1"/>
  <c r="CB38" i="1"/>
  <c r="CA246" i="1"/>
  <c r="CB246" i="1"/>
  <c r="CC246" i="1"/>
  <c r="CD246" i="1"/>
  <c r="CA19" i="1"/>
  <c r="CD19" i="1"/>
  <c r="CC19" i="1"/>
  <c r="CB19" i="1"/>
  <c r="CA51" i="1"/>
  <c r="CC51" i="1"/>
  <c r="CD51" i="1"/>
  <c r="CB51" i="1"/>
  <c r="CB83" i="1"/>
  <c r="CC83" i="1"/>
  <c r="CA83" i="1"/>
  <c r="CD83" i="1"/>
  <c r="CA115" i="1"/>
  <c r="CB115" i="1"/>
  <c r="CC115" i="1"/>
  <c r="CD115" i="1"/>
  <c r="CA147" i="1"/>
  <c r="CD147" i="1"/>
  <c r="CC147" i="1"/>
  <c r="CB147" i="1"/>
  <c r="CA179" i="1"/>
  <c r="CB179" i="1"/>
  <c r="CC179" i="1"/>
  <c r="CD179" i="1"/>
  <c r="CB211" i="1"/>
  <c r="CD211" i="1"/>
  <c r="CA211" i="1"/>
  <c r="CC211" i="1"/>
  <c r="CB243" i="1"/>
  <c r="CD243" i="1"/>
  <c r="CA243" i="1"/>
  <c r="CC243" i="1"/>
  <c r="CA275" i="1"/>
  <c r="CC275" i="1"/>
  <c r="CD275" i="1"/>
  <c r="CB275" i="1"/>
  <c r="CA307" i="1"/>
  <c r="CC307" i="1"/>
  <c r="CD307" i="1"/>
  <c r="CB307" i="1"/>
  <c r="CA339" i="1"/>
  <c r="CB339" i="1"/>
  <c r="CC339" i="1"/>
  <c r="CD339" i="1"/>
  <c r="CA371" i="1"/>
  <c r="CC371" i="1"/>
  <c r="CD371" i="1"/>
  <c r="CB371" i="1"/>
  <c r="CA6" i="1"/>
  <c r="CB6" i="1"/>
  <c r="CD6" i="1"/>
  <c r="CC6" i="1"/>
  <c r="CB174" i="1"/>
  <c r="CC174" i="1"/>
  <c r="CA174" i="1"/>
  <c r="CD174" i="1"/>
  <c r="CD4" i="1"/>
  <c r="CA4" i="1"/>
  <c r="CB4" i="1"/>
  <c r="CC4" i="1"/>
  <c r="CC36" i="1"/>
  <c r="CD36" i="1"/>
  <c r="CA36" i="1"/>
  <c r="CB36" i="1"/>
  <c r="CB68" i="1"/>
  <c r="CC68" i="1"/>
  <c r="CD68" i="1"/>
  <c r="CA68" i="1"/>
  <c r="CB100" i="1"/>
  <c r="CC100" i="1"/>
  <c r="CA100" i="1"/>
  <c r="CD100" i="1"/>
  <c r="CA132" i="1"/>
  <c r="CB132" i="1"/>
  <c r="CC132" i="1"/>
  <c r="CD132" i="1"/>
  <c r="CA164" i="1"/>
  <c r="CB164" i="1"/>
  <c r="CC164" i="1"/>
  <c r="CD164" i="1"/>
  <c r="CA196" i="1"/>
  <c r="CB196" i="1"/>
  <c r="CC196" i="1"/>
  <c r="CD196" i="1"/>
  <c r="CC228" i="1"/>
  <c r="CD228" i="1"/>
  <c r="CA228" i="1"/>
  <c r="CB228" i="1"/>
  <c r="CA260" i="1"/>
  <c r="CB260" i="1"/>
  <c r="CC260" i="1"/>
  <c r="CD260" i="1"/>
  <c r="CA292" i="1"/>
  <c r="CC292" i="1"/>
  <c r="CD292" i="1"/>
  <c r="CB292" i="1"/>
  <c r="CA324" i="1"/>
  <c r="CB324" i="1"/>
  <c r="CC324" i="1"/>
  <c r="CD324" i="1"/>
  <c r="CC356" i="1"/>
  <c r="CA356" i="1"/>
  <c r="CB356" i="1"/>
  <c r="CD356" i="1"/>
  <c r="CA388" i="1"/>
  <c r="CD388" i="1"/>
  <c r="CB388" i="1"/>
  <c r="CC388" i="1"/>
  <c r="CB62" i="1"/>
  <c r="CC62" i="1"/>
  <c r="CD62" i="1"/>
  <c r="CA62" i="1"/>
  <c r="CB302" i="1"/>
  <c r="CD302" i="1"/>
  <c r="CA302" i="1"/>
  <c r="CC302" i="1"/>
  <c r="CC13" i="1"/>
  <c r="CA13" i="1"/>
  <c r="CB13" i="1"/>
  <c r="CD13" i="1"/>
  <c r="CD45" i="1"/>
  <c r="CA45" i="1"/>
  <c r="CC45" i="1"/>
  <c r="CB45" i="1"/>
  <c r="CA77" i="1"/>
  <c r="CB77" i="1"/>
  <c r="CD77" i="1"/>
  <c r="CC77" i="1"/>
  <c r="CA109" i="1"/>
  <c r="CB109" i="1"/>
  <c r="CC109" i="1"/>
  <c r="CD109" i="1"/>
  <c r="CA141" i="1"/>
  <c r="CB141" i="1"/>
  <c r="CC141" i="1"/>
  <c r="CD141" i="1"/>
  <c r="CA173" i="1"/>
  <c r="CB173" i="1"/>
  <c r="CC173" i="1"/>
  <c r="CD173" i="1"/>
  <c r="CB205" i="1"/>
  <c r="CD205" i="1"/>
  <c r="CA205" i="1"/>
  <c r="CC205" i="1"/>
  <c r="CA237" i="1"/>
  <c r="CD237" i="1"/>
  <c r="CB237" i="1"/>
  <c r="CC237" i="1"/>
  <c r="CA269" i="1"/>
  <c r="CB269" i="1"/>
  <c r="CD269" i="1"/>
  <c r="CC269" i="1"/>
  <c r="CA301" i="1"/>
  <c r="CD301" i="1"/>
  <c r="CB301" i="1"/>
  <c r="CC301" i="1"/>
  <c r="CA333" i="1"/>
  <c r="CB333" i="1"/>
  <c r="CC333" i="1"/>
  <c r="CD333" i="1"/>
  <c r="CB365" i="1"/>
  <c r="CC365" i="1"/>
  <c r="CD365" i="1"/>
  <c r="CA365" i="1"/>
  <c r="CA397" i="1"/>
  <c r="CB397" i="1"/>
  <c r="CC397" i="1"/>
  <c r="CD397" i="1"/>
  <c r="CA222" i="1"/>
  <c r="CB222" i="1"/>
  <c r="CD222" i="1"/>
  <c r="CC222" i="1"/>
  <c r="CA2" i="1"/>
  <c r="CB2" i="1"/>
  <c r="CC2" i="1"/>
  <c r="CD2" i="1"/>
  <c r="CG13" i="1"/>
  <c r="CG15" i="1"/>
  <c r="CG5" i="1"/>
  <c r="CG11" i="1"/>
  <c r="CE4" i="1"/>
  <c r="CG2" i="1"/>
  <c r="CE9" i="1"/>
  <c r="CF961" i="1"/>
  <c r="CG3" i="1"/>
  <c r="CG9" i="1"/>
  <c r="CE10" i="1"/>
  <c r="CG4" i="1"/>
  <c r="CE13" i="1"/>
  <c r="CE5" i="1"/>
  <c r="CE11" i="1"/>
  <c r="CH961" i="1"/>
  <c r="CE2" i="1"/>
  <c r="CF962" i="1"/>
  <c r="CH962" i="1"/>
  <c r="BU962" i="1"/>
  <c r="BT962" i="1"/>
  <c r="BX962" i="1"/>
  <c r="BW962" i="1"/>
  <c r="BV962" i="1"/>
  <c r="BS962" i="1"/>
  <c r="B963" i="1"/>
  <c r="BY962" i="1"/>
  <c r="BZ962" i="1"/>
  <c r="BW14" i="1"/>
  <c r="BY14" i="1"/>
  <c r="CG14" i="1" s="1"/>
  <c r="BS14" i="1"/>
  <c r="CE14" i="1" s="1"/>
  <c r="BV16" i="1"/>
  <c r="BZ16" i="1"/>
  <c r="B17" i="1"/>
  <c r="BU16" i="1"/>
  <c r="BY16" i="1"/>
  <c r="BX16" i="1"/>
  <c r="BW16" i="1"/>
  <c r="BS16" i="1"/>
  <c r="BT16" i="1"/>
  <c r="CE1076" i="17" l="1"/>
  <c r="CG1076" i="17"/>
  <c r="CE165" i="17"/>
  <c r="BU166" i="17"/>
  <c r="B167" i="17"/>
  <c r="BT166" i="17"/>
  <c r="BS166" i="17"/>
  <c r="CH166" i="17"/>
  <c r="BZ166" i="17"/>
  <c r="BY166" i="17"/>
  <c r="CF166" i="17"/>
  <c r="BX166" i="17"/>
  <c r="BW166" i="17"/>
  <c r="BV166" i="17"/>
  <c r="CG165" i="17"/>
  <c r="CF1077" i="17"/>
  <c r="BX1077" i="17"/>
  <c r="BU1077" i="17"/>
  <c r="B1078" i="17"/>
  <c r="BT1077" i="17"/>
  <c r="BY1077" i="17"/>
  <c r="BS1077" i="17"/>
  <c r="CE1077" i="17" s="1"/>
  <c r="BZ1077" i="17"/>
  <c r="BW1077" i="17"/>
  <c r="BV1077" i="17"/>
  <c r="CH1077" i="17"/>
  <c r="I146" i="8"/>
  <c r="I150" i="8" s="1"/>
  <c r="I149" i="9" s="1"/>
  <c r="G146" i="8"/>
  <c r="G150" i="8" s="1"/>
  <c r="G149" i="9" s="1"/>
  <c r="D146" i="8"/>
  <c r="D150" i="8" s="1"/>
  <c r="D149" i="9" s="1"/>
  <c r="F146" i="8"/>
  <c r="F150" i="8" s="1"/>
  <c r="F149" i="9" s="1"/>
  <c r="H146" i="8"/>
  <c r="H150" i="8" s="1"/>
  <c r="H149" i="9" s="1"/>
  <c r="C146" i="8"/>
  <c r="C150" i="8" s="1"/>
  <c r="C149" i="9" s="1"/>
  <c r="CE12" i="1"/>
  <c r="CE15" i="1"/>
  <c r="CE8" i="1"/>
  <c r="CG12" i="1"/>
  <c r="CG6" i="1"/>
  <c r="CF17" i="1"/>
  <c r="CH17" i="1"/>
  <c r="CG962" i="1"/>
  <c r="CE16" i="1"/>
  <c r="CG16" i="1"/>
  <c r="CE962" i="1"/>
  <c r="CH963" i="1"/>
  <c r="CF963" i="1"/>
  <c r="BZ963" i="1"/>
  <c r="BY963" i="1"/>
  <c r="BX963" i="1"/>
  <c r="B964" i="1"/>
  <c r="BW963" i="1"/>
  <c r="BV963" i="1"/>
  <c r="BU963" i="1"/>
  <c r="BT963" i="1"/>
  <c r="BS963" i="1"/>
  <c r="B18" i="1"/>
  <c r="BV17" i="1"/>
  <c r="BZ17" i="1"/>
  <c r="BU17" i="1"/>
  <c r="BY17" i="1"/>
  <c r="BX17" i="1"/>
  <c r="BW17" i="1"/>
  <c r="BS17" i="1"/>
  <c r="BT17" i="1"/>
  <c r="CE166" i="17" l="1"/>
  <c r="CG1077" i="17"/>
  <c r="CG166" i="17"/>
  <c r="B1079" i="17"/>
  <c r="BT1078" i="17"/>
  <c r="BS1078" i="17"/>
  <c r="CE1078" i="17" s="1"/>
  <c r="BY1078" i="17"/>
  <c r="CG1078" i="17" s="1"/>
  <c r="BX1078" i="17"/>
  <c r="BU1078" i="17"/>
  <c r="BZ1078" i="17"/>
  <c r="BW1078" i="17"/>
  <c r="BV1078" i="17"/>
  <c r="CF167" i="17"/>
  <c r="BX167" i="17"/>
  <c r="BW167" i="17"/>
  <c r="BV167" i="17"/>
  <c r="BU167" i="17"/>
  <c r="B168" i="17"/>
  <c r="BT167" i="17"/>
  <c r="BS167" i="17"/>
  <c r="CH167" i="17"/>
  <c r="BZ167" i="17"/>
  <c r="BY167" i="17"/>
  <c r="CG963" i="1"/>
  <c r="CF18" i="1"/>
  <c r="CH18" i="1"/>
  <c r="CE963" i="1"/>
  <c r="CE17" i="1"/>
  <c r="CG17" i="1"/>
  <c r="BW964" i="1"/>
  <c r="BV964" i="1"/>
  <c r="BZ964" i="1"/>
  <c r="CH964" i="1" s="1"/>
  <c r="B965" i="1"/>
  <c r="BY964" i="1"/>
  <c r="BX964" i="1"/>
  <c r="BU964" i="1"/>
  <c r="BT964" i="1"/>
  <c r="BS964" i="1"/>
  <c r="BV18" i="1"/>
  <c r="BZ18" i="1"/>
  <c r="BU18" i="1"/>
  <c r="BY18" i="1"/>
  <c r="BX18" i="1"/>
  <c r="BW18" i="1"/>
  <c r="B19" i="1"/>
  <c r="BS18" i="1"/>
  <c r="BT18" i="1"/>
  <c r="CF1078" i="17" l="1"/>
  <c r="CH1078" i="17"/>
  <c r="CG167" i="17"/>
  <c r="CE167" i="17"/>
  <c r="BS168" i="17"/>
  <c r="CH168" i="17"/>
  <c r="BZ168" i="17"/>
  <c r="BY168" i="17"/>
  <c r="CG168" i="17" s="1"/>
  <c r="CF168" i="17"/>
  <c r="BX168" i="17"/>
  <c r="BW168" i="17"/>
  <c r="BV168" i="17"/>
  <c r="BU168" i="17"/>
  <c r="B169" i="17"/>
  <c r="BT168" i="17"/>
  <c r="BX1079" i="17"/>
  <c r="BW1079" i="17"/>
  <c r="BU1079" i="17"/>
  <c r="CE1079" i="17" s="1"/>
  <c r="B1080" i="17"/>
  <c r="BT1079" i="17"/>
  <c r="BY1079" i="17"/>
  <c r="CG1079" i="17" s="1"/>
  <c r="BZ1079" i="17"/>
  <c r="BV1079" i="17"/>
  <c r="BS1079" i="17"/>
  <c r="CG964" i="1"/>
  <c r="CE964" i="1"/>
  <c r="CH19" i="1"/>
  <c r="CF19" i="1"/>
  <c r="CF964" i="1"/>
  <c r="CE18" i="1"/>
  <c r="CG18" i="1"/>
  <c r="BT965" i="1"/>
  <c r="B966" i="1"/>
  <c r="BS965" i="1"/>
  <c r="BZ965" i="1"/>
  <c r="BY965" i="1"/>
  <c r="BX965" i="1"/>
  <c r="BW965" i="1"/>
  <c r="BU965" i="1"/>
  <c r="BV965" i="1"/>
  <c r="BV19" i="1"/>
  <c r="BZ19" i="1"/>
  <c r="BU19" i="1"/>
  <c r="BY19" i="1"/>
  <c r="BX19" i="1"/>
  <c r="B20" i="1"/>
  <c r="BW19" i="1"/>
  <c r="BS19" i="1"/>
  <c r="BT19" i="1"/>
  <c r="CE168" i="17" l="1"/>
  <c r="CF1079" i="17"/>
  <c r="CH1079" i="17"/>
  <c r="BV169" i="17"/>
  <c r="BU169" i="17"/>
  <c r="B170" i="17"/>
  <c r="BT169" i="17"/>
  <c r="BS169" i="17"/>
  <c r="CH169" i="17"/>
  <c r="BZ169" i="17"/>
  <c r="BY169" i="17"/>
  <c r="CF169" i="17"/>
  <c r="BX169" i="17"/>
  <c r="BW169" i="17"/>
  <c r="B1081" i="17"/>
  <c r="BT1080" i="17"/>
  <c r="BS1080" i="17"/>
  <c r="BY1080" i="17"/>
  <c r="CG1080" i="17" s="1"/>
  <c r="BX1080" i="17"/>
  <c r="BU1080" i="17"/>
  <c r="BW1080" i="17"/>
  <c r="BV1080" i="17"/>
  <c r="CE1080" i="17"/>
  <c r="BZ1080" i="17"/>
  <c r="CE965" i="1"/>
  <c r="CG965" i="1"/>
  <c r="CF20" i="1"/>
  <c r="CH20" i="1"/>
  <c r="CF965" i="1"/>
  <c r="CH965" i="1"/>
  <c r="CE19" i="1"/>
  <c r="CG19" i="1"/>
  <c r="BY966" i="1"/>
  <c r="BX966" i="1"/>
  <c r="BT966" i="1"/>
  <c r="BS966" i="1"/>
  <c r="BZ966" i="1"/>
  <c r="B967" i="1"/>
  <c r="BW966" i="1"/>
  <c r="BU966" i="1"/>
  <c r="BV966" i="1"/>
  <c r="BV20" i="1"/>
  <c r="BZ20" i="1"/>
  <c r="B21" i="1"/>
  <c r="BU20" i="1"/>
  <c r="BY20" i="1"/>
  <c r="BX20" i="1"/>
  <c r="BW20" i="1"/>
  <c r="BS20" i="1"/>
  <c r="BT20" i="1"/>
  <c r="CE169" i="17" l="1"/>
  <c r="CG169" i="17"/>
  <c r="CF1080" i="17"/>
  <c r="CH1080" i="17"/>
  <c r="BX1081" i="17"/>
  <c r="BW1081" i="17"/>
  <c r="BU1081" i="17"/>
  <c r="CE1081" i="17" s="1"/>
  <c r="B1082" i="17"/>
  <c r="BT1081" i="17"/>
  <c r="BY1081" i="17"/>
  <c r="CG1081" i="17" s="1"/>
  <c r="BZ1081" i="17"/>
  <c r="BS1081" i="17"/>
  <c r="BV1081" i="17"/>
  <c r="CH170" i="17"/>
  <c r="BZ170" i="17"/>
  <c r="BY170" i="17"/>
  <c r="BW170" i="17"/>
  <c r="BV170" i="17"/>
  <c r="BU170" i="17"/>
  <c r="BS170" i="17"/>
  <c r="BX170" i="17"/>
  <c r="BT170" i="17"/>
  <c r="B171" i="17"/>
  <c r="CF170" i="17"/>
  <c r="CE966" i="1"/>
  <c r="CG966" i="1"/>
  <c r="CF21" i="1"/>
  <c r="CH21" i="1"/>
  <c r="CG20" i="1"/>
  <c r="CE20" i="1"/>
  <c r="CF966" i="1"/>
  <c r="CH966" i="1"/>
  <c r="BV967" i="1"/>
  <c r="BU967" i="1"/>
  <c r="BW967" i="1"/>
  <c r="BT967" i="1"/>
  <c r="BS967" i="1"/>
  <c r="BZ967" i="1"/>
  <c r="BX967" i="1"/>
  <c r="B968" i="1"/>
  <c r="BY967" i="1"/>
  <c r="B22" i="1"/>
  <c r="BV21" i="1"/>
  <c r="BZ21" i="1"/>
  <c r="BU21" i="1"/>
  <c r="BY21" i="1"/>
  <c r="BX21" i="1"/>
  <c r="BW21" i="1"/>
  <c r="BS21" i="1"/>
  <c r="BT21" i="1"/>
  <c r="CF1081" i="17" l="1"/>
  <c r="CG170" i="17"/>
  <c r="B1083" i="17"/>
  <c r="BT1082" i="17"/>
  <c r="BS1082" i="17"/>
  <c r="BY1082" i="17"/>
  <c r="CF1082" i="17"/>
  <c r="BX1082" i="17"/>
  <c r="BW1082" i="17"/>
  <c r="BU1082" i="17"/>
  <c r="BZ1082" i="17"/>
  <c r="BV1082" i="17"/>
  <c r="CH1082" i="17"/>
  <c r="CH1081" i="17"/>
  <c r="CE170" i="17"/>
  <c r="BU171" i="17"/>
  <c r="B172" i="17"/>
  <c r="BT171" i="17"/>
  <c r="CH171" i="17"/>
  <c r="BZ171" i="17"/>
  <c r="BY171" i="17"/>
  <c r="CF171" i="17"/>
  <c r="BX171" i="17"/>
  <c r="BV171" i="17"/>
  <c r="BW171" i="17"/>
  <c r="BS171" i="17"/>
  <c r="CE967" i="1"/>
  <c r="CG967" i="1"/>
  <c r="CF22" i="1"/>
  <c r="CH22" i="1"/>
  <c r="CG21" i="1"/>
  <c r="CF967" i="1"/>
  <c r="CH967" i="1"/>
  <c r="CE21" i="1"/>
  <c r="B969" i="1"/>
  <c r="BS968" i="1"/>
  <c r="BZ968" i="1"/>
  <c r="BX968" i="1"/>
  <c r="BW968" i="1"/>
  <c r="BV968" i="1"/>
  <c r="BU968" i="1"/>
  <c r="BT968" i="1"/>
  <c r="BY968" i="1"/>
  <c r="BV22" i="1"/>
  <c r="BZ22" i="1"/>
  <c r="BU22" i="1"/>
  <c r="BY22" i="1"/>
  <c r="B23" i="1"/>
  <c r="BX22" i="1"/>
  <c r="BW22" i="1"/>
  <c r="BS22" i="1"/>
  <c r="BT22" i="1"/>
  <c r="CE171" i="17" l="1"/>
  <c r="CG1082" i="17"/>
  <c r="CE1082" i="17"/>
  <c r="CG171" i="17"/>
  <c r="CF172" i="17"/>
  <c r="BX172" i="17"/>
  <c r="BW172" i="17"/>
  <c r="BU172" i="17"/>
  <c r="B173" i="17"/>
  <c r="BT172" i="17"/>
  <c r="BS172" i="17"/>
  <c r="BY172" i="17"/>
  <c r="BZ172" i="17"/>
  <c r="BV172" i="17"/>
  <c r="CH172" i="17"/>
  <c r="CF1083" i="17"/>
  <c r="BX1083" i="17"/>
  <c r="BW1083" i="17"/>
  <c r="BU1083" i="17"/>
  <c r="B1084" i="17"/>
  <c r="BT1083" i="17"/>
  <c r="BS1083" i="17"/>
  <c r="BY1083" i="17"/>
  <c r="CH1083" i="17"/>
  <c r="BZ1083" i="17"/>
  <c r="BV1083" i="17"/>
  <c r="CE968" i="1"/>
  <c r="CG968" i="1"/>
  <c r="CH968" i="1"/>
  <c r="CH23" i="1"/>
  <c r="CF23" i="1"/>
  <c r="CE22" i="1"/>
  <c r="CF968" i="1"/>
  <c r="CG22" i="1"/>
  <c r="BY969" i="1"/>
  <c r="BX969" i="1"/>
  <c r="BW969" i="1"/>
  <c r="BZ969" i="1"/>
  <c r="BV969" i="1"/>
  <c r="B970" i="1"/>
  <c r="BU969" i="1"/>
  <c r="BT969" i="1"/>
  <c r="BS969" i="1"/>
  <c r="BV23" i="1"/>
  <c r="BZ23" i="1"/>
  <c r="BU23" i="1"/>
  <c r="BY23" i="1"/>
  <c r="BX23" i="1"/>
  <c r="BW23" i="1"/>
  <c r="B24" i="1"/>
  <c r="BS23" i="1"/>
  <c r="BT23" i="1"/>
  <c r="CG1083" i="17" l="1"/>
  <c r="CG172" i="17"/>
  <c r="CE1083" i="17"/>
  <c r="BS173" i="17"/>
  <c r="CH173" i="17"/>
  <c r="BZ173" i="17"/>
  <c r="CF173" i="17"/>
  <c r="BX173" i="17"/>
  <c r="BW173" i="17"/>
  <c r="BV173" i="17"/>
  <c r="B174" i="17"/>
  <c r="BT173" i="17"/>
  <c r="BY173" i="17"/>
  <c r="BU173" i="17"/>
  <c r="B1085" i="17"/>
  <c r="BT1084" i="17"/>
  <c r="BS1084" i="17"/>
  <c r="BY1084" i="17"/>
  <c r="CF1084" i="17"/>
  <c r="BX1084" i="17"/>
  <c r="BW1084" i="17"/>
  <c r="BU1084" i="17"/>
  <c r="CH1084" i="17"/>
  <c r="BZ1084" i="17"/>
  <c r="BV1084" i="17"/>
  <c r="CE172" i="17"/>
  <c r="CG969" i="1"/>
  <c r="CE969" i="1"/>
  <c r="CF969" i="1"/>
  <c r="CG23" i="1"/>
  <c r="CF24" i="1"/>
  <c r="CH24" i="1"/>
  <c r="CH969" i="1"/>
  <c r="CE23" i="1"/>
  <c r="CE970" i="1"/>
  <c r="CG970" i="1"/>
  <c r="BV970" i="1"/>
  <c r="BU970" i="1"/>
  <c r="BT970" i="1"/>
  <c r="BW970" i="1"/>
  <c r="BS970" i="1"/>
  <c r="BZ970" i="1"/>
  <c r="B971" i="1"/>
  <c r="BX970" i="1"/>
  <c r="BY970" i="1"/>
  <c r="BV24" i="1"/>
  <c r="BZ24" i="1"/>
  <c r="B25" i="1"/>
  <c r="BU24" i="1"/>
  <c r="BY24" i="1"/>
  <c r="BX24" i="1"/>
  <c r="BW24" i="1"/>
  <c r="BS24" i="1"/>
  <c r="BT24" i="1"/>
  <c r="CE173" i="17" l="1"/>
  <c r="CG1084" i="17"/>
  <c r="CE1084" i="17"/>
  <c r="CG173" i="17"/>
  <c r="CF1085" i="17"/>
  <c r="BX1085" i="17"/>
  <c r="BW1085" i="17"/>
  <c r="BU1085" i="17"/>
  <c r="B1086" i="17"/>
  <c r="BT1085" i="17"/>
  <c r="BS1085" i="17"/>
  <c r="BY1085" i="17"/>
  <c r="CH1085" i="17"/>
  <c r="BZ1085" i="17"/>
  <c r="BV1085" i="17"/>
  <c r="BV174" i="17"/>
  <c r="BU174" i="17"/>
  <c r="BS174" i="17"/>
  <c r="CH174" i="17"/>
  <c r="BZ174" i="17"/>
  <c r="BY174" i="17"/>
  <c r="BW174" i="17"/>
  <c r="B175" i="17"/>
  <c r="CF174" i="17"/>
  <c r="BX174" i="17"/>
  <c r="BT174" i="17"/>
  <c r="CG24" i="1"/>
  <c r="CF25" i="1"/>
  <c r="CH25" i="1"/>
  <c r="CE24" i="1"/>
  <c r="CH970" i="1"/>
  <c r="CF970" i="1"/>
  <c r="CE971" i="1"/>
  <c r="CG971" i="1"/>
  <c r="B972" i="1"/>
  <c r="BS971" i="1"/>
  <c r="BZ971" i="1"/>
  <c r="BY971" i="1"/>
  <c r="BX971" i="1"/>
  <c r="BW971" i="1"/>
  <c r="BV971" i="1"/>
  <c r="BU971" i="1"/>
  <c r="BT971" i="1"/>
  <c r="B26" i="1"/>
  <c r="BV25" i="1"/>
  <c r="BZ25" i="1"/>
  <c r="BU25" i="1"/>
  <c r="BY25" i="1"/>
  <c r="BX25" i="1"/>
  <c r="BW25" i="1"/>
  <c r="BS25" i="1"/>
  <c r="BT25" i="1"/>
  <c r="CE1085" i="17" l="1"/>
  <c r="CG1085" i="17"/>
  <c r="CG174" i="17"/>
  <c r="CE174" i="17"/>
  <c r="B1087" i="17"/>
  <c r="BT1086" i="17"/>
  <c r="BS1086" i="17"/>
  <c r="BY1086" i="17"/>
  <c r="CF1086" i="17"/>
  <c r="BX1086" i="17"/>
  <c r="BW1086" i="17"/>
  <c r="BU1086" i="17"/>
  <c r="CH1086" i="17"/>
  <c r="BZ1086" i="17"/>
  <c r="BV1086" i="17"/>
  <c r="BY175" i="17"/>
  <c r="CF175" i="17"/>
  <c r="BX175" i="17"/>
  <c r="BV175" i="17"/>
  <c r="BU175" i="17"/>
  <c r="B176" i="17"/>
  <c r="BT175" i="17"/>
  <c r="CH175" i="17"/>
  <c r="BZ175" i="17"/>
  <c r="BS175" i="17"/>
  <c r="BW175" i="17"/>
  <c r="CH971" i="1"/>
  <c r="CF26" i="1"/>
  <c r="CH26" i="1"/>
  <c r="CE25" i="1"/>
  <c r="CF971" i="1"/>
  <c r="CG25" i="1"/>
  <c r="CE972" i="1"/>
  <c r="CG972" i="1"/>
  <c r="BT972" i="1"/>
  <c r="BX972" i="1"/>
  <c r="BW972" i="1"/>
  <c r="BV972" i="1"/>
  <c r="BU972" i="1"/>
  <c r="B973" i="1"/>
  <c r="BS972" i="1"/>
  <c r="BY972" i="1"/>
  <c r="BZ972" i="1"/>
  <c r="BV26" i="1"/>
  <c r="BZ26" i="1"/>
  <c r="BU26" i="1"/>
  <c r="BY26" i="1"/>
  <c r="BX26" i="1"/>
  <c r="BW26" i="1"/>
  <c r="B27" i="1"/>
  <c r="BS26" i="1"/>
  <c r="BT26" i="1"/>
  <c r="CG1086" i="17" l="1"/>
  <c r="CG175" i="17"/>
  <c r="CE1086" i="17"/>
  <c r="CE175" i="17"/>
  <c r="B177" i="17"/>
  <c r="BT176" i="17"/>
  <c r="BS176" i="17"/>
  <c r="BY176" i="17"/>
  <c r="CF176" i="17"/>
  <c r="BX176" i="17"/>
  <c r="BW176" i="17"/>
  <c r="BU176" i="17"/>
  <c r="BZ176" i="17"/>
  <c r="BV176" i="17"/>
  <c r="CH176" i="17"/>
  <c r="CF1087" i="17"/>
  <c r="BX1087" i="17"/>
  <c r="BW1087" i="17"/>
  <c r="BU1087" i="17"/>
  <c r="B1088" i="17"/>
  <c r="BT1087" i="17"/>
  <c r="BS1087" i="17"/>
  <c r="BY1087" i="17"/>
  <c r="CG1087" i="17" s="1"/>
  <c r="CH1087" i="17"/>
  <c r="BZ1087" i="17"/>
  <c r="BV1087" i="17"/>
  <c r="CG26" i="1"/>
  <c r="CH27" i="1"/>
  <c r="CF27" i="1"/>
  <c r="CE26" i="1"/>
  <c r="CF972" i="1"/>
  <c r="CH972" i="1"/>
  <c r="CE973" i="1"/>
  <c r="CG973" i="1"/>
  <c r="BY973" i="1"/>
  <c r="BU973" i="1"/>
  <c r="BT973" i="1"/>
  <c r="B974" i="1"/>
  <c r="BS973" i="1"/>
  <c r="BZ973" i="1"/>
  <c r="BX973" i="1"/>
  <c r="BW973" i="1"/>
  <c r="BV973" i="1"/>
  <c r="BV27" i="1"/>
  <c r="BZ27" i="1"/>
  <c r="BU27" i="1"/>
  <c r="BY27" i="1"/>
  <c r="BX27" i="1"/>
  <c r="B28" i="1"/>
  <c r="BW27" i="1"/>
  <c r="BS27" i="1"/>
  <c r="BT27" i="1"/>
  <c r="CG176" i="17" l="1"/>
  <c r="CE176" i="17"/>
  <c r="CE1087" i="17"/>
  <c r="B1089" i="17"/>
  <c r="BT1088" i="17"/>
  <c r="BS1088" i="17"/>
  <c r="BY1088" i="17"/>
  <c r="CF1088" i="17"/>
  <c r="BX1088" i="17"/>
  <c r="BW1088" i="17"/>
  <c r="BU1088" i="17"/>
  <c r="BV1088" i="17"/>
  <c r="CH1088" i="17"/>
  <c r="BZ1088" i="17"/>
  <c r="BW177" i="17"/>
  <c r="BV177" i="17"/>
  <c r="B178" i="17"/>
  <c r="BT177" i="17"/>
  <c r="BS177" i="17"/>
  <c r="CH177" i="17"/>
  <c r="BZ177" i="17"/>
  <c r="CF177" i="17"/>
  <c r="BX177" i="17"/>
  <c r="BY177" i="17"/>
  <c r="BU177" i="17"/>
  <c r="CF28" i="1"/>
  <c r="CH28" i="1"/>
  <c r="CE27" i="1"/>
  <c r="CF973" i="1"/>
  <c r="CH973" i="1"/>
  <c r="CG27" i="1"/>
  <c r="CF974" i="1"/>
  <c r="CH974" i="1"/>
  <c r="BV974" i="1"/>
  <c r="BU974" i="1"/>
  <c r="BT974" i="1"/>
  <c r="B975" i="1"/>
  <c r="BS974" i="1"/>
  <c r="BZ974" i="1"/>
  <c r="BY974" i="1"/>
  <c r="BX974" i="1"/>
  <c r="BW974" i="1"/>
  <c r="BV28" i="1"/>
  <c r="BZ28" i="1"/>
  <c r="B29" i="1"/>
  <c r="BU28" i="1"/>
  <c r="BY28" i="1"/>
  <c r="BX28" i="1"/>
  <c r="BW28" i="1"/>
  <c r="BS28" i="1"/>
  <c r="BT28" i="1"/>
  <c r="CG1088" i="17" l="1"/>
  <c r="CE1088" i="17"/>
  <c r="CE177" i="17"/>
  <c r="CG177" i="17"/>
  <c r="CH178" i="17"/>
  <c r="BZ178" i="17"/>
  <c r="BY178" i="17"/>
  <c r="BW178" i="17"/>
  <c r="BV178" i="17"/>
  <c r="BU178" i="17"/>
  <c r="BS178" i="17"/>
  <c r="B179" i="17"/>
  <c r="CF178" i="17"/>
  <c r="BX178" i="17"/>
  <c r="BT178" i="17"/>
  <c r="CF1089" i="17"/>
  <c r="BX1089" i="17"/>
  <c r="BW1089" i="17"/>
  <c r="BU1089" i="17"/>
  <c r="B1090" i="17"/>
  <c r="BT1089" i="17"/>
  <c r="BS1089" i="17"/>
  <c r="BY1089" i="17"/>
  <c r="CG1089" i="17" s="1"/>
  <c r="BZ1089" i="17"/>
  <c r="CH1089" i="17"/>
  <c r="BV1089" i="17"/>
  <c r="CG28" i="1"/>
  <c r="CF29" i="1"/>
  <c r="CH29" i="1"/>
  <c r="CE974" i="1"/>
  <c r="CG974" i="1"/>
  <c r="CE28" i="1"/>
  <c r="CH975" i="1"/>
  <c r="CF975" i="1"/>
  <c r="B976" i="1"/>
  <c r="BS975" i="1"/>
  <c r="BZ975" i="1"/>
  <c r="BY975" i="1"/>
  <c r="BX975" i="1"/>
  <c r="BW975" i="1"/>
  <c r="BV975" i="1"/>
  <c r="BU975" i="1"/>
  <c r="BT975" i="1"/>
  <c r="B30" i="1"/>
  <c r="BV29" i="1"/>
  <c r="BZ29" i="1"/>
  <c r="BU29" i="1"/>
  <c r="BY29" i="1"/>
  <c r="BX29" i="1"/>
  <c r="BW29" i="1"/>
  <c r="BS29" i="1"/>
  <c r="BT29" i="1"/>
  <c r="CE1089" i="17" l="1"/>
  <c r="CE178" i="17"/>
  <c r="CG178" i="17"/>
  <c r="B1091" i="17"/>
  <c r="BT1090" i="17"/>
  <c r="BS1090" i="17"/>
  <c r="BY1090" i="17"/>
  <c r="CG1090" i="17" s="1"/>
  <c r="BX1090" i="17"/>
  <c r="BW1090" i="17"/>
  <c r="BU1090" i="17"/>
  <c r="CE1090" i="17" s="1"/>
  <c r="BV1090" i="17"/>
  <c r="BZ1090" i="17"/>
  <c r="BU179" i="17"/>
  <c r="B180" i="17"/>
  <c r="BT179" i="17"/>
  <c r="CH179" i="17"/>
  <c r="BZ179" i="17"/>
  <c r="BY179" i="17"/>
  <c r="CF179" i="17"/>
  <c r="BX179" i="17"/>
  <c r="BV179" i="17"/>
  <c r="BW179" i="17"/>
  <c r="BS179" i="17"/>
  <c r="CG29" i="1"/>
  <c r="CG975" i="1"/>
  <c r="CF30" i="1"/>
  <c r="CH30" i="1"/>
  <c r="CE975" i="1"/>
  <c r="CE29" i="1"/>
  <c r="BX976" i="1"/>
  <c r="BW976" i="1"/>
  <c r="BV976" i="1"/>
  <c r="BU976" i="1"/>
  <c r="BT976" i="1"/>
  <c r="B977" i="1"/>
  <c r="BS976" i="1"/>
  <c r="BZ976" i="1"/>
  <c r="BY976" i="1"/>
  <c r="BV30" i="1"/>
  <c r="BZ30" i="1"/>
  <c r="BU30" i="1"/>
  <c r="BY30" i="1"/>
  <c r="B31" i="1"/>
  <c r="BX30" i="1"/>
  <c r="BW30" i="1"/>
  <c r="BS30" i="1"/>
  <c r="BT30" i="1"/>
  <c r="CH1090" i="17" l="1"/>
  <c r="CE179" i="17"/>
  <c r="CF1090" i="17"/>
  <c r="CG179" i="17"/>
  <c r="CF180" i="17"/>
  <c r="BX180" i="17"/>
  <c r="BW180" i="17"/>
  <c r="BU180" i="17"/>
  <c r="B181" i="17"/>
  <c r="BT180" i="17"/>
  <c r="BS180" i="17"/>
  <c r="BY180" i="17"/>
  <c r="BV180" i="17"/>
  <c r="CH180" i="17"/>
  <c r="BZ180" i="17"/>
  <c r="BX1091" i="17"/>
  <c r="CE1091" i="17"/>
  <c r="BW1091" i="17"/>
  <c r="BU1091" i="17"/>
  <c r="B1092" i="17"/>
  <c r="BT1091" i="17"/>
  <c r="BS1091" i="17"/>
  <c r="BY1091" i="17"/>
  <c r="CG1091" i="17" s="1"/>
  <c r="BZ1091" i="17"/>
  <c r="BV1091" i="17"/>
  <c r="CG976" i="1"/>
  <c r="CE976" i="1"/>
  <c r="CE30" i="1"/>
  <c r="CH31" i="1"/>
  <c r="CF31" i="1"/>
  <c r="CG30" i="1"/>
  <c r="CF976" i="1"/>
  <c r="CH976" i="1"/>
  <c r="BU977" i="1"/>
  <c r="BT977" i="1"/>
  <c r="B978" i="1"/>
  <c r="BS977" i="1"/>
  <c r="BZ977" i="1"/>
  <c r="BY977" i="1"/>
  <c r="BX977" i="1"/>
  <c r="BW977" i="1"/>
  <c r="BV977" i="1"/>
  <c r="BV31" i="1"/>
  <c r="BZ31" i="1"/>
  <c r="BU31" i="1"/>
  <c r="BY31" i="1"/>
  <c r="BX31" i="1"/>
  <c r="B32" i="1"/>
  <c r="BW31" i="1"/>
  <c r="BS31" i="1"/>
  <c r="BT31" i="1"/>
  <c r="CH1091" i="17" l="1"/>
  <c r="CE180" i="17"/>
  <c r="CF1091" i="17"/>
  <c r="CG180" i="17"/>
  <c r="BS181" i="17"/>
  <c r="CH181" i="17"/>
  <c r="BZ181" i="17"/>
  <c r="CF181" i="17"/>
  <c r="BX181" i="17"/>
  <c r="BW181" i="17"/>
  <c r="BV181" i="17"/>
  <c r="B182" i="17"/>
  <c r="BT181" i="17"/>
  <c r="BY181" i="17"/>
  <c r="BU181" i="17"/>
  <c r="B1093" i="17"/>
  <c r="BT1092" i="17"/>
  <c r="BS1092" i="17"/>
  <c r="BY1092" i="17"/>
  <c r="BX1092" i="17"/>
  <c r="BW1092" i="17"/>
  <c r="BU1092" i="17"/>
  <c r="CG1092" i="17" s="1"/>
  <c r="BZ1092" i="17"/>
  <c r="BV1092" i="17"/>
  <c r="CE977" i="1"/>
  <c r="CG977" i="1"/>
  <c r="CF32" i="1"/>
  <c r="CH32" i="1"/>
  <c r="CE31" i="1"/>
  <c r="CF977" i="1"/>
  <c r="CG31" i="1"/>
  <c r="CH977" i="1"/>
  <c r="BZ978" i="1"/>
  <c r="BY978" i="1"/>
  <c r="BX978" i="1"/>
  <c r="BW978" i="1"/>
  <c r="BV978" i="1"/>
  <c r="BU978" i="1"/>
  <c r="BT978" i="1"/>
  <c r="B979" i="1"/>
  <c r="BS978" i="1"/>
  <c r="BV32" i="1"/>
  <c r="BZ32" i="1"/>
  <c r="B33" i="1"/>
  <c r="BU32" i="1"/>
  <c r="BY32" i="1"/>
  <c r="BX32" i="1"/>
  <c r="BW32" i="1"/>
  <c r="BS32" i="1"/>
  <c r="BT32" i="1"/>
  <c r="CE181" i="17" l="1"/>
  <c r="CE1092" i="17"/>
  <c r="CF1092" i="17"/>
  <c r="CH1092" i="17"/>
  <c r="CG181" i="17"/>
  <c r="BX1093" i="17"/>
  <c r="BW1093" i="17"/>
  <c r="BU1093" i="17"/>
  <c r="CE1093" i="17" s="1"/>
  <c r="B1094" i="17"/>
  <c r="BT1093" i="17"/>
  <c r="BS1093" i="17"/>
  <c r="BY1093" i="17"/>
  <c r="CG1093" i="17" s="1"/>
  <c r="BZ1093" i="17"/>
  <c r="BV1093" i="17"/>
  <c r="BS182" i="17"/>
  <c r="CH182" i="17"/>
  <c r="BZ182" i="17"/>
  <c r="BY182" i="17"/>
  <c r="CF182" i="17"/>
  <c r="BX182" i="17"/>
  <c r="BW182" i="17"/>
  <c r="BV182" i="17"/>
  <c r="B183" i="17"/>
  <c r="BT182" i="17"/>
  <c r="BU182" i="17"/>
  <c r="CG978" i="1"/>
  <c r="CE978" i="1"/>
  <c r="CF33" i="1"/>
  <c r="CH33" i="1"/>
  <c r="CH978" i="1"/>
  <c r="CG32" i="1"/>
  <c r="CF978" i="1"/>
  <c r="CE32" i="1"/>
  <c r="BW979" i="1"/>
  <c r="BV979" i="1"/>
  <c r="BU979" i="1"/>
  <c r="BT979" i="1"/>
  <c r="B980" i="1"/>
  <c r="BS979" i="1"/>
  <c r="BZ979" i="1"/>
  <c r="BY979" i="1"/>
  <c r="BX979" i="1"/>
  <c r="B34" i="1"/>
  <c r="BV33" i="1"/>
  <c r="BZ33" i="1"/>
  <c r="BU33" i="1"/>
  <c r="BY33" i="1"/>
  <c r="BX33" i="1"/>
  <c r="BW33" i="1"/>
  <c r="BS33" i="1"/>
  <c r="BT33" i="1"/>
  <c r="CE182" i="17" l="1"/>
  <c r="CH1093" i="17"/>
  <c r="CG182" i="17"/>
  <c r="CF1093" i="17"/>
  <c r="B1095" i="17"/>
  <c r="BT1094" i="17"/>
  <c r="BS1094" i="17"/>
  <c r="BY1094" i="17"/>
  <c r="CF1094" i="17"/>
  <c r="BX1094" i="17"/>
  <c r="BW1094" i="17"/>
  <c r="BU1094" i="17"/>
  <c r="CH1094" i="17"/>
  <c r="BZ1094" i="17"/>
  <c r="BV1094" i="17"/>
  <c r="BW183" i="17"/>
  <c r="BV183" i="17"/>
  <c r="BU183" i="17"/>
  <c r="B184" i="17"/>
  <c r="BT183" i="17"/>
  <c r="BS183" i="17"/>
  <c r="CH183" i="17"/>
  <c r="BZ183" i="17"/>
  <c r="CF183" i="17"/>
  <c r="BX183" i="17"/>
  <c r="BY183" i="17"/>
  <c r="CG979" i="1"/>
  <c r="CE979" i="1"/>
  <c r="CG33" i="1"/>
  <c r="CF979" i="1"/>
  <c r="CF34" i="1"/>
  <c r="CH34" i="1"/>
  <c r="CH979" i="1"/>
  <c r="CE33" i="1"/>
  <c r="BT980" i="1"/>
  <c r="B981" i="1"/>
  <c r="BS980" i="1"/>
  <c r="BZ980" i="1"/>
  <c r="BY980" i="1"/>
  <c r="BX980" i="1"/>
  <c r="BW980" i="1"/>
  <c r="BV980" i="1"/>
  <c r="BU980" i="1"/>
  <c r="BV34" i="1"/>
  <c r="BZ34" i="1"/>
  <c r="BU34" i="1"/>
  <c r="BY34" i="1"/>
  <c r="BX34" i="1"/>
  <c r="BW34" i="1"/>
  <c r="B35" i="1"/>
  <c r="BS34" i="1"/>
  <c r="BT34" i="1"/>
  <c r="CG1094" i="17" l="1"/>
  <c r="CG183" i="17"/>
  <c r="CE1094" i="17"/>
  <c r="CE183" i="17"/>
  <c r="BS184" i="17"/>
  <c r="CH184" i="17"/>
  <c r="BZ184" i="17"/>
  <c r="BY184" i="17"/>
  <c r="CF184" i="17"/>
  <c r="BX184" i="17"/>
  <c r="BW184" i="17"/>
  <c r="BV184" i="17"/>
  <c r="B185" i="17"/>
  <c r="BT184" i="17"/>
  <c r="BU184" i="17"/>
  <c r="CF1095" i="17"/>
  <c r="BX1095" i="17"/>
  <c r="BW1095" i="17"/>
  <c r="BU1095" i="17"/>
  <c r="B1096" i="17"/>
  <c r="BT1095" i="17"/>
  <c r="BS1095" i="17"/>
  <c r="BY1095" i="17"/>
  <c r="BZ1095" i="17"/>
  <c r="BV1095" i="17"/>
  <c r="CH1095" i="17"/>
  <c r="CE980" i="1"/>
  <c r="CG980" i="1"/>
  <c r="CH35" i="1"/>
  <c r="CF35" i="1"/>
  <c r="CH980" i="1"/>
  <c r="CE34" i="1"/>
  <c r="CG34" i="1"/>
  <c r="CF980" i="1"/>
  <c r="BY981" i="1"/>
  <c r="BX981" i="1"/>
  <c r="BW981" i="1"/>
  <c r="BV981" i="1"/>
  <c r="BU981" i="1"/>
  <c r="BT981" i="1"/>
  <c r="B982" i="1"/>
  <c r="BS981" i="1"/>
  <c r="BZ981" i="1"/>
  <c r="BV35" i="1"/>
  <c r="BZ35" i="1"/>
  <c r="BU35" i="1"/>
  <c r="BY35" i="1"/>
  <c r="BX35" i="1"/>
  <c r="B36" i="1"/>
  <c r="BW35" i="1"/>
  <c r="BS35" i="1"/>
  <c r="BT35" i="1"/>
  <c r="CE184" i="17" l="1"/>
  <c r="CG1095" i="17"/>
  <c r="CE1095" i="17"/>
  <c r="CG184" i="17"/>
  <c r="B1097" i="17"/>
  <c r="BT1096" i="17"/>
  <c r="BS1096" i="17"/>
  <c r="BY1096" i="17"/>
  <c r="CF1096" i="17"/>
  <c r="BX1096" i="17"/>
  <c r="BW1096" i="17"/>
  <c r="BU1096" i="17"/>
  <c r="CH1096" i="17"/>
  <c r="BZ1096" i="17"/>
  <c r="BV1096" i="17"/>
  <c r="BW185" i="17"/>
  <c r="BV185" i="17"/>
  <c r="BU185" i="17"/>
  <c r="B186" i="17"/>
  <c r="BT185" i="17"/>
  <c r="BS185" i="17"/>
  <c r="CH185" i="17"/>
  <c r="BZ185" i="17"/>
  <c r="CF185" i="17"/>
  <c r="BX185" i="17"/>
  <c r="BY185" i="17"/>
  <c r="CG981" i="1"/>
  <c r="CE981" i="1"/>
  <c r="CE35" i="1"/>
  <c r="CF981" i="1"/>
  <c r="CF36" i="1"/>
  <c r="CH36" i="1"/>
  <c r="CH981" i="1"/>
  <c r="CG35" i="1"/>
  <c r="CE982" i="1"/>
  <c r="CG982" i="1"/>
  <c r="BV982" i="1"/>
  <c r="BU982" i="1"/>
  <c r="BT982" i="1"/>
  <c r="B983" i="1"/>
  <c r="BS982" i="1"/>
  <c r="BZ982" i="1"/>
  <c r="BY982" i="1"/>
  <c r="BX982" i="1"/>
  <c r="BW982" i="1"/>
  <c r="BV36" i="1"/>
  <c r="BZ36" i="1"/>
  <c r="B37" i="1"/>
  <c r="BU36" i="1"/>
  <c r="BY36" i="1"/>
  <c r="BX36" i="1"/>
  <c r="BW36" i="1"/>
  <c r="BS36" i="1"/>
  <c r="BT36" i="1"/>
  <c r="CG1096" i="17" l="1"/>
  <c r="CG185" i="17"/>
  <c r="CE1096" i="17"/>
  <c r="CE185" i="17"/>
  <c r="BS186" i="17"/>
  <c r="CH186" i="17"/>
  <c r="BZ186" i="17"/>
  <c r="BY186" i="17"/>
  <c r="CF186" i="17"/>
  <c r="BX186" i="17"/>
  <c r="BW186" i="17"/>
  <c r="BV186" i="17"/>
  <c r="B187" i="17"/>
  <c r="BT186" i="17"/>
  <c r="BU186" i="17"/>
  <c r="CF1097" i="17"/>
  <c r="BX1097" i="17"/>
  <c r="BW1097" i="17"/>
  <c r="BU1097" i="17"/>
  <c r="B1098" i="17"/>
  <c r="BT1097" i="17"/>
  <c r="BS1097" i="17"/>
  <c r="BY1097" i="17"/>
  <c r="CH1097" i="17"/>
  <c r="BZ1097" i="17"/>
  <c r="BV1097" i="17"/>
  <c r="CF37" i="1"/>
  <c r="CH37" i="1"/>
  <c r="CE36" i="1"/>
  <c r="CH982" i="1"/>
  <c r="CF982" i="1"/>
  <c r="CG36" i="1"/>
  <c r="CE983" i="1"/>
  <c r="CG983" i="1"/>
  <c r="B984" i="1"/>
  <c r="BS983" i="1"/>
  <c r="BZ983" i="1"/>
  <c r="BY983" i="1"/>
  <c r="BX983" i="1"/>
  <c r="BW983" i="1"/>
  <c r="BV983" i="1"/>
  <c r="BU983" i="1"/>
  <c r="BT983" i="1"/>
  <c r="B38" i="1"/>
  <c r="BV37" i="1"/>
  <c r="BZ37" i="1"/>
  <c r="BU37" i="1"/>
  <c r="BY37" i="1"/>
  <c r="BX37" i="1"/>
  <c r="BW37" i="1"/>
  <c r="BS37" i="1"/>
  <c r="BT37" i="1"/>
  <c r="CE186" i="17" l="1"/>
  <c r="CE1097" i="17"/>
  <c r="CG1097" i="17"/>
  <c r="CG186" i="17"/>
  <c r="B1099" i="17"/>
  <c r="BT1098" i="17"/>
  <c r="BS1098" i="17"/>
  <c r="BY1098" i="17"/>
  <c r="CF1098" i="17"/>
  <c r="BX1098" i="17"/>
  <c r="BW1098" i="17"/>
  <c r="BU1098" i="17"/>
  <c r="CH1098" i="17"/>
  <c r="BZ1098" i="17"/>
  <c r="BV1098" i="17"/>
  <c r="BW187" i="17"/>
  <c r="BV187" i="17"/>
  <c r="BU187" i="17"/>
  <c r="B188" i="17"/>
  <c r="BT187" i="17"/>
  <c r="BS187" i="17"/>
  <c r="CH187" i="17"/>
  <c r="BZ187" i="17"/>
  <c r="CF187" i="17"/>
  <c r="BX187" i="17"/>
  <c r="BY187" i="17"/>
  <c r="CF38" i="1"/>
  <c r="CH38" i="1"/>
  <c r="CF983" i="1"/>
  <c r="CH983" i="1"/>
  <c r="CG37" i="1"/>
  <c r="CE37" i="1"/>
  <c r="CE984" i="1"/>
  <c r="CG984" i="1"/>
  <c r="BX984" i="1"/>
  <c r="BW984" i="1"/>
  <c r="BV984" i="1"/>
  <c r="BU984" i="1"/>
  <c r="BT984" i="1"/>
  <c r="B985" i="1"/>
  <c r="BS984" i="1"/>
  <c r="BZ984" i="1"/>
  <c r="BY984" i="1"/>
  <c r="BV38" i="1"/>
  <c r="BZ38" i="1"/>
  <c r="BU38" i="1"/>
  <c r="BY38" i="1"/>
  <c r="B39" i="1"/>
  <c r="BX38" i="1"/>
  <c r="BW38" i="1"/>
  <c r="BS38" i="1"/>
  <c r="BT38" i="1"/>
  <c r="CG1098" i="17" l="1"/>
  <c r="CG187" i="17"/>
  <c r="CE1098" i="17"/>
  <c r="CE187" i="17"/>
  <c r="BS188" i="17"/>
  <c r="CH188" i="17"/>
  <c r="BZ188" i="17"/>
  <c r="BY188" i="17"/>
  <c r="CF188" i="17"/>
  <c r="BX188" i="17"/>
  <c r="BW188" i="17"/>
  <c r="BV188" i="17"/>
  <c r="B189" i="17"/>
  <c r="BT188" i="17"/>
  <c r="BU188" i="17"/>
  <c r="CF1099" i="17"/>
  <c r="BX1099" i="17"/>
  <c r="BW1099" i="17"/>
  <c r="BU1099" i="17"/>
  <c r="B1100" i="17"/>
  <c r="BT1099" i="17"/>
  <c r="BS1099" i="17"/>
  <c r="BY1099" i="17"/>
  <c r="BV1099" i="17"/>
  <c r="CH1099" i="17"/>
  <c r="BZ1099" i="17"/>
  <c r="CH39" i="1"/>
  <c r="CF39" i="1"/>
  <c r="CF984" i="1"/>
  <c r="CE38" i="1"/>
  <c r="CH984" i="1"/>
  <c r="CG38" i="1"/>
  <c r="CE985" i="1"/>
  <c r="CG985" i="1"/>
  <c r="BU985" i="1"/>
  <c r="BT985" i="1"/>
  <c r="B986" i="1"/>
  <c r="BS985" i="1"/>
  <c r="BZ985" i="1"/>
  <c r="BY985" i="1"/>
  <c r="BX985" i="1"/>
  <c r="BW985" i="1"/>
  <c r="BV985" i="1"/>
  <c r="BV39" i="1"/>
  <c r="BZ39" i="1"/>
  <c r="BU39" i="1"/>
  <c r="BY39" i="1"/>
  <c r="BX39" i="1"/>
  <c r="B40" i="1"/>
  <c r="BW39" i="1"/>
  <c r="BS39" i="1"/>
  <c r="BT39" i="1"/>
  <c r="CE1099" i="17" l="1"/>
  <c r="CE188" i="17"/>
  <c r="CG1099" i="17"/>
  <c r="CG188" i="17"/>
  <c r="B1101" i="17"/>
  <c r="BT1100" i="17"/>
  <c r="BS1100" i="17"/>
  <c r="BY1100" i="17"/>
  <c r="CF1100" i="17"/>
  <c r="BX1100" i="17"/>
  <c r="BW1100" i="17"/>
  <c r="BU1100" i="17"/>
  <c r="BZ1100" i="17"/>
  <c r="CH1100" i="17"/>
  <c r="BV1100" i="17"/>
  <c r="BW189" i="17"/>
  <c r="BV189" i="17"/>
  <c r="BU189" i="17"/>
  <c r="B190" i="17"/>
  <c r="BT189" i="17"/>
  <c r="BS189" i="17"/>
  <c r="CH189" i="17"/>
  <c r="BZ189" i="17"/>
  <c r="CF189" i="17"/>
  <c r="BX189" i="17"/>
  <c r="BY189" i="17"/>
  <c r="CF40" i="1"/>
  <c r="CH40" i="1"/>
  <c r="CH985" i="1"/>
  <c r="CE39" i="1"/>
  <c r="CG39" i="1"/>
  <c r="CF985" i="1"/>
  <c r="CF986" i="1"/>
  <c r="CH986" i="1"/>
  <c r="B987" i="1"/>
  <c r="BS986" i="1"/>
  <c r="BX986" i="1"/>
  <c r="BV986" i="1"/>
  <c r="BU986" i="1"/>
  <c r="BT986" i="1"/>
  <c r="BZ986" i="1"/>
  <c r="BY986" i="1"/>
  <c r="BW986" i="1"/>
  <c r="BV40" i="1"/>
  <c r="BZ40" i="1"/>
  <c r="B41" i="1"/>
  <c r="BU40" i="1"/>
  <c r="BY40" i="1"/>
  <c r="BX40" i="1"/>
  <c r="BW40" i="1"/>
  <c r="BS40" i="1"/>
  <c r="BT40" i="1"/>
  <c r="CG1100" i="17" l="1"/>
  <c r="CE1100" i="17"/>
  <c r="CG189" i="17"/>
  <c r="CE189" i="17"/>
  <c r="BS190" i="17"/>
  <c r="CH190" i="17"/>
  <c r="BZ190" i="17"/>
  <c r="BY190" i="17"/>
  <c r="CF190" i="17"/>
  <c r="BX190" i="17"/>
  <c r="BW190" i="17"/>
  <c r="BV190" i="17"/>
  <c r="B191" i="17"/>
  <c r="BT190" i="17"/>
  <c r="BU190" i="17"/>
  <c r="CF1101" i="17"/>
  <c r="BX1101" i="17"/>
  <c r="BW1101" i="17"/>
  <c r="BU1101" i="17"/>
  <c r="B1102" i="17"/>
  <c r="BT1101" i="17"/>
  <c r="BS1101" i="17"/>
  <c r="BY1101" i="17"/>
  <c r="CG1101" i="17" s="1"/>
  <c r="BV1101" i="17"/>
  <c r="CH1101" i="17"/>
  <c r="BZ1101" i="17"/>
  <c r="CF41" i="1"/>
  <c r="CH41" i="1"/>
  <c r="CE986" i="1"/>
  <c r="CE40" i="1"/>
  <c r="CG986" i="1"/>
  <c r="CG40" i="1"/>
  <c r="CH987" i="1"/>
  <c r="CF987" i="1"/>
  <c r="BX987" i="1"/>
  <c r="BU987" i="1"/>
  <c r="B988" i="1"/>
  <c r="BY987" i="1"/>
  <c r="BW987" i="1"/>
  <c r="BV987" i="1"/>
  <c r="BT987" i="1"/>
  <c r="BS987" i="1"/>
  <c r="BZ987" i="1"/>
  <c r="B42" i="1"/>
  <c r="BV41" i="1"/>
  <c r="BZ41" i="1"/>
  <c r="BU41" i="1"/>
  <c r="BY41" i="1"/>
  <c r="BX41" i="1"/>
  <c r="BW41" i="1"/>
  <c r="BS41" i="1"/>
  <c r="BT41" i="1"/>
  <c r="CE1101" i="17" l="1"/>
  <c r="CE190" i="17"/>
  <c r="CG190" i="17"/>
  <c r="B1103" i="17"/>
  <c r="BT1102" i="17"/>
  <c r="BS1102" i="17"/>
  <c r="BY1102" i="17"/>
  <c r="CG1102" i="17" s="1"/>
  <c r="BX1102" i="17"/>
  <c r="BW1102" i="17"/>
  <c r="BU1102" i="17"/>
  <c r="CE1102" i="17" s="1"/>
  <c r="BZ1102" i="17"/>
  <c r="BV1102" i="17"/>
  <c r="BW191" i="17"/>
  <c r="BV191" i="17"/>
  <c r="BU191" i="17"/>
  <c r="B192" i="17"/>
  <c r="BT191" i="17"/>
  <c r="BS191" i="17"/>
  <c r="CH191" i="17"/>
  <c r="BZ191" i="17"/>
  <c r="CF191" i="17"/>
  <c r="BX191" i="17"/>
  <c r="BY191" i="17"/>
  <c r="CG41" i="1"/>
  <c r="CF42" i="1"/>
  <c r="CH42" i="1"/>
  <c r="CE987" i="1"/>
  <c r="CG987" i="1"/>
  <c r="CE41" i="1"/>
  <c r="BU988" i="1"/>
  <c r="BZ988" i="1"/>
  <c r="BY988" i="1"/>
  <c r="B989" i="1"/>
  <c r="BX988" i="1"/>
  <c r="BW988" i="1"/>
  <c r="BV988" i="1"/>
  <c r="BT988" i="1"/>
  <c r="BS988" i="1"/>
  <c r="BV42" i="1"/>
  <c r="BZ42" i="1"/>
  <c r="BU42" i="1"/>
  <c r="BY42" i="1"/>
  <c r="BX42" i="1"/>
  <c r="BW42" i="1"/>
  <c r="B43" i="1"/>
  <c r="BS42" i="1"/>
  <c r="BT42" i="1"/>
  <c r="CE191" i="17" l="1"/>
  <c r="CF1102" i="17"/>
  <c r="CG191" i="17"/>
  <c r="CH1102" i="17"/>
  <c r="BS192" i="17"/>
  <c r="CH192" i="17"/>
  <c r="BZ192" i="17"/>
  <c r="BY192" i="17"/>
  <c r="CF192" i="17"/>
  <c r="BX192" i="17"/>
  <c r="BW192" i="17"/>
  <c r="BV192" i="17"/>
  <c r="B193" i="17"/>
  <c r="BT192" i="17"/>
  <c r="BU192" i="17"/>
  <c r="BX1103" i="17"/>
  <c r="CE1103" i="17"/>
  <c r="BW1103" i="17"/>
  <c r="BU1103" i="17"/>
  <c r="B1104" i="17"/>
  <c r="BT1103" i="17"/>
  <c r="BS1103" i="17"/>
  <c r="BY1103" i="17"/>
  <c r="CG1103" i="17" s="1"/>
  <c r="BZ1103" i="17"/>
  <c r="BV1103" i="17"/>
  <c r="CE988" i="1"/>
  <c r="CG988" i="1"/>
  <c r="CE42" i="1"/>
  <c r="CH43" i="1"/>
  <c r="CF43" i="1"/>
  <c r="CH988" i="1"/>
  <c r="CG42" i="1"/>
  <c r="CF988" i="1"/>
  <c r="BZ989" i="1"/>
  <c r="BW989" i="1"/>
  <c r="BS989" i="1"/>
  <c r="BY989" i="1"/>
  <c r="B990" i="1"/>
  <c r="BX989" i="1"/>
  <c r="BV989" i="1"/>
  <c r="BU989" i="1"/>
  <c r="BT989" i="1"/>
  <c r="BV43" i="1"/>
  <c r="BZ43" i="1"/>
  <c r="BU43" i="1"/>
  <c r="BY43" i="1"/>
  <c r="BX43" i="1"/>
  <c r="B44" i="1"/>
  <c r="BW43" i="1"/>
  <c r="BS43" i="1"/>
  <c r="BT43" i="1"/>
  <c r="CE192" i="17" l="1"/>
  <c r="CH1103" i="17"/>
  <c r="CF1103" i="17"/>
  <c r="CG192" i="17"/>
  <c r="B1105" i="17"/>
  <c r="BT1104" i="17"/>
  <c r="BS1104" i="17"/>
  <c r="CG1104" i="17"/>
  <c r="BY1104" i="17"/>
  <c r="BX1104" i="17"/>
  <c r="BW1104" i="17"/>
  <c r="BU1104" i="17"/>
  <c r="CE1104" i="17" s="1"/>
  <c r="BZ1104" i="17"/>
  <c r="BV1104" i="17"/>
  <c r="BW193" i="17"/>
  <c r="BV193" i="17"/>
  <c r="BU193" i="17"/>
  <c r="B194" i="17"/>
  <c r="BT193" i="17"/>
  <c r="BS193" i="17"/>
  <c r="CH193" i="17"/>
  <c r="BZ193" i="17"/>
  <c r="CF193" i="17"/>
  <c r="BX193" i="17"/>
  <c r="BY193" i="17"/>
  <c r="CE989" i="1"/>
  <c r="CG989" i="1"/>
  <c r="CF44" i="1"/>
  <c r="CH44" i="1"/>
  <c r="CE43" i="1"/>
  <c r="CH989" i="1"/>
  <c r="CG43" i="1"/>
  <c r="CF989" i="1"/>
  <c r="BW990" i="1"/>
  <c r="BT990" i="1"/>
  <c r="BU990" i="1"/>
  <c r="BS990" i="1"/>
  <c r="BZ990" i="1"/>
  <c r="B991" i="1"/>
  <c r="BY990" i="1"/>
  <c r="BX990" i="1"/>
  <c r="BV990" i="1"/>
  <c r="BV44" i="1"/>
  <c r="BZ44" i="1"/>
  <c r="B45" i="1"/>
  <c r="BU44" i="1"/>
  <c r="BY44" i="1"/>
  <c r="BX44" i="1"/>
  <c r="BW44" i="1"/>
  <c r="BS44" i="1"/>
  <c r="BT44" i="1"/>
  <c r="CE193" i="17" l="1"/>
  <c r="CG193" i="17"/>
  <c r="CF1104" i="17"/>
  <c r="CE990" i="1"/>
  <c r="CH1104" i="17"/>
  <c r="CG990" i="1"/>
  <c r="BS194" i="17"/>
  <c r="CH194" i="17"/>
  <c r="BZ194" i="17"/>
  <c r="BY194" i="17"/>
  <c r="CF194" i="17"/>
  <c r="BX194" i="17"/>
  <c r="BW194" i="17"/>
  <c r="BV194" i="17"/>
  <c r="B195" i="17"/>
  <c r="BT194" i="17"/>
  <c r="BU194" i="17"/>
  <c r="BX1105" i="17"/>
  <c r="CE1105" i="17"/>
  <c r="BW1105" i="17"/>
  <c r="BU1105" i="17"/>
  <c r="B1106" i="17"/>
  <c r="BT1105" i="17"/>
  <c r="BS1105" i="17"/>
  <c r="BY1105" i="17"/>
  <c r="CG1105" i="17" s="1"/>
  <c r="BZ1105" i="17"/>
  <c r="BV1105" i="17"/>
  <c r="CF45" i="1"/>
  <c r="CH45" i="1"/>
  <c r="CE44" i="1"/>
  <c r="CH990" i="1"/>
  <c r="CG44" i="1"/>
  <c r="CF990" i="1"/>
  <c r="BT991" i="1"/>
  <c r="BY991" i="1"/>
  <c r="BV991" i="1"/>
  <c r="BU991" i="1"/>
  <c r="BS991" i="1"/>
  <c r="BZ991" i="1"/>
  <c r="B992" i="1"/>
  <c r="BX991" i="1"/>
  <c r="BW991" i="1"/>
  <c r="B46" i="1"/>
  <c r="BV45" i="1"/>
  <c r="BZ45" i="1"/>
  <c r="BU45" i="1"/>
  <c r="BY45" i="1"/>
  <c r="BX45" i="1"/>
  <c r="BW45" i="1"/>
  <c r="BS45" i="1"/>
  <c r="BT45" i="1"/>
  <c r="CE194" i="17" l="1"/>
  <c r="CF1105" i="17"/>
  <c r="CH1105" i="17"/>
  <c r="CG194" i="17"/>
  <c r="CF1106" i="17"/>
  <c r="BX1106" i="17"/>
  <c r="BW1106" i="17"/>
  <c r="BU1106" i="17"/>
  <c r="B1107" i="17"/>
  <c r="BT1106" i="17"/>
  <c r="BS1106" i="17"/>
  <c r="BY1106" i="17"/>
  <c r="BV1106" i="17"/>
  <c r="CH1106" i="17"/>
  <c r="BZ1106" i="17"/>
  <c r="BW195" i="17"/>
  <c r="BV195" i="17"/>
  <c r="BU195" i="17"/>
  <c r="B196" i="17"/>
  <c r="BT195" i="17"/>
  <c r="BS195" i="17"/>
  <c r="CH195" i="17"/>
  <c r="BZ195" i="17"/>
  <c r="CF195" i="17"/>
  <c r="BX195" i="17"/>
  <c r="BY195" i="17"/>
  <c r="CG991" i="1"/>
  <c r="CE991" i="1"/>
  <c r="CF46" i="1"/>
  <c r="CH46" i="1"/>
  <c r="CE45" i="1"/>
  <c r="CF991" i="1"/>
  <c r="CH991" i="1"/>
  <c r="CG45" i="1"/>
  <c r="BY992" i="1"/>
  <c r="BV992" i="1"/>
  <c r="BW992" i="1"/>
  <c r="BU992" i="1"/>
  <c r="BT992" i="1"/>
  <c r="BS992" i="1"/>
  <c r="BZ992" i="1"/>
  <c r="B993" i="1"/>
  <c r="BX992" i="1"/>
  <c r="BV46" i="1"/>
  <c r="BZ46" i="1"/>
  <c r="BU46" i="1"/>
  <c r="BY46" i="1"/>
  <c r="B47" i="1"/>
  <c r="BX46" i="1"/>
  <c r="BW46" i="1"/>
  <c r="BS46" i="1"/>
  <c r="BT46" i="1"/>
  <c r="CE1106" i="17" l="1"/>
  <c r="CE992" i="1"/>
  <c r="CE195" i="17"/>
  <c r="CG195" i="17"/>
  <c r="CG1106" i="17"/>
  <c r="BS1107" i="17"/>
  <c r="CH1107" i="17"/>
  <c r="BZ1107" i="17"/>
  <c r="CF1107" i="17"/>
  <c r="BX1107" i="17"/>
  <c r="BW1107" i="17"/>
  <c r="BV1107" i="17"/>
  <c r="B1108" i="17"/>
  <c r="BT1107" i="17"/>
  <c r="BY1107" i="17"/>
  <c r="BU1107" i="17"/>
  <c r="BS196" i="17"/>
  <c r="CH196" i="17"/>
  <c r="BZ196" i="17"/>
  <c r="BY196" i="17"/>
  <c r="CF196" i="17"/>
  <c r="BX196" i="17"/>
  <c r="BW196" i="17"/>
  <c r="BV196" i="17"/>
  <c r="B197" i="17"/>
  <c r="BT196" i="17"/>
  <c r="BU196" i="17"/>
  <c r="CG992" i="1"/>
  <c r="CG46" i="1"/>
  <c r="CH47" i="1"/>
  <c r="CF47" i="1"/>
  <c r="CE46" i="1"/>
  <c r="CH992" i="1"/>
  <c r="CF992" i="1"/>
  <c r="BV993" i="1"/>
  <c r="B994" i="1"/>
  <c r="BS993" i="1"/>
  <c r="BY993" i="1"/>
  <c r="BX993" i="1"/>
  <c r="BW993" i="1"/>
  <c r="BU993" i="1"/>
  <c r="CE993" i="1" s="1"/>
  <c r="BT993" i="1"/>
  <c r="BZ993" i="1"/>
  <c r="CH993" i="1" s="1"/>
  <c r="BV47" i="1"/>
  <c r="BZ47" i="1"/>
  <c r="BU47" i="1"/>
  <c r="BY47" i="1"/>
  <c r="BX47" i="1"/>
  <c r="B48" i="1"/>
  <c r="BW47" i="1"/>
  <c r="BS47" i="1"/>
  <c r="BT47" i="1"/>
  <c r="CG1107" i="17" l="1"/>
  <c r="CG196" i="17"/>
  <c r="CE196" i="17"/>
  <c r="CE1107" i="17"/>
  <c r="BW197" i="17"/>
  <c r="BV197" i="17"/>
  <c r="BU197" i="17"/>
  <c r="B198" i="17"/>
  <c r="BT197" i="17"/>
  <c r="BS197" i="17"/>
  <c r="CH197" i="17"/>
  <c r="BZ197" i="17"/>
  <c r="CF197" i="17"/>
  <c r="BX197" i="17"/>
  <c r="BY197" i="17"/>
  <c r="BV1108" i="17"/>
  <c r="BU1108" i="17"/>
  <c r="BS1108" i="17"/>
  <c r="CH1108" i="17"/>
  <c r="BZ1108" i="17"/>
  <c r="BY1108" i="17"/>
  <c r="BW1108" i="17"/>
  <c r="CF1108" i="17"/>
  <c r="BX1108" i="17"/>
  <c r="BT1108" i="17"/>
  <c r="B1109" i="17"/>
  <c r="CG993" i="1"/>
  <c r="CF48" i="1"/>
  <c r="CH48" i="1"/>
  <c r="CG47" i="1"/>
  <c r="CF993" i="1"/>
  <c r="CE47" i="1"/>
  <c r="CE994" i="1"/>
  <c r="CG994" i="1"/>
  <c r="B995" i="1"/>
  <c r="BS994" i="1"/>
  <c r="BZ994" i="1"/>
  <c r="BX994" i="1"/>
  <c r="BY994" i="1"/>
  <c r="BW994" i="1"/>
  <c r="BV994" i="1"/>
  <c r="BU994" i="1"/>
  <c r="BT994" i="1"/>
  <c r="BV48" i="1"/>
  <c r="BZ48" i="1"/>
  <c r="B49" i="1"/>
  <c r="BU48" i="1"/>
  <c r="BY48" i="1"/>
  <c r="BX48" i="1"/>
  <c r="BW48" i="1"/>
  <c r="BS48" i="1"/>
  <c r="BT48" i="1"/>
  <c r="CE1108" i="17" l="1"/>
  <c r="CG1108" i="17"/>
  <c r="CG197" i="17"/>
  <c r="CE197" i="17"/>
  <c r="BS198" i="17"/>
  <c r="CH198" i="17"/>
  <c r="BZ198" i="17"/>
  <c r="BY198" i="17"/>
  <c r="CF198" i="17"/>
  <c r="BX198" i="17"/>
  <c r="BW198" i="17"/>
  <c r="BV198" i="17"/>
  <c r="B199" i="17"/>
  <c r="BT198" i="17"/>
  <c r="BU198" i="17"/>
  <c r="BY1109" i="17"/>
  <c r="CF1109" i="17"/>
  <c r="BX1109" i="17"/>
  <c r="BV1109" i="17"/>
  <c r="BU1109" i="17"/>
  <c r="CE1109" i="17" s="1"/>
  <c r="B1110" i="17"/>
  <c r="BT1109" i="17"/>
  <c r="CH1109" i="17"/>
  <c r="BZ1109" i="17"/>
  <c r="BW1109" i="17"/>
  <c r="BS1109" i="17"/>
  <c r="CF49" i="1"/>
  <c r="CH49" i="1"/>
  <c r="CE48" i="1"/>
  <c r="CF994" i="1"/>
  <c r="CG48" i="1"/>
  <c r="CH994" i="1"/>
  <c r="CE995" i="1"/>
  <c r="CG995" i="1"/>
  <c r="BX995" i="1"/>
  <c r="BW995" i="1"/>
  <c r="BU995" i="1"/>
  <c r="B996" i="1"/>
  <c r="BV995" i="1"/>
  <c r="BT995" i="1"/>
  <c r="BS995" i="1"/>
  <c r="BZ995" i="1"/>
  <c r="BY995" i="1"/>
  <c r="B50" i="1"/>
  <c r="BV49" i="1"/>
  <c r="BZ49" i="1"/>
  <c r="BU49" i="1"/>
  <c r="BY49" i="1"/>
  <c r="BX49" i="1"/>
  <c r="BW49" i="1"/>
  <c r="BS49" i="1"/>
  <c r="BT49" i="1"/>
  <c r="CG1109" i="17" l="1"/>
  <c r="CE198" i="17"/>
  <c r="CG198" i="17"/>
  <c r="B1111" i="17"/>
  <c r="BT1110" i="17"/>
  <c r="BS1110" i="17"/>
  <c r="BY1110" i="17"/>
  <c r="CF1110" i="17"/>
  <c r="BX1110" i="17"/>
  <c r="BW1110" i="17"/>
  <c r="BU1110" i="17"/>
  <c r="CE1110" i="17" s="1"/>
  <c r="CH1110" i="17"/>
  <c r="BZ1110" i="17"/>
  <c r="BV1110" i="17"/>
  <c r="BW199" i="17"/>
  <c r="BV199" i="17"/>
  <c r="BU199" i="17"/>
  <c r="B200" i="17"/>
  <c r="BT199" i="17"/>
  <c r="BS199" i="17"/>
  <c r="CH199" i="17"/>
  <c r="BZ199" i="17"/>
  <c r="CF199" i="17"/>
  <c r="BX199" i="17"/>
  <c r="BY199" i="17"/>
  <c r="CF50" i="1"/>
  <c r="CH50" i="1"/>
  <c r="CF995" i="1"/>
  <c r="CE49" i="1"/>
  <c r="CH995" i="1"/>
  <c r="CG49" i="1"/>
  <c r="CE996" i="1"/>
  <c r="CG996" i="1"/>
  <c r="BU996" i="1"/>
  <c r="BT996" i="1"/>
  <c r="BZ996" i="1"/>
  <c r="BY996" i="1"/>
  <c r="BX996" i="1"/>
  <c r="B997" i="1"/>
  <c r="BW996" i="1"/>
  <c r="BV996" i="1"/>
  <c r="BS996" i="1"/>
  <c r="BV50" i="1"/>
  <c r="BZ50" i="1"/>
  <c r="BU50" i="1"/>
  <c r="BY50" i="1"/>
  <c r="BX50" i="1"/>
  <c r="BW50" i="1"/>
  <c r="B51" i="1"/>
  <c r="BS50" i="1"/>
  <c r="BT50" i="1"/>
  <c r="CE199" i="17" l="1"/>
  <c r="CG199" i="17"/>
  <c r="CG1110" i="17"/>
  <c r="BS200" i="17"/>
  <c r="CH200" i="17"/>
  <c r="BZ200" i="17"/>
  <c r="BY200" i="17"/>
  <c r="CF200" i="17"/>
  <c r="BX200" i="17"/>
  <c r="BW200" i="17"/>
  <c r="BV200" i="17"/>
  <c r="B201" i="17"/>
  <c r="BT200" i="17"/>
  <c r="BU200" i="17"/>
  <c r="BW1111" i="17"/>
  <c r="BV1111" i="17"/>
  <c r="B1112" i="17"/>
  <c r="BT1111" i="17"/>
  <c r="BS1111" i="17"/>
  <c r="CH1111" i="17"/>
  <c r="BZ1111" i="17"/>
  <c r="CF1111" i="17"/>
  <c r="BX1111" i="17"/>
  <c r="BU1111" i="17"/>
  <c r="CE1111" i="17" s="1"/>
  <c r="BY1111" i="17"/>
  <c r="CH51" i="1"/>
  <c r="CF51" i="1"/>
  <c r="CE50" i="1"/>
  <c r="CH996" i="1"/>
  <c r="CG50" i="1"/>
  <c r="CF996" i="1"/>
  <c r="CE997" i="1"/>
  <c r="CG997" i="1"/>
  <c r="BZ997" i="1"/>
  <c r="BY997" i="1"/>
  <c r="BW997" i="1"/>
  <c r="B998" i="1"/>
  <c r="BU997" i="1"/>
  <c r="BT997" i="1"/>
  <c r="BS997" i="1"/>
  <c r="BX997" i="1"/>
  <c r="BV997" i="1"/>
  <c r="BV51" i="1"/>
  <c r="BZ51" i="1"/>
  <c r="BU51" i="1"/>
  <c r="BY51" i="1"/>
  <c r="BX51" i="1"/>
  <c r="B52" i="1"/>
  <c r="BW51" i="1"/>
  <c r="BS51" i="1"/>
  <c r="BT51" i="1"/>
  <c r="CE200" i="17" l="1"/>
  <c r="CG1111" i="17"/>
  <c r="CG200" i="17"/>
  <c r="BW201" i="17"/>
  <c r="BV201" i="17"/>
  <c r="BU201" i="17"/>
  <c r="B202" i="17"/>
  <c r="BT201" i="17"/>
  <c r="BS201" i="17"/>
  <c r="CH201" i="17"/>
  <c r="BZ201" i="17"/>
  <c r="CF201" i="17"/>
  <c r="BX201" i="17"/>
  <c r="BY201" i="17"/>
  <c r="CH1112" i="17"/>
  <c r="BZ1112" i="17"/>
  <c r="BY1112" i="17"/>
  <c r="BW1112" i="17"/>
  <c r="BV1112" i="17"/>
  <c r="BU1112" i="17"/>
  <c r="BS1112" i="17"/>
  <c r="BX1112" i="17"/>
  <c r="BT1112" i="17"/>
  <c r="B1113" i="17"/>
  <c r="CF1112" i="17"/>
  <c r="CF52" i="1"/>
  <c r="CH52" i="1"/>
  <c r="CE51" i="1"/>
  <c r="CG51" i="1"/>
  <c r="CH997" i="1"/>
  <c r="CF997" i="1"/>
  <c r="CF998" i="1"/>
  <c r="CH998" i="1"/>
  <c r="BW998" i="1"/>
  <c r="BV998" i="1"/>
  <c r="BT998" i="1"/>
  <c r="BZ998" i="1"/>
  <c r="BY998" i="1"/>
  <c r="BX998" i="1"/>
  <c r="BU998" i="1"/>
  <c r="B999" i="1"/>
  <c r="BS998" i="1"/>
  <c r="BV52" i="1"/>
  <c r="BZ52" i="1"/>
  <c r="B53" i="1"/>
  <c r="BU52" i="1"/>
  <c r="BY52" i="1"/>
  <c r="BX52" i="1"/>
  <c r="BW52" i="1"/>
  <c r="BS52" i="1"/>
  <c r="BT52" i="1"/>
  <c r="CG1112" i="17" l="1"/>
  <c r="CG201" i="17"/>
  <c r="CE1112" i="17"/>
  <c r="CE201" i="17"/>
  <c r="BS202" i="17"/>
  <c r="CH202" i="17"/>
  <c r="BZ202" i="17"/>
  <c r="BY202" i="17"/>
  <c r="CG202" i="17" s="1"/>
  <c r="CF202" i="17"/>
  <c r="BX202" i="17"/>
  <c r="BW202" i="17"/>
  <c r="BV202" i="17"/>
  <c r="B203" i="17"/>
  <c r="BT202" i="17"/>
  <c r="BU202" i="17"/>
  <c r="BU1113" i="17"/>
  <c r="B1114" i="17"/>
  <c r="BT1113" i="17"/>
  <c r="CH1113" i="17"/>
  <c r="BZ1113" i="17"/>
  <c r="BY1113" i="17"/>
  <c r="CF1113" i="17"/>
  <c r="BX1113" i="17"/>
  <c r="BV1113" i="17"/>
  <c r="BW1113" i="17"/>
  <c r="BS1113" i="17"/>
  <c r="CF53" i="1"/>
  <c r="CH53" i="1"/>
  <c r="CE998" i="1"/>
  <c r="CG998" i="1"/>
  <c r="CE52" i="1"/>
  <c r="CG52" i="1"/>
  <c r="CH999" i="1"/>
  <c r="CF999" i="1"/>
  <c r="BT999" i="1"/>
  <c r="B1000" i="1"/>
  <c r="BS999" i="1"/>
  <c r="BY999" i="1"/>
  <c r="BW999" i="1"/>
  <c r="BX999" i="1"/>
  <c r="BV999" i="1"/>
  <c r="BU999" i="1"/>
  <c r="BZ999" i="1"/>
  <c r="B54" i="1"/>
  <c r="BV53" i="1"/>
  <c r="BZ53" i="1"/>
  <c r="BU53" i="1"/>
  <c r="BY53" i="1"/>
  <c r="BX53" i="1"/>
  <c r="BW53" i="1"/>
  <c r="BS53" i="1"/>
  <c r="BT53" i="1"/>
  <c r="CE202" i="17" l="1"/>
  <c r="CE1113" i="17"/>
  <c r="CG1113" i="17"/>
  <c r="BW203" i="17"/>
  <c r="BV203" i="17"/>
  <c r="BU203" i="17"/>
  <c r="B204" i="17"/>
  <c r="BT203" i="17"/>
  <c r="BS203" i="17"/>
  <c r="CH203" i="17"/>
  <c r="BZ203" i="17"/>
  <c r="CF203" i="17"/>
  <c r="BX203" i="17"/>
  <c r="BY203" i="17"/>
  <c r="BX1114" i="17"/>
  <c r="CE1114" i="17"/>
  <c r="BW1114" i="17"/>
  <c r="BV1114" i="17"/>
  <c r="BU1114" i="17"/>
  <c r="B1115" i="17"/>
  <c r="BT1114" i="17"/>
  <c r="BS1114" i="17"/>
  <c r="BY1114" i="17"/>
  <c r="CG1114" i="17" s="1"/>
  <c r="BZ1114" i="17"/>
  <c r="CF54" i="1"/>
  <c r="CH54" i="1"/>
  <c r="CE53" i="1"/>
  <c r="CG999" i="1"/>
  <c r="CG53" i="1"/>
  <c r="CE999" i="1"/>
  <c r="BY1000" i="1"/>
  <c r="BX1000" i="1"/>
  <c r="BV1000" i="1"/>
  <c r="BT1000" i="1"/>
  <c r="B1001" i="1"/>
  <c r="BS1000" i="1"/>
  <c r="BZ1000" i="1"/>
  <c r="BW1000" i="1"/>
  <c r="BU1000" i="1"/>
  <c r="BV54" i="1"/>
  <c r="BZ54" i="1"/>
  <c r="BU54" i="1"/>
  <c r="BY54" i="1"/>
  <c r="B55" i="1"/>
  <c r="BX54" i="1"/>
  <c r="BW54" i="1"/>
  <c r="BS54" i="1"/>
  <c r="BT54" i="1"/>
  <c r="CG203" i="17" l="1"/>
  <c r="CH1114" i="17"/>
  <c r="CF1114" i="17"/>
  <c r="CE203" i="17"/>
  <c r="BS204" i="17"/>
  <c r="CH204" i="17"/>
  <c r="BZ204" i="17"/>
  <c r="BY204" i="17"/>
  <c r="CF204" i="17"/>
  <c r="BX204" i="17"/>
  <c r="BW204" i="17"/>
  <c r="BV204" i="17"/>
  <c r="B205" i="17"/>
  <c r="BT204" i="17"/>
  <c r="BU204" i="17"/>
  <c r="BS1115" i="17"/>
  <c r="CE1115" i="17" s="1"/>
  <c r="BZ1115" i="17"/>
  <c r="BY1115" i="17"/>
  <c r="CG1115" i="17" s="1"/>
  <c r="BX1115" i="17"/>
  <c r="BW1115" i="17"/>
  <c r="BV1115" i="17"/>
  <c r="B1116" i="17"/>
  <c r="BT1115" i="17"/>
  <c r="BU1115" i="17"/>
  <c r="CE1000" i="1"/>
  <c r="CG1000" i="1"/>
  <c r="CH55" i="1"/>
  <c r="CF55" i="1"/>
  <c r="CF1000" i="1"/>
  <c r="CE54" i="1"/>
  <c r="CH1000" i="1"/>
  <c r="CG54" i="1"/>
  <c r="BV1001" i="1"/>
  <c r="BU1001" i="1"/>
  <c r="B1002" i="1"/>
  <c r="BS1001" i="1"/>
  <c r="BY1001" i="1"/>
  <c r="BZ1001" i="1"/>
  <c r="BX1001" i="1"/>
  <c r="BW1001" i="1"/>
  <c r="BT1001" i="1"/>
  <c r="BV55" i="1"/>
  <c r="BZ55" i="1"/>
  <c r="BU55" i="1"/>
  <c r="BY55" i="1"/>
  <c r="BX55" i="1"/>
  <c r="BW55" i="1"/>
  <c r="B56" i="1"/>
  <c r="BS55" i="1"/>
  <c r="BT55" i="1"/>
  <c r="CE204" i="17" l="1"/>
  <c r="CH1115" i="17"/>
  <c r="CE1001" i="1"/>
  <c r="CF1115" i="17"/>
  <c r="CG204" i="17"/>
  <c r="BV1116" i="17"/>
  <c r="BU1116" i="17"/>
  <c r="CE1116" i="17" s="1"/>
  <c r="B1117" i="17"/>
  <c r="BT1116" i="17"/>
  <c r="CF1116" i="17" s="1"/>
  <c r="BS1116" i="17"/>
  <c r="BZ1116" i="17"/>
  <c r="BY1116" i="17"/>
  <c r="CG1116" i="17" s="1"/>
  <c r="BW1116" i="17"/>
  <c r="BX1116" i="17"/>
  <c r="BW205" i="17"/>
  <c r="BV205" i="17"/>
  <c r="BU205" i="17"/>
  <c r="B206" i="17"/>
  <c r="BT205" i="17"/>
  <c r="BS205" i="17"/>
  <c r="CH205" i="17"/>
  <c r="BZ205" i="17"/>
  <c r="CF205" i="17"/>
  <c r="BX205" i="17"/>
  <c r="BY205" i="17"/>
  <c r="CG1001" i="1"/>
  <c r="CG55" i="1"/>
  <c r="CF56" i="1"/>
  <c r="CH56" i="1"/>
  <c r="CE55" i="1"/>
  <c r="CH1001" i="1"/>
  <c r="CF1001" i="1"/>
  <c r="B1003" i="1"/>
  <c r="BS1002" i="1"/>
  <c r="BZ1002" i="1"/>
  <c r="BX1002" i="1"/>
  <c r="BV1002" i="1"/>
  <c r="BY1002" i="1"/>
  <c r="BW1002" i="1"/>
  <c r="BU1002" i="1"/>
  <c r="BT1002" i="1"/>
  <c r="BV56" i="1"/>
  <c r="BZ56" i="1"/>
  <c r="B57" i="1"/>
  <c r="BU56" i="1"/>
  <c r="BY56" i="1"/>
  <c r="BX56" i="1"/>
  <c r="BW56" i="1"/>
  <c r="BS56" i="1"/>
  <c r="BT56" i="1"/>
  <c r="CG205" i="17" l="1"/>
  <c r="CH1116" i="17"/>
  <c r="CE205" i="17"/>
  <c r="BY1117" i="17"/>
  <c r="CG1117" i="17" s="1"/>
  <c r="BX1117" i="17"/>
  <c r="CE1117" i="17"/>
  <c r="BW1117" i="17"/>
  <c r="BV1117" i="17"/>
  <c r="BU1117" i="17"/>
  <c r="B1118" i="17"/>
  <c r="BT1117" i="17"/>
  <c r="BZ1117" i="17"/>
  <c r="BS1117" i="17"/>
  <c r="BS206" i="17"/>
  <c r="CH206" i="17"/>
  <c r="BZ206" i="17"/>
  <c r="BY206" i="17"/>
  <c r="CF206" i="17"/>
  <c r="BX206" i="17"/>
  <c r="BW206" i="17"/>
  <c r="BV206" i="17"/>
  <c r="B207" i="17"/>
  <c r="BT206" i="17"/>
  <c r="BU206" i="17"/>
  <c r="CG1002" i="1"/>
  <c r="CE1002" i="1"/>
  <c r="CF57" i="1"/>
  <c r="CH57" i="1"/>
  <c r="CE56" i="1"/>
  <c r="CF1002" i="1"/>
  <c r="CG56" i="1"/>
  <c r="CH1002" i="1"/>
  <c r="BX1003" i="1"/>
  <c r="BW1003" i="1"/>
  <c r="BU1003" i="1"/>
  <c r="B1004" i="1"/>
  <c r="BS1003" i="1"/>
  <c r="BY1003" i="1"/>
  <c r="BV1003" i="1"/>
  <c r="BT1003" i="1"/>
  <c r="BZ1003" i="1"/>
  <c r="B58" i="1"/>
  <c r="BV57" i="1"/>
  <c r="BZ57" i="1"/>
  <c r="BU57" i="1"/>
  <c r="BY57" i="1"/>
  <c r="BX57" i="1"/>
  <c r="BW57" i="1"/>
  <c r="BS57" i="1"/>
  <c r="BT57" i="1"/>
  <c r="CF1117" i="17" l="1"/>
  <c r="CG206" i="17"/>
  <c r="CH1117" i="17"/>
  <c r="CE206" i="17"/>
  <c r="BW207" i="17"/>
  <c r="BV207" i="17"/>
  <c r="BU207" i="17"/>
  <c r="B208" i="17"/>
  <c r="BT207" i="17"/>
  <c r="BS207" i="17"/>
  <c r="CH207" i="17"/>
  <c r="BZ207" i="17"/>
  <c r="CF207" i="17"/>
  <c r="BX207" i="17"/>
  <c r="BY207" i="17"/>
  <c r="B1119" i="17"/>
  <c r="BT1118" i="17"/>
  <c r="CF1118" i="17"/>
  <c r="BX1118" i="17"/>
  <c r="BZ1118" i="17"/>
  <c r="BY1118" i="17"/>
  <c r="CH1118" i="17"/>
  <c r="BW1118" i="17"/>
  <c r="BV1118" i="17"/>
  <c r="BU1118" i="17"/>
  <c r="BS1118" i="17"/>
  <c r="CE1003" i="1"/>
  <c r="CG1003" i="1"/>
  <c r="CG57" i="1"/>
  <c r="CF58" i="1"/>
  <c r="CH58" i="1"/>
  <c r="CH1003" i="1"/>
  <c r="CF1003" i="1"/>
  <c r="CE57" i="1"/>
  <c r="BU1004" i="1"/>
  <c r="BT1004" i="1"/>
  <c r="BZ1004" i="1"/>
  <c r="BX1004" i="1"/>
  <c r="BV1004" i="1"/>
  <c r="B1005" i="1"/>
  <c r="BS1004" i="1"/>
  <c r="BY1004" i="1"/>
  <c r="BW1004" i="1"/>
  <c r="BV58" i="1"/>
  <c r="BZ58" i="1"/>
  <c r="BU58" i="1"/>
  <c r="BY58" i="1"/>
  <c r="BX58" i="1"/>
  <c r="BW58" i="1"/>
  <c r="B59" i="1"/>
  <c r="BS58" i="1"/>
  <c r="BT58" i="1"/>
  <c r="CG1118" i="17" l="1"/>
  <c r="CE1118" i="17"/>
  <c r="CE207" i="17"/>
  <c r="CG207" i="17"/>
  <c r="BS208" i="17"/>
  <c r="CH208" i="17"/>
  <c r="BZ208" i="17"/>
  <c r="BY208" i="17"/>
  <c r="CF208" i="17"/>
  <c r="BX208" i="17"/>
  <c r="BW208" i="17"/>
  <c r="BV208" i="17"/>
  <c r="B209" i="17"/>
  <c r="BT208" i="17"/>
  <c r="BU208" i="17"/>
  <c r="CF1119" i="17"/>
  <c r="BX1119" i="17"/>
  <c r="B1120" i="17"/>
  <c r="BT1119" i="17"/>
  <c r="BZ1119" i="17"/>
  <c r="BY1119" i="17"/>
  <c r="CH1119" i="17"/>
  <c r="BW1119" i="17"/>
  <c r="BV1119" i="17"/>
  <c r="BS1119" i="17"/>
  <c r="BU1119" i="17"/>
  <c r="CE1004" i="1"/>
  <c r="CG1004" i="1"/>
  <c r="CE58" i="1"/>
  <c r="CH59" i="1"/>
  <c r="CF59" i="1"/>
  <c r="CG58" i="1"/>
  <c r="CF1004" i="1"/>
  <c r="CH1004" i="1"/>
  <c r="BZ1005" i="1"/>
  <c r="BY1005" i="1"/>
  <c r="BX1005" i="1"/>
  <c r="BW1005" i="1"/>
  <c r="BU1005" i="1"/>
  <c r="B1006" i="1"/>
  <c r="BV1005" i="1"/>
  <c r="BT1005" i="1"/>
  <c r="BS1005" i="1"/>
  <c r="BV59" i="1"/>
  <c r="BZ59" i="1"/>
  <c r="BU59" i="1"/>
  <c r="BY59" i="1"/>
  <c r="BX59" i="1"/>
  <c r="B60" i="1"/>
  <c r="BW59" i="1"/>
  <c r="BS59" i="1"/>
  <c r="BT59" i="1"/>
  <c r="CG1119" i="17" l="1"/>
  <c r="CE208" i="17"/>
  <c r="CG208" i="17"/>
  <c r="CE1119" i="17"/>
  <c r="B1121" i="17"/>
  <c r="BT1120" i="17"/>
  <c r="CF1120" i="17"/>
  <c r="BX1120" i="17"/>
  <c r="BS1120" i="17"/>
  <c r="BZ1120" i="17"/>
  <c r="BY1120" i="17"/>
  <c r="CH1120" i="17"/>
  <c r="BW1120" i="17"/>
  <c r="BU1120" i="17"/>
  <c r="BV1120" i="17"/>
  <c r="BW209" i="17"/>
  <c r="BV209" i="17"/>
  <c r="BU209" i="17"/>
  <c r="B210" i="17"/>
  <c r="BT209" i="17"/>
  <c r="BS209" i="17"/>
  <c r="CH209" i="17"/>
  <c r="BZ209" i="17"/>
  <c r="CF209" i="17"/>
  <c r="BX209" i="17"/>
  <c r="BY209" i="17"/>
  <c r="CE1005" i="1"/>
  <c r="CG1005" i="1"/>
  <c r="CF1005" i="1"/>
  <c r="CF60" i="1"/>
  <c r="CH60" i="1"/>
  <c r="CH1005" i="1"/>
  <c r="CE59" i="1"/>
  <c r="CG59" i="1"/>
  <c r="CE1006" i="1"/>
  <c r="CG1006" i="1"/>
  <c r="BW1006" i="1"/>
  <c r="BV1006" i="1"/>
  <c r="BU1006" i="1"/>
  <c r="BT1006" i="1"/>
  <c r="BZ1006" i="1"/>
  <c r="B1007" i="1"/>
  <c r="BY1006" i="1"/>
  <c r="BX1006" i="1"/>
  <c r="BS1006" i="1"/>
  <c r="BV60" i="1"/>
  <c r="BZ60" i="1"/>
  <c r="B61" i="1"/>
  <c r="BU60" i="1"/>
  <c r="BY60" i="1"/>
  <c r="BX60" i="1"/>
  <c r="BW60" i="1"/>
  <c r="BS60" i="1"/>
  <c r="BT60" i="1"/>
  <c r="CG1120" i="17" l="1"/>
  <c r="CE1120" i="17"/>
  <c r="CG209" i="17"/>
  <c r="CE209" i="17"/>
  <c r="BS210" i="17"/>
  <c r="CH210" i="17"/>
  <c r="BZ210" i="17"/>
  <c r="BY210" i="17"/>
  <c r="CF210" i="17"/>
  <c r="BX210" i="17"/>
  <c r="BW210" i="17"/>
  <c r="BV210" i="17"/>
  <c r="B211" i="17"/>
  <c r="BT210" i="17"/>
  <c r="BU210" i="17"/>
  <c r="CF1121" i="17"/>
  <c r="BX1121" i="17"/>
  <c r="B1122" i="17"/>
  <c r="BT1121" i="17"/>
  <c r="BU1121" i="17"/>
  <c r="BS1121" i="17"/>
  <c r="BZ1121" i="17"/>
  <c r="BY1121" i="17"/>
  <c r="CG1121" i="17" s="1"/>
  <c r="BV1121" i="17"/>
  <c r="CH1121" i="17"/>
  <c r="BW1121" i="17"/>
  <c r="CF61" i="1"/>
  <c r="CH61" i="1"/>
  <c r="CH1006" i="1"/>
  <c r="CG60" i="1"/>
  <c r="CF1006" i="1"/>
  <c r="CE60" i="1"/>
  <c r="CE1007" i="1"/>
  <c r="CG1007" i="1"/>
  <c r="BT1007" i="1"/>
  <c r="B1008" i="1"/>
  <c r="BS1007" i="1"/>
  <c r="BZ1007" i="1"/>
  <c r="BY1007" i="1"/>
  <c r="BW1007" i="1"/>
  <c r="BX1007" i="1"/>
  <c r="BV1007" i="1"/>
  <c r="BU1007" i="1"/>
  <c r="B62" i="1"/>
  <c r="BV61" i="1"/>
  <c r="BZ61" i="1"/>
  <c r="BU61" i="1"/>
  <c r="BY61" i="1"/>
  <c r="BX61" i="1"/>
  <c r="BW61" i="1"/>
  <c r="BS61" i="1"/>
  <c r="BT61" i="1"/>
  <c r="CE210" i="17" l="1"/>
  <c r="CE1121" i="17"/>
  <c r="CG210" i="17"/>
  <c r="B1123" i="17"/>
  <c r="BT1122" i="17"/>
  <c r="CF1122" i="17"/>
  <c r="BX1122" i="17"/>
  <c r="BV1122" i="17"/>
  <c r="BU1122" i="17"/>
  <c r="BS1122" i="17"/>
  <c r="BZ1122" i="17"/>
  <c r="CH1122" i="17"/>
  <c r="BW1122" i="17"/>
  <c r="BY1122" i="17"/>
  <c r="BW211" i="17"/>
  <c r="BV211" i="17"/>
  <c r="BU211" i="17"/>
  <c r="B212" i="17"/>
  <c r="BT211" i="17"/>
  <c r="BS211" i="17"/>
  <c r="CH211" i="17"/>
  <c r="BZ211" i="17"/>
  <c r="CF211" i="17"/>
  <c r="BX211" i="17"/>
  <c r="BY211" i="17"/>
  <c r="CG61" i="1"/>
  <c r="CF62" i="1"/>
  <c r="CH62" i="1"/>
  <c r="CH1007" i="1"/>
  <c r="CF1007" i="1"/>
  <c r="CE61" i="1"/>
  <c r="CE1008" i="1"/>
  <c r="CG1008" i="1"/>
  <c r="BY1008" i="1"/>
  <c r="BX1008" i="1"/>
  <c r="BW1008" i="1"/>
  <c r="BV1008" i="1"/>
  <c r="BT1008" i="1"/>
  <c r="B1009" i="1"/>
  <c r="B1010" i="1" s="1"/>
  <c r="BZ1008" i="1"/>
  <c r="BU1008" i="1"/>
  <c r="BS1008" i="1"/>
  <c r="BV62" i="1"/>
  <c r="BZ62" i="1"/>
  <c r="BU62" i="1"/>
  <c r="BY62" i="1"/>
  <c r="B63" i="1"/>
  <c r="BX62" i="1"/>
  <c r="BW62" i="1"/>
  <c r="BS62" i="1"/>
  <c r="BT62" i="1"/>
  <c r="CE211" i="17" l="1"/>
  <c r="CG211" i="17"/>
  <c r="CE1122" i="17"/>
  <c r="CG1122" i="17"/>
  <c r="BS212" i="17"/>
  <c r="CH212" i="17"/>
  <c r="BZ212" i="17"/>
  <c r="BY212" i="17"/>
  <c r="CF212" i="17"/>
  <c r="BX212" i="17"/>
  <c r="BW212" i="17"/>
  <c r="BV212" i="17"/>
  <c r="B213" i="17"/>
  <c r="BT212" i="17"/>
  <c r="BU212" i="17"/>
  <c r="CF1123" i="17"/>
  <c r="BX1123" i="17"/>
  <c r="B1124" i="17"/>
  <c r="BT1123" i="17"/>
  <c r="CH1123" i="17"/>
  <c r="BW1123" i="17"/>
  <c r="BV1123" i="17"/>
  <c r="BU1123" i="17"/>
  <c r="BS1123" i="17"/>
  <c r="BY1123" i="17"/>
  <c r="BZ1123" i="17"/>
  <c r="CH63" i="1"/>
  <c r="CF63" i="1"/>
  <c r="CE62" i="1"/>
  <c r="CF1008" i="1"/>
  <c r="CH1008" i="1"/>
  <c r="CG62" i="1"/>
  <c r="CE1009" i="1"/>
  <c r="CG1009" i="1"/>
  <c r="BV1009" i="1"/>
  <c r="BU1009" i="1"/>
  <c r="BT1009" i="1"/>
  <c r="BS1009" i="1"/>
  <c r="BY1009" i="1"/>
  <c r="BZ1009" i="1"/>
  <c r="BX1009" i="1"/>
  <c r="BW1009" i="1"/>
  <c r="BV63" i="1"/>
  <c r="BZ63" i="1"/>
  <c r="BU63" i="1"/>
  <c r="BY63" i="1"/>
  <c r="BX63" i="1"/>
  <c r="B64" i="1"/>
  <c r="BW63" i="1"/>
  <c r="BS63" i="1"/>
  <c r="BT63" i="1"/>
  <c r="CE212" i="17" l="1"/>
  <c r="CG212" i="17"/>
  <c r="CE1123" i="17"/>
  <c r="B1125" i="17"/>
  <c r="BT1124" i="17"/>
  <c r="CF1124" i="17"/>
  <c r="BX1124" i="17"/>
  <c r="BY1124" i="17"/>
  <c r="CH1124" i="17"/>
  <c r="BW1124" i="17"/>
  <c r="BV1124" i="17"/>
  <c r="BU1124" i="17"/>
  <c r="BS1124" i="17"/>
  <c r="BZ1124" i="17"/>
  <c r="CG1123" i="17"/>
  <c r="BW213" i="17"/>
  <c r="BV213" i="17"/>
  <c r="BU213" i="17"/>
  <c r="B214" i="17"/>
  <c r="BT213" i="17"/>
  <c r="BS213" i="17"/>
  <c r="CH213" i="17"/>
  <c r="BZ213" i="17"/>
  <c r="CF213" i="17"/>
  <c r="BX213" i="17"/>
  <c r="BY213" i="17"/>
  <c r="CF64" i="1"/>
  <c r="CH64" i="1"/>
  <c r="CE63" i="1"/>
  <c r="CF1009" i="1"/>
  <c r="CH1009" i="1"/>
  <c r="CG63" i="1"/>
  <c r="BV64" i="1"/>
  <c r="BZ64" i="1"/>
  <c r="B65" i="1"/>
  <c r="BU64" i="1"/>
  <c r="BY64" i="1"/>
  <c r="BX64" i="1"/>
  <c r="BW64" i="1"/>
  <c r="BS64" i="1"/>
  <c r="BT64" i="1"/>
  <c r="CG1124" i="17" l="1"/>
  <c r="CG213" i="17"/>
  <c r="CE213" i="17"/>
  <c r="CE1124" i="17"/>
  <c r="BS214" i="17"/>
  <c r="CH214" i="17"/>
  <c r="BZ214" i="17"/>
  <c r="BY214" i="17"/>
  <c r="CF214" i="17"/>
  <c r="BX214" i="17"/>
  <c r="BW214" i="17"/>
  <c r="BV214" i="17"/>
  <c r="B215" i="17"/>
  <c r="BT214" i="17"/>
  <c r="BU214" i="17"/>
  <c r="CF1125" i="17"/>
  <c r="BX1125" i="17"/>
  <c r="B1126" i="17"/>
  <c r="BT1125" i="17"/>
  <c r="BZ1125" i="17"/>
  <c r="BY1125" i="17"/>
  <c r="CH1125" i="17"/>
  <c r="BW1125" i="17"/>
  <c r="BV1125" i="17"/>
  <c r="BU1125" i="17"/>
  <c r="BS1125" i="17"/>
  <c r="CG64" i="1"/>
  <c r="CF65" i="1"/>
  <c r="CH65" i="1"/>
  <c r="CE64" i="1"/>
  <c r="B66" i="1"/>
  <c r="BV65" i="1"/>
  <c r="BZ65" i="1"/>
  <c r="BU65" i="1"/>
  <c r="BY65" i="1"/>
  <c r="BX65" i="1"/>
  <c r="BW65" i="1"/>
  <c r="BS65" i="1"/>
  <c r="BT65" i="1"/>
  <c r="CE214" i="17" l="1"/>
  <c r="CG1125" i="17"/>
  <c r="CE1125" i="17"/>
  <c r="CG214" i="17"/>
  <c r="B1127" i="17"/>
  <c r="BT1126" i="17"/>
  <c r="BX1126" i="17"/>
  <c r="BZ1126" i="17"/>
  <c r="BY1126" i="17"/>
  <c r="CG1126" i="17" s="1"/>
  <c r="BW1126" i="17"/>
  <c r="BV1126" i="17"/>
  <c r="BU1126" i="17"/>
  <c r="CE1126" i="17" s="1"/>
  <c r="BS1126" i="17"/>
  <c r="BW215" i="17"/>
  <c r="BV215" i="17"/>
  <c r="BU215" i="17"/>
  <c r="B216" i="17"/>
  <c r="BT215" i="17"/>
  <c r="BS215" i="17"/>
  <c r="CH215" i="17"/>
  <c r="BZ215" i="17"/>
  <c r="CF215" i="17"/>
  <c r="BX215" i="17"/>
  <c r="BY215" i="17"/>
  <c r="CF66" i="1"/>
  <c r="CH66" i="1"/>
  <c r="CG65" i="1"/>
  <c r="CE65" i="1"/>
  <c r="BV66" i="1"/>
  <c r="BZ66" i="1"/>
  <c r="BU66" i="1"/>
  <c r="BY66" i="1"/>
  <c r="BX66" i="1"/>
  <c r="BW66" i="1"/>
  <c r="BS66" i="1"/>
  <c r="B67" i="1"/>
  <c r="BT66" i="1"/>
  <c r="CH1126" i="17" l="1"/>
  <c r="CE215" i="17"/>
  <c r="CG215" i="17"/>
  <c r="CF1126" i="17"/>
  <c r="BS216" i="17"/>
  <c r="CH216" i="17"/>
  <c r="BZ216" i="17"/>
  <c r="BY216" i="17"/>
  <c r="CF216" i="17"/>
  <c r="BX216" i="17"/>
  <c r="BW216" i="17"/>
  <c r="BV216" i="17"/>
  <c r="B217" i="17"/>
  <c r="BT216" i="17"/>
  <c r="BU216" i="17"/>
  <c r="BX1127" i="17"/>
  <c r="B1128" i="17"/>
  <c r="BT1127" i="17"/>
  <c r="BZ1127" i="17"/>
  <c r="BY1127" i="17"/>
  <c r="BW1127" i="17"/>
  <c r="BV1127" i="17"/>
  <c r="BS1127" i="17"/>
  <c r="BU1127" i="17"/>
  <c r="CG1127" i="17" s="1"/>
  <c r="CH67" i="1"/>
  <c r="CF67" i="1"/>
  <c r="CE66" i="1"/>
  <c r="CG66" i="1"/>
  <c r="BV67" i="1"/>
  <c r="BZ67" i="1"/>
  <c r="BU67" i="1"/>
  <c r="BY67" i="1"/>
  <c r="BX67" i="1"/>
  <c r="B68" i="1"/>
  <c r="BW67" i="1"/>
  <c r="BS67" i="1"/>
  <c r="BT67" i="1"/>
  <c r="CE216" i="17" l="1"/>
  <c r="CE1127" i="17"/>
  <c r="CH1127" i="17"/>
  <c r="CG216" i="17"/>
  <c r="B1129" i="17"/>
  <c r="BT1128" i="17"/>
  <c r="BX1128" i="17"/>
  <c r="BS1128" i="17"/>
  <c r="BZ1128" i="17"/>
  <c r="BY1128" i="17"/>
  <c r="BW1128" i="17"/>
  <c r="BU1128" i="17"/>
  <c r="CE1128" i="17" s="1"/>
  <c r="BV1128" i="17"/>
  <c r="CG1128" i="17"/>
  <c r="BW217" i="17"/>
  <c r="BV217" i="17"/>
  <c r="BU217" i="17"/>
  <c r="B218" i="17"/>
  <c r="BT217" i="17"/>
  <c r="BS217" i="17"/>
  <c r="CH217" i="17"/>
  <c r="BZ217" i="17"/>
  <c r="CF217" i="17"/>
  <c r="BX217" i="17"/>
  <c r="BY217" i="17"/>
  <c r="CF1127" i="17"/>
  <c r="CF68" i="1"/>
  <c r="CH68" i="1"/>
  <c r="CE67" i="1"/>
  <c r="CG67" i="1"/>
  <c r="BV68" i="1"/>
  <c r="BZ68" i="1"/>
  <c r="B69" i="1"/>
  <c r="BU68" i="1"/>
  <c r="BY68" i="1"/>
  <c r="BX68" i="1"/>
  <c r="BW68" i="1"/>
  <c r="BS68" i="1"/>
  <c r="BT68" i="1"/>
  <c r="CE217" i="17" l="1"/>
  <c r="CG217" i="17"/>
  <c r="CH1128" i="17"/>
  <c r="CF1128" i="17"/>
  <c r="BW218" i="17"/>
  <c r="BV218" i="17"/>
  <c r="BU218" i="17"/>
  <c r="B219" i="17"/>
  <c r="BT218" i="17"/>
  <c r="BS218" i="17"/>
  <c r="CH218" i="17"/>
  <c r="BZ218" i="17"/>
  <c r="CF218" i="17"/>
  <c r="BX218" i="17"/>
  <c r="BY218" i="17"/>
  <c r="BX1129" i="17"/>
  <c r="B1130" i="17"/>
  <c r="BT1129" i="17"/>
  <c r="CE1129" i="17"/>
  <c r="BU1129" i="17"/>
  <c r="BS1129" i="17"/>
  <c r="BZ1129" i="17"/>
  <c r="BY1129" i="17"/>
  <c r="CG1129" i="17"/>
  <c r="BV1129" i="17"/>
  <c r="BW1129" i="17"/>
  <c r="CG68" i="1"/>
  <c r="CF69" i="1"/>
  <c r="CH69" i="1"/>
  <c r="CE68" i="1"/>
  <c r="B70" i="1"/>
  <c r="BV69" i="1"/>
  <c r="BZ69" i="1"/>
  <c r="BU69" i="1"/>
  <c r="BY69" i="1"/>
  <c r="BX69" i="1"/>
  <c r="BW69" i="1"/>
  <c r="BS69" i="1"/>
  <c r="BT69" i="1"/>
  <c r="CG218" i="17" l="1"/>
  <c r="CF1129" i="17"/>
  <c r="CH1129" i="17"/>
  <c r="CE218" i="17"/>
  <c r="CF1130" i="17"/>
  <c r="BX1130" i="17"/>
  <c r="B1131" i="17"/>
  <c r="BT1130" i="17"/>
  <c r="BS1130" i="17"/>
  <c r="BZ1130" i="17"/>
  <c r="BY1130" i="17"/>
  <c r="CH1130" i="17"/>
  <c r="BW1130" i="17"/>
  <c r="BV1130" i="17"/>
  <c r="BU1130" i="17"/>
  <c r="CH219" i="17"/>
  <c r="BZ219" i="17"/>
  <c r="BY219" i="17"/>
  <c r="CF219" i="17"/>
  <c r="BX219" i="17"/>
  <c r="BW219" i="17"/>
  <c r="BV219" i="17"/>
  <c r="BU219" i="17"/>
  <c r="BS219" i="17"/>
  <c r="B220" i="17"/>
  <c r="BT219" i="17"/>
  <c r="CG69" i="1"/>
  <c r="CF70" i="1"/>
  <c r="CH70" i="1"/>
  <c r="CE69" i="1"/>
  <c r="BV70" i="1"/>
  <c r="BZ70" i="1"/>
  <c r="BU70" i="1"/>
  <c r="BY70" i="1"/>
  <c r="B71" i="1"/>
  <c r="BX70" i="1"/>
  <c r="BW70" i="1"/>
  <c r="BS70" i="1"/>
  <c r="BT70" i="1"/>
  <c r="CE1130" i="17" l="1"/>
  <c r="CG219" i="17"/>
  <c r="CE219" i="17"/>
  <c r="CG1130" i="17"/>
  <c r="B1132" i="17"/>
  <c r="BT1131" i="17"/>
  <c r="CF1131" i="17"/>
  <c r="BX1131" i="17"/>
  <c r="BU1131" i="17"/>
  <c r="BS1131" i="17"/>
  <c r="BZ1131" i="17"/>
  <c r="BY1131" i="17"/>
  <c r="CH1131" i="17"/>
  <c r="BW1131" i="17"/>
  <c r="BV1131" i="17"/>
  <c r="BU220" i="17"/>
  <c r="B221" i="17"/>
  <c r="BT220" i="17"/>
  <c r="BS220" i="17"/>
  <c r="CH220" i="17"/>
  <c r="BZ220" i="17"/>
  <c r="BY220" i="17"/>
  <c r="CF220" i="17"/>
  <c r="BX220" i="17"/>
  <c r="BV220" i="17"/>
  <c r="BW220" i="17"/>
  <c r="CG70" i="1"/>
  <c r="CH71" i="1"/>
  <c r="CF71" i="1"/>
  <c r="CE70" i="1"/>
  <c r="BV71" i="1"/>
  <c r="BZ71" i="1"/>
  <c r="BU71" i="1"/>
  <c r="BY71" i="1"/>
  <c r="BX71" i="1"/>
  <c r="BW71" i="1"/>
  <c r="B72" i="1"/>
  <c r="BS71" i="1"/>
  <c r="BT71" i="1"/>
  <c r="CG1131" i="17" l="1"/>
  <c r="CE220" i="17"/>
  <c r="CG220" i="17"/>
  <c r="CE1131" i="17"/>
  <c r="CF221" i="17"/>
  <c r="BX221" i="17"/>
  <c r="BW221" i="17"/>
  <c r="BV221" i="17"/>
  <c r="BU221" i="17"/>
  <c r="B222" i="17"/>
  <c r="BT221" i="17"/>
  <c r="BS221" i="17"/>
  <c r="BY221" i="17"/>
  <c r="CH221" i="17"/>
  <c r="BZ221" i="17"/>
  <c r="CF1132" i="17"/>
  <c r="BX1132" i="17"/>
  <c r="B1133" i="17"/>
  <c r="BT1132" i="17"/>
  <c r="BV1132" i="17"/>
  <c r="BU1132" i="17"/>
  <c r="BS1132" i="17"/>
  <c r="BZ1132" i="17"/>
  <c r="BY1132" i="17"/>
  <c r="CH1132" i="17"/>
  <c r="BW1132" i="17"/>
  <c r="CF72" i="1"/>
  <c r="CH72" i="1"/>
  <c r="CE71" i="1"/>
  <c r="CG71" i="1"/>
  <c r="BV72" i="1"/>
  <c r="BZ72" i="1"/>
  <c r="B73" i="1"/>
  <c r="BU72" i="1"/>
  <c r="BY72" i="1"/>
  <c r="BX72" i="1"/>
  <c r="BW72" i="1"/>
  <c r="BS72" i="1"/>
  <c r="BT72" i="1"/>
  <c r="CE221" i="17" l="1"/>
  <c r="CE1132" i="17"/>
  <c r="CG221" i="17"/>
  <c r="BS222" i="17"/>
  <c r="CH222" i="17"/>
  <c r="BZ222" i="17"/>
  <c r="BY222" i="17"/>
  <c r="CF222" i="17"/>
  <c r="BX222" i="17"/>
  <c r="BW222" i="17"/>
  <c r="BV222" i="17"/>
  <c r="B223" i="17"/>
  <c r="BT222" i="17"/>
  <c r="BU222" i="17"/>
  <c r="CG1132" i="17"/>
  <c r="B1134" i="17"/>
  <c r="BT1133" i="17"/>
  <c r="CF1133" i="17"/>
  <c r="BX1133" i="17"/>
  <c r="CH1133" i="17"/>
  <c r="BW1133" i="17"/>
  <c r="BV1133" i="17"/>
  <c r="BU1133" i="17"/>
  <c r="BS1133" i="17"/>
  <c r="BZ1133" i="17"/>
  <c r="BY1133" i="17"/>
  <c r="CF73" i="1"/>
  <c r="CH73" i="1"/>
  <c r="CE72" i="1"/>
  <c r="CG72" i="1"/>
  <c r="B74" i="1"/>
  <c r="BV73" i="1"/>
  <c r="BZ73" i="1"/>
  <c r="BU73" i="1"/>
  <c r="BY73" i="1"/>
  <c r="BX73" i="1"/>
  <c r="BW73" i="1"/>
  <c r="BS73" i="1"/>
  <c r="BT73" i="1"/>
  <c r="CE222" i="17" l="1"/>
  <c r="CE1133" i="17"/>
  <c r="CG222" i="17"/>
  <c r="CG1133" i="17"/>
  <c r="CF1134" i="17"/>
  <c r="BX1134" i="17"/>
  <c r="B1135" i="17"/>
  <c r="BT1134" i="17"/>
  <c r="BY1134" i="17"/>
  <c r="CG1134" i="17" s="1"/>
  <c r="BW1134" i="17"/>
  <c r="CH1134" i="17"/>
  <c r="BV1134" i="17"/>
  <c r="BU1134" i="17"/>
  <c r="BS1134" i="17"/>
  <c r="BZ1134" i="17"/>
  <c r="BV223" i="17"/>
  <c r="BU223" i="17"/>
  <c r="B224" i="17"/>
  <c r="BT223" i="17"/>
  <c r="BS223" i="17"/>
  <c r="CH223" i="17"/>
  <c r="BZ223" i="17"/>
  <c r="BY223" i="17"/>
  <c r="BW223" i="17"/>
  <c r="CF223" i="17"/>
  <c r="BX223" i="17"/>
  <c r="CG73" i="1"/>
  <c r="CF74" i="1"/>
  <c r="CH74" i="1"/>
  <c r="CE73" i="1"/>
  <c r="BV74" i="1"/>
  <c r="BZ74" i="1"/>
  <c r="BU74" i="1"/>
  <c r="BY74" i="1"/>
  <c r="BX74" i="1"/>
  <c r="BW74" i="1"/>
  <c r="B75" i="1"/>
  <c r="BS74" i="1"/>
  <c r="BT74" i="1"/>
  <c r="CE223" i="17" l="1"/>
  <c r="CE1134" i="17"/>
  <c r="CG223" i="17"/>
  <c r="B1136" i="17"/>
  <c r="BT1135" i="17"/>
  <c r="BS1135" i="17"/>
  <c r="CF1135" i="17"/>
  <c r="BX1135" i="17"/>
  <c r="BZ1135" i="17"/>
  <c r="BY1135" i="17"/>
  <c r="BW1135" i="17"/>
  <c r="CH1135" i="17"/>
  <c r="BV1135" i="17"/>
  <c r="BU1135" i="17"/>
  <c r="BY224" i="17"/>
  <c r="CF224" i="17"/>
  <c r="BX224" i="17"/>
  <c r="BW224" i="17"/>
  <c r="BV224" i="17"/>
  <c r="BU224" i="17"/>
  <c r="B225" i="17"/>
  <c r="BT224" i="17"/>
  <c r="CH224" i="17"/>
  <c r="BZ224" i="17"/>
  <c r="BS224" i="17"/>
  <c r="CH75" i="1"/>
  <c r="CF75" i="1"/>
  <c r="CE74" i="1"/>
  <c r="CG74" i="1"/>
  <c r="BV75" i="1"/>
  <c r="BZ75" i="1"/>
  <c r="BU75" i="1"/>
  <c r="BY75" i="1"/>
  <c r="BX75" i="1"/>
  <c r="B76" i="1"/>
  <c r="BW75" i="1"/>
  <c r="BS75" i="1"/>
  <c r="BT75" i="1"/>
  <c r="CG224" i="17" l="1"/>
  <c r="CE1135" i="17"/>
  <c r="CG1135" i="17"/>
  <c r="CE224" i="17"/>
  <c r="B226" i="17"/>
  <c r="BT225" i="17"/>
  <c r="BS225" i="17"/>
  <c r="CH225" i="17"/>
  <c r="BZ225" i="17"/>
  <c r="BY225" i="17"/>
  <c r="CF225" i="17"/>
  <c r="BX225" i="17"/>
  <c r="BW225" i="17"/>
  <c r="BU225" i="17"/>
  <c r="BV225" i="17"/>
  <c r="CF1136" i="17"/>
  <c r="BX1136" i="17"/>
  <c r="BW1136" i="17"/>
  <c r="B1137" i="17"/>
  <c r="BT1136" i="17"/>
  <c r="BV1136" i="17"/>
  <c r="CH1136" i="17"/>
  <c r="BU1136" i="17"/>
  <c r="BS1136" i="17"/>
  <c r="BZ1136" i="17"/>
  <c r="BY1136" i="17"/>
  <c r="CH76" i="1"/>
  <c r="CF76" i="1"/>
  <c r="CE75" i="1"/>
  <c r="CG75" i="1"/>
  <c r="CF1010" i="1"/>
  <c r="CH1010" i="1"/>
  <c r="BY1010" i="1"/>
  <c r="BX1010" i="1"/>
  <c r="BW1010" i="1"/>
  <c r="BV1010" i="1"/>
  <c r="BU1010" i="1"/>
  <c r="BT1010" i="1"/>
  <c r="BZ1010" i="1"/>
  <c r="BS1010" i="1"/>
  <c r="B1011" i="1"/>
  <c r="BV76" i="1"/>
  <c r="BZ76" i="1"/>
  <c r="B77" i="1"/>
  <c r="BU76" i="1"/>
  <c r="BY76" i="1"/>
  <c r="BX76" i="1"/>
  <c r="BW76" i="1"/>
  <c r="BS76" i="1"/>
  <c r="BT76" i="1"/>
  <c r="CE1136" i="17" l="1"/>
  <c r="CG1136" i="17"/>
  <c r="CG225" i="17"/>
  <c r="CE225" i="17"/>
  <c r="B1138" i="17"/>
  <c r="BT1137" i="17"/>
  <c r="BS1137" i="17"/>
  <c r="CF1137" i="17"/>
  <c r="BX1137" i="17"/>
  <c r="BZ1137" i="17"/>
  <c r="BY1137" i="17"/>
  <c r="BW1137" i="17"/>
  <c r="CH1137" i="17"/>
  <c r="BV1137" i="17"/>
  <c r="BU1137" i="17"/>
  <c r="BW226" i="17"/>
  <c r="BV226" i="17"/>
  <c r="BU226" i="17"/>
  <c r="B227" i="17"/>
  <c r="BT226" i="17"/>
  <c r="BS226" i="17"/>
  <c r="CH226" i="17"/>
  <c r="BZ226" i="17"/>
  <c r="CF226" i="17"/>
  <c r="BX226" i="17"/>
  <c r="BY226" i="17"/>
  <c r="CF77" i="1"/>
  <c r="CH77" i="1"/>
  <c r="CG1010" i="1"/>
  <c r="CG76" i="1"/>
  <c r="CE76" i="1"/>
  <c r="CE1010" i="1"/>
  <c r="CH1011" i="1"/>
  <c r="CF1011" i="1"/>
  <c r="BV1011" i="1"/>
  <c r="BU1011" i="1"/>
  <c r="BT1011" i="1"/>
  <c r="B1012" i="1"/>
  <c r="BS1011" i="1"/>
  <c r="BZ1011" i="1"/>
  <c r="BY1011" i="1"/>
  <c r="BW1011" i="1"/>
  <c r="BX1011" i="1"/>
  <c r="B78" i="1"/>
  <c r="BV77" i="1"/>
  <c r="BZ77" i="1"/>
  <c r="BU77" i="1"/>
  <c r="BY77" i="1"/>
  <c r="BX77" i="1"/>
  <c r="BW77" i="1"/>
  <c r="BS77" i="1"/>
  <c r="BT77" i="1"/>
  <c r="CE226" i="17" l="1"/>
  <c r="CG1137" i="17"/>
  <c r="CE1137" i="17"/>
  <c r="CG226" i="17"/>
  <c r="CH227" i="17"/>
  <c r="BZ227" i="17"/>
  <c r="BY227" i="17"/>
  <c r="CF227" i="17"/>
  <c r="BX227" i="17"/>
  <c r="BW227" i="17"/>
  <c r="BV227" i="17"/>
  <c r="BU227" i="17"/>
  <c r="BS227" i="17"/>
  <c r="B228" i="17"/>
  <c r="BT227" i="17"/>
  <c r="BX1138" i="17"/>
  <c r="CE1138" i="17"/>
  <c r="BW1138" i="17"/>
  <c r="B1139" i="17"/>
  <c r="BT1138" i="17"/>
  <c r="BU1138" i="17"/>
  <c r="BS1138" i="17"/>
  <c r="BZ1138" i="17"/>
  <c r="BY1138" i="17"/>
  <c r="CG1138" i="17" s="1"/>
  <c r="BV1138" i="17"/>
  <c r="CG77" i="1"/>
  <c r="CE1011" i="1"/>
  <c r="CH78" i="1"/>
  <c r="CF78" i="1"/>
  <c r="CG1011" i="1"/>
  <c r="CE77" i="1"/>
  <c r="B1013" i="1"/>
  <c r="BS1012" i="1"/>
  <c r="BZ1012" i="1"/>
  <c r="CH1012" i="1" s="1"/>
  <c r="BY1012" i="1"/>
  <c r="BX1012" i="1"/>
  <c r="BW1012" i="1"/>
  <c r="BV1012" i="1"/>
  <c r="BT1012" i="1"/>
  <c r="BU1012" i="1"/>
  <c r="BV78" i="1"/>
  <c r="BZ78" i="1"/>
  <c r="BU78" i="1"/>
  <c r="BY78" i="1"/>
  <c r="B79" i="1"/>
  <c r="BX78" i="1"/>
  <c r="BW78" i="1"/>
  <c r="BS78" i="1"/>
  <c r="BT78" i="1"/>
  <c r="CE227" i="17" l="1"/>
  <c r="CF1138" i="17"/>
  <c r="CH1138" i="17"/>
  <c r="CG227" i="17"/>
  <c r="BU228" i="17"/>
  <c r="B229" i="17"/>
  <c r="BT228" i="17"/>
  <c r="BS228" i="17"/>
  <c r="CE228" i="17" s="1"/>
  <c r="CH228" i="17"/>
  <c r="BZ228" i="17"/>
  <c r="BY228" i="17"/>
  <c r="CF228" i="17"/>
  <c r="BX228" i="17"/>
  <c r="BV228" i="17"/>
  <c r="BW228" i="17"/>
  <c r="B1140" i="17"/>
  <c r="BT1139" i="17"/>
  <c r="BS1139" i="17"/>
  <c r="CE1139" i="17" s="1"/>
  <c r="BX1139" i="17"/>
  <c r="BZ1139" i="17"/>
  <c r="BY1139" i="17"/>
  <c r="BW1139" i="17"/>
  <c r="BV1139" i="17"/>
  <c r="CG1139" i="17"/>
  <c r="BU1139" i="17"/>
  <c r="CE1012" i="1"/>
  <c r="CG1012" i="1"/>
  <c r="CH79" i="1"/>
  <c r="CF79" i="1"/>
  <c r="CE78" i="1"/>
  <c r="CF1012" i="1"/>
  <c r="CG78" i="1"/>
  <c r="BX1013" i="1"/>
  <c r="BW1013" i="1"/>
  <c r="BV1013" i="1"/>
  <c r="BU1013" i="1"/>
  <c r="BT1013" i="1"/>
  <c r="B1014" i="1"/>
  <c r="BS1013" i="1"/>
  <c r="BY1013" i="1"/>
  <c r="BZ1013" i="1"/>
  <c r="BV79" i="1"/>
  <c r="BZ79" i="1"/>
  <c r="BU79" i="1"/>
  <c r="BY79" i="1"/>
  <c r="BX79" i="1"/>
  <c r="B80" i="1"/>
  <c r="BW79" i="1"/>
  <c r="BS79" i="1"/>
  <c r="BT79" i="1"/>
  <c r="CG228" i="17" l="1"/>
  <c r="CF1139" i="17"/>
  <c r="CH1139" i="17"/>
  <c r="BX1140" i="17"/>
  <c r="BW1140" i="17"/>
  <c r="B1141" i="17"/>
  <c r="BT1140" i="17"/>
  <c r="BS1140" i="17"/>
  <c r="BZ1140" i="17"/>
  <c r="BY1140" i="17"/>
  <c r="CG1140" i="17" s="1"/>
  <c r="BV1140" i="17"/>
  <c r="BU1140" i="17"/>
  <c r="CE1140" i="17" s="1"/>
  <c r="CF229" i="17"/>
  <c r="BX229" i="17"/>
  <c r="BW229" i="17"/>
  <c r="BV229" i="17"/>
  <c r="BU229" i="17"/>
  <c r="B230" i="17"/>
  <c r="BT229" i="17"/>
  <c r="BS229" i="17"/>
  <c r="BY229" i="17"/>
  <c r="CG229" i="17" s="1"/>
  <c r="BZ229" i="17"/>
  <c r="CH229" i="17"/>
  <c r="CG1013" i="1"/>
  <c r="CE1013" i="1"/>
  <c r="CE79" i="1"/>
  <c r="CH80" i="1"/>
  <c r="CF80" i="1"/>
  <c r="CF1013" i="1"/>
  <c r="CH1013" i="1"/>
  <c r="CG79" i="1"/>
  <c r="BU1014" i="1"/>
  <c r="BT1014" i="1"/>
  <c r="B1015" i="1"/>
  <c r="BS1014" i="1"/>
  <c r="CE1014" i="1" s="1"/>
  <c r="BZ1014" i="1"/>
  <c r="BY1014" i="1"/>
  <c r="BX1014" i="1"/>
  <c r="BV1014" i="1"/>
  <c r="BW1014" i="1"/>
  <c r="BV80" i="1"/>
  <c r="BZ80" i="1"/>
  <c r="B81" i="1"/>
  <c r="BU80" i="1"/>
  <c r="BY80" i="1"/>
  <c r="BX80" i="1"/>
  <c r="BW80" i="1"/>
  <c r="BS80" i="1"/>
  <c r="BT80" i="1"/>
  <c r="CF1140" i="17" l="1"/>
  <c r="CE229" i="17"/>
  <c r="B1142" i="17"/>
  <c r="BT1141" i="17"/>
  <c r="BS1141" i="17"/>
  <c r="CE1141" i="17" s="1"/>
  <c r="BX1141" i="17"/>
  <c r="BY1141" i="17"/>
  <c r="CG1141" i="17" s="1"/>
  <c r="BW1141" i="17"/>
  <c r="BV1141" i="17"/>
  <c r="BU1141" i="17"/>
  <c r="BZ1141" i="17"/>
  <c r="CF230" i="17"/>
  <c r="BX230" i="17"/>
  <c r="BW230" i="17"/>
  <c r="BV230" i="17"/>
  <c r="BU230" i="17"/>
  <c r="B231" i="17"/>
  <c r="BT230" i="17"/>
  <c r="BS230" i="17"/>
  <c r="BY230" i="17"/>
  <c r="CG230" i="17" s="1"/>
  <c r="CH230" i="17"/>
  <c r="BZ230" i="17"/>
  <c r="CH1140" i="17"/>
  <c r="CG1014" i="1"/>
  <c r="CG80" i="1"/>
  <c r="CF81" i="1"/>
  <c r="CH81" i="1"/>
  <c r="CF1014" i="1"/>
  <c r="CE80" i="1"/>
  <c r="CH1014" i="1"/>
  <c r="BZ1015" i="1"/>
  <c r="CH1015" i="1" s="1"/>
  <c r="BY1015" i="1"/>
  <c r="BX1015" i="1"/>
  <c r="BW1015" i="1"/>
  <c r="BV1015" i="1"/>
  <c r="BU1015" i="1"/>
  <c r="B1016" i="1"/>
  <c r="BS1015" i="1"/>
  <c r="BT1015" i="1"/>
  <c r="CF1015" i="1" s="1"/>
  <c r="B82" i="1"/>
  <c r="BV81" i="1"/>
  <c r="BZ81" i="1"/>
  <c r="BU81" i="1"/>
  <c r="BY81" i="1"/>
  <c r="BX81" i="1"/>
  <c r="BW81" i="1"/>
  <c r="BS81" i="1"/>
  <c r="BT81" i="1"/>
  <c r="CF1141" i="17" l="1"/>
  <c r="CH1141" i="17"/>
  <c r="CE230" i="17"/>
  <c r="B232" i="17"/>
  <c r="BT231" i="17"/>
  <c r="BS231" i="17"/>
  <c r="CH231" i="17"/>
  <c r="BZ231" i="17"/>
  <c r="BY231" i="17"/>
  <c r="CG231" i="17" s="1"/>
  <c r="CF231" i="17"/>
  <c r="BX231" i="17"/>
  <c r="BW231" i="17"/>
  <c r="BU231" i="17"/>
  <c r="BV231" i="17"/>
  <c r="BS1142" i="17"/>
  <c r="CH1142" i="17"/>
  <c r="BZ1142" i="17"/>
  <c r="CF1142" i="17"/>
  <c r="BX1142" i="17"/>
  <c r="BW1142" i="17"/>
  <c r="BV1142" i="17"/>
  <c r="B1143" i="17"/>
  <c r="BT1142" i="17"/>
  <c r="BY1142" i="17"/>
  <c r="BU1142" i="17"/>
  <c r="CG1015" i="1"/>
  <c r="CE1015" i="1"/>
  <c r="CH82" i="1"/>
  <c r="CF82" i="1"/>
  <c r="CG81" i="1"/>
  <c r="CE81" i="1"/>
  <c r="BW1016" i="1"/>
  <c r="BV1016" i="1"/>
  <c r="BU1016" i="1"/>
  <c r="BT1016" i="1"/>
  <c r="B1017" i="1"/>
  <c r="BS1016" i="1"/>
  <c r="BZ1016" i="1"/>
  <c r="BX1016" i="1"/>
  <c r="BY1016" i="1"/>
  <c r="BV82" i="1"/>
  <c r="BZ82" i="1"/>
  <c r="BU82" i="1"/>
  <c r="BY82" i="1"/>
  <c r="BX82" i="1"/>
  <c r="BW82" i="1"/>
  <c r="B83" i="1"/>
  <c r="BS82" i="1"/>
  <c r="BT82" i="1"/>
  <c r="CE1142" i="17" l="1"/>
  <c r="CG1142" i="17"/>
  <c r="CE231" i="17"/>
  <c r="BW1143" i="17"/>
  <c r="BV1143" i="17"/>
  <c r="B1144" i="17"/>
  <c r="BT1143" i="17"/>
  <c r="BS1143" i="17"/>
  <c r="CH1143" i="17"/>
  <c r="BZ1143" i="17"/>
  <c r="CF1143" i="17"/>
  <c r="BX1143" i="17"/>
  <c r="BY1143" i="17"/>
  <c r="BU1143" i="17"/>
  <c r="CF232" i="17"/>
  <c r="BX232" i="17"/>
  <c r="BW232" i="17"/>
  <c r="BV232" i="17"/>
  <c r="BU232" i="17"/>
  <c r="B233" i="17"/>
  <c r="BT232" i="17"/>
  <c r="BS232" i="17"/>
  <c r="BY232" i="17"/>
  <c r="CG232" i="17" s="1"/>
  <c r="CH232" i="17"/>
  <c r="BZ232" i="17"/>
  <c r="CE1016" i="1"/>
  <c r="CG1016" i="1"/>
  <c r="CG82" i="1"/>
  <c r="CH83" i="1"/>
  <c r="CF83" i="1"/>
  <c r="CE82" i="1"/>
  <c r="CF1016" i="1"/>
  <c r="CH1016" i="1"/>
  <c r="BT1017" i="1"/>
  <c r="B1018" i="1"/>
  <c r="BS1017" i="1"/>
  <c r="BZ1017" i="1"/>
  <c r="BY1017" i="1"/>
  <c r="BX1017" i="1"/>
  <c r="BW1017" i="1"/>
  <c r="BU1017" i="1"/>
  <c r="BV1017" i="1"/>
  <c r="BV83" i="1"/>
  <c r="BZ83" i="1"/>
  <c r="BU83" i="1"/>
  <c r="BY83" i="1"/>
  <c r="BX83" i="1"/>
  <c r="B84" i="1"/>
  <c r="BW83" i="1"/>
  <c r="BS83" i="1"/>
  <c r="BT83" i="1"/>
  <c r="CG1143" i="17" l="1"/>
  <c r="CE232" i="17"/>
  <c r="CE1143" i="17"/>
  <c r="B234" i="17"/>
  <c r="BT233" i="17"/>
  <c r="BS233" i="17"/>
  <c r="CH233" i="17"/>
  <c r="BZ233" i="17"/>
  <c r="BY233" i="17"/>
  <c r="CF233" i="17"/>
  <c r="BX233" i="17"/>
  <c r="BW233" i="17"/>
  <c r="BU233" i="17"/>
  <c r="BV233" i="17"/>
  <c r="BS1144" i="17"/>
  <c r="CH1144" i="17"/>
  <c r="BZ1144" i="17"/>
  <c r="CF1144" i="17"/>
  <c r="BX1144" i="17"/>
  <c r="BW1144" i="17"/>
  <c r="BV1144" i="17"/>
  <c r="B1145" i="17"/>
  <c r="BT1144" i="17"/>
  <c r="BY1144" i="17"/>
  <c r="BU1144" i="17"/>
  <c r="CE1017" i="1"/>
  <c r="CG1017" i="1"/>
  <c r="CH1017" i="1"/>
  <c r="CH84" i="1"/>
  <c r="CF84" i="1"/>
  <c r="CE83" i="1"/>
  <c r="CF1017" i="1"/>
  <c r="CG83" i="1"/>
  <c r="CE1018" i="1"/>
  <c r="CG1018" i="1"/>
  <c r="BY1018" i="1"/>
  <c r="BX1018" i="1"/>
  <c r="BW1018" i="1"/>
  <c r="BV1018" i="1"/>
  <c r="BU1018" i="1"/>
  <c r="BT1018" i="1"/>
  <c r="BZ1018" i="1"/>
  <c r="B1019" i="1"/>
  <c r="BS1018" i="1"/>
  <c r="BV84" i="1"/>
  <c r="BZ84" i="1"/>
  <c r="B85" i="1"/>
  <c r="BU84" i="1"/>
  <c r="BY84" i="1"/>
  <c r="BX84" i="1"/>
  <c r="BW84" i="1"/>
  <c r="BS84" i="1"/>
  <c r="BT84" i="1"/>
  <c r="CG233" i="17" l="1"/>
  <c r="CG1144" i="17"/>
  <c r="CE1144" i="17"/>
  <c r="CE233" i="17"/>
  <c r="BW1145" i="17"/>
  <c r="BV1145" i="17"/>
  <c r="B1146" i="17"/>
  <c r="BT1145" i="17"/>
  <c r="BS1145" i="17"/>
  <c r="CH1145" i="17"/>
  <c r="BZ1145" i="17"/>
  <c r="CF1145" i="17"/>
  <c r="BX1145" i="17"/>
  <c r="BU1145" i="17"/>
  <c r="BY1145" i="17"/>
  <c r="CF234" i="17"/>
  <c r="BX234" i="17"/>
  <c r="BW234" i="17"/>
  <c r="BV234" i="17"/>
  <c r="BU234" i="17"/>
  <c r="B235" i="17"/>
  <c r="BT234" i="17"/>
  <c r="BS234" i="17"/>
  <c r="BY234" i="17"/>
  <c r="CG234" i="17" s="1"/>
  <c r="CH234" i="17"/>
  <c r="BZ234" i="17"/>
  <c r="CE84" i="1"/>
  <c r="CF1018" i="1"/>
  <c r="CF85" i="1"/>
  <c r="CH85" i="1"/>
  <c r="CH1018" i="1"/>
  <c r="CG84" i="1"/>
  <c r="CE1019" i="1"/>
  <c r="CG1019" i="1"/>
  <c r="BV1019" i="1"/>
  <c r="BU1019" i="1"/>
  <c r="BT1019" i="1"/>
  <c r="B1020" i="1"/>
  <c r="BS1019" i="1"/>
  <c r="BZ1019" i="1"/>
  <c r="BY1019" i="1"/>
  <c r="BW1019" i="1"/>
  <c r="BX1019" i="1"/>
  <c r="B86" i="1"/>
  <c r="BV85" i="1"/>
  <c r="BZ85" i="1"/>
  <c r="BU85" i="1"/>
  <c r="BY85" i="1"/>
  <c r="BX85" i="1"/>
  <c r="BW85" i="1"/>
  <c r="BS85" i="1"/>
  <c r="BT85" i="1"/>
  <c r="CG1145" i="17" l="1"/>
  <c r="CE234" i="17"/>
  <c r="CE1145" i="17"/>
  <c r="B236" i="17"/>
  <c r="BT235" i="17"/>
  <c r="BS235" i="17"/>
  <c r="CH235" i="17"/>
  <c r="BZ235" i="17"/>
  <c r="BY235" i="17"/>
  <c r="CF235" i="17"/>
  <c r="BX235" i="17"/>
  <c r="BW235" i="17"/>
  <c r="BU235" i="17"/>
  <c r="BV235" i="17"/>
  <c r="BS1146" i="17"/>
  <c r="CH1146" i="17"/>
  <c r="BZ1146" i="17"/>
  <c r="CF1146" i="17"/>
  <c r="BX1146" i="17"/>
  <c r="BW1146" i="17"/>
  <c r="BV1146" i="17"/>
  <c r="B1147" i="17"/>
  <c r="BT1146" i="17"/>
  <c r="BY1146" i="17"/>
  <c r="BU1146" i="17"/>
  <c r="CH86" i="1"/>
  <c r="CF86" i="1"/>
  <c r="CG85" i="1"/>
  <c r="CF1019" i="1"/>
  <c r="CH1019" i="1"/>
  <c r="CE85" i="1"/>
  <c r="CE1020" i="1"/>
  <c r="CG1020" i="1"/>
  <c r="B1021" i="1"/>
  <c r="BS1020" i="1"/>
  <c r="BZ1020" i="1"/>
  <c r="BY1020" i="1"/>
  <c r="BX1020" i="1"/>
  <c r="BW1020" i="1"/>
  <c r="BV1020" i="1"/>
  <c r="BT1020" i="1"/>
  <c r="BU1020" i="1"/>
  <c r="BV86" i="1"/>
  <c r="BZ86" i="1"/>
  <c r="BU86" i="1"/>
  <c r="BY86" i="1"/>
  <c r="B87" i="1"/>
  <c r="BX86" i="1"/>
  <c r="BW86" i="1"/>
  <c r="BS86" i="1"/>
  <c r="BT86" i="1"/>
  <c r="CG235" i="17" l="1"/>
  <c r="CG1146" i="17"/>
  <c r="CE1146" i="17"/>
  <c r="CE235" i="17"/>
  <c r="BW1147" i="17"/>
  <c r="BV1147" i="17"/>
  <c r="B1148" i="17"/>
  <c r="BT1147" i="17"/>
  <c r="BS1147" i="17"/>
  <c r="CH1147" i="17"/>
  <c r="BZ1147" i="17"/>
  <c r="CF1147" i="17"/>
  <c r="BX1147" i="17"/>
  <c r="BY1147" i="17"/>
  <c r="BU1147" i="17"/>
  <c r="CF236" i="17"/>
  <c r="BX236" i="17"/>
  <c r="BW236" i="17"/>
  <c r="BV236" i="17"/>
  <c r="BU236" i="17"/>
  <c r="B237" i="17"/>
  <c r="BT236" i="17"/>
  <c r="BS236" i="17"/>
  <c r="BY236" i="17"/>
  <c r="CH236" i="17"/>
  <c r="BZ236" i="17"/>
  <c r="CG86" i="1"/>
  <c r="CH87" i="1"/>
  <c r="CF87" i="1"/>
  <c r="CH1020" i="1"/>
  <c r="CF1020" i="1"/>
  <c r="CE86" i="1"/>
  <c r="CE1021" i="1"/>
  <c r="CG1021" i="1"/>
  <c r="BX1021" i="1"/>
  <c r="BW1021" i="1"/>
  <c r="BV1021" i="1"/>
  <c r="BU1021" i="1"/>
  <c r="BT1021" i="1"/>
  <c r="B1022" i="1"/>
  <c r="BS1021" i="1"/>
  <c r="BY1021" i="1"/>
  <c r="BZ1021" i="1"/>
  <c r="BV87" i="1"/>
  <c r="BZ87" i="1"/>
  <c r="BU87" i="1"/>
  <c r="BY87" i="1"/>
  <c r="BX87" i="1"/>
  <c r="BW87" i="1"/>
  <c r="B88" i="1"/>
  <c r="BS87" i="1"/>
  <c r="BT87" i="1"/>
  <c r="CG236" i="17" l="1"/>
  <c r="CE236" i="17"/>
  <c r="CE1147" i="17"/>
  <c r="CG1147" i="17"/>
  <c r="B238" i="17"/>
  <c r="BT237" i="17"/>
  <c r="BS237" i="17"/>
  <c r="CH237" i="17"/>
  <c r="BZ237" i="17"/>
  <c r="BY237" i="17"/>
  <c r="CF237" i="17"/>
  <c r="BX237" i="17"/>
  <c r="BW237" i="17"/>
  <c r="BU237" i="17"/>
  <c r="BV237" i="17"/>
  <c r="BS1148" i="17"/>
  <c r="CH1148" i="17"/>
  <c r="BZ1148" i="17"/>
  <c r="CF1148" i="17"/>
  <c r="BX1148" i="17"/>
  <c r="BW1148" i="17"/>
  <c r="BV1148" i="17"/>
  <c r="B1149" i="17"/>
  <c r="BT1148" i="17"/>
  <c r="BY1148" i="17"/>
  <c r="BU1148" i="17"/>
  <c r="CF1021" i="1"/>
  <c r="CH88" i="1"/>
  <c r="CF88" i="1"/>
  <c r="CE87" i="1"/>
  <c r="CH1021" i="1"/>
  <c r="CG87" i="1"/>
  <c r="CF1022" i="1"/>
  <c r="CH1022" i="1"/>
  <c r="BY1022" i="1"/>
  <c r="BX1022" i="1"/>
  <c r="BW1022" i="1"/>
  <c r="BV1022" i="1"/>
  <c r="BU1022" i="1"/>
  <c r="BT1022" i="1"/>
  <c r="BZ1022" i="1"/>
  <c r="BS1022" i="1"/>
  <c r="B1023" i="1"/>
  <c r="BV88" i="1"/>
  <c r="BZ88" i="1"/>
  <c r="B89" i="1"/>
  <c r="BU88" i="1"/>
  <c r="BY88" i="1"/>
  <c r="BX88" i="1"/>
  <c r="BW88" i="1"/>
  <c r="BS88" i="1"/>
  <c r="BT88" i="1"/>
  <c r="CE1148" i="17" l="1"/>
  <c r="CG237" i="17"/>
  <c r="CG1148" i="17"/>
  <c r="CE237" i="17"/>
  <c r="BW1149" i="17"/>
  <c r="BV1149" i="17"/>
  <c r="B1150" i="17"/>
  <c r="BT1149" i="17"/>
  <c r="BS1149" i="17"/>
  <c r="CH1149" i="17"/>
  <c r="BZ1149" i="17"/>
  <c r="CF1149" i="17"/>
  <c r="BX1149" i="17"/>
  <c r="BY1149" i="17"/>
  <c r="BU1149" i="17"/>
  <c r="CF238" i="17"/>
  <c r="BX238" i="17"/>
  <c r="BW238" i="17"/>
  <c r="BV238" i="17"/>
  <c r="BU238" i="17"/>
  <c r="B239" i="17"/>
  <c r="BT238" i="17"/>
  <c r="BS238" i="17"/>
  <c r="BY238" i="17"/>
  <c r="CH238" i="17"/>
  <c r="BZ238" i="17"/>
  <c r="CF89" i="1"/>
  <c r="CH89" i="1"/>
  <c r="CG1022" i="1"/>
  <c r="CG88" i="1"/>
  <c r="CE88" i="1"/>
  <c r="CE1022" i="1"/>
  <c r="CH1023" i="1"/>
  <c r="CF1023" i="1"/>
  <c r="BV1023" i="1"/>
  <c r="BU1023" i="1"/>
  <c r="BT1023" i="1"/>
  <c r="B1024" i="1"/>
  <c r="BS1023" i="1"/>
  <c r="BZ1023" i="1"/>
  <c r="BY1023" i="1"/>
  <c r="BW1023" i="1"/>
  <c r="BX1023" i="1"/>
  <c r="B90" i="1"/>
  <c r="BV89" i="1"/>
  <c r="BZ89" i="1"/>
  <c r="BU89" i="1"/>
  <c r="BY89" i="1"/>
  <c r="BX89" i="1"/>
  <c r="BW89" i="1"/>
  <c r="BS89" i="1"/>
  <c r="BT89" i="1"/>
  <c r="CE238" i="17" l="1"/>
  <c r="CG238" i="17"/>
  <c r="CG1149" i="17"/>
  <c r="CE1149" i="17"/>
  <c r="B240" i="17"/>
  <c r="BT239" i="17"/>
  <c r="BS239" i="17"/>
  <c r="CH239" i="17"/>
  <c r="BZ239" i="17"/>
  <c r="BY239" i="17"/>
  <c r="CF239" i="17"/>
  <c r="BX239" i="17"/>
  <c r="BW239" i="17"/>
  <c r="BU239" i="17"/>
  <c r="BV239" i="17"/>
  <c r="BS1150" i="17"/>
  <c r="CE1150" i="17" s="1"/>
  <c r="BZ1150" i="17"/>
  <c r="BY1150" i="17"/>
  <c r="CG1150" i="17" s="1"/>
  <c r="BX1150" i="17"/>
  <c r="BW1150" i="17"/>
  <c r="BV1150" i="17"/>
  <c r="B1151" i="17"/>
  <c r="BT1150" i="17"/>
  <c r="BU1150" i="17"/>
  <c r="CH90" i="1"/>
  <c r="CF90" i="1"/>
  <c r="CG1023" i="1"/>
  <c r="CG89" i="1"/>
  <c r="CE89" i="1"/>
  <c r="CE1023" i="1"/>
  <c r="B1025" i="1"/>
  <c r="BS1024" i="1"/>
  <c r="BZ1024" i="1"/>
  <c r="BY1024" i="1"/>
  <c r="BX1024" i="1"/>
  <c r="BW1024" i="1"/>
  <c r="BV1024" i="1"/>
  <c r="BT1024" i="1"/>
  <c r="BU1024" i="1"/>
  <c r="BV90" i="1"/>
  <c r="BZ90" i="1"/>
  <c r="BU90" i="1"/>
  <c r="BY90" i="1"/>
  <c r="BX90" i="1"/>
  <c r="BW90" i="1"/>
  <c r="B91" i="1"/>
  <c r="BS90" i="1"/>
  <c r="BT90" i="1"/>
  <c r="CH1150" i="17" l="1"/>
  <c r="CG239" i="17"/>
  <c r="CE239" i="17"/>
  <c r="CF1150" i="17"/>
  <c r="BW1151" i="17"/>
  <c r="BV1151" i="17"/>
  <c r="BU1151" i="17"/>
  <c r="CE1151" i="17" s="1"/>
  <c r="B1152" i="17"/>
  <c r="BT1151" i="17"/>
  <c r="BS1151" i="17"/>
  <c r="BZ1151" i="17"/>
  <c r="BX1151" i="17"/>
  <c r="BY1151" i="17"/>
  <c r="CG1151" i="17" s="1"/>
  <c r="CF240" i="17"/>
  <c r="BX240" i="17"/>
  <c r="BW240" i="17"/>
  <c r="BV240" i="17"/>
  <c r="BU240" i="17"/>
  <c r="B241" i="17"/>
  <c r="BT240" i="17"/>
  <c r="BS240" i="17"/>
  <c r="BY240" i="17"/>
  <c r="CG240" i="17" s="1"/>
  <c r="CH240" i="17"/>
  <c r="BZ240" i="17"/>
  <c r="CG1024" i="1"/>
  <c r="CG90" i="1"/>
  <c r="CE1024" i="1"/>
  <c r="CH91" i="1"/>
  <c r="CF91" i="1"/>
  <c r="CH1024" i="1"/>
  <c r="CF1024" i="1"/>
  <c r="CE90" i="1"/>
  <c r="BX1025" i="1"/>
  <c r="BW1025" i="1"/>
  <c r="BV1025" i="1"/>
  <c r="BU1025" i="1"/>
  <c r="BT1025" i="1"/>
  <c r="B1026" i="1"/>
  <c r="BS1025" i="1"/>
  <c r="BY1025" i="1"/>
  <c r="BZ1025" i="1"/>
  <c r="BV91" i="1"/>
  <c r="BZ91" i="1"/>
  <c r="BU91" i="1"/>
  <c r="BY91" i="1"/>
  <c r="BX91" i="1"/>
  <c r="B92" i="1"/>
  <c r="BW91" i="1"/>
  <c r="BS91" i="1"/>
  <c r="BT91" i="1"/>
  <c r="CH1151" i="17" l="1"/>
  <c r="CE240" i="17"/>
  <c r="CF1151" i="17"/>
  <c r="BS1152" i="17"/>
  <c r="BZ1152" i="17"/>
  <c r="BY1152" i="17"/>
  <c r="CG1152" i="17" s="1"/>
  <c r="BX1152" i="17"/>
  <c r="BW1152" i="17"/>
  <c r="BV1152" i="17"/>
  <c r="B1153" i="17"/>
  <c r="BT1152" i="17"/>
  <c r="BU1152" i="17"/>
  <c r="CE1152" i="17" s="1"/>
  <c r="B242" i="17"/>
  <c r="BT241" i="17"/>
  <c r="BS241" i="17"/>
  <c r="CH241" i="17"/>
  <c r="BZ241" i="17"/>
  <c r="BY241" i="17"/>
  <c r="CF241" i="17"/>
  <c r="BX241" i="17"/>
  <c r="BW241" i="17"/>
  <c r="BU241" i="17"/>
  <c r="BV241" i="17"/>
  <c r="CE1025" i="1"/>
  <c r="CG1025" i="1"/>
  <c r="CH92" i="1"/>
  <c r="CF92" i="1"/>
  <c r="CF1025" i="1"/>
  <c r="CE91" i="1"/>
  <c r="CH1025" i="1"/>
  <c r="CG91" i="1"/>
  <c r="BU1026" i="1"/>
  <c r="BT1026" i="1"/>
  <c r="B1027" i="1"/>
  <c r="BS1026" i="1"/>
  <c r="BZ1026" i="1"/>
  <c r="BY1026" i="1"/>
  <c r="BX1026" i="1"/>
  <c r="BV1026" i="1"/>
  <c r="BW1026" i="1"/>
  <c r="BV92" i="1"/>
  <c r="BZ92" i="1"/>
  <c r="B93" i="1"/>
  <c r="BU92" i="1"/>
  <c r="BY92" i="1"/>
  <c r="BX92" i="1"/>
  <c r="BW92" i="1"/>
  <c r="BS92" i="1"/>
  <c r="BT92" i="1"/>
  <c r="CH1152" i="17" l="1"/>
  <c r="CF1152" i="17"/>
  <c r="CE241" i="17"/>
  <c r="CG241" i="17"/>
  <c r="BW1153" i="17"/>
  <c r="BV1153" i="17"/>
  <c r="BU1153" i="17"/>
  <c r="CE1153" i="17" s="1"/>
  <c r="B1154" i="17"/>
  <c r="BT1153" i="17"/>
  <c r="BS1153" i="17"/>
  <c r="BZ1153" i="17"/>
  <c r="BX1153" i="17"/>
  <c r="BY1153" i="17"/>
  <c r="CG1153" i="17" s="1"/>
  <c r="CF242" i="17"/>
  <c r="BX242" i="17"/>
  <c r="BW242" i="17"/>
  <c r="BV242" i="17"/>
  <c r="BU242" i="17"/>
  <c r="B243" i="17"/>
  <c r="BT242" i="17"/>
  <c r="BS242" i="17"/>
  <c r="CE242" i="17" s="1"/>
  <c r="BY242" i="17"/>
  <c r="CG242" i="17" s="1"/>
  <c r="BZ242" i="17"/>
  <c r="CH242" i="17"/>
  <c r="CE1026" i="1"/>
  <c r="CG1026" i="1"/>
  <c r="CF93" i="1"/>
  <c r="CH93" i="1"/>
  <c r="CE92" i="1"/>
  <c r="CH1026" i="1"/>
  <c r="CG92" i="1"/>
  <c r="CF1026" i="1"/>
  <c r="BZ1027" i="1"/>
  <c r="BY1027" i="1"/>
  <c r="BX1027" i="1"/>
  <c r="BW1027" i="1"/>
  <c r="BV1027" i="1"/>
  <c r="BU1027" i="1"/>
  <c r="B1028" i="1"/>
  <c r="BS1027" i="1"/>
  <c r="BT1027" i="1"/>
  <c r="B94" i="1"/>
  <c r="BV93" i="1"/>
  <c r="BZ93" i="1"/>
  <c r="BU93" i="1"/>
  <c r="BY93" i="1"/>
  <c r="CG93" i="1" s="1"/>
  <c r="BX93" i="1"/>
  <c r="BW93" i="1"/>
  <c r="BS93" i="1"/>
  <c r="BT93" i="1"/>
  <c r="CH1153" i="17" l="1"/>
  <c r="CF1153" i="17"/>
  <c r="BY1154" i="17"/>
  <c r="BU1154" i="17"/>
  <c r="B1155" i="17"/>
  <c r="BT1154" i="17"/>
  <c r="CH1154" i="17"/>
  <c r="BZ1154" i="17"/>
  <c r="BW1154" i="17"/>
  <c r="BV1154" i="17"/>
  <c r="BS1154" i="17"/>
  <c r="CF1154" i="17"/>
  <c r="BX1154" i="17"/>
  <c r="B244" i="17"/>
  <c r="BT243" i="17"/>
  <c r="BS243" i="17"/>
  <c r="CH243" i="17"/>
  <c r="BZ243" i="17"/>
  <c r="BY243" i="17"/>
  <c r="CF243" i="17"/>
  <c r="BX243" i="17"/>
  <c r="BW243" i="17"/>
  <c r="BU243" i="17"/>
  <c r="BV243" i="17"/>
  <c r="CE1027" i="1"/>
  <c r="CG1027" i="1"/>
  <c r="CH94" i="1"/>
  <c r="CF94" i="1"/>
  <c r="CH1027" i="1"/>
  <c r="CF1027" i="1"/>
  <c r="CE93" i="1"/>
  <c r="BW1028" i="1"/>
  <c r="BV1028" i="1"/>
  <c r="BU1028" i="1"/>
  <c r="BT1028" i="1"/>
  <c r="B1029" i="1"/>
  <c r="BS1028" i="1"/>
  <c r="CE1028" i="1" s="1"/>
  <c r="BZ1028" i="1"/>
  <c r="BX1028" i="1"/>
  <c r="BY1028" i="1"/>
  <c r="CG1028" i="1" s="1"/>
  <c r="BV94" i="1"/>
  <c r="BZ94" i="1"/>
  <c r="BU94" i="1"/>
  <c r="BY94" i="1"/>
  <c r="B95" i="1"/>
  <c r="BX94" i="1"/>
  <c r="BW94" i="1"/>
  <c r="BS94" i="1"/>
  <c r="BT94" i="1"/>
  <c r="CG1154" i="17" l="1"/>
  <c r="CE1154" i="17"/>
  <c r="CE243" i="17"/>
  <c r="CG243" i="17"/>
  <c r="CF244" i="17"/>
  <c r="BX244" i="17"/>
  <c r="BW244" i="17"/>
  <c r="BV244" i="17"/>
  <c r="BU244" i="17"/>
  <c r="B245" i="17"/>
  <c r="BT244" i="17"/>
  <c r="BS244" i="17"/>
  <c r="BY244" i="17"/>
  <c r="BZ244" i="17"/>
  <c r="CH244" i="17"/>
  <c r="BU1155" i="17"/>
  <c r="CE1155" i="17" s="1"/>
  <c r="BY1155" i="17"/>
  <c r="CF1155" i="17"/>
  <c r="BX1155" i="17"/>
  <c r="BV1155" i="17"/>
  <c r="CH1155" i="17"/>
  <c r="BZ1155" i="17"/>
  <c r="BW1155" i="17"/>
  <c r="B1156" i="17"/>
  <c r="BT1155" i="17"/>
  <c r="BS1155" i="17"/>
  <c r="CE94" i="1"/>
  <c r="CH95" i="1"/>
  <c r="CF95" i="1"/>
  <c r="CF1028" i="1"/>
  <c r="CG94" i="1"/>
  <c r="CH1028" i="1"/>
  <c r="BT1029" i="1"/>
  <c r="B1030" i="1"/>
  <c r="BS1029" i="1"/>
  <c r="BZ1029" i="1"/>
  <c r="BY1029" i="1"/>
  <c r="BX1029" i="1"/>
  <c r="BW1029" i="1"/>
  <c r="BU1029" i="1"/>
  <c r="CG1029" i="1" s="1"/>
  <c r="BV1029" i="1"/>
  <c r="BV95" i="1"/>
  <c r="BZ95" i="1"/>
  <c r="BU95" i="1"/>
  <c r="BY95" i="1"/>
  <c r="BX95" i="1"/>
  <c r="B96" i="1"/>
  <c r="BW95" i="1"/>
  <c r="BS95" i="1"/>
  <c r="BT95" i="1"/>
  <c r="CG1155" i="17" l="1"/>
  <c r="CE244" i="17"/>
  <c r="CG244" i="17"/>
  <c r="B246" i="17"/>
  <c r="BT245" i="17"/>
  <c r="BS245" i="17"/>
  <c r="CH245" i="17"/>
  <c r="BZ245" i="17"/>
  <c r="BY245" i="17"/>
  <c r="CF245" i="17"/>
  <c r="BX245" i="17"/>
  <c r="BW245" i="17"/>
  <c r="BU245" i="17"/>
  <c r="BV245" i="17"/>
  <c r="BY1156" i="17"/>
  <c r="BU1156" i="17"/>
  <c r="B1157" i="17"/>
  <c r="BT1156" i="17"/>
  <c r="CH1156" i="17"/>
  <c r="BZ1156" i="17"/>
  <c r="BX1156" i="17"/>
  <c r="BW1156" i="17"/>
  <c r="BV1156" i="17"/>
  <c r="BS1156" i="17"/>
  <c r="CF1156" i="17"/>
  <c r="CE1029" i="1"/>
  <c r="CH1029" i="1"/>
  <c r="CH96" i="1"/>
  <c r="CF96" i="1"/>
  <c r="CG95" i="1"/>
  <c r="CE95" i="1"/>
  <c r="CE1030" i="1"/>
  <c r="CG1030" i="1"/>
  <c r="CF1029" i="1"/>
  <c r="BY1030" i="1"/>
  <c r="BX1030" i="1"/>
  <c r="BW1030" i="1"/>
  <c r="BV1030" i="1"/>
  <c r="BU1030" i="1"/>
  <c r="BT1030" i="1"/>
  <c r="BZ1030" i="1"/>
  <c r="B1031" i="1"/>
  <c r="BS1030" i="1"/>
  <c r="BV96" i="1"/>
  <c r="BZ96" i="1"/>
  <c r="B97" i="1"/>
  <c r="BU96" i="1"/>
  <c r="BY96" i="1"/>
  <c r="BX96" i="1"/>
  <c r="BW96" i="1"/>
  <c r="BS96" i="1"/>
  <c r="BT96" i="1"/>
  <c r="CE1156" i="17" l="1"/>
  <c r="CG245" i="17"/>
  <c r="CE245" i="17"/>
  <c r="CG1156" i="17"/>
  <c r="CH1030" i="1"/>
  <c r="BU1157" i="17"/>
  <c r="BY1157" i="17"/>
  <c r="CF1157" i="17"/>
  <c r="BX1157" i="17"/>
  <c r="BV1157" i="17"/>
  <c r="B1158" i="17"/>
  <c r="BT1157" i="17"/>
  <c r="BS1157" i="17"/>
  <c r="CH1157" i="17"/>
  <c r="BZ1157" i="17"/>
  <c r="BW1157" i="17"/>
  <c r="CF246" i="17"/>
  <c r="BX246" i="17"/>
  <c r="BW246" i="17"/>
  <c r="BV246" i="17"/>
  <c r="BU246" i="17"/>
  <c r="B247" i="17"/>
  <c r="BT246" i="17"/>
  <c r="BS246" i="17"/>
  <c r="BY246" i="17"/>
  <c r="BZ246" i="17"/>
  <c r="CH246" i="17"/>
  <c r="CG96" i="1"/>
  <c r="CF97" i="1"/>
  <c r="CH97" i="1"/>
  <c r="CE96" i="1"/>
  <c r="CF1030" i="1"/>
  <c r="CE1031" i="1"/>
  <c r="CG1031" i="1"/>
  <c r="BV1031" i="1"/>
  <c r="BU1031" i="1"/>
  <c r="BT1031" i="1"/>
  <c r="B1032" i="1"/>
  <c r="BS1031" i="1"/>
  <c r="BZ1031" i="1"/>
  <c r="BY1031" i="1"/>
  <c r="BW1031" i="1"/>
  <c r="BX1031" i="1"/>
  <c r="B98" i="1"/>
  <c r="BV97" i="1"/>
  <c r="BZ97" i="1"/>
  <c r="BU97" i="1"/>
  <c r="BY97" i="1"/>
  <c r="BX97" i="1"/>
  <c r="BW97" i="1"/>
  <c r="BS97" i="1"/>
  <c r="BT97" i="1"/>
  <c r="CE1157" i="17" l="1"/>
  <c r="CG1157" i="17"/>
  <c r="CG246" i="17"/>
  <c r="CE246" i="17"/>
  <c r="BY1158" i="17"/>
  <c r="BU1158" i="17"/>
  <c r="B1159" i="17"/>
  <c r="BT1158" i="17"/>
  <c r="CH1158" i="17"/>
  <c r="BZ1158" i="17"/>
  <c r="BX1158" i="17"/>
  <c r="BW1158" i="17"/>
  <c r="BV1158" i="17"/>
  <c r="BS1158" i="17"/>
  <c r="CF1158" i="17"/>
  <c r="B248" i="17"/>
  <c r="BT247" i="17"/>
  <c r="BS247" i="17"/>
  <c r="CH247" i="17"/>
  <c r="BZ247" i="17"/>
  <c r="BY247" i="17"/>
  <c r="CF247" i="17"/>
  <c r="BX247" i="17"/>
  <c r="BW247" i="17"/>
  <c r="BU247" i="17"/>
  <c r="BV247" i="17"/>
  <c r="CH98" i="1"/>
  <c r="CF98" i="1"/>
  <c r="CG97" i="1"/>
  <c r="CF1031" i="1"/>
  <c r="CH1031" i="1"/>
  <c r="CE97" i="1"/>
  <c r="CE1032" i="1"/>
  <c r="CG1032" i="1"/>
  <c r="B1033" i="1"/>
  <c r="B1034" i="1" s="1"/>
  <c r="BS1032" i="1"/>
  <c r="BZ1032" i="1"/>
  <c r="BY1032" i="1"/>
  <c r="BX1032" i="1"/>
  <c r="BW1032" i="1"/>
  <c r="BV1032" i="1"/>
  <c r="BT1032" i="1"/>
  <c r="BU1032" i="1"/>
  <c r="BV98" i="1"/>
  <c r="BZ98" i="1"/>
  <c r="BU98" i="1"/>
  <c r="BY98" i="1"/>
  <c r="BX98" i="1"/>
  <c r="BW98" i="1"/>
  <c r="B99" i="1"/>
  <c r="BS98" i="1"/>
  <c r="BT98" i="1"/>
  <c r="CE1158" i="17" l="1"/>
  <c r="CG1158" i="17"/>
  <c r="CE247" i="17"/>
  <c r="CG247" i="17"/>
  <c r="CF248" i="17"/>
  <c r="BX248" i="17"/>
  <c r="BW248" i="17"/>
  <c r="BV248" i="17"/>
  <c r="BU248" i="17"/>
  <c r="B249" i="17"/>
  <c r="BT248" i="17"/>
  <c r="BS248" i="17"/>
  <c r="BY248" i="17"/>
  <c r="BZ248" i="17"/>
  <c r="CH248" i="17"/>
  <c r="BU1159" i="17"/>
  <c r="BY1159" i="17"/>
  <c r="CF1159" i="17"/>
  <c r="BX1159" i="17"/>
  <c r="BV1159" i="17"/>
  <c r="BZ1159" i="17"/>
  <c r="BW1159" i="17"/>
  <c r="B1160" i="17"/>
  <c r="BT1159" i="17"/>
  <c r="BS1159" i="17"/>
  <c r="CH1159" i="17"/>
  <c r="CG98" i="1"/>
  <c r="CH99" i="1"/>
  <c r="CF99" i="1"/>
  <c r="CH1032" i="1"/>
  <c r="CF1032" i="1"/>
  <c r="CE98" i="1"/>
  <c r="CE1033" i="1"/>
  <c r="CG1033" i="1"/>
  <c r="BX1033" i="1"/>
  <c r="BW1033" i="1"/>
  <c r="BV1033" i="1"/>
  <c r="BU1033" i="1"/>
  <c r="BT1033" i="1"/>
  <c r="BS1033" i="1"/>
  <c r="BY1033" i="1"/>
  <c r="BZ1033" i="1"/>
  <c r="BV99" i="1"/>
  <c r="BZ99" i="1"/>
  <c r="BU99" i="1"/>
  <c r="BY99" i="1"/>
  <c r="BX99" i="1"/>
  <c r="B100" i="1"/>
  <c r="BW99" i="1"/>
  <c r="BS99" i="1"/>
  <c r="BT99" i="1"/>
  <c r="CG1159" i="17" l="1"/>
  <c r="CE248" i="17"/>
  <c r="CE1159" i="17"/>
  <c r="CG248" i="17"/>
  <c r="B250" i="17"/>
  <c r="BT249" i="17"/>
  <c r="BS249" i="17"/>
  <c r="CH249" i="17"/>
  <c r="BZ249" i="17"/>
  <c r="BY249" i="17"/>
  <c r="CF249" i="17"/>
  <c r="BX249" i="17"/>
  <c r="BW249" i="17"/>
  <c r="BU249" i="17"/>
  <c r="BV249" i="17"/>
  <c r="BY1160" i="17"/>
  <c r="BU1160" i="17"/>
  <c r="B1161" i="17"/>
  <c r="BT1160" i="17"/>
  <c r="CH1160" i="17"/>
  <c r="BZ1160" i="17"/>
  <c r="BS1160" i="17"/>
  <c r="CF1160" i="17"/>
  <c r="BX1160" i="17"/>
  <c r="BW1160" i="17"/>
  <c r="BV1160" i="17"/>
  <c r="CH100" i="1"/>
  <c r="CF100" i="1"/>
  <c r="CE99" i="1"/>
  <c r="CF1033" i="1"/>
  <c r="CH1033" i="1"/>
  <c r="CG99" i="1"/>
  <c r="BV100" i="1"/>
  <c r="BZ100" i="1"/>
  <c r="B101" i="1"/>
  <c r="BU100" i="1"/>
  <c r="BY100" i="1"/>
  <c r="BX100" i="1"/>
  <c r="BW100" i="1"/>
  <c r="BS100" i="1"/>
  <c r="BT100" i="1"/>
  <c r="CG249" i="17" l="1"/>
  <c r="CE1160" i="17"/>
  <c r="CG1160" i="17"/>
  <c r="CE249" i="17"/>
  <c r="BU1161" i="17"/>
  <c r="BY1161" i="17"/>
  <c r="CG1161" i="17" s="1"/>
  <c r="CF1161" i="17"/>
  <c r="BX1161" i="17"/>
  <c r="BV1161" i="17"/>
  <c r="BZ1161" i="17"/>
  <c r="BW1161" i="17"/>
  <c r="B1162" i="17"/>
  <c r="BT1161" i="17"/>
  <c r="BS1161" i="17"/>
  <c r="CH1161" i="17"/>
  <c r="CF250" i="17"/>
  <c r="BX250" i="17"/>
  <c r="BW250" i="17"/>
  <c r="BV250" i="17"/>
  <c r="BU250" i="17"/>
  <c r="B251" i="17"/>
  <c r="BT250" i="17"/>
  <c r="BS250" i="17"/>
  <c r="BY250" i="17"/>
  <c r="BZ250" i="17"/>
  <c r="CH250" i="17"/>
  <c r="CG100" i="1"/>
  <c r="CF101" i="1"/>
  <c r="CH101" i="1"/>
  <c r="CE100" i="1"/>
  <c r="B102" i="1"/>
  <c r="BV101" i="1"/>
  <c r="BZ101" i="1"/>
  <c r="BU101" i="1"/>
  <c r="BY101" i="1"/>
  <c r="BX101" i="1"/>
  <c r="BW101" i="1"/>
  <c r="BS101" i="1"/>
  <c r="BT101" i="1"/>
  <c r="CE1161" i="17" l="1"/>
  <c r="CE250" i="17"/>
  <c r="CG250" i="17"/>
  <c r="B252" i="17"/>
  <c r="BT251" i="17"/>
  <c r="BS251" i="17"/>
  <c r="CH251" i="17"/>
  <c r="BZ251" i="17"/>
  <c r="BY251" i="17"/>
  <c r="CF251" i="17"/>
  <c r="BX251" i="17"/>
  <c r="BW251" i="17"/>
  <c r="BU251" i="17"/>
  <c r="BV251" i="17"/>
  <c r="BY1162" i="17"/>
  <c r="CG1162" i="17" s="1"/>
  <c r="BU1162" i="17"/>
  <c r="CE1162" i="17" s="1"/>
  <c r="B1163" i="17"/>
  <c r="BT1162" i="17"/>
  <c r="BZ1162" i="17"/>
  <c r="BW1162" i="17"/>
  <c r="BV1162" i="17"/>
  <c r="BS1162" i="17"/>
  <c r="BX1162" i="17"/>
  <c r="CH102" i="1"/>
  <c r="CF102" i="1"/>
  <c r="CG101" i="1"/>
  <c r="CE101" i="1"/>
  <c r="BV102" i="1"/>
  <c r="BZ102" i="1"/>
  <c r="BU102" i="1"/>
  <c r="BY102" i="1"/>
  <c r="B103" i="1"/>
  <c r="BX102" i="1"/>
  <c r="BW102" i="1"/>
  <c r="BS102" i="1"/>
  <c r="BT102" i="1"/>
  <c r="CG251" i="17" l="1"/>
  <c r="CF1162" i="17"/>
  <c r="CE251" i="17"/>
  <c r="CH1162" i="17"/>
  <c r="BU1163" i="17"/>
  <c r="CE1163" i="17" s="1"/>
  <c r="BY1163" i="17"/>
  <c r="CG1163" i="17" s="1"/>
  <c r="BX1163" i="17"/>
  <c r="BV1163" i="17"/>
  <c r="BZ1163" i="17"/>
  <c r="BW1163" i="17"/>
  <c r="B1164" i="17"/>
  <c r="BT1163" i="17"/>
  <c r="BS1163" i="17"/>
  <c r="CF252" i="17"/>
  <c r="BX252" i="17"/>
  <c r="BW252" i="17"/>
  <c r="BV252" i="17"/>
  <c r="BU252" i="17"/>
  <c r="B253" i="17"/>
  <c r="BT252" i="17"/>
  <c r="BS252" i="17"/>
  <c r="BY252" i="17"/>
  <c r="CG252" i="17" s="1"/>
  <c r="BZ252" i="17"/>
  <c r="CH252" i="17"/>
  <c r="CH103" i="1"/>
  <c r="CF103" i="1"/>
  <c r="CE102" i="1"/>
  <c r="CG102" i="1"/>
  <c r="BV103" i="1"/>
  <c r="BZ103" i="1"/>
  <c r="BU103" i="1"/>
  <c r="BY103" i="1"/>
  <c r="BX103" i="1"/>
  <c r="BW103" i="1"/>
  <c r="B104" i="1"/>
  <c r="BS103" i="1"/>
  <c r="BT103" i="1"/>
  <c r="CF1163" i="17" l="1"/>
  <c r="CH1163" i="17"/>
  <c r="CE252" i="17"/>
  <c r="B254" i="17"/>
  <c r="BT253" i="17"/>
  <c r="BS253" i="17"/>
  <c r="CH253" i="17"/>
  <c r="BZ253" i="17"/>
  <c r="BY253" i="17"/>
  <c r="CF253" i="17"/>
  <c r="BX253" i="17"/>
  <c r="BW253" i="17"/>
  <c r="BU253" i="17"/>
  <c r="BV253" i="17"/>
  <c r="BY1164" i="17"/>
  <c r="CG1164" i="17" s="1"/>
  <c r="BU1164" i="17"/>
  <c r="B1165" i="17"/>
  <c r="BT1164" i="17"/>
  <c r="BZ1164" i="17"/>
  <c r="BX1164" i="17"/>
  <c r="BW1164" i="17"/>
  <c r="BV1164" i="17"/>
  <c r="BS1164" i="17"/>
  <c r="CE1164" i="17" s="1"/>
  <c r="CH104" i="1"/>
  <c r="CF104" i="1"/>
  <c r="CE103" i="1"/>
  <c r="CG103" i="1"/>
  <c r="BV104" i="1"/>
  <c r="BZ104" i="1"/>
  <c r="B105" i="1"/>
  <c r="BU104" i="1"/>
  <c r="BY104" i="1"/>
  <c r="BX104" i="1"/>
  <c r="BW104" i="1"/>
  <c r="BS104" i="1"/>
  <c r="BT104" i="1"/>
  <c r="CG253" i="17" l="1"/>
  <c r="CF1164" i="17"/>
  <c r="CE253" i="17"/>
  <c r="CH1164" i="17"/>
  <c r="BU1165" i="17"/>
  <c r="CE1165" i="17" s="1"/>
  <c r="BY1165" i="17"/>
  <c r="CG1165" i="17" s="1"/>
  <c r="BX1165" i="17"/>
  <c r="BV1165" i="17"/>
  <c r="B1166" i="17"/>
  <c r="BT1165" i="17"/>
  <c r="BS1165" i="17"/>
  <c r="BZ1165" i="17"/>
  <c r="BW1165" i="17"/>
  <c r="B255" i="17"/>
  <c r="BT254" i="17"/>
  <c r="BS254" i="17"/>
  <c r="CH254" i="17"/>
  <c r="BZ254" i="17"/>
  <c r="BY254" i="17"/>
  <c r="CF254" i="17"/>
  <c r="BX254" i="17"/>
  <c r="BW254" i="17"/>
  <c r="BU254" i="17"/>
  <c r="BV254" i="17"/>
  <c r="CG104" i="1"/>
  <c r="CF105" i="1"/>
  <c r="CH105" i="1"/>
  <c r="CE104" i="1"/>
  <c r="B106" i="1"/>
  <c r="BV105" i="1"/>
  <c r="BZ105" i="1"/>
  <c r="BU105" i="1"/>
  <c r="BY105" i="1"/>
  <c r="BX105" i="1"/>
  <c r="BW105" i="1"/>
  <c r="BS105" i="1"/>
  <c r="BT105" i="1"/>
  <c r="CH1165" i="17" l="1"/>
  <c r="CE254" i="17"/>
  <c r="CG254" i="17"/>
  <c r="BU1166" i="17"/>
  <c r="BY1166" i="17"/>
  <c r="CF1166" i="17"/>
  <c r="BX1166" i="17"/>
  <c r="BV1166" i="17"/>
  <c r="BS1166" i="17"/>
  <c r="CH1166" i="17"/>
  <c r="BZ1166" i="17"/>
  <c r="BW1166" i="17"/>
  <c r="B1167" i="17"/>
  <c r="BT1166" i="17"/>
  <c r="CF255" i="17"/>
  <c r="BX255" i="17"/>
  <c r="BW255" i="17"/>
  <c r="BV255" i="17"/>
  <c r="BU255" i="17"/>
  <c r="B256" i="17"/>
  <c r="BT255" i="17"/>
  <c r="BS255" i="17"/>
  <c r="BY255" i="17"/>
  <c r="CG255" i="17" s="1"/>
  <c r="CH255" i="17"/>
  <c r="BZ255" i="17"/>
  <c r="CF1165" i="17"/>
  <c r="CH106" i="1"/>
  <c r="CF106" i="1"/>
  <c r="CG105" i="1"/>
  <c r="CE105" i="1"/>
  <c r="BV106" i="1"/>
  <c r="BZ106" i="1"/>
  <c r="BU106" i="1"/>
  <c r="BY106" i="1"/>
  <c r="BX106" i="1"/>
  <c r="BW106" i="1"/>
  <c r="B107" i="1"/>
  <c r="BS106" i="1"/>
  <c r="BT106" i="1"/>
  <c r="CE255" i="17" l="1"/>
  <c r="CE1166" i="17"/>
  <c r="CG1166" i="17"/>
  <c r="CF1167" i="17"/>
  <c r="BX1167" i="17"/>
  <c r="B1168" i="17"/>
  <c r="BT1167" i="17"/>
  <c r="BS1167" i="17"/>
  <c r="BY1167" i="17"/>
  <c r="CG1167" i="17" s="1"/>
  <c r="BZ1167" i="17"/>
  <c r="BW1167" i="17"/>
  <c r="BV1167" i="17"/>
  <c r="BU1167" i="17"/>
  <c r="CH1167" i="17"/>
  <c r="B257" i="17"/>
  <c r="BT256" i="17"/>
  <c r="BS256" i="17"/>
  <c r="CH256" i="17"/>
  <c r="BZ256" i="17"/>
  <c r="BY256" i="17"/>
  <c r="CF256" i="17"/>
  <c r="BX256" i="17"/>
  <c r="BW256" i="17"/>
  <c r="BU256" i="17"/>
  <c r="BV256" i="17"/>
  <c r="CH107" i="1"/>
  <c r="CF107" i="1"/>
  <c r="CE106" i="1"/>
  <c r="CG106" i="1"/>
  <c r="BV107" i="1"/>
  <c r="BZ107" i="1"/>
  <c r="BU107" i="1"/>
  <c r="BY107" i="1"/>
  <c r="BX107" i="1"/>
  <c r="B108" i="1"/>
  <c r="BW107" i="1"/>
  <c r="BS107" i="1"/>
  <c r="BT107" i="1"/>
  <c r="CE1167" i="17" l="1"/>
  <c r="CE256" i="17"/>
  <c r="CG256" i="17"/>
  <c r="CF257" i="17"/>
  <c r="BX257" i="17"/>
  <c r="BW257" i="17"/>
  <c r="BV257" i="17"/>
  <c r="BU257" i="17"/>
  <c r="B258" i="17"/>
  <c r="BT257" i="17"/>
  <c r="BS257" i="17"/>
  <c r="BY257" i="17"/>
  <c r="CH257" i="17"/>
  <c r="BZ257" i="17"/>
  <c r="BS1168" i="17"/>
  <c r="BW1168" i="17"/>
  <c r="BV1168" i="17"/>
  <c r="B1169" i="17"/>
  <c r="BT1168" i="17"/>
  <c r="CH1168" i="17"/>
  <c r="CF1168" i="17"/>
  <c r="BZ1168" i="17"/>
  <c r="BY1168" i="17"/>
  <c r="BX1168" i="17"/>
  <c r="BU1168" i="17"/>
  <c r="CH108" i="1"/>
  <c r="CF108" i="1"/>
  <c r="CE107" i="1"/>
  <c r="CG107" i="1"/>
  <c r="BV108" i="1"/>
  <c r="BZ108" i="1"/>
  <c r="B109" i="1"/>
  <c r="BU108" i="1"/>
  <c r="BY108" i="1"/>
  <c r="BX108" i="1"/>
  <c r="BW108" i="1"/>
  <c r="BS108" i="1"/>
  <c r="BT108" i="1"/>
  <c r="CE1168" i="17" l="1"/>
  <c r="CE257" i="17"/>
  <c r="CG1168" i="17"/>
  <c r="CG257" i="17"/>
  <c r="B259" i="17"/>
  <c r="BT258" i="17"/>
  <c r="BS258" i="17"/>
  <c r="CH258" i="17"/>
  <c r="BZ258" i="17"/>
  <c r="BY258" i="17"/>
  <c r="CF258" i="17"/>
  <c r="BX258" i="17"/>
  <c r="BW258" i="17"/>
  <c r="BU258" i="17"/>
  <c r="BV258" i="17"/>
  <c r="BV1169" i="17"/>
  <c r="CH1169" i="17"/>
  <c r="BZ1169" i="17"/>
  <c r="BY1169" i="17"/>
  <c r="BW1169" i="17"/>
  <c r="BX1169" i="17"/>
  <c r="BU1169" i="17"/>
  <c r="B1170" i="17"/>
  <c r="BT1169" i="17"/>
  <c r="BS1169" i="17"/>
  <c r="CF1169" i="17"/>
  <c r="CG108" i="1"/>
  <c r="CF109" i="1"/>
  <c r="CH109" i="1"/>
  <c r="CE108" i="1"/>
  <c r="B110" i="1"/>
  <c r="BV109" i="1"/>
  <c r="BZ109" i="1"/>
  <c r="BU109" i="1"/>
  <c r="BY109" i="1"/>
  <c r="BX109" i="1"/>
  <c r="BW109" i="1"/>
  <c r="BS109" i="1"/>
  <c r="BT109" i="1"/>
  <c r="CG258" i="17" l="1"/>
  <c r="CE1169" i="17"/>
  <c r="CG1169" i="17"/>
  <c r="CE258" i="17"/>
  <c r="BY1170" i="17"/>
  <c r="BU1170" i="17"/>
  <c r="B1171" i="17"/>
  <c r="BT1170" i="17"/>
  <c r="CH1170" i="17"/>
  <c r="BZ1170" i="17"/>
  <c r="BV1170" i="17"/>
  <c r="BS1170" i="17"/>
  <c r="CF1170" i="17"/>
  <c r="BX1170" i="17"/>
  <c r="BW1170" i="17"/>
  <c r="CF259" i="17"/>
  <c r="BX259" i="17"/>
  <c r="BW259" i="17"/>
  <c r="BV259" i="17"/>
  <c r="BU259" i="17"/>
  <c r="B260" i="17"/>
  <c r="BT259" i="17"/>
  <c r="BS259" i="17"/>
  <c r="BY259" i="17"/>
  <c r="CH259" i="17"/>
  <c r="BZ259" i="17"/>
  <c r="CH110" i="1"/>
  <c r="CF110" i="1"/>
  <c r="CG109" i="1"/>
  <c r="CE109" i="1"/>
  <c r="BV110" i="1"/>
  <c r="BZ110" i="1"/>
  <c r="BU110" i="1"/>
  <c r="BY110" i="1"/>
  <c r="B111" i="1"/>
  <c r="BX110" i="1"/>
  <c r="BW110" i="1"/>
  <c r="BS110" i="1"/>
  <c r="BT110" i="1"/>
  <c r="CE259" i="17" l="1"/>
  <c r="CG259" i="17"/>
  <c r="CE1170" i="17"/>
  <c r="CG1170" i="17"/>
  <c r="B261" i="17"/>
  <c r="BT260" i="17"/>
  <c r="BS260" i="17"/>
  <c r="CH260" i="17"/>
  <c r="BZ260" i="17"/>
  <c r="BY260" i="17"/>
  <c r="CG260" i="17" s="1"/>
  <c r="CF260" i="17"/>
  <c r="BX260" i="17"/>
  <c r="BW260" i="17"/>
  <c r="BU260" i="17"/>
  <c r="BV260" i="17"/>
  <c r="B1172" i="17"/>
  <c r="BT1171" i="17"/>
  <c r="CF1171" i="17"/>
  <c r="BX1171" i="17"/>
  <c r="BW1171" i="17"/>
  <c r="BU1171" i="17"/>
  <c r="BZ1171" i="17"/>
  <c r="BY1171" i="17"/>
  <c r="BV1171" i="17"/>
  <c r="BS1171" i="17"/>
  <c r="CH1171" i="17"/>
  <c r="CH111" i="1"/>
  <c r="CF111" i="1"/>
  <c r="CE110" i="1"/>
  <c r="CG110" i="1"/>
  <c r="BV111" i="1"/>
  <c r="BZ111" i="1"/>
  <c r="BU111" i="1"/>
  <c r="BY111" i="1"/>
  <c r="BX111" i="1"/>
  <c r="B112" i="1"/>
  <c r="BW111" i="1"/>
  <c r="BS111" i="1"/>
  <c r="BT111" i="1"/>
  <c r="CG1171" i="17" l="1"/>
  <c r="CE1171" i="17"/>
  <c r="CE260" i="17"/>
  <c r="BW1172" i="17"/>
  <c r="BS1172" i="17"/>
  <c r="CH1172" i="17"/>
  <c r="BZ1172" i="17"/>
  <c r="CF1172" i="17"/>
  <c r="BX1172" i="17"/>
  <c r="BY1172" i="17"/>
  <c r="BV1172" i="17"/>
  <c r="BU1172" i="17"/>
  <c r="B1173" i="17"/>
  <c r="BT1172" i="17"/>
  <c r="CF261" i="17"/>
  <c r="BX261" i="17"/>
  <c r="BW261" i="17"/>
  <c r="BV261" i="17"/>
  <c r="BU261" i="17"/>
  <c r="B262" i="17"/>
  <c r="BT261" i="17"/>
  <c r="BS261" i="17"/>
  <c r="BY261" i="17"/>
  <c r="CH261" i="17"/>
  <c r="BZ261" i="17"/>
  <c r="CH112" i="1"/>
  <c r="CF112" i="1"/>
  <c r="CE111" i="1"/>
  <c r="CG111" i="1"/>
  <c r="CF1034" i="1"/>
  <c r="CH1034" i="1"/>
  <c r="BX1034" i="1"/>
  <c r="BV1034" i="1"/>
  <c r="BT1034" i="1"/>
  <c r="BS1034" i="1"/>
  <c r="BZ1034" i="1"/>
  <c r="BY1034" i="1"/>
  <c r="B1035" i="1"/>
  <c r="BU1034" i="1"/>
  <c r="BW1034" i="1"/>
  <c r="BV112" i="1"/>
  <c r="BZ112" i="1"/>
  <c r="B113" i="1"/>
  <c r="BU112" i="1"/>
  <c r="BY112" i="1"/>
  <c r="BX112" i="1"/>
  <c r="BW112" i="1"/>
  <c r="BS112" i="1"/>
  <c r="BT112" i="1"/>
  <c r="CG261" i="17" l="1"/>
  <c r="CE261" i="17"/>
  <c r="CE1172" i="17"/>
  <c r="CG1172" i="17"/>
  <c r="B263" i="17"/>
  <c r="BT262" i="17"/>
  <c r="BS262" i="17"/>
  <c r="CH262" i="17"/>
  <c r="BZ262" i="17"/>
  <c r="BY262" i="17"/>
  <c r="CF262" i="17"/>
  <c r="BX262" i="17"/>
  <c r="BW262" i="17"/>
  <c r="BU262" i="17"/>
  <c r="BV262" i="17"/>
  <c r="CH1173" i="17"/>
  <c r="BZ1173" i="17"/>
  <c r="BV1173" i="17"/>
  <c r="BU1173" i="17"/>
  <c r="BS1173" i="17"/>
  <c r="BW1173" i="17"/>
  <c r="B1174" i="17"/>
  <c r="BT1173" i="17"/>
  <c r="CF1173" i="17"/>
  <c r="BY1173" i="17"/>
  <c r="BX1173" i="17"/>
  <c r="CE1034" i="1"/>
  <c r="CG112" i="1"/>
  <c r="CF113" i="1"/>
  <c r="CH113" i="1"/>
  <c r="CG1034" i="1"/>
  <c r="CE112" i="1"/>
  <c r="CH1035" i="1"/>
  <c r="CF1035" i="1"/>
  <c r="BV1035" i="1"/>
  <c r="BU1035" i="1"/>
  <c r="B1036" i="1"/>
  <c r="BS1035" i="1"/>
  <c r="BY1035" i="1"/>
  <c r="BZ1035" i="1"/>
  <c r="BX1035" i="1"/>
  <c r="BW1035" i="1"/>
  <c r="BT1035" i="1"/>
  <c r="B114" i="1"/>
  <c r="BV113" i="1"/>
  <c r="BZ113" i="1"/>
  <c r="BU113" i="1"/>
  <c r="BY113" i="1"/>
  <c r="BX113" i="1"/>
  <c r="BW113" i="1"/>
  <c r="BS113" i="1"/>
  <c r="BT113" i="1"/>
  <c r="CG1173" i="17" l="1"/>
  <c r="CE1173" i="17"/>
  <c r="CG262" i="17"/>
  <c r="CE262" i="17"/>
  <c r="BU1174" i="17"/>
  <c r="CE1174" i="17" s="1"/>
  <c r="BY1174" i="17"/>
  <c r="CG1174" i="17" s="1"/>
  <c r="BX1174" i="17"/>
  <c r="BV1174" i="17"/>
  <c r="BZ1174" i="17"/>
  <c r="BW1174" i="17"/>
  <c r="B1175" i="17"/>
  <c r="BT1174" i="17"/>
  <c r="BS1174" i="17"/>
  <c r="CF263" i="17"/>
  <c r="BX263" i="17"/>
  <c r="BW263" i="17"/>
  <c r="BV263" i="17"/>
  <c r="BU263" i="17"/>
  <c r="B264" i="17"/>
  <c r="BT263" i="17"/>
  <c r="BS263" i="17"/>
  <c r="BY263" i="17"/>
  <c r="CG263" i="17" s="1"/>
  <c r="CH263" i="17"/>
  <c r="BZ263" i="17"/>
  <c r="CG113" i="1"/>
  <c r="CH114" i="1"/>
  <c r="CF114" i="1"/>
  <c r="CE1035" i="1"/>
  <c r="CE113" i="1"/>
  <c r="CG1035" i="1"/>
  <c r="B1037" i="1"/>
  <c r="BS1036" i="1"/>
  <c r="BZ1036" i="1"/>
  <c r="BX1036" i="1"/>
  <c r="BV1036" i="1"/>
  <c r="BY1036" i="1"/>
  <c r="BW1036" i="1"/>
  <c r="BU1036" i="1"/>
  <c r="BT1036" i="1"/>
  <c r="BV114" i="1"/>
  <c r="BZ114" i="1"/>
  <c r="BU114" i="1"/>
  <c r="BY114" i="1"/>
  <c r="BX114" i="1"/>
  <c r="BW114" i="1"/>
  <c r="B115" i="1"/>
  <c r="BS114" i="1"/>
  <c r="BT114" i="1"/>
  <c r="CF1174" i="17" l="1"/>
  <c r="CE263" i="17"/>
  <c r="CH1174" i="17"/>
  <c r="BV264" i="17"/>
  <c r="BT264" i="17"/>
  <c r="BS264" i="17"/>
  <c r="B265" i="17"/>
  <c r="BZ264" i="17"/>
  <c r="CH264" i="17"/>
  <c r="BY264" i="17"/>
  <c r="BX264" i="17"/>
  <c r="BU264" i="17"/>
  <c r="CF264" i="17"/>
  <c r="BW264" i="17"/>
  <c r="BX1175" i="17"/>
  <c r="BV1175" i="17"/>
  <c r="B1176" i="17"/>
  <c r="BT1175" i="17"/>
  <c r="BS1175" i="17"/>
  <c r="BY1175" i="17"/>
  <c r="CG1175" i="17" s="1"/>
  <c r="BZ1175" i="17"/>
  <c r="BW1175" i="17"/>
  <c r="BU1175" i="17"/>
  <c r="CE1175" i="17"/>
  <c r="CE1036" i="1"/>
  <c r="CG1036" i="1"/>
  <c r="CH115" i="1"/>
  <c r="CF115" i="1"/>
  <c r="CH1036" i="1"/>
  <c r="CG114" i="1"/>
  <c r="CF1036" i="1"/>
  <c r="CE114" i="1"/>
  <c r="BX1037" i="1"/>
  <c r="BW1037" i="1"/>
  <c r="BU1037" i="1"/>
  <c r="B1038" i="1"/>
  <c r="BS1037" i="1"/>
  <c r="BV1037" i="1"/>
  <c r="BT1037" i="1"/>
  <c r="BY1037" i="1"/>
  <c r="BZ1037" i="1"/>
  <c r="BV115" i="1"/>
  <c r="BZ115" i="1"/>
  <c r="BU115" i="1"/>
  <c r="BY115" i="1"/>
  <c r="BX115" i="1"/>
  <c r="B116" i="1"/>
  <c r="BW115" i="1"/>
  <c r="BS115" i="1"/>
  <c r="BT115" i="1"/>
  <c r="CG264" i="17" l="1"/>
  <c r="CE264" i="17"/>
  <c r="CF1175" i="17"/>
  <c r="CH1175" i="17"/>
  <c r="CH265" i="17"/>
  <c r="BZ265" i="17"/>
  <c r="BS265" i="17"/>
  <c r="B266" i="17"/>
  <c r="BY265" i="17"/>
  <c r="BX265" i="17"/>
  <c r="CF265" i="17"/>
  <c r="BW265" i="17"/>
  <c r="BV265" i="17"/>
  <c r="BT265" i="17"/>
  <c r="BU265" i="17"/>
  <c r="CG1037" i="1"/>
  <c r="BS1176" i="17"/>
  <c r="BY1176" i="17"/>
  <c r="CG1176" i="17" s="1"/>
  <c r="CE1176" i="17"/>
  <c r="BW1176" i="17"/>
  <c r="BV1176" i="17"/>
  <c r="B1177" i="17"/>
  <c r="BT1176" i="17"/>
  <c r="BU1176" i="17"/>
  <c r="BZ1176" i="17"/>
  <c r="BX1176" i="17"/>
  <c r="CG115" i="1"/>
  <c r="CE1037" i="1"/>
  <c r="CF1037" i="1"/>
  <c r="CH116" i="1"/>
  <c r="CF116" i="1"/>
  <c r="CH1037" i="1"/>
  <c r="CE115" i="1"/>
  <c r="BU1038" i="1"/>
  <c r="BT1038" i="1"/>
  <c r="BZ1038" i="1"/>
  <c r="BX1038" i="1"/>
  <c r="BV1038" i="1"/>
  <c r="BW1038" i="1"/>
  <c r="BS1038" i="1"/>
  <c r="B1039" i="1"/>
  <c r="BY1038" i="1"/>
  <c r="BV116" i="1"/>
  <c r="BZ116" i="1"/>
  <c r="B117" i="1"/>
  <c r="BU116" i="1"/>
  <c r="BY116" i="1"/>
  <c r="BX116" i="1"/>
  <c r="BW116" i="1"/>
  <c r="BS116" i="1"/>
  <c r="BT116" i="1"/>
  <c r="CE265" i="17" l="1"/>
  <c r="CE1038" i="1"/>
  <c r="CH1176" i="17"/>
  <c r="CF1176" i="17"/>
  <c r="CG265" i="17"/>
  <c r="BV1177" i="17"/>
  <c r="B1178" i="17"/>
  <c r="BT1177" i="17"/>
  <c r="CF1177" i="17" s="1"/>
  <c r="BZ1177" i="17"/>
  <c r="CH1177" i="17" s="1"/>
  <c r="BY1177" i="17"/>
  <c r="CG1177" i="17" s="1"/>
  <c r="BW1177" i="17"/>
  <c r="BS1177" i="17"/>
  <c r="BX1177" i="17"/>
  <c r="BU1177" i="17"/>
  <c r="CE1177" i="17" s="1"/>
  <c r="BY266" i="17"/>
  <c r="BV266" i="17"/>
  <c r="BU266" i="17"/>
  <c r="B267" i="17"/>
  <c r="BT266" i="17"/>
  <c r="BS266" i="17"/>
  <c r="CH266" i="17"/>
  <c r="BZ266" i="17"/>
  <c r="BX266" i="17"/>
  <c r="BW266" i="17"/>
  <c r="CF266" i="17"/>
  <c r="CG1038" i="1"/>
  <c r="CF117" i="1"/>
  <c r="CH117" i="1"/>
  <c r="CH1038" i="1"/>
  <c r="CF1038" i="1"/>
  <c r="CG116" i="1"/>
  <c r="CE116" i="1"/>
  <c r="BZ1039" i="1"/>
  <c r="BY1039" i="1"/>
  <c r="BX1039" i="1"/>
  <c r="BW1039" i="1"/>
  <c r="BU1039" i="1"/>
  <c r="B1040" i="1"/>
  <c r="BS1039" i="1"/>
  <c r="BT1039" i="1"/>
  <c r="BV1039" i="1"/>
  <c r="B118" i="1"/>
  <c r="BV117" i="1"/>
  <c r="BZ117" i="1"/>
  <c r="BU117" i="1"/>
  <c r="BY117" i="1"/>
  <c r="BX117" i="1"/>
  <c r="BW117" i="1"/>
  <c r="BS117" i="1"/>
  <c r="BT117" i="1"/>
  <c r="CE266" i="17" l="1"/>
  <c r="CG266" i="17"/>
  <c r="BU267" i="17"/>
  <c r="CH267" i="17"/>
  <c r="BZ267" i="17"/>
  <c r="BY267" i="17"/>
  <c r="CF267" i="17"/>
  <c r="BX267" i="17"/>
  <c r="BW267" i="17"/>
  <c r="BV267" i="17"/>
  <c r="B268" i="17"/>
  <c r="BT267" i="17"/>
  <c r="BS267" i="17"/>
  <c r="BV1178" i="17"/>
  <c r="B1179" i="17"/>
  <c r="BT1178" i="17"/>
  <c r="CH1178" i="17"/>
  <c r="BZ1178" i="17"/>
  <c r="BY1178" i="17"/>
  <c r="BW1178" i="17"/>
  <c r="BX1178" i="17"/>
  <c r="BU1178" i="17"/>
  <c r="BS1178" i="17"/>
  <c r="CF1178" i="17"/>
  <c r="CE1039" i="1"/>
  <c r="CG1039" i="1"/>
  <c r="CH118" i="1"/>
  <c r="CF118" i="1"/>
  <c r="CF1039" i="1"/>
  <c r="CE117" i="1"/>
  <c r="CH1039" i="1"/>
  <c r="CG117" i="1"/>
  <c r="BW1040" i="1"/>
  <c r="BV1040" i="1"/>
  <c r="BU1040" i="1"/>
  <c r="BT1040" i="1"/>
  <c r="BZ1040" i="1"/>
  <c r="BX1040" i="1"/>
  <c r="BY1040" i="1"/>
  <c r="BS1040" i="1"/>
  <c r="B1041" i="1"/>
  <c r="BV118" i="1"/>
  <c r="BZ118" i="1"/>
  <c r="BU118" i="1"/>
  <c r="BY118" i="1"/>
  <c r="B119" i="1"/>
  <c r="BX118" i="1"/>
  <c r="BW118" i="1"/>
  <c r="BS118" i="1"/>
  <c r="BT118" i="1"/>
  <c r="CG267" i="17" l="1"/>
  <c r="CE267" i="17"/>
  <c r="CG1178" i="17"/>
  <c r="CE1178" i="17"/>
  <c r="CH1179" i="17"/>
  <c r="BZ1179" i="17"/>
  <c r="CF1179" i="17"/>
  <c r="BX1179" i="17"/>
  <c r="BV1179" i="17"/>
  <c r="BU1179" i="17"/>
  <c r="BS1179" i="17"/>
  <c r="BY1179" i="17"/>
  <c r="BW1179" i="17"/>
  <c r="BT1179" i="17"/>
  <c r="B1180" i="17"/>
  <c r="BY268" i="17"/>
  <c r="BV268" i="17"/>
  <c r="BU268" i="17"/>
  <c r="B269" i="17"/>
  <c r="BT268" i="17"/>
  <c r="BS268" i="17"/>
  <c r="CH268" i="17"/>
  <c r="BZ268" i="17"/>
  <c r="CF268" i="17"/>
  <c r="BX268" i="17"/>
  <c r="BW268" i="17"/>
  <c r="CE1040" i="1"/>
  <c r="CG1040" i="1"/>
  <c r="CH119" i="1"/>
  <c r="CF119" i="1"/>
  <c r="CE118" i="1"/>
  <c r="CF1040" i="1"/>
  <c r="CG118" i="1"/>
  <c r="CH1040" i="1"/>
  <c r="BT1041" i="1"/>
  <c r="B1042" i="1"/>
  <c r="BS1041" i="1"/>
  <c r="BZ1041" i="1"/>
  <c r="BY1041" i="1"/>
  <c r="BW1041" i="1"/>
  <c r="BU1041" i="1"/>
  <c r="BX1041" i="1"/>
  <c r="BV1041" i="1"/>
  <c r="BV119" i="1"/>
  <c r="BZ119" i="1"/>
  <c r="BU119" i="1"/>
  <c r="BY119" i="1"/>
  <c r="BX119" i="1"/>
  <c r="B120" i="1"/>
  <c r="BW119" i="1"/>
  <c r="BS119" i="1"/>
  <c r="BT119" i="1"/>
  <c r="CG1179" i="17" l="1"/>
  <c r="CE1179" i="17"/>
  <c r="CE268" i="17"/>
  <c r="CG268" i="17"/>
  <c r="BV1180" i="17"/>
  <c r="B1181" i="17"/>
  <c r="BT1180" i="17"/>
  <c r="CH1180" i="17"/>
  <c r="BZ1180" i="17"/>
  <c r="BY1180" i="17"/>
  <c r="BW1180" i="17"/>
  <c r="BX1180" i="17"/>
  <c r="BU1180" i="17"/>
  <c r="BS1180" i="17"/>
  <c r="CF1180" i="17"/>
  <c r="BU269" i="17"/>
  <c r="CH269" i="17"/>
  <c r="BZ269" i="17"/>
  <c r="BY269" i="17"/>
  <c r="CF269" i="17"/>
  <c r="BX269" i="17"/>
  <c r="BW269" i="17"/>
  <c r="BV269" i="17"/>
  <c r="BT269" i="17"/>
  <c r="BS269" i="17"/>
  <c r="B270" i="17"/>
  <c r="CG1041" i="1"/>
  <c r="CE1041" i="1"/>
  <c r="CG119" i="1"/>
  <c r="CH120" i="1"/>
  <c r="CF120" i="1"/>
  <c r="CH1041" i="1"/>
  <c r="CE119" i="1"/>
  <c r="CF1041" i="1"/>
  <c r="BY1042" i="1"/>
  <c r="BX1042" i="1"/>
  <c r="BW1042" i="1"/>
  <c r="BV1042" i="1"/>
  <c r="BT1042" i="1"/>
  <c r="BZ1042" i="1"/>
  <c r="B1043" i="1"/>
  <c r="BU1042" i="1"/>
  <c r="CE1042" i="1" s="1"/>
  <c r="BS1042" i="1"/>
  <c r="BV120" i="1"/>
  <c r="BZ120" i="1"/>
  <c r="B121" i="1"/>
  <c r="BU120" i="1"/>
  <c r="BY120" i="1"/>
  <c r="BX120" i="1"/>
  <c r="BW120" i="1"/>
  <c r="BS120" i="1"/>
  <c r="BT120" i="1"/>
  <c r="CE269" i="17" l="1"/>
  <c r="CE1180" i="17"/>
  <c r="CG1180" i="17"/>
  <c r="CG269" i="17"/>
  <c r="BY270" i="17"/>
  <c r="BV270" i="17"/>
  <c r="BU270" i="17"/>
  <c r="B271" i="17"/>
  <c r="BT270" i="17"/>
  <c r="BS270" i="17"/>
  <c r="CH270" i="17"/>
  <c r="BZ270" i="17"/>
  <c r="BX270" i="17"/>
  <c r="BW270" i="17"/>
  <c r="CF270" i="17"/>
  <c r="CH1181" i="17"/>
  <c r="BZ1181" i="17"/>
  <c r="CF1181" i="17"/>
  <c r="BX1181" i="17"/>
  <c r="BV1181" i="17"/>
  <c r="BU1181" i="17"/>
  <c r="BS1181" i="17"/>
  <c r="BY1181" i="17"/>
  <c r="BW1181" i="17"/>
  <c r="BT1181" i="17"/>
  <c r="B1182" i="17"/>
  <c r="CG1042" i="1"/>
  <c r="CG120" i="1"/>
  <c r="CH1042" i="1"/>
  <c r="CF121" i="1"/>
  <c r="CH121" i="1"/>
  <c r="CF1042" i="1"/>
  <c r="CE120" i="1"/>
  <c r="BV1043" i="1"/>
  <c r="BU1043" i="1"/>
  <c r="BT1043" i="1"/>
  <c r="B1044" i="1"/>
  <c r="BS1043" i="1"/>
  <c r="CE1043" i="1" s="1"/>
  <c r="BY1043" i="1"/>
  <c r="CG1043" i="1" s="1"/>
  <c r="BW1043" i="1"/>
  <c r="BX1043" i="1"/>
  <c r="BZ1043" i="1"/>
  <c r="B122" i="1"/>
  <c r="BV121" i="1"/>
  <c r="BZ121" i="1"/>
  <c r="BU121" i="1"/>
  <c r="BY121" i="1"/>
  <c r="BX121" i="1"/>
  <c r="BW121" i="1"/>
  <c r="BS121" i="1"/>
  <c r="BT121" i="1"/>
  <c r="CG1181" i="17" l="1"/>
  <c r="CE1181" i="17"/>
  <c r="CE270" i="17"/>
  <c r="CG270" i="17"/>
  <c r="BU271" i="17"/>
  <c r="CH271" i="17"/>
  <c r="BZ271" i="17"/>
  <c r="BY271" i="17"/>
  <c r="CG271" i="17" s="1"/>
  <c r="CF271" i="17"/>
  <c r="BX271" i="17"/>
  <c r="BW271" i="17"/>
  <c r="BV271" i="17"/>
  <c r="B272" i="17"/>
  <c r="BT271" i="17"/>
  <c r="BS271" i="17"/>
  <c r="BV1182" i="17"/>
  <c r="B1183" i="17"/>
  <c r="BT1182" i="17"/>
  <c r="CH1182" i="17"/>
  <c r="BZ1182" i="17"/>
  <c r="BY1182" i="17"/>
  <c r="BW1182" i="17"/>
  <c r="BX1182" i="17"/>
  <c r="BU1182" i="17"/>
  <c r="BS1182" i="17"/>
  <c r="CF1182" i="17"/>
  <c r="CH122" i="1"/>
  <c r="CF122" i="1"/>
  <c r="CE121" i="1"/>
  <c r="CF1043" i="1"/>
  <c r="CH1043" i="1"/>
  <c r="CG121" i="1"/>
  <c r="CE1044" i="1"/>
  <c r="B1045" i="1"/>
  <c r="BS1044" i="1"/>
  <c r="BZ1044" i="1"/>
  <c r="BY1044" i="1"/>
  <c r="BX1044" i="1"/>
  <c r="BV1044" i="1"/>
  <c r="BT1044" i="1"/>
  <c r="BW1044" i="1"/>
  <c r="BU1044" i="1"/>
  <c r="CG1044" i="1" s="1"/>
  <c r="BV122" i="1"/>
  <c r="BZ122" i="1"/>
  <c r="BU122" i="1"/>
  <c r="BY122" i="1"/>
  <c r="BX122" i="1"/>
  <c r="BW122" i="1"/>
  <c r="B123" i="1"/>
  <c r="BS122" i="1"/>
  <c r="BT122" i="1"/>
  <c r="CE271" i="17" l="1"/>
  <c r="CE1182" i="17"/>
  <c r="CG1182" i="17"/>
  <c r="CH1183" i="17"/>
  <c r="BZ1183" i="17"/>
  <c r="CF1183" i="17"/>
  <c r="BX1183" i="17"/>
  <c r="BV1183" i="17"/>
  <c r="BU1183" i="17"/>
  <c r="BS1183" i="17"/>
  <c r="BY1183" i="17"/>
  <c r="BW1183" i="17"/>
  <c r="BT1183" i="17"/>
  <c r="B1184" i="17"/>
  <c r="BY272" i="17"/>
  <c r="BV272" i="17"/>
  <c r="BU272" i="17"/>
  <c r="B273" i="17"/>
  <c r="BT272" i="17"/>
  <c r="BS272" i="17"/>
  <c r="CH272" i="17"/>
  <c r="BZ272" i="17"/>
  <c r="CF272" i="17"/>
  <c r="BX272" i="17"/>
  <c r="BW272" i="17"/>
  <c r="CH123" i="1"/>
  <c r="CF123" i="1"/>
  <c r="CE122" i="1"/>
  <c r="CF1044" i="1"/>
  <c r="CG122" i="1"/>
  <c r="CG1045" i="1"/>
  <c r="CH1044" i="1"/>
  <c r="BX1045" i="1"/>
  <c r="BW1045" i="1"/>
  <c r="BV1045" i="1"/>
  <c r="BU1045" i="1"/>
  <c r="B1046" i="1"/>
  <c r="BS1045" i="1"/>
  <c r="CE1045" i="1" s="1"/>
  <c r="BY1045" i="1"/>
  <c r="BZ1045" i="1"/>
  <c r="BT1045" i="1"/>
  <c r="BV123" i="1"/>
  <c r="BZ123" i="1"/>
  <c r="BU123" i="1"/>
  <c r="BY123" i="1"/>
  <c r="BX123" i="1"/>
  <c r="B124" i="1"/>
  <c r="BW123" i="1"/>
  <c r="BS123" i="1"/>
  <c r="BT123" i="1"/>
  <c r="CG1183" i="17" l="1"/>
  <c r="CE1183" i="17"/>
  <c r="CE272" i="17"/>
  <c r="CG272" i="17"/>
  <c r="BV1184" i="17"/>
  <c r="B1185" i="17"/>
  <c r="BT1184" i="17"/>
  <c r="CH1184" i="17"/>
  <c r="BZ1184" i="17"/>
  <c r="BY1184" i="17"/>
  <c r="BW1184" i="17"/>
  <c r="BX1184" i="17"/>
  <c r="BU1184" i="17"/>
  <c r="BS1184" i="17"/>
  <c r="CF1184" i="17"/>
  <c r="BU273" i="17"/>
  <c r="CH273" i="17"/>
  <c r="BZ273" i="17"/>
  <c r="BY273" i="17"/>
  <c r="CF273" i="17"/>
  <c r="BX273" i="17"/>
  <c r="BW273" i="17"/>
  <c r="BV273" i="17"/>
  <c r="BT273" i="17"/>
  <c r="BS273" i="17"/>
  <c r="B274" i="17"/>
  <c r="CG123" i="1"/>
  <c r="CH124" i="1"/>
  <c r="CF124" i="1"/>
  <c r="CF1045" i="1"/>
  <c r="CH1045" i="1"/>
  <c r="CE123" i="1"/>
  <c r="CF1046" i="1"/>
  <c r="CH1046" i="1"/>
  <c r="BU1046" i="1"/>
  <c r="B1047" i="1"/>
  <c r="BS1046" i="1"/>
  <c r="BZ1046" i="1"/>
  <c r="BW1046" i="1"/>
  <c r="BY1046" i="1"/>
  <c r="BX1046" i="1"/>
  <c r="BT1046" i="1"/>
  <c r="BV1046" i="1"/>
  <c r="BV124" i="1"/>
  <c r="BZ124" i="1"/>
  <c r="B125" i="1"/>
  <c r="BU124" i="1"/>
  <c r="BY124" i="1"/>
  <c r="BX124" i="1"/>
  <c r="BW124" i="1"/>
  <c r="BS124" i="1"/>
  <c r="BT124" i="1"/>
  <c r="CG1184" i="17" l="1"/>
  <c r="CE273" i="17"/>
  <c r="CE1184" i="17"/>
  <c r="CG273" i="17"/>
  <c r="BY274" i="17"/>
  <c r="BV274" i="17"/>
  <c r="BU274" i="17"/>
  <c r="B275" i="17"/>
  <c r="BT274" i="17"/>
  <c r="BS274" i="17"/>
  <c r="CH274" i="17"/>
  <c r="BZ274" i="17"/>
  <c r="BX274" i="17"/>
  <c r="BW274" i="17"/>
  <c r="CF274" i="17"/>
  <c r="CH1185" i="17"/>
  <c r="BZ1185" i="17"/>
  <c r="CF1185" i="17"/>
  <c r="BX1185" i="17"/>
  <c r="BW1185" i="17"/>
  <c r="BV1185" i="17"/>
  <c r="BU1185" i="17"/>
  <c r="BS1185" i="17"/>
  <c r="B1186" i="17"/>
  <c r="BY1185" i="17"/>
  <c r="BT1185" i="17"/>
  <c r="CG124" i="1"/>
  <c r="CF125" i="1"/>
  <c r="CH125" i="1"/>
  <c r="CE1046" i="1"/>
  <c r="CG1046" i="1"/>
  <c r="CE124" i="1"/>
  <c r="CH1047" i="1"/>
  <c r="CF1047" i="1"/>
  <c r="BZ1047" i="1"/>
  <c r="BX1047" i="1"/>
  <c r="BW1047" i="1"/>
  <c r="BT1047" i="1"/>
  <c r="BY1047" i="1"/>
  <c r="BV1047" i="1"/>
  <c r="BU1047" i="1"/>
  <c r="BS1047" i="1"/>
  <c r="B1048" i="1"/>
  <c r="B126" i="1"/>
  <c r="BV125" i="1"/>
  <c r="BZ125" i="1"/>
  <c r="BU125" i="1"/>
  <c r="BY125" i="1"/>
  <c r="BX125" i="1"/>
  <c r="BW125" i="1"/>
  <c r="BS125" i="1"/>
  <c r="BT125" i="1"/>
  <c r="CG1185" i="17" l="1"/>
  <c r="CE1185" i="17"/>
  <c r="CG274" i="17"/>
  <c r="CE274" i="17"/>
  <c r="BV1186" i="17"/>
  <c r="B1187" i="17"/>
  <c r="BT1186" i="17"/>
  <c r="BS1186" i="17"/>
  <c r="BZ1186" i="17"/>
  <c r="BY1186" i="17"/>
  <c r="CG1186" i="17" s="1"/>
  <c r="BW1186" i="17"/>
  <c r="BX1186" i="17"/>
  <c r="BU1186" i="17"/>
  <c r="CE1186" i="17" s="1"/>
  <c r="BU275" i="17"/>
  <c r="CH275" i="17"/>
  <c r="BZ275" i="17"/>
  <c r="BY275" i="17"/>
  <c r="CF275" i="17"/>
  <c r="BX275" i="17"/>
  <c r="BW275" i="17"/>
  <c r="BV275" i="17"/>
  <c r="B276" i="17"/>
  <c r="BT275" i="17"/>
  <c r="BS275" i="17"/>
  <c r="CG125" i="1"/>
  <c r="CH126" i="1"/>
  <c r="CF126" i="1"/>
  <c r="CE1047" i="1"/>
  <c r="CE125" i="1"/>
  <c r="CG1047" i="1"/>
  <c r="BW1048" i="1"/>
  <c r="BU1048" i="1"/>
  <c r="BT1048" i="1"/>
  <c r="BY1048" i="1"/>
  <c r="BZ1048" i="1"/>
  <c r="BX1048" i="1"/>
  <c r="BV1048" i="1"/>
  <c r="B1049" i="1"/>
  <c r="BS1048" i="1"/>
  <c r="BV126" i="1"/>
  <c r="BZ126" i="1"/>
  <c r="BU126" i="1"/>
  <c r="BY126" i="1"/>
  <c r="B127" i="1"/>
  <c r="BX126" i="1"/>
  <c r="BW126" i="1"/>
  <c r="BS126" i="1"/>
  <c r="BT126" i="1"/>
  <c r="CF1186" i="17" l="1"/>
  <c r="CH1186" i="17"/>
  <c r="CE275" i="17"/>
  <c r="CG275" i="17"/>
  <c r="BY276" i="17"/>
  <c r="BV276" i="17"/>
  <c r="BU276" i="17"/>
  <c r="B277" i="17"/>
  <c r="BT276" i="17"/>
  <c r="BS276" i="17"/>
  <c r="CH276" i="17"/>
  <c r="BZ276" i="17"/>
  <c r="CF276" i="17"/>
  <c r="BX276" i="17"/>
  <c r="BW276" i="17"/>
  <c r="CG1048" i="1"/>
  <c r="BZ1187" i="17"/>
  <c r="BX1187" i="17"/>
  <c r="BW1187" i="17"/>
  <c r="BV1187" i="17"/>
  <c r="BU1187" i="17"/>
  <c r="CE1187" i="17" s="1"/>
  <c r="BS1187" i="17"/>
  <c r="BT1187" i="17"/>
  <c r="B1188" i="17"/>
  <c r="BY1187" i="17"/>
  <c r="CG1187" i="17" s="1"/>
  <c r="CE1048" i="1"/>
  <c r="CH127" i="1"/>
  <c r="CF127" i="1"/>
  <c r="CH1048" i="1"/>
  <c r="CG126" i="1"/>
  <c r="CE126" i="1"/>
  <c r="CF1048" i="1"/>
  <c r="BT1049" i="1"/>
  <c r="BZ1049" i="1"/>
  <c r="BY1049" i="1"/>
  <c r="BV1049" i="1"/>
  <c r="B1050" i="1"/>
  <c r="BS1049" i="1"/>
  <c r="BX1049" i="1"/>
  <c r="BU1049" i="1"/>
  <c r="BW1049" i="1"/>
  <c r="BV127" i="1"/>
  <c r="BZ127" i="1"/>
  <c r="BU127" i="1"/>
  <c r="BY127" i="1"/>
  <c r="BX127" i="1"/>
  <c r="BW127" i="1"/>
  <c r="B128" i="1"/>
  <c r="BS127" i="1"/>
  <c r="BT127" i="1"/>
  <c r="CH1187" i="17" l="1"/>
  <c r="CF1187" i="17"/>
  <c r="CG276" i="17"/>
  <c r="CE276" i="17"/>
  <c r="BU277" i="17"/>
  <c r="CH277" i="17"/>
  <c r="BZ277" i="17"/>
  <c r="BY277" i="17"/>
  <c r="CF277" i="17"/>
  <c r="BX277" i="17"/>
  <c r="BW277" i="17"/>
  <c r="BV277" i="17"/>
  <c r="BT277" i="17"/>
  <c r="BS277" i="17"/>
  <c r="B278" i="17"/>
  <c r="CG1049" i="1"/>
  <c r="BV1188" i="17"/>
  <c r="B1189" i="17"/>
  <c r="BT1188" i="17"/>
  <c r="BS1188" i="17"/>
  <c r="BZ1188" i="17"/>
  <c r="BY1188" i="17"/>
  <c r="CG1188" i="17" s="1"/>
  <c r="CE1188" i="17"/>
  <c r="BW1188" i="17"/>
  <c r="BX1188" i="17"/>
  <c r="BU1188" i="17"/>
  <c r="CE1049" i="1"/>
  <c r="CH128" i="1"/>
  <c r="CF128" i="1"/>
  <c r="CE127" i="1"/>
  <c r="CF1049" i="1"/>
  <c r="CH1049" i="1"/>
  <c r="CG127" i="1"/>
  <c r="BY1050" i="1"/>
  <c r="BW1050" i="1"/>
  <c r="BV1050" i="1"/>
  <c r="B1051" i="1"/>
  <c r="BS1050" i="1"/>
  <c r="BZ1050" i="1"/>
  <c r="BX1050" i="1"/>
  <c r="BU1050" i="1"/>
  <c r="BT1050" i="1"/>
  <c r="BV128" i="1"/>
  <c r="BZ128" i="1"/>
  <c r="B129" i="1"/>
  <c r="BU128" i="1"/>
  <c r="BY128" i="1"/>
  <c r="BX128" i="1"/>
  <c r="BW128" i="1"/>
  <c r="BS128" i="1"/>
  <c r="BT128" i="1"/>
  <c r="CF1188" i="17" l="1"/>
  <c r="CG277" i="17"/>
  <c r="CH1188" i="17"/>
  <c r="CE277" i="17"/>
  <c r="BY278" i="17"/>
  <c r="BV278" i="17"/>
  <c r="BU278" i="17"/>
  <c r="B279" i="17"/>
  <c r="BT278" i="17"/>
  <c r="BS278" i="17"/>
  <c r="CH278" i="17"/>
  <c r="BZ278" i="17"/>
  <c r="CF278" i="17"/>
  <c r="BX278" i="17"/>
  <c r="BW278" i="17"/>
  <c r="BZ1189" i="17"/>
  <c r="BX1189" i="17"/>
  <c r="BW1189" i="17"/>
  <c r="BV1189" i="17"/>
  <c r="BU1189" i="17"/>
  <c r="CE1189" i="17" s="1"/>
  <c r="BS1189" i="17"/>
  <c r="BY1189" i="17"/>
  <c r="CG1189" i="17" s="1"/>
  <c r="BT1189" i="17"/>
  <c r="B1190" i="17"/>
  <c r="CE1050" i="1"/>
  <c r="CG128" i="1"/>
  <c r="CG1050" i="1"/>
  <c r="CF129" i="1"/>
  <c r="CH129" i="1"/>
  <c r="CF1050" i="1"/>
  <c r="CE128" i="1"/>
  <c r="CH1050" i="1"/>
  <c r="BV1051" i="1"/>
  <c r="BT1051" i="1"/>
  <c r="B1052" i="1"/>
  <c r="BS1051" i="1"/>
  <c r="BX1051" i="1"/>
  <c r="BZ1051" i="1"/>
  <c r="BY1051" i="1"/>
  <c r="BW1051" i="1"/>
  <c r="BU1051" i="1"/>
  <c r="B130" i="1"/>
  <c r="BV129" i="1"/>
  <c r="BZ129" i="1"/>
  <c r="BU129" i="1"/>
  <c r="BY129" i="1"/>
  <c r="BX129" i="1"/>
  <c r="BW129" i="1"/>
  <c r="BS129" i="1"/>
  <c r="BT129" i="1"/>
  <c r="CH1189" i="17" l="1"/>
  <c r="CF1189" i="17"/>
  <c r="CE278" i="17"/>
  <c r="CG278" i="17"/>
  <c r="BU279" i="17"/>
  <c r="CH279" i="17"/>
  <c r="BZ279" i="17"/>
  <c r="BY279" i="17"/>
  <c r="CF279" i="17"/>
  <c r="BX279" i="17"/>
  <c r="BW279" i="17"/>
  <c r="BV279" i="17"/>
  <c r="B280" i="17"/>
  <c r="BS279" i="17"/>
  <c r="BT279" i="17"/>
  <c r="CE1051" i="1"/>
  <c r="CH1190" i="17"/>
  <c r="BZ1190" i="17"/>
  <c r="CF1190" i="17"/>
  <c r="BX1190" i="17"/>
  <c r="BW1190" i="17"/>
  <c r="BV1190" i="17"/>
  <c r="BU1190" i="17"/>
  <c r="BS1190" i="17"/>
  <c r="B1191" i="17"/>
  <c r="BY1190" i="17"/>
  <c r="BT1190" i="17"/>
  <c r="CG1051" i="1"/>
  <c r="CH130" i="1"/>
  <c r="CF130" i="1"/>
  <c r="CG129" i="1"/>
  <c r="CF1051" i="1"/>
  <c r="CH1051" i="1"/>
  <c r="CE129" i="1"/>
  <c r="B1053" i="1"/>
  <c r="BS1052" i="1"/>
  <c r="BY1052" i="1"/>
  <c r="BX1052" i="1"/>
  <c r="BV1052" i="1"/>
  <c r="BU1052" i="1"/>
  <c r="BW1052" i="1"/>
  <c r="BT1052" i="1"/>
  <c r="BZ1052" i="1"/>
  <c r="BV130" i="1"/>
  <c r="BZ130" i="1"/>
  <c r="BU130" i="1"/>
  <c r="BY130" i="1"/>
  <c r="BX130" i="1"/>
  <c r="BW130" i="1"/>
  <c r="BS130" i="1"/>
  <c r="B131" i="1"/>
  <c r="BT130" i="1"/>
  <c r="CG1190" i="17" l="1"/>
  <c r="CG279" i="17"/>
  <c r="CE279" i="17"/>
  <c r="CE1190" i="17"/>
  <c r="BV1191" i="17"/>
  <c r="B1192" i="17"/>
  <c r="BT1191" i="17"/>
  <c r="BS1191" i="17"/>
  <c r="CH1191" i="17"/>
  <c r="BZ1191" i="17"/>
  <c r="BY1191" i="17"/>
  <c r="BW1191" i="17"/>
  <c r="BX1191" i="17"/>
  <c r="BU1191" i="17"/>
  <c r="CF1191" i="17"/>
  <c r="BY280" i="17"/>
  <c r="BV280" i="17"/>
  <c r="BU280" i="17"/>
  <c r="B281" i="17"/>
  <c r="BT280" i="17"/>
  <c r="BS280" i="17"/>
  <c r="CH280" i="17"/>
  <c r="BZ280" i="17"/>
  <c r="BW280" i="17"/>
  <c r="CF280" i="17"/>
  <c r="BX280" i="17"/>
  <c r="CE1052" i="1"/>
  <c r="CG1052" i="1"/>
  <c r="CG130" i="1"/>
  <c r="CH1052" i="1"/>
  <c r="CH131" i="1"/>
  <c r="CF131" i="1"/>
  <c r="CF1052" i="1"/>
  <c r="CE130" i="1"/>
  <c r="BX1053" i="1"/>
  <c r="BV1053" i="1"/>
  <c r="BU1053" i="1"/>
  <c r="B1054" i="1"/>
  <c r="BS1053" i="1"/>
  <c r="BZ1053" i="1"/>
  <c r="BY1053" i="1"/>
  <c r="BW1053" i="1"/>
  <c r="BT1053" i="1"/>
  <c r="BV131" i="1"/>
  <c r="BZ131" i="1"/>
  <c r="BU131" i="1"/>
  <c r="BY131" i="1"/>
  <c r="BX131" i="1"/>
  <c r="B132" i="1"/>
  <c r="BW131" i="1"/>
  <c r="BS131" i="1"/>
  <c r="BT131" i="1"/>
  <c r="CG1191" i="17" l="1"/>
  <c r="CE1191" i="17"/>
  <c r="CG280" i="17"/>
  <c r="CE280" i="17"/>
  <c r="BU281" i="17"/>
  <c r="BS281" i="17"/>
  <c r="CH281" i="17"/>
  <c r="BZ281" i="17"/>
  <c r="BY281" i="17"/>
  <c r="CF281" i="17"/>
  <c r="BX281" i="17"/>
  <c r="BW281" i="17"/>
  <c r="BV281" i="17"/>
  <c r="BT281" i="17"/>
  <c r="B282" i="17"/>
  <c r="CH1192" i="17"/>
  <c r="BZ1192" i="17"/>
  <c r="CF1192" i="17"/>
  <c r="BX1192" i="17"/>
  <c r="BW1192" i="17"/>
  <c r="BV1192" i="17"/>
  <c r="BU1192" i="17"/>
  <c r="BS1192" i="17"/>
  <c r="BY1192" i="17"/>
  <c r="BT1192" i="17"/>
  <c r="B1193" i="17"/>
  <c r="CG1053" i="1"/>
  <c r="CE1053" i="1"/>
  <c r="CF1053" i="1"/>
  <c r="CH132" i="1"/>
  <c r="CF132" i="1"/>
  <c r="CE131" i="1"/>
  <c r="CH1053" i="1"/>
  <c r="CG131" i="1"/>
  <c r="BU1054" i="1"/>
  <c r="CE1054" i="1" s="1"/>
  <c r="B1055" i="1"/>
  <c r="BS1054" i="1"/>
  <c r="BZ1054" i="1"/>
  <c r="BX1054" i="1"/>
  <c r="BW1054" i="1"/>
  <c r="BY1054" i="1"/>
  <c r="BV1054" i="1"/>
  <c r="BT1054" i="1"/>
  <c r="BV132" i="1"/>
  <c r="BZ132" i="1"/>
  <c r="B133" i="1"/>
  <c r="BU132" i="1"/>
  <c r="BY132" i="1"/>
  <c r="BX132" i="1"/>
  <c r="BW132" i="1"/>
  <c r="BS132" i="1"/>
  <c r="BT132" i="1"/>
  <c r="CE281" i="17" l="1"/>
  <c r="CG1192" i="17"/>
  <c r="CG281" i="17"/>
  <c r="CE1192" i="17"/>
  <c r="BY282" i="17"/>
  <c r="BW282" i="17"/>
  <c r="BV282" i="17"/>
  <c r="BU282" i="17"/>
  <c r="B283" i="17"/>
  <c r="BT282" i="17"/>
  <c r="BS282" i="17"/>
  <c r="CH282" i="17"/>
  <c r="BZ282" i="17"/>
  <c r="CF282" i="17"/>
  <c r="BX282" i="17"/>
  <c r="BV1193" i="17"/>
  <c r="B1194" i="17"/>
  <c r="BT1193" i="17"/>
  <c r="BS1193" i="17"/>
  <c r="CH1193" i="17"/>
  <c r="BZ1193" i="17"/>
  <c r="BY1193" i="17"/>
  <c r="BW1193" i="17"/>
  <c r="CF1193" i="17"/>
  <c r="BX1193" i="17"/>
  <c r="BU1193" i="17"/>
  <c r="CG1054" i="1"/>
  <c r="CG132" i="1"/>
  <c r="CH1054" i="1"/>
  <c r="CF133" i="1"/>
  <c r="CH133" i="1"/>
  <c r="CF1054" i="1"/>
  <c r="CE132" i="1"/>
  <c r="CE1055" i="1"/>
  <c r="BZ1055" i="1"/>
  <c r="BX1055" i="1"/>
  <c r="BW1055" i="1"/>
  <c r="BU1055" i="1"/>
  <c r="BT1055" i="1"/>
  <c r="BY1055" i="1"/>
  <c r="CG1055" i="1" s="1"/>
  <c r="BV1055" i="1"/>
  <c r="BS1055" i="1"/>
  <c r="B1056" i="1"/>
  <c r="B134" i="1"/>
  <c r="BV133" i="1"/>
  <c r="BZ133" i="1"/>
  <c r="BU133" i="1"/>
  <c r="BY133" i="1"/>
  <c r="BX133" i="1"/>
  <c r="BW133" i="1"/>
  <c r="BS133" i="1"/>
  <c r="BT133" i="1"/>
  <c r="CG1193" i="17" l="1"/>
  <c r="CE1193" i="17"/>
  <c r="CE282" i="17"/>
  <c r="CG282" i="17"/>
  <c r="CH1194" i="17"/>
  <c r="BZ1194" i="17"/>
  <c r="CF1194" i="17"/>
  <c r="BX1194" i="17"/>
  <c r="BW1194" i="17"/>
  <c r="BV1194" i="17"/>
  <c r="BU1194" i="17"/>
  <c r="BS1194" i="17"/>
  <c r="B1195" i="17"/>
  <c r="BY1194" i="17"/>
  <c r="BT1194" i="17"/>
  <c r="BU283" i="17"/>
  <c r="BS283" i="17"/>
  <c r="CH283" i="17"/>
  <c r="BZ283" i="17"/>
  <c r="BY283" i="17"/>
  <c r="CF283" i="17"/>
  <c r="BX283" i="17"/>
  <c r="BW283" i="17"/>
  <c r="BV283" i="17"/>
  <c r="BT283" i="17"/>
  <c r="B284" i="17"/>
  <c r="CH1055" i="1"/>
  <c r="CH134" i="1"/>
  <c r="CF134" i="1"/>
  <c r="CF1055" i="1"/>
  <c r="CG133" i="1"/>
  <c r="CE133" i="1"/>
  <c r="CG1056" i="1"/>
  <c r="BW1056" i="1"/>
  <c r="BU1056" i="1"/>
  <c r="BT1056" i="1"/>
  <c r="BZ1056" i="1"/>
  <c r="BY1056" i="1"/>
  <c r="BX1056" i="1"/>
  <c r="BV1056" i="1"/>
  <c r="BS1056" i="1"/>
  <c r="CE1056" i="1" s="1"/>
  <c r="B1057" i="1"/>
  <c r="BV134" i="1"/>
  <c r="BZ134" i="1"/>
  <c r="BU134" i="1"/>
  <c r="BY134" i="1"/>
  <c r="B135" i="1"/>
  <c r="BX134" i="1"/>
  <c r="BW134" i="1"/>
  <c r="BS134" i="1"/>
  <c r="BT134" i="1"/>
  <c r="CG1194" i="17" l="1"/>
  <c r="CE283" i="17"/>
  <c r="CE1194" i="17"/>
  <c r="CG283" i="17"/>
  <c r="BY284" i="17"/>
  <c r="BW284" i="17"/>
  <c r="BV284" i="17"/>
  <c r="BU284" i="17"/>
  <c r="B285" i="17"/>
  <c r="BT284" i="17"/>
  <c r="BS284" i="17"/>
  <c r="CH284" i="17"/>
  <c r="BZ284" i="17"/>
  <c r="CF284" i="17"/>
  <c r="BX284" i="17"/>
  <c r="BV1195" i="17"/>
  <c r="B1196" i="17"/>
  <c r="BT1195" i="17"/>
  <c r="BS1195" i="17"/>
  <c r="CH1195" i="17"/>
  <c r="BZ1195" i="17"/>
  <c r="BY1195" i="17"/>
  <c r="BW1195" i="17"/>
  <c r="BX1195" i="17"/>
  <c r="BU1195" i="17"/>
  <c r="CF1195" i="17"/>
  <c r="CH135" i="1"/>
  <c r="CF135" i="1"/>
  <c r="CE134" i="1"/>
  <c r="CH1056" i="1"/>
  <c r="CG134" i="1"/>
  <c r="CF1056" i="1"/>
  <c r="BT1057" i="1"/>
  <c r="BZ1057" i="1"/>
  <c r="BY1057" i="1"/>
  <c r="BW1057" i="1"/>
  <c r="BV1057" i="1"/>
  <c r="BX1057" i="1"/>
  <c r="BU1057" i="1"/>
  <c r="CE1057" i="1" s="1"/>
  <c r="BS1057" i="1"/>
  <c r="B1058" i="1"/>
  <c r="BV135" i="1"/>
  <c r="BZ135" i="1"/>
  <c r="BU135" i="1"/>
  <c r="BY135" i="1"/>
  <c r="BX135" i="1"/>
  <c r="B136" i="1"/>
  <c r="BW135" i="1"/>
  <c r="BS135" i="1"/>
  <c r="BT135" i="1"/>
  <c r="CE1195" i="17" l="1"/>
  <c r="CG1195" i="17"/>
  <c r="CE284" i="17"/>
  <c r="CG284" i="17"/>
  <c r="CH1196" i="17"/>
  <c r="BZ1196" i="17"/>
  <c r="CF1196" i="17"/>
  <c r="BX1196" i="17"/>
  <c r="BW1196" i="17"/>
  <c r="BV1196" i="17"/>
  <c r="BU1196" i="17"/>
  <c r="BS1196" i="17"/>
  <c r="BY1196" i="17"/>
  <c r="BT1196" i="17"/>
  <c r="B1197" i="17"/>
  <c r="BU285" i="17"/>
  <c r="BS285" i="17"/>
  <c r="CH285" i="17"/>
  <c r="BZ285" i="17"/>
  <c r="BY285" i="17"/>
  <c r="CF285" i="17"/>
  <c r="BX285" i="17"/>
  <c r="BW285" i="17"/>
  <c r="BV285" i="17"/>
  <c r="BT285" i="17"/>
  <c r="B286" i="17"/>
  <c r="CG1057" i="1"/>
  <c r="CH136" i="1"/>
  <c r="CF136" i="1"/>
  <c r="CE135" i="1"/>
  <c r="CF1057" i="1"/>
  <c r="CG135" i="1"/>
  <c r="CF1058" i="1"/>
  <c r="CH1058" i="1"/>
  <c r="CH1057" i="1"/>
  <c r="BY1058" i="1"/>
  <c r="BX1058" i="1"/>
  <c r="BW1058" i="1"/>
  <c r="BV1058" i="1"/>
  <c r="BU1058" i="1"/>
  <c r="BT1058" i="1"/>
  <c r="B1059" i="1"/>
  <c r="BS1058" i="1"/>
  <c r="BZ1058" i="1"/>
  <c r="BV136" i="1"/>
  <c r="BZ136" i="1"/>
  <c r="B137" i="1"/>
  <c r="BU136" i="1"/>
  <c r="BY136" i="1"/>
  <c r="BX136" i="1"/>
  <c r="BW136" i="1"/>
  <c r="BS136" i="1"/>
  <c r="BT136" i="1"/>
  <c r="CG1196" i="17" l="1"/>
  <c r="CE285" i="17"/>
  <c r="CE1196" i="17"/>
  <c r="CG285" i="17"/>
  <c r="BV1197" i="17"/>
  <c r="B1198" i="17"/>
  <c r="BT1197" i="17"/>
  <c r="BS1197" i="17"/>
  <c r="CH1197" i="17"/>
  <c r="BZ1197" i="17"/>
  <c r="BY1197" i="17"/>
  <c r="BW1197" i="17"/>
  <c r="CF1197" i="17"/>
  <c r="BX1197" i="17"/>
  <c r="BU1197" i="17"/>
  <c r="BY286" i="17"/>
  <c r="BW286" i="17"/>
  <c r="BV286" i="17"/>
  <c r="BU286" i="17"/>
  <c r="B287" i="17"/>
  <c r="BT286" i="17"/>
  <c r="BS286" i="17"/>
  <c r="CH286" i="17"/>
  <c r="BZ286" i="17"/>
  <c r="CF286" i="17"/>
  <c r="BX286" i="17"/>
  <c r="CF137" i="1"/>
  <c r="CH137" i="1"/>
  <c r="CE1058" i="1"/>
  <c r="CE136" i="1"/>
  <c r="CG1058" i="1"/>
  <c r="CG136" i="1"/>
  <c r="CH1059" i="1"/>
  <c r="CF1059" i="1"/>
  <c r="BV1059" i="1"/>
  <c r="BU1059" i="1"/>
  <c r="BT1059" i="1"/>
  <c r="B1060" i="1"/>
  <c r="BS1059" i="1"/>
  <c r="BZ1059" i="1"/>
  <c r="BY1059" i="1"/>
  <c r="BX1059" i="1"/>
  <c r="BW1059" i="1"/>
  <c r="B138" i="1"/>
  <c r="BV137" i="1"/>
  <c r="BZ137" i="1"/>
  <c r="BU137" i="1"/>
  <c r="BY137" i="1"/>
  <c r="BX137" i="1"/>
  <c r="BW137" i="1"/>
  <c r="BS137" i="1"/>
  <c r="BT137" i="1"/>
  <c r="CG286" i="17" l="1"/>
  <c r="CE286" i="17"/>
  <c r="CE1197" i="17"/>
  <c r="CG1197" i="17"/>
  <c r="BU287" i="17"/>
  <c r="BS287" i="17"/>
  <c r="CH287" i="17"/>
  <c r="BZ287" i="17"/>
  <c r="BY287" i="17"/>
  <c r="CG287" i="17" s="1"/>
  <c r="CF287" i="17"/>
  <c r="BX287" i="17"/>
  <c r="BW287" i="17"/>
  <c r="BV287" i="17"/>
  <c r="BT287" i="17"/>
  <c r="B288" i="17"/>
  <c r="BZ1198" i="17"/>
  <c r="BX1198" i="17"/>
  <c r="BW1198" i="17"/>
  <c r="BV1198" i="17"/>
  <c r="BU1198" i="17"/>
  <c r="CE1198" i="17" s="1"/>
  <c r="BS1198" i="17"/>
  <c r="B1199" i="17"/>
  <c r="BY1198" i="17"/>
  <c r="CG1198" i="17" s="1"/>
  <c r="BT1198" i="17"/>
  <c r="CH138" i="1"/>
  <c r="CF138" i="1"/>
  <c r="CE137" i="1"/>
  <c r="CE1059" i="1"/>
  <c r="CG1059" i="1"/>
  <c r="CG137" i="1"/>
  <c r="B1061" i="1"/>
  <c r="BS1060" i="1"/>
  <c r="BZ1060" i="1"/>
  <c r="BY1060" i="1"/>
  <c r="BX1060" i="1"/>
  <c r="BW1060" i="1"/>
  <c r="BV1060" i="1"/>
  <c r="BU1060" i="1"/>
  <c r="BT1060" i="1"/>
  <c r="BV138" i="1"/>
  <c r="BZ138" i="1"/>
  <c r="BU138" i="1"/>
  <c r="BY138" i="1"/>
  <c r="BX138" i="1"/>
  <c r="BW138" i="1"/>
  <c r="B139" i="1"/>
  <c r="BS138" i="1"/>
  <c r="BT138" i="1"/>
  <c r="CH1198" i="17" l="1"/>
  <c r="CF1198" i="17"/>
  <c r="CE287" i="17"/>
  <c r="BY288" i="17"/>
  <c r="BW288" i="17"/>
  <c r="BV288" i="17"/>
  <c r="BU288" i="17"/>
  <c r="B289" i="17"/>
  <c r="BT288" i="17"/>
  <c r="BS288" i="17"/>
  <c r="CH288" i="17"/>
  <c r="BZ288" i="17"/>
  <c r="CF288" i="17"/>
  <c r="BX288" i="17"/>
  <c r="BV1199" i="17"/>
  <c r="B1200" i="17"/>
  <c r="BT1199" i="17"/>
  <c r="BS1199" i="17"/>
  <c r="BZ1199" i="17"/>
  <c r="BY1199" i="17"/>
  <c r="CG1199" i="17" s="1"/>
  <c r="BW1199" i="17"/>
  <c r="BX1199" i="17"/>
  <c r="BU1199" i="17"/>
  <c r="CE1199" i="17" s="1"/>
  <c r="CE1060" i="1"/>
  <c r="CG138" i="1"/>
  <c r="CG1060" i="1"/>
  <c r="CH139" i="1"/>
  <c r="CF139" i="1"/>
  <c r="CH1060" i="1"/>
  <c r="CF1060" i="1"/>
  <c r="CE138" i="1"/>
  <c r="BX1061" i="1"/>
  <c r="BW1061" i="1"/>
  <c r="BV1061" i="1"/>
  <c r="BU1061" i="1"/>
  <c r="BT1061" i="1"/>
  <c r="B1062" i="1"/>
  <c r="BS1061" i="1"/>
  <c r="BZ1061" i="1"/>
  <c r="BY1061" i="1"/>
  <c r="BV139" i="1"/>
  <c r="BZ139" i="1"/>
  <c r="BU139" i="1"/>
  <c r="BY139" i="1"/>
  <c r="BX139" i="1"/>
  <c r="B140" i="1"/>
  <c r="BW139" i="1"/>
  <c r="BS139" i="1"/>
  <c r="BT139" i="1"/>
  <c r="CH1199" i="17" l="1"/>
  <c r="CE288" i="17"/>
  <c r="CG288" i="17"/>
  <c r="BZ1200" i="17"/>
  <c r="BX1200" i="17"/>
  <c r="CE1200" i="17"/>
  <c r="BW1200" i="17"/>
  <c r="BV1200" i="17"/>
  <c r="BU1200" i="17"/>
  <c r="B1201" i="17"/>
  <c r="BS1200" i="17"/>
  <c r="BY1200" i="17"/>
  <c r="CG1200" i="17" s="1"/>
  <c r="BT1200" i="17"/>
  <c r="BU289" i="17"/>
  <c r="BS289" i="17"/>
  <c r="CE289" i="17" s="1"/>
  <c r="CH289" i="17"/>
  <c r="BZ289" i="17"/>
  <c r="BY289" i="17"/>
  <c r="CF289" i="17"/>
  <c r="BX289" i="17"/>
  <c r="BW289" i="17"/>
  <c r="BV289" i="17"/>
  <c r="BT289" i="17"/>
  <c r="B290" i="17"/>
  <c r="CF1199" i="17"/>
  <c r="CE1061" i="1"/>
  <c r="CG1061" i="1"/>
  <c r="CH140" i="1"/>
  <c r="CF140" i="1"/>
  <c r="CF1061" i="1"/>
  <c r="CE139" i="1"/>
  <c r="CH1061" i="1"/>
  <c r="CG139" i="1"/>
  <c r="BU1062" i="1"/>
  <c r="BT1062" i="1"/>
  <c r="B1063" i="1"/>
  <c r="BS1062" i="1"/>
  <c r="BZ1062" i="1"/>
  <c r="BY1062" i="1"/>
  <c r="BX1062" i="1"/>
  <c r="BW1062" i="1"/>
  <c r="BV1062" i="1"/>
  <c r="BV140" i="1"/>
  <c r="BZ140" i="1"/>
  <c r="B141" i="1"/>
  <c r="BU140" i="1"/>
  <c r="BY140" i="1"/>
  <c r="BX140" i="1"/>
  <c r="BW140" i="1"/>
  <c r="BS140" i="1"/>
  <c r="BT140" i="1"/>
  <c r="CF1200" i="17" l="1"/>
  <c r="CH1200" i="17"/>
  <c r="CG289" i="17"/>
  <c r="BU290" i="17"/>
  <c r="BS290" i="17"/>
  <c r="CH290" i="17"/>
  <c r="BZ290" i="17"/>
  <c r="BY290" i="17"/>
  <c r="CG290" i="17" s="1"/>
  <c r="CF290" i="17"/>
  <c r="BX290" i="17"/>
  <c r="BW290" i="17"/>
  <c r="BV290" i="17"/>
  <c r="B291" i="17"/>
  <c r="BT290" i="17"/>
  <c r="BV1201" i="17"/>
  <c r="B1202" i="17"/>
  <c r="BT1201" i="17"/>
  <c r="CF1201" i="17" s="1"/>
  <c r="BS1201" i="17"/>
  <c r="BZ1201" i="17"/>
  <c r="BY1201" i="17"/>
  <c r="CG1201" i="17" s="1"/>
  <c r="BX1201" i="17"/>
  <c r="BW1201" i="17"/>
  <c r="BU1201" i="17"/>
  <c r="CE1201" i="17" s="1"/>
  <c r="CG1062" i="1"/>
  <c r="CG140" i="1"/>
  <c r="CE1062" i="1"/>
  <c r="CF141" i="1"/>
  <c r="CH141" i="1"/>
  <c r="CF1062" i="1"/>
  <c r="CE140" i="1"/>
  <c r="CH1062" i="1"/>
  <c r="BZ1063" i="1"/>
  <c r="BY1063" i="1"/>
  <c r="BX1063" i="1"/>
  <c r="BW1063" i="1"/>
  <c r="BV1063" i="1"/>
  <c r="BU1063" i="1"/>
  <c r="BT1063" i="1"/>
  <c r="B1064" i="1"/>
  <c r="BS1063" i="1"/>
  <c r="B142" i="1"/>
  <c r="BV141" i="1"/>
  <c r="BZ141" i="1"/>
  <c r="BU141" i="1"/>
  <c r="BY141" i="1"/>
  <c r="BX141" i="1"/>
  <c r="BW141" i="1"/>
  <c r="BS141" i="1"/>
  <c r="BT141" i="1"/>
  <c r="CE290" i="17" l="1"/>
  <c r="CH1201" i="17"/>
  <c r="B1203" i="17"/>
  <c r="BT1202" i="17"/>
  <c r="BS1202" i="17"/>
  <c r="BY1202" i="17"/>
  <c r="BW1202" i="17"/>
  <c r="CF1202" i="17"/>
  <c r="BV1202" i="17"/>
  <c r="BU1202" i="17"/>
  <c r="BZ1202" i="17"/>
  <c r="CH1202" i="17"/>
  <c r="BX1202" i="17"/>
  <c r="CF291" i="17"/>
  <c r="BX291" i="17"/>
  <c r="BV291" i="17"/>
  <c r="BU291" i="17"/>
  <c r="B292" i="17"/>
  <c r="BT291" i="17"/>
  <c r="BS291" i="17"/>
  <c r="CH291" i="17"/>
  <c r="BZ291" i="17"/>
  <c r="BY291" i="17"/>
  <c r="BW291" i="17"/>
  <c r="CG1063" i="1"/>
  <c r="CE1063" i="1"/>
  <c r="CH1063" i="1"/>
  <c r="CH142" i="1"/>
  <c r="CF142" i="1"/>
  <c r="CG141" i="1"/>
  <c r="CE141" i="1"/>
  <c r="CF1063" i="1"/>
  <c r="BW1064" i="1"/>
  <c r="BV1064" i="1"/>
  <c r="BU1064" i="1"/>
  <c r="BT1064" i="1"/>
  <c r="B1065" i="1"/>
  <c r="BS1064" i="1"/>
  <c r="BZ1064" i="1"/>
  <c r="BY1064" i="1"/>
  <c r="CG1064" i="1" s="1"/>
  <c r="BX1064" i="1"/>
  <c r="BV142" i="1"/>
  <c r="BZ142" i="1"/>
  <c r="BU142" i="1"/>
  <c r="BY142" i="1"/>
  <c r="B143" i="1"/>
  <c r="BX142" i="1"/>
  <c r="BW142" i="1"/>
  <c r="BS142" i="1"/>
  <c r="BT142" i="1"/>
  <c r="CG1202" i="17" l="1"/>
  <c r="CG291" i="17"/>
  <c r="CE1202" i="17"/>
  <c r="CE291" i="17"/>
  <c r="BS292" i="17"/>
  <c r="BY292" i="17"/>
  <c r="CF292" i="17"/>
  <c r="BX292" i="17"/>
  <c r="BW292" i="17"/>
  <c r="BV292" i="17"/>
  <c r="BU292" i="17"/>
  <c r="B293" i="17"/>
  <c r="BT292" i="17"/>
  <c r="CH292" i="17"/>
  <c r="BZ292" i="17"/>
  <c r="CF1203" i="17"/>
  <c r="BX1203" i="17"/>
  <c r="BW1203" i="17"/>
  <c r="BY1203" i="17"/>
  <c r="CH1203" i="17"/>
  <c r="BV1203" i="17"/>
  <c r="BU1203" i="17"/>
  <c r="BT1203" i="17"/>
  <c r="BS1203" i="17"/>
  <c r="B1204" i="17"/>
  <c r="BZ1203" i="17"/>
  <c r="CE1064" i="1"/>
  <c r="CH143" i="1"/>
  <c r="CF143" i="1"/>
  <c r="CE142" i="1"/>
  <c r="CF1064" i="1"/>
  <c r="CH1064" i="1"/>
  <c r="CG142" i="1"/>
  <c r="BT1065" i="1"/>
  <c r="B1066" i="1"/>
  <c r="BS1065" i="1"/>
  <c r="BZ1065" i="1"/>
  <c r="BY1065" i="1"/>
  <c r="BX1065" i="1"/>
  <c r="BW1065" i="1"/>
  <c r="BV1065" i="1"/>
  <c r="BU1065" i="1"/>
  <c r="BV143" i="1"/>
  <c r="BZ143" i="1"/>
  <c r="BU143" i="1"/>
  <c r="BY143" i="1"/>
  <c r="BX143" i="1"/>
  <c r="BW143" i="1"/>
  <c r="B144" i="1"/>
  <c r="BS143" i="1"/>
  <c r="BT143" i="1"/>
  <c r="CE292" i="17" l="1"/>
  <c r="CG292" i="17"/>
  <c r="CE1203" i="17"/>
  <c r="CG1203" i="17"/>
  <c r="BV293" i="17"/>
  <c r="B294" i="17"/>
  <c r="BT293" i="17"/>
  <c r="BS293" i="17"/>
  <c r="CH293" i="17"/>
  <c r="BZ293" i="17"/>
  <c r="BY293" i="17"/>
  <c r="CF293" i="17"/>
  <c r="BX293" i="17"/>
  <c r="BW293" i="17"/>
  <c r="BU293" i="17"/>
  <c r="CE1065" i="1"/>
  <c r="B1205" i="17"/>
  <c r="BT1204" i="17"/>
  <c r="BS1204" i="17"/>
  <c r="BY1204" i="17"/>
  <c r="CG1204" i="17" s="1"/>
  <c r="CH1204" i="17"/>
  <c r="BX1204" i="17"/>
  <c r="BW1204" i="17"/>
  <c r="CF1204" i="17"/>
  <c r="BV1204" i="17"/>
  <c r="BU1204" i="17"/>
  <c r="BZ1204" i="17"/>
  <c r="CG1065" i="1"/>
  <c r="CG143" i="1"/>
  <c r="CH144" i="1"/>
  <c r="CF144" i="1"/>
  <c r="CF1065" i="1"/>
  <c r="CE143" i="1"/>
  <c r="CH1065" i="1"/>
  <c r="CG1066" i="1"/>
  <c r="BY1066" i="1"/>
  <c r="BX1066" i="1"/>
  <c r="BW1066" i="1"/>
  <c r="BV1066" i="1"/>
  <c r="BU1066" i="1"/>
  <c r="BT1066" i="1"/>
  <c r="B1067" i="1"/>
  <c r="BS1066" i="1"/>
  <c r="CE1066" i="1" s="1"/>
  <c r="BZ1066" i="1"/>
  <c r="BV144" i="1"/>
  <c r="BZ144" i="1"/>
  <c r="B145" i="1"/>
  <c r="BU144" i="1"/>
  <c r="BY144" i="1"/>
  <c r="BX144" i="1"/>
  <c r="BW144" i="1"/>
  <c r="BS144" i="1"/>
  <c r="BT144" i="1"/>
  <c r="CE1204" i="17" l="1"/>
  <c r="CG293" i="17"/>
  <c r="CE293" i="17"/>
  <c r="CF1205" i="17"/>
  <c r="BX1205" i="17"/>
  <c r="BW1205" i="17"/>
  <c r="BS1205" i="17"/>
  <c r="B1206" i="17"/>
  <c r="BZ1205" i="17"/>
  <c r="BY1205" i="17"/>
  <c r="CH1205" i="17"/>
  <c r="BV1205" i="17"/>
  <c r="BU1205" i="17"/>
  <c r="BT1205" i="17"/>
  <c r="BY294" i="17"/>
  <c r="BW294" i="17"/>
  <c r="BV294" i="17"/>
  <c r="BU294" i="17"/>
  <c r="B295" i="17"/>
  <c r="BT294" i="17"/>
  <c r="BS294" i="17"/>
  <c r="CE294" i="17" s="1"/>
  <c r="CH294" i="17"/>
  <c r="BZ294" i="17"/>
  <c r="CF294" i="17"/>
  <c r="BX294" i="17"/>
  <c r="CG144" i="1"/>
  <c r="CH1066" i="1"/>
  <c r="CF145" i="1"/>
  <c r="CH145" i="1"/>
  <c r="CE144" i="1"/>
  <c r="CF1066" i="1"/>
  <c r="CE1067" i="1"/>
  <c r="CG1067" i="1"/>
  <c r="BV1067" i="1"/>
  <c r="BU1067" i="1"/>
  <c r="BT1067" i="1"/>
  <c r="B1068" i="1"/>
  <c r="BS1067" i="1"/>
  <c r="BZ1067" i="1"/>
  <c r="BY1067" i="1"/>
  <c r="BX1067" i="1"/>
  <c r="BW1067" i="1"/>
  <c r="B146" i="1"/>
  <c r="BV145" i="1"/>
  <c r="BZ145" i="1"/>
  <c r="BU145" i="1"/>
  <c r="BY145" i="1"/>
  <c r="BX145" i="1"/>
  <c r="BW145" i="1"/>
  <c r="BS145" i="1"/>
  <c r="BT145" i="1"/>
  <c r="CG294" i="17" l="1"/>
  <c r="CE1205" i="17"/>
  <c r="CG1205" i="17"/>
  <c r="B1207" i="17"/>
  <c r="BT1206" i="17"/>
  <c r="BS1206" i="17"/>
  <c r="BU1206" i="17"/>
  <c r="BZ1206" i="17"/>
  <c r="BY1206" i="17"/>
  <c r="CH1206" i="17"/>
  <c r="BX1206" i="17"/>
  <c r="BW1206" i="17"/>
  <c r="CF1206" i="17"/>
  <c r="BV1206" i="17"/>
  <c r="B296" i="17"/>
  <c r="BT295" i="17"/>
  <c r="CH295" i="17"/>
  <c r="BZ295" i="17"/>
  <c r="BY295" i="17"/>
  <c r="CF295" i="17"/>
  <c r="BX295" i="17"/>
  <c r="BW295" i="17"/>
  <c r="BV295" i="17"/>
  <c r="BU295" i="17"/>
  <c r="BS295" i="17"/>
  <c r="CH146" i="1"/>
  <c r="CF146" i="1"/>
  <c r="CF1067" i="1"/>
  <c r="CG145" i="1"/>
  <c r="CH1067" i="1"/>
  <c r="CE145" i="1"/>
  <c r="B1069" i="1"/>
  <c r="BS1068" i="1"/>
  <c r="BZ1068" i="1"/>
  <c r="BY1068" i="1"/>
  <c r="BX1068" i="1"/>
  <c r="BW1068" i="1"/>
  <c r="BV1068" i="1"/>
  <c r="BU1068" i="1"/>
  <c r="CE1068" i="1" s="1"/>
  <c r="BT1068" i="1"/>
  <c r="BV146" i="1"/>
  <c r="BZ146" i="1"/>
  <c r="BU146" i="1"/>
  <c r="BY146" i="1"/>
  <c r="BX146" i="1"/>
  <c r="BW146" i="1"/>
  <c r="B147" i="1"/>
  <c r="BS146" i="1"/>
  <c r="BT146" i="1"/>
  <c r="CG1206" i="17" l="1"/>
  <c r="CE1206" i="17"/>
  <c r="CE295" i="17"/>
  <c r="CG295" i="17"/>
  <c r="BW296" i="17"/>
  <c r="BU296" i="17"/>
  <c r="B297" i="17"/>
  <c r="BT296" i="17"/>
  <c r="BS296" i="17"/>
  <c r="CH296" i="17"/>
  <c r="BZ296" i="17"/>
  <c r="BY296" i="17"/>
  <c r="CF296" i="17"/>
  <c r="BX296" i="17"/>
  <c r="BV296" i="17"/>
  <c r="CF1207" i="17"/>
  <c r="BX1207" i="17"/>
  <c r="BW1207" i="17"/>
  <c r="BU1207" i="17"/>
  <c r="BS1207" i="17"/>
  <c r="B1208" i="17"/>
  <c r="BZ1207" i="17"/>
  <c r="BY1207" i="17"/>
  <c r="CH1207" i="17"/>
  <c r="BV1207" i="17"/>
  <c r="BT1207" i="17"/>
  <c r="CG1068" i="1"/>
  <c r="CG146" i="1"/>
  <c r="CH147" i="1"/>
  <c r="CF147" i="1"/>
  <c r="CF1068" i="1"/>
  <c r="CE146" i="1"/>
  <c r="CH1068" i="1"/>
  <c r="BX1069" i="1"/>
  <c r="BW1069" i="1"/>
  <c r="BV1069" i="1"/>
  <c r="BU1069" i="1"/>
  <c r="BT1069" i="1"/>
  <c r="B1070" i="1"/>
  <c r="BS1069" i="1"/>
  <c r="CE1069" i="1" s="1"/>
  <c r="BZ1069" i="1"/>
  <c r="BY1069" i="1"/>
  <c r="CG1069" i="1" s="1"/>
  <c r="BV147" i="1"/>
  <c r="BZ147" i="1"/>
  <c r="BU147" i="1"/>
  <c r="BY147" i="1"/>
  <c r="BX147" i="1"/>
  <c r="B148" i="1"/>
  <c r="BW147" i="1"/>
  <c r="BS147" i="1"/>
  <c r="BT147" i="1"/>
  <c r="CG1207" i="17" l="1"/>
  <c r="CG296" i="17"/>
  <c r="CE1207" i="17"/>
  <c r="CE296" i="17"/>
  <c r="B1209" i="17"/>
  <c r="BT1208" i="17"/>
  <c r="BS1208" i="17"/>
  <c r="BW1208" i="17"/>
  <c r="BU1208" i="17"/>
  <c r="BZ1208" i="17"/>
  <c r="BY1208" i="17"/>
  <c r="CH1208" i="17"/>
  <c r="BX1208" i="17"/>
  <c r="CF1208" i="17"/>
  <c r="BV1208" i="17"/>
  <c r="CH297" i="17"/>
  <c r="BZ297" i="17"/>
  <c r="CF297" i="17"/>
  <c r="BX297" i="17"/>
  <c r="BW297" i="17"/>
  <c r="BV297" i="17"/>
  <c r="BU297" i="17"/>
  <c r="B298" i="17"/>
  <c r="BT297" i="17"/>
  <c r="BS297" i="17"/>
  <c r="BY297" i="17"/>
  <c r="CG147" i="1"/>
  <c r="CH148" i="1"/>
  <c r="CF148" i="1"/>
  <c r="CF1069" i="1"/>
  <c r="CH1069" i="1"/>
  <c r="CE147" i="1"/>
  <c r="CF1070" i="1"/>
  <c r="CH1070" i="1"/>
  <c r="BY1070" i="1"/>
  <c r="BX1070" i="1"/>
  <c r="BW1070" i="1"/>
  <c r="BV1070" i="1"/>
  <c r="BU1070" i="1"/>
  <c r="BT1070" i="1"/>
  <c r="B1071" i="1"/>
  <c r="BS1070" i="1"/>
  <c r="BZ1070" i="1"/>
  <c r="BV148" i="1"/>
  <c r="BZ148" i="1"/>
  <c r="B149" i="1"/>
  <c r="BU148" i="1"/>
  <c r="BY148" i="1"/>
  <c r="BX148" i="1"/>
  <c r="BW148" i="1"/>
  <c r="BS148" i="1"/>
  <c r="BT148" i="1"/>
  <c r="CE297" i="17" l="1"/>
  <c r="CG297" i="17"/>
  <c r="CG1208" i="17"/>
  <c r="BU298" i="17"/>
  <c r="BS298" i="17"/>
  <c r="CH298" i="17"/>
  <c r="BZ298" i="17"/>
  <c r="BY298" i="17"/>
  <c r="CG298" i="17" s="1"/>
  <c r="CF298" i="17"/>
  <c r="BX298" i="17"/>
  <c r="BW298" i="17"/>
  <c r="BV298" i="17"/>
  <c r="B299" i="17"/>
  <c r="BT298" i="17"/>
  <c r="CE1208" i="17"/>
  <c r="CF1209" i="17"/>
  <c r="BX1209" i="17"/>
  <c r="BW1209" i="17"/>
  <c r="BY1209" i="17"/>
  <c r="BU1209" i="17"/>
  <c r="BT1209" i="17"/>
  <c r="BS1209" i="17"/>
  <c r="B1210" i="17"/>
  <c r="BZ1209" i="17"/>
  <c r="CH1209" i="17"/>
  <c r="BV1209" i="17"/>
  <c r="CG1070" i="1"/>
  <c r="CF149" i="1"/>
  <c r="CH149" i="1"/>
  <c r="CG148" i="1"/>
  <c r="CE148" i="1"/>
  <c r="CE1070" i="1"/>
  <c r="CH1071" i="1"/>
  <c r="CF1071" i="1"/>
  <c r="BV1071" i="1"/>
  <c r="BU1071" i="1"/>
  <c r="BT1071" i="1"/>
  <c r="B1072" i="1"/>
  <c r="BS1071" i="1"/>
  <c r="BZ1071" i="1"/>
  <c r="BY1071" i="1"/>
  <c r="BX1071" i="1"/>
  <c r="BW1071" i="1"/>
  <c r="B150" i="1"/>
  <c r="BV149" i="1"/>
  <c r="BZ149" i="1"/>
  <c r="BU149" i="1"/>
  <c r="BY149" i="1"/>
  <c r="BX149" i="1"/>
  <c r="BW149" i="1"/>
  <c r="BS149" i="1"/>
  <c r="BT149" i="1"/>
  <c r="CE298" i="17" l="1"/>
  <c r="CE1209" i="17"/>
  <c r="B1211" i="17"/>
  <c r="BT1210" i="17"/>
  <c r="BS1210" i="17"/>
  <c r="BY1210" i="17"/>
  <c r="CG1210" i="17"/>
  <c r="BW1210" i="17"/>
  <c r="BV1210" i="17"/>
  <c r="BU1210" i="17"/>
  <c r="CE1210" i="17" s="1"/>
  <c r="BZ1210" i="17"/>
  <c r="BX1210" i="17"/>
  <c r="CG1209" i="17"/>
  <c r="CF299" i="17"/>
  <c r="BX299" i="17"/>
  <c r="BV299" i="17"/>
  <c r="BU299" i="17"/>
  <c r="B300" i="17"/>
  <c r="BT299" i="17"/>
  <c r="BS299" i="17"/>
  <c r="CH299" i="17"/>
  <c r="BZ299" i="17"/>
  <c r="BY299" i="17"/>
  <c r="BW299" i="17"/>
  <c r="CG149" i="1"/>
  <c r="CE1071" i="1"/>
  <c r="CH150" i="1"/>
  <c r="CF150" i="1"/>
  <c r="CG1071" i="1"/>
  <c r="CE149" i="1"/>
  <c r="B1073" i="1"/>
  <c r="BS1072" i="1"/>
  <c r="BZ1072" i="1"/>
  <c r="BY1072" i="1"/>
  <c r="BX1072" i="1"/>
  <c r="BW1072" i="1"/>
  <c r="BV1072" i="1"/>
  <c r="BU1072" i="1"/>
  <c r="BT1072" i="1"/>
  <c r="BV150" i="1"/>
  <c r="BZ150" i="1"/>
  <c r="BU150" i="1"/>
  <c r="BY150" i="1"/>
  <c r="B151" i="1"/>
  <c r="BX150" i="1"/>
  <c r="BW150" i="1"/>
  <c r="BS150" i="1"/>
  <c r="BT150" i="1"/>
  <c r="CF1210" i="17" l="1"/>
  <c r="CE299" i="17"/>
  <c r="CG299" i="17"/>
  <c r="CH1210" i="17"/>
  <c r="BS300" i="17"/>
  <c r="BY300" i="17"/>
  <c r="CF300" i="17"/>
  <c r="BX300" i="17"/>
  <c r="BW300" i="17"/>
  <c r="BV300" i="17"/>
  <c r="BU300" i="17"/>
  <c r="B301" i="17"/>
  <c r="BT300" i="17"/>
  <c r="CH300" i="17"/>
  <c r="BZ300" i="17"/>
  <c r="BX1211" i="17"/>
  <c r="BW1211" i="17"/>
  <c r="BY1211" i="17"/>
  <c r="BV1211" i="17"/>
  <c r="BU1211" i="17"/>
  <c r="CE1211" i="17" s="1"/>
  <c r="BT1211" i="17"/>
  <c r="BS1211" i="17"/>
  <c r="B1212" i="17"/>
  <c r="BZ1211" i="17"/>
  <c r="CG1072" i="1"/>
  <c r="CE1072" i="1"/>
  <c r="CH151" i="1"/>
  <c r="CF151" i="1"/>
  <c r="CH1072" i="1"/>
  <c r="CE150" i="1"/>
  <c r="CF1072" i="1"/>
  <c r="CG150" i="1"/>
  <c r="BX1073" i="1"/>
  <c r="BW1073" i="1"/>
  <c r="BV1073" i="1"/>
  <c r="BU1073" i="1"/>
  <c r="BT1073" i="1"/>
  <c r="B1074" i="1"/>
  <c r="BS1073" i="1"/>
  <c r="BZ1073" i="1"/>
  <c r="BY1073" i="1"/>
  <c r="BV151" i="1"/>
  <c r="BZ151" i="1"/>
  <c r="BU151" i="1"/>
  <c r="BY151" i="1"/>
  <c r="BX151" i="1"/>
  <c r="B152" i="1"/>
  <c r="BW151" i="1"/>
  <c r="BS151" i="1"/>
  <c r="BT151" i="1"/>
  <c r="CG1211" i="17" l="1"/>
  <c r="CE300" i="17"/>
  <c r="CH1211" i="17"/>
  <c r="CG300" i="17"/>
  <c r="CF1211" i="17"/>
  <c r="BV301" i="17"/>
  <c r="B302" i="17"/>
  <c r="BT301" i="17"/>
  <c r="BS301" i="17"/>
  <c r="CH301" i="17"/>
  <c r="BZ301" i="17"/>
  <c r="BY301" i="17"/>
  <c r="CF301" i="17"/>
  <c r="BX301" i="17"/>
  <c r="BW301" i="17"/>
  <c r="BU301" i="17"/>
  <c r="B1213" i="17"/>
  <c r="BT1212" i="17"/>
  <c r="BS1212" i="17"/>
  <c r="BY1212" i="17"/>
  <c r="BX1212" i="17"/>
  <c r="CG1212" i="17"/>
  <c r="BW1212" i="17"/>
  <c r="BV1212" i="17"/>
  <c r="BU1212" i="17"/>
  <c r="CE1212" i="17" s="1"/>
  <c r="BZ1212" i="17"/>
  <c r="CE1073" i="1"/>
  <c r="CG1073" i="1"/>
  <c r="CH152" i="1"/>
  <c r="CF152" i="1"/>
  <c r="CE151" i="1"/>
  <c r="CG151" i="1"/>
  <c r="CF1073" i="1"/>
  <c r="CH1073" i="1"/>
  <c r="BU1074" i="1"/>
  <c r="BT1074" i="1"/>
  <c r="B1075" i="1"/>
  <c r="BS1074" i="1"/>
  <c r="BZ1074" i="1"/>
  <c r="BY1074" i="1"/>
  <c r="BX1074" i="1"/>
  <c r="BW1074" i="1"/>
  <c r="BV1074" i="1"/>
  <c r="BV152" i="1"/>
  <c r="BZ152" i="1"/>
  <c r="B153" i="1"/>
  <c r="BU152" i="1"/>
  <c r="BY152" i="1"/>
  <c r="BX152" i="1"/>
  <c r="BW152" i="1"/>
  <c r="BS152" i="1"/>
  <c r="BT152" i="1"/>
  <c r="CF1212" i="17" l="1"/>
  <c r="CE301" i="17"/>
  <c r="CH1212" i="17"/>
  <c r="CG301" i="17"/>
  <c r="BX1213" i="17"/>
  <c r="BW1213" i="17"/>
  <c r="BS1213" i="17"/>
  <c r="B1214" i="17"/>
  <c r="BZ1213" i="17"/>
  <c r="BY1213" i="17"/>
  <c r="BV1213" i="17"/>
  <c r="BU1213" i="17"/>
  <c r="CG1213" i="17" s="1"/>
  <c r="BT1213" i="17"/>
  <c r="BV302" i="17"/>
  <c r="B303" i="17"/>
  <c r="BT302" i="17"/>
  <c r="BS302" i="17"/>
  <c r="CH302" i="17"/>
  <c r="BZ302" i="17"/>
  <c r="BY302" i="17"/>
  <c r="CF302" i="17"/>
  <c r="BX302" i="17"/>
  <c r="BW302" i="17"/>
  <c r="BU302" i="17"/>
  <c r="CG1074" i="1"/>
  <c r="CE1074" i="1"/>
  <c r="CF153" i="1"/>
  <c r="CH153" i="1"/>
  <c r="CG152" i="1"/>
  <c r="CF1074" i="1"/>
  <c r="CE152" i="1"/>
  <c r="CH1074" i="1"/>
  <c r="BZ1075" i="1"/>
  <c r="BY1075" i="1"/>
  <c r="BX1075" i="1"/>
  <c r="BW1075" i="1"/>
  <c r="BV1075" i="1"/>
  <c r="BU1075" i="1"/>
  <c r="BT1075" i="1"/>
  <c r="BS1075" i="1"/>
  <c r="B1076" i="1"/>
  <c r="B154" i="1"/>
  <c r="BV153" i="1"/>
  <c r="BZ153" i="1"/>
  <c r="BU153" i="1"/>
  <c r="BY153" i="1"/>
  <c r="BX153" i="1"/>
  <c r="BW153" i="1"/>
  <c r="BS153" i="1"/>
  <c r="BT153" i="1"/>
  <c r="CE1213" i="17" l="1"/>
  <c r="CE302" i="17"/>
  <c r="CF1213" i="17"/>
  <c r="CH1213" i="17"/>
  <c r="CG302" i="17"/>
  <c r="CH303" i="17"/>
  <c r="BZ303" i="17"/>
  <c r="CF303" i="17"/>
  <c r="BX303" i="17"/>
  <c r="BW303" i="17"/>
  <c r="BV303" i="17"/>
  <c r="BU303" i="17"/>
  <c r="B304" i="17"/>
  <c r="BT303" i="17"/>
  <c r="BS303" i="17"/>
  <c r="BY303" i="17"/>
  <c r="BW1214" i="17"/>
  <c r="B1215" i="17"/>
  <c r="BT1214" i="17"/>
  <c r="BS1214" i="17"/>
  <c r="BY1214" i="17"/>
  <c r="BU1214" i="17"/>
  <c r="CE1214" i="17" s="1"/>
  <c r="CF1214" i="17"/>
  <c r="BZ1214" i="17"/>
  <c r="BX1214" i="17"/>
  <c r="BV1214" i="17"/>
  <c r="CH1214" i="17"/>
  <c r="CE1075" i="1"/>
  <c r="CG1075" i="1"/>
  <c r="CG153" i="1"/>
  <c r="CH154" i="1"/>
  <c r="CF154" i="1"/>
  <c r="CH1075" i="1"/>
  <c r="CE153" i="1"/>
  <c r="CF1075" i="1"/>
  <c r="BW1076" i="1"/>
  <c r="BV1076" i="1"/>
  <c r="BU1076" i="1"/>
  <c r="BT1076" i="1"/>
  <c r="B1077" i="1"/>
  <c r="BS1076" i="1"/>
  <c r="BZ1076" i="1"/>
  <c r="BY1076" i="1"/>
  <c r="BX1076" i="1"/>
  <c r="BV154" i="1"/>
  <c r="BZ154" i="1"/>
  <c r="BU154" i="1"/>
  <c r="BY154" i="1"/>
  <c r="BX154" i="1"/>
  <c r="BW154" i="1"/>
  <c r="B155" i="1"/>
  <c r="BS154" i="1"/>
  <c r="BT154" i="1"/>
  <c r="CG1076" i="1" l="1"/>
  <c r="CE303" i="17"/>
  <c r="CG1214" i="17"/>
  <c r="CG303" i="17"/>
  <c r="BS1215" i="17"/>
  <c r="CF1215" i="17"/>
  <c r="BX1215" i="17"/>
  <c r="BW1215" i="17"/>
  <c r="BU1215" i="17"/>
  <c r="BZ1215" i="17"/>
  <c r="BY1215" i="17"/>
  <c r="BV1215" i="17"/>
  <c r="B1216" i="17"/>
  <c r="BT1215" i="17"/>
  <c r="CH1215" i="17"/>
  <c r="BV304" i="17"/>
  <c r="B305" i="17"/>
  <c r="BT304" i="17"/>
  <c r="BS304" i="17"/>
  <c r="CH304" i="17"/>
  <c r="BZ304" i="17"/>
  <c r="BY304" i="17"/>
  <c r="CF304" i="17"/>
  <c r="BX304" i="17"/>
  <c r="BW304" i="17"/>
  <c r="BU304" i="17"/>
  <c r="CE1076" i="1"/>
  <c r="CH155" i="1"/>
  <c r="CF155" i="1"/>
  <c r="CE154" i="1"/>
  <c r="CF1076" i="1"/>
  <c r="CH1076" i="1"/>
  <c r="CG154" i="1"/>
  <c r="BT1077" i="1"/>
  <c r="B1078" i="1"/>
  <c r="BS1077" i="1"/>
  <c r="BZ1077" i="1"/>
  <c r="BY1077" i="1"/>
  <c r="BX1077" i="1"/>
  <c r="BW1077" i="1"/>
  <c r="BV1077" i="1"/>
  <c r="BU1077" i="1"/>
  <c r="BV155" i="1"/>
  <c r="BZ155" i="1"/>
  <c r="BU155" i="1"/>
  <c r="BY155" i="1"/>
  <c r="BX155" i="1"/>
  <c r="B156" i="1"/>
  <c r="BW155" i="1"/>
  <c r="BS155" i="1"/>
  <c r="BT155" i="1"/>
  <c r="CE1215" i="17" l="1"/>
  <c r="CG304" i="17"/>
  <c r="CG1215" i="17"/>
  <c r="CE304" i="17"/>
  <c r="CH305" i="17"/>
  <c r="BZ305" i="17"/>
  <c r="CF305" i="17"/>
  <c r="BX305" i="17"/>
  <c r="BW305" i="17"/>
  <c r="BV305" i="17"/>
  <c r="BU305" i="17"/>
  <c r="B306" i="17"/>
  <c r="BT305" i="17"/>
  <c r="BS305" i="17"/>
  <c r="BY305" i="17"/>
  <c r="BW1216" i="17"/>
  <c r="B1217" i="17"/>
  <c r="BT1216" i="17"/>
  <c r="BS1216" i="17"/>
  <c r="BY1216" i="17"/>
  <c r="BZ1216" i="17"/>
  <c r="BV1216" i="17"/>
  <c r="BU1216" i="17"/>
  <c r="CH1216" i="17"/>
  <c r="CF1216" i="17"/>
  <c r="BX1216" i="17"/>
  <c r="CG1077" i="1"/>
  <c r="CE1077" i="1"/>
  <c r="CG155" i="1"/>
  <c r="CH156" i="1"/>
  <c r="CF156" i="1"/>
  <c r="CF1077" i="1"/>
  <c r="CE155" i="1"/>
  <c r="CH1077" i="1"/>
  <c r="BY1078" i="1"/>
  <c r="CG1078" i="1" s="1"/>
  <c r="BX1078" i="1"/>
  <c r="BW1078" i="1"/>
  <c r="BV1078" i="1"/>
  <c r="BU1078" i="1"/>
  <c r="CE1078" i="1" s="1"/>
  <c r="BT1078" i="1"/>
  <c r="B1079" i="1"/>
  <c r="BS1078" i="1"/>
  <c r="BZ1078" i="1"/>
  <c r="BV156" i="1"/>
  <c r="BZ156" i="1"/>
  <c r="B157" i="1"/>
  <c r="BU156" i="1"/>
  <c r="BY156" i="1"/>
  <c r="BX156" i="1"/>
  <c r="BW156" i="1"/>
  <c r="BS156" i="1"/>
  <c r="BT156" i="1"/>
  <c r="CG1216" i="17" l="1"/>
  <c r="CE305" i="17"/>
  <c r="CE1216" i="17"/>
  <c r="CG305" i="17"/>
  <c r="BS1217" i="17"/>
  <c r="CF1217" i="17"/>
  <c r="BX1217" i="17"/>
  <c r="BW1217" i="17"/>
  <c r="BU1217" i="17"/>
  <c r="BV1217" i="17"/>
  <c r="CH1217" i="17"/>
  <c r="BZ1217" i="17"/>
  <c r="BY1217" i="17"/>
  <c r="B1218" i="17"/>
  <c r="BT1217" i="17"/>
  <c r="BV306" i="17"/>
  <c r="B307" i="17"/>
  <c r="BT306" i="17"/>
  <c r="BS306" i="17"/>
  <c r="CH306" i="17"/>
  <c r="BZ306" i="17"/>
  <c r="BY306" i="17"/>
  <c r="CF306" i="17"/>
  <c r="BX306" i="17"/>
  <c r="BW306" i="17"/>
  <c r="BU306" i="17"/>
  <c r="CH1078" i="1"/>
  <c r="CG156" i="1"/>
  <c r="CF157" i="1"/>
  <c r="CH157" i="1"/>
  <c r="CE156" i="1"/>
  <c r="CF1078" i="1"/>
  <c r="CE1079" i="1"/>
  <c r="BV1079" i="1"/>
  <c r="BU1079" i="1"/>
  <c r="BT1079" i="1"/>
  <c r="B1080" i="1"/>
  <c r="BS1079" i="1"/>
  <c r="BZ1079" i="1"/>
  <c r="BY1079" i="1"/>
  <c r="CG1079" i="1" s="1"/>
  <c r="BX1079" i="1"/>
  <c r="BW1079" i="1"/>
  <c r="B158" i="1"/>
  <c r="BV157" i="1"/>
  <c r="BZ157" i="1"/>
  <c r="BU157" i="1"/>
  <c r="BY157" i="1"/>
  <c r="BX157" i="1"/>
  <c r="BW157" i="1"/>
  <c r="BS157" i="1"/>
  <c r="BT157" i="1"/>
  <c r="CE306" i="17" l="1"/>
  <c r="CG1217" i="17"/>
  <c r="CG306" i="17"/>
  <c r="CH307" i="17"/>
  <c r="BZ307" i="17"/>
  <c r="CF307" i="17"/>
  <c r="BX307" i="17"/>
  <c r="BW307" i="17"/>
  <c r="BV307" i="17"/>
  <c r="BU307" i="17"/>
  <c r="B308" i="17"/>
  <c r="BT307" i="17"/>
  <c r="BS307" i="17"/>
  <c r="BY307" i="17"/>
  <c r="BW1218" i="17"/>
  <c r="B1219" i="17"/>
  <c r="BT1218" i="17"/>
  <c r="BS1218" i="17"/>
  <c r="BY1218" i="17"/>
  <c r="CF1218" i="17"/>
  <c r="BZ1218" i="17"/>
  <c r="BX1218" i="17"/>
  <c r="BV1218" i="17"/>
  <c r="BU1218" i="17"/>
  <c r="CE1218" i="17" s="1"/>
  <c r="CH1218" i="17"/>
  <c r="CE1217" i="17"/>
  <c r="CG157" i="1"/>
  <c r="CH158" i="1"/>
  <c r="CF158" i="1"/>
  <c r="CF1079" i="1"/>
  <c r="CH1079" i="1"/>
  <c r="CE157" i="1"/>
  <c r="B1081" i="1"/>
  <c r="BS1080" i="1"/>
  <c r="BZ1080" i="1"/>
  <c r="BY1080" i="1"/>
  <c r="BX1080" i="1"/>
  <c r="BW1080" i="1"/>
  <c r="BV1080" i="1"/>
  <c r="BU1080" i="1"/>
  <c r="CG1080" i="1" s="1"/>
  <c r="BT1080" i="1"/>
  <c r="BV158" i="1"/>
  <c r="BZ158" i="1"/>
  <c r="BU158" i="1"/>
  <c r="BY158" i="1"/>
  <c r="B159" i="1"/>
  <c r="BX158" i="1"/>
  <c r="BW158" i="1"/>
  <c r="BS158" i="1"/>
  <c r="BT158" i="1"/>
  <c r="CE307" i="17" l="1"/>
  <c r="CG1218" i="17"/>
  <c r="CG307" i="17"/>
  <c r="BS1219" i="17"/>
  <c r="CF1219" i="17"/>
  <c r="BX1219" i="17"/>
  <c r="BW1219" i="17"/>
  <c r="BU1219" i="17"/>
  <c r="CE1219" i="17" s="1"/>
  <c r="BY1219" i="17"/>
  <c r="BV1219" i="17"/>
  <c r="BT1219" i="17"/>
  <c r="B1220" i="17"/>
  <c r="CH1219" i="17"/>
  <c r="BZ1219" i="17"/>
  <c r="BV308" i="17"/>
  <c r="B309" i="17"/>
  <c r="BT308" i="17"/>
  <c r="BS308" i="17"/>
  <c r="CH308" i="17"/>
  <c r="BZ308" i="17"/>
  <c r="BY308" i="17"/>
  <c r="CF308" i="17"/>
  <c r="BX308" i="17"/>
  <c r="BW308" i="17"/>
  <c r="BU308" i="17"/>
  <c r="CE1080" i="1"/>
  <c r="CG158" i="1"/>
  <c r="CH1080" i="1"/>
  <c r="CH159" i="1"/>
  <c r="CF159" i="1"/>
  <c r="CF1080" i="1"/>
  <c r="CE158" i="1"/>
  <c r="B1082" i="1"/>
  <c r="BS1081" i="1"/>
  <c r="BY1081" i="1"/>
  <c r="BX1081" i="1"/>
  <c r="BW1081" i="1"/>
  <c r="BV1081" i="1"/>
  <c r="BU1081" i="1"/>
  <c r="CE1081" i="1" s="1"/>
  <c r="BT1081" i="1"/>
  <c r="BZ1081" i="1"/>
  <c r="BV159" i="1"/>
  <c r="BZ159" i="1"/>
  <c r="BU159" i="1"/>
  <c r="BY159" i="1"/>
  <c r="BX159" i="1"/>
  <c r="BW159" i="1"/>
  <c r="B160" i="1"/>
  <c r="BS159" i="1"/>
  <c r="BT159" i="1"/>
  <c r="CE308" i="17" l="1"/>
  <c r="CG1219" i="17"/>
  <c r="CG308" i="17"/>
  <c r="CH309" i="17"/>
  <c r="BZ309" i="17"/>
  <c r="CF309" i="17"/>
  <c r="BX309" i="17"/>
  <c r="BW309" i="17"/>
  <c r="BV309" i="17"/>
  <c r="BU309" i="17"/>
  <c r="B310" i="17"/>
  <c r="BT309" i="17"/>
  <c r="BS309" i="17"/>
  <c r="BY309" i="17"/>
  <c r="BW1220" i="17"/>
  <c r="B1221" i="17"/>
  <c r="BT1220" i="17"/>
  <c r="BS1220" i="17"/>
  <c r="CH1220" i="17"/>
  <c r="BZ1220" i="17"/>
  <c r="BY1220" i="17"/>
  <c r="BX1220" i="17"/>
  <c r="BU1220" i="17"/>
  <c r="CF1220" i="17"/>
  <c r="BV1220" i="17"/>
  <c r="CG1081" i="1"/>
  <c r="CH1081" i="1"/>
  <c r="CE159" i="1"/>
  <c r="CH160" i="1"/>
  <c r="CF160" i="1"/>
  <c r="CF1081" i="1"/>
  <c r="CG159" i="1"/>
  <c r="CF1082" i="1"/>
  <c r="CH1082" i="1"/>
  <c r="BU1082" i="1"/>
  <c r="B1083" i="1"/>
  <c r="BS1082" i="1"/>
  <c r="BX1082" i="1"/>
  <c r="BW1082" i="1"/>
  <c r="BV1082" i="1"/>
  <c r="BT1082" i="1"/>
  <c r="BZ1082" i="1"/>
  <c r="BY1082" i="1"/>
  <c r="CG1082" i="1" s="1"/>
  <c r="BV160" i="1"/>
  <c r="BZ160" i="1"/>
  <c r="B161" i="1"/>
  <c r="BU160" i="1"/>
  <c r="BY160" i="1"/>
  <c r="BX160" i="1"/>
  <c r="BW160" i="1"/>
  <c r="BS160" i="1"/>
  <c r="BT160" i="1"/>
  <c r="CG1220" i="17" l="1"/>
  <c r="CE309" i="17"/>
  <c r="CG309" i="17"/>
  <c r="BS1221" i="17"/>
  <c r="CF1221" i="17"/>
  <c r="BX1221" i="17"/>
  <c r="BW1221" i="17"/>
  <c r="BV1221" i="17"/>
  <c r="BU1221" i="17"/>
  <c r="CE1221" i="17" s="1"/>
  <c r="BZ1221" i="17"/>
  <c r="BT1221" i="17"/>
  <c r="B1222" i="17"/>
  <c r="CH1221" i="17"/>
  <c r="BY1221" i="17"/>
  <c r="CE1220" i="17"/>
  <c r="BV310" i="17"/>
  <c r="B311" i="17"/>
  <c r="BT310" i="17"/>
  <c r="BS310" i="17"/>
  <c r="CH310" i="17"/>
  <c r="BZ310" i="17"/>
  <c r="BY310" i="17"/>
  <c r="CF310" i="17"/>
  <c r="BX310" i="17"/>
  <c r="BW310" i="17"/>
  <c r="BU310" i="17"/>
  <c r="CF161" i="1"/>
  <c r="CH161" i="1"/>
  <c r="CE1082" i="1"/>
  <c r="CG160" i="1"/>
  <c r="CE160" i="1"/>
  <c r="CH1083" i="1"/>
  <c r="CF1083" i="1"/>
  <c r="BZ1083" i="1"/>
  <c r="BX1083" i="1"/>
  <c r="BU1083" i="1"/>
  <c r="BY1083" i="1"/>
  <c r="BW1083" i="1"/>
  <c r="B1084" i="1"/>
  <c r="BV1083" i="1"/>
  <c r="BT1083" i="1"/>
  <c r="BS1083" i="1"/>
  <c r="B162" i="1"/>
  <c r="BV161" i="1"/>
  <c r="BZ161" i="1"/>
  <c r="BU161" i="1"/>
  <c r="BY161" i="1"/>
  <c r="BX161" i="1"/>
  <c r="BW161" i="1"/>
  <c r="BS161" i="1"/>
  <c r="BT161" i="1"/>
  <c r="CE310" i="17" l="1"/>
  <c r="CG310" i="17"/>
  <c r="CG1221" i="17"/>
  <c r="CH311" i="17"/>
  <c r="BZ311" i="17"/>
  <c r="CF311" i="17"/>
  <c r="BX311" i="17"/>
  <c r="BW311" i="17"/>
  <c r="BV311" i="17"/>
  <c r="BU311" i="17"/>
  <c r="B312" i="17"/>
  <c r="BT311" i="17"/>
  <c r="BS311" i="17"/>
  <c r="BY311" i="17"/>
  <c r="CE1222" i="17"/>
  <c r="BW1222" i="17"/>
  <c r="B1223" i="17"/>
  <c r="BT1222" i="17"/>
  <c r="BS1222" i="17"/>
  <c r="BZ1222" i="17"/>
  <c r="BY1222" i="17"/>
  <c r="CG1222" i="17" s="1"/>
  <c r="BV1222" i="17"/>
  <c r="BX1222" i="17"/>
  <c r="BU1222" i="17"/>
  <c r="CE1083" i="1"/>
  <c r="CH162" i="1"/>
  <c r="CF162" i="1"/>
  <c r="CG161" i="1"/>
  <c r="CE161" i="1"/>
  <c r="CG1083" i="1"/>
  <c r="BW1084" i="1"/>
  <c r="BU1084" i="1"/>
  <c r="BZ1084" i="1"/>
  <c r="BX1084" i="1"/>
  <c r="B1085" i="1"/>
  <c r="BV1084" i="1"/>
  <c r="BT1084" i="1"/>
  <c r="CF1084" i="1" s="1"/>
  <c r="BS1084" i="1"/>
  <c r="BY1084" i="1"/>
  <c r="BV162" i="1"/>
  <c r="BZ162" i="1"/>
  <c r="BU162" i="1"/>
  <c r="BY162" i="1"/>
  <c r="BX162" i="1"/>
  <c r="BW162" i="1"/>
  <c r="B163" i="1"/>
  <c r="BS162" i="1"/>
  <c r="BT162" i="1"/>
  <c r="CF1222" i="17" l="1"/>
  <c r="CG311" i="17"/>
  <c r="CE311" i="17"/>
  <c r="CH1222" i="17"/>
  <c r="BV312" i="17"/>
  <c r="B313" i="17"/>
  <c r="BT312" i="17"/>
  <c r="BS312" i="17"/>
  <c r="CH312" i="17"/>
  <c r="BZ312" i="17"/>
  <c r="BY312" i="17"/>
  <c r="CG312" i="17" s="1"/>
  <c r="CF312" i="17"/>
  <c r="BX312" i="17"/>
  <c r="BW312" i="17"/>
  <c r="BU312" i="17"/>
  <c r="BS1223" i="17"/>
  <c r="BX1223" i="17"/>
  <c r="CE1223" i="17"/>
  <c r="BW1223" i="17"/>
  <c r="BV1223" i="17"/>
  <c r="BU1223" i="17"/>
  <c r="BY1223" i="17"/>
  <c r="B1224" i="17"/>
  <c r="CG1223" i="17"/>
  <c r="BZ1223" i="17"/>
  <c r="BT1223" i="17"/>
  <c r="CG1084" i="1"/>
  <c r="CE1084" i="1"/>
  <c r="CH163" i="1"/>
  <c r="CF163" i="1"/>
  <c r="CH1084" i="1"/>
  <c r="CE162" i="1"/>
  <c r="CG162" i="1"/>
  <c r="BT1085" i="1"/>
  <c r="BZ1085" i="1"/>
  <c r="BW1085" i="1"/>
  <c r="BY1085" i="1"/>
  <c r="BX1085" i="1"/>
  <c r="B1086" i="1"/>
  <c r="BV1085" i="1"/>
  <c r="BU1085" i="1"/>
  <c r="BS1085" i="1"/>
  <c r="BV163" i="1"/>
  <c r="BZ163" i="1"/>
  <c r="BU163" i="1"/>
  <c r="BY163" i="1"/>
  <c r="BX163" i="1"/>
  <c r="B164" i="1"/>
  <c r="BW163" i="1"/>
  <c r="BS163" i="1"/>
  <c r="BT163" i="1"/>
  <c r="CH1223" i="17" l="1"/>
  <c r="CF1223" i="17"/>
  <c r="CE312" i="17"/>
  <c r="BW1224" i="17"/>
  <c r="B1225" i="17"/>
  <c r="BT1224" i="17"/>
  <c r="BS1224" i="17"/>
  <c r="BZ1224" i="17"/>
  <c r="CG1224" i="17"/>
  <c r="BY1224" i="17"/>
  <c r="BU1224" i="17"/>
  <c r="CE1224" i="17" s="1"/>
  <c r="BX1224" i="17"/>
  <c r="BV1224" i="17"/>
  <c r="CH313" i="17"/>
  <c r="BZ313" i="17"/>
  <c r="CF313" i="17"/>
  <c r="BX313" i="17"/>
  <c r="BW313" i="17"/>
  <c r="BV313" i="17"/>
  <c r="BU313" i="17"/>
  <c r="B314" i="17"/>
  <c r="BT313" i="17"/>
  <c r="BS313" i="17"/>
  <c r="BY313" i="17"/>
  <c r="CG313" i="17" s="1"/>
  <c r="CG1085" i="1"/>
  <c r="CE1085" i="1"/>
  <c r="CH1085" i="1"/>
  <c r="CE163" i="1"/>
  <c r="CH164" i="1"/>
  <c r="CF164" i="1"/>
  <c r="CG163" i="1"/>
  <c r="CF1085" i="1"/>
  <c r="BY1086" i="1"/>
  <c r="BW1086" i="1"/>
  <c r="BT1086" i="1"/>
  <c r="B1087" i="1"/>
  <c r="BV1086" i="1"/>
  <c r="BU1086" i="1"/>
  <c r="BS1086" i="1"/>
  <c r="BZ1086" i="1"/>
  <c r="BX1086" i="1"/>
  <c r="BV164" i="1"/>
  <c r="BZ164" i="1"/>
  <c r="B165" i="1"/>
  <c r="BU164" i="1"/>
  <c r="BY164" i="1"/>
  <c r="BX164" i="1"/>
  <c r="BW164" i="1"/>
  <c r="BS164" i="1"/>
  <c r="BT164" i="1"/>
  <c r="CH1224" i="17" l="1"/>
  <c r="CF1224" i="17"/>
  <c r="CE313" i="17"/>
  <c r="CH314" i="17"/>
  <c r="BZ314" i="17"/>
  <c r="CF314" i="17"/>
  <c r="BX314" i="17"/>
  <c r="BW314" i="17"/>
  <c r="BV314" i="17"/>
  <c r="BU314" i="17"/>
  <c r="B315" i="17"/>
  <c r="BT314" i="17"/>
  <c r="BS314" i="17"/>
  <c r="BY314" i="17"/>
  <c r="CG1086" i="1"/>
  <c r="BS1225" i="17"/>
  <c r="BX1225" i="17"/>
  <c r="BW1225" i="17"/>
  <c r="BV1225" i="17"/>
  <c r="BU1225" i="17"/>
  <c r="CE1225" i="17" s="1"/>
  <c r="BT1225" i="17"/>
  <c r="CF1225" i="17" s="1"/>
  <c r="B1226" i="17"/>
  <c r="CG1225" i="17"/>
  <c r="BZ1225" i="17"/>
  <c r="CH1225" i="17" s="1"/>
  <c r="BY1225" i="17"/>
  <c r="CE1086" i="1"/>
  <c r="CF165" i="1"/>
  <c r="CH165" i="1"/>
  <c r="CE164" i="1"/>
  <c r="CF1086" i="1"/>
  <c r="CH1086" i="1"/>
  <c r="CG164" i="1"/>
  <c r="BV1087" i="1"/>
  <c r="BT1087" i="1"/>
  <c r="BY1087" i="1"/>
  <c r="BZ1087" i="1"/>
  <c r="BX1087" i="1"/>
  <c r="B1088" i="1"/>
  <c r="BW1087" i="1"/>
  <c r="BU1087" i="1"/>
  <c r="BS1087" i="1"/>
  <c r="B166" i="1"/>
  <c r="BV165" i="1"/>
  <c r="BZ165" i="1"/>
  <c r="BU165" i="1"/>
  <c r="BY165" i="1"/>
  <c r="BX165" i="1"/>
  <c r="BW165" i="1"/>
  <c r="BS165" i="1"/>
  <c r="BT165" i="1"/>
  <c r="CE314" i="17" l="1"/>
  <c r="CG314" i="17"/>
  <c r="BW1226" i="17"/>
  <c r="BV1226" i="17"/>
  <c r="B1227" i="17"/>
  <c r="BT1226" i="17"/>
  <c r="BS1226" i="17"/>
  <c r="CH1226" i="17"/>
  <c r="BZ1226" i="17"/>
  <c r="BY1226" i="17"/>
  <c r="CF1226" i="17"/>
  <c r="BX1226" i="17"/>
  <c r="BU1226" i="17"/>
  <c r="CG1087" i="1"/>
  <c r="BV315" i="17"/>
  <c r="B316" i="17"/>
  <c r="BT315" i="17"/>
  <c r="BS315" i="17"/>
  <c r="CH315" i="17"/>
  <c r="BZ315" i="17"/>
  <c r="BY315" i="17"/>
  <c r="CF315" i="17"/>
  <c r="BX315" i="17"/>
  <c r="BW315" i="17"/>
  <c r="BU315" i="17"/>
  <c r="CG165" i="1"/>
  <c r="CE1087" i="1"/>
  <c r="CH166" i="1"/>
  <c r="CF166" i="1"/>
  <c r="CH1087" i="1"/>
  <c r="CF1087" i="1"/>
  <c r="CE165" i="1"/>
  <c r="B1089" i="1"/>
  <c r="BS1088" i="1"/>
  <c r="BY1088" i="1"/>
  <c r="BV1088" i="1"/>
  <c r="BT1088" i="1"/>
  <c r="BZ1088" i="1"/>
  <c r="BX1088" i="1"/>
  <c r="BW1088" i="1"/>
  <c r="BU1088" i="1"/>
  <c r="BV166" i="1"/>
  <c r="BZ166" i="1"/>
  <c r="BU166" i="1"/>
  <c r="BY166" i="1"/>
  <c r="B167" i="1"/>
  <c r="BX166" i="1"/>
  <c r="BW166" i="1"/>
  <c r="BS166" i="1"/>
  <c r="BT166" i="1"/>
  <c r="CE315" i="17" l="1"/>
  <c r="CE1226" i="17"/>
  <c r="CG1226" i="17"/>
  <c r="CG315" i="17"/>
  <c r="CH316" i="17"/>
  <c r="BZ316" i="17"/>
  <c r="CF316" i="17"/>
  <c r="BX316" i="17"/>
  <c r="BW316" i="17"/>
  <c r="BV316" i="17"/>
  <c r="BU316" i="17"/>
  <c r="B317" i="17"/>
  <c r="BT316" i="17"/>
  <c r="BS316" i="17"/>
  <c r="BY316" i="17"/>
  <c r="BS1227" i="17"/>
  <c r="CH1227" i="17"/>
  <c r="BZ1227" i="17"/>
  <c r="CF1227" i="17"/>
  <c r="BX1227" i="17"/>
  <c r="BW1227" i="17"/>
  <c r="BV1227" i="17"/>
  <c r="BU1227" i="17"/>
  <c r="B1228" i="17"/>
  <c r="BY1227" i="17"/>
  <c r="BT1227" i="17"/>
  <c r="CE1088" i="1"/>
  <c r="CG1088" i="1"/>
  <c r="CH167" i="1"/>
  <c r="CF167" i="1"/>
  <c r="CF1088" i="1"/>
  <c r="CE166" i="1"/>
  <c r="CG166" i="1"/>
  <c r="CH1088" i="1"/>
  <c r="BX1089" i="1"/>
  <c r="BV1089" i="1"/>
  <c r="B1090" i="1"/>
  <c r="BS1089" i="1"/>
  <c r="BZ1089" i="1"/>
  <c r="BY1089" i="1"/>
  <c r="BW1089" i="1"/>
  <c r="BU1089" i="1"/>
  <c r="BT1089" i="1"/>
  <c r="BV167" i="1"/>
  <c r="BZ167" i="1"/>
  <c r="BU167" i="1"/>
  <c r="BY167" i="1"/>
  <c r="BX167" i="1"/>
  <c r="B168" i="1"/>
  <c r="BW167" i="1"/>
  <c r="BS167" i="1"/>
  <c r="BT167" i="1"/>
  <c r="CG1227" i="17" l="1"/>
  <c r="CE1227" i="17"/>
  <c r="CE316" i="17"/>
  <c r="CG316" i="17"/>
  <c r="BW1228" i="17"/>
  <c r="BV1228" i="17"/>
  <c r="B1229" i="17"/>
  <c r="BT1228" i="17"/>
  <c r="BS1228" i="17"/>
  <c r="CH1228" i="17"/>
  <c r="BZ1228" i="17"/>
  <c r="BY1228" i="17"/>
  <c r="CF1228" i="17"/>
  <c r="BX1228" i="17"/>
  <c r="BU1228" i="17"/>
  <c r="BV317" i="17"/>
  <c r="B318" i="17"/>
  <c r="BT317" i="17"/>
  <c r="BS317" i="17"/>
  <c r="CH317" i="17"/>
  <c r="BZ317" i="17"/>
  <c r="BY317" i="17"/>
  <c r="CF317" i="17"/>
  <c r="BX317" i="17"/>
  <c r="BW317" i="17"/>
  <c r="BU317" i="17"/>
  <c r="CE1089" i="1"/>
  <c r="CG1089" i="1"/>
  <c r="CH168" i="1"/>
  <c r="CF168" i="1"/>
  <c r="CH1089" i="1"/>
  <c r="CE167" i="1"/>
  <c r="CG167" i="1"/>
  <c r="CE1090" i="1"/>
  <c r="CF1089" i="1"/>
  <c r="BU1090" i="1"/>
  <c r="B1091" i="1"/>
  <c r="BS1090" i="1"/>
  <c r="BX1090" i="1"/>
  <c r="BT1090" i="1"/>
  <c r="BZ1090" i="1"/>
  <c r="BY1090" i="1"/>
  <c r="CG1090" i="1" s="1"/>
  <c r="BW1090" i="1"/>
  <c r="BV1090" i="1"/>
  <c r="BV168" i="1"/>
  <c r="BZ168" i="1"/>
  <c r="B169" i="1"/>
  <c r="BU168" i="1"/>
  <c r="BY168" i="1"/>
  <c r="BX168" i="1"/>
  <c r="BW168" i="1"/>
  <c r="BS168" i="1"/>
  <c r="BT168" i="1"/>
  <c r="CE1228" i="17" l="1"/>
  <c r="CG1228" i="17"/>
  <c r="CE317" i="17"/>
  <c r="CG317" i="17"/>
  <c r="BS1229" i="17"/>
  <c r="CH1229" i="17"/>
  <c r="BZ1229" i="17"/>
  <c r="CF1229" i="17"/>
  <c r="BX1229" i="17"/>
  <c r="BW1229" i="17"/>
  <c r="BV1229" i="17"/>
  <c r="BU1229" i="17"/>
  <c r="BT1229" i="17"/>
  <c r="B1230" i="17"/>
  <c r="BY1229" i="17"/>
  <c r="CH318" i="17"/>
  <c r="BZ318" i="17"/>
  <c r="CF318" i="17"/>
  <c r="BX318" i="17"/>
  <c r="BW318" i="17"/>
  <c r="BV318" i="17"/>
  <c r="BU318" i="17"/>
  <c r="CE318" i="17" s="1"/>
  <c r="B319" i="17"/>
  <c r="BT318" i="17"/>
  <c r="BS318" i="17"/>
  <c r="BY318" i="17"/>
  <c r="CH1090" i="1"/>
  <c r="CF169" i="1"/>
  <c r="CH169" i="1"/>
  <c r="CG168" i="1"/>
  <c r="CE168" i="1"/>
  <c r="CG1091" i="1"/>
  <c r="CE1091" i="1"/>
  <c r="CF1090" i="1"/>
  <c r="BZ1091" i="1"/>
  <c r="BX1091" i="1"/>
  <c r="BU1091" i="1"/>
  <c r="BY1091" i="1"/>
  <c r="BW1091" i="1"/>
  <c r="B1092" i="1"/>
  <c r="BV1091" i="1"/>
  <c r="BT1091" i="1"/>
  <c r="BS1091" i="1"/>
  <c r="B170" i="1"/>
  <c r="BV169" i="1"/>
  <c r="BZ169" i="1"/>
  <c r="BU169" i="1"/>
  <c r="BY169" i="1"/>
  <c r="BX169" i="1"/>
  <c r="BW169" i="1"/>
  <c r="BS169" i="1"/>
  <c r="BT169" i="1"/>
  <c r="CG1229" i="17" l="1"/>
  <c r="CE1229" i="17"/>
  <c r="CG318" i="17"/>
  <c r="BW1230" i="17"/>
  <c r="BV1230" i="17"/>
  <c r="B1231" i="17"/>
  <c r="BT1230" i="17"/>
  <c r="BS1230" i="17"/>
  <c r="CH1230" i="17"/>
  <c r="BZ1230" i="17"/>
  <c r="BY1230" i="17"/>
  <c r="CF1230" i="17"/>
  <c r="BX1230" i="17"/>
  <c r="BU1230" i="17"/>
  <c r="BV319" i="17"/>
  <c r="B320" i="17"/>
  <c r="BT319" i="17"/>
  <c r="BS319" i="17"/>
  <c r="CH319" i="17"/>
  <c r="BZ319" i="17"/>
  <c r="BY319" i="17"/>
  <c r="CF319" i="17"/>
  <c r="BX319" i="17"/>
  <c r="BW319" i="17"/>
  <c r="BU319" i="17"/>
  <c r="CH1091" i="1"/>
  <c r="CH170" i="1"/>
  <c r="CF170" i="1"/>
  <c r="CF1091" i="1"/>
  <c r="CG169" i="1"/>
  <c r="CE169" i="1"/>
  <c r="CE1092" i="1"/>
  <c r="CG1092" i="1"/>
  <c r="BW1092" i="1"/>
  <c r="BU1092" i="1"/>
  <c r="BZ1092" i="1"/>
  <c r="BT1092" i="1"/>
  <c r="BS1092" i="1"/>
  <c r="BY1092" i="1"/>
  <c r="BX1092" i="1"/>
  <c r="BV1092" i="1"/>
  <c r="B1093" i="1"/>
  <c r="BV170" i="1"/>
  <c r="BZ170" i="1"/>
  <c r="BU170" i="1"/>
  <c r="BY170" i="1"/>
  <c r="BX170" i="1"/>
  <c r="BW170" i="1"/>
  <c r="B171" i="1"/>
  <c r="BS170" i="1"/>
  <c r="BT170" i="1"/>
  <c r="CE319" i="17" l="1"/>
  <c r="CE1230" i="17"/>
  <c r="CG1230" i="17"/>
  <c r="CG319" i="17"/>
  <c r="CH320" i="17"/>
  <c r="BZ320" i="17"/>
  <c r="CF320" i="17"/>
  <c r="BX320" i="17"/>
  <c r="BW320" i="17"/>
  <c r="BV320" i="17"/>
  <c r="BU320" i="17"/>
  <c r="B321" i="17"/>
  <c r="BT320" i="17"/>
  <c r="BS320" i="17"/>
  <c r="BY320" i="17"/>
  <c r="BS1231" i="17"/>
  <c r="CH1231" i="17"/>
  <c r="BZ1231" i="17"/>
  <c r="CF1231" i="17"/>
  <c r="BX1231" i="17"/>
  <c r="BW1231" i="17"/>
  <c r="BV1231" i="17"/>
  <c r="BU1231" i="17"/>
  <c r="B1232" i="17"/>
  <c r="BY1231" i="17"/>
  <c r="BT1231" i="17"/>
  <c r="CH171" i="1"/>
  <c r="CF171" i="1"/>
  <c r="CH1092" i="1"/>
  <c r="CE170" i="1"/>
  <c r="CG170" i="1"/>
  <c r="CF1092" i="1"/>
  <c r="BT1093" i="1"/>
  <c r="BZ1093" i="1"/>
  <c r="BW1093" i="1"/>
  <c r="BY1093" i="1"/>
  <c r="BX1093" i="1"/>
  <c r="B1094" i="1"/>
  <c r="BV1093" i="1"/>
  <c r="BU1093" i="1"/>
  <c r="CG1093" i="1" s="1"/>
  <c r="BS1093" i="1"/>
  <c r="BV171" i="1"/>
  <c r="BZ171" i="1"/>
  <c r="BU171" i="1"/>
  <c r="BY171" i="1"/>
  <c r="BX171" i="1"/>
  <c r="B172" i="1"/>
  <c r="BW171" i="1"/>
  <c r="BS171" i="1"/>
  <c r="BT171" i="1"/>
  <c r="CG1231" i="17" l="1"/>
  <c r="CE1231" i="17"/>
  <c r="CE320" i="17"/>
  <c r="CG320" i="17"/>
  <c r="BW1232" i="17"/>
  <c r="BV1232" i="17"/>
  <c r="B1233" i="17"/>
  <c r="BT1232" i="17"/>
  <c r="BS1232" i="17"/>
  <c r="CH1232" i="17"/>
  <c r="BZ1232" i="17"/>
  <c r="BY1232" i="17"/>
  <c r="CF1232" i="17"/>
  <c r="BX1232" i="17"/>
  <c r="BU1232" i="17"/>
  <c r="BV321" i="17"/>
  <c r="B322" i="17"/>
  <c r="BT321" i="17"/>
  <c r="BS321" i="17"/>
  <c r="CH321" i="17"/>
  <c r="BZ321" i="17"/>
  <c r="BY321" i="17"/>
  <c r="CF321" i="17"/>
  <c r="BX321" i="17"/>
  <c r="BW321" i="17"/>
  <c r="BU321" i="17"/>
  <c r="CE1093" i="1"/>
  <c r="CH172" i="1"/>
  <c r="CF172" i="1"/>
  <c r="CH1093" i="1"/>
  <c r="CE171" i="1"/>
  <c r="CF1093" i="1"/>
  <c r="CG171" i="1"/>
  <c r="CF1094" i="1"/>
  <c r="CH1094" i="1"/>
  <c r="BU1094" i="1"/>
  <c r="BT1094" i="1"/>
  <c r="BZ1094" i="1"/>
  <c r="BX1094" i="1"/>
  <c r="BW1094" i="1"/>
  <c r="BS1094" i="1"/>
  <c r="BV1094" i="1"/>
  <c r="B1095" i="1"/>
  <c r="BY1094" i="1"/>
  <c r="BV172" i="1"/>
  <c r="BZ172" i="1"/>
  <c r="B173" i="1"/>
  <c r="BU172" i="1"/>
  <c r="BY172" i="1"/>
  <c r="BX172" i="1"/>
  <c r="BW172" i="1"/>
  <c r="BS172" i="1"/>
  <c r="BT172" i="1"/>
  <c r="CE321" i="17" l="1"/>
  <c r="CE1232" i="17"/>
  <c r="CG1232" i="17"/>
  <c r="CG321" i="17"/>
  <c r="CH322" i="17"/>
  <c r="BZ322" i="17"/>
  <c r="CF322" i="17"/>
  <c r="BX322" i="17"/>
  <c r="BW322" i="17"/>
  <c r="BV322" i="17"/>
  <c r="BU322" i="17"/>
  <c r="B323" i="17"/>
  <c r="BT322" i="17"/>
  <c r="BS322" i="17"/>
  <c r="BY322" i="17"/>
  <c r="BS1233" i="17"/>
  <c r="CH1233" i="17"/>
  <c r="BZ1233" i="17"/>
  <c r="CF1233" i="17"/>
  <c r="BX1233" i="17"/>
  <c r="BW1233" i="17"/>
  <c r="BV1233" i="17"/>
  <c r="BU1233" i="17"/>
  <c r="BT1233" i="17"/>
  <c r="B1234" i="17"/>
  <c r="BY1233" i="17"/>
  <c r="CG172" i="1"/>
  <c r="CF173" i="1"/>
  <c r="CH173" i="1"/>
  <c r="CE1094" i="1"/>
  <c r="CG1094" i="1"/>
  <c r="CE172" i="1"/>
  <c r="CH1095" i="1"/>
  <c r="CF1095" i="1"/>
  <c r="BZ1095" i="1"/>
  <c r="BY1095" i="1"/>
  <c r="BS1095" i="1"/>
  <c r="BX1095" i="1"/>
  <c r="B1096" i="1"/>
  <c r="BW1095" i="1"/>
  <c r="BU1095" i="1"/>
  <c r="BV1095" i="1"/>
  <c r="BT1095" i="1"/>
  <c r="B174" i="1"/>
  <c r="BV173" i="1"/>
  <c r="BZ173" i="1"/>
  <c r="BU173" i="1"/>
  <c r="BY173" i="1"/>
  <c r="BX173" i="1"/>
  <c r="BW173" i="1"/>
  <c r="BS173" i="1"/>
  <c r="BT173" i="1"/>
  <c r="CG1233" i="17" l="1"/>
  <c r="CE322" i="17"/>
  <c r="CG322" i="17"/>
  <c r="BW1234" i="17"/>
  <c r="BV1234" i="17"/>
  <c r="B1235" i="17"/>
  <c r="BT1234" i="17"/>
  <c r="CF1234" i="17" s="1"/>
  <c r="BS1234" i="17"/>
  <c r="BZ1234" i="17"/>
  <c r="BY1234" i="17"/>
  <c r="CG1234" i="17" s="1"/>
  <c r="BX1234" i="17"/>
  <c r="BU1234" i="17"/>
  <c r="CE1234" i="17" s="1"/>
  <c r="CE1233" i="17"/>
  <c r="BV323" i="17"/>
  <c r="B324" i="17"/>
  <c r="BT323" i="17"/>
  <c r="BS323" i="17"/>
  <c r="CH323" i="17"/>
  <c r="BZ323" i="17"/>
  <c r="BY323" i="17"/>
  <c r="CF323" i="17"/>
  <c r="BX323" i="17"/>
  <c r="BW323" i="17"/>
  <c r="BU323" i="17"/>
  <c r="CH174" i="1"/>
  <c r="CF174" i="1"/>
  <c r="CG1095" i="1"/>
  <c r="CE173" i="1"/>
  <c r="CE1095" i="1"/>
  <c r="CG173" i="1"/>
  <c r="BW1096" i="1"/>
  <c r="BV1096" i="1"/>
  <c r="BT1096" i="1"/>
  <c r="BS1096" i="1"/>
  <c r="BZ1096" i="1"/>
  <c r="BX1096" i="1"/>
  <c r="BY1096" i="1"/>
  <c r="BU1096" i="1"/>
  <c r="B1097" i="1"/>
  <c r="BV174" i="1"/>
  <c r="BZ174" i="1"/>
  <c r="BU174" i="1"/>
  <c r="BY174" i="1"/>
  <c r="B175" i="1"/>
  <c r="BX174" i="1"/>
  <c r="BW174" i="1"/>
  <c r="BS174" i="1"/>
  <c r="BT174" i="1"/>
  <c r="CG323" i="17" l="1"/>
  <c r="CH1234" i="17"/>
  <c r="CE323" i="17"/>
  <c r="CH324" i="17"/>
  <c r="BZ324" i="17"/>
  <c r="CF324" i="17"/>
  <c r="BX324" i="17"/>
  <c r="BW324" i="17"/>
  <c r="BV324" i="17"/>
  <c r="BU324" i="17"/>
  <c r="B325" i="17"/>
  <c r="BT324" i="17"/>
  <c r="BS324" i="17"/>
  <c r="BY324" i="17"/>
  <c r="BS1235" i="17"/>
  <c r="BZ1235" i="17"/>
  <c r="BX1235" i="17"/>
  <c r="BW1235" i="17"/>
  <c r="BV1235" i="17"/>
  <c r="BU1235" i="17"/>
  <c r="CE1235" i="17" s="1"/>
  <c r="B1236" i="17"/>
  <c r="BY1235" i="17"/>
  <c r="CG1235" i="17" s="1"/>
  <c r="BT1235" i="17"/>
  <c r="CE1096" i="1"/>
  <c r="CG1096" i="1"/>
  <c r="CH175" i="1"/>
  <c r="CF175" i="1"/>
  <c r="CE174" i="1"/>
  <c r="CF1096" i="1"/>
  <c r="CG174" i="1"/>
  <c r="CH1096" i="1"/>
  <c r="BT1097" i="1"/>
  <c r="B1098" i="1"/>
  <c r="BS1097" i="1"/>
  <c r="BW1097" i="1"/>
  <c r="BV1097" i="1"/>
  <c r="BY1097" i="1"/>
  <c r="BZ1097" i="1"/>
  <c r="BX1097" i="1"/>
  <c r="BU1097" i="1"/>
  <c r="BV175" i="1"/>
  <c r="BZ175" i="1"/>
  <c r="BU175" i="1"/>
  <c r="BY175" i="1"/>
  <c r="BX175" i="1"/>
  <c r="BW175" i="1"/>
  <c r="B176" i="1"/>
  <c r="BS175" i="1"/>
  <c r="BT175" i="1"/>
  <c r="CH1235" i="17" l="1"/>
  <c r="CE324" i="17"/>
  <c r="CF1235" i="17"/>
  <c r="CG324" i="17"/>
  <c r="BW1236" i="17"/>
  <c r="BV1236" i="17"/>
  <c r="B1237" i="17"/>
  <c r="BT1236" i="17"/>
  <c r="BS1236" i="17"/>
  <c r="BZ1236" i="17"/>
  <c r="BY1236" i="17"/>
  <c r="CG1236" i="17" s="1"/>
  <c r="BX1236" i="17"/>
  <c r="BU1236" i="17"/>
  <c r="CE1236" i="17" s="1"/>
  <c r="BV325" i="17"/>
  <c r="B326" i="17"/>
  <c r="BT325" i="17"/>
  <c r="BS325" i="17"/>
  <c r="CH325" i="17"/>
  <c r="BZ325" i="17"/>
  <c r="BY325" i="17"/>
  <c r="CF325" i="17"/>
  <c r="BX325" i="17"/>
  <c r="BW325" i="17"/>
  <c r="BU325" i="17"/>
  <c r="CG1097" i="1"/>
  <c r="CE1097" i="1"/>
  <c r="CH1097" i="1"/>
  <c r="CH176" i="1"/>
  <c r="CF176" i="1"/>
  <c r="CE175" i="1"/>
  <c r="CG175" i="1"/>
  <c r="CF1097" i="1"/>
  <c r="BY1098" i="1"/>
  <c r="BX1098" i="1"/>
  <c r="B1099" i="1"/>
  <c r="BW1098" i="1"/>
  <c r="BV1098" i="1"/>
  <c r="BT1098" i="1"/>
  <c r="BS1098" i="1"/>
  <c r="BZ1098" i="1"/>
  <c r="BU1098" i="1"/>
  <c r="BV176" i="1"/>
  <c r="BZ176" i="1"/>
  <c r="B177" i="1"/>
  <c r="BU176" i="1"/>
  <c r="BY176" i="1"/>
  <c r="BX176" i="1"/>
  <c r="BW176" i="1"/>
  <c r="BS176" i="1"/>
  <c r="BT176" i="1"/>
  <c r="CF1236" i="17" l="1"/>
  <c r="CH1236" i="17"/>
  <c r="CE325" i="17"/>
  <c r="CG325" i="17"/>
  <c r="BS1237" i="17"/>
  <c r="BZ1237" i="17"/>
  <c r="BX1237" i="17"/>
  <c r="CE1237" i="17"/>
  <c r="BW1237" i="17"/>
  <c r="BV1237" i="17"/>
  <c r="BU1237" i="17"/>
  <c r="BT1237" i="17"/>
  <c r="B1238" i="17"/>
  <c r="BY1237" i="17"/>
  <c r="CG1237" i="17" s="1"/>
  <c r="BV326" i="17"/>
  <c r="B327" i="17"/>
  <c r="BT326" i="17"/>
  <c r="BS326" i="17"/>
  <c r="CH326" i="17"/>
  <c r="BZ326" i="17"/>
  <c r="BY326" i="17"/>
  <c r="CF326" i="17"/>
  <c r="BX326" i="17"/>
  <c r="BW326" i="17"/>
  <c r="BU326" i="17"/>
  <c r="CG1098" i="1"/>
  <c r="CE1098" i="1"/>
  <c r="CH1098" i="1"/>
  <c r="CF177" i="1"/>
  <c r="CH177" i="1"/>
  <c r="CF1098" i="1"/>
  <c r="CG176" i="1"/>
  <c r="CE176" i="1"/>
  <c r="BV1099" i="1"/>
  <c r="BU1099" i="1"/>
  <c r="BZ1099" i="1"/>
  <c r="B1100" i="1"/>
  <c r="BY1099" i="1"/>
  <c r="CG1099" i="1" s="1"/>
  <c r="BW1099" i="1"/>
  <c r="BT1099" i="1"/>
  <c r="BX1099" i="1"/>
  <c r="BS1099" i="1"/>
  <c r="B178" i="1"/>
  <c r="BV177" i="1"/>
  <c r="BZ177" i="1"/>
  <c r="BU177" i="1"/>
  <c r="BY177" i="1"/>
  <c r="BX177" i="1"/>
  <c r="BW177" i="1"/>
  <c r="BS177" i="1"/>
  <c r="BT177" i="1"/>
  <c r="CE326" i="17" l="1"/>
  <c r="CF1237" i="17"/>
  <c r="CH1237" i="17"/>
  <c r="CG326" i="17"/>
  <c r="CH327" i="17"/>
  <c r="BZ327" i="17"/>
  <c r="CF327" i="17"/>
  <c r="BX327" i="17"/>
  <c r="BW327" i="17"/>
  <c r="BV327" i="17"/>
  <c r="BU327" i="17"/>
  <c r="B328" i="17"/>
  <c r="BT327" i="17"/>
  <c r="BS327" i="17"/>
  <c r="BY327" i="17"/>
  <c r="BW1238" i="17"/>
  <c r="BU1238" i="17"/>
  <c r="B1239" i="17"/>
  <c r="BT1238" i="17"/>
  <c r="BS1238" i="17"/>
  <c r="BY1238" i="17"/>
  <c r="CF1238" i="17"/>
  <c r="BX1238" i="17"/>
  <c r="BZ1238" i="17"/>
  <c r="BV1238" i="17"/>
  <c r="CH1238" i="17"/>
  <c r="CE1099" i="1"/>
  <c r="CG177" i="1"/>
  <c r="CH178" i="1"/>
  <c r="CF178" i="1"/>
  <c r="CH1099" i="1"/>
  <c r="CF1099" i="1"/>
  <c r="CE177" i="1"/>
  <c r="B1101" i="1"/>
  <c r="BS1100" i="1"/>
  <c r="BZ1100" i="1"/>
  <c r="BX1100" i="1"/>
  <c r="BW1100" i="1"/>
  <c r="BU1100" i="1"/>
  <c r="BY1100" i="1"/>
  <c r="BV1100" i="1"/>
  <c r="BT1100" i="1"/>
  <c r="BV178" i="1"/>
  <c r="BZ178" i="1"/>
  <c r="BU178" i="1"/>
  <c r="BY178" i="1"/>
  <c r="BX178" i="1"/>
  <c r="BW178" i="1"/>
  <c r="B179" i="1"/>
  <c r="BS178" i="1"/>
  <c r="BT178" i="1"/>
  <c r="CE1238" i="17" l="1"/>
  <c r="CG1238" i="17"/>
  <c r="CE327" i="17"/>
  <c r="CG327" i="17"/>
  <c r="BS1239" i="17"/>
  <c r="BY1239" i="17"/>
  <c r="CF1239" i="17"/>
  <c r="BX1239" i="17"/>
  <c r="BW1239" i="17"/>
  <c r="BU1239" i="17"/>
  <c r="B1240" i="17"/>
  <c r="BT1239" i="17"/>
  <c r="BZ1239" i="17"/>
  <c r="BV1239" i="17"/>
  <c r="CH1239" i="17"/>
  <c r="BV328" i="17"/>
  <c r="B329" i="17"/>
  <c r="BT328" i="17"/>
  <c r="BS328" i="17"/>
  <c r="CH328" i="17"/>
  <c r="BZ328" i="17"/>
  <c r="BY328" i="17"/>
  <c r="CF328" i="17"/>
  <c r="BX328" i="17"/>
  <c r="BW328" i="17"/>
  <c r="BU328" i="17"/>
  <c r="CG1100" i="1"/>
  <c r="CE1100" i="1"/>
  <c r="CE178" i="1"/>
  <c r="CH1100" i="1"/>
  <c r="CH179" i="1"/>
  <c r="CF179" i="1"/>
  <c r="CG178" i="1"/>
  <c r="CF1100" i="1"/>
  <c r="BX1101" i="1"/>
  <c r="BW1101" i="1"/>
  <c r="BT1101" i="1"/>
  <c r="BS1101" i="1"/>
  <c r="BZ1101" i="1"/>
  <c r="BV1101" i="1"/>
  <c r="B1102" i="1"/>
  <c r="BY1101" i="1"/>
  <c r="BU1101" i="1"/>
  <c r="BV179" i="1"/>
  <c r="BZ179" i="1"/>
  <c r="BU179" i="1"/>
  <c r="BY179" i="1"/>
  <c r="BX179" i="1"/>
  <c r="B180" i="1"/>
  <c r="BW179" i="1"/>
  <c r="BS179" i="1"/>
  <c r="BT179" i="1"/>
  <c r="CG1239" i="17" l="1"/>
  <c r="CE328" i="17"/>
  <c r="CE1239" i="17"/>
  <c r="CG328" i="17"/>
  <c r="CH329" i="17"/>
  <c r="BZ329" i="17"/>
  <c r="CF329" i="17"/>
  <c r="BX329" i="17"/>
  <c r="BW329" i="17"/>
  <c r="BV329" i="17"/>
  <c r="BU329" i="17"/>
  <c r="B330" i="17"/>
  <c r="BT329" i="17"/>
  <c r="BS329" i="17"/>
  <c r="BY329" i="17"/>
  <c r="BW1240" i="17"/>
  <c r="BU1240" i="17"/>
  <c r="B1241" i="17"/>
  <c r="BT1240" i="17"/>
  <c r="BS1240" i="17"/>
  <c r="BY1240" i="17"/>
  <c r="CF1240" i="17"/>
  <c r="BX1240" i="17"/>
  <c r="CH1240" i="17"/>
  <c r="BZ1240" i="17"/>
  <c r="BV1240" i="17"/>
  <c r="CG1101" i="1"/>
  <c r="CE1101" i="1"/>
  <c r="CH180" i="1"/>
  <c r="CF180" i="1"/>
  <c r="CE179" i="1"/>
  <c r="CG179" i="1"/>
  <c r="CH1101" i="1"/>
  <c r="CF1101" i="1"/>
  <c r="CE1102" i="1"/>
  <c r="BU1102" i="1"/>
  <c r="BT1102" i="1"/>
  <c r="BW1102" i="1"/>
  <c r="BV1102" i="1"/>
  <c r="B1103" i="1"/>
  <c r="BY1102" i="1"/>
  <c r="CG1102" i="1" s="1"/>
  <c r="BZ1102" i="1"/>
  <c r="BX1102" i="1"/>
  <c r="BS1102" i="1"/>
  <c r="BV180" i="1"/>
  <c r="BZ180" i="1"/>
  <c r="B181" i="1"/>
  <c r="BU180" i="1"/>
  <c r="BY180" i="1"/>
  <c r="BX180" i="1"/>
  <c r="BW180" i="1"/>
  <c r="BS180" i="1"/>
  <c r="BT180" i="1"/>
  <c r="CE1240" i="17" l="1"/>
  <c r="CG1240" i="17"/>
  <c r="CE329" i="17"/>
  <c r="CG329" i="17"/>
  <c r="BS1241" i="17"/>
  <c r="CH1241" i="17"/>
  <c r="BZ1241" i="17"/>
  <c r="BY1241" i="17"/>
  <c r="CF1241" i="17"/>
  <c r="BX1241" i="17"/>
  <c r="BW1241" i="17"/>
  <c r="BU1241" i="17"/>
  <c r="B1242" i="17"/>
  <c r="BT1241" i="17"/>
  <c r="BV1241" i="17"/>
  <c r="BV330" i="17"/>
  <c r="B331" i="17"/>
  <c r="BT330" i="17"/>
  <c r="BS330" i="17"/>
  <c r="CH330" i="17"/>
  <c r="BZ330" i="17"/>
  <c r="BY330" i="17"/>
  <c r="CG330" i="17" s="1"/>
  <c r="CF330" i="17"/>
  <c r="BX330" i="17"/>
  <c r="BW330" i="17"/>
  <c r="BU330" i="17"/>
  <c r="CF181" i="1"/>
  <c r="CH181" i="1"/>
  <c r="CE180" i="1"/>
  <c r="CF1102" i="1"/>
  <c r="CH1102" i="1"/>
  <c r="CG180" i="1"/>
  <c r="BZ1103" i="1"/>
  <c r="BY1103" i="1"/>
  <c r="B1104" i="1"/>
  <c r="BW1103" i="1"/>
  <c r="BV1103" i="1"/>
  <c r="BT1103" i="1"/>
  <c r="BS1103" i="1"/>
  <c r="BU1103" i="1"/>
  <c r="CG1103" i="1" s="1"/>
  <c r="BX1103" i="1"/>
  <c r="B182" i="1"/>
  <c r="BV181" i="1"/>
  <c r="BZ181" i="1"/>
  <c r="BU181" i="1"/>
  <c r="BY181" i="1"/>
  <c r="BX181" i="1"/>
  <c r="BW181" i="1"/>
  <c r="BS181" i="1"/>
  <c r="BT181" i="1"/>
  <c r="CG1241" i="17" l="1"/>
  <c r="CE1241" i="17"/>
  <c r="CE330" i="17"/>
  <c r="BW1242" i="17"/>
  <c r="BV1242" i="17"/>
  <c r="BU1242" i="17"/>
  <c r="B1243" i="17"/>
  <c r="BT1242" i="17"/>
  <c r="BS1242" i="17"/>
  <c r="CH1242" i="17"/>
  <c r="BZ1242" i="17"/>
  <c r="BY1242" i="17"/>
  <c r="CF1242" i="17"/>
  <c r="BX1242" i="17"/>
  <c r="CH331" i="17"/>
  <c r="BZ331" i="17"/>
  <c r="CF331" i="17"/>
  <c r="BX331" i="17"/>
  <c r="BW331" i="17"/>
  <c r="BV331" i="17"/>
  <c r="BU331" i="17"/>
  <c r="B332" i="17"/>
  <c r="BT331" i="17"/>
  <c r="BS331" i="17"/>
  <c r="BY331" i="17"/>
  <c r="CE1103" i="1"/>
  <c r="CG181" i="1"/>
  <c r="CH1103" i="1"/>
  <c r="CH182" i="1"/>
  <c r="CF182" i="1"/>
  <c r="CE181" i="1"/>
  <c r="CF1103" i="1"/>
  <c r="BW1104" i="1"/>
  <c r="BV1104" i="1"/>
  <c r="BZ1104" i="1"/>
  <c r="B1105" i="1"/>
  <c r="BY1104" i="1"/>
  <c r="CG1104" i="1" s="1"/>
  <c r="BU1104" i="1"/>
  <c r="CE1104" i="1" s="1"/>
  <c r="BT1104" i="1"/>
  <c r="BX1104" i="1"/>
  <c r="BS1104" i="1"/>
  <c r="BV182" i="1"/>
  <c r="BZ182" i="1"/>
  <c r="BU182" i="1"/>
  <c r="BY182" i="1"/>
  <c r="B183" i="1"/>
  <c r="BX182" i="1"/>
  <c r="BW182" i="1"/>
  <c r="BS182" i="1"/>
  <c r="BT182" i="1"/>
  <c r="CE1242" i="17" l="1"/>
  <c r="CG1242" i="17"/>
  <c r="CG331" i="17"/>
  <c r="BS1243" i="17"/>
  <c r="CH1243" i="17"/>
  <c r="BZ1243" i="17"/>
  <c r="BY1243" i="17"/>
  <c r="CF1243" i="17"/>
  <c r="BX1243" i="17"/>
  <c r="BW1243" i="17"/>
  <c r="BV1243" i="17"/>
  <c r="BU1243" i="17"/>
  <c r="CE1243" i="17" s="1"/>
  <c r="B1244" i="17"/>
  <c r="BT1243" i="17"/>
  <c r="CE331" i="17"/>
  <c r="BV332" i="17"/>
  <c r="B333" i="17"/>
  <c r="BT332" i="17"/>
  <c r="BS332" i="17"/>
  <c r="CH332" i="17"/>
  <c r="BZ332" i="17"/>
  <c r="BY332" i="17"/>
  <c r="CF332" i="17"/>
  <c r="BX332" i="17"/>
  <c r="BW332" i="17"/>
  <c r="BU332" i="17"/>
  <c r="CH183" i="1"/>
  <c r="CF183" i="1"/>
  <c r="CE182" i="1"/>
  <c r="CH1104" i="1"/>
  <c r="CF1104" i="1"/>
  <c r="CG182" i="1"/>
  <c r="BT1105" i="1"/>
  <c r="B1106" i="1"/>
  <c r="BS1105" i="1"/>
  <c r="BZ1105" i="1"/>
  <c r="BX1105" i="1"/>
  <c r="BW1105" i="1"/>
  <c r="BU1105" i="1"/>
  <c r="CE1105" i="1" s="1"/>
  <c r="BY1105" i="1"/>
  <c r="CG1105" i="1" s="1"/>
  <c r="BV1105" i="1"/>
  <c r="BV183" i="1"/>
  <c r="BZ183" i="1"/>
  <c r="BU183" i="1"/>
  <c r="BY183" i="1"/>
  <c r="BX183" i="1"/>
  <c r="B184" i="1"/>
  <c r="BW183" i="1"/>
  <c r="BS183" i="1"/>
  <c r="BT183" i="1"/>
  <c r="CG332" i="17" l="1"/>
  <c r="CG1243" i="17"/>
  <c r="CE332" i="17"/>
  <c r="CH333" i="17"/>
  <c r="BZ333" i="17"/>
  <c r="CF333" i="17"/>
  <c r="BX333" i="17"/>
  <c r="BW333" i="17"/>
  <c r="BV333" i="17"/>
  <c r="BU333" i="17"/>
  <c r="B334" i="17"/>
  <c r="BT333" i="17"/>
  <c r="BS333" i="17"/>
  <c r="BY333" i="17"/>
  <c r="BW1244" i="17"/>
  <c r="BV1244" i="17"/>
  <c r="BU1244" i="17"/>
  <c r="B1245" i="17"/>
  <c r="BT1244" i="17"/>
  <c r="BS1244" i="17"/>
  <c r="CH1244" i="17"/>
  <c r="BZ1244" i="17"/>
  <c r="BY1244" i="17"/>
  <c r="CF1244" i="17"/>
  <c r="BX1244" i="17"/>
  <c r="CE183" i="1"/>
  <c r="CH184" i="1"/>
  <c r="CF184" i="1"/>
  <c r="CG183" i="1"/>
  <c r="CF1105" i="1"/>
  <c r="CH1105" i="1"/>
  <c r="CF1106" i="1"/>
  <c r="CH1106" i="1"/>
  <c r="BU1106" i="1"/>
  <c r="BT1106" i="1"/>
  <c r="BZ1106" i="1"/>
  <c r="B1107" i="1"/>
  <c r="BY1106" i="1"/>
  <c r="BW1106" i="1"/>
  <c r="BV1106" i="1"/>
  <c r="BS1106" i="1"/>
  <c r="BX1106" i="1"/>
  <c r="BV184" i="1"/>
  <c r="BZ184" i="1"/>
  <c r="B185" i="1"/>
  <c r="BU184" i="1"/>
  <c r="BY184" i="1"/>
  <c r="BX184" i="1"/>
  <c r="BW184" i="1"/>
  <c r="BS184" i="1"/>
  <c r="BT184" i="1"/>
  <c r="CE1244" i="17" l="1"/>
  <c r="CE333" i="17"/>
  <c r="CG1244" i="17"/>
  <c r="CG333" i="17"/>
  <c r="BS1245" i="17"/>
  <c r="CH1245" i="17"/>
  <c r="BZ1245" i="17"/>
  <c r="BY1245" i="17"/>
  <c r="CF1245" i="17"/>
  <c r="BX1245" i="17"/>
  <c r="BW1245" i="17"/>
  <c r="BV1245" i="17"/>
  <c r="BU1245" i="17"/>
  <c r="B1246" i="17"/>
  <c r="BT1245" i="17"/>
  <c r="BV334" i="17"/>
  <c r="B335" i="17"/>
  <c r="BT334" i="17"/>
  <c r="BS334" i="17"/>
  <c r="CH334" i="17"/>
  <c r="BZ334" i="17"/>
  <c r="BY334" i="17"/>
  <c r="CF334" i="17"/>
  <c r="BX334" i="17"/>
  <c r="BW334" i="17"/>
  <c r="BU334" i="17"/>
  <c r="CF185" i="1"/>
  <c r="CH185" i="1"/>
  <c r="CE1106" i="1"/>
  <c r="CE184" i="1"/>
  <c r="CG1106" i="1"/>
  <c r="CG184" i="1"/>
  <c r="CH1107" i="1"/>
  <c r="CF1107" i="1"/>
  <c r="BZ1107" i="1"/>
  <c r="BY1107" i="1"/>
  <c r="B1108" i="1"/>
  <c r="BW1107" i="1"/>
  <c r="BV1107" i="1"/>
  <c r="BT1107" i="1"/>
  <c r="BX1107" i="1"/>
  <c r="BU1107" i="1"/>
  <c r="BS1107" i="1"/>
  <c r="B186" i="1"/>
  <c r="BV185" i="1"/>
  <c r="BZ185" i="1"/>
  <c r="BU185" i="1"/>
  <c r="BY185" i="1"/>
  <c r="BX185" i="1"/>
  <c r="BW185" i="1"/>
  <c r="BS185" i="1"/>
  <c r="BT185" i="1"/>
  <c r="CG1245" i="17" l="1"/>
  <c r="CE1245" i="17"/>
  <c r="CE334" i="17"/>
  <c r="CG334" i="17"/>
  <c r="CH335" i="17"/>
  <c r="BZ335" i="17"/>
  <c r="CF335" i="17"/>
  <c r="BX335" i="17"/>
  <c r="BW335" i="17"/>
  <c r="BV335" i="17"/>
  <c r="BU335" i="17"/>
  <c r="B336" i="17"/>
  <c r="BT335" i="17"/>
  <c r="BS335" i="17"/>
  <c r="BY335" i="17"/>
  <c r="CE1246" i="17"/>
  <c r="BW1246" i="17"/>
  <c r="BV1246" i="17"/>
  <c r="BU1246" i="17"/>
  <c r="B1247" i="17"/>
  <c r="BT1246" i="17"/>
  <c r="BS1246" i="17"/>
  <c r="BZ1246" i="17"/>
  <c r="BY1246" i="17"/>
  <c r="CG1246" i="17" s="1"/>
  <c r="BX1246" i="17"/>
  <c r="CH186" i="1"/>
  <c r="CF186" i="1"/>
  <c r="CE1107" i="1"/>
  <c r="CE185" i="1"/>
  <c r="CG1107" i="1"/>
  <c r="CG185" i="1"/>
  <c r="BW1108" i="1"/>
  <c r="BV1108" i="1"/>
  <c r="BS1108" i="1"/>
  <c r="BZ1108" i="1"/>
  <c r="B1109" i="1"/>
  <c r="BY1108" i="1"/>
  <c r="BU1108" i="1"/>
  <c r="BX1108" i="1"/>
  <c r="BT1108" i="1"/>
  <c r="BV186" i="1"/>
  <c r="BZ186" i="1"/>
  <c r="BU186" i="1"/>
  <c r="BY186" i="1"/>
  <c r="BX186" i="1"/>
  <c r="BW186" i="1"/>
  <c r="B187" i="1"/>
  <c r="BS186" i="1"/>
  <c r="BT186" i="1"/>
  <c r="CE335" i="17" l="1"/>
  <c r="CF1246" i="17"/>
  <c r="CH1246" i="17"/>
  <c r="CG335" i="17"/>
  <c r="BS1247" i="17"/>
  <c r="BZ1247" i="17"/>
  <c r="BY1247" i="17"/>
  <c r="CG1247" i="17" s="1"/>
  <c r="BX1247" i="17"/>
  <c r="BW1247" i="17"/>
  <c r="BV1247" i="17"/>
  <c r="BU1247" i="17"/>
  <c r="CE1247" i="17" s="1"/>
  <c r="B1248" i="17"/>
  <c r="BT1247" i="17"/>
  <c r="BV336" i="17"/>
  <c r="B337" i="17"/>
  <c r="BT336" i="17"/>
  <c r="BS336" i="17"/>
  <c r="CH336" i="17"/>
  <c r="BZ336" i="17"/>
  <c r="BY336" i="17"/>
  <c r="CF336" i="17"/>
  <c r="BX336" i="17"/>
  <c r="BW336" i="17"/>
  <c r="BU336" i="17"/>
  <c r="CE1108" i="1"/>
  <c r="CG186" i="1"/>
  <c r="CG1108" i="1"/>
  <c r="CH187" i="1"/>
  <c r="CF187" i="1"/>
  <c r="CF1108" i="1"/>
  <c r="CH1108" i="1"/>
  <c r="CE186" i="1"/>
  <c r="BT1109" i="1"/>
  <c r="B1110" i="1"/>
  <c r="BS1109" i="1"/>
  <c r="BV1109" i="1"/>
  <c r="BU1109" i="1"/>
  <c r="BZ1109" i="1"/>
  <c r="BX1109" i="1"/>
  <c r="BY1109" i="1"/>
  <c r="BW1109" i="1"/>
  <c r="BV187" i="1"/>
  <c r="BZ187" i="1"/>
  <c r="BU187" i="1"/>
  <c r="BY187" i="1"/>
  <c r="BX187" i="1"/>
  <c r="B188" i="1"/>
  <c r="BW187" i="1"/>
  <c r="BS187" i="1"/>
  <c r="BT187" i="1"/>
  <c r="CH1247" i="17" l="1"/>
  <c r="CF1247" i="17"/>
  <c r="CE336" i="17"/>
  <c r="CG336" i="17"/>
  <c r="BW1248" i="17"/>
  <c r="BV1248" i="17"/>
  <c r="BU1248" i="17"/>
  <c r="CE1248" i="17" s="1"/>
  <c r="B1249" i="17"/>
  <c r="BT1248" i="17"/>
  <c r="BS1248" i="17"/>
  <c r="BZ1248" i="17"/>
  <c r="BY1248" i="17"/>
  <c r="CG1248" i="17" s="1"/>
  <c r="BX1248" i="17"/>
  <c r="CH337" i="17"/>
  <c r="BZ337" i="17"/>
  <c r="CF337" i="17"/>
  <c r="BX337" i="17"/>
  <c r="BW337" i="17"/>
  <c r="BV337" i="17"/>
  <c r="BU337" i="17"/>
  <c r="B338" i="17"/>
  <c r="BT337" i="17"/>
  <c r="BS337" i="17"/>
  <c r="BY337" i="17"/>
  <c r="CG1109" i="1"/>
  <c r="CE1109" i="1"/>
  <c r="CE187" i="1"/>
  <c r="CH188" i="1"/>
  <c r="CF188" i="1"/>
  <c r="CF1109" i="1"/>
  <c r="CH1109" i="1"/>
  <c r="CG187" i="1"/>
  <c r="BY1110" i="1"/>
  <c r="BX1110" i="1"/>
  <c r="BV1110" i="1"/>
  <c r="BU1110" i="1"/>
  <c r="BS1110" i="1"/>
  <c r="BZ1110" i="1"/>
  <c r="B1111" i="1"/>
  <c r="BW1110" i="1"/>
  <c r="BT1110" i="1"/>
  <c r="BV188" i="1"/>
  <c r="BZ188" i="1"/>
  <c r="B189" i="1"/>
  <c r="BU188" i="1"/>
  <c r="BY188" i="1"/>
  <c r="BX188" i="1"/>
  <c r="BW188" i="1"/>
  <c r="BS188" i="1"/>
  <c r="BT188" i="1"/>
  <c r="CG337" i="17" l="1"/>
  <c r="CF1248" i="17"/>
  <c r="CH1248" i="17"/>
  <c r="CE337" i="17"/>
  <c r="BS1249" i="17"/>
  <c r="BZ1249" i="17"/>
  <c r="BY1249" i="17"/>
  <c r="CG1249" i="17" s="1"/>
  <c r="BX1249" i="17"/>
  <c r="BW1249" i="17"/>
  <c r="BV1249" i="17"/>
  <c r="BU1249" i="17"/>
  <c r="CE1249" i="17" s="1"/>
  <c r="B1250" i="17"/>
  <c r="BT1249" i="17"/>
  <c r="BV338" i="17"/>
  <c r="BU338" i="17"/>
  <c r="B339" i="17"/>
  <c r="BT338" i="17"/>
  <c r="BS338" i="17"/>
  <c r="CH338" i="17"/>
  <c r="BZ338" i="17"/>
  <c r="BY338" i="17"/>
  <c r="CF338" i="17"/>
  <c r="BX338" i="17"/>
  <c r="BW338" i="17"/>
  <c r="CG1110" i="1"/>
  <c r="CE1110" i="1"/>
  <c r="CF189" i="1"/>
  <c r="CH189" i="1"/>
  <c r="CE188" i="1"/>
  <c r="CF1110" i="1"/>
  <c r="CG188" i="1"/>
  <c r="CH1110" i="1"/>
  <c r="BV1111" i="1"/>
  <c r="BU1111" i="1"/>
  <c r="B1112" i="1"/>
  <c r="BY1111" i="1"/>
  <c r="BX1111" i="1"/>
  <c r="BT1111" i="1"/>
  <c r="BS1111" i="1"/>
  <c r="BW1111" i="1"/>
  <c r="BZ1111" i="1"/>
  <c r="CH1111" i="1" s="1"/>
  <c r="B190" i="1"/>
  <c r="BV189" i="1"/>
  <c r="BZ189" i="1"/>
  <c r="BU189" i="1"/>
  <c r="BY189" i="1"/>
  <c r="BX189" i="1"/>
  <c r="BW189" i="1"/>
  <c r="BS189" i="1"/>
  <c r="BT189" i="1"/>
  <c r="CF1249" i="17" l="1"/>
  <c r="CE338" i="17"/>
  <c r="CH1249" i="17"/>
  <c r="CG338" i="17"/>
  <c r="BS1250" i="17"/>
  <c r="CH1250" i="17"/>
  <c r="BZ1250" i="17"/>
  <c r="BY1250" i="17"/>
  <c r="CG1250" i="17" s="1"/>
  <c r="CF1250" i="17"/>
  <c r="BX1250" i="17"/>
  <c r="BW1250" i="17"/>
  <c r="BV1250" i="17"/>
  <c r="BU1250" i="17"/>
  <c r="B1251" i="17"/>
  <c r="BT1250" i="17"/>
  <c r="CH339" i="17"/>
  <c r="BZ339" i="17"/>
  <c r="BY339" i="17"/>
  <c r="CF339" i="17"/>
  <c r="BX339" i="17"/>
  <c r="BW339" i="17"/>
  <c r="BV339" i="17"/>
  <c r="BU339" i="17"/>
  <c r="B340" i="17"/>
  <c r="BT339" i="17"/>
  <c r="BS339" i="17"/>
  <c r="CG1111" i="1"/>
  <c r="CE1111" i="1"/>
  <c r="CG189" i="1"/>
  <c r="CH190" i="1"/>
  <c r="CF190" i="1"/>
  <c r="CF1111" i="1"/>
  <c r="CE189" i="1"/>
  <c r="B1113" i="1"/>
  <c r="BS1112" i="1"/>
  <c r="BZ1112" i="1"/>
  <c r="BY1112" i="1"/>
  <c r="BW1112" i="1"/>
  <c r="BV1112" i="1"/>
  <c r="BT1112" i="1"/>
  <c r="BX1112" i="1"/>
  <c r="BU1112" i="1"/>
  <c r="BV190" i="1"/>
  <c r="BZ190" i="1"/>
  <c r="BU190" i="1"/>
  <c r="BY190" i="1"/>
  <c r="B191" i="1"/>
  <c r="BX190" i="1"/>
  <c r="BW190" i="1"/>
  <c r="BS190" i="1"/>
  <c r="BT190" i="1"/>
  <c r="CE1250" i="17" l="1"/>
  <c r="CE339" i="17"/>
  <c r="CG339" i="17"/>
  <c r="BW1251" i="17"/>
  <c r="BV1251" i="17"/>
  <c r="BU1251" i="17"/>
  <c r="B1252" i="17"/>
  <c r="BT1251" i="17"/>
  <c r="BS1251" i="17"/>
  <c r="CH1251" i="17"/>
  <c r="BZ1251" i="17"/>
  <c r="BY1251" i="17"/>
  <c r="CF1251" i="17"/>
  <c r="BX1251" i="17"/>
  <c r="BV340" i="17"/>
  <c r="BU340" i="17"/>
  <c r="B341" i="17"/>
  <c r="BT340" i="17"/>
  <c r="BS340" i="17"/>
  <c r="CH340" i="17"/>
  <c r="BZ340" i="17"/>
  <c r="BY340" i="17"/>
  <c r="CF340" i="17"/>
  <c r="BX340" i="17"/>
  <c r="BW340" i="17"/>
  <c r="CE1112" i="1"/>
  <c r="CG1112" i="1"/>
  <c r="CH191" i="1"/>
  <c r="CF191" i="1"/>
  <c r="CG190" i="1"/>
  <c r="CE190" i="1"/>
  <c r="CH1112" i="1"/>
  <c r="CF1112" i="1"/>
  <c r="BX1113" i="1"/>
  <c r="BW1113" i="1"/>
  <c r="BS1113" i="1"/>
  <c r="BZ1113" i="1"/>
  <c r="B1114" i="1"/>
  <c r="BY1113" i="1"/>
  <c r="BU1113" i="1"/>
  <c r="BV1113" i="1"/>
  <c r="BT1113" i="1"/>
  <c r="BV191" i="1"/>
  <c r="BZ191" i="1"/>
  <c r="BU191" i="1"/>
  <c r="BY191" i="1"/>
  <c r="BX191" i="1"/>
  <c r="BW191" i="1"/>
  <c r="B192" i="1"/>
  <c r="BS191" i="1"/>
  <c r="BT191" i="1"/>
  <c r="CE340" i="17" l="1"/>
  <c r="CE1251" i="17"/>
  <c r="CG1251" i="17"/>
  <c r="CG340" i="17"/>
  <c r="BS1252" i="17"/>
  <c r="CH1252" i="17"/>
  <c r="BZ1252" i="17"/>
  <c r="BY1252" i="17"/>
  <c r="CF1252" i="17"/>
  <c r="BX1252" i="17"/>
  <c r="BW1252" i="17"/>
  <c r="BV1252" i="17"/>
  <c r="BU1252" i="17"/>
  <c r="B1253" i="17"/>
  <c r="BT1252" i="17"/>
  <c r="CE1113" i="1"/>
  <c r="CH341" i="17"/>
  <c r="BZ341" i="17"/>
  <c r="BY341" i="17"/>
  <c r="CF341" i="17"/>
  <c r="BX341" i="17"/>
  <c r="BW341" i="17"/>
  <c r="BV341" i="17"/>
  <c r="BU341" i="17"/>
  <c r="B342" i="17"/>
  <c r="BT341" i="17"/>
  <c r="BS341" i="17"/>
  <c r="CG1113" i="1"/>
  <c r="CE191" i="1"/>
  <c r="CH1113" i="1"/>
  <c r="CH192" i="1"/>
  <c r="CF192" i="1"/>
  <c r="CG191" i="1"/>
  <c r="CF1113" i="1"/>
  <c r="CE1114" i="1"/>
  <c r="BU1114" i="1"/>
  <c r="BT1114" i="1"/>
  <c r="BV1114" i="1"/>
  <c r="BS1114" i="1"/>
  <c r="BZ1114" i="1"/>
  <c r="BX1114" i="1"/>
  <c r="B1115" i="1"/>
  <c r="BY1114" i="1"/>
  <c r="CG1114" i="1" s="1"/>
  <c r="BW1114" i="1"/>
  <c r="BV192" i="1"/>
  <c r="BZ192" i="1"/>
  <c r="B193" i="1"/>
  <c r="BU192" i="1"/>
  <c r="BY192" i="1"/>
  <c r="BX192" i="1"/>
  <c r="BW192" i="1"/>
  <c r="BS192" i="1"/>
  <c r="BT192" i="1"/>
  <c r="CG1252" i="17" l="1"/>
  <c r="CE1252" i="17"/>
  <c r="CG341" i="17"/>
  <c r="CE341" i="17"/>
  <c r="BW1253" i="17"/>
  <c r="BV1253" i="17"/>
  <c r="BU1253" i="17"/>
  <c r="B1254" i="17"/>
  <c r="BT1253" i="17"/>
  <c r="BS1253" i="17"/>
  <c r="CH1253" i="17"/>
  <c r="BZ1253" i="17"/>
  <c r="BY1253" i="17"/>
  <c r="CF1253" i="17"/>
  <c r="BX1253" i="17"/>
  <c r="BV342" i="17"/>
  <c r="BU342" i="17"/>
  <c r="B343" i="17"/>
  <c r="BT342" i="17"/>
  <c r="BS342" i="17"/>
  <c r="CH342" i="17"/>
  <c r="BZ342" i="17"/>
  <c r="BY342" i="17"/>
  <c r="CF342" i="17"/>
  <c r="BX342" i="17"/>
  <c r="BW342" i="17"/>
  <c r="CF193" i="1"/>
  <c r="CH193" i="1"/>
  <c r="CF1114" i="1"/>
  <c r="CH1114" i="1"/>
  <c r="CE192" i="1"/>
  <c r="CG192" i="1"/>
  <c r="CG1115" i="1"/>
  <c r="BZ1115" i="1"/>
  <c r="BY1115" i="1"/>
  <c r="BV1115" i="1"/>
  <c r="BU1115" i="1"/>
  <c r="BS1115" i="1"/>
  <c r="CE1115" i="1" s="1"/>
  <c r="BX1115" i="1"/>
  <c r="BW1115" i="1"/>
  <c r="BT1115" i="1"/>
  <c r="B1116" i="1"/>
  <c r="B194" i="1"/>
  <c r="BV193" i="1"/>
  <c r="BZ193" i="1"/>
  <c r="BU193" i="1"/>
  <c r="BY193" i="1"/>
  <c r="BX193" i="1"/>
  <c r="BW193" i="1"/>
  <c r="BS193" i="1"/>
  <c r="BT193" i="1"/>
  <c r="CE342" i="17" l="1"/>
  <c r="CG1253" i="17"/>
  <c r="CE1253" i="17"/>
  <c r="CG342" i="17"/>
  <c r="BS1254" i="17"/>
  <c r="CH1254" i="17"/>
  <c r="BZ1254" i="17"/>
  <c r="BY1254" i="17"/>
  <c r="CF1254" i="17"/>
  <c r="BX1254" i="17"/>
  <c r="BW1254" i="17"/>
  <c r="BV1254" i="17"/>
  <c r="BU1254" i="17"/>
  <c r="B1255" i="17"/>
  <c r="BT1254" i="17"/>
  <c r="CH343" i="17"/>
  <c r="BZ343" i="17"/>
  <c r="BY343" i="17"/>
  <c r="CF343" i="17"/>
  <c r="BX343" i="17"/>
  <c r="BW343" i="17"/>
  <c r="BV343" i="17"/>
  <c r="BU343" i="17"/>
  <c r="B344" i="17"/>
  <c r="BT343" i="17"/>
  <c r="BS343" i="17"/>
  <c r="CH194" i="1"/>
  <c r="CF194" i="1"/>
  <c r="CF1115" i="1"/>
  <c r="CE193" i="1"/>
  <c r="CG193" i="1"/>
  <c r="CH1115" i="1"/>
  <c r="CG1116" i="1"/>
  <c r="BW1116" i="1"/>
  <c r="BV1116" i="1"/>
  <c r="B1117" i="1"/>
  <c r="BY1116" i="1"/>
  <c r="BX1116" i="1"/>
  <c r="BT1116" i="1"/>
  <c r="BS1116" i="1"/>
  <c r="CE1116" i="1" s="1"/>
  <c r="BZ1116" i="1"/>
  <c r="BU1116" i="1"/>
  <c r="BV194" i="1"/>
  <c r="BZ194" i="1"/>
  <c r="BU194" i="1"/>
  <c r="BY194" i="1"/>
  <c r="BX194" i="1"/>
  <c r="BW194" i="1"/>
  <c r="BS194" i="1"/>
  <c r="B195" i="1"/>
  <c r="BT194" i="1"/>
  <c r="CG1254" i="17" l="1"/>
  <c r="CE1254" i="17"/>
  <c r="CE343" i="17"/>
  <c r="CG343" i="17"/>
  <c r="BW1255" i="17"/>
  <c r="BV1255" i="17"/>
  <c r="BU1255" i="17"/>
  <c r="B1256" i="17"/>
  <c r="BT1255" i="17"/>
  <c r="BS1255" i="17"/>
  <c r="CH1255" i="17"/>
  <c r="BZ1255" i="17"/>
  <c r="BY1255" i="17"/>
  <c r="CF1255" i="17"/>
  <c r="BX1255" i="17"/>
  <c r="BV344" i="17"/>
  <c r="BU344" i="17"/>
  <c r="B345" i="17"/>
  <c r="BT344" i="17"/>
  <c r="BS344" i="17"/>
  <c r="CH344" i="17"/>
  <c r="BZ344" i="17"/>
  <c r="BY344" i="17"/>
  <c r="CF344" i="17"/>
  <c r="BX344" i="17"/>
  <c r="BW344" i="17"/>
  <c r="CH195" i="1"/>
  <c r="CF195" i="1"/>
  <c r="CE194" i="1"/>
  <c r="CG194" i="1"/>
  <c r="CF1116" i="1"/>
  <c r="CG1117" i="1"/>
  <c r="CE1117" i="1"/>
  <c r="B1118" i="1"/>
  <c r="CH1116" i="1"/>
  <c r="BT1117" i="1"/>
  <c r="BS1117" i="1"/>
  <c r="BZ1117" i="1"/>
  <c r="BY1117" i="1"/>
  <c r="BW1117" i="1"/>
  <c r="BV1117" i="1"/>
  <c r="BX1117" i="1"/>
  <c r="BU1117" i="1"/>
  <c r="BV195" i="1"/>
  <c r="BZ195" i="1"/>
  <c r="BU195" i="1"/>
  <c r="BY195" i="1"/>
  <c r="BX195" i="1"/>
  <c r="B196" i="1"/>
  <c r="BW195" i="1"/>
  <c r="BS195" i="1"/>
  <c r="BT195" i="1"/>
  <c r="CE344" i="17" l="1"/>
  <c r="CE1255" i="17"/>
  <c r="CG1255" i="17"/>
  <c r="CG344" i="17"/>
  <c r="BS1256" i="17"/>
  <c r="CH1256" i="17"/>
  <c r="BZ1256" i="17"/>
  <c r="BY1256" i="17"/>
  <c r="CF1256" i="17"/>
  <c r="BX1256" i="17"/>
  <c r="BW1256" i="17"/>
  <c r="BV1256" i="17"/>
  <c r="BU1256" i="17"/>
  <c r="B1257" i="17"/>
  <c r="BT1256" i="17"/>
  <c r="CH345" i="17"/>
  <c r="BZ345" i="17"/>
  <c r="BY345" i="17"/>
  <c r="CF345" i="17"/>
  <c r="BX345" i="17"/>
  <c r="BW345" i="17"/>
  <c r="BV345" i="17"/>
  <c r="BU345" i="17"/>
  <c r="CE345" i="17" s="1"/>
  <c r="B346" i="17"/>
  <c r="BT345" i="17"/>
  <c r="BS345" i="17"/>
  <c r="CH196" i="1"/>
  <c r="CF196" i="1"/>
  <c r="CE195" i="1"/>
  <c r="CH1117" i="1"/>
  <c r="CG195" i="1"/>
  <c r="CF1117" i="1"/>
  <c r="CF1118" i="1"/>
  <c r="CH1118" i="1"/>
  <c r="BV196" i="1"/>
  <c r="BZ196" i="1"/>
  <c r="B197" i="1"/>
  <c r="BU196" i="1"/>
  <c r="BY196" i="1"/>
  <c r="BX196" i="1"/>
  <c r="BW196" i="1"/>
  <c r="BS196" i="1"/>
  <c r="BT196" i="1"/>
  <c r="CG1256" i="17" l="1"/>
  <c r="CE1256" i="17"/>
  <c r="CG345" i="17"/>
  <c r="BW1257" i="17"/>
  <c r="BV1257" i="17"/>
  <c r="BU1257" i="17"/>
  <c r="B1258" i="17"/>
  <c r="BT1257" i="17"/>
  <c r="BS1257" i="17"/>
  <c r="CH1257" i="17"/>
  <c r="BZ1257" i="17"/>
  <c r="BY1257" i="17"/>
  <c r="CF1257" i="17"/>
  <c r="BX1257" i="17"/>
  <c r="BV346" i="17"/>
  <c r="BU346" i="17"/>
  <c r="B347" i="17"/>
  <c r="BT346" i="17"/>
  <c r="BS346" i="17"/>
  <c r="CH346" i="17"/>
  <c r="BZ346" i="17"/>
  <c r="BY346" i="17"/>
  <c r="CF346" i="17"/>
  <c r="BX346" i="17"/>
  <c r="BW346" i="17"/>
  <c r="CF197" i="1"/>
  <c r="CH197" i="1"/>
  <c r="CE196" i="1"/>
  <c r="CG196" i="1"/>
  <c r="B198" i="1"/>
  <c r="BV197" i="1"/>
  <c r="BZ197" i="1"/>
  <c r="BU197" i="1"/>
  <c r="BY197" i="1"/>
  <c r="BX197" i="1"/>
  <c r="BW197" i="1"/>
  <c r="BS197" i="1"/>
  <c r="BT197" i="1"/>
  <c r="CE346" i="17" l="1"/>
  <c r="CG1257" i="17"/>
  <c r="CE1257" i="17"/>
  <c r="CG346" i="17"/>
  <c r="BS1258" i="17"/>
  <c r="BZ1258" i="17"/>
  <c r="BY1258" i="17"/>
  <c r="CG1258" i="17" s="1"/>
  <c r="BX1258" i="17"/>
  <c r="BW1258" i="17"/>
  <c r="BV1258" i="17"/>
  <c r="BU1258" i="17"/>
  <c r="CE1258" i="17" s="1"/>
  <c r="B1259" i="17"/>
  <c r="BT1258" i="17"/>
  <c r="CH347" i="17"/>
  <c r="BZ347" i="17"/>
  <c r="BY347" i="17"/>
  <c r="CF347" i="17"/>
  <c r="BX347" i="17"/>
  <c r="BW347" i="17"/>
  <c r="BV347" i="17"/>
  <c r="BU347" i="17"/>
  <c r="B348" i="17"/>
  <c r="BT347" i="17"/>
  <c r="BS347" i="17"/>
  <c r="CE197" i="1"/>
  <c r="CH198" i="1"/>
  <c r="CF198" i="1"/>
  <c r="CG197" i="1"/>
  <c r="BV198" i="1"/>
  <c r="BZ198" i="1"/>
  <c r="BU198" i="1"/>
  <c r="BY198" i="1"/>
  <c r="B199" i="1"/>
  <c r="BX198" i="1"/>
  <c r="BW198" i="1"/>
  <c r="BS198" i="1"/>
  <c r="BT198" i="1"/>
  <c r="CE347" i="17" l="1"/>
  <c r="CH1258" i="17"/>
  <c r="CF1258" i="17"/>
  <c r="CG347" i="17"/>
  <c r="BV348" i="17"/>
  <c r="BU348" i="17"/>
  <c r="B349" i="17"/>
  <c r="BT348" i="17"/>
  <c r="BS348" i="17"/>
  <c r="CE348" i="17" s="1"/>
  <c r="CH348" i="17"/>
  <c r="BZ348" i="17"/>
  <c r="BY348" i="17"/>
  <c r="CF348" i="17"/>
  <c r="BX348" i="17"/>
  <c r="BW348" i="17"/>
  <c r="BW1259" i="17"/>
  <c r="BV1259" i="17"/>
  <c r="BU1259" i="17"/>
  <c r="CE1259" i="17" s="1"/>
  <c r="B1260" i="17"/>
  <c r="BT1259" i="17"/>
  <c r="BS1259" i="17"/>
  <c r="BZ1259" i="17"/>
  <c r="BY1259" i="17"/>
  <c r="CG1259" i="17" s="1"/>
  <c r="BX1259" i="17"/>
  <c r="CG198" i="1"/>
  <c r="CH199" i="1"/>
  <c r="CF199" i="1"/>
  <c r="CE198" i="1"/>
  <c r="BV199" i="1"/>
  <c r="BZ199" i="1"/>
  <c r="BU199" i="1"/>
  <c r="BY199" i="1"/>
  <c r="BX199" i="1"/>
  <c r="B200" i="1"/>
  <c r="BW199" i="1"/>
  <c r="BS199" i="1"/>
  <c r="BT199" i="1"/>
  <c r="CF1259" i="17" l="1"/>
  <c r="CG348" i="17"/>
  <c r="CH1259" i="17"/>
  <c r="CH349" i="17"/>
  <c r="BZ349" i="17"/>
  <c r="BY349" i="17"/>
  <c r="CF349" i="17"/>
  <c r="BX349" i="17"/>
  <c r="BW349" i="17"/>
  <c r="BV349" i="17"/>
  <c r="BU349" i="17"/>
  <c r="CE349" i="17" s="1"/>
  <c r="B350" i="17"/>
  <c r="BT349" i="17"/>
  <c r="BS349" i="17"/>
  <c r="BS1260" i="17"/>
  <c r="BZ1260" i="17"/>
  <c r="BY1260" i="17"/>
  <c r="CG1260" i="17" s="1"/>
  <c r="BX1260" i="17"/>
  <c r="BW1260" i="17"/>
  <c r="BV1260" i="17"/>
  <c r="BU1260" i="17"/>
  <c r="CE1260" i="17" s="1"/>
  <c r="B1261" i="17"/>
  <c r="BT1260" i="17"/>
  <c r="CG199" i="1"/>
  <c r="CE199" i="1"/>
  <c r="CH200" i="1"/>
  <c r="CF200" i="1"/>
  <c r="BV200" i="1"/>
  <c r="BZ200" i="1"/>
  <c r="B201" i="1"/>
  <c r="BU200" i="1"/>
  <c r="BY200" i="1"/>
  <c r="BX200" i="1"/>
  <c r="BW200" i="1"/>
  <c r="BS200" i="1"/>
  <c r="BT200" i="1"/>
  <c r="CG349" i="17" l="1"/>
  <c r="CH1260" i="17"/>
  <c r="CF1260" i="17"/>
  <c r="B351" i="17"/>
  <c r="BT350" i="17"/>
  <c r="CF350" i="17"/>
  <c r="BX350" i="17"/>
  <c r="BZ350" i="17"/>
  <c r="BY350" i="17"/>
  <c r="CG350" i="17" s="1"/>
  <c r="CH350" i="17"/>
  <c r="BW350" i="17"/>
  <c r="BV350" i="17"/>
  <c r="BU350" i="17"/>
  <c r="BS350" i="17"/>
  <c r="BW1261" i="17"/>
  <c r="BV1261" i="17"/>
  <c r="BU1261" i="17"/>
  <c r="CE1261" i="17" s="1"/>
  <c r="B1262" i="17"/>
  <c r="BT1261" i="17"/>
  <c r="BS1261" i="17"/>
  <c r="BZ1261" i="17"/>
  <c r="BY1261" i="17"/>
  <c r="CG1261" i="17" s="1"/>
  <c r="BX1261" i="17"/>
  <c r="CG200" i="1"/>
  <c r="CF201" i="1"/>
  <c r="CH201" i="1"/>
  <c r="CE200" i="1"/>
  <c r="B202" i="1"/>
  <c r="BV201" i="1"/>
  <c r="BZ201" i="1"/>
  <c r="BU201" i="1"/>
  <c r="BY201" i="1"/>
  <c r="BX201" i="1"/>
  <c r="BW201" i="1"/>
  <c r="BS201" i="1"/>
  <c r="BT201" i="1"/>
  <c r="CF1261" i="17" l="1"/>
  <c r="CH1261" i="17"/>
  <c r="CE350" i="17"/>
  <c r="BW1262" i="17"/>
  <c r="BV1262" i="17"/>
  <c r="BU1262" i="17"/>
  <c r="B1263" i="17"/>
  <c r="BT1262" i="17"/>
  <c r="BS1262" i="17"/>
  <c r="CH1262" i="17"/>
  <c r="BZ1262" i="17"/>
  <c r="BY1262" i="17"/>
  <c r="CF1262" i="17"/>
  <c r="BX1262" i="17"/>
  <c r="CF351" i="17"/>
  <c r="BX351" i="17"/>
  <c r="B352" i="17"/>
  <c r="BT351" i="17"/>
  <c r="BZ351" i="17"/>
  <c r="BY351" i="17"/>
  <c r="CH351" i="17"/>
  <c r="BW351" i="17"/>
  <c r="BV351" i="17"/>
  <c r="BU351" i="17"/>
  <c r="BS351" i="17"/>
  <c r="CE201" i="1"/>
  <c r="CH202" i="1"/>
  <c r="CF202" i="1"/>
  <c r="CG201" i="1"/>
  <c r="BV202" i="1"/>
  <c r="BZ202" i="1"/>
  <c r="BU202" i="1"/>
  <c r="BY202" i="1"/>
  <c r="BX202" i="1"/>
  <c r="BW202" i="1"/>
  <c r="B203" i="1"/>
  <c r="BS202" i="1"/>
  <c r="BT202" i="1"/>
  <c r="CG351" i="17" l="1"/>
  <c r="CG1262" i="17"/>
  <c r="CE1262" i="17"/>
  <c r="CE351" i="17"/>
  <c r="BS1263" i="17"/>
  <c r="CH1263" i="17"/>
  <c r="BZ1263" i="17"/>
  <c r="BY1263" i="17"/>
  <c r="CF1263" i="17"/>
  <c r="BX1263" i="17"/>
  <c r="BW1263" i="17"/>
  <c r="BV1263" i="17"/>
  <c r="BU1263" i="17"/>
  <c r="B1264" i="17"/>
  <c r="BT1263" i="17"/>
  <c r="B353" i="17"/>
  <c r="BT352" i="17"/>
  <c r="CF352" i="17"/>
  <c r="BX352" i="17"/>
  <c r="BS352" i="17"/>
  <c r="BZ352" i="17"/>
  <c r="BY352" i="17"/>
  <c r="CH352" i="17"/>
  <c r="BW352" i="17"/>
  <c r="BV352" i="17"/>
  <c r="BU352" i="17"/>
  <c r="CH203" i="1"/>
  <c r="CF203" i="1"/>
  <c r="CE202" i="1"/>
  <c r="CG202" i="1"/>
  <c r="BV203" i="1"/>
  <c r="BZ203" i="1"/>
  <c r="BU203" i="1"/>
  <c r="BY203" i="1"/>
  <c r="BX203" i="1"/>
  <c r="B204" i="1"/>
  <c r="BW203" i="1"/>
  <c r="BS203" i="1"/>
  <c r="BT203" i="1"/>
  <c r="CE1263" i="17" l="1"/>
  <c r="CG1263" i="17"/>
  <c r="CG352" i="17"/>
  <c r="CE352" i="17"/>
  <c r="CF353" i="17"/>
  <c r="BX353" i="17"/>
  <c r="B354" i="17"/>
  <c r="BT353" i="17"/>
  <c r="BU353" i="17"/>
  <c r="BS353" i="17"/>
  <c r="BZ353" i="17"/>
  <c r="BY353" i="17"/>
  <c r="CH353" i="17"/>
  <c r="BW353" i="17"/>
  <c r="BV353" i="17"/>
  <c r="BW1264" i="17"/>
  <c r="BV1264" i="17"/>
  <c r="BU1264" i="17"/>
  <c r="B1265" i="17"/>
  <c r="BT1264" i="17"/>
  <c r="BS1264" i="17"/>
  <c r="CH1264" i="17"/>
  <c r="BZ1264" i="17"/>
  <c r="BY1264" i="17"/>
  <c r="CF1264" i="17"/>
  <c r="BX1264" i="17"/>
  <c r="CE203" i="1"/>
  <c r="CG203" i="1"/>
  <c r="CH204" i="1"/>
  <c r="CF204" i="1"/>
  <c r="BV204" i="1"/>
  <c r="BZ204" i="1"/>
  <c r="B205" i="1"/>
  <c r="BU204" i="1"/>
  <c r="BY204" i="1"/>
  <c r="BX204" i="1"/>
  <c r="BW204" i="1"/>
  <c r="BS204" i="1"/>
  <c r="BT204" i="1"/>
  <c r="CE1264" i="17" l="1"/>
  <c r="CG353" i="17"/>
  <c r="CG1264" i="17"/>
  <c r="CE353" i="17"/>
  <c r="B355" i="17"/>
  <c r="BT354" i="17"/>
  <c r="CF354" i="17"/>
  <c r="BX354" i="17"/>
  <c r="BV354" i="17"/>
  <c r="BU354" i="17"/>
  <c r="CG354" i="17" s="1"/>
  <c r="BS354" i="17"/>
  <c r="BZ354" i="17"/>
  <c r="BY354" i="17"/>
  <c r="CH354" i="17"/>
  <c r="BW354" i="17"/>
  <c r="BS1265" i="17"/>
  <c r="CH1265" i="17"/>
  <c r="BZ1265" i="17"/>
  <c r="BY1265" i="17"/>
  <c r="CF1265" i="17"/>
  <c r="BX1265" i="17"/>
  <c r="BW1265" i="17"/>
  <c r="BV1265" i="17"/>
  <c r="BU1265" i="17"/>
  <c r="B1266" i="17"/>
  <c r="BT1265" i="17"/>
  <c r="CF205" i="1"/>
  <c r="CH205" i="1"/>
  <c r="CE204" i="1"/>
  <c r="CG204" i="1"/>
  <c r="B206" i="1"/>
  <c r="BV205" i="1"/>
  <c r="BZ205" i="1"/>
  <c r="BU205" i="1"/>
  <c r="BY205" i="1"/>
  <c r="BX205" i="1"/>
  <c r="BW205" i="1"/>
  <c r="BS205" i="1"/>
  <c r="BT205" i="1"/>
  <c r="CE354" i="17" l="1"/>
  <c r="CG1265" i="17"/>
  <c r="CE1265" i="17"/>
  <c r="CE205" i="1"/>
  <c r="BW1266" i="17"/>
  <c r="BV1266" i="17"/>
  <c r="BU1266" i="17"/>
  <c r="B1267" i="17"/>
  <c r="BT1266" i="17"/>
  <c r="BS1266" i="17"/>
  <c r="CH1266" i="17"/>
  <c r="BZ1266" i="17"/>
  <c r="BY1266" i="17"/>
  <c r="CF1266" i="17"/>
  <c r="BX1266" i="17"/>
  <c r="CF355" i="17"/>
  <c r="BX355" i="17"/>
  <c r="B356" i="17"/>
  <c r="BT355" i="17"/>
  <c r="CH355" i="17"/>
  <c r="BW355" i="17"/>
  <c r="BV355" i="17"/>
  <c r="BU355" i="17"/>
  <c r="BS355" i="17"/>
  <c r="BZ355" i="17"/>
  <c r="BY355" i="17"/>
  <c r="CG205" i="1"/>
  <c r="CH206" i="1"/>
  <c r="CF206" i="1"/>
  <c r="BV206" i="1"/>
  <c r="BZ206" i="1"/>
  <c r="BU206" i="1"/>
  <c r="BY206" i="1"/>
  <c r="B207" i="1"/>
  <c r="BX206" i="1"/>
  <c r="BW206" i="1"/>
  <c r="BS206" i="1"/>
  <c r="BT206" i="1"/>
  <c r="CE1266" i="17" l="1"/>
  <c r="CG1266" i="17"/>
  <c r="CG355" i="17"/>
  <c r="BS1267" i="17"/>
  <c r="CH1267" i="17"/>
  <c r="BZ1267" i="17"/>
  <c r="BY1267" i="17"/>
  <c r="CF1267" i="17"/>
  <c r="BX1267" i="17"/>
  <c r="BW1267" i="17"/>
  <c r="BV1267" i="17"/>
  <c r="BU1267" i="17"/>
  <c r="B1268" i="17"/>
  <c r="BT1267" i="17"/>
  <c r="CE355" i="17"/>
  <c r="B357" i="17"/>
  <c r="BT356" i="17"/>
  <c r="CF356" i="17"/>
  <c r="BX356" i="17"/>
  <c r="BY356" i="17"/>
  <c r="CH356" i="17"/>
  <c r="BW356" i="17"/>
  <c r="BV356" i="17"/>
  <c r="BU356" i="17"/>
  <c r="BS356" i="17"/>
  <c r="BZ356" i="17"/>
  <c r="CG206" i="1"/>
  <c r="CH207" i="1"/>
  <c r="CF207" i="1"/>
  <c r="CE206" i="1"/>
  <c r="BV207" i="1"/>
  <c r="BZ207" i="1"/>
  <c r="BU207" i="1"/>
  <c r="BY207" i="1"/>
  <c r="BX207" i="1"/>
  <c r="BW207" i="1"/>
  <c r="B208" i="1"/>
  <c r="BS207" i="1"/>
  <c r="BT207" i="1"/>
  <c r="CG1267" i="17" l="1"/>
  <c r="CE1267" i="17"/>
  <c r="CE356" i="17"/>
  <c r="CG356" i="17"/>
  <c r="CF357" i="17"/>
  <c r="BX357" i="17"/>
  <c r="B358" i="17"/>
  <c r="BT357" i="17"/>
  <c r="BZ357" i="17"/>
  <c r="BY357" i="17"/>
  <c r="CH357" i="17"/>
  <c r="BW357" i="17"/>
  <c r="BV357" i="17"/>
  <c r="BU357" i="17"/>
  <c r="BS357" i="17"/>
  <c r="BW1268" i="17"/>
  <c r="BV1268" i="17"/>
  <c r="BU1268" i="17"/>
  <c r="B1269" i="17"/>
  <c r="BT1268" i="17"/>
  <c r="BS1268" i="17"/>
  <c r="CH1268" i="17"/>
  <c r="BZ1268" i="17"/>
  <c r="BY1268" i="17"/>
  <c r="CF1268" i="17"/>
  <c r="BX1268" i="17"/>
  <c r="CE207" i="1"/>
  <c r="CG207" i="1"/>
  <c r="CH208" i="1"/>
  <c r="CF208" i="1"/>
  <c r="BV1118" i="1"/>
  <c r="BU1118" i="1"/>
  <c r="BZ1118" i="1"/>
  <c r="BY1118" i="1"/>
  <c r="BX1118" i="1"/>
  <c r="BW1118" i="1"/>
  <c r="BT1118" i="1"/>
  <c r="BS1118" i="1"/>
  <c r="B1119" i="1"/>
  <c r="BV208" i="1"/>
  <c r="BZ208" i="1"/>
  <c r="B209" i="1"/>
  <c r="BU208" i="1"/>
  <c r="BY208" i="1"/>
  <c r="BX208" i="1"/>
  <c r="BW208" i="1"/>
  <c r="BS208" i="1"/>
  <c r="BT208" i="1"/>
  <c r="CE1268" i="17" l="1"/>
  <c r="CG357" i="17"/>
  <c r="CG1268" i="17"/>
  <c r="CE357" i="17"/>
  <c r="B359" i="17"/>
  <c r="BT358" i="17"/>
  <c r="CF358" i="17"/>
  <c r="BX358" i="17"/>
  <c r="BZ358" i="17"/>
  <c r="BY358" i="17"/>
  <c r="CH358" i="17"/>
  <c r="BW358" i="17"/>
  <c r="BV358" i="17"/>
  <c r="BU358" i="17"/>
  <c r="BS358" i="17"/>
  <c r="BS1269" i="17"/>
  <c r="CH1269" i="17"/>
  <c r="BZ1269" i="17"/>
  <c r="BY1269" i="17"/>
  <c r="CF1269" i="17"/>
  <c r="BX1269" i="17"/>
  <c r="BW1269" i="17"/>
  <c r="BV1269" i="17"/>
  <c r="BU1269" i="17"/>
  <c r="B1270" i="17"/>
  <c r="BT1269" i="17"/>
  <c r="CE208" i="1"/>
  <c r="CG1118" i="1"/>
  <c r="CG208" i="1"/>
  <c r="CF209" i="1"/>
  <c r="CH209" i="1"/>
  <c r="CE1118" i="1"/>
  <c r="CH1119" i="1"/>
  <c r="CF1119" i="1"/>
  <c r="B1120" i="1"/>
  <c r="BS1119" i="1"/>
  <c r="BZ1119" i="1"/>
  <c r="BY1119" i="1"/>
  <c r="BW1119" i="1"/>
  <c r="BV1119" i="1"/>
  <c r="BU1119" i="1"/>
  <c r="BX1119" i="1"/>
  <c r="BT1119" i="1"/>
  <c r="B210" i="1"/>
  <c r="BV209" i="1"/>
  <c r="BZ209" i="1"/>
  <c r="BU209" i="1"/>
  <c r="BY209" i="1"/>
  <c r="BX209" i="1"/>
  <c r="BW209" i="1"/>
  <c r="BS209" i="1"/>
  <c r="BT209" i="1"/>
  <c r="CG358" i="17" l="1"/>
  <c r="CE358" i="17"/>
  <c r="CG1269" i="17"/>
  <c r="CE1269" i="17"/>
  <c r="BW1270" i="17"/>
  <c r="BV1270" i="17"/>
  <c r="BU1270" i="17"/>
  <c r="CE1270" i="17" s="1"/>
  <c r="B1271" i="17"/>
  <c r="BT1270" i="17"/>
  <c r="BS1270" i="17"/>
  <c r="BZ1270" i="17"/>
  <c r="BY1270" i="17"/>
  <c r="CG1270" i="17" s="1"/>
  <c r="BX1270" i="17"/>
  <c r="CF359" i="17"/>
  <c r="BX359" i="17"/>
  <c r="B360" i="17"/>
  <c r="BT359" i="17"/>
  <c r="BZ359" i="17"/>
  <c r="BY359" i="17"/>
  <c r="CH359" i="17"/>
  <c r="BW359" i="17"/>
  <c r="BV359" i="17"/>
  <c r="BU359" i="17"/>
  <c r="BS359" i="17"/>
  <c r="CE1119" i="1"/>
  <c r="CH210" i="1"/>
  <c r="CF210" i="1"/>
  <c r="CE209" i="1"/>
  <c r="CG1119" i="1"/>
  <c r="CG209" i="1"/>
  <c r="BX1120" i="1"/>
  <c r="BW1120" i="1"/>
  <c r="BV1120" i="1"/>
  <c r="BT1120" i="1"/>
  <c r="B1121" i="1"/>
  <c r="BS1120" i="1"/>
  <c r="BZ1120" i="1"/>
  <c r="BU1120" i="1"/>
  <c r="BY1120" i="1"/>
  <c r="BV210" i="1"/>
  <c r="BZ210" i="1"/>
  <c r="BU210" i="1"/>
  <c r="BY210" i="1"/>
  <c r="BX210" i="1"/>
  <c r="BW210" i="1"/>
  <c r="B211" i="1"/>
  <c r="BS210" i="1"/>
  <c r="BT210" i="1"/>
  <c r="CG359" i="17" l="1"/>
  <c r="CH1270" i="17"/>
  <c r="CF1270" i="17"/>
  <c r="CE359" i="17"/>
  <c r="B361" i="17"/>
  <c r="BT360" i="17"/>
  <c r="CF360" i="17"/>
  <c r="BX360" i="17"/>
  <c r="BS360" i="17"/>
  <c r="BZ360" i="17"/>
  <c r="BY360" i="17"/>
  <c r="CH360" i="17"/>
  <c r="BW360" i="17"/>
  <c r="BV360" i="17"/>
  <c r="BU360" i="17"/>
  <c r="BS1271" i="17"/>
  <c r="BZ1271" i="17"/>
  <c r="BY1271" i="17"/>
  <c r="BX1271" i="17"/>
  <c r="BW1271" i="17"/>
  <c r="BV1271" i="17"/>
  <c r="BU1271" i="17"/>
  <c r="CG1271" i="17" s="1"/>
  <c r="B1272" i="17"/>
  <c r="BT1271" i="17"/>
  <c r="CE1120" i="1"/>
  <c r="CG1120" i="1"/>
  <c r="CH211" i="1"/>
  <c r="CF211" i="1"/>
  <c r="CE210" i="1"/>
  <c r="CF1120" i="1"/>
  <c r="CH1120" i="1"/>
  <c r="CG210" i="1"/>
  <c r="BU1121" i="1"/>
  <c r="BT1121" i="1"/>
  <c r="B1122" i="1"/>
  <c r="BS1121" i="1"/>
  <c r="BY1121" i="1"/>
  <c r="BX1121" i="1"/>
  <c r="BW1121" i="1"/>
  <c r="BZ1121" i="1"/>
  <c r="BV1121" i="1"/>
  <c r="BV211" i="1"/>
  <c r="BZ211" i="1"/>
  <c r="BU211" i="1"/>
  <c r="BY211" i="1"/>
  <c r="BX211" i="1"/>
  <c r="B212" i="1"/>
  <c r="BW211" i="1"/>
  <c r="BS211" i="1"/>
  <c r="BT211" i="1"/>
  <c r="CE1271" i="17" l="1"/>
  <c r="CH1271" i="17"/>
  <c r="CG360" i="17"/>
  <c r="CF1271" i="17"/>
  <c r="CE360" i="17"/>
  <c r="CE1272" i="17"/>
  <c r="BW1272" i="17"/>
  <c r="BV1272" i="17"/>
  <c r="BU1272" i="17"/>
  <c r="B1273" i="17"/>
  <c r="BT1272" i="17"/>
  <c r="BS1272" i="17"/>
  <c r="BZ1272" i="17"/>
  <c r="BY1272" i="17"/>
  <c r="CG1272" i="17" s="1"/>
  <c r="BX1272" i="17"/>
  <c r="CF361" i="17"/>
  <c r="BX361" i="17"/>
  <c r="B362" i="17"/>
  <c r="BT361" i="17"/>
  <c r="BU361" i="17"/>
  <c r="BS361" i="17"/>
  <c r="BZ361" i="17"/>
  <c r="BY361" i="17"/>
  <c r="CH361" i="17"/>
  <c r="BW361" i="17"/>
  <c r="BV361" i="17"/>
  <c r="CG1121" i="1"/>
  <c r="CE1121" i="1"/>
  <c r="CH212" i="1"/>
  <c r="CF212" i="1"/>
  <c r="CH1121" i="1"/>
  <c r="CE211" i="1"/>
  <c r="CF1121" i="1"/>
  <c r="CG211" i="1"/>
  <c r="BZ1122" i="1"/>
  <c r="BY1122" i="1"/>
  <c r="BX1122" i="1"/>
  <c r="BV1122" i="1"/>
  <c r="BU1122" i="1"/>
  <c r="BT1122" i="1"/>
  <c r="B1123" i="1"/>
  <c r="BW1122" i="1"/>
  <c r="BS1122" i="1"/>
  <c r="BV212" i="1"/>
  <c r="BZ212" i="1"/>
  <c r="B213" i="1"/>
  <c r="BU212" i="1"/>
  <c r="BY212" i="1"/>
  <c r="BX212" i="1"/>
  <c r="BW212" i="1"/>
  <c r="BS212" i="1"/>
  <c r="BT212" i="1"/>
  <c r="CG361" i="17" l="1"/>
  <c r="CH1272" i="17"/>
  <c r="CF1272" i="17"/>
  <c r="CE361" i="17"/>
  <c r="BU362" i="17"/>
  <c r="CE362" i="17" s="1"/>
  <c r="B363" i="17"/>
  <c r="BT362" i="17"/>
  <c r="BY362" i="17"/>
  <c r="CG362" i="17" s="1"/>
  <c r="CF362" i="17"/>
  <c r="BX362" i="17"/>
  <c r="BZ362" i="17"/>
  <c r="BW362" i="17"/>
  <c r="BV362" i="17"/>
  <c r="BS362" i="17"/>
  <c r="CH362" i="17"/>
  <c r="BS1273" i="17"/>
  <c r="BZ1273" i="17"/>
  <c r="BY1273" i="17"/>
  <c r="CG1273" i="17" s="1"/>
  <c r="BX1273" i="17"/>
  <c r="BW1273" i="17"/>
  <c r="BV1273" i="17"/>
  <c r="BU1273" i="17"/>
  <c r="CE1273" i="17" s="1"/>
  <c r="B1274" i="17"/>
  <c r="BT1273" i="17"/>
  <c r="CE1122" i="1"/>
  <c r="CG1122" i="1"/>
  <c r="CF213" i="1"/>
  <c r="CH213" i="1"/>
  <c r="CG212" i="1"/>
  <c r="CF1122" i="1"/>
  <c r="CH1122" i="1"/>
  <c r="CE212" i="1"/>
  <c r="BW1123" i="1"/>
  <c r="BV1123" i="1"/>
  <c r="BU1123" i="1"/>
  <c r="B1124" i="1"/>
  <c r="BS1123" i="1"/>
  <c r="BZ1123" i="1"/>
  <c r="BY1123" i="1"/>
  <c r="BX1123" i="1"/>
  <c r="BT1123" i="1"/>
  <c r="B214" i="1"/>
  <c r="BV213" i="1"/>
  <c r="BZ213" i="1"/>
  <c r="BU213" i="1"/>
  <c r="BY213" i="1"/>
  <c r="BX213" i="1"/>
  <c r="BW213" i="1"/>
  <c r="BS213" i="1"/>
  <c r="BT213" i="1"/>
  <c r="CF1273" i="17" l="1"/>
  <c r="CH1273" i="17"/>
  <c r="BY363" i="17"/>
  <c r="CF363" i="17"/>
  <c r="BX363" i="17"/>
  <c r="BU363" i="17"/>
  <c r="B364" i="17"/>
  <c r="BT363" i="17"/>
  <c r="BW363" i="17"/>
  <c r="BV363" i="17"/>
  <c r="BS363" i="17"/>
  <c r="CH363" i="17"/>
  <c r="BZ363" i="17"/>
  <c r="CG1123" i="1"/>
  <c r="CF1274" i="17"/>
  <c r="BX1274" i="17"/>
  <c r="B1275" i="17"/>
  <c r="BT1274" i="17"/>
  <c r="BZ1274" i="17"/>
  <c r="BY1274" i="17"/>
  <c r="CH1274" i="17"/>
  <c r="BW1274" i="17"/>
  <c r="BV1274" i="17"/>
  <c r="BU1274" i="17"/>
  <c r="BS1274" i="17"/>
  <c r="CE1123" i="1"/>
  <c r="CG213" i="1"/>
  <c r="CH214" i="1"/>
  <c r="CF214" i="1"/>
  <c r="CF1123" i="1"/>
  <c r="CH1123" i="1"/>
  <c r="CE213" i="1"/>
  <c r="BT1124" i="1"/>
  <c r="B1125" i="1"/>
  <c r="BS1124" i="1"/>
  <c r="BZ1124" i="1"/>
  <c r="BX1124" i="1"/>
  <c r="BW1124" i="1"/>
  <c r="BV1124" i="1"/>
  <c r="BU1124" i="1"/>
  <c r="BY1124" i="1"/>
  <c r="BV214" i="1"/>
  <c r="BZ214" i="1"/>
  <c r="BU214" i="1"/>
  <c r="BY214" i="1"/>
  <c r="B215" i="1"/>
  <c r="BX214" i="1"/>
  <c r="BW214" i="1"/>
  <c r="BS214" i="1"/>
  <c r="BT214" i="1"/>
  <c r="CG1274" i="17" l="1"/>
  <c r="CE363" i="17"/>
  <c r="CE1274" i="17"/>
  <c r="CG363" i="17"/>
  <c r="BU364" i="17"/>
  <c r="B365" i="17"/>
  <c r="BT364" i="17"/>
  <c r="BY364" i="17"/>
  <c r="CF364" i="17"/>
  <c r="BX364" i="17"/>
  <c r="CH364" i="17"/>
  <c r="BZ364" i="17"/>
  <c r="BW364" i="17"/>
  <c r="BV364" i="17"/>
  <c r="BS364" i="17"/>
  <c r="B1276" i="17"/>
  <c r="BT1275" i="17"/>
  <c r="CF1275" i="17"/>
  <c r="BX1275" i="17"/>
  <c r="BZ1275" i="17"/>
  <c r="BY1275" i="17"/>
  <c r="CH1275" i="17"/>
  <c r="BW1275" i="17"/>
  <c r="BV1275" i="17"/>
  <c r="BU1275" i="17"/>
  <c r="BS1275" i="17"/>
  <c r="CE1124" i="1"/>
  <c r="CG1124" i="1"/>
  <c r="CE214" i="1"/>
  <c r="CF215" i="1"/>
  <c r="CH215" i="1"/>
  <c r="CH1124" i="1"/>
  <c r="CF1124" i="1"/>
  <c r="CG214" i="1"/>
  <c r="BY1125" i="1"/>
  <c r="BX1125" i="1"/>
  <c r="BW1125" i="1"/>
  <c r="BU1125" i="1"/>
  <c r="BT1125" i="1"/>
  <c r="B1126" i="1"/>
  <c r="BS1125" i="1"/>
  <c r="BZ1125" i="1"/>
  <c r="BV1125" i="1"/>
  <c r="BV215" i="1"/>
  <c r="BZ215" i="1"/>
  <c r="BU215" i="1"/>
  <c r="BY215" i="1"/>
  <c r="BX215" i="1"/>
  <c r="B216" i="1"/>
  <c r="BW215" i="1"/>
  <c r="BS215" i="1"/>
  <c r="BT215" i="1"/>
  <c r="CG364" i="17" l="1"/>
  <c r="CG1275" i="17"/>
  <c r="CE364" i="17"/>
  <c r="CE1275" i="17"/>
  <c r="CF1276" i="17"/>
  <c r="BX1276" i="17"/>
  <c r="B1277" i="17"/>
  <c r="BT1276" i="17"/>
  <c r="BZ1276" i="17"/>
  <c r="BY1276" i="17"/>
  <c r="CH1276" i="17"/>
  <c r="BW1276" i="17"/>
  <c r="BV1276" i="17"/>
  <c r="BU1276" i="17"/>
  <c r="BS1276" i="17"/>
  <c r="BY365" i="17"/>
  <c r="CF365" i="17"/>
  <c r="BX365" i="17"/>
  <c r="BU365" i="17"/>
  <c r="B366" i="17"/>
  <c r="BT365" i="17"/>
  <c r="BZ365" i="17"/>
  <c r="BW365" i="17"/>
  <c r="BV365" i="17"/>
  <c r="BS365" i="17"/>
  <c r="CH365" i="17"/>
  <c r="CG1125" i="1"/>
  <c r="CE1125" i="1"/>
  <c r="CE215" i="1"/>
  <c r="CF216" i="1"/>
  <c r="CH216" i="1"/>
  <c r="CH1125" i="1"/>
  <c r="CF1125" i="1"/>
  <c r="CG215" i="1"/>
  <c r="CE1126" i="1"/>
  <c r="BV1126" i="1"/>
  <c r="BU1126" i="1"/>
  <c r="BT1126" i="1"/>
  <c r="BZ1126" i="1"/>
  <c r="BY1126" i="1"/>
  <c r="CG1126" i="1" s="1"/>
  <c r="BX1126" i="1"/>
  <c r="B1127" i="1"/>
  <c r="BW1126" i="1"/>
  <c r="BS1126" i="1"/>
  <c r="BV216" i="1"/>
  <c r="BZ216" i="1"/>
  <c r="B217" i="1"/>
  <c r="BU216" i="1"/>
  <c r="BY216" i="1"/>
  <c r="BX216" i="1"/>
  <c r="BW216" i="1"/>
  <c r="BS216" i="1"/>
  <c r="BT216" i="1"/>
  <c r="CG1276" i="17" l="1"/>
  <c r="CE1276" i="17"/>
  <c r="CE365" i="17"/>
  <c r="CG365" i="17"/>
  <c r="BU366" i="17"/>
  <c r="B367" i="17"/>
  <c r="BT366" i="17"/>
  <c r="BY366" i="17"/>
  <c r="CG366" i="17" s="1"/>
  <c r="CF366" i="17"/>
  <c r="BX366" i="17"/>
  <c r="BV366" i="17"/>
  <c r="BS366" i="17"/>
  <c r="CH366" i="17"/>
  <c r="BZ366" i="17"/>
  <c r="BW366" i="17"/>
  <c r="B1278" i="17"/>
  <c r="BT1277" i="17"/>
  <c r="CH1277" i="17"/>
  <c r="BZ1277" i="17"/>
  <c r="CF1277" i="17"/>
  <c r="BX1277" i="17"/>
  <c r="BU1277" i="17"/>
  <c r="BS1277" i="17"/>
  <c r="BY1277" i="17"/>
  <c r="BW1277" i="17"/>
  <c r="BV1277" i="17"/>
  <c r="CF217" i="1"/>
  <c r="CH217" i="1"/>
  <c r="CH1126" i="1"/>
  <c r="CE216" i="1"/>
  <c r="CF1126" i="1"/>
  <c r="CG216" i="1"/>
  <c r="B1128" i="1"/>
  <c r="BS1127" i="1"/>
  <c r="BZ1127" i="1"/>
  <c r="BY1127" i="1"/>
  <c r="BW1127" i="1"/>
  <c r="BV1127" i="1"/>
  <c r="BU1127" i="1"/>
  <c r="CG1127" i="1" s="1"/>
  <c r="BX1127" i="1"/>
  <c r="BT1127" i="1"/>
  <c r="B218" i="1"/>
  <c r="BV217" i="1"/>
  <c r="BZ217" i="1"/>
  <c r="BU217" i="1"/>
  <c r="BY217" i="1"/>
  <c r="BX217" i="1"/>
  <c r="BW217" i="1"/>
  <c r="BS217" i="1"/>
  <c r="BT217" i="1"/>
  <c r="CE366" i="17" l="1"/>
  <c r="CE1277" i="17"/>
  <c r="CG1277" i="17"/>
  <c r="CF1278" i="17"/>
  <c r="BX1278" i="17"/>
  <c r="BV1278" i="17"/>
  <c r="B1279" i="17"/>
  <c r="BT1278" i="17"/>
  <c r="BZ1278" i="17"/>
  <c r="BY1278" i="17"/>
  <c r="BW1278" i="17"/>
  <c r="CH1278" i="17"/>
  <c r="BU1278" i="17"/>
  <c r="BS1278" i="17"/>
  <c r="BY367" i="17"/>
  <c r="CF367" i="17"/>
  <c r="BX367" i="17"/>
  <c r="BU367" i="17"/>
  <c r="B368" i="17"/>
  <c r="BT367" i="17"/>
  <c r="BZ367" i="17"/>
  <c r="BW367" i="17"/>
  <c r="BV367" i="17"/>
  <c r="BS367" i="17"/>
  <c r="CH367" i="17"/>
  <c r="CG217" i="1"/>
  <c r="CE1127" i="1"/>
  <c r="CF218" i="1"/>
  <c r="CH218" i="1"/>
  <c r="CH1127" i="1"/>
  <c r="CF1127" i="1"/>
  <c r="CE217" i="1"/>
  <c r="CG1128" i="1"/>
  <c r="BX1128" i="1"/>
  <c r="BW1128" i="1"/>
  <c r="BV1128" i="1"/>
  <c r="BT1128" i="1"/>
  <c r="B1129" i="1"/>
  <c r="BS1128" i="1"/>
  <c r="CE1128" i="1" s="1"/>
  <c r="BZ1128" i="1"/>
  <c r="BY1128" i="1"/>
  <c r="BU1128" i="1"/>
  <c r="BV218" i="1"/>
  <c r="BZ218" i="1"/>
  <c r="BU218" i="1"/>
  <c r="BY218" i="1"/>
  <c r="BX218" i="1"/>
  <c r="BW218" i="1"/>
  <c r="B219" i="1"/>
  <c r="BS218" i="1"/>
  <c r="BT218" i="1"/>
  <c r="CG1278" i="17" l="1"/>
  <c r="CE367" i="17"/>
  <c r="CE1278" i="17"/>
  <c r="CG367" i="17"/>
  <c r="B1280" i="17"/>
  <c r="BT1279" i="17"/>
  <c r="CH1279" i="17"/>
  <c r="BZ1279" i="17"/>
  <c r="CF1279" i="17"/>
  <c r="BX1279" i="17"/>
  <c r="BS1279" i="17"/>
  <c r="CE1279" i="17" s="1"/>
  <c r="BY1279" i="17"/>
  <c r="BW1279" i="17"/>
  <c r="BV1279" i="17"/>
  <c r="BU1279" i="17"/>
  <c r="BU368" i="17"/>
  <c r="B369" i="17"/>
  <c r="BT368" i="17"/>
  <c r="BY368" i="17"/>
  <c r="CF368" i="17"/>
  <c r="BX368" i="17"/>
  <c r="BZ368" i="17"/>
  <c r="BW368" i="17"/>
  <c r="BV368" i="17"/>
  <c r="BS368" i="17"/>
  <c r="CH368" i="17"/>
  <c r="CF219" i="1"/>
  <c r="CH219" i="1"/>
  <c r="CF1128" i="1"/>
  <c r="CE218" i="1"/>
  <c r="CH1128" i="1"/>
  <c r="CG218" i="1"/>
  <c r="CG1129" i="1"/>
  <c r="CE1129" i="1"/>
  <c r="BU1129" i="1"/>
  <c r="BT1129" i="1"/>
  <c r="B1130" i="1"/>
  <c r="BS1129" i="1"/>
  <c r="BY1129" i="1"/>
  <c r="BX1129" i="1"/>
  <c r="BW1129" i="1"/>
  <c r="BZ1129" i="1"/>
  <c r="BV1129" i="1"/>
  <c r="BV219" i="1"/>
  <c r="BZ219" i="1"/>
  <c r="BU219" i="1"/>
  <c r="BY219" i="1"/>
  <c r="BX219" i="1"/>
  <c r="B220" i="1"/>
  <c r="BW219" i="1"/>
  <c r="BS219" i="1"/>
  <c r="BT219" i="1"/>
  <c r="CG1279" i="17" l="1"/>
  <c r="CE368" i="17"/>
  <c r="CG368" i="17"/>
  <c r="BY369" i="17"/>
  <c r="CF369" i="17"/>
  <c r="BX369" i="17"/>
  <c r="BU369" i="17"/>
  <c r="B370" i="17"/>
  <c r="BT369" i="17"/>
  <c r="BS369" i="17"/>
  <c r="CH369" i="17"/>
  <c r="BZ369" i="17"/>
  <c r="BW369" i="17"/>
  <c r="BV369" i="17"/>
  <c r="CF1280" i="17"/>
  <c r="BX1280" i="17"/>
  <c r="BV1280" i="17"/>
  <c r="B1281" i="17"/>
  <c r="BT1280" i="17"/>
  <c r="BY1280" i="17"/>
  <c r="BW1280" i="17"/>
  <c r="CH1280" i="17"/>
  <c r="BU1280" i="17"/>
  <c r="BS1280" i="17"/>
  <c r="BZ1280" i="17"/>
  <c r="CF220" i="1"/>
  <c r="CH220" i="1"/>
  <c r="CE219" i="1"/>
  <c r="CF1129" i="1"/>
  <c r="CH1129" i="1"/>
  <c r="CG219" i="1"/>
  <c r="CF1130" i="1"/>
  <c r="CH1130" i="1"/>
  <c r="BV1130" i="1"/>
  <c r="BU1130" i="1"/>
  <c r="BT1130" i="1"/>
  <c r="B1131" i="1"/>
  <c r="BS1130" i="1"/>
  <c r="BZ1130" i="1"/>
  <c r="BY1130" i="1"/>
  <c r="BX1130" i="1"/>
  <c r="BW1130" i="1"/>
  <c r="BV220" i="1"/>
  <c r="BZ220" i="1"/>
  <c r="B221" i="1"/>
  <c r="BU220" i="1"/>
  <c r="BY220" i="1"/>
  <c r="BX220" i="1"/>
  <c r="BW220" i="1"/>
  <c r="BT220" i="1"/>
  <c r="BS220" i="1"/>
  <c r="CE369" i="17" l="1"/>
  <c r="CE1280" i="17"/>
  <c r="CG369" i="17"/>
  <c r="BU370" i="17"/>
  <c r="B371" i="17"/>
  <c r="BT370" i="17"/>
  <c r="BY370" i="17"/>
  <c r="CG370" i="17" s="1"/>
  <c r="CF370" i="17"/>
  <c r="BX370" i="17"/>
  <c r="BZ370" i="17"/>
  <c r="BW370" i="17"/>
  <c r="BV370" i="17"/>
  <c r="BS370" i="17"/>
  <c r="CH370" i="17"/>
  <c r="CG1280" i="17"/>
  <c r="B1282" i="17"/>
  <c r="BT1281" i="17"/>
  <c r="CH1281" i="17"/>
  <c r="BZ1281" i="17"/>
  <c r="CF1281" i="17"/>
  <c r="BX1281" i="17"/>
  <c r="BY1281" i="17"/>
  <c r="BW1281" i="17"/>
  <c r="BV1281" i="17"/>
  <c r="BU1281" i="17"/>
  <c r="BS1281" i="17"/>
  <c r="CF221" i="1"/>
  <c r="CH221" i="1"/>
  <c r="CE1130" i="1"/>
  <c r="CG1130" i="1"/>
  <c r="CG220" i="1"/>
  <c r="CE220" i="1"/>
  <c r="CH1131" i="1"/>
  <c r="CF1131" i="1"/>
  <c r="B1132" i="1"/>
  <c r="BS1131" i="1"/>
  <c r="BZ1131" i="1"/>
  <c r="BY1131" i="1"/>
  <c r="BX1131" i="1"/>
  <c r="BW1131" i="1"/>
  <c r="BV1131" i="1"/>
  <c r="BU1131" i="1"/>
  <c r="BT1131" i="1"/>
  <c r="B222" i="1"/>
  <c r="BV221" i="1"/>
  <c r="BZ221" i="1"/>
  <c r="BU221" i="1"/>
  <c r="BY221" i="1"/>
  <c r="BX221" i="1"/>
  <c r="BW221" i="1"/>
  <c r="BS221" i="1"/>
  <c r="BT221" i="1"/>
  <c r="CE370" i="17" l="1"/>
  <c r="CG1281" i="17"/>
  <c r="CE1281" i="17"/>
  <c r="BY371" i="17"/>
  <c r="CF371" i="17"/>
  <c r="BX371" i="17"/>
  <c r="BU371" i="17"/>
  <c r="B372" i="17"/>
  <c r="BT371" i="17"/>
  <c r="BW371" i="17"/>
  <c r="BV371" i="17"/>
  <c r="BS371" i="17"/>
  <c r="CH371" i="17"/>
  <c r="BZ371" i="17"/>
  <c r="BX1282" i="17"/>
  <c r="BV1282" i="17"/>
  <c r="B1283" i="17"/>
  <c r="BT1282" i="17"/>
  <c r="BW1282" i="17"/>
  <c r="BU1282" i="17"/>
  <c r="BS1282" i="17"/>
  <c r="CE1282" i="17"/>
  <c r="BZ1282" i="17"/>
  <c r="BY1282" i="17"/>
  <c r="CG1282" i="17" s="1"/>
  <c r="CE1131" i="1"/>
  <c r="CG221" i="1"/>
  <c r="CF222" i="1"/>
  <c r="CH222" i="1"/>
  <c r="CE221" i="1"/>
  <c r="CG1131" i="1"/>
  <c r="BX1132" i="1"/>
  <c r="BW1132" i="1"/>
  <c r="BV1132" i="1"/>
  <c r="BU1132" i="1"/>
  <c r="BT1132" i="1"/>
  <c r="B1133" i="1"/>
  <c r="BS1132" i="1"/>
  <c r="BZ1132" i="1"/>
  <c r="BY1132" i="1"/>
  <c r="BV222" i="1"/>
  <c r="BZ222" i="1"/>
  <c r="BU222" i="1"/>
  <c r="BY222" i="1"/>
  <c r="B223" i="1"/>
  <c r="BX222" i="1"/>
  <c r="BW222" i="1"/>
  <c r="BS222" i="1"/>
  <c r="BT222" i="1"/>
  <c r="CE371" i="17" l="1"/>
  <c r="CH1282" i="17"/>
  <c r="CG371" i="17"/>
  <c r="CF1282" i="17"/>
  <c r="BU372" i="17"/>
  <c r="B373" i="17"/>
  <c r="BT372" i="17"/>
  <c r="BY372" i="17"/>
  <c r="CG372" i="17" s="1"/>
  <c r="CF372" i="17"/>
  <c r="BX372" i="17"/>
  <c r="CH372" i="17"/>
  <c r="BZ372" i="17"/>
  <c r="BW372" i="17"/>
  <c r="BV372" i="17"/>
  <c r="BS372" i="17"/>
  <c r="B1284" i="17"/>
  <c r="BT1283" i="17"/>
  <c r="BZ1283" i="17"/>
  <c r="BX1283" i="17"/>
  <c r="BY1283" i="17"/>
  <c r="BW1283" i="17"/>
  <c r="BV1283" i="17"/>
  <c r="BU1283" i="17"/>
  <c r="CE1283" i="17" s="1"/>
  <c r="BS1283" i="17"/>
  <c r="CG1132" i="1"/>
  <c r="CE1132" i="1"/>
  <c r="CF223" i="1"/>
  <c r="CH223" i="1"/>
  <c r="CE222" i="1"/>
  <c r="CF1132" i="1"/>
  <c r="CH1132" i="1"/>
  <c r="CG222" i="1"/>
  <c r="BU1133" i="1"/>
  <c r="BT1133" i="1"/>
  <c r="B1134" i="1"/>
  <c r="BS1133" i="1"/>
  <c r="BZ1133" i="1"/>
  <c r="BY1133" i="1"/>
  <c r="BX1133" i="1"/>
  <c r="BW1133" i="1"/>
  <c r="BV1133" i="1"/>
  <c r="BV223" i="1"/>
  <c r="BZ223" i="1"/>
  <c r="BU223" i="1"/>
  <c r="BY223" i="1"/>
  <c r="BX223" i="1"/>
  <c r="BW223" i="1"/>
  <c r="B224" i="1"/>
  <c r="BS223" i="1"/>
  <c r="BT223" i="1"/>
  <c r="CE372" i="17" l="1"/>
  <c r="CG1283" i="17"/>
  <c r="CF1283" i="17"/>
  <c r="CH1283" i="17"/>
  <c r="BY373" i="17"/>
  <c r="CF373" i="17"/>
  <c r="BX373" i="17"/>
  <c r="BU373" i="17"/>
  <c r="CE373" i="17" s="1"/>
  <c r="B374" i="17"/>
  <c r="BT373" i="17"/>
  <c r="BZ373" i="17"/>
  <c r="BW373" i="17"/>
  <c r="BV373" i="17"/>
  <c r="BS373" i="17"/>
  <c r="CH373" i="17"/>
  <c r="BY1284" i="17"/>
  <c r="CG1284" i="17" s="1"/>
  <c r="BX1284" i="17"/>
  <c r="BV1284" i="17"/>
  <c r="B1285" i="17"/>
  <c r="BT1284" i="17"/>
  <c r="BU1284" i="17"/>
  <c r="BS1284" i="17"/>
  <c r="CE1284" i="17"/>
  <c r="BZ1284" i="17"/>
  <c r="CH1284" i="17" s="1"/>
  <c r="BW1284" i="17"/>
  <c r="CE223" i="1"/>
  <c r="CE1133" i="1"/>
  <c r="CG1133" i="1"/>
  <c r="CF224" i="1"/>
  <c r="CH224" i="1"/>
  <c r="CF1133" i="1"/>
  <c r="CG223" i="1"/>
  <c r="CH1133" i="1"/>
  <c r="B1135" i="1"/>
  <c r="BZ1134" i="1"/>
  <c r="BY1134" i="1"/>
  <c r="BX1134" i="1"/>
  <c r="BW1134" i="1"/>
  <c r="BV1134" i="1"/>
  <c r="BU1134" i="1"/>
  <c r="BT1134" i="1"/>
  <c r="BS1134" i="1"/>
  <c r="BV224" i="1"/>
  <c r="BZ224" i="1"/>
  <c r="B225" i="1"/>
  <c r="BU224" i="1"/>
  <c r="BY224" i="1"/>
  <c r="BX224" i="1"/>
  <c r="BW224" i="1"/>
  <c r="BT224" i="1"/>
  <c r="BS224" i="1"/>
  <c r="CF1284" i="17" l="1"/>
  <c r="CG373" i="17"/>
  <c r="BY374" i="17"/>
  <c r="CF374" i="17"/>
  <c r="BX374" i="17"/>
  <c r="BU374" i="17"/>
  <c r="B375" i="17"/>
  <c r="BT374" i="17"/>
  <c r="BZ374" i="17"/>
  <c r="BW374" i="17"/>
  <c r="BV374" i="17"/>
  <c r="BS374" i="17"/>
  <c r="CE374" i="17" s="1"/>
  <c r="CH374" i="17"/>
  <c r="BU1285" i="17"/>
  <c r="CE1285" i="17" s="1"/>
  <c r="B1286" i="17"/>
  <c r="BT1285" i="17"/>
  <c r="BZ1285" i="17"/>
  <c r="BX1285" i="17"/>
  <c r="BY1285" i="17"/>
  <c r="CG1285" i="17" s="1"/>
  <c r="BW1285" i="17"/>
  <c r="BV1285" i="17"/>
  <c r="BS1285" i="17"/>
  <c r="CG224" i="1"/>
  <c r="CE1134" i="1"/>
  <c r="CG1134" i="1"/>
  <c r="CF225" i="1"/>
  <c r="CH225" i="1"/>
  <c r="CH1134" i="1"/>
  <c r="CF1134" i="1"/>
  <c r="CE224" i="1"/>
  <c r="BV1135" i="1"/>
  <c r="BZ1135" i="1"/>
  <c r="BY1135" i="1"/>
  <c r="B1136" i="1"/>
  <c r="BX1135" i="1"/>
  <c r="BW1135" i="1"/>
  <c r="BU1135" i="1"/>
  <c r="BT1135" i="1"/>
  <c r="BS1135" i="1"/>
  <c r="B226" i="1"/>
  <c r="BV225" i="1"/>
  <c r="BZ225" i="1"/>
  <c r="BU225" i="1"/>
  <c r="BY225" i="1"/>
  <c r="BX225" i="1"/>
  <c r="BW225" i="1"/>
  <c r="BS225" i="1"/>
  <c r="BT225" i="1"/>
  <c r="CF1285" i="17" l="1"/>
  <c r="CH1285" i="17"/>
  <c r="CG374" i="17"/>
  <c r="BU375" i="17"/>
  <c r="B376" i="17"/>
  <c r="BT375" i="17"/>
  <c r="BY375" i="17"/>
  <c r="CG375" i="17" s="1"/>
  <c r="CF375" i="17"/>
  <c r="BX375" i="17"/>
  <c r="BZ375" i="17"/>
  <c r="BW375" i="17"/>
  <c r="BV375" i="17"/>
  <c r="BS375" i="17"/>
  <c r="CH375" i="17"/>
  <c r="CF1286" i="17"/>
  <c r="BX1286" i="17"/>
  <c r="BU1286" i="17"/>
  <c r="B1287" i="17"/>
  <c r="BT1286" i="17"/>
  <c r="BS1286" i="17"/>
  <c r="CH1286" i="17"/>
  <c r="BZ1286" i="17"/>
  <c r="BY1286" i="17"/>
  <c r="BW1286" i="17"/>
  <c r="BV1286" i="17"/>
  <c r="CG1135" i="1"/>
  <c r="CE1135" i="1"/>
  <c r="CG225" i="1"/>
  <c r="CF226" i="1"/>
  <c r="CH226" i="1"/>
  <c r="CH1135" i="1"/>
  <c r="CF1135" i="1"/>
  <c r="CE225" i="1"/>
  <c r="B1137" i="1"/>
  <c r="BS1136" i="1"/>
  <c r="BW1136" i="1"/>
  <c r="BZ1136" i="1"/>
  <c r="BY1136" i="1"/>
  <c r="BX1136" i="1"/>
  <c r="BV1136" i="1"/>
  <c r="BU1136" i="1"/>
  <c r="BT1136" i="1"/>
  <c r="BV226" i="1"/>
  <c r="BZ226" i="1"/>
  <c r="BU226" i="1"/>
  <c r="BY226" i="1"/>
  <c r="BX226" i="1"/>
  <c r="BW226" i="1"/>
  <c r="B227" i="1"/>
  <c r="BS226" i="1"/>
  <c r="BT226" i="1"/>
  <c r="CE375" i="17" l="1"/>
  <c r="CG1286" i="17"/>
  <c r="CE1286" i="17"/>
  <c r="BY376" i="17"/>
  <c r="CF376" i="17"/>
  <c r="BX376" i="17"/>
  <c r="BU376" i="17"/>
  <c r="B377" i="17"/>
  <c r="BT376" i="17"/>
  <c r="BS376" i="17"/>
  <c r="CH376" i="17"/>
  <c r="BZ376" i="17"/>
  <c r="BW376" i="17"/>
  <c r="BV376" i="17"/>
  <c r="B1288" i="17"/>
  <c r="BT1287" i="17"/>
  <c r="BY1287" i="17"/>
  <c r="CF1287" i="17"/>
  <c r="BX1287" i="17"/>
  <c r="BW1287" i="17"/>
  <c r="BV1287" i="17"/>
  <c r="CH1287" i="17"/>
  <c r="BZ1287" i="17"/>
  <c r="BU1287" i="17"/>
  <c r="BS1287" i="17"/>
  <c r="CE1136" i="1"/>
  <c r="CG1136" i="1"/>
  <c r="CF227" i="1"/>
  <c r="CH227" i="1"/>
  <c r="CE226" i="1"/>
  <c r="CH1136" i="1"/>
  <c r="CG226" i="1"/>
  <c r="CF1136" i="1"/>
  <c r="BX1137" i="1"/>
  <c r="BT1137" i="1"/>
  <c r="BS1137" i="1"/>
  <c r="BZ1137" i="1"/>
  <c r="B1138" i="1"/>
  <c r="BY1137" i="1"/>
  <c r="BW1137" i="1"/>
  <c r="BV1137" i="1"/>
  <c r="BU1137" i="1"/>
  <c r="BV227" i="1"/>
  <c r="BZ227" i="1"/>
  <c r="BU227" i="1"/>
  <c r="BY227" i="1"/>
  <c r="BX227" i="1"/>
  <c r="B228" i="1"/>
  <c r="BW227" i="1"/>
  <c r="BS227" i="1"/>
  <c r="BT227" i="1"/>
  <c r="CG1287" i="17" l="1"/>
  <c r="CE1287" i="17"/>
  <c r="CE376" i="17"/>
  <c r="CG376" i="17"/>
  <c r="CF1288" i="17"/>
  <c r="BX1288" i="17"/>
  <c r="BU1288" i="17"/>
  <c r="B1289" i="17"/>
  <c r="BT1288" i="17"/>
  <c r="BS1288" i="17"/>
  <c r="CH1288" i="17"/>
  <c r="BZ1288" i="17"/>
  <c r="BY1288" i="17"/>
  <c r="BW1288" i="17"/>
  <c r="BV1288" i="17"/>
  <c r="BU377" i="17"/>
  <c r="B378" i="17"/>
  <c r="BT377" i="17"/>
  <c r="BY377" i="17"/>
  <c r="CF377" i="17"/>
  <c r="BX377" i="17"/>
  <c r="BZ377" i="17"/>
  <c r="BW377" i="17"/>
  <c r="BV377" i="17"/>
  <c r="BS377" i="17"/>
  <c r="CH377" i="17"/>
  <c r="CG1137" i="1"/>
  <c r="CE1137" i="1"/>
  <c r="CE227" i="1"/>
  <c r="CF228" i="1"/>
  <c r="CH228" i="1"/>
  <c r="CG227" i="1"/>
  <c r="CF1137" i="1"/>
  <c r="CH1137" i="1"/>
  <c r="BU1138" i="1"/>
  <c r="CE1138" i="1" s="1"/>
  <c r="BY1138" i="1"/>
  <c r="CG1138" i="1" s="1"/>
  <c r="BT1138" i="1"/>
  <c r="BS1138" i="1"/>
  <c r="BZ1138" i="1"/>
  <c r="B1139" i="1"/>
  <c r="BX1138" i="1"/>
  <c r="BW1138" i="1"/>
  <c r="BV1138" i="1"/>
  <c r="BV228" i="1"/>
  <c r="BZ228" i="1"/>
  <c r="B229" i="1"/>
  <c r="BU228" i="1"/>
  <c r="BY228" i="1"/>
  <c r="BX228" i="1"/>
  <c r="BW228" i="1"/>
  <c r="BT228" i="1"/>
  <c r="BS228" i="1"/>
  <c r="CG1288" i="17" l="1"/>
  <c r="CE1288" i="17"/>
  <c r="CG377" i="17"/>
  <c r="BY378" i="17"/>
  <c r="CF378" i="17"/>
  <c r="BX378" i="17"/>
  <c r="BU378" i="17"/>
  <c r="B379" i="17"/>
  <c r="BT378" i="17"/>
  <c r="BW378" i="17"/>
  <c r="BV378" i="17"/>
  <c r="BS378" i="17"/>
  <c r="CH378" i="17"/>
  <c r="BZ378" i="17"/>
  <c r="B1290" i="17"/>
  <c r="BT1289" i="17"/>
  <c r="BY1289" i="17"/>
  <c r="CF1289" i="17"/>
  <c r="BX1289" i="17"/>
  <c r="BW1289" i="17"/>
  <c r="BV1289" i="17"/>
  <c r="CH1289" i="17"/>
  <c r="BZ1289" i="17"/>
  <c r="BU1289" i="17"/>
  <c r="BS1289" i="17"/>
  <c r="CE377" i="17"/>
  <c r="CF229" i="1"/>
  <c r="CH229" i="1"/>
  <c r="CE228" i="1"/>
  <c r="CG228" i="1"/>
  <c r="CF1138" i="1"/>
  <c r="CH1138" i="1"/>
  <c r="BZ1139" i="1"/>
  <c r="BV1139" i="1"/>
  <c r="BW1139" i="1"/>
  <c r="BU1139" i="1"/>
  <c r="BT1139" i="1"/>
  <c r="BS1139" i="1"/>
  <c r="CE1139" i="1" s="1"/>
  <c r="BY1139" i="1"/>
  <c r="CG1139" i="1" s="1"/>
  <c r="B1140" i="1"/>
  <c r="BX1139" i="1"/>
  <c r="B230" i="1"/>
  <c r="BV229" i="1"/>
  <c r="BZ229" i="1"/>
  <c r="BU229" i="1"/>
  <c r="BY229" i="1"/>
  <c r="BX229" i="1"/>
  <c r="BW229" i="1"/>
  <c r="BS229" i="1"/>
  <c r="BT229" i="1"/>
  <c r="CE378" i="17" l="1"/>
  <c r="CE1289" i="17"/>
  <c r="CG1289" i="17"/>
  <c r="CG378" i="17"/>
  <c r="CF1290" i="17"/>
  <c r="BX1290" i="17"/>
  <c r="BU1290" i="17"/>
  <c r="B1291" i="17"/>
  <c r="BT1290" i="17"/>
  <c r="BS1290" i="17"/>
  <c r="CH1290" i="17"/>
  <c r="BZ1290" i="17"/>
  <c r="BY1290" i="17"/>
  <c r="BW1290" i="17"/>
  <c r="BV1290" i="17"/>
  <c r="BU379" i="17"/>
  <c r="B380" i="17"/>
  <c r="BT379" i="17"/>
  <c r="BY379" i="17"/>
  <c r="CF379" i="17"/>
  <c r="BX379" i="17"/>
  <c r="CH379" i="17"/>
  <c r="BZ379" i="17"/>
  <c r="BW379" i="17"/>
  <c r="BV379" i="17"/>
  <c r="BS379" i="17"/>
  <c r="CG229" i="1"/>
  <c r="CF1139" i="1"/>
  <c r="CF230" i="1"/>
  <c r="CH230" i="1"/>
  <c r="CH1139" i="1"/>
  <c r="CE229" i="1"/>
  <c r="CG1140" i="1"/>
  <c r="BW1140" i="1"/>
  <c r="B1141" i="1"/>
  <c r="BS1140" i="1"/>
  <c r="BY1140" i="1"/>
  <c r="BX1140" i="1"/>
  <c r="BV1140" i="1"/>
  <c r="BU1140" i="1"/>
  <c r="CE1140" i="1" s="1"/>
  <c r="BT1140" i="1"/>
  <c r="BZ1140" i="1"/>
  <c r="BV230" i="1"/>
  <c r="BZ230" i="1"/>
  <c r="BU230" i="1"/>
  <c r="BY230" i="1"/>
  <c r="B231" i="1"/>
  <c r="BX230" i="1"/>
  <c r="BW230" i="1"/>
  <c r="BS230" i="1"/>
  <c r="BT230" i="1"/>
  <c r="CG1290" i="17" l="1"/>
  <c r="CG379" i="17"/>
  <c r="CE1290" i="17"/>
  <c r="CE379" i="17"/>
  <c r="B1292" i="17"/>
  <c r="BT1291" i="17"/>
  <c r="BY1291" i="17"/>
  <c r="CF1291" i="17"/>
  <c r="BX1291" i="17"/>
  <c r="BW1291" i="17"/>
  <c r="BV1291" i="17"/>
  <c r="CH1291" i="17"/>
  <c r="BZ1291" i="17"/>
  <c r="BU1291" i="17"/>
  <c r="BS1291" i="17"/>
  <c r="BY380" i="17"/>
  <c r="CF380" i="17"/>
  <c r="BX380" i="17"/>
  <c r="BU380" i="17"/>
  <c r="B381" i="17"/>
  <c r="BT380" i="17"/>
  <c r="BZ380" i="17"/>
  <c r="BW380" i="17"/>
  <c r="BV380" i="17"/>
  <c r="BS380" i="17"/>
  <c r="CH380" i="17"/>
  <c r="CH1140" i="1"/>
  <c r="CF231" i="1"/>
  <c r="CH231" i="1"/>
  <c r="CE230" i="1"/>
  <c r="CF1140" i="1"/>
  <c r="CG230" i="1"/>
  <c r="BT1141" i="1"/>
  <c r="BX1141" i="1"/>
  <c r="BZ1141" i="1"/>
  <c r="B1142" i="1"/>
  <c r="BY1141" i="1"/>
  <c r="BW1141" i="1"/>
  <c r="BV1141" i="1"/>
  <c r="BU1141" i="1"/>
  <c r="CG1141" i="1" s="1"/>
  <c r="BS1141" i="1"/>
  <c r="BV231" i="1"/>
  <c r="BZ231" i="1"/>
  <c r="BU231" i="1"/>
  <c r="BY231" i="1"/>
  <c r="BX231" i="1"/>
  <c r="B232" i="1"/>
  <c r="BW231" i="1"/>
  <c r="BS231" i="1"/>
  <c r="BT231" i="1"/>
  <c r="CG380" i="17" l="1"/>
  <c r="CE380" i="17"/>
  <c r="CE1291" i="17"/>
  <c r="CG1291" i="17"/>
  <c r="BU381" i="17"/>
  <c r="B382" i="17"/>
  <c r="BT381" i="17"/>
  <c r="BY381" i="17"/>
  <c r="CG381" i="17" s="1"/>
  <c r="CF381" i="17"/>
  <c r="BX381" i="17"/>
  <c r="BV381" i="17"/>
  <c r="BS381" i="17"/>
  <c r="CH381" i="17"/>
  <c r="BZ381" i="17"/>
  <c r="BW381" i="17"/>
  <c r="CF1292" i="17"/>
  <c r="BX1292" i="17"/>
  <c r="BU1292" i="17"/>
  <c r="B1293" i="17"/>
  <c r="BT1292" i="17"/>
  <c r="BS1292" i="17"/>
  <c r="CH1292" i="17"/>
  <c r="BZ1292" i="17"/>
  <c r="BY1292" i="17"/>
  <c r="BW1292" i="17"/>
  <c r="BV1292" i="17"/>
  <c r="CE1141" i="1"/>
  <c r="CF1141" i="1"/>
  <c r="CF232" i="1"/>
  <c r="CH232" i="1"/>
  <c r="CH1141" i="1"/>
  <c r="CE231" i="1"/>
  <c r="CG231" i="1"/>
  <c r="CF1142" i="1"/>
  <c r="CH1142" i="1"/>
  <c r="BV1142" i="1"/>
  <c r="B1143" i="1"/>
  <c r="BZ1142" i="1"/>
  <c r="BY1142" i="1"/>
  <c r="BX1142" i="1"/>
  <c r="BW1142" i="1"/>
  <c r="BS1142" i="1"/>
  <c r="BT1142" i="1"/>
  <c r="BU1142" i="1"/>
  <c r="BV232" i="1"/>
  <c r="BZ232" i="1"/>
  <c r="B233" i="1"/>
  <c r="BU232" i="1"/>
  <c r="BY232" i="1"/>
  <c r="BX232" i="1"/>
  <c r="BW232" i="1"/>
  <c r="BT232" i="1"/>
  <c r="BS232" i="1"/>
  <c r="CE1292" i="17" l="1"/>
  <c r="CG1292" i="17"/>
  <c r="CE381" i="17"/>
  <c r="BY382" i="17"/>
  <c r="CF382" i="17"/>
  <c r="BX382" i="17"/>
  <c r="BU382" i="17"/>
  <c r="B383" i="17"/>
  <c r="BT382" i="17"/>
  <c r="BZ382" i="17"/>
  <c r="BW382" i="17"/>
  <c r="BV382" i="17"/>
  <c r="BS382" i="17"/>
  <c r="CH382" i="17"/>
  <c r="B1294" i="17"/>
  <c r="BT1293" i="17"/>
  <c r="BY1293" i="17"/>
  <c r="CF1293" i="17"/>
  <c r="BX1293" i="17"/>
  <c r="BW1293" i="17"/>
  <c r="BV1293" i="17"/>
  <c r="CH1293" i="17"/>
  <c r="BZ1293" i="17"/>
  <c r="BU1293" i="17"/>
  <c r="BS1293" i="17"/>
  <c r="CG1142" i="1"/>
  <c r="CF233" i="1"/>
  <c r="CH233" i="1"/>
  <c r="CE1142" i="1"/>
  <c r="CG232" i="1"/>
  <c r="CE232" i="1"/>
  <c r="CH1143" i="1"/>
  <c r="CF1143" i="1"/>
  <c r="B1144" i="1"/>
  <c r="BS1143" i="1"/>
  <c r="BZ1143" i="1"/>
  <c r="BY1143" i="1"/>
  <c r="BX1143" i="1"/>
  <c r="BW1143" i="1"/>
  <c r="BV1143" i="1"/>
  <c r="BU1143" i="1"/>
  <c r="BT1143" i="1"/>
  <c r="B234" i="1"/>
  <c r="BV233" i="1"/>
  <c r="BZ233" i="1"/>
  <c r="BU233" i="1"/>
  <c r="BY233" i="1"/>
  <c r="BX233" i="1"/>
  <c r="BW233" i="1"/>
  <c r="BS233" i="1"/>
  <c r="BT233" i="1"/>
  <c r="CG1293" i="17" l="1"/>
  <c r="CE1293" i="17"/>
  <c r="CE382" i="17"/>
  <c r="CG382" i="17"/>
  <c r="BX1294" i="17"/>
  <c r="BU1294" i="17"/>
  <c r="CE1294" i="17" s="1"/>
  <c r="B1295" i="17"/>
  <c r="BT1294" i="17"/>
  <c r="BS1294" i="17"/>
  <c r="BZ1294" i="17"/>
  <c r="BY1294" i="17"/>
  <c r="CG1294" i="17" s="1"/>
  <c r="BW1294" i="17"/>
  <c r="BV1294" i="17"/>
  <c r="BU383" i="17"/>
  <c r="B384" i="17"/>
  <c r="BT383" i="17"/>
  <c r="BY383" i="17"/>
  <c r="CF383" i="17"/>
  <c r="BX383" i="17"/>
  <c r="BW383" i="17"/>
  <c r="BZ383" i="17"/>
  <c r="BV383" i="17"/>
  <c r="BS383" i="17"/>
  <c r="CH383" i="17"/>
  <c r="CF234" i="1"/>
  <c r="CH234" i="1"/>
  <c r="CG1143" i="1"/>
  <c r="CE233" i="1"/>
  <c r="CE1143" i="1"/>
  <c r="CG233" i="1"/>
  <c r="BX1144" i="1"/>
  <c r="B1145" i="1"/>
  <c r="BZ1144" i="1"/>
  <c r="BY1144" i="1"/>
  <c r="BW1144" i="1"/>
  <c r="BV1144" i="1"/>
  <c r="BU1144" i="1"/>
  <c r="BT1144" i="1"/>
  <c r="BS1144" i="1"/>
  <c r="BV234" i="1"/>
  <c r="BZ234" i="1"/>
  <c r="BU234" i="1"/>
  <c r="BY234" i="1"/>
  <c r="BX234" i="1"/>
  <c r="BW234" i="1"/>
  <c r="B235" i="1"/>
  <c r="BS234" i="1"/>
  <c r="BT234" i="1"/>
  <c r="CF1294" i="17" l="1"/>
  <c r="CH1294" i="17"/>
  <c r="CE383" i="17"/>
  <c r="CG383" i="17"/>
  <c r="BY384" i="17"/>
  <c r="CF384" i="17"/>
  <c r="BX384" i="17"/>
  <c r="BU384" i="17"/>
  <c r="B385" i="17"/>
  <c r="BT384" i="17"/>
  <c r="BS384" i="17"/>
  <c r="BZ384" i="17"/>
  <c r="BW384" i="17"/>
  <c r="BV384" i="17"/>
  <c r="CH384" i="17"/>
  <c r="B1296" i="17"/>
  <c r="BT1295" i="17"/>
  <c r="BY1295" i="17"/>
  <c r="CG1295" i="17" s="1"/>
  <c r="BX1295" i="17"/>
  <c r="CE1295" i="17"/>
  <c r="BW1295" i="17"/>
  <c r="BV1295" i="17"/>
  <c r="BZ1295" i="17"/>
  <c r="BU1295" i="17"/>
  <c r="BS1295" i="17"/>
  <c r="CE1144" i="1"/>
  <c r="CG1144" i="1"/>
  <c r="CF235" i="1"/>
  <c r="CH235" i="1"/>
  <c r="CH1144" i="1"/>
  <c r="CF1144" i="1"/>
  <c r="CE234" i="1"/>
  <c r="CG234" i="1"/>
  <c r="BU1145" i="1"/>
  <c r="BY1145" i="1"/>
  <c r="BX1145" i="1"/>
  <c r="BW1145" i="1"/>
  <c r="BV1145" i="1"/>
  <c r="BT1145" i="1"/>
  <c r="CF1145" i="1" s="1"/>
  <c r="B1146" i="1"/>
  <c r="BZ1145" i="1"/>
  <c r="BS1145" i="1"/>
  <c r="BV235" i="1"/>
  <c r="BZ235" i="1"/>
  <c r="BU235" i="1"/>
  <c r="BY235" i="1"/>
  <c r="BX235" i="1"/>
  <c r="B236" i="1"/>
  <c r="BW235" i="1"/>
  <c r="BS235" i="1"/>
  <c r="BT235" i="1"/>
  <c r="CH1295" i="17" l="1"/>
  <c r="CF1295" i="17"/>
  <c r="CE384" i="17"/>
  <c r="CG384" i="17"/>
  <c r="BU385" i="17"/>
  <c r="B386" i="17"/>
  <c r="BT385" i="17"/>
  <c r="BY385" i="17"/>
  <c r="CG385" i="17" s="1"/>
  <c r="CF385" i="17"/>
  <c r="BX385" i="17"/>
  <c r="BW385" i="17"/>
  <c r="BV385" i="17"/>
  <c r="BS385" i="17"/>
  <c r="CH385" i="17"/>
  <c r="BZ385" i="17"/>
  <c r="BX1296" i="17"/>
  <c r="BW1296" i="17"/>
  <c r="BU1296" i="17"/>
  <c r="CE1296" i="17" s="1"/>
  <c r="B1297" i="17"/>
  <c r="BT1296" i="17"/>
  <c r="BS1296" i="17"/>
  <c r="BZ1296" i="17"/>
  <c r="CG1296" i="17"/>
  <c r="BY1296" i="17"/>
  <c r="BV1296" i="17"/>
  <c r="CG1145" i="1"/>
  <c r="CE1145" i="1"/>
  <c r="CH1145" i="1"/>
  <c r="CF236" i="1"/>
  <c r="CH236" i="1"/>
  <c r="CG235" i="1"/>
  <c r="CE235" i="1"/>
  <c r="BZ1146" i="1"/>
  <c r="BX1146" i="1"/>
  <c r="BW1146" i="1"/>
  <c r="BV1146" i="1"/>
  <c r="BU1146" i="1"/>
  <c r="BT1146" i="1"/>
  <c r="B1147" i="1"/>
  <c r="BY1146" i="1"/>
  <c r="BS1146" i="1"/>
  <c r="BV236" i="1"/>
  <c r="BZ236" i="1"/>
  <c r="B237" i="1"/>
  <c r="BU236" i="1"/>
  <c r="BY236" i="1"/>
  <c r="BX236" i="1"/>
  <c r="BW236" i="1"/>
  <c r="BS236" i="1"/>
  <c r="BT236" i="1"/>
  <c r="CF1296" i="17" l="1"/>
  <c r="CH1296" i="17"/>
  <c r="CE385" i="17"/>
  <c r="B1322" i="17"/>
  <c r="B1298" i="17"/>
  <c r="BT1297" i="17"/>
  <c r="B1310" i="17"/>
  <c r="BS1297" i="17"/>
  <c r="BY1297" i="17"/>
  <c r="CG1297" i="17" s="1"/>
  <c r="BX1297" i="17"/>
  <c r="BW1297" i="17"/>
  <c r="BV1297" i="17"/>
  <c r="BZ1297" i="17"/>
  <c r="BU1297" i="17"/>
  <c r="CE1297" i="17" s="1"/>
  <c r="CE1146" i="1"/>
  <c r="BU386" i="17"/>
  <c r="B387" i="17"/>
  <c r="BT386" i="17"/>
  <c r="BS386" i="17"/>
  <c r="BY386" i="17"/>
  <c r="CF386" i="17"/>
  <c r="BX386" i="17"/>
  <c r="BW386" i="17"/>
  <c r="BZ386" i="17"/>
  <c r="BV386" i="17"/>
  <c r="CH386" i="17"/>
  <c r="CG1146" i="1"/>
  <c r="CF237" i="1"/>
  <c r="CH237" i="1"/>
  <c r="CF1146" i="1"/>
  <c r="CE236" i="1"/>
  <c r="CH1146" i="1"/>
  <c r="CG236" i="1"/>
  <c r="BW1147" i="1"/>
  <c r="BX1147" i="1"/>
  <c r="BV1147" i="1"/>
  <c r="BU1147" i="1"/>
  <c r="BT1147" i="1"/>
  <c r="BS1147" i="1"/>
  <c r="BY1147" i="1"/>
  <c r="B1148" i="1"/>
  <c r="BZ1147" i="1"/>
  <c r="B238" i="1"/>
  <c r="BV237" i="1"/>
  <c r="BZ237" i="1"/>
  <c r="BU237" i="1"/>
  <c r="BY237" i="1"/>
  <c r="BX237" i="1"/>
  <c r="BW237" i="1"/>
  <c r="BS237" i="1"/>
  <c r="BT237" i="1"/>
  <c r="CH1297" i="17" l="1"/>
  <c r="CF1297" i="17"/>
  <c r="CG386" i="17"/>
  <c r="CE386" i="17"/>
  <c r="BW1310" i="17"/>
  <c r="BV1310" i="17"/>
  <c r="CH1310" i="17"/>
  <c r="BX1310" i="17"/>
  <c r="BS1310" i="17"/>
  <c r="CF1310" i="17"/>
  <c r="BZ1310" i="17"/>
  <c r="BY1310" i="17"/>
  <c r="B1311" i="17"/>
  <c r="BU1310" i="17"/>
  <c r="BT1310" i="17"/>
  <c r="BY387" i="17"/>
  <c r="CF387" i="17"/>
  <c r="BX387" i="17"/>
  <c r="BW387" i="17"/>
  <c r="BU387" i="17"/>
  <c r="B388" i="17"/>
  <c r="BT387" i="17"/>
  <c r="BS387" i="17"/>
  <c r="BZ387" i="17"/>
  <c r="BV387" i="17"/>
  <c r="CH387" i="17"/>
  <c r="BW1298" i="17"/>
  <c r="B1299" i="17"/>
  <c r="BT1298" i="17"/>
  <c r="BV1298" i="17"/>
  <c r="CF1298" i="17"/>
  <c r="BU1298" i="17"/>
  <c r="BZ1298" i="17"/>
  <c r="BY1298" i="17"/>
  <c r="BX1298" i="17"/>
  <c r="BS1298" i="17"/>
  <c r="CH1298" i="17"/>
  <c r="CH1322" i="17"/>
  <c r="BZ1322" i="17"/>
  <c r="BY1322" i="17"/>
  <c r="CF1322" i="17"/>
  <c r="BX1322" i="17"/>
  <c r="BW1322" i="17"/>
  <c r="BU1322" i="17"/>
  <c r="BS1322" i="17"/>
  <c r="B1323" i="17"/>
  <c r="BV1322" i="17"/>
  <c r="BT1322" i="17"/>
  <c r="CG1147" i="1"/>
  <c r="CE1147" i="1"/>
  <c r="CG237" i="1"/>
  <c r="CF238" i="1"/>
  <c r="CH238" i="1"/>
  <c r="CF1147" i="1"/>
  <c r="CH1147" i="1"/>
  <c r="CE237" i="1"/>
  <c r="BT1148" i="1"/>
  <c r="BW1148" i="1"/>
  <c r="BV1148" i="1"/>
  <c r="BU1148" i="1"/>
  <c r="BS1148" i="1"/>
  <c r="BX1148" i="1"/>
  <c r="BZ1148" i="1"/>
  <c r="BY1148" i="1"/>
  <c r="B1149" i="1"/>
  <c r="BV238" i="1"/>
  <c r="BZ238" i="1"/>
  <c r="BU238" i="1"/>
  <c r="BY238" i="1"/>
  <c r="B239" i="1"/>
  <c r="BX238" i="1"/>
  <c r="BW238" i="1"/>
  <c r="BS238" i="1"/>
  <c r="BT238" i="1"/>
  <c r="CE1298" i="17" l="1"/>
  <c r="CG387" i="17"/>
  <c r="CG1310" i="17"/>
  <c r="CG1298" i="17"/>
  <c r="CE1310" i="17"/>
  <c r="CG1322" i="17"/>
  <c r="CE387" i="17"/>
  <c r="CE1322" i="17"/>
  <c r="BS1299" i="17"/>
  <c r="CF1299" i="17"/>
  <c r="BX1299" i="17"/>
  <c r="CH1299" i="17"/>
  <c r="BW1299" i="17"/>
  <c r="BV1299" i="17"/>
  <c r="BT1299" i="17"/>
  <c r="BZ1299" i="17"/>
  <c r="B1300" i="17"/>
  <c r="BY1299" i="17"/>
  <c r="BU1299" i="17"/>
  <c r="BU388" i="17"/>
  <c r="B389" i="17"/>
  <c r="BT388" i="17"/>
  <c r="BS388" i="17"/>
  <c r="BY388" i="17"/>
  <c r="CF388" i="17"/>
  <c r="BX388" i="17"/>
  <c r="BW388" i="17"/>
  <c r="CH388" i="17"/>
  <c r="BZ388" i="17"/>
  <c r="BV388" i="17"/>
  <c r="CH1311" i="17"/>
  <c r="BZ1311" i="17"/>
  <c r="BY1311" i="17"/>
  <c r="CG1311" i="17" s="1"/>
  <c r="CF1311" i="17"/>
  <c r="BV1311" i="17"/>
  <c r="BW1311" i="17"/>
  <c r="BU1311" i="17"/>
  <c r="B1312" i="17"/>
  <c r="BT1311" i="17"/>
  <c r="BS1311" i="17"/>
  <c r="CE1311" i="17" s="1"/>
  <c r="BX1311" i="17"/>
  <c r="BW1323" i="17"/>
  <c r="BV1323" i="17"/>
  <c r="BU1323" i="17"/>
  <c r="B1324" i="17"/>
  <c r="BT1323" i="17"/>
  <c r="BS1323" i="17"/>
  <c r="BY1323" i="17"/>
  <c r="CH1323" i="17"/>
  <c r="CF1323" i="17"/>
  <c r="BZ1323" i="17"/>
  <c r="BX1323" i="17"/>
  <c r="CG1148" i="1"/>
  <c r="CE1148" i="1"/>
  <c r="CF239" i="1"/>
  <c r="CH239" i="1"/>
  <c r="CF1148" i="1"/>
  <c r="CE238" i="1"/>
  <c r="CG238" i="1"/>
  <c r="CH1148" i="1"/>
  <c r="BY1149" i="1"/>
  <c r="BU1149" i="1"/>
  <c r="BT1149" i="1"/>
  <c r="BS1149" i="1"/>
  <c r="B1150" i="1"/>
  <c r="BZ1149" i="1"/>
  <c r="BV1149" i="1"/>
  <c r="BX1149" i="1"/>
  <c r="BW1149" i="1"/>
  <c r="BV239" i="1"/>
  <c r="BZ239" i="1"/>
  <c r="BU239" i="1"/>
  <c r="BY239" i="1"/>
  <c r="BX239" i="1"/>
  <c r="BW239" i="1"/>
  <c r="B240" i="1"/>
  <c r="BS239" i="1"/>
  <c r="BT239" i="1"/>
  <c r="CE1299" i="17" l="1"/>
  <c r="CE1149" i="1"/>
  <c r="CG1299" i="17"/>
  <c r="CG1323" i="17"/>
  <c r="CE1323" i="17"/>
  <c r="CE388" i="17"/>
  <c r="CG388" i="17"/>
  <c r="BY389" i="17"/>
  <c r="CF389" i="17"/>
  <c r="BX389" i="17"/>
  <c r="BW389" i="17"/>
  <c r="BU389" i="17"/>
  <c r="B390" i="17"/>
  <c r="BT389" i="17"/>
  <c r="BS389" i="17"/>
  <c r="CH389" i="17"/>
  <c r="BZ389" i="17"/>
  <c r="BV389" i="17"/>
  <c r="BS1324" i="17"/>
  <c r="CH1324" i="17"/>
  <c r="BZ1324" i="17"/>
  <c r="BY1324" i="17"/>
  <c r="CF1324" i="17"/>
  <c r="BX1324" i="17"/>
  <c r="BW1324" i="17"/>
  <c r="BU1324" i="17"/>
  <c r="BV1324" i="17"/>
  <c r="BT1324" i="17"/>
  <c r="B1325" i="17"/>
  <c r="BV1312" i="17"/>
  <c r="BU1312" i="17"/>
  <c r="B1313" i="17"/>
  <c r="BT1312" i="17"/>
  <c r="BX1312" i="17"/>
  <c r="CH1312" i="17"/>
  <c r="CF1312" i="17"/>
  <c r="BZ1312" i="17"/>
  <c r="BY1312" i="17"/>
  <c r="BW1312" i="17"/>
  <c r="BS1312" i="17"/>
  <c r="BW1300" i="17"/>
  <c r="B1301" i="17"/>
  <c r="BT1300" i="17"/>
  <c r="BY1300" i="17"/>
  <c r="CH1300" i="17"/>
  <c r="BX1300" i="17"/>
  <c r="CF1300" i="17"/>
  <c r="BU1300" i="17"/>
  <c r="BS1300" i="17"/>
  <c r="BZ1300" i="17"/>
  <c r="BV1300" i="17"/>
  <c r="CG1149" i="1"/>
  <c r="CF240" i="1"/>
  <c r="CH240" i="1"/>
  <c r="CF1149" i="1"/>
  <c r="CG239" i="1"/>
  <c r="CH1149" i="1"/>
  <c r="CE239" i="1"/>
  <c r="BV1150" i="1"/>
  <c r="BT1150" i="1"/>
  <c r="BS1150" i="1"/>
  <c r="B1151" i="1"/>
  <c r="BZ1150" i="1"/>
  <c r="BY1150" i="1"/>
  <c r="BU1150" i="1"/>
  <c r="CE1150" i="1" s="1"/>
  <c r="BX1150" i="1"/>
  <c r="BW1150" i="1"/>
  <c r="BV240" i="1"/>
  <c r="BZ240" i="1"/>
  <c r="B241" i="1"/>
  <c r="BU240" i="1"/>
  <c r="BY240" i="1"/>
  <c r="BX240" i="1"/>
  <c r="BW240" i="1"/>
  <c r="BT240" i="1"/>
  <c r="BS240" i="1"/>
  <c r="CE1312" i="17" l="1"/>
  <c r="CG1324" i="17"/>
  <c r="CG1300" i="17"/>
  <c r="CE389" i="17"/>
  <c r="CE1300" i="17"/>
  <c r="CG1312" i="17"/>
  <c r="CG389" i="17"/>
  <c r="BU390" i="17"/>
  <c r="B391" i="17"/>
  <c r="BT390" i="17"/>
  <c r="BS390" i="17"/>
  <c r="BY390" i="17"/>
  <c r="CF390" i="17"/>
  <c r="BX390" i="17"/>
  <c r="BW390" i="17"/>
  <c r="CH390" i="17"/>
  <c r="BZ390" i="17"/>
  <c r="BV390" i="17"/>
  <c r="BY1313" i="17"/>
  <c r="CF1313" i="17"/>
  <c r="BX1313" i="17"/>
  <c r="BW1313" i="17"/>
  <c r="CH1313" i="17"/>
  <c r="BT1313" i="17"/>
  <c r="BS1313" i="17"/>
  <c r="B1314" i="17"/>
  <c r="BZ1313" i="17"/>
  <c r="BV1313" i="17"/>
  <c r="BU1313" i="17"/>
  <c r="CE1324" i="17"/>
  <c r="BS1301" i="17"/>
  <c r="CF1301" i="17"/>
  <c r="BX1301" i="17"/>
  <c r="BZ1301" i="17"/>
  <c r="B1302" i="17"/>
  <c r="BY1301" i="17"/>
  <c r="BV1301" i="17"/>
  <c r="BU1301" i="17"/>
  <c r="BT1301" i="17"/>
  <c r="CH1301" i="17"/>
  <c r="BW1301" i="17"/>
  <c r="BW1325" i="17"/>
  <c r="BV1325" i="17"/>
  <c r="BU1325" i="17"/>
  <c r="B1326" i="17"/>
  <c r="BT1325" i="17"/>
  <c r="BS1325" i="17"/>
  <c r="BY1325" i="17"/>
  <c r="CG1325" i="17" s="1"/>
  <c r="BZ1325" i="17"/>
  <c r="BX1325" i="17"/>
  <c r="CF1325" i="17"/>
  <c r="CH1325" i="17"/>
  <c r="CG240" i="1"/>
  <c r="CG1150" i="1"/>
  <c r="CH1150" i="1"/>
  <c r="CF241" i="1"/>
  <c r="CH241" i="1"/>
  <c r="CF1150" i="1"/>
  <c r="CE240" i="1"/>
  <c r="CG1151" i="1"/>
  <c r="CE1151" i="1"/>
  <c r="B1152" i="1"/>
  <c r="BS1151" i="1"/>
  <c r="BT1151" i="1"/>
  <c r="BZ1151" i="1"/>
  <c r="BY1151" i="1"/>
  <c r="BX1151" i="1"/>
  <c r="BU1151" i="1"/>
  <c r="BV1151" i="1"/>
  <c r="BW1151" i="1"/>
  <c r="B242" i="1"/>
  <c r="BV241" i="1"/>
  <c r="BZ241" i="1"/>
  <c r="BU241" i="1"/>
  <c r="BY241" i="1"/>
  <c r="BX241" i="1"/>
  <c r="BW241" i="1"/>
  <c r="BS241" i="1"/>
  <c r="BT241" i="1"/>
  <c r="CG1313" i="17" l="1"/>
  <c r="CE1325" i="17"/>
  <c r="CG390" i="17"/>
  <c r="CE390" i="17"/>
  <c r="CG1301" i="17"/>
  <c r="CE1313" i="17"/>
  <c r="BW1302" i="17"/>
  <c r="B1303" i="17"/>
  <c r="BT1302" i="17"/>
  <c r="BZ1302" i="17"/>
  <c r="CH1302" i="17"/>
  <c r="BX1302" i="17"/>
  <c r="BV1302" i="17"/>
  <c r="CF1302" i="17"/>
  <c r="BU1302" i="17"/>
  <c r="BS1302" i="17"/>
  <c r="BY1302" i="17"/>
  <c r="BS1326" i="17"/>
  <c r="CH1326" i="17"/>
  <c r="BZ1326" i="17"/>
  <c r="BY1326" i="17"/>
  <c r="CF1326" i="17"/>
  <c r="BX1326" i="17"/>
  <c r="BW1326" i="17"/>
  <c r="BU1326" i="17"/>
  <c r="BV1326" i="17"/>
  <c r="B1327" i="17"/>
  <c r="BT1326" i="17"/>
  <c r="CE1301" i="17"/>
  <c r="B1315" i="17"/>
  <c r="BT1314" i="17"/>
  <c r="BS1314" i="17"/>
  <c r="CH1314" i="17"/>
  <c r="BZ1314" i="17"/>
  <c r="BX1314" i="17"/>
  <c r="BW1314" i="17"/>
  <c r="CF1314" i="17"/>
  <c r="BY1314" i="17"/>
  <c r="BV1314" i="17"/>
  <c r="BU1314" i="17"/>
  <c r="BY391" i="17"/>
  <c r="CF391" i="17"/>
  <c r="BX391" i="17"/>
  <c r="BW391" i="17"/>
  <c r="BU391" i="17"/>
  <c r="B392" i="17"/>
  <c r="BT391" i="17"/>
  <c r="BS391" i="17"/>
  <c r="CH391" i="17"/>
  <c r="BZ391" i="17"/>
  <c r="BV391" i="17"/>
  <c r="CG241" i="1"/>
  <c r="CF242" i="1"/>
  <c r="CH242" i="1"/>
  <c r="CH1151" i="1"/>
  <c r="CF1151" i="1"/>
  <c r="CE241" i="1"/>
  <c r="BX1152" i="1"/>
  <c r="BS1152" i="1"/>
  <c r="B1153" i="1"/>
  <c r="BZ1152" i="1"/>
  <c r="BY1152" i="1"/>
  <c r="BW1152" i="1"/>
  <c r="BT1152" i="1"/>
  <c r="BV1152" i="1"/>
  <c r="BU1152" i="1"/>
  <c r="CE1152" i="1" s="1"/>
  <c r="BV242" i="1"/>
  <c r="BZ242" i="1"/>
  <c r="BU242" i="1"/>
  <c r="BY242" i="1"/>
  <c r="BX242" i="1"/>
  <c r="BW242" i="1"/>
  <c r="B243" i="1"/>
  <c r="BS242" i="1"/>
  <c r="BT242" i="1"/>
  <c r="CE1314" i="17" l="1"/>
  <c r="CG1302" i="17"/>
  <c r="CE1302" i="17"/>
  <c r="CE1326" i="17"/>
  <c r="CE391" i="17"/>
  <c r="CG1326" i="17"/>
  <c r="CG391" i="17"/>
  <c r="BU392" i="17"/>
  <c r="B393" i="17"/>
  <c r="BT392" i="17"/>
  <c r="BS392" i="17"/>
  <c r="BY392" i="17"/>
  <c r="CF392" i="17"/>
  <c r="BX392" i="17"/>
  <c r="BW392" i="17"/>
  <c r="CH392" i="17"/>
  <c r="BZ392" i="17"/>
  <c r="BV392" i="17"/>
  <c r="CG1314" i="17"/>
  <c r="BW1315" i="17"/>
  <c r="BV1315" i="17"/>
  <c r="BU1315" i="17"/>
  <c r="CE1315" i="17" s="1"/>
  <c r="BX1315" i="17"/>
  <c r="CF1315" i="17"/>
  <c r="BZ1315" i="17"/>
  <c r="BY1315" i="17"/>
  <c r="BT1315" i="17"/>
  <c r="BS1315" i="17"/>
  <c r="B1316" i="17"/>
  <c r="CH1315" i="17"/>
  <c r="BS1303" i="17"/>
  <c r="CF1303" i="17"/>
  <c r="BX1303" i="17"/>
  <c r="BZ1303" i="17"/>
  <c r="B1304" i="17"/>
  <c r="BY1303" i="17"/>
  <c r="CH1303" i="17"/>
  <c r="BW1303" i="17"/>
  <c r="BV1303" i="17"/>
  <c r="BU1303" i="17"/>
  <c r="BT1303" i="17"/>
  <c r="BW1327" i="17"/>
  <c r="BV1327" i="17"/>
  <c r="BU1327" i="17"/>
  <c r="B1328" i="17"/>
  <c r="BT1327" i="17"/>
  <c r="BS1327" i="17"/>
  <c r="BY1327" i="17"/>
  <c r="CG1327" i="17" s="1"/>
  <c r="CH1327" i="17"/>
  <c r="CF1327" i="17"/>
  <c r="BZ1327" i="17"/>
  <c r="BX1327" i="17"/>
  <c r="CG1152" i="1"/>
  <c r="CF243" i="1"/>
  <c r="CH243" i="1"/>
  <c r="CF1152" i="1"/>
  <c r="CE242" i="1"/>
  <c r="CH1152" i="1"/>
  <c r="CG242" i="1"/>
  <c r="CG1153" i="1"/>
  <c r="BU1153" i="1"/>
  <c r="CE1153" i="1" s="1"/>
  <c r="B1154" i="1"/>
  <c r="BZ1153" i="1"/>
  <c r="BY1153" i="1"/>
  <c r="BX1153" i="1"/>
  <c r="BW1153" i="1"/>
  <c r="BS1153" i="1"/>
  <c r="BV1153" i="1"/>
  <c r="BT1153" i="1"/>
  <c r="BV243" i="1"/>
  <c r="BZ243" i="1"/>
  <c r="BU243" i="1"/>
  <c r="BY243" i="1"/>
  <c r="BX243" i="1"/>
  <c r="B244" i="1"/>
  <c r="BW243" i="1"/>
  <c r="BS243" i="1"/>
  <c r="BT243" i="1"/>
  <c r="CE1303" i="17" l="1"/>
  <c r="CG1315" i="17"/>
  <c r="CE392" i="17"/>
  <c r="CE1327" i="17"/>
  <c r="CG392" i="17"/>
  <c r="BW1304" i="17"/>
  <c r="B1305" i="17"/>
  <c r="BT1304" i="17"/>
  <c r="BS1304" i="17"/>
  <c r="BZ1304" i="17"/>
  <c r="BY1304" i="17"/>
  <c r="CH1304" i="17"/>
  <c r="BX1304" i="17"/>
  <c r="BV1304" i="17"/>
  <c r="CF1304" i="17"/>
  <c r="BU1304" i="17"/>
  <c r="BS1328" i="17"/>
  <c r="CH1328" i="17"/>
  <c r="BZ1328" i="17"/>
  <c r="BY1328" i="17"/>
  <c r="CF1328" i="17"/>
  <c r="BX1328" i="17"/>
  <c r="BW1328" i="17"/>
  <c r="BU1328" i="17"/>
  <c r="B1329" i="17"/>
  <c r="BV1328" i="17"/>
  <c r="BT1328" i="17"/>
  <c r="CG1303" i="17"/>
  <c r="BY393" i="17"/>
  <c r="CF393" i="17"/>
  <c r="BX393" i="17"/>
  <c r="BW393" i="17"/>
  <c r="BU393" i="17"/>
  <c r="B394" i="17"/>
  <c r="BT393" i="17"/>
  <c r="BS393" i="17"/>
  <c r="CH393" i="17"/>
  <c r="BZ393" i="17"/>
  <c r="BV393" i="17"/>
  <c r="CH1316" i="17"/>
  <c r="BZ1316" i="17"/>
  <c r="BY1316" i="17"/>
  <c r="CF1316" i="17"/>
  <c r="BX1316" i="17"/>
  <c r="BS1316" i="17"/>
  <c r="BW1316" i="17"/>
  <c r="BV1316" i="17"/>
  <c r="BU1316" i="17"/>
  <c r="BT1316" i="17"/>
  <c r="B1317" i="17"/>
  <c r="CF244" i="1"/>
  <c r="CH244" i="1"/>
  <c r="CH1153" i="1"/>
  <c r="CE243" i="1"/>
  <c r="CF1153" i="1"/>
  <c r="CG243" i="1"/>
  <c r="CF1154" i="1"/>
  <c r="CH1154" i="1"/>
  <c r="BX1154" i="1"/>
  <c r="BW1154" i="1"/>
  <c r="BT1154" i="1"/>
  <c r="BY1154" i="1"/>
  <c r="BU1154" i="1"/>
  <c r="B1155" i="1"/>
  <c r="BZ1154" i="1"/>
  <c r="BV1154" i="1"/>
  <c r="BS1154" i="1"/>
  <c r="BV244" i="1"/>
  <c r="BZ244" i="1"/>
  <c r="B245" i="1"/>
  <c r="BU244" i="1"/>
  <c r="BY244" i="1"/>
  <c r="BX244" i="1"/>
  <c r="BW244" i="1"/>
  <c r="BT244" i="1"/>
  <c r="BS244" i="1"/>
  <c r="CE393" i="17" l="1"/>
  <c r="CG1316" i="17"/>
  <c r="CE1304" i="17"/>
  <c r="CG393" i="17"/>
  <c r="CE1328" i="17"/>
  <c r="CG1304" i="17"/>
  <c r="CE1316" i="17"/>
  <c r="CG1328" i="17"/>
  <c r="BW1329" i="17"/>
  <c r="BV1329" i="17"/>
  <c r="BU1329" i="17"/>
  <c r="B1330" i="17"/>
  <c r="BT1329" i="17"/>
  <c r="BS1329" i="17"/>
  <c r="BY1329" i="17"/>
  <c r="CH1329" i="17"/>
  <c r="BZ1329" i="17"/>
  <c r="BX1329" i="17"/>
  <c r="CF1329" i="17"/>
  <c r="BU1317" i="17"/>
  <c r="B1318" i="17"/>
  <c r="BT1317" i="17"/>
  <c r="BS1317" i="17"/>
  <c r="CH1317" i="17"/>
  <c r="BW1317" i="17"/>
  <c r="BV1317" i="17"/>
  <c r="BX1317" i="17"/>
  <c r="CF1317" i="17"/>
  <c r="BZ1317" i="17"/>
  <c r="BY1317" i="17"/>
  <c r="BU394" i="17"/>
  <c r="B395" i="17"/>
  <c r="BT394" i="17"/>
  <c r="BS394" i="17"/>
  <c r="BY394" i="17"/>
  <c r="CF394" i="17"/>
  <c r="BX394" i="17"/>
  <c r="BW394" i="17"/>
  <c r="BV394" i="17"/>
  <c r="CH394" i="17"/>
  <c r="BZ394" i="17"/>
  <c r="BS1305" i="17"/>
  <c r="CF1305" i="17"/>
  <c r="BX1305" i="17"/>
  <c r="BU1305" i="17"/>
  <c r="BT1305" i="17"/>
  <c r="BZ1305" i="17"/>
  <c r="B1306" i="17"/>
  <c r="BY1305" i="17"/>
  <c r="CH1305" i="17"/>
  <c r="BW1305" i="17"/>
  <c r="BV1305" i="17"/>
  <c r="CG244" i="1"/>
  <c r="CF245" i="1"/>
  <c r="CH245" i="1"/>
  <c r="CG1154" i="1"/>
  <c r="CE244" i="1"/>
  <c r="CE1154" i="1"/>
  <c r="CH1155" i="1"/>
  <c r="CF1155" i="1"/>
  <c r="BU1155" i="1"/>
  <c r="BT1155" i="1"/>
  <c r="BY1155" i="1"/>
  <c r="BZ1155" i="1"/>
  <c r="B1156" i="1"/>
  <c r="BW1155" i="1"/>
  <c r="BV1155" i="1"/>
  <c r="BS1155" i="1"/>
  <c r="BX1155" i="1"/>
  <c r="B246" i="1"/>
  <c r="BV245" i="1"/>
  <c r="BZ245" i="1"/>
  <c r="BU245" i="1"/>
  <c r="BY245" i="1"/>
  <c r="BX245" i="1"/>
  <c r="BW245" i="1"/>
  <c r="BS245" i="1"/>
  <c r="BT245" i="1"/>
  <c r="CG1305" i="17" l="1"/>
  <c r="CE1317" i="17"/>
  <c r="CG394" i="17"/>
  <c r="CG1317" i="17"/>
  <c r="CE394" i="17"/>
  <c r="CE1329" i="17"/>
  <c r="CE1305" i="17"/>
  <c r="CG1329" i="17"/>
  <c r="BX1318" i="17"/>
  <c r="BW1318" i="17"/>
  <c r="BV1318" i="17"/>
  <c r="BZ1318" i="17"/>
  <c r="BT1318" i="17"/>
  <c r="BU1318" i="17"/>
  <c r="CE1318" i="17" s="1"/>
  <c r="BS1318" i="17"/>
  <c r="B1319" i="17"/>
  <c r="BY1318" i="17"/>
  <c r="CG1318" i="17" s="1"/>
  <c r="CE1306" i="17"/>
  <c r="BW1306" i="17"/>
  <c r="B1307" i="17"/>
  <c r="BT1306" i="17"/>
  <c r="CG1306" i="17"/>
  <c r="BV1306" i="17"/>
  <c r="CF1306" i="17" s="1"/>
  <c r="BU1306" i="17"/>
  <c r="BS1306" i="17"/>
  <c r="BZ1306" i="17"/>
  <c r="BY1306" i="17"/>
  <c r="BX1306" i="17"/>
  <c r="BS1330" i="17"/>
  <c r="BZ1330" i="17"/>
  <c r="CG1330" i="17"/>
  <c r="BY1330" i="17"/>
  <c r="BX1330" i="17"/>
  <c r="BW1330" i="17"/>
  <c r="BU1330" i="17"/>
  <c r="CE1330" i="17" s="1"/>
  <c r="B1331" i="17"/>
  <c r="BV1330" i="17"/>
  <c r="BT1330" i="17"/>
  <c r="BY395" i="17"/>
  <c r="CF395" i="17"/>
  <c r="BX395" i="17"/>
  <c r="BW395" i="17"/>
  <c r="BU395" i="17"/>
  <c r="B396" i="17"/>
  <c r="BT395" i="17"/>
  <c r="BS395" i="17"/>
  <c r="BZ395" i="17"/>
  <c r="BV395" i="17"/>
  <c r="CH395" i="17"/>
  <c r="CG245" i="1"/>
  <c r="CE1155" i="1"/>
  <c r="CF246" i="1"/>
  <c r="CH246" i="1"/>
  <c r="CG1155" i="1"/>
  <c r="CE245" i="1"/>
  <c r="BZ1156" i="1"/>
  <c r="BY1156" i="1"/>
  <c r="BV1156" i="1"/>
  <c r="B1157" i="1"/>
  <c r="BU1156" i="1"/>
  <c r="BS1156" i="1"/>
  <c r="BX1156" i="1"/>
  <c r="BW1156" i="1"/>
  <c r="BT1156" i="1"/>
  <c r="BV246" i="1"/>
  <c r="BZ246" i="1"/>
  <c r="BU246" i="1"/>
  <c r="BY246" i="1"/>
  <c r="B247" i="1"/>
  <c r="BX246" i="1"/>
  <c r="BW246" i="1"/>
  <c r="BS246" i="1"/>
  <c r="BT246" i="1"/>
  <c r="CH1318" i="17" l="1"/>
  <c r="CH1330" i="17"/>
  <c r="CF1318" i="17"/>
  <c r="CE395" i="17"/>
  <c r="CH1306" i="17"/>
  <c r="CG395" i="17"/>
  <c r="CF1330" i="17"/>
  <c r="BS1307" i="17"/>
  <c r="BX1307" i="17"/>
  <c r="BW1307" i="17"/>
  <c r="BV1307" i="17"/>
  <c r="BU1307" i="17"/>
  <c r="CE1307" i="17" s="1"/>
  <c r="BT1307" i="17"/>
  <c r="BZ1307" i="17"/>
  <c r="B1308" i="17"/>
  <c r="BY1307" i="17"/>
  <c r="CG1307" i="17" s="1"/>
  <c r="BW1331" i="17"/>
  <c r="BV1331" i="17"/>
  <c r="BU1331" i="17"/>
  <c r="CE1331" i="17" s="1"/>
  <c r="B1332" i="17"/>
  <c r="BT1331" i="17"/>
  <c r="BS1331" i="17"/>
  <c r="BZ1331" i="17"/>
  <c r="BY1331" i="17"/>
  <c r="CG1331" i="17" s="1"/>
  <c r="BX1331" i="17"/>
  <c r="BU396" i="17"/>
  <c r="B397" i="17"/>
  <c r="BT396" i="17"/>
  <c r="BS396" i="17"/>
  <c r="BY396" i="17"/>
  <c r="CF396" i="17"/>
  <c r="BX396" i="17"/>
  <c r="BW396" i="17"/>
  <c r="BZ396" i="17"/>
  <c r="BV396" i="17"/>
  <c r="CH396" i="17"/>
  <c r="BS1319" i="17"/>
  <c r="BZ1319" i="17"/>
  <c r="BY1319" i="17"/>
  <c r="CG1319" i="17" s="1"/>
  <c r="BW1319" i="17"/>
  <c r="BT1319" i="17"/>
  <c r="B1320" i="17"/>
  <c r="CE1319" i="17"/>
  <c r="BX1319" i="17"/>
  <c r="BV1319" i="17"/>
  <c r="BU1319" i="17"/>
  <c r="CG1156" i="1"/>
  <c r="CE1156" i="1"/>
  <c r="CF247" i="1"/>
  <c r="CH247" i="1"/>
  <c r="CE246" i="1"/>
  <c r="CG246" i="1"/>
  <c r="CH1156" i="1"/>
  <c r="CF1156" i="1"/>
  <c r="BW1157" i="1"/>
  <c r="BV1157" i="1"/>
  <c r="B1158" i="1"/>
  <c r="BS1157" i="1"/>
  <c r="BY1157" i="1"/>
  <c r="BU1157" i="1"/>
  <c r="BT1157" i="1"/>
  <c r="BZ1157" i="1"/>
  <c r="BX1157" i="1"/>
  <c r="BV247" i="1"/>
  <c r="BU247" i="1"/>
  <c r="BY247" i="1"/>
  <c r="BX247" i="1"/>
  <c r="B248" i="1"/>
  <c r="BW247" i="1"/>
  <c r="BS247" i="1"/>
  <c r="BT247" i="1"/>
  <c r="BZ247" i="1"/>
  <c r="CF1331" i="17" l="1"/>
  <c r="CH1307" i="17"/>
  <c r="CF1307" i="17"/>
  <c r="CE396" i="17"/>
  <c r="CF1319" i="17"/>
  <c r="CH1319" i="17"/>
  <c r="CG396" i="17"/>
  <c r="CH1331" i="17"/>
  <c r="BY397" i="17"/>
  <c r="CF397" i="17"/>
  <c r="BX397" i="17"/>
  <c r="BW397" i="17"/>
  <c r="BU397" i="17"/>
  <c r="B398" i="17"/>
  <c r="BT397" i="17"/>
  <c r="BS397" i="17"/>
  <c r="BZ397" i="17"/>
  <c r="BV397" i="17"/>
  <c r="CH397" i="17"/>
  <c r="BW1308" i="17"/>
  <c r="B1309" i="17"/>
  <c r="BT1308" i="17"/>
  <c r="BY1308" i="17"/>
  <c r="CG1308" i="17" s="1"/>
  <c r="BX1308" i="17"/>
  <c r="BV1308" i="17"/>
  <c r="BU1308" i="17"/>
  <c r="CE1308" i="17" s="1"/>
  <c r="BS1308" i="17"/>
  <c r="BZ1308" i="17"/>
  <c r="BS1332" i="17"/>
  <c r="BZ1332" i="17"/>
  <c r="CG1332" i="17"/>
  <c r="BY1332" i="17"/>
  <c r="BX1332" i="17"/>
  <c r="BW1332" i="17"/>
  <c r="BV1332" i="17"/>
  <c r="BU1332" i="17"/>
  <c r="CE1332" i="17" s="1"/>
  <c r="B1333" i="17"/>
  <c r="BT1332" i="17"/>
  <c r="BV1320" i="17"/>
  <c r="BU1320" i="17"/>
  <c r="B1321" i="17"/>
  <c r="BT1320" i="17"/>
  <c r="BW1320" i="17"/>
  <c r="CG1320" i="17"/>
  <c r="BS1320" i="17"/>
  <c r="CE1320" i="17"/>
  <c r="BZ1320" i="17"/>
  <c r="BY1320" i="17"/>
  <c r="BX1320" i="17"/>
  <c r="CE1157" i="1"/>
  <c r="CG1157" i="1"/>
  <c r="CF248" i="1"/>
  <c r="CH248" i="1"/>
  <c r="CE247" i="1"/>
  <c r="CF1157" i="1"/>
  <c r="CG247" i="1"/>
  <c r="CH1157" i="1"/>
  <c r="BT1158" i="1"/>
  <c r="B1159" i="1"/>
  <c r="BS1158" i="1"/>
  <c r="BX1158" i="1"/>
  <c r="BV1158" i="1"/>
  <c r="BZ1158" i="1"/>
  <c r="BY1158" i="1"/>
  <c r="BU1158" i="1"/>
  <c r="BW1158" i="1"/>
  <c r="B249" i="1"/>
  <c r="BU248" i="1"/>
  <c r="BY248" i="1"/>
  <c r="BV248" i="1"/>
  <c r="BT248" i="1"/>
  <c r="BZ248" i="1"/>
  <c r="BW248" i="1"/>
  <c r="BS248" i="1"/>
  <c r="BX248" i="1"/>
  <c r="CF1308" i="17" l="1"/>
  <c r="CH1320" i="17"/>
  <c r="CH1308" i="17"/>
  <c r="CF1320" i="17"/>
  <c r="CF1332" i="17"/>
  <c r="CH1332" i="17"/>
  <c r="CE397" i="17"/>
  <c r="CG397" i="17"/>
  <c r="BS1309" i="17"/>
  <c r="BX1309" i="17"/>
  <c r="BZ1309" i="17"/>
  <c r="BY1309" i="17"/>
  <c r="BW1309" i="17"/>
  <c r="CG1309" i="17"/>
  <c r="BV1309" i="17"/>
  <c r="CE1309" i="17"/>
  <c r="BU1309" i="17"/>
  <c r="BT1309" i="17"/>
  <c r="BU398" i="17"/>
  <c r="B399" i="17"/>
  <c r="BT398" i="17"/>
  <c r="BS398" i="17"/>
  <c r="BY398" i="17"/>
  <c r="CF398" i="17"/>
  <c r="BX398" i="17"/>
  <c r="BW398" i="17"/>
  <c r="CH398" i="17"/>
  <c r="BZ398" i="17"/>
  <c r="BV398" i="17"/>
  <c r="CE1333" i="17"/>
  <c r="BW1333" i="17"/>
  <c r="BV1333" i="17"/>
  <c r="BU1333" i="17"/>
  <c r="B1334" i="17"/>
  <c r="BT1333" i="17"/>
  <c r="BS1333" i="17"/>
  <c r="BZ1333" i="17"/>
  <c r="CG1333" i="17"/>
  <c r="BY1333" i="17"/>
  <c r="BX1333" i="17"/>
  <c r="CE1158" i="1"/>
  <c r="BY1321" i="17"/>
  <c r="CG1321" i="17" s="1"/>
  <c r="BX1321" i="17"/>
  <c r="BW1321" i="17"/>
  <c r="BZ1321" i="17"/>
  <c r="BV1321" i="17"/>
  <c r="BS1321" i="17"/>
  <c r="BU1321" i="17"/>
  <c r="CE1321" i="17" s="1"/>
  <c r="BT1321" i="17"/>
  <c r="CG248" i="1"/>
  <c r="CG1158" i="1"/>
  <c r="CE248" i="1"/>
  <c r="CF249" i="1"/>
  <c r="CH249" i="1"/>
  <c r="CF1158" i="1"/>
  <c r="CH1158" i="1"/>
  <c r="BY1159" i="1"/>
  <c r="BX1159" i="1"/>
  <c r="BU1159" i="1"/>
  <c r="BW1159" i="1"/>
  <c r="BT1159" i="1"/>
  <c r="BS1159" i="1"/>
  <c r="BZ1159" i="1"/>
  <c r="BV1159" i="1"/>
  <c r="B1160" i="1"/>
  <c r="B250" i="1"/>
  <c r="BU249" i="1"/>
  <c r="BY249" i="1"/>
  <c r="BS249" i="1"/>
  <c r="BX249" i="1"/>
  <c r="BW249" i="1"/>
  <c r="BZ249" i="1"/>
  <c r="BT249" i="1"/>
  <c r="BV249" i="1"/>
  <c r="CH1309" i="17" l="1"/>
  <c r="CF1321" i="17"/>
  <c r="CG1159" i="1"/>
  <c r="CH1321" i="17"/>
  <c r="CF1309" i="17"/>
  <c r="CH1333" i="17"/>
  <c r="CF1333" i="17"/>
  <c r="CG398" i="17"/>
  <c r="CE398" i="17"/>
  <c r="BU1334" i="17"/>
  <c r="CH1334" i="17"/>
  <c r="BZ1334" i="17"/>
  <c r="BW1334" i="17"/>
  <c r="BY1334" i="17"/>
  <c r="B1335" i="17"/>
  <c r="BX1334" i="17"/>
  <c r="BV1334" i="17"/>
  <c r="BT1334" i="17"/>
  <c r="CF1334" i="17"/>
  <c r="BS1334" i="17"/>
  <c r="BY399" i="17"/>
  <c r="CF399" i="17"/>
  <c r="BX399" i="17"/>
  <c r="BW399" i="17"/>
  <c r="BU399" i="17"/>
  <c r="B400" i="17"/>
  <c r="BT399" i="17"/>
  <c r="BS399" i="17"/>
  <c r="BV399" i="17"/>
  <c r="CH399" i="17"/>
  <c r="BZ399" i="17"/>
  <c r="CE1159" i="1"/>
  <c r="CF1159" i="1"/>
  <c r="CF250" i="1"/>
  <c r="CH250" i="1"/>
  <c r="CH1159" i="1"/>
  <c r="CE249" i="1"/>
  <c r="CG249" i="1"/>
  <c r="BV1160" i="1"/>
  <c r="BU1160" i="1"/>
  <c r="BZ1160" i="1"/>
  <c r="BT1160" i="1"/>
  <c r="BY1160" i="1"/>
  <c r="BX1160" i="1"/>
  <c r="B1161" i="1"/>
  <c r="BW1160" i="1"/>
  <c r="BS1160" i="1"/>
  <c r="BU250" i="1"/>
  <c r="BY250" i="1"/>
  <c r="BV250" i="1"/>
  <c r="BT250" i="1"/>
  <c r="BZ250" i="1"/>
  <c r="BS250" i="1"/>
  <c r="B251" i="1"/>
  <c r="BX250" i="1"/>
  <c r="BW250" i="1"/>
  <c r="CG399" i="17" l="1"/>
  <c r="CG1334" i="17"/>
  <c r="CE1334" i="17"/>
  <c r="CE399" i="17"/>
  <c r="CF1335" i="17"/>
  <c r="BX1335" i="17"/>
  <c r="BU1335" i="17"/>
  <c r="CH1335" i="17"/>
  <c r="BZ1335" i="17"/>
  <c r="BY1335" i="17"/>
  <c r="B1336" i="17"/>
  <c r="BW1335" i="17"/>
  <c r="BV1335" i="17"/>
  <c r="BT1335" i="17"/>
  <c r="BS1335" i="17"/>
  <c r="BU400" i="17"/>
  <c r="B401" i="17"/>
  <c r="BT400" i="17"/>
  <c r="BS400" i="17"/>
  <c r="BY400" i="17"/>
  <c r="CF400" i="17"/>
  <c r="BX400" i="17"/>
  <c r="BW400" i="17"/>
  <c r="BZ400" i="17"/>
  <c r="BV400" i="17"/>
  <c r="CH400" i="17"/>
  <c r="CE1160" i="1"/>
  <c r="CG1160" i="1"/>
  <c r="CG250" i="1"/>
  <c r="CF251" i="1"/>
  <c r="CH251" i="1"/>
  <c r="CE250" i="1"/>
  <c r="CH1160" i="1"/>
  <c r="CF1160" i="1"/>
  <c r="B1162" i="1"/>
  <c r="BS1161" i="1"/>
  <c r="BZ1161" i="1"/>
  <c r="BW1161" i="1"/>
  <c r="BX1161" i="1"/>
  <c r="BU1161" i="1"/>
  <c r="BT1161" i="1"/>
  <c r="BV1161" i="1"/>
  <c r="CF1161" i="1" s="1"/>
  <c r="BY1161" i="1"/>
  <c r="BU251" i="1"/>
  <c r="BY251" i="1"/>
  <c r="BS251" i="1"/>
  <c r="BX251" i="1"/>
  <c r="B252" i="1"/>
  <c r="BW251" i="1"/>
  <c r="BT251" i="1"/>
  <c r="BZ251" i="1"/>
  <c r="BV251" i="1"/>
  <c r="CE400" i="17" l="1"/>
  <c r="CE1335" i="17"/>
  <c r="CG1335" i="17"/>
  <c r="CG400" i="17"/>
  <c r="BS1336" i="17"/>
  <c r="CH1336" i="17"/>
  <c r="BZ1336" i="17"/>
  <c r="CF1336" i="17"/>
  <c r="BX1336" i="17"/>
  <c r="BU1336" i="17"/>
  <c r="BW1336" i="17"/>
  <c r="BV1336" i="17"/>
  <c r="B1337" i="17"/>
  <c r="BT1336" i="17"/>
  <c r="BY1336" i="17"/>
  <c r="BY401" i="17"/>
  <c r="CF401" i="17"/>
  <c r="BX401" i="17"/>
  <c r="BW401" i="17"/>
  <c r="BU401" i="17"/>
  <c r="B402" i="17"/>
  <c r="BT401" i="17"/>
  <c r="BS401" i="17"/>
  <c r="BZ401" i="17"/>
  <c r="BV401" i="17"/>
  <c r="CH401" i="17"/>
  <c r="CE1161" i="1"/>
  <c r="CG1161" i="1"/>
  <c r="CF252" i="1"/>
  <c r="CH252" i="1"/>
  <c r="CG251" i="1"/>
  <c r="CH1161" i="1"/>
  <c r="CE251" i="1"/>
  <c r="CG1162" i="1"/>
  <c r="BX1162" i="1"/>
  <c r="BW1162" i="1"/>
  <c r="BT1162" i="1"/>
  <c r="BU1162" i="1"/>
  <c r="BZ1162" i="1"/>
  <c r="BY1162" i="1"/>
  <c r="BV1162" i="1"/>
  <c r="BS1162" i="1"/>
  <c r="CE1162" i="1" s="1"/>
  <c r="B1163" i="1"/>
  <c r="B253" i="1"/>
  <c r="BU252" i="1"/>
  <c r="BY252" i="1"/>
  <c r="BV252" i="1"/>
  <c r="BT252" i="1"/>
  <c r="BZ252" i="1"/>
  <c r="BW252" i="1"/>
  <c r="BS252" i="1"/>
  <c r="BX252" i="1"/>
  <c r="CG401" i="17" l="1"/>
  <c r="CE1336" i="17"/>
  <c r="CG1336" i="17"/>
  <c r="CE401" i="17"/>
  <c r="BU402" i="17"/>
  <c r="B403" i="17"/>
  <c r="BT402" i="17"/>
  <c r="BS402" i="17"/>
  <c r="CE402" i="17" s="1"/>
  <c r="BY402" i="17"/>
  <c r="CG402" i="17" s="1"/>
  <c r="CF402" i="17"/>
  <c r="BX402" i="17"/>
  <c r="BW402" i="17"/>
  <c r="CH402" i="17"/>
  <c r="BZ402" i="17"/>
  <c r="BV402" i="17"/>
  <c r="BV1337" i="17"/>
  <c r="BU1337" i="17"/>
  <c r="BS1337" i="17"/>
  <c r="CF1337" i="17"/>
  <c r="BX1337" i="17"/>
  <c r="CH1337" i="17"/>
  <c r="BZ1337" i="17"/>
  <c r="BY1337" i="17"/>
  <c r="BW1337" i="17"/>
  <c r="BT1337" i="17"/>
  <c r="B1338" i="17"/>
  <c r="CE252" i="1"/>
  <c r="CF253" i="1"/>
  <c r="CH253" i="1"/>
  <c r="CG252" i="1"/>
  <c r="CH1162" i="1"/>
  <c r="CF1162" i="1"/>
  <c r="CG1163" i="1"/>
  <c r="CE1163" i="1"/>
  <c r="BU1163" i="1"/>
  <c r="BT1163" i="1"/>
  <c r="BY1163" i="1"/>
  <c r="BZ1163" i="1"/>
  <c r="B1164" i="1"/>
  <c r="BW1163" i="1"/>
  <c r="BS1163" i="1"/>
  <c r="BX1163" i="1"/>
  <c r="BV1163" i="1"/>
  <c r="B254" i="1"/>
  <c r="BU253" i="1"/>
  <c r="BY253" i="1"/>
  <c r="BS253" i="1"/>
  <c r="BX253" i="1"/>
  <c r="BW253" i="1"/>
  <c r="BZ253" i="1"/>
  <c r="BV253" i="1"/>
  <c r="BT253" i="1"/>
  <c r="CE1337" i="17" l="1"/>
  <c r="CG1337" i="17"/>
  <c r="BY1338" i="17"/>
  <c r="CF1338" i="17"/>
  <c r="BX1338" i="17"/>
  <c r="BV1338" i="17"/>
  <c r="BS1338" i="17"/>
  <c r="BZ1338" i="17"/>
  <c r="BW1338" i="17"/>
  <c r="BU1338" i="17"/>
  <c r="B1339" i="17"/>
  <c r="BT1338" i="17"/>
  <c r="CH1338" i="17"/>
  <c r="BY403" i="17"/>
  <c r="CF403" i="17"/>
  <c r="BX403" i="17"/>
  <c r="BW403" i="17"/>
  <c r="BU403" i="17"/>
  <c r="B404" i="17"/>
  <c r="BT403" i="17"/>
  <c r="BS403" i="17"/>
  <c r="CH403" i="17"/>
  <c r="BZ403" i="17"/>
  <c r="BV403" i="17"/>
  <c r="CF254" i="1"/>
  <c r="CH254" i="1"/>
  <c r="CH1163" i="1"/>
  <c r="CG253" i="1"/>
  <c r="CF1163" i="1"/>
  <c r="CE253" i="1"/>
  <c r="BZ1164" i="1"/>
  <c r="BY1164" i="1"/>
  <c r="BV1164" i="1"/>
  <c r="BS1164" i="1"/>
  <c r="BX1164" i="1"/>
  <c r="BW1164" i="1"/>
  <c r="B1165" i="1"/>
  <c r="BU1164" i="1"/>
  <c r="CG1164" i="1" s="1"/>
  <c r="BT1164" i="1"/>
  <c r="BU254" i="1"/>
  <c r="BY254" i="1"/>
  <c r="B255" i="1"/>
  <c r="BV254" i="1"/>
  <c r="BT254" i="1"/>
  <c r="BZ254" i="1"/>
  <c r="BW254" i="1"/>
  <c r="BX254" i="1"/>
  <c r="BS254" i="1"/>
  <c r="CE1338" i="17" l="1"/>
  <c r="CG1338" i="17"/>
  <c r="CE403" i="17"/>
  <c r="CG403" i="17"/>
  <c r="BU404" i="17"/>
  <c r="B405" i="17"/>
  <c r="BT404" i="17"/>
  <c r="BS404" i="17"/>
  <c r="BY404" i="17"/>
  <c r="CG404" i="17" s="1"/>
  <c r="CF404" i="17"/>
  <c r="BX404" i="17"/>
  <c r="BW404" i="17"/>
  <c r="CH404" i="17"/>
  <c r="BZ404" i="17"/>
  <c r="BV404" i="17"/>
  <c r="B1340" i="17"/>
  <c r="BT1339" i="17"/>
  <c r="BS1339" i="17"/>
  <c r="BY1339" i="17"/>
  <c r="BV1339" i="17"/>
  <c r="BU1339" i="17"/>
  <c r="CH1339" i="17"/>
  <c r="CF1339" i="17"/>
  <c r="BZ1339" i="17"/>
  <c r="BX1339" i="17"/>
  <c r="BW1339" i="17"/>
  <c r="CE1164" i="1"/>
  <c r="CG254" i="1"/>
  <c r="CF255" i="1"/>
  <c r="CH255" i="1"/>
  <c r="CF1164" i="1"/>
  <c r="CE254" i="1"/>
  <c r="CH1164" i="1"/>
  <c r="BW1165" i="1"/>
  <c r="BV1165" i="1"/>
  <c r="B1166" i="1"/>
  <c r="BS1165" i="1"/>
  <c r="BY1165" i="1"/>
  <c r="BU1165" i="1"/>
  <c r="CE1165" i="1" s="1"/>
  <c r="BZ1165" i="1"/>
  <c r="BX1165" i="1"/>
  <c r="BT1165" i="1"/>
  <c r="BU255" i="1"/>
  <c r="BY255" i="1"/>
  <c r="BS255" i="1"/>
  <c r="BX255" i="1"/>
  <c r="BW255" i="1"/>
  <c r="B256" i="1"/>
  <c r="BT255" i="1"/>
  <c r="BV255" i="1"/>
  <c r="BZ255" i="1"/>
  <c r="CE404" i="17" l="1"/>
  <c r="CE1339" i="17"/>
  <c r="CG1339" i="17"/>
  <c r="BW1340" i="17"/>
  <c r="BV1340" i="17"/>
  <c r="B1341" i="17"/>
  <c r="BT1340" i="17"/>
  <c r="BY1340" i="17"/>
  <c r="BZ1340" i="17"/>
  <c r="BX1340" i="17"/>
  <c r="BU1340" i="17"/>
  <c r="BS1340" i="17"/>
  <c r="CH1340" i="17"/>
  <c r="CF1340" i="17"/>
  <c r="BY405" i="17"/>
  <c r="CF405" i="17"/>
  <c r="BX405" i="17"/>
  <c r="BW405" i="17"/>
  <c r="BU405" i="17"/>
  <c r="B406" i="17"/>
  <c r="BT405" i="17"/>
  <c r="BS405" i="17"/>
  <c r="CH405" i="17"/>
  <c r="BZ405" i="17"/>
  <c r="BV405" i="17"/>
  <c r="CG1165" i="1"/>
  <c r="CG255" i="1"/>
  <c r="CF256" i="1"/>
  <c r="CH256" i="1"/>
  <c r="CF1165" i="1"/>
  <c r="CH1165" i="1"/>
  <c r="CE255" i="1"/>
  <c r="CF1166" i="1"/>
  <c r="CH1166" i="1"/>
  <c r="BV1166" i="1"/>
  <c r="BU1166" i="1"/>
  <c r="BT1166" i="1"/>
  <c r="B1167" i="1"/>
  <c r="BX1166" i="1"/>
  <c r="BZ1166" i="1"/>
  <c r="BW1166" i="1"/>
  <c r="BS1166" i="1"/>
  <c r="BY1166" i="1"/>
  <c r="B257" i="1"/>
  <c r="BU256" i="1"/>
  <c r="BY256" i="1"/>
  <c r="BV256" i="1"/>
  <c r="BT256" i="1"/>
  <c r="BZ256" i="1"/>
  <c r="BW256" i="1"/>
  <c r="BS256" i="1"/>
  <c r="BX256" i="1"/>
  <c r="CG1340" i="17" l="1"/>
  <c r="CE405" i="17"/>
  <c r="CE1340" i="17"/>
  <c r="CG405" i="17"/>
  <c r="BU406" i="17"/>
  <c r="B407" i="17"/>
  <c r="BT406" i="17"/>
  <c r="BS406" i="17"/>
  <c r="CE406" i="17" s="1"/>
  <c r="BY406" i="17"/>
  <c r="CF406" i="17"/>
  <c r="BX406" i="17"/>
  <c r="BW406" i="17"/>
  <c r="CH406" i="17"/>
  <c r="BZ406" i="17"/>
  <c r="BV406" i="17"/>
  <c r="CH1341" i="17"/>
  <c r="BZ1341" i="17"/>
  <c r="BY1341" i="17"/>
  <c r="BW1341" i="17"/>
  <c r="B1342" i="17"/>
  <c r="BT1341" i="17"/>
  <c r="BU1341" i="17"/>
  <c r="BS1341" i="17"/>
  <c r="CF1341" i="17"/>
  <c r="BX1341" i="17"/>
  <c r="BV1341" i="17"/>
  <c r="CF257" i="1"/>
  <c r="CH257" i="1"/>
  <c r="CG256" i="1"/>
  <c r="CE256" i="1"/>
  <c r="CE1166" i="1"/>
  <c r="CG1166" i="1"/>
  <c r="CH1167" i="1"/>
  <c r="CF1167" i="1"/>
  <c r="B1168" i="1"/>
  <c r="BS1167" i="1"/>
  <c r="BZ1167" i="1"/>
  <c r="BY1167" i="1"/>
  <c r="BV1167" i="1"/>
  <c r="BU1167" i="1"/>
  <c r="BW1167" i="1"/>
  <c r="BT1167" i="1"/>
  <c r="BX1167" i="1"/>
  <c r="B258" i="1"/>
  <c r="BU257" i="1"/>
  <c r="BY257" i="1"/>
  <c r="BS257" i="1"/>
  <c r="BX257" i="1"/>
  <c r="BW257" i="1"/>
  <c r="BZ257" i="1"/>
  <c r="BT257" i="1"/>
  <c r="BV257" i="1"/>
  <c r="CG406" i="17" l="1"/>
  <c r="CE1341" i="17"/>
  <c r="CG1341" i="17"/>
  <c r="BU1342" i="17"/>
  <c r="B1343" i="17"/>
  <c r="BT1342" i="17"/>
  <c r="BZ1342" i="17"/>
  <c r="CE1342" i="17"/>
  <c r="BW1342" i="17"/>
  <c r="BY1342" i="17"/>
  <c r="BX1342" i="17"/>
  <c r="BV1342" i="17"/>
  <c r="BS1342" i="17"/>
  <c r="CG1342" i="17"/>
  <c r="BY407" i="17"/>
  <c r="CF407" i="17"/>
  <c r="BX407" i="17"/>
  <c r="BW407" i="17"/>
  <c r="BU407" i="17"/>
  <c r="B408" i="17"/>
  <c r="BT407" i="17"/>
  <c r="BS407" i="17"/>
  <c r="BV407" i="17"/>
  <c r="CH407" i="17"/>
  <c r="BZ407" i="17"/>
  <c r="CF258" i="1"/>
  <c r="CH258" i="1"/>
  <c r="CE1167" i="1"/>
  <c r="CG257" i="1"/>
  <c r="CG1167" i="1"/>
  <c r="CE257" i="1"/>
  <c r="BX1168" i="1"/>
  <c r="BW1168" i="1"/>
  <c r="BV1168" i="1"/>
  <c r="B1169" i="1"/>
  <c r="BU1168" i="1"/>
  <c r="BZ1168" i="1"/>
  <c r="BT1168" i="1"/>
  <c r="BS1168" i="1"/>
  <c r="BY1168" i="1"/>
  <c r="BU258" i="1"/>
  <c r="BY258" i="1"/>
  <c r="BV258" i="1"/>
  <c r="BT258" i="1"/>
  <c r="BZ258" i="1"/>
  <c r="BX258" i="1"/>
  <c r="BS258" i="1"/>
  <c r="B259" i="1"/>
  <c r="BW258" i="1"/>
  <c r="CH1342" i="17" l="1"/>
  <c r="CG407" i="17"/>
  <c r="CF1342" i="17"/>
  <c r="CE407" i="17"/>
  <c r="BU408" i="17"/>
  <c r="B409" i="17"/>
  <c r="BT408" i="17"/>
  <c r="BS408" i="17"/>
  <c r="CE408" i="17" s="1"/>
  <c r="BY408" i="17"/>
  <c r="CG408" i="17" s="1"/>
  <c r="CF408" i="17"/>
  <c r="BX408" i="17"/>
  <c r="BW408" i="17"/>
  <c r="BZ408" i="17"/>
  <c r="BV408" i="17"/>
  <c r="CH408" i="17"/>
  <c r="BX1343" i="17"/>
  <c r="BW1343" i="17"/>
  <c r="BU1343" i="17"/>
  <c r="BZ1343" i="17"/>
  <c r="BY1343" i="17"/>
  <c r="CG1343" i="17" s="1"/>
  <c r="BV1343" i="17"/>
  <c r="BT1343" i="17"/>
  <c r="BS1343" i="17"/>
  <c r="CE1343" i="17" s="1"/>
  <c r="B1344" i="17"/>
  <c r="CG1168" i="1"/>
  <c r="CE1168" i="1"/>
  <c r="CE258" i="1"/>
  <c r="CF259" i="1"/>
  <c r="CH259" i="1"/>
  <c r="CG258" i="1"/>
  <c r="CF1168" i="1"/>
  <c r="CH1168" i="1"/>
  <c r="BU1169" i="1"/>
  <c r="BT1169" i="1"/>
  <c r="B1170" i="1"/>
  <c r="BS1169" i="1"/>
  <c r="BW1169" i="1"/>
  <c r="BV1169" i="1"/>
  <c r="BZ1169" i="1"/>
  <c r="BX1169" i="1"/>
  <c r="BY1169" i="1"/>
  <c r="BU259" i="1"/>
  <c r="BY259" i="1"/>
  <c r="BS259" i="1"/>
  <c r="BX259" i="1"/>
  <c r="B260" i="1"/>
  <c r="BW259" i="1"/>
  <c r="BT259" i="1"/>
  <c r="BZ259" i="1"/>
  <c r="BV259" i="1"/>
  <c r="CF1343" i="17" l="1"/>
  <c r="CH1343" i="17"/>
  <c r="BS1344" i="17"/>
  <c r="BZ1344" i="17"/>
  <c r="BX1344" i="17"/>
  <c r="BU1344" i="17"/>
  <c r="CG1344" i="17" s="1"/>
  <c r="B1345" i="17"/>
  <c r="BT1344" i="17"/>
  <c r="BY1344" i="17"/>
  <c r="BW1344" i="17"/>
  <c r="BV1344" i="17"/>
  <c r="BY409" i="17"/>
  <c r="CF409" i="17"/>
  <c r="BX409" i="17"/>
  <c r="BW409" i="17"/>
  <c r="BU409" i="17"/>
  <c r="B410" i="17"/>
  <c r="BT409" i="17"/>
  <c r="BS409" i="17"/>
  <c r="BZ409" i="17"/>
  <c r="BV409" i="17"/>
  <c r="CH409" i="17"/>
  <c r="CG1169" i="1"/>
  <c r="CE1169" i="1"/>
  <c r="CF260" i="1"/>
  <c r="CH260" i="1"/>
  <c r="CG259" i="1"/>
  <c r="CE259" i="1"/>
  <c r="CH1169" i="1"/>
  <c r="CF1169" i="1"/>
  <c r="BZ1170" i="1"/>
  <c r="BY1170" i="1"/>
  <c r="BX1170" i="1"/>
  <c r="BW1170" i="1"/>
  <c r="BT1170" i="1"/>
  <c r="BU1170" i="1"/>
  <c r="BS1170" i="1"/>
  <c r="B1171" i="1"/>
  <c r="BV1170" i="1"/>
  <c r="B261" i="1"/>
  <c r="BU260" i="1"/>
  <c r="BY260" i="1"/>
  <c r="BV260" i="1"/>
  <c r="BT260" i="1"/>
  <c r="BZ260" i="1"/>
  <c r="BW260" i="1"/>
  <c r="BX260" i="1"/>
  <c r="BS260" i="1"/>
  <c r="CF1344" i="17" l="1"/>
  <c r="CE1344" i="17"/>
  <c r="CH1344" i="17"/>
  <c r="CE409" i="17"/>
  <c r="CG409" i="17"/>
  <c r="BV1345" i="17"/>
  <c r="BU1345" i="17"/>
  <c r="CE1345" i="17" s="1"/>
  <c r="BS1345" i="17"/>
  <c r="BX1345" i="17"/>
  <c r="BW1345" i="17"/>
  <c r="BZ1345" i="17"/>
  <c r="BY1345" i="17"/>
  <c r="BT1345" i="17"/>
  <c r="B1346" i="17"/>
  <c r="BU410" i="17"/>
  <c r="B411" i="17"/>
  <c r="BT410" i="17"/>
  <c r="BS410" i="17"/>
  <c r="BY410" i="17"/>
  <c r="CF410" i="17"/>
  <c r="BX410" i="17"/>
  <c r="BW410" i="17"/>
  <c r="CH410" i="17"/>
  <c r="BZ410" i="17"/>
  <c r="BV410" i="17"/>
  <c r="CG1170" i="1"/>
  <c r="CE1170" i="1"/>
  <c r="CF1170" i="1"/>
  <c r="CF261" i="1"/>
  <c r="CH261" i="1"/>
  <c r="CH1170" i="1"/>
  <c r="CE260" i="1"/>
  <c r="CG260" i="1"/>
  <c r="BW1171" i="1"/>
  <c r="BV1171" i="1"/>
  <c r="BU1171" i="1"/>
  <c r="BS1171" i="1"/>
  <c r="BZ1171" i="1"/>
  <c r="BX1171" i="1"/>
  <c r="BT1171" i="1"/>
  <c r="BY1171" i="1"/>
  <c r="B1172" i="1"/>
  <c r="B262" i="1"/>
  <c r="BU261" i="1"/>
  <c r="BY261" i="1"/>
  <c r="BS261" i="1"/>
  <c r="BX261" i="1"/>
  <c r="BW261" i="1"/>
  <c r="BZ261" i="1"/>
  <c r="BV261" i="1"/>
  <c r="BT261" i="1"/>
  <c r="CG1345" i="17" l="1"/>
  <c r="CF1345" i="17"/>
  <c r="CE410" i="17"/>
  <c r="CH1345" i="17"/>
  <c r="CG410" i="17"/>
  <c r="BY411" i="17"/>
  <c r="CF411" i="17"/>
  <c r="BX411" i="17"/>
  <c r="BW411" i="17"/>
  <c r="BU411" i="17"/>
  <c r="B412" i="17"/>
  <c r="BT411" i="17"/>
  <c r="BS411" i="17"/>
  <c r="CH411" i="17"/>
  <c r="BZ411" i="17"/>
  <c r="BV411" i="17"/>
  <c r="CH1346" i="17"/>
  <c r="BZ1346" i="17"/>
  <c r="BY1346" i="17"/>
  <c r="CF1346" i="17"/>
  <c r="BX1346" i="17"/>
  <c r="BW1346" i="17"/>
  <c r="BV1346" i="17"/>
  <c r="BU1346" i="17"/>
  <c r="B1347" i="17"/>
  <c r="BT1346" i="17"/>
  <c r="BS1346" i="17"/>
  <c r="CE1171" i="1"/>
  <c r="CG1171" i="1"/>
  <c r="CF262" i="1"/>
  <c r="CH262" i="1"/>
  <c r="CF1171" i="1"/>
  <c r="CG261" i="1"/>
  <c r="CH1171" i="1"/>
  <c r="CE261" i="1"/>
  <c r="BT1172" i="1"/>
  <c r="B1173" i="1"/>
  <c r="BS1172" i="1"/>
  <c r="BZ1172" i="1"/>
  <c r="BY1172" i="1"/>
  <c r="BX1172" i="1"/>
  <c r="BU1172" i="1"/>
  <c r="BW1172" i="1"/>
  <c r="BV1172" i="1"/>
  <c r="BU262" i="1"/>
  <c r="BY262" i="1"/>
  <c r="B263" i="1"/>
  <c r="BV262" i="1"/>
  <c r="BT262" i="1"/>
  <c r="BZ262" i="1"/>
  <c r="BW262" i="1"/>
  <c r="BS262" i="1"/>
  <c r="BX262" i="1"/>
  <c r="CE411" i="17" l="1"/>
  <c r="CE1346" i="17"/>
  <c r="CG411" i="17"/>
  <c r="BU1347" i="17"/>
  <c r="B1348" i="17"/>
  <c r="BT1347" i="17"/>
  <c r="BS1347" i="17"/>
  <c r="CH1347" i="17"/>
  <c r="BZ1347" i="17"/>
  <c r="BY1347" i="17"/>
  <c r="CF1347" i="17"/>
  <c r="BX1347" i="17"/>
  <c r="BV1347" i="17"/>
  <c r="BW1347" i="17"/>
  <c r="CG1346" i="17"/>
  <c r="BU412" i="17"/>
  <c r="B413" i="17"/>
  <c r="BT412" i="17"/>
  <c r="BS412" i="17"/>
  <c r="BY412" i="17"/>
  <c r="CF412" i="17"/>
  <c r="BX412" i="17"/>
  <c r="BW412" i="17"/>
  <c r="BV412" i="17"/>
  <c r="CH412" i="17"/>
  <c r="BZ412" i="17"/>
  <c r="CE1172" i="1"/>
  <c r="CG1172" i="1"/>
  <c r="CF263" i="1"/>
  <c r="CH263" i="1"/>
  <c r="CE262" i="1"/>
  <c r="CG262" i="1"/>
  <c r="CF1172" i="1"/>
  <c r="CH1172" i="1"/>
  <c r="BY1173" i="1"/>
  <c r="BX1173" i="1"/>
  <c r="BW1173" i="1"/>
  <c r="BS1173" i="1"/>
  <c r="BZ1173" i="1"/>
  <c r="BU1173" i="1"/>
  <c r="BT1173" i="1"/>
  <c r="BV1173" i="1"/>
  <c r="B1174" i="1"/>
  <c r="BU263" i="1"/>
  <c r="BY263" i="1"/>
  <c r="BS263" i="1"/>
  <c r="BX263" i="1"/>
  <c r="B264" i="1"/>
  <c r="BW263" i="1"/>
  <c r="BT263" i="1"/>
  <c r="BV263" i="1"/>
  <c r="BZ263" i="1"/>
  <c r="CE1347" i="17" l="1"/>
  <c r="CE412" i="17"/>
  <c r="CG1347" i="17"/>
  <c r="CG412" i="17"/>
  <c r="BY413" i="17"/>
  <c r="CF413" i="17"/>
  <c r="BX413" i="17"/>
  <c r="BW413" i="17"/>
  <c r="BU413" i="17"/>
  <c r="B414" i="17"/>
  <c r="BT413" i="17"/>
  <c r="BS413" i="17"/>
  <c r="BZ413" i="17"/>
  <c r="BV413" i="17"/>
  <c r="CH413" i="17"/>
  <c r="CF1348" i="17"/>
  <c r="BX1348" i="17"/>
  <c r="BW1348" i="17"/>
  <c r="BV1348" i="17"/>
  <c r="BU1348" i="17"/>
  <c r="B1349" i="17"/>
  <c r="BT1348" i="17"/>
  <c r="BS1348" i="17"/>
  <c r="CH1348" i="17"/>
  <c r="BY1348" i="17"/>
  <c r="BZ1348" i="17"/>
  <c r="CE1173" i="1"/>
  <c r="CG1173" i="1"/>
  <c r="CG263" i="1"/>
  <c r="CF264" i="1"/>
  <c r="CH264" i="1"/>
  <c r="CH1173" i="1"/>
  <c r="CF1173" i="1"/>
  <c r="CE263" i="1"/>
  <c r="CE1174" i="1"/>
  <c r="BV1174" i="1"/>
  <c r="BU1174" i="1"/>
  <c r="BT1174" i="1"/>
  <c r="BY1174" i="1"/>
  <c r="CG1174" i="1" s="1"/>
  <c r="B1175" i="1"/>
  <c r="BX1174" i="1"/>
  <c r="BW1174" i="1"/>
  <c r="BS1174" i="1"/>
  <c r="BZ1174" i="1"/>
  <c r="B265" i="1"/>
  <c r="BU264" i="1"/>
  <c r="BY264" i="1"/>
  <c r="BV264" i="1"/>
  <c r="BT264" i="1"/>
  <c r="BZ264" i="1"/>
  <c r="BW264" i="1"/>
  <c r="BS264" i="1"/>
  <c r="BX264" i="1"/>
  <c r="CE1348" i="17" l="1"/>
  <c r="CG1348" i="17"/>
  <c r="CE413" i="17"/>
  <c r="CG413" i="17"/>
  <c r="BU414" i="17"/>
  <c r="B415" i="17"/>
  <c r="BT414" i="17"/>
  <c r="BS414" i="17"/>
  <c r="CE414" i="17" s="1"/>
  <c r="BY414" i="17"/>
  <c r="CG414" i="17" s="1"/>
  <c r="CF414" i="17"/>
  <c r="BX414" i="17"/>
  <c r="BW414" i="17"/>
  <c r="BZ414" i="17"/>
  <c r="BV414" i="17"/>
  <c r="CH414" i="17"/>
  <c r="BS1349" i="17"/>
  <c r="CH1349" i="17"/>
  <c r="BZ1349" i="17"/>
  <c r="BY1349" i="17"/>
  <c r="CF1349" i="17"/>
  <c r="BX1349" i="17"/>
  <c r="BW1349" i="17"/>
  <c r="BV1349" i="17"/>
  <c r="BT1349" i="17"/>
  <c r="B1350" i="17"/>
  <c r="BU1349" i="17"/>
  <c r="CE264" i="1"/>
  <c r="CF265" i="1"/>
  <c r="CH265" i="1"/>
  <c r="CH1174" i="1"/>
  <c r="CF1174" i="1"/>
  <c r="CG264" i="1"/>
  <c r="CE1175" i="1"/>
  <c r="B1176" i="1"/>
  <c r="BS1175" i="1"/>
  <c r="BZ1175" i="1"/>
  <c r="BY1175" i="1"/>
  <c r="BW1175" i="1"/>
  <c r="BX1175" i="1"/>
  <c r="BU1175" i="1"/>
  <c r="CG1175" i="1" s="1"/>
  <c r="BT1175" i="1"/>
  <c r="BV1175" i="1"/>
  <c r="B266" i="1"/>
  <c r="BU265" i="1"/>
  <c r="BY265" i="1"/>
  <c r="BS265" i="1"/>
  <c r="BX265" i="1"/>
  <c r="BW265" i="1"/>
  <c r="BZ265" i="1"/>
  <c r="BT265" i="1"/>
  <c r="BV265" i="1"/>
  <c r="CE1349" i="17" l="1"/>
  <c r="CG1349" i="17"/>
  <c r="BY415" i="17"/>
  <c r="CF415" i="17"/>
  <c r="BX415" i="17"/>
  <c r="BW415" i="17"/>
  <c r="BU415" i="17"/>
  <c r="B416" i="17"/>
  <c r="BT415" i="17"/>
  <c r="BS415" i="17"/>
  <c r="CH415" i="17"/>
  <c r="BZ415" i="17"/>
  <c r="BV415" i="17"/>
  <c r="BV1350" i="17"/>
  <c r="BU1350" i="17"/>
  <c r="B1351" i="17"/>
  <c r="BT1350" i="17"/>
  <c r="BS1350" i="17"/>
  <c r="CH1350" i="17"/>
  <c r="BZ1350" i="17"/>
  <c r="BY1350" i="17"/>
  <c r="BW1350" i="17"/>
  <c r="BX1350" i="17"/>
  <c r="CF1350" i="17"/>
  <c r="CE265" i="1"/>
  <c r="CF266" i="1"/>
  <c r="CH266" i="1"/>
  <c r="CF1175" i="1"/>
  <c r="CH1175" i="1"/>
  <c r="CG265" i="1"/>
  <c r="CG1176" i="1"/>
  <c r="BX1176" i="1"/>
  <c r="BW1176" i="1"/>
  <c r="BV1176" i="1"/>
  <c r="BY1176" i="1"/>
  <c r="B1177" i="1"/>
  <c r="BU1176" i="1"/>
  <c r="BT1176" i="1"/>
  <c r="BS1176" i="1"/>
  <c r="CE1176" i="1" s="1"/>
  <c r="BZ1176" i="1"/>
  <c r="BU266" i="1"/>
  <c r="BY266" i="1"/>
  <c r="BV266" i="1"/>
  <c r="BT266" i="1"/>
  <c r="BZ266" i="1"/>
  <c r="B267" i="1"/>
  <c r="BS266" i="1"/>
  <c r="BX266" i="1"/>
  <c r="BW266" i="1"/>
  <c r="CE1350" i="17" l="1"/>
  <c r="CG1350" i="17"/>
  <c r="CE415" i="17"/>
  <c r="CG415" i="17"/>
  <c r="BY1351" i="17"/>
  <c r="CF1351" i="17"/>
  <c r="BX1351" i="17"/>
  <c r="BW1351" i="17"/>
  <c r="BV1351" i="17"/>
  <c r="BU1351" i="17"/>
  <c r="B1352" i="17"/>
  <c r="BT1351" i="17"/>
  <c r="BZ1351" i="17"/>
  <c r="BS1351" i="17"/>
  <c r="CH1351" i="17"/>
  <c r="BU416" i="17"/>
  <c r="B417" i="17"/>
  <c r="BT416" i="17"/>
  <c r="BS416" i="17"/>
  <c r="BY416" i="17"/>
  <c r="CF416" i="17"/>
  <c r="BX416" i="17"/>
  <c r="BW416" i="17"/>
  <c r="CH416" i="17"/>
  <c r="BZ416" i="17"/>
  <c r="BV416" i="17"/>
  <c r="CG266" i="1"/>
  <c r="CF1176" i="1"/>
  <c r="CF267" i="1"/>
  <c r="CH267" i="1"/>
  <c r="CE266" i="1"/>
  <c r="CH1176" i="1"/>
  <c r="CG1177" i="1"/>
  <c r="CE1177" i="1"/>
  <c r="BU1177" i="1"/>
  <c r="BT1177" i="1"/>
  <c r="B1178" i="1"/>
  <c r="BS1177" i="1"/>
  <c r="BX1177" i="1"/>
  <c r="BY1177" i="1"/>
  <c r="BV1177" i="1"/>
  <c r="BW1177" i="1"/>
  <c r="BZ1177" i="1"/>
  <c r="BU267" i="1"/>
  <c r="BY267" i="1"/>
  <c r="BS267" i="1"/>
  <c r="BX267" i="1"/>
  <c r="B268" i="1"/>
  <c r="BW267" i="1"/>
  <c r="BT267" i="1"/>
  <c r="BZ267" i="1"/>
  <c r="BV267" i="1"/>
  <c r="CG1351" i="17" l="1"/>
  <c r="CE416" i="17"/>
  <c r="CE1351" i="17"/>
  <c r="CG416" i="17"/>
  <c r="BY417" i="17"/>
  <c r="CF417" i="17"/>
  <c r="BX417" i="17"/>
  <c r="BW417" i="17"/>
  <c r="BU417" i="17"/>
  <c r="B418" i="17"/>
  <c r="BT417" i="17"/>
  <c r="BS417" i="17"/>
  <c r="CH417" i="17"/>
  <c r="BZ417" i="17"/>
  <c r="BV417" i="17"/>
  <c r="B1353" i="17"/>
  <c r="BT1352" i="17"/>
  <c r="BS1352" i="17"/>
  <c r="CH1352" i="17"/>
  <c r="BZ1352" i="17"/>
  <c r="BY1352" i="17"/>
  <c r="CF1352" i="17"/>
  <c r="BX1352" i="17"/>
  <c r="BW1352" i="17"/>
  <c r="BV1352" i="17"/>
  <c r="BU1352" i="17"/>
  <c r="CG267" i="1"/>
  <c r="CF268" i="1"/>
  <c r="CH268" i="1"/>
  <c r="CH1177" i="1"/>
  <c r="CE267" i="1"/>
  <c r="CF1177" i="1"/>
  <c r="CF1178" i="1"/>
  <c r="CH1178" i="1"/>
  <c r="BV1178" i="1"/>
  <c r="BU1178" i="1"/>
  <c r="BT1178" i="1"/>
  <c r="BZ1178" i="1"/>
  <c r="BY1178" i="1"/>
  <c r="BS1178" i="1"/>
  <c r="BX1178" i="1"/>
  <c r="B1179" i="1"/>
  <c r="BW1178" i="1"/>
  <c r="B269" i="1"/>
  <c r="BU268" i="1"/>
  <c r="BY268" i="1"/>
  <c r="BV268" i="1"/>
  <c r="BT268" i="1"/>
  <c r="BZ268" i="1"/>
  <c r="BW268" i="1"/>
  <c r="BX268" i="1"/>
  <c r="BS268" i="1"/>
  <c r="CE417" i="17" l="1"/>
  <c r="CG1352" i="17"/>
  <c r="CE1352" i="17"/>
  <c r="CG417" i="17"/>
  <c r="BU418" i="17"/>
  <c r="B419" i="17"/>
  <c r="BT418" i="17"/>
  <c r="BS418" i="17"/>
  <c r="BY418" i="17"/>
  <c r="CG418" i="17" s="1"/>
  <c r="CF418" i="17"/>
  <c r="BX418" i="17"/>
  <c r="BW418" i="17"/>
  <c r="CH418" i="17"/>
  <c r="BZ418" i="17"/>
  <c r="BV418" i="17"/>
  <c r="BW1353" i="17"/>
  <c r="BV1353" i="17"/>
  <c r="BU1353" i="17"/>
  <c r="B1354" i="17"/>
  <c r="BT1353" i="17"/>
  <c r="BS1353" i="17"/>
  <c r="CH1353" i="17"/>
  <c r="BZ1353" i="17"/>
  <c r="CF1353" i="17"/>
  <c r="BY1353" i="17"/>
  <c r="BX1353" i="17"/>
  <c r="CE1178" i="1"/>
  <c r="CF269" i="1"/>
  <c r="CH269" i="1"/>
  <c r="CE268" i="1"/>
  <c r="CG1178" i="1"/>
  <c r="CG268" i="1"/>
  <c r="CH1179" i="1"/>
  <c r="CF1179" i="1"/>
  <c r="B1180" i="1"/>
  <c r="BS1179" i="1"/>
  <c r="BZ1179" i="1"/>
  <c r="BY1179" i="1"/>
  <c r="BT1179" i="1"/>
  <c r="BX1179" i="1"/>
  <c r="BV1179" i="1"/>
  <c r="BW1179" i="1"/>
  <c r="BU1179" i="1"/>
  <c r="B270" i="1"/>
  <c r="BU269" i="1"/>
  <c r="BY269" i="1"/>
  <c r="BS269" i="1"/>
  <c r="BX269" i="1"/>
  <c r="BW269" i="1"/>
  <c r="BZ269" i="1"/>
  <c r="BV269" i="1"/>
  <c r="BT269" i="1"/>
  <c r="CE418" i="17" l="1"/>
  <c r="CG1353" i="17"/>
  <c r="CE1353" i="17"/>
  <c r="BZ1354" i="17"/>
  <c r="BY1354" i="17"/>
  <c r="CG1354" i="17" s="1"/>
  <c r="BX1354" i="17"/>
  <c r="CE1354" i="17"/>
  <c r="BW1354" i="17"/>
  <c r="BV1354" i="17"/>
  <c r="BU1354" i="17"/>
  <c r="B1355" i="17"/>
  <c r="BT1354" i="17"/>
  <c r="BS1354" i="17"/>
  <c r="BY419" i="17"/>
  <c r="CF419" i="17"/>
  <c r="BX419" i="17"/>
  <c r="BW419" i="17"/>
  <c r="BU419" i="17"/>
  <c r="B420" i="17"/>
  <c r="BT419" i="17"/>
  <c r="BS419" i="17"/>
  <c r="CH419" i="17"/>
  <c r="BZ419" i="17"/>
  <c r="BV419" i="17"/>
  <c r="CE269" i="1"/>
  <c r="CF270" i="1"/>
  <c r="CH270" i="1"/>
  <c r="CG269" i="1"/>
  <c r="CG1179" i="1"/>
  <c r="CE1179" i="1"/>
  <c r="BX1180" i="1"/>
  <c r="BW1180" i="1"/>
  <c r="BV1180" i="1"/>
  <c r="BZ1180" i="1"/>
  <c r="BY1180" i="1"/>
  <c r="BS1180" i="1"/>
  <c r="BU1180" i="1"/>
  <c r="B1181" i="1"/>
  <c r="BT1180" i="1"/>
  <c r="BU270" i="1"/>
  <c r="BY270" i="1"/>
  <c r="B271" i="1"/>
  <c r="BV270" i="1"/>
  <c r="BT270" i="1"/>
  <c r="BZ270" i="1"/>
  <c r="BS270" i="1"/>
  <c r="BW270" i="1"/>
  <c r="BX270" i="1"/>
  <c r="CE419" i="17" l="1"/>
  <c r="CF1354" i="17"/>
  <c r="CH1354" i="17"/>
  <c r="CG419" i="17"/>
  <c r="BU420" i="17"/>
  <c r="B421" i="17"/>
  <c r="BT420" i="17"/>
  <c r="BS420" i="17"/>
  <c r="CE420" i="17" s="1"/>
  <c r="BY420" i="17"/>
  <c r="CF420" i="17"/>
  <c r="BX420" i="17"/>
  <c r="BW420" i="17"/>
  <c r="BV420" i="17"/>
  <c r="CH420" i="17"/>
  <c r="BZ420" i="17"/>
  <c r="BU1355" i="17"/>
  <c r="B1356" i="17"/>
  <c r="BT1355" i="17"/>
  <c r="BS1355" i="17"/>
  <c r="BZ1355" i="17"/>
  <c r="BY1355" i="17"/>
  <c r="CG1355" i="17" s="1"/>
  <c r="BX1355" i="17"/>
  <c r="BW1355" i="17"/>
  <c r="BV1355" i="17"/>
  <c r="CE1355" i="17"/>
  <c r="CE1180" i="1"/>
  <c r="CG1180" i="1"/>
  <c r="CE270" i="1"/>
  <c r="CF271" i="1"/>
  <c r="CH271" i="1"/>
  <c r="CG270" i="1"/>
  <c r="CF1180" i="1"/>
  <c r="CH1180" i="1"/>
  <c r="BU1181" i="1"/>
  <c r="BT1181" i="1"/>
  <c r="B1182" i="1"/>
  <c r="BS1181" i="1"/>
  <c r="BY1181" i="1"/>
  <c r="BZ1181" i="1"/>
  <c r="BW1181" i="1"/>
  <c r="BX1181" i="1"/>
  <c r="BV1181" i="1"/>
  <c r="BU271" i="1"/>
  <c r="BY271" i="1"/>
  <c r="BS271" i="1"/>
  <c r="BX271" i="1"/>
  <c r="BW271" i="1"/>
  <c r="B272" i="1"/>
  <c r="BT271" i="1"/>
  <c r="BV271" i="1"/>
  <c r="BZ271" i="1"/>
  <c r="CG420" i="17" l="1"/>
  <c r="CH1355" i="17"/>
  <c r="CF1355" i="17"/>
  <c r="BX1356" i="17"/>
  <c r="BW1356" i="17"/>
  <c r="BV1356" i="17"/>
  <c r="BU1356" i="17"/>
  <c r="CE1356" i="17" s="1"/>
  <c r="B1357" i="17"/>
  <c r="BT1356" i="17"/>
  <c r="BS1356" i="17"/>
  <c r="BY1356" i="17"/>
  <c r="BZ1356" i="17"/>
  <c r="BY421" i="17"/>
  <c r="CF421" i="17"/>
  <c r="BX421" i="17"/>
  <c r="BW421" i="17"/>
  <c r="BU421" i="17"/>
  <c r="B422" i="17"/>
  <c r="BT421" i="17"/>
  <c r="BS421" i="17"/>
  <c r="BZ421" i="17"/>
  <c r="BV421" i="17"/>
  <c r="CH421" i="17"/>
  <c r="CE1181" i="1"/>
  <c r="CG1181" i="1"/>
  <c r="CG271" i="1"/>
  <c r="CF272" i="1"/>
  <c r="CH272" i="1"/>
  <c r="CF1181" i="1"/>
  <c r="CE271" i="1"/>
  <c r="CH1181" i="1"/>
  <c r="BZ1182" i="1"/>
  <c r="BY1182" i="1"/>
  <c r="BX1182" i="1"/>
  <c r="BV1182" i="1"/>
  <c r="B1183" i="1"/>
  <c r="BU1182" i="1"/>
  <c r="BW1182" i="1"/>
  <c r="BS1182" i="1"/>
  <c r="BT1182" i="1"/>
  <c r="B273" i="1"/>
  <c r="BU272" i="1"/>
  <c r="BY272" i="1"/>
  <c r="BV272" i="1"/>
  <c r="BT272" i="1"/>
  <c r="BZ272" i="1"/>
  <c r="BW272" i="1"/>
  <c r="BS272" i="1"/>
  <c r="BX272" i="1"/>
  <c r="CG421" i="17" l="1"/>
  <c r="CF1356" i="17"/>
  <c r="CG1356" i="17"/>
  <c r="CH1356" i="17"/>
  <c r="CE421" i="17"/>
  <c r="BS1357" i="17"/>
  <c r="BZ1357" i="17"/>
  <c r="BY1357" i="17"/>
  <c r="CG1357" i="17" s="1"/>
  <c r="BX1357" i="17"/>
  <c r="BW1357" i="17"/>
  <c r="BV1357" i="17"/>
  <c r="BU1357" i="17"/>
  <c r="CE1357" i="17" s="1"/>
  <c r="BT1357" i="17"/>
  <c r="B1358" i="17"/>
  <c r="BY422" i="17"/>
  <c r="CF422" i="17"/>
  <c r="BX422" i="17"/>
  <c r="BW422" i="17"/>
  <c r="BU422" i="17"/>
  <c r="B423" i="17"/>
  <c r="BT422" i="17"/>
  <c r="BS422" i="17"/>
  <c r="CH422" i="17"/>
  <c r="BZ422" i="17"/>
  <c r="BV422" i="17"/>
  <c r="CG1182" i="1"/>
  <c r="CE1182" i="1"/>
  <c r="CF273" i="1"/>
  <c r="CH273" i="1"/>
  <c r="CE272" i="1"/>
  <c r="CG272" i="1"/>
  <c r="CF1182" i="1"/>
  <c r="CH1182" i="1"/>
  <c r="BW1183" i="1"/>
  <c r="BV1183" i="1"/>
  <c r="BU1183" i="1"/>
  <c r="B1184" i="1"/>
  <c r="BX1183" i="1"/>
  <c r="BT1183" i="1"/>
  <c r="BZ1183" i="1"/>
  <c r="BY1183" i="1"/>
  <c r="BS1183" i="1"/>
  <c r="B274" i="1"/>
  <c r="BU273" i="1"/>
  <c r="BY273" i="1"/>
  <c r="BS273" i="1"/>
  <c r="BX273" i="1"/>
  <c r="BW273" i="1"/>
  <c r="BZ273" i="1"/>
  <c r="BT273" i="1"/>
  <c r="BV273" i="1"/>
  <c r="CG422" i="17" l="1"/>
  <c r="CF1357" i="17"/>
  <c r="CH1357" i="17"/>
  <c r="CE422" i="17"/>
  <c r="BU423" i="17"/>
  <c r="B424" i="17"/>
  <c r="BT423" i="17"/>
  <c r="BS423" i="17"/>
  <c r="BY423" i="17"/>
  <c r="CG423" i="17" s="1"/>
  <c r="CF423" i="17"/>
  <c r="BX423" i="17"/>
  <c r="BW423" i="17"/>
  <c r="CH423" i="17"/>
  <c r="BZ423" i="17"/>
  <c r="BV423" i="17"/>
  <c r="BS1358" i="17"/>
  <c r="CH1358" i="17"/>
  <c r="BZ1358" i="17"/>
  <c r="BY1358" i="17"/>
  <c r="CF1358" i="17"/>
  <c r="BX1358" i="17"/>
  <c r="BW1358" i="17"/>
  <c r="BV1358" i="17"/>
  <c r="BU1358" i="17"/>
  <c r="BT1358" i="17"/>
  <c r="B1359" i="17"/>
  <c r="CG1183" i="1"/>
  <c r="CE1183" i="1"/>
  <c r="CF274" i="1"/>
  <c r="CH274" i="1"/>
  <c r="CH1183" i="1"/>
  <c r="CF1183" i="1"/>
  <c r="CE273" i="1"/>
  <c r="CG273" i="1"/>
  <c r="BT1184" i="1"/>
  <c r="B1185" i="1"/>
  <c r="BS1184" i="1"/>
  <c r="BZ1184" i="1"/>
  <c r="BW1184" i="1"/>
  <c r="BV1184" i="1"/>
  <c r="BX1184" i="1"/>
  <c r="BU1184" i="1"/>
  <c r="BY1184" i="1"/>
  <c r="BU274" i="1"/>
  <c r="BY274" i="1"/>
  <c r="BV274" i="1"/>
  <c r="BT274" i="1"/>
  <c r="BZ274" i="1"/>
  <c r="B275" i="1"/>
  <c r="BX274" i="1"/>
  <c r="BS274" i="1"/>
  <c r="BW274" i="1"/>
  <c r="CE1358" i="17" l="1"/>
  <c r="CE423" i="17"/>
  <c r="CG1358" i="17"/>
  <c r="BW1359" i="17"/>
  <c r="BV1359" i="17"/>
  <c r="BU1359" i="17"/>
  <c r="B1360" i="17"/>
  <c r="BT1359" i="17"/>
  <c r="BS1359" i="17"/>
  <c r="CH1359" i="17"/>
  <c r="BZ1359" i="17"/>
  <c r="CF1359" i="17"/>
  <c r="BY1359" i="17"/>
  <c r="BX1359" i="17"/>
  <c r="BY424" i="17"/>
  <c r="CF424" i="17"/>
  <c r="BX424" i="17"/>
  <c r="BW424" i="17"/>
  <c r="BU424" i="17"/>
  <c r="B425" i="17"/>
  <c r="BT424" i="17"/>
  <c r="BS424" i="17"/>
  <c r="CH424" i="17"/>
  <c r="BZ424" i="17"/>
  <c r="BV424" i="17"/>
  <c r="CG1184" i="1"/>
  <c r="CE1184" i="1"/>
  <c r="CE274" i="1"/>
  <c r="CF275" i="1"/>
  <c r="CH275" i="1"/>
  <c r="CG274" i="1"/>
  <c r="CH1184" i="1"/>
  <c r="CF1184" i="1"/>
  <c r="BY1185" i="1"/>
  <c r="BX1185" i="1"/>
  <c r="BW1185" i="1"/>
  <c r="B1186" i="1"/>
  <c r="BU1185" i="1"/>
  <c r="BT1185" i="1"/>
  <c r="BZ1185" i="1"/>
  <c r="BV1185" i="1"/>
  <c r="BS1185" i="1"/>
  <c r="BU275" i="1"/>
  <c r="BY275" i="1"/>
  <c r="BS275" i="1"/>
  <c r="BX275" i="1"/>
  <c r="B276" i="1"/>
  <c r="BW275" i="1"/>
  <c r="BT275" i="1"/>
  <c r="BZ275" i="1"/>
  <c r="BV275" i="1"/>
  <c r="CE424" i="17" l="1"/>
  <c r="CE1359" i="17"/>
  <c r="CG1359" i="17"/>
  <c r="CG424" i="17"/>
  <c r="BU425" i="17"/>
  <c r="B426" i="17"/>
  <c r="BT425" i="17"/>
  <c r="BS425" i="17"/>
  <c r="BY425" i="17"/>
  <c r="CF425" i="17"/>
  <c r="BX425" i="17"/>
  <c r="BW425" i="17"/>
  <c r="CH425" i="17"/>
  <c r="BZ425" i="17"/>
  <c r="BV425" i="17"/>
  <c r="BS1360" i="17"/>
  <c r="CH1360" i="17"/>
  <c r="BZ1360" i="17"/>
  <c r="BY1360" i="17"/>
  <c r="CF1360" i="17"/>
  <c r="BX1360" i="17"/>
  <c r="BW1360" i="17"/>
  <c r="BV1360" i="17"/>
  <c r="B1361" i="17"/>
  <c r="BU1360" i="17"/>
  <c r="BT1360" i="17"/>
  <c r="CG1185" i="1"/>
  <c r="CE1185" i="1"/>
  <c r="CF1185" i="1"/>
  <c r="CF276" i="1"/>
  <c r="CH276" i="1"/>
  <c r="CG275" i="1"/>
  <c r="CE275" i="1"/>
  <c r="CH1185" i="1"/>
  <c r="BV1186" i="1"/>
  <c r="BU1186" i="1"/>
  <c r="CE1186" i="1" s="1"/>
  <c r="BT1186" i="1"/>
  <c r="BW1186" i="1"/>
  <c r="BS1186" i="1"/>
  <c r="BX1186" i="1"/>
  <c r="BZ1186" i="1"/>
  <c r="B1187" i="1"/>
  <c r="BY1186" i="1"/>
  <c r="CG1186" i="1" s="1"/>
  <c r="B277" i="1"/>
  <c r="BU276" i="1"/>
  <c r="BY276" i="1"/>
  <c r="BV276" i="1"/>
  <c r="BT276" i="1"/>
  <c r="BZ276" i="1"/>
  <c r="BW276" i="1"/>
  <c r="BX276" i="1"/>
  <c r="BS276" i="1"/>
  <c r="CE425" i="17" l="1"/>
  <c r="CG425" i="17"/>
  <c r="CE1360" i="17"/>
  <c r="CG1360" i="17"/>
  <c r="BW1361" i="17"/>
  <c r="BV1361" i="17"/>
  <c r="BU1361" i="17"/>
  <c r="B1362" i="17"/>
  <c r="BT1361" i="17"/>
  <c r="BS1361" i="17"/>
  <c r="CH1361" i="17"/>
  <c r="BZ1361" i="17"/>
  <c r="BX1361" i="17"/>
  <c r="CF1361" i="17"/>
  <c r="BY1361" i="17"/>
  <c r="BY426" i="17"/>
  <c r="CF426" i="17"/>
  <c r="BX426" i="17"/>
  <c r="BW426" i="17"/>
  <c r="BU426" i="17"/>
  <c r="B427" i="17"/>
  <c r="BT426" i="17"/>
  <c r="BS426" i="17"/>
  <c r="BV426" i="17"/>
  <c r="CH426" i="17"/>
  <c r="BZ426" i="17"/>
  <c r="CG276" i="1"/>
  <c r="CF277" i="1"/>
  <c r="CH277" i="1"/>
  <c r="CE276" i="1"/>
  <c r="CF1186" i="1"/>
  <c r="CH1186" i="1"/>
  <c r="CE1187" i="1"/>
  <c r="B1188" i="1"/>
  <c r="BS1187" i="1"/>
  <c r="BZ1187" i="1"/>
  <c r="BY1187" i="1"/>
  <c r="BX1187" i="1"/>
  <c r="BU1187" i="1"/>
  <c r="CG1187" i="1" s="1"/>
  <c r="BV1187" i="1"/>
  <c r="BT1187" i="1"/>
  <c r="BW1187" i="1"/>
  <c r="B278" i="1"/>
  <c r="BU277" i="1"/>
  <c r="BY277" i="1"/>
  <c r="BS277" i="1"/>
  <c r="BX277" i="1"/>
  <c r="BW277" i="1"/>
  <c r="BZ277" i="1"/>
  <c r="BT277" i="1"/>
  <c r="BV277" i="1"/>
  <c r="CG426" i="17" l="1"/>
  <c r="CG1361" i="17"/>
  <c r="CE1361" i="17"/>
  <c r="CE426" i="17"/>
  <c r="BU427" i="17"/>
  <c r="B428" i="17"/>
  <c r="BT427" i="17"/>
  <c r="BS427" i="17"/>
  <c r="BY427" i="17"/>
  <c r="CG427" i="17" s="1"/>
  <c r="CF427" i="17"/>
  <c r="BX427" i="17"/>
  <c r="BW427" i="17"/>
  <c r="BZ427" i="17"/>
  <c r="BV427" i="17"/>
  <c r="CH427" i="17"/>
  <c r="BS1362" i="17"/>
  <c r="CE1362" i="17" s="1"/>
  <c r="BW1362" i="17"/>
  <c r="BT1362" i="17"/>
  <c r="BZ1362" i="17"/>
  <c r="B1363" i="17"/>
  <c r="BY1362" i="17"/>
  <c r="CG1362" i="17" s="1"/>
  <c r="CH1362" i="17"/>
  <c r="BX1362" i="17"/>
  <c r="CF1362" i="17"/>
  <c r="BV1362" i="17"/>
  <c r="BU1362" i="17"/>
  <c r="CH1187" i="1"/>
  <c r="CE277" i="1"/>
  <c r="CF278" i="1"/>
  <c r="CH278" i="1"/>
  <c r="CF1187" i="1"/>
  <c r="CG277" i="1"/>
  <c r="BX1188" i="1"/>
  <c r="BW1188" i="1"/>
  <c r="BV1188" i="1"/>
  <c r="BT1188" i="1"/>
  <c r="BS1188" i="1"/>
  <c r="BY1188" i="1"/>
  <c r="BU1188" i="1"/>
  <c r="CE1188" i="1" s="1"/>
  <c r="B1189" i="1"/>
  <c r="BZ1188" i="1"/>
  <c r="BU278" i="1"/>
  <c r="BY278" i="1"/>
  <c r="B279" i="1"/>
  <c r="BV278" i="1"/>
  <c r="BT278" i="1"/>
  <c r="BZ278" i="1"/>
  <c r="BW278" i="1"/>
  <c r="BS278" i="1"/>
  <c r="BX278" i="1"/>
  <c r="CE427" i="17" l="1"/>
  <c r="BW1363" i="17"/>
  <c r="BS1363" i="17"/>
  <c r="CF1363" i="17"/>
  <c r="BU1363" i="17"/>
  <c r="BT1363" i="17"/>
  <c r="BZ1363" i="17"/>
  <c r="B1364" i="17"/>
  <c r="BY1363" i="17"/>
  <c r="CH1363" i="17"/>
  <c r="BV1363" i="17"/>
  <c r="BX1363" i="17"/>
  <c r="BY428" i="17"/>
  <c r="CF428" i="17"/>
  <c r="BX428" i="17"/>
  <c r="BW428" i="17"/>
  <c r="BU428" i="17"/>
  <c r="B429" i="17"/>
  <c r="BT428" i="17"/>
  <c r="BS428" i="17"/>
  <c r="BZ428" i="17"/>
  <c r="BV428" i="17"/>
  <c r="CH428" i="17"/>
  <c r="CG1188" i="1"/>
  <c r="CF279" i="1"/>
  <c r="CH279" i="1"/>
  <c r="CE278" i="1"/>
  <c r="CG278" i="1"/>
  <c r="CF1188" i="1"/>
  <c r="CH1188" i="1"/>
  <c r="CG1189" i="1"/>
  <c r="BU1189" i="1"/>
  <c r="CE1189" i="1" s="1"/>
  <c r="BT1189" i="1"/>
  <c r="B1190" i="1"/>
  <c r="BS1189" i="1"/>
  <c r="BZ1189" i="1"/>
  <c r="BY1189" i="1"/>
  <c r="BV1189" i="1"/>
  <c r="BX1189" i="1"/>
  <c r="BW1189" i="1"/>
  <c r="BU279" i="1"/>
  <c r="BY279" i="1"/>
  <c r="BS279" i="1"/>
  <c r="BX279" i="1"/>
  <c r="B280" i="1"/>
  <c r="BW279" i="1"/>
  <c r="BT279" i="1"/>
  <c r="BV279" i="1"/>
  <c r="BZ279" i="1"/>
  <c r="CE1363" i="17" l="1"/>
  <c r="CE428" i="17"/>
  <c r="CG428" i="17"/>
  <c r="BS1364" i="17"/>
  <c r="BW1364" i="17"/>
  <c r="BV1364" i="17"/>
  <c r="CF1364" i="17"/>
  <c r="BU1364" i="17"/>
  <c r="CE1364" i="17" s="1"/>
  <c r="BT1364" i="17"/>
  <c r="BZ1364" i="17"/>
  <c r="BX1364" i="17"/>
  <c r="CH1364" i="17"/>
  <c r="BY1364" i="17"/>
  <c r="B1365" i="17"/>
  <c r="BU429" i="17"/>
  <c r="B430" i="17"/>
  <c r="BT429" i="17"/>
  <c r="BS429" i="17"/>
  <c r="BY429" i="17"/>
  <c r="CF429" i="17"/>
  <c r="BX429" i="17"/>
  <c r="BW429" i="17"/>
  <c r="CH429" i="17"/>
  <c r="BZ429" i="17"/>
  <c r="BV429" i="17"/>
  <c r="CG1363" i="17"/>
  <c r="CF280" i="1"/>
  <c r="CH280" i="1"/>
  <c r="CG279" i="1"/>
  <c r="CE279" i="1"/>
  <c r="CF1189" i="1"/>
  <c r="CH1189" i="1"/>
  <c r="CF1190" i="1"/>
  <c r="CH1190" i="1"/>
  <c r="BV1190" i="1"/>
  <c r="BU1190" i="1"/>
  <c r="BT1190" i="1"/>
  <c r="BZ1190" i="1"/>
  <c r="BY1190" i="1"/>
  <c r="BS1190" i="1"/>
  <c r="B1191" i="1"/>
  <c r="BX1190" i="1"/>
  <c r="BW1190" i="1"/>
  <c r="B281" i="1"/>
  <c r="BU280" i="1"/>
  <c r="BY280" i="1"/>
  <c r="BV280" i="1"/>
  <c r="BT280" i="1"/>
  <c r="BZ280" i="1"/>
  <c r="BW280" i="1"/>
  <c r="BS280" i="1"/>
  <c r="BX280" i="1"/>
  <c r="CE429" i="17" l="1"/>
  <c r="CG1364" i="17"/>
  <c r="CG429" i="17"/>
  <c r="BY430" i="17"/>
  <c r="CF430" i="17"/>
  <c r="BX430" i="17"/>
  <c r="BW430" i="17"/>
  <c r="BU430" i="17"/>
  <c r="B431" i="17"/>
  <c r="BT430" i="17"/>
  <c r="BS430" i="17"/>
  <c r="CH430" i="17"/>
  <c r="BZ430" i="17"/>
  <c r="BV430" i="17"/>
  <c r="BW1365" i="17"/>
  <c r="BS1365" i="17"/>
  <c r="CH1365" i="17"/>
  <c r="BX1365" i="17"/>
  <c r="BV1365" i="17"/>
  <c r="CF1365" i="17"/>
  <c r="BU1365" i="17"/>
  <c r="BT1365" i="17"/>
  <c r="B1366" i="17"/>
  <c r="BZ1365" i="17"/>
  <c r="BY1365" i="17"/>
  <c r="CF281" i="1"/>
  <c r="CH281" i="1"/>
  <c r="CE1190" i="1"/>
  <c r="CE280" i="1"/>
  <c r="CG280" i="1"/>
  <c r="CG1190" i="1"/>
  <c r="CH1191" i="1"/>
  <c r="CF1191" i="1"/>
  <c r="B1192" i="1"/>
  <c r="BS1191" i="1"/>
  <c r="BZ1191" i="1"/>
  <c r="BY1191" i="1"/>
  <c r="BV1191" i="1"/>
  <c r="BU1191" i="1"/>
  <c r="BT1191" i="1"/>
  <c r="BX1191" i="1"/>
  <c r="BW1191" i="1"/>
  <c r="B282" i="1"/>
  <c r="BU281" i="1"/>
  <c r="BY281" i="1"/>
  <c r="BS281" i="1"/>
  <c r="BX281" i="1"/>
  <c r="BW281" i="1"/>
  <c r="BZ281" i="1"/>
  <c r="BT281" i="1"/>
  <c r="BV281" i="1"/>
  <c r="CG1365" i="17" l="1"/>
  <c r="CE430" i="17"/>
  <c r="CG430" i="17"/>
  <c r="BS1366" i="17"/>
  <c r="BW1366" i="17"/>
  <c r="B1367" i="17"/>
  <c r="BY1366" i="17"/>
  <c r="CG1366" i="17" s="1"/>
  <c r="BX1366" i="17"/>
  <c r="BV1366" i="17"/>
  <c r="BU1366" i="17"/>
  <c r="CE1366" i="17" s="1"/>
  <c r="BT1366" i="17"/>
  <c r="BZ1366" i="17"/>
  <c r="BU431" i="17"/>
  <c r="B432" i="17"/>
  <c r="BT431" i="17"/>
  <c r="BS431" i="17"/>
  <c r="BY431" i="17"/>
  <c r="CF431" i="17"/>
  <c r="BX431" i="17"/>
  <c r="BW431" i="17"/>
  <c r="CH431" i="17"/>
  <c r="BZ431" i="17"/>
  <c r="BV431" i="17"/>
  <c r="CE1365" i="17"/>
  <c r="CE281" i="1"/>
  <c r="CF282" i="1"/>
  <c r="CH282" i="1"/>
  <c r="CG281" i="1"/>
  <c r="CG1191" i="1"/>
  <c r="CE1191" i="1"/>
  <c r="BX1192" i="1"/>
  <c r="BW1192" i="1"/>
  <c r="BV1192" i="1"/>
  <c r="BZ1192" i="1"/>
  <c r="BY1192" i="1"/>
  <c r="BS1192" i="1"/>
  <c r="B1193" i="1"/>
  <c r="BU1192" i="1"/>
  <c r="BT1192" i="1"/>
  <c r="BU282" i="1"/>
  <c r="BY282" i="1"/>
  <c r="BV282" i="1"/>
  <c r="BT282" i="1"/>
  <c r="BZ282" i="1"/>
  <c r="B283" i="1"/>
  <c r="BS282" i="1"/>
  <c r="BW282" i="1"/>
  <c r="BX282" i="1"/>
  <c r="CG431" i="17" l="1"/>
  <c r="CH1366" i="17"/>
  <c r="CF1366" i="17"/>
  <c r="CE431" i="17"/>
  <c r="BV432" i="17"/>
  <c r="BZ432" i="17"/>
  <c r="CH432" i="17"/>
  <c r="BY432" i="17"/>
  <c r="BX432" i="17"/>
  <c r="BU432" i="17"/>
  <c r="CG432" i="17" s="1"/>
  <c r="BT432" i="17"/>
  <c r="BS432" i="17"/>
  <c r="B433" i="17"/>
  <c r="CF432" i="17"/>
  <c r="BW432" i="17"/>
  <c r="BW1367" i="17"/>
  <c r="BS1367" i="17"/>
  <c r="BZ1367" i="17"/>
  <c r="B1368" i="17"/>
  <c r="BY1367" i="17"/>
  <c r="BX1367" i="17"/>
  <c r="BV1367" i="17"/>
  <c r="BU1367" i="17"/>
  <c r="CE1367" i="17" s="1"/>
  <c r="BT1367" i="17"/>
  <c r="CE1192" i="1"/>
  <c r="CG282" i="1"/>
  <c r="CG1192" i="1"/>
  <c r="CF283" i="1"/>
  <c r="CH283" i="1"/>
  <c r="CF1192" i="1"/>
  <c r="CE282" i="1"/>
  <c r="CH1192" i="1"/>
  <c r="BU1193" i="1"/>
  <c r="BT1193" i="1"/>
  <c r="B1194" i="1"/>
  <c r="BS1193" i="1"/>
  <c r="BW1193" i="1"/>
  <c r="BV1193" i="1"/>
  <c r="BY1193" i="1"/>
  <c r="BZ1193" i="1"/>
  <c r="BX1193" i="1"/>
  <c r="BU283" i="1"/>
  <c r="BY283" i="1"/>
  <c r="BS283" i="1"/>
  <c r="BX283" i="1"/>
  <c r="B284" i="1"/>
  <c r="BW283" i="1"/>
  <c r="BT283" i="1"/>
  <c r="BZ283" i="1"/>
  <c r="BV283" i="1"/>
  <c r="CG1367" i="17" l="1"/>
  <c r="CH1367" i="17"/>
  <c r="CE432" i="17"/>
  <c r="CF1367" i="17"/>
  <c r="CE1193" i="1"/>
  <c r="CH433" i="17"/>
  <c r="BZ433" i="17"/>
  <c r="BX433" i="17"/>
  <c r="CF433" i="17"/>
  <c r="BW433" i="17"/>
  <c r="BV433" i="17"/>
  <c r="BT433" i="17"/>
  <c r="BS433" i="17"/>
  <c r="B434" i="17"/>
  <c r="BY433" i="17"/>
  <c r="BU433" i="17"/>
  <c r="CE433" i="17" s="1"/>
  <c r="BS1368" i="17"/>
  <c r="BW1368" i="17"/>
  <c r="BZ1368" i="17"/>
  <c r="B1369" i="17"/>
  <c r="BY1368" i="17"/>
  <c r="BX1368" i="17"/>
  <c r="CG1368" i="17"/>
  <c r="BV1368" i="17"/>
  <c r="CH1368" i="17" s="1"/>
  <c r="BU1368" i="17"/>
  <c r="CE1368" i="17" s="1"/>
  <c r="BT1368" i="17"/>
  <c r="CG1193" i="1"/>
  <c r="CG283" i="1"/>
  <c r="CF284" i="1"/>
  <c r="CH284" i="1"/>
  <c r="CH1193" i="1"/>
  <c r="CE283" i="1"/>
  <c r="CF1193" i="1"/>
  <c r="BZ1194" i="1"/>
  <c r="BY1194" i="1"/>
  <c r="BX1194" i="1"/>
  <c r="BW1194" i="1"/>
  <c r="BV1194" i="1"/>
  <c r="B1195" i="1"/>
  <c r="BU1194" i="1"/>
  <c r="BT1194" i="1"/>
  <c r="BS1194" i="1"/>
  <c r="B285" i="1"/>
  <c r="BU284" i="1"/>
  <c r="BY284" i="1"/>
  <c r="BV284" i="1"/>
  <c r="BT284" i="1"/>
  <c r="BZ284" i="1"/>
  <c r="BW284" i="1"/>
  <c r="BX284" i="1"/>
  <c r="BS284" i="1"/>
  <c r="CF1368" i="17" l="1"/>
  <c r="CG433" i="17"/>
  <c r="CH434" i="17"/>
  <c r="BZ434" i="17"/>
  <c r="BX434" i="17"/>
  <c r="CF434" i="17"/>
  <c r="BW434" i="17"/>
  <c r="BV434" i="17"/>
  <c r="BT434" i="17"/>
  <c r="BS434" i="17"/>
  <c r="B435" i="17"/>
  <c r="BY434" i="17"/>
  <c r="BU434" i="17"/>
  <c r="BW1369" i="17"/>
  <c r="BS1369" i="17"/>
  <c r="BZ1369" i="17"/>
  <c r="B1370" i="17"/>
  <c r="BY1369" i="17"/>
  <c r="BX1369" i="17"/>
  <c r="BV1369" i="17"/>
  <c r="BU1369" i="17"/>
  <c r="CE1369" i="17" s="1"/>
  <c r="BT1369" i="17"/>
  <c r="CE1194" i="1"/>
  <c r="CG1194" i="1"/>
  <c r="CH1194" i="1"/>
  <c r="CF285" i="1"/>
  <c r="CH285" i="1"/>
  <c r="CE284" i="1"/>
  <c r="CF1194" i="1"/>
  <c r="CG284" i="1"/>
  <c r="BW1195" i="1"/>
  <c r="BV1195" i="1"/>
  <c r="BU1195" i="1"/>
  <c r="BS1195" i="1"/>
  <c r="B1196" i="1"/>
  <c r="BX1195" i="1"/>
  <c r="BZ1195" i="1"/>
  <c r="BY1195" i="1"/>
  <c r="BT1195" i="1"/>
  <c r="B286" i="1"/>
  <c r="BU285" i="1"/>
  <c r="BY285" i="1"/>
  <c r="BS285" i="1"/>
  <c r="BX285" i="1"/>
  <c r="BW285" i="1"/>
  <c r="BZ285" i="1"/>
  <c r="BV285" i="1"/>
  <c r="BT285" i="1"/>
  <c r="CE434" i="17" l="1"/>
  <c r="CH1369" i="17"/>
  <c r="CG1369" i="17"/>
  <c r="CF1369" i="17"/>
  <c r="CG434" i="17"/>
  <c r="BV435" i="17"/>
  <c r="CF435" i="17"/>
  <c r="BW435" i="17"/>
  <c r="BU435" i="17"/>
  <c r="BT435" i="17"/>
  <c r="B436" i="17"/>
  <c r="BZ435" i="17"/>
  <c r="CH435" i="17"/>
  <c r="BY435" i="17"/>
  <c r="BX435" i="17"/>
  <c r="BS435" i="17"/>
  <c r="CH1370" i="17"/>
  <c r="BZ1370" i="17"/>
  <c r="BY1370" i="17"/>
  <c r="CF1370" i="17"/>
  <c r="BX1370" i="17"/>
  <c r="BW1370" i="17"/>
  <c r="BV1370" i="17"/>
  <c r="BU1370" i="17"/>
  <c r="B1371" i="17"/>
  <c r="BT1370" i="17"/>
  <c r="BS1370" i="17"/>
  <c r="CG1195" i="1"/>
  <c r="CE1195" i="1"/>
  <c r="CE285" i="1"/>
  <c r="CF286" i="1"/>
  <c r="CH286" i="1"/>
  <c r="CG285" i="1"/>
  <c r="CF1195" i="1"/>
  <c r="CH1195" i="1"/>
  <c r="BU1196" i="1"/>
  <c r="BT1196" i="1"/>
  <c r="BS1196" i="1"/>
  <c r="BZ1196" i="1"/>
  <c r="BY1196" i="1"/>
  <c r="BX1196" i="1"/>
  <c r="B1197" i="1"/>
  <c r="BW1196" i="1"/>
  <c r="BV1196" i="1"/>
  <c r="BU286" i="1"/>
  <c r="BY286" i="1"/>
  <c r="B287" i="1"/>
  <c r="BV286" i="1"/>
  <c r="BT286" i="1"/>
  <c r="BZ286" i="1"/>
  <c r="BS286" i="1"/>
  <c r="BW286" i="1"/>
  <c r="BX286" i="1"/>
  <c r="CG435" i="17" l="1"/>
  <c r="CE1370" i="17"/>
  <c r="CG1370" i="17"/>
  <c r="BY436" i="17"/>
  <c r="BS436" i="17"/>
  <c r="B437" i="17"/>
  <c r="BZ436" i="17"/>
  <c r="CF436" i="17"/>
  <c r="BW436" i="17"/>
  <c r="BV436" i="17"/>
  <c r="BU436" i="17"/>
  <c r="CH436" i="17"/>
  <c r="BX436" i="17"/>
  <c r="BT436" i="17"/>
  <c r="CE435" i="17"/>
  <c r="BV1371" i="17"/>
  <c r="BU1371" i="17"/>
  <c r="B1372" i="17"/>
  <c r="BT1371" i="17"/>
  <c r="BS1371" i="17"/>
  <c r="CH1371" i="17"/>
  <c r="BZ1371" i="17"/>
  <c r="BY1371" i="17"/>
  <c r="CF1371" i="17"/>
  <c r="BX1371" i="17"/>
  <c r="BW1371" i="17"/>
  <c r="CE1196" i="1"/>
  <c r="CG1196" i="1"/>
  <c r="CE286" i="1"/>
  <c r="CF287" i="1"/>
  <c r="CH287" i="1"/>
  <c r="CG286" i="1"/>
  <c r="CH1196" i="1"/>
  <c r="CF1196" i="1"/>
  <c r="BZ1197" i="1"/>
  <c r="BT1197" i="1"/>
  <c r="BS1197" i="1"/>
  <c r="B1198" i="1"/>
  <c r="BV1197" i="1"/>
  <c r="BU1197" i="1"/>
  <c r="BX1197" i="1"/>
  <c r="BY1197" i="1"/>
  <c r="BW1197" i="1"/>
  <c r="BU287" i="1"/>
  <c r="BY287" i="1"/>
  <c r="BS287" i="1"/>
  <c r="BX287" i="1"/>
  <c r="BW287" i="1"/>
  <c r="B288" i="1"/>
  <c r="BT287" i="1"/>
  <c r="BV287" i="1"/>
  <c r="BZ287" i="1"/>
  <c r="CG1197" i="1" l="1"/>
  <c r="CG436" i="17"/>
  <c r="CG1371" i="17"/>
  <c r="CE1371" i="17"/>
  <c r="CE436" i="17"/>
  <c r="BU437" i="17"/>
  <c r="BZ437" i="17"/>
  <c r="CH437" i="17"/>
  <c r="BY437" i="17"/>
  <c r="BX437" i="17"/>
  <c r="BV437" i="17"/>
  <c r="BT437" i="17"/>
  <c r="BS437" i="17"/>
  <c r="B438" i="17"/>
  <c r="CF437" i="17"/>
  <c r="BW437" i="17"/>
  <c r="CH1372" i="17"/>
  <c r="BZ1372" i="17"/>
  <c r="BY1372" i="17"/>
  <c r="CF1372" i="17"/>
  <c r="BX1372" i="17"/>
  <c r="BW1372" i="17"/>
  <c r="BV1372" i="17"/>
  <c r="BU1372" i="17"/>
  <c r="B1373" i="17"/>
  <c r="BT1372" i="17"/>
  <c r="BS1372" i="17"/>
  <c r="CE1197" i="1"/>
  <c r="CF288" i="1"/>
  <c r="CH288" i="1"/>
  <c r="CG287" i="1"/>
  <c r="CH1197" i="1"/>
  <c r="CE287" i="1"/>
  <c r="CF1197" i="1"/>
  <c r="CE1198" i="1"/>
  <c r="CG1198" i="1"/>
  <c r="BW1198" i="1"/>
  <c r="BS1198" i="1"/>
  <c r="B1199" i="1"/>
  <c r="BZ1198" i="1"/>
  <c r="BY1198" i="1"/>
  <c r="BX1198" i="1"/>
  <c r="BV1198" i="1"/>
  <c r="BT1198" i="1"/>
  <c r="BU1198" i="1"/>
  <c r="B289" i="1"/>
  <c r="BU288" i="1"/>
  <c r="BY288" i="1"/>
  <c r="BV288" i="1"/>
  <c r="BT288" i="1"/>
  <c r="BZ288" i="1"/>
  <c r="BW288" i="1"/>
  <c r="BS288" i="1"/>
  <c r="BX288" i="1"/>
  <c r="CE437" i="17" l="1"/>
  <c r="CG437" i="17"/>
  <c r="CG1372" i="17"/>
  <c r="CE1372" i="17"/>
  <c r="BV1373" i="17"/>
  <c r="BU1373" i="17"/>
  <c r="B1374" i="17"/>
  <c r="BT1373" i="17"/>
  <c r="BS1373" i="17"/>
  <c r="CH1373" i="17"/>
  <c r="BZ1373" i="17"/>
  <c r="BY1373" i="17"/>
  <c r="CF1373" i="17"/>
  <c r="BX1373" i="17"/>
  <c r="BW1373" i="17"/>
  <c r="BY438" i="17"/>
  <c r="CF438" i="17"/>
  <c r="BW438" i="17"/>
  <c r="BV438" i="17"/>
  <c r="BU438" i="17"/>
  <c r="BS438" i="17"/>
  <c r="B439" i="17"/>
  <c r="BZ438" i="17"/>
  <c r="BX438" i="17"/>
  <c r="BT438" i="17"/>
  <c r="CH438" i="17"/>
  <c r="CE288" i="1"/>
  <c r="CF289" i="1"/>
  <c r="CH289" i="1"/>
  <c r="CG288" i="1"/>
  <c r="CF1198" i="1"/>
  <c r="CH1198" i="1"/>
  <c r="BT1199" i="1"/>
  <c r="B1200" i="1"/>
  <c r="BZ1199" i="1"/>
  <c r="BY1199" i="1"/>
  <c r="BV1199" i="1"/>
  <c r="BU1199" i="1"/>
  <c r="CG1199" i="1" s="1"/>
  <c r="BS1199" i="1"/>
  <c r="BX1199" i="1"/>
  <c r="BW1199" i="1"/>
  <c r="B290" i="1"/>
  <c r="BU289" i="1"/>
  <c r="BY289" i="1"/>
  <c r="BS289" i="1"/>
  <c r="BX289" i="1"/>
  <c r="BW289" i="1"/>
  <c r="BZ289" i="1"/>
  <c r="BT289" i="1"/>
  <c r="BV289" i="1"/>
  <c r="CG438" i="17" l="1"/>
  <c r="CE1373" i="17"/>
  <c r="CG1373" i="17"/>
  <c r="CE438" i="17"/>
  <c r="CH1374" i="17"/>
  <c r="BZ1374" i="17"/>
  <c r="BY1374" i="17"/>
  <c r="CF1374" i="17"/>
  <c r="BX1374" i="17"/>
  <c r="BW1374" i="17"/>
  <c r="BV1374" i="17"/>
  <c r="BU1374" i="17"/>
  <c r="B1375" i="17"/>
  <c r="BT1374" i="17"/>
  <c r="BS1374" i="17"/>
  <c r="BU439" i="17"/>
  <c r="BV439" i="17"/>
  <c r="BT439" i="17"/>
  <c r="BS439" i="17"/>
  <c r="BZ439" i="17"/>
  <c r="CH439" i="17"/>
  <c r="BY439" i="17"/>
  <c r="BX439" i="17"/>
  <c r="CF439" i="17"/>
  <c r="BW439" i="17"/>
  <c r="B440" i="17"/>
  <c r="CE1199" i="1"/>
  <c r="CF290" i="1"/>
  <c r="CH290" i="1"/>
  <c r="CF1199" i="1"/>
  <c r="CG289" i="1"/>
  <c r="CH1199" i="1"/>
  <c r="CE289" i="1"/>
  <c r="BY1200" i="1"/>
  <c r="CG1200" i="1" s="1"/>
  <c r="B1201" i="1"/>
  <c r="BZ1200" i="1"/>
  <c r="BX1200" i="1"/>
  <c r="BW1200" i="1"/>
  <c r="BV1200" i="1"/>
  <c r="BU1200" i="1"/>
  <c r="CE1200" i="1" s="1"/>
  <c r="BS1200" i="1"/>
  <c r="BT1200" i="1"/>
  <c r="BU290" i="1"/>
  <c r="BY290" i="1"/>
  <c r="BV290" i="1"/>
  <c r="BT290" i="1"/>
  <c r="BZ290" i="1"/>
  <c r="BX290" i="1"/>
  <c r="B291" i="1"/>
  <c r="BS290" i="1"/>
  <c r="BW290" i="1"/>
  <c r="CG1374" i="17" l="1"/>
  <c r="CE439" i="17"/>
  <c r="CE1374" i="17"/>
  <c r="CG439" i="17"/>
  <c r="BV1375" i="17"/>
  <c r="BU1375" i="17"/>
  <c r="B1376" i="17"/>
  <c r="BT1375" i="17"/>
  <c r="BS1375" i="17"/>
  <c r="CE1375" i="17" s="1"/>
  <c r="CH1375" i="17"/>
  <c r="BZ1375" i="17"/>
  <c r="BY1375" i="17"/>
  <c r="CF1375" i="17"/>
  <c r="BX1375" i="17"/>
  <c r="BW1375" i="17"/>
  <c r="BY440" i="17"/>
  <c r="BS440" i="17"/>
  <c r="B441" i="17"/>
  <c r="BZ440" i="17"/>
  <c r="CF440" i="17"/>
  <c r="BW440" i="17"/>
  <c r="BV440" i="17"/>
  <c r="BU440" i="17"/>
  <c r="BX440" i="17"/>
  <c r="BT440" i="17"/>
  <c r="CH440" i="17"/>
  <c r="CF291" i="1"/>
  <c r="CH291" i="1"/>
  <c r="CE290" i="1"/>
  <c r="CH1200" i="1"/>
  <c r="CG290" i="1"/>
  <c r="CF1200" i="1"/>
  <c r="CG1201" i="1"/>
  <c r="CE1201" i="1"/>
  <c r="BV1201" i="1"/>
  <c r="BY1201" i="1"/>
  <c r="BX1201" i="1"/>
  <c r="BW1201" i="1"/>
  <c r="BZ1201" i="1"/>
  <c r="BU1201" i="1"/>
  <c r="BT1201" i="1"/>
  <c r="B1202" i="1"/>
  <c r="BS1201" i="1"/>
  <c r="BU291" i="1"/>
  <c r="BY291" i="1"/>
  <c r="BS291" i="1"/>
  <c r="BX291" i="1"/>
  <c r="B292" i="1"/>
  <c r="BW291" i="1"/>
  <c r="BT291" i="1"/>
  <c r="BZ291" i="1"/>
  <c r="BV291" i="1"/>
  <c r="CG1375" i="17" l="1"/>
  <c r="CG440" i="17"/>
  <c r="CE440" i="17"/>
  <c r="CH1376" i="17"/>
  <c r="BZ1376" i="17"/>
  <c r="BY1376" i="17"/>
  <c r="CF1376" i="17"/>
  <c r="BX1376" i="17"/>
  <c r="BW1376" i="17"/>
  <c r="BV1376" i="17"/>
  <c r="BU1376" i="17"/>
  <c r="B1377" i="17"/>
  <c r="BT1376" i="17"/>
  <c r="BS1376" i="17"/>
  <c r="BU441" i="17"/>
  <c r="BZ441" i="17"/>
  <c r="CH441" i="17"/>
  <c r="BY441" i="17"/>
  <c r="BX441" i="17"/>
  <c r="BV441" i="17"/>
  <c r="BT441" i="17"/>
  <c r="BS441" i="17"/>
  <c r="B442" i="17"/>
  <c r="CF441" i="17"/>
  <c r="BW441" i="17"/>
  <c r="CG291" i="1"/>
  <c r="CF1201" i="1"/>
  <c r="CF292" i="1"/>
  <c r="CH292" i="1"/>
  <c r="CH1201" i="1"/>
  <c r="CE291" i="1"/>
  <c r="CF1202" i="1"/>
  <c r="CH1202" i="1"/>
  <c r="BZ1202" i="1"/>
  <c r="BW1202" i="1"/>
  <c r="BY1202" i="1"/>
  <c r="B1203" i="1"/>
  <c r="BX1202" i="1"/>
  <c r="BV1202" i="1"/>
  <c r="BS1202" i="1"/>
  <c r="BU1202" i="1"/>
  <c r="BT1202" i="1"/>
  <c r="B293" i="1"/>
  <c r="BU292" i="1"/>
  <c r="BY292" i="1"/>
  <c r="BV292" i="1"/>
  <c r="BT292" i="1"/>
  <c r="BZ292" i="1"/>
  <c r="BW292" i="1"/>
  <c r="BX292" i="1"/>
  <c r="BS292" i="1"/>
  <c r="CG1376" i="17" l="1"/>
  <c r="CG441" i="17"/>
  <c r="CE1376" i="17"/>
  <c r="CE441" i="17"/>
  <c r="BV1377" i="17"/>
  <c r="BU1377" i="17"/>
  <c r="B1378" i="17"/>
  <c r="BT1377" i="17"/>
  <c r="BS1377" i="17"/>
  <c r="CH1377" i="17"/>
  <c r="BZ1377" i="17"/>
  <c r="BY1377" i="17"/>
  <c r="CF1377" i="17"/>
  <c r="BX1377" i="17"/>
  <c r="BW1377" i="17"/>
  <c r="BY442" i="17"/>
  <c r="CF442" i="17"/>
  <c r="BW442" i="17"/>
  <c r="BV442" i="17"/>
  <c r="BU442" i="17"/>
  <c r="BS442" i="17"/>
  <c r="B443" i="17"/>
  <c r="BZ442" i="17"/>
  <c r="CH442" i="17"/>
  <c r="BX442" i="17"/>
  <c r="BT442" i="17"/>
  <c r="CE1202" i="1"/>
  <c r="CG292" i="1"/>
  <c r="CF293" i="1"/>
  <c r="CH293" i="1"/>
  <c r="CE292" i="1"/>
  <c r="CG1202" i="1"/>
  <c r="CH1203" i="1"/>
  <c r="CF1203" i="1"/>
  <c r="BW1203" i="1"/>
  <c r="BT1203" i="1"/>
  <c r="BZ1203" i="1"/>
  <c r="B1204" i="1"/>
  <c r="BY1203" i="1"/>
  <c r="BX1203" i="1"/>
  <c r="BV1203" i="1"/>
  <c r="BS1203" i="1"/>
  <c r="BU1203" i="1"/>
  <c r="B294" i="1"/>
  <c r="BU293" i="1"/>
  <c r="BY293" i="1"/>
  <c r="BS293" i="1"/>
  <c r="BX293" i="1"/>
  <c r="BW293" i="1"/>
  <c r="BZ293" i="1"/>
  <c r="BT293" i="1"/>
  <c r="BV293" i="1"/>
  <c r="CE1377" i="17" l="1"/>
  <c r="CG442" i="17"/>
  <c r="CG1377" i="17"/>
  <c r="CE442" i="17"/>
  <c r="BZ1378" i="17"/>
  <c r="BY1378" i="17"/>
  <c r="CG1378" i="17" s="1"/>
  <c r="BX1378" i="17"/>
  <c r="CE1378" i="17"/>
  <c r="BW1378" i="17"/>
  <c r="BV1378" i="17"/>
  <c r="BU1378" i="17"/>
  <c r="B1379" i="17"/>
  <c r="BT1378" i="17"/>
  <c r="BS1378" i="17"/>
  <c r="BU443" i="17"/>
  <c r="BV443" i="17"/>
  <c r="BT443" i="17"/>
  <c r="BS443" i="17"/>
  <c r="CE443" i="17" s="1"/>
  <c r="BZ443" i="17"/>
  <c r="CH443" i="17"/>
  <c r="BY443" i="17"/>
  <c r="BX443" i="17"/>
  <c r="B444" i="17"/>
  <c r="CF443" i="17"/>
  <c r="BW443" i="17"/>
  <c r="CF294" i="1"/>
  <c r="CH294" i="1"/>
  <c r="CG293" i="1"/>
  <c r="CG1203" i="1"/>
  <c r="CE293" i="1"/>
  <c r="CE1203" i="1"/>
  <c r="BT1204" i="1"/>
  <c r="BY1204" i="1"/>
  <c r="BZ1204" i="1"/>
  <c r="BW1204" i="1"/>
  <c r="BV1204" i="1"/>
  <c r="B1205" i="1"/>
  <c r="BU1204" i="1"/>
  <c r="BS1204" i="1"/>
  <c r="BX1204" i="1"/>
  <c r="BU294" i="1"/>
  <c r="BY294" i="1"/>
  <c r="B295" i="1"/>
  <c r="BV294" i="1"/>
  <c r="BT294" i="1"/>
  <c r="BZ294" i="1"/>
  <c r="BW294" i="1"/>
  <c r="BS294" i="1"/>
  <c r="BX294" i="1"/>
  <c r="CG443" i="17" l="1"/>
  <c r="CH1378" i="17"/>
  <c r="CF1378" i="17"/>
  <c r="BY444" i="17"/>
  <c r="BS444" i="17"/>
  <c r="B445" i="17"/>
  <c r="BZ444" i="17"/>
  <c r="CF444" i="17"/>
  <c r="BW444" i="17"/>
  <c r="BV444" i="17"/>
  <c r="BU444" i="17"/>
  <c r="CE444" i="17" s="1"/>
  <c r="CH444" i="17"/>
  <c r="BX444" i="17"/>
  <c r="BT444" i="17"/>
  <c r="BV1379" i="17"/>
  <c r="BU1379" i="17"/>
  <c r="CE1379" i="17" s="1"/>
  <c r="B1380" i="17"/>
  <c r="BT1379" i="17"/>
  <c r="CF1379" i="17" s="1"/>
  <c r="BS1379" i="17"/>
  <c r="BZ1379" i="17"/>
  <c r="BY1379" i="17"/>
  <c r="CG1379" i="17" s="1"/>
  <c r="BX1379" i="17"/>
  <c r="BW1379" i="17"/>
  <c r="CE1204" i="1"/>
  <c r="CG1204" i="1"/>
  <c r="CF295" i="1"/>
  <c r="CH295" i="1"/>
  <c r="CE294" i="1"/>
  <c r="CH1204" i="1"/>
  <c r="CG294" i="1"/>
  <c r="CF1204" i="1"/>
  <c r="BY1205" i="1"/>
  <c r="BV1205" i="1"/>
  <c r="BS1205" i="1"/>
  <c r="BZ1205" i="1"/>
  <c r="BX1205" i="1"/>
  <c r="BU1205" i="1"/>
  <c r="B1206" i="1"/>
  <c r="BW1205" i="1"/>
  <c r="BT1205" i="1"/>
  <c r="BU295" i="1"/>
  <c r="BY295" i="1"/>
  <c r="BS295" i="1"/>
  <c r="BX295" i="1"/>
  <c r="B296" i="1"/>
  <c r="BW295" i="1"/>
  <c r="BT295" i="1"/>
  <c r="BV295" i="1"/>
  <c r="BZ295" i="1"/>
  <c r="CG295" i="1" l="1"/>
  <c r="CH1379" i="17"/>
  <c r="CG444" i="17"/>
  <c r="BZ1380" i="17"/>
  <c r="BY1380" i="17"/>
  <c r="CG1380" i="17" s="1"/>
  <c r="BX1380" i="17"/>
  <c r="CE1380" i="17"/>
  <c r="BW1380" i="17"/>
  <c r="BV1380" i="17"/>
  <c r="BU1380" i="17"/>
  <c r="B1381" i="17"/>
  <c r="BT1380" i="17"/>
  <c r="BS1380" i="17"/>
  <c r="BU445" i="17"/>
  <c r="BZ445" i="17"/>
  <c r="CH445" i="17"/>
  <c r="BY445" i="17"/>
  <c r="BX445" i="17"/>
  <c r="BV445" i="17"/>
  <c r="BT445" i="17"/>
  <c r="BS445" i="17"/>
  <c r="B446" i="17"/>
  <c r="CF445" i="17"/>
  <c r="BW445" i="17"/>
  <c r="CE1205" i="1"/>
  <c r="CG1205" i="1"/>
  <c r="CF296" i="1"/>
  <c r="CH296" i="1"/>
  <c r="CH1205" i="1"/>
  <c r="CF1205" i="1"/>
  <c r="CE295" i="1"/>
  <c r="BV1206" i="1"/>
  <c r="B1207" i="1"/>
  <c r="BS1206" i="1"/>
  <c r="BU1206" i="1"/>
  <c r="CE1206" i="1" s="1"/>
  <c r="BT1206" i="1"/>
  <c r="BZ1206" i="1"/>
  <c r="BY1206" i="1"/>
  <c r="BX1206" i="1"/>
  <c r="BW1206" i="1"/>
  <c r="B297" i="1"/>
  <c r="BU296" i="1"/>
  <c r="BY296" i="1"/>
  <c r="BV296" i="1"/>
  <c r="BT296" i="1"/>
  <c r="BZ296" i="1"/>
  <c r="BW296" i="1"/>
  <c r="BS296" i="1"/>
  <c r="BX296" i="1"/>
  <c r="CF1380" i="17" l="1"/>
  <c r="CG445" i="17"/>
  <c r="CH1380" i="17"/>
  <c r="BU446" i="17"/>
  <c r="BZ446" i="17"/>
  <c r="CH446" i="17"/>
  <c r="BY446" i="17"/>
  <c r="BX446" i="17"/>
  <c r="CF446" i="17"/>
  <c r="BW446" i="17"/>
  <c r="BV446" i="17"/>
  <c r="BT446" i="17"/>
  <c r="BS446" i="17"/>
  <c r="B447" i="17"/>
  <c r="CE445" i="17"/>
  <c r="BV1381" i="17"/>
  <c r="BU1381" i="17"/>
  <c r="CE1381" i="17" s="1"/>
  <c r="BT1381" i="17"/>
  <c r="BS1381" i="17"/>
  <c r="BZ1381" i="17"/>
  <c r="BY1381" i="17"/>
  <c r="CG1381" i="17" s="1"/>
  <c r="BX1381" i="17"/>
  <c r="BW1381" i="17"/>
  <c r="CG1206" i="1"/>
  <c r="CF297" i="1"/>
  <c r="CH297" i="1"/>
  <c r="CE296" i="1"/>
  <c r="CG296" i="1"/>
  <c r="CF1206" i="1"/>
  <c r="CH1206" i="1"/>
  <c r="BU1207" i="1"/>
  <c r="B1208" i="1"/>
  <c r="BS1207" i="1"/>
  <c r="BX1207" i="1"/>
  <c r="BZ1207" i="1"/>
  <c r="BY1207" i="1"/>
  <c r="BW1207" i="1"/>
  <c r="BV1207" i="1"/>
  <c r="BT1207" i="1"/>
  <c r="B298" i="1"/>
  <c r="BU297" i="1"/>
  <c r="BY297" i="1"/>
  <c r="BS297" i="1"/>
  <c r="BX297" i="1"/>
  <c r="BW297" i="1"/>
  <c r="BZ297" i="1"/>
  <c r="BT297" i="1"/>
  <c r="BV297" i="1"/>
  <c r="CE446" i="17" l="1"/>
  <c r="CG446" i="17"/>
  <c r="CF1381" i="17"/>
  <c r="CH1381" i="17"/>
  <c r="BY447" i="17"/>
  <c r="CF447" i="17"/>
  <c r="BW447" i="17"/>
  <c r="BV447" i="17"/>
  <c r="BU447" i="17"/>
  <c r="BT447" i="17"/>
  <c r="BS447" i="17"/>
  <c r="B448" i="17"/>
  <c r="BZ447" i="17"/>
  <c r="CH447" i="17"/>
  <c r="BX447" i="17"/>
  <c r="CE1207" i="1"/>
  <c r="CG1207" i="1"/>
  <c r="CE297" i="1"/>
  <c r="CF298" i="1"/>
  <c r="CH298" i="1"/>
  <c r="CH1207" i="1"/>
  <c r="CF1207" i="1"/>
  <c r="CG297" i="1"/>
  <c r="BZ1208" i="1"/>
  <c r="BX1208" i="1"/>
  <c r="BU1208" i="1"/>
  <c r="BT1208" i="1"/>
  <c r="BS1208" i="1"/>
  <c r="B1209" i="1"/>
  <c r="BY1208" i="1"/>
  <c r="BW1208" i="1"/>
  <c r="BV1208" i="1"/>
  <c r="BU298" i="1"/>
  <c r="BY298" i="1"/>
  <c r="BV298" i="1"/>
  <c r="BT298" i="1"/>
  <c r="BZ298" i="1"/>
  <c r="B299" i="1"/>
  <c r="BS298" i="1"/>
  <c r="BW298" i="1"/>
  <c r="BX298" i="1"/>
  <c r="CE447" i="17" l="1"/>
  <c r="CG447" i="17"/>
  <c r="BU448" i="17"/>
  <c r="BV448" i="17"/>
  <c r="BT448" i="17"/>
  <c r="BS448" i="17"/>
  <c r="B449" i="17"/>
  <c r="BZ448" i="17"/>
  <c r="CH448" i="17"/>
  <c r="BY448" i="17"/>
  <c r="BX448" i="17"/>
  <c r="CF448" i="17"/>
  <c r="BW448" i="17"/>
  <c r="CG1208" i="1"/>
  <c r="CE1208" i="1"/>
  <c r="CF299" i="1"/>
  <c r="CH299" i="1"/>
  <c r="CE298" i="1"/>
  <c r="CG298" i="1"/>
  <c r="CH1208" i="1"/>
  <c r="CF1208" i="1"/>
  <c r="BW1209" i="1"/>
  <c r="BU1209" i="1"/>
  <c r="BZ1209" i="1"/>
  <c r="BY1209" i="1"/>
  <c r="BX1209" i="1"/>
  <c r="BV1209" i="1"/>
  <c r="BS1209" i="1"/>
  <c r="B1210" i="1"/>
  <c r="BT1209" i="1"/>
  <c r="BU299" i="1"/>
  <c r="BY299" i="1"/>
  <c r="BS299" i="1"/>
  <c r="BX299" i="1"/>
  <c r="B300" i="1"/>
  <c r="BW299" i="1"/>
  <c r="BT299" i="1"/>
  <c r="BZ299" i="1"/>
  <c r="BV299" i="1"/>
  <c r="CG448" i="17" l="1"/>
  <c r="CE448" i="17"/>
  <c r="BY449" i="17"/>
  <c r="BS449" i="17"/>
  <c r="B450" i="17"/>
  <c r="BZ449" i="17"/>
  <c r="CH449" i="17"/>
  <c r="BX449" i="17"/>
  <c r="CF449" i="17"/>
  <c r="BW449" i="17"/>
  <c r="BV449" i="17"/>
  <c r="BU449" i="17"/>
  <c r="BT449" i="17"/>
  <c r="CE1209" i="1"/>
  <c r="CG1209" i="1"/>
  <c r="CF300" i="1"/>
  <c r="CH300" i="1"/>
  <c r="CE299" i="1"/>
  <c r="CH1209" i="1"/>
  <c r="CF1209" i="1"/>
  <c r="CG299" i="1"/>
  <c r="CE1210" i="1"/>
  <c r="BT1210" i="1"/>
  <c r="BZ1210" i="1"/>
  <c r="BW1210" i="1"/>
  <c r="BU1210" i="1"/>
  <c r="BS1210" i="1"/>
  <c r="B1211" i="1"/>
  <c r="BY1210" i="1"/>
  <c r="CG1210" i="1" s="1"/>
  <c r="BX1210" i="1"/>
  <c r="BV1210" i="1"/>
  <c r="B301" i="1"/>
  <c r="BU300" i="1"/>
  <c r="BY300" i="1"/>
  <c r="BV300" i="1"/>
  <c r="BT300" i="1"/>
  <c r="BZ300" i="1"/>
  <c r="BW300" i="1"/>
  <c r="BX300" i="1"/>
  <c r="BS300" i="1"/>
  <c r="CE449" i="17" l="1"/>
  <c r="CG449" i="17"/>
  <c r="BU450" i="17"/>
  <c r="B451" i="17"/>
  <c r="BZ450" i="17"/>
  <c r="BY450" i="17"/>
  <c r="CH450" i="17"/>
  <c r="BX450" i="17"/>
  <c r="BW450" i="17"/>
  <c r="CF450" i="17"/>
  <c r="BV450" i="17"/>
  <c r="BT450" i="17"/>
  <c r="BS450" i="17"/>
  <c r="CG300" i="1"/>
  <c r="CE300" i="1"/>
  <c r="CF301" i="1"/>
  <c r="CH301" i="1"/>
  <c r="CF1210" i="1"/>
  <c r="CH1210" i="1"/>
  <c r="BY1211" i="1"/>
  <c r="BW1211" i="1"/>
  <c r="BT1211" i="1"/>
  <c r="BZ1211" i="1"/>
  <c r="BX1211" i="1"/>
  <c r="B1212" i="1"/>
  <c r="BV1211" i="1"/>
  <c r="BU1211" i="1"/>
  <c r="CG1211" i="1" s="1"/>
  <c r="BS1211" i="1"/>
  <c r="B302" i="1"/>
  <c r="BU301" i="1"/>
  <c r="BY301" i="1"/>
  <c r="BS301" i="1"/>
  <c r="BX301" i="1"/>
  <c r="BW301" i="1"/>
  <c r="BZ301" i="1"/>
  <c r="BV301" i="1"/>
  <c r="BT301" i="1"/>
  <c r="CG450" i="17" l="1"/>
  <c r="CE450" i="17"/>
  <c r="BS451" i="17"/>
  <c r="BY451" i="17"/>
  <c r="BZ451" i="17"/>
  <c r="CH451" i="17"/>
  <c r="BX451" i="17"/>
  <c r="CF451" i="17"/>
  <c r="BW451" i="17"/>
  <c r="BV451" i="17"/>
  <c r="BU451" i="17"/>
  <c r="BT451" i="17"/>
  <c r="B452" i="17"/>
  <c r="CE1211" i="1"/>
  <c r="CG301" i="1"/>
  <c r="CF302" i="1"/>
  <c r="CH302" i="1"/>
  <c r="CH1211" i="1"/>
  <c r="CE301" i="1"/>
  <c r="CF1211" i="1"/>
  <c r="BV1212" i="1"/>
  <c r="BT1212" i="1"/>
  <c r="BY1212" i="1"/>
  <c r="CG1212" i="1" s="1"/>
  <c r="BZ1212" i="1"/>
  <c r="BX1212" i="1"/>
  <c r="BW1212" i="1"/>
  <c r="BU1212" i="1"/>
  <c r="CE1212" i="1" s="1"/>
  <c r="BS1212" i="1"/>
  <c r="B1213" i="1"/>
  <c r="BU302" i="1"/>
  <c r="BY302" i="1"/>
  <c r="B303" i="1"/>
  <c r="BV302" i="1"/>
  <c r="BT302" i="1"/>
  <c r="BZ302" i="1"/>
  <c r="BS302" i="1"/>
  <c r="BW302" i="1"/>
  <c r="BX302" i="1"/>
  <c r="CG451" i="17" l="1"/>
  <c r="CE451" i="17"/>
  <c r="BW452" i="17"/>
  <c r="BU452" i="17"/>
  <c r="BY452" i="17"/>
  <c r="CH452" i="17"/>
  <c r="BX452" i="17"/>
  <c r="BV452" i="17"/>
  <c r="CF452" i="17"/>
  <c r="BT452" i="17"/>
  <c r="BS452" i="17"/>
  <c r="B453" i="17"/>
  <c r="BZ452" i="17"/>
  <c r="CF303" i="1"/>
  <c r="CH303" i="1"/>
  <c r="CG302" i="1"/>
  <c r="CE302" i="1"/>
  <c r="CF1212" i="1"/>
  <c r="CH1212" i="1"/>
  <c r="CG1213" i="1"/>
  <c r="CE1213" i="1"/>
  <c r="B1214" i="1"/>
  <c r="BS1213" i="1"/>
  <c r="BY1213" i="1"/>
  <c r="BV1213" i="1"/>
  <c r="BW1213" i="1"/>
  <c r="BU1213" i="1"/>
  <c r="BT1213" i="1"/>
  <c r="BZ1213" i="1"/>
  <c r="BX1213" i="1"/>
  <c r="BU303" i="1"/>
  <c r="BY303" i="1"/>
  <c r="BS303" i="1"/>
  <c r="BX303" i="1"/>
  <c r="BW303" i="1"/>
  <c r="B304" i="1"/>
  <c r="BT303" i="1"/>
  <c r="BV303" i="1"/>
  <c r="BZ303" i="1"/>
  <c r="CG452" i="17" l="1"/>
  <c r="CE452" i="17"/>
  <c r="BS453" i="17"/>
  <c r="BY453" i="17"/>
  <c r="CH453" i="17"/>
  <c r="BX453" i="17"/>
  <c r="CF453" i="17"/>
  <c r="BW453" i="17"/>
  <c r="BV453" i="17"/>
  <c r="BU453" i="17"/>
  <c r="BT453" i="17"/>
  <c r="B454" i="17"/>
  <c r="BZ453" i="17"/>
  <c r="CG303" i="1"/>
  <c r="CF304" i="1"/>
  <c r="CH304" i="1"/>
  <c r="CF1213" i="1"/>
  <c r="CE303" i="1"/>
  <c r="CH1213" i="1"/>
  <c r="CF1214" i="1"/>
  <c r="CH1214" i="1"/>
  <c r="BT1214" i="1"/>
  <c r="BZ1214" i="1"/>
  <c r="BY1214" i="1"/>
  <c r="BW1214" i="1"/>
  <c r="B1215" i="1"/>
  <c r="BV1214" i="1"/>
  <c r="BU1214" i="1"/>
  <c r="BS1214" i="1"/>
  <c r="BX1214" i="1"/>
  <c r="B305" i="1"/>
  <c r="BU304" i="1"/>
  <c r="BY304" i="1"/>
  <c r="BV304" i="1"/>
  <c r="BT304" i="1"/>
  <c r="BZ304" i="1"/>
  <c r="BW304" i="1"/>
  <c r="BS304" i="1"/>
  <c r="BX304" i="1"/>
  <c r="CG453" i="17" l="1"/>
  <c r="CE453" i="17"/>
  <c r="BW454" i="17"/>
  <c r="BU454" i="17"/>
  <c r="CH454" i="17"/>
  <c r="BX454" i="17"/>
  <c r="BV454" i="17"/>
  <c r="CF454" i="17"/>
  <c r="BT454" i="17"/>
  <c r="BS454" i="17"/>
  <c r="B455" i="17"/>
  <c r="BZ454" i="17"/>
  <c r="BY454" i="17"/>
  <c r="CF305" i="1"/>
  <c r="CH305" i="1"/>
  <c r="CE304" i="1"/>
  <c r="CG1214" i="1"/>
  <c r="CG304" i="1"/>
  <c r="CE1214" i="1"/>
  <c r="CH1215" i="1"/>
  <c r="CF1215" i="1"/>
  <c r="BY1215" i="1"/>
  <c r="BW1215" i="1"/>
  <c r="BV1215" i="1"/>
  <c r="BS1215" i="1"/>
  <c r="BZ1215" i="1"/>
  <c r="BX1215" i="1"/>
  <c r="BU1215" i="1"/>
  <c r="BT1215" i="1"/>
  <c r="B1216" i="1"/>
  <c r="B306" i="1"/>
  <c r="BU305" i="1"/>
  <c r="BY305" i="1"/>
  <c r="BS305" i="1"/>
  <c r="BX305" i="1"/>
  <c r="BW305" i="1"/>
  <c r="BZ305" i="1"/>
  <c r="BT305" i="1"/>
  <c r="BV305" i="1"/>
  <c r="CG454" i="17" l="1"/>
  <c r="CE454" i="17"/>
  <c r="BS455" i="17"/>
  <c r="BY455" i="17"/>
  <c r="CF455" i="17"/>
  <c r="BW455" i="17"/>
  <c r="BV455" i="17"/>
  <c r="BU455" i="17"/>
  <c r="BT455" i="17"/>
  <c r="B456" i="17"/>
  <c r="BZ455" i="17"/>
  <c r="CH455" i="17"/>
  <c r="BX455" i="17"/>
  <c r="CG305" i="1"/>
  <c r="CG1215" i="1"/>
  <c r="CE1215" i="1"/>
  <c r="CF306" i="1"/>
  <c r="CH306" i="1"/>
  <c r="CE305" i="1"/>
  <c r="BV1216" i="1"/>
  <c r="BT1216" i="1"/>
  <c r="B1217" i="1"/>
  <c r="BS1216" i="1"/>
  <c r="BY1216" i="1"/>
  <c r="BW1216" i="1"/>
  <c r="BU1216" i="1"/>
  <c r="BZ1216" i="1"/>
  <c r="BX1216" i="1"/>
  <c r="BU306" i="1"/>
  <c r="BY306" i="1"/>
  <c r="BV306" i="1"/>
  <c r="BT306" i="1"/>
  <c r="BZ306" i="1"/>
  <c r="B307" i="1"/>
  <c r="BX306" i="1"/>
  <c r="BS306" i="1"/>
  <c r="BW306" i="1"/>
  <c r="CE455" i="17" l="1"/>
  <c r="CG455" i="17"/>
  <c r="BW456" i="17"/>
  <c r="BU456" i="17"/>
  <c r="BV456" i="17"/>
  <c r="CF456" i="17"/>
  <c r="BT456" i="17"/>
  <c r="BS456" i="17"/>
  <c r="B457" i="17"/>
  <c r="BZ456" i="17"/>
  <c r="BY456" i="17"/>
  <c r="CH456" i="17"/>
  <c r="BX456" i="17"/>
  <c r="CE306" i="1"/>
  <c r="CE1216" i="1"/>
  <c r="CG1216" i="1"/>
  <c r="CF307" i="1"/>
  <c r="CH307" i="1"/>
  <c r="CG306" i="1"/>
  <c r="CH1216" i="1"/>
  <c r="CF1216" i="1"/>
  <c r="B1218" i="1"/>
  <c r="BS1217" i="1"/>
  <c r="BY1217" i="1"/>
  <c r="BX1217" i="1"/>
  <c r="BZ1217" i="1"/>
  <c r="BW1217" i="1"/>
  <c r="BV1217" i="1"/>
  <c r="BU1217" i="1"/>
  <c r="BT1217" i="1"/>
  <c r="BU307" i="1"/>
  <c r="BY307" i="1"/>
  <c r="BS307" i="1"/>
  <c r="BX307" i="1"/>
  <c r="B308" i="1"/>
  <c r="BW307" i="1"/>
  <c r="BT307" i="1"/>
  <c r="BZ307" i="1"/>
  <c r="BV307" i="1"/>
  <c r="CE456" i="17" l="1"/>
  <c r="CG456" i="17"/>
  <c r="BS457" i="17"/>
  <c r="BY457" i="17"/>
  <c r="BV457" i="17"/>
  <c r="BU457" i="17"/>
  <c r="BT457" i="17"/>
  <c r="B458" i="17"/>
  <c r="BZ457" i="17"/>
  <c r="CH457" i="17"/>
  <c r="BX457" i="17"/>
  <c r="CF457" i="17"/>
  <c r="BW457" i="17"/>
  <c r="CE1217" i="1"/>
  <c r="CG1217" i="1"/>
  <c r="CF308" i="1"/>
  <c r="CH308" i="1"/>
  <c r="CG307" i="1"/>
  <c r="CH1217" i="1"/>
  <c r="CE307" i="1"/>
  <c r="CF1217" i="1"/>
  <c r="BX1218" i="1"/>
  <c r="BV1218" i="1"/>
  <c r="BU1218" i="1"/>
  <c r="BY1218" i="1"/>
  <c r="BT1218" i="1"/>
  <c r="BS1218" i="1"/>
  <c r="B1219" i="1"/>
  <c r="BZ1218" i="1"/>
  <c r="BW1218" i="1"/>
  <c r="B309" i="1"/>
  <c r="BU308" i="1"/>
  <c r="BY308" i="1"/>
  <c r="BV308" i="1"/>
  <c r="BT308" i="1"/>
  <c r="BZ308" i="1"/>
  <c r="BW308" i="1"/>
  <c r="BX308" i="1"/>
  <c r="BS308" i="1"/>
  <c r="CE1218" i="1" l="1"/>
  <c r="CE457" i="17"/>
  <c r="CG457" i="17"/>
  <c r="BS458" i="17"/>
  <c r="BY458" i="17"/>
  <c r="BU458" i="17"/>
  <c r="CE458" i="17" s="1"/>
  <c r="BT458" i="17"/>
  <c r="B459" i="17"/>
  <c r="BZ458" i="17"/>
  <c r="CH458" i="17"/>
  <c r="BX458" i="17"/>
  <c r="CF458" i="17"/>
  <c r="BW458" i="17"/>
  <c r="BV458" i="17"/>
  <c r="CG1218" i="1"/>
  <c r="CE308" i="1"/>
  <c r="CF309" i="1"/>
  <c r="CH309" i="1"/>
  <c r="CF1218" i="1"/>
  <c r="CG308" i="1"/>
  <c r="CH1218" i="1"/>
  <c r="BU1219" i="1"/>
  <c r="B1220" i="1"/>
  <c r="BS1219" i="1"/>
  <c r="BZ1219" i="1"/>
  <c r="BY1219" i="1"/>
  <c r="BX1219" i="1"/>
  <c r="BW1219" i="1"/>
  <c r="BV1219" i="1"/>
  <c r="BT1219" i="1"/>
  <c r="B310" i="1"/>
  <c r="BU309" i="1"/>
  <c r="BY309" i="1"/>
  <c r="BS309" i="1"/>
  <c r="BX309" i="1"/>
  <c r="BW309" i="1"/>
  <c r="BZ309" i="1"/>
  <c r="BT309" i="1"/>
  <c r="BV309" i="1"/>
  <c r="CG458" i="17" l="1"/>
  <c r="BV459" i="17"/>
  <c r="B460" i="17"/>
  <c r="BT459" i="17"/>
  <c r="BZ459" i="17"/>
  <c r="BY459" i="17"/>
  <c r="CH459" i="17"/>
  <c r="BX459" i="17"/>
  <c r="BW459" i="17"/>
  <c r="CF459" i="17"/>
  <c r="BU459" i="17"/>
  <c r="BS459" i="17"/>
  <c r="CG1219" i="1"/>
  <c r="CE1219" i="1"/>
  <c r="CG309" i="1"/>
  <c r="CH1219" i="1"/>
  <c r="CF310" i="1"/>
  <c r="CH310" i="1"/>
  <c r="CE309" i="1"/>
  <c r="CF1219" i="1"/>
  <c r="BZ1220" i="1"/>
  <c r="BX1220" i="1"/>
  <c r="BW1220" i="1"/>
  <c r="BY1220" i="1"/>
  <c r="B1221" i="1"/>
  <c r="BU1220" i="1"/>
  <c r="BT1220" i="1"/>
  <c r="BS1220" i="1"/>
  <c r="BV1220" i="1"/>
  <c r="BU310" i="1"/>
  <c r="BY310" i="1"/>
  <c r="B311" i="1"/>
  <c r="BV310" i="1"/>
  <c r="BT310" i="1"/>
  <c r="BZ310" i="1"/>
  <c r="BW310" i="1"/>
  <c r="BS310" i="1"/>
  <c r="BX310" i="1"/>
  <c r="CE459" i="17" l="1"/>
  <c r="CG459" i="17"/>
  <c r="BY460" i="17"/>
  <c r="BW460" i="17"/>
  <c r="B461" i="17"/>
  <c r="BZ460" i="17"/>
  <c r="BX460" i="17"/>
  <c r="CH460" i="17"/>
  <c r="BV460" i="17"/>
  <c r="CF460" i="17"/>
  <c r="BU460" i="17"/>
  <c r="BT460" i="17"/>
  <c r="BS460" i="17"/>
  <c r="CG310" i="1"/>
  <c r="CG1220" i="1"/>
  <c r="CE1220" i="1"/>
  <c r="CF1220" i="1"/>
  <c r="CF311" i="1"/>
  <c r="CH311" i="1"/>
  <c r="CH1220" i="1"/>
  <c r="CE310" i="1"/>
  <c r="BY1221" i="1"/>
  <c r="BW1221" i="1"/>
  <c r="BU1221" i="1"/>
  <c r="BT1221" i="1"/>
  <c r="BZ1221" i="1"/>
  <c r="BX1221" i="1"/>
  <c r="B1222" i="1"/>
  <c r="BV1221" i="1"/>
  <c r="BS1221" i="1"/>
  <c r="BU311" i="1"/>
  <c r="BY311" i="1"/>
  <c r="BS311" i="1"/>
  <c r="BX311" i="1"/>
  <c r="B312" i="1"/>
  <c r="BW311" i="1"/>
  <c r="BT311" i="1"/>
  <c r="BV311" i="1"/>
  <c r="BZ311" i="1"/>
  <c r="CG460" i="17" l="1"/>
  <c r="CE460" i="17"/>
  <c r="B462" i="17"/>
  <c r="BT461" i="17"/>
  <c r="CH461" i="17"/>
  <c r="BZ461" i="17"/>
  <c r="BY461" i="17"/>
  <c r="BX461" i="17"/>
  <c r="BW461" i="17"/>
  <c r="CF461" i="17"/>
  <c r="BV461" i="17"/>
  <c r="BU461" i="17"/>
  <c r="BS461" i="17"/>
  <c r="CG1221" i="1"/>
  <c r="CE1221" i="1"/>
  <c r="CF312" i="1"/>
  <c r="CH312" i="1"/>
  <c r="CH1221" i="1"/>
  <c r="CG311" i="1"/>
  <c r="CE311" i="1"/>
  <c r="CF1221" i="1"/>
  <c r="CG1222" i="1"/>
  <c r="BV1222" i="1"/>
  <c r="BT1222" i="1"/>
  <c r="BZ1222" i="1"/>
  <c r="BY1222" i="1"/>
  <c r="BX1222" i="1"/>
  <c r="BW1222" i="1"/>
  <c r="BU1222" i="1"/>
  <c r="CE1222" i="1" s="1"/>
  <c r="B1223" i="1"/>
  <c r="BS1222" i="1"/>
  <c r="B313" i="1"/>
  <c r="BU312" i="1"/>
  <c r="BY312" i="1"/>
  <c r="BV312" i="1"/>
  <c r="BT312" i="1"/>
  <c r="BZ312" i="1"/>
  <c r="BW312" i="1"/>
  <c r="BS312" i="1"/>
  <c r="BX312" i="1"/>
  <c r="CG461" i="17" l="1"/>
  <c r="CE461" i="17"/>
  <c r="BW462" i="17"/>
  <c r="BU462" i="17"/>
  <c r="B463" i="17"/>
  <c r="BZ462" i="17"/>
  <c r="BY462" i="17"/>
  <c r="CH462" i="17"/>
  <c r="BX462" i="17"/>
  <c r="BV462" i="17"/>
  <c r="CF462" i="17"/>
  <c r="BT462" i="17"/>
  <c r="BS462" i="17"/>
  <c r="CF313" i="1"/>
  <c r="CH313" i="1"/>
  <c r="CE312" i="1"/>
  <c r="CH1222" i="1"/>
  <c r="CG312" i="1"/>
  <c r="CF1222" i="1"/>
  <c r="CG1223" i="1"/>
  <c r="CE1223" i="1"/>
  <c r="B1224" i="1"/>
  <c r="BS1223" i="1"/>
  <c r="BY1223" i="1"/>
  <c r="BW1223" i="1"/>
  <c r="BV1223" i="1"/>
  <c r="BX1223" i="1"/>
  <c r="BT1223" i="1"/>
  <c r="BZ1223" i="1"/>
  <c r="BU1223" i="1"/>
  <c r="B314" i="1"/>
  <c r="BU313" i="1"/>
  <c r="BY313" i="1"/>
  <c r="BS313" i="1"/>
  <c r="BX313" i="1"/>
  <c r="BW313" i="1"/>
  <c r="BZ313" i="1"/>
  <c r="BT313" i="1"/>
  <c r="BV313" i="1"/>
  <c r="CE462" i="17" l="1"/>
  <c r="CG462" i="17"/>
  <c r="CH463" i="17"/>
  <c r="BZ463" i="17"/>
  <c r="CF463" i="17"/>
  <c r="BX463" i="17"/>
  <c r="BS463" i="17"/>
  <c r="B464" i="17"/>
  <c r="BY463" i="17"/>
  <c r="BW463" i="17"/>
  <c r="BV463" i="17"/>
  <c r="BU463" i="17"/>
  <c r="BT463" i="17"/>
  <c r="CG313" i="1"/>
  <c r="CF314" i="1"/>
  <c r="CH314" i="1"/>
  <c r="CF1223" i="1"/>
  <c r="CE313" i="1"/>
  <c r="CH1223" i="1"/>
  <c r="CE1224" i="1"/>
  <c r="BX1224" i="1"/>
  <c r="BV1224" i="1"/>
  <c r="BT1224" i="1"/>
  <c r="B1225" i="1"/>
  <c r="BS1224" i="1"/>
  <c r="BU1224" i="1"/>
  <c r="BZ1224" i="1"/>
  <c r="BY1224" i="1"/>
  <c r="CG1224" i="1" s="1"/>
  <c r="BW1224" i="1"/>
  <c r="BU314" i="1"/>
  <c r="BY314" i="1"/>
  <c r="BV314" i="1"/>
  <c r="BT314" i="1"/>
  <c r="BZ314" i="1"/>
  <c r="BS314" i="1"/>
  <c r="B315" i="1"/>
  <c r="BX314" i="1"/>
  <c r="BW314" i="1"/>
  <c r="CG463" i="17" l="1"/>
  <c r="CE463" i="17"/>
  <c r="BU464" i="17"/>
  <c r="BS464" i="17"/>
  <c r="BZ464" i="17"/>
  <c r="B465" i="17"/>
  <c r="BY464" i="17"/>
  <c r="CH464" i="17"/>
  <c r="BX464" i="17"/>
  <c r="BW464" i="17"/>
  <c r="CF464" i="17"/>
  <c r="BV464" i="17"/>
  <c r="BT464" i="17"/>
  <c r="CF315" i="1"/>
  <c r="CH315" i="1"/>
  <c r="CE314" i="1"/>
  <c r="CG314" i="1"/>
  <c r="CH1224" i="1"/>
  <c r="CF1224" i="1"/>
  <c r="CG1225" i="1"/>
  <c r="CE1225" i="1"/>
  <c r="BU1225" i="1"/>
  <c r="B1226" i="1"/>
  <c r="BS1225" i="1"/>
  <c r="BY1225" i="1"/>
  <c r="BX1225" i="1"/>
  <c r="BZ1225" i="1"/>
  <c r="BW1225" i="1"/>
  <c r="BV1225" i="1"/>
  <c r="BT1225" i="1"/>
  <c r="BU315" i="1"/>
  <c r="BY315" i="1"/>
  <c r="BS315" i="1"/>
  <c r="BX315" i="1"/>
  <c r="B316" i="1"/>
  <c r="BW315" i="1"/>
  <c r="BT315" i="1"/>
  <c r="BZ315" i="1"/>
  <c r="BV315" i="1"/>
  <c r="CE464" i="17" l="1"/>
  <c r="CG464" i="17"/>
  <c r="CF465" i="17"/>
  <c r="BX465" i="17"/>
  <c r="BV465" i="17"/>
  <c r="BS465" i="17"/>
  <c r="B466" i="17"/>
  <c r="BZ465" i="17"/>
  <c r="BY465" i="17"/>
  <c r="CH465" i="17"/>
  <c r="BW465" i="17"/>
  <c r="BU465" i="17"/>
  <c r="BT465" i="17"/>
  <c r="CF316" i="1"/>
  <c r="CH316" i="1"/>
  <c r="CE315" i="1"/>
  <c r="CG315" i="1"/>
  <c r="CF1225" i="1"/>
  <c r="CH1225" i="1"/>
  <c r="CF1226" i="1"/>
  <c r="CH1226" i="1"/>
  <c r="BZ1226" i="1"/>
  <c r="BX1226" i="1"/>
  <c r="BV1226" i="1"/>
  <c r="BU1226" i="1"/>
  <c r="BT1226" i="1"/>
  <c r="BY1226" i="1"/>
  <c r="BW1226" i="1"/>
  <c r="BS1226" i="1"/>
  <c r="B1227" i="1"/>
  <c r="B317" i="1"/>
  <c r="BU316" i="1"/>
  <c r="BY316" i="1"/>
  <c r="BV316" i="1"/>
  <c r="BT316" i="1"/>
  <c r="BZ316" i="1"/>
  <c r="BW316" i="1"/>
  <c r="BS316" i="1"/>
  <c r="BX316" i="1"/>
  <c r="CG465" i="17" l="1"/>
  <c r="CE465" i="17"/>
  <c r="BS466" i="17"/>
  <c r="BY466" i="17"/>
  <c r="B467" i="17"/>
  <c r="BZ466" i="17"/>
  <c r="CH466" i="17"/>
  <c r="BX466" i="17"/>
  <c r="CF466" i="17"/>
  <c r="BW466" i="17"/>
  <c r="BV466" i="17"/>
  <c r="BU466" i="17"/>
  <c r="BT466" i="17"/>
  <c r="CG1226" i="1"/>
  <c r="CF317" i="1"/>
  <c r="CH317" i="1"/>
  <c r="CE316" i="1"/>
  <c r="CG316" i="1"/>
  <c r="CE1226" i="1"/>
  <c r="CH1227" i="1"/>
  <c r="CF1227" i="1"/>
  <c r="BW1227" i="1"/>
  <c r="BU1227" i="1"/>
  <c r="B1228" i="1"/>
  <c r="BS1227" i="1"/>
  <c r="BZ1227" i="1"/>
  <c r="BY1227" i="1"/>
  <c r="BX1227" i="1"/>
  <c r="BV1227" i="1"/>
  <c r="BT1227" i="1"/>
  <c r="B318" i="1"/>
  <c r="BU317" i="1"/>
  <c r="BY317" i="1"/>
  <c r="BS317" i="1"/>
  <c r="BX317" i="1"/>
  <c r="BW317" i="1"/>
  <c r="BZ317" i="1"/>
  <c r="BV317" i="1"/>
  <c r="BT317" i="1"/>
  <c r="CE466" i="17" l="1"/>
  <c r="CG466" i="17"/>
  <c r="BV467" i="17"/>
  <c r="B468" i="17"/>
  <c r="BT467" i="17"/>
  <c r="BZ467" i="17"/>
  <c r="BY467" i="17"/>
  <c r="CH467" i="17"/>
  <c r="BX467" i="17"/>
  <c r="BW467" i="17"/>
  <c r="CF467" i="17"/>
  <c r="BU467" i="17"/>
  <c r="BS467" i="17"/>
  <c r="CE317" i="1"/>
  <c r="CF318" i="1"/>
  <c r="CH318" i="1"/>
  <c r="CG317" i="1"/>
  <c r="CE1227" i="1"/>
  <c r="CG1227" i="1"/>
  <c r="BT1228" i="1"/>
  <c r="CF1228" i="1" s="1"/>
  <c r="BZ1228" i="1"/>
  <c r="BY1228" i="1"/>
  <c r="BX1228" i="1"/>
  <c r="BW1228" i="1"/>
  <c r="BV1228" i="1"/>
  <c r="B1229" i="1"/>
  <c r="BU1228" i="1"/>
  <c r="BS1228" i="1"/>
  <c r="BU318" i="1"/>
  <c r="BY318" i="1"/>
  <c r="B319" i="1"/>
  <c r="BV318" i="1"/>
  <c r="BT318" i="1"/>
  <c r="BZ318" i="1"/>
  <c r="BW318" i="1"/>
  <c r="BX318" i="1"/>
  <c r="BS318" i="1"/>
  <c r="CE467" i="17" l="1"/>
  <c r="CG467" i="17"/>
  <c r="BY468" i="17"/>
  <c r="BW468" i="17"/>
  <c r="B469" i="17"/>
  <c r="BZ468" i="17"/>
  <c r="BX468" i="17"/>
  <c r="CH468" i="17"/>
  <c r="BV468" i="17"/>
  <c r="CF468" i="17"/>
  <c r="BU468" i="17"/>
  <c r="BT468" i="17"/>
  <c r="BS468" i="17"/>
  <c r="CE1228" i="1"/>
  <c r="CG1228" i="1"/>
  <c r="CF319" i="1"/>
  <c r="CH319" i="1"/>
  <c r="CG318" i="1"/>
  <c r="CH1228" i="1"/>
  <c r="CE318" i="1"/>
  <c r="BY1229" i="1"/>
  <c r="BW1229" i="1"/>
  <c r="BV1229" i="1"/>
  <c r="BU1229" i="1"/>
  <c r="BT1229" i="1"/>
  <c r="B1230" i="1"/>
  <c r="BS1229" i="1"/>
  <c r="BZ1229" i="1"/>
  <c r="BX1229" i="1"/>
  <c r="BU319" i="1"/>
  <c r="BY319" i="1"/>
  <c r="BS319" i="1"/>
  <c r="BX319" i="1"/>
  <c r="BW319" i="1"/>
  <c r="B320" i="1"/>
  <c r="BT319" i="1"/>
  <c r="BV319" i="1"/>
  <c r="BZ319" i="1"/>
  <c r="CG468" i="17" l="1"/>
  <c r="CE468" i="17"/>
  <c r="B470" i="17"/>
  <c r="BT469" i="17"/>
  <c r="CH469" i="17"/>
  <c r="BZ469" i="17"/>
  <c r="BY469" i="17"/>
  <c r="BX469" i="17"/>
  <c r="BW469" i="17"/>
  <c r="CF469" i="17"/>
  <c r="BV469" i="17"/>
  <c r="BU469" i="17"/>
  <c r="BS469" i="17"/>
  <c r="CG1229" i="1"/>
  <c r="CE1229" i="1"/>
  <c r="CF320" i="1"/>
  <c r="CH320" i="1"/>
  <c r="CG319" i="1"/>
  <c r="CH1229" i="1"/>
  <c r="CE319" i="1"/>
  <c r="CF1229" i="1"/>
  <c r="BV1230" i="1"/>
  <c r="BT1230" i="1"/>
  <c r="B1231" i="1"/>
  <c r="BS1230" i="1"/>
  <c r="BZ1230" i="1"/>
  <c r="BY1230" i="1"/>
  <c r="BX1230" i="1"/>
  <c r="BU1230" i="1"/>
  <c r="BW1230" i="1"/>
  <c r="B321" i="1"/>
  <c r="BU320" i="1"/>
  <c r="BY320" i="1"/>
  <c r="BV320" i="1"/>
  <c r="BT320" i="1"/>
  <c r="BZ320" i="1"/>
  <c r="BW320" i="1"/>
  <c r="BS320" i="1"/>
  <c r="BX320" i="1"/>
  <c r="CG469" i="17" l="1"/>
  <c r="CE469" i="17"/>
  <c r="B471" i="17"/>
  <c r="BT470" i="17"/>
  <c r="CH470" i="17"/>
  <c r="BZ470" i="17"/>
  <c r="BW470" i="17"/>
  <c r="CF470" i="17"/>
  <c r="BV470" i="17"/>
  <c r="BU470" i="17"/>
  <c r="BS470" i="17"/>
  <c r="BY470" i="17"/>
  <c r="BX470" i="17"/>
  <c r="CE1230" i="1"/>
  <c r="CG1230" i="1"/>
  <c r="CF321" i="1"/>
  <c r="CH321" i="1"/>
  <c r="CE320" i="1"/>
  <c r="CG320" i="1"/>
  <c r="CF1230" i="1"/>
  <c r="CH1230" i="1"/>
  <c r="B1232" i="1"/>
  <c r="BS1231" i="1"/>
  <c r="BY1231" i="1"/>
  <c r="BX1231" i="1"/>
  <c r="BW1231" i="1"/>
  <c r="BV1231" i="1"/>
  <c r="BU1231" i="1"/>
  <c r="BZ1231" i="1"/>
  <c r="BT1231" i="1"/>
  <c r="B322" i="1"/>
  <c r="BU321" i="1"/>
  <c r="BY321" i="1"/>
  <c r="BS321" i="1"/>
  <c r="BX321" i="1"/>
  <c r="BW321" i="1"/>
  <c r="BZ321" i="1"/>
  <c r="BT321" i="1"/>
  <c r="BV321" i="1"/>
  <c r="CG470" i="17" l="1"/>
  <c r="CE470" i="17"/>
  <c r="CF471" i="17"/>
  <c r="BX471" i="17"/>
  <c r="BV471" i="17"/>
  <c r="BY471" i="17"/>
  <c r="CH471" i="17"/>
  <c r="BW471" i="17"/>
  <c r="BU471" i="17"/>
  <c r="BT471" i="17"/>
  <c r="BS471" i="17"/>
  <c r="B472" i="17"/>
  <c r="BZ471" i="17"/>
  <c r="CE1231" i="1"/>
  <c r="CG321" i="1"/>
  <c r="CG1231" i="1"/>
  <c r="CH1231" i="1"/>
  <c r="CF322" i="1"/>
  <c r="CH322" i="1"/>
  <c r="CF1231" i="1"/>
  <c r="CE321" i="1"/>
  <c r="BX1232" i="1"/>
  <c r="BV1232" i="1"/>
  <c r="BU1232" i="1"/>
  <c r="BT1232" i="1"/>
  <c r="B1233" i="1"/>
  <c r="BS1232" i="1"/>
  <c r="BZ1232" i="1"/>
  <c r="BY1232" i="1"/>
  <c r="BW1232" i="1"/>
  <c r="BU322" i="1"/>
  <c r="BY322" i="1"/>
  <c r="BV322" i="1"/>
  <c r="BT322" i="1"/>
  <c r="BZ322" i="1"/>
  <c r="BX322" i="1"/>
  <c r="BS322" i="1"/>
  <c r="B323" i="1"/>
  <c r="BW322" i="1"/>
  <c r="CG471" i="17" l="1"/>
  <c r="CE471" i="17"/>
  <c r="B473" i="17"/>
  <c r="BT472" i="17"/>
  <c r="CH472" i="17"/>
  <c r="BZ472" i="17"/>
  <c r="BY472" i="17"/>
  <c r="BX472" i="17"/>
  <c r="BW472" i="17"/>
  <c r="CF472" i="17"/>
  <c r="BV472" i="17"/>
  <c r="BU472" i="17"/>
  <c r="BS472" i="17"/>
  <c r="CG1232" i="1"/>
  <c r="CE1232" i="1"/>
  <c r="CE322" i="1"/>
  <c r="CF323" i="1"/>
  <c r="CH323" i="1"/>
  <c r="CG322" i="1"/>
  <c r="CF1232" i="1"/>
  <c r="CH1232" i="1"/>
  <c r="BU1233" i="1"/>
  <c r="B1234" i="1"/>
  <c r="BS1233" i="1"/>
  <c r="BZ1233" i="1"/>
  <c r="BY1233" i="1"/>
  <c r="BX1233" i="1"/>
  <c r="BW1233" i="1"/>
  <c r="BV1233" i="1"/>
  <c r="BT1233" i="1"/>
  <c r="BU323" i="1"/>
  <c r="BY323" i="1"/>
  <c r="BS323" i="1"/>
  <c r="BX323" i="1"/>
  <c r="B324" i="1"/>
  <c r="BW323" i="1"/>
  <c r="BT323" i="1"/>
  <c r="BV323" i="1"/>
  <c r="BZ323" i="1"/>
  <c r="CG472" i="17" l="1"/>
  <c r="CE1233" i="1"/>
  <c r="CE472" i="17"/>
  <c r="CF473" i="17"/>
  <c r="BX473" i="17"/>
  <c r="BV473" i="17"/>
  <c r="B474" i="17"/>
  <c r="BZ473" i="17"/>
  <c r="BY473" i="17"/>
  <c r="CH473" i="17"/>
  <c r="BW473" i="17"/>
  <c r="BU473" i="17"/>
  <c r="BT473" i="17"/>
  <c r="BS473" i="17"/>
  <c r="CG1233" i="1"/>
  <c r="CF324" i="1"/>
  <c r="CH324" i="1"/>
  <c r="CG323" i="1"/>
  <c r="CF1233" i="1"/>
  <c r="CE323" i="1"/>
  <c r="CH1233" i="1"/>
  <c r="CE1234" i="1"/>
  <c r="BZ1234" i="1"/>
  <c r="BX1234" i="1"/>
  <c r="BW1234" i="1"/>
  <c r="BV1234" i="1"/>
  <c r="BU1234" i="1"/>
  <c r="BT1234" i="1"/>
  <c r="BY1234" i="1"/>
  <c r="CG1234" i="1" s="1"/>
  <c r="BS1234" i="1"/>
  <c r="B1235" i="1"/>
  <c r="B325" i="1"/>
  <c r="BU324" i="1"/>
  <c r="BY324" i="1"/>
  <c r="BV324" i="1"/>
  <c r="BT324" i="1"/>
  <c r="BZ324" i="1"/>
  <c r="BW324" i="1"/>
  <c r="BX324" i="1"/>
  <c r="BS324" i="1"/>
  <c r="CE473" i="17" l="1"/>
  <c r="CG473" i="17"/>
  <c r="B475" i="17"/>
  <c r="BT474" i="17"/>
  <c r="CH474" i="17"/>
  <c r="BZ474" i="17"/>
  <c r="BY474" i="17"/>
  <c r="BX474" i="17"/>
  <c r="BW474" i="17"/>
  <c r="CF474" i="17"/>
  <c r="BV474" i="17"/>
  <c r="BU474" i="17"/>
  <c r="BS474" i="17"/>
  <c r="CF325" i="1"/>
  <c r="CH325" i="1"/>
  <c r="CE324" i="1"/>
  <c r="CG324" i="1"/>
  <c r="CH1234" i="1"/>
  <c r="CF1234" i="1"/>
  <c r="CE1235" i="1"/>
  <c r="BW1235" i="1"/>
  <c r="BU1235" i="1"/>
  <c r="BT1235" i="1"/>
  <c r="B1236" i="1"/>
  <c r="BS1235" i="1"/>
  <c r="BZ1235" i="1"/>
  <c r="BY1235" i="1"/>
  <c r="CG1235" i="1" s="1"/>
  <c r="BX1235" i="1"/>
  <c r="BV1235" i="1"/>
  <c r="B326" i="1"/>
  <c r="BU325" i="1"/>
  <c r="BY325" i="1"/>
  <c r="BS325" i="1"/>
  <c r="BX325" i="1"/>
  <c r="BW325" i="1"/>
  <c r="BZ325" i="1"/>
  <c r="BV325" i="1"/>
  <c r="BT325" i="1"/>
  <c r="CG474" i="17" l="1"/>
  <c r="CE474" i="17"/>
  <c r="BY475" i="17"/>
  <c r="CF475" i="17"/>
  <c r="BX475" i="17"/>
  <c r="BV475" i="17"/>
  <c r="BS475" i="17"/>
  <c r="BZ475" i="17"/>
  <c r="B476" i="17"/>
  <c r="BW475" i="17"/>
  <c r="BU475" i="17"/>
  <c r="CH475" i="17"/>
  <c r="BT475" i="17"/>
  <c r="CF326" i="1"/>
  <c r="CH326" i="1"/>
  <c r="CE325" i="1"/>
  <c r="CG325" i="1"/>
  <c r="CF1235" i="1"/>
  <c r="CH1235" i="1"/>
  <c r="BT1236" i="1"/>
  <c r="BZ1236" i="1"/>
  <c r="BY1236" i="1"/>
  <c r="BX1236" i="1"/>
  <c r="BW1236" i="1"/>
  <c r="BV1236" i="1"/>
  <c r="B1237" i="1"/>
  <c r="BU1236" i="1"/>
  <c r="CE1236" i="1" s="1"/>
  <c r="BS1236" i="1"/>
  <c r="BU326" i="1"/>
  <c r="BY326" i="1"/>
  <c r="B327" i="1"/>
  <c r="BV326" i="1"/>
  <c r="BT326" i="1"/>
  <c r="BZ326" i="1"/>
  <c r="BW326" i="1"/>
  <c r="BX326" i="1"/>
  <c r="BS326" i="1"/>
  <c r="CE475" i="17" l="1"/>
  <c r="CG475" i="17"/>
  <c r="BU476" i="17"/>
  <c r="B477" i="17"/>
  <c r="BT476" i="17"/>
  <c r="CH476" i="17"/>
  <c r="BZ476" i="17"/>
  <c r="BX476" i="17"/>
  <c r="BW476" i="17"/>
  <c r="BV476" i="17"/>
  <c r="CF476" i="17"/>
  <c r="BS476" i="17"/>
  <c r="BY476" i="17"/>
  <c r="CG1236" i="1"/>
  <c r="CF327" i="1"/>
  <c r="CH327" i="1"/>
  <c r="CH1236" i="1"/>
  <c r="CG326" i="1"/>
  <c r="CE326" i="1"/>
  <c r="CF1236" i="1"/>
  <c r="CG1237" i="1"/>
  <c r="BY1237" i="1"/>
  <c r="BW1237" i="1"/>
  <c r="BV1237" i="1"/>
  <c r="BU1237" i="1"/>
  <c r="CE1237" i="1" s="1"/>
  <c r="BT1237" i="1"/>
  <c r="B1238" i="1"/>
  <c r="BS1237" i="1"/>
  <c r="BZ1237" i="1"/>
  <c r="BX1237" i="1"/>
  <c r="BU327" i="1"/>
  <c r="BY327" i="1"/>
  <c r="BS327" i="1"/>
  <c r="BX327" i="1"/>
  <c r="B328" i="1"/>
  <c r="BW327" i="1"/>
  <c r="BT327" i="1"/>
  <c r="BV327" i="1"/>
  <c r="BZ327" i="1"/>
  <c r="CE476" i="17" l="1"/>
  <c r="CG476" i="17"/>
  <c r="BY477" i="17"/>
  <c r="CF477" i="17"/>
  <c r="BX477" i="17"/>
  <c r="BV477" i="17"/>
  <c r="BZ477" i="17"/>
  <c r="B478" i="17"/>
  <c r="BW477" i="17"/>
  <c r="BU477" i="17"/>
  <c r="CH477" i="17"/>
  <c r="BT477" i="17"/>
  <c r="BS477" i="17"/>
  <c r="CG327" i="1"/>
  <c r="CF328" i="1"/>
  <c r="CH328" i="1"/>
  <c r="CE327" i="1"/>
  <c r="CF1237" i="1"/>
  <c r="CH1237" i="1"/>
  <c r="CH1238" i="1"/>
  <c r="CF1238" i="1"/>
  <c r="B1239" i="1"/>
  <c r="BS1238" i="1"/>
  <c r="BZ1238" i="1"/>
  <c r="BW1238" i="1"/>
  <c r="BY1238" i="1"/>
  <c r="BX1238" i="1"/>
  <c r="BV1238" i="1"/>
  <c r="BU1238" i="1"/>
  <c r="BT1238" i="1"/>
  <c r="B329" i="1"/>
  <c r="BU328" i="1"/>
  <c r="BY328" i="1"/>
  <c r="BV328" i="1"/>
  <c r="BT328" i="1"/>
  <c r="BZ328" i="1"/>
  <c r="BW328" i="1"/>
  <c r="BS328" i="1"/>
  <c r="BX328" i="1"/>
  <c r="CE477" i="17" l="1"/>
  <c r="CG477" i="17"/>
  <c r="BU478" i="17"/>
  <c r="B479" i="17"/>
  <c r="BT478" i="17"/>
  <c r="CH478" i="17"/>
  <c r="BZ478" i="17"/>
  <c r="BV478" i="17"/>
  <c r="CF478" i="17"/>
  <c r="BS478" i="17"/>
  <c r="BY478" i="17"/>
  <c r="BX478" i="17"/>
  <c r="BW478" i="17"/>
  <c r="CF329" i="1"/>
  <c r="CH329" i="1"/>
  <c r="CE328" i="1"/>
  <c r="CE1238" i="1"/>
  <c r="CG328" i="1"/>
  <c r="CH1239" i="1"/>
  <c r="CF1239" i="1"/>
  <c r="CG1238" i="1"/>
  <c r="BX1239" i="1"/>
  <c r="BW1239" i="1"/>
  <c r="BT1239" i="1"/>
  <c r="B1240" i="1"/>
  <c r="BV1239" i="1"/>
  <c r="BU1239" i="1"/>
  <c r="BS1239" i="1"/>
  <c r="BZ1239" i="1"/>
  <c r="BY1239" i="1"/>
  <c r="B330" i="1"/>
  <c r="BU329" i="1"/>
  <c r="BY329" i="1"/>
  <c r="BS329" i="1"/>
  <c r="BX329" i="1"/>
  <c r="BW329" i="1"/>
  <c r="BZ329" i="1"/>
  <c r="BT329" i="1"/>
  <c r="BV329" i="1"/>
  <c r="CG478" i="17" l="1"/>
  <c r="CE478" i="17"/>
  <c r="BY479" i="17"/>
  <c r="CF479" i="17"/>
  <c r="BX479" i="17"/>
  <c r="BV479" i="17"/>
  <c r="BZ479" i="17"/>
  <c r="B480" i="17"/>
  <c r="BW479" i="17"/>
  <c r="BU479" i="17"/>
  <c r="CH479" i="17"/>
  <c r="BT479" i="17"/>
  <c r="BS479" i="17"/>
  <c r="CG329" i="1"/>
  <c r="CG1239" i="1"/>
  <c r="CF330" i="1"/>
  <c r="CH330" i="1"/>
  <c r="CE1239" i="1"/>
  <c r="CE329" i="1"/>
  <c r="BU1240" i="1"/>
  <c r="BT1240" i="1"/>
  <c r="BY1240" i="1"/>
  <c r="BZ1240" i="1"/>
  <c r="BX1240" i="1"/>
  <c r="B1241" i="1"/>
  <c r="BW1240" i="1"/>
  <c r="BV1240" i="1"/>
  <c r="BS1240" i="1"/>
  <c r="BU330" i="1"/>
  <c r="BY330" i="1"/>
  <c r="BV330" i="1"/>
  <c r="BT330" i="1"/>
  <c r="BZ330" i="1"/>
  <c r="B331" i="1"/>
  <c r="BS330" i="1"/>
  <c r="BX330" i="1"/>
  <c r="BW330" i="1"/>
  <c r="CG479" i="17" l="1"/>
  <c r="CE479" i="17"/>
  <c r="BU480" i="17"/>
  <c r="B481" i="17"/>
  <c r="BT480" i="17"/>
  <c r="CH480" i="17"/>
  <c r="BZ480" i="17"/>
  <c r="BY480" i="17"/>
  <c r="CG480" i="17" s="1"/>
  <c r="BX480" i="17"/>
  <c r="BW480" i="17"/>
  <c r="BV480" i="17"/>
  <c r="CF480" i="17"/>
  <c r="BS480" i="17"/>
  <c r="CG1240" i="1"/>
  <c r="CE1240" i="1"/>
  <c r="CF331" i="1"/>
  <c r="CH331" i="1"/>
  <c r="CH1240" i="1"/>
  <c r="CE330" i="1"/>
  <c r="CG330" i="1"/>
  <c r="CF1240" i="1"/>
  <c r="BZ1241" i="1"/>
  <c r="BY1241" i="1"/>
  <c r="BV1241" i="1"/>
  <c r="BT1241" i="1"/>
  <c r="BS1241" i="1"/>
  <c r="BX1241" i="1"/>
  <c r="BW1241" i="1"/>
  <c r="BU1241" i="1"/>
  <c r="B1242" i="1"/>
  <c r="BU331" i="1"/>
  <c r="BY331" i="1"/>
  <c r="BS331" i="1"/>
  <c r="BX331" i="1"/>
  <c r="B332" i="1"/>
  <c r="BW331" i="1"/>
  <c r="BT331" i="1"/>
  <c r="BZ331" i="1"/>
  <c r="BV331" i="1"/>
  <c r="CE480" i="17" l="1"/>
  <c r="BY481" i="17"/>
  <c r="CF481" i="17"/>
  <c r="BX481" i="17"/>
  <c r="BV481" i="17"/>
  <c r="BU481" i="17"/>
  <c r="CH481" i="17"/>
  <c r="BT481" i="17"/>
  <c r="BS481" i="17"/>
  <c r="BZ481" i="17"/>
  <c r="B482" i="17"/>
  <c r="BW481" i="17"/>
  <c r="CE1241" i="1"/>
  <c r="CG1241" i="1"/>
  <c r="CF332" i="1"/>
  <c r="CH332" i="1"/>
  <c r="CH1241" i="1"/>
  <c r="CG331" i="1"/>
  <c r="CF1241" i="1"/>
  <c r="CE331" i="1"/>
  <c r="BW1242" i="1"/>
  <c r="BV1242" i="1"/>
  <c r="BS1242" i="1"/>
  <c r="BZ1242" i="1"/>
  <c r="BY1242" i="1"/>
  <c r="BX1242" i="1"/>
  <c r="B1243" i="1"/>
  <c r="BU1242" i="1"/>
  <c r="BT1242" i="1"/>
  <c r="B333" i="1"/>
  <c r="BU332" i="1"/>
  <c r="BY332" i="1"/>
  <c r="BV332" i="1"/>
  <c r="BT332" i="1"/>
  <c r="BZ332" i="1"/>
  <c r="BW332" i="1"/>
  <c r="BS332" i="1"/>
  <c r="BX332" i="1"/>
  <c r="CE481" i="17" l="1"/>
  <c r="CG481" i="17"/>
  <c r="BU482" i="17"/>
  <c r="BY482" i="17"/>
  <c r="CG482" i="17" s="1"/>
  <c r="CF482" i="17"/>
  <c r="BX482" i="17"/>
  <c r="BV482" i="17"/>
  <c r="BW482" i="17"/>
  <c r="B483" i="17"/>
  <c r="BT482" i="17"/>
  <c r="BS482" i="17"/>
  <c r="CH482" i="17"/>
  <c r="BZ482" i="17"/>
  <c r="CG1242" i="1"/>
  <c r="CE1242" i="1"/>
  <c r="CF333" i="1"/>
  <c r="CH333" i="1"/>
  <c r="CF1242" i="1"/>
  <c r="CE332" i="1"/>
  <c r="CH1242" i="1"/>
  <c r="CG332" i="1"/>
  <c r="BY1243" i="1"/>
  <c r="BU1243" i="1"/>
  <c r="BT1243" i="1"/>
  <c r="B1244" i="1"/>
  <c r="BZ1243" i="1"/>
  <c r="BS1243" i="1"/>
  <c r="BX1243" i="1"/>
  <c r="BW1243" i="1"/>
  <c r="BV1243" i="1"/>
  <c r="B334" i="1"/>
  <c r="BU333" i="1"/>
  <c r="BY333" i="1"/>
  <c r="BS333" i="1"/>
  <c r="BX333" i="1"/>
  <c r="BW333" i="1"/>
  <c r="BZ333" i="1"/>
  <c r="BV333" i="1"/>
  <c r="BT333" i="1"/>
  <c r="CE482" i="17" l="1"/>
  <c r="BY483" i="17"/>
  <c r="BU483" i="17"/>
  <c r="B484" i="17"/>
  <c r="BT483" i="17"/>
  <c r="CH483" i="17"/>
  <c r="BZ483" i="17"/>
  <c r="CF483" i="17"/>
  <c r="BX483" i="17"/>
  <c r="BW483" i="17"/>
  <c r="BV483" i="17"/>
  <c r="BS483" i="17"/>
  <c r="CG1243" i="1"/>
  <c r="CE1243" i="1"/>
  <c r="CF334" i="1"/>
  <c r="CH334" i="1"/>
  <c r="CG333" i="1"/>
  <c r="CH1243" i="1"/>
  <c r="CF1243" i="1"/>
  <c r="CE333" i="1"/>
  <c r="BV1244" i="1"/>
  <c r="BY1244" i="1"/>
  <c r="BT1244" i="1"/>
  <c r="BS1244" i="1"/>
  <c r="BZ1244" i="1"/>
  <c r="B1245" i="1"/>
  <c r="BX1244" i="1"/>
  <c r="BW1244" i="1"/>
  <c r="BU1244" i="1"/>
  <c r="BU334" i="1"/>
  <c r="B335" i="1"/>
  <c r="BV334" i="1"/>
  <c r="BZ334" i="1"/>
  <c r="BT334" i="1"/>
  <c r="BY334" i="1"/>
  <c r="BW334" i="1"/>
  <c r="BX334" i="1"/>
  <c r="BS334" i="1"/>
  <c r="CE483" i="17" l="1"/>
  <c r="CG483" i="17"/>
  <c r="BU484" i="17"/>
  <c r="BY484" i="17"/>
  <c r="CF484" i="17"/>
  <c r="BX484" i="17"/>
  <c r="BV484" i="17"/>
  <c r="BZ484" i="17"/>
  <c r="BW484" i="17"/>
  <c r="B485" i="17"/>
  <c r="BT484" i="17"/>
  <c r="BS484" i="17"/>
  <c r="CH484" i="17"/>
  <c r="CG1244" i="1"/>
  <c r="CE1244" i="1"/>
  <c r="CF335" i="1"/>
  <c r="CH335" i="1"/>
  <c r="CE334" i="1"/>
  <c r="CF1244" i="1"/>
  <c r="CG334" i="1"/>
  <c r="CH1244" i="1"/>
  <c r="B1246" i="1"/>
  <c r="BS1245" i="1"/>
  <c r="BV1245" i="1"/>
  <c r="BW1245" i="1"/>
  <c r="BU1245" i="1"/>
  <c r="BZ1245" i="1"/>
  <c r="BY1245" i="1"/>
  <c r="BX1245" i="1"/>
  <c r="BT1245" i="1"/>
  <c r="BV335" i="1"/>
  <c r="BZ335" i="1"/>
  <c r="BU335" i="1"/>
  <c r="BY335" i="1"/>
  <c r="B336" i="1"/>
  <c r="BS335" i="1"/>
  <c r="BT335" i="1"/>
  <c r="BX335" i="1"/>
  <c r="BW335" i="1"/>
  <c r="CG484" i="17" l="1"/>
  <c r="CE484" i="17"/>
  <c r="BY485" i="17"/>
  <c r="BU485" i="17"/>
  <c r="B486" i="17"/>
  <c r="BT485" i="17"/>
  <c r="CH485" i="17"/>
  <c r="BZ485" i="17"/>
  <c r="BV485" i="17"/>
  <c r="BS485" i="17"/>
  <c r="CF485" i="17"/>
  <c r="BX485" i="17"/>
  <c r="BW485" i="17"/>
  <c r="CG1245" i="1"/>
  <c r="CE1245" i="1"/>
  <c r="CG335" i="1"/>
  <c r="CF336" i="1"/>
  <c r="CH336" i="1"/>
  <c r="CF1245" i="1"/>
  <c r="CH1245" i="1"/>
  <c r="CE335" i="1"/>
  <c r="CE1246" i="1"/>
  <c r="CG1246" i="1"/>
  <c r="BX1246" i="1"/>
  <c r="B1247" i="1"/>
  <c r="BS1246" i="1"/>
  <c r="BY1246" i="1"/>
  <c r="BW1246" i="1"/>
  <c r="BT1246" i="1"/>
  <c r="BZ1246" i="1"/>
  <c r="BV1246" i="1"/>
  <c r="BU1246" i="1"/>
  <c r="B337" i="1"/>
  <c r="BV336" i="1"/>
  <c r="BZ336" i="1"/>
  <c r="BU336" i="1"/>
  <c r="BY336" i="1"/>
  <c r="BS336" i="1"/>
  <c r="BW336" i="1"/>
  <c r="BT336" i="1"/>
  <c r="BX336" i="1"/>
  <c r="CE485" i="17" l="1"/>
  <c r="CG485" i="17"/>
  <c r="BU486" i="17"/>
  <c r="BY486" i="17"/>
  <c r="CF486" i="17"/>
  <c r="BX486" i="17"/>
  <c r="BV486" i="17"/>
  <c r="BZ486" i="17"/>
  <c r="BW486" i="17"/>
  <c r="B487" i="17"/>
  <c r="BT486" i="17"/>
  <c r="BS486" i="17"/>
  <c r="CH486" i="17"/>
  <c r="CF1246" i="1"/>
  <c r="CG336" i="1"/>
  <c r="CF337" i="1"/>
  <c r="CH337" i="1"/>
  <c r="CH1246" i="1"/>
  <c r="CE336" i="1"/>
  <c r="BU1247" i="1"/>
  <c r="CE1247" i="1" s="1"/>
  <c r="BX1247" i="1"/>
  <c r="BZ1247" i="1"/>
  <c r="BV1247" i="1"/>
  <c r="BT1247" i="1"/>
  <c r="B1248" i="1"/>
  <c r="BS1247" i="1"/>
  <c r="BY1247" i="1"/>
  <c r="CG1247" i="1" s="1"/>
  <c r="BW1247" i="1"/>
  <c r="B338" i="1"/>
  <c r="BV337" i="1"/>
  <c r="BZ337" i="1"/>
  <c r="BU337" i="1"/>
  <c r="BY337" i="1"/>
  <c r="BS337" i="1"/>
  <c r="BX337" i="1"/>
  <c r="BT337" i="1"/>
  <c r="BW337" i="1"/>
  <c r="CG486" i="17" l="1"/>
  <c r="CE486" i="17"/>
  <c r="BY487" i="17"/>
  <c r="BU487" i="17"/>
  <c r="B488" i="17"/>
  <c r="BT487" i="17"/>
  <c r="CH487" i="17"/>
  <c r="BZ487" i="17"/>
  <c r="BX487" i="17"/>
  <c r="BW487" i="17"/>
  <c r="BV487" i="17"/>
  <c r="BS487" i="17"/>
  <c r="CF487" i="17"/>
  <c r="CF1247" i="1"/>
  <c r="CF338" i="1"/>
  <c r="CH338" i="1"/>
  <c r="CE337" i="1"/>
  <c r="CH1247" i="1"/>
  <c r="CG337" i="1"/>
  <c r="CE1248" i="1"/>
  <c r="CG1248" i="1"/>
  <c r="BZ1248" i="1"/>
  <c r="BU1248" i="1"/>
  <c r="BS1248" i="1"/>
  <c r="B1249" i="1"/>
  <c r="BX1248" i="1"/>
  <c r="BY1248" i="1"/>
  <c r="BW1248" i="1"/>
  <c r="BV1248" i="1"/>
  <c r="BT1248" i="1"/>
  <c r="BV338" i="1"/>
  <c r="BZ338" i="1"/>
  <c r="BU338" i="1"/>
  <c r="BY338" i="1"/>
  <c r="BS338" i="1"/>
  <c r="B339" i="1"/>
  <c r="BT338" i="1"/>
  <c r="BW338" i="1"/>
  <c r="BX338" i="1"/>
  <c r="CE487" i="17" l="1"/>
  <c r="CG487" i="17"/>
  <c r="BU488" i="17"/>
  <c r="CH488" i="17"/>
  <c r="BZ488" i="17"/>
  <c r="BY488" i="17"/>
  <c r="CF488" i="17"/>
  <c r="BX488" i="17"/>
  <c r="BW488" i="17"/>
  <c r="BV488" i="17"/>
  <c r="BS488" i="17"/>
  <c r="B489" i="17"/>
  <c r="BT488" i="17"/>
  <c r="CG338" i="1"/>
  <c r="CF339" i="1"/>
  <c r="CH339" i="1"/>
  <c r="CE338" i="1"/>
  <c r="CF1248" i="1"/>
  <c r="CH1248" i="1"/>
  <c r="CG1249" i="1"/>
  <c r="CE1249" i="1"/>
  <c r="BW1249" i="1"/>
  <c r="BZ1249" i="1"/>
  <c r="BU1249" i="1"/>
  <c r="BT1249" i="1"/>
  <c r="B1250" i="1"/>
  <c r="BY1249" i="1"/>
  <c r="BX1249" i="1"/>
  <c r="BV1249" i="1"/>
  <c r="BS1249" i="1"/>
  <c r="BV339" i="1"/>
  <c r="BZ339" i="1"/>
  <c r="B340" i="1"/>
  <c r="BU339" i="1"/>
  <c r="BY339" i="1"/>
  <c r="BS339" i="1"/>
  <c r="BT339" i="1"/>
  <c r="BX339" i="1"/>
  <c r="BW339" i="1"/>
  <c r="CE488" i="17" l="1"/>
  <c r="CG488" i="17"/>
  <c r="BY489" i="17"/>
  <c r="BV489" i="17"/>
  <c r="BU489" i="17"/>
  <c r="B490" i="17"/>
  <c r="BT489" i="17"/>
  <c r="BS489" i="17"/>
  <c r="CH489" i="17"/>
  <c r="BZ489" i="17"/>
  <c r="BX489" i="17"/>
  <c r="BW489" i="17"/>
  <c r="CF489" i="17"/>
  <c r="CF340" i="1"/>
  <c r="CH340" i="1"/>
  <c r="CE339" i="1"/>
  <c r="CH1249" i="1"/>
  <c r="CG339" i="1"/>
  <c r="CF1249" i="1"/>
  <c r="CF1250" i="1"/>
  <c r="CH1250" i="1"/>
  <c r="BX1250" i="1"/>
  <c r="B1251" i="1"/>
  <c r="BS1250" i="1"/>
  <c r="BW1250" i="1"/>
  <c r="BV1250" i="1"/>
  <c r="BY1250" i="1"/>
  <c r="BT1250" i="1"/>
  <c r="BZ1250" i="1"/>
  <c r="BU1250" i="1"/>
  <c r="B341" i="1"/>
  <c r="BV340" i="1"/>
  <c r="BZ340" i="1"/>
  <c r="BU340" i="1"/>
  <c r="BY340" i="1"/>
  <c r="BS340" i="1"/>
  <c r="BW340" i="1"/>
  <c r="BT340" i="1"/>
  <c r="BX340" i="1"/>
  <c r="CG489" i="17" l="1"/>
  <c r="CE489" i="17"/>
  <c r="BU490" i="17"/>
  <c r="CH490" i="17"/>
  <c r="BZ490" i="17"/>
  <c r="BY490" i="17"/>
  <c r="CG490" i="17" s="1"/>
  <c r="CF490" i="17"/>
  <c r="BX490" i="17"/>
  <c r="BW490" i="17"/>
  <c r="BV490" i="17"/>
  <c r="BS490" i="17"/>
  <c r="B491" i="17"/>
  <c r="BT490" i="17"/>
  <c r="CF341" i="1"/>
  <c r="CH341" i="1"/>
  <c r="CG340" i="1"/>
  <c r="CE1250" i="1"/>
  <c r="CG1250" i="1"/>
  <c r="CE340" i="1"/>
  <c r="CH1251" i="1"/>
  <c r="CF1251" i="1"/>
  <c r="BU1251" i="1"/>
  <c r="BX1251" i="1"/>
  <c r="BZ1251" i="1"/>
  <c r="B1252" i="1"/>
  <c r="BY1251" i="1"/>
  <c r="BT1251" i="1"/>
  <c r="BV1251" i="1"/>
  <c r="BW1251" i="1"/>
  <c r="BS1251" i="1"/>
  <c r="B342" i="1"/>
  <c r="BV341" i="1"/>
  <c r="BZ341" i="1"/>
  <c r="BU341" i="1"/>
  <c r="BY341" i="1"/>
  <c r="BS341" i="1"/>
  <c r="BX341" i="1"/>
  <c r="BT341" i="1"/>
  <c r="BW341" i="1"/>
  <c r="CE490" i="17" l="1"/>
  <c r="BY491" i="17"/>
  <c r="BV491" i="17"/>
  <c r="BU491" i="17"/>
  <c r="B492" i="17"/>
  <c r="BT491" i="17"/>
  <c r="BS491" i="17"/>
  <c r="CH491" i="17"/>
  <c r="BZ491" i="17"/>
  <c r="BX491" i="17"/>
  <c r="BW491" i="17"/>
  <c r="CF491" i="17"/>
  <c r="CF342" i="1"/>
  <c r="CH342" i="1"/>
  <c r="CG341" i="1"/>
  <c r="CE1251" i="1"/>
  <c r="CE341" i="1"/>
  <c r="CG1251" i="1"/>
  <c r="BZ1252" i="1"/>
  <c r="CH1252" i="1" s="1"/>
  <c r="BU1252" i="1"/>
  <c r="BW1252" i="1"/>
  <c r="B1253" i="1"/>
  <c r="BS1252" i="1"/>
  <c r="BY1252" i="1"/>
  <c r="BX1252" i="1"/>
  <c r="BV1252" i="1"/>
  <c r="BT1252" i="1"/>
  <c r="B343" i="1"/>
  <c r="BV342" i="1"/>
  <c r="BZ342" i="1"/>
  <c r="BU342" i="1"/>
  <c r="BY342" i="1"/>
  <c r="BS342" i="1"/>
  <c r="BT342" i="1"/>
  <c r="BW342" i="1"/>
  <c r="BX342" i="1"/>
  <c r="CE491" i="17" l="1"/>
  <c r="CG491" i="17"/>
  <c r="BU492" i="17"/>
  <c r="CH492" i="17"/>
  <c r="BZ492" i="17"/>
  <c r="BY492" i="17"/>
  <c r="CF492" i="17"/>
  <c r="BX492" i="17"/>
  <c r="BW492" i="17"/>
  <c r="BV492" i="17"/>
  <c r="BS492" i="17"/>
  <c r="B493" i="17"/>
  <c r="BT492" i="17"/>
  <c r="CE1252" i="1"/>
  <c r="CG1252" i="1"/>
  <c r="CG342" i="1"/>
  <c r="CF343" i="1"/>
  <c r="CH343" i="1"/>
  <c r="CF1252" i="1"/>
  <c r="CE342" i="1"/>
  <c r="BW1253" i="1"/>
  <c r="BZ1253" i="1"/>
  <c r="BT1253" i="1"/>
  <c r="BS1253" i="1"/>
  <c r="BY1253" i="1"/>
  <c r="BX1253" i="1"/>
  <c r="B1254" i="1"/>
  <c r="BV1253" i="1"/>
  <c r="BU1253" i="1"/>
  <c r="BV343" i="1"/>
  <c r="BZ343" i="1"/>
  <c r="B344" i="1"/>
  <c r="BU343" i="1"/>
  <c r="BY343" i="1"/>
  <c r="BS343" i="1"/>
  <c r="BT343" i="1"/>
  <c r="BX343" i="1"/>
  <c r="BW343" i="1"/>
  <c r="CE492" i="17" l="1"/>
  <c r="CG492" i="17"/>
  <c r="CE1253" i="1"/>
  <c r="BY493" i="17"/>
  <c r="BV493" i="17"/>
  <c r="BU493" i="17"/>
  <c r="B494" i="17"/>
  <c r="BT493" i="17"/>
  <c r="BS493" i="17"/>
  <c r="CH493" i="17"/>
  <c r="BZ493" i="17"/>
  <c r="BX493" i="17"/>
  <c r="BW493" i="17"/>
  <c r="CF493" i="17"/>
  <c r="CG1253" i="1"/>
  <c r="CG343" i="1"/>
  <c r="CH1253" i="1"/>
  <c r="CF344" i="1"/>
  <c r="CH344" i="1"/>
  <c r="CF1253" i="1"/>
  <c r="CE343" i="1"/>
  <c r="BT1254" i="1"/>
  <c r="BW1254" i="1"/>
  <c r="BV1254" i="1"/>
  <c r="BU1254" i="1"/>
  <c r="BY1254" i="1"/>
  <c r="BX1254" i="1"/>
  <c r="BS1254" i="1"/>
  <c r="B1255" i="1"/>
  <c r="BZ1254" i="1"/>
  <c r="B345" i="1"/>
  <c r="BV344" i="1"/>
  <c r="BZ344" i="1"/>
  <c r="BU344" i="1"/>
  <c r="BY344" i="1"/>
  <c r="BS344" i="1"/>
  <c r="BW344" i="1"/>
  <c r="BT344" i="1"/>
  <c r="BX344" i="1"/>
  <c r="CE493" i="17" l="1"/>
  <c r="CG493" i="17"/>
  <c r="BY494" i="17"/>
  <c r="BV494" i="17"/>
  <c r="BU494" i="17"/>
  <c r="B495" i="17"/>
  <c r="BT494" i="17"/>
  <c r="BS494" i="17"/>
  <c r="CH494" i="17"/>
  <c r="BZ494" i="17"/>
  <c r="CF494" i="17"/>
  <c r="BX494" i="17"/>
  <c r="BW494" i="17"/>
  <c r="CE1254" i="1"/>
  <c r="CG1254" i="1"/>
  <c r="CG344" i="1"/>
  <c r="CF345" i="1"/>
  <c r="CH345" i="1"/>
  <c r="CF1254" i="1"/>
  <c r="CH1254" i="1"/>
  <c r="CE344" i="1"/>
  <c r="BY1255" i="1"/>
  <c r="BT1255" i="1"/>
  <c r="BW1255" i="1"/>
  <c r="BV1255" i="1"/>
  <c r="BX1255" i="1"/>
  <c r="BS1255" i="1"/>
  <c r="B1256" i="1"/>
  <c r="BZ1255" i="1"/>
  <c r="BU1255" i="1"/>
  <c r="B346" i="1"/>
  <c r="BV345" i="1"/>
  <c r="BZ345" i="1"/>
  <c r="BU345" i="1"/>
  <c r="BY345" i="1"/>
  <c r="BS345" i="1"/>
  <c r="BX345" i="1"/>
  <c r="BT345" i="1"/>
  <c r="BW345" i="1"/>
  <c r="CE494" i="17" l="1"/>
  <c r="CG494" i="17"/>
  <c r="BU495" i="17"/>
  <c r="CH495" i="17"/>
  <c r="BZ495" i="17"/>
  <c r="BY495" i="17"/>
  <c r="CG495" i="17" s="1"/>
  <c r="CF495" i="17"/>
  <c r="BX495" i="17"/>
  <c r="BW495" i="17"/>
  <c r="BV495" i="17"/>
  <c r="B496" i="17"/>
  <c r="BT495" i="17"/>
  <c r="BS495" i="17"/>
  <c r="CE1255" i="1"/>
  <c r="CG1255" i="1"/>
  <c r="CG345" i="1"/>
  <c r="CF1255" i="1"/>
  <c r="CF346" i="1"/>
  <c r="CH346" i="1"/>
  <c r="CH1255" i="1"/>
  <c r="CE345" i="1"/>
  <c r="BV1256" i="1"/>
  <c r="BY1256" i="1"/>
  <c r="B1257" i="1"/>
  <c r="BX1256" i="1"/>
  <c r="BW1256" i="1"/>
  <c r="BS1256" i="1"/>
  <c r="BT1256" i="1"/>
  <c r="BZ1256" i="1"/>
  <c r="BU1256" i="1"/>
  <c r="BV346" i="1"/>
  <c r="BZ346" i="1"/>
  <c r="BU346" i="1"/>
  <c r="BY346" i="1"/>
  <c r="BS346" i="1"/>
  <c r="B347" i="1"/>
  <c r="BW346" i="1"/>
  <c r="BX346" i="1"/>
  <c r="BT346" i="1"/>
  <c r="CE495" i="17" l="1"/>
  <c r="BY496" i="17"/>
  <c r="BV496" i="17"/>
  <c r="BU496" i="17"/>
  <c r="B497" i="17"/>
  <c r="BT496" i="17"/>
  <c r="BS496" i="17"/>
  <c r="CH496" i="17"/>
  <c r="BZ496" i="17"/>
  <c r="CF496" i="17"/>
  <c r="BX496" i="17"/>
  <c r="BW496" i="17"/>
  <c r="CE1256" i="1"/>
  <c r="CG1256" i="1"/>
  <c r="CF1256" i="1"/>
  <c r="CE346" i="1"/>
  <c r="CF347" i="1"/>
  <c r="CH347" i="1"/>
  <c r="CH1256" i="1"/>
  <c r="CG346" i="1"/>
  <c r="B1258" i="1"/>
  <c r="BS1257" i="1"/>
  <c r="BV1257" i="1"/>
  <c r="BZ1257" i="1"/>
  <c r="BY1257" i="1"/>
  <c r="BU1257" i="1"/>
  <c r="BW1257" i="1"/>
  <c r="BX1257" i="1"/>
  <c r="BT1257" i="1"/>
  <c r="BV347" i="1"/>
  <c r="BZ347" i="1"/>
  <c r="B348" i="1"/>
  <c r="BU347" i="1"/>
  <c r="BY347" i="1"/>
  <c r="BS347" i="1"/>
  <c r="BT347" i="1"/>
  <c r="BW347" i="1"/>
  <c r="BX347" i="1"/>
  <c r="CE496" i="17" l="1"/>
  <c r="CG1257" i="1"/>
  <c r="CG496" i="17"/>
  <c r="BU497" i="17"/>
  <c r="CH497" i="17"/>
  <c r="BZ497" i="17"/>
  <c r="BY497" i="17"/>
  <c r="CG497" i="17" s="1"/>
  <c r="CF497" i="17"/>
  <c r="BX497" i="17"/>
  <c r="BW497" i="17"/>
  <c r="BV497" i="17"/>
  <c r="B498" i="17"/>
  <c r="BT497" i="17"/>
  <c r="BS497" i="17"/>
  <c r="CE1257" i="1"/>
  <c r="CF1257" i="1"/>
  <c r="CF348" i="1"/>
  <c r="CH348" i="1"/>
  <c r="CH1257" i="1"/>
  <c r="CG347" i="1"/>
  <c r="CE347" i="1"/>
  <c r="BX1258" i="1"/>
  <c r="B1259" i="1"/>
  <c r="BS1258" i="1"/>
  <c r="CE1258" i="1" s="1"/>
  <c r="BW1258" i="1"/>
  <c r="BZ1258" i="1"/>
  <c r="BY1258" i="1"/>
  <c r="CG1258" i="1" s="1"/>
  <c r="BV1258" i="1"/>
  <c r="BU1258" i="1"/>
  <c r="BT1258" i="1"/>
  <c r="B349" i="1"/>
  <c r="BV348" i="1"/>
  <c r="BZ348" i="1"/>
  <c r="BU348" i="1"/>
  <c r="BY348" i="1"/>
  <c r="BS348" i="1"/>
  <c r="BW348" i="1"/>
  <c r="BT348" i="1"/>
  <c r="BX348" i="1"/>
  <c r="CE497" i="17" l="1"/>
  <c r="BY498" i="17"/>
  <c r="BV498" i="17"/>
  <c r="BU498" i="17"/>
  <c r="B499" i="17"/>
  <c r="BT498" i="17"/>
  <c r="BS498" i="17"/>
  <c r="CH498" i="17"/>
  <c r="BZ498" i="17"/>
  <c r="CF498" i="17"/>
  <c r="BX498" i="17"/>
  <c r="BW498" i="17"/>
  <c r="CF349" i="1"/>
  <c r="CH349" i="1"/>
  <c r="CH1258" i="1"/>
  <c r="CE348" i="1"/>
  <c r="CF1258" i="1"/>
  <c r="CG348" i="1"/>
  <c r="CG1259" i="1"/>
  <c r="CE1259" i="1"/>
  <c r="BU1259" i="1"/>
  <c r="BX1259" i="1"/>
  <c r="BT1259" i="1"/>
  <c r="BS1259" i="1"/>
  <c r="BZ1259" i="1"/>
  <c r="BY1259" i="1"/>
  <c r="BW1259" i="1"/>
  <c r="BV1259" i="1"/>
  <c r="B1260" i="1"/>
  <c r="B350" i="1"/>
  <c r="BV349" i="1"/>
  <c r="BZ349" i="1"/>
  <c r="BU349" i="1"/>
  <c r="BY349" i="1"/>
  <c r="BS349" i="1"/>
  <c r="BX349" i="1"/>
  <c r="BT349" i="1"/>
  <c r="BW349" i="1"/>
  <c r="CE498" i="17" l="1"/>
  <c r="CG498" i="17"/>
  <c r="BU499" i="17"/>
  <c r="CH499" i="17"/>
  <c r="BZ499" i="17"/>
  <c r="BY499" i="17"/>
  <c r="CF499" i="17"/>
  <c r="BX499" i="17"/>
  <c r="BW499" i="17"/>
  <c r="BV499" i="17"/>
  <c r="B500" i="17"/>
  <c r="BT499" i="17"/>
  <c r="BS499" i="17"/>
  <c r="CF350" i="1"/>
  <c r="CH350" i="1"/>
  <c r="CE349" i="1"/>
  <c r="CF1259" i="1"/>
  <c r="CG349" i="1"/>
  <c r="CH1259" i="1"/>
  <c r="CG1260" i="1"/>
  <c r="BZ1260" i="1"/>
  <c r="BU1260" i="1"/>
  <c r="BW1260" i="1"/>
  <c r="BV1260" i="1"/>
  <c r="BY1260" i="1"/>
  <c r="BT1260" i="1"/>
  <c r="BS1260" i="1"/>
  <c r="CE1260" i="1" s="1"/>
  <c r="B1261" i="1"/>
  <c r="BX1260" i="1"/>
  <c r="B351" i="1"/>
  <c r="BV350" i="1"/>
  <c r="BZ350" i="1"/>
  <c r="BU350" i="1"/>
  <c r="BY350" i="1"/>
  <c r="BS350" i="1"/>
  <c r="BW350" i="1"/>
  <c r="BX350" i="1"/>
  <c r="BT350" i="1"/>
  <c r="CG499" i="17" l="1"/>
  <c r="CE499" i="17"/>
  <c r="BY500" i="17"/>
  <c r="BV500" i="17"/>
  <c r="BU500" i="17"/>
  <c r="B501" i="17"/>
  <c r="BT500" i="17"/>
  <c r="BS500" i="17"/>
  <c r="CH500" i="17"/>
  <c r="BZ500" i="17"/>
  <c r="CF500" i="17"/>
  <c r="BX500" i="17"/>
  <c r="BW500" i="17"/>
  <c r="CG350" i="1"/>
  <c r="CF351" i="1"/>
  <c r="CH351" i="1"/>
  <c r="CH1260" i="1"/>
  <c r="CF1260" i="1"/>
  <c r="CE350" i="1"/>
  <c r="CG1261" i="1"/>
  <c r="CE1261" i="1"/>
  <c r="BW1261" i="1"/>
  <c r="BZ1261" i="1"/>
  <c r="BY1261" i="1"/>
  <c r="B1262" i="1"/>
  <c r="BX1261" i="1"/>
  <c r="BT1261" i="1"/>
  <c r="BV1261" i="1"/>
  <c r="BS1261" i="1"/>
  <c r="BU1261" i="1"/>
  <c r="BV351" i="1"/>
  <c r="BZ351" i="1"/>
  <c r="BU351" i="1"/>
  <c r="BY351" i="1"/>
  <c r="B352" i="1"/>
  <c r="BS351" i="1"/>
  <c r="BT351" i="1"/>
  <c r="BX351" i="1"/>
  <c r="BW351" i="1"/>
  <c r="CE500" i="17" l="1"/>
  <c r="CG500" i="17"/>
  <c r="BU501" i="17"/>
  <c r="CH501" i="17"/>
  <c r="BZ501" i="17"/>
  <c r="BY501" i="17"/>
  <c r="CF501" i="17"/>
  <c r="BX501" i="17"/>
  <c r="BW501" i="17"/>
  <c r="BV501" i="17"/>
  <c r="B502" i="17"/>
  <c r="BT501" i="17"/>
  <c r="BS501" i="17"/>
  <c r="CF1261" i="1"/>
  <c r="CG351" i="1"/>
  <c r="CF352" i="1"/>
  <c r="CH352" i="1"/>
  <c r="CH1261" i="1"/>
  <c r="CE351" i="1"/>
  <c r="CF1262" i="1"/>
  <c r="CH1262" i="1"/>
  <c r="BX1262" i="1"/>
  <c r="B1263" i="1"/>
  <c r="BS1262" i="1"/>
  <c r="BZ1262" i="1"/>
  <c r="BV1262" i="1"/>
  <c r="BY1262" i="1"/>
  <c r="BW1262" i="1"/>
  <c r="BT1262" i="1"/>
  <c r="BU1262" i="1"/>
  <c r="B353" i="1"/>
  <c r="BV352" i="1"/>
  <c r="BZ352" i="1"/>
  <c r="BU352" i="1"/>
  <c r="BY352" i="1"/>
  <c r="BS352" i="1"/>
  <c r="BW352" i="1"/>
  <c r="BX352" i="1"/>
  <c r="BT352" i="1"/>
  <c r="CG501" i="17" l="1"/>
  <c r="CE501" i="17"/>
  <c r="BY502" i="17"/>
  <c r="BV502" i="17"/>
  <c r="BU502" i="17"/>
  <c r="B503" i="17"/>
  <c r="BT502" i="17"/>
  <c r="BS502" i="17"/>
  <c r="CH502" i="17"/>
  <c r="BZ502" i="17"/>
  <c r="CF502" i="17"/>
  <c r="BX502" i="17"/>
  <c r="BW502" i="17"/>
  <c r="CE352" i="1"/>
  <c r="CF353" i="1"/>
  <c r="CH353" i="1"/>
  <c r="CE1262" i="1"/>
  <c r="CG352" i="1"/>
  <c r="CH1263" i="1"/>
  <c r="CF1263" i="1"/>
  <c r="CG1262" i="1"/>
  <c r="BU1263" i="1"/>
  <c r="BX1263" i="1"/>
  <c r="BS1263" i="1"/>
  <c r="B1264" i="1"/>
  <c r="BY1263" i="1"/>
  <c r="BZ1263" i="1"/>
  <c r="BW1263" i="1"/>
  <c r="BV1263" i="1"/>
  <c r="BT1263" i="1"/>
  <c r="B354" i="1"/>
  <c r="BV353" i="1"/>
  <c r="BZ353" i="1"/>
  <c r="BU353" i="1"/>
  <c r="BY353" i="1"/>
  <c r="BS353" i="1"/>
  <c r="BX353" i="1"/>
  <c r="BT353" i="1"/>
  <c r="BW353" i="1"/>
  <c r="CE502" i="17" l="1"/>
  <c r="CG502" i="17"/>
  <c r="BU503" i="17"/>
  <c r="CH503" i="17"/>
  <c r="BZ503" i="17"/>
  <c r="BY503" i="17"/>
  <c r="CG503" i="17" s="1"/>
  <c r="CF503" i="17"/>
  <c r="BX503" i="17"/>
  <c r="BW503" i="17"/>
  <c r="BV503" i="17"/>
  <c r="B504" i="17"/>
  <c r="BT503" i="17"/>
  <c r="BS503" i="17"/>
  <c r="CF354" i="1"/>
  <c r="CH354" i="1"/>
  <c r="CG353" i="1"/>
  <c r="CE1263" i="1"/>
  <c r="CE353" i="1"/>
  <c r="CG1263" i="1"/>
  <c r="BZ1264" i="1"/>
  <c r="BU1264" i="1"/>
  <c r="BV1264" i="1"/>
  <c r="BT1264" i="1"/>
  <c r="B1265" i="1"/>
  <c r="BX1264" i="1"/>
  <c r="BW1264" i="1"/>
  <c r="BS1264" i="1"/>
  <c r="BY1264" i="1"/>
  <c r="BV354" i="1"/>
  <c r="BZ354" i="1"/>
  <c r="BU354" i="1"/>
  <c r="BY354" i="1"/>
  <c r="BS354" i="1"/>
  <c r="B355" i="1"/>
  <c r="BW354" i="1"/>
  <c r="BX354" i="1"/>
  <c r="BT354" i="1"/>
  <c r="CE503" i="17" l="1"/>
  <c r="BY504" i="17"/>
  <c r="BV504" i="17"/>
  <c r="BU504" i="17"/>
  <c r="B505" i="17"/>
  <c r="BT504" i="17"/>
  <c r="BS504" i="17"/>
  <c r="CH504" i="17"/>
  <c r="BZ504" i="17"/>
  <c r="CF504" i="17"/>
  <c r="BX504" i="17"/>
  <c r="BW504" i="17"/>
  <c r="CG1264" i="1"/>
  <c r="CE1264" i="1"/>
  <c r="CG354" i="1"/>
  <c r="CF355" i="1"/>
  <c r="CH355" i="1"/>
  <c r="CF1264" i="1"/>
  <c r="CH1264" i="1"/>
  <c r="CE354" i="1"/>
  <c r="BW1265" i="1"/>
  <c r="B1266" i="1"/>
  <c r="BZ1265" i="1"/>
  <c r="BX1265" i="1"/>
  <c r="BV1265" i="1"/>
  <c r="BU1265" i="1"/>
  <c r="BS1265" i="1"/>
  <c r="BY1265" i="1"/>
  <c r="BT1265" i="1"/>
  <c r="BV355" i="1"/>
  <c r="BZ355" i="1"/>
  <c r="B356" i="1"/>
  <c r="BU355" i="1"/>
  <c r="BY355" i="1"/>
  <c r="BS355" i="1"/>
  <c r="BT355" i="1"/>
  <c r="BX355" i="1"/>
  <c r="BW355" i="1"/>
  <c r="CE504" i="17" l="1"/>
  <c r="CG504" i="17"/>
  <c r="BU505" i="17"/>
  <c r="CH505" i="17"/>
  <c r="BZ505" i="17"/>
  <c r="BY505" i="17"/>
  <c r="CG505" i="17" s="1"/>
  <c r="CF505" i="17"/>
  <c r="BX505" i="17"/>
  <c r="BW505" i="17"/>
  <c r="BV505" i="17"/>
  <c r="B506" i="17"/>
  <c r="BT505" i="17"/>
  <c r="BS505" i="17"/>
  <c r="CG1265" i="1"/>
  <c r="CE1265" i="1"/>
  <c r="CF1265" i="1"/>
  <c r="CH1265" i="1"/>
  <c r="CF356" i="1"/>
  <c r="CH356" i="1"/>
  <c r="CG355" i="1"/>
  <c r="CE355" i="1"/>
  <c r="BU1266" i="1"/>
  <c r="BX1266" i="1"/>
  <c r="BS1266" i="1"/>
  <c r="BZ1266" i="1"/>
  <c r="B1267" i="1"/>
  <c r="BY1266" i="1"/>
  <c r="BV1266" i="1"/>
  <c r="BT1266" i="1"/>
  <c r="BW1266" i="1"/>
  <c r="B357" i="1"/>
  <c r="BV356" i="1"/>
  <c r="BZ356" i="1"/>
  <c r="BU356" i="1"/>
  <c r="BY356" i="1"/>
  <c r="BS356" i="1"/>
  <c r="BW356" i="1"/>
  <c r="BX356" i="1"/>
  <c r="BT356" i="1"/>
  <c r="CE505" i="17" l="1"/>
  <c r="BU506" i="17"/>
  <c r="CH506" i="17"/>
  <c r="BZ506" i="17"/>
  <c r="BY506" i="17"/>
  <c r="CF506" i="17"/>
  <c r="BX506" i="17"/>
  <c r="BW506" i="17"/>
  <c r="BV506" i="17"/>
  <c r="BT506" i="17"/>
  <c r="BS506" i="17"/>
  <c r="B507" i="17"/>
  <c r="CG1266" i="1"/>
  <c r="CE1266" i="1"/>
  <c r="CF357" i="1"/>
  <c r="CH357" i="1"/>
  <c r="CH1266" i="1"/>
  <c r="CE356" i="1"/>
  <c r="CF1266" i="1"/>
  <c r="CG356" i="1"/>
  <c r="BZ1267" i="1"/>
  <c r="BU1267" i="1"/>
  <c r="BV1267" i="1"/>
  <c r="BT1267" i="1"/>
  <c r="BS1267" i="1"/>
  <c r="B1268" i="1"/>
  <c r="BX1267" i="1"/>
  <c r="BY1267" i="1"/>
  <c r="BW1267" i="1"/>
  <c r="B358" i="1"/>
  <c r="BV357" i="1"/>
  <c r="BZ357" i="1"/>
  <c r="BU357" i="1"/>
  <c r="BY357" i="1"/>
  <c r="BS357" i="1"/>
  <c r="BX357" i="1"/>
  <c r="BT357" i="1"/>
  <c r="BW357" i="1"/>
  <c r="CE1267" i="1" l="1"/>
  <c r="CG506" i="17"/>
  <c r="CE506" i="17"/>
  <c r="CG1267" i="1"/>
  <c r="BY507" i="17"/>
  <c r="BV507" i="17"/>
  <c r="BU507" i="17"/>
  <c r="B508" i="17"/>
  <c r="BT507" i="17"/>
  <c r="BS507" i="17"/>
  <c r="CH507" i="17"/>
  <c r="BZ507" i="17"/>
  <c r="BX507" i="17"/>
  <c r="BW507" i="17"/>
  <c r="CF507" i="17"/>
  <c r="CG357" i="1"/>
  <c r="CF358" i="1"/>
  <c r="CH358" i="1"/>
  <c r="CF1267" i="1"/>
  <c r="CH1267" i="1"/>
  <c r="CE357" i="1"/>
  <c r="BW1268" i="1"/>
  <c r="BZ1268" i="1"/>
  <c r="B1269" i="1"/>
  <c r="BX1268" i="1"/>
  <c r="BV1268" i="1"/>
  <c r="BU1268" i="1"/>
  <c r="BT1268" i="1"/>
  <c r="CF1268" i="1" s="1"/>
  <c r="BS1268" i="1"/>
  <c r="BY1268" i="1"/>
  <c r="B359" i="1"/>
  <c r="BV358" i="1"/>
  <c r="BZ358" i="1"/>
  <c r="BU358" i="1"/>
  <c r="BY358" i="1"/>
  <c r="BS358" i="1"/>
  <c r="BW358" i="1"/>
  <c r="BX358" i="1"/>
  <c r="BT358" i="1"/>
  <c r="CG507" i="17" l="1"/>
  <c r="CE507" i="17"/>
  <c r="BU508" i="17"/>
  <c r="CH508" i="17"/>
  <c r="BZ508" i="17"/>
  <c r="BY508" i="17"/>
  <c r="CF508" i="17"/>
  <c r="BX508" i="17"/>
  <c r="BW508" i="17"/>
  <c r="BV508" i="17"/>
  <c r="BT508" i="17"/>
  <c r="BS508" i="17"/>
  <c r="B509" i="17"/>
  <c r="CG1268" i="1"/>
  <c r="CE1268" i="1"/>
  <c r="CG358" i="1"/>
  <c r="CF359" i="1"/>
  <c r="CH359" i="1"/>
  <c r="CH1268" i="1"/>
  <c r="CE358" i="1"/>
  <c r="BV1269" i="1"/>
  <c r="BT1269" i="1"/>
  <c r="BW1269" i="1"/>
  <c r="BZ1269" i="1"/>
  <c r="BY1269" i="1"/>
  <c r="B1270" i="1"/>
  <c r="BX1269" i="1"/>
  <c r="BU1269" i="1"/>
  <c r="BS1269" i="1"/>
  <c r="BV359" i="1"/>
  <c r="BZ359" i="1"/>
  <c r="B360" i="1"/>
  <c r="BU359" i="1"/>
  <c r="BY359" i="1"/>
  <c r="BS359" i="1"/>
  <c r="BT359" i="1"/>
  <c r="BX359" i="1"/>
  <c r="BW359" i="1"/>
  <c r="CG508" i="17" l="1"/>
  <c r="CE508" i="17"/>
  <c r="BY509" i="17"/>
  <c r="BV509" i="17"/>
  <c r="BU509" i="17"/>
  <c r="B510" i="17"/>
  <c r="BT509" i="17"/>
  <c r="BS509" i="17"/>
  <c r="CH509" i="17"/>
  <c r="BZ509" i="17"/>
  <c r="BX509" i="17"/>
  <c r="BW509" i="17"/>
  <c r="CF509" i="17"/>
  <c r="CE1269" i="1"/>
  <c r="CG1269" i="1"/>
  <c r="CE359" i="1"/>
  <c r="CF360" i="1"/>
  <c r="CH360" i="1"/>
  <c r="CH1269" i="1"/>
  <c r="CF1269" i="1"/>
  <c r="CG359" i="1"/>
  <c r="B1271" i="1"/>
  <c r="BS1270" i="1"/>
  <c r="BY1270" i="1"/>
  <c r="CG1270" i="1" s="1"/>
  <c r="BT1270" i="1"/>
  <c r="BV1270" i="1"/>
  <c r="BU1270" i="1"/>
  <c r="CE1270" i="1" s="1"/>
  <c r="BZ1270" i="1"/>
  <c r="BW1270" i="1"/>
  <c r="BX1270" i="1"/>
  <c r="B361" i="1"/>
  <c r="BV360" i="1"/>
  <c r="BZ360" i="1"/>
  <c r="BU360" i="1"/>
  <c r="BY360" i="1"/>
  <c r="BS360" i="1"/>
  <c r="BW360" i="1"/>
  <c r="BX360" i="1"/>
  <c r="BT360" i="1"/>
  <c r="CE509" i="17" l="1"/>
  <c r="CG509" i="17"/>
  <c r="BU510" i="17"/>
  <c r="CH510" i="17"/>
  <c r="BZ510" i="17"/>
  <c r="BY510" i="17"/>
  <c r="CF510" i="17"/>
  <c r="BX510" i="17"/>
  <c r="BW510" i="17"/>
  <c r="BV510" i="17"/>
  <c r="BS510" i="17"/>
  <c r="B511" i="17"/>
  <c r="BT510" i="17"/>
  <c r="CF361" i="1"/>
  <c r="CH361" i="1"/>
  <c r="CH1270" i="1"/>
  <c r="CG360" i="1"/>
  <c r="CE360" i="1"/>
  <c r="CF1270" i="1"/>
  <c r="CE1271" i="1"/>
  <c r="BX1271" i="1"/>
  <c r="BV1271" i="1"/>
  <c r="BY1271" i="1"/>
  <c r="BZ1271" i="1"/>
  <c r="BW1271" i="1"/>
  <c r="B1272" i="1"/>
  <c r="BU1271" i="1"/>
  <c r="CG1271" i="1" s="1"/>
  <c r="BT1271" i="1"/>
  <c r="BS1271" i="1"/>
  <c r="B362" i="1"/>
  <c r="BV361" i="1"/>
  <c r="BZ361" i="1"/>
  <c r="BU361" i="1"/>
  <c r="BY361" i="1"/>
  <c r="BS361" i="1"/>
  <c r="BX361" i="1"/>
  <c r="BT361" i="1"/>
  <c r="BW361" i="1"/>
  <c r="CE510" i="17" l="1"/>
  <c r="CG510" i="17"/>
  <c r="BY511" i="17"/>
  <c r="BV511" i="17"/>
  <c r="BU511" i="17"/>
  <c r="B512" i="17"/>
  <c r="BT511" i="17"/>
  <c r="BS511" i="17"/>
  <c r="CH511" i="17"/>
  <c r="BZ511" i="17"/>
  <c r="BX511" i="17"/>
  <c r="BW511" i="17"/>
  <c r="CF511" i="17"/>
  <c r="CF1271" i="1"/>
  <c r="CF362" i="1"/>
  <c r="CH362" i="1"/>
  <c r="CG361" i="1"/>
  <c r="CE361" i="1"/>
  <c r="CH1271" i="1"/>
  <c r="CE1272" i="1"/>
  <c r="BU1272" i="1"/>
  <c r="B1273" i="1"/>
  <c r="BS1272" i="1"/>
  <c r="BV1272" i="1"/>
  <c r="BT1272" i="1"/>
  <c r="BZ1272" i="1"/>
  <c r="BY1272" i="1"/>
  <c r="CG1272" i="1" s="1"/>
  <c r="BW1272" i="1"/>
  <c r="BX1272" i="1"/>
  <c r="BV362" i="1"/>
  <c r="BZ362" i="1"/>
  <c r="BU362" i="1"/>
  <c r="BY362" i="1"/>
  <c r="B363" i="1"/>
  <c r="BS362" i="1"/>
  <c r="BW362" i="1"/>
  <c r="BX362" i="1"/>
  <c r="BT362" i="1"/>
  <c r="CG511" i="17" l="1"/>
  <c r="CE511" i="17"/>
  <c r="BU512" i="17"/>
  <c r="CH512" i="17"/>
  <c r="BZ512" i="17"/>
  <c r="BY512" i="17"/>
  <c r="CF512" i="17"/>
  <c r="BX512" i="17"/>
  <c r="BW512" i="17"/>
  <c r="BV512" i="17"/>
  <c r="B513" i="17"/>
  <c r="BT512" i="17"/>
  <c r="BS512" i="17"/>
  <c r="CF363" i="1"/>
  <c r="CH363" i="1"/>
  <c r="CF1272" i="1"/>
  <c r="CE362" i="1"/>
  <c r="CG362" i="1"/>
  <c r="CH1272" i="1"/>
  <c r="BZ1273" i="1"/>
  <c r="BY1273" i="1"/>
  <c r="BX1273" i="1"/>
  <c r="B1274" i="1"/>
  <c r="BS1273" i="1"/>
  <c r="BW1273" i="1"/>
  <c r="BV1273" i="1"/>
  <c r="BU1273" i="1"/>
  <c r="CG1273" i="1" s="1"/>
  <c r="BT1273" i="1"/>
  <c r="BV363" i="1"/>
  <c r="BZ363" i="1"/>
  <c r="B364" i="1"/>
  <c r="BU363" i="1"/>
  <c r="BY363" i="1"/>
  <c r="BS363" i="1"/>
  <c r="BT363" i="1"/>
  <c r="BX363" i="1"/>
  <c r="BW363" i="1"/>
  <c r="CE512" i="17" l="1"/>
  <c r="CG512" i="17"/>
  <c r="BY513" i="17"/>
  <c r="BV513" i="17"/>
  <c r="BU513" i="17"/>
  <c r="B514" i="17"/>
  <c r="BT513" i="17"/>
  <c r="BS513" i="17"/>
  <c r="CH513" i="17"/>
  <c r="BZ513" i="17"/>
  <c r="BW513" i="17"/>
  <c r="CF513" i="17"/>
  <c r="BX513" i="17"/>
  <c r="CE1273" i="1"/>
  <c r="CG363" i="1"/>
  <c r="CF364" i="1"/>
  <c r="CH364" i="1"/>
  <c r="CH1273" i="1"/>
  <c r="CF1273" i="1"/>
  <c r="CE363" i="1"/>
  <c r="CF1274" i="1"/>
  <c r="CH1274" i="1"/>
  <c r="BW1274" i="1"/>
  <c r="BT1274" i="1"/>
  <c r="B1275" i="1"/>
  <c r="BY1274" i="1"/>
  <c r="BX1274" i="1"/>
  <c r="BS1274" i="1"/>
  <c r="BZ1274" i="1"/>
  <c r="BV1274" i="1"/>
  <c r="BU1274" i="1"/>
  <c r="B365" i="1"/>
  <c r="BV364" i="1"/>
  <c r="BZ364" i="1"/>
  <c r="BU364" i="1"/>
  <c r="BY364" i="1"/>
  <c r="BS364" i="1"/>
  <c r="BW364" i="1"/>
  <c r="BX364" i="1"/>
  <c r="BT364" i="1"/>
  <c r="CE513" i="17" l="1"/>
  <c r="CG513" i="17"/>
  <c r="BU514" i="17"/>
  <c r="CH514" i="17"/>
  <c r="BZ514" i="17"/>
  <c r="BY514" i="17"/>
  <c r="CG514" i="17" s="1"/>
  <c r="CF514" i="17"/>
  <c r="BX514" i="17"/>
  <c r="CE514" i="17"/>
  <c r="BW514" i="17"/>
  <c r="BV514" i="17"/>
  <c r="B515" i="17"/>
  <c r="BT514" i="17"/>
  <c r="BS514" i="17"/>
  <c r="CG364" i="1"/>
  <c r="CF365" i="1"/>
  <c r="CH365" i="1"/>
  <c r="CG1274" i="1"/>
  <c r="CE1274" i="1"/>
  <c r="CE364" i="1"/>
  <c r="CH1275" i="1"/>
  <c r="CF1275" i="1"/>
  <c r="BT1275" i="1"/>
  <c r="BY1275" i="1"/>
  <c r="BZ1275" i="1"/>
  <c r="B1276" i="1"/>
  <c r="BX1275" i="1"/>
  <c r="BU1275" i="1"/>
  <c r="BW1275" i="1"/>
  <c r="BV1275" i="1"/>
  <c r="BS1275" i="1"/>
  <c r="B366" i="1"/>
  <c r="BV365" i="1"/>
  <c r="BZ365" i="1"/>
  <c r="BU365" i="1"/>
  <c r="BY365" i="1"/>
  <c r="BS365" i="1"/>
  <c r="BX365" i="1"/>
  <c r="BT365" i="1"/>
  <c r="BW365" i="1"/>
  <c r="BY515" i="17" l="1"/>
  <c r="BW515" i="17"/>
  <c r="BV515" i="17"/>
  <c r="BU515" i="17"/>
  <c r="B516" i="17"/>
  <c r="BT515" i="17"/>
  <c r="BS515" i="17"/>
  <c r="CH515" i="17"/>
  <c r="BZ515" i="17"/>
  <c r="CF515" i="17"/>
  <c r="BX515" i="17"/>
  <c r="CG365" i="1"/>
  <c r="CE1275" i="1"/>
  <c r="CG1275" i="1"/>
  <c r="CF366" i="1"/>
  <c r="CH366" i="1"/>
  <c r="CE365" i="1"/>
  <c r="BY1276" i="1"/>
  <c r="BV1276" i="1"/>
  <c r="CF1276" i="1" s="1"/>
  <c r="BZ1276" i="1"/>
  <c r="BU1276" i="1"/>
  <c r="B1277" i="1"/>
  <c r="BS1276" i="1"/>
  <c r="BT1276" i="1"/>
  <c r="BW1276" i="1"/>
  <c r="BX1276" i="1"/>
  <c r="B367" i="1"/>
  <c r="BV366" i="1"/>
  <c r="BZ366" i="1"/>
  <c r="BU366" i="1"/>
  <c r="BY366" i="1"/>
  <c r="BS366" i="1"/>
  <c r="BW366" i="1"/>
  <c r="BX366" i="1"/>
  <c r="BT366" i="1"/>
  <c r="CG515" i="17" l="1"/>
  <c r="CE515" i="17"/>
  <c r="BU516" i="17"/>
  <c r="BS516" i="17"/>
  <c r="CH516" i="17"/>
  <c r="BZ516" i="17"/>
  <c r="BY516" i="17"/>
  <c r="CG516" i="17" s="1"/>
  <c r="CF516" i="17"/>
  <c r="BX516" i="17"/>
  <c r="BW516" i="17"/>
  <c r="BV516" i="17"/>
  <c r="B517" i="17"/>
  <c r="BT516" i="17"/>
  <c r="CG1276" i="1"/>
  <c r="CE1276" i="1"/>
  <c r="CE366" i="1"/>
  <c r="CF367" i="1"/>
  <c r="CH367" i="1"/>
  <c r="CH1276" i="1"/>
  <c r="CG366" i="1"/>
  <c r="BV1277" i="1"/>
  <c r="B1278" i="1"/>
  <c r="BS1277" i="1"/>
  <c r="BX1277" i="1"/>
  <c r="BZ1277" i="1"/>
  <c r="BY1277" i="1"/>
  <c r="BW1277" i="1"/>
  <c r="BU1277" i="1"/>
  <c r="BT1277" i="1"/>
  <c r="BV367" i="1"/>
  <c r="BZ367" i="1"/>
  <c r="BU367" i="1"/>
  <c r="BY367" i="1"/>
  <c r="B368" i="1"/>
  <c r="BS367" i="1"/>
  <c r="BT367" i="1"/>
  <c r="BX367" i="1"/>
  <c r="BW367" i="1"/>
  <c r="CE516" i="17" l="1"/>
  <c r="BY517" i="17"/>
  <c r="BW517" i="17"/>
  <c r="BV517" i="17"/>
  <c r="BU517" i="17"/>
  <c r="B518" i="17"/>
  <c r="BT517" i="17"/>
  <c r="BS517" i="17"/>
  <c r="CH517" i="17"/>
  <c r="BZ517" i="17"/>
  <c r="BX517" i="17"/>
  <c r="CF517" i="17"/>
  <c r="CE1277" i="1"/>
  <c r="CG1277" i="1"/>
  <c r="CF368" i="1"/>
  <c r="CH368" i="1"/>
  <c r="CE367" i="1"/>
  <c r="CG367" i="1"/>
  <c r="CH1277" i="1"/>
  <c r="CF1277" i="1"/>
  <c r="B1279" i="1"/>
  <c r="BS1278" i="1"/>
  <c r="BX1278" i="1"/>
  <c r="BU1278" i="1"/>
  <c r="CE1278" i="1" s="1"/>
  <c r="BT1278" i="1"/>
  <c r="BZ1278" i="1"/>
  <c r="BY1278" i="1"/>
  <c r="BW1278" i="1"/>
  <c r="BV1278" i="1"/>
  <c r="B369" i="1"/>
  <c r="BV368" i="1"/>
  <c r="BZ368" i="1"/>
  <c r="BU368" i="1"/>
  <c r="BY368" i="1"/>
  <c r="BS368" i="1"/>
  <c r="BW368" i="1"/>
  <c r="BX368" i="1"/>
  <c r="BT368" i="1"/>
  <c r="CE517" i="17" l="1"/>
  <c r="CG517" i="17"/>
  <c r="BY518" i="17"/>
  <c r="CF518" i="17"/>
  <c r="BX518" i="17"/>
  <c r="BW518" i="17"/>
  <c r="BV518" i="17"/>
  <c r="BU518" i="17"/>
  <c r="B519" i="17"/>
  <c r="BT518" i="17"/>
  <c r="BS518" i="17"/>
  <c r="CH518" i="17"/>
  <c r="BZ518" i="17"/>
  <c r="CG1278" i="1"/>
  <c r="CF369" i="1"/>
  <c r="CH369" i="1"/>
  <c r="CE368" i="1"/>
  <c r="CF1278" i="1"/>
  <c r="CG368" i="1"/>
  <c r="CH1278" i="1"/>
  <c r="BX1279" i="1"/>
  <c r="BU1279" i="1"/>
  <c r="BW1279" i="1"/>
  <c r="BV1279" i="1"/>
  <c r="BZ1279" i="1"/>
  <c r="BY1279" i="1"/>
  <c r="BT1279" i="1"/>
  <c r="CF1279" i="1" s="1"/>
  <c r="BS1279" i="1"/>
  <c r="B1280" i="1"/>
  <c r="B370" i="1"/>
  <c r="BV369" i="1"/>
  <c r="BZ369" i="1"/>
  <c r="BU369" i="1"/>
  <c r="BY369" i="1"/>
  <c r="BS369" i="1"/>
  <c r="BX369" i="1"/>
  <c r="BT369" i="1"/>
  <c r="BW369" i="1"/>
  <c r="CE518" i="17" l="1"/>
  <c r="CG518" i="17"/>
  <c r="B520" i="17"/>
  <c r="BT519" i="17"/>
  <c r="BS519" i="17"/>
  <c r="CH519" i="17"/>
  <c r="BZ519" i="17"/>
  <c r="BY519" i="17"/>
  <c r="CF519" i="17"/>
  <c r="BX519" i="17"/>
  <c r="BW519" i="17"/>
  <c r="BV519" i="17"/>
  <c r="BU519" i="17"/>
  <c r="CG1279" i="1"/>
  <c r="CE1279" i="1"/>
  <c r="CG369" i="1"/>
  <c r="CF370" i="1"/>
  <c r="CH370" i="1"/>
  <c r="CH1279" i="1"/>
  <c r="CE369" i="1"/>
  <c r="BU1280" i="1"/>
  <c r="BZ1280" i="1"/>
  <c r="BY1280" i="1"/>
  <c r="B1281" i="1"/>
  <c r="BX1280" i="1"/>
  <c r="BT1280" i="1"/>
  <c r="BW1280" i="1"/>
  <c r="BV1280" i="1"/>
  <c r="CF1280" i="1" s="1"/>
  <c r="BS1280" i="1"/>
  <c r="BV370" i="1"/>
  <c r="BZ370" i="1"/>
  <c r="BU370" i="1"/>
  <c r="BY370" i="1"/>
  <c r="BS370" i="1"/>
  <c r="B371" i="1"/>
  <c r="BW370" i="1"/>
  <c r="BX370" i="1"/>
  <c r="BT370" i="1"/>
  <c r="CE519" i="17" l="1"/>
  <c r="CG519" i="17"/>
  <c r="BW520" i="17"/>
  <c r="BV520" i="17"/>
  <c r="BU520" i="17"/>
  <c r="B521" i="17"/>
  <c r="BT520" i="17"/>
  <c r="BS520" i="17"/>
  <c r="CH520" i="17"/>
  <c r="BZ520" i="17"/>
  <c r="BY520" i="17"/>
  <c r="CF520" i="17"/>
  <c r="BX520" i="17"/>
  <c r="CG1280" i="1"/>
  <c r="CE1280" i="1"/>
  <c r="CH1280" i="1"/>
  <c r="CF371" i="1"/>
  <c r="CH371" i="1"/>
  <c r="CE370" i="1"/>
  <c r="CG370" i="1"/>
  <c r="BZ1281" i="1"/>
  <c r="BW1281" i="1"/>
  <c r="BV1281" i="1"/>
  <c r="BT1281" i="1"/>
  <c r="B1282" i="1"/>
  <c r="BS1281" i="1"/>
  <c r="BU1281" i="1"/>
  <c r="BX1281" i="1"/>
  <c r="BY1281" i="1"/>
  <c r="BV371" i="1"/>
  <c r="BZ371" i="1"/>
  <c r="B372" i="1"/>
  <c r="BU371" i="1"/>
  <c r="BY371" i="1"/>
  <c r="BS371" i="1"/>
  <c r="BT371" i="1"/>
  <c r="BX371" i="1"/>
  <c r="BW371" i="1"/>
  <c r="CE520" i="17" l="1"/>
  <c r="CG520" i="17"/>
  <c r="CH521" i="17"/>
  <c r="BZ521" i="17"/>
  <c r="BY521" i="17"/>
  <c r="CF521" i="17"/>
  <c r="BX521" i="17"/>
  <c r="BW521" i="17"/>
  <c r="BV521" i="17"/>
  <c r="BU521" i="17"/>
  <c r="B522" i="17"/>
  <c r="BT521" i="17"/>
  <c r="BS521" i="17"/>
  <c r="CE1281" i="1"/>
  <c r="CG1281" i="1"/>
  <c r="CE371" i="1"/>
  <c r="CF372" i="1"/>
  <c r="CH372" i="1"/>
  <c r="CH1281" i="1"/>
  <c r="CF1281" i="1"/>
  <c r="CG371" i="1"/>
  <c r="BW1282" i="1"/>
  <c r="BT1282" i="1"/>
  <c r="BS1282" i="1"/>
  <c r="B1283" i="1"/>
  <c r="BY1282" i="1"/>
  <c r="CG1282" i="1" s="1"/>
  <c r="BZ1282" i="1"/>
  <c r="BU1282" i="1"/>
  <c r="CE1282" i="1" s="1"/>
  <c r="BX1282" i="1"/>
  <c r="BV1282" i="1"/>
  <c r="B373" i="1"/>
  <c r="BV372" i="1"/>
  <c r="BZ372" i="1"/>
  <c r="BU372" i="1"/>
  <c r="BY372" i="1"/>
  <c r="BS372" i="1"/>
  <c r="BW372" i="1"/>
  <c r="BX372" i="1"/>
  <c r="BT372" i="1"/>
  <c r="CG521" i="17" l="1"/>
  <c r="CE521" i="17"/>
  <c r="BU522" i="17"/>
  <c r="B523" i="17"/>
  <c r="BT522" i="17"/>
  <c r="BS522" i="17"/>
  <c r="CE522" i="17" s="1"/>
  <c r="CH522" i="17"/>
  <c r="BZ522" i="17"/>
  <c r="BY522" i="17"/>
  <c r="CG522" i="17" s="1"/>
  <c r="CF522" i="17"/>
  <c r="BX522" i="17"/>
  <c r="BW522" i="17"/>
  <c r="BV522" i="17"/>
  <c r="CG372" i="1"/>
  <c r="CF373" i="1"/>
  <c r="CH373" i="1"/>
  <c r="CE372" i="1"/>
  <c r="CF1282" i="1"/>
  <c r="CH1282" i="1"/>
  <c r="CG1283" i="1"/>
  <c r="CE1283" i="1"/>
  <c r="BT1283" i="1"/>
  <c r="BY1283" i="1"/>
  <c r="BU1283" i="1"/>
  <c r="BS1283" i="1"/>
  <c r="BZ1283" i="1"/>
  <c r="BX1283" i="1"/>
  <c r="BW1283" i="1"/>
  <c r="B1284" i="1"/>
  <c r="BV1283" i="1"/>
  <c r="B374" i="1"/>
  <c r="BV373" i="1"/>
  <c r="BZ373" i="1"/>
  <c r="BU373" i="1"/>
  <c r="BY373" i="1"/>
  <c r="BS373" i="1"/>
  <c r="BX373" i="1"/>
  <c r="BT373" i="1"/>
  <c r="BW373" i="1"/>
  <c r="CF523" i="17" l="1"/>
  <c r="BX523" i="17"/>
  <c r="BW523" i="17"/>
  <c r="BV523" i="17"/>
  <c r="BU523" i="17"/>
  <c r="B524" i="17"/>
  <c r="BT523" i="17"/>
  <c r="BS523" i="17"/>
  <c r="CH523" i="17"/>
  <c r="BZ523" i="17"/>
  <c r="BY523" i="17"/>
  <c r="CG373" i="1"/>
  <c r="CF374" i="1"/>
  <c r="CH374" i="1"/>
  <c r="CF1283" i="1"/>
  <c r="CE373" i="1"/>
  <c r="CH1283" i="1"/>
  <c r="CG1284" i="1"/>
  <c r="BY1284" i="1"/>
  <c r="BV1284" i="1"/>
  <c r="BU1284" i="1"/>
  <c r="BT1284" i="1"/>
  <c r="BZ1284" i="1"/>
  <c r="BX1284" i="1"/>
  <c r="BW1284" i="1"/>
  <c r="BS1284" i="1"/>
  <c r="CE1284" i="1" s="1"/>
  <c r="B1285" i="1"/>
  <c r="B375" i="1"/>
  <c r="BV374" i="1"/>
  <c r="BZ374" i="1"/>
  <c r="BU374" i="1"/>
  <c r="BY374" i="1"/>
  <c r="BS374" i="1"/>
  <c r="BW374" i="1"/>
  <c r="BX374" i="1"/>
  <c r="BT374" i="1"/>
  <c r="CG523" i="17" l="1"/>
  <c r="CE523" i="17"/>
  <c r="BS524" i="17"/>
  <c r="CH524" i="17"/>
  <c r="BZ524" i="17"/>
  <c r="BY524" i="17"/>
  <c r="CF524" i="17"/>
  <c r="BX524" i="17"/>
  <c r="BW524" i="17"/>
  <c r="BV524" i="17"/>
  <c r="BU524" i="17"/>
  <c r="B525" i="17"/>
  <c r="BT524" i="17"/>
  <c r="CG374" i="1"/>
  <c r="CF375" i="1"/>
  <c r="CH375" i="1"/>
  <c r="CF1284" i="1"/>
  <c r="CE374" i="1"/>
  <c r="CH1284" i="1"/>
  <c r="CE1285" i="1"/>
  <c r="BW1285" i="1"/>
  <c r="BV1285" i="1"/>
  <c r="B1286" i="1"/>
  <c r="BS1285" i="1"/>
  <c r="BY1285" i="1"/>
  <c r="BX1285" i="1"/>
  <c r="BZ1285" i="1"/>
  <c r="BU1285" i="1"/>
  <c r="CG1285" i="1" s="1"/>
  <c r="BT1285" i="1"/>
  <c r="BV375" i="1"/>
  <c r="BZ375" i="1"/>
  <c r="B376" i="1"/>
  <c r="BU375" i="1"/>
  <c r="BY375" i="1"/>
  <c r="BS375" i="1"/>
  <c r="BT375" i="1"/>
  <c r="BX375" i="1"/>
  <c r="BW375" i="1"/>
  <c r="CG524" i="17" l="1"/>
  <c r="CE524" i="17"/>
  <c r="BV525" i="17"/>
  <c r="BU525" i="17"/>
  <c r="B526" i="17"/>
  <c r="BT525" i="17"/>
  <c r="BS525" i="17"/>
  <c r="CE525" i="17" s="1"/>
  <c r="CH525" i="17"/>
  <c r="BZ525" i="17"/>
  <c r="BY525" i="17"/>
  <c r="CF525" i="17"/>
  <c r="BX525" i="17"/>
  <c r="BW525" i="17"/>
  <c r="CF376" i="1"/>
  <c r="CH376" i="1"/>
  <c r="CF1285" i="1"/>
  <c r="CG375" i="1"/>
  <c r="CH1285" i="1"/>
  <c r="CE375" i="1"/>
  <c r="CF1286" i="1"/>
  <c r="CH1286" i="1"/>
  <c r="B1287" i="1"/>
  <c r="BS1286" i="1"/>
  <c r="BY1286" i="1"/>
  <c r="BX1286" i="1"/>
  <c r="BW1286" i="1"/>
  <c r="BV1286" i="1"/>
  <c r="BU1286" i="1"/>
  <c r="BT1286" i="1"/>
  <c r="BZ1286" i="1"/>
  <c r="B377" i="1"/>
  <c r="BV376" i="1"/>
  <c r="BZ376" i="1"/>
  <c r="BU376" i="1"/>
  <c r="BY376" i="1"/>
  <c r="BS376" i="1"/>
  <c r="BW376" i="1"/>
  <c r="BT376" i="1"/>
  <c r="BX376" i="1"/>
  <c r="CG525" i="17" l="1"/>
  <c r="BY526" i="17"/>
  <c r="CF526" i="17"/>
  <c r="BX526" i="17"/>
  <c r="BW526" i="17"/>
  <c r="BV526" i="17"/>
  <c r="BU526" i="17"/>
  <c r="B527" i="17"/>
  <c r="BT526" i="17"/>
  <c r="BS526" i="17"/>
  <c r="CH526" i="17"/>
  <c r="BZ526" i="17"/>
  <c r="CG376" i="1"/>
  <c r="CF377" i="1"/>
  <c r="CH377" i="1"/>
  <c r="CG1286" i="1"/>
  <c r="CE1286" i="1"/>
  <c r="CE376" i="1"/>
  <c r="CH1287" i="1"/>
  <c r="CF1287" i="1"/>
  <c r="BX1287" i="1"/>
  <c r="BV1287" i="1"/>
  <c r="BU1287" i="1"/>
  <c r="BT1287" i="1"/>
  <c r="B1288" i="1"/>
  <c r="BS1287" i="1"/>
  <c r="BZ1287" i="1"/>
  <c r="BY1287" i="1"/>
  <c r="BW1287" i="1"/>
  <c r="B378" i="1"/>
  <c r="BV377" i="1"/>
  <c r="BZ377" i="1"/>
  <c r="BU377" i="1"/>
  <c r="BY377" i="1"/>
  <c r="BS377" i="1"/>
  <c r="BX377" i="1"/>
  <c r="BT377" i="1"/>
  <c r="BW377" i="1"/>
  <c r="CE526" i="17" l="1"/>
  <c r="CG526" i="17"/>
  <c r="B528" i="17"/>
  <c r="BT527" i="17"/>
  <c r="BS527" i="17"/>
  <c r="CH527" i="17"/>
  <c r="BZ527" i="17"/>
  <c r="BY527" i="17"/>
  <c r="CF527" i="17"/>
  <c r="BX527" i="17"/>
  <c r="BW527" i="17"/>
  <c r="BV527" i="17"/>
  <c r="BU527" i="17"/>
  <c r="CE1287" i="1"/>
  <c r="CF378" i="1"/>
  <c r="CH378" i="1"/>
  <c r="CG377" i="1"/>
  <c r="CG1287" i="1"/>
  <c r="CE377" i="1"/>
  <c r="BU1288" i="1"/>
  <c r="B1289" i="1"/>
  <c r="BS1288" i="1"/>
  <c r="BZ1288" i="1"/>
  <c r="BY1288" i="1"/>
  <c r="BX1288" i="1"/>
  <c r="BW1288" i="1"/>
  <c r="BV1288" i="1"/>
  <c r="BT1288" i="1"/>
  <c r="BV378" i="1"/>
  <c r="BZ378" i="1"/>
  <c r="BU378" i="1"/>
  <c r="BY378" i="1"/>
  <c r="BS378" i="1"/>
  <c r="BT378" i="1"/>
  <c r="B379" i="1"/>
  <c r="BW378" i="1"/>
  <c r="BX378" i="1"/>
  <c r="CG527" i="17" l="1"/>
  <c r="CE527" i="17"/>
  <c r="CG1288" i="1"/>
  <c r="BW528" i="17"/>
  <c r="BV528" i="17"/>
  <c r="BU528" i="17"/>
  <c r="B529" i="17"/>
  <c r="BT528" i="17"/>
  <c r="BS528" i="17"/>
  <c r="CH528" i="17"/>
  <c r="BZ528" i="17"/>
  <c r="BY528" i="17"/>
  <c r="CF528" i="17"/>
  <c r="BX528" i="17"/>
  <c r="CE1288" i="1"/>
  <c r="CF379" i="1"/>
  <c r="CH379" i="1"/>
  <c r="CE378" i="1"/>
  <c r="CH1288" i="1"/>
  <c r="CF1288" i="1"/>
  <c r="CG378" i="1"/>
  <c r="BZ1289" i="1"/>
  <c r="BX1289" i="1"/>
  <c r="BW1289" i="1"/>
  <c r="BV1289" i="1"/>
  <c r="BU1289" i="1"/>
  <c r="BT1289" i="1"/>
  <c r="B1290" i="1"/>
  <c r="BY1289" i="1"/>
  <c r="CG1289" i="1" s="1"/>
  <c r="BS1289" i="1"/>
  <c r="BV379" i="1"/>
  <c r="BZ379" i="1"/>
  <c r="B380" i="1"/>
  <c r="BU379" i="1"/>
  <c r="BY379" i="1"/>
  <c r="BS379" i="1"/>
  <c r="BT379" i="1"/>
  <c r="BX379" i="1"/>
  <c r="BW379" i="1"/>
  <c r="CE528" i="17" l="1"/>
  <c r="CG528" i="17"/>
  <c r="CH529" i="17"/>
  <c r="BZ529" i="17"/>
  <c r="BY529" i="17"/>
  <c r="CF529" i="17"/>
  <c r="BX529" i="17"/>
  <c r="BW529" i="17"/>
  <c r="BV529" i="17"/>
  <c r="BU529" i="17"/>
  <c r="B530" i="17"/>
  <c r="BT529" i="17"/>
  <c r="BS529" i="17"/>
  <c r="CE1289" i="1"/>
  <c r="CG379" i="1"/>
  <c r="CF380" i="1"/>
  <c r="CH380" i="1"/>
  <c r="CF1289" i="1"/>
  <c r="CH1289" i="1"/>
  <c r="CE379" i="1"/>
  <c r="BW1290" i="1"/>
  <c r="BU1290" i="1"/>
  <c r="BT1290" i="1"/>
  <c r="B1291" i="1"/>
  <c r="BS1290" i="1"/>
  <c r="BZ1290" i="1"/>
  <c r="BY1290" i="1"/>
  <c r="BX1290" i="1"/>
  <c r="BV1290" i="1"/>
  <c r="B381" i="1"/>
  <c r="BV380" i="1"/>
  <c r="BZ380" i="1"/>
  <c r="BU380" i="1"/>
  <c r="BY380" i="1"/>
  <c r="BS380" i="1"/>
  <c r="BW380" i="1"/>
  <c r="BT380" i="1"/>
  <c r="BX380" i="1"/>
  <c r="CG529" i="17" l="1"/>
  <c r="CE529" i="17"/>
  <c r="CH530" i="17"/>
  <c r="BZ530" i="17"/>
  <c r="BY530" i="17"/>
  <c r="CF530" i="17"/>
  <c r="BX530" i="17"/>
  <c r="BW530" i="17"/>
  <c r="BV530" i="17"/>
  <c r="BU530" i="17"/>
  <c r="B531" i="17"/>
  <c r="BT530" i="17"/>
  <c r="BS530" i="17"/>
  <c r="CG1290" i="1"/>
  <c r="CE1290" i="1"/>
  <c r="CG380" i="1"/>
  <c r="CF381" i="1"/>
  <c r="CH381" i="1"/>
  <c r="CF1290" i="1"/>
  <c r="CE380" i="1"/>
  <c r="CH1290" i="1"/>
  <c r="BT1291" i="1"/>
  <c r="BZ1291" i="1"/>
  <c r="BY1291" i="1"/>
  <c r="BX1291" i="1"/>
  <c r="BW1291" i="1"/>
  <c r="BV1291" i="1"/>
  <c r="BU1291" i="1"/>
  <c r="BS1291" i="1"/>
  <c r="B1292" i="1"/>
  <c r="B382" i="1"/>
  <c r="BV381" i="1"/>
  <c r="BZ381" i="1"/>
  <c r="BU381" i="1"/>
  <c r="BY381" i="1"/>
  <c r="BS381" i="1"/>
  <c r="BX381" i="1"/>
  <c r="BT381" i="1"/>
  <c r="BW381" i="1"/>
  <c r="CE530" i="17" l="1"/>
  <c r="CG530" i="17"/>
  <c r="CG1291" i="1"/>
  <c r="BU531" i="17"/>
  <c r="B532" i="17"/>
  <c r="BT531" i="17"/>
  <c r="BS531" i="17"/>
  <c r="CE531" i="17" s="1"/>
  <c r="CH531" i="17"/>
  <c r="BZ531" i="17"/>
  <c r="BY531" i="17"/>
  <c r="CF531" i="17"/>
  <c r="BX531" i="17"/>
  <c r="BW531" i="17"/>
  <c r="BV531" i="17"/>
  <c r="CE1291" i="1"/>
  <c r="CG381" i="1"/>
  <c r="CH1291" i="1"/>
  <c r="CF382" i="1"/>
  <c r="CH382" i="1"/>
  <c r="CF1291" i="1"/>
  <c r="CE381" i="1"/>
  <c r="BY1292" i="1"/>
  <c r="CG1292" i="1" s="1"/>
  <c r="BW1292" i="1"/>
  <c r="BV1292" i="1"/>
  <c r="BU1292" i="1"/>
  <c r="BT1292" i="1"/>
  <c r="B1293" i="1"/>
  <c r="BS1292" i="1"/>
  <c r="CE1292" i="1" s="1"/>
  <c r="BZ1292" i="1"/>
  <c r="BX1292" i="1"/>
  <c r="B383" i="1"/>
  <c r="BV382" i="1"/>
  <c r="BZ382" i="1"/>
  <c r="BU382" i="1"/>
  <c r="BY382" i="1"/>
  <c r="BS382" i="1"/>
  <c r="BW382" i="1"/>
  <c r="BX382" i="1"/>
  <c r="BT382" i="1"/>
  <c r="CG531" i="17" l="1"/>
  <c r="CF532" i="17"/>
  <c r="BX532" i="17"/>
  <c r="BW532" i="17"/>
  <c r="BV532" i="17"/>
  <c r="BU532" i="17"/>
  <c r="B533" i="17"/>
  <c r="BT532" i="17"/>
  <c r="BS532" i="17"/>
  <c r="CH532" i="17"/>
  <c r="BZ532" i="17"/>
  <c r="BY532" i="17"/>
  <c r="CG382" i="1"/>
  <c r="CF383" i="1"/>
  <c r="CH383" i="1"/>
  <c r="CF1292" i="1"/>
  <c r="CH1292" i="1"/>
  <c r="CE382" i="1"/>
  <c r="BV1293" i="1"/>
  <c r="BT1293" i="1"/>
  <c r="B1294" i="1"/>
  <c r="BS1293" i="1"/>
  <c r="BZ1293" i="1"/>
  <c r="BY1293" i="1"/>
  <c r="BX1293" i="1"/>
  <c r="BU1293" i="1"/>
  <c r="BW1293" i="1"/>
  <c r="BV383" i="1"/>
  <c r="BZ383" i="1"/>
  <c r="BU383" i="1"/>
  <c r="BY383" i="1"/>
  <c r="B384" i="1"/>
  <c r="BS383" i="1"/>
  <c r="BT383" i="1"/>
  <c r="BW383" i="1"/>
  <c r="BX383" i="1"/>
  <c r="CE532" i="17" l="1"/>
  <c r="CG532" i="17"/>
  <c r="BS533" i="17"/>
  <c r="CH533" i="17"/>
  <c r="BZ533" i="17"/>
  <c r="BY533" i="17"/>
  <c r="CF533" i="17"/>
  <c r="BX533" i="17"/>
  <c r="BW533" i="17"/>
  <c r="BV533" i="17"/>
  <c r="BU533" i="17"/>
  <c r="B534" i="17"/>
  <c r="BT533" i="17"/>
  <c r="CE1293" i="1"/>
  <c r="CG1293" i="1"/>
  <c r="CF384" i="1"/>
  <c r="CH384" i="1"/>
  <c r="CE383" i="1"/>
  <c r="CF1293" i="1"/>
  <c r="CG383" i="1"/>
  <c r="CH1293" i="1"/>
  <c r="B1295" i="1"/>
  <c r="BS1294" i="1"/>
  <c r="BY1294" i="1"/>
  <c r="CG1294" i="1" s="1"/>
  <c r="BX1294" i="1"/>
  <c r="BW1294" i="1"/>
  <c r="BV1294" i="1"/>
  <c r="BU1294" i="1"/>
  <c r="CE1294" i="1" s="1"/>
  <c r="BT1294" i="1"/>
  <c r="BZ1294" i="1"/>
  <c r="B385" i="1"/>
  <c r="BV384" i="1"/>
  <c r="BZ384" i="1"/>
  <c r="BU384" i="1"/>
  <c r="BY384" i="1"/>
  <c r="BS384" i="1"/>
  <c r="BW384" i="1"/>
  <c r="BT384" i="1"/>
  <c r="BX384" i="1"/>
  <c r="CG533" i="17" l="1"/>
  <c r="CE533" i="17"/>
  <c r="BV534" i="17"/>
  <c r="BU534" i="17"/>
  <c r="B535" i="17"/>
  <c r="BT534" i="17"/>
  <c r="BS534" i="17"/>
  <c r="CE534" i="17" s="1"/>
  <c r="CH534" i="17"/>
  <c r="BZ534" i="17"/>
  <c r="BY534" i="17"/>
  <c r="CF534" i="17"/>
  <c r="BX534" i="17"/>
  <c r="BW534" i="17"/>
  <c r="CG384" i="1"/>
  <c r="CH1294" i="1"/>
  <c r="CF385" i="1"/>
  <c r="CH385" i="1"/>
  <c r="CF1294" i="1"/>
  <c r="CE384" i="1"/>
  <c r="CE1295" i="1"/>
  <c r="BX1295" i="1"/>
  <c r="BV1295" i="1"/>
  <c r="BU1295" i="1"/>
  <c r="BT1295" i="1"/>
  <c r="B1296" i="1"/>
  <c r="BS1295" i="1"/>
  <c r="BZ1295" i="1"/>
  <c r="BY1295" i="1"/>
  <c r="CG1295" i="1" s="1"/>
  <c r="BW1295" i="1"/>
  <c r="B386" i="1"/>
  <c r="BV385" i="1"/>
  <c r="BZ385" i="1"/>
  <c r="BU385" i="1"/>
  <c r="BY385" i="1"/>
  <c r="BS385" i="1"/>
  <c r="BX385" i="1"/>
  <c r="BT385" i="1"/>
  <c r="BW385" i="1"/>
  <c r="CG534" i="17" l="1"/>
  <c r="BY535" i="17"/>
  <c r="CF535" i="17"/>
  <c r="BX535" i="17"/>
  <c r="BW535" i="17"/>
  <c r="BV535" i="17"/>
  <c r="BU535" i="17"/>
  <c r="B536" i="17"/>
  <c r="BT535" i="17"/>
  <c r="BS535" i="17"/>
  <c r="CH535" i="17"/>
  <c r="BZ535" i="17"/>
  <c r="CF386" i="1"/>
  <c r="CH386" i="1"/>
  <c r="CE385" i="1"/>
  <c r="CH1295" i="1"/>
  <c r="CF1295" i="1"/>
  <c r="CG385" i="1"/>
  <c r="CE1296" i="1"/>
  <c r="CG1296" i="1"/>
  <c r="BU1296" i="1"/>
  <c r="B1297" i="1"/>
  <c r="BS1296" i="1"/>
  <c r="BZ1296" i="1"/>
  <c r="BY1296" i="1"/>
  <c r="BX1296" i="1"/>
  <c r="BW1296" i="1"/>
  <c r="BT1296" i="1"/>
  <c r="BV1296" i="1"/>
  <c r="BV386" i="1"/>
  <c r="BZ386" i="1"/>
  <c r="BU386" i="1"/>
  <c r="BY386" i="1"/>
  <c r="BS386" i="1"/>
  <c r="BW386" i="1"/>
  <c r="B387" i="1"/>
  <c r="BX386" i="1"/>
  <c r="BT386" i="1"/>
  <c r="CE535" i="17" l="1"/>
  <c r="CG535" i="17"/>
  <c r="B537" i="17"/>
  <c r="BT536" i="17"/>
  <c r="BS536" i="17"/>
  <c r="CH536" i="17"/>
  <c r="BZ536" i="17"/>
  <c r="BY536" i="17"/>
  <c r="CF536" i="17"/>
  <c r="BX536" i="17"/>
  <c r="BW536" i="17"/>
  <c r="BV536" i="17"/>
  <c r="BU536" i="17"/>
  <c r="B1310" i="1"/>
  <c r="BW1310" i="1" s="1"/>
  <c r="B1298" i="1"/>
  <c r="CF387" i="1"/>
  <c r="CH387" i="1"/>
  <c r="CF1296" i="1"/>
  <c r="CE386" i="1"/>
  <c r="CH1296" i="1"/>
  <c r="CG386" i="1"/>
  <c r="BZ1297" i="1"/>
  <c r="BX1297" i="1"/>
  <c r="BW1297" i="1"/>
  <c r="BV1297" i="1"/>
  <c r="BU1297" i="1"/>
  <c r="CE1297" i="1" s="1"/>
  <c r="BT1297" i="1"/>
  <c r="BY1297" i="1"/>
  <c r="CG1297" i="1" s="1"/>
  <c r="B1322" i="1"/>
  <c r="BS1297" i="1"/>
  <c r="BV387" i="1"/>
  <c r="BZ387" i="1"/>
  <c r="B388" i="1"/>
  <c r="BU387" i="1"/>
  <c r="BY387" i="1"/>
  <c r="BS387" i="1"/>
  <c r="BT387" i="1"/>
  <c r="BW387" i="1"/>
  <c r="BX387" i="1"/>
  <c r="CG536" i="17" l="1"/>
  <c r="CE536" i="17"/>
  <c r="BW537" i="17"/>
  <c r="BV537" i="17"/>
  <c r="BU537" i="17"/>
  <c r="B538" i="17"/>
  <c r="BT537" i="17"/>
  <c r="BS537" i="17"/>
  <c r="CH537" i="17"/>
  <c r="BZ537" i="17"/>
  <c r="BY537" i="17"/>
  <c r="CF537" i="17"/>
  <c r="BX537" i="17"/>
  <c r="BX1310" i="1"/>
  <c r="BS1310" i="1"/>
  <c r="BY1310" i="1"/>
  <c r="CG1310" i="1" s="1"/>
  <c r="BZ1310" i="1"/>
  <c r="BU1310" i="1"/>
  <c r="CF1310" i="1"/>
  <c r="BT1310" i="1"/>
  <c r="CH1310" i="1"/>
  <c r="BV1310" i="1"/>
  <c r="B1311" i="1"/>
  <c r="BT1311" i="1" s="1"/>
  <c r="BW1298" i="1"/>
  <c r="BV1298" i="1"/>
  <c r="BU1298" i="1"/>
  <c r="B1299" i="1"/>
  <c r="BT1298" i="1"/>
  <c r="BS1298" i="1"/>
  <c r="BY1298" i="1"/>
  <c r="CH1298" i="1"/>
  <c r="CF1298" i="1"/>
  <c r="BZ1298" i="1"/>
  <c r="BX1298" i="1"/>
  <c r="CF1311" i="1"/>
  <c r="BX1311" i="1"/>
  <c r="BW1311" i="1"/>
  <c r="BV1311" i="1"/>
  <c r="CF388" i="1"/>
  <c r="CH388" i="1"/>
  <c r="CE387" i="1"/>
  <c r="CF1297" i="1"/>
  <c r="CH1297" i="1"/>
  <c r="CG387" i="1"/>
  <c r="CF1322" i="1"/>
  <c r="CH1322" i="1"/>
  <c r="B1323" i="1"/>
  <c r="BS1322" i="1"/>
  <c r="BY1322" i="1"/>
  <c r="BX1322" i="1"/>
  <c r="BW1322" i="1"/>
  <c r="BV1322" i="1"/>
  <c r="BU1322" i="1"/>
  <c r="BT1322" i="1"/>
  <c r="BZ1322" i="1"/>
  <c r="B389" i="1"/>
  <c r="BV388" i="1"/>
  <c r="BZ388" i="1"/>
  <c r="BU388" i="1"/>
  <c r="BY388" i="1"/>
  <c r="BS388" i="1"/>
  <c r="BW388" i="1"/>
  <c r="BT388" i="1"/>
  <c r="BX388" i="1"/>
  <c r="B1312" i="1" l="1"/>
  <c r="BU1311" i="1"/>
  <c r="CE537" i="17"/>
  <c r="CG537" i="17"/>
  <c r="CH538" i="17"/>
  <c r="BZ538" i="17"/>
  <c r="BY538" i="17"/>
  <c r="CF538" i="17"/>
  <c r="BX538" i="17"/>
  <c r="BW538" i="17"/>
  <c r="BV538" i="17"/>
  <c r="BU538" i="17"/>
  <c r="B539" i="17"/>
  <c r="BT538" i="17"/>
  <c r="BS538" i="17"/>
  <c r="CE1310" i="1"/>
  <c r="BY1311" i="1"/>
  <c r="CG1311" i="1" s="1"/>
  <c r="CH1311" i="1"/>
  <c r="BS1311" i="1"/>
  <c r="BZ1311" i="1"/>
  <c r="CG1298" i="1"/>
  <c r="CE1298" i="1"/>
  <c r="BS1299" i="1"/>
  <c r="CH1299" i="1"/>
  <c r="BZ1299" i="1"/>
  <c r="BY1299" i="1"/>
  <c r="CF1299" i="1"/>
  <c r="BX1299" i="1"/>
  <c r="BW1299" i="1"/>
  <c r="BU1299" i="1"/>
  <c r="BV1299" i="1"/>
  <c r="BT1299" i="1"/>
  <c r="B1300" i="1"/>
  <c r="CE1311" i="1"/>
  <c r="CF389" i="1"/>
  <c r="CH389" i="1"/>
  <c r="CG388" i="1"/>
  <c r="BX1312" i="1"/>
  <c r="BW1312" i="1"/>
  <c r="BV1312" i="1"/>
  <c r="CF1312" i="1" s="1"/>
  <c r="BU1312" i="1"/>
  <c r="B1313" i="1"/>
  <c r="BT1312" i="1"/>
  <c r="BS1312" i="1"/>
  <c r="BZ1312" i="1"/>
  <c r="BY1312" i="1"/>
  <c r="CG1322" i="1"/>
  <c r="CE1322" i="1"/>
  <c r="CE388" i="1"/>
  <c r="CH1323" i="1"/>
  <c r="CF1323" i="1"/>
  <c r="BX1323" i="1"/>
  <c r="BV1323" i="1"/>
  <c r="BU1323" i="1"/>
  <c r="BT1323" i="1"/>
  <c r="B1324" i="1"/>
  <c r="BS1323" i="1"/>
  <c r="BZ1323" i="1"/>
  <c r="BY1323" i="1"/>
  <c r="BW1323" i="1"/>
  <c r="B390" i="1"/>
  <c r="BV389" i="1"/>
  <c r="BZ389" i="1"/>
  <c r="BU389" i="1"/>
  <c r="BY389" i="1"/>
  <c r="BS389" i="1"/>
  <c r="BX389" i="1"/>
  <c r="BT389" i="1"/>
  <c r="BW389" i="1"/>
  <c r="CG538" i="17" l="1"/>
  <c r="CE538" i="17"/>
  <c r="BU539" i="17"/>
  <c r="B540" i="17"/>
  <c r="BT539" i="17"/>
  <c r="BS539" i="17"/>
  <c r="CE539" i="17" s="1"/>
  <c r="CH539" i="17"/>
  <c r="BZ539" i="17"/>
  <c r="BY539" i="17"/>
  <c r="CG539" i="17" s="1"/>
  <c r="CF539" i="17"/>
  <c r="BX539" i="17"/>
  <c r="BW539" i="17"/>
  <c r="BV539" i="17"/>
  <c r="CG1299" i="1"/>
  <c r="CE1299" i="1"/>
  <c r="CE1312" i="1"/>
  <c r="BW1300" i="1"/>
  <c r="BV1300" i="1"/>
  <c r="BU1300" i="1"/>
  <c r="B1301" i="1"/>
  <c r="BT1300" i="1"/>
  <c r="BS1300" i="1"/>
  <c r="BY1300" i="1"/>
  <c r="CH1300" i="1"/>
  <c r="CF1300" i="1"/>
  <c r="BZ1300" i="1"/>
  <c r="BX1300" i="1"/>
  <c r="CE1323" i="1"/>
  <c r="CG1312" i="1"/>
  <c r="CH1312" i="1"/>
  <c r="CG389" i="1"/>
  <c r="CF390" i="1"/>
  <c r="CH390" i="1"/>
  <c r="BS1313" i="1"/>
  <c r="BZ1313" i="1"/>
  <c r="CH1313" i="1" s="1"/>
  <c r="BY1313" i="1"/>
  <c r="BX1313" i="1"/>
  <c r="BW1313" i="1"/>
  <c r="BV1313" i="1"/>
  <c r="BU1313" i="1"/>
  <c r="B1314" i="1"/>
  <c r="BT1313" i="1"/>
  <c r="CG1323" i="1"/>
  <c r="CE389" i="1"/>
  <c r="BU1324" i="1"/>
  <c r="B1325" i="1"/>
  <c r="BS1324" i="1"/>
  <c r="BZ1324" i="1"/>
  <c r="BY1324" i="1"/>
  <c r="BX1324" i="1"/>
  <c r="BW1324" i="1"/>
  <c r="BT1324" i="1"/>
  <c r="BV1324" i="1"/>
  <c r="B391" i="1"/>
  <c r="BV390" i="1"/>
  <c r="BZ390" i="1"/>
  <c r="BU390" i="1"/>
  <c r="BY390" i="1"/>
  <c r="BS390" i="1"/>
  <c r="BW390" i="1"/>
  <c r="BX390" i="1"/>
  <c r="BT390" i="1"/>
  <c r="CF540" i="17" l="1"/>
  <c r="BX540" i="17"/>
  <c r="BW540" i="17"/>
  <c r="BV540" i="17"/>
  <c r="BU540" i="17"/>
  <c r="B541" i="17"/>
  <c r="BT540" i="17"/>
  <c r="BS540" i="17"/>
  <c r="CH540" i="17"/>
  <c r="BZ540" i="17"/>
  <c r="BY540" i="17"/>
  <c r="CG1300" i="1"/>
  <c r="CE1300" i="1"/>
  <c r="BS1301" i="1"/>
  <c r="CH1301" i="1"/>
  <c r="BZ1301" i="1"/>
  <c r="BY1301" i="1"/>
  <c r="CF1301" i="1"/>
  <c r="BX1301" i="1"/>
  <c r="BW1301" i="1"/>
  <c r="BU1301" i="1"/>
  <c r="B1302" i="1"/>
  <c r="BV1301" i="1"/>
  <c r="BT1301" i="1"/>
  <c r="CG1324" i="1"/>
  <c r="CE1313" i="1"/>
  <c r="CG1313" i="1"/>
  <c r="CE1324" i="1"/>
  <c r="CF1313" i="1"/>
  <c r="BV1314" i="1"/>
  <c r="BU1314" i="1"/>
  <c r="B1315" i="1"/>
  <c r="BT1314" i="1"/>
  <c r="CF1314" i="1" s="1"/>
  <c r="BS1314" i="1"/>
  <c r="BZ1314" i="1"/>
  <c r="BY1314" i="1"/>
  <c r="BX1314" i="1"/>
  <c r="BW1314" i="1"/>
  <c r="CF391" i="1"/>
  <c r="CH391" i="1"/>
  <c r="CG390" i="1"/>
  <c r="CH1324" i="1"/>
  <c r="CF1324" i="1"/>
  <c r="CE390" i="1"/>
  <c r="BZ1325" i="1"/>
  <c r="BX1325" i="1"/>
  <c r="BW1325" i="1"/>
  <c r="BV1325" i="1"/>
  <c r="BU1325" i="1"/>
  <c r="BT1325" i="1"/>
  <c r="BY1325" i="1"/>
  <c r="BS1325" i="1"/>
  <c r="B1326" i="1"/>
  <c r="BV391" i="1"/>
  <c r="BZ391" i="1"/>
  <c r="B392" i="1"/>
  <c r="BU391" i="1"/>
  <c r="BY391" i="1"/>
  <c r="BS391" i="1"/>
  <c r="BT391" i="1"/>
  <c r="BX391" i="1"/>
  <c r="BW391" i="1"/>
  <c r="CE540" i="17" l="1"/>
  <c r="CG540" i="17"/>
  <c r="BS541" i="17"/>
  <c r="CH541" i="17"/>
  <c r="BZ541" i="17"/>
  <c r="BY541" i="17"/>
  <c r="CF541" i="17"/>
  <c r="BX541" i="17"/>
  <c r="BW541" i="17"/>
  <c r="BV541" i="17"/>
  <c r="BU541" i="17"/>
  <c r="B542" i="17"/>
  <c r="BT541" i="17"/>
  <c r="CG1301" i="1"/>
  <c r="CE1301" i="1"/>
  <c r="CE1314" i="1"/>
  <c r="BW1302" i="1"/>
  <c r="BV1302" i="1"/>
  <c r="BU1302" i="1"/>
  <c r="B1303" i="1"/>
  <c r="BT1302" i="1"/>
  <c r="BS1302" i="1"/>
  <c r="BY1302" i="1"/>
  <c r="CH1302" i="1"/>
  <c r="CF1302" i="1"/>
  <c r="BZ1302" i="1"/>
  <c r="BX1302" i="1"/>
  <c r="CE1325" i="1"/>
  <c r="CG1314" i="1"/>
  <c r="CG1325" i="1"/>
  <c r="CH1314" i="1"/>
  <c r="BY1315" i="1"/>
  <c r="BX1315" i="1"/>
  <c r="BW1315" i="1"/>
  <c r="BV1315" i="1"/>
  <c r="BU1315" i="1"/>
  <c r="B1316" i="1"/>
  <c r="BT1315" i="1"/>
  <c r="BS1315" i="1"/>
  <c r="BZ1315" i="1"/>
  <c r="CF392" i="1"/>
  <c r="CH392" i="1"/>
  <c r="CF1325" i="1"/>
  <c r="CE391" i="1"/>
  <c r="CH1325" i="1"/>
  <c r="CG391" i="1"/>
  <c r="BW1326" i="1"/>
  <c r="BU1326" i="1"/>
  <c r="BT1326" i="1"/>
  <c r="B1327" i="1"/>
  <c r="BS1326" i="1"/>
  <c r="BZ1326" i="1"/>
  <c r="BY1326" i="1"/>
  <c r="BX1326" i="1"/>
  <c r="BV1326" i="1"/>
  <c r="B393" i="1"/>
  <c r="BV392" i="1"/>
  <c r="BZ392" i="1"/>
  <c r="BU392" i="1"/>
  <c r="BY392" i="1"/>
  <c r="BS392" i="1"/>
  <c r="BW392" i="1"/>
  <c r="BX392" i="1"/>
  <c r="BT392" i="1"/>
  <c r="CG541" i="17" l="1"/>
  <c r="CE541" i="17"/>
  <c r="BS542" i="17"/>
  <c r="CH542" i="17"/>
  <c r="BZ542" i="17"/>
  <c r="BY542" i="17"/>
  <c r="CF542" i="17"/>
  <c r="BX542" i="17"/>
  <c r="BW542" i="17"/>
  <c r="BV542" i="17"/>
  <c r="BU542" i="17"/>
  <c r="CE542" i="17" s="1"/>
  <c r="B543" i="17"/>
  <c r="BT542" i="17"/>
  <c r="CG1302" i="1"/>
  <c r="CE1315" i="1"/>
  <c r="CE1302" i="1"/>
  <c r="BS1303" i="1"/>
  <c r="CH1303" i="1"/>
  <c r="BZ1303" i="1"/>
  <c r="BY1303" i="1"/>
  <c r="CF1303" i="1"/>
  <c r="BX1303" i="1"/>
  <c r="BW1303" i="1"/>
  <c r="BU1303" i="1"/>
  <c r="BV1303" i="1"/>
  <c r="BT1303" i="1"/>
  <c r="B1304" i="1"/>
  <c r="CG1315" i="1"/>
  <c r="CE1326" i="1"/>
  <c r="CG1326" i="1"/>
  <c r="CF1315" i="1"/>
  <c r="CH1315" i="1"/>
  <c r="CF393" i="1"/>
  <c r="CH393" i="1"/>
  <c r="B1317" i="1"/>
  <c r="BT1316" i="1"/>
  <c r="BS1316" i="1"/>
  <c r="BZ1316" i="1"/>
  <c r="BY1316" i="1"/>
  <c r="BX1316" i="1"/>
  <c r="BW1316" i="1"/>
  <c r="BV1316" i="1"/>
  <c r="BU1316" i="1"/>
  <c r="CF1326" i="1"/>
  <c r="CG392" i="1"/>
  <c r="CE392" i="1"/>
  <c r="CH1326" i="1"/>
  <c r="BT1327" i="1"/>
  <c r="BZ1327" i="1"/>
  <c r="BY1327" i="1"/>
  <c r="BX1327" i="1"/>
  <c r="BW1327" i="1"/>
  <c r="BV1327" i="1"/>
  <c r="B1328" i="1"/>
  <c r="BS1327" i="1"/>
  <c r="BU1327" i="1"/>
  <c r="B394" i="1"/>
  <c r="BV393" i="1"/>
  <c r="BZ393" i="1"/>
  <c r="BU393" i="1"/>
  <c r="BY393" i="1"/>
  <c r="BS393" i="1"/>
  <c r="BX393" i="1"/>
  <c r="BT393" i="1"/>
  <c r="BW393" i="1"/>
  <c r="CG542" i="17" l="1"/>
  <c r="CG1303" i="1"/>
  <c r="BW543" i="17"/>
  <c r="BV543" i="17"/>
  <c r="BU543" i="17"/>
  <c r="B544" i="17"/>
  <c r="BT543" i="17"/>
  <c r="BS543" i="17"/>
  <c r="CH543" i="17"/>
  <c r="BZ543" i="17"/>
  <c r="BY543" i="17"/>
  <c r="CF543" i="17"/>
  <c r="BX543" i="17"/>
  <c r="CE1303" i="1"/>
  <c r="BW1304" i="1"/>
  <c r="BV1304" i="1"/>
  <c r="BU1304" i="1"/>
  <c r="B1305" i="1"/>
  <c r="BT1304" i="1"/>
  <c r="BS1304" i="1"/>
  <c r="BY1304" i="1"/>
  <c r="CG1304" i="1" s="1"/>
  <c r="CH1304" i="1"/>
  <c r="CF1304" i="1"/>
  <c r="BZ1304" i="1"/>
  <c r="BX1304" i="1"/>
  <c r="CE1316" i="1"/>
  <c r="CG1316" i="1"/>
  <c r="CG1327" i="1"/>
  <c r="CE1327" i="1"/>
  <c r="CH1316" i="1"/>
  <c r="CH1327" i="1"/>
  <c r="CF1316" i="1"/>
  <c r="CG393" i="1"/>
  <c r="BW1317" i="1"/>
  <c r="BV1317" i="1"/>
  <c r="BU1317" i="1"/>
  <c r="B1318" i="1"/>
  <c r="BT1317" i="1"/>
  <c r="BS1317" i="1"/>
  <c r="BZ1317" i="1"/>
  <c r="BY1317" i="1"/>
  <c r="BX1317" i="1"/>
  <c r="CF394" i="1"/>
  <c r="CH394" i="1"/>
  <c r="CE393" i="1"/>
  <c r="CF1327" i="1"/>
  <c r="BY1328" i="1"/>
  <c r="BW1328" i="1"/>
  <c r="BV1328" i="1"/>
  <c r="BU1328" i="1"/>
  <c r="BT1328" i="1"/>
  <c r="B1329" i="1"/>
  <c r="BS1328" i="1"/>
  <c r="BZ1328" i="1"/>
  <c r="BX1328" i="1"/>
  <c r="BV394" i="1"/>
  <c r="BZ394" i="1"/>
  <c r="BU394" i="1"/>
  <c r="BY394" i="1"/>
  <c r="B395" i="1"/>
  <c r="BS394" i="1"/>
  <c r="BW394" i="1"/>
  <c r="BX394" i="1"/>
  <c r="BT394" i="1"/>
  <c r="CE543" i="17" l="1"/>
  <c r="CG543" i="17"/>
  <c r="BS544" i="17"/>
  <c r="CH544" i="17"/>
  <c r="BZ544" i="17"/>
  <c r="BY544" i="17"/>
  <c r="CF544" i="17"/>
  <c r="BX544" i="17"/>
  <c r="BW544" i="17"/>
  <c r="BV544" i="17"/>
  <c r="BU544" i="17"/>
  <c r="B545" i="17"/>
  <c r="BT544" i="17"/>
  <c r="CE1304" i="1"/>
  <c r="CG1317" i="1"/>
  <c r="BS1305" i="1"/>
  <c r="CH1305" i="1"/>
  <c r="BZ1305" i="1"/>
  <c r="BY1305" i="1"/>
  <c r="CF1305" i="1"/>
  <c r="BX1305" i="1"/>
  <c r="BW1305" i="1"/>
  <c r="BU1305" i="1"/>
  <c r="B1306" i="1"/>
  <c r="BV1305" i="1"/>
  <c r="BT1305" i="1"/>
  <c r="CG1328" i="1"/>
  <c r="CE1328" i="1"/>
  <c r="CE1317" i="1"/>
  <c r="CE394" i="1"/>
  <c r="CF1317" i="1"/>
  <c r="CF1328" i="1"/>
  <c r="CH1317" i="1"/>
  <c r="BZ1318" i="1"/>
  <c r="BY1318" i="1"/>
  <c r="CG1318" i="1" s="1"/>
  <c r="BX1318" i="1"/>
  <c r="BW1318" i="1"/>
  <c r="BV1318" i="1"/>
  <c r="BU1318" i="1"/>
  <c r="CE1318" i="1" s="1"/>
  <c r="B1319" i="1"/>
  <c r="BT1318" i="1"/>
  <c r="BS1318" i="1"/>
  <c r="CF395" i="1"/>
  <c r="CH395" i="1"/>
  <c r="CH1328" i="1"/>
  <c r="CG394" i="1"/>
  <c r="BV1329" i="1"/>
  <c r="BT1329" i="1"/>
  <c r="B1330" i="1"/>
  <c r="BS1329" i="1"/>
  <c r="BZ1329" i="1"/>
  <c r="BY1329" i="1"/>
  <c r="BX1329" i="1"/>
  <c r="BW1329" i="1"/>
  <c r="BU1329" i="1"/>
  <c r="BV395" i="1"/>
  <c r="BZ395" i="1"/>
  <c r="B396" i="1"/>
  <c r="BU395" i="1"/>
  <c r="BY395" i="1"/>
  <c r="BS395" i="1"/>
  <c r="BT395" i="1"/>
  <c r="BX395" i="1"/>
  <c r="BW395" i="1"/>
  <c r="CG544" i="17" l="1"/>
  <c r="CE544" i="17"/>
  <c r="BW545" i="17"/>
  <c r="BV545" i="17"/>
  <c r="BU545" i="17"/>
  <c r="B546" i="17"/>
  <c r="BT545" i="17"/>
  <c r="BS545" i="17"/>
  <c r="CH545" i="17"/>
  <c r="BZ545" i="17"/>
  <c r="BY545" i="17"/>
  <c r="CF545" i="17"/>
  <c r="BX545" i="17"/>
  <c r="CG1305" i="1"/>
  <c r="CE1305" i="1"/>
  <c r="CE1306" i="1"/>
  <c r="BW1306" i="1"/>
  <c r="BV1306" i="1"/>
  <c r="BU1306" i="1"/>
  <c r="B1307" i="1"/>
  <c r="BT1306" i="1"/>
  <c r="CF1306" i="1" s="1"/>
  <c r="BS1306" i="1"/>
  <c r="CG1306" i="1"/>
  <c r="BY1306" i="1"/>
  <c r="BZ1306" i="1"/>
  <c r="BX1306" i="1"/>
  <c r="CE1329" i="1"/>
  <c r="CG1329" i="1"/>
  <c r="CF1318" i="1"/>
  <c r="CH1318" i="1"/>
  <c r="CF396" i="1"/>
  <c r="CH396" i="1"/>
  <c r="BU1319" i="1"/>
  <c r="CE1319" i="1" s="1"/>
  <c r="B1320" i="1"/>
  <c r="BT1319" i="1"/>
  <c r="BS1319" i="1"/>
  <c r="BZ1319" i="1"/>
  <c r="BY1319" i="1"/>
  <c r="CG1319" i="1" s="1"/>
  <c r="BX1319" i="1"/>
  <c r="BW1319" i="1"/>
  <c r="BV1319" i="1"/>
  <c r="CG395" i="1"/>
  <c r="CF1329" i="1"/>
  <c r="CH1329" i="1"/>
  <c r="CE395" i="1"/>
  <c r="CG1330" i="1"/>
  <c r="B1331" i="1"/>
  <c r="BS1330" i="1"/>
  <c r="BY1330" i="1"/>
  <c r="BX1330" i="1"/>
  <c r="BW1330" i="1"/>
  <c r="BV1330" i="1"/>
  <c r="BU1330" i="1"/>
  <c r="CE1330" i="1" s="1"/>
  <c r="BZ1330" i="1"/>
  <c r="BT1330" i="1"/>
  <c r="B397" i="1"/>
  <c r="BV396" i="1"/>
  <c r="BZ396" i="1"/>
  <c r="BU396" i="1"/>
  <c r="BY396" i="1"/>
  <c r="BS396" i="1"/>
  <c r="BW396" i="1"/>
  <c r="BX396" i="1"/>
  <c r="BT396" i="1"/>
  <c r="CE545" i="17" l="1"/>
  <c r="CG545" i="17"/>
  <c r="BS546" i="17"/>
  <c r="CH546" i="17"/>
  <c r="BZ546" i="17"/>
  <c r="BY546" i="17"/>
  <c r="CF546" i="17"/>
  <c r="BX546" i="17"/>
  <c r="BW546" i="17"/>
  <c r="BV546" i="17"/>
  <c r="BU546" i="17"/>
  <c r="B547" i="17"/>
  <c r="BT546" i="17"/>
  <c r="CH1306" i="1"/>
  <c r="BS1307" i="1"/>
  <c r="BZ1307" i="1"/>
  <c r="CG1307" i="1"/>
  <c r="BY1307" i="1"/>
  <c r="BX1307" i="1"/>
  <c r="CE1307" i="1"/>
  <c r="BW1307" i="1"/>
  <c r="BU1307" i="1"/>
  <c r="BV1307" i="1"/>
  <c r="BT1307" i="1"/>
  <c r="B1308" i="1"/>
  <c r="CH1330" i="1"/>
  <c r="CG396" i="1"/>
  <c r="CH1319" i="1"/>
  <c r="CF1319" i="1"/>
  <c r="CF397" i="1"/>
  <c r="CH397" i="1"/>
  <c r="BX1320" i="1"/>
  <c r="CE1320" i="1"/>
  <c r="BW1320" i="1"/>
  <c r="BV1320" i="1"/>
  <c r="BU1320" i="1"/>
  <c r="B1321" i="1"/>
  <c r="BT1320" i="1"/>
  <c r="BS1320" i="1"/>
  <c r="BZ1320" i="1"/>
  <c r="BY1320" i="1"/>
  <c r="CG1320" i="1" s="1"/>
  <c r="CF1330" i="1"/>
  <c r="CE396" i="1"/>
  <c r="BX1331" i="1"/>
  <c r="BV1331" i="1"/>
  <c r="BU1331" i="1"/>
  <c r="CE1331" i="1" s="1"/>
  <c r="BT1331" i="1"/>
  <c r="B1332" i="1"/>
  <c r="BS1331" i="1"/>
  <c r="BZ1331" i="1"/>
  <c r="BY1331" i="1"/>
  <c r="CG1331" i="1" s="1"/>
  <c r="BW1331" i="1"/>
  <c r="B398" i="1"/>
  <c r="BV397" i="1"/>
  <c r="BZ397" i="1"/>
  <c r="BU397" i="1"/>
  <c r="BY397" i="1"/>
  <c r="BS397" i="1"/>
  <c r="BX397" i="1"/>
  <c r="BT397" i="1"/>
  <c r="BW397" i="1"/>
  <c r="CG546" i="17" l="1"/>
  <c r="CF1307" i="1"/>
  <c r="CE546" i="17"/>
  <c r="BW547" i="17"/>
  <c r="BV547" i="17"/>
  <c r="BU547" i="17"/>
  <c r="B548" i="17"/>
  <c r="BT547" i="17"/>
  <c r="BS547" i="17"/>
  <c r="CH547" i="17"/>
  <c r="BZ547" i="17"/>
  <c r="BY547" i="17"/>
  <c r="CF547" i="17"/>
  <c r="BX547" i="17"/>
  <c r="CH1307" i="1"/>
  <c r="CE1308" i="1"/>
  <c r="BW1308" i="1"/>
  <c r="BV1308" i="1"/>
  <c r="BU1308" i="1"/>
  <c r="B1309" i="1"/>
  <c r="BT1308" i="1"/>
  <c r="CF1308" i="1" s="1"/>
  <c r="BS1308" i="1"/>
  <c r="BZ1308" i="1"/>
  <c r="CG1308" i="1"/>
  <c r="BY1308" i="1"/>
  <c r="BX1308" i="1"/>
  <c r="CH1320" i="1"/>
  <c r="CF1320" i="1"/>
  <c r="CF398" i="1"/>
  <c r="CH398" i="1"/>
  <c r="BS1321" i="1"/>
  <c r="BZ1321" i="1"/>
  <c r="BY1321" i="1"/>
  <c r="CG1321" i="1" s="1"/>
  <c r="BX1321" i="1"/>
  <c r="BW1321" i="1"/>
  <c r="BV1321" i="1"/>
  <c r="BU1321" i="1"/>
  <c r="CE1321" i="1" s="1"/>
  <c r="BT1321" i="1"/>
  <c r="CG397" i="1"/>
  <c r="CF1331" i="1"/>
  <c r="CH1331" i="1"/>
  <c r="CE397" i="1"/>
  <c r="BU1332" i="1"/>
  <c r="CG1332" i="1" s="1"/>
  <c r="B1333" i="1"/>
  <c r="B1334" i="1" s="1"/>
  <c r="BS1332" i="1"/>
  <c r="BZ1332" i="1"/>
  <c r="BY1332" i="1"/>
  <c r="BX1332" i="1"/>
  <c r="BW1332" i="1"/>
  <c r="BV1332" i="1"/>
  <c r="BT1332" i="1"/>
  <c r="B399" i="1"/>
  <c r="BV398" i="1"/>
  <c r="BZ398" i="1"/>
  <c r="BU398" i="1"/>
  <c r="BY398" i="1"/>
  <c r="BS398" i="1"/>
  <c r="BW398" i="1"/>
  <c r="BX398" i="1"/>
  <c r="BT398" i="1"/>
  <c r="CE547" i="17" l="1"/>
  <c r="CG547" i="17"/>
  <c r="BS548" i="17"/>
  <c r="CH548" i="17"/>
  <c r="BZ548" i="17"/>
  <c r="BY548" i="17"/>
  <c r="CF548" i="17"/>
  <c r="BX548" i="17"/>
  <c r="BW548" i="17"/>
  <c r="BV548" i="17"/>
  <c r="BU548" i="17"/>
  <c r="CE548" i="17" s="1"/>
  <c r="B549" i="17"/>
  <c r="BT548" i="17"/>
  <c r="CH1308" i="1"/>
  <c r="BS1309" i="1"/>
  <c r="BZ1309" i="1"/>
  <c r="CG1309" i="1"/>
  <c r="BY1309" i="1"/>
  <c r="BX1309" i="1"/>
  <c r="CE1309" i="1"/>
  <c r="BW1309" i="1"/>
  <c r="BV1309" i="1"/>
  <c r="BU1309" i="1"/>
  <c r="BT1309" i="1"/>
  <c r="CF1309" i="1" s="1"/>
  <c r="CE1332" i="1"/>
  <c r="BT1334" i="1"/>
  <c r="BZ1334" i="1"/>
  <c r="BU1334" i="1"/>
  <c r="CF1334" i="1"/>
  <c r="B1335" i="1"/>
  <c r="BX1334" i="1"/>
  <c r="BW1334" i="1"/>
  <c r="CH1334" i="1"/>
  <c r="BV1334" i="1"/>
  <c r="BS1334" i="1"/>
  <c r="BY1334" i="1"/>
  <c r="CF1321" i="1"/>
  <c r="CH1321" i="1"/>
  <c r="CF399" i="1"/>
  <c r="CH399" i="1"/>
  <c r="CG398" i="1"/>
  <c r="CF1332" i="1"/>
  <c r="CE398" i="1"/>
  <c r="CH1332" i="1"/>
  <c r="BZ1333" i="1"/>
  <c r="BX1333" i="1"/>
  <c r="BW1333" i="1"/>
  <c r="BV1333" i="1"/>
  <c r="BU1333" i="1"/>
  <c r="BT1333" i="1"/>
  <c r="BS1333" i="1"/>
  <c r="CE1333" i="1" s="1"/>
  <c r="BY1333" i="1"/>
  <c r="CG1333" i="1" s="1"/>
  <c r="BV399" i="1"/>
  <c r="BZ399" i="1"/>
  <c r="BU399" i="1"/>
  <c r="BY399" i="1"/>
  <c r="B400" i="1"/>
  <c r="BS399" i="1"/>
  <c r="BT399" i="1"/>
  <c r="BX399" i="1"/>
  <c r="BW399" i="1"/>
  <c r="CG548" i="17" l="1"/>
  <c r="BW549" i="17"/>
  <c r="BV549" i="17"/>
  <c r="BU549" i="17"/>
  <c r="B550" i="17"/>
  <c r="BT549" i="17"/>
  <c r="BS549" i="17"/>
  <c r="CH549" i="17"/>
  <c r="BZ549" i="17"/>
  <c r="BY549" i="17"/>
  <c r="CF549" i="17"/>
  <c r="BX549" i="17"/>
  <c r="CH1309" i="1"/>
  <c r="CG1334" i="1"/>
  <c r="CE1334" i="1"/>
  <c r="BY1335" i="1"/>
  <c r="CF1335" i="1"/>
  <c r="BU1335" i="1"/>
  <c r="BV1335" i="1"/>
  <c r="BZ1335" i="1"/>
  <c r="B1336" i="1"/>
  <c r="BX1335" i="1"/>
  <c r="BT1335" i="1"/>
  <c r="BW1335" i="1"/>
  <c r="BS1335" i="1"/>
  <c r="CH1335" i="1"/>
  <c r="CF1333" i="1"/>
  <c r="CG399" i="1"/>
  <c r="CF400" i="1"/>
  <c r="CH400" i="1"/>
  <c r="CH1333" i="1"/>
  <c r="CE399" i="1"/>
  <c r="B401" i="1"/>
  <c r="BV400" i="1"/>
  <c r="BZ400" i="1"/>
  <c r="BU400" i="1"/>
  <c r="BY400" i="1"/>
  <c r="BS400" i="1"/>
  <c r="BW400" i="1"/>
  <c r="BX400" i="1"/>
  <c r="BT400" i="1"/>
  <c r="CE549" i="17" l="1"/>
  <c r="CG549" i="17"/>
  <c r="BS550" i="17"/>
  <c r="CH550" i="17"/>
  <c r="BZ550" i="17"/>
  <c r="BY550" i="17"/>
  <c r="CF550" i="17"/>
  <c r="BX550" i="17"/>
  <c r="BW550" i="17"/>
  <c r="BV550" i="17"/>
  <c r="BU550" i="17"/>
  <c r="CE550" i="17" s="1"/>
  <c r="B551" i="17"/>
  <c r="BT550" i="17"/>
  <c r="CE1335" i="1"/>
  <c r="BT1336" i="1"/>
  <c r="CH1336" i="1"/>
  <c r="CF1336" i="1"/>
  <c r="BS1336" i="1"/>
  <c r="B1337" i="1"/>
  <c r="BX1336" i="1"/>
  <c r="BZ1336" i="1"/>
  <c r="BW1336" i="1"/>
  <c r="BY1336" i="1"/>
  <c r="BV1336" i="1"/>
  <c r="BU1336" i="1"/>
  <c r="CG1335" i="1"/>
  <c r="CF401" i="1"/>
  <c r="CH401" i="1"/>
  <c r="CE400" i="1"/>
  <c r="CG400" i="1"/>
  <c r="B402" i="1"/>
  <c r="BV401" i="1"/>
  <c r="BZ401" i="1"/>
  <c r="BU401" i="1"/>
  <c r="BY401" i="1"/>
  <c r="BS401" i="1"/>
  <c r="BX401" i="1"/>
  <c r="BT401" i="1"/>
  <c r="BW401" i="1"/>
  <c r="CG550" i="17" l="1"/>
  <c r="BW551" i="17"/>
  <c r="BV551" i="17"/>
  <c r="BU551" i="17"/>
  <c r="B552" i="17"/>
  <c r="BT551" i="17"/>
  <c r="BS551" i="17"/>
  <c r="CH551" i="17"/>
  <c r="BZ551" i="17"/>
  <c r="BY551" i="17"/>
  <c r="CF551" i="17"/>
  <c r="BX551" i="17"/>
  <c r="CG1336" i="1"/>
  <c r="BW1337" i="1"/>
  <c r="BT1337" i="1"/>
  <c r="BY1337" i="1"/>
  <c r="BS1337" i="1"/>
  <c r="BV1337" i="1"/>
  <c r="CH1337" i="1"/>
  <c r="BU1337" i="1"/>
  <c r="BZ1337" i="1"/>
  <c r="B1338" i="1"/>
  <c r="CF1337" i="1"/>
  <c r="BX1337" i="1"/>
  <c r="CE1336" i="1"/>
  <c r="CF402" i="1"/>
  <c r="CH402" i="1"/>
  <c r="CG401" i="1"/>
  <c r="CE401" i="1"/>
  <c r="BV402" i="1"/>
  <c r="BZ402" i="1"/>
  <c r="BU402" i="1"/>
  <c r="BY402" i="1"/>
  <c r="BS402" i="1"/>
  <c r="B403" i="1"/>
  <c r="BW402" i="1"/>
  <c r="BX402" i="1"/>
  <c r="BT402" i="1"/>
  <c r="CE1337" i="1" l="1"/>
  <c r="CE551" i="17"/>
  <c r="CG551" i="17"/>
  <c r="BS552" i="17"/>
  <c r="CH552" i="17"/>
  <c r="BZ552" i="17"/>
  <c r="BY552" i="17"/>
  <c r="CF552" i="17"/>
  <c r="BX552" i="17"/>
  <c r="BW552" i="17"/>
  <c r="BV552" i="17"/>
  <c r="BU552" i="17"/>
  <c r="CE552" i="17" s="1"/>
  <c r="B553" i="17"/>
  <c r="BT552" i="17"/>
  <c r="CG1337" i="1"/>
  <c r="BV1338" i="1"/>
  <c r="BX1338" i="1"/>
  <c r="BU1338" i="1"/>
  <c r="BW1338" i="1"/>
  <c r="BY1338" i="1"/>
  <c r="CG1338" i="1" s="1"/>
  <c r="B1339" i="1"/>
  <c r="CF1338" i="1"/>
  <c r="BT1338" i="1"/>
  <c r="BS1338" i="1"/>
  <c r="CH1338" i="1"/>
  <c r="BZ1338" i="1"/>
  <c r="CF403" i="1"/>
  <c r="CH403" i="1"/>
  <c r="CE402" i="1"/>
  <c r="CG402" i="1"/>
  <c r="BV403" i="1"/>
  <c r="BZ403" i="1"/>
  <c r="B404" i="1"/>
  <c r="BU403" i="1"/>
  <c r="BY403" i="1"/>
  <c r="BS403" i="1"/>
  <c r="BT403" i="1"/>
  <c r="BW403" i="1"/>
  <c r="BX403" i="1"/>
  <c r="CG552" i="17" l="1"/>
  <c r="BW553" i="17"/>
  <c r="BV553" i="17"/>
  <c r="BU553" i="17"/>
  <c r="B554" i="17"/>
  <c r="BT553" i="17"/>
  <c r="BS553" i="17"/>
  <c r="CH553" i="17"/>
  <c r="BZ553" i="17"/>
  <c r="BY553" i="17"/>
  <c r="CF553" i="17"/>
  <c r="BX553" i="17"/>
  <c r="CE1338" i="1"/>
  <c r="BV1339" i="1"/>
  <c r="CF1339" i="1" s="1"/>
  <c r="BU1339" i="1"/>
  <c r="BZ1339" i="1"/>
  <c r="BT1339" i="1"/>
  <c r="BW1339" i="1"/>
  <c r="BY1339" i="1"/>
  <c r="BS1339" i="1"/>
  <c r="BX1339" i="1"/>
  <c r="B1340" i="1"/>
  <c r="CH1339" i="1"/>
  <c r="CG403" i="1"/>
  <c r="CF404" i="1"/>
  <c r="CH404" i="1"/>
  <c r="CE403" i="1"/>
  <c r="B405" i="1"/>
  <c r="BV404" i="1"/>
  <c r="BZ404" i="1"/>
  <c r="BU404" i="1"/>
  <c r="BY404" i="1"/>
  <c r="BS404" i="1"/>
  <c r="BW404" i="1"/>
  <c r="BT404" i="1"/>
  <c r="BX404" i="1"/>
  <c r="CE553" i="17" l="1"/>
  <c r="CG553" i="17"/>
  <c r="CE1339" i="1"/>
  <c r="BW554" i="17"/>
  <c r="BV554" i="17"/>
  <c r="BU554" i="17"/>
  <c r="B555" i="17"/>
  <c r="BT554" i="17"/>
  <c r="BS554" i="17"/>
  <c r="CH554" i="17"/>
  <c r="BZ554" i="17"/>
  <c r="BY554" i="17"/>
  <c r="CF554" i="17"/>
  <c r="BX554" i="17"/>
  <c r="CG1339" i="1"/>
  <c r="BY1340" i="1"/>
  <c r="BX1340" i="1"/>
  <c r="BV1340" i="1"/>
  <c r="B1341" i="1"/>
  <c r="BU1340" i="1"/>
  <c r="BT1340" i="1"/>
  <c r="BS1340" i="1"/>
  <c r="CE1340" i="1" s="1"/>
  <c r="BW1340" i="1"/>
  <c r="BZ1340" i="1"/>
  <c r="CH1340" i="1" s="1"/>
  <c r="CG404" i="1"/>
  <c r="CF405" i="1"/>
  <c r="CH405" i="1"/>
  <c r="CE404" i="1"/>
  <c r="B406" i="1"/>
  <c r="BV405" i="1"/>
  <c r="BZ405" i="1"/>
  <c r="BU405" i="1"/>
  <c r="BY405" i="1"/>
  <c r="BS405" i="1"/>
  <c r="BX405" i="1"/>
  <c r="BT405" i="1"/>
  <c r="BW405" i="1"/>
  <c r="CE554" i="17" l="1"/>
  <c r="CG554" i="17"/>
  <c r="CH555" i="17"/>
  <c r="BZ555" i="17"/>
  <c r="BY555" i="17"/>
  <c r="CF555" i="17"/>
  <c r="BX555" i="17"/>
  <c r="BW555" i="17"/>
  <c r="BV555" i="17"/>
  <c r="BU555" i="17"/>
  <c r="CE555" i="17" s="1"/>
  <c r="B556" i="17"/>
  <c r="BT555" i="17"/>
  <c r="BS555" i="17"/>
  <c r="CG1340" i="1"/>
  <c r="CF1340" i="1"/>
  <c r="BW1341" i="1"/>
  <c r="BY1341" i="1"/>
  <c r="BV1341" i="1"/>
  <c r="BZ1341" i="1"/>
  <c r="CH1341" i="1" s="1"/>
  <c r="BS1341" i="1"/>
  <c r="BU1341" i="1"/>
  <c r="BX1341" i="1"/>
  <c r="B1342" i="1"/>
  <c r="BT1341" i="1"/>
  <c r="CF406" i="1"/>
  <c r="CH406" i="1"/>
  <c r="CG405" i="1"/>
  <c r="CE405" i="1"/>
  <c r="B407" i="1"/>
  <c r="BV406" i="1"/>
  <c r="BZ406" i="1"/>
  <c r="BU406" i="1"/>
  <c r="BY406" i="1"/>
  <c r="BS406" i="1"/>
  <c r="BW406" i="1"/>
  <c r="BX406" i="1"/>
  <c r="BT406" i="1"/>
  <c r="CG555" i="17" l="1"/>
  <c r="BU556" i="17"/>
  <c r="B557" i="17"/>
  <c r="BT556" i="17"/>
  <c r="BS556" i="17"/>
  <c r="CH556" i="17"/>
  <c r="BZ556" i="17"/>
  <c r="BY556" i="17"/>
  <c r="CG556" i="17" s="1"/>
  <c r="CF556" i="17"/>
  <c r="BX556" i="17"/>
  <c r="BW556" i="17"/>
  <c r="BV556" i="17"/>
  <c r="CE1341" i="1"/>
  <c r="CG1341" i="1"/>
  <c r="CF1341" i="1"/>
  <c r="B1343" i="1"/>
  <c r="BZ1342" i="1"/>
  <c r="BT1342" i="1"/>
  <c r="CG1342" i="1"/>
  <c r="BS1342" i="1"/>
  <c r="CE1342" i="1" s="1"/>
  <c r="BY1342" i="1"/>
  <c r="BU1342" i="1"/>
  <c r="BX1342" i="1"/>
  <c r="BW1342" i="1"/>
  <c r="BV1342" i="1"/>
  <c r="CG406" i="1"/>
  <c r="CF407" i="1"/>
  <c r="CH407" i="1"/>
  <c r="CE406" i="1"/>
  <c r="BV407" i="1"/>
  <c r="BZ407" i="1"/>
  <c r="B408" i="1"/>
  <c r="BU407" i="1"/>
  <c r="BY407" i="1"/>
  <c r="BS407" i="1"/>
  <c r="BT407" i="1"/>
  <c r="BW407" i="1"/>
  <c r="BX407" i="1"/>
  <c r="CE556" i="17" l="1"/>
  <c r="CF557" i="17"/>
  <c r="BX557" i="17"/>
  <c r="BW557" i="17"/>
  <c r="BV557" i="17"/>
  <c r="BU557" i="17"/>
  <c r="B558" i="17"/>
  <c r="BT557" i="17"/>
  <c r="BS557" i="17"/>
  <c r="CH557" i="17"/>
  <c r="BZ557" i="17"/>
  <c r="BY557" i="17"/>
  <c r="CH1342" i="1"/>
  <c r="CF1342" i="1"/>
  <c r="BY1343" i="1"/>
  <c r="BU1343" i="1"/>
  <c r="CE1343" i="1" s="1"/>
  <c r="BW1343" i="1"/>
  <c r="B1344" i="1"/>
  <c r="BX1343" i="1"/>
  <c r="CG1343" i="1"/>
  <c r="BT1343" i="1"/>
  <c r="BV1343" i="1"/>
  <c r="BS1343" i="1"/>
  <c r="BZ1343" i="1"/>
  <c r="CF408" i="1"/>
  <c r="CH408" i="1"/>
  <c r="CE407" i="1"/>
  <c r="CG407" i="1"/>
  <c r="B409" i="1"/>
  <c r="BV408" i="1"/>
  <c r="BZ408" i="1"/>
  <c r="BU408" i="1"/>
  <c r="BY408" i="1"/>
  <c r="BS408" i="1"/>
  <c r="BW408" i="1"/>
  <c r="BT408" i="1"/>
  <c r="BX408" i="1"/>
  <c r="CE557" i="17" l="1"/>
  <c r="CG557" i="17"/>
  <c r="BS558" i="17"/>
  <c r="CH558" i="17"/>
  <c r="BZ558" i="17"/>
  <c r="BY558" i="17"/>
  <c r="CF558" i="17"/>
  <c r="BX558" i="17"/>
  <c r="BW558" i="17"/>
  <c r="BV558" i="17"/>
  <c r="BU558" i="17"/>
  <c r="B559" i="17"/>
  <c r="BT558" i="17"/>
  <c r="CH1343" i="1"/>
  <c r="BX1344" i="1"/>
  <c r="BY1344" i="1"/>
  <c r="CG1344" i="1" s="1"/>
  <c r="BS1344" i="1"/>
  <c r="CE1344" i="1" s="1"/>
  <c r="BW1344" i="1"/>
  <c r="BZ1344" i="1"/>
  <c r="BV1344" i="1"/>
  <c r="BU1344" i="1"/>
  <c r="B1345" i="1"/>
  <c r="BT1344" i="1"/>
  <c r="CF1343" i="1"/>
  <c r="CG408" i="1"/>
  <c r="CF409" i="1"/>
  <c r="CH409" i="1"/>
  <c r="CE408" i="1"/>
  <c r="B410" i="1"/>
  <c r="BV409" i="1"/>
  <c r="BZ409" i="1"/>
  <c r="BU409" i="1"/>
  <c r="BY409" i="1"/>
  <c r="BS409" i="1"/>
  <c r="BX409" i="1"/>
  <c r="BT409" i="1"/>
  <c r="BW409" i="1"/>
  <c r="CG558" i="17" l="1"/>
  <c r="CE558" i="17"/>
  <c r="CF1344" i="1"/>
  <c r="BV559" i="17"/>
  <c r="BU559" i="17"/>
  <c r="B560" i="17"/>
  <c r="BT559" i="17"/>
  <c r="BS559" i="17"/>
  <c r="CE559" i="17" s="1"/>
  <c r="CH559" i="17"/>
  <c r="BZ559" i="17"/>
  <c r="BY559" i="17"/>
  <c r="CF559" i="17"/>
  <c r="BX559" i="17"/>
  <c r="BW559" i="17"/>
  <c r="CG409" i="1"/>
  <c r="CH1344" i="1"/>
  <c r="B1346" i="1"/>
  <c r="BZ1345" i="1"/>
  <c r="BU1345" i="1"/>
  <c r="CE1345" i="1" s="1"/>
  <c r="CG1345" i="1"/>
  <c r="BY1345" i="1"/>
  <c r="BX1345" i="1"/>
  <c r="BV1345" i="1"/>
  <c r="BS1345" i="1"/>
  <c r="BW1345" i="1"/>
  <c r="BT1345" i="1"/>
  <c r="CF410" i="1"/>
  <c r="CH410" i="1"/>
  <c r="CE409" i="1"/>
  <c r="BV410" i="1"/>
  <c r="BZ410" i="1"/>
  <c r="BU410" i="1"/>
  <c r="BY410" i="1"/>
  <c r="BS410" i="1"/>
  <c r="B411" i="1"/>
  <c r="BW410" i="1"/>
  <c r="BX410" i="1"/>
  <c r="BT410" i="1"/>
  <c r="CG559" i="17" l="1"/>
  <c r="BY560" i="17"/>
  <c r="CF560" i="17"/>
  <c r="BX560" i="17"/>
  <c r="BW560" i="17"/>
  <c r="BV560" i="17"/>
  <c r="BU560" i="17"/>
  <c r="B561" i="17"/>
  <c r="BT560" i="17"/>
  <c r="BS560" i="17"/>
  <c r="CH560" i="17"/>
  <c r="BZ560" i="17"/>
  <c r="CH1345" i="1"/>
  <c r="CF1345" i="1"/>
  <c r="BT1346" i="1"/>
  <c r="CH1346" i="1"/>
  <c r="BZ1346" i="1"/>
  <c r="CF1346" i="1"/>
  <c r="BY1346" i="1"/>
  <c r="BS1346" i="1"/>
  <c r="BX1346" i="1"/>
  <c r="BV1346" i="1"/>
  <c r="BU1346" i="1"/>
  <c r="BW1346" i="1"/>
  <c r="B1347" i="1"/>
  <c r="CF411" i="1"/>
  <c r="CH411" i="1"/>
  <c r="CE410" i="1"/>
  <c r="CG410" i="1"/>
  <c r="BV411" i="1"/>
  <c r="BZ411" i="1"/>
  <c r="B412" i="1"/>
  <c r="BU411" i="1"/>
  <c r="BY411" i="1"/>
  <c r="BS411" i="1"/>
  <c r="BT411" i="1"/>
  <c r="BW411" i="1"/>
  <c r="BX411" i="1"/>
  <c r="CE560" i="17" l="1"/>
  <c r="CG560" i="17"/>
  <c r="B562" i="17"/>
  <c r="BT561" i="17"/>
  <c r="BS561" i="17"/>
  <c r="CH561" i="17"/>
  <c r="BZ561" i="17"/>
  <c r="BY561" i="17"/>
  <c r="CF561" i="17"/>
  <c r="BX561" i="17"/>
  <c r="BW561" i="17"/>
  <c r="BV561" i="17"/>
  <c r="BU561" i="17"/>
  <c r="CG411" i="1"/>
  <c r="CE1346" i="1"/>
  <c r="CG1346" i="1"/>
  <c r="B1348" i="1"/>
  <c r="BW1347" i="1"/>
  <c r="BT1347" i="1"/>
  <c r="BV1347" i="1"/>
  <c r="BS1347" i="1"/>
  <c r="CH1347" i="1"/>
  <c r="BX1347" i="1"/>
  <c r="BZ1347" i="1"/>
  <c r="BU1347" i="1"/>
  <c r="BY1347" i="1"/>
  <c r="CF1347" i="1"/>
  <c r="CF412" i="1"/>
  <c r="CH412" i="1"/>
  <c r="CE411" i="1"/>
  <c r="B413" i="1"/>
  <c r="BV412" i="1"/>
  <c r="BZ412" i="1"/>
  <c r="BU412" i="1"/>
  <c r="BY412" i="1"/>
  <c r="BS412" i="1"/>
  <c r="BW412" i="1"/>
  <c r="BT412" i="1"/>
  <c r="BX412" i="1"/>
  <c r="CE561" i="17" l="1"/>
  <c r="CG561" i="17"/>
  <c r="CG412" i="1"/>
  <c r="CG1347" i="1"/>
  <c r="BW562" i="17"/>
  <c r="BV562" i="17"/>
  <c r="BU562" i="17"/>
  <c r="B563" i="17"/>
  <c r="BT562" i="17"/>
  <c r="BS562" i="17"/>
  <c r="CH562" i="17"/>
  <c r="BZ562" i="17"/>
  <c r="BY562" i="17"/>
  <c r="CF562" i="17"/>
  <c r="BX562" i="17"/>
  <c r="CE1347" i="1"/>
  <c r="BX1348" i="1"/>
  <c r="BZ1348" i="1"/>
  <c r="BW1348" i="1"/>
  <c r="BY1348" i="1"/>
  <c r="BV1348" i="1"/>
  <c r="BU1348" i="1"/>
  <c r="CG1348" i="1" s="1"/>
  <c r="B1349" i="1"/>
  <c r="CH1348" i="1"/>
  <c r="BT1348" i="1"/>
  <c r="CF1348" i="1"/>
  <c r="BS1348" i="1"/>
  <c r="CF413" i="1"/>
  <c r="CH413" i="1"/>
  <c r="CE412" i="1"/>
  <c r="B414" i="1"/>
  <c r="BV413" i="1"/>
  <c r="BZ413" i="1"/>
  <c r="BU413" i="1"/>
  <c r="BY413" i="1"/>
  <c r="BS413" i="1"/>
  <c r="BX413" i="1"/>
  <c r="BT413" i="1"/>
  <c r="BW413" i="1"/>
  <c r="CE562" i="17" l="1"/>
  <c r="CG562" i="17"/>
  <c r="CH563" i="17"/>
  <c r="BZ563" i="17"/>
  <c r="BY563" i="17"/>
  <c r="CF563" i="17"/>
  <c r="BX563" i="17"/>
  <c r="BW563" i="17"/>
  <c r="BV563" i="17"/>
  <c r="BU563" i="17"/>
  <c r="CE563" i="17" s="1"/>
  <c r="B564" i="17"/>
  <c r="BT563" i="17"/>
  <c r="BS563" i="17"/>
  <c r="CE1348" i="1"/>
  <c r="BZ1349" i="1"/>
  <c r="BT1349" i="1"/>
  <c r="BY1349" i="1"/>
  <c r="CF1349" i="1"/>
  <c r="BV1349" i="1"/>
  <c r="BX1349" i="1"/>
  <c r="BW1349" i="1"/>
  <c r="BS1349" i="1"/>
  <c r="BU1349" i="1"/>
  <c r="CH1349" i="1"/>
  <c r="B1350" i="1"/>
  <c r="CF414" i="1"/>
  <c r="CH414" i="1"/>
  <c r="CG413" i="1"/>
  <c r="CE413" i="1"/>
  <c r="B415" i="1"/>
  <c r="BV414" i="1"/>
  <c r="BZ414" i="1"/>
  <c r="BU414" i="1"/>
  <c r="BY414" i="1"/>
  <c r="BS414" i="1"/>
  <c r="BW414" i="1"/>
  <c r="BX414" i="1"/>
  <c r="BT414" i="1"/>
  <c r="CG563" i="17" l="1"/>
  <c r="BU564" i="17"/>
  <c r="B565" i="17"/>
  <c r="BT564" i="17"/>
  <c r="BS564" i="17"/>
  <c r="CE564" i="17" s="1"/>
  <c r="CH564" i="17"/>
  <c r="BZ564" i="17"/>
  <c r="BY564" i="17"/>
  <c r="CG564" i="17" s="1"/>
  <c r="CF564" i="17"/>
  <c r="BX564" i="17"/>
  <c r="BW564" i="17"/>
  <c r="BV564" i="17"/>
  <c r="CG1349" i="1"/>
  <c r="CE1349" i="1"/>
  <c r="BS1350" i="1"/>
  <c r="CH1350" i="1"/>
  <c r="BZ1350" i="1"/>
  <c r="BY1350" i="1"/>
  <c r="BV1350" i="1"/>
  <c r="CF1350" i="1"/>
  <c r="BU1350" i="1"/>
  <c r="BX1350" i="1"/>
  <c r="BT1350" i="1"/>
  <c r="B1351" i="1"/>
  <c r="BW1350" i="1"/>
  <c r="CF415" i="1"/>
  <c r="CH415" i="1"/>
  <c r="CE414" i="1"/>
  <c r="CG414" i="1"/>
  <c r="BV415" i="1"/>
  <c r="BZ415" i="1"/>
  <c r="BU415" i="1"/>
  <c r="BY415" i="1"/>
  <c r="B416" i="1"/>
  <c r="BS415" i="1"/>
  <c r="BT415" i="1"/>
  <c r="BX415" i="1"/>
  <c r="BW415" i="1"/>
  <c r="CF565" i="17" l="1"/>
  <c r="BX565" i="17"/>
  <c r="BW565" i="17"/>
  <c r="BV565" i="17"/>
  <c r="BU565" i="17"/>
  <c r="B566" i="17"/>
  <c r="BT565" i="17"/>
  <c r="BS565" i="17"/>
  <c r="CH565" i="17"/>
  <c r="BZ565" i="17"/>
  <c r="BY565" i="17"/>
  <c r="CG1350" i="1"/>
  <c r="CE1350" i="1"/>
  <c r="BT1351" i="1"/>
  <c r="BY1351" i="1"/>
  <c r="BS1351" i="1"/>
  <c r="BX1351" i="1"/>
  <c r="BZ1351" i="1"/>
  <c r="BW1351" i="1"/>
  <c r="BV1351" i="1"/>
  <c r="B1352" i="1"/>
  <c r="BU1351" i="1"/>
  <c r="CH1351" i="1"/>
  <c r="CF1351" i="1"/>
  <c r="CE415" i="1"/>
  <c r="CF416" i="1"/>
  <c r="CH416" i="1"/>
  <c r="CG415" i="1"/>
  <c r="B417" i="1"/>
  <c r="BV416" i="1"/>
  <c r="BZ416" i="1"/>
  <c r="BU416" i="1"/>
  <c r="BY416" i="1"/>
  <c r="BS416" i="1"/>
  <c r="BW416" i="1"/>
  <c r="BX416" i="1"/>
  <c r="BT416" i="1"/>
  <c r="CE1351" i="1" l="1"/>
  <c r="CE565" i="17"/>
  <c r="CG565" i="17"/>
  <c r="CF566" i="17"/>
  <c r="BX566" i="17"/>
  <c r="BW566" i="17"/>
  <c r="BV566" i="17"/>
  <c r="BU566" i="17"/>
  <c r="B567" i="17"/>
  <c r="BT566" i="17"/>
  <c r="BS566" i="17"/>
  <c r="CH566" i="17"/>
  <c r="BZ566" i="17"/>
  <c r="BY566" i="17"/>
  <c r="CG1351" i="1"/>
  <c r="BT1352" i="1"/>
  <c r="BW1352" i="1"/>
  <c r="BS1352" i="1"/>
  <c r="BV1352" i="1"/>
  <c r="CF1352" i="1" s="1"/>
  <c r="BZ1352" i="1"/>
  <c r="CH1352" i="1" s="1"/>
  <c r="BU1352" i="1"/>
  <c r="CE1352" i="1" s="1"/>
  <c r="BY1352" i="1"/>
  <c r="B1353" i="1"/>
  <c r="BX1352" i="1"/>
  <c r="CF417" i="1"/>
  <c r="CH417" i="1"/>
  <c r="CE416" i="1"/>
  <c r="CG416" i="1"/>
  <c r="B418" i="1"/>
  <c r="BV417" i="1"/>
  <c r="BZ417" i="1"/>
  <c r="BU417" i="1"/>
  <c r="BY417" i="1"/>
  <c r="BS417" i="1"/>
  <c r="BX417" i="1"/>
  <c r="BT417" i="1"/>
  <c r="BW417" i="1"/>
  <c r="CE566" i="17" l="1"/>
  <c r="CG566" i="17"/>
  <c r="BS567" i="17"/>
  <c r="CH567" i="17"/>
  <c r="BZ567" i="17"/>
  <c r="BY567" i="17"/>
  <c r="CF567" i="17"/>
  <c r="BX567" i="17"/>
  <c r="BW567" i="17"/>
  <c r="BV567" i="17"/>
  <c r="BU567" i="17"/>
  <c r="CE567" i="17" s="1"/>
  <c r="B568" i="17"/>
  <c r="BT567" i="17"/>
  <c r="CG1352" i="1"/>
  <c r="B1354" i="1"/>
  <c r="BT1353" i="1"/>
  <c r="BS1353" i="1"/>
  <c r="BY1353" i="1"/>
  <c r="BZ1353" i="1"/>
  <c r="CH1353" i="1" s="1"/>
  <c r="BW1353" i="1"/>
  <c r="BV1353" i="1"/>
  <c r="BX1353" i="1"/>
  <c r="BU1353" i="1"/>
  <c r="CE1353" i="1" s="1"/>
  <c r="CF418" i="1"/>
  <c r="CH418" i="1"/>
  <c r="CE417" i="1"/>
  <c r="CG417" i="1"/>
  <c r="BV418" i="1"/>
  <c r="BZ418" i="1"/>
  <c r="BU418" i="1"/>
  <c r="BY418" i="1"/>
  <c r="BS418" i="1"/>
  <c r="B419" i="1"/>
  <c r="BW418" i="1"/>
  <c r="BX418" i="1"/>
  <c r="BT418" i="1"/>
  <c r="CG567" i="17" l="1"/>
  <c r="BV568" i="17"/>
  <c r="BU568" i="17"/>
  <c r="B569" i="17"/>
  <c r="BT568" i="17"/>
  <c r="BS568" i="17"/>
  <c r="CE568" i="17" s="1"/>
  <c r="CH568" i="17"/>
  <c r="BZ568" i="17"/>
  <c r="BY568" i="17"/>
  <c r="CF568" i="17"/>
  <c r="BX568" i="17"/>
  <c r="BW568" i="17"/>
  <c r="CG1353" i="1"/>
  <c r="CF1353" i="1"/>
  <c r="BY1354" i="1"/>
  <c r="BS1354" i="1"/>
  <c r="BX1354" i="1"/>
  <c r="CE1354" i="1"/>
  <c r="BW1354" i="1"/>
  <c r="BV1354" i="1"/>
  <c r="BU1354" i="1"/>
  <c r="CG1354" i="1" s="1"/>
  <c r="BZ1354" i="1"/>
  <c r="B1355" i="1"/>
  <c r="BT1354" i="1"/>
  <c r="CG418" i="1"/>
  <c r="CF419" i="1"/>
  <c r="CH419" i="1"/>
  <c r="CE418" i="1"/>
  <c r="BV419" i="1"/>
  <c r="BZ419" i="1"/>
  <c r="B420" i="1"/>
  <c r="BU419" i="1"/>
  <c r="BY419" i="1"/>
  <c r="BS419" i="1"/>
  <c r="BT419" i="1"/>
  <c r="BX419" i="1"/>
  <c r="BW419" i="1"/>
  <c r="CG568" i="17" l="1"/>
  <c r="CF1354" i="1"/>
  <c r="BY569" i="17"/>
  <c r="CF569" i="17"/>
  <c r="BX569" i="17"/>
  <c r="BW569" i="17"/>
  <c r="BV569" i="17"/>
  <c r="BU569" i="17"/>
  <c r="B570" i="17"/>
  <c r="BT569" i="17"/>
  <c r="BS569" i="17"/>
  <c r="CH569" i="17"/>
  <c r="BZ569" i="17"/>
  <c r="CH1354" i="1"/>
  <c r="BT1355" i="1"/>
  <c r="BV1355" i="1"/>
  <c r="BS1355" i="1"/>
  <c r="CE1355" i="1" s="1"/>
  <c r="BZ1355" i="1"/>
  <c r="BY1355" i="1"/>
  <c r="CG1355" i="1" s="1"/>
  <c r="BW1355" i="1"/>
  <c r="BX1355" i="1"/>
  <c r="B1356" i="1"/>
  <c r="BU1355" i="1"/>
  <c r="CF420" i="1"/>
  <c r="CH420" i="1"/>
  <c r="CE419" i="1"/>
  <c r="CG419" i="1"/>
  <c r="B421" i="1"/>
  <c r="BV420" i="1"/>
  <c r="BZ420" i="1"/>
  <c r="BU420" i="1"/>
  <c r="BY420" i="1"/>
  <c r="BS420" i="1"/>
  <c r="BW420" i="1"/>
  <c r="BX420" i="1"/>
  <c r="BT420" i="1"/>
  <c r="CE569" i="17" l="1"/>
  <c r="CG569" i="17"/>
  <c r="B571" i="17"/>
  <c r="BT570" i="17"/>
  <c r="BS570" i="17"/>
  <c r="CH570" i="17"/>
  <c r="BZ570" i="17"/>
  <c r="BY570" i="17"/>
  <c r="CF570" i="17"/>
  <c r="BX570" i="17"/>
  <c r="BW570" i="17"/>
  <c r="BV570" i="17"/>
  <c r="BU570" i="17"/>
  <c r="CH1355" i="1"/>
  <c r="CF1355" i="1"/>
  <c r="BV1356" i="1"/>
  <c r="BU1356" i="1"/>
  <c r="CE1356" i="1" s="1"/>
  <c r="B1357" i="1"/>
  <c r="BT1356" i="1"/>
  <c r="BS1356" i="1"/>
  <c r="BX1356" i="1"/>
  <c r="BZ1356" i="1"/>
  <c r="BW1356" i="1"/>
  <c r="BY1356" i="1"/>
  <c r="CG1356" i="1" s="1"/>
  <c r="CG420" i="1"/>
  <c r="CF421" i="1"/>
  <c r="CH421" i="1"/>
  <c r="CE420" i="1"/>
  <c r="B422" i="1"/>
  <c r="BV421" i="1"/>
  <c r="BZ421" i="1"/>
  <c r="BU421" i="1"/>
  <c r="BY421" i="1"/>
  <c r="BS421" i="1"/>
  <c r="BX421" i="1"/>
  <c r="BT421" i="1"/>
  <c r="BW421" i="1"/>
  <c r="CG570" i="17" l="1"/>
  <c r="CE570" i="17"/>
  <c r="BW571" i="17"/>
  <c r="BV571" i="17"/>
  <c r="BU571" i="17"/>
  <c r="B572" i="17"/>
  <c r="BT571" i="17"/>
  <c r="BS571" i="17"/>
  <c r="CH571" i="17"/>
  <c r="BZ571" i="17"/>
  <c r="BY571" i="17"/>
  <c r="CF571" i="17"/>
  <c r="BX571" i="17"/>
  <c r="CH1356" i="1"/>
  <c r="B1358" i="1"/>
  <c r="BW1357" i="1"/>
  <c r="BV1357" i="1"/>
  <c r="BS1357" i="1"/>
  <c r="BU1357" i="1"/>
  <c r="CE1357" i="1" s="1"/>
  <c r="BZ1357" i="1"/>
  <c r="BT1357" i="1"/>
  <c r="BX1357" i="1"/>
  <c r="BY1357" i="1"/>
  <c r="CG1357" i="1" s="1"/>
  <c r="CF1356" i="1"/>
  <c r="CF422" i="1"/>
  <c r="CH422" i="1"/>
  <c r="CG421" i="1"/>
  <c r="CE421" i="1"/>
  <c r="B423" i="1"/>
  <c r="BV422" i="1"/>
  <c r="BZ422" i="1"/>
  <c r="BU422" i="1"/>
  <c r="BY422" i="1"/>
  <c r="BS422" i="1"/>
  <c r="BW422" i="1"/>
  <c r="BX422" i="1"/>
  <c r="BT422" i="1"/>
  <c r="CF1357" i="1" l="1"/>
  <c r="CH1357" i="1"/>
  <c r="CE571" i="17"/>
  <c r="CG571" i="17"/>
  <c r="CH572" i="17"/>
  <c r="BZ572" i="17"/>
  <c r="BY572" i="17"/>
  <c r="CF572" i="17"/>
  <c r="BX572" i="17"/>
  <c r="BW572" i="17"/>
  <c r="BV572" i="17"/>
  <c r="BU572" i="17"/>
  <c r="B573" i="17"/>
  <c r="BT572" i="17"/>
  <c r="BS572" i="17"/>
  <c r="CF1358" i="1"/>
  <c r="BX1358" i="1"/>
  <c r="BW1358" i="1"/>
  <c r="BV1358" i="1"/>
  <c r="BT1358" i="1"/>
  <c r="BZ1358" i="1"/>
  <c r="B1359" i="1"/>
  <c r="CH1358" i="1"/>
  <c r="BY1358" i="1"/>
  <c r="BS1358" i="1"/>
  <c r="BU1358" i="1"/>
  <c r="CE422" i="1"/>
  <c r="CF423" i="1"/>
  <c r="CH423" i="1"/>
  <c r="CG422" i="1"/>
  <c r="BV423" i="1"/>
  <c r="BZ423" i="1"/>
  <c r="B424" i="1"/>
  <c r="BU423" i="1"/>
  <c r="BY423" i="1"/>
  <c r="BS423" i="1"/>
  <c r="BT423" i="1"/>
  <c r="BX423" i="1"/>
  <c r="BW423" i="1"/>
  <c r="CE572" i="17" l="1"/>
  <c r="CG572" i="17"/>
  <c r="BU573" i="17"/>
  <c r="B574" i="17"/>
  <c r="BT573" i="17"/>
  <c r="BS573" i="17"/>
  <c r="CH573" i="17"/>
  <c r="BZ573" i="17"/>
  <c r="BY573" i="17"/>
  <c r="CF573" i="17"/>
  <c r="BX573" i="17"/>
  <c r="BW573" i="17"/>
  <c r="BV573" i="17"/>
  <c r="CE1358" i="1"/>
  <c r="BY1359" i="1"/>
  <c r="CF1359" i="1"/>
  <c r="BX1359" i="1"/>
  <c r="B1360" i="1"/>
  <c r="BW1359" i="1"/>
  <c r="BS1359" i="1"/>
  <c r="BT1359" i="1"/>
  <c r="BU1359" i="1"/>
  <c r="CH1359" i="1"/>
  <c r="BV1359" i="1"/>
  <c r="BZ1359" i="1"/>
  <c r="CG1358" i="1"/>
  <c r="CF424" i="1"/>
  <c r="CH424" i="1"/>
  <c r="CG423" i="1"/>
  <c r="CE423" i="1"/>
  <c r="B425" i="1"/>
  <c r="BV424" i="1"/>
  <c r="BZ424" i="1"/>
  <c r="BU424" i="1"/>
  <c r="BY424" i="1"/>
  <c r="BS424" i="1"/>
  <c r="BW424" i="1"/>
  <c r="BX424" i="1"/>
  <c r="BT424" i="1"/>
  <c r="CG573" i="17" l="1"/>
  <c r="CE573" i="17"/>
  <c r="CF574" i="17"/>
  <c r="BX574" i="17"/>
  <c r="BW574" i="17"/>
  <c r="BV574" i="17"/>
  <c r="BU574" i="17"/>
  <c r="B575" i="17"/>
  <c r="BT574" i="17"/>
  <c r="BS574" i="17"/>
  <c r="CH574" i="17"/>
  <c r="BZ574" i="17"/>
  <c r="BY574" i="17"/>
  <c r="CE1359" i="1"/>
  <c r="CG1359" i="1"/>
  <c r="BT1360" i="1"/>
  <c r="BS1360" i="1"/>
  <c r="BX1360" i="1"/>
  <c r="BW1360" i="1"/>
  <c r="CH1360" i="1"/>
  <c r="BV1360" i="1"/>
  <c r="BZ1360" i="1"/>
  <c r="CF1360" i="1"/>
  <c r="BY1360" i="1"/>
  <c r="BU1360" i="1"/>
  <c r="B1361" i="1"/>
  <c r="CG424" i="1"/>
  <c r="CF425" i="1"/>
  <c r="CH425" i="1"/>
  <c r="CE424" i="1"/>
  <c r="B426" i="1"/>
  <c r="BV425" i="1"/>
  <c r="BZ425" i="1"/>
  <c r="BU425" i="1"/>
  <c r="BY425" i="1"/>
  <c r="BS425" i="1"/>
  <c r="BX425" i="1"/>
  <c r="BT425" i="1"/>
  <c r="BW425" i="1"/>
  <c r="CG574" i="17" l="1"/>
  <c r="CE574" i="17"/>
  <c r="BS575" i="17"/>
  <c r="CH575" i="17"/>
  <c r="BZ575" i="17"/>
  <c r="BY575" i="17"/>
  <c r="CF575" i="17"/>
  <c r="BX575" i="17"/>
  <c r="BW575" i="17"/>
  <c r="BV575" i="17"/>
  <c r="BU575" i="17"/>
  <c r="B576" i="17"/>
  <c r="BT575" i="17"/>
  <c r="CE1360" i="1"/>
  <c r="BW1361" i="1"/>
  <c r="B1362" i="1"/>
  <c r="BS1361" i="1"/>
  <c r="BV1361" i="1"/>
  <c r="CH1361" i="1"/>
  <c r="BU1361" i="1"/>
  <c r="BZ1361" i="1"/>
  <c r="BT1361" i="1"/>
  <c r="BY1361" i="1"/>
  <c r="CF1361" i="1"/>
  <c r="BX1361" i="1"/>
  <c r="CG1360" i="1"/>
  <c r="CF426" i="1"/>
  <c r="CH426" i="1"/>
  <c r="CG425" i="1"/>
  <c r="CE425" i="1"/>
  <c r="BV426" i="1"/>
  <c r="BZ426" i="1"/>
  <c r="BU426" i="1"/>
  <c r="BY426" i="1"/>
  <c r="B427" i="1"/>
  <c r="BS426" i="1"/>
  <c r="BW426" i="1"/>
  <c r="BX426" i="1"/>
  <c r="BT426" i="1"/>
  <c r="CG575" i="17" l="1"/>
  <c r="CE1361" i="1"/>
  <c r="CE575" i="17"/>
  <c r="BV576" i="17"/>
  <c r="BU576" i="17"/>
  <c r="B577" i="17"/>
  <c r="BT576" i="17"/>
  <c r="BS576" i="17"/>
  <c r="CE576" i="17" s="1"/>
  <c r="CH576" i="17"/>
  <c r="BZ576" i="17"/>
  <c r="BY576" i="17"/>
  <c r="CF576" i="17"/>
  <c r="BX576" i="17"/>
  <c r="BW576" i="17"/>
  <c r="BW1362" i="1"/>
  <c r="BZ1362" i="1"/>
  <c r="BV1362" i="1"/>
  <c r="BY1362" i="1"/>
  <c r="BX1362" i="1"/>
  <c r="CF1362" i="1"/>
  <c r="BU1362" i="1"/>
  <c r="B1363" i="1"/>
  <c r="BT1362" i="1"/>
  <c r="BS1362" i="1"/>
  <c r="CH1362" i="1"/>
  <c r="CG1361" i="1"/>
  <c r="CF427" i="1"/>
  <c r="CH427" i="1"/>
  <c r="CG426" i="1"/>
  <c r="CE426" i="1"/>
  <c r="BV427" i="1"/>
  <c r="BZ427" i="1"/>
  <c r="B428" i="1"/>
  <c r="BU427" i="1"/>
  <c r="BY427" i="1"/>
  <c r="BS427" i="1"/>
  <c r="BT427" i="1"/>
  <c r="BX427" i="1"/>
  <c r="BW427" i="1"/>
  <c r="CG576" i="17" l="1"/>
  <c r="CE1362" i="1"/>
  <c r="BY577" i="17"/>
  <c r="CF577" i="17"/>
  <c r="BX577" i="17"/>
  <c r="BW577" i="17"/>
  <c r="BV577" i="17"/>
  <c r="BU577" i="17"/>
  <c r="B578" i="17"/>
  <c r="BT577" i="17"/>
  <c r="BS577" i="17"/>
  <c r="CH577" i="17"/>
  <c r="BZ577" i="17"/>
  <c r="CG427" i="1"/>
  <c r="CG1362" i="1"/>
  <c r="CF1363" i="1"/>
  <c r="BX1363" i="1"/>
  <c r="BT1363" i="1"/>
  <c r="BS1363" i="1"/>
  <c r="BZ1363" i="1"/>
  <c r="BW1363" i="1"/>
  <c r="B1364" i="1"/>
  <c r="BV1363" i="1"/>
  <c r="BU1363" i="1"/>
  <c r="BY1363" i="1"/>
  <c r="CH1363" i="1"/>
  <c r="CF428" i="1"/>
  <c r="CH428" i="1"/>
  <c r="CE427" i="1"/>
  <c r="B429" i="1"/>
  <c r="BV428" i="1"/>
  <c r="BZ428" i="1"/>
  <c r="BU428" i="1"/>
  <c r="BY428" i="1"/>
  <c r="BS428" i="1"/>
  <c r="BW428" i="1"/>
  <c r="BX428" i="1"/>
  <c r="BT428" i="1"/>
  <c r="CE577" i="17" l="1"/>
  <c r="CE1363" i="1"/>
  <c r="CG577" i="17"/>
  <c r="BY578" i="17"/>
  <c r="CF578" i="17"/>
  <c r="BX578" i="17"/>
  <c r="BW578" i="17"/>
  <c r="BV578" i="17"/>
  <c r="BU578" i="17"/>
  <c r="B579" i="17"/>
  <c r="BT578" i="17"/>
  <c r="BS578" i="17"/>
  <c r="CH578" i="17"/>
  <c r="BZ578" i="17"/>
  <c r="CG1363" i="1"/>
  <c r="BT1364" i="1"/>
  <c r="BS1364" i="1"/>
  <c r="BZ1364" i="1"/>
  <c r="BW1364" i="1"/>
  <c r="BY1364" i="1"/>
  <c r="BV1364" i="1"/>
  <c r="BX1364" i="1"/>
  <c r="BU1364" i="1"/>
  <c r="B1365" i="1"/>
  <c r="CF429" i="1"/>
  <c r="CH429" i="1"/>
  <c r="CG428" i="1"/>
  <c r="CE428" i="1"/>
  <c r="B430" i="1"/>
  <c r="BV429" i="1"/>
  <c r="BZ429" i="1"/>
  <c r="BU429" i="1"/>
  <c r="BY429" i="1"/>
  <c r="BS429" i="1"/>
  <c r="BX429" i="1"/>
  <c r="BT429" i="1"/>
  <c r="BW429" i="1"/>
  <c r="CE578" i="17" l="1"/>
  <c r="CG578" i="17"/>
  <c r="BU579" i="17"/>
  <c r="B580" i="17"/>
  <c r="BT579" i="17"/>
  <c r="BS579" i="17"/>
  <c r="CE579" i="17" s="1"/>
  <c r="CH579" i="17"/>
  <c r="BZ579" i="17"/>
  <c r="BY579" i="17"/>
  <c r="CG579" i="17" s="1"/>
  <c r="CF579" i="17"/>
  <c r="BX579" i="17"/>
  <c r="BW579" i="17"/>
  <c r="BV579" i="17"/>
  <c r="CG1364" i="1"/>
  <c r="CG429" i="1"/>
  <c r="CE1364" i="1"/>
  <c r="CF1364" i="1"/>
  <c r="CH1364" i="1"/>
  <c r="BW1365" i="1"/>
  <c r="BS1365" i="1"/>
  <c r="B1366" i="1"/>
  <c r="BZ1365" i="1"/>
  <c r="BV1365" i="1"/>
  <c r="BT1365" i="1"/>
  <c r="BU1365" i="1"/>
  <c r="BY1365" i="1"/>
  <c r="BX1365" i="1"/>
  <c r="CF430" i="1"/>
  <c r="CH430" i="1"/>
  <c r="CE429" i="1"/>
  <c r="B431" i="1"/>
  <c r="BV430" i="1"/>
  <c r="BZ430" i="1"/>
  <c r="BU430" i="1"/>
  <c r="BY430" i="1"/>
  <c r="BS430" i="1"/>
  <c r="BW430" i="1"/>
  <c r="BX430" i="1"/>
  <c r="BT430" i="1"/>
  <c r="CE1365" i="1" l="1"/>
  <c r="CG1365" i="1"/>
  <c r="BY580" i="17"/>
  <c r="CF580" i="17"/>
  <c r="BX580" i="17"/>
  <c r="BW580" i="17"/>
  <c r="BV580" i="17"/>
  <c r="BU580" i="17"/>
  <c r="B581" i="17"/>
  <c r="BT580" i="17"/>
  <c r="BS580" i="17"/>
  <c r="CH580" i="17"/>
  <c r="BZ580" i="17"/>
  <c r="CF1365" i="1"/>
  <c r="CH1365" i="1"/>
  <c r="B1367" i="1"/>
  <c r="BT1366" i="1"/>
  <c r="BS1366" i="1"/>
  <c r="BZ1366" i="1"/>
  <c r="BW1366" i="1"/>
  <c r="BV1366" i="1"/>
  <c r="BY1366" i="1"/>
  <c r="CG1366" i="1" s="1"/>
  <c r="BX1366" i="1"/>
  <c r="BU1366" i="1"/>
  <c r="CE1366" i="1" s="1"/>
  <c r="CF431" i="1"/>
  <c r="CH431" i="1"/>
  <c r="CG430" i="1"/>
  <c r="CE430" i="1"/>
  <c r="BV431" i="1"/>
  <c r="BZ431" i="1"/>
  <c r="BU431" i="1"/>
  <c r="BY431" i="1"/>
  <c r="B432" i="1"/>
  <c r="BS431" i="1"/>
  <c r="BT431" i="1"/>
  <c r="BX431" i="1"/>
  <c r="BW431" i="1"/>
  <c r="CE580" i="17" l="1"/>
  <c r="CG580" i="17"/>
  <c r="BU581" i="17"/>
  <c r="B582" i="17"/>
  <c r="BT581" i="17"/>
  <c r="BS581" i="17"/>
  <c r="CE581" i="17" s="1"/>
  <c r="CH581" i="17"/>
  <c r="BZ581" i="17"/>
  <c r="BY581" i="17"/>
  <c r="CG581" i="17" s="1"/>
  <c r="CF581" i="17"/>
  <c r="BX581" i="17"/>
  <c r="BW581" i="17"/>
  <c r="BV581" i="17"/>
  <c r="CH1366" i="1"/>
  <c r="CF1366" i="1"/>
  <c r="BX1367" i="1"/>
  <c r="BS1367" i="1"/>
  <c r="CE1367" i="1" s="1"/>
  <c r="BW1367" i="1"/>
  <c r="BT1367" i="1"/>
  <c r="BV1367" i="1"/>
  <c r="BZ1367" i="1"/>
  <c r="BU1367" i="1"/>
  <c r="B1368" i="1"/>
  <c r="BY1367" i="1"/>
  <c r="CG1367" i="1" s="1"/>
  <c r="CE431" i="1"/>
  <c r="CF432" i="1"/>
  <c r="CH432" i="1"/>
  <c r="CG431" i="1"/>
  <c r="B433" i="1"/>
  <c r="BV432" i="1"/>
  <c r="BZ432" i="1"/>
  <c r="BU432" i="1"/>
  <c r="BY432" i="1"/>
  <c r="BS432" i="1"/>
  <c r="BW432" i="1"/>
  <c r="BT432" i="1"/>
  <c r="BX432" i="1"/>
  <c r="BY582" i="17" l="1"/>
  <c r="CF582" i="17"/>
  <c r="BX582" i="17"/>
  <c r="BW582" i="17"/>
  <c r="BV582" i="17"/>
  <c r="BU582" i="17"/>
  <c r="B583" i="17"/>
  <c r="BT582" i="17"/>
  <c r="BS582" i="17"/>
  <c r="CH582" i="17"/>
  <c r="BZ582" i="17"/>
  <c r="CH1367" i="1"/>
  <c r="CF1367" i="1"/>
  <c r="BX1368" i="1"/>
  <c r="BS1368" i="1"/>
  <c r="CE1368" i="1"/>
  <c r="BZ1368" i="1"/>
  <c r="BW1368" i="1"/>
  <c r="CG1368" i="1"/>
  <c r="BV1368" i="1"/>
  <c r="BY1368" i="1"/>
  <c r="BU1368" i="1"/>
  <c r="B1369" i="1"/>
  <c r="B1370" i="1" s="1"/>
  <c r="BT1368" i="1"/>
  <c r="CG432" i="1"/>
  <c r="CF433" i="1"/>
  <c r="CH433" i="1"/>
  <c r="CE432" i="1"/>
  <c r="B434" i="1"/>
  <c r="BV433" i="1"/>
  <c r="BZ433" i="1"/>
  <c r="BU433" i="1"/>
  <c r="BY433" i="1"/>
  <c r="BS433" i="1"/>
  <c r="BX433" i="1"/>
  <c r="BT433" i="1"/>
  <c r="BW433" i="1"/>
  <c r="CE582" i="17" l="1"/>
  <c r="CG582" i="17"/>
  <c r="BU583" i="17"/>
  <c r="B584" i="17"/>
  <c r="BT583" i="17"/>
  <c r="BS583" i="17"/>
  <c r="CE583" i="17" s="1"/>
  <c r="CH583" i="17"/>
  <c r="BZ583" i="17"/>
  <c r="BY583" i="17"/>
  <c r="CG583" i="17" s="1"/>
  <c r="CF583" i="17"/>
  <c r="BX583" i="17"/>
  <c r="BW583" i="17"/>
  <c r="BV583" i="17"/>
  <c r="CH1368" i="1"/>
  <c r="BT1369" i="1"/>
  <c r="BS1369" i="1"/>
  <c r="BV1369" i="1"/>
  <c r="BZ1369" i="1"/>
  <c r="BU1369" i="1"/>
  <c r="CE1369" i="1" s="1"/>
  <c r="BY1369" i="1"/>
  <c r="CG1369" i="1" s="1"/>
  <c r="BX1369" i="1"/>
  <c r="BW1369" i="1"/>
  <c r="CF1368" i="1"/>
  <c r="CG433" i="1"/>
  <c r="CF434" i="1"/>
  <c r="CH434" i="1"/>
  <c r="BV1370" i="1"/>
  <c r="BY1370" i="1"/>
  <c r="BS1370" i="1"/>
  <c r="B1371" i="1"/>
  <c r="CH1370" i="1"/>
  <c r="BX1370" i="1"/>
  <c r="BZ1370" i="1"/>
  <c r="CF1370" i="1"/>
  <c r="BU1370" i="1"/>
  <c r="BW1370" i="1"/>
  <c r="BT1370" i="1"/>
  <c r="CE433" i="1"/>
  <c r="BW434" i="1"/>
  <c r="BS434" i="1"/>
  <c r="BX434" i="1"/>
  <c r="BY434" i="1"/>
  <c r="BZ434" i="1"/>
  <c r="BT434" i="1"/>
  <c r="BV434" i="1"/>
  <c r="B435" i="1"/>
  <c r="BU434" i="1"/>
  <c r="BY584" i="17" l="1"/>
  <c r="CF584" i="17"/>
  <c r="BX584" i="17"/>
  <c r="BW584" i="17"/>
  <c r="BV584" i="17"/>
  <c r="BU584" i="17"/>
  <c r="B585" i="17"/>
  <c r="BT584" i="17"/>
  <c r="BS584" i="17"/>
  <c r="CH584" i="17"/>
  <c r="BZ584" i="17"/>
  <c r="CF1369" i="1"/>
  <c r="CG1370" i="1"/>
  <c r="CH1369" i="1"/>
  <c r="CE1370" i="1"/>
  <c r="B1372" i="1"/>
  <c r="BZ1371" i="1"/>
  <c r="BS1371" i="1"/>
  <c r="BY1371" i="1"/>
  <c r="BV1371" i="1"/>
  <c r="CF1371" i="1"/>
  <c r="BT1371" i="1"/>
  <c r="CH1371" i="1"/>
  <c r="BU1371" i="1"/>
  <c r="BX1371" i="1"/>
  <c r="BW1371" i="1"/>
  <c r="CF435" i="1"/>
  <c r="CH435" i="1"/>
  <c r="CE434" i="1"/>
  <c r="CG434" i="1"/>
  <c r="BY435" i="1"/>
  <c r="BU435" i="1"/>
  <c r="BZ435" i="1"/>
  <c r="BT435" i="1"/>
  <c r="BS435" i="1"/>
  <c r="BV435" i="1"/>
  <c r="BW435" i="1"/>
  <c r="BX435" i="1"/>
  <c r="B436" i="1"/>
  <c r="CE584" i="17" l="1"/>
  <c r="CG584" i="17"/>
  <c r="BU585" i="17"/>
  <c r="B586" i="17"/>
  <c r="BT585" i="17"/>
  <c r="BS585" i="17"/>
  <c r="CH585" i="17"/>
  <c r="BZ585" i="17"/>
  <c r="BY585" i="17"/>
  <c r="CG585" i="17" s="1"/>
  <c r="CF585" i="17"/>
  <c r="BX585" i="17"/>
  <c r="BW585" i="17"/>
  <c r="BV585" i="17"/>
  <c r="CG1371" i="1"/>
  <c r="CE435" i="1"/>
  <c r="CF436" i="1"/>
  <c r="CH436" i="1"/>
  <c r="CE1371" i="1"/>
  <c r="BZ1372" i="1"/>
  <c r="BT1372" i="1"/>
  <c r="BU1372" i="1"/>
  <c r="BV1372" i="1"/>
  <c r="BY1372" i="1"/>
  <c r="BX1372" i="1"/>
  <c r="B1373" i="1"/>
  <c r="BS1372" i="1"/>
  <c r="BW1372" i="1"/>
  <c r="CH1372" i="1"/>
  <c r="CG435" i="1"/>
  <c r="BW436" i="1"/>
  <c r="BS436" i="1"/>
  <c r="BX436" i="1"/>
  <c r="BV436" i="1"/>
  <c r="BY436" i="1"/>
  <c r="B437" i="1"/>
  <c r="BT436" i="1"/>
  <c r="BZ436" i="1"/>
  <c r="BU436" i="1"/>
  <c r="CE585" i="17" l="1"/>
  <c r="BY586" i="17"/>
  <c r="CF586" i="17"/>
  <c r="BX586" i="17"/>
  <c r="BW586" i="17"/>
  <c r="BV586" i="17"/>
  <c r="BU586" i="17"/>
  <c r="B587" i="17"/>
  <c r="BT586" i="17"/>
  <c r="BS586" i="17"/>
  <c r="CH586" i="17"/>
  <c r="BZ586" i="17"/>
  <c r="CG1372" i="1"/>
  <c r="CE1372" i="1"/>
  <c r="BW1373" i="1"/>
  <c r="BY1373" i="1"/>
  <c r="BZ1373" i="1"/>
  <c r="BS1373" i="1"/>
  <c r="BV1373" i="1"/>
  <c r="CH1373" i="1" s="1"/>
  <c r="B1374" i="1"/>
  <c r="BU1373" i="1"/>
  <c r="BX1373" i="1"/>
  <c r="BT1373" i="1"/>
  <c r="CF437" i="1"/>
  <c r="CH437" i="1"/>
  <c r="CF1372" i="1"/>
  <c r="CE436" i="1"/>
  <c r="CG436" i="1"/>
  <c r="BY437" i="1"/>
  <c r="BU437" i="1"/>
  <c r="BZ437" i="1"/>
  <c r="BT437" i="1"/>
  <c r="BX437" i="1"/>
  <c r="B438" i="1"/>
  <c r="BS437" i="1"/>
  <c r="BV437" i="1"/>
  <c r="BW437" i="1"/>
  <c r="CE586" i="17" l="1"/>
  <c r="CG586" i="17"/>
  <c r="BU587" i="17"/>
  <c r="B588" i="17"/>
  <c r="BT587" i="17"/>
  <c r="BS587" i="17"/>
  <c r="CH587" i="17"/>
  <c r="BZ587" i="17"/>
  <c r="BY587" i="17"/>
  <c r="CG587" i="17" s="1"/>
  <c r="CF587" i="17"/>
  <c r="BX587" i="17"/>
  <c r="BW587" i="17"/>
  <c r="BV587" i="17"/>
  <c r="CG1373" i="1"/>
  <c r="CE1373" i="1"/>
  <c r="CG437" i="1"/>
  <c r="BT1374" i="1"/>
  <c r="BX1374" i="1"/>
  <c r="BZ1374" i="1"/>
  <c r="CH1374" i="1" s="1"/>
  <c r="BU1374" i="1"/>
  <c r="B1375" i="1"/>
  <c r="BY1374" i="1"/>
  <c r="BW1374" i="1"/>
  <c r="BS1374" i="1"/>
  <c r="BV1374" i="1"/>
  <c r="CF1374" i="1" s="1"/>
  <c r="CF1373" i="1"/>
  <c r="CF438" i="1"/>
  <c r="CH438" i="1"/>
  <c r="CE437" i="1"/>
  <c r="BW438" i="1"/>
  <c r="BS438" i="1"/>
  <c r="BX438" i="1"/>
  <c r="BU438" i="1"/>
  <c r="BV438" i="1"/>
  <c r="BZ438" i="1"/>
  <c r="B439" i="1"/>
  <c r="BY438" i="1"/>
  <c r="BT438" i="1"/>
  <c r="CE587" i="17" l="1"/>
  <c r="BY588" i="17"/>
  <c r="CF588" i="17"/>
  <c r="BX588" i="17"/>
  <c r="BW588" i="17"/>
  <c r="BV588" i="17"/>
  <c r="BU588" i="17"/>
  <c r="B589" i="17"/>
  <c r="BT588" i="17"/>
  <c r="BS588" i="17"/>
  <c r="CH588" i="17"/>
  <c r="BZ588" i="17"/>
  <c r="CG1374" i="1"/>
  <c r="CE1374" i="1"/>
  <c r="B1376" i="1"/>
  <c r="BT1375" i="1"/>
  <c r="BX1375" i="1"/>
  <c r="BY1375" i="1"/>
  <c r="BU1375" i="1"/>
  <c r="BV1375" i="1"/>
  <c r="BW1375" i="1"/>
  <c r="BS1375" i="1"/>
  <c r="BZ1375" i="1"/>
  <c r="CF439" i="1"/>
  <c r="CH439" i="1"/>
  <c r="CE438" i="1"/>
  <c r="CG438" i="1"/>
  <c r="BY439" i="1"/>
  <c r="BU439" i="1"/>
  <c r="BZ439" i="1"/>
  <c r="BT439" i="1"/>
  <c r="BW439" i="1"/>
  <c r="BX439" i="1"/>
  <c r="B440" i="1"/>
  <c r="BS439" i="1"/>
  <c r="BV439" i="1"/>
  <c r="CE588" i="17" l="1"/>
  <c r="CG588" i="17"/>
  <c r="CE1375" i="1"/>
  <c r="BU589" i="17"/>
  <c r="B590" i="17"/>
  <c r="BT589" i="17"/>
  <c r="BS589" i="17"/>
  <c r="CE589" i="17" s="1"/>
  <c r="CH589" i="17"/>
  <c r="BZ589" i="17"/>
  <c r="BY589" i="17"/>
  <c r="CF589" i="17"/>
  <c r="BX589" i="17"/>
  <c r="BW589" i="17"/>
  <c r="BV589" i="17"/>
  <c r="CG1375" i="1"/>
  <c r="CH1375" i="1"/>
  <c r="CF1375" i="1"/>
  <c r="CG439" i="1"/>
  <c r="CF440" i="1"/>
  <c r="CH440" i="1"/>
  <c r="BW1376" i="1"/>
  <c r="BS1376" i="1"/>
  <c r="CE1376" i="1" s="1"/>
  <c r="BX1376" i="1"/>
  <c r="BV1376" i="1"/>
  <c r="BZ1376" i="1"/>
  <c r="BU1376" i="1"/>
  <c r="B1377" i="1"/>
  <c r="BT1376" i="1"/>
  <c r="CF1376" i="1" s="1"/>
  <c r="BY1376" i="1"/>
  <c r="CE439" i="1"/>
  <c r="BW440" i="1"/>
  <c r="BS440" i="1"/>
  <c r="BX440" i="1"/>
  <c r="BZ440" i="1"/>
  <c r="BT440" i="1"/>
  <c r="BU440" i="1"/>
  <c r="B441" i="1"/>
  <c r="BY440" i="1"/>
  <c r="BV440" i="1"/>
  <c r="CG589" i="17" l="1"/>
  <c r="BU590" i="17"/>
  <c r="B591" i="17"/>
  <c r="BT590" i="17"/>
  <c r="BS590" i="17"/>
  <c r="CE590" i="17" s="1"/>
  <c r="CH590" i="17"/>
  <c r="BZ590" i="17"/>
  <c r="BY590" i="17"/>
  <c r="CG590" i="17" s="1"/>
  <c r="CF590" i="17"/>
  <c r="BX590" i="17"/>
  <c r="BW590" i="17"/>
  <c r="BV590" i="17"/>
  <c r="CG1376" i="1"/>
  <c r="CH1376" i="1"/>
  <c r="CG440" i="1"/>
  <c r="CF441" i="1"/>
  <c r="CH441" i="1"/>
  <c r="BS1377" i="1"/>
  <c r="BW1377" i="1"/>
  <c r="BU1377" i="1"/>
  <c r="CE1377" i="1" s="1"/>
  <c r="B1378" i="1"/>
  <c r="BZ1377" i="1"/>
  <c r="BX1377" i="1"/>
  <c r="BY1377" i="1"/>
  <c r="BV1377" i="1"/>
  <c r="BT1377" i="1"/>
  <c r="CE440" i="1"/>
  <c r="BY441" i="1"/>
  <c r="BU441" i="1"/>
  <c r="BZ441" i="1"/>
  <c r="BT441" i="1"/>
  <c r="BV441" i="1"/>
  <c r="B442" i="1"/>
  <c r="BW441" i="1"/>
  <c r="BS441" i="1"/>
  <c r="BX441" i="1"/>
  <c r="CF591" i="17" l="1"/>
  <c r="BX591" i="17"/>
  <c r="BW591" i="17"/>
  <c r="BV591" i="17"/>
  <c r="BU591" i="17"/>
  <c r="B592" i="17"/>
  <c r="BT591" i="17"/>
  <c r="BS591" i="17"/>
  <c r="CH591" i="17"/>
  <c r="BZ591" i="17"/>
  <c r="BY591" i="17"/>
  <c r="CG1377" i="1"/>
  <c r="CF1377" i="1"/>
  <c r="CH1377" i="1"/>
  <c r="CE441" i="1"/>
  <c r="BT1378" i="1"/>
  <c r="CE1378" i="1"/>
  <c r="BV1378" i="1"/>
  <c r="CG1378" i="1"/>
  <c r="B1379" i="1"/>
  <c r="BY1378" i="1"/>
  <c r="BU1378" i="1"/>
  <c r="BX1378" i="1"/>
  <c r="BS1378" i="1"/>
  <c r="BW1378" i="1"/>
  <c r="BZ1378" i="1"/>
  <c r="CF442" i="1"/>
  <c r="CH442" i="1"/>
  <c r="CG441" i="1"/>
  <c r="BW442" i="1"/>
  <c r="BS442" i="1"/>
  <c r="BX442" i="1"/>
  <c r="BY442" i="1"/>
  <c r="BZ442" i="1"/>
  <c r="BT442" i="1"/>
  <c r="BV442" i="1"/>
  <c r="BU442" i="1"/>
  <c r="B443" i="1"/>
  <c r="CE591" i="17" l="1"/>
  <c r="CG591" i="17"/>
  <c r="BS592" i="17"/>
  <c r="CH592" i="17"/>
  <c r="BZ592" i="17"/>
  <c r="BY592" i="17"/>
  <c r="CF592" i="17"/>
  <c r="BX592" i="17"/>
  <c r="BW592" i="17"/>
  <c r="BV592" i="17"/>
  <c r="BU592" i="17"/>
  <c r="B593" i="17"/>
  <c r="BT592" i="17"/>
  <c r="CF1378" i="1"/>
  <c r="CH1378" i="1"/>
  <c r="BS1379" i="1"/>
  <c r="BU1379" i="1"/>
  <c r="B1380" i="1"/>
  <c r="BW1379" i="1"/>
  <c r="CE1379" i="1"/>
  <c r="BT1379" i="1"/>
  <c r="BX1379" i="1"/>
  <c r="BV1379" i="1"/>
  <c r="BZ1379" i="1"/>
  <c r="BY1379" i="1"/>
  <c r="CG1379" i="1" s="1"/>
  <c r="CF443" i="1"/>
  <c r="CH443" i="1"/>
  <c r="CG442" i="1"/>
  <c r="CE442" i="1"/>
  <c r="BY443" i="1"/>
  <c r="BU443" i="1"/>
  <c r="BZ443" i="1"/>
  <c r="BT443" i="1"/>
  <c r="BS443" i="1"/>
  <c r="BV443" i="1"/>
  <c r="BW443" i="1"/>
  <c r="B444" i="1"/>
  <c r="BX443" i="1"/>
  <c r="CG592" i="17" l="1"/>
  <c r="CE592" i="17"/>
  <c r="BV593" i="17"/>
  <c r="BU593" i="17"/>
  <c r="B594" i="17"/>
  <c r="BT593" i="17"/>
  <c r="BS593" i="17"/>
  <c r="CE593" i="17" s="1"/>
  <c r="CH593" i="17"/>
  <c r="BZ593" i="17"/>
  <c r="BY593" i="17"/>
  <c r="CF593" i="17"/>
  <c r="BX593" i="17"/>
  <c r="BW593" i="17"/>
  <c r="CH1379" i="1"/>
  <c r="CE443" i="1"/>
  <c r="CF444" i="1"/>
  <c r="CH444" i="1"/>
  <c r="BS1380" i="1"/>
  <c r="CE1380" i="1" s="1"/>
  <c r="BX1380" i="1"/>
  <c r="BW1380" i="1"/>
  <c r="BV1380" i="1"/>
  <c r="BU1380" i="1"/>
  <c r="B1381" i="1"/>
  <c r="BT1380" i="1"/>
  <c r="BY1380" i="1"/>
  <c r="CG1380" i="1" s="1"/>
  <c r="BZ1380" i="1"/>
  <c r="CF1379" i="1"/>
  <c r="CG443" i="1"/>
  <c r="BW444" i="1"/>
  <c r="BS444" i="1"/>
  <c r="BX444" i="1"/>
  <c r="BV444" i="1"/>
  <c r="BY444" i="1"/>
  <c r="B445" i="1"/>
  <c r="BZ444" i="1"/>
  <c r="BU444" i="1"/>
  <c r="BT444" i="1"/>
  <c r="CG593" i="17" l="1"/>
  <c r="BY594" i="17"/>
  <c r="CF594" i="17"/>
  <c r="BX594" i="17"/>
  <c r="BW594" i="17"/>
  <c r="BV594" i="17"/>
  <c r="BU594" i="17"/>
  <c r="B595" i="17"/>
  <c r="BT594" i="17"/>
  <c r="BS594" i="17"/>
  <c r="CH594" i="17"/>
  <c r="BZ594" i="17"/>
  <c r="CF1380" i="1"/>
  <c r="CH1380" i="1"/>
  <c r="CF445" i="1"/>
  <c r="CH445" i="1"/>
  <c r="BT1381" i="1"/>
  <c r="BY1381" i="1"/>
  <c r="CG1381" i="1" s="1"/>
  <c r="B1382" i="1"/>
  <c r="BV1381" i="1"/>
  <c r="BS1381" i="1"/>
  <c r="BZ1381" i="1"/>
  <c r="BW1381" i="1"/>
  <c r="BX1381" i="1"/>
  <c r="BU1381" i="1"/>
  <c r="CE1381" i="1" s="1"/>
  <c r="CE444" i="1"/>
  <c r="CG444" i="1"/>
  <c r="BY445" i="1"/>
  <c r="BU445" i="1"/>
  <c r="BZ445" i="1"/>
  <c r="BT445" i="1"/>
  <c r="BX445" i="1"/>
  <c r="B446" i="1"/>
  <c r="BS445" i="1"/>
  <c r="BV445" i="1"/>
  <c r="BW445" i="1"/>
  <c r="CE594" i="17" l="1"/>
  <c r="CF1381" i="1"/>
  <c r="CG594" i="17"/>
  <c r="B596" i="17"/>
  <c r="BT595" i="17"/>
  <c r="BS595" i="17"/>
  <c r="CH595" i="17"/>
  <c r="BZ595" i="17"/>
  <c r="BY595" i="17"/>
  <c r="CG595" i="17" s="1"/>
  <c r="CF595" i="17"/>
  <c r="BX595" i="17"/>
  <c r="BW595" i="17"/>
  <c r="BV595" i="17"/>
  <c r="BU595" i="17"/>
  <c r="CE445" i="1"/>
  <c r="CH1381" i="1"/>
  <c r="B1383" i="1"/>
  <c r="BX1382" i="1"/>
  <c r="BW1382" i="1"/>
  <c r="BV1382" i="1"/>
  <c r="BT1382" i="1"/>
  <c r="CF1382" i="1"/>
  <c r="BS1382" i="1"/>
  <c r="BU1382" i="1"/>
  <c r="CH1382" i="1"/>
  <c r="BY1382" i="1"/>
  <c r="BZ1382" i="1"/>
  <c r="CF446" i="1"/>
  <c r="CH446" i="1"/>
  <c r="CG445" i="1"/>
  <c r="BW446" i="1"/>
  <c r="BS446" i="1"/>
  <c r="BX446" i="1"/>
  <c r="BU446" i="1"/>
  <c r="BV446" i="1"/>
  <c r="BY446" i="1"/>
  <c r="B447" i="1"/>
  <c r="BZ446" i="1"/>
  <c r="BT446" i="1"/>
  <c r="CE595" i="17" l="1"/>
  <c r="BW596" i="17"/>
  <c r="BV596" i="17"/>
  <c r="BU596" i="17"/>
  <c r="B597" i="17"/>
  <c r="BT596" i="17"/>
  <c r="BS596" i="17"/>
  <c r="CH596" i="17"/>
  <c r="BZ596" i="17"/>
  <c r="BY596" i="17"/>
  <c r="CF596" i="17"/>
  <c r="BX596" i="17"/>
  <c r="CE446" i="1"/>
  <c r="CE1382" i="1"/>
  <c r="CF447" i="1"/>
  <c r="CH447" i="1"/>
  <c r="CG1382" i="1"/>
  <c r="BV1383" i="1"/>
  <c r="BU1383" i="1"/>
  <c r="CF1383" i="1"/>
  <c r="BT1383" i="1"/>
  <c r="BZ1383" i="1"/>
  <c r="CH1383" i="1"/>
  <c r="BS1383" i="1"/>
  <c r="BW1383" i="1"/>
  <c r="BX1383" i="1"/>
  <c r="B1384" i="1"/>
  <c r="BY1383" i="1"/>
  <c r="CG446" i="1"/>
  <c r="BY447" i="1"/>
  <c r="BU447" i="1"/>
  <c r="BZ447" i="1"/>
  <c r="BT447" i="1"/>
  <c r="BW447" i="1"/>
  <c r="BX447" i="1"/>
  <c r="BV447" i="1"/>
  <c r="B448" i="1"/>
  <c r="BS447" i="1"/>
  <c r="CE596" i="17" l="1"/>
  <c r="CG596" i="17"/>
  <c r="CH597" i="17"/>
  <c r="BZ597" i="17"/>
  <c r="BY597" i="17"/>
  <c r="CF597" i="17"/>
  <c r="BX597" i="17"/>
  <c r="BW597" i="17"/>
  <c r="BV597" i="17"/>
  <c r="BU597" i="17"/>
  <c r="B598" i="17"/>
  <c r="BT597" i="17"/>
  <c r="BS597" i="17"/>
  <c r="CG1383" i="1"/>
  <c r="CE447" i="1"/>
  <c r="CF448" i="1"/>
  <c r="CH448" i="1"/>
  <c r="CE1383" i="1"/>
  <c r="BV1384" i="1"/>
  <c r="BS1384" i="1"/>
  <c r="BT1384" i="1"/>
  <c r="CF1384" i="1" s="1"/>
  <c r="BY1384" i="1"/>
  <c r="B1385" i="1"/>
  <c r="BZ1384" i="1"/>
  <c r="BW1384" i="1"/>
  <c r="BU1384" i="1"/>
  <c r="BX1384" i="1"/>
  <c r="CH1384" i="1"/>
  <c r="CG447" i="1"/>
  <c r="BW448" i="1"/>
  <c r="BS448" i="1"/>
  <c r="BX448" i="1"/>
  <c r="BZ448" i="1"/>
  <c r="BT448" i="1"/>
  <c r="BU448" i="1"/>
  <c r="B449" i="1"/>
  <c r="BV448" i="1"/>
  <c r="BY448" i="1"/>
  <c r="CE597" i="17" l="1"/>
  <c r="CG597" i="17"/>
  <c r="BU598" i="17"/>
  <c r="B599" i="17"/>
  <c r="BT598" i="17"/>
  <c r="BS598" i="17"/>
  <c r="CE598" i="17" s="1"/>
  <c r="CH598" i="17"/>
  <c r="BZ598" i="17"/>
  <c r="BY598" i="17"/>
  <c r="CG598" i="17" s="1"/>
  <c r="CF598" i="17"/>
  <c r="BX598" i="17"/>
  <c r="BW598" i="17"/>
  <c r="BV598" i="17"/>
  <c r="CG1384" i="1"/>
  <c r="CE448" i="1"/>
  <c r="CE1384" i="1"/>
  <c r="BZ1385" i="1"/>
  <c r="B1386" i="1"/>
  <c r="BT1385" i="1"/>
  <c r="BX1385" i="1"/>
  <c r="BV1385" i="1"/>
  <c r="CF1385" i="1" s="1"/>
  <c r="BU1385" i="1"/>
  <c r="BY1385" i="1"/>
  <c r="BS1385" i="1"/>
  <c r="BW1385" i="1"/>
  <c r="CF449" i="1"/>
  <c r="CH449" i="1"/>
  <c r="CG448" i="1"/>
  <c r="BY449" i="1"/>
  <c r="BU449" i="1"/>
  <c r="BZ449" i="1"/>
  <c r="BT449" i="1"/>
  <c r="BV449" i="1"/>
  <c r="B450" i="1"/>
  <c r="BW449" i="1"/>
  <c r="BX449" i="1"/>
  <c r="BS449" i="1"/>
  <c r="CF599" i="17" l="1"/>
  <c r="BX599" i="17"/>
  <c r="BW599" i="17"/>
  <c r="BV599" i="17"/>
  <c r="BU599" i="17"/>
  <c r="B600" i="17"/>
  <c r="BT599" i="17"/>
  <c r="BS599" i="17"/>
  <c r="CH599" i="17"/>
  <c r="BZ599" i="17"/>
  <c r="BY599" i="17"/>
  <c r="CE1385" i="1"/>
  <c r="CG1385" i="1"/>
  <c r="CH1385" i="1"/>
  <c r="CF450" i="1"/>
  <c r="CH450" i="1"/>
  <c r="BZ1386" i="1"/>
  <c r="BV1386" i="1"/>
  <c r="BT1386" i="1"/>
  <c r="CF1386" i="1" s="1"/>
  <c r="BY1386" i="1"/>
  <c r="BW1386" i="1"/>
  <c r="BX1386" i="1"/>
  <c r="BU1386" i="1"/>
  <c r="B1387" i="1"/>
  <c r="BS1386" i="1"/>
  <c r="CG449" i="1"/>
  <c r="CE449" i="1"/>
  <c r="BW450" i="1"/>
  <c r="BS450" i="1"/>
  <c r="BX450" i="1"/>
  <c r="BY450" i="1"/>
  <c r="BZ450" i="1"/>
  <c r="BT450" i="1"/>
  <c r="BU450" i="1"/>
  <c r="BV450" i="1"/>
  <c r="B451" i="1"/>
  <c r="CE599" i="17" l="1"/>
  <c r="CG599" i="17"/>
  <c r="BS600" i="17"/>
  <c r="CH600" i="17"/>
  <c r="BZ600" i="17"/>
  <c r="BY600" i="17"/>
  <c r="CF600" i="17"/>
  <c r="BX600" i="17"/>
  <c r="BW600" i="17"/>
  <c r="BV600" i="17"/>
  <c r="BU600" i="17"/>
  <c r="B601" i="17"/>
  <c r="BT600" i="17"/>
  <c r="CG1386" i="1"/>
  <c r="CE1386" i="1"/>
  <c r="CH1386" i="1"/>
  <c r="BT1387" i="1"/>
  <c r="BU1387" i="1"/>
  <c r="B1388" i="1"/>
  <c r="BS1387" i="1"/>
  <c r="BW1387" i="1"/>
  <c r="BY1387" i="1"/>
  <c r="BZ1387" i="1"/>
  <c r="BV1387" i="1"/>
  <c r="BX1387" i="1"/>
  <c r="CF451" i="1"/>
  <c r="CH451" i="1"/>
  <c r="CE450" i="1"/>
  <c r="CG450" i="1"/>
  <c r="BY451" i="1"/>
  <c r="BU451" i="1"/>
  <c r="BZ451" i="1"/>
  <c r="BT451" i="1"/>
  <c r="BS451" i="1"/>
  <c r="BV451" i="1"/>
  <c r="BX451" i="1"/>
  <c r="B452" i="1"/>
  <c r="BW451" i="1"/>
  <c r="CE600" i="17" l="1"/>
  <c r="CG600" i="17"/>
  <c r="BV601" i="17"/>
  <c r="BU601" i="17"/>
  <c r="B602" i="17"/>
  <c r="BT601" i="17"/>
  <c r="BS601" i="17"/>
  <c r="CH601" i="17"/>
  <c r="BZ601" i="17"/>
  <c r="BY601" i="17"/>
  <c r="CF601" i="17"/>
  <c r="BX601" i="17"/>
  <c r="BW601" i="17"/>
  <c r="CG1387" i="1"/>
  <c r="CE1387" i="1"/>
  <c r="CF1387" i="1"/>
  <c r="CH1387" i="1"/>
  <c r="BS1388" i="1"/>
  <c r="BU1388" i="1"/>
  <c r="BZ1388" i="1"/>
  <c r="BT1388" i="1"/>
  <c r="BX1388" i="1"/>
  <c r="B1389" i="1"/>
  <c r="BY1388" i="1"/>
  <c r="BW1388" i="1"/>
  <c r="BV1388" i="1"/>
  <c r="CF452" i="1"/>
  <c r="CH452" i="1"/>
  <c r="CE451" i="1"/>
  <c r="CG451" i="1"/>
  <c r="BW452" i="1"/>
  <c r="BS452" i="1"/>
  <c r="BX452" i="1"/>
  <c r="BV452" i="1"/>
  <c r="BY452" i="1"/>
  <c r="B453" i="1"/>
  <c r="BU452" i="1"/>
  <c r="BT452" i="1"/>
  <c r="BZ452" i="1"/>
  <c r="CE601" i="17" l="1"/>
  <c r="CG601" i="17"/>
  <c r="BV602" i="17"/>
  <c r="BU602" i="17"/>
  <c r="B603" i="17"/>
  <c r="BT602" i="17"/>
  <c r="BS602" i="17"/>
  <c r="CE602" i="17" s="1"/>
  <c r="CH602" i="17"/>
  <c r="BZ602" i="17"/>
  <c r="BY602" i="17"/>
  <c r="CF602" i="17"/>
  <c r="BX602" i="17"/>
  <c r="BW602" i="17"/>
  <c r="CE1388" i="1"/>
  <c r="CG1388" i="1"/>
  <c r="CH1388" i="1"/>
  <c r="BZ1389" i="1"/>
  <c r="BW1389" i="1"/>
  <c r="BS1389" i="1"/>
  <c r="BX1389" i="1"/>
  <c r="BV1389" i="1"/>
  <c r="BT1389" i="1"/>
  <c r="BU1389" i="1"/>
  <c r="BY1389" i="1"/>
  <c r="B1390" i="1"/>
  <c r="CF453" i="1"/>
  <c r="CH453" i="1"/>
  <c r="CG452" i="1"/>
  <c r="CF1388" i="1"/>
  <c r="CE452" i="1"/>
  <c r="BY453" i="1"/>
  <c r="BU453" i="1"/>
  <c r="BZ453" i="1"/>
  <c r="BT453" i="1"/>
  <c r="BX453" i="1"/>
  <c r="B454" i="1"/>
  <c r="BS453" i="1"/>
  <c r="BW453" i="1"/>
  <c r="BV453" i="1"/>
  <c r="CG602" i="17" l="1"/>
  <c r="BY603" i="17"/>
  <c r="CF603" i="17"/>
  <c r="BX603" i="17"/>
  <c r="BW603" i="17"/>
  <c r="BV603" i="17"/>
  <c r="BU603" i="17"/>
  <c r="B604" i="17"/>
  <c r="BT603" i="17"/>
  <c r="BS603" i="17"/>
  <c r="CH603" i="17"/>
  <c r="BZ603" i="17"/>
  <c r="CG1389" i="1"/>
  <c r="CE1389" i="1"/>
  <c r="CH1389" i="1"/>
  <c r="BS454" i="1"/>
  <c r="CF454" i="1"/>
  <c r="CH454" i="1"/>
  <c r="CF1389" i="1"/>
  <c r="CE1390" i="1"/>
  <c r="BY1390" i="1"/>
  <c r="BX1390" i="1"/>
  <c r="BT1390" i="1"/>
  <c r="BV1390" i="1"/>
  <c r="BZ1390" i="1"/>
  <c r="BU1390" i="1"/>
  <c r="CG1390" i="1" s="1"/>
  <c r="BW1390" i="1"/>
  <c r="B1391" i="1"/>
  <c r="BS1390" i="1"/>
  <c r="CE453" i="1"/>
  <c r="CG453" i="1"/>
  <c r="BW454" i="1"/>
  <c r="BX454" i="1"/>
  <c r="BU454" i="1"/>
  <c r="BV454" i="1"/>
  <c r="BT454" i="1"/>
  <c r="B455" i="1"/>
  <c r="BY454" i="1"/>
  <c r="BZ454" i="1"/>
  <c r="CE603" i="17" l="1"/>
  <c r="CE454" i="1"/>
  <c r="CH1390" i="1"/>
  <c r="CG603" i="17"/>
  <c r="B605" i="17"/>
  <c r="BT604" i="17"/>
  <c r="BS604" i="17"/>
  <c r="CH604" i="17"/>
  <c r="BZ604" i="17"/>
  <c r="BY604" i="17"/>
  <c r="CF604" i="17"/>
  <c r="BX604" i="17"/>
  <c r="BW604" i="17"/>
  <c r="BV604" i="17"/>
  <c r="BU604" i="17"/>
  <c r="CF1390" i="1"/>
  <c r="BS455" i="1"/>
  <c r="CF455" i="1"/>
  <c r="CH455" i="1"/>
  <c r="BX1391" i="1"/>
  <c r="B1392" i="1"/>
  <c r="CG1391" i="1"/>
  <c r="BW1391" i="1"/>
  <c r="BZ1391" i="1"/>
  <c r="BT1391" i="1"/>
  <c r="BS1391" i="1"/>
  <c r="BU1391" i="1"/>
  <c r="CE1391" i="1" s="1"/>
  <c r="BY1391" i="1"/>
  <c r="BV1391" i="1"/>
  <c r="CG454" i="1"/>
  <c r="BY455" i="1"/>
  <c r="BU455" i="1"/>
  <c r="BZ455" i="1"/>
  <c r="BT455" i="1"/>
  <c r="BW455" i="1"/>
  <c r="BX455" i="1"/>
  <c r="BV455" i="1"/>
  <c r="B456" i="1"/>
  <c r="CE604" i="17" l="1"/>
  <c r="CG604" i="17"/>
  <c r="BW605" i="17"/>
  <c r="BV605" i="17"/>
  <c r="BU605" i="17"/>
  <c r="B606" i="17"/>
  <c r="BT605" i="17"/>
  <c r="BS605" i="17"/>
  <c r="CH605" i="17"/>
  <c r="BZ605" i="17"/>
  <c r="BY605" i="17"/>
  <c r="CF605" i="17"/>
  <c r="BX605" i="17"/>
  <c r="CF1391" i="1"/>
  <c r="CH1391" i="1"/>
  <c r="CE455" i="1"/>
  <c r="BT1392" i="1"/>
  <c r="B1393" i="1"/>
  <c r="B1394" i="1" s="1"/>
  <c r="BZ1392" i="1"/>
  <c r="BW1392" i="1"/>
  <c r="CE1392" i="1"/>
  <c r="BV1392" i="1"/>
  <c r="BU1392" i="1"/>
  <c r="BS1392" i="1"/>
  <c r="BX1392" i="1"/>
  <c r="BY1392" i="1"/>
  <c r="CG1392" i="1" s="1"/>
  <c r="BS456" i="1"/>
  <c r="CF456" i="1"/>
  <c r="CH456" i="1"/>
  <c r="CG455" i="1"/>
  <c r="BW456" i="1"/>
  <c r="BX456" i="1"/>
  <c r="BZ456" i="1"/>
  <c r="BT456" i="1"/>
  <c r="BU456" i="1"/>
  <c r="B457" i="1"/>
  <c r="BV456" i="1"/>
  <c r="BY456" i="1"/>
  <c r="CE605" i="17" l="1"/>
  <c r="CG605" i="17"/>
  <c r="CH606" i="17"/>
  <c r="BZ606" i="17"/>
  <c r="BY606" i="17"/>
  <c r="CF606" i="17"/>
  <c r="BX606" i="17"/>
  <c r="BW606" i="17"/>
  <c r="BV606" i="17"/>
  <c r="BU606" i="17"/>
  <c r="B607" i="17"/>
  <c r="BT606" i="17"/>
  <c r="BS606" i="17"/>
  <c r="BV1394" i="1"/>
  <c r="B1395" i="1"/>
  <c r="CH1394" i="1"/>
  <c r="BY1394" i="1"/>
  <c r="BX1394" i="1"/>
  <c r="BU1394" i="1"/>
  <c r="BT1394" i="1"/>
  <c r="BW1394" i="1"/>
  <c r="BS1394" i="1"/>
  <c r="CF1394" i="1"/>
  <c r="BZ1394" i="1"/>
  <c r="CF1392" i="1"/>
  <c r="CE456" i="1"/>
  <c r="CH1392" i="1"/>
  <c r="BS457" i="1"/>
  <c r="CF457" i="1"/>
  <c r="CH457" i="1"/>
  <c r="BS1393" i="1"/>
  <c r="BV1393" i="1"/>
  <c r="BU1393" i="1"/>
  <c r="CE1393" i="1" s="1"/>
  <c r="BX1393" i="1"/>
  <c r="BY1393" i="1"/>
  <c r="CG1393" i="1" s="1"/>
  <c r="BT1393" i="1"/>
  <c r="BW1393" i="1"/>
  <c r="BZ1393" i="1"/>
  <c r="CG456" i="1"/>
  <c r="BY457" i="1"/>
  <c r="BU457" i="1"/>
  <c r="BZ457" i="1"/>
  <c r="BT457" i="1"/>
  <c r="BV457" i="1"/>
  <c r="B458" i="1"/>
  <c r="BW457" i="1"/>
  <c r="BX457" i="1"/>
  <c r="CE606" i="17" l="1"/>
  <c r="CG606" i="17"/>
  <c r="BU607" i="17"/>
  <c r="B608" i="17"/>
  <c r="BT607" i="17"/>
  <c r="BS607" i="17"/>
  <c r="CE607" i="17" s="1"/>
  <c r="CH607" i="17"/>
  <c r="BZ607" i="17"/>
  <c r="BY607" i="17"/>
  <c r="CG607" i="17" s="1"/>
  <c r="CF607" i="17"/>
  <c r="BX607" i="17"/>
  <c r="BW607" i="17"/>
  <c r="BV607" i="17"/>
  <c r="CE1394" i="1"/>
  <c r="CG1394" i="1"/>
  <c r="CF1395" i="1"/>
  <c r="BX1395" i="1"/>
  <c r="BV1395" i="1"/>
  <c r="B1396" i="1"/>
  <c r="BU1395" i="1"/>
  <c r="BT1395" i="1"/>
  <c r="BW1395" i="1"/>
  <c r="CH1395" i="1"/>
  <c r="BS1395" i="1"/>
  <c r="BZ1395" i="1"/>
  <c r="BY1395" i="1"/>
  <c r="CH1393" i="1"/>
  <c r="CE457" i="1"/>
  <c r="CF1393" i="1"/>
  <c r="CF458" i="1"/>
  <c r="CH458" i="1"/>
  <c r="CG457" i="1"/>
  <c r="BW458" i="1"/>
  <c r="BS458" i="1"/>
  <c r="BX458" i="1"/>
  <c r="BY458" i="1"/>
  <c r="BZ458" i="1"/>
  <c r="BT458" i="1"/>
  <c r="BU458" i="1"/>
  <c r="B459" i="1"/>
  <c r="BV458" i="1"/>
  <c r="CF608" i="17" l="1"/>
  <c r="BX608" i="17"/>
  <c r="BW608" i="17"/>
  <c r="BV608" i="17"/>
  <c r="BU608" i="17"/>
  <c r="B609" i="17"/>
  <c r="BT608" i="17"/>
  <c r="BS608" i="17"/>
  <c r="CH608" i="17"/>
  <c r="BZ608" i="17"/>
  <c r="BY608" i="17"/>
  <c r="CE1395" i="1"/>
  <c r="CG1395" i="1"/>
  <c r="CF1396" i="1"/>
  <c r="BY1396" i="1"/>
  <c r="BX1396" i="1"/>
  <c r="BS1396" i="1"/>
  <c r="BV1396" i="1"/>
  <c r="BW1396" i="1"/>
  <c r="BU1396" i="1"/>
  <c r="B1397" i="1"/>
  <c r="BT1396" i="1"/>
  <c r="CH1396" i="1"/>
  <c r="BZ1396" i="1"/>
  <c r="CF459" i="1"/>
  <c r="CH459" i="1"/>
  <c r="CE458" i="1"/>
  <c r="CG458" i="1"/>
  <c r="BY459" i="1"/>
  <c r="BU459" i="1"/>
  <c r="BZ459" i="1"/>
  <c r="BT459" i="1"/>
  <c r="BS459" i="1"/>
  <c r="BV459" i="1"/>
  <c r="BX459" i="1"/>
  <c r="B460" i="1"/>
  <c r="BW459" i="1"/>
  <c r="CG608" i="17" l="1"/>
  <c r="CE608" i="17"/>
  <c r="BS609" i="17"/>
  <c r="CH609" i="17"/>
  <c r="BZ609" i="17"/>
  <c r="BY609" i="17"/>
  <c r="CF609" i="17"/>
  <c r="BX609" i="17"/>
  <c r="BW609" i="17"/>
  <c r="BV609" i="17"/>
  <c r="BU609" i="17"/>
  <c r="CE609" i="17" s="1"/>
  <c r="B610" i="17"/>
  <c r="BT609" i="17"/>
  <c r="CE1396" i="1"/>
  <c r="CG1396" i="1"/>
  <c r="BX1397" i="1"/>
  <c r="BV1397" i="1"/>
  <c r="B1398" i="1"/>
  <c r="BU1397" i="1"/>
  <c r="BT1397" i="1"/>
  <c r="BW1397" i="1"/>
  <c r="BY1397" i="1"/>
  <c r="CH1397" i="1"/>
  <c r="BS1397" i="1"/>
  <c r="BZ1397" i="1"/>
  <c r="CF1397" i="1"/>
  <c r="CF460" i="1"/>
  <c r="CH460" i="1"/>
  <c r="CE459" i="1"/>
  <c r="CG459" i="1"/>
  <c r="BW460" i="1"/>
  <c r="BS460" i="1"/>
  <c r="BX460" i="1"/>
  <c r="BV460" i="1"/>
  <c r="BY460" i="1"/>
  <c r="B461" i="1"/>
  <c r="BT460" i="1"/>
  <c r="BU460" i="1"/>
  <c r="BZ460" i="1"/>
  <c r="CG609" i="17" l="1"/>
  <c r="BV610" i="17"/>
  <c r="BU610" i="17"/>
  <c r="B611" i="17"/>
  <c r="BT610" i="17"/>
  <c r="BS610" i="17"/>
  <c r="CE610" i="17" s="1"/>
  <c r="CH610" i="17"/>
  <c r="BZ610" i="17"/>
  <c r="BY610" i="17"/>
  <c r="CF610" i="17"/>
  <c r="BX610" i="17"/>
  <c r="BW610" i="17"/>
  <c r="CE1397" i="1"/>
  <c r="CG1397" i="1"/>
  <c r="BT1398" i="1"/>
  <c r="CH1398" i="1"/>
  <c r="BZ1398" i="1"/>
  <c r="BX1398" i="1"/>
  <c r="BV1398" i="1"/>
  <c r="BU1398" i="1"/>
  <c r="B1399" i="1"/>
  <c r="CF1398" i="1"/>
  <c r="BY1398" i="1"/>
  <c r="BS1398" i="1"/>
  <c r="BW1398" i="1"/>
  <c r="CF461" i="1"/>
  <c r="CH461" i="1"/>
  <c r="CG460" i="1"/>
  <c r="CE460" i="1"/>
  <c r="BY461" i="1"/>
  <c r="BU461" i="1"/>
  <c r="BW461" i="1"/>
  <c r="BZ461" i="1"/>
  <c r="BT461" i="1"/>
  <c r="B462" i="1"/>
  <c r="BS461" i="1"/>
  <c r="BX461" i="1"/>
  <c r="BV461" i="1"/>
  <c r="CG610" i="17" l="1"/>
  <c r="BY611" i="17"/>
  <c r="CF611" i="17"/>
  <c r="BX611" i="17"/>
  <c r="BW611" i="17"/>
  <c r="BV611" i="17"/>
  <c r="BU611" i="17"/>
  <c r="B612" i="17"/>
  <c r="BT611" i="17"/>
  <c r="BS611" i="17"/>
  <c r="CH611" i="17"/>
  <c r="BZ611" i="17"/>
  <c r="CE1398" i="1"/>
  <c r="CG1398" i="1"/>
  <c r="B1400" i="1"/>
  <c r="BU1399" i="1"/>
  <c r="CH1399" i="1"/>
  <c r="BS1399" i="1"/>
  <c r="BY1399" i="1"/>
  <c r="CF1399" i="1"/>
  <c r="BX1399" i="1"/>
  <c r="BV1399" i="1"/>
  <c r="BT1399" i="1"/>
  <c r="BW1399" i="1"/>
  <c r="BZ1399" i="1"/>
  <c r="CF462" i="1"/>
  <c r="CH462" i="1"/>
  <c r="CE461" i="1"/>
  <c r="CG461" i="1"/>
  <c r="BW462" i="1"/>
  <c r="BS462" i="1"/>
  <c r="BZ462" i="1"/>
  <c r="BU462" i="1"/>
  <c r="BX462" i="1"/>
  <c r="BT462" i="1"/>
  <c r="BV462" i="1"/>
  <c r="B463" i="1"/>
  <c r="BY462" i="1"/>
  <c r="CE611" i="17" l="1"/>
  <c r="CG1399" i="1"/>
  <c r="CG611" i="17"/>
  <c r="B613" i="17"/>
  <c r="BT612" i="17"/>
  <c r="BS612" i="17"/>
  <c r="CH612" i="17"/>
  <c r="BZ612" i="17"/>
  <c r="BY612" i="17"/>
  <c r="CF612" i="17"/>
  <c r="BX612" i="17"/>
  <c r="BW612" i="17"/>
  <c r="BV612" i="17"/>
  <c r="BU612" i="17"/>
  <c r="CE1399" i="1"/>
  <c r="CE462" i="1"/>
  <c r="CH1400" i="1"/>
  <c r="BZ1400" i="1"/>
  <c r="CF1400" i="1"/>
  <c r="BY1400" i="1"/>
  <c r="BX1400" i="1"/>
  <c r="BS1400" i="1"/>
  <c r="BV1400" i="1"/>
  <c r="BW1400" i="1"/>
  <c r="BU1400" i="1"/>
  <c r="B1401" i="1"/>
  <c r="BT1400" i="1"/>
  <c r="CF463" i="1"/>
  <c r="CH463" i="1"/>
  <c r="CG462" i="1"/>
  <c r="BY463" i="1"/>
  <c r="BU463" i="1"/>
  <c r="BW463" i="1"/>
  <c r="BZ463" i="1"/>
  <c r="BT463" i="1"/>
  <c r="BS463" i="1"/>
  <c r="BV463" i="1"/>
  <c r="BX463" i="1"/>
  <c r="B464" i="1"/>
  <c r="CE612" i="17" l="1"/>
  <c r="CG612" i="17"/>
  <c r="BW613" i="17"/>
  <c r="BV613" i="17"/>
  <c r="BU613" i="17"/>
  <c r="B614" i="17"/>
  <c r="BT613" i="17"/>
  <c r="BS613" i="17"/>
  <c r="CH613" i="17"/>
  <c r="BZ613" i="17"/>
  <c r="BY613" i="17"/>
  <c r="CF613" i="17"/>
  <c r="BX613" i="17"/>
  <c r="CG1400" i="1"/>
  <c r="CE1400" i="1"/>
  <c r="B1402" i="1"/>
  <c r="BY1401" i="1"/>
  <c r="BU1401" i="1"/>
  <c r="BW1401" i="1"/>
  <c r="BS1401" i="1"/>
  <c r="BV1401" i="1"/>
  <c r="CF1401" i="1" s="1"/>
  <c r="BZ1401" i="1"/>
  <c r="CH1401" i="1" s="1"/>
  <c r="BX1401" i="1"/>
  <c r="BT1401" i="1"/>
  <c r="CF464" i="1"/>
  <c r="CH464" i="1"/>
  <c r="CE463" i="1"/>
  <c r="CG463" i="1"/>
  <c r="BW464" i="1"/>
  <c r="BS464" i="1"/>
  <c r="BZ464" i="1"/>
  <c r="BU464" i="1"/>
  <c r="BX464" i="1"/>
  <c r="BV464" i="1"/>
  <c r="BY464" i="1"/>
  <c r="B465" i="1"/>
  <c r="BT464" i="1"/>
  <c r="CE613" i="17" l="1"/>
  <c r="CG613" i="17"/>
  <c r="BW614" i="17"/>
  <c r="BV614" i="17"/>
  <c r="BU614" i="17"/>
  <c r="B615" i="17"/>
  <c r="BT614" i="17"/>
  <c r="BS614" i="17"/>
  <c r="CH614" i="17"/>
  <c r="BZ614" i="17"/>
  <c r="BY614" i="17"/>
  <c r="CF614" i="17"/>
  <c r="BX614" i="17"/>
  <c r="CG1401" i="1"/>
  <c r="CE1401" i="1"/>
  <c r="BY1402" i="1"/>
  <c r="CG1402" i="1" s="1"/>
  <c r="BS1402" i="1"/>
  <c r="B1403" i="1"/>
  <c r="BW1402" i="1"/>
  <c r="BU1402" i="1"/>
  <c r="CE1402" i="1" s="1"/>
  <c r="BT1402" i="1"/>
  <c r="BZ1402" i="1"/>
  <c r="BX1402" i="1"/>
  <c r="BV1402" i="1"/>
  <c r="CE464" i="1"/>
  <c r="CF465" i="1"/>
  <c r="CH465" i="1"/>
  <c r="CG464" i="1"/>
  <c r="BY465" i="1"/>
  <c r="BU465" i="1"/>
  <c r="BW465" i="1"/>
  <c r="BZ465" i="1"/>
  <c r="BT465" i="1"/>
  <c r="BV465" i="1"/>
  <c r="B466" i="1"/>
  <c r="BX465" i="1"/>
  <c r="BS465" i="1"/>
  <c r="CE614" i="17" l="1"/>
  <c r="CG614" i="17"/>
  <c r="BS615" i="17"/>
  <c r="CH615" i="17"/>
  <c r="BZ615" i="17"/>
  <c r="BY615" i="17"/>
  <c r="CF615" i="17"/>
  <c r="BX615" i="17"/>
  <c r="BW615" i="17"/>
  <c r="BV615" i="17"/>
  <c r="BU615" i="17"/>
  <c r="B616" i="17"/>
  <c r="BT615" i="17"/>
  <c r="BY1403" i="1"/>
  <c r="BU1403" i="1"/>
  <c r="CE1403" i="1" s="1"/>
  <c r="BW1403" i="1"/>
  <c r="CG1403" i="1"/>
  <c r="BS1403" i="1"/>
  <c r="B1404" i="1"/>
  <c r="BV1403" i="1"/>
  <c r="BX1403" i="1"/>
  <c r="BZ1403" i="1"/>
  <c r="BT1403" i="1"/>
  <c r="CF1402" i="1"/>
  <c r="CH1402" i="1"/>
  <c r="CF466" i="1"/>
  <c r="CH466" i="1"/>
  <c r="CE465" i="1"/>
  <c r="CG465" i="1"/>
  <c r="BW466" i="1"/>
  <c r="BS466" i="1"/>
  <c r="BZ466" i="1"/>
  <c r="BU466" i="1"/>
  <c r="BX466" i="1"/>
  <c r="BY466" i="1"/>
  <c r="BV466" i="1"/>
  <c r="BT466" i="1"/>
  <c r="B467" i="1"/>
  <c r="CG615" i="17" l="1"/>
  <c r="CE615" i="17"/>
  <c r="BW616" i="17"/>
  <c r="BV616" i="17"/>
  <c r="BU616" i="17"/>
  <c r="B617" i="17"/>
  <c r="BT616" i="17"/>
  <c r="BS616" i="17"/>
  <c r="CH616" i="17"/>
  <c r="BZ616" i="17"/>
  <c r="BY616" i="17"/>
  <c r="CF616" i="17"/>
  <c r="BX616" i="17"/>
  <c r="CE466" i="1"/>
  <c r="CF1403" i="1"/>
  <c r="B1405" i="1"/>
  <c r="BW1404" i="1"/>
  <c r="BS1404" i="1"/>
  <c r="BU1404" i="1"/>
  <c r="CE1404" i="1" s="1"/>
  <c r="BY1404" i="1"/>
  <c r="CG1404" i="1" s="1"/>
  <c r="BV1404" i="1"/>
  <c r="BZ1404" i="1"/>
  <c r="BT1404" i="1"/>
  <c r="BX1404" i="1"/>
  <c r="CH1403" i="1"/>
  <c r="CF467" i="1"/>
  <c r="CH467" i="1"/>
  <c r="CG466" i="1"/>
  <c r="BY467" i="1"/>
  <c r="BU467" i="1"/>
  <c r="BW467" i="1"/>
  <c r="BZ467" i="1"/>
  <c r="BT467" i="1"/>
  <c r="BX467" i="1"/>
  <c r="BS467" i="1"/>
  <c r="BV467" i="1"/>
  <c r="B468" i="1"/>
  <c r="CE616" i="17" l="1"/>
  <c r="CG616" i="17"/>
  <c r="BS617" i="17"/>
  <c r="CH617" i="17"/>
  <c r="BZ617" i="17"/>
  <c r="BY617" i="17"/>
  <c r="CF617" i="17"/>
  <c r="BX617" i="17"/>
  <c r="BW617" i="17"/>
  <c r="BV617" i="17"/>
  <c r="BU617" i="17"/>
  <c r="B618" i="17"/>
  <c r="BT617" i="17"/>
  <c r="CH1404" i="1"/>
  <c r="CF1404" i="1"/>
  <c r="BW1405" i="1"/>
  <c r="BU1405" i="1"/>
  <c r="BY1405" i="1"/>
  <c r="CG1405" i="1" s="1"/>
  <c r="BS1405" i="1"/>
  <c r="CE1405" i="1" s="1"/>
  <c r="B1406" i="1"/>
  <c r="BT1405" i="1"/>
  <c r="BX1405" i="1"/>
  <c r="BV1405" i="1"/>
  <c r="BZ1405" i="1"/>
  <c r="CF468" i="1"/>
  <c r="CH468" i="1"/>
  <c r="CE467" i="1"/>
  <c r="CG467" i="1"/>
  <c r="BW468" i="1"/>
  <c r="BS468" i="1"/>
  <c r="BZ468" i="1"/>
  <c r="BU468" i="1"/>
  <c r="BX468" i="1"/>
  <c r="BT468" i="1"/>
  <c r="B469" i="1"/>
  <c r="BY468" i="1"/>
  <c r="BV468" i="1"/>
  <c r="CG617" i="17" l="1"/>
  <c r="CE617" i="17"/>
  <c r="CF1405" i="1"/>
  <c r="BW618" i="17"/>
  <c r="BV618" i="17"/>
  <c r="BU618" i="17"/>
  <c r="B619" i="17"/>
  <c r="BT618" i="17"/>
  <c r="BS618" i="17"/>
  <c r="CH618" i="17"/>
  <c r="BZ618" i="17"/>
  <c r="BY618" i="17"/>
  <c r="CF618" i="17"/>
  <c r="BX618" i="17"/>
  <c r="CE468" i="1"/>
  <c r="CH1405" i="1"/>
  <c r="BT1406" i="1"/>
  <c r="BX1406" i="1"/>
  <c r="BS1406" i="1"/>
  <c r="CF1406" i="1"/>
  <c r="BY1406" i="1"/>
  <c r="BU1406" i="1"/>
  <c r="BW1406" i="1"/>
  <c r="CH1406" i="1"/>
  <c r="B1407" i="1"/>
  <c r="BZ1406" i="1"/>
  <c r="BV1406" i="1"/>
  <c r="CF469" i="1"/>
  <c r="CH469" i="1"/>
  <c r="CG468" i="1"/>
  <c r="BY469" i="1"/>
  <c r="BU469" i="1"/>
  <c r="BW469" i="1"/>
  <c r="BZ469" i="1"/>
  <c r="BT469" i="1"/>
  <c r="B470" i="1"/>
  <c r="BS469" i="1"/>
  <c r="BV469" i="1"/>
  <c r="BX469" i="1"/>
  <c r="CG1406" i="1" l="1"/>
  <c r="CE618" i="17"/>
  <c r="CG618" i="17"/>
  <c r="BS619" i="17"/>
  <c r="CH619" i="17"/>
  <c r="BZ619" i="17"/>
  <c r="BY619" i="17"/>
  <c r="CF619" i="17"/>
  <c r="BX619" i="17"/>
  <c r="BW619" i="17"/>
  <c r="BV619" i="17"/>
  <c r="BU619" i="17"/>
  <c r="B620" i="17"/>
  <c r="BT619" i="17"/>
  <c r="CE1406" i="1"/>
  <c r="B1408" i="1"/>
  <c r="BU1407" i="1"/>
  <c r="CH1407" i="1"/>
  <c r="BW1407" i="1"/>
  <c r="BX1407" i="1"/>
  <c r="CF1407" i="1"/>
  <c r="BS1407" i="1"/>
  <c r="BY1407" i="1"/>
  <c r="BT1407" i="1"/>
  <c r="BV1407" i="1"/>
  <c r="BZ1407" i="1"/>
  <c r="CF470" i="1"/>
  <c r="CH470" i="1"/>
  <c r="CG469" i="1"/>
  <c r="CE469" i="1"/>
  <c r="BW470" i="1"/>
  <c r="BS470" i="1"/>
  <c r="BZ470" i="1"/>
  <c r="BU470" i="1"/>
  <c r="BX470" i="1"/>
  <c r="BT470" i="1"/>
  <c r="BV470" i="1"/>
  <c r="B471" i="1"/>
  <c r="BY470" i="1"/>
  <c r="CE619" i="17" l="1"/>
  <c r="CG619" i="17"/>
  <c r="CE1407" i="1"/>
  <c r="BW620" i="17"/>
  <c r="BV620" i="17"/>
  <c r="BU620" i="17"/>
  <c r="B621" i="17"/>
  <c r="BT620" i="17"/>
  <c r="BS620" i="17"/>
  <c r="CH620" i="17"/>
  <c r="BZ620" i="17"/>
  <c r="BY620" i="17"/>
  <c r="CF620" i="17"/>
  <c r="BX620" i="17"/>
  <c r="CG1407" i="1"/>
  <c r="CH1408" i="1"/>
  <c r="BT1408" i="1"/>
  <c r="BV1408" i="1"/>
  <c r="BU1408" i="1"/>
  <c r="BS1408" i="1"/>
  <c r="BZ1408" i="1"/>
  <c r="BY1408" i="1"/>
  <c r="B1409" i="1"/>
  <c r="BX1408" i="1"/>
  <c r="BW1408" i="1"/>
  <c r="CF1408" i="1"/>
  <c r="CF471" i="1"/>
  <c r="CH471" i="1"/>
  <c r="CE470" i="1"/>
  <c r="CG470" i="1"/>
  <c r="BY471" i="1"/>
  <c r="BU471" i="1"/>
  <c r="BW471" i="1"/>
  <c r="BZ471" i="1"/>
  <c r="BT471" i="1"/>
  <c r="BS471" i="1"/>
  <c r="BV471" i="1"/>
  <c r="B472" i="1"/>
  <c r="BX471" i="1"/>
  <c r="CG1408" i="1" l="1"/>
  <c r="CE620" i="17"/>
  <c r="CG620" i="17"/>
  <c r="BS621" i="17"/>
  <c r="CH621" i="17"/>
  <c r="BZ621" i="17"/>
  <c r="BY621" i="17"/>
  <c r="CF621" i="17"/>
  <c r="BX621" i="17"/>
  <c r="BW621" i="17"/>
  <c r="BV621" i="17"/>
  <c r="BU621" i="17"/>
  <c r="CE621" i="17" s="1"/>
  <c r="B622" i="17"/>
  <c r="BT621" i="17"/>
  <c r="CE1408" i="1"/>
  <c r="CF1409" i="1"/>
  <c r="BZ1409" i="1"/>
  <c r="BX1409" i="1"/>
  <c r="B1410" i="1"/>
  <c r="BS1409" i="1"/>
  <c r="BW1409" i="1"/>
  <c r="BV1409" i="1"/>
  <c r="CH1409" i="1"/>
  <c r="BY1409" i="1"/>
  <c r="BU1409" i="1"/>
  <c r="BT1409" i="1"/>
  <c r="CF472" i="1"/>
  <c r="CH472" i="1"/>
  <c r="CG471" i="1"/>
  <c r="CE471" i="1"/>
  <c r="BW472" i="1"/>
  <c r="BS472" i="1"/>
  <c r="BZ472" i="1"/>
  <c r="BU472" i="1"/>
  <c r="BX472" i="1"/>
  <c r="BV472" i="1"/>
  <c r="BY472" i="1"/>
  <c r="B473" i="1"/>
  <c r="BT472" i="1"/>
  <c r="CG621" i="17" l="1"/>
  <c r="BW622" i="17"/>
  <c r="BV622" i="17"/>
  <c r="BU622" i="17"/>
  <c r="B623" i="17"/>
  <c r="BT622" i="17"/>
  <c r="BS622" i="17"/>
  <c r="CH622" i="17"/>
  <c r="BZ622" i="17"/>
  <c r="BY622" i="17"/>
  <c r="CF622" i="17"/>
  <c r="BX622" i="17"/>
  <c r="CE1409" i="1"/>
  <c r="CE472" i="1"/>
  <c r="CG1409" i="1"/>
  <c r="CH1410" i="1"/>
  <c r="BY1410" i="1"/>
  <c r="BX1410" i="1"/>
  <c r="BW1410" i="1"/>
  <c r="BS1410" i="1"/>
  <c r="BZ1410" i="1"/>
  <c r="B1411" i="1"/>
  <c r="BT1410" i="1"/>
  <c r="CF1410" i="1"/>
  <c r="BV1410" i="1"/>
  <c r="BU1410" i="1"/>
  <c r="CF473" i="1"/>
  <c r="CH473" i="1"/>
  <c r="CG472" i="1"/>
  <c r="BY473" i="1"/>
  <c r="BU473" i="1"/>
  <c r="BZ473" i="1"/>
  <c r="BW473" i="1"/>
  <c r="BT473" i="1"/>
  <c r="BV473" i="1"/>
  <c r="B474" i="1"/>
  <c r="BX473" i="1"/>
  <c r="BS473" i="1"/>
  <c r="CE622" i="17" l="1"/>
  <c r="CG622" i="17"/>
  <c r="BS623" i="17"/>
  <c r="CH623" i="17"/>
  <c r="BZ623" i="17"/>
  <c r="BY623" i="17"/>
  <c r="CF623" i="17"/>
  <c r="BX623" i="17"/>
  <c r="BW623" i="17"/>
  <c r="BV623" i="17"/>
  <c r="BU623" i="17"/>
  <c r="B624" i="17"/>
  <c r="BT623" i="17"/>
  <c r="CG1410" i="1"/>
  <c r="CE1410" i="1"/>
  <c r="BU1411" i="1"/>
  <c r="BY1411" i="1"/>
  <c r="BW1411" i="1"/>
  <c r="BV1411" i="1"/>
  <c r="BT1411" i="1"/>
  <c r="CH1411" i="1"/>
  <c r="CF1411" i="1"/>
  <c r="BZ1411" i="1"/>
  <c r="BX1411" i="1"/>
  <c r="BS1411" i="1"/>
  <c r="B1412" i="1"/>
  <c r="CE473" i="1"/>
  <c r="CF474" i="1"/>
  <c r="CH474" i="1"/>
  <c r="CG473" i="1"/>
  <c r="BW474" i="1"/>
  <c r="BS474" i="1"/>
  <c r="BX474" i="1"/>
  <c r="BT474" i="1"/>
  <c r="BU474" i="1"/>
  <c r="BY474" i="1"/>
  <c r="BV474" i="1"/>
  <c r="BZ474" i="1"/>
  <c r="B475" i="1"/>
  <c r="CG623" i="17" l="1"/>
  <c r="CE623" i="17"/>
  <c r="BW624" i="17"/>
  <c r="BV624" i="17"/>
  <c r="BU624" i="17"/>
  <c r="B625" i="17"/>
  <c r="BT624" i="17"/>
  <c r="BS624" i="17"/>
  <c r="CH624" i="17"/>
  <c r="BZ624" i="17"/>
  <c r="BY624" i="17"/>
  <c r="CF624" i="17"/>
  <c r="BX624" i="17"/>
  <c r="CE1411" i="1"/>
  <c r="CG1411" i="1"/>
  <c r="CH1412" i="1"/>
  <c r="BV1412" i="1"/>
  <c r="BU1412" i="1"/>
  <c r="BZ1412" i="1"/>
  <c r="BX1412" i="1"/>
  <c r="BW1412" i="1"/>
  <c r="BY1412" i="1"/>
  <c r="CG1412" i="1" s="1"/>
  <c r="BT1412" i="1"/>
  <c r="CF1412" i="1"/>
  <c r="B1413" i="1"/>
  <c r="BS1412" i="1"/>
  <c r="CE1412" i="1"/>
  <c r="CE474" i="1"/>
  <c r="CG474" i="1"/>
  <c r="CF475" i="1"/>
  <c r="CH475" i="1"/>
  <c r="BY475" i="1"/>
  <c r="BU475" i="1"/>
  <c r="BZ475" i="1"/>
  <c r="BV475" i="1"/>
  <c r="BW475" i="1"/>
  <c r="BS475" i="1"/>
  <c r="BT475" i="1"/>
  <c r="BX475" i="1"/>
  <c r="B476" i="1"/>
  <c r="CE624" i="17" l="1"/>
  <c r="CG624" i="17"/>
  <c r="B626" i="17"/>
  <c r="BS625" i="17"/>
  <c r="BZ625" i="17"/>
  <c r="CH625" i="17"/>
  <c r="BY625" i="17"/>
  <c r="BX625" i="17"/>
  <c r="CF625" i="17"/>
  <c r="BW625" i="17"/>
  <c r="BV625" i="17"/>
  <c r="BU625" i="17"/>
  <c r="BT625" i="17"/>
  <c r="BX1413" i="1"/>
  <c r="B1414" i="1"/>
  <c r="BY1413" i="1"/>
  <c r="BW1413" i="1"/>
  <c r="BS1413" i="1"/>
  <c r="BU1413" i="1"/>
  <c r="BT1413" i="1"/>
  <c r="BV1413" i="1"/>
  <c r="CF1413" i="1" s="1"/>
  <c r="BZ1413" i="1"/>
  <c r="CH1413" i="1"/>
  <c r="CF476" i="1"/>
  <c r="CH476" i="1"/>
  <c r="CE475" i="1"/>
  <c r="CG475" i="1"/>
  <c r="BW476" i="1"/>
  <c r="BS476" i="1"/>
  <c r="BX476" i="1"/>
  <c r="BT476" i="1"/>
  <c r="BU476" i="1"/>
  <c r="BY476" i="1"/>
  <c r="BZ476" i="1"/>
  <c r="B477" i="1"/>
  <c r="BV476" i="1"/>
  <c r="CG625" i="17" l="1"/>
  <c r="CE1413" i="1"/>
  <c r="CE625" i="17"/>
  <c r="BV626" i="17"/>
  <c r="BS626" i="17"/>
  <c r="B627" i="17"/>
  <c r="BZ626" i="17"/>
  <c r="CH626" i="17"/>
  <c r="BY626" i="17"/>
  <c r="BX626" i="17"/>
  <c r="CF626" i="17"/>
  <c r="BW626" i="17"/>
  <c r="BU626" i="17"/>
  <c r="BT626" i="17"/>
  <c r="CG1413" i="1"/>
  <c r="BT1414" i="1"/>
  <c r="BU1414" i="1"/>
  <c r="BS1414" i="1"/>
  <c r="CE1414" i="1"/>
  <c r="BY1414" i="1"/>
  <c r="CG1414" i="1" s="1"/>
  <c r="BX1414" i="1"/>
  <c r="BV1414" i="1"/>
  <c r="BW1414" i="1"/>
  <c r="BZ1414" i="1"/>
  <c r="B1415" i="1"/>
  <c r="CF477" i="1"/>
  <c r="CH477" i="1"/>
  <c r="CE476" i="1"/>
  <c r="CG476" i="1"/>
  <c r="BY477" i="1"/>
  <c r="BU477" i="1"/>
  <c r="BZ477" i="1"/>
  <c r="BV477" i="1"/>
  <c r="BW477" i="1"/>
  <c r="BS477" i="1"/>
  <c r="B478" i="1"/>
  <c r="BT477" i="1"/>
  <c r="BX477" i="1"/>
  <c r="CG626" i="17" l="1"/>
  <c r="CE626" i="17"/>
  <c r="CH627" i="17"/>
  <c r="BZ627" i="17"/>
  <c r="B628" i="17"/>
  <c r="BY627" i="17"/>
  <c r="BX627" i="17"/>
  <c r="CF627" i="17"/>
  <c r="BW627" i="17"/>
  <c r="BV627" i="17"/>
  <c r="BU627" i="17"/>
  <c r="BT627" i="17"/>
  <c r="BS627" i="17"/>
  <c r="CH1414" i="1"/>
  <c r="CF1414" i="1"/>
  <c r="BV1415" i="1"/>
  <c r="BZ1415" i="1"/>
  <c r="BU1415" i="1"/>
  <c r="BY1415" i="1"/>
  <c r="CG1415" i="1" s="1"/>
  <c r="CE1415" i="1"/>
  <c r="BS1415" i="1"/>
  <c r="BX1415" i="1"/>
  <c r="B1416" i="1"/>
  <c r="BT1415" i="1"/>
  <c r="BW1415" i="1"/>
  <c r="CF478" i="1"/>
  <c r="CH478" i="1"/>
  <c r="CE477" i="1"/>
  <c r="CG477" i="1"/>
  <c r="BW478" i="1"/>
  <c r="BS478" i="1"/>
  <c r="BX478" i="1"/>
  <c r="BT478" i="1"/>
  <c r="BU478" i="1"/>
  <c r="BY478" i="1"/>
  <c r="BV478" i="1"/>
  <c r="BZ478" i="1"/>
  <c r="B479" i="1"/>
  <c r="CG627" i="17" l="1"/>
  <c r="CE627" i="17"/>
  <c r="BV628" i="17"/>
  <c r="CH628" i="17"/>
  <c r="BY628" i="17"/>
  <c r="BX628" i="17"/>
  <c r="CF628" i="17"/>
  <c r="BW628" i="17"/>
  <c r="BU628" i="17"/>
  <c r="BT628" i="17"/>
  <c r="BS628" i="17"/>
  <c r="B629" i="17"/>
  <c r="BZ628" i="17"/>
  <c r="CH1415" i="1"/>
  <c r="CF1415" i="1"/>
  <c r="B1417" i="1"/>
  <c r="BX1416" i="1"/>
  <c r="BW1416" i="1"/>
  <c r="BU1416" i="1"/>
  <c r="CE1416" i="1" s="1"/>
  <c r="BS1416" i="1"/>
  <c r="BZ1416" i="1"/>
  <c r="BY1416" i="1"/>
  <c r="BV1416" i="1"/>
  <c r="BT1416" i="1"/>
  <c r="CF479" i="1"/>
  <c r="CH479" i="1"/>
  <c r="CG478" i="1"/>
  <c r="CE478" i="1"/>
  <c r="BY479" i="1"/>
  <c r="BU479" i="1"/>
  <c r="BZ479" i="1"/>
  <c r="BV479" i="1"/>
  <c r="BW479" i="1"/>
  <c r="BS479" i="1"/>
  <c r="BT479" i="1"/>
  <c r="B480" i="1"/>
  <c r="BX479" i="1"/>
  <c r="CG628" i="17" l="1"/>
  <c r="CE628" i="17"/>
  <c r="CH629" i="17"/>
  <c r="BZ629" i="17"/>
  <c r="CF629" i="17"/>
  <c r="BW629" i="17"/>
  <c r="BV629" i="17"/>
  <c r="BU629" i="17"/>
  <c r="BT629" i="17"/>
  <c r="BS629" i="17"/>
  <c r="B630" i="17"/>
  <c r="BY629" i="17"/>
  <c r="BX629" i="17"/>
  <c r="CF1416" i="1"/>
  <c r="CG1416" i="1"/>
  <c r="CH1416" i="1"/>
  <c r="BW1417" i="1"/>
  <c r="BV1417" i="1"/>
  <c r="BU1417" i="1"/>
  <c r="CE1417" i="1" s="1"/>
  <c r="BS1417" i="1"/>
  <c r="BY1417" i="1"/>
  <c r="CG1417" i="1" s="1"/>
  <c r="BX1417" i="1"/>
  <c r="BT1417" i="1"/>
  <c r="B1418" i="1"/>
  <c r="BZ1417" i="1"/>
  <c r="CF480" i="1"/>
  <c r="CH480" i="1"/>
  <c r="CE479" i="1"/>
  <c r="CG479" i="1"/>
  <c r="BW480" i="1"/>
  <c r="BS480" i="1"/>
  <c r="BX480" i="1"/>
  <c r="BT480" i="1"/>
  <c r="BU480" i="1"/>
  <c r="BY480" i="1"/>
  <c r="BV480" i="1"/>
  <c r="B481" i="1"/>
  <c r="BZ480" i="1"/>
  <c r="CG629" i="17" l="1"/>
  <c r="CE629" i="17"/>
  <c r="BV630" i="17"/>
  <c r="BU630" i="17"/>
  <c r="BT630" i="17"/>
  <c r="BS630" i="17"/>
  <c r="B631" i="17"/>
  <c r="BZ630" i="17"/>
  <c r="CH630" i="17"/>
  <c r="BY630" i="17"/>
  <c r="BX630" i="17"/>
  <c r="CF630" i="17"/>
  <c r="BW630" i="17"/>
  <c r="CH1417" i="1"/>
  <c r="CF1417" i="1"/>
  <c r="BX1418" i="1"/>
  <c r="BT1418" i="1"/>
  <c r="B1419" i="1"/>
  <c r="CF1418" i="1"/>
  <c r="BZ1418" i="1"/>
  <c r="BY1418" i="1"/>
  <c r="BW1418" i="1"/>
  <c r="BU1418" i="1"/>
  <c r="BS1418" i="1"/>
  <c r="BV1418" i="1"/>
  <c r="CH1418" i="1"/>
  <c r="CF481" i="1"/>
  <c r="CH481" i="1"/>
  <c r="CE480" i="1"/>
  <c r="CG480" i="1"/>
  <c r="BY481" i="1"/>
  <c r="BU481" i="1"/>
  <c r="BZ481" i="1"/>
  <c r="BV481" i="1"/>
  <c r="BW481" i="1"/>
  <c r="BS481" i="1"/>
  <c r="BX481" i="1"/>
  <c r="B482" i="1"/>
  <c r="BT481" i="1"/>
  <c r="CG1418" i="1" l="1"/>
  <c r="CE630" i="17"/>
  <c r="CH631" i="17"/>
  <c r="BZ631" i="17"/>
  <c r="BT631" i="17"/>
  <c r="BS631" i="17"/>
  <c r="B632" i="17"/>
  <c r="BY631" i="17"/>
  <c r="BX631" i="17"/>
  <c r="CF631" i="17"/>
  <c r="BW631" i="17"/>
  <c r="BV631" i="17"/>
  <c r="BU631" i="17"/>
  <c r="CG630" i="17"/>
  <c r="CE1418" i="1"/>
  <c r="BY1419" i="1"/>
  <c r="CF1419" i="1"/>
  <c r="CH1419" i="1"/>
  <c r="BU1419" i="1"/>
  <c r="BT1419" i="1"/>
  <c r="BW1419" i="1"/>
  <c r="BX1419" i="1"/>
  <c r="BZ1419" i="1"/>
  <c r="BV1419" i="1"/>
  <c r="B1420" i="1"/>
  <c r="BS1419" i="1"/>
  <c r="CF482" i="1"/>
  <c r="CH482" i="1"/>
  <c r="CE481" i="1"/>
  <c r="CG481" i="1"/>
  <c r="BW482" i="1"/>
  <c r="BS482" i="1"/>
  <c r="BX482" i="1"/>
  <c r="BT482" i="1"/>
  <c r="BU482" i="1"/>
  <c r="BY482" i="1"/>
  <c r="BZ482" i="1"/>
  <c r="BV482" i="1"/>
  <c r="B483" i="1"/>
  <c r="CE631" i="17" l="1"/>
  <c r="CG631" i="17"/>
  <c r="BV632" i="17"/>
  <c r="B633" i="17"/>
  <c r="BZ632" i="17"/>
  <c r="CH632" i="17"/>
  <c r="BY632" i="17"/>
  <c r="BX632" i="17"/>
  <c r="CF632" i="17"/>
  <c r="BW632" i="17"/>
  <c r="BU632" i="17"/>
  <c r="BT632" i="17"/>
  <c r="BS632" i="17"/>
  <c r="CE1419" i="1"/>
  <c r="BT1420" i="1"/>
  <c r="BU1420" i="1"/>
  <c r="BS1420" i="1"/>
  <c r="BW1420" i="1"/>
  <c r="BY1420" i="1"/>
  <c r="CF1420" i="1"/>
  <c r="BZ1420" i="1"/>
  <c r="BX1420" i="1"/>
  <c r="B1421" i="1"/>
  <c r="BV1420" i="1"/>
  <c r="CH1420" i="1"/>
  <c r="CG1419" i="1"/>
  <c r="CF483" i="1"/>
  <c r="CH483" i="1"/>
  <c r="CG482" i="1"/>
  <c r="CE482" i="1"/>
  <c r="BY483" i="1"/>
  <c r="BU483" i="1"/>
  <c r="BZ483" i="1"/>
  <c r="BV483" i="1"/>
  <c r="BW483" i="1"/>
  <c r="BS483" i="1"/>
  <c r="BT483" i="1"/>
  <c r="BX483" i="1"/>
  <c r="B484" i="1"/>
  <c r="CG632" i="17" l="1"/>
  <c r="CE632" i="17"/>
  <c r="CG1420" i="1"/>
  <c r="CH633" i="17"/>
  <c r="BZ633" i="17"/>
  <c r="BY633" i="17"/>
  <c r="BX633" i="17"/>
  <c r="CF633" i="17"/>
  <c r="BW633" i="17"/>
  <c r="BV633" i="17"/>
  <c r="BU633" i="17"/>
  <c r="BT633" i="17"/>
  <c r="BS633" i="17"/>
  <c r="B634" i="17"/>
  <c r="CE1420" i="1"/>
  <c r="CF1421" i="1"/>
  <c r="BX1421" i="1"/>
  <c r="BS1421" i="1"/>
  <c r="B1422" i="1"/>
  <c r="BV1421" i="1"/>
  <c r="BZ1421" i="1"/>
  <c r="BY1421" i="1"/>
  <c r="CG1421" i="1" s="1"/>
  <c r="BT1421" i="1"/>
  <c r="CH1421" i="1"/>
  <c r="BW1421" i="1"/>
  <c r="BU1421" i="1"/>
  <c r="CF484" i="1"/>
  <c r="CH484" i="1"/>
  <c r="CE483" i="1"/>
  <c r="CG483" i="1"/>
  <c r="BW484" i="1"/>
  <c r="BS484" i="1"/>
  <c r="BX484" i="1"/>
  <c r="BT484" i="1"/>
  <c r="BU484" i="1"/>
  <c r="BY484" i="1"/>
  <c r="BZ484" i="1"/>
  <c r="B485" i="1"/>
  <c r="BV484" i="1"/>
  <c r="CG633" i="17" l="1"/>
  <c r="CE633" i="17"/>
  <c r="BV634" i="17"/>
  <c r="BX634" i="17"/>
  <c r="CF634" i="17"/>
  <c r="BW634" i="17"/>
  <c r="BU634" i="17"/>
  <c r="BT634" i="17"/>
  <c r="BS634" i="17"/>
  <c r="B635" i="17"/>
  <c r="BZ634" i="17"/>
  <c r="CH634" i="17"/>
  <c r="BY634" i="17"/>
  <c r="CE1421" i="1"/>
  <c r="CF1422" i="1"/>
  <c r="BS1422" i="1"/>
  <c r="BT1422" i="1"/>
  <c r="CH1422" i="1"/>
  <c r="BY1422" i="1"/>
  <c r="B1423" i="1"/>
  <c r="BX1422" i="1"/>
  <c r="BU1422" i="1"/>
  <c r="BW1422" i="1"/>
  <c r="BV1422" i="1"/>
  <c r="BZ1422" i="1"/>
  <c r="CG484" i="1"/>
  <c r="CF485" i="1"/>
  <c r="CH485" i="1"/>
  <c r="CE484" i="1"/>
  <c r="BY485" i="1"/>
  <c r="BU485" i="1"/>
  <c r="BZ485" i="1"/>
  <c r="BV485" i="1"/>
  <c r="BW485" i="1"/>
  <c r="BS485" i="1"/>
  <c r="B486" i="1"/>
  <c r="BT485" i="1"/>
  <c r="BX485" i="1"/>
  <c r="CG634" i="17" l="1"/>
  <c r="CE634" i="17"/>
  <c r="CH635" i="17"/>
  <c r="BZ635" i="17"/>
  <c r="BV635" i="17"/>
  <c r="BU635" i="17"/>
  <c r="BT635" i="17"/>
  <c r="BS635" i="17"/>
  <c r="B636" i="17"/>
  <c r="BY635" i="17"/>
  <c r="BX635" i="17"/>
  <c r="CF635" i="17"/>
  <c r="BW635" i="17"/>
  <c r="CE1422" i="1"/>
  <c r="CG1422" i="1"/>
  <c r="CF1423" i="1"/>
  <c r="BS1423" i="1"/>
  <c r="BV1423" i="1"/>
  <c r="B1424" i="1"/>
  <c r="BY1423" i="1"/>
  <c r="BX1423" i="1"/>
  <c r="BT1423" i="1"/>
  <c r="BU1423" i="1"/>
  <c r="CH1423" i="1"/>
  <c r="BZ1423" i="1"/>
  <c r="BW1423" i="1"/>
  <c r="CF486" i="1"/>
  <c r="CH486" i="1"/>
  <c r="CE485" i="1"/>
  <c r="CG485" i="1"/>
  <c r="BW486" i="1"/>
  <c r="BS486" i="1"/>
  <c r="BX486" i="1"/>
  <c r="BT486" i="1"/>
  <c r="BU486" i="1"/>
  <c r="BY486" i="1"/>
  <c r="BV486" i="1"/>
  <c r="BZ486" i="1"/>
  <c r="B487" i="1"/>
  <c r="CE635" i="17" l="1"/>
  <c r="CG635" i="17"/>
  <c r="BV636" i="17"/>
  <c r="BT636" i="17"/>
  <c r="BS636" i="17"/>
  <c r="B637" i="17"/>
  <c r="BZ636" i="17"/>
  <c r="CH636" i="17"/>
  <c r="BY636" i="17"/>
  <c r="BX636" i="17"/>
  <c r="CF636" i="17"/>
  <c r="BW636" i="17"/>
  <c r="BU636" i="17"/>
  <c r="CG1423" i="1"/>
  <c r="CE1423" i="1"/>
  <c r="CF1424" i="1"/>
  <c r="BY1424" i="1"/>
  <c r="BS1424" i="1"/>
  <c r="BT1424" i="1"/>
  <c r="BW1424" i="1"/>
  <c r="BX1424" i="1"/>
  <c r="CH1424" i="1"/>
  <c r="BU1424" i="1"/>
  <c r="B1425" i="1"/>
  <c r="BZ1424" i="1"/>
  <c r="BV1424" i="1"/>
  <c r="CF487" i="1"/>
  <c r="CH487" i="1"/>
  <c r="CE486" i="1"/>
  <c r="CG486" i="1"/>
  <c r="BY487" i="1"/>
  <c r="BU487" i="1"/>
  <c r="BZ487" i="1"/>
  <c r="BV487" i="1"/>
  <c r="BW487" i="1"/>
  <c r="BS487" i="1"/>
  <c r="BX487" i="1"/>
  <c r="B488" i="1"/>
  <c r="BT487" i="1"/>
  <c r="CE636" i="17" l="1"/>
  <c r="CG636" i="17"/>
  <c r="CH637" i="17"/>
  <c r="BZ637" i="17"/>
  <c r="BS637" i="17"/>
  <c r="B638" i="17"/>
  <c r="BY637" i="17"/>
  <c r="BX637" i="17"/>
  <c r="CF637" i="17"/>
  <c r="BW637" i="17"/>
  <c r="BV637" i="17"/>
  <c r="BU637" i="17"/>
  <c r="BT637" i="17"/>
  <c r="CE1424" i="1"/>
  <c r="CG1424" i="1"/>
  <c r="BU1425" i="1"/>
  <c r="BX1425" i="1"/>
  <c r="B1426" i="1"/>
  <c r="BT1425" i="1"/>
  <c r="BS1425" i="1"/>
  <c r="BZ1425" i="1"/>
  <c r="BV1425" i="1"/>
  <c r="CH1425" i="1" s="1"/>
  <c r="BY1425" i="1"/>
  <c r="BW1425" i="1"/>
  <c r="CF1425" i="1"/>
  <c r="CF488" i="1"/>
  <c r="CH488" i="1"/>
  <c r="CE487" i="1"/>
  <c r="CG487" i="1"/>
  <c r="BW488" i="1"/>
  <c r="BS488" i="1"/>
  <c r="BX488" i="1"/>
  <c r="BT488" i="1"/>
  <c r="BU488" i="1"/>
  <c r="BY488" i="1"/>
  <c r="BV488" i="1"/>
  <c r="B489" i="1"/>
  <c r="BZ488" i="1"/>
  <c r="CE637" i="17" l="1"/>
  <c r="CG637" i="17"/>
  <c r="CE1425" i="1"/>
  <c r="BU638" i="17"/>
  <c r="CH638" i="17"/>
  <c r="BZ638" i="17"/>
  <c r="BX638" i="17"/>
  <c r="BW638" i="17"/>
  <c r="CF638" i="17"/>
  <c r="BV638" i="17"/>
  <c r="BT638" i="17"/>
  <c r="BS638" i="17"/>
  <c r="B639" i="17"/>
  <c r="BY638" i="17"/>
  <c r="CG1425" i="1"/>
  <c r="BZ1426" i="1"/>
  <c r="BV1426" i="1"/>
  <c r="BX1426" i="1"/>
  <c r="BY1426" i="1"/>
  <c r="CG1426" i="1" s="1"/>
  <c r="B1427" i="1"/>
  <c r="CE1426" i="1"/>
  <c r="BT1426" i="1"/>
  <c r="BW1426" i="1"/>
  <c r="BU1426" i="1"/>
  <c r="BS1426" i="1"/>
  <c r="CF489" i="1"/>
  <c r="CH489" i="1"/>
  <c r="CG488" i="1"/>
  <c r="CE488" i="1"/>
  <c r="BY489" i="1"/>
  <c r="BU489" i="1"/>
  <c r="BZ489" i="1"/>
  <c r="BV489" i="1"/>
  <c r="BW489" i="1"/>
  <c r="BS489" i="1"/>
  <c r="BX489" i="1"/>
  <c r="B490" i="1"/>
  <c r="BT489" i="1"/>
  <c r="CG638" i="17" l="1"/>
  <c r="CE638" i="17"/>
  <c r="BY639" i="17"/>
  <c r="BV639" i="17"/>
  <c r="BX639" i="17"/>
  <c r="CH639" i="17"/>
  <c r="BW639" i="17"/>
  <c r="CF639" i="17"/>
  <c r="BU639" i="17"/>
  <c r="BT639" i="17"/>
  <c r="BS639" i="17"/>
  <c r="B640" i="17"/>
  <c r="BZ639" i="17"/>
  <c r="CH1426" i="1"/>
  <c r="BV1427" i="1"/>
  <c r="B1428" i="1"/>
  <c r="BT1427" i="1"/>
  <c r="BW1427" i="1"/>
  <c r="BZ1427" i="1"/>
  <c r="BU1427" i="1"/>
  <c r="CE1427" i="1" s="1"/>
  <c r="BS1427" i="1"/>
  <c r="BY1427" i="1"/>
  <c r="BX1427" i="1"/>
  <c r="CF1426" i="1"/>
  <c r="CF490" i="1"/>
  <c r="CH490" i="1"/>
  <c r="CE489" i="1"/>
  <c r="CG489" i="1"/>
  <c r="BW490" i="1"/>
  <c r="BS490" i="1"/>
  <c r="BX490" i="1"/>
  <c r="BT490" i="1"/>
  <c r="BU490" i="1"/>
  <c r="BY490" i="1"/>
  <c r="BV490" i="1"/>
  <c r="BZ490" i="1"/>
  <c r="B491" i="1"/>
  <c r="CE639" i="17" l="1"/>
  <c r="CG639" i="17"/>
  <c r="BU640" i="17"/>
  <c r="CH640" i="17"/>
  <c r="BZ640" i="17"/>
  <c r="B641" i="17"/>
  <c r="BY640" i="17"/>
  <c r="CG640" i="17" s="1"/>
  <c r="BX640" i="17"/>
  <c r="BW640" i="17"/>
  <c r="CF640" i="17"/>
  <c r="BV640" i="17"/>
  <c r="BT640" i="17"/>
  <c r="BS640" i="17"/>
  <c r="CH1427" i="1"/>
  <c r="CF1427" i="1"/>
  <c r="CG1427" i="1"/>
  <c r="BY1428" i="1"/>
  <c r="BZ1428" i="1"/>
  <c r="BU1428" i="1"/>
  <c r="BV1428" i="1"/>
  <c r="CH1428" i="1" s="1"/>
  <c r="B1429" i="1"/>
  <c r="BS1428" i="1"/>
  <c r="CE1428" i="1" s="1"/>
  <c r="BW1428" i="1"/>
  <c r="BX1428" i="1"/>
  <c r="BT1428" i="1"/>
  <c r="CG1428" i="1"/>
  <c r="CG490" i="1"/>
  <c r="CF491" i="1"/>
  <c r="CH491" i="1"/>
  <c r="CE490" i="1"/>
  <c r="BY491" i="1"/>
  <c r="BU491" i="1"/>
  <c r="BZ491" i="1"/>
  <c r="BV491" i="1"/>
  <c r="BW491" i="1"/>
  <c r="BS491" i="1"/>
  <c r="BT491" i="1"/>
  <c r="BX491" i="1"/>
  <c r="B492" i="1"/>
  <c r="CE640" i="17" l="1"/>
  <c r="BY641" i="17"/>
  <c r="BV641" i="17"/>
  <c r="B642" i="17"/>
  <c r="BZ641" i="17"/>
  <c r="BX641" i="17"/>
  <c r="CH641" i="17"/>
  <c r="BW641" i="17"/>
  <c r="CF641" i="17"/>
  <c r="BU641" i="17"/>
  <c r="BT641" i="17"/>
  <c r="BS641" i="17"/>
  <c r="CF1428" i="1"/>
  <c r="BT1429" i="1"/>
  <c r="BV1429" i="1"/>
  <c r="BU1429" i="1"/>
  <c r="CG1429" i="1" s="1"/>
  <c r="BS1429" i="1"/>
  <c r="CE1429" i="1" s="1"/>
  <c r="BW1429" i="1"/>
  <c r="BZ1429" i="1"/>
  <c r="BY1429" i="1"/>
  <c r="B1430" i="1"/>
  <c r="BX1429" i="1"/>
  <c r="CF492" i="1"/>
  <c r="CH492" i="1"/>
  <c r="CE491" i="1"/>
  <c r="CG491" i="1"/>
  <c r="BW492" i="1"/>
  <c r="BS492" i="1"/>
  <c r="BX492" i="1"/>
  <c r="BT492" i="1"/>
  <c r="BU492" i="1"/>
  <c r="BY492" i="1"/>
  <c r="BZ492" i="1"/>
  <c r="B493" i="1"/>
  <c r="BV492" i="1"/>
  <c r="CE641" i="17" l="1"/>
  <c r="CG641" i="17"/>
  <c r="CH1429" i="1"/>
  <c r="BU642" i="17"/>
  <c r="CH642" i="17"/>
  <c r="BZ642" i="17"/>
  <c r="BY642" i="17"/>
  <c r="CG642" i="17" s="1"/>
  <c r="B643" i="17"/>
  <c r="BX642" i="17"/>
  <c r="BW642" i="17"/>
  <c r="BV642" i="17"/>
  <c r="CF642" i="17"/>
  <c r="BT642" i="17"/>
  <c r="BS642" i="17"/>
  <c r="CF1429" i="1"/>
  <c r="BT1430" i="1"/>
  <c r="CF1430" i="1"/>
  <c r="BY1430" i="1"/>
  <c r="BU1430" i="1"/>
  <c r="B1431" i="1"/>
  <c r="BS1430" i="1"/>
  <c r="BX1430" i="1"/>
  <c r="BZ1430" i="1"/>
  <c r="BV1430" i="1"/>
  <c r="BW1430" i="1"/>
  <c r="CH1430" i="1"/>
  <c r="CG492" i="1"/>
  <c r="CF493" i="1"/>
  <c r="CH493" i="1"/>
  <c r="CE492" i="1"/>
  <c r="BY493" i="1"/>
  <c r="BU493" i="1"/>
  <c r="BZ493" i="1"/>
  <c r="BV493" i="1"/>
  <c r="BW493" i="1"/>
  <c r="BS493" i="1"/>
  <c r="B494" i="1"/>
  <c r="BT493" i="1"/>
  <c r="BX493" i="1"/>
  <c r="CE642" i="17" l="1"/>
  <c r="BY643" i="17"/>
  <c r="BV643" i="17"/>
  <c r="BS643" i="17"/>
  <c r="B644" i="17"/>
  <c r="BZ643" i="17"/>
  <c r="BX643" i="17"/>
  <c r="CH643" i="17"/>
  <c r="BW643" i="17"/>
  <c r="CF643" i="17"/>
  <c r="BU643" i="17"/>
  <c r="BT643" i="17"/>
  <c r="CG1430" i="1"/>
  <c r="CE1430" i="1"/>
  <c r="CH1431" i="1"/>
  <c r="BZ1431" i="1"/>
  <c r="BV1431" i="1"/>
  <c r="BU1431" i="1"/>
  <c r="BS1431" i="1"/>
  <c r="BW1431" i="1"/>
  <c r="BT1431" i="1"/>
  <c r="BY1431" i="1"/>
  <c r="CF1431" i="1"/>
  <c r="B1432" i="1"/>
  <c r="BX1431" i="1"/>
  <c r="CF494" i="1"/>
  <c r="CH494" i="1"/>
  <c r="CG493" i="1"/>
  <c r="CE493" i="1"/>
  <c r="BW494" i="1"/>
  <c r="BS494" i="1"/>
  <c r="BX494" i="1"/>
  <c r="BT494" i="1"/>
  <c r="BU494" i="1"/>
  <c r="BY494" i="1"/>
  <c r="BV494" i="1"/>
  <c r="BZ494" i="1"/>
  <c r="B495" i="1"/>
  <c r="CE643" i="17" l="1"/>
  <c r="CG643" i="17"/>
  <c r="BU644" i="17"/>
  <c r="CH644" i="17"/>
  <c r="BZ644" i="17"/>
  <c r="BW644" i="17"/>
  <c r="BT644" i="17"/>
  <c r="CF644" i="17"/>
  <c r="BS644" i="17"/>
  <c r="CE644" i="17" s="1"/>
  <c r="BY644" i="17"/>
  <c r="CG644" i="17" s="1"/>
  <c r="B645" i="17"/>
  <c r="BX644" i="17"/>
  <c r="BV644" i="17"/>
  <c r="CE1431" i="1"/>
  <c r="CG1431" i="1"/>
  <c r="BU1432" i="1"/>
  <c r="CH1432" i="1"/>
  <c r="B1433" i="1"/>
  <c r="BT1432" i="1"/>
  <c r="BW1432" i="1"/>
  <c r="BS1432" i="1"/>
  <c r="BX1432" i="1"/>
  <c r="BV1432" i="1"/>
  <c r="BZ1432" i="1"/>
  <c r="CF1432" i="1"/>
  <c r="BY1432" i="1"/>
  <c r="CF495" i="1"/>
  <c r="CH495" i="1"/>
  <c r="CE494" i="1"/>
  <c r="CG494" i="1"/>
  <c r="BY495" i="1"/>
  <c r="BU495" i="1"/>
  <c r="BZ495" i="1"/>
  <c r="BV495" i="1"/>
  <c r="BW495" i="1"/>
  <c r="BS495" i="1"/>
  <c r="BT495" i="1"/>
  <c r="B496" i="1"/>
  <c r="BX495" i="1"/>
  <c r="BY645" i="17" l="1"/>
  <c r="BV645" i="17"/>
  <c r="BS645" i="17"/>
  <c r="BX645" i="17"/>
  <c r="CH645" i="17"/>
  <c r="BW645" i="17"/>
  <c r="CF645" i="17"/>
  <c r="BU645" i="17"/>
  <c r="BT645" i="17"/>
  <c r="B646" i="17"/>
  <c r="BZ645" i="17"/>
  <c r="CE1432" i="1"/>
  <c r="CG1432" i="1"/>
  <c r="BX1433" i="1"/>
  <c r="BZ1433" i="1"/>
  <c r="BT1433" i="1"/>
  <c r="CH1433" i="1"/>
  <c r="BU1433" i="1"/>
  <c r="BW1433" i="1"/>
  <c r="B1434" i="1"/>
  <c r="BV1433" i="1"/>
  <c r="BS1433" i="1"/>
  <c r="BY1433" i="1"/>
  <c r="CF1433" i="1"/>
  <c r="CF496" i="1"/>
  <c r="CH496" i="1"/>
  <c r="CE495" i="1"/>
  <c r="CG495" i="1"/>
  <c r="BW496" i="1"/>
  <c r="BS496" i="1"/>
  <c r="BX496" i="1"/>
  <c r="BT496" i="1"/>
  <c r="BU496" i="1"/>
  <c r="BY496" i="1"/>
  <c r="BV496" i="1"/>
  <c r="B497" i="1"/>
  <c r="BZ496" i="1"/>
  <c r="CG1433" i="1" l="1"/>
  <c r="CE645" i="17"/>
  <c r="CG645" i="17"/>
  <c r="BU646" i="17"/>
  <c r="CH646" i="17"/>
  <c r="BZ646" i="17"/>
  <c r="BW646" i="17"/>
  <c r="BY646" i="17"/>
  <c r="B647" i="17"/>
  <c r="BX646" i="17"/>
  <c r="BV646" i="17"/>
  <c r="BT646" i="17"/>
  <c r="CF646" i="17"/>
  <c r="BS646" i="17"/>
  <c r="CE1433" i="1"/>
  <c r="B1435" i="1"/>
  <c r="BW1434" i="1"/>
  <c r="BU1434" i="1"/>
  <c r="BT1434" i="1"/>
  <c r="BX1434" i="1"/>
  <c r="BV1434" i="1"/>
  <c r="BS1434" i="1"/>
  <c r="CE1434" i="1" s="1"/>
  <c r="CF1434" i="1"/>
  <c r="BZ1434" i="1"/>
  <c r="BY1434" i="1"/>
  <c r="CH1434" i="1"/>
  <c r="CG496" i="1"/>
  <c r="CF497" i="1"/>
  <c r="CH497" i="1"/>
  <c r="CE496" i="1"/>
  <c r="BY497" i="1"/>
  <c r="BU497" i="1"/>
  <c r="BZ497" i="1"/>
  <c r="BV497" i="1"/>
  <c r="BW497" i="1"/>
  <c r="BS497" i="1"/>
  <c r="BX497" i="1"/>
  <c r="B498" i="1"/>
  <c r="BT497" i="1"/>
  <c r="CG646" i="17" l="1"/>
  <c r="CE646" i="17"/>
  <c r="BY647" i="17"/>
  <c r="BV647" i="17"/>
  <c r="BS647" i="17"/>
  <c r="B648" i="17"/>
  <c r="BZ647" i="17"/>
  <c r="BX647" i="17"/>
  <c r="CH647" i="17"/>
  <c r="BW647" i="17"/>
  <c r="CF647" i="17"/>
  <c r="BU647" i="17"/>
  <c r="BT647" i="17"/>
  <c r="CG1434" i="1"/>
  <c r="BX1435" i="1"/>
  <c r="BS1435" i="1"/>
  <c r="BY1435" i="1"/>
  <c r="B1436" i="1"/>
  <c r="CF1435" i="1"/>
  <c r="BW1435" i="1"/>
  <c r="CH1435" i="1"/>
  <c r="BZ1435" i="1"/>
  <c r="BU1435" i="1"/>
  <c r="BV1435" i="1"/>
  <c r="BT1435" i="1"/>
  <c r="CF498" i="1"/>
  <c r="CH498" i="1"/>
  <c r="CE497" i="1"/>
  <c r="CG497" i="1"/>
  <c r="BW498" i="1"/>
  <c r="BS498" i="1"/>
  <c r="BX498" i="1"/>
  <c r="BT498" i="1"/>
  <c r="BU498" i="1"/>
  <c r="BY498" i="1"/>
  <c r="BZ498" i="1"/>
  <c r="B499" i="1"/>
  <c r="BV498" i="1"/>
  <c r="CE647" i="17" l="1"/>
  <c r="CG647" i="17"/>
  <c r="BU648" i="17"/>
  <c r="CH648" i="17"/>
  <c r="BZ648" i="17"/>
  <c r="BW648" i="17"/>
  <c r="BT648" i="17"/>
  <c r="CF648" i="17"/>
  <c r="BS648" i="17"/>
  <c r="BY648" i="17"/>
  <c r="CG648" i="17" s="1"/>
  <c r="B649" i="17"/>
  <c r="BX648" i="17"/>
  <c r="BV648" i="17"/>
  <c r="CG1435" i="1"/>
  <c r="CE1435" i="1"/>
  <c r="BT1436" i="1"/>
  <c r="BY1436" i="1"/>
  <c r="BW1436" i="1"/>
  <c r="BU1436" i="1"/>
  <c r="B1437" i="1"/>
  <c r="BS1436" i="1"/>
  <c r="CF1436" i="1"/>
  <c r="BV1436" i="1"/>
  <c r="CH1436" i="1"/>
  <c r="BX1436" i="1"/>
  <c r="BZ1436" i="1"/>
  <c r="CF499" i="1"/>
  <c r="CH499" i="1"/>
  <c r="CE498" i="1"/>
  <c r="CG498" i="1"/>
  <c r="BY499" i="1"/>
  <c r="BU499" i="1"/>
  <c r="BZ499" i="1"/>
  <c r="BV499" i="1"/>
  <c r="BW499" i="1"/>
  <c r="BS499" i="1"/>
  <c r="BT499" i="1"/>
  <c r="BX499" i="1"/>
  <c r="B500" i="1"/>
  <c r="CE648" i="17" l="1"/>
  <c r="BY649" i="17"/>
  <c r="BV649" i="17"/>
  <c r="BS649" i="17"/>
  <c r="BX649" i="17"/>
  <c r="CH649" i="17"/>
  <c r="BW649" i="17"/>
  <c r="CF649" i="17"/>
  <c r="BU649" i="17"/>
  <c r="BT649" i="17"/>
  <c r="B650" i="17"/>
  <c r="BZ649" i="17"/>
  <c r="BX1437" i="1"/>
  <c r="BS1437" i="1"/>
  <c r="BT1437" i="1"/>
  <c r="BV1437" i="1"/>
  <c r="CF1437" i="1" s="1"/>
  <c r="B1438" i="1"/>
  <c r="BU1437" i="1"/>
  <c r="BW1437" i="1"/>
  <c r="BZ1437" i="1"/>
  <c r="BY1437" i="1"/>
  <c r="CH1437" i="1"/>
  <c r="CE1436" i="1"/>
  <c r="CG1436" i="1"/>
  <c r="CF500" i="1"/>
  <c r="CH500" i="1"/>
  <c r="CE499" i="1"/>
  <c r="CG499" i="1"/>
  <c r="BW500" i="1"/>
  <c r="BS500" i="1"/>
  <c r="BX500" i="1"/>
  <c r="BT500" i="1"/>
  <c r="BU500" i="1"/>
  <c r="BY500" i="1"/>
  <c r="BZ500" i="1"/>
  <c r="B501" i="1"/>
  <c r="BV500" i="1"/>
  <c r="CE649" i="17" l="1"/>
  <c r="CG649" i="17"/>
  <c r="BY650" i="17"/>
  <c r="BV650" i="17"/>
  <c r="BU650" i="17"/>
  <c r="BS650" i="17"/>
  <c r="BW650" i="17"/>
  <c r="CH650" i="17"/>
  <c r="BT650" i="17"/>
  <c r="CF650" i="17"/>
  <c r="BZ650" i="17"/>
  <c r="B651" i="17"/>
  <c r="BX650" i="17"/>
  <c r="CE1437" i="1"/>
  <c r="CG1437" i="1"/>
  <c r="BU1438" i="1"/>
  <c r="BW1438" i="1"/>
  <c r="B1439" i="1"/>
  <c r="BT1438" i="1"/>
  <c r="BX1438" i="1"/>
  <c r="CG1438" i="1"/>
  <c r="BV1438" i="1"/>
  <c r="BY1438" i="1"/>
  <c r="BS1438" i="1"/>
  <c r="BZ1438" i="1"/>
  <c r="CE1438" i="1"/>
  <c r="CG500" i="1"/>
  <c r="CF501" i="1"/>
  <c r="CH501" i="1"/>
  <c r="CE500" i="1"/>
  <c r="BY501" i="1"/>
  <c r="BU501" i="1"/>
  <c r="BZ501" i="1"/>
  <c r="BV501" i="1"/>
  <c r="BW501" i="1"/>
  <c r="BS501" i="1"/>
  <c r="B502" i="1"/>
  <c r="BT501" i="1"/>
  <c r="BX501" i="1"/>
  <c r="CE650" i="17" l="1"/>
  <c r="CG650" i="17"/>
  <c r="B652" i="17"/>
  <c r="BT651" i="17"/>
  <c r="BY651" i="17"/>
  <c r="CF651" i="17"/>
  <c r="BX651" i="17"/>
  <c r="BV651" i="17"/>
  <c r="BZ651" i="17"/>
  <c r="BW651" i="17"/>
  <c r="BU651" i="17"/>
  <c r="BS651" i="17"/>
  <c r="CH651" i="17"/>
  <c r="CF1438" i="1"/>
  <c r="CH1438" i="1"/>
  <c r="BX1439" i="1"/>
  <c r="B1440" i="1"/>
  <c r="BT1439" i="1"/>
  <c r="CE1439" i="1"/>
  <c r="BZ1439" i="1"/>
  <c r="BW1439" i="1"/>
  <c r="BV1439" i="1"/>
  <c r="BU1439" i="1"/>
  <c r="BY1439" i="1"/>
  <c r="BS1439" i="1"/>
  <c r="CG1439" i="1"/>
  <c r="CF502" i="1"/>
  <c r="CH502" i="1"/>
  <c r="CE501" i="1"/>
  <c r="CG501" i="1"/>
  <c r="BW502" i="1"/>
  <c r="BS502" i="1"/>
  <c r="BX502" i="1"/>
  <c r="BT502" i="1"/>
  <c r="BU502" i="1"/>
  <c r="BY502" i="1"/>
  <c r="BV502" i="1"/>
  <c r="BZ502" i="1"/>
  <c r="B503" i="1"/>
  <c r="CE651" i="17" l="1"/>
  <c r="CG651" i="17"/>
  <c r="BW652" i="17"/>
  <c r="B653" i="17"/>
  <c r="BT652" i="17"/>
  <c r="BS652" i="17"/>
  <c r="BY652" i="17"/>
  <c r="CH652" i="17"/>
  <c r="CF652" i="17"/>
  <c r="BZ652" i="17"/>
  <c r="BX652" i="17"/>
  <c r="BV652" i="17"/>
  <c r="BU652" i="17"/>
  <c r="CF1439" i="1"/>
  <c r="CH1439" i="1"/>
  <c r="BU1440" i="1"/>
  <c r="BY1440" i="1"/>
  <c r="B1441" i="1"/>
  <c r="BZ1440" i="1"/>
  <c r="CG1440" i="1"/>
  <c r="BV1440" i="1"/>
  <c r="BS1440" i="1"/>
  <c r="CE1440" i="1" s="1"/>
  <c r="BT1440" i="1"/>
  <c r="BW1440" i="1"/>
  <c r="BX1440" i="1"/>
  <c r="CG502" i="1"/>
  <c r="CF503" i="1"/>
  <c r="CH503" i="1"/>
  <c r="CE502" i="1"/>
  <c r="BY503" i="1"/>
  <c r="BU503" i="1"/>
  <c r="BZ503" i="1"/>
  <c r="BV503" i="1"/>
  <c r="BW503" i="1"/>
  <c r="BS503" i="1"/>
  <c r="BX503" i="1"/>
  <c r="BT503" i="1"/>
  <c r="B504" i="1"/>
  <c r="CG652" i="17" l="1"/>
  <c r="CE652" i="17"/>
  <c r="CH653" i="17"/>
  <c r="BZ653" i="17"/>
  <c r="BW653" i="17"/>
  <c r="BV653" i="17"/>
  <c r="B654" i="17"/>
  <c r="BT653" i="17"/>
  <c r="BY653" i="17"/>
  <c r="BX653" i="17"/>
  <c r="BU653" i="17"/>
  <c r="BS653" i="17"/>
  <c r="CF653" i="17"/>
  <c r="CH1440" i="1"/>
  <c r="BY1441" i="1"/>
  <c r="BW1441" i="1"/>
  <c r="BT1441" i="1"/>
  <c r="BV1441" i="1"/>
  <c r="CE1441" i="1"/>
  <c r="BX1441" i="1"/>
  <c r="B1442" i="1"/>
  <c r="BU1441" i="1"/>
  <c r="BS1441" i="1"/>
  <c r="BZ1441" i="1"/>
  <c r="CG1441" i="1"/>
  <c r="CF1440" i="1"/>
  <c r="CF504" i="1"/>
  <c r="CH504" i="1"/>
  <c r="CG503" i="1"/>
  <c r="CE503" i="1"/>
  <c r="BW504" i="1"/>
  <c r="BS504" i="1"/>
  <c r="BX504" i="1"/>
  <c r="BT504" i="1"/>
  <c r="BU504" i="1"/>
  <c r="BY504" i="1"/>
  <c r="BV504" i="1"/>
  <c r="B505" i="1"/>
  <c r="BZ504" i="1"/>
  <c r="CG653" i="17" l="1"/>
  <c r="CE653" i="17"/>
  <c r="BU654" i="17"/>
  <c r="CH654" i="17"/>
  <c r="BZ654" i="17"/>
  <c r="BY654" i="17"/>
  <c r="CG654" i="17" s="1"/>
  <c r="BW654" i="17"/>
  <c r="B655" i="17"/>
  <c r="BT654" i="17"/>
  <c r="BS654" i="17"/>
  <c r="CE654" i="17" s="1"/>
  <c r="CF654" i="17"/>
  <c r="BX654" i="17"/>
  <c r="BV654" i="17"/>
  <c r="CF1441" i="1"/>
  <c r="BZ1442" i="1"/>
  <c r="BX1442" i="1"/>
  <c r="B1443" i="1"/>
  <c r="CH1442" i="1"/>
  <c r="BW1442" i="1"/>
  <c r="BY1442" i="1"/>
  <c r="BV1442" i="1"/>
  <c r="CF1442" i="1"/>
  <c r="BU1442" i="1"/>
  <c r="BT1442" i="1"/>
  <c r="BS1442" i="1"/>
  <c r="CH1441" i="1"/>
  <c r="CG504" i="1"/>
  <c r="CF505" i="1"/>
  <c r="CH505" i="1"/>
  <c r="CE504" i="1"/>
  <c r="BY505" i="1"/>
  <c r="BU505" i="1"/>
  <c r="BZ505" i="1"/>
  <c r="BV505" i="1"/>
  <c r="BW505" i="1"/>
  <c r="BS505" i="1"/>
  <c r="BX505" i="1"/>
  <c r="B506" i="1"/>
  <c r="BT505" i="1"/>
  <c r="CF655" i="17" l="1"/>
  <c r="BX655" i="17"/>
  <c r="BU655" i="17"/>
  <c r="B656" i="17"/>
  <c r="BT655" i="17"/>
  <c r="CH655" i="17"/>
  <c r="BZ655" i="17"/>
  <c r="BY655" i="17"/>
  <c r="CG655" i="17" s="1"/>
  <c r="BW655" i="17"/>
  <c r="BV655" i="17"/>
  <c r="BS655" i="17"/>
  <c r="CG1442" i="1"/>
  <c r="CE1442" i="1"/>
  <c r="BW1443" i="1"/>
  <c r="BS1443" i="1"/>
  <c r="BV1443" i="1"/>
  <c r="BU1443" i="1"/>
  <c r="CH1443" i="1"/>
  <c r="B1444" i="1"/>
  <c r="BT1443" i="1"/>
  <c r="BY1443" i="1"/>
  <c r="CG1443" i="1" s="1"/>
  <c r="BZ1443" i="1"/>
  <c r="CF1443" i="1"/>
  <c r="BX1443" i="1"/>
  <c r="CF506" i="1"/>
  <c r="CH506" i="1"/>
  <c r="CE505" i="1"/>
  <c r="CG505" i="1"/>
  <c r="BW506" i="1"/>
  <c r="BS506" i="1"/>
  <c r="BX506" i="1"/>
  <c r="BT506" i="1"/>
  <c r="BU506" i="1"/>
  <c r="BY506" i="1"/>
  <c r="BV506" i="1"/>
  <c r="BZ506" i="1"/>
  <c r="B507" i="1"/>
  <c r="CE655" i="17" l="1"/>
  <c r="BS656" i="17"/>
  <c r="CF656" i="17"/>
  <c r="BX656" i="17"/>
  <c r="BW656" i="17"/>
  <c r="BU656" i="17"/>
  <c r="BZ656" i="17"/>
  <c r="BY656" i="17"/>
  <c r="BV656" i="17"/>
  <c r="B657" i="17"/>
  <c r="BT656" i="17"/>
  <c r="CH656" i="17"/>
  <c r="CE1443" i="1"/>
  <c r="BS1444" i="1"/>
  <c r="BZ1444" i="1"/>
  <c r="BW1444" i="1"/>
  <c r="BY1444" i="1"/>
  <c r="CH1444" i="1"/>
  <c r="BV1444" i="1"/>
  <c r="CF1444" i="1"/>
  <c r="BU1444" i="1"/>
  <c r="BT1444" i="1"/>
  <c r="BX1444" i="1"/>
  <c r="B1445" i="1"/>
  <c r="CG506" i="1"/>
  <c r="CF507" i="1"/>
  <c r="CH507" i="1"/>
  <c r="CE506" i="1"/>
  <c r="BY507" i="1"/>
  <c r="BU507" i="1"/>
  <c r="BZ507" i="1"/>
  <c r="BV507" i="1"/>
  <c r="BW507" i="1"/>
  <c r="BS507" i="1"/>
  <c r="BT507" i="1"/>
  <c r="BX507" i="1"/>
  <c r="B508" i="1"/>
  <c r="CG656" i="17" l="1"/>
  <c r="CE656" i="17"/>
  <c r="BV657" i="17"/>
  <c r="BS657" i="17"/>
  <c r="CH657" i="17"/>
  <c r="BZ657" i="17"/>
  <c r="CF657" i="17"/>
  <c r="BX657" i="17"/>
  <c r="BU657" i="17"/>
  <c r="CE657" i="17" s="1"/>
  <c r="B658" i="17"/>
  <c r="BT657" i="17"/>
  <c r="BY657" i="17"/>
  <c r="BW657" i="17"/>
  <c r="CE1444" i="1"/>
  <c r="CG1444" i="1"/>
  <c r="BW1445" i="1"/>
  <c r="BS1445" i="1"/>
  <c r="CH1445" i="1"/>
  <c r="B1446" i="1"/>
  <c r="BV1445" i="1"/>
  <c r="BT1445" i="1"/>
  <c r="BY1445" i="1"/>
  <c r="BU1445" i="1"/>
  <c r="BZ1445" i="1"/>
  <c r="CF1445" i="1"/>
  <c r="BX1445" i="1"/>
  <c r="CF508" i="1"/>
  <c r="CH508" i="1"/>
  <c r="CE507" i="1"/>
  <c r="CG507" i="1"/>
  <c r="BW508" i="1"/>
  <c r="BS508" i="1"/>
  <c r="BX508" i="1"/>
  <c r="BT508" i="1"/>
  <c r="BU508" i="1"/>
  <c r="BY508" i="1"/>
  <c r="BZ508" i="1"/>
  <c r="B509" i="1"/>
  <c r="BV508" i="1"/>
  <c r="CG657" i="17" l="1"/>
  <c r="BY658" i="17"/>
  <c r="BV658" i="17"/>
  <c r="BU658" i="17"/>
  <c r="BS658" i="17"/>
  <c r="BZ658" i="17"/>
  <c r="B659" i="17"/>
  <c r="BX658" i="17"/>
  <c r="BW658" i="17"/>
  <c r="CH658" i="17"/>
  <c r="BT658" i="17"/>
  <c r="CF658" i="17"/>
  <c r="CE1445" i="1"/>
  <c r="CG1445" i="1"/>
  <c r="CH1446" i="1"/>
  <c r="BW1446" i="1"/>
  <c r="BY1446" i="1"/>
  <c r="BV1446" i="1"/>
  <c r="BT1446" i="1"/>
  <c r="BZ1446" i="1"/>
  <c r="BX1446" i="1"/>
  <c r="BS1446" i="1"/>
  <c r="CF1446" i="1"/>
  <c r="BU1446" i="1"/>
  <c r="B1447" i="1"/>
  <c r="CF509" i="1"/>
  <c r="CH509" i="1"/>
  <c r="CE508" i="1"/>
  <c r="CG508" i="1"/>
  <c r="BY509" i="1"/>
  <c r="BU509" i="1"/>
  <c r="BZ509" i="1"/>
  <c r="BV509" i="1"/>
  <c r="BW509" i="1"/>
  <c r="BS509" i="1"/>
  <c r="B510" i="1"/>
  <c r="BT509" i="1"/>
  <c r="BX509" i="1"/>
  <c r="CE658" i="17" l="1"/>
  <c r="CG658" i="17"/>
  <c r="B660" i="17"/>
  <c r="BT659" i="17"/>
  <c r="BY659" i="17"/>
  <c r="CF659" i="17"/>
  <c r="BX659" i="17"/>
  <c r="BV659" i="17"/>
  <c r="BS659" i="17"/>
  <c r="CH659" i="17"/>
  <c r="BZ659" i="17"/>
  <c r="BW659" i="17"/>
  <c r="BU659" i="17"/>
  <c r="CE1446" i="1"/>
  <c r="CG1446" i="1"/>
  <c r="BW1447" i="1"/>
  <c r="BU1447" i="1"/>
  <c r="BV1447" i="1"/>
  <c r="BY1447" i="1"/>
  <c r="CG1447" i="1" s="1"/>
  <c r="BX1447" i="1"/>
  <c r="BS1447" i="1"/>
  <c r="CE1447" i="1" s="1"/>
  <c r="CH1447" i="1"/>
  <c r="B1448" i="1"/>
  <c r="BT1447" i="1"/>
  <c r="BZ1447" i="1"/>
  <c r="CF1447" i="1"/>
  <c r="CF510" i="1"/>
  <c r="CH510" i="1"/>
  <c r="CE509" i="1"/>
  <c r="CG509" i="1"/>
  <c r="BW510" i="1"/>
  <c r="BS510" i="1"/>
  <c r="BX510" i="1"/>
  <c r="BT510" i="1"/>
  <c r="BU510" i="1"/>
  <c r="BY510" i="1"/>
  <c r="BV510" i="1"/>
  <c r="BZ510" i="1"/>
  <c r="B511" i="1"/>
  <c r="CG659" i="17" l="1"/>
  <c r="CE659" i="17"/>
  <c r="BW660" i="17"/>
  <c r="BV660" i="17"/>
  <c r="B661" i="17"/>
  <c r="BT660" i="17"/>
  <c r="BS660" i="17"/>
  <c r="BY660" i="17"/>
  <c r="CF660" i="17"/>
  <c r="BZ660" i="17"/>
  <c r="BX660" i="17"/>
  <c r="BU660" i="17"/>
  <c r="CH660" i="17"/>
  <c r="BZ1448" i="1"/>
  <c r="BY1448" i="1"/>
  <c r="BV1448" i="1"/>
  <c r="BU1448" i="1"/>
  <c r="BX1448" i="1"/>
  <c r="BW1448" i="1"/>
  <c r="CF1448" i="1"/>
  <c r="BT1448" i="1"/>
  <c r="B1449" i="1"/>
  <c r="BS1448" i="1"/>
  <c r="CH1448" i="1"/>
  <c r="CF511" i="1"/>
  <c r="CH511" i="1"/>
  <c r="CE510" i="1"/>
  <c r="CG510" i="1"/>
  <c r="BY511" i="1"/>
  <c r="BU511" i="1"/>
  <c r="BZ511" i="1"/>
  <c r="BV511" i="1"/>
  <c r="BW511" i="1"/>
  <c r="BS511" i="1"/>
  <c r="BT511" i="1"/>
  <c r="B512" i="1"/>
  <c r="BX511" i="1"/>
  <c r="CG660" i="17" l="1"/>
  <c r="CE660" i="17"/>
  <c r="CH661" i="17"/>
  <c r="BZ661" i="17"/>
  <c r="BY661" i="17"/>
  <c r="BW661" i="17"/>
  <c r="BV661" i="17"/>
  <c r="B662" i="17"/>
  <c r="BT661" i="17"/>
  <c r="BX661" i="17"/>
  <c r="BU661" i="17"/>
  <c r="BS661" i="17"/>
  <c r="CF661" i="17"/>
  <c r="CG1448" i="1"/>
  <c r="CE1448" i="1"/>
  <c r="BW1449" i="1"/>
  <c r="BX1449" i="1"/>
  <c r="BV1449" i="1"/>
  <c r="BS1449" i="1"/>
  <c r="BU1449" i="1"/>
  <c r="BZ1449" i="1"/>
  <c r="B1450" i="1"/>
  <c r="BT1449" i="1"/>
  <c r="BY1449" i="1"/>
  <c r="CF1449" i="1"/>
  <c r="CH1449" i="1"/>
  <c r="CF512" i="1"/>
  <c r="CH512" i="1"/>
  <c r="CG511" i="1"/>
  <c r="CE511" i="1"/>
  <c r="BW512" i="1"/>
  <c r="BS512" i="1"/>
  <c r="BX512" i="1"/>
  <c r="BT512" i="1"/>
  <c r="BU512" i="1"/>
  <c r="BY512" i="1"/>
  <c r="BV512" i="1"/>
  <c r="B513" i="1"/>
  <c r="BZ512" i="1"/>
  <c r="CG661" i="17" l="1"/>
  <c r="CE661" i="17"/>
  <c r="CH662" i="17"/>
  <c r="BZ662" i="17"/>
  <c r="BY662" i="17"/>
  <c r="BW662" i="17"/>
  <c r="BV662" i="17"/>
  <c r="BU662" i="17"/>
  <c r="B663" i="17"/>
  <c r="BT662" i="17"/>
  <c r="CF662" i="17"/>
  <c r="BX662" i="17"/>
  <c r="BS662" i="17"/>
  <c r="CE1449" i="1"/>
  <c r="CG1449" i="1"/>
  <c r="BS1450" i="1"/>
  <c r="BZ1450" i="1"/>
  <c r="CE1450" i="1"/>
  <c r="CG1450" i="1"/>
  <c r="BW1450" i="1"/>
  <c r="BY1450" i="1"/>
  <c r="BT1450" i="1"/>
  <c r="BV1450" i="1"/>
  <c r="BX1450" i="1"/>
  <c r="BU1450" i="1"/>
  <c r="B1451" i="1"/>
  <c r="CG512" i="1"/>
  <c r="CF513" i="1"/>
  <c r="CH513" i="1"/>
  <c r="CE512" i="1"/>
  <c r="BY513" i="1"/>
  <c r="BU513" i="1"/>
  <c r="BZ513" i="1"/>
  <c r="BV513" i="1"/>
  <c r="BW513" i="1"/>
  <c r="BS513" i="1"/>
  <c r="BX513" i="1"/>
  <c r="B514" i="1"/>
  <c r="BT513" i="1"/>
  <c r="CE662" i="17" l="1"/>
  <c r="CG662" i="17"/>
  <c r="BV663" i="17"/>
  <c r="BU663" i="17"/>
  <c r="BS663" i="17"/>
  <c r="CH663" i="17"/>
  <c r="BZ663" i="17"/>
  <c r="BY663" i="17"/>
  <c r="CF663" i="17"/>
  <c r="BX663" i="17"/>
  <c r="BW663" i="17"/>
  <c r="BT663" i="17"/>
  <c r="B664" i="17"/>
  <c r="CF1450" i="1"/>
  <c r="CH1450" i="1"/>
  <c r="BV1451" i="1"/>
  <c r="BW1451" i="1"/>
  <c r="BS1451" i="1"/>
  <c r="BU1451" i="1"/>
  <c r="CE1451" i="1"/>
  <c r="BZ1451" i="1"/>
  <c r="B1452" i="1"/>
  <c r="BT1451" i="1"/>
  <c r="BY1451" i="1"/>
  <c r="CG1451" i="1" s="1"/>
  <c r="BX1451" i="1"/>
  <c r="CF514" i="1"/>
  <c r="CH514" i="1"/>
  <c r="CG513" i="1"/>
  <c r="CE513" i="1"/>
  <c r="BW514" i="1"/>
  <c r="BS514" i="1"/>
  <c r="BX514" i="1"/>
  <c r="BT514" i="1"/>
  <c r="BU514" i="1"/>
  <c r="BY514" i="1"/>
  <c r="BZ514" i="1"/>
  <c r="BV514" i="1"/>
  <c r="B515" i="1"/>
  <c r="CG663" i="17" l="1"/>
  <c r="CE663" i="17"/>
  <c r="CH1451" i="1"/>
  <c r="CH664" i="17"/>
  <c r="BZ664" i="17"/>
  <c r="BY664" i="17"/>
  <c r="BW664" i="17"/>
  <c r="BV664" i="17"/>
  <c r="BU664" i="17"/>
  <c r="B665" i="17"/>
  <c r="BT664" i="17"/>
  <c r="CF664" i="17"/>
  <c r="BX664" i="17"/>
  <c r="BS664" i="17"/>
  <c r="CF1451" i="1"/>
  <c r="BS1452" i="1"/>
  <c r="BZ1452" i="1"/>
  <c r="CE1452" i="1"/>
  <c r="BW1452" i="1"/>
  <c r="BY1452" i="1"/>
  <c r="CG1452" i="1" s="1"/>
  <c r="BV1452" i="1"/>
  <c r="BX1452" i="1"/>
  <c r="BU1452" i="1"/>
  <c r="B1453" i="1"/>
  <c r="BT1452" i="1"/>
  <c r="CF515" i="1"/>
  <c r="CH515" i="1"/>
  <c r="CG514" i="1"/>
  <c r="CE514" i="1"/>
  <c r="BY515" i="1"/>
  <c r="BU515" i="1"/>
  <c r="BZ515" i="1"/>
  <c r="BV515" i="1"/>
  <c r="BW515" i="1"/>
  <c r="BS515" i="1"/>
  <c r="BT515" i="1"/>
  <c r="BX515" i="1"/>
  <c r="B516" i="1"/>
  <c r="CH1452" i="1" l="1"/>
  <c r="CG664" i="17"/>
  <c r="CE664" i="17"/>
  <c r="BV665" i="17"/>
  <c r="BU665" i="17"/>
  <c r="BS665" i="17"/>
  <c r="CH665" i="17"/>
  <c r="BZ665" i="17"/>
  <c r="BY665" i="17"/>
  <c r="CF665" i="17"/>
  <c r="BX665" i="17"/>
  <c r="B666" i="17"/>
  <c r="BW665" i="17"/>
  <c r="BT665" i="17"/>
  <c r="CF1452" i="1"/>
  <c r="BW1453" i="1"/>
  <c r="BT1453" i="1"/>
  <c r="BS1453" i="1"/>
  <c r="BV1453" i="1"/>
  <c r="BZ1453" i="1"/>
  <c r="BU1453" i="1"/>
  <c r="CE1453" i="1" s="1"/>
  <c r="BX1453" i="1"/>
  <c r="BY1453" i="1"/>
  <c r="CG1453" i="1" s="1"/>
  <c r="CF516" i="1"/>
  <c r="CH516" i="1"/>
  <c r="CG515" i="1"/>
  <c r="CE515" i="1"/>
  <c r="BW516" i="1"/>
  <c r="BS516" i="1"/>
  <c r="BX516" i="1"/>
  <c r="BT516" i="1"/>
  <c r="BU516" i="1"/>
  <c r="BY516" i="1"/>
  <c r="BZ516" i="1"/>
  <c r="B517" i="1"/>
  <c r="BV516" i="1"/>
  <c r="CG665" i="17" l="1"/>
  <c r="CE665" i="17"/>
  <c r="CH666" i="17"/>
  <c r="BZ666" i="17"/>
  <c r="BY666" i="17"/>
  <c r="BW666" i="17"/>
  <c r="BV666" i="17"/>
  <c r="BU666" i="17"/>
  <c r="B667" i="17"/>
  <c r="BT666" i="17"/>
  <c r="CF666" i="17"/>
  <c r="BX666" i="17"/>
  <c r="BS666" i="17"/>
  <c r="C149" i="8"/>
  <c r="C148" i="9" s="1"/>
  <c r="CF1453" i="1"/>
  <c r="CH1453" i="1"/>
  <c r="CF517" i="1"/>
  <c r="CH517" i="1"/>
  <c r="CG516" i="1"/>
  <c r="CE516" i="1"/>
  <c r="BY517" i="1"/>
  <c r="BU517" i="1"/>
  <c r="BZ517" i="1"/>
  <c r="BV517" i="1"/>
  <c r="BW517" i="1"/>
  <c r="BS517" i="1"/>
  <c r="B518" i="1"/>
  <c r="BT517" i="1"/>
  <c r="BX517" i="1"/>
  <c r="CE666" i="17" l="1"/>
  <c r="CG666" i="17"/>
  <c r="BV667" i="17"/>
  <c r="BU667" i="17"/>
  <c r="BS667" i="17"/>
  <c r="CH667" i="17"/>
  <c r="BZ667" i="17"/>
  <c r="BY667" i="17"/>
  <c r="CG667" i="17" s="1"/>
  <c r="CF667" i="17"/>
  <c r="BX667" i="17"/>
  <c r="BW667" i="17"/>
  <c r="BT667" i="17"/>
  <c r="B668" i="17"/>
  <c r="CF518" i="1"/>
  <c r="CH518" i="1"/>
  <c r="CE517" i="1"/>
  <c r="CG517" i="1"/>
  <c r="BW518" i="1"/>
  <c r="BS518" i="1"/>
  <c r="BX518" i="1"/>
  <c r="BT518" i="1"/>
  <c r="BU518" i="1"/>
  <c r="BY518" i="1"/>
  <c r="BV518" i="1"/>
  <c r="BZ518" i="1"/>
  <c r="B519" i="1"/>
  <c r="CE667" i="17" l="1"/>
  <c r="CH668" i="17"/>
  <c r="BZ668" i="17"/>
  <c r="BY668" i="17"/>
  <c r="BW668" i="17"/>
  <c r="BV668" i="17"/>
  <c r="BU668" i="17"/>
  <c r="B669" i="17"/>
  <c r="BT668" i="17"/>
  <c r="CF668" i="17"/>
  <c r="BX668" i="17"/>
  <c r="BS668" i="17"/>
  <c r="CF519" i="1"/>
  <c r="CH519" i="1"/>
  <c r="CE518" i="1"/>
  <c r="CG518" i="1"/>
  <c r="BY519" i="1"/>
  <c r="BU519" i="1"/>
  <c r="BZ519" i="1"/>
  <c r="BV519" i="1"/>
  <c r="BW519" i="1"/>
  <c r="BS519" i="1"/>
  <c r="BX519" i="1"/>
  <c r="BT519" i="1"/>
  <c r="B520" i="1"/>
  <c r="CE668" i="17" l="1"/>
  <c r="CG668" i="17"/>
  <c r="BV669" i="17"/>
  <c r="BU669" i="17"/>
  <c r="BS669" i="17"/>
  <c r="CE669" i="17" s="1"/>
  <c r="CH669" i="17"/>
  <c r="BZ669" i="17"/>
  <c r="BY669" i="17"/>
  <c r="CG669" i="17" s="1"/>
  <c r="CF669" i="17"/>
  <c r="BX669" i="17"/>
  <c r="B670" i="17"/>
  <c r="BW669" i="17"/>
  <c r="BT669" i="17"/>
  <c r="CF520" i="1"/>
  <c r="CH520" i="1"/>
  <c r="CE519" i="1"/>
  <c r="CG519" i="1"/>
  <c r="BW520" i="1"/>
  <c r="BS520" i="1"/>
  <c r="BX520" i="1"/>
  <c r="BT520" i="1"/>
  <c r="BU520" i="1"/>
  <c r="BY520" i="1"/>
  <c r="BV520" i="1"/>
  <c r="B521" i="1"/>
  <c r="BZ520" i="1"/>
  <c r="CH670" i="17" l="1"/>
  <c r="BZ670" i="17"/>
  <c r="BY670" i="17"/>
  <c r="BW670" i="17"/>
  <c r="BV670" i="17"/>
  <c r="BU670" i="17"/>
  <c r="B671" i="17"/>
  <c r="BT670" i="17"/>
  <c r="CF670" i="17"/>
  <c r="BX670" i="17"/>
  <c r="BS670" i="17"/>
  <c r="CG520" i="1"/>
  <c r="CF521" i="1"/>
  <c r="CH521" i="1"/>
  <c r="CE520" i="1"/>
  <c r="BY521" i="1"/>
  <c r="BU521" i="1"/>
  <c r="BZ521" i="1"/>
  <c r="BV521" i="1"/>
  <c r="BW521" i="1"/>
  <c r="BS521" i="1"/>
  <c r="BX521" i="1"/>
  <c r="B522" i="1"/>
  <c r="BT521" i="1"/>
  <c r="CE670" i="17" l="1"/>
  <c r="CG670" i="17"/>
  <c r="BV671" i="17"/>
  <c r="BU671" i="17"/>
  <c r="BS671" i="17"/>
  <c r="CE671" i="17" s="1"/>
  <c r="CH671" i="17"/>
  <c r="BZ671" i="17"/>
  <c r="BY671" i="17"/>
  <c r="CG671" i="17" s="1"/>
  <c r="CF671" i="17"/>
  <c r="BX671" i="17"/>
  <c r="BW671" i="17"/>
  <c r="BT671" i="17"/>
  <c r="B672" i="17"/>
  <c r="CF522" i="1"/>
  <c r="CH522" i="1"/>
  <c r="CE521" i="1"/>
  <c r="CG521" i="1"/>
  <c r="BW522" i="1"/>
  <c r="BS522" i="1"/>
  <c r="BX522" i="1"/>
  <c r="BT522" i="1"/>
  <c r="BV522" i="1"/>
  <c r="BU522" i="1"/>
  <c r="BZ522" i="1"/>
  <c r="BY522" i="1"/>
  <c r="B523" i="1"/>
  <c r="CH672" i="17" l="1"/>
  <c r="BZ672" i="17"/>
  <c r="BY672" i="17"/>
  <c r="BW672" i="17"/>
  <c r="BV672" i="17"/>
  <c r="BU672" i="17"/>
  <c r="B673" i="17"/>
  <c r="BT672" i="17"/>
  <c r="CF672" i="17"/>
  <c r="BX672" i="17"/>
  <c r="BS672" i="17"/>
  <c r="CF523" i="1"/>
  <c r="CH523" i="1"/>
  <c r="CE522" i="1"/>
  <c r="CG522" i="1"/>
  <c r="BY523" i="1"/>
  <c r="BU523" i="1"/>
  <c r="BZ523" i="1"/>
  <c r="BV523" i="1"/>
  <c r="BX523" i="1"/>
  <c r="BS523" i="1"/>
  <c r="BW523" i="1"/>
  <c r="BT523" i="1"/>
  <c r="B524" i="1"/>
  <c r="CG672" i="17" l="1"/>
  <c r="CE672" i="17"/>
  <c r="BV673" i="17"/>
  <c r="BU673" i="17"/>
  <c r="BS673" i="17"/>
  <c r="CH673" i="17"/>
  <c r="BZ673" i="17"/>
  <c r="BY673" i="17"/>
  <c r="CG673" i="17" s="1"/>
  <c r="CF673" i="17"/>
  <c r="BX673" i="17"/>
  <c r="B674" i="17"/>
  <c r="BW673" i="17"/>
  <c r="BT673" i="17"/>
  <c r="CF524" i="1"/>
  <c r="CH524" i="1"/>
  <c r="CG523" i="1"/>
  <c r="CE523" i="1"/>
  <c r="BW524" i="1"/>
  <c r="BS524" i="1"/>
  <c r="BX524" i="1"/>
  <c r="BT524" i="1"/>
  <c r="BV524" i="1"/>
  <c r="BU524" i="1"/>
  <c r="BZ524" i="1"/>
  <c r="BY524" i="1"/>
  <c r="B525" i="1"/>
  <c r="CE673" i="17" l="1"/>
  <c r="BV674" i="17"/>
  <c r="BU674" i="17"/>
  <c r="BS674" i="17"/>
  <c r="CH674" i="17"/>
  <c r="BZ674" i="17"/>
  <c r="BY674" i="17"/>
  <c r="CG674" i="17" s="1"/>
  <c r="CF674" i="17"/>
  <c r="BX674" i="17"/>
  <c r="BW674" i="17"/>
  <c r="BT674" i="17"/>
  <c r="B675" i="17"/>
  <c r="CF525" i="1"/>
  <c r="CH525" i="1"/>
  <c r="CE524" i="1"/>
  <c r="CG524" i="1"/>
  <c r="BY525" i="1"/>
  <c r="BU525" i="1"/>
  <c r="BZ525" i="1"/>
  <c r="BV525" i="1"/>
  <c r="BX525" i="1"/>
  <c r="BS525" i="1"/>
  <c r="BW525" i="1"/>
  <c r="B526" i="1"/>
  <c r="BT525" i="1"/>
  <c r="CE674" i="17" l="1"/>
  <c r="CH675" i="17"/>
  <c r="BZ675" i="17"/>
  <c r="BY675" i="17"/>
  <c r="BW675" i="17"/>
  <c r="BV675" i="17"/>
  <c r="BU675" i="17"/>
  <c r="B676" i="17"/>
  <c r="BT675" i="17"/>
  <c r="CF675" i="17"/>
  <c r="BX675" i="17"/>
  <c r="BS675" i="17"/>
  <c r="CF526" i="1"/>
  <c r="CH526" i="1"/>
  <c r="CE525" i="1"/>
  <c r="CG525" i="1"/>
  <c r="BW526" i="1"/>
  <c r="BS526" i="1"/>
  <c r="BX526" i="1"/>
  <c r="BT526" i="1"/>
  <c r="BV526" i="1"/>
  <c r="BU526" i="1"/>
  <c r="BZ526" i="1"/>
  <c r="BY526" i="1"/>
  <c r="B527" i="1"/>
  <c r="CE675" i="17" l="1"/>
  <c r="CG675" i="17"/>
  <c r="BV676" i="17"/>
  <c r="BU676" i="17"/>
  <c r="BS676" i="17"/>
  <c r="CH676" i="17"/>
  <c r="BZ676" i="17"/>
  <c r="BY676" i="17"/>
  <c r="CG676" i="17" s="1"/>
  <c r="CF676" i="17"/>
  <c r="BX676" i="17"/>
  <c r="B677" i="17"/>
  <c r="BW676" i="17"/>
  <c r="BT676" i="17"/>
  <c r="CE526" i="1"/>
  <c r="CF527" i="1"/>
  <c r="CH527" i="1"/>
  <c r="CG526" i="1"/>
  <c r="BY527" i="1"/>
  <c r="BU527" i="1"/>
  <c r="BZ527" i="1"/>
  <c r="BV527" i="1"/>
  <c r="BX527" i="1"/>
  <c r="BS527" i="1"/>
  <c r="BW527" i="1"/>
  <c r="BT527" i="1"/>
  <c r="B528" i="1"/>
  <c r="CE676" i="17" l="1"/>
  <c r="CH677" i="17"/>
  <c r="BZ677" i="17"/>
  <c r="BY677" i="17"/>
  <c r="BW677" i="17"/>
  <c r="BV677" i="17"/>
  <c r="BU677" i="17"/>
  <c r="B678" i="17"/>
  <c r="BT677" i="17"/>
  <c r="BS677" i="17"/>
  <c r="CF677" i="17"/>
  <c r="BX677" i="17"/>
  <c r="CF528" i="1"/>
  <c r="CH528" i="1"/>
  <c r="CG527" i="1"/>
  <c r="CE527" i="1"/>
  <c r="BW528" i="1"/>
  <c r="BS528" i="1"/>
  <c r="BX528" i="1"/>
  <c r="BT528" i="1"/>
  <c r="BV528" i="1"/>
  <c r="BU528" i="1"/>
  <c r="BZ528" i="1"/>
  <c r="B529" i="1"/>
  <c r="BY528" i="1"/>
  <c r="CG677" i="17" l="1"/>
  <c r="CE677" i="17"/>
  <c r="BV678" i="17"/>
  <c r="BU678" i="17"/>
  <c r="BS678" i="17"/>
  <c r="CH678" i="17"/>
  <c r="BZ678" i="17"/>
  <c r="BY678" i="17"/>
  <c r="CF678" i="17"/>
  <c r="BX678" i="17"/>
  <c r="BW678" i="17"/>
  <c r="BT678" i="17"/>
  <c r="B679" i="17"/>
  <c r="CF529" i="1"/>
  <c r="CH529" i="1"/>
  <c r="CE528" i="1"/>
  <c r="CG528" i="1"/>
  <c r="BY529" i="1"/>
  <c r="BU529" i="1"/>
  <c r="BZ529" i="1"/>
  <c r="BV529" i="1"/>
  <c r="BX529" i="1"/>
  <c r="BS529" i="1"/>
  <c r="BW529" i="1"/>
  <c r="BT529" i="1"/>
  <c r="B530" i="1"/>
  <c r="CG678" i="17" l="1"/>
  <c r="CE678" i="17"/>
  <c r="CH679" i="17"/>
  <c r="BZ679" i="17"/>
  <c r="BY679" i="17"/>
  <c r="BW679" i="17"/>
  <c r="BV679" i="17"/>
  <c r="BU679" i="17"/>
  <c r="B680" i="17"/>
  <c r="BT679" i="17"/>
  <c r="CF679" i="17"/>
  <c r="BX679" i="17"/>
  <c r="BS679" i="17"/>
  <c r="CF530" i="1"/>
  <c r="CH530" i="1"/>
  <c r="CE529" i="1"/>
  <c r="CG529" i="1"/>
  <c r="BW530" i="1"/>
  <c r="BS530" i="1"/>
  <c r="BX530" i="1"/>
  <c r="BT530" i="1"/>
  <c r="BV530" i="1"/>
  <c r="BU530" i="1"/>
  <c r="BZ530" i="1"/>
  <c r="B531" i="1"/>
  <c r="BY530" i="1"/>
  <c r="CG679" i="17" l="1"/>
  <c r="CE679" i="17"/>
  <c r="BV680" i="17"/>
  <c r="BU680" i="17"/>
  <c r="BS680" i="17"/>
  <c r="CH680" i="17"/>
  <c r="BZ680" i="17"/>
  <c r="BY680" i="17"/>
  <c r="CG680" i="17" s="1"/>
  <c r="CF680" i="17"/>
  <c r="BX680" i="17"/>
  <c r="B681" i="17"/>
  <c r="BW680" i="17"/>
  <c r="BT680" i="17"/>
  <c r="CE530" i="1"/>
  <c r="CF531" i="1"/>
  <c r="CH531" i="1"/>
  <c r="CG530" i="1"/>
  <c r="BY531" i="1"/>
  <c r="BU531" i="1"/>
  <c r="BZ531" i="1"/>
  <c r="BV531" i="1"/>
  <c r="BX531" i="1"/>
  <c r="BS531" i="1"/>
  <c r="BW531" i="1"/>
  <c r="B532" i="1"/>
  <c r="BT531" i="1"/>
  <c r="CE680" i="17" l="1"/>
  <c r="CH681" i="17"/>
  <c r="BZ681" i="17"/>
  <c r="BY681" i="17"/>
  <c r="BW681" i="17"/>
  <c r="BV681" i="17"/>
  <c r="BU681" i="17"/>
  <c r="CG681" i="17" s="1"/>
  <c r="B682" i="17"/>
  <c r="BT681" i="17"/>
  <c r="BS681" i="17"/>
  <c r="CF681" i="17"/>
  <c r="BX681" i="17"/>
  <c r="CF532" i="1"/>
  <c r="CH532" i="1"/>
  <c r="CE531" i="1"/>
  <c r="CG531" i="1"/>
  <c r="BW532" i="1"/>
  <c r="BS532" i="1"/>
  <c r="BX532" i="1"/>
  <c r="BT532" i="1"/>
  <c r="BV532" i="1"/>
  <c r="BU532" i="1"/>
  <c r="BZ532" i="1"/>
  <c r="BY532" i="1"/>
  <c r="B533" i="1"/>
  <c r="CE681" i="17" l="1"/>
  <c r="BV682" i="17"/>
  <c r="BU682" i="17"/>
  <c r="BS682" i="17"/>
  <c r="CH682" i="17"/>
  <c r="BZ682" i="17"/>
  <c r="BY682" i="17"/>
  <c r="CG682" i="17" s="1"/>
  <c r="CF682" i="17"/>
  <c r="BX682" i="17"/>
  <c r="BW682" i="17"/>
  <c r="BT682" i="17"/>
  <c r="B683" i="17"/>
  <c r="CF533" i="1"/>
  <c r="CH533" i="1"/>
  <c r="CE532" i="1"/>
  <c r="CG532" i="1"/>
  <c r="BY533" i="1"/>
  <c r="BU533" i="1"/>
  <c r="BZ533" i="1"/>
  <c r="BV533" i="1"/>
  <c r="BX533" i="1"/>
  <c r="BS533" i="1"/>
  <c r="BW533" i="1"/>
  <c r="B534" i="1"/>
  <c r="BT533" i="1"/>
  <c r="CE682" i="17" l="1"/>
  <c r="CH683" i="17"/>
  <c r="BZ683" i="17"/>
  <c r="BY683" i="17"/>
  <c r="BW683" i="17"/>
  <c r="BV683" i="17"/>
  <c r="BU683" i="17"/>
  <c r="B684" i="17"/>
  <c r="BT683" i="17"/>
  <c r="CF683" i="17"/>
  <c r="BX683" i="17"/>
  <c r="BS683" i="17"/>
  <c r="CF534" i="1"/>
  <c r="CH534" i="1"/>
  <c r="CG533" i="1"/>
  <c r="CE533" i="1"/>
  <c r="BW534" i="1"/>
  <c r="BS534" i="1"/>
  <c r="BX534" i="1"/>
  <c r="BT534" i="1"/>
  <c r="BV534" i="1"/>
  <c r="BU534" i="1"/>
  <c r="BZ534" i="1"/>
  <c r="BY534" i="1"/>
  <c r="B535" i="1"/>
  <c r="CE683" i="17" l="1"/>
  <c r="CG683" i="17"/>
  <c r="BV684" i="17"/>
  <c r="BU684" i="17"/>
  <c r="BS684" i="17"/>
  <c r="CH684" i="17"/>
  <c r="BZ684" i="17"/>
  <c r="BY684" i="17"/>
  <c r="CG684" i="17" s="1"/>
  <c r="CF684" i="17"/>
  <c r="BX684" i="17"/>
  <c r="B685" i="17"/>
  <c r="BW684" i="17"/>
  <c r="BT684" i="17"/>
  <c r="CE534" i="1"/>
  <c r="CF535" i="1"/>
  <c r="CH535" i="1"/>
  <c r="CG534" i="1"/>
  <c r="BY535" i="1"/>
  <c r="BU535" i="1"/>
  <c r="BZ535" i="1"/>
  <c r="BV535" i="1"/>
  <c r="BX535" i="1"/>
  <c r="BS535" i="1"/>
  <c r="BW535" i="1"/>
  <c r="BT535" i="1"/>
  <c r="B536" i="1"/>
  <c r="CE684" i="17" l="1"/>
  <c r="CH685" i="17"/>
  <c r="BZ685" i="17"/>
  <c r="BY685" i="17"/>
  <c r="BW685" i="17"/>
  <c r="BV685" i="17"/>
  <c r="BU685" i="17"/>
  <c r="B686" i="17"/>
  <c r="BT685" i="17"/>
  <c r="BS685" i="17"/>
  <c r="CF685" i="17"/>
  <c r="BX685" i="17"/>
  <c r="CF536" i="1"/>
  <c r="CH536" i="1"/>
  <c r="CE535" i="1"/>
  <c r="CG535" i="1"/>
  <c r="BW536" i="1"/>
  <c r="BS536" i="1"/>
  <c r="BX536" i="1"/>
  <c r="BT536" i="1"/>
  <c r="BV536" i="1"/>
  <c r="BU536" i="1"/>
  <c r="BZ536" i="1"/>
  <c r="B537" i="1"/>
  <c r="BY536" i="1"/>
  <c r="CE685" i="17" l="1"/>
  <c r="CG685" i="17"/>
  <c r="CH686" i="17"/>
  <c r="BZ686" i="17"/>
  <c r="BY686" i="17"/>
  <c r="BW686" i="17"/>
  <c r="BV686" i="17"/>
  <c r="BU686" i="17"/>
  <c r="B687" i="17"/>
  <c r="BT686" i="17"/>
  <c r="CF686" i="17"/>
  <c r="BX686" i="17"/>
  <c r="BS686" i="17"/>
  <c r="CF537" i="1"/>
  <c r="CH537" i="1"/>
  <c r="CE536" i="1"/>
  <c r="CG536" i="1"/>
  <c r="BY537" i="1"/>
  <c r="BU537" i="1"/>
  <c r="BZ537" i="1"/>
  <c r="BV537" i="1"/>
  <c r="BX537" i="1"/>
  <c r="BS537" i="1"/>
  <c r="BW537" i="1"/>
  <c r="BT537" i="1"/>
  <c r="B538" i="1"/>
  <c r="CE686" i="17" l="1"/>
  <c r="CG686" i="17"/>
  <c r="BV687" i="17"/>
  <c r="BU687" i="17"/>
  <c r="BS687" i="17"/>
  <c r="CH687" i="17"/>
  <c r="BZ687" i="17"/>
  <c r="BY687" i="17"/>
  <c r="CF687" i="17"/>
  <c r="BX687" i="17"/>
  <c r="B688" i="17"/>
  <c r="BW687" i="17"/>
  <c r="BT687" i="17"/>
  <c r="CF538" i="1"/>
  <c r="CH538" i="1"/>
  <c r="CG537" i="1"/>
  <c r="CE537" i="1"/>
  <c r="BW538" i="1"/>
  <c r="BS538" i="1"/>
  <c r="BX538" i="1"/>
  <c r="BT538" i="1"/>
  <c r="BV538" i="1"/>
  <c r="BU538" i="1"/>
  <c r="BZ538" i="1"/>
  <c r="BY538" i="1"/>
  <c r="B539" i="1"/>
  <c r="CG687" i="17" l="1"/>
  <c r="CE687" i="17"/>
  <c r="CH688" i="17"/>
  <c r="BZ688" i="17"/>
  <c r="BY688" i="17"/>
  <c r="BW688" i="17"/>
  <c r="BV688" i="17"/>
  <c r="BU688" i="17"/>
  <c r="B689" i="17"/>
  <c r="BT688" i="17"/>
  <c r="BS688" i="17"/>
  <c r="CF688" i="17"/>
  <c r="BX688" i="17"/>
  <c r="CE538" i="1"/>
  <c r="CF539" i="1"/>
  <c r="CH539" i="1"/>
  <c r="CG538" i="1"/>
  <c r="BY539" i="1"/>
  <c r="BU539" i="1"/>
  <c r="BZ539" i="1"/>
  <c r="BV539" i="1"/>
  <c r="BX539" i="1"/>
  <c r="BS539" i="1"/>
  <c r="BW539" i="1"/>
  <c r="BT539" i="1"/>
  <c r="B540" i="1"/>
  <c r="CE688" i="17" l="1"/>
  <c r="CG688" i="17"/>
  <c r="BV689" i="17"/>
  <c r="BU689" i="17"/>
  <c r="BS689" i="17"/>
  <c r="CH689" i="17"/>
  <c r="BZ689" i="17"/>
  <c r="BY689" i="17"/>
  <c r="CG689" i="17" s="1"/>
  <c r="CF689" i="17"/>
  <c r="BX689" i="17"/>
  <c r="BW689" i="17"/>
  <c r="BT689" i="17"/>
  <c r="B690" i="17"/>
  <c r="CF540" i="1"/>
  <c r="CH540" i="1"/>
  <c r="CE539" i="1"/>
  <c r="CG539" i="1"/>
  <c r="BW540" i="1"/>
  <c r="BS540" i="1"/>
  <c r="BX540" i="1"/>
  <c r="BT540" i="1"/>
  <c r="BV540" i="1"/>
  <c r="BU540" i="1"/>
  <c r="BZ540" i="1"/>
  <c r="BY540" i="1"/>
  <c r="B541" i="1"/>
  <c r="CE689" i="17" l="1"/>
  <c r="CH690" i="17"/>
  <c r="BZ690" i="17"/>
  <c r="BY690" i="17"/>
  <c r="BW690" i="17"/>
  <c r="BV690" i="17"/>
  <c r="BU690" i="17"/>
  <c r="B691" i="17"/>
  <c r="BT690" i="17"/>
  <c r="CF690" i="17"/>
  <c r="BX690" i="17"/>
  <c r="BS690" i="17"/>
  <c r="CF541" i="1"/>
  <c r="CH541" i="1"/>
  <c r="CE540" i="1"/>
  <c r="CG540" i="1"/>
  <c r="BY541" i="1"/>
  <c r="BU541" i="1"/>
  <c r="BZ541" i="1"/>
  <c r="BV541" i="1"/>
  <c r="BX541" i="1"/>
  <c r="BS541" i="1"/>
  <c r="BW541" i="1"/>
  <c r="B542" i="1"/>
  <c r="BT541" i="1"/>
  <c r="CE690" i="17" l="1"/>
  <c r="CG690" i="17"/>
  <c r="BV691" i="17"/>
  <c r="BU691" i="17"/>
  <c r="BS691" i="17"/>
  <c r="CH691" i="17"/>
  <c r="BZ691" i="17"/>
  <c r="BY691" i="17"/>
  <c r="CF691" i="17"/>
  <c r="BX691" i="17"/>
  <c r="B692" i="17"/>
  <c r="BW691" i="17"/>
  <c r="BT691" i="17"/>
  <c r="CF542" i="1"/>
  <c r="CH542" i="1"/>
  <c r="CG541" i="1"/>
  <c r="CE541" i="1"/>
  <c r="BW542" i="1"/>
  <c r="BS542" i="1"/>
  <c r="BX542" i="1"/>
  <c r="BT542" i="1"/>
  <c r="BV542" i="1"/>
  <c r="BU542" i="1"/>
  <c r="BZ542" i="1"/>
  <c r="BY542" i="1"/>
  <c r="B543" i="1"/>
  <c r="CG691" i="17" l="1"/>
  <c r="CE691" i="17"/>
  <c r="CH692" i="17"/>
  <c r="BZ692" i="17"/>
  <c r="BY692" i="17"/>
  <c r="BW692" i="17"/>
  <c r="BV692" i="17"/>
  <c r="BU692" i="17"/>
  <c r="B693" i="17"/>
  <c r="BT692" i="17"/>
  <c r="BS692" i="17"/>
  <c r="CF692" i="17"/>
  <c r="BX692" i="17"/>
  <c r="CE542" i="1"/>
  <c r="CF543" i="1"/>
  <c r="CH543" i="1"/>
  <c r="CG542" i="1"/>
  <c r="BY543" i="1"/>
  <c r="BU543" i="1"/>
  <c r="BZ543" i="1"/>
  <c r="BV543" i="1"/>
  <c r="BX543" i="1"/>
  <c r="BS543" i="1"/>
  <c r="BW543" i="1"/>
  <c r="BT543" i="1"/>
  <c r="B544" i="1"/>
  <c r="CE692" i="17" l="1"/>
  <c r="CG692" i="17"/>
  <c r="BV693" i="17"/>
  <c r="BU693" i="17"/>
  <c r="BS693" i="17"/>
  <c r="CE693" i="17" s="1"/>
  <c r="CH693" i="17"/>
  <c r="BZ693" i="17"/>
  <c r="BY693" i="17"/>
  <c r="CG693" i="17" s="1"/>
  <c r="CF693" i="17"/>
  <c r="BX693" i="17"/>
  <c r="BW693" i="17"/>
  <c r="BT693" i="17"/>
  <c r="B694" i="17"/>
  <c r="CF544" i="1"/>
  <c r="CH544" i="1"/>
  <c r="CE543" i="1"/>
  <c r="CG543" i="1"/>
  <c r="BW544" i="1"/>
  <c r="BS544" i="1"/>
  <c r="BX544" i="1"/>
  <c r="BT544" i="1"/>
  <c r="BV544" i="1"/>
  <c r="BU544" i="1"/>
  <c r="BZ544" i="1"/>
  <c r="B545" i="1"/>
  <c r="BY544" i="1"/>
  <c r="CH694" i="17" l="1"/>
  <c r="BZ694" i="17"/>
  <c r="BY694" i="17"/>
  <c r="BW694" i="17"/>
  <c r="BV694" i="17"/>
  <c r="BU694" i="17"/>
  <c r="B695" i="17"/>
  <c r="BT694" i="17"/>
  <c r="CF694" i="17"/>
  <c r="BX694" i="17"/>
  <c r="BS694" i="17"/>
  <c r="CF545" i="1"/>
  <c r="CH545" i="1"/>
  <c r="CE544" i="1"/>
  <c r="CG544" i="1"/>
  <c r="BY545" i="1"/>
  <c r="BU545" i="1"/>
  <c r="BZ545" i="1"/>
  <c r="BV545" i="1"/>
  <c r="BX545" i="1"/>
  <c r="BS545" i="1"/>
  <c r="BW545" i="1"/>
  <c r="BT545" i="1"/>
  <c r="B546" i="1"/>
  <c r="CE694" i="17" l="1"/>
  <c r="CG694" i="17"/>
  <c r="BV695" i="17"/>
  <c r="BU695" i="17"/>
  <c r="BS695" i="17"/>
  <c r="CH695" i="17"/>
  <c r="BZ695" i="17"/>
  <c r="BY695" i="17"/>
  <c r="CG695" i="17" s="1"/>
  <c r="CF695" i="17"/>
  <c r="BX695" i="17"/>
  <c r="B696" i="17"/>
  <c r="BW695" i="17"/>
  <c r="BT695" i="17"/>
  <c r="CF546" i="1"/>
  <c r="CH546" i="1"/>
  <c r="CG545" i="1"/>
  <c r="CE545" i="1"/>
  <c r="BW546" i="1"/>
  <c r="BS546" i="1"/>
  <c r="BX546" i="1"/>
  <c r="BT546" i="1"/>
  <c r="BV546" i="1"/>
  <c r="BU546" i="1"/>
  <c r="BZ546" i="1"/>
  <c r="BY546" i="1"/>
  <c r="B547" i="1"/>
  <c r="CE695" i="17" l="1"/>
  <c r="CH696" i="17"/>
  <c r="BZ696" i="17"/>
  <c r="BY696" i="17"/>
  <c r="BW696" i="17"/>
  <c r="BV696" i="17"/>
  <c r="BU696" i="17"/>
  <c r="B697" i="17"/>
  <c r="BT696" i="17"/>
  <c r="BS696" i="17"/>
  <c r="CF696" i="17"/>
  <c r="BX696" i="17"/>
  <c r="CF547" i="1"/>
  <c r="CH547" i="1"/>
  <c r="CE546" i="1"/>
  <c r="CG546" i="1"/>
  <c r="BY547" i="1"/>
  <c r="BU547" i="1"/>
  <c r="BZ547" i="1"/>
  <c r="BV547" i="1"/>
  <c r="BX547" i="1"/>
  <c r="BS547" i="1"/>
  <c r="BW547" i="1"/>
  <c r="B548" i="1"/>
  <c r="BT547" i="1"/>
  <c r="CG696" i="17" l="1"/>
  <c r="CE696" i="17"/>
  <c r="BV697" i="17"/>
  <c r="BU697" i="17"/>
  <c r="BS697" i="17"/>
  <c r="CH697" i="17"/>
  <c r="BZ697" i="17"/>
  <c r="BY697" i="17"/>
  <c r="CG697" i="17" s="1"/>
  <c r="CF697" i="17"/>
  <c r="BX697" i="17"/>
  <c r="BW697" i="17"/>
  <c r="BT697" i="17"/>
  <c r="B698" i="17"/>
  <c r="CF548" i="1"/>
  <c r="CH548" i="1"/>
  <c r="CE547" i="1"/>
  <c r="CG547" i="1"/>
  <c r="BW548" i="1"/>
  <c r="BS548" i="1"/>
  <c r="BX548" i="1"/>
  <c r="BT548" i="1"/>
  <c r="BV548" i="1"/>
  <c r="BU548" i="1"/>
  <c r="BZ548" i="1"/>
  <c r="BY548" i="1"/>
  <c r="B549" i="1"/>
  <c r="CE697" i="17" l="1"/>
  <c r="BV698" i="17"/>
  <c r="BU698" i="17"/>
  <c r="BS698" i="17"/>
  <c r="CH698" i="17"/>
  <c r="BZ698" i="17"/>
  <c r="BY698" i="17"/>
  <c r="CG698" i="17" s="1"/>
  <c r="CF698" i="17"/>
  <c r="BX698" i="17"/>
  <c r="BW698" i="17"/>
  <c r="BT698" i="17"/>
  <c r="B699" i="17"/>
  <c r="CF549" i="1"/>
  <c r="CH549" i="1"/>
  <c r="CE548" i="1"/>
  <c r="CG548" i="1"/>
  <c r="BY549" i="1"/>
  <c r="BU549" i="1"/>
  <c r="BZ549" i="1"/>
  <c r="BV549" i="1"/>
  <c r="BX549" i="1"/>
  <c r="BS549" i="1"/>
  <c r="BW549" i="1"/>
  <c r="B550" i="1"/>
  <c r="BT549" i="1"/>
  <c r="CE698" i="17" l="1"/>
  <c r="CH699" i="17"/>
  <c r="BZ699" i="17"/>
  <c r="BY699" i="17"/>
  <c r="BW699" i="17"/>
  <c r="BV699" i="17"/>
  <c r="BU699" i="17"/>
  <c r="B700" i="17"/>
  <c r="BT699" i="17"/>
  <c r="CF699" i="17"/>
  <c r="BX699" i="17"/>
  <c r="BS699" i="17"/>
  <c r="CF550" i="1"/>
  <c r="CH550" i="1"/>
  <c r="CE549" i="1"/>
  <c r="CG549" i="1"/>
  <c r="BW550" i="1"/>
  <c r="BS550" i="1"/>
  <c r="BX550" i="1"/>
  <c r="BT550" i="1"/>
  <c r="BV550" i="1"/>
  <c r="BU550" i="1"/>
  <c r="BZ550" i="1"/>
  <c r="BY550" i="1"/>
  <c r="B551" i="1"/>
  <c r="CE699" i="17" l="1"/>
  <c r="CG699" i="17"/>
  <c r="BV700" i="17"/>
  <c r="BU700" i="17"/>
  <c r="BS700" i="17"/>
  <c r="CH700" i="17"/>
  <c r="BZ700" i="17"/>
  <c r="BY700" i="17"/>
  <c r="CG700" i="17" s="1"/>
  <c r="CF700" i="17"/>
  <c r="BX700" i="17"/>
  <c r="B701" i="17"/>
  <c r="BW700" i="17"/>
  <c r="BT700" i="17"/>
  <c r="CF551" i="1"/>
  <c r="CH551" i="1"/>
  <c r="CE550" i="1"/>
  <c r="CG550" i="1"/>
  <c r="BY551" i="1"/>
  <c r="BU551" i="1"/>
  <c r="BZ551" i="1"/>
  <c r="BV551" i="1"/>
  <c r="BX551" i="1"/>
  <c r="BS551" i="1"/>
  <c r="BW551" i="1"/>
  <c r="BT551" i="1"/>
  <c r="B552" i="1"/>
  <c r="CE700" i="17" l="1"/>
  <c r="CH701" i="17"/>
  <c r="BZ701" i="17"/>
  <c r="BY701" i="17"/>
  <c r="BW701" i="17"/>
  <c r="BV701" i="17"/>
  <c r="BU701" i="17"/>
  <c r="B702" i="17"/>
  <c r="BT701" i="17"/>
  <c r="CF701" i="17"/>
  <c r="BX701" i="17"/>
  <c r="BS701" i="17"/>
  <c r="CF552" i="1"/>
  <c r="CH552" i="1"/>
  <c r="CG551" i="1"/>
  <c r="CE551" i="1"/>
  <c r="BW552" i="1"/>
  <c r="BS552" i="1"/>
  <c r="BX552" i="1"/>
  <c r="BT552" i="1"/>
  <c r="BV552" i="1"/>
  <c r="BU552" i="1"/>
  <c r="BZ552" i="1"/>
  <c r="B553" i="1"/>
  <c r="BY552" i="1"/>
  <c r="CE701" i="17" l="1"/>
  <c r="CG701" i="17"/>
  <c r="BV702" i="17"/>
  <c r="BU702" i="17"/>
  <c r="BS702" i="17"/>
  <c r="CH702" i="17"/>
  <c r="BZ702" i="17"/>
  <c r="BY702" i="17"/>
  <c r="CG702" i="17" s="1"/>
  <c r="CF702" i="17"/>
  <c r="BX702" i="17"/>
  <c r="BW702" i="17"/>
  <c r="BT702" i="17"/>
  <c r="B703" i="17"/>
  <c r="CE552" i="1"/>
  <c r="CF553" i="1"/>
  <c r="CH553" i="1"/>
  <c r="CG552" i="1"/>
  <c r="BY553" i="1"/>
  <c r="BU553" i="1"/>
  <c r="BZ553" i="1"/>
  <c r="BV553" i="1"/>
  <c r="BX553" i="1"/>
  <c r="BS553" i="1"/>
  <c r="BW553" i="1"/>
  <c r="BT553" i="1"/>
  <c r="B554" i="1"/>
  <c r="CE702" i="17" l="1"/>
  <c r="CH703" i="17"/>
  <c r="BZ703" i="17"/>
  <c r="BY703" i="17"/>
  <c r="BW703" i="17"/>
  <c r="BV703" i="17"/>
  <c r="BU703" i="17"/>
  <c r="B704" i="17"/>
  <c r="BT703" i="17"/>
  <c r="CF703" i="17"/>
  <c r="BX703" i="17"/>
  <c r="BS703" i="17"/>
  <c r="CF554" i="1"/>
  <c r="CH554" i="1"/>
  <c r="CG553" i="1"/>
  <c r="CE553" i="1"/>
  <c r="BW554" i="1"/>
  <c r="BS554" i="1"/>
  <c r="BX554" i="1"/>
  <c r="BT554" i="1"/>
  <c r="BV554" i="1"/>
  <c r="BU554" i="1"/>
  <c r="BZ554" i="1"/>
  <c r="BY554" i="1"/>
  <c r="B555" i="1"/>
  <c r="CE703" i="17" l="1"/>
  <c r="CG703" i="17"/>
  <c r="BV704" i="17"/>
  <c r="BU704" i="17"/>
  <c r="BS704" i="17"/>
  <c r="CH704" i="17"/>
  <c r="BZ704" i="17"/>
  <c r="BY704" i="17"/>
  <c r="CF704" i="17"/>
  <c r="BX704" i="17"/>
  <c r="B705" i="17"/>
  <c r="BW704" i="17"/>
  <c r="BT704" i="17"/>
  <c r="CF555" i="1"/>
  <c r="CH555" i="1"/>
  <c r="CE554" i="1"/>
  <c r="CG554" i="1"/>
  <c r="BY555" i="1"/>
  <c r="BU555" i="1"/>
  <c r="BZ555" i="1"/>
  <c r="BV555" i="1"/>
  <c r="BX555" i="1"/>
  <c r="BS555" i="1"/>
  <c r="BW555" i="1"/>
  <c r="BT555" i="1"/>
  <c r="B556" i="1"/>
  <c r="CE704" i="17" l="1"/>
  <c r="CG704" i="17"/>
  <c r="CH705" i="17"/>
  <c r="BZ705" i="17"/>
  <c r="BY705" i="17"/>
  <c r="BW705" i="17"/>
  <c r="BV705" i="17"/>
  <c r="BU705" i="17"/>
  <c r="CE705" i="17" s="1"/>
  <c r="B706" i="17"/>
  <c r="BT705" i="17"/>
  <c r="CF705" i="17"/>
  <c r="BX705" i="17"/>
  <c r="BS705" i="17"/>
  <c r="CF556" i="1"/>
  <c r="CH556" i="1"/>
  <c r="CG555" i="1"/>
  <c r="CE555" i="1"/>
  <c r="BW556" i="1"/>
  <c r="BS556" i="1"/>
  <c r="BX556" i="1"/>
  <c r="BT556" i="1"/>
  <c r="BV556" i="1"/>
  <c r="BU556" i="1"/>
  <c r="BZ556" i="1"/>
  <c r="BY556" i="1"/>
  <c r="B557" i="1"/>
  <c r="CG705" i="17" l="1"/>
  <c r="BV706" i="17"/>
  <c r="BU706" i="17"/>
  <c r="BS706" i="17"/>
  <c r="CH706" i="17"/>
  <c r="BZ706" i="17"/>
  <c r="BY706" i="17"/>
  <c r="CG706" i="17" s="1"/>
  <c r="CF706" i="17"/>
  <c r="BX706" i="17"/>
  <c r="BW706" i="17"/>
  <c r="BT706" i="17"/>
  <c r="B707" i="17"/>
  <c r="CF557" i="1"/>
  <c r="CH557" i="1"/>
  <c r="CE556" i="1"/>
  <c r="CG556" i="1"/>
  <c r="BY557" i="1"/>
  <c r="BU557" i="1"/>
  <c r="BZ557" i="1"/>
  <c r="BV557" i="1"/>
  <c r="BX557" i="1"/>
  <c r="BS557" i="1"/>
  <c r="BW557" i="1"/>
  <c r="B558" i="1"/>
  <c r="BT557" i="1"/>
  <c r="CE706" i="17" l="1"/>
  <c r="CH707" i="17"/>
  <c r="BZ707" i="17"/>
  <c r="BY707" i="17"/>
  <c r="BW707" i="17"/>
  <c r="BV707" i="17"/>
  <c r="BU707" i="17"/>
  <c r="B708" i="17"/>
  <c r="BT707" i="17"/>
  <c r="CF707" i="17"/>
  <c r="BX707" i="17"/>
  <c r="BS707" i="17"/>
  <c r="CF558" i="1"/>
  <c r="CH558" i="1"/>
  <c r="CE557" i="1"/>
  <c r="CG557" i="1"/>
  <c r="BW558" i="1"/>
  <c r="BS558" i="1"/>
  <c r="BX558" i="1"/>
  <c r="BT558" i="1"/>
  <c r="BV558" i="1"/>
  <c r="BU558" i="1"/>
  <c r="BZ558" i="1"/>
  <c r="BY558" i="1"/>
  <c r="B559" i="1"/>
  <c r="CE707" i="17" l="1"/>
  <c r="CG707" i="17"/>
  <c r="BV708" i="17"/>
  <c r="BU708" i="17"/>
  <c r="BS708" i="17"/>
  <c r="CH708" i="17"/>
  <c r="BZ708" i="17"/>
  <c r="BY708" i="17"/>
  <c r="CG708" i="17" s="1"/>
  <c r="CF708" i="17"/>
  <c r="BX708" i="17"/>
  <c r="B709" i="17"/>
  <c r="BW708" i="17"/>
  <c r="BT708" i="17"/>
  <c r="CF559" i="1"/>
  <c r="CH559" i="1"/>
  <c r="CE558" i="1"/>
  <c r="CG558" i="1"/>
  <c r="BY559" i="1"/>
  <c r="BU559" i="1"/>
  <c r="BZ559" i="1"/>
  <c r="BV559" i="1"/>
  <c r="BX559" i="1"/>
  <c r="BS559" i="1"/>
  <c r="BW559" i="1"/>
  <c r="BT559" i="1"/>
  <c r="B560" i="1"/>
  <c r="CE708" i="17" l="1"/>
  <c r="CH709" i="17"/>
  <c r="BZ709" i="17"/>
  <c r="BY709" i="17"/>
  <c r="BW709" i="17"/>
  <c r="BV709" i="17"/>
  <c r="BU709" i="17"/>
  <c r="B710" i="17"/>
  <c r="BT709" i="17"/>
  <c r="CF709" i="17"/>
  <c r="BX709" i="17"/>
  <c r="BS709" i="17"/>
  <c r="CF560" i="1"/>
  <c r="CH560" i="1"/>
  <c r="CG559" i="1"/>
  <c r="CE559" i="1"/>
  <c r="BW560" i="1"/>
  <c r="BS560" i="1"/>
  <c r="BX560" i="1"/>
  <c r="BT560" i="1"/>
  <c r="BV560" i="1"/>
  <c r="BU560" i="1"/>
  <c r="BZ560" i="1"/>
  <c r="B561" i="1"/>
  <c r="BY560" i="1"/>
  <c r="CE709" i="17" l="1"/>
  <c r="CG709" i="17"/>
  <c r="CH710" i="17"/>
  <c r="BZ710" i="17"/>
  <c r="BY710" i="17"/>
  <c r="BW710" i="17"/>
  <c r="BV710" i="17"/>
  <c r="BU710" i="17"/>
  <c r="B711" i="17"/>
  <c r="BT710" i="17"/>
  <c r="BX710" i="17"/>
  <c r="BS710" i="17"/>
  <c r="CF710" i="17"/>
  <c r="CE560" i="1"/>
  <c r="CF561" i="1"/>
  <c r="CH561" i="1"/>
  <c r="CG560" i="1"/>
  <c r="BY561" i="1"/>
  <c r="BU561" i="1"/>
  <c r="BZ561" i="1"/>
  <c r="BV561" i="1"/>
  <c r="BX561" i="1"/>
  <c r="BS561" i="1"/>
  <c r="BW561" i="1"/>
  <c r="BT561" i="1"/>
  <c r="B562" i="1"/>
  <c r="CE710" i="17" l="1"/>
  <c r="CG710" i="17"/>
  <c r="BV711" i="17"/>
  <c r="BU711" i="17"/>
  <c r="BS711" i="17"/>
  <c r="CE711" i="17" s="1"/>
  <c r="CH711" i="17"/>
  <c r="BZ711" i="17"/>
  <c r="BY711" i="17"/>
  <c r="CG711" i="17" s="1"/>
  <c r="CF711" i="17"/>
  <c r="BX711" i="17"/>
  <c r="B712" i="17"/>
  <c r="BW711" i="17"/>
  <c r="BT711" i="17"/>
  <c r="CF562" i="1"/>
  <c r="CH562" i="1"/>
  <c r="CE561" i="1"/>
  <c r="CG561" i="1"/>
  <c r="BW562" i="1"/>
  <c r="BS562" i="1"/>
  <c r="BX562" i="1"/>
  <c r="BT562" i="1"/>
  <c r="BV562" i="1"/>
  <c r="BU562" i="1"/>
  <c r="BZ562" i="1"/>
  <c r="B563" i="1"/>
  <c r="BY562" i="1"/>
  <c r="CH712" i="17" l="1"/>
  <c r="BZ712" i="17"/>
  <c r="BY712" i="17"/>
  <c r="BW712" i="17"/>
  <c r="BV712" i="17"/>
  <c r="BU712" i="17"/>
  <c r="B713" i="17"/>
  <c r="BT712" i="17"/>
  <c r="CF712" i="17"/>
  <c r="BX712" i="17"/>
  <c r="BS712" i="17"/>
  <c r="CF563" i="1"/>
  <c r="CH563" i="1"/>
  <c r="CE562" i="1"/>
  <c r="CG562" i="1"/>
  <c r="BX563" i="1"/>
  <c r="BZ563" i="1"/>
  <c r="BU563" i="1"/>
  <c r="BV563" i="1"/>
  <c r="BY563" i="1"/>
  <c r="BS563" i="1"/>
  <c r="BW563" i="1"/>
  <c r="B564" i="1"/>
  <c r="BT563" i="1"/>
  <c r="CE712" i="17" l="1"/>
  <c r="CG712" i="17"/>
  <c r="BV713" i="17"/>
  <c r="BU713" i="17"/>
  <c r="BS713" i="17"/>
  <c r="CH713" i="17"/>
  <c r="BZ713" i="17"/>
  <c r="BY713" i="17"/>
  <c r="CG713" i="17" s="1"/>
  <c r="CF713" i="17"/>
  <c r="BX713" i="17"/>
  <c r="BT713" i="17"/>
  <c r="B714" i="17"/>
  <c r="BW713" i="17"/>
  <c r="CF564" i="1"/>
  <c r="CH564" i="1"/>
  <c r="CG563" i="1"/>
  <c r="CE563" i="1"/>
  <c r="BZ564" i="1"/>
  <c r="BV564" i="1"/>
  <c r="BX564" i="1"/>
  <c r="BS564" i="1"/>
  <c r="BY564" i="1"/>
  <c r="BT564" i="1"/>
  <c r="BW564" i="1"/>
  <c r="BU564" i="1"/>
  <c r="B565" i="1"/>
  <c r="CE713" i="17" l="1"/>
  <c r="CH714" i="17"/>
  <c r="BZ714" i="17"/>
  <c r="BY714" i="17"/>
  <c r="BW714" i="17"/>
  <c r="BV714" i="17"/>
  <c r="BU714" i="17"/>
  <c r="CG714" i="17" s="1"/>
  <c r="B715" i="17"/>
  <c r="BT714" i="17"/>
  <c r="BX714" i="17"/>
  <c r="BS714" i="17"/>
  <c r="CF714" i="17"/>
  <c r="CF565" i="1"/>
  <c r="CH565" i="1"/>
  <c r="CG564" i="1"/>
  <c r="CE564" i="1"/>
  <c r="BX565" i="1"/>
  <c r="BT565" i="1"/>
  <c r="BV565" i="1"/>
  <c r="BW565" i="1"/>
  <c r="BZ565" i="1"/>
  <c r="BY565" i="1"/>
  <c r="BS565" i="1"/>
  <c r="B566" i="1"/>
  <c r="BU565" i="1"/>
  <c r="CE714" i="17" l="1"/>
  <c r="BV715" i="17"/>
  <c r="BU715" i="17"/>
  <c r="BS715" i="17"/>
  <c r="CH715" i="17"/>
  <c r="BZ715" i="17"/>
  <c r="BY715" i="17"/>
  <c r="CG715" i="17" s="1"/>
  <c r="CF715" i="17"/>
  <c r="BX715" i="17"/>
  <c r="B716" i="17"/>
  <c r="BW715" i="17"/>
  <c r="BT715" i="17"/>
  <c r="CG565" i="1"/>
  <c r="CF566" i="1"/>
  <c r="CH566" i="1"/>
  <c r="CE565" i="1"/>
  <c r="BZ566" i="1"/>
  <c r="BV566" i="1"/>
  <c r="BY566" i="1"/>
  <c r="BT566" i="1"/>
  <c r="BU566" i="1"/>
  <c r="BS566" i="1"/>
  <c r="BW566" i="1"/>
  <c r="BX566" i="1"/>
  <c r="B567" i="1"/>
  <c r="CE715" i="17" l="1"/>
  <c r="CH716" i="17"/>
  <c r="BZ716" i="17"/>
  <c r="BY716" i="17"/>
  <c r="BW716" i="17"/>
  <c r="BV716" i="17"/>
  <c r="BU716" i="17"/>
  <c r="B717" i="17"/>
  <c r="BT716" i="17"/>
  <c r="CF716" i="17"/>
  <c r="BX716" i="17"/>
  <c r="BS716" i="17"/>
  <c r="CF567" i="1"/>
  <c r="CH567" i="1"/>
  <c r="CE566" i="1"/>
  <c r="CG566" i="1"/>
  <c r="BX567" i="1"/>
  <c r="BT567" i="1"/>
  <c r="BW567" i="1"/>
  <c r="BY567" i="1"/>
  <c r="BS567" i="1"/>
  <c r="BV567" i="1"/>
  <c r="BZ567" i="1"/>
  <c r="B568" i="1"/>
  <c r="BU567" i="1"/>
  <c r="CE716" i="17" l="1"/>
  <c r="CG716" i="17"/>
  <c r="BV717" i="17"/>
  <c r="BU717" i="17"/>
  <c r="B718" i="17"/>
  <c r="BS717" i="17"/>
  <c r="CE717" i="17" s="1"/>
  <c r="CH717" i="17"/>
  <c r="BZ717" i="17"/>
  <c r="BY717" i="17"/>
  <c r="CG717" i="17" s="1"/>
  <c r="CF717" i="17"/>
  <c r="BX717" i="17"/>
  <c r="BT717" i="17"/>
  <c r="BW717" i="17"/>
  <c r="CG567" i="1"/>
  <c r="CF568" i="1"/>
  <c r="CH568" i="1"/>
  <c r="CE567" i="1"/>
  <c r="BZ568" i="1"/>
  <c r="BV568" i="1"/>
  <c r="BU568" i="1"/>
  <c r="BW568" i="1"/>
  <c r="BX568" i="1"/>
  <c r="BY568" i="1"/>
  <c r="BS568" i="1"/>
  <c r="B569" i="1"/>
  <c r="BT568" i="1"/>
  <c r="CH718" i="17" l="1"/>
  <c r="BZ718" i="17"/>
  <c r="BY718" i="17"/>
  <c r="CF718" i="17"/>
  <c r="BX718" i="17"/>
  <c r="BW718" i="17"/>
  <c r="BV718" i="17"/>
  <c r="BU718" i="17"/>
  <c r="B719" i="17"/>
  <c r="BT718" i="17"/>
  <c r="BS718" i="17"/>
  <c r="CF569" i="1"/>
  <c r="CH569" i="1"/>
  <c r="CG568" i="1"/>
  <c r="CE568" i="1"/>
  <c r="BX569" i="1"/>
  <c r="BT569" i="1"/>
  <c r="BY569" i="1"/>
  <c r="BS569" i="1"/>
  <c r="BZ569" i="1"/>
  <c r="BU569" i="1"/>
  <c r="BW569" i="1"/>
  <c r="B570" i="1"/>
  <c r="BV569" i="1"/>
  <c r="CE718" i="17" l="1"/>
  <c r="CG718" i="17"/>
  <c r="BV719" i="17"/>
  <c r="BU719" i="17"/>
  <c r="B720" i="17"/>
  <c r="BT719" i="17"/>
  <c r="BS719" i="17"/>
  <c r="CE719" i="17" s="1"/>
  <c r="CH719" i="17"/>
  <c r="BZ719" i="17"/>
  <c r="BY719" i="17"/>
  <c r="CF719" i="17"/>
  <c r="BX719" i="17"/>
  <c r="BW719" i="17"/>
  <c r="CF570" i="1"/>
  <c r="CH570" i="1"/>
  <c r="CE569" i="1"/>
  <c r="CG569" i="1"/>
  <c r="BZ570" i="1"/>
  <c r="BV570" i="1"/>
  <c r="BW570" i="1"/>
  <c r="BX570" i="1"/>
  <c r="BS570" i="1"/>
  <c r="BU570" i="1"/>
  <c r="BT570" i="1"/>
  <c r="BY570" i="1"/>
  <c r="B571" i="1"/>
  <c r="CG719" i="17" l="1"/>
  <c r="CH720" i="17"/>
  <c r="BZ720" i="17"/>
  <c r="BY720" i="17"/>
  <c r="CF720" i="17"/>
  <c r="BX720" i="17"/>
  <c r="BW720" i="17"/>
  <c r="BV720" i="17"/>
  <c r="BU720" i="17"/>
  <c r="B721" i="17"/>
  <c r="BT720" i="17"/>
  <c r="BS720" i="17"/>
  <c r="CF571" i="1"/>
  <c r="CH571" i="1"/>
  <c r="CE570" i="1"/>
  <c r="CG570" i="1"/>
  <c r="BX571" i="1"/>
  <c r="BT571" i="1"/>
  <c r="BZ571" i="1"/>
  <c r="BU571" i="1"/>
  <c r="BV571" i="1"/>
  <c r="BY571" i="1"/>
  <c r="BS571" i="1"/>
  <c r="BW571" i="1"/>
  <c r="B572" i="1"/>
  <c r="CG720" i="17" l="1"/>
  <c r="CE720" i="17"/>
  <c r="BV721" i="17"/>
  <c r="BU721" i="17"/>
  <c r="B722" i="17"/>
  <c r="BT721" i="17"/>
  <c r="BS721" i="17"/>
  <c r="CE721" i="17" s="1"/>
  <c r="CH721" i="17"/>
  <c r="BZ721" i="17"/>
  <c r="BY721" i="17"/>
  <c r="CF721" i="17"/>
  <c r="BX721" i="17"/>
  <c r="BW721" i="17"/>
  <c r="CF572" i="1"/>
  <c r="CH572" i="1"/>
  <c r="CE571" i="1"/>
  <c r="CG571" i="1"/>
  <c r="BZ572" i="1"/>
  <c r="BV572" i="1"/>
  <c r="BX572" i="1"/>
  <c r="BS572" i="1"/>
  <c r="BY572" i="1"/>
  <c r="BT572" i="1"/>
  <c r="BU572" i="1"/>
  <c r="BW572" i="1"/>
  <c r="B573" i="1"/>
  <c r="CG721" i="17" l="1"/>
  <c r="BV722" i="17"/>
  <c r="BU722" i="17"/>
  <c r="B723" i="17"/>
  <c r="BT722" i="17"/>
  <c r="BS722" i="17"/>
  <c r="CE722" i="17" s="1"/>
  <c r="CH722" i="17"/>
  <c r="BZ722" i="17"/>
  <c r="BY722" i="17"/>
  <c r="CF722" i="17"/>
  <c r="BX722" i="17"/>
  <c r="BW722" i="17"/>
  <c r="CG572" i="1"/>
  <c r="CF573" i="1"/>
  <c r="CH573" i="1"/>
  <c r="CE572" i="1"/>
  <c r="BX573" i="1"/>
  <c r="BT573" i="1"/>
  <c r="BV573" i="1"/>
  <c r="BW573" i="1"/>
  <c r="BZ573" i="1"/>
  <c r="BU573" i="1"/>
  <c r="B574" i="1"/>
  <c r="BS573" i="1"/>
  <c r="BY573" i="1"/>
  <c r="CG722" i="17" l="1"/>
  <c r="BY723" i="17"/>
  <c r="CF723" i="17"/>
  <c r="BX723" i="17"/>
  <c r="BW723" i="17"/>
  <c r="BV723" i="17"/>
  <c r="BU723" i="17"/>
  <c r="B724" i="17"/>
  <c r="BT723" i="17"/>
  <c r="BS723" i="17"/>
  <c r="CH723" i="17"/>
  <c r="BZ723" i="17"/>
  <c r="CF574" i="1"/>
  <c r="CH574" i="1"/>
  <c r="CE573" i="1"/>
  <c r="CG573" i="1"/>
  <c r="BZ574" i="1"/>
  <c r="BV574" i="1"/>
  <c r="BY574" i="1"/>
  <c r="BT574" i="1"/>
  <c r="BU574" i="1"/>
  <c r="BS574" i="1"/>
  <c r="BX574" i="1"/>
  <c r="BW574" i="1"/>
  <c r="B575" i="1"/>
  <c r="CE723" i="17" l="1"/>
  <c r="CG723" i="17"/>
  <c r="B725" i="17"/>
  <c r="BT724" i="17"/>
  <c r="BS724" i="17"/>
  <c r="CH724" i="17"/>
  <c r="BZ724" i="17"/>
  <c r="BY724" i="17"/>
  <c r="CG724" i="17" s="1"/>
  <c r="CF724" i="17"/>
  <c r="BX724" i="17"/>
  <c r="BW724" i="17"/>
  <c r="BV724" i="17"/>
  <c r="BU724" i="17"/>
  <c r="CF575" i="1"/>
  <c r="CH575" i="1"/>
  <c r="CE574" i="1"/>
  <c r="CG574" i="1"/>
  <c r="BX575" i="1"/>
  <c r="BT575" i="1"/>
  <c r="BW575" i="1"/>
  <c r="BY575" i="1"/>
  <c r="BS575" i="1"/>
  <c r="BV575" i="1"/>
  <c r="BU575" i="1"/>
  <c r="BZ575" i="1"/>
  <c r="B576" i="1"/>
  <c r="CE724" i="17" l="1"/>
  <c r="BW725" i="17"/>
  <c r="BV725" i="17"/>
  <c r="BU725" i="17"/>
  <c r="B726" i="17"/>
  <c r="BT725" i="17"/>
  <c r="BS725" i="17"/>
  <c r="CH725" i="17"/>
  <c r="BZ725" i="17"/>
  <c r="BY725" i="17"/>
  <c r="BX725" i="17"/>
  <c r="CF725" i="17"/>
  <c r="CG575" i="1"/>
  <c r="CF576" i="1"/>
  <c r="CH576" i="1"/>
  <c r="CE575" i="1"/>
  <c r="BZ576" i="1"/>
  <c r="BV576" i="1"/>
  <c r="BU576" i="1"/>
  <c r="BW576" i="1"/>
  <c r="BX576" i="1"/>
  <c r="BT576" i="1"/>
  <c r="BS576" i="1"/>
  <c r="BY576" i="1"/>
  <c r="B577" i="1"/>
  <c r="CE725" i="17" l="1"/>
  <c r="CG725" i="17"/>
  <c r="CH726" i="17"/>
  <c r="BZ726" i="17"/>
  <c r="BY726" i="17"/>
  <c r="CF726" i="17"/>
  <c r="BX726" i="17"/>
  <c r="BW726" i="17"/>
  <c r="BV726" i="17"/>
  <c r="BU726" i="17"/>
  <c r="B727" i="17"/>
  <c r="BT726" i="17"/>
  <c r="BS726" i="17"/>
  <c r="CF577" i="1"/>
  <c r="CH577" i="1"/>
  <c r="CG576" i="1"/>
  <c r="CE576" i="1"/>
  <c r="BX577" i="1"/>
  <c r="BT577" i="1"/>
  <c r="BY577" i="1"/>
  <c r="BS577" i="1"/>
  <c r="BZ577" i="1"/>
  <c r="BU577" i="1"/>
  <c r="BV577" i="1"/>
  <c r="B578" i="1"/>
  <c r="BW577" i="1"/>
  <c r="CG726" i="17" l="1"/>
  <c r="CE726" i="17"/>
  <c r="BU727" i="17"/>
  <c r="B728" i="17"/>
  <c r="BT727" i="17"/>
  <c r="BS727" i="17"/>
  <c r="CE727" i="17" s="1"/>
  <c r="CH727" i="17"/>
  <c r="BZ727" i="17"/>
  <c r="BY727" i="17"/>
  <c r="CG727" i="17" s="1"/>
  <c r="CF727" i="17"/>
  <c r="BX727" i="17"/>
  <c r="BW727" i="17"/>
  <c r="BV727" i="17"/>
  <c r="CE577" i="1"/>
  <c r="CF578" i="1"/>
  <c r="CH578" i="1"/>
  <c r="CG577" i="1"/>
  <c r="BZ578" i="1"/>
  <c r="BV578" i="1"/>
  <c r="BW578" i="1"/>
  <c r="BX578" i="1"/>
  <c r="BS578" i="1"/>
  <c r="BU578" i="1"/>
  <c r="BT578" i="1"/>
  <c r="BY578" i="1"/>
  <c r="B579" i="1"/>
  <c r="CF728" i="17" l="1"/>
  <c r="BX728" i="17"/>
  <c r="BW728" i="17"/>
  <c r="BV728" i="17"/>
  <c r="BU728" i="17"/>
  <c r="B729" i="17"/>
  <c r="BT728" i="17"/>
  <c r="BS728" i="17"/>
  <c r="CH728" i="17"/>
  <c r="BZ728" i="17"/>
  <c r="BY728" i="17"/>
  <c r="CF579" i="1"/>
  <c r="CH579" i="1"/>
  <c r="CE578" i="1"/>
  <c r="CG578" i="1"/>
  <c r="BX579" i="1"/>
  <c r="BT579" i="1"/>
  <c r="BY579" i="1"/>
  <c r="BU579" i="1"/>
  <c r="BZ579" i="1"/>
  <c r="BS579" i="1"/>
  <c r="BV579" i="1"/>
  <c r="BW579" i="1"/>
  <c r="B580" i="1"/>
  <c r="CE728" i="17" l="1"/>
  <c r="CG728" i="17"/>
  <c r="BS729" i="17"/>
  <c r="CH729" i="17"/>
  <c r="BZ729" i="17"/>
  <c r="BY729" i="17"/>
  <c r="CF729" i="17"/>
  <c r="BX729" i="17"/>
  <c r="BW729" i="17"/>
  <c r="BV729" i="17"/>
  <c r="BU729" i="17"/>
  <c r="CE729" i="17" s="1"/>
  <c r="BT729" i="17"/>
  <c r="B730" i="17"/>
  <c r="CF580" i="1"/>
  <c r="CH580" i="1"/>
  <c r="CG579" i="1"/>
  <c r="CE579" i="1"/>
  <c r="BZ580" i="1"/>
  <c r="BV580" i="1"/>
  <c r="BW580" i="1"/>
  <c r="BS580" i="1"/>
  <c r="BX580" i="1"/>
  <c r="BY580" i="1"/>
  <c r="BT580" i="1"/>
  <c r="BU580" i="1"/>
  <c r="B581" i="1"/>
  <c r="CG729" i="17" l="1"/>
  <c r="BV730" i="17"/>
  <c r="BU730" i="17"/>
  <c r="B731" i="17"/>
  <c r="BT730" i="17"/>
  <c r="BS730" i="17"/>
  <c r="CE730" i="17" s="1"/>
  <c r="CH730" i="17"/>
  <c r="BZ730" i="17"/>
  <c r="BY730" i="17"/>
  <c r="CG730" i="17" s="1"/>
  <c r="CF730" i="17"/>
  <c r="BX730" i="17"/>
  <c r="BW730" i="17"/>
  <c r="CG580" i="1"/>
  <c r="CF581" i="1"/>
  <c r="CH581" i="1"/>
  <c r="CE580" i="1"/>
  <c r="BX581" i="1"/>
  <c r="BT581" i="1"/>
  <c r="BY581" i="1"/>
  <c r="BU581" i="1"/>
  <c r="BS581" i="1"/>
  <c r="BV581" i="1"/>
  <c r="BW581" i="1"/>
  <c r="B582" i="1"/>
  <c r="BZ581" i="1"/>
  <c r="BY731" i="17" l="1"/>
  <c r="CF731" i="17"/>
  <c r="BX731" i="17"/>
  <c r="BW731" i="17"/>
  <c r="BV731" i="17"/>
  <c r="BU731" i="17"/>
  <c r="B732" i="17"/>
  <c r="BT731" i="17"/>
  <c r="BS731" i="17"/>
  <c r="BZ731" i="17"/>
  <c r="CH731" i="17"/>
  <c r="CF582" i="1"/>
  <c r="CH582" i="1"/>
  <c r="CG581" i="1"/>
  <c r="CE581" i="1"/>
  <c r="BZ582" i="1"/>
  <c r="BV582" i="1"/>
  <c r="BW582" i="1"/>
  <c r="BS582" i="1"/>
  <c r="BY582" i="1"/>
  <c r="BT582" i="1"/>
  <c r="BX582" i="1"/>
  <c r="BU582" i="1"/>
  <c r="B583" i="1"/>
  <c r="CE731" i="17" l="1"/>
  <c r="CG731" i="17"/>
  <c r="B733" i="17"/>
  <c r="BT732" i="17"/>
  <c r="BS732" i="17"/>
  <c r="CH732" i="17"/>
  <c r="BZ732" i="17"/>
  <c r="BY732" i="17"/>
  <c r="CG732" i="17" s="1"/>
  <c r="CF732" i="17"/>
  <c r="BX732" i="17"/>
  <c r="BW732" i="17"/>
  <c r="BV732" i="17"/>
  <c r="BU732" i="17"/>
  <c r="CF583" i="1"/>
  <c r="CH583" i="1"/>
  <c r="CG582" i="1"/>
  <c r="CE582" i="1"/>
  <c r="BX583" i="1"/>
  <c r="BT583" i="1"/>
  <c r="BY583" i="1"/>
  <c r="BU583" i="1"/>
  <c r="BV583" i="1"/>
  <c r="BW583" i="1"/>
  <c r="BS583" i="1"/>
  <c r="BZ583" i="1"/>
  <c r="B584" i="1"/>
  <c r="CE732" i="17" l="1"/>
  <c r="BW733" i="17"/>
  <c r="BV733" i="17"/>
  <c r="BU733" i="17"/>
  <c r="B734" i="17"/>
  <c r="BT733" i="17"/>
  <c r="BS733" i="17"/>
  <c r="CH733" i="17"/>
  <c r="BZ733" i="17"/>
  <c r="BY733" i="17"/>
  <c r="CF733" i="17"/>
  <c r="BX733" i="17"/>
  <c r="CF584" i="1"/>
  <c r="CH584" i="1"/>
  <c r="CG583" i="1"/>
  <c r="CE583" i="1"/>
  <c r="BZ584" i="1"/>
  <c r="BV584" i="1"/>
  <c r="BW584" i="1"/>
  <c r="BS584" i="1"/>
  <c r="BT584" i="1"/>
  <c r="BU584" i="1"/>
  <c r="BY584" i="1"/>
  <c r="B585" i="1"/>
  <c r="BX584" i="1"/>
  <c r="CE733" i="17" l="1"/>
  <c r="CG733" i="17"/>
  <c r="BW734" i="17"/>
  <c r="BV734" i="17"/>
  <c r="BU734" i="17"/>
  <c r="B735" i="17"/>
  <c r="BT734" i="17"/>
  <c r="BS734" i="17"/>
  <c r="CH734" i="17"/>
  <c r="BZ734" i="17"/>
  <c r="BY734" i="17"/>
  <c r="CF734" i="17"/>
  <c r="BX734" i="17"/>
  <c r="CF585" i="1"/>
  <c r="CH585" i="1"/>
  <c r="CE584" i="1"/>
  <c r="CG584" i="1"/>
  <c r="BX585" i="1"/>
  <c r="BT585" i="1"/>
  <c r="BY585" i="1"/>
  <c r="BU585" i="1"/>
  <c r="BW585" i="1"/>
  <c r="BZ585" i="1"/>
  <c r="BV585" i="1"/>
  <c r="B586" i="1"/>
  <c r="BS585" i="1"/>
  <c r="CG734" i="17" l="1"/>
  <c r="CE734" i="17"/>
  <c r="BS735" i="17"/>
  <c r="CH735" i="17"/>
  <c r="BZ735" i="17"/>
  <c r="BY735" i="17"/>
  <c r="CF735" i="17"/>
  <c r="BX735" i="17"/>
  <c r="BW735" i="17"/>
  <c r="BV735" i="17"/>
  <c r="BU735" i="17"/>
  <c r="B736" i="17"/>
  <c r="BT735" i="17"/>
  <c r="CF586" i="1"/>
  <c r="CH586" i="1"/>
  <c r="CG585" i="1"/>
  <c r="CE585" i="1"/>
  <c r="BZ586" i="1"/>
  <c r="BV586" i="1"/>
  <c r="BW586" i="1"/>
  <c r="BS586" i="1"/>
  <c r="BU586" i="1"/>
  <c r="BX586" i="1"/>
  <c r="BT586" i="1"/>
  <c r="BY586" i="1"/>
  <c r="B587" i="1"/>
  <c r="CG735" i="17" l="1"/>
  <c r="CE735" i="17"/>
  <c r="BW736" i="17"/>
  <c r="BV736" i="17"/>
  <c r="BU736" i="17"/>
  <c r="B737" i="17"/>
  <c r="BT736" i="17"/>
  <c r="BS736" i="17"/>
  <c r="CH736" i="17"/>
  <c r="BZ736" i="17"/>
  <c r="BY736" i="17"/>
  <c r="CF736" i="17"/>
  <c r="BX736" i="17"/>
  <c r="CF587" i="1"/>
  <c r="CH587" i="1"/>
  <c r="CE586" i="1"/>
  <c r="CG586" i="1"/>
  <c r="BX587" i="1"/>
  <c r="BT587" i="1"/>
  <c r="BY587" i="1"/>
  <c r="BU587" i="1"/>
  <c r="BZ587" i="1"/>
  <c r="BS587" i="1"/>
  <c r="BV587" i="1"/>
  <c r="BW587" i="1"/>
  <c r="B588" i="1"/>
  <c r="CE736" i="17" l="1"/>
  <c r="CG736" i="17"/>
  <c r="BS737" i="17"/>
  <c r="CH737" i="17"/>
  <c r="BZ737" i="17"/>
  <c r="BY737" i="17"/>
  <c r="CF737" i="17"/>
  <c r="BX737" i="17"/>
  <c r="BW737" i="17"/>
  <c r="BV737" i="17"/>
  <c r="BU737" i="17"/>
  <c r="B738" i="17"/>
  <c r="BT737" i="17"/>
  <c r="CF588" i="1"/>
  <c r="CH588" i="1"/>
  <c r="CG587" i="1"/>
  <c r="CE587" i="1"/>
  <c r="BZ588" i="1"/>
  <c r="BV588" i="1"/>
  <c r="BW588" i="1"/>
  <c r="BS588" i="1"/>
  <c r="BX588" i="1"/>
  <c r="BY588" i="1"/>
  <c r="BT588" i="1"/>
  <c r="BU588" i="1"/>
  <c r="B589" i="1"/>
  <c r="CG737" i="17" l="1"/>
  <c r="CE737" i="17"/>
  <c r="BW738" i="17"/>
  <c r="BV738" i="17"/>
  <c r="BU738" i="17"/>
  <c r="B739" i="17"/>
  <c r="BT738" i="17"/>
  <c r="BS738" i="17"/>
  <c r="CH738" i="17"/>
  <c r="BZ738" i="17"/>
  <c r="BY738" i="17"/>
  <c r="CF738" i="17"/>
  <c r="BX738" i="17"/>
  <c r="CG588" i="1"/>
  <c r="CF589" i="1"/>
  <c r="CH589" i="1"/>
  <c r="CE588" i="1"/>
  <c r="BX589" i="1"/>
  <c r="BT589" i="1"/>
  <c r="BY589" i="1"/>
  <c r="BU589" i="1"/>
  <c r="BS589" i="1"/>
  <c r="BV589" i="1"/>
  <c r="BW589" i="1"/>
  <c r="BZ589" i="1"/>
  <c r="B590" i="1"/>
  <c r="CE738" i="17" l="1"/>
  <c r="CG738" i="17"/>
  <c r="BS739" i="17"/>
  <c r="CH739" i="17"/>
  <c r="BZ739" i="17"/>
  <c r="BY739" i="17"/>
  <c r="CF739" i="17"/>
  <c r="BX739" i="17"/>
  <c r="BW739" i="17"/>
  <c r="BV739" i="17"/>
  <c r="BU739" i="17"/>
  <c r="B740" i="17"/>
  <c r="BT739" i="17"/>
  <c r="CF590" i="1"/>
  <c r="CH590" i="1"/>
  <c r="CE589" i="1"/>
  <c r="CG589" i="1"/>
  <c r="BZ590" i="1"/>
  <c r="BV590" i="1"/>
  <c r="BW590" i="1"/>
  <c r="BS590" i="1"/>
  <c r="BY590" i="1"/>
  <c r="BT590" i="1"/>
  <c r="BX590" i="1"/>
  <c r="B591" i="1"/>
  <c r="BU590" i="1"/>
  <c r="CG739" i="17" l="1"/>
  <c r="CE739" i="17"/>
  <c r="BW740" i="17"/>
  <c r="BV740" i="17"/>
  <c r="BU740" i="17"/>
  <c r="B741" i="17"/>
  <c r="BT740" i="17"/>
  <c r="BS740" i="17"/>
  <c r="CH740" i="17"/>
  <c r="BZ740" i="17"/>
  <c r="BY740" i="17"/>
  <c r="BX740" i="17"/>
  <c r="CF740" i="17"/>
  <c r="CF591" i="1"/>
  <c r="CH591" i="1"/>
  <c r="CG590" i="1"/>
  <c r="CE590" i="1"/>
  <c r="BX591" i="1"/>
  <c r="BT591" i="1"/>
  <c r="BY591" i="1"/>
  <c r="BU591" i="1"/>
  <c r="BV591" i="1"/>
  <c r="BW591" i="1"/>
  <c r="BS591" i="1"/>
  <c r="BZ591" i="1"/>
  <c r="B592" i="1"/>
  <c r="CE740" i="17" l="1"/>
  <c r="CG740" i="17"/>
  <c r="BS741" i="17"/>
  <c r="CH741" i="17"/>
  <c r="BZ741" i="17"/>
  <c r="BY741" i="17"/>
  <c r="CF741" i="17"/>
  <c r="BX741" i="17"/>
  <c r="BW741" i="17"/>
  <c r="BV741" i="17"/>
  <c r="BU741" i="17"/>
  <c r="B742" i="17"/>
  <c r="BT741" i="17"/>
  <c r="CF592" i="1"/>
  <c r="CH592" i="1"/>
  <c r="CG591" i="1"/>
  <c r="CE591" i="1"/>
  <c r="BZ592" i="1"/>
  <c r="BV592" i="1"/>
  <c r="BW592" i="1"/>
  <c r="BS592" i="1"/>
  <c r="BT592" i="1"/>
  <c r="BU592" i="1"/>
  <c r="BY592" i="1"/>
  <c r="BX592" i="1"/>
  <c r="B593" i="1"/>
  <c r="CG741" i="17" l="1"/>
  <c r="CE741" i="17"/>
  <c r="BW742" i="17"/>
  <c r="BV742" i="17"/>
  <c r="BU742" i="17"/>
  <c r="B743" i="17"/>
  <c r="BT742" i="17"/>
  <c r="BS742" i="17"/>
  <c r="CH742" i="17"/>
  <c r="BZ742" i="17"/>
  <c r="BY742" i="17"/>
  <c r="CF742" i="17"/>
  <c r="BX742" i="17"/>
  <c r="CE592" i="1"/>
  <c r="CF593" i="1"/>
  <c r="CH593" i="1"/>
  <c r="CG592" i="1"/>
  <c r="BX593" i="1"/>
  <c r="BT593" i="1"/>
  <c r="BY593" i="1"/>
  <c r="BU593" i="1"/>
  <c r="BW593" i="1"/>
  <c r="BZ593" i="1"/>
  <c r="BV593" i="1"/>
  <c r="BS593" i="1"/>
  <c r="B594" i="1"/>
  <c r="CE742" i="17" l="1"/>
  <c r="CG742" i="17"/>
  <c r="BS743" i="17"/>
  <c r="CH743" i="17"/>
  <c r="BZ743" i="17"/>
  <c r="BY743" i="17"/>
  <c r="CF743" i="17"/>
  <c r="BX743" i="17"/>
  <c r="BW743" i="17"/>
  <c r="BV743" i="17"/>
  <c r="BU743" i="17"/>
  <c r="B744" i="17"/>
  <c r="BT743" i="17"/>
  <c r="CE593" i="1"/>
  <c r="CF594" i="1"/>
  <c r="CH594" i="1"/>
  <c r="CG593" i="1"/>
  <c r="BZ594" i="1"/>
  <c r="BV594" i="1"/>
  <c r="BW594" i="1"/>
  <c r="BS594" i="1"/>
  <c r="BU594" i="1"/>
  <c r="BX594" i="1"/>
  <c r="BT594" i="1"/>
  <c r="BY594" i="1"/>
  <c r="B595" i="1"/>
  <c r="CG743" i="17" l="1"/>
  <c r="CE743" i="17"/>
  <c r="BW744" i="17"/>
  <c r="BV744" i="17"/>
  <c r="BU744" i="17"/>
  <c r="B745" i="17"/>
  <c r="BT744" i="17"/>
  <c r="BS744" i="17"/>
  <c r="CH744" i="17"/>
  <c r="BZ744" i="17"/>
  <c r="BY744" i="17"/>
  <c r="CF744" i="17"/>
  <c r="BX744" i="17"/>
  <c r="CF595" i="1"/>
  <c r="CH595" i="1"/>
  <c r="CE594" i="1"/>
  <c r="CG594" i="1"/>
  <c r="BX595" i="1"/>
  <c r="BT595" i="1"/>
  <c r="BY595" i="1"/>
  <c r="BU595" i="1"/>
  <c r="BZ595" i="1"/>
  <c r="BS595" i="1"/>
  <c r="BV595" i="1"/>
  <c r="BW595" i="1"/>
  <c r="B596" i="1"/>
  <c r="CE744" i="17" l="1"/>
  <c r="CG744" i="17"/>
  <c r="BS745" i="17"/>
  <c r="CH745" i="17"/>
  <c r="BZ745" i="17"/>
  <c r="BY745" i="17"/>
  <c r="CF745" i="17"/>
  <c r="BX745" i="17"/>
  <c r="BW745" i="17"/>
  <c r="BV745" i="17"/>
  <c r="BU745" i="17"/>
  <c r="CE745" i="17" s="1"/>
  <c r="B746" i="17"/>
  <c r="BT745" i="17"/>
  <c r="CF596" i="1"/>
  <c r="CH596" i="1"/>
  <c r="CE595" i="1"/>
  <c r="CG595" i="1"/>
  <c r="BZ596" i="1"/>
  <c r="BV596" i="1"/>
  <c r="BW596" i="1"/>
  <c r="BS596" i="1"/>
  <c r="BX596" i="1"/>
  <c r="BY596" i="1"/>
  <c r="BT596" i="1"/>
  <c r="BU596" i="1"/>
  <c r="B597" i="1"/>
  <c r="CG745" i="17" l="1"/>
  <c r="BU746" i="17"/>
  <c r="BX746" i="17"/>
  <c r="CF746" i="17"/>
  <c r="BW746" i="17"/>
  <c r="BV746" i="17"/>
  <c r="BT746" i="17"/>
  <c r="BS746" i="17"/>
  <c r="CE746" i="17" s="1"/>
  <c r="B747" i="17"/>
  <c r="BZ746" i="17"/>
  <c r="BY746" i="17"/>
  <c r="CG746" i="17" s="1"/>
  <c r="CH746" i="17"/>
  <c r="CF597" i="1"/>
  <c r="CH597" i="1"/>
  <c r="CG596" i="1"/>
  <c r="CE596" i="1"/>
  <c r="BX597" i="1"/>
  <c r="BT597" i="1"/>
  <c r="BY597" i="1"/>
  <c r="BU597" i="1"/>
  <c r="BS597" i="1"/>
  <c r="BV597" i="1"/>
  <c r="BW597" i="1"/>
  <c r="B598" i="1"/>
  <c r="BZ597" i="1"/>
  <c r="BY747" i="17" l="1"/>
  <c r="BU747" i="17"/>
  <c r="BT747" i="17"/>
  <c r="BS747" i="17"/>
  <c r="B748" i="17"/>
  <c r="BZ747" i="17"/>
  <c r="CH747" i="17"/>
  <c r="BX747" i="17"/>
  <c r="CF747" i="17"/>
  <c r="BW747" i="17"/>
  <c r="BV747" i="17"/>
  <c r="CF598" i="1"/>
  <c r="CH598" i="1"/>
  <c r="CE597" i="1"/>
  <c r="CG597" i="1"/>
  <c r="BZ598" i="1"/>
  <c r="BV598" i="1"/>
  <c r="BW598" i="1"/>
  <c r="BS598" i="1"/>
  <c r="BY598" i="1"/>
  <c r="BT598" i="1"/>
  <c r="BX598" i="1"/>
  <c r="BU598" i="1"/>
  <c r="B599" i="1"/>
  <c r="CE747" i="17" l="1"/>
  <c r="CG747" i="17"/>
  <c r="BU748" i="17"/>
  <c r="BS748" i="17"/>
  <c r="CE748" i="17" s="1"/>
  <c r="B749" i="17"/>
  <c r="BZ748" i="17"/>
  <c r="CH748" i="17"/>
  <c r="BY748" i="17"/>
  <c r="CG748" i="17" s="1"/>
  <c r="BX748" i="17"/>
  <c r="CF748" i="17"/>
  <c r="BW748" i="17"/>
  <c r="BV748" i="17"/>
  <c r="BT748" i="17"/>
  <c r="CF599" i="1"/>
  <c r="CH599" i="1"/>
  <c r="CE598" i="1"/>
  <c r="CG598" i="1"/>
  <c r="BX599" i="1"/>
  <c r="BT599" i="1"/>
  <c r="BY599" i="1"/>
  <c r="BU599" i="1"/>
  <c r="BV599" i="1"/>
  <c r="BW599" i="1"/>
  <c r="BS599" i="1"/>
  <c r="BZ599" i="1"/>
  <c r="B600" i="1"/>
  <c r="BY749" i="17" l="1"/>
  <c r="BZ749" i="17"/>
  <c r="CH749" i="17"/>
  <c r="BX749" i="17"/>
  <c r="CF749" i="17"/>
  <c r="BW749" i="17"/>
  <c r="BV749" i="17"/>
  <c r="BU749" i="17"/>
  <c r="CG749" i="17" s="1"/>
  <c r="BT749" i="17"/>
  <c r="BS749" i="17"/>
  <c r="B750" i="17"/>
  <c r="CE599" i="1"/>
  <c r="CF600" i="1"/>
  <c r="CH600" i="1"/>
  <c r="CG599" i="1"/>
  <c r="BZ600" i="1"/>
  <c r="BV600" i="1"/>
  <c r="BW600" i="1"/>
  <c r="BS600" i="1"/>
  <c r="BT600" i="1"/>
  <c r="BU600" i="1"/>
  <c r="BY600" i="1"/>
  <c r="B601" i="1"/>
  <c r="BX600" i="1"/>
  <c r="CE749" i="17" l="1"/>
  <c r="BU750" i="17"/>
  <c r="BX750" i="17"/>
  <c r="CF750" i="17"/>
  <c r="BW750" i="17"/>
  <c r="BV750" i="17"/>
  <c r="BT750" i="17"/>
  <c r="BS750" i="17"/>
  <c r="CE750" i="17" s="1"/>
  <c r="B751" i="17"/>
  <c r="BZ750" i="17"/>
  <c r="CH750" i="17"/>
  <c r="BY750" i="17"/>
  <c r="CG750" i="17" s="1"/>
  <c r="CF601" i="1"/>
  <c r="CH601" i="1"/>
  <c r="CE600" i="1"/>
  <c r="CG600" i="1"/>
  <c r="BX601" i="1"/>
  <c r="BT601" i="1"/>
  <c r="BY601" i="1"/>
  <c r="BU601" i="1"/>
  <c r="BW601" i="1"/>
  <c r="BZ601" i="1"/>
  <c r="BV601" i="1"/>
  <c r="B602" i="1"/>
  <c r="BS601" i="1"/>
  <c r="BY751" i="17" l="1"/>
  <c r="BU751" i="17"/>
  <c r="BT751" i="17"/>
  <c r="BS751" i="17"/>
  <c r="B752" i="17"/>
  <c r="BZ751" i="17"/>
  <c r="CH751" i="17"/>
  <c r="BX751" i="17"/>
  <c r="CF751" i="17"/>
  <c r="BW751" i="17"/>
  <c r="BV751" i="17"/>
  <c r="CE601" i="1"/>
  <c r="CF602" i="1"/>
  <c r="CH602" i="1"/>
  <c r="CG601" i="1"/>
  <c r="BZ602" i="1"/>
  <c r="BV602" i="1"/>
  <c r="BW602" i="1"/>
  <c r="BS602" i="1"/>
  <c r="BU602" i="1"/>
  <c r="BX602" i="1"/>
  <c r="BT602" i="1"/>
  <c r="BY602" i="1"/>
  <c r="B603" i="1"/>
  <c r="CE751" i="17" l="1"/>
  <c r="CG751" i="17"/>
  <c r="BU752" i="17"/>
  <c r="BS752" i="17"/>
  <c r="B753" i="17"/>
  <c r="BZ752" i="17"/>
  <c r="CH752" i="17"/>
  <c r="BY752" i="17"/>
  <c r="CG752" i="17" s="1"/>
  <c r="BX752" i="17"/>
  <c r="CF752" i="17"/>
  <c r="BW752" i="17"/>
  <c r="BV752" i="17"/>
  <c r="BT752" i="17"/>
  <c r="CF603" i="1"/>
  <c r="CH603" i="1"/>
  <c r="CE602" i="1"/>
  <c r="CG602" i="1"/>
  <c r="BX603" i="1"/>
  <c r="BT603" i="1"/>
  <c r="BY603" i="1"/>
  <c r="BU603" i="1"/>
  <c r="BZ603" i="1"/>
  <c r="BS603" i="1"/>
  <c r="BV603" i="1"/>
  <c r="BW603" i="1"/>
  <c r="B604" i="1"/>
  <c r="CE752" i="17" l="1"/>
  <c r="BY753" i="17"/>
  <c r="BZ753" i="17"/>
  <c r="CH753" i="17"/>
  <c r="BX753" i="17"/>
  <c r="CF753" i="17"/>
  <c r="BW753" i="17"/>
  <c r="BV753" i="17"/>
  <c r="BU753" i="17"/>
  <c r="BT753" i="17"/>
  <c r="BS753" i="17"/>
  <c r="B754" i="17"/>
  <c r="CF604" i="1"/>
  <c r="CH604" i="1"/>
  <c r="CE603" i="1"/>
  <c r="CG603" i="1"/>
  <c r="BZ604" i="1"/>
  <c r="BV604" i="1"/>
  <c r="BW604" i="1"/>
  <c r="BS604" i="1"/>
  <c r="BX604" i="1"/>
  <c r="BY604" i="1"/>
  <c r="BT604" i="1"/>
  <c r="BU604" i="1"/>
  <c r="B605" i="1"/>
  <c r="CE753" i="17" l="1"/>
  <c r="CG753" i="17"/>
  <c r="BU754" i="17"/>
  <c r="BX754" i="17"/>
  <c r="CF754" i="17"/>
  <c r="BW754" i="17"/>
  <c r="BV754" i="17"/>
  <c r="BT754" i="17"/>
  <c r="BS754" i="17"/>
  <c r="B755" i="17"/>
  <c r="BZ754" i="17"/>
  <c r="CH754" i="17"/>
  <c r="BY754" i="17"/>
  <c r="CG604" i="1"/>
  <c r="CF605" i="1"/>
  <c r="CH605" i="1"/>
  <c r="CE604" i="1"/>
  <c r="BX605" i="1"/>
  <c r="BT605" i="1"/>
  <c r="BY605" i="1"/>
  <c r="BU605" i="1"/>
  <c r="BS605" i="1"/>
  <c r="BV605" i="1"/>
  <c r="BW605" i="1"/>
  <c r="BZ605" i="1"/>
  <c r="B606" i="1"/>
  <c r="CE754" i="17" l="1"/>
  <c r="CG754" i="17"/>
  <c r="BY755" i="17"/>
  <c r="BU755" i="17"/>
  <c r="BT755" i="17"/>
  <c r="BS755" i="17"/>
  <c r="B756" i="17"/>
  <c r="BZ755" i="17"/>
  <c r="CH755" i="17"/>
  <c r="BX755" i="17"/>
  <c r="CF755" i="17"/>
  <c r="BW755" i="17"/>
  <c r="BV755" i="17"/>
  <c r="CF606" i="1"/>
  <c r="CH606" i="1"/>
  <c r="CG605" i="1"/>
  <c r="CE605" i="1"/>
  <c r="BZ606" i="1"/>
  <c r="BV606" i="1"/>
  <c r="BW606" i="1"/>
  <c r="BS606" i="1"/>
  <c r="BY606" i="1"/>
  <c r="BT606" i="1"/>
  <c r="BX606" i="1"/>
  <c r="BU606" i="1"/>
  <c r="B607" i="1"/>
  <c r="CE755" i="17" l="1"/>
  <c r="CG755" i="17"/>
  <c r="BU756" i="17"/>
  <c r="BS756" i="17"/>
  <c r="B757" i="17"/>
  <c r="BZ756" i="17"/>
  <c r="CH756" i="17"/>
  <c r="BY756" i="17"/>
  <c r="CG756" i="17" s="1"/>
  <c r="BX756" i="17"/>
  <c r="CF756" i="17"/>
  <c r="BW756" i="17"/>
  <c r="BV756" i="17"/>
  <c r="BT756" i="17"/>
  <c r="CF607" i="1"/>
  <c r="CH607" i="1"/>
  <c r="CG606" i="1"/>
  <c r="CE606" i="1"/>
  <c r="BX607" i="1"/>
  <c r="BT607" i="1"/>
  <c r="BY607" i="1"/>
  <c r="BU607" i="1"/>
  <c r="BV607" i="1"/>
  <c r="BW607" i="1"/>
  <c r="BS607" i="1"/>
  <c r="BZ607" i="1"/>
  <c r="B608" i="1"/>
  <c r="CE756" i="17" l="1"/>
  <c r="BY757" i="17"/>
  <c r="BZ757" i="17"/>
  <c r="CH757" i="17"/>
  <c r="BX757" i="17"/>
  <c r="CF757" i="17"/>
  <c r="BW757" i="17"/>
  <c r="BV757" i="17"/>
  <c r="BU757" i="17"/>
  <c r="BT757" i="17"/>
  <c r="BS757" i="17"/>
  <c r="B758" i="17"/>
  <c r="CF608" i="1"/>
  <c r="CH608" i="1"/>
  <c r="CG607" i="1"/>
  <c r="CE607" i="1"/>
  <c r="BZ608" i="1"/>
  <c r="BV608" i="1"/>
  <c r="BW608" i="1"/>
  <c r="BS608" i="1"/>
  <c r="BT608" i="1"/>
  <c r="BU608" i="1"/>
  <c r="BY608" i="1"/>
  <c r="BX608" i="1"/>
  <c r="B609" i="1"/>
  <c r="CE757" i="17" l="1"/>
  <c r="CG757" i="17"/>
  <c r="B759" i="17"/>
  <c r="BT758" i="17"/>
  <c r="BY758" i="17"/>
  <c r="BW758" i="17"/>
  <c r="BU758" i="17"/>
  <c r="BS758" i="17"/>
  <c r="CH758" i="17"/>
  <c r="CF758" i="17"/>
  <c r="BZ758" i="17"/>
  <c r="BX758" i="17"/>
  <c r="BV758" i="17"/>
  <c r="CF609" i="1"/>
  <c r="CH609" i="1"/>
  <c r="CE608" i="1"/>
  <c r="CG608" i="1"/>
  <c r="BX609" i="1"/>
  <c r="BT609" i="1"/>
  <c r="BY609" i="1"/>
  <c r="BU609" i="1"/>
  <c r="BW609" i="1"/>
  <c r="BZ609" i="1"/>
  <c r="BV609" i="1"/>
  <c r="BS609" i="1"/>
  <c r="B610" i="1"/>
  <c r="CE758" i="17" l="1"/>
  <c r="CG758" i="17"/>
  <c r="CF759" i="17"/>
  <c r="BX759" i="17"/>
  <c r="BU759" i="17"/>
  <c r="BS759" i="17"/>
  <c r="BY759" i="17"/>
  <c r="BZ759" i="17"/>
  <c r="BW759" i="17"/>
  <c r="BV759" i="17"/>
  <c r="B760" i="17"/>
  <c r="BT759" i="17"/>
  <c r="CH759" i="17"/>
  <c r="CF610" i="1"/>
  <c r="CH610" i="1"/>
  <c r="CG609" i="1"/>
  <c r="CE609" i="1"/>
  <c r="BZ610" i="1"/>
  <c r="BV610" i="1"/>
  <c r="BW610" i="1"/>
  <c r="BS610" i="1"/>
  <c r="BU610" i="1"/>
  <c r="BX610" i="1"/>
  <c r="BT610" i="1"/>
  <c r="BY610" i="1"/>
  <c r="B611" i="1"/>
  <c r="CG759" i="17" l="1"/>
  <c r="CE759" i="17"/>
  <c r="B761" i="17"/>
  <c r="BT760" i="17"/>
  <c r="BY760" i="17"/>
  <c r="BW760" i="17"/>
  <c r="BU760" i="17"/>
  <c r="BX760" i="17"/>
  <c r="BV760" i="17"/>
  <c r="BS760" i="17"/>
  <c r="CH760" i="17"/>
  <c r="CF760" i="17"/>
  <c r="BZ760" i="17"/>
  <c r="CF611" i="1"/>
  <c r="CH611" i="1"/>
  <c r="CE610" i="1"/>
  <c r="CG610" i="1"/>
  <c r="BX611" i="1"/>
  <c r="BT611" i="1"/>
  <c r="BY611" i="1"/>
  <c r="BU611" i="1"/>
  <c r="BZ611" i="1"/>
  <c r="BS611" i="1"/>
  <c r="BV611" i="1"/>
  <c r="BW611" i="1"/>
  <c r="B612" i="1"/>
  <c r="CE760" i="17" l="1"/>
  <c r="CG760" i="17"/>
  <c r="CF761" i="17"/>
  <c r="BX761" i="17"/>
  <c r="BU761" i="17"/>
  <c r="BS761" i="17"/>
  <c r="BY761" i="17"/>
  <c r="CH761" i="17"/>
  <c r="BZ761" i="17"/>
  <c r="BW761" i="17"/>
  <c r="BV761" i="17"/>
  <c r="B762" i="17"/>
  <c r="BT761" i="17"/>
  <c r="CF612" i="1"/>
  <c r="CH612" i="1"/>
  <c r="CE611" i="1"/>
  <c r="CG611" i="1"/>
  <c r="BZ612" i="1"/>
  <c r="BV612" i="1"/>
  <c r="BW612" i="1"/>
  <c r="BS612" i="1"/>
  <c r="BX612" i="1"/>
  <c r="BY612" i="1"/>
  <c r="BT612" i="1"/>
  <c r="BU612" i="1"/>
  <c r="B613" i="1"/>
  <c r="CG761" i="17" l="1"/>
  <c r="CE761" i="17"/>
  <c r="B763" i="17"/>
  <c r="BT762" i="17"/>
  <c r="BY762" i="17"/>
  <c r="BW762" i="17"/>
  <c r="BU762" i="17"/>
  <c r="BZ762" i="17"/>
  <c r="BX762" i="17"/>
  <c r="BV762" i="17"/>
  <c r="BS762" i="17"/>
  <c r="CH762" i="17"/>
  <c r="CF762" i="17"/>
  <c r="CG612" i="1"/>
  <c r="CF613" i="1"/>
  <c r="CH613" i="1"/>
  <c r="CE612" i="1"/>
  <c r="BX613" i="1"/>
  <c r="BT613" i="1"/>
  <c r="BY613" i="1"/>
  <c r="BU613" i="1"/>
  <c r="BS613" i="1"/>
  <c r="BV613" i="1"/>
  <c r="BW613" i="1"/>
  <c r="B614" i="1"/>
  <c r="BZ613" i="1"/>
  <c r="CE762" i="17" l="1"/>
  <c r="CG762" i="17"/>
  <c r="CF763" i="17"/>
  <c r="BX763" i="17"/>
  <c r="BU763" i="17"/>
  <c r="BS763" i="17"/>
  <c r="BY763" i="17"/>
  <c r="BV763" i="17"/>
  <c r="B764" i="17"/>
  <c r="BT763" i="17"/>
  <c r="CH763" i="17"/>
  <c r="BZ763" i="17"/>
  <c r="BW763" i="17"/>
  <c r="CF614" i="1"/>
  <c r="CH614" i="1"/>
  <c r="CE613" i="1"/>
  <c r="CG613" i="1"/>
  <c r="BZ614" i="1"/>
  <c r="BV614" i="1"/>
  <c r="BW614" i="1"/>
  <c r="BS614" i="1"/>
  <c r="BY614" i="1"/>
  <c r="BT614" i="1"/>
  <c r="BX614" i="1"/>
  <c r="BU614" i="1"/>
  <c r="B615" i="1"/>
  <c r="CG763" i="17" l="1"/>
  <c r="CE763" i="17"/>
  <c r="B765" i="17"/>
  <c r="BT764" i="17"/>
  <c r="BY764" i="17"/>
  <c r="BW764" i="17"/>
  <c r="BU764" i="17"/>
  <c r="CF764" i="17"/>
  <c r="BZ764" i="17"/>
  <c r="BX764" i="17"/>
  <c r="BV764" i="17"/>
  <c r="BS764" i="17"/>
  <c r="CH764" i="17"/>
  <c r="CF615" i="1"/>
  <c r="CH615" i="1"/>
  <c r="CG614" i="1"/>
  <c r="CE614" i="1"/>
  <c r="BX615" i="1"/>
  <c r="BT615" i="1"/>
  <c r="BY615" i="1"/>
  <c r="BU615" i="1"/>
  <c r="BV615" i="1"/>
  <c r="BW615" i="1"/>
  <c r="BS615" i="1"/>
  <c r="BZ615" i="1"/>
  <c r="B616" i="1"/>
  <c r="CE764" i="17" l="1"/>
  <c r="CG764" i="17"/>
  <c r="CF765" i="17"/>
  <c r="BX765" i="17"/>
  <c r="BU765" i="17"/>
  <c r="BS765" i="17"/>
  <c r="BY765" i="17"/>
  <c r="BZ765" i="17"/>
  <c r="BW765" i="17"/>
  <c r="BV765" i="17"/>
  <c r="B766" i="17"/>
  <c r="BT765" i="17"/>
  <c r="CH765" i="17"/>
  <c r="CF616" i="1"/>
  <c r="CH616" i="1"/>
  <c r="CE615" i="1"/>
  <c r="CG615" i="1"/>
  <c r="BZ616" i="1"/>
  <c r="BV616" i="1"/>
  <c r="BW616" i="1"/>
  <c r="BS616" i="1"/>
  <c r="BT616" i="1"/>
  <c r="BU616" i="1"/>
  <c r="BY616" i="1"/>
  <c r="BX616" i="1"/>
  <c r="B617" i="1"/>
  <c r="CG765" i="17" l="1"/>
  <c r="CE765" i="17"/>
  <c r="B767" i="17"/>
  <c r="BT766" i="17"/>
  <c r="BY766" i="17"/>
  <c r="BW766" i="17"/>
  <c r="BU766" i="17"/>
  <c r="BS766" i="17"/>
  <c r="CH766" i="17"/>
  <c r="CF766" i="17"/>
  <c r="BZ766" i="17"/>
  <c r="BX766" i="17"/>
  <c r="BV766" i="17"/>
  <c r="CF617" i="1"/>
  <c r="CH617" i="1"/>
  <c r="CE616" i="1"/>
  <c r="CG616" i="1"/>
  <c r="BX617" i="1"/>
  <c r="BT617" i="1"/>
  <c r="BY617" i="1"/>
  <c r="BU617" i="1"/>
  <c r="BW617" i="1"/>
  <c r="BZ617" i="1"/>
  <c r="BV617" i="1"/>
  <c r="BS617" i="1"/>
  <c r="B618" i="1"/>
  <c r="CE766" i="17" l="1"/>
  <c r="CG766" i="17"/>
  <c r="CF767" i="17"/>
  <c r="BX767" i="17"/>
  <c r="BU767" i="17"/>
  <c r="BS767" i="17"/>
  <c r="BY767" i="17"/>
  <c r="BZ767" i="17"/>
  <c r="BW767" i="17"/>
  <c r="BV767" i="17"/>
  <c r="B768" i="17"/>
  <c r="BT767" i="17"/>
  <c r="CH767" i="17"/>
  <c r="CE617" i="1"/>
  <c r="CF618" i="1"/>
  <c r="CH618" i="1"/>
  <c r="CG617" i="1"/>
  <c r="BZ618" i="1"/>
  <c r="BV618" i="1"/>
  <c r="BW618" i="1"/>
  <c r="BS618" i="1"/>
  <c r="BU618" i="1"/>
  <c r="BX618" i="1"/>
  <c r="BT618" i="1"/>
  <c r="BY618" i="1"/>
  <c r="B619" i="1"/>
  <c r="CG767" i="17" l="1"/>
  <c r="CE767" i="17"/>
  <c r="B769" i="17"/>
  <c r="BT768" i="17"/>
  <c r="BY768" i="17"/>
  <c r="BW768" i="17"/>
  <c r="BU768" i="17"/>
  <c r="CG768" i="17" s="1"/>
  <c r="BX768" i="17"/>
  <c r="BV768" i="17"/>
  <c r="BS768" i="17"/>
  <c r="CH768" i="17"/>
  <c r="CF768" i="17"/>
  <c r="BZ768" i="17"/>
  <c r="CE618" i="1"/>
  <c r="CF619" i="1"/>
  <c r="CH619" i="1"/>
  <c r="CG618" i="1"/>
  <c r="BX619" i="1"/>
  <c r="BT619" i="1"/>
  <c r="BY619" i="1"/>
  <c r="BU619" i="1"/>
  <c r="BZ619" i="1"/>
  <c r="BS619" i="1"/>
  <c r="BW619" i="1"/>
  <c r="BV619" i="1"/>
  <c r="B620" i="1"/>
  <c r="CE768" i="17" l="1"/>
  <c r="CF769" i="17"/>
  <c r="BX769" i="17"/>
  <c r="BU769" i="17"/>
  <c r="BS769" i="17"/>
  <c r="BY769" i="17"/>
  <c r="CH769" i="17"/>
  <c r="BZ769" i="17"/>
  <c r="BW769" i="17"/>
  <c r="BV769" i="17"/>
  <c r="BT769" i="17"/>
  <c r="B770" i="17"/>
  <c r="CG619" i="1"/>
  <c r="CF620" i="1"/>
  <c r="CH620" i="1"/>
  <c r="CE619" i="1"/>
  <c r="BZ620" i="1"/>
  <c r="BV620" i="1"/>
  <c r="BW620" i="1"/>
  <c r="BS620" i="1"/>
  <c r="BX620" i="1"/>
  <c r="BY620" i="1"/>
  <c r="BT620" i="1"/>
  <c r="BU620" i="1"/>
  <c r="B621" i="1"/>
  <c r="CG769" i="17" l="1"/>
  <c r="CE769" i="17"/>
  <c r="CF770" i="17"/>
  <c r="BX770" i="17"/>
  <c r="BU770" i="17"/>
  <c r="BS770" i="17"/>
  <c r="BY770" i="17"/>
  <c r="CH770" i="17"/>
  <c r="BZ770" i="17"/>
  <c r="BW770" i="17"/>
  <c r="BV770" i="17"/>
  <c r="B771" i="17"/>
  <c r="BT770" i="17"/>
  <c r="CF621" i="1"/>
  <c r="CH621" i="1"/>
  <c r="CG620" i="1"/>
  <c r="CE620" i="1"/>
  <c r="BX621" i="1"/>
  <c r="BT621" i="1"/>
  <c r="BY621" i="1"/>
  <c r="BU621" i="1"/>
  <c r="BS621" i="1"/>
  <c r="BV621" i="1"/>
  <c r="BW621" i="1"/>
  <c r="BZ621" i="1"/>
  <c r="B622" i="1"/>
  <c r="CG770" i="17" l="1"/>
  <c r="CE770" i="17"/>
  <c r="B772" i="17"/>
  <c r="BT771" i="17"/>
  <c r="BY771" i="17"/>
  <c r="BW771" i="17"/>
  <c r="BU771" i="17"/>
  <c r="BZ771" i="17"/>
  <c r="BX771" i="17"/>
  <c r="BV771" i="17"/>
  <c r="BS771" i="17"/>
  <c r="CH771" i="17"/>
  <c r="CF771" i="17"/>
  <c r="CF622" i="1"/>
  <c r="CH622" i="1"/>
  <c r="CE621" i="1"/>
  <c r="CG621" i="1"/>
  <c r="BZ622" i="1"/>
  <c r="BV622" i="1"/>
  <c r="BW622" i="1"/>
  <c r="BS622" i="1"/>
  <c r="BY622" i="1"/>
  <c r="BT622" i="1"/>
  <c r="BX622" i="1"/>
  <c r="BU622" i="1"/>
  <c r="B623" i="1"/>
  <c r="CE771" i="17" l="1"/>
  <c r="CG771" i="17"/>
  <c r="CF772" i="17"/>
  <c r="BX772" i="17"/>
  <c r="BU772" i="17"/>
  <c r="BS772" i="17"/>
  <c r="BY772" i="17"/>
  <c r="BV772" i="17"/>
  <c r="B773" i="17"/>
  <c r="BT772" i="17"/>
  <c r="CH772" i="17"/>
  <c r="BZ772" i="17"/>
  <c r="BW772" i="17"/>
  <c r="CF623" i="1"/>
  <c r="CH623" i="1"/>
  <c r="CG622" i="1"/>
  <c r="CE622" i="1"/>
  <c r="BX623" i="1"/>
  <c r="BT623" i="1"/>
  <c r="BY623" i="1"/>
  <c r="BU623" i="1"/>
  <c r="BV623" i="1"/>
  <c r="BW623" i="1"/>
  <c r="BS623" i="1"/>
  <c r="BZ623" i="1"/>
  <c r="B624" i="1"/>
  <c r="CE772" i="17" l="1"/>
  <c r="CG772" i="17"/>
  <c r="B774" i="17"/>
  <c r="BT773" i="17"/>
  <c r="BY773" i="17"/>
  <c r="BW773" i="17"/>
  <c r="BU773" i="17"/>
  <c r="CF773" i="17"/>
  <c r="BZ773" i="17"/>
  <c r="BX773" i="17"/>
  <c r="BV773" i="17"/>
  <c r="BS773" i="17"/>
  <c r="CH773" i="17"/>
  <c r="CF624" i="1"/>
  <c r="CH624" i="1"/>
  <c r="CG623" i="1"/>
  <c r="CE623" i="1"/>
  <c r="BZ624" i="1"/>
  <c r="BV624" i="1"/>
  <c r="BW624" i="1"/>
  <c r="BS624" i="1"/>
  <c r="BT624" i="1"/>
  <c r="BU624" i="1"/>
  <c r="BY624" i="1"/>
  <c r="BX624" i="1"/>
  <c r="B625" i="1"/>
  <c r="CE773" i="17" l="1"/>
  <c r="CG773" i="17"/>
  <c r="CF774" i="17"/>
  <c r="BX774" i="17"/>
  <c r="BU774" i="17"/>
  <c r="BS774" i="17"/>
  <c r="BY774" i="17"/>
  <c r="BZ774" i="17"/>
  <c r="BW774" i="17"/>
  <c r="BV774" i="17"/>
  <c r="B775" i="17"/>
  <c r="BT774" i="17"/>
  <c r="CH774" i="17"/>
  <c r="CF625" i="1"/>
  <c r="CH625" i="1"/>
  <c r="CE624" i="1"/>
  <c r="CG624" i="1"/>
  <c r="BX625" i="1"/>
  <c r="BT625" i="1"/>
  <c r="BY625" i="1"/>
  <c r="BU625" i="1"/>
  <c r="BW625" i="1"/>
  <c r="BZ625" i="1"/>
  <c r="BV625" i="1"/>
  <c r="B626" i="1"/>
  <c r="BS625" i="1"/>
  <c r="CG774" i="17" l="1"/>
  <c r="CE774" i="17"/>
  <c r="B776" i="17"/>
  <c r="BT775" i="17"/>
  <c r="BY775" i="17"/>
  <c r="BW775" i="17"/>
  <c r="BU775" i="17"/>
  <c r="BS775" i="17"/>
  <c r="CH775" i="17"/>
  <c r="CF775" i="17"/>
  <c r="BZ775" i="17"/>
  <c r="BX775" i="17"/>
  <c r="BV775" i="17"/>
  <c r="CE625" i="1"/>
  <c r="CF626" i="1"/>
  <c r="CH626" i="1"/>
  <c r="CG625" i="1"/>
  <c r="BZ626" i="1"/>
  <c r="BV626" i="1"/>
  <c r="BW626" i="1"/>
  <c r="BS626" i="1"/>
  <c r="BU626" i="1"/>
  <c r="BX626" i="1"/>
  <c r="BT626" i="1"/>
  <c r="BY626" i="1"/>
  <c r="B627" i="1"/>
  <c r="CE775" i="17" l="1"/>
  <c r="CG775" i="17"/>
  <c r="CF776" i="17"/>
  <c r="BX776" i="17"/>
  <c r="BU776" i="17"/>
  <c r="BS776" i="17"/>
  <c r="BY776" i="17"/>
  <c r="BZ776" i="17"/>
  <c r="BW776" i="17"/>
  <c r="BV776" i="17"/>
  <c r="B777" i="17"/>
  <c r="BT776" i="17"/>
  <c r="CH776" i="17"/>
  <c r="CF627" i="1"/>
  <c r="CH627" i="1"/>
  <c r="CE626" i="1"/>
  <c r="CG626" i="1"/>
  <c r="BX627" i="1"/>
  <c r="BT627" i="1"/>
  <c r="BY627" i="1"/>
  <c r="BU627" i="1"/>
  <c r="BZ627" i="1"/>
  <c r="BS627" i="1"/>
  <c r="BV627" i="1"/>
  <c r="BW627" i="1"/>
  <c r="B628" i="1"/>
  <c r="CG776" i="17" l="1"/>
  <c r="CE776" i="17"/>
  <c r="B778" i="17"/>
  <c r="BT777" i="17"/>
  <c r="BY777" i="17"/>
  <c r="BW777" i="17"/>
  <c r="BU777" i="17"/>
  <c r="BX777" i="17"/>
  <c r="BV777" i="17"/>
  <c r="BS777" i="17"/>
  <c r="CH777" i="17"/>
  <c r="CF777" i="17"/>
  <c r="BZ777" i="17"/>
  <c r="CF628" i="1"/>
  <c r="CH628" i="1"/>
  <c r="CE627" i="1"/>
  <c r="CG627" i="1"/>
  <c r="BZ628" i="1"/>
  <c r="BV628" i="1"/>
  <c r="BW628" i="1"/>
  <c r="BS628" i="1"/>
  <c r="BX628" i="1"/>
  <c r="BY628" i="1"/>
  <c r="BU628" i="1"/>
  <c r="BT628" i="1"/>
  <c r="B629" i="1"/>
  <c r="CG777" i="17" l="1"/>
  <c r="CE777" i="17"/>
  <c r="CF778" i="17"/>
  <c r="BX778" i="17"/>
  <c r="BU778" i="17"/>
  <c r="BS778" i="17"/>
  <c r="BY778" i="17"/>
  <c r="CH778" i="17"/>
  <c r="BZ778" i="17"/>
  <c r="BW778" i="17"/>
  <c r="BV778" i="17"/>
  <c r="B779" i="17"/>
  <c r="BT778" i="17"/>
  <c r="CF629" i="1"/>
  <c r="CH629" i="1"/>
  <c r="CE628" i="1"/>
  <c r="CG628" i="1"/>
  <c r="BX629" i="1"/>
  <c r="BT629" i="1"/>
  <c r="BY629" i="1"/>
  <c r="BU629" i="1"/>
  <c r="BS629" i="1"/>
  <c r="BV629" i="1"/>
  <c r="BW629" i="1"/>
  <c r="BZ629" i="1"/>
  <c r="B630" i="1"/>
  <c r="CG778" i="17" l="1"/>
  <c r="CE778" i="17"/>
  <c r="B780" i="17"/>
  <c r="BT779" i="17"/>
  <c r="BY779" i="17"/>
  <c r="BW779" i="17"/>
  <c r="BU779" i="17"/>
  <c r="BZ779" i="17"/>
  <c r="BX779" i="17"/>
  <c r="BV779" i="17"/>
  <c r="BS779" i="17"/>
  <c r="CH779" i="17"/>
  <c r="CF779" i="17"/>
  <c r="CG629" i="1"/>
  <c r="CF630" i="1"/>
  <c r="CH630" i="1"/>
  <c r="CE629" i="1"/>
  <c r="BZ630" i="1"/>
  <c r="BV630" i="1"/>
  <c r="BW630" i="1"/>
  <c r="BS630" i="1"/>
  <c r="BY630" i="1"/>
  <c r="BT630" i="1"/>
  <c r="BX630" i="1"/>
  <c r="BU630" i="1"/>
  <c r="B631" i="1"/>
  <c r="CE779" i="17" l="1"/>
  <c r="CG779" i="17"/>
  <c r="CF780" i="17"/>
  <c r="BX780" i="17"/>
  <c r="BU780" i="17"/>
  <c r="BS780" i="17"/>
  <c r="BY780" i="17"/>
  <c r="BV780" i="17"/>
  <c r="B781" i="17"/>
  <c r="BT780" i="17"/>
  <c r="CH780" i="17"/>
  <c r="BZ780" i="17"/>
  <c r="BW780" i="17"/>
  <c r="CF631" i="1"/>
  <c r="CH631" i="1"/>
  <c r="CE630" i="1"/>
  <c r="CG630" i="1"/>
  <c r="BX631" i="1"/>
  <c r="BT631" i="1"/>
  <c r="BY631" i="1"/>
  <c r="BU631" i="1"/>
  <c r="BV631" i="1"/>
  <c r="BW631" i="1"/>
  <c r="BS631" i="1"/>
  <c r="BZ631" i="1"/>
  <c r="B632" i="1"/>
  <c r="CG780" i="17" l="1"/>
  <c r="CE780" i="17"/>
  <c r="B782" i="17"/>
  <c r="BT781" i="17"/>
  <c r="BY781" i="17"/>
  <c r="BW781" i="17"/>
  <c r="BU781" i="17"/>
  <c r="CF781" i="17"/>
  <c r="BZ781" i="17"/>
  <c r="BX781" i="17"/>
  <c r="BV781" i="17"/>
  <c r="BS781" i="17"/>
  <c r="CH781" i="17"/>
  <c r="CF632" i="1"/>
  <c r="CH632" i="1"/>
  <c r="CE631" i="1"/>
  <c r="CG631" i="1"/>
  <c r="BZ632" i="1"/>
  <c r="BV632" i="1"/>
  <c r="BW632" i="1"/>
  <c r="BS632" i="1"/>
  <c r="BT632" i="1"/>
  <c r="BU632" i="1"/>
  <c r="BX632" i="1"/>
  <c r="BY632" i="1"/>
  <c r="B633" i="1"/>
  <c r="CG781" i="17" l="1"/>
  <c r="CE781" i="17"/>
  <c r="B783" i="17"/>
  <c r="BT782" i="17"/>
  <c r="BY782" i="17"/>
  <c r="BW782" i="17"/>
  <c r="BU782" i="17"/>
  <c r="CH782" i="17"/>
  <c r="CF782" i="17"/>
  <c r="BZ782" i="17"/>
  <c r="BX782" i="17"/>
  <c r="BV782" i="17"/>
  <c r="BS782" i="17"/>
  <c r="CF633" i="1"/>
  <c r="CH633" i="1"/>
  <c r="CE632" i="1"/>
  <c r="CG632" i="1"/>
  <c r="BX633" i="1"/>
  <c r="BT633" i="1"/>
  <c r="BY633" i="1"/>
  <c r="BU633" i="1"/>
  <c r="BW633" i="1"/>
  <c r="BZ633" i="1"/>
  <c r="BV633" i="1"/>
  <c r="B634" i="1"/>
  <c r="BS633" i="1"/>
  <c r="CE782" i="17" l="1"/>
  <c r="CG782" i="17"/>
  <c r="CF783" i="17"/>
  <c r="BX783" i="17"/>
  <c r="BU783" i="17"/>
  <c r="BS783" i="17"/>
  <c r="BY783" i="17"/>
  <c r="BZ783" i="17"/>
  <c r="BW783" i="17"/>
  <c r="BV783" i="17"/>
  <c r="B784" i="17"/>
  <c r="BT783" i="17"/>
  <c r="CH783" i="17"/>
  <c r="CE633" i="1"/>
  <c r="CF634" i="1"/>
  <c r="CH634" i="1"/>
  <c r="CG633" i="1"/>
  <c r="BZ634" i="1"/>
  <c r="BV634" i="1"/>
  <c r="BW634" i="1"/>
  <c r="BS634" i="1"/>
  <c r="BU634" i="1"/>
  <c r="BX634" i="1"/>
  <c r="BT634" i="1"/>
  <c r="BY634" i="1"/>
  <c r="B635" i="1"/>
  <c r="CG783" i="17" l="1"/>
  <c r="CE783" i="17"/>
  <c r="B785" i="17"/>
  <c r="BT784" i="17"/>
  <c r="BY784" i="17"/>
  <c r="BW784" i="17"/>
  <c r="BU784" i="17"/>
  <c r="BV784" i="17"/>
  <c r="BS784" i="17"/>
  <c r="CH784" i="17"/>
  <c r="CF784" i="17"/>
  <c r="BZ784" i="17"/>
  <c r="BX784" i="17"/>
  <c r="CE634" i="1"/>
  <c r="CF635" i="1"/>
  <c r="CH635" i="1"/>
  <c r="CG634" i="1"/>
  <c r="BX635" i="1"/>
  <c r="BT635" i="1"/>
  <c r="BY635" i="1"/>
  <c r="BU635" i="1"/>
  <c r="BZ635" i="1"/>
  <c r="BS635" i="1"/>
  <c r="BV635" i="1"/>
  <c r="BW635" i="1"/>
  <c r="B636" i="1"/>
  <c r="CE784" i="17" l="1"/>
  <c r="CG784" i="17"/>
  <c r="CF785" i="17"/>
  <c r="BX785" i="17"/>
  <c r="BU785" i="17"/>
  <c r="BS785" i="17"/>
  <c r="BY785" i="17"/>
  <c r="BZ785" i="17"/>
  <c r="BW785" i="17"/>
  <c r="BV785" i="17"/>
  <c r="B786" i="17"/>
  <c r="BT785" i="17"/>
  <c r="CH785" i="17"/>
  <c r="CF636" i="1"/>
  <c r="CH636" i="1"/>
  <c r="CE635" i="1"/>
  <c r="CG635" i="1"/>
  <c r="BZ636" i="1"/>
  <c r="BV636" i="1"/>
  <c r="BW636" i="1"/>
  <c r="BS636" i="1"/>
  <c r="BX636" i="1"/>
  <c r="BY636" i="1"/>
  <c r="BT636" i="1"/>
  <c r="BU636" i="1"/>
  <c r="B637" i="1"/>
  <c r="CG785" i="17" l="1"/>
  <c r="CE785" i="17"/>
  <c r="B787" i="17"/>
  <c r="BT786" i="17"/>
  <c r="BY786" i="17"/>
  <c r="BW786" i="17"/>
  <c r="BU786" i="17"/>
  <c r="BZ786" i="17"/>
  <c r="BX786" i="17"/>
  <c r="BV786" i="17"/>
  <c r="BS786" i="17"/>
  <c r="CH786" i="17"/>
  <c r="CF786" i="17"/>
  <c r="CF637" i="1"/>
  <c r="CH637" i="1"/>
  <c r="CG636" i="1"/>
  <c r="CE636" i="1"/>
  <c r="BX637" i="1"/>
  <c r="BT637" i="1"/>
  <c r="BY637" i="1"/>
  <c r="BU637" i="1"/>
  <c r="BS637" i="1"/>
  <c r="BV637" i="1"/>
  <c r="BZ637" i="1"/>
  <c r="BW637" i="1"/>
  <c r="B638" i="1"/>
  <c r="CE786" i="17" l="1"/>
  <c r="CG786" i="17"/>
  <c r="CF787" i="17"/>
  <c r="BX787" i="17"/>
  <c r="BU787" i="17"/>
  <c r="BS787" i="17"/>
  <c r="BY787" i="17"/>
  <c r="B788" i="17"/>
  <c r="BT787" i="17"/>
  <c r="CH787" i="17"/>
  <c r="BZ787" i="17"/>
  <c r="BW787" i="17"/>
  <c r="BV787" i="17"/>
  <c r="CF638" i="1"/>
  <c r="CH638" i="1"/>
  <c r="CG637" i="1"/>
  <c r="CE637" i="1"/>
  <c r="BZ638" i="1"/>
  <c r="BV638" i="1"/>
  <c r="BW638" i="1"/>
  <c r="BS638" i="1"/>
  <c r="BY638" i="1"/>
  <c r="BT638" i="1"/>
  <c r="BX638" i="1"/>
  <c r="BU638" i="1"/>
  <c r="B639" i="1"/>
  <c r="CG787" i="17" l="1"/>
  <c r="CE787" i="17"/>
  <c r="B789" i="17"/>
  <c r="BT788" i="17"/>
  <c r="BY788" i="17"/>
  <c r="BW788" i="17"/>
  <c r="BU788" i="17"/>
  <c r="BZ788" i="17"/>
  <c r="BX788" i="17"/>
  <c r="BV788" i="17"/>
  <c r="BS788" i="17"/>
  <c r="CH788" i="17"/>
  <c r="CF788" i="17"/>
  <c r="CF639" i="1"/>
  <c r="CH639" i="1"/>
  <c r="CG638" i="1"/>
  <c r="CE638" i="1"/>
  <c r="BX639" i="1"/>
  <c r="BT639" i="1"/>
  <c r="BY639" i="1"/>
  <c r="BU639" i="1"/>
  <c r="BV639" i="1"/>
  <c r="BW639" i="1"/>
  <c r="BZ639" i="1"/>
  <c r="BS639" i="1"/>
  <c r="B640" i="1"/>
  <c r="CG788" i="17" l="1"/>
  <c r="CE788" i="17"/>
  <c r="CF789" i="17"/>
  <c r="BX789" i="17"/>
  <c r="BW789" i="17"/>
  <c r="BU789" i="17"/>
  <c r="BS789" i="17"/>
  <c r="BY789" i="17"/>
  <c r="BZ789" i="17"/>
  <c r="BV789" i="17"/>
  <c r="BT789" i="17"/>
  <c r="B790" i="17"/>
  <c r="CH789" i="17"/>
  <c r="CE639" i="1"/>
  <c r="CF640" i="1"/>
  <c r="CH640" i="1"/>
  <c r="CG639" i="1"/>
  <c r="BZ640" i="1"/>
  <c r="BV640" i="1"/>
  <c r="BW640" i="1"/>
  <c r="BS640" i="1"/>
  <c r="BT640" i="1"/>
  <c r="BU640" i="1"/>
  <c r="BY640" i="1"/>
  <c r="B641" i="1"/>
  <c r="BX640" i="1"/>
  <c r="CG789" i="17" l="1"/>
  <c r="CE789" i="17"/>
  <c r="B791" i="17"/>
  <c r="BT790" i="17"/>
  <c r="BS790" i="17"/>
  <c r="BY790" i="17"/>
  <c r="BW790" i="17"/>
  <c r="BU790" i="17"/>
  <c r="CE790" i="17" s="1"/>
  <c r="BX790" i="17"/>
  <c r="BV790" i="17"/>
  <c r="CH790" i="17"/>
  <c r="CF790" i="17"/>
  <c r="BZ790" i="17"/>
  <c r="CF641" i="1"/>
  <c r="CH641" i="1"/>
  <c r="CG640" i="1"/>
  <c r="CE640" i="1"/>
  <c r="BX641" i="1"/>
  <c r="BT641" i="1"/>
  <c r="BY641" i="1"/>
  <c r="BU641" i="1"/>
  <c r="BW641" i="1"/>
  <c r="BZ641" i="1"/>
  <c r="BS641" i="1"/>
  <c r="B642" i="1"/>
  <c r="BV641" i="1"/>
  <c r="CG790" i="17" l="1"/>
  <c r="CF791" i="17"/>
  <c r="BX791" i="17"/>
  <c r="BW791" i="17"/>
  <c r="BU791" i="17"/>
  <c r="BS791" i="17"/>
  <c r="BY791" i="17"/>
  <c r="CG791" i="17" s="1"/>
  <c r="B792" i="17"/>
  <c r="CH791" i="17"/>
  <c r="BZ791" i="17"/>
  <c r="BV791" i="17"/>
  <c r="BT791" i="17"/>
  <c r="CF642" i="1"/>
  <c r="CH642" i="1"/>
  <c r="CE641" i="1"/>
  <c r="CG641" i="1"/>
  <c r="BZ642" i="1"/>
  <c r="BV642" i="1"/>
  <c r="BW642" i="1"/>
  <c r="BS642" i="1"/>
  <c r="BU642" i="1"/>
  <c r="BX642" i="1"/>
  <c r="BT642" i="1"/>
  <c r="BY642" i="1"/>
  <c r="B643" i="1"/>
  <c r="CE791" i="17" l="1"/>
  <c r="B793" i="17"/>
  <c r="BT792" i="17"/>
  <c r="BS792" i="17"/>
  <c r="BY792" i="17"/>
  <c r="BW792" i="17"/>
  <c r="BU792" i="17"/>
  <c r="CE792" i="17" s="1"/>
  <c r="CH792" i="17"/>
  <c r="CF792" i="17"/>
  <c r="BZ792" i="17"/>
  <c r="BX792" i="17"/>
  <c r="BV792" i="17"/>
  <c r="CF643" i="1"/>
  <c r="CH643" i="1"/>
  <c r="CE642" i="1"/>
  <c r="CG642" i="1"/>
  <c r="BX643" i="1"/>
  <c r="BT643" i="1"/>
  <c r="BY643" i="1"/>
  <c r="BU643" i="1"/>
  <c r="BZ643" i="1"/>
  <c r="BS643" i="1"/>
  <c r="BV643" i="1"/>
  <c r="BW643" i="1"/>
  <c r="B644" i="1"/>
  <c r="CG792" i="17" l="1"/>
  <c r="CF793" i="17"/>
  <c r="BX793" i="17"/>
  <c r="BW793" i="17"/>
  <c r="BU793" i="17"/>
  <c r="BS793" i="17"/>
  <c r="BY793" i="17"/>
  <c r="CG793" i="17" s="1"/>
  <c r="BZ793" i="17"/>
  <c r="BV793" i="17"/>
  <c r="BT793" i="17"/>
  <c r="B794" i="17"/>
  <c r="CH793" i="17"/>
  <c r="CF644" i="1"/>
  <c r="CH644" i="1"/>
  <c r="CG643" i="1"/>
  <c r="CE643" i="1"/>
  <c r="BZ644" i="1"/>
  <c r="BV644" i="1"/>
  <c r="BW644" i="1"/>
  <c r="BS644" i="1"/>
  <c r="BX644" i="1"/>
  <c r="BY644" i="1"/>
  <c r="BT644" i="1"/>
  <c r="BU644" i="1"/>
  <c r="B645" i="1"/>
  <c r="CE793" i="17" l="1"/>
  <c r="CF794" i="17"/>
  <c r="BX794" i="17"/>
  <c r="BW794" i="17"/>
  <c r="BV794" i="17"/>
  <c r="BU794" i="17"/>
  <c r="B795" i="17"/>
  <c r="BT794" i="17"/>
  <c r="BS794" i="17"/>
  <c r="BY794" i="17"/>
  <c r="CH794" i="17"/>
  <c r="BZ794" i="17"/>
  <c r="CF645" i="1"/>
  <c r="CH645" i="1"/>
  <c r="CG644" i="1"/>
  <c r="CE644" i="1"/>
  <c r="BX645" i="1"/>
  <c r="BT645" i="1"/>
  <c r="BY645" i="1"/>
  <c r="BU645" i="1"/>
  <c r="BS645" i="1"/>
  <c r="BV645" i="1"/>
  <c r="BW645" i="1"/>
  <c r="BZ645" i="1"/>
  <c r="B646" i="1"/>
  <c r="CE794" i="17" l="1"/>
  <c r="CG794" i="17"/>
  <c r="B796" i="17"/>
  <c r="BT795" i="17"/>
  <c r="BS795" i="17"/>
  <c r="CH795" i="17"/>
  <c r="BZ795" i="17"/>
  <c r="BY795" i="17"/>
  <c r="CF795" i="17"/>
  <c r="BX795" i="17"/>
  <c r="BW795" i="17"/>
  <c r="BU795" i="17"/>
  <c r="BV795" i="17"/>
  <c r="CF646" i="1"/>
  <c r="CH646" i="1"/>
  <c r="CE645" i="1"/>
  <c r="CG645" i="1"/>
  <c r="BZ646" i="1"/>
  <c r="BV646" i="1"/>
  <c r="BW646" i="1"/>
  <c r="BS646" i="1"/>
  <c r="BY646" i="1"/>
  <c r="BT646" i="1"/>
  <c r="BX646" i="1"/>
  <c r="B647" i="1"/>
  <c r="BU646" i="1"/>
  <c r="CG795" i="17" l="1"/>
  <c r="CE795" i="17"/>
  <c r="CF796" i="17"/>
  <c r="BX796" i="17"/>
  <c r="BW796" i="17"/>
  <c r="BV796" i="17"/>
  <c r="BU796" i="17"/>
  <c r="B797" i="17"/>
  <c r="BT796" i="17"/>
  <c r="BS796" i="17"/>
  <c r="BY796" i="17"/>
  <c r="CH796" i="17"/>
  <c r="BZ796" i="17"/>
  <c r="CF647" i="1"/>
  <c r="CH647" i="1"/>
  <c r="CG646" i="1"/>
  <c r="CE646" i="1"/>
  <c r="BX647" i="1"/>
  <c r="BT647" i="1"/>
  <c r="BY647" i="1"/>
  <c r="BU647" i="1"/>
  <c r="BV647" i="1"/>
  <c r="BW647" i="1"/>
  <c r="BS647" i="1"/>
  <c r="BZ647" i="1"/>
  <c r="B648" i="1"/>
  <c r="CE796" i="17" l="1"/>
  <c r="CG796" i="17"/>
  <c r="B798" i="17"/>
  <c r="BT797" i="17"/>
  <c r="BS797" i="17"/>
  <c r="CH797" i="17"/>
  <c r="BZ797" i="17"/>
  <c r="BY797" i="17"/>
  <c r="CF797" i="17"/>
  <c r="BX797" i="17"/>
  <c r="BW797" i="17"/>
  <c r="BU797" i="17"/>
  <c r="BV797" i="17"/>
  <c r="CF648" i="1"/>
  <c r="CH648" i="1"/>
  <c r="CE647" i="1"/>
  <c r="CG647" i="1"/>
  <c r="BZ648" i="1"/>
  <c r="BV648" i="1"/>
  <c r="BW648" i="1"/>
  <c r="BS648" i="1"/>
  <c r="BT648" i="1"/>
  <c r="BU648" i="1"/>
  <c r="BY648" i="1"/>
  <c r="BX648" i="1"/>
  <c r="B649" i="1"/>
  <c r="CG797" i="17" l="1"/>
  <c r="CE797" i="17"/>
  <c r="CF798" i="17"/>
  <c r="BX798" i="17"/>
  <c r="BW798" i="17"/>
  <c r="BV798" i="17"/>
  <c r="BU798" i="17"/>
  <c r="B799" i="17"/>
  <c r="BT798" i="17"/>
  <c r="BS798" i="17"/>
  <c r="BY798" i="17"/>
  <c r="CH798" i="17"/>
  <c r="BZ798" i="17"/>
  <c r="CF649" i="1"/>
  <c r="CH649" i="1"/>
  <c r="CE648" i="1"/>
  <c r="CG648" i="1"/>
  <c r="BX649" i="1"/>
  <c r="BT649" i="1"/>
  <c r="BY649" i="1"/>
  <c r="BU649" i="1"/>
  <c r="BW649" i="1"/>
  <c r="BZ649" i="1"/>
  <c r="BV649" i="1"/>
  <c r="BS649" i="1"/>
  <c r="B650" i="1"/>
  <c r="CE798" i="17" l="1"/>
  <c r="CG798" i="17"/>
  <c r="B800" i="17"/>
  <c r="BT799" i="17"/>
  <c r="BS799" i="17"/>
  <c r="CH799" i="17"/>
  <c r="BZ799" i="17"/>
  <c r="BY799" i="17"/>
  <c r="CF799" i="17"/>
  <c r="BX799" i="17"/>
  <c r="BW799" i="17"/>
  <c r="BU799" i="17"/>
  <c r="BV799" i="17"/>
  <c r="CE649" i="1"/>
  <c r="CF650" i="1"/>
  <c r="CH650" i="1"/>
  <c r="CG649" i="1"/>
  <c r="BZ650" i="1"/>
  <c r="BV650" i="1"/>
  <c r="BW650" i="1"/>
  <c r="BS650" i="1"/>
  <c r="BU650" i="1"/>
  <c r="BX650" i="1"/>
  <c r="BT650" i="1"/>
  <c r="BY650" i="1"/>
  <c r="B651" i="1"/>
  <c r="CG799" i="17" l="1"/>
  <c r="CE799" i="17"/>
  <c r="CF800" i="17"/>
  <c r="BX800" i="17"/>
  <c r="BW800" i="17"/>
  <c r="BV800" i="17"/>
  <c r="BU800" i="17"/>
  <c r="B801" i="17"/>
  <c r="BT800" i="17"/>
  <c r="BS800" i="17"/>
  <c r="BY800" i="17"/>
  <c r="BZ800" i="17"/>
  <c r="CH800" i="17"/>
  <c r="CF651" i="1"/>
  <c r="CH651" i="1"/>
  <c r="CE650" i="1"/>
  <c r="CG650" i="1"/>
  <c r="BX651" i="1"/>
  <c r="BT651" i="1"/>
  <c r="BY651" i="1"/>
  <c r="BU651" i="1"/>
  <c r="BZ651" i="1"/>
  <c r="BS651" i="1"/>
  <c r="BV651" i="1"/>
  <c r="BW651" i="1"/>
  <c r="B652" i="1"/>
  <c r="CE800" i="17" l="1"/>
  <c r="CG800" i="17"/>
  <c r="B802" i="17"/>
  <c r="BT801" i="17"/>
  <c r="BS801" i="17"/>
  <c r="CH801" i="17"/>
  <c r="BZ801" i="17"/>
  <c r="BY801" i="17"/>
  <c r="CF801" i="17"/>
  <c r="BX801" i="17"/>
  <c r="BW801" i="17"/>
  <c r="BU801" i="17"/>
  <c r="BV801" i="17"/>
  <c r="CF652" i="1"/>
  <c r="CH652" i="1"/>
  <c r="CE651" i="1"/>
  <c r="CG651" i="1"/>
  <c r="BZ652" i="1"/>
  <c r="BV652" i="1"/>
  <c r="BW652" i="1"/>
  <c r="BS652" i="1"/>
  <c r="BX652" i="1"/>
  <c r="BY652" i="1"/>
  <c r="BT652" i="1"/>
  <c r="BU652" i="1"/>
  <c r="B653" i="1"/>
  <c r="CG801" i="17" l="1"/>
  <c r="CE801" i="17"/>
  <c r="CF802" i="17"/>
  <c r="BX802" i="17"/>
  <c r="BW802" i="17"/>
  <c r="BV802" i="17"/>
  <c r="BU802" i="17"/>
  <c r="B803" i="17"/>
  <c r="BT802" i="17"/>
  <c r="BS802" i="17"/>
  <c r="BY802" i="17"/>
  <c r="CH802" i="17"/>
  <c r="BZ802" i="17"/>
  <c r="CG652" i="1"/>
  <c r="CF653" i="1"/>
  <c r="CH653" i="1"/>
  <c r="CE652" i="1"/>
  <c r="BX653" i="1"/>
  <c r="BT653" i="1"/>
  <c r="BY653" i="1"/>
  <c r="BU653" i="1"/>
  <c r="BS653" i="1"/>
  <c r="BV653" i="1"/>
  <c r="BW653" i="1"/>
  <c r="BZ653" i="1"/>
  <c r="B654" i="1"/>
  <c r="CE802" i="17" l="1"/>
  <c r="CG802" i="17"/>
  <c r="B804" i="17"/>
  <c r="BT803" i="17"/>
  <c r="BS803" i="17"/>
  <c r="CH803" i="17"/>
  <c r="BZ803" i="17"/>
  <c r="BY803" i="17"/>
  <c r="CF803" i="17"/>
  <c r="BX803" i="17"/>
  <c r="BW803" i="17"/>
  <c r="BU803" i="17"/>
  <c r="BV803" i="17"/>
  <c r="CF654" i="1"/>
  <c r="CH654" i="1"/>
  <c r="CG653" i="1"/>
  <c r="CE653" i="1"/>
  <c r="BZ654" i="1"/>
  <c r="BV654" i="1"/>
  <c r="BW654" i="1"/>
  <c r="BS654" i="1"/>
  <c r="BY654" i="1"/>
  <c r="BT654" i="1"/>
  <c r="BX654" i="1"/>
  <c r="BU654" i="1"/>
  <c r="B655" i="1"/>
  <c r="CG803" i="17" l="1"/>
  <c r="CE803" i="17"/>
  <c r="CF804" i="17"/>
  <c r="BX804" i="17"/>
  <c r="BW804" i="17"/>
  <c r="BV804" i="17"/>
  <c r="BU804" i="17"/>
  <c r="B805" i="17"/>
  <c r="BT804" i="17"/>
  <c r="BS804" i="17"/>
  <c r="BY804" i="17"/>
  <c r="CH804" i="17"/>
  <c r="BZ804" i="17"/>
  <c r="CF655" i="1"/>
  <c r="CH655" i="1"/>
  <c r="CG654" i="1"/>
  <c r="CE654" i="1"/>
  <c r="BX655" i="1"/>
  <c r="BT655" i="1"/>
  <c r="BY655" i="1"/>
  <c r="BU655" i="1"/>
  <c r="BV655" i="1"/>
  <c r="BW655" i="1"/>
  <c r="BS655" i="1"/>
  <c r="BZ655" i="1"/>
  <c r="B656" i="1"/>
  <c r="CE804" i="17" l="1"/>
  <c r="CG804" i="17"/>
  <c r="B806" i="17"/>
  <c r="BT805" i="17"/>
  <c r="BS805" i="17"/>
  <c r="CH805" i="17"/>
  <c r="BZ805" i="17"/>
  <c r="BY805" i="17"/>
  <c r="CF805" i="17"/>
  <c r="BX805" i="17"/>
  <c r="BW805" i="17"/>
  <c r="BU805" i="17"/>
  <c r="BV805" i="17"/>
  <c r="CF656" i="1"/>
  <c r="CH656" i="1"/>
  <c r="CG655" i="1"/>
  <c r="CE655" i="1"/>
  <c r="BZ656" i="1"/>
  <c r="BV656" i="1"/>
  <c r="BW656" i="1"/>
  <c r="BS656" i="1"/>
  <c r="BT656" i="1"/>
  <c r="BU656" i="1"/>
  <c r="BY656" i="1"/>
  <c r="BX656" i="1"/>
  <c r="B657" i="1"/>
  <c r="CG805" i="17" l="1"/>
  <c r="CE805" i="17"/>
  <c r="B807" i="17"/>
  <c r="BT806" i="17"/>
  <c r="BS806" i="17"/>
  <c r="CH806" i="17"/>
  <c r="BZ806" i="17"/>
  <c r="BY806" i="17"/>
  <c r="CF806" i="17"/>
  <c r="BX806" i="17"/>
  <c r="BW806" i="17"/>
  <c r="BU806" i="17"/>
  <c r="BV806" i="17"/>
  <c r="CF657" i="1"/>
  <c r="CH657" i="1"/>
  <c r="CE656" i="1"/>
  <c r="CG656" i="1"/>
  <c r="BX657" i="1"/>
  <c r="BT657" i="1"/>
  <c r="BY657" i="1"/>
  <c r="BU657" i="1"/>
  <c r="BW657" i="1"/>
  <c r="BZ657" i="1"/>
  <c r="BV657" i="1"/>
  <c r="BS657" i="1"/>
  <c r="B658" i="1"/>
  <c r="CG806" i="17" l="1"/>
  <c r="CE806" i="17"/>
  <c r="CF807" i="17"/>
  <c r="BX807" i="17"/>
  <c r="BW807" i="17"/>
  <c r="BV807" i="17"/>
  <c r="BU807" i="17"/>
  <c r="B808" i="17"/>
  <c r="BT807" i="17"/>
  <c r="BS807" i="17"/>
  <c r="BY807" i="17"/>
  <c r="CH807" i="17"/>
  <c r="BZ807" i="17"/>
  <c r="CF658" i="1"/>
  <c r="CH658" i="1"/>
  <c r="CE657" i="1"/>
  <c r="CG657" i="1"/>
  <c r="BZ658" i="1"/>
  <c r="BV658" i="1"/>
  <c r="BW658" i="1"/>
  <c r="BS658" i="1"/>
  <c r="BU658" i="1"/>
  <c r="BX658" i="1"/>
  <c r="BT658" i="1"/>
  <c r="BY658" i="1"/>
  <c r="B659" i="1"/>
  <c r="CE807" i="17" l="1"/>
  <c r="CG807" i="17"/>
  <c r="B809" i="17"/>
  <c r="BT808" i="17"/>
  <c r="BS808" i="17"/>
  <c r="CH808" i="17"/>
  <c r="BZ808" i="17"/>
  <c r="BY808" i="17"/>
  <c r="CF808" i="17"/>
  <c r="BX808" i="17"/>
  <c r="BW808" i="17"/>
  <c r="BU808" i="17"/>
  <c r="BV808" i="17"/>
  <c r="CF659" i="1"/>
  <c r="CH659" i="1"/>
  <c r="CG658" i="1"/>
  <c r="CE658" i="1"/>
  <c r="BW659" i="1"/>
  <c r="BS659" i="1"/>
  <c r="BV659" i="1"/>
  <c r="BX659" i="1"/>
  <c r="BT659" i="1"/>
  <c r="BU659" i="1"/>
  <c r="BZ659" i="1"/>
  <c r="BY659" i="1"/>
  <c r="B660" i="1"/>
  <c r="CG808" i="17" l="1"/>
  <c r="CE808" i="17"/>
  <c r="CF809" i="17"/>
  <c r="BX809" i="17"/>
  <c r="BW809" i="17"/>
  <c r="BV809" i="17"/>
  <c r="BU809" i="17"/>
  <c r="B810" i="17"/>
  <c r="BT809" i="17"/>
  <c r="BS809" i="17"/>
  <c r="BY809" i="17"/>
  <c r="CH809" i="17"/>
  <c r="BZ809" i="17"/>
  <c r="CE659" i="1"/>
  <c r="CF660" i="1"/>
  <c r="CH660" i="1"/>
  <c r="CG659" i="1"/>
  <c r="BY660" i="1"/>
  <c r="BU660" i="1"/>
  <c r="BX660" i="1"/>
  <c r="BS660" i="1"/>
  <c r="BZ660" i="1"/>
  <c r="BT660" i="1"/>
  <c r="BV660" i="1"/>
  <c r="BW660" i="1"/>
  <c r="B661" i="1"/>
  <c r="CE809" i="17" l="1"/>
  <c r="CG809" i="17"/>
  <c r="B811" i="17"/>
  <c r="BT810" i="17"/>
  <c r="BS810" i="17"/>
  <c r="CH810" i="17"/>
  <c r="BZ810" i="17"/>
  <c r="BY810" i="17"/>
  <c r="CF810" i="17"/>
  <c r="BX810" i="17"/>
  <c r="BW810" i="17"/>
  <c r="BU810" i="17"/>
  <c r="BV810" i="17"/>
  <c r="CF661" i="1"/>
  <c r="CH661" i="1"/>
  <c r="CE660" i="1"/>
  <c r="CG660" i="1"/>
  <c r="BW661" i="1"/>
  <c r="BS661" i="1"/>
  <c r="BV661" i="1"/>
  <c r="BX661" i="1"/>
  <c r="BU661" i="1"/>
  <c r="BY661" i="1"/>
  <c r="BT661" i="1"/>
  <c r="BZ661" i="1"/>
  <c r="B662" i="1"/>
  <c r="CG810" i="17" l="1"/>
  <c r="CE810" i="17"/>
  <c r="CF811" i="17"/>
  <c r="BX811" i="17"/>
  <c r="BW811" i="17"/>
  <c r="BV811" i="17"/>
  <c r="BU811" i="17"/>
  <c r="B812" i="17"/>
  <c r="BT811" i="17"/>
  <c r="BS811" i="17"/>
  <c r="BY811" i="17"/>
  <c r="CH811" i="17"/>
  <c r="BZ811" i="17"/>
  <c r="CF662" i="1"/>
  <c r="CH662" i="1"/>
  <c r="CG661" i="1"/>
  <c r="CE661" i="1"/>
  <c r="BY662" i="1"/>
  <c r="BU662" i="1"/>
  <c r="BX662" i="1"/>
  <c r="BS662" i="1"/>
  <c r="BZ662" i="1"/>
  <c r="BT662" i="1"/>
  <c r="BW662" i="1"/>
  <c r="BV662" i="1"/>
  <c r="B663" i="1"/>
  <c r="CE811" i="17" l="1"/>
  <c r="CG811" i="17"/>
  <c r="B813" i="17"/>
  <c r="BT812" i="17"/>
  <c r="BS812" i="17"/>
  <c r="CH812" i="17"/>
  <c r="BZ812" i="17"/>
  <c r="BY812" i="17"/>
  <c r="CF812" i="17"/>
  <c r="BX812" i="17"/>
  <c r="BW812" i="17"/>
  <c r="BU812" i="17"/>
  <c r="BV812" i="17"/>
  <c r="CF663" i="1"/>
  <c r="CH663" i="1"/>
  <c r="CE662" i="1"/>
  <c r="CG662" i="1"/>
  <c r="BW663" i="1"/>
  <c r="BS663" i="1"/>
  <c r="BV663" i="1"/>
  <c r="BX663" i="1"/>
  <c r="BY663" i="1"/>
  <c r="BZ663" i="1"/>
  <c r="BU663" i="1"/>
  <c r="BT663" i="1"/>
  <c r="B664" i="1"/>
  <c r="CG812" i="17" l="1"/>
  <c r="CE812" i="17"/>
  <c r="CF813" i="17"/>
  <c r="BX813" i="17"/>
  <c r="BW813" i="17"/>
  <c r="BV813" i="17"/>
  <c r="BU813" i="17"/>
  <c r="B814" i="17"/>
  <c r="BT813" i="17"/>
  <c r="BS813" i="17"/>
  <c r="BY813" i="17"/>
  <c r="CH813" i="17"/>
  <c r="BZ813" i="17"/>
  <c r="CF664" i="1"/>
  <c r="CH664" i="1"/>
  <c r="CG663" i="1"/>
  <c r="CE663" i="1"/>
  <c r="BY664" i="1"/>
  <c r="BU664" i="1"/>
  <c r="BX664" i="1"/>
  <c r="BS664" i="1"/>
  <c r="BZ664" i="1"/>
  <c r="BT664" i="1"/>
  <c r="BW664" i="1"/>
  <c r="BV664" i="1"/>
  <c r="B665" i="1"/>
  <c r="CE813" i="17" l="1"/>
  <c r="CG813" i="17"/>
  <c r="B815" i="17"/>
  <c r="BT814" i="17"/>
  <c r="BS814" i="17"/>
  <c r="CH814" i="17"/>
  <c r="BZ814" i="17"/>
  <c r="BY814" i="17"/>
  <c r="CF814" i="17"/>
  <c r="BX814" i="17"/>
  <c r="BW814" i="17"/>
  <c r="BU814" i="17"/>
  <c r="BV814" i="17"/>
  <c r="CF665" i="1"/>
  <c r="CH665" i="1"/>
  <c r="CG664" i="1"/>
  <c r="CE664" i="1"/>
  <c r="BW665" i="1"/>
  <c r="BS665" i="1"/>
  <c r="BV665" i="1"/>
  <c r="BX665" i="1"/>
  <c r="BZ665" i="1"/>
  <c r="BT665" i="1"/>
  <c r="BU665" i="1"/>
  <c r="BY665" i="1"/>
  <c r="B666" i="1"/>
  <c r="CG814" i="17" l="1"/>
  <c r="CE814" i="17"/>
  <c r="CF815" i="17"/>
  <c r="BX815" i="17"/>
  <c r="BW815" i="17"/>
  <c r="BV815" i="17"/>
  <c r="BU815" i="17"/>
  <c r="B816" i="17"/>
  <c r="BT815" i="17"/>
  <c r="BS815" i="17"/>
  <c r="BY815" i="17"/>
  <c r="CH815" i="17"/>
  <c r="BZ815" i="17"/>
  <c r="CF666" i="1"/>
  <c r="CH666" i="1"/>
  <c r="CG665" i="1"/>
  <c r="CE665" i="1"/>
  <c r="BY666" i="1"/>
  <c r="BU666" i="1"/>
  <c r="BX666" i="1"/>
  <c r="BS666" i="1"/>
  <c r="BZ666" i="1"/>
  <c r="BT666" i="1"/>
  <c r="BV666" i="1"/>
  <c r="BW666" i="1"/>
  <c r="B667" i="1"/>
  <c r="CE815" i="17" l="1"/>
  <c r="CG815" i="17"/>
  <c r="B817" i="17"/>
  <c r="BT816" i="17"/>
  <c r="BS816" i="17"/>
  <c r="CH816" i="17"/>
  <c r="BZ816" i="17"/>
  <c r="BY816" i="17"/>
  <c r="CF816" i="17"/>
  <c r="BX816" i="17"/>
  <c r="BW816" i="17"/>
  <c r="BU816" i="17"/>
  <c r="BV816" i="17"/>
  <c r="CF667" i="1"/>
  <c r="CH667" i="1"/>
  <c r="CG666" i="1"/>
  <c r="CE666" i="1"/>
  <c r="BW667" i="1"/>
  <c r="BS667" i="1"/>
  <c r="BV667" i="1"/>
  <c r="BX667" i="1"/>
  <c r="BT667" i="1"/>
  <c r="BU667" i="1"/>
  <c r="BY667" i="1"/>
  <c r="BZ667" i="1"/>
  <c r="B668" i="1"/>
  <c r="CG816" i="17" l="1"/>
  <c r="CE816" i="17"/>
  <c r="CF817" i="17"/>
  <c r="BX817" i="17"/>
  <c r="BW817" i="17"/>
  <c r="BV817" i="17"/>
  <c r="BU817" i="17"/>
  <c r="B818" i="17"/>
  <c r="BT817" i="17"/>
  <c r="BS817" i="17"/>
  <c r="BY817" i="17"/>
  <c r="CH817" i="17"/>
  <c r="BZ817" i="17"/>
  <c r="CF668" i="1"/>
  <c r="CH668" i="1"/>
  <c r="CE667" i="1"/>
  <c r="CG667" i="1"/>
  <c r="BY668" i="1"/>
  <c r="BU668" i="1"/>
  <c r="BX668" i="1"/>
  <c r="BS668" i="1"/>
  <c r="BZ668" i="1"/>
  <c r="BT668" i="1"/>
  <c r="BV668" i="1"/>
  <c r="BW668" i="1"/>
  <c r="B669" i="1"/>
  <c r="CE817" i="17" l="1"/>
  <c r="CG817" i="17"/>
  <c r="CF818" i="17"/>
  <c r="BX818" i="17"/>
  <c r="BW818" i="17"/>
  <c r="BV818" i="17"/>
  <c r="BU818" i="17"/>
  <c r="B819" i="17"/>
  <c r="BT818" i="17"/>
  <c r="BS818" i="17"/>
  <c r="BY818" i="17"/>
  <c r="CH818" i="17"/>
  <c r="BZ818" i="17"/>
  <c r="CF669" i="1"/>
  <c r="CH669" i="1"/>
  <c r="CG668" i="1"/>
  <c r="CE668" i="1"/>
  <c r="BW669" i="1"/>
  <c r="BS669" i="1"/>
  <c r="BV669" i="1"/>
  <c r="BX669" i="1"/>
  <c r="BU669" i="1"/>
  <c r="BY669" i="1"/>
  <c r="BZ669" i="1"/>
  <c r="B670" i="1"/>
  <c r="BT669" i="1"/>
  <c r="CE818" i="17" l="1"/>
  <c r="CG818" i="17"/>
  <c r="B820" i="17"/>
  <c r="BT819" i="17"/>
  <c r="BS819" i="17"/>
  <c r="CH819" i="17"/>
  <c r="BZ819" i="17"/>
  <c r="BY819" i="17"/>
  <c r="CF819" i="17"/>
  <c r="BX819" i="17"/>
  <c r="BW819" i="17"/>
  <c r="BU819" i="17"/>
  <c r="BV819" i="17"/>
  <c r="CG669" i="1"/>
  <c r="CF670" i="1"/>
  <c r="CH670" i="1"/>
  <c r="CE669" i="1"/>
  <c r="BY670" i="1"/>
  <c r="BU670" i="1"/>
  <c r="BX670" i="1"/>
  <c r="BS670" i="1"/>
  <c r="BZ670" i="1"/>
  <c r="BT670" i="1"/>
  <c r="BW670" i="1"/>
  <c r="BV670" i="1"/>
  <c r="B671" i="1"/>
  <c r="CG819" i="17" l="1"/>
  <c r="CE819" i="17"/>
  <c r="CF820" i="17"/>
  <c r="BX820" i="17"/>
  <c r="BW820" i="17"/>
  <c r="BV820" i="17"/>
  <c r="BU820" i="17"/>
  <c r="B821" i="17"/>
  <c r="BT820" i="17"/>
  <c r="BS820" i="17"/>
  <c r="BY820" i="17"/>
  <c r="CH820" i="17"/>
  <c r="BZ820" i="17"/>
  <c r="CF671" i="1"/>
  <c r="CH671" i="1"/>
  <c r="CE670" i="1"/>
  <c r="CG670" i="1"/>
  <c r="BW671" i="1"/>
  <c r="BS671" i="1"/>
  <c r="BV671" i="1"/>
  <c r="BX671" i="1"/>
  <c r="BY671" i="1"/>
  <c r="BZ671" i="1"/>
  <c r="BT671" i="1"/>
  <c r="B672" i="1"/>
  <c r="BU671" i="1"/>
  <c r="CE820" i="17" l="1"/>
  <c r="CG820" i="17"/>
  <c r="B822" i="17"/>
  <c r="BT821" i="17"/>
  <c r="BS821" i="17"/>
  <c r="CH821" i="17"/>
  <c r="BZ821" i="17"/>
  <c r="BY821" i="17"/>
  <c r="CF821" i="17"/>
  <c r="BX821" i="17"/>
  <c r="BW821" i="17"/>
  <c r="BU821" i="17"/>
  <c r="BV821" i="17"/>
  <c r="CG671" i="1"/>
  <c r="CF672" i="1"/>
  <c r="CH672" i="1"/>
  <c r="CE671" i="1"/>
  <c r="BY672" i="1"/>
  <c r="BU672" i="1"/>
  <c r="BX672" i="1"/>
  <c r="BS672" i="1"/>
  <c r="BZ672" i="1"/>
  <c r="BT672" i="1"/>
  <c r="BV672" i="1"/>
  <c r="BW672" i="1"/>
  <c r="B673" i="1"/>
  <c r="CG821" i="17" l="1"/>
  <c r="CE821" i="17"/>
  <c r="CF822" i="17"/>
  <c r="BX822" i="17"/>
  <c r="BW822" i="17"/>
  <c r="BV822" i="17"/>
  <c r="BU822" i="17"/>
  <c r="B823" i="17"/>
  <c r="BT822" i="17"/>
  <c r="BS822" i="17"/>
  <c r="BY822" i="17"/>
  <c r="CH822" i="17"/>
  <c r="BZ822" i="17"/>
  <c r="CF673" i="1"/>
  <c r="CH673" i="1"/>
  <c r="CE672" i="1"/>
  <c r="CG672" i="1"/>
  <c r="BW673" i="1"/>
  <c r="BS673" i="1"/>
  <c r="BV673" i="1"/>
  <c r="BX673" i="1"/>
  <c r="BZ673" i="1"/>
  <c r="BT673" i="1"/>
  <c r="BY673" i="1"/>
  <c r="BU673" i="1"/>
  <c r="B674" i="1"/>
  <c r="CE822" i="17" l="1"/>
  <c r="CG822" i="17"/>
  <c r="B824" i="17"/>
  <c r="BT823" i="17"/>
  <c r="BS823" i="17"/>
  <c r="CH823" i="17"/>
  <c r="BZ823" i="17"/>
  <c r="BY823" i="17"/>
  <c r="CF823" i="17"/>
  <c r="BX823" i="17"/>
  <c r="BW823" i="17"/>
  <c r="BU823" i="17"/>
  <c r="BV823" i="17"/>
  <c r="CF674" i="1"/>
  <c r="CH674" i="1"/>
  <c r="CE673" i="1"/>
  <c r="CG673" i="1"/>
  <c r="BY674" i="1"/>
  <c r="BU674" i="1"/>
  <c r="BX674" i="1"/>
  <c r="BS674" i="1"/>
  <c r="BZ674" i="1"/>
  <c r="BT674" i="1"/>
  <c r="BV674" i="1"/>
  <c r="BW674" i="1"/>
  <c r="B675" i="1"/>
  <c r="CG823" i="17" l="1"/>
  <c r="CE823" i="17"/>
  <c r="CF824" i="17"/>
  <c r="BX824" i="17"/>
  <c r="BW824" i="17"/>
  <c r="BV824" i="17"/>
  <c r="BU824" i="17"/>
  <c r="B825" i="17"/>
  <c r="BT824" i="17"/>
  <c r="BS824" i="17"/>
  <c r="BY824" i="17"/>
  <c r="CH824" i="17"/>
  <c r="BZ824" i="17"/>
  <c r="CF675" i="1"/>
  <c r="CH675" i="1"/>
  <c r="CE674" i="1"/>
  <c r="CG674" i="1"/>
  <c r="BW675" i="1"/>
  <c r="BS675" i="1"/>
  <c r="BV675" i="1"/>
  <c r="BX675" i="1"/>
  <c r="BT675" i="1"/>
  <c r="BU675" i="1"/>
  <c r="BZ675" i="1"/>
  <c r="BY675" i="1"/>
  <c r="B676" i="1"/>
  <c r="CE824" i="17" l="1"/>
  <c r="CG824" i="17"/>
  <c r="B826" i="17"/>
  <c r="BT825" i="17"/>
  <c r="BS825" i="17"/>
  <c r="CH825" i="17"/>
  <c r="BZ825" i="17"/>
  <c r="BY825" i="17"/>
  <c r="CF825" i="17"/>
  <c r="BX825" i="17"/>
  <c r="BW825" i="17"/>
  <c r="BU825" i="17"/>
  <c r="BV825" i="17"/>
  <c r="CF676" i="1"/>
  <c r="CH676" i="1"/>
  <c r="CE675" i="1"/>
  <c r="CG675" i="1"/>
  <c r="BY676" i="1"/>
  <c r="BU676" i="1"/>
  <c r="BX676" i="1"/>
  <c r="BS676" i="1"/>
  <c r="BZ676" i="1"/>
  <c r="BT676" i="1"/>
  <c r="BV676" i="1"/>
  <c r="BW676" i="1"/>
  <c r="B677" i="1"/>
  <c r="CG825" i="17" l="1"/>
  <c r="CE825" i="17"/>
  <c r="CF826" i="17"/>
  <c r="BX826" i="17"/>
  <c r="BW826" i="17"/>
  <c r="BV826" i="17"/>
  <c r="BU826" i="17"/>
  <c r="B827" i="17"/>
  <c r="BT826" i="17"/>
  <c r="BS826" i="17"/>
  <c r="BY826" i="17"/>
  <c r="CH826" i="17"/>
  <c r="BZ826" i="17"/>
  <c r="CF677" i="1"/>
  <c r="CH677" i="1"/>
  <c r="CG676" i="1"/>
  <c r="CE676" i="1"/>
  <c r="BW677" i="1"/>
  <c r="BS677" i="1"/>
  <c r="BV677" i="1"/>
  <c r="BX677" i="1"/>
  <c r="BU677" i="1"/>
  <c r="BY677" i="1"/>
  <c r="BT677" i="1"/>
  <c r="BZ677" i="1"/>
  <c r="B678" i="1"/>
  <c r="CE826" i="17" l="1"/>
  <c r="CG826" i="17"/>
  <c r="B828" i="17"/>
  <c r="BT827" i="17"/>
  <c r="BS827" i="17"/>
  <c r="CH827" i="17"/>
  <c r="BZ827" i="17"/>
  <c r="BY827" i="17"/>
  <c r="CF827" i="17"/>
  <c r="BX827" i="17"/>
  <c r="BW827" i="17"/>
  <c r="BU827" i="17"/>
  <c r="BV827" i="17"/>
  <c r="CG677" i="1"/>
  <c r="CH678" i="1"/>
  <c r="CF678" i="1"/>
  <c r="CE677" i="1"/>
  <c r="BY678" i="1"/>
  <c r="BU678" i="1"/>
  <c r="BX678" i="1"/>
  <c r="BS678" i="1"/>
  <c r="BZ678" i="1"/>
  <c r="BT678" i="1"/>
  <c r="BW678" i="1"/>
  <c r="BV678" i="1"/>
  <c r="B679" i="1"/>
  <c r="CG827" i="17" l="1"/>
  <c r="CE827" i="17"/>
  <c r="CF828" i="17"/>
  <c r="BX828" i="17"/>
  <c r="BW828" i="17"/>
  <c r="BV828" i="17"/>
  <c r="BU828" i="17"/>
  <c r="B829" i="17"/>
  <c r="BT828" i="17"/>
  <c r="BS828" i="17"/>
  <c r="BY828" i="17"/>
  <c r="CH828" i="17"/>
  <c r="BZ828" i="17"/>
  <c r="CF679" i="1"/>
  <c r="CH679" i="1"/>
  <c r="CE678" i="1"/>
  <c r="CG678" i="1"/>
  <c r="BW679" i="1"/>
  <c r="BS679" i="1"/>
  <c r="BV679" i="1"/>
  <c r="BX679" i="1"/>
  <c r="BY679" i="1"/>
  <c r="BZ679" i="1"/>
  <c r="BU679" i="1"/>
  <c r="BT679" i="1"/>
  <c r="B680" i="1"/>
  <c r="CE828" i="17" l="1"/>
  <c r="CG828" i="17"/>
  <c r="B830" i="17"/>
  <c r="BT829" i="17"/>
  <c r="BS829" i="17"/>
  <c r="CH829" i="17"/>
  <c r="BZ829" i="17"/>
  <c r="BY829" i="17"/>
  <c r="CF829" i="17"/>
  <c r="BX829" i="17"/>
  <c r="BW829" i="17"/>
  <c r="BU829" i="17"/>
  <c r="BV829" i="17"/>
  <c r="CF680" i="1"/>
  <c r="CH680" i="1"/>
  <c r="CG679" i="1"/>
  <c r="CE679" i="1"/>
  <c r="BY680" i="1"/>
  <c r="BU680" i="1"/>
  <c r="BX680" i="1"/>
  <c r="BS680" i="1"/>
  <c r="BZ680" i="1"/>
  <c r="BT680" i="1"/>
  <c r="BW680" i="1"/>
  <c r="BV680" i="1"/>
  <c r="B681" i="1"/>
  <c r="CG829" i="17" l="1"/>
  <c r="CE829" i="17"/>
  <c r="B831" i="17"/>
  <c r="BT830" i="17"/>
  <c r="BS830" i="17"/>
  <c r="CH830" i="17"/>
  <c r="BZ830" i="17"/>
  <c r="BY830" i="17"/>
  <c r="CF830" i="17"/>
  <c r="BX830" i="17"/>
  <c r="BW830" i="17"/>
  <c r="BU830" i="17"/>
  <c r="BV830" i="17"/>
  <c r="CF681" i="1"/>
  <c r="CH681" i="1"/>
  <c r="CG680" i="1"/>
  <c r="CE680" i="1"/>
  <c r="BW681" i="1"/>
  <c r="BS681" i="1"/>
  <c r="BV681" i="1"/>
  <c r="BX681" i="1"/>
  <c r="BZ681" i="1"/>
  <c r="BT681" i="1"/>
  <c r="BU681" i="1"/>
  <c r="BY681" i="1"/>
  <c r="B682" i="1"/>
  <c r="CG830" i="17" l="1"/>
  <c r="CE830" i="17"/>
  <c r="CF831" i="17"/>
  <c r="BX831" i="17"/>
  <c r="BW831" i="17"/>
  <c r="BV831" i="17"/>
  <c r="BU831" i="17"/>
  <c r="B832" i="17"/>
  <c r="BT831" i="17"/>
  <c r="BS831" i="17"/>
  <c r="BY831" i="17"/>
  <c r="CH831" i="17"/>
  <c r="BZ831" i="17"/>
  <c r="CH682" i="1"/>
  <c r="CF682" i="1"/>
  <c r="CE681" i="1"/>
  <c r="CG681" i="1"/>
  <c r="BY682" i="1"/>
  <c r="BU682" i="1"/>
  <c r="BX682" i="1"/>
  <c r="BS682" i="1"/>
  <c r="BZ682" i="1"/>
  <c r="BT682" i="1"/>
  <c r="BV682" i="1"/>
  <c r="BW682" i="1"/>
  <c r="B683" i="1"/>
  <c r="CE831" i="17" l="1"/>
  <c r="CG831" i="17"/>
  <c r="B833" i="17"/>
  <c r="BT832" i="17"/>
  <c r="BS832" i="17"/>
  <c r="CH832" i="17"/>
  <c r="BZ832" i="17"/>
  <c r="BY832" i="17"/>
  <c r="CF832" i="17"/>
  <c r="BX832" i="17"/>
  <c r="BW832" i="17"/>
  <c r="BU832" i="17"/>
  <c r="BV832" i="17"/>
  <c r="CF683" i="1"/>
  <c r="CH683" i="1"/>
  <c r="CE682" i="1"/>
  <c r="CG682" i="1"/>
  <c r="BW683" i="1"/>
  <c r="BS683" i="1"/>
  <c r="BV683" i="1"/>
  <c r="BX683" i="1"/>
  <c r="BT683" i="1"/>
  <c r="BU683" i="1"/>
  <c r="BY683" i="1"/>
  <c r="BZ683" i="1"/>
  <c r="B684" i="1"/>
  <c r="CG832" i="17" l="1"/>
  <c r="CE832" i="17"/>
  <c r="CF833" i="17"/>
  <c r="BX833" i="17"/>
  <c r="BW833" i="17"/>
  <c r="BV833" i="17"/>
  <c r="BU833" i="17"/>
  <c r="B834" i="17"/>
  <c r="BT833" i="17"/>
  <c r="BS833" i="17"/>
  <c r="BY833" i="17"/>
  <c r="CH833" i="17"/>
  <c r="BZ833" i="17"/>
  <c r="CF684" i="1"/>
  <c r="CH684" i="1"/>
  <c r="CE683" i="1"/>
  <c r="CG683" i="1"/>
  <c r="BY684" i="1"/>
  <c r="BU684" i="1"/>
  <c r="BX684" i="1"/>
  <c r="BS684" i="1"/>
  <c r="BZ684" i="1"/>
  <c r="BT684" i="1"/>
  <c r="BV684" i="1"/>
  <c r="BW684" i="1"/>
  <c r="B685" i="1"/>
  <c r="CE833" i="17" l="1"/>
  <c r="CG833" i="17"/>
  <c r="B835" i="17"/>
  <c r="BT834" i="17"/>
  <c r="BS834" i="17"/>
  <c r="CH834" i="17"/>
  <c r="BZ834" i="17"/>
  <c r="BY834" i="17"/>
  <c r="CF834" i="17"/>
  <c r="BX834" i="17"/>
  <c r="BW834" i="17"/>
  <c r="BU834" i="17"/>
  <c r="BV834" i="17"/>
  <c r="CF685" i="1"/>
  <c r="CH685" i="1"/>
  <c r="CG684" i="1"/>
  <c r="CE684" i="1"/>
  <c r="BW685" i="1"/>
  <c r="BS685" i="1"/>
  <c r="BX685" i="1"/>
  <c r="BT685" i="1"/>
  <c r="BZ685" i="1"/>
  <c r="BU685" i="1"/>
  <c r="BY685" i="1"/>
  <c r="B686" i="1"/>
  <c r="BV685" i="1"/>
  <c r="CG834" i="17" l="1"/>
  <c r="CE834" i="17"/>
  <c r="CF835" i="17"/>
  <c r="BX835" i="17"/>
  <c r="BW835" i="17"/>
  <c r="BV835" i="17"/>
  <c r="BU835" i="17"/>
  <c r="B836" i="17"/>
  <c r="BT835" i="17"/>
  <c r="BS835" i="17"/>
  <c r="BY835" i="17"/>
  <c r="CH835" i="17"/>
  <c r="BZ835" i="17"/>
  <c r="CF686" i="1"/>
  <c r="CH686" i="1"/>
  <c r="CE685" i="1"/>
  <c r="CG685" i="1"/>
  <c r="BY686" i="1"/>
  <c r="BU686" i="1"/>
  <c r="BZ686" i="1"/>
  <c r="BV686" i="1"/>
  <c r="BT686" i="1"/>
  <c r="BW686" i="1"/>
  <c r="BS686" i="1"/>
  <c r="BX686" i="1"/>
  <c r="B687" i="1"/>
  <c r="CE835" i="17" l="1"/>
  <c r="CG835" i="17"/>
  <c r="B837" i="17"/>
  <c r="BT836" i="17"/>
  <c r="BS836" i="17"/>
  <c r="CH836" i="17"/>
  <c r="BZ836" i="17"/>
  <c r="BY836" i="17"/>
  <c r="CF836" i="17"/>
  <c r="BX836" i="17"/>
  <c r="BW836" i="17"/>
  <c r="BU836" i="17"/>
  <c r="BV836" i="17"/>
  <c r="CF687" i="1"/>
  <c r="CH687" i="1"/>
  <c r="CE686" i="1"/>
  <c r="CG686" i="1"/>
  <c r="BW687" i="1"/>
  <c r="BS687" i="1"/>
  <c r="BX687" i="1"/>
  <c r="BT687" i="1"/>
  <c r="BZ687" i="1"/>
  <c r="BU687" i="1"/>
  <c r="BV687" i="1"/>
  <c r="BY687" i="1"/>
  <c r="B688" i="1"/>
  <c r="CG836" i="17" l="1"/>
  <c r="CE836" i="17"/>
  <c r="CF837" i="17"/>
  <c r="BX837" i="17"/>
  <c r="BW837" i="17"/>
  <c r="BV837" i="17"/>
  <c r="BU837" i="17"/>
  <c r="B838" i="17"/>
  <c r="BT837" i="17"/>
  <c r="BS837" i="17"/>
  <c r="BY837" i="17"/>
  <c r="CH837" i="17"/>
  <c r="BZ837" i="17"/>
  <c r="CE687" i="1"/>
  <c r="CF688" i="1"/>
  <c r="CH688" i="1"/>
  <c r="CG687" i="1"/>
  <c r="BY688" i="1"/>
  <c r="BU688" i="1"/>
  <c r="BZ688" i="1"/>
  <c r="BV688" i="1"/>
  <c r="BT688" i="1"/>
  <c r="BW688" i="1"/>
  <c r="BS688" i="1"/>
  <c r="BX688" i="1"/>
  <c r="B689" i="1"/>
  <c r="CE837" i="17" l="1"/>
  <c r="CG837" i="17"/>
  <c r="B839" i="17"/>
  <c r="BT838" i="17"/>
  <c r="BS838" i="17"/>
  <c r="CH838" i="17"/>
  <c r="BZ838" i="17"/>
  <c r="BY838" i="17"/>
  <c r="CF838" i="17"/>
  <c r="BX838" i="17"/>
  <c r="BW838" i="17"/>
  <c r="BU838" i="17"/>
  <c r="BV838" i="17"/>
  <c r="CF689" i="1"/>
  <c r="CH689" i="1"/>
  <c r="CG688" i="1"/>
  <c r="CE688" i="1"/>
  <c r="BW689" i="1"/>
  <c r="BS689" i="1"/>
  <c r="BX689" i="1"/>
  <c r="BT689" i="1"/>
  <c r="BZ689" i="1"/>
  <c r="BU689" i="1"/>
  <c r="BY689" i="1"/>
  <c r="B690" i="1"/>
  <c r="BV689" i="1"/>
  <c r="CG838" i="17" l="1"/>
  <c r="CE838" i="17"/>
  <c r="CF839" i="17"/>
  <c r="BX839" i="17"/>
  <c r="BW839" i="17"/>
  <c r="BV839" i="17"/>
  <c r="BU839" i="17"/>
  <c r="B840" i="17"/>
  <c r="BT839" i="17"/>
  <c r="BS839" i="17"/>
  <c r="BY839" i="17"/>
  <c r="CH839" i="17"/>
  <c r="BZ839" i="17"/>
  <c r="CF690" i="1"/>
  <c r="CH690" i="1"/>
  <c r="CE689" i="1"/>
  <c r="CG689" i="1"/>
  <c r="BY690" i="1"/>
  <c r="BU690" i="1"/>
  <c r="BZ690" i="1"/>
  <c r="BV690" i="1"/>
  <c r="BT690" i="1"/>
  <c r="BW690" i="1"/>
  <c r="BS690" i="1"/>
  <c r="BX690" i="1"/>
  <c r="B691" i="1"/>
  <c r="CE839" i="17" l="1"/>
  <c r="CG839" i="17"/>
  <c r="B841" i="17"/>
  <c r="BT840" i="17"/>
  <c r="BS840" i="17"/>
  <c r="CH840" i="17"/>
  <c r="BZ840" i="17"/>
  <c r="BY840" i="17"/>
  <c r="CF840" i="17"/>
  <c r="BX840" i="17"/>
  <c r="BW840" i="17"/>
  <c r="BU840" i="17"/>
  <c r="BV840" i="17"/>
  <c r="CF691" i="1"/>
  <c r="CH691" i="1"/>
  <c r="CE690" i="1"/>
  <c r="CG690" i="1"/>
  <c r="BW691" i="1"/>
  <c r="BS691" i="1"/>
  <c r="BX691" i="1"/>
  <c r="BT691" i="1"/>
  <c r="BZ691" i="1"/>
  <c r="BU691" i="1"/>
  <c r="BV691" i="1"/>
  <c r="BY691" i="1"/>
  <c r="B692" i="1"/>
  <c r="CE840" i="17" l="1"/>
  <c r="CG840" i="17"/>
  <c r="CF841" i="17"/>
  <c r="BX841" i="17"/>
  <c r="BW841" i="17"/>
  <c r="BV841" i="17"/>
  <c r="BU841" i="17"/>
  <c r="B842" i="17"/>
  <c r="BT841" i="17"/>
  <c r="BS841" i="17"/>
  <c r="BY841" i="17"/>
  <c r="CH841" i="17"/>
  <c r="BZ841" i="17"/>
  <c r="CE691" i="1"/>
  <c r="CF692" i="1"/>
  <c r="CH692" i="1"/>
  <c r="CG691" i="1"/>
  <c r="BY692" i="1"/>
  <c r="BU692" i="1"/>
  <c r="BZ692" i="1"/>
  <c r="BV692" i="1"/>
  <c r="BT692" i="1"/>
  <c r="BW692" i="1"/>
  <c r="BS692" i="1"/>
  <c r="BX692" i="1"/>
  <c r="B693" i="1"/>
  <c r="CE841" i="17" l="1"/>
  <c r="CG841" i="17"/>
  <c r="CF842" i="17"/>
  <c r="BX842" i="17"/>
  <c r="BW842" i="17"/>
  <c r="BV842" i="17"/>
  <c r="BU842" i="17"/>
  <c r="B843" i="17"/>
  <c r="BT842" i="17"/>
  <c r="BS842" i="17"/>
  <c r="BY842" i="17"/>
  <c r="BZ842" i="17"/>
  <c r="CH842" i="17"/>
  <c r="CF693" i="1"/>
  <c r="CH693" i="1"/>
  <c r="CG692" i="1"/>
  <c r="CE692" i="1"/>
  <c r="BW693" i="1"/>
  <c r="BS693" i="1"/>
  <c r="BX693" i="1"/>
  <c r="BT693" i="1"/>
  <c r="BZ693" i="1"/>
  <c r="BU693" i="1"/>
  <c r="BY693" i="1"/>
  <c r="B694" i="1"/>
  <c r="BV693" i="1"/>
  <c r="CE842" i="17" l="1"/>
  <c r="CG842" i="17"/>
  <c r="B844" i="17"/>
  <c r="BT843" i="17"/>
  <c r="BS843" i="17"/>
  <c r="CH843" i="17"/>
  <c r="BZ843" i="17"/>
  <c r="BY843" i="17"/>
  <c r="CF843" i="17"/>
  <c r="BX843" i="17"/>
  <c r="BW843" i="17"/>
  <c r="BU843" i="17"/>
  <c r="BV843" i="17"/>
  <c r="CF694" i="1"/>
  <c r="CH694" i="1"/>
  <c r="CE693" i="1"/>
  <c r="CG693" i="1"/>
  <c r="BY694" i="1"/>
  <c r="BU694" i="1"/>
  <c r="BZ694" i="1"/>
  <c r="BV694" i="1"/>
  <c r="BT694" i="1"/>
  <c r="BW694" i="1"/>
  <c r="BS694" i="1"/>
  <c r="BX694" i="1"/>
  <c r="B695" i="1"/>
  <c r="CG843" i="17" l="1"/>
  <c r="CE843" i="17"/>
  <c r="CF844" i="17"/>
  <c r="BX844" i="17"/>
  <c r="BW844" i="17"/>
  <c r="BV844" i="17"/>
  <c r="BU844" i="17"/>
  <c r="B845" i="17"/>
  <c r="BT844" i="17"/>
  <c r="BS844" i="17"/>
  <c r="BY844" i="17"/>
  <c r="BZ844" i="17"/>
  <c r="CH844" i="17"/>
  <c r="CF695" i="1"/>
  <c r="CH695" i="1"/>
  <c r="CG694" i="1"/>
  <c r="CE694" i="1"/>
  <c r="BW695" i="1"/>
  <c r="BS695" i="1"/>
  <c r="BX695" i="1"/>
  <c r="BT695" i="1"/>
  <c r="BZ695" i="1"/>
  <c r="BU695" i="1"/>
  <c r="BV695" i="1"/>
  <c r="BY695" i="1"/>
  <c r="B696" i="1"/>
  <c r="CE844" i="17" l="1"/>
  <c r="CG844" i="17"/>
  <c r="B846" i="17"/>
  <c r="BT845" i="17"/>
  <c r="BS845" i="17"/>
  <c r="CH845" i="17"/>
  <c r="BZ845" i="17"/>
  <c r="BY845" i="17"/>
  <c r="CF845" i="17"/>
  <c r="BX845" i="17"/>
  <c r="BW845" i="17"/>
  <c r="BU845" i="17"/>
  <c r="BV845" i="17"/>
  <c r="CE695" i="1"/>
  <c r="CF696" i="1"/>
  <c r="CH696" i="1"/>
  <c r="CG695" i="1"/>
  <c r="BY696" i="1"/>
  <c r="BU696" i="1"/>
  <c r="BZ696" i="1"/>
  <c r="BV696" i="1"/>
  <c r="BT696" i="1"/>
  <c r="BW696" i="1"/>
  <c r="BS696" i="1"/>
  <c r="BX696" i="1"/>
  <c r="B697" i="1"/>
  <c r="CG845" i="17" l="1"/>
  <c r="CE845" i="17"/>
  <c r="CF846" i="17"/>
  <c r="BX846" i="17"/>
  <c r="BW846" i="17"/>
  <c r="BV846" i="17"/>
  <c r="BU846" i="17"/>
  <c r="B847" i="17"/>
  <c r="BT846" i="17"/>
  <c r="BS846" i="17"/>
  <c r="BY846" i="17"/>
  <c r="BZ846" i="17"/>
  <c r="CH846" i="17"/>
  <c r="CF697" i="1"/>
  <c r="CH697" i="1"/>
  <c r="CG696" i="1"/>
  <c r="CE696" i="1"/>
  <c r="BW697" i="1"/>
  <c r="BS697" i="1"/>
  <c r="BX697" i="1"/>
  <c r="BT697" i="1"/>
  <c r="BZ697" i="1"/>
  <c r="BU697" i="1"/>
  <c r="BY697" i="1"/>
  <c r="B698" i="1"/>
  <c r="BV697" i="1"/>
  <c r="CE846" i="17" l="1"/>
  <c r="CG846" i="17"/>
  <c r="B848" i="17"/>
  <c r="BT847" i="17"/>
  <c r="BS847" i="17"/>
  <c r="CH847" i="17"/>
  <c r="BZ847" i="17"/>
  <c r="BY847" i="17"/>
  <c r="CF847" i="17"/>
  <c r="BX847" i="17"/>
  <c r="BW847" i="17"/>
  <c r="BU847" i="17"/>
  <c r="BV847" i="17"/>
  <c r="CF698" i="1"/>
  <c r="CH698" i="1"/>
  <c r="CE697" i="1"/>
  <c r="CG697" i="1"/>
  <c r="BY698" i="1"/>
  <c r="BU698" i="1"/>
  <c r="BZ698" i="1"/>
  <c r="BV698" i="1"/>
  <c r="BT698" i="1"/>
  <c r="BW698" i="1"/>
  <c r="BS698" i="1"/>
  <c r="BX698" i="1"/>
  <c r="B699" i="1"/>
  <c r="CG847" i="17" l="1"/>
  <c r="CE847" i="17"/>
  <c r="CF848" i="17"/>
  <c r="BX848" i="17"/>
  <c r="BW848" i="17"/>
  <c r="BV848" i="17"/>
  <c r="BU848" i="17"/>
  <c r="B849" i="17"/>
  <c r="BT848" i="17"/>
  <c r="BS848" i="17"/>
  <c r="BY848" i="17"/>
  <c r="BZ848" i="17"/>
  <c r="CH848" i="17"/>
  <c r="CF699" i="1"/>
  <c r="CH699" i="1"/>
  <c r="CE698" i="1"/>
  <c r="CG698" i="1"/>
  <c r="BW699" i="1"/>
  <c r="BS699" i="1"/>
  <c r="BX699" i="1"/>
  <c r="BT699" i="1"/>
  <c r="BZ699" i="1"/>
  <c r="BU699" i="1"/>
  <c r="BV699" i="1"/>
  <c r="BY699" i="1"/>
  <c r="B700" i="1"/>
  <c r="CE848" i="17" l="1"/>
  <c r="CG848" i="17"/>
  <c r="B850" i="17"/>
  <c r="BT849" i="17"/>
  <c r="BS849" i="17"/>
  <c r="CH849" i="17"/>
  <c r="BZ849" i="17"/>
  <c r="BY849" i="17"/>
  <c r="CF849" i="17"/>
  <c r="BX849" i="17"/>
  <c r="BW849" i="17"/>
  <c r="BU849" i="17"/>
  <c r="BV849" i="17"/>
  <c r="CF700" i="1"/>
  <c r="CH700" i="1"/>
  <c r="CE699" i="1"/>
  <c r="CG699" i="1"/>
  <c r="BY700" i="1"/>
  <c r="BU700" i="1"/>
  <c r="BZ700" i="1"/>
  <c r="BV700" i="1"/>
  <c r="BT700" i="1"/>
  <c r="BW700" i="1"/>
  <c r="BS700" i="1"/>
  <c r="BX700" i="1"/>
  <c r="B701" i="1"/>
  <c r="CG849" i="17" l="1"/>
  <c r="CE849" i="17"/>
  <c r="CF850" i="17"/>
  <c r="BX850" i="17"/>
  <c r="BW850" i="17"/>
  <c r="BV850" i="17"/>
  <c r="BU850" i="17"/>
  <c r="B851" i="17"/>
  <c r="BT850" i="17"/>
  <c r="BS850" i="17"/>
  <c r="BY850" i="17"/>
  <c r="BZ850" i="17"/>
  <c r="CH850" i="17"/>
  <c r="CF701" i="1"/>
  <c r="CH701" i="1"/>
  <c r="CG700" i="1"/>
  <c r="CE700" i="1"/>
  <c r="BW701" i="1"/>
  <c r="BS701" i="1"/>
  <c r="BX701" i="1"/>
  <c r="BT701" i="1"/>
  <c r="BZ701" i="1"/>
  <c r="BU701" i="1"/>
  <c r="BY701" i="1"/>
  <c r="B702" i="1"/>
  <c r="BV701" i="1"/>
  <c r="CE850" i="17" l="1"/>
  <c r="CG850" i="17"/>
  <c r="B852" i="17"/>
  <c r="BT851" i="17"/>
  <c r="BS851" i="17"/>
  <c r="CH851" i="17"/>
  <c r="BZ851" i="17"/>
  <c r="BY851" i="17"/>
  <c r="CF851" i="17"/>
  <c r="BX851" i="17"/>
  <c r="BW851" i="17"/>
  <c r="BU851" i="17"/>
  <c r="BV851" i="17"/>
  <c r="CF702" i="1"/>
  <c r="CH702" i="1"/>
  <c r="CE701" i="1"/>
  <c r="CG701" i="1"/>
  <c r="BY702" i="1"/>
  <c r="BU702" i="1"/>
  <c r="BZ702" i="1"/>
  <c r="BV702" i="1"/>
  <c r="BT702" i="1"/>
  <c r="BW702" i="1"/>
  <c r="BS702" i="1"/>
  <c r="BX702" i="1"/>
  <c r="B703" i="1"/>
  <c r="CG851" i="17" l="1"/>
  <c r="CE851" i="17"/>
  <c r="CF852" i="17"/>
  <c r="BX852" i="17"/>
  <c r="BW852" i="17"/>
  <c r="BV852" i="17"/>
  <c r="BU852" i="17"/>
  <c r="B853" i="17"/>
  <c r="BT852" i="17"/>
  <c r="BS852" i="17"/>
  <c r="BY852" i="17"/>
  <c r="BZ852" i="17"/>
  <c r="CH852" i="17"/>
  <c r="CF703" i="1"/>
  <c r="CH703" i="1"/>
  <c r="CG702" i="1"/>
  <c r="CE702" i="1"/>
  <c r="BW703" i="1"/>
  <c r="BS703" i="1"/>
  <c r="BX703" i="1"/>
  <c r="BT703" i="1"/>
  <c r="BZ703" i="1"/>
  <c r="BU703" i="1"/>
  <c r="BV703" i="1"/>
  <c r="BY703" i="1"/>
  <c r="B704" i="1"/>
  <c r="CE852" i="17" l="1"/>
  <c r="CG852" i="17"/>
  <c r="B854" i="17"/>
  <c r="BT853" i="17"/>
  <c r="BS853" i="17"/>
  <c r="CH853" i="17"/>
  <c r="BZ853" i="17"/>
  <c r="BY853" i="17"/>
  <c r="CF853" i="17"/>
  <c r="BX853" i="17"/>
  <c r="BW853" i="17"/>
  <c r="BU853" i="17"/>
  <c r="BV853" i="17"/>
  <c r="CE703" i="1"/>
  <c r="CF704" i="1"/>
  <c r="CH704" i="1"/>
  <c r="CG703" i="1"/>
  <c r="BY704" i="1"/>
  <c r="BU704" i="1"/>
  <c r="BZ704" i="1"/>
  <c r="BV704" i="1"/>
  <c r="BT704" i="1"/>
  <c r="BW704" i="1"/>
  <c r="BS704" i="1"/>
  <c r="BX704" i="1"/>
  <c r="B705" i="1"/>
  <c r="CG853" i="17" l="1"/>
  <c r="CE853" i="17"/>
  <c r="B855" i="17"/>
  <c r="BT854" i="17"/>
  <c r="BS854" i="17"/>
  <c r="CH854" i="17"/>
  <c r="BZ854" i="17"/>
  <c r="BY854" i="17"/>
  <c r="CF854" i="17"/>
  <c r="BX854" i="17"/>
  <c r="BW854" i="17"/>
  <c r="BU854" i="17"/>
  <c r="BV854" i="17"/>
  <c r="CF705" i="1"/>
  <c r="CH705" i="1"/>
  <c r="CG704" i="1"/>
  <c r="CE704" i="1"/>
  <c r="BW705" i="1"/>
  <c r="BS705" i="1"/>
  <c r="BX705" i="1"/>
  <c r="BT705" i="1"/>
  <c r="BZ705" i="1"/>
  <c r="BU705" i="1"/>
  <c r="BY705" i="1"/>
  <c r="B706" i="1"/>
  <c r="BV705" i="1"/>
  <c r="CG854" i="17" l="1"/>
  <c r="CE854" i="17"/>
  <c r="CF855" i="17"/>
  <c r="BX855" i="17"/>
  <c r="BW855" i="17"/>
  <c r="BV855" i="17"/>
  <c r="BU855" i="17"/>
  <c r="B856" i="17"/>
  <c r="BT855" i="17"/>
  <c r="BS855" i="17"/>
  <c r="BY855" i="17"/>
  <c r="BZ855" i="17"/>
  <c r="CH855" i="17"/>
  <c r="CF706" i="1"/>
  <c r="CH706" i="1"/>
  <c r="CE705" i="1"/>
  <c r="CG705" i="1"/>
  <c r="BY706" i="1"/>
  <c r="BU706" i="1"/>
  <c r="BZ706" i="1"/>
  <c r="BV706" i="1"/>
  <c r="BT706" i="1"/>
  <c r="BW706" i="1"/>
  <c r="BS706" i="1"/>
  <c r="BX706" i="1"/>
  <c r="B707" i="1"/>
  <c r="CE855" i="17" l="1"/>
  <c r="CG855" i="17"/>
  <c r="B857" i="17"/>
  <c r="BT856" i="17"/>
  <c r="BS856" i="17"/>
  <c r="CH856" i="17"/>
  <c r="BZ856" i="17"/>
  <c r="BY856" i="17"/>
  <c r="CF856" i="17"/>
  <c r="BX856" i="17"/>
  <c r="BW856" i="17"/>
  <c r="BU856" i="17"/>
  <c r="BV856" i="17"/>
  <c r="CF707" i="1"/>
  <c r="CH707" i="1"/>
  <c r="CE706" i="1"/>
  <c r="CG706" i="1"/>
  <c r="BW707" i="1"/>
  <c r="BS707" i="1"/>
  <c r="BX707" i="1"/>
  <c r="BT707" i="1"/>
  <c r="BZ707" i="1"/>
  <c r="BU707" i="1"/>
  <c r="BV707" i="1"/>
  <c r="BY707" i="1"/>
  <c r="B708" i="1"/>
  <c r="CG856" i="17" l="1"/>
  <c r="CE856" i="17"/>
  <c r="CF857" i="17"/>
  <c r="BX857" i="17"/>
  <c r="BW857" i="17"/>
  <c r="BV857" i="17"/>
  <c r="BU857" i="17"/>
  <c r="B858" i="17"/>
  <c r="BT857" i="17"/>
  <c r="BS857" i="17"/>
  <c r="BY857" i="17"/>
  <c r="CH857" i="17"/>
  <c r="BZ857" i="17"/>
  <c r="CE707" i="1"/>
  <c r="CF708" i="1"/>
  <c r="CH708" i="1"/>
  <c r="CG707" i="1"/>
  <c r="BY708" i="1"/>
  <c r="BU708" i="1"/>
  <c r="BZ708" i="1"/>
  <c r="BV708" i="1"/>
  <c r="BT708" i="1"/>
  <c r="BW708" i="1"/>
  <c r="BS708" i="1"/>
  <c r="BX708" i="1"/>
  <c r="B709" i="1"/>
  <c r="CE857" i="17" l="1"/>
  <c r="CG857" i="17"/>
  <c r="B859" i="17"/>
  <c r="BT858" i="17"/>
  <c r="BS858" i="17"/>
  <c r="CH858" i="17"/>
  <c r="BZ858" i="17"/>
  <c r="BY858" i="17"/>
  <c r="CF858" i="17"/>
  <c r="BX858" i="17"/>
  <c r="BW858" i="17"/>
  <c r="BU858" i="17"/>
  <c r="BV858" i="17"/>
  <c r="CF709" i="1"/>
  <c r="CH709" i="1"/>
  <c r="CG708" i="1"/>
  <c r="CE708" i="1"/>
  <c r="BW709" i="1"/>
  <c r="BS709" i="1"/>
  <c r="BX709" i="1"/>
  <c r="BT709" i="1"/>
  <c r="BZ709" i="1"/>
  <c r="BU709" i="1"/>
  <c r="BY709" i="1"/>
  <c r="B710" i="1"/>
  <c r="BV709" i="1"/>
  <c r="CG858" i="17" l="1"/>
  <c r="CE858" i="17"/>
  <c r="CF859" i="17"/>
  <c r="BX859" i="17"/>
  <c r="BW859" i="17"/>
  <c r="BV859" i="17"/>
  <c r="BU859" i="17"/>
  <c r="B860" i="17"/>
  <c r="BT859" i="17"/>
  <c r="BS859" i="17"/>
  <c r="BY859" i="17"/>
  <c r="CH859" i="17"/>
  <c r="BZ859" i="17"/>
  <c r="CF710" i="1"/>
  <c r="CH710" i="1"/>
  <c r="CE709" i="1"/>
  <c r="CG709" i="1"/>
  <c r="BY710" i="1"/>
  <c r="BU710" i="1"/>
  <c r="BZ710" i="1"/>
  <c r="BV710" i="1"/>
  <c r="BT710" i="1"/>
  <c r="BW710" i="1"/>
  <c r="BS710" i="1"/>
  <c r="BX710" i="1"/>
  <c r="B711" i="1"/>
  <c r="CE859" i="17" l="1"/>
  <c r="CG859" i="17"/>
  <c r="B861" i="17"/>
  <c r="BT860" i="17"/>
  <c r="BS860" i="17"/>
  <c r="CH860" i="17"/>
  <c r="BZ860" i="17"/>
  <c r="BY860" i="17"/>
  <c r="CF860" i="17"/>
  <c r="BX860" i="17"/>
  <c r="BW860" i="17"/>
  <c r="BU860" i="17"/>
  <c r="BV860" i="17"/>
  <c r="CF711" i="1"/>
  <c r="CH711" i="1"/>
  <c r="CE710" i="1"/>
  <c r="CG710" i="1"/>
  <c r="BW711" i="1"/>
  <c r="BS711" i="1"/>
  <c r="BX711" i="1"/>
  <c r="BT711" i="1"/>
  <c r="BZ711" i="1"/>
  <c r="BU711" i="1"/>
  <c r="BV711" i="1"/>
  <c r="BY711" i="1"/>
  <c r="B712" i="1"/>
  <c r="CG860" i="17" l="1"/>
  <c r="CE860" i="17"/>
  <c r="CF861" i="17"/>
  <c r="BX861" i="17"/>
  <c r="BW861" i="17"/>
  <c r="BV861" i="17"/>
  <c r="BU861" i="17"/>
  <c r="B862" i="17"/>
  <c r="BT861" i="17"/>
  <c r="BS861" i="17"/>
  <c r="BY861" i="17"/>
  <c r="BZ861" i="17"/>
  <c r="CH861" i="17"/>
  <c r="CF712" i="1"/>
  <c r="CH712" i="1"/>
  <c r="CE711" i="1"/>
  <c r="CG711" i="1"/>
  <c r="BY712" i="1"/>
  <c r="BU712" i="1"/>
  <c r="BZ712" i="1"/>
  <c r="BV712" i="1"/>
  <c r="BT712" i="1"/>
  <c r="BW712" i="1"/>
  <c r="BS712" i="1"/>
  <c r="BX712" i="1"/>
  <c r="B713" i="1"/>
  <c r="CE861" i="17" l="1"/>
  <c r="CG861" i="17"/>
  <c r="B863" i="17"/>
  <c r="BT862" i="17"/>
  <c r="BS862" i="17"/>
  <c r="CH862" i="17"/>
  <c r="BZ862" i="17"/>
  <c r="BY862" i="17"/>
  <c r="CF862" i="17"/>
  <c r="BX862" i="17"/>
  <c r="BW862" i="17"/>
  <c r="BU862" i="17"/>
  <c r="BV862" i="17"/>
  <c r="CF713" i="1"/>
  <c r="CH713" i="1"/>
  <c r="CG712" i="1"/>
  <c r="CE712" i="1"/>
  <c r="BW713" i="1"/>
  <c r="BS713" i="1"/>
  <c r="BX713" i="1"/>
  <c r="BT713" i="1"/>
  <c r="BZ713" i="1"/>
  <c r="BU713" i="1"/>
  <c r="BY713" i="1"/>
  <c r="B714" i="1"/>
  <c r="BV713" i="1"/>
  <c r="CG862" i="17" l="1"/>
  <c r="CE862" i="17"/>
  <c r="CF863" i="17"/>
  <c r="BX863" i="17"/>
  <c r="BW863" i="17"/>
  <c r="BV863" i="17"/>
  <c r="BU863" i="17"/>
  <c r="B864" i="17"/>
  <c r="BT863" i="17"/>
  <c r="BS863" i="17"/>
  <c r="BY863" i="17"/>
  <c r="CH863" i="17"/>
  <c r="BZ863" i="17"/>
  <c r="CF714" i="1"/>
  <c r="CH714" i="1"/>
  <c r="CE713" i="1"/>
  <c r="CG713" i="1"/>
  <c r="BY714" i="1"/>
  <c r="BU714" i="1"/>
  <c r="BZ714" i="1"/>
  <c r="BV714" i="1"/>
  <c r="BT714" i="1"/>
  <c r="BW714" i="1"/>
  <c r="BS714" i="1"/>
  <c r="BX714" i="1"/>
  <c r="B715" i="1"/>
  <c r="CE863" i="17" l="1"/>
  <c r="CG863" i="17"/>
  <c r="B865" i="17"/>
  <c r="BT864" i="17"/>
  <c r="BS864" i="17"/>
  <c r="CH864" i="17"/>
  <c r="BZ864" i="17"/>
  <c r="BY864" i="17"/>
  <c r="CF864" i="17"/>
  <c r="BX864" i="17"/>
  <c r="BW864" i="17"/>
  <c r="BU864" i="17"/>
  <c r="BV864" i="17"/>
  <c r="CF715" i="1"/>
  <c r="CH715" i="1"/>
  <c r="CG714" i="1"/>
  <c r="CE714" i="1"/>
  <c r="BW715" i="1"/>
  <c r="BS715" i="1"/>
  <c r="BX715" i="1"/>
  <c r="BT715" i="1"/>
  <c r="BZ715" i="1"/>
  <c r="BU715" i="1"/>
  <c r="BV715" i="1"/>
  <c r="BY715" i="1"/>
  <c r="B716" i="1"/>
  <c r="CG864" i="17" l="1"/>
  <c r="CE864" i="17"/>
  <c r="CF865" i="17"/>
  <c r="BX865" i="17"/>
  <c r="BW865" i="17"/>
  <c r="BV865" i="17"/>
  <c r="BU865" i="17"/>
  <c r="B866" i="17"/>
  <c r="BT865" i="17"/>
  <c r="BS865" i="17"/>
  <c r="BY865" i="17"/>
  <c r="BZ865" i="17"/>
  <c r="CH865" i="17"/>
  <c r="CF716" i="1"/>
  <c r="CH716" i="1"/>
  <c r="CE715" i="1"/>
  <c r="CG715" i="1"/>
  <c r="BY716" i="1"/>
  <c r="BU716" i="1"/>
  <c r="BZ716" i="1"/>
  <c r="BV716" i="1"/>
  <c r="BT716" i="1"/>
  <c r="BW716" i="1"/>
  <c r="BS716" i="1"/>
  <c r="BX716" i="1"/>
  <c r="B717" i="1"/>
  <c r="CE865" i="17" l="1"/>
  <c r="CG865" i="17"/>
  <c r="CF866" i="17"/>
  <c r="BX866" i="17"/>
  <c r="BW866" i="17"/>
  <c r="BV866" i="17"/>
  <c r="BU866" i="17"/>
  <c r="B867" i="17"/>
  <c r="BT866" i="17"/>
  <c r="BS866" i="17"/>
  <c r="CH866" i="17"/>
  <c r="BZ866" i="17"/>
  <c r="BY866" i="17"/>
  <c r="CF717" i="1"/>
  <c r="CH717" i="1"/>
  <c r="CG716" i="1"/>
  <c r="CE716" i="1"/>
  <c r="BW717" i="1"/>
  <c r="BS717" i="1"/>
  <c r="BX717" i="1"/>
  <c r="BT717" i="1"/>
  <c r="BZ717" i="1"/>
  <c r="BU717" i="1"/>
  <c r="BY717" i="1"/>
  <c r="B718" i="1"/>
  <c r="BV717" i="1"/>
  <c r="CE866" i="17" l="1"/>
  <c r="CG866" i="17"/>
  <c r="B868" i="17"/>
  <c r="BT867" i="17"/>
  <c r="BS867" i="17"/>
  <c r="CH867" i="17"/>
  <c r="BZ867" i="17"/>
  <c r="BY867" i="17"/>
  <c r="CF867" i="17"/>
  <c r="BX867" i="17"/>
  <c r="BW867" i="17"/>
  <c r="BV867" i="17"/>
  <c r="BU867" i="17"/>
  <c r="CF718" i="1"/>
  <c r="CH718" i="1"/>
  <c r="CE717" i="1"/>
  <c r="CG717" i="1"/>
  <c r="BY718" i="1"/>
  <c r="BU718" i="1"/>
  <c r="BZ718" i="1"/>
  <c r="BV718" i="1"/>
  <c r="BT718" i="1"/>
  <c r="BW718" i="1"/>
  <c r="BS718" i="1"/>
  <c r="BX718" i="1"/>
  <c r="B719" i="1"/>
  <c r="CG867" i="17" l="1"/>
  <c r="CE867" i="17"/>
  <c r="CF868" i="17"/>
  <c r="BX868" i="17"/>
  <c r="BW868" i="17"/>
  <c r="BV868" i="17"/>
  <c r="BU868" i="17"/>
  <c r="B869" i="17"/>
  <c r="BT868" i="17"/>
  <c r="BS868" i="17"/>
  <c r="CH868" i="17"/>
  <c r="BZ868" i="17"/>
  <c r="BY868" i="17"/>
  <c r="CF719" i="1"/>
  <c r="CH719" i="1"/>
  <c r="CE718" i="1"/>
  <c r="CG718" i="1"/>
  <c r="BW719" i="1"/>
  <c r="BS719" i="1"/>
  <c r="BX719" i="1"/>
  <c r="BT719" i="1"/>
  <c r="BZ719" i="1"/>
  <c r="BU719" i="1"/>
  <c r="BV719" i="1"/>
  <c r="BY719" i="1"/>
  <c r="B720" i="1"/>
  <c r="CE868" i="17" l="1"/>
  <c r="CG868" i="17"/>
  <c r="B870" i="17"/>
  <c r="BT869" i="17"/>
  <c r="BS869" i="17"/>
  <c r="CH869" i="17"/>
  <c r="BZ869" i="17"/>
  <c r="BY869" i="17"/>
  <c r="CG869" i="17" s="1"/>
  <c r="CF869" i="17"/>
  <c r="BX869" i="17"/>
  <c r="BW869" i="17"/>
  <c r="BV869" i="17"/>
  <c r="BU869" i="17"/>
  <c r="CF720" i="1"/>
  <c r="CH720" i="1"/>
  <c r="CE719" i="1"/>
  <c r="CG719" i="1"/>
  <c r="BY720" i="1"/>
  <c r="BU720" i="1"/>
  <c r="BZ720" i="1"/>
  <c r="BV720" i="1"/>
  <c r="BT720" i="1"/>
  <c r="BW720" i="1"/>
  <c r="BS720" i="1"/>
  <c r="BX720" i="1"/>
  <c r="B721" i="1"/>
  <c r="CE869" i="17" l="1"/>
  <c r="CF870" i="17"/>
  <c r="BX870" i="17"/>
  <c r="BW870" i="17"/>
  <c r="BV870" i="17"/>
  <c r="BU870" i="17"/>
  <c r="B871" i="17"/>
  <c r="BT870" i="17"/>
  <c r="BS870" i="17"/>
  <c r="CH870" i="17"/>
  <c r="BZ870" i="17"/>
  <c r="BY870" i="17"/>
  <c r="CF721" i="1"/>
  <c r="CH721" i="1"/>
  <c r="CE720" i="1"/>
  <c r="CG720" i="1"/>
  <c r="BW721" i="1"/>
  <c r="BS721" i="1"/>
  <c r="BX721" i="1"/>
  <c r="BT721" i="1"/>
  <c r="BZ721" i="1"/>
  <c r="BU721" i="1"/>
  <c r="BY721" i="1"/>
  <c r="B722" i="1"/>
  <c r="BV721" i="1"/>
  <c r="CE870" i="17" l="1"/>
  <c r="CG870" i="17"/>
  <c r="B872" i="17"/>
  <c r="BT871" i="17"/>
  <c r="BS871" i="17"/>
  <c r="CH871" i="17"/>
  <c r="BZ871" i="17"/>
  <c r="BY871" i="17"/>
  <c r="CG871" i="17" s="1"/>
  <c r="CF871" i="17"/>
  <c r="BX871" i="17"/>
  <c r="BW871" i="17"/>
  <c r="BV871" i="17"/>
  <c r="BU871" i="17"/>
  <c r="CF722" i="1"/>
  <c r="CH722" i="1"/>
  <c r="CE721" i="1"/>
  <c r="CG721" i="1"/>
  <c r="BY722" i="1"/>
  <c r="BU722" i="1"/>
  <c r="BZ722" i="1"/>
  <c r="BV722" i="1"/>
  <c r="BT722" i="1"/>
  <c r="BW722" i="1"/>
  <c r="BS722" i="1"/>
  <c r="BX722" i="1"/>
  <c r="B723" i="1"/>
  <c r="CE871" i="17" l="1"/>
  <c r="CF872" i="17"/>
  <c r="BX872" i="17"/>
  <c r="BW872" i="17"/>
  <c r="BV872" i="17"/>
  <c r="BU872" i="17"/>
  <c r="B873" i="17"/>
  <c r="BT872" i="17"/>
  <c r="BS872" i="17"/>
  <c r="CH872" i="17"/>
  <c r="BZ872" i="17"/>
  <c r="BY872" i="17"/>
  <c r="CF723" i="1"/>
  <c r="CH723" i="1"/>
  <c r="CG722" i="1"/>
  <c r="CE722" i="1"/>
  <c r="BW723" i="1"/>
  <c r="BS723" i="1"/>
  <c r="BX723" i="1"/>
  <c r="BT723" i="1"/>
  <c r="BZ723" i="1"/>
  <c r="BU723" i="1"/>
  <c r="BV723" i="1"/>
  <c r="BY723" i="1"/>
  <c r="B724" i="1"/>
  <c r="CE872" i="17" l="1"/>
  <c r="CG872" i="17"/>
  <c r="B874" i="17"/>
  <c r="BT873" i="17"/>
  <c r="BS873" i="17"/>
  <c r="CH873" i="17"/>
  <c r="BZ873" i="17"/>
  <c r="BY873" i="17"/>
  <c r="CF873" i="17"/>
  <c r="BX873" i="17"/>
  <c r="BW873" i="17"/>
  <c r="BV873" i="17"/>
  <c r="BU873" i="17"/>
  <c r="CF724" i="1"/>
  <c r="CH724" i="1"/>
  <c r="CE723" i="1"/>
  <c r="CG723" i="1"/>
  <c r="BY724" i="1"/>
  <c r="BU724" i="1"/>
  <c r="BZ724" i="1"/>
  <c r="BV724" i="1"/>
  <c r="BT724" i="1"/>
  <c r="BW724" i="1"/>
  <c r="BS724" i="1"/>
  <c r="BX724" i="1"/>
  <c r="B725" i="1"/>
  <c r="CE873" i="17" l="1"/>
  <c r="CG873" i="17"/>
  <c r="CF874" i="17"/>
  <c r="BX874" i="17"/>
  <c r="BW874" i="17"/>
  <c r="BV874" i="17"/>
  <c r="BU874" i="17"/>
  <c r="B875" i="17"/>
  <c r="BT874" i="17"/>
  <c r="BS874" i="17"/>
  <c r="CH874" i="17"/>
  <c r="BZ874" i="17"/>
  <c r="BY874" i="17"/>
  <c r="CF725" i="1"/>
  <c r="CH725" i="1"/>
  <c r="CE724" i="1"/>
  <c r="CG724" i="1"/>
  <c r="BW725" i="1"/>
  <c r="BS725" i="1"/>
  <c r="BX725" i="1"/>
  <c r="BT725" i="1"/>
  <c r="BZ725" i="1"/>
  <c r="BU725" i="1"/>
  <c r="BY725" i="1"/>
  <c r="B726" i="1"/>
  <c r="BV725" i="1"/>
  <c r="CE874" i="17" l="1"/>
  <c r="CG874" i="17"/>
  <c r="B876" i="17"/>
  <c r="BT875" i="17"/>
  <c r="BS875" i="17"/>
  <c r="CH875" i="17"/>
  <c r="BZ875" i="17"/>
  <c r="BY875" i="17"/>
  <c r="CF875" i="17"/>
  <c r="BX875" i="17"/>
  <c r="BW875" i="17"/>
  <c r="BV875" i="17"/>
  <c r="BU875" i="17"/>
  <c r="CF726" i="1"/>
  <c r="CH726" i="1"/>
  <c r="CE725" i="1"/>
  <c r="CG725" i="1"/>
  <c r="BY726" i="1"/>
  <c r="BU726" i="1"/>
  <c r="BZ726" i="1"/>
  <c r="BV726" i="1"/>
  <c r="BT726" i="1"/>
  <c r="BW726" i="1"/>
  <c r="BS726" i="1"/>
  <c r="BX726" i="1"/>
  <c r="B727" i="1"/>
  <c r="CE875" i="17" l="1"/>
  <c r="CG875" i="17"/>
  <c r="CF876" i="17"/>
  <c r="BX876" i="17"/>
  <c r="BW876" i="17"/>
  <c r="BV876" i="17"/>
  <c r="BU876" i="17"/>
  <c r="B877" i="17"/>
  <c r="BT876" i="17"/>
  <c r="BS876" i="17"/>
  <c r="CH876" i="17"/>
  <c r="BZ876" i="17"/>
  <c r="BY876" i="17"/>
  <c r="CF727" i="1"/>
  <c r="CH727" i="1"/>
  <c r="CE726" i="1"/>
  <c r="CG726" i="1"/>
  <c r="BW727" i="1"/>
  <c r="BS727" i="1"/>
  <c r="BX727" i="1"/>
  <c r="BT727" i="1"/>
  <c r="BZ727" i="1"/>
  <c r="BU727" i="1"/>
  <c r="BV727" i="1"/>
  <c r="BY727" i="1"/>
  <c r="B728" i="1"/>
  <c r="CE876" i="17" l="1"/>
  <c r="CG876" i="17"/>
  <c r="B878" i="17"/>
  <c r="BT877" i="17"/>
  <c r="BS877" i="17"/>
  <c r="CH877" i="17"/>
  <c r="BZ877" i="17"/>
  <c r="BY877" i="17"/>
  <c r="CG877" i="17" s="1"/>
  <c r="CF877" i="17"/>
  <c r="BX877" i="17"/>
  <c r="BW877" i="17"/>
  <c r="BV877" i="17"/>
  <c r="BU877" i="17"/>
  <c r="CF728" i="1"/>
  <c r="CH728" i="1"/>
  <c r="CE727" i="1"/>
  <c r="CG727" i="1"/>
  <c r="BY728" i="1"/>
  <c r="BU728" i="1"/>
  <c r="BZ728" i="1"/>
  <c r="BV728" i="1"/>
  <c r="BT728" i="1"/>
  <c r="BW728" i="1"/>
  <c r="BS728" i="1"/>
  <c r="BX728" i="1"/>
  <c r="B729" i="1"/>
  <c r="CE877" i="17" l="1"/>
  <c r="CF878" i="17"/>
  <c r="BX878" i="17"/>
  <c r="BW878" i="17"/>
  <c r="BV878" i="17"/>
  <c r="BU878" i="17"/>
  <c r="B879" i="17"/>
  <c r="BT878" i="17"/>
  <c r="BS878" i="17"/>
  <c r="CH878" i="17"/>
  <c r="BZ878" i="17"/>
  <c r="BY878" i="17"/>
  <c r="CF729" i="1"/>
  <c r="CH729" i="1"/>
  <c r="CE728" i="1"/>
  <c r="CG728" i="1"/>
  <c r="BY729" i="1"/>
  <c r="BW729" i="1"/>
  <c r="BS729" i="1"/>
  <c r="BX729" i="1"/>
  <c r="BT729" i="1"/>
  <c r="BU729" i="1"/>
  <c r="BZ729" i="1"/>
  <c r="B730" i="1"/>
  <c r="BV729" i="1"/>
  <c r="CG878" i="17" l="1"/>
  <c r="CE878" i="17"/>
  <c r="B880" i="17"/>
  <c r="BT879" i="17"/>
  <c r="BS879" i="17"/>
  <c r="CH879" i="17"/>
  <c r="BZ879" i="17"/>
  <c r="BY879" i="17"/>
  <c r="CG879" i="17" s="1"/>
  <c r="CF879" i="17"/>
  <c r="BX879" i="17"/>
  <c r="BW879" i="17"/>
  <c r="BV879" i="17"/>
  <c r="BU879" i="17"/>
  <c r="CF730" i="1"/>
  <c r="CH730" i="1"/>
  <c r="CE729" i="1"/>
  <c r="CG729" i="1"/>
  <c r="BW730" i="1"/>
  <c r="BS730" i="1"/>
  <c r="BZ730" i="1"/>
  <c r="BU730" i="1"/>
  <c r="BV730" i="1"/>
  <c r="BT730" i="1"/>
  <c r="BY730" i="1"/>
  <c r="BX730" i="1"/>
  <c r="B731" i="1"/>
  <c r="CE879" i="17" l="1"/>
  <c r="CF880" i="17"/>
  <c r="BX880" i="17"/>
  <c r="BW880" i="17"/>
  <c r="BV880" i="17"/>
  <c r="BU880" i="17"/>
  <c r="B881" i="17"/>
  <c r="BT880" i="17"/>
  <c r="BS880" i="17"/>
  <c r="CH880" i="17"/>
  <c r="BZ880" i="17"/>
  <c r="BY880" i="17"/>
  <c r="CE730" i="1"/>
  <c r="CF731" i="1"/>
  <c r="CH731" i="1"/>
  <c r="CG730" i="1"/>
  <c r="BY731" i="1"/>
  <c r="BU731" i="1"/>
  <c r="BW731" i="1"/>
  <c r="BX731" i="1"/>
  <c r="BS731" i="1"/>
  <c r="BT731" i="1"/>
  <c r="BV731" i="1"/>
  <c r="BZ731" i="1"/>
  <c r="B732" i="1"/>
  <c r="CG880" i="17" l="1"/>
  <c r="CE880" i="17"/>
  <c r="B882" i="17"/>
  <c r="BT881" i="17"/>
  <c r="BS881" i="17"/>
  <c r="CH881" i="17"/>
  <c r="BZ881" i="17"/>
  <c r="BY881" i="17"/>
  <c r="CG881" i="17" s="1"/>
  <c r="CF881" i="17"/>
  <c r="BX881" i="17"/>
  <c r="BW881" i="17"/>
  <c r="BV881" i="17"/>
  <c r="BU881" i="17"/>
  <c r="CF732" i="1"/>
  <c r="CH732" i="1"/>
  <c r="CE731" i="1"/>
  <c r="CG731" i="1"/>
  <c r="BW732" i="1"/>
  <c r="BS732" i="1"/>
  <c r="BZ732" i="1"/>
  <c r="BU732" i="1"/>
  <c r="BV732" i="1"/>
  <c r="BY732" i="1"/>
  <c r="BT732" i="1"/>
  <c r="BX732" i="1"/>
  <c r="B733" i="1"/>
  <c r="CE881" i="17" l="1"/>
  <c r="CF882" i="17"/>
  <c r="BX882" i="17"/>
  <c r="BW882" i="17"/>
  <c r="BV882" i="17"/>
  <c r="BU882" i="17"/>
  <c r="B883" i="17"/>
  <c r="BT882" i="17"/>
  <c r="BS882" i="17"/>
  <c r="CH882" i="17"/>
  <c r="BZ882" i="17"/>
  <c r="BY882" i="17"/>
  <c r="CF733" i="1"/>
  <c r="CH733" i="1"/>
  <c r="CG732" i="1"/>
  <c r="CE732" i="1"/>
  <c r="BY733" i="1"/>
  <c r="BU733" i="1"/>
  <c r="BW733" i="1"/>
  <c r="BX733" i="1"/>
  <c r="BS733" i="1"/>
  <c r="BZ733" i="1"/>
  <c r="BT733" i="1"/>
  <c r="B734" i="1"/>
  <c r="BV733" i="1"/>
  <c r="CE882" i="17" l="1"/>
  <c r="CG882" i="17"/>
  <c r="B884" i="17"/>
  <c r="BT883" i="17"/>
  <c r="BS883" i="17"/>
  <c r="CH883" i="17"/>
  <c r="BZ883" i="17"/>
  <c r="BY883" i="17"/>
  <c r="CG883" i="17" s="1"/>
  <c r="CF883" i="17"/>
  <c r="BX883" i="17"/>
  <c r="BW883" i="17"/>
  <c r="BV883" i="17"/>
  <c r="BU883" i="17"/>
  <c r="CF734" i="1"/>
  <c r="CH734" i="1"/>
  <c r="CE733" i="1"/>
  <c r="CG733" i="1"/>
  <c r="BW734" i="1"/>
  <c r="BS734" i="1"/>
  <c r="BZ734" i="1"/>
  <c r="BU734" i="1"/>
  <c r="BV734" i="1"/>
  <c r="BX734" i="1"/>
  <c r="BY734" i="1"/>
  <c r="BT734" i="1"/>
  <c r="B735" i="1"/>
  <c r="CE883" i="17" l="1"/>
  <c r="CF884" i="17"/>
  <c r="BX884" i="17"/>
  <c r="BW884" i="17"/>
  <c r="BV884" i="17"/>
  <c r="BU884" i="17"/>
  <c r="B885" i="17"/>
  <c r="BT884" i="17"/>
  <c r="BS884" i="17"/>
  <c r="CH884" i="17"/>
  <c r="BZ884" i="17"/>
  <c r="BY884" i="17"/>
  <c r="CF735" i="1"/>
  <c r="CH735" i="1"/>
  <c r="CE734" i="1"/>
  <c r="CG734" i="1"/>
  <c r="BY735" i="1"/>
  <c r="BU735" i="1"/>
  <c r="BW735" i="1"/>
  <c r="BX735" i="1"/>
  <c r="BS735" i="1"/>
  <c r="BV735" i="1"/>
  <c r="BZ735" i="1"/>
  <c r="BT735" i="1"/>
  <c r="B736" i="1"/>
  <c r="CE884" i="17" l="1"/>
  <c r="CG884" i="17"/>
  <c r="B886" i="17"/>
  <c r="BT885" i="17"/>
  <c r="BS885" i="17"/>
  <c r="CH885" i="17"/>
  <c r="BZ885" i="17"/>
  <c r="BY885" i="17"/>
  <c r="CG885" i="17" s="1"/>
  <c r="CF885" i="17"/>
  <c r="BX885" i="17"/>
  <c r="BW885" i="17"/>
  <c r="BV885" i="17"/>
  <c r="BU885" i="17"/>
  <c r="CF736" i="1"/>
  <c r="CH736" i="1"/>
  <c r="CE735" i="1"/>
  <c r="CG735" i="1"/>
  <c r="BW736" i="1"/>
  <c r="BS736" i="1"/>
  <c r="BZ736" i="1"/>
  <c r="BU736" i="1"/>
  <c r="BV736" i="1"/>
  <c r="BT736" i="1"/>
  <c r="BX736" i="1"/>
  <c r="BY736" i="1"/>
  <c r="B737" i="1"/>
  <c r="CE885" i="17" l="1"/>
  <c r="CF886" i="17"/>
  <c r="BX886" i="17"/>
  <c r="BW886" i="17"/>
  <c r="BV886" i="17"/>
  <c r="BU886" i="17"/>
  <c r="B887" i="17"/>
  <c r="BT886" i="17"/>
  <c r="BS886" i="17"/>
  <c r="CH886" i="17"/>
  <c r="BZ886" i="17"/>
  <c r="BY886" i="17"/>
  <c r="CF737" i="1"/>
  <c r="CH737" i="1"/>
  <c r="CE736" i="1"/>
  <c r="CG736" i="1"/>
  <c r="BY737" i="1"/>
  <c r="BU737" i="1"/>
  <c r="BW737" i="1"/>
  <c r="BX737" i="1"/>
  <c r="BS737" i="1"/>
  <c r="BT737" i="1"/>
  <c r="BV737" i="1"/>
  <c r="BZ737" i="1"/>
  <c r="B738" i="1"/>
  <c r="CG886" i="17" l="1"/>
  <c r="CE886" i="17"/>
  <c r="B888" i="17"/>
  <c r="BT887" i="17"/>
  <c r="BS887" i="17"/>
  <c r="CH887" i="17"/>
  <c r="BZ887" i="17"/>
  <c r="BY887" i="17"/>
  <c r="CF887" i="17"/>
  <c r="BX887" i="17"/>
  <c r="BW887" i="17"/>
  <c r="BV887" i="17"/>
  <c r="BU887" i="17"/>
  <c r="CF738" i="1"/>
  <c r="CH738" i="1"/>
  <c r="CG737" i="1"/>
  <c r="CE737" i="1"/>
  <c r="BW738" i="1"/>
  <c r="BS738" i="1"/>
  <c r="BZ738" i="1"/>
  <c r="BU738" i="1"/>
  <c r="BV738" i="1"/>
  <c r="BT738" i="1"/>
  <c r="BX738" i="1"/>
  <c r="BY738" i="1"/>
  <c r="B739" i="1"/>
  <c r="CG887" i="17" l="1"/>
  <c r="CE887" i="17"/>
  <c r="CF888" i="17"/>
  <c r="BX888" i="17"/>
  <c r="BW888" i="17"/>
  <c r="BV888" i="17"/>
  <c r="BU888" i="17"/>
  <c r="B889" i="17"/>
  <c r="BT888" i="17"/>
  <c r="BS888" i="17"/>
  <c r="CH888" i="17"/>
  <c r="BZ888" i="17"/>
  <c r="BY888" i="17"/>
  <c r="CE738" i="1"/>
  <c r="CF739" i="1"/>
  <c r="CH739" i="1"/>
  <c r="CG738" i="1"/>
  <c r="BY739" i="1"/>
  <c r="BU739" i="1"/>
  <c r="BW739" i="1"/>
  <c r="BX739" i="1"/>
  <c r="BS739" i="1"/>
  <c r="BT739" i="1"/>
  <c r="BZ739" i="1"/>
  <c r="BV739" i="1"/>
  <c r="B740" i="1"/>
  <c r="CE888" i="17" l="1"/>
  <c r="CG888" i="17"/>
  <c r="B890" i="17"/>
  <c r="BT889" i="17"/>
  <c r="BS889" i="17"/>
  <c r="CH889" i="17"/>
  <c r="BZ889" i="17"/>
  <c r="BY889" i="17"/>
  <c r="CF889" i="17"/>
  <c r="BX889" i="17"/>
  <c r="BW889" i="17"/>
  <c r="BV889" i="17"/>
  <c r="BU889" i="17"/>
  <c r="CF740" i="1"/>
  <c r="CH740" i="1"/>
  <c r="CG739" i="1"/>
  <c r="CE739" i="1"/>
  <c r="BW740" i="1"/>
  <c r="BS740" i="1"/>
  <c r="BZ740" i="1"/>
  <c r="BU740" i="1"/>
  <c r="BV740" i="1"/>
  <c r="BY740" i="1"/>
  <c r="BX740" i="1"/>
  <c r="BT740" i="1"/>
  <c r="B741" i="1"/>
  <c r="CG889" i="17" l="1"/>
  <c r="CE889" i="17"/>
  <c r="B891" i="17"/>
  <c r="BT890" i="17"/>
  <c r="BS890" i="17"/>
  <c r="CH890" i="17"/>
  <c r="BZ890" i="17"/>
  <c r="BY890" i="17"/>
  <c r="CG890" i="17" s="1"/>
  <c r="CF890" i="17"/>
  <c r="BX890" i="17"/>
  <c r="BW890" i="17"/>
  <c r="BV890" i="17"/>
  <c r="BU890" i="17"/>
  <c r="CF741" i="1"/>
  <c r="CH741" i="1"/>
  <c r="CG740" i="1"/>
  <c r="CE740" i="1"/>
  <c r="BY741" i="1"/>
  <c r="BU741" i="1"/>
  <c r="BW741" i="1"/>
  <c r="BX741" i="1"/>
  <c r="BS741" i="1"/>
  <c r="BZ741" i="1"/>
  <c r="BT741" i="1"/>
  <c r="BV741" i="1"/>
  <c r="B742" i="1"/>
  <c r="CE890" i="17" l="1"/>
  <c r="CF891" i="17"/>
  <c r="BX891" i="17"/>
  <c r="BW891" i="17"/>
  <c r="BV891" i="17"/>
  <c r="BU891" i="17"/>
  <c r="B892" i="17"/>
  <c r="BT891" i="17"/>
  <c r="BS891" i="17"/>
  <c r="CH891" i="17"/>
  <c r="BZ891" i="17"/>
  <c r="BY891" i="17"/>
  <c r="CH742" i="1"/>
  <c r="CF742" i="1"/>
  <c r="CG741" i="1"/>
  <c r="CE741" i="1"/>
  <c r="BW742" i="1"/>
  <c r="BS742" i="1"/>
  <c r="BZ742" i="1"/>
  <c r="BU742" i="1"/>
  <c r="BV742" i="1"/>
  <c r="BX742" i="1"/>
  <c r="BY742" i="1"/>
  <c r="BT742" i="1"/>
  <c r="B743" i="1"/>
  <c r="CE891" i="17" l="1"/>
  <c r="CG891" i="17"/>
  <c r="B893" i="17"/>
  <c r="BT892" i="17"/>
  <c r="BS892" i="17"/>
  <c r="CH892" i="17"/>
  <c r="BZ892" i="17"/>
  <c r="BY892" i="17"/>
  <c r="CG892" i="17" s="1"/>
  <c r="CF892" i="17"/>
  <c r="BX892" i="17"/>
  <c r="BW892" i="17"/>
  <c r="BV892" i="17"/>
  <c r="BU892" i="17"/>
  <c r="CF743" i="1"/>
  <c r="CH743" i="1"/>
  <c r="CE742" i="1"/>
  <c r="CG742" i="1"/>
  <c r="BY743" i="1"/>
  <c r="BU743" i="1"/>
  <c r="BW743" i="1"/>
  <c r="BX743" i="1"/>
  <c r="BS743" i="1"/>
  <c r="BV743" i="1"/>
  <c r="BZ743" i="1"/>
  <c r="BT743" i="1"/>
  <c r="B744" i="1"/>
  <c r="CE892" i="17" l="1"/>
  <c r="CF893" i="17"/>
  <c r="BX893" i="17"/>
  <c r="BW893" i="17"/>
  <c r="BV893" i="17"/>
  <c r="BU893" i="17"/>
  <c r="B894" i="17"/>
  <c r="BT893" i="17"/>
  <c r="BS893" i="17"/>
  <c r="CH893" i="17"/>
  <c r="BZ893" i="17"/>
  <c r="BY893" i="17"/>
  <c r="CF744" i="1"/>
  <c r="CH744" i="1"/>
  <c r="CE743" i="1"/>
  <c r="CG743" i="1"/>
  <c r="BW744" i="1"/>
  <c r="BS744" i="1"/>
  <c r="BZ744" i="1"/>
  <c r="BU744" i="1"/>
  <c r="BV744" i="1"/>
  <c r="BT744" i="1"/>
  <c r="BX744" i="1"/>
  <c r="BY744" i="1"/>
  <c r="B745" i="1"/>
  <c r="CE893" i="17" l="1"/>
  <c r="CG893" i="17"/>
  <c r="B895" i="17"/>
  <c r="BT894" i="17"/>
  <c r="BS894" i="17"/>
  <c r="CH894" i="17"/>
  <c r="BZ894" i="17"/>
  <c r="BY894" i="17"/>
  <c r="CF894" i="17"/>
  <c r="BX894" i="17"/>
  <c r="BW894" i="17"/>
  <c r="BV894" i="17"/>
  <c r="BU894" i="17"/>
  <c r="CE744" i="1"/>
  <c r="CF745" i="1"/>
  <c r="CH745" i="1"/>
  <c r="CG744" i="1"/>
  <c r="BY745" i="1"/>
  <c r="BU745" i="1"/>
  <c r="BW745" i="1"/>
  <c r="BX745" i="1"/>
  <c r="BS745" i="1"/>
  <c r="BT745" i="1"/>
  <c r="BV745" i="1"/>
  <c r="BZ745" i="1"/>
  <c r="B746" i="1"/>
  <c r="CE894" i="17" l="1"/>
  <c r="CG894" i="17"/>
  <c r="CF895" i="17"/>
  <c r="BX895" i="17"/>
  <c r="BW895" i="17"/>
  <c r="BV895" i="17"/>
  <c r="BU895" i="17"/>
  <c r="B896" i="17"/>
  <c r="BT895" i="17"/>
  <c r="BS895" i="17"/>
  <c r="CH895" i="17"/>
  <c r="BZ895" i="17"/>
  <c r="BY895" i="17"/>
  <c r="CH746" i="1"/>
  <c r="CF746" i="1"/>
  <c r="CG745" i="1"/>
  <c r="CE745" i="1"/>
  <c r="BW746" i="1"/>
  <c r="BS746" i="1"/>
  <c r="BZ746" i="1"/>
  <c r="BU746" i="1"/>
  <c r="BV746" i="1"/>
  <c r="BT746" i="1"/>
  <c r="BY746" i="1"/>
  <c r="BX746" i="1"/>
  <c r="B747" i="1"/>
  <c r="CE895" i="17" l="1"/>
  <c r="CG895" i="17"/>
  <c r="B897" i="17"/>
  <c r="BT896" i="17"/>
  <c r="BS896" i="17"/>
  <c r="CH896" i="17"/>
  <c r="BZ896" i="17"/>
  <c r="BY896" i="17"/>
  <c r="CF896" i="17"/>
  <c r="BX896" i="17"/>
  <c r="BW896" i="17"/>
  <c r="BV896" i="17"/>
  <c r="BU896" i="17"/>
  <c r="CF747" i="1"/>
  <c r="CH747" i="1"/>
  <c r="CE746" i="1"/>
  <c r="CG746" i="1"/>
  <c r="BY747" i="1"/>
  <c r="BU747" i="1"/>
  <c r="BW747" i="1"/>
  <c r="BX747" i="1"/>
  <c r="BS747" i="1"/>
  <c r="BT747" i="1"/>
  <c r="BV747" i="1"/>
  <c r="BZ747" i="1"/>
  <c r="B748" i="1"/>
  <c r="CG896" i="17" l="1"/>
  <c r="CE896" i="17"/>
  <c r="CF897" i="17"/>
  <c r="BX897" i="17"/>
  <c r="BW897" i="17"/>
  <c r="BV897" i="17"/>
  <c r="BU897" i="17"/>
  <c r="B898" i="17"/>
  <c r="BT897" i="17"/>
  <c r="BS897" i="17"/>
  <c r="CH897" i="17"/>
  <c r="BZ897" i="17"/>
  <c r="BY897" i="17"/>
  <c r="CF748" i="1"/>
  <c r="CH748" i="1"/>
  <c r="CG747" i="1"/>
  <c r="CE747" i="1"/>
  <c r="BW748" i="1"/>
  <c r="BS748" i="1"/>
  <c r="BZ748" i="1"/>
  <c r="BU748" i="1"/>
  <c r="BV748" i="1"/>
  <c r="BY748" i="1"/>
  <c r="BT748" i="1"/>
  <c r="BX748" i="1"/>
  <c r="B749" i="1"/>
  <c r="CE897" i="17" l="1"/>
  <c r="CG897" i="17"/>
  <c r="B899" i="17"/>
  <c r="BT898" i="17"/>
  <c r="BS898" i="17"/>
  <c r="CH898" i="17"/>
  <c r="BZ898" i="17"/>
  <c r="BY898" i="17"/>
  <c r="CF898" i="17"/>
  <c r="BX898" i="17"/>
  <c r="BW898" i="17"/>
  <c r="BV898" i="17"/>
  <c r="BU898" i="17"/>
  <c r="CE748" i="1"/>
  <c r="CF749" i="1"/>
  <c r="CH749" i="1"/>
  <c r="CG748" i="1"/>
  <c r="BY749" i="1"/>
  <c r="BU749" i="1"/>
  <c r="BZ749" i="1"/>
  <c r="BV749" i="1"/>
  <c r="BS749" i="1"/>
  <c r="BT749" i="1"/>
  <c r="BW749" i="1"/>
  <c r="BX749" i="1"/>
  <c r="B750" i="1"/>
  <c r="CG898" i="17" l="1"/>
  <c r="CE898" i="17"/>
  <c r="CF899" i="17"/>
  <c r="BX899" i="17"/>
  <c r="BW899" i="17"/>
  <c r="BV899" i="17"/>
  <c r="BU899" i="17"/>
  <c r="B900" i="17"/>
  <c r="BT899" i="17"/>
  <c r="BS899" i="17"/>
  <c r="CH899" i="17"/>
  <c r="BZ899" i="17"/>
  <c r="BY899" i="17"/>
  <c r="CF750" i="1"/>
  <c r="CH750" i="1"/>
  <c r="CE749" i="1"/>
  <c r="CG749" i="1"/>
  <c r="BW750" i="1"/>
  <c r="BS750" i="1"/>
  <c r="BX750" i="1"/>
  <c r="BT750" i="1"/>
  <c r="BY750" i="1"/>
  <c r="BZ750" i="1"/>
  <c r="BU750" i="1"/>
  <c r="BV750" i="1"/>
  <c r="B751" i="1"/>
  <c r="CE899" i="17" l="1"/>
  <c r="CG899" i="17"/>
  <c r="B901" i="17"/>
  <c r="BT900" i="17"/>
  <c r="BS900" i="17"/>
  <c r="CH900" i="17"/>
  <c r="BZ900" i="17"/>
  <c r="BY900" i="17"/>
  <c r="CF900" i="17"/>
  <c r="BX900" i="17"/>
  <c r="BW900" i="17"/>
  <c r="BV900" i="17"/>
  <c r="BU900" i="17"/>
  <c r="CF751" i="1"/>
  <c r="CH751" i="1"/>
  <c r="CG750" i="1"/>
  <c r="CE750" i="1"/>
  <c r="BY751" i="1"/>
  <c r="BU751" i="1"/>
  <c r="BZ751" i="1"/>
  <c r="BV751" i="1"/>
  <c r="BS751" i="1"/>
  <c r="BT751" i="1"/>
  <c r="BX751" i="1"/>
  <c r="BW751" i="1"/>
  <c r="B752" i="1"/>
  <c r="CG900" i="17" l="1"/>
  <c r="CE900" i="17"/>
  <c r="CF901" i="17"/>
  <c r="BX901" i="17"/>
  <c r="BW901" i="17"/>
  <c r="BV901" i="17"/>
  <c r="BU901" i="17"/>
  <c r="B902" i="17"/>
  <c r="BT901" i="17"/>
  <c r="BS901" i="17"/>
  <c r="CH901" i="17"/>
  <c r="BZ901" i="17"/>
  <c r="BY901" i="17"/>
  <c r="CF752" i="1"/>
  <c r="CH752" i="1"/>
  <c r="CE751" i="1"/>
  <c r="CG751" i="1"/>
  <c r="BW752" i="1"/>
  <c r="BS752" i="1"/>
  <c r="BX752" i="1"/>
  <c r="BT752" i="1"/>
  <c r="BY752" i="1"/>
  <c r="BZ752" i="1"/>
  <c r="BV752" i="1"/>
  <c r="BU752" i="1"/>
  <c r="B753" i="1"/>
  <c r="CE901" i="17" l="1"/>
  <c r="CG901" i="17"/>
  <c r="CF902" i="17"/>
  <c r="BX902" i="17"/>
  <c r="BW902" i="17"/>
  <c r="BV902" i="17"/>
  <c r="BU902" i="17"/>
  <c r="B903" i="17"/>
  <c r="BT902" i="17"/>
  <c r="BS902" i="17"/>
  <c r="CH902" i="17"/>
  <c r="BZ902" i="17"/>
  <c r="BY902" i="17"/>
  <c r="CF753" i="1"/>
  <c r="CH753" i="1"/>
  <c r="CG752" i="1"/>
  <c r="CE752" i="1"/>
  <c r="BY753" i="1"/>
  <c r="BU753" i="1"/>
  <c r="BZ753" i="1"/>
  <c r="BV753" i="1"/>
  <c r="BS753" i="1"/>
  <c r="BT753" i="1"/>
  <c r="BW753" i="1"/>
  <c r="BX753" i="1"/>
  <c r="B754" i="1"/>
  <c r="CE902" i="17" l="1"/>
  <c r="CG902" i="17"/>
  <c r="B904" i="17"/>
  <c r="BT903" i="17"/>
  <c r="BS903" i="17"/>
  <c r="CH903" i="17"/>
  <c r="BZ903" i="17"/>
  <c r="BY903" i="17"/>
  <c r="CF903" i="17"/>
  <c r="BX903" i="17"/>
  <c r="BW903" i="17"/>
  <c r="BV903" i="17"/>
  <c r="BU903" i="17"/>
  <c r="CF754" i="1"/>
  <c r="CH754" i="1"/>
  <c r="CG753" i="1"/>
  <c r="CE753" i="1"/>
  <c r="BW754" i="1"/>
  <c r="BS754" i="1"/>
  <c r="BX754" i="1"/>
  <c r="BT754" i="1"/>
  <c r="BY754" i="1"/>
  <c r="BZ754" i="1"/>
  <c r="BU754" i="1"/>
  <c r="BV754" i="1"/>
  <c r="B755" i="1"/>
  <c r="CG903" i="17" l="1"/>
  <c r="CE903" i="17"/>
  <c r="CF904" i="17"/>
  <c r="BX904" i="17"/>
  <c r="BW904" i="17"/>
  <c r="BV904" i="17"/>
  <c r="BU904" i="17"/>
  <c r="B905" i="17"/>
  <c r="BT904" i="17"/>
  <c r="BS904" i="17"/>
  <c r="CH904" i="17"/>
  <c r="BZ904" i="17"/>
  <c r="BY904" i="17"/>
  <c r="CF755" i="1"/>
  <c r="CH755" i="1"/>
  <c r="CE754" i="1"/>
  <c r="CG754" i="1"/>
  <c r="BY755" i="1"/>
  <c r="BU755" i="1"/>
  <c r="BZ755" i="1"/>
  <c r="BV755" i="1"/>
  <c r="BS755" i="1"/>
  <c r="BT755" i="1"/>
  <c r="BX755" i="1"/>
  <c r="B756" i="1"/>
  <c r="BW755" i="1"/>
  <c r="CE904" i="17" l="1"/>
  <c r="CG904" i="17"/>
  <c r="B906" i="17"/>
  <c r="BT905" i="17"/>
  <c r="BS905" i="17"/>
  <c r="CH905" i="17"/>
  <c r="BZ905" i="17"/>
  <c r="BY905" i="17"/>
  <c r="CF905" i="17"/>
  <c r="BX905" i="17"/>
  <c r="BW905" i="17"/>
  <c r="BV905" i="17"/>
  <c r="BU905" i="17"/>
  <c r="CF756" i="1"/>
  <c r="CH756" i="1"/>
  <c r="CG755" i="1"/>
  <c r="CE755" i="1"/>
  <c r="BW756" i="1"/>
  <c r="BS756" i="1"/>
  <c r="BX756" i="1"/>
  <c r="BT756" i="1"/>
  <c r="BY756" i="1"/>
  <c r="BZ756" i="1"/>
  <c r="BV756" i="1"/>
  <c r="BU756" i="1"/>
  <c r="B757" i="1"/>
  <c r="CG905" i="17" l="1"/>
  <c r="CE905" i="17"/>
  <c r="CF906" i="17"/>
  <c r="BX906" i="17"/>
  <c r="BW906" i="17"/>
  <c r="BV906" i="17"/>
  <c r="BU906" i="17"/>
  <c r="B907" i="17"/>
  <c r="BT906" i="17"/>
  <c r="BS906" i="17"/>
  <c r="CH906" i="17"/>
  <c r="BZ906" i="17"/>
  <c r="BY906" i="17"/>
  <c r="CF757" i="1"/>
  <c r="CH757" i="1"/>
  <c r="CG756" i="1"/>
  <c r="CE756" i="1"/>
  <c r="BY757" i="1"/>
  <c r="BU757" i="1"/>
  <c r="BZ757" i="1"/>
  <c r="BV757" i="1"/>
  <c r="BS757" i="1"/>
  <c r="BT757" i="1"/>
  <c r="BW757" i="1"/>
  <c r="BX757" i="1"/>
  <c r="B758" i="1"/>
  <c r="CG906" i="17" l="1"/>
  <c r="CE906" i="17"/>
  <c r="B908" i="17"/>
  <c r="BT907" i="17"/>
  <c r="BS907" i="17"/>
  <c r="CH907" i="17"/>
  <c r="BZ907" i="17"/>
  <c r="BY907" i="17"/>
  <c r="CF907" i="17"/>
  <c r="BX907" i="17"/>
  <c r="BW907" i="17"/>
  <c r="BV907" i="17"/>
  <c r="BU907" i="17"/>
  <c r="CF758" i="1"/>
  <c r="CH758" i="1"/>
  <c r="CG757" i="1"/>
  <c r="CE757" i="1"/>
  <c r="BW758" i="1"/>
  <c r="BS758" i="1"/>
  <c r="BX758" i="1"/>
  <c r="BT758" i="1"/>
  <c r="BY758" i="1"/>
  <c r="BZ758" i="1"/>
  <c r="BU758" i="1"/>
  <c r="BV758" i="1"/>
  <c r="B759" i="1"/>
  <c r="CG907" i="17" l="1"/>
  <c r="CE907" i="17"/>
  <c r="CF908" i="17"/>
  <c r="BX908" i="17"/>
  <c r="BW908" i="17"/>
  <c r="BV908" i="17"/>
  <c r="BU908" i="17"/>
  <c r="B909" i="17"/>
  <c r="BT908" i="17"/>
  <c r="BS908" i="17"/>
  <c r="CH908" i="17"/>
  <c r="BZ908" i="17"/>
  <c r="BY908" i="17"/>
  <c r="CF759" i="1"/>
  <c r="CH759" i="1"/>
  <c r="CG758" i="1"/>
  <c r="CE758" i="1"/>
  <c r="BY759" i="1"/>
  <c r="BU759" i="1"/>
  <c r="BZ759" i="1"/>
  <c r="BV759" i="1"/>
  <c r="BS759" i="1"/>
  <c r="BT759" i="1"/>
  <c r="BX759" i="1"/>
  <c r="BW759" i="1"/>
  <c r="B760" i="1"/>
  <c r="CE908" i="17" l="1"/>
  <c r="CG908" i="17"/>
  <c r="B910" i="17"/>
  <c r="BT909" i="17"/>
  <c r="BS909" i="17"/>
  <c r="CH909" i="17"/>
  <c r="BZ909" i="17"/>
  <c r="BY909" i="17"/>
  <c r="CF909" i="17"/>
  <c r="BX909" i="17"/>
  <c r="BW909" i="17"/>
  <c r="BV909" i="17"/>
  <c r="BU909" i="17"/>
  <c r="CF760" i="1"/>
  <c r="CH760" i="1"/>
  <c r="CE759" i="1"/>
  <c r="CG759" i="1"/>
  <c r="BW760" i="1"/>
  <c r="BS760" i="1"/>
  <c r="BX760" i="1"/>
  <c r="BT760" i="1"/>
  <c r="BY760" i="1"/>
  <c r="BZ760" i="1"/>
  <c r="BV760" i="1"/>
  <c r="BU760" i="1"/>
  <c r="B761" i="1"/>
  <c r="CG909" i="17" l="1"/>
  <c r="CE909" i="17"/>
  <c r="CF910" i="17"/>
  <c r="BX910" i="17"/>
  <c r="BW910" i="17"/>
  <c r="BV910" i="17"/>
  <c r="BU910" i="17"/>
  <c r="B911" i="17"/>
  <c r="BT910" i="17"/>
  <c r="BS910" i="17"/>
  <c r="CH910" i="17"/>
  <c r="BZ910" i="17"/>
  <c r="BY910" i="17"/>
  <c r="CF761" i="1"/>
  <c r="CH761" i="1"/>
  <c r="CG760" i="1"/>
  <c r="CE760" i="1"/>
  <c r="BY761" i="1"/>
  <c r="BU761" i="1"/>
  <c r="BZ761" i="1"/>
  <c r="BV761" i="1"/>
  <c r="BS761" i="1"/>
  <c r="BT761" i="1"/>
  <c r="BW761" i="1"/>
  <c r="BX761" i="1"/>
  <c r="B762" i="1"/>
  <c r="CE910" i="17" l="1"/>
  <c r="CG910" i="17"/>
  <c r="B912" i="17"/>
  <c r="BT911" i="17"/>
  <c r="BS911" i="17"/>
  <c r="CH911" i="17"/>
  <c r="BZ911" i="17"/>
  <c r="BY911" i="17"/>
  <c r="CF911" i="17"/>
  <c r="BX911" i="17"/>
  <c r="BW911" i="17"/>
  <c r="BV911" i="17"/>
  <c r="BU911" i="17"/>
  <c r="CF762" i="1"/>
  <c r="CH762" i="1"/>
  <c r="CG761" i="1"/>
  <c r="CE761" i="1"/>
  <c r="BW762" i="1"/>
  <c r="BS762" i="1"/>
  <c r="BX762" i="1"/>
  <c r="BT762" i="1"/>
  <c r="BY762" i="1"/>
  <c r="BZ762" i="1"/>
  <c r="BU762" i="1"/>
  <c r="BV762" i="1"/>
  <c r="B763" i="1"/>
  <c r="CE911" i="17" l="1"/>
  <c r="CG911" i="17"/>
  <c r="CF912" i="17"/>
  <c r="BX912" i="17"/>
  <c r="BW912" i="17"/>
  <c r="BV912" i="17"/>
  <c r="BU912" i="17"/>
  <c r="B913" i="17"/>
  <c r="BT912" i="17"/>
  <c r="BS912" i="17"/>
  <c r="CH912" i="17"/>
  <c r="BZ912" i="17"/>
  <c r="BY912" i="17"/>
  <c r="CF763" i="1"/>
  <c r="CH763" i="1"/>
  <c r="CG762" i="1"/>
  <c r="CE762" i="1"/>
  <c r="BY763" i="1"/>
  <c r="BU763" i="1"/>
  <c r="BZ763" i="1"/>
  <c r="BV763" i="1"/>
  <c r="BS763" i="1"/>
  <c r="BT763" i="1"/>
  <c r="BX763" i="1"/>
  <c r="BW763" i="1"/>
  <c r="B764" i="1"/>
  <c r="CG912" i="17" l="1"/>
  <c r="CE912" i="17"/>
  <c r="BT913" i="17"/>
  <c r="BS913" i="17"/>
  <c r="CH913" i="17"/>
  <c r="BZ913" i="17"/>
  <c r="BY913" i="17"/>
  <c r="CF913" i="17"/>
  <c r="BX913" i="17"/>
  <c r="BW913" i="17"/>
  <c r="BV913" i="17"/>
  <c r="BU913" i="17"/>
  <c r="CF764" i="1"/>
  <c r="CH764" i="1"/>
  <c r="CG763" i="1"/>
  <c r="CE763" i="1"/>
  <c r="BW764" i="1"/>
  <c r="BS764" i="1"/>
  <c r="BX764" i="1"/>
  <c r="BT764" i="1"/>
  <c r="BY764" i="1"/>
  <c r="BZ764" i="1"/>
  <c r="BV764" i="1"/>
  <c r="BU764" i="1"/>
  <c r="B765" i="1"/>
  <c r="CG913" i="17" l="1"/>
  <c r="CE913" i="17"/>
  <c r="CG764" i="1"/>
  <c r="CF765" i="1"/>
  <c r="CH765" i="1"/>
  <c r="CE764" i="1"/>
  <c r="BY765" i="1"/>
  <c r="BU765" i="1"/>
  <c r="BZ765" i="1"/>
  <c r="BV765" i="1"/>
  <c r="BS765" i="1"/>
  <c r="BT765" i="1"/>
  <c r="BW765" i="1"/>
  <c r="BX765" i="1"/>
  <c r="B766" i="1"/>
  <c r="CH766" i="1" l="1"/>
  <c r="CF766" i="1"/>
  <c r="CE765" i="1"/>
  <c r="CG765" i="1"/>
  <c r="BW766" i="1"/>
  <c r="BS766" i="1"/>
  <c r="BX766" i="1"/>
  <c r="BT766" i="1"/>
  <c r="BY766" i="1"/>
  <c r="BZ766" i="1"/>
  <c r="BU766" i="1"/>
  <c r="BV766" i="1"/>
  <c r="B767" i="1"/>
  <c r="CF767" i="1" l="1"/>
  <c r="CH767" i="1"/>
  <c r="CG766" i="1"/>
  <c r="CE766" i="1"/>
  <c r="BY767" i="1"/>
  <c r="BU767" i="1"/>
  <c r="BZ767" i="1"/>
  <c r="BV767" i="1"/>
  <c r="BS767" i="1"/>
  <c r="BT767" i="1"/>
  <c r="BX767" i="1"/>
  <c r="BW767" i="1"/>
  <c r="B768" i="1"/>
  <c r="CF768" i="1" l="1"/>
  <c r="CH768" i="1"/>
  <c r="CE767" i="1"/>
  <c r="CG767" i="1"/>
  <c r="BW768" i="1"/>
  <c r="BS768" i="1"/>
  <c r="BX768" i="1"/>
  <c r="BT768" i="1"/>
  <c r="BY768" i="1"/>
  <c r="BZ768" i="1"/>
  <c r="BV768" i="1"/>
  <c r="BU768" i="1"/>
  <c r="B769" i="1"/>
  <c r="CF769" i="1" l="1"/>
  <c r="CH769" i="1"/>
  <c r="CG768" i="1"/>
  <c r="CE768" i="1"/>
  <c r="BY769" i="1"/>
  <c r="BU769" i="1"/>
  <c r="BZ769" i="1"/>
  <c r="BV769" i="1"/>
  <c r="BS769" i="1"/>
  <c r="BT769" i="1"/>
  <c r="BW769" i="1"/>
  <c r="BX769" i="1"/>
  <c r="B770" i="1"/>
  <c r="CH770" i="1" l="1"/>
  <c r="CF770" i="1"/>
  <c r="CG769" i="1"/>
  <c r="CE769" i="1"/>
  <c r="BW770" i="1"/>
  <c r="BS770" i="1"/>
  <c r="BX770" i="1"/>
  <c r="BT770" i="1"/>
  <c r="BY770" i="1"/>
  <c r="BZ770" i="1"/>
  <c r="BU770" i="1"/>
  <c r="BV770" i="1"/>
  <c r="B771" i="1"/>
  <c r="CF771" i="1" l="1"/>
  <c r="CH771" i="1"/>
  <c r="CE770" i="1"/>
  <c r="CG770" i="1"/>
  <c r="BY771" i="1"/>
  <c r="BU771" i="1"/>
  <c r="BZ771" i="1"/>
  <c r="BV771" i="1"/>
  <c r="BS771" i="1"/>
  <c r="BT771" i="1"/>
  <c r="BX771" i="1"/>
  <c r="BW771" i="1"/>
  <c r="B772" i="1"/>
  <c r="CF772" i="1" l="1"/>
  <c r="CH772" i="1"/>
  <c r="CE771" i="1"/>
  <c r="CG771" i="1"/>
  <c r="BW772" i="1"/>
  <c r="BS772" i="1"/>
  <c r="BX772" i="1"/>
  <c r="BT772" i="1"/>
  <c r="BY772" i="1"/>
  <c r="BZ772" i="1"/>
  <c r="BV772" i="1"/>
  <c r="BU772" i="1"/>
  <c r="B773" i="1"/>
  <c r="CG772" i="1" l="1"/>
  <c r="CF773" i="1"/>
  <c r="CH773" i="1"/>
  <c r="CE772" i="1"/>
  <c r="BY773" i="1"/>
  <c r="BU773" i="1"/>
  <c r="BZ773" i="1"/>
  <c r="BV773" i="1"/>
  <c r="BS773" i="1"/>
  <c r="BT773" i="1"/>
  <c r="BW773" i="1"/>
  <c r="BX773" i="1"/>
  <c r="B774" i="1"/>
  <c r="CF774" i="1" l="1"/>
  <c r="CH774" i="1"/>
  <c r="CG773" i="1"/>
  <c r="CE773" i="1"/>
  <c r="BW774" i="1"/>
  <c r="BS774" i="1"/>
  <c r="BX774" i="1"/>
  <c r="BT774" i="1"/>
  <c r="BY774" i="1"/>
  <c r="BZ774" i="1"/>
  <c r="BU774" i="1"/>
  <c r="BV774" i="1"/>
  <c r="B775" i="1"/>
  <c r="CF775" i="1" l="1"/>
  <c r="CH775" i="1"/>
  <c r="CE774" i="1"/>
  <c r="CG774" i="1"/>
  <c r="BY775" i="1"/>
  <c r="BU775" i="1"/>
  <c r="BZ775" i="1"/>
  <c r="BV775" i="1"/>
  <c r="BS775" i="1"/>
  <c r="BT775" i="1"/>
  <c r="BX775" i="1"/>
  <c r="BW775" i="1"/>
  <c r="B776" i="1"/>
  <c r="CF776" i="1" l="1"/>
  <c r="CH776" i="1"/>
  <c r="CE775" i="1"/>
  <c r="CG775" i="1"/>
  <c r="BW776" i="1"/>
  <c r="BS776" i="1"/>
  <c r="BX776" i="1"/>
  <c r="BT776" i="1"/>
  <c r="BY776" i="1"/>
  <c r="BZ776" i="1"/>
  <c r="BV776" i="1"/>
  <c r="BU776" i="1"/>
  <c r="B777" i="1"/>
  <c r="CG776" i="1" l="1"/>
  <c r="CF777" i="1"/>
  <c r="CH777" i="1"/>
  <c r="CE776" i="1"/>
  <c r="BY777" i="1"/>
  <c r="BU777" i="1"/>
  <c r="BZ777" i="1"/>
  <c r="BV777" i="1"/>
  <c r="BS777" i="1"/>
  <c r="BT777" i="1"/>
  <c r="BW777" i="1"/>
  <c r="BX777" i="1"/>
  <c r="B778" i="1"/>
  <c r="CH778" i="1" l="1"/>
  <c r="CF778" i="1"/>
  <c r="CG777" i="1"/>
  <c r="CE777" i="1"/>
  <c r="BW778" i="1"/>
  <c r="BS778" i="1"/>
  <c r="BX778" i="1"/>
  <c r="BT778" i="1"/>
  <c r="BY778" i="1"/>
  <c r="BZ778" i="1"/>
  <c r="BU778" i="1"/>
  <c r="BV778" i="1"/>
  <c r="B779" i="1"/>
  <c r="CF779" i="1" l="1"/>
  <c r="CH779" i="1"/>
  <c r="CE778" i="1"/>
  <c r="CG778" i="1"/>
  <c r="BY779" i="1"/>
  <c r="BU779" i="1"/>
  <c r="BZ779" i="1"/>
  <c r="BV779" i="1"/>
  <c r="BS779" i="1"/>
  <c r="BT779" i="1"/>
  <c r="BX779" i="1"/>
  <c r="BW779" i="1"/>
  <c r="B780" i="1"/>
  <c r="CF780" i="1" l="1"/>
  <c r="CH780" i="1"/>
  <c r="CG779" i="1"/>
  <c r="CE779" i="1"/>
  <c r="BW780" i="1"/>
  <c r="BS780" i="1"/>
  <c r="BX780" i="1"/>
  <c r="BT780" i="1"/>
  <c r="BY780" i="1"/>
  <c r="BZ780" i="1"/>
  <c r="BV780" i="1"/>
  <c r="BU780" i="1"/>
  <c r="B781" i="1"/>
  <c r="CF781" i="1" l="1"/>
  <c r="CH781" i="1"/>
  <c r="CG780" i="1"/>
  <c r="CE780" i="1"/>
  <c r="BY781" i="1"/>
  <c r="BU781" i="1"/>
  <c r="BZ781" i="1"/>
  <c r="BV781" i="1"/>
  <c r="BS781" i="1"/>
  <c r="BT781" i="1"/>
  <c r="BW781" i="1"/>
  <c r="BX781" i="1"/>
  <c r="B782" i="1"/>
  <c r="CH782" i="1" l="1"/>
  <c r="CF782" i="1"/>
  <c r="CG781" i="1"/>
  <c r="CE781" i="1"/>
  <c r="BW782" i="1"/>
  <c r="BS782" i="1"/>
  <c r="BX782" i="1"/>
  <c r="BT782" i="1"/>
  <c r="BY782" i="1"/>
  <c r="BZ782" i="1"/>
  <c r="BU782" i="1"/>
  <c r="BV782" i="1"/>
  <c r="B783" i="1"/>
  <c r="CF783" i="1" l="1"/>
  <c r="CH783" i="1"/>
  <c r="CE782" i="1"/>
  <c r="CG782" i="1"/>
  <c r="BY783" i="1"/>
  <c r="BU783" i="1"/>
  <c r="BZ783" i="1"/>
  <c r="BV783" i="1"/>
  <c r="BS783" i="1"/>
  <c r="BT783" i="1"/>
  <c r="BX783" i="1"/>
  <c r="BW783" i="1"/>
  <c r="B784" i="1"/>
  <c r="CF784" i="1" l="1"/>
  <c r="CH784" i="1"/>
  <c r="CE783" i="1"/>
  <c r="CG783" i="1"/>
  <c r="BW784" i="1"/>
  <c r="BS784" i="1"/>
  <c r="BX784" i="1"/>
  <c r="BT784" i="1"/>
  <c r="BY784" i="1"/>
  <c r="BZ784" i="1"/>
  <c r="BV784" i="1"/>
  <c r="BU784" i="1"/>
  <c r="B785" i="1"/>
  <c r="CF785" i="1" l="1"/>
  <c r="CH785" i="1"/>
  <c r="CG784" i="1"/>
  <c r="CE784" i="1"/>
  <c r="BY785" i="1"/>
  <c r="BU785" i="1"/>
  <c r="BZ785" i="1"/>
  <c r="BV785" i="1"/>
  <c r="BS785" i="1"/>
  <c r="BT785" i="1"/>
  <c r="BW785" i="1"/>
  <c r="BX785" i="1"/>
  <c r="B786" i="1"/>
  <c r="CF786" i="1" l="1"/>
  <c r="CH786" i="1"/>
  <c r="CG785" i="1"/>
  <c r="CE785" i="1"/>
  <c r="BW786" i="1"/>
  <c r="BS786" i="1"/>
  <c r="BX786" i="1"/>
  <c r="BT786" i="1"/>
  <c r="BY786" i="1"/>
  <c r="BZ786" i="1"/>
  <c r="BU786" i="1"/>
  <c r="BV786" i="1"/>
  <c r="B787" i="1"/>
  <c r="CF787" i="1" l="1"/>
  <c r="CH787" i="1"/>
  <c r="CG786" i="1"/>
  <c r="CE786" i="1"/>
  <c r="BY787" i="1"/>
  <c r="BU787" i="1"/>
  <c r="BZ787" i="1"/>
  <c r="BV787" i="1"/>
  <c r="BS787" i="1"/>
  <c r="BT787" i="1"/>
  <c r="BX787" i="1"/>
  <c r="BW787" i="1"/>
  <c r="B788" i="1"/>
  <c r="CF788" i="1" l="1"/>
  <c r="CH788" i="1"/>
  <c r="CE787" i="1"/>
  <c r="CG787" i="1"/>
  <c r="BW788" i="1"/>
  <c r="BS788" i="1"/>
  <c r="BX788" i="1"/>
  <c r="BT788" i="1"/>
  <c r="BY788" i="1"/>
  <c r="BZ788" i="1"/>
  <c r="BV788" i="1"/>
  <c r="BU788" i="1"/>
  <c r="B789" i="1"/>
  <c r="CF789" i="1" l="1"/>
  <c r="CH789" i="1"/>
  <c r="CG788" i="1"/>
  <c r="CE788" i="1"/>
  <c r="BY789" i="1"/>
  <c r="BU789" i="1"/>
  <c r="BZ789" i="1"/>
  <c r="BV789" i="1"/>
  <c r="BS789" i="1"/>
  <c r="BT789" i="1"/>
  <c r="BW789" i="1"/>
  <c r="BX789" i="1"/>
  <c r="B790" i="1"/>
  <c r="CH790" i="1" l="1"/>
  <c r="CF790" i="1"/>
  <c r="CG789" i="1"/>
  <c r="CE789" i="1"/>
  <c r="BY790" i="1"/>
  <c r="BU790" i="1"/>
  <c r="BV790" i="1"/>
  <c r="BW790" i="1"/>
  <c r="BX790" i="1"/>
  <c r="BZ790" i="1"/>
  <c r="BS790" i="1"/>
  <c r="BT790" i="1"/>
  <c r="B791" i="1"/>
  <c r="CE790" i="1" l="1"/>
  <c r="CF791" i="1"/>
  <c r="CH791" i="1"/>
  <c r="CG790" i="1"/>
  <c r="BW791" i="1"/>
  <c r="BS791" i="1"/>
  <c r="BY791" i="1"/>
  <c r="BT791" i="1"/>
  <c r="BZ791" i="1"/>
  <c r="BU791" i="1"/>
  <c r="BX791" i="1"/>
  <c r="BV791" i="1"/>
  <c r="B792" i="1"/>
  <c r="CF792" i="1" l="1"/>
  <c r="CH792" i="1"/>
  <c r="CE791" i="1"/>
  <c r="CG791" i="1"/>
  <c r="BY792" i="1"/>
  <c r="BU792" i="1"/>
  <c r="BV792" i="1"/>
  <c r="BW792" i="1"/>
  <c r="BX792" i="1"/>
  <c r="BZ792" i="1"/>
  <c r="BS792" i="1"/>
  <c r="B793" i="1"/>
  <c r="BT792" i="1"/>
  <c r="CF793" i="1" l="1"/>
  <c r="CH793" i="1"/>
  <c r="CE792" i="1"/>
  <c r="CG792" i="1"/>
  <c r="BW793" i="1"/>
  <c r="BS793" i="1"/>
  <c r="BY793" i="1"/>
  <c r="BT793" i="1"/>
  <c r="BZ793" i="1"/>
  <c r="BU793" i="1"/>
  <c r="BX793" i="1"/>
  <c r="B794" i="1"/>
  <c r="BV793" i="1"/>
  <c r="CF794" i="1" l="1"/>
  <c r="CH794" i="1"/>
  <c r="CE793" i="1"/>
  <c r="CG793" i="1"/>
  <c r="BY794" i="1"/>
  <c r="BU794" i="1"/>
  <c r="BV794" i="1"/>
  <c r="BW794" i="1"/>
  <c r="BX794" i="1"/>
  <c r="BZ794" i="1"/>
  <c r="BS794" i="1"/>
  <c r="BT794" i="1"/>
  <c r="B795" i="1"/>
  <c r="CF795" i="1" l="1"/>
  <c r="CH795" i="1"/>
  <c r="CG794" i="1"/>
  <c r="CE794" i="1"/>
  <c r="BW795" i="1"/>
  <c r="BS795" i="1"/>
  <c r="BY795" i="1"/>
  <c r="BT795" i="1"/>
  <c r="BZ795" i="1"/>
  <c r="BU795" i="1"/>
  <c r="BX795" i="1"/>
  <c r="BV795" i="1"/>
  <c r="B796" i="1"/>
  <c r="CF796" i="1" l="1"/>
  <c r="CH796" i="1"/>
  <c r="CE795" i="1"/>
  <c r="CG795" i="1"/>
  <c r="BY796" i="1"/>
  <c r="BU796" i="1"/>
  <c r="BV796" i="1"/>
  <c r="BW796" i="1"/>
  <c r="BX796" i="1"/>
  <c r="BZ796" i="1"/>
  <c r="BS796" i="1"/>
  <c r="B797" i="1"/>
  <c r="BT796" i="1"/>
  <c r="CF797" i="1" l="1"/>
  <c r="CH797" i="1"/>
  <c r="CE796" i="1"/>
  <c r="CG796" i="1"/>
  <c r="BW797" i="1"/>
  <c r="BS797" i="1"/>
  <c r="BY797" i="1"/>
  <c r="BT797" i="1"/>
  <c r="BZ797" i="1"/>
  <c r="BU797" i="1"/>
  <c r="BX797" i="1"/>
  <c r="B798" i="1"/>
  <c r="BV797" i="1"/>
  <c r="CH798" i="1" l="1"/>
  <c r="CF798" i="1"/>
  <c r="CE797" i="1"/>
  <c r="CG797" i="1"/>
  <c r="BY798" i="1"/>
  <c r="BU798" i="1"/>
  <c r="BV798" i="1"/>
  <c r="BW798" i="1"/>
  <c r="BX798" i="1"/>
  <c r="BZ798" i="1"/>
  <c r="BS798" i="1"/>
  <c r="BT798" i="1"/>
  <c r="B799" i="1"/>
  <c r="CF799" i="1" l="1"/>
  <c r="CH799" i="1"/>
  <c r="CG798" i="1"/>
  <c r="CE798" i="1"/>
  <c r="BW799" i="1"/>
  <c r="BS799" i="1"/>
  <c r="BY799" i="1"/>
  <c r="BT799" i="1"/>
  <c r="BZ799" i="1"/>
  <c r="BU799" i="1"/>
  <c r="BX799" i="1"/>
  <c r="BV799" i="1"/>
  <c r="B800" i="1"/>
  <c r="CF800" i="1" l="1"/>
  <c r="CH800" i="1"/>
  <c r="CE799" i="1"/>
  <c r="CG799" i="1"/>
  <c r="BY800" i="1"/>
  <c r="BU800" i="1"/>
  <c r="BV800" i="1"/>
  <c r="BW800" i="1"/>
  <c r="BX800" i="1"/>
  <c r="BZ800" i="1"/>
  <c r="BS800" i="1"/>
  <c r="B801" i="1"/>
  <c r="BT800" i="1"/>
  <c r="CF801" i="1" l="1"/>
  <c r="CH801" i="1"/>
  <c r="CE800" i="1"/>
  <c r="CG800" i="1"/>
  <c r="BW801" i="1"/>
  <c r="BS801" i="1"/>
  <c r="BY801" i="1"/>
  <c r="BT801" i="1"/>
  <c r="BZ801" i="1"/>
  <c r="BU801" i="1"/>
  <c r="BX801" i="1"/>
  <c r="BV801" i="1"/>
  <c r="B802" i="1"/>
  <c r="CH802" i="1" l="1"/>
  <c r="CF802" i="1"/>
  <c r="CE801" i="1"/>
  <c r="CG801" i="1"/>
  <c r="BY802" i="1"/>
  <c r="BU802" i="1"/>
  <c r="BV802" i="1"/>
  <c r="BW802" i="1"/>
  <c r="BT802" i="1"/>
  <c r="BX802" i="1"/>
  <c r="BS802" i="1"/>
  <c r="BZ802" i="1"/>
  <c r="B803" i="1"/>
  <c r="CF803" i="1" l="1"/>
  <c r="CH803" i="1"/>
  <c r="CE802" i="1"/>
  <c r="CG802" i="1"/>
  <c r="BW803" i="1"/>
  <c r="BS803" i="1"/>
  <c r="BY803" i="1"/>
  <c r="BT803" i="1"/>
  <c r="BZ803" i="1"/>
  <c r="BU803" i="1"/>
  <c r="BV803" i="1"/>
  <c r="BX803" i="1"/>
  <c r="B804" i="1"/>
  <c r="CF804" i="1" l="1"/>
  <c r="CH804" i="1"/>
  <c r="CE803" i="1"/>
  <c r="CG803" i="1"/>
  <c r="BY804" i="1"/>
  <c r="BU804" i="1"/>
  <c r="BV804" i="1"/>
  <c r="BW804" i="1"/>
  <c r="BS804" i="1"/>
  <c r="BT804" i="1"/>
  <c r="BZ804" i="1"/>
  <c r="BX804" i="1"/>
  <c r="B805" i="1"/>
  <c r="CF805" i="1" l="1"/>
  <c r="CH805" i="1"/>
  <c r="CE804" i="1"/>
  <c r="CG804" i="1"/>
  <c r="BW805" i="1"/>
  <c r="BS805" i="1"/>
  <c r="BY805" i="1"/>
  <c r="BT805" i="1"/>
  <c r="BZ805" i="1"/>
  <c r="BU805" i="1"/>
  <c r="BV805" i="1"/>
  <c r="BX805" i="1"/>
  <c r="B806" i="1"/>
  <c r="CH806" i="1" l="1"/>
  <c r="CF806" i="1"/>
  <c r="CE805" i="1"/>
  <c r="CG805" i="1"/>
  <c r="BY806" i="1"/>
  <c r="BU806" i="1"/>
  <c r="BV806" i="1"/>
  <c r="BW806" i="1"/>
  <c r="BZ806" i="1"/>
  <c r="BS806" i="1"/>
  <c r="BT806" i="1"/>
  <c r="BX806" i="1"/>
  <c r="B807" i="1"/>
  <c r="CF807" i="1" l="1"/>
  <c r="CH807" i="1"/>
  <c r="CG806" i="1"/>
  <c r="CE806" i="1"/>
  <c r="BW807" i="1"/>
  <c r="BS807" i="1"/>
  <c r="BY807" i="1"/>
  <c r="BT807" i="1"/>
  <c r="BZ807" i="1"/>
  <c r="BU807" i="1"/>
  <c r="BV807" i="1"/>
  <c r="BX807" i="1"/>
  <c r="B808" i="1"/>
  <c r="CF808" i="1" l="1"/>
  <c r="CH808" i="1"/>
  <c r="CE807" i="1"/>
  <c r="CG807" i="1"/>
  <c r="BY808" i="1"/>
  <c r="BU808" i="1"/>
  <c r="BV808" i="1"/>
  <c r="BW808" i="1"/>
  <c r="BX808" i="1"/>
  <c r="BZ808" i="1"/>
  <c r="BS808" i="1"/>
  <c r="BT808" i="1"/>
  <c r="B809" i="1"/>
  <c r="CF809" i="1" l="1"/>
  <c r="CH809" i="1"/>
  <c r="CG808" i="1"/>
  <c r="CE808" i="1"/>
  <c r="BW809" i="1"/>
  <c r="BS809" i="1"/>
  <c r="BY809" i="1"/>
  <c r="BT809" i="1"/>
  <c r="BZ809" i="1"/>
  <c r="BU809" i="1"/>
  <c r="BX809" i="1"/>
  <c r="BV809" i="1"/>
  <c r="B810" i="1"/>
  <c r="CE809" i="1" l="1"/>
  <c r="CF810" i="1"/>
  <c r="CH810" i="1"/>
  <c r="CG809" i="1"/>
  <c r="BY810" i="1"/>
  <c r="BU810" i="1"/>
  <c r="BV810" i="1"/>
  <c r="BW810" i="1"/>
  <c r="BT810" i="1"/>
  <c r="BX810" i="1"/>
  <c r="BS810" i="1"/>
  <c r="BZ810" i="1"/>
  <c r="B811" i="1"/>
  <c r="CF811" i="1" l="1"/>
  <c r="CH811" i="1"/>
  <c r="CG810" i="1"/>
  <c r="CE810" i="1"/>
  <c r="BW811" i="1"/>
  <c r="BX811" i="1"/>
  <c r="BS811" i="1"/>
  <c r="BZ811" i="1"/>
  <c r="BT811" i="1"/>
  <c r="BU811" i="1"/>
  <c r="BV811" i="1"/>
  <c r="BY811" i="1"/>
  <c r="B812" i="1"/>
  <c r="CF812" i="1" l="1"/>
  <c r="CH812" i="1"/>
  <c r="CE811" i="1"/>
  <c r="CG811" i="1"/>
  <c r="BX812" i="1"/>
  <c r="BT812" i="1"/>
  <c r="BY812" i="1"/>
  <c r="BU812" i="1"/>
  <c r="BZ812" i="1"/>
  <c r="BW812" i="1"/>
  <c r="BV812" i="1"/>
  <c r="BS812" i="1"/>
  <c r="B813" i="1"/>
  <c r="CF813" i="1" l="1"/>
  <c r="CH813" i="1"/>
  <c r="CE812" i="1"/>
  <c r="CG812" i="1"/>
  <c r="BZ813" i="1"/>
  <c r="BV813" i="1"/>
  <c r="BW813" i="1"/>
  <c r="BS813" i="1"/>
  <c r="BX813" i="1"/>
  <c r="BT813" i="1"/>
  <c r="BU813" i="1"/>
  <c r="BY813" i="1"/>
  <c r="B814" i="1"/>
  <c r="CF814" i="1" l="1"/>
  <c r="CH814" i="1"/>
  <c r="CE813" i="1"/>
  <c r="CG813" i="1"/>
  <c r="BX814" i="1"/>
  <c r="BT814" i="1"/>
  <c r="BY814" i="1"/>
  <c r="BU814" i="1"/>
  <c r="BS814" i="1"/>
  <c r="BV814" i="1"/>
  <c r="BW814" i="1"/>
  <c r="BZ814" i="1"/>
  <c r="B815" i="1"/>
  <c r="CF815" i="1" l="1"/>
  <c r="CH815" i="1"/>
  <c r="CE814" i="1"/>
  <c r="CG814" i="1"/>
  <c r="BZ815" i="1"/>
  <c r="BV815" i="1"/>
  <c r="BW815" i="1"/>
  <c r="BS815" i="1"/>
  <c r="BY815" i="1"/>
  <c r="BT815" i="1"/>
  <c r="BU815" i="1"/>
  <c r="BX815" i="1"/>
  <c r="B816" i="1"/>
  <c r="CF816" i="1" l="1"/>
  <c r="CH816" i="1"/>
  <c r="CG815" i="1"/>
  <c r="CE815" i="1"/>
  <c r="BX816" i="1"/>
  <c r="BT816" i="1"/>
  <c r="BY816" i="1"/>
  <c r="BU816" i="1"/>
  <c r="BV816" i="1"/>
  <c r="BS816" i="1"/>
  <c r="BW816" i="1"/>
  <c r="BZ816" i="1"/>
  <c r="B817" i="1"/>
  <c r="CF817" i="1" l="1"/>
  <c r="CH817" i="1"/>
  <c r="CG816" i="1"/>
  <c r="CE816" i="1"/>
  <c r="BZ817" i="1"/>
  <c r="BV817" i="1"/>
  <c r="BW817" i="1"/>
  <c r="BS817" i="1"/>
  <c r="BT817" i="1"/>
  <c r="BX817" i="1"/>
  <c r="BY817" i="1"/>
  <c r="BU817" i="1"/>
  <c r="B818" i="1"/>
  <c r="CH818" i="1" l="1"/>
  <c r="CF818" i="1"/>
  <c r="CG817" i="1"/>
  <c r="CE817" i="1"/>
  <c r="BX818" i="1"/>
  <c r="BT818" i="1"/>
  <c r="BY818" i="1"/>
  <c r="BU818" i="1"/>
  <c r="BW818" i="1"/>
  <c r="BV818" i="1"/>
  <c r="BZ818" i="1"/>
  <c r="BS818" i="1"/>
  <c r="B819" i="1"/>
  <c r="CE818" i="1" l="1"/>
  <c r="CF819" i="1"/>
  <c r="CH819" i="1"/>
  <c r="CG818" i="1"/>
  <c r="BZ819" i="1"/>
  <c r="BV819" i="1"/>
  <c r="BW819" i="1"/>
  <c r="BS819" i="1"/>
  <c r="BU819" i="1"/>
  <c r="BY819" i="1"/>
  <c r="BT819" i="1"/>
  <c r="BX819" i="1"/>
  <c r="B820" i="1"/>
  <c r="CE819" i="1" l="1"/>
  <c r="CF820" i="1"/>
  <c r="CH820" i="1"/>
  <c r="CG819" i="1"/>
  <c r="BX820" i="1"/>
  <c r="BT820" i="1"/>
  <c r="BY820" i="1"/>
  <c r="BU820" i="1"/>
  <c r="BZ820" i="1"/>
  <c r="BW820" i="1"/>
  <c r="BS820" i="1"/>
  <c r="BV820" i="1"/>
  <c r="B821" i="1"/>
  <c r="CF821" i="1" l="1"/>
  <c r="CH821" i="1"/>
  <c r="CG820" i="1"/>
  <c r="CE820" i="1"/>
  <c r="BZ821" i="1"/>
  <c r="BV821" i="1"/>
  <c r="BW821" i="1"/>
  <c r="BS821" i="1"/>
  <c r="BX821" i="1"/>
  <c r="BT821" i="1"/>
  <c r="BU821" i="1"/>
  <c r="BY821" i="1"/>
  <c r="B822" i="1"/>
  <c r="CH822" i="1" l="1"/>
  <c r="CF822" i="1"/>
  <c r="CE821" i="1"/>
  <c r="CG821" i="1"/>
  <c r="BY822" i="1"/>
  <c r="BU822" i="1"/>
  <c r="BZ822" i="1"/>
  <c r="BV822" i="1"/>
  <c r="BT822" i="1"/>
  <c r="BS822" i="1"/>
  <c r="BW822" i="1"/>
  <c r="BX822" i="1"/>
  <c r="B823" i="1"/>
  <c r="CF823" i="1" l="1"/>
  <c r="CH823" i="1"/>
  <c r="CG822" i="1"/>
  <c r="CE822" i="1"/>
  <c r="BW823" i="1"/>
  <c r="BS823" i="1"/>
  <c r="BX823" i="1"/>
  <c r="BT823" i="1"/>
  <c r="BZ823" i="1"/>
  <c r="BV823" i="1"/>
  <c r="BY823" i="1"/>
  <c r="BU823" i="1"/>
  <c r="B824" i="1"/>
  <c r="CF824" i="1" l="1"/>
  <c r="CH824" i="1"/>
  <c r="CG823" i="1"/>
  <c r="CE823" i="1"/>
  <c r="BY824" i="1"/>
  <c r="BU824" i="1"/>
  <c r="BZ824" i="1"/>
  <c r="BV824" i="1"/>
  <c r="BW824" i="1"/>
  <c r="BX824" i="1"/>
  <c r="BS824" i="1"/>
  <c r="BT824" i="1"/>
  <c r="B825" i="1"/>
  <c r="CF825" i="1" l="1"/>
  <c r="CH825" i="1"/>
  <c r="CG824" i="1"/>
  <c r="CE824" i="1"/>
  <c r="BW825" i="1"/>
  <c r="BS825" i="1"/>
  <c r="BX825" i="1"/>
  <c r="BT825" i="1"/>
  <c r="BU825" i="1"/>
  <c r="BV825" i="1"/>
  <c r="BY825" i="1"/>
  <c r="BZ825" i="1"/>
  <c r="B826" i="1"/>
  <c r="CH826" i="1" l="1"/>
  <c r="CF826" i="1"/>
  <c r="CE825" i="1"/>
  <c r="CG825" i="1"/>
  <c r="BY826" i="1"/>
  <c r="BU826" i="1"/>
  <c r="BZ826" i="1"/>
  <c r="BV826" i="1"/>
  <c r="BX826" i="1"/>
  <c r="BS826" i="1"/>
  <c r="BT826" i="1"/>
  <c r="BW826" i="1"/>
  <c r="B827" i="1"/>
  <c r="CF827" i="1" l="1"/>
  <c r="CH827" i="1"/>
  <c r="CG826" i="1"/>
  <c r="CE826" i="1"/>
  <c r="BW827" i="1"/>
  <c r="BS827" i="1"/>
  <c r="BX827" i="1"/>
  <c r="BT827" i="1"/>
  <c r="BV827" i="1"/>
  <c r="BY827" i="1"/>
  <c r="BU827" i="1"/>
  <c r="BZ827" i="1"/>
  <c r="B828" i="1"/>
  <c r="CF828" i="1" l="1"/>
  <c r="CH828" i="1"/>
  <c r="CE827" i="1"/>
  <c r="CG827" i="1"/>
  <c r="BY828" i="1"/>
  <c r="BU828" i="1"/>
  <c r="BZ828" i="1"/>
  <c r="BV828" i="1"/>
  <c r="BS828" i="1"/>
  <c r="BT828" i="1"/>
  <c r="BW828" i="1"/>
  <c r="BX828" i="1"/>
  <c r="B829" i="1"/>
  <c r="CF829" i="1" l="1"/>
  <c r="CH829" i="1"/>
  <c r="CG828" i="1"/>
  <c r="CE828" i="1"/>
  <c r="BW829" i="1"/>
  <c r="BS829" i="1"/>
  <c r="BX829" i="1"/>
  <c r="BT829" i="1"/>
  <c r="BY829" i="1"/>
  <c r="BZ829" i="1"/>
  <c r="BV829" i="1"/>
  <c r="B830" i="1"/>
  <c r="BU829" i="1"/>
  <c r="CH830" i="1" l="1"/>
  <c r="CF830" i="1"/>
  <c r="CG829" i="1"/>
  <c r="CE829" i="1"/>
  <c r="BY830" i="1"/>
  <c r="BU830" i="1"/>
  <c r="BZ830" i="1"/>
  <c r="BV830" i="1"/>
  <c r="BT830" i="1"/>
  <c r="BW830" i="1"/>
  <c r="BS830" i="1"/>
  <c r="BX830" i="1"/>
  <c r="B831" i="1"/>
  <c r="CF831" i="1" l="1"/>
  <c r="CH831" i="1"/>
  <c r="CE830" i="1"/>
  <c r="CG830" i="1"/>
  <c r="BW831" i="1"/>
  <c r="BS831" i="1"/>
  <c r="BX831" i="1"/>
  <c r="BT831" i="1"/>
  <c r="BZ831" i="1"/>
  <c r="BU831" i="1"/>
  <c r="BV831" i="1"/>
  <c r="BY831" i="1"/>
  <c r="B832" i="1"/>
  <c r="CF832" i="1" l="1"/>
  <c r="CH832" i="1"/>
  <c r="CE831" i="1"/>
  <c r="CG831" i="1"/>
  <c r="BY832" i="1"/>
  <c r="BU832" i="1"/>
  <c r="BZ832" i="1"/>
  <c r="BV832" i="1"/>
  <c r="BW832" i="1"/>
  <c r="BX832" i="1"/>
  <c r="BS832" i="1"/>
  <c r="BT832" i="1"/>
  <c r="B833" i="1"/>
  <c r="CE832" i="1" l="1"/>
  <c r="CF833" i="1"/>
  <c r="CH833" i="1"/>
  <c r="CG832" i="1"/>
  <c r="BW833" i="1"/>
  <c r="BS833" i="1"/>
  <c r="BX833" i="1"/>
  <c r="BT833" i="1"/>
  <c r="BU833" i="1"/>
  <c r="BV833" i="1"/>
  <c r="BY833" i="1"/>
  <c r="BZ833" i="1"/>
  <c r="B834" i="1"/>
  <c r="CF834" i="1" l="1"/>
  <c r="CH834" i="1"/>
  <c r="CG833" i="1"/>
  <c r="CE833" i="1"/>
  <c r="BY834" i="1"/>
  <c r="BU834" i="1"/>
  <c r="BZ834" i="1"/>
  <c r="BV834" i="1"/>
  <c r="BX834" i="1"/>
  <c r="BS834" i="1"/>
  <c r="BT834" i="1"/>
  <c r="BW834" i="1"/>
  <c r="B835" i="1"/>
  <c r="CF835" i="1" l="1"/>
  <c r="CH835" i="1"/>
  <c r="CE834" i="1"/>
  <c r="CG834" i="1"/>
  <c r="BW835" i="1"/>
  <c r="BS835" i="1"/>
  <c r="BX835" i="1"/>
  <c r="BT835" i="1"/>
  <c r="BV835" i="1"/>
  <c r="BY835" i="1"/>
  <c r="BU835" i="1"/>
  <c r="BZ835" i="1"/>
  <c r="B836" i="1"/>
  <c r="CG835" i="1" l="1"/>
  <c r="CF836" i="1"/>
  <c r="CH836" i="1"/>
  <c r="CE835" i="1"/>
  <c r="BY836" i="1"/>
  <c r="BU836" i="1"/>
  <c r="BZ836" i="1"/>
  <c r="BV836" i="1"/>
  <c r="BS836" i="1"/>
  <c r="BT836" i="1"/>
  <c r="BW836" i="1"/>
  <c r="BX836" i="1"/>
  <c r="B837" i="1"/>
  <c r="CF837" i="1" l="1"/>
  <c r="CH837" i="1"/>
  <c r="CE836" i="1"/>
  <c r="CG836" i="1"/>
  <c r="BW837" i="1"/>
  <c r="BS837" i="1"/>
  <c r="BX837" i="1"/>
  <c r="BT837" i="1"/>
  <c r="BY837" i="1"/>
  <c r="BZ837" i="1"/>
  <c r="BV837" i="1"/>
  <c r="BU837" i="1"/>
  <c r="B838" i="1"/>
  <c r="CH838" i="1" l="1"/>
  <c r="CF838" i="1"/>
  <c r="CG837" i="1"/>
  <c r="CE837" i="1"/>
  <c r="BY838" i="1"/>
  <c r="BU838" i="1"/>
  <c r="BZ838" i="1"/>
  <c r="BV838" i="1"/>
  <c r="BT838" i="1"/>
  <c r="BW838" i="1"/>
  <c r="BS838" i="1"/>
  <c r="BX838" i="1"/>
  <c r="B839" i="1"/>
  <c r="CF839" i="1" l="1"/>
  <c r="CH839" i="1"/>
  <c r="CE838" i="1"/>
  <c r="CG838" i="1"/>
  <c r="BW839" i="1"/>
  <c r="BS839" i="1"/>
  <c r="BX839" i="1"/>
  <c r="BT839" i="1"/>
  <c r="BZ839" i="1"/>
  <c r="BU839" i="1"/>
  <c r="BV839" i="1"/>
  <c r="BY839" i="1"/>
  <c r="B840" i="1"/>
  <c r="CF840" i="1" l="1"/>
  <c r="CH840" i="1"/>
  <c r="CE839" i="1"/>
  <c r="CG839" i="1"/>
  <c r="BY840" i="1"/>
  <c r="BU840" i="1"/>
  <c r="BZ840" i="1"/>
  <c r="BV840" i="1"/>
  <c r="BW840" i="1"/>
  <c r="BX840" i="1"/>
  <c r="BT840" i="1"/>
  <c r="BS840" i="1"/>
  <c r="B841" i="1"/>
  <c r="CF841" i="1" l="1"/>
  <c r="CH841" i="1"/>
  <c r="CE840" i="1"/>
  <c r="CG840" i="1"/>
  <c r="BZ841" i="1"/>
  <c r="BV841" i="1"/>
  <c r="BY841" i="1"/>
  <c r="BT841" i="1"/>
  <c r="BU841" i="1"/>
  <c r="BW841" i="1"/>
  <c r="BX841" i="1"/>
  <c r="BS841" i="1"/>
  <c r="B842" i="1"/>
  <c r="CF842" i="1" l="1"/>
  <c r="CH842" i="1"/>
  <c r="CE841" i="1"/>
  <c r="CG841" i="1"/>
  <c r="BX842" i="1"/>
  <c r="BT842" i="1"/>
  <c r="BW842" i="1"/>
  <c r="BY842" i="1"/>
  <c r="BS842" i="1"/>
  <c r="BZ842" i="1"/>
  <c r="BV842" i="1"/>
  <c r="BU842" i="1"/>
  <c r="B843" i="1"/>
  <c r="CG842" i="1" l="1"/>
  <c r="CF843" i="1"/>
  <c r="CH843" i="1"/>
  <c r="CE842" i="1"/>
  <c r="BZ843" i="1"/>
  <c r="BV843" i="1"/>
  <c r="BU843" i="1"/>
  <c r="BW843" i="1"/>
  <c r="BY843" i="1"/>
  <c r="BS843" i="1"/>
  <c r="BT843" i="1"/>
  <c r="BX843" i="1"/>
  <c r="B844" i="1"/>
  <c r="CG843" i="1" l="1"/>
  <c r="CF844" i="1"/>
  <c r="CH844" i="1"/>
  <c r="CE843" i="1"/>
  <c r="BZ844" i="1"/>
  <c r="BV844" i="1"/>
  <c r="BX844" i="1"/>
  <c r="BT844" i="1"/>
  <c r="BY844" i="1"/>
  <c r="BS844" i="1"/>
  <c r="BU844" i="1"/>
  <c r="BW844" i="1"/>
  <c r="B845" i="1"/>
  <c r="CE844" i="1" l="1"/>
  <c r="CF845" i="1"/>
  <c r="CH845" i="1"/>
  <c r="CG844" i="1"/>
  <c r="BX845" i="1"/>
  <c r="BT845" i="1"/>
  <c r="BZ845" i="1"/>
  <c r="BV845" i="1"/>
  <c r="BW845" i="1"/>
  <c r="BY845" i="1"/>
  <c r="BS845" i="1"/>
  <c r="BU845" i="1"/>
  <c r="B846" i="1"/>
  <c r="CH846" i="1" l="1"/>
  <c r="CF846" i="1"/>
  <c r="CG845" i="1"/>
  <c r="CE845" i="1"/>
  <c r="BZ846" i="1"/>
  <c r="BV846" i="1"/>
  <c r="BX846" i="1"/>
  <c r="BT846" i="1"/>
  <c r="BU846" i="1"/>
  <c r="BW846" i="1"/>
  <c r="BY846" i="1"/>
  <c r="BS846" i="1"/>
  <c r="B847" i="1"/>
  <c r="CE846" i="1" l="1"/>
  <c r="CF847" i="1"/>
  <c r="CH847" i="1"/>
  <c r="CG846" i="1"/>
  <c r="BZ847" i="1"/>
  <c r="BV847" i="1"/>
  <c r="BY847" i="1"/>
  <c r="BT847" i="1"/>
  <c r="BW847" i="1"/>
  <c r="BS847" i="1"/>
  <c r="BU847" i="1"/>
  <c r="BX847" i="1"/>
  <c r="B848" i="1"/>
  <c r="CE847" i="1" l="1"/>
  <c r="CF848" i="1"/>
  <c r="CH848" i="1"/>
  <c r="CG847" i="1"/>
  <c r="BX848" i="1"/>
  <c r="BT848" i="1"/>
  <c r="BW848" i="1"/>
  <c r="BZ848" i="1"/>
  <c r="BU848" i="1"/>
  <c r="BV848" i="1"/>
  <c r="BY848" i="1"/>
  <c r="B849" i="1"/>
  <c r="BS848" i="1"/>
  <c r="CE848" i="1" l="1"/>
  <c r="CF849" i="1"/>
  <c r="CH849" i="1"/>
  <c r="CG848" i="1"/>
  <c r="BZ849" i="1"/>
  <c r="BV849" i="1"/>
  <c r="BU849" i="1"/>
  <c r="BX849" i="1"/>
  <c r="BS849" i="1"/>
  <c r="BY849" i="1"/>
  <c r="BW849" i="1"/>
  <c r="BT849" i="1"/>
  <c r="B850" i="1"/>
  <c r="CH850" i="1" l="1"/>
  <c r="CF850" i="1"/>
  <c r="CG849" i="1"/>
  <c r="CE849" i="1"/>
  <c r="BX850" i="1"/>
  <c r="BT850" i="1"/>
  <c r="BY850" i="1"/>
  <c r="BS850" i="1"/>
  <c r="BV850" i="1"/>
  <c r="BZ850" i="1"/>
  <c r="BU850" i="1"/>
  <c r="BW850" i="1"/>
  <c r="B851" i="1"/>
  <c r="CF851" i="1" l="1"/>
  <c r="CH851" i="1"/>
  <c r="CE850" i="1"/>
  <c r="CG850" i="1"/>
  <c r="BZ851" i="1"/>
  <c r="BV851" i="1"/>
  <c r="BW851" i="1"/>
  <c r="BY851" i="1"/>
  <c r="BT851" i="1"/>
  <c r="BS851" i="1"/>
  <c r="BX851" i="1"/>
  <c r="BU851" i="1"/>
  <c r="B852" i="1"/>
  <c r="CG851" i="1" l="1"/>
  <c r="CF852" i="1"/>
  <c r="CH852" i="1"/>
  <c r="CE851" i="1"/>
  <c r="BX852" i="1"/>
  <c r="BT852" i="1"/>
  <c r="BZ852" i="1"/>
  <c r="BU852" i="1"/>
  <c r="BW852" i="1"/>
  <c r="BS852" i="1"/>
  <c r="BV852" i="1"/>
  <c r="BY852" i="1"/>
  <c r="B853" i="1"/>
  <c r="CF853" i="1" l="1"/>
  <c r="CH853" i="1"/>
  <c r="CE852" i="1"/>
  <c r="CG852" i="1"/>
  <c r="BZ853" i="1"/>
  <c r="BV853" i="1"/>
  <c r="BX853" i="1"/>
  <c r="BS853" i="1"/>
  <c r="BU853" i="1"/>
  <c r="BW853" i="1"/>
  <c r="BY853" i="1"/>
  <c r="BT853" i="1"/>
  <c r="B854" i="1"/>
  <c r="CF854" i="1" l="1"/>
  <c r="CH854" i="1"/>
  <c r="CE853" i="1"/>
  <c r="CG853" i="1"/>
  <c r="BX854" i="1"/>
  <c r="BT854" i="1"/>
  <c r="BV854" i="1"/>
  <c r="BY854" i="1"/>
  <c r="BS854" i="1"/>
  <c r="BW854" i="1"/>
  <c r="BZ854" i="1"/>
  <c r="BU854" i="1"/>
  <c r="B855" i="1"/>
  <c r="CG854" i="1" l="1"/>
  <c r="CF855" i="1"/>
  <c r="CH855" i="1"/>
  <c r="CE854" i="1"/>
  <c r="BZ855" i="1"/>
  <c r="BV855" i="1"/>
  <c r="BY855" i="1"/>
  <c r="BT855" i="1"/>
  <c r="BW855" i="1"/>
  <c r="BX855" i="1"/>
  <c r="BS855" i="1"/>
  <c r="BU855" i="1"/>
  <c r="B856" i="1"/>
  <c r="CF856" i="1" l="1"/>
  <c r="CH856" i="1"/>
  <c r="CE855" i="1"/>
  <c r="CG855" i="1"/>
  <c r="BX856" i="1"/>
  <c r="BT856" i="1"/>
  <c r="BW856" i="1"/>
  <c r="BZ856" i="1"/>
  <c r="BU856" i="1"/>
  <c r="BS856" i="1"/>
  <c r="BV856" i="1"/>
  <c r="BY856" i="1"/>
  <c r="B857" i="1"/>
  <c r="CF857" i="1" l="1"/>
  <c r="CH857" i="1"/>
  <c r="CE856" i="1"/>
  <c r="CG856" i="1"/>
  <c r="BZ857" i="1"/>
  <c r="BV857" i="1"/>
  <c r="BU857" i="1"/>
  <c r="BX857" i="1"/>
  <c r="BS857" i="1"/>
  <c r="BT857" i="1"/>
  <c r="BW857" i="1"/>
  <c r="BY857" i="1"/>
  <c r="B858" i="1"/>
  <c r="CH858" i="1" l="1"/>
  <c r="CF858" i="1"/>
  <c r="CE857" i="1"/>
  <c r="CG857" i="1"/>
  <c r="BX858" i="1"/>
  <c r="BT858" i="1"/>
  <c r="BY858" i="1"/>
  <c r="BS858" i="1"/>
  <c r="BV858" i="1"/>
  <c r="BU858" i="1"/>
  <c r="BW858" i="1"/>
  <c r="BZ858" i="1"/>
  <c r="B859" i="1"/>
  <c r="CF859" i="1" l="1"/>
  <c r="CH859" i="1"/>
  <c r="CE858" i="1"/>
  <c r="CG858" i="1"/>
  <c r="BZ859" i="1"/>
  <c r="BV859" i="1"/>
  <c r="BW859" i="1"/>
  <c r="BY859" i="1"/>
  <c r="BT859" i="1"/>
  <c r="BU859" i="1"/>
  <c r="BX859" i="1"/>
  <c r="BS859" i="1"/>
  <c r="B860" i="1"/>
  <c r="CF860" i="1" l="1"/>
  <c r="CH860" i="1"/>
  <c r="CE859" i="1"/>
  <c r="CG859" i="1"/>
  <c r="BX860" i="1"/>
  <c r="BT860" i="1"/>
  <c r="BZ860" i="1"/>
  <c r="BU860" i="1"/>
  <c r="BW860" i="1"/>
  <c r="BY860" i="1"/>
  <c r="BS860" i="1"/>
  <c r="BV860" i="1"/>
  <c r="B861" i="1"/>
  <c r="CF861" i="1" l="1"/>
  <c r="CH861" i="1"/>
  <c r="CG860" i="1"/>
  <c r="CE860" i="1"/>
  <c r="BZ861" i="1"/>
  <c r="BV861" i="1"/>
  <c r="BX861" i="1"/>
  <c r="BS861" i="1"/>
  <c r="BU861" i="1"/>
  <c r="BT861" i="1"/>
  <c r="BY861" i="1"/>
  <c r="BW861" i="1"/>
  <c r="B862" i="1"/>
  <c r="CG861" i="1" l="1"/>
  <c r="CH862" i="1"/>
  <c r="CF862" i="1"/>
  <c r="CE861" i="1"/>
  <c r="BX862" i="1"/>
  <c r="BT862" i="1"/>
  <c r="BV862" i="1"/>
  <c r="BY862" i="1"/>
  <c r="BS862" i="1"/>
  <c r="BU862" i="1"/>
  <c r="BZ862" i="1"/>
  <c r="B863" i="1"/>
  <c r="BW862" i="1"/>
  <c r="CF863" i="1" l="1"/>
  <c r="CH863" i="1"/>
  <c r="CE862" i="1"/>
  <c r="CG862" i="1"/>
  <c r="BZ863" i="1"/>
  <c r="BV863" i="1"/>
  <c r="BY863" i="1"/>
  <c r="BT863" i="1"/>
  <c r="BW863" i="1"/>
  <c r="BS863" i="1"/>
  <c r="BU863" i="1"/>
  <c r="BX863" i="1"/>
  <c r="B864" i="1"/>
  <c r="CG863" i="1" l="1"/>
  <c r="CF864" i="1"/>
  <c r="CH864" i="1"/>
  <c r="CE863" i="1"/>
  <c r="BX864" i="1"/>
  <c r="BT864" i="1"/>
  <c r="BY864" i="1"/>
  <c r="BU864" i="1"/>
  <c r="BZ864" i="1"/>
  <c r="BV864" i="1"/>
  <c r="BS864" i="1"/>
  <c r="BW864" i="1"/>
  <c r="B865" i="1"/>
  <c r="B866" i="1" l="1"/>
  <c r="CF865" i="1"/>
  <c r="CH865" i="1"/>
  <c r="CG864" i="1"/>
  <c r="CE864" i="1"/>
  <c r="BX866" i="1"/>
  <c r="B867" i="1"/>
  <c r="BS866" i="1"/>
  <c r="BZ866" i="1"/>
  <c r="BT866" i="1"/>
  <c r="BV866" i="1"/>
  <c r="BY866" i="1"/>
  <c r="BW866" i="1"/>
  <c r="BU866" i="1"/>
  <c r="BZ865" i="1"/>
  <c r="BV865" i="1"/>
  <c r="BW865" i="1"/>
  <c r="BS865" i="1"/>
  <c r="BX865" i="1"/>
  <c r="BT865" i="1"/>
  <c r="BU865" i="1"/>
  <c r="BY865" i="1"/>
  <c r="CG865" i="1" l="1"/>
  <c r="CF867" i="1"/>
  <c r="CH867" i="1"/>
  <c r="CH866" i="1"/>
  <c r="CF866" i="1"/>
  <c r="CG866" i="1"/>
  <c r="CE866" i="1"/>
  <c r="CE865" i="1"/>
  <c r="BY867" i="1"/>
  <c r="BU867" i="1"/>
  <c r="BW867" i="1"/>
  <c r="BT867" i="1"/>
  <c r="B868" i="1"/>
  <c r="BS867" i="1"/>
  <c r="BZ867" i="1"/>
  <c r="BX867" i="1"/>
  <c r="BV867" i="1"/>
  <c r="CF868" i="1" l="1"/>
  <c r="CH868" i="1"/>
  <c r="CE867" i="1"/>
  <c r="CG867" i="1"/>
  <c r="BS868" i="1"/>
  <c r="BX868" i="1"/>
  <c r="BZ868" i="1"/>
  <c r="BV868" i="1"/>
  <c r="BU868" i="1"/>
  <c r="BY868" i="1"/>
  <c r="BT868" i="1"/>
  <c r="BW868" i="1"/>
  <c r="B869" i="1"/>
  <c r="CF869" i="1" l="1"/>
  <c r="CH869" i="1"/>
  <c r="CE868" i="1"/>
  <c r="CG868" i="1"/>
  <c r="BS869" i="1"/>
  <c r="BV869" i="1"/>
  <c r="BT869" i="1"/>
  <c r="BW869" i="1"/>
  <c r="BZ869" i="1"/>
  <c r="BY869" i="1"/>
  <c r="BX869" i="1"/>
  <c r="BU869" i="1"/>
  <c r="B870" i="1"/>
  <c r="CG869" i="1" l="1"/>
  <c r="CF870" i="1"/>
  <c r="CH870" i="1"/>
  <c r="CE869" i="1"/>
  <c r="BX870" i="1"/>
  <c r="BT870" i="1"/>
  <c r="BW870" i="1"/>
  <c r="BZ870" i="1"/>
  <c r="BY870" i="1"/>
  <c r="BU870" i="1"/>
  <c r="BV870" i="1"/>
  <c r="B871" i="1"/>
  <c r="BS870" i="1"/>
  <c r="CE870" i="1" l="1"/>
  <c r="CF871" i="1"/>
  <c r="CH871" i="1"/>
  <c r="CG870" i="1"/>
  <c r="BV871" i="1"/>
  <c r="BS871" i="1"/>
  <c r="B872" i="1"/>
  <c r="BY871" i="1"/>
  <c r="BU871" i="1"/>
  <c r="BX871" i="1"/>
  <c r="BZ871" i="1"/>
  <c r="BW871" i="1"/>
  <c r="BT871" i="1"/>
  <c r="CE871" i="1" l="1"/>
  <c r="CF872" i="1"/>
  <c r="CH872" i="1"/>
  <c r="CG871" i="1"/>
  <c r="B873" i="1"/>
  <c r="BT872" i="1"/>
  <c r="BV872" i="1"/>
  <c r="BZ872" i="1"/>
  <c r="BW872" i="1"/>
  <c r="BY872" i="1"/>
  <c r="BU872" i="1"/>
  <c r="BS872" i="1"/>
  <c r="BX872" i="1"/>
  <c r="CE872" i="1" l="1"/>
  <c r="CF873" i="1"/>
  <c r="CH873" i="1"/>
  <c r="CG872" i="1"/>
  <c r="BZ873" i="1"/>
  <c r="BT873" i="1"/>
  <c r="BV873" i="1"/>
  <c r="BY873" i="1"/>
  <c r="B874" i="1"/>
  <c r="BS873" i="1"/>
  <c r="BW873" i="1"/>
  <c r="BX873" i="1"/>
  <c r="BU873" i="1"/>
  <c r="CG873" i="1" l="1"/>
  <c r="CF874" i="1"/>
  <c r="CH874" i="1"/>
  <c r="CE873" i="1"/>
  <c r="BW874" i="1"/>
  <c r="BX874" i="1"/>
  <c r="BZ874" i="1"/>
  <c r="BT874" i="1"/>
  <c r="B875" i="1"/>
  <c r="BS874" i="1"/>
  <c r="BV874" i="1"/>
  <c r="BU874" i="1"/>
  <c r="BY874" i="1"/>
  <c r="CG874" i="1" l="1"/>
  <c r="CF875" i="1"/>
  <c r="CH875" i="1"/>
  <c r="CE874" i="1"/>
  <c r="BX875" i="1"/>
  <c r="BZ875" i="1"/>
  <c r="BT875" i="1"/>
  <c r="BS875" i="1"/>
  <c r="BV875" i="1"/>
  <c r="BY875" i="1"/>
  <c r="BU875" i="1"/>
  <c r="BW875" i="1"/>
  <c r="B876" i="1"/>
  <c r="CF876" i="1" l="1"/>
  <c r="CH876" i="1"/>
  <c r="CE875" i="1"/>
  <c r="CG875" i="1"/>
  <c r="BU876" i="1"/>
  <c r="BT876" i="1"/>
  <c r="BS876" i="1"/>
  <c r="B877" i="1"/>
  <c r="BZ876" i="1"/>
  <c r="BX876" i="1"/>
  <c r="BW876" i="1"/>
  <c r="BY876" i="1"/>
  <c r="BV876" i="1"/>
  <c r="CF877" i="1" l="1"/>
  <c r="CH877" i="1"/>
  <c r="CG876" i="1"/>
  <c r="CE876" i="1"/>
  <c r="BX877" i="1"/>
  <c r="B878" i="1"/>
  <c r="BZ877" i="1"/>
  <c r="BV877" i="1"/>
  <c r="BW877" i="1"/>
  <c r="BU877" i="1"/>
  <c r="BS877" i="1"/>
  <c r="BY877" i="1"/>
  <c r="BT877" i="1"/>
  <c r="CH878" i="1" l="1"/>
  <c r="CF878" i="1"/>
  <c r="CE877" i="1"/>
  <c r="CG877" i="1"/>
  <c r="BW878" i="1"/>
  <c r="BZ878" i="1"/>
  <c r="BV878" i="1"/>
  <c r="B879" i="1"/>
  <c r="BX878" i="1"/>
  <c r="BY878" i="1"/>
  <c r="BU878" i="1"/>
  <c r="BT878" i="1"/>
  <c r="BS878" i="1"/>
  <c r="CF879" i="1" l="1"/>
  <c r="CH879" i="1"/>
  <c r="CE878" i="1"/>
  <c r="CG878" i="1"/>
  <c r="B880" i="1"/>
  <c r="BW879" i="1"/>
  <c r="BX879" i="1"/>
  <c r="BS879" i="1"/>
  <c r="BV879" i="1"/>
  <c r="BZ879" i="1"/>
  <c r="BY879" i="1"/>
  <c r="BT879" i="1"/>
  <c r="BU879" i="1"/>
  <c r="CF880" i="1" l="1"/>
  <c r="CH880" i="1"/>
  <c r="CG879" i="1"/>
  <c r="CE879" i="1"/>
  <c r="BY880" i="1"/>
  <c r="BU880" i="1"/>
  <c r="BX880" i="1"/>
  <c r="BZ880" i="1"/>
  <c r="BT880" i="1"/>
  <c r="BS880" i="1"/>
  <c r="BW880" i="1"/>
  <c r="BV880" i="1"/>
  <c r="B881" i="1"/>
  <c r="CF881" i="1" l="1"/>
  <c r="CH881" i="1"/>
  <c r="CE880" i="1"/>
  <c r="CG880" i="1"/>
  <c r="BX881" i="1"/>
  <c r="BW881" i="1"/>
  <c r="BV881" i="1"/>
  <c r="BT881" i="1"/>
  <c r="BU881" i="1"/>
  <c r="BZ881" i="1"/>
  <c r="BY881" i="1"/>
  <c r="B882" i="1"/>
  <c r="BS881" i="1"/>
  <c r="CH882" i="1" l="1"/>
  <c r="CF882" i="1"/>
  <c r="CE881" i="1"/>
  <c r="CG881" i="1"/>
  <c r="BX882" i="1"/>
  <c r="B883" i="1"/>
  <c r="BU882" i="1"/>
  <c r="BW882" i="1"/>
  <c r="BT882" i="1"/>
  <c r="BS882" i="1"/>
  <c r="BY882" i="1"/>
  <c r="BV882" i="1"/>
  <c r="BZ882" i="1"/>
  <c r="CF883" i="1" l="1"/>
  <c r="CH883" i="1"/>
  <c r="CG882" i="1"/>
  <c r="CE882" i="1"/>
  <c r="BU883" i="1"/>
  <c r="BZ883" i="1"/>
  <c r="BX883" i="1"/>
  <c r="BV883" i="1"/>
  <c r="BT883" i="1"/>
  <c r="BY883" i="1"/>
  <c r="B884" i="1"/>
  <c r="BW883" i="1"/>
  <c r="BS883" i="1"/>
  <c r="CG883" i="1" l="1"/>
  <c r="CF884" i="1"/>
  <c r="CH884" i="1"/>
  <c r="CE883" i="1"/>
  <c r="BZ884" i="1"/>
  <c r="BY884" i="1"/>
  <c r="B885" i="1"/>
  <c r="BS884" i="1"/>
  <c r="BX884" i="1"/>
  <c r="BT884" i="1"/>
  <c r="BW884" i="1"/>
  <c r="BV884" i="1"/>
  <c r="BU884" i="1"/>
  <c r="CF885" i="1" l="1"/>
  <c r="CH885" i="1"/>
  <c r="CG884" i="1"/>
  <c r="CE884" i="1"/>
  <c r="BT885" i="1"/>
  <c r="BZ885" i="1"/>
  <c r="BS885" i="1"/>
  <c r="B886" i="1"/>
  <c r="BY885" i="1"/>
  <c r="BU885" i="1"/>
  <c r="BX885" i="1"/>
  <c r="BW885" i="1"/>
  <c r="BV885" i="1"/>
  <c r="CF886" i="1" l="1"/>
  <c r="CH886" i="1"/>
  <c r="CE885" i="1"/>
  <c r="CG885" i="1"/>
  <c r="BT886" i="1"/>
  <c r="BX886" i="1"/>
  <c r="BW886" i="1"/>
  <c r="BY886" i="1"/>
  <c r="BZ886" i="1"/>
  <c r="B887" i="1"/>
  <c r="BS886" i="1"/>
  <c r="BV886" i="1"/>
  <c r="BU886" i="1"/>
  <c r="CF887" i="1" l="1"/>
  <c r="CH887" i="1"/>
  <c r="CG886" i="1"/>
  <c r="CE886" i="1"/>
  <c r="BZ887" i="1"/>
  <c r="BY887" i="1"/>
  <c r="BX887" i="1"/>
  <c r="BV887" i="1"/>
  <c r="BT887" i="1"/>
  <c r="B888" i="1"/>
  <c r="BW887" i="1"/>
  <c r="BS887" i="1"/>
  <c r="BU887" i="1"/>
  <c r="CE887" i="1" l="1"/>
  <c r="CG887" i="1"/>
  <c r="CF888" i="1"/>
  <c r="CH888" i="1"/>
  <c r="B889" i="1"/>
  <c r="BS888" i="1"/>
  <c r="BY888" i="1"/>
  <c r="BU888" i="1"/>
  <c r="BX888" i="1"/>
  <c r="BV888" i="1"/>
  <c r="BW888" i="1"/>
  <c r="BZ888" i="1"/>
  <c r="BT888" i="1"/>
  <c r="CE888" i="1" l="1"/>
  <c r="CF889" i="1"/>
  <c r="CH889" i="1"/>
  <c r="CG888" i="1"/>
  <c r="B890" i="1"/>
  <c r="BZ889" i="1"/>
  <c r="BT889" i="1"/>
  <c r="BV889" i="1"/>
  <c r="BY889" i="1"/>
  <c r="BU889" i="1"/>
  <c r="BX889" i="1"/>
  <c r="BW889" i="1"/>
  <c r="BS889" i="1"/>
  <c r="CH890" i="1" l="1"/>
  <c r="CF890" i="1"/>
  <c r="CE889" i="1"/>
  <c r="CG889" i="1"/>
  <c r="BZ890" i="1"/>
  <c r="BV890" i="1"/>
  <c r="B891" i="1"/>
  <c r="BX890" i="1"/>
  <c r="BU890" i="1"/>
  <c r="BS890" i="1"/>
  <c r="BT890" i="1"/>
  <c r="BW890" i="1"/>
  <c r="BY890" i="1"/>
  <c r="CF891" i="1" l="1"/>
  <c r="CH891" i="1"/>
  <c r="CE890" i="1"/>
  <c r="CG890" i="1"/>
  <c r="BZ891" i="1"/>
  <c r="BX891" i="1"/>
  <c r="BY891" i="1"/>
  <c r="BU891" i="1"/>
  <c r="BW891" i="1"/>
  <c r="BS891" i="1"/>
  <c r="B892" i="1"/>
  <c r="BV891" i="1"/>
  <c r="BT891" i="1"/>
  <c r="CF892" i="1" l="1"/>
  <c r="CH892" i="1"/>
  <c r="CE891" i="1"/>
  <c r="CG891" i="1"/>
  <c r="BS892" i="1"/>
  <c r="BY892" i="1"/>
  <c r="BW892" i="1"/>
  <c r="BZ892" i="1"/>
  <c r="B893" i="1"/>
  <c r="BU892" i="1"/>
  <c r="BV892" i="1"/>
  <c r="BT892" i="1"/>
  <c r="BX892" i="1"/>
  <c r="CE892" i="1" l="1"/>
  <c r="CF893" i="1"/>
  <c r="CH893" i="1"/>
  <c r="CG892" i="1"/>
  <c r="BT893" i="1"/>
  <c r="B894" i="1"/>
  <c r="BY893" i="1"/>
  <c r="BW893" i="1"/>
  <c r="BX893" i="1"/>
  <c r="BS893" i="1"/>
  <c r="BV893" i="1"/>
  <c r="BU893" i="1"/>
  <c r="BZ893" i="1"/>
  <c r="CG893" i="1" l="1"/>
  <c r="CH894" i="1"/>
  <c r="CF894" i="1"/>
  <c r="CE893" i="1"/>
  <c r="BZ894" i="1"/>
  <c r="BX894" i="1"/>
  <c r="BS894" i="1"/>
  <c r="BT894" i="1"/>
  <c r="BY894" i="1"/>
  <c r="BW894" i="1"/>
  <c r="BV894" i="1"/>
  <c r="B895" i="1"/>
  <c r="BU894" i="1"/>
  <c r="CG894" i="1" l="1"/>
  <c r="CF895" i="1"/>
  <c r="CH895" i="1"/>
  <c r="CE894" i="1"/>
  <c r="BY895" i="1"/>
  <c r="BT895" i="1"/>
  <c r="BU895" i="1"/>
  <c r="B896" i="1"/>
  <c r="BZ895" i="1"/>
  <c r="BX895" i="1"/>
  <c r="BW895" i="1"/>
  <c r="BV895" i="1"/>
  <c r="BS895" i="1"/>
  <c r="CE895" i="1" l="1"/>
  <c r="CF896" i="1"/>
  <c r="CH896" i="1"/>
  <c r="CG895" i="1"/>
  <c r="BS896" i="1"/>
  <c r="B897" i="1"/>
  <c r="BZ896" i="1"/>
  <c r="BT896" i="1"/>
  <c r="BU896" i="1"/>
  <c r="BW896" i="1"/>
  <c r="BX896" i="1"/>
  <c r="BV896" i="1"/>
  <c r="BY896" i="1"/>
  <c r="CE896" i="1" l="1"/>
  <c r="CF897" i="1"/>
  <c r="CH897" i="1"/>
  <c r="CG896" i="1"/>
  <c r="BT897" i="1"/>
  <c r="BY897" i="1"/>
  <c r="BW897" i="1"/>
  <c r="BX897" i="1"/>
  <c r="BV897" i="1"/>
  <c r="BU897" i="1"/>
  <c r="BS897" i="1"/>
  <c r="BZ897" i="1"/>
  <c r="B898" i="1"/>
  <c r="CF898" i="1" l="1"/>
  <c r="CH898" i="1"/>
  <c r="CE897" i="1"/>
  <c r="CG897" i="1"/>
  <c r="BX898" i="1"/>
  <c r="BY898" i="1"/>
  <c r="BU898" i="1"/>
  <c r="BW898" i="1"/>
  <c r="BV898" i="1"/>
  <c r="BZ898" i="1"/>
  <c r="BT898" i="1"/>
  <c r="B899" i="1"/>
  <c r="BS898" i="1"/>
  <c r="CE898" i="1" l="1"/>
  <c r="CF899" i="1"/>
  <c r="CH899" i="1"/>
  <c r="CG898" i="1"/>
  <c r="BY899" i="1"/>
  <c r="BZ899" i="1"/>
  <c r="BV899" i="1"/>
  <c r="BT899" i="1"/>
  <c r="B900" i="1"/>
  <c r="BS899" i="1"/>
  <c r="BU899" i="1"/>
  <c r="BX899" i="1"/>
  <c r="BW899" i="1"/>
  <c r="CF900" i="1" l="1"/>
  <c r="CH900" i="1"/>
  <c r="CE899" i="1"/>
  <c r="CG899" i="1"/>
  <c r="BY900" i="1"/>
  <c r="BT900" i="1"/>
  <c r="B901" i="1"/>
  <c r="BW900" i="1"/>
  <c r="BX900" i="1"/>
  <c r="BS900" i="1"/>
  <c r="BV900" i="1"/>
  <c r="BU900" i="1"/>
  <c r="BZ900" i="1"/>
  <c r="CG900" i="1" l="1"/>
  <c r="CF901" i="1"/>
  <c r="CH901" i="1"/>
  <c r="CE900" i="1"/>
  <c r="BZ901" i="1"/>
  <c r="B902" i="1"/>
  <c r="BY901" i="1"/>
  <c r="BX901" i="1"/>
  <c r="BT901" i="1"/>
  <c r="BS901" i="1"/>
  <c r="BV901" i="1"/>
  <c r="BU901" i="1"/>
  <c r="BW901" i="1"/>
  <c r="CG901" i="1" l="1"/>
  <c r="CF902" i="1"/>
  <c r="CH902" i="1"/>
  <c r="CE901" i="1"/>
  <c r="BW902" i="1"/>
  <c r="BY902" i="1"/>
  <c r="BU902" i="1"/>
  <c r="BT902" i="1"/>
  <c r="B903" i="1"/>
  <c r="BX902" i="1"/>
  <c r="BZ902" i="1"/>
  <c r="BV902" i="1"/>
  <c r="BS902" i="1"/>
  <c r="CE902" i="1" l="1"/>
  <c r="CF903" i="1"/>
  <c r="CH903" i="1"/>
  <c r="CG902" i="1"/>
  <c r="BT903" i="1"/>
  <c r="BX903" i="1"/>
  <c r="BZ903" i="1"/>
  <c r="BY903" i="1"/>
  <c r="BS903" i="1"/>
  <c r="BW903" i="1"/>
  <c r="BV903" i="1"/>
  <c r="B904" i="1"/>
  <c r="BU903" i="1"/>
  <c r="CG903" i="1" l="1"/>
  <c r="CF904" i="1"/>
  <c r="CH904" i="1"/>
  <c r="CE903" i="1"/>
  <c r="BT904" i="1"/>
  <c r="BZ904" i="1"/>
  <c r="BY904" i="1"/>
  <c r="BV904" i="1"/>
  <c r="B905" i="1"/>
  <c r="BW904" i="1"/>
  <c r="BU904" i="1"/>
  <c r="BS904" i="1"/>
  <c r="BX904" i="1"/>
  <c r="CF905" i="1" l="1"/>
  <c r="CH905" i="1"/>
  <c r="CE904" i="1"/>
  <c r="CG904" i="1"/>
  <c r="BY905" i="1"/>
  <c r="BS905" i="1"/>
  <c r="BV905" i="1"/>
  <c r="BX905" i="1"/>
  <c r="BW905" i="1"/>
  <c r="BT905" i="1"/>
  <c r="BZ905" i="1"/>
  <c r="BU905" i="1"/>
  <c r="B906" i="1"/>
  <c r="CH906" i="1" l="1"/>
  <c r="CF906" i="1"/>
  <c r="CG905" i="1"/>
  <c r="CE905" i="1"/>
  <c r="BU906" i="1"/>
  <c r="BX906" i="1"/>
  <c r="BV906" i="1"/>
  <c r="BZ906" i="1"/>
  <c r="BT906" i="1"/>
  <c r="BW906" i="1"/>
  <c r="B907" i="1"/>
  <c r="BS906" i="1"/>
  <c r="BY906" i="1"/>
  <c r="CF907" i="1" l="1"/>
  <c r="CH907" i="1"/>
  <c r="CE906" i="1"/>
  <c r="CG906" i="1"/>
  <c r="BT907" i="1"/>
  <c r="BV907" i="1"/>
  <c r="BU907" i="1"/>
  <c r="B908" i="1"/>
  <c r="BX907" i="1"/>
  <c r="BW907" i="1"/>
  <c r="BZ907" i="1"/>
  <c r="BY907" i="1"/>
  <c r="BS907" i="1"/>
  <c r="CF908" i="1" l="1"/>
  <c r="CH908" i="1"/>
  <c r="CE907" i="1"/>
  <c r="CG907" i="1"/>
  <c r="BY908" i="1"/>
  <c r="BT908" i="1"/>
  <c r="B909" i="1"/>
  <c r="BV908" i="1"/>
  <c r="BW908" i="1"/>
  <c r="BX908" i="1"/>
  <c r="BZ908" i="1"/>
  <c r="BS908" i="1"/>
  <c r="BU908" i="1"/>
  <c r="CE908" i="1" l="1"/>
  <c r="CF909" i="1"/>
  <c r="CH909" i="1"/>
  <c r="CG908" i="1"/>
  <c r="BS909" i="1"/>
  <c r="BX909" i="1"/>
  <c r="BT909" i="1"/>
  <c r="BW909" i="1"/>
  <c r="BV909" i="1"/>
  <c r="BU909" i="1"/>
  <c r="B910" i="1"/>
  <c r="BY909" i="1"/>
  <c r="BZ909" i="1"/>
  <c r="CE909" i="1" l="1"/>
  <c r="CH910" i="1"/>
  <c r="CF910" i="1"/>
  <c r="CG909" i="1"/>
  <c r="BW910" i="1"/>
  <c r="BU910" i="1"/>
  <c r="BT910" i="1"/>
  <c r="BV910" i="1"/>
  <c r="B911" i="1"/>
  <c r="BS910" i="1"/>
  <c r="BY910" i="1"/>
  <c r="BZ910" i="1"/>
  <c r="BX910" i="1"/>
  <c r="CF911" i="1" l="1"/>
  <c r="CH911" i="1"/>
  <c r="CG910" i="1"/>
  <c r="CE910" i="1"/>
  <c r="BY911" i="1"/>
  <c r="BW911" i="1"/>
  <c r="BX911" i="1"/>
  <c r="B912" i="1"/>
  <c r="BT911" i="1"/>
  <c r="BS911" i="1"/>
  <c r="BZ911" i="1"/>
  <c r="BV911" i="1"/>
  <c r="BU911" i="1"/>
  <c r="CF912" i="1" l="1"/>
  <c r="CH912" i="1"/>
  <c r="CG911" i="1"/>
  <c r="CE911" i="1"/>
  <c r="BU912" i="1"/>
  <c r="B913" i="1"/>
  <c r="BT912" i="1"/>
  <c r="BW912" i="1"/>
  <c r="BY912" i="1"/>
  <c r="BS912" i="1"/>
  <c r="BZ912" i="1"/>
  <c r="BX912" i="1"/>
  <c r="BV912" i="1"/>
  <c r="CF913" i="1" l="1"/>
  <c r="CH913" i="1"/>
  <c r="CG912" i="1"/>
  <c r="CE912" i="1"/>
  <c r="BS913" i="1"/>
  <c r="BX913" i="1"/>
  <c r="BV913" i="1"/>
  <c r="BZ913" i="1"/>
  <c r="BW913" i="1"/>
  <c r="BT913" i="1"/>
  <c r="BU913" i="1"/>
  <c r="BY913" i="1"/>
  <c r="CE913" i="1" l="1"/>
  <c r="CG91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45" authorId="0" shapeId="0" xr:uid="{C5C54BD8-12E1-4CED-8F1C-1391EE3B57AB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Non-dynamic. Formula requires update when month change</t>
        </r>
      </text>
    </comment>
    <comment ref="B146" authorId="0" shapeId="0" xr:uid="{A9B75FF3-91BA-4655-81DB-5FB5DAA04482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Non-dynamic. Formula requires update when month change</t>
        </r>
      </text>
    </comment>
    <comment ref="B154" authorId="0" shapeId="0" xr:uid="{459F718E-F7CB-40F7-B3C2-FA2896986D69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Non-dynamic. Formula requires update when month change</t>
        </r>
      </text>
    </comment>
    <comment ref="B155" authorId="0" shapeId="0" xr:uid="{A14BFF92-EF86-488B-B48E-36C9FC75697F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Non-dynamic. Formula requires update when month change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44" authorId="0" shapeId="0" xr:uid="{36F9E80C-2864-4BF8-B2DF-54C54BDA54ED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Non-dynamic. Formula requires update when month change</t>
        </r>
      </text>
    </comment>
    <comment ref="B145" authorId="0" shapeId="0" xr:uid="{2EEB51F3-5B44-48C9-B31F-5A0DFA501E0B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Non-dynamic. Formula requires update when month change</t>
        </r>
      </text>
    </comment>
    <comment ref="B153" authorId="0" shapeId="0" xr:uid="{AE0D7E91-6964-4CE9-AB43-DF38C6EE1E0F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Non-dynamic. Formula requires update when month change</t>
        </r>
      </text>
    </comment>
    <comment ref="B154" authorId="0" shapeId="0" xr:uid="{F6A8F7AD-6368-4721-A7EE-07547894552F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Non-dynamic. Formula requires update when month change</t>
        </r>
      </text>
    </comment>
  </commentList>
</comments>
</file>

<file path=xl/sharedStrings.xml><?xml version="1.0" encoding="utf-8"?>
<sst xmlns="http://schemas.openxmlformats.org/spreadsheetml/2006/main" count="7082" uniqueCount="353">
  <si>
    <t>Country</t>
  </si>
  <si>
    <t>Channel</t>
  </si>
  <si>
    <t>HK</t>
  </si>
  <si>
    <t>iAPE Product 1</t>
  </si>
  <si>
    <t>iAPE Product 2</t>
  </si>
  <si>
    <t>iAPE Product 3</t>
  </si>
  <si>
    <t>iAPE Product 4</t>
  </si>
  <si>
    <t>iAPE Product 5</t>
  </si>
  <si>
    <t>iAPE Product 6</t>
  </si>
  <si>
    <t>iAPE Product 7</t>
  </si>
  <si>
    <t>iAPE Product 8</t>
  </si>
  <si>
    <t>iAPE Product 9</t>
  </si>
  <si>
    <t>iAPE Product 10</t>
  </si>
  <si>
    <t>VNB Product 1</t>
  </si>
  <si>
    <t>VNB Product 2</t>
  </si>
  <si>
    <t>VNB Product 3</t>
  </si>
  <si>
    <t>VNB Product 4</t>
  </si>
  <si>
    <t>VNB Product 5</t>
  </si>
  <si>
    <t>VNB Product 6</t>
  </si>
  <si>
    <t>VNB Product 7</t>
  </si>
  <si>
    <t>VNB Product 8</t>
  </si>
  <si>
    <t>VNB Product 9</t>
  </si>
  <si>
    <t>VNB Product 10</t>
  </si>
  <si>
    <t>p% Product 1</t>
  </si>
  <si>
    <t>p% Product 2</t>
  </si>
  <si>
    <t>p% Product 3</t>
  </si>
  <si>
    <t>p% Product 4</t>
  </si>
  <si>
    <t>p% Product 5</t>
  </si>
  <si>
    <t>p% Product 6</t>
  </si>
  <si>
    <t>p% Product 7</t>
  </si>
  <si>
    <t>p% Product 8</t>
  </si>
  <si>
    <t>p% Product 9</t>
  </si>
  <si>
    <t>p% Product 10</t>
  </si>
  <si>
    <t>Product Type 1</t>
  </si>
  <si>
    <t>Product Type 2</t>
  </si>
  <si>
    <t>Product Type 3</t>
  </si>
  <si>
    <t>Product Type 4</t>
  </si>
  <si>
    <t>Product Type 5</t>
  </si>
  <si>
    <t>Product Type 6</t>
  </si>
  <si>
    <t>Product Type 7</t>
  </si>
  <si>
    <t>Product Type 8</t>
  </si>
  <si>
    <t>Product Type 9</t>
  </si>
  <si>
    <t>Product Type 10</t>
  </si>
  <si>
    <t>Reporting Period</t>
  </si>
  <si>
    <t>Period</t>
  </si>
  <si>
    <t>Overall</t>
  </si>
  <si>
    <t>iAPE Plan</t>
  </si>
  <si>
    <t>VNB Plan</t>
  </si>
  <si>
    <t>pAPE Plan</t>
  </si>
  <si>
    <t>pVNB Plan</t>
  </si>
  <si>
    <t>Agency</t>
  </si>
  <si>
    <t>iAPE Product Others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</si>
  <si>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</si>
  <si>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</si>
  <si>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</si>
  <si>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</si>
  <si>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</si>
  <si>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</si>
  <si>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</si>
  <si>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</si>
  <si>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</si>
  <si>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</si>
  <si>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VNB Product Others</t>
  </si>
  <si>
    <t>Banca</t>
  </si>
  <si>
    <t>Affinity</t>
  </si>
  <si>
    <t>JP</t>
  </si>
  <si>
    <t>ID</t>
  </si>
  <si>
    <t>PH</t>
  </si>
  <si>
    <t>VN</t>
  </si>
  <si>
    <t>Row Labels</t>
  </si>
  <si>
    <t>Grand Total</t>
  </si>
  <si>
    <t>Column Labels</t>
  </si>
  <si>
    <t>iAPE Plan USD</t>
  </si>
  <si>
    <t>VNB Plan USD</t>
  </si>
  <si>
    <t>pAPE Plan USD</t>
  </si>
  <si>
    <t>pVNB Plan USD</t>
  </si>
  <si>
    <t>LCY</t>
  </si>
  <si>
    <t>HKD</t>
  </si>
  <si>
    <t>Curr</t>
  </si>
  <si>
    <t>SG</t>
  </si>
  <si>
    <t>MY</t>
  </si>
  <si>
    <t>THB</t>
  </si>
  <si>
    <t>JPY</t>
  </si>
  <si>
    <t>IDR</t>
  </si>
  <si>
    <t>PHP</t>
  </si>
  <si>
    <t>VND</t>
  </si>
  <si>
    <t>SGD</t>
  </si>
  <si>
    <t>MYR</t>
  </si>
  <si>
    <t>YTD ExR</t>
  </si>
  <si>
    <t>VNB Margin</t>
  </si>
  <si>
    <t>iAPE PY</t>
  </si>
  <si>
    <t>VNB PY</t>
  </si>
  <si>
    <t>pAPE PY</t>
  </si>
  <si>
    <t>pVNB PY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</si>
  <si>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</si>
  <si>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</si>
  <si>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</si>
  <si>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</si>
  <si>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</si>
  <si>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</si>
  <si>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</si>
  <si>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</si>
  <si>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</si>
  <si>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</si>
  <si>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</si>
  <si>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</si>
  <si>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iAPE</t>
  </si>
  <si>
    <t>pVNB</t>
  </si>
  <si>
    <t>IFA/Broker</t>
  </si>
  <si>
    <t>DTC</t>
  </si>
  <si>
    <t>Protection Ratio</t>
  </si>
  <si>
    <t>iAPE Act USD</t>
  </si>
  <si>
    <t>iAPE Fore USD</t>
  </si>
  <si>
    <t>VNB Act USD</t>
  </si>
  <si>
    <t>pAPE Act USD</t>
  </si>
  <si>
    <t>VNB Fore USD</t>
  </si>
  <si>
    <t>pAPE Fore USD</t>
  </si>
  <si>
    <t>pVNB Act USD</t>
  </si>
  <si>
    <t>pVNB Fore USD</t>
  </si>
  <si>
    <t>VNB Margin Act</t>
  </si>
  <si>
    <t>VNB Margin Fore</t>
  </si>
  <si>
    <t>Prot. Ratio Act</t>
  </si>
  <si>
    <t>Prot. Ratio Fore</t>
  </si>
  <si>
    <t xml:space="preserve">VNB </t>
  </si>
  <si>
    <t>pAPE</t>
  </si>
  <si>
    <t>2018</t>
  </si>
  <si>
    <t>Qtr1</t>
  </si>
  <si>
    <t>Qtr2</t>
  </si>
  <si>
    <t>Qtr3</t>
  </si>
  <si>
    <t>Qtr4</t>
  </si>
  <si>
    <t>2019</t>
  </si>
  <si>
    <t>Sum of iAPE Act USD</t>
  </si>
  <si>
    <t>Sum of VNB Act USD</t>
  </si>
  <si>
    <t>Sum of iAPE Fore USD</t>
  </si>
  <si>
    <t>Sum of VNB Fore USD</t>
  </si>
  <si>
    <t>Total Sum of iAPE Act USD</t>
  </si>
  <si>
    <t>Total Sum of VNB Act USD</t>
  </si>
  <si>
    <t>Total Sum of iAPE Fore USD</t>
  </si>
  <si>
    <t>Total Sum of VNB Fore USD</t>
  </si>
  <si>
    <t>2019 Total</t>
  </si>
  <si>
    <t>Sum of iAPE Plan USD</t>
  </si>
  <si>
    <t>Total Sum of iAPE Plan USD</t>
  </si>
  <si>
    <t>Sum of VNB Plan USD</t>
  </si>
  <si>
    <t>Total Sum of VNB Plan USD</t>
  </si>
  <si>
    <t>Performance over plan VNB YTD</t>
  </si>
  <si>
    <t>Performance over Plan APE YTD</t>
  </si>
  <si>
    <t>Sum of pAPE Plan USD</t>
  </si>
  <si>
    <t>Total Sum of pAPE Plan USD</t>
  </si>
  <si>
    <t>Sum of pVNB Plan USD</t>
  </si>
  <si>
    <t>Total Sum of pVNB Plan USD</t>
  </si>
  <si>
    <t>Sum of pAPE Act USD</t>
  </si>
  <si>
    <t>Total Sum of pAPE Act USD</t>
  </si>
  <si>
    <t>Sum of pAPE Fore USD</t>
  </si>
  <si>
    <t>Total Sum of pAPE Fore USD</t>
  </si>
  <si>
    <t>Sum of pVNB Act USD</t>
  </si>
  <si>
    <t>Total Sum of pVNB Act USD</t>
  </si>
  <si>
    <t>Sum of pVNB Fore USD</t>
  </si>
  <si>
    <t>Total Sum of pVNB Fore USD</t>
  </si>
  <si>
    <t>Performance over Plan APE FY</t>
  </si>
  <si>
    <t>Performance over plan VNB FY</t>
  </si>
  <si>
    <t>2018 Total</t>
  </si>
  <si>
    <t>Performance over PY APE YTD</t>
  </si>
  <si>
    <t>Performance over PY VNB YTD</t>
  </si>
  <si>
    <t>Group Performance - VNB</t>
  </si>
  <si>
    <t>NOV</t>
  </si>
  <si>
    <t>Months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</si>
  <si>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</si>
  <si>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</si>
  <si>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</si>
  <si>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</si>
  <si>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</si>
  <si>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</si>
  <si>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</si>
  <si>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</si>
  <si>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</si>
  <si>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</si>
  <si>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DEC</t>
  </si>
  <si>
    <t>Group Protection - pVNB</t>
  </si>
  <si>
    <t>Performance over plan pVNB YTD</t>
  </si>
  <si>
    <t>Performance over plan pVNB FY</t>
  </si>
  <si>
    <t>Performance over PY pVNB YTD</t>
  </si>
  <si>
    <t>Breakdown by Country - YTD APE</t>
  </si>
  <si>
    <t>Year</t>
  </si>
  <si>
    <t>Breakdown by Country - YTD VNB</t>
  </si>
  <si>
    <t>Breakdown by Country - YTD pVNB</t>
  </si>
  <si>
    <t>HK Sum of iAPE Act USD</t>
  </si>
  <si>
    <t>ID Sum of iAPE Act USD</t>
  </si>
  <si>
    <t>JP Sum of iAPE Act USD</t>
  </si>
  <si>
    <t>MY Sum of iAPE Act USD</t>
  </si>
  <si>
    <t>PH Sum of iAPE Act USD</t>
  </si>
  <si>
    <t>SG Sum of iAPE Act USD</t>
  </si>
  <si>
    <t>VN Sum of iAPE Act USD</t>
  </si>
  <si>
    <t>HK Sum of VNB Act USD</t>
  </si>
  <si>
    <t>ID Sum of VNB Act USD</t>
  </si>
  <si>
    <t>JP Sum of VNB Act USD</t>
  </si>
  <si>
    <t>MY Sum of VNB Act USD</t>
  </si>
  <si>
    <t>PH Sum of VNB Act USD</t>
  </si>
  <si>
    <t>SG Sum of VNB Act USD</t>
  </si>
  <si>
    <t>VN Sum of VNB Act USD</t>
  </si>
  <si>
    <t>HK Sum of pAPE Act USD</t>
  </si>
  <si>
    <t>ID Sum of pAPE Act USD</t>
  </si>
  <si>
    <t>JP Sum of pAPE Act USD</t>
  </si>
  <si>
    <t>MY Sum of pAPE Act USD</t>
  </si>
  <si>
    <t>PH Sum of pAPE Act USD</t>
  </si>
  <si>
    <t>SG Sum of pAPE Act USD</t>
  </si>
  <si>
    <t>VN Sum of pAPE Act USD</t>
  </si>
  <si>
    <t>HK Sum of pVNB Act USD</t>
  </si>
  <si>
    <t>ID Sum of pVNB Act USD</t>
  </si>
  <si>
    <t>JP Sum of pVNB Act USD</t>
  </si>
  <si>
    <t>MY Sum of pVNB Act USD</t>
  </si>
  <si>
    <t>PH Sum of pVNB Act USD</t>
  </si>
  <si>
    <t>SG Sum of pVNB Act USD</t>
  </si>
  <si>
    <t>VN Sum of pVNB Act USD</t>
  </si>
  <si>
    <t>Value</t>
  </si>
  <si>
    <t>VNB Margin Actual</t>
  </si>
  <si>
    <t>VNB Margin Plan</t>
  </si>
  <si>
    <t>VNB Margin PY</t>
  </si>
  <si>
    <t>Protection Ratio Actual</t>
  </si>
  <si>
    <t>Protection Ratio Plan</t>
  </si>
  <si>
    <t>Protection Ratio PY</t>
  </si>
  <si>
    <t>UAT - Data Checklist WIP</t>
  </si>
  <si>
    <t>HK Sum of pVNB Fore USD</t>
  </si>
  <si>
    <t>ID Sum of pVNB Fore USD</t>
  </si>
  <si>
    <t>JP Sum of pVNB Fore USD</t>
  </si>
  <si>
    <t>MY Sum of pVNB Fore USD</t>
  </si>
  <si>
    <t>PH Sum of pVNB Fore USD</t>
  </si>
  <si>
    <t>SG Sum of pVNB Fore USD</t>
  </si>
  <si>
    <t>VN Sum of pVNB Fore USD</t>
  </si>
  <si>
    <t>HK Sum of pAPE Fore USD</t>
  </si>
  <si>
    <t>ID Sum of pAPE Fore USD</t>
  </si>
  <si>
    <t>JP Sum of pAPE Fore USD</t>
  </si>
  <si>
    <t>MY Sum of pAPE Fore USD</t>
  </si>
  <si>
    <t>PH Sum of pAPE Fore USD</t>
  </si>
  <si>
    <t>SG Sum of pAPE Fore USD</t>
  </si>
  <si>
    <t>VN Sum of pAPE Fore USD</t>
  </si>
  <si>
    <t>HK Sum of VNB Fore USD</t>
  </si>
  <si>
    <t>ID Sum of VNB Fore USD</t>
  </si>
  <si>
    <t>JP Sum of VNB Fore USD</t>
  </si>
  <si>
    <t>MY Sum of VNB Fore USD</t>
  </si>
  <si>
    <t>PH Sum of VNB Fore USD</t>
  </si>
  <si>
    <t>SG Sum of VNB Fore USD</t>
  </si>
  <si>
    <t>VN Sum of VNB Fore USD</t>
  </si>
  <si>
    <t>HK Sum of iAPE Fore USD</t>
  </si>
  <si>
    <t>ID Sum of iAPE Fore USD</t>
  </si>
  <si>
    <t>JP Sum of iAPE Fore USD</t>
  </si>
  <si>
    <t>MY Sum of iAPE Fore USD</t>
  </si>
  <si>
    <t>PH Sum of iAPE Fore USD</t>
  </si>
  <si>
    <t>SG Sum of iAPE Fore USD</t>
  </si>
  <si>
    <t>VN Sum of iAPE Fore USD</t>
  </si>
  <si>
    <t>HK Sum of iAPE Plan USD</t>
  </si>
  <si>
    <t>ID Sum of iAPE Plan USD</t>
  </si>
  <si>
    <t>JP Sum of iAPE Plan USD</t>
  </si>
  <si>
    <t>MY Sum of iAPE Plan USD</t>
  </si>
  <si>
    <t>PH Sum of iAPE Plan USD</t>
  </si>
  <si>
    <t>SG Sum of iAPE Plan USD</t>
  </si>
  <si>
    <t>VN Sum of iAPE Plan USD</t>
  </si>
  <si>
    <t>HK Sum of VNB Plan USD</t>
  </si>
  <si>
    <t>ID Sum of VNB Plan USD</t>
  </si>
  <si>
    <t>JP Sum of VNB Plan USD</t>
  </si>
  <si>
    <t>MY Sum of VNB Plan USD</t>
  </si>
  <si>
    <t>PH Sum of VNB Plan USD</t>
  </si>
  <si>
    <t>SG Sum of VNB Plan USD</t>
  </si>
  <si>
    <t>VN Sum of VNB Plan USD</t>
  </si>
  <si>
    <t>HK Sum of pAPE Plan USD</t>
  </si>
  <si>
    <t>ID Sum of pAPE Plan USD</t>
  </si>
  <si>
    <t>JP Sum of pAPE Plan USD</t>
  </si>
  <si>
    <t>MY Sum of pAPE Plan USD</t>
  </si>
  <si>
    <t>PH Sum of pAPE Plan USD</t>
  </si>
  <si>
    <t>SG Sum of pAPE Plan USD</t>
  </si>
  <si>
    <t>VN Sum of pAPE Plan USD</t>
  </si>
  <si>
    <t>HK Sum of pVNB Plan USD</t>
  </si>
  <si>
    <t>ID Sum of pVNB Plan USD</t>
  </si>
  <si>
    <t>JP Sum of pVNB Plan USD</t>
  </si>
  <si>
    <t>MY Sum of pVNB Plan USD</t>
  </si>
  <si>
    <t>PH Sum of pVNB Plan USD</t>
  </si>
  <si>
    <t>SG Sum of pVNB Plan USD</t>
  </si>
  <si>
    <t>VN Sum of pVNB Plan USD</t>
  </si>
  <si>
    <t>Retail Assurance</t>
  </si>
  <si>
    <t>Corporate Care</t>
  </si>
  <si>
    <t>Date</t>
  </si>
  <si>
    <t>Date Index</t>
  </si>
  <si>
    <t>Month</t>
  </si>
  <si>
    <t>Month End Rate</t>
  </si>
  <si>
    <t>USD</t>
  </si>
  <si>
    <t>EUR</t>
  </si>
  <si>
    <t>GBP</t>
  </si>
  <si>
    <t>AUD</t>
  </si>
  <si>
    <t>CNY</t>
  </si>
  <si>
    <t>MOP</t>
  </si>
  <si>
    <t>CAD</t>
  </si>
  <si>
    <t>DKK</t>
  </si>
  <si>
    <t>CHF</t>
  </si>
  <si>
    <t>SEK</t>
  </si>
  <si>
    <t>TWD</t>
  </si>
  <si>
    <t>Average Rate</t>
  </si>
  <si>
    <t>Variance</t>
  </si>
  <si>
    <t>YTD Average Rate</t>
  </si>
  <si>
    <t>QTD Average Rate</t>
  </si>
  <si>
    <t>Plan Rate</t>
  </si>
  <si>
    <r>
      <t xml:space="preserve">2020-2024 Plan Rate
</t>
    </r>
    <r>
      <rPr>
        <sz val="11"/>
        <color theme="1"/>
        <rFont val="宋体"/>
        <family val="2"/>
        <scheme val="minor"/>
      </rPr>
      <t>[Use the month end rate June 2019</t>
    </r>
    <r>
      <rPr>
        <b/>
        <sz val="11"/>
        <color theme="1"/>
        <rFont val="宋体"/>
        <family val="2"/>
        <scheme val="minor"/>
      </rPr>
      <t>]</t>
    </r>
  </si>
  <si>
    <r>
      <t xml:space="preserve">2019-2023 Plan Rate
</t>
    </r>
    <r>
      <rPr>
        <sz val="11"/>
        <color theme="1"/>
        <rFont val="宋体"/>
        <family val="2"/>
        <scheme val="minor"/>
      </rPr>
      <t>[Use the month end rate June 2018]</t>
    </r>
  </si>
  <si>
    <t>TH SCB</t>
  </si>
  <si>
    <t>TH FWD</t>
  </si>
  <si>
    <t>TH FWD Sum of iAPE Act USD</t>
  </si>
  <si>
    <t>TH FWD Sum of pAPE Plan USD</t>
  </si>
  <si>
    <t>TH FWD Sum of VNB Act USD</t>
  </si>
  <si>
    <t>TH FWD Sum of pAPE Act USD</t>
  </si>
  <si>
    <t>TH FWD Sum of pVNB Act USD</t>
  </si>
  <si>
    <t>TH FWD Sum of pVNB Fore USD</t>
  </si>
  <si>
    <t>TH FWD Sum of pAPE Fore USD</t>
  </si>
  <si>
    <t>TH FWD Sum of VNB Fore USD</t>
  </si>
  <si>
    <t>TH FWD Sum of iAPE Fore USD</t>
  </si>
  <si>
    <t>TH FWD Sum of iAPE Plan USD</t>
  </si>
  <si>
    <t>TH FWD Sum of VNB Plan USD</t>
  </si>
  <si>
    <t>TH FWD Sum of pVNB Plan USD</t>
  </si>
  <si>
    <t>2020</t>
  </si>
  <si>
    <t>2020 Total</t>
  </si>
  <si>
    <t>TH SCB Sum of iAPE Act USD</t>
  </si>
  <si>
    <t>TH SCB Sum of VNB Act USD</t>
  </si>
  <si>
    <t>TH SCB Sum of pAPE Act USD</t>
  </si>
  <si>
    <t>TH SCB Sum of pVNB Act USD</t>
  </si>
  <si>
    <t>TH SCB Sum of pVNB Fore USD</t>
  </si>
  <si>
    <t>TH SCB Sum of pAPE Fore USD</t>
  </si>
  <si>
    <t>TH SCB Sum of VNB Fore USD</t>
  </si>
  <si>
    <t>TH SCB Sum of iAPE Fore USD</t>
  </si>
  <si>
    <t>TH SCB Sum of iAPE Plan USD</t>
  </si>
  <si>
    <t>TH SCB Sum of VNB Plan USD</t>
  </si>
  <si>
    <t>TH SCB Sum of pAPE Plan USD</t>
  </si>
  <si>
    <t>TH SCB Sum of pVNB Plan USD</t>
  </si>
  <si>
    <t xml:space="preserve">Dec </t>
  </si>
  <si>
    <t>UAT - Data Checklist</t>
  </si>
  <si>
    <t>Group Protection - pAPE</t>
  </si>
  <si>
    <t>Group Performance - APE</t>
  </si>
  <si>
    <t>ExR Plan</t>
  </si>
  <si>
    <t>Note: If #REF! is seen, it means the Channel is not relevant in the Country</t>
  </si>
  <si>
    <t>Product Type</t>
  </si>
  <si>
    <t>VNB</t>
  </si>
  <si>
    <t>PVNB</t>
  </si>
  <si>
    <t>USD-&gt;</t>
  </si>
  <si>
    <t>Product name</t>
  </si>
  <si>
    <t xml:space="preserve">Channel </t>
  </si>
  <si>
    <t>Product type</t>
  </si>
  <si>
    <t>2017 iAPE</t>
  </si>
  <si>
    <t>2017 VNB</t>
  </si>
  <si>
    <t>2020-2024 Plan Rate
[Use the month end rate June 2019]</t>
  </si>
  <si>
    <t/>
  </si>
  <si>
    <t>2021-2025 Plan Rate
[Use the month end rate May 2020]</t>
  </si>
  <si>
    <t>Protection Margin</t>
  </si>
  <si>
    <t>Others</t>
  </si>
  <si>
    <t>Partnership Distribution</t>
  </si>
  <si>
    <t>Digital</t>
  </si>
  <si>
    <t>TH</t>
  </si>
  <si>
    <t>Banca SCB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</si>
</sst>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"/>
    <numFmt numFmtId="177" formatCode="0.0%"/>
    <numFmt numFmtId="178" formatCode="#,##0.000000000000000"/>
    <numFmt numFmtId="179" formatCode="0.000%"/>
    <numFmt numFmtId="180" formatCode="0.000000000000000"/>
    <numFmt numFmtId="181" formatCode="0.0000000"/>
  </numFmts>
  <fonts count="1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1"/>
      <color theme="0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name val="宋体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1"/>
      <color theme="1"/>
      <name val="宋体"/>
      <family val="2"/>
      <scheme val="minor"/>
    </font>
    <font>
      <b/>
      <sz val="11"/>
      <name val="宋体"/>
      <family val="2"/>
      <scheme val="minor"/>
    </font>
    <font>
      <i/>
      <sz val="11"/>
      <color theme="1"/>
      <name val="宋体"/>
      <family val="2"/>
      <scheme val="minor"/>
    </font>
    <font>
      <sz val="11"/>
      <color indexed="8"/>
      <name val="新細明體"/>
      <family val="2"/>
    </font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theme="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0" fillId="0" borderId="0"/>
  </cellStyleXfs>
  <cellXfs count="109">
    <xf numFmtId="0" fontId="0" fillId="0" borderId="0" xfId="0"/>
    <xf numFmtId="17" fontId="0" fillId="0" borderId="0" xfId="0" applyNumberFormat="1"/>
    <xf numFmtId="0" fontId="1" fillId="3" borderId="0" xfId="2" applyFont="1" applyFill="1"/>
    <xf numFmtId="0" fontId="0" fillId="3" borderId="0" xfId="2" applyFont="1" applyFill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Border="1"/>
    <xf numFmtId="0" fontId="3" fillId="0" borderId="0" xfId="0" applyFont="1"/>
    <xf numFmtId="0" fontId="0" fillId="0" borderId="3" xfId="0" applyBorder="1"/>
    <xf numFmtId="0" fontId="0" fillId="0" borderId="0" xfId="0" applyFill="1"/>
    <xf numFmtId="10" fontId="0" fillId="0" borderId="0" xfId="1" applyNumberFormat="1" applyFont="1"/>
    <xf numFmtId="10" fontId="0" fillId="0" borderId="0" xfId="1" applyNumberFormat="1" applyFont="1" applyFill="1"/>
    <xf numFmtId="9" fontId="0" fillId="0" borderId="0" xfId="0" applyNumberFormat="1"/>
    <xf numFmtId="0" fontId="0" fillId="0" borderId="0" xfId="0" applyAlignment="1">
      <alignment horizontal="left" indent="2"/>
    </xf>
    <xf numFmtId="0" fontId="0" fillId="5" borderId="0" xfId="2" applyFont="1" applyFill="1"/>
    <xf numFmtId="0" fontId="1" fillId="5" borderId="0" xfId="2" applyFont="1" applyFill="1"/>
    <xf numFmtId="9" fontId="0" fillId="3" borderId="0" xfId="1" applyFont="1" applyFill="1"/>
    <xf numFmtId="0" fontId="0" fillId="0" borderId="0" xfId="0" applyNumberFormat="1"/>
    <xf numFmtId="177" fontId="0" fillId="0" borderId="0" xfId="1" applyNumberFormat="1" applyFont="1"/>
    <xf numFmtId="0" fontId="3" fillId="0" borderId="0" xfId="0" applyNumberFormat="1" applyFont="1"/>
    <xf numFmtId="17" fontId="2" fillId="0" borderId="0" xfId="0" applyNumberFormat="1" applyFont="1" applyFill="1"/>
    <xf numFmtId="17" fontId="8" fillId="7" borderId="0" xfId="0" applyNumberFormat="1" applyFont="1" applyFill="1"/>
    <xf numFmtId="0" fontId="3" fillId="6" borderId="0" xfId="0" applyFont="1" applyFill="1" applyAlignment="1">
      <alignment horizontal="left"/>
    </xf>
    <xf numFmtId="0" fontId="7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2" fontId="0" fillId="0" borderId="0" xfId="0" applyNumberFormat="1"/>
    <xf numFmtId="0" fontId="9" fillId="0" borderId="0" xfId="0" applyFont="1"/>
    <xf numFmtId="0" fontId="0" fillId="0" borderId="0" xfId="0" applyFont="1"/>
    <xf numFmtId="2" fontId="9" fillId="0" borderId="0" xfId="0" applyNumberFormat="1" applyFont="1"/>
    <xf numFmtId="0" fontId="8" fillId="6" borderId="0" xfId="0" applyFont="1" applyFill="1"/>
    <xf numFmtId="176" fontId="0" fillId="0" borderId="0" xfId="0" applyNumberFormat="1"/>
    <xf numFmtId="176" fontId="9" fillId="0" borderId="0" xfId="0" applyNumberFormat="1" applyFont="1"/>
    <xf numFmtId="176" fontId="3" fillId="0" borderId="0" xfId="0" applyNumberFormat="1" applyFont="1"/>
    <xf numFmtId="177" fontId="1" fillId="0" borderId="0" xfId="1" applyNumberFormat="1" applyFont="1"/>
    <xf numFmtId="0" fontId="8" fillId="0" borderId="0" xfId="0" applyFont="1" applyFill="1"/>
    <xf numFmtId="17" fontId="8" fillId="0" borderId="0" xfId="0" applyNumberFormat="1" applyFont="1" applyFill="1"/>
    <xf numFmtId="0" fontId="8" fillId="4" borderId="0" xfId="0" applyFont="1" applyFill="1"/>
    <xf numFmtId="0" fontId="0" fillId="4" borderId="0" xfId="0" applyFill="1"/>
    <xf numFmtId="17" fontId="0" fillId="4" borderId="0" xfId="0" applyNumberFormat="1" applyFill="1"/>
    <xf numFmtId="9" fontId="0" fillId="4" borderId="0" xfId="1" applyFont="1" applyFill="1"/>
    <xf numFmtId="0" fontId="0" fillId="0" borderId="4" xfId="0" applyBorder="1" applyAlignment="1">
      <alignment horizontal="center"/>
    </xf>
    <xf numFmtId="14" fontId="0" fillId="0" borderId="2" xfId="0" applyNumberFormat="1" applyBorder="1" applyAlignment="1">
      <alignment horizontal="right"/>
    </xf>
    <xf numFmtId="14" fontId="0" fillId="0" borderId="1" xfId="0" applyNumberFormat="1" applyBorder="1"/>
    <xf numFmtId="14" fontId="0" fillId="0" borderId="0" xfId="0" applyNumberFormat="1" applyBorder="1"/>
    <xf numFmtId="0" fontId="0" fillId="0" borderId="5" xfId="0" applyBorder="1" applyAlignment="1">
      <alignment horizontal="center"/>
    </xf>
    <xf numFmtId="0" fontId="0" fillId="4" borderId="3" xfId="0" applyFill="1" applyBorder="1"/>
    <xf numFmtId="0" fontId="0" fillId="8" borderId="0" xfId="0" applyFill="1" applyBorder="1"/>
    <xf numFmtId="14" fontId="0" fillId="4" borderId="3" xfId="0" applyNumberFormat="1" applyFill="1" applyBorder="1"/>
    <xf numFmtId="14" fontId="0" fillId="8" borderId="0" xfId="0" applyNumberFormat="1" applyFill="1" applyBorder="1"/>
    <xf numFmtId="0" fontId="3" fillId="0" borderId="8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178" fontId="0" fillId="0" borderId="11" xfId="0" applyNumberFormat="1" applyFont="1" applyBorder="1" applyAlignment="1">
      <alignment horizontal="center"/>
    </xf>
    <xf numFmtId="178" fontId="0" fillId="0" borderId="12" xfId="0" applyNumberFormat="1" applyBorder="1" applyAlignment="1">
      <alignment horizontal="right"/>
    </xf>
    <xf numFmtId="178" fontId="0" fillId="0" borderId="7" xfId="0" applyNumberFormat="1" applyBorder="1" applyAlignment="1">
      <alignment horizontal="right"/>
    </xf>
    <xf numFmtId="178" fontId="0" fillId="0" borderId="5" xfId="0" applyNumberFormat="1" applyFont="1" applyBorder="1" applyAlignment="1">
      <alignment horizontal="center"/>
    </xf>
    <xf numFmtId="178" fontId="0" fillId="9" borderId="3" xfId="0" applyNumberFormat="1" applyFill="1" applyBorder="1" applyAlignment="1">
      <alignment horizontal="right"/>
    </xf>
    <xf numFmtId="178" fontId="0" fillId="0" borderId="0" xfId="0" applyNumberFormat="1" applyFill="1" applyBorder="1" applyAlignment="1">
      <alignment horizontal="right"/>
    </xf>
    <xf numFmtId="178" fontId="0" fillId="9" borderId="0" xfId="0" applyNumberFormat="1" applyFill="1" applyBorder="1" applyAlignment="1">
      <alignment horizontal="right"/>
    </xf>
    <xf numFmtId="178" fontId="0" fillId="0" borderId="3" xfId="0" applyNumberFormat="1" applyFill="1" applyBorder="1" applyAlignment="1">
      <alignment horizontal="right"/>
    </xf>
    <xf numFmtId="178" fontId="0" fillId="0" borderId="13" xfId="0" applyNumberFormat="1" applyFont="1" applyBorder="1" applyAlignment="1">
      <alignment horizontal="center"/>
    </xf>
    <xf numFmtId="178" fontId="0" fillId="0" borderId="14" xfId="0" applyNumberFormat="1" applyFill="1" applyBorder="1" applyAlignment="1">
      <alignment horizontal="right"/>
    </xf>
    <xf numFmtId="178" fontId="0" fillId="0" borderId="6" xfId="0" applyNumberFormat="1" applyFill="1" applyBorder="1" applyAlignment="1">
      <alignment horizontal="right"/>
    </xf>
    <xf numFmtId="0" fontId="3" fillId="0" borderId="5" xfId="0" applyFont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0" fontId="0" fillId="0" borderId="9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0" fontId="0" fillId="0" borderId="11" xfId="0" applyFont="1" applyBorder="1" applyAlignment="1">
      <alignment horizontal="center"/>
    </xf>
    <xf numFmtId="179" fontId="0" fillId="0" borderId="12" xfId="1" applyNumberFormat="1" applyFont="1" applyBorder="1" applyAlignment="1">
      <alignment horizontal="right"/>
    </xf>
    <xf numFmtId="179" fontId="0" fillId="0" borderId="7" xfId="1" applyNumberFormat="1" applyFont="1" applyBorder="1" applyAlignment="1">
      <alignment horizontal="right"/>
    </xf>
    <xf numFmtId="0" fontId="0" fillId="0" borderId="5" xfId="0" applyFont="1" applyBorder="1" applyAlignment="1">
      <alignment horizontal="center"/>
    </xf>
    <xf numFmtId="179" fontId="0" fillId="0" borderId="3" xfId="1" applyNumberFormat="1" applyFont="1" applyBorder="1" applyAlignment="1">
      <alignment horizontal="right"/>
    </xf>
    <xf numFmtId="179" fontId="0" fillId="0" borderId="0" xfId="1" applyNumberFormat="1" applyFont="1" applyBorder="1" applyAlignment="1">
      <alignment horizontal="right"/>
    </xf>
    <xf numFmtId="0" fontId="0" fillId="0" borderId="13" xfId="0" applyFont="1" applyBorder="1" applyAlignment="1">
      <alignment horizontal="center"/>
    </xf>
    <xf numFmtId="179" fontId="0" fillId="0" borderId="14" xfId="1" applyNumberFormat="1" applyFont="1" applyBorder="1" applyAlignment="1">
      <alignment horizontal="right"/>
    </xf>
    <xf numFmtId="179" fontId="0" fillId="0" borderId="6" xfId="1" applyNumberFormat="1" applyFont="1" applyBorder="1" applyAlignment="1">
      <alignment horizontal="right"/>
    </xf>
    <xf numFmtId="0" fontId="3" fillId="0" borderId="8" xfId="0" applyFont="1" applyFill="1" applyBorder="1" applyAlignment="1">
      <alignment horizontal="center" vertical="center"/>
    </xf>
    <xf numFmtId="0" fontId="0" fillId="0" borderId="9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180" fontId="0" fillId="0" borderId="11" xfId="0" applyNumberFormat="1" applyFont="1" applyBorder="1" applyAlignment="1">
      <alignment horizontal="center"/>
    </xf>
    <xf numFmtId="180" fontId="0" fillId="0" borderId="12" xfId="0" applyNumberFormat="1" applyBorder="1" applyAlignment="1">
      <alignment horizontal="right"/>
    </xf>
    <xf numFmtId="180" fontId="0" fillId="0" borderId="7" xfId="0" applyNumberFormat="1" applyBorder="1" applyAlignment="1">
      <alignment horizontal="right"/>
    </xf>
    <xf numFmtId="180" fontId="0" fillId="0" borderId="5" xfId="0" applyNumberFormat="1" applyFont="1" applyBorder="1" applyAlignment="1">
      <alignment horizontal="center"/>
    </xf>
    <xf numFmtId="180" fontId="0" fillId="0" borderId="3" xfId="0" applyNumberFormat="1" applyBorder="1" applyAlignment="1">
      <alignment horizontal="right"/>
    </xf>
    <xf numFmtId="180" fontId="0" fillId="0" borderId="0" xfId="0" applyNumberFormat="1" applyBorder="1" applyAlignment="1">
      <alignment horizontal="right"/>
    </xf>
    <xf numFmtId="180" fontId="0" fillId="0" borderId="0" xfId="0" applyNumberFormat="1" applyBorder="1"/>
    <xf numFmtId="180" fontId="0" fillId="0" borderId="5" xfId="0" applyNumberFormat="1" applyBorder="1" applyAlignment="1">
      <alignment horizontal="center"/>
    </xf>
    <xf numFmtId="180" fontId="0" fillId="0" borderId="13" xfId="0" applyNumberFormat="1" applyBorder="1" applyAlignment="1">
      <alignment horizontal="center"/>
    </xf>
    <xf numFmtId="180" fontId="0" fillId="0" borderId="14" xfId="0" applyNumberFormat="1" applyBorder="1" applyAlignment="1">
      <alignment horizontal="right"/>
    </xf>
    <xf numFmtId="180" fontId="0" fillId="0" borderId="6" xfId="0" applyNumberFormat="1" applyBorder="1" applyAlignment="1">
      <alignment horizontal="right"/>
    </xf>
    <xf numFmtId="180" fontId="0" fillId="0" borderId="3" xfId="0" applyNumberFormat="1" applyBorder="1"/>
    <xf numFmtId="0" fontId="3" fillId="0" borderId="8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wrapText="1"/>
    </xf>
    <xf numFmtId="0" fontId="3" fillId="0" borderId="10" xfId="0" applyFont="1" applyFill="1" applyBorder="1" applyAlignment="1">
      <alignment horizontal="center" wrapText="1"/>
    </xf>
    <xf numFmtId="178" fontId="11" fillId="0" borderId="11" xfId="3" applyNumberFormat="1" applyFont="1" applyBorder="1" applyAlignment="1">
      <alignment horizontal="center"/>
    </xf>
    <xf numFmtId="178" fontId="11" fillId="0" borderId="12" xfId="3" applyNumberFormat="1" applyFont="1" applyFill="1" applyBorder="1" applyAlignment="1">
      <alignment horizontal="right"/>
    </xf>
    <xf numFmtId="178" fontId="11" fillId="0" borderId="7" xfId="3" applyNumberFormat="1" applyFont="1" applyFill="1" applyBorder="1" applyAlignment="1">
      <alignment horizontal="right"/>
    </xf>
    <xf numFmtId="178" fontId="11" fillId="0" borderId="5" xfId="3" applyNumberFormat="1" applyFont="1" applyBorder="1" applyAlignment="1">
      <alignment horizontal="center"/>
    </xf>
    <xf numFmtId="178" fontId="11" fillId="0" borderId="3" xfId="3" applyNumberFormat="1" applyFont="1" applyFill="1" applyBorder="1" applyAlignment="1">
      <alignment horizontal="right"/>
    </xf>
    <xf numFmtId="178" fontId="11" fillId="0" borderId="0" xfId="3" applyNumberFormat="1" applyFont="1" applyFill="1" applyBorder="1" applyAlignment="1">
      <alignment horizontal="right"/>
    </xf>
    <xf numFmtId="178" fontId="4" fillId="0" borderId="3" xfId="3" applyNumberFormat="1" applyFont="1" applyFill="1" applyBorder="1" applyAlignment="1">
      <alignment horizontal="right"/>
    </xf>
    <xf numFmtId="178" fontId="4" fillId="0" borderId="0" xfId="3" applyNumberFormat="1" applyFont="1" applyFill="1" applyBorder="1" applyAlignment="1">
      <alignment horizontal="right"/>
    </xf>
    <xf numFmtId="0" fontId="0" fillId="0" borderId="13" xfId="0" applyBorder="1" applyAlignment="1">
      <alignment horizontal="center"/>
    </xf>
    <xf numFmtId="181" fontId="0" fillId="0" borderId="0" xfId="0" applyNumberFormat="1"/>
    <xf numFmtId="1" fontId="0" fillId="0" borderId="0" xfId="0" applyNumberFormat="1"/>
  </cellXfs>
  <cellStyles count="4">
    <cellStyle name="40% - 着色 1" xfId="2" builtinId="31"/>
    <cellStyle name="Normal 21 4" xfId="3" xr:uid="{C9D23DE5-C63B-41E2-8A48-DA8A9C9016F4}"/>
    <cellStyle name="百分比" xfId="1" builtinId="5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externalLink" Target="externalLinks/externalLink15.xml"/><Relationship Id="rId21" Type="http://schemas.openxmlformats.org/officeDocument/2006/relationships/externalLink" Target="externalLinks/externalLink10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externalLink" Target="externalLinks/externalLink14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3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externalLink" Target="externalLinks/externalLink12.xml"/><Relationship Id="rId28" Type="http://schemas.openxmlformats.org/officeDocument/2006/relationships/externalLink" Target="externalLinks/externalLink17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externalLink" Target="externalLinks/externalLink11.xml"/><Relationship Id="rId27" Type="http://schemas.openxmlformats.org/officeDocument/2006/relationships/externalLink" Target="externalLinks/externalLink16.xml"/><Relationship Id="rId30" Type="http://schemas.openxmlformats.org/officeDocument/2006/relationships/pivotCacheDefinition" Target="pivotCache/pivotCacheDefinition2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gpbsu/FWD%20Group%20Management%20Holdings%20Limited/GO%20Performance%20Management%20-%20General/MI/Sales%20Reports%20from%20Country/2019/2019.12/HK%20MSD%20201912_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gpbsu/FWD%20Group%20Management%20Holdings%20Limited/GO%20Performance%20Management%20-%20General/MI/Sales%20Reports%20from%20Country/2019/2019.12/TH%20MSD%202019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gpbsu/FWD%20Group%20Management%20Holdings%20Limited/GO%20Performance%20Management%20-%20General/MI/Sales%20Reports%20from%20Country/2019/2019.12/JP%20MSD%2020191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gpbsu/FWD%20Group%20Management%20Holdings%20Limited/GO%20Performance%20Management%20-%20General/MI/Sales%20Reports%20from%20Country/2019/2019.12/ID%20MSD%2020191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gpbsu/FWD%20Group%20Management%20Holdings%20Limited/GO%20Performance%20Management%20-%20General/MI/Sales%20Reports%20from%20Country/2019/2019.12/PH%20MSD%2020191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gpbsu/FWD%20Group%20Management%20Holdings%20Limited/GO%20Performance%20Management%20-%20General/MI/Sales%20Reports%20from%20Country/2019/2019.12/VN%20MSD%2020191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gpbsu/FWD%20Group%20Management%20Holdings%20Limited/GO%20Performance%20Management%20-%20General/MI/Sales%20Reports%20from%20Country/2019/2019.12/MY%20MSD%20201912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gpbsu/FWD%20Group%20Management%20Holdings%20Limited/GO%20Performance%20Management%20-%20General/MI/Sales%20and%20Protection%20by%20Country%202019.12%20vf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gpbsu/FWD%20Group%20Management%20Holdings%20Limited/GO%20Performance%20Management%20-%20General/Management%20Information/Monthly%20Sales%20Dialogue%20(MSD)/2020.08/HK_MSD_202008_sent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gpbsu/FWD%20Group%20Management%20Holdings%20Limited/GO%20Performance%20Management%20-%20General/Management%20Information/Monthly%20Sales%20Dialogue%20(MSD)/2020.08/TH_MSD_Aug%202020%20(FWD+SCB)_Revised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gpbsu/FWD%20Group%20Management%20Holdings%20Limited/GO%20Performance%20Management%20-%20General/Management%20Information/Monthly%20Sales%20Dialogue%20(MSD)/2020.08/JP_MSD_202008_v2.2_v3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gpbsu/FWD%20Group%20Management%20Holdings%20Limited/GO%20Performance%20Management%20-%20General/Management%20Information/Monthly%20Sales%20Dialogue%20(MSD)/2020.08/ID_MSD_202008%20%20V7.1%20FWDLI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gpbsu/FWD%20Group%20Management%20Holdings%20Limited/GO%20Performance%20Management%20-%20General/Management%20Information/Monthly%20Sales%20Dialogue%20(MSD)/2020.08/PH_MSD_20200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gpbsu/FWD%20Group%20Management%20Holdings%20Limited/GO%20Performance%20Management%20-%20General/Management%20Information/Monthly%20Sales%20Dialogue%20(MSD)/2020.08/VN_MSD_Aug2020%20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gpbsu/FWD%20Group%20Management%20Holdings%20Limited/GO%20Performance%20Management%20-%20General/Management%20Information/Monthly%20Sales%20Dialogue%20(MSD)/2020.08/MY_MSD_YYYYMM_v2.0.2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gpbsu/FWD%20Group%20Management%20Holdings%20Limited/GO%20Performance%20Management%20-%20General/Management%20Information/Monthly%20Sales%20Dialogue%20(MSD)/2020.08/SG_MSD_Aug_2020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gpbsu/FWD%20Group%20Management%20Holdings%20Limited/GO%20Performance%20Management%20-%20General/Management%20Information/Monthly%20Sales%20Dialogue%20(MSD)/2020.08/ID_MSD_202008%20FINAL_Compile_FWDII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Overall Summary"/>
      <sheetName val="Pipeline"/>
      <sheetName val="AG_Agent Activity"/>
      <sheetName val="AG_Prorated Segment (NEW)"/>
      <sheetName val="AG_Prorated Segment (OLD)"/>
      <sheetName val="AG_Recruitment"/>
      <sheetName val="AG_Forecast Accuracy"/>
      <sheetName val="AG_Digital Initiatives"/>
      <sheetName val="AG_Next Month Summary"/>
      <sheetName val="AG_Last Month Summary"/>
      <sheetName val="BA_Next Month Summary"/>
      <sheetName val="BA_Last Month Summary"/>
      <sheetName val="BA_Insight Summary-HK"/>
      <sheetName val="BA_Digital Initiatives"/>
      <sheetName val="BK_Next Month Summary"/>
      <sheetName val="BK_Last Month Summary"/>
      <sheetName val="BK_Insight Summary"/>
      <sheetName val="BK_Digital Initiatives"/>
      <sheetName val="HK_Digital"/>
      <sheetName val="APPENDIX DIVIDER"/>
      <sheetName val="OVERALL_Key Metrics P1"/>
      <sheetName val="AG_Key Metrics P1"/>
      <sheetName val="AG_Key Metrics P2"/>
      <sheetName val="AG_Insight Summary"/>
      <sheetName val="AG_New AA Ratio"/>
      <sheetName val="AG_Prorated Segment Perform"/>
      <sheetName val="AG_Key Products"/>
      <sheetName val="BA_Key Metrics P1"/>
      <sheetName val="BA_Key Metrics P2"/>
      <sheetName val="BA_Key Partners"/>
      <sheetName val="BA_Key Products"/>
      <sheetName val="BK_Key Metrics P1"/>
      <sheetName val="BK_Key Metrics P2"/>
      <sheetName val="BK_Key Partners"/>
      <sheetName val="BK_Key Products"/>
      <sheetName val="D2C_Key Metrics P1"/>
      <sheetName val="Total_Key Products"/>
      <sheetName val="Ess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6">
          <cell r="F6">
            <v>189.5126395996727</v>
          </cell>
          <cell r="G6">
            <v>155.61357288067572</v>
          </cell>
          <cell r="H6">
            <v>195.55597791615298</v>
          </cell>
          <cell r="I6">
            <v>127.85467750028384</v>
          </cell>
          <cell r="J6">
            <v>176.91899486824656</v>
          </cell>
          <cell r="K6">
            <v>227.45459544564963</v>
          </cell>
          <cell r="L6">
            <v>166.36601039719613</v>
          </cell>
          <cell r="M6">
            <v>154.92590714662845</v>
          </cell>
          <cell r="N6">
            <v>144.45768668165806</v>
          </cell>
          <cell r="O6">
            <v>159.64591688800948</v>
          </cell>
          <cell r="P6">
            <v>136.92673068608323</v>
          </cell>
          <cell r="Q6">
            <v>257.03107320403427</v>
          </cell>
        </row>
        <row r="7">
          <cell r="F7">
            <v>125.08294411118175</v>
          </cell>
          <cell r="G7">
            <v>76.614578633696652</v>
          </cell>
          <cell r="H7">
            <v>181.20492119932496</v>
          </cell>
          <cell r="I7">
            <v>179.51153080653165</v>
          </cell>
          <cell r="J7">
            <v>250.82215979094866</v>
          </cell>
          <cell r="K7">
            <v>265.40684154073932</v>
          </cell>
          <cell r="L7">
            <v>176.99940651281</v>
          </cell>
          <cell r="M7">
            <v>218.71277423312486</v>
          </cell>
          <cell r="N7">
            <v>271.22002553873477</v>
          </cell>
          <cell r="O7">
            <v>241.88583716487963</v>
          </cell>
          <cell r="P7">
            <v>265.14443959397749</v>
          </cell>
          <cell r="Q7">
            <v>300.00502119886181</v>
          </cell>
        </row>
        <row r="9">
          <cell r="F9">
            <v>135.78573413437087</v>
          </cell>
          <cell r="G9">
            <v>90.964936435531015</v>
          </cell>
          <cell r="H9">
            <v>168.39034880285726</v>
          </cell>
          <cell r="I9">
            <v>142.13893355013104</v>
          </cell>
          <cell r="J9">
            <v>176.17188072240222</v>
          </cell>
          <cell r="K9">
            <v>163.9228043091976</v>
          </cell>
          <cell r="L9">
            <v>105.12057053939924</v>
          </cell>
          <cell r="M9">
            <v>126.18376369192019</v>
          </cell>
          <cell r="N9">
            <v>168.90362302371645</v>
          </cell>
          <cell r="O9">
            <v>180.98162318905668</v>
          </cell>
          <cell r="P9">
            <v>258.56936147599407</v>
          </cell>
          <cell r="Q9">
            <v>243.63683743195207</v>
          </cell>
        </row>
        <row r="11">
          <cell r="F11">
            <v>103.36457715902577</v>
          </cell>
          <cell r="G11">
            <v>109.45968313648278</v>
          </cell>
          <cell r="H11">
            <v>142.00947027406082</v>
          </cell>
          <cell r="I11">
            <v>86.111550494622335</v>
          </cell>
          <cell r="J11">
            <v>117.8356314661257</v>
          </cell>
          <cell r="K11">
            <v>157.32122097437144</v>
          </cell>
          <cell r="L11">
            <v>106.13355066417137</v>
          </cell>
          <cell r="M11">
            <v>102.3386877870773</v>
          </cell>
          <cell r="N11">
            <v>107.91246004775567</v>
          </cell>
          <cell r="O11">
            <v>92.958765409808507</v>
          </cell>
          <cell r="P11">
            <v>78.141990473045979</v>
          </cell>
          <cell r="Q11">
            <v>229.15830886465767</v>
          </cell>
        </row>
        <row r="12">
          <cell r="F12">
            <v>70.540188886134771</v>
          </cell>
          <cell r="G12">
            <v>44.478246095032901</v>
          </cell>
          <cell r="H12">
            <v>106.86871028765637</v>
          </cell>
          <cell r="I12">
            <v>99.821778211401451</v>
          </cell>
          <cell r="J12">
            <v>146.30770790416267</v>
          </cell>
          <cell r="K12">
            <v>152.80805986766222</v>
          </cell>
          <cell r="L12">
            <v>99.409732980631134</v>
          </cell>
          <cell r="M12">
            <v>126.86618620888771</v>
          </cell>
          <cell r="N12">
            <v>156.36406510232626</v>
          </cell>
          <cell r="O12">
            <v>138.85807785800878</v>
          </cell>
          <cell r="P12">
            <v>153.79387073629781</v>
          </cell>
          <cell r="Q12">
            <v>175.44424261838043</v>
          </cell>
        </row>
        <row r="14">
          <cell r="F14">
            <v>70.954610237672696</v>
          </cell>
          <cell r="G14">
            <v>50.460870528460759</v>
          </cell>
          <cell r="H14">
            <v>97.06225464055116</v>
          </cell>
          <cell r="I14">
            <v>70.727781135850535</v>
          </cell>
          <cell r="J14">
            <v>96.043755376030262</v>
          </cell>
          <cell r="K14">
            <v>85.393669997088281</v>
          </cell>
          <cell r="L14">
            <v>65.835154824624766</v>
          </cell>
          <cell r="M14">
            <v>86.131826802067422</v>
          </cell>
          <cell r="N14">
            <v>118.38615314462719</v>
          </cell>
          <cell r="O14">
            <v>127.07547626905705</v>
          </cell>
          <cell r="P14">
            <v>115.88462678571223</v>
          </cell>
          <cell r="Q14">
            <v>165.26807336243914</v>
          </cell>
        </row>
        <row r="16">
          <cell r="F16">
            <v>52.569805609989629</v>
          </cell>
          <cell r="G16">
            <v>50.517784089745255</v>
          </cell>
          <cell r="H16">
            <v>75.884072866145587</v>
          </cell>
          <cell r="I16">
            <v>44.660647243883162</v>
          </cell>
          <cell r="J16">
            <v>67.847171466165832</v>
          </cell>
          <cell r="K16">
            <v>83.163274448850288</v>
          </cell>
          <cell r="L16">
            <v>64.008115358664156</v>
          </cell>
          <cell r="M16">
            <v>66.199763383219022</v>
          </cell>
          <cell r="N16">
            <v>64.73517388759555</v>
          </cell>
          <cell r="O16">
            <v>67.167776080395527</v>
          </cell>
          <cell r="P16">
            <v>52.444009484068488</v>
          </cell>
          <cell r="Q16">
            <v>95.825380077382263</v>
          </cell>
        </row>
        <row r="17">
          <cell r="F17">
            <v>37.750139958614128</v>
          </cell>
          <cell r="G17">
            <v>25.869972034442597</v>
          </cell>
          <cell r="H17">
            <v>63.022145968506123</v>
          </cell>
          <cell r="I17">
            <v>52.784801539103398</v>
          </cell>
          <cell r="J17">
            <v>85.752661316756786</v>
          </cell>
          <cell r="K17">
            <v>85.964659518615562</v>
          </cell>
          <cell r="L17">
            <v>53.166317795505577</v>
          </cell>
          <cell r="M17">
            <v>72.899092340944406</v>
          </cell>
          <cell r="N17">
            <v>93.681197917124109</v>
          </cell>
          <cell r="O17">
            <v>82.179246134502037</v>
          </cell>
          <cell r="P17">
            <v>93.440010565720399</v>
          </cell>
          <cell r="Q17">
            <v>109.88924020046494</v>
          </cell>
        </row>
        <row r="19">
          <cell r="F19">
            <v>33.629277024367234</v>
          </cell>
          <cell r="G19">
            <v>23.161442151477601</v>
          </cell>
          <cell r="H19">
            <v>48.434642753953653</v>
          </cell>
          <cell r="I19">
            <v>26.475053784380655</v>
          </cell>
          <cell r="J19">
            <v>44.744685508490143</v>
          </cell>
          <cell r="K19">
            <v>44.786718405710715</v>
          </cell>
          <cell r="L19">
            <v>29.490093352403044</v>
          </cell>
          <cell r="M19">
            <v>46.387575908019407</v>
          </cell>
          <cell r="N19">
            <v>63.76619623099856</v>
          </cell>
          <cell r="O19">
            <v>63.856277413139217</v>
          </cell>
          <cell r="P19">
            <v>51.218514985130184</v>
          </cell>
          <cell r="Q19">
            <v>64.175313075081164</v>
          </cell>
        </row>
        <row r="21">
          <cell r="F21">
            <v>42.331169301259166</v>
          </cell>
          <cell r="G21">
            <v>45.296531149524093</v>
          </cell>
          <cell r="H21">
            <v>64.401321770319242</v>
          </cell>
          <cell r="I21">
            <v>35.730081960236213</v>
          </cell>
          <cell r="J21">
            <v>52.259152968131083</v>
          </cell>
          <cell r="K21">
            <v>64.774513378271436</v>
          </cell>
          <cell r="L21">
            <v>48.336695463282489</v>
          </cell>
          <cell r="M21">
            <v>51.317476688094402</v>
          </cell>
          <cell r="N21">
            <v>54.216137598717644</v>
          </cell>
          <cell r="O21">
            <v>46.192522081868916</v>
          </cell>
          <cell r="P21">
            <v>39.012829493928734</v>
          </cell>
          <cell r="Q21">
            <v>111.914709982235</v>
          </cell>
        </row>
        <row r="22">
          <cell r="F22">
            <v>26.969973384862445</v>
          </cell>
          <cell r="G22">
            <v>19.038690002337219</v>
          </cell>
          <cell r="H22">
            <v>46.694714726273119</v>
          </cell>
          <cell r="I22">
            <v>37.346926273085685</v>
          </cell>
          <cell r="J22">
            <v>63.112398899200443</v>
          </cell>
          <cell r="K22">
            <v>62.494336856392046</v>
          </cell>
          <cell r="L22">
            <v>37.943459410596098</v>
          </cell>
          <cell r="M22">
            <v>53.474988232207785</v>
          </cell>
          <cell r="N22">
            <v>66.282944861693267</v>
          </cell>
          <cell r="O22">
            <v>58.023259570032558</v>
          </cell>
          <cell r="P22">
            <v>66.519440270564161</v>
          </cell>
          <cell r="Q22">
            <v>77.745064161559242</v>
          </cell>
        </row>
        <row r="24">
          <cell r="F24">
            <v>23.950282488435512</v>
          </cell>
          <cell r="G24">
            <v>18.083487946640936</v>
          </cell>
          <cell r="H24">
            <v>37.85847662931203</v>
          </cell>
          <cell r="I24">
            <v>21.549104556953559</v>
          </cell>
          <cell r="J24">
            <v>36.077072136755838</v>
          </cell>
          <cell r="K24">
            <v>34.196827493068838</v>
          </cell>
          <cell r="L24">
            <v>25.424787214871898</v>
          </cell>
          <cell r="M24">
            <v>37.62260421519877</v>
          </cell>
          <cell r="N24">
            <v>52.580133108974977</v>
          </cell>
          <cell r="O24">
            <v>56.082988830105393</v>
          </cell>
          <cell r="P24">
            <v>45.110454851546535</v>
          </cell>
          <cell r="Q24">
            <v>69.429225074308775</v>
          </cell>
        </row>
      </sheetData>
      <sheetData sheetId="22">
        <row r="6">
          <cell r="F6">
            <v>66.963497510433811</v>
          </cell>
          <cell r="G6">
            <v>77.808338299550556</v>
          </cell>
          <cell r="H6">
            <v>119.23024842522656</v>
          </cell>
          <cell r="I6">
            <v>61.695484014146658</v>
          </cell>
          <cell r="J6">
            <v>90.361571688344711</v>
          </cell>
          <cell r="K6">
            <v>124.32602211325172</v>
          </cell>
          <cell r="L6">
            <v>89.033422777086344</v>
          </cell>
          <cell r="M6">
            <v>102.109569515345</v>
          </cell>
          <cell r="N6">
            <v>102.48043719533904</v>
          </cell>
          <cell r="O6">
            <v>106.32805592987938</v>
          </cell>
          <cell r="P6">
            <v>76.483041589870083</v>
          </cell>
          <cell r="Q6">
            <v>134.18698032793608</v>
          </cell>
        </row>
        <row r="7">
          <cell r="F7">
            <v>55.402316724544768</v>
          </cell>
          <cell r="G7">
            <v>41.551737543408564</v>
          </cell>
          <cell r="H7">
            <v>110.80463344908954</v>
          </cell>
          <cell r="I7">
            <v>71.089524102122823</v>
          </cell>
          <cell r="J7">
            <v>141.50959408634827</v>
          </cell>
          <cell r="K7">
            <v>133.66536133993367</v>
          </cell>
          <cell r="L7">
            <v>74.820564792670041</v>
          </cell>
          <cell r="M7">
            <v>116.00959408634829</v>
          </cell>
          <cell r="N7">
            <v>155.43432064938636</v>
          </cell>
          <cell r="O7">
            <v>133.5319327916697</v>
          </cell>
          <cell r="P7">
            <v>156.4995604364527</v>
          </cell>
          <cell r="Q7">
            <v>194.738778111644</v>
          </cell>
        </row>
        <row r="9">
          <cell r="F9">
            <v>46.346231858984922</v>
          </cell>
          <cell r="G9">
            <v>37.726952234566106</v>
          </cell>
          <cell r="H9">
            <v>93.498721085435349</v>
          </cell>
          <cell r="I9">
            <v>36.240975824531873</v>
          </cell>
          <cell r="J9">
            <v>73.246867965779032</v>
          </cell>
          <cell r="K9">
            <v>58.609240775082377</v>
          </cell>
          <cell r="L9">
            <v>40.521131108006472</v>
          </cell>
          <cell r="M9">
            <v>68.111533265775833</v>
          </cell>
          <cell r="N9">
            <v>94.955526220369237</v>
          </cell>
          <cell r="O9">
            <v>97.762942713921987</v>
          </cell>
          <cell r="P9">
            <v>80.038946628263218</v>
          </cell>
          <cell r="Q9">
            <v>101.75217990961842</v>
          </cell>
        </row>
        <row r="11">
          <cell r="F11">
            <v>56.726855223237109</v>
          </cell>
          <cell r="G11">
            <v>61.520173360252464</v>
          </cell>
          <cell r="H11">
            <v>95.868204038672985</v>
          </cell>
          <cell r="I11">
            <v>47.464072673420844</v>
          </cell>
          <cell r="J11">
            <v>70.255221770134028</v>
          </cell>
          <cell r="K11">
            <v>91.500425162105799</v>
          </cell>
          <cell r="L11">
            <v>62.249165882940588</v>
          </cell>
          <cell r="M11">
            <v>76.474389886298795</v>
          </cell>
          <cell r="N11">
            <v>85.36928763392811</v>
          </cell>
          <cell r="O11">
            <v>67.550296872773941</v>
          </cell>
          <cell r="P11">
            <v>52.581408686341128</v>
          </cell>
          <cell r="Q11">
            <v>151.73019537869865</v>
          </cell>
        </row>
        <row r="12">
          <cell r="F12">
            <v>35.78142616656249</v>
          </cell>
          <cell r="G12">
            <v>27.020629553220722</v>
          </cell>
          <cell r="H12">
            <v>71.850989113428085</v>
          </cell>
          <cell r="I12">
            <v>46.323293168266815</v>
          </cell>
          <cell r="J12">
            <v>92.487205015737615</v>
          </cell>
          <cell r="K12">
            <v>87.087293311863107</v>
          </cell>
          <cell r="L12">
            <v>48.771749865553545</v>
          </cell>
          <cell r="M12">
            <v>76.038622745830295</v>
          </cell>
          <cell r="N12">
            <v>99.096041545413328</v>
          </cell>
          <cell r="O12">
            <v>85.137152332853503</v>
          </cell>
          <cell r="P12">
            <v>99.967752683216418</v>
          </cell>
          <cell r="Q12">
            <v>124.24759637887657</v>
          </cell>
        </row>
        <row r="14">
          <cell r="F14">
            <v>30.684268541499037</v>
          </cell>
          <cell r="G14">
            <v>26.470685905904173</v>
          </cell>
          <cell r="H14">
            <v>65.718485653395462</v>
          </cell>
          <cell r="I14">
            <v>28.53688703520432</v>
          </cell>
          <cell r="J14">
            <v>53.955855572318931</v>
          </cell>
          <cell r="K14">
            <v>43.78596882400916</v>
          </cell>
          <cell r="L14">
            <v>33.638858529285301</v>
          </cell>
          <cell r="M14">
            <v>55.539192744162705</v>
          </cell>
          <cell r="N14">
            <v>78.16485667206922</v>
          </cell>
          <cell r="O14">
            <v>87.622306584769277</v>
          </cell>
          <cell r="P14">
            <v>73.833910327334053</v>
          </cell>
          <cell r="Q14">
            <v>114.94484915407857</v>
          </cell>
        </row>
        <row r="16">
          <cell r="F16">
            <v>30.936873011264783</v>
          </cell>
          <cell r="G16">
            <v>32.875534254518278</v>
          </cell>
          <cell r="H16">
            <v>56.366219879084746</v>
          </cell>
          <cell r="I16">
            <v>29.30166564959983</v>
          </cell>
          <cell r="J16">
            <v>45.300723289085866</v>
          </cell>
          <cell r="K16">
            <v>58.878484435451959</v>
          </cell>
          <cell r="L16">
            <v>42.938852739317092</v>
          </cell>
          <cell r="M16">
            <v>53.056030784129263</v>
          </cell>
          <cell r="N16">
            <v>54.917091458221634</v>
          </cell>
          <cell r="O16">
            <v>52.358912872563018</v>
          </cell>
          <cell r="P16">
            <v>39.081776138368177</v>
          </cell>
          <cell r="Q16">
            <v>65.32098441181752</v>
          </cell>
        </row>
        <row r="17">
          <cell r="F17">
            <v>24.698106933878748</v>
          </cell>
          <cell r="G17">
            <v>19.321754376129213</v>
          </cell>
          <cell r="H17">
            <v>49.903983318130472</v>
          </cell>
          <cell r="I17">
            <v>32.619693984189269</v>
          </cell>
          <cell r="J17">
            <v>65.506962310662217</v>
          </cell>
          <cell r="K17">
            <v>61.232683173841671</v>
          </cell>
          <cell r="L17">
            <v>34.087560425567666</v>
          </cell>
          <cell r="M17">
            <v>53.773004396904085</v>
          </cell>
          <cell r="N17">
            <v>72.144018791552341</v>
          </cell>
          <cell r="O17">
            <v>61.970725226371243</v>
          </cell>
          <cell r="P17">
            <v>73.20484071517923</v>
          </cell>
          <cell r="Q17">
            <v>90.560929352080095</v>
          </cell>
        </row>
        <row r="19">
          <cell r="F19">
            <v>20.935490183106314</v>
          </cell>
          <cell r="G19">
            <v>15.420621814349065</v>
          </cell>
          <cell r="H19">
            <v>37.873746946022109</v>
          </cell>
          <cell r="I19">
            <v>15.305228603806754</v>
          </cell>
          <cell r="J19">
            <v>33.01329231315917</v>
          </cell>
          <cell r="K19">
            <v>27.894179371425505</v>
          </cell>
          <cell r="L19">
            <v>17.592882509053684</v>
          </cell>
          <cell r="M19">
            <v>33.392760813417581</v>
          </cell>
          <cell r="N19">
            <v>47.805975500645637</v>
          </cell>
          <cell r="O19">
            <v>45.734728458349885</v>
          </cell>
          <cell r="P19">
            <v>33.745821128764305</v>
          </cell>
          <cell r="Q19">
            <v>45.374410271059197</v>
          </cell>
        </row>
        <row r="21">
          <cell r="F21">
            <v>30.631733340767845</v>
          </cell>
          <cell r="G21">
            <v>30.508907126909659</v>
          </cell>
          <cell r="H21">
            <v>50.163564241992589</v>
          </cell>
          <cell r="I21">
            <v>26.01810488169636</v>
          </cell>
          <cell r="J21">
            <v>38.671220369232103</v>
          </cell>
          <cell r="K21">
            <v>47.329438312284957</v>
          </cell>
          <cell r="L21">
            <v>35.072811465040957</v>
          </cell>
          <cell r="M21">
            <v>43.725748246796741</v>
          </cell>
          <cell r="N21">
            <v>48.038297396656624</v>
          </cell>
          <cell r="O21">
            <v>38.397658835369249</v>
          </cell>
          <cell r="P21">
            <v>32.776263897311729</v>
          </cell>
          <cell r="Q21">
            <v>81.805020201274729</v>
          </cell>
        </row>
        <row r="22">
          <cell r="F22">
            <v>19.20973633223905</v>
          </cell>
          <cell r="G22">
            <v>15.146506824070995</v>
          </cell>
          <cell r="H22">
            <v>38.893780232025058</v>
          </cell>
          <cell r="I22">
            <v>25.53068701690983</v>
          </cell>
          <cell r="J22">
            <v>51.245376474743161</v>
          </cell>
          <cell r="K22">
            <v>47.826484430581232</v>
          </cell>
          <cell r="L22">
            <v>26.712793701493865</v>
          </cell>
          <cell r="M22">
            <v>42.214415854354115</v>
          </cell>
          <cell r="N22">
            <v>53.600992738517121</v>
          </cell>
          <cell r="O22">
            <v>46.101040024607357</v>
          </cell>
          <cell r="P22">
            <v>54.58065899583454</v>
          </cell>
          <cell r="Q22">
            <v>66.596082161797327</v>
          </cell>
        </row>
        <row r="24">
          <cell r="F24">
            <v>16.531753000253723</v>
          </cell>
          <cell r="G24">
            <v>13.498723189227327</v>
          </cell>
          <cell r="H24">
            <v>31.939597483170285</v>
          </cell>
          <cell r="I24">
            <v>15.780792325869253</v>
          </cell>
          <cell r="J24">
            <v>29.284085091857023</v>
          </cell>
          <cell r="K24">
            <v>24.771936297038394</v>
          </cell>
          <cell r="L24">
            <v>17.924920098329896</v>
          </cell>
          <cell r="M24">
            <v>30.16806760966676</v>
          </cell>
          <cell r="N24">
            <v>42.693756053917809</v>
          </cell>
          <cell r="O24">
            <v>45.772604995470843</v>
          </cell>
          <cell r="P24">
            <v>36.401193074527896</v>
          </cell>
          <cell r="Q24">
            <v>58.48341146672238</v>
          </cell>
        </row>
      </sheetData>
      <sheetData sheetId="23"/>
      <sheetData sheetId="24"/>
      <sheetData sheetId="25"/>
      <sheetData sheetId="26"/>
      <sheetData sheetId="27">
        <row r="6">
          <cell r="D6" t="str">
            <v>Crisis XDefender Supreme</v>
          </cell>
          <cell r="F6">
            <v>15.880438779599112</v>
          </cell>
          <cell r="G6">
            <v>12.100619997162758</v>
          </cell>
          <cell r="H6">
            <v>47.128619372691453</v>
          </cell>
          <cell r="I6">
            <v>18.792502118727683</v>
          </cell>
          <cell r="J6">
            <v>25.535134578213516</v>
          </cell>
          <cell r="K6">
            <v>41.260738529180237</v>
          </cell>
          <cell r="L6">
            <v>20.769030924708417</v>
          </cell>
          <cell r="M6">
            <v>33.355770444445511</v>
          </cell>
          <cell r="N6">
            <v>32.701669010067718</v>
          </cell>
          <cell r="O6">
            <v>26.790937915628213</v>
          </cell>
          <cell r="P6">
            <v>10.968710921324075</v>
          </cell>
          <cell r="Q6">
            <v>16.915093466181936</v>
          </cell>
        </row>
        <row r="7">
          <cell r="D7" t="str">
            <v>SPRO</v>
          </cell>
          <cell r="F7">
            <v>11.212391247603403</v>
          </cell>
          <cell r="G7">
            <v>8.484673444444061</v>
          </cell>
          <cell r="H7">
            <v>30.709334152812367</v>
          </cell>
          <cell r="I7">
            <v>12.320870289776977</v>
          </cell>
          <cell r="J7">
            <v>15.490677183453185</v>
          </cell>
          <cell r="K7">
            <v>24.684113113607403</v>
          </cell>
          <cell r="L7">
            <v>12.712790451590068</v>
          </cell>
          <cell r="M7">
            <v>18.392354685830103</v>
          </cell>
          <cell r="N7">
            <v>17.827227368419571</v>
          </cell>
          <cell r="O7">
            <v>11.924310693469064</v>
          </cell>
          <cell r="P7">
            <v>5.0182274879782911</v>
          </cell>
          <cell r="Q7">
            <v>23.102356255110752</v>
          </cell>
        </row>
        <row r="8">
          <cell r="D8">
            <v>0.64065846357056699</v>
          </cell>
        </row>
        <row r="9">
          <cell r="D9" t="str">
            <v>MaxFocus</v>
          </cell>
          <cell r="F9">
            <v>17.387834712459743</v>
          </cell>
          <cell r="G9">
            <v>24.510880552261117</v>
          </cell>
          <cell r="H9">
            <v>32.62630099386201</v>
          </cell>
          <cell r="I9">
            <v>11.265017920410388</v>
          </cell>
          <cell r="J9">
            <v>17.23842395642686</v>
          </cell>
          <cell r="K9">
            <v>34.537732622418659</v>
          </cell>
          <cell r="L9">
            <v>14.884221707454314</v>
          </cell>
          <cell r="M9">
            <v>12.179933400593129</v>
          </cell>
          <cell r="N9">
            <v>8.1555498083097149</v>
          </cell>
          <cell r="O9">
            <v>16.301173256766663</v>
          </cell>
          <cell r="P9">
            <v>12.224245497458709</v>
          </cell>
          <cell r="Q9">
            <v>24.617625949799333</v>
          </cell>
        </row>
        <row r="10">
          <cell r="D10" t="str">
            <v>TPAR</v>
          </cell>
          <cell r="F10">
            <v>13.876295848377</v>
          </cell>
          <cell r="G10">
            <v>17.645540416909185</v>
          </cell>
          <cell r="H10">
            <v>24.308671520723561</v>
          </cell>
          <cell r="I10">
            <v>8.9039422832862378</v>
          </cell>
          <cell r="J10">
            <v>12.287199976618128</v>
          </cell>
          <cell r="K10">
            <v>23.647873486858895</v>
          </cell>
          <cell r="L10">
            <v>10.510113347559852</v>
          </cell>
          <cell r="M10">
            <v>8.7095528118505428</v>
          </cell>
          <cell r="N10">
            <v>6.0167650702346682</v>
          </cell>
          <cell r="O10">
            <v>9.773566030507796</v>
          </cell>
          <cell r="P10">
            <v>8.1914812767070533</v>
          </cell>
          <cell r="Q10">
            <v>21.718376406632732</v>
          </cell>
        </row>
        <row r="11">
          <cell r="D11">
            <v>0.22107957006011492</v>
          </cell>
        </row>
        <row r="12">
          <cell r="D12" t="str">
            <v>Mind+ Critical Illness</v>
          </cell>
          <cell r="F12">
            <v>10.041904781616742</v>
          </cell>
          <cell r="G12">
            <v>12.201797316897336</v>
          </cell>
          <cell r="H12">
            <v>10.530998438755027</v>
          </cell>
          <cell r="I12">
            <v>8.3590733899999989</v>
          </cell>
          <cell r="J12">
            <v>13.82393559</v>
          </cell>
          <cell r="K12">
            <v>12.806801627557054</v>
          </cell>
          <cell r="L12">
            <v>13.32807676</v>
          </cell>
          <cell r="M12">
            <v>16.210473114223735</v>
          </cell>
          <cell r="N12">
            <v>11.899724196672011</v>
          </cell>
          <cell r="O12">
            <v>11.3112637395398</v>
          </cell>
          <cell r="P12">
            <v>1.10687451331</v>
          </cell>
          <cell r="Q12">
            <v>1.8362575956431999</v>
          </cell>
        </row>
        <row r="13">
          <cell r="D13" t="str">
            <v>SPRO</v>
          </cell>
          <cell r="F13">
            <v>12.081259489821999</v>
          </cell>
          <cell r="G13">
            <v>14.027238323607497</v>
          </cell>
          <cell r="H13">
            <v>12.352004858810753</v>
          </cell>
          <cell r="I13">
            <v>9.8789294168517134</v>
          </cell>
          <cell r="J13">
            <v>15.457191987677772</v>
          </cell>
          <cell r="K13">
            <v>14.773766395865653</v>
          </cell>
          <cell r="L13">
            <v>13.423645699782735</v>
          </cell>
          <cell r="M13">
            <v>17.136226188558464</v>
          </cell>
          <cell r="N13">
            <v>12.14581216126339</v>
          </cell>
          <cell r="O13">
            <v>10.259009329408197</v>
          </cell>
          <cell r="P13">
            <v>1.149845676009972</v>
          </cell>
          <cell r="Q13">
            <v>4.1027314640690218</v>
          </cell>
        </row>
        <row r="14">
          <cell r="D14">
            <v>0.65357335010350837</v>
          </cell>
        </row>
        <row r="15">
          <cell r="D15" t="str">
            <v>Noble Fortune</v>
          </cell>
          <cell r="F15">
            <v>5.8332875701959557</v>
          </cell>
          <cell r="G15">
            <v>6.0003555222495608</v>
          </cell>
          <cell r="H15">
            <v>4.4692649426258759</v>
          </cell>
          <cell r="I15">
            <v>6.3937430646394757</v>
          </cell>
          <cell r="J15">
            <v>11.954212301892646</v>
          </cell>
          <cell r="K15">
            <v>9.3697567776325652</v>
          </cell>
          <cell r="L15">
            <v>9.3905332017550922</v>
          </cell>
          <cell r="M15">
            <v>2.3161352005298967</v>
          </cell>
          <cell r="N15">
            <v>6.6640094938718626</v>
          </cell>
          <cell r="O15">
            <v>4.4373070499660923</v>
          </cell>
          <cell r="P15">
            <v>4.9249784835061394</v>
          </cell>
          <cell r="Q15">
            <v>4.8988666301449841</v>
          </cell>
        </row>
        <row r="16">
          <cell r="D16" t="str">
            <v>UNLF</v>
          </cell>
          <cell r="F16">
            <v>2.278153909139959</v>
          </cell>
          <cell r="G16">
            <v>2.7101962861525832</v>
          </cell>
          <cell r="H16">
            <v>2.4755264294172572</v>
          </cell>
          <cell r="I16">
            <v>2.5885348490074747</v>
          </cell>
          <cell r="J16">
            <v>7.0346451854364149</v>
          </cell>
          <cell r="K16">
            <v>4.7783610929221592</v>
          </cell>
          <cell r="L16">
            <v>3.1718309096190831</v>
          </cell>
          <cell r="M16">
            <v>1.0695433515291302</v>
          </cell>
          <cell r="N16">
            <v>4.6873174562055038</v>
          </cell>
          <cell r="O16">
            <v>1.1993012201866358</v>
          </cell>
          <cell r="P16">
            <v>1.3110253913331502</v>
          </cell>
          <cell r="Q16">
            <v>1.9468672463396295</v>
          </cell>
        </row>
        <row r="17">
          <cell r="D17">
            <v>9.0947503868041679E-2</v>
          </cell>
        </row>
        <row r="18">
          <cell r="D18" t="str">
            <v>Crisis OneCover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8.3199539002982608</v>
          </cell>
          <cell r="P18">
            <v>22.425839363669585</v>
          </cell>
          <cell r="Q18">
            <v>41.569640974144093</v>
          </cell>
        </row>
        <row r="19">
          <cell r="D19" t="str">
            <v>SPRO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6.3382183881076797</v>
          </cell>
          <cell r="P19">
            <v>21.688429344655326</v>
          </cell>
          <cell r="Q19">
            <v>43.510530196505883</v>
          </cell>
        </row>
        <row r="20">
          <cell r="D20">
            <v>0.73217333364853376</v>
          </cell>
        </row>
        <row r="21">
          <cell r="D21" t="str">
            <v>MediSaver Supreme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0.23479486830618129</v>
          </cell>
          <cell r="L21">
            <v>3.3944660310853227</v>
          </cell>
          <cell r="M21">
            <v>9.9687224508724697</v>
          </cell>
          <cell r="N21">
            <v>20.704921428821585</v>
          </cell>
          <cell r="O21">
            <v>10.530288733109749</v>
          </cell>
          <cell r="P21">
            <v>2.2705362203724997</v>
          </cell>
          <cell r="Q21">
            <v>1.9217882306864</v>
          </cell>
        </row>
        <row r="22">
          <cell r="D22" t="str">
            <v>SPRO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8.4797997764519129E-2</v>
          </cell>
          <cell r="L22">
            <v>1.0605564015116433</v>
          </cell>
          <cell r="M22">
            <v>10.877025381275967</v>
          </cell>
          <cell r="N22">
            <v>25.294333014245474</v>
          </cell>
          <cell r="O22">
            <v>11.09625125545829</v>
          </cell>
          <cell r="P22">
            <v>2.0603449109948095</v>
          </cell>
          <cell r="Q22">
            <v>10.228332007321422</v>
          </cell>
        </row>
        <row r="23">
          <cell r="D23">
            <v>0.52799311127587656</v>
          </cell>
        </row>
        <row r="24">
          <cell r="D24" t="str">
            <v>Life Promise</v>
          </cell>
          <cell r="F24">
            <v>2.264512528608595</v>
          </cell>
          <cell r="G24">
            <v>3.7813120570988086</v>
          </cell>
          <cell r="H24">
            <v>3.3178295662986357</v>
          </cell>
          <cell r="I24">
            <v>1.6313147162788735</v>
          </cell>
          <cell r="J24">
            <v>1.5790125149488146</v>
          </cell>
          <cell r="K24">
            <v>2.4032049353423561</v>
          </cell>
          <cell r="L24">
            <v>4.3857610408306016</v>
          </cell>
          <cell r="M24">
            <v>4.4183078094722763</v>
          </cell>
          <cell r="N24">
            <v>4.5931568503681035</v>
          </cell>
          <cell r="O24">
            <v>3.7030408663149315</v>
          </cell>
          <cell r="P24">
            <v>2.7660520646598004</v>
          </cell>
          <cell r="Q24">
            <v>7.56192825242778</v>
          </cell>
        </row>
        <row r="25">
          <cell r="D25" t="str">
            <v>TPAR</v>
          </cell>
          <cell r="F25">
            <v>3.6174857595452323</v>
          </cell>
          <cell r="G25">
            <v>5.7997464636054845</v>
          </cell>
          <cell r="H25">
            <v>5.169483840507028</v>
          </cell>
          <cell r="I25">
            <v>2.4626276667596096</v>
          </cell>
          <cell r="J25">
            <v>2.3539916422978613</v>
          </cell>
          <cell r="K25">
            <v>3.7754938246670227</v>
          </cell>
          <cell r="L25">
            <v>5.6143293498636124</v>
          </cell>
          <cell r="M25">
            <v>5.7670954121505256</v>
          </cell>
          <cell r="N25">
            <v>6.1746412500437797</v>
          </cell>
          <cell r="O25">
            <v>4.2268230916673692</v>
          </cell>
          <cell r="P25">
            <v>3.2092681553409057</v>
          </cell>
          <cell r="Q25">
            <v>11.196051174252181</v>
          </cell>
        </row>
        <row r="26">
          <cell r="D26">
            <v>0.34632096283953168</v>
          </cell>
        </row>
        <row r="27">
          <cell r="D27" t="str">
            <v>CANsurance</v>
          </cell>
          <cell r="F27">
            <v>2.0538730968565604</v>
          </cell>
          <cell r="G27">
            <v>1.7268875263875263</v>
          </cell>
          <cell r="H27">
            <v>2.6278560165537281</v>
          </cell>
          <cell r="I27">
            <v>2.8631246284601208</v>
          </cell>
          <cell r="J27">
            <v>4.3312882720944197</v>
          </cell>
          <cell r="K27">
            <v>5.6120022790895137</v>
          </cell>
          <cell r="L27">
            <v>4.2156195436769242</v>
          </cell>
          <cell r="M27">
            <v>3.4046220720497975</v>
          </cell>
          <cell r="N27">
            <v>3.3220263513161012</v>
          </cell>
          <cell r="O27">
            <v>3.2570687996923646</v>
          </cell>
          <cell r="P27">
            <v>2.679498405949376</v>
          </cell>
          <cell r="Q27">
            <v>3.4904358940470788</v>
          </cell>
        </row>
        <row r="28">
          <cell r="D28" t="str">
            <v>SPRO</v>
          </cell>
          <cell r="F28">
            <v>2.4886625083709686</v>
          </cell>
          <cell r="G28">
            <v>2.0523944910494798</v>
          </cell>
          <cell r="H28">
            <v>2.917789388459592</v>
          </cell>
          <cell r="I28">
            <v>2.6429122250585149</v>
          </cell>
          <cell r="J28">
            <v>3.4598710342045718</v>
          </cell>
          <cell r="K28">
            <v>4.7806041554698977</v>
          </cell>
          <cell r="L28">
            <v>4.1956660983078429</v>
          </cell>
          <cell r="M28">
            <v>3.7651214761984098</v>
          </cell>
          <cell r="N28">
            <v>3.5809732401549814</v>
          </cell>
          <cell r="O28">
            <v>3.3485697954912763</v>
          </cell>
          <cell r="P28">
            <v>2.6461875838156996</v>
          </cell>
          <cell r="Q28">
            <v>4.018409900162367</v>
          </cell>
        </row>
        <row r="29">
          <cell r="D29">
            <v>0.99322396255687195</v>
          </cell>
        </row>
        <row r="30">
          <cell r="D30" t="str">
            <v>i.PaySmart</v>
          </cell>
          <cell r="F30">
            <v>1.8305749096923263</v>
          </cell>
          <cell r="G30">
            <v>3.0088887414435876</v>
          </cell>
          <cell r="H30">
            <v>2.7778151316082096</v>
          </cell>
          <cell r="I30">
            <v>1.4807672960724338</v>
          </cell>
          <cell r="J30">
            <v>1.6528664298128195</v>
          </cell>
          <cell r="K30">
            <v>2.4935077400000001</v>
          </cell>
          <cell r="L30">
            <v>4.7283000593437681</v>
          </cell>
          <cell r="M30">
            <v>3.4041309048950104</v>
          </cell>
          <cell r="N30">
            <v>2.9820268576382194</v>
          </cell>
          <cell r="O30">
            <v>3.4936208426035069</v>
          </cell>
          <cell r="P30">
            <v>3.2165671848616504</v>
          </cell>
          <cell r="Q30">
            <v>4.4087800644005881</v>
          </cell>
        </row>
        <row r="31">
          <cell r="D31" t="str">
            <v>TPAR</v>
          </cell>
          <cell r="F31">
            <v>0.49765230588238468</v>
          </cell>
          <cell r="G31">
            <v>0.7857820889465984</v>
          </cell>
          <cell r="H31">
            <v>0.75100680696828048</v>
          </cell>
          <cell r="I31">
            <v>0.1205755467166845</v>
          </cell>
          <cell r="J31">
            <v>0.22918421970327554</v>
          </cell>
          <cell r="K31">
            <v>0.47891669712349982</v>
          </cell>
          <cell r="L31">
            <v>0.21691620843372039</v>
          </cell>
          <cell r="M31">
            <v>9.4986985478783537E-2</v>
          </cell>
          <cell r="N31">
            <v>0.1620706470265576</v>
          </cell>
          <cell r="O31">
            <v>-1.6793283689982945</v>
          </cell>
          <cell r="P31">
            <v>-1.4370712416054425</v>
          </cell>
          <cell r="Q31">
            <v>6.4546666177609291</v>
          </cell>
        </row>
        <row r="32">
          <cell r="D32">
            <v>0.38661881792789188</v>
          </cell>
        </row>
        <row r="33">
          <cell r="D33" t="str">
            <v>Basic Plus II series</v>
          </cell>
          <cell r="F33">
            <v>1.9813665639037825</v>
          </cell>
          <cell r="G33">
            <v>6.0735143239707421</v>
          </cell>
          <cell r="H33">
            <v>3.9149703625447381</v>
          </cell>
          <cell r="I33">
            <v>2.6916907861619013</v>
          </cell>
          <cell r="J33">
            <v>1.0283840531948041</v>
          </cell>
          <cell r="K33">
            <v>1.2010046245221646</v>
          </cell>
          <cell r="L33">
            <v>2.4324362500000003</v>
          </cell>
          <cell r="M33">
            <v>2.7469783632228664</v>
          </cell>
          <cell r="N33">
            <v>1.7026831021879067</v>
          </cell>
          <cell r="O33">
            <v>3.3621735599705747</v>
          </cell>
          <cell r="P33">
            <v>0.82496539104235</v>
          </cell>
          <cell r="Q33">
            <v>1.70592494158112</v>
          </cell>
        </row>
        <row r="34">
          <cell r="D34" t="str">
            <v>UNLF</v>
          </cell>
          <cell r="F34">
            <v>0.32787977767015791</v>
          </cell>
          <cell r="G34">
            <v>1.3673156655817122</v>
          </cell>
          <cell r="H34">
            <v>0.70502069874997786</v>
          </cell>
          <cell r="I34">
            <v>0.51312220524014518</v>
          </cell>
          <cell r="J34">
            <v>0.23212637570581496</v>
          </cell>
          <cell r="K34">
            <v>0.2941692477545938</v>
          </cell>
          <cell r="L34">
            <v>0.78817930075510734</v>
          </cell>
          <cell r="M34">
            <v>0.31840579332072338</v>
          </cell>
          <cell r="N34">
            <v>0.20858265374434265</v>
          </cell>
          <cell r="O34">
            <v>0.76955352388986742</v>
          </cell>
          <cell r="P34">
            <v>0.16716576215429182</v>
          </cell>
          <cell r="Q34">
            <v>0.35867079431038301</v>
          </cell>
        </row>
        <row r="35">
          <cell r="D35">
            <v>0.1244027671241407</v>
          </cell>
          <cell r="F35">
            <v>0.16548163456647497</v>
          </cell>
          <cell r="G35">
            <v>0.22512759378622632</v>
          </cell>
          <cell r="H35">
            <v>0.18008327866158177</v>
          </cell>
          <cell r="I35">
            <v>0.1906319284065349</v>
          </cell>
          <cell r="J35">
            <v>0.22571954026774846</v>
          </cell>
          <cell r="K35">
            <v>0.24493598255013621</v>
          </cell>
          <cell r="L35">
            <v>0.32402875954307425</v>
          </cell>
          <cell r="M35">
            <v>0.11591128549959047</v>
          </cell>
          <cell r="N35">
            <v>0.122502333802643</v>
          </cell>
          <cell r="O35">
            <v>0.22888572233510826</v>
          </cell>
          <cell r="P35">
            <v>0.20263366678095018</v>
          </cell>
          <cell r="Q35">
            <v>0.21025004416545576</v>
          </cell>
        </row>
        <row r="36">
          <cell r="F36">
            <v>9.6897045675009963</v>
          </cell>
          <cell r="G36">
            <v>8.4040822620791289</v>
          </cell>
          <cell r="H36">
            <v>11.836593600286875</v>
          </cell>
          <cell r="I36">
            <v>8.2182500933957812</v>
          </cell>
          <cell r="J36">
            <v>13.218313991760837</v>
          </cell>
          <cell r="K36">
            <v>14.406478109202993</v>
          </cell>
          <cell r="L36">
            <v>11.504977258231889</v>
          </cell>
          <cell r="M36">
            <v>14.104495755040304</v>
          </cell>
          <cell r="N36">
            <v>9.7546700960858175</v>
          </cell>
          <cell r="O36">
            <v>14.821227265989222</v>
          </cell>
          <cell r="P36">
            <v>13.074773543715899</v>
          </cell>
          <cell r="Q36">
            <v>25.260638328879566</v>
          </cell>
        </row>
        <row r="37">
          <cell r="F37">
            <v>10.347074376826001</v>
          </cell>
          <cell r="G37">
            <v>8.6472861799558629</v>
          </cell>
          <cell r="H37">
            <v>16.479366342224168</v>
          </cell>
          <cell r="I37">
            <v>8.032558190723492</v>
          </cell>
          <cell r="J37">
            <v>13.710334165037004</v>
          </cell>
          <cell r="K37">
            <v>14.202329150072146</v>
          </cell>
          <cell r="L37">
            <v>10.555138115516925</v>
          </cell>
          <cell r="M37">
            <v>10.344077800106149</v>
          </cell>
          <cell r="N37">
            <v>9.2715647725898407</v>
          </cell>
          <cell r="O37">
            <v>10.294021913586064</v>
          </cell>
          <cell r="P37">
            <v>8.5765043389570721</v>
          </cell>
          <cell r="Q37">
            <v>25.093203316233357</v>
          </cell>
        </row>
      </sheetData>
      <sheetData sheetId="28">
        <row r="6">
          <cell r="F6">
            <v>49.081665866216824</v>
          </cell>
          <cell r="G6">
            <v>39.193279660594257</v>
          </cell>
          <cell r="H6">
            <v>31.879076930259416</v>
          </cell>
          <cell r="I6">
            <v>23.891369020168298</v>
          </cell>
          <cell r="J6">
            <v>40.964237666161594</v>
          </cell>
          <cell r="K6">
            <v>47.538037857623685</v>
          </cell>
          <cell r="L6">
            <v>36.009892497373855</v>
          </cell>
          <cell r="M6">
            <v>23.162550125964586</v>
          </cell>
          <cell r="N6">
            <v>18.96884256337556</v>
          </cell>
          <cell r="O6">
            <v>19.747871074822541</v>
          </cell>
          <cell r="P6">
            <v>15.125964177192118</v>
          </cell>
          <cell r="Q6">
            <v>29.587076740997428</v>
          </cell>
        </row>
        <row r="7">
          <cell r="F7">
            <v>29.181712186867905</v>
          </cell>
          <cell r="G7">
            <v>14.63584282281909</v>
          </cell>
          <cell r="H7">
            <v>29.223257380550383</v>
          </cell>
          <cell r="I7">
            <v>43.820591463345707</v>
          </cell>
          <cell r="J7">
            <v>43.848283722150683</v>
          </cell>
          <cell r="K7">
            <v>58.412749594978408</v>
          </cell>
          <cell r="L7">
            <v>42.844980501983578</v>
          </cell>
          <cell r="M7">
            <v>42.859601354789788</v>
          </cell>
          <cell r="N7">
            <v>48.203574191995187</v>
          </cell>
          <cell r="O7">
            <v>45.905509549285036</v>
          </cell>
          <cell r="P7">
            <v>45.919246174966119</v>
          </cell>
          <cell r="Q7">
            <v>42.083400324517484</v>
          </cell>
        </row>
        <row r="9">
          <cell r="F9">
            <v>19.109959610779388</v>
          </cell>
          <cell r="G9">
            <v>10.172543072953726</v>
          </cell>
          <cell r="H9">
            <v>17.992542811097884</v>
          </cell>
          <cell r="I9">
            <v>49.215058393636816</v>
          </cell>
          <cell r="J9">
            <v>34.636700636293327</v>
          </cell>
          <cell r="K9">
            <v>41.856610602948216</v>
          </cell>
          <cell r="L9">
            <v>18.817333518835316</v>
          </cell>
          <cell r="M9">
            <v>22.71010874819132</v>
          </cell>
          <cell r="N9">
            <v>34.051761137386137</v>
          </cell>
          <cell r="O9">
            <v>18.582086417098392</v>
          </cell>
          <cell r="P9">
            <v>105.51167485961624</v>
          </cell>
          <cell r="Q9">
            <v>37.016593862110859</v>
          </cell>
        </row>
        <row r="11">
          <cell r="F11">
            <v>21.282002079995337</v>
          </cell>
          <cell r="G11">
            <v>21.221141166477839</v>
          </cell>
          <cell r="H11">
            <v>19.238571050750277</v>
          </cell>
          <cell r="I11">
            <v>15.598735823212373</v>
          </cell>
          <cell r="J11">
            <v>24.371844757703265</v>
          </cell>
          <cell r="K11">
            <v>27.36290394018296</v>
          </cell>
          <cell r="L11">
            <v>22.800145753278848</v>
          </cell>
          <cell r="M11">
            <v>13.939634336760822</v>
          </cell>
          <cell r="N11">
            <v>11.048809543640314</v>
          </cell>
          <cell r="O11">
            <v>12.231472601985113</v>
          </cell>
          <cell r="P11">
            <v>7.6197117336468398</v>
          </cell>
          <cell r="Q11">
            <v>19.776125047429151</v>
          </cell>
        </row>
        <row r="12">
          <cell r="F12">
            <v>17.188024873742204</v>
          </cell>
          <cell r="G12">
            <v>8.6101797473864092</v>
          </cell>
          <cell r="H12">
            <v>17.202955366708977</v>
          </cell>
          <cell r="I12">
            <v>25.45879485842363</v>
          </cell>
          <cell r="J12">
            <v>25.468746889902466</v>
          </cell>
          <cell r="K12">
            <v>33.939774887178238</v>
          </cell>
          <cell r="L12">
            <v>24.89238977643187</v>
          </cell>
          <cell r="M12">
            <v>24.897644211918657</v>
          </cell>
          <cell r="N12">
            <v>28.005006260861759</v>
          </cell>
          <cell r="O12">
            <v>26.67047989706068</v>
          </cell>
          <cell r="P12">
            <v>26.675416559402105</v>
          </cell>
          <cell r="Q12">
            <v>23.881642122664115</v>
          </cell>
        </row>
        <row r="14">
          <cell r="F14">
            <v>11.951902128284884</v>
          </cell>
          <cell r="G14">
            <v>7.6375060528388463</v>
          </cell>
          <cell r="H14">
            <v>11.171895589306526</v>
          </cell>
          <cell r="I14">
            <v>27.692061512517412</v>
          </cell>
          <cell r="J14">
            <v>21.405969870515055</v>
          </cell>
          <cell r="K14">
            <v>25.716112448664994</v>
          </cell>
          <cell r="L14">
            <v>14.08527483759511</v>
          </cell>
          <cell r="M14">
            <v>13.84170090139234</v>
          </cell>
          <cell r="N14">
            <v>22.2923923651331</v>
          </cell>
          <cell r="O14">
            <v>13.28827246563475</v>
          </cell>
          <cell r="P14">
            <v>21.931862134991537</v>
          </cell>
          <cell r="Q14">
            <v>21.611396205775645</v>
          </cell>
        </row>
        <row r="16">
          <cell r="F16">
            <v>8.6539391963214012</v>
          </cell>
          <cell r="G16">
            <v>9.4300054092449699</v>
          </cell>
          <cell r="H16">
            <v>8.4640417849801128</v>
          </cell>
          <cell r="I16">
            <v>6.3366655538210725</v>
          </cell>
          <cell r="J16">
            <v>10.048664719649823</v>
          </cell>
          <cell r="K16">
            <v>11.989169162964991</v>
          </cell>
          <cell r="L16">
            <v>11.291500978227047</v>
          </cell>
          <cell r="M16">
            <v>5.9691143461157914</v>
          </cell>
          <cell r="N16">
            <v>4.457118847691353</v>
          </cell>
          <cell r="O16">
            <v>6.5881272613754946</v>
          </cell>
          <cell r="P16">
            <v>3.6548806749263374</v>
          </cell>
          <cell r="Q16">
            <v>5.4604509292748489</v>
          </cell>
        </row>
        <row r="17">
          <cell r="F17">
            <v>6.409947926961638</v>
          </cell>
          <cell r="G17">
            <v>3.2120170974332947</v>
          </cell>
          <cell r="H17">
            <v>6.416452253197094</v>
          </cell>
          <cell r="I17">
            <v>9.5557388393604334</v>
          </cell>
          <cell r="J17">
            <v>9.5600743465394586</v>
          </cell>
          <cell r="K17">
            <v>12.738682792609961</v>
          </cell>
          <cell r="L17">
            <v>9.3431041414500786</v>
          </cell>
          <cell r="M17">
            <v>9.3453931859354427</v>
          </cell>
          <cell r="N17">
            <v>10.511457319581849</v>
          </cell>
          <cell r="O17">
            <v>10.010495854430239</v>
          </cell>
          <cell r="P17">
            <v>10.012646464088901</v>
          </cell>
          <cell r="Q17">
            <v>9.0656430401111265</v>
          </cell>
        </row>
        <row r="19">
          <cell r="F19">
            <v>5.455120760570181</v>
          </cell>
          <cell r="G19">
            <v>2.7440549620904284</v>
          </cell>
          <cell r="H19">
            <v>5.3921609721413679</v>
          </cell>
          <cell r="I19">
            <v>6.1692689885771888</v>
          </cell>
          <cell r="J19">
            <v>5.9648464768242881</v>
          </cell>
          <cell r="K19">
            <v>9.715594449274958</v>
          </cell>
          <cell r="L19">
            <v>6.0755274381840429</v>
          </cell>
          <cell r="M19">
            <v>6.0195808242130076</v>
          </cell>
          <cell r="N19">
            <v>6.8840248090385501</v>
          </cell>
          <cell r="O19">
            <v>4.5942867706609611</v>
          </cell>
          <cell r="P19">
            <v>9.925054731181314</v>
          </cell>
          <cell r="Q19">
            <v>8.1258704287449071</v>
          </cell>
        </row>
        <row r="21">
          <cell r="F21">
            <v>5.9157941270285237</v>
          </cell>
          <cell r="G21">
            <v>7.5651872248967882</v>
          </cell>
          <cell r="H21">
            <v>6.3474069347530531</v>
          </cell>
          <cell r="I21">
            <v>4.3883395315532931</v>
          </cell>
          <cell r="J21">
            <v>6.8897276737400892</v>
          </cell>
          <cell r="K21">
            <v>8.2830455393819502</v>
          </cell>
          <cell r="L21">
            <v>8.001852599954038</v>
          </cell>
          <cell r="M21">
            <v>3.9630293167089183</v>
          </cell>
          <cell r="N21">
            <v>2.9846887063578094</v>
          </cell>
          <cell r="O21">
            <v>4.3056612493865281</v>
          </cell>
          <cell r="P21">
            <v>2.1040605014481906</v>
          </cell>
          <cell r="Q21">
            <v>6.0894287936723179</v>
          </cell>
        </row>
        <row r="22">
          <cell r="F22">
            <v>4.3815856509438555</v>
          </cell>
          <cell r="G22">
            <v>2.1930897319420328</v>
          </cell>
          <cell r="H22">
            <v>4.3837068414699338</v>
          </cell>
          <cell r="I22">
            <v>6.4220785275930652</v>
          </cell>
          <cell r="J22">
            <v>6.4234924229637738</v>
          </cell>
          <cell r="K22">
            <v>8.5620205355161598</v>
          </cell>
          <cell r="L22">
            <v>6.2792727448745591</v>
          </cell>
          <cell r="M22">
            <v>6.2800192479404204</v>
          </cell>
          <cell r="N22">
            <v>7.064333536085269</v>
          </cell>
          <cell r="O22">
            <v>6.7278010747576973</v>
          </cell>
          <cell r="P22">
            <v>6.7285024314652349</v>
          </cell>
          <cell r="Q22">
            <v>5.9127355413579954</v>
          </cell>
        </row>
        <row r="24">
          <cell r="F24">
            <v>3.5076692487017156</v>
          </cell>
          <cell r="G24">
            <v>2.2154780472366533</v>
          </cell>
          <cell r="H24">
            <v>3.5026959426730584</v>
          </cell>
          <cell r="I24">
            <v>3.8279427924990395</v>
          </cell>
          <cell r="J24">
            <v>4.080044591190326</v>
          </cell>
          <cell r="K24">
            <v>6.5138900551468071</v>
          </cell>
          <cell r="L24">
            <v>4.4981281893894955</v>
          </cell>
          <cell r="M24">
            <v>3.6402809041375583</v>
          </cell>
          <cell r="N24">
            <v>4.6885510017590528</v>
          </cell>
          <cell r="O24">
            <v>3.4107871865359773</v>
          </cell>
          <cell r="P24">
            <v>5.2407969389293507</v>
          </cell>
          <cell r="Q24">
            <v>5.7147217694748393</v>
          </cell>
        </row>
      </sheetData>
      <sheetData sheetId="29"/>
      <sheetData sheetId="30"/>
      <sheetData sheetId="31">
        <row r="6">
          <cell r="D6" t="str">
            <v>MaxFocus</v>
          </cell>
          <cell r="F6">
            <v>18.615252434380373</v>
          </cell>
          <cell r="G6">
            <v>19.137474448957608</v>
          </cell>
          <cell r="H6">
            <v>16.776235571296393</v>
          </cell>
          <cell r="I6">
            <v>14.52135764116357</v>
          </cell>
          <cell r="J6">
            <v>20.121019472841173</v>
          </cell>
          <cell r="K6">
            <v>23.788953138908155</v>
          </cell>
          <cell r="L6">
            <v>21.067503500421157</v>
          </cell>
          <cell r="M6">
            <v>10.749850232276689</v>
          </cell>
          <cell r="N6">
            <v>8.6065278044018303</v>
          </cell>
          <cell r="O6">
            <v>11.152009299657472</v>
          </cell>
          <cell r="P6">
            <v>6.6818418605245435</v>
          </cell>
          <cell r="Q6">
            <v>8.9484577515564663</v>
          </cell>
        </row>
        <row r="7">
          <cell r="D7" t="str">
            <v>TPAR</v>
          </cell>
          <cell r="F7">
            <v>13.724124017619273</v>
          </cell>
          <cell r="G7">
            <v>16.033361406493317</v>
          </cell>
          <cell r="H7">
            <v>13.260302559636681</v>
          </cell>
          <cell r="I7">
            <v>10.719722175545856</v>
          </cell>
          <cell r="J7">
            <v>15.052016613452574</v>
          </cell>
          <cell r="K7">
            <v>17.882566515255295</v>
          </cell>
          <cell r="L7">
            <v>15.73754397186562</v>
          </cell>
          <cell r="M7">
            <v>7.9333280121278484</v>
          </cell>
          <cell r="N7">
            <v>6.3564089840827345</v>
          </cell>
          <cell r="O7">
            <v>7.90719709524903</v>
          </cell>
          <cell r="P7">
            <v>4.5203926106159606</v>
          </cell>
          <cell r="Q7">
            <v>6.736431386536732</v>
          </cell>
        </row>
        <row r="8">
          <cell r="D8">
            <v>0.40146851863330357</v>
          </cell>
        </row>
        <row r="9">
          <cell r="D9" t="str">
            <v>Noble Fortune</v>
          </cell>
          <cell r="F9">
            <v>2.9607799736812908</v>
          </cell>
          <cell r="G9">
            <v>2.065688761834267</v>
          </cell>
          <cell r="H9">
            <v>2.2789313243730249</v>
          </cell>
          <cell r="I9">
            <v>3.5236047763847282</v>
          </cell>
          <cell r="J9">
            <v>7.325685682513166</v>
          </cell>
          <cell r="K9">
            <v>6.3551692124310106</v>
          </cell>
          <cell r="L9">
            <v>6.7380446442201016</v>
          </cell>
          <cell r="M9">
            <v>5.9216526207358466</v>
          </cell>
          <cell r="N9">
            <v>3.8343787085449295</v>
          </cell>
          <cell r="O9">
            <v>2.8171707144899041</v>
          </cell>
          <cell r="P9">
            <v>1.7062456003615001</v>
          </cell>
          <cell r="Q9">
            <v>6.8957627286031355</v>
          </cell>
        </row>
        <row r="10">
          <cell r="D10" t="str">
            <v>UNLF</v>
          </cell>
          <cell r="F10">
            <v>1.839482699953884</v>
          </cell>
          <cell r="G10">
            <v>1.8146326945614415</v>
          </cell>
          <cell r="H10">
            <v>1.5291218064009953</v>
          </cell>
          <cell r="I10">
            <v>2.5754827106008675</v>
          </cell>
          <cell r="J10">
            <v>4.3220420914663027</v>
          </cell>
          <cell r="K10">
            <v>3.7729256005831524</v>
          </cell>
          <cell r="L10">
            <v>4.5731294861173231</v>
          </cell>
          <cell r="M10">
            <v>3.4880842487494808</v>
          </cell>
          <cell r="N10">
            <v>2.4614289495112041</v>
          </cell>
          <cell r="O10">
            <v>1.7870713976638495</v>
          </cell>
          <cell r="P10">
            <v>0.95427246188154147</v>
          </cell>
          <cell r="Q10">
            <v>3.7195874042815418</v>
          </cell>
        </row>
        <row r="11">
          <cell r="D11">
            <v>8.0948671820186849E-2</v>
          </cell>
        </row>
        <row r="12">
          <cell r="D12" t="str">
            <v>Easy Fortune</v>
          </cell>
          <cell r="F12">
            <v>22.767306117999954</v>
          </cell>
          <cell r="G12">
            <v>16.203090968000001</v>
          </cell>
          <cell r="H12">
            <v>4.3036097379999996</v>
          </cell>
          <cell r="I12">
            <v>0</v>
          </cell>
          <cell r="J12">
            <v>0</v>
          </cell>
          <cell r="K12">
            <v>4.7825662203889854</v>
          </cell>
          <cell r="L12">
            <v>2.6168550553057974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D13" t="str">
            <v>NPAR</v>
          </cell>
          <cell r="F13">
            <v>3.5821538289875061</v>
          </cell>
          <cell r="G13">
            <v>2.5449274052336928</v>
          </cell>
          <cell r="H13">
            <v>0.6791916320096707</v>
          </cell>
          <cell r="I13">
            <v>0</v>
          </cell>
          <cell r="J13">
            <v>0</v>
          </cell>
          <cell r="K13">
            <v>0.75837495313786019</v>
          </cell>
          <cell r="L13">
            <v>0.39978902181924308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D14">
            <v>1.6265362338852157E-2</v>
          </cell>
        </row>
        <row r="15">
          <cell r="D15" t="str">
            <v>FlexiGrowth Premier</v>
          </cell>
          <cell r="F15">
            <v>1.2934618733000003</v>
          </cell>
          <cell r="G15">
            <v>0.25549316748423262</v>
          </cell>
          <cell r="H15">
            <v>7.4571532515899985</v>
          </cell>
          <cell r="I15">
            <v>3.8577541431200002</v>
          </cell>
          <cell r="J15">
            <v>6.0607100688799989</v>
          </cell>
          <cell r="K15">
            <v>5.5051945326370006</v>
          </cell>
          <cell r="L15">
            <v>1.1741861714999999</v>
          </cell>
          <cell r="M15">
            <v>1.655303053575</v>
          </cell>
          <cell r="N15">
            <v>4.1645894393959999</v>
          </cell>
          <cell r="O15">
            <v>1.8026650996892004</v>
          </cell>
          <cell r="P15">
            <v>1.7914646687500002</v>
          </cell>
          <cell r="Q15">
            <v>7.8203967291904002</v>
          </cell>
        </row>
        <row r="16">
          <cell r="D16" t="str">
            <v>UNLF</v>
          </cell>
          <cell r="F16">
            <v>0.53020922663563708</v>
          </cell>
          <cell r="G16">
            <v>0.10354872285456222</v>
          </cell>
          <cell r="H16">
            <v>2.9365536412948297</v>
          </cell>
          <cell r="I16">
            <v>1.4951588719035089</v>
          </cell>
          <cell r="J16">
            <v>1.4384178183661429</v>
          </cell>
          <cell r="K16">
            <v>1.9254814518071071</v>
          </cell>
          <cell r="L16">
            <v>0.37310662884367291</v>
          </cell>
          <cell r="M16">
            <v>0.50306899861050236</v>
          </cell>
          <cell r="N16">
            <v>1.3332002141309507</v>
          </cell>
          <cell r="O16">
            <v>1.0171901789027087</v>
          </cell>
          <cell r="P16">
            <v>0.49771051739878602</v>
          </cell>
          <cell r="Q16">
            <v>2.1231144641500843</v>
          </cell>
        </row>
        <row r="17">
          <cell r="D17">
            <v>0.11322778595722952</v>
          </cell>
        </row>
        <row r="18">
          <cell r="D18" t="str">
            <v>i.ULife Select Insurance Plan</v>
          </cell>
          <cell r="F18">
            <v>1.7110065293499999</v>
          </cell>
          <cell r="G18">
            <v>0.49248861247372105</v>
          </cell>
          <cell r="H18">
            <v>0.71600133499999996</v>
          </cell>
          <cell r="I18">
            <v>1.3687034394999997</v>
          </cell>
          <cell r="J18">
            <v>6.2256503067758349</v>
          </cell>
          <cell r="K18">
            <v>6.0267478387585287</v>
          </cell>
          <cell r="L18">
            <v>2.8642645939267974</v>
          </cell>
          <cell r="M18">
            <v>2.7570400301798501</v>
          </cell>
          <cell r="N18">
            <v>1.7448542861463001</v>
          </cell>
          <cell r="O18">
            <v>1.6223485864763603</v>
          </cell>
          <cell r="P18">
            <v>3.70137094105</v>
          </cell>
          <cell r="Q18">
            <v>5.1224599013567991</v>
          </cell>
        </row>
        <row r="19">
          <cell r="D19" t="str">
            <v>UNLF</v>
          </cell>
          <cell r="F19">
            <v>0.68179709359052709</v>
          </cell>
          <cell r="G19">
            <v>0.20457504098584989</v>
          </cell>
          <cell r="H19">
            <v>0.31135247705913671</v>
          </cell>
          <cell r="I19">
            <v>0.48114404778838871</v>
          </cell>
          <cell r="J19">
            <v>2.6309764671693268</v>
          </cell>
          <cell r="K19">
            <v>2.3970014582241443</v>
          </cell>
          <cell r="L19">
            <v>0.98769294012946418</v>
          </cell>
          <cell r="M19">
            <v>0.938643921005622</v>
          </cell>
          <cell r="N19">
            <v>0.54276998549238098</v>
          </cell>
          <cell r="O19">
            <v>0.49206914826346621</v>
          </cell>
          <cell r="P19">
            <v>1.1554525751042795</v>
          </cell>
          <cell r="Q19">
            <v>1.6279791009718654</v>
          </cell>
        </row>
        <row r="20">
          <cell r="D20">
            <v>8.3060779885182803E-2</v>
          </cell>
        </row>
        <row r="21">
          <cell r="D21" t="str">
            <v>Wealth ICON Insurance Plan</v>
          </cell>
          <cell r="F21">
            <v>0.88734973121000005</v>
          </cell>
          <cell r="G21">
            <v>0.76349999999999996</v>
          </cell>
          <cell r="H21">
            <v>0.220808</v>
          </cell>
          <cell r="I21">
            <v>0.56954199999999999</v>
          </cell>
          <cell r="J21">
            <v>1.0600246610799999</v>
          </cell>
          <cell r="K21">
            <v>0.98544815450000001</v>
          </cell>
          <cell r="L21">
            <v>1.0550001000000002</v>
          </cell>
          <cell r="M21">
            <v>1.8070843891971999</v>
          </cell>
          <cell r="N21">
            <v>0.52041217745049995</v>
          </cell>
          <cell r="O21">
            <v>1.875848355072288</v>
          </cell>
          <cell r="P21">
            <v>1.077148501346</v>
          </cell>
          <cell r="Q21">
            <v>0.56084613663999994</v>
          </cell>
        </row>
        <row r="22">
          <cell r="D22" t="str">
            <v>TPAR</v>
          </cell>
          <cell r="F22">
            <v>0.31828318118350662</v>
          </cell>
          <cell r="G22">
            <v>0.38442328997385167</v>
          </cell>
          <cell r="H22">
            <v>0.4002454896695119</v>
          </cell>
          <cell r="I22">
            <v>0.30721196151807217</v>
          </cell>
          <cell r="J22">
            <v>0.76230969059677123</v>
          </cell>
          <cell r="K22">
            <v>0.59307817665442941</v>
          </cell>
          <cell r="L22">
            <v>0.51310980022117836</v>
          </cell>
          <cell r="M22">
            <v>0.97596563105173839</v>
          </cell>
          <cell r="N22">
            <v>0.27903768447084276</v>
          </cell>
          <cell r="O22">
            <v>0.87537115148535649</v>
          </cell>
          <cell r="P22">
            <v>0.43197760582371481</v>
          </cell>
          <cell r="Q22">
            <v>5.3258983433051377</v>
          </cell>
        </row>
        <row r="23">
          <cell r="D23">
            <v>0.49550459808212793</v>
          </cell>
        </row>
        <row r="24">
          <cell r="D24" t="str">
            <v>Crisis XDefender</v>
          </cell>
          <cell r="F24">
            <v>0.53854583863387329</v>
          </cell>
          <cell r="G24">
            <v>0.1890272958444289</v>
          </cell>
          <cell r="H24">
            <v>0.11813471000000002</v>
          </cell>
          <cell r="I24">
            <v>5.0407020000000004E-2</v>
          </cell>
          <cell r="J24">
            <v>0.11549196398938</v>
          </cell>
          <cell r="K24">
            <v>9.2939919999999995E-2</v>
          </cell>
          <cell r="L24">
            <v>0.36587846000000007</v>
          </cell>
          <cell r="M24">
            <v>0.28378047999999995</v>
          </cell>
          <cell r="N24">
            <v>5.9609599999999999E-2</v>
          </cell>
          <cell r="O24">
            <v>0.30325726143731996</v>
          </cell>
          <cell r="P24">
            <v>0.15138060516007501</v>
          </cell>
          <cell r="Q24">
            <v>0.11512384000000002</v>
          </cell>
        </row>
        <row r="25">
          <cell r="D25" t="str">
            <v>SPRO</v>
          </cell>
          <cell r="F25">
            <v>0.28186819466864904</v>
          </cell>
          <cell r="G25">
            <v>8.7791850454668668E-2</v>
          </cell>
          <cell r="H25">
            <v>6.9005256160152947E-2</v>
          </cell>
          <cell r="I25">
            <v>2.0016055855689011E-2</v>
          </cell>
          <cell r="J25">
            <v>5.3728786435491463E-2</v>
          </cell>
          <cell r="K25">
            <v>3.5962459565826242E-2</v>
          </cell>
          <cell r="L25">
            <v>0.14229022757078749</v>
          </cell>
          <cell r="M25">
            <v>0.10902067927344625</v>
          </cell>
          <cell r="N25">
            <v>2.199382487680927E-2</v>
          </cell>
          <cell r="O25">
            <v>9.7818303449367899E-2</v>
          </cell>
          <cell r="P25">
            <v>5.3453750264376092E-2</v>
          </cell>
          <cell r="Q25">
            <v>0.14198267089934929</v>
          </cell>
        </row>
        <row r="26">
          <cell r="D26">
            <v>0.64914182077504945</v>
          </cell>
        </row>
        <row r="27">
          <cell r="D27" t="str">
            <v>Crisis XDefender Supreme</v>
          </cell>
          <cell r="F27">
            <v>0.24858715907978002</v>
          </cell>
          <cell r="G27">
            <v>-4.0000190000000005E-2</v>
          </cell>
          <cell r="H27">
            <v>0</v>
          </cell>
          <cell r="I27">
            <v>0</v>
          </cell>
          <cell r="J27">
            <v>0</v>
          </cell>
          <cell r="K27">
            <v>1.47E-2</v>
          </cell>
          <cell r="L27">
            <v>2.5791680000000001E-2</v>
          </cell>
          <cell r="M27">
            <v>-1.806168E-2</v>
          </cell>
          <cell r="N27">
            <v>2.1951547436000002E-2</v>
          </cell>
          <cell r="O27">
            <v>0</v>
          </cell>
          <cell r="P27">
            <v>1.6511999999999999E-2</v>
          </cell>
          <cell r="Q27">
            <v>0.11837668961478399</v>
          </cell>
        </row>
        <row r="28">
          <cell r="D28" t="str">
            <v>SPRO</v>
          </cell>
          <cell r="F28">
            <v>0.21393185726733327</v>
          </cell>
          <cell r="G28">
            <v>-3.9389457599164561E-2</v>
          </cell>
          <cell r="H28">
            <v>0</v>
          </cell>
          <cell r="I28">
            <v>0</v>
          </cell>
          <cell r="J28">
            <v>0</v>
          </cell>
          <cell r="K28">
            <v>7.555738113748176E-3</v>
          </cell>
          <cell r="L28">
            <v>1.618915599372767E-2</v>
          </cell>
          <cell r="M28">
            <v>-1.5930416712176741E-2</v>
          </cell>
          <cell r="N28">
            <v>1.7138667260929601E-2</v>
          </cell>
          <cell r="O28">
            <v>0</v>
          </cell>
          <cell r="P28">
            <v>6.4522125581803515E-3</v>
          </cell>
          <cell r="Q28">
            <v>8.8163797127873061E-2</v>
          </cell>
        </row>
        <row r="29">
          <cell r="D29">
            <v>0.62763130666325695</v>
          </cell>
        </row>
        <row r="30">
          <cell r="D30" t="str">
            <v>Journey Annuity</v>
          </cell>
          <cell r="F30">
            <v>0</v>
          </cell>
          <cell r="G30">
            <v>0.10907359599999999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8.0167292000000015E-2</v>
          </cell>
          <cell r="M30">
            <v>0</v>
          </cell>
          <cell r="N30">
            <v>0</v>
          </cell>
          <cell r="O30">
            <v>0.16000575800000005</v>
          </cell>
          <cell r="P30">
            <v>0</v>
          </cell>
          <cell r="Q30">
            <v>0</v>
          </cell>
        </row>
        <row r="31">
          <cell r="D31" t="str">
            <v>TPAR</v>
          </cell>
          <cell r="F31">
            <v>0</v>
          </cell>
          <cell r="G31">
            <v>7.2531597350772553E-2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2.1360061066578503E-2</v>
          </cell>
          <cell r="M31">
            <v>0</v>
          </cell>
          <cell r="N31">
            <v>0</v>
          </cell>
          <cell r="O31">
            <v>2.9575502764051166E-2</v>
          </cell>
          <cell r="P31">
            <v>0</v>
          </cell>
          <cell r="Q31">
            <v>0</v>
          </cell>
        </row>
        <row r="32">
          <cell r="D32">
            <v>0.24302836809061282</v>
          </cell>
        </row>
        <row r="33">
          <cell r="D33" t="str">
            <v>The One Medical Solution</v>
          </cell>
          <cell r="F33">
            <v>4.8484208581559995E-2</v>
          </cell>
          <cell r="G33">
            <v>1.7443E-2</v>
          </cell>
          <cell r="H33">
            <v>8.2030000000000002E-3</v>
          </cell>
          <cell r="I33">
            <v>0</v>
          </cell>
          <cell r="J33">
            <v>5.5655510082039998E-2</v>
          </cell>
          <cell r="K33">
            <v>0</v>
          </cell>
          <cell r="L33">
            <v>1.7422E-2</v>
          </cell>
          <cell r="M33">
            <v>0</v>
          </cell>
          <cell r="N33">
            <v>1.6518999999999999E-2</v>
          </cell>
          <cell r="O33">
            <v>1.4566000000000001E-2</v>
          </cell>
          <cell r="P33">
            <v>0</v>
          </cell>
          <cell r="Q33">
            <v>5.6529640358400001E-3</v>
          </cell>
        </row>
        <row r="34">
          <cell r="D34" t="str">
            <v>SPRO</v>
          </cell>
          <cell r="F34">
            <v>9.8922299740832387E-2</v>
          </cell>
          <cell r="G34">
            <v>1.4738616168846782E-2</v>
          </cell>
          <cell r="H34">
            <v>1.568285870768172E-2</v>
          </cell>
          <cell r="I34">
            <v>0</v>
          </cell>
          <cell r="J34">
            <v>0.11235329021665831</v>
          </cell>
          <cell r="K34">
            <v>0</v>
          </cell>
          <cell r="L34">
            <v>3.086299742478258E-2</v>
          </cell>
          <cell r="M34">
            <v>0</v>
          </cell>
          <cell r="N34">
            <v>3.6831233814460795E-2</v>
          </cell>
          <cell r="O34">
            <v>2.5179824207282743E-2</v>
          </cell>
          <cell r="P34">
            <v>0</v>
          </cell>
          <cell r="Q34">
            <v>1.2967880156568938E-2</v>
          </cell>
        </row>
        <row r="35">
          <cell r="D35">
            <v>1</v>
          </cell>
          <cell r="F35">
            <v>2.0402993600364865</v>
          </cell>
          <cell r="G35">
            <v>0.84495878970628802</v>
          </cell>
          <cell r="H35">
            <v>1.9118442896113275</v>
          </cell>
          <cell r="I35">
            <v>0</v>
          </cell>
          <cell r="J35">
            <v>2.0187271673737595</v>
          </cell>
          <cell r="K35">
            <v>0</v>
          </cell>
          <cell r="L35">
            <v>1.7714956620814246</v>
          </cell>
          <cell r="M35">
            <v>0</v>
          </cell>
          <cell r="N35">
            <v>2.2296285377117742</v>
          </cell>
          <cell r="O35">
            <v>1.7286711662283909</v>
          </cell>
          <cell r="P35">
            <v>0</v>
          </cell>
          <cell r="Q35">
            <v>2.2939965784944145</v>
          </cell>
        </row>
        <row r="36">
          <cell r="F36">
            <v>1.0891999999984137E-2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-1.36811599999902E-2</v>
          </cell>
          <cell r="L36">
            <v>4.779000000006306E-3</v>
          </cell>
          <cell r="M36">
            <v>5.9009999999979357E-3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1.1229680348186832E-2</v>
          </cell>
          <cell r="G37">
            <v>0</v>
          </cell>
          <cell r="H37">
            <v>3.7115329811616249E-2</v>
          </cell>
          <cell r="I37">
            <v>0</v>
          </cell>
          <cell r="J37">
            <v>0</v>
          </cell>
          <cell r="K37">
            <v>-1.0042413158608099E-2</v>
          </cell>
          <cell r="L37">
            <v>5.0714622264713682E-3</v>
          </cell>
          <cell r="M37">
            <v>7.4532626543621916E-3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</sheetData>
      <sheetData sheetId="32">
        <row r="6">
          <cell r="F6">
            <v>56.680255227108638</v>
          </cell>
          <cell r="G6">
            <v>29.201803474886649</v>
          </cell>
          <cell r="H6">
            <v>41.141718674555214</v>
          </cell>
          <cell r="I6">
            <v>40.575768243453453</v>
          </cell>
          <cell r="J6">
            <v>44.316364360575768</v>
          </cell>
          <cell r="K6">
            <v>55.085823661857319</v>
          </cell>
          <cell r="L6">
            <v>40.59630727273592</v>
          </cell>
          <cell r="M6">
            <v>28.563899283589652</v>
          </cell>
          <cell r="N6">
            <v>22.541705432943463</v>
          </cell>
          <cell r="O6">
            <v>32.713986977496312</v>
          </cell>
          <cell r="P6">
            <v>41.72005509562424</v>
          </cell>
          <cell r="Q6">
            <v>87.061409338983879</v>
          </cell>
        </row>
        <row r="7">
          <cell r="F7">
            <v>39.830029485815402</v>
          </cell>
          <cell r="G7">
            <v>19.921883881976065</v>
          </cell>
          <cell r="H7">
            <v>39.833872611587502</v>
          </cell>
          <cell r="I7">
            <v>63.735463479405922</v>
          </cell>
          <cell r="J7">
            <v>63.735357878906228</v>
          </cell>
          <cell r="K7">
            <v>71.700750600445758</v>
          </cell>
          <cell r="L7">
            <v>58.422138846394802</v>
          </cell>
          <cell r="M7">
            <v>58.422138846394915</v>
          </cell>
          <cell r="N7">
            <v>65.729663269405094</v>
          </cell>
          <cell r="O7">
            <v>60.856870085445905</v>
          </cell>
          <cell r="P7">
            <v>60.856870085445792</v>
          </cell>
          <cell r="Q7">
            <v>60.860200791302994</v>
          </cell>
        </row>
        <row r="9">
          <cell r="F9">
            <v>53.313571157506566</v>
          </cell>
          <cell r="G9">
            <v>32.694513118569027</v>
          </cell>
          <cell r="H9">
            <v>38.136098669733414</v>
          </cell>
          <cell r="I9">
            <v>31.021762351826293</v>
          </cell>
          <cell r="J9">
            <v>42.871221903108278</v>
          </cell>
          <cell r="K9">
            <v>38.602088803338312</v>
          </cell>
          <cell r="L9">
            <v>33.689758687535381</v>
          </cell>
          <cell r="M9">
            <v>28.874242093625423</v>
          </cell>
          <cell r="N9">
            <v>32.99211247656028</v>
          </cell>
          <cell r="O9">
            <v>50.444468908258806</v>
          </cell>
          <cell r="P9">
            <v>48.71331829504399</v>
          </cell>
          <cell r="Q9">
            <v>74.161105006728931</v>
          </cell>
        </row>
        <row r="11">
          <cell r="F11">
            <v>23.590283223671744</v>
          </cell>
          <cell r="G11">
            <v>25.411721378330355</v>
          </cell>
          <cell r="H11">
            <v>26.162496030186468</v>
          </cell>
          <cell r="I11">
            <v>22.608332542454239</v>
          </cell>
          <cell r="J11">
            <v>22.657015216988224</v>
          </cell>
          <cell r="K11">
            <v>37.999231777368067</v>
          </cell>
          <cell r="L11">
            <v>20.594818766442753</v>
          </cell>
          <cell r="M11">
            <v>11.264204334251216</v>
          </cell>
          <cell r="N11">
            <v>11.155537628146137</v>
          </cell>
          <cell r="O11">
            <v>12.766632065684171</v>
          </cell>
          <cell r="P11">
            <v>16.291597128952237</v>
          </cell>
          <cell r="Q11">
            <v>53.593418064956097</v>
          </cell>
        </row>
        <row r="12">
          <cell r="F12">
            <v>17.328852974858162</v>
          </cell>
          <cell r="G12">
            <v>8.6647755035471974</v>
          </cell>
          <cell r="H12">
            <v>17.329048241371911</v>
          </cell>
          <cell r="I12">
            <v>27.726541576859507</v>
          </cell>
          <cell r="J12">
            <v>27.726536211372494</v>
          </cell>
          <cell r="K12">
            <v>31.19227565132255</v>
          </cell>
          <cell r="L12">
            <v>25.41589299723428</v>
          </cell>
          <cell r="M12">
            <v>25.415892997234295</v>
          </cell>
          <cell r="N12">
            <v>28.593121325123107</v>
          </cell>
          <cell r="O12">
            <v>26.474912696257661</v>
          </cell>
          <cell r="P12">
            <v>26.474912696257661</v>
          </cell>
          <cell r="Q12">
            <v>26.475081927076413</v>
          </cell>
        </row>
        <row r="14">
          <cell r="F14">
            <v>26.141496076271441</v>
          </cell>
          <cell r="G14">
            <v>14.858059774232714</v>
          </cell>
          <cell r="H14">
            <v>17.836871927881429</v>
          </cell>
          <cell r="I14">
            <v>12.778328288263102</v>
          </cell>
          <cell r="J14">
            <v>18.31596167875453</v>
          </cell>
          <cell r="K14">
            <v>13.155664906053195</v>
          </cell>
          <cell r="L14">
            <v>16.125717506429275</v>
          </cell>
          <cell r="M14">
            <v>15.221919706664364</v>
          </cell>
          <cell r="N14">
            <v>16.721868094160886</v>
          </cell>
          <cell r="O14">
            <v>24.375692211247195</v>
          </cell>
          <cell r="P14">
            <v>16.942996117203961</v>
          </cell>
          <cell r="Q14">
            <v>24.958999059610495</v>
          </cell>
        </row>
        <row r="16">
          <cell r="F16">
            <v>12.665534000556669</v>
          </cell>
          <cell r="G16">
            <v>7.9436085637231333</v>
          </cell>
          <cell r="H16">
            <v>10.81142860741085</v>
          </cell>
          <cell r="I16">
            <v>8.8542764677563977</v>
          </cell>
          <cell r="J16">
            <v>12.238193742433538</v>
          </cell>
          <cell r="K16">
            <v>12.085368009074571</v>
          </cell>
          <cell r="L16">
            <v>9.538748333496935</v>
          </cell>
          <cell r="M16">
            <v>6.9214195607289959</v>
          </cell>
          <cell r="N16">
            <v>5.207951139085842</v>
          </cell>
          <cell r="O16">
            <v>8.0688856941042673</v>
          </cell>
          <cell r="P16">
            <v>9.4337380644868691</v>
          </cell>
          <cell r="Q16">
            <v>24.60488142913189</v>
          </cell>
        </row>
        <row r="17">
          <cell r="F17">
            <v>6.5829785704686952</v>
          </cell>
          <cell r="G17">
            <v>3.2915657950366999</v>
          </cell>
          <cell r="H17">
            <v>6.5830213759484373</v>
          </cell>
          <cell r="I17">
            <v>10.53284831696018</v>
          </cell>
          <cell r="J17">
            <v>10.532847140761348</v>
          </cell>
          <cell r="K17">
            <v>11.849436025186142</v>
          </cell>
          <cell r="L17">
            <v>9.655088279742527</v>
          </cell>
          <cell r="M17">
            <v>9.655088279742527</v>
          </cell>
          <cell r="N17">
            <v>10.862027299846979</v>
          </cell>
          <cell r="O17">
            <v>10.05738892042821</v>
          </cell>
          <cell r="P17">
            <v>10.05738892042821</v>
          </cell>
          <cell r="Q17">
            <v>10.057426018475612</v>
          </cell>
        </row>
        <row r="19">
          <cell r="F19">
            <v>6.718985807724442</v>
          </cell>
          <cell r="G19">
            <v>4.6161114957483811</v>
          </cell>
          <cell r="H19">
            <v>4.470941551663949</v>
          </cell>
          <cell r="I19">
            <v>4.1226314752612492</v>
          </cell>
          <cell r="J19">
            <v>4.8173599346217966</v>
          </cell>
          <cell r="K19">
            <v>6.1848718995322303</v>
          </cell>
          <cell r="L19">
            <v>5.3885367843066563</v>
          </cell>
          <cell r="M19">
            <v>6.6547069876450333</v>
          </cell>
          <cell r="N19">
            <v>8.7815696834191836</v>
          </cell>
          <cell r="O19">
            <v>12.977275767040171</v>
          </cell>
          <cell r="P19">
            <v>6.8989840113576433</v>
          </cell>
          <cell r="Q19">
            <v>9.6665396834037676</v>
          </cell>
        </row>
        <row r="21">
          <cell r="F21">
            <v>5.6126894780188987</v>
          </cell>
          <cell r="G21">
            <v>6.9806627955625205</v>
          </cell>
          <cell r="H21">
            <v>7.6481684460547577</v>
          </cell>
          <cell r="I21">
            <v>5.1613385353057666</v>
          </cell>
          <cell r="J21">
            <v>6.4530930434354632</v>
          </cell>
          <cell r="K21">
            <v>8.8722627171229522</v>
          </cell>
          <cell r="L21">
            <v>5.0499871313879883</v>
          </cell>
          <cell r="M21">
            <v>3.4056025949909041</v>
          </cell>
          <cell r="N21">
            <v>2.9809026208951428</v>
          </cell>
          <cell r="O21">
            <v>3.3840049264119632</v>
          </cell>
          <cell r="P21">
            <v>3.9573575701112498</v>
          </cell>
          <cell r="Q21">
            <v>23.695992636115161</v>
          </cell>
        </row>
        <row r="22">
          <cell r="F22">
            <v>3.3403854692396657</v>
          </cell>
          <cell r="G22">
            <v>1.6701966220290043</v>
          </cell>
          <cell r="H22">
            <v>3.340387644155943</v>
          </cell>
          <cell r="I22">
            <v>5.344620947845212</v>
          </cell>
          <cell r="J22">
            <v>5.3446208880833774</v>
          </cell>
          <cell r="K22">
            <v>6.0126976349206407</v>
          </cell>
          <cell r="L22">
            <v>4.8992347166317831</v>
          </cell>
          <cell r="M22">
            <v>4.8992347166317831</v>
          </cell>
          <cell r="N22">
            <v>5.5116417483482314</v>
          </cell>
          <cell r="O22">
            <v>5.1033697655620465</v>
          </cell>
          <cell r="P22">
            <v>5.1033697655620465</v>
          </cell>
          <cell r="Q22">
            <v>5.1033716504877011</v>
          </cell>
        </row>
        <row r="24">
          <cell r="F24">
            <v>3.9108602394800731</v>
          </cell>
          <cell r="G24">
            <v>2.3692867101769548</v>
          </cell>
          <cell r="H24">
            <v>2.416183203468683</v>
          </cell>
          <cell r="I24">
            <v>1.9403694385852632</v>
          </cell>
          <cell r="J24">
            <v>2.7129424537084832</v>
          </cell>
          <cell r="K24">
            <v>2.91100114088364</v>
          </cell>
          <cell r="L24">
            <v>3.0017389271525081</v>
          </cell>
          <cell r="M24">
            <v>3.8142557013944498</v>
          </cell>
          <cell r="N24">
            <v>5.1978260532981189</v>
          </cell>
          <cell r="O24">
            <v>6.8995966480985738</v>
          </cell>
          <cell r="P24">
            <v>3.4684648380892904</v>
          </cell>
          <cell r="Q24">
            <v>5.2310918381115483</v>
          </cell>
        </row>
      </sheetData>
      <sheetData sheetId="33"/>
      <sheetData sheetId="34"/>
      <sheetData sheetId="35">
        <row r="6">
          <cell r="D6" t="str">
            <v>MaxFocus</v>
          </cell>
          <cell r="F6">
            <v>51.495089468387206</v>
          </cell>
          <cell r="G6">
            <v>25.629429637149265</v>
          </cell>
          <cell r="H6">
            <v>33.38708126284336</v>
          </cell>
          <cell r="I6">
            <v>35.021067910228943</v>
          </cell>
          <cell r="J6">
            <v>33.75394613901063</v>
          </cell>
          <cell r="K6">
            <v>43.23602967388608</v>
          </cell>
          <cell r="L6">
            <v>29.125829884723959</v>
          </cell>
          <cell r="M6">
            <v>22.27429919455118</v>
          </cell>
          <cell r="N6">
            <v>13.499910164285142</v>
          </cell>
          <cell r="O6">
            <v>23.252787512575324</v>
          </cell>
          <cell r="P6">
            <v>33.739215354347934</v>
          </cell>
          <cell r="Q6">
            <v>41.068785510004844</v>
          </cell>
        </row>
        <row r="7">
          <cell r="D7" t="str">
            <v>TPAR</v>
          </cell>
          <cell r="F7">
            <v>21.289722934387566</v>
          </cell>
          <cell r="G7">
            <v>23.592126322681466</v>
          </cell>
          <cell r="H7">
            <v>22.647256030924517</v>
          </cell>
          <cell r="I7">
            <v>20.230171804681657</v>
          </cell>
          <cell r="J7">
            <v>18.16480785030225</v>
          </cell>
          <cell r="K7">
            <v>32.45814697288607</v>
          </cell>
          <cell r="L7">
            <v>14.11513733636156</v>
          </cell>
          <cell r="M7">
            <v>11.048529412218597</v>
          </cell>
          <cell r="N7">
            <v>6.6193950466466855</v>
          </cell>
          <cell r="O7">
            <v>9.2988214685955608</v>
          </cell>
          <cell r="P7">
            <v>13.625188091439265</v>
          </cell>
          <cell r="Q7">
            <v>26.561933390897657</v>
          </cell>
        </row>
        <row r="8">
          <cell r="D8">
            <v>0.24907265658539043</v>
          </cell>
        </row>
        <row r="9">
          <cell r="D9" t="str">
            <v>Noble Fortune</v>
          </cell>
          <cell r="F9">
            <v>1.5195405000705127</v>
          </cell>
          <cell r="G9">
            <v>1.5612396327435176</v>
          </cell>
          <cell r="H9">
            <v>2.1906758792229497</v>
          </cell>
          <cell r="I9">
            <v>2.5588612009872111</v>
          </cell>
          <cell r="J9">
            <v>6.5868148299853537</v>
          </cell>
          <cell r="K9">
            <v>5.3000244623991355</v>
          </cell>
          <cell r="L9">
            <v>8.4967461714282688</v>
          </cell>
          <cell r="M9">
            <v>3.886592795007024</v>
          </cell>
          <cell r="N9">
            <v>4.9550906593909643</v>
          </cell>
          <cell r="O9">
            <v>7.833030963925423</v>
          </cell>
          <cell r="P9">
            <v>4.9417867717629997</v>
          </cell>
          <cell r="Q9">
            <v>7.3331970278773122</v>
          </cell>
        </row>
        <row r="10">
          <cell r="D10" t="str">
            <v>UNLF</v>
          </cell>
          <cell r="F10">
            <v>1.0170066094908699</v>
          </cell>
          <cell r="G10">
            <v>0.92489044289593025</v>
          </cell>
          <cell r="H10">
            <v>1.4799264359710371</v>
          </cell>
          <cell r="I10">
            <v>1.1781108372128095</v>
          </cell>
          <cell r="J10">
            <v>3.4023000856879637</v>
          </cell>
          <cell r="K10">
            <v>2.4557380549349506</v>
          </cell>
          <cell r="L10">
            <v>5.1674584082319122</v>
          </cell>
          <cell r="M10">
            <v>-0.51290798722056052</v>
          </cell>
          <cell r="N10">
            <v>2.6462853244681144</v>
          </cell>
          <cell r="O10">
            <v>2.6860845728394884</v>
          </cell>
          <cell r="P10">
            <v>2.0444839427907384</v>
          </cell>
          <cell r="Q10">
            <v>4.0779763242483913</v>
          </cell>
        </row>
        <row r="11">
          <cell r="D11">
            <v>0.14091745904490344</v>
          </cell>
        </row>
        <row r="12">
          <cell r="D12" t="str">
            <v>FlexiGrowth Premier</v>
          </cell>
          <cell r="F12">
            <v>0.77810708247440008</v>
          </cell>
          <cell r="G12">
            <v>0.4709863349684652</v>
          </cell>
          <cell r="H12">
            <v>1.1842343562622499</v>
          </cell>
          <cell r="I12">
            <v>0.57431365609213192</v>
          </cell>
          <cell r="J12">
            <v>1.01144582553178</v>
          </cell>
          <cell r="K12">
            <v>3.0602715278500003</v>
          </cell>
          <cell r="L12">
            <v>1.24721598454905</v>
          </cell>
          <cell r="M12">
            <v>0.53310459475924799</v>
          </cell>
          <cell r="N12">
            <v>1.3704564278895441</v>
          </cell>
          <cell r="O12">
            <v>0.47015061840000005</v>
          </cell>
          <cell r="P12">
            <v>0.24764801610750001</v>
          </cell>
          <cell r="Q12">
            <v>21.27258642688</v>
          </cell>
        </row>
        <row r="13">
          <cell r="D13" t="str">
            <v>UNLF</v>
          </cell>
          <cell r="F13">
            <v>0.16759125763510527</v>
          </cell>
          <cell r="G13">
            <v>9.3786739229119689E-2</v>
          </cell>
          <cell r="H13">
            <v>0.27324881047706107</v>
          </cell>
          <cell r="I13">
            <v>0.27852331108158529</v>
          </cell>
          <cell r="J13">
            <v>0.35490640142305191</v>
          </cell>
          <cell r="K13">
            <v>1.0753783458237083</v>
          </cell>
          <cell r="L13">
            <v>0.3676796958122503</v>
          </cell>
          <cell r="M13">
            <v>7.2671899168318288E-2</v>
          </cell>
          <cell r="N13">
            <v>0.35657913547042275</v>
          </cell>
          <cell r="O13">
            <v>0.15055130602350075</v>
          </cell>
          <cell r="P13">
            <v>6.8689982581023684E-2</v>
          </cell>
          <cell r="Q13">
            <v>2.2793252769101024</v>
          </cell>
        </row>
        <row r="14">
          <cell r="D14">
            <v>7.6376529208601066E-2</v>
          </cell>
        </row>
        <row r="15">
          <cell r="D15" t="str">
            <v>Regal Fortune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0.95657845611727499</v>
          </cell>
          <cell r="L15">
            <v>0</v>
          </cell>
          <cell r="M15">
            <v>0</v>
          </cell>
          <cell r="N15">
            <v>0.14452742035095001</v>
          </cell>
          <cell r="O15">
            <v>0.14457601666418399</v>
          </cell>
          <cell r="P15">
            <v>0</v>
          </cell>
          <cell r="Q15">
            <v>15.572893285086794</v>
          </cell>
        </row>
        <row r="16">
          <cell r="D16" t="str">
            <v>TPAR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1.103930912358259</v>
          </cell>
          <cell r="L16">
            <v>0</v>
          </cell>
          <cell r="M16">
            <v>0</v>
          </cell>
          <cell r="N16">
            <v>0.11721816333153265</v>
          </cell>
          <cell r="O16">
            <v>4.5092918891117953E-2</v>
          </cell>
          <cell r="P16">
            <v>0</v>
          </cell>
          <cell r="Q16">
            <v>19.516977914785027</v>
          </cell>
        </row>
        <row r="17">
          <cell r="D17">
            <v>0.79948463043984153</v>
          </cell>
        </row>
        <row r="18">
          <cell r="D18" t="str">
            <v>Altitude II</v>
          </cell>
          <cell r="F18">
            <v>1.4346483637800003</v>
          </cell>
          <cell r="G18">
            <v>0.32019600000000004</v>
          </cell>
          <cell r="H18">
            <v>2.4147245498160008</v>
          </cell>
          <cell r="I18">
            <v>1.2910404312048003</v>
          </cell>
          <cell r="J18">
            <v>1.3195883236080002</v>
          </cell>
          <cell r="K18">
            <v>1.1684072264976</v>
          </cell>
          <cell r="L18">
            <v>0.44824494483119992</v>
          </cell>
          <cell r="M18">
            <v>1.0734400686659999</v>
          </cell>
          <cell r="N18">
            <v>1.0385466948924</v>
          </cell>
          <cell r="O18">
            <v>0.25286932103712001</v>
          </cell>
          <cell r="P18">
            <v>1.9552805463</v>
          </cell>
          <cell r="Q18">
            <v>1.0960466404607998</v>
          </cell>
        </row>
        <row r="19">
          <cell r="D19" t="str">
            <v>LINK</v>
          </cell>
          <cell r="F19">
            <v>0.10589061613715363</v>
          </cell>
          <cell r="G19">
            <v>3.3936323320577652E-2</v>
          </cell>
          <cell r="H19">
            <v>0.13781406989594394</v>
          </cell>
          <cell r="I19">
            <v>0.16352724851495698</v>
          </cell>
          <cell r="J19">
            <v>9.1102356098372791E-2</v>
          </cell>
          <cell r="K19">
            <v>0.120076379625032</v>
          </cell>
          <cell r="L19">
            <v>5.7925473751977839E-2</v>
          </cell>
          <cell r="M19">
            <v>2.4155864230183597E-2</v>
          </cell>
          <cell r="N19">
            <v>7.6511564930746914E-2</v>
          </cell>
          <cell r="O19">
            <v>1.9683557994022129E-2</v>
          </cell>
          <cell r="P19">
            <v>3.9107336362340456E-2</v>
          </cell>
          <cell r="Q19">
            <v>6.7477388224837953E-2</v>
          </cell>
        </row>
        <row r="20">
          <cell r="D20">
            <v>7.9517336390464207E-3</v>
          </cell>
        </row>
        <row r="21">
          <cell r="D21" t="str">
            <v>Crisis XDefender Supreme</v>
          </cell>
          <cell r="F21">
            <v>0.86294780548060157</v>
          </cell>
          <cell r="G21">
            <v>0.75453222658286623</v>
          </cell>
          <cell r="H21">
            <v>1.7451678875170376</v>
          </cell>
          <cell r="I21">
            <v>1.0061759091705424</v>
          </cell>
          <cell r="J21">
            <v>1.3381205807813996</v>
          </cell>
          <cell r="K21">
            <v>1.0342063624754203</v>
          </cell>
          <cell r="L21">
            <v>1.0289458039292134</v>
          </cell>
          <cell r="M21">
            <v>0.41099987932477489</v>
          </cell>
          <cell r="N21">
            <v>1.237949345679046</v>
          </cell>
          <cell r="O21">
            <v>0.4751773078130091</v>
          </cell>
          <cell r="P21">
            <v>0.68842677227499993</v>
          </cell>
          <cell r="Q21">
            <v>0.56244676841432972</v>
          </cell>
        </row>
        <row r="22">
          <cell r="D22" t="str">
            <v>SPRO</v>
          </cell>
          <cell r="F22">
            <v>0.5679270182992292</v>
          </cell>
          <cell r="G22">
            <v>0.49826107618212057</v>
          </cell>
          <cell r="H22">
            <v>1.1999727189527432</v>
          </cell>
          <cell r="I22">
            <v>0.64209757630755548</v>
          </cell>
          <cell r="J22">
            <v>0.23367594371540321</v>
          </cell>
          <cell r="K22">
            <v>0.42725288725337118</v>
          </cell>
          <cell r="L22">
            <v>0.54153384675887517</v>
          </cell>
          <cell r="M22">
            <v>0.25674715309896823</v>
          </cell>
          <cell r="N22">
            <v>0.99048496890122384</v>
          </cell>
          <cell r="O22">
            <v>0.26472689823312318</v>
          </cell>
          <cell r="P22">
            <v>0.35647729073379636</v>
          </cell>
          <cell r="Q22">
            <v>0.86053249191620085</v>
          </cell>
        </row>
        <row r="23">
          <cell r="D23">
            <v>0.65497795839563944</v>
          </cell>
        </row>
        <row r="24">
          <cell r="D24" t="str">
            <v>Wealth ICON Insurance Plan</v>
          </cell>
          <cell r="F24">
            <v>0.36484771084500001</v>
          </cell>
          <cell r="G24">
            <v>0.37678906797477218</v>
          </cell>
          <cell r="H24">
            <v>0</v>
          </cell>
          <cell r="I24">
            <v>0</v>
          </cell>
          <cell r="J24">
            <v>5.4900816039999994E-2</v>
          </cell>
          <cell r="K24">
            <v>0.121038927895</v>
          </cell>
          <cell r="L24">
            <v>0</v>
          </cell>
          <cell r="M24">
            <v>7.0381057035376005E-2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TPAR</v>
          </cell>
          <cell r="F25">
            <v>0.12973500069937416</v>
          </cell>
          <cell r="G25">
            <v>0.1673784369457795</v>
          </cell>
          <cell r="H25">
            <v>0</v>
          </cell>
          <cell r="I25">
            <v>0</v>
          </cell>
          <cell r="J25">
            <v>4.2166332779421591E-2</v>
          </cell>
          <cell r="K25">
            <v>5.9267284295810456E-2</v>
          </cell>
          <cell r="L25">
            <v>0</v>
          </cell>
          <cell r="M25">
            <v>5.4015076005698069E-2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D26">
            <v>0.36600615962433425</v>
          </cell>
        </row>
        <row r="27">
          <cell r="D27" t="str">
            <v>CANsurance</v>
          </cell>
          <cell r="F27">
            <v>6.7750000000000005E-2</v>
          </cell>
          <cell r="G27">
            <v>2.7624759999999998E-2</v>
          </cell>
          <cell r="H27">
            <v>2.9488400000000001E-2</v>
          </cell>
          <cell r="I27">
            <v>7.1015160000000008E-2</v>
          </cell>
          <cell r="J27">
            <v>8.0435489764400001E-2</v>
          </cell>
          <cell r="K27">
            <v>4.0571880000000005E-2</v>
          </cell>
          <cell r="L27">
            <v>3.6540079543889999E-2</v>
          </cell>
          <cell r="M27">
            <v>0.1028209707516865</v>
          </cell>
          <cell r="N27">
            <v>9.3262973506890001E-2</v>
          </cell>
          <cell r="O27">
            <v>0.10611467650666401</v>
          </cell>
          <cell r="P27">
            <v>7.701263425249999E-2</v>
          </cell>
          <cell r="Q27">
            <v>7.2419495203199999E-2</v>
          </cell>
        </row>
        <row r="28">
          <cell r="D28" t="str">
            <v>SPRO</v>
          </cell>
          <cell r="F28">
            <v>6.2910874183844612E-2</v>
          </cell>
          <cell r="G28">
            <v>2.2843881958667364E-2</v>
          </cell>
          <cell r="H28">
            <v>2.4501043575772759E-2</v>
          </cell>
          <cell r="I28">
            <v>6.2983910601330725E-2</v>
          </cell>
          <cell r="J28">
            <v>8.5586538474681673E-2</v>
          </cell>
          <cell r="K28">
            <v>4.4456388763823601E-2</v>
          </cell>
          <cell r="L28">
            <v>3.6320578818521645E-2</v>
          </cell>
          <cell r="M28">
            <v>8.1625719089915783E-2</v>
          </cell>
          <cell r="N28">
            <v>0.12104397464098583</v>
          </cell>
          <cell r="O28">
            <v>0.10632716278587892</v>
          </cell>
          <cell r="P28">
            <v>5.3865823715992057E-2</v>
          </cell>
          <cell r="Q28">
            <v>9.8721614079887041E-2</v>
          </cell>
        </row>
        <row r="29">
          <cell r="D29">
            <v>0.9918617930918886</v>
          </cell>
        </row>
        <row r="30">
          <cell r="D30" t="str">
            <v>The One Medical Solution</v>
          </cell>
          <cell r="F30">
            <v>5.5089192681760012E-2</v>
          </cell>
          <cell r="G30">
            <v>2.5403310967063768E-2</v>
          </cell>
          <cell r="H30">
            <v>6.8234793014749995E-2</v>
          </cell>
          <cell r="I30">
            <v>3.227708E-2</v>
          </cell>
          <cell r="J30">
            <v>0.13409335294344005</v>
          </cell>
          <cell r="K30">
            <v>8.7794089397109407E-2</v>
          </cell>
          <cell r="L30">
            <v>9.836206915084561E-2</v>
          </cell>
          <cell r="M30">
            <v>6.2491988816669994E-2</v>
          </cell>
          <cell r="N30">
            <v>6.1030205861310007E-2</v>
          </cell>
          <cell r="O30">
            <v>2.1635999999999999E-2</v>
          </cell>
          <cell r="P30">
            <v>3.7128608383299996E-2</v>
          </cell>
          <cell r="Q30">
            <v>2.7884395974694401E-2</v>
          </cell>
        </row>
        <row r="31">
          <cell r="D31" t="str">
            <v>SPRO</v>
          </cell>
          <cell r="F31">
            <v>4.1782082204903294E-2</v>
          </cell>
          <cell r="G31">
            <v>4.9862529734636105E-2</v>
          </cell>
          <cell r="H31">
            <v>0.10555043711704949</v>
          </cell>
          <cell r="I31">
            <v>3.4421973311093132E-2</v>
          </cell>
          <cell r="J31">
            <v>0.25367854876178192</v>
          </cell>
          <cell r="K31">
            <v>0.1546958075231348</v>
          </cell>
          <cell r="L31">
            <v>0.15950672134026175</v>
          </cell>
          <cell r="M31">
            <v>9.0194447373052655E-2</v>
          </cell>
          <cell r="N31">
            <v>7.674705651942372E-2</v>
          </cell>
          <cell r="O31">
            <v>4.2706478919135475E-2</v>
          </cell>
          <cell r="P31">
            <v>6.0771577393594359E-2</v>
          </cell>
          <cell r="Q31">
            <v>2.6110792987277365E-2</v>
          </cell>
        </row>
        <row r="32">
          <cell r="D32">
            <v>1</v>
          </cell>
        </row>
        <row r="33">
          <cell r="D33" t="str">
            <v>Crisis Xdefender Light</v>
          </cell>
          <cell r="F33">
            <v>4.9830439918325697E-2</v>
          </cell>
          <cell r="G33">
            <v>2.8164982831114221E-3</v>
          </cell>
          <cell r="H33">
            <v>3.4148128078649996E-2</v>
          </cell>
          <cell r="I33">
            <v>7.8869999999999999E-3</v>
          </cell>
          <cell r="J33">
            <v>0</v>
          </cell>
          <cell r="K33">
            <v>4.55008756846575E-2</v>
          </cell>
          <cell r="L33">
            <v>4.288910689099E-2</v>
          </cell>
          <cell r="M33">
            <v>0</v>
          </cell>
          <cell r="N33">
            <v>2.8389488293119998E-2</v>
          </cell>
          <cell r="O33">
            <v>9.9188929698830391E-2</v>
          </cell>
          <cell r="P33">
            <v>0</v>
          </cell>
          <cell r="Q33">
            <v>0</v>
          </cell>
        </row>
        <row r="34">
          <cell r="D34" t="str">
            <v>SPRO</v>
          </cell>
          <cell r="F34">
            <v>6.2383534786223376E-2</v>
          </cell>
          <cell r="G34">
            <v>6.9845703549329397E-3</v>
          </cell>
          <cell r="H34">
            <v>4.0340329254724125E-2</v>
          </cell>
          <cell r="I34">
            <v>7.9262909303247225E-3</v>
          </cell>
          <cell r="J34">
            <v>0</v>
          </cell>
          <cell r="K34">
            <v>5.280912164886821E-2</v>
          </cell>
          <cell r="L34">
            <v>5.0688663652674576E-2</v>
          </cell>
          <cell r="M34">
            <v>0</v>
          </cell>
          <cell r="N34">
            <v>2.8160352066135739E-2</v>
          </cell>
          <cell r="O34">
            <v>7.9868818493867108E-2</v>
          </cell>
          <cell r="P34">
            <v>0</v>
          </cell>
          <cell r="Q34">
            <v>0</v>
          </cell>
        </row>
        <row r="35">
          <cell r="D35">
            <v>0.57375507074816645</v>
          </cell>
          <cell r="F35">
            <v>1.2519161959732397</v>
          </cell>
          <cell r="G35">
            <v>2.4798773700003802</v>
          </cell>
          <cell r="H35">
            <v>1.1813335466533406</v>
          </cell>
          <cell r="I35">
            <v>1.0049817332730724</v>
          </cell>
          <cell r="J35">
            <v>0</v>
          </cell>
          <cell r="K35">
            <v>1.1606176992034241</v>
          </cell>
          <cell r="L35">
            <v>1.1818540260469514</v>
          </cell>
          <cell r="M35">
            <v>0</v>
          </cell>
          <cell r="N35">
            <v>0.99192883560920719</v>
          </cell>
          <cell r="O35">
            <v>0.80521907773755219</v>
          </cell>
          <cell r="P35">
            <v>0</v>
          </cell>
          <cell r="Q35">
            <v>0</v>
          </cell>
        </row>
        <row r="36">
          <cell r="F36">
            <v>5.2404663470838386E-2</v>
          </cell>
          <cell r="G36">
            <v>3.2786006217587982E-2</v>
          </cell>
          <cell r="H36">
            <v>8.7963417800217769E-2</v>
          </cell>
          <cell r="I36">
            <v>1.3129895769829147E-2</v>
          </cell>
          <cell r="J36">
            <v>3.701900291076754E-2</v>
          </cell>
          <cell r="K36">
            <v>3.5400179655034947E-2</v>
          </cell>
          <cell r="L36">
            <v>7.1533227688505008E-2</v>
          </cell>
          <cell r="M36">
            <v>0.14976873467769636</v>
          </cell>
          <cell r="N36">
            <v>0.11254205279410101</v>
          </cell>
          <cell r="O36">
            <v>5.8455630875748454E-2</v>
          </cell>
          <cell r="P36">
            <v>3.3556392195009721E-2</v>
          </cell>
          <cell r="Q36">
            <v>5.5149789081895051E-2</v>
          </cell>
        </row>
        <row r="37">
          <cell r="F37">
            <v>0.14533329584747179</v>
          </cell>
          <cell r="G37">
            <v>2.1651055027124499E-2</v>
          </cell>
          <cell r="H37">
            <v>0.25388615401761783</v>
          </cell>
          <cell r="I37">
            <v>1.0569589812924107E-2</v>
          </cell>
          <cell r="J37">
            <v>2.8791159745296113E-2</v>
          </cell>
          <cell r="K37">
            <v>4.7479622255032439E-2</v>
          </cell>
          <cell r="L37">
            <v>9.8568041714720778E-2</v>
          </cell>
          <cell r="M37">
            <v>0.14917275028704324</v>
          </cell>
          <cell r="N37">
            <v>0.12311204117086483</v>
          </cell>
          <cell r="O37">
            <v>7.2768882908475163E-2</v>
          </cell>
          <cell r="P37">
            <v>4.3013083935484531E-2</v>
          </cell>
          <cell r="Q37">
            <v>0.10436287090671925</v>
          </cell>
        </row>
      </sheetData>
      <sheetData sheetId="36">
        <row r="6">
          <cell r="F6">
            <v>16.787220995913422</v>
          </cell>
          <cell r="G6">
            <v>9.4101514456442708</v>
          </cell>
          <cell r="H6">
            <v>3.3049338861118116</v>
          </cell>
          <cell r="I6">
            <v>1.6920562225154341</v>
          </cell>
          <cell r="J6">
            <v>1.2768211531644915</v>
          </cell>
          <cell r="K6">
            <v>0.50471181291689948</v>
          </cell>
          <cell r="L6">
            <v>0.72638785000000006</v>
          </cell>
          <cell r="M6">
            <v>1.0898882217292225</v>
          </cell>
          <cell r="N6">
            <v>0.46670148999999994</v>
          </cell>
          <cell r="O6">
            <v>0.85600290581125194</v>
          </cell>
          <cell r="P6">
            <v>3.5976698233967741</v>
          </cell>
          <cell r="Q6">
            <v>6.1956067961169143</v>
          </cell>
        </row>
        <row r="7">
          <cell r="F7">
            <v>0.66888571395367269</v>
          </cell>
          <cell r="G7">
            <v>0.50511438549292709</v>
          </cell>
          <cell r="H7">
            <v>1.3431577580975449</v>
          </cell>
          <cell r="I7">
            <v>0.86595176165718935</v>
          </cell>
          <cell r="J7">
            <v>1.728924103543483</v>
          </cell>
          <cell r="K7">
            <v>1.6279800053815083</v>
          </cell>
          <cell r="L7">
            <v>0.91172237176159443</v>
          </cell>
          <cell r="M7">
            <v>1.4214399455918878</v>
          </cell>
          <cell r="N7">
            <v>1.8524674279480946</v>
          </cell>
          <cell r="O7">
            <v>1.5915247384789812</v>
          </cell>
          <cell r="P7">
            <v>1.8687628971129193</v>
          </cell>
          <cell r="Q7">
            <v>2.3226419713973283</v>
          </cell>
        </row>
        <row r="9">
          <cell r="F9">
            <v>17.015971507099998</v>
          </cell>
          <cell r="G9">
            <v>10.370928009442155</v>
          </cell>
          <cell r="H9">
            <v>18.762986236590631</v>
          </cell>
          <cell r="I9">
            <v>25.661136980136057</v>
          </cell>
          <cell r="J9">
            <v>25.417090217221578</v>
          </cell>
          <cell r="K9">
            <v>24.854864127828712</v>
          </cell>
          <cell r="L9">
            <v>12.092347225022081</v>
          </cell>
          <cell r="M9">
            <v>6.4878795843276098</v>
          </cell>
          <cell r="N9">
            <v>6.9042231894007742</v>
          </cell>
          <cell r="O9">
            <v>14.192125149777496</v>
          </cell>
          <cell r="P9">
            <v>24.305421693070627</v>
          </cell>
          <cell r="Q9">
            <v>30.70695865349386</v>
          </cell>
        </row>
        <row r="11">
          <cell r="F11">
            <v>1.7654366321215811</v>
          </cell>
          <cell r="G11">
            <v>1.3066472314221129</v>
          </cell>
          <cell r="H11">
            <v>0.74019915445109441</v>
          </cell>
          <cell r="I11">
            <v>0.44040945553487543</v>
          </cell>
          <cell r="J11">
            <v>0.5515497213001932</v>
          </cell>
          <cell r="K11">
            <v>0.45866009471460872</v>
          </cell>
          <cell r="L11">
            <v>0.48942026150917156</v>
          </cell>
          <cell r="M11">
            <v>0.66045922976647431</v>
          </cell>
          <cell r="N11">
            <v>0.33882524204110809</v>
          </cell>
          <cell r="O11">
            <v>0.41036386936528768</v>
          </cell>
          <cell r="P11">
            <v>1.6492729241057693</v>
          </cell>
          <cell r="Q11">
            <v>4.0585703735737573</v>
          </cell>
        </row>
        <row r="12">
          <cell r="F12">
            <v>0.24188487097191277</v>
          </cell>
          <cell r="G12">
            <v>0.18266129087857283</v>
          </cell>
          <cell r="H12">
            <v>0.48571756614740652</v>
          </cell>
          <cell r="I12">
            <v>0.31314860785150073</v>
          </cell>
          <cell r="J12">
            <v>0.6252197871500812</v>
          </cell>
          <cell r="K12">
            <v>0.58871601729833556</v>
          </cell>
          <cell r="L12">
            <v>0.32970034141143834</v>
          </cell>
          <cell r="M12">
            <v>0.51402625390445977</v>
          </cell>
          <cell r="N12">
            <v>0.66989597092804765</v>
          </cell>
          <cell r="O12">
            <v>0.57553293183693033</v>
          </cell>
          <cell r="P12">
            <v>0.67578879742162323</v>
          </cell>
          <cell r="Q12">
            <v>0.83992218976335209</v>
          </cell>
        </row>
        <row r="14">
          <cell r="F14">
            <v>2.1769434916173407</v>
          </cell>
          <cell r="G14">
            <v>1.4946187954850219</v>
          </cell>
          <cell r="H14">
            <v>2.3350014699677426</v>
          </cell>
          <cell r="I14">
            <v>1.7205042998657059</v>
          </cell>
          <cell r="J14">
            <v>2.3659682544417353</v>
          </cell>
          <cell r="K14">
            <v>2.7359238183609245</v>
          </cell>
          <cell r="L14">
            <v>1.9853039513150827</v>
          </cell>
          <cell r="M14">
            <v>1.5290134498480119</v>
          </cell>
          <cell r="N14">
            <v>1.2070360132639866</v>
          </cell>
          <cell r="O14">
            <v>1.7892050074058305</v>
          </cell>
          <cell r="P14">
            <v>3.1758582061826806</v>
          </cell>
          <cell r="Q14">
            <v>3.7528289429744142</v>
          </cell>
        </row>
        <row r="16">
          <cell r="F16">
            <v>0.31345940184677684</v>
          </cell>
          <cell r="G16">
            <v>0.26863586225887232</v>
          </cell>
          <cell r="H16">
            <v>0.24238259466987466</v>
          </cell>
          <cell r="I16">
            <v>0.16803957270585879</v>
          </cell>
          <cell r="J16">
            <v>0.2595897149966061</v>
          </cell>
          <cell r="K16">
            <v>0.21025284135876934</v>
          </cell>
          <cell r="L16">
            <v>0.2390133076230806</v>
          </cell>
          <cell r="M16">
            <v>0.25319869224497954</v>
          </cell>
          <cell r="N16">
            <v>0.15301244259672214</v>
          </cell>
          <cell r="O16">
            <v>0.15185025235275001</v>
          </cell>
          <cell r="P16">
            <v>0.27361460628710138</v>
          </cell>
          <cell r="Q16">
            <v>0.43906330715801473</v>
          </cell>
        </row>
        <row r="17">
          <cell r="F17">
            <v>5.9106527305044815E-2</v>
          </cell>
          <cell r="G17">
            <v>4.4634765843386562E-2</v>
          </cell>
          <cell r="H17">
            <v>0.1186890212301258</v>
          </cell>
          <cell r="I17">
            <v>7.652039859351413E-2</v>
          </cell>
          <cell r="J17">
            <v>0.15277751879377227</v>
          </cell>
          <cell r="K17">
            <v>0.14385752697779045</v>
          </cell>
          <cell r="L17">
            <v>8.0564948745308756E-2</v>
          </cell>
          <cell r="M17">
            <v>0.12560647836235195</v>
          </cell>
          <cell r="N17">
            <v>0.16369450614294884</v>
          </cell>
          <cell r="O17">
            <v>0.14063613327235372</v>
          </cell>
          <cell r="P17">
            <v>0.16513446602405635</v>
          </cell>
          <cell r="Q17">
            <v>0.20524178979811136</v>
          </cell>
        </row>
        <row r="19">
          <cell r="F19">
            <v>0.51968027296630048</v>
          </cell>
          <cell r="G19">
            <v>0.38065387928972882</v>
          </cell>
          <cell r="H19">
            <v>0.69779328412622676</v>
          </cell>
          <cell r="I19">
            <v>0.87792471673546324</v>
          </cell>
          <cell r="J19">
            <v>0.94918678388488498</v>
          </cell>
          <cell r="K19">
            <v>0.99207268547801819</v>
          </cell>
          <cell r="L19">
            <v>0.43314662085866096</v>
          </cell>
          <cell r="M19">
            <v>0.32052728274378528</v>
          </cell>
          <cell r="N19">
            <v>0.29462623789518977</v>
          </cell>
          <cell r="O19">
            <v>0.54998641708819695</v>
          </cell>
          <cell r="P19">
            <v>0.64865511382692642</v>
          </cell>
          <cell r="Q19">
            <v>1.0084926918732855</v>
          </cell>
        </row>
        <row r="21">
          <cell r="F21">
            <v>0.17095235544389448</v>
          </cell>
          <cell r="G21">
            <v>0.24177400215512845</v>
          </cell>
          <cell r="H21">
            <v>0.24218214751884076</v>
          </cell>
          <cell r="I21">
            <v>0.16229901168079569</v>
          </cell>
          <cell r="J21">
            <v>0.2451118817234228</v>
          </cell>
          <cell r="K21">
            <v>0.28976680948158207</v>
          </cell>
          <cell r="L21">
            <v>0.21204426689950984</v>
          </cell>
          <cell r="M21">
            <v>0.22309652959783646</v>
          </cell>
          <cell r="N21">
            <v>0.21224887480806548</v>
          </cell>
          <cell r="O21">
            <v>0.10519707070117704</v>
          </cell>
          <cell r="P21">
            <v>0.17514752505757042</v>
          </cell>
          <cell r="Q21">
            <v>0.32426835117278341</v>
          </cell>
        </row>
        <row r="22">
          <cell r="F22">
            <v>3.8265932439872037E-2</v>
          </cell>
          <cell r="G22">
            <v>2.8896824295186755E-2</v>
          </cell>
          <cell r="H22">
            <v>7.6840008622176117E-2</v>
          </cell>
          <cell r="I22">
            <v>4.9539780737576374E-2</v>
          </cell>
          <cell r="J22">
            <v>9.8909113410132476E-2</v>
          </cell>
          <cell r="K22">
            <v>9.3134255374014402E-2</v>
          </cell>
          <cell r="L22">
            <v>5.2158247595889627E-2</v>
          </cell>
          <cell r="M22">
            <v>8.1318413281467994E-2</v>
          </cell>
          <cell r="N22">
            <v>0.10597683874264195</v>
          </cell>
          <cell r="O22">
            <v>9.1048705105458039E-2</v>
          </cell>
          <cell r="P22">
            <v>0.10690907770234619</v>
          </cell>
          <cell r="Q22">
            <v>0.13287480791622516</v>
          </cell>
        </row>
        <row r="24">
          <cell r="F24">
            <v>0.18767182192434639</v>
          </cell>
          <cell r="G24">
            <v>0.18754608570378289</v>
          </cell>
          <cell r="H24">
            <v>0.34062252350486477</v>
          </cell>
          <cell r="I24">
            <v>0.18485211248387709</v>
          </cell>
          <cell r="J24">
            <v>0.48650432767877128</v>
          </cell>
          <cell r="K24">
            <v>0.23250561306252587</v>
          </cell>
          <cell r="L24">
            <v>0.22295573285713619</v>
          </cell>
          <cell r="M24">
            <v>0.28535108923255259</v>
          </cell>
          <cell r="N24">
            <v>0.16723490250941631</v>
          </cell>
          <cell r="O24">
            <v>0.44167867840904806</v>
          </cell>
          <cell r="P24">
            <v>0.25552548952032078</v>
          </cell>
          <cell r="Q24">
            <v>0.61775677336334001</v>
          </cell>
        </row>
      </sheetData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AG_Agent Activity"/>
      <sheetName val="TITLE"/>
      <sheetName val="Overall Summary"/>
      <sheetName val="Summary (CM)"/>
      <sheetName val="Summary (YTD)"/>
      <sheetName val="TH_Digital (2)"/>
      <sheetName val="Summary (Forecast)"/>
      <sheetName val="TH_Digital"/>
      <sheetName val="Pipeline"/>
      <sheetName val="TH_Digital (Notes)"/>
      <sheetName val="AG_Digital Initiatives"/>
      <sheetName val="AG_Protection Specialist D.00"/>
      <sheetName val="AG_Segment Performance"/>
      <sheetName val="AG_Protection Specialist"/>
      <sheetName val="AG_Protection Specialist (2)"/>
      <sheetName val="AG_Recruitment"/>
      <sheetName val="AG_Last Month"/>
      <sheetName val="AG_Next Month"/>
      <sheetName val="BA_Last Month"/>
      <sheetName val="BA_Digital Initiatives"/>
      <sheetName val="AD_Next Month"/>
      <sheetName val="BA_Next Month"/>
      <sheetName val="BA_Insight"/>
      <sheetName val="AD_Last Month"/>
      <sheetName val="CCare_Last Month"/>
      <sheetName val="CCare_Digital Initiatives"/>
      <sheetName val="CCare_Next Month"/>
      <sheetName val="CCare_Insight Summary"/>
      <sheetName val="BKIL_Last Month"/>
      <sheetName val="BKIL_Next Month"/>
      <sheetName val="RA_Last Month"/>
      <sheetName val="BD_Next Month"/>
      <sheetName val="RA_Next Month"/>
      <sheetName val="APPENDIX DIVIDER"/>
      <sheetName val="OVERALL_Key Metrics P1"/>
      <sheetName val="AG_Key Metrics P1"/>
      <sheetName val="AG_Insight Summary"/>
      <sheetName val="AG_New AA Ratio"/>
      <sheetName val="AG_Prorated Segment Perform"/>
      <sheetName val="AG_Key Metrics P2"/>
      <sheetName val="AG_Key Products"/>
      <sheetName val="BA_Key Metrics P1"/>
      <sheetName val="BA_Key Metrics P1 (2)"/>
      <sheetName val="BA_Key Metrics P2"/>
      <sheetName val="BA_Key Products"/>
      <sheetName val="AD_Key Metrics P1"/>
      <sheetName val="CCare_Key Metrics P1"/>
      <sheetName val="CCare_Pipeline Metrics"/>
      <sheetName val="BKIL_Key Metrics P1"/>
      <sheetName val="BKIL_Key Metrics P2"/>
      <sheetName val="BKIL_Key Metrics P3"/>
      <sheetName val="BKIL_Key Metrics P4"/>
      <sheetName val="RA_Key Metrics P1"/>
      <sheetName val="RA_Key Metrics P2"/>
      <sheetName val="RA_Key Products"/>
      <sheetName val="BK_Key Products"/>
      <sheetName val="AF_Key Metrics P1"/>
      <sheetName val="DM_Key Metrics P1"/>
      <sheetName val="BD_Key Metrics P1"/>
      <sheetName val="QD_Agency"/>
      <sheetName val="QD_Banca"/>
      <sheetName val="QD_Corporate Care"/>
      <sheetName val="QD_Broker (IL-UL)"/>
      <sheetName val="QD_Broker (RA)"/>
      <sheetName val="QD_Affinity"/>
      <sheetName val="QD_DM"/>
      <sheetName val="QD_BD"/>
      <sheetName val="EC_Key Metrics P1"/>
      <sheetName val="Product line"/>
      <sheetName val="Elite Builder"/>
      <sheetName val="P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6">
          <cell r="F6">
            <v>531.48981698715045</v>
          </cell>
          <cell r="G6">
            <v>295.09986216136537</v>
          </cell>
          <cell r="H6">
            <v>448.58317444533998</v>
          </cell>
          <cell r="I6">
            <v>338.46910534335001</v>
          </cell>
          <cell r="J6">
            <v>355.78098018230003</v>
          </cell>
          <cell r="K6">
            <v>570.60829864272</v>
          </cell>
          <cell r="L6">
            <v>384.89689798379004</v>
          </cell>
          <cell r="M6">
            <v>693.89067240167003</v>
          </cell>
          <cell r="N6">
            <v>416.42211104222002</v>
          </cell>
          <cell r="O6">
            <v>420.85723939184999</v>
          </cell>
          <cell r="P6">
            <v>322.65054996426102</v>
          </cell>
          <cell r="Q6">
            <v>754.71454477725706</v>
          </cell>
        </row>
        <row r="7">
          <cell r="F7">
            <v>588.39147449966458</v>
          </cell>
          <cell r="G7">
            <v>585.33806770223543</v>
          </cell>
          <cell r="H7">
            <v>675.10595434207255</v>
          </cell>
          <cell r="I7">
            <v>619.85750471163055</v>
          </cell>
          <cell r="J7">
            <v>639.92521894734705</v>
          </cell>
          <cell r="K7">
            <v>700.66258142592119</v>
          </cell>
          <cell r="L7">
            <v>649.59433652149994</v>
          </cell>
          <cell r="M7">
            <v>683.28383048439548</v>
          </cell>
          <cell r="N7">
            <v>815.33415074249081</v>
          </cell>
          <cell r="O7">
            <v>786.50496847100806</v>
          </cell>
          <cell r="P7">
            <v>851.18683295041944</v>
          </cell>
          <cell r="Q7">
            <v>1053.0561015064804</v>
          </cell>
        </row>
        <row r="9">
          <cell r="F9">
            <v>535.2367418173784</v>
          </cell>
          <cell r="G9">
            <v>532.46990848887992</v>
          </cell>
          <cell r="H9">
            <v>572.26078155335063</v>
          </cell>
          <cell r="I9">
            <v>452.30964314851241</v>
          </cell>
          <cell r="J9">
            <v>507.48736987859996</v>
          </cell>
          <cell r="K9">
            <v>499.13112432679736</v>
          </cell>
          <cell r="L9">
            <v>377.91299948478326</v>
          </cell>
          <cell r="M9">
            <v>535.26508444570334</v>
          </cell>
          <cell r="N9">
            <v>437.8982436192403</v>
          </cell>
          <cell r="O9">
            <v>393.11186902171232</v>
          </cell>
          <cell r="P9">
            <v>445.20898163971049</v>
          </cell>
          <cell r="Q9">
            <v>750.77593561234403</v>
          </cell>
        </row>
        <row r="11">
          <cell r="F11">
            <v>154.15781109236434</v>
          </cell>
          <cell r="G11">
            <v>120.25241258841135</v>
          </cell>
          <cell r="H11">
            <v>172.09304212036608</v>
          </cell>
          <cell r="I11">
            <v>138.44962806593298</v>
          </cell>
          <cell r="J11">
            <v>167.57465696873237</v>
          </cell>
          <cell r="K11">
            <v>133.98072645381751</v>
          </cell>
          <cell r="L11">
            <v>142.13127097043568</v>
          </cell>
          <cell r="M11">
            <v>346.51092790908297</v>
          </cell>
          <cell r="N11">
            <v>181.40715674971969</v>
          </cell>
          <cell r="O11">
            <v>94.285864600363922</v>
          </cell>
          <cell r="P11">
            <v>80.268262748153603</v>
          </cell>
          <cell r="Q11">
            <v>139.29302339416529</v>
          </cell>
        </row>
        <row r="12">
          <cell r="F12">
            <v>307.03786896573928</v>
          </cell>
          <cell r="G12">
            <v>305.23469375008312</v>
          </cell>
          <cell r="H12">
            <v>352.41586709194024</v>
          </cell>
          <cell r="I12">
            <v>323.65954925755182</v>
          </cell>
          <cell r="J12">
            <v>334.38738665452803</v>
          </cell>
          <cell r="K12">
            <v>366.59559326791532</v>
          </cell>
          <cell r="L12">
            <v>335.12394199303412</v>
          </cell>
          <cell r="M12">
            <v>351.75934267887317</v>
          </cell>
          <cell r="N12">
            <v>423.3958701928135</v>
          </cell>
          <cell r="O12">
            <v>399.48823316668336</v>
          </cell>
          <cell r="P12">
            <v>433.35476525277619</v>
          </cell>
          <cell r="Q12">
            <v>542.55468302347094</v>
          </cell>
        </row>
        <row r="14">
          <cell r="F14">
            <v>181.33941867583354</v>
          </cell>
          <cell r="G14">
            <v>206.28966265820833</v>
          </cell>
          <cell r="H14">
            <v>249.25976576452317</v>
          </cell>
          <cell r="I14">
            <v>186.50419123643547</v>
          </cell>
          <cell r="J14">
            <v>204.50423541923226</v>
          </cell>
          <cell r="K14">
            <v>208.60811100135894</v>
          </cell>
          <cell r="L14">
            <v>160.95307713256753</v>
          </cell>
          <cell r="M14">
            <v>235.83872137447034</v>
          </cell>
          <cell r="N14">
            <v>194.54608597983795</v>
          </cell>
          <cell r="O14">
            <v>171.3495984034341</v>
          </cell>
          <cell r="P14">
            <v>184.99478634294383</v>
          </cell>
          <cell r="Q14">
            <v>329.87452132162946</v>
          </cell>
        </row>
        <row r="16">
          <cell r="F16">
            <v>71.053828821140996</v>
          </cell>
          <cell r="G16">
            <v>62.548316827316995</v>
          </cell>
          <cell r="H16">
            <v>94.914632108581017</v>
          </cell>
          <cell r="I16">
            <v>65.636084442907006</v>
          </cell>
          <cell r="J16">
            <v>76.191568964866008</v>
          </cell>
          <cell r="K16">
            <v>70.904039212612531</v>
          </cell>
          <cell r="L16">
            <v>71.354025750099012</v>
          </cell>
          <cell r="M16">
            <v>104.23167180006401</v>
          </cell>
          <cell r="N16">
            <v>81.007215292017989</v>
          </cell>
          <cell r="O16">
            <v>83.540788791013014</v>
          </cell>
          <cell r="P16">
            <v>75.920315749015046</v>
          </cell>
          <cell r="Q16">
            <v>119.35121440276298</v>
          </cell>
        </row>
        <row r="17">
          <cell r="F17">
            <v>169.39338736072287</v>
          </cell>
          <cell r="G17">
            <v>169.19758545310123</v>
          </cell>
          <cell r="H17">
            <v>196.70387876127515</v>
          </cell>
          <cell r="I17">
            <v>179.55631009871851</v>
          </cell>
          <cell r="J17">
            <v>187.58196633034896</v>
          </cell>
          <cell r="K17">
            <v>206.81649135679305</v>
          </cell>
          <cell r="L17">
            <v>196.57464712505063</v>
          </cell>
          <cell r="M17">
            <v>211.64965486585831</v>
          </cell>
          <cell r="N17">
            <v>253.45774589905716</v>
          </cell>
          <cell r="O17">
            <v>240.17300959859537</v>
          </cell>
          <cell r="P17">
            <v>252.23203256020159</v>
          </cell>
          <cell r="Q17">
            <v>308.26801741867297</v>
          </cell>
        </row>
        <row r="19">
          <cell r="F19">
            <v>101.396569724386</v>
          </cell>
          <cell r="G19">
            <v>112.30010525361401</v>
          </cell>
          <cell r="H19">
            <v>141.30885122116899</v>
          </cell>
          <cell r="I19">
            <v>103.82986827523598</v>
          </cell>
          <cell r="J19">
            <v>107.53972283593498</v>
          </cell>
          <cell r="K19">
            <v>116.14910362120195</v>
          </cell>
          <cell r="L19">
            <v>108.58173977359397</v>
          </cell>
          <cell r="M19">
            <v>126.51863402762902</v>
          </cell>
          <cell r="N19">
            <v>103.923925804032</v>
          </cell>
          <cell r="O19">
            <v>86.337824984298962</v>
          </cell>
          <cell r="P19">
            <v>88.630425889953017</v>
          </cell>
          <cell r="Q19">
            <v>115.13991852600401</v>
          </cell>
        </row>
        <row r="21">
          <cell r="F21">
            <v>53.378321939889993</v>
          </cell>
          <cell r="G21">
            <v>51.804171301185001</v>
          </cell>
          <cell r="H21">
            <v>83.824290961545003</v>
          </cell>
          <cell r="I21">
            <v>51.944794085567239</v>
          </cell>
          <cell r="J21">
            <v>64.798824919373004</v>
          </cell>
          <cell r="K21">
            <v>52.596404648608967</v>
          </cell>
          <cell r="L21">
            <v>53.449335390126997</v>
          </cell>
          <cell r="M21">
            <v>66.488353333000987</v>
          </cell>
          <cell r="N21">
            <v>61.547059561410009</v>
          </cell>
          <cell r="O21">
            <v>48.745500821092008</v>
          </cell>
          <cell r="P21">
            <v>53.629715900386003</v>
          </cell>
          <cell r="Q21">
            <v>67.723786240219994</v>
          </cell>
        </row>
        <row r="22">
          <cell r="F22">
            <v>130.6107489771471</v>
          </cell>
          <cell r="G22">
            <v>130.83834406145129</v>
          </cell>
          <cell r="H22">
            <v>152.58339189180353</v>
          </cell>
          <cell r="I22">
            <v>138.67451165190454</v>
          </cell>
          <cell r="J22">
            <v>145.62363921760459</v>
          </cell>
          <cell r="K22">
            <v>160.49825077506017</v>
          </cell>
          <cell r="L22">
            <v>150.00904703409941</v>
          </cell>
          <cell r="M22">
            <v>161.31737194333752</v>
          </cell>
          <cell r="N22">
            <v>194.32652614432502</v>
          </cell>
          <cell r="O22">
            <v>183.20359612751173</v>
          </cell>
          <cell r="P22">
            <v>193.5092586494421</v>
          </cell>
          <cell r="Q22">
            <v>216.86181185984424</v>
          </cell>
        </row>
        <row r="24">
          <cell r="F24">
            <v>62.310032107100355</v>
          </cell>
          <cell r="G24">
            <v>82.355086448962822</v>
          </cell>
          <cell r="H24">
            <v>103.39418087896344</v>
          </cell>
          <cell r="I24">
            <v>73.94385123485317</v>
          </cell>
          <cell r="J24">
            <v>81.057154022946989</v>
          </cell>
          <cell r="K24">
            <v>73.546925081072999</v>
          </cell>
          <cell r="L24">
            <v>52.208325466778987</v>
          </cell>
          <cell r="M24">
            <v>87.857352094340996</v>
          </cell>
          <cell r="N24">
            <v>77.335766604762995</v>
          </cell>
          <cell r="O24">
            <v>64.697984596375008</v>
          </cell>
          <cell r="P24">
            <v>66.502645711180023</v>
          </cell>
          <cell r="Q24">
            <v>82.058038297370757</v>
          </cell>
        </row>
      </sheetData>
      <sheetData sheetId="36">
        <row r="6">
          <cell r="F6">
            <v>46.567972851516004</v>
          </cell>
          <cell r="G6">
            <v>48.222337562999996</v>
          </cell>
          <cell r="H6">
            <v>99.721444631150007</v>
          </cell>
          <cell r="I6">
            <v>58.685781733559999</v>
          </cell>
          <cell r="J6">
            <v>59.596762900399995</v>
          </cell>
          <cell r="K6">
            <v>64.864701238999999</v>
          </cell>
          <cell r="L6">
            <v>65.220068150399996</v>
          </cell>
          <cell r="M6">
            <v>66.961907609619999</v>
          </cell>
          <cell r="N6">
            <v>76.087950114400002</v>
          </cell>
          <cell r="O6">
            <v>64.732263907999993</v>
          </cell>
          <cell r="P6">
            <v>70.180206336800012</v>
          </cell>
          <cell r="Q6">
            <v>140.65145602799998</v>
          </cell>
        </row>
        <row r="7">
          <cell r="F7">
            <v>73.969772843657097</v>
          </cell>
          <cell r="G7">
            <v>76.911030602140187</v>
          </cell>
          <cell r="H7">
            <v>100.25664739567044</v>
          </cell>
          <cell r="I7">
            <v>72.001843395211424</v>
          </cell>
          <cell r="J7">
            <v>81.615094840294105</v>
          </cell>
          <cell r="K7">
            <v>92.75577679949933</v>
          </cell>
          <cell r="L7">
            <v>88.837589256278235</v>
          </cell>
          <cell r="M7">
            <v>112.93663613215986</v>
          </cell>
          <cell r="N7">
            <v>143.8492459912635</v>
          </cell>
          <cell r="O7">
            <v>131.6177567028858</v>
          </cell>
          <cell r="P7">
            <v>124.56417160674069</v>
          </cell>
          <cell r="Q7">
            <v>214.50076721507844</v>
          </cell>
        </row>
        <row r="9">
          <cell r="F9">
            <v>50.959547040000004</v>
          </cell>
          <cell r="G9">
            <v>54.361833130000001</v>
          </cell>
          <cell r="H9">
            <v>84.215710901289995</v>
          </cell>
          <cell r="I9">
            <v>59.948316151999997</v>
          </cell>
          <cell r="J9">
            <v>55.205911033599989</v>
          </cell>
          <cell r="K9">
            <v>60.263032973999998</v>
          </cell>
          <cell r="L9">
            <v>61.022897478399983</v>
          </cell>
          <cell r="M9">
            <v>55.241234129999995</v>
          </cell>
          <cell r="N9">
            <v>63.936812821999993</v>
          </cell>
          <cell r="O9">
            <v>54.072721512000001</v>
          </cell>
          <cell r="P9">
            <v>68.972459903599997</v>
          </cell>
          <cell r="Q9">
            <v>113.96749192171397</v>
          </cell>
        </row>
        <row r="11">
          <cell r="F11">
            <v>23.252343322996996</v>
          </cell>
          <cell r="G11">
            <v>21.701229720821999</v>
          </cell>
          <cell r="H11">
            <v>31.344379973466996</v>
          </cell>
          <cell r="I11">
            <v>22.996621922492</v>
          </cell>
          <cell r="J11">
            <v>26.215417157616997</v>
          </cell>
          <cell r="K11">
            <v>25.315305135672006</v>
          </cell>
          <cell r="L11">
            <v>22.451191589602001</v>
          </cell>
          <cell r="M11">
            <v>29.381816961515</v>
          </cell>
          <cell r="N11">
            <v>34.553240496841994</v>
          </cell>
          <cell r="O11">
            <v>21.437504728256009</v>
          </cell>
          <cell r="P11">
            <v>15.647817679931997</v>
          </cell>
          <cell r="Q11">
            <v>19.30659195668899</v>
          </cell>
        </row>
        <row r="12">
          <cell r="F12">
            <v>36.723077240929783</v>
          </cell>
          <cell r="G12">
            <v>38.183295809919514</v>
          </cell>
          <cell r="H12">
            <v>49.77347455168745</v>
          </cell>
          <cell r="I12">
            <v>35.746077821278782</v>
          </cell>
          <cell r="J12">
            <v>40.518678327980517</v>
          </cell>
          <cell r="K12">
            <v>46.049587892475813</v>
          </cell>
          <cell r="L12">
            <v>42.979034735836009</v>
          </cell>
          <cell r="M12">
            <v>54.637993307878276</v>
          </cell>
          <cell r="N12">
            <v>69.593308327481537</v>
          </cell>
          <cell r="O12">
            <v>63.675795173453217</v>
          </cell>
          <cell r="P12">
            <v>60.263317624283658</v>
          </cell>
          <cell r="Q12">
            <v>103.77404432267176</v>
          </cell>
        </row>
        <row r="14">
          <cell r="F14">
            <v>16.193275295920646</v>
          </cell>
          <cell r="G14">
            <v>15.461516138840867</v>
          </cell>
          <cell r="H14">
            <v>26.501319554038666</v>
          </cell>
          <cell r="I14">
            <v>15.462519741829546</v>
          </cell>
          <cell r="J14">
            <v>16.563800832607996</v>
          </cell>
          <cell r="K14">
            <v>13.363457420716001</v>
          </cell>
          <cell r="L14">
            <v>2.8845224726830043</v>
          </cell>
          <cell r="M14">
            <v>18.975835070109</v>
          </cell>
          <cell r="N14">
            <v>24.34178932359</v>
          </cell>
          <cell r="O14">
            <v>21.748799848697004</v>
          </cell>
          <cell r="P14">
            <v>27.405481185905003</v>
          </cell>
          <cell r="Q14">
            <v>44.286934817306005</v>
          </cell>
        </row>
        <row r="16">
          <cell r="F16">
            <v>21.838699348348001</v>
          </cell>
          <cell r="G16">
            <v>22.321983440524999</v>
          </cell>
          <cell r="H16">
            <v>32.364135652401998</v>
          </cell>
          <cell r="I16">
            <v>21.279425529641003</v>
          </cell>
          <cell r="J16">
            <v>22.981668422691996</v>
          </cell>
          <cell r="K16">
            <v>26.218940556539998</v>
          </cell>
          <cell r="L16">
            <v>26.152013350360001</v>
          </cell>
          <cell r="M16">
            <v>28.268050686580992</v>
          </cell>
          <cell r="N16">
            <v>29.403820361804001</v>
          </cell>
          <cell r="O16">
            <v>26.895801010983995</v>
          </cell>
          <cell r="P16">
            <v>24.836205950649997</v>
          </cell>
          <cell r="Q16">
            <v>38.379252366660992</v>
          </cell>
        </row>
        <row r="17">
          <cell r="F17">
            <v>37.198104419917847</v>
          </cell>
          <cell r="G17">
            <v>38.67721147973262</v>
          </cell>
          <cell r="H17">
            <v>50.417313657261374</v>
          </cell>
          <cell r="I17">
            <v>36.208467135658026</v>
          </cell>
          <cell r="J17">
            <v>41.042803072107709</v>
          </cell>
          <cell r="K17">
            <v>46.645257086716001</v>
          </cell>
          <cell r="L17">
            <v>44.674869132738969</v>
          </cell>
          <cell r="M17">
            <v>56.793858114958205</v>
          </cell>
          <cell r="N17">
            <v>72.339268695865812</v>
          </cell>
          <cell r="O17">
            <v>66.18826676265931</v>
          </cell>
          <cell r="P17">
            <v>62.641142243353983</v>
          </cell>
          <cell r="Q17">
            <v>107.8686824398323</v>
          </cell>
        </row>
        <row r="19">
          <cell r="F19">
            <v>24.713781730247</v>
          </cell>
          <cell r="G19">
            <v>25.487455006110004</v>
          </cell>
          <cell r="H19">
            <v>35.974248091904997</v>
          </cell>
          <cell r="I19">
            <v>24.676796668867997</v>
          </cell>
          <cell r="J19">
            <v>27.105322647299996</v>
          </cell>
          <cell r="K19">
            <v>28.846776654030997</v>
          </cell>
          <cell r="L19">
            <v>33.347208501628984</v>
          </cell>
          <cell r="M19">
            <v>25.831760890894998</v>
          </cell>
          <cell r="N19">
            <v>28.868019041956</v>
          </cell>
          <cell r="O19">
            <v>24.208657803057996</v>
          </cell>
          <cell r="P19">
            <v>30.248852381566998</v>
          </cell>
          <cell r="Q19">
            <v>39.652434616541001</v>
          </cell>
        </row>
        <row r="21">
          <cell r="F21">
            <v>17.793676793816996</v>
          </cell>
          <cell r="G21">
            <v>16.971002010663</v>
          </cell>
          <cell r="H21">
            <v>25.305990795765997</v>
          </cell>
          <cell r="I21">
            <v>16.247386817972998</v>
          </cell>
          <cell r="J21">
            <v>18.126577839309999</v>
          </cell>
          <cell r="K21">
            <v>18.559618342714007</v>
          </cell>
          <cell r="L21">
            <v>18.537889541409999</v>
          </cell>
          <cell r="M21">
            <v>21.545634484335995</v>
          </cell>
          <cell r="N21">
            <v>24.086897066663997</v>
          </cell>
          <cell r="O21">
            <v>20.656751286883008</v>
          </cell>
          <cell r="P21">
            <v>17.596216057764</v>
          </cell>
          <cell r="Q21">
            <v>23.252926247541993</v>
          </cell>
        </row>
        <row r="22">
          <cell r="F22">
            <v>29.349486265203584</v>
          </cell>
          <cell r="G22">
            <v>30.516508967402221</v>
          </cell>
          <cell r="H22">
            <v>39.779506987994026</v>
          </cell>
          <cell r="I22">
            <v>28.568657609150765</v>
          </cell>
          <cell r="J22">
            <v>32.382972300203598</v>
          </cell>
          <cell r="K22">
            <v>36.803335910590619</v>
          </cell>
          <cell r="L22">
            <v>34.123362732761372</v>
          </cell>
          <cell r="M22">
            <v>43.380035780104478</v>
          </cell>
          <cell r="N22">
            <v>55.253863155085646</v>
          </cell>
          <cell r="O22">
            <v>50.555631818065194</v>
          </cell>
          <cell r="P22">
            <v>47.846282714637681</v>
          </cell>
          <cell r="Q22">
            <v>82.391784236968732</v>
          </cell>
        </row>
        <row r="24">
          <cell r="F24">
            <v>11.377844129853584</v>
          </cell>
          <cell r="G24">
            <v>10.35628258328587</v>
          </cell>
          <cell r="H24">
            <v>16.677925770809665</v>
          </cell>
          <cell r="I24">
            <v>10.282180905282544</v>
          </cell>
          <cell r="J24">
            <v>12.778518975111997</v>
          </cell>
          <cell r="K24">
            <v>7.9970127230990027</v>
          </cell>
          <cell r="L24">
            <v>-1.8078389635259977</v>
          </cell>
          <cell r="M24">
            <v>14.090089831137998</v>
          </cell>
          <cell r="N24">
            <v>18.652147441242001</v>
          </cell>
          <cell r="O24">
            <v>15.809737994984003</v>
          </cell>
          <cell r="P24">
            <v>19.539996681712005</v>
          </cell>
          <cell r="Q24">
            <v>25.264416265170009</v>
          </cell>
        </row>
      </sheetData>
      <sheetData sheetId="37"/>
      <sheetData sheetId="38"/>
      <sheetData sheetId="39"/>
      <sheetData sheetId="40"/>
      <sheetData sheetId="41">
        <row r="6">
          <cell r="D6" t="str">
            <v>UE15/7 + UE15/7 repriced</v>
          </cell>
          <cell r="F6">
            <v>4.2399279999999999</v>
          </cell>
          <cell r="G6">
            <v>3.7743579999999999</v>
          </cell>
          <cell r="H6">
            <v>8.2679261000000004</v>
          </cell>
          <cell r="I6">
            <v>8.4619660999999997</v>
          </cell>
          <cell r="J6">
            <v>5.2784969999999998</v>
          </cell>
          <cell r="K6">
            <v>3.8941560000000002</v>
          </cell>
          <cell r="L6">
            <v>8.7269658000000003</v>
          </cell>
          <cell r="M6">
            <v>5.4858748000000004</v>
          </cell>
          <cell r="N6">
            <v>7.9539600000000004</v>
          </cell>
          <cell r="O6">
            <v>6.1740000000000004</v>
          </cell>
          <cell r="P6">
            <v>9.2336993000000014</v>
          </cell>
          <cell r="Q6">
            <v>32.99492</v>
          </cell>
        </row>
        <row r="7">
          <cell r="D7" t="str">
            <v>Protection Ratio (YTD) = 1%</v>
          </cell>
          <cell r="F7">
            <v>0.12666765725199994</v>
          </cell>
          <cell r="G7">
            <v>9.2268699549999979E-3</v>
          </cell>
          <cell r="H7">
            <v>0.24231548869599998</v>
          </cell>
          <cell r="I7">
            <v>-0.18243022329999997</v>
          </cell>
          <cell r="J7">
            <v>-0.13388544271699995</v>
          </cell>
          <cell r="K7">
            <v>-7.286604172999997E-2</v>
          </cell>
          <cell r="L7">
            <v>-0.76707037548099999</v>
          </cell>
          <cell r="M7">
            <v>0.83238062942400015</v>
          </cell>
          <cell r="N7">
            <v>0.74118682594900021</v>
          </cell>
          <cell r="O7">
            <v>-0.2377445391310001</v>
          </cell>
          <cell r="P7">
            <v>-2.1812525713789999</v>
          </cell>
          <cell r="Q7">
            <v>-4.959053254496002</v>
          </cell>
        </row>
        <row r="8">
          <cell r="D8" t="str">
            <v>Traditional Non-par</v>
          </cell>
        </row>
        <row r="9">
          <cell r="D9" t="str">
            <v>IVP</v>
          </cell>
          <cell r="F9">
            <v>7.7679520000000002</v>
          </cell>
          <cell r="G9">
            <v>7.5855810000000004</v>
          </cell>
          <cell r="H9">
            <v>12.156983</v>
          </cell>
          <cell r="I9">
            <v>7.560594</v>
          </cell>
          <cell r="J9">
            <v>5.7546549999999996</v>
          </cell>
          <cell r="K9">
            <v>10.387404999999999</v>
          </cell>
          <cell r="L9">
            <v>7.9407670000000001</v>
          </cell>
          <cell r="M9">
            <v>6.702617</v>
          </cell>
          <cell r="N9">
            <v>8.6505740000000007</v>
          </cell>
          <cell r="O9">
            <v>8.4382350000000006</v>
          </cell>
          <cell r="P9">
            <v>6.744516</v>
          </cell>
          <cell r="Q9">
            <v>13.920328</v>
          </cell>
        </row>
        <row r="10">
          <cell r="D10" t="str">
            <v>Protection Ratio (YTD) = 32%</v>
          </cell>
          <cell r="F10">
            <v>1.7812096895199994</v>
          </cell>
          <cell r="G10">
            <v>1.3386751293189996</v>
          </cell>
          <cell r="H10">
            <v>2.2096646420710009</v>
          </cell>
          <cell r="I10">
            <v>1.4318577235380008</v>
          </cell>
          <cell r="J10">
            <v>0.93979670098599988</v>
          </cell>
          <cell r="K10">
            <v>1.666928733870999</v>
          </cell>
          <cell r="L10">
            <v>0.70993464797500028</v>
          </cell>
          <cell r="M10">
            <v>0.76987313603400087</v>
          </cell>
          <cell r="N10">
            <v>1.1073622084179977</v>
          </cell>
          <cell r="O10">
            <v>-6.2838530173999443E-2</v>
          </cell>
          <cell r="P10">
            <v>-3.3719405072999996E-2</v>
          </cell>
          <cell r="Q10">
            <v>0.4418614974960004</v>
          </cell>
        </row>
        <row r="11">
          <cell r="D11" t="str">
            <v>Traditional Non-par</v>
          </cell>
        </row>
        <row r="12">
          <cell r="D12" t="str">
            <v>Pension85</v>
          </cell>
          <cell r="F12">
            <v>0.9840449</v>
          </cell>
          <cell r="G12">
            <v>1.9256663999999999</v>
          </cell>
          <cell r="H12">
            <v>5.8326514000000005</v>
          </cell>
          <cell r="I12">
            <v>5.2734416</v>
          </cell>
          <cell r="J12">
            <v>7.7443333999999986</v>
          </cell>
          <cell r="K12">
            <v>7.9346090999999994</v>
          </cell>
          <cell r="L12">
            <v>4.8679803000000001</v>
          </cell>
          <cell r="M12">
            <v>6.2077381000000003</v>
          </cell>
          <cell r="N12">
            <v>10.0637142</v>
          </cell>
          <cell r="O12">
            <v>6.6356615999999997</v>
          </cell>
          <cell r="P12">
            <v>10.2818764</v>
          </cell>
          <cell r="Q12">
            <v>23.707014499999996</v>
          </cell>
        </row>
        <row r="13">
          <cell r="D13" t="str">
            <v>Protection Ratio (YTD) = 5%</v>
          </cell>
          <cell r="F13">
            <v>0.91722095525399994</v>
          </cell>
          <cell r="G13">
            <v>2.0035735255970004</v>
          </cell>
          <cell r="H13">
            <v>2.2870555559089989</v>
          </cell>
          <cell r="I13">
            <v>4.1295381600300001</v>
          </cell>
          <cell r="J13">
            <v>4.8332642491960014</v>
          </cell>
          <cell r="K13">
            <v>3.3327796810230006</v>
          </cell>
          <cell r="L13">
            <v>2.3170156824100006</v>
          </cell>
          <cell r="M13">
            <v>2.2623915802750005</v>
          </cell>
          <cell r="N13">
            <v>4.4343286529149983</v>
          </cell>
          <cell r="O13">
            <v>0.92923435867499971</v>
          </cell>
          <cell r="P13">
            <v>2.6709797098039991</v>
          </cell>
          <cell r="Q13">
            <v>2.4467482336310007</v>
          </cell>
        </row>
        <row r="14">
          <cell r="D14" t="str">
            <v>Traditional Non-par</v>
          </cell>
        </row>
        <row r="15">
          <cell r="D15" t="str">
            <v>iSave + iSave repriced</v>
          </cell>
          <cell r="F15">
            <v>1.853909</v>
          </cell>
          <cell r="G15">
            <v>1.869993</v>
          </cell>
          <cell r="H15">
            <v>3.9766560000000002</v>
          </cell>
          <cell r="I15">
            <v>2.3556965000000001</v>
          </cell>
          <cell r="J15">
            <v>6.8840180000000002</v>
          </cell>
          <cell r="K15">
            <v>5.8847290000000001</v>
          </cell>
          <cell r="L15">
            <v>6.6414540000000004</v>
          </cell>
          <cell r="M15">
            <v>5.5894209999999998</v>
          </cell>
          <cell r="N15">
            <v>5.2631550000000002</v>
          </cell>
          <cell r="O15">
            <v>6.1483449999999999</v>
          </cell>
          <cell r="P15">
            <v>8.2210859999999997</v>
          </cell>
          <cell r="Q15">
            <v>15.177020000000001</v>
          </cell>
        </row>
        <row r="16">
          <cell r="D16" t="str">
            <v>Protection Ratio (YTD) = -224%</v>
          </cell>
          <cell r="F16">
            <v>-3.926284431000019E-3</v>
          </cell>
          <cell r="G16">
            <v>5.8205873637000007E-2</v>
          </cell>
          <cell r="H16">
            <v>0.14355206838999998</v>
          </cell>
          <cell r="I16">
            <v>-0.15369939042199995</v>
          </cell>
          <cell r="J16">
            <v>3.6489293079000014E-2</v>
          </cell>
          <cell r="K16">
            <v>1.5785541389000027E-2</v>
          </cell>
          <cell r="L16">
            <v>-0.34727395176500003</v>
          </cell>
          <cell r="M16">
            <v>0.71556517306799994</v>
          </cell>
          <cell r="N16">
            <v>0.93444815432000017</v>
          </cell>
          <cell r="O16">
            <v>0.38754678891</v>
          </cell>
          <cell r="P16">
            <v>-1.2258353613830013</v>
          </cell>
          <cell r="Q16">
            <v>-0.68302057946299966</v>
          </cell>
        </row>
        <row r="17">
          <cell r="D17" t="str">
            <v>Traditional Par</v>
          </cell>
        </row>
        <row r="18">
          <cell r="D18" t="str">
            <v>Whole Life Package (with NGD&amp;ICP)</v>
          </cell>
          <cell r="F18">
            <v>1.0891459999999999</v>
          </cell>
          <cell r="G18">
            <v>4.6392224999999998</v>
          </cell>
          <cell r="H18">
            <v>5.6234039999999998</v>
          </cell>
          <cell r="I18">
            <v>2.9088945000000002</v>
          </cell>
          <cell r="J18">
            <v>6.1668079999999996</v>
          </cell>
          <cell r="K18">
            <v>6.0988045</v>
          </cell>
          <cell r="L18">
            <v>5.0172584999999996</v>
          </cell>
          <cell r="M18">
            <v>7.787077</v>
          </cell>
          <cell r="N18">
            <v>6.8051835000000001</v>
          </cell>
          <cell r="O18">
            <v>5.7814684999999999</v>
          </cell>
          <cell r="P18">
            <v>6.4127409999999996</v>
          </cell>
          <cell r="Q18">
            <v>9.2288460000000008</v>
          </cell>
        </row>
        <row r="19">
          <cell r="D19" t="str">
            <v>Protection Ratio (YTD) = -60%</v>
          </cell>
          <cell r="F19">
            <v>-0.40724754885699993</v>
          </cell>
          <cell r="G19">
            <v>0.22783755215600004</v>
          </cell>
          <cell r="H19">
            <v>0.12710158444299985</v>
          </cell>
          <cell r="I19">
            <v>0.14955808400300011</v>
          </cell>
          <cell r="J19">
            <v>0.26951643265899977</v>
          </cell>
          <cell r="K19">
            <v>0.35465036822800022</v>
          </cell>
          <cell r="L19">
            <v>-0.19185529370099991</v>
          </cell>
          <cell r="M19">
            <v>0.87058563184800053</v>
          </cell>
          <cell r="N19">
            <v>0.30688709332199976</v>
          </cell>
          <cell r="O19">
            <v>-1.0661204623299994</v>
          </cell>
          <cell r="P19">
            <v>-1.2384522646020013</v>
          </cell>
          <cell r="Q19">
            <v>-1.2464232674190001</v>
          </cell>
        </row>
        <row r="20">
          <cell r="D20" t="str">
            <v>Traditional Par</v>
          </cell>
        </row>
        <row r="21">
          <cell r="D21" t="str">
            <v>SUPER CARE (Regular)</v>
          </cell>
          <cell r="F21">
            <v>3.9348947999999999</v>
          </cell>
          <cell r="G21">
            <v>4.5161572000000003</v>
          </cell>
          <cell r="H21">
            <v>6.1882190000000001</v>
          </cell>
          <cell r="I21">
            <v>3.6053130000000002</v>
          </cell>
          <cell r="J21">
            <v>3.7154315999999996</v>
          </cell>
          <cell r="K21">
            <v>4.8420444000000007</v>
          </cell>
          <cell r="L21">
            <v>4.4644609000000006</v>
          </cell>
          <cell r="M21">
            <v>5.4027839999999996</v>
          </cell>
          <cell r="N21">
            <v>5.534806800000001</v>
          </cell>
          <cell r="O21">
            <v>5.3008179999999996</v>
          </cell>
          <cell r="P21">
            <v>4.9603421999999995</v>
          </cell>
          <cell r="Q21">
            <v>6.5023615999999995</v>
          </cell>
        </row>
        <row r="22">
          <cell r="D22" t="str">
            <v>Protection Ratio (YTD) = 100%</v>
          </cell>
          <cell r="F22">
            <v>1.8182594661290001</v>
          </cell>
          <cell r="G22">
            <v>2.0696231205409994</v>
          </cell>
          <cell r="H22">
            <v>2.9295114389309997</v>
          </cell>
          <cell r="I22">
            <v>1.677549023838</v>
          </cell>
          <cell r="J22">
            <v>1.7552910656649992</v>
          </cell>
          <cell r="K22">
            <v>2.2012239579109987</v>
          </cell>
          <cell r="L22">
            <v>2.0848025243309998</v>
          </cell>
          <cell r="M22">
            <v>2.5509262147090004</v>
          </cell>
          <cell r="N22">
            <v>2.5139091552169996</v>
          </cell>
          <cell r="O22">
            <v>2.4404522451599999</v>
          </cell>
          <cell r="P22">
            <v>2.3256288258350004</v>
          </cell>
          <cell r="Q22">
            <v>1.9147112417529999</v>
          </cell>
        </row>
        <row r="23">
          <cell r="D23" t="str">
            <v>Riders</v>
          </cell>
        </row>
        <row r="24">
          <cell r="D24" t="str">
            <v>Power Max Link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1.9755</v>
          </cell>
          <cell r="L24">
            <v>10.029999999999999</v>
          </cell>
          <cell r="M24">
            <v>9.0862999999999996</v>
          </cell>
          <cell r="N24">
            <v>12.185</v>
          </cell>
          <cell r="O24">
            <v>5.6882999999999999</v>
          </cell>
          <cell r="P24">
            <v>4.4930000000000003</v>
          </cell>
          <cell r="Q24">
            <v>6.0563320000000003</v>
          </cell>
        </row>
        <row r="25">
          <cell r="D25" t="str">
            <v>Protection Ratio (YTD) = 35%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0.48243739280300002</v>
          </cell>
          <cell r="L25">
            <v>3.7219412712069997</v>
          </cell>
          <cell r="M25">
            <v>3.7292482516889991</v>
          </cell>
          <cell r="N25">
            <v>5.0039844208939996</v>
          </cell>
          <cell r="O25">
            <v>2.2111794667670002</v>
          </cell>
          <cell r="P25">
            <v>0.61795651450999967</v>
          </cell>
          <cell r="Q25">
            <v>1.8637682255079999</v>
          </cell>
        </row>
        <row r="26">
          <cell r="D26" t="str">
            <v>Unit Linked</v>
          </cell>
        </row>
        <row r="27">
          <cell r="D27" t="str">
            <v>CARE - Health Lump Sum</v>
          </cell>
          <cell r="F27">
            <v>2.4270283999999998</v>
          </cell>
          <cell r="G27">
            <v>2.7429783999999997</v>
          </cell>
          <cell r="H27">
            <v>3.2102919999999999</v>
          </cell>
          <cell r="I27">
            <v>3.3489608999999998</v>
          </cell>
          <cell r="J27">
            <v>3.2226442000000004</v>
          </cell>
          <cell r="K27">
            <v>4.0035565000000002</v>
          </cell>
          <cell r="L27">
            <v>3.8569966999999998</v>
          </cell>
          <cell r="M27">
            <v>4.7697859999999999</v>
          </cell>
          <cell r="N27">
            <v>5.4761029000000008</v>
          </cell>
          <cell r="O27">
            <v>5.2862730000000004</v>
          </cell>
          <cell r="P27">
            <v>4.3053825999999997</v>
          </cell>
          <cell r="Q27">
            <v>5.2333788999999991</v>
          </cell>
        </row>
        <row r="28">
          <cell r="D28" t="str">
            <v>Protection Ratio (YTD) = 100%</v>
          </cell>
          <cell r="F28">
            <v>2.961596079545</v>
          </cell>
          <cell r="G28">
            <v>3.3691823706980006</v>
          </cell>
          <cell r="H28">
            <v>4.7568506617740001</v>
          </cell>
          <cell r="I28">
            <v>4.4776388060659995</v>
          </cell>
          <cell r="J28">
            <v>4.7389352465070003</v>
          </cell>
          <cell r="K28">
            <v>5.4798134004820005</v>
          </cell>
          <cell r="L28">
            <v>5.2423219999439992</v>
          </cell>
          <cell r="M28">
            <v>6.2244485694859994</v>
          </cell>
          <cell r="N28">
            <v>7.923630075801003</v>
          </cell>
          <cell r="O28">
            <v>6.3578149212300001</v>
          </cell>
          <cell r="P28">
            <v>4.4707037966070002</v>
          </cell>
          <cell r="Q28">
            <v>5.4625784662070016</v>
          </cell>
        </row>
        <row r="29">
          <cell r="D29" t="str">
            <v>Riders</v>
          </cell>
        </row>
        <row r="30">
          <cell r="D30" t="str">
            <v>Unit-Linked</v>
          </cell>
          <cell r="F30">
            <v>10.873200000000001</v>
          </cell>
          <cell r="G30">
            <v>7.4387999999999996</v>
          </cell>
          <cell r="H30">
            <v>12.081799999999999</v>
          </cell>
          <cell r="I30">
            <v>3.8418000000000001</v>
          </cell>
          <cell r="J30">
            <v>6.3788999999999998</v>
          </cell>
          <cell r="K30">
            <v>4.6440000000000001</v>
          </cell>
          <cell r="L30">
            <v>0.50970000000000004</v>
          </cell>
          <cell r="M30">
            <v>-3.2689400000000006E-3</v>
          </cell>
          <cell r="N30">
            <v>-0.2205</v>
          </cell>
          <cell r="O30">
            <v>-0.60799999999999998</v>
          </cell>
          <cell r="P30">
            <v>0</v>
          </cell>
          <cell r="Q30">
            <v>0</v>
          </cell>
        </row>
        <row r="31">
          <cell r="D31" t="str">
            <v>Protection Ratio (YTD) = 31%</v>
          </cell>
          <cell r="F31">
            <v>6.0286814630730001</v>
          </cell>
          <cell r="G31">
            <v>1.5784864344039999</v>
          </cell>
          <cell r="H31">
            <v>2.474368846221001</v>
          </cell>
          <cell r="I31">
            <v>1.0610460049000001</v>
          </cell>
          <cell r="J31">
            <v>3.8784252070010004</v>
          </cell>
          <cell r="K31">
            <v>1.0571413041740001</v>
          </cell>
          <cell r="L31">
            <v>0.14919836803799999</v>
          </cell>
          <cell r="M31">
            <v>-1.0076487099999941E-4</v>
          </cell>
          <cell r="N31">
            <v>-4.1712550549999998E-2</v>
          </cell>
          <cell r="O31">
            <v>-0.15733513562099999</v>
          </cell>
          <cell r="P31">
            <v>0</v>
          </cell>
          <cell r="Q31">
            <v>0</v>
          </cell>
        </row>
        <row r="32">
          <cell r="D32" t="str">
            <v>Unit Linked</v>
          </cell>
        </row>
        <row r="33">
          <cell r="D33" t="str">
            <v>UE10/5 + UE10/5_Repriced</v>
          </cell>
          <cell r="F33">
            <v>2.3374999999999999</v>
          </cell>
          <cell r="G33">
            <v>0.72660000000000002</v>
          </cell>
          <cell r="H33">
            <v>21.782042000000001</v>
          </cell>
          <cell r="I33">
            <v>3.9808949999999999</v>
          </cell>
          <cell r="J33">
            <v>1.5936999999999999</v>
          </cell>
          <cell r="K33">
            <v>1.5243</v>
          </cell>
          <cell r="L33">
            <v>0.17</v>
          </cell>
          <cell r="M33">
            <v>5.4379999999999998E-2</v>
          </cell>
          <cell r="N33">
            <v>0.39</v>
          </cell>
          <cell r="O33">
            <v>0.6</v>
          </cell>
          <cell r="P33">
            <v>0.2</v>
          </cell>
          <cell r="Q33">
            <v>1.298</v>
          </cell>
        </row>
        <row r="34">
          <cell r="D34" t="str">
            <v>Protection Ratio (YTD) = 3%</v>
          </cell>
          <cell r="F34">
            <v>-0.21657939277500002</v>
          </cell>
          <cell r="G34">
            <v>-7.7060497802999978E-2</v>
          </cell>
          <cell r="H34">
            <v>-1.3680934679239998</v>
          </cell>
          <cell r="I34">
            <v>-0.31494410938</v>
          </cell>
          <cell r="J34">
            <v>-0.16168835081900004</v>
          </cell>
          <cell r="K34">
            <v>-0.13755043955400004</v>
          </cell>
          <cell r="L34">
            <v>-7.1173549055000007E-2</v>
          </cell>
          <cell r="M34">
            <v>-4.2917968240000007E-3</v>
          </cell>
          <cell r="N34">
            <v>8.3618659950000007E-2</v>
          </cell>
          <cell r="O34">
            <v>0.108239138841</v>
          </cell>
          <cell r="P34">
            <v>-2.6574763082999994E-2</v>
          </cell>
          <cell r="Q34">
            <v>0.36849072510399994</v>
          </cell>
        </row>
        <row r="35">
          <cell r="D35" t="str">
            <v>Traditional Par</v>
          </cell>
          <cell r="F35">
            <v>-9.2654285679144396E-2</v>
          </cell>
          <cell r="G35">
            <v>-0.10605628654417833</v>
          </cell>
          <cell r="H35">
            <v>-6.2808320171451312E-2</v>
          </cell>
          <cell r="I35">
            <v>-7.9113895086406455E-2</v>
          </cell>
          <cell r="J35">
            <v>-0.10145469713183163</v>
          </cell>
          <cell r="K35">
            <v>-9.0238430462507402E-2</v>
          </cell>
          <cell r="L35">
            <v>-0.41866793561764709</v>
          </cell>
          <cell r="M35">
            <v>-7.8922339536594346E-2</v>
          </cell>
          <cell r="N35">
            <v>0.21440682038461539</v>
          </cell>
          <cell r="O35">
            <v>0.18039856473500002</v>
          </cell>
          <cell r="P35">
            <v>-0.13287381541499996</v>
          </cell>
          <cell r="Q35">
            <v>0.28389115955624034</v>
          </cell>
        </row>
        <row r="36">
          <cell r="F36">
            <v>11.060369751515999</v>
          </cell>
          <cell r="G36">
            <v>13.002981062999996</v>
          </cell>
          <cell r="H36">
            <v>20.601471131149999</v>
          </cell>
          <cell r="I36">
            <v>17.348220133559998</v>
          </cell>
          <cell r="J36">
            <v>12.8577757004</v>
          </cell>
          <cell r="K36">
            <v>13.675596739000008</v>
          </cell>
          <cell r="L36">
            <v>12.994484950400002</v>
          </cell>
          <cell r="M36">
            <v>15.879198649620001</v>
          </cell>
          <cell r="N36">
            <v>13.985953714400006</v>
          </cell>
          <cell r="O36">
            <v>15.287162808000005</v>
          </cell>
          <cell r="P36">
            <v>15.327562836800006</v>
          </cell>
          <cell r="Q36">
            <v>26.533255027999992</v>
          </cell>
        </row>
        <row r="37">
          <cell r="F37">
            <v>10.246461238286997</v>
          </cell>
          <cell r="G37">
            <v>11.123479342317998</v>
          </cell>
          <cell r="H37">
            <v>17.542053154955994</v>
          </cell>
          <cell r="I37">
            <v>10.720507843218998</v>
          </cell>
          <cell r="J37">
            <v>10.059272756059993</v>
          </cell>
          <cell r="K37">
            <v>10.93496123707501</v>
          </cell>
          <cell r="L37">
            <v>9.6033502656990013</v>
          </cell>
          <cell r="M37">
            <v>11.430790336676994</v>
          </cell>
          <cell r="N37">
            <v>11.545597800605995</v>
          </cell>
          <cell r="O37">
            <v>10.527076475929009</v>
          </cell>
          <cell r="P37">
            <v>10.268383198696</v>
          </cell>
          <cell r="Q37">
            <v>13.696930668367989</v>
          </cell>
        </row>
      </sheetData>
      <sheetData sheetId="42">
        <row r="6">
          <cell r="F6">
            <v>399.36893761319999</v>
          </cell>
          <cell r="G6">
            <v>173.25414751512</v>
          </cell>
          <cell r="H6">
            <v>256.10631820386999</v>
          </cell>
          <cell r="I6">
            <v>221.45843706959002</v>
          </cell>
          <cell r="J6">
            <v>236.89682813750002</v>
          </cell>
          <cell r="K6">
            <v>447.60792358131999</v>
          </cell>
          <cell r="L6">
            <v>208.57206761783004</v>
          </cell>
          <cell r="M6">
            <v>519.48602368205002</v>
          </cell>
          <cell r="N6">
            <v>227.61841742721998</v>
          </cell>
          <cell r="O6">
            <v>254.66325889384999</v>
          </cell>
          <cell r="P6">
            <v>174.39794070944998</v>
          </cell>
          <cell r="Q6">
            <v>493.50747788285003</v>
          </cell>
        </row>
        <row r="7">
          <cell r="F7">
            <v>428.09147097847472</v>
          </cell>
          <cell r="G7">
            <v>422.52328479036476</v>
          </cell>
          <cell r="H7">
            <v>484.95060777465056</v>
          </cell>
          <cell r="I7">
            <v>442.68623476686696</v>
          </cell>
          <cell r="J7">
            <v>451.05005260923008</v>
          </cell>
          <cell r="K7">
            <v>493.87783711349169</v>
          </cell>
          <cell r="L7">
            <v>428.47732127211879</v>
          </cell>
          <cell r="M7">
            <v>435.32158746152356</v>
          </cell>
          <cell r="N7">
            <v>526.27313668374927</v>
          </cell>
          <cell r="O7">
            <v>473.36643200026077</v>
          </cell>
          <cell r="P7">
            <v>537.43553053755545</v>
          </cell>
          <cell r="Q7">
            <v>640.3711935359994</v>
          </cell>
        </row>
        <row r="9">
          <cell r="F9">
            <v>332.37331196777996</v>
          </cell>
          <cell r="G9">
            <v>345.17413075664996</v>
          </cell>
          <cell r="H9">
            <v>394.96155420837999</v>
          </cell>
          <cell r="I9">
            <v>337.13794067782004</v>
          </cell>
          <cell r="J9">
            <v>322.50042897079999</v>
          </cell>
          <cell r="K9">
            <v>377.06364203800001</v>
          </cell>
          <cell r="L9">
            <v>313.63561870604997</v>
          </cell>
          <cell r="M9">
            <v>396.64269964256999</v>
          </cell>
          <cell r="N9">
            <v>311.72590015295003</v>
          </cell>
          <cell r="O9">
            <v>287.32080589078009</v>
          </cell>
          <cell r="P9">
            <v>326.02163838810998</v>
          </cell>
          <cell r="Q9">
            <v>578.18886810893605</v>
          </cell>
        </row>
        <row r="11">
          <cell r="F11">
            <v>105.59165970216863</v>
          </cell>
          <cell r="G11">
            <v>63.479740197727999</v>
          </cell>
          <cell r="H11">
            <v>114.66286097555097</v>
          </cell>
          <cell r="I11">
            <v>92.673882648840447</v>
          </cell>
          <cell r="J11">
            <v>113.58066609312408</v>
          </cell>
          <cell r="K11">
            <v>87.057521901106753</v>
          </cell>
          <cell r="L11">
            <v>81.291234266955925</v>
          </cell>
          <cell r="M11">
            <v>255.90441039809744</v>
          </cell>
          <cell r="N11">
            <v>107.52305355222008</v>
          </cell>
          <cell r="O11">
            <v>43.13547683695149</v>
          </cell>
          <cell r="P11">
            <v>35.102405848777082</v>
          </cell>
          <cell r="Q11">
            <v>71.898533700781798</v>
          </cell>
        </row>
        <row r="12">
          <cell r="F12">
            <v>237.69833826298074</v>
          </cell>
          <cell r="G12">
            <v>234.6629955119999</v>
          </cell>
          <cell r="H12">
            <v>268.65425625262566</v>
          </cell>
          <cell r="I12">
            <v>247.65587916599202</v>
          </cell>
          <cell r="J12">
            <v>252.79415392889635</v>
          </cell>
          <cell r="K12">
            <v>276.96629605685951</v>
          </cell>
          <cell r="L12">
            <v>241.76933915378453</v>
          </cell>
          <cell r="M12">
            <v>245.39350237160298</v>
          </cell>
          <cell r="N12">
            <v>296.2554299121349</v>
          </cell>
          <cell r="O12">
            <v>267.09648130636788</v>
          </cell>
          <cell r="P12">
            <v>302.94514197108953</v>
          </cell>
          <cell r="Q12">
            <v>363.42890371979286</v>
          </cell>
        </row>
        <row r="14">
          <cell r="F14">
            <v>134.18423903745366</v>
          </cell>
          <cell r="G14">
            <v>158.87504239256893</v>
          </cell>
          <cell r="H14">
            <v>189.68990117139433</v>
          </cell>
          <cell r="I14">
            <v>148.07509867450918</v>
          </cell>
          <cell r="J14">
            <v>144.27357267119402</v>
          </cell>
          <cell r="K14">
            <v>168.18551511566997</v>
          </cell>
          <cell r="L14">
            <v>141.62359754253998</v>
          </cell>
          <cell r="M14">
            <v>193.99158638535306</v>
          </cell>
          <cell r="N14">
            <v>148.25410346667505</v>
          </cell>
          <cell r="O14">
            <v>127.986614202211</v>
          </cell>
          <cell r="P14">
            <v>137.87065544225996</v>
          </cell>
          <cell r="Q14">
            <v>262.7953397069823</v>
          </cell>
        </row>
        <row r="16">
          <cell r="F16">
            <v>35.793270730757996</v>
          </cell>
          <cell r="G16">
            <v>24.719689029355997</v>
          </cell>
          <cell r="H16">
            <v>47.279912404777015</v>
          </cell>
          <cell r="I16">
            <v>31.17966770836399</v>
          </cell>
          <cell r="J16">
            <v>37.987007405162018</v>
          </cell>
          <cell r="K16">
            <v>30.774730055556539</v>
          </cell>
          <cell r="L16">
            <v>30.023834727138009</v>
          </cell>
          <cell r="M16">
            <v>56.212444473131008</v>
          </cell>
          <cell r="N16">
            <v>29.149082918396999</v>
          </cell>
          <cell r="O16">
            <v>36.427864549224985</v>
          </cell>
          <cell r="P16">
            <v>27.410517758013007</v>
          </cell>
          <cell r="Q16">
            <v>51.046350315665009</v>
          </cell>
        </row>
        <row r="17">
          <cell r="F17">
            <v>104.08772175042546</v>
          </cell>
          <cell r="G17">
            <v>102.58197385980063</v>
          </cell>
          <cell r="H17">
            <v>116.81407948531898</v>
          </cell>
          <cell r="I17">
            <v>109.22788076600779</v>
          </cell>
          <cell r="J17">
            <v>111.63573241900173</v>
          </cell>
          <cell r="K17">
            <v>122.55546177349459</v>
          </cell>
          <cell r="L17">
            <v>107.40187796375942</v>
          </cell>
          <cell r="M17">
            <v>108.7825013299429</v>
          </cell>
          <cell r="N17">
            <v>131.10658048156455</v>
          </cell>
          <cell r="O17">
            <v>117.65853438609939</v>
          </cell>
          <cell r="P17">
            <v>133.26468186701092</v>
          </cell>
          <cell r="Q17">
            <v>141.1161861703591</v>
          </cell>
        </row>
        <row r="19">
          <cell r="F19">
            <v>61.376865304945994</v>
          </cell>
          <cell r="G19">
            <v>70.316440320925011</v>
          </cell>
          <cell r="H19">
            <v>85.216474768165</v>
          </cell>
          <cell r="I19">
            <v>63.337676035211985</v>
          </cell>
          <cell r="J19">
            <v>61.98578096248999</v>
          </cell>
          <cell r="K19">
            <v>74.239257562127975</v>
          </cell>
          <cell r="L19">
            <v>61.188316482334976</v>
          </cell>
          <cell r="M19">
            <v>84.678401993557017</v>
          </cell>
          <cell r="N19">
            <v>61.279322264248002</v>
          </cell>
          <cell r="O19">
            <v>47.772771067493991</v>
          </cell>
          <cell r="P19">
            <v>44.743238393628999</v>
          </cell>
          <cell r="Q19">
            <v>60.388568265164004</v>
          </cell>
        </row>
        <row r="21">
          <cell r="F21">
            <v>26.874632879670997</v>
          </cell>
          <cell r="G21">
            <v>25.270153129996004</v>
          </cell>
          <cell r="H21">
            <v>51.265071158566997</v>
          </cell>
          <cell r="I21">
            <v>28.935254219089007</v>
          </cell>
          <cell r="J21">
            <v>37.670043810415002</v>
          </cell>
          <cell r="K21">
            <v>27.404861839888959</v>
          </cell>
          <cell r="L21">
            <v>27.632997441444001</v>
          </cell>
          <cell r="M21">
            <v>34.533501399196993</v>
          </cell>
          <cell r="N21">
            <v>25.255601915633004</v>
          </cell>
          <cell r="O21">
            <v>17.483539474376002</v>
          </cell>
          <cell r="P21">
            <v>21.026894044727005</v>
          </cell>
          <cell r="Q21">
            <v>23.975810586775001</v>
          </cell>
        </row>
        <row r="22">
          <cell r="F22">
            <v>85.266345363596216</v>
          </cell>
          <cell r="G22">
            <v>84.460620109956025</v>
          </cell>
          <cell r="H22">
            <v>95.979043066213677</v>
          </cell>
          <cell r="I22">
            <v>90.584103304712656</v>
          </cell>
          <cell r="J22">
            <v>93.233661581364004</v>
          </cell>
          <cell r="K22">
            <v>102.23022202349262</v>
          </cell>
          <cell r="L22">
            <v>90.686211570900014</v>
          </cell>
          <cell r="M22">
            <v>91.814867987439769</v>
          </cell>
          <cell r="N22">
            <v>110.25877481645414</v>
          </cell>
          <cell r="O22">
            <v>100.07849448650339</v>
          </cell>
          <cell r="P22">
            <v>113.09350611186126</v>
          </cell>
          <cell r="Q22">
            <v>99.700608446476423</v>
          </cell>
        </row>
        <row r="24">
          <cell r="F24">
            <v>41.142905771938615</v>
          </cell>
          <cell r="G24">
            <v>61.123493460855912</v>
          </cell>
          <cell r="H24">
            <v>73.309519063039374</v>
          </cell>
          <cell r="I24">
            <v>52.515314718801172</v>
          </cell>
          <cell r="J24">
            <v>55.336906195197997</v>
          </cell>
          <cell r="K24">
            <v>57.187887497564986</v>
          </cell>
          <cell r="L24">
            <v>45.509103662872988</v>
          </cell>
          <cell r="M24">
            <v>64.592180863539994</v>
          </cell>
          <cell r="N24">
            <v>50.249298543519998</v>
          </cell>
          <cell r="O24">
            <v>39.941237164145996</v>
          </cell>
          <cell r="P24">
            <v>38.311946550636009</v>
          </cell>
          <cell r="Q24">
            <v>47.195406020202739</v>
          </cell>
        </row>
      </sheetData>
      <sheetData sheetId="43"/>
      <sheetData sheetId="44"/>
      <sheetData sheetId="45">
        <row r="6">
          <cell r="D6" t="str">
            <v>Life Saver 15/9</v>
          </cell>
          <cell r="F6">
            <v>146.0311236</v>
          </cell>
          <cell r="G6">
            <v>116.53398</v>
          </cell>
          <cell r="H6">
            <v>135.82183499999999</v>
          </cell>
          <cell r="I6">
            <v>113.56074</v>
          </cell>
          <cell r="J6">
            <v>105.02072280000002</v>
          </cell>
          <cell r="K6">
            <v>70.325729999999993</v>
          </cell>
          <cell r="L6">
            <v>90.065246400000007</v>
          </cell>
          <cell r="M6">
            <v>65.383567200000002</v>
          </cell>
          <cell r="N6">
            <v>36.348300000000002</v>
          </cell>
          <cell r="O6">
            <v>36.716265</v>
          </cell>
          <cell r="P6">
            <v>46.520399700000006</v>
          </cell>
          <cell r="Q6">
            <v>135.50284260000001</v>
          </cell>
        </row>
        <row r="7">
          <cell r="D7" t="str">
            <v>Protection Ratio (YTD) = 1%</v>
          </cell>
          <cell r="F7">
            <v>22.391561949394024</v>
          </cell>
          <cell r="G7">
            <v>18.104087266254005</v>
          </cell>
          <cell r="H7">
            <v>15.265492000300995</v>
          </cell>
          <cell r="I7">
            <v>15.356670559923014</v>
          </cell>
          <cell r="J7">
            <v>15.199873203521992</v>
          </cell>
          <cell r="K7">
            <v>9.6648544890210015</v>
          </cell>
          <cell r="L7">
            <v>8.1176930590070029</v>
          </cell>
          <cell r="M7">
            <v>5.1445343598710007</v>
          </cell>
          <cell r="N7">
            <v>2.8835363717070006</v>
          </cell>
          <cell r="O7">
            <v>-2.6314543107720008</v>
          </cell>
          <cell r="P7">
            <v>-2.6513715355470002</v>
          </cell>
          <cell r="Q7">
            <v>-0.92930382614999962</v>
          </cell>
        </row>
        <row r="8">
          <cell r="D8" t="str">
            <v>Traditional Non-par</v>
          </cell>
        </row>
        <row r="9">
          <cell r="D9" t="str">
            <v>TMB Wealthy 3 Gens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412.24</v>
          </cell>
          <cell r="N9">
            <v>136.16800000000001</v>
          </cell>
          <cell r="O9">
            <v>151.45400000000001</v>
          </cell>
          <cell r="P9">
            <v>34.593919999999997</v>
          </cell>
          <cell r="Q9">
            <v>19.286799999999999</v>
          </cell>
        </row>
        <row r="10">
          <cell r="D10" t="str">
            <v>Protection Ratio (YTD) = 6%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216.97492023785313</v>
          </cell>
          <cell r="N10">
            <v>70.368731231312012</v>
          </cell>
          <cell r="O10">
            <v>16.548142871450999</v>
          </cell>
          <cell r="P10">
            <v>5.4431608881940017</v>
          </cell>
          <cell r="Q10">
            <v>3.3373198364189998</v>
          </cell>
        </row>
        <row r="11">
          <cell r="D11" t="str">
            <v>Traditional Non-par</v>
          </cell>
        </row>
        <row r="12">
          <cell r="D12" t="str">
            <v>UE15/7</v>
          </cell>
          <cell r="F12">
            <v>103.43266990000001</v>
          </cell>
          <cell r="G12">
            <v>12.128830000000001</v>
          </cell>
          <cell r="H12">
            <v>18.8552</v>
          </cell>
          <cell r="I12">
            <v>19.9255</v>
          </cell>
          <cell r="J12">
            <v>36.273006000000002</v>
          </cell>
          <cell r="K12">
            <v>29.412600000000001</v>
          </cell>
          <cell r="L12">
            <v>40.4075791</v>
          </cell>
          <cell r="M12">
            <v>7.8260699999999996</v>
          </cell>
          <cell r="N12">
            <v>4.7064500000000002</v>
          </cell>
          <cell r="O12">
            <v>4.8048000000000002</v>
          </cell>
          <cell r="P12">
            <v>5.3298664999999996</v>
          </cell>
          <cell r="Q12">
            <v>207.68532680000001</v>
          </cell>
        </row>
        <row r="13">
          <cell r="D13" t="str">
            <v>Protection Ratio (YTD) = 15%</v>
          </cell>
          <cell r="F13">
            <v>39.127749481194996</v>
          </cell>
          <cell r="G13">
            <v>4.4424438089370009</v>
          </cell>
          <cell r="H13">
            <v>6.8438811473319969</v>
          </cell>
          <cell r="I13">
            <v>7.0808849979589992</v>
          </cell>
          <cell r="J13">
            <v>13.039680150338</v>
          </cell>
          <cell r="K13">
            <v>10.823702719715</v>
          </cell>
          <cell r="L13">
            <v>11.372975396557001</v>
          </cell>
          <cell r="M13">
            <v>2.3807098700059979</v>
          </cell>
          <cell r="N13">
            <v>1.4408197797759996</v>
          </cell>
          <cell r="O13">
            <v>0.63781542653800005</v>
          </cell>
          <cell r="P13">
            <v>0.67556052335900008</v>
          </cell>
          <cell r="Q13">
            <v>29.085377686573015</v>
          </cell>
        </row>
        <row r="14">
          <cell r="D14" t="str">
            <v>Traditional Non-par</v>
          </cell>
        </row>
        <row r="15">
          <cell r="D15" t="str">
            <v>Unit-Linked(new feature)</v>
          </cell>
          <cell r="F15">
            <v>15.1347424</v>
          </cell>
          <cell r="G15">
            <v>19.986000000000001</v>
          </cell>
          <cell r="H15">
            <v>54.570532</v>
          </cell>
          <cell r="I15">
            <v>53.086824999999997</v>
          </cell>
          <cell r="J15">
            <v>63.015419999999999</v>
          </cell>
          <cell r="K15">
            <v>29.470055600000002</v>
          </cell>
          <cell r="L15">
            <v>44.837892200000006</v>
          </cell>
          <cell r="M15">
            <v>15.200545699999999</v>
          </cell>
          <cell r="N15">
            <v>12.87743066</v>
          </cell>
          <cell r="O15">
            <v>18.875599999999999</v>
          </cell>
          <cell r="P15">
            <v>13.692883999999999</v>
          </cell>
          <cell r="Q15">
            <v>8.3919999999999995</v>
          </cell>
        </row>
        <row r="16">
          <cell r="D16" t="str">
            <v>Protection Ratio (YTD) = 29%</v>
          </cell>
          <cell r="F16">
            <v>14.696607060921004</v>
          </cell>
          <cell r="G16">
            <v>16.900539110102997</v>
          </cell>
          <cell r="H16">
            <v>47.007804436449987</v>
          </cell>
          <cell r="I16">
            <v>48.197620464083009</v>
          </cell>
          <cell r="J16">
            <v>59.745600383261028</v>
          </cell>
          <cell r="K16">
            <v>24.262233791400011</v>
          </cell>
          <cell r="L16">
            <v>38.22440167052401</v>
          </cell>
          <cell r="M16">
            <v>14.483195774241</v>
          </cell>
          <cell r="N16">
            <v>11.775600183482998</v>
          </cell>
          <cell r="O16">
            <v>16.166953214794997</v>
          </cell>
          <cell r="P16">
            <v>10.615116733193</v>
          </cell>
          <cell r="Q16">
            <v>7.4232502439330004</v>
          </cell>
        </row>
        <row r="17">
          <cell r="D17" t="str">
            <v>Unit Linked</v>
          </cell>
        </row>
        <row r="18">
          <cell r="D18" t="str">
            <v>Smart Life 5/1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289.30470000000003</v>
          </cell>
          <cell r="L18">
            <v>-1.39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0.5</v>
          </cell>
        </row>
        <row r="19">
          <cell r="D19" t="str">
            <v>Protection Ratio (YTD) = 1%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18.196354885056998</v>
          </cell>
          <cell r="L19">
            <v>-7.6812771892000004E-2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2.6634554144000001E-2</v>
          </cell>
        </row>
        <row r="20">
          <cell r="D20" t="str">
            <v>Traditional Non-par</v>
          </cell>
        </row>
        <row r="21">
          <cell r="D21" t="str">
            <v>E15/8</v>
          </cell>
          <cell r="F21">
            <v>8.4191599999999998</v>
          </cell>
          <cell r="G21">
            <v>10.034248</v>
          </cell>
          <cell r="H21">
            <v>10.5572576</v>
          </cell>
          <cell r="I21">
            <v>13.492222399999999</v>
          </cell>
          <cell r="J21">
            <v>11.918305600000002</v>
          </cell>
          <cell r="K21">
            <v>10.560144800000002</v>
          </cell>
          <cell r="L21">
            <v>9.7871951999999993</v>
          </cell>
          <cell r="M21">
            <v>6.8558519999999996</v>
          </cell>
          <cell r="N21">
            <v>22.401993599999997</v>
          </cell>
          <cell r="O21">
            <v>22.066372799999996</v>
          </cell>
          <cell r="P21">
            <v>48.786824799999998</v>
          </cell>
          <cell r="Q21">
            <v>65.638392799999991</v>
          </cell>
        </row>
        <row r="22">
          <cell r="D22" t="str">
            <v>Protection Ratio (YTD) = 4%</v>
          </cell>
          <cell r="F22">
            <v>1.6682742551649992</v>
          </cell>
          <cell r="G22">
            <v>2.5950678641579987</v>
          </cell>
          <cell r="H22">
            <v>2.5779416482289998</v>
          </cell>
          <cell r="I22">
            <v>3.3859674359090013</v>
          </cell>
          <cell r="J22">
            <v>3.0238497893050016</v>
          </cell>
          <cell r="K22">
            <v>2.4428524021049998</v>
          </cell>
          <cell r="L22">
            <v>1.7348539367319991</v>
          </cell>
          <cell r="M22">
            <v>1.1866486311530002</v>
          </cell>
          <cell r="N22">
            <v>3.5484561770229983</v>
          </cell>
          <cell r="O22">
            <v>0.21901849402300003</v>
          </cell>
          <cell r="P22">
            <v>3.1102141634729983</v>
          </cell>
          <cell r="Q22">
            <v>4.5912265821079981</v>
          </cell>
        </row>
        <row r="23">
          <cell r="D23" t="str">
            <v>Traditional Non-par</v>
          </cell>
        </row>
        <row r="24">
          <cell r="D24" t="str">
            <v>Employee Benefit</v>
          </cell>
          <cell r="F24">
            <v>109.134731</v>
          </cell>
          <cell r="G24">
            <v>0</v>
          </cell>
          <cell r="H24">
            <v>0</v>
          </cell>
          <cell r="I24">
            <v>0.98330908000000006</v>
          </cell>
          <cell r="J24">
            <v>0.47306248000000001</v>
          </cell>
          <cell r="K24">
            <v>0.24197868000000003</v>
          </cell>
          <cell r="L24">
            <v>3.9281731999999998</v>
          </cell>
          <cell r="M24">
            <v>1.0157635600000001</v>
          </cell>
          <cell r="N24">
            <v>2.3401362799999998</v>
          </cell>
          <cell r="O24">
            <v>7.0237167799999991</v>
          </cell>
          <cell r="P24">
            <v>0.20747336</v>
          </cell>
          <cell r="Q24">
            <v>0.90843853999999991</v>
          </cell>
        </row>
        <row r="25">
          <cell r="D25" t="str">
            <v>Protection Ratio (YTD) = 0%</v>
          </cell>
          <cell r="F25">
            <v>8.093671915958593</v>
          </cell>
          <cell r="G25">
            <v>0</v>
          </cell>
          <cell r="H25">
            <v>0</v>
          </cell>
          <cell r="I25">
            <v>0.29076841319741636</v>
          </cell>
          <cell r="J25">
            <v>0.15677984443904328</v>
          </cell>
          <cell r="K25">
            <v>5.3474922200726263E-2</v>
          </cell>
          <cell r="L25">
            <v>1.2380759923549081</v>
          </cell>
          <cell r="M25">
            <v>0.13293514675531828</v>
          </cell>
          <cell r="N25">
            <v>0.51071721246005486</v>
          </cell>
          <cell r="O25">
            <v>0.52969525101049808</v>
          </cell>
          <cell r="P25">
            <v>2.3330797423079794E-2</v>
          </cell>
          <cell r="Q25">
            <v>8.499534873678638E-2</v>
          </cell>
        </row>
        <row r="26">
          <cell r="D26" t="str">
            <v>Group Protection (non-medical)</v>
          </cell>
        </row>
        <row r="27">
          <cell r="D27" t="str">
            <v>Pension85</v>
          </cell>
          <cell r="F27">
            <v>1.9923518</v>
          </cell>
          <cell r="G27">
            <v>3.1461443999999998</v>
          </cell>
          <cell r="H27">
            <v>2.7187475000000001</v>
          </cell>
          <cell r="I27">
            <v>3.3310372000000004</v>
          </cell>
          <cell r="J27">
            <v>2.8531985</v>
          </cell>
          <cell r="K27">
            <v>3.3679408</v>
          </cell>
          <cell r="L27">
            <v>4.2896644999999998</v>
          </cell>
          <cell r="M27">
            <v>2.3008245000000001</v>
          </cell>
          <cell r="N27">
            <v>2.4772439999999998</v>
          </cell>
          <cell r="O27">
            <v>3.0071632999999998</v>
          </cell>
          <cell r="P27">
            <v>7.2039007000000002</v>
          </cell>
          <cell r="Q27">
            <v>28.616383300000006</v>
          </cell>
        </row>
        <row r="28">
          <cell r="D28" t="str">
            <v>Protection Ratio (YTD) = 4%</v>
          </cell>
          <cell r="F28">
            <v>1.6078939971540003</v>
          </cell>
          <cell r="G28">
            <v>2.5198410064719998</v>
          </cell>
          <cell r="H28">
            <v>2.2780849528259997</v>
          </cell>
          <cell r="I28">
            <v>2.5824420969930002</v>
          </cell>
          <cell r="J28">
            <v>2.3689895986390002</v>
          </cell>
          <cell r="K28">
            <v>2.4570342109099998</v>
          </cell>
          <cell r="L28">
            <v>3.3337481627909997</v>
          </cell>
          <cell r="M28">
            <v>2.2287656891670005</v>
          </cell>
          <cell r="N28">
            <v>2.053403725685</v>
          </cell>
          <cell r="O28">
            <v>0.83883088395899996</v>
          </cell>
          <cell r="P28">
            <v>1.5283088186590001</v>
          </cell>
          <cell r="Q28">
            <v>9.4868685435899991</v>
          </cell>
        </row>
        <row r="29">
          <cell r="D29" t="str">
            <v>Traditional Non-par</v>
          </cell>
        </row>
        <row r="30">
          <cell r="D30" t="str">
            <v>Credit Life Decreasing Term</v>
          </cell>
          <cell r="F30">
            <v>4.7690829999999984</v>
          </cell>
          <cell r="G30">
            <v>5.5213406999999997</v>
          </cell>
          <cell r="H30">
            <v>10.031032400000008</v>
          </cell>
          <cell r="I30">
            <v>3.4584860999999996</v>
          </cell>
          <cell r="J30">
            <v>4.5607149000000025</v>
          </cell>
          <cell r="K30">
            <v>5.5505129999999996</v>
          </cell>
          <cell r="L30">
            <v>3.9780501999999984</v>
          </cell>
          <cell r="M30">
            <v>4.1980611999999971</v>
          </cell>
          <cell r="N30">
            <v>4.3192393000000004</v>
          </cell>
          <cell r="O30">
            <v>3.5823045999999992</v>
          </cell>
          <cell r="P30">
            <v>3.9323511999999998</v>
          </cell>
          <cell r="Q30">
            <v>4.7055888999999995</v>
          </cell>
        </row>
        <row r="31">
          <cell r="D31" t="str">
            <v>Protection Ratio (YTD) = 100%</v>
          </cell>
          <cell r="F31">
            <v>10.821523622925001</v>
          </cell>
          <cell r="G31">
            <v>12.511287966263003</v>
          </cell>
          <cell r="H31">
            <v>23.048629289926996</v>
          </cell>
          <cell r="I31">
            <v>7.6903912629179985</v>
          </cell>
          <cell r="J31">
            <v>10.260026188465002</v>
          </cell>
          <cell r="K31">
            <v>12.453397268566997</v>
          </cell>
          <cell r="L31">
            <v>8.7759676272090026</v>
          </cell>
          <cell r="M31">
            <v>9.3183566539209988</v>
          </cell>
          <cell r="N31">
            <v>9.6833685710260031</v>
          </cell>
          <cell r="O31">
            <v>7.618544188135</v>
          </cell>
          <cell r="P31">
            <v>8.5246315536110036</v>
          </cell>
          <cell r="Q31">
            <v>10.225004767613999</v>
          </cell>
        </row>
        <row r="32">
          <cell r="D32" t="str">
            <v>Stand-alone protection</v>
          </cell>
        </row>
        <row r="33">
          <cell r="D33" t="str">
            <v>SME OD(D&amp;T)</v>
          </cell>
          <cell r="F33">
            <v>2.1931292999999998</v>
          </cell>
          <cell r="G33">
            <v>2.9104253</v>
          </cell>
          <cell r="H33">
            <v>4.8420174999999981</v>
          </cell>
          <cell r="I33">
            <v>2.4440858999999997</v>
          </cell>
          <cell r="J33">
            <v>4.4251462999999998</v>
          </cell>
          <cell r="K33">
            <v>3.2473181999999992</v>
          </cell>
          <cell r="L33">
            <v>2.9628840000000012</v>
          </cell>
          <cell r="M33">
            <v>3.118679300000001</v>
          </cell>
          <cell r="N33">
            <v>4.0286633000000007</v>
          </cell>
          <cell r="O33">
            <v>1.8778470000000005</v>
          </cell>
          <cell r="P33">
            <v>3.7002386000000009</v>
          </cell>
          <cell r="Q33">
            <v>3.0825524</v>
          </cell>
        </row>
        <row r="34">
          <cell r="D34" t="str">
            <v>Protection Ratio (YTD) = 100%</v>
          </cell>
          <cell r="F34">
            <v>2.5179821070370005</v>
          </cell>
          <cell r="G34">
            <v>3.6169605169010004</v>
          </cell>
          <cell r="H34">
            <v>6.0831637617269987</v>
          </cell>
          <cell r="I34">
            <v>3.1339234383880008</v>
          </cell>
          <cell r="J34">
            <v>5.5580835627910012</v>
          </cell>
          <cell r="K34">
            <v>4.0755195255950012</v>
          </cell>
          <cell r="L34">
            <v>3.4508202882830012</v>
          </cell>
          <cell r="M34">
            <v>4.2177876618019994</v>
          </cell>
          <cell r="N34">
            <v>4.9759626830879986</v>
          </cell>
          <cell r="O34">
            <v>1.9576194849549995</v>
          </cell>
          <cell r="P34">
            <v>4.2452133635089995</v>
          </cell>
          <cell r="Q34">
            <v>3.3024821608700012</v>
          </cell>
        </row>
        <row r="35">
          <cell r="D35" t="str">
            <v>Stand-alone protection</v>
          </cell>
          <cell r="F35">
            <v>1.1481229615768669</v>
          </cell>
          <cell r="G35">
            <v>1.242760127497861</v>
          </cell>
          <cell r="H35">
            <v>1.2563283304380872</v>
          </cell>
          <cell r="I35">
            <v>1.2822476650219214</v>
          </cell>
          <cell r="J35">
            <v>1.2560225551844471</v>
          </cell>
          <cell r="K35">
            <v>1.2550416296114753</v>
          </cell>
          <cell r="L35">
            <v>1.1646828860944269</v>
          </cell>
          <cell r="M35">
            <v>1.3524275041047016</v>
          </cell>
          <cell r="N35">
            <v>1.2351398745802356</v>
          </cell>
          <cell r="O35">
            <v>1.0424808224285573</v>
          </cell>
          <cell r="P35">
            <v>1.1472809789911922</v>
          </cell>
          <cell r="Q35">
            <v>1.0713466414617969</v>
          </cell>
        </row>
        <row r="36">
          <cell r="F36">
            <v>8.2619466131999815</v>
          </cell>
          <cell r="G36">
            <v>2.9931791151199967</v>
          </cell>
          <cell r="H36">
            <v>18.709696203869996</v>
          </cell>
          <cell r="I36">
            <v>11.176231389590026</v>
          </cell>
          <cell r="J36">
            <v>8.3572515574999926</v>
          </cell>
          <cell r="K36">
            <v>6.1269425013199843</v>
          </cell>
          <cell r="L36">
            <v>9.7053828178300403</v>
          </cell>
          <cell r="M36">
            <v>1.3466602220499944</v>
          </cell>
          <cell r="N36">
            <v>1.9509602872199778</v>
          </cell>
          <cell r="O36">
            <v>5.2551894138499904</v>
          </cell>
          <cell r="P36">
            <v>10.430081849449975</v>
          </cell>
          <cell r="Q36">
            <v>19.189152542850042</v>
          </cell>
        </row>
        <row r="37">
          <cell r="F37">
            <v>4.6663953124190174</v>
          </cell>
          <cell r="G37">
            <v>2.7895126586399965</v>
          </cell>
          <cell r="H37">
            <v>11.557863738758995</v>
          </cell>
          <cell r="I37">
            <v>4.955213979469999</v>
          </cell>
          <cell r="J37">
            <v>4.2277833723640157</v>
          </cell>
          <cell r="K37">
            <v>2.6280976865360257</v>
          </cell>
          <cell r="L37">
            <v>5.1195109053899941</v>
          </cell>
          <cell r="M37">
            <v>-0.16344362667198986</v>
          </cell>
          <cell r="N37">
            <v>0.28245761666001545</v>
          </cell>
          <cell r="O37">
            <v>1.2503113328569948</v>
          </cell>
          <cell r="P37">
            <v>3.5882405429029989</v>
          </cell>
          <cell r="Q37">
            <v>5.2646778029440053</v>
          </cell>
        </row>
      </sheetData>
      <sheetData sheetId="46"/>
      <sheetData sheetId="47">
        <row r="6">
          <cell r="F6">
            <v>44.845410802806377</v>
          </cell>
          <cell r="G6">
            <v>24.359187183333336</v>
          </cell>
          <cell r="H6">
            <v>32.282901899999999</v>
          </cell>
          <cell r="I6">
            <v>9.7628675200000004</v>
          </cell>
          <cell r="J6">
            <v>3.9649144999999999</v>
          </cell>
          <cell r="K6">
            <v>5.4914005899999996</v>
          </cell>
          <cell r="L6">
            <v>54.468770480000011</v>
          </cell>
          <cell r="M6">
            <v>16.530409915000025</v>
          </cell>
          <cell r="N6">
            <v>22.504249099999999</v>
          </cell>
          <cell r="O6">
            <v>44.677752000000005</v>
          </cell>
          <cell r="P6">
            <v>25.092301129999996</v>
          </cell>
          <cell r="Q6">
            <v>47.345854445000008</v>
          </cell>
        </row>
        <row r="7">
          <cell r="F7">
            <v>18.993384697293834</v>
          </cell>
          <cell r="G7">
            <v>18.993384697293834</v>
          </cell>
          <cell r="H7">
            <v>18.993384697293834</v>
          </cell>
          <cell r="I7">
            <v>24.691400106481979</v>
          </cell>
          <cell r="J7">
            <v>24.691400106481979</v>
          </cell>
          <cell r="K7">
            <v>24.691400106481979</v>
          </cell>
          <cell r="L7">
            <v>28.490077045940748</v>
          </cell>
          <cell r="M7">
            <v>28.490077045940748</v>
          </cell>
          <cell r="N7">
            <v>28.490077045940748</v>
          </cell>
          <cell r="O7">
            <v>49.382800212963957</v>
          </cell>
          <cell r="P7">
            <v>56.980154091881495</v>
          </cell>
          <cell r="Q7">
            <v>56.980154091881495</v>
          </cell>
        </row>
        <row r="9">
          <cell r="F9">
            <v>109.99769900239849</v>
          </cell>
          <cell r="G9">
            <v>87.330248055429919</v>
          </cell>
          <cell r="H9">
            <v>34.061575614080709</v>
          </cell>
          <cell r="I9">
            <v>10.046455131092339</v>
          </cell>
          <cell r="J9">
            <v>78.35469578</v>
          </cell>
          <cell r="K9">
            <v>12.099773190833336</v>
          </cell>
          <cell r="L9">
            <v>-46.436375526666673</v>
          </cell>
          <cell r="M9">
            <v>34.517758353333249</v>
          </cell>
          <cell r="N9">
            <v>20.839427286610398</v>
          </cell>
          <cell r="O9">
            <v>4.3119551785322621</v>
          </cell>
          <cell r="P9">
            <v>4.0826207200671156</v>
          </cell>
          <cell r="Q9">
            <v>9.0804481739327194</v>
          </cell>
        </row>
        <row r="11">
          <cell r="F11">
            <v>8.570745604279308</v>
          </cell>
          <cell r="G11">
            <v>5.149510219152341</v>
          </cell>
          <cell r="H11">
            <v>5.6637139580346014</v>
          </cell>
          <cell r="I11">
            <v>3.2273636469887048</v>
          </cell>
          <cell r="J11">
            <v>1.4965663746411184</v>
          </cell>
          <cell r="K11">
            <v>1.1380616269141794</v>
          </cell>
          <cell r="L11">
            <v>10.071238115524904</v>
          </cell>
          <cell r="M11">
            <v>3.3072270400449759</v>
          </cell>
          <cell r="N11">
            <v>8.6630410611171111</v>
          </cell>
          <cell r="O11">
            <v>5.4561612694004946</v>
          </cell>
          <cell r="P11">
            <v>1.4267342841264181</v>
          </cell>
          <cell r="Q11">
            <v>6.7238725405223621</v>
          </cell>
        </row>
        <row r="12">
          <cell r="F12">
            <v>3.2784644902187896</v>
          </cell>
          <cell r="G12">
            <v>3.2784644902187896</v>
          </cell>
          <cell r="H12">
            <v>3.2784644902187896</v>
          </cell>
          <cell r="I12">
            <v>4.2620038372844258</v>
          </cell>
          <cell r="J12">
            <v>4.2620038372844258</v>
          </cell>
          <cell r="K12">
            <v>4.2620038372844258</v>
          </cell>
          <cell r="L12">
            <v>4.9176967353281835</v>
          </cell>
          <cell r="M12">
            <v>4.9176967353281835</v>
          </cell>
          <cell r="N12">
            <v>4.9176967353281835</v>
          </cell>
          <cell r="O12">
            <v>8.5240076745688516</v>
          </cell>
          <cell r="P12">
            <v>9.835393470656367</v>
          </cell>
          <cell r="Q12">
            <v>9.835393470656367</v>
          </cell>
        </row>
        <row r="14">
          <cell r="F14">
            <v>11.504200044695413</v>
          </cell>
          <cell r="G14">
            <v>10.717092633697046</v>
          </cell>
          <cell r="H14">
            <v>5.6926974672708255</v>
          </cell>
          <cell r="I14">
            <v>0.7808009005525155</v>
          </cell>
          <cell r="J14">
            <v>18.443142420000001</v>
          </cell>
          <cell r="K14">
            <v>3.2613783692089537</v>
          </cell>
          <cell r="L14">
            <v>-8.7988265556624583</v>
          </cell>
          <cell r="M14">
            <v>2.6566586264234018</v>
          </cell>
          <cell r="N14">
            <v>2.7170515847657475</v>
          </cell>
          <cell r="O14">
            <v>1.1215613436307235</v>
          </cell>
          <cell r="P14">
            <v>1.0600834331888875</v>
          </cell>
          <cell r="Q14">
            <v>-0.21974510915294476</v>
          </cell>
        </row>
        <row r="16">
          <cell r="F16"/>
          <cell r="G16"/>
          <cell r="H16"/>
          <cell r="I16"/>
          <cell r="J16"/>
          <cell r="K16"/>
          <cell r="L16"/>
          <cell r="M16"/>
          <cell r="N16"/>
          <cell r="O16"/>
          <cell r="P16"/>
          <cell r="Q16"/>
        </row>
        <row r="17">
          <cell r="F17"/>
          <cell r="G17"/>
          <cell r="H17"/>
          <cell r="I17"/>
          <cell r="J17"/>
          <cell r="K17"/>
          <cell r="L17"/>
          <cell r="M17"/>
          <cell r="N17"/>
          <cell r="O17"/>
          <cell r="P17"/>
          <cell r="Q17"/>
        </row>
        <row r="19"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</row>
        <row r="21"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</row>
        <row r="22"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</row>
        <row r="24"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</row>
      </sheetData>
      <sheetData sheetId="48"/>
      <sheetData sheetId="49">
        <row r="6">
          <cell r="F6">
            <v>0.50681709999999924</v>
          </cell>
          <cell r="G6">
            <v>9.5066564000000007</v>
          </cell>
          <cell r="H6">
            <v>9.1805986000000033</v>
          </cell>
          <cell r="I6">
            <v>10.895653299999999</v>
          </cell>
          <cell r="J6">
            <v>18.445539549999999</v>
          </cell>
          <cell r="K6">
            <v>14.005335349999998</v>
          </cell>
          <cell r="L6">
            <v>12.377114369999994</v>
          </cell>
          <cell r="M6">
            <v>44.291052199999996</v>
          </cell>
          <cell r="N6">
            <v>48.249986100000015</v>
          </cell>
          <cell r="O6">
            <v>11.235713770000011</v>
          </cell>
          <cell r="P6">
            <v>9.138597390000001</v>
          </cell>
          <cell r="Q6">
            <v>21.387266780000012</v>
          </cell>
        </row>
        <row r="7">
          <cell r="F7">
            <v>21.654367898360888</v>
          </cell>
          <cell r="G7">
            <v>21.654367898360888</v>
          </cell>
          <cell r="H7">
            <v>21.654367898360888</v>
          </cell>
          <cell r="I7">
            <v>30.298865767869174</v>
          </cell>
          <cell r="J7">
            <v>30.298865767869174</v>
          </cell>
          <cell r="K7">
            <v>30.298865767869174</v>
          </cell>
          <cell r="L7">
            <v>34.629739347541346</v>
          </cell>
          <cell r="M7">
            <v>34.629739347541346</v>
          </cell>
          <cell r="N7">
            <v>43.222489347541313</v>
          </cell>
          <cell r="O7">
            <v>52.004981535738324</v>
          </cell>
          <cell r="P7">
            <v>52.07397869508268</v>
          </cell>
          <cell r="Q7">
            <v>60.666728695082703</v>
          </cell>
        </row>
        <row r="9">
          <cell r="F9">
            <v>1.8446659999999753</v>
          </cell>
          <cell r="G9">
            <v>1.6915905000000038</v>
          </cell>
          <cell r="H9">
            <v>2.2529849999999954</v>
          </cell>
          <cell r="I9">
            <v>2.0260802000000009</v>
          </cell>
          <cell r="J9">
            <v>2.5132770000000022</v>
          </cell>
          <cell r="K9">
            <v>7.826864699999998</v>
          </cell>
          <cell r="L9">
            <v>5.6936529000000107</v>
          </cell>
          <cell r="M9">
            <v>1.6732674000000074</v>
          </cell>
          <cell r="N9">
            <v>2.3705980000000011</v>
          </cell>
          <cell r="O9">
            <v>1.1149277</v>
          </cell>
          <cell r="P9">
            <v>0.44768733333333444</v>
          </cell>
          <cell r="Q9">
            <v>0.94751157664316565</v>
          </cell>
        </row>
        <row r="11">
          <cell r="F11">
            <v>1.2503498237060011</v>
          </cell>
          <cell r="G11">
            <v>5.8176716443199998</v>
          </cell>
          <cell r="H11">
            <v>4.9883086562399983</v>
          </cell>
          <cell r="I11">
            <v>5.8352328097936752</v>
          </cell>
          <cell r="J11">
            <v>12.565547841227344</v>
          </cell>
          <cell r="K11">
            <v>6.9447038033759991</v>
          </cell>
          <cell r="L11">
            <v>6.2474871358450006</v>
          </cell>
          <cell r="M11">
            <v>22.220420279273998</v>
          </cell>
          <cell r="N11">
            <v>24.50939578640201</v>
          </cell>
          <cell r="O11">
            <v>6.089326745056999</v>
          </cell>
          <cell r="P11">
            <v>5.1383515640770003</v>
          </cell>
          <cell r="Q11">
            <v>13.248855827812999</v>
          </cell>
        </row>
        <row r="12">
          <cell r="F12">
            <v>12.959476002422546</v>
          </cell>
          <cell r="G12">
            <v>12.959476002422546</v>
          </cell>
          <cell r="H12">
            <v>12.959476002422546</v>
          </cell>
          <cell r="I12">
            <v>18.113525609778279</v>
          </cell>
          <cell r="J12">
            <v>18.113525609778279</v>
          </cell>
          <cell r="K12">
            <v>18.113525609778279</v>
          </cell>
          <cell r="L12">
            <v>20.705420810262794</v>
          </cell>
          <cell r="M12">
            <v>20.705420810262794</v>
          </cell>
          <cell r="N12">
            <v>25.77024803677859</v>
          </cell>
          <cell r="O12">
            <v>31.16222399304074</v>
          </cell>
          <cell r="P12">
            <v>31.281187167493943</v>
          </cell>
          <cell r="Q12">
            <v>36.346014394009757</v>
          </cell>
        </row>
        <row r="14">
          <cell r="F14">
            <v>1.640290350651</v>
          </cell>
          <cell r="G14">
            <v>1.432770947809999</v>
          </cell>
          <cell r="H14">
            <v>2.2732819605009995</v>
          </cell>
          <cell r="I14">
            <v>2.2185007402319998</v>
          </cell>
          <cell r="J14">
            <v>2.4181932631469962</v>
          </cell>
          <cell r="K14">
            <v>5.5251083035399997</v>
          </cell>
          <cell r="L14">
            <v>3.7525038066769998</v>
          </cell>
          <cell r="M14">
            <v>1.6680146507180003</v>
          </cell>
          <cell r="N14">
            <v>1.7167812486139997</v>
          </cell>
          <cell r="O14">
            <v>0.79484980342599987</v>
          </cell>
          <cell r="P14">
            <v>0.29201256897899985</v>
          </cell>
          <cell r="Q14">
            <v>0.68815734066905265</v>
          </cell>
        </row>
        <row r="16">
          <cell r="F16">
            <v>0.48154013415599994</v>
          </cell>
          <cell r="G16">
            <v>2.3712246484069999</v>
          </cell>
          <cell r="H16">
            <v>1.896305821641</v>
          </cell>
          <cell r="I16">
            <v>2.1436021835070003</v>
          </cell>
          <cell r="J16">
            <v>3.8046601194760004</v>
          </cell>
          <cell r="K16">
            <v>2.0749096485899998</v>
          </cell>
          <cell r="L16">
            <v>1.6578905489739999</v>
          </cell>
          <cell r="M16">
            <v>4.8200320078750005</v>
          </cell>
          <cell r="N16">
            <v>8.3875096933420004</v>
          </cell>
          <cell r="O16">
            <v>2.225526522405</v>
          </cell>
          <cell r="P16">
            <v>1.9476438343690003</v>
          </cell>
          <cell r="Q16">
            <v>4.4650184723960011</v>
          </cell>
        </row>
        <row r="17">
          <cell r="F17">
            <v>8.3870198128537403</v>
          </cell>
          <cell r="G17">
            <v>8.3870198128537403</v>
          </cell>
          <cell r="H17">
            <v>8.3870198128537403</v>
          </cell>
          <cell r="I17">
            <v>11.741827737995241</v>
          </cell>
          <cell r="J17">
            <v>11.741827737995241</v>
          </cell>
          <cell r="K17">
            <v>11.741827737995241</v>
          </cell>
          <cell r="L17">
            <v>13.419231700565987</v>
          </cell>
          <cell r="M17">
            <v>13.419231700565987</v>
          </cell>
          <cell r="N17">
            <v>16.774039625707481</v>
          </cell>
          <cell r="O17">
            <v>20.128847550848988</v>
          </cell>
          <cell r="P17">
            <v>20.128847550848988</v>
          </cell>
          <cell r="Q17">
            <v>23.483655475990481</v>
          </cell>
        </row>
        <row r="19">
          <cell r="F19">
            <v>1.6371915213809998</v>
          </cell>
          <cell r="G19">
            <v>1.6246804446599996</v>
          </cell>
          <cell r="H19">
            <v>2.0564630908009991</v>
          </cell>
          <cell r="I19">
            <v>1.9312392696629996</v>
          </cell>
          <cell r="J19">
            <v>1.7687813171309996</v>
          </cell>
          <cell r="K19">
            <v>2.0573756731519999</v>
          </cell>
          <cell r="L19">
            <v>1.6151543176089997</v>
          </cell>
          <cell r="M19">
            <v>1.6277065259309997</v>
          </cell>
          <cell r="N19">
            <v>2.0751551077699997</v>
          </cell>
          <cell r="O19">
            <v>0.61379298130500004</v>
          </cell>
          <cell r="P19">
            <v>0.12885504047899998</v>
          </cell>
          <cell r="Q19">
            <v>0.59401680860799999</v>
          </cell>
        </row>
        <row r="21">
          <cell r="F21">
            <v>1.2338464987749993</v>
          </cell>
          <cell r="G21">
            <v>1.8253496950750006</v>
          </cell>
          <cell r="H21">
            <v>1.4256682161899996</v>
          </cell>
          <cell r="I21">
            <v>1.3845594814179998</v>
          </cell>
          <cell r="J21">
            <v>3.4376628063910006</v>
          </cell>
          <cell r="K21">
            <v>0.90215509955499995</v>
          </cell>
          <cell r="L21">
            <v>1.188643274408</v>
          </cell>
          <cell r="M21">
            <v>3.3507447571709998</v>
          </cell>
          <cell r="N21">
            <v>5.5225683518329998</v>
          </cell>
          <cell r="O21">
            <v>1.577988082394</v>
          </cell>
          <cell r="P21">
            <v>1.6947229898349998</v>
          </cell>
          <cell r="Q21">
            <v>3.9415812931529999</v>
          </cell>
        </row>
        <row r="22">
          <cell r="F22">
            <v>5.8257293792480525</v>
          </cell>
          <cell r="G22">
            <v>5.8257293792480525</v>
          </cell>
          <cell r="H22">
            <v>5.8257293792480525</v>
          </cell>
          <cell r="I22">
            <v>8.1560211309472752</v>
          </cell>
          <cell r="J22">
            <v>8.1560211309472752</v>
          </cell>
          <cell r="K22">
            <v>8.1560211309472752</v>
          </cell>
          <cell r="L22">
            <v>9.3211670067968893</v>
          </cell>
          <cell r="M22">
            <v>9.3211670067968893</v>
          </cell>
          <cell r="N22">
            <v>11.651458758496105</v>
          </cell>
          <cell r="O22">
            <v>13.981750510195329</v>
          </cell>
          <cell r="P22">
            <v>13.981750510195329</v>
          </cell>
          <cell r="Q22">
            <v>16.31204226189455</v>
          </cell>
        </row>
        <row r="24">
          <cell r="F24">
            <v>1.5421668828679302</v>
          </cell>
          <cell r="G24">
            <v>1.4219405932870002</v>
          </cell>
          <cell r="H24">
            <v>2.246870632107</v>
          </cell>
          <cell r="I24">
            <v>2.2035260010749997</v>
          </cell>
          <cell r="J24">
            <v>1.9043910120309997</v>
          </cell>
          <cell r="K24">
            <v>1.8791210127580005</v>
          </cell>
          <cell r="L24">
            <v>1.1772359463639996</v>
          </cell>
          <cell r="M24">
            <v>1.6657184854280001</v>
          </cell>
          <cell r="N24">
            <v>1.627753560305</v>
          </cell>
          <cell r="O24">
            <v>0.60336952115300002</v>
          </cell>
          <cell r="P24">
            <v>0.17325940658699998</v>
          </cell>
          <cell r="Q24">
            <v>0.47069707593000004</v>
          </cell>
        </row>
      </sheetData>
      <sheetData sheetId="50"/>
      <sheetData sheetId="51"/>
      <sheetData sheetId="52"/>
      <sheetData sheetId="53">
        <row r="6">
          <cell r="F6">
            <v>28.377184130628002</v>
          </cell>
          <cell r="G6">
            <v>27.842223757911999</v>
          </cell>
          <cell r="H6">
            <v>37.58138447732</v>
          </cell>
          <cell r="I6">
            <v>24.238927641200004</v>
          </cell>
          <cell r="J6">
            <v>22.546387586400002</v>
          </cell>
          <cell r="K6">
            <v>24.193300598399997</v>
          </cell>
          <cell r="L6">
            <v>28.223544740559998</v>
          </cell>
          <cell r="M6">
            <v>28.947671620000001</v>
          </cell>
          <cell r="N6">
            <v>24.867050933599998</v>
          </cell>
          <cell r="O6">
            <v>26.464723136</v>
          </cell>
          <cell r="P6">
            <v>22.251078505011002</v>
          </cell>
          <cell r="Q6">
            <v>24.837360446406997</v>
          </cell>
        </row>
        <row r="7">
          <cell r="F7">
            <v>27.096786781388136</v>
          </cell>
          <cell r="G7">
            <v>27.096786781388136</v>
          </cell>
          <cell r="H7">
            <v>29.282011521822653</v>
          </cell>
          <cell r="I7">
            <v>29.282011521822653</v>
          </cell>
          <cell r="J7">
            <v>30.593146366083385</v>
          </cell>
          <cell r="K7">
            <v>34.963595846952437</v>
          </cell>
          <cell r="L7">
            <v>40.208135223995306</v>
          </cell>
          <cell r="M7">
            <v>40.208135223995306</v>
          </cell>
          <cell r="N7">
            <v>40.208135223995306</v>
          </cell>
          <cell r="O7">
            <v>45.889719549125076</v>
          </cell>
          <cell r="P7">
            <v>45.889719549125076</v>
          </cell>
          <cell r="Q7">
            <v>46.326764497211968</v>
          </cell>
        </row>
        <row r="9">
          <cell r="F9">
            <v>28.457015845199997</v>
          </cell>
          <cell r="G9">
            <v>36.388948488800004</v>
          </cell>
          <cell r="H9">
            <v>47.969112581600001</v>
          </cell>
          <cell r="I9">
            <v>35.359909391599999</v>
          </cell>
          <cell r="J9">
            <v>38.9697678052</v>
          </cell>
          <cell r="K9">
            <v>35.095680533964</v>
          </cell>
          <cell r="L9">
            <v>34.567917968999986</v>
          </cell>
          <cell r="M9">
            <v>35.6207374078</v>
          </cell>
          <cell r="N9">
            <v>30.640711451680001</v>
          </cell>
          <cell r="O9">
            <v>36.260793742400004</v>
          </cell>
          <cell r="P9">
            <v>35.985360529600001</v>
          </cell>
          <cell r="Q9">
            <v>37.567339434117997</v>
          </cell>
        </row>
        <row r="11">
          <cell r="F11">
            <v>6.6259602666579998</v>
          </cell>
          <cell r="G11">
            <v>6.6369684787010002</v>
          </cell>
          <cell r="H11">
            <v>6.096916874001999</v>
          </cell>
          <cell r="I11">
            <v>7.5956776639969998</v>
          </cell>
          <cell r="J11">
            <v>4.7281733176829999</v>
          </cell>
          <cell r="K11">
            <v>5.2707236309159997</v>
          </cell>
          <cell r="L11">
            <v>5.2990827372049987</v>
          </cell>
          <cell r="M11">
            <v>5.580043392674999</v>
          </cell>
          <cell r="N11">
            <v>4.7416859465750001</v>
          </cell>
          <cell r="O11">
            <v>1.3410059396390004</v>
          </cell>
          <cell r="P11">
            <v>4.1520427723709989</v>
          </cell>
          <cell r="Q11">
            <v>5.7656691159860021</v>
          </cell>
        </row>
        <row r="12">
          <cell r="F12">
            <v>8.5782918602610714</v>
          </cell>
          <cell r="G12">
            <v>8.5782918602610714</v>
          </cell>
          <cell r="H12">
            <v>9.270089590927288</v>
          </cell>
          <cell r="I12">
            <v>9.270089590927288</v>
          </cell>
          <cell r="J12">
            <v>9.6851682293270223</v>
          </cell>
          <cell r="K12">
            <v>11.068763690659452</v>
          </cell>
          <cell r="L12">
            <v>12.729078244258371</v>
          </cell>
          <cell r="M12">
            <v>12.729078244258371</v>
          </cell>
          <cell r="N12">
            <v>12.729078244258371</v>
          </cell>
          <cell r="O12">
            <v>14.52775234399053</v>
          </cell>
          <cell r="P12">
            <v>14.52775234399053</v>
          </cell>
          <cell r="Q12">
            <v>14.666111890123769</v>
          </cell>
        </row>
        <row r="14">
          <cell r="F14">
            <v>7.0070892226557131</v>
          </cell>
          <cell r="G14">
            <v>9.4415146036870432</v>
          </cell>
          <cell r="H14">
            <v>12.315361759652397</v>
          </cell>
          <cell r="I14">
            <v>9.9905622058104537</v>
          </cell>
          <cell r="J14">
            <v>11.567757910304</v>
          </cell>
          <cell r="K14">
            <v>9.6518621703320004</v>
          </cell>
          <cell r="L14">
            <v>10.402031080828992</v>
          </cell>
          <cell r="M14">
            <v>10.727119215638</v>
          </cell>
          <cell r="N14">
            <v>9.4046791235059999</v>
          </cell>
          <cell r="O14">
            <v>11.05271178856</v>
          </cell>
          <cell r="P14">
            <v>11.252504370832</v>
          </cell>
          <cell r="Q14">
            <v>11.542858041862001</v>
          </cell>
        </row>
        <row r="16">
          <cell r="F16">
            <v>7.2429027194359996</v>
          </cell>
          <cell r="G16">
            <v>7.1156841939180016</v>
          </cell>
          <cell r="H16">
            <v>5.9204997133599999</v>
          </cell>
          <cell r="I16">
            <v>3.6747574642110004</v>
          </cell>
          <cell r="J16">
            <v>3.8789239348710005</v>
          </cell>
          <cell r="K16">
            <v>4.1831882639189999</v>
          </cell>
          <cell r="L16">
            <v>5.1552926891880002</v>
          </cell>
          <cell r="M16">
            <v>5.3204721693410004</v>
          </cell>
          <cell r="N16">
            <v>4.2046216279279998</v>
          </cell>
          <cell r="O16">
            <v>4.8909529281879998</v>
          </cell>
          <cell r="P16">
            <v>8.7701326386849985</v>
          </cell>
          <cell r="Q16">
            <v>11.738317814217996</v>
          </cell>
        </row>
        <row r="17">
          <cell r="F17">
            <v>9.573237734474521</v>
          </cell>
          <cell r="G17">
            <v>9.573237734474521</v>
          </cell>
          <cell r="H17">
            <v>10.345273035641821</v>
          </cell>
          <cell r="I17">
            <v>10.345273035641821</v>
          </cell>
          <cell r="J17">
            <v>10.808494216342206</v>
          </cell>
          <cell r="K17">
            <v>12.352564818676804</v>
          </cell>
          <cell r="L17">
            <v>14.205449541478327</v>
          </cell>
          <cell r="M17">
            <v>14.205449541478327</v>
          </cell>
          <cell r="N17">
            <v>14.205449541478327</v>
          </cell>
          <cell r="O17">
            <v>16.212741324513306</v>
          </cell>
          <cell r="P17">
            <v>16.212741324513306</v>
          </cell>
          <cell r="Q17">
            <v>16.367148384746763</v>
          </cell>
        </row>
        <row r="19">
          <cell r="F19">
            <v>6.2385451742170011</v>
          </cell>
          <cell r="G19">
            <v>8.0795140016550011</v>
          </cell>
          <cell r="H19">
            <v>10.732334159626001</v>
          </cell>
          <cell r="I19">
            <v>8.0753257441210025</v>
          </cell>
          <cell r="J19">
            <v>9.4460841308049996</v>
          </cell>
          <cell r="K19">
            <v>8.2714064975459998</v>
          </cell>
          <cell r="L19">
            <v>7.6054894861759994</v>
          </cell>
          <cell r="M19">
            <v>7.8612239938769983</v>
          </cell>
          <cell r="N19">
            <v>7.1587287931900017</v>
          </cell>
          <cell r="O19">
            <v>8.6628182107540006</v>
          </cell>
          <cell r="P19">
            <v>8.5869706982609983</v>
          </cell>
          <cell r="Q19">
            <v>8.6316443077389984</v>
          </cell>
        </row>
        <row r="21">
          <cell r="F21">
            <v>4.8272788452300004</v>
          </cell>
          <cell r="G21">
            <v>4.7705696310079997</v>
          </cell>
          <cell r="H21">
            <v>2.5583950083889992</v>
          </cell>
          <cell r="I21">
            <v>1.8247689091592345</v>
          </cell>
          <cell r="J21">
            <v>1.8136634238549991</v>
          </cell>
          <cell r="K21">
            <v>2.0075253111619999</v>
          </cell>
          <cell r="L21">
            <v>2.3060012422280001</v>
          </cell>
          <cell r="M21">
            <v>2.5296957541580003</v>
          </cell>
          <cell r="N21">
            <v>1.8101857176510001</v>
          </cell>
          <cell r="O21">
            <v>2.0386123016650006</v>
          </cell>
          <cell r="P21">
            <v>6.2955398361239974</v>
          </cell>
          <cell r="Q21">
            <v>9.0138831065900007</v>
          </cell>
        </row>
        <row r="22">
          <cell r="F22">
            <v>5.0240324555204596</v>
          </cell>
          <cell r="G22">
            <v>5.0240324555204596</v>
          </cell>
          <cell r="H22">
            <v>5.4291963632237215</v>
          </cell>
          <cell r="I22">
            <v>5.4291963632237215</v>
          </cell>
          <cell r="J22">
            <v>5.6722947078456825</v>
          </cell>
          <cell r="K22">
            <v>6.482622523252207</v>
          </cell>
          <cell r="L22">
            <v>7.4550159017400395</v>
          </cell>
          <cell r="M22">
            <v>7.4550159017400395</v>
          </cell>
          <cell r="N22">
            <v>7.4550159017400395</v>
          </cell>
          <cell r="O22">
            <v>8.5084420617685215</v>
          </cell>
          <cell r="P22">
            <v>8.5084420617685215</v>
          </cell>
          <cell r="Q22">
            <v>8.5894748433091728</v>
          </cell>
        </row>
        <row r="24">
          <cell r="F24">
            <v>4.2615507659636123</v>
          </cell>
          <cell r="G24">
            <v>5.6519590293000421</v>
          </cell>
          <cell r="H24">
            <v>7.3561065256683982</v>
          </cell>
          <cell r="I24">
            <v>5.8783346484324532</v>
          </cell>
          <cell r="J24">
            <v>7.2634294495419987</v>
          </cell>
          <cell r="K24">
            <v>5.7638779310730008</v>
          </cell>
          <cell r="L24">
            <v>5.5635146070939978</v>
          </cell>
          <cell r="M24">
            <v>5.9530920382569983</v>
          </cell>
          <cell r="N24">
            <v>5.252148381991999</v>
          </cell>
          <cell r="O24">
            <v>6.1996679567200008</v>
          </cell>
          <cell r="P24">
            <v>6.4526740570739989</v>
          </cell>
          <cell r="Q24">
            <v>6.4542210775369995</v>
          </cell>
        </row>
      </sheetData>
      <sheetData sheetId="54"/>
      <sheetData sheetId="55">
        <row r="6">
          <cell r="D6" t="str">
            <v>Whole Life Package (with NGD&amp;ICP)</v>
          </cell>
          <cell r="F6">
            <v>23.305675000000001</v>
          </cell>
          <cell r="G6">
            <v>22.68722</v>
          </cell>
          <cell r="H6">
            <v>13.038047000000001</v>
          </cell>
          <cell r="I6">
            <v>8.9543719999999993</v>
          </cell>
          <cell r="J6">
            <v>10.531383999999999</v>
          </cell>
          <cell r="K6">
            <v>10.614148999999999</v>
          </cell>
          <cell r="L6">
            <v>12.574678</v>
          </cell>
          <cell r="M6">
            <v>15.512966</v>
          </cell>
          <cell r="N6">
            <v>9.2883669999999992</v>
          </cell>
          <cell r="O6">
            <v>13.437972</v>
          </cell>
          <cell r="P6">
            <v>15.748184</v>
          </cell>
          <cell r="Q6">
            <v>14.680669999999999</v>
          </cell>
        </row>
        <row r="7">
          <cell r="D7" t="str">
            <v>Protection Ratio (YTD) = 18%</v>
          </cell>
          <cell r="F7">
            <v>2.0981555260079996</v>
          </cell>
          <cell r="G7">
            <v>2.1305242706790009</v>
          </cell>
          <cell r="H7">
            <v>1.449972876723</v>
          </cell>
          <cell r="I7">
            <v>1.0583577460379996</v>
          </cell>
          <cell r="J7">
            <v>1.1218787196720006</v>
          </cell>
          <cell r="K7">
            <v>1.122019297317</v>
          </cell>
          <cell r="L7">
            <v>0.92551268777899987</v>
          </cell>
          <cell r="M7">
            <v>1.3182078633150003</v>
          </cell>
          <cell r="N7">
            <v>0.61699208149100015</v>
          </cell>
          <cell r="O7">
            <v>-0.90338029109899975</v>
          </cell>
          <cell r="P7">
            <v>-2.2210829560669989</v>
          </cell>
          <cell r="Q7">
            <v>-3.4424940969889994</v>
          </cell>
        </row>
        <row r="8">
          <cell r="D8" t="str">
            <v>Traditional Par</v>
          </cell>
        </row>
        <row r="9">
          <cell r="D9" t="str">
            <v>Whole Life Package (with NGD&amp;ICP)_Tesco</v>
          </cell>
          <cell r="F9">
            <v>0</v>
          </cell>
          <cell r="G9">
            <v>0</v>
          </cell>
          <cell r="H9">
            <v>21.784735999999999</v>
          </cell>
          <cell r="I9">
            <v>13.938221</v>
          </cell>
          <cell r="J9">
            <v>10.186726</v>
          </cell>
          <cell r="K9">
            <v>11.118523</v>
          </cell>
          <cell r="L9">
            <v>13.148617</v>
          </cell>
          <cell r="M9">
            <v>10.914720000000001</v>
          </cell>
          <cell r="N9">
            <v>13.825200000000001</v>
          </cell>
          <cell r="O9">
            <v>10.690182</v>
          </cell>
          <cell r="P9">
            <v>-0.75973199999999996</v>
          </cell>
          <cell r="Q9">
            <v>-0.213368</v>
          </cell>
        </row>
        <row r="10">
          <cell r="D10" t="str">
            <v>Protection Ratio (YTD) = 13%</v>
          </cell>
          <cell r="F10">
            <v>0</v>
          </cell>
          <cell r="G10">
            <v>0</v>
          </cell>
          <cell r="H10">
            <v>2.5818858234379998</v>
          </cell>
          <cell r="I10">
            <v>5.6142165736730005</v>
          </cell>
          <cell r="J10">
            <v>2.1783753978039999</v>
          </cell>
          <cell r="K10">
            <v>2.4642589791459995</v>
          </cell>
          <cell r="L10">
            <v>2.5362953836769986</v>
          </cell>
          <cell r="M10">
            <v>2.0942475404729985</v>
          </cell>
          <cell r="N10">
            <v>2.6633520265049997</v>
          </cell>
          <cell r="O10">
            <v>0.26061680537799986</v>
          </cell>
          <cell r="P10">
            <v>-2.3635330035000002E-2</v>
          </cell>
          <cell r="Q10">
            <v>-3.4548895642000005E-2</v>
          </cell>
        </row>
        <row r="11">
          <cell r="D11" t="str">
            <v>Traditional Par</v>
          </cell>
        </row>
        <row r="12">
          <cell r="D12" t="str">
            <v>ADD</v>
          </cell>
          <cell r="F12">
            <v>1.9760880000000001</v>
          </cell>
          <cell r="G12">
            <v>1.9435500000000001</v>
          </cell>
          <cell r="H12">
            <v>1.029458</v>
          </cell>
          <cell r="I12">
            <v>0.63905999999999996</v>
          </cell>
          <cell r="J12">
            <v>0.802678</v>
          </cell>
          <cell r="K12">
            <v>0.85409199999999996</v>
          </cell>
          <cell r="L12">
            <v>0.99549799999999999</v>
          </cell>
          <cell r="M12">
            <v>1.1129020000000001</v>
          </cell>
          <cell r="N12">
            <v>0.72743919999999995</v>
          </cell>
          <cell r="O12">
            <v>1.083496</v>
          </cell>
          <cell r="P12">
            <v>2.1611672000000004</v>
          </cell>
          <cell r="Q12">
            <v>2.771658</v>
          </cell>
        </row>
        <row r="13">
          <cell r="D13" t="str">
            <v>Protection Ratio (YTD) = 100%</v>
          </cell>
          <cell r="F13">
            <v>2.0978803354470008</v>
          </cell>
          <cell r="G13">
            <v>2.1015387087139996</v>
          </cell>
          <cell r="H13">
            <v>1.1238930092169994</v>
          </cell>
          <cell r="I13">
            <v>0.71129124410400013</v>
          </cell>
          <cell r="J13">
            <v>0.88897601286999905</v>
          </cell>
          <cell r="K13">
            <v>0.94981509534500042</v>
          </cell>
          <cell r="L13">
            <v>1.1045155558160005</v>
          </cell>
          <cell r="M13">
            <v>1.2216449036040005</v>
          </cell>
          <cell r="N13">
            <v>0.80628878348300004</v>
          </cell>
          <cell r="O13">
            <v>1.1970085229960004</v>
          </cell>
          <cell r="P13">
            <v>2.3854031432349978</v>
          </cell>
          <cell r="Q13">
            <v>3.0900670798549998</v>
          </cell>
        </row>
        <row r="14">
          <cell r="D14" t="str">
            <v>Riders</v>
          </cell>
        </row>
        <row r="15">
          <cell r="D15" t="str">
            <v>HB</v>
          </cell>
          <cell r="F15">
            <v>1.1360703999999999</v>
          </cell>
          <cell r="G15">
            <v>1.1494656000000001</v>
          </cell>
          <cell r="H15">
            <v>0.45243200000000006</v>
          </cell>
          <cell r="I15">
            <v>0.12449279999999999</v>
          </cell>
          <cell r="J15">
            <v>0.26777599999999996</v>
          </cell>
          <cell r="K15">
            <v>0.31131520000000001</v>
          </cell>
          <cell r="L15">
            <v>0.43099520000000002</v>
          </cell>
          <cell r="M15">
            <v>0.43139040000000001</v>
          </cell>
          <cell r="N15">
            <v>0.24563840000000003</v>
          </cell>
          <cell r="O15">
            <v>0.6415552000000001</v>
          </cell>
          <cell r="P15">
            <v>1.6672447999999997</v>
          </cell>
          <cell r="Q15">
            <v>2.5030399999999982</v>
          </cell>
        </row>
        <row r="16">
          <cell r="D16" t="str">
            <v>Protection Ratio (YTD) = 100%</v>
          </cell>
          <cell r="F16">
            <v>0.5958221766570001</v>
          </cell>
          <cell r="G16">
            <v>0.60522944058800021</v>
          </cell>
          <cell r="H16">
            <v>0.23564419645300005</v>
          </cell>
          <cell r="I16">
            <v>6.2962420012000003E-2</v>
          </cell>
          <cell r="J16">
            <v>0.139325306698</v>
          </cell>
          <cell r="K16">
            <v>0.16255584541499993</v>
          </cell>
          <cell r="L16">
            <v>0.21721673015099999</v>
          </cell>
          <cell r="M16">
            <v>0.23380181932299998</v>
          </cell>
          <cell r="N16">
            <v>0.12734567404200001</v>
          </cell>
          <cell r="O16">
            <v>0.33297814314600011</v>
          </cell>
          <cell r="P16">
            <v>0.86347550743800061</v>
          </cell>
          <cell r="Q16">
            <v>1.2766264586619998</v>
          </cell>
        </row>
        <row r="17">
          <cell r="D17" t="str">
            <v>Riders</v>
          </cell>
        </row>
        <row r="18">
          <cell r="D18" t="str">
            <v>New CI</v>
          </cell>
          <cell r="F18">
            <v>0</v>
          </cell>
          <cell r="G18">
            <v>0</v>
          </cell>
          <cell r="H18">
            <v>0</v>
          </cell>
          <cell r="I18">
            <v>8.0518657199999982E-2</v>
          </cell>
          <cell r="J18">
            <v>0.21643741959999999</v>
          </cell>
          <cell r="K18">
            <v>0.25949195839999983</v>
          </cell>
          <cell r="L18">
            <v>0.24753369655999988</v>
          </cell>
          <cell r="M18">
            <v>0.37586270000000016</v>
          </cell>
          <cell r="N18">
            <v>0.21472692319999992</v>
          </cell>
          <cell r="O18">
            <v>0.23624197599999996</v>
          </cell>
          <cell r="P18">
            <v>2.5788004065370003</v>
          </cell>
          <cell r="Q18">
            <v>4.0780791916070012</v>
          </cell>
        </row>
        <row r="19">
          <cell r="D19" t="str">
            <v>Protection Ratio (YTD) = 100%</v>
          </cell>
          <cell r="F19">
            <v>0</v>
          </cell>
          <cell r="G19">
            <v>0</v>
          </cell>
          <cell r="H19">
            <v>0</v>
          </cell>
          <cell r="I19">
            <v>8.6459518046000022E-2</v>
          </cell>
          <cell r="J19">
            <v>0.22103591176000009</v>
          </cell>
          <cell r="K19">
            <v>0.29214104703399996</v>
          </cell>
          <cell r="L19">
            <v>0.2797609940239999</v>
          </cell>
          <cell r="M19">
            <v>0.41856370898400008</v>
          </cell>
          <cell r="N19">
            <v>0.23705118294600006</v>
          </cell>
          <cell r="O19">
            <v>0.25314739791700003</v>
          </cell>
          <cell r="P19">
            <v>2.817445736320999</v>
          </cell>
          <cell r="Q19">
            <v>4.4661421696240025</v>
          </cell>
        </row>
        <row r="20">
          <cell r="D20" t="str">
            <v>Riders</v>
          </cell>
        </row>
        <row r="21">
          <cell r="D21" t="str">
            <v>SUPER CARE (Regular)</v>
          </cell>
          <cell r="F21">
            <v>0.43076359999999997</v>
          </cell>
          <cell r="G21">
            <v>0.61999080000000006</v>
          </cell>
          <cell r="H21">
            <v>0.44397320000000001</v>
          </cell>
          <cell r="I21">
            <v>0.1774684</v>
          </cell>
          <cell r="J21">
            <v>0.265708</v>
          </cell>
          <cell r="K21">
            <v>0.24800800000000001</v>
          </cell>
          <cell r="L21">
            <v>0.49637240000000005</v>
          </cell>
          <cell r="M21">
            <v>0.41537079999999998</v>
          </cell>
          <cell r="N21">
            <v>0.28399200000000002</v>
          </cell>
          <cell r="O21">
            <v>0.18948400000000001</v>
          </cell>
          <cell r="P21">
            <v>0.52073999999999998</v>
          </cell>
          <cell r="Q21">
            <v>0.79060799999999998</v>
          </cell>
        </row>
        <row r="22">
          <cell r="D22" t="str">
            <v>Protection Ratio (YTD) = 100%</v>
          </cell>
          <cell r="F22">
            <v>0.120661230208</v>
          </cell>
          <cell r="G22">
            <v>0.16206036835599999</v>
          </cell>
          <cell r="H22">
            <v>0.11871343004100002</v>
          </cell>
          <cell r="I22">
            <v>4.606364516300001E-2</v>
          </cell>
          <cell r="J22">
            <v>7.9687560692999995E-2</v>
          </cell>
          <cell r="K22">
            <v>6.1097737812000001E-2</v>
          </cell>
          <cell r="L22">
            <v>0.13719665835799999</v>
          </cell>
          <cell r="M22">
            <v>0.11958060865299999</v>
          </cell>
          <cell r="N22">
            <v>8.2872857434000011E-2</v>
          </cell>
          <cell r="O22">
            <v>4.6824283995E-2</v>
          </cell>
          <cell r="P22">
            <v>0.13438561947400002</v>
          </cell>
          <cell r="Q22">
            <v>0.191321543998</v>
          </cell>
        </row>
        <row r="23">
          <cell r="D23" t="str">
            <v>Riders</v>
          </cell>
        </row>
        <row r="24">
          <cell r="D24" t="str">
            <v>CI</v>
          </cell>
          <cell r="F24">
            <v>0.91326601462799983</v>
          </cell>
          <cell r="G24">
            <v>0.81565765647199995</v>
          </cell>
          <cell r="H24">
            <v>0.30360974611999991</v>
          </cell>
          <cell r="I24">
            <v>-1.3383696E-2</v>
          </cell>
          <cell r="J24">
            <v>-7.4147507999999997E-3</v>
          </cell>
          <cell r="K24">
            <v>-4.0564800000000003E-3</v>
          </cell>
          <cell r="L24">
            <v>0</v>
          </cell>
          <cell r="M24">
            <v>-3.3263999999999999E-4</v>
          </cell>
          <cell r="N24">
            <v>-8.3915999999999993E-4</v>
          </cell>
          <cell r="O24">
            <v>-3.4199999999999999E-3</v>
          </cell>
          <cell r="P24">
            <v>-1.2179999999999999E-3</v>
          </cell>
          <cell r="Q24">
            <v>-5.65812E-3</v>
          </cell>
        </row>
        <row r="25">
          <cell r="D25" t="str">
            <v>Protection Ratio (YTD) = 100%</v>
          </cell>
          <cell r="F25">
            <v>1.3709454758080004</v>
          </cell>
          <cell r="G25">
            <v>1.2160107202980002</v>
          </cell>
          <cell r="H25">
            <v>0.46588310473399974</v>
          </cell>
          <cell r="I25">
            <v>-1.9613541151999998E-2</v>
          </cell>
          <cell r="J25">
            <v>-9.8230470020000023E-3</v>
          </cell>
          <cell r="K25">
            <v>-5.4750387550000007E-3</v>
          </cell>
          <cell r="L25">
            <v>0</v>
          </cell>
          <cell r="M25">
            <v>-4.5671825000000003E-4</v>
          </cell>
          <cell r="N25">
            <v>-1.4757962030000002E-3</v>
          </cell>
          <cell r="O25">
            <v>-5.9320237610000007E-3</v>
          </cell>
          <cell r="P25">
            <v>-2.1224187240000002E-3</v>
          </cell>
          <cell r="Q25">
            <v>-9.3756056700000003E-3</v>
          </cell>
        </row>
        <row r="26">
          <cell r="D26" t="str">
            <v>Riders</v>
          </cell>
        </row>
        <row r="27">
          <cell r="D27" t="str">
            <v>Cancer Fighter</v>
          </cell>
          <cell r="F27">
            <v>0.25862515599999997</v>
          </cell>
          <cell r="G27">
            <v>0.27419870143999991</v>
          </cell>
          <cell r="H27">
            <v>8.4143051200000027E-2</v>
          </cell>
          <cell r="I27">
            <v>3.8307479999999998E-2</v>
          </cell>
          <cell r="J27">
            <v>5.7363637600000003E-2</v>
          </cell>
          <cell r="K27">
            <v>5.4599880000000017E-2</v>
          </cell>
          <cell r="L27">
            <v>7.1672443999999974E-2</v>
          </cell>
          <cell r="M27">
            <v>7.67452E-2</v>
          </cell>
          <cell r="N27">
            <v>7.2641570399999994E-2</v>
          </cell>
          <cell r="O27">
            <v>0.13052791999999999</v>
          </cell>
          <cell r="P27">
            <v>0.14102209847400005</v>
          </cell>
          <cell r="Q27">
            <v>0.12917205479999996</v>
          </cell>
        </row>
        <row r="28">
          <cell r="D28" t="str">
            <v>Protection Ratio (YTD) = 100%</v>
          </cell>
          <cell r="F28">
            <v>0.40173497884999998</v>
          </cell>
          <cell r="G28">
            <v>0.42462037775799993</v>
          </cell>
          <cell r="H28">
            <v>0.13182992685200001</v>
          </cell>
          <cell r="I28">
            <v>5.6574837173999998E-2</v>
          </cell>
          <cell r="J28">
            <v>9.2189074207999946E-2</v>
          </cell>
          <cell r="K28">
            <v>9.1459456930999994E-2</v>
          </cell>
          <cell r="L28">
            <v>0.11943368711399999</v>
          </cell>
          <cell r="M28">
            <v>0.109885617839</v>
          </cell>
          <cell r="N28">
            <v>0.11051252498100006</v>
          </cell>
          <cell r="O28">
            <v>0.20143758043099999</v>
          </cell>
          <cell r="P28">
            <v>0.23804816268799997</v>
          </cell>
          <cell r="Q28">
            <v>0.22298519264599992</v>
          </cell>
        </row>
        <row r="29">
          <cell r="D29" t="str">
            <v>Riders</v>
          </cell>
        </row>
        <row r="30"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D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D32"/>
        </row>
        <row r="33">
          <cell r="D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D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D35"/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</row>
        <row r="36">
          <cell r="F36">
            <v>0.35669596000000209</v>
          </cell>
          <cell r="G36">
            <v>0.35214099999999859</v>
          </cell>
          <cell r="H36">
            <v>0.44498548000000276</v>
          </cell>
          <cell r="I36">
            <v>0.29987100000000405</v>
          </cell>
          <cell r="J36">
            <v>0.22572928000000225</v>
          </cell>
          <cell r="K36">
            <v>0.73717803999999765</v>
          </cell>
          <cell r="L36">
            <v>0.25817799999999769</v>
          </cell>
          <cell r="M36">
            <v>0.10804715999999982</v>
          </cell>
          <cell r="N36">
            <v>0.20988499999999824</v>
          </cell>
          <cell r="O36">
            <v>5.8684039999999521E-2</v>
          </cell>
          <cell r="P36">
            <v>0.1948700000000006</v>
          </cell>
          <cell r="Q36">
            <v>0.10315931999999681</v>
          </cell>
        </row>
        <row r="37">
          <cell r="F37">
            <v>-5.9239456320001604E-2</v>
          </cell>
          <cell r="G37">
            <v>-3.0154076920003159E-3</v>
          </cell>
          <cell r="H37">
            <v>-1.0905493455999782E-2</v>
          </cell>
          <cell r="I37">
            <v>-2.0634779061000225E-2</v>
          </cell>
          <cell r="J37">
            <v>1.6528380980000021E-2</v>
          </cell>
          <cell r="K37">
            <v>0.13285121067099975</v>
          </cell>
          <cell r="L37">
            <v>-2.0848959714000526E-2</v>
          </cell>
          <cell r="M37">
            <v>6.456804873399985E-2</v>
          </cell>
          <cell r="N37">
            <v>9.8746611895999842E-2</v>
          </cell>
          <cell r="O37">
            <v>-4.1694479364000031E-2</v>
          </cell>
          <cell r="P37">
            <v>-3.9874691959000286E-2</v>
          </cell>
          <cell r="Q37">
            <v>4.9452695020005821E-3</v>
          </cell>
        </row>
      </sheetData>
      <sheetData sheetId="56"/>
      <sheetData sheetId="57">
        <row r="6">
          <cell r="F6">
            <v>4.569882888999997</v>
          </cell>
          <cell r="G6">
            <v>4.8605731419999971</v>
          </cell>
          <cell r="H6">
            <v>5.3830931330000018</v>
          </cell>
          <cell r="I6">
            <v>5.8089378790000064</v>
          </cell>
          <cell r="J6">
            <v>6.0919436079999976</v>
          </cell>
          <cell r="K6">
            <v>5.7382234840000006</v>
          </cell>
          <cell r="L6">
            <v>6.0611809250000048</v>
          </cell>
          <cell r="M6">
            <v>6.8352261750000007</v>
          </cell>
          <cell r="N6">
            <v>6.3753629669999921</v>
          </cell>
          <cell r="O6">
            <v>6.4149015840000141</v>
          </cell>
          <cell r="P6">
            <v>6.7986598930000213</v>
          </cell>
          <cell r="Q6">
            <v>6.942087294999995</v>
          </cell>
        </row>
        <row r="7">
          <cell r="F7">
            <v>3.8576794657762936</v>
          </cell>
          <cell r="G7">
            <v>3.8576794657762936</v>
          </cell>
          <cell r="H7">
            <v>3.8576794657762936</v>
          </cell>
          <cell r="I7">
            <v>5.1761268781302165</v>
          </cell>
          <cell r="J7">
            <v>5.1761268781302165</v>
          </cell>
          <cell r="K7">
            <v>5.615609348914858</v>
          </cell>
          <cell r="L7">
            <v>7.3979549248747922</v>
          </cell>
          <cell r="M7">
            <v>8.2036727879799667</v>
          </cell>
          <cell r="N7">
            <v>8.2036727879799667</v>
          </cell>
          <cell r="O7">
            <v>9.1558848080133561</v>
          </cell>
          <cell r="P7">
            <v>9.1558848080133561</v>
          </cell>
          <cell r="Q7">
            <v>8.3420283806343924</v>
          </cell>
        </row>
        <row r="9">
          <cell r="F9">
            <v>6.1396261020000047</v>
          </cell>
          <cell r="G9">
            <v>5.4750308780000028</v>
          </cell>
          <cell r="H9">
            <v>6.6722434479999846</v>
          </cell>
          <cell r="I9">
            <v>5.5038601960000015</v>
          </cell>
          <cell r="J9">
            <v>6.7920326889999956</v>
          </cell>
          <cell r="K9">
            <v>1.3532054899999983</v>
          </cell>
          <cell r="L9">
            <v>3.2089890580000038</v>
          </cell>
          <cell r="M9">
            <v>4.4081890120000011</v>
          </cell>
          <cell r="N9">
            <v>2.7136148059999994</v>
          </cell>
          <cell r="O9">
            <v>4.053903997999992</v>
          </cell>
          <cell r="P9">
            <v>4.3391842650000161</v>
          </cell>
          <cell r="Q9">
            <v>5.2344404970000111</v>
          </cell>
        </row>
        <row r="11">
          <cell r="F11">
            <v>2.4630174951999977</v>
          </cell>
          <cell r="G11">
            <v>2.7933087696569987</v>
          </cell>
          <cell r="H11">
            <v>2.9292558037239975</v>
          </cell>
          <cell r="I11">
            <v>3.3135558869170008</v>
          </cell>
          <cell r="J11">
            <v>3.5109976376230057</v>
          </cell>
          <cell r="K11">
            <v>3.4888362592859954</v>
          </cell>
          <cell r="L11">
            <v>3.4515487758509931</v>
          </cell>
          <cell r="M11">
            <v>4.1075209758790008</v>
          </cell>
          <cell r="N11">
            <v>3.5328220691989989</v>
          </cell>
          <cell r="O11">
            <v>3.1481748987599976</v>
          </cell>
          <cell r="P11">
            <v>3.1799375453879968</v>
          </cell>
          <cell r="Q11">
            <v>3.0615950079839989</v>
          </cell>
        </row>
        <row r="12">
          <cell r="F12">
            <v>1.5065248890250662</v>
          </cell>
          <cell r="G12">
            <v>1.5065248890250662</v>
          </cell>
          <cell r="H12">
            <v>1.5065248890250662</v>
          </cell>
          <cell r="I12">
            <v>2.021413142236165</v>
          </cell>
          <cell r="J12">
            <v>2.021413142236165</v>
          </cell>
          <cell r="K12">
            <v>2.1930425599731977</v>
          </cell>
          <cell r="L12">
            <v>2.8890951985733873</v>
          </cell>
          <cell r="M12">
            <v>3.2037491310912802</v>
          </cell>
          <cell r="N12">
            <v>3.2037491310912802</v>
          </cell>
          <cell r="O12">
            <v>3.5756128695215184</v>
          </cell>
          <cell r="P12">
            <v>3.5756128695215184</v>
          </cell>
          <cell r="Q12">
            <v>3.2577806144529395</v>
          </cell>
        </row>
        <row r="14">
          <cell r="F14">
            <v>3.4442005941260061</v>
          </cell>
          <cell r="G14">
            <v>3.0860961239869971</v>
          </cell>
          <cell r="H14">
            <v>3.6247538948700004</v>
          </cell>
          <cell r="I14">
            <v>3.040411280070999</v>
          </cell>
          <cell r="J14">
            <v>3.7101103602610039</v>
          </cell>
          <cell r="K14">
            <v>0.51749666270099992</v>
          </cell>
          <cell r="L14">
            <v>1.4565725658309994</v>
          </cell>
          <cell r="M14">
            <v>1.3678846567189988</v>
          </cell>
          <cell r="N14">
            <v>1.1681045806210015</v>
          </cell>
          <cell r="O14">
            <v>1.8840249427370026</v>
          </cell>
          <cell r="P14">
            <v>1.9300456473760044</v>
          </cell>
          <cell r="Q14">
            <v>2.492215941469992</v>
          </cell>
        </row>
        <row r="16">
          <cell r="F16">
            <v>4.569882888999997</v>
          </cell>
          <cell r="G16">
            <v>4.8605731419999971</v>
          </cell>
          <cell r="H16">
            <v>5.3830931330000018</v>
          </cell>
          <cell r="I16">
            <v>5.8089378790000064</v>
          </cell>
          <cell r="J16">
            <v>6.0919436079999976</v>
          </cell>
          <cell r="K16">
            <v>5.7382234840000006</v>
          </cell>
          <cell r="L16">
            <v>6.0611809250000048</v>
          </cell>
          <cell r="M16">
            <v>6.8352261750000007</v>
          </cell>
          <cell r="N16">
            <v>6.3753629669999921</v>
          </cell>
          <cell r="O16">
            <v>6.4149015840000141</v>
          </cell>
          <cell r="P16">
            <v>6.7986598930000213</v>
          </cell>
          <cell r="Q16">
            <v>6.942087294999995</v>
          </cell>
        </row>
        <row r="17">
          <cell r="F17">
            <v>3.8576794657762936</v>
          </cell>
          <cell r="G17">
            <v>3.8576794657762936</v>
          </cell>
          <cell r="H17">
            <v>3.8576794657762936</v>
          </cell>
          <cell r="I17">
            <v>5.1761268781302165</v>
          </cell>
          <cell r="J17">
            <v>5.1761268781302165</v>
          </cell>
          <cell r="K17">
            <v>5.615609348914858</v>
          </cell>
          <cell r="L17">
            <v>7.3979549248747922</v>
          </cell>
          <cell r="M17">
            <v>8.2036727879799667</v>
          </cell>
          <cell r="N17">
            <v>8.2036727879799667</v>
          </cell>
          <cell r="O17">
            <v>9.1558848080133561</v>
          </cell>
          <cell r="P17">
            <v>9.1558848080133561</v>
          </cell>
          <cell r="Q17">
            <v>8.3420283806343924</v>
          </cell>
        </row>
        <row r="19">
          <cell r="F19">
            <v>6.1396261020000047</v>
          </cell>
          <cell r="G19">
            <v>5.4750308780000028</v>
          </cell>
          <cell r="H19">
            <v>6.6722434479999846</v>
          </cell>
          <cell r="I19">
            <v>5.5038601960000015</v>
          </cell>
          <cell r="J19">
            <v>6.7920326889999956</v>
          </cell>
          <cell r="K19">
            <v>1.3532054899999983</v>
          </cell>
          <cell r="L19">
            <v>3.2089890580000038</v>
          </cell>
          <cell r="M19">
            <v>4.4081890120000011</v>
          </cell>
          <cell r="N19">
            <v>2.7136148059999994</v>
          </cell>
          <cell r="O19">
            <v>4.053903997999992</v>
          </cell>
          <cell r="P19">
            <v>4.3391842650000161</v>
          </cell>
          <cell r="Q19">
            <v>5.2344404970000111</v>
          </cell>
        </row>
        <row r="21">
          <cell r="F21">
            <v>2.4630174951999977</v>
          </cell>
          <cell r="G21">
            <v>2.7933087696569987</v>
          </cell>
          <cell r="H21">
            <v>2.9292558037239975</v>
          </cell>
          <cell r="I21">
            <v>3.3135558869170008</v>
          </cell>
          <cell r="J21">
            <v>3.5109976376230057</v>
          </cell>
          <cell r="K21">
            <v>3.4888362592859954</v>
          </cell>
          <cell r="L21">
            <v>3.4515487758509931</v>
          </cell>
          <cell r="M21">
            <v>4.1075209758790008</v>
          </cell>
          <cell r="N21">
            <v>3.5328220691989989</v>
          </cell>
          <cell r="O21">
            <v>3.1481748987599976</v>
          </cell>
          <cell r="P21">
            <v>3.1799375453879968</v>
          </cell>
          <cell r="Q21">
            <v>3.0615950079839989</v>
          </cell>
        </row>
        <row r="22">
          <cell r="F22">
            <v>1.5065248890250662</v>
          </cell>
          <cell r="G22">
            <v>1.5065248890250662</v>
          </cell>
          <cell r="H22">
            <v>1.5065248890250662</v>
          </cell>
          <cell r="I22">
            <v>2.021413142236165</v>
          </cell>
          <cell r="J22">
            <v>2.021413142236165</v>
          </cell>
          <cell r="K22">
            <v>2.1930425599731977</v>
          </cell>
          <cell r="L22">
            <v>2.8890951985733873</v>
          </cell>
          <cell r="M22">
            <v>3.2037491310912802</v>
          </cell>
          <cell r="N22">
            <v>3.2037491310912802</v>
          </cell>
          <cell r="O22">
            <v>3.5756128695215184</v>
          </cell>
          <cell r="P22">
            <v>3.5756128695215184</v>
          </cell>
          <cell r="Q22">
            <v>3.2577806144529395</v>
          </cell>
        </row>
        <row r="24">
          <cell r="F24">
            <v>3.4442005941260061</v>
          </cell>
          <cell r="G24">
            <v>3.0860961239869971</v>
          </cell>
          <cell r="H24">
            <v>3.6247538948700004</v>
          </cell>
          <cell r="I24">
            <v>3.040411280070999</v>
          </cell>
          <cell r="J24">
            <v>3.7101103602610039</v>
          </cell>
          <cell r="K24">
            <v>0.51749666270099992</v>
          </cell>
          <cell r="L24">
            <v>1.4565725658309994</v>
          </cell>
          <cell r="M24">
            <v>1.3678846567189988</v>
          </cell>
          <cell r="N24">
            <v>1.1681045806210015</v>
          </cell>
          <cell r="O24">
            <v>1.8840249427370026</v>
          </cell>
          <cell r="P24">
            <v>1.9300456473760044</v>
          </cell>
          <cell r="Q24">
            <v>2.492215941469992</v>
          </cell>
        </row>
      </sheetData>
      <sheetData sheetId="58">
        <row r="6">
          <cell r="F6">
            <v>7.2536116000000002</v>
          </cell>
          <cell r="G6">
            <v>7.0547366000000009</v>
          </cell>
          <cell r="H6">
            <v>8.3274335000000015</v>
          </cell>
          <cell r="I6">
            <v>7.6185002000000006</v>
          </cell>
          <cell r="J6">
            <v>8.2386039000000011</v>
          </cell>
          <cell r="K6">
            <v>8.5654138000000017</v>
          </cell>
          <cell r="L6">
            <v>9.7437517000000007</v>
          </cell>
          <cell r="M6">
            <v>10.704781199999998</v>
          </cell>
          <cell r="N6">
            <v>10.4862944</v>
          </cell>
          <cell r="O6">
            <v>12.361326099999999</v>
          </cell>
          <cell r="P6">
            <v>14.303915999999999</v>
          </cell>
          <cell r="Q6">
            <v>14.396611900000002</v>
          </cell>
        </row>
        <row r="7">
          <cell r="F7">
            <v>9.9893633035787079</v>
          </cell>
          <cell r="G7">
            <v>9.9893633035787079</v>
          </cell>
          <cell r="H7">
            <v>10.307539387507717</v>
          </cell>
          <cell r="I7">
            <v>11.235552965633991</v>
          </cell>
          <cell r="J7">
            <v>11.315096986616243</v>
          </cell>
          <cell r="K7">
            <v>12.096168415187673</v>
          </cell>
          <cell r="L7">
            <v>14.558245255114524</v>
          </cell>
          <cell r="M7">
            <v>14.558245255114524</v>
          </cell>
          <cell r="N7">
            <v>15.339316683685954</v>
          </cell>
          <cell r="O7">
            <v>15.339316683685954</v>
          </cell>
          <cell r="P7">
            <v>15.339316683685954</v>
          </cell>
          <cell r="Q7">
            <v>16.120388112257398</v>
          </cell>
        </row>
        <row r="9">
          <cell r="F9">
            <v>5.4648758600000003</v>
          </cell>
          <cell r="G9">
            <v>2.0481266800000002</v>
          </cell>
          <cell r="H9">
            <v>2.1275998</v>
          </cell>
          <cell r="I9">
            <v>2.2870813999999999</v>
          </cell>
          <cell r="J9">
            <v>3.1512566</v>
          </cell>
          <cell r="K9">
            <v>5.4289254000000007</v>
          </cell>
          <cell r="L9">
            <v>5.9909871000000008</v>
          </cell>
          <cell r="M9">
            <v>6.6528930999999991</v>
          </cell>
          <cell r="N9">
            <v>5.4766671000000002</v>
          </cell>
          <cell r="O9">
            <v>5.6759101999999997</v>
          </cell>
          <cell r="P9">
            <v>4.8778629000000002</v>
          </cell>
          <cell r="Q9">
            <v>5.4084661000000001</v>
          </cell>
        </row>
        <row r="11">
          <cell r="F11">
            <v>0.97833732983500021</v>
          </cell>
          <cell r="G11">
            <v>0.99581709913000005</v>
          </cell>
          <cell r="H11">
            <v>1.7751208970890002</v>
          </cell>
          <cell r="I11">
            <v>1.3588953125409995</v>
          </cell>
          <cell r="J11">
            <v>1.5592094618260004</v>
          </cell>
          <cell r="K11">
            <v>1.1885703675899999</v>
          </cell>
          <cell r="L11">
            <v>1.0905157972089998</v>
          </cell>
          <cell r="M11">
            <v>1.2599816252360001</v>
          </cell>
          <cell r="N11">
            <v>2.3417199985539994</v>
          </cell>
          <cell r="O11">
            <v>5.3643034991660006</v>
          </cell>
          <cell r="P11">
            <v>6.9653238650480009</v>
          </cell>
          <cell r="Q11">
            <v>6.4138830956080026</v>
          </cell>
        </row>
        <row r="12">
          <cell r="F12">
            <v>3.7597958458457095</v>
          </cell>
          <cell r="G12">
            <v>3.7597958458457095</v>
          </cell>
          <cell r="H12">
            <v>3.8701566664282661</v>
          </cell>
          <cell r="I12">
            <v>4.1920423931273891</v>
          </cell>
          <cell r="J12">
            <v>4.2196325982730292</v>
          </cell>
          <cell r="K12">
            <v>4.5397074042957684</v>
          </cell>
          <cell r="L12">
            <v>5.3936899445179325</v>
          </cell>
          <cell r="M12">
            <v>5.3936899445179325</v>
          </cell>
          <cell r="N12">
            <v>5.7137647505406708</v>
          </cell>
          <cell r="O12">
            <v>5.7137647505406708</v>
          </cell>
          <cell r="P12">
            <v>5.7137647505406708</v>
          </cell>
          <cell r="Q12">
            <v>6.0338395565634162</v>
          </cell>
        </row>
        <row r="14">
          <cell r="F14">
            <v>1.630927551309</v>
          </cell>
          <cell r="G14">
            <v>0.87104710847800015</v>
          </cell>
          <cell r="H14">
            <v>0.44119583821300007</v>
          </cell>
          <cell r="I14">
            <v>0.41045604221399995</v>
          </cell>
          <cell r="J14">
            <v>0.54557536018899988</v>
          </cell>
          <cell r="K14">
            <v>0.82329295919099976</v>
          </cell>
          <cell r="L14">
            <v>1.1726279350450004</v>
          </cell>
          <cell r="M14">
            <v>1.3871390080019999</v>
          </cell>
          <cell r="N14">
            <v>1.0899054684350002</v>
          </cell>
          <cell r="O14">
            <v>1.2579097220150002</v>
          </cell>
          <cell r="P14">
            <v>1.1226649055139997</v>
          </cell>
          <cell r="Q14">
            <v>1.2565916886720001</v>
          </cell>
        </row>
        <row r="16">
          <cell r="F16">
            <v>1.1275329994429999</v>
          </cell>
          <cell r="G16">
            <v>1.1591623731110001</v>
          </cell>
          <cell r="H16">
            <v>2.0706853834009999</v>
          </cell>
          <cell r="I16">
            <v>1.5496936781840003</v>
          </cell>
          <cell r="J16">
            <v>1.4473654746650007</v>
          </cell>
          <cell r="K16">
            <v>1.9117936304140002</v>
          </cell>
          <cell r="L16">
            <v>2.2981512713220003</v>
          </cell>
          <cell r="M16">
            <v>2.7740497472459991</v>
          </cell>
          <cell r="N16">
            <v>3.4823737565270001</v>
          </cell>
          <cell r="O16">
            <v>6.5906089380269997</v>
          </cell>
          <cell r="P16">
            <v>6.0688358267310001</v>
          </cell>
          <cell r="Q16">
            <v>6.2990684673089996</v>
          </cell>
        </row>
        <row r="17">
          <cell r="F17">
            <v>4.4100566571462085</v>
          </cell>
          <cell r="G17">
            <v>4.4100566571462085</v>
          </cell>
          <cell r="H17">
            <v>4.5804906083413943</v>
          </cell>
          <cell r="I17">
            <v>5.0775896326606835</v>
          </cell>
          <cell r="J17">
            <v>5.1201981204594809</v>
          </cell>
          <cell r="K17">
            <v>5.3817799211083344</v>
          </cell>
          <cell r="L17">
            <v>6.7006140672615544</v>
          </cell>
          <cell r="M17">
            <v>6.7006140672615544</v>
          </cell>
          <cell r="N17">
            <v>6.9621958679104088</v>
          </cell>
          <cell r="O17">
            <v>6.9621958679104088</v>
          </cell>
          <cell r="P17">
            <v>6.9621958679104088</v>
          </cell>
          <cell r="Q17">
            <v>7.2237776685592712</v>
          </cell>
        </row>
        <row r="19">
          <cell r="F19">
            <v>1.2905598915950001</v>
          </cell>
          <cell r="G19">
            <v>1.3169846022640002</v>
          </cell>
          <cell r="H19">
            <v>0.65708766267199992</v>
          </cell>
          <cell r="I19">
            <v>0.30497036137199995</v>
          </cell>
          <cell r="J19">
            <v>0.44172108920900005</v>
          </cell>
          <cell r="K19">
            <v>1.3810817443449996</v>
          </cell>
          <cell r="L19">
            <v>1.4881200454719998</v>
          </cell>
          <cell r="M19">
            <v>1.7936146534639996</v>
          </cell>
          <cell r="N19">
            <v>1.7244487692590007</v>
          </cell>
          <cell r="O19">
            <v>0.92591329420300017</v>
          </cell>
          <cell r="P19">
            <v>0.44273297141099993</v>
          </cell>
          <cell r="Q19">
            <v>0.52001711055200006</v>
          </cell>
        </row>
        <row r="21">
          <cell r="F21">
            <v>0.185869427197</v>
          </cell>
          <cell r="G21">
            <v>0.17378806478600006</v>
          </cell>
          <cell r="H21">
            <v>0.33990997890900027</v>
          </cell>
          <cell r="I21">
            <v>0.23926877101099986</v>
          </cell>
          <cell r="J21">
            <v>0.23987940177900002</v>
          </cell>
          <cell r="K21">
            <v>0.23324893688099982</v>
          </cell>
          <cell r="L21">
            <v>0.3316606780109998</v>
          </cell>
          <cell r="M21">
            <v>0.42128208264600026</v>
          </cell>
          <cell r="N21">
            <v>1.3385425139039997</v>
          </cell>
          <cell r="O21">
            <v>3.7239174942980009</v>
          </cell>
          <cell r="P21">
            <v>3.7251844157149985</v>
          </cell>
          <cell r="Q21">
            <v>3.9667418059140003</v>
          </cell>
        </row>
        <row r="22">
          <cell r="F22">
            <v>2.1530487995065331</v>
          </cell>
          <cell r="G22">
            <v>2.1530487995065331</v>
          </cell>
          <cell r="H22">
            <v>2.243907180374463</v>
          </cell>
          <cell r="I22">
            <v>2.5089107912392574</v>
          </cell>
          <cell r="J22">
            <v>2.5316253864562408</v>
          </cell>
          <cell r="K22">
            <v>2.6380824617408583</v>
          </cell>
          <cell r="L22">
            <v>3.341153266076029</v>
          </cell>
          <cell r="M22">
            <v>3.341153266076029</v>
          </cell>
          <cell r="N22">
            <v>3.4476103413606465</v>
          </cell>
          <cell r="O22">
            <v>3.4476103413606465</v>
          </cell>
          <cell r="P22">
            <v>3.4476103413606465</v>
          </cell>
          <cell r="Q22">
            <v>3.5540674166452688</v>
          </cell>
        </row>
        <row r="24">
          <cell r="F24">
            <v>0.54136396235060202</v>
          </cell>
          <cell r="G24">
            <v>0.71531465824700025</v>
          </cell>
          <cell r="H24">
            <v>0.17900499246900001</v>
          </cell>
          <cell r="I24">
            <v>2.4083681190999972E-2</v>
          </cell>
          <cell r="J24">
            <v>6.3798030802999978E-2</v>
          </cell>
          <cell r="K24">
            <v>0.20152925387700002</v>
          </cell>
          <cell r="L24">
            <v>0.216830790607</v>
          </cell>
          <cell r="M24">
            <v>0.26727521022699996</v>
          </cell>
          <cell r="N24">
            <v>0.27147651115099997</v>
          </cell>
          <cell r="O24">
            <v>0.14347373472799996</v>
          </cell>
          <cell r="P24">
            <v>7.8450872985000003E-2</v>
          </cell>
          <cell r="Q24">
            <v>8.7143454392000011E-2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over"/>
      <sheetName val="Overall Summary"/>
      <sheetName val="BK_Last Month Summary"/>
      <sheetName val="Pipeline"/>
      <sheetName val="BK_Next Month Summary"/>
      <sheetName val="BK_Insight Summary P1"/>
      <sheetName val="BK_Insight Summary P2"/>
      <sheetName val="DM_Last Month Summary"/>
      <sheetName val="DM_Next Month Summary"/>
      <sheetName val="JP_Digital"/>
      <sheetName val="BK_Digital Initiatives"/>
      <sheetName val="AG_Insight Summary"/>
      <sheetName val="AG_New AA Ratio"/>
      <sheetName val="AG_Prorated Segment Perform"/>
      <sheetName val="DM_Digital Initiatives"/>
      <sheetName val="APPENDIX DIVIDER"/>
      <sheetName val="OVERALL_Key Metrics P1"/>
      <sheetName val="&gt;&gt;&gt;&gt;"/>
      <sheetName val="BK_Key Metrics P1"/>
      <sheetName val="BK_Key Metrics P2"/>
      <sheetName val="BK_Product Mix"/>
      <sheetName val="BK_Key Products"/>
      <sheetName val="DM_Key Metrics P1"/>
      <sheetName val="DM_Key Products"/>
      <sheetName val="Hyp"/>
      <sheetName val="QD_Broker"/>
      <sheetName val="QD_Broker P2"/>
      <sheetName val="QD_Direct Marketing"/>
      <sheetName val="Data-Hyp"/>
      <sheetName val="Data-Prd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F6">
            <v>2030.0291410146399</v>
          </cell>
          <cell r="G6">
            <v>2855.4730803230791</v>
          </cell>
          <cell r="H6">
            <v>6895.4112278272742</v>
          </cell>
          <cell r="I6">
            <v>2467.4524199999901</v>
          </cell>
          <cell r="J6">
            <v>1110.322827000002</v>
          </cell>
          <cell r="K6">
            <v>1281.801716372328</v>
          </cell>
          <cell r="L6">
            <v>2404.4675739999998</v>
          </cell>
          <cell r="M6">
            <v>1706.6024990000001</v>
          </cell>
          <cell r="N6">
            <v>1518.2537620000001</v>
          </cell>
          <cell r="O6">
            <v>2301.9769160000001</v>
          </cell>
          <cell r="P6">
            <v>1689.011013</v>
          </cell>
          <cell r="Q6">
            <v>3202.1643960000001</v>
          </cell>
        </row>
        <row r="7">
          <cell r="F7">
            <v>1333.9924350000001</v>
          </cell>
          <cell r="G7">
            <v>1468.6762289999999</v>
          </cell>
          <cell r="H7">
            <v>8522.232707000001</v>
          </cell>
          <cell r="I7">
            <v>1245.5254129999998</v>
          </cell>
          <cell r="J7">
            <v>1111.8724999999999</v>
          </cell>
          <cell r="K7">
            <v>2252.5373549999999</v>
          </cell>
          <cell r="L7">
            <v>1817.6020435291341</v>
          </cell>
          <cell r="M7">
            <v>2737.7609258617981</v>
          </cell>
          <cell r="N7">
            <v>4650.1328468549091</v>
          </cell>
          <cell r="O7">
            <v>4060.3049019523123</v>
          </cell>
          <cell r="P7">
            <v>7782.0823406458176</v>
          </cell>
          <cell r="Q7">
            <v>13596.792589011249</v>
          </cell>
        </row>
        <row r="9">
          <cell r="F9">
            <v>999.58649973739398</v>
          </cell>
          <cell r="G9">
            <v>2059.7480387698752</v>
          </cell>
          <cell r="H9">
            <v>6899.3802367118378</v>
          </cell>
          <cell r="I9">
            <v>4876.3600943450328</v>
          </cell>
          <cell r="J9">
            <v>3033.7248346517731</v>
          </cell>
          <cell r="K9">
            <v>3879.8421113816798</v>
          </cell>
          <cell r="L9">
            <v>3545.960427026831</v>
          </cell>
          <cell r="M9">
            <v>3388.655139878123</v>
          </cell>
          <cell r="N9">
            <v>3242.4844230091198</v>
          </cell>
          <cell r="O9">
            <v>3746.6099976937858</v>
          </cell>
          <cell r="P9">
            <v>2214.5001651071198</v>
          </cell>
          <cell r="Q9">
            <v>2667.696505091857</v>
          </cell>
        </row>
        <row r="11">
          <cell r="F11">
            <v>2230.1229125514947</v>
          </cell>
          <cell r="G11">
            <v>3425.4044788617166</v>
          </cell>
          <cell r="H11">
            <v>8267.8435489669955</v>
          </cell>
          <cell r="I11">
            <v>2245.1102437868162</v>
          </cell>
          <cell r="J11">
            <v>770.09914798171417</v>
          </cell>
          <cell r="K11">
            <v>673.49393281906589</v>
          </cell>
          <cell r="L11">
            <v>722.93271817533014</v>
          </cell>
          <cell r="M11">
            <v>781.24999383273416</v>
          </cell>
          <cell r="N11">
            <v>711.34037154615078</v>
          </cell>
          <cell r="O11">
            <v>1002.6892927628226</v>
          </cell>
          <cell r="P11">
            <v>919.74787464171902</v>
          </cell>
          <cell r="Q11">
            <v>1375.9353534344471</v>
          </cell>
        </row>
        <row r="12">
          <cell r="F12">
            <v>1453.9145696055291</v>
          </cell>
          <cell r="G12">
            <v>1593.1309837775152</v>
          </cell>
          <cell r="H12">
            <v>9589.0055260626887</v>
          </cell>
          <cell r="I12">
            <v>960.43266725462763</v>
          </cell>
          <cell r="J12">
            <v>971.20844040555392</v>
          </cell>
          <cell r="K12">
            <v>1290.0380377179804</v>
          </cell>
          <cell r="L12">
            <v>829.13550961142505</v>
          </cell>
          <cell r="M12">
            <v>1481.6921955292837</v>
          </cell>
          <cell r="N12">
            <v>2509.5562976293354</v>
          </cell>
          <cell r="O12">
            <v>2241.9394221670991</v>
          </cell>
          <cell r="P12">
            <v>4784.5123144352783</v>
          </cell>
          <cell r="Q12">
            <v>8330.4124640715727</v>
          </cell>
        </row>
        <row r="14">
          <cell r="F14">
            <v>930.596275257873</v>
          </cell>
          <cell r="G14">
            <v>1998.3593144552658</v>
          </cell>
          <cell r="H14">
            <v>8560.0813342375186</v>
          </cell>
          <cell r="I14">
            <v>5254.1071913601254</v>
          </cell>
          <cell r="J14">
            <v>3423.0122494230632</v>
          </cell>
          <cell r="K14">
            <v>4324.6855022849713</v>
          </cell>
          <cell r="L14">
            <v>4136.683563114917</v>
          </cell>
          <cell r="M14">
            <v>3906.7716960590046</v>
          </cell>
          <cell r="N14">
            <v>3790.246163624844</v>
          </cell>
          <cell r="O14">
            <v>3402.0883525056829</v>
          </cell>
          <cell r="P14">
            <v>2419.306433622281</v>
          </cell>
          <cell r="Q14">
            <v>2937.6060249791894</v>
          </cell>
        </row>
        <row r="16">
          <cell r="F16">
            <v>827.00115543184302</v>
          </cell>
          <cell r="G16">
            <v>1048.964098398849</v>
          </cell>
          <cell r="H16">
            <v>1939.6280301044051</v>
          </cell>
          <cell r="I16">
            <v>1018.1543450000011</v>
          </cell>
          <cell r="J16">
            <v>705.78011100000003</v>
          </cell>
          <cell r="K16">
            <v>675.50374612992096</v>
          </cell>
          <cell r="L16">
            <v>864.80961412121201</v>
          </cell>
          <cell r="M16">
            <v>924.64776197850892</v>
          </cell>
          <cell r="N16">
            <v>862.88530387647597</v>
          </cell>
          <cell r="O16">
            <v>1044.1008609999999</v>
          </cell>
          <cell r="P16">
            <v>920.03751740430607</v>
          </cell>
          <cell r="Q16">
            <v>1113.7540180000001</v>
          </cell>
        </row>
        <row r="17">
          <cell r="F17">
            <v>559.02345705991786</v>
          </cell>
          <cell r="G17">
            <v>688.1972348666543</v>
          </cell>
          <cell r="H17">
            <v>2140.8937573148537</v>
          </cell>
          <cell r="I17">
            <v>801.90377236557515</v>
          </cell>
          <cell r="J17">
            <v>832.85458594944976</v>
          </cell>
          <cell r="K17">
            <v>1042.7311591966286</v>
          </cell>
          <cell r="L17">
            <v>1037.9091525009953</v>
          </cell>
          <cell r="M17">
            <v>1253.5600582648528</v>
          </cell>
          <cell r="N17">
            <v>1587.4651242837879</v>
          </cell>
          <cell r="O17">
            <v>1818.1152282317346</v>
          </cell>
          <cell r="P17">
            <v>2348.6810059623876</v>
          </cell>
          <cell r="Q17">
            <v>3031.1066943445794</v>
          </cell>
        </row>
        <row r="19">
          <cell r="F19">
            <v>352.52294132899101</v>
          </cell>
          <cell r="G19">
            <v>579.46455328627587</v>
          </cell>
          <cell r="H19">
            <v>1660.8220405872576</v>
          </cell>
          <cell r="I19">
            <v>1150.5727680593109</v>
          </cell>
          <cell r="J19">
            <v>880.21976841560274</v>
          </cell>
          <cell r="K19">
            <v>1032.2139781328635</v>
          </cell>
          <cell r="L19">
            <v>894.09345207839533</v>
          </cell>
          <cell r="M19">
            <v>963.80278153857853</v>
          </cell>
          <cell r="N19">
            <v>962.42972740740947</v>
          </cell>
          <cell r="O19">
            <v>1064.421813256582</v>
          </cell>
          <cell r="P19">
            <v>923.97633109195704</v>
          </cell>
          <cell r="Q19">
            <v>1003.4785651129899</v>
          </cell>
        </row>
        <row r="21">
          <cell r="F21">
            <v>1040.0640282484919</v>
          </cell>
          <cell r="G21">
            <v>1069.0178468008828</v>
          </cell>
          <cell r="H21">
            <v>2272.3907950845087</v>
          </cell>
          <cell r="I21">
            <v>1074.0446090000009</v>
          </cell>
          <cell r="J21">
            <v>701.61913299999992</v>
          </cell>
          <cell r="K21">
            <v>643.54978830969003</v>
          </cell>
          <cell r="L21">
            <v>679.93772370684405</v>
          </cell>
          <cell r="M21">
            <v>641.45716576604605</v>
          </cell>
          <cell r="N21">
            <v>534.52564021864805</v>
          </cell>
          <cell r="O21">
            <v>712.05749000000003</v>
          </cell>
          <cell r="P21">
            <v>634.52081240258804</v>
          </cell>
          <cell r="Q21">
            <v>794.22531900000001</v>
          </cell>
        </row>
        <row r="22">
          <cell r="F22">
            <v>606.56402661751781</v>
          </cell>
          <cell r="G22">
            <v>745.44072176512395</v>
          </cell>
          <cell r="H22">
            <v>2429.8733334696167</v>
          </cell>
          <cell r="I22">
            <v>905.59364413101514</v>
          </cell>
          <cell r="J22">
            <v>928.57362820523042</v>
          </cell>
          <cell r="K22">
            <v>1136.5678040264961</v>
          </cell>
          <cell r="L22">
            <v>730.39757134233844</v>
          </cell>
          <cell r="M22">
            <v>904.89697038416091</v>
          </cell>
          <cell r="N22">
            <v>1237.6037943628412</v>
          </cell>
          <cell r="O22">
            <v>1369.4430193724024</v>
          </cell>
          <cell r="P22">
            <v>1721.9235932682357</v>
          </cell>
          <cell r="Q22">
            <v>2179.5375204962106</v>
          </cell>
        </row>
        <row r="24">
          <cell r="F24">
            <v>409.66410798170415</v>
          </cell>
          <cell r="G24">
            <v>643.98316803713021</v>
          </cell>
          <cell r="H24">
            <v>2006.303346199345</v>
          </cell>
          <cell r="I24">
            <v>1326.8297857100038</v>
          </cell>
          <cell r="J24">
            <v>979.93020639054316</v>
          </cell>
          <cell r="K24">
            <v>1171.0667981484401</v>
          </cell>
          <cell r="L24">
            <v>1155.6460126585364</v>
          </cell>
          <cell r="M24">
            <v>1082.5962550206029</v>
          </cell>
          <cell r="N24">
            <v>1077.3169262793886</v>
          </cell>
          <cell r="O24">
            <v>1125.4603672304308</v>
          </cell>
          <cell r="P24">
            <v>941.3931467108456</v>
          </cell>
          <cell r="Q24">
            <v>1022.496055334004</v>
          </cell>
        </row>
      </sheetData>
      <sheetData sheetId="18"/>
      <sheetData sheetId="19">
        <row r="6">
          <cell r="F6">
            <v>1879.5356031387998</v>
          </cell>
          <cell r="G6">
            <v>2699.3023922795401</v>
          </cell>
          <cell r="H6">
            <v>6599.0166193135301</v>
          </cell>
          <cell r="I6">
            <v>2265.4137209999899</v>
          </cell>
          <cell r="J6">
            <v>929.371912000002</v>
          </cell>
          <cell r="K6">
            <v>1105.63738285042</v>
          </cell>
          <cell r="L6">
            <v>2192.7216539999999</v>
          </cell>
          <cell r="M6">
            <v>1484.262708</v>
          </cell>
          <cell r="N6">
            <v>1301.8756980000001</v>
          </cell>
          <cell r="O6">
            <v>2054.786325</v>
          </cell>
          <cell r="P6">
            <v>1462.7468690000001</v>
          </cell>
          <cell r="Q6">
            <v>2939.168451</v>
          </cell>
        </row>
        <row r="7">
          <cell r="F7">
            <v>1153.5930000000001</v>
          </cell>
          <cell r="G7">
            <v>1254.521</v>
          </cell>
          <cell r="H7">
            <v>8269.5470000000005</v>
          </cell>
          <cell r="I7">
            <v>1001.309</v>
          </cell>
          <cell r="J7">
            <v>896.654</v>
          </cell>
          <cell r="K7">
            <v>1969.2449999999999</v>
          </cell>
          <cell r="L7">
            <v>1619.8119999999999</v>
          </cell>
          <cell r="M7">
            <v>2411.3000000000002</v>
          </cell>
          <cell r="N7">
            <v>4211.902</v>
          </cell>
          <cell r="O7">
            <v>3568.1390000000001</v>
          </cell>
          <cell r="P7">
            <v>7243.3029999999999</v>
          </cell>
          <cell r="Q7">
            <v>12981.298000000001</v>
          </cell>
        </row>
        <row r="9">
          <cell r="F9">
            <v>892</v>
          </cell>
          <cell r="G9">
            <v>1923</v>
          </cell>
          <cell r="H9">
            <v>6707</v>
          </cell>
          <cell r="I9">
            <v>4711</v>
          </cell>
          <cell r="J9">
            <v>2853</v>
          </cell>
          <cell r="K9">
            <v>3694</v>
          </cell>
          <cell r="L9">
            <v>3373</v>
          </cell>
          <cell r="M9">
            <v>3235</v>
          </cell>
          <cell r="N9">
            <v>3032</v>
          </cell>
          <cell r="O9">
            <v>3538</v>
          </cell>
          <cell r="P9">
            <v>2032.0090641071199</v>
          </cell>
          <cell r="Q9">
            <v>2505.5783630918572</v>
          </cell>
        </row>
        <row r="11">
          <cell r="F11">
            <v>2093.5923412861571</v>
          </cell>
          <cell r="G11">
            <v>3278.1409664513026</v>
          </cell>
          <cell r="H11">
            <v>7966.8922864177202</v>
          </cell>
          <cell r="I11">
            <v>2067.1969931613044</v>
          </cell>
          <cell r="J11">
            <v>606.91754188193556</v>
          </cell>
          <cell r="K11">
            <v>511.39718211159612</v>
          </cell>
          <cell r="L11">
            <v>581.05582920734241</v>
          </cell>
          <cell r="M11">
            <v>643.93534583316136</v>
          </cell>
          <cell r="N11">
            <v>575.99204786783741</v>
          </cell>
          <cell r="O11">
            <v>844.56711888509903</v>
          </cell>
          <cell r="P11">
            <v>783.17783500642656</v>
          </cell>
          <cell r="Q11">
            <v>1215.39802353139</v>
          </cell>
        </row>
        <row r="12">
          <cell r="F12">
            <v>1302.5813746055292</v>
          </cell>
          <cell r="G12">
            <v>1416.0249317775151</v>
          </cell>
          <cell r="H12">
            <v>9376.5935390626892</v>
          </cell>
          <cell r="I12">
            <v>781.88166650113112</v>
          </cell>
          <cell r="J12">
            <v>825.4241897383738</v>
          </cell>
          <cell r="K12">
            <v>1103.3259549384045</v>
          </cell>
          <cell r="L12">
            <v>700.79721671446737</v>
          </cell>
          <cell r="M12">
            <v>1275.0412167144675</v>
          </cell>
          <cell r="N12">
            <v>2236.4066153304302</v>
          </cell>
          <cell r="O12">
            <v>1923.1163482823697</v>
          </cell>
          <cell r="P12">
            <v>4436.8530749792535</v>
          </cell>
          <cell r="Q12">
            <v>7935.8152045447569</v>
          </cell>
        </row>
        <row r="14">
          <cell r="F14">
            <v>865</v>
          </cell>
          <cell r="G14">
            <v>1905</v>
          </cell>
          <cell r="H14">
            <v>8405</v>
          </cell>
          <cell r="I14">
            <v>5138</v>
          </cell>
          <cell r="J14">
            <v>3303</v>
          </cell>
          <cell r="K14">
            <v>4203</v>
          </cell>
          <cell r="L14">
            <v>4024</v>
          </cell>
          <cell r="M14">
            <v>3807</v>
          </cell>
          <cell r="N14">
            <v>3613</v>
          </cell>
          <cell r="O14">
            <v>3250</v>
          </cell>
          <cell r="P14">
            <v>2302.8221023832102</v>
          </cell>
          <cell r="Q14">
            <v>2833.3938909791896</v>
          </cell>
        </row>
        <row r="16">
          <cell r="F16">
            <v>692.75100242954397</v>
          </cell>
          <cell r="G16">
            <v>916.23062230344703</v>
          </cell>
          <cell r="H16">
            <v>1758.4496171081801</v>
          </cell>
          <cell r="I16">
            <v>843.513608000001</v>
          </cell>
          <cell r="J16">
            <v>542.17127200000004</v>
          </cell>
          <cell r="K16">
            <v>507.14795995311601</v>
          </cell>
          <cell r="L16">
            <v>671.76672848804503</v>
          </cell>
          <cell r="M16">
            <v>719.26405879665799</v>
          </cell>
          <cell r="N16">
            <v>662.082184587749</v>
          </cell>
          <cell r="O16">
            <v>814.96982500000001</v>
          </cell>
          <cell r="P16">
            <v>710.35788705250502</v>
          </cell>
          <cell r="Q16">
            <v>912.38466200000005</v>
          </cell>
        </row>
        <row r="17">
          <cell r="F17">
            <v>413.79926211918939</v>
          </cell>
          <cell r="G17">
            <v>509.45548675886164</v>
          </cell>
          <cell r="H17">
            <v>1939.1389524967133</v>
          </cell>
          <cell r="I17">
            <v>600.99739781213327</v>
          </cell>
          <cell r="J17">
            <v>642.11966879308397</v>
          </cell>
          <cell r="K17">
            <v>790.16584884148335</v>
          </cell>
          <cell r="L17">
            <v>858.21844496388883</v>
          </cell>
          <cell r="M17">
            <v>1020.1447664193217</v>
          </cell>
          <cell r="N17">
            <v>1296.7403608233467</v>
          </cell>
          <cell r="O17">
            <v>1435.4429603700048</v>
          </cell>
          <cell r="P17">
            <v>1924.9565907694216</v>
          </cell>
          <cell r="Q17">
            <v>2581.6052168162087</v>
          </cell>
        </row>
        <row r="19">
          <cell r="F19">
            <v>256.28701656773785</v>
          </cell>
          <cell r="G19">
            <v>463.8708191833307</v>
          </cell>
          <cell r="H19">
            <v>1520.5931859372547</v>
          </cell>
          <cell r="I19">
            <v>1029.3504100132789</v>
          </cell>
          <cell r="J19">
            <v>726.4576130385957</v>
          </cell>
          <cell r="K19">
            <v>870.59301284439186</v>
          </cell>
          <cell r="L19">
            <v>740.12595789038198</v>
          </cell>
          <cell r="M19">
            <v>825.3971795244189</v>
          </cell>
          <cell r="N19">
            <v>828.38291170111461</v>
          </cell>
          <cell r="O19">
            <v>899.67452057894673</v>
          </cell>
          <cell r="P19">
            <v>758.10309109050763</v>
          </cell>
          <cell r="Q19">
            <v>855.28440911298992</v>
          </cell>
        </row>
        <row r="21">
          <cell r="F21">
            <v>902.9954438850009</v>
          </cell>
          <cell r="G21">
            <v>969.863351429006</v>
          </cell>
          <cell r="H21">
            <v>2094.1123056014799</v>
          </cell>
          <cell r="I21">
            <v>936.88228100000094</v>
          </cell>
          <cell r="J21">
            <v>570.71416999999997</v>
          </cell>
          <cell r="K21">
            <v>419.71762944570702</v>
          </cell>
          <cell r="L21">
            <v>547.99499745315006</v>
          </cell>
          <cell r="M21">
            <v>520.12283140842305</v>
          </cell>
          <cell r="N21">
            <v>414.57498325209303</v>
          </cell>
          <cell r="O21">
            <v>565.61874499999999</v>
          </cell>
          <cell r="P21">
            <v>508.05456780958701</v>
          </cell>
          <cell r="Q21">
            <v>675.73346000000004</v>
          </cell>
        </row>
        <row r="22">
          <cell r="F22">
            <v>485.63753225914957</v>
          </cell>
          <cell r="G22">
            <v>597.30543822436118</v>
          </cell>
          <cell r="H22">
            <v>2262.0647361102451</v>
          </cell>
          <cell r="I22">
            <v>743.33223861274428</v>
          </cell>
          <cell r="J22">
            <v>795.85548798664422</v>
          </cell>
          <cell r="K22">
            <v>966.09810440137733</v>
          </cell>
          <cell r="L22">
            <v>611.99351682234135</v>
          </cell>
          <cell r="M22">
            <v>753.29903627801104</v>
          </cell>
          <cell r="N22">
            <v>1051.4630880813243</v>
          </cell>
          <cell r="O22">
            <v>1113.5334213661433</v>
          </cell>
          <cell r="P22">
            <v>1440.4996649666825</v>
          </cell>
          <cell r="Q22">
            <v>1881.5946120897931</v>
          </cell>
        </row>
        <row r="24">
          <cell r="F24">
            <v>349.04201561316853</v>
          </cell>
          <cell r="G24">
            <v>569.40593797047484</v>
          </cell>
          <cell r="H24">
            <v>1913.0960627537613</v>
          </cell>
          <cell r="I24">
            <v>1248.5059768929075</v>
          </cell>
          <cell r="J24">
            <v>881.49760781792781</v>
          </cell>
          <cell r="K24">
            <v>1069.9268566238411</v>
          </cell>
          <cell r="L24">
            <v>1058.5230586075791</v>
          </cell>
          <cell r="M24">
            <v>993.29952440640557</v>
          </cell>
          <cell r="N24">
            <v>983.32022735854434</v>
          </cell>
          <cell r="O24">
            <v>1016.6237460809507</v>
          </cell>
          <cell r="P24">
            <v>836.69458937377908</v>
          </cell>
          <cell r="Q24">
            <v>928.00302333400407</v>
          </cell>
        </row>
      </sheetData>
      <sheetData sheetId="20"/>
      <sheetData sheetId="21"/>
      <sheetData sheetId="22">
        <row r="6">
          <cell r="D6" t="str">
            <v>SME Term</v>
          </cell>
          <cell r="F6">
            <v>1327.5221280000001</v>
          </cell>
          <cell r="G6">
            <v>2191.2659079999999</v>
          </cell>
          <cell r="H6">
            <v>5820.7984640000013</v>
          </cell>
          <cell r="I6">
            <v>1219.231689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</row>
        <row r="7">
          <cell r="D7" t="str">
            <v>Product Type</v>
          </cell>
          <cell r="F7">
            <v>1637.5611708751703</v>
          </cell>
          <cell r="G7">
            <v>2789.7828183733709</v>
          </cell>
          <cell r="H7">
            <v>7283.1478020915147</v>
          </cell>
          <cell r="I7">
            <v>1456.6735678123584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8">
          <cell r="D8">
            <v>0.20899999999999999</v>
          </cell>
        </row>
        <row r="9">
          <cell r="D9" t="str">
            <v>Cancer</v>
          </cell>
          <cell r="F9">
            <v>128.117762</v>
          </cell>
          <cell r="G9">
            <v>144.034019</v>
          </cell>
          <cell r="H9">
            <v>178.43436700000001</v>
          </cell>
          <cell r="I9">
            <v>172.79676599999999</v>
          </cell>
          <cell r="J9">
            <v>170.88462200000001</v>
          </cell>
          <cell r="K9">
            <v>154.50932599999999</v>
          </cell>
          <cell r="L9">
            <v>247.66403800000001</v>
          </cell>
          <cell r="M9">
            <v>287.813377</v>
          </cell>
          <cell r="N9">
            <v>295.02092499999998</v>
          </cell>
          <cell r="O9">
            <v>314.04473899999999</v>
          </cell>
          <cell r="P9">
            <v>278.53514899999999</v>
          </cell>
          <cell r="Q9">
            <v>357.01163200000002</v>
          </cell>
        </row>
        <row r="10">
          <cell r="D10" t="str">
            <v>Product Type</v>
          </cell>
          <cell r="F10">
            <v>189.27538688672442</v>
          </cell>
          <cell r="G10">
            <v>210.15727676914969</v>
          </cell>
          <cell r="H10">
            <v>265.5580216266913</v>
          </cell>
          <cell r="I10">
            <v>276.8762688159091</v>
          </cell>
          <cell r="J10">
            <v>257.69584438249296</v>
          </cell>
          <cell r="K10">
            <v>223.74017338296431</v>
          </cell>
          <cell r="L10">
            <v>175.35785004558136</v>
          </cell>
          <cell r="M10">
            <v>170.29642267203241</v>
          </cell>
          <cell r="N10">
            <v>177.130529069337</v>
          </cell>
          <cell r="O10">
            <v>204.12916300000001</v>
          </cell>
          <cell r="P10">
            <v>170.381924</v>
          </cell>
          <cell r="Q10">
            <v>232.057569</v>
          </cell>
        </row>
        <row r="11">
          <cell r="D11">
            <v>1</v>
          </cell>
        </row>
        <row r="12">
          <cell r="D12" t="str">
            <v>EWL</v>
          </cell>
          <cell r="F12">
            <v>32.695665000000005</v>
          </cell>
          <cell r="G12">
            <v>30.642122000000001</v>
          </cell>
          <cell r="H12">
            <v>52.589048999999996</v>
          </cell>
          <cell r="I12">
            <v>36.525466000000002</v>
          </cell>
          <cell r="J12">
            <v>34.733342999999998</v>
          </cell>
          <cell r="K12">
            <v>24.687211999999999</v>
          </cell>
          <cell r="L12">
            <v>63.838048000000001</v>
          </cell>
          <cell r="M12">
            <v>80.652401999999995</v>
          </cell>
          <cell r="N12">
            <v>65.616810999999998</v>
          </cell>
          <cell r="O12">
            <v>85.948922999999994</v>
          </cell>
          <cell r="P12">
            <v>65.019300999999999</v>
          </cell>
          <cell r="Q12">
            <v>65.278377000000006</v>
          </cell>
        </row>
        <row r="13">
          <cell r="D13" t="str">
            <v>Product Type</v>
          </cell>
          <cell r="F13">
            <v>12.078411229600905</v>
          </cell>
          <cell r="G13">
            <v>10.525963942746552</v>
          </cell>
          <cell r="H13">
            <v>16.872777595711501</v>
          </cell>
          <cell r="I13">
            <v>13.159327283227251</v>
          </cell>
          <cell r="J13">
            <v>11.90968527727752</v>
          </cell>
          <cell r="K13">
            <v>7.5140964541001836</v>
          </cell>
          <cell r="L13">
            <v>5.1556040950629942</v>
          </cell>
          <cell r="M13">
            <v>5.2962258432246774</v>
          </cell>
          <cell r="N13">
            <v>3.3313845010387393</v>
          </cell>
          <cell r="O13">
            <v>10.313859000000001</v>
          </cell>
          <cell r="P13">
            <v>2.6161979999999998</v>
          </cell>
          <cell r="Q13">
            <v>3.263916</v>
          </cell>
        </row>
        <row r="14">
          <cell r="D14">
            <v>0.23</v>
          </cell>
        </row>
        <row r="15">
          <cell r="D15" t="str">
            <v>MIB</v>
          </cell>
          <cell r="F15">
            <v>230.91923700000001</v>
          </cell>
          <cell r="G15">
            <v>250.125373</v>
          </cell>
          <cell r="H15">
            <v>275.66922099999999</v>
          </cell>
          <cell r="I15">
            <v>303.10231199999998</v>
          </cell>
          <cell r="J15">
            <v>304.72967699999998</v>
          </cell>
          <cell r="K15">
            <v>304.78920199999999</v>
          </cell>
          <cell r="L15">
            <v>317.57228300000003</v>
          </cell>
          <cell r="M15">
            <v>323.62369799999999</v>
          </cell>
          <cell r="N15">
            <v>275.309482</v>
          </cell>
          <cell r="O15">
            <v>373.69877300000002</v>
          </cell>
          <cell r="P15">
            <v>311.20419199999998</v>
          </cell>
          <cell r="Q15">
            <v>364.15475300000003</v>
          </cell>
        </row>
        <row r="16">
          <cell r="D16" t="str">
            <v>Product Type</v>
          </cell>
          <cell r="F16">
            <v>152.65837916506106</v>
          </cell>
          <cell r="G16">
            <v>162.66035219723068</v>
          </cell>
          <cell r="H16">
            <v>181.25991890727312</v>
          </cell>
          <cell r="I16">
            <v>192.72865929456714</v>
          </cell>
          <cell r="J16">
            <v>201.34063406116741</v>
          </cell>
          <cell r="K16">
            <v>200.87728811796012</v>
          </cell>
          <cell r="L16">
            <v>197.65099821813769</v>
          </cell>
          <cell r="M16">
            <v>202.42584533752716</v>
          </cell>
          <cell r="N16">
            <v>171.22030033927342</v>
          </cell>
          <cell r="O16">
            <v>239.16724500000001</v>
          </cell>
          <cell r="P16">
            <v>198.150981</v>
          </cell>
          <cell r="Q16">
            <v>233.05905799999999</v>
          </cell>
        </row>
        <row r="17">
          <cell r="D17">
            <v>1</v>
          </cell>
        </row>
        <row r="18">
          <cell r="D18" t="str">
            <v>SI MIB</v>
          </cell>
          <cell r="F18">
            <v>19.302693999999995</v>
          </cell>
          <cell r="G18">
            <v>18.701844999999999</v>
          </cell>
          <cell r="H18">
            <v>24.982935000000001</v>
          </cell>
          <cell r="I18">
            <v>22.493742000000001</v>
          </cell>
          <cell r="J18">
            <v>20.595751</v>
          </cell>
          <cell r="K18">
            <v>19.183914999999999</v>
          </cell>
          <cell r="L18">
            <v>39.313766999999999</v>
          </cell>
          <cell r="M18">
            <v>44.378591</v>
          </cell>
          <cell r="N18">
            <v>38.492984</v>
          </cell>
          <cell r="O18">
            <v>47.577469000000001</v>
          </cell>
          <cell r="P18">
            <v>42.347864999999999</v>
          </cell>
          <cell r="Q18">
            <v>44.195847999999998</v>
          </cell>
        </row>
        <row r="19">
          <cell r="D19" t="str">
            <v>Product Type</v>
          </cell>
          <cell r="F19">
            <v>38.444894547722221</v>
          </cell>
          <cell r="G19">
            <v>35.839079392476989</v>
          </cell>
          <cell r="H19">
            <v>48.825986033017301</v>
          </cell>
          <cell r="I19">
            <v>45.583575154145599</v>
          </cell>
          <cell r="J19">
            <v>39.224553629088938</v>
          </cell>
          <cell r="K19">
            <v>34.919855458243127</v>
          </cell>
          <cell r="L19">
            <v>79.291914176520891</v>
          </cell>
          <cell r="M19">
            <v>87.843333738626654</v>
          </cell>
          <cell r="N19">
            <v>76.444247611314012</v>
          </cell>
          <cell r="O19">
            <v>90.397175000000004</v>
          </cell>
          <cell r="P19">
            <v>84.110251000000005</v>
          </cell>
          <cell r="Q19">
            <v>88.391695999999996</v>
          </cell>
        </row>
        <row r="20">
          <cell r="D20">
            <v>1</v>
          </cell>
        </row>
        <row r="21">
          <cell r="D21" t="str">
            <v>New Phoenix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115.682667</v>
          </cell>
          <cell r="N21">
            <v>125.425138</v>
          </cell>
          <cell r="O21">
            <v>355.57697400000001</v>
          </cell>
          <cell r="P21">
            <v>389.71734700000002</v>
          </cell>
          <cell r="Q21">
            <v>365.676357</v>
          </cell>
        </row>
        <row r="22">
          <cell r="D22" t="str">
            <v>Product Type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82.933546477867708</v>
          </cell>
          <cell r="N22">
            <v>93.474199308699397</v>
          </cell>
          <cell r="O22">
            <v>271.66081100000002</v>
          </cell>
          <cell r="P22">
            <v>274.99260600000002</v>
          </cell>
          <cell r="Q22">
            <v>279.37673799999999</v>
          </cell>
        </row>
        <row r="23">
          <cell r="D23">
            <v>0.03</v>
          </cell>
        </row>
        <row r="24">
          <cell r="D24" t="str">
            <v>New IT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32.368727999999997</v>
          </cell>
          <cell r="Q24">
            <v>587.18712500000004</v>
          </cell>
        </row>
        <row r="25">
          <cell r="D25" t="str">
            <v>Product Type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24.244178000000002</v>
          </cell>
          <cell r="Q25">
            <v>439.80314600000003</v>
          </cell>
        </row>
        <row r="26">
          <cell r="D26">
            <v>0.115</v>
          </cell>
        </row>
        <row r="27">
          <cell r="D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</row>
        <row r="28">
          <cell r="D28" t="str">
            <v>Product Type</v>
          </cell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</row>
        <row r="29">
          <cell r="D29" t="str">
            <v>pAPE ratio</v>
          </cell>
        </row>
        <row r="30"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D31" t="str">
            <v>Product Type</v>
          </cell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D32" t="str">
            <v>pAPE ratio</v>
          </cell>
        </row>
        <row r="33">
          <cell r="D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D34" t="str">
            <v>Product Type</v>
          </cell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D35" t="str">
            <v>pAPE ratio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140.97811713879969</v>
          </cell>
          <cell r="G36">
            <v>64.533125279539945</v>
          </cell>
          <cell r="H36">
            <v>246.54258331352867</v>
          </cell>
          <cell r="I36">
            <v>511.26374599998985</v>
          </cell>
          <cell r="J36">
            <v>398.4285190000021</v>
          </cell>
          <cell r="K36">
            <v>602.46772785042003</v>
          </cell>
          <cell r="L36">
            <v>1524.3335179999999</v>
          </cell>
          <cell r="M36">
            <v>632.11197299999992</v>
          </cell>
          <cell r="N36">
            <v>502.010358</v>
          </cell>
          <cell r="O36">
            <v>877.9394470000002</v>
          </cell>
          <cell r="P36">
            <v>343.55428700000016</v>
          </cell>
          <cell r="Q36">
            <v>1155.6643589999999</v>
          </cell>
        </row>
        <row r="37">
          <cell r="F37">
            <v>63.574098581878161</v>
          </cell>
          <cell r="G37">
            <v>69.175475776328312</v>
          </cell>
          <cell r="H37">
            <v>171.22778016351185</v>
          </cell>
          <cell r="I37">
            <v>82.175594801097077</v>
          </cell>
          <cell r="J37">
            <v>96.746824531908771</v>
          </cell>
          <cell r="K37">
            <v>44.345768698328357</v>
          </cell>
          <cell r="L37">
            <v>123.59946267203952</v>
          </cell>
          <cell r="M37">
            <v>95.139971763882841</v>
          </cell>
          <cell r="N37">
            <v>54.391387038174798</v>
          </cell>
          <cell r="O37">
            <v>28.898865885098985</v>
          </cell>
          <cell r="P37">
            <v>28.681697006426475</v>
          </cell>
          <cell r="Q37">
            <v>-60.554099468610048</v>
          </cell>
        </row>
      </sheetData>
      <sheetData sheetId="23">
        <row r="6">
          <cell r="F6">
            <v>150.49353787584002</v>
          </cell>
          <cell r="G6">
            <v>156.17068804353897</v>
          </cell>
          <cell r="H6">
            <v>296.394608513744</v>
          </cell>
          <cell r="I6">
            <v>202.03869900000001</v>
          </cell>
          <cell r="J6">
            <v>180.95091500000001</v>
          </cell>
          <cell r="K6">
            <v>176.16433352190799</v>
          </cell>
          <cell r="L6">
            <v>211.74592000000001</v>
          </cell>
          <cell r="M6">
            <v>222.33979099999999</v>
          </cell>
          <cell r="N6">
            <v>216.37806399999999</v>
          </cell>
          <cell r="O6">
            <v>247.19059100000001</v>
          </cell>
          <cell r="P6">
            <v>226.26414399999999</v>
          </cell>
          <cell r="Q6">
            <v>262.99594500000001</v>
          </cell>
        </row>
        <row r="7">
          <cell r="F7">
            <v>180.39943500000001</v>
          </cell>
          <cell r="G7">
            <v>214.15522899999999</v>
          </cell>
          <cell r="H7">
            <v>252.68570700000001</v>
          </cell>
          <cell r="I7">
            <v>244.21641299999999</v>
          </cell>
          <cell r="J7">
            <v>215.21850000000001</v>
          </cell>
          <cell r="K7">
            <v>283.29235499999999</v>
          </cell>
          <cell r="L7">
            <v>197.79004352913427</v>
          </cell>
          <cell r="M7">
            <v>326.46092586179776</v>
          </cell>
          <cell r="N7">
            <v>438.23084685490943</v>
          </cell>
          <cell r="O7">
            <v>492.16590195231242</v>
          </cell>
          <cell r="P7">
            <v>538.77934064581757</v>
          </cell>
          <cell r="Q7">
            <v>615.49458901124888</v>
          </cell>
        </row>
        <row r="9">
          <cell r="F9">
            <v>107.58649973739401</v>
          </cell>
          <cell r="G9">
            <v>136.748038769875</v>
          </cell>
          <cell r="H9">
            <v>192.38023671183799</v>
          </cell>
          <cell r="I9">
            <v>165.36009434503299</v>
          </cell>
          <cell r="J9">
            <v>180.72483465177299</v>
          </cell>
          <cell r="K9">
            <v>185.84211138168001</v>
          </cell>
          <cell r="L9">
            <v>172.96042702683101</v>
          </cell>
          <cell r="M9">
            <v>153.65513987812298</v>
          </cell>
          <cell r="N9">
            <v>210.48442300911998</v>
          </cell>
          <cell r="O9">
            <v>208.609997693786</v>
          </cell>
          <cell r="P9">
            <v>182.49110099999999</v>
          </cell>
          <cell r="Q9">
            <v>162.11814200000001</v>
          </cell>
        </row>
        <row r="11">
          <cell r="F11">
            <v>136.53057126533773</v>
          </cell>
          <cell r="G11">
            <v>147.26351241041385</v>
          </cell>
          <cell r="H11">
            <v>300.95126254927459</v>
          </cell>
          <cell r="I11">
            <v>177.91325062551167</v>
          </cell>
          <cell r="J11">
            <v>163.18160609977861</v>
          </cell>
          <cell r="K11">
            <v>162.09675070746974</v>
          </cell>
          <cell r="L11">
            <v>141.87688896798772</v>
          </cell>
          <cell r="M11">
            <v>137.31464799957283</v>
          </cell>
          <cell r="N11">
            <v>135.34832367831339</v>
          </cell>
          <cell r="O11">
            <v>158.12217387772347</v>
          </cell>
          <cell r="P11">
            <v>136.57003963529246</v>
          </cell>
          <cell r="Q11">
            <v>160.53732990305701</v>
          </cell>
        </row>
        <row r="12">
          <cell r="F12">
            <v>151.33319499999999</v>
          </cell>
          <cell r="G12">
            <v>177.10605200000001</v>
          </cell>
          <cell r="H12">
            <v>212.41198700000001</v>
          </cell>
          <cell r="I12">
            <v>178.55100075349651</v>
          </cell>
          <cell r="J12">
            <v>145.78425066718009</v>
          </cell>
          <cell r="K12">
            <v>186.71208277957601</v>
          </cell>
          <cell r="L12">
            <v>128.33829289695763</v>
          </cell>
          <cell r="M12">
            <v>206.65097881481628</v>
          </cell>
          <cell r="N12">
            <v>273.14968229890502</v>
          </cell>
          <cell r="O12">
            <v>318.82307388472941</v>
          </cell>
          <cell r="P12">
            <v>347.65923945602464</v>
          </cell>
          <cell r="Q12">
            <v>394.59725952681589</v>
          </cell>
        </row>
        <row r="14">
          <cell r="F14">
            <v>65.596275257873003</v>
          </cell>
          <cell r="G14">
            <v>93.359314455265704</v>
          </cell>
          <cell r="H14">
            <v>155.081334237519</v>
          </cell>
          <cell r="I14">
            <v>116.107191360125</v>
          </cell>
          <cell r="J14">
            <v>120.012249423063</v>
          </cell>
          <cell r="K14">
            <v>121.68550228497099</v>
          </cell>
          <cell r="L14">
            <v>112.68356311491699</v>
          </cell>
          <cell r="M14">
            <v>99.771696059004796</v>
          </cell>
          <cell r="N14">
            <v>177.246163624844</v>
          </cell>
          <cell r="O14">
            <v>152.08835250568299</v>
          </cell>
          <cell r="P14">
            <v>116.484331239071</v>
          </cell>
          <cell r="Q14">
            <v>104.21213400000001</v>
          </cell>
        </row>
        <row r="16">
          <cell r="F16">
            <v>134.25015300229902</v>
          </cell>
          <cell r="G16">
            <v>132.73347609540201</v>
          </cell>
          <cell r="H16">
            <v>181.17841299622501</v>
          </cell>
          <cell r="I16">
            <v>174.640737</v>
          </cell>
          <cell r="J16">
            <v>163.60883899999999</v>
          </cell>
          <cell r="K16">
            <v>168.355786176805</v>
          </cell>
          <cell r="L16">
            <v>193.042885633167</v>
          </cell>
          <cell r="M16">
            <v>205.38370318185099</v>
          </cell>
          <cell r="N16">
            <v>200.80311928872698</v>
          </cell>
          <cell r="O16">
            <v>229.13103599999999</v>
          </cell>
          <cell r="P16">
            <v>209.67963035180099</v>
          </cell>
          <cell r="Q16">
            <v>201.36935600000001</v>
          </cell>
        </row>
        <row r="17">
          <cell r="F17">
            <v>145.22419494072844</v>
          </cell>
          <cell r="G17">
            <v>178.74174810779266</v>
          </cell>
          <cell r="H17">
            <v>201.7548048181404</v>
          </cell>
          <cell r="I17">
            <v>200.90637455344188</v>
          </cell>
          <cell r="J17">
            <v>190.73491715636584</v>
          </cell>
          <cell r="K17">
            <v>252.56531035514516</v>
          </cell>
          <cell r="L17">
            <v>179.69070753710653</v>
          </cell>
          <cell r="M17">
            <v>233.41529184553119</v>
          </cell>
          <cell r="N17">
            <v>290.72476346044124</v>
          </cell>
          <cell r="O17">
            <v>382.67226786172984</v>
          </cell>
          <cell r="P17">
            <v>423.72441519296615</v>
          </cell>
          <cell r="Q17">
            <v>449.50147752837057</v>
          </cell>
        </row>
        <row r="19">
          <cell r="F19">
            <v>96.235924761253173</v>
          </cell>
          <cell r="G19">
            <v>115.59373410294518</v>
          </cell>
          <cell r="H19">
            <v>140.22885465000286</v>
          </cell>
          <cell r="I19">
            <v>121.22235804603204</v>
          </cell>
          <cell r="J19">
            <v>153.76215537700702</v>
          </cell>
          <cell r="K19">
            <v>161.62096528847164</v>
          </cell>
          <cell r="L19">
            <v>153.96749418801332</v>
          </cell>
          <cell r="M19">
            <v>138.40560201415963</v>
          </cell>
          <cell r="N19">
            <v>134.04681570629486</v>
          </cell>
          <cell r="O19">
            <v>164.7472926776353</v>
          </cell>
          <cell r="P19">
            <v>165.87324000144935</v>
          </cell>
          <cell r="Q19">
            <v>148.19415599999999</v>
          </cell>
        </row>
        <row r="21">
          <cell r="F21">
            <v>137.068584363491</v>
          </cell>
          <cell r="G21">
            <v>99.154495371876806</v>
          </cell>
          <cell r="H21">
            <v>178.27848948302901</v>
          </cell>
          <cell r="I21">
            <v>137.162328</v>
          </cell>
          <cell r="J21">
            <v>130.90496300000001</v>
          </cell>
          <cell r="K21">
            <v>223.83215886398301</v>
          </cell>
          <cell r="L21">
            <v>131.94272625369399</v>
          </cell>
          <cell r="M21">
            <v>121.33433435762299</v>
          </cell>
          <cell r="N21">
            <v>119.950656966555</v>
          </cell>
          <cell r="O21">
            <v>146.43874500000001</v>
          </cell>
          <cell r="P21">
            <v>126.46624459300099</v>
          </cell>
          <cell r="Q21">
            <v>118.49185900000001</v>
          </cell>
        </row>
        <row r="22">
          <cell r="F22">
            <v>120.92649435836822</v>
          </cell>
          <cell r="G22">
            <v>148.13528354076271</v>
          </cell>
          <cell r="H22">
            <v>167.80859735937165</v>
          </cell>
          <cell r="I22">
            <v>162.26140551827086</v>
          </cell>
          <cell r="J22">
            <v>132.71814021858623</v>
          </cell>
          <cell r="K22">
            <v>170.46969962511872</v>
          </cell>
          <cell r="L22">
            <v>118.40405451999712</v>
          </cell>
          <cell r="M22">
            <v>151.59793410614986</v>
          </cell>
          <cell r="N22">
            <v>186.14070628151703</v>
          </cell>
          <cell r="O22">
            <v>255.90959800625902</v>
          </cell>
          <cell r="P22">
            <v>281.42392830155313</v>
          </cell>
          <cell r="Q22">
            <v>297.94290840641747</v>
          </cell>
        </row>
        <row r="24">
          <cell r="F24">
            <v>60.62209236853564</v>
          </cell>
          <cell r="G24">
            <v>74.577230066655403</v>
          </cell>
          <cell r="H24">
            <v>93.207283445583741</v>
          </cell>
          <cell r="I24">
            <v>78.323808817096293</v>
          </cell>
          <cell r="J24">
            <v>98.432598572615362</v>
          </cell>
          <cell r="K24">
            <v>101.13994152459897</v>
          </cell>
          <cell r="L24">
            <v>97.122954050957432</v>
          </cell>
          <cell r="M24">
            <v>89.296730614197273</v>
          </cell>
          <cell r="N24">
            <v>93.996698920844139</v>
          </cell>
          <cell r="O24">
            <v>108.83662114948007</v>
          </cell>
          <cell r="P24">
            <v>104.69855733706648</v>
          </cell>
          <cell r="Q24">
            <v>94.493031999999999</v>
          </cell>
        </row>
      </sheetData>
      <sheetData sheetId="24">
        <row r="6">
          <cell r="D6" t="str">
            <v>SI Medical</v>
          </cell>
          <cell r="F6">
            <v>70.051624000000004</v>
          </cell>
          <cell r="G6">
            <v>61.905602999999999</v>
          </cell>
          <cell r="H6">
            <v>69.029438999999996</v>
          </cell>
          <cell r="I6">
            <v>87.135277000000002</v>
          </cell>
          <cell r="J6">
            <v>83.801117000000005</v>
          </cell>
          <cell r="K6">
            <v>80.329160999999999</v>
          </cell>
          <cell r="L6">
            <v>90.519935999999987</v>
          </cell>
          <cell r="M6">
            <v>87.914715999999999</v>
          </cell>
          <cell r="N6">
            <v>77.546886000000001</v>
          </cell>
          <cell r="O6">
            <v>84.634867</v>
          </cell>
          <cell r="P6">
            <v>78.075890000000001</v>
          </cell>
          <cell r="Q6">
            <v>88.297359</v>
          </cell>
        </row>
        <row r="7">
          <cell r="D7" t="str">
            <v>Product Type</v>
          </cell>
          <cell r="F7">
            <v>52.488021600130594</v>
          </cell>
          <cell r="G7">
            <v>45.492135508826678</v>
          </cell>
          <cell r="H7">
            <v>52.308526664195199</v>
          </cell>
          <cell r="I7">
            <v>41.402603953202245</v>
          </cell>
          <cell r="J7">
            <v>40.846143429836253</v>
          </cell>
          <cell r="K7">
            <v>38.088315835363261</v>
          </cell>
          <cell r="L7">
            <v>42.558892100605803</v>
          </cell>
          <cell r="M7">
            <v>41.085389390678863</v>
          </cell>
          <cell r="N7">
            <v>35.370791713791853</v>
          </cell>
          <cell r="O7">
            <v>42.317449000000003</v>
          </cell>
          <cell r="P7">
            <v>36.649186999999998</v>
          </cell>
          <cell r="Q7">
            <v>44.148702999999998</v>
          </cell>
        </row>
        <row r="8">
          <cell r="D8">
            <v>0.88900000000000001</v>
          </cell>
        </row>
        <row r="9">
          <cell r="D9" t="str">
            <v>Cancer</v>
          </cell>
          <cell r="F9">
            <v>32.088017000000001</v>
          </cell>
          <cell r="G9">
            <v>34.190666999999998</v>
          </cell>
          <cell r="H9">
            <v>44.415065000000006</v>
          </cell>
          <cell r="I9">
            <v>47.765452000000003</v>
          </cell>
          <cell r="J9">
            <v>47.799111000000003</v>
          </cell>
          <cell r="K9">
            <v>53.21752</v>
          </cell>
          <cell r="L9">
            <v>68.417315000000002</v>
          </cell>
          <cell r="M9">
            <v>81.737098000000003</v>
          </cell>
          <cell r="N9">
            <v>84.441289999999981</v>
          </cell>
          <cell r="O9">
            <v>100.11695400000001</v>
          </cell>
          <cell r="P9">
            <v>88.151075000000006</v>
          </cell>
          <cell r="Q9">
            <v>101.548001</v>
          </cell>
        </row>
        <row r="10">
          <cell r="D10" t="str">
            <v>Product Type</v>
          </cell>
          <cell r="F10">
            <v>52.57925307003012</v>
          </cell>
          <cell r="G10">
            <v>54.767311775678046</v>
          </cell>
          <cell r="H10">
            <v>72.450016980277312</v>
          </cell>
          <cell r="I10">
            <v>83.107758148953295</v>
          </cell>
          <cell r="J10">
            <v>82.963901838610809</v>
          </cell>
          <cell r="K10">
            <v>88.197550252478692</v>
          </cell>
          <cell r="L10">
            <v>63.287641090885849</v>
          </cell>
          <cell r="M10">
            <v>55.76073439724594</v>
          </cell>
          <cell r="N10">
            <v>54.655299606202817</v>
          </cell>
          <cell r="O10">
            <v>65.076035000000005</v>
          </cell>
          <cell r="P10">
            <v>64.766841999999997</v>
          </cell>
          <cell r="Q10">
            <v>66.006221999999994</v>
          </cell>
        </row>
        <row r="11">
          <cell r="D11">
            <v>1</v>
          </cell>
        </row>
        <row r="12">
          <cell r="D12" t="str">
            <v>Medical</v>
          </cell>
          <cell r="F12">
            <v>28.313800000000001</v>
          </cell>
          <cell r="G12">
            <v>27.791187999999998</v>
          </cell>
          <cell r="H12">
            <v>29.270783000000005</v>
          </cell>
          <cell r="I12">
            <v>31.080131000000002</v>
          </cell>
          <cell r="J12">
            <v>25.314136999999999</v>
          </cell>
          <cell r="K12">
            <v>25.294747999999998</v>
          </cell>
          <cell r="L12">
            <v>29.358942999999996</v>
          </cell>
          <cell r="M12">
            <v>29.048960000000001</v>
          </cell>
          <cell r="N12">
            <v>30.917553999999999</v>
          </cell>
          <cell r="O12">
            <v>33.321471000000003</v>
          </cell>
          <cell r="P12">
            <v>31.281566999999999</v>
          </cell>
          <cell r="Q12">
            <v>30.968664</v>
          </cell>
        </row>
        <row r="13">
          <cell r="D13" t="str">
            <v>Product Type</v>
          </cell>
          <cell r="F13">
            <v>18.854062510375066</v>
          </cell>
          <cell r="G13">
            <v>20.335202553896934</v>
          </cell>
          <cell r="H13">
            <v>22.245440051929918</v>
          </cell>
          <cell r="I13">
            <v>24.469452519725632</v>
          </cell>
          <cell r="J13">
            <v>21.463657384408645</v>
          </cell>
          <cell r="K13">
            <v>21.520629568295785</v>
          </cell>
          <cell r="L13">
            <v>22.564103783416471</v>
          </cell>
          <cell r="M13">
            <v>22.511791688588353</v>
          </cell>
          <cell r="N13">
            <v>25.500509405841534</v>
          </cell>
          <cell r="O13">
            <v>27.323609999999999</v>
          </cell>
          <cell r="P13">
            <v>26.170566999999998</v>
          </cell>
          <cell r="Q13">
            <v>25.394309</v>
          </cell>
        </row>
        <row r="14">
          <cell r="D14">
            <v>0.79900000000000004</v>
          </cell>
        </row>
        <row r="15">
          <cell r="D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</row>
        <row r="16">
          <cell r="D16" t="str">
            <v>Product Type</v>
          </cell>
          <cell r="F16"/>
          <cell r="G16"/>
          <cell r="H16"/>
          <cell r="I16"/>
          <cell r="J16"/>
          <cell r="K16"/>
          <cell r="L16"/>
          <cell r="M16"/>
          <cell r="N16"/>
          <cell r="O16"/>
          <cell r="P16"/>
          <cell r="Q16"/>
        </row>
        <row r="17">
          <cell r="D17" t="str">
            <v>pAPE ratio</v>
          </cell>
        </row>
        <row r="18">
          <cell r="D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</row>
        <row r="19">
          <cell r="D19" t="str">
            <v>Product Type</v>
          </cell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</row>
        <row r="20">
          <cell r="D20" t="str">
            <v>pAPE ratio</v>
          </cell>
        </row>
        <row r="21">
          <cell r="D21"/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</row>
        <row r="22">
          <cell r="D22" t="str">
            <v>Product Type</v>
          </cell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</row>
        <row r="23">
          <cell r="D23" t="str">
            <v>pAPE ratio</v>
          </cell>
        </row>
        <row r="24">
          <cell r="D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</row>
        <row r="25">
          <cell r="D25" t="str">
            <v>Product Type</v>
          </cell>
          <cell r="F25"/>
          <cell r="G25"/>
          <cell r="H25"/>
          <cell r="I25"/>
          <cell r="J25"/>
          <cell r="K25"/>
          <cell r="L25"/>
          <cell r="M25"/>
          <cell r="N25"/>
          <cell r="O25"/>
          <cell r="P25"/>
          <cell r="Q25"/>
        </row>
        <row r="26">
          <cell r="D26" t="str">
            <v>pAPE ratio</v>
          </cell>
        </row>
        <row r="27">
          <cell r="D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</row>
        <row r="28">
          <cell r="D28" t="str">
            <v>Product Type</v>
          </cell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</row>
        <row r="29">
          <cell r="D29" t="str">
            <v>pAPE ratio</v>
          </cell>
        </row>
        <row r="30"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D31" t="str">
            <v>Product Type</v>
          </cell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D32" t="str">
            <v>pAPE ratio</v>
          </cell>
        </row>
        <row r="33">
          <cell r="D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D34" t="str">
            <v>Product Type</v>
          </cell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D35" t="str">
            <v>pAPE ratio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20.040096875840021</v>
          </cell>
          <cell r="G36">
            <v>32.283230043538964</v>
          </cell>
          <cell r="H36">
            <v>153.67932151374401</v>
          </cell>
          <cell r="I36">
            <v>36.057839000000001</v>
          </cell>
          <cell r="J36">
            <v>24.036550000000005</v>
          </cell>
          <cell r="K36">
            <v>17.322904521907986</v>
          </cell>
          <cell r="L36">
            <v>23.449725999999998</v>
          </cell>
          <cell r="M36">
            <v>23.639016999999996</v>
          </cell>
          <cell r="N36">
            <v>23.472334000000018</v>
          </cell>
          <cell r="O36">
            <v>29.117299000000003</v>
          </cell>
          <cell r="P36">
            <v>28.755611999999985</v>
          </cell>
          <cell r="Q36">
            <v>42.181921000000017</v>
          </cell>
        </row>
        <row r="37">
          <cell r="F37">
            <v>12.609234084801955</v>
          </cell>
          <cell r="G37">
            <v>26.668862572012202</v>
          </cell>
          <cell r="H37">
            <v>153.94727885287216</v>
          </cell>
          <cell r="I37">
            <v>28.933436003630504</v>
          </cell>
          <cell r="J37">
            <v>17.907903446922916</v>
          </cell>
          <cell r="K37">
            <v>14.290255051331997</v>
          </cell>
          <cell r="L37">
            <v>13.466251993079595</v>
          </cell>
          <cell r="M37">
            <v>17.956732523059685</v>
          </cell>
          <cell r="N37">
            <v>19.821722952477188</v>
          </cell>
          <cell r="O37">
            <v>23.405079877723466</v>
          </cell>
          <cell r="P37">
            <v>8.983443635292474</v>
          </cell>
          <cell r="Q37">
            <v>24.98809590305703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all Summary"/>
      <sheetName val="Pipeline"/>
      <sheetName val="Digital"/>
      <sheetName val="Digital (2)"/>
      <sheetName val="AG_Agent Activity"/>
      <sheetName val="AG_Prorated Segment Performance"/>
      <sheetName val="AG_Protection Specialist"/>
      <sheetName val="AG_Recruitment"/>
      <sheetName val="AG_Forecast Accuracy"/>
      <sheetName val="AG_Activity Mgmt"/>
      <sheetName val="AG_Next Month Summary"/>
      <sheetName val="AG_Last Month Summary"/>
      <sheetName val="BA_Next Month Summary"/>
      <sheetName val="BA_Last Month Summary"/>
      <sheetName val="BA_Insight Summary"/>
      <sheetName val="BA_Digital Initiatives"/>
      <sheetName val="CCare_Last Month Summary"/>
      <sheetName val="CCare_Next Month Summary"/>
      <sheetName val="CCare_Insight Summary"/>
      <sheetName val="CCare_Digital Initiatives"/>
      <sheetName val="APPENDIX DIVIDER"/>
      <sheetName val="OVERALL_Key Metrics P1"/>
      <sheetName val="AG_Q"/>
      <sheetName val="AG_Key Metrics P1"/>
      <sheetName val="AG_Key Metrics P2"/>
      <sheetName val="AG_Insight Summary"/>
      <sheetName val="AG_New AA Ratio"/>
      <sheetName val="AG_Prorated Segment Perform"/>
      <sheetName val="AG_Key Products"/>
      <sheetName val="BA_Q"/>
      <sheetName val="BA_Q_Partners"/>
      <sheetName val="BA_Key Metrics P1"/>
      <sheetName val="BA_Key Metrics P2"/>
      <sheetName val="BA_Key Partners (old)"/>
      <sheetName val="BA_Key Partners"/>
      <sheetName val="BA_Key Products"/>
      <sheetName val="CCare_Key Metrics P1"/>
      <sheetName val="CCare_Pipeline Metrics"/>
      <sheetName val="AF_Key Metrics P1"/>
      <sheetName val="AF_Key Products"/>
      <sheetName val="D2C_Key Metrics P1"/>
      <sheetName val="D2C_Key Products"/>
      <sheetName val="Inputs"/>
      <sheetName val="Control"/>
      <sheetName val="Tied Agency"/>
      <sheetName val="Banca"/>
      <sheetName val="Corp Care"/>
      <sheetName val="eCom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6">
          <cell r="F6">
            <v>70456.431752679986</v>
          </cell>
          <cell r="G6">
            <v>20766.081860675</v>
          </cell>
          <cell r="H6">
            <v>29159.189535969799</v>
          </cell>
          <cell r="I6">
            <v>24312.996552719</v>
          </cell>
          <cell r="J6">
            <v>21371.54737853018</v>
          </cell>
          <cell r="K6">
            <v>22911.407654280199</v>
          </cell>
          <cell r="L6">
            <v>37403.681818269797</v>
          </cell>
          <cell r="M6">
            <v>21368.608168780014</v>
          </cell>
          <cell r="N6">
            <v>34624.301683680016</v>
          </cell>
          <cell r="O6">
            <v>19723.984708406708</v>
          </cell>
          <cell r="P6">
            <v>23158.412119000001</v>
          </cell>
          <cell r="Q6">
            <v>73603.143381000002</v>
          </cell>
        </row>
        <row r="7">
          <cell r="F7">
            <v>68989.122146288995</v>
          </cell>
          <cell r="G7">
            <v>22659.894440029999</v>
          </cell>
          <cell r="H7">
            <v>44241.216862474001</v>
          </cell>
          <cell r="I7">
            <v>33766.432118441975</v>
          </cell>
          <cell r="J7">
            <v>25791.349328034026</v>
          </cell>
          <cell r="K7">
            <v>27795.574674787989</v>
          </cell>
          <cell r="L7">
            <v>64669.563249790008</v>
          </cell>
          <cell r="M7">
            <v>32679.188578519999</v>
          </cell>
          <cell r="N7">
            <v>38896.375376290001</v>
          </cell>
          <cell r="O7">
            <v>38853.728672339996</v>
          </cell>
          <cell r="P7">
            <v>39525.480120650034</v>
          </cell>
          <cell r="Q7">
            <v>42132.662926290002</v>
          </cell>
        </row>
        <row r="9">
          <cell r="F9">
            <v>21594.855079599998</v>
          </cell>
          <cell r="G9">
            <v>14468.28992021</v>
          </cell>
          <cell r="H9">
            <v>99895.656100630993</v>
          </cell>
          <cell r="I9">
            <v>12178.248276716002</v>
          </cell>
          <cell r="J9">
            <v>23995.82443543</v>
          </cell>
          <cell r="K9">
            <v>11886.352441879999</v>
          </cell>
          <cell r="L9">
            <v>11192.25162359999</v>
          </cell>
          <cell r="M9">
            <v>22512.672283365009</v>
          </cell>
          <cell r="N9">
            <v>18657.763414500001</v>
          </cell>
          <cell r="O9">
            <v>17884.937475257</v>
          </cell>
          <cell r="P9">
            <v>20385.205354393987</v>
          </cell>
          <cell r="Q9">
            <v>73856.986566832988</v>
          </cell>
        </row>
        <row r="11">
          <cell r="F11">
            <v>8721.2184133132232</v>
          </cell>
          <cell r="G11">
            <v>4346.6920047494041</v>
          </cell>
          <cell r="H11">
            <v>5188.6193430234707</v>
          </cell>
          <cell r="I11">
            <v>4971.119447192812</v>
          </cell>
          <cell r="J11">
            <v>7948.7782651275074</v>
          </cell>
          <cell r="K11">
            <v>6624.0700312320105</v>
          </cell>
          <cell r="L11">
            <v>10155.758109611477</v>
          </cell>
          <cell r="M11">
            <v>7575.274304654984</v>
          </cell>
          <cell r="N11">
            <v>13428.247182341946</v>
          </cell>
          <cell r="O11">
            <v>4457.2730913763444</v>
          </cell>
          <cell r="P11">
            <v>8152.8856046299998</v>
          </cell>
          <cell r="Q11">
            <v>26636.089395203402</v>
          </cell>
        </row>
        <row r="12">
          <cell r="F12">
            <v>10201.358934837977</v>
          </cell>
          <cell r="G12">
            <v>6096.340917785622</v>
          </cell>
          <cell r="H12">
            <v>8981.2378546908622</v>
          </cell>
          <cell r="I12">
            <v>8809.2203372981839</v>
          </cell>
          <cell r="J12">
            <v>7215.7344764253821</v>
          </cell>
          <cell r="K12">
            <v>7853.1887483766332</v>
          </cell>
          <cell r="L12">
            <v>11811.884353505382</v>
          </cell>
          <cell r="M12">
            <v>9302.2039231747349</v>
          </cell>
          <cell r="N12">
            <v>11211.26909117727</v>
          </cell>
          <cell r="O12">
            <v>10175.074859004821</v>
          </cell>
          <cell r="P12">
            <v>11387.16288341479</v>
          </cell>
          <cell r="Q12">
            <v>12408.907102658524</v>
          </cell>
        </row>
        <row r="14">
          <cell r="F14">
            <v>4546.2814876984976</v>
          </cell>
          <cell r="G14">
            <v>4598.2022181835991</v>
          </cell>
          <cell r="H14">
            <v>11179.660088903011</v>
          </cell>
          <cell r="I14">
            <v>3308.504745721455</v>
          </cell>
          <cell r="J14">
            <v>8185.0799179048108</v>
          </cell>
          <cell r="K14">
            <v>3716.3097252596003</v>
          </cell>
          <cell r="L14">
            <v>3344.7647539701998</v>
          </cell>
          <cell r="M14">
            <v>6864.6501244160036</v>
          </cell>
          <cell r="N14">
            <v>3003.6540101296978</v>
          </cell>
          <cell r="O14">
            <v>4004.2023231698327</v>
          </cell>
          <cell r="P14">
            <v>6067.4066177995001</v>
          </cell>
          <cell r="Q14">
            <v>13827.898228203096</v>
          </cell>
        </row>
        <row r="16">
          <cell r="F16">
            <v>3726.5215000000003</v>
          </cell>
          <cell r="G16">
            <v>2425.7199999999998</v>
          </cell>
          <cell r="H16">
            <v>3723.2165</v>
          </cell>
          <cell r="I16">
            <v>2574.8154</v>
          </cell>
          <cell r="J16">
            <v>3188.4253000000003</v>
          </cell>
          <cell r="K16">
            <v>1755.4270000000001</v>
          </cell>
          <cell r="L16">
            <v>2284.5794000000001</v>
          </cell>
          <cell r="M16">
            <v>3273.0058999999997</v>
          </cell>
          <cell r="N16">
            <v>3755.2304336184561</v>
          </cell>
          <cell r="O16">
            <v>3091.4284616319696</v>
          </cell>
          <cell r="P16">
            <v>3238.4964</v>
          </cell>
          <cell r="Q16">
            <v>10234.286241076416</v>
          </cell>
        </row>
        <row r="17">
          <cell r="F17">
            <v>4238.3188068953914</v>
          </cell>
          <cell r="G17">
            <v>4597.6308089796839</v>
          </cell>
          <cell r="H17">
            <v>5474.9530625010939</v>
          </cell>
          <cell r="I17">
            <v>6568.2769901329102</v>
          </cell>
          <cell r="J17">
            <v>5634.0778193789802</v>
          </cell>
          <cell r="K17">
            <v>6153.4788076223604</v>
          </cell>
          <cell r="L17">
            <v>6794.4021496563</v>
          </cell>
          <cell r="M17">
            <v>7435.7407817659887</v>
          </cell>
          <cell r="N17">
            <v>8959.2134647147213</v>
          </cell>
          <cell r="O17">
            <v>7910.9543244056385</v>
          </cell>
          <cell r="P17">
            <v>9248.0772829989983</v>
          </cell>
          <cell r="Q17">
            <v>9957.4075523690099</v>
          </cell>
        </row>
        <row r="19">
          <cell r="F19">
            <v>1864.7</v>
          </cell>
          <cell r="G19">
            <v>3038.9849999999997</v>
          </cell>
          <cell r="H19">
            <v>3952.84</v>
          </cell>
          <cell r="I19">
            <v>2235.96</v>
          </cell>
          <cell r="J19">
            <v>4989.25</v>
          </cell>
          <cell r="K19">
            <v>2201</v>
          </cell>
          <cell r="L19">
            <v>2426</v>
          </cell>
          <cell r="M19">
            <v>4333.5182999999997</v>
          </cell>
          <cell r="N19">
            <v>3264.6570000000002</v>
          </cell>
          <cell r="O19">
            <v>2430.6419000000001</v>
          </cell>
          <cell r="P19">
            <v>2814.0140000000001</v>
          </cell>
          <cell r="Q19">
            <v>6850.3778000000002</v>
          </cell>
        </row>
        <row r="21">
          <cell r="F21">
            <v>1850.6417000000001</v>
          </cell>
          <cell r="G21">
            <v>815.26459999999997</v>
          </cell>
          <cell r="H21">
            <v>1339.3090910888914</v>
          </cell>
          <cell r="I21">
            <v>850.32584994009517</v>
          </cell>
          <cell r="J21">
            <v>1246.8481239442999</v>
          </cell>
          <cell r="K21">
            <v>719.7940625934001</v>
          </cell>
          <cell r="L21">
            <v>397.848974086618</v>
          </cell>
          <cell r="M21">
            <v>1382.19402075365</v>
          </cell>
          <cell r="N21">
            <v>1792.849783528028</v>
          </cell>
          <cell r="O21">
            <v>849.72018387654225</v>
          </cell>
          <cell r="P21">
            <v>1011.56102428</v>
          </cell>
          <cell r="Q21">
            <v>5724.5490392324982</v>
          </cell>
        </row>
        <row r="22">
          <cell r="F22">
            <v>2333.3410330040888</v>
          </cell>
          <cell r="G22">
            <v>1732.9862853491359</v>
          </cell>
          <cell r="H22">
            <v>2065.9276663390419</v>
          </cell>
          <cell r="I22">
            <v>2439.5335509528309</v>
          </cell>
          <cell r="J22">
            <v>2061.8027492462061</v>
          </cell>
          <cell r="K22">
            <v>2262.2967308941461</v>
          </cell>
          <cell r="L22">
            <v>2487.0296042283321</v>
          </cell>
          <cell r="M22">
            <v>2737.1759847170174</v>
          </cell>
          <cell r="N22">
            <v>3296.5848831144958</v>
          </cell>
          <cell r="O22">
            <v>2906.711189782256</v>
          </cell>
          <cell r="P22">
            <v>3422.5866269984317</v>
          </cell>
          <cell r="Q22">
            <v>3743.6138601502321</v>
          </cell>
        </row>
        <row r="24">
          <cell r="F24">
            <v>807.79900000000009</v>
          </cell>
          <cell r="G24">
            <v>1168.1880000000001</v>
          </cell>
          <cell r="H24">
            <v>1537.135</v>
          </cell>
          <cell r="I24">
            <v>885.7</v>
          </cell>
          <cell r="J24">
            <v>2472.06</v>
          </cell>
          <cell r="K24">
            <v>986</v>
          </cell>
          <cell r="L24">
            <v>1113</v>
          </cell>
          <cell r="M24">
            <v>1805.5675000000001</v>
          </cell>
          <cell r="N24">
            <v>1095.7005999999999</v>
          </cell>
          <cell r="O24">
            <v>1040.4537</v>
          </cell>
          <cell r="P24">
            <v>1575.5621000000001</v>
          </cell>
          <cell r="Q24">
            <v>3453.9325000000003</v>
          </cell>
        </row>
      </sheetData>
      <sheetData sheetId="22"/>
      <sheetData sheetId="23">
        <row r="6">
          <cell r="F6">
            <v>7514.5219999999999</v>
          </cell>
          <cell r="G6">
            <v>9162.2573959199999</v>
          </cell>
          <cell r="H6">
            <v>8483.5032118399995</v>
          </cell>
          <cell r="I6">
            <v>8258.8970998799996</v>
          </cell>
          <cell r="J6">
            <v>9458.5333919999994</v>
          </cell>
          <cell r="K6">
            <v>4608.0951999999997</v>
          </cell>
          <cell r="L6">
            <v>9088.6139000000003</v>
          </cell>
          <cell r="M6">
            <v>8024.3054099600004</v>
          </cell>
          <cell r="N6">
            <v>9200.35241400001</v>
          </cell>
          <cell r="O6">
            <v>9349.850819719999</v>
          </cell>
          <cell r="P6">
            <v>10976.979804000001</v>
          </cell>
          <cell r="Q6">
            <v>38625.592078000001</v>
          </cell>
        </row>
        <row r="7">
          <cell r="F7">
            <v>12794.159449860001</v>
          </cell>
          <cell r="G7">
            <v>14446.73539466</v>
          </cell>
          <cell r="H7">
            <v>17800.68728504</v>
          </cell>
          <cell r="I7">
            <v>20123.71134098</v>
          </cell>
          <cell r="J7">
            <v>16769.759450500002</v>
          </cell>
          <cell r="K7">
            <v>18446.735394250001</v>
          </cell>
          <cell r="L7">
            <v>18943.64261196</v>
          </cell>
          <cell r="M7">
            <v>21291.40893568</v>
          </cell>
          <cell r="N7">
            <v>26148.453608749998</v>
          </cell>
          <cell r="O7">
            <v>21452.920962939999</v>
          </cell>
          <cell r="P7">
            <v>25806.872852569999</v>
          </cell>
          <cell r="Q7">
            <v>29974.912714800001</v>
          </cell>
        </row>
        <row r="9">
          <cell r="F9">
            <v>6448.7653</v>
          </cell>
          <cell r="G9">
            <v>12219.108099999999</v>
          </cell>
          <cell r="H9">
            <v>13277.699699999999</v>
          </cell>
          <cell r="I9">
            <v>7419.0451128310006</v>
          </cell>
          <cell r="J9">
            <v>20179.531896</v>
          </cell>
          <cell r="K9">
            <v>8146.7173080000002</v>
          </cell>
          <cell r="L9">
            <v>6773.2612879999906</v>
          </cell>
          <cell r="M9">
            <v>16931.452497664999</v>
          </cell>
          <cell r="N9">
            <v>7940.0029164999996</v>
          </cell>
          <cell r="O9">
            <v>9110.1478000000006</v>
          </cell>
          <cell r="P9">
            <v>12103.189930674</v>
          </cell>
          <cell r="Q9">
            <v>21688.088969452001</v>
          </cell>
        </row>
        <row r="11">
          <cell r="F11">
            <v>3469.5059004517398</v>
          </cell>
          <cell r="G11">
            <v>2865.17760940074</v>
          </cell>
          <cell r="H11">
            <v>3028.1658460826002</v>
          </cell>
          <cell r="I11">
            <v>2530.1184411805302</v>
          </cell>
          <cell r="J11">
            <v>2947.03792211479</v>
          </cell>
          <cell r="K11">
            <v>1518.9822186667</v>
          </cell>
          <cell r="L11">
            <v>3161.4435046608401</v>
          </cell>
          <cell r="M11">
            <v>2746.9049292043801</v>
          </cell>
          <cell r="N11">
            <v>3196.1010627014798</v>
          </cell>
          <cell r="O11">
            <v>2259.44719378027</v>
          </cell>
          <cell r="P11">
            <v>3585.5658026900001</v>
          </cell>
          <cell r="Q11">
            <v>15051.202374705201</v>
          </cell>
        </row>
        <row r="12">
          <cell r="F12">
            <v>4149.8831345949202</v>
          </cell>
          <cell r="G12">
            <v>4685.9087381489899</v>
          </cell>
          <cell r="H12">
            <v>5773.7885976609496</v>
          </cell>
          <cell r="I12">
            <v>6527.2791562892507</v>
          </cell>
          <cell r="J12">
            <v>5439.3992967249806</v>
          </cell>
          <cell r="K12">
            <v>5983.3392260968203</v>
          </cell>
          <cell r="L12">
            <v>6144.5148695105308</v>
          </cell>
          <cell r="M12">
            <v>6906.0307713047305</v>
          </cell>
          <cell r="N12">
            <v>8481.4502314884994</v>
          </cell>
          <cell r="O12">
            <v>6958.4184283104096</v>
          </cell>
          <cell r="P12">
            <v>8370.6559095572211</v>
          </cell>
          <cell r="Q12">
            <v>9722.5914075687106</v>
          </cell>
        </row>
        <row r="14">
          <cell r="F14">
            <v>2033.5665904308701</v>
          </cell>
          <cell r="G14">
            <v>3972.1868079822998</v>
          </cell>
          <cell r="H14">
            <v>4371.4341052911104</v>
          </cell>
          <cell r="I14">
            <v>2456.0308910218</v>
          </cell>
          <cell r="J14">
            <v>6986.8713776021004</v>
          </cell>
          <cell r="K14">
            <v>2436.9270254278003</v>
          </cell>
          <cell r="L14">
            <v>2490.8868549618001</v>
          </cell>
          <cell r="M14">
            <v>5663.9535146942999</v>
          </cell>
          <cell r="N14">
            <v>2101.4183031043999</v>
          </cell>
          <cell r="O14">
            <v>2885.12472277801</v>
          </cell>
          <cell r="P14">
            <v>4615.5419191829005</v>
          </cell>
          <cell r="Q14">
            <v>8147.6021206498608</v>
          </cell>
        </row>
        <row r="16">
          <cell r="F16">
            <v>3420</v>
          </cell>
          <cell r="G16">
            <v>2167.54</v>
          </cell>
          <cell r="H16">
            <v>3341.1318000000001</v>
          </cell>
          <cell r="I16">
            <v>2069.7536</v>
          </cell>
          <cell r="J16">
            <v>2368.4908</v>
          </cell>
          <cell r="K16">
            <v>1310.0833</v>
          </cell>
          <cell r="L16">
            <v>1680</v>
          </cell>
          <cell r="M16">
            <v>2709.9349999999999</v>
          </cell>
          <cell r="N16">
            <v>3011.7924336184565</v>
          </cell>
          <cell r="O16">
            <v>2761.3582616319695</v>
          </cell>
          <cell r="P16">
            <v>2674</v>
          </cell>
          <cell r="Q16">
            <v>9503.122741076415</v>
          </cell>
        </row>
        <row r="17">
          <cell r="F17">
            <v>3065.3345370106199</v>
          </cell>
          <cell r="G17">
            <v>3461.2728664739197</v>
          </cell>
          <cell r="H17">
            <v>4264.8414481680602</v>
          </cell>
          <cell r="I17">
            <v>4821.4114906765008</v>
          </cell>
          <cell r="J17">
            <v>4017.8429089111</v>
          </cell>
          <cell r="K17">
            <v>4419.6271995387006</v>
          </cell>
          <cell r="L17">
            <v>4538.6804959568999</v>
          </cell>
          <cell r="M17">
            <v>5101.1785031352993</v>
          </cell>
          <cell r="N17">
            <v>6264.8709554315001</v>
          </cell>
          <cell r="O17">
            <v>5139.8749408817994</v>
          </cell>
          <cell r="P17">
            <v>6183.0321060115994</v>
          </cell>
          <cell r="Q17">
            <v>7181.6468718593997</v>
          </cell>
        </row>
        <row r="19">
          <cell r="F19">
            <v>1582.73</v>
          </cell>
          <cell r="G19">
            <v>2811.6</v>
          </cell>
          <cell r="H19">
            <v>3736.31</v>
          </cell>
          <cell r="I19">
            <v>1908.61</v>
          </cell>
          <cell r="J19">
            <v>4771.25</v>
          </cell>
          <cell r="K19">
            <v>1999</v>
          </cell>
          <cell r="L19">
            <v>2161</v>
          </cell>
          <cell r="M19">
            <v>3905.4483</v>
          </cell>
          <cell r="N19">
            <v>3021.2013000000002</v>
          </cell>
          <cell r="O19">
            <v>2169.5072</v>
          </cell>
          <cell r="P19">
            <v>2526.5529000000001</v>
          </cell>
          <cell r="Q19">
            <v>6665.9849000000004</v>
          </cell>
        </row>
        <row r="21">
          <cell r="F21">
            <v>1887</v>
          </cell>
          <cell r="G21">
            <v>854.83969999999999</v>
          </cell>
          <cell r="H21">
            <v>1333.6713</v>
          </cell>
          <cell r="I21">
            <v>800.7133</v>
          </cell>
          <cell r="J21">
            <v>937.36189999999999</v>
          </cell>
          <cell r="K21">
            <v>544.71199999999999</v>
          </cell>
          <cell r="L21">
            <v>-28</v>
          </cell>
          <cell r="M21">
            <v>968.81</v>
          </cell>
          <cell r="N21">
            <v>1010.9540263645109</v>
          </cell>
          <cell r="O21">
            <v>634.06903210599626</v>
          </cell>
          <cell r="P21">
            <v>814.38300000000004</v>
          </cell>
          <cell r="Q21">
            <v>3232.515576044299</v>
          </cell>
        </row>
        <row r="22">
          <cell r="F22">
            <v>1887.1002000000001</v>
          </cell>
          <cell r="G22">
            <v>1311.5143778080499</v>
          </cell>
          <cell r="H22">
            <v>1615.9953560822401</v>
          </cell>
          <cell r="I22">
            <v>1826.8858698280301</v>
          </cell>
          <cell r="J22">
            <v>1522.4048915159099</v>
          </cell>
          <cell r="K22">
            <v>1674.6453805850001</v>
          </cell>
          <cell r="L22">
            <v>1719.7559846935599</v>
          </cell>
          <cell r="M22">
            <v>1932.8926694681302</v>
          </cell>
          <cell r="N22">
            <v>2373.8285452204</v>
          </cell>
          <cell r="O22">
            <v>1947.5551755480101</v>
          </cell>
          <cell r="P22">
            <v>2342.81890460361</v>
          </cell>
          <cell r="Q22">
            <v>2721.20502837503</v>
          </cell>
        </row>
        <row r="24">
          <cell r="F24">
            <v>580.19000000000005</v>
          </cell>
          <cell r="G24">
            <v>1000.85</v>
          </cell>
          <cell r="H24">
            <v>1559.02</v>
          </cell>
          <cell r="I24">
            <v>719.6</v>
          </cell>
          <cell r="J24">
            <v>2289.06</v>
          </cell>
          <cell r="K24">
            <v>865</v>
          </cell>
          <cell r="L24">
            <v>933</v>
          </cell>
          <cell r="M24">
            <v>1626.3875</v>
          </cell>
          <cell r="N24">
            <v>1007.6184</v>
          </cell>
          <cell r="O24">
            <v>930.12580000000003</v>
          </cell>
          <cell r="P24">
            <v>1441.8013000000001</v>
          </cell>
          <cell r="Q24">
            <v>3296.4623000000001</v>
          </cell>
        </row>
      </sheetData>
      <sheetData sheetId="24"/>
      <sheetData sheetId="25"/>
      <sheetData sheetId="26"/>
      <sheetData sheetId="27"/>
      <sheetData sheetId="28">
        <row r="6">
          <cell r="D6" t="str">
            <v>Sprint Link Plus</v>
          </cell>
          <cell r="F6">
            <v>2194.2150000000001</v>
          </cell>
          <cell r="G6">
            <v>2104.0569999999998</v>
          </cell>
          <cell r="H6">
            <v>3902.6680000000001</v>
          </cell>
          <cell r="I6">
            <v>2122.029</v>
          </cell>
          <cell r="J6">
            <v>2724.5230000000001</v>
          </cell>
          <cell r="K6">
            <v>1190.798</v>
          </cell>
          <cell r="L6">
            <v>3715.1</v>
          </cell>
          <cell r="M6">
            <v>3889.587</v>
          </cell>
          <cell r="N6">
            <v>4622.5</v>
          </cell>
          <cell r="O6">
            <v>4887.2489999999998</v>
          </cell>
          <cell r="P6">
            <v>5131.2219999999998</v>
          </cell>
          <cell r="Q6">
            <v>25484.314999999999</v>
          </cell>
        </row>
        <row r="7">
          <cell r="D7" t="str">
            <v>Unit Link</v>
          </cell>
          <cell r="F7">
            <v>866.91200000000003</v>
          </cell>
          <cell r="G7">
            <v>881.14200000000005</v>
          </cell>
          <cell r="H7">
            <v>1461.2860000000001</v>
          </cell>
          <cell r="I7">
            <v>851.54399999999998</v>
          </cell>
          <cell r="J7">
            <v>1033.7660000000001</v>
          </cell>
          <cell r="K7">
            <v>532.59299999999996</v>
          </cell>
          <cell r="L7">
            <v>1275.33</v>
          </cell>
          <cell r="M7">
            <v>1397.9090000000001</v>
          </cell>
          <cell r="N7">
            <v>1559.79</v>
          </cell>
          <cell r="O7">
            <v>1374.7529999999999</v>
          </cell>
          <cell r="P7">
            <v>1509.91</v>
          </cell>
          <cell r="Q7">
            <v>8120.9530000000004</v>
          </cell>
        </row>
        <row r="8">
          <cell r="D8">
            <v>0.34010000000000001</v>
          </cell>
        </row>
        <row r="9">
          <cell r="D9" t="str">
            <v>Bebas Ikhtiar</v>
          </cell>
          <cell r="F9">
            <v>2648.8000999999999</v>
          </cell>
          <cell r="G9">
            <v>5008.3</v>
          </cell>
          <cell r="H9">
            <v>3696.1</v>
          </cell>
          <cell r="I9">
            <v>4754.38</v>
          </cell>
          <cell r="J9">
            <v>5007.8999999999996</v>
          </cell>
          <cell r="K9">
            <v>2764.76</v>
          </cell>
          <cell r="L9">
            <v>3899.2959999999998</v>
          </cell>
          <cell r="M9">
            <v>3139.8789999999999</v>
          </cell>
          <cell r="N9">
            <v>3178</v>
          </cell>
          <cell r="O9">
            <v>3350.63</v>
          </cell>
          <cell r="P9">
            <v>3548.9070000000002</v>
          </cell>
          <cell r="Q9">
            <v>9329.8230000000003</v>
          </cell>
        </row>
        <row r="10">
          <cell r="D10" t="str">
            <v>Unit Link</v>
          </cell>
          <cell r="F10">
            <v>744.73670000000004</v>
          </cell>
          <cell r="G10">
            <v>1142.3436999999999</v>
          </cell>
          <cell r="H10">
            <v>1163.9958999999999</v>
          </cell>
          <cell r="I10">
            <v>1232.1610000000001</v>
          </cell>
          <cell r="J10">
            <v>1208.4023</v>
          </cell>
          <cell r="K10">
            <v>664.57299999999998</v>
          </cell>
          <cell r="L10">
            <v>1058.125</v>
          </cell>
          <cell r="M10">
            <v>848.26199999999994</v>
          </cell>
          <cell r="N10">
            <v>879</v>
          </cell>
          <cell r="O10">
            <v>733.23299999999995</v>
          </cell>
          <cell r="P10">
            <v>986.87900000000002</v>
          </cell>
          <cell r="Q10">
            <v>1656.798</v>
          </cell>
        </row>
        <row r="11">
          <cell r="D11">
            <v>0.22040000000000001</v>
          </cell>
        </row>
        <row r="12">
          <cell r="D12" t="str">
            <v>FWD Loop</v>
          </cell>
          <cell r="F12">
            <v>1905</v>
          </cell>
          <cell r="G12">
            <v>204</v>
          </cell>
          <cell r="H12">
            <v>156</v>
          </cell>
          <cell r="I12">
            <v>87</v>
          </cell>
          <cell r="J12">
            <v>189</v>
          </cell>
          <cell r="K12">
            <v>126</v>
          </cell>
          <cell r="L12">
            <v>375</v>
          </cell>
          <cell r="M12">
            <v>285</v>
          </cell>
          <cell r="N12">
            <v>237</v>
          </cell>
          <cell r="O12">
            <v>231</v>
          </cell>
          <cell r="P12">
            <v>246</v>
          </cell>
          <cell r="Q12">
            <v>246</v>
          </cell>
        </row>
        <row r="13">
          <cell r="D13" t="str">
            <v>Unit Link</v>
          </cell>
          <cell r="F13">
            <v>1353.1476</v>
          </cell>
          <cell r="G13">
            <v>131.798</v>
          </cell>
          <cell r="H13">
            <v>105.89579999999999</v>
          </cell>
          <cell r="I13">
            <v>58.141199999999998</v>
          </cell>
          <cell r="J13">
            <v>120.2092</v>
          </cell>
          <cell r="K13">
            <v>86.03</v>
          </cell>
          <cell r="L13">
            <v>254.059</v>
          </cell>
          <cell r="M13">
            <v>191.749</v>
          </cell>
          <cell r="N13">
            <v>151.88</v>
          </cell>
          <cell r="O13">
            <v>16.513000000000002</v>
          </cell>
          <cell r="P13">
            <v>150.80799999999999</v>
          </cell>
          <cell r="Q13">
            <v>332.33100000000002</v>
          </cell>
        </row>
        <row r="14">
          <cell r="D14">
            <v>0.71509999999999996</v>
          </cell>
        </row>
        <row r="15">
          <cell r="D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</row>
        <row r="16">
          <cell r="D16" t="str">
            <v>Product Type</v>
          </cell>
          <cell r="F16"/>
          <cell r="G16"/>
          <cell r="H16"/>
          <cell r="I16"/>
          <cell r="J16"/>
          <cell r="K16"/>
          <cell r="L16"/>
          <cell r="M16"/>
          <cell r="N16"/>
          <cell r="O16"/>
          <cell r="P16"/>
          <cell r="Q16"/>
        </row>
        <row r="17">
          <cell r="D17" t="str">
            <v>pAPE ratio</v>
          </cell>
        </row>
        <row r="18">
          <cell r="D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</row>
        <row r="19">
          <cell r="D19" t="str">
            <v>Product Type</v>
          </cell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</row>
        <row r="20">
          <cell r="D20" t="str">
            <v>pAPE ratio</v>
          </cell>
        </row>
        <row r="21">
          <cell r="D21"/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</row>
        <row r="22">
          <cell r="D22" t="str">
            <v>Product Type</v>
          </cell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</row>
        <row r="23">
          <cell r="D23" t="str">
            <v>pAPE ratio</v>
          </cell>
        </row>
        <row r="24">
          <cell r="D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</row>
        <row r="25">
          <cell r="D25" t="str">
            <v>Product Type</v>
          </cell>
          <cell r="F25"/>
          <cell r="G25"/>
          <cell r="H25"/>
          <cell r="I25"/>
          <cell r="J25"/>
          <cell r="K25"/>
          <cell r="L25"/>
          <cell r="M25"/>
          <cell r="N25"/>
          <cell r="O25"/>
          <cell r="P25"/>
          <cell r="Q25"/>
        </row>
        <row r="26">
          <cell r="D26" t="str">
            <v>pAPE ratio</v>
          </cell>
        </row>
        <row r="27">
          <cell r="D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</row>
        <row r="28">
          <cell r="D28" t="str">
            <v>Product Type</v>
          </cell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</row>
        <row r="29">
          <cell r="D29" t="str">
            <v>pAPE ratio</v>
          </cell>
        </row>
        <row r="30"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D31" t="str">
            <v>Product Type</v>
          </cell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D32" t="str">
            <v>pAPE ratio</v>
          </cell>
        </row>
        <row r="33">
          <cell r="D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D34" t="str">
            <v>Product Type</v>
          </cell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D35" t="str">
            <v>pAPE ratio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766.5068999999994</v>
          </cell>
          <cell r="G36">
            <v>1845.9003959199999</v>
          </cell>
          <cell r="H36">
            <v>728.73521183999947</v>
          </cell>
          <cell r="I36">
            <v>1295.4880998799999</v>
          </cell>
          <cell r="J36">
            <v>1537.1103919999996</v>
          </cell>
          <cell r="K36">
            <v>526.53719999999976</v>
          </cell>
          <cell r="L36">
            <v>1099.2178999999996</v>
          </cell>
          <cell r="M36">
            <v>709.83940996000001</v>
          </cell>
          <cell r="N36">
            <v>1162.85241400001</v>
          </cell>
          <cell r="O36">
            <v>880.97181971999817</v>
          </cell>
          <cell r="P36">
            <v>2050.8508039999997</v>
          </cell>
          <cell r="Q36">
            <v>3565.4540780000025</v>
          </cell>
        </row>
        <row r="37">
          <cell r="F37">
            <v>504.70960045173979</v>
          </cell>
          <cell r="G37">
            <v>709.89390940074009</v>
          </cell>
          <cell r="H37">
            <v>296.9881460826</v>
          </cell>
          <cell r="I37">
            <v>388.27224118053027</v>
          </cell>
          <cell r="J37">
            <v>584.66042211478998</v>
          </cell>
          <cell r="K37">
            <v>235.78621866670005</v>
          </cell>
          <cell r="L37">
            <v>573.92950466083994</v>
          </cell>
          <cell r="M37">
            <v>308.98492920438002</v>
          </cell>
          <cell r="N37">
            <v>605.43106270147973</v>
          </cell>
          <cell r="O37">
            <v>134.94819378027023</v>
          </cell>
          <cell r="P37">
            <v>937.9688026900003</v>
          </cell>
          <cell r="Q37">
            <v>4941.1203747052004</v>
          </cell>
        </row>
      </sheetData>
      <sheetData sheetId="29"/>
      <sheetData sheetId="30"/>
      <sheetData sheetId="31">
        <row r="6">
          <cell r="F6">
            <v>3852.2954420000001</v>
          </cell>
          <cell r="G6">
            <v>1193.8810900000001</v>
          </cell>
          <cell r="H6">
            <v>2038.637806</v>
          </cell>
          <cell r="I6">
            <v>3991.190658</v>
          </cell>
          <cell r="J6">
            <v>5938.8581599999998</v>
          </cell>
          <cell r="K6">
            <v>5323.6446900000001</v>
          </cell>
          <cell r="L6">
            <v>9349.0874999999996</v>
          </cell>
          <cell r="M6">
            <v>7305.7856000000002</v>
          </cell>
          <cell r="N6">
            <v>8563.2867800000004</v>
          </cell>
          <cell r="O6">
            <v>3677.34593</v>
          </cell>
          <cell r="P6">
            <v>8010.0786600000001</v>
          </cell>
          <cell r="Q6">
            <v>10247.3417665</v>
          </cell>
        </row>
        <row r="7">
          <cell r="F7">
            <v>3271.9297807190001</v>
          </cell>
          <cell r="G7">
            <v>3346.5305188299999</v>
          </cell>
          <cell r="H7">
            <v>3545.6988560040004</v>
          </cell>
          <cell r="I7">
            <v>5719.6878621120004</v>
          </cell>
          <cell r="J7">
            <v>5739.5679340240004</v>
          </cell>
          <cell r="K7">
            <v>6010.4129483979996</v>
          </cell>
          <cell r="L7">
            <v>7774.6855284200092</v>
          </cell>
          <cell r="M7">
            <v>7880.1401446199998</v>
          </cell>
          <cell r="N7">
            <v>9183.8778806999999</v>
          </cell>
          <cell r="O7">
            <v>9280.3594337100112</v>
          </cell>
          <cell r="P7">
            <v>9957.1480207899895</v>
          </cell>
          <cell r="Q7">
            <v>8290.5495812400095</v>
          </cell>
        </row>
        <row r="9">
          <cell r="F9">
            <v>3180.9122595999997</v>
          </cell>
          <cell r="G9">
            <v>1240.8004020000001</v>
          </cell>
          <cell r="H9">
            <v>1777.766494575</v>
          </cell>
          <cell r="I9">
            <v>1444.6073707</v>
          </cell>
          <cell r="J9">
            <v>1516.5016249</v>
          </cell>
          <cell r="K9">
            <v>685.69148459999997</v>
          </cell>
          <cell r="L9">
            <v>1620.4165696</v>
          </cell>
          <cell r="M9">
            <v>2406.6793138000003</v>
          </cell>
          <cell r="N9">
            <v>976.82840599999997</v>
          </cell>
          <cell r="O9">
            <v>1539.3505832569999</v>
          </cell>
          <cell r="P9">
            <v>1444.961233</v>
          </cell>
          <cell r="Q9">
            <v>1319.1822380000001</v>
          </cell>
        </row>
        <row r="11">
          <cell r="F11">
            <v>591.18215790921602</v>
          </cell>
          <cell r="G11">
            <v>189.52330535492399</v>
          </cell>
          <cell r="H11">
            <v>463.33730936408</v>
          </cell>
          <cell r="I11">
            <v>1569.7860487921</v>
          </cell>
          <cell r="J11">
            <v>4390.3912033205006</v>
          </cell>
          <cell r="K11">
            <v>3741.86317605881</v>
          </cell>
          <cell r="L11">
            <v>5338.4612046500797</v>
          </cell>
          <cell r="M11">
            <v>4380.69228570013</v>
          </cell>
          <cell r="N11">
            <v>8980.0651424183288</v>
          </cell>
          <cell r="O11">
            <v>1555.0064834221498</v>
          </cell>
          <cell r="P11">
            <v>4239.2243452800003</v>
          </cell>
          <cell r="Q11">
            <v>9688.2410665386014</v>
          </cell>
        </row>
        <row r="12">
          <cell r="F12">
            <v>760.67238081012704</v>
          </cell>
          <cell r="G12">
            <v>778.01588286501203</v>
          </cell>
          <cell r="H12">
            <v>824.31939891596699</v>
          </cell>
          <cell r="I12">
            <v>1329.7377616264801</v>
          </cell>
          <cell r="J12">
            <v>1334.3595667832001</v>
          </cell>
          <cell r="K12">
            <v>1397.3267868120602</v>
          </cell>
          <cell r="L12">
            <v>1807.4925033967099</v>
          </cell>
          <cell r="M12">
            <v>1832.0090486433498</v>
          </cell>
          <cell r="N12">
            <v>2135.1076339146598</v>
          </cell>
          <cell r="O12">
            <v>2157.5380823069099</v>
          </cell>
          <cell r="P12">
            <v>2314.8808190201603</v>
          </cell>
          <cell r="Q12">
            <v>1927.4228086628302</v>
          </cell>
        </row>
        <row r="14">
          <cell r="F14">
            <v>565.91419407250294</v>
          </cell>
          <cell r="G14">
            <v>298.93505120550003</v>
          </cell>
          <cell r="H14">
            <v>343.00093400559996</v>
          </cell>
          <cell r="I14">
            <v>454.45400899859999</v>
          </cell>
          <cell r="J14">
            <v>420.54722602249598</v>
          </cell>
          <cell r="K14">
            <v>247.73813743349999</v>
          </cell>
          <cell r="L14">
            <v>408.13666635939995</v>
          </cell>
          <cell r="M14">
            <v>593.84763401030102</v>
          </cell>
          <cell r="N14">
            <v>267.19339050479999</v>
          </cell>
          <cell r="O14">
            <v>362.72111986971004</v>
          </cell>
          <cell r="P14">
            <v>471.34174391009901</v>
          </cell>
          <cell r="Q14">
            <v>453.4779815192</v>
          </cell>
        </row>
        <row r="16">
          <cell r="F16">
            <v>258.51150000000001</v>
          </cell>
          <cell r="G16">
            <v>228.18</v>
          </cell>
          <cell r="H16">
            <v>344.0847</v>
          </cell>
          <cell r="I16">
            <v>478.06180000000001</v>
          </cell>
          <cell r="J16">
            <v>742.45270000000005</v>
          </cell>
          <cell r="K16">
            <v>403.96899999999999</v>
          </cell>
          <cell r="L16">
            <v>534</v>
          </cell>
          <cell r="M16">
            <v>529.16989999999998</v>
          </cell>
          <cell r="N16">
            <v>682.64</v>
          </cell>
          <cell r="O16">
            <v>265.35000000000002</v>
          </cell>
          <cell r="P16">
            <v>415.89600000000002</v>
          </cell>
          <cell r="Q16">
            <v>637.28</v>
          </cell>
        </row>
        <row r="17">
          <cell r="F17">
            <v>767.10974851232095</v>
          </cell>
          <cell r="G17">
            <v>784.60002402303803</v>
          </cell>
          <cell r="H17">
            <v>831.29539440535109</v>
          </cell>
          <cell r="I17">
            <v>1340.99097808396</v>
          </cell>
          <cell r="J17">
            <v>1345.6518962196401</v>
          </cell>
          <cell r="K17">
            <v>1409.1519910457</v>
          </cell>
          <cell r="L17">
            <v>1822.7888309821801</v>
          </cell>
          <cell r="M17">
            <v>1847.51285302375</v>
          </cell>
          <cell r="N17">
            <v>2153.1764808867501</v>
          </cell>
          <cell r="O17">
            <v>2175.7967522376398</v>
          </cell>
          <cell r="P17">
            <v>2334.4710385769899</v>
          </cell>
          <cell r="Q17">
            <v>1943.7340743055402</v>
          </cell>
        </row>
        <row r="19">
          <cell r="F19">
            <v>281.97000000000003</v>
          </cell>
          <cell r="G19">
            <v>227.38499999999999</v>
          </cell>
          <cell r="H19">
            <v>216.53</v>
          </cell>
          <cell r="I19">
            <v>327.35000000000002</v>
          </cell>
          <cell r="J19">
            <v>218</v>
          </cell>
          <cell r="K19">
            <v>202</v>
          </cell>
          <cell r="L19">
            <v>265</v>
          </cell>
          <cell r="M19">
            <v>428.07</v>
          </cell>
          <cell r="N19">
            <v>243.45570000000001</v>
          </cell>
          <cell r="O19">
            <v>261.13470000000001</v>
          </cell>
          <cell r="P19">
            <v>287.46109999999999</v>
          </cell>
          <cell r="Q19">
            <v>184.3929</v>
          </cell>
        </row>
        <row r="21">
          <cell r="F21">
            <v>-66.576499999999996</v>
          </cell>
          <cell r="G21">
            <v>-58.575099999999999</v>
          </cell>
          <cell r="H21">
            <v>-23.1739</v>
          </cell>
          <cell r="I21">
            <v>30.889099999999999</v>
          </cell>
          <cell r="J21">
            <v>256.13709999999998</v>
          </cell>
          <cell r="K21">
            <v>146.21170000000001</v>
          </cell>
          <cell r="L21">
            <v>383</v>
          </cell>
          <cell r="M21">
            <v>396.67399999999998</v>
          </cell>
          <cell r="N21">
            <v>740.43</v>
          </cell>
          <cell r="O21">
            <v>179.13</v>
          </cell>
          <cell r="P21">
            <v>126.839</v>
          </cell>
          <cell r="Q21">
            <v>2433.6999999999998</v>
          </cell>
        </row>
        <row r="22">
          <cell r="F22">
            <v>222.436819542986</v>
          </cell>
          <cell r="G22">
            <v>227.508429230215</v>
          </cell>
          <cell r="H22">
            <v>241.04856437078499</v>
          </cell>
          <cell r="I22">
            <v>388.843667663698</v>
          </cell>
          <cell r="J22">
            <v>390.19518208958101</v>
          </cell>
          <cell r="K22">
            <v>408.60813957336495</v>
          </cell>
          <cell r="L22">
            <v>528.54933855374202</v>
          </cell>
          <cell r="M22">
            <v>535.71849911762706</v>
          </cell>
          <cell r="N22">
            <v>624.35098666782608</v>
          </cell>
          <cell r="O22">
            <v>630.91012785774603</v>
          </cell>
          <cell r="P22">
            <v>676.92049819793203</v>
          </cell>
          <cell r="Q22">
            <v>563.61951643402199</v>
          </cell>
        </row>
        <row r="24">
          <cell r="F24">
            <v>227.60900000000001</v>
          </cell>
          <cell r="G24">
            <v>167.33799999999999</v>
          </cell>
          <cell r="H24">
            <v>-21.885000000000002</v>
          </cell>
          <cell r="I24">
            <v>166.1</v>
          </cell>
          <cell r="J24">
            <v>183</v>
          </cell>
          <cell r="K24">
            <v>121</v>
          </cell>
          <cell r="L24">
            <v>180</v>
          </cell>
          <cell r="M24">
            <v>179.18</v>
          </cell>
          <cell r="N24">
            <v>88.0822</v>
          </cell>
          <cell r="O24">
            <v>110.3279</v>
          </cell>
          <cell r="P24">
            <v>133.76079999999999</v>
          </cell>
          <cell r="Q24">
            <v>157.47020000000001</v>
          </cell>
        </row>
      </sheetData>
      <sheetData sheetId="32"/>
      <sheetData sheetId="33"/>
      <sheetData sheetId="34"/>
      <sheetData sheetId="35">
        <row r="6">
          <cell r="D6" t="str">
            <v>Bebas Investa Link</v>
          </cell>
          <cell r="F6">
            <v>2696</v>
          </cell>
          <cell r="G6">
            <v>165.8</v>
          </cell>
          <cell r="H6">
            <v>146.6</v>
          </cell>
          <cell r="I6">
            <v>421.20400000000001</v>
          </cell>
          <cell r="J6">
            <v>248.2</v>
          </cell>
          <cell r="K6">
            <v>80.5</v>
          </cell>
          <cell r="L6">
            <v>425.4</v>
          </cell>
          <cell r="M6">
            <v>246.5</v>
          </cell>
          <cell r="N6">
            <v>262</v>
          </cell>
          <cell r="O6">
            <v>154.19999999999999</v>
          </cell>
          <cell r="P6">
            <v>79.599999999999994</v>
          </cell>
          <cell r="Q6">
            <v>117.6</v>
          </cell>
        </row>
        <row r="7">
          <cell r="D7" t="str">
            <v>Unit Link</v>
          </cell>
          <cell r="F7">
            <v>435.9961806999645</v>
          </cell>
          <cell r="G7">
            <v>38.07287108425367</v>
          </cell>
          <cell r="H7">
            <v>36.320900911731961</v>
          </cell>
          <cell r="I7">
            <v>92.814101444913149</v>
          </cell>
          <cell r="J7">
            <v>44.960978003416535</v>
          </cell>
          <cell r="K7">
            <v>15.045999999999999</v>
          </cell>
          <cell r="L7">
            <v>99.528000000000006</v>
          </cell>
          <cell r="M7">
            <v>54.298999999999999</v>
          </cell>
          <cell r="N7">
            <v>43.6</v>
          </cell>
          <cell r="O7">
            <v>12.286</v>
          </cell>
          <cell r="P7">
            <v>18.399999999999999</v>
          </cell>
          <cell r="Q7">
            <v>-78.150000000000006</v>
          </cell>
        </row>
        <row r="8">
          <cell r="D8">
            <v>5.2900000000000003E-2</v>
          </cell>
        </row>
        <row r="9">
          <cell r="D9" t="str">
            <v>Maxima Invest Link 3 Years</v>
          </cell>
          <cell r="F9">
            <v>0</v>
          </cell>
          <cell r="G9">
            <v>0</v>
          </cell>
          <cell r="H9">
            <v>0</v>
          </cell>
          <cell r="I9">
            <v>390</v>
          </cell>
          <cell r="J9">
            <v>2410</v>
          </cell>
          <cell r="K9">
            <v>1250</v>
          </cell>
          <cell r="L9">
            <v>2092.5</v>
          </cell>
          <cell r="M9">
            <v>1900</v>
          </cell>
          <cell r="N9">
            <v>2520</v>
          </cell>
          <cell r="O9">
            <v>225</v>
          </cell>
          <cell r="P9">
            <v>1500</v>
          </cell>
          <cell r="Q9">
            <v>15</v>
          </cell>
        </row>
        <row r="10">
          <cell r="D10" t="str">
            <v>Unit Link</v>
          </cell>
          <cell r="F10">
            <v>0</v>
          </cell>
          <cell r="G10">
            <v>0</v>
          </cell>
          <cell r="H10">
            <v>0</v>
          </cell>
          <cell r="I10">
            <v>463.06715128350595</v>
          </cell>
          <cell r="J10">
            <v>2706</v>
          </cell>
          <cell r="K10">
            <v>1411.6320000000001</v>
          </cell>
          <cell r="L10">
            <v>2331.7089999999998</v>
          </cell>
          <cell r="M10">
            <v>2084</v>
          </cell>
          <cell r="N10">
            <v>5212.1000000000004</v>
          </cell>
          <cell r="O10">
            <v>7.7889999999999997</v>
          </cell>
          <cell r="P10">
            <v>1966.4760000000001</v>
          </cell>
          <cell r="Q10">
            <v>2982.3</v>
          </cell>
        </row>
        <row r="11">
          <cell r="D11">
            <v>5.9499999999999997E-2</v>
          </cell>
        </row>
        <row r="12">
          <cell r="D12" t="str">
            <v>Maxima Invest Link 5 Years</v>
          </cell>
          <cell r="F12">
            <v>0</v>
          </cell>
          <cell r="G12">
            <v>0</v>
          </cell>
          <cell r="H12">
            <v>0</v>
          </cell>
          <cell r="I12">
            <v>525</v>
          </cell>
          <cell r="J12">
            <v>1933</v>
          </cell>
          <cell r="K12">
            <v>3035</v>
          </cell>
          <cell r="L12">
            <v>2755</v>
          </cell>
          <cell r="M12">
            <v>1812.5</v>
          </cell>
          <cell r="N12">
            <v>1345</v>
          </cell>
          <cell r="O12">
            <v>1480</v>
          </cell>
          <cell r="P12">
            <v>1615</v>
          </cell>
          <cell r="Q12">
            <v>550</v>
          </cell>
        </row>
        <row r="13">
          <cell r="D13" t="str">
            <v>Unit Link</v>
          </cell>
          <cell r="F13">
            <v>0</v>
          </cell>
          <cell r="G13">
            <v>0</v>
          </cell>
          <cell r="H13">
            <v>0</v>
          </cell>
          <cell r="I13">
            <v>378.21455004805154</v>
          </cell>
          <cell r="J13">
            <v>1373</v>
          </cell>
          <cell r="K13">
            <v>2079.8310000000001</v>
          </cell>
          <cell r="L13">
            <v>1901.75</v>
          </cell>
          <cell r="M13">
            <v>1305.2329999999999</v>
          </cell>
          <cell r="N13">
            <v>2375.6</v>
          </cell>
          <cell r="O13">
            <v>1015.982</v>
          </cell>
          <cell r="P13">
            <v>1352.4960000000001</v>
          </cell>
          <cell r="Q13">
            <v>3511.0790000000002</v>
          </cell>
        </row>
        <row r="14">
          <cell r="D14">
            <v>5.9499999999999997E-2</v>
          </cell>
        </row>
        <row r="15">
          <cell r="D15" t="str">
            <v>Bebas Investa Prima Syariah</v>
          </cell>
          <cell r="F15">
            <v>0</v>
          </cell>
          <cell r="G15">
            <v>0</v>
          </cell>
          <cell r="H15">
            <v>1010</v>
          </cell>
          <cell r="I15">
            <v>1700</v>
          </cell>
          <cell r="J15">
            <v>678.4</v>
          </cell>
          <cell r="K15">
            <v>456</v>
          </cell>
          <cell r="L15">
            <v>3124.2</v>
          </cell>
          <cell r="M15">
            <v>1970</v>
          </cell>
          <cell r="N15">
            <v>3324.5</v>
          </cell>
          <cell r="O15">
            <v>1100</v>
          </cell>
          <cell r="P15">
            <v>1415.5</v>
          </cell>
          <cell r="Q15">
            <v>575</v>
          </cell>
        </row>
        <row r="16">
          <cell r="D16" t="str">
            <v>Unit Link</v>
          </cell>
          <cell r="F16">
            <v>0</v>
          </cell>
          <cell r="G16">
            <v>0</v>
          </cell>
          <cell r="H16">
            <v>303.93870778422331</v>
          </cell>
          <cell r="I16">
            <v>533.70000000000005</v>
          </cell>
          <cell r="J16">
            <v>235</v>
          </cell>
          <cell r="K16">
            <v>177.017</v>
          </cell>
          <cell r="L16">
            <v>947.35599999999999</v>
          </cell>
          <cell r="M16">
            <v>596.471</v>
          </cell>
          <cell r="N16">
            <v>1065.67</v>
          </cell>
          <cell r="O16">
            <v>294.339</v>
          </cell>
          <cell r="P16">
            <v>460.041</v>
          </cell>
          <cell r="Q16">
            <v>-183.59100000000001</v>
          </cell>
        </row>
        <row r="17">
          <cell r="D17">
            <v>5.9499999999999997E-2</v>
          </cell>
        </row>
        <row r="18">
          <cell r="D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</row>
        <row r="19">
          <cell r="D19"/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</row>
        <row r="20">
          <cell r="D20"/>
        </row>
        <row r="21">
          <cell r="D21"/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</row>
        <row r="22">
          <cell r="D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</row>
        <row r="23">
          <cell r="D23"/>
        </row>
        <row r="24">
          <cell r="D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</row>
        <row r="25">
          <cell r="D25"/>
          <cell r="F25"/>
          <cell r="G25"/>
          <cell r="H25"/>
          <cell r="I25"/>
          <cell r="J25"/>
          <cell r="K25"/>
          <cell r="L25"/>
          <cell r="M25"/>
          <cell r="N25"/>
          <cell r="O25"/>
          <cell r="P25"/>
          <cell r="Q25"/>
        </row>
        <row r="26">
          <cell r="D26"/>
        </row>
        <row r="27">
          <cell r="D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</row>
        <row r="28">
          <cell r="D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</row>
        <row r="29">
          <cell r="D29"/>
        </row>
        <row r="30"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D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D32"/>
        </row>
        <row r="33">
          <cell r="D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D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D35"/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1156.2954420000001</v>
          </cell>
          <cell r="G36">
            <v>1028.0810900000001</v>
          </cell>
          <cell r="H36">
            <v>882.03780600000005</v>
          </cell>
          <cell r="I36">
            <v>954.98665800000026</v>
          </cell>
          <cell r="J36">
            <v>669.25816000000032</v>
          </cell>
          <cell r="K36">
            <v>502.14469000000008</v>
          </cell>
          <cell r="L36">
            <v>951.98750000000109</v>
          </cell>
          <cell r="M36">
            <v>1376.7856000000002</v>
          </cell>
          <cell r="N36">
            <v>1111.7867800000004</v>
          </cell>
          <cell r="O36">
            <v>718.14593000000013</v>
          </cell>
          <cell r="P36">
            <v>3399.9786599999998</v>
          </cell>
          <cell r="Q36">
            <v>8989.7417664999994</v>
          </cell>
        </row>
        <row r="37">
          <cell r="F37">
            <v>155.18597720925152</v>
          </cell>
          <cell r="G37">
            <v>151.45043427067031</v>
          </cell>
          <cell r="H37">
            <v>123.07770066812475</v>
          </cell>
          <cell r="I37">
            <v>101.99024601562928</v>
          </cell>
          <cell r="J37">
            <v>31.430225317083568</v>
          </cell>
          <cell r="K37">
            <v>58.337176058810201</v>
          </cell>
          <cell r="L37">
            <v>58.11820465008077</v>
          </cell>
          <cell r="M37">
            <v>340.68928570012986</v>
          </cell>
          <cell r="N37">
            <v>283.09514241832767</v>
          </cell>
          <cell r="O37">
            <v>224.61048342214985</v>
          </cell>
          <cell r="P37">
            <v>441.81134527999984</v>
          </cell>
          <cell r="Q37">
            <v>3456.6030665386015</v>
          </cell>
        </row>
      </sheetData>
      <sheetData sheetId="36">
        <row r="6">
          <cell r="F6">
            <v>59041.532310679999</v>
          </cell>
          <cell r="G6">
            <v>10380.261074754999</v>
          </cell>
          <cell r="H6">
            <v>18598.608618129798</v>
          </cell>
          <cell r="I6">
            <v>12036.052794839001</v>
          </cell>
          <cell r="J6">
            <v>5896.6740265301796</v>
          </cell>
          <cell r="K6">
            <v>12938.293064280198</v>
          </cell>
          <cell r="L6">
            <v>18895.401018269797</v>
          </cell>
          <cell r="M6">
            <v>6004.6161588200102</v>
          </cell>
          <cell r="N6">
            <v>16799.86448968</v>
          </cell>
          <cell r="O6">
            <v>6632.0677586867105</v>
          </cell>
          <cell r="P6">
            <v>4022.7532550000001</v>
          </cell>
          <cell r="Q6">
            <v>24636.326036499999</v>
          </cell>
        </row>
        <row r="7">
          <cell r="F7">
            <v>52500.000000559994</v>
          </cell>
          <cell r="G7">
            <v>4500.0000001199996</v>
          </cell>
          <cell r="H7">
            <v>22500.000000640001</v>
          </cell>
          <cell r="I7">
            <v>7500.0000001999797</v>
          </cell>
          <cell r="J7">
            <v>3000.0000000800201</v>
          </cell>
          <cell r="K7">
            <v>3000.0000000799901</v>
          </cell>
          <cell r="L7">
            <v>37500</v>
          </cell>
          <cell r="M7">
            <v>3000.0000000800001</v>
          </cell>
          <cell r="N7">
            <v>3000.0000000800001</v>
          </cell>
          <cell r="O7">
            <v>7500.0000001999797</v>
          </cell>
          <cell r="P7">
            <v>3000.0000000800501</v>
          </cell>
          <cell r="Q7">
            <v>3000.0000000799901</v>
          </cell>
        </row>
        <row r="9">
          <cell r="F9">
            <v>11950.293519999999</v>
          </cell>
          <cell r="G9">
            <v>999.26141820999896</v>
          </cell>
          <cell r="H9">
            <v>84815.268906055993</v>
          </cell>
          <cell r="I9">
            <v>3297.2877931849998</v>
          </cell>
          <cell r="J9">
            <v>2295.2849145300002</v>
          </cell>
          <cell r="K9">
            <v>3050.2326492800003</v>
          </cell>
          <cell r="L9">
            <v>2788.1367660000001</v>
          </cell>
          <cell r="M9">
            <v>3120.4884719000102</v>
          </cell>
          <cell r="N9">
            <v>9584.2518920000002</v>
          </cell>
          <cell r="O9">
            <v>7127.0650919999998</v>
          </cell>
          <cell r="P9">
            <v>6604.9894907199896</v>
          </cell>
          <cell r="Q9">
            <v>50812.288359380997</v>
          </cell>
        </row>
        <row r="11">
          <cell r="F11">
            <v>4630.2887484603098</v>
          </cell>
          <cell r="G11">
            <v>1272.9560543380201</v>
          </cell>
          <cell r="H11">
            <v>1668.3044964879</v>
          </cell>
          <cell r="I11">
            <v>852.49150728008601</v>
          </cell>
          <cell r="J11">
            <v>558.00001574791702</v>
          </cell>
          <cell r="K11">
            <v>1334.3542739131001</v>
          </cell>
          <cell r="L11">
            <v>1613.00442621394</v>
          </cell>
          <cell r="M11">
            <v>430.96706899682403</v>
          </cell>
          <cell r="N11">
            <v>1210.61522005862</v>
          </cell>
          <cell r="O11">
            <v>606.298262403379</v>
          </cell>
          <cell r="P11">
            <v>257.75643237999998</v>
          </cell>
          <cell r="Q11">
            <v>1838.3124907714</v>
          </cell>
        </row>
        <row r="12">
          <cell r="F12">
            <v>5061.7000000632697</v>
          </cell>
          <cell r="G12">
            <v>433.86000000767598</v>
          </cell>
          <cell r="H12">
            <v>2169.3000000456</v>
          </cell>
          <cell r="I12">
            <v>723.10000001279298</v>
          </cell>
          <cell r="J12">
            <v>289.24000000512098</v>
          </cell>
          <cell r="K12">
            <v>289.24000000512302</v>
          </cell>
          <cell r="L12">
            <v>3615.4999999823299</v>
          </cell>
          <cell r="M12">
            <v>289.24000000512302</v>
          </cell>
          <cell r="N12">
            <v>289.24000000512098</v>
          </cell>
          <cell r="O12">
            <v>723.10000001279104</v>
          </cell>
          <cell r="P12">
            <v>289.24000000512098</v>
          </cell>
          <cell r="Q12">
            <v>289.24000000512302</v>
          </cell>
        </row>
        <row r="14">
          <cell r="F14">
            <v>1935.2499468333399</v>
          </cell>
          <cell r="G14">
            <v>318.95235372529999</v>
          </cell>
          <cell r="H14">
            <v>6448.5598796761997</v>
          </cell>
          <cell r="I14">
            <v>383.33326526685499</v>
          </cell>
          <cell r="J14">
            <v>773.65886570011492</v>
          </cell>
          <cell r="K14">
            <v>1029.1757569437</v>
          </cell>
          <cell r="L14">
            <v>438.33491516189997</v>
          </cell>
          <cell r="M14">
            <v>578.58191081240295</v>
          </cell>
          <cell r="N14">
            <v>564.40378199999793</v>
          </cell>
          <cell r="O14">
            <v>696.65345755352405</v>
          </cell>
          <cell r="P14">
            <v>872.2723452967</v>
          </cell>
          <cell r="Q14">
            <v>5206.2909344740801</v>
          </cell>
        </row>
        <row r="16">
          <cell r="F16"/>
          <cell r="G16"/>
          <cell r="H16"/>
          <cell r="I16"/>
          <cell r="J16"/>
          <cell r="K16"/>
          <cell r="L16"/>
          <cell r="M16"/>
          <cell r="N16"/>
          <cell r="O16"/>
          <cell r="P16"/>
          <cell r="Q16"/>
        </row>
        <row r="17">
          <cell r="F17"/>
          <cell r="G17"/>
          <cell r="H17"/>
          <cell r="I17"/>
          <cell r="J17"/>
          <cell r="K17"/>
          <cell r="L17"/>
          <cell r="M17"/>
          <cell r="N17"/>
          <cell r="O17"/>
          <cell r="P17"/>
          <cell r="Q17"/>
        </row>
        <row r="19"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</row>
        <row r="21"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</row>
        <row r="22"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</row>
        <row r="24"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</row>
      </sheetData>
      <sheetData sheetId="37"/>
      <sheetData sheetId="38">
        <row r="6"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</row>
        <row r="7"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</row>
        <row r="11"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9"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</sheetData>
      <sheetData sheetId="39"/>
      <sheetData sheetId="40">
        <row r="6">
          <cell r="F6">
            <v>48.082000000000001</v>
          </cell>
          <cell r="G6">
            <v>29.682300000000001</v>
          </cell>
          <cell r="H6">
            <v>38.439900000000002</v>
          </cell>
          <cell r="I6">
            <v>26.856000000000002</v>
          </cell>
          <cell r="J6">
            <v>77.481800000000007</v>
          </cell>
          <cell r="K6">
            <v>41.374699999999997</v>
          </cell>
          <cell r="L6">
            <v>70.579400000000007</v>
          </cell>
          <cell r="M6">
            <v>33.901000000000003</v>
          </cell>
          <cell r="N6">
            <v>60.798000000000002</v>
          </cell>
          <cell r="O6">
            <v>64.720200000000006</v>
          </cell>
          <cell r="P6">
            <v>148.60040000000001</v>
          </cell>
          <cell r="Q6">
            <v>93.883499999999998</v>
          </cell>
        </row>
        <row r="7">
          <cell r="F7">
            <v>423.03291514999995</v>
          </cell>
          <cell r="G7">
            <v>366.62852642000001</v>
          </cell>
          <cell r="H7">
            <v>394.83072079000004</v>
          </cell>
          <cell r="I7">
            <v>423.03291514999995</v>
          </cell>
          <cell r="J7">
            <v>282.02194343000002</v>
          </cell>
          <cell r="K7">
            <v>338.42633205999999</v>
          </cell>
          <cell r="L7">
            <v>451.23510941000001</v>
          </cell>
          <cell r="M7">
            <v>507.63949814</v>
          </cell>
          <cell r="N7">
            <v>564.04388675999996</v>
          </cell>
          <cell r="O7">
            <v>620.44827549000001</v>
          </cell>
          <cell r="P7">
            <v>761.45924721000006</v>
          </cell>
          <cell r="Q7">
            <v>867.20063016999995</v>
          </cell>
        </row>
        <row r="9">
          <cell r="F9">
            <v>14.884</v>
          </cell>
          <cell r="G9">
            <v>9.1199999999999992</v>
          </cell>
          <cell r="H9">
            <v>24.920999999999999</v>
          </cell>
          <cell r="I9">
            <v>17.308</v>
          </cell>
          <cell r="J9">
            <v>4.5060000000000002</v>
          </cell>
          <cell r="K9">
            <v>3.7109999999999999</v>
          </cell>
          <cell r="L9">
            <v>10.436999999999999</v>
          </cell>
          <cell r="M9">
            <v>54.052</v>
          </cell>
          <cell r="N9">
            <v>156.68020000000001</v>
          </cell>
          <cell r="O9">
            <v>108.374</v>
          </cell>
          <cell r="P9">
            <v>232.06469999999999</v>
          </cell>
          <cell r="Q9">
            <v>37.427</v>
          </cell>
        </row>
        <row r="11">
          <cell r="F11">
            <v>30.241606491957999</v>
          </cell>
          <cell r="G11">
            <v>19.035035655720403</v>
          </cell>
          <cell r="H11">
            <v>28.811691088891397</v>
          </cell>
          <cell r="I11">
            <v>18.7234499400952</v>
          </cell>
          <cell r="J11">
            <v>53.349123944300004</v>
          </cell>
          <cell r="K11">
            <v>28.870362593400003</v>
          </cell>
          <cell r="L11">
            <v>42.848974086618</v>
          </cell>
          <cell r="M11">
            <v>16.710020753649999</v>
          </cell>
          <cell r="N11">
            <v>41.465757163516997</v>
          </cell>
          <cell r="O11">
            <v>36.521151770545998</v>
          </cell>
          <cell r="P11">
            <v>70.339024280000004</v>
          </cell>
          <cell r="Q11">
            <v>58.3334631882</v>
          </cell>
        </row>
        <row r="12">
          <cell r="F12">
            <v>229.10341936966</v>
          </cell>
          <cell r="G12">
            <v>198.556296763944</v>
          </cell>
          <cell r="H12">
            <v>213.829858068346</v>
          </cell>
          <cell r="I12">
            <v>229.10341936966</v>
          </cell>
          <cell r="J12">
            <v>152.73561291208</v>
          </cell>
          <cell r="K12">
            <v>183.28273546263</v>
          </cell>
          <cell r="L12">
            <v>244.37698061581</v>
          </cell>
          <cell r="M12">
            <v>274.92410322153</v>
          </cell>
          <cell r="N12">
            <v>305.47122576899</v>
          </cell>
          <cell r="O12">
            <v>336.01834837471</v>
          </cell>
          <cell r="P12">
            <v>412.38615483229</v>
          </cell>
          <cell r="Q12">
            <v>469.65288642185999</v>
          </cell>
        </row>
        <row r="14">
          <cell r="F14">
            <v>11.550756361784801</v>
          </cell>
          <cell r="G14">
            <v>8.1280052704999992</v>
          </cell>
          <cell r="H14">
            <v>16.665169930099999</v>
          </cell>
          <cell r="I14">
            <v>14.6865804342</v>
          </cell>
          <cell r="J14">
            <v>4.0024485801000003</v>
          </cell>
          <cell r="K14">
            <v>2.4688054546</v>
          </cell>
          <cell r="L14">
            <v>7.4063174870999999</v>
          </cell>
          <cell r="M14">
            <v>28.267064899000001</v>
          </cell>
          <cell r="N14">
            <v>70.638534520500002</v>
          </cell>
          <cell r="O14">
            <v>59.703022968588201</v>
          </cell>
          <cell r="P14">
            <v>108.25060940979999</v>
          </cell>
          <cell r="Q14">
            <v>20.5271915599549</v>
          </cell>
        </row>
        <row r="16">
          <cell r="F16">
            <v>48.01</v>
          </cell>
          <cell r="G16">
            <v>30</v>
          </cell>
          <cell r="H16">
            <v>38</v>
          </cell>
          <cell r="I16">
            <v>27</v>
          </cell>
          <cell r="J16">
            <v>77.481800000000007</v>
          </cell>
          <cell r="K16">
            <v>41.374699999999997</v>
          </cell>
          <cell r="L16">
            <v>70.579400000000007</v>
          </cell>
          <cell r="M16">
            <v>33.901000000000003</v>
          </cell>
          <cell r="N16">
            <v>60.798000000000002</v>
          </cell>
          <cell r="O16">
            <v>64.720200000000006</v>
          </cell>
          <cell r="P16">
            <v>148.60040000000001</v>
          </cell>
          <cell r="Q16">
            <v>93.883499999999998</v>
          </cell>
        </row>
        <row r="17">
          <cell r="F17">
            <v>405.874521372451</v>
          </cell>
          <cell r="G17">
            <v>351.75791848272598</v>
          </cell>
          <cell r="H17">
            <v>378.81621992768299</v>
          </cell>
          <cell r="I17">
            <v>405.87452137244998</v>
          </cell>
          <cell r="J17">
            <v>270.58301424823998</v>
          </cell>
          <cell r="K17">
            <v>324.69961703795997</v>
          </cell>
          <cell r="L17">
            <v>432.93282271722001</v>
          </cell>
          <cell r="M17">
            <v>487.04942560693996</v>
          </cell>
          <cell r="N17">
            <v>541.16602839646998</v>
          </cell>
          <cell r="O17">
            <v>595.28263128620006</v>
          </cell>
          <cell r="P17">
            <v>730.57413841041</v>
          </cell>
          <cell r="Q17">
            <v>832.02660620406994</v>
          </cell>
        </row>
        <row r="19"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</row>
        <row r="21">
          <cell r="F21">
            <v>30.2182</v>
          </cell>
          <cell r="G21">
            <v>19</v>
          </cell>
          <cell r="H21">
            <v>28.811691088891397</v>
          </cell>
          <cell r="I21">
            <v>18.7234499400952</v>
          </cell>
          <cell r="J21">
            <v>53.349123944300004</v>
          </cell>
          <cell r="K21">
            <v>28.870362593400003</v>
          </cell>
          <cell r="L21">
            <v>42.848974086618</v>
          </cell>
          <cell r="M21">
            <v>16.710020753649999</v>
          </cell>
          <cell r="N21">
            <v>41.465757163516997</v>
          </cell>
          <cell r="O21">
            <v>36.521151770545998</v>
          </cell>
          <cell r="P21">
            <v>70.339024280000004</v>
          </cell>
          <cell r="Q21">
            <v>58.3334631882</v>
          </cell>
        </row>
        <row r="22">
          <cell r="F22">
            <v>223.80401346110298</v>
          </cell>
          <cell r="G22">
            <v>193.96347831087101</v>
          </cell>
          <cell r="H22">
            <v>208.88374588601698</v>
          </cell>
          <cell r="I22">
            <v>223.80401346110298</v>
          </cell>
          <cell r="J22">
            <v>149.202675640715</v>
          </cell>
          <cell r="K22">
            <v>179.043210735781</v>
          </cell>
          <cell r="L22">
            <v>238.72428098102998</v>
          </cell>
          <cell r="M22">
            <v>268.56481613125999</v>
          </cell>
          <cell r="N22">
            <v>298.40535122627</v>
          </cell>
          <cell r="O22">
            <v>328.24588637650004</v>
          </cell>
          <cell r="P22">
            <v>402.84722419689001</v>
          </cell>
          <cell r="Q22">
            <v>458.78931534118004</v>
          </cell>
        </row>
        <row r="24"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</row>
      </sheetData>
      <sheetData sheetId="41">
        <row r="6">
          <cell r="D6" t="str">
            <v>Bebas Handal</v>
          </cell>
          <cell r="F6">
            <v>27.204999999999998</v>
          </cell>
          <cell r="G6">
            <v>15.746</v>
          </cell>
          <cell r="H6">
            <v>8.5558999999999994</v>
          </cell>
          <cell r="I6">
            <v>9.35</v>
          </cell>
          <cell r="J6">
            <v>34.273000000000003</v>
          </cell>
          <cell r="K6">
            <v>17.073</v>
          </cell>
          <cell r="L6">
            <v>41.566000000000003</v>
          </cell>
          <cell r="M6">
            <v>30.34</v>
          </cell>
          <cell r="N6">
            <v>29.914999999999999</v>
          </cell>
          <cell r="O6">
            <v>39.594000000000001</v>
          </cell>
          <cell r="P6">
            <v>150</v>
          </cell>
          <cell r="Q6">
            <v>57.642000000000003</v>
          </cell>
        </row>
        <row r="7">
          <cell r="D7" t="str">
            <v>Traditional</v>
          </cell>
          <cell r="F7">
            <v>13.58</v>
          </cell>
          <cell r="G7">
            <v>6.8280000000000003</v>
          </cell>
          <cell r="H7">
            <v>3.677</v>
          </cell>
          <cell r="I7">
            <v>3.8618999999999999</v>
          </cell>
          <cell r="J7">
            <v>16</v>
          </cell>
          <cell r="K7">
            <v>6.8730000000000002</v>
          </cell>
          <cell r="L7">
            <v>20.12</v>
          </cell>
          <cell r="M7">
            <v>13.632999999999999</v>
          </cell>
          <cell r="N7">
            <v>16.640999999999998</v>
          </cell>
          <cell r="O7">
            <v>17.5</v>
          </cell>
          <cell r="P7">
            <v>67.5</v>
          </cell>
          <cell r="Q7">
            <v>26.459</v>
          </cell>
        </row>
        <row r="8">
          <cell r="D8">
            <v>1</v>
          </cell>
        </row>
        <row r="9">
          <cell r="D9" t="str">
            <v>Term Master</v>
          </cell>
          <cell r="F9">
            <v>20.805</v>
          </cell>
          <cell r="G9">
            <v>7.3330000000000002</v>
          </cell>
          <cell r="H9">
            <v>27.706</v>
          </cell>
          <cell r="I9">
            <v>13.675000000000001</v>
          </cell>
          <cell r="J9">
            <v>43</v>
          </cell>
          <cell r="K9">
            <v>21.991</v>
          </cell>
          <cell r="L9">
            <v>20.76</v>
          </cell>
          <cell r="M9">
            <v>3.1560000000000001</v>
          </cell>
          <cell r="N9">
            <v>27.798999999999999</v>
          </cell>
          <cell r="O9">
            <v>23.17</v>
          </cell>
          <cell r="P9">
            <v>28.361999999999998</v>
          </cell>
          <cell r="Q9">
            <v>17.484999999999999</v>
          </cell>
        </row>
        <row r="10">
          <cell r="D10" t="str">
            <v>Traditional</v>
          </cell>
          <cell r="F10">
            <v>16.504000000000001</v>
          </cell>
          <cell r="G10">
            <v>6.7530000000000001</v>
          </cell>
          <cell r="H10">
            <v>22.767341999999999</v>
          </cell>
          <cell r="I10">
            <v>10.794936</v>
          </cell>
          <cell r="J10">
            <v>37</v>
          </cell>
          <cell r="K10">
            <v>20.423999999999999</v>
          </cell>
          <cell r="L10">
            <v>15.26</v>
          </cell>
          <cell r="M10">
            <v>2.306</v>
          </cell>
          <cell r="N10">
            <v>21.475999999999999</v>
          </cell>
          <cell r="O10">
            <v>17.41</v>
          </cell>
          <cell r="P10">
            <v>19.934999999999999</v>
          </cell>
          <cell r="Q10">
            <v>12.888999999999999</v>
          </cell>
        </row>
        <row r="11">
          <cell r="D11">
            <v>1</v>
          </cell>
        </row>
        <row r="12">
          <cell r="D12"/>
          <cell r="F12"/>
          <cell r="G12"/>
          <cell r="H12"/>
          <cell r="I12"/>
          <cell r="J12"/>
          <cell r="K12"/>
          <cell r="L12"/>
          <cell r="M12"/>
          <cell r="N12"/>
          <cell r="O12"/>
          <cell r="P12"/>
          <cell r="Q12"/>
        </row>
        <row r="13">
          <cell r="D13" t="str">
            <v>Product Type</v>
          </cell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</row>
        <row r="14">
          <cell r="D14" t="str">
            <v>pAPE ratio</v>
          </cell>
        </row>
        <row r="15">
          <cell r="D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</row>
        <row r="16">
          <cell r="D16" t="str">
            <v>Product Type</v>
          </cell>
          <cell r="F16"/>
          <cell r="G16"/>
          <cell r="H16"/>
          <cell r="I16"/>
          <cell r="J16"/>
          <cell r="K16"/>
          <cell r="L16"/>
          <cell r="M16"/>
          <cell r="N16"/>
          <cell r="O16"/>
          <cell r="P16"/>
          <cell r="Q16"/>
        </row>
        <row r="17">
          <cell r="D17" t="str">
            <v>pAPE ratio</v>
          </cell>
        </row>
        <row r="18">
          <cell r="D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</row>
        <row r="19">
          <cell r="D19" t="str">
            <v>Product Type</v>
          </cell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</row>
        <row r="20">
          <cell r="D20" t="str">
            <v>pAPE ratio</v>
          </cell>
        </row>
        <row r="21">
          <cell r="D21"/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</row>
        <row r="22">
          <cell r="D22" t="str">
            <v>Product Type</v>
          </cell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</row>
        <row r="23">
          <cell r="D23" t="str">
            <v>pAPE ratio</v>
          </cell>
        </row>
        <row r="24">
          <cell r="D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</row>
        <row r="25">
          <cell r="D25" t="str">
            <v>Product Type</v>
          </cell>
          <cell r="F25"/>
          <cell r="G25"/>
          <cell r="H25"/>
          <cell r="I25"/>
          <cell r="J25"/>
          <cell r="K25"/>
          <cell r="L25"/>
          <cell r="M25"/>
          <cell r="N25"/>
          <cell r="O25"/>
          <cell r="P25"/>
          <cell r="Q25"/>
        </row>
        <row r="26">
          <cell r="D26" t="str">
            <v>pAPE ratio</v>
          </cell>
        </row>
        <row r="27">
          <cell r="D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</row>
        <row r="28">
          <cell r="D28" t="str">
            <v>Product Type</v>
          </cell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</row>
        <row r="29">
          <cell r="D29" t="str">
            <v>pAPE ratio</v>
          </cell>
        </row>
        <row r="30"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D31" t="str">
            <v>Product Type</v>
          </cell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D32" t="str">
            <v>pAPE ratio</v>
          </cell>
        </row>
        <row r="33">
          <cell r="D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D34" t="str">
            <v>Product Type</v>
          </cell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D35" t="str">
            <v>pAPE ratio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7.2000000000002728E-2</v>
          </cell>
          <cell r="G36">
            <v>6.6033000000000008</v>
          </cell>
          <cell r="H36">
            <v>2.1780000000000044</v>
          </cell>
          <cell r="I36">
            <v>3.8310000000000031</v>
          </cell>
          <cell r="J36">
            <v>0.20880000000001075</v>
          </cell>
          <cell r="K36">
            <v>2.3106999999999971</v>
          </cell>
          <cell r="L36">
            <v>8.2533999999999992</v>
          </cell>
          <cell r="M36">
            <v>0.40500000000000114</v>
          </cell>
          <cell r="N36">
            <v>3.0840000000000032</v>
          </cell>
          <cell r="O36">
            <v>1.9562000000000026</v>
          </cell>
          <cell r="P36">
            <v>-29.761599999999987</v>
          </cell>
          <cell r="Q36">
            <v>18.756499999999988</v>
          </cell>
        </row>
        <row r="37">
          <cell r="F37">
            <v>0.15760649195799559</v>
          </cell>
          <cell r="G37">
            <v>5.4540356557204035</v>
          </cell>
          <cell r="H37">
            <v>2.3673490888913982</v>
          </cell>
          <cell r="I37">
            <v>4.0666139400952002</v>
          </cell>
          <cell r="J37">
            <v>0.34912394430000404</v>
          </cell>
          <cell r="K37">
            <v>1.5733625934000024</v>
          </cell>
          <cell r="L37">
            <v>7.4689740866179974</v>
          </cell>
          <cell r="M37">
            <v>0.77102075364999934</v>
          </cell>
          <cell r="N37">
            <v>3.3487571635169999</v>
          </cell>
          <cell r="O37">
            <v>1.6111517705460017</v>
          </cell>
          <cell r="P37">
            <v>-17.095975719999998</v>
          </cell>
          <cell r="Q37">
            <v>18.985463188200001</v>
          </cell>
        </row>
      </sheetData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 ----&gt;&gt;&gt;"/>
      <sheetName val="Inputs"/>
      <sheetName val="APE Summary"/>
      <sheetName val="VNB Summary"/>
      <sheetName val="INPUT WORKSHEETS ----&gt;&gt;&gt;"/>
      <sheetName val="Agency Inputs"/>
      <sheetName val="Agency Product Mix Forecast"/>
      <sheetName val="Banca Inputs"/>
      <sheetName val="Banca Product Mix Forecast"/>
      <sheetName val="Corporate Care Inputs"/>
      <sheetName val="Affinity Inputs"/>
      <sheetName val="Digital Inputs"/>
      <sheetName val="REPORT ----&gt;&gt;&gt;"/>
      <sheetName val="Company performance"/>
      <sheetName val="Cover Page"/>
      <sheetName val="Overall Summary - Ini"/>
      <sheetName val="CEO Summary"/>
      <sheetName val="Overall Summary"/>
      <sheetName val="OVERALL_Key Metrics P1"/>
      <sheetName val="PH_Digital"/>
      <sheetName val="AGENCY"/>
      <sheetName val="AG_Active Agency"/>
      <sheetName val="AG_Prorated Segment Performance"/>
      <sheetName val="AG_Recruitment"/>
      <sheetName val="AG_Next Month Summary"/>
      <sheetName val="AG_Digital Initiatives"/>
      <sheetName val="BANCA"/>
      <sheetName val="BA_Key Metrics P1"/>
      <sheetName val="BA_Insight Summary"/>
      <sheetName val="BA_Next Month Summary"/>
      <sheetName val="BA_Digital Initiatives"/>
      <sheetName val="Corporate Care"/>
      <sheetName val="CCare_Key Metrics P1"/>
      <sheetName val="CCare_Insight Summary"/>
      <sheetName val="CCare_Next Month Summary"/>
      <sheetName val="CCare_Digital Initiatives"/>
      <sheetName val="Affinity and Digital"/>
      <sheetName val="AF_Key Metrics P1"/>
      <sheetName val="D2C_Key Metrics P1"/>
      <sheetName val="APPENDIX DIVIDER"/>
      <sheetName val="AG_Insight Summary"/>
      <sheetName val="AG_New AA Ratio"/>
      <sheetName val="AG_Prorated Segment Perform"/>
      <sheetName val="CCare_Pipeline Metrics"/>
      <sheetName val="AG_Key Metrics P1"/>
      <sheetName val="AG_Key Metrics P2"/>
      <sheetName val="AG_Key Products"/>
      <sheetName val="AG_Last Month Summary"/>
      <sheetName val="AG_Forecast Accuracy"/>
      <sheetName val="BA_Key Metrics P2"/>
      <sheetName val="BA_Key Products"/>
      <sheetName val="BA_Last Month Summary"/>
      <sheetName val="CCare_Last Month Summary"/>
      <sheetName val="Pipeline"/>
      <sheetName val="AF_Key Produc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6">
          <cell r="F6">
            <v>164.33491376520863</v>
          </cell>
          <cell r="G6">
            <v>180.37961646940201</v>
          </cell>
          <cell r="H6">
            <v>202.22097596013009</v>
          </cell>
          <cell r="I6">
            <v>162.27308751646865</v>
          </cell>
          <cell r="J6">
            <v>202.66628383503027</v>
          </cell>
          <cell r="K6">
            <v>244.03306065303516</v>
          </cell>
          <cell r="L6">
            <v>219.63047964599735</v>
          </cell>
          <cell r="M6">
            <v>196.1323693296674</v>
          </cell>
          <cell r="N6">
            <v>244.87965849529766</v>
          </cell>
          <cell r="O6">
            <v>209.51836384023997</v>
          </cell>
          <cell r="P6">
            <v>260.30508605665233</v>
          </cell>
          <cell r="Q6">
            <v>249.01331667752797</v>
          </cell>
        </row>
        <row r="7">
          <cell r="F7">
            <v>217.54588092167791</v>
          </cell>
          <cell r="G7">
            <v>220.51182182439806</v>
          </cell>
          <cell r="H7">
            <v>242.86705303009433</v>
          </cell>
          <cell r="I7">
            <v>227.51801328504962</v>
          </cell>
          <cell r="J7">
            <v>244.03202507199191</v>
          </cell>
          <cell r="K7">
            <v>276.72300251629912</v>
          </cell>
          <cell r="L7">
            <v>268.36967369091911</v>
          </cell>
          <cell r="M7">
            <v>286.1478773178423</v>
          </cell>
          <cell r="N7">
            <v>317.04286072360543</v>
          </cell>
          <cell r="O7">
            <v>321.8884381036367</v>
          </cell>
          <cell r="P7">
            <v>364.81796903266235</v>
          </cell>
          <cell r="Q7">
            <v>395.60571183247657</v>
          </cell>
        </row>
        <row r="9">
          <cell r="F9">
            <v>143.98360353555148</v>
          </cell>
          <cell r="G9">
            <v>150.3731861292361</v>
          </cell>
          <cell r="H9">
            <v>183.81142644041503</v>
          </cell>
          <cell r="I9">
            <v>144.66844522462691</v>
          </cell>
          <cell r="J9">
            <v>149.58928108124593</v>
          </cell>
          <cell r="K9">
            <v>166.43159559739507</v>
          </cell>
          <cell r="L9">
            <v>144.38259658579136</v>
          </cell>
          <cell r="M9">
            <v>219.46898694250197</v>
          </cell>
          <cell r="N9">
            <v>175.88553084664983</v>
          </cell>
          <cell r="O9">
            <v>178.89237152930858</v>
          </cell>
          <cell r="P9">
            <v>199.67063534469952</v>
          </cell>
          <cell r="Q9">
            <v>173.72759870079673</v>
          </cell>
        </row>
        <row r="11">
          <cell r="F11">
            <v>67.654029643571036</v>
          </cell>
          <cell r="G11">
            <v>87.481335354438116</v>
          </cell>
          <cell r="H11">
            <v>90.848559661969929</v>
          </cell>
          <cell r="I11">
            <v>83.663522898882903</v>
          </cell>
          <cell r="J11">
            <v>105.88215912233959</v>
          </cell>
          <cell r="K11">
            <v>168.81554427523136</v>
          </cell>
          <cell r="L11">
            <v>113.05832291975157</v>
          </cell>
          <cell r="M11">
            <v>108.69969307652755</v>
          </cell>
          <cell r="N11">
            <v>146.71259475660625</v>
          </cell>
          <cell r="O11">
            <v>123.18294417759111</v>
          </cell>
          <cell r="P11">
            <v>158.73612268419183</v>
          </cell>
          <cell r="Q11">
            <v>141.32267219550076</v>
          </cell>
        </row>
        <row r="12">
          <cell r="F12">
            <v>114.22061071138948</v>
          </cell>
          <cell r="G12">
            <v>124.06307952765239</v>
          </cell>
          <cell r="H12">
            <v>136.32297353452529</v>
          </cell>
          <cell r="I12">
            <v>128.3715776570078</v>
          </cell>
          <cell r="J12">
            <v>136.17946635285671</v>
          </cell>
          <cell r="K12">
            <v>155.67857292799579</v>
          </cell>
          <cell r="L12">
            <v>157.35805703956098</v>
          </cell>
          <cell r="M12">
            <v>166.20612052231189</v>
          </cell>
          <cell r="N12">
            <v>185.30327041387443</v>
          </cell>
          <cell r="O12">
            <v>192.31645137562487</v>
          </cell>
          <cell r="P12">
            <v>220.84100863051978</v>
          </cell>
          <cell r="Q12">
            <v>239.47030435367685</v>
          </cell>
        </row>
        <row r="14">
          <cell r="F14">
            <v>61.834658062347906</v>
          </cell>
          <cell r="G14">
            <v>75.077547108611242</v>
          </cell>
          <cell r="H14">
            <v>92.322793773201894</v>
          </cell>
          <cell r="I14">
            <v>73.725652032062101</v>
          </cell>
          <cell r="J14">
            <v>92.88715768733816</v>
          </cell>
          <cell r="K14">
            <v>122.35414466247701</v>
          </cell>
          <cell r="L14">
            <v>78.888396482462213</v>
          </cell>
          <cell r="M14">
            <v>120.28329896005663</v>
          </cell>
          <cell r="N14">
            <v>95.206067239705803</v>
          </cell>
          <cell r="O14">
            <v>99.424062996433051</v>
          </cell>
          <cell r="P14">
            <v>120.46756364515649</v>
          </cell>
          <cell r="Q14">
            <v>136.6182619326525</v>
          </cell>
        </row>
        <row r="16">
          <cell r="F16">
            <v>29.431787087316089</v>
          </cell>
          <cell r="G16">
            <v>35.948516728132667</v>
          </cell>
          <cell r="H16">
            <v>43.859652284497379</v>
          </cell>
          <cell r="I16">
            <v>38.188540311692272</v>
          </cell>
          <cell r="J16">
            <v>47.802928106781216</v>
          </cell>
          <cell r="K16">
            <v>54.192725507237689</v>
          </cell>
          <cell r="L16">
            <v>47.779185527673597</v>
          </cell>
          <cell r="M16">
            <v>49.030473339351289</v>
          </cell>
          <cell r="N16">
            <v>60.987273689507056</v>
          </cell>
          <cell r="O16">
            <v>54.804141963796262</v>
          </cell>
          <cell r="P16">
            <v>61.316300852472978</v>
          </cell>
          <cell r="Q16">
            <v>55.827482051516405</v>
          </cell>
        </row>
        <row r="17">
          <cell r="F17">
            <v>49.250629250645893</v>
          </cell>
          <cell r="G17">
            <v>58.102191692436975</v>
          </cell>
          <cell r="H17">
            <v>63.683975986105274</v>
          </cell>
          <cell r="I17">
            <v>59.838734318500087</v>
          </cell>
          <cell r="J17">
            <v>65.502080437396017</v>
          </cell>
          <cell r="K17">
            <v>72.837811411330364</v>
          </cell>
          <cell r="L17">
            <v>77.372957366476342</v>
          </cell>
          <cell r="M17">
            <v>81.897430475278881</v>
          </cell>
          <cell r="N17">
            <v>90.51230639300293</v>
          </cell>
          <cell r="O17">
            <v>100.48081222775893</v>
          </cell>
          <cell r="P17">
            <v>114.09669444177867</v>
          </cell>
          <cell r="Q17">
            <v>122.77015449261076</v>
          </cell>
        </row>
        <row r="19">
          <cell r="F19">
            <v>25.098345001947106</v>
          </cell>
          <cell r="G19">
            <v>36.349531354901295</v>
          </cell>
          <cell r="H19">
            <v>41.186526032865451</v>
          </cell>
          <cell r="I19">
            <v>31.505176815641079</v>
          </cell>
          <cell r="J19">
            <v>36.430942226148382</v>
          </cell>
          <cell r="K19">
            <v>8.4888078983463391</v>
          </cell>
          <cell r="L19">
            <v>37.8651525406815</v>
          </cell>
          <cell r="M19">
            <v>41.850448948217071</v>
          </cell>
          <cell r="N19">
            <v>40.262167210114654</v>
          </cell>
          <cell r="O19">
            <v>45.181396045967858</v>
          </cell>
          <cell r="P19">
            <v>49.21993326674577</v>
          </cell>
          <cell r="Q19">
            <v>37.30481253048503</v>
          </cell>
        </row>
        <row r="21">
          <cell r="F21">
            <v>17.704249514285515</v>
          </cell>
          <cell r="G21">
            <v>24.508769152384843</v>
          </cell>
          <cell r="H21">
            <v>26.484721109079729</v>
          </cell>
          <cell r="I21">
            <v>24.205008957754654</v>
          </cell>
          <cell r="J21">
            <v>33.409718913681651</v>
          </cell>
          <cell r="K21">
            <v>39.539956043828873</v>
          </cell>
          <cell r="L21">
            <v>29.164954259113134</v>
          </cell>
          <cell r="M21">
            <v>32.744232398497601</v>
          </cell>
          <cell r="N21">
            <v>42.720995906352584</v>
          </cell>
          <cell r="O21">
            <v>37.434763300984912</v>
          </cell>
          <cell r="P21">
            <v>42.784250065805836</v>
          </cell>
          <cell r="Q21">
            <v>38.81033040733022</v>
          </cell>
        </row>
        <row r="22">
          <cell r="F22">
            <v>34.630890785102238</v>
          </cell>
          <cell r="G22">
            <v>42.594278510197455</v>
          </cell>
          <cell r="H22">
            <v>46.475207025800955</v>
          </cell>
          <cell r="I22">
            <v>49.093633575338764</v>
          </cell>
          <cell r="J22">
            <v>53.878417620842761</v>
          </cell>
          <cell r="K22">
            <v>59.957667312194779</v>
          </cell>
          <cell r="L22">
            <v>70.178355178032533</v>
          </cell>
          <cell r="M22">
            <v>74.470087595822307</v>
          </cell>
          <cell r="N22">
            <v>82.696654741258143</v>
          </cell>
          <cell r="O22">
            <v>93.949574179746477</v>
          </cell>
          <cell r="P22">
            <v>107.10951040087434</v>
          </cell>
          <cell r="Q22">
            <v>115.32923456318451</v>
          </cell>
        </row>
        <row r="24">
          <cell r="F24">
            <v>11.941700303428679</v>
          </cell>
          <cell r="G24">
            <v>18.581377818102201</v>
          </cell>
          <cell r="H24">
            <v>25.740584730162833</v>
          </cell>
          <cell r="I24">
            <v>17.645852335570634</v>
          </cell>
          <cell r="J24">
            <v>28.365494093660665</v>
          </cell>
          <cell r="K24">
            <v>12.671986909069361</v>
          </cell>
          <cell r="L24">
            <v>19.363489513871109</v>
          </cell>
          <cell r="M24">
            <v>25.34910027916921</v>
          </cell>
          <cell r="N24">
            <v>25.075267844290853</v>
          </cell>
          <cell r="O24">
            <v>27.269741518117154</v>
          </cell>
          <cell r="P24">
            <v>30.549696319312122</v>
          </cell>
          <cell r="Q24">
            <v>32.373968614385205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6">
          <cell r="F6">
            <v>71.689720804656901</v>
          </cell>
          <cell r="G6">
            <v>86.954677114909785</v>
          </cell>
          <cell r="H6">
            <v>105.95102391786607</v>
          </cell>
          <cell r="I6">
            <v>101.10794012530731</v>
          </cell>
          <cell r="J6">
            <v>108.80687601357207</v>
          </cell>
          <cell r="K6">
            <v>137.29200544747246</v>
          </cell>
          <cell r="L6">
            <v>129.32545293904832</v>
          </cell>
          <cell r="M6">
            <v>110.99807574464518</v>
          </cell>
          <cell r="N6">
            <v>165.9606681692442</v>
          </cell>
          <cell r="O6">
            <v>135.43039237652854</v>
          </cell>
          <cell r="P6">
            <v>130.38410853413626</v>
          </cell>
          <cell r="Q6">
            <v>111.54507508391744</v>
          </cell>
        </row>
        <row r="7">
          <cell r="F7">
            <v>93.081550382949587</v>
          </cell>
          <cell r="G7">
            <v>88.782849878700105</v>
          </cell>
          <cell r="H7">
            <v>94.516673914204816</v>
          </cell>
          <cell r="I7">
            <v>91.651389703418332</v>
          </cell>
          <cell r="J7">
            <v>96.189916397638882</v>
          </cell>
          <cell r="K7">
            <v>115.31812729538753</v>
          </cell>
          <cell r="L7">
            <v>108.04508618516854</v>
          </cell>
          <cell r="M7">
            <v>109.32429628394942</v>
          </cell>
          <cell r="N7">
            <v>117.28685258003924</v>
          </cell>
          <cell r="O7">
            <v>118.72574267340144</v>
          </cell>
          <cell r="P7">
            <v>144.64881322265657</v>
          </cell>
          <cell r="Q7">
            <v>144.99082974949718</v>
          </cell>
        </row>
        <row r="9">
          <cell r="F9">
            <v>58.94781631578126</v>
          </cell>
          <cell r="G9">
            <v>81.777608249605038</v>
          </cell>
          <cell r="H9">
            <v>106.44642431021886</v>
          </cell>
          <cell r="I9">
            <v>83.259970718826636</v>
          </cell>
          <cell r="J9">
            <v>74.332974795572511</v>
          </cell>
          <cell r="K9">
            <v>75.820497962182031</v>
          </cell>
          <cell r="L9">
            <v>87.326459229107726</v>
          </cell>
          <cell r="M9">
            <v>149.14402717512044</v>
          </cell>
          <cell r="N9">
            <v>93.759313435822321</v>
          </cell>
          <cell r="O9">
            <v>96.763052131073124</v>
          </cell>
          <cell r="P9">
            <v>115.04362813459723</v>
          </cell>
          <cell r="Q9">
            <v>73.79447837835805</v>
          </cell>
        </row>
        <row r="11">
          <cell r="F11">
            <v>34.95059000746334</v>
          </cell>
          <cell r="G11">
            <v>49.413546546114517</v>
          </cell>
          <cell r="H11">
            <v>55.831037085078975</v>
          </cell>
          <cell r="I11">
            <v>55.955368822277848</v>
          </cell>
          <cell r="J11">
            <v>60.84143151462807</v>
          </cell>
          <cell r="K11">
            <v>97.363854901213102</v>
          </cell>
          <cell r="L11">
            <v>74.186389554494156</v>
          </cell>
          <cell r="M11">
            <v>67.210298151990216</v>
          </cell>
          <cell r="N11">
            <v>107.81301904528236</v>
          </cell>
          <cell r="O11">
            <v>84.097145247187967</v>
          </cell>
          <cell r="P11">
            <v>85.902800931005771</v>
          </cell>
          <cell r="Q11">
            <v>69.699062580824872</v>
          </cell>
        </row>
        <row r="12">
          <cell r="F12">
            <v>55.477428834883028</v>
          </cell>
          <cell r="G12">
            <v>53.149989561867962</v>
          </cell>
          <cell r="H12">
            <v>56.57612822780326</v>
          </cell>
          <cell r="I12">
            <v>54.788506136751849</v>
          </cell>
          <cell r="J12">
            <v>57.382552125384322</v>
          </cell>
          <cell r="K12">
            <v>68.40062449447953</v>
          </cell>
          <cell r="L12">
            <v>67.23717891914643</v>
          </cell>
          <cell r="M12">
            <v>68.246606943172168</v>
          </cell>
          <cell r="N12">
            <v>73.234520632824015</v>
          </cell>
          <cell r="O12">
            <v>77.406494334441348</v>
          </cell>
          <cell r="P12">
            <v>94.559169347125632</v>
          </cell>
          <cell r="Q12">
            <v>94.744346866657907</v>
          </cell>
        </row>
        <row r="14">
          <cell r="F14">
            <v>27.122942739187927</v>
          </cell>
          <cell r="G14">
            <v>36.789627975559391</v>
          </cell>
          <cell r="H14">
            <v>57.088889502236661</v>
          </cell>
          <cell r="I14">
            <v>43.418944702500639</v>
          </cell>
          <cell r="J14">
            <v>44.460333264480305</v>
          </cell>
          <cell r="K14">
            <v>59.441165993096526</v>
          </cell>
          <cell r="L14">
            <v>52.033952159818419</v>
          </cell>
          <cell r="M14">
            <v>88.199828748382103</v>
          </cell>
          <cell r="N14">
            <v>57.615403550692136</v>
          </cell>
          <cell r="O14">
            <v>56.26882771949132</v>
          </cell>
          <cell r="P14">
            <v>76.788560551908759</v>
          </cell>
          <cell r="Q14">
            <v>64.319334993497961</v>
          </cell>
        </row>
        <row r="16">
          <cell r="F16">
            <v>14.744781904206333</v>
          </cell>
          <cell r="G16">
            <v>21.932089151356301</v>
          </cell>
          <cell r="H16">
            <v>24.403354508303089</v>
          </cell>
          <cell r="I16">
            <v>23.886276596863588</v>
          </cell>
          <cell r="J16">
            <v>26.063051540246615</v>
          </cell>
          <cell r="K16">
            <v>30.878429851880483</v>
          </cell>
          <cell r="L16">
            <v>28.512660821725511</v>
          </cell>
          <cell r="M16">
            <v>26.715600868766437</v>
          </cell>
          <cell r="N16">
            <v>37.466045760928353</v>
          </cell>
          <cell r="O16">
            <v>33.602007868883916</v>
          </cell>
          <cell r="P16">
            <v>29.760691743864534</v>
          </cell>
          <cell r="Q16">
            <v>25.982063893938729</v>
          </cell>
        </row>
        <row r="17">
          <cell r="F17">
            <v>23.849204668160802</v>
          </cell>
          <cell r="G17">
            <v>20.778704307982608</v>
          </cell>
          <cell r="H17">
            <v>22.159266497899722</v>
          </cell>
          <cell r="I17">
            <v>21.194969547636429</v>
          </cell>
          <cell r="J17">
            <v>22.555568075551424</v>
          </cell>
          <cell r="K17">
            <v>25.346107157155583</v>
          </cell>
          <cell r="L17">
            <v>28.645957261837218</v>
          </cell>
          <cell r="M17">
            <v>29.91284621288878</v>
          </cell>
          <cell r="N17">
            <v>31.531004429013684</v>
          </cell>
          <cell r="O17">
            <v>37.179467097136943</v>
          </cell>
          <cell r="P17">
            <v>44.385095292937166</v>
          </cell>
          <cell r="Q17">
            <v>44.629392812109039</v>
          </cell>
        </row>
        <row r="19">
          <cell r="F19">
            <v>13.677334354995411</v>
          </cell>
          <cell r="G19">
            <v>19.727916455927147</v>
          </cell>
          <cell r="H19">
            <v>24.228220817310024</v>
          </cell>
          <cell r="I19">
            <v>17.100399786261828</v>
          </cell>
          <cell r="J19">
            <v>17.798213975941042</v>
          </cell>
          <cell r="K19">
            <v>0.90107465709132661</v>
          </cell>
          <cell r="L19">
            <v>25.962285449145895</v>
          </cell>
          <cell r="M19">
            <v>28.591798173334134</v>
          </cell>
          <cell r="N19">
            <v>25.023112519389372</v>
          </cell>
          <cell r="O19">
            <v>28.402721378100594</v>
          </cell>
          <cell r="P19">
            <v>32.403818946012663</v>
          </cell>
          <cell r="Q19">
            <v>16.471015308276044</v>
          </cell>
        </row>
        <row r="21">
          <cell r="F21">
            <v>9.4325461634864283</v>
          </cell>
          <cell r="G21">
            <v>17.052007111768884</v>
          </cell>
          <cell r="H21">
            <v>16.380538849945466</v>
          </cell>
          <cell r="I21">
            <v>15.933709398656488</v>
          </cell>
          <cell r="J21">
            <v>18.58661366585342</v>
          </cell>
          <cell r="K21">
            <v>23.43599247514306</v>
          </cell>
          <cell r="L21">
            <v>18.611161953529734</v>
          </cell>
          <cell r="M21">
            <v>18.453534370806999</v>
          </cell>
          <cell r="N21">
            <v>27.419982607736671</v>
          </cell>
          <cell r="O21">
            <v>22.76926185998849</v>
          </cell>
          <cell r="P21">
            <v>20.959342786431709</v>
          </cell>
          <cell r="Q21">
            <v>17.939252118686628</v>
          </cell>
        </row>
        <row r="22">
          <cell r="F22">
            <v>17.172709749242845</v>
          </cell>
          <cell r="G22">
            <v>15.176884515127018</v>
          </cell>
          <cell r="H22">
            <v>16.18429457048013</v>
          </cell>
          <cell r="I22">
            <v>15.482484188410341</v>
          </cell>
          <cell r="J22">
            <v>17.536551456860483</v>
          </cell>
          <cell r="K22">
            <v>19.746996141302002</v>
          </cell>
          <cell r="L22">
            <v>24.124663083091566</v>
          </cell>
          <cell r="M22">
            <v>25.233506569073853</v>
          </cell>
          <cell r="N22">
            <v>26.676141087262732</v>
          </cell>
          <cell r="O22">
            <v>33.279642969312057</v>
          </cell>
          <cell r="P22">
            <v>40.127636268673314</v>
          </cell>
          <cell r="Q22">
            <v>40.286429656135027</v>
          </cell>
        </row>
        <row r="24">
          <cell r="F24">
            <v>6.5131273034286776</v>
          </cell>
          <cell r="G24">
            <v>9.0458638181022017</v>
          </cell>
          <cell r="H24">
            <v>17.164761730162837</v>
          </cell>
          <cell r="I24">
            <v>9.8312353355706321</v>
          </cell>
          <cell r="J24">
            <v>15.701433093660667</v>
          </cell>
          <cell r="K24">
            <v>4.9770679090693601</v>
          </cell>
          <cell r="L24">
            <v>12.234879513871107</v>
          </cell>
          <cell r="M24">
            <v>18.12840727916921</v>
          </cell>
          <cell r="N24">
            <v>16.326410844290855</v>
          </cell>
          <cell r="O24">
            <v>17.412333518117151</v>
          </cell>
          <cell r="P24">
            <v>20.974198319312123</v>
          </cell>
          <cell r="Q24">
            <v>14.77014661438521</v>
          </cell>
        </row>
      </sheetData>
      <sheetData sheetId="28"/>
      <sheetData sheetId="29"/>
      <sheetData sheetId="30"/>
      <sheetData sheetId="31"/>
      <sheetData sheetId="32">
        <row r="6">
          <cell r="F6">
            <v>24.76122295991912</v>
          </cell>
          <cell r="G6">
            <v>18.884132690117326</v>
          </cell>
          <cell r="H6">
            <v>7.9638813805964901</v>
          </cell>
          <cell r="I6">
            <v>4.6169446007756534</v>
          </cell>
          <cell r="J6">
            <v>10.059568192377244</v>
          </cell>
          <cell r="K6">
            <v>6.94107616024111</v>
          </cell>
          <cell r="L6">
            <v>6.5770303643442878</v>
          </cell>
          <cell r="M6">
            <v>5.6698218613168585</v>
          </cell>
          <cell r="N6">
            <v>4.8173339005043943</v>
          </cell>
          <cell r="O6">
            <v>4.8112571417599437</v>
          </cell>
          <cell r="P6">
            <v>3.7729755344004556</v>
          </cell>
          <cell r="Q6">
            <v>11.16048885497796</v>
          </cell>
        </row>
        <row r="7">
          <cell r="F7">
            <v>35.226606705738263</v>
          </cell>
          <cell r="G7">
            <v>17.52925678166714</v>
          </cell>
          <cell r="H7">
            <v>18.727183340165322</v>
          </cell>
          <cell r="I7">
            <v>17.59768342579121</v>
          </cell>
          <cell r="J7">
            <v>18.292515714279336</v>
          </cell>
          <cell r="K7">
            <v>15.057994547963647</v>
          </cell>
          <cell r="L7">
            <v>23.892140846841361</v>
          </cell>
          <cell r="M7">
            <v>30.104248318030301</v>
          </cell>
          <cell r="N7">
            <v>29.589009662770042</v>
          </cell>
          <cell r="O7">
            <v>35.381544680363064</v>
          </cell>
          <cell r="P7">
            <v>34.42160753256119</v>
          </cell>
          <cell r="Q7">
            <v>35.82965774432413</v>
          </cell>
        </row>
        <row r="9">
          <cell r="F9">
            <v>15.636484295647506</v>
          </cell>
          <cell r="G9">
            <v>3.1494522434607699</v>
          </cell>
          <cell r="H9">
            <v>2.5978535057600016</v>
          </cell>
          <cell r="I9">
            <v>2.5947064563300106</v>
          </cell>
          <cell r="J9">
            <v>4.5790405845845044</v>
          </cell>
          <cell r="K9">
            <v>2.4190562408830019</v>
          </cell>
          <cell r="L9">
            <v>7.8146762451172602</v>
          </cell>
          <cell r="M9">
            <v>11.724955455973776</v>
          </cell>
          <cell r="N9">
            <v>9.4083452658761875</v>
          </cell>
          <cell r="O9">
            <v>2.9284661005371397</v>
          </cell>
          <cell r="P9">
            <v>4.8508405149968432</v>
          </cell>
          <cell r="Q9">
            <v>4.8387177160872596</v>
          </cell>
        </row>
        <row r="11">
          <cell r="F11">
            <v>4.616242460379679</v>
          </cell>
          <cell r="G11">
            <v>5.8430666665480553</v>
          </cell>
          <cell r="H11">
            <v>2.8570135515217943</v>
          </cell>
          <cell r="I11">
            <v>0.759827526943747</v>
          </cell>
          <cell r="J11">
            <v>3.628105767017459</v>
          </cell>
          <cell r="K11">
            <v>1.7416342353794998</v>
          </cell>
          <cell r="L11">
            <v>1.7481417484128965</v>
          </cell>
          <cell r="M11">
            <v>1.9826693511425431</v>
          </cell>
          <cell r="N11">
            <v>1.4093134129603726</v>
          </cell>
          <cell r="O11">
            <v>1.8460123073322059</v>
          </cell>
          <cell r="P11">
            <v>1.190500617505617</v>
          </cell>
          <cell r="Q11">
            <v>3.5877895753742628</v>
          </cell>
        </row>
        <row r="12">
          <cell r="F12">
            <v>8.5869261931037073</v>
          </cell>
          <cell r="G12">
            <v>4.2729756931035574</v>
          </cell>
          <cell r="H12">
            <v>4.5649852820063384</v>
          </cell>
          <cell r="I12">
            <v>4.2896555438664592</v>
          </cell>
          <cell r="J12">
            <v>4.4590296089779011</v>
          </cell>
          <cell r="K12">
            <v>3.6705745994677139</v>
          </cell>
          <cell r="L12">
            <v>5.824008306018456</v>
          </cell>
          <cell r="M12">
            <v>7.3382872374046659</v>
          </cell>
          <cell r="N12">
            <v>7.2126913677396702</v>
          </cell>
          <cell r="O12">
            <v>8.6246942632367727</v>
          </cell>
          <cell r="P12">
            <v>8.3906975712746572</v>
          </cell>
          <cell r="Q12">
            <v>8.7339274300456662</v>
          </cell>
        </row>
        <row r="14">
          <cell r="F14">
            <v>2.3765359812440217</v>
          </cell>
          <cell r="G14">
            <v>1.1308249906232808</v>
          </cell>
          <cell r="H14">
            <v>1.1205693245821706</v>
          </cell>
          <cell r="I14">
            <v>0.64218187458802767</v>
          </cell>
          <cell r="J14">
            <v>1.3890051400292371</v>
          </cell>
          <cell r="K14">
            <v>0.79981487737631163</v>
          </cell>
          <cell r="L14">
            <v>1.7980287497585348</v>
          </cell>
          <cell r="M14">
            <v>1.2081378737174084</v>
          </cell>
          <cell r="N14">
            <v>1.4906203735863546</v>
          </cell>
          <cell r="O14">
            <v>1.0881263199620781</v>
          </cell>
          <cell r="P14">
            <v>1.1647308269954877</v>
          </cell>
          <cell r="Q14">
            <v>3.8726039702004789</v>
          </cell>
        </row>
        <row r="16">
          <cell r="F16"/>
          <cell r="G16"/>
          <cell r="H16"/>
          <cell r="I16"/>
          <cell r="J16"/>
          <cell r="K16"/>
          <cell r="L16"/>
          <cell r="M16"/>
          <cell r="N16"/>
          <cell r="O16"/>
          <cell r="P16"/>
          <cell r="Q16"/>
        </row>
        <row r="17">
          <cell r="F17"/>
          <cell r="G17"/>
          <cell r="H17"/>
          <cell r="I17"/>
          <cell r="J17"/>
          <cell r="K17"/>
          <cell r="L17"/>
          <cell r="M17"/>
          <cell r="N17"/>
          <cell r="O17"/>
          <cell r="P17"/>
          <cell r="Q17"/>
        </row>
        <row r="19"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</row>
        <row r="21"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</row>
        <row r="22"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</row>
        <row r="24"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</row>
      </sheetData>
      <sheetData sheetId="33"/>
      <sheetData sheetId="34"/>
      <sheetData sheetId="35"/>
      <sheetData sheetId="36"/>
      <sheetData sheetId="37">
        <row r="6">
          <cell r="F6">
            <v>4.3468002399999997E-2</v>
          </cell>
          <cell r="G6">
            <v>0.12199500160000001</v>
          </cell>
          <cell r="H6">
            <v>1.779625E-2</v>
          </cell>
          <cell r="I6">
            <v>1.168375E-2</v>
          </cell>
          <cell r="J6">
            <v>5.2774653011999995</v>
          </cell>
          <cell r="K6">
            <v>0.16087399839999991</v>
          </cell>
          <cell r="L6">
            <v>3.5976000000000001E-2</v>
          </cell>
          <cell r="M6">
            <v>0.33740599220000028</v>
          </cell>
          <cell r="N6">
            <v>4.2033994200000251E-2</v>
          </cell>
          <cell r="O6">
            <v>7.6697991799999962E-2</v>
          </cell>
          <cell r="P6">
            <v>0.24003720600000017</v>
          </cell>
          <cell r="Q6">
            <v>0.17493660779999975</v>
          </cell>
        </row>
        <row r="7">
          <cell r="F7">
            <v>0</v>
          </cell>
          <cell r="G7">
            <v>7.6205312841207684</v>
          </cell>
          <cell r="H7">
            <v>7.6205312841207684</v>
          </cell>
          <cell r="I7">
            <v>7.6205312841207684</v>
          </cell>
          <cell r="J7">
            <v>7.6205312841207684</v>
          </cell>
          <cell r="K7">
            <v>7.6205312841207684</v>
          </cell>
          <cell r="L7">
            <v>7.6205312841207684</v>
          </cell>
          <cell r="M7">
            <v>7.6205312841207684</v>
          </cell>
          <cell r="N7">
            <v>7.6205312841207684</v>
          </cell>
          <cell r="O7">
            <v>7.6205312841207684</v>
          </cell>
          <cell r="P7">
            <v>7.6205312841207684</v>
          </cell>
          <cell r="Q7">
            <v>7.6205312841207684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4.2104000000000003E-2</v>
          </cell>
          <cell r="N9">
            <v>0</v>
          </cell>
          <cell r="O9">
            <v>4.8757000000000002E-2</v>
          </cell>
          <cell r="P9">
            <v>0</v>
          </cell>
          <cell r="Q9">
            <v>4.75E-4</v>
          </cell>
        </row>
        <row r="11">
          <cell r="F11">
            <v>2.3783620971485116E-2</v>
          </cell>
          <cell r="G11">
            <v>7.2929661446391278E-2</v>
          </cell>
          <cell r="H11">
            <v>9.9200124921029632E-3</v>
          </cell>
          <cell r="I11">
            <v>5.7586308447261109E-3</v>
          </cell>
          <cell r="J11">
            <v>8.3320241986110641</v>
          </cell>
          <cell r="K11">
            <v>8.8967001269679519E-2</v>
          </cell>
          <cell r="L11">
            <v>7.0425650415067067E-3</v>
          </cell>
          <cell r="M11">
            <v>0.24359356828341591</v>
          </cell>
          <cell r="N11">
            <v>2.5533053356313656E-2</v>
          </cell>
          <cell r="O11">
            <v>2.4011421996957893E-2</v>
          </cell>
          <cell r="P11">
            <v>0.13868720832825196</v>
          </cell>
          <cell r="Q11">
            <v>0.12022442181452721</v>
          </cell>
        </row>
        <row r="12">
          <cell r="F12">
            <v>0</v>
          </cell>
          <cell r="G12">
            <v>6.7496134230783955</v>
          </cell>
          <cell r="H12">
            <v>6.7496134230783955</v>
          </cell>
          <cell r="I12">
            <v>6.7496134230783955</v>
          </cell>
          <cell r="J12">
            <v>6.7496134230783955</v>
          </cell>
          <cell r="K12">
            <v>6.7496134230783955</v>
          </cell>
          <cell r="L12">
            <v>6.7496134230783955</v>
          </cell>
          <cell r="M12">
            <v>6.7496134230783955</v>
          </cell>
          <cell r="N12">
            <v>6.7496134230783955</v>
          </cell>
          <cell r="O12">
            <v>6.7496134230783955</v>
          </cell>
          <cell r="P12">
            <v>6.7496134230783955</v>
          </cell>
          <cell r="Q12">
            <v>6.7496134230783955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2.0729000000000001E-2</v>
          </cell>
          <cell r="N14">
            <v>1.1E-5</v>
          </cell>
          <cell r="O14">
            <v>2.5700000000000001E-2</v>
          </cell>
          <cell r="P14">
            <v>6.0999999999999999E-5</v>
          </cell>
          <cell r="Q14">
            <v>1.0359E-2</v>
          </cell>
        </row>
        <row r="16">
          <cell r="F16">
            <v>1.6928754460392468E-2</v>
          </cell>
          <cell r="G16">
            <v>5.0563987208605984E-2</v>
          </cell>
          <cell r="H16">
            <v>1.6499666071428571E-2</v>
          </cell>
          <cell r="I16">
            <v>1.0832505357142856E-2</v>
          </cell>
          <cell r="J16">
            <v>4.8929642578268568</v>
          </cell>
          <cell r="K16">
            <v>0.14915317851657134</v>
          </cell>
          <cell r="L16">
            <v>3.3354891428571433E-2</v>
          </cell>
          <cell r="M16">
            <v>0.31282355562542885</v>
          </cell>
          <cell r="N16">
            <v>3.8971517479714515E-2</v>
          </cell>
          <cell r="O16">
            <v>7.1109995254571401E-2</v>
          </cell>
          <cell r="P16">
            <v>0.22254878099142872</v>
          </cell>
          <cell r="Q16">
            <v>0.1621912263745712</v>
          </cell>
        </row>
        <row r="17">
          <cell r="F17">
            <v>0</v>
          </cell>
          <cell r="G17">
            <v>7.0653211477062552</v>
          </cell>
          <cell r="H17">
            <v>7.0653211477062552</v>
          </cell>
          <cell r="I17">
            <v>7.0653211477062552</v>
          </cell>
          <cell r="J17">
            <v>7.0653211477062552</v>
          </cell>
          <cell r="K17">
            <v>7.0653211477062552</v>
          </cell>
          <cell r="L17">
            <v>7.0653211477062552</v>
          </cell>
          <cell r="M17">
            <v>7.0653211477062552</v>
          </cell>
          <cell r="N17">
            <v>7.0653211477062552</v>
          </cell>
          <cell r="O17">
            <v>7.0653211477062552</v>
          </cell>
          <cell r="P17">
            <v>7.0653211477062552</v>
          </cell>
          <cell r="Q17">
            <v>7.0653211477062552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2.1616E-2</v>
          </cell>
          <cell r="N19">
            <v>0</v>
          </cell>
          <cell r="O19">
            <v>2.4868999999999999E-2</v>
          </cell>
          <cell r="P19">
            <v>-3.1999999999999999E-5</v>
          </cell>
          <cell r="Q19">
            <v>0</v>
          </cell>
        </row>
        <row r="21">
          <cell r="F21">
            <v>9.2474373565453721E-3</v>
          </cell>
          <cell r="G21">
            <v>3.0751610466180031E-2</v>
          </cell>
          <cell r="H21">
            <v>1.4235828370449954E-4</v>
          </cell>
          <cell r="I21">
            <v>-2.8048132005825677E-4</v>
          </cell>
          <cell r="J21">
            <v>5.0797713429703979</v>
          </cell>
          <cell r="K21">
            <v>6.4436955143325925E-2</v>
          </cell>
          <cell r="L21">
            <v>1.138781250046339E-2</v>
          </cell>
          <cell r="M21">
            <v>0.10880469593166975</v>
          </cell>
          <cell r="N21">
            <v>8.4111617445401521E-3</v>
          </cell>
          <cell r="O21">
            <v>-1.2498001153549154E-3</v>
          </cell>
          <cell r="P21">
            <v>3.1915540277432264E-2</v>
          </cell>
          <cell r="Q21">
            <v>7.0539430465492714E-2</v>
          </cell>
        </row>
        <row r="22">
          <cell r="F22">
            <v>0</v>
          </cell>
          <cell r="G22">
            <v>6.6385713957954922</v>
          </cell>
          <cell r="H22">
            <v>6.6385713957954922</v>
          </cell>
          <cell r="I22">
            <v>6.6385713957954922</v>
          </cell>
          <cell r="J22">
            <v>6.6385713957954922</v>
          </cell>
          <cell r="K22">
            <v>6.6385713957954922</v>
          </cell>
          <cell r="L22">
            <v>6.6385713957954922</v>
          </cell>
          <cell r="M22">
            <v>6.6385713957954922</v>
          </cell>
          <cell r="N22">
            <v>6.6385713957954922</v>
          </cell>
          <cell r="O22">
            <v>6.6385713957954922</v>
          </cell>
          <cell r="P22">
            <v>6.6385713957954922</v>
          </cell>
          <cell r="Q22">
            <v>6.6385713957954922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1.0642E-2</v>
          </cell>
          <cell r="N24">
            <v>0</v>
          </cell>
          <cell r="O24">
            <v>1.3117E-2</v>
          </cell>
          <cell r="P24">
            <v>1.5E-5</v>
          </cell>
          <cell r="Q24">
            <v>5.1450000000000003E-3</v>
          </cell>
        </row>
      </sheetData>
      <sheetData sheetId="38">
        <row r="6">
          <cell r="F6">
            <v>2E-3</v>
          </cell>
          <cell r="G6">
            <v>8.9999999999999993E-3</v>
          </cell>
          <cell r="H6">
            <v>7.0000000000000001E-3</v>
          </cell>
          <cell r="I6">
            <v>4.0000000000000001E-3</v>
          </cell>
          <cell r="J6">
            <v>0.02</v>
          </cell>
          <cell r="K6">
            <v>6.0000000000000001E-3</v>
          </cell>
          <cell r="L6">
            <v>5.0000000000000001E-3</v>
          </cell>
          <cell r="M6">
            <v>8.9999999999999993E-3</v>
          </cell>
          <cell r="N6">
            <v>2E-3</v>
          </cell>
          <cell r="O6">
            <v>8.0000000000000002E-3</v>
          </cell>
          <cell r="P6">
            <v>0.14752299999999999</v>
          </cell>
          <cell r="Q6">
            <v>0.180704</v>
          </cell>
        </row>
        <row r="7"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6.1113281250000018</v>
          </cell>
          <cell r="K7">
            <v>6.1113281250000018</v>
          </cell>
          <cell r="L7">
            <v>6.1113281250000018</v>
          </cell>
          <cell r="M7">
            <v>6.1113281250000018</v>
          </cell>
          <cell r="N7">
            <v>6.1113281250000018</v>
          </cell>
          <cell r="O7">
            <v>6.1113281250000018</v>
          </cell>
          <cell r="P7">
            <v>6.1113281250000018</v>
          </cell>
          <cell r="Q7">
            <v>6.1113281250000018</v>
          </cell>
        </row>
        <row r="9">
          <cell r="F9">
            <v>2.3E-2</v>
          </cell>
          <cell r="G9">
            <v>1.0000000000000002E-2</v>
          </cell>
          <cell r="H9">
            <v>3.4000000000000002E-2</v>
          </cell>
          <cell r="I9">
            <v>1.8000000000000002E-2</v>
          </cell>
          <cell r="J9">
            <v>1.3999999999999999E-2</v>
          </cell>
          <cell r="K9">
            <v>3.6000000000000004E-2</v>
          </cell>
          <cell r="L9">
            <v>1.6999999999999987E-2</v>
          </cell>
          <cell r="M9">
            <v>2.0999999999999991E-2</v>
          </cell>
          <cell r="N9">
            <v>3.5000000000000003E-2</v>
          </cell>
          <cell r="O9">
            <v>5.0000000000000044E-3</v>
          </cell>
          <cell r="P9">
            <v>0</v>
          </cell>
          <cell r="Q9">
            <v>4.0000000000000036E-3</v>
          </cell>
        </row>
        <row r="11">
          <cell r="F11">
            <v>3.6481701172804992E-3</v>
          </cell>
          <cell r="G11">
            <v>1.6723278249873599E-2</v>
          </cell>
          <cell r="H11">
            <v>1.314432195930299E-2</v>
          </cell>
          <cell r="I11">
            <v>7.2085542991801631E-3</v>
          </cell>
          <cell r="J11">
            <v>3.6974223901042644E-2</v>
          </cell>
          <cell r="K11">
            <v>1.0791792923055137E-2</v>
          </cell>
          <cell r="L11">
            <v>9.3217179024153007E-3</v>
          </cell>
          <cell r="M11">
            <v>1.6624195229579492E-2</v>
          </cell>
          <cell r="N11">
            <v>3.5897190778608054E-3</v>
          </cell>
          <cell r="O11">
            <v>1.4441860870666817E-2</v>
          </cell>
          <cell r="P11">
            <v>0.14406765647766884</v>
          </cell>
          <cell r="Q11">
            <v>0.22470978443677211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2.1111860795454556</v>
          </cell>
          <cell r="K12">
            <v>2.1111860795454556</v>
          </cell>
          <cell r="L12">
            <v>2.1111860795454556</v>
          </cell>
          <cell r="M12">
            <v>2.1111860795454556</v>
          </cell>
          <cell r="N12">
            <v>2.1111860795454556</v>
          </cell>
          <cell r="O12">
            <v>2.1111860795454556</v>
          </cell>
          <cell r="P12">
            <v>2.1111860795454556</v>
          </cell>
          <cell r="Q12">
            <v>2.1111860795454556</v>
          </cell>
        </row>
        <row r="14">
          <cell r="F14">
            <v>4.4102938881813644E-2</v>
          </cell>
          <cell r="G14">
            <v>1.9274412594277132E-2</v>
          </cell>
          <cell r="H14">
            <v>6.454768454840612E-2</v>
          </cell>
          <cell r="I14">
            <v>3.409626650252804E-2</v>
          </cell>
          <cell r="J14">
            <v>2.2810065958658809E-2</v>
          </cell>
          <cell r="K14">
            <v>6.7538326719427194E-2</v>
          </cell>
          <cell r="L14">
            <v>3.1548536753555234E-2</v>
          </cell>
          <cell r="M14">
            <v>3.8709110534439539E-2</v>
          </cell>
          <cell r="N14">
            <v>6.44714014151897E-2</v>
          </cell>
          <cell r="O14">
            <v>9.4500794573816882E-3</v>
          </cell>
          <cell r="P14">
            <v>0</v>
          </cell>
          <cell r="Q14">
            <v>1.076847244449991E-2</v>
          </cell>
        </row>
        <row r="16">
          <cell r="F16">
            <v>2E-3</v>
          </cell>
          <cell r="G16">
            <v>8.9999999999999993E-3</v>
          </cell>
          <cell r="H16">
            <v>6.9999999999999993E-3</v>
          </cell>
          <cell r="I16">
            <v>4.0000000000000001E-3</v>
          </cell>
          <cell r="J16">
            <v>9.1818181818181833E-3</v>
          </cell>
          <cell r="K16">
            <v>2.7545454545454548E-3</v>
          </cell>
          <cell r="L16">
            <v>2.2954545454545458E-3</v>
          </cell>
          <cell r="M16">
            <v>4.1318181818181818E-3</v>
          </cell>
          <cell r="N16">
            <v>9.1818181818181831E-4</v>
          </cell>
          <cell r="O16">
            <v>3.6727272727272733E-3</v>
          </cell>
          <cell r="P16">
            <v>6.7726468181818184E-2</v>
          </cell>
          <cell r="Q16">
            <v>8.2959563636363656E-2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2.8056551846590922</v>
          </cell>
          <cell r="K17">
            <v>2.8056551846590922</v>
          </cell>
          <cell r="L17">
            <v>2.8056551846590922</v>
          </cell>
          <cell r="M17">
            <v>2.8056551846590922</v>
          </cell>
          <cell r="N17">
            <v>2.8056551846590922</v>
          </cell>
          <cell r="O17">
            <v>2.8056551846590922</v>
          </cell>
          <cell r="P17">
            <v>2.8056551846590922</v>
          </cell>
          <cell r="Q17">
            <v>2.8056551846590922</v>
          </cell>
        </row>
        <row r="19">
          <cell r="F19">
            <v>2.3E-2</v>
          </cell>
          <cell r="G19">
            <v>0.01</v>
          </cell>
          <cell r="H19">
            <v>3.4000000000000002E-2</v>
          </cell>
          <cell r="I19">
            <v>1.7999999999999999E-2</v>
          </cell>
          <cell r="J19">
            <v>1.4E-2</v>
          </cell>
          <cell r="K19">
            <v>3.5999999999999997E-2</v>
          </cell>
          <cell r="L19">
            <v>1.7000000000000001E-2</v>
          </cell>
          <cell r="M19">
            <v>2.1000000000000001E-2</v>
          </cell>
          <cell r="N19">
            <v>3.5000000000000003E-2</v>
          </cell>
          <cell r="O19">
            <v>5.0000000000000001E-3</v>
          </cell>
          <cell r="P19">
            <v>0</v>
          </cell>
          <cell r="Q19">
            <v>4.0000000000000001E-3</v>
          </cell>
        </row>
        <row r="21">
          <cell r="F21">
            <v>3.6481701172804992E-3</v>
          </cell>
          <cell r="G21">
            <v>1.6723278249873599E-2</v>
          </cell>
          <cell r="H21">
            <v>1.3144321959302992E-2</v>
          </cell>
          <cell r="I21">
            <v>7.2085542991801588E-3</v>
          </cell>
          <cell r="J21">
            <v>3.6974223901042637E-2</v>
          </cell>
          <cell r="K21">
            <v>1.0791792923055141E-2</v>
          </cell>
          <cell r="L21">
            <v>9.3217179024153024E-3</v>
          </cell>
          <cell r="M21">
            <v>1.6624195229579489E-2</v>
          </cell>
          <cell r="N21">
            <v>3.5897190778608062E-3</v>
          </cell>
          <cell r="O21">
            <v>1.4441860870666831E-2</v>
          </cell>
          <cell r="P21">
            <v>0.14406765647766889</v>
          </cell>
          <cell r="Q21">
            <v>0.22470978443677209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1.4500514914772733</v>
          </cell>
          <cell r="K22">
            <v>1.4500514914772733</v>
          </cell>
          <cell r="L22">
            <v>1.4500514914772733</v>
          </cell>
          <cell r="M22">
            <v>1.4500514914772733</v>
          </cell>
          <cell r="N22">
            <v>1.4500514914772733</v>
          </cell>
          <cell r="O22">
            <v>1.4500514914772733</v>
          </cell>
          <cell r="P22">
            <v>1.4500514914772733</v>
          </cell>
          <cell r="Q22">
            <v>1.4500514914772733</v>
          </cell>
        </row>
        <row r="24">
          <cell r="F24">
            <v>4.4103000000000003E-2</v>
          </cell>
          <cell r="G24">
            <v>1.9273999999999999E-2</v>
          </cell>
          <cell r="H24">
            <v>6.4547999999999994E-2</v>
          </cell>
          <cell r="I24">
            <v>3.4096000000000001E-2</v>
          </cell>
          <cell r="J24">
            <v>2.281E-2</v>
          </cell>
          <cell r="K24">
            <v>6.7539000000000002E-2</v>
          </cell>
          <cell r="L24">
            <v>3.1548E-2</v>
          </cell>
          <cell r="M24">
            <v>3.8709E-2</v>
          </cell>
          <cell r="N24">
            <v>6.4472000000000002E-2</v>
          </cell>
          <cell r="O24">
            <v>9.4500000000000001E-3</v>
          </cell>
          <cell r="P24">
            <v>0</v>
          </cell>
          <cell r="Q24">
            <v>1.0768E-2</v>
          </cell>
        </row>
      </sheetData>
      <sheetData sheetId="39"/>
      <sheetData sheetId="40"/>
      <sheetData sheetId="41"/>
      <sheetData sheetId="42"/>
      <sheetData sheetId="43"/>
      <sheetData sheetId="44">
        <row r="6">
          <cell r="F6">
            <v>67.838501998232587</v>
          </cell>
          <cell r="G6">
            <v>74.409811662774899</v>
          </cell>
          <cell r="H6">
            <v>88.281274411667539</v>
          </cell>
          <cell r="I6">
            <v>56.532519040385701</v>
          </cell>
          <cell r="J6">
            <v>78.502374327880943</v>
          </cell>
          <cell r="K6">
            <v>99.633105046921585</v>
          </cell>
          <cell r="L6">
            <v>83.687020342604754</v>
          </cell>
          <cell r="M6">
            <v>79.118065731505411</v>
          </cell>
          <cell r="N6">
            <v>74.057622431349046</v>
          </cell>
          <cell r="O6">
            <v>69.192016330151489</v>
          </cell>
          <cell r="P6">
            <v>125.76044178211563</v>
          </cell>
          <cell r="Q6">
            <v>125.95211213083259</v>
          </cell>
        </row>
        <row r="7">
          <cell r="F7">
            <v>89.237723832990056</v>
          </cell>
          <cell r="G7">
            <v>106.57918387991006</v>
          </cell>
          <cell r="H7">
            <v>122.00266449160344</v>
          </cell>
          <cell r="I7">
            <v>110.64840887171931</v>
          </cell>
          <cell r="J7">
            <v>115.81773355095291</v>
          </cell>
          <cell r="K7">
            <v>132.61502126382717</v>
          </cell>
          <cell r="L7">
            <v>122.70058724978847</v>
          </cell>
          <cell r="M7">
            <v>132.98747330674178</v>
          </cell>
          <cell r="N7">
            <v>156.43513907167539</v>
          </cell>
          <cell r="O7">
            <v>154.04929134075147</v>
          </cell>
          <cell r="P7">
            <v>172.01568886832382</v>
          </cell>
          <cell r="Q7">
            <v>201.05336492953444</v>
          </cell>
        </row>
        <row r="9">
          <cell r="F9">
            <v>69.376302924122726</v>
          </cell>
          <cell r="G9">
            <v>65.436125636170303</v>
          </cell>
          <cell r="H9">
            <v>74.733148624436183</v>
          </cell>
          <cell r="I9">
            <v>58.795768049470261</v>
          </cell>
          <cell r="J9">
            <v>70.663265701088918</v>
          </cell>
          <cell r="K9">
            <v>88.156041394330032</v>
          </cell>
          <cell r="L9">
            <v>49.22446111156637</v>
          </cell>
          <cell r="M9">
            <v>58.536900311407791</v>
          </cell>
          <cell r="N9">
            <v>72.682872144951318</v>
          </cell>
          <cell r="O9">
            <v>79.147096297698326</v>
          </cell>
          <cell r="P9">
            <v>79.776166695105445</v>
          </cell>
          <cell r="Q9">
            <v>95.089927606351438</v>
          </cell>
        </row>
        <row r="11">
          <cell r="F11">
            <v>28.059765384639245</v>
          </cell>
          <cell r="G11">
            <v>32.135069202079279</v>
          </cell>
          <cell r="H11">
            <v>32.137444690917754</v>
          </cell>
          <cell r="I11">
            <v>26.935359364517399</v>
          </cell>
          <cell r="J11">
            <v>33.043623418181951</v>
          </cell>
          <cell r="K11">
            <v>69.610296344446041</v>
          </cell>
          <cell r="L11">
            <v>37.107427333900617</v>
          </cell>
          <cell r="M11">
            <v>39.246507809881791</v>
          </cell>
          <cell r="N11">
            <v>37.461139525929319</v>
          </cell>
          <cell r="O11">
            <v>37.20133334020332</v>
          </cell>
          <cell r="P11">
            <v>71.360066270874498</v>
          </cell>
          <cell r="Q11">
            <v>67.690885833050288</v>
          </cell>
        </row>
        <row r="12">
          <cell r="F12">
            <v>50.15625568340274</v>
          </cell>
          <cell r="G12">
            <v>59.890500849602468</v>
          </cell>
          <cell r="H12">
            <v>68.432246601637303</v>
          </cell>
          <cell r="I12">
            <v>62.54380255331111</v>
          </cell>
          <cell r="J12">
            <v>65.477085115870622</v>
          </cell>
          <cell r="K12">
            <v>74.746574331424682</v>
          </cell>
          <cell r="L12">
            <v>75.436070311772227</v>
          </cell>
          <cell r="M12">
            <v>81.760426839111204</v>
          </cell>
          <cell r="N12">
            <v>95.9952589106869</v>
          </cell>
          <cell r="O12">
            <v>97.424463275322921</v>
          </cell>
          <cell r="P12">
            <v>109.03034220949564</v>
          </cell>
          <cell r="Q12">
            <v>127.13123055434943</v>
          </cell>
        </row>
        <row r="14">
          <cell r="F14">
            <v>32.291076403034147</v>
          </cell>
          <cell r="G14">
            <v>37.137819729834298</v>
          </cell>
          <cell r="H14">
            <v>34.048787261834676</v>
          </cell>
          <cell r="I14">
            <v>29.630429188470895</v>
          </cell>
          <cell r="J14">
            <v>47.015009216869942</v>
          </cell>
          <cell r="K14">
            <v>62.045625465284743</v>
          </cell>
          <cell r="L14">
            <v>25.024867036131706</v>
          </cell>
          <cell r="M14">
            <v>30.815894227422675</v>
          </cell>
          <cell r="N14">
            <v>36.035560914012123</v>
          </cell>
          <cell r="O14">
            <v>42.031958877522278</v>
          </cell>
          <cell r="P14">
            <v>42.514211266252246</v>
          </cell>
          <cell r="Q14">
            <v>68.405195496509549</v>
          </cell>
        </row>
        <row r="16">
          <cell r="F16">
            <v>14.668076428649364</v>
          </cell>
          <cell r="G16">
            <v>13.95686358956776</v>
          </cell>
          <cell r="H16">
            <v>19.432798110122871</v>
          </cell>
          <cell r="I16">
            <v>14.287431209471539</v>
          </cell>
          <cell r="J16">
            <v>16.837730490525932</v>
          </cell>
          <cell r="K16">
            <v>23.162387931386096</v>
          </cell>
          <cell r="L16">
            <v>19.230874359974056</v>
          </cell>
          <cell r="M16">
            <v>21.997917096777606</v>
          </cell>
          <cell r="N16">
            <v>23.481338229280809</v>
          </cell>
          <cell r="O16">
            <v>21.127351372385043</v>
          </cell>
          <cell r="P16">
            <v>31.265333859435199</v>
          </cell>
          <cell r="Q16">
            <v>29.600267367566737</v>
          </cell>
        </row>
        <row r="17">
          <cell r="F17">
            <v>25.401424582485092</v>
          </cell>
          <cell r="G17">
            <v>30.258166236748114</v>
          </cell>
          <cell r="H17">
            <v>34.459388340499295</v>
          </cell>
          <cell r="I17">
            <v>31.578443623157398</v>
          </cell>
          <cell r="J17">
            <v>33.075536029479252</v>
          </cell>
          <cell r="K17">
            <v>37.620727921809433</v>
          </cell>
          <cell r="L17">
            <v>38.856023772273787</v>
          </cell>
          <cell r="M17">
            <v>42.113607930024763</v>
          </cell>
          <cell r="N17">
            <v>49.110325631623901</v>
          </cell>
          <cell r="O17">
            <v>53.430368798256637</v>
          </cell>
          <cell r="P17">
            <v>59.840622816476149</v>
          </cell>
          <cell r="Q17">
            <v>68.269785348136381</v>
          </cell>
        </row>
        <row r="19">
          <cell r="F19">
            <v>11.398010646951693</v>
          </cell>
          <cell r="G19">
            <v>16.61161489897415</v>
          </cell>
          <cell r="H19">
            <v>16.924305215555432</v>
          </cell>
          <cell r="I19">
            <v>14.386777029379251</v>
          </cell>
          <cell r="J19">
            <v>18.618728250207333</v>
          </cell>
          <cell r="K19">
            <v>7.5517332412550138</v>
          </cell>
          <cell r="L19">
            <v>11.885867091535598</v>
          </cell>
          <cell r="M19">
            <v>13.216034774882937</v>
          </cell>
          <cell r="N19">
            <v>15.204054690725286</v>
          </cell>
          <cell r="O19">
            <v>16.748805667867263</v>
          </cell>
          <cell r="P19">
            <v>16.816146320733104</v>
          </cell>
          <cell r="Q19">
            <v>20.829797222208985</v>
          </cell>
        </row>
        <row r="21">
          <cell r="F21">
            <v>8.25880774332526</v>
          </cell>
          <cell r="G21">
            <v>7.4092871518999068</v>
          </cell>
          <cell r="H21">
            <v>10.090895578891255</v>
          </cell>
          <cell r="I21">
            <v>8.2643714861190443</v>
          </cell>
          <cell r="J21">
            <v>9.706359680956794</v>
          </cell>
          <cell r="K21">
            <v>16.028734820619427</v>
          </cell>
          <cell r="L21">
            <v>10.533082775180519</v>
          </cell>
          <cell r="M21">
            <v>14.165269136529352</v>
          </cell>
          <cell r="N21">
            <v>15.289012417793515</v>
          </cell>
          <cell r="O21">
            <v>14.652309380241103</v>
          </cell>
          <cell r="P21">
            <v>21.648924082619033</v>
          </cell>
          <cell r="Q21">
            <v>20.575829073741325</v>
          </cell>
        </row>
        <row r="22">
          <cell r="F22">
            <v>17.458181035859397</v>
          </cell>
          <cell r="G22">
            <v>20.778822599274946</v>
          </cell>
          <cell r="H22">
            <v>23.65234105952533</v>
          </cell>
          <cell r="I22">
            <v>26.972577991132926</v>
          </cell>
          <cell r="J22">
            <v>28.253243276709512</v>
          </cell>
          <cell r="K22">
            <v>32.122048283620011</v>
          </cell>
          <cell r="L22">
            <v>37.965069207668201</v>
          </cell>
          <cell r="M22">
            <v>41.147958139475691</v>
          </cell>
          <cell r="N22">
            <v>47.931890766722653</v>
          </cell>
          <cell r="O22">
            <v>52.58130832316165</v>
          </cell>
          <cell r="P22">
            <v>58.893251244928265</v>
          </cell>
          <cell r="Q22">
            <v>66.954182019776724</v>
          </cell>
        </row>
        <row r="24">
          <cell r="F24">
            <v>5.3844700000000003</v>
          </cell>
          <cell r="G24">
            <v>9.5162399999999998</v>
          </cell>
          <cell r="H24">
            <v>8.5112749999999995</v>
          </cell>
          <cell r="I24">
            <v>7.7805210000000002</v>
          </cell>
          <cell r="J24">
            <v>12.641251</v>
          </cell>
          <cell r="K24">
            <v>7.6273799999999996</v>
          </cell>
          <cell r="L24">
            <v>7.0970620000000002</v>
          </cell>
          <cell r="M24">
            <v>7.1713420000000001</v>
          </cell>
          <cell r="N24">
            <v>8.6843850000000007</v>
          </cell>
          <cell r="O24">
            <v>9.8348410000000008</v>
          </cell>
          <cell r="P24">
            <v>9.5754830000000002</v>
          </cell>
          <cell r="Q24">
            <v>17.587909</v>
          </cell>
        </row>
      </sheetData>
      <sheetData sheetId="45"/>
      <sheetData sheetId="46">
        <row r="6">
          <cell r="D6" t="str">
            <v>Set for Life - 5</v>
          </cell>
          <cell r="F6">
            <v>21.765374999999999</v>
          </cell>
          <cell r="G6">
            <v>22.717962865999997</v>
          </cell>
          <cell r="H6">
            <v>26.543120800000011</v>
          </cell>
          <cell r="I6">
            <v>12.144221</v>
          </cell>
          <cell r="J6">
            <v>25.759179999999986</v>
          </cell>
          <cell r="K6">
            <v>24.812951999999999</v>
          </cell>
          <cell r="L6">
            <v>22.392037000000016</v>
          </cell>
          <cell r="M6">
            <v>16.296782</v>
          </cell>
          <cell r="N6">
            <v>10.924604</v>
          </cell>
          <cell r="O6">
            <v>13.278114</v>
          </cell>
          <cell r="P6">
            <v>33.307266099999964</v>
          </cell>
          <cell r="Q6">
            <v>37.952370000000002</v>
          </cell>
        </row>
        <row r="7">
          <cell r="D7" t="str">
            <v>Unit Linked</v>
          </cell>
          <cell r="F7">
            <v>7.0666205665219701</v>
          </cell>
          <cell r="G7">
            <v>7.9403032429069116</v>
          </cell>
          <cell r="H7">
            <v>6.6042043777711612</v>
          </cell>
          <cell r="I7">
            <v>6.8780099349807982</v>
          </cell>
          <cell r="J7">
            <v>9.5384537931897047</v>
          </cell>
          <cell r="K7">
            <v>7.9330556296654144</v>
          </cell>
          <cell r="L7">
            <v>7.8946830401247343</v>
          </cell>
          <cell r="M7">
            <v>6.4870369580086695</v>
          </cell>
          <cell r="N7">
            <v>3.62677970906502</v>
          </cell>
          <cell r="O7">
            <v>4.6303928549633619</v>
          </cell>
          <cell r="P7">
            <v>15.36247550247319</v>
          </cell>
          <cell r="Q7">
            <v>15.794298235205456</v>
          </cell>
        </row>
        <row r="8">
          <cell r="D8">
            <v>9.2299614212976333E-2</v>
          </cell>
        </row>
        <row r="9">
          <cell r="D9" t="str">
            <v>Set For Life - 7</v>
          </cell>
          <cell r="F9">
            <v>1.525776</v>
          </cell>
          <cell r="G9">
            <v>2.6565168000000003</v>
          </cell>
          <cell r="H9">
            <v>2.7543851999999998</v>
          </cell>
          <cell r="I9">
            <v>1.0981572000000002</v>
          </cell>
          <cell r="J9">
            <v>1.1940984999999991</v>
          </cell>
          <cell r="K9">
            <v>1.8358487000000012</v>
          </cell>
          <cell r="L9">
            <v>1.6261699999999981</v>
          </cell>
          <cell r="M9">
            <v>3.1642128000000009</v>
          </cell>
          <cell r="N9">
            <v>1.8183171999999992</v>
          </cell>
          <cell r="O9">
            <v>3.5823143999999987</v>
          </cell>
          <cell r="P9">
            <v>2.809175600000009</v>
          </cell>
          <cell r="Q9">
            <v>3.8073391999999955</v>
          </cell>
        </row>
        <row r="10">
          <cell r="D10" t="str">
            <v>Unit Linked</v>
          </cell>
          <cell r="F10">
            <v>0.47068457362101718</v>
          </cell>
          <cell r="G10">
            <v>1.162553691251764</v>
          </cell>
          <cell r="H10">
            <v>1.6293956270662888</v>
          </cell>
          <cell r="I10">
            <v>0.38426069391884982</v>
          </cell>
          <cell r="J10">
            <v>0.51171140734053733</v>
          </cell>
          <cell r="K10">
            <v>0.85765016595866905</v>
          </cell>
          <cell r="L10">
            <v>0.46082460618340504</v>
          </cell>
          <cell r="M10">
            <v>1.1888014697937257</v>
          </cell>
          <cell r="N10">
            <v>0.58083938512771571</v>
          </cell>
          <cell r="O10">
            <v>2.5852472106650248</v>
          </cell>
          <cell r="P10">
            <v>1.2246161835520677</v>
          </cell>
          <cell r="Q10">
            <v>1.2492890805570389</v>
          </cell>
        </row>
        <row r="11">
          <cell r="D11">
            <v>0.15649076885472427</v>
          </cell>
        </row>
        <row r="12">
          <cell r="D12" t="str">
            <v>Set For Life - 10</v>
          </cell>
          <cell r="F12">
            <v>27.370632000000001</v>
          </cell>
          <cell r="G12">
            <v>23.414832000000001</v>
          </cell>
          <cell r="H12">
            <v>39.261851999999998</v>
          </cell>
          <cell r="I12">
            <v>28.246236</v>
          </cell>
          <cell r="J12">
            <v>31.580784099999995</v>
          </cell>
          <cell r="K12">
            <v>41.002375999999998</v>
          </cell>
          <cell r="L12">
            <v>35.556952000000003</v>
          </cell>
          <cell r="M12">
            <v>30.577852</v>
          </cell>
          <cell r="N12">
            <v>25.498820099999993</v>
          </cell>
          <cell r="O12">
            <v>23.798248400000034</v>
          </cell>
          <cell r="P12">
            <v>34.976267999999997</v>
          </cell>
          <cell r="Q12">
            <v>45.752004199999931</v>
          </cell>
        </row>
        <row r="13">
          <cell r="D13" t="str">
            <v>Unit Linked</v>
          </cell>
          <cell r="F13">
            <v>9.4149070594202637</v>
          </cell>
          <cell r="G13">
            <v>7.6420814264179411</v>
          </cell>
          <cell r="H13">
            <v>12.959310027106374</v>
          </cell>
          <cell r="I13">
            <v>10.528584202149988</v>
          </cell>
          <cell r="J13">
            <v>9.1657564103654554</v>
          </cell>
          <cell r="K13">
            <v>11.171976742672133</v>
          </cell>
          <cell r="L13">
            <v>8.1160185159804339</v>
          </cell>
          <cell r="M13">
            <v>8.8493507342930133</v>
          </cell>
          <cell r="N13">
            <v>7.612309397570729</v>
          </cell>
          <cell r="O13">
            <v>5.7972005565078559</v>
          </cell>
          <cell r="P13">
            <v>12.937157324768245</v>
          </cell>
          <cell r="Q13">
            <v>20.857638371289507</v>
          </cell>
        </row>
        <row r="14">
          <cell r="D14">
            <v>0.14699153627950148</v>
          </cell>
        </row>
        <row r="15">
          <cell r="D15" t="str">
            <v>Set For Life - WL</v>
          </cell>
          <cell r="F15">
            <v>1.3237639999999999</v>
          </cell>
          <cell r="G15">
            <v>1.2477640000000001</v>
          </cell>
          <cell r="H15">
            <v>1.215676</v>
          </cell>
          <cell r="I15">
            <v>0.94966399999999995</v>
          </cell>
          <cell r="J15">
            <v>1.147832</v>
          </cell>
          <cell r="K15">
            <v>2.0759599999999998</v>
          </cell>
          <cell r="L15">
            <v>1.184712</v>
          </cell>
          <cell r="M15">
            <v>1.7866519999999999</v>
          </cell>
          <cell r="N15">
            <v>1.0862160000000001</v>
          </cell>
          <cell r="O15">
            <v>0.78569999999999995</v>
          </cell>
          <cell r="P15">
            <v>3.8186960000000001</v>
          </cell>
          <cell r="Q15">
            <v>-2.3767800000000001</v>
          </cell>
        </row>
        <row r="16">
          <cell r="D16" t="str">
            <v>Unit Linked</v>
          </cell>
          <cell r="F16">
            <v>0.56987141613172487</v>
          </cell>
          <cell r="G16">
            <v>0.52294169360916787</v>
          </cell>
          <cell r="H16">
            <v>0.52032011172974346</v>
          </cell>
          <cell r="I16">
            <v>0.44204050175180382</v>
          </cell>
          <cell r="J16">
            <v>0.4294293788429841</v>
          </cell>
          <cell r="K16">
            <v>0.95238279335899934</v>
          </cell>
          <cell r="L16">
            <v>0.4772346874297797</v>
          </cell>
          <cell r="M16">
            <v>1.0115481140176039</v>
          </cell>
          <cell r="N16">
            <v>0.45824081973985303</v>
          </cell>
          <cell r="O16">
            <v>0.24947417547885328</v>
          </cell>
          <cell r="P16">
            <v>1.6875306067737816</v>
          </cell>
          <cell r="Q16">
            <v>-1.0774477606087578</v>
          </cell>
        </row>
        <row r="17">
          <cell r="D17">
            <v>0.19045486919545579</v>
          </cell>
        </row>
        <row r="18">
          <cell r="D18" t="str">
            <v>Set For Health - 5</v>
          </cell>
          <cell r="F18">
            <v>1.8956290043000001</v>
          </cell>
          <cell r="G18">
            <v>1.8715239811999997</v>
          </cell>
          <cell r="H18">
            <v>2.1014685002999998</v>
          </cell>
          <cell r="I18">
            <v>2.5377640000000001</v>
          </cell>
          <cell r="J18">
            <v>3.8971139978</v>
          </cell>
          <cell r="K18">
            <v>6.2934414936000014</v>
          </cell>
          <cell r="L18">
            <v>3.0792870267000012</v>
          </cell>
          <cell r="M18">
            <v>2.2268594913999995</v>
          </cell>
          <cell r="N18">
            <v>5.8081729995999973</v>
          </cell>
          <cell r="O18">
            <v>3.8646774998000004</v>
          </cell>
          <cell r="P18">
            <v>5.7008544904000011</v>
          </cell>
          <cell r="Q18">
            <v>5.5057715062000003</v>
          </cell>
        </row>
        <row r="19">
          <cell r="D19" t="str">
            <v>Traditional</v>
          </cell>
          <cell r="F19">
            <v>1.4222625510231584</v>
          </cell>
          <cell r="G19">
            <v>1.5652246176719187</v>
          </cell>
          <cell r="H19">
            <v>1.3719897997441866</v>
          </cell>
          <cell r="I19">
            <v>2.2490092786366258</v>
          </cell>
          <cell r="J19">
            <v>3.9322622756854222</v>
          </cell>
          <cell r="K19">
            <v>6.0229895462158058</v>
          </cell>
          <cell r="L19">
            <v>2.5431788932137116</v>
          </cell>
          <cell r="M19">
            <v>1.5124625518035852</v>
          </cell>
          <cell r="N19">
            <v>4.188445238941755</v>
          </cell>
          <cell r="O19">
            <v>2.9749887921030855</v>
          </cell>
          <cell r="P19">
            <v>5.3289766456223839</v>
          </cell>
          <cell r="Q19">
            <v>5.1932296434934067</v>
          </cell>
        </row>
        <row r="20">
          <cell r="D20">
            <v>0.61843821446441294</v>
          </cell>
        </row>
        <row r="21">
          <cell r="D21" t="str">
            <v>Set For Health - 10</v>
          </cell>
          <cell r="F21">
            <v>5.6913169783999997</v>
          </cell>
          <cell r="G21">
            <v>6.9954519870000018</v>
          </cell>
          <cell r="H21">
            <v>10.399617011999997</v>
          </cell>
          <cell r="I21">
            <v>6.1527239853999989</v>
          </cell>
          <cell r="J21">
            <v>7.718149966800004</v>
          </cell>
          <cell r="K21">
            <v>9.5839899955999996</v>
          </cell>
          <cell r="L21">
            <v>10.733142008999996</v>
          </cell>
          <cell r="M21">
            <v>9.8017539992000007</v>
          </cell>
          <cell r="N21">
            <v>11.761834980799996</v>
          </cell>
          <cell r="O21">
            <v>9.2150010590000004</v>
          </cell>
          <cell r="P21">
            <v>14.276849990000009</v>
          </cell>
          <cell r="Q21">
            <v>12.663699967599989</v>
          </cell>
        </row>
        <row r="22">
          <cell r="D22" t="str">
            <v>Product Type</v>
          </cell>
          <cell r="F22">
            <v>3.0273519341676463</v>
          </cell>
          <cell r="G22">
            <v>4.1249463358445819</v>
          </cell>
          <cell r="H22">
            <v>5.6593698879685164</v>
          </cell>
          <cell r="I22">
            <v>3.6393307168370672</v>
          </cell>
          <cell r="J22">
            <v>5.2159864715123962</v>
          </cell>
          <cell r="K22">
            <v>5.6638203255515283</v>
          </cell>
          <cell r="L22">
            <v>6.1833631044390831</v>
          </cell>
          <cell r="M22">
            <v>5.9919891620641907</v>
          </cell>
          <cell r="N22">
            <v>6.9283874885889221</v>
          </cell>
          <cell r="O22">
            <v>5.2918051806978657</v>
          </cell>
          <cell r="P22">
            <v>8.0774973561790144</v>
          </cell>
          <cell r="Q22">
            <v>7.4921757264824214</v>
          </cell>
        </row>
        <row r="23">
          <cell r="D23">
            <v>0.54098907170691879</v>
          </cell>
        </row>
        <row r="24">
          <cell r="D24" t="str">
            <v>Set For Health - 20</v>
          </cell>
          <cell r="F24">
            <v>2.7964150102000009</v>
          </cell>
          <cell r="G24">
            <v>2.5024420164000007</v>
          </cell>
          <cell r="H24">
            <v>2.7945840073999997</v>
          </cell>
          <cell r="I24">
            <v>3.1325059992000006</v>
          </cell>
          <cell r="J24">
            <v>3.1094209566000011</v>
          </cell>
          <cell r="K24">
            <v>4.2382830350000003</v>
          </cell>
          <cell r="L24">
            <v>4.7027770065999999</v>
          </cell>
          <cell r="M24">
            <v>4.7753370153999963</v>
          </cell>
          <cell r="N24">
            <v>3.9624630194000043</v>
          </cell>
          <cell r="O24">
            <v>3.6918419527999982</v>
          </cell>
          <cell r="P24">
            <v>5.619187964800008</v>
          </cell>
          <cell r="Q24">
            <v>4.4740829347999993</v>
          </cell>
        </row>
        <row r="25">
          <cell r="D25" t="str">
            <v>Traditional</v>
          </cell>
          <cell r="F25">
            <v>1.7591907460331189</v>
          </cell>
          <cell r="G25">
            <v>1.6097494900897804</v>
          </cell>
          <cell r="H25">
            <v>1.8427274175979882</v>
          </cell>
          <cell r="I25">
            <v>2.011971543865787</v>
          </cell>
          <cell r="J25">
            <v>2.3503798216227478</v>
          </cell>
          <cell r="K25">
            <v>2.7410492162948921</v>
          </cell>
          <cell r="L25">
            <v>2.9413513747659401</v>
          </cell>
          <cell r="M25">
            <v>3.1373902947882413</v>
          </cell>
          <cell r="N25">
            <v>2.3597924535414836</v>
          </cell>
          <cell r="O25">
            <v>2.2574729613150284</v>
          </cell>
          <cell r="P25">
            <v>3.5934595510639289</v>
          </cell>
          <cell r="Q25">
            <v>2.8530695394571723</v>
          </cell>
        </row>
        <row r="26">
          <cell r="D26">
            <v>0.50459513954813362</v>
          </cell>
        </row>
        <row r="27">
          <cell r="D27" t="str">
            <v>All Set Higher PHP</v>
          </cell>
          <cell r="F27">
            <v>3.2</v>
          </cell>
          <cell r="G27">
            <v>11.526999999999999</v>
          </cell>
          <cell r="H27">
            <v>1.2</v>
          </cell>
          <cell r="I27">
            <v>0.8</v>
          </cell>
          <cell r="J27">
            <v>1.9</v>
          </cell>
          <cell r="K27">
            <v>5.5549999999999997</v>
          </cell>
          <cell r="L27">
            <v>2.61</v>
          </cell>
          <cell r="M27">
            <v>4.66</v>
          </cell>
          <cell r="N27">
            <v>5.4504999999999999</v>
          </cell>
          <cell r="O27">
            <v>3.44</v>
          </cell>
          <cell r="P27">
            <v>14.792999999999999</v>
          </cell>
          <cell r="Q27">
            <v>9.1</v>
          </cell>
        </row>
        <row r="28">
          <cell r="D28" t="str">
            <v>Unit Linked</v>
          </cell>
          <cell r="F28">
            <v>1.4527382378338718</v>
          </cell>
          <cell r="G28">
            <v>4.8930332085899835</v>
          </cell>
          <cell r="H28">
            <v>0.55540235784404168</v>
          </cell>
          <cell r="I28">
            <v>0.35822769223074524</v>
          </cell>
          <cell r="J28">
            <v>0.8176818451746628</v>
          </cell>
          <cell r="K28">
            <v>2.4979922747133307</v>
          </cell>
          <cell r="L28">
            <v>1.1746130704262256</v>
          </cell>
          <cell r="M28">
            <v>2.4405344703263139</v>
          </cell>
          <cell r="N28">
            <v>2.3960501080576422</v>
          </cell>
          <cell r="O28">
            <v>1.6244203176054788</v>
          </cell>
          <cell r="P28">
            <v>7.90427536350622</v>
          </cell>
          <cell r="Q28">
            <v>4.2531348997067813</v>
          </cell>
        </row>
        <row r="29">
          <cell r="D29">
            <v>7.1556336801826173E-2</v>
          </cell>
        </row>
        <row r="30">
          <cell r="D30" t="str">
            <v>Set for Tomorrow</v>
          </cell>
          <cell r="F30">
            <v>1.4223946399999998</v>
          </cell>
          <cell r="G30">
            <v>0.80496334000000014</v>
          </cell>
          <cell r="H30">
            <v>1.5201274600000003</v>
          </cell>
          <cell r="I30">
            <v>0.84964592000000083</v>
          </cell>
          <cell r="J30">
            <v>0.75883270999999997</v>
          </cell>
          <cell r="K30">
            <v>1.3140277699999996</v>
          </cell>
          <cell r="L30">
            <v>1.0076935349999991</v>
          </cell>
          <cell r="M30">
            <v>1.3768124149999992</v>
          </cell>
          <cell r="N30">
            <v>1.0800462500000001</v>
          </cell>
          <cell r="O30">
            <v>1.960307209999999</v>
          </cell>
          <cell r="P30">
            <v>1.9143747599999998</v>
          </cell>
          <cell r="Q30">
            <v>1.7233752099999953</v>
          </cell>
        </row>
        <row r="31">
          <cell r="D31" t="str">
            <v>Traditional</v>
          </cell>
          <cell r="F31">
            <v>2.1596865245262902</v>
          </cell>
          <cell r="G31">
            <v>0.97904608506144075</v>
          </cell>
          <cell r="H31">
            <v>2.2392176747185308</v>
          </cell>
          <cell r="I31">
            <v>1.1005912060257057</v>
          </cell>
          <cell r="J31">
            <v>0.69027190896293711</v>
          </cell>
          <cell r="K31">
            <v>1.9239891902330228</v>
          </cell>
          <cell r="L31">
            <v>0.87092127791468987</v>
          </cell>
          <cell r="M31">
            <v>1.6814435875503198</v>
          </cell>
          <cell r="N31">
            <v>1.616699717633022</v>
          </cell>
          <cell r="O31">
            <v>2.4497525202387815</v>
          </cell>
          <cell r="P31">
            <v>2.2185997503558936</v>
          </cell>
          <cell r="Q31">
            <v>2.5884273038378618</v>
          </cell>
        </row>
        <row r="32">
          <cell r="D32">
            <v>1.0000000000000002</v>
          </cell>
        </row>
        <row r="33">
          <cell r="D33" t="str">
            <v>Premium Paying Rider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3.8318457650000002</v>
          </cell>
          <cell r="N33">
            <v>5.0423049999999998</v>
          </cell>
          <cell r="O33">
            <v>4.4553754999999962</v>
          </cell>
          <cell r="P33">
            <v>6.2004224050000021</v>
          </cell>
          <cell r="Q33">
            <v>4.7131707699999943</v>
          </cell>
        </row>
        <row r="34">
          <cell r="D34" t="str">
            <v>Traditional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3.6351334515269786</v>
          </cell>
          <cell r="N34">
            <v>4.1811919260088821</v>
          </cell>
          <cell r="O34">
            <v>4.0076669326351304</v>
          </cell>
          <cell r="P34">
            <v>5.4261985401816508</v>
          </cell>
          <cell r="Q34">
            <v>4.3431092286696664</v>
          </cell>
        </row>
        <row r="35">
          <cell r="D35">
            <v>1</v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>
            <v>0.94866382272747307</v>
          </cell>
          <cell r="N35">
            <v>0.82922233502512888</v>
          </cell>
          <cell r="O35">
            <v>0.89951271955307333</v>
          </cell>
          <cell r="P35">
            <v>0.87513369021536025</v>
          </cell>
          <cell r="Q35">
            <v>0.92148352788619026</v>
          </cell>
        </row>
        <row r="36">
          <cell r="F36">
            <v>0.84719936533258533</v>
          </cell>
          <cell r="G36">
            <v>0.67135467217489975</v>
          </cell>
          <cell r="H36">
            <v>0.49044343196753459</v>
          </cell>
          <cell r="I36">
            <v>0.62160093578569331</v>
          </cell>
          <cell r="J36">
            <v>1.4369620966809578</v>
          </cell>
          <cell r="K36">
            <v>2.9212260527215932</v>
          </cell>
          <cell r="L36">
            <v>0.79424976530474112</v>
          </cell>
          <cell r="M36">
            <v>0.61995824550540135</v>
          </cell>
          <cell r="N36">
            <v>1.6243428815490546</v>
          </cell>
          <cell r="O36">
            <v>1.1204363085514615</v>
          </cell>
          <cell r="P36">
            <v>2.3443464719156566</v>
          </cell>
          <cell r="Q36">
            <v>2.6370783422326838</v>
          </cell>
        </row>
        <row r="37">
          <cell r="F37">
            <v>0.71645177536018423</v>
          </cell>
          <cell r="G37">
            <v>1.6951894106357912</v>
          </cell>
          <cell r="H37">
            <v>-1.2444925906290791</v>
          </cell>
          <cell r="I37">
            <v>-0.65666640587997094</v>
          </cell>
          <cell r="J37">
            <v>0.39169010548510386</v>
          </cell>
          <cell r="K37">
            <v>29.845390459782244</v>
          </cell>
          <cell r="L37">
            <v>6.4452387634226156</v>
          </cell>
          <cell r="M37">
            <v>3.3108170157091479</v>
          </cell>
          <cell r="N37">
            <v>3.5124032816542936</v>
          </cell>
          <cell r="O37">
            <v>5.3329118379928566</v>
          </cell>
          <cell r="P37">
            <v>7.5992794463981284</v>
          </cell>
          <cell r="Q37">
            <v>4.1439615649597386</v>
          </cell>
        </row>
      </sheetData>
      <sheetData sheetId="47"/>
      <sheetData sheetId="48"/>
      <sheetData sheetId="49"/>
      <sheetData sheetId="50">
        <row r="6">
          <cell r="D6" t="str">
            <v>Set for Life - 5</v>
          </cell>
          <cell r="F6">
            <v>35.658754000000002</v>
          </cell>
          <cell r="G6">
            <v>41.854610000000001</v>
          </cell>
          <cell r="H6">
            <v>50.783541999999997</v>
          </cell>
          <cell r="I6">
            <v>44.156868000000003</v>
          </cell>
          <cell r="J6">
            <v>25.794978800000013</v>
          </cell>
          <cell r="K6">
            <v>19.428629999999998</v>
          </cell>
          <cell r="L6">
            <v>49.331947999999997</v>
          </cell>
          <cell r="M6">
            <v>36.197668</v>
          </cell>
          <cell r="N6">
            <v>62.683926100000022</v>
          </cell>
          <cell r="O6">
            <v>53.837637999999998</v>
          </cell>
          <cell r="P6">
            <v>43.010835999999998</v>
          </cell>
          <cell r="Q6">
            <v>45.591790399999979</v>
          </cell>
        </row>
        <row r="7">
          <cell r="D7" t="str">
            <v>Unit Linked</v>
          </cell>
          <cell r="F7">
            <v>14.580998342256349</v>
          </cell>
          <cell r="G7">
            <v>18.738730813876316</v>
          </cell>
          <cell r="H7">
            <v>22.119752632243451</v>
          </cell>
          <cell r="I7">
            <v>22.151284765378811</v>
          </cell>
          <cell r="J7">
            <v>12.149251517754733</v>
          </cell>
          <cell r="K7">
            <v>8.1888310853048569</v>
          </cell>
          <cell r="L7">
            <v>26.780903856347145</v>
          </cell>
          <cell r="M7">
            <v>19.555622535360722</v>
          </cell>
          <cell r="N7">
            <v>40.425204079075783</v>
          </cell>
          <cell r="O7">
            <v>33.543800103929073</v>
          </cell>
          <cell r="P7">
            <v>25.89095746375552</v>
          </cell>
          <cell r="Q7">
            <v>27.952496345731973</v>
          </cell>
        </row>
        <row r="8">
          <cell r="D8">
            <v>0.10519126862405288</v>
          </cell>
        </row>
        <row r="9">
          <cell r="D9" t="str">
            <v>Set For Life - 7</v>
          </cell>
          <cell r="F9">
            <v>0.89438719999999983</v>
          </cell>
          <cell r="G9">
            <v>0.88318999999999992</v>
          </cell>
          <cell r="H9">
            <v>3.3106080000000015</v>
          </cell>
          <cell r="I9">
            <v>6.8936027999999929</v>
          </cell>
          <cell r="J9">
            <v>33.341638400000143</v>
          </cell>
          <cell r="K9">
            <v>51.334418800000272</v>
          </cell>
          <cell r="L9">
            <v>19.945906400000037</v>
          </cell>
          <cell r="M9">
            <v>13.568771999999896</v>
          </cell>
          <cell r="N9">
            <v>18.408289199999974</v>
          </cell>
          <cell r="O9">
            <v>12.340932799999923</v>
          </cell>
          <cell r="P9">
            <v>14.564295199999929</v>
          </cell>
          <cell r="Q9">
            <v>7.6117747999999521</v>
          </cell>
        </row>
        <row r="10">
          <cell r="D10" t="str">
            <v>Unit Linked</v>
          </cell>
          <cell r="F10">
            <v>0.40052265861222203</v>
          </cell>
          <cell r="G10">
            <v>0.46338282828723298</v>
          </cell>
          <cell r="H10">
            <v>2.048965477359781</v>
          </cell>
          <cell r="I10">
            <v>3.8394979001138982</v>
          </cell>
          <cell r="J10">
            <v>17.097601813303559</v>
          </cell>
          <cell r="K10">
            <v>27.442365545749396</v>
          </cell>
          <cell r="L10">
            <v>9.2873312973747471</v>
          </cell>
          <cell r="M10">
            <v>4.8664543921582846</v>
          </cell>
          <cell r="N10">
            <v>8.5327094216290043</v>
          </cell>
          <cell r="O10">
            <v>4.4151482850277128</v>
          </cell>
          <cell r="P10">
            <v>8.1393900584733778</v>
          </cell>
          <cell r="Q10">
            <v>2.5230578358395399</v>
          </cell>
        </row>
        <row r="11">
          <cell r="D11">
            <v>0.11602114199455281</v>
          </cell>
        </row>
        <row r="12">
          <cell r="D12" t="str">
            <v>Set For Life - 10</v>
          </cell>
          <cell r="F12">
            <v>7.8717782000000005</v>
          </cell>
          <cell r="G12">
            <v>11.372024</v>
          </cell>
          <cell r="H12">
            <v>13.0114</v>
          </cell>
          <cell r="I12">
            <v>10.925360200000007</v>
          </cell>
          <cell r="J12">
            <v>10.768788000000001</v>
          </cell>
          <cell r="K12">
            <v>26.925072</v>
          </cell>
          <cell r="L12">
            <v>15.460372</v>
          </cell>
          <cell r="M12">
            <v>17.191587999999999</v>
          </cell>
          <cell r="N12">
            <v>22.09603999999997</v>
          </cell>
          <cell r="O12">
            <v>21.343104</v>
          </cell>
          <cell r="P12">
            <v>17.204879999999999</v>
          </cell>
          <cell r="Q12">
            <v>18.675936</v>
          </cell>
        </row>
        <row r="13">
          <cell r="D13" t="str">
            <v>Unit Linked</v>
          </cell>
          <cell r="F13">
            <v>3.1556941715071791</v>
          </cell>
          <cell r="G13">
            <v>5.5632469483010132</v>
          </cell>
          <cell r="H13">
            <v>6.1165581837566885</v>
          </cell>
          <cell r="I13">
            <v>3.8127973659067806</v>
          </cell>
          <cell r="J13">
            <v>3.6058442586243191</v>
          </cell>
          <cell r="K13">
            <v>12.716628935393512</v>
          </cell>
          <cell r="L13">
            <v>6.2058728458040804</v>
          </cell>
          <cell r="M13">
            <v>9.5250171863737698</v>
          </cell>
          <cell r="N13">
            <v>11.1178691617895</v>
          </cell>
          <cell r="O13">
            <v>12.066506356046595</v>
          </cell>
          <cell r="P13">
            <v>9.0152696084499357</v>
          </cell>
          <cell r="Q13">
            <v>10.8154528312366</v>
          </cell>
        </row>
        <row r="14">
          <cell r="D14">
            <v>0.15884015619862071</v>
          </cell>
        </row>
        <row r="15">
          <cell r="D15" t="str">
            <v>Set For Life - WL</v>
          </cell>
          <cell r="F15">
            <v>0.131964</v>
          </cell>
          <cell r="G15">
            <v>2.3987999999999999E-2</v>
          </cell>
          <cell r="H15">
            <v>0.173952</v>
          </cell>
          <cell r="I15">
            <v>0.67172399999999999</v>
          </cell>
          <cell r="J15">
            <v>0.245952</v>
          </cell>
          <cell r="K15">
            <v>3.923324</v>
          </cell>
          <cell r="L15">
            <v>0.69985200000000003</v>
          </cell>
          <cell r="M15">
            <v>0.72771600000000003</v>
          </cell>
          <cell r="N15">
            <v>0.91172799999999998</v>
          </cell>
          <cell r="O15">
            <v>9.9000000000000005E-2</v>
          </cell>
          <cell r="P15">
            <v>0.215976</v>
          </cell>
          <cell r="Q15">
            <v>0.99360000000000004</v>
          </cell>
        </row>
        <row r="16">
          <cell r="D16" t="str">
            <v>Unit Linked</v>
          </cell>
          <cell r="F16">
            <v>5.0975832846682279E-2</v>
          </cell>
          <cell r="G16">
            <v>7.0283305954084935E-3</v>
          </cell>
          <cell r="H16">
            <v>8.5104994640615675E-2</v>
          </cell>
          <cell r="I16">
            <v>0.54227590440944584</v>
          </cell>
          <cell r="J16">
            <v>0.16289590718358196</v>
          </cell>
          <cell r="K16">
            <v>3.7768950782654001</v>
          </cell>
          <cell r="L16">
            <v>0.52055214476341383</v>
          </cell>
          <cell r="M16">
            <v>0.57194788178394451</v>
          </cell>
          <cell r="N16">
            <v>0.7780127146362904</v>
          </cell>
          <cell r="O16">
            <v>7.4581132034561598E-2</v>
          </cell>
          <cell r="P16">
            <v>0.12892988203105424</v>
          </cell>
          <cell r="Q16">
            <v>0.53262822773416429</v>
          </cell>
        </row>
        <row r="17">
          <cell r="D17">
            <v>0.19621093348154386</v>
          </cell>
        </row>
        <row r="18">
          <cell r="D18" t="str">
            <v>Set For Health - 5</v>
          </cell>
          <cell r="F18">
            <v>3.5065355122000001</v>
          </cell>
          <cell r="G18">
            <v>5.202046503600001</v>
          </cell>
          <cell r="H18">
            <v>5.6071499917999992</v>
          </cell>
          <cell r="I18">
            <v>7.0349209870000013</v>
          </cell>
          <cell r="J18">
            <v>6.7518055069999958</v>
          </cell>
          <cell r="K18">
            <v>8.1426584951000134</v>
          </cell>
          <cell r="L18">
            <v>6.2310365063000024</v>
          </cell>
          <cell r="M18">
            <v>7.2830879903999861</v>
          </cell>
          <cell r="N18">
            <v>9.2094155069000116</v>
          </cell>
          <cell r="O18">
            <v>6.860880486400001</v>
          </cell>
          <cell r="P18">
            <v>7.4896795019999889</v>
          </cell>
          <cell r="Q18">
            <v>6.8638805084000083</v>
          </cell>
        </row>
        <row r="19">
          <cell r="D19" t="str">
            <v>Traditional</v>
          </cell>
          <cell r="F19">
            <v>3.0991223828721286</v>
          </cell>
          <cell r="G19">
            <v>4.7204446651213656</v>
          </cell>
          <cell r="H19">
            <v>5.0191684011947677</v>
          </cell>
          <cell r="I19">
            <v>6.6404125526291731</v>
          </cell>
          <cell r="J19">
            <v>6.8753639946323188</v>
          </cell>
          <cell r="K19">
            <v>8.1306908426617088</v>
          </cell>
          <cell r="L19">
            <v>5.1642863349011394</v>
          </cell>
          <cell r="M19">
            <v>6.4670147466631684</v>
          </cell>
          <cell r="N19">
            <v>8.9873769447540646</v>
          </cell>
          <cell r="O19">
            <v>5.969409000978783</v>
          </cell>
          <cell r="P19">
            <v>6.9405159772063341</v>
          </cell>
          <cell r="Q19">
            <v>5.6739014674262851</v>
          </cell>
        </row>
        <row r="20">
          <cell r="D20">
            <v>0.63192614187221896</v>
          </cell>
        </row>
        <row r="21">
          <cell r="D21" t="str">
            <v>Set For Health - 10</v>
          </cell>
          <cell r="F21">
            <v>5.6074250388000024</v>
          </cell>
          <cell r="G21">
            <v>5.5973889844000011</v>
          </cell>
          <cell r="H21">
            <v>7.1245750601999998</v>
          </cell>
          <cell r="I21">
            <v>7.8495599731999972</v>
          </cell>
          <cell r="J21">
            <v>9.4058060211999983</v>
          </cell>
          <cell r="K21">
            <v>11.363437030000009</v>
          </cell>
          <cell r="L21">
            <v>9.3184029239999955</v>
          </cell>
          <cell r="M21">
            <v>8.4690849971999977</v>
          </cell>
          <cell r="N21">
            <v>16.092460965199994</v>
          </cell>
          <cell r="O21">
            <v>13.873790001000001</v>
          </cell>
          <cell r="P21">
            <v>12.399055978799998</v>
          </cell>
          <cell r="Q21">
            <v>8.6896849965999863</v>
          </cell>
        </row>
        <row r="22">
          <cell r="D22" t="str">
            <v>Product Type</v>
          </cell>
          <cell r="F22">
            <v>3.1647701438254461</v>
          </cell>
          <cell r="G22">
            <v>3.4878258492182095</v>
          </cell>
          <cell r="H22">
            <v>4.0175812168241922</v>
          </cell>
          <cell r="I22">
            <v>4.6055307454349457</v>
          </cell>
          <cell r="J22">
            <v>5.9743011142120475</v>
          </cell>
          <cell r="K22">
            <v>6.8375661657152103</v>
          </cell>
          <cell r="L22">
            <v>5.3440125842735728</v>
          </cell>
          <cell r="M22">
            <v>4.7818528737371224</v>
          </cell>
          <cell r="N22">
            <v>10.067298312602542</v>
          </cell>
          <cell r="O22">
            <v>8.1668443563947228</v>
          </cell>
          <cell r="P22">
            <v>6.8684424196904672</v>
          </cell>
          <cell r="Q22">
            <v>4.8725802297458056</v>
          </cell>
        </row>
        <row r="23">
          <cell r="D23">
            <v>0.54777857361654569</v>
          </cell>
        </row>
        <row r="24">
          <cell r="D24" t="str">
            <v>Set For Health - 20</v>
          </cell>
          <cell r="F24">
            <v>2.5004119914000005</v>
          </cell>
          <cell r="G24">
            <v>2.4965549501999997</v>
          </cell>
          <cell r="H24">
            <v>2.0417849693999996</v>
          </cell>
          <cell r="I24">
            <v>2.2195840008000003</v>
          </cell>
          <cell r="J24">
            <v>2.7315010204000005</v>
          </cell>
          <cell r="K24">
            <v>2.6334390010000002</v>
          </cell>
          <cell r="L24">
            <v>3.1855669756000005</v>
          </cell>
          <cell r="M24">
            <v>2.7803159676000031</v>
          </cell>
          <cell r="N24">
            <v>3.0181569620000013</v>
          </cell>
          <cell r="O24">
            <v>4.4911649718000035</v>
          </cell>
          <cell r="P24">
            <v>3.3866009997999966</v>
          </cell>
          <cell r="Q24">
            <v>2.4714159495999999</v>
          </cell>
        </row>
        <row r="25">
          <cell r="D25" t="str">
            <v>Traditional</v>
          </cell>
          <cell r="F25">
            <v>1.5005866777996071</v>
          </cell>
          <cell r="G25">
            <v>1.7265709371832711</v>
          </cell>
          <cell r="H25">
            <v>1.1784559188316535</v>
          </cell>
          <cell r="I25">
            <v>1.3132466145493407</v>
          </cell>
          <cell r="J25">
            <v>1.9279106408359046</v>
          </cell>
          <cell r="K25">
            <v>1.6359061594973094</v>
          </cell>
          <cell r="L25">
            <v>1.9607895254469365</v>
          </cell>
          <cell r="M25">
            <v>1.6994807438146844</v>
          </cell>
          <cell r="N25">
            <v>1.8112302042893786</v>
          </cell>
          <cell r="O25">
            <v>2.7324795240441206</v>
          </cell>
          <cell r="P25">
            <v>1.9667448215026855</v>
          </cell>
          <cell r="Q25">
            <v>1.4610625396493748</v>
          </cell>
        </row>
        <row r="26">
          <cell r="D26">
            <v>0.50037368377210745</v>
          </cell>
        </row>
        <row r="27">
          <cell r="D27" t="str">
            <v>All Set Higher PHP</v>
          </cell>
          <cell r="F27">
            <v>6.1120000000000001</v>
          </cell>
          <cell r="G27">
            <v>7.5</v>
          </cell>
          <cell r="H27">
            <v>10.25</v>
          </cell>
          <cell r="I27">
            <v>8.65</v>
          </cell>
          <cell r="J27">
            <v>9.98</v>
          </cell>
          <cell r="K27">
            <v>4.6500000000000004</v>
          </cell>
          <cell r="L27">
            <v>9.1382999999999992</v>
          </cell>
          <cell r="M27">
            <v>12.37007</v>
          </cell>
          <cell r="N27">
            <v>14.6</v>
          </cell>
          <cell r="O27">
            <v>9.26</v>
          </cell>
          <cell r="P27">
            <v>15.4665</v>
          </cell>
          <cell r="Q27">
            <v>7.72</v>
          </cell>
        </row>
        <row r="28">
          <cell r="D28" t="str">
            <v>Unit Linked</v>
          </cell>
          <cell r="F28">
            <v>3.0526927892871938</v>
          </cell>
          <cell r="G28">
            <v>3.8561708047401471</v>
          </cell>
          <cell r="H28">
            <v>5.2061315596117534</v>
          </cell>
          <cell r="I28">
            <v>4.5026458093261308</v>
          </cell>
          <cell r="J28">
            <v>5.142073636856427</v>
          </cell>
          <cell r="K28">
            <v>2.3796355283539481</v>
          </cell>
          <cell r="L28">
            <v>4.4930155552537512</v>
          </cell>
          <cell r="M28">
            <v>6.3088162155177407</v>
          </cell>
          <cell r="N28">
            <v>7.7250980105933547</v>
          </cell>
          <cell r="O28">
            <v>4.6350310726046491</v>
          </cell>
          <cell r="P28">
            <v>10.492821774439209</v>
          </cell>
          <cell r="Q28">
            <v>4.0838654310646127</v>
          </cell>
        </row>
        <row r="29">
          <cell r="D29">
            <v>0.1142465169714055</v>
          </cell>
        </row>
        <row r="30">
          <cell r="D30" t="str">
            <v>All Set Higher USD</v>
          </cell>
          <cell r="F30">
            <v>3.6839284122562672</v>
          </cell>
          <cell r="G30">
            <v>3.1891243295096721</v>
          </cell>
          <cell r="H30">
            <v>5.6092029324663724</v>
          </cell>
          <cell r="I30">
            <v>4.7687137499074677</v>
          </cell>
          <cell r="J30">
            <v>2.3075007084716446</v>
          </cell>
          <cell r="K30">
            <v>2.4107243611715323</v>
          </cell>
          <cell r="L30">
            <v>5.5802418923483339</v>
          </cell>
          <cell r="M30">
            <v>4.4300338855455781</v>
          </cell>
          <cell r="N30">
            <v>8.8758500994453655</v>
          </cell>
          <cell r="O30">
            <v>5.0980483435272204</v>
          </cell>
          <cell r="P30">
            <v>8.4115979483354391</v>
          </cell>
          <cell r="Q30">
            <v>2.346056605218783</v>
          </cell>
        </row>
        <row r="31">
          <cell r="D31" t="str">
            <v>Traditional</v>
          </cell>
          <cell r="F31">
            <v>1.8775524692013339</v>
          </cell>
          <cell r="G31">
            <v>1.518733733993777</v>
          </cell>
          <cell r="H31">
            <v>2.9004954903148206</v>
          </cell>
          <cell r="I31">
            <v>2.4938385585661091</v>
          </cell>
          <cell r="J31">
            <v>0.88657637242898346</v>
          </cell>
          <cell r="K31">
            <v>0.9545912600120231</v>
          </cell>
          <cell r="L31">
            <v>2.1353505123765673</v>
          </cell>
          <cell r="M31">
            <v>1.8767142263901941</v>
          </cell>
          <cell r="N31">
            <v>3.4851008436754363</v>
          </cell>
          <cell r="O31">
            <v>2.229340563608825</v>
          </cell>
          <cell r="P31">
            <v>4.0433938163100187</v>
          </cell>
          <cell r="Q31">
            <v>0.90848720257640259</v>
          </cell>
        </row>
        <row r="32">
          <cell r="D32">
            <v>7.1627790625017562E-2</v>
          </cell>
        </row>
        <row r="33">
          <cell r="D33" t="str">
            <v>MRI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D34" t="str">
            <v>Traditional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D35">
            <v>1</v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</row>
        <row r="36">
          <cell r="F36">
            <v>5.7225364500006322</v>
          </cell>
          <cell r="G36">
            <v>8.8357503472001184</v>
          </cell>
          <cell r="H36">
            <v>8.0388089639996991</v>
          </cell>
          <cell r="I36">
            <v>7.9376064143998377</v>
          </cell>
          <cell r="J36">
            <v>7.4789055565002656</v>
          </cell>
          <cell r="K36">
            <v>6.4803017602006321</v>
          </cell>
          <cell r="L36">
            <v>10.433826240799959</v>
          </cell>
          <cell r="M36">
            <v>7.9797389038997153</v>
          </cell>
          <cell r="N36">
            <v>10.06480133569886</v>
          </cell>
          <cell r="O36">
            <v>8.225833773801412</v>
          </cell>
          <cell r="P36">
            <v>8.2346869052009168</v>
          </cell>
          <cell r="Q36">
            <v>10.580935824098731</v>
          </cell>
        </row>
        <row r="37">
          <cell r="F37">
            <v>4.0676745392552007</v>
          </cell>
          <cell r="G37">
            <v>9.3314116347977745</v>
          </cell>
          <cell r="H37">
            <v>7.1388232103012541</v>
          </cell>
          <cell r="I37">
            <v>6.0538386059632074</v>
          </cell>
          <cell r="J37">
            <v>7.0196122587961938</v>
          </cell>
          <cell r="K37">
            <v>25.300744300259737</v>
          </cell>
          <cell r="L37">
            <v>12.294274897952803</v>
          </cell>
          <cell r="M37">
            <v>11.557377350190592</v>
          </cell>
          <cell r="N37">
            <v>14.883119352237003</v>
          </cell>
          <cell r="O37">
            <v>10.264004852518923</v>
          </cell>
          <cell r="P37">
            <v>12.416335109147155</v>
          </cell>
          <cell r="Q37">
            <v>10.87553046982012</v>
          </cell>
        </row>
      </sheetData>
      <sheetData sheetId="51"/>
      <sheetData sheetId="52"/>
      <sheetData sheetId="53"/>
      <sheetData sheetId="5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Inputs"/>
      <sheetName val="Overall Summary"/>
      <sheetName val="Overall Summary 1"/>
      <sheetName val="Pipeline"/>
      <sheetName val="VN_Digital"/>
      <sheetName val="AG_Agent Activity"/>
      <sheetName val="AG_Prorated Segment Performance"/>
      <sheetName val="AG_Recruitment"/>
      <sheetName val="AG_Forecast Accuracy"/>
      <sheetName val="AG_Digital Initiatives"/>
      <sheetName val="AG_Next Month Summary"/>
      <sheetName val="AG_Last Month Summary"/>
      <sheetName val="BA_Next Month Summary"/>
      <sheetName val="BA_Last Month Summary"/>
      <sheetName val="BA_Insight Summary"/>
      <sheetName val="BA_Digital Initiatives"/>
      <sheetName val="CA_Next Month Summary"/>
      <sheetName val="CA_Last Month Summary"/>
      <sheetName val="CA_Insight Summary"/>
      <sheetName val="BK_Digital Initiatives"/>
      <sheetName val="APPENDIX DIVIDER"/>
      <sheetName val="OVERALL_Key Metrics P1"/>
      <sheetName val="AG_Key Metrics P1"/>
      <sheetName val="AG_Key Metrics P2"/>
      <sheetName val="AG_Insight Summary"/>
      <sheetName val="AG_New AA Ratio"/>
      <sheetName val="AG_Prorated Segment Perform"/>
      <sheetName val="AG_Key Products"/>
      <sheetName val="BA_Key Metrics P1"/>
      <sheetName val="BA_Key Metrics P2"/>
      <sheetName val="BA_Key Partners"/>
      <sheetName val="BA_Key Products"/>
      <sheetName val="CA_Key Metrics P1"/>
      <sheetName val="CA_Key Metrics P2"/>
      <sheetName val="CA_Key Products"/>
      <sheetName val="CA_Partner Breakdown"/>
      <sheetName val="D2C_Key Metrics P1"/>
      <sheetName val="Defini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6">
          <cell r="F6">
            <v>38164.017520000001</v>
          </cell>
          <cell r="G6">
            <v>38786.422660000004</v>
          </cell>
          <cell r="H6">
            <v>84111.213010000007</v>
          </cell>
          <cell r="I6">
            <v>46585.71261000001</v>
          </cell>
          <cell r="J6">
            <v>65177.703840000002</v>
          </cell>
          <cell r="K6">
            <v>86974.287980000008</v>
          </cell>
          <cell r="L6">
            <v>61060.168919999996</v>
          </cell>
          <cell r="M6">
            <v>75228.449909999981</v>
          </cell>
          <cell r="N6">
            <v>72280.792809999999</v>
          </cell>
          <cell r="O6">
            <v>69849.701899999985</v>
          </cell>
          <cell r="P6">
            <v>97507.03138</v>
          </cell>
          <cell r="Q6">
            <v>135955.09276</v>
          </cell>
        </row>
        <row r="7">
          <cell r="F7">
            <v>39357.723836501027</v>
          </cell>
          <cell r="G7">
            <v>21288.578219999901</v>
          </cell>
          <cell r="H7">
            <v>49336.431781191168</v>
          </cell>
          <cell r="I7">
            <v>48783.943066186715</v>
          </cell>
          <cell r="J7">
            <v>52030.701093799405</v>
          </cell>
          <cell r="K7">
            <v>68367.384048868364</v>
          </cell>
          <cell r="L7">
            <v>62278.488205446018</v>
          </cell>
          <cell r="M7">
            <v>70592.559452149348</v>
          </cell>
          <cell r="N7">
            <v>82400.204731362755</v>
          </cell>
          <cell r="O7">
            <v>75324.671340825982</v>
          </cell>
          <cell r="P7">
            <v>85979.500133221765</v>
          </cell>
          <cell r="Q7">
            <v>99046.636935973103</v>
          </cell>
        </row>
        <row r="9">
          <cell r="F9">
            <v>23145.897840000001</v>
          </cell>
          <cell r="G9">
            <v>17922.779270000003</v>
          </cell>
          <cell r="H9">
            <v>43343.309719999997</v>
          </cell>
          <cell r="I9">
            <v>32972.070059999998</v>
          </cell>
          <cell r="J9">
            <v>35167.700129999997</v>
          </cell>
          <cell r="K9">
            <v>55317.762819999996</v>
          </cell>
          <cell r="L9">
            <v>38738.086650000012</v>
          </cell>
          <cell r="M9">
            <v>53711.7212</v>
          </cell>
          <cell r="N9">
            <v>57822.194149999988</v>
          </cell>
          <cell r="O9">
            <v>49263.428840000008</v>
          </cell>
          <cell r="P9">
            <v>51331.52145</v>
          </cell>
          <cell r="Q9">
            <v>98364.802780000013</v>
          </cell>
        </row>
        <row r="11">
          <cell r="F11">
            <v>14214.887283689501</v>
          </cell>
          <cell r="G11">
            <v>13106.992007687742</v>
          </cell>
          <cell r="H11">
            <v>31758.071271148019</v>
          </cell>
          <cell r="I11">
            <v>17958.636475014941</v>
          </cell>
          <cell r="J11">
            <v>18765.74628546102</v>
          </cell>
          <cell r="K11">
            <v>30431.684413783791</v>
          </cell>
          <cell r="L11">
            <v>24429.585356529133</v>
          </cell>
          <cell r="M11">
            <v>31292.021239632348</v>
          </cell>
          <cell r="N11">
            <v>30693.382097609578</v>
          </cell>
          <cell r="O11">
            <v>27366.417356775302</v>
          </cell>
          <cell r="P11">
            <v>35881.218983728308</v>
          </cell>
          <cell r="Q11">
            <v>48777.791707888551</v>
          </cell>
        </row>
        <row r="12">
          <cell r="F12">
            <v>12721.01166453905</v>
          </cell>
          <cell r="G12">
            <v>6882.3727336619431</v>
          </cell>
          <cell r="H12">
            <v>15961.142343696094</v>
          </cell>
          <cell r="I12">
            <v>15823.061380556755</v>
          </cell>
          <cell r="J12">
            <v>16922.327773524983</v>
          </cell>
          <cell r="K12">
            <v>22210.962773969353</v>
          </cell>
          <cell r="L12">
            <v>20301.561637553688</v>
          </cell>
          <cell r="M12">
            <v>23013.388672329882</v>
          </cell>
          <cell r="N12">
            <v>26825.295025983694</v>
          </cell>
          <cell r="O12">
            <v>24563.027624714479</v>
          </cell>
          <cell r="P12">
            <v>27993.878705370385</v>
          </cell>
          <cell r="Q12">
            <v>32213.401010298941</v>
          </cell>
        </row>
        <row r="14">
          <cell r="F14">
            <v>7318.4908633882578</v>
          </cell>
          <cell r="G14">
            <v>5310.0283254423766</v>
          </cell>
          <cell r="H14">
            <v>13510.455369213609</v>
          </cell>
          <cell r="I14">
            <v>9524.7629722455331</v>
          </cell>
          <cell r="J14">
            <v>10521.67658393869</v>
          </cell>
          <cell r="K14">
            <v>15945.234056395959</v>
          </cell>
          <cell r="L14">
            <v>12872.748879511337</v>
          </cell>
          <cell r="M14">
            <v>17376.84347279444</v>
          </cell>
          <cell r="N14">
            <v>18290.120866042012</v>
          </cell>
          <cell r="O14">
            <v>15852.171159927282</v>
          </cell>
          <cell r="P14">
            <v>16295.319544492364</v>
          </cell>
          <cell r="Q14">
            <v>34035.796995537181</v>
          </cell>
        </row>
        <row r="16">
          <cell r="F16">
            <v>13993.351324045876</v>
          </cell>
          <cell r="G16">
            <v>12243.859793025642</v>
          </cell>
          <cell r="H16">
            <v>28893.254774436158</v>
          </cell>
          <cell r="I16">
            <v>17637.687619419936</v>
          </cell>
          <cell r="J16">
            <v>23508.749977784501</v>
          </cell>
          <cell r="K16">
            <v>29470.141655571595</v>
          </cell>
          <cell r="L16">
            <v>23364.318230127359</v>
          </cell>
          <cell r="M16">
            <v>28043.252343522352</v>
          </cell>
          <cell r="N16">
            <v>27247.118414384491</v>
          </cell>
          <cell r="O16">
            <v>27303.9260855789</v>
          </cell>
          <cell r="P16">
            <v>35627.88045324821</v>
          </cell>
          <cell r="Q16">
            <v>50254.165554306877</v>
          </cell>
        </row>
        <row r="17">
          <cell r="F17">
            <v>12594.83217238943</v>
          </cell>
          <cell r="G17">
            <v>6814.0365172693892</v>
          </cell>
          <cell r="H17">
            <v>15801.930283832931</v>
          </cell>
          <cell r="I17">
            <v>15666.270331792261</v>
          </cell>
          <cell r="J17">
            <v>16753.565446648063</v>
          </cell>
          <cell r="K17">
            <v>21990.124344453019</v>
          </cell>
          <cell r="L17">
            <v>20097.126630211071</v>
          </cell>
          <cell r="M17">
            <v>22781.51695142153</v>
          </cell>
          <cell r="N17">
            <v>26557.801718032861</v>
          </cell>
          <cell r="O17">
            <v>24318.162299520951</v>
          </cell>
          <cell r="P17">
            <v>27716.046301354399</v>
          </cell>
          <cell r="Q17">
            <v>31892.679623166609</v>
          </cell>
        </row>
        <row r="19">
          <cell r="F19">
            <v>6729.4815683703864</v>
          </cell>
          <cell r="G19">
            <v>4590.8879472542485</v>
          </cell>
          <cell r="H19">
            <v>11854.993910591267</v>
          </cell>
          <cell r="I19">
            <v>9356.4877513421889</v>
          </cell>
          <cell r="J19">
            <v>10335.335310194449</v>
          </cell>
          <cell r="K19">
            <v>16916.62125694795</v>
          </cell>
          <cell r="L19">
            <v>12695.538897879745</v>
          </cell>
          <cell r="M19">
            <v>17999.510581299452</v>
          </cell>
          <cell r="N19">
            <v>18307.166257822526</v>
          </cell>
          <cell r="O19">
            <v>16245.390106710393</v>
          </cell>
          <cell r="P19">
            <v>17181.139671640864</v>
          </cell>
          <cell r="Q19">
            <v>33421.314933694863</v>
          </cell>
        </row>
        <row r="21">
          <cell r="F21">
            <v>7404.1541866332327</v>
          </cell>
          <cell r="G21">
            <v>6104.9042265071093</v>
          </cell>
          <cell r="H21">
            <v>15152.764073466322</v>
          </cell>
          <cell r="I21">
            <v>9472.9824447567298</v>
          </cell>
          <cell r="J21">
            <v>10756.091921770638</v>
          </cell>
          <cell r="K21">
            <v>15193.42438588929</v>
          </cell>
          <cell r="L21">
            <v>14499.697162069426</v>
          </cell>
          <cell r="M21">
            <v>18595.266460939856</v>
          </cell>
          <cell r="N21">
            <v>18292.165971447903</v>
          </cell>
          <cell r="O21">
            <v>16815.213195110795</v>
          </cell>
          <cell r="P21">
            <v>20480.289968857578</v>
          </cell>
          <cell r="Q21">
            <v>27954.870776901542</v>
          </cell>
        </row>
        <row r="22">
          <cell r="F22">
            <v>6244.5019877129398</v>
          </cell>
          <cell r="G22">
            <v>3379.1581833386508</v>
          </cell>
          <cell r="H22">
            <v>7841.9991092874898</v>
          </cell>
          <cell r="I22">
            <v>7791.7962852962009</v>
          </cell>
          <cell r="J22">
            <v>8354.0259825165103</v>
          </cell>
          <cell r="K22">
            <v>10953.682795275161</v>
          </cell>
          <cell r="L22">
            <v>10043.515053370898</v>
          </cell>
          <cell r="M22">
            <v>11385.86055588916</v>
          </cell>
          <cell r="N22">
            <v>13254.14804880822</v>
          </cell>
          <cell r="O22">
            <v>12154.532170781909</v>
          </cell>
          <cell r="P22">
            <v>13832.47271950888</v>
          </cell>
          <cell r="Q22">
            <v>15902.414611103281</v>
          </cell>
        </row>
        <row r="24">
          <cell r="F24">
            <v>2946.2425272683222</v>
          </cell>
          <cell r="G24">
            <v>2113.9094097671946</v>
          </cell>
          <cell r="H24">
            <v>5879.6512714588116</v>
          </cell>
          <cell r="I24">
            <v>4520.9107497249706</v>
          </cell>
          <cell r="J24">
            <v>4897.8516797794018</v>
          </cell>
          <cell r="K24">
            <v>7562.4381769645752</v>
          </cell>
          <cell r="L24">
            <v>6734.3279526261804</v>
          </cell>
          <cell r="M24">
            <v>8014.0424429036702</v>
          </cell>
          <cell r="N24">
            <v>8464.7266925676668</v>
          </cell>
          <cell r="O24">
            <v>7523.2913079822383</v>
          </cell>
          <cell r="P24">
            <v>7915.358053653571</v>
          </cell>
          <cell r="Q24">
            <v>17006.777253148579</v>
          </cell>
        </row>
      </sheetData>
      <sheetData sheetId="23">
        <row r="6">
          <cell r="F6">
            <v>19461.058499999999</v>
          </cell>
          <cell r="G6">
            <v>28773.755700000002</v>
          </cell>
          <cell r="H6">
            <v>58078.576400000005</v>
          </cell>
          <cell r="I6">
            <v>22343.599100000003</v>
          </cell>
          <cell r="J6">
            <v>33919.934699999998</v>
          </cell>
          <cell r="K6">
            <v>56448.535100000008</v>
          </cell>
          <cell r="L6">
            <v>35023.163099999998</v>
          </cell>
          <cell r="M6">
            <v>46642.296599999987</v>
          </cell>
          <cell r="N6">
            <v>43769.0766</v>
          </cell>
          <cell r="O6">
            <v>35106.280899999998</v>
          </cell>
          <cell r="P6">
            <v>66666.882299999997</v>
          </cell>
          <cell r="Q6">
            <v>87835.938500000004</v>
          </cell>
        </row>
        <row r="7">
          <cell r="F7">
            <v>31555.655999999999</v>
          </cell>
          <cell r="G7">
            <v>17076.865499999902</v>
          </cell>
          <cell r="H7">
            <v>39809.483999999997</v>
          </cell>
          <cell r="I7">
            <v>37478.699999999997</v>
          </cell>
          <cell r="J7">
            <v>39503.700000000099</v>
          </cell>
          <cell r="K7">
            <v>52090.020000000201</v>
          </cell>
          <cell r="L7">
            <v>47475.395999999804</v>
          </cell>
          <cell r="M7">
            <v>53864.747999999898</v>
          </cell>
          <cell r="N7">
            <v>61837.020000000703</v>
          </cell>
          <cell r="O7">
            <v>55348.5960000009</v>
          </cell>
          <cell r="P7">
            <v>63460.152000000198</v>
          </cell>
          <cell r="Q7">
            <v>74811.600000000195</v>
          </cell>
        </row>
        <row r="9">
          <cell r="F9">
            <v>16976.623500000002</v>
          </cell>
          <cell r="G9">
            <v>14114.203800000001</v>
          </cell>
          <cell r="H9">
            <v>33272.4732</v>
          </cell>
          <cell r="I9">
            <v>22320.970499999999</v>
          </cell>
          <cell r="J9">
            <v>21047.019800000002</v>
          </cell>
          <cell r="K9">
            <v>39840.963499999998</v>
          </cell>
          <cell r="L9">
            <v>27811.912000000008</v>
          </cell>
          <cell r="M9">
            <v>37843.450100000002</v>
          </cell>
          <cell r="N9">
            <v>42116.835699999989</v>
          </cell>
          <cell r="O9">
            <v>33984.577200000007</v>
          </cell>
          <cell r="P9">
            <v>35953.803800000002</v>
          </cell>
          <cell r="Q9">
            <v>77154.997300000017</v>
          </cell>
        </row>
        <row r="11">
          <cell r="F11">
            <v>7770.516883734379</v>
          </cell>
          <cell r="G11">
            <v>9466.1814801823148</v>
          </cell>
          <cell r="H11">
            <v>22457.546977962913</v>
          </cell>
          <cell r="I11">
            <v>9269.4391792197312</v>
          </cell>
          <cell r="J11">
            <v>12928.389464615531</v>
          </cell>
          <cell r="K11">
            <v>20235.011555378762</v>
          </cell>
          <cell r="L11">
            <v>15700.78107458112</v>
          </cell>
          <cell r="M11">
            <v>20626.384818513288</v>
          </cell>
          <cell r="N11">
            <v>19657.703225730285</v>
          </cell>
          <cell r="O11">
            <v>14402.080347588326</v>
          </cell>
          <cell r="P11">
            <v>24101.580642280391</v>
          </cell>
          <cell r="Q11">
            <v>32298.78057387314</v>
          </cell>
        </row>
        <row r="12">
          <cell r="F12">
            <v>10122.2392570094</v>
          </cell>
          <cell r="G12">
            <v>5477.8173000355</v>
          </cell>
          <cell r="H12">
            <v>12769.8540555166</v>
          </cell>
          <cell r="I12">
            <v>12022.198760237399</v>
          </cell>
          <cell r="J12">
            <v>12671.7664477367</v>
          </cell>
          <cell r="K12">
            <v>16709.132757132498</v>
          </cell>
          <cell r="L12">
            <v>15228.880589054001</v>
          </cell>
          <cell r="M12">
            <v>17278.419652391898</v>
          </cell>
          <cell r="N12">
            <v>19835.7185596292</v>
          </cell>
          <cell r="O12">
            <v>17754.399758051401</v>
          </cell>
          <cell r="P12">
            <v>20356.377374318599</v>
          </cell>
          <cell r="Q12">
            <v>23997.628646974801</v>
          </cell>
        </row>
        <row r="14">
          <cell r="F14">
            <v>5270.1572379557128</v>
          </cell>
          <cell r="G14">
            <v>4093.1772580614984</v>
          </cell>
          <cell r="H14">
            <v>9911.915294750168</v>
          </cell>
          <cell r="I14">
            <v>6305.5590636402158</v>
          </cell>
          <cell r="J14">
            <v>6029.66035746957</v>
          </cell>
          <cell r="K14">
            <v>11157.844998377157</v>
          </cell>
          <cell r="L14">
            <v>9411.7642546958396</v>
          </cell>
          <cell r="M14">
            <v>12360.839328297079</v>
          </cell>
          <cell r="N14">
            <v>13397.516436856255</v>
          </cell>
          <cell r="O14">
            <v>11129.832526923157</v>
          </cell>
          <cell r="P14">
            <v>11708.384251653461</v>
          </cell>
          <cell r="Q14">
            <v>27221.587126597602</v>
          </cell>
        </row>
        <row r="16">
          <cell r="F16">
            <v>7582.2823837267006</v>
          </cell>
          <cell r="G16">
            <v>8588.2137720711289</v>
          </cell>
          <cell r="H16">
            <v>19671.568009024784</v>
          </cell>
          <cell r="I16">
            <v>8890.0716417870281</v>
          </cell>
          <cell r="J16">
            <v>12168.963849542133</v>
          </cell>
          <cell r="K16">
            <v>18131.810409653815</v>
          </cell>
          <cell r="L16">
            <v>13438.953524055372</v>
          </cell>
          <cell r="M16">
            <v>17024.061907485204</v>
          </cell>
          <cell r="N16">
            <v>16283.024231172494</v>
          </cell>
          <cell r="O16">
            <v>13871.940854922173</v>
          </cell>
          <cell r="P16">
            <v>23709.348528663057</v>
          </cell>
          <cell r="Q16">
            <v>31664.053012233129</v>
          </cell>
        </row>
        <row r="17">
          <cell r="F17">
            <v>10016.2333826924</v>
          </cell>
          <cell r="G17">
            <v>5420.4504667197598</v>
          </cell>
          <cell r="H17">
            <v>12636.120845928801</v>
          </cell>
          <cell r="I17">
            <v>11896.2954241836</v>
          </cell>
          <cell r="J17">
            <v>12539.060467634301</v>
          </cell>
          <cell r="K17">
            <v>16534.145169700001</v>
          </cell>
          <cell r="L17">
            <v>15069.395048283501</v>
          </cell>
          <cell r="M17">
            <v>17097.470167247102</v>
          </cell>
          <cell r="N17">
            <v>19627.9875788422</v>
          </cell>
          <cell r="O17">
            <v>17568.465537219501</v>
          </cell>
          <cell r="P17">
            <v>20143.1937568699</v>
          </cell>
          <cell r="Q17">
            <v>23746.311765238901</v>
          </cell>
        </row>
        <row r="19">
          <cell r="F19">
            <v>4881.8996272475579</v>
          </cell>
          <cell r="G19">
            <v>3544.7699705227287</v>
          </cell>
          <cell r="H19">
            <v>8654.8429513041519</v>
          </cell>
          <cell r="I19">
            <v>5943.4418049643591</v>
          </cell>
          <cell r="J19">
            <v>5936.6143845852948</v>
          </cell>
          <cell r="K19">
            <v>11581.035494312753</v>
          </cell>
          <cell r="L19">
            <v>9140.9766276604423</v>
          </cell>
          <cell r="M19">
            <v>12720.934976807255</v>
          </cell>
          <cell r="N19">
            <v>13206.232272561867</v>
          </cell>
          <cell r="O19">
            <v>11152.599467415279</v>
          </cell>
          <cell r="P19">
            <v>12273.990423613506</v>
          </cell>
          <cell r="Q19">
            <v>26445.737809817561</v>
          </cell>
        </row>
        <row r="21">
          <cell r="F21">
            <v>4376.449741282956</v>
          </cell>
          <cell r="G21">
            <v>4347.9014957478148</v>
          </cell>
          <cell r="H21">
            <v>10598.346845324133</v>
          </cell>
          <cell r="I21">
            <v>5227.4093596422417</v>
          </cell>
          <cell r="J21">
            <v>6800.674686753433</v>
          </cell>
          <cell r="K21">
            <v>9629.1017746653615</v>
          </cell>
          <cell r="L21">
            <v>9415.1038728390504</v>
          </cell>
          <cell r="M21">
            <v>12087.402642045743</v>
          </cell>
          <cell r="N21">
            <v>11509.233328262852</v>
          </cell>
          <cell r="O21">
            <v>9031.1006405220287</v>
          </cell>
          <cell r="P21">
            <v>13616.874509946145</v>
          </cell>
          <cell r="Q21">
            <v>18627.147636040067</v>
          </cell>
        </row>
        <row r="22">
          <cell r="F22">
            <v>4936.8595372805103</v>
          </cell>
          <cell r="G22">
            <v>2671.6632451098999</v>
          </cell>
          <cell r="H22">
            <v>6228.1649527303698</v>
          </cell>
          <cell r="I22">
            <v>5863.5154832425405</v>
          </cell>
          <cell r="J22">
            <v>6180.3252672949802</v>
          </cell>
          <cell r="K22">
            <v>8149.4459197467204</v>
          </cell>
          <cell r="L22">
            <v>7427.4913355871895</v>
          </cell>
          <cell r="M22">
            <v>8427.1008305772993</v>
          </cell>
          <cell r="N22">
            <v>9674.3570136525104</v>
          </cell>
          <cell r="O22">
            <v>8659.2477759830199</v>
          </cell>
          <cell r="P22">
            <v>9928.2948400270998</v>
          </cell>
          <cell r="Q22">
            <v>11704.2206620333</v>
          </cell>
        </row>
        <row r="24">
          <cell r="F24">
            <v>2089.618332770086</v>
          </cell>
          <cell r="G24">
            <v>1621.8879277815802</v>
          </cell>
          <cell r="H24">
            <v>4169.152337521492</v>
          </cell>
          <cell r="I24">
            <v>2854.0549234246555</v>
          </cell>
          <cell r="J24">
            <v>2813.509277016311</v>
          </cell>
          <cell r="K24">
            <v>5202.2720749833325</v>
          </cell>
          <cell r="L24">
            <v>5079.8911861982642</v>
          </cell>
          <cell r="M24">
            <v>5850.5896839923971</v>
          </cell>
          <cell r="N24">
            <v>6264.2174611291875</v>
          </cell>
          <cell r="O24">
            <v>5392.7790678192196</v>
          </cell>
          <cell r="P24">
            <v>6003.5685698558091</v>
          </cell>
          <cell r="Q24">
            <v>13827.74849144066</v>
          </cell>
        </row>
      </sheetData>
      <sheetData sheetId="24"/>
      <sheetData sheetId="25"/>
      <sheetData sheetId="26"/>
      <sheetData sheetId="27"/>
      <sheetData sheetId="28">
        <row r="6">
          <cell r="D6" t="str">
            <v>FWD UL2017</v>
          </cell>
          <cell r="F6">
            <v>10798.562</v>
          </cell>
          <cell r="G6">
            <v>10933.148999999999</v>
          </cell>
          <cell r="H6">
            <v>30892.473999999998</v>
          </cell>
          <cell r="I6">
            <v>12526.94</v>
          </cell>
          <cell r="J6">
            <v>17092.106</v>
          </cell>
          <cell r="K6">
            <v>25729.66</v>
          </cell>
          <cell r="L6">
            <v>18766.082999999999</v>
          </cell>
          <cell r="M6">
            <v>22353.518</v>
          </cell>
          <cell r="N6">
            <v>24475.615000000002</v>
          </cell>
          <cell r="O6">
            <v>10946.708000000001</v>
          </cell>
          <cell r="P6">
            <v>9212.7250000000004</v>
          </cell>
          <cell r="Q6">
            <v>17514.038</v>
          </cell>
        </row>
        <row r="7">
          <cell r="D7">
            <v>0.29538195294137964</v>
          </cell>
          <cell r="F7">
            <v>3708.4352902370829</v>
          </cell>
          <cell r="G7">
            <v>3653.7230963899729</v>
          </cell>
          <cell r="H7">
            <v>11681.092527409648</v>
          </cell>
          <cell r="I7">
            <v>4449.1582924313579</v>
          </cell>
          <cell r="J7">
            <v>5925.6362823059671</v>
          </cell>
          <cell r="K7">
            <v>9035.8069861506883</v>
          </cell>
          <cell r="L7">
            <v>6441.6748884071667</v>
          </cell>
          <cell r="M7">
            <v>7903.4817802730595</v>
          </cell>
          <cell r="N7">
            <v>8399.1299804542523</v>
          </cell>
          <cell r="O7">
            <v>3665.7204797169156</v>
          </cell>
          <cell r="P7">
            <v>3081.4059043654352</v>
          </cell>
          <cell r="Q7">
            <v>5765.276503329701</v>
          </cell>
        </row>
        <row r="8">
          <cell r="D8" t="str">
            <v>Universal Life</v>
          </cell>
        </row>
        <row r="9">
          <cell r="D9" t="str">
            <v>FWD SmartKid</v>
          </cell>
          <cell r="F9">
            <v>4685.7043000000003</v>
          </cell>
          <cell r="G9">
            <v>13935.671200000001</v>
          </cell>
          <cell r="H9">
            <v>17929.730100000001</v>
          </cell>
          <cell r="I9">
            <v>4932.1513000000004</v>
          </cell>
          <cell r="J9">
            <v>10703.9522</v>
          </cell>
          <cell r="K9">
            <v>22229.117999999999</v>
          </cell>
          <cell r="L9">
            <v>9164.4961999999996</v>
          </cell>
          <cell r="M9">
            <v>14861.513999999999</v>
          </cell>
          <cell r="N9">
            <v>10877.1504</v>
          </cell>
          <cell r="O9">
            <v>4626.7936</v>
          </cell>
          <cell r="P9">
            <v>8305.2495999999992</v>
          </cell>
          <cell r="Q9">
            <v>15462.820599999999</v>
          </cell>
        </row>
        <row r="10">
          <cell r="D10">
            <v>0.10552015917015112</v>
          </cell>
          <cell r="F10">
            <v>850.19279546376549</v>
          </cell>
          <cell r="G10">
            <v>2811.8122086985827</v>
          </cell>
          <cell r="H10">
            <v>3817.4160507984129</v>
          </cell>
          <cell r="I10">
            <v>949.66772048134737</v>
          </cell>
          <cell r="J10">
            <v>2136.2813723593549</v>
          </cell>
          <cell r="K10">
            <v>4619.5410293144023</v>
          </cell>
          <cell r="L10">
            <v>1898.6534773884673</v>
          </cell>
          <cell r="M10">
            <v>3107.8113299467032</v>
          </cell>
          <cell r="N10">
            <v>2298.1441003994473</v>
          </cell>
          <cell r="O10">
            <v>883.75500647205581</v>
          </cell>
          <cell r="P10">
            <v>1670.1106638671965</v>
          </cell>
          <cell r="Q10">
            <v>3205.9623915372108</v>
          </cell>
        </row>
        <row r="11">
          <cell r="D11" t="str">
            <v>Traditional Par</v>
          </cell>
        </row>
        <row r="12">
          <cell r="D12" t="str">
            <v>FWD Family CI</v>
          </cell>
          <cell r="F12">
            <v>162.94999999999999</v>
          </cell>
          <cell r="G12">
            <v>482.92899999999997</v>
          </cell>
          <cell r="H12">
            <v>1090.7239999999999</v>
          </cell>
          <cell r="I12">
            <v>269.28899999999999</v>
          </cell>
          <cell r="J12">
            <v>-21.268000000000001</v>
          </cell>
          <cell r="K12">
            <v>435.77499999999998</v>
          </cell>
          <cell r="L12">
            <v>187.548</v>
          </cell>
          <cell r="M12">
            <v>685.82500000000005</v>
          </cell>
          <cell r="N12">
            <v>268.666</v>
          </cell>
          <cell r="O12">
            <v>135.65799999999999</v>
          </cell>
          <cell r="P12">
            <v>396.37700000000001</v>
          </cell>
          <cell r="Q12">
            <v>274.51400000000001</v>
          </cell>
        </row>
        <row r="13">
          <cell r="D13">
            <v>0.48255231121125047</v>
          </cell>
          <cell r="F13">
            <v>53.174895164042532</v>
          </cell>
          <cell r="G13">
            <v>158.82936584362145</v>
          </cell>
          <cell r="H13">
            <v>370.72078051643643</v>
          </cell>
          <cell r="I13">
            <v>82.358190337106706</v>
          </cell>
          <cell r="J13">
            <v>0.28024387143138052</v>
          </cell>
          <cell r="K13">
            <v>136.94926896684501</v>
          </cell>
          <cell r="L13">
            <v>47.617850997388565</v>
          </cell>
          <cell r="M13">
            <v>215.75974920228415</v>
          </cell>
          <cell r="N13">
            <v>89.677385761795406</v>
          </cell>
          <cell r="O13">
            <v>32.667649518454745</v>
          </cell>
          <cell r="P13">
            <v>133.32463172822349</v>
          </cell>
          <cell r="Q13">
            <v>90.534252901316549</v>
          </cell>
        </row>
        <row r="14">
          <cell r="D14" t="str">
            <v>Traditional Par</v>
          </cell>
        </row>
        <row r="15">
          <cell r="D15" t="str">
            <v>Hospital and Surgical Rider</v>
          </cell>
          <cell r="F15">
            <v>679.02919999999995</v>
          </cell>
          <cell r="G15">
            <v>582.39620000000002</v>
          </cell>
          <cell r="H15">
            <v>1660.76</v>
          </cell>
          <cell r="I15">
            <v>758.649</v>
          </cell>
          <cell r="J15">
            <v>980.99199999999996</v>
          </cell>
          <cell r="K15">
            <v>1537.739</v>
          </cell>
          <cell r="L15">
            <v>-19.622</v>
          </cell>
          <cell r="M15">
            <v>-12.028</v>
          </cell>
          <cell r="N15">
            <v>-13.301</v>
          </cell>
          <cell r="O15">
            <v>-8.1340000000000003</v>
          </cell>
          <cell r="P15">
            <v>0.7</v>
          </cell>
          <cell r="Q15">
            <v>-3.94</v>
          </cell>
        </row>
        <row r="16">
          <cell r="D16">
            <v>1</v>
          </cell>
          <cell r="F16">
            <v>356.12060306194638</v>
          </cell>
          <cell r="G16">
            <v>297.47212920874847</v>
          </cell>
          <cell r="H16">
            <v>838.40317687792458</v>
          </cell>
          <cell r="I16">
            <v>380.43897966134529</v>
          </cell>
          <cell r="J16">
            <v>490.02914462957608</v>
          </cell>
          <cell r="K16">
            <v>769.6589610638955</v>
          </cell>
          <cell r="L16">
            <v>-10.342412728465687</v>
          </cell>
          <cell r="M16">
            <v>-5.9340891941389673</v>
          </cell>
          <cell r="N16">
            <v>-6.7213766776721258</v>
          </cell>
          <cell r="O16">
            <v>-3.3309901833543298</v>
          </cell>
          <cell r="P16">
            <v>0.42426560429985022</v>
          </cell>
          <cell r="Q16">
            <v>-2.4184965584256077</v>
          </cell>
        </row>
        <row r="17">
          <cell r="D17" t="str">
            <v>Riders</v>
          </cell>
        </row>
        <row r="18">
          <cell r="D18" t="str">
            <v>Medical Rider</v>
          </cell>
          <cell r="F18">
            <v>784.80200000000002</v>
          </cell>
          <cell r="G18">
            <v>713.76679999999999</v>
          </cell>
          <cell r="H18">
            <v>1638.0540000000001</v>
          </cell>
          <cell r="I18">
            <v>1086.116</v>
          </cell>
          <cell r="J18">
            <v>1388.13</v>
          </cell>
          <cell r="K18">
            <v>1766.7660000000001</v>
          </cell>
          <cell r="L18">
            <v>1510.9929999999999</v>
          </cell>
          <cell r="M18">
            <v>1856.375</v>
          </cell>
          <cell r="N18">
            <v>1600.6320000000001</v>
          </cell>
          <cell r="O18">
            <v>1279.9680000000001</v>
          </cell>
          <cell r="P18">
            <v>2360.8580000000002</v>
          </cell>
          <cell r="Q18">
            <v>2978.0502000000001</v>
          </cell>
        </row>
        <row r="19">
          <cell r="D19">
            <v>1</v>
          </cell>
          <cell r="F19">
            <v>710.46971192821991</v>
          </cell>
          <cell r="G19">
            <v>626.86786810858973</v>
          </cell>
          <cell r="H19">
            <v>1424.2191678468814</v>
          </cell>
          <cell r="I19">
            <v>941.79181429268601</v>
          </cell>
          <cell r="J19">
            <v>1178.5434841831457</v>
          </cell>
          <cell r="K19">
            <v>1494.9649887399905</v>
          </cell>
          <cell r="L19">
            <v>1273.9757463640588</v>
          </cell>
          <cell r="M19">
            <v>1538.1243160190008</v>
          </cell>
          <cell r="N19">
            <v>1313.3220932386439</v>
          </cell>
          <cell r="O19">
            <v>830.03547825657165</v>
          </cell>
          <cell r="P19">
            <v>1235.6410793905247</v>
          </cell>
          <cell r="Q19">
            <v>1690.2781630335598</v>
          </cell>
        </row>
        <row r="20">
          <cell r="D20" t="str">
            <v>Riders</v>
          </cell>
        </row>
        <row r="21">
          <cell r="D21" t="str">
            <v>Cancer Care</v>
          </cell>
          <cell r="F21">
            <v>217.18799999999999</v>
          </cell>
          <cell r="G21">
            <v>172.34100000000001</v>
          </cell>
          <cell r="H21">
            <v>303.04399999999998</v>
          </cell>
          <cell r="I21">
            <v>166.74950000000001</v>
          </cell>
          <cell r="J21">
            <v>212.71600000000001</v>
          </cell>
          <cell r="K21">
            <v>242.9495</v>
          </cell>
          <cell r="L21">
            <v>258.25</v>
          </cell>
          <cell r="M21">
            <v>286.77999999999997</v>
          </cell>
          <cell r="N21">
            <v>241.20400000000001</v>
          </cell>
          <cell r="O21">
            <v>292.93900000000002</v>
          </cell>
          <cell r="P21">
            <v>270.61700000000002</v>
          </cell>
          <cell r="Q21">
            <v>309.55399999999997</v>
          </cell>
        </row>
        <row r="22">
          <cell r="D22">
            <v>1</v>
          </cell>
          <cell r="F22">
            <v>151.90179079582106</v>
          </cell>
          <cell r="G22">
            <v>119.77339807190542</v>
          </cell>
          <cell r="H22">
            <v>204.8199052350796</v>
          </cell>
          <cell r="I22">
            <v>110.95536764425478</v>
          </cell>
          <cell r="J22">
            <v>143.61653115763761</v>
          </cell>
          <cell r="K22">
            <v>165.31606454765972</v>
          </cell>
          <cell r="L22">
            <v>175.09358704000536</v>
          </cell>
          <cell r="M22">
            <v>191.81235843214901</v>
          </cell>
          <cell r="N22">
            <v>160.10946186085147</v>
          </cell>
          <cell r="O22">
            <v>193.66767607450842</v>
          </cell>
          <cell r="P22">
            <v>178.4431495593567</v>
          </cell>
          <cell r="Q22">
            <v>201.21706446929613</v>
          </cell>
        </row>
        <row r="23">
          <cell r="D23" t="str">
            <v>Stand-alone protection</v>
          </cell>
        </row>
        <row r="24">
          <cell r="D24" t="str">
            <v>Term Rider 2019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151.58580000000001</v>
          </cell>
          <cell r="M24">
            <v>357.79239999999999</v>
          </cell>
          <cell r="N24">
            <v>147.4058</v>
          </cell>
          <cell r="O24">
            <v>136.02010000000001</v>
          </cell>
          <cell r="P24">
            <v>280.25540000000001</v>
          </cell>
          <cell r="Q24">
            <v>315.05900000000003</v>
          </cell>
        </row>
        <row r="25">
          <cell r="D25">
            <v>1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244.07036368523652</v>
          </cell>
          <cell r="M25">
            <v>555.33666648396957</v>
          </cell>
          <cell r="N25">
            <v>243.31084838410285</v>
          </cell>
          <cell r="O25">
            <v>207.24740711951804</v>
          </cell>
          <cell r="P25">
            <v>396.25463250162153</v>
          </cell>
          <cell r="Q25">
            <v>468.77655481637066</v>
          </cell>
        </row>
        <row r="26">
          <cell r="D26" t="str">
            <v>Riders</v>
          </cell>
        </row>
        <row r="27">
          <cell r="D27" t="str">
            <v>Accident Rider 2019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1277.3393000000001</v>
          </cell>
          <cell r="M27">
            <v>1698.0272</v>
          </cell>
          <cell r="N27">
            <v>1740.0934999999999</v>
          </cell>
          <cell r="O27">
            <v>1553.1762000000001</v>
          </cell>
          <cell r="P27">
            <v>2713.7636000000002</v>
          </cell>
          <cell r="Q27">
            <v>3420.2707999999998</v>
          </cell>
        </row>
        <row r="28">
          <cell r="D28">
            <v>1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1895.4311399048602</v>
          </cell>
          <cell r="M28">
            <v>2512.3628981790739</v>
          </cell>
          <cell r="N28">
            <v>2598.9302128171753</v>
          </cell>
          <cell r="O28">
            <v>2076.1206893755575</v>
          </cell>
          <cell r="P28">
            <v>3375.9097163237579</v>
          </cell>
          <cell r="Q28">
            <v>4295.9483526929343</v>
          </cell>
        </row>
        <row r="29">
          <cell r="D29" t="str">
            <v>Riders</v>
          </cell>
        </row>
        <row r="30">
          <cell r="D30" t="str">
            <v>HS Rider 2019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1025.9118000000001</v>
          </cell>
          <cell r="M30">
            <v>1280.0562</v>
          </cell>
          <cell r="N30">
            <v>1399.127</v>
          </cell>
          <cell r="O30">
            <v>1326.8116</v>
          </cell>
          <cell r="P30">
            <v>1836.7968000000001</v>
          </cell>
          <cell r="Q30">
            <v>2749.288</v>
          </cell>
        </row>
        <row r="31">
          <cell r="D31">
            <v>1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1355.5262782993948</v>
          </cell>
          <cell r="M31">
            <v>1702.431606365433</v>
          </cell>
          <cell r="N31">
            <v>1847.6585851983375</v>
          </cell>
          <cell r="O31">
            <v>1576.2486140170633</v>
          </cell>
          <cell r="P31">
            <v>2028.8368734054206</v>
          </cell>
          <cell r="Q31">
            <v>3023.3936427257222</v>
          </cell>
        </row>
        <row r="32">
          <cell r="D32" t="str">
            <v>Riders</v>
          </cell>
        </row>
        <row r="33">
          <cell r="D33" t="str">
            <v>FWD UL 2019</v>
          </cell>
          <cell r="F33"/>
          <cell r="G33"/>
          <cell r="H33"/>
          <cell r="I33"/>
          <cell r="J33"/>
          <cell r="K33"/>
          <cell r="L33"/>
          <cell r="M33"/>
          <cell r="N33"/>
          <cell r="O33">
            <v>11834.911</v>
          </cell>
          <cell r="P33">
            <v>36619.688999999998</v>
          </cell>
          <cell r="Q33">
            <v>38322.671999999999</v>
          </cell>
        </row>
        <row r="34">
          <cell r="D34">
            <v>0.20766414744499215</v>
          </cell>
          <cell r="F34"/>
          <cell r="G34"/>
          <cell r="H34"/>
          <cell r="I34"/>
          <cell r="J34"/>
          <cell r="K34"/>
          <cell r="L34"/>
          <cell r="M34"/>
          <cell r="N34"/>
          <cell r="O34">
            <v>2524.4658319824393</v>
          </cell>
          <cell r="P34">
            <v>8587.4367705633158</v>
          </cell>
          <cell r="Q34">
            <v>8691.7754494415312</v>
          </cell>
        </row>
        <row r="35">
          <cell r="D35" t="str">
            <v>Universal Life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0.2133067018402115</v>
          </cell>
          <cell r="P35">
            <v>0.23450326873511448</v>
          </cell>
          <cell r="Q35">
            <v>0.22680504766059975</v>
          </cell>
        </row>
        <row r="36">
          <cell r="F36">
            <v>2132.8229999999967</v>
          </cell>
          <cell r="G36">
            <v>1953.5025000000023</v>
          </cell>
          <cell r="H36">
            <v>4563.7903000000078</v>
          </cell>
          <cell r="I36">
            <v>2603.7043000000012</v>
          </cell>
          <cell r="J36">
            <v>3563.3064999999988</v>
          </cell>
          <cell r="K36">
            <v>4506.5276000000085</v>
          </cell>
          <cell r="L36">
            <v>2700.5780000000013</v>
          </cell>
          <cell r="M36">
            <v>3274.4367999999886</v>
          </cell>
          <cell r="N36">
            <v>3032.4838999999993</v>
          </cell>
          <cell r="O36">
            <v>2981.4293999999936</v>
          </cell>
          <cell r="P36">
            <v>4669.8509000000122</v>
          </cell>
          <cell r="Q36">
            <v>6493.6119000000035</v>
          </cell>
        </row>
        <row r="37">
          <cell r="F37">
            <v>1940.2217970835009</v>
          </cell>
          <cell r="G37">
            <v>1797.7034138608942</v>
          </cell>
          <cell r="H37">
            <v>4120.8753692785322</v>
          </cell>
          <cell r="I37">
            <v>2355.0688143716334</v>
          </cell>
          <cell r="J37">
            <v>3054.0024061084187</v>
          </cell>
          <cell r="K37">
            <v>4012.7742565952794</v>
          </cell>
          <cell r="L37">
            <v>2379.0801552230096</v>
          </cell>
          <cell r="M37">
            <v>2905.1982028057537</v>
          </cell>
          <cell r="N37">
            <v>2714.1419342933514</v>
          </cell>
          <cell r="O37">
            <v>2415.482505238595</v>
          </cell>
          <cell r="P37">
            <v>3413.7929549712389</v>
          </cell>
          <cell r="Q37">
            <v>4868.0366954839228</v>
          </cell>
        </row>
      </sheetData>
      <sheetData sheetId="29">
        <row r="6">
          <cell r="F6">
            <v>10207.89012</v>
          </cell>
          <cell r="G6">
            <v>3407.8563600000002</v>
          </cell>
          <cell r="H6">
            <v>13915.44231</v>
          </cell>
          <cell r="I6">
            <v>9942.1324100000002</v>
          </cell>
          <cell r="J6">
            <v>14001.32114</v>
          </cell>
          <cell r="K6">
            <v>16010.477080000001</v>
          </cell>
          <cell r="L6">
            <v>8464.9591199999995</v>
          </cell>
          <cell r="M6">
            <v>11299.48141</v>
          </cell>
          <cell r="N6">
            <v>13616.476310000002</v>
          </cell>
          <cell r="O6">
            <v>14451.677199999996</v>
          </cell>
          <cell r="P6">
            <v>13568.846079999998</v>
          </cell>
          <cell r="Q6">
            <v>13602.49416</v>
          </cell>
        </row>
        <row r="7">
          <cell r="F7">
            <v>7802.067836501029</v>
          </cell>
          <cell r="G7">
            <v>4211.7127200000014</v>
          </cell>
          <cell r="H7">
            <v>9526.9477811911693</v>
          </cell>
          <cell r="I7">
            <v>11305.243066186717</v>
          </cell>
          <cell r="J7">
            <v>12527.001093799305</v>
          </cell>
          <cell r="K7">
            <v>16277.364048868165</v>
          </cell>
          <cell r="L7">
            <v>14803.092205446213</v>
          </cell>
          <cell r="M7">
            <v>16727.811452149457</v>
          </cell>
          <cell r="N7">
            <v>20563.18473136206</v>
          </cell>
          <cell r="O7">
            <v>19976.075340825086</v>
          </cell>
          <cell r="P7">
            <v>22519.348133221567</v>
          </cell>
          <cell r="Q7">
            <v>24235.036935972901</v>
          </cell>
        </row>
        <row r="9">
          <cell r="F9">
            <v>5142.1510399999997</v>
          </cell>
          <cell r="G9">
            <v>2454.1974700000001</v>
          </cell>
          <cell r="H9">
            <v>7772.2301199999993</v>
          </cell>
          <cell r="I9">
            <v>9017.6669600000005</v>
          </cell>
          <cell r="J9">
            <v>11879.513730000002</v>
          </cell>
          <cell r="K9">
            <v>13832.329520000001</v>
          </cell>
          <cell r="L9">
            <v>8723.1914499999984</v>
          </cell>
          <cell r="M9">
            <v>11593.3866</v>
          </cell>
          <cell r="N9">
            <v>11311.988049999998</v>
          </cell>
          <cell r="O9">
            <v>9404.9752400000016</v>
          </cell>
          <cell r="P9">
            <v>9132.7084500000001</v>
          </cell>
          <cell r="Q9">
            <v>13399.483779999999</v>
          </cell>
        </row>
        <row r="11">
          <cell r="F11">
            <v>3528.7634540162617</v>
          </cell>
          <cell r="G11">
            <v>1309.0796686029819</v>
          </cell>
          <cell r="H11">
            <v>5018.1562012978438</v>
          </cell>
          <cell r="I11">
            <v>3722.5410722463321</v>
          </cell>
          <cell r="J11">
            <v>5215.2173974254974</v>
          </cell>
          <cell r="K11">
            <v>6082.2656309657323</v>
          </cell>
          <cell r="L11">
            <v>3498.6678305317578</v>
          </cell>
          <cell r="M11">
            <v>4936.1893391332951</v>
          </cell>
          <cell r="N11">
            <v>5798.2157097044437</v>
          </cell>
          <cell r="O11">
            <v>6258.3819741314792</v>
          </cell>
          <cell r="P11">
            <v>5990.0488049316218</v>
          </cell>
          <cell r="Q11">
            <v>5687.7002091912918</v>
          </cell>
        </row>
        <row r="12">
          <cell r="F12">
            <v>2598.7724075296501</v>
          </cell>
          <cell r="G12">
            <v>1404.5554336264431</v>
          </cell>
          <cell r="H12">
            <v>3191.2882881794949</v>
          </cell>
          <cell r="I12">
            <v>3800.8626203193567</v>
          </cell>
          <cell r="J12">
            <v>4250.5613257882824</v>
          </cell>
          <cell r="K12">
            <v>5501.8300168368532</v>
          </cell>
          <cell r="L12">
            <v>5072.6810484996886</v>
          </cell>
          <cell r="M12">
            <v>5734.9690199379847</v>
          </cell>
          <cell r="N12">
            <v>6989.5764663544942</v>
          </cell>
          <cell r="O12">
            <v>6808.6278666630787</v>
          </cell>
          <cell r="P12">
            <v>7637.5013310517843</v>
          </cell>
          <cell r="Q12">
            <v>8215.7723633241403</v>
          </cell>
        </row>
        <row r="14">
          <cell r="F14">
            <v>1680.0565227151014</v>
          </cell>
          <cell r="G14">
            <v>817.33444628169468</v>
          </cell>
          <cell r="H14">
            <v>2692.4018085015487</v>
          </cell>
          <cell r="I14">
            <v>2743.7146660000299</v>
          </cell>
          <cell r="J14">
            <v>3733.0241750739942</v>
          </cell>
          <cell r="K14">
            <v>4215.993498193292</v>
          </cell>
          <cell r="L14">
            <v>2713.0137383692527</v>
          </cell>
          <cell r="M14">
            <v>3708.3328807639618</v>
          </cell>
          <cell r="N14">
            <v>3507.6502958547926</v>
          </cell>
          <cell r="O14">
            <v>2977.3609894010124</v>
          </cell>
          <cell r="P14">
            <v>2620.9013673818617</v>
          </cell>
          <cell r="Q14">
            <v>4367.7754893389474</v>
          </cell>
        </row>
        <row r="16">
          <cell r="F16">
            <v>3301.2030156693909</v>
          </cell>
          <cell r="G16">
            <v>1223.1725271076693</v>
          </cell>
          <cell r="H16">
            <v>4832.0129234336309</v>
          </cell>
          <cell r="I16">
            <v>3527.8444178454647</v>
          </cell>
          <cell r="J16">
            <v>4942.2963526640597</v>
          </cell>
          <cell r="K16">
            <v>5797.7110367656405</v>
          </cell>
          <cell r="L16">
            <v>3169.2175403782298</v>
          </cell>
          <cell r="M16">
            <v>4262.7639838072437</v>
          </cell>
          <cell r="N16">
            <v>5039.3096801775864</v>
          </cell>
          <cell r="O16">
            <v>5415.2956891644017</v>
          </cell>
          <cell r="P16">
            <v>5234.1678871790082</v>
          </cell>
          <cell r="Q16">
            <v>4741.88474017726</v>
          </cell>
        </row>
        <row r="17">
          <cell r="F17">
            <v>2578.59878969703</v>
          </cell>
          <cell r="G17">
            <v>1393.5860505496298</v>
          </cell>
          <cell r="H17">
            <v>3165.8094379041299</v>
          </cell>
          <cell r="I17">
            <v>3769.97490760866</v>
          </cell>
          <cell r="J17">
            <v>4214.50497901376</v>
          </cell>
          <cell r="K17">
            <v>5455.9791747530198</v>
          </cell>
          <cell r="L17">
            <v>5027.73158192757</v>
          </cell>
          <cell r="M17">
            <v>5684.0467841744303</v>
          </cell>
          <cell r="N17">
            <v>6929.8141391906602</v>
          </cell>
          <cell r="O17">
            <v>6749.6967623014498</v>
          </cell>
          <cell r="P17">
            <v>7572.8525444845</v>
          </cell>
          <cell r="Q17">
            <v>8146.3678579277093</v>
          </cell>
        </row>
        <row r="19">
          <cell r="F19">
            <v>1586.0050249128767</v>
          </cell>
          <cell r="G19">
            <v>697.04581096076708</v>
          </cell>
          <cell r="H19">
            <v>2362.4027192286417</v>
          </cell>
          <cell r="I19">
            <v>2818.4264316262193</v>
          </cell>
          <cell r="J19">
            <v>3602.6193834721571</v>
          </cell>
          <cell r="K19">
            <v>4525.535636025098</v>
          </cell>
          <cell r="L19">
            <v>2720.398416223401</v>
          </cell>
          <cell r="M19">
            <v>3728.6611916959296</v>
          </cell>
          <cell r="N19">
            <v>3509.8191261317256</v>
          </cell>
          <cell r="O19">
            <v>2944.39359421062</v>
          </cell>
          <cell r="P19">
            <v>2671.5895243348991</v>
          </cell>
          <cell r="Q19">
            <v>4137.3243269987779</v>
          </cell>
        </row>
        <row r="21">
          <cell r="F21">
            <v>1688.3897721438925</v>
          </cell>
          <cell r="G21">
            <v>698.0362540812506</v>
          </cell>
          <cell r="H21">
            <v>2626.5261699501407</v>
          </cell>
          <cell r="I21">
            <v>1966.6601067058082</v>
          </cell>
          <cell r="J21">
            <v>2758.2263771061102</v>
          </cell>
          <cell r="K21">
            <v>3349.4994577303087</v>
          </cell>
          <cell r="L21">
            <v>2027.0162442602032</v>
          </cell>
          <cell r="M21">
            <v>3016.9283869726446</v>
          </cell>
          <cell r="N21">
            <v>3525.9958576770305</v>
          </cell>
          <cell r="O21">
            <v>3779.9362766436761</v>
          </cell>
          <cell r="P21">
            <v>3563.8884283689249</v>
          </cell>
          <cell r="Q21">
            <v>3069.064304320168</v>
          </cell>
        </row>
        <row r="22">
          <cell r="F22">
            <v>1307.64245043243</v>
          </cell>
          <cell r="G22">
            <v>707.49493822875093</v>
          </cell>
          <cell r="H22">
            <v>1613.8341565571202</v>
          </cell>
          <cell r="I22">
            <v>1928.28080205366</v>
          </cell>
          <cell r="J22">
            <v>2173.7007152215301</v>
          </cell>
          <cell r="K22">
            <v>2804.2368755284401</v>
          </cell>
          <cell r="L22">
            <v>2616.0237177837098</v>
          </cell>
          <cell r="M22">
            <v>2958.7597253118602</v>
          </cell>
          <cell r="N22">
            <v>3579.7910351557102</v>
          </cell>
          <cell r="O22">
            <v>3495.2843947988899</v>
          </cell>
          <cell r="P22">
            <v>3904.1778794817801</v>
          </cell>
          <cell r="Q22">
            <v>4198.1939490699806</v>
          </cell>
        </row>
        <row r="24">
          <cell r="F24">
            <v>723.19384099191359</v>
          </cell>
          <cell r="G24">
            <v>346.44443417377181</v>
          </cell>
          <cell r="H24">
            <v>1250.7602183969798</v>
          </cell>
          <cell r="I24">
            <v>1404.2883882681579</v>
          </cell>
          <cell r="J24">
            <v>1726.5967658025131</v>
          </cell>
          <cell r="K24">
            <v>2034.2464241815255</v>
          </cell>
          <cell r="L24">
            <v>1290.8949579176788</v>
          </cell>
          <cell r="M24">
            <v>1616.7560460036946</v>
          </cell>
          <cell r="N24">
            <v>1593.8897670628839</v>
          </cell>
          <cell r="O24">
            <v>1354.176410121991</v>
          </cell>
          <cell r="P24">
            <v>1117.230428312645</v>
          </cell>
          <cell r="Q24">
            <v>2061.8933303541098</v>
          </cell>
        </row>
      </sheetData>
      <sheetData sheetId="30"/>
      <sheetData sheetId="31"/>
      <sheetData sheetId="32">
        <row r="6">
          <cell r="D6" t="str">
            <v>FWD UL2017</v>
          </cell>
          <cell r="F6">
            <v>5929.5529999999999</v>
          </cell>
          <cell r="G6">
            <v>1891.7570000000001</v>
          </cell>
          <cell r="H6">
            <v>7360.5649999999996</v>
          </cell>
          <cell r="I6">
            <v>5517.0770000000002</v>
          </cell>
          <cell r="J6">
            <v>7672.0129999999999</v>
          </cell>
          <cell r="K6">
            <v>8253.8510000000006</v>
          </cell>
          <cell r="L6">
            <v>4750.9579999999996</v>
          </cell>
          <cell r="M6">
            <v>6344.2190000000001</v>
          </cell>
          <cell r="N6">
            <v>7862.366</v>
          </cell>
          <cell r="O6">
            <v>8106.732</v>
          </cell>
          <cell r="P6">
            <v>6286.0770000000002</v>
          </cell>
          <cell r="Q6">
            <v>1877.5050000000001</v>
          </cell>
        </row>
        <row r="7">
          <cell r="D7">
            <v>0.29410504140905247</v>
          </cell>
          <cell r="F7">
            <v>1972.951658853395</v>
          </cell>
          <cell r="G7">
            <v>660.57263406465802</v>
          </cell>
          <cell r="H7">
            <v>2437.6785310873047</v>
          </cell>
          <cell r="I7">
            <v>1883.9189603655589</v>
          </cell>
          <cell r="J7">
            <v>2555.3526671572913</v>
          </cell>
          <cell r="K7">
            <v>2807.7391845278885</v>
          </cell>
          <cell r="L7">
            <v>1628.4871759608832</v>
          </cell>
          <cell r="M7">
            <v>2110.0605564410635</v>
          </cell>
          <cell r="N7">
            <v>2566.066603414607</v>
          </cell>
          <cell r="O7">
            <v>2787.2168148232645</v>
          </cell>
          <cell r="P7">
            <v>2227.0694273008198</v>
          </cell>
          <cell r="Q7">
            <v>587.1521821783067</v>
          </cell>
        </row>
        <row r="8">
          <cell r="D8" t="str">
            <v>Universal Life</v>
          </cell>
        </row>
        <row r="9">
          <cell r="D9" t="str">
            <v>FWD SmartKid</v>
          </cell>
          <cell r="F9">
            <v>3053.9978000000001</v>
          </cell>
          <cell r="G9">
            <v>964.20339999999999</v>
          </cell>
          <cell r="H9">
            <v>4291.3406000000004</v>
          </cell>
          <cell r="I9">
            <v>2764.6302000000001</v>
          </cell>
          <cell r="J9">
            <v>3987.2637</v>
          </cell>
          <cell r="K9">
            <v>4772.0738000000001</v>
          </cell>
          <cell r="L9">
            <v>2126.9263999999998</v>
          </cell>
          <cell r="M9">
            <v>2745.8323999999998</v>
          </cell>
          <cell r="N9">
            <v>3234.4204</v>
          </cell>
          <cell r="O9">
            <v>3723.8159999999998</v>
          </cell>
          <cell r="P9">
            <v>3088.3804</v>
          </cell>
          <cell r="Q9">
            <v>2826.3814000000002</v>
          </cell>
        </row>
        <row r="10">
          <cell r="D10">
            <v>0.10361503712026347</v>
          </cell>
          <cell r="F10">
            <v>506.13327223228384</v>
          </cell>
          <cell r="G10">
            <v>162.9159181628217</v>
          </cell>
          <cell r="H10">
            <v>725.42557567296603</v>
          </cell>
          <cell r="I10">
            <v>460.65036101317287</v>
          </cell>
          <cell r="J10">
            <v>694.80643965993045</v>
          </cell>
          <cell r="K10">
            <v>791.39997225929244</v>
          </cell>
          <cell r="L10">
            <v>341.55378378762936</v>
          </cell>
          <cell r="M10">
            <v>440.21209777500502</v>
          </cell>
          <cell r="N10">
            <v>463.16805310754881</v>
          </cell>
          <cell r="O10">
            <v>569.32744125038903</v>
          </cell>
          <cell r="P10">
            <v>514.1290536054064</v>
          </cell>
          <cell r="Q10">
            <v>456.61238517362665</v>
          </cell>
        </row>
        <row r="11">
          <cell r="D11" t="str">
            <v>Traditional Par</v>
          </cell>
        </row>
        <row r="12">
          <cell r="D12" t="str">
            <v>FWD Family CI</v>
          </cell>
          <cell r="F12">
            <v>-30.673999999999999</v>
          </cell>
          <cell r="G12">
            <v>13.204000000000001</v>
          </cell>
          <cell r="H12">
            <v>97.097999999999999</v>
          </cell>
          <cell r="I12">
            <v>45.040999999999997</v>
          </cell>
          <cell r="J12">
            <v>72.063999999999993</v>
          </cell>
          <cell r="K12">
            <v>192.85400000000001</v>
          </cell>
          <cell r="L12">
            <v>29.228000000000002</v>
          </cell>
          <cell r="M12">
            <v>86.917000000000002</v>
          </cell>
          <cell r="N12">
            <v>36.334000000000003</v>
          </cell>
          <cell r="O12">
            <v>-31.994</v>
          </cell>
          <cell r="P12">
            <v>122.184</v>
          </cell>
          <cell r="Q12">
            <v>53.436999999999998</v>
          </cell>
        </row>
        <row r="13">
          <cell r="D13">
            <v>0.49517623084783979</v>
          </cell>
          <cell r="F13">
            <v>-16.022899670787343</v>
          </cell>
          <cell r="G13">
            <v>4.4187301417942235</v>
          </cell>
          <cell r="H13">
            <v>29.407250411131933</v>
          </cell>
          <cell r="I13">
            <v>13.220018912610312</v>
          </cell>
          <cell r="J13">
            <v>24.658889804227492</v>
          </cell>
          <cell r="K13">
            <v>59.808818766329594</v>
          </cell>
          <cell r="L13">
            <v>9.7687481892150636</v>
          </cell>
          <cell r="M13">
            <v>26.136864257849624</v>
          </cell>
          <cell r="N13">
            <v>11.605173255260482</v>
          </cell>
          <cell r="O13">
            <v>8.8270326373166412</v>
          </cell>
          <cell r="P13">
            <v>41.880346600922593</v>
          </cell>
          <cell r="Q13">
            <v>13.805109990932145</v>
          </cell>
        </row>
        <row r="14">
          <cell r="D14" t="str">
            <v>Traditional Par</v>
          </cell>
        </row>
        <row r="15">
          <cell r="D15" t="str">
            <v>Hospital and Surgical Rider</v>
          </cell>
          <cell r="F15">
            <v>288.80459999999999</v>
          </cell>
          <cell r="G15">
            <v>113.462</v>
          </cell>
          <cell r="H15">
            <v>418.92559999999997</v>
          </cell>
          <cell r="I15">
            <v>317.26900000000001</v>
          </cell>
          <cell r="J15">
            <v>356.59980000000002</v>
          </cell>
          <cell r="K15">
            <v>480.41480000000001</v>
          </cell>
          <cell r="L15">
            <v>44.821199999999997</v>
          </cell>
          <cell r="M15">
            <v>-4.8692000000000002</v>
          </cell>
          <cell r="N15">
            <v>1.82</v>
          </cell>
          <cell r="O15">
            <v>0</v>
          </cell>
          <cell r="P15">
            <v>-1.35</v>
          </cell>
          <cell r="Q15">
            <v>-1.28</v>
          </cell>
        </row>
        <row r="16">
          <cell r="D16">
            <v>1</v>
          </cell>
          <cell r="F16">
            <v>148.00615388630558</v>
          </cell>
          <cell r="G16">
            <v>59.757363946011708</v>
          </cell>
          <cell r="H16">
            <v>219.24055095328737</v>
          </cell>
          <cell r="I16">
            <v>166.96265519684655</v>
          </cell>
          <cell r="J16">
            <v>175.26250837777405</v>
          </cell>
          <cell r="K16">
            <v>256.95534224024334</v>
          </cell>
          <cell r="L16">
            <v>24.347770037566757</v>
          </cell>
          <cell r="M16">
            <v>-3.2519340784566864</v>
          </cell>
          <cell r="N16">
            <v>0.88112416252857162</v>
          </cell>
          <cell r="O16">
            <v>0</v>
          </cell>
          <cell r="P16">
            <v>-1.0682805584387851</v>
          </cell>
          <cell r="Q16">
            <v>-1.0129459333363828</v>
          </cell>
        </row>
        <row r="17">
          <cell r="D17" t="str">
            <v>Riders</v>
          </cell>
        </row>
        <row r="18">
          <cell r="D18" t="str">
            <v>Medical Rider</v>
          </cell>
          <cell r="F18">
            <v>288.50799999999998</v>
          </cell>
          <cell r="G18">
            <v>132.892</v>
          </cell>
          <cell r="H18">
            <v>604.26800000000003</v>
          </cell>
          <cell r="I18">
            <v>423.93799999999999</v>
          </cell>
          <cell r="J18">
            <v>804.42399999999998</v>
          </cell>
          <cell r="K18">
            <v>820.06200000000001</v>
          </cell>
          <cell r="L18">
            <v>557.61199999999997</v>
          </cell>
          <cell r="M18">
            <v>492.23399999999998</v>
          </cell>
          <cell r="N18">
            <v>552.15200000000004</v>
          </cell>
          <cell r="O18">
            <v>650.95399999999995</v>
          </cell>
          <cell r="P18">
            <v>691.13</v>
          </cell>
          <cell r="Q18">
            <v>653.69399999999996</v>
          </cell>
        </row>
        <row r="19">
          <cell r="D19">
            <v>1</v>
          </cell>
          <cell r="F19">
            <v>279.53445967175026</v>
          </cell>
          <cell r="G19">
            <v>147.98338387466657</v>
          </cell>
          <cell r="H19">
            <v>556.82386965722321</v>
          </cell>
          <cell r="I19">
            <v>384.75371476063799</v>
          </cell>
          <cell r="J19">
            <v>777.47734874592595</v>
          </cell>
          <cell r="K19">
            <v>811.92730445275765</v>
          </cell>
          <cell r="L19">
            <v>552.02501416504572</v>
          </cell>
          <cell r="M19">
            <v>468.34583420268063</v>
          </cell>
          <cell r="N19">
            <v>522.77490744476734</v>
          </cell>
          <cell r="O19">
            <v>598.05366998063948</v>
          </cell>
          <cell r="P19">
            <v>577.39118424889978</v>
          </cell>
          <cell r="Q19">
            <v>492.46400608459351</v>
          </cell>
        </row>
        <row r="20">
          <cell r="D20" t="str">
            <v>Riders</v>
          </cell>
        </row>
        <row r="21">
          <cell r="D21" t="str">
            <v>Cancer Care</v>
          </cell>
          <cell r="F21">
            <v>79.945499999999996</v>
          </cell>
          <cell r="G21">
            <v>30.701499999999999</v>
          </cell>
          <cell r="H21">
            <v>97.259</v>
          </cell>
          <cell r="I21">
            <v>83.643000000000001</v>
          </cell>
          <cell r="J21">
            <v>74.962000000000003</v>
          </cell>
          <cell r="K21">
            <v>73.547499999999999</v>
          </cell>
          <cell r="L21">
            <v>39.244500000000002</v>
          </cell>
          <cell r="M21">
            <v>52.061999999999998</v>
          </cell>
          <cell r="N21">
            <v>43.6965</v>
          </cell>
          <cell r="O21">
            <v>44.088999999999999</v>
          </cell>
          <cell r="P21">
            <v>55.740499999999997</v>
          </cell>
          <cell r="Q21">
            <v>105.1255</v>
          </cell>
        </row>
        <row r="22">
          <cell r="D22">
            <v>1</v>
          </cell>
          <cell r="F22">
            <v>53.155749393977473</v>
          </cell>
          <cell r="G22">
            <v>21.203724204293138</v>
          </cell>
          <cell r="H22">
            <v>65.531975419403338</v>
          </cell>
          <cell r="I22">
            <v>56.679863281067362</v>
          </cell>
          <cell r="J22">
            <v>48.975194968818357</v>
          </cell>
          <cell r="K22">
            <v>50.079255382187199</v>
          </cell>
          <cell r="L22">
            <v>27.045089579171467</v>
          </cell>
          <cell r="M22">
            <v>32.748877180648194</v>
          </cell>
          <cell r="N22">
            <v>29.127612284450006</v>
          </cell>
          <cell r="O22">
            <v>29.149805592827924</v>
          </cell>
          <cell r="P22">
            <v>36.130753607038841</v>
          </cell>
          <cell r="Q22">
            <v>58.161391346676503</v>
          </cell>
        </row>
        <row r="23">
          <cell r="D23" t="str">
            <v>Stand-alone protection</v>
          </cell>
        </row>
        <row r="24">
          <cell r="D24" t="str">
            <v>Term Rider 2019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11.957000000000001</v>
          </cell>
          <cell r="M24">
            <v>60.715499999999999</v>
          </cell>
          <cell r="N24">
            <v>79.237799999999993</v>
          </cell>
          <cell r="O24">
            <v>34.893999999999998</v>
          </cell>
          <cell r="P24">
            <v>86.466800000000006</v>
          </cell>
          <cell r="Q24">
            <v>28.161999999999999</v>
          </cell>
        </row>
        <row r="25">
          <cell r="D25">
            <v>1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16.979450334709327</v>
          </cell>
          <cell r="M25">
            <v>98.635526601792037</v>
          </cell>
          <cell r="N25">
            <v>135.05532558217737</v>
          </cell>
          <cell r="O25">
            <v>58.059026218837211</v>
          </cell>
          <cell r="P25">
            <v>133.99189007080159</v>
          </cell>
          <cell r="Q25">
            <v>41.131588530230665</v>
          </cell>
        </row>
        <row r="26">
          <cell r="D26" t="str">
            <v>Riders</v>
          </cell>
        </row>
        <row r="27">
          <cell r="D27" t="str">
            <v>Accident Rider 2019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65.111400000000003</v>
          </cell>
          <cell r="M27">
            <v>372.10129999999998</v>
          </cell>
          <cell r="N27">
            <v>434.62349999999998</v>
          </cell>
          <cell r="O27">
            <v>511.15129999999999</v>
          </cell>
          <cell r="P27">
            <v>494.1558</v>
          </cell>
          <cell r="Q27">
            <v>550.04660000000001</v>
          </cell>
        </row>
        <row r="28">
          <cell r="D28">
            <v>1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94.363709601131077</v>
          </cell>
          <cell r="M28">
            <v>549.02816362402518</v>
          </cell>
          <cell r="N28">
            <v>632.19061211567828</v>
          </cell>
          <cell r="O28">
            <v>743.05682824755274</v>
          </cell>
          <cell r="P28">
            <v>698.83398663358309</v>
          </cell>
          <cell r="Q28">
            <v>707.47398915273823</v>
          </cell>
        </row>
        <row r="29">
          <cell r="D29" t="str">
            <v>Riders</v>
          </cell>
        </row>
        <row r="30">
          <cell r="D30" t="str">
            <v>HS Rider 2019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105.083</v>
          </cell>
          <cell r="M30">
            <v>443.33</v>
          </cell>
          <cell r="N30">
            <v>498.35939999999999</v>
          </cell>
          <cell r="O30">
            <v>508.77839999999998</v>
          </cell>
          <cell r="P30">
            <v>399.45280000000002</v>
          </cell>
          <cell r="Q30">
            <v>385.1678</v>
          </cell>
        </row>
        <row r="31">
          <cell r="D31">
            <v>1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137.08099711870901</v>
          </cell>
          <cell r="M31">
            <v>577.34574657277028</v>
          </cell>
          <cell r="N31">
            <v>654.33904974221196</v>
          </cell>
          <cell r="O31">
            <v>659.28525123922657</v>
          </cell>
          <cell r="P31">
            <v>506.04076977524124</v>
          </cell>
          <cell r="Q31">
            <v>462.14025462359126</v>
          </cell>
        </row>
        <row r="32">
          <cell r="D32" t="str">
            <v>Riders</v>
          </cell>
        </row>
        <row r="33">
          <cell r="D33" t="str">
            <v>FWD UL 2019</v>
          </cell>
          <cell r="F33"/>
          <cell r="G33"/>
          <cell r="H33"/>
          <cell r="I33"/>
          <cell r="J33"/>
          <cell r="K33"/>
          <cell r="L33"/>
          <cell r="M33"/>
          <cell r="N33"/>
          <cell r="O33">
            <v>0</v>
          </cell>
          <cell r="P33">
            <v>1469.95</v>
          </cell>
          <cell r="Q33">
            <v>6325.4530000000004</v>
          </cell>
        </row>
        <row r="34">
          <cell r="D34">
            <v>0.20528883197898337</v>
          </cell>
          <cell r="F34"/>
          <cell r="G34"/>
          <cell r="H34"/>
          <cell r="I34"/>
          <cell r="J34"/>
          <cell r="K34"/>
          <cell r="L34"/>
          <cell r="M34"/>
          <cell r="N34"/>
          <cell r="O34">
            <v>0</v>
          </cell>
          <cell r="P34">
            <v>509.26189742067356</v>
          </cell>
          <cell r="Q34">
            <v>2268.173932190472</v>
          </cell>
        </row>
        <row r="35">
          <cell r="D35" t="str">
            <v>Universal Life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0.34644844887286885</v>
          </cell>
          <cell r="Q35">
            <v>0.35857889264064913</v>
          </cell>
        </row>
        <row r="36">
          <cell r="F36">
            <v>597.7552199999991</v>
          </cell>
          <cell r="G36">
            <v>261.63646000000017</v>
          </cell>
          <cell r="H36">
            <v>1045.9861099999998</v>
          </cell>
          <cell r="I36">
            <v>790.5342099999998</v>
          </cell>
          <cell r="J36">
            <v>1033.9946400000008</v>
          </cell>
          <cell r="K36">
            <v>1417.6739799999996</v>
          </cell>
          <cell r="L36">
            <v>734.01762000000053</v>
          </cell>
          <cell r="M36">
            <v>706.93941000000086</v>
          </cell>
          <cell r="N36">
            <v>873.46671000000242</v>
          </cell>
          <cell r="O36">
            <v>903.25649999999769</v>
          </cell>
          <cell r="P36">
            <v>876.65877999999611</v>
          </cell>
          <cell r="Q36">
            <v>798.80185999999776</v>
          </cell>
        </row>
        <row r="37">
          <cell r="F37">
            <v>585.005059649337</v>
          </cell>
          <cell r="G37">
            <v>252.22791420873659</v>
          </cell>
          <cell r="H37">
            <v>984.04844809652741</v>
          </cell>
          <cell r="I37">
            <v>756.35549871643798</v>
          </cell>
          <cell r="J37">
            <v>938.68434871153022</v>
          </cell>
          <cell r="K37">
            <v>1304.3557533370331</v>
          </cell>
          <cell r="L37">
            <v>667.01609175769681</v>
          </cell>
          <cell r="M37">
            <v>636.92760655591792</v>
          </cell>
          <cell r="N37">
            <v>783.00724859521324</v>
          </cell>
          <cell r="O37">
            <v>805.4061041414252</v>
          </cell>
          <cell r="P37">
            <v>746.38777622667385</v>
          </cell>
          <cell r="Q37">
            <v>601.59831585346092</v>
          </cell>
        </row>
      </sheetData>
      <sheetData sheetId="33">
        <row r="6">
          <cell r="F6">
            <v>8462.5479000000014</v>
          </cell>
          <cell r="G6">
            <v>6589.306599999999</v>
          </cell>
          <cell r="H6">
            <v>12066.891799999998</v>
          </cell>
          <cell r="I6">
            <v>14233.676100000001</v>
          </cell>
          <cell r="J6">
            <v>17160.664000000001</v>
          </cell>
          <cell r="K6">
            <v>14418.1913</v>
          </cell>
          <cell r="L6">
            <v>17454.083200000001</v>
          </cell>
          <cell r="M6">
            <v>17158.565899999998</v>
          </cell>
          <cell r="N6">
            <v>14511.429900000001</v>
          </cell>
          <cell r="O6">
            <v>20194.645299999996</v>
          </cell>
          <cell r="P6">
            <v>17265.841499999999</v>
          </cell>
          <cell r="Q6">
            <v>34507.191099999996</v>
          </cell>
        </row>
        <row r="7"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9">
          <cell r="F9">
            <v>1027.1233</v>
          </cell>
          <cell r="G9">
            <v>1354.3779999999999</v>
          </cell>
          <cell r="H9">
            <v>2151.0194000000001</v>
          </cell>
          <cell r="I9">
            <v>1547.5801000000001</v>
          </cell>
          <cell r="J9">
            <v>2179.2026000000001</v>
          </cell>
          <cell r="K9">
            <v>1596.3152999999998</v>
          </cell>
          <cell r="L9">
            <v>2142.8977</v>
          </cell>
          <cell r="M9">
            <v>4219.0934999999999</v>
          </cell>
          <cell r="N9">
            <v>4318.5549000000001</v>
          </cell>
          <cell r="O9">
            <v>5758.6884</v>
          </cell>
          <cell r="P9">
            <v>6187.9132</v>
          </cell>
          <cell r="Q9">
            <v>7751.6256999999987</v>
          </cell>
        </row>
        <row r="11">
          <cell r="F11">
            <v>2882.7139581899737</v>
          </cell>
          <cell r="G11">
            <v>2316.6588555913286</v>
          </cell>
          <cell r="H11">
            <v>4234.6053672770286</v>
          </cell>
          <cell r="I11">
            <v>4905.2780413234059</v>
          </cell>
          <cell r="J11">
            <v>534.35115182154595</v>
          </cell>
          <cell r="K11">
            <v>4025.7691312839734</v>
          </cell>
          <cell r="L11">
            <v>5124.2070837901911</v>
          </cell>
          <cell r="M11">
            <v>5617.9488827953437</v>
          </cell>
          <cell r="N11">
            <v>4851.44902764987</v>
          </cell>
          <cell r="O11">
            <v>6615.6224495842498</v>
          </cell>
          <cell r="P11">
            <v>5785.0645516000923</v>
          </cell>
          <cell r="Q11">
            <v>10782.968332484466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4">
          <cell r="F14">
            <v>368.27710271744314</v>
          </cell>
          <cell r="G14">
            <v>399.51662109918419</v>
          </cell>
          <cell r="H14">
            <v>773.5367158028007</v>
          </cell>
          <cell r="I14">
            <v>396.28458627904325</v>
          </cell>
          <cell r="J14">
            <v>703.04211552259073</v>
          </cell>
          <cell r="K14">
            <v>526.18571374750513</v>
          </cell>
          <cell r="L14">
            <v>692.44167087453241</v>
          </cell>
          <cell r="M14">
            <v>1260.0746883145875</v>
          </cell>
          <cell r="N14">
            <v>1312.8277964553124</v>
          </cell>
          <cell r="O14">
            <v>1625.5681439683844</v>
          </cell>
          <cell r="P14">
            <v>1911.6751503293219</v>
          </cell>
          <cell r="Q14">
            <v>2389.7204318490776</v>
          </cell>
        </row>
        <row r="16">
          <cell r="F16">
            <v>3077.3449246497839</v>
          </cell>
          <cell r="G16">
            <v>2416.9694938468442</v>
          </cell>
          <cell r="H16">
            <v>4339.3713419777423</v>
          </cell>
          <cell r="I16">
            <v>5153.4665597874446</v>
          </cell>
          <cell r="J16">
            <v>6301.7057755783117</v>
          </cell>
          <cell r="K16">
            <v>5443.5357091521346</v>
          </cell>
          <cell r="L16">
            <v>6638.1836656937576</v>
          </cell>
          <cell r="M16">
            <v>6628.3204522299056</v>
          </cell>
          <cell r="N16">
            <v>5540.9745030344093</v>
          </cell>
          <cell r="O16">
            <v>7919.5910414923228</v>
          </cell>
          <cell r="P16">
            <v>6678.902537406143</v>
          </cell>
          <cell r="Q16">
            <v>13838.758801896487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9">
          <cell r="F19">
            <v>261.57691620995217</v>
          </cell>
          <cell r="G19">
            <v>349.07216577075269</v>
          </cell>
          <cell r="H19">
            <v>690.16124005847382</v>
          </cell>
          <cell r="I19">
            <v>508.76701475161002</v>
          </cell>
          <cell r="J19">
            <v>734.13754213699485</v>
          </cell>
          <cell r="K19">
            <v>761.89562661009779</v>
          </cell>
          <cell r="L19">
            <v>774.0783539959034</v>
          </cell>
          <cell r="M19">
            <v>1494.123412796268</v>
          </cell>
          <cell r="N19">
            <v>1516.299359128936</v>
          </cell>
          <cell r="O19">
            <v>2033.2090450844942</v>
          </cell>
          <cell r="P19">
            <v>2178.4637236924582</v>
          </cell>
          <cell r="Q19">
            <v>2779.5567968785181</v>
          </cell>
        </row>
        <row r="21">
          <cell r="F21">
            <v>1306.400799680762</v>
          </cell>
          <cell r="G21">
            <v>1043.8944733669273</v>
          </cell>
          <cell r="H21">
            <v>1880.1283335818143</v>
          </cell>
          <cell r="I21">
            <v>2217.5347961832067</v>
          </cell>
          <cell r="J21">
            <v>1109.4025863126503</v>
          </cell>
          <cell r="K21">
            <v>2126.1850573382976</v>
          </cell>
          <cell r="L21">
            <v>2951.6476773441059</v>
          </cell>
          <cell r="M21">
            <v>3379.4372327310516</v>
          </cell>
          <cell r="N21">
            <v>2870.9226509830414</v>
          </cell>
          <cell r="O21">
            <v>3913.8436924738453</v>
          </cell>
          <cell r="P21">
            <v>3295.0020456263073</v>
          </cell>
          <cell r="Q21">
            <v>6250.3162442016601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4">
          <cell r="F24">
            <v>133.43035350632258</v>
          </cell>
          <cell r="G24">
            <v>145.57704781184253</v>
          </cell>
          <cell r="H24">
            <v>327.13716538124743</v>
          </cell>
          <cell r="I24">
            <v>183.36278170591294</v>
          </cell>
          <cell r="J24">
            <v>301.79570108804268</v>
          </cell>
          <cell r="K24">
            <v>280.70983172171441</v>
          </cell>
          <cell r="L24">
            <v>308.01259293852507</v>
          </cell>
          <cell r="M24">
            <v>499.10013748876679</v>
          </cell>
          <cell r="N24">
            <v>534.49312749994579</v>
          </cell>
          <cell r="O24">
            <v>656.92633040629983</v>
          </cell>
          <cell r="P24">
            <v>740.20028035739915</v>
          </cell>
          <cell r="Q24">
            <v>1060.4214836022554</v>
          </cell>
        </row>
      </sheetData>
      <sheetData sheetId="34"/>
      <sheetData sheetId="35">
        <row r="6">
          <cell r="D6" t="str">
            <v>FWD UL2017</v>
          </cell>
          <cell r="F6">
            <v>7662.8760000000002</v>
          </cell>
          <cell r="G6">
            <v>5946.84</v>
          </cell>
          <cell r="H6">
            <v>10939.25</v>
          </cell>
          <cell r="I6">
            <v>12880.137000000001</v>
          </cell>
          <cell r="J6">
            <v>15312.939</v>
          </cell>
          <cell r="K6">
            <v>12645.357</v>
          </cell>
          <cell r="L6">
            <v>15243.805</v>
          </cell>
          <cell r="M6">
            <v>14741.503000000001</v>
          </cell>
          <cell r="N6">
            <v>12465.791999999999</v>
          </cell>
          <cell r="O6">
            <v>16484.276999999998</v>
          </cell>
          <cell r="P6">
            <v>10312.852999999999</v>
          </cell>
          <cell r="Q6">
            <v>21822.885999999999</v>
          </cell>
        </row>
        <row r="7">
          <cell r="D7">
            <v>0.29904257813912405</v>
          </cell>
          <cell r="F7">
            <v>2244.8069398469916</v>
          </cell>
          <cell r="G7">
            <v>1814.07349076015</v>
          </cell>
          <cell r="H7">
            <v>3333.050107180472</v>
          </cell>
          <cell r="I7">
            <v>3812.5222843062247</v>
          </cell>
          <cell r="J7">
            <v>-810.27236775829442</v>
          </cell>
          <cell r="K7">
            <v>2676.5281991493252</v>
          </cell>
          <cell r="L7">
            <v>3061.9803593528968</v>
          </cell>
          <cell r="M7">
            <v>3133.7376102610842</v>
          </cell>
          <cell r="N7">
            <v>2752.2381829571059</v>
          </cell>
          <cell r="O7">
            <v>3518.3355849574573</v>
          </cell>
          <cell r="P7">
            <v>1922.8306410115702</v>
          </cell>
          <cell r="Q7">
            <v>3609.8950706283631</v>
          </cell>
        </row>
        <row r="8">
          <cell r="D8" t="str">
            <v>Universal Life</v>
          </cell>
        </row>
        <row r="9">
          <cell r="D9" t="str">
            <v>FWD SmartKid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</row>
        <row r="10">
          <cell r="D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D11" t="str">
            <v>Traditional Par</v>
          </cell>
        </row>
        <row r="12">
          <cell r="D12" t="str">
            <v>FWD Family CI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D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D14" t="str">
            <v>Traditional Par</v>
          </cell>
        </row>
        <row r="15">
          <cell r="D15" t="str">
            <v>Hospital and Surgical Rider</v>
          </cell>
          <cell r="F15">
            <v>160.49199999999999</v>
          </cell>
          <cell r="G15">
            <v>150.46199999999999</v>
          </cell>
          <cell r="H15">
            <v>233.32599999999999</v>
          </cell>
          <cell r="I15">
            <v>224.828</v>
          </cell>
          <cell r="J15">
            <v>299.322</v>
          </cell>
          <cell r="K15">
            <v>347.97199999999998</v>
          </cell>
          <cell r="L15">
            <v>98.852000000000004</v>
          </cell>
          <cell r="M15">
            <v>0.05</v>
          </cell>
          <cell r="N15">
            <v>0.02</v>
          </cell>
          <cell r="O15">
            <v>-2.34</v>
          </cell>
          <cell r="P15">
            <v>-1.4</v>
          </cell>
          <cell r="Q15">
            <v>0</v>
          </cell>
        </row>
        <row r="16">
          <cell r="D16">
            <v>1</v>
          </cell>
          <cell r="F16">
            <v>76.436173249260079</v>
          </cell>
          <cell r="G16">
            <v>75.052227907267167</v>
          </cell>
          <cell r="H16">
            <v>114.55671669537935</v>
          </cell>
          <cell r="I16">
            <v>107.2851980827467</v>
          </cell>
          <cell r="J16">
            <v>113.13150127715002</v>
          </cell>
          <cell r="K16">
            <v>156.33987515299262</v>
          </cell>
          <cell r="L16">
            <v>46.065498551785417</v>
          </cell>
          <cell r="M16">
            <v>2.3306406857499386E-2</v>
          </cell>
          <cell r="N16">
            <v>9.5444071299268345E-3</v>
          </cell>
          <cell r="O16">
            <v>-1.4076845367472779</v>
          </cell>
          <cell r="P16">
            <v>-1.0717401960673656</v>
          </cell>
          <cell r="Q16">
            <v>0</v>
          </cell>
        </row>
        <row r="17">
          <cell r="D17" t="str">
            <v>Riders</v>
          </cell>
        </row>
        <row r="18">
          <cell r="D18" t="str">
            <v>Medical Rider</v>
          </cell>
          <cell r="F18">
            <v>46.246000000000002</v>
          </cell>
          <cell r="G18">
            <v>29.9</v>
          </cell>
          <cell r="H18">
            <v>86.8</v>
          </cell>
          <cell r="I18">
            <v>72.346000000000004</v>
          </cell>
          <cell r="J18">
            <v>124.386</v>
          </cell>
          <cell r="K18">
            <v>101.27</v>
          </cell>
          <cell r="L18">
            <v>112.40600000000001</v>
          </cell>
          <cell r="M18">
            <v>107.5244</v>
          </cell>
          <cell r="N18">
            <v>164.14760000000001</v>
          </cell>
          <cell r="O18">
            <v>185.51599999999999</v>
          </cell>
          <cell r="P18">
            <v>153.946</v>
          </cell>
          <cell r="Q18">
            <v>332.298</v>
          </cell>
        </row>
        <row r="19">
          <cell r="D19">
            <v>1</v>
          </cell>
          <cell r="F19">
            <v>48.315351264751698</v>
          </cell>
          <cell r="G19">
            <v>30.187603572612968</v>
          </cell>
          <cell r="H19">
            <v>86.973666037262703</v>
          </cell>
          <cell r="I19">
            <v>61.292091420658807</v>
          </cell>
          <cell r="J19">
            <v>97.822160005144895</v>
          </cell>
          <cell r="K19">
            <v>97.316591855659098</v>
          </cell>
          <cell r="L19">
            <v>92.876330242264714</v>
          </cell>
          <cell r="M19">
            <v>107.29096075240329</v>
          </cell>
          <cell r="N19">
            <v>128.55683483347855</v>
          </cell>
          <cell r="O19">
            <v>151.67551619981595</v>
          </cell>
          <cell r="P19">
            <v>116.40675456126284</v>
          </cell>
          <cell r="Q19">
            <v>218.98557650505967</v>
          </cell>
        </row>
        <row r="20">
          <cell r="D20" t="str">
            <v>Riders</v>
          </cell>
        </row>
        <row r="21">
          <cell r="D21" t="str">
            <v>Cancer Care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D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D23" t="str">
            <v>Stand-alone protection</v>
          </cell>
        </row>
        <row r="24">
          <cell r="D24" t="str">
            <v>Term Rider 2019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27.231000000000002</v>
          </cell>
          <cell r="M24">
            <v>47.052</v>
          </cell>
          <cell r="N24">
            <v>41.191000000000003</v>
          </cell>
          <cell r="O24">
            <v>36.549999999999997</v>
          </cell>
          <cell r="P24">
            <v>31.318000000000001</v>
          </cell>
          <cell r="Q24">
            <v>62.833399999999997</v>
          </cell>
        </row>
        <row r="25">
          <cell r="D25">
            <v>1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45.845129963916762</v>
          </cell>
          <cell r="M25">
            <v>79.030299727448934</v>
          </cell>
          <cell r="N25">
            <v>68.871003476246486</v>
          </cell>
          <cell r="O25">
            <v>59.616888222853099</v>
          </cell>
          <cell r="P25">
            <v>48.810391608216335</v>
          </cell>
          <cell r="Q25">
            <v>101.64445152780104</v>
          </cell>
        </row>
        <row r="26">
          <cell r="D26" t="str">
            <v>Riders</v>
          </cell>
        </row>
        <row r="27">
          <cell r="D27" t="str">
            <v>Accident Rider 2019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115.8236</v>
          </cell>
          <cell r="M27">
            <v>153.13499999999999</v>
          </cell>
          <cell r="N27">
            <v>159.3382</v>
          </cell>
          <cell r="O27">
            <v>180.55439999999999</v>
          </cell>
          <cell r="P27">
            <v>220.5232</v>
          </cell>
          <cell r="Q27">
            <v>496.80419999999998</v>
          </cell>
        </row>
        <row r="28">
          <cell r="D28">
            <v>1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173.00505571894141</v>
          </cell>
          <cell r="M28">
            <v>229.97021378395911</v>
          </cell>
          <cell r="N28">
            <v>239.98478432946303</v>
          </cell>
          <cell r="O28">
            <v>266.12651229738162</v>
          </cell>
          <cell r="P28">
            <v>303.20641128933141</v>
          </cell>
          <cell r="Q28">
            <v>673.35386000250787</v>
          </cell>
        </row>
        <row r="29">
          <cell r="D29" t="str">
            <v>Riders</v>
          </cell>
        </row>
        <row r="30">
          <cell r="D30" t="str">
            <v>HS Rider 2019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306.87</v>
          </cell>
          <cell r="M30">
            <v>542.47799999999995</v>
          </cell>
          <cell r="N30">
            <v>472.22399999999999</v>
          </cell>
          <cell r="O30">
            <v>617.54939999999999</v>
          </cell>
          <cell r="P30">
            <v>567.77859999999998</v>
          </cell>
          <cell r="Q30">
            <v>1014.0962</v>
          </cell>
        </row>
        <row r="31">
          <cell r="D31">
            <v>1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425.06753454166534</v>
          </cell>
          <cell r="M31">
            <v>742.64655556680054</v>
          </cell>
          <cell r="N31">
            <v>654.72416631487408</v>
          </cell>
          <cell r="O31">
            <v>837.62741023547926</v>
          </cell>
          <cell r="P31">
            <v>690.55220202191776</v>
          </cell>
          <cell r="Q31">
            <v>1232.4111364634439</v>
          </cell>
        </row>
        <row r="32">
          <cell r="D32" t="str">
            <v>Riders</v>
          </cell>
        </row>
        <row r="33">
          <cell r="D33" t="str">
            <v>FWD UL 2019</v>
          </cell>
          <cell r="F33"/>
          <cell r="G33"/>
          <cell r="H33"/>
          <cell r="I33"/>
          <cell r="J33"/>
          <cell r="K33"/>
          <cell r="L33"/>
          <cell r="M33"/>
          <cell r="N33"/>
          <cell r="O33">
            <v>900.25199999999995</v>
          </cell>
          <cell r="P33">
            <v>4372.49</v>
          </cell>
          <cell r="Q33">
            <v>7804.52</v>
          </cell>
        </row>
        <row r="34">
          <cell r="D34">
            <v>0.20662654838042391</v>
          </cell>
          <cell r="F34"/>
          <cell r="G34"/>
          <cell r="H34"/>
          <cell r="I34"/>
          <cell r="J34"/>
          <cell r="K34"/>
          <cell r="L34"/>
          <cell r="M34"/>
          <cell r="N34"/>
          <cell r="O34">
            <v>296.17541998762397</v>
          </cell>
          <cell r="P34">
            <v>1468.0113938282641</v>
          </cell>
          <cell r="Q34">
            <v>2690.7793565903571</v>
          </cell>
        </row>
        <row r="35">
          <cell r="D35" t="str">
            <v>Universal Life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0.3289916823152006</v>
          </cell>
          <cell r="P35">
            <v>0.33573807917874349</v>
          </cell>
          <cell r="Q35">
            <v>0.34477192147503716</v>
          </cell>
        </row>
        <row r="36">
          <cell r="F36">
            <v>592.9339000000009</v>
          </cell>
          <cell r="G36">
            <v>462.10459999999875</v>
          </cell>
          <cell r="H36">
            <v>807.5157999999974</v>
          </cell>
          <cell r="I36">
            <v>1056.3650999999991</v>
          </cell>
          <cell r="J36">
            <v>1424.0169999999998</v>
          </cell>
          <cell r="K36">
            <v>1323.5923000000003</v>
          </cell>
          <cell r="L36">
            <v>1549.0956000000006</v>
          </cell>
          <cell r="M36">
            <v>1566.8234999999968</v>
          </cell>
          <cell r="N36">
            <v>1208.7171000000017</v>
          </cell>
          <cell r="O36">
            <v>1792.2864999999983</v>
          </cell>
          <cell r="P36">
            <v>1608.332699999999</v>
          </cell>
          <cell r="Q36">
            <v>2973.7532999999967</v>
          </cell>
        </row>
        <row r="37">
          <cell r="F37">
            <v>513.15549382897052</v>
          </cell>
          <cell r="G37">
            <v>397.3455333512984</v>
          </cell>
          <cell r="H37">
            <v>700.02487736391458</v>
          </cell>
          <cell r="I37">
            <v>924.17846751377556</v>
          </cell>
          <cell r="J37">
            <v>1133.6698582975455</v>
          </cell>
          <cell r="K37">
            <v>1095.5844651259963</v>
          </cell>
          <cell r="L37">
            <v>1279.3671754187208</v>
          </cell>
          <cell r="M37">
            <v>1325.2499362967901</v>
          </cell>
          <cell r="N37">
            <v>1007.0645113315722</v>
          </cell>
          <cell r="O37">
            <v>1487.4728022203863</v>
          </cell>
          <cell r="P37">
            <v>1236.3184974755977</v>
          </cell>
          <cell r="Q37">
            <v>2255.8988807669339</v>
          </cell>
        </row>
      </sheetData>
      <sheetData sheetId="36"/>
      <sheetData sheetId="37">
        <row r="6">
          <cell r="F6">
            <v>32.521000000000001</v>
          </cell>
          <cell r="G6">
            <v>15.504</v>
          </cell>
          <cell r="H6">
            <v>50.302500000000002</v>
          </cell>
          <cell r="I6">
            <v>66.305000000000007</v>
          </cell>
          <cell r="J6">
            <v>95.784000000000006</v>
          </cell>
          <cell r="K6">
            <v>97.084500000000006</v>
          </cell>
          <cell r="L6">
            <v>117.9635</v>
          </cell>
          <cell r="M6">
            <v>128.10599999999999</v>
          </cell>
          <cell r="N6">
            <v>383.81</v>
          </cell>
          <cell r="O6">
            <v>97.098500000000001</v>
          </cell>
          <cell r="P6">
            <v>5.4615</v>
          </cell>
          <cell r="Q6">
            <v>9.4689999999999994</v>
          </cell>
        </row>
        <row r="7"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9">
          <cell r="F9">
            <v>0</v>
          </cell>
          <cell r="G9">
            <v>0</v>
          </cell>
          <cell r="H9">
            <v>147.58699999999999</v>
          </cell>
          <cell r="I9">
            <v>85.852500000000006</v>
          </cell>
          <cell r="J9">
            <v>61.963999999999999</v>
          </cell>
          <cell r="K9">
            <v>48.154499999999999</v>
          </cell>
          <cell r="L9">
            <v>60.085500000000003</v>
          </cell>
          <cell r="M9">
            <v>55.790999999999997</v>
          </cell>
          <cell r="N9">
            <v>74.8155</v>
          </cell>
          <cell r="O9">
            <v>115.188</v>
          </cell>
          <cell r="P9">
            <v>57.095999999999997</v>
          </cell>
          <cell r="Q9">
            <v>58.695999999999998</v>
          </cell>
        </row>
        <row r="11">
          <cell r="F11">
            <v>32.892987748887165</v>
          </cell>
          <cell r="G11">
            <v>15.072003311117557</v>
          </cell>
          <cell r="H11">
            <v>47.762724610234315</v>
          </cell>
          <cell r="I11">
            <v>61.378182225472713</v>
          </cell>
          <cell r="J11">
            <v>87.78827159844478</v>
          </cell>
          <cell r="K11">
            <v>88.638096155320568</v>
          </cell>
          <cell r="L11">
            <v>105.92936762606524</v>
          </cell>
          <cell r="M11">
            <v>111.49819919041875</v>
          </cell>
          <cell r="N11">
            <v>386.01413452498065</v>
          </cell>
          <cell r="O11">
            <v>90.332585471244528</v>
          </cell>
          <cell r="P11">
            <v>4.5249849161984921</v>
          </cell>
          <cell r="Q11">
            <v>8.3425923396469557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4">
          <cell r="F14">
            <v>0</v>
          </cell>
          <cell r="G14">
            <v>0</v>
          </cell>
          <cell r="H14">
            <v>132.60155015909211</v>
          </cell>
          <cell r="I14">
            <v>79.20465632624402</v>
          </cell>
          <cell r="J14">
            <v>55.94993587253559</v>
          </cell>
          <cell r="K14">
            <v>45.209846078002606</v>
          </cell>
          <cell r="L14">
            <v>55.529215571712349</v>
          </cell>
          <cell r="M14">
            <v>47.596575418811774</v>
          </cell>
          <cell r="N14">
            <v>72.126336875650537</v>
          </cell>
          <cell r="O14">
            <v>119.40949963472818</v>
          </cell>
          <cell r="P14">
            <v>54.358775127718253</v>
          </cell>
          <cell r="Q14">
            <v>56.713947751555565</v>
          </cell>
        </row>
        <row r="16">
          <cell r="F16">
            <v>32.521000000000001</v>
          </cell>
          <cell r="G16">
            <v>15.504</v>
          </cell>
          <cell r="H16">
            <v>50.302500000000002</v>
          </cell>
          <cell r="I16">
            <v>66.305000000000007</v>
          </cell>
          <cell r="J16">
            <v>95.784000000000006</v>
          </cell>
          <cell r="K16">
            <v>97.084500000000006</v>
          </cell>
          <cell r="L16">
            <v>117.9635</v>
          </cell>
          <cell r="M16">
            <v>128.10599999999999</v>
          </cell>
          <cell r="N16">
            <v>383.81</v>
          </cell>
          <cell r="O16">
            <v>97.098500000000001</v>
          </cell>
          <cell r="P16">
            <v>5.4615</v>
          </cell>
          <cell r="Q16">
            <v>9.4689999999999994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9">
          <cell r="F19">
            <v>0</v>
          </cell>
          <cell r="G19">
            <v>0</v>
          </cell>
          <cell r="H19">
            <v>147.58699999999999</v>
          </cell>
          <cell r="I19">
            <v>85.852500000000006</v>
          </cell>
          <cell r="J19">
            <v>61.963999999999999</v>
          </cell>
          <cell r="K19">
            <v>48.154499999999999</v>
          </cell>
          <cell r="L19">
            <v>60.085500000000003</v>
          </cell>
          <cell r="M19">
            <v>55.790999999999997</v>
          </cell>
          <cell r="N19">
            <v>74.8155</v>
          </cell>
          <cell r="O19">
            <v>115.188</v>
          </cell>
          <cell r="P19">
            <v>57.095999999999997</v>
          </cell>
          <cell r="Q19">
            <v>58.695999999999998</v>
          </cell>
        </row>
        <row r="21">
          <cell r="F21">
            <v>32.913873525621547</v>
          </cell>
          <cell r="G21">
            <v>15.072003311117557</v>
          </cell>
          <cell r="H21">
            <v>47.762724610234315</v>
          </cell>
          <cell r="I21">
            <v>61.378182225472713</v>
          </cell>
          <cell r="J21">
            <v>87.78827159844478</v>
          </cell>
          <cell r="K21">
            <v>88.638096155320568</v>
          </cell>
          <cell r="L21">
            <v>105.92936762606524</v>
          </cell>
          <cell r="M21">
            <v>111.49819919041875</v>
          </cell>
          <cell r="N21">
            <v>386.01413452498065</v>
          </cell>
          <cell r="O21">
            <v>90.332585471244528</v>
          </cell>
          <cell r="P21">
            <v>4.5249849161984921</v>
          </cell>
          <cell r="Q21">
            <v>8.3425923396469557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4">
          <cell r="F24">
            <v>0</v>
          </cell>
          <cell r="G24">
            <v>0</v>
          </cell>
          <cell r="H24">
            <v>132.60155015909211</v>
          </cell>
          <cell r="I24">
            <v>79.20465632624402</v>
          </cell>
          <cell r="J24">
            <v>55.94993587253559</v>
          </cell>
          <cell r="K24">
            <v>45.209846078002606</v>
          </cell>
          <cell r="L24">
            <v>55.529215571712349</v>
          </cell>
          <cell r="M24">
            <v>47.596575418811774</v>
          </cell>
          <cell r="N24">
            <v>72.126336875650537</v>
          </cell>
          <cell r="O24">
            <v>119.40949963472818</v>
          </cell>
          <cell r="P24">
            <v>54.358775127718253</v>
          </cell>
          <cell r="Q24">
            <v>56.713947751555565</v>
          </cell>
        </row>
      </sheetData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TITLE"/>
      <sheetName val="Overall Summary"/>
      <sheetName val="Pipeline"/>
      <sheetName val="Digital"/>
      <sheetName val="AG_Agent Activity"/>
      <sheetName val="AG_Prorated Segment Performance"/>
      <sheetName val="AG_Recruitment"/>
      <sheetName val="AG_Forecast Accuracy"/>
      <sheetName val="AG_Next Month Summary"/>
      <sheetName val="AG_Last Month Summary"/>
      <sheetName val="BA_Next Month Summary"/>
      <sheetName val="BA_Last Month Summary"/>
      <sheetName val="BA_Insight Summary"/>
      <sheetName val="DTC_Insight Summary"/>
      <sheetName val="APPENDIX DIVIDER"/>
      <sheetName val="OVERALL_Key Metrics P1"/>
      <sheetName val="AG_Key Metrics P1"/>
      <sheetName val="AG_Key Metrics P2"/>
      <sheetName val="AG_Key Products"/>
      <sheetName val="BA_Key Metrics P1"/>
      <sheetName val="BA_Key Metrics P2"/>
      <sheetName val="BA_Key Products"/>
      <sheetName val="D2C_Key Metrics P1"/>
      <sheetName val="D2C_Key Produc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6">
          <cell r="F6">
            <v>0</v>
          </cell>
          <cell r="G6">
            <v>0</v>
          </cell>
          <cell r="H6">
            <v>0</v>
          </cell>
          <cell r="I6">
            <v>1.218115386</v>
          </cell>
          <cell r="J6">
            <v>1.1676956660000002</v>
          </cell>
          <cell r="K6">
            <v>1.5929727339999999</v>
          </cell>
          <cell r="L6">
            <v>1.0044845007276251</v>
          </cell>
          <cell r="M6">
            <v>1.396555531629875</v>
          </cell>
          <cell r="N6">
            <v>1.9112014900000001</v>
          </cell>
          <cell r="O6">
            <v>2.4336212032807998</v>
          </cell>
          <cell r="P6">
            <v>2.5094706120000003</v>
          </cell>
          <cell r="Q6">
            <v>4.3913966540000002</v>
          </cell>
        </row>
        <row r="7">
          <cell r="F7">
            <v>0</v>
          </cell>
          <cell r="G7">
            <v>0</v>
          </cell>
          <cell r="H7">
            <v>0</v>
          </cell>
          <cell r="I7">
            <v>1.5741902222222226</v>
          </cell>
          <cell r="J7">
            <v>1.5741902222222226</v>
          </cell>
          <cell r="K7">
            <v>1.5741902222222226</v>
          </cell>
          <cell r="L7">
            <v>2.3641546223822223</v>
          </cell>
          <cell r="M7">
            <v>3.154119022542222</v>
          </cell>
          <cell r="N7">
            <v>3.9440834227022226</v>
          </cell>
          <cell r="O7">
            <v>4.7340478228622214</v>
          </cell>
          <cell r="P7">
            <v>5.2080264629582222</v>
          </cell>
          <cell r="Q7">
            <v>5.8399979830862225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</row>
        <row r="11">
          <cell r="F11">
            <v>0</v>
          </cell>
          <cell r="G11">
            <v>0</v>
          </cell>
          <cell r="H11">
            <v>0</v>
          </cell>
          <cell r="I11">
            <v>0.11265769836772063</v>
          </cell>
          <cell r="J11">
            <v>9.2457815105571411E-2</v>
          </cell>
          <cell r="K11">
            <v>0.18764592622021858</v>
          </cell>
          <cell r="L11">
            <v>0.12337313643891631</v>
          </cell>
          <cell r="M11">
            <v>0.16811121186307271</v>
          </cell>
          <cell r="N11">
            <v>0.30841549252984468</v>
          </cell>
          <cell r="O11">
            <v>0.54315734997107212</v>
          </cell>
          <cell r="P11">
            <v>0.62656935194575014</v>
          </cell>
          <cell r="Q11">
            <v>1.0346994960709879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0.19633428898264552</v>
          </cell>
          <cell r="J12">
            <v>0.19633428898264552</v>
          </cell>
          <cell r="K12">
            <v>0.19633428898264552</v>
          </cell>
          <cell r="L12">
            <v>0.65036987798610046</v>
          </cell>
          <cell r="M12">
            <v>1.1044054669895556</v>
          </cell>
          <cell r="N12">
            <v>1.5584410559930102</v>
          </cell>
          <cell r="O12">
            <v>2.0124766449964655</v>
          </cell>
          <cell r="P12">
            <v>2.2848979983985385</v>
          </cell>
          <cell r="Q12">
            <v>2.6481264696013023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0.14727618895864272</v>
          </cell>
          <cell r="J16">
            <v>0.10630546330636127</v>
          </cell>
          <cell r="K16">
            <v>0.10619136606249964</v>
          </cell>
          <cell r="L16">
            <v>0.10200623655512671</v>
          </cell>
          <cell r="M16">
            <v>0.18306132215695511</v>
          </cell>
          <cell r="N16">
            <v>0.45060339198289012</v>
          </cell>
          <cell r="O16">
            <v>0.85285378614891538</v>
          </cell>
          <cell r="P16">
            <v>0.87670303660096249</v>
          </cell>
          <cell r="Q16">
            <v>1.5253893727976418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2.8796234183593311E-2</v>
          </cell>
          <cell r="J21">
            <v>1.6127057005439354E-2</v>
          </cell>
          <cell r="K21">
            <v>1.6243576348640563E-2</v>
          </cell>
          <cell r="L21">
            <v>1.4310278438819024E-2</v>
          </cell>
          <cell r="M21">
            <v>1.9761512977977996E-2</v>
          </cell>
          <cell r="N21">
            <v>2.7240502331088379E-2</v>
          </cell>
          <cell r="O21">
            <v>4.0044644898214653E-2</v>
          </cell>
          <cell r="P21">
            <v>0.4297474726819141</v>
          </cell>
          <cell r="Q21">
            <v>0.6459304679713983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</sheetData>
      <sheetData sheetId="17">
        <row r="6">
          <cell r="F6"/>
          <cell r="G6"/>
          <cell r="H6"/>
          <cell r="I6"/>
          <cell r="J6"/>
          <cell r="K6"/>
          <cell r="L6">
            <v>2.6732180727625E-2</v>
          </cell>
          <cell r="M6">
            <v>7.9886671629874992E-2</v>
          </cell>
          <cell r="N6">
            <v>0.46226663000000007</v>
          </cell>
          <cell r="O6">
            <v>0.88445754048079983</v>
          </cell>
          <cell r="P6">
            <v>1.2367354400000004</v>
          </cell>
          <cell r="Q6">
            <v>2.6685648099999999</v>
          </cell>
        </row>
        <row r="7">
          <cell r="F7"/>
          <cell r="G7"/>
          <cell r="H7"/>
          <cell r="I7"/>
          <cell r="J7"/>
          <cell r="K7"/>
          <cell r="L7">
            <v>0.7899644001599998</v>
          </cell>
          <cell r="M7">
            <v>1.5799288003199996</v>
          </cell>
          <cell r="N7">
            <v>2.36989320048</v>
          </cell>
          <cell r="O7">
            <v>3.1598576006399992</v>
          </cell>
          <cell r="P7">
            <v>3.6338362407359996</v>
          </cell>
          <cell r="Q7">
            <v>4.2658077608639999</v>
          </cell>
        </row>
        <row r="9">
          <cell r="F9"/>
          <cell r="G9"/>
          <cell r="H9"/>
          <cell r="I9"/>
          <cell r="J9"/>
          <cell r="K9"/>
          <cell r="L9"/>
          <cell r="M9"/>
          <cell r="N9"/>
          <cell r="O9"/>
          <cell r="P9"/>
          <cell r="Q9"/>
        </row>
        <row r="11">
          <cell r="F11"/>
          <cell r="G11"/>
          <cell r="H11"/>
          <cell r="I11"/>
          <cell r="J11"/>
          <cell r="K11"/>
          <cell r="L11">
            <v>1.5932476973745321E-2</v>
          </cell>
          <cell r="M11">
            <v>3.1477720894261617E-2</v>
          </cell>
          <cell r="N11">
            <v>0.20008085056271646</v>
          </cell>
          <cell r="O11">
            <v>0.40093634830904323</v>
          </cell>
          <cell r="P11">
            <v>0.49428311069988262</v>
          </cell>
          <cell r="Q11">
            <v>0.87923961989176946</v>
          </cell>
        </row>
        <row r="12">
          <cell r="F12"/>
          <cell r="G12"/>
          <cell r="H12"/>
          <cell r="I12"/>
          <cell r="J12"/>
          <cell r="K12"/>
          <cell r="L12">
            <v>0.45403558900345498</v>
          </cell>
          <cell r="M12">
            <v>0.90807117800690995</v>
          </cell>
          <cell r="N12">
            <v>1.3621067670103646</v>
          </cell>
          <cell r="O12">
            <v>1.8161423560138199</v>
          </cell>
          <cell r="P12">
            <v>2.0885637094158929</v>
          </cell>
          <cell r="Q12">
            <v>2.4517921806186567</v>
          </cell>
        </row>
        <row r="14">
          <cell r="F14"/>
          <cell r="G14"/>
          <cell r="H14"/>
          <cell r="I14"/>
          <cell r="J14"/>
          <cell r="K14"/>
          <cell r="L14"/>
          <cell r="M14"/>
          <cell r="N14"/>
          <cell r="O14"/>
          <cell r="P14"/>
          <cell r="Q14"/>
        </row>
        <row r="16">
          <cell r="F16"/>
          <cell r="G16"/>
          <cell r="H16"/>
          <cell r="I16"/>
          <cell r="J16"/>
          <cell r="K16"/>
          <cell r="L16">
            <v>2.6732180727625E-2</v>
          </cell>
          <cell r="M16">
            <v>6.6458974665313891E-2</v>
          </cell>
          <cell r="N16">
            <v>0.33769656936684839</v>
          </cell>
          <cell r="O16">
            <v>0.68997814444171801</v>
          </cell>
          <cell r="P16">
            <v>0.75334139178615533</v>
          </cell>
          <cell r="Q16">
            <v>1.3271533362681303</v>
          </cell>
        </row>
        <row r="17">
          <cell r="F17"/>
          <cell r="G17"/>
          <cell r="H17"/>
          <cell r="I17"/>
          <cell r="J17"/>
          <cell r="K17"/>
          <cell r="L17"/>
          <cell r="M17"/>
          <cell r="N17"/>
          <cell r="O17"/>
          <cell r="P17"/>
          <cell r="Q17"/>
        </row>
        <row r="19"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</row>
        <row r="21">
          <cell r="F21"/>
          <cell r="G21"/>
          <cell r="H21"/>
          <cell r="I21"/>
          <cell r="J21"/>
          <cell r="K21"/>
          <cell r="L21">
            <v>0</v>
          </cell>
          <cell r="M21">
            <v>2.0616660365269704E-3</v>
          </cell>
          <cell r="N21">
            <v>1.0278281787726414E-2</v>
          </cell>
          <cell r="O21">
            <v>1.8307625749538568E-2</v>
          </cell>
          <cell r="P21">
            <v>0.39118991279847787</v>
          </cell>
          <cell r="Q21">
            <v>0.57986293668087185</v>
          </cell>
        </row>
        <row r="22"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</row>
        <row r="24"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</row>
      </sheetData>
      <sheetData sheetId="18"/>
      <sheetData sheetId="19">
        <row r="6">
          <cell r="D6" t="str">
            <v>FWD Invest First</v>
          </cell>
          <cell r="F6"/>
          <cell r="G6"/>
          <cell r="H6"/>
          <cell r="I6"/>
          <cell r="J6"/>
          <cell r="K6">
            <v>0</v>
          </cell>
          <cell r="L6">
            <v>0</v>
          </cell>
          <cell r="M6">
            <v>2.4199999999999999E-2</v>
          </cell>
          <cell r="N6">
            <v>0.17347403999999997</v>
          </cell>
          <cell r="O6">
            <v>0.28040008</v>
          </cell>
          <cell r="P6">
            <v>0.6172984199999999</v>
          </cell>
          <cell r="Q6">
            <v>1.7899232400000002</v>
          </cell>
        </row>
        <row r="7">
          <cell r="D7" t="str">
            <v>Unit Linked</v>
          </cell>
          <cell r="F7"/>
          <cell r="G7"/>
          <cell r="H7"/>
          <cell r="I7"/>
          <cell r="J7"/>
          <cell r="K7">
            <v>0</v>
          </cell>
          <cell r="L7">
            <v>0</v>
          </cell>
          <cell r="M7">
            <v>4.6315368143484432E-3</v>
          </cell>
          <cell r="N7">
            <v>3.2383373677533363E-2</v>
          </cell>
          <cell r="O7">
            <v>5.8010332856570514E-2</v>
          </cell>
          <cell r="P7">
            <v>0.13359176815454168</v>
          </cell>
          <cell r="Q7">
            <v>0.40080742957519172</v>
          </cell>
        </row>
        <row r="8">
          <cell r="D8">
            <v>0.2518303891456512</v>
          </cell>
        </row>
        <row r="9">
          <cell r="D9" t="str">
            <v>FWD Future First</v>
          </cell>
          <cell r="F9"/>
          <cell r="G9"/>
          <cell r="H9"/>
          <cell r="I9"/>
          <cell r="J9"/>
          <cell r="K9">
            <v>9.2731199999999993E-3</v>
          </cell>
          <cell r="L9">
            <v>1.1600040000000001E-2</v>
          </cell>
          <cell r="M9">
            <v>3.5738119999999998E-2</v>
          </cell>
          <cell r="N9">
            <v>0.19151642000000002</v>
          </cell>
          <cell r="O9">
            <v>0.38238085999999971</v>
          </cell>
          <cell r="P9">
            <v>0.40290375000000017</v>
          </cell>
          <cell r="Q9">
            <v>0.60292162000000016</v>
          </cell>
        </row>
        <row r="10">
          <cell r="D10" t="str">
            <v>Traditional Non Par</v>
          </cell>
          <cell r="F10"/>
          <cell r="G10"/>
          <cell r="H10"/>
          <cell r="I10"/>
          <cell r="J10"/>
          <cell r="K10">
            <v>6.5571774988161897E-3</v>
          </cell>
          <cell r="L10">
            <v>7.1939390968422936E-3</v>
          </cell>
          <cell r="M10">
            <v>1.5805225296358635E-2</v>
          </cell>
          <cell r="N10">
            <v>0.11287279823917307</v>
          </cell>
          <cell r="O10">
            <v>0.21951076976066994</v>
          </cell>
          <cell r="P10">
            <v>0.23527363826072265</v>
          </cell>
          <cell r="Q10">
            <v>0.33782497944060652</v>
          </cell>
        </row>
        <row r="11">
          <cell r="D11">
            <v>1</v>
          </cell>
        </row>
        <row r="12">
          <cell r="D12" t="str">
            <v>FWD Family First</v>
          </cell>
          <cell r="F12"/>
          <cell r="G12"/>
          <cell r="H12"/>
          <cell r="I12"/>
          <cell r="J12"/>
          <cell r="K12">
            <v>1.62367E-3</v>
          </cell>
          <cell r="L12">
            <v>4.2353507276249999E-3</v>
          </cell>
          <cell r="M12">
            <v>1.8562551629875003E-2</v>
          </cell>
          <cell r="N12">
            <v>5.6548830000000001E-2</v>
          </cell>
          <cell r="O12">
            <v>0.14828507999999999</v>
          </cell>
          <cell r="P12">
            <v>0.10763856999999996</v>
          </cell>
          <cell r="Q12">
            <v>0.13857023999999976</v>
          </cell>
        </row>
        <row r="13">
          <cell r="D13" t="str">
            <v>Unit Linked</v>
          </cell>
          <cell r="F13"/>
          <cell r="G13"/>
          <cell r="H13"/>
          <cell r="I13"/>
          <cell r="J13"/>
          <cell r="K13">
            <v>5.8336457392074942E-4</v>
          </cell>
          <cell r="L13">
            <v>1.5979958041660886E-3</v>
          </cell>
          <cell r="M13">
            <v>1.0361314165811418E-2</v>
          </cell>
          <cell r="N13">
            <v>3.4678368296125001E-2</v>
          </cell>
          <cell r="O13">
            <v>8.6465789895487297E-2</v>
          </cell>
          <cell r="P13">
            <v>6.6427450297287999E-2</v>
          </cell>
          <cell r="Q13">
            <v>6.7659353142459397E-2</v>
          </cell>
        </row>
        <row r="14">
          <cell r="D14">
            <v>1</v>
          </cell>
        </row>
        <row r="15">
          <cell r="D15" t="str">
            <v>FWD CI Rider</v>
          </cell>
          <cell r="F15"/>
          <cell r="G15"/>
          <cell r="H15"/>
          <cell r="I15"/>
          <cell r="J15"/>
          <cell r="K15">
            <v>0</v>
          </cell>
          <cell r="L15">
            <v>0</v>
          </cell>
          <cell r="M15">
            <v>1.3860000000000001E-3</v>
          </cell>
          <cell r="N15">
            <v>3.4707200000000007E-2</v>
          </cell>
          <cell r="O15">
            <v>6.1415550000000006E-2</v>
          </cell>
          <cell r="P15">
            <v>9.1230580000000006E-2</v>
          </cell>
          <cell r="Q15">
            <v>0.11344038000000009</v>
          </cell>
        </row>
        <row r="16">
          <cell r="D16" t="str">
            <v>Rider</v>
          </cell>
          <cell r="F16"/>
          <cell r="G16"/>
          <cell r="H16"/>
          <cell r="I16"/>
          <cell r="J16"/>
          <cell r="K16">
            <v>0</v>
          </cell>
          <cell r="L16">
            <v>0</v>
          </cell>
          <cell r="M16">
            <v>6.7964461774312214E-4</v>
          </cell>
          <cell r="N16">
            <v>1.9046618001612236E-2</v>
          </cell>
          <cell r="O16">
            <v>3.4409660644469188E-2</v>
          </cell>
          <cell r="P16">
            <v>6.1961448074471279E-2</v>
          </cell>
          <cell r="Q16">
            <v>7.5105553566163274E-2</v>
          </cell>
        </row>
        <row r="17">
          <cell r="D17">
            <v>0.97911004643885469</v>
          </cell>
        </row>
        <row r="18">
          <cell r="D18" t="str">
            <v>FWD ADB Rider</v>
          </cell>
          <cell r="F18"/>
          <cell r="G18"/>
          <cell r="H18"/>
          <cell r="I18"/>
          <cell r="J18"/>
          <cell r="K18">
            <v>0</v>
          </cell>
          <cell r="L18">
            <v>0</v>
          </cell>
          <cell r="M18">
            <v>0</v>
          </cell>
          <cell r="N18">
            <v>4.2183999999999998E-3</v>
          </cell>
          <cell r="O18">
            <v>9.5591199999999991E-3</v>
          </cell>
          <cell r="P18">
            <v>1.0918519999999999E-2</v>
          </cell>
          <cell r="Q18">
            <v>1.4568600000000006E-2</v>
          </cell>
        </row>
        <row r="19">
          <cell r="D19" t="str">
            <v>Rider</v>
          </cell>
          <cell r="F19"/>
          <cell r="G19"/>
          <cell r="H19"/>
          <cell r="I19"/>
          <cell r="J19"/>
          <cell r="K19">
            <v>0</v>
          </cell>
          <cell r="L19">
            <v>0</v>
          </cell>
          <cell r="M19">
            <v>0</v>
          </cell>
          <cell r="N19">
            <v>7.360628173462212E-4</v>
          </cell>
          <cell r="O19">
            <v>1.8886609416479177E-3</v>
          </cell>
          <cell r="P19">
            <v>-2.1849226594881496E-3</v>
          </cell>
          <cell r="Q19">
            <v>-2.2006689949830307E-3</v>
          </cell>
        </row>
        <row r="20">
          <cell r="D20">
            <v>0.99292084392802704</v>
          </cell>
        </row>
        <row r="21">
          <cell r="D21" t="str">
            <v>FWD Payor Rider</v>
          </cell>
          <cell r="F21"/>
          <cell r="G21"/>
          <cell r="H21"/>
          <cell r="I21"/>
          <cell r="J21"/>
          <cell r="K21"/>
          <cell r="L21"/>
          <cell r="M21"/>
          <cell r="N21">
            <v>1.3103999999999998E-3</v>
          </cell>
          <cell r="O21">
            <v>2.1691344807999997E-3</v>
          </cell>
          <cell r="P21">
            <v>6.2361199999999995E-3</v>
          </cell>
          <cell r="Q21">
            <v>8.8049700000000022E-3</v>
          </cell>
        </row>
        <row r="22">
          <cell r="D22" t="str">
            <v>Rider</v>
          </cell>
          <cell r="F22"/>
          <cell r="G22"/>
          <cell r="H22"/>
          <cell r="I22"/>
          <cell r="J22"/>
          <cell r="K22"/>
          <cell r="L22"/>
          <cell r="M22"/>
          <cell r="N22">
            <v>3.2383373677533363E-2</v>
          </cell>
          <cell r="O22">
            <v>5.8010332856570514E-2</v>
          </cell>
          <cell r="P22">
            <v>0.13359176815454168</v>
          </cell>
          <cell r="Q22">
            <v>0.40080742957519172</v>
          </cell>
        </row>
        <row r="23">
          <cell r="D23">
            <v>1</v>
          </cell>
        </row>
        <row r="24">
          <cell r="D24" t="str">
            <v>FWD Payor Lite Rider</v>
          </cell>
          <cell r="F24"/>
          <cell r="G24"/>
          <cell r="H24"/>
          <cell r="I24"/>
          <cell r="J24"/>
          <cell r="K24"/>
          <cell r="L24"/>
          <cell r="M24"/>
          <cell r="N24">
            <v>4.9133999999999994E-4</v>
          </cell>
          <cell r="O24">
            <v>2.4771599999999998E-4</v>
          </cell>
          <cell r="P24">
            <v>5.0947999999999998E-4</v>
          </cell>
          <cell r="Q24">
            <v>3.3576000000000011E-4</v>
          </cell>
        </row>
        <row r="25">
          <cell r="D25" t="str">
            <v>Rider</v>
          </cell>
          <cell r="F25"/>
          <cell r="G25"/>
          <cell r="H25"/>
          <cell r="I25"/>
          <cell r="J25"/>
          <cell r="K25"/>
          <cell r="L25"/>
          <cell r="M25"/>
          <cell r="N25">
            <v>3.4678368296125001E-2</v>
          </cell>
          <cell r="O25">
            <v>8.6465789895487297E-2</v>
          </cell>
          <cell r="P25">
            <v>6.6427450297287999E-2</v>
          </cell>
          <cell r="Q25">
            <v>6.7659353142459397E-2</v>
          </cell>
        </row>
        <row r="26">
          <cell r="D26">
            <v>1</v>
          </cell>
        </row>
        <row r="27">
          <cell r="D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</row>
        <row r="28">
          <cell r="D28" t="str">
            <v>Product Type</v>
          </cell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</row>
        <row r="29">
          <cell r="D29" t="str">
            <v>pAPE ratio</v>
          </cell>
        </row>
        <row r="30"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D31" t="str">
            <v>Product Type</v>
          </cell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D32" t="str">
            <v>pAPE ratio</v>
          </cell>
        </row>
        <row r="33">
          <cell r="D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D34" t="str">
            <v>Product Type</v>
          </cell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D35" t="str">
            <v>pAPE ratio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1.089679E-2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7.1405420727369395E-3</v>
          </cell>
          <cell r="M37">
            <v>0</v>
          </cell>
          <cell r="N37">
            <v>-6.6698112442731772E-2</v>
          </cell>
          <cell r="O37">
            <v>-0.14382498854185943</v>
          </cell>
          <cell r="P37">
            <v>-0.20080548987948255</v>
          </cell>
          <cell r="Q37">
            <v>-0.46842380955531959</v>
          </cell>
        </row>
      </sheetData>
      <sheetData sheetId="20">
        <row r="6">
          <cell r="F6"/>
          <cell r="G6"/>
          <cell r="H6"/>
          <cell r="I6">
            <v>1.218115386</v>
          </cell>
          <cell r="J6">
            <v>1.1676956660000002</v>
          </cell>
          <cell r="K6">
            <v>1.5929727339999999</v>
          </cell>
          <cell r="L6">
            <v>0.97775232000000001</v>
          </cell>
          <cell r="M6">
            <v>1.3166688600000001</v>
          </cell>
          <cell r="N6">
            <v>1.44893486</v>
          </cell>
          <cell r="O6">
            <v>1.5118581099999999</v>
          </cell>
          <cell r="P6">
            <v>1.2402467019999999</v>
          </cell>
          <cell r="Q6">
            <v>1.6637619639999999</v>
          </cell>
        </row>
        <row r="7">
          <cell r="F7"/>
          <cell r="G7"/>
          <cell r="H7"/>
          <cell r="I7">
            <v>1.5741902222222226</v>
          </cell>
          <cell r="J7">
            <v>1.5741902222222226</v>
          </cell>
          <cell r="K7">
            <v>1.5741902222222226</v>
          </cell>
          <cell r="L7">
            <v>1.5741902222222226</v>
          </cell>
          <cell r="M7">
            <v>1.5741902222222226</v>
          </cell>
          <cell r="N7">
            <v>1.5741902222222226</v>
          </cell>
          <cell r="O7">
            <v>1.5741902222222226</v>
          </cell>
          <cell r="P7">
            <v>1.5741902222222226</v>
          </cell>
          <cell r="Q7">
            <v>1.5741902222222226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</row>
        <row r="11">
          <cell r="F11"/>
          <cell r="G11"/>
          <cell r="H11"/>
          <cell r="I11">
            <v>0.11265769836772063</v>
          </cell>
          <cell r="J11">
            <v>9.2457815105571411E-2</v>
          </cell>
          <cell r="K11">
            <v>0.18764592622021858</v>
          </cell>
          <cell r="L11">
            <v>0.10744065946517099</v>
          </cell>
          <cell r="M11">
            <v>0.13663349096881108</v>
          </cell>
          <cell r="N11">
            <v>0.10833464196712822</v>
          </cell>
          <cell r="O11">
            <v>0.10833464196712822</v>
          </cell>
          <cell r="P11">
            <v>0.10833464196712822</v>
          </cell>
          <cell r="Q11">
            <v>0.10833464196712822</v>
          </cell>
        </row>
        <row r="12">
          <cell r="F12"/>
          <cell r="G12"/>
          <cell r="H12"/>
          <cell r="I12">
            <v>0.19633428898264552</v>
          </cell>
          <cell r="J12">
            <v>0.19633428898264552</v>
          </cell>
          <cell r="K12">
            <v>0.19633428898264552</v>
          </cell>
          <cell r="L12">
            <v>0.19633428898264552</v>
          </cell>
          <cell r="M12">
            <v>0.19633428898264552</v>
          </cell>
          <cell r="N12">
            <v>0.19633428898264552</v>
          </cell>
          <cell r="O12">
            <v>0.19633428898264552</v>
          </cell>
          <cell r="P12">
            <v>0.19633428898264552</v>
          </cell>
          <cell r="Q12">
            <v>0.19633428898264552</v>
          </cell>
        </row>
        <row r="14">
          <cell r="F14"/>
          <cell r="G14"/>
          <cell r="H14"/>
          <cell r="I14"/>
          <cell r="J14"/>
          <cell r="K14"/>
          <cell r="L14"/>
          <cell r="M14"/>
          <cell r="N14"/>
          <cell r="O14"/>
          <cell r="P14"/>
          <cell r="Q14"/>
        </row>
        <row r="16">
          <cell r="F16"/>
          <cell r="G16"/>
          <cell r="H16"/>
          <cell r="I16">
            <v>0.14727618895864272</v>
          </cell>
          <cell r="J16">
            <v>0.10630546330636127</v>
          </cell>
          <cell r="K16">
            <v>0.10619136606249964</v>
          </cell>
          <cell r="L16">
            <v>7.5274055827501712E-2</v>
          </cell>
          <cell r="M16">
            <v>0.11660234749164122</v>
          </cell>
          <cell r="N16">
            <v>0.11290682261604172</v>
          </cell>
          <cell r="O16">
            <v>0.12557008890719737</v>
          </cell>
          <cell r="P16">
            <v>9.0873174814807209E-2</v>
          </cell>
          <cell r="Q16">
            <v>0.1391661565295115</v>
          </cell>
        </row>
        <row r="17">
          <cell r="F17"/>
          <cell r="G17"/>
          <cell r="H17"/>
          <cell r="I17"/>
          <cell r="J17"/>
          <cell r="K17"/>
          <cell r="L17"/>
          <cell r="M17"/>
          <cell r="N17"/>
          <cell r="O17"/>
          <cell r="P17"/>
          <cell r="Q17"/>
        </row>
        <row r="19"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</row>
        <row r="21">
          <cell r="F21"/>
          <cell r="G21"/>
          <cell r="H21"/>
          <cell r="I21">
            <v>2.8796234183593311E-2</v>
          </cell>
          <cell r="J21">
            <v>1.6127057005439354E-2</v>
          </cell>
          <cell r="K21">
            <v>1.6243576348640563E-2</v>
          </cell>
          <cell r="L21">
            <v>1.4310278438819024E-2</v>
          </cell>
          <cell r="M21">
            <v>1.7699846941451026E-2</v>
          </cell>
          <cell r="N21">
            <v>1.6962220543361963E-2</v>
          </cell>
          <cell r="O21">
            <v>1.8893508981113822E-2</v>
          </cell>
          <cell r="P21">
            <v>1.4605960604696924E-2</v>
          </cell>
          <cell r="Q21">
            <v>1.8942297078436133E-2</v>
          </cell>
        </row>
        <row r="22"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</row>
        <row r="24">
          <cell r="F24"/>
          <cell r="G24"/>
          <cell r="H24"/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</sheetData>
      <sheetData sheetId="21"/>
      <sheetData sheetId="22">
        <row r="6">
          <cell r="D6" t="str">
            <v>Takaful Future Smart</v>
          </cell>
          <cell r="F6"/>
          <cell r="G6"/>
          <cell r="H6"/>
          <cell r="I6">
            <v>0.59519999999999995</v>
          </cell>
          <cell r="J6">
            <v>0.65145799999999998</v>
          </cell>
          <cell r="K6">
            <v>0.52712599999999998</v>
          </cell>
          <cell r="L6">
            <v>0.38786599999999999</v>
          </cell>
          <cell r="M6">
            <v>0.65322999999999998</v>
          </cell>
          <cell r="N6">
            <v>0.91838850000000005</v>
          </cell>
          <cell r="O6">
            <v>0.74589249999999996</v>
          </cell>
          <cell r="P6">
            <v>0.58894599999999997</v>
          </cell>
          <cell r="Q6">
            <v>0.72113249999999995</v>
          </cell>
        </row>
        <row r="7">
          <cell r="D7" t="str">
            <v>Traditional Non Par</v>
          </cell>
          <cell r="F7"/>
          <cell r="G7"/>
          <cell r="H7"/>
          <cell r="I7">
            <v>2.1848843299994137E-2</v>
          </cell>
          <cell r="J7">
            <v>2.3378042397944596E-2</v>
          </cell>
          <cell r="K7">
            <v>1.719956404105694E-2</v>
          </cell>
          <cell r="L7">
            <v>1.1477279977565209E-2</v>
          </cell>
          <cell r="M7">
            <v>2.5825293372398434E-2</v>
          </cell>
          <cell r="N7">
            <v>2.9678512164478962E-2</v>
          </cell>
          <cell r="O7">
            <v>1.8328858750204381E-2</v>
          </cell>
          <cell r="P7">
            <v>1.3744323368537002E-2</v>
          </cell>
          <cell r="Q7">
            <v>1.6239617803037034E-2</v>
          </cell>
        </row>
        <row r="8">
          <cell r="D8">
            <v>3.8287065579997115E-2</v>
          </cell>
        </row>
        <row r="9">
          <cell r="D9" t="str">
            <v>LifeSelect Single</v>
          </cell>
          <cell r="F9"/>
          <cell r="G9"/>
          <cell r="H9"/>
          <cell r="I9">
            <v>0.1842</v>
          </cell>
          <cell r="J9">
            <v>0.14530000000000001</v>
          </cell>
          <cell r="K9">
            <v>0.60548000000000002</v>
          </cell>
          <cell r="L9">
            <v>0.29399999999999998</v>
          </cell>
          <cell r="M9">
            <v>0.29215000000000002</v>
          </cell>
          <cell r="N9">
            <v>0.2137</v>
          </cell>
          <cell r="O9">
            <v>0.32629999999999998</v>
          </cell>
          <cell r="P9">
            <v>0.29319019999999996</v>
          </cell>
          <cell r="Q9">
            <v>0.249916</v>
          </cell>
        </row>
        <row r="10">
          <cell r="D10" t="str">
            <v>Unit Linked</v>
          </cell>
          <cell r="F10"/>
          <cell r="G10"/>
          <cell r="H10"/>
          <cell r="I10">
            <v>2.6944407884885047E-2</v>
          </cell>
          <cell r="J10">
            <v>2.0602156372481775E-2</v>
          </cell>
          <cell r="K10">
            <v>0.11362008604539318</v>
          </cell>
          <cell r="L10">
            <v>4.9177040182119089E-2</v>
          </cell>
          <cell r="M10">
            <v>4.940750805516464E-2</v>
          </cell>
          <cell r="N10">
            <v>3.6153646117294845E-2</v>
          </cell>
          <cell r="O10">
            <v>5.0520604573726015E-2</v>
          </cell>
          <cell r="P10">
            <v>4.8226743746874419E-2</v>
          </cell>
          <cell r="Q10">
            <v>3.3882633047522294E-2</v>
          </cell>
        </row>
        <row r="11">
          <cell r="D11">
            <v>1.0409471764230899E-2</v>
          </cell>
        </row>
        <row r="12">
          <cell r="D12" t="str">
            <v>Future Secure</v>
          </cell>
          <cell r="F12"/>
          <cell r="G12"/>
          <cell r="H12"/>
          <cell r="I12">
            <v>6.5000000000000002E-2</v>
          </cell>
          <cell r="J12">
            <v>4.9000000000000002E-2</v>
          </cell>
          <cell r="K12">
            <v>0.17899999999999999</v>
          </cell>
          <cell r="L12">
            <v>0.14000000000000001</v>
          </cell>
          <cell r="M12">
            <v>0.17499999999999999</v>
          </cell>
          <cell r="N12">
            <v>9.6000000000000002E-2</v>
          </cell>
          <cell r="O12">
            <v>0.1668</v>
          </cell>
          <cell r="P12">
            <v>0.17</v>
          </cell>
          <cell r="Q12">
            <v>0.434</v>
          </cell>
        </row>
        <row r="13">
          <cell r="D13" t="str">
            <v>Traditional Non Par</v>
          </cell>
          <cell r="F13"/>
          <cell r="G13"/>
          <cell r="H13"/>
          <cell r="I13">
            <v>8.2394346736228471E-3</v>
          </cell>
          <cell r="J13">
            <v>6.0418911531592828E-3</v>
          </cell>
          <cell r="K13">
            <v>2.1784005726389447E-2</v>
          </cell>
          <cell r="L13">
            <v>1.640955098648815E-2</v>
          </cell>
          <cell r="M13">
            <v>2.6818457572717089E-2</v>
          </cell>
          <cell r="N13">
            <v>1.0873229233359823E-2</v>
          </cell>
          <cell r="O13">
            <v>1.6718996095037377E-2</v>
          </cell>
          <cell r="P13">
            <v>1.8890003365145479E-2</v>
          </cell>
          <cell r="Q13">
            <v>4.0614849040339615E-2</v>
          </cell>
        </row>
        <row r="14">
          <cell r="D14">
            <v>3.9413983717039233E-2</v>
          </cell>
        </row>
        <row r="15">
          <cell r="D15" t="str">
            <v>LifeSelect Regular</v>
          </cell>
          <cell r="F15"/>
          <cell r="G15"/>
          <cell r="H15"/>
          <cell r="I15">
            <v>0.16067999999999999</v>
          </cell>
          <cell r="J15">
            <v>0.17885100000000001</v>
          </cell>
          <cell r="K15">
            <v>0.163192</v>
          </cell>
          <cell r="L15">
            <v>7.3819999999999997E-2</v>
          </cell>
          <cell r="M15">
            <v>9.6000000000000002E-2</v>
          </cell>
          <cell r="N15">
            <v>4.4999999999999998E-2</v>
          </cell>
          <cell r="O15">
            <v>0.15526960000000001</v>
          </cell>
          <cell r="P15">
            <v>9.5384200000000002E-2</v>
          </cell>
          <cell r="Q15">
            <v>0.16891020000000001</v>
          </cell>
        </row>
        <row r="16">
          <cell r="D16" t="str">
            <v>Unit Linked</v>
          </cell>
          <cell r="F16"/>
          <cell r="G16"/>
          <cell r="H16"/>
          <cell r="I16">
            <v>1.3773768299592686E-2</v>
          </cell>
          <cell r="J16">
            <v>1.7801727445109366E-2</v>
          </cell>
          <cell r="K16">
            <v>1.766293708912256E-2</v>
          </cell>
          <cell r="L16">
            <v>7.4032150738449808E-3</v>
          </cell>
          <cell r="M16">
            <v>9.6586710956965485E-3</v>
          </cell>
          <cell r="N16">
            <v>4.7420791860191573E-3</v>
          </cell>
          <cell r="O16">
            <v>1.426479715661752E-2</v>
          </cell>
          <cell r="P16">
            <v>9.3802964418724152E-3</v>
          </cell>
          <cell r="Q16">
            <v>1.8167993437278134E-2</v>
          </cell>
        </row>
        <row r="17">
          <cell r="D17">
            <v>0.29816260807200534</v>
          </cell>
        </row>
        <row r="18">
          <cell r="D18" t="str">
            <v>Retirement Regular</v>
          </cell>
          <cell r="F18"/>
          <cell r="G18"/>
          <cell r="H18"/>
          <cell r="I18">
            <v>6.2E-2</v>
          </cell>
          <cell r="J18">
            <v>0.06</v>
          </cell>
          <cell r="K18">
            <v>6.1199999999999997E-2</v>
          </cell>
          <cell r="L18">
            <v>0</v>
          </cell>
          <cell r="M18">
            <v>0</v>
          </cell>
          <cell r="N18">
            <v>7.8E-2</v>
          </cell>
          <cell r="O18">
            <v>4.2000000000000003E-2</v>
          </cell>
          <cell r="P18">
            <v>0.03</v>
          </cell>
          <cell r="Q18">
            <v>1.2E-2</v>
          </cell>
        </row>
        <row r="19">
          <cell r="D19" t="str">
            <v>Traditional Non Par</v>
          </cell>
          <cell r="F19"/>
          <cell r="G19"/>
          <cell r="H19"/>
          <cell r="I19">
            <v>1.5124865144048865E-3</v>
          </cell>
          <cell r="J19">
            <v>1.9151207664616075E-3</v>
          </cell>
          <cell r="K19">
            <v>1.2247970126265397E-3</v>
          </cell>
          <cell r="L19">
            <v>0</v>
          </cell>
          <cell r="M19">
            <v>0</v>
          </cell>
          <cell r="N19">
            <v>2.497385174460963E-3</v>
          </cell>
          <cell r="O19">
            <v>8.6213347823389254E-4</v>
          </cell>
          <cell r="P19">
            <v>8.7742851139976387E-4</v>
          </cell>
          <cell r="Q19">
            <v>2.5980406835660118E-4</v>
          </cell>
        </row>
        <row r="20">
          <cell r="D20">
            <v>4.3826395615332945E-3</v>
          </cell>
        </row>
        <row r="21">
          <cell r="D21" t="str">
            <v xml:space="preserve">Protector </v>
          </cell>
          <cell r="F21"/>
          <cell r="G21"/>
          <cell r="H21"/>
          <cell r="I21">
            <v>2.6976119999999989E-2</v>
          </cell>
          <cell r="J21">
            <v>3.113307999999998E-2</v>
          </cell>
          <cell r="K21">
            <v>7.7387999999999884E-3</v>
          </cell>
          <cell r="L21">
            <v>4.8318479999999983E-2</v>
          </cell>
          <cell r="M21">
            <v>4.1983920000000056E-2</v>
          </cell>
          <cell r="N21">
            <v>1.7593920000000013E-2</v>
          </cell>
          <cell r="O21">
            <v>1.4923320000000007E-2</v>
          </cell>
          <cell r="P21">
            <v>3.3679520000000004E-2</v>
          </cell>
          <cell r="Q21">
            <v>4.4141680000000037E-2</v>
          </cell>
        </row>
        <row r="22">
          <cell r="D22" t="str">
            <v>Traditional Non Par</v>
          </cell>
          <cell r="F22"/>
          <cell r="G22"/>
          <cell r="H22"/>
          <cell r="I22">
            <v>7.6965269434095688E-3</v>
          </cell>
          <cell r="J22">
            <v>9.0730080411010605E-3</v>
          </cell>
          <cell r="K22">
            <v>2.3419335065774272E-3</v>
          </cell>
          <cell r="L22">
            <v>1.3697618692093806E-2</v>
          </cell>
          <cell r="M22">
            <v>1.1967968448199858E-2</v>
          </cell>
          <cell r="N22">
            <v>4.8762675311681573E-3</v>
          </cell>
          <cell r="O22">
            <v>4.5706413791067758E-3</v>
          </cell>
          <cell r="P22">
            <v>9.6801494687413503E-3</v>
          </cell>
          <cell r="Q22">
            <v>1.2854928588533593E-2</v>
          </cell>
        </row>
        <row r="23">
          <cell r="D23">
            <v>0.56654963122371227</v>
          </cell>
        </row>
        <row r="24">
          <cell r="D24" t="str">
            <v>Takaful Reducing Term Cover</v>
          </cell>
          <cell r="F24"/>
          <cell r="G24"/>
          <cell r="H24"/>
          <cell r="I24">
            <v>8.636922599999998E-2</v>
          </cell>
          <cell r="J24">
            <v>1.4339265999999974E-2</v>
          </cell>
          <cell r="K24">
            <v>2.6624174E-2</v>
          </cell>
          <cell r="L24">
            <v>1.2897839999999997E-2</v>
          </cell>
          <cell r="M24">
            <v>1.5289940000000061E-2</v>
          </cell>
          <cell r="N24">
            <v>3.1983480000000071E-2</v>
          </cell>
          <cell r="O24">
            <v>3.3781089999999854E-2</v>
          </cell>
          <cell r="P24">
            <v>1.3081381999999867E-2</v>
          </cell>
          <cell r="Q24">
            <v>1.883570399999997E-2</v>
          </cell>
        </row>
        <row r="25">
          <cell r="D25" t="str">
            <v>Traditional Non Par</v>
          </cell>
          <cell r="F25"/>
          <cell r="G25"/>
          <cell r="H25"/>
          <cell r="I25">
            <v>2.4719826384199766E-2</v>
          </cell>
          <cell r="J25">
            <v>5.5337013280562395E-3</v>
          </cell>
          <cell r="K25">
            <v>8.4879457468986421E-3</v>
          </cell>
          <cell r="L25">
            <v>4.3607460616360101E-3</v>
          </cell>
          <cell r="M25">
            <v>5.1687879294868141E-3</v>
          </cell>
          <cell r="N25">
            <v>7.7590661566898705E-3</v>
          </cell>
          <cell r="O25">
            <v>1.0727397374681194E-2</v>
          </cell>
          <cell r="P25">
            <v>3.6978643493057427E-3</v>
          </cell>
          <cell r="Q25">
            <v>4.2073144840204853E-3</v>
          </cell>
        </row>
        <row r="26">
          <cell r="D26">
            <v>0.83754134249960654</v>
          </cell>
        </row>
        <row r="27">
          <cell r="D27" t="str">
            <v>Education Regular</v>
          </cell>
          <cell r="F27"/>
          <cell r="G27"/>
          <cell r="H27"/>
          <cell r="I27">
            <v>3.2399999999999998E-2</v>
          </cell>
          <cell r="J27">
            <v>1.35E-2</v>
          </cell>
          <cell r="K27">
            <v>1.44E-2</v>
          </cell>
          <cell r="L27">
            <v>2.0799999999999999E-2</v>
          </cell>
          <cell r="M27">
            <v>4.2958000000000003E-2</v>
          </cell>
          <cell r="N27">
            <v>2.904E-2</v>
          </cell>
          <cell r="O27">
            <v>1.32E-2</v>
          </cell>
          <cell r="P27">
            <v>3.5999999999999999E-3</v>
          </cell>
          <cell r="Q27">
            <v>1.2959E-2</v>
          </cell>
        </row>
        <row r="28">
          <cell r="D28" t="str">
            <v>Unit Linked</v>
          </cell>
          <cell r="F28"/>
          <cell r="G28"/>
          <cell r="H28"/>
          <cell r="I28">
            <v>6.490193514135963E-3</v>
          </cell>
          <cell r="J28">
            <v>2.6293308230970506E-3</v>
          </cell>
          <cell r="K28">
            <v>2.9751624052961447E-3</v>
          </cell>
          <cell r="L28">
            <v>4.9152084914237644E-3</v>
          </cell>
          <cell r="M28">
            <v>7.7868044951477262E-3</v>
          </cell>
          <cell r="N28">
            <v>6.4476597488653548E-3</v>
          </cell>
          <cell r="O28">
            <v>2.5751759704441888E-3</v>
          </cell>
          <cell r="P28">
            <v>6.7578687542108181E-4</v>
          </cell>
          <cell r="Q28">
            <v>2.4936008132774765E-3</v>
          </cell>
        </row>
        <row r="29">
          <cell r="D29">
            <v>7.2158476369492006E-2</v>
          </cell>
        </row>
        <row r="30">
          <cell r="D30" t="str">
            <v>Protector (Premier)</v>
          </cell>
          <cell r="F30"/>
          <cell r="G30"/>
          <cell r="H30"/>
          <cell r="I30">
            <v>5.2610399999999972E-3</v>
          </cell>
          <cell r="J30">
            <v>0</v>
          </cell>
          <cell r="K30">
            <v>5.997600000000004E-3</v>
          </cell>
          <cell r="L30">
            <v>0</v>
          </cell>
          <cell r="M30">
            <v>0</v>
          </cell>
          <cell r="N30">
            <v>1.9164959999999998E-2</v>
          </cell>
          <cell r="O30">
            <v>1.1245559999999998E-2</v>
          </cell>
          <cell r="P30">
            <v>1.22874E-2</v>
          </cell>
          <cell r="Q30">
            <v>0</v>
          </cell>
        </row>
        <row r="31">
          <cell r="D31" t="str">
            <v>Traditional Non Par</v>
          </cell>
          <cell r="F31"/>
          <cell r="G31"/>
          <cell r="H31"/>
          <cell r="I31">
            <v>1.4322108534757427E-3</v>
          </cell>
          <cell r="J31">
            <v>0</v>
          </cell>
          <cell r="K31">
            <v>1.9747583887070388E-3</v>
          </cell>
          <cell r="L31">
            <v>0</v>
          </cell>
          <cell r="M31">
            <v>0</v>
          </cell>
          <cell r="N31">
            <v>5.3067966547911084E-3</v>
          </cell>
          <cell r="O31">
            <v>3.0903874799583456E-3</v>
          </cell>
          <cell r="P31">
            <v>3.3122633883041117E-3</v>
          </cell>
          <cell r="Q31">
            <v>0</v>
          </cell>
        </row>
        <row r="32">
          <cell r="D32">
            <v>0</v>
          </cell>
        </row>
        <row r="33">
          <cell r="D33" t="str">
            <v>Education Single</v>
          </cell>
          <cell r="F33"/>
          <cell r="G33"/>
          <cell r="H33"/>
          <cell r="I33">
            <v>0</v>
          </cell>
          <cell r="J33">
            <v>0.02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D34" t="str">
            <v>Unit Linked</v>
          </cell>
          <cell r="F34"/>
          <cell r="G34"/>
          <cell r="H34"/>
          <cell r="I34">
            <v>0</v>
          </cell>
          <cell r="J34">
            <v>4.7489858066914999E-3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D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0.23744929033457499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/>
          <cell r="G36"/>
          <cell r="H36"/>
          <cell r="I36" t="e">
            <v>#N/A</v>
          </cell>
          <cell r="J36" t="e">
            <v>#N/A</v>
          </cell>
          <cell r="K36" t="e">
            <v>#N/A</v>
          </cell>
          <cell r="L36" t="e">
            <v>#N/A</v>
          </cell>
          <cell r="M36" t="e">
            <v>#N/A</v>
          </cell>
          <cell r="N36" t="e">
            <v>#N/A</v>
          </cell>
          <cell r="O36" t="e">
            <v>#N/A</v>
          </cell>
          <cell r="P36" t="e">
            <v>#N/A</v>
          </cell>
          <cell r="Q36" t="e">
            <v>#N/A</v>
          </cell>
        </row>
        <row r="37">
          <cell r="F37"/>
          <cell r="G37"/>
          <cell r="H37"/>
          <cell r="I37" t="e">
            <v>#N/A</v>
          </cell>
          <cell r="J37" t="e">
            <v>#N/A</v>
          </cell>
          <cell r="K37" t="e">
            <v>#N/A</v>
          </cell>
          <cell r="L37" t="e">
            <v>#N/A</v>
          </cell>
          <cell r="M37" t="e">
            <v>#N/A</v>
          </cell>
          <cell r="N37" t="e">
            <v>#N/A</v>
          </cell>
          <cell r="O37" t="e">
            <v>#N/A</v>
          </cell>
          <cell r="P37" t="e">
            <v>#N/A</v>
          </cell>
          <cell r="Q37" t="e">
            <v>#N/A</v>
          </cell>
        </row>
      </sheetData>
      <sheetData sheetId="23"/>
      <sheetData sheetId="2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GroupPerformance"/>
      <sheetName val="CtryPerformance"/>
      <sheetName val="pVNB"/>
      <sheetName val="VNB"/>
      <sheetName val="YTD-Ctry"/>
      <sheetName val="FY-Ctry"/>
      <sheetName val="YTD-Chnl"/>
      <sheetName val="HK"/>
      <sheetName val="JP"/>
      <sheetName val="TH"/>
      <sheetName val="INDO"/>
      <sheetName val="PH"/>
      <sheetName val="VN"/>
      <sheetName val="SG"/>
      <sheetName val="MY"/>
      <sheetName val="Group"/>
      <sheetName val="InputData&gt;"/>
      <sheetName val="Overall"/>
      <sheetName val="HKInput"/>
      <sheetName val="THInput"/>
      <sheetName val="JPInput"/>
      <sheetName val="INDOInput"/>
      <sheetName val="PHInput"/>
      <sheetName val="VNInput"/>
      <sheetName val="SGInput"/>
      <sheetName val="MYInput"/>
      <sheetName val="THacy"/>
      <sheetName val="PHac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99">
          <cell r="W99">
            <v>144370.73499999999</v>
          </cell>
          <cell r="X99">
            <v>239269.16999999995</v>
          </cell>
          <cell r="Y99">
            <v>223647.51000000004</v>
          </cell>
          <cell r="Z99">
            <v>246084.04199999999</v>
          </cell>
          <cell r="AA99">
            <v>356859.12300000008</v>
          </cell>
          <cell r="AB99">
            <v>340592.34400000004</v>
          </cell>
          <cell r="AC99">
            <v>266334</v>
          </cell>
          <cell r="AD99">
            <v>291785</v>
          </cell>
          <cell r="AE99">
            <v>438314</v>
          </cell>
          <cell r="AF99">
            <v>514244</v>
          </cell>
          <cell r="AG99">
            <v>467510</v>
          </cell>
          <cell r="AH99">
            <v>380625</v>
          </cell>
        </row>
        <row r="100">
          <cell r="W100">
            <v>384700.75326718774</v>
          </cell>
          <cell r="X100">
            <v>406600.75326718774</v>
          </cell>
          <cell r="Y100">
            <v>424000.75326718774</v>
          </cell>
          <cell r="Z100">
            <v>452203.76633593871</v>
          </cell>
          <cell r="AA100">
            <v>513410.5457406285</v>
          </cell>
          <cell r="AB100">
            <v>266294.77940468973</v>
          </cell>
          <cell r="AC100">
            <v>319595.29900781618</v>
          </cell>
          <cell r="AD100">
            <v>336232.05227500398</v>
          </cell>
          <cell r="AE100">
            <v>416372.80554219178</v>
          </cell>
          <cell r="AF100">
            <v>509333.55880937952</v>
          </cell>
          <cell r="AG100">
            <v>492364.31207656721</v>
          </cell>
          <cell r="AH100">
            <v>531965.06534375495</v>
          </cell>
        </row>
        <row r="102">
          <cell r="W102">
            <v>29422.91</v>
          </cell>
          <cell r="X102">
            <v>39063.130000000005</v>
          </cell>
          <cell r="Y102">
            <v>34007.920000000006</v>
          </cell>
          <cell r="Z102">
            <v>59310.895000000004</v>
          </cell>
          <cell r="AA102">
            <v>115650.652</v>
          </cell>
          <cell r="AB102">
            <v>101394.00999999998</v>
          </cell>
          <cell r="AC102">
            <v>113221.09400000016</v>
          </cell>
          <cell r="AD102">
            <v>58149.859999999957</v>
          </cell>
          <cell r="AE102">
            <v>105385.11399999994</v>
          </cell>
          <cell r="AF102">
            <v>127191.54000000004</v>
          </cell>
          <cell r="AG102">
            <v>116255.14999999986</v>
          </cell>
          <cell r="AH102">
            <v>227549.34000000023</v>
          </cell>
        </row>
        <row r="104">
          <cell r="W104">
            <v>104165.41690599998</v>
          </cell>
          <cell r="X104">
            <v>266830.70150400006</v>
          </cell>
          <cell r="Y104">
            <v>214385.12317356709</v>
          </cell>
          <cell r="Z104">
            <v>180038.45220290503</v>
          </cell>
          <cell r="AA104">
            <v>311879.61261338135</v>
          </cell>
          <cell r="AB104">
            <v>214412.84133359519</v>
          </cell>
          <cell r="AC104">
            <v>190655</v>
          </cell>
          <cell r="AD104">
            <v>245290</v>
          </cell>
          <cell r="AE104">
            <v>388002</v>
          </cell>
          <cell r="AF104">
            <v>654467</v>
          </cell>
          <cell r="AG104">
            <v>630324</v>
          </cell>
          <cell r="AH104">
            <v>438740</v>
          </cell>
        </row>
        <row r="105">
          <cell r="W105">
            <v>111330.84792479829</v>
          </cell>
          <cell r="X105">
            <v>132650.53301970512</v>
          </cell>
          <cell r="Y105">
            <v>134532.78067207124</v>
          </cell>
          <cell r="Z105">
            <v>162219.77579479376</v>
          </cell>
          <cell r="AA105">
            <v>191524.67152531902</v>
          </cell>
          <cell r="AB105">
            <v>138905.1359225924</v>
          </cell>
          <cell r="AC105">
            <v>150709.53253168255</v>
          </cell>
          <cell r="AD105">
            <v>163465.62143668791</v>
          </cell>
          <cell r="AE105">
            <v>185869.42239025258</v>
          </cell>
          <cell r="AF105">
            <v>239932.34894246014</v>
          </cell>
          <cell r="AG105">
            <v>201232.55925588723</v>
          </cell>
          <cell r="AH105">
            <v>241268.56276364083</v>
          </cell>
        </row>
        <row r="107">
          <cell r="W107">
            <v>46827.830240000003</v>
          </cell>
          <cell r="X107">
            <v>53550.419850999984</v>
          </cell>
          <cell r="Y107">
            <v>50559.93890999999</v>
          </cell>
          <cell r="Z107">
            <v>38327.884201530956</v>
          </cell>
          <cell r="AA107">
            <v>77331.321136511135</v>
          </cell>
          <cell r="AB107">
            <v>55000.690031957929</v>
          </cell>
          <cell r="AC107">
            <v>54505.123034000069</v>
          </cell>
          <cell r="AD107">
            <v>19696.950336000151</v>
          </cell>
          <cell r="AE107">
            <v>28024.458243999805</v>
          </cell>
          <cell r="AF107">
            <v>37642.68862500001</v>
          </cell>
          <cell r="AG107">
            <v>87663.157040999737</v>
          </cell>
          <cell r="AH107">
            <v>271999.80846000049</v>
          </cell>
        </row>
        <row r="109">
          <cell r="W109">
            <v>144370.73499999999</v>
          </cell>
          <cell r="X109">
            <v>239269.16999999995</v>
          </cell>
          <cell r="Y109">
            <v>223647.51000000004</v>
          </cell>
          <cell r="Z109">
            <v>246084.04199999999</v>
          </cell>
          <cell r="AA109">
            <v>356859.12300000008</v>
          </cell>
          <cell r="AB109">
            <v>340592.34400000004</v>
          </cell>
          <cell r="AC109">
            <v>266334</v>
          </cell>
          <cell r="AD109">
            <v>291785</v>
          </cell>
          <cell r="AE109">
            <v>438314</v>
          </cell>
          <cell r="AF109">
            <v>514244</v>
          </cell>
          <cell r="AG109">
            <v>467510</v>
          </cell>
          <cell r="AH109">
            <v>380625</v>
          </cell>
        </row>
        <row r="110">
          <cell r="W110">
            <v>384700.75326718774</v>
          </cell>
          <cell r="X110">
            <v>406600.75326718774</v>
          </cell>
          <cell r="Y110">
            <v>424000.75326718774</v>
          </cell>
          <cell r="Z110">
            <v>452203.76633593871</v>
          </cell>
          <cell r="AA110">
            <v>513410.5457406285</v>
          </cell>
          <cell r="AB110">
            <v>266294.77940468973</v>
          </cell>
          <cell r="AC110">
            <v>319595.29900781618</v>
          </cell>
          <cell r="AD110">
            <v>336232.05227500398</v>
          </cell>
          <cell r="AE110">
            <v>416372.80554219178</v>
          </cell>
          <cell r="AF110">
            <v>509333.55880937952</v>
          </cell>
          <cell r="AG110">
            <v>492364.31207656721</v>
          </cell>
          <cell r="AH110">
            <v>531965.06534375495</v>
          </cell>
        </row>
        <row r="112">
          <cell r="W112">
            <v>29422.91</v>
          </cell>
          <cell r="X112">
            <v>39063.130000000005</v>
          </cell>
          <cell r="Y112">
            <v>34007.920000000006</v>
          </cell>
          <cell r="Z112">
            <v>59310.895000000004</v>
          </cell>
          <cell r="AA112">
            <v>115650.652</v>
          </cell>
          <cell r="AB112">
            <v>101394.00999999998</v>
          </cell>
          <cell r="AC112">
            <v>113221.09400000016</v>
          </cell>
          <cell r="AD112">
            <v>58149.859999999957</v>
          </cell>
          <cell r="AE112">
            <v>105385.11399999994</v>
          </cell>
          <cell r="AF112">
            <v>127191.54000000004</v>
          </cell>
          <cell r="AG112">
            <v>116255.14999999986</v>
          </cell>
          <cell r="AH112">
            <v>227549.34000000023</v>
          </cell>
        </row>
        <row r="114">
          <cell r="W114">
            <v>104165.41690599998</v>
          </cell>
          <cell r="X114">
            <v>266830.70150400006</v>
          </cell>
          <cell r="Y114">
            <v>214385.12317356709</v>
          </cell>
          <cell r="Z114">
            <v>180038.45220290503</v>
          </cell>
          <cell r="AA114">
            <v>311879.61261338135</v>
          </cell>
          <cell r="AB114">
            <v>214412.84133359519</v>
          </cell>
          <cell r="AC114">
            <v>190655</v>
          </cell>
          <cell r="AD114">
            <v>245290</v>
          </cell>
          <cell r="AE114">
            <v>388002</v>
          </cell>
          <cell r="AF114">
            <v>654467</v>
          </cell>
          <cell r="AG114">
            <v>630324</v>
          </cell>
          <cell r="AH114">
            <v>438740</v>
          </cell>
        </row>
        <row r="115">
          <cell r="W115">
            <v>111330.84792479829</v>
          </cell>
          <cell r="X115">
            <v>132650.53301970512</v>
          </cell>
          <cell r="Y115">
            <v>134532.78067207124</v>
          </cell>
          <cell r="Z115">
            <v>162219.77579479376</v>
          </cell>
          <cell r="AA115">
            <v>191524.67152531902</v>
          </cell>
          <cell r="AB115">
            <v>138905.1359225924</v>
          </cell>
          <cell r="AC115">
            <v>150709.53253168255</v>
          </cell>
          <cell r="AD115">
            <v>163465.62143668791</v>
          </cell>
          <cell r="AE115">
            <v>185869.42239025258</v>
          </cell>
          <cell r="AF115">
            <v>239932.34894246014</v>
          </cell>
          <cell r="AG115">
            <v>201232.55925588723</v>
          </cell>
          <cell r="AH115">
            <v>241268.56276364083</v>
          </cell>
        </row>
        <row r="117">
          <cell r="W117">
            <v>46827.830240000003</v>
          </cell>
          <cell r="X117">
            <v>53550.419850999984</v>
          </cell>
          <cell r="Y117">
            <v>50559.93890999999</v>
          </cell>
          <cell r="Z117">
            <v>38327.884201530956</v>
          </cell>
          <cell r="AA117">
            <v>77331.321136511135</v>
          </cell>
          <cell r="AB117">
            <v>55000.690031957929</v>
          </cell>
          <cell r="AC117">
            <v>54505.123034000069</v>
          </cell>
          <cell r="AD117">
            <v>19696.950336000151</v>
          </cell>
          <cell r="AE117">
            <v>28024.458243999805</v>
          </cell>
          <cell r="AF117">
            <v>37642.68862500001</v>
          </cell>
          <cell r="AG117">
            <v>87663.157040999737</v>
          </cell>
          <cell r="AH117">
            <v>271999.80846000049</v>
          </cell>
        </row>
        <row r="191">
          <cell r="D191">
            <v>4047608.3149999999</v>
          </cell>
          <cell r="E191">
            <v>547936.15</v>
          </cell>
          <cell r="F191">
            <v>323134.34000000003</v>
          </cell>
          <cell r="G191">
            <v>2908581.5720000002</v>
          </cell>
          <cell r="H191">
            <v>840715.96299999999</v>
          </cell>
          <cell r="I191">
            <v>425842.90400000103</v>
          </cell>
          <cell r="J191">
            <v>3944673.75</v>
          </cell>
          <cell r="K191">
            <v>990854.38799999095</v>
          </cell>
          <cell r="L191">
            <v>904659.65</v>
          </cell>
          <cell r="M191">
            <v>6404619.6080000401</v>
          </cell>
          <cell r="N191">
            <v>784869.19300000404</v>
          </cell>
          <cell r="O191">
            <v>468717.48199999298</v>
          </cell>
        </row>
        <row r="192">
          <cell r="D192">
            <v>527000.02</v>
          </cell>
          <cell r="E192">
            <v>501000</v>
          </cell>
          <cell r="F192">
            <v>506300.01</v>
          </cell>
          <cell r="G192">
            <v>521499.98</v>
          </cell>
          <cell r="H192">
            <v>554300.02</v>
          </cell>
          <cell r="I192">
            <v>432000.02</v>
          </cell>
          <cell r="J192">
            <v>1027463.80667986</v>
          </cell>
          <cell r="K192">
            <v>1048463.78667986</v>
          </cell>
          <cell r="L192">
            <v>1153463.78667986</v>
          </cell>
          <cell r="M192">
            <v>1150963.77667986</v>
          </cell>
          <cell r="N192">
            <v>1217463.79667986</v>
          </cell>
          <cell r="O192">
            <v>1253463.78667986</v>
          </cell>
        </row>
        <row r="194">
          <cell r="D194">
            <v>3787924</v>
          </cell>
          <cell r="E194">
            <v>773586.84</v>
          </cell>
          <cell r="F194">
            <v>-61467.919999999896</v>
          </cell>
          <cell r="G194">
            <v>767047.56499999994</v>
          </cell>
          <cell r="H194">
            <v>804941.04200000002</v>
          </cell>
          <cell r="I194">
            <v>176311.90999999901</v>
          </cell>
          <cell r="J194">
            <v>2122412.8739999998</v>
          </cell>
          <cell r="K194">
            <v>150860.26999999999</v>
          </cell>
          <cell r="L194">
            <v>486832.45400000003</v>
          </cell>
          <cell r="M194">
            <v>611191.93000000005</v>
          </cell>
          <cell r="N194">
            <v>693155.22000000102</v>
          </cell>
          <cell r="O194">
            <v>226121.390000001</v>
          </cell>
        </row>
        <row r="196">
          <cell r="D196">
            <v>1251233.7289749801</v>
          </cell>
          <cell r="E196">
            <v>411940.536632918</v>
          </cell>
          <cell r="F196">
            <v>241372.637076552</v>
          </cell>
          <cell r="G196">
            <v>1046230.80859451</v>
          </cell>
          <cell r="H196">
            <v>320875.02364883898</v>
          </cell>
          <cell r="I196">
            <v>424390.47018271597</v>
          </cell>
          <cell r="J196">
            <v>549141.30755206698</v>
          </cell>
          <cell r="K196">
            <v>287173.72130954702</v>
          </cell>
          <cell r="L196">
            <v>479247.40084229101</v>
          </cell>
          <cell r="M196">
            <v>422886.86138249002</v>
          </cell>
          <cell r="N196">
            <v>987131.83861971495</v>
          </cell>
          <cell r="O196">
            <v>-2658877.6094644102</v>
          </cell>
        </row>
        <row r="197">
          <cell r="D197">
            <v>1605272.1591834601</v>
          </cell>
          <cell r="E197">
            <v>335562.81111299503</v>
          </cell>
          <cell r="F197">
            <v>302677.12144302798</v>
          </cell>
          <cell r="G197">
            <v>770198.89001388696</v>
          </cell>
          <cell r="H197">
            <v>237812.82271216199</v>
          </cell>
          <cell r="I197">
            <v>144247.98586886001</v>
          </cell>
          <cell r="J197">
            <v>642148.144333384</v>
          </cell>
          <cell r="K197">
            <v>187361.33150969399</v>
          </cell>
          <cell r="L197">
            <v>210280.803382427</v>
          </cell>
          <cell r="M197">
            <v>268343.90057530598</v>
          </cell>
          <cell r="N197">
            <v>203216.60427856899</v>
          </cell>
          <cell r="O197">
            <v>243784.940287659</v>
          </cell>
        </row>
        <row r="199">
          <cell r="D199">
            <v>485220.37108039297</v>
          </cell>
          <cell r="E199">
            <v>489285.39571600198</v>
          </cell>
          <cell r="F199">
            <v>64748.030972064204</v>
          </cell>
          <cell r="G199">
            <v>271163.30403739703</v>
          </cell>
          <cell r="H199">
            <v>314608.81231344701</v>
          </cell>
          <cell r="I199">
            <v>5215.7362205169602</v>
          </cell>
          <cell r="J199">
            <v>921699.38642003702</v>
          </cell>
          <cell r="K199">
            <v>52211.382646062899</v>
          </cell>
          <cell r="L199">
            <v>385543.12484862498</v>
          </cell>
          <cell r="M199">
            <v>343533.52407661802</v>
          </cell>
          <cell r="N199">
            <v>537519.73798507405</v>
          </cell>
          <cell r="O199">
            <v>289642.07694733102</v>
          </cell>
        </row>
        <row r="201">
          <cell r="D201">
            <v>4047608.3149999999</v>
          </cell>
          <cell r="E201">
            <v>547936.15</v>
          </cell>
          <cell r="F201">
            <v>323134.34000000003</v>
          </cell>
          <cell r="G201">
            <v>2908581.5720000002</v>
          </cell>
          <cell r="H201">
            <v>840715.96299999999</v>
          </cell>
          <cell r="I201">
            <v>425842.90400000103</v>
          </cell>
          <cell r="J201">
            <v>3944673.75</v>
          </cell>
          <cell r="K201">
            <v>990854.38799999095</v>
          </cell>
          <cell r="L201">
            <v>904659.65</v>
          </cell>
          <cell r="M201">
            <v>6404619.6080000401</v>
          </cell>
          <cell r="N201">
            <v>784869.19300000404</v>
          </cell>
          <cell r="O201">
            <v>468717.48199999298</v>
          </cell>
        </row>
        <row r="202">
          <cell r="D202">
            <v>527000.02</v>
          </cell>
          <cell r="E202">
            <v>501000</v>
          </cell>
          <cell r="F202">
            <v>506300.01</v>
          </cell>
          <cell r="G202">
            <v>521499.98</v>
          </cell>
          <cell r="H202">
            <v>554300.02</v>
          </cell>
          <cell r="I202">
            <v>432000.02</v>
          </cell>
          <cell r="J202">
            <v>1027463.80667986</v>
          </cell>
          <cell r="K202">
            <v>1048463.78667986</v>
          </cell>
          <cell r="L202">
            <v>1153463.78667986</v>
          </cell>
          <cell r="M202">
            <v>1150963.77667986</v>
          </cell>
          <cell r="N202">
            <v>1217463.79667986</v>
          </cell>
          <cell r="O202">
            <v>1253463.78667986</v>
          </cell>
        </row>
        <row r="204">
          <cell r="D204">
            <v>3787924</v>
          </cell>
          <cell r="E204">
            <v>773586.84</v>
          </cell>
          <cell r="F204">
            <v>-61467.919999999896</v>
          </cell>
          <cell r="G204">
            <v>767047.56499999994</v>
          </cell>
          <cell r="H204">
            <v>804941.04200000002</v>
          </cell>
          <cell r="I204">
            <v>176311.90999999901</v>
          </cell>
          <cell r="J204">
            <v>2122412.8739999998</v>
          </cell>
          <cell r="K204">
            <v>150860.26999999999</v>
          </cell>
          <cell r="L204">
            <v>486832.45400000003</v>
          </cell>
          <cell r="M204">
            <v>611191.93000000005</v>
          </cell>
          <cell r="N204">
            <v>693155.22000000102</v>
          </cell>
          <cell r="O204">
            <v>226121.390000001</v>
          </cell>
        </row>
        <row r="206">
          <cell r="D206">
            <v>104165.416906</v>
          </cell>
          <cell r="E206">
            <v>266830.701504</v>
          </cell>
          <cell r="F206">
            <v>214385.123173567</v>
          </cell>
          <cell r="G206">
            <v>180038.452202905</v>
          </cell>
          <cell r="H206">
            <v>311879.61261338502</v>
          </cell>
          <cell r="I206">
            <v>214412.84133359301</v>
          </cell>
          <cell r="J206">
            <v>190654.46321016099</v>
          </cell>
          <cell r="K206">
            <v>245289.98469111</v>
          </cell>
          <cell r="L206">
            <v>388003.238550006</v>
          </cell>
          <cell r="M206">
            <v>654467.08087936405</v>
          </cell>
          <cell r="N206">
            <v>553785.63203135994</v>
          </cell>
          <cell r="O206">
            <v>515278.13369309501</v>
          </cell>
        </row>
        <row r="207">
          <cell r="D207">
            <v>1605272.1591834601</v>
          </cell>
          <cell r="E207">
            <v>335562.81111299503</v>
          </cell>
          <cell r="F207">
            <v>302677.12144302798</v>
          </cell>
          <cell r="G207">
            <v>770198.89001388696</v>
          </cell>
          <cell r="H207">
            <v>237812.82271216199</v>
          </cell>
          <cell r="I207">
            <v>144247.98586886001</v>
          </cell>
          <cell r="J207">
            <v>642148.144333384</v>
          </cell>
          <cell r="K207">
            <v>187361.33150969399</v>
          </cell>
          <cell r="L207">
            <v>210280.803382427</v>
          </cell>
          <cell r="M207">
            <v>268343.90057530598</v>
          </cell>
          <cell r="N207">
            <v>203216.60427856899</v>
          </cell>
          <cell r="O207">
            <v>243784.940287659</v>
          </cell>
        </row>
        <row r="209">
          <cell r="D209">
            <v>485220.37108039297</v>
          </cell>
          <cell r="E209">
            <v>489285.39571600198</v>
          </cell>
          <cell r="F209">
            <v>64748.030972064204</v>
          </cell>
          <cell r="G209">
            <v>271163.30403739703</v>
          </cell>
          <cell r="H209">
            <v>314608.81231344701</v>
          </cell>
          <cell r="I209">
            <v>5215.7362205169602</v>
          </cell>
          <cell r="J209">
            <v>921699.38642003702</v>
          </cell>
          <cell r="K209">
            <v>52211.382646062899</v>
          </cell>
          <cell r="L209">
            <v>385543.12484862498</v>
          </cell>
          <cell r="M209">
            <v>343533.52407661802</v>
          </cell>
          <cell r="N209">
            <v>537519.73798507405</v>
          </cell>
          <cell r="O209">
            <v>289642.07694733102</v>
          </cell>
        </row>
      </sheetData>
      <sheetData sheetId="26"/>
      <sheetData sheetId="27"/>
      <sheetData sheetId="2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verall Summary"/>
      <sheetName val="Channel Summary"/>
      <sheetName val="Product Overview"/>
      <sheetName val="Product Overview-by Channel"/>
      <sheetName val="AG_Summary"/>
      <sheetName val="AG_Recruitment"/>
      <sheetName val="AG_Segment Performance"/>
      <sheetName val="BA_Summary"/>
      <sheetName val="BA_Partner Breakdown"/>
      <sheetName val="BK_Summary"/>
      <sheetName val="BK_Partner Breakdown"/>
      <sheetName val="AF_Summary"/>
      <sheetName val="Pipeline"/>
      <sheetName val="APPENDIX DIVIDER"/>
      <sheetName val="OVERALL_Key Metrics P1"/>
      <sheetName val="AG_Key Metrics P1"/>
      <sheetName val="AG_Key Metrics P2"/>
      <sheetName val="AG_Key Products"/>
      <sheetName val="BA_Key Metrics P1"/>
      <sheetName val="BA_Key Metrics P2"/>
      <sheetName val="BA_VN Key Partners P3"/>
      <sheetName val="BA_Key Products"/>
      <sheetName val="BK_Key Metrics P1"/>
      <sheetName val="BK_Key Metrics P2"/>
      <sheetName val="BK_HK Key Metrics P3"/>
      <sheetName val="BK_Key Products"/>
      <sheetName val="AF_Key Metrics P1"/>
      <sheetName val="AF_Key Products"/>
      <sheetName val="Total_Key Products"/>
      <sheetName val="Essbase"/>
      <sheetName val="QD_Agency"/>
      <sheetName val="QD_Banca"/>
      <sheetName val="QD_Corporate Care"/>
      <sheetName val="QD_Broker (IL-UL)"/>
      <sheetName val="QD_Broker (RA)"/>
      <sheetName val="QD_Affinity"/>
      <sheetName val="QD_DM"/>
      <sheetName val="QD_BD"/>
      <sheetName val="HK_MSD_202008_s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6">
          <cell r="F6">
            <v>134.08885014598764</v>
          </cell>
          <cell r="G6">
            <v>86.589127481975027</v>
          </cell>
          <cell r="H6">
            <v>155.42845159695273</v>
          </cell>
          <cell r="I6">
            <v>118.23737741858264</v>
          </cell>
          <cell r="J6">
            <v>128.72810621531877</v>
          </cell>
          <cell r="K6">
            <v>178.48801229538657</v>
          </cell>
          <cell r="L6">
            <v>161.87854710590912</v>
          </cell>
          <cell r="M6">
            <v>149.66747511706211</v>
          </cell>
          <cell r="N6">
            <v>220.78158188924974</v>
          </cell>
          <cell r="O6">
            <v>277.34803379204357</v>
          </cell>
          <cell r="P6">
            <v>361.798440329583</v>
          </cell>
          <cell r="Q6">
            <v>408.38155044213755</v>
          </cell>
        </row>
        <row r="7">
          <cell r="F7">
            <v>162.00827831394437</v>
          </cell>
          <cell r="G7">
            <v>164.00827831394434</v>
          </cell>
          <cell r="H7">
            <v>236.26795177926212</v>
          </cell>
          <cell r="I7">
            <v>182.25931310318737</v>
          </cell>
          <cell r="J7">
            <v>209.76138268167361</v>
          </cell>
          <cell r="K7">
            <v>238.36484255690499</v>
          </cell>
          <cell r="L7">
            <v>200.51034789243047</v>
          </cell>
          <cell r="M7">
            <v>248.5144870494025</v>
          </cell>
          <cell r="N7">
            <v>255.28281349010032</v>
          </cell>
          <cell r="O7">
            <v>290.51862620637468</v>
          </cell>
          <cell r="P7">
            <v>236.01241747091663</v>
          </cell>
          <cell r="Q7">
            <v>323.81763308507266</v>
          </cell>
        </row>
        <row r="9">
          <cell r="F9">
            <v>189.5126395996727</v>
          </cell>
          <cell r="G9">
            <v>155.61357288067572</v>
          </cell>
          <cell r="H9">
            <v>195.55597791615298</v>
          </cell>
          <cell r="I9">
            <v>127.85467750028384</v>
          </cell>
          <cell r="J9">
            <v>176.91899486824656</v>
          </cell>
          <cell r="K9">
            <v>227.45459544564963</v>
          </cell>
          <cell r="L9">
            <v>166.36601039719613</v>
          </cell>
          <cell r="M9">
            <v>154.92590714662845</v>
          </cell>
          <cell r="N9">
            <v>144.45768668165806</v>
          </cell>
          <cell r="O9">
            <v>159.64591688800948</v>
          </cell>
          <cell r="P9">
            <v>136.92673068608323</v>
          </cell>
          <cell r="Q9">
            <v>257.04297684403429</v>
          </cell>
        </row>
        <row r="11">
          <cell r="F11">
            <v>85.838495189287585</v>
          </cell>
          <cell r="G11">
            <v>62.994517771179069</v>
          </cell>
          <cell r="H11">
            <v>112.21468773166386</v>
          </cell>
          <cell r="I11">
            <v>62.032632646501234</v>
          </cell>
          <cell r="J11">
            <v>81.963630441276166</v>
          </cell>
          <cell r="K11">
            <v>123.81649639031554</v>
          </cell>
          <cell r="L11">
            <v>107.60209760932977</v>
          </cell>
          <cell r="M11">
            <v>87.627202579115277</v>
          </cell>
          <cell r="N11">
            <v>125.66965515264401</v>
          </cell>
          <cell r="O11">
            <v>157.13632497117857</v>
          </cell>
          <cell r="P11">
            <v>207.52246003208714</v>
          </cell>
          <cell r="Q11">
            <v>236.04283607235382</v>
          </cell>
        </row>
        <row r="12">
          <cell r="F12">
            <v>101.17284356628498</v>
          </cell>
          <cell r="G12">
            <v>102.63375004235867</v>
          </cell>
          <cell r="H12">
            <v>153.72689475250695</v>
          </cell>
          <cell r="I12">
            <v>114.17257630420956</v>
          </cell>
          <cell r="J12">
            <v>132.75075380295263</v>
          </cell>
          <cell r="K12">
            <v>151.99745853317319</v>
          </cell>
          <cell r="L12">
            <v>125.71140256606047</v>
          </cell>
          <cell r="M12">
            <v>159.12028886760217</v>
          </cell>
          <cell r="N12">
            <v>161.76351354701163</v>
          </cell>
          <cell r="O12">
            <v>189.52044540586448</v>
          </cell>
          <cell r="P12">
            <v>148.19541046436041</v>
          </cell>
          <cell r="Q12">
            <v>209.95146919715543</v>
          </cell>
        </row>
        <row r="14">
          <cell r="F14">
            <v>103.36457715902577</v>
          </cell>
          <cell r="G14">
            <v>109.45968313648278</v>
          </cell>
          <cell r="H14">
            <v>142.00947027406082</v>
          </cell>
          <cell r="I14">
            <v>86.111550494622335</v>
          </cell>
          <cell r="J14">
            <v>117.8356314661257</v>
          </cell>
          <cell r="K14">
            <v>157.32122097437144</v>
          </cell>
          <cell r="L14">
            <v>106.13355066417137</v>
          </cell>
          <cell r="M14">
            <v>102.3386877870773</v>
          </cell>
          <cell r="N14">
            <v>107.91246004775567</v>
          </cell>
          <cell r="O14">
            <v>92.958765409808507</v>
          </cell>
          <cell r="P14">
            <v>78.141990473045979</v>
          </cell>
          <cell r="Q14">
            <v>229.16104670185766</v>
          </cell>
        </row>
        <row r="16">
          <cell r="F16">
            <v>42.72140834726396</v>
          </cell>
          <cell r="G16">
            <v>40.101068841658268</v>
          </cell>
          <cell r="H16">
            <v>54.638918158102264</v>
          </cell>
          <cell r="I16">
            <v>35.40369209343627</v>
          </cell>
          <cell r="J16">
            <v>49.0443597155449</v>
          </cell>
          <cell r="K16">
            <v>70.263872034530308</v>
          </cell>
          <cell r="L16">
            <v>69.739108624501071</v>
          </cell>
          <cell r="M16">
            <v>60.185142332834332</v>
          </cell>
          <cell r="N16">
            <v>93.949174607695099</v>
          </cell>
          <cell r="O16">
            <v>117.94123850919358</v>
          </cell>
          <cell r="P16">
            <v>156.66946827043208</v>
          </cell>
          <cell r="Q16">
            <v>177.49098840836666</v>
          </cell>
        </row>
        <row r="17">
          <cell r="F17">
            <v>58.574398835494158</v>
          </cell>
          <cell r="G17">
            <v>61.00690256769996</v>
          </cell>
          <cell r="H17">
            <v>93.474669124543723</v>
          </cell>
          <cell r="I17">
            <v>67.224680375476808</v>
          </cell>
          <cell r="J17">
            <v>78.97329388932593</v>
          </cell>
          <cell r="K17">
            <v>90.556387580587156</v>
          </cell>
          <cell r="L17">
            <v>73.792452222158502</v>
          </cell>
          <cell r="M17">
            <v>95.535334887029194</v>
          </cell>
          <cell r="N17">
            <v>95.607060994119934</v>
          </cell>
          <cell r="O17">
            <v>114.8777669264892</v>
          </cell>
          <cell r="P17">
            <v>87.38914250973437</v>
          </cell>
          <cell r="Q17">
            <v>126.73892182062301</v>
          </cell>
        </row>
        <row r="19">
          <cell r="F19">
            <v>52.569805609989636</v>
          </cell>
          <cell r="G19">
            <v>50.517784089745362</v>
          </cell>
          <cell r="H19">
            <v>75.884072866145601</v>
          </cell>
          <cell r="I19">
            <v>44.660647243883076</v>
          </cell>
          <cell r="J19">
            <v>67.847171466166017</v>
          </cell>
          <cell r="K19">
            <v>83.163274448851084</v>
          </cell>
          <cell r="L19">
            <v>64.008115363997177</v>
          </cell>
          <cell r="M19">
            <v>66.199763389684904</v>
          </cell>
          <cell r="N19">
            <v>64.735173887595167</v>
          </cell>
          <cell r="O19">
            <v>67.167776080394717</v>
          </cell>
          <cell r="P19">
            <v>52.444009484067813</v>
          </cell>
          <cell r="Q19">
            <v>95.825380085672435</v>
          </cell>
        </row>
        <row r="21">
          <cell r="F21">
            <v>39.082134342980751</v>
          </cell>
          <cell r="G21">
            <v>35.896070393738398</v>
          </cell>
          <cell r="H21">
            <v>50.739882653579414</v>
          </cell>
          <cell r="I21">
            <v>29.908761479886859</v>
          </cell>
          <cell r="J21">
            <v>41.95371109445648</v>
          </cell>
          <cell r="K21">
            <v>63.910473964766425</v>
          </cell>
          <cell r="L21">
            <v>57.214473750231214</v>
          </cell>
          <cell r="M21">
            <v>48.402607209852718</v>
          </cell>
          <cell r="N21">
            <v>65.053324455693328</v>
          </cell>
          <cell r="O21">
            <v>81.099206908486437</v>
          </cell>
          <cell r="P21">
            <v>108.96385870945552</v>
          </cell>
          <cell r="Q21">
            <v>124.23160094907014</v>
          </cell>
        </row>
        <row r="22">
          <cell r="F22">
            <v>46.855945192799787</v>
          </cell>
          <cell r="G22">
            <v>48.055347927169102</v>
          </cell>
          <cell r="H22">
            <v>75.887068283275411</v>
          </cell>
          <cell r="I22">
            <v>52.641708675940414</v>
          </cell>
          <cell r="J22">
            <v>61.90804033657092</v>
          </cell>
          <cell r="K22">
            <v>71.7853514150097</v>
          </cell>
          <cell r="L22">
            <v>57.859221342000673</v>
          </cell>
          <cell r="M22">
            <v>75.61391291714844</v>
          </cell>
          <cell r="N22">
            <v>75.623593663980301</v>
          </cell>
          <cell r="O22">
            <v>92.502834311116402</v>
          </cell>
          <cell r="P22">
            <v>68.364914615754032</v>
          </cell>
          <cell r="Q22">
            <v>101.7738505981978</v>
          </cell>
        </row>
        <row r="24">
          <cell r="F24">
            <v>42.331169303300356</v>
          </cell>
          <cell r="G24">
            <v>45.29653115110726</v>
          </cell>
          <cell r="H24">
            <v>64.401321770319242</v>
          </cell>
          <cell r="I24">
            <v>35.730081960416079</v>
          </cell>
          <cell r="J24">
            <v>52.259152968131595</v>
          </cell>
          <cell r="K24">
            <v>64.774513378270811</v>
          </cell>
          <cell r="L24">
            <v>48.336695465986047</v>
          </cell>
          <cell r="M24">
            <v>51.317476691126323</v>
          </cell>
          <cell r="N24">
            <v>54.21613760391903</v>
          </cell>
          <cell r="O24">
            <v>46.192522081868695</v>
          </cell>
          <cell r="P24">
            <v>39.012829493926134</v>
          </cell>
          <cell r="Q24">
            <v>111.91470998932051</v>
          </cell>
        </row>
      </sheetData>
      <sheetData sheetId="16">
        <row r="6">
          <cell r="F6">
            <v>49.492314359211278</v>
          </cell>
          <cell r="G6">
            <v>55.075454679188702</v>
          </cell>
          <cell r="H6">
            <v>102.57783176245864</v>
          </cell>
          <cell r="I6">
            <v>55.909646788772527</v>
          </cell>
          <cell r="J6">
            <v>66.790680579932243</v>
          </cell>
          <cell r="K6">
            <v>83.130173898615382</v>
          </cell>
          <cell r="L6">
            <v>78.824864154865892</v>
          </cell>
          <cell r="M6">
            <v>65.960809082225097</v>
          </cell>
          <cell r="N6">
            <v>109.84115342390496</v>
          </cell>
          <cell r="O6">
            <v>130.96282837822989</v>
          </cell>
          <cell r="P6">
            <v>178.91663406401261</v>
          </cell>
          <cell r="Q6">
            <v>206.42486919209125</v>
          </cell>
        </row>
        <row r="7">
          <cell r="F7">
            <v>80.008278313944373</v>
          </cell>
          <cell r="G7">
            <v>82.008278313944359</v>
          </cell>
          <cell r="H7">
            <v>146.11560686097258</v>
          </cell>
          <cell r="I7">
            <v>92.259313103187381</v>
          </cell>
          <cell r="J7">
            <v>112.76138268167357</v>
          </cell>
          <cell r="K7">
            <v>133.92468405288662</v>
          </cell>
          <cell r="L7">
            <v>102.51034789243043</v>
          </cell>
          <cell r="M7">
            <v>143.51448704940253</v>
          </cell>
          <cell r="N7">
            <v>139.14036941924368</v>
          </cell>
          <cell r="O7">
            <v>184.51862620637468</v>
          </cell>
          <cell r="P7">
            <v>123.0124174709166</v>
          </cell>
          <cell r="Q7">
            <v>200.88702607932981</v>
          </cell>
        </row>
        <row r="9">
          <cell r="F9">
            <v>66.963497510433811</v>
          </cell>
          <cell r="G9">
            <v>77.808338299550556</v>
          </cell>
          <cell r="H9">
            <v>119.23024842522656</v>
          </cell>
          <cell r="I9">
            <v>61.695484014146658</v>
          </cell>
          <cell r="J9">
            <v>90.361571688344711</v>
          </cell>
          <cell r="K9">
            <v>124.32602211325172</v>
          </cell>
          <cell r="L9">
            <v>89.033422777086344</v>
          </cell>
          <cell r="M9">
            <v>102.109569515345</v>
          </cell>
          <cell r="N9">
            <v>102.48043719533904</v>
          </cell>
          <cell r="O9">
            <v>106.32805592987938</v>
          </cell>
          <cell r="P9">
            <v>76.483041589870083</v>
          </cell>
          <cell r="Q9">
            <v>134.1988839679361</v>
          </cell>
        </row>
        <row r="11">
          <cell r="F11">
            <v>48.142667086865103</v>
          </cell>
          <cell r="G11">
            <v>48.810522632638474</v>
          </cell>
          <cell r="H11">
            <v>80.042943018250753</v>
          </cell>
          <cell r="I11">
            <v>39.370809381933725</v>
          </cell>
          <cell r="J11">
            <v>56.105324243039775</v>
          </cell>
          <cell r="K11">
            <v>64.758802215716429</v>
          </cell>
          <cell r="L11">
            <v>65.815072401333694</v>
          </cell>
          <cell r="M11">
            <v>50.230783997176097</v>
          </cell>
          <cell r="N11">
            <v>78.517750279856173</v>
          </cell>
          <cell r="O11">
            <v>93.710647627277737</v>
          </cell>
          <cell r="P11">
            <v>127.47592125271753</v>
          </cell>
          <cell r="Q11">
            <v>147.32740439662103</v>
          </cell>
        </row>
        <row r="12">
          <cell r="F12">
            <v>58.442305964173435</v>
          </cell>
          <cell r="G12">
            <v>59.903212440247124</v>
          </cell>
          <cell r="H12">
            <v>106.7306181593155</v>
          </cell>
          <cell r="I12">
            <v>67.391113995278019</v>
          </cell>
          <cell r="J12">
            <v>82.36691710533978</v>
          </cell>
          <cell r="K12">
            <v>97.825719119491865</v>
          </cell>
          <cell r="L12">
            <v>74.879015550308964</v>
          </cell>
          <cell r="M12">
            <v>104.83062177043242</v>
          </cell>
          <cell r="N12">
            <v>101.63553338392862</v>
          </cell>
          <cell r="O12">
            <v>134.78222799055618</v>
          </cell>
          <cell r="P12">
            <v>89.854818660370668</v>
          </cell>
          <cell r="Q12">
            <v>146.73857867923775</v>
          </cell>
        </row>
        <row r="14">
          <cell r="F14">
            <v>56.726855223237109</v>
          </cell>
          <cell r="G14">
            <v>61.520173360252464</v>
          </cell>
          <cell r="H14">
            <v>95.868204038672985</v>
          </cell>
          <cell r="I14">
            <v>47.464072673420844</v>
          </cell>
          <cell r="J14">
            <v>70.255221770134028</v>
          </cell>
          <cell r="K14">
            <v>91.500425162105799</v>
          </cell>
          <cell r="L14">
            <v>62.249165882940588</v>
          </cell>
          <cell r="M14">
            <v>76.474389886298795</v>
          </cell>
          <cell r="N14">
            <v>85.36928763392811</v>
          </cell>
          <cell r="O14">
            <v>67.550296872773941</v>
          </cell>
          <cell r="P14">
            <v>52.581408686341128</v>
          </cell>
          <cell r="Q14">
            <v>151.73293321589864</v>
          </cell>
        </row>
        <row r="16">
          <cell r="F16">
            <v>25.152139534667324</v>
          </cell>
          <cell r="G16">
            <v>32.400062917034013</v>
          </cell>
          <cell r="H16">
            <v>45.609511494005993</v>
          </cell>
          <cell r="I16">
            <v>23.619895058493405</v>
          </cell>
          <cell r="J16">
            <v>37.544472416427261</v>
          </cell>
          <cell r="K16">
            <v>45.809364823064669</v>
          </cell>
          <cell r="L16">
            <v>41.307259011505529</v>
          </cell>
          <cell r="M16">
            <v>33.785861020931613</v>
          </cell>
          <cell r="N16">
            <v>56.697524102096899</v>
          </cell>
          <cell r="O16">
            <v>67.473576725066678</v>
          </cell>
          <cell r="P16">
            <v>92.88467658499458</v>
          </cell>
          <cell r="Q16">
            <v>106.82303325582309</v>
          </cell>
        </row>
        <row r="17">
          <cell r="F17">
            <v>37.598007139326697</v>
          </cell>
          <cell r="G17">
            <v>39.689362867442448</v>
          </cell>
          <cell r="H17">
            <v>69.935732134380018</v>
          </cell>
          <cell r="I17">
            <v>44.167940690873969</v>
          </cell>
          <cell r="J17">
            <v>54.407042486109461</v>
          </cell>
          <cell r="K17">
            <v>64.102929048533952</v>
          </cell>
          <cell r="L17">
            <v>49.072595432199478</v>
          </cell>
          <cell r="M17">
            <v>69.121006710085979</v>
          </cell>
          <cell r="N17">
            <v>66.598397699972764</v>
          </cell>
          <cell r="O17">
            <v>88.309833362803417</v>
          </cell>
          <cell r="P17">
            <v>59.311697227434962</v>
          </cell>
          <cell r="Q17">
            <v>96.141369563328595</v>
          </cell>
        </row>
        <row r="19">
          <cell r="F19">
            <v>30.936873011264783</v>
          </cell>
          <cell r="G19">
            <v>32.875534254518385</v>
          </cell>
          <cell r="H19">
            <v>56.366219879084831</v>
          </cell>
          <cell r="I19">
            <v>29.301665649599759</v>
          </cell>
          <cell r="J19">
            <v>45.30072328908593</v>
          </cell>
          <cell r="K19">
            <v>58.878484435452989</v>
          </cell>
          <cell r="L19">
            <v>42.938852744650099</v>
          </cell>
          <cell r="M19">
            <v>53.056030790595166</v>
          </cell>
          <cell r="N19">
            <v>54.917091458221201</v>
          </cell>
          <cell r="O19">
            <v>52.358912872562421</v>
          </cell>
          <cell r="P19">
            <v>39.081776138367367</v>
          </cell>
          <cell r="Q19">
            <v>65.320984420107791</v>
          </cell>
        </row>
        <row r="21">
          <cell r="F21">
            <v>28.8304665437485</v>
          </cell>
          <cell r="G21">
            <v>31.396052574898942</v>
          </cell>
          <cell r="H21">
            <v>43.986510547416394</v>
          </cell>
          <cell r="I21">
            <v>22.415366338696778</v>
          </cell>
          <cell r="J21">
            <v>35.214309403337865</v>
          </cell>
          <cell r="K21">
            <v>44.45114593187067</v>
          </cell>
          <cell r="L21">
            <v>41.251280857537274</v>
          </cell>
          <cell r="M21">
            <v>32.103864514651725</v>
          </cell>
          <cell r="N21">
            <v>46.84841711638613</v>
          </cell>
          <cell r="O21">
            <v>55.795094660991388</v>
          </cell>
          <cell r="P21">
            <v>76.549590506653018</v>
          </cell>
          <cell r="Q21">
            <v>88.15405291649752</v>
          </cell>
        </row>
        <row r="22">
          <cell r="F22">
            <v>32.546632243985819</v>
          </cell>
          <cell r="G22">
            <v>33.577362480276143</v>
          </cell>
          <cell r="H22">
            <v>59.914161660232409</v>
          </cell>
          <cell r="I22">
            <v>37.685721710895422</v>
          </cell>
          <cell r="J22">
            <v>46.018604433353651</v>
          </cell>
          <cell r="K22">
            <v>54.705699682788826</v>
          </cell>
          <cell r="L22">
            <v>41.87294223870903</v>
          </cell>
          <cell r="M22">
            <v>58.581248666476604</v>
          </cell>
          <cell r="N22">
            <v>56.836307341318587</v>
          </cell>
          <cell r="O22">
            <v>75.373326860370199</v>
          </cell>
          <cell r="P22">
            <v>50.206152511061305</v>
          </cell>
          <cell r="Q22">
            <v>82.097091394223554</v>
          </cell>
        </row>
        <row r="24">
          <cell r="F24">
            <v>30.631733342809042</v>
          </cell>
          <cell r="G24">
            <v>30.508907128492815</v>
          </cell>
          <cell r="H24">
            <v>50.163564241992589</v>
          </cell>
          <cell r="I24">
            <v>26.018104881696097</v>
          </cell>
          <cell r="J24">
            <v>38.671220369232671</v>
          </cell>
          <cell r="K24">
            <v>47.32943831228436</v>
          </cell>
          <cell r="L24">
            <v>35.072811467744728</v>
          </cell>
          <cell r="M24">
            <v>43.725748249828612</v>
          </cell>
          <cell r="N24">
            <v>48.038297401857854</v>
          </cell>
          <cell r="O24">
            <v>38.397658835369164</v>
          </cell>
          <cell r="P24">
            <v>32.776263897309079</v>
          </cell>
          <cell r="Q24">
            <v>81.805020208360219</v>
          </cell>
        </row>
      </sheetData>
      <sheetData sheetId="17"/>
      <sheetData sheetId="18">
        <row r="6">
          <cell r="D6" t="str">
            <v>Crisis XDefender Supreme</v>
          </cell>
          <cell r="F6">
            <v>9.9455500546426041</v>
          </cell>
          <cell r="G6">
            <v>7.3780648467874324</v>
          </cell>
          <cell r="H6">
            <v>21.301974452788773</v>
          </cell>
          <cell r="I6">
            <v>13.453463973967752</v>
          </cell>
          <cell r="J6">
            <v>21.723945971005708</v>
          </cell>
          <cell r="K6">
            <v>12.389640230993482</v>
          </cell>
          <cell r="L6">
            <v>14.157790545898443</v>
          </cell>
          <cell r="M6">
            <v>17.01253294</v>
          </cell>
          <cell r="N6">
            <v>24.256309430291786</v>
          </cell>
          <cell r="O6">
            <v>29.124385189602854</v>
          </cell>
          <cell r="P6">
            <v>38.403883505382083</v>
          </cell>
          <cell r="Q6">
            <v>44.941506967383901</v>
          </cell>
        </row>
        <row r="7">
          <cell r="D7">
            <v>0.53092172152985617</v>
          </cell>
          <cell r="F7">
            <v>7.6967811540121858</v>
          </cell>
          <cell r="G7">
            <v>4.3704168680749182</v>
          </cell>
          <cell r="H7">
            <v>14.241342604195255</v>
          </cell>
          <cell r="I7">
            <v>9.6121954686718567</v>
          </cell>
          <cell r="J7">
            <v>15.11799481420829</v>
          </cell>
          <cell r="K7">
            <v>8.0142193759182572</v>
          </cell>
          <cell r="L7">
            <v>6.0157776898924666</v>
          </cell>
          <cell r="M7">
            <v>7.5375031067768923</v>
          </cell>
          <cell r="N7">
            <v>8.5381858880696218</v>
          </cell>
          <cell r="O7">
            <v>10.272892795387492</v>
          </cell>
          <cell r="P7">
            <v>13.408470843254706</v>
          </cell>
          <cell r="Q7">
            <v>15.756126657729888</v>
          </cell>
        </row>
        <row r="8">
          <cell r="D8" t="str">
            <v>SPRO</v>
          </cell>
        </row>
        <row r="9">
          <cell r="D9" t="str">
            <v>Crisis One Cover</v>
          </cell>
          <cell r="F9">
            <v>14.463116621792418</v>
          </cell>
          <cell r="G9">
            <v>23.810159109694535</v>
          </cell>
          <cell r="H9">
            <v>20.624707019152655</v>
          </cell>
          <cell r="I9">
            <v>7.7120042959906847</v>
          </cell>
          <cell r="J9">
            <v>10.2565941113705</v>
          </cell>
          <cell r="K9">
            <v>10.794679166878272</v>
          </cell>
          <cell r="L9">
            <v>4.4603923620278643</v>
          </cell>
          <cell r="M9">
            <v>4.2020020200000001</v>
          </cell>
          <cell r="N9">
            <v>27.599999525588814</v>
          </cell>
          <cell r="O9">
            <v>32.765309277653692</v>
          </cell>
          <cell r="P9">
            <v>45.851948646531874</v>
          </cell>
          <cell r="Q9">
            <v>52.402408083365252</v>
          </cell>
        </row>
        <row r="10">
          <cell r="D10">
            <v>0.70391337528201536</v>
          </cell>
          <cell r="F10">
            <v>18.491488294434284</v>
          </cell>
          <cell r="G10">
            <v>23.791181855401181</v>
          </cell>
          <cell r="H10">
            <v>21.659699665094717</v>
          </cell>
          <cell r="I10">
            <v>9.0358977043209148</v>
          </cell>
          <cell r="J10">
            <v>11.603438068002102</v>
          </cell>
          <cell r="K10">
            <v>11.776458347361471</v>
          </cell>
          <cell r="L10">
            <v>4.706919430990804</v>
          </cell>
          <cell r="M10">
            <v>3.9351596835716038</v>
          </cell>
          <cell r="N10">
            <v>23.729951281895172</v>
          </cell>
          <cell r="O10">
            <v>28.170985734042784</v>
          </cell>
          <cell r="P10">
            <v>39.422627763213633</v>
          </cell>
          <cell r="Q10">
            <v>45.054587400240855</v>
          </cell>
        </row>
        <row r="11">
          <cell r="D11" t="str">
            <v>SPRO</v>
          </cell>
        </row>
        <row r="12">
          <cell r="D12" t="str">
            <v>MaxFocus</v>
          </cell>
          <cell r="F12">
            <v>7.5572539171086079</v>
          </cell>
          <cell r="G12">
            <v>5.1419170310940832</v>
          </cell>
          <cell r="H12">
            <v>15.292733314142643</v>
          </cell>
          <cell r="I12">
            <v>5.7541340032134682</v>
          </cell>
          <cell r="J12">
            <v>4.8454985765995771</v>
          </cell>
          <cell r="K12">
            <v>4.9650663056435151</v>
          </cell>
          <cell r="L12">
            <v>13.65896679881928</v>
          </cell>
          <cell r="M12">
            <v>8.7864610202249924</v>
          </cell>
          <cell r="N12">
            <v>18.014353528814567</v>
          </cell>
          <cell r="O12">
            <v>21.599690467072879</v>
          </cell>
          <cell r="P12">
            <v>28.886973800748837</v>
          </cell>
          <cell r="Q12">
            <v>33.644290765708625</v>
          </cell>
        </row>
        <row r="13">
          <cell r="D13">
            <v>0.23173951362477951</v>
          </cell>
          <cell r="F13">
            <v>5.2127238262840763</v>
          </cell>
          <cell r="G13">
            <v>4.3297125240820602</v>
          </cell>
          <cell r="H13">
            <v>15.410175482496802</v>
          </cell>
          <cell r="I13">
            <v>4.8084413903440879</v>
          </cell>
          <cell r="J13">
            <v>4.0673152288757386</v>
          </cell>
          <cell r="K13">
            <v>6.4401494439617197</v>
          </cell>
          <cell r="L13">
            <v>8.0441156646323915</v>
          </cell>
          <cell r="M13">
            <v>5.1472843656246088</v>
          </cell>
          <cell r="N13">
            <v>7.9360763200975128</v>
          </cell>
          <cell r="O13">
            <v>9.5655401607779496</v>
          </cell>
          <cell r="P13">
            <v>12.500934234801802</v>
          </cell>
          <cell r="Q13">
            <v>14.703160117429661</v>
          </cell>
        </row>
        <row r="14">
          <cell r="D14" t="str">
            <v>TPAR</v>
          </cell>
        </row>
        <row r="15">
          <cell r="D15" t="str">
            <v>VHIS</v>
          </cell>
          <cell r="F15">
            <v>0.51911670399462717</v>
          </cell>
          <cell r="G15">
            <v>0.68375029052212721</v>
          </cell>
          <cell r="H15">
            <v>2.0793315780898283</v>
          </cell>
          <cell r="I15">
            <v>0.67597472999999986</v>
          </cell>
          <cell r="J15">
            <v>7.7534387200000001</v>
          </cell>
          <cell r="K15">
            <v>20.177508027393422</v>
          </cell>
          <cell r="L15">
            <v>17.31921393</v>
          </cell>
          <cell r="M15">
            <v>12.174904370000007</v>
          </cell>
          <cell r="N15">
            <v>9.2355871233102622</v>
          </cell>
          <cell r="O15">
            <v>10.937706494858372</v>
          </cell>
          <cell r="P15">
            <v>15.311503714646859</v>
          </cell>
          <cell r="Q15">
            <v>17.498414504232738</v>
          </cell>
        </row>
        <row r="16">
          <cell r="D16">
            <v>1.0000196086517035</v>
          </cell>
          <cell r="F16">
            <v>0.50799645584432962</v>
          </cell>
          <cell r="G16">
            <v>0.49451966917978507</v>
          </cell>
          <cell r="H16">
            <v>1.8171230941652494</v>
          </cell>
          <cell r="I16">
            <v>0.66946608669366625</v>
          </cell>
          <cell r="J16">
            <v>8.2210373387418851</v>
          </cell>
          <cell r="K16">
            <v>21.262464254247103</v>
          </cell>
          <cell r="L16">
            <v>19.572001208805489</v>
          </cell>
          <cell r="M16">
            <v>13.064232094190432</v>
          </cell>
          <cell r="N16">
            <v>8.1931765884736993</v>
          </cell>
          <cell r="O16">
            <v>9.7048054508343213</v>
          </cell>
          <cell r="P16">
            <v>13.585263872725399</v>
          </cell>
          <cell r="Q16">
            <v>15.525650768256977</v>
          </cell>
        </row>
        <row r="17">
          <cell r="D17" t="str">
            <v>SPRO</v>
          </cell>
        </row>
        <row r="18">
          <cell r="D18" t="str">
            <v>Wealth ICON</v>
          </cell>
          <cell r="F18">
            <v>0.64256955768050195</v>
          </cell>
          <cell r="G18">
            <v>0.56919622699112005</v>
          </cell>
          <cell r="H18">
            <v>0.46958168701453001</v>
          </cell>
          <cell r="I18">
            <v>3.8625358859324797</v>
          </cell>
          <cell r="J18">
            <v>4.3387355251347151</v>
          </cell>
          <cell r="K18">
            <v>7.8465821282912058</v>
          </cell>
          <cell r="L18">
            <v>9.5170198067799809</v>
          </cell>
          <cell r="M18">
            <v>8.8111892600000008</v>
          </cell>
          <cell r="N18">
            <v>11.494843662318585</v>
          </cell>
          <cell r="O18">
            <v>13.647721729256697</v>
          </cell>
          <cell r="P18">
            <v>19.098371168831939</v>
          </cell>
          <cell r="Q18">
            <v>21.826816765662805</v>
          </cell>
        </row>
        <row r="19">
          <cell r="D19">
            <v>0.24667965947159376</v>
          </cell>
          <cell r="F19">
            <v>0.53287988190332225</v>
          </cell>
          <cell r="G19">
            <v>0.43993493882003731</v>
          </cell>
          <cell r="H19">
            <v>0.2933343286926301</v>
          </cell>
          <cell r="I19">
            <v>1.9429966560532099</v>
          </cell>
          <cell r="J19">
            <v>1.9824885648320645</v>
          </cell>
          <cell r="K19">
            <v>2.8294003257763207</v>
          </cell>
          <cell r="L19">
            <v>6.6329522208365201</v>
          </cell>
          <cell r="M19">
            <v>2.6842494650892896</v>
          </cell>
          <cell r="N19">
            <v>4.0806695001230988</v>
          </cell>
          <cell r="O19">
            <v>4.8449412138861288</v>
          </cell>
          <cell r="P19">
            <v>6.7799217649353398</v>
          </cell>
          <cell r="Q19">
            <v>7.7485199518102981</v>
          </cell>
        </row>
        <row r="20">
          <cell r="D20" t="str">
            <v>TPAR</v>
          </cell>
        </row>
        <row r="21">
          <cell r="D21" t="str">
            <v>Noble Fortune</v>
          </cell>
          <cell r="F21">
            <v>1.6864438978479737</v>
          </cell>
          <cell r="G21">
            <v>6.132933658661268E-2</v>
          </cell>
          <cell r="H21">
            <v>3.0740228710855488</v>
          </cell>
          <cell r="I21">
            <v>3.9211358704327841</v>
          </cell>
          <cell r="J21">
            <v>1.0816923163998333</v>
          </cell>
          <cell r="K21">
            <v>6.9499636387189776</v>
          </cell>
          <cell r="L21">
            <v>5.0096719384566715</v>
          </cell>
          <cell r="M21">
            <v>5.585853117000001</v>
          </cell>
          <cell r="N21">
            <v>2.8531907355084787</v>
          </cell>
          <cell r="O21">
            <v>3.3745760669408251</v>
          </cell>
          <cell r="P21">
            <v>4.7248963037622591</v>
          </cell>
          <cell r="Q21">
            <v>5.3996574493647529</v>
          </cell>
        </row>
        <row r="22">
          <cell r="D22">
            <v>7.2206188956058265E-2</v>
          </cell>
          <cell r="F22">
            <v>0.5788612331027122</v>
          </cell>
          <cell r="G22">
            <v>4.6749861504229454E-2</v>
          </cell>
          <cell r="H22">
            <v>0.54680233367488662</v>
          </cell>
          <cell r="I22">
            <v>0.61492908005713331</v>
          </cell>
          <cell r="J22">
            <v>0.67480545510438072</v>
          </cell>
          <cell r="K22">
            <v>1.0734030483286814</v>
          </cell>
          <cell r="L22">
            <v>0.27197257642790867</v>
          </cell>
          <cell r="M22">
            <v>-0.8639668456599322</v>
          </cell>
          <cell r="N22">
            <v>-0.12367227034208772</v>
          </cell>
          <cell r="O22">
            <v>-0.14627184872246848</v>
          </cell>
          <cell r="P22">
            <v>-0.20480181915110549</v>
          </cell>
          <cell r="Q22">
            <v>-0.23404951078866318</v>
          </cell>
        </row>
        <row r="23">
          <cell r="D23" t="str">
            <v>UNLF</v>
          </cell>
        </row>
        <row r="24">
          <cell r="D24" t="str">
            <v>Journey Deferred Annuity Plan</v>
          </cell>
          <cell r="F24">
            <v>2.489806115576445</v>
          </cell>
          <cell r="G24">
            <v>3.1115035877535866</v>
          </cell>
          <cell r="H24">
            <v>13.451418705362205</v>
          </cell>
          <cell r="I24">
            <v>0.55958262285275218</v>
          </cell>
          <cell r="J24">
            <v>0.39610897029570263</v>
          </cell>
          <cell r="K24">
            <v>0.47359757436805094</v>
          </cell>
          <cell r="L24">
            <v>0.79673928570751007</v>
          </cell>
          <cell r="M24">
            <v>0.80080245999999999</v>
          </cell>
          <cell r="N24">
            <v>1.8099039818698919</v>
          </cell>
          <cell r="O24">
            <v>2.1473422270611269</v>
          </cell>
          <cell r="P24">
            <v>3.0052567230206995</v>
          </cell>
          <cell r="Q24">
            <v>3.4345662332231015</v>
          </cell>
        </row>
        <row r="25">
          <cell r="D25">
            <v>4.7201886707207839E-2</v>
          </cell>
          <cell r="F25">
            <v>0.91856778730761135</v>
          </cell>
          <cell r="G25">
            <v>0.67090831300259668</v>
          </cell>
          <cell r="H25">
            <v>3.6111373354602652</v>
          </cell>
          <cell r="I25">
            <v>0.13484993488482327</v>
          </cell>
          <cell r="J25">
            <v>0.10488688726346081</v>
          </cell>
          <cell r="K25">
            <v>0.12200152696948027</v>
          </cell>
          <cell r="L25">
            <v>0.14431746595227368</v>
          </cell>
          <cell r="M25">
            <v>3.1830365447214501E-2</v>
          </cell>
          <cell r="N25">
            <v>-3.2212289491686155E-2</v>
          </cell>
          <cell r="O25">
            <v>-3.8217944238319021E-2</v>
          </cell>
          <cell r="P25">
            <v>-5.3486925565390545E-2</v>
          </cell>
          <cell r="Q25">
            <v>-6.1127685717697833E-2</v>
          </cell>
        </row>
        <row r="26">
          <cell r="D26" t="str">
            <v>TPAR</v>
          </cell>
        </row>
        <row r="27">
          <cell r="D27" t="str">
            <v>CANsurance</v>
          </cell>
          <cell r="F27">
            <v>1.689337837003078</v>
          </cell>
          <cell r="G27">
            <v>2.8623058217920234</v>
          </cell>
          <cell r="H27">
            <v>3.0685952058575676</v>
          </cell>
          <cell r="I27">
            <v>2.0927237444750251</v>
          </cell>
          <cell r="J27">
            <v>2.5261139199176545</v>
          </cell>
          <cell r="K27">
            <v>2.8804859981730297</v>
          </cell>
          <cell r="L27">
            <v>2.2377797018458723</v>
          </cell>
          <cell r="M27">
            <v>1.8466599600000002</v>
          </cell>
          <cell r="N27">
            <v>1.3964989906171794</v>
          </cell>
          <cell r="O27">
            <v>1.6539348348430956</v>
          </cell>
          <cell r="P27">
            <v>2.3153022767545286</v>
          </cell>
          <cell r="Q27">
            <v>2.6459933483811198</v>
          </cell>
        </row>
        <row r="28">
          <cell r="D28">
            <v>0.99423274493532399</v>
          </cell>
          <cell r="F28">
            <v>1.8469138376430143</v>
          </cell>
          <cell r="G28">
            <v>2.6504199466458109</v>
          </cell>
          <cell r="H28">
            <v>3.1739353807009052</v>
          </cell>
          <cell r="I28">
            <v>2.2570112517695295</v>
          </cell>
          <cell r="J28">
            <v>2.6233284336620524</v>
          </cell>
          <cell r="K28">
            <v>2.7318657664317194</v>
          </cell>
          <cell r="L28">
            <v>2.4665360387414532</v>
          </cell>
          <cell r="M28">
            <v>2.0572884011354691</v>
          </cell>
          <cell r="N28">
            <v>1.1608259459547821</v>
          </cell>
          <cell r="O28">
            <v>1.3748169401510228</v>
          </cell>
          <cell r="P28">
            <v>1.9245720717614196</v>
          </cell>
          <cell r="Q28">
            <v>2.1994557477389338</v>
          </cell>
        </row>
        <row r="29">
          <cell r="D29" t="str">
            <v>SPRO</v>
          </cell>
        </row>
        <row r="30">
          <cell r="D30" t="str">
            <v>Basic Plus II series</v>
          </cell>
          <cell r="F30">
            <v>2.1082882315521743</v>
          </cell>
          <cell r="G30">
            <v>1.1957721151496004</v>
          </cell>
          <cell r="H30">
            <v>7.83193811286095</v>
          </cell>
          <cell r="I30">
            <v>6.4985988777209505</v>
          </cell>
          <cell r="J30">
            <v>0.50547049494191731</v>
          </cell>
          <cell r="K30">
            <v>-1.0011641920561598</v>
          </cell>
          <cell r="L30">
            <v>0.57904375304760403</v>
          </cell>
          <cell r="M30">
            <v>8.2671780000000014E-2</v>
          </cell>
          <cell r="N30">
            <v>6.3580329177420569E-2</v>
          </cell>
          <cell r="O30">
            <v>7.5300982543548806E-2</v>
          </cell>
          <cell r="P30">
            <v>0.10541197077055886</v>
          </cell>
          <cell r="Q30">
            <v>0.12046780115750286</v>
          </cell>
        </row>
        <row r="31">
          <cell r="D31">
            <v>4.983060491186625E-2</v>
          </cell>
          <cell r="F31">
            <v>0.44433471546807574</v>
          </cell>
          <cell r="G31">
            <v>0.21184637287735827</v>
          </cell>
          <cell r="H31">
            <v>1.0693773836082558</v>
          </cell>
          <cell r="I31">
            <v>0.54558984411376932</v>
          </cell>
          <cell r="J31">
            <v>4.5201137451564198E-2</v>
          </cell>
          <cell r="K31">
            <v>-0.49465882461241656</v>
          </cell>
          <cell r="L31">
            <v>1.2856433481955865E-3</v>
          </cell>
          <cell r="M31">
            <v>2.2434982645601585E-3</v>
          </cell>
          <cell r="N31">
            <v>5.1727818985222171E-3</v>
          </cell>
          <cell r="O31">
            <v>6.1263532995443556E-3</v>
          </cell>
          <cell r="P31">
            <v>8.576129462430403E-3</v>
          </cell>
          <cell r="Q31">
            <v>9.8010449024791557E-3</v>
          </cell>
        </row>
        <row r="32">
          <cell r="D32" t="str">
            <v>UNLF</v>
          </cell>
        </row>
        <row r="33">
          <cell r="D33" t="str">
            <v>Life Promise</v>
          </cell>
          <cell r="F33">
            <v>2.663758901254448</v>
          </cell>
          <cell r="G33">
            <v>2.692216684113832</v>
          </cell>
          <cell r="H33">
            <v>3.2108930938856979</v>
          </cell>
          <cell r="I33">
            <v>1.581688029377754</v>
          </cell>
          <cell r="J33">
            <v>1.506103278956977</v>
          </cell>
          <cell r="K33">
            <v>2.2558608694283113</v>
          </cell>
          <cell r="L33">
            <v>0.96162113190894249</v>
          </cell>
          <cell r="M33">
            <v>1.8995175199999994</v>
          </cell>
          <cell r="N33">
            <v>1.4324412290233586</v>
          </cell>
          <cell r="O33">
            <v>1.6964382260370203</v>
          </cell>
          <cell r="P33">
            <v>2.374814556862479</v>
          </cell>
          <cell r="Q33">
            <v>2.7140044284428373</v>
          </cell>
        </row>
        <row r="34">
          <cell r="D34">
            <v>0.33433751976702725</v>
          </cell>
          <cell r="F34">
            <v>3.6358324136043669</v>
          </cell>
          <cell r="G34">
            <v>3.7634291151812929</v>
          </cell>
          <cell r="H34">
            <v>4.317326307439477</v>
          </cell>
          <cell r="I34">
            <v>2.1564713083595244</v>
          </cell>
          <cell r="J34">
            <v>2.0282503676395378</v>
          </cell>
          <cell r="K34">
            <v>3.0421731389938538</v>
          </cell>
          <cell r="L34">
            <v>1.0688862986791643</v>
          </cell>
          <cell r="M34">
            <v>2.2111434387572908</v>
          </cell>
          <cell r="N34">
            <v>1.2875088290788892</v>
          </cell>
          <cell r="O34">
            <v>1.5247949791969964</v>
          </cell>
          <cell r="P34">
            <v>2.1345341417394037</v>
          </cell>
          <cell r="Q34">
            <v>2.4394052565505824</v>
          </cell>
        </row>
        <row r="35">
          <cell r="D35" t="str">
            <v>TPAR</v>
          </cell>
          <cell r="F35">
            <v>1.3649254862713509</v>
          </cell>
          <cell r="G35">
            <v>1.3978923529404024</v>
          </cell>
          <cell r="H35">
            <v>1.3445873721740194</v>
          </cell>
          <cell r="I35">
            <v>1.363398640127468</v>
          </cell>
          <cell r="J35">
            <v>1.3466874390208909</v>
          </cell>
          <cell r="K35">
            <v>1.3485641691035728</v>
          </cell>
          <cell r="L35">
            <v>1.1115461830141842</v>
          </cell>
          <cell r="M35">
            <v>1.1640553011363073</v>
          </cell>
          <cell r="N35">
            <v>0.89882139873669753</v>
          </cell>
          <cell r="O35">
            <v>0.89882139873669742</v>
          </cell>
          <cell r="P35">
            <v>0.89882139873669742</v>
          </cell>
          <cell r="Q35">
            <v>0.89882139873669753</v>
          </cell>
        </row>
        <row r="36">
          <cell r="F36">
            <v>5.7270725207583979</v>
          </cell>
          <cell r="G36">
            <v>7.5692396287037482</v>
          </cell>
          <cell r="H36">
            <v>12.172635722218246</v>
          </cell>
          <cell r="I36">
            <v>9.7978047548088796</v>
          </cell>
          <cell r="J36">
            <v>11.85697869530965</v>
          </cell>
          <cell r="K36">
            <v>15.397954150783278</v>
          </cell>
          <cell r="L36">
            <v>10.126624900373727</v>
          </cell>
          <cell r="M36">
            <v>4.758214635000094</v>
          </cell>
          <cell r="N36">
            <v>11.684444887384615</v>
          </cell>
          <cell r="O36">
            <v>13.940422882359769</v>
          </cell>
          <cell r="P36">
            <v>18.838271396700492</v>
          </cell>
          <cell r="Q36">
            <v>21.796742845168609</v>
          </cell>
        </row>
        <row r="37">
          <cell r="F37">
            <v>6.9025241763821228</v>
          </cell>
          <cell r="G37">
            <v>7.5262971114123403</v>
          </cell>
          <cell r="H37">
            <v>11.764445478176228</v>
          </cell>
          <cell r="I37">
            <v>7.3027888094861595</v>
          </cell>
          <cell r="J37">
            <v>9.2768496867828318</v>
          </cell>
          <cell r="K37">
            <v>8.0668198028335993</v>
          </cell>
          <cell r="L37">
            <v>7.2898262149556459</v>
          </cell>
          <cell r="M37">
            <v>5.8975768792572865</v>
          </cell>
          <cell r="N37">
            <v>9.36045884328216</v>
          </cell>
          <cell r="O37">
            <v>11.226942185949483</v>
          </cell>
          <cell r="P37">
            <v>14.785580442083344</v>
          </cell>
          <cell r="Q37">
            <v>17.285001917049783</v>
          </cell>
        </row>
      </sheetData>
      <sheetData sheetId="19">
        <row r="6">
          <cell r="F6">
            <v>27.22104760791078</v>
          </cell>
          <cell r="G6">
            <v>8.7331839342334749</v>
          </cell>
          <cell r="H6">
            <v>25.303540192985853</v>
          </cell>
          <cell r="I6">
            <v>41.192476394570946</v>
          </cell>
          <cell r="J6">
            <v>29.413750486914793</v>
          </cell>
          <cell r="K6">
            <v>66.851569374686179</v>
          </cell>
          <cell r="L6">
            <v>38.134442461430382</v>
          </cell>
          <cell r="M6">
            <v>45.994618633727008</v>
          </cell>
          <cell r="N6">
            <v>49.649419576382492</v>
          </cell>
          <cell r="O6">
            <v>51.203222288920117</v>
          </cell>
          <cell r="P6">
            <v>52.051301857627472</v>
          </cell>
          <cell r="Q6">
            <v>53.251427190610478</v>
          </cell>
        </row>
        <row r="7">
          <cell r="F7">
            <v>29.999999999999996</v>
          </cell>
          <cell r="G7">
            <v>29.999999999999996</v>
          </cell>
          <cell r="H7">
            <v>33.151254342915585</v>
          </cell>
          <cell r="I7">
            <v>34.999999999999979</v>
          </cell>
          <cell r="J7">
            <v>40</v>
          </cell>
          <cell r="K7">
            <v>41.439067928644469</v>
          </cell>
          <cell r="L7">
            <v>40</v>
          </cell>
          <cell r="M7">
            <v>40</v>
          </cell>
          <cell r="N7">
            <v>48.082974721508883</v>
          </cell>
          <cell r="O7">
            <v>40</v>
          </cell>
          <cell r="P7">
            <v>44.999999999999986</v>
          </cell>
          <cell r="Q7">
            <v>43.082974721508826</v>
          </cell>
        </row>
        <row r="9">
          <cell r="F9">
            <v>49.081665866216824</v>
          </cell>
          <cell r="G9">
            <v>39.193279660594257</v>
          </cell>
          <cell r="H9">
            <v>31.879076930259416</v>
          </cell>
          <cell r="I9">
            <v>23.891369020168298</v>
          </cell>
          <cell r="J9">
            <v>40.964237666161594</v>
          </cell>
          <cell r="K9">
            <v>47.538037857623685</v>
          </cell>
          <cell r="L9">
            <v>36.009892497373855</v>
          </cell>
          <cell r="M9">
            <v>23.162550125964586</v>
          </cell>
          <cell r="N9">
            <v>18.96884256337556</v>
          </cell>
          <cell r="O9">
            <v>19.747871074822541</v>
          </cell>
          <cell r="P9">
            <v>15.125964177192118</v>
          </cell>
          <cell r="Q9">
            <v>29.587076740997428</v>
          </cell>
        </row>
        <row r="11">
          <cell r="F11">
            <v>15.865249901165056</v>
          </cell>
          <cell r="G11">
            <v>4.7285693159978477</v>
          </cell>
          <cell r="H11">
            <v>13.773843730553041</v>
          </cell>
          <cell r="I11">
            <v>12.771087787244367</v>
          </cell>
          <cell r="J11">
            <v>9.6023809831172198</v>
          </cell>
          <cell r="K11">
            <v>36.656841749978426</v>
          </cell>
          <cell r="L11">
            <v>22.960724320042011</v>
          </cell>
          <cell r="M11">
            <v>19.342262278545519</v>
          </cell>
          <cell r="N11">
            <v>20.361682509733519</v>
          </cell>
          <cell r="O11">
            <v>20.975272664126262</v>
          </cell>
          <cell r="P11">
            <v>21.322840074210799</v>
          </cell>
          <cell r="Q11">
            <v>21.828607712337799</v>
          </cell>
        </row>
        <row r="12">
          <cell r="F12">
            <v>16.231642514424749</v>
          </cell>
          <cell r="G12">
            <v>16.231642514424745</v>
          </cell>
          <cell r="H12">
            <v>17.936643646632564</v>
          </cell>
          <cell r="I12">
            <v>18.93691626682886</v>
          </cell>
          <cell r="J12">
            <v>21.642190019232981</v>
          </cell>
          <cell r="K12">
            <v>22.420804558290691</v>
          </cell>
          <cell r="L12">
            <v>21.642190019232995</v>
          </cell>
          <cell r="M12">
            <v>21.642190019232995</v>
          </cell>
          <cell r="N12">
            <v>26.015521890321853</v>
          </cell>
          <cell r="O12">
            <v>21.642190019232938</v>
          </cell>
          <cell r="P12">
            <v>24.347463771637141</v>
          </cell>
          <cell r="Q12">
            <v>23.310248137917675</v>
          </cell>
        </row>
        <row r="14">
          <cell r="F14">
            <v>21.282002079995337</v>
          </cell>
          <cell r="G14">
            <v>21.221141166477839</v>
          </cell>
          <cell r="H14">
            <v>19.238571050750277</v>
          </cell>
          <cell r="I14">
            <v>15.598735823212373</v>
          </cell>
          <cell r="J14">
            <v>24.371844757703265</v>
          </cell>
          <cell r="K14">
            <v>27.36290394018296</v>
          </cell>
          <cell r="L14">
            <v>22.800145753278848</v>
          </cell>
          <cell r="M14">
            <v>13.939634336760822</v>
          </cell>
          <cell r="N14">
            <v>11.048809543640314</v>
          </cell>
          <cell r="O14">
            <v>12.231472601985113</v>
          </cell>
          <cell r="P14">
            <v>7.6197117336468398</v>
          </cell>
          <cell r="Q14">
            <v>19.776125047429151</v>
          </cell>
        </row>
        <row r="16">
          <cell r="F16">
            <v>6.3858136136355697</v>
          </cell>
          <cell r="G16">
            <v>2.5616014195377081</v>
          </cell>
          <cell r="H16">
            <v>3.8083898079431941</v>
          </cell>
          <cell r="I16">
            <v>6.1261962340376366</v>
          </cell>
          <cell r="J16">
            <v>4.299769370189316</v>
          </cell>
          <cell r="K16">
            <v>16.860765633574339</v>
          </cell>
          <cell r="L16">
            <v>13.71529862749664</v>
          </cell>
          <cell r="M16">
            <v>14.11777994860701</v>
          </cell>
          <cell r="N16">
            <v>16.734911084920594</v>
          </cell>
          <cell r="O16">
            <v>17.340672954594258</v>
          </cell>
          <cell r="P16">
            <v>17.627353243893008</v>
          </cell>
          <cell r="Q16">
            <v>17.984723585568677</v>
          </cell>
        </row>
        <row r="17">
          <cell r="F17">
            <v>7.2138056707710021</v>
          </cell>
          <cell r="G17">
            <v>7.2138056707710021</v>
          </cell>
          <cell r="H17">
            <v>7.9715568857365424</v>
          </cell>
          <cell r="I17">
            <v>8.4161066158994995</v>
          </cell>
          <cell r="J17">
            <v>9.6184075610280022</v>
          </cell>
          <cell r="K17">
            <v>9.9644461071706729</v>
          </cell>
          <cell r="L17">
            <v>9.6184075610280022</v>
          </cell>
          <cell r="M17">
            <v>9.6184075610280022</v>
          </cell>
          <cell r="N17">
            <v>11.562041190451996</v>
          </cell>
          <cell r="O17">
            <v>9.6184075610280022</v>
          </cell>
          <cell r="P17">
            <v>10.8207085061565</v>
          </cell>
          <cell r="Q17">
            <v>10.359740245323474</v>
          </cell>
        </row>
        <row r="19">
          <cell r="F19">
            <v>8.6539391963214065</v>
          </cell>
          <cell r="G19">
            <v>9.4300054092449734</v>
          </cell>
          <cell r="H19">
            <v>8.4640417849801022</v>
          </cell>
          <cell r="I19">
            <v>6.336665553821069</v>
          </cell>
          <cell r="J19">
            <v>10.048664719649823</v>
          </cell>
          <cell r="K19">
            <v>11.989169162964986</v>
          </cell>
          <cell r="L19">
            <v>11.291500978227065</v>
          </cell>
          <cell r="M19">
            <v>5.9691143461157772</v>
          </cell>
          <cell r="N19">
            <v>4.4571188476913228</v>
          </cell>
          <cell r="O19">
            <v>6.5881272613755133</v>
          </cell>
          <cell r="P19">
            <v>3.6548806749263605</v>
          </cell>
          <cell r="Q19">
            <v>5.4604509292748844</v>
          </cell>
        </row>
        <row r="21">
          <cell r="F21">
            <v>4.4478282358289789</v>
          </cell>
          <cell r="G21">
            <v>1.7947496239051188</v>
          </cell>
          <cell r="H21">
            <v>2.7808336802157627</v>
          </cell>
          <cell r="I21">
            <v>4.3154981475754148</v>
          </cell>
          <cell r="J21">
            <v>2.7147173126609041</v>
          </cell>
          <cell r="K21">
            <v>12.435387569171022</v>
          </cell>
          <cell r="L21">
            <v>8.9429063615332716</v>
          </cell>
          <cell r="M21">
            <v>7.863213925083965</v>
          </cell>
          <cell r="N21">
            <v>7.2715737371895974</v>
          </cell>
          <cell r="O21">
            <v>7.5202912307139629</v>
          </cell>
          <cell r="P21">
            <v>7.644712361357084</v>
          </cell>
          <cell r="Q21">
            <v>7.8083257242470632</v>
          </cell>
        </row>
        <row r="22">
          <cell r="F22">
            <v>5.5490441879207211</v>
          </cell>
          <cell r="G22">
            <v>5.5488776182508817</v>
          </cell>
          <cell r="H22">
            <v>6.1315145002361504</v>
          </cell>
          <cell r="I22">
            <v>5.8489777765844009</v>
          </cell>
          <cell r="J22">
            <v>6.6845460303821715</v>
          </cell>
          <cell r="K22">
            <v>6.9250339256289397</v>
          </cell>
          <cell r="L22">
            <v>6.6845460303821715</v>
          </cell>
          <cell r="M22">
            <v>6.6845460303821715</v>
          </cell>
          <cell r="N22">
            <v>8.0353214450907249</v>
          </cell>
          <cell r="O22">
            <v>6.6845460303821715</v>
          </cell>
          <cell r="P22">
            <v>7.520114284179944</v>
          </cell>
          <cell r="Q22">
            <v>7.1997531912929569</v>
          </cell>
        </row>
        <row r="24">
          <cell r="F24">
            <v>5.9157941270285201</v>
          </cell>
          <cell r="G24">
            <v>7.5651872248967944</v>
          </cell>
          <cell r="H24">
            <v>6.3474069347530602</v>
          </cell>
          <cell r="I24">
            <v>4.3883395315532905</v>
          </cell>
          <cell r="J24">
            <v>6.8897276737400865</v>
          </cell>
          <cell r="K24">
            <v>8.2830455393819467</v>
          </cell>
          <cell r="L24">
            <v>8.0018525999540149</v>
          </cell>
          <cell r="M24">
            <v>3.9630293167089112</v>
          </cell>
          <cell r="N24">
            <v>2.9846887063578325</v>
          </cell>
          <cell r="O24">
            <v>4.3056612493865254</v>
          </cell>
          <cell r="P24">
            <v>2.1040605014481915</v>
          </cell>
          <cell r="Q24">
            <v>6.0894287936723126</v>
          </cell>
        </row>
      </sheetData>
      <sheetData sheetId="20"/>
      <sheetData sheetId="21"/>
      <sheetData sheetId="22">
        <row r="6">
          <cell r="D6" t="str">
            <v>Wealth ICON</v>
          </cell>
          <cell r="F6">
            <v>0.40258099611499998</v>
          </cell>
          <cell r="G6">
            <v>0.57419115953760003</v>
          </cell>
          <cell r="H6">
            <v>0.45012560080000003</v>
          </cell>
          <cell r="I6">
            <v>0.25477910401631998</v>
          </cell>
          <cell r="J6">
            <v>5.4741998755003198</v>
          </cell>
          <cell r="K6">
            <v>38.139671550394652</v>
          </cell>
          <cell r="L6">
            <v>31.178558060578663</v>
          </cell>
          <cell r="M6">
            <v>33.999170419999999</v>
          </cell>
          <cell r="N6">
            <v>42.736939375973812</v>
          </cell>
          <cell r="O6">
            <v>44.073245417864356</v>
          </cell>
          <cell r="P6">
            <v>44.8032386870903</v>
          </cell>
          <cell r="Q6">
            <v>45.836946430757934</v>
          </cell>
        </row>
        <row r="7">
          <cell r="D7">
            <v>0.37977992009275674</v>
          </cell>
          <cell r="F7">
            <v>0.22652236044331969</v>
          </cell>
          <cell r="G7">
            <v>0.36691529387330424</v>
          </cell>
          <cell r="H7">
            <v>0.26703149905970125</v>
          </cell>
          <cell r="I7">
            <v>0.13032037667800112</v>
          </cell>
          <cell r="J7">
            <v>3.486482115362421</v>
          </cell>
          <cell r="K7">
            <v>25.63558887806105</v>
          </cell>
          <cell r="L7">
            <v>10.13807264536668</v>
          </cell>
          <cell r="M7">
            <v>11.169823569728917</v>
          </cell>
          <cell r="N7">
            <v>17.176564963316149</v>
          </cell>
          <cell r="O7">
            <v>17.342611588190298</v>
          </cell>
          <cell r="P7">
            <v>17.632273381037177</v>
          </cell>
          <cell r="Q7">
            <v>18.260969546972099</v>
          </cell>
        </row>
        <row r="8">
          <cell r="D8" t="str">
            <v>TPAR</v>
          </cell>
        </row>
        <row r="9">
          <cell r="D9" t="str">
            <v>Easy Fortune</v>
          </cell>
          <cell r="F9">
            <v>0</v>
          </cell>
          <cell r="G9">
            <v>0</v>
          </cell>
          <cell r="H9">
            <v>7.4272377771880838E-2</v>
          </cell>
          <cell r="I9">
            <v>21.487089935263704</v>
          </cell>
          <cell r="J9">
            <v>14.034251154386135</v>
          </cell>
          <cell r="K9">
            <v>10.617195466256016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</row>
        <row r="10">
          <cell r="D10">
            <v>1.415191088308613E-2</v>
          </cell>
          <cell r="F10">
            <v>0</v>
          </cell>
          <cell r="G10">
            <v>0</v>
          </cell>
          <cell r="H10">
            <v>9.6554091103445098E-3</v>
          </cell>
          <cell r="I10">
            <v>2.6687711221047161</v>
          </cell>
          <cell r="J10">
            <v>1.7507116919922439</v>
          </cell>
          <cell r="K10">
            <v>1.3465717707347402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D11" t="str">
            <v>NPAR</v>
          </cell>
        </row>
        <row r="12">
          <cell r="D12" t="str">
            <v>MaxFocus</v>
          </cell>
          <cell r="F12">
            <v>10.187028946092145</v>
          </cell>
          <cell r="G12">
            <v>4.6935936872757962</v>
          </cell>
          <cell r="H12">
            <v>5.238735829558423</v>
          </cell>
          <cell r="I12">
            <v>10.810929638605732</v>
          </cell>
          <cell r="J12">
            <v>3.4940628295744531</v>
          </cell>
          <cell r="K12">
            <v>4.1646449510858199</v>
          </cell>
          <cell r="L12">
            <v>5.0878238209123516</v>
          </cell>
          <cell r="M12">
            <v>1.3887426555269999</v>
          </cell>
          <cell r="N12">
            <v>3.6324563355067601</v>
          </cell>
          <cell r="O12">
            <v>3.7634217839864808</v>
          </cell>
          <cell r="P12">
            <v>3.8256429707021078</v>
          </cell>
          <cell r="Q12">
            <v>3.9035123374958745</v>
          </cell>
        </row>
        <row r="13">
          <cell r="D13">
            <v>0.40420847052276559</v>
          </cell>
          <cell r="F13">
            <v>6.9982950833896282</v>
          </cell>
          <cell r="G13">
            <v>3.3205177846355718</v>
          </cell>
          <cell r="H13">
            <v>5.6644701502349832</v>
          </cell>
          <cell r="I13">
            <v>8.2027240937736288</v>
          </cell>
          <cell r="J13">
            <v>2.6470054341620384</v>
          </cell>
          <cell r="K13">
            <v>5.741797242080442</v>
          </cell>
          <cell r="L13">
            <v>4.3284512673399957</v>
          </cell>
          <cell r="M13">
            <v>0.90481515139232438</v>
          </cell>
          <cell r="N13">
            <v>1.1532188057194359</v>
          </cell>
          <cell r="O13">
            <v>1.1947972269853335</v>
          </cell>
          <cell r="P13">
            <v>1.2145509792187095</v>
          </cell>
          <cell r="Q13">
            <v>1.2392726607534741</v>
          </cell>
        </row>
        <row r="14">
          <cell r="D14" t="str">
            <v>TPAR</v>
          </cell>
        </row>
        <row r="15">
          <cell r="D15" t="str">
            <v>Noble Fortune</v>
          </cell>
          <cell r="F15">
            <v>11.572507968544775</v>
          </cell>
          <cell r="G15">
            <v>0.5840796759784801</v>
          </cell>
          <cell r="H15">
            <v>4.2342944633247859</v>
          </cell>
          <cell r="I15">
            <v>2.6949604712620152</v>
          </cell>
          <cell r="J15">
            <v>4.1268407108286986</v>
          </cell>
          <cell r="K15">
            <v>11.438691780982674</v>
          </cell>
          <cell r="L15">
            <v>1.6185724255659724</v>
          </cell>
          <cell r="M15">
            <v>7.6604571732000002</v>
          </cell>
          <cell r="N15">
            <v>0.99386350686908309</v>
          </cell>
          <cell r="O15">
            <v>0.9916488444664735</v>
          </cell>
          <cell r="P15">
            <v>1.0082902066244033</v>
          </cell>
          <cell r="Q15">
            <v>1.0514619605611377</v>
          </cell>
        </row>
        <row r="16">
          <cell r="D16">
            <v>0.11585391249087752</v>
          </cell>
          <cell r="F16">
            <v>6.4129381835144725</v>
          </cell>
          <cell r="G16">
            <v>0.32971918156450097</v>
          </cell>
          <cell r="H16">
            <v>2.7884734899550194</v>
          </cell>
          <cell r="I16">
            <v>1.0347159511137429</v>
          </cell>
          <cell r="J16">
            <v>1.4353403735107917</v>
          </cell>
          <cell r="K16">
            <v>2.6604459111482002</v>
          </cell>
          <cell r="L16">
            <v>-0.28008006363306331</v>
          </cell>
          <cell r="M16">
            <v>-0.54706822575478253</v>
          </cell>
          <cell r="N16">
            <v>8.2309937328650606E-2</v>
          </cell>
          <cell r="O16">
            <v>8.2126523084840447E-2</v>
          </cell>
          <cell r="P16">
            <v>8.3504729917886988E-2</v>
          </cell>
          <cell r="Q16">
            <v>8.7080134725831718E-2</v>
          </cell>
        </row>
        <row r="17">
          <cell r="D17" t="str">
            <v>UNLF</v>
          </cell>
        </row>
        <row r="18">
          <cell r="D18" t="str">
            <v>i.ULife Select Insurance Plan</v>
          </cell>
          <cell r="F18">
            <v>3.334904375427</v>
          </cell>
          <cell r="G18">
            <v>1.1454699332015998</v>
          </cell>
          <cell r="H18">
            <v>10.98930376625529</v>
          </cell>
          <cell r="I18">
            <v>4.1778073167192007</v>
          </cell>
          <cell r="J18">
            <v>1.4749185917047003</v>
          </cell>
          <cell r="K18">
            <v>1.6000271259999996</v>
          </cell>
          <cell r="L18">
            <v>0</v>
          </cell>
          <cell r="M18">
            <v>2.1840000000000002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>
            <v>9.2179796291539273E-2</v>
          </cell>
          <cell r="F19">
            <v>0.51617080880070165</v>
          </cell>
          <cell r="G19">
            <v>0.15792335437425431</v>
          </cell>
          <cell r="H19">
            <v>2.6068355015683005</v>
          </cell>
          <cell r="I19">
            <v>0.24523516250492716</v>
          </cell>
          <cell r="J19">
            <v>4.905337140638602E-2</v>
          </cell>
          <cell r="K19">
            <v>0.22060471511914817</v>
          </cell>
          <cell r="L19">
            <v>0</v>
          </cell>
          <cell r="M19">
            <v>-0.84494366159138556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D20" t="str">
            <v>UNLF</v>
          </cell>
        </row>
        <row r="21">
          <cell r="D21" t="str">
            <v>FlexiGrowth Premier</v>
          </cell>
          <cell r="F21">
            <v>1.5944137992646998</v>
          </cell>
          <cell r="G21">
            <v>1.6516254782399999</v>
          </cell>
          <cell r="H21">
            <v>1.0815630327900001</v>
          </cell>
          <cell r="I21">
            <v>1.6571074252159999</v>
          </cell>
          <cell r="J21">
            <v>0.59461932076000001</v>
          </cell>
          <cell r="K21">
            <v>0.34326125729000007</v>
          </cell>
          <cell r="L21">
            <v>0.12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D22">
            <v>5.3426101157596703E-2</v>
          </cell>
          <cell r="F22">
            <v>0.25014433565047822</v>
          </cell>
          <cell r="G22">
            <v>0.22678744218396077</v>
          </cell>
          <cell r="H22">
            <v>0.56446067500723796</v>
          </cell>
          <cell r="I22">
            <v>2.7492949394910399E-2</v>
          </cell>
          <cell r="J22">
            <v>2.9093123859348894E-3</v>
          </cell>
          <cell r="K22">
            <v>-3.2539325543524143E-2</v>
          </cell>
          <cell r="L22">
            <v>-4.2479944247463292E-2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D23" t="str">
            <v>UNLF</v>
          </cell>
        </row>
        <row r="24">
          <cell r="D24" t="str">
            <v>Journey Deferred Annuity Plan</v>
          </cell>
          <cell r="F24">
            <v>0</v>
          </cell>
          <cell r="G24">
            <v>0</v>
          </cell>
          <cell r="H24">
            <v>2.6124106444854736</v>
          </cell>
          <cell r="I24">
            <v>2.2602503487975999E-2</v>
          </cell>
          <cell r="J24">
            <v>0.11892700416048409</v>
          </cell>
          <cell r="K24">
            <v>7.0601681803358046E-2</v>
          </cell>
          <cell r="L24">
            <v>0</v>
          </cell>
          <cell r="M24">
            <v>0.13283086499999999</v>
          </cell>
          <cell r="N24">
            <v>0.23045213376481358</v>
          </cell>
          <cell r="O24">
            <v>0.23836971636903762</v>
          </cell>
          <cell r="P24">
            <v>0.24231324901992582</v>
          </cell>
          <cell r="Q24">
            <v>0.24747829792718162</v>
          </cell>
        </row>
        <row r="25">
          <cell r="D25">
            <v>4.9575788851592764E-2</v>
          </cell>
          <cell r="F25">
            <v>0</v>
          </cell>
          <cell r="G25">
            <v>0</v>
          </cell>
          <cell r="H25">
            <v>0.97980231096587755</v>
          </cell>
          <cell r="I25">
            <v>3.1589525654423267E-3</v>
          </cell>
          <cell r="J25">
            <v>4.2221797516404931E-2</v>
          </cell>
          <cell r="K25">
            <v>2.436656285347848E-2</v>
          </cell>
          <cell r="L25">
            <v>0</v>
          </cell>
          <cell r="M25">
            <v>2.9884842297212003E-2</v>
          </cell>
          <cell r="N25">
            <v>1.742869258633347E-2</v>
          </cell>
          <cell r="O25">
            <v>1.8027485537310223E-2</v>
          </cell>
          <cell r="P25">
            <v>1.8325728027642908E-2</v>
          </cell>
          <cell r="Q25">
            <v>1.8716351660096702E-2</v>
          </cell>
        </row>
        <row r="26">
          <cell r="D26" t="str">
            <v>TPAR</v>
          </cell>
        </row>
        <row r="27">
          <cell r="D27" t="str">
            <v>Crisis XDefender</v>
          </cell>
          <cell r="F27">
            <v>7.9056022467160009E-2</v>
          </cell>
          <cell r="G27">
            <v>4.2853999999999996E-2</v>
          </cell>
          <cell r="H27">
            <v>5.2256459999999998E-2</v>
          </cell>
          <cell r="I27">
            <v>2.2615E-2</v>
          </cell>
          <cell r="J27">
            <v>6.9096000000000005E-2</v>
          </cell>
          <cell r="K27">
            <v>0.21419198</v>
          </cell>
          <cell r="L27">
            <v>0.105616281085717</v>
          </cell>
          <cell r="M27">
            <v>9.0439320000000004E-2</v>
          </cell>
          <cell r="N27">
            <v>8.9676679307127232E-6</v>
          </cell>
          <cell r="O27">
            <v>8.9476849482730088E-6</v>
          </cell>
          <cell r="P27">
            <v>9.0978405870660765E-6</v>
          </cell>
          <cell r="Q27">
            <v>9.4873809521315895E-6</v>
          </cell>
        </row>
        <row r="28">
          <cell r="D28">
            <v>0.55574202390217342</v>
          </cell>
          <cell r="F28">
            <v>4.4009690663915774E-2</v>
          </cell>
          <cell r="G28">
            <v>2.3428128646265967E-2</v>
          </cell>
          <cell r="H28">
            <v>2.6680365721365482E-2</v>
          </cell>
          <cell r="I28">
            <v>8.8630272734698933E-3</v>
          </cell>
          <cell r="J28">
            <v>3.6789474342024307E-2</v>
          </cell>
          <cell r="K28">
            <v>0.12061541331491078</v>
          </cell>
          <cell r="L28">
            <v>3.9210103139018584E-2</v>
          </cell>
          <cell r="M28">
            <v>2.6206944750651408E-2</v>
          </cell>
          <cell r="N28">
            <v>1.5547605909284272E-6</v>
          </cell>
          <cell r="O28">
            <v>1.5512960610387692E-6</v>
          </cell>
          <cell r="P28">
            <v>1.5773291469541828E-6</v>
          </cell>
          <cell r="Q28">
            <v>1.6448653239022066E-6</v>
          </cell>
        </row>
        <row r="29">
          <cell r="D29" t="str">
            <v>SPRO</v>
          </cell>
        </row>
        <row r="30">
          <cell r="D30" t="str">
            <v>i.ULife Plus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7.7501356300000004E-2</v>
          </cell>
          <cell r="L30">
            <v>0</v>
          </cell>
          <cell r="M30">
            <v>0.49919999999999998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D31">
            <v>5.0789138230116562E-3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1.2048991065844148E-2</v>
          </cell>
          <cell r="L31">
            <v>0</v>
          </cell>
          <cell r="M31">
            <v>7.7609691329613539E-2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D32" t="str">
            <v>UNLF</v>
          </cell>
        </row>
        <row r="33">
          <cell r="D33" t="str">
            <v>Crisis XDefender Supreme</v>
          </cell>
          <cell r="F33">
            <v>5.0555499999999996E-2</v>
          </cell>
          <cell r="G33">
            <v>4.1369999999999997E-2</v>
          </cell>
          <cell r="H33">
            <v>0.23651800000000001</v>
          </cell>
          <cell r="I33">
            <v>6.458499999999999E-2</v>
          </cell>
          <cell r="J33">
            <v>8.0579999999999992E-3</v>
          </cell>
          <cell r="K33">
            <v>2.1436E-2</v>
          </cell>
          <cell r="L33">
            <v>1.1710000000000002E-2</v>
          </cell>
          <cell r="M33">
            <v>1.8530000000000001E-2</v>
          </cell>
          <cell r="N33">
            <v>0.11305960806664057</v>
          </cell>
          <cell r="O33">
            <v>0.11735187655785635</v>
          </cell>
          <cell r="P33">
            <v>0.11929067364138136</v>
          </cell>
          <cell r="Q33">
            <v>0.12159021408710299</v>
          </cell>
        </row>
        <row r="34">
          <cell r="D34">
            <v>0.64658610055879639</v>
          </cell>
          <cell r="F34">
            <v>3.6002013349899317E-2</v>
          </cell>
          <cell r="G34">
            <v>2.7708585158982106E-2</v>
          </cell>
          <cell r="H34">
            <v>0.19672797843580542</v>
          </cell>
          <cell r="I34">
            <v>3.95174680514069E-2</v>
          </cell>
          <cell r="J34">
            <v>4.9694003420697897E-3</v>
          </cell>
          <cell r="K34">
            <v>1.3939142567664351E-2</v>
          </cell>
          <cell r="L34">
            <v>2.0468620441821649E-3</v>
          </cell>
          <cell r="M34">
            <v>7.25524749263736E-3</v>
          </cell>
          <cell r="N34">
            <v>5.0095048223867955E-2</v>
          </cell>
          <cell r="O34">
            <v>5.1996889214953858E-2</v>
          </cell>
          <cell r="P34">
            <v>5.2855941665748064E-2</v>
          </cell>
          <cell r="Q34">
            <v>5.3874834190594426E-2</v>
          </cell>
        </row>
        <row r="35">
          <cell r="D35" t="str">
            <v>SPRO</v>
          </cell>
          <cell r="F35">
            <v>0.71212851915022735</v>
          </cell>
          <cell r="G35">
            <v>0.66977484068122084</v>
          </cell>
          <cell r="H35">
            <v>0.83176746985770811</v>
          </cell>
          <cell r="I35">
            <v>0.61186758614859338</v>
          </cell>
          <cell r="J35">
            <v>0.61670393919952715</v>
          </cell>
          <cell r="K35">
            <v>0.6502678936212144</v>
          </cell>
          <cell r="L35">
            <v>0.17479607550658963</v>
          </cell>
          <cell r="M35">
            <v>0.39154060942457419</v>
          </cell>
          <cell r="N35">
            <v>0.44308528112303819</v>
          </cell>
          <cell r="O35">
            <v>0.44308528112303819</v>
          </cell>
          <cell r="P35">
            <v>0.44308528112303819</v>
          </cell>
          <cell r="Q35">
            <v>0.44308528112303819</v>
          </cell>
        </row>
        <row r="36">
          <cell r="F36">
            <v>0</v>
          </cell>
          <cell r="G36">
            <v>0</v>
          </cell>
          <cell r="H36">
            <v>0.33406001799999885</v>
          </cell>
          <cell r="I36">
            <v>0</v>
          </cell>
          <cell r="J36">
            <v>1.8777000000007149E-2</v>
          </cell>
          <cell r="K36">
            <v>0.16434622457367709</v>
          </cell>
          <cell r="L36">
            <v>1.2161873287681146E-2</v>
          </cell>
          <cell r="M36">
            <v>2.1248200000009376E-2</v>
          </cell>
          <cell r="N36">
            <v>1.9426396485334507</v>
          </cell>
          <cell r="O36">
            <v>2.0191757019909673</v>
          </cell>
          <cell r="P36">
            <v>2.0525169727087658</v>
          </cell>
          <cell r="Q36">
            <v>2.090428462400304</v>
          </cell>
        </row>
        <row r="37">
          <cell r="F37">
            <v>0</v>
          </cell>
          <cell r="G37">
            <v>0</v>
          </cell>
          <cell r="H37">
            <v>0.22095463194770915</v>
          </cell>
          <cell r="I37">
            <v>0</v>
          </cell>
          <cell r="J37">
            <v>3.3650902537965877E-2</v>
          </cell>
          <cell r="K37">
            <v>8.0942428472909E-2</v>
          </cell>
          <cell r="L37">
            <v>2.9641211845763848E-2</v>
          </cell>
          <cell r="M37">
            <v>4.0904883225387323E-2</v>
          </cell>
          <cell r="N37">
            <v>1.5696640935430004</v>
          </cell>
          <cell r="O37">
            <v>1.6315051996511052</v>
          </cell>
          <cell r="P37">
            <v>1.658445134888396</v>
          </cell>
          <cell r="Q37">
            <v>1.6890781075671839</v>
          </cell>
        </row>
      </sheetData>
      <sheetData sheetId="23">
        <row r="6">
          <cell r="F6">
            <v>55.880867621158743</v>
          </cell>
          <cell r="G6">
            <v>21.675771002852898</v>
          </cell>
          <cell r="H6">
            <v>24.814094745289662</v>
          </cell>
          <cell r="I6">
            <v>20.247615551808863</v>
          </cell>
          <cell r="J6">
            <v>31.10764049844942</v>
          </cell>
          <cell r="K6">
            <v>26.504778171641551</v>
          </cell>
          <cell r="L6">
            <v>34.635542865949304</v>
          </cell>
          <cell r="M6">
            <v>29.570057736635</v>
          </cell>
          <cell r="N6">
            <v>50.000000000000007</v>
          </cell>
          <cell r="O6">
            <v>83.968213328740418</v>
          </cell>
          <cell r="P6">
            <v>119.02361445275049</v>
          </cell>
          <cell r="Q6">
            <v>136.57180402472372</v>
          </cell>
        </row>
        <row r="7">
          <cell r="F7">
            <v>49.999999999999993</v>
          </cell>
          <cell r="G7">
            <v>49.999999999999993</v>
          </cell>
          <cell r="H7">
            <v>55.001090575373958</v>
          </cell>
          <cell r="I7">
            <v>50.000000000000007</v>
          </cell>
          <cell r="J7">
            <v>50.000000000000036</v>
          </cell>
          <cell r="K7">
            <v>55.001090575373901</v>
          </cell>
          <cell r="L7">
            <v>50.000000000000036</v>
          </cell>
          <cell r="M7">
            <v>54.999999999999964</v>
          </cell>
          <cell r="N7">
            <v>56.459469349347764</v>
          </cell>
          <cell r="O7">
            <v>55.000000000000021</v>
          </cell>
          <cell r="P7">
            <v>55.000000000000021</v>
          </cell>
          <cell r="Q7">
            <v>64.376226897295936</v>
          </cell>
        </row>
        <row r="9">
          <cell r="F9">
            <v>56.680255227108638</v>
          </cell>
          <cell r="G9">
            <v>29.201803474886649</v>
          </cell>
          <cell r="H9">
            <v>41.141718674555214</v>
          </cell>
          <cell r="I9">
            <v>40.575768243453453</v>
          </cell>
          <cell r="J9">
            <v>44.316364360575768</v>
          </cell>
          <cell r="K9">
            <v>55.085823661857319</v>
          </cell>
          <cell r="L9">
            <v>40.59630727273592</v>
          </cell>
          <cell r="M9">
            <v>28.563899283589652</v>
          </cell>
          <cell r="N9">
            <v>22.541705432943463</v>
          </cell>
          <cell r="O9">
            <v>32.713986977496312</v>
          </cell>
          <cell r="P9">
            <v>41.72005509562424</v>
          </cell>
          <cell r="Q9">
            <v>87.061409338983879</v>
          </cell>
        </row>
        <row r="11">
          <cell r="F11">
            <v>20.969020434351179</v>
          </cell>
          <cell r="G11">
            <v>8.7501151084901956</v>
          </cell>
          <cell r="H11">
            <v>17.008027301080404</v>
          </cell>
          <cell r="I11">
            <v>9.1801760011911107</v>
          </cell>
          <cell r="J11">
            <v>15.375322033470317</v>
          </cell>
          <cell r="K11">
            <v>21.096125061749319</v>
          </cell>
          <cell r="L11">
            <v>12.59836756539079</v>
          </cell>
          <cell r="M11">
            <v>12.726908741130094</v>
          </cell>
          <cell r="N11">
            <v>22.806509742761914</v>
          </cell>
          <cell r="O11">
            <v>38.488241745462382</v>
          </cell>
          <cell r="P11">
            <v>54.546382455566778</v>
          </cell>
          <cell r="Q11">
            <v>62.591325836239101</v>
          </cell>
        </row>
        <row r="12">
          <cell r="F12">
            <v>25.601794451409546</v>
          </cell>
          <cell r="G12">
            <v>25.601794451409564</v>
          </cell>
          <cell r="H12">
            <v>28.162532310281666</v>
          </cell>
          <cell r="I12">
            <v>25.601794451409571</v>
          </cell>
          <cell r="J12">
            <v>25.601794451409539</v>
          </cell>
          <cell r="K12">
            <v>28.162532310281666</v>
          </cell>
          <cell r="L12">
            <v>25.601794451409539</v>
          </cell>
          <cell r="M12">
            <v>28.161973896550556</v>
          </cell>
          <cell r="N12">
            <v>28.909274582353177</v>
          </cell>
          <cell r="O12">
            <v>28.161973896550528</v>
          </cell>
          <cell r="P12">
            <v>28.161973896550556</v>
          </cell>
          <cell r="Q12">
            <v>32.962938571637366</v>
          </cell>
        </row>
        <row r="14">
          <cell r="F14">
            <v>23.590283223671744</v>
          </cell>
          <cell r="G14">
            <v>25.411721378330355</v>
          </cell>
          <cell r="H14">
            <v>26.162496030186468</v>
          </cell>
          <cell r="I14">
            <v>22.608332542454239</v>
          </cell>
          <cell r="J14">
            <v>22.657015216988224</v>
          </cell>
          <cell r="K14">
            <v>37.999231777368067</v>
          </cell>
          <cell r="L14">
            <v>20.594818766442753</v>
          </cell>
          <cell r="M14">
            <v>11.264204334251216</v>
          </cell>
          <cell r="N14">
            <v>11.155537628146137</v>
          </cell>
          <cell r="O14">
            <v>12.766632065684171</v>
          </cell>
          <cell r="P14">
            <v>16.291597128952237</v>
          </cell>
          <cell r="Q14">
            <v>53.593418064956097</v>
          </cell>
        </row>
        <row r="16">
          <cell r="F16">
            <v>11.02088051714991</v>
          </cell>
          <cell r="G16">
            <v>4.9026628532585548</v>
          </cell>
          <cell r="H16">
            <v>4.9038378956535569</v>
          </cell>
          <cell r="I16">
            <v>5.3434377902032448</v>
          </cell>
          <cell r="J16">
            <v>6.8513948783501437</v>
          </cell>
          <cell r="K16">
            <v>6.8133372110617207</v>
          </cell>
          <cell r="L16">
            <v>12.336668597587677</v>
          </cell>
          <cell r="M16">
            <v>10.664931742759403</v>
          </cell>
          <cell r="N16">
            <v>18.260799430947451</v>
          </cell>
          <cell r="O16">
            <v>30.878973997145547</v>
          </cell>
          <cell r="P16">
            <v>43.783166668242842</v>
          </cell>
          <cell r="Q16">
            <v>50.239810250488993</v>
          </cell>
        </row>
        <row r="17">
          <cell r="F17">
            <v>13.455375251911335</v>
          </cell>
          <cell r="G17">
            <v>13.796523256001388</v>
          </cell>
          <cell r="H17">
            <v>15.260169330942039</v>
          </cell>
          <cell r="I17">
            <v>13.872606134990525</v>
          </cell>
          <cell r="J17">
            <v>13.872606134990527</v>
          </cell>
          <cell r="K17">
            <v>15.260169330942039</v>
          </cell>
          <cell r="L17">
            <v>13.872606134990527</v>
          </cell>
          <cell r="M17">
            <v>15.25986674848958</v>
          </cell>
          <cell r="N17">
            <v>15.664799617481448</v>
          </cell>
          <cell r="O17">
            <v>15.25986674848958</v>
          </cell>
          <cell r="P17">
            <v>15.25986674848958</v>
          </cell>
          <cell r="Q17">
            <v>17.86132080405935</v>
          </cell>
        </row>
        <row r="19">
          <cell r="F19">
            <v>12.665534000556665</v>
          </cell>
          <cell r="G19">
            <v>7.9436085637231333</v>
          </cell>
          <cell r="H19">
            <v>10.811428607410795</v>
          </cell>
          <cell r="I19">
            <v>8.8542764677563905</v>
          </cell>
          <cell r="J19">
            <v>12.238193742433666</v>
          </cell>
          <cell r="K19">
            <v>12.085368009074344</v>
          </cell>
          <cell r="L19">
            <v>9.5387483334969367</v>
          </cell>
          <cell r="M19">
            <v>6.9214195607289728</v>
          </cell>
          <cell r="N19">
            <v>5.2079511390859263</v>
          </cell>
          <cell r="O19">
            <v>8.0688856941040434</v>
          </cell>
          <cell r="P19">
            <v>9.4337380644869846</v>
          </cell>
          <cell r="Q19">
            <v>24.604881429131755</v>
          </cell>
        </row>
        <row r="21">
          <cell r="F21">
            <v>5.6613284942438336</v>
          </cell>
          <cell r="G21">
            <v>2.5034657719837483</v>
          </cell>
          <cell r="H21">
            <v>3.7461091419418278</v>
          </cell>
          <cell r="I21">
            <v>2.8233218271664309</v>
          </cell>
          <cell r="J21">
            <v>3.6692775257168009</v>
          </cell>
          <cell r="K21">
            <v>6.2947274363371504</v>
          </cell>
          <cell r="L21">
            <v>5.1997853181496181</v>
          </cell>
          <cell r="M21">
            <v>7.0657468793851228</v>
          </cell>
          <cell r="N21">
            <v>9.6774559158773243</v>
          </cell>
          <cell r="O21">
            <v>16.524766741193499</v>
          </cell>
          <cell r="P21">
            <v>23.432378865091366</v>
          </cell>
          <cell r="Q21">
            <v>26.889604685737567</v>
          </cell>
        </row>
        <row r="22">
          <cell r="F22">
            <v>8.5665823607444977</v>
          </cell>
          <cell r="G22">
            <v>8.7354214284933249</v>
          </cell>
          <cell r="H22">
            <v>9.647705722658106</v>
          </cell>
          <cell r="I22">
            <v>8.6227931880887319</v>
          </cell>
          <cell r="J22">
            <v>8.5269874723144881</v>
          </cell>
          <cell r="K22">
            <v>9.3798722059969482</v>
          </cell>
          <cell r="L22">
            <v>8.5269874723144881</v>
          </cell>
          <cell r="M22">
            <v>9.379686219545933</v>
          </cell>
          <cell r="N22">
            <v>9.6285837567082506</v>
          </cell>
          <cell r="O22">
            <v>9.379686219545933</v>
          </cell>
          <cell r="P22">
            <v>9.379686219545933</v>
          </cell>
          <cell r="Q22">
            <v>10.978705605362304</v>
          </cell>
        </row>
        <row r="24">
          <cell r="F24">
            <v>5.6126894780188996</v>
          </cell>
          <cell r="G24">
            <v>6.9806627955625205</v>
          </cell>
          <cell r="H24">
            <v>7.6481684460547497</v>
          </cell>
          <cell r="I24">
            <v>5.161338535485898</v>
          </cell>
          <cell r="J24">
            <v>6.4530930434354161</v>
          </cell>
          <cell r="K24">
            <v>8.8722627171229291</v>
          </cell>
          <cell r="L24">
            <v>5.0499871313877955</v>
          </cell>
          <cell r="M24">
            <v>3.4056025949909601</v>
          </cell>
          <cell r="N24">
            <v>2.9809026208952782</v>
          </cell>
          <cell r="O24">
            <v>3.3840049264118277</v>
          </cell>
          <cell r="P24">
            <v>3.9573575701113004</v>
          </cell>
          <cell r="Q24">
            <v>23.695992636115204</v>
          </cell>
        </row>
      </sheetData>
      <sheetData sheetId="24"/>
      <sheetData sheetId="25"/>
      <sheetData sheetId="26">
        <row r="6">
          <cell r="D6" t="str">
            <v>MaxFocus</v>
          </cell>
          <cell r="F6">
            <v>33.521415456032031</v>
          </cell>
          <cell r="G6">
            <v>13.629002238872483</v>
          </cell>
          <cell r="H6">
            <v>10.449399457576114</v>
          </cell>
          <cell r="I6">
            <v>13.2423992867559</v>
          </cell>
          <cell r="J6">
            <v>13.378401761131132</v>
          </cell>
          <cell r="K6">
            <v>13.40063188164563</v>
          </cell>
          <cell r="L6">
            <v>18.619501647905587</v>
          </cell>
          <cell r="M6">
            <v>7.6190556816349968</v>
          </cell>
          <cell r="N6">
            <v>1.2191408973619133</v>
          </cell>
          <cell r="O6">
            <v>1.1320370221242106</v>
          </cell>
          <cell r="P6">
            <v>1.541543830249575</v>
          </cell>
          <cell r="Q6">
            <v>1.7630130318337629</v>
          </cell>
        </row>
        <row r="7">
          <cell r="D7">
            <v>0.29397671627209865</v>
          </cell>
          <cell r="F7">
            <v>12.325149158476396</v>
          </cell>
          <cell r="G7">
            <v>5.5129995278527986</v>
          </cell>
          <cell r="H7">
            <v>7.5756386855437343</v>
          </cell>
          <cell r="I7">
            <v>6.3724640545112159</v>
          </cell>
          <cell r="J7">
            <v>7.2880108707833751</v>
          </cell>
          <cell r="K7">
            <v>15.440092551028618</v>
          </cell>
          <cell r="L7">
            <v>1.8429867203910473</v>
          </cell>
          <cell r="M7">
            <v>2.0444401154115099</v>
          </cell>
          <cell r="N7">
            <v>0.38329475861087836</v>
          </cell>
          <cell r="O7">
            <v>0.35590811800328193</v>
          </cell>
          <cell r="P7">
            <v>0.4846831924240646</v>
          </cell>
          <cell r="Q7">
            <v>0.55431423577335825</v>
          </cell>
        </row>
        <row r="8">
          <cell r="D8" t="str">
            <v>TPAR</v>
          </cell>
        </row>
        <row r="9">
          <cell r="D9" t="str">
            <v>Noble Fortune</v>
          </cell>
          <cell r="F9">
            <v>8.3598624850914103</v>
          </cell>
          <cell r="G9">
            <v>4.7388344921365606</v>
          </cell>
          <cell r="H9">
            <v>11.792923706503027</v>
          </cell>
          <cell r="I9">
            <v>5.9917191133541126</v>
          </cell>
          <cell r="J9">
            <v>14.896602570759281</v>
          </cell>
          <cell r="K9">
            <v>6.6011935231237606</v>
          </cell>
          <cell r="L9">
            <v>1.710636286714742</v>
          </cell>
          <cell r="M9">
            <v>3.8064499199999999</v>
          </cell>
          <cell r="N9">
            <v>0.18034887008465394</v>
          </cell>
          <cell r="O9">
            <v>0.16669896512383325</v>
          </cell>
          <cell r="P9">
            <v>0.23272051788510956</v>
          </cell>
          <cell r="Q9">
            <v>0.26573042659777707</v>
          </cell>
        </row>
        <row r="10">
          <cell r="D10">
            <v>0.11530222265404266</v>
          </cell>
          <cell r="F10">
            <v>2.4943143926233637</v>
          </cell>
          <cell r="G10">
            <v>1.7531210932811396</v>
          </cell>
          <cell r="H10">
            <v>5.3537653632665254</v>
          </cell>
          <cell r="I10">
            <v>1.3932003139734983</v>
          </cell>
          <cell r="J10">
            <v>6.3209586819795271</v>
          </cell>
          <cell r="K10">
            <v>2.7392091674520707</v>
          </cell>
          <cell r="L10">
            <v>-0.26209030779616432</v>
          </cell>
          <cell r="M10">
            <v>0.28241334099608217</v>
          </cell>
          <cell r="N10">
            <v>1.8666803603475224E-2</v>
          </cell>
          <cell r="O10">
            <v>1.7253985796576065E-2</v>
          </cell>
          <cell r="P10">
            <v>2.408747113204138E-2</v>
          </cell>
          <cell r="Q10">
            <v>2.7504123992792749E-2</v>
          </cell>
        </row>
        <row r="11">
          <cell r="D11" t="str">
            <v>UNLF</v>
          </cell>
        </row>
        <row r="12">
          <cell r="D12" t="str">
            <v>Wealth ICON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2.0743681186310399</v>
          </cell>
          <cell r="K12">
            <v>3.1139897708763029</v>
          </cell>
          <cell r="L12">
            <v>11.723180659160002</v>
          </cell>
          <cell r="M12">
            <v>15.204526800000002</v>
          </cell>
          <cell r="N12">
            <v>35.977617379179648</v>
          </cell>
          <cell r="O12">
            <v>60.670110952195841</v>
          </cell>
          <cell r="P12">
            <v>86.033884712879313</v>
          </cell>
          <cell r="Q12">
            <v>98.718509397971843</v>
          </cell>
        </row>
        <row r="13">
          <cell r="D13">
            <v>0.23744589505809743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0.85326350115827221</v>
          </cell>
          <cell r="K13">
            <v>1.3861603968473408</v>
          </cell>
          <cell r="L13">
            <v>1.0682108843335678</v>
          </cell>
          <cell r="M13">
            <v>1.863680706611393</v>
          </cell>
          <cell r="N13">
            <v>13.25267881349961</v>
          </cell>
          <cell r="O13">
            <v>20.983937355747166</v>
          </cell>
          <cell r="P13">
            <v>29.72006744824979</v>
          </cell>
          <cell r="Q13">
            <v>34.088996117007817</v>
          </cell>
        </row>
        <row r="14">
          <cell r="D14" t="str">
            <v>TPAR</v>
          </cell>
        </row>
        <row r="15">
          <cell r="D15" t="str">
            <v>FlexiGrowth Premier</v>
          </cell>
          <cell r="F15">
            <v>12.303628316924</v>
          </cell>
          <cell r="G15">
            <v>2.9469088655999993</v>
          </cell>
          <cell r="H15">
            <v>0.99866335844015197</v>
          </cell>
          <cell r="I15">
            <v>0</v>
          </cell>
          <cell r="J15">
            <v>2.9306093961598001E-2</v>
          </cell>
          <cell r="K15">
            <v>2.142934977051048</v>
          </cell>
          <cell r="L15">
            <v>1.097624583734415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>
            <v>6.6464494791694168E-2</v>
          </cell>
          <cell r="F16">
            <v>-0.10503676317151714</v>
          </cell>
          <cell r="G16">
            <v>-0.45470250924333439</v>
          </cell>
          <cell r="H16">
            <v>2.7427294381550329</v>
          </cell>
          <cell r="I16">
            <v>0</v>
          </cell>
          <cell r="J16">
            <v>-6.7180879996510921E-4</v>
          </cell>
          <cell r="K16">
            <v>9.6498167158796541E-2</v>
          </cell>
          <cell r="L16">
            <v>-0.37801269441672913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D17" t="str">
            <v>UNLF</v>
          </cell>
        </row>
        <row r="18">
          <cell r="D18" t="str">
            <v>Crisis XDefender Supreme</v>
          </cell>
          <cell r="F18">
            <v>0.51820892749295433</v>
          </cell>
          <cell r="G18">
            <v>0.12651329233787204</v>
          </cell>
          <cell r="H18">
            <v>0.28011319578258004</v>
          </cell>
          <cell r="I18">
            <v>0.6088887769377056</v>
          </cell>
          <cell r="J18">
            <v>0.22123103500001901</v>
          </cell>
          <cell r="K18">
            <v>0.2106253371313932</v>
          </cell>
          <cell r="L18">
            <v>0.52309207178852912</v>
          </cell>
          <cell r="M18">
            <v>0.36784738999999994</v>
          </cell>
          <cell r="N18">
            <v>0.16998106267888891</v>
          </cell>
          <cell r="O18">
            <v>0.2442105591814448</v>
          </cell>
          <cell r="P18">
            <v>0.34517256235916105</v>
          </cell>
          <cell r="Q18">
            <v>0.39566199361266968</v>
          </cell>
        </row>
        <row r="19">
          <cell r="D19">
            <v>0.56230459964527757</v>
          </cell>
          <cell r="F19">
            <v>0.41329275317918202</v>
          </cell>
          <cell r="G19">
            <v>7.0052966028379723E-2</v>
          </cell>
          <cell r="H19">
            <v>0.20770045590215874</v>
          </cell>
          <cell r="I19">
            <v>0.4473023003808218</v>
          </cell>
          <cell r="J19">
            <v>8.0337389946868121E-2</v>
          </cell>
          <cell r="K19">
            <v>0.15772024171320331</v>
          </cell>
          <cell r="L19">
            <v>0.25468676491239273</v>
          </cell>
          <cell r="M19">
            <v>0.15333898326772072</v>
          </cell>
          <cell r="N19">
            <v>5.7985865598808514E-2</v>
          </cell>
          <cell r="O19">
            <v>8.3307872296669971E-2</v>
          </cell>
          <cell r="P19">
            <v>0.11774917448989733</v>
          </cell>
          <cell r="Q19">
            <v>0.13497270120920543</v>
          </cell>
        </row>
        <row r="20">
          <cell r="D20" t="str">
            <v>SPRO</v>
          </cell>
        </row>
        <row r="21">
          <cell r="D21" t="str">
            <v>Altitude II</v>
          </cell>
          <cell r="F21">
            <v>0.93269023411200014</v>
          </cell>
          <cell r="G21">
            <v>0</v>
          </cell>
          <cell r="H21">
            <v>0.76677506575199994</v>
          </cell>
          <cell r="I21">
            <v>0.16200000000000001</v>
          </cell>
          <cell r="J21">
            <v>9.6000000000000002E-2</v>
          </cell>
          <cell r="K21">
            <v>2.9425094941000002E-2</v>
          </cell>
          <cell r="L21">
            <v>0.33</v>
          </cell>
          <cell r="M21">
            <v>0.3</v>
          </cell>
          <cell r="N21">
            <v>0.21444725757086416</v>
          </cell>
          <cell r="O21">
            <v>0.33355501426753736</v>
          </cell>
          <cell r="P21">
            <v>0.47225173898123374</v>
          </cell>
          <cell r="Q21">
            <v>0.54161343944749563</v>
          </cell>
        </row>
        <row r="22">
          <cell r="D22">
            <v>7.5866546123109996E-3</v>
          </cell>
          <cell r="F22">
            <v>6.9702781243319634E-2</v>
          </cell>
          <cell r="G22">
            <v>0</v>
          </cell>
          <cell r="H22">
            <v>4.4731239087985103E-3</v>
          </cell>
          <cell r="I22">
            <v>1.7024106606024367E-2</v>
          </cell>
          <cell r="J22">
            <v>1.4132178889968811E-2</v>
          </cell>
          <cell r="K22">
            <v>6.485831030145113E-3</v>
          </cell>
          <cell r="L22">
            <v>1.4811663573293131E-2</v>
          </cell>
          <cell r="M22">
            <v>3.9619651879373226E-2</v>
          </cell>
          <cell r="N22">
            <v>9.7817219300276028E-4</v>
          </cell>
          <cell r="O22">
            <v>1.5214661333933198E-3</v>
          </cell>
          <cell r="P22">
            <v>2.154112504870766E-3</v>
          </cell>
          <cell r="Q22">
            <v>2.4704965305935643E-3</v>
          </cell>
        </row>
        <row r="23">
          <cell r="D23" t="str">
            <v>LINK</v>
          </cell>
        </row>
        <row r="24">
          <cell r="D24" t="str">
            <v>Glorious Fortune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1.73316</v>
          </cell>
          <cell r="N24">
            <v>5.2762178875529768</v>
          </cell>
          <cell r="O24">
            <v>9.0831451197222464</v>
          </cell>
          <cell r="P24">
            <v>12.885406257246938</v>
          </cell>
          <cell r="Q24">
            <v>14.786958050220997</v>
          </cell>
        </row>
        <row r="25">
          <cell r="D25">
            <v>2.3490000000000002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1.3999599899999999</v>
          </cell>
          <cell r="N25">
            <v>2.6433851616640407</v>
          </cell>
          <cell r="O25">
            <v>4.5506557049808443</v>
          </cell>
          <cell r="P25">
            <v>6.4555885348807145</v>
          </cell>
          <cell r="Q25">
            <v>7.4082659831607183</v>
          </cell>
        </row>
        <row r="26">
          <cell r="D26" t="str">
            <v>TPAR</v>
          </cell>
        </row>
        <row r="27">
          <cell r="D27" t="str">
            <v>VHIS</v>
          </cell>
          <cell r="F27">
            <v>8.2140000000000008E-3</v>
          </cell>
          <cell r="G27">
            <v>1.1001190000000001E-2</v>
          </cell>
          <cell r="H27">
            <v>3.0176459999999999E-2</v>
          </cell>
          <cell r="I27">
            <v>2.872156E-2</v>
          </cell>
          <cell r="J27">
            <v>2.315712E-2</v>
          </cell>
          <cell r="K27">
            <v>0.16057943</v>
          </cell>
          <cell r="L27">
            <v>0.30826342000000001</v>
          </cell>
          <cell r="M27">
            <v>0.34038949999999996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D28">
            <v>0.99999999781849769</v>
          </cell>
          <cell r="F28">
            <v>6.4386637143444784E-3</v>
          </cell>
          <cell r="G28">
            <v>9.2759055130323103E-3</v>
          </cell>
          <cell r="H28">
            <v>2.9273125583981485E-2</v>
          </cell>
          <cell r="I28">
            <v>3.4701123756557234E-2</v>
          </cell>
          <cell r="J28">
            <v>2.5265479986537016E-2</v>
          </cell>
          <cell r="K28">
            <v>0.2249755971022134</v>
          </cell>
          <cell r="L28">
            <v>0.54187574601695943</v>
          </cell>
          <cell r="M28">
            <v>0.42319183366924124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SPRO</v>
          </cell>
        </row>
        <row r="30">
          <cell r="D30" t="str">
            <v>Regal Fortune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0.7220026352908</v>
          </cell>
          <cell r="L30">
            <v>0</v>
          </cell>
          <cell r="M30">
            <v>0</v>
          </cell>
          <cell r="N30">
            <v>9.1929581248182402E-3</v>
          </cell>
          <cell r="O30">
            <v>1.6294503384769822E-2</v>
          </cell>
          <cell r="P30">
            <v>2.3127737372307767E-2</v>
          </cell>
          <cell r="Q30">
            <v>2.6545138034645029E-2</v>
          </cell>
        </row>
        <row r="31">
          <cell r="D31">
            <v>0.62959346122783333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0.7333213463924374</v>
          </cell>
          <cell r="L31">
            <v>0</v>
          </cell>
          <cell r="M31">
            <v>0</v>
          </cell>
          <cell r="N31">
            <v>7.5673302931839248E-3</v>
          </cell>
          <cell r="O31">
            <v>1.3413080686516738E-2</v>
          </cell>
          <cell r="P31">
            <v>1.9037966370996265E-2</v>
          </cell>
          <cell r="Q31">
            <v>2.1851054302533302E-2</v>
          </cell>
        </row>
        <row r="32">
          <cell r="D32" t="str">
            <v>TPAR</v>
          </cell>
        </row>
        <row r="33">
          <cell r="D33" t="str">
            <v>CANsurance</v>
          </cell>
          <cell r="F33">
            <v>7.8696280000000007E-2</v>
          </cell>
          <cell r="G33">
            <v>9.2596399999999995E-2</v>
          </cell>
          <cell r="H33">
            <v>8.5152600000000009E-2</v>
          </cell>
          <cell r="I33">
            <v>7.1608697690342407E-2</v>
          </cell>
          <cell r="J33">
            <v>9.9448389660380013E-2</v>
          </cell>
          <cell r="K33">
            <v>7.7499377173469997E-2</v>
          </cell>
          <cell r="L33">
            <v>0.10614927047606</v>
          </cell>
          <cell r="M33">
            <v>0.10325416000000001</v>
          </cell>
          <cell r="N33">
            <v>8.7759860400666019E-6</v>
          </cell>
          <cell r="O33">
            <v>8.1117657689433655E-6</v>
          </cell>
          <cell r="P33">
            <v>1.1324451410414337E-5</v>
          </cell>
          <cell r="Q33">
            <v>1.2930752009415947E-5</v>
          </cell>
        </row>
        <row r="34">
          <cell r="D34">
            <v>0.9932719115000247</v>
          </cell>
          <cell r="F34">
            <v>8.2746396253504481E-2</v>
          </cell>
          <cell r="G34">
            <v>5.9030551762811391E-2</v>
          </cell>
          <cell r="H34">
            <v>7.925623957977973E-2</v>
          </cell>
          <cell r="I34">
            <v>8.6423194993464209E-2</v>
          </cell>
          <cell r="J34">
            <v>9.6180524925633906E-2</v>
          </cell>
          <cell r="K34">
            <v>7.1112207213581261E-2</v>
          </cell>
          <cell r="L34">
            <v>0.12030473795064775</v>
          </cell>
          <cell r="M34">
            <v>0.10288290932318321</v>
          </cell>
          <cell r="N34">
            <v>5.2502881116568217E-6</v>
          </cell>
          <cell r="O34">
            <v>4.8529142123504218E-6</v>
          </cell>
          <cell r="P34">
            <v>6.7749233350743227E-6</v>
          </cell>
          <cell r="Q34">
            <v>7.7359026370219568E-6</v>
          </cell>
        </row>
        <row r="35">
          <cell r="D35" t="str">
            <v>SPRO</v>
          </cell>
          <cell r="F35">
            <v>1.0514651550683778</v>
          </cell>
          <cell r="G35">
            <v>0.63750374488437345</v>
          </cell>
          <cell r="H35">
            <v>0.93075536835962402</v>
          </cell>
          <cell r="I35">
            <v>1.2068812557824211</v>
          </cell>
          <cell r="J35">
            <v>0.96714009401352818</v>
          </cell>
          <cell r="K35">
            <v>0.91758424141148809</v>
          </cell>
          <cell r="L35">
            <v>1.1333543547789173</v>
          </cell>
          <cell r="M35">
            <v>0.99640449666321629</v>
          </cell>
          <cell r="N35">
            <v>0.59825620593363849</v>
          </cell>
          <cell r="O35">
            <v>0.59825620593363849</v>
          </cell>
          <cell r="P35">
            <v>0.59825620593363849</v>
          </cell>
          <cell r="Q35">
            <v>0.59825620593363849</v>
          </cell>
        </row>
        <row r="36">
          <cell r="F36">
            <v>0.15815192150633806</v>
          </cell>
          <cell r="G36">
            <v>0.1309145239059788</v>
          </cell>
          <cell r="H36">
            <v>0.41089090123579197</v>
          </cell>
          <cell r="I36">
            <v>0.14227811707080207</v>
          </cell>
          <cell r="J36">
            <v>0.2891254093059672</v>
          </cell>
          <cell r="K36">
            <v>4.5896144408146711E-2</v>
          </cell>
          <cell r="L36">
            <v>0.21709492616996329</v>
          </cell>
          <cell r="M36">
            <v>9.5374284999998338E-2</v>
          </cell>
          <cell r="N36">
            <v>6.9530449114602035</v>
          </cell>
          <cell r="O36">
            <v>12.322153080974772</v>
          </cell>
          <cell r="P36">
            <v>17.489495771325451</v>
          </cell>
          <cell r="Q36">
            <v>20.073759616252516</v>
          </cell>
        </row>
        <row r="37">
          <cell r="F37">
            <v>0.30331132990621867</v>
          </cell>
          <cell r="G37">
            <v>0.22163132955493481</v>
          </cell>
          <cell r="H37">
            <v>0.26383760991393501</v>
          </cell>
          <cell r="I37">
            <v>0.17420442801374136</v>
          </cell>
          <cell r="J37">
            <v>0.41322562700728405</v>
          </cell>
          <cell r="K37">
            <v>1.0683168335734905E-2</v>
          </cell>
          <cell r="L37">
            <v>0.39402366220782348</v>
          </cell>
          <cell r="M37">
            <v>0.11620853802609155</v>
          </cell>
          <cell r="N37">
            <v>6.6795411784982761</v>
          </cell>
          <cell r="O37">
            <v>11.835731212070442</v>
          </cell>
          <cell r="P37">
            <v>16.799047317472194</v>
          </cell>
          <cell r="Q37">
            <v>19.281274380851215</v>
          </cell>
        </row>
      </sheetData>
      <sheetData sheetId="27">
        <row r="6">
          <cell r="F6">
            <v>1.4946205577068252</v>
          </cell>
          <cell r="G6">
            <v>1.1047178656999479</v>
          </cell>
          <cell r="H6">
            <v>2.7329848962185666</v>
          </cell>
          <cell r="I6">
            <v>0.88763868343030272</v>
          </cell>
          <cell r="J6">
            <v>1.4160346500223131</v>
          </cell>
          <cell r="K6">
            <v>2.0014908504434397</v>
          </cell>
          <cell r="L6">
            <v>10.283697623663528</v>
          </cell>
          <cell r="M6">
            <v>8.1419896644749965</v>
          </cell>
          <cell r="N6">
            <v>11.29100888896229</v>
          </cell>
          <cell r="O6">
            <v>11.213769796153173</v>
          </cell>
          <cell r="P6">
            <v>11.806889955192457</v>
          </cell>
          <cell r="Q6">
            <v>12.133450034712103</v>
          </cell>
        </row>
        <row r="7">
          <cell r="F7">
            <v>2</v>
          </cell>
          <cell r="G7">
            <v>2</v>
          </cell>
          <cell r="H7">
            <v>2</v>
          </cell>
          <cell r="I7">
            <v>5</v>
          </cell>
          <cell r="J7">
            <v>6.9999999999999991</v>
          </cell>
          <cell r="K7">
            <v>8</v>
          </cell>
          <cell r="L7">
            <v>8</v>
          </cell>
          <cell r="M7">
            <v>10</v>
          </cell>
          <cell r="N7">
            <v>11.6</v>
          </cell>
          <cell r="O7">
            <v>11</v>
          </cell>
          <cell r="P7">
            <v>13</v>
          </cell>
          <cell r="Q7">
            <v>15.471405386938054</v>
          </cell>
        </row>
        <row r="9">
          <cell r="F9">
            <v>16.787220995913422</v>
          </cell>
          <cell r="G9">
            <v>9.4101514456442708</v>
          </cell>
          <cell r="H9">
            <v>3.3049338861118116</v>
          </cell>
          <cell r="I9">
            <v>1.6920562225154341</v>
          </cell>
          <cell r="J9">
            <v>1.2768211531644915</v>
          </cell>
          <cell r="K9">
            <v>0.50471181291689948</v>
          </cell>
          <cell r="L9">
            <v>0.72638785000000006</v>
          </cell>
          <cell r="M9">
            <v>1.0898882217292225</v>
          </cell>
          <cell r="N9">
            <v>0.46670148999999994</v>
          </cell>
          <cell r="O9">
            <v>0.85600290581125194</v>
          </cell>
          <cell r="P9">
            <v>3.5976698233967741</v>
          </cell>
          <cell r="Q9">
            <v>6.1956067961169143</v>
          </cell>
        </row>
        <row r="11">
          <cell r="F11">
            <v>0.8615577669062422</v>
          </cell>
          <cell r="G11">
            <v>0.70531071405255419</v>
          </cell>
          <cell r="H11">
            <v>1.3898736817796651</v>
          </cell>
          <cell r="I11">
            <v>0.71055947613202952</v>
          </cell>
          <cell r="J11">
            <v>0.88060318164886486</v>
          </cell>
          <cell r="K11">
            <v>1.3047273628713605</v>
          </cell>
          <cell r="L11">
            <v>6.2279333225632687</v>
          </cell>
          <cell r="M11">
            <v>5.32724756226356</v>
          </cell>
          <cell r="N11">
            <v>3.9837126202924127</v>
          </cell>
          <cell r="O11">
            <v>3.9621629343121612</v>
          </cell>
          <cell r="P11">
            <v>4.1773162495920397</v>
          </cell>
          <cell r="Q11">
            <v>4.2954981271558861</v>
          </cell>
        </row>
        <row r="12">
          <cell r="F12">
            <v>0.89710063627723935</v>
          </cell>
          <cell r="G12">
            <v>0.89710063627723935</v>
          </cell>
          <cell r="H12">
            <v>0.89710063627723935</v>
          </cell>
          <cell r="I12">
            <v>2.2427515906930986</v>
          </cell>
          <cell r="J12">
            <v>3.1398522269703371</v>
          </cell>
          <cell r="K12">
            <v>3.5884025451089574</v>
          </cell>
          <cell r="L12">
            <v>3.5884025451089574</v>
          </cell>
          <cell r="M12">
            <v>4.4855031813861972</v>
          </cell>
          <cell r="N12">
            <v>5.2031836904079887</v>
          </cell>
          <cell r="O12">
            <v>4.9340534995248166</v>
          </cell>
          <cell r="P12">
            <v>5.8311541358020538</v>
          </cell>
          <cell r="Q12">
            <v>6.9397038083626175</v>
          </cell>
        </row>
        <row r="14">
          <cell r="F14">
            <v>1.7654366321215811</v>
          </cell>
          <cell r="G14">
            <v>1.3066472314221129</v>
          </cell>
          <cell r="H14">
            <v>0.74019915445109441</v>
          </cell>
          <cell r="I14">
            <v>0.44040945553487543</v>
          </cell>
          <cell r="J14">
            <v>0.5515497213001932</v>
          </cell>
          <cell r="K14">
            <v>0.45866009471460872</v>
          </cell>
          <cell r="L14">
            <v>0.48942026150917156</v>
          </cell>
          <cell r="M14">
            <v>0.66045922976647431</v>
          </cell>
          <cell r="N14">
            <v>0.33882524204110809</v>
          </cell>
          <cell r="O14">
            <v>0.41036386936528768</v>
          </cell>
          <cell r="P14">
            <v>1.6492729241057693</v>
          </cell>
          <cell r="Q14">
            <v>4.0585703735737608</v>
          </cell>
        </row>
        <row r="16">
          <cell r="F16">
            <v>0.16257468181115642</v>
          </cell>
          <cell r="G16">
            <v>0.23674165182799417</v>
          </cell>
          <cell r="H16">
            <v>0.31717896049951588</v>
          </cell>
          <cell r="I16">
            <v>0.3141630107019826</v>
          </cell>
          <cell r="J16">
            <v>0.34872305057817815</v>
          </cell>
          <cell r="K16">
            <v>0.78040436682958758</v>
          </cell>
          <cell r="L16">
            <v>2.3798823879112221</v>
          </cell>
          <cell r="M16">
            <v>1.6165696205363118</v>
          </cell>
          <cell r="N16">
            <v>2.2559399897301584</v>
          </cell>
          <cell r="O16">
            <v>2.2480148323871054</v>
          </cell>
          <cell r="P16">
            <v>2.3742717733016359</v>
          </cell>
          <cell r="Q16">
            <v>2.443421316485916</v>
          </cell>
        </row>
        <row r="17">
          <cell r="F17">
            <v>0.30721077348512449</v>
          </cell>
          <cell r="G17">
            <v>0.30721077348512449</v>
          </cell>
          <cell r="H17">
            <v>0.30721077348512449</v>
          </cell>
          <cell r="I17">
            <v>0.76802693371281139</v>
          </cell>
          <cell r="J17">
            <v>1.0752377071979355</v>
          </cell>
          <cell r="K17">
            <v>1.228843093940498</v>
          </cell>
          <cell r="L17">
            <v>1.228843093940498</v>
          </cell>
          <cell r="M17">
            <v>1.5360538674256228</v>
          </cell>
          <cell r="N17">
            <v>1.7818224862137222</v>
          </cell>
          <cell r="O17">
            <v>1.6896592541681847</v>
          </cell>
          <cell r="P17">
            <v>1.9968700276533093</v>
          </cell>
          <cell r="Q17">
            <v>2.3764912079115805</v>
          </cell>
        </row>
        <row r="19">
          <cell r="F19">
            <v>0.3134594018467769</v>
          </cell>
          <cell r="G19">
            <v>0.26863586225887209</v>
          </cell>
          <cell r="H19">
            <v>0.24238259466987466</v>
          </cell>
          <cell r="I19">
            <v>0.16803957270585895</v>
          </cell>
          <cell r="J19">
            <v>0.25958971499660632</v>
          </cell>
          <cell r="K19">
            <v>0.2102528413587692</v>
          </cell>
          <cell r="L19">
            <v>0.23901330762308015</v>
          </cell>
          <cell r="M19">
            <v>0.25319869224497998</v>
          </cell>
          <cell r="N19">
            <v>0.1530124425967225</v>
          </cell>
          <cell r="O19">
            <v>0.15185025235274976</v>
          </cell>
          <cell r="P19">
            <v>0.27361460628710133</v>
          </cell>
          <cell r="Q19">
            <v>0.43906330715801423</v>
          </cell>
        </row>
        <row r="21">
          <cell r="F21">
            <v>0.14251106915944026</v>
          </cell>
          <cell r="G21">
            <v>0.20180242295059586</v>
          </cell>
          <cell r="H21">
            <v>0.22642928400542409</v>
          </cell>
          <cell r="I21">
            <v>0.35457516644823617</v>
          </cell>
          <cell r="J21">
            <v>0.35540685274091288</v>
          </cell>
          <cell r="K21">
            <v>0.72921302738759042</v>
          </cell>
          <cell r="L21">
            <v>1.8205012130110549</v>
          </cell>
          <cell r="M21">
            <v>1.3697818907319104</v>
          </cell>
          <cell r="N21">
            <v>1.2558776862402734</v>
          </cell>
          <cell r="O21">
            <v>1.2590542755875855</v>
          </cell>
          <cell r="P21">
            <v>1.3371769763540651</v>
          </cell>
          <cell r="Q21">
            <v>1.379617622587991</v>
          </cell>
        </row>
        <row r="22">
          <cell r="F22">
            <v>0.1936864001487458</v>
          </cell>
          <cell r="G22">
            <v>0.1936864001487458</v>
          </cell>
          <cell r="H22">
            <v>0.1936864001487458</v>
          </cell>
          <cell r="I22">
            <v>0.48421600037186446</v>
          </cell>
          <cell r="J22">
            <v>0.67790240052061013</v>
          </cell>
          <cell r="K22">
            <v>0.77474560059498321</v>
          </cell>
          <cell r="L22">
            <v>0.77474560059498321</v>
          </cell>
          <cell r="M22">
            <v>0.96843200074372893</v>
          </cell>
          <cell r="N22">
            <v>1.1233811208627256</v>
          </cell>
          <cell r="O22">
            <v>1.0652752008181017</v>
          </cell>
          <cell r="P22">
            <v>1.2589616009668476</v>
          </cell>
          <cell r="Q22">
            <v>1.4983004073189725</v>
          </cell>
        </row>
        <row r="24">
          <cell r="F24">
            <v>0.17095235544389448</v>
          </cell>
          <cell r="G24">
            <v>0.24177400215512843</v>
          </cell>
          <cell r="H24">
            <v>0.24218214751884073</v>
          </cell>
          <cell r="I24">
            <v>0.16229901168079566</v>
          </cell>
          <cell r="J24">
            <v>0.2451118817234226</v>
          </cell>
          <cell r="K24">
            <v>0.28976680948158201</v>
          </cell>
          <cell r="L24">
            <v>0.21204426689950989</v>
          </cell>
          <cell r="M24">
            <v>0.22309652959783632</v>
          </cell>
          <cell r="N24">
            <v>0.21224887480806515</v>
          </cell>
          <cell r="O24">
            <v>0.10519707070117693</v>
          </cell>
          <cell r="P24">
            <v>0.17514752505757009</v>
          </cell>
          <cell r="Q24">
            <v>0.32426835117278313</v>
          </cell>
        </row>
      </sheetData>
      <sheetData sheetId="28">
        <row r="6">
          <cell r="D6" t="str">
            <v>MetLife Products Par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0.17153728799999998</v>
          </cell>
          <cell r="M6">
            <v>5.796529299999996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</row>
        <row r="7">
          <cell r="D7">
            <v>0.20166319904870034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-2.5195978120480127E-2</v>
          </cell>
          <cell r="M7">
            <v>4.6176720603352033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8">
          <cell r="D8" t="str">
            <v>TPAR</v>
          </cell>
        </row>
        <row r="9">
          <cell r="D9" t="str">
            <v>MetLife Products Prot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5.8277676039999982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</row>
        <row r="10">
          <cell r="D10">
            <v>0.20775757575757575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4.125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D11" t="str">
            <v>SPRO</v>
          </cell>
        </row>
        <row r="12">
          <cell r="D12" t="str">
            <v>Easy Health Refundable HI</v>
          </cell>
          <cell r="F12">
            <v>0.26698320000000003</v>
          </cell>
          <cell r="G12">
            <v>0.22576199999999996</v>
          </cell>
          <cell r="H12">
            <v>0.81703199999999998</v>
          </cell>
          <cell r="I12">
            <v>0.2573028</v>
          </cell>
          <cell r="J12">
            <v>0.48574319999999999</v>
          </cell>
          <cell r="K12">
            <v>1.0023815999999999</v>
          </cell>
          <cell r="L12">
            <v>1.7009831999999998</v>
          </cell>
          <cell r="M12">
            <v>0.77411064930000006</v>
          </cell>
          <cell r="N12">
            <v>5.3219217265707535</v>
          </cell>
          <cell r="O12">
            <v>5.2855157321902784</v>
          </cell>
          <cell r="P12">
            <v>5.5650779123196381</v>
          </cell>
          <cell r="Q12">
            <v>5.7189992491388146</v>
          </cell>
        </row>
        <row r="13">
          <cell r="D13">
            <v>0.16557267902382811</v>
          </cell>
          <cell r="F13">
            <v>0.13696807361855565</v>
          </cell>
          <cell r="G13">
            <v>0.15445608740407504</v>
          </cell>
          <cell r="H13">
            <v>0.30897974805590545</v>
          </cell>
          <cell r="I13">
            <v>0.14620049826508952</v>
          </cell>
          <cell r="J13">
            <v>0.31871005716471357</v>
          </cell>
          <cell r="K13">
            <v>0.44082639731897616</v>
          </cell>
          <cell r="L13">
            <v>0.37950527847600052</v>
          </cell>
          <cell r="M13">
            <v>0.36970710299781023</v>
          </cell>
          <cell r="N13">
            <v>1.5712394654796455</v>
          </cell>
          <cell r="O13">
            <v>1.5604909918850343</v>
          </cell>
          <cell r="P13">
            <v>1.6430286827874936</v>
          </cell>
          <cell r="Q13">
            <v>1.6884722821892297</v>
          </cell>
        </row>
        <row r="14">
          <cell r="D14" t="str">
            <v>SPRO</v>
          </cell>
        </row>
        <row r="15">
          <cell r="D15" t="str">
            <v>Journey Deferred Annuity Plan</v>
          </cell>
          <cell r="F15">
            <v>1.0474818588854853</v>
          </cell>
          <cell r="G15">
            <v>0.41481472695733196</v>
          </cell>
          <cell r="H15">
            <v>1.6409993406214225</v>
          </cell>
          <cell r="I15">
            <v>-8.8513408774400896E-5</v>
          </cell>
          <cell r="J15">
            <v>0</v>
          </cell>
          <cell r="K15">
            <v>0</v>
          </cell>
          <cell r="L15">
            <v>2.9851623663530651E-2</v>
          </cell>
          <cell r="M15">
            <v>0.10554330499999999</v>
          </cell>
          <cell r="N15">
            <v>-1.2306706406716811E-17</v>
          </cell>
          <cell r="O15">
            <v>-1.2222519169980848E-17</v>
          </cell>
          <cell r="P15">
            <v>-1.2868994231065716E-17</v>
          </cell>
          <cell r="Q15">
            <v>-1.3224930450966408E-17</v>
          </cell>
        </row>
        <row r="16">
          <cell r="D16">
            <v>3.2096909105999764E-2</v>
          </cell>
          <cell r="F16">
            <v>0.39244208902312838</v>
          </cell>
          <cell r="G16">
            <v>0.15455650748523075</v>
          </cell>
          <cell r="H16">
            <v>0.58731198183177569</v>
          </cell>
          <cell r="I16">
            <v>-3.1922444302143047E-5</v>
          </cell>
          <cell r="J16">
            <v>0</v>
          </cell>
          <cell r="K16">
            <v>0</v>
          </cell>
          <cell r="L16">
            <v>-8.2071979194014537E-3</v>
          </cell>
          <cell r="M16">
            <v>2.7107934500258127E-2</v>
          </cell>
          <cell r="N16">
            <v>-1.4206410910132667E-18</v>
          </cell>
          <cell r="O16">
            <v>-1.4109228248993782E-18</v>
          </cell>
          <cell r="P16">
            <v>-1.485549537013939E-18</v>
          </cell>
          <cell r="Q16">
            <v>-1.5266375099499698E-18</v>
          </cell>
        </row>
        <row r="17">
          <cell r="D17" t="str">
            <v>TPAR</v>
          </cell>
        </row>
        <row r="18">
          <cell r="D18" t="str">
            <v>Wealth ICON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0.16119553417786003</v>
          </cell>
          <cell r="K18">
            <v>0.139880647958744</v>
          </cell>
          <cell r="L18">
            <v>1.5760271260000001</v>
          </cell>
          <cell r="M18">
            <v>0.41999149999999996</v>
          </cell>
          <cell r="N18">
            <v>0.193042901029395</v>
          </cell>
          <cell r="O18">
            <v>0.1917223406883854</v>
          </cell>
          <cell r="P18">
            <v>0.20186294347117917</v>
          </cell>
          <cell r="Q18">
            <v>0.20744615624966592</v>
          </cell>
        </row>
        <row r="19">
          <cell r="D19">
            <v>0.21737632602352105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0.1239743308406262</v>
          </cell>
          <cell r="K19">
            <v>0.11101976333812631</v>
          </cell>
          <cell r="L19">
            <v>0.58675270307772864</v>
          </cell>
          <cell r="M19">
            <v>0.16358468440374488</v>
          </cell>
          <cell r="N19">
            <v>8.7855976717602896E-2</v>
          </cell>
          <cell r="O19">
            <v>8.7254974981951075E-2</v>
          </cell>
          <cell r="P19">
            <v>9.1870076377738377E-2</v>
          </cell>
          <cell r="Q19">
            <v>9.4411058766940351E-2</v>
          </cell>
        </row>
        <row r="20">
          <cell r="D20" t="str">
            <v>TPAR</v>
          </cell>
        </row>
        <row r="21">
          <cell r="D21" t="str">
            <v>Easy Care - ROP PA</v>
          </cell>
          <cell r="F21">
            <v>9.8183999999999994E-2</v>
          </cell>
          <cell r="G21">
            <v>0.23888399999999999</v>
          </cell>
          <cell r="H21">
            <v>0.16869599999999998</v>
          </cell>
          <cell r="I21">
            <v>0.112704</v>
          </cell>
          <cell r="J21">
            <v>0.27862799999999999</v>
          </cell>
          <cell r="K21">
            <v>0.34788000000000002</v>
          </cell>
          <cell r="L21">
            <v>0.46366800000000002</v>
          </cell>
          <cell r="M21">
            <v>6.9059999999999996E-2</v>
          </cell>
          <cell r="N21">
            <v>4.8990511005923079</v>
          </cell>
          <cell r="O21">
            <v>4.8655378630812498</v>
          </cell>
          <cell r="P21">
            <v>5.1228865195653892</v>
          </cell>
          <cell r="Q21">
            <v>5.2645775351967874</v>
          </cell>
        </row>
        <row r="22">
          <cell r="D22">
            <v>0.13637734624671585</v>
          </cell>
          <cell r="F22">
            <v>5.2658494811608891E-2</v>
          </cell>
          <cell r="G22">
            <v>0.13107548928993126</v>
          </cell>
          <cell r="H22">
            <v>4.9911783334319289E-2</v>
          </cell>
          <cell r="I22">
            <v>5.195190954145492E-2</v>
          </cell>
          <cell r="J22">
            <v>0.13726905604872353</v>
          </cell>
          <cell r="K22">
            <v>0.16846778633558424</v>
          </cell>
          <cell r="L22">
            <v>0.10112570237006102</v>
          </cell>
          <cell r="M22">
            <v>3.0544921816923708E-2</v>
          </cell>
          <cell r="N22">
            <v>1.3134764856938033</v>
          </cell>
          <cell r="O22">
            <v>1.3044913070283013</v>
          </cell>
          <cell r="P22">
            <v>1.3734886295661171</v>
          </cell>
          <cell r="Q22">
            <v>1.4114771733564468</v>
          </cell>
        </row>
        <row r="23">
          <cell r="D23" t="str">
            <v>SPRO</v>
          </cell>
        </row>
        <row r="24">
          <cell r="D24" t="str">
            <v>VHIS</v>
          </cell>
          <cell r="F24">
            <v>2.2860999999999999E-2</v>
          </cell>
          <cell r="G24">
            <v>0</v>
          </cell>
          <cell r="H24">
            <v>4.2750963716303998E-2</v>
          </cell>
          <cell r="I24">
            <v>2.6025E-2</v>
          </cell>
          <cell r="J24">
            <v>0.16466900000000001</v>
          </cell>
          <cell r="K24">
            <v>0.57245879628369611</v>
          </cell>
          <cell r="L24">
            <v>0.38550149999999994</v>
          </cell>
          <cell r="M24">
            <v>0.20714013017500002</v>
          </cell>
          <cell r="N24">
            <v>0.35503278871124272</v>
          </cell>
          <cell r="O24">
            <v>0.36369299953989598</v>
          </cell>
          <cell r="P24">
            <v>0.39379308644575195</v>
          </cell>
          <cell r="Q24">
            <v>0.40982644872756047</v>
          </cell>
        </row>
        <row r="25">
          <cell r="D25">
            <v>1.0019988975415157</v>
          </cell>
          <cell r="F25">
            <v>1.516796652685032E-2</v>
          </cell>
          <cell r="G25">
            <v>0</v>
          </cell>
          <cell r="H25">
            <v>4.4864458903556531E-2</v>
          </cell>
          <cell r="I25">
            <v>2.3792386890116021E-2</v>
          </cell>
          <cell r="J25">
            <v>0.18330545614083807</v>
          </cell>
          <cell r="K25">
            <v>0.59088200765928445</v>
          </cell>
          <cell r="L25">
            <v>0.5079567114678597</v>
          </cell>
          <cell r="M25">
            <v>0.24342085995103444</v>
          </cell>
          <cell r="N25">
            <v>0.46942514405000374</v>
          </cell>
          <cell r="O25">
            <v>0.48087569409779207</v>
          </cell>
          <cell r="P25">
            <v>0.5206740960510019</v>
          </cell>
          <cell r="Q25">
            <v>0.54187344337344134</v>
          </cell>
        </row>
        <row r="26">
          <cell r="D26" t="str">
            <v>SPRO</v>
          </cell>
        </row>
        <row r="27">
          <cell r="D27" t="str">
            <v>Cash-up Insurance Plan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4.0962859999999997E-2</v>
          </cell>
          <cell r="M27">
            <v>0.74184474000000156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D28">
            <v>1.1000000000000044E-2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-4.3420631600000099E-3</v>
          </cell>
          <cell r="M28">
            <v>-0.34386943727972324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UNLF</v>
          </cell>
        </row>
        <row r="30">
          <cell r="D30" t="str">
            <v>Easy Saver Endowment Plan</v>
          </cell>
          <cell r="F30">
            <v>0</v>
          </cell>
          <cell r="G30">
            <v>0</v>
          </cell>
          <cell r="H30">
            <v>0</v>
          </cell>
          <cell r="I30">
            <v>6.086921605134913E-2</v>
          </cell>
          <cell r="J30">
            <v>0.29302691584445301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D31">
            <v>3.3401764335969841E-3</v>
          </cell>
          <cell r="F31">
            <v>0</v>
          </cell>
          <cell r="G31">
            <v>0</v>
          </cell>
          <cell r="H31">
            <v>0</v>
          </cell>
          <cell r="I31">
            <v>7.7118156888961687E-3</v>
          </cell>
          <cell r="J31">
            <v>3.8456564803804778E-2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D32" t="str">
            <v>NPAR</v>
          </cell>
        </row>
        <row r="33">
          <cell r="D33" t="str">
            <v>Crisis XDefender Supreme</v>
          </cell>
          <cell r="F33">
            <v>2.7394918821340004E-2</v>
          </cell>
          <cell r="G33">
            <v>0.11236329622876799</v>
          </cell>
          <cell r="H33">
            <v>0</v>
          </cell>
          <cell r="I33">
            <v>0.1401570017056</v>
          </cell>
          <cell r="J33">
            <v>0</v>
          </cell>
          <cell r="K33">
            <v>2.0925366200999999E-2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D34">
            <v>0.60239175477930318</v>
          </cell>
          <cell r="F34">
            <v>2.2714338456535952E-2</v>
          </cell>
          <cell r="G34">
            <v>6.4764841583985128E-2</v>
          </cell>
          <cell r="H34">
            <v>0</v>
          </cell>
          <cell r="I34">
            <v>0.1259938439406609</v>
          </cell>
          <cell r="J34">
            <v>0</v>
          </cell>
          <cell r="K34">
            <v>1.4131996645260518E-2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D35" t="str">
            <v>SPRO</v>
          </cell>
          <cell r="F35">
            <v>0.82914421483308109</v>
          </cell>
          <cell r="G35">
            <v>0.57638787537992864</v>
          </cell>
          <cell r="H35">
            <v>0</v>
          </cell>
          <cell r="I35">
            <v>0.89894791132383933</v>
          </cell>
          <cell r="J35">
            <v>0</v>
          </cell>
          <cell r="K35">
            <v>0.67535241722962847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3.1715579999999743E-2</v>
          </cell>
          <cell r="G36">
            <v>0.11289384251384804</v>
          </cell>
          <cell r="H36">
            <v>6.3506591880839736E-2</v>
          </cell>
          <cell r="I36">
            <v>0.29066917908212797</v>
          </cell>
          <cell r="J36">
            <v>3.2772000000000023E-2</v>
          </cell>
          <cell r="K36">
            <v>-8.2035560000000007E-2</v>
          </cell>
          <cell r="L36">
            <v>8.7398421999999698E-2</v>
          </cell>
          <cell r="M36">
            <v>2.7770039999998275E-2</v>
          </cell>
          <cell r="N36">
            <v>0.52196037205859014</v>
          </cell>
          <cell r="O36">
            <v>0.50730086065336266</v>
          </cell>
          <cell r="P36">
            <v>0.52326949339049733</v>
          </cell>
          <cell r="Q36">
            <v>0.53260064539927576</v>
          </cell>
        </row>
        <row r="37">
          <cell r="F37">
            <v>6.5666067304461007E-2</v>
          </cell>
          <cell r="G37">
            <v>0.13695413751714192</v>
          </cell>
          <cell r="H37">
            <v>9.9137294632940076E-2</v>
          </cell>
          <cell r="I37">
            <v>0.35403685320713291</v>
          </cell>
          <cell r="J37">
            <v>7.5527275474053357E-2</v>
          </cell>
          <cell r="K37">
            <v>-2.6648506609872058E-2</v>
          </cell>
          <cell r="L37">
            <v>0.13910118734322729</v>
          </cell>
          <cell r="M37">
            <v>8.8353499833593752E-2</v>
          </cell>
          <cell r="N37">
            <v>0.45331166238310905</v>
          </cell>
          <cell r="O37">
            <v>0.44125083020269695</v>
          </cell>
          <cell r="P37">
            <v>0.45581174545657754</v>
          </cell>
          <cell r="Q37">
            <v>0.46426432102238646</v>
          </cell>
        </row>
      </sheetData>
      <sheetData sheetId="29">
        <row r="4">
          <cell r="F4" t="str">
            <v>Act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B_Overall Summary"/>
      <sheetName val="SCB_Product Overview-by Channel"/>
      <sheetName val="BA_SCB Seller Breakdown"/>
      <sheetName val="SCB_BA_Summary"/>
      <sheetName val="SCB_DG_Summary"/>
      <sheetName val="SCB_Pipeline"/>
      <sheetName val="SCB_OVERALL_Key Metrics P1"/>
      <sheetName val="SCB_Overall_Key Products"/>
      <sheetName val="SCB_BA_Key Metrics P1"/>
      <sheetName val="SCB_BA_Key Metrics P2"/>
      <sheetName val="SCB_BA_SCB Key Metrics P3"/>
      <sheetName val="SCB_BA_Key Products"/>
      <sheetName val="SCB_DG_Key Metrics P1"/>
      <sheetName val="SCB_DG_Key Products"/>
      <sheetName val="Input"/>
      <sheetName val="Overall Summary"/>
      <sheetName val="Channel Summary"/>
      <sheetName val="Product Overview"/>
      <sheetName val="Product Overview-by Channel"/>
      <sheetName val="AG_TH FWD vs SCB"/>
      <sheetName val="AG_Summary"/>
      <sheetName val="AG_Recruitment"/>
      <sheetName val="AG_Segment Performance"/>
      <sheetName val="BA_Summary"/>
      <sheetName val="TMB_Summary"/>
      <sheetName val="CIMB_Summary"/>
      <sheetName val="BA_TH TMB Seller Breakdown"/>
      <sheetName val="PD_Summary"/>
      <sheetName val="BK_TH CIMB vs UOBKH"/>
      <sheetName val="CC_Summary"/>
      <sheetName val="CC_Key Prospects"/>
      <sheetName val="X RA_Summary"/>
      <sheetName val="DG_Summary"/>
      <sheetName val="SB_Summary"/>
      <sheetName val="Pipeline"/>
      <sheetName val="APPENDIX DIVIDER"/>
      <sheetName val="OVERALL_Key Metrics P1"/>
      <sheetName val="Overall_Key Products"/>
      <sheetName val="AG_Key Metrics P1"/>
      <sheetName val="AG_Key Metrics P2"/>
      <sheetName val="AG_Key Metrics P3"/>
      <sheetName val="AG_Key Metrics P4"/>
      <sheetName val="AG_Key Metrics P5"/>
      <sheetName val="AG_Key Metrics P6"/>
      <sheetName val="AG_Key Products"/>
      <sheetName val="BA_Key Metrics P1"/>
      <sheetName val="TMB_Key Metrics P1"/>
      <sheetName val="TMB_Key Metrics P2"/>
      <sheetName val="TMB_TH Key Metrics P3"/>
      <sheetName val="CIMB_Key Metrics P1"/>
      <sheetName val="BA_Key Products"/>
      <sheetName val="PD_Key Metrics P1"/>
      <sheetName val="BK_Key Metrics P1"/>
      <sheetName val="BK_Key Metrics P2"/>
      <sheetName val="BK_Key Products"/>
      <sheetName val="CC_Key Metrics P2"/>
      <sheetName val="CC_Key Metrics P1"/>
      <sheetName val="RA_Key Metrics P1"/>
      <sheetName val="RA_Key Metrics P2"/>
      <sheetName val="X RA_Key Products"/>
      <sheetName val="LM_Key Metrics P1"/>
      <sheetName val="DM_Key Metrics P1"/>
      <sheetName val="BD_Key Metrics P1"/>
      <sheetName val="QD_Agency"/>
      <sheetName val="QD_Banca"/>
      <sheetName val="QD_Corporate Care"/>
      <sheetName val="QD_Broker (IL-UL)"/>
      <sheetName val="QD_Broker (RA)"/>
      <sheetName val="QD_Affinity"/>
      <sheetName val="QD_DM"/>
      <sheetName val="QD_BD"/>
      <sheetName val="PD_Key Products"/>
      <sheetName val="DG_Key Metrics P1"/>
      <sheetName val="EC_Key Metrics P1"/>
      <sheetName val="TMB DG_Key Metrics P1"/>
      <sheetName val="DG_Key Products"/>
      <sheetName val="SB_Key Metrics P1"/>
      <sheetName val="SB_Key Products"/>
      <sheetName val="Product line"/>
      <sheetName val="TH_MSD_Aug 2020 (FWD+SCB)_Revis"/>
      <sheetName val="AF_Key Metrics P1"/>
    </sheetNames>
    <sheetDataSet>
      <sheetData sheetId="0"/>
      <sheetData sheetId="1"/>
      <sheetData sheetId="2"/>
      <sheetData sheetId="3"/>
      <sheetData sheetId="4"/>
      <sheetData sheetId="5"/>
      <sheetData sheetId="6">
        <row r="6">
          <cell r="F6">
            <v>1135417208.1580002</v>
          </cell>
          <cell r="G6">
            <v>973766098.74599993</v>
          </cell>
          <cell r="H6">
            <v>1182380707.5949998</v>
          </cell>
          <cell r="I6">
            <v>257055961.81099987</v>
          </cell>
          <cell r="J6">
            <v>591215394.29199982</v>
          </cell>
          <cell r="K6">
            <v>984112702.90200019</v>
          </cell>
          <cell r="L6">
            <v>679220134.92800319</v>
          </cell>
          <cell r="M6">
            <v>842696740.18800485</v>
          </cell>
          <cell r="N6">
            <v>998439575.81221592</v>
          </cell>
          <cell r="O6">
            <v>659848584.00611043</v>
          </cell>
          <cell r="P6">
            <v>438288618.02961028</v>
          </cell>
          <cell r="Q6">
            <v>317123211.20610976</v>
          </cell>
        </row>
        <row r="7">
          <cell r="F7">
            <v>722068405.17536175</v>
          </cell>
          <cell r="G7">
            <v>676434477.82936013</v>
          </cell>
          <cell r="H7">
            <v>972080463.28710544</v>
          </cell>
          <cell r="I7">
            <v>539567739.78397655</v>
          </cell>
          <cell r="J7">
            <v>640659505.05649745</v>
          </cell>
          <cell r="K7">
            <v>748207964.42682076</v>
          </cell>
          <cell r="L7">
            <v>531703346.47349882</v>
          </cell>
          <cell r="M7">
            <v>657922794.73159969</v>
          </cell>
          <cell r="N7">
            <v>819477286.3983196</v>
          </cell>
          <cell r="O7">
            <v>652741543.54654324</v>
          </cell>
          <cell r="P7">
            <v>822345799.32157516</v>
          </cell>
          <cell r="Q7">
            <v>426407510.50162375</v>
          </cell>
        </row>
        <row r="11">
          <cell r="F11">
            <v>253310221.17586011</v>
          </cell>
          <cell r="G11">
            <v>273216776.58730292</v>
          </cell>
          <cell r="H11">
            <v>289482978.53512961</v>
          </cell>
          <cell r="I11">
            <v>193245921.70200002</v>
          </cell>
          <cell r="J11">
            <v>354387143.61127335</v>
          </cell>
          <cell r="K11">
            <v>634801433.59386969</v>
          </cell>
          <cell r="L11">
            <v>308208474.84985447</v>
          </cell>
          <cell r="M11">
            <v>381178605.16516519</v>
          </cell>
          <cell r="N11">
            <v>481592620.14037043</v>
          </cell>
          <cell r="O11">
            <v>325899950.09295851</v>
          </cell>
          <cell r="P11">
            <v>213873280.71220183</v>
          </cell>
          <cell r="Q11">
            <v>163384910.06852314</v>
          </cell>
        </row>
        <row r="12">
          <cell r="F12">
            <v>249675939.25992215</v>
          </cell>
          <cell r="G12">
            <v>238593654.73729396</v>
          </cell>
          <cell r="H12">
            <v>319181770.55924737</v>
          </cell>
          <cell r="I12">
            <v>206470877.56864113</v>
          </cell>
          <cell r="J12">
            <v>235244480.75121278</v>
          </cell>
          <cell r="K12">
            <v>268445402.29901588</v>
          </cell>
          <cell r="L12">
            <v>214189549.16890019</v>
          </cell>
          <cell r="M12">
            <v>259037807.052486</v>
          </cell>
          <cell r="N12">
            <v>303073476.15238512</v>
          </cell>
          <cell r="O12">
            <v>250468296.90602279</v>
          </cell>
          <cell r="P12">
            <v>299450372.57275343</v>
          </cell>
          <cell r="Q12">
            <v>184995701.53223956</v>
          </cell>
        </row>
        <row r="16">
          <cell r="F16">
            <v>184722399.17161018</v>
          </cell>
          <cell r="G16">
            <v>183933631.08655787</v>
          </cell>
          <cell r="H16">
            <v>201791616.95623088</v>
          </cell>
          <cell r="I16">
            <v>70775342.461554125</v>
          </cell>
          <cell r="J16">
            <v>131188341.19695874</v>
          </cell>
          <cell r="K16">
            <v>203248158.71543017</v>
          </cell>
          <cell r="L16">
            <v>158265629.35562047</v>
          </cell>
          <cell r="M16">
            <v>176024940.16300893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135624213.13598096</v>
          </cell>
          <cell r="G17">
            <v>131831049.81343773</v>
          </cell>
          <cell r="H17">
            <v>169679636.14968711</v>
          </cell>
          <cell r="I17">
            <v>122268371.45804834</v>
          </cell>
          <cell r="J17">
            <v>137063139.16232106</v>
          </cell>
          <cell r="K17">
            <v>156727036.48623472</v>
          </cell>
          <cell r="L17">
            <v>121724368.50129128</v>
          </cell>
          <cell r="M17">
            <v>148043910.50395539</v>
          </cell>
          <cell r="N17">
            <v>160225569.02533877</v>
          </cell>
          <cell r="O17">
            <v>138510559.87902629</v>
          </cell>
          <cell r="P17">
            <v>156728475.15894091</v>
          </cell>
          <cell r="Q17">
            <v>114028330.36048526</v>
          </cell>
        </row>
        <row r="21">
          <cell r="F21">
            <v>85319726.519181401</v>
          </cell>
          <cell r="G21">
            <v>100114426.5511156</v>
          </cell>
          <cell r="H21">
            <v>111379467.63251291</v>
          </cell>
          <cell r="I21">
            <v>67390375.881412044</v>
          </cell>
          <cell r="J21">
            <v>99869283.734730691</v>
          </cell>
          <cell r="K21">
            <v>159490246.99469915</v>
          </cell>
          <cell r="L21">
            <v>101692289.92176017</v>
          </cell>
          <cell r="M21">
            <v>115898338.38078435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84406282.434165239</v>
          </cell>
          <cell r="G22">
            <v>83554664.210953027</v>
          </cell>
          <cell r="H22">
            <v>101107622.21908943</v>
          </cell>
          <cell r="I22">
            <v>81993559.567592606</v>
          </cell>
          <cell r="J22">
            <v>89533350.972981215</v>
          </cell>
          <cell r="K22">
            <v>101083148.31352036</v>
          </cell>
          <cell r="L22">
            <v>82622652.100811809</v>
          </cell>
          <cell r="M22">
            <v>99354964.923218772</v>
          </cell>
          <cell r="N22">
            <v>101492072.42308487</v>
          </cell>
          <cell r="O22">
            <v>91123189.281435743</v>
          </cell>
          <cell r="P22">
            <v>98247817.82335043</v>
          </cell>
          <cell r="Q22">
            <v>81462456.873277977</v>
          </cell>
        </row>
      </sheetData>
      <sheetData sheetId="7"/>
      <sheetData sheetId="8">
        <row r="6">
          <cell r="F6">
            <v>1135181422.2380002</v>
          </cell>
          <cell r="G6">
            <v>973673997.30599988</v>
          </cell>
          <cell r="H6">
            <v>1182020405.5149999</v>
          </cell>
          <cell r="I6">
            <v>256842149.33099988</v>
          </cell>
          <cell r="J6">
            <v>591162876.21199977</v>
          </cell>
          <cell r="K6">
            <v>983592976.50200021</v>
          </cell>
          <cell r="L6">
            <v>678921545.48800313</v>
          </cell>
          <cell r="M6">
            <v>842407501.14800489</v>
          </cell>
          <cell r="N6">
            <v>997647575.81221592</v>
          </cell>
          <cell r="O6">
            <v>659242194.31911397</v>
          </cell>
          <cell r="P6">
            <v>437891914.57140869</v>
          </cell>
          <cell r="Q6">
            <v>316779670.91011256</v>
          </cell>
        </row>
        <row r="7">
          <cell r="F7">
            <v>722068405.17536175</v>
          </cell>
          <cell r="G7">
            <v>676434477.82936013</v>
          </cell>
          <cell r="H7">
            <v>972080463.28710544</v>
          </cell>
          <cell r="I7">
            <v>539567739.78397655</v>
          </cell>
          <cell r="J7">
            <v>640659505.05649745</v>
          </cell>
          <cell r="K7">
            <v>748207964.42682076</v>
          </cell>
          <cell r="L7">
            <v>531703346.47349882</v>
          </cell>
          <cell r="M7">
            <v>657922794.73159969</v>
          </cell>
          <cell r="N7">
            <v>819477286.3983196</v>
          </cell>
          <cell r="O7">
            <v>652741543.54654324</v>
          </cell>
          <cell r="P7">
            <v>822345799.32157516</v>
          </cell>
          <cell r="Q7">
            <v>426407510.50162375</v>
          </cell>
        </row>
        <row r="11">
          <cell r="F11">
            <v>253266022.38012552</v>
          </cell>
          <cell r="G11">
            <v>273201997.23456275</v>
          </cell>
          <cell r="H11">
            <v>289447332.92118782</v>
          </cell>
          <cell r="I11">
            <v>193213849.83000001</v>
          </cell>
          <cell r="J11">
            <v>354384490.64101434</v>
          </cell>
          <cell r="K11">
            <v>634736909.21518195</v>
          </cell>
          <cell r="L11">
            <v>308283558.04606968</v>
          </cell>
          <cell r="M11">
            <v>381254952.60106468</v>
          </cell>
          <cell r="N11">
            <v>481802500.14037043</v>
          </cell>
          <cell r="O11">
            <v>325934845.21717447</v>
          </cell>
          <cell r="P11">
            <v>213896109.29380158</v>
          </cell>
          <cell r="Q11">
            <v>163404679.3382833</v>
          </cell>
        </row>
        <row r="12">
          <cell r="F12">
            <v>249675939.25992215</v>
          </cell>
          <cell r="G12">
            <v>238593654.73729396</v>
          </cell>
          <cell r="H12">
            <v>319181770.55924737</v>
          </cell>
          <cell r="I12">
            <v>206470877.56864113</v>
          </cell>
          <cell r="J12">
            <v>235244480.75121278</v>
          </cell>
          <cell r="K12">
            <v>268445402.29901588</v>
          </cell>
          <cell r="L12">
            <v>214189549.16890019</v>
          </cell>
          <cell r="M12">
            <v>259037807.052486</v>
          </cell>
          <cell r="N12">
            <v>303073476.15238512</v>
          </cell>
          <cell r="O12">
            <v>250468296.90602279</v>
          </cell>
          <cell r="P12">
            <v>299450372.57275343</v>
          </cell>
          <cell r="Q12">
            <v>184995701.53223956</v>
          </cell>
        </row>
        <row r="16">
          <cell r="F16">
            <v>184717458.69594786</v>
          </cell>
          <cell r="G16">
            <v>183931701.26427338</v>
          </cell>
          <cell r="H16">
            <v>201784067.46533114</v>
          </cell>
          <cell r="I16">
            <v>70773066.61701642</v>
          </cell>
          <cell r="J16">
            <v>131187707.73424508</v>
          </cell>
          <cell r="K16">
            <v>203241889.87818962</v>
          </cell>
          <cell r="L16">
            <v>158260627.88476017</v>
          </cell>
          <cell r="M16">
            <v>176020095.3144094</v>
          </cell>
          <cell r="N16"/>
          <cell r="O16"/>
          <cell r="P16"/>
          <cell r="Q16"/>
        </row>
        <row r="17">
          <cell r="F17">
            <v>135624213.13598096</v>
          </cell>
          <cell r="G17">
            <v>131831049.81343773</v>
          </cell>
          <cell r="H17">
            <v>169679636.14968711</v>
          </cell>
          <cell r="I17">
            <v>122268371.45804834</v>
          </cell>
          <cell r="J17">
            <v>137063139.16232106</v>
          </cell>
          <cell r="K17">
            <v>156727036.48623472</v>
          </cell>
          <cell r="L17">
            <v>121724368.50129128</v>
          </cell>
          <cell r="M17">
            <v>148043910.50395539</v>
          </cell>
          <cell r="N17">
            <v>160225569.02533877</v>
          </cell>
          <cell r="O17">
            <v>138510559.87902629</v>
          </cell>
          <cell r="P17">
            <v>156728475.15894091</v>
          </cell>
          <cell r="Q17">
            <v>114028330.36048526</v>
          </cell>
        </row>
        <row r="21">
          <cell r="F21">
            <v>85318625.507118613</v>
          </cell>
          <cell r="G21">
            <v>100114058.39073077</v>
          </cell>
          <cell r="H21">
            <v>111378579.68409072</v>
          </cell>
          <cell r="I21">
            <v>67390034.504731387</v>
          </cell>
          <cell r="J21">
            <v>99869255.872841328</v>
          </cell>
          <cell r="K21">
            <v>159489569.35005009</v>
          </cell>
          <cell r="L21">
            <v>101693592.35245788</v>
          </cell>
          <cell r="M21">
            <v>115899662.74161632</v>
          </cell>
          <cell r="N21"/>
          <cell r="O21"/>
          <cell r="P21"/>
          <cell r="Q21"/>
        </row>
        <row r="22">
          <cell r="F22">
            <v>84406282.434165239</v>
          </cell>
          <cell r="G22">
            <v>83554664.210953027</v>
          </cell>
          <cell r="H22">
            <v>101107622.21908943</v>
          </cell>
          <cell r="I22">
            <v>81993559.567592606</v>
          </cell>
          <cell r="J22">
            <v>89533350.972981215</v>
          </cell>
          <cell r="K22">
            <v>101083148.31352036</v>
          </cell>
          <cell r="L22">
            <v>82622652.100811809</v>
          </cell>
          <cell r="M22">
            <v>99354964.923218772</v>
          </cell>
          <cell r="N22">
            <v>101492072.42308487</v>
          </cell>
          <cell r="O22">
            <v>91123189.281435743</v>
          </cell>
          <cell r="P22">
            <v>98247817.82335043</v>
          </cell>
          <cell r="Q22">
            <v>81462456.873277977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6">
          <cell r="F6">
            <v>918.90846847832017</v>
          </cell>
          <cell r="G6">
            <v>348.78446225866003</v>
          </cell>
          <cell r="H6">
            <v>427.36666767068004</v>
          </cell>
          <cell r="I6">
            <v>215.50250620549002</v>
          </cell>
          <cell r="J6">
            <v>278.95575959785992</v>
          </cell>
          <cell r="K6">
            <v>432.34683837556997</v>
          </cell>
          <cell r="L6">
            <v>292.37123189550999</v>
          </cell>
          <cell r="M6">
            <v>301.82254000489002</v>
          </cell>
          <cell r="N6">
            <v>345.79363875418943</v>
          </cell>
          <cell r="O6">
            <v>374.19661783973777</v>
          </cell>
          <cell r="P6">
            <v>403.15154088683994</v>
          </cell>
          <cell r="Q6">
            <v>400.88816275171553</v>
          </cell>
        </row>
        <row r="7">
          <cell r="F7">
            <v>906.7573551075609</v>
          </cell>
          <cell r="G7">
            <v>454.38575930621209</v>
          </cell>
          <cell r="H7">
            <v>558.10849844668269</v>
          </cell>
          <cell r="I7">
            <v>507.50975284576066</v>
          </cell>
          <cell r="J7">
            <v>549.72937242449848</v>
          </cell>
          <cell r="K7">
            <v>634.22935623573051</v>
          </cell>
          <cell r="L7">
            <v>541.56772717819217</v>
          </cell>
          <cell r="M7">
            <v>557.29069920746406</v>
          </cell>
          <cell r="N7">
            <v>656.12534010546483</v>
          </cell>
          <cell r="O7">
            <v>610.17191756726083</v>
          </cell>
          <cell r="P7">
            <v>703.39823523102007</v>
          </cell>
          <cell r="Q7">
            <v>1008.6414919199145</v>
          </cell>
        </row>
        <row r="9">
          <cell r="F9">
            <v>531.48981698715033</v>
          </cell>
          <cell r="G9">
            <v>295.09986216136531</v>
          </cell>
          <cell r="H9">
            <v>448.58317444533998</v>
          </cell>
          <cell r="I9">
            <v>338.4691053433499</v>
          </cell>
          <cell r="J9">
            <v>355.78098018230003</v>
          </cell>
          <cell r="K9">
            <v>570.60829864272</v>
          </cell>
          <cell r="L9">
            <v>384.89689798379004</v>
          </cell>
          <cell r="M9">
            <v>693.89067240166992</v>
          </cell>
          <cell r="N9">
            <v>416.42211104221991</v>
          </cell>
          <cell r="O9">
            <v>420.85723939185004</v>
          </cell>
          <cell r="P9">
            <v>322.65054996426096</v>
          </cell>
          <cell r="Q9">
            <v>754.71454477725706</v>
          </cell>
        </row>
        <row r="11">
          <cell r="F11">
            <v>113.61207327762466</v>
          </cell>
          <cell r="G11">
            <v>111.31409549759397</v>
          </cell>
          <cell r="H11">
            <v>140.84900961395988</v>
          </cell>
          <cell r="I11">
            <v>111.435575119113</v>
          </cell>
          <cell r="J11">
            <v>131.48127913273416</v>
          </cell>
          <cell r="K11">
            <v>175.18866288063174</v>
          </cell>
          <cell r="L11">
            <v>141.84872432244828</v>
          </cell>
          <cell r="M11">
            <v>146.58113923651854</v>
          </cell>
          <cell r="N11">
            <v>176.41524272011949</v>
          </cell>
          <cell r="O11">
            <v>197.54692956427868</v>
          </cell>
          <cell r="P11">
            <v>215.13990196587565</v>
          </cell>
          <cell r="Q11">
            <v>215.56528894203004</v>
          </cell>
        </row>
        <row r="12">
          <cell r="F12">
            <v>155.00244996447481</v>
          </cell>
          <cell r="G12">
            <v>137.12665934174754</v>
          </cell>
          <cell r="H12">
            <v>171.31490327144201</v>
          </cell>
          <cell r="I12">
            <v>166.3067870273172</v>
          </cell>
          <cell r="J12">
            <v>180.70450851646729</v>
          </cell>
          <cell r="K12">
            <v>228.3210830693971</v>
          </cell>
          <cell r="L12">
            <v>226.47225063141357</v>
          </cell>
          <cell r="M12">
            <v>242.37757579530131</v>
          </cell>
          <cell r="N12">
            <v>280.38652935702788</v>
          </cell>
          <cell r="O12">
            <v>282.69725886609939</v>
          </cell>
          <cell r="P12">
            <v>319.47981834343824</v>
          </cell>
          <cell r="Q12">
            <v>424.91985600343111</v>
          </cell>
        </row>
        <row r="14">
          <cell r="F14">
            <v>154.15781109236434</v>
          </cell>
          <cell r="G14">
            <v>120.25241258841135</v>
          </cell>
          <cell r="H14">
            <v>172.09304212036608</v>
          </cell>
          <cell r="I14">
            <v>138.44962806593296</v>
          </cell>
          <cell r="J14">
            <v>167.57465696873237</v>
          </cell>
          <cell r="K14">
            <v>133.98072645381754</v>
          </cell>
          <cell r="L14">
            <v>142.13127097043571</v>
          </cell>
          <cell r="M14">
            <v>346.51092790908297</v>
          </cell>
          <cell r="N14">
            <v>181.40715674971969</v>
          </cell>
          <cell r="O14">
            <v>94.285864600363922</v>
          </cell>
          <cell r="P14">
            <v>80.268262748153603</v>
          </cell>
          <cell r="Q14">
            <v>139.29302339416529</v>
          </cell>
        </row>
        <row r="16">
          <cell r="F16">
            <v>74.821245201582997</v>
          </cell>
          <cell r="G16">
            <v>82.41777008159201</v>
          </cell>
          <cell r="H16">
            <v>109.26584858410401</v>
          </cell>
          <cell r="I16">
            <v>69.435446110175988</v>
          </cell>
          <cell r="J16">
            <v>72.649134988010985</v>
          </cell>
          <cell r="K16">
            <v>88.227363389292009</v>
          </cell>
          <cell r="L16">
            <v>78.029159577418994</v>
          </cell>
          <cell r="M16">
            <v>83.523080617262991</v>
          </cell>
          <cell r="N16">
            <v>107.05971302286541</v>
          </cell>
          <cell r="O16">
            <v>101.46867061846535</v>
          </cell>
          <cell r="P16">
            <v>106.97054085786269</v>
          </cell>
          <cell r="Q16">
            <v>111.52604538576966</v>
          </cell>
        </row>
        <row r="17">
          <cell r="F17">
            <v>114.88691887119057</v>
          </cell>
          <cell r="G17">
            <v>124.04840812385089</v>
          </cell>
          <cell r="H17">
            <v>153.27523618413088</v>
          </cell>
          <cell r="I17">
            <v>135.80751223414967</v>
          </cell>
          <cell r="J17">
            <v>147.16999484932208</v>
          </cell>
          <cell r="K17">
            <v>175.92524191300831</v>
          </cell>
          <cell r="L17">
            <v>160.70111458528754</v>
          </cell>
          <cell r="M17">
            <v>168.1148701644328</v>
          </cell>
          <cell r="N17">
            <v>192.42811410456119</v>
          </cell>
          <cell r="O17">
            <v>184.59509677914244</v>
          </cell>
          <cell r="P17">
            <v>205.32361419926755</v>
          </cell>
          <cell r="Q17">
            <v>284.28175158161571</v>
          </cell>
        </row>
        <row r="19">
          <cell r="F19">
            <v>71.053828821140996</v>
          </cell>
          <cell r="G19">
            <v>62.548316827316995</v>
          </cell>
          <cell r="H19">
            <v>94.914632108581003</v>
          </cell>
          <cell r="I19">
            <v>65.636084442907006</v>
          </cell>
          <cell r="J19">
            <v>76.191568964866022</v>
          </cell>
          <cell r="K19">
            <v>70.904039212612545</v>
          </cell>
          <cell r="L19">
            <v>71.354025750099012</v>
          </cell>
          <cell r="M19">
            <v>104.23167180006402</v>
          </cell>
          <cell r="N19">
            <v>81.007215292018003</v>
          </cell>
          <cell r="O19">
            <v>83.540788791013</v>
          </cell>
          <cell r="P19">
            <v>75.920315749015032</v>
          </cell>
          <cell r="Q19">
            <v>119.35121440276298</v>
          </cell>
        </row>
        <row r="21">
          <cell r="F21">
            <v>45.625017793437976</v>
          </cell>
          <cell r="G21">
            <v>61.809247538761994</v>
          </cell>
          <cell r="H21">
            <v>80.916161758508991</v>
          </cell>
          <cell r="I21">
            <v>57.022210504428017</v>
          </cell>
          <cell r="J21">
            <v>55.464318093341994</v>
          </cell>
          <cell r="K21">
            <v>66.880424865118002</v>
          </cell>
          <cell r="L21">
            <v>63.970436392060996</v>
          </cell>
          <cell r="M21">
            <v>67.697067674452029</v>
          </cell>
          <cell r="N21">
            <v>79.039872424032879</v>
          </cell>
          <cell r="O21">
            <v>72.728777304054049</v>
          </cell>
          <cell r="P21">
            <v>77.985941437806304</v>
          </cell>
          <cell r="Q21">
            <v>82.967670704262744</v>
          </cell>
        </row>
        <row r="22">
          <cell r="F22">
            <v>73.763381713072164</v>
          </cell>
          <cell r="G22">
            <v>81.745220615525724</v>
          </cell>
          <cell r="H22">
            <v>102.74009923438327</v>
          </cell>
          <cell r="I22">
            <v>93.603602489806079</v>
          </cell>
          <cell r="J22">
            <v>105.14600492659203</v>
          </cell>
          <cell r="K22">
            <v>126.42239451796212</v>
          </cell>
          <cell r="L22">
            <v>117.52408684904776</v>
          </cell>
          <cell r="M22">
            <v>123.94432947810657</v>
          </cell>
          <cell r="N22">
            <v>142.08290320518608</v>
          </cell>
          <cell r="O22">
            <v>137.86925915026322</v>
          </cell>
          <cell r="P22">
            <v>152.27606115512606</v>
          </cell>
          <cell r="Q22">
            <v>209.10850620263653</v>
          </cell>
        </row>
        <row r="24">
          <cell r="F24">
            <v>53.37832193989</v>
          </cell>
          <cell r="G24">
            <v>51.804171301184994</v>
          </cell>
          <cell r="H24">
            <v>83.824290961544989</v>
          </cell>
          <cell r="I24">
            <v>51.944794085567239</v>
          </cell>
          <cell r="J24">
            <v>64.798824919373004</v>
          </cell>
          <cell r="K24">
            <v>52.596404648608967</v>
          </cell>
          <cell r="L24">
            <v>53.449335390126983</v>
          </cell>
          <cell r="M24">
            <v>66.488353333000987</v>
          </cell>
          <cell r="N24">
            <v>61.547059561409988</v>
          </cell>
          <cell r="O24">
            <v>48.745500821092001</v>
          </cell>
          <cell r="P24">
            <v>53.629715900385989</v>
          </cell>
          <cell r="Q24">
            <v>67.723786240219994</v>
          </cell>
        </row>
      </sheetData>
      <sheetData sheetId="37"/>
      <sheetData sheetId="38">
        <row r="6">
          <cell r="F6">
            <v>51.840608816779998</v>
          </cell>
          <cell r="G6">
            <v>73.397640277199997</v>
          </cell>
          <cell r="H6">
            <v>96.241436327449989</v>
          </cell>
          <cell r="I6">
            <v>48.933806283999999</v>
          </cell>
          <cell r="J6">
            <v>58.306157641680002</v>
          </cell>
          <cell r="K6">
            <v>83.349766457530009</v>
          </cell>
          <cell r="L6">
            <v>78.823532760939997</v>
          </cell>
          <cell r="M6">
            <v>89.787359315100005</v>
          </cell>
          <cell r="N6">
            <v>105.95883062984194</v>
          </cell>
          <cell r="O6">
            <v>106.02876950979319</v>
          </cell>
          <cell r="P6">
            <v>117.49785178817027</v>
          </cell>
          <cell r="Q6">
            <v>128.94903040839495</v>
          </cell>
        </row>
        <row r="7">
          <cell r="F7">
            <v>108.96222664278977</v>
          </cell>
          <cell r="G7">
            <v>121.09253361033417</v>
          </cell>
          <cell r="H7">
            <v>168.41728169557183</v>
          </cell>
          <cell r="I7">
            <v>119.23855373885928</v>
          </cell>
          <cell r="J7">
            <v>129.37678078376504</v>
          </cell>
          <cell r="K7">
            <v>159.50244077722712</v>
          </cell>
          <cell r="L7">
            <v>125.28054436082016</v>
          </cell>
          <cell r="M7">
            <v>136.23675419363346</v>
          </cell>
          <cell r="N7">
            <v>159.05497773480079</v>
          </cell>
          <cell r="O7">
            <v>125.03350293110411</v>
          </cell>
          <cell r="P7">
            <v>139.94614020215468</v>
          </cell>
          <cell r="Q7">
            <v>227.52685866755567</v>
          </cell>
        </row>
        <row r="9">
          <cell r="F9">
            <v>46.567972851516004</v>
          </cell>
          <cell r="G9">
            <v>48.222337563000004</v>
          </cell>
          <cell r="H9">
            <v>99.721444631150007</v>
          </cell>
          <cell r="I9">
            <v>58.685781733560006</v>
          </cell>
          <cell r="J9">
            <v>59.596762900399995</v>
          </cell>
          <cell r="K9">
            <v>64.864701238999999</v>
          </cell>
          <cell r="L9">
            <v>65.22006815040001</v>
          </cell>
          <cell r="M9">
            <v>66.961907609619999</v>
          </cell>
          <cell r="N9">
            <v>76.087950114400002</v>
          </cell>
          <cell r="O9">
            <v>64.732263908000007</v>
          </cell>
          <cell r="P9">
            <v>70.180206336799998</v>
          </cell>
          <cell r="Q9">
            <v>140.65145602800001</v>
          </cell>
        </row>
        <row r="11">
          <cell r="F11">
            <v>23.816151943897438</v>
          </cell>
          <cell r="G11">
            <v>30.690053885364289</v>
          </cell>
          <cell r="H11">
            <v>43.248895505495184</v>
          </cell>
          <cell r="I11">
            <v>29.780371166955774</v>
          </cell>
          <cell r="J11">
            <v>28.224102622103334</v>
          </cell>
          <cell r="K11">
            <v>39.907743431113971</v>
          </cell>
          <cell r="L11">
            <v>34.584472063421742</v>
          </cell>
          <cell r="M11">
            <v>37.812634894302683</v>
          </cell>
          <cell r="N11">
            <v>37.530458677358489</v>
          </cell>
          <cell r="O11">
            <v>44.112514494162951</v>
          </cell>
          <cell r="P11">
            <v>47.903291644850654</v>
          </cell>
          <cell r="Q11">
            <v>54.398112698362034</v>
          </cell>
        </row>
        <row r="12">
          <cell r="F12">
            <v>47.533670592270006</v>
          </cell>
          <cell r="G12">
            <v>55.688384407320044</v>
          </cell>
          <cell r="H12">
            <v>77.459783053399164</v>
          </cell>
          <cell r="I12">
            <v>55.435825579835338</v>
          </cell>
          <cell r="J12">
            <v>60.18429675568774</v>
          </cell>
          <cell r="K12">
            <v>74.235442598917899</v>
          </cell>
          <cell r="L12">
            <v>58.124219862997293</v>
          </cell>
          <cell r="M12">
            <v>63.255812039545205</v>
          </cell>
          <cell r="N12">
            <v>73.881717454725731</v>
          </cell>
          <cell r="O12">
            <v>58.107473628508622</v>
          </cell>
          <cell r="P12">
            <v>65.114596929802502</v>
          </cell>
          <cell r="Q12">
            <v>106.05251982808707</v>
          </cell>
        </row>
        <row r="14">
          <cell r="F14">
            <v>24.100532385703588</v>
          </cell>
          <cell r="G14">
            <v>24.486452635967346</v>
          </cell>
          <cell r="H14">
            <v>32.211463972151776</v>
          </cell>
          <cell r="I14">
            <v>23.239745763317508</v>
          </cell>
          <cell r="J14">
            <v>26.843036768131739</v>
          </cell>
          <cell r="K14">
            <v>26.007844200370041</v>
          </cell>
          <cell r="L14">
            <v>24.561949132498913</v>
          </cell>
          <cell r="M14">
            <v>31.641846521902622</v>
          </cell>
          <cell r="N14">
            <v>33.721709611753759</v>
          </cell>
          <cell r="O14">
            <v>23.476461375451642</v>
          </cell>
          <cell r="P14">
            <v>17.519010406815369</v>
          </cell>
          <cell r="Q14">
            <v>21.246096451337475</v>
          </cell>
        </row>
        <row r="16">
          <cell r="F16">
            <v>25.057971112887998</v>
          </cell>
          <cell r="G16">
            <v>31.612316485972002</v>
          </cell>
          <cell r="H16">
            <v>49.984034222955998</v>
          </cell>
          <cell r="I16">
            <v>29.143841482477992</v>
          </cell>
          <cell r="J16">
            <v>30.789294760258997</v>
          </cell>
          <cell r="K16">
            <v>40.277144380336004</v>
          </cell>
          <cell r="L16">
            <v>39.109449933544994</v>
          </cell>
          <cell r="M16">
            <v>42.021458405576993</v>
          </cell>
          <cell r="N16">
            <v>53.695768621204429</v>
          </cell>
          <cell r="O16">
            <v>50.788104217167188</v>
          </cell>
          <cell r="P16">
            <v>54.066699469400909</v>
          </cell>
          <cell r="Q16">
            <v>59.909577463653179</v>
          </cell>
        </row>
        <row r="17">
          <cell r="F17">
            <v>49.540635618305259</v>
          </cell>
          <cell r="G17">
            <v>54.495672220691461</v>
          </cell>
          <cell r="H17">
            <v>75.820700566098196</v>
          </cell>
          <cell r="I17">
            <v>53.559829024163697</v>
          </cell>
          <cell r="J17">
            <v>58.153554657134691</v>
          </cell>
          <cell r="K17">
            <v>71.736876725042094</v>
          </cell>
          <cell r="L17">
            <v>56.311657488736984</v>
          </cell>
          <cell r="M17">
            <v>61.276018784481806</v>
          </cell>
          <cell r="N17">
            <v>71.564710641483757</v>
          </cell>
          <cell r="O17">
            <v>56.419329954668171</v>
          </cell>
          <cell r="P17">
            <v>63.189499969855532</v>
          </cell>
          <cell r="Q17">
            <v>102.33533770695223</v>
          </cell>
        </row>
        <row r="19">
          <cell r="F19">
            <v>21.838699348348001</v>
          </cell>
          <cell r="G19">
            <v>22.321983440524999</v>
          </cell>
          <cell r="H19">
            <v>32.364135652401998</v>
          </cell>
          <cell r="I19">
            <v>21.279425529641003</v>
          </cell>
          <cell r="J19">
            <v>22.981668422692003</v>
          </cell>
          <cell r="K19">
            <v>26.218940556539998</v>
          </cell>
          <cell r="L19">
            <v>26.152013350360001</v>
          </cell>
          <cell r="M19">
            <v>28.268050686580992</v>
          </cell>
          <cell r="N19">
            <v>29.403820361804001</v>
          </cell>
          <cell r="O19">
            <v>26.895801010984002</v>
          </cell>
          <cell r="P19">
            <v>24.836205950649997</v>
          </cell>
          <cell r="Q19">
            <v>38.379252366660992</v>
          </cell>
        </row>
        <row r="21">
          <cell r="F21">
            <v>16.012049601342998</v>
          </cell>
          <cell r="G21">
            <v>21.190539346028995</v>
          </cell>
          <cell r="H21">
            <v>33.071999189174996</v>
          </cell>
          <cell r="I21">
            <v>21.033112025407004</v>
          </cell>
          <cell r="J21">
            <v>20.326899538334999</v>
          </cell>
          <cell r="K21">
            <v>27.621873316232001</v>
          </cell>
          <cell r="L21">
            <v>28.556408375364004</v>
          </cell>
          <cell r="M21">
            <v>30.375669415090012</v>
          </cell>
          <cell r="N21">
            <v>30.26871247959134</v>
          </cell>
          <cell r="O21">
            <v>30.911678890089757</v>
          </cell>
          <cell r="P21">
            <v>33.234114165780859</v>
          </cell>
          <cell r="Q21">
            <v>38.148183668747158</v>
          </cell>
        </row>
        <row r="22">
          <cell r="F22">
            <v>35.714522798956132</v>
          </cell>
          <cell r="G22">
            <v>39.1433409556982</v>
          </cell>
          <cell r="H22">
            <v>54.464791775660444</v>
          </cell>
          <cell r="I22">
            <v>38.414136279413725</v>
          </cell>
          <cell r="J22">
            <v>41.717097936581261</v>
          </cell>
          <cell r="K22">
            <v>51.469974847761989</v>
          </cell>
          <cell r="L22">
            <v>40.305919401467108</v>
          </cell>
          <cell r="M22">
            <v>43.875373984144673</v>
          </cell>
          <cell r="N22">
            <v>51.252767177053428</v>
          </cell>
          <cell r="O22">
            <v>40.347466362503695</v>
          </cell>
          <cell r="P22">
            <v>45.219618748341176</v>
          </cell>
          <cell r="Q22">
            <v>73.665842962903412</v>
          </cell>
        </row>
        <row r="24">
          <cell r="F24">
            <v>17.793676793816999</v>
          </cell>
          <cell r="G24">
            <v>16.971002010662996</v>
          </cell>
          <cell r="H24">
            <v>25.305990795766</v>
          </cell>
          <cell r="I24">
            <v>16.247386817972998</v>
          </cell>
          <cell r="J24">
            <v>18.126577839310002</v>
          </cell>
          <cell r="K24">
            <v>18.559618342714007</v>
          </cell>
          <cell r="L24">
            <v>18.537889541409999</v>
          </cell>
          <cell r="M24">
            <v>21.545634484335999</v>
          </cell>
          <cell r="N24">
            <v>24.086897066663997</v>
          </cell>
          <cell r="O24">
            <v>20.656751286883004</v>
          </cell>
          <cell r="P24">
            <v>17.596216057763996</v>
          </cell>
          <cell r="Q24">
            <v>23.252926247541993</v>
          </cell>
        </row>
      </sheetData>
      <sheetData sheetId="39"/>
      <sheetData sheetId="40"/>
      <sheetData sheetId="41"/>
      <sheetData sheetId="42"/>
      <sheetData sheetId="43"/>
      <sheetData sheetId="44">
        <row r="6">
          <cell r="D6" t="str">
            <v>IVP</v>
          </cell>
          <cell r="F6">
            <v>9.4465970000000006</v>
          </cell>
          <cell r="G6">
            <v>11.332699999999999</v>
          </cell>
          <cell r="H6">
            <v>19.045629999999999</v>
          </cell>
          <cell r="I6">
            <v>10.696931000000001</v>
          </cell>
          <cell r="J6">
            <v>11.776453999999999</v>
          </cell>
          <cell r="K6">
            <v>16.765484000000001</v>
          </cell>
          <cell r="L6">
            <v>20.150022</v>
          </cell>
          <cell r="M6">
            <v>17.416876999999999</v>
          </cell>
          <cell r="N6">
            <v>31.240500228492277</v>
          </cell>
          <cell r="O6">
            <v>15.570871298010783</v>
          </cell>
          <cell r="P6">
            <v>20.715813080815614</v>
          </cell>
          <cell r="Q6">
            <v>22.271880400886896</v>
          </cell>
        </row>
        <row r="7">
          <cell r="D7">
            <v>0.33</v>
          </cell>
          <cell r="F7">
            <v>1.665225264095</v>
          </cell>
          <cell r="G7">
            <v>1.8651095543590022</v>
          </cell>
          <cell r="H7">
            <v>2.9540340063700028</v>
          </cell>
          <cell r="I7">
            <v>2.6441709501949995</v>
          </cell>
          <cell r="J7">
            <v>2.4878894127149991</v>
          </cell>
          <cell r="K7">
            <v>3.0472639773449979</v>
          </cell>
          <cell r="L7">
            <v>1.9429688241729988</v>
          </cell>
          <cell r="M7">
            <v>1.9104017574159975</v>
          </cell>
          <cell r="N7">
            <v>1.5711447303481585</v>
          </cell>
          <cell r="O7">
            <v>0.6688548624631182</v>
          </cell>
          <cell r="P7">
            <v>0.94155247757094629</v>
          </cell>
          <cell r="Q7">
            <v>0.96537763640494167</v>
          </cell>
        </row>
        <row r="8">
          <cell r="D8" t="str">
            <v>Traditional Non-par</v>
          </cell>
        </row>
        <row r="9">
          <cell r="D9" t="str">
            <v>SUPER CARE (Regular)</v>
          </cell>
          <cell r="F9">
            <v>5.4258293999999996</v>
          </cell>
          <cell r="G9">
            <v>6.3814893999999995</v>
          </cell>
          <cell r="H9">
            <v>11.443462799999999</v>
          </cell>
          <cell r="I9">
            <v>6.6570081999999999</v>
          </cell>
          <cell r="J9">
            <v>6.1970977999999999</v>
          </cell>
          <cell r="K9">
            <v>7.1573987999999993</v>
          </cell>
          <cell r="L9">
            <v>7.3397164000000004</v>
          </cell>
          <cell r="M9">
            <v>8.2212412500000003</v>
          </cell>
          <cell r="N9">
            <v>11.055396547271606</v>
          </cell>
          <cell r="O9">
            <v>14.321880445740906</v>
          </cell>
          <cell r="P9">
            <v>12.346518214504187</v>
          </cell>
          <cell r="Q9">
            <v>13.679894476313397</v>
          </cell>
        </row>
        <row r="10">
          <cell r="D10">
            <v>1</v>
          </cell>
          <cell r="F10">
            <v>2.05853176886</v>
          </cell>
          <cell r="G10">
            <v>2.4470409087989995</v>
          </cell>
          <cell r="H10">
            <v>4.2751173279410022</v>
          </cell>
          <cell r="I10">
            <v>2.4040302231150004</v>
          </cell>
          <cell r="J10">
            <v>2.4595402161069995</v>
          </cell>
          <cell r="K10">
            <v>2.7810118283190008</v>
          </cell>
          <cell r="L10">
            <v>3.1691020261620007</v>
          </cell>
          <cell r="M10">
            <v>3.5176845196449995</v>
          </cell>
          <cell r="N10">
            <v>4.6331356293515329</v>
          </cell>
          <cell r="O10">
            <v>6.0007123230020394</v>
          </cell>
          <cell r="P10">
            <v>5.1740872517123977</v>
          </cell>
          <cell r="Q10">
            <v>5.7335593159448326</v>
          </cell>
        </row>
        <row r="11">
          <cell r="D11" t="str">
            <v>Riders</v>
          </cell>
        </row>
        <row r="12">
          <cell r="D12" t="str">
            <v>Endowment 25/15</v>
          </cell>
          <cell r="F12">
            <v>0</v>
          </cell>
          <cell r="G12">
            <v>2.8051219999999999</v>
          </cell>
          <cell r="H12">
            <v>5.7891720000000007</v>
          </cell>
          <cell r="I12">
            <v>4.75352</v>
          </cell>
          <cell r="J12">
            <v>7.0586000000000002</v>
          </cell>
          <cell r="K12">
            <v>11.764609</v>
          </cell>
          <cell r="L12">
            <v>8.5757630000000002</v>
          </cell>
          <cell r="M12">
            <v>13.189584</v>
          </cell>
          <cell r="N12">
            <v>13.858043695467556</v>
          </cell>
          <cell r="O12">
            <v>41.098878892446152</v>
          </cell>
          <cell r="P12">
            <v>45.502471702982888</v>
          </cell>
          <cell r="Q12">
            <v>49.55601536496178</v>
          </cell>
        </row>
        <row r="13">
          <cell r="D13">
            <v>0.06</v>
          </cell>
          <cell r="F13">
            <v>0</v>
          </cell>
          <cell r="G13">
            <v>1.28046426033</v>
          </cell>
          <cell r="H13">
            <v>2.8173118177580001</v>
          </cell>
          <cell r="I13">
            <v>2.3021391160400002</v>
          </cell>
          <cell r="J13">
            <v>2.7374220478009992</v>
          </cell>
          <cell r="K13">
            <v>4.4365971884949991</v>
          </cell>
          <cell r="L13">
            <v>2.8840350818180003</v>
          </cell>
          <cell r="M13">
            <v>3.9094174472589995</v>
          </cell>
          <cell r="N13">
            <v>3.4289629886917359</v>
          </cell>
          <cell r="O13">
            <v>10.114299261521211</v>
          </cell>
          <cell r="P13">
            <v>11.19897486071574</v>
          </cell>
          <cell r="Q13">
            <v>12.350878086813587</v>
          </cell>
        </row>
        <row r="14">
          <cell r="D14" t="str">
            <v>Traditional Non-par</v>
          </cell>
        </row>
        <row r="15">
          <cell r="D15" t="str">
            <v>Whole Life Package (with NGD&amp;ICP)</v>
          </cell>
          <cell r="F15">
            <v>5.0050249999999998</v>
          </cell>
          <cell r="G15">
            <v>7.0102454999999999</v>
          </cell>
          <cell r="H15">
            <v>6.8430914999999999</v>
          </cell>
          <cell r="I15">
            <v>3.4382519999999999</v>
          </cell>
          <cell r="J15">
            <v>4.8950054999999999</v>
          </cell>
          <cell r="K15">
            <v>8.3049020000000002</v>
          </cell>
          <cell r="L15">
            <v>7.4022605000000006</v>
          </cell>
          <cell r="M15">
            <v>9.5541975000000008</v>
          </cell>
          <cell r="N15">
            <v>13.894343374495097</v>
          </cell>
          <cell r="O15">
            <v>1.4144817453539811</v>
          </cell>
          <cell r="P15">
            <v>1.5671291514043104</v>
          </cell>
          <cell r="Q15">
            <v>1.8849407642568381</v>
          </cell>
        </row>
        <row r="16">
          <cell r="D16">
            <v>0.23</v>
          </cell>
          <cell r="F16">
            <v>1.1070832755929998</v>
          </cell>
          <cell r="G16">
            <v>1.3633034957520009</v>
          </cell>
          <cell r="H16">
            <v>1.1947810079349996</v>
          </cell>
          <cell r="I16">
            <v>0.95486188565699981</v>
          </cell>
          <cell r="J16">
            <v>1.2250624914539994</v>
          </cell>
          <cell r="K16">
            <v>2.5269079561580003</v>
          </cell>
          <cell r="L16">
            <v>1.2338958933979995</v>
          </cell>
          <cell r="M16">
            <v>2.1964645442629984</v>
          </cell>
          <cell r="N16">
            <v>2.2429868612223087</v>
          </cell>
          <cell r="O16">
            <v>0.22747073845780147</v>
          </cell>
          <cell r="P16">
            <v>0.25201804946730078</v>
          </cell>
          <cell r="Q16">
            <v>0.30300896084159862</v>
          </cell>
        </row>
        <row r="17">
          <cell r="D17" t="str">
            <v>Traditional Par</v>
          </cell>
        </row>
        <row r="18">
          <cell r="D18" t="str">
            <v>CARE - Health Lump Sum</v>
          </cell>
          <cell r="F18">
            <v>3.8652274000000002</v>
          </cell>
          <cell r="G18">
            <v>5.1076699400000001</v>
          </cell>
          <cell r="H18">
            <v>8.6478590000000004</v>
          </cell>
          <cell r="I18">
            <v>5.0294860000000003</v>
          </cell>
          <cell r="J18">
            <v>4.8802744000000002</v>
          </cell>
          <cell r="K18">
            <v>5.8731127999999995</v>
          </cell>
          <cell r="L18">
            <v>5.2824853999999997</v>
          </cell>
          <cell r="M18">
            <v>7.0143553000000001</v>
          </cell>
          <cell r="N18">
            <v>8.023797899440769</v>
          </cell>
          <cell r="O18">
            <v>7.8028446124442059</v>
          </cell>
          <cell r="P18">
            <v>8.6380242405304202</v>
          </cell>
          <cell r="Q18">
            <v>9.3403248317850558</v>
          </cell>
        </row>
        <row r="19">
          <cell r="D19">
            <v>1</v>
          </cell>
          <cell r="F19">
            <v>2.5116201222260006</v>
          </cell>
          <cell r="G19">
            <v>4.057949615310001</v>
          </cell>
          <cell r="H19">
            <v>6.7619814169119987</v>
          </cell>
          <cell r="I19">
            <v>4.1863442776360005</v>
          </cell>
          <cell r="J19">
            <v>3.2426703300620003</v>
          </cell>
          <cell r="K19">
            <v>4.662976838046001</v>
          </cell>
          <cell r="L19">
            <v>5.7722016043739988</v>
          </cell>
          <cell r="M19">
            <v>5.9966683312480011</v>
          </cell>
          <cell r="N19">
            <v>6.3154535593695567</v>
          </cell>
          <cell r="O19">
            <v>6.1472166957692114</v>
          </cell>
          <cell r="P19">
            <v>6.8062915175976073</v>
          </cell>
          <cell r="Q19">
            <v>7.5283731712813733</v>
          </cell>
        </row>
        <row r="20">
          <cell r="D20" t="str">
            <v>Riders</v>
          </cell>
        </row>
        <row r="21">
          <cell r="D21" t="str">
            <v>Pension85</v>
          </cell>
          <cell r="F21">
            <v>3.0930906999999999</v>
          </cell>
          <cell r="G21">
            <v>4.5142533</v>
          </cell>
          <cell r="H21">
            <v>4.5379994000000003</v>
          </cell>
          <cell r="I21">
            <v>1.3095089</v>
          </cell>
          <cell r="J21">
            <v>4.4187956000000002</v>
          </cell>
          <cell r="K21">
            <v>6.1719005999999998</v>
          </cell>
          <cell r="L21">
            <v>6.954851699999999</v>
          </cell>
          <cell r="M21">
            <v>7.1879694000000001</v>
          </cell>
          <cell r="N21">
            <v>3.9944254044567344</v>
          </cell>
          <cell r="O21">
            <v>0.24055278168153782</v>
          </cell>
          <cell r="P21">
            <v>0.26624726532690701</v>
          </cell>
          <cell r="Q21">
            <v>0.27978512704807279</v>
          </cell>
        </row>
        <row r="22">
          <cell r="D22">
            <v>0.06</v>
          </cell>
          <cell r="F22">
            <v>-0.17114955894999997</v>
          </cell>
          <cell r="G22">
            <v>0.39234084130599994</v>
          </cell>
          <cell r="H22">
            <v>-0.22214361942599992</v>
          </cell>
          <cell r="I22">
            <v>0.10110249632800002</v>
          </cell>
          <cell r="J22">
            <v>0.29439687906100004</v>
          </cell>
          <cell r="K22">
            <v>0.63035201335799973</v>
          </cell>
          <cell r="L22">
            <v>-0.795655633009</v>
          </cell>
          <cell r="M22">
            <v>-2.4329261222340004</v>
          </cell>
          <cell r="N22">
            <v>-1.9501520956520884</v>
          </cell>
          <cell r="O22">
            <v>-9.9616415860977331E-2</v>
          </cell>
          <cell r="P22">
            <v>-0.11026344314091453</v>
          </cell>
          <cell r="Q22">
            <v>-0.11687208406619727</v>
          </cell>
        </row>
        <row r="23">
          <cell r="D23" t="str">
            <v>Traditional Non-par</v>
          </cell>
        </row>
        <row r="24">
          <cell r="D24" t="str">
            <v>New CI</v>
          </cell>
          <cell r="F24">
            <v>2.8339360767800015</v>
          </cell>
          <cell r="G24">
            <v>3.4997911172</v>
          </cell>
          <cell r="H24">
            <v>5.1773809134499977</v>
          </cell>
          <cell r="I24">
            <v>3.0171202239999997</v>
          </cell>
          <cell r="J24">
            <v>3.3740129076800009</v>
          </cell>
          <cell r="K24">
            <v>4.8423882175300008</v>
          </cell>
          <cell r="L24">
            <v>4.5201780990200007</v>
          </cell>
          <cell r="M24">
            <v>5.1905818691000052</v>
          </cell>
          <cell r="N24">
            <v>2.3918800261500439</v>
          </cell>
          <cell r="O24">
            <v>2.3396298296342573</v>
          </cell>
          <cell r="P24">
            <v>2.8414659363846386</v>
          </cell>
          <cell r="Q24">
            <v>4.092607251439099</v>
          </cell>
        </row>
        <row r="25">
          <cell r="D25">
            <v>1</v>
          </cell>
          <cell r="F25">
            <v>4.4237294727079988</v>
          </cell>
          <cell r="G25">
            <v>5.473242432285998</v>
          </cell>
          <cell r="H25">
            <v>8.0295550307189991</v>
          </cell>
          <cell r="I25">
            <v>4.7193434183970009</v>
          </cell>
          <cell r="J25">
            <v>5.2953982099729977</v>
          </cell>
          <cell r="K25">
            <v>7.5620484095560023</v>
          </cell>
          <cell r="L25">
            <v>7.498382500952002</v>
          </cell>
          <cell r="M25">
            <v>8.7444929743250057</v>
          </cell>
          <cell r="N25">
            <v>3.9641273667897181</v>
          </cell>
          <cell r="O25">
            <v>3.8774521184344684</v>
          </cell>
          <cell r="P25">
            <v>4.7207102821118161</v>
          </cell>
          <cell r="Q25">
            <v>6.8214557224667498</v>
          </cell>
        </row>
        <row r="26">
          <cell r="D26" t="str">
            <v>Riders</v>
          </cell>
        </row>
        <row r="27">
          <cell r="D27" t="str">
            <v>UE15/7_Repriced</v>
          </cell>
          <cell r="F27">
            <v>7.6566000000000001</v>
          </cell>
          <cell r="G27">
            <v>4.7748400000000002</v>
          </cell>
          <cell r="H27">
            <v>11.861219999999999</v>
          </cell>
          <cell r="I27">
            <v>0.21839999999999998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D28">
            <v>0.53</v>
          </cell>
          <cell r="F28">
            <v>-7.2073137800000048E-2</v>
          </cell>
          <cell r="G28">
            <v>0.12680255495200002</v>
          </cell>
          <cell r="H28">
            <v>0.21870607756900001</v>
          </cell>
          <cell r="I28">
            <v>-1.8331707460000003E-2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Traditional Non-par</v>
          </cell>
        </row>
        <row r="30">
          <cell r="D30" t="str">
            <v>UE10/5_Repriced</v>
          </cell>
          <cell r="F30">
            <v>0.45</v>
          </cell>
          <cell r="G30">
            <v>10.199999999999999</v>
          </cell>
          <cell r="H30">
            <v>1.5</v>
          </cell>
          <cell r="I30">
            <v>0</v>
          </cell>
          <cell r="J30">
            <v>1.0499999999999998</v>
          </cell>
          <cell r="K30">
            <v>2.9580000000000002</v>
          </cell>
          <cell r="L30">
            <v>1.75</v>
          </cell>
          <cell r="M30">
            <v>3.75</v>
          </cell>
          <cell r="N30">
            <v>0.63524999999999998</v>
          </cell>
          <cell r="O30">
            <v>0.62182730867486191</v>
          </cell>
          <cell r="P30">
            <v>0.68917811478939939</v>
          </cell>
          <cell r="Q30">
            <v>0.86624999999999996</v>
          </cell>
        </row>
        <row r="31">
          <cell r="D31">
            <v>0.02</v>
          </cell>
          <cell r="F31">
            <v>3.6653796483000003E-2</v>
          </cell>
          <cell r="G31">
            <v>0.93486504484900002</v>
          </cell>
          <cell r="H31">
            <v>0.121053826414</v>
          </cell>
          <cell r="I31">
            <v>0</v>
          </cell>
          <cell r="J31">
            <v>0.11641324988599999</v>
          </cell>
          <cell r="K31">
            <v>0.34831768936700003</v>
          </cell>
          <cell r="L31">
            <v>0.129866868148</v>
          </cell>
          <cell r="M31">
            <v>0.27414303238900001</v>
          </cell>
          <cell r="N31">
            <v>2.4593592449662499E-3</v>
          </cell>
          <cell r="O31">
            <v>2.4073935306761175E-3</v>
          </cell>
          <cell r="P31">
            <v>2.6681409965143184E-3</v>
          </cell>
          <cell r="Q31">
            <v>3.3536716976812499E-3</v>
          </cell>
        </row>
        <row r="32">
          <cell r="D32" t="str">
            <v>Traditional Par</v>
          </cell>
        </row>
        <row r="33">
          <cell r="D33" t="str">
            <v>Power Max Link</v>
          </cell>
          <cell r="F33">
            <v>1.8102529999999999</v>
          </cell>
          <cell r="G33">
            <v>4.4280999999999997</v>
          </cell>
          <cell r="H33">
            <v>1.5923499999999999</v>
          </cell>
          <cell r="I33">
            <v>2.7478540000000002</v>
          </cell>
          <cell r="J33">
            <v>2.5775999999999999</v>
          </cell>
          <cell r="K33">
            <v>2.1581000000000001</v>
          </cell>
          <cell r="L33">
            <v>1.7008989999999999</v>
          </cell>
          <cell r="M33">
            <v>2.5908329999999999</v>
          </cell>
          <cell r="N33">
            <v>2.6037618220163705</v>
          </cell>
          <cell r="O33">
            <v>4.585228731882725</v>
          </cell>
          <cell r="P33">
            <v>5.0743197966168818</v>
          </cell>
          <cell r="Q33">
            <v>5.2290154291418336</v>
          </cell>
        </row>
        <row r="34">
          <cell r="D34">
            <v>0.38</v>
          </cell>
          <cell r="F34">
            <v>0.59723324356899998</v>
          </cell>
          <cell r="G34">
            <v>1.0719355443559999</v>
          </cell>
          <cell r="H34">
            <v>0.56031622352400012</v>
          </cell>
          <cell r="I34">
            <v>1.5350970196059996</v>
          </cell>
          <cell r="J34">
            <v>0.838720195349</v>
          </cell>
          <cell r="K34">
            <v>0.52385396848499999</v>
          </cell>
          <cell r="L34">
            <v>0.49468177041600003</v>
          </cell>
          <cell r="M34">
            <v>0.4453760789475919</v>
          </cell>
          <cell r="N34">
            <v>0.90081596498941552</v>
          </cell>
          <cell r="O34">
            <v>1.5863383547153653</v>
          </cell>
          <cell r="P34">
            <v>1.7555477792183374</v>
          </cell>
          <cell r="Q34">
            <v>1.8090673808632749</v>
          </cell>
        </row>
        <row r="35">
          <cell r="D35" t="str">
            <v>Unit Linked</v>
          </cell>
          <cell r="F35">
            <v>0.32991700252340422</v>
          </cell>
          <cell r="G35">
            <v>0.24207573098078183</v>
          </cell>
          <cell r="H35">
            <v>0.35188006626935042</v>
          </cell>
          <cell r="I35">
            <v>0.5586530505645495</v>
          </cell>
          <cell r="J35">
            <v>0.32538803357735879</v>
          </cell>
          <cell r="K35">
            <v>0.24273850539131642</v>
          </cell>
          <cell r="L35">
            <v>0.29083547607235943</v>
          </cell>
          <cell r="M35">
            <v>0.17190458780924586</v>
          </cell>
          <cell r="N35">
            <v>0.34596711472319602</v>
          </cell>
          <cell r="O35">
            <v>0.34596711472319602</v>
          </cell>
          <cell r="P35">
            <v>0.34596711472319602</v>
          </cell>
          <cell r="Q35">
            <v>0.34596711472319602</v>
          </cell>
        </row>
        <row r="36">
          <cell r="F36">
            <v>12.254050239999991</v>
          </cell>
          <cell r="G36">
            <v>13.343429020000002</v>
          </cell>
          <cell r="H36">
            <v>19.803270713999979</v>
          </cell>
          <cell r="I36">
            <v>11.065725960000002</v>
          </cell>
          <cell r="J36">
            <v>12.078317434000013</v>
          </cell>
          <cell r="K36">
            <v>17.353871039999973</v>
          </cell>
          <cell r="L36">
            <v>15.147356661920014</v>
          </cell>
          <cell r="M36">
            <v>15.671719995999993</v>
          </cell>
          <cell r="N36">
            <v>18.261431632051483</v>
          </cell>
          <cell r="O36">
            <v>18.032573863923758</v>
          </cell>
          <cell r="P36">
            <v>19.856684284814989</v>
          </cell>
          <cell r="Q36">
            <v>21.748316762561942</v>
          </cell>
        </row>
        <row r="37">
          <cell r="F37">
            <v>11.659297697113439</v>
          </cell>
          <cell r="G37">
            <v>11.676999633065297</v>
          </cell>
          <cell r="H37">
            <v>16.538182389779191</v>
          </cell>
          <cell r="I37">
            <v>10.951613487441772</v>
          </cell>
          <cell r="J37">
            <v>9.526589589695341</v>
          </cell>
          <cell r="K37">
            <v>13.388413561984976</v>
          </cell>
          <cell r="L37">
            <v>12.254993126989742</v>
          </cell>
          <cell r="M37">
            <v>13.250912331044098</v>
          </cell>
          <cell r="N37">
            <v>16.421524313003189</v>
          </cell>
          <cell r="O37">
            <v>15.587379162130063</v>
          </cell>
          <cell r="P37">
            <v>17.161704728600917</v>
          </cell>
          <cell r="Q37">
            <v>18.999910836114196</v>
          </cell>
        </row>
      </sheetData>
      <sheetData sheetId="45">
        <row r="6">
          <cell r="F6">
            <v>205.41738891594005</v>
          </cell>
          <cell r="G6">
            <v>173.90941100128998</v>
          </cell>
          <cell r="H6">
            <v>210.06846454855003</v>
          </cell>
          <cell r="I6">
            <v>80.886952174780006</v>
          </cell>
          <cell r="J6">
            <v>166.91747032517998</v>
          </cell>
          <cell r="K6">
            <v>266.45204206463995</v>
          </cell>
          <cell r="L6">
            <v>148.97026501816995</v>
          </cell>
          <cell r="M6">
            <v>143.16629952679003</v>
          </cell>
          <cell r="N6">
            <v>207.41659582082818</v>
          </cell>
          <cell r="O6">
            <v>215.95914627355208</v>
          </cell>
          <cell r="P6">
            <v>226.28528075757387</v>
          </cell>
          <cell r="Q6">
            <v>208.21800659716894</v>
          </cell>
        </row>
        <row r="7">
          <cell r="F7">
            <v>252.56446469518968</v>
          </cell>
          <cell r="G7">
            <v>266.06256192629633</v>
          </cell>
          <cell r="H7">
            <v>316.96055298152925</v>
          </cell>
          <cell r="I7">
            <v>298.04514835044193</v>
          </cell>
          <cell r="J7">
            <v>326.15776251567348</v>
          </cell>
          <cell r="K7">
            <v>380.53208633344343</v>
          </cell>
          <cell r="L7">
            <v>312.58521849210371</v>
          </cell>
          <cell r="M7">
            <v>316.93831367436121</v>
          </cell>
          <cell r="N7">
            <v>392.77366241712741</v>
          </cell>
          <cell r="O7">
            <v>366.55775794353349</v>
          </cell>
          <cell r="P7">
            <v>443.82078864703192</v>
          </cell>
          <cell r="Q7">
            <v>666.1061691593186</v>
          </cell>
        </row>
        <row r="9">
          <cell r="F9">
            <v>399.34893761319989</v>
          </cell>
          <cell r="G9">
            <v>182.41264751511997</v>
          </cell>
          <cell r="H9">
            <v>264.40181820386999</v>
          </cell>
          <cell r="I9">
            <v>229.70513706958994</v>
          </cell>
          <cell r="J9">
            <v>251.32982813750004</v>
          </cell>
          <cell r="K9">
            <v>459.13167358132</v>
          </cell>
          <cell r="L9">
            <v>218.92276761783006</v>
          </cell>
          <cell r="M9">
            <v>562.29202368204994</v>
          </cell>
          <cell r="N9">
            <v>274.89761742721998</v>
          </cell>
          <cell r="O9">
            <v>263.69500889385</v>
          </cell>
          <cell r="P9">
            <v>181.74004070944991</v>
          </cell>
          <cell r="Q9">
            <v>503.41760788284995</v>
          </cell>
        </row>
        <row r="11">
          <cell r="F11">
            <v>34.334346466242209</v>
          </cell>
          <cell r="G11">
            <v>45.511635431355586</v>
          </cell>
          <cell r="H11">
            <v>54.272523207073249</v>
          </cell>
          <cell r="I11">
            <v>43.833081962600282</v>
          </cell>
          <cell r="J11">
            <v>78.052027379855829</v>
          </cell>
          <cell r="K11">
            <v>105.93384221062331</v>
          </cell>
          <cell r="L11">
            <v>79.451829642296147</v>
          </cell>
          <cell r="M11">
            <v>78.072885624548292</v>
          </cell>
          <cell r="N11">
            <v>108.48948960371895</v>
          </cell>
          <cell r="O11">
            <v>131.08957618482856</v>
          </cell>
          <cell r="P11">
            <v>140.55641313814135</v>
          </cell>
          <cell r="Q11">
            <v>132.16586191146195</v>
          </cell>
        </row>
        <row r="12">
          <cell r="F12">
            <v>53.448521293276144</v>
          </cell>
          <cell r="G12">
            <v>62.442297076785145</v>
          </cell>
          <cell r="H12">
            <v>73.915212415722067</v>
          </cell>
          <cell r="I12">
            <v>85.136589900920171</v>
          </cell>
          <cell r="J12">
            <v>93.562677426068788</v>
          </cell>
          <cell r="K12">
            <v>127.23231906669149</v>
          </cell>
          <cell r="L12">
            <v>137.48618275675054</v>
          </cell>
          <cell r="M12">
            <v>148.24195368851471</v>
          </cell>
          <cell r="N12">
            <v>175.54533164487114</v>
          </cell>
          <cell r="O12">
            <v>187.57321886963572</v>
          </cell>
          <cell r="P12">
            <v>217.6418581732589</v>
          </cell>
          <cell r="Q12">
            <v>282.71379122965743</v>
          </cell>
        </row>
        <row r="14">
          <cell r="F14">
            <v>109.46681564690117</v>
          </cell>
          <cell r="G14">
            <v>77.891635398314023</v>
          </cell>
          <cell r="H14">
            <v>122.46981551516069</v>
          </cell>
          <cell r="I14">
            <v>98.280159293827325</v>
          </cell>
          <cell r="J14">
            <v>127.08438288999399</v>
          </cell>
          <cell r="K14">
            <v>94.052274411900825</v>
          </cell>
          <cell r="L14">
            <v>94.939922770034386</v>
          </cell>
          <cell r="M14">
            <v>298.80052281156384</v>
          </cell>
          <cell r="N14">
            <v>128.37175167394565</v>
          </cell>
          <cell r="O14">
            <v>52.954724538302983</v>
          </cell>
          <cell r="P14">
            <v>44.341202941136018</v>
          </cell>
          <cell r="Q14">
            <v>92.342867727713184</v>
          </cell>
        </row>
        <row r="16">
          <cell r="F16">
            <v>23.199843543465004</v>
          </cell>
          <cell r="G16">
            <v>24.378857856789004</v>
          </cell>
          <cell r="H16">
            <v>28.942145225476004</v>
          </cell>
          <cell r="I16">
            <v>17.022557461802002</v>
          </cell>
          <cell r="J16">
            <v>21.392940546076002</v>
          </cell>
          <cell r="K16">
            <v>28.834886027635005</v>
          </cell>
          <cell r="L16">
            <v>21.550032930147999</v>
          </cell>
          <cell r="M16">
            <v>24.651168847462003</v>
          </cell>
          <cell r="N16">
            <v>37.542010247431939</v>
          </cell>
          <cell r="O16">
            <v>39.263088649808545</v>
          </cell>
          <cell r="P16">
            <v>39.577642718365425</v>
          </cell>
          <cell r="Q16">
            <v>36.936984587583815</v>
          </cell>
        </row>
        <row r="17">
          <cell r="F17">
            <v>38.338963022122734</v>
          </cell>
          <cell r="G17">
            <v>42.545415672396835</v>
          </cell>
          <cell r="H17">
            <v>50.447215387270084</v>
          </cell>
          <cell r="I17">
            <v>48.639841751501883</v>
          </cell>
          <cell r="J17">
            <v>52.967019717419397</v>
          </cell>
          <cell r="K17">
            <v>68.138944713198214</v>
          </cell>
          <cell r="L17">
            <v>64.469677481010891</v>
          </cell>
          <cell r="M17">
            <v>67.031398486981729</v>
          </cell>
          <cell r="N17">
            <v>80.874881956040852</v>
          </cell>
          <cell r="O17">
            <v>81.006712574387265</v>
          </cell>
          <cell r="P17">
            <v>94.759341871031012</v>
          </cell>
          <cell r="Q17">
            <v>137.77626747275164</v>
          </cell>
        </row>
        <row r="19">
          <cell r="F19">
            <v>35.794829796790005</v>
          </cell>
          <cell r="G19">
            <v>27.003371050255996</v>
          </cell>
          <cell r="H19">
            <v>49.065392636448017</v>
          </cell>
          <cell r="I19">
            <v>33.107941302308994</v>
          </cell>
          <cell r="J19">
            <v>41.755699390259025</v>
          </cell>
          <cell r="K19">
            <v>32.741019142465547</v>
          </cell>
          <cell r="L19">
            <v>31.423009436037006</v>
          </cell>
          <cell r="M19">
            <v>60.782959086195014</v>
          </cell>
          <cell r="N19">
            <v>37.213130855260999</v>
          </cell>
          <cell r="O19">
            <v>38.167311161891988</v>
          </cell>
          <cell r="P19">
            <v>28.97350897363501</v>
          </cell>
          <cell r="Q19">
            <v>54.785962536415994</v>
          </cell>
        </row>
        <row r="21">
          <cell r="F21">
            <v>11.280274316305</v>
          </cell>
          <cell r="G21">
            <v>16.302930590450998</v>
          </cell>
          <cell r="H21">
            <v>20.316454022870005</v>
          </cell>
          <cell r="I21">
            <v>14.603973247127001</v>
          </cell>
          <cell r="J21">
            <v>15.373685338308995</v>
          </cell>
          <cell r="K21">
            <v>20.931564576244</v>
          </cell>
          <cell r="L21">
            <v>19.056602965530999</v>
          </cell>
          <cell r="M21">
            <v>20.710269792117003</v>
          </cell>
          <cell r="N21">
            <v>26.96282605190612</v>
          </cell>
          <cell r="O21">
            <v>28.796571959999454</v>
          </cell>
          <cell r="P21">
            <v>29.216048135352036</v>
          </cell>
          <cell r="Q21">
            <v>27.310372493976878</v>
          </cell>
        </row>
        <row r="22">
          <cell r="F22">
            <v>24.528698708988799</v>
          </cell>
          <cell r="G22">
            <v>29.081719454700302</v>
          </cell>
          <cell r="H22">
            <v>34.755147253595595</v>
          </cell>
          <cell r="I22">
            <v>37.193625291886214</v>
          </cell>
          <cell r="J22">
            <v>44.595832244397727</v>
          </cell>
          <cell r="K22">
            <v>56.223557855510101</v>
          </cell>
          <cell r="L22">
            <v>55.664462726303512</v>
          </cell>
          <cell r="M22">
            <v>58.503078771681643</v>
          </cell>
          <cell r="N22">
            <v>69.18458911566276</v>
          </cell>
          <cell r="O22">
            <v>70.89033005577727</v>
          </cell>
          <cell r="P22">
            <v>80.822439797535964</v>
          </cell>
          <cell r="Q22">
            <v>110.34534625274738</v>
          </cell>
        </row>
        <row r="24">
          <cell r="F24">
            <v>26.877131946595998</v>
          </cell>
          <cell r="G24">
            <v>26.870010605301999</v>
          </cell>
          <cell r="H24">
            <v>52.433687288108992</v>
          </cell>
          <cell r="I24">
            <v>30.122564101005004</v>
          </cell>
          <cell r="J24">
            <v>41.067761587879993</v>
          </cell>
          <cell r="K24">
            <v>28.189571810655956</v>
          </cell>
          <cell r="L24">
            <v>28.535681729806996</v>
          </cell>
          <cell r="M24">
            <v>37.627439042235991</v>
          </cell>
          <cell r="N24">
            <v>30.457295367154998</v>
          </cell>
          <cell r="O24">
            <v>18.598376214234001</v>
          </cell>
          <cell r="P24">
            <v>22.213801636329002</v>
          </cell>
          <cell r="Q24">
            <v>27.248502956376001</v>
          </cell>
        </row>
      </sheetData>
      <sheetData sheetId="46"/>
      <sheetData sheetId="47"/>
      <sheetData sheetId="48"/>
      <sheetData sheetId="49"/>
      <sheetData sheetId="50">
        <row r="6">
          <cell r="D6" t="str">
            <v>Limited Pay UL 15/5</v>
          </cell>
          <cell r="F6">
            <v>0</v>
          </cell>
          <cell r="G6">
            <v>28.199269999999999</v>
          </cell>
          <cell r="H6">
            <v>32.222000000000001</v>
          </cell>
          <cell r="I6">
            <v>28.233992000000001</v>
          </cell>
          <cell r="J6">
            <v>41.756</v>
          </cell>
          <cell r="K6">
            <v>57.941740500000002</v>
          </cell>
          <cell r="L6">
            <v>59.298499999999997</v>
          </cell>
          <cell r="M6">
            <v>63.011897999999995</v>
          </cell>
          <cell r="N6">
            <v>86.42839679090271</v>
          </cell>
          <cell r="O6">
            <v>67.454354097328377</v>
          </cell>
          <cell r="P6">
            <v>53.850112250723271</v>
          </cell>
          <cell r="Q6">
            <v>42.353608166823491</v>
          </cell>
        </row>
        <row r="7">
          <cell r="D7">
            <v>0.19</v>
          </cell>
          <cell r="F7">
            <v>0</v>
          </cell>
          <cell r="G7">
            <v>16.224033344582004</v>
          </cell>
          <cell r="H7">
            <v>18.830532183492004</v>
          </cell>
          <cell r="I7">
            <v>16.302602086324995</v>
          </cell>
          <cell r="J7">
            <v>25.163481835284003</v>
          </cell>
          <cell r="K7">
            <v>31.616785859813</v>
          </cell>
          <cell r="L7">
            <v>38.251318294371998</v>
          </cell>
          <cell r="M7">
            <v>35.883717105945472</v>
          </cell>
          <cell r="N7">
            <v>48.484417860279429</v>
          </cell>
          <cell r="O7">
            <v>37.792036862115978</v>
          </cell>
          <cell r="P7">
            <v>30.143057003928163</v>
          </cell>
          <cell r="Q7">
            <v>23.642916631495741</v>
          </cell>
        </row>
        <row r="8">
          <cell r="D8" t="str">
            <v>Unit Linked</v>
          </cell>
        </row>
        <row r="9">
          <cell r="D9" t="str">
            <v>E15/8</v>
          </cell>
          <cell r="F9">
            <v>18.612688800000001</v>
          </cell>
          <cell r="G9">
            <v>10.028895199999999</v>
          </cell>
          <cell r="H9">
            <v>4.425592</v>
          </cell>
          <cell r="I9">
            <v>29.705274399999997</v>
          </cell>
          <cell r="J9">
            <v>40.734018399999989</v>
          </cell>
          <cell r="K9">
            <v>101.12901839999996</v>
          </cell>
          <cell r="L9">
            <v>38.432115199999998</v>
          </cell>
          <cell r="M9">
            <v>21.961967200000004</v>
          </cell>
          <cell r="N9">
            <v>38.143999999999998</v>
          </cell>
          <cell r="O9">
            <v>11.128637796783391</v>
          </cell>
          <cell r="P9">
            <v>9.1819912958059131</v>
          </cell>
          <cell r="Q9">
            <v>4.6995249091888383</v>
          </cell>
        </row>
        <row r="10">
          <cell r="D10">
            <v>0.04</v>
          </cell>
          <cell r="F10">
            <v>3.7152056014399988</v>
          </cell>
          <cell r="G10">
            <v>1.7389144656260009</v>
          </cell>
          <cell r="H10">
            <v>0.761491434912</v>
          </cell>
          <cell r="I10">
            <v>4.4117691663030021</v>
          </cell>
          <cell r="J10">
            <v>7.6267437363430011</v>
          </cell>
          <cell r="K10">
            <v>21.734958391622015</v>
          </cell>
          <cell r="L10">
            <v>9.7577598150180016</v>
          </cell>
          <cell r="M10">
            <v>5.9672454698999973</v>
          </cell>
          <cell r="N10">
            <v>1.7869452657389555</v>
          </cell>
          <cell r="O10">
            <v>0.52134717452510704</v>
          </cell>
          <cell r="P10">
            <v>0.43015194725505124</v>
          </cell>
          <cell r="Q10">
            <v>0.22016028176639291</v>
          </cell>
        </row>
        <row r="11">
          <cell r="D11" t="str">
            <v>Traditional Non-par</v>
          </cell>
        </row>
        <row r="12">
          <cell r="D12" t="str">
            <v>UE15/7</v>
          </cell>
          <cell r="F12">
            <v>81.999204000000006</v>
          </cell>
          <cell r="G12">
            <v>49.236992000000001</v>
          </cell>
          <cell r="H12">
            <v>71.546037499999997</v>
          </cell>
          <cell r="I12">
            <v>-7.0979999999999999</v>
          </cell>
          <cell r="J12">
            <v>-0.1918</v>
          </cell>
          <cell r="K12">
            <v>-1.0325</v>
          </cell>
          <cell r="L12">
            <v>-0.42699999999999999</v>
          </cell>
          <cell r="M12">
            <v>-8.4000000000000005E-2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D13">
            <v>0.25</v>
          </cell>
          <cell r="F13">
            <v>2.9274471932469996</v>
          </cell>
          <cell r="G13">
            <v>1.3919430404909996</v>
          </cell>
          <cell r="H13">
            <v>3.2731276243209995</v>
          </cell>
          <cell r="I13">
            <v>-0.40985239888999997</v>
          </cell>
          <cell r="J13">
            <v>-2.5740538173E-2</v>
          </cell>
          <cell r="K13">
            <v>-7.3682150641000005E-2</v>
          </cell>
          <cell r="L13">
            <v>-7.1730572770999992E-2</v>
          </cell>
          <cell r="M13">
            <v>1.2067981072999999E-2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D14" t="str">
            <v>Traditional Non-par</v>
          </cell>
        </row>
        <row r="15">
          <cell r="D15" t="str">
            <v>Life Saver 15/9</v>
          </cell>
          <cell r="F15">
            <v>77.905297800000014</v>
          </cell>
          <cell r="G15">
            <v>47.178513000000002</v>
          </cell>
          <cell r="H15">
            <v>63.938898000000002</v>
          </cell>
          <cell r="I15">
            <v>-1.6617105000000001</v>
          </cell>
          <cell r="J15">
            <v>-0.97740000000000005</v>
          </cell>
          <cell r="K15">
            <v>-0.21546000000000001</v>
          </cell>
          <cell r="L15">
            <v>-0.26100000000000001</v>
          </cell>
          <cell r="M15">
            <v>-0.14219999999999999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>
            <v>-0.01</v>
          </cell>
          <cell r="F16">
            <v>2.5101007912640001</v>
          </cell>
          <cell r="G16">
            <v>1.564331454227001</v>
          </cell>
          <cell r="H16">
            <v>2.5938483417880001</v>
          </cell>
          <cell r="I16">
            <v>0.43482424666899977</v>
          </cell>
          <cell r="J16">
            <v>-8.5619154067999984E-2</v>
          </cell>
          <cell r="K16">
            <v>1.8862175525999995E-2</v>
          </cell>
          <cell r="L16">
            <v>7.4901844019999988E-3</v>
          </cell>
          <cell r="M16">
            <v>-8.8539032800000021E-4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D17" t="str">
            <v>Traditional Non-par</v>
          </cell>
        </row>
        <row r="18">
          <cell r="D18" t="str">
            <v>TMB Wealthy 3 Gens</v>
          </cell>
          <cell r="F18">
            <v>0.02</v>
          </cell>
          <cell r="G18">
            <v>2.488</v>
          </cell>
          <cell r="H18">
            <v>4.016</v>
          </cell>
          <cell r="I18">
            <v>5.9008000000000003</v>
          </cell>
          <cell r="J18">
            <v>30.231200000000001</v>
          </cell>
          <cell r="K18">
            <v>63.533999999999999</v>
          </cell>
          <cell r="L18">
            <v>7.0342000000000002</v>
          </cell>
          <cell r="M18">
            <v>8.42</v>
          </cell>
          <cell r="N18">
            <v>9.5359999999999978</v>
          </cell>
          <cell r="O18">
            <v>8.9029102374267186</v>
          </cell>
          <cell r="P18">
            <v>8.7447536150532503</v>
          </cell>
          <cell r="Q18">
            <v>7.5192398547021426</v>
          </cell>
        </row>
        <row r="19">
          <cell r="D19">
            <v>0.08</v>
          </cell>
          <cell r="F19">
            <v>0.16648989901099998</v>
          </cell>
          <cell r="G19">
            <v>0.47647700836000001</v>
          </cell>
          <cell r="H19">
            <v>1.030287817162</v>
          </cell>
          <cell r="I19">
            <v>2.3482163554290008</v>
          </cell>
          <cell r="J19">
            <v>8.0532566303199982</v>
          </cell>
          <cell r="K19">
            <v>16.589336058002001</v>
          </cell>
          <cell r="L19">
            <v>1.517380937227</v>
          </cell>
          <cell r="M19">
            <v>1.538038108616</v>
          </cell>
          <cell r="N19">
            <v>-0.20805580384387509</v>
          </cell>
          <cell r="O19">
            <v>-0.19424309416921992</v>
          </cell>
          <cell r="P19">
            <v>-0.19079244366574422</v>
          </cell>
          <cell r="Q19">
            <v>-0.16405426722577152</v>
          </cell>
        </row>
        <row r="20">
          <cell r="D20" t="str">
            <v>Traditional Non-par</v>
          </cell>
        </row>
        <row r="21">
          <cell r="D21" t="str">
            <v>Term ROP 20/10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27.900659000000001</v>
          </cell>
          <cell r="K21">
            <v>14.088359000000001</v>
          </cell>
          <cell r="L21">
            <v>16.361996000000001</v>
          </cell>
          <cell r="M21">
            <v>20.318455</v>
          </cell>
          <cell r="N21">
            <v>44.699999999999996</v>
          </cell>
          <cell r="O21">
            <v>97.375580721854746</v>
          </cell>
          <cell r="P21">
            <v>122.97309771168634</v>
          </cell>
          <cell r="Q21">
            <v>119.83788518431543</v>
          </cell>
        </row>
        <row r="22">
          <cell r="D22">
            <v>0.12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19.411904801725015</v>
          </cell>
          <cell r="K22">
            <v>11.102041988702009</v>
          </cell>
          <cell r="L22">
            <v>10.966716873288998</v>
          </cell>
          <cell r="M22">
            <v>13.255827217149001</v>
          </cell>
          <cell r="N22">
            <v>29.112060463005395</v>
          </cell>
          <cell r="O22">
            <v>63.418429386910475</v>
          </cell>
          <cell r="P22">
            <v>80.089491183572335</v>
          </cell>
          <cell r="Q22">
            <v>78.047600877952789</v>
          </cell>
        </row>
        <row r="23">
          <cell r="D23" t="str">
            <v>Traditional Non-par</v>
          </cell>
        </row>
        <row r="24">
          <cell r="D24" t="str">
            <v>Power Max Link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8.92</v>
          </cell>
          <cell r="K24">
            <v>11.1</v>
          </cell>
          <cell r="L24">
            <v>11.6</v>
          </cell>
          <cell r="M24">
            <v>9.25</v>
          </cell>
          <cell r="N24">
            <v>5.35</v>
          </cell>
          <cell r="O24">
            <v>8.0249999999999986</v>
          </cell>
          <cell r="P24">
            <v>8.5599999999999987</v>
          </cell>
          <cell r="Q24">
            <v>11.896304202657795</v>
          </cell>
        </row>
        <row r="25">
          <cell r="D25">
            <v>0.24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3.0948115204910001</v>
          </cell>
          <cell r="K25">
            <v>5.3842446510649991</v>
          </cell>
          <cell r="L25">
            <v>5.4735804025030008</v>
          </cell>
          <cell r="M25">
            <v>3.4683854326560124</v>
          </cell>
          <cell r="N25">
            <v>2.7540155317754129</v>
          </cell>
          <cell r="O25">
            <v>4.1310232976631189</v>
          </cell>
          <cell r="P25">
            <v>4.4064248508406605</v>
          </cell>
          <cell r="Q25">
            <v>6.123851690625175</v>
          </cell>
        </row>
        <row r="26">
          <cell r="D26" t="str">
            <v>Unit Linked</v>
          </cell>
        </row>
        <row r="27">
          <cell r="D27" t="str">
            <v>Unit-Linked</v>
          </cell>
          <cell r="F27">
            <v>8.9835127299999993</v>
          </cell>
          <cell r="G27">
            <v>13.092751500000002</v>
          </cell>
          <cell r="H27">
            <v>10.68986788</v>
          </cell>
          <cell r="I27">
            <v>6.0973500000000005</v>
          </cell>
          <cell r="J27">
            <v>9.2899999999999996E-2</v>
          </cell>
          <cell r="K27">
            <v>-0.18330000000000002</v>
          </cell>
          <cell r="L27">
            <v>-1.0219</v>
          </cell>
          <cell r="M27">
            <v>-1.1043000000000001</v>
          </cell>
          <cell r="N27">
            <v>1</v>
          </cell>
          <cell r="O27">
            <v>1.5</v>
          </cell>
          <cell r="P27">
            <v>1.6</v>
          </cell>
          <cell r="Q27">
            <v>2.2236082621790274</v>
          </cell>
        </row>
        <row r="28">
          <cell r="D28">
            <v>0.33</v>
          </cell>
          <cell r="F28">
            <v>4.3755084122350008</v>
          </cell>
          <cell r="G28">
            <v>4.3548119310989986</v>
          </cell>
          <cell r="H28">
            <v>5.0276473011849996</v>
          </cell>
          <cell r="I28">
            <v>4.2562694644640011</v>
          </cell>
          <cell r="J28">
            <v>-1.5758147070000006E-2</v>
          </cell>
          <cell r="K28">
            <v>-0.28824700706399992</v>
          </cell>
          <cell r="L28">
            <v>-1.2073978836469998</v>
          </cell>
          <cell r="M28">
            <v>-1.2177068613199999</v>
          </cell>
          <cell r="N28">
            <v>0.50367193551377287</v>
          </cell>
          <cell r="O28">
            <v>0.75550790327065931</v>
          </cell>
          <cell r="P28">
            <v>0.80587509682203662</v>
          </cell>
          <cell r="Q28">
            <v>1.1199690772361277</v>
          </cell>
        </row>
        <row r="29">
          <cell r="D29" t="str">
            <v>Unit Linked</v>
          </cell>
        </row>
        <row r="30">
          <cell r="D30" t="str">
            <v>W99/8</v>
          </cell>
          <cell r="F30">
            <v>1.6772312000000003</v>
          </cell>
          <cell r="G30">
            <v>7.3202967999999986</v>
          </cell>
          <cell r="H30">
            <v>6.564859199999999</v>
          </cell>
          <cell r="I30">
            <v>5.6190663999999995</v>
          </cell>
          <cell r="J30">
            <v>3.2612095999999999</v>
          </cell>
          <cell r="K30">
            <v>4.5736735999999993</v>
          </cell>
          <cell r="L30">
            <v>3.7072544000000001</v>
          </cell>
          <cell r="M30">
            <v>3.1120495999999997</v>
          </cell>
          <cell r="N30">
            <v>4.7679999999999998</v>
          </cell>
          <cell r="O30">
            <v>4.4514551187133611</v>
          </cell>
          <cell r="P30">
            <v>4.3723768075266261</v>
          </cell>
          <cell r="Q30">
            <v>3.7596199273510722</v>
          </cell>
        </row>
        <row r="31">
          <cell r="D31">
            <v>0.22</v>
          </cell>
          <cell r="F31">
            <v>0.65168615871299962</v>
          </cell>
          <cell r="G31">
            <v>2.8103088013790005</v>
          </cell>
          <cell r="H31">
            <v>2.3559103046619985</v>
          </cell>
          <cell r="I31">
            <v>2.166229060497999</v>
          </cell>
          <cell r="J31">
            <v>1.1824514552090006</v>
          </cell>
          <cell r="K31">
            <v>1.7620065669359999</v>
          </cell>
          <cell r="L31">
            <v>1.0855630960509999</v>
          </cell>
          <cell r="M31">
            <v>0.98003472585400031</v>
          </cell>
          <cell r="N31">
            <v>1.4629815307946543</v>
          </cell>
          <cell r="O31">
            <v>1.3658549966105227</v>
          </cell>
          <cell r="P31">
            <v>1.3415911315197875</v>
          </cell>
          <cell r="Q31">
            <v>1.1535768700759561</v>
          </cell>
        </row>
        <row r="32">
          <cell r="D32" t="str">
            <v>Traditional Non-par</v>
          </cell>
        </row>
        <row r="33">
          <cell r="D33" t="str">
            <v>Pension85</v>
          </cell>
          <cell r="F33">
            <v>1.3288279999999999</v>
          </cell>
          <cell r="G33">
            <v>2.4086066000000002</v>
          </cell>
          <cell r="H33">
            <v>2.1861220000000001</v>
          </cell>
          <cell r="I33">
            <v>2.3078031000000001</v>
          </cell>
          <cell r="J33">
            <v>2.7855421000000002</v>
          </cell>
          <cell r="K33">
            <v>3.8049488</v>
          </cell>
          <cell r="L33">
            <v>3.0442933999999999</v>
          </cell>
          <cell r="M33">
            <v>2.8526482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D34">
            <v>0</v>
          </cell>
          <cell r="F34">
            <v>2.556840155200004E-2</v>
          </cell>
          <cell r="G34">
            <v>0.10358592003400004</v>
          </cell>
          <cell r="H34">
            <v>0.3301418818170001</v>
          </cell>
          <cell r="I34">
            <v>0.39327742676999977</v>
          </cell>
          <cell r="J34">
            <v>0.33084144779199981</v>
          </cell>
          <cell r="K34">
            <v>0.84774420317800003</v>
          </cell>
          <cell r="L34">
            <v>-0.52169738306600022</v>
          </cell>
          <cell r="M34">
            <v>-0.23282423483600009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D35" t="str">
            <v>Traditional Non-par</v>
          </cell>
          <cell r="F35">
            <v>1.9241317576089639E-2</v>
          </cell>
          <cell r="G35">
            <v>4.3006574852863078E-2</v>
          </cell>
          <cell r="H35">
            <v>0.15101713528201999</v>
          </cell>
          <cell r="I35">
            <v>0.17041203678511385</v>
          </cell>
          <cell r="J35">
            <v>0.11877093790540799</v>
          </cell>
          <cell r="K35">
            <v>0.22280042327455235</v>
          </cell>
          <cell r="L35">
            <v>-0.17136895644355443</v>
          </cell>
          <cell r="M35">
            <v>-8.1616876148976267E-2</v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</row>
        <row r="36">
          <cell r="F36">
            <v>14.890626385939981</v>
          </cell>
          <cell r="G36">
            <v>13.956085901289953</v>
          </cell>
          <cell r="H36">
            <v>14.479087968550004</v>
          </cell>
          <cell r="I36">
            <v>11.782376774780019</v>
          </cell>
          <cell r="J36">
            <v>12.405141225180046</v>
          </cell>
          <cell r="K36">
            <v>11.711561764640066</v>
          </cell>
          <cell r="L36">
            <v>11.201806018169947</v>
          </cell>
          <cell r="M36">
            <v>15.56978152679001</v>
          </cell>
          <cell r="N36">
            <v>17.043206418194586</v>
          </cell>
          <cell r="O36">
            <v>16.450719383849105</v>
          </cell>
          <cell r="P36">
            <v>16.287760898009026</v>
          </cell>
          <cell r="Q36">
            <v>14.934279625373279</v>
          </cell>
        </row>
        <row r="37">
          <cell r="F37">
            <v>19.954370689434896</v>
          </cell>
          <cell r="G37">
            <v>16.844197207635617</v>
          </cell>
          <cell r="H37">
            <v>20.06463422388029</v>
          </cell>
          <cell r="I37">
            <v>13.92358080784247</v>
          </cell>
          <cell r="J37">
            <v>13.305031630343052</v>
          </cell>
          <cell r="K37">
            <v>17.232431182292643</v>
          </cell>
          <cell r="L37">
            <v>14.195418850541131</v>
          </cell>
          <cell r="M37">
            <v>18.422336799950656</v>
          </cell>
          <cell r="N37">
            <v>24.35830529409273</v>
          </cell>
          <cell r="O37">
            <v>22.949210009930823</v>
          </cell>
          <cell r="P37">
            <v>23.157594640443662</v>
          </cell>
          <cell r="Q37">
            <v>21.49975829304455</v>
          </cell>
        </row>
      </sheetData>
      <sheetData sheetId="51">
        <row r="6">
          <cell r="F6">
            <v>659.05994874560008</v>
          </cell>
          <cell r="G6">
            <v>99.186961999720012</v>
          </cell>
          <cell r="H6">
            <v>117.97738604468</v>
          </cell>
          <cell r="I6">
            <v>82.745589491960004</v>
          </cell>
          <cell r="J6">
            <v>49.534485130999997</v>
          </cell>
          <cell r="K6">
            <v>77.356976853399999</v>
          </cell>
          <cell r="L6">
            <v>58.240125116400002</v>
          </cell>
          <cell r="M6">
            <v>53.20202047299999</v>
          </cell>
          <cell r="N6">
            <v>27.462803297869257</v>
          </cell>
          <cell r="O6">
            <v>45.189051545082449</v>
          </cell>
          <cell r="P6">
            <v>51.658547543598942</v>
          </cell>
          <cell r="Q6">
            <v>55.658547543598942</v>
          </cell>
        </row>
        <row r="7">
          <cell r="F7">
            <v>545.2306637695815</v>
          </cell>
          <cell r="G7">
            <v>67.230663769581597</v>
          </cell>
          <cell r="H7">
            <v>72.730663769581597</v>
          </cell>
          <cell r="I7">
            <v>90.2260507564595</v>
          </cell>
          <cell r="J7">
            <v>94.194829125060025</v>
          </cell>
          <cell r="K7">
            <v>94.194829125060025</v>
          </cell>
          <cell r="L7">
            <v>103.70196432526831</v>
          </cell>
          <cell r="M7">
            <v>104.1156313394693</v>
          </cell>
          <cell r="N7">
            <v>104.29669995353662</v>
          </cell>
          <cell r="O7">
            <v>118.58065669262322</v>
          </cell>
          <cell r="P7">
            <v>119.63130638183353</v>
          </cell>
          <cell r="Q7">
            <v>115.00846409304026</v>
          </cell>
        </row>
        <row r="9">
          <cell r="F9">
            <v>85.522906522434383</v>
          </cell>
          <cell r="G9">
            <v>64.307377083245342</v>
          </cell>
          <cell r="H9">
            <v>83.992411610320005</v>
          </cell>
          <cell r="I9">
            <v>48.834686540200003</v>
          </cell>
          <cell r="J9">
            <v>43.854389144400002</v>
          </cell>
          <cell r="K9">
            <v>46.294923822400001</v>
          </cell>
          <cell r="L9">
            <v>100.30316221556002</v>
          </cell>
          <cell r="M9">
            <v>63.763141110000021</v>
          </cell>
          <cell r="N9">
            <v>64.871943500599983</v>
          </cell>
          <cell r="O9">
            <v>91.613416590000028</v>
          </cell>
          <cell r="P9">
            <v>69.295552918011026</v>
          </cell>
          <cell r="Q9">
            <v>94.414180866406994</v>
          </cell>
        </row>
        <row r="11">
          <cell r="F11">
            <v>54.786500315902948</v>
          </cell>
          <cell r="G11">
            <v>34.159523818534261</v>
          </cell>
          <cell r="H11">
            <v>38.594264940876343</v>
          </cell>
          <cell r="I11">
            <v>33.769606564903548</v>
          </cell>
          <cell r="J11">
            <v>21.224446829000318</v>
          </cell>
          <cell r="K11">
            <v>25.593201461288373</v>
          </cell>
          <cell r="L11">
            <v>24.531429435453877</v>
          </cell>
          <cell r="M11">
            <v>23.259432826646172</v>
          </cell>
          <cell r="N11">
            <v>18.128276647268144</v>
          </cell>
          <cell r="O11">
            <v>16.169015712704628</v>
          </cell>
          <cell r="P11">
            <v>18.733868091671603</v>
          </cell>
          <cell r="Q11">
            <v>19.936955540385128</v>
          </cell>
        </row>
        <row r="12">
          <cell r="F12">
            <v>54.020258078928677</v>
          </cell>
          <cell r="G12">
            <v>18.995977857642345</v>
          </cell>
          <cell r="H12">
            <v>19.939907802320764</v>
          </cell>
          <cell r="I12">
            <v>25.734371546561682</v>
          </cell>
          <cell r="J12">
            <v>26.957534334710765</v>
          </cell>
          <cell r="K12">
            <v>26.853321403787731</v>
          </cell>
          <cell r="L12">
            <v>30.861848011665717</v>
          </cell>
          <cell r="M12">
            <v>30.879810067241394</v>
          </cell>
          <cell r="N12">
            <v>30.959480257431018</v>
          </cell>
          <cell r="O12">
            <v>37.016566367955036</v>
          </cell>
          <cell r="P12">
            <v>36.723363240376827</v>
          </cell>
          <cell r="Q12">
            <v>36.153544945686626</v>
          </cell>
        </row>
        <row r="14">
          <cell r="F14">
            <v>20.593589997522603</v>
          </cell>
          <cell r="G14">
            <v>17.828521596778966</v>
          </cell>
          <cell r="H14">
            <v>17.303649533856632</v>
          </cell>
          <cell r="I14">
            <v>16.628747433158122</v>
          </cell>
          <cell r="J14">
            <v>13.381467313749642</v>
          </cell>
          <cell r="K14">
            <v>13.862170366384294</v>
          </cell>
          <cell r="L14">
            <v>22.564643839031692</v>
          </cell>
          <cell r="M14">
            <v>15.910111757283458</v>
          </cell>
          <cell r="N14">
            <v>19.242358160090333</v>
          </cell>
          <cell r="O14">
            <v>17.718254485057532</v>
          </cell>
          <cell r="P14">
            <v>18.303473286473412</v>
          </cell>
          <cell r="Q14">
            <v>24.904369354303999</v>
          </cell>
        </row>
        <row r="16">
          <cell r="F16">
            <v>26.299673878054989</v>
          </cell>
          <cell r="G16">
            <v>26.110465225334003</v>
          </cell>
          <cell r="H16">
            <v>28.883518761431997</v>
          </cell>
          <cell r="I16">
            <v>22.001742023065002</v>
          </cell>
          <cell r="J16">
            <v>19.103687228339993</v>
          </cell>
          <cell r="K16">
            <v>17.900942085577</v>
          </cell>
          <cell r="L16">
            <v>15.929445061093006</v>
          </cell>
          <cell r="M16">
            <v>13.836882884670999</v>
          </cell>
          <cell r="N16">
            <v>12.032331168232204</v>
          </cell>
          <cell r="O16">
            <v>9.2003942478954812</v>
          </cell>
          <cell r="P16">
            <v>10.472158786974578</v>
          </cell>
          <cell r="Q16">
            <v>11.472158786974576</v>
          </cell>
        </row>
        <row r="17">
          <cell r="F17">
            <v>27.007320230762588</v>
          </cell>
          <cell r="G17">
            <v>27.007320230762588</v>
          </cell>
          <cell r="H17">
            <v>27.007320230762588</v>
          </cell>
          <cell r="I17">
            <v>33.607841458484089</v>
          </cell>
          <cell r="J17">
            <v>36.049420474768006</v>
          </cell>
          <cell r="K17">
            <v>36.049420474768006</v>
          </cell>
          <cell r="L17">
            <v>39.91977961553966</v>
          </cell>
          <cell r="M17">
            <v>39.807452892969273</v>
          </cell>
          <cell r="N17">
            <v>39.988521507036594</v>
          </cell>
          <cell r="O17">
            <v>47.16905425008698</v>
          </cell>
          <cell r="P17">
            <v>47.374772358381023</v>
          </cell>
          <cell r="Q17">
            <v>44.170146401911808</v>
          </cell>
        </row>
        <row r="19">
          <cell r="F19">
            <v>13.417135707878996</v>
          </cell>
          <cell r="G19">
            <v>13.221076109028997</v>
          </cell>
          <cell r="H19">
            <v>13.476739330020001</v>
          </cell>
          <cell r="I19">
            <v>11.218885328373005</v>
          </cell>
          <cell r="J19">
            <v>11.431938317535998</v>
          </cell>
          <cell r="K19">
            <v>11.939077601095001</v>
          </cell>
          <cell r="L19">
            <v>13.769495430396004</v>
          </cell>
          <cell r="M19">
            <v>15.163224019837003</v>
          </cell>
          <cell r="N19">
            <v>14.377709837041991</v>
          </cell>
          <cell r="O19">
            <v>18.373541151183012</v>
          </cell>
          <cell r="P19">
            <v>22.001433511325022</v>
          </cell>
          <cell r="Q19">
            <v>25.499548115799993</v>
          </cell>
        </row>
        <row r="21">
          <cell r="F21">
            <v>17.915106296314981</v>
          </cell>
          <cell r="G21">
            <v>23.598885332628992</v>
          </cell>
          <cell r="H21">
            <v>23.452221668886995</v>
          </cell>
          <cell r="I21">
            <v>17.924268857151002</v>
          </cell>
          <cell r="J21">
            <v>16.339093121556999</v>
          </cell>
          <cell r="K21">
            <v>15.137965122147001</v>
          </cell>
          <cell r="L21">
            <v>14.025939483049997</v>
          </cell>
          <cell r="M21">
            <v>12.530840630237003</v>
          </cell>
          <cell r="N21">
            <v>10.741939133443953</v>
          </cell>
          <cell r="O21">
            <v>7.5183512531853678</v>
          </cell>
          <cell r="P21">
            <v>8.4375287108685733</v>
          </cell>
          <cell r="Q21">
            <v>9.4659962017533861</v>
          </cell>
        </row>
        <row r="22">
          <cell r="F22">
            <v>13.52016020512723</v>
          </cell>
          <cell r="G22">
            <v>13.52016020512723</v>
          </cell>
          <cell r="H22">
            <v>13.52016020512723</v>
          </cell>
          <cell r="I22">
            <v>17.995840918506147</v>
          </cell>
          <cell r="J22">
            <v>18.833074745613047</v>
          </cell>
          <cell r="K22">
            <v>18.728861814690013</v>
          </cell>
          <cell r="L22">
            <v>21.553704721277146</v>
          </cell>
          <cell r="M22">
            <v>21.565876722280258</v>
          </cell>
          <cell r="N22">
            <v>21.645546912469882</v>
          </cell>
          <cell r="O22">
            <v>26.63146273198225</v>
          </cell>
          <cell r="P22">
            <v>26.234002609248918</v>
          </cell>
          <cell r="Q22">
            <v>25.097316986985724</v>
          </cell>
        </row>
        <row r="24">
          <cell r="F24">
            <v>8.706928598535999</v>
          </cell>
          <cell r="G24">
            <v>7.9626700353289985</v>
          </cell>
          <cell r="H24">
            <v>6.0827337238119981</v>
          </cell>
          <cell r="I24">
            <v>5.5681958008622354</v>
          </cell>
          <cell r="J24">
            <v>5.5990185579640048</v>
          </cell>
          <cell r="K24">
            <v>5.8463439938839956</v>
          </cell>
          <cell r="L24">
            <v>6.3743703797859936</v>
          </cell>
          <cell r="M24">
            <v>7.3122041605320014</v>
          </cell>
          <cell r="N24">
            <v>7.001368973398999</v>
          </cell>
          <cell r="O24">
            <v>9.3739647116330005</v>
          </cell>
          <cell r="P24">
            <v>13.708999542469993</v>
          </cell>
          <cell r="Q24">
            <v>16.701198887559002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6">
          <cell r="F6">
            <v>15.420627999999999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>
        <row r="6">
          <cell r="D6" t="str">
            <v>Employee Benefit</v>
          </cell>
          <cell r="F6">
            <v>602.99228830000004</v>
          </cell>
          <cell r="G6">
            <v>4.4112763800000003</v>
          </cell>
          <cell r="H6">
            <v>6.2545025900000004</v>
          </cell>
          <cell r="I6">
            <v>18.100756130000001</v>
          </cell>
          <cell r="J6">
            <v>10.29101221</v>
          </cell>
          <cell r="K6">
            <v>45.866200710000001</v>
          </cell>
          <cell r="L6">
            <v>26.340849859999999</v>
          </cell>
          <cell r="M6">
            <v>27.148570409999998</v>
          </cell>
          <cell r="N6">
            <v>2</v>
          </cell>
          <cell r="O6">
            <v>20</v>
          </cell>
          <cell r="P6">
            <v>22</v>
          </cell>
          <cell r="Q6">
            <v>25</v>
          </cell>
        </row>
        <row r="7">
          <cell r="D7">
            <v>0</v>
          </cell>
          <cell r="F7">
            <v>26.448604986844504</v>
          </cell>
          <cell r="G7">
            <v>1.6111523683495865</v>
          </cell>
          <cell r="H7">
            <v>1.9391433365150395</v>
          </cell>
          <cell r="I7">
            <v>3.2992132480659406</v>
          </cell>
          <cell r="J7">
            <v>1.3361364916392979</v>
          </cell>
          <cell r="K7">
            <v>2.7791917095039933</v>
          </cell>
          <cell r="L7">
            <v>4.3965887562293133</v>
          </cell>
          <cell r="M7">
            <v>4.590541770851158</v>
          </cell>
          <cell r="N7">
            <v>4.9176937811859625E-2</v>
          </cell>
          <cell r="O7">
            <v>0.49176937811859622</v>
          </cell>
          <cell r="P7">
            <v>0.54094631593045583</v>
          </cell>
          <cell r="Q7">
            <v>0.61471172264824536</v>
          </cell>
        </row>
        <row r="8">
          <cell r="D8" t="str">
            <v>Group Protection (non-medical)</v>
          </cell>
        </row>
        <row r="9">
          <cell r="D9" t="str">
            <v>Group Co-op</v>
          </cell>
          <cell r="F9">
            <v>5.917262</v>
          </cell>
          <cell r="G9">
            <v>45.519225509999991</v>
          </cell>
          <cell r="H9">
            <v>67.826357000000002</v>
          </cell>
          <cell r="I9">
            <v>32.420751240000001</v>
          </cell>
          <cell r="J9">
            <v>9.4669639799999992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</row>
        <row r="10">
          <cell r="D10">
            <v>0</v>
          </cell>
          <cell r="F10">
            <v>-0.79635523699062294</v>
          </cell>
          <cell r="G10">
            <v>4.6633045931356838</v>
          </cell>
          <cell r="H10">
            <v>8.2235551998950953</v>
          </cell>
          <cell r="I10">
            <v>6.5135614718600001</v>
          </cell>
          <cell r="J10">
            <v>0.11238833736800001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D11" t="str">
            <v>Group Protection (non-medical)</v>
          </cell>
        </row>
        <row r="12">
          <cell r="D12" t="str">
            <v>Auto Loan</v>
          </cell>
          <cell r="F12">
            <v>6.8911058539999912</v>
          </cell>
          <cell r="G12">
            <v>5.6957603760000035</v>
          </cell>
          <cell r="H12">
            <v>8.117202500999996</v>
          </cell>
          <cell r="I12">
            <v>4.6432779190000026</v>
          </cell>
          <cell r="J12">
            <v>4.7718514069999936</v>
          </cell>
          <cell r="K12">
            <v>6.9795403369999987</v>
          </cell>
          <cell r="L12">
            <v>7.1273584320000047</v>
          </cell>
          <cell r="M12">
            <v>7.6463584729999976</v>
          </cell>
          <cell r="N12">
            <v>8</v>
          </cell>
          <cell r="O12">
            <v>4.4000000000000004</v>
          </cell>
          <cell r="P12">
            <v>4.7116856895000003</v>
          </cell>
          <cell r="Q12">
            <v>5.7116856894999994</v>
          </cell>
        </row>
        <row r="13">
          <cell r="D13">
            <v>1</v>
          </cell>
          <cell r="F13">
            <v>7.1832920631509838</v>
          </cell>
          <cell r="G13">
            <v>5.9085412017959955</v>
          </cell>
          <cell r="H13">
            <v>8.4762942974389954</v>
          </cell>
          <cell r="I13">
            <v>5.0557267038990013</v>
          </cell>
          <cell r="J13">
            <v>4.9152588021259991</v>
          </cell>
          <cell r="K13">
            <v>7.0311900150640012</v>
          </cell>
          <cell r="L13">
            <v>7.4142564753029978</v>
          </cell>
          <cell r="M13">
            <v>7.8906009750800044</v>
          </cell>
          <cell r="N13">
            <v>8.2277399270785203</v>
          </cell>
          <cell r="O13">
            <v>4.5252569598931869</v>
          </cell>
          <cell r="P13">
            <v>4.8458155589179555</v>
          </cell>
          <cell r="Q13">
            <v>5.8742830498027692</v>
          </cell>
        </row>
        <row r="14">
          <cell r="D14" t="str">
            <v>Stand-alone protection</v>
          </cell>
        </row>
        <row r="15">
          <cell r="D15" t="str">
            <v>Pension85</v>
          </cell>
          <cell r="F15">
            <v>5.9499775999999995</v>
          </cell>
          <cell r="G15">
            <v>7.5049326000000018</v>
          </cell>
          <cell r="H15">
            <v>7.2778225000000001</v>
          </cell>
          <cell r="I15">
            <v>6.5437975999999995</v>
          </cell>
          <cell r="J15">
            <v>6.3449457000000002</v>
          </cell>
          <cell r="K15">
            <v>4.8887204999999998</v>
          </cell>
          <cell r="L15">
            <v>4.3850125999999996</v>
          </cell>
          <cell r="M15">
            <v>3.7256719</v>
          </cell>
          <cell r="N15">
            <v>5.2828032978692603</v>
          </cell>
          <cell r="O15">
            <v>6.2890515450824518</v>
          </cell>
          <cell r="P15">
            <v>7.5468618540989425</v>
          </cell>
          <cell r="Q15">
            <v>7.5468618540989425</v>
          </cell>
        </row>
        <row r="16">
          <cell r="D16">
            <v>0.04</v>
          </cell>
          <cell r="F16">
            <v>3.0671878377340005</v>
          </cell>
          <cell r="G16">
            <v>4.4588041136239998</v>
          </cell>
          <cell r="H16">
            <v>4.1362943719320002</v>
          </cell>
          <cell r="I16">
            <v>3.9888925094369991</v>
          </cell>
          <cell r="J16">
            <v>3.2211727486340003</v>
          </cell>
          <cell r="K16">
            <v>2.4884150498079989</v>
          </cell>
          <cell r="L16">
            <v>0.80517177509299986</v>
          </cell>
          <cell r="M16">
            <v>0.97185438626999987</v>
          </cell>
          <cell r="N16">
            <v>1.3190043166533478</v>
          </cell>
          <cell r="O16">
            <v>1.5702432341111283</v>
          </cell>
          <cell r="P16">
            <v>1.8842918809333538</v>
          </cell>
          <cell r="Q16">
            <v>1.8842918809333538</v>
          </cell>
        </row>
        <row r="17">
          <cell r="D17" t="str">
            <v>Traditional Non-par</v>
          </cell>
        </row>
        <row r="18">
          <cell r="D18" t="str">
            <v>Whole Life Package (with NGD&amp;ICP)</v>
          </cell>
          <cell r="F18">
            <v>13.954751999999999</v>
          </cell>
          <cell r="G18">
            <v>15.461833</v>
          </cell>
          <cell r="H18">
            <v>8.5660159999999994</v>
          </cell>
          <cell r="I18">
            <v>3.926898</v>
          </cell>
          <cell r="J18">
            <v>4.7732479999999997</v>
          </cell>
          <cell r="K18">
            <v>-0.118424</v>
          </cell>
          <cell r="L18">
            <v>-0.124416</v>
          </cell>
          <cell r="M18">
            <v>-0.12581899999999999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>
            <v>0.12</v>
          </cell>
          <cell r="F19">
            <v>-3.0590685662409998</v>
          </cell>
          <cell r="G19">
            <v>-3.3194250790059985</v>
          </cell>
          <cell r="H19">
            <v>-2.1689284659979986</v>
          </cell>
          <cell r="I19">
            <v>-1.0838702076479996</v>
          </cell>
          <cell r="J19">
            <v>-1.0818649105459996</v>
          </cell>
          <cell r="K19">
            <v>1.2253328754999994E-2</v>
          </cell>
          <cell r="L19">
            <v>9.2329903349999999E-3</v>
          </cell>
          <cell r="M19">
            <v>2.8370579991000001E-2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D20" t="str">
            <v>Traditional Par</v>
          </cell>
        </row>
        <row r="21">
          <cell r="D21" t="str">
            <v>FWD Saving 20/10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4.5797400000000001</v>
          </cell>
          <cell r="L21">
            <v>7.9864199999999999</v>
          </cell>
          <cell r="M21">
            <v>9.4626000000000001</v>
          </cell>
          <cell r="N21">
            <v>8.8514999999999997</v>
          </cell>
          <cell r="O21">
            <v>10.5375</v>
          </cell>
          <cell r="P21">
            <v>12.645</v>
          </cell>
          <cell r="Q21">
            <v>12.645</v>
          </cell>
        </row>
        <row r="22">
          <cell r="D22">
            <v>0.06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2.7185507573489995</v>
          </cell>
          <cell r="L22">
            <v>3.5880725267829994</v>
          </cell>
          <cell r="M22">
            <v>4.0268900563559997</v>
          </cell>
          <cell r="N22">
            <v>5.2542834371983274</v>
          </cell>
          <cell r="O22">
            <v>6.255099329998008</v>
          </cell>
          <cell r="P22">
            <v>7.5061191959976101</v>
          </cell>
          <cell r="Q22">
            <v>7.5061191959976101</v>
          </cell>
        </row>
        <row r="23">
          <cell r="D23" t="str">
            <v>Traditional Non-par</v>
          </cell>
        </row>
        <row r="24">
          <cell r="D24" t="str">
            <v>Term</v>
          </cell>
          <cell r="F24">
            <v>2.4481519999999999</v>
          </cell>
          <cell r="G24">
            <v>2.0863480000000001</v>
          </cell>
          <cell r="H24">
            <v>3.4990860000000001</v>
          </cell>
          <cell r="I24">
            <v>3.827216</v>
          </cell>
          <cell r="J24">
            <v>2.8396439999999998</v>
          </cell>
          <cell r="K24">
            <v>2.2825839999999999</v>
          </cell>
          <cell r="L24">
            <v>1.5645039999999999</v>
          </cell>
          <cell r="M24">
            <v>1.6230800000000001</v>
          </cell>
          <cell r="N24">
            <v>0.79799999999999993</v>
          </cell>
          <cell r="O24">
            <v>0.95</v>
          </cell>
          <cell r="P24">
            <v>1.1399999999999999</v>
          </cell>
          <cell r="Q24">
            <v>1.1399999999999999</v>
          </cell>
        </row>
        <row r="25">
          <cell r="D25">
            <v>1</v>
          </cell>
          <cell r="F25">
            <v>0.87250052137300016</v>
          </cell>
          <cell r="G25">
            <v>3.7954214344359993</v>
          </cell>
          <cell r="H25">
            <v>3.6106713013290017</v>
          </cell>
          <cell r="I25">
            <v>3.8941233569360025</v>
          </cell>
          <cell r="J25">
            <v>2.8668868844310018</v>
          </cell>
          <cell r="K25">
            <v>2.3133816412160004</v>
          </cell>
          <cell r="L25">
            <v>1.6248981579809991</v>
          </cell>
          <cell r="M25">
            <v>1.7055323668869995</v>
          </cell>
          <cell r="N25">
            <v>0.82643050028030463</v>
          </cell>
          <cell r="O25">
            <v>0.98384583366702927</v>
          </cell>
          <cell r="P25">
            <v>1.1806150004004352</v>
          </cell>
          <cell r="Q25">
            <v>1.1806150004004352</v>
          </cell>
        </row>
        <row r="26">
          <cell r="D26" t="str">
            <v>Traditional Non-par</v>
          </cell>
        </row>
        <row r="27">
          <cell r="D27" t="str">
            <v>HB</v>
          </cell>
          <cell r="F27">
            <v>3.4684447999999981</v>
          </cell>
          <cell r="G27">
            <v>3.7135385599999995</v>
          </cell>
          <cell r="H27">
            <v>3.2645676799999999</v>
          </cell>
          <cell r="I27">
            <v>2.5807840000000004</v>
          </cell>
          <cell r="J27">
            <v>2.2347148800000003</v>
          </cell>
          <cell r="K27">
            <v>1.6614080000000002</v>
          </cell>
          <cell r="L27">
            <v>1.3270784000000002</v>
          </cell>
          <cell r="M27">
            <v>0.66006399999999998</v>
          </cell>
          <cell r="N27">
            <v>1.0500000000000001E-2</v>
          </cell>
          <cell r="O27">
            <v>1.2500000000000001E-2</v>
          </cell>
          <cell r="P27">
            <v>1.4999999999999999E-2</v>
          </cell>
          <cell r="Q27">
            <v>1.4999999999999999E-2</v>
          </cell>
        </row>
        <row r="28">
          <cell r="D28">
            <v>1</v>
          </cell>
          <cell r="F28">
            <v>1.4487125584840002</v>
          </cell>
          <cell r="G28">
            <v>2.3995247911790005</v>
          </cell>
          <cell r="H28">
            <v>1.6133120434850001</v>
          </cell>
          <cell r="I28">
            <v>1.238103616689</v>
          </cell>
          <cell r="J28">
            <v>1.1297708726369997</v>
          </cell>
          <cell r="K28">
            <v>0.73934997029999971</v>
          </cell>
          <cell r="L28">
            <v>0.64326177189599998</v>
          </cell>
          <cell r="M28">
            <v>0.27996489064300006</v>
          </cell>
          <cell r="N28">
            <v>4.2531617410884034E-3</v>
          </cell>
          <cell r="O28">
            <v>5.0632877870100046E-3</v>
          </cell>
          <cell r="P28">
            <v>6.0759453444120043E-3</v>
          </cell>
          <cell r="Q28">
            <v>6.0759453444120043E-3</v>
          </cell>
        </row>
        <row r="29">
          <cell r="D29" t="str">
            <v>Riders</v>
          </cell>
        </row>
        <row r="30">
          <cell r="D30" t="str">
            <v>New CI</v>
          </cell>
          <cell r="F30">
            <v>3.6308116771999992</v>
          </cell>
          <cell r="G30">
            <v>4.0560143089200018</v>
          </cell>
          <cell r="H30">
            <v>3.3025005588800007</v>
          </cell>
          <cell r="I30">
            <v>2.2263502266000001</v>
          </cell>
          <cell r="J30">
            <v>2.2527247999999997</v>
          </cell>
          <cell r="K30">
            <v>1.2121724664000002</v>
          </cell>
          <cell r="L30">
            <v>1.1590027344000005</v>
          </cell>
          <cell r="M30">
            <v>0.28413820000000006</v>
          </cell>
          <cell r="N30">
            <v>0.1</v>
          </cell>
          <cell r="O30">
            <v>0.15</v>
          </cell>
          <cell r="P30">
            <v>0.16</v>
          </cell>
          <cell r="Q30">
            <v>0.22236082621790274</v>
          </cell>
        </row>
        <row r="31">
          <cell r="D31">
            <v>1</v>
          </cell>
          <cell r="F31">
            <v>4.3601473439299987</v>
          </cell>
          <cell r="G31">
            <v>4.9747910284289985</v>
          </cell>
          <cell r="H31">
            <v>3.9452773470969982</v>
          </cell>
          <cell r="I31">
            <v>3.0283895431150007</v>
          </cell>
          <cell r="J31">
            <v>2.9466013036450001</v>
          </cell>
          <cell r="K31">
            <v>1.3644492134069999</v>
          </cell>
          <cell r="L31">
            <v>1.3796054605020003</v>
          </cell>
          <cell r="M31">
            <v>0.47774089070600007</v>
          </cell>
          <cell r="N31">
            <v>0.17890321049492144</v>
          </cell>
          <cell r="O31">
            <v>0.26835481574238212</v>
          </cell>
          <cell r="P31">
            <v>0.2862451367918743</v>
          </cell>
          <cell r="Q31">
            <v>0.39781065698686097</v>
          </cell>
        </row>
        <row r="32">
          <cell r="D32" t="str">
            <v>Riders</v>
          </cell>
        </row>
        <row r="33">
          <cell r="D33" t="str">
            <v>Cancer Fighter</v>
          </cell>
          <cell r="F33">
            <v>1.8506419243999994</v>
          </cell>
          <cell r="G33">
            <v>1.8713314848</v>
          </cell>
          <cell r="H33">
            <v>2.7483453848000008</v>
          </cell>
          <cell r="I33">
            <v>2.7959098563599993</v>
          </cell>
          <cell r="J33">
            <v>2.1704498540000001</v>
          </cell>
          <cell r="K33">
            <v>1.8259855399999996</v>
          </cell>
          <cell r="L33">
            <v>1.2035540799999997</v>
          </cell>
          <cell r="M33">
            <v>1.3179516399999998</v>
          </cell>
          <cell r="N33">
            <v>1.05</v>
          </cell>
          <cell r="O33">
            <v>1.25</v>
          </cell>
          <cell r="P33">
            <v>1.5</v>
          </cell>
          <cell r="Q33">
            <v>1.5</v>
          </cell>
        </row>
        <row r="34">
          <cell r="D34">
            <v>1</v>
          </cell>
          <cell r="F34">
            <v>0.72667357841599989</v>
          </cell>
          <cell r="G34">
            <v>2.6593213515879999</v>
          </cell>
          <cell r="H34">
            <v>2.363820781631</v>
          </cell>
          <cell r="I34">
            <v>2.3749444030459999</v>
          </cell>
          <cell r="J34">
            <v>1.9350950367120001</v>
          </cell>
          <cell r="K34">
            <v>1.5497289021749998</v>
          </cell>
          <cell r="L34">
            <v>1.0371955246190003</v>
          </cell>
          <cell r="M34">
            <v>1.0854390467489994</v>
          </cell>
          <cell r="N34">
            <v>0.87632120620145681</v>
          </cell>
          <cell r="O34">
            <v>1.0432395311922105</v>
          </cell>
          <cell r="P34">
            <v>1.2518874374306526</v>
          </cell>
          <cell r="Q34">
            <v>1.2518874374306526</v>
          </cell>
        </row>
        <row r="35">
          <cell r="D35" t="str">
            <v>Riders</v>
          </cell>
          <cell r="F35">
            <v>0.39266028118951013</v>
          </cell>
          <cell r="G35">
            <v>1.4210851327990224</v>
          </cell>
          <cell r="H35">
            <v>0.86008868998210608</v>
          </cell>
          <cell r="I35">
            <v>0.84943525544773635</v>
          </cell>
          <cell r="J35">
            <v>0.89156403827793762</v>
          </cell>
          <cell r="K35">
            <v>0.84870820070951936</v>
          </cell>
          <cell r="L35">
            <v>0.86177724944358181</v>
          </cell>
          <cell r="M35">
            <v>0.82358033011666465</v>
          </cell>
          <cell r="N35">
            <v>0.83459162495376837</v>
          </cell>
          <cell r="O35">
            <v>0.83459162495376837</v>
          </cell>
          <cell r="P35">
            <v>0.83459162495376837</v>
          </cell>
          <cell r="Q35">
            <v>0.83459162495376837</v>
          </cell>
        </row>
        <row r="36">
          <cell r="F36">
            <v>11.956512589999875</v>
          </cell>
          <cell r="G36">
            <v>8.8667017800000139</v>
          </cell>
          <cell r="H36">
            <v>7.1209858299999667</v>
          </cell>
          <cell r="I36">
            <v>5.6798485199999647</v>
          </cell>
          <cell r="J36">
            <v>4.3889303000000197</v>
          </cell>
          <cell r="K36">
            <v>8.1790492999999884</v>
          </cell>
          <cell r="L36">
            <v>7.2707610100000082</v>
          </cell>
          <cell r="M36">
            <v>1.4594048499999985</v>
          </cell>
          <cell r="N36">
            <v>1.8169926117309139</v>
          </cell>
          <cell r="O36">
            <v>2.2704889175963601</v>
          </cell>
          <cell r="P36">
            <v>2.6551881787694569</v>
          </cell>
          <cell r="Q36">
            <v>2.8715756383599285</v>
          </cell>
        </row>
        <row r="37">
          <cell r="F37">
            <v>14.534805229202085</v>
          </cell>
          <cell r="G37">
            <v>7.0080880150029969</v>
          </cell>
          <cell r="H37">
            <v>6.4548247275512125</v>
          </cell>
          <cell r="I37">
            <v>5.4605219195035986</v>
          </cell>
          <cell r="J37">
            <v>3.8430012623540186</v>
          </cell>
          <cell r="K37">
            <v>4.5966908737103864</v>
          </cell>
          <cell r="L37">
            <v>3.6331459967125603</v>
          </cell>
          <cell r="M37">
            <v>2.2024978631130168</v>
          </cell>
          <cell r="N37">
            <v>1.6299873875612931</v>
          </cell>
          <cell r="O37">
            <v>1.38287849882453</v>
          </cell>
          <cell r="P37">
            <v>1.6123891203296061</v>
          </cell>
          <cell r="Q37">
            <v>1.7499868119681103</v>
          </cell>
        </row>
      </sheetData>
      <sheetData sheetId="72">
        <row r="6">
          <cell r="F6">
            <v>2.590522</v>
          </cell>
          <cell r="G6">
            <v>2.2904489804499999</v>
          </cell>
          <cell r="H6">
            <v>3.0793807500000003</v>
          </cell>
          <cell r="I6">
            <v>2.93615825475</v>
          </cell>
          <cell r="J6">
            <v>4.1976465000000003</v>
          </cell>
          <cell r="K6">
            <v>5.188053</v>
          </cell>
          <cell r="L6">
            <v>3.6805490000000001</v>
          </cell>
          <cell r="M6">
            <v>4.3651890499999997</v>
          </cell>
          <cell r="N6">
            <v>4.9554090056500186</v>
          </cell>
          <cell r="O6">
            <v>7.0196505113100054</v>
          </cell>
          <cell r="P6">
            <v>7.709860797496817</v>
          </cell>
          <cell r="Q6">
            <v>8.0625782025526753</v>
          </cell>
        </row>
        <row r="7"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9">
          <cell r="F9">
            <v>0.05</v>
          </cell>
          <cell r="G9">
            <v>0.1575</v>
          </cell>
          <cell r="H9">
            <v>0.46750000000000003</v>
          </cell>
          <cell r="I9">
            <v>1.2435</v>
          </cell>
          <cell r="J9">
            <v>1</v>
          </cell>
          <cell r="K9">
            <v>0.31699999999999995</v>
          </cell>
          <cell r="L9">
            <v>0.45089999999999997</v>
          </cell>
          <cell r="M9">
            <v>0.87359999999999993</v>
          </cell>
          <cell r="N9">
            <v>0.56459999999999999</v>
          </cell>
          <cell r="O9">
            <v>0.81655</v>
          </cell>
          <cell r="P9">
            <v>1.4347500000000002</v>
          </cell>
          <cell r="Q9">
            <v>16.231300000000001</v>
          </cell>
        </row>
        <row r="11">
          <cell r="F11">
            <v>0.6750745515820592</v>
          </cell>
          <cell r="G11">
            <v>0.9528823623398206</v>
          </cell>
          <cell r="H11">
            <v>4.7333259605151046</v>
          </cell>
          <cell r="I11">
            <v>4.0525154246534001</v>
          </cell>
          <cell r="J11">
            <v>3.9807023017746666</v>
          </cell>
          <cell r="K11">
            <v>3.7538757776060958</v>
          </cell>
          <cell r="L11">
            <v>2.2757496081524686</v>
          </cell>
          <cell r="M11">
            <v>3.4593621394594702</v>
          </cell>
          <cell r="N11">
            <v>12.267017791773924</v>
          </cell>
          <cell r="O11">
            <v>6.175823172582553</v>
          </cell>
          <cell r="P11">
            <v>7.9463290912120401</v>
          </cell>
          <cell r="Q11">
            <v>9.0643587918209167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4">
          <cell r="F14">
            <v>-3.126937762999998E-3</v>
          </cell>
          <cell r="G14">
            <v>4.5802957351000005E-2</v>
          </cell>
          <cell r="H14">
            <v>0.10811309919699999</v>
          </cell>
          <cell r="I14">
            <v>0.30097557562999999</v>
          </cell>
          <cell r="J14">
            <v>0.26576999685700003</v>
          </cell>
          <cell r="K14">
            <v>5.8437475162361988E-2</v>
          </cell>
          <cell r="L14">
            <v>6.4755228870711806E-2</v>
          </cell>
          <cell r="M14">
            <v>0.1584468183330808</v>
          </cell>
          <cell r="N14">
            <v>7.1337303929931747E-2</v>
          </cell>
          <cell r="O14">
            <v>0.13642420155175897</v>
          </cell>
          <cell r="P14">
            <v>0.10457611372879419</v>
          </cell>
          <cell r="Q14">
            <v>0.79968986081061422</v>
          </cell>
        </row>
        <row r="16">
          <cell r="F16">
            <v>0.26375666717500001</v>
          </cell>
          <cell r="G16">
            <v>0.31613051349700005</v>
          </cell>
          <cell r="H16">
            <v>1.4561503742399999</v>
          </cell>
          <cell r="I16">
            <v>1.2673051428309998</v>
          </cell>
          <cell r="J16">
            <v>1.3632124533359999</v>
          </cell>
          <cell r="K16">
            <v>1.2143908957439999</v>
          </cell>
          <cell r="L16">
            <v>1.0907976218190001</v>
          </cell>
          <cell r="M16">
            <v>1.3360584648330001</v>
          </cell>
          <cell r="N16">
            <v>3.7896029859968356</v>
          </cell>
          <cell r="O16">
            <v>2.2170835035941576</v>
          </cell>
          <cell r="P16">
            <v>2.8540398831217644</v>
          </cell>
          <cell r="Q16">
            <v>3.2073245475580965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9">
          <cell r="F19">
            <v>3.163968124E-3</v>
          </cell>
          <cell r="G19">
            <v>1.886227507E-3</v>
          </cell>
          <cell r="H19">
            <v>8.3644897109999995E-3</v>
          </cell>
          <cell r="I19">
            <v>2.9832282584000003E-2</v>
          </cell>
          <cell r="J19">
            <v>2.2262834379000004E-2</v>
          </cell>
          <cell r="K19">
            <v>5.0019125120000004E-3</v>
          </cell>
          <cell r="L19">
            <v>9.5075333059999982E-3</v>
          </cell>
          <cell r="M19">
            <v>1.7438007450999996E-2</v>
          </cell>
          <cell r="N19">
            <v>1.2554237911E-2</v>
          </cell>
          <cell r="O19">
            <v>0.104135466954</v>
          </cell>
          <cell r="P19">
            <v>0.10916731340499999</v>
          </cell>
          <cell r="Q19">
            <v>0.68645138388600002</v>
          </cell>
        </row>
        <row r="21">
          <cell r="F21">
            <v>0.41758757947499997</v>
          </cell>
          <cell r="G21">
            <v>0.71689226965300001</v>
          </cell>
          <cell r="H21">
            <v>4.0754868775770001</v>
          </cell>
          <cell r="I21">
            <v>3.460856374742999</v>
          </cell>
          <cell r="J21">
            <v>3.4246400951410005</v>
          </cell>
          <cell r="K21">
            <v>3.1890218504949996</v>
          </cell>
          <cell r="L21">
            <v>2.1122428518469998</v>
          </cell>
          <cell r="M21">
            <v>3.1906732947409999</v>
          </cell>
          <cell r="N21">
            <v>11.06639475909147</v>
          </cell>
          <cell r="O21">
            <v>5.50217520077946</v>
          </cell>
          <cell r="P21">
            <v>7.0982504258048307</v>
          </cell>
          <cell r="Q21">
            <v>8.0431183397853303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4">
          <cell r="F24">
            <v>5.8460094100000004E-4</v>
          </cell>
          <cell r="G24">
            <v>4.8864989099999987E-4</v>
          </cell>
          <cell r="H24">
            <v>1.8791538580000002E-3</v>
          </cell>
          <cell r="I24">
            <v>6.6473657270000016E-3</v>
          </cell>
          <cell r="J24">
            <v>5.466934219000001E-3</v>
          </cell>
          <cell r="K24">
            <v>8.7050135499999997E-4</v>
          </cell>
          <cell r="L24">
            <v>1.3937391239999999E-3</v>
          </cell>
          <cell r="M24">
            <v>3.0756458970000004E-3</v>
          </cell>
          <cell r="N24">
            <v>1.4981541919999999E-3</v>
          </cell>
          <cell r="O24">
            <v>0.11640860834200001</v>
          </cell>
          <cell r="P24">
            <v>0.11069866382300003</v>
          </cell>
          <cell r="Q24">
            <v>0.52115814874300004</v>
          </cell>
        </row>
      </sheetData>
      <sheetData sheetId="73"/>
      <sheetData sheetId="74"/>
      <sheetData sheetId="75">
        <row r="6">
          <cell r="D6" t="str">
            <v>Speed Savings 10/5 (Digital)</v>
          </cell>
          <cell r="F6">
            <v>1.843</v>
          </cell>
          <cell r="G6">
            <v>1.24</v>
          </cell>
          <cell r="H6">
            <v>0.443</v>
          </cell>
          <cell r="I6">
            <v>0.8075</v>
          </cell>
          <cell r="J6">
            <v>0.79</v>
          </cell>
          <cell r="K6">
            <v>1.5674999999999999</v>
          </cell>
          <cell r="L6">
            <v>0.83</v>
          </cell>
          <cell r="M6">
            <v>1.1805000000000001</v>
          </cell>
          <cell r="N6">
            <v>0.29000000000000009</v>
          </cell>
          <cell r="O6">
            <v>0.69553986229896259</v>
          </cell>
          <cell r="P6">
            <v>1.2297309771168492</v>
          </cell>
          <cell r="Q6">
            <v>1.0573931045674769</v>
          </cell>
        </row>
        <row r="7">
          <cell r="D7">
            <v>0.05</v>
          </cell>
          <cell r="F7">
            <v>2.9602086121000001E-2</v>
          </cell>
          <cell r="G7">
            <v>2.3972442268000008E-2</v>
          </cell>
          <cell r="H7">
            <v>5.0559372210000003E-3</v>
          </cell>
          <cell r="I7">
            <v>3.3921125181000003E-2</v>
          </cell>
          <cell r="J7">
            <v>2.0632653268000001E-2</v>
          </cell>
          <cell r="K7">
            <v>3.5777869490000039E-3</v>
          </cell>
          <cell r="L7">
            <v>-6.8538710225000007E-2</v>
          </cell>
          <cell r="M7">
            <v>-0.10038658391500001</v>
          </cell>
          <cell r="N7">
            <v>-2.9490241942860269E-2</v>
          </cell>
          <cell r="O7">
            <v>-7.0729789034827989E-2</v>
          </cell>
          <cell r="P7">
            <v>-0.1250519449648477</v>
          </cell>
          <cell r="Q7">
            <v>-0.1075268223531277</v>
          </cell>
        </row>
        <row r="8">
          <cell r="D8" t="str">
            <v>Traditional Non-par</v>
          </cell>
        </row>
        <row r="9">
          <cell r="D9" t="str">
            <v>Life Saver 15/9 (Digital)</v>
          </cell>
          <cell r="F9">
            <v>0.24660000000000001</v>
          </cell>
          <cell r="G9">
            <v>0.1908</v>
          </cell>
          <cell r="H9">
            <v>0.49590000000000001</v>
          </cell>
          <cell r="I9">
            <v>0.4239</v>
          </cell>
          <cell r="J9">
            <v>1.6101000000000001</v>
          </cell>
          <cell r="K9">
            <v>1.3810500000000001</v>
          </cell>
          <cell r="L9">
            <v>1.4733000000000001</v>
          </cell>
          <cell r="M9">
            <v>1.0753200000000001</v>
          </cell>
          <cell r="N9">
            <v>0.43200000000000016</v>
          </cell>
          <cell r="O9">
            <v>2.2535491538486405</v>
          </cell>
          <cell r="P9">
            <v>1.2297309771168634</v>
          </cell>
          <cell r="Q9">
            <v>1.0573931045674889</v>
          </cell>
        </row>
        <row r="10">
          <cell r="D10">
            <v>0.02</v>
          </cell>
          <cell r="F10">
            <v>1.3877966469999995E-3</v>
          </cell>
          <cell r="G10">
            <v>1.1657846101000001E-2</v>
          </cell>
          <cell r="H10">
            <v>5.2372384683999997E-2</v>
          </cell>
          <cell r="I10">
            <v>2.8103393113999998E-2</v>
          </cell>
          <cell r="J10">
            <v>0.15878194608600005</v>
          </cell>
          <cell r="K10">
            <v>0.14172619573699996</v>
          </cell>
          <cell r="L10">
            <v>1.3970267066000002E-2</v>
          </cell>
          <cell r="M10">
            <v>4.8737720861999997E-2</v>
          </cell>
          <cell r="N10">
            <v>-1.2174847090351673E-2</v>
          </cell>
          <cell r="O10">
            <v>-6.3510686015505982E-2</v>
          </cell>
          <cell r="P10">
            <v>-3.4656913445987404E-2</v>
          </cell>
          <cell r="Q10">
            <v>-2.979999852430882E-2</v>
          </cell>
        </row>
        <row r="11">
          <cell r="D11" t="str">
            <v>Traditional Non-par</v>
          </cell>
        </row>
        <row r="12">
          <cell r="D12" t="str">
            <v>Easy E-Cancer</v>
          </cell>
          <cell r="F12">
            <v>0</v>
          </cell>
          <cell r="G12">
            <v>0.12755098044999999</v>
          </cell>
          <cell r="H12">
            <v>1.05111675</v>
          </cell>
          <cell r="I12">
            <v>0.91602025475000004</v>
          </cell>
          <cell r="J12">
            <v>0.92499050000000005</v>
          </cell>
          <cell r="K12">
            <v>0.84201099999999995</v>
          </cell>
          <cell r="L12">
            <v>0.48419699999999999</v>
          </cell>
          <cell r="M12">
            <v>0.87096825</v>
          </cell>
          <cell r="N12">
            <v>3.0440003795939927</v>
          </cell>
          <cell r="O12">
            <v>1.4883794951624023</v>
          </cell>
          <cell r="P12">
            <v>1.9197808432631047</v>
          </cell>
          <cell r="Q12">
            <v>2.1747789967096032</v>
          </cell>
        </row>
        <row r="13">
          <cell r="D13">
            <v>1</v>
          </cell>
          <cell r="F13">
            <v>0</v>
          </cell>
          <cell r="G13">
            <v>0.41952877877200012</v>
          </cell>
          <cell r="H13">
            <v>3.3611208984850003</v>
          </cell>
          <cell r="I13">
            <v>2.8941196178019992</v>
          </cell>
          <cell r="J13">
            <v>2.8284576150120002</v>
          </cell>
          <cell r="K13">
            <v>2.7252823258729997</v>
          </cell>
          <cell r="L13">
            <v>1.6025733783029998</v>
          </cell>
          <cell r="M13">
            <v>2.7942058652830002</v>
          </cell>
          <cell r="N13">
            <v>9.8434011028442026</v>
          </cell>
          <cell r="O13">
            <v>4.8129811225865859</v>
          </cell>
          <cell r="P13">
            <v>6.2080060818900797</v>
          </cell>
          <cell r="Q13">
            <v>7.0325950411047584</v>
          </cell>
        </row>
        <row r="14">
          <cell r="D14" t="str">
            <v>Traditional Non-par</v>
          </cell>
        </row>
        <row r="15">
          <cell r="D15" t="str">
            <v>Easy Saving 10/4</v>
          </cell>
          <cell r="F15">
            <v>0.23747199999999999</v>
          </cell>
          <cell r="G15">
            <v>0.54604799999999998</v>
          </cell>
          <cell r="H15">
            <v>0.63686399999999999</v>
          </cell>
          <cell r="I15">
            <v>0.422288</v>
          </cell>
          <cell r="J15">
            <v>0.47065600000000002</v>
          </cell>
          <cell r="K15">
            <v>1.0803199999999999</v>
          </cell>
          <cell r="L15">
            <v>0.32916800000000002</v>
          </cell>
          <cell r="M15">
            <v>0.80008000000000001</v>
          </cell>
          <cell r="N15">
            <v>0.20542463317029794</v>
          </cell>
          <cell r="O15">
            <v>1.6860520000000001</v>
          </cell>
          <cell r="P15">
            <v>2.1747480000000001</v>
          </cell>
          <cell r="Q15">
            <v>2.4636125993929547</v>
          </cell>
        </row>
        <row r="16">
          <cell r="D16">
            <v>0.02</v>
          </cell>
          <cell r="F16">
            <v>8.9029309519999995E-3</v>
          </cell>
          <cell r="G16">
            <v>6.3986625229999997E-2</v>
          </cell>
          <cell r="H16">
            <v>8.7564859844000004E-2</v>
          </cell>
          <cell r="I16">
            <v>6.023478797399999E-2</v>
          </cell>
          <cell r="J16">
            <v>6.0359468566999988E-2</v>
          </cell>
          <cell r="K16">
            <v>0.16121502949699995</v>
          </cell>
          <cell r="L16">
            <v>7.1291269959999999E-3</v>
          </cell>
          <cell r="M16">
            <v>2.7661882184000005E-2</v>
          </cell>
          <cell r="N16">
            <v>-2.0084543331305468E-3</v>
          </cell>
          <cell r="O16">
            <v>-1.6484675635156754E-2</v>
          </cell>
          <cell r="P16">
            <v>-2.1262698521875886E-2</v>
          </cell>
          <cell r="Q16">
            <v>-2.4086952592018655E-2</v>
          </cell>
        </row>
        <row r="17">
          <cell r="D17" t="str">
            <v>Traditional Non-par</v>
          </cell>
        </row>
        <row r="18">
          <cell r="D18" t="str">
            <v>Easy E-Life 10/10</v>
          </cell>
          <cell r="F18">
            <v>0.26345000000000002</v>
          </cell>
          <cell r="G18">
            <v>0.18604999999999999</v>
          </cell>
          <cell r="H18">
            <v>0.45250000000000001</v>
          </cell>
          <cell r="I18">
            <v>0.36645</v>
          </cell>
          <cell r="J18">
            <v>0.40189999999999998</v>
          </cell>
          <cell r="K18">
            <v>0.29409999999999997</v>
          </cell>
          <cell r="L18">
            <v>0.2823</v>
          </cell>
          <cell r="M18">
            <v>0.24015</v>
          </cell>
          <cell r="N18">
            <v>0.78883059137394407</v>
          </cell>
          <cell r="O18">
            <v>0.43147000000000002</v>
          </cell>
          <cell r="P18">
            <v>0.55652999999999997</v>
          </cell>
          <cell r="Q18">
            <v>0.6304520431517403</v>
          </cell>
        </row>
        <row r="19">
          <cell r="D19">
            <v>0.83</v>
          </cell>
          <cell r="F19">
            <v>0.50343067180399992</v>
          </cell>
          <cell r="G19">
            <v>0.36179767125900003</v>
          </cell>
          <cell r="H19">
            <v>0.85946703537899993</v>
          </cell>
          <cell r="I19">
            <v>0.67531728515799994</v>
          </cell>
          <cell r="J19">
            <v>0.69999650449099993</v>
          </cell>
          <cell r="K19">
            <v>0.54548413216600022</v>
          </cell>
          <cell r="L19">
            <v>0.57657431864099995</v>
          </cell>
          <cell r="M19">
            <v>0.44341292048500003</v>
          </cell>
          <cell r="N19">
            <v>1.4668725585553439</v>
          </cell>
          <cell r="O19">
            <v>0.80234147833630787</v>
          </cell>
          <cell r="P19">
            <v>1.0348972186675909</v>
          </cell>
          <cell r="Q19">
            <v>1.1723592006918513</v>
          </cell>
        </row>
        <row r="20">
          <cell r="D20" t="str">
            <v>Traditional Non-par</v>
          </cell>
        </row>
        <row r="21">
          <cell r="D21" t="str">
            <v>Easy E-PA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2.3071999999999999E-2</v>
          </cell>
          <cell r="L21">
            <v>0.281584</v>
          </cell>
          <cell r="M21">
            <v>0.19764399999999999</v>
          </cell>
          <cell r="N21">
            <v>6.1627389951089379E-2</v>
          </cell>
          <cell r="O21">
            <v>0.25224399999999997</v>
          </cell>
          <cell r="P21">
            <v>0.34248000000000001</v>
          </cell>
          <cell r="Q21">
            <v>0.3879704880933787</v>
          </cell>
        </row>
        <row r="22">
          <cell r="D22">
            <v>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2.6128696909999997E-3</v>
          </cell>
          <cell r="L22">
            <v>3.9111339979000008E-2</v>
          </cell>
          <cell r="M22">
            <v>3.0840852569000002E-2</v>
          </cell>
          <cell r="N22">
            <v>6.9792102695318738E-3</v>
          </cell>
          <cell r="O22">
            <v>2.8566257902938794E-2</v>
          </cell>
          <cell r="P22">
            <v>3.8785350718346046E-2</v>
          </cell>
          <cell r="Q22">
            <v>4.3937080848719896E-2</v>
          </cell>
        </row>
        <row r="23">
          <cell r="D23" t="str">
            <v>Stand-alone protection</v>
          </cell>
        </row>
        <row r="24">
          <cell r="D24" t="str">
            <v>Easy E-Covid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5.2680000000000012E-4</v>
          </cell>
          <cell r="N24">
            <v>0.13352601156069369</v>
          </cell>
          <cell r="O24">
            <v>0.21241599999999999</v>
          </cell>
          <cell r="P24">
            <v>0.25685999999999998</v>
          </cell>
          <cell r="Q24">
            <v>0.29097786607003401</v>
          </cell>
        </row>
        <row r="25">
          <cell r="D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9.8880360000000011E-4</v>
          </cell>
          <cell r="N25">
            <v>0.25062832369942201</v>
          </cell>
          <cell r="O25">
            <v>0.39870483199999995</v>
          </cell>
          <cell r="P25">
            <v>0.48212621999999988</v>
          </cell>
          <cell r="Q25">
            <v>0.54616545461345378</v>
          </cell>
        </row>
        <row r="26">
          <cell r="D26" t="str">
            <v>Traditional Non-par</v>
          </cell>
        </row>
        <row r="27">
          <cell r="D27" t="e">
            <v>#N/A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D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e">
            <v>#N/A</v>
          </cell>
        </row>
        <row r="30">
          <cell r="D30" t="e">
            <v>#N/A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D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D32" t="e">
            <v>#N/A</v>
          </cell>
        </row>
        <row r="33">
          <cell r="D33" t="e">
            <v>#N/A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D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D35" t="e">
            <v>#N/A</v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0.13972038540337417</v>
          </cell>
          <cell r="G37">
            <v>7.4971256631794048E-2</v>
          </cell>
          <cell r="H37">
            <v>0.37264693875606181</v>
          </cell>
          <cell r="I37">
            <v>0.36698496261420166</v>
          </cell>
          <cell r="J37">
            <v>0.22309627601045356</v>
          </cell>
          <cell r="K37">
            <v>0.18133772888472377</v>
          </cell>
          <cell r="L37">
            <v>0.10235691576949879</v>
          </cell>
          <cell r="M37">
            <v>0.21054994827960183</v>
          </cell>
          <cell r="N37">
            <v>0.74013422838130083</v>
          </cell>
          <cell r="O37">
            <v>0.27762912378385618</v>
          </cell>
          <cell r="P37">
            <v>0.3559880038893608</v>
          </cell>
          <cell r="Q37">
            <v>0.42397208339521519</v>
          </cell>
        </row>
      </sheetData>
      <sheetData sheetId="76">
        <row r="6"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2.6567600000000002</v>
          </cell>
          <cell r="M6">
            <v>11.301671640000002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</row>
        <row r="7"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</row>
        <row r="11"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1.0052435731240379</v>
          </cell>
          <cell r="M11">
            <v>3.9768237515619465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0.34943403081400004</v>
          </cell>
          <cell r="M16">
            <v>1.67751201472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0.21924271626900005</v>
          </cell>
          <cell r="M21">
            <v>0.8896145422670001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</sheetData>
      <sheetData sheetId="77">
        <row r="6">
          <cell r="D6" t="str">
            <v>FWD Saving 20/10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2.3851800000000001</v>
          </cell>
          <cell r="M6">
            <v>9.5155200000000004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</row>
        <row r="7">
          <cell r="D7">
            <v>0.04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0.76139572889599993</v>
          </cell>
          <cell r="M7">
            <v>2.7931251818509995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8">
          <cell r="D8" t="str">
            <v>Traditional Non-par</v>
          </cell>
        </row>
        <row r="9">
          <cell r="D9" t="str">
            <v>Term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0.121808</v>
          </cell>
          <cell r="M9">
            <v>0.35970000000000002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</row>
        <row r="10">
          <cell r="D10">
            <v>1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0.11284626906900003</v>
          </cell>
          <cell r="M10">
            <v>0.33331155140300006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D11" t="str">
            <v>Traditional Non-par</v>
          </cell>
        </row>
        <row r="12">
          <cell r="D12" t="str">
            <v>IVP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0.47094399999999997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D13">
            <v>0.52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1.8313755304000003E-2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D14" t="str">
            <v>Traditional Non-par</v>
          </cell>
        </row>
        <row r="15">
          <cell r="D15" t="str">
            <v>Cancer Fighter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9.6280000000000004E-2</v>
          </cell>
          <cell r="M15">
            <v>0.35536064000000001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>
            <v>1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6.6858408643000009E-2</v>
          </cell>
          <cell r="M16">
            <v>0.25400158864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D17" t="str">
            <v>Riders</v>
          </cell>
        </row>
        <row r="18">
          <cell r="D18" t="str">
            <v>Endowment 25/15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1.0548E-2</v>
          </cell>
          <cell r="M18">
            <v>0.286661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>
            <v>7.0000000000000007E-2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5.139764604E-3</v>
          </cell>
          <cell r="M19">
            <v>0.12993497296900003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D20" t="str">
            <v>Traditional Non-par</v>
          </cell>
        </row>
        <row r="21">
          <cell r="D21" t="str">
            <v>HB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4.2944000000000003E-2</v>
          </cell>
          <cell r="M21">
            <v>0.15907199999999999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D22">
            <v>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1.3739153595999998E-2</v>
          </cell>
          <cell r="M22">
            <v>5.2865352303999996E-2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D23" t="str">
            <v>Riders</v>
          </cell>
        </row>
        <row r="24">
          <cell r="D24" t="str">
            <v>Whole Life Package (with NGD&amp;ICP)_IPD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0.142344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>
            <v>0.35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6.1458202011000003E-2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D26" t="str">
            <v>Traditional Non-par</v>
          </cell>
        </row>
        <row r="27">
          <cell r="D27" t="str">
            <v>PA Max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0.11936160000000001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D28">
            <v>1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1.3580718584999998E-2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Stand-alone protection</v>
          </cell>
        </row>
        <row r="30">
          <cell r="D30" t="str">
            <v>CARE - Health Lump Sum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4.7044800000000005E-2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D31">
            <v>1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5.6887843709999995E-3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D32" t="str">
            <v>Riders</v>
          </cell>
        </row>
        <row r="33">
          <cell r="D33" t="str">
            <v>New CI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3.9671600000000008E-2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D34">
            <v>1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6.245662095199999E-2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D35" t="str">
            <v>Riders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1.5743408622793127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4.1464000000001278E-2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4.5264248316037703E-2</v>
          </cell>
          <cell r="M37">
            <v>0.26124390082394644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</sheetData>
      <sheetData sheetId="78"/>
      <sheetData sheetId="79" refreshError="1"/>
      <sheetData sheetId="8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verall Summary"/>
      <sheetName val="Channel Summary"/>
      <sheetName val="Product Overview"/>
      <sheetName val="Product Overview-by Channel"/>
      <sheetName val="BK_Summary"/>
      <sheetName val="BK_COLI Indi Summary"/>
      <sheetName val="BK_Seller Summary"/>
      <sheetName val="DM_Summary"/>
      <sheetName val="Pipeline"/>
      <sheetName val="APPENDIX DIVIDER"/>
      <sheetName val="OVERALL_Key Metrics P1"/>
      <sheetName val="BK_Key Metrics P1"/>
      <sheetName val="BK_Key Metrics P2"/>
      <sheetName val="BK_Product Mix"/>
      <sheetName val="BK_Key Products"/>
      <sheetName val="DM_Key Metrics P1"/>
      <sheetName val="DM_Key Products"/>
      <sheetName val="Sheet1"/>
      <sheetName val="QD_Agency"/>
      <sheetName val="QD_Banca"/>
      <sheetName val="QD_Corporate Care"/>
      <sheetName val="QD_Broker (IL-UL)"/>
      <sheetName val="QD_Broker (RA)"/>
      <sheetName val="QD_Affinity"/>
      <sheetName val="QD_DM"/>
      <sheetName val="QD_B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">
          <cell r="F6">
            <v>2111.3807700000002</v>
          </cell>
          <cell r="G6">
            <v>2477.492154</v>
          </cell>
          <cell r="H6">
            <v>3626.0043479999999</v>
          </cell>
          <cell r="I6">
            <v>2944.0662860000002</v>
          </cell>
          <cell r="J6">
            <v>1466.1203149999999</v>
          </cell>
          <cell r="K6">
            <v>2573.1773199999998</v>
          </cell>
          <cell r="L6">
            <v>3187.1115550000004</v>
          </cell>
          <cell r="M6">
            <v>1935.364489</v>
          </cell>
          <cell r="N6">
            <v>2721.2309600921567</v>
          </cell>
          <cell r="O6">
            <v>2082.9700850181725</v>
          </cell>
          <cell r="P6">
            <v>2494.7025229656633</v>
          </cell>
          <cell r="Q6">
            <v>2915.0925768569268</v>
          </cell>
        </row>
        <row r="7">
          <cell r="F7">
            <v>3564.528855</v>
          </cell>
          <cell r="G7">
            <v>4761.6680670000005</v>
          </cell>
          <cell r="H7">
            <v>6542.6949730000006</v>
          </cell>
          <cell r="I7">
            <v>5243.6294580000003</v>
          </cell>
          <cell r="J7">
            <v>3493.9482419999999</v>
          </cell>
          <cell r="K7">
            <v>4336.1938019999998</v>
          </cell>
          <cell r="L7">
            <v>3454.059714</v>
          </cell>
          <cell r="M7">
            <v>3727.7488899999998</v>
          </cell>
          <cell r="N7">
            <v>5719.4678559999993</v>
          </cell>
          <cell r="O7">
            <v>4266.319039</v>
          </cell>
          <cell r="P7">
            <v>5037.7610760000007</v>
          </cell>
          <cell r="Q7">
            <v>5758.2248140000002</v>
          </cell>
        </row>
        <row r="9">
          <cell r="F9">
            <v>2030.5313050000004</v>
          </cell>
          <cell r="G9">
            <v>2857.8172170253815</v>
          </cell>
          <cell r="H9">
            <v>6893.9424600000011</v>
          </cell>
          <cell r="I9">
            <v>2470.5744380000001</v>
          </cell>
          <cell r="J9">
            <v>1110.2630690000001</v>
          </cell>
          <cell r="K9">
            <v>1278.5160839999999</v>
          </cell>
          <cell r="L9">
            <v>2404.4675739999998</v>
          </cell>
          <cell r="M9">
            <v>1706.6024990000001</v>
          </cell>
          <cell r="N9">
            <v>1518.2537620000001</v>
          </cell>
          <cell r="O9">
            <v>2301.9769160000001</v>
          </cell>
          <cell r="P9">
            <v>1688.9246010000002</v>
          </cell>
          <cell r="Q9">
            <v>3204.058501</v>
          </cell>
        </row>
        <row r="11">
          <cell r="F11">
            <v>820.59524345583452</v>
          </cell>
          <cell r="G11">
            <v>976.59170880184513</v>
          </cell>
          <cell r="H11">
            <v>1486.5861010219867</v>
          </cell>
          <cell r="I11">
            <v>987.49423918093566</v>
          </cell>
          <cell r="J11">
            <v>596.64575617354092</v>
          </cell>
          <cell r="K11">
            <v>940.22553013645336</v>
          </cell>
          <cell r="L11">
            <v>1272.8890512099479</v>
          </cell>
          <cell r="M11">
            <v>1039.0704472363764</v>
          </cell>
          <cell r="N11">
            <v>1475.5057568171878</v>
          </cell>
          <cell r="O11">
            <v>1250.3175892395022</v>
          </cell>
          <cell r="P11">
            <v>1631.4713543219548</v>
          </cell>
          <cell r="Q11">
            <v>1880.5185957967556</v>
          </cell>
        </row>
        <row r="12">
          <cell r="F12">
            <v>2772.889126</v>
          </cell>
          <cell r="G12">
            <v>3669.3146040000001</v>
          </cell>
          <cell r="H12">
            <v>5060.5278500000004</v>
          </cell>
          <cell r="I12">
            <v>4086.0421590000001</v>
          </cell>
          <cell r="J12">
            <v>2697.697885</v>
          </cell>
          <cell r="K12">
            <v>3323.763289</v>
          </cell>
          <cell r="L12">
            <v>2639.5390050000001</v>
          </cell>
          <cell r="M12">
            <v>2819.8740269999998</v>
          </cell>
          <cell r="N12">
            <v>4382.1045340000001</v>
          </cell>
          <cell r="O12">
            <v>3283.6159539999999</v>
          </cell>
          <cell r="P12">
            <v>3832.9835929999999</v>
          </cell>
          <cell r="Q12">
            <v>4431.6479710000003</v>
          </cell>
        </row>
        <row r="14">
          <cell r="F14">
            <v>2230.1229125514947</v>
          </cell>
          <cell r="G14">
            <v>3425.4044788617166</v>
          </cell>
          <cell r="H14">
            <v>8267.8435489669955</v>
          </cell>
          <cell r="I14">
            <v>2245.1102437868162</v>
          </cell>
          <cell r="J14">
            <v>770.09914798171417</v>
          </cell>
          <cell r="K14">
            <v>673.49393281906589</v>
          </cell>
          <cell r="L14">
            <v>722.93271817533014</v>
          </cell>
          <cell r="M14">
            <v>781.24999383273416</v>
          </cell>
          <cell r="N14">
            <v>711.34037154615078</v>
          </cell>
          <cell r="O14">
            <v>1002.6892927628226</v>
          </cell>
          <cell r="P14">
            <v>919.74787464171902</v>
          </cell>
          <cell r="Q14">
            <v>1375.935353434448</v>
          </cell>
        </row>
        <row r="16">
          <cell r="F16">
            <v>919.5551582574617</v>
          </cell>
          <cell r="G16">
            <v>1023.3792226144858</v>
          </cell>
          <cell r="H16">
            <v>1326.039249606808</v>
          </cell>
          <cell r="I16">
            <v>1013.4528426922716</v>
          </cell>
          <cell r="J16">
            <v>651.9517077780946</v>
          </cell>
          <cell r="K16">
            <v>935.2709180676876</v>
          </cell>
          <cell r="L16">
            <v>1053.0436723800001</v>
          </cell>
          <cell r="M16">
            <v>958.51010545999998</v>
          </cell>
          <cell r="N16">
            <v>1165.072814718329</v>
          </cell>
          <cell r="O16">
            <v>1073.8776732297638</v>
          </cell>
          <cell r="P16">
            <v>1422.9309209937476</v>
          </cell>
          <cell r="Q16">
            <v>1466.7689431914005</v>
          </cell>
        </row>
        <row r="17">
          <cell r="F17">
            <v>1499.4744459999999</v>
          </cell>
          <cell r="G17">
            <v>1840.2767060000001</v>
          </cell>
          <cell r="H17">
            <v>2219.4056300000002</v>
          </cell>
          <cell r="I17">
            <v>2083.9332939999999</v>
          </cell>
          <cell r="J17">
            <v>1468.6030840000001</v>
          </cell>
          <cell r="K17">
            <v>1636.826388</v>
          </cell>
          <cell r="L17">
            <v>1360.9126059999999</v>
          </cell>
          <cell r="M17">
            <v>1702.7068530000001</v>
          </cell>
          <cell r="N17">
            <v>2681.7724679999997</v>
          </cell>
          <cell r="O17">
            <v>2304.8284310000004</v>
          </cell>
          <cell r="P17">
            <v>2287.1446530000003</v>
          </cell>
          <cell r="Q17">
            <v>2920.649958</v>
          </cell>
        </row>
        <row r="19">
          <cell r="F19">
            <v>828.10428468547991</v>
          </cell>
          <cell r="G19">
            <v>1049.6318657368352</v>
          </cell>
          <cell r="H19">
            <v>1936.7284217111956</v>
          </cell>
          <cell r="I19">
            <v>1012.1458383813126</v>
          </cell>
          <cell r="J19">
            <v>707.93540213604899</v>
          </cell>
          <cell r="K19">
            <v>680.52081617250019</v>
          </cell>
          <cell r="L19">
            <v>864.80641311997988</v>
          </cell>
          <cell r="M19">
            <v>930.31201274085265</v>
          </cell>
          <cell r="N19">
            <v>857.18917117369801</v>
          </cell>
          <cell r="O19">
            <v>1044.1008698032472</v>
          </cell>
          <cell r="P19">
            <v>918.79316799974436</v>
          </cell>
          <cell r="Q19">
            <v>1177.202865498836</v>
          </cell>
        </row>
        <row r="21">
          <cell r="F21">
            <v>596.29364660908141</v>
          </cell>
          <cell r="G21">
            <v>665.63135257677868</v>
          </cell>
          <cell r="H21">
            <v>860.33203239453974</v>
          </cell>
          <cell r="I21">
            <v>681.47989171133497</v>
          </cell>
          <cell r="J21">
            <v>443.24682022771549</v>
          </cell>
          <cell r="K21">
            <v>618.02037058708765</v>
          </cell>
          <cell r="L21">
            <v>867.26307981621494</v>
          </cell>
          <cell r="M21">
            <v>745.78548700798092</v>
          </cell>
          <cell r="N21">
            <v>905.86464979750485</v>
          </cell>
          <cell r="O21">
            <v>875.7682879646394</v>
          </cell>
          <cell r="P21">
            <v>1217.8316547363502</v>
          </cell>
          <cell r="Q21">
            <v>1279.871853597836</v>
          </cell>
        </row>
        <row r="22">
          <cell r="F22">
            <v>1313.759419</v>
          </cell>
          <cell r="G22">
            <v>1646.360502</v>
          </cell>
          <cell r="H22">
            <v>1977.3754690000001</v>
          </cell>
          <cell r="I22">
            <v>1872.4040210000001</v>
          </cell>
          <cell r="J22">
            <v>1288.9685420000001</v>
          </cell>
          <cell r="K22">
            <v>1446.5189270000001</v>
          </cell>
          <cell r="L22">
            <v>1211.6568790000001</v>
          </cell>
          <cell r="M22">
            <v>1443.135305</v>
          </cell>
          <cell r="N22">
            <v>2284.6425680000002</v>
          </cell>
          <cell r="O22">
            <v>1954.661241</v>
          </cell>
          <cell r="P22">
            <v>1937.1193470000001</v>
          </cell>
          <cell r="Q22">
            <v>2483.7294320000001</v>
          </cell>
        </row>
        <row r="24">
          <cell r="F24">
            <v>895.74303767339643</v>
          </cell>
          <cell r="G24">
            <v>1179.971163295914</v>
          </cell>
          <cell r="H24">
            <v>2285.6811689108845</v>
          </cell>
          <cell r="I24">
            <v>1090.5095534462937</v>
          </cell>
          <cell r="J24">
            <v>709.06185253605065</v>
          </cell>
          <cell r="K24">
            <v>651.15610555394915</v>
          </cell>
          <cell r="L24">
            <v>638.71352951150936</v>
          </cell>
          <cell r="M24">
            <v>670.68659181063413</v>
          </cell>
          <cell r="N24">
            <v>598.49443711822755</v>
          </cell>
          <cell r="O24">
            <v>719.49308204928923</v>
          </cell>
          <cell r="P24">
            <v>639.47102681149386</v>
          </cell>
          <cell r="Q24">
            <v>827.86007198521099</v>
          </cell>
        </row>
      </sheetData>
      <sheetData sheetId="12">
        <row r="6">
          <cell r="F6">
            <v>1901.283799</v>
          </cell>
          <cell r="G6">
            <v>2238.971513</v>
          </cell>
          <cell r="H6">
            <v>3344.7000969999999</v>
          </cell>
          <cell r="I6">
            <v>2713.1232810000001</v>
          </cell>
          <cell r="J6">
            <v>1299.6025239999999</v>
          </cell>
          <cell r="K6">
            <v>2321.0154299999999</v>
          </cell>
          <cell r="L6">
            <v>2899.8687410000002</v>
          </cell>
          <cell r="M6">
            <v>1688.496697</v>
          </cell>
          <cell r="N6">
            <v>2446.2289603205395</v>
          </cell>
          <cell r="O6">
            <v>1792.5855817472834</v>
          </cell>
          <cell r="P6">
            <v>2227.0102418078814</v>
          </cell>
          <cell r="Q6">
            <v>2645.6123908563577</v>
          </cell>
        </row>
        <row r="7">
          <cell r="F7">
            <v>3256.5849309999999</v>
          </cell>
          <cell r="G7">
            <v>4453.7241430000004</v>
          </cell>
          <cell r="H7">
            <v>6234.7510490000004</v>
          </cell>
          <cell r="I7">
            <v>4935.6855340000002</v>
          </cell>
          <cell r="J7">
            <v>3186.0043179999998</v>
          </cell>
          <cell r="K7">
            <v>4028.2498780000001</v>
          </cell>
          <cell r="L7">
            <v>3173.893568</v>
          </cell>
          <cell r="M7">
            <v>3447.5827439999998</v>
          </cell>
          <cell r="N7">
            <v>5439.3017099999997</v>
          </cell>
          <cell r="O7">
            <v>3986.1528929999999</v>
          </cell>
          <cell r="P7">
            <v>4757.5949300000002</v>
          </cell>
          <cell r="Q7">
            <v>5478.0586590000003</v>
          </cell>
        </row>
        <row r="9">
          <cell r="F9">
            <v>1881.3265000000004</v>
          </cell>
          <cell r="G9">
            <v>2699.3872189999997</v>
          </cell>
          <cell r="H9">
            <v>6598.6224360000015</v>
          </cell>
          <cell r="I9">
            <v>2270.1184490000001</v>
          </cell>
          <cell r="J9">
            <v>929.26434500000005</v>
          </cell>
          <cell r="K9">
            <v>1099.558681</v>
          </cell>
          <cell r="L9">
            <v>2192.7216539999999</v>
          </cell>
          <cell r="M9">
            <v>1484.262708</v>
          </cell>
          <cell r="N9">
            <v>1301.8756980000001</v>
          </cell>
          <cell r="O9">
            <v>2054.786325</v>
          </cell>
          <cell r="P9">
            <v>1462.7468690000001</v>
          </cell>
          <cell r="Q9">
            <v>2941.0697439999999</v>
          </cell>
        </row>
        <row r="11">
          <cell r="F11">
            <v>692.81615805204501</v>
          </cell>
          <cell r="G11">
            <v>839.46549529536173</v>
          </cell>
          <cell r="H11">
            <v>1319.0588414578333</v>
          </cell>
          <cell r="I11">
            <v>840.97205697127583</v>
          </cell>
          <cell r="J11">
            <v>487.14041142858946</v>
          </cell>
          <cell r="K11">
            <v>773.17293538141189</v>
          </cell>
          <cell r="L11">
            <v>1079.7355071943762</v>
          </cell>
          <cell r="M11">
            <v>875.79232125282135</v>
          </cell>
          <cell r="N11">
            <v>1292.7409580011738</v>
          </cell>
          <cell r="O11">
            <v>1056.1530302024807</v>
          </cell>
          <cell r="P11">
            <v>1440.0110534654291</v>
          </cell>
          <cell r="Q11">
            <v>1687.1611044867827</v>
          </cell>
        </row>
        <row r="12">
          <cell r="F12">
            <v>2572.0335700000001</v>
          </cell>
          <cell r="G12">
            <v>3468.4590480000002</v>
          </cell>
          <cell r="H12">
            <v>4859.672294</v>
          </cell>
          <cell r="I12">
            <v>3885.1866030000001</v>
          </cell>
          <cell r="J12">
            <v>2496.8423290000001</v>
          </cell>
          <cell r="K12">
            <v>3122.907733</v>
          </cell>
          <cell r="L12">
            <v>2438.177897</v>
          </cell>
          <cell r="M12">
            <v>2618.5129189999998</v>
          </cell>
          <cell r="N12">
            <v>4180.743426</v>
          </cell>
          <cell r="O12">
            <v>3082.2548459999998</v>
          </cell>
          <cell r="P12">
            <v>3631.6224849999999</v>
          </cell>
          <cell r="Q12">
            <v>4230.2868490000001</v>
          </cell>
        </row>
        <row r="14">
          <cell r="F14">
            <v>2093.5923412861571</v>
          </cell>
          <cell r="G14">
            <v>3278.1409664513026</v>
          </cell>
          <cell r="H14">
            <v>7966.8922864177202</v>
          </cell>
          <cell r="I14">
            <v>2067.1969931613044</v>
          </cell>
          <cell r="J14">
            <v>606.91754188193556</v>
          </cell>
          <cell r="K14">
            <v>511.39718211159612</v>
          </cell>
          <cell r="L14">
            <v>581.05582920734241</v>
          </cell>
          <cell r="M14">
            <v>643.93534583316136</v>
          </cell>
          <cell r="N14">
            <v>575.99204786783741</v>
          </cell>
          <cell r="O14">
            <v>844.56711888509903</v>
          </cell>
          <cell r="P14">
            <v>783.17783500642656</v>
          </cell>
          <cell r="Q14">
            <v>1215.3980235313907</v>
          </cell>
        </row>
        <row r="16">
          <cell r="F16">
            <v>728.27744383193078</v>
          </cell>
          <cell r="G16">
            <v>814.24748854349002</v>
          </cell>
          <cell r="H16">
            <v>1070.5265619095339</v>
          </cell>
          <cell r="I16">
            <v>806.534305534542</v>
          </cell>
          <cell r="J16">
            <v>503.10697005393143</v>
          </cell>
          <cell r="K16">
            <v>710.54300615739453</v>
          </cell>
          <cell r="L16">
            <v>866.13098559000002</v>
          </cell>
          <cell r="M16">
            <v>794.72811849000004</v>
          </cell>
          <cell r="N16">
            <v>983.11990973222714</v>
          </cell>
          <cell r="O16">
            <v>894.4334386798414</v>
          </cell>
          <cell r="P16">
            <v>1195.444512939325</v>
          </cell>
          <cell r="Q16">
            <v>1305.4381569100196</v>
          </cell>
        </row>
        <row r="17">
          <cell r="F17">
            <v>1229.2519159999999</v>
          </cell>
          <cell r="G17">
            <v>1570.0541760000001</v>
          </cell>
          <cell r="H17">
            <v>1949.1831</v>
          </cell>
          <cell r="I17">
            <v>1813.7107639999999</v>
          </cell>
          <cell r="J17">
            <v>1198.3805540000001</v>
          </cell>
          <cell r="K17">
            <v>1366.6038579999999</v>
          </cell>
          <cell r="L17">
            <v>1118.467854</v>
          </cell>
          <cell r="M17">
            <v>1460.262101</v>
          </cell>
          <cell r="N17">
            <v>2439.3277159999998</v>
          </cell>
          <cell r="O17">
            <v>2066.7315050000002</v>
          </cell>
          <cell r="P17">
            <v>2049.0477270000001</v>
          </cell>
          <cell r="Q17">
            <v>2682.553026</v>
          </cell>
        </row>
        <row r="19">
          <cell r="F19">
            <v>693.86243683237808</v>
          </cell>
          <cell r="G19">
            <v>914.73867486991162</v>
          </cell>
          <cell r="H19">
            <v>1755.0177340708065</v>
          </cell>
          <cell r="I19">
            <v>837.35235538756729</v>
          </cell>
          <cell r="J19">
            <v>542.836192225682</v>
          </cell>
          <cell r="K19">
            <v>516.49155727056586</v>
          </cell>
          <cell r="L19">
            <v>671.76355074813125</v>
          </cell>
          <cell r="M19">
            <v>724.92839569229261</v>
          </cell>
          <cell r="N19">
            <v>656.3862166067214</v>
          </cell>
          <cell r="O19">
            <v>814.96983402449553</v>
          </cell>
          <cell r="P19">
            <v>709.12347502794523</v>
          </cell>
          <cell r="Q19">
            <v>933.81214930096053</v>
          </cell>
        </row>
        <row r="21">
          <cell r="F21">
            <v>480.45333070713724</v>
          </cell>
          <cell r="G21">
            <v>543.32141576874744</v>
          </cell>
          <cell r="H21">
            <v>708.87415119504283</v>
          </cell>
          <cell r="I21">
            <v>549.97073988862815</v>
          </cell>
          <cell r="J21">
            <v>344.68087250689763</v>
          </cell>
          <cell r="K21">
            <v>470.63510043846748</v>
          </cell>
          <cell r="L21">
            <v>730.90890246527249</v>
          </cell>
          <cell r="M21">
            <v>632.92677990124673</v>
          </cell>
          <cell r="N21">
            <v>780.63094824593838</v>
          </cell>
          <cell r="O21">
            <v>756.56308612827752</v>
          </cell>
          <cell r="P21">
            <v>1061.2706128177451</v>
          </cell>
          <cell r="Q21">
            <v>1162.9452984573991</v>
          </cell>
        </row>
        <row r="22">
          <cell r="F22">
            <v>1138.277752</v>
          </cell>
          <cell r="G22">
            <v>1470.878835</v>
          </cell>
          <cell r="H22">
            <v>1801.8938020000001</v>
          </cell>
          <cell r="I22">
            <v>1696.922354</v>
          </cell>
          <cell r="J22">
            <v>1113.4868750000001</v>
          </cell>
          <cell r="K22">
            <v>1271.0372600000001</v>
          </cell>
          <cell r="L22">
            <v>1035.871881</v>
          </cell>
          <cell r="M22">
            <v>1267.3503069999999</v>
          </cell>
          <cell r="N22">
            <v>2108.8575700000001</v>
          </cell>
          <cell r="O22">
            <v>1783.8762429999999</v>
          </cell>
          <cell r="P22">
            <v>1766.334349</v>
          </cell>
          <cell r="Q22">
            <v>2312.9444250000001</v>
          </cell>
        </row>
        <row r="24">
          <cell r="F24">
            <v>769.71482042593232</v>
          </cell>
          <cell r="G24">
            <v>1050.4459727245198</v>
          </cell>
          <cell r="H24">
            <v>2100.0766504725375</v>
          </cell>
          <cell r="I24">
            <v>933.45847727759178</v>
          </cell>
          <cell r="J24">
            <v>555.91138315612716</v>
          </cell>
          <cell r="K24">
            <v>498.04224765669932</v>
          </cell>
          <cell r="L24">
            <v>507.14363550847327</v>
          </cell>
          <cell r="M24">
            <v>542.80839913777993</v>
          </cell>
          <cell r="N24">
            <v>472.62719491080759</v>
          </cell>
          <cell r="O24">
            <v>571.78782300953844</v>
          </cell>
          <cell r="P24">
            <v>511.82447064428311</v>
          </cell>
          <cell r="Q24">
            <v>678.125411433051</v>
          </cell>
        </row>
      </sheetData>
      <sheetData sheetId="13"/>
      <sheetData sheetId="14"/>
      <sheetData sheetId="15">
        <row r="6">
          <cell r="D6" t="str">
            <v>SME Term</v>
          </cell>
          <cell r="F6"/>
          <cell r="G6"/>
          <cell r="H6"/>
          <cell r="I6"/>
          <cell r="J6"/>
          <cell r="K6"/>
          <cell r="L6"/>
          <cell r="M6"/>
          <cell r="N6"/>
          <cell r="O6"/>
          <cell r="P6"/>
          <cell r="Q6"/>
        </row>
        <row r="7">
          <cell r="D7">
            <v>0.20899999999999999</v>
          </cell>
          <cell r="F7"/>
          <cell r="G7"/>
          <cell r="H7"/>
          <cell r="I7"/>
          <cell r="J7"/>
          <cell r="K7"/>
          <cell r="L7"/>
          <cell r="M7"/>
          <cell r="N7"/>
          <cell r="O7"/>
          <cell r="P7"/>
          <cell r="Q7"/>
        </row>
        <row r="8">
          <cell r="D8" t="str">
            <v>Term Life</v>
          </cell>
        </row>
        <row r="9">
          <cell r="D9" t="str">
            <v>Cancer</v>
          </cell>
          <cell r="F9">
            <v>277.89347900000001</v>
          </cell>
          <cell r="G9">
            <v>311.32745699999998</v>
          </cell>
          <cell r="H9">
            <v>389.54293100000001</v>
          </cell>
          <cell r="I9">
            <v>270.63442199999997</v>
          </cell>
          <cell r="J9">
            <v>172.15937199999999</v>
          </cell>
          <cell r="K9">
            <v>251.59606600000001</v>
          </cell>
          <cell r="L9">
            <v>323.30962</v>
          </cell>
          <cell r="M9">
            <v>275.52522399999998</v>
          </cell>
          <cell r="N9">
            <v>331.56615184000003</v>
          </cell>
          <cell r="O9">
            <v>261.66783191999997</v>
          </cell>
          <cell r="P9">
            <v>522.52886000000001</v>
          </cell>
          <cell r="Q9">
            <v>550.7090336</v>
          </cell>
        </row>
        <row r="10">
          <cell r="D10">
            <v>1</v>
          </cell>
          <cell r="F10">
            <v>169.37871429551697</v>
          </cell>
          <cell r="G10">
            <v>190.43266765861571</v>
          </cell>
          <cell r="H10">
            <v>235.44423655756049</v>
          </cell>
          <cell r="I10">
            <v>170.79144707117223</v>
          </cell>
          <cell r="J10">
            <v>109.89994591395941</v>
          </cell>
          <cell r="K10">
            <v>155.14671378642311</v>
          </cell>
          <cell r="L10">
            <v>208.98391689826218</v>
          </cell>
          <cell r="M10">
            <v>165.31513440000001</v>
          </cell>
          <cell r="N10">
            <v>198.93969110399999</v>
          </cell>
          <cell r="O10">
            <v>157.00069915199998</v>
          </cell>
          <cell r="P10">
            <v>418.02308799999997</v>
          </cell>
          <cell r="Q10">
            <v>440.56722688000008</v>
          </cell>
        </row>
        <row r="11">
          <cell r="D11" t="str">
            <v>Medical</v>
          </cell>
        </row>
        <row r="12">
          <cell r="D12" t="str">
            <v>EWL</v>
          </cell>
          <cell r="F12">
            <v>68.568718000000004</v>
          </cell>
          <cell r="G12">
            <v>80.537171000000001</v>
          </cell>
          <cell r="H12">
            <v>84.770927</v>
          </cell>
          <cell r="I12">
            <v>57.816239000000003</v>
          </cell>
          <cell r="J12">
            <v>29.165704000000002</v>
          </cell>
          <cell r="K12">
            <v>57.294612999999998</v>
          </cell>
          <cell r="L12">
            <v>80.715902999999997</v>
          </cell>
          <cell r="M12">
            <v>99.201701</v>
          </cell>
          <cell r="N12">
            <v>159.02868712500003</v>
          </cell>
          <cell r="O12">
            <v>0</v>
          </cell>
          <cell r="P12">
            <v>0</v>
          </cell>
          <cell r="Q12">
            <v>0</v>
          </cell>
        </row>
        <row r="13">
          <cell r="D13">
            <v>0.23</v>
          </cell>
          <cell r="F13">
            <v>-5.0112515422487078</v>
          </cell>
          <cell r="G13">
            <v>-6.5025378499523434</v>
          </cell>
          <cell r="H13">
            <v>-5.7919805171798462</v>
          </cell>
          <cell r="I13">
            <v>2.6495572718711244</v>
          </cell>
          <cell r="J13">
            <v>0.67783700553612558</v>
          </cell>
          <cell r="K13">
            <v>2.0913562624869382</v>
          </cell>
          <cell r="L13">
            <v>14.48132693875624</v>
          </cell>
          <cell r="M13">
            <v>14.88025515</v>
          </cell>
          <cell r="N13">
            <v>23.854303068750006</v>
          </cell>
          <cell r="O13">
            <v>0</v>
          </cell>
          <cell r="P13">
            <v>0</v>
          </cell>
          <cell r="Q13">
            <v>0</v>
          </cell>
        </row>
        <row r="14">
          <cell r="D14" t="str">
            <v>Whole Life</v>
          </cell>
        </row>
        <row r="15">
          <cell r="D15" t="str">
            <v>MIB</v>
          </cell>
          <cell r="F15">
            <v>304.12490100000002</v>
          </cell>
          <cell r="G15">
            <v>336.02295500000002</v>
          </cell>
          <cell r="H15">
            <v>424.22333400000002</v>
          </cell>
          <cell r="I15">
            <v>345.38610899999998</v>
          </cell>
          <cell r="J15">
            <v>219.51870099999999</v>
          </cell>
          <cell r="K15">
            <v>287.89683500000001</v>
          </cell>
          <cell r="L15">
            <v>376.52655299999998</v>
          </cell>
          <cell r="M15">
            <v>369.17934500000001</v>
          </cell>
          <cell r="N15">
            <v>370.26137589200005</v>
          </cell>
          <cell r="O15">
            <v>416.43571641000005</v>
          </cell>
          <cell r="P15">
            <v>435.47963341000002</v>
          </cell>
          <cell r="Q15">
            <v>468.30529289200001</v>
          </cell>
        </row>
        <row r="16">
          <cell r="D16">
            <v>1</v>
          </cell>
          <cell r="F16">
            <v>188.17740671322014</v>
          </cell>
          <cell r="G16">
            <v>206.09751146315091</v>
          </cell>
          <cell r="H16">
            <v>259.89532230203207</v>
          </cell>
          <cell r="I16">
            <v>218.99729588286689</v>
          </cell>
          <cell r="J16">
            <v>144.97175933069832</v>
          </cell>
          <cell r="K16">
            <v>210.47787978804632</v>
          </cell>
          <cell r="L16">
            <v>369.93300896567854</v>
          </cell>
          <cell r="M16">
            <v>335.95320394999999</v>
          </cell>
          <cell r="N16">
            <v>336.93785206172004</v>
          </cell>
          <cell r="O16">
            <v>378.95650193310007</v>
          </cell>
          <cell r="P16">
            <v>396.28646640310001</v>
          </cell>
          <cell r="Q16">
            <v>426.15781653172002</v>
          </cell>
        </row>
        <row r="17">
          <cell r="D17" t="str">
            <v>Term Life</v>
          </cell>
        </row>
        <row r="18">
          <cell r="D18" t="str">
            <v>SI MIB</v>
          </cell>
          <cell r="F18">
            <v>40.871673999999999</v>
          </cell>
          <cell r="G18">
            <v>41.192414999999997</v>
          </cell>
          <cell r="H18">
            <v>53.490219000000003</v>
          </cell>
          <cell r="I18">
            <v>38.302934999999998</v>
          </cell>
          <cell r="J18">
            <v>26.188186999999999</v>
          </cell>
          <cell r="K18">
            <v>40.345618999999999</v>
          </cell>
          <cell r="L18">
            <v>46.507572000000003</v>
          </cell>
          <cell r="M18">
            <v>41.176096000000001</v>
          </cell>
          <cell r="N18">
            <v>64.652616666000014</v>
          </cell>
          <cell r="O18">
            <v>64.574528831999999</v>
          </cell>
          <cell r="P18">
            <v>70.599621708000001</v>
          </cell>
          <cell r="Q18">
            <v>73.612168145999988</v>
          </cell>
        </row>
        <row r="19">
          <cell r="D19">
            <v>1</v>
          </cell>
          <cell r="F19">
            <v>79.203343837681061</v>
          </cell>
          <cell r="G19">
            <v>80.379901260452698</v>
          </cell>
          <cell r="H19">
            <v>103.95418195868332</v>
          </cell>
          <cell r="I19">
            <v>74.716025919779753</v>
          </cell>
          <cell r="J19">
            <v>50.884663469459525</v>
          </cell>
          <cell r="K19">
            <v>76.742007917101716</v>
          </cell>
          <cell r="L19">
            <v>93.697989407950502</v>
          </cell>
          <cell r="M19">
            <v>80.460070193575817</v>
          </cell>
          <cell r="N19">
            <v>126.3343196777254</v>
          </cell>
          <cell r="O19">
            <v>126.18173229778277</v>
          </cell>
          <cell r="P19">
            <v>137.95505329756318</v>
          </cell>
          <cell r="Q19">
            <v>143.84171379745334</v>
          </cell>
        </row>
        <row r="20">
          <cell r="D20" t="str">
            <v>Term Life</v>
          </cell>
        </row>
        <row r="21">
          <cell r="D21" t="str">
            <v>New Phoenix</v>
          </cell>
          <cell r="F21">
            <v>159.36958999999999</v>
          </cell>
          <cell r="G21">
            <v>253.117659</v>
          </cell>
          <cell r="H21">
            <v>670.45790199999999</v>
          </cell>
          <cell r="I21">
            <v>365.74783600000001</v>
          </cell>
          <cell r="J21">
            <v>105.28131999999999</v>
          </cell>
          <cell r="K21">
            <v>233.10333900000001</v>
          </cell>
          <cell r="L21">
            <v>161.41026199999996</v>
          </cell>
          <cell r="M21">
            <v>115.827383</v>
          </cell>
          <cell r="N21">
            <v>474.07350983606597</v>
          </cell>
          <cell r="O21">
            <v>207.91359682377038</v>
          </cell>
          <cell r="P21">
            <v>308.57458606557401</v>
          </cell>
          <cell r="Q21">
            <v>475.84829467213098</v>
          </cell>
        </row>
        <row r="22">
          <cell r="D22">
            <v>0.03</v>
          </cell>
          <cell r="F22">
            <v>109.56350482865261</v>
          </cell>
          <cell r="G22">
            <v>173.3066860557912</v>
          </cell>
          <cell r="H22">
            <v>435.35687994126539</v>
          </cell>
          <cell r="I22">
            <v>216.55999747172746</v>
          </cell>
          <cell r="J22">
            <v>73.918250361961924</v>
          </cell>
          <cell r="K22">
            <v>160.89099173204599</v>
          </cell>
          <cell r="L22">
            <v>124.54158487344792</v>
          </cell>
          <cell r="M22">
            <v>74.129525120000011</v>
          </cell>
          <cell r="N22">
            <v>303.40704629508224</v>
          </cell>
          <cell r="O22">
            <v>133.06470196721304</v>
          </cell>
          <cell r="P22">
            <v>197.48773508196734</v>
          </cell>
          <cell r="Q22">
            <v>304.54290859016385</v>
          </cell>
        </row>
        <row r="23">
          <cell r="D23" t="str">
            <v>Term Life</v>
          </cell>
        </row>
        <row r="24">
          <cell r="D24" t="str">
            <v>New IT</v>
          </cell>
          <cell r="F24">
            <v>444.66942399999999</v>
          </cell>
          <cell r="G24">
            <v>531.48595499999999</v>
          </cell>
          <cell r="H24">
            <v>830.80313599999999</v>
          </cell>
          <cell r="I24">
            <v>427.32871399999999</v>
          </cell>
          <cell r="J24">
            <v>250.52432099999999</v>
          </cell>
          <cell r="K24">
            <v>402.45130399999999</v>
          </cell>
          <cell r="L24">
            <v>471.35987699999998</v>
          </cell>
          <cell r="M24">
            <v>435.57856299999997</v>
          </cell>
          <cell r="N24">
            <v>491.93645022950795</v>
          </cell>
          <cell r="O24">
            <v>360.38356782786889</v>
          </cell>
          <cell r="P24">
            <v>382.445949180328</v>
          </cell>
          <cell r="Q24">
            <v>429.63704409835998</v>
          </cell>
        </row>
        <row r="25">
          <cell r="D25">
            <v>0.115</v>
          </cell>
          <cell r="F25">
            <v>133.11173721256682</v>
          </cell>
          <cell r="G25">
            <v>159.22779351284532</v>
          </cell>
          <cell r="H25">
            <v>244.68641642171076</v>
          </cell>
          <cell r="I25">
            <v>134.34292872841186</v>
          </cell>
          <cell r="J25">
            <v>72.696518105617358</v>
          </cell>
          <cell r="K25">
            <v>124.15870460173193</v>
          </cell>
          <cell r="L25">
            <v>184.82399013530411</v>
          </cell>
          <cell r="M25">
            <v>104.53885511999999</v>
          </cell>
          <cell r="N25">
            <v>118.06474805508192</v>
          </cell>
          <cell r="O25">
            <v>86.492056278688537</v>
          </cell>
          <cell r="P25">
            <v>91.787027803278718</v>
          </cell>
          <cell r="Q25">
            <v>103.11289058360639</v>
          </cell>
        </row>
        <row r="26">
          <cell r="D26" t="str">
            <v>Term Life</v>
          </cell>
        </row>
        <row r="27">
          <cell r="D27" t="str">
            <v>Endowment</v>
          </cell>
          <cell r="F27">
            <v>559.09220700000003</v>
          </cell>
          <cell r="G27">
            <v>618.63692500000002</v>
          </cell>
          <cell r="H27">
            <v>803.05904099999987</v>
          </cell>
          <cell r="I27">
            <v>1135.0352339999999</v>
          </cell>
          <cell r="J27">
            <v>427.11963399999996</v>
          </cell>
          <cell r="K27">
            <v>968.28180599999996</v>
          </cell>
          <cell r="L27">
            <v>1379.715927</v>
          </cell>
          <cell r="M27">
            <v>287.99359500000003</v>
          </cell>
          <cell r="N27">
            <v>405.46505576475238</v>
          </cell>
          <cell r="O27">
            <v>326.157195966431</v>
          </cell>
          <cell r="P27">
            <v>335.93012847676601</v>
          </cell>
          <cell r="Q27">
            <v>428.55459148065302</v>
          </cell>
        </row>
        <row r="28">
          <cell r="D28">
            <v>0.01</v>
          </cell>
          <cell r="F28">
            <v>-21.569488417099457</v>
          </cell>
          <cell r="G28">
            <v>-34.253741146375447</v>
          </cell>
          <cell r="H28">
            <v>-44.165532942846589</v>
          </cell>
          <cell r="I28">
            <v>-56.747732681453414</v>
          </cell>
          <cell r="J28">
            <v>-17.321477342683188</v>
          </cell>
          <cell r="K28">
            <v>-17.59301801128067</v>
          </cell>
          <cell r="L28">
            <v>33.390680537231709</v>
          </cell>
          <cell r="M28">
            <v>46.654962390000001</v>
          </cell>
          <cell r="N28">
            <v>65.685339033889889</v>
          </cell>
          <cell r="O28">
            <v>52.837465746561826</v>
          </cell>
          <cell r="P28">
            <v>54.420680813236096</v>
          </cell>
          <cell r="Q28">
            <v>69.42584381986579</v>
          </cell>
        </row>
        <row r="29">
          <cell r="D29" t="str">
            <v>Mixed</v>
          </cell>
        </row>
        <row r="30">
          <cell r="D30" t="str">
            <v>LSFIH</v>
          </cell>
          <cell r="F30">
            <v>26.356798999999999</v>
          </cell>
          <cell r="G30">
            <v>28.211424999999998</v>
          </cell>
          <cell r="H30">
            <v>47.170671999999989</v>
          </cell>
          <cell r="I30">
            <v>37.378833</v>
          </cell>
          <cell r="J30">
            <v>32.213388999999999</v>
          </cell>
          <cell r="K30">
            <v>37.148561000000001</v>
          </cell>
          <cell r="L30">
            <v>35.581231000000002</v>
          </cell>
          <cell r="M30">
            <v>34.510384999999999</v>
          </cell>
          <cell r="N30">
            <v>86.587578000000036</v>
          </cell>
          <cell r="O30">
            <v>81.547290000000004</v>
          </cell>
          <cell r="P30">
            <v>76.507002</v>
          </cell>
          <cell r="Q30">
            <v>86.587578000000036</v>
          </cell>
        </row>
        <row r="31">
          <cell r="D31">
            <v>0.9</v>
          </cell>
          <cell r="F31">
            <v>13.995885796491613</v>
          </cell>
          <cell r="G31">
            <v>16.327647739750066</v>
          </cell>
          <cell r="H31">
            <v>28.176963916028022</v>
          </cell>
          <cell r="I31">
            <v>20.107464769457287</v>
          </cell>
          <cell r="J31">
            <v>6.63840872486547</v>
          </cell>
          <cell r="K31">
            <v>8.1576598565559522</v>
          </cell>
          <cell r="L31">
            <v>9.8996962664863073</v>
          </cell>
          <cell r="M31">
            <v>10.828735145010441</v>
          </cell>
          <cell r="N31">
            <v>27.169617174944101</v>
          </cell>
          <cell r="O31">
            <v>25.588065888090163</v>
          </cell>
          <cell r="P31">
            <v>24.00651460123624</v>
          </cell>
          <cell r="Q31">
            <v>27.169617174944101</v>
          </cell>
        </row>
        <row r="32">
          <cell r="D32" t="str">
            <v>Medical</v>
          </cell>
        </row>
        <row r="33">
          <cell r="D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D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D35"/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20.337007000000085</v>
          </cell>
          <cell r="G36">
            <v>38.439551000000392</v>
          </cell>
          <cell r="H36">
            <v>41.181934999999612</v>
          </cell>
          <cell r="I36">
            <v>35.492958999999701</v>
          </cell>
          <cell r="J36">
            <v>37.431895999999824</v>
          </cell>
          <cell r="K36">
            <v>42.897287000000233</v>
          </cell>
          <cell r="L36">
            <v>24.741796000000249</v>
          </cell>
          <cell r="M36">
            <v>29.504405000000133</v>
          </cell>
          <cell r="N36">
            <v>62.657534967212996</v>
          </cell>
          <cell r="O36">
            <v>73.905853967213261</v>
          </cell>
          <cell r="P36">
            <v>94.944460967213217</v>
          </cell>
          <cell r="Q36">
            <v>132.35838796721373</v>
          </cell>
        </row>
        <row r="37">
          <cell r="F37">
            <v>25.966305327263967</v>
          </cell>
          <cell r="G37">
            <v>54.449566601083575</v>
          </cell>
          <cell r="H37">
            <v>61.502353820579856</v>
          </cell>
          <cell r="I37">
            <v>59.555072537442697</v>
          </cell>
          <cell r="J37">
            <v>44.774505859174496</v>
          </cell>
          <cell r="K37">
            <v>53.100639448300626</v>
          </cell>
          <cell r="L37">
            <v>39.983313171258715</v>
          </cell>
          <cell r="M37">
            <v>43.031579784234964</v>
          </cell>
          <cell r="N37">
            <v>92.348041529980264</v>
          </cell>
          <cell r="O37">
            <v>96.031806939044372</v>
          </cell>
          <cell r="P37">
            <v>120.04448746504772</v>
          </cell>
          <cell r="Q37">
            <v>172.34308710902928</v>
          </cell>
        </row>
      </sheetData>
      <sheetData sheetId="16">
        <row r="6">
          <cell r="F6">
            <v>210.096971</v>
          </cell>
          <cell r="G6">
            <v>238.52064100000001</v>
          </cell>
          <cell r="H6">
            <v>281.30425100000002</v>
          </cell>
          <cell r="I6">
            <v>230.943005</v>
          </cell>
          <cell r="J6">
            <v>166.51779099999999</v>
          </cell>
          <cell r="K6">
            <v>252.16189</v>
          </cell>
          <cell r="L6">
            <v>287.24281400000001</v>
          </cell>
          <cell r="M6">
            <v>246.86779200000001</v>
          </cell>
          <cell r="N6">
            <v>275.00199977161702</v>
          </cell>
          <cell r="O6">
            <v>290.38450327088924</v>
          </cell>
          <cell r="P6">
            <v>267.69228115778196</v>
          </cell>
          <cell r="Q6">
            <v>269.48018600056918</v>
          </cell>
        </row>
        <row r="7">
          <cell r="F7">
            <v>307.94392399999998</v>
          </cell>
          <cell r="G7">
            <v>307.94392399999998</v>
          </cell>
          <cell r="H7">
            <v>307.94392399999998</v>
          </cell>
          <cell r="I7">
            <v>307.94392399999998</v>
          </cell>
          <cell r="J7">
            <v>307.94392399999998</v>
          </cell>
          <cell r="K7">
            <v>307.94392399999998</v>
          </cell>
          <cell r="L7">
            <v>280.16614600000003</v>
          </cell>
          <cell r="M7">
            <v>280.16614600000003</v>
          </cell>
          <cell r="N7">
            <v>280.16614600000003</v>
          </cell>
          <cell r="O7">
            <v>280.16614600000003</v>
          </cell>
          <cell r="P7">
            <v>280.16614600000003</v>
          </cell>
          <cell r="Q7">
            <v>280.166155</v>
          </cell>
        </row>
        <row r="9">
          <cell r="F9">
            <v>149.20480500000002</v>
          </cell>
          <cell r="G9">
            <v>158.42999802538199</v>
          </cell>
          <cell r="H9">
            <v>295.32002399999999</v>
          </cell>
          <cell r="I9">
            <v>200.45598899999999</v>
          </cell>
          <cell r="J9">
            <v>180.99872400000001</v>
          </cell>
          <cell r="K9">
            <v>178.957403</v>
          </cell>
          <cell r="L9">
            <v>211.74592000000001</v>
          </cell>
          <cell r="M9">
            <v>222.33979099999999</v>
          </cell>
          <cell r="N9">
            <v>216.37806399999999</v>
          </cell>
          <cell r="O9">
            <v>247.19059100000001</v>
          </cell>
          <cell r="P9">
            <v>226.17773199999999</v>
          </cell>
          <cell r="Q9">
            <v>262.98875700000002</v>
          </cell>
        </row>
        <row r="11">
          <cell r="F11">
            <v>127.77908540378954</v>
          </cell>
          <cell r="G11">
            <v>137.12621350648342</v>
          </cell>
          <cell r="H11">
            <v>167.52725956415333</v>
          </cell>
          <cell r="I11">
            <v>146.52218220965977</v>
          </cell>
          <cell r="J11">
            <v>109.5053447449515</v>
          </cell>
          <cell r="K11">
            <v>167.05259475504144</v>
          </cell>
          <cell r="L11">
            <v>193.15354401557175</v>
          </cell>
          <cell r="M11">
            <v>163.2781259835551</v>
          </cell>
          <cell r="N11">
            <v>182.76479881601395</v>
          </cell>
          <cell r="O11">
            <v>194.16455903702152</v>
          </cell>
          <cell r="P11">
            <v>191.46030085652578</v>
          </cell>
          <cell r="Q11">
            <v>193.35749130997294</v>
          </cell>
        </row>
        <row r="12">
          <cell r="F12">
            <v>200.85555600000001</v>
          </cell>
          <cell r="G12">
            <v>200.85555600000001</v>
          </cell>
          <cell r="H12">
            <v>200.85555600000001</v>
          </cell>
          <cell r="I12">
            <v>200.85555600000001</v>
          </cell>
          <cell r="J12">
            <v>200.85555600000001</v>
          </cell>
          <cell r="K12">
            <v>200.85555600000001</v>
          </cell>
          <cell r="L12">
            <v>201.361108</v>
          </cell>
          <cell r="M12">
            <v>201.361108</v>
          </cell>
          <cell r="N12">
            <v>201.361108</v>
          </cell>
          <cell r="O12">
            <v>201.361108</v>
          </cell>
          <cell r="P12">
            <v>201.361108</v>
          </cell>
          <cell r="Q12">
            <v>201.36112199999999</v>
          </cell>
        </row>
        <row r="14">
          <cell r="F14">
            <v>136.53057126533773</v>
          </cell>
          <cell r="G14">
            <v>147.26351241041385</v>
          </cell>
          <cell r="H14">
            <v>300.95126254927459</v>
          </cell>
          <cell r="I14">
            <v>177.91325062551167</v>
          </cell>
          <cell r="J14">
            <v>163.18160609977861</v>
          </cell>
          <cell r="K14">
            <v>162.09675070746974</v>
          </cell>
          <cell r="L14">
            <v>141.87688896798772</v>
          </cell>
          <cell r="M14">
            <v>137.31464799957283</v>
          </cell>
          <cell r="N14">
            <v>135.34832367831339</v>
          </cell>
          <cell r="O14">
            <v>158.12217387772347</v>
          </cell>
          <cell r="P14">
            <v>136.57003963529246</v>
          </cell>
          <cell r="Q14">
            <v>160.53732990305738</v>
          </cell>
        </row>
        <row r="16">
          <cell r="F16">
            <v>191.27771442553097</v>
          </cell>
          <cell r="G16">
            <v>209.13173407099575</v>
          </cell>
          <cell r="H16">
            <v>255.51268769727403</v>
          </cell>
          <cell r="I16">
            <v>206.91853715772956</v>
          </cell>
          <cell r="J16">
            <v>148.84473772416317</v>
          </cell>
          <cell r="K16">
            <v>224.72791191029305</v>
          </cell>
          <cell r="L16">
            <v>186.91268678999998</v>
          </cell>
          <cell r="M16">
            <v>163.78198696999999</v>
          </cell>
          <cell r="N16">
            <v>181.95290498610191</v>
          </cell>
          <cell r="O16">
            <v>179.44423454992241</v>
          </cell>
          <cell r="P16">
            <v>227.48640805442255</v>
          </cell>
          <cell r="Q16">
            <v>161.33078628138085</v>
          </cell>
        </row>
        <row r="17">
          <cell r="F17">
            <v>270.22253000000001</v>
          </cell>
          <cell r="G17">
            <v>270.22253000000001</v>
          </cell>
          <cell r="H17">
            <v>270.22253000000001</v>
          </cell>
          <cell r="I17">
            <v>270.22253000000001</v>
          </cell>
          <cell r="J17">
            <v>270.22253000000001</v>
          </cell>
          <cell r="K17">
            <v>270.22253000000001</v>
          </cell>
          <cell r="L17">
            <v>242.44475199999999</v>
          </cell>
          <cell r="M17">
            <v>242.44475199999999</v>
          </cell>
          <cell r="N17">
            <v>242.44475199999999</v>
          </cell>
          <cell r="O17">
            <v>238.096926</v>
          </cell>
          <cell r="P17">
            <v>238.096926</v>
          </cell>
          <cell r="Q17">
            <v>238.09693200000001</v>
          </cell>
        </row>
        <row r="19">
          <cell r="F19">
            <v>134.24184785310183</v>
          </cell>
          <cell r="G19">
            <v>134.89319086692353</v>
          </cell>
          <cell r="H19">
            <v>181.71068764038907</v>
          </cell>
          <cell r="I19">
            <v>174.79348299374536</v>
          </cell>
          <cell r="J19">
            <v>165.09920991036702</v>
          </cell>
          <cell r="K19">
            <v>164.02925890193433</v>
          </cell>
          <cell r="L19">
            <v>193.04286237184866</v>
          </cell>
          <cell r="M19">
            <v>205.38361704856001</v>
          </cell>
          <cell r="N19">
            <v>200.80295456697661</v>
          </cell>
          <cell r="O19">
            <v>229.13103577875174</v>
          </cell>
          <cell r="P19">
            <v>209.66969297179907</v>
          </cell>
          <cell r="Q19">
            <v>243.39071619787543</v>
          </cell>
        </row>
        <row r="21">
          <cell r="F21">
            <v>115.84031590194417</v>
          </cell>
          <cell r="G21">
            <v>122.3099368080312</v>
          </cell>
          <cell r="H21">
            <v>151.45788119949688</v>
          </cell>
          <cell r="I21">
            <v>131.5091518227068</v>
          </cell>
          <cell r="J21">
            <v>98.565947720817888</v>
          </cell>
          <cell r="K21">
            <v>147.38527014862024</v>
          </cell>
          <cell r="L21">
            <v>136.35417735094239</v>
          </cell>
          <cell r="M21">
            <v>112.85870710673423</v>
          </cell>
          <cell r="N21">
            <v>125.23370155156653</v>
          </cell>
          <cell r="O21">
            <v>119.20520183636184</v>
          </cell>
          <cell r="P21">
            <v>156.56104191860501</v>
          </cell>
          <cell r="Q21">
            <v>116.92655514043693</v>
          </cell>
        </row>
        <row r="22">
          <cell r="F22">
            <v>175.48166699999999</v>
          </cell>
          <cell r="G22">
            <v>175.48166699999999</v>
          </cell>
          <cell r="H22">
            <v>175.48166699999999</v>
          </cell>
          <cell r="I22">
            <v>175.48166699999999</v>
          </cell>
          <cell r="J22">
            <v>175.48166699999999</v>
          </cell>
          <cell r="K22">
            <v>175.48166699999999</v>
          </cell>
          <cell r="L22">
            <v>175.784998</v>
          </cell>
          <cell r="M22">
            <v>175.784998</v>
          </cell>
          <cell r="N22">
            <v>175.784998</v>
          </cell>
          <cell r="O22">
            <v>170.784998</v>
          </cell>
          <cell r="P22">
            <v>170.784998</v>
          </cell>
          <cell r="Q22">
            <v>170.78500700000001</v>
          </cell>
        </row>
        <row r="24">
          <cell r="F24">
            <v>126.02821724746413</v>
          </cell>
          <cell r="G24">
            <v>129.52519057139423</v>
          </cell>
          <cell r="H24">
            <v>185.60451843834682</v>
          </cell>
          <cell r="I24">
            <v>157.051076168702</v>
          </cell>
          <cell r="J24">
            <v>153.15046937992346</v>
          </cell>
          <cell r="K24">
            <v>153.11385789724983</v>
          </cell>
          <cell r="L24">
            <v>131.5698940030361</v>
          </cell>
          <cell r="M24">
            <v>127.87819267285418</v>
          </cell>
          <cell r="N24">
            <v>125.86724220741991</v>
          </cell>
          <cell r="O24">
            <v>147.70525903975079</v>
          </cell>
          <cell r="P24">
            <v>127.64655616721079</v>
          </cell>
          <cell r="Q24">
            <v>149.73466055215999</v>
          </cell>
        </row>
      </sheetData>
      <sheetData sheetId="17">
        <row r="6">
          <cell r="D6" t="str">
            <v>SI Medical</v>
          </cell>
          <cell r="F6">
            <v>74.042192999999997</v>
          </cell>
          <cell r="G6">
            <v>74.244985999999997</v>
          </cell>
          <cell r="H6">
            <v>93.912762000000001</v>
          </cell>
          <cell r="I6">
            <v>74.575806</v>
          </cell>
          <cell r="J6">
            <v>49.412858</v>
          </cell>
          <cell r="K6">
            <v>91.519144999999995</v>
          </cell>
          <cell r="L6">
            <v>109.94601400000001</v>
          </cell>
          <cell r="M6">
            <v>92.489134000000007</v>
          </cell>
          <cell r="N6">
            <v>108.19030608588272</v>
          </cell>
          <cell r="O6">
            <v>115.69854741508279</v>
          </cell>
          <cell r="P6">
            <v>118.719400038662</v>
          </cell>
          <cell r="Q6">
            <v>117.52827059153385</v>
          </cell>
        </row>
        <row r="7">
          <cell r="D7">
            <v>0.88900000000000001</v>
          </cell>
          <cell r="F7">
            <v>41.730908833047131</v>
          </cell>
          <cell r="G7">
            <v>41.419470263152938</v>
          </cell>
          <cell r="H7">
            <v>53.157244686575311</v>
          </cell>
          <cell r="I7">
            <v>44.143825557989501</v>
          </cell>
          <cell r="J7">
            <v>30.878455494197908</v>
          </cell>
          <cell r="K7">
            <v>56.737886962062824</v>
          </cell>
          <cell r="L7">
            <v>69.611453138444858</v>
          </cell>
          <cell r="M7">
            <v>52.490039315388486</v>
          </cell>
          <cell r="N7">
            <v>61.400871371461847</v>
          </cell>
          <cell r="O7">
            <v>65.661997684517559</v>
          </cell>
          <cell r="P7">
            <v>67.376411758041783</v>
          </cell>
          <cell r="Q7">
            <v>66.70041416994161</v>
          </cell>
        </row>
        <row r="8">
          <cell r="D8" t="str">
            <v>Medical</v>
          </cell>
        </row>
        <row r="9">
          <cell r="D9" t="str">
            <v>Cancer</v>
          </cell>
          <cell r="F9">
            <v>76.517876000000001</v>
          </cell>
          <cell r="G9">
            <v>82.388604000000001</v>
          </cell>
          <cell r="H9">
            <v>95.915942999999999</v>
          </cell>
          <cell r="I9">
            <v>77.401786999999999</v>
          </cell>
          <cell r="J9">
            <v>52.663035999999998</v>
          </cell>
          <cell r="K9">
            <v>58.200186999999993</v>
          </cell>
          <cell r="L9">
            <v>64.861389000000003</v>
          </cell>
          <cell r="M9">
            <v>52.213909999999998</v>
          </cell>
          <cell r="N9">
            <v>59.976455318194994</v>
          </cell>
          <cell r="O9">
            <v>64.636149959390593</v>
          </cell>
          <cell r="P9">
            <v>67.225821778989697</v>
          </cell>
          <cell r="Q9">
            <v>66.71557016756455</v>
          </cell>
        </row>
        <row r="10">
          <cell r="D10">
            <v>1</v>
          </cell>
          <cell r="F10">
            <v>43.087459879643809</v>
          </cell>
          <cell r="G10">
            <v>45.585920976661754</v>
          </cell>
          <cell r="H10">
            <v>52.362424139674154</v>
          </cell>
          <cell r="I10">
            <v>45.804728406983891</v>
          </cell>
          <cell r="J10">
            <v>33.198738400111829</v>
          </cell>
          <cell r="K10">
            <v>30.413079912076896</v>
          </cell>
          <cell r="L10">
            <v>32.28268870978259</v>
          </cell>
          <cell r="M10">
            <v>31.328346</v>
          </cell>
          <cell r="N10">
            <v>35.98587319091699</v>
          </cell>
          <cell r="O10">
            <v>38.78168997563435</v>
          </cell>
          <cell r="P10">
            <v>40.33549306739382</v>
          </cell>
          <cell r="Q10">
            <v>40.029342100538727</v>
          </cell>
        </row>
        <row r="11">
          <cell r="D11" t="str">
            <v>Medical</v>
          </cell>
        </row>
        <row r="12">
          <cell r="D12" t="str">
            <v>Medical</v>
          </cell>
          <cell r="F12">
            <v>24.979735999999999</v>
          </cell>
          <cell r="G12">
            <v>29.012117000000003</v>
          </cell>
          <cell r="H12">
            <v>36.090707000000002</v>
          </cell>
          <cell r="I12">
            <v>30.586445000000001</v>
          </cell>
          <cell r="J12">
            <v>21.476152000000003</v>
          </cell>
          <cell r="K12">
            <v>36.143687999999997</v>
          </cell>
          <cell r="L12">
            <v>44.820813999999991</v>
          </cell>
          <cell r="M12">
            <v>41.158206</v>
          </cell>
          <cell r="N12">
            <v>51.010269643141392</v>
          </cell>
          <cell r="O12">
            <v>54.2044238861479</v>
          </cell>
          <cell r="P12">
            <v>56.7660768030197</v>
          </cell>
          <cell r="Q12">
            <v>58.300069855716067</v>
          </cell>
        </row>
        <row r="13">
          <cell r="D13">
            <v>0.79900000000000004</v>
          </cell>
          <cell r="F13">
            <v>26.98842475733403</v>
          </cell>
          <cell r="G13">
            <v>30.974944149162589</v>
          </cell>
          <cell r="H13">
            <v>38.740059715399241</v>
          </cell>
          <cell r="I13">
            <v>32.557665512266773</v>
          </cell>
          <cell r="J13">
            <v>24.351348390255115</v>
          </cell>
          <cell r="K13">
            <v>38.715375792492154</v>
          </cell>
          <cell r="L13">
            <v>48.5129223324507</v>
          </cell>
          <cell r="M13">
            <v>44.293057269508267</v>
          </cell>
          <cell r="N13">
            <v>54.89551207933409</v>
          </cell>
          <cell r="O13">
            <v>58.332951913643925</v>
          </cell>
          <cell r="P13">
            <v>61.08971539725168</v>
          </cell>
          <cell r="Q13">
            <v>62.7405463915401</v>
          </cell>
        </row>
        <row r="14">
          <cell r="D14" t="str">
            <v>Medical</v>
          </cell>
        </row>
        <row r="15">
          <cell r="D15" t="str">
            <v>MIB</v>
          </cell>
          <cell r="F15">
            <v>13.448938999999998</v>
          </cell>
          <cell r="G15">
            <v>13.537255999999999</v>
          </cell>
          <cell r="H15">
            <v>16.114771000000001</v>
          </cell>
          <cell r="I15">
            <v>11.702937</v>
          </cell>
          <cell r="J15">
            <v>9.1451030000000006</v>
          </cell>
          <cell r="K15">
            <v>20.570254000000002</v>
          </cell>
          <cell r="L15">
            <v>15.599584999999999</v>
          </cell>
          <cell r="M15">
            <v>15.462942999999999</v>
          </cell>
          <cell r="N15">
            <v>13.086830842351816</v>
          </cell>
          <cell r="O15">
            <v>13.596318054659053</v>
          </cell>
          <cell r="P15">
            <v>14.603227816223859</v>
          </cell>
          <cell r="Q15">
            <v>15.592316608080912</v>
          </cell>
        </row>
        <row r="16">
          <cell r="D16">
            <v>1</v>
          </cell>
          <cell r="F16">
            <v>8.0960008918403066</v>
          </cell>
          <cell r="G16">
            <v>8.6473215571099011</v>
          </cell>
          <cell r="H16">
            <v>9.5450022039219853</v>
          </cell>
          <cell r="I16">
            <v>7.3513354923250702</v>
          </cell>
          <cell r="J16">
            <v>6.3737284526002806</v>
          </cell>
          <cell r="K16">
            <v>17.343589886236899</v>
          </cell>
          <cell r="L16">
            <v>15.58992563087925</v>
          </cell>
          <cell r="M16">
            <v>14.071278130000001</v>
          </cell>
          <cell r="N16">
            <v>11.909016066540154</v>
          </cell>
          <cell r="O16">
            <v>12.372649429739738</v>
          </cell>
          <cell r="P16">
            <v>13.288937312763711</v>
          </cell>
          <cell r="Q16">
            <v>14.18900811335363</v>
          </cell>
        </row>
        <row r="17">
          <cell r="D17" t="str">
            <v>Term Life</v>
          </cell>
        </row>
        <row r="18">
          <cell r="D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</row>
        <row r="19">
          <cell r="D19"/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</row>
        <row r="20">
          <cell r="D20"/>
        </row>
        <row r="21">
          <cell r="D21"/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</row>
        <row r="22">
          <cell r="D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</row>
        <row r="23">
          <cell r="D23"/>
        </row>
        <row r="24">
          <cell r="D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</row>
        <row r="25">
          <cell r="D25"/>
          <cell r="F25"/>
          <cell r="G25"/>
          <cell r="H25"/>
          <cell r="I25"/>
          <cell r="J25"/>
          <cell r="K25"/>
          <cell r="L25"/>
          <cell r="M25"/>
          <cell r="N25"/>
          <cell r="O25"/>
          <cell r="P25"/>
          <cell r="Q25"/>
        </row>
        <row r="26">
          <cell r="D26"/>
        </row>
        <row r="27">
          <cell r="D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</row>
        <row r="28">
          <cell r="D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</row>
        <row r="29">
          <cell r="D29"/>
        </row>
        <row r="30"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D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D32"/>
        </row>
        <row r="33">
          <cell r="D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D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D35"/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21.108226999999999</v>
          </cell>
          <cell r="G36">
            <v>39.337677999999983</v>
          </cell>
          <cell r="H36">
            <v>39.270068000000009</v>
          </cell>
          <cell r="I36">
            <v>36.676029999999997</v>
          </cell>
          <cell r="J36">
            <v>33.820641999999992</v>
          </cell>
          <cell r="K36">
            <v>45.728616000000017</v>
          </cell>
          <cell r="L36">
            <v>52.015012000000013</v>
          </cell>
          <cell r="M36">
            <v>45.543599</v>
          </cell>
          <cell r="N36">
            <v>42.738137882046118</v>
          </cell>
          <cell r="O36">
            <v>42.249063955608904</v>
          </cell>
          <cell r="P36">
            <v>10.377754720886685</v>
          </cell>
          <cell r="Q36">
            <v>11.343958777673777</v>
          </cell>
        </row>
        <row r="37">
          <cell r="F37">
            <v>7.8762910419242615</v>
          </cell>
          <cell r="G37">
            <v>10.498556560396253</v>
          </cell>
          <cell r="H37">
            <v>13.722528818582617</v>
          </cell>
          <cell r="I37">
            <v>16.664627240094546</v>
          </cell>
          <cell r="J37">
            <v>14.70307400778637</v>
          </cell>
          <cell r="K37">
            <v>23.842662202172647</v>
          </cell>
          <cell r="L37">
            <v>27.156554204014355</v>
          </cell>
          <cell r="M37">
            <v>21.095405268658368</v>
          </cell>
          <cell r="N37">
            <v>18.57352610776087</v>
          </cell>
          <cell r="O37">
            <v>19.015270033485962</v>
          </cell>
          <cell r="P37">
            <v>9.3697433210747647</v>
          </cell>
          <cell r="Q37">
            <v>9.6981805345988903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verall Summary"/>
      <sheetName val="Channel Summary"/>
      <sheetName val="Product Overview"/>
      <sheetName val="Product Overview-by Channel"/>
      <sheetName val="AG_Summary"/>
      <sheetName val="AG_Recruitment"/>
      <sheetName val="AG_Segment Performance"/>
      <sheetName val="BA_Summary"/>
      <sheetName val="BA_Partner Breakdown"/>
      <sheetName val="Banca Metrics"/>
      <sheetName val="CC_Summary"/>
      <sheetName val="CC_Key Prospects"/>
      <sheetName val="D2C_Summary"/>
      <sheetName val="D2C_Channel Summary"/>
      <sheetName val="Pipeline"/>
      <sheetName val="APPENDIX DIVIDER"/>
      <sheetName val="OVERALL_Key Metrics P1"/>
      <sheetName val="AG_Key Metrics P1"/>
      <sheetName val="Checker"/>
      <sheetName val="AG_Key Metrics P2"/>
      <sheetName val="AG_Key Products"/>
      <sheetName val="Agency Metrics"/>
      <sheetName val="Movement 2019"/>
      <sheetName val="BA_Key Metrics P1"/>
      <sheetName val="BA_Key Metrics P2"/>
      <sheetName val="BA_ID Key Partners P3"/>
      <sheetName val="BA_Key Products"/>
      <sheetName val="CC_Key Metrics P1"/>
      <sheetName val="CC_Key Metrics P2"/>
      <sheetName val="CorpCare Metrics"/>
      <sheetName val="D2C_Key Metrics P1"/>
      <sheetName val="D2C_Key Metrics P2"/>
      <sheetName val="D2C_Key Products"/>
      <sheetName val="Movement 2020"/>
      <sheetName val="D2C Metrics"/>
      <sheetName val="Master table for AAJI"/>
      <sheetName val="AAJI 2020 External Report"/>
      <sheetName val="Premi disetahunkan 2020"/>
      <sheetName val="AAJI 2019 External Report"/>
      <sheetName val="APE VNB Act - Fore 2020"/>
      <sheetName val="APE VNB Produk Plan 2020"/>
      <sheetName val="Product List"/>
      <sheetName val="Sheet5"/>
      <sheetName val="BA Hyper Prior Year 2019"/>
      <sheetName val="AGY Hyper Prior Year  (2019)"/>
      <sheetName val="CC Hyper Prior Year 2019"/>
      <sheetName val="D2C Hyper Prior Year 201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F6">
            <v>84760.973125329998</v>
          </cell>
          <cell r="G6">
            <v>26248.003670519993</v>
          </cell>
          <cell r="H6">
            <v>27023.01380694002</v>
          </cell>
          <cell r="I6">
            <v>39935.369997813301</v>
          </cell>
          <cell r="J6">
            <v>21602.424952505029</v>
          </cell>
          <cell r="K6">
            <v>44859.863124410032</v>
          </cell>
          <cell r="L6">
            <v>19480.581142429997</v>
          </cell>
          <cell r="M6">
            <v>22245.645985619969</v>
          </cell>
          <cell r="N6">
            <v>27994.3662693642</v>
          </cell>
          <cell r="O6">
            <v>35773.377404628191</v>
          </cell>
          <cell r="P6">
            <v>31698.438893914081</v>
          </cell>
          <cell r="Q6">
            <v>46826.079056387796</v>
          </cell>
        </row>
        <row r="7">
          <cell r="F7">
            <v>84440.099177960001</v>
          </cell>
          <cell r="G7">
            <v>30706.073935629996</v>
          </cell>
          <cell r="H7">
            <v>46421.042586690004</v>
          </cell>
          <cell r="I7">
            <v>45429.420675269997</v>
          </cell>
          <cell r="J7">
            <v>26767.778688190003</v>
          </cell>
          <cell r="K7">
            <v>50866.912883579993</v>
          </cell>
          <cell r="L7">
            <v>52161.350501780005</v>
          </cell>
          <cell r="M7">
            <v>42695.881372079995</v>
          </cell>
          <cell r="N7">
            <v>52555.986428159995</v>
          </cell>
          <cell r="O7">
            <v>50989.519704810002</v>
          </cell>
          <cell r="P7">
            <v>56523.534148049999</v>
          </cell>
          <cell r="Q7">
            <v>59942.399896069997</v>
          </cell>
        </row>
        <row r="9">
          <cell r="F9">
            <v>70456.431752679986</v>
          </cell>
          <cell r="G9">
            <v>20766.081860675</v>
          </cell>
          <cell r="H9">
            <v>29159.189535969781</v>
          </cell>
          <cell r="I9">
            <v>24312.996552718971</v>
          </cell>
          <cell r="J9">
            <v>21371.547378530238</v>
          </cell>
          <cell r="K9">
            <v>22911.407654250019</v>
          </cell>
          <cell r="L9">
            <v>37403.68181827003</v>
          </cell>
          <cell r="M9">
            <v>21368.608168779971</v>
          </cell>
          <cell r="N9">
            <v>34624.301683680016</v>
          </cell>
          <cell r="O9">
            <v>19723.984708406682</v>
          </cell>
          <cell r="P9">
            <v>23158.412119000033</v>
          </cell>
          <cell r="Q9">
            <v>73603.143380999958</v>
          </cell>
        </row>
        <row r="11">
          <cell r="F11">
            <v>13607.117561420313</v>
          </cell>
          <cell r="G11">
            <v>6977.9475325237645</v>
          </cell>
          <cell r="H11">
            <v>7230.6531435011984</v>
          </cell>
          <cell r="I11">
            <v>8391.9088364565578</v>
          </cell>
          <cell r="J11">
            <v>7833.2166377526601</v>
          </cell>
          <cell r="K11">
            <v>8662.7062201063036</v>
          </cell>
          <cell r="L11">
            <v>6537.1551108763952</v>
          </cell>
          <cell r="M11">
            <v>8252.7167949894138</v>
          </cell>
          <cell r="N11">
            <v>10167.715556330544</v>
          </cell>
          <cell r="O11">
            <v>15174.286230790134</v>
          </cell>
          <cell r="P11">
            <v>14717.884318867138</v>
          </cell>
          <cell r="Q11">
            <v>18632.981863790068</v>
          </cell>
        </row>
        <row r="12">
          <cell r="F12">
            <v>14069.302628753712</v>
          </cell>
          <cell r="G12">
            <v>8923.9900105865672</v>
          </cell>
          <cell r="H12">
            <v>12493.675709660389</v>
          </cell>
          <cell r="I12">
            <v>14534.417465845712</v>
          </cell>
          <cell r="J12">
            <v>8980.7437405066012</v>
          </cell>
          <cell r="K12">
            <v>17673.68066132622</v>
          </cell>
          <cell r="L12">
            <v>15682.54327136342</v>
          </cell>
          <cell r="M12">
            <v>15347.175202749826</v>
          </cell>
          <cell r="N12">
            <v>19645.89395738014</v>
          </cell>
          <cell r="O12">
            <v>19465.665950241793</v>
          </cell>
          <cell r="P12">
            <v>22300.282798610664</v>
          </cell>
          <cell r="Q12">
            <v>23109.117415563149</v>
          </cell>
        </row>
        <row r="14">
          <cell r="F14">
            <v>8721.2184133132305</v>
          </cell>
          <cell r="G14">
            <v>4346.6920047494086</v>
          </cell>
          <cell r="H14">
            <v>5188.6193430234689</v>
          </cell>
          <cell r="I14">
            <v>4971.1194471928147</v>
          </cell>
          <cell r="J14">
            <v>7948.7782651275083</v>
          </cell>
          <cell r="K14">
            <v>6624.070031261127</v>
          </cell>
          <cell r="L14">
            <v>10155.758109611477</v>
          </cell>
          <cell r="M14">
            <v>7575.2743046549804</v>
          </cell>
          <cell r="N14">
            <v>13428.247182341904</v>
          </cell>
          <cell r="O14">
            <v>4457.273091376378</v>
          </cell>
          <cell r="P14">
            <v>8152.8856045469674</v>
          </cell>
          <cell r="Q14">
            <v>26636.089394965555</v>
          </cell>
        </row>
        <row r="16">
          <cell r="F16">
            <v>4578.3855804439117</v>
          </cell>
          <cell r="G16">
            <v>5698.6942920730989</v>
          </cell>
          <cell r="H16">
            <v>6546.1978469789083</v>
          </cell>
          <cell r="I16">
            <v>4892.433306211452</v>
          </cell>
          <cell r="J16">
            <v>6068.8867668812627</v>
          </cell>
          <cell r="K16">
            <v>4575.7574942951787</v>
          </cell>
          <cell r="L16">
            <v>4688.8372126300219</v>
          </cell>
          <cell r="M16">
            <v>5560.7812338800559</v>
          </cell>
          <cell r="N16">
            <v>9271.3779998463087</v>
          </cell>
          <cell r="O16">
            <v>10533.206649072441</v>
          </cell>
          <cell r="P16">
            <v>11196.958132660871</v>
          </cell>
          <cell r="Q16">
            <v>15151.647425007879</v>
          </cell>
        </row>
        <row r="17">
          <cell r="F17">
            <v>4772.1222766779847</v>
          </cell>
          <cell r="G17">
            <v>4175.6069920550026</v>
          </cell>
          <cell r="H17">
            <v>5696.8952035932452</v>
          </cell>
          <cell r="I17">
            <v>7151.0814056568024</v>
          </cell>
          <cell r="J17">
            <v>4544.4258788867437</v>
          </cell>
          <cell r="K17">
            <v>8848.8517571304601</v>
          </cell>
          <cell r="L17">
            <v>7347.1374649541958</v>
          </cell>
          <cell r="M17">
            <v>7149.0605673604377</v>
          </cell>
          <cell r="N17">
            <v>8768.0142730279549</v>
          </cell>
          <cell r="O17">
            <v>9542.3607909889943</v>
          </cell>
          <cell r="P17">
            <v>10677.475634598579</v>
          </cell>
          <cell r="Q17">
            <v>11899.81209082874</v>
          </cell>
        </row>
        <row r="19">
          <cell r="F19">
            <v>3727.3439190195913</v>
          </cell>
          <cell r="G19">
            <v>2425.1239648322639</v>
          </cell>
          <cell r="H19">
            <v>3724.0075835120956</v>
          </cell>
          <cell r="I19">
            <v>2574.6714715554872</v>
          </cell>
          <cell r="J19">
            <v>3188.1434576048819</v>
          </cell>
          <cell r="K19">
            <v>1755.2771298754101</v>
          </cell>
          <cell r="L19">
            <v>2284.1260998318899</v>
          </cell>
          <cell r="M19">
            <v>3273.0068793763594</v>
          </cell>
          <cell r="N19">
            <v>3755.2290508943697</v>
          </cell>
          <cell r="O19">
            <v>3091.42350049589</v>
          </cell>
          <cell r="P19">
            <v>3063.5472212139298</v>
          </cell>
          <cell r="Q19">
            <v>10234.281571563901</v>
          </cell>
        </row>
        <row r="21">
          <cell r="F21">
            <v>1576.8325214943723</v>
          </cell>
          <cell r="G21">
            <v>2824.7898737606329</v>
          </cell>
          <cell r="H21">
            <v>4343.197825070326</v>
          </cell>
          <cell r="I21">
            <v>3688.9178925854117</v>
          </cell>
          <cell r="J21">
            <v>4420.8437583182331</v>
          </cell>
          <cell r="K21">
            <v>2960.4214578876736</v>
          </cell>
          <cell r="L21">
            <v>3547.9545941753722</v>
          </cell>
          <cell r="M21">
            <v>3260.6988854174851</v>
          </cell>
          <cell r="N21">
            <v>3866.3341225464778</v>
          </cell>
          <cell r="O21">
            <v>6115.1705510462734</v>
          </cell>
          <cell r="P21">
            <v>6326.6131586461806</v>
          </cell>
          <cell r="Q21">
            <v>7927.779587579148</v>
          </cell>
        </row>
        <row r="22">
          <cell r="F22">
            <v>1664.5494367353783</v>
          </cell>
          <cell r="G22">
            <v>1456.4807571498657</v>
          </cell>
          <cell r="H22">
            <v>1986.6459082704807</v>
          </cell>
          <cell r="I22">
            <v>2530.2804989815568</v>
          </cell>
          <cell r="J22">
            <v>1606.4089422181296</v>
          </cell>
          <cell r="K22">
            <v>3132.8702673002904</v>
          </cell>
          <cell r="L22">
            <v>2819.4096815206472</v>
          </cell>
          <cell r="M22">
            <v>2789.2134667851365</v>
          </cell>
          <cell r="N22">
            <v>3468.6807227711893</v>
          </cell>
          <cell r="O22">
            <v>3709.9640438907941</v>
          </cell>
          <cell r="P22">
            <v>4188.1832115051102</v>
          </cell>
          <cell r="Q22">
            <v>4576.9805271065761</v>
          </cell>
        </row>
        <row r="24">
          <cell r="F24">
            <v>1850.7420635875269</v>
          </cell>
          <cell r="G24">
            <v>808.04777433801132</v>
          </cell>
          <cell r="H24">
            <v>1346.7221076526882</v>
          </cell>
          <cell r="I24">
            <v>850.35425674116459</v>
          </cell>
          <cell r="J24">
            <v>1246.1551426159267</v>
          </cell>
          <cell r="K24">
            <v>720.59740046811589</v>
          </cell>
          <cell r="L24">
            <v>397.94957024602888</v>
          </cell>
          <cell r="M24">
            <v>1382.1953514554048</v>
          </cell>
          <cell r="N24">
            <v>1792.8494611372789</v>
          </cell>
          <cell r="O24">
            <v>849.7199492319113</v>
          </cell>
          <cell r="P24">
            <v>1011.5619492076401</v>
          </cell>
          <cell r="Q24">
            <v>5724.5537396073996</v>
          </cell>
        </row>
      </sheetData>
      <sheetData sheetId="18">
        <row r="6">
          <cell r="F6">
            <v>13666.987760080001</v>
          </cell>
          <cell r="G6">
            <v>11765.69361208</v>
          </cell>
          <cell r="H6">
            <v>7705.0858868400001</v>
          </cell>
          <cell r="I6">
            <v>6683.8520394799998</v>
          </cell>
          <cell r="J6">
            <v>9543.196648000001</v>
          </cell>
          <cell r="K6">
            <v>8484.8889098</v>
          </cell>
          <cell r="L6">
            <v>6140.2081699199998</v>
          </cell>
          <cell r="M6">
            <v>11553.925705</v>
          </cell>
          <cell r="N6">
            <v>13817</v>
          </cell>
          <cell r="O6">
            <v>15105.377404628189</v>
          </cell>
          <cell r="P6">
            <v>16324.7886154426</v>
          </cell>
          <cell r="Q6">
            <v>25558.0790563878</v>
          </cell>
        </row>
        <row r="7">
          <cell r="F7">
            <v>12767.346938680001</v>
          </cell>
          <cell r="G7">
            <v>11171.428570909997</v>
          </cell>
          <cell r="H7">
            <v>15161.22449008</v>
          </cell>
          <cell r="I7">
            <v>18399.999999759999</v>
          </cell>
          <cell r="J7">
            <v>11500.000000710001</v>
          </cell>
          <cell r="K7">
            <v>22999.999999389998</v>
          </cell>
          <cell r="L7">
            <v>19257.627118149998</v>
          </cell>
          <cell r="M7">
            <v>18244.067796979998</v>
          </cell>
          <cell r="N7">
            <v>22298.305084979998</v>
          </cell>
          <cell r="O7">
            <v>23460.00000023</v>
          </cell>
          <cell r="P7">
            <v>25694.285713469995</v>
          </cell>
          <cell r="Q7">
            <v>29045.714285849997</v>
          </cell>
        </row>
        <row r="9">
          <cell r="F9">
            <v>7514.5219999999999</v>
          </cell>
          <cell r="G9">
            <v>9162.2573959199999</v>
          </cell>
          <cell r="H9">
            <v>8483.5032118399995</v>
          </cell>
          <cell r="I9">
            <v>8258.8970998799996</v>
          </cell>
          <cell r="J9">
            <v>9458.5333919999994</v>
          </cell>
          <cell r="K9">
            <v>4608.0951999999997</v>
          </cell>
          <cell r="L9">
            <v>9088.6139000000003</v>
          </cell>
          <cell r="M9">
            <v>8024.3054099600004</v>
          </cell>
          <cell r="N9">
            <v>9200.35241400001</v>
          </cell>
          <cell r="O9">
            <v>9349.850819719999</v>
          </cell>
          <cell r="P9">
            <v>10976.979804000001</v>
          </cell>
          <cell r="Q9">
            <v>38625.592078000001</v>
          </cell>
        </row>
        <row r="11">
          <cell r="F11">
            <v>4084.4251275403026</v>
          </cell>
          <cell r="G11">
            <v>3511.8042278733178</v>
          </cell>
          <cell r="H11">
            <v>3552.4828936089107</v>
          </cell>
          <cell r="I11">
            <v>4073.3449766547369</v>
          </cell>
          <cell r="J11">
            <v>5410.2433460009952</v>
          </cell>
          <cell r="K11">
            <v>3412.2076232776994</v>
          </cell>
          <cell r="L11">
            <v>3278.1164201169686</v>
          </cell>
          <cell r="M11">
            <v>4601.9977082222968</v>
          </cell>
          <cell r="N11">
            <v>3787.0063921904602</v>
          </cell>
          <cell r="O11">
            <v>6530.4968345107136</v>
          </cell>
          <cell r="P11">
            <v>6530.9161226419683</v>
          </cell>
          <cell r="Q11">
            <v>9696.3807289209617</v>
          </cell>
        </row>
        <row r="12">
          <cell r="F12">
            <v>3682.053977964707</v>
          </cell>
          <cell r="G12">
            <v>3221.7972307235827</v>
          </cell>
          <cell r="H12">
            <v>4372.4390988380092</v>
          </cell>
          <cell r="I12">
            <v>5499.4771155771823</v>
          </cell>
          <cell r="J12">
            <v>3436.5830261481228</v>
          </cell>
          <cell r="K12">
            <v>6874.5081040207006</v>
          </cell>
          <cell r="L12">
            <v>6839.9958214367707</v>
          </cell>
          <cell r="M12">
            <v>6481.1290406354883</v>
          </cell>
          <cell r="N12">
            <v>7919.7032866723666</v>
          </cell>
          <cell r="O12">
            <v>8391.1470610199449</v>
          </cell>
          <cell r="P12">
            <v>9190.8167519788221</v>
          </cell>
          <cell r="Q12">
            <v>10389.313132254867</v>
          </cell>
        </row>
        <row r="14">
          <cell r="F14">
            <v>3469.5059004517398</v>
          </cell>
          <cell r="G14">
            <v>2865.17760940074</v>
          </cell>
          <cell r="H14">
            <v>3028.1658460826002</v>
          </cell>
          <cell r="I14">
            <v>2530.1184411805302</v>
          </cell>
          <cell r="J14">
            <v>2947.03792211479</v>
          </cell>
          <cell r="K14">
            <v>1518.9822186667</v>
          </cell>
          <cell r="L14">
            <v>3161.4435046608401</v>
          </cell>
          <cell r="M14">
            <v>2746.9049292043801</v>
          </cell>
          <cell r="N14">
            <v>3196.1010627014898</v>
          </cell>
          <cell r="O14">
            <v>2259.44719378026</v>
          </cell>
          <cell r="P14">
            <v>3585.5658026678402</v>
          </cell>
          <cell r="Q14">
            <v>15051.202374749701</v>
          </cell>
        </row>
        <row r="16">
          <cell r="F16">
            <v>4183.3376017352048</v>
          </cell>
          <cell r="G16">
            <v>3980.5012334271896</v>
          </cell>
          <cell r="H16">
            <v>4855.9523851423819</v>
          </cell>
          <cell r="I16">
            <v>3749.1583076724069</v>
          </cell>
          <cell r="J16">
            <v>5339.6581231014479</v>
          </cell>
          <cell r="K16">
            <v>3691.8302165789714</v>
          </cell>
          <cell r="L16">
            <v>3415.9985494857551</v>
          </cell>
          <cell r="M16">
            <v>4451.4841302163695</v>
          </cell>
          <cell r="N16">
            <v>7244.4430370345572</v>
          </cell>
          <cell r="O16">
            <v>7930.3009555668659</v>
          </cell>
          <cell r="P16">
            <v>8314.9685934496138</v>
          </cell>
          <cell r="Q16">
            <v>12686.417081055932</v>
          </cell>
        </row>
        <row r="17">
          <cell r="F17">
            <v>3655.3263728611018</v>
          </cell>
          <cell r="G17">
            <v>3198.4105761485948</v>
          </cell>
          <cell r="H17">
            <v>4340.7000678608638</v>
          </cell>
          <cell r="I17">
            <v>5393.3461325338467</v>
          </cell>
          <cell r="J17">
            <v>3370.8413331295196</v>
          </cell>
          <cell r="K17">
            <v>6741.6826656085814</v>
          </cell>
          <cell r="L17">
            <v>5565.2522148323815</v>
          </cell>
          <cell r="M17">
            <v>5272.3442036672868</v>
          </cell>
          <cell r="N17">
            <v>6443.9762491114006</v>
          </cell>
          <cell r="O17">
            <v>6935.7820817138854</v>
          </cell>
          <cell r="P17">
            <v>7596.3327559768086</v>
          </cell>
          <cell r="Q17">
            <v>8587.1587678124251</v>
          </cell>
        </row>
        <row r="19">
          <cell r="F19">
            <v>3420.8223533795899</v>
          </cell>
          <cell r="G19">
            <v>2167.5406376815999</v>
          </cell>
          <cell r="H19">
            <v>3341.1318924247098</v>
          </cell>
          <cell r="I19">
            <v>2069.7536295412001</v>
          </cell>
          <cell r="J19">
            <v>2368.4908977712998</v>
          </cell>
          <cell r="K19">
            <v>1310.0833973372</v>
          </cell>
          <cell r="L19">
            <v>1679.4705728455001</v>
          </cell>
          <cell r="M19">
            <v>2709.9359210202997</v>
          </cell>
          <cell r="N19">
            <v>3011.7924336185001</v>
          </cell>
          <cell r="O19">
            <v>2761.358261632</v>
          </cell>
          <cell r="P19">
            <v>2674.0199951640002</v>
          </cell>
          <cell r="Q19">
            <v>9503.1227410764004</v>
          </cell>
        </row>
        <row r="21">
          <cell r="F21">
            <v>1330.9705985015464</v>
          </cell>
          <cell r="G21">
            <v>1435.3430736410401</v>
          </cell>
          <cell r="H21">
            <v>2611.2888857404173</v>
          </cell>
          <cell r="I21">
            <v>2861.2795161172576</v>
          </cell>
          <cell r="J21">
            <v>3811.3751916985611</v>
          </cell>
          <cell r="K21">
            <v>1943.0183517215405</v>
          </cell>
          <cell r="L21">
            <v>2257.5021552705684</v>
          </cell>
          <cell r="M21">
            <v>2249.0772972226564</v>
          </cell>
          <cell r="N21">
            <v>2488.6068291758402</v>
          </cell>
          <cell r="O21">
            <v>4284.6600143275673</v>
          </cell>
          <cell r="P21">
            <v>4165.9862018220629</v>
          </cell>
          <cell r="Q21">
            <v>6050.4533619396025</v>
          </cell>
        </row>
        <row r="22">
          <cell r="F22">
            <v>1037.2186677686273</v>
          </cell>
          <cell r="G22">
            <v>907.56633430443731</v>
          </cell>
          <cell r="H22">
            <v>1231.6971679801002</v>
          </cell>
          <cell r="I22">
            <v>1576.8067448881436</v>
          </cell>
          <cell r="J22">
            <v>985.50421555521643</v>
          </cell>
          <cell r="K22">
            <v>1971.0084311083685</v>
          </cell>
          <cell r="L22">
            <v>1896.3201511686848</v>
          </cell>
          <cell r="M22">
            <v>1796.5138274204817</v>
          </cell>
          <cell r="N22">
            <v>2195.7391224069702</v>
          </cell>
          <cell r="O22">
            <v>2373.959480509991</v>
          </cell>
          <cell r="P22">
            <v>2600.050859608858</v>
          </cell>
          <cell r="Q22">
            <v>2939.1879282534705</v>
          </cell>
        </row>
        <row r="24">
          <cell r="F24">
            <v>1887.1002994783571</v>
          </cell>
          <cell r="G24">
            <v>854.83974598368206</v>
          </cell>
          <cell r="H24">
            <v>1333.6713353965749</v>
          </cell>
          <cell r="I24">
            <v>800.71330608733274</v>
          </cell>
          <cell r="J24">
            <v>937.36197823589316</v>
          </cell>
          <cell r="K24">
            <v>544.71209915244901</v>
          </cell>
          <cell r="L24">
            <v>-27.758537527873099</v>
          </cell>
          <cell r="M24">
            <v>968.81054731946381</v>
          </cell>
          <cell r="N24">
            <v>1010.9540263645149</v>
          </cell>
          <cell r="O24">
            <v>634.0690321059933</v>
          </cell>
          <cell r="P24">
            <v>814.38312297856999</v>
          </cell>
          <cell r="Q24">
            <v>3232.5155760443185</v>
          </cell>
        </row>
      </sheetData>
      <sheetData sheetId="19"/>
      <sheetData sheetId="20"/>
      <sheetData sheetId="21">
        <row r="6">
          <cell r="D6" t="str">
            <v>Sprint Link Plus</v>
          </cell>
          <cell r="F6">
            <v>7036.6745499999997</v>
          </cell>
          <cell r="G6">
            <v>3720.4994999999999</v>
          </cell>
          <cell r="H6">
            <v>3913.3786249999998</v>
          </cell>
          <cell r="I6">
            <v>1144.8107496399994</v>
          </cell>
          <cell r="J6">
            <v>2949.2357200000001</v>
          </cell>
          <cell r="K6">
            <v>4731.2709999599992</v>
          </cell>
          <cell r="L6">
            <v>2319.0812500000002</v>
          </cell>
          <cell r="M6">
            <v>7047.6250039999995</v>
          </cell>
          <cell r="N6">
            <v>8290.1999999999989</v>
          </cell>
          <cell r="O6">
            <v>5060.3014305215465</v>
          </cell>
          <cell r="P6">
            <v>5632.0520722995852</v>
          </cell>
          <cell r="Q6">
            <v>9200.9084602555977</v>
          </cell>
        </row>
        <row r="7">
          <cell r="D7">
            <v>0.32716421990283767</v>
          </cell>
          <cell r="F7">
            <v>1360.186897792559</v>
          </cell>
          <cell r="G7">
            <v>782.76866001903534</v>
          </cell>
          <cell r="H7">
            <v>1104.5913158342801</v>
          </cell>
          <cell r="I7">
            <v>285.54245972789346</v>
          </cell>
          <cell r="J7">
            <v>515.06197148914998</v>
          </cell>
          <cell r="K7">
            <v>854.11689490165418</v>
          </cell>
          <cell r="L7">
            <v>510.32674509993092</v>
          </cell>
          <cell r="M7">
            <v>1746.8910602872811</v>
          </cell>
          <cell r="N7">
            <v>1658.1526439794018</v>
          </cell>
          <cell r="O7">
            <v>1012.1290434913577</v>
          </cell>
          <cell r="P7">
            <v>1126.4869405699776</v>
          </cell>
          <cell r="Q7">
            <v>1840.3067103791552</v>
          </cell>
        </row>
        <row r="8">
          <cell r="D8" t="str">
            <v>Unit Link</v>
          </cell>
        </row>
        <row r="9">
          <cell r="D9" t="str">
            <v>Bebas Ikhtiar</v>
          </cell>
          <cell r="F9">
            <v>2340.0136900799998</v>
          </cell>
          <cell r="G9">
            <v>4942.7927920800003</v>
          </cell>
          <cell r="H9">
            <v>950.8641018400001</v>
          </cell>
          <cell r="I9">
            <v>1630.1999998400001</v>
          </cell>
          <cell r="J9">
            <v>1574.6600080000001</v>
          </cell>
          <cell r="K9">
            <v>941.25999984000021</v>
          </cell>
          <cell r="L9">
            <v>597.88399992000006</v>
          </cell>
          <cell r="M9">
            <v>1465.56</v>
          </cell>
          <cell r="N9">
            <v>2853.2104999999997</v>
          </cell>
          <cell r="O9">
            <v>3398.7099160164908</v>
          </cell>
          <cell r="P9">
            <v>4081.1971538306689</v>
          </cell>
          <cell r="Q9">
            <v>6900.681345177768</v>
          </cell>
        </row>
        <row r="10">
          <cell r="D10">
            <v>0.28248828563292316</v>
          </cell>
          <cell r="F10">
            <v>444.1549719531364</v>
          </cell>
          <cell r="G10">
            <v>897.99075327873231</v>
          </cell>
          <cell r="H10">
            <v>266.00530777571845</v>
          </cell>
          <cell r="I10">
            <v>294.86799575015903</v>
          </cell>
          <cell r="J10">
            <v>337.63634878548947</v>
          </cell>
          <cell r="K10">
            <v>195.66811605724649</v>
          </cell>
          <cell r="L10">
            <v>111.03987817040174</v>
          </cell>
          <cell r="M10">
            <v>322.87759872077152</v>
          </cell>
          <cell r="N10">
            <v>659.74706664366795</v>
          </cell>
          <cell r="O10">
            <v>785.88274418050378</v>
          </cell>
          <cell r="P10">
            <v>943.69407747317314</v>
          </cell>
          <cell r="Q10">
            <v>1595.6426191911578</v>
          </cell>
        </row>
        <row r="11">
          <cell r="D11" t="str">
            <v>Unit Link</v>
          </cell>
        </row>
        <row r="12">
          <cell r="D12" t="str">
            <v>FWD Loop</v>
          </cell>
          <cell r="F12">
            <v>153</v>
          </cell>
          <cell r="G12">
            <v>204</v>
          </cell>
          <cell r="H12">
            <v>141</v>
          </cell>
          <cell r="I12">
            <v>204</v>
          </cell>
          <cell r="J12">
            <v>162</v>
          </cell>
          <cell r="K12">
            <v>204</v>
          </cell>
          <cell r="L12">
            <v>198</v>
          </cell>
          <cell r="M12">
            <v>114</v>
          </cell>
          <cell r="N12">
            <v>345.42500000000001</v>
          </cell>
          <cell r="O12">
            <v>377.63443511281503</v>
          </cell>
          <cell r="P12">
            <v>408.11971538294193</v>
          </cell>
          <cell r="Q12">
            <v>638.95197640480569</v>
          </cell>
        </row>
        <row r="13">
          <cell r="D13">
            <v>0.75578864020735625</v>
          </cell>
          <cell r="F13">
            <v>51.705067634338292</v>
          </cell>
          <cell r="G13">
            <v>70.801116950107968</v>
          </cell>
          <cell r="H13">
            <v>63.884471240716266</v>
          </cell>
          <cell r="I13">
            <v>70.324215734564788</v>
          </cell>
          <cell r="J13">
            <v>58.532640976083222</v>
          </cell>
          <cell r="K13">
            <v>79.415049833046609</v>
          </cell>
          <cell r="L13">
            <v>73.849796039396054</v>
          </cell>
          <cell r="M13">
            <v>45.470839793857927</v>
          </cell>
          <cell r="N13">
            <v>83.067553258084232</v>
          </cell>
          <cell r="O13">
            <v>90.813254833380114</v>
          </cell>
          <cell r="P13">
            <v>98.144332903659873</v>
          </cell>
          <cell r="Q13">
            <v>153.65470747445721</v>
          </cell>
        </row>
        <row r="14">
          <cell r="D14" t="str">
            <v>Unit Link</v>
          </cell>
        </row>
        <row r="15">
          <cell r="D15" t="str">
            <v>Bebas Optimal</v>
          </cell>
          <cell r="F15">
            <v>2561</v>
          </cell>
          <cell r="G15">
            <v>681</v>
          </cell>
          <cell r="H15">
            <v>515</v>
          </cell>
          <cell r="I15">
            <v>384.5</v>
          </cell>
          <cell r="J15">
            <v>245.75</v>
          </cell>
          <cell r="K15">
            <v>350</v>
          </cell>
          <cell r="L15">
            <v>167</v>
          </cell>
          <cell r="M15">
            <v>419.97</v>
          </cell>
          <cell r="N15">
            <v>276.34000000000003</v>
          </cell>
          <cell r="O15">
            <v>302.10754820584026</v>
          </cell>
          <cell r="P15">
            <v>326.495772431273</v>
          </cell>
          <cell r="Q15">
            <v>383.37118603747956</v>
          </cell>
        </row>
        <row r="16">
          <cell r="D16">
            <v>2.3480797011074153E-2</v>
          </cell>
          <cell r="F16">
            <v>1104.941142051933</v>
          </cell>
          <cell r="G16">
            <v>274.67236772806837</v>
          </cell>
          <cell r="H16">
            <v>354.00383102307615</v>
          </cell>
          <cell r="I16">
            <v>152.68347876489429</v>
          </cell>
          <cell r="J16">
            <v>152.95153736373251</v>
          </cell>
          <cell r="K16">
            <v>183.07516226431233</v>
          </cell>
          <cell r="L16">
            <v>80.172874686168228</v>
          </cell>
          <cell r="M16">
            <v>151.86167344229139</v>
          </cell>
          <cell r="N16">
            <v>124.42076194351337</v>
          </cell>
          <cell r="O16">
            <v>136.02247715376876</v>
          </cell>
          <cell r="P16">
            <v>147.00315834609412</v>
          </cell>
          <cell r="Q16">
            <v>172.61104101511927</v>
          </cell>
        </row>
        <row r="17">
          <cell r="D17" t="str">
            <v>Unit Link</v>
          </cell>
        </row>
        <row r="18">
          <cell r="D18" t="str">
            <v>Critical Armor</v>
          </cell>
          <cell r="F18">
            <v>1487.50992</v>
          </cell>
          <cell r="G18">
            <v>2176.0337199999999</v>
          </cell>
          <cell r="H18">
            <v>2185.4737599999999</v>
          </cell>
          <cell r="I18">
            <v>3318.2859899999999</v>
          </cell>
          <cell r="J18">
            <v>4610.31412</v>
          </cell>
          <cell r="K18">
            <v>2244.3572100000001</v>
          </cell>
          <cell r="L18">
            <v>1042.6129000000001</v>
          </cell>
          <cell r="M18">
            <v>619.85390000000007</v>
          </cell>
          <cell r="N18">
            <v>631.43689999999992</v>
          </cell>
          <cell r="O18">
            <v>4252.1637393477586</v>
          </cell>
          <cell r="P18">
            <v>3615.940678261014</v>
          </cell>
          <cell r="Q18">
            <v>4894.3721392050766</v>
          </cell>
        </row>
        <row r="19">
          <cell r="D19">
            <v>0.78939657753623338</v>
          </cell>
          <cell r="F19">
            <v>1085.3218527173494</v>
          </cell>
          <cell r="G19">
            <v>1469.8184770827415</v>
          </cell>
          <cell r="H19">
            <v>1759.3230414540278</v>
          </cell>
          <cell r="I19">
            <v>3269.0011353795435</v>
          </cell>
          <cell r="J19">
            <v>4345.5425797432717</v>
          </cell>
          <cell r="K19">
            <v>2093.9838551906005</v>
          </cell>
          <cell r="L19">
            <v>1000.2261795247456</v>
          </cell>
          <cell r="M19">
            <v>567.06593576086516</v>
          </cell>
          <cell r="N19">
            <v>548.2711697394368</v>
          </cell>
          <cell r="O19">
            <v>3692.1168010527772</v>
          </cell>
          <cell r="P19">
            <v>3139.6898492609698</v>
          </cell>
          <cell r="Q19">
            <v>4249.7407704587267</v>
          </cell>
        </row>
        <row r="20">
          <cell r="D20" t="str">
            <v>Endowment</v>
          </cell>
        </row>
        <row r="21">
          <cell r="D21" t="str">
            <v>FWD Priority Protection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900.73519999999996</v>
          </cell>
          <cell r="M21">
            <v>777.5684</v>
          </cell>
          <cell r="N21">
            <v>888.43309999999997</v>
          </cell>
          <cell r="O21">
            <v>1208.4301923702551</v>
          </cell>
          <cell r="P21">
            <v>1632.4788615442601</v>
          </cell>
          <cell r="Q21">
            <v>2555.8079056387801</v>
          </cell>
        </row>
        <row r="22">
          <cell r="D22">
            <v>0.9841400679917448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761.93774100319604</v>
          </cell>
          <cell r="M22">
            <v>716.77654136317108</v>
          </cell>
          <cell r="N22">
            <v>355.31212387511459</v>
          </cell>
          <cell r="O22">
            <v>483.28894792985204</v>
          </cell>
          <cell r="P22">
            <v>652.87924490383818</v>
          </cell>
          <cell r="Q22">
            <v>1022.147345892647</v>
          </cell>
        </row>
        <row r="23">
          <cell r="D23" t="str">
            <v>Traditional</v>
          </cell>
        </row>
        <row r="24">
          <cell r="D24" t="str">
            <v>Bebas Rencana Optimal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904.96461999999997</v>
          </cell>
          <cell r="M24">
            <v>1101.266801</v>
          </cell>
          <cell r="N24">
            <v>345.42500000000001</v>
          </cell>
          <cell r="O24">
            <v>302.10754809256377</v>
          </cell>
          <cell r="P24">
            <v>408.11971538606502</v>
          </cell>
          <cell r="Q24">
            <v>638.95197640969502</v>
          </cell>
        </row>
        <row r="25">
          <cell r="D25">
            <v>0.37407084610477526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736.22361683643362</v>
          </cell>
          <cell r="M25">
            <v>1047.5414791551436</v>
          </cell>
          <cell r="N25">
            <v>279.79425000000003</v>
          </cell>
          <cell r="O25">
            <v>244.70711395497668</v>
          </cell>
          <cell r="P25">
            <v>330.57696946271267</v>
          </cell>
          <cell r="Q25">
            <v>517.55110089185303</v>
          </cell>
        </row>
        <row r="26">
          <cell r="D26" t="str">
            <v>Traditional</v>
          </cell>
        </row>
        <row r="27">
          <cell r="D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</row>
        <row r="28">
          <cell r="D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</row>
        <row r="29">
          <cell r="D29"/>
        </row>
        <row r="30"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D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D32"/>
        </row>
        <row r="33">
          <cell r="D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D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D35"/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</row>
        <row r="36">
          <cell r="F36">
            <v>88.789600000000974</v>
          </cell>
          <cell r="G36">
            <v>41.367600000000493</v>
          </cell>
          <cell r="H36">
            <v>-0.63059999999995853</v>
          </cell>
          <cell r="I36">
            <v>2.0553000000004431</v>
          </cell>
          <cell r="J36">
            <v>1.2368000000010397</v>
          </cell>
          <cell r="K36">
            <v>14.000700000000506</v>
          </cell>
          <cell r="L36">
            <v>9.9301999999997861</v>
          </cell>
          <cell r="M36">
            <v>8.0816000000013446</v>
          </cell>
          <cell r="N36">
            <v>186.52950000000237</v>
          </cell>
          <cell r="O36">
            <v>203.92259496091992</v>
          </cell>
          <cell r="P36">
            <v>220.384646306793</v>
          </cell>
          <cell r="Q36">
            <v>345.03406725860077</v>
          </cell>
        </row>
        <row r="37">
          <cell r="F37">
            <v>38.115195390986401</v>
          </cell>
          <cell r="G37">
            <v>15.752852814632206</v>
          </cell>
          <cell r="H37">
            <v>4.6749262810919845</v>
          </cell>
          <cell r="I37">
            <v>0.92569129768190805</v>
          </cell>
          <cell r="J37">
            <v>0.51826764326824559</v>
          </cell>
          <cell r="K37">
            <v>5.9485450308392274</v>
          </cell>
          <cell r="L37">
            <v>4.3395887566964575</v>
          </cell>
          <cell r="M37">
            <v>3.5125796989150331</v>
          </cell>
          <cell r="N37">
            <v>78.24082275124124</v>
          </cell>
          <cell r="O37">
            <v>85.536451914097029</v>
          </cell>
          <cell r="P37">
            <v>92.441549721543197</v>
          </cell>
          <cell r="Q37">
            <v>144.72643361784617</v>
          </cell>
        </row>
      </sheetData>
      <sheetData sheetId="22"/>
      <sheetData sheetId="23"/>
      <sheetData sheetId="24">
        <row r="6">
          <cell r="F6">
            <v>10848.734859999999</v>
          </cell>
          <cell r="G6">
            <v>4865.03024</v>
          </cell>
          <cell r="H6">
            <v>5130.3152799999998</v>
          </cell>
          <cell r="I6">
            <v>1858.8941862000001</v>
          </cell>
          <cell r="J6">
            <v>2272.0439999999999</v>
          </cell>
          <cell r="K6">
            <v>3506.3582500000002</v>
          </cell>
          <cell r="L6">
            <v>3219.8418499999998</v>
          </cell>
          <cell r="M6">
            <v>4807.6712099999995</v>
          </cell>
          <cell r="N6">
            <v>7990.3662693642</v>
          </cell>
          <cell r="O6">
            <v>10518</v>
          </cell>
          <cell r="P6">
            <v>11209</v>
          </cell>
          <cell r="Q6">
            <v>11118</v>
          </cell>
        </row>
        <row r="7">
          <cell r="F7">
            <v>9436.7346937799994</v>
          </cell>
          <cell r="G7">
            <v>8257.1428572299992</v>
          </cell>
          <cell r="H7">
            <v>11206.122448610002</v>
          </cell>
          <cell r="I7">
            <v>13600.00000025</v>
          </cell>
          <cell r="J7">
            <v>8500.0000004699996</v>
          </cell>
          <cell r="K7">
            <v>17000.000000159998</v>
          </cell>
          <cell r="L7">
            <v>12179.590050490004</v>
          </cell>
          <cell r="M7">
            <v>13584.900691069999</v>
          </cell>
          <cell r="N7">
            <v>18435.509258909995</v>
          </cell>
          <cell r="O7">
            <v>17287.632840659997</v>
          </cell>
          <cell r="P7">
            <v>20763.659963600003</v>
          </cell>
          <cell r="Q7">
            <v>19748.707195250001</v>
          </cell>
        </row>
        <row r="9">
          <cell r="F9">
            <v>3852.2954420000001</v>
          </cell>
          <cell r="G9">
            <v>1193.8810900000001</v>
          </cell>
          <cell r="H9">
            <v>2038.637806</v>
          </cell>
          <cell r="I9">
            <v>3991.190658</v>
          </cell>
          <cell r="J9">
            <v>5938.8581599999998</v>
          </cell>
          <cell r="K9">
            <v>5323.6446900000001</v>
          </cell>
          <cell r="L9">
            <v>9349.0874999999996</v>
          </cell>
          <cell r="M9">
            <v>7305.7856000000002</v>
          </cell>
          <cell r="N9">
            <v>8563.2867800000004</v>
          </cell>
          <cell r="O9">
            <v>3677.34593</v>
          </cell>
          <cell r="P9">
            <v>8010.0786600000001</v>
          </cell>
          <cell r="Q9">
            <v>10247.3417665</v>
          </cell>
        </row>
        <row r="11">
          <cell r="F11">
            <v>2898.5488977744453</v>
          </cell>
          <cell r="G11">
            <v>2634.5254733360534</v>
          </cell>
          <cell r="H11">
            <v>2475.8413561019875</v>
          </cell>
          <cell r="I11">
            <v>1301.5834310274045</v>
          </cell>
          <cell r="J11">
            <v>1449.2955926184397</v>
          </cell>
          <cell r="K11">
            <v>3631.8987816364402</v>
          </cell>
          <cell r="L11">
            <v>2364.8440023809449</v>
          </cell>
          <cell r="M11">
            <v>2765.7272973223503</v>
          </cell>
          <cell r="N11">
            <v>5583.8214649910387</v>
          </cell>
          <cell r="O11">
            <v>7129.009158886056</v>
          </cell>
          <cell r="P11">
            <v>7530.7153560703746</v>
          </cell>
          <cell r="Q11">
            <v>7421.958037775461</v>
          </cell>
        </row>
        <row r="12">
          <cell r="F12">
            <v>5344.1882070471138</v>
          </cell>
          <cell r="G12">
            <v>4676.1646811679029</v>
          </cell>
          <cell r="H12">
            <v>6346.2234958730423</v>
          </cell>
          <cell r="I12">
            <v>7698.6290539662668</v>
          </cell>
          <cell r="J12">
            <v>4811.1989320683288</v>
          </cell>
          <cell r="K12">
            <v>9623.4166332627574</v>
          </cell>
          <cell r="L12">
            <v>6893.6623744719027</v>
          </cell>
          <cell r="M12">
            <v>7690.2902380715732</v>
          </cell>
          <cell r="N12">
            <v>10435.081892850212</v>
          </cell>
          <cell r="O12">
            <v>9786.0685936868922</v>
          </cell>
          <cell r="P12">
            <v>11753.984874880971</v>
          </cell>
          <cell r="Q12">
            <v>11178.355204509528</v>
          </cell>
        </row>
        <row r="14">
          <cell r="F14">
            <v>591.18215790921602</v>
          </cell>
          <cell r="G14">
            <v>189.52330535492399</v>
          </cell>
          <cell r="H14">
            <v>463.33730936408</v>
          </cell>
          <cell r="I14">
            <v>1569.7860487921</v>
          </cell>
          <cell r="J14">
            <v>4390.3912033205006</v>
          </cell>
          <cell r="K14">
            <v>3741.86317605881</v>
          </cell>
          <cell r="L14">
            <v>5338.4612046500797</v>
          </cell>
          <cell r="M14">
            <v>4380.69228570013</v>
          </cell>
          <cell r="N14">
            <v>8980.0651424183288</v>
          </cell>
          <cell r="O14">
            <v>1555.0064834221498</v>
          </cell>
          <cell r="P14">
            <v>4239.2243452366301</v>
          </cell>
          <cell r="Q14">
            <v>9688.241066381901</v>
          </cell>
        </row>
        <row r="16">
          <cell r="F16">
            <v>333.90347870870704</v>
          </cell>
          <cell r="G16">
            <v>1646.3228586459086</v>
          </cell>
          <cell r="H16">
            <v>1606.2042618365267</v>
          </cell>
          <cell r="I16">
            <v>1029.5577985390453</v>
          </cell>
          <cell r="J16">
            <v>633.44264377981438</v>
          </cell>
          <cell r="K16">
            <v>834.84922938744705</v>
          </cell>
          <cell r="L16">
            <v>1132.094297479442</v>
          </cell>
          <cell r="M16">
            <v>1003.0417226682559</v>
          </cell>
          <cell r="N16">
            <v>1854.3946342104093</v>
          </cell>
          <cell r="O16">
            <v>2465.664227092625</v>
          </cell>
          <cell r="P16">
            <v>2744.7480727983075</v>
          </cell>
          <cell r="Q16">
            <v>2327.9888775389968</v>
          </cell>
        </row>
        <row r="17">
          <cell r="F17">
            <v>636.79590381688263</v>
          </cell>
          <cell r="G17">
            <v>557.19641590640788</v>
          </cell>
          <cell r="H17">
            <v>756.195135732381</v>
          </cell>
          <cell r="I17">
            <v>917.73527312295607</v>
          </cell>
          <cell r="J17">
            <v>573.58454575722408</v>
          </cell>
          <cell r="K17">
            <v>1147.1690915218787</v>
          </cell>
          <cell r="L17">
            <v>821.88525012181447</v>
          </cell>
          <cell r="M17">
            <v>916.71636369315127</v>
          </cell>
          <cell r="N17">
            <v>1244.0380239165547</v>
          </cell>
          <cell r="O17">
            <v>1166.5787092751084</v>
          </cell>
          <cell r="P17">
            <v>1401.1428786217705</v>
          </cell>
          <cell r="Q17">
            <v>1332.653323016315</v>
          </cell>
        </row>
        <row r="19">
          <cell r="F19">
            <v>258.51156564000098</v>
          </cell>
          <cell r="G19">
            <v>228.18002715066399</v>
          </cell>
          <cell r="H19">
            <v>344.08479108738601</v>
          </cell>
          <cell r="I19">
            <v>478.06184201428698</v>
          </cell>
          <cell r="J19">
            <v>742.45275983358204</v>
          </cell>
          <cell r="K19">
            <v>403.96903253821</v>
          </cell>
          <cell r="L19">
            <v>533.64412698639001</v>
          </cell>
          <cell r="M19">
            <v>529.16995835606008</v>
          </cell>
          <cell r="N19">
            <v>682.63861727586993</v>
          </cell>
          <cell r="O19">
            <v>265.34503886389001</v>
          </cell>
          <cell r="P19">
            <v>240.92682604993001</v>
          </cell>
          <cell r="Q19">
            <v>637.2753304874999</v>
          </cell>
        </row>
        <row r="21">
          <cell r="F21">
            <v>214.94146344432406</v>
          </cell>
          <cell r="G21">
            <v>1348.6815326529668</v>
          </cell>
          <cell r="H21">
            <v>1677.8112328053412</v>
          </cell>
          <cell r="I21">
            <v>755.46031320759289</v>
          </cell>
          <cell r="J21">
            <v>559.49854843397782</v>
          </cell>
          <cell r="K21">
            <v>993.09410342276192</v>
          </cell>
          <cell r="L21">
            <v>1218.2825103334069</v>
          </cell>
          <cell r="M21">
            <v>955.43056974771503</v>
          </cell>
          <cell r="N21">
            <v>1289.997707294089</v>
          </cell>
          <cell r="O21">
            <v>1767.67599278237</v>
          </cell>
          <cell r="P21">
            <v>2097.5046561832755</v>
          </cell>
          <cell r="Q21">
            <v>1814.9903275802635</v>
          </cell>
        </row>
        <row r="22">
          <cell r="F22">
            <v>467.43553469852452</v>
          </cell>
          <cell r="G22">
            <v>409.00609286072989</v>
          </cell>
          <cell r="H22">
            <v>555.07969745509718</v>
          </cell>
          <cell r="I22">
            <v>673.65709412401611</v>
          </cell>
          <cell r="J22">
            <v>421.03568382762978</v>
          </cell>
          <cell r="K22">
            <v>842.07136765546841</v>
          </cell>
          <cell r="L22">
            <v>603.29906181550894</v>
          </cell>
          <cell r="M22">
            <v>672.90917082820135</v>
          </cell>
          <cell r="N22">
            <v>913.17732326070916</v>
          </cell>
          <cell r="O22">
            <v>856.31886057612303</v>
          </cell>
          <cell r="P22">
            <v>1028.4990319574583</v>
          </cell>
          <cell r="Q22">
            <v>978.22475749667058</v>
          </cell>
        </row>
        <row r="24">
          <cell r="F24">
            <v>-66.5765270407542</v>
          </cell>
          <cell r="G24">
            <v>-58.575189530432795</v>
          </cell>
          <cell r="H24">
            <v>-23.173903353964999</v>
          </cell>
          <cell r="I24">
            <v>30.889135136326001</v>
          </cell>
          <cell r="J24">
            <v>256.13714677922798</v>
          </cell>
          <cell r="K24">
            <v>146.21177352575199</v>
          </cell>
          <cell r="L24">
            <v>383.13540952558998</v>
          </cell>
          <cell r="M24">
            <v>396.67478338229103</v>
          </cell>
          <cell r="N24">
            <v>740.42967760924694</v>
          </cell>
          <cell r="O24">
            <v>179.129765355372</v>
          </cell>
          <cell r="P24">
            <v>126.839801953329</v>
          </cell>
          <cell r="Q24">
            <v>2433.7047003744501</v>
          </cell>
        </row>
      </sheetData>
      <sheetData sheetId="25"/>
      <sheetData sheetId="26"/>
      <sheetData sheetId="27">
        <row r="6">
          <cell r="D6" t="str">
            <v>Bebas Investa Link</v>
          </cell>
          <cell r="F6">
            <v>149.39099999999999</v>
          </cell>
          <cell r="G6">
            <v>161.56800000000001</v>
          </cell>
          <cell r="H6">
            <v>254.24100000000001</v>
          </cell>
          <cell r="I6">
            <v>123</v>
          </cell>
          <cell r="J6">
            <v>164.3</v>
          </cell>
          <cell r="K6">
            <v>54.6</v>
          </cell>
          <cell r="L6">
            <v>101.4</v>
          </cell>
          <cell r="M6">
            <v>131.80000000000001</v>
          </cell>
          <cell r="N6">
            <v>531.47049905921324</v>
          </cell>
          <cell r="O6">
            <v>796.2540131065939</v>
          </cell>
          <cell r="P6">
            <v>921.62788584228849</v>
          </cell>
          <cell r="Q6">
            <v>988.35670479757732</v>
          </cell>
        </row>
        <row r="7">
          <cell r="D7">
            <v>0.19402128994555237</v>
          </cell>
          <cell r="F7">
            <v>-5.1490156792931838</v>
          </cell>
          <cell r="G7">
            <v>-13.979135913317538</v>
          </cell>
          <cell r="H7">
            <v>9.7589753016834777</v>
          </cell>
          <cell r="I7">
            <v>-12.813648099707905</v>
          </cell>
          <cell r="J7">
            <v>5.1583535914597887</v>
          </cell>
          <cell r="K7">
            <v>-6.927235113537896</v>
          </cell>
          <cell r="L7">
            <v>-17.258327408109714</v>
          </cell>
          <cell r="M7">
            <v>-12.057619361395597</v>
          </cell>
          <cell r="N7">
            <v>-5.7798740354516092</v>
          </cell>
          <cell r="O7">
            <v>-8.6594606927866238</v>
          </cell>
          <cell r="P7">
            <v>-10.022932782078113</v>
          </cell>
          <cell r="Q7">
            <v>-10.748625306458573</v>
          </cell>
        </row>
        <row r="8">
          <cell r="D8" t="str">
            <v>Unit Link</v>
          </cell>
        </row>
        <row r="9">
          <cell r="D9" t="str">
            <v>Maxima Invest Link</v>
          </cell>
          <cell r="F9">
            <v>1845</v>
          </cell>
          <cell r="G9">
            <v>160</v>
          </cell>
          <cell r="H9">
            <v>165</v>
          </cell>
          <cell r="I9">
            <v>420</v>
          </cell>
          <cell r="J9">
            <v>650</v>
          </cell>
          <cell r="K9">
            <v>1694</v>
          </cell>
          <cell r="L9">
            <v>874</v>
          </cell>
          <cell r="M9">
            <v>1100</v>
          </cell>
          <cell r="N9">
            <v>3116.2428450520383</v>
          </cell>
          <cell r="O9">
            <v>3711.4430205698068</v>
          </cell>
          <cell r="P9">
            <v>3586.88</v>
          </cell>
          <cell r="Q9">
            <v>3780.1200000000003</v>
          </cell>
        </row>
        <row r="10">
          <cell r="D10">
            <v>6.9993448959413063E-2</v>
          </cell>
          <cell r="F10">
            <v>1966.6932470644433</v>
          </cell>
          <cell r="G10">
            <v>89.001214944347964</v>
          </cell>
          <cell r="H10">
            <v>323.04389111530588</v>
          </cell>
          <cell r="I10">
            <v>415.3939319583323</v>
          </cell>
          <cell r="J10">
            <v>654.28992626477168</v>
          </cell>
          <cell r="K10">
            <v>2117.7422828832837</v>
          </cell>
          <cell r="L10">
            <v>1001.6272592269729</v>
          </cell>
          <cell r="M10">
            <v>1313.0023634700042</v>
          </cell>
          <cell r="N10">
            <v>3456.3661025847609</v>
          </cell>
          <cell r="O10">
            <v>4116.5295793107944</v>
          </cell>
          <cell r="P10">
            <v>3978.3710905986504</v>
          </cell>
          <cell r="Q10">
            <v>4192.7023282054761</v>
          </cell>
        </row>
        <row r="11">
          <cell r="D11" t="str">
            <v>Unit Link</v>
          </cell>
        </row>
        <row r="12">
          <cell r="D12" t="str">
            <v>Fortuna Investment Link IDR</v>
          </cell>
          <cell r="F12">
            <v>7582.9000800000003</v>
          </cell>
          <cell r="G12">
            <v>1116.64348</v>
          </cell>
          <cell r="H12">
            <v>3215.6105200000002</v>
          </cell>
          <cell r="I12">
            <v>15.157</v>
          </cell>
          <cell r="J12">
            <v>468.96749999999997</v>
          </cell>
          <cell r="K12">
            <v>643.85699999999997</v>
          </cell>
          <cell r="L12">
            <v>442.31743999999998</v>
          </cell>
          <cell r="M12">
            <v>2278.5582400000003</v>
          </cell>
          <cell r="N12">
            <v>399.51831346821001</v>
          </cell>
          <cell r="O12">
            <v>525.9</v>
          </cell>
          <cell r="P12">
            <v>560.45000000000005</v>
          </cell>
          <cell r="Q12">
            <v>555.9</v>
          </cell>
        </row>
        <row r="13">
          <cell r="D13">
            <v>6.8794307890517319E-4</v>
          </cell>
          <cell r="F13">
            <v>472.95040024468489</v>
          </cell>
          <cell r="G13">
            <v>86.742259921332348</v>
          </cell>
          <cell r="H13">
            <v>566.96089068038521</v>
          </cell>
          <cell r="I13">
            <v>-8.9175806664327144</v>
          </cell>
          <cell r="J13">
            <v>46.021774486308061</v>
          </cell>
          <cell r="K13">
            <v>50.784626122840756</v>
          </cell>
          <cell r="L13">
            <v>34.819448737415605</v>
          </cell>
          <cell r="M13">
            <v>289.69737113903636</v>
          </cell>
          <cell r="N13">
            <v>85.783602589855818</v>
          </cell>
          <cell r="O13">
            <v>112.91997157871191</v>
          </cell>
          <cell r="P13">
            <v>120.33846372178948</v>
          </cell>
          <cell r="Q13">
            <v>119.36149876517577</v>
          </cell>
        </row>
        <row r="14">
          <cell r="D14" t="str">
            <v>Unit Link</v>
          </cell>
        </row>
        <row r="15">
          <cell r="D15" t="str">
            <v>Bebas Investa Prima Syariah</v>
          </cell>
          <cell r="F15">
            <v>990</v>
          </cell>
          <cell r="G15">
            <v>396</v>
          </cell>
          <cell r="H15">
            <v>14</v>
          </cell>
          <cell r="I15">
            <v>0</v>
          </cell>
          <cell r="J15">
            <v>104</v>
          </cell>
          <cell r="K15">
            <v>47.5</v>
          </cell>
          <cell r="L15">
            <v>425</v>
          </cell>
          <cell r="M15">
            <v>0.96</v>
          </cell>
          <cell r="N15">
            <v>718.78138812692589</v>
          </cell>
          <cell r="O15">
            <v>736.2600000000001</v>
          </cell>
          <cell r="P15">
            <v>560.39996302400004</v>
          </cell>
          <cell r="Q15">
            <v>555.83684976000006</v>
          </cell>
        </row>
        <row r="16">
          <cell r="D16">
            <v>0.12903996202721249</v>
          </cell>
          <cell r="F16">
            <v>229.31652355118214</v>
          </cell>
          <cell r="G16">
            <v>95.845735345032921</v>
          </cell>
          <cell r="H16">
            <v>4.130194907956362</v>
          </cell>
          <cell r="I16">
            <v>0.19998882316756247</v>
          </cell>
          <cell r="J16">
            <v>25.873423134172807</v>
          </cell>
          <cell r="K16">
            <v>12.925267089721734</v>
          </cell>
          <cell r="L16">
            <v>108.28194421209687</v>
          </cell>
          <cell r="M16">
            <v>-0.13398854825520698</v>
          </cell>
          <cell r="N16">
            <v>190.88150393121882</v>
          </cell>
          <cell r="O16">
            <v>195.52317075241552</v>
          </cell>
          <cell r="P16">
            <v>148.82130994484137</v>
          </cell>
          <cell r="Q16">
            <v>147.60951740704263</v>
          </cell>
        </row>
        <row r="17">
          <cell r="D17" t="str">
            <v>Unit Link</v>
          </cell>
        </row>
        <row r="18">
          <cell r="D18" t="str">
            <v>Term ROP Mestika - ProFuture</v>
          </cell>
          <cell r="F18">
            <v>46.8</v>
          </cell>
          <cell r="G18">
            <v>117</v>
          </cell>
          <cell r="H18">
            <v>192.6</v>
          </cell>
          <cell r="I18">
            <v>43.8</v>
          </cell>
          <cell r="J18">
            <v>117.6</v>
          </cell>
          <cell r="K18">
            <v>60.6</v>
          </cell>
          <cell r="L18">
            <v>166.8</v>
          </cell>
          <cell r="M18">
            <v>76.2</v>
          </cell>
          <cell r="N18">
            <v>633.15331416486913</v>
          </cell>
          <cell r="O18">
            <v>906.14463332593971</v>
          </cell>
          <cell r="P18">
            <v>968.22414394843406</v>
          </cell>
          <cell r="Q18">
            <v>1050.4350911964511</v>
          </cell>
        </row>
        <row r="19">
          <cell r="D19">
            <v>5.0559825390797557E-2</v>
          </cell>
          <cell r="F19">
            <v>10.33643105100359</v>
          </cell>
          <cell r="G19">
            <v>25.685336987209208</v>
          </cell>
          <cell r="H19">
            <v>49.223021537209981</v>
          </cell>
          <cell r="I19">
            <v>11.765851363404796</v>
          </cell>
          <cell r="J19">
            <v>30.419060737474709</v>
          </cell>
          <cell r="K19">
            <v>36.677988438114021</v>
          </cell>
          <cell r="L19">
            <v>43.094772025160133</v>
          </cell>
          <cell r="M19">
            <v>20.986403116446375</v>
          </cell>
          <cell r="N19">
            <v>160.90543036614378</v>
          </cell>
          <cell r="O19">
            <v>230.28165364908048</v>
          </cell>
          <cell r="P19">
            <v>246.05813329494237</v>
          </cell>
          <cell r="Q19">
            <v>266.95068420135044</v>
          </cell>
        </row>
        <row r="20">
          <cell r="D20" t="str">
            <v>Unit Link</v>
          </cell>
        </row>
        <row r="21">
          <cell r="D21" t="str">
            <v>Perancang Dana Pro Optimal</v>
          </cell>
          <cell r="F21">
            <v>15</v>
          </cell>
          <cell r="G21">
            <v>30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266.38443258043674</v>
          </cell>
          <cell r="O21">
            <v>504.54608038806919</v>
          </cell>
          <cell r="P21">
            <v>593.97247971052616</v>
          </cell>
          <cell r="Q21">
            <v>611.22218834555929</v>
          </cell>
        </row>
        <row r="22">
          <cell r="D22">
            <v>0.27210179328265643</v>
          </cell>
          <cell r="F22">
            <v>13.030244892844491</v>
          </cell>
          <cell r="G22">
            <v>29.388866855799019</v>
          </cell>
          <cell r="H22">
            <v>3.638318455328077</v>
          </cell>
          <cell r="I22">
            <v>2.0640103849627077E-2</v>
          </cell>
          <cell r="J22">
            <v>1.3414211501553599E-3</v>
          </cell>
          <cell r="K22">
            <v>-6.9856902781203385E-3</v>
          </cell>
          <cell r="L22">
            <v>-1.0665500477701426E-4</v>
          </cell>
          <cell r="M22">
            <v>4.6074069522321222E-5</v>
          </cell>
          <cell r="N22">
            <v>264.96948981359429</v>
          </cell>
          <cell r="O22">
            <v>501.86610460994899</v>
          </cell>
          <cell r="P22">
            <v>590.81750156210842</v>
          </cell>
          <cell r="Q22">
            <v>607.97558565952568</v>
          </cell>
        </row>
        <row r="23">
          <cell r="D23" t="str">
            <v>Unit Link</v>
          </cell>
        </row>
        <row r="24">
          <cell r="D24" t="str">
            <v>Mutliple Protection</v>
          </cell>
          <cell r="F24">
            <v>77.944000000000003</v>
          </cell>
          <cell r="G24">
            <v>2717.32</v>
          </cell>
          <cell r="H24">
            <v>1144.8905</v>
          </cell>
          <cell r="I24">
            <v>1193.96875</v>
          </cell>
          <cell r="J24">
            <v>741.35249999999996</v>
          </cell>
          <cell r="K24">
            <v>957.75725</v>
          </cell>
          <cell r="L24">
            <v>1171.498</v>
          </cell>
          <cell r="M24">
            <v>1167.2942499999999</v>
          </cell>
          <cell r="N24">
            <v>1677.976916566482</v>
          </cell>
          <cell r="O24">
            <v>2121.9414792462499</v>
          </cell>
          <cell r="P24">
            <v>2241.8000000000002</v>
          </cell>
          <cell r="Q24">
            <v>1667.7</v>
          </cell>
        </row>
        <row r="25">
          <cell r="D25">
            <v>0.75477130373282875</v>
          </cell>
          <cell r="F25">
            <v>74.653639950695009</v>
          </cell>
          <cell r="G25">
            <v>2209.9849321440829</v>
          </cell>
          <cell r="H25">
            <v>1390.804731118596</v>
          </cell>
          <cell r="I25">
            <v>882.49085310278053</v>
          </cell>
          <cell r="J25">
            <v>686.54648389008048</v>
          </cell>
          <cell r="K25">
            <v>1406.5272680199712</v>
          </cell>
          <cell r="L25">
            <v>1182.4850749039936</v>
          </cell>
          <cell r="M25">
            <v>1106.0429882447199</v>
          </cell>
          <cell r="N25">
            <v>1108.7539845150816</v>
          </cell>
          <cell r="O25">
            <v>1402.1117017729337</v>
          </cell>
          <cell r="P25">
            <v>1481.3104149089399</v>
          </cell>
          <cell r="Q25">
            <v>1101.9633236428522</v>
          </cell>
        </row>
        <row r="26">
          <cell r="D26" t="str">
            <v>Endowment</v>
          </cell>
        </row>
        <row r="27">
          <cell r="D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</row>
        <row r="28">
          <cell r="D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</row>
        <row r="29">
          <cell r="D29"/>
        </row>
        <row r="30"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D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D32"/>
        </row>
        <row r="33">
          <cell r="D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D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D35"/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</row>
        <row r="36">
          <cell r="F36">
            <v>141.69977999999867</v>
          </cell>
          <cell r="G36">
            <v>166.49875999999995</v>
          </cell>
          <cell r="H36">
            <v>143.97325999999975</v>
          </cell>
          <cell r="I36">
            <v>62.968436200000269</v>
          </cell>
          <cell r="J36">
            <v>25.823999999999728</v>
          </cell>
          <cell r="K36">
            <v>48.044000000000324</v>
          </cell>
          <cell r="L36">
            <v>38.826409999999669</v>
          </cell>
          <cell r="M36">
            <v>52.858719999999039</v>
          </cell>
          <cell r="N36">
            <v>646.83856034602422</v>
          </cell>
          <cell r="O36">
            <v>1215.5107733633408</v>
          </cell>
          <cell r="P36">
            <v>1775.6455274747514</v>
          </cell>
          <cell r="Q36">
            <v>1908.4291659004109</v>
          </cell>
        </row>
        <row r="37">
          <cell r="F37">
            <v>136.71742669888528</v>
          </cell>
          <cell r="G37">
            <v>111.85626305156666</v>
          </cell>
          <cell r="H37">
            <v>128.28133298552234</v>
          </cell>
          <cell r="I37">
            <v>13.443394442010344</v>
          </cell>
          <cell r="J37">
            <v>0.98522909302187145</v>
          </cell>
          <cell r="K37">
            <v>14.175569886324638</v>
          </cell>
          <cell r="L37">
            <v>11.793937338420392</v>
          </cell>
          <cell r="M37">
            <v>48.189733187724642</v>
          </cell>
          <cell r="N37">
            <v>321.94122522583575</v>
          </cell>
          <cell r="O37">
            <v>578.43643790495798</v>
          </cell>
          <cell r="P37">
            <v>975.02137482118042</v>
          </cell>
          <cell r="Q37">
            <v>996.14372520049665</v>
          </cell>
        </row>
      </sheetData>
      <sheetData sheetId="28">
        <row r="6">
          <cell r="F6">
            <v>60184.106005250003</v>
          </cell>
          <cell r="G6">
            <v>9545.4096184399878</v>
          </cell>
          <cell r="H6">
            <v>14103.57144010002</v>
          </cell>
          <cell r="I6">
            <v>31278.906572133303</v>
          </cell>
          <cell r="J6">
            <v>9691.3983045050281</v>
          </cell>
          <cell r="K6">
            <v>32819.281998810031</v>
          </cell>
          <cell r="L6">
            <v>9975.5129743099969</v>
          </cell>
          <cell r="M6">
            <v>5770.6790785199701</v>
          </cell>
          <cell r="N6">
            <v>6000</v>
          </cell>
          <cell r="O6">
            <v>10000</v>
          </cell>
          <cell r="P6">
            <v>4014.650278471478</v>
          </cell>
          <cell r="Q6">
            <v>10000</v>
          </cell>
        </row>
        <row r="7">
          <cell r="F7">
            <v>61756.017545499999</v>
          </cell>
          <cell r="G7">
            <v>10857.502507490002</v>
          </cell>
          <cell r="H7">
            <v>19453.695648000001</v>
          </cell>
          <cell r="I7">
            <v>12589.420675260002</v>
          </cell>
          <cell r="J7">
            <v>6167.7786870100008</v>
          </cell>
          <cell r="K7">
            <v>9906.91288403</v>
          </cell>
          <cell r="L7">
            <v>19764.133333140002</v>
          </cell>
          <cell r="M7">
            <v>9906.91288403</v>
          </cell>
          <cell r="N7">
            <v>10742.17208427</v>
          </cell>
          <cell r="O7">
            <v>8801.8868639199991</v>
          </cell>
          <cell r="P7">
            <v>8385.5884709799993</v>
          </cell>
          <cell r="Q7">
            <v>9167.978414969999</v>
          </cell>
        </row>
        <row r="9">
          <cell r="F9">
            <v>59041.532310679999</v>
          </cell>
          <cell r="G9">
            <v>10380.261074754999</v>
          </cell>
          <cell r="H9">
            <v>18598.60861812978</v>
          </cell>
          <cell r="I9">
            <v>12036.052794838972</v>
          </cell>
          <cell r="J9">
            <v>5896.6740265302378</v>
          </cell>
          <cell r="K9">
            <v>12938.293064250018</v>
          </cell>
          <cell r="L9">
            <v>18895.401018270029</v>
          </cell>
          <cell r="M9">
            <v>6004.6161588199693</v>
          </cell>
          <cell r="N9">
            <v>16799.86448968</v>
          </cell>
          <cell r="O9">
            <v>6632.0677586866823</v>
          </cell>
          <cell r="P9">
            <v>4022.7532550000315</v>
          </cell>
          <cell r="Q9">
            <v>24636.326036499962</v>
          </cell>
        </row>
        <row r="11">
          <cell r="F11">
            <v>6593.2230765570257</v>
          </cell>
          <cell r="G11">
            <v>790.8525638477671</v>
          </cell>
          <cell r="H11">
            <v>1148.2311872657326</v>
          </cell>
          <cell r="I11">
            <v>2944.8023655138554</v>
          </cell>
          <cell r="J11">
            <v>923.70768094753123</v>
          </cell>
          <cell r="K11">
            <v>1593.821486084342</v>
          </cell>
          <cell r="L11">
            <v>817.33162237222177</v>
          </cell>
          <cell r="M11">
            <v>820.28084891010997</v>
          </cell>
          <cell r="N11">
            <v>687.25092972432014</v>
          </cell>
          <cell r="O11">
            <v>1409.8016949568357</v>
          </cell>
          <cell r="P11">
            <v>551.53602949130436</v>
          </cell>
          <cell r="Q11">
            <v>1409.8016949568357</v>
          </cell>
        </row>
        <row r="12">
          <cell r="F12">
            <v>4843.6958152199622</v>
          </cell>
          <cell r="G12">
            <v>851.5840487383947</v>
          </cell>
          <cell r="H12">
            <v>1525.8073292969257</v>
          </cell>
          <cell r="I12">
            <v>987.423196388885</v>
          </cell>
          <cell r="J12">
            <v>483.7559966377375</v>
          </cell>
          <cell r="K12">
            <v>777.02666699890472</v>
          </cell>
          <cell r="L12">
            <v>1550.1558184108874</v>
          </cell>
          <cell r="M12">
            <v>777.02666699890472</v>
          </cell>
          <cell r="N12">
            <v>842.53836368321913</v>
          </cell>
          <cell r="O12">
            <v>690.35640996916834</v>
          </cell>
          <cell r="P12">
            <v>657.70497192411676</v>
          </cell>
          <cell r="Q12">
            <v>719.069986145793</v>
          </cell>
        </row>
        <row r="14">
          <cell r="F14">
            <v>4630.288748460317</v>
          </cell>
          <cell r="G14">
            <v>1272.9560543380244</v>
          </cell>
          <cell r="H14">
            <v>1668.3044964878973</v>
          </cell>
          <cell r="I14">
            <v>852.49150728008851</v>
          </cell>
          <cell r="J14">
            <v>558.00001574791838</v>
          </cell>
          <cell r="K14">
            <v>1334.3542739422167</v>
          </cell>
          <cell r="L14">
            <v>1613.0044262139404</v>
          </cell>
          <cell r="M14">
            <v>430.96706899682027</v>
          </cell>
          <cell r="N14">
            <v>1210.6152200585689</v>
          </cell>
          <cell r="O14">
            <v>606.29826240342288</v>
          </cell>
          <cell r="P14">
            <v>257.75643236675529</v>
          </cell>
          <cell r="Q14">
            <v>1838.3124906453181</v>
          </cell>
        </row>
        <row r="16">
          <cell r="F16">
            <v>60184.106005250003</v>
          </cell>
          <cell r="G16">
            <v>9545.4096184399878</v>
          </cell>
          <cell r="H16"/>
          <cell r="I16"/>
          <cell r="J16"/>
          <cell r="K16"/>
          <cell r="L16"/>
          <cell r="M16"/>
          <cell r="N16"/>
          <cell r="O16"/>
          <cell r="P16"/>
          <cell r="Q16"/>
        </row>
        <row r="17">
          <cell r="F17">
            <v>61756.017545499999</v>
          </cell>
          <cell r="G17">
            <v>10857.502507490002</v>
          </cell>
          <cell r="H17"/>
          <cell r="I17"/>
          <cell r="J17"/>
          <cell r="K17"/>
          <cell r="L17"/>
          <cell r="M17"/>
          <cell r="N17"/>
          <cell r="O17"/>
          <cell r="P17"/>
          <cell r="Q17"/>
        </row>
        <row r="19">
          <cell r="F19">
            <v>59041.532310679999</v>
          </cell>
          <cell r="G19">
            <v>10380.261074754999</v>
          </cell>
          <cell r="H19"/>
          <cell r="I19"/>
          <cell r="J19"/>
          <cell r="K19"/>
          <cell r="L19"/>
          <cell r="M19"/>
          <cell r="N19"/>
          <cell r="O19"/>
          <cell r="P19"/>
          <cell r="Q19"/>
        </row>
        <row r="21">
          <cell r="F21">
            <v>6593.2230765570257</v>
          </cell>
          <cell r="G21">
            <v>790.8525638477671</v>
          </cell>
          <cell r="H21"/>
          <cell r="I21"/>
          <cell r="J21"/>
          <cell r="K21"/>
          <cell r="L21"/>
          <cell r="M21"/>
          <cell r="N21"/>
          <cell r="O21"/>
          <cell r="P21"/>
          <cell r="Q21"/>
        </row>
        <row r="22">
          <cell r="F22">
            <v>4843.6958152199622</v>
          </cell>
          <cell r="G22">
            <v>851.5840487383947</v>
          </cell>
          <cell r="H22"/>
          <cell r="I22"/>
          <cell r="J22"/>
          <cell r="K22"/>
          <cell r="L22"/>
          <cell r="M22"/>
          <cell r="N22"/>
          <cell r="O22"/>
          <cell r="P22"/>
          <cell r="Q22"/>
        </row>
        <row r="24">
          <cell r="F24">
            <v>4630.2887484603098</v>
          </cell>
          <cell r="G24">
            <v>1272.9560543380201</v>
          </cell>
          <cell r="H24"/>
          <cell r="I24"/>
          <cell r="J24"/>
          <cell r="K24"/>
          <cell r="L24"/>
          <cell r="M24"/>
          <cell r="N24"/>
          <cell r="O24"/>
          <cell r="P24"/>
          <cell r="Q24"/>
        </row>
      </sheetData>
      <sheetData sheetId="29"/>
      <sheetData sheetId="30"/>
      <sheetData sheetId="31">
        <row r="6">
          <cell r="F6">
            <v>61.144500000000001</v>
          </cell>
          <cell r="G6">
            <v>71.870199999999997</v>
          </cell>
          <cell r="H6">
            <v>84.041200000000003</v>
          </cell>
          <cell r="I6">
            <v>113.71720000000001</v>
          </cell>
          <cell r="J6">
            <v>95.786000000000001</v>
          </cell>
          <cell r="K6">
            <v>49.333965799999994</v>
          </cell>
          <cell r="L6">
            <v>145.01814819999998</v>
          </cell>
          <cell r="M6">
            <v>113.3699921</v>
          </cell>
          <cell r="N6">
            <v>187</v>
          </cell>
          <cell r="O6">
            <v>150</v>
          </cell>
          <cell r="P6">
            <v>150</v>
          </cell>
          <cell r="Q6">
            <v>150</v>
          </cell>
        </row>
        <row r="7">
          <cell r="F7">
            <v>480</v>
          </cell>
          <cell r="G7">
            <v>420</v>
          </cell>
          <cell r="H7">
            <v>600</v>
          </cell>
          <cell r="I7">
            <v>840</v>
          </cell>
          <cell r="J7">
            <v>600</v>
          </cell>
          <cell r="K7">
            <v>960</v>
          </cell>
          <cell r="L7">
            <v>960</v>
          </cell>
          <cell r="M7">
            <v>960</v>
          </cell>
          <cell r="N7">
            <v>1080</v>
          </cell>
          <cell r="O7">
            <v>1440</v>
          </cell>
          <cell r="P7">
            <v>1680</v>
          </cell>
          <cell r="Q7">
            <v>1980</v>
          </cell>
        </row>
        <row r="9">
          <cell r="F9">
            <v>48.082000000000001</v>
          </cell>
          <cell r="G9">
            <v>29.682300000000001</v>
          </cell>
          <cell r="H9">
            <v>38.439900000000002</v>
          </cell>
          <cell r="I9">
            <v>26.856000000000002</v>
          </cell>
          <cell r="J9">
            <v>77.481800000000007</v>
          </cell>
          <cell r="K9">
            <v>41.374699999999997</v>
          </cell>
          <cell r="L9">
            <v>70.579400000000007</v>
          </cell>
          <cell r="M9">
            <v>33.901000000000003</v>
          </cell>
          <cell r="N9">
            <v>60.798000000000002</v>
          </cell>
          <cell r="O9">
            <v>64.720200000000006</v>
          </cell>
          <cell r="P9">
            <v>148.60040000000001</v>
          </cell>
          <cell r="Q9">
            <v>93.883499999999998</v>
          </cell>
        </row>
        <row r="11">
          <cell r="F11">
            <v>30.920459548538513</v>
          </cell>
          <cell r="G11">
            <v>40.765267466626042</v>
          </cell>
          <cell r="H11">
            <v>54.097706524566846</v>
          </cell>
          <cell r="I11">
            <v>72.178063260560904</v>
          </cell>
          <cell r="J11">
            <v>49.970018185694208</v>
          </cell>
          <cell r="K11">
            <v>24.778329107820888</v>
          </cell>
          <cell r="L11">
            <v>76.863066006260283</v>
          </cell>
          <cell r="M11">
            <v>64.710940534656601</v>
          </cell>
          <cell r="N11">
            <v>109.63676942472613</v>
          </cell>
          <cell r="O11">
            <v>104.97854243652843</v>
          </cell>
          <cell r="P11">
            <v>104.71681066349078</v>
          </cell>
          <cell r="Q11">
            <v>104.84140213680685</v>
          </cell>
        </row>
        <row r="12">
          <cell r="F12">
            <v>199.3646285219298</v>
          </cell>
          <cell r="G12">
            <v>174.44404995668856</v>
          </cell>
          <cell r="H12">
            <v>249.20578565241223</v>
          </cell>
          <cell r="I12">
            <v>348.88809991337712</v>
          </cell>
          <cell r="J12">
            <v>249.20578565241223</v>
          </cell>
          <cell r="K12">
            <v>398.7292570438596</v>
          </cell>
          <cell r="L12">
            <v>398.7292570438596</v>
          </cell>
          <cell r="M12">
            <v>398.7292570438596</v>
          </cell>
          <cell r="N12">
            <v>448.57041417434209</v>
          </cell>
          <cell r="O12">
            <v>598.09388556578938</v>
          </cell>
          <cell r="P12">
            <v>697.77619982675424</v>
          </cell>
          <cell r="Q12">
            <v>822.37909265296082</v>
          </cell>
        </row>
        <row r="14">
          <cell r="F14">
            <v>30.241606491957999</v>
          </cell>
          <cell r="G14">
            <v>19.035035655720403</v>
          </cell>
          <cell r="H14">
            <v>28.811691088891397</v>
          </cell>
          <cell r="I14">
            <v>18.7234499400952</v>
          </cell>
          <cell r="J14">
            <v>53.349123944300004</v>
          </cell>
          <cell r="K14">
            <v>28.870362593400003</v>
          </cell>
          <cell r="L14">
            <v>42.848974086618</v>
          </cell>
          <cell r="M14">
            <v>16.710020753649999</v>
          </cell>
          <cell r="N14">
            <v>41.465757163516997</v>
          </cell>
          <cell r="O14">
            <v>36.521151770545998</v>
          </cell>
          <cell r="P14">
            <v>70.339024275740996</v>
          </cell>
          <cell r="Q14">
            <v>58.333463188631001</v>
          </cell>
        </row>
        <row r="16">
          <cell r="F16">
            <v>61.144500000000001</v>
          </cell>
          <cell r="G16">
            <v>71.870199999999997</v>
          </cell>
          <cell r="H16">
            <v>84.041200000000003</v>
          </cell>
          <cell r="I16">
            <v>113.71719999999998</v>
          </cell>
          <cell r="J16">
            <v>95.78600000000003</v>
          </cell>
          <cell r="K16">
            <v>49.078048328759692</v>
          </cell>
          <cell r="L16">
            <v>140.7443656648245</v>
          </cell>
          <cell r="M16">
            <v>106.25538099543037</v>
          </cell>
          <cell r="N16">
            <v>172.54032860134265</v>
          </cell>
          <cell r="O16">
            <v>137.24146641294936</v>
          </cell>
          <cell r="P16">
            <v>137.24146641294936</v>
          </cell>
          <cell r="Q16">
            <v>137.24146641294936</v>
          </cell>
        </row>
        <row r="17">
          <cell r="F17">
            <v>480</v>
          </cell>
          <cell r="G17">
            <v>420</v>
          </cell>
          <cell r="H17">
            <v>600</v>
          </cell>
          <cell r="I17">
            <v>840</v>
          </cell>
          <cell r="J17">
            <v>600</v>
          </cell>
          <cell r="K17">
            <v>960</v>
          </cell>
          <cell r="L17">
            <v>960</v>
          </cell>
          <cell r="M17">
            <v>960</v>
          </cell>
          <cell r="N17">
            <v>1080</v>
          </cell>
          <cell r="O17">
            <v>1440</v>
          </cell>
          <cell r="P17">
            <v>1680</v>
          </cell>
          <cell r="Q17">
            <v>1980</v>
          </cell>
        </row>
        <row r="19">
          <cell r="F19">
            <v>48.01</v>
          </cell>
          <cell r="G19">
            <v>29.403300000000002</v>
          </cell>
          <cell r="H19">
            <v>38.790900000000001</v>
          </cell>
          <cell r="I19">
            <v>26.856000000000002</v>
          </cell>
          <cell r="J19">
            <v>77.199799999999996</v>
          </cell>
          <cell r="K19">
            <v>41.224699999999999</v>
          </cell>
          <cell r="L19">
            <v>71.011399999999995</v>
          </cell>
          <cell r="M19">
            <v>33.901000000000003</v>
          </cell>
          <cell r="N19">
            <v>60.798000000000002</v>
          </cell>
          <cell r="O19">
            <v>64.720200000000006</v>
          </cell>
          <cell r="P19">
            <v>148.60040000000001</v>
          </cell>
          <cell r="Q19">
            <v>93.883499999999998</v>
          </cell>
        </row>
        <row r="21">
          <cell r="F21">
            <v>30.9204595485018</v>
          </cell>
          <cell r="G21">
            <v>40.765267466626035</v>
          </cell>
          <cell r="H21">
            <v>54.097706524566853</v>
          </cell>
          <cell r="I21">
            <v>72.178063260560918</v>
          </cell>
          <cell r="J21">
            <v>49.970018185694201</v>
          </cell>
          <cell r="K21">
            <v>24.309002743371057</v>
          </cell>
          <cell r="L21">
            <v>72.169928571396724</v>
          </cell>
          <cell r="M21">
            <v>56.191018447113478</v>
          </cell>
          <cell r="N21">
            <v>87.729586076548571</v>
          </cell>
          <cell r="O21">
            <v>62.834543936335706</v>
          </cell>
          <cell r="P21">
            <v>63.122300640842731</v>
          </cell>
          <cell r="Q21">
            <v>62.33589805928213</v>
          </cell>
        </row>
        <row r="22">
          <cell r="F22">
            <v>159.89523426822669</v>
          </cell>
          <cell r="G22">
            <v>139.90832998469836</v>
          </cell>
          <cell r="H22">
            <v>199.86904283528338</v>
          </cell>
          <cell r="I22">
            <v>279.81665996939671</v>
          </cell>
          <cell r="J22">
            <v>199.86904283528338</v>
          </cell>
          <cell r="K22">
            <v>319.79046853645337</v>
          </cell>
          <cell r="L22">
            <v>319.79046853645337</v>
          </cell>
          <cell r="M22">
            <v>319.79046853645337</v>
          </cell>
          <cell r="N22">
            <v>359.76427710350998</v>
          </cell>
          <cell r="O22">
            <v>479.68570280468009</v>
          </cell>
          <cell r="P22">
            <v>559.63331993879342</v>
          </cell>
          <cell r="Q22">
            <v>659.567841356435</v>
          </cell>
        </row>
        <row r="24">
          <cell r="F24">
            <v>30.218291149923999</v>
          </cell>
          <cell r="G24">
            <v>11.783217884762001</v>
          </cell>
          <cell r="H24">
            <v>36.2246756100784</v>
          </cell>
          <cell r="I24">
            <v>18.7518155175059</v>
          </cell>
          <cell r="J24">
            <v>52.656017600805697</v>
          </cell>
          <cell r="K24">
            <v>29.673527789914999</v>
          </cell>
          <cell r="L24">
            <v>42.572698248311994</v>
          </cell>
          <cell r="M24">
            <v>16.710020753649999</v>
          </cell>
          <cell r="N24">
            <v>41.465757163516997</v>
          </cell>
          <cell r="O24">
            <v>36.521151770545998</v>
          </cell>
          <cell r="P24">
            <v>70.339024275740996</v>
          </cell>
          <cell r="Q24">
            <v>58.333463188631001</v>
          </cell>
        </row>
      </sheetData>
      <sheetData sheetId="32"/>
      <sheetData sheetId="33">
        <row r="6">
          <cell r="D6" t="str">
            <v>Bebas Handal</v>
          </cell>
          <cell r="F6">
            <v>51.142499999999998</v>
          </cell>
          <cell r="G6">
            <v>41.654200000000003</v>
          </cell>
          <cell r="H6">
            <v>61.819200000000002</v>
          </cell>
          <cell r="I6">
            <v>84.1892</v>
          </cell>
          <cell r="J6">
            <v>79.661000000000001</v>
          </cell>
          <cell r="K6">
            <v>39.195</v>
          </cell>
          <cell r="L6">
            <v>106.74979999999999</v>
          </cell>
          <cell r="M6">
            <v>81.000600000000006</v>
          </cell>
          <cell r="N6">
            <v>121.17599999999999</v>
          </cell>
          <cell r="O6">
            <v>69</v>
          </cell>
          <cell r="P6">
            <v>69</v>
          </cell>
          <cell r="Q6">
            <v>69</v>
          </cell>
        </row>
        <row r="7">
          <cell r="D7">
            <v>1</v>
          </cell>
          <cell r="F7">
            <v>22.838022340662086</v>
          </cell>
          <cell r="G7">
            <v>17.180993816350572</v>
          </cell>
          <cell r="H7">
            <v>30.169365114648716</v>
          </cell>
          <cell r="I7">
            <v>42.14554989061849</v>
          </cell>
          <cell r="J7">
            <v>32.152567770069496</v>
          </cell>
          <cell r="K7">
            <v>15.695607806435078</v>
          </cell>
          <cell r="L7">
            <v>45.822474627079337</v>
          </cell>
          <cell r="M7">
            <v>35.240742273334554</v>
          </cell>
          <cell r="N7">
            <v>54.425140509610287</v>
          </cell>
          <cell r="O7">
            <v>31.87025667388632</v>
          </cell>
          <cell r="P7">
            <v>31.668465925130327</v>
          </cell>
          <cell r="Q7">
            <v>31.668465925130327</v>
          </cell>
        </row>
        <row r="8">
          <cell r="D8" t="str">
            <v>Traditional</v>
          </cell>
        </row>
        <row r="9">
          <cell r="D9" t="str">
            <v>Bebas Rencana</v>
          </cell>
          <cell r="F9">
            <v>8.0459999999999994</v>
          </cell>
          <cell r="G9">
            <v>23.658000000000001</v>
          </cell>
          <cell r="H9">
            <v>18.001000000000001</v>
          </cell>
          <cell r="I9">
            <v>22.715</v>
          </cell>
          <cell r="J9">
            <v>14.586</v>
          </cell>
          <cell r="K9">
            <v>6.6580000000000004</v>
          </cell>
          <cell r="L9">
            <v>29.047999999999998</v>
          </cell>
          <cell r="M9">
            <v>16.608000000000001</v>
          </cell>
          <cell r="N9">
            <v>29.92</v>
          </cell>
          <cell r="O9">
            <v>28.5</v>
          </cell>
          <cell r="P9">
            <v>29.28</v>
          </cell>
          <cell r="Q9">
            <v>28.35</v>
          </cell>
        </row>
        <row r="10">
          <cell r="D10">
            <v>1</v>
          </cell>
          <cell r="F10">
            <v>6.4877092316231133</v>
          </cell>
          <cell r="G10">
            <v>18.4734627318749</v>
          </cell>
          <cell r="H10">
            <v>17.505301575685788</v>
          </cell>
          <cell r="I10">
            <v>17.912391665532834</v>
          </cell>
          <cell r="J10">
            <v>11.855850415624715</v>
          </cell>
          <cell r="K10">
            <v>5.6821645702407508</v>
          </cell>
          <cell r="L10">
            <v>22.27028379996927</v>
          </cell>
          <cell r="M10">
            <v>13.120345077570573</v>
          </cell>
          <cell r="N10">
            <v>24.931563272879472</v>
          </cell>
          <cell r="O10">
            <v>23.748313946425966</v>
          </cell>
          <cell r="P10">
            <v>24.398267801801836</v>
          </cell>
          <cell r="Q10">
            <v>23.623322820392147</v>
          </cell>
        </row>
        <row r="11">
          <cell r="D11" t="str">
            <v>Traditional</v>
          </cell>
        </row>
        <row r="12">
          <cell r="D12" t="str">
            <v>Bebas Aksi</v>
          </cell>
          <cell r="F12">
            <v>1.9560000000000002</v>
          </cell>
          <cell r="G12">
            <v>6.5580000000000007</v>
          </cell>
          <cell r="H12">
            <v>4.2210000000000001</v>
          </cell>
          <cell r="I12">
            <v>6.8130000000000006</v>
          </cell>
          <cell r="J12">
            <v>1.5389999999999999</v>
          </cell>
          <cell r="K12">
            <v>3.15</v>
          </cell>
          <cell r="L12">
            <v>3.7080000000000002</v>
          </cell>
          <cell r="M12">
            <v>3.8849999999999998</v>
          </cell>
          <cell r="N12">
            <v>5.984</v>
          </cell>
          <cell r="O12">
            <v>7.7249999999999996</v>
          </cell>
          <cell r="P12">
            <v>7.5149999999999997</v>
          </cell>
          <cell r="Q12">
            <v>7.5</v>
          </cell>
        </row>
        <row r="13">
          <cell r="D13">
            <v>1</v>
          </cell>
          <cell r="F13">
            <v>1.5947279762533153</v>
          </cell>
          <cell r="G13">
            <v>5.110810918400575</v>
          </cell>
          <cell r="H13">
            <v>6.4230398342323429</v>
          </cell>
          <cell r="I13">
            <v>12.120121704409588</v>
          </cell>
          <cell r="J13">
            <v>5.9615999999999998</v>
          </cell>
          <cell r="K13">
            <v>3.085814545901675</v>
          </cell>
          <cell r="L13">
            <v>2.4254703330810257</v>
          </cell>
          <cell r="M13">
            <v>2.6499300223989879</v>
          </cell>
          <cell r="N13">
            <v>4.9599875192799265</v>
          </cell>
          <cell r="O13">
            <v>9.0223397387420174</v>
          </cell>
          <cell r="P13">
            <v>8.8619333366291659</v>
          </cell>
          <cell r="Q13">
            <v>8.8504757364782485</v>
          </cell>
        </row>
        <row r="14">
          <cell r="D14" t="str">
            <v>Traditional</v>
          </cell>
        </row>
        <row r="15">
          <cell r="D15" t="str">
            <v>Cancer Care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2.7401399999999998</v>
          </cell>
          <cell r="N15">
            <v>11.219999999999999</v>
          </cell>
          <cell r="O15">
            <v>9</v>
          </cell>
          <cell r="P15">
            <v>9</v>
          </cell>
          <cell r="Q15">
            <v>9</v>
          </cell>
        </row>
        <row r="16">
          <cell r="D16">
            <v>1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2.7581003419299512</v>
          </cell>
          <cell r="N16">
            <v>7.2929999999999993</v>
          </cell>
          <cell r="O16">
            <v>5.8500000000000005</v>
          </cell>
          <cell r="P16">
            <v>5.8500000000000005</v>
          </cell>
          <cell r="Q16">
            <v>5.8500000000000005</v>
          </cell>
        </row>
        <row r="17">
          <cell r="D17" t="str">
            <v>Traditional</v>
          </cell>
        </row>
        <row r="18">
          <cell r="D18" t="str">
            <v>Credit Life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0.33096579999999998</v>
          </cell>
          <cell r="L18">
            <v>5.512348199999991</v>
          </cell>
          <cell r="M18">
            <v>9.1362520999999948</v>
          </cell>
          <cell r="N18">
            <v>18.7</v>
          </cell>
          <cell r="O18">
            <v>35.775000000000006</v>
          </cell>
          <cell r="P18">
            <v>35.204999999999984</v>
          </cell>
          <cell r="Q18">
            <v>36.150000000000006</v>
          </cell>
        </row>
        <row r="19">
          <cell r="D19">
            <v>1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0.31474218524338127</v>
          </cell>
          <cell r="L19">
            <v>6.3448372461306528</v>
          </cell>
          <cell r="M19">
            <v>10.941822819422548</v>
          </cell>
          <cell r="N19">
            <v>18.027078122956425</v>
          </cell>
          <cell r="O19">
            <v>34.487632077474125</v>
          </cell>
          <cell r="P19">
            <v>33.938143599929447</v>
          </cell>
          <cell r="Q19">
            <v>34.849137654806142</v>
          </cell>
        </row>
        <row r="20">
          <cell r="D20" t="str">
            <v>Traditional</v>
          </cell>
        </row>
        <row r="21">
          <cell r="D21"/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</row>
        <row r="22">
          <cell r="D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</row>
        <row r="23">
          <cell r="D23"/>
        </row>
        <row r="24">
          <cell r="D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</row>
        <row r="25">
          <cell r="D25"/>
          <cell r="F25"/>
          <cell r="G25"/>
          <cell r="H25"/>
          <cell r="I25"/>
          <cell r="J25"/>
          <cell r="K25"/>
          <cell r="L25"/>
          <cell r="M25"/>
          <cell r="N25"/>
          <cell r="O25"/>
          <cell r="P25"/>
          <cell r="Q25"/>
        </row>
        <row r="26">
          <cell r="D26"/>
        </row>
        <row r="27">
          <cell r="D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</row>
        <row r="28">
          <cell r="D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</row>
        <row r="29">
          <cell r="D29"/>
        </row>
        <row r="30"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D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D32"/>
        </row>
        <row r="33">
          <cell r="D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D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D35"/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/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1.4210854715202004E-14</v>
          </cell>
          <cell r="Q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INPUT WORKSHEETS ----&gt;&gt;&gt;"/>
      <sheetName val="Forecast"/>
      <sheetName val="Agency Inputs"/>
      <sheetName val="Agency Product Mix Forecast"/>
      <sheetName val="Banca Inputs"/>
      <sheetName val="Banca Product Mix Forecast"/>
      <sheetName val="Corporate Care Inputs"/>
      <sheetName val="Affinity Inputs"/>
      <sheetName val="Digital Inputs"/>
      <sheetName val="Other Datasets"/>
      <sheetName val="OVERALL_Channels"/>
      <sheetName val="REPORT ----&gt;&gt;&gt;"/>
      <sheetName val="Overall Summary"/>
      <sheetName val="OVERALL_Key Metrics P1"/>
      <sheetName val="Channel Summary"/>
      <sheetName val="Product Overview"/>
      <sheetName val="Product Overview-by Channel"/>
      <sheetName val="AG_Summary"/>
      <sheetName val="AG_Active Agency"/>
      <sheetName val="AG_Recruitment"/>
      <sheetName val="AG_Segment Performance"/>
      <sheetName val="BA_Summary"/>
      <sheetName val="BA_Summary_Detailed"/>
      <sheetName val="CC_Summary"/>
      <sheetName val="CC_Summary_Detailed"/>
      <sheetName val="CC_Key Prospects"/>
      <sheetName val="AF_Summary"/>
      <sheetName val="D2C_Summary"/>
      <sheetName val="D2C_Channel Summary"/>
      <sheetName val="APPENDIX DIVIDER"/>
      <sheetName val="PH_Digital"/>
      <sheetName val="Pipeline"/>
      <sheetName val="AG_Key Metrics P1"/>
      <sheetName val="AG_Key Metrics P2"/>
      <sheetName val="AG_Key Products"/>
      <sheetName val="BA_Key Metrics P1"/>
      <sheetName val="BA_Key Metrics P2"/>
      <sheetName val="BA_Key Products"/>
      <sheetName val="CC_Key Metrics P1"/>
      <sheetName val="AF_Key Metrics P1"/>
      <sheetName val="D2C_Key Metrics P1"/>
      <sheetName val="D2C_Key Metrics P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F6">
            <v>192.27875010624743</v>
          </cell>
          <cell r="G6">
            <v>222.79478314804064</v>
          </cell>
          <cell r="H6">
            <v>156.02839419923581</v>
          </cell>
          <cell r="I6">
            <v>111.92149368057034</v>
          </cell>
          <cell r="J6">
            <v>180.93214766888116</v>
          </cell>
          <cell r="K6">
            <v>230.02814018467211</v>
          </cell>
          <cell r="L6">
            <v>227.79834940350767</v>
          </cell>
          <cell r="M6">
            <v>173.65536319520908</v>
          </cell>
          <cell r="N6">
            <v>239.34168722920575</v>
          </cell>
          <cell r="O6">
            <v>285.30435718587864</v>
          </cell>
          <cell r="P6">
            <v>315.75002467504692</v>
          </cell>
          <cell r="Q6">
            <v>332.56419339796747</v>
          </cell>
        </row>
        <row r="7">
          <cell r="F7">
            <v>208.94732882315182</v>
          </cell>
          <cell r="G7">
            <v>235.80138872688519</v>
          </cell>
          <cell r="H7">
            <v>281.42478440012809</v>
          </cell>
          <cell r="I7">
            <v>248.87556643425214</v>
          </cell>
          <cell r="J7">
            <v>267.61045116368166</v>
          </cell>
          <cell r="K7">
            <v>348.04453028952878</v>
          </cell>
          <cell r="L7">
            <v>293.62763456822819</v>
          </cell>
          <cell r="M7">
            <v>312.38128541441182</v>
          </cell>
          <cell r="N7">
            <v>366.6004687282927</v>
          </cell>
          <cell r="O7">
            <v>335.04039363319805</v>
          </cell>
          <cell r="P7">
            <v>382.65762348588811</v>
          </cell>
          <cell r="Q7">
            <v>437.83561998542285</v>
          </cell>
        </row>
        <row r="9">
          <cell r="F9">
            <v>164.33491376520863</v>
          </cell>
          <cell r="G9">
            <v>180.37961646940201</v>
          </cell>
          <cell r="H9">
            <v>202.22097596013009</v>
          </cell>
          <cell r="I9">
            <v>162.27308751646865</v>
          </cell>
          <cell r="J9">
            <v>202.66628383503027</v>
          </cell>
          <cell r="K9">
            <v>244.03306065303516</v>
          </cell>
          <cell r="L9">
            <v>219.63047964599735</v>
          </cell>
          <cell r="M9">
            <v>196.1323693296674</v>
          </cell>
          <cell r="N9">
            <v>244.87965849529766</v>
          </cell>
          <cell r="O9">
            <v>209.51836384023997</v>
          </cell>
          <cell r="P9">
            <v>260.30508605665233</v>
          </cell>
          <cell r="Q9">
            <v>249.01331667752797</v>
          </cell>
        </row>
        <row r="11">
          <cell r="F11">
            <v>104.89087868136146</v>
          </cell>
          <cell r="G11">
            <v>132.20920066017013</v>
          </cell>
          <cell r="H11">
            <v>92.266668623065499</v>
          </cell>
          <cell r="I11">
            <v>59.53305223457857</v>
          </cell>
          <cell r="J11">
            <v>92.933110190288531</v>
          </cell>
          <cell r="K11">
            <v>132.45409249724611</v>
          </cell>
          <cell r="L11">
            <v>120.90061736917883</v>
          </cell>
          <cell r="M11">
            <v>83.520183040299287</v>
          </cell>
          <cell r="N11">
            <v>126.98494713581634</v>
          </cell>
          <cell r="O11">
            <v>153.44506504216213</v>
          </cell>
          <cell r="P11">
            <v>170.30876175755685</v>
          </cell>
          <cell r="Q11">
            <v>180.30820318399654</v>
          </cell>
        </row>
        <row r="12">
          <cell r="F12">
            <v>113.50556653646987</v>
          </cell>
          <cell r="G12">
            <v>131.1645028150912</v>
          </cell>
          <cell r="H12">
            <v>156.57685612875892</v>
          </cell>
          <cell r="I12">
            <v>138.05232906382213</v>
          </cell>
          <cell r="J12">
            <v>148.34346609274553</v>
          </cell>
          <cell r="K12">
            <v>193.15634603364086</v>
          </cell>
          <cell r="L12">
            <v>164.30310401274977</v>
          </cell>
          <cell r="M12">
            <v>175.52112414369773</v>
          </cell>
          <cell r="N12">
            <v>205.5365491839911</v>
          </cell>
          <cell r="O12">
            <v>187.30293542422118</v>
          </cell>
          <cell r="P12">
            <v>214.80786187262783</v>
          </cell>
          <cell r="Q12">
            <v>244.1464531558772</v>
          </cell>
        </row>
        <row r="14">
          <cell r="F14">
            <v>67.654029643571036</v>
          </cell>
          <cell r="G14">
            <v>87.481335354438116</v>
          </cell>
          <cell r="H14">
            <v>90.848559661969929</v>
          </cell>
          <cell r="I14">
            <v>83.663522898882903</v>
          </cell>
          <cell r="J14">
            <v>105.88215912233959</v>
          </cell>
          <cell r="K14">
            <v>168.81554427523136</v>
          </cell>
          <cell r="L14">
            <v>113.05832291975157</v>
          </cell>
          <cell r="M14">
            <v>108.69969307652755</v>
          </cell>
          <cell r="N14">
            <v>146.71259475660625</v>
          </cell>
          <cell r="O14">
            <v>123.18294417759111</v>
          </cell>
          <cell r="P14">
            <v>158.73612268419183</v>
          </cell>
          <cell r="Q14">
            <v>141.32267219550076</v>
          </cell>
        </row>
        <row r="16">
          <cell r="F16">
            <v>50.051037224578877</v>
          </cell>
          <cell r="G16">
            <v>58.139221823037495</v>
          </cell>
          <cell r="H16">
            <v>45.357313232569929</v>
          </cell>
          <cell r="I16">
            <v>31.356957733032459</v>
          </cell>
          <cell r="J16">
            <v>40.761167894400828</v>
          </cell>
          <cell r="K16">
            <v>47.345963428748135</v>
          </cell>
          <cell r="L16">
            <v>53.709412975856878</v>
          </cell>
          <cell r="M16">
            <v>41.418710606090542</v>
          </cell>
          <cell r="N16">
            <v>72.270431038465205</v>
          </cell>
          <cell r="O16">
            <v>89.861602767191627</v>
          </cell>
          <cell r="P16">
            <v>104.95787284899218</v>
          </cell>
          <cell r="Q16">
            <v>111.74841491155475</v>
          </cell>
        </row>
        <row r="17">
          <cell r="F17">
            <v>55.896334476414573</v>
          </cell>
          <cell r="G17">
            <v>67.299876175865762</v>
          </cell>
          <cell r="H17">
            <v>79.216481509215384</v>
          </cell>
          <cell r="I17">
            <v>68.944290468089491</v>
          </cell>
          <cell r="J17">
            <v>74.665759072598874</v>
          </cell>
          <cell r="K17">
            <v>96.801239670822341</v>
          </cell>
          <cell r="L17">
            <v>85.862905354727275</v>
          </cell>
          <cell r="M17">
            <v>92.340865334605709</v>
          </cell>
          <cell r="N17">
            <v>108.08354348762894</v>
          </cell>
          <cell r="O17">
            <v>98.25639507054467</v>
          </cell>
          <cell r="P17">
            <v>111.16957647860688</v>
          </cell>
          <cell r="Q17">
            <v>126.73155157734051</v>
          </cell>
        </row>
        <row r="19">
          <cell r="F19">
            <v>29.431787087316089</v>
          </cell>
          <cell r="G19">
            <v>35.948516728132667</v>
          </cell>
          <cell r="H19">
            <v>43.843272139509217</v>
          </cell>
          <cell r="I19">
            <v>38.177707806335128</v>
          </cell>
          <cell r="J19">
            <v>46.09557229874541</v>
          </cell>
          <cell r="K19">
            <v>54.109011089460338</v>
          </cell>
          <cell r="L19">
            <v>47.768602747385813</v>
          </cell>
          <cell r="M19">
            <v>48.861066001810947</v>
          </cell>
          <cell r="N19">
            <v>60.968673018127369</v>
          </cell>
          <cell r="O19">
            <v>54.752512509269032</v>
          </cell>
          <cell r="P19">
            <v>61.208937549057801</v>
          </cell>
          <cell r="Q19">
            <v>55.84301080044667</v>
          </cell>
        </row>
        <row r="21">
          <cell r="F21">
            <v>36.758743552245683</v>
          </cell>
          <cell r="G21">
            <v>42.650880342723489</v>
          </cell>
          <cell r="H21">
            <v>33.472224752381059</v>
          </cell>
          <cell r="I21">
            <v>22.040314571197104</v>
          </cell>
          <cell r="J21">
            <v>28.289057541558353</v>
          </cell>
          <cell r="K21">
            <v>36.882934850021705</v>
          </cell>
          <cell r="L21">
            <v>38.663656210973372</v>
          </cell>
          <cell r="M21">
            <v>28.01872944568143</v>
          </cell>
          <cell r="N21">
            <v>54.540408665965387</v>
          </cell>
          <cell r="O21">
            <v>68.506551309313863</v>
          </cell>
          <cell r="P21">
            <v>79.328050237531144</v>
          </cell>
          <cell r="Q21">
            <v>84.14572202694302</v>
          </cell>
        </row>
        <row r="22">
          <cell r="F22">
            <v>44.520935075024639</v>
          </cell>
          <cell r="G22">
            <v>53.456499626293542</v>
          </cell>
          <cell r="H22">
            <v>63.006639339439644</v>
          </cell>
          <cell r="I22">
            <v>54.736968998239369</v>
          </cell>
          <cell r="J22">
            <v>59.362963217245742</v>
          </cell>
          <cell r="K22">
            <v>77.112085369202319</v>
          </cell>
          <cell r="L22">
            <v>67.650101773900971</v>
          </cell>
          <cell r="M22">
            <v>72.724256079685389</v>
          </cell>
          <cell r="N22">
            <v>85.417742825011345</v>
          </cell>
          <cell r="O22">
            <v>77.466805646779846</v>
          </cell>
          <cell r="P22">
            <v>87.679528101361228</v>
          </cell>
          <cell r="Q22">
            <v>100.28482832725496</v>
          </cell>
        </row>
        <row r="24">
          <cell r="F24">
            <v>17.704249514285515</v>
          </cell>
          <cell r="G24">
            <v>24.508769152384843</v>
          </cell>
          <cell r="H24">
            <v>26.484721109079729</v>
          </cell>
          <cell r="I24">
            <v>24.205008957754654</v>
          </cell>
          <cell r="J24">
            <v>33.409718913681651</v>
          </cell>
          <cell r="K24">
            <v>39.539956043828873</v>
          </cell>
          <cell r="L24">
            <v>29.164954259113134</v>
          </cell>
          <cell r="M24">
            <v>32.744232398497601</v>
          </cell>
          <cell r="N24">
            <v>42.720995906352584</v>
          </cell>
          <cell r="O24">
            <v>37.434763300984912</v>
          </cell>
          <cell r="P24">
            <v>42.784250065805836</v>
          </cell>
          <cell r="Q24">
            <v>38.81033040733022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>
        <row r="6">
          <cell r="F6">
            <v>87.248245580251435</v>
          </cell>
          <cell r="G6">
            <v>94.013439523399242</v>
          </cell>
          <cell r="H6">
            <v>64.259362725940136</v>
          </cell>
          <cell r="I6">
            <v>48.003843581367775</v>
          </cell>
          <cell r="J6">
            <v>48.819426223440416</v>
          </cell>
          <cell r="K6">
            <v>61.34079909752873</v>
          </cell>
          <cell r="L6">
            <v>70.550275789021867</v>
          </cell>
          <cell r="M6">
            <v>56.204669975309208</v>
          </cell>
          <cell r="N6">
            <v>80</v>
          </cell>
          <cell r="O6">
            <v>99.999999999999986</v>
          </cell>
          <cell r="P6">
            <v>120</v>
          </cell>
          <cell r="Q6">
            <v>119.99999999999999</v>
          </cell>
        </row>
        <row r="7">
          <cell r="F7">
            <v>97.298034597974777</v>
          </cell>
          <cell r="G7">
            <v>109.07584584178423</v>
          </cell>
          <cell r="H7">
            <v>130.69827096178486</v>
          </cell>
          <cell r="I7">
            <v>104.23344829416834</v>
          </cell>
          <cell r="J7">
            <v>121.35029970063677</v>
          </cell>
          <cell r="K7">
            <v>166.4117488694996</v>
          </cell>
          <cell r="L7">
            <v>127.24463683070896</v>
          </cell>
          <cell r="M7">
            <v>133.22968093841192</v>
          </cell>
          <cell r="N7">
            <v>173.93071090954325</v>
          </cell>
          <cell r="O7">
            <v>147.18132230163033</v>
          </cell>
          <cell r="P7">
            <v>158.80868750871244</v>
          </cell>
          <cell r="Q7">
            <v>206.33987402236644</v>
          </cell>
        </row>
        <row r="9">
          <cell r="F9">
            <v>67.838501998232587</v>
          </cell>
          <cell r="G9">
            <v>74.409811662774899</v>
          </cell>
          <cell r="H9">
            <v>88.281274411667539</v>
          </cell>
          <cell r="I9">
            <v>56.532519040385701</v>
          </cell>
          <cell r="J9">
            <v>78.502374327880943</v>
          </cell>
          <cell r="K9">
            <v>99.633105046921585</v>
          </cell>
          <cell r="L9">
            <v>83.687020342604754</v>
          </cell>
          <cell r="M9">
            <v>79.118065731505411</v>
          </cell>
          <cell r="N9">
            <v>74.057622431349046</v>
          </cell>
          <cell r="O9">
            <v>69.192016330151489</v>
          </cell>
          <cell r="P9">
            <v>125.76044178211563</v>
          </cell>
          <cell r="Q9">
            <v>125.95211213083259</v>
          </cell>
        </row>
        <row r="11">
          <cell r="F11">
            <v>46.305498701172063</v>
          </cell>
          <cell r="G11">
            <v>52.071290514652198</v>
          </cell>
          <cell r="H11">
            <v>36.785112104706265</v>
          </cell>
          <cell r="I11">
            <v>24.606323491525757</v>
          </cell>
          <cell r="J11">
            <v>24.742429388658575</v>
          </cell>
          <cell r="K11">
            <v>35.189621206763753</v>
          </cell>
          <cell r="L11">
            <v>40.548568707573665</v>
          </cell>
          <cell r="M11">
            <v>26.158862263561875</v>
          </cell>
          <cell r="N11">
            <v>44.568144990432621</v>
          </cell>
          <cell r="O11">
            <v>56.868221525664296</v>
          </cell>
          <cell r="P11">
            <v>68.241865830797167</v>
          </cell>
          <cell r="Q11">
            <v>68.735639559458235</v>
          </cell>
        </row>
        <row r="12">
          <cell r="F12">
            <v>52.667295303729162</v>
          </cell>
          <cell r="G12">
            <v>59.042608693895055</v>
          </cell>
          <cell r="H12">
            <v>70.746798338456983</v>
          </cell>
          <cell r="I12">
            <v>56.421425412319842</v>
          </cell>
          <cell r="J12">
            <v>65.686754063812344</v>
          </cell>
          <cell r="K12">
            <v>90.078455910581994</v>
          </cell>
          <cell r="L12">
            <v>68.87735082696328</v>
          </cell>
          <cell r="M12">
            <v>72.117047155143766</v>
          </cell>
          <cell r="N12">
            <v>94.148459953076284</v>
          </cell>
          <cell r="O12">
            <v>79.669051866075932</v>
          </cell>
          <cell r="P12">
            <v>85.962929018846737</v>
          </cell>
          <cell r="Q12">
            <v>111.69149636961367</v>
          </cell>
        </row>
        <row r="14">
          <cell r="F14">
            <v>28.059765384639245</v>
          </cell>
          <cell r="G14">
            <v>32.135069202079279</v>
          </cell>
          <cell r="H14">
            <v>32.137444690917754</v>
          </cell>
          <cell r="I14">
            <v>26.935359364517399</v>
          </cell>
          <cell r="J14">
            <v>33.043623418181951</v>
          </cell>
          <cell r="K14">
            <v>69.610296344446041</v>
          </cell>
          <cell r="L14">
            <v>37.107427333900617</v>
          </cell>
          <cell r="M14">
            <v>39.246507809881791</v>
          </cell>
          <cell r="N14">
            <v>37.461139525929319</v>
          </cell>
          <cell r="O14">
            <v>37.20133334020332</v>
          </cell>
          <cell r="P14">
            <v>71.360066270874498</v>
          </cell>
          <cell r="Q14">
            <v>67.690885833050288</v>
          </cell>
        </row>
        <row r="16">
          <cell r="F16">
            <v>26.651066457299823</v>
          </cell>
          <cell r="G16">
            <v>28.023090769856605</v>
          </cell>
          <cell r="H16">
            <v>22.551997656199283</v>
          </cell>
          <cell r="I16">
            <v>17.102693476589966</v>
          </cell>
          <cell r="J16">
            <v>16.432714028511139</v>
          </cell>
          <cell r="K16">
            <v>19.115328678053327</v>
          </cell>
          <cell r="L16">
            <v>24.464917934340864</v>
          </cell>
          <cell r="M16">
            <v>18.571368178742979</v>
          </cell>
          <cell r="N16">
            <v>32.109287801175704</v>
          </cell>
          <cell r="O16">
            <v>42.272474122870264</v>
          </cell>
          <cell r="P16">
            <v>50.726968947444327</v>
          </cell>
          <cell r="Q16">
            <v>51.559090269626275</v>
          </cell>
        </row>
        <row r="17">
          <cell r="F17">
            <v>29.085180164410897</v>
          </cell>
          <cell r="G17">
            <v>32.605906594128037</v>
          </cell>
          <cell r="H17">
            <v>39.06947117490521</v>
          </cell>
          <cell r="I17">
            <v>31.158374733057524</v>
          </cell>
          <cell r="J17">
            <v>36.275093781511437</v>
          </cell>
          <cell r="K17">
            <v>49.745256595808378</v>
          </cell>
          <cell r="L17">
            <v>38.037080630334103</v>
          </cell>
          <cell r="M17">
            <v>39.8261824028802</v>
          </cell>
          <cell r="N17">
            <v>51.992890543273418</v>
          </cell>
          <cell r="O17">
            <v>43.996729159709552</v>
          </cell>
          <cell r="P17">
            <v>47.47248294325437</v>
          </cell>
          <cell r="Q17">
            <v>61.680921262589351</v>
          </cell>
        </row>
        <row r="19">
          <cell r="F19">
            <v>14.668076428649364</v>
          </cell>
          <cell r="G19">
            <v>13.95686358956776</v>
          </cell>
          <cell r="H19">
            <v>19.432798110122871</v>
          </cell>
          <cell r="I19">
            <v>14.287431209471539</v>
          </cell>
          <cell r="J19">
            <v>16.837730490525932</v>
          </cell>
          <cell r="K19">
            <v>23.162387931386096</v>
          </cell>
          <cell r="L19">
            <v>19.230874359974056</v>
          </cell>
          <cell r="M19">
            <v>21.997917096777606</v>
          </cell>
          <cell r="N19">
            <v>23.481338229280809</v>
          </cell>
          <cell r="O19">
            <v>21.127351372385043</v>
          </cell>
          <cell r="P19">
            <v>31.265333859435199</v>
          </cell>
          <cell r="Q19">
            <v>29.600267367566737</v>
          </cell>
        </row>
        <row r="21">
          <cell r="F21">
            <v>19.526171847317283</v>
          </cell>
          <cell r="G21">
            <v>19.332329362456903</v>
          </cell>
          <cell r="H21">
            <v>17.052235984743184</v>
          </cell>
          <cell r="I21">
            <v>12.434316863644145</v>
          </cell>
          <cell r="J21">
            <v>11.553368996166039</v>
          </cell>
          <cell r="K21">
            <v>16.10461436439326</v>
          </cell>
          <cell r="L21">
            <v>19.519757078684954</v>
          </cell>
          <cell r="M21">
            <v>13.578963223624049</v>
          </cell>
          <cell r="N21">
            <v>26.719648888392822</v>
          </cell>
          <cell r="O21">
            <v>35.068299128071985</v>
          </cell>
          <cell r="P21">
            <v>42.081958953686389</v>
          </cell>
          <cell r="Q21">
            <v>42.713731422679146</v>
          </cell>
        </row>
        <row r="22">
          <cell r="F22">
            <v>23.656430729939263</v>
          </cell>
          <cell r="G22">
            <v>26.52001350415161</v>
          </cell>
          <cell r="H22">
            <v>31.777153632193222</v>
          </cell>
          <cell r="I22">
            <v>25.342663492660353</v>
          </cell>
          <cell r="J22">
            <v>29.504346832769805</v>
          </cell>
          <cell r="K22">
            <v>40.460303499915788</v>
          </cell>
          <cell r="L22">
            <v>30.937458802529608</v>
          </cell>
          <cell r="M22">
            <v>32.392624694980775</v>
          </cell>
          <cell r="N22">
            <v>42.288416528059493</v>
          </cell>
          <cell r="O22">
            <v>35.78473881981018</v>
          </cell>
          <cell r="P22">
            <v>38.611743093119209</v>
          </cell>
          <cell r="Q22">
            <v>50.168176128154883</v>
          </cell>
        </row>
        <row r="24">
          <cell r="F24">
            <v>8.25880774332526</v>
          </cell>
          <cell r="G24">
            <v>7.4092871518999068</v>
          </cell>
          <cell r="H24">
            <v>10.090895578891255</v>
          </cell>
          <cell r="I24">
            <v>8.2643714861190443</v>
          </cell>
          <cell r="J24">
            <v>9.706359680956794</v>
          </cell>
          <cell r="K24">
            <v>16.028734820619427</v>
          </cell>
          <cell r="L24">
            <v>10.533082775180519</v>
          </cell>
          <cell r="M24">
            <v>14.165269136529352</v>
          </cell>
          <cell r="N24">
            <v>15.289012417793515</v>
          </cell>
          <cell r="O24">
            <v>14.652309380241103</v>
          </cell>
          <cell r="P24">
            <v>21.648924082619033</v>
          </cell>
          <cell r="Q24">
            <v>20.575829073741325</v>
          </cell>
        </row>
      </sheetData>
      <sheetData sheetId="34"/>
      <sheetData sheetId="35">
        <row r="6">
          <cell r="D6" t="str">
            <v>Set for Life - 5</v>
          </cell>
          <cell r="F6">
            <v>16.388214999999999</v>
          </cell>
          <cell r="G6">
            <v>17.666972000000001</v>
          </cell>
          <cell r="H6">
            <v>11.462790999999999</v>
          </cell>
          <cell r="I6">
            <v>6.5153860000000003</v>
          </cell>
          <cell r="J6">
            <v>7.112222</v>
          </cell>
          <cell r="K6">
            <v>10.788815200000004</v>
          </cell>
          <cell r="L6">
            <v>9.5658860000000008</v>
          </cell>
          <cell r="M6">
            <v>7.5157282600000057</v>
          </cell>
          <cell r="N6">
            <v>18.143168758441938</v>
          </cell>
          <cell r="O6">
            <v>20.454085240083586</v>
          </cell>
          <cell r="P6">
            <v>24.544902288100303</v>
          </cell>
          <cell r="Q6">
            <v>23.61967110857039</v>
          </cell>
        </row>
        <row r="7">
          <cell r="D7">
            <v>0.10642004251129444</v>
          </cell>
          <cell r="F7">
            <v>6.0238134317010186</v>
          </cell>
          <cell r="G7">
            <v>8.7819648526857392</v>
          </cell>
          <cell r="H7">
            <v>4.8679904635946416</v>
          </cell>
          <cell r="I7">
            <v>2.0653086486508623</v>
          </cell>
          <cell r="J7">
            <v>2.4529925648379027</v>
          </cell>
          <cell r="K7">
            <v>3.3639555796088612</v>
          </cell>
          <cell r="L7">
            <v>2.8426551441599912</v>
          </cell>
          <cell r="M7">
            <v>1.6492714631589502</v>
          </cell>
          <cell r="N7">
            <v>3.9813853627240201</v>
          </cell>
          <cell r="O7">
            <v>4.488499041540722</v>
          </cell>
          <cell r="P7">
            <v>5.3861988498488662</v>
          </cell>
          <cell r="Q7">
            <v>5.1831636510717916</v>
          </cell>
        </row>
        <row r="8">
          <cell r="D8" t="str">
            <v>Unit Linked</v>
          </cell>
        </row>
        <row r="9">
          <cell r="D9" t="str">
            <v>Set For Life - 7</v>
          </cell>
          <cell r="F9">
            <v>3.6267251999999996</v>
          </cell>
          <cell r="G9">
            <v>2.9108380000000014</v>
          </cell>
          <cell r="H9">
            <v>1.4573496000000006</v>
          </cell>
          <cell r="I9">
            <v>1.3969367999999998</v>
          </cell>
          <cell r="J9">
            <v>1.7658899999999982</v>
          </cell>
          <cell r="K9">
            <v>2.4597524000000024</v>
          </cell>
          <cell r="L9">
            <v>3.2043115999999996</v>
          </cell>
          <cell r="M9">
            <v>2.5741911999999991</v>
          </cell>
          <cell r="N9">
            <v>2.1928434182865071</v>
          </cell>
          <cell r="O9">
            <v>2.7057372601055447</v>
          </cell>
          <cell r="P9">
            <v>3.2468847121266542</v>
          </cell>
          <cell r="Q9">
            <v>3.2261014197071747</v>
          </cell>
        </row>
        <row r="10">
          <cell r="D10">
            <v>0.14552215817049952</v>
          </cell>
          <cell r="F10">
            <v>1.2841322230118366</v>
          </cell>
          <cell r="G10">
            <v>0.54970113978398893</v>
          </cell>
          <cell r="H10">
            <v>0.45885607010942092</v>
          </cell>
          <cell r="I10">
            <v>0.22533653541458865</v>
          </cell>
          <cell r="J10">
            <v>0.35060876155903659</v>
          </cell>
          <cell r="K10">
            <v>0.79555089684315961</v>
          </cell>
          <cell r="L10">
            <v>1.0403163042093972</v>
          </cell>
          <cell r="M10">
            <v>0.91147408610828495</v>
          </cell>
          <cell r="N10">
            <v>0.77644580195179846</v>
          </cell>
          <cell r="O10">
            <v>0.9580521432921677</v>
          </cell>
          <cell r="P10">
            <v>1.1496625719506015</v>
          </cell>
          <cell r="Q10">
            <v>1.1423035877133909</v>
          </cell>
        </row>
        <row r="11">
          <cell r="D11" t="str">
            <v>Unit Linked</v>
          </cell>
        </row>
        <row r="12">
          <cell r="D12" t="str">
            <v>Set For Life - 10</v>
          </cell>
          <cell r="F12">
            <v>31.464699</v>
          </cell>
          <cell r="G12">
            <v>29.618455000000001</v>
          </cell>
          <cell r="H12">
            <v>19.71331</v>
          </cell>
          <cell r="I12">
            <v>17.287690000000001</v>
          </cell>
          <cell r="J12">
            <v>17.946314000000001</v>
          </cell>
          <cell r="K12">
            <v>24.104538300000012</v>
          </cell>
          <cell r="L12">
            <v>25.874743500000001</v>
          </cell>
          <cell r="M12">
            <v>22.687651180000007</v>
          </cell>
          <cell r="N12">
            <v>18.795800728170061</v>
          </cell>
          <cell r="O12">
            <v>23.192033658047528</v>
          </cell>
          <cell r="P12">
            <v>27.830440389657035</v>
          </cell>
          <cell r="Q12">
            <v>27.652297883204358</v>
          </cell>
        </row>
        <row r="13">
          <cell r="D13">
            <v>0.13406868163311828</v>
          </cell>
          <cell r="F13">
            <v>9.3697464300294833</v>
          </cell>
          <cell r="G13">
            <v>9.0745668687960048</v>
          </cell>
          <cell r="H13">
            <v>5.650596556872129</v>
          </cell>
          <cell r="I13">
            <v>4.5971524673260156</v>
          </cell>
          <cell r="J13">
            <v>4.3075928384497653</v>
          </cell>
          <cell r="K13">
            <v>6.7702769238186589</v>
          </cell>
          <cell r="L13">
            <v>9.6314164418744745</v>
          </cell>
          <cell r="M13">
            <v>5.0881427818522083</v>
          </cell>
          <cell r="N13">
            <v>4.2153203540293029</v>
          </cell>
          <cell r="O13">
            <v>5.2012602678629491</v>
          </cell>
          <cell r="P13">
            <v>6.2415123214355397</v>
          </cell>
          <cell r="Q13">
            <v>6.2015604330202549</v>
          </cell>
        </row>
        <row r="14">
          <cell r="D14" t="str">
            <v>Unit Linked</v>
          </cell>
        </row>
        <row r="15">
          <cell r="D15" t="str">
            <v>Set For Life - WL</v>
          </cell>
          <cell r="F15">
            <v>1.2287760000000001</v>
          </cell>
          <cell r="G15">
            <v>1.2397480000000001</v>
          </cell>
          <cell r="H15">
            <v>1.2017640000000001</v>
          </cell>
          <cell r="I15">
            <v>0.52684799999999998</v>
          </cell>
          <cell r="J15">
            <v>0.85486799999999996</v>
          </cell>
          <cell r="K15">
            <v>0.59795200000000004</v>
          </cell>
          <cell r="L15">
            <v>0.57680399999999998</v>
          </cell>
          <cell r="M15">
            <v>0.53698800000000002</v>
          </cell>
          <cell r="N15">
            <v>2.0884223031300069</v>
          </cell>
          <cell r="O15">
            <v>2.5768926286719478</v>
          </cell>
          <cell r="P15">
            <v>3.0922711544063373</v>
          </cell>
          <cell r="Q15">
            <v>3.0724775425782624</v>
          </cell>
        </row>
        <row r="16">
          <cell r="D16">
            <v>0.16804221195955188</v>
          </cell>
          <cell r="F16">
            <v>0.71843274168951832</v>
          </cell>
          <cell r="G16">
            <v>0.60281261877126735</v>
          </cell>
          <cell r="H16">
            <v>0.74894431635977332</v>
          </cell>
          <cell r="I16">
            <v>0.2555773490881198</v>
          </cell>
          <cell r="J16">
            <v>0.41762742324918506</v>
          </cell>
          <cell r="K16">
            <v>0.2479214625616232</v>
          </cell>
          <cell r="L16">
            <v>0.23557846844000788</v>
          </cell>
          <cell r="M16">
            <v>0.2552525757778748</v>
          </cell>
          <cell r="N16">
            <v>0.99271337941610582</v>
          </cell>
          <cell r="O16">
            <v>1.224903500583874</v>
          </cell>
          <cell r="P16">
            <v>1.4698842007006487</v>
          </cell>
          <cell r="Q16">
            <v>1.4604754794572252</v>
          </cell>
        </row>
        <row r="17">
          <cell r="D17" t="str">
            <v>Unit Linked</v>
          </cell>
        </row>
        <row r="18">
          <cell r="D18" t="str">
            <v>Set For Health - 5</v>
          </cell>
          <cell r="F18">
            <v>3.5705634942</v>
          </cell>
          <cell r="G18">
            <v>4.843940010299999</v>
          </cell>
          <cell r="H18">
            <v>4.1071619993999988</v>
          </cell>
          <cell r="I18">
            <v>1.2251405090999994</v>
          </cell>
          <cell r="J18">
            <v>1.6107530121</v>
          </cell>
          <cell r="K18">
            <v>1.8351464999000002</v>
          </cell>
          <cell r="L18">
            <v>4.2177099896999968</v>
          </cell>
          <cell r="M18">
            <v>2.9753835225000085</v>
          </cell>
          <cell r="N18">
            <v>3.6547390304775127</v>
          </cell>
          <cell r="O18">
            <v>4.5095621001759092</v>
          </cell>
          <cell r="P18">
            <v>5.4114745202110903</v>
          </cell>
          <cell r="Q18">
            <v>5.3768356995119593</v>
          </cell>
        </row>
        <row r="19">
          <cell r="D19">
            <v>0.63360442419477059</v>
          </cell>
          <cell r="F19">
            <v>4.2829550881119491</v>
          </cell>
          <cell r="G19">
            <v>3.8505197463339345</v>
          </cell>
          <cell r="H19">
            <v>4.2162560886471248</v>
          </cell>
          <cell r="I19">
            <v>1.2444053484755233</v>
          </cell>
          <cell r="J19">
            <v>1.4047307771138493</v>
          </cell>
          <cell r="K19">
            <v>1.8930945411563889</v>
          </cell>
          <cell r="L19">
            <v>4.2914968321692388</v>
          </cell>
          <cell r="M19">
            <v>2.3744071315437147</v>
          </cell>
          <cell r="N19">
            <v>2.9165444899034672</v>
          </cell>
          <cell r="O19">
            <v>3.5987079748966715</v>
          </cell>
          <cell r="P19">
            <v>4.3184495698760053</v>
          </cell>
          <cell r="Q19">
            <v>4.2908071962880872</v>
          </cell>
        </row>
        <row r="20">
          <cell r="D20" t="str">
            <v>Traditional</v>
          </cell>
        </row>
        <row r="21">
          <cell r="D21" t="str">
            <v>Set For Health - 10</v>
          </cell>
          <cell r="F21">
            <v>12.300012005600001</v>
          </cell>
          <cell r="G21">
            <v>14.366787031600003</v>
          </cell>
          <cell r="H21">
            <v>10.564418016000003</v>
          </cell>
          <cell r="I21">
            <v>6.2858160065999922</v>
          </cell>
          <cell r="J21">
            <v>6.3262660157999919</v>
          </cell>
          <cell r="K21">
            <v>6.1352520584000123</v>
          </cell>
          <cell r="L21">
            <v>10.701407994399979</v>
          </cell>
          <cell r="M21">
            <v>7.7377329725999981</v>
          </cell>
          <cell r="N21">
            <v>8.3536892125200275</v>
          </cell>
          <cell r="O21">
            <v>10.307570514687791</v>
          </cell>
          <cell r="P21">
            <v>12.369084617625349</v>
          </cell>
          <cell r="Q21">
            <v>12.28991017031305</v>
          </cell>
        </row>
        <row r="22">
          <cell r="D22">
            <v>0.54034987577542926</v>
          </cell>
          <cell r="F22">
            <v>7.8665023002847505</v>
          </cell>
          <cell r="G22">
            <v>8.6925569473466009</v>
          </cell>
          <cell r="H22">
            <v>6.7572079818599819</v>
          </cell>
          <cell r="I22">
            <v>3.7349712406888678</v>
          </cell>
          <cell r="J22">
            <v>3.6074018555786198</v>
          </cell>
          <cell r="K22">
            <v>5.3187896234643981</v>
          </cell>
          <cell r="L22">
            <v>6.6416937861771581</v>
          </cell>
          <cell r="M22">
            <v>4.6049118758108616</v>
          </cell>
          <cell r="N22">
            <v>4.9714823188891613</v>
          </cell>
          <cell r="O22">
            <v>6.1342842977294625</v>
          </cell>
          <cell r="P22">
            <v>7.3611411572753545</v>
          </cell>
          <cell r="Q22">
            <v>7.3140225304139443</v>
          </cell>
        </row>
        <row r="23">
          <cell r="D23" t="str">
            <v>Traditional</v>
          </cell>
        </row>
        <row r="24">
          <cell r="D24" t="str">
            <v>Set For Health - 20</v>
          </cell>
          <cell r="F24">
            <v>7.037140994999997</v>
          </cell>
          <cell r="G24">
            <v>6.7479280758</v>
          </cell>
          <cell r="H24">
            <v>6.9369779413999968</v>
          </cell>
          <cell r="I24">
            <v>5.2390669149999951</v>
          </cell>
          <cell r="J24">
            <v>5.0663358562000056</v>
          </cell>
          <cell r="K24">
            <v>5.7805019827999953</v>
          </cell>
          <cell r="L24">
            <v>4.8023839756000042</v>
          </cell>
          <cell r="M24">
            <v>4.4636899367999954</v>
          </cell>
          <cell r="N24">
            <v>7.3094780609550254</v>
          </cell>
          <cell r="O24">
            <v>9.0191242003518184</v>
          </cell>
          <cell r="P24">
            <v>10.822949040422181</v>
          </cell>
          <cell r="Q24">
            <v>10.753671399023919</v>
          </cell>
        </row>
        <row r="25">
          <cell r="D25">
            <v>0.48611855483909283</v>
          </cell>
          <cell r="F25">
            <v>4.7426853188289568</v>
          </cell>
          <cell r="G25">
            <v>4.4373430849671438</v>
          </cell>
          <cell r="H25">
            <v>4.477183871183831</v>
          </cell>
          <cell r="I25">
            <v>3.1388385608488636</v>
          </cell>
          <cell r="J25">
            <v>3.1853937421617435</v>
          </cell>
          <cell r="K25">
            <v>4.951242119589601</v>
          </cell>
          <cell r="L25">
            <v>2.9881103347402549</v>
          </cell>
          <cell r="M25">
            <v>2.631033970467318</v>
          </cell>
          <cell r="N25">
            <v>4.3084276365632244</v>
          </cell>
          <cell r="O25">
            <v>5.3161448243426168</v>
          </cell>
          <cell r="P25">
            <v>6.3793737892111402</v>
          </cell>
          <cell r="Q25">
            <v>6.3385394502464241</v>
          </cell>
        </row>
        <row r="26">
          <cell r="D26" t="str">
            <v>Traditional</v>
          </cell>
        </row>
        <row r="27">
          <cell r="D27" t="str">
            <v>All Set Higher PHP</v>
          </cell>
          <cell r="F27">
            <v>0.70699999999999996</v>
          </cell>
          <cell r="G27">
            <v>4.8099999999999996</v>
          </cell>
          <cell r="H27">
            <v>1.23</v>
          </cell>
          <cell r="I27">
            <v>0.9</v>
          </cell>
          <cell r="J27">
            <v>1</v>
          </cell>
          <cell r="K27">
            <v>0.97</v>
          </cell>
          <cell r="L27">
            <v>0.55100000000000005</v>
          </cell>
          <cell r="M27">
            <v>0.20458999999999999</v>
          </cell>
          <cell r="N27">
            <v>2.0884223031300069</v>
          </cell>
          <cell r="O27">
            <v>2.5768926286719478</v>
          </cell>
          <cell r="P27">
            <v>3.0922711544063373</v>
          </cell>
          <cell r="Q27">
            <v>3.0724775425782624</v>
          </cell>
        </row>
        <row r="28">
          <cell r="D28">
            <v>4.1599353274375063E-2</v>
          </cell>
          <cell r="F28">
            <v>0.36661931931580904</v>
          </cell>
          <cell r="G28">
            <v>2.2953044447345956</v>
          </cell>
          <cell r="H28">
            <v>0.63221097164298312</v>
          </cell>
          <cell r="I28">
            <v>0.41258348482850521</v>
          </cell>
          <cell r="J28">
            <v>0.48972217547671171</v>
          </cell>
          <cell r="K28">
            <v>0.49004884476270338</v>
          </cell>
          <cell r="L28">
            <v>0.18460346670010314</v>
          </cell>
          <cell r="M28">
            <v>6.4059518503401428E-2</v>
          </cell>
          <cell r="N28">
            <v>0.65390941478211506</v>
          </cell>
          <cell r="O28">
            <v>0.80685517878532387</v>
          </cell>
          <cell r="P28">
            <v>0.96822621454238855</v>
          </cell>
          <cell r="Q28">
            <v>0.96202860350006147</v>
          </cell>
        </row>
        <row r="29">
          <cell r="D29" t="str">
            <v>Unit Linked</v>
          </cell>
        </row>
        <row r="30">
          <cell r="D30" t="str">
            <v>Set for Tomorrow</v>
          </cell>
          <cell r="F30">
            <v>1.4771412800000001</v>
          </cell>
          <cell r="G30">
            <v>1.2406521199999998</v>
          </cell>
          <cell r="H30">
            <v>1.9116990399999987</v>
          </cell>
          <cell r="I30">
            <v>1.7050235800000011</v>
          </cell>
          <cell r="J30">
            <v>1.3560313600000002</v>
          </cell>
          <cell r="K30">
            <v>1.3878420180000002</v>
          </cell>
          <cell r="L30">
            <v>2.5562454000000003</v>
          </cell>
          <cell r="M30">
            <v>1.5481107150000017</v>
          </cell>
          <cell r="N30">
            <v>3.0909654391505184</v>
          </cell>
          <cell r="O30">
            <v>3.8139250110904812</v>
          </cell>
          <cell r="P30">
            <v>4.5767100133085776</v>
          </cell>
          <cell r="Q30">
            <v>4.5474145159444443</v>
          </cell>
        </row>
        <row r="31">
          <cell r="D31">
            <v>1.0000000000000002</v>
          </cell>
          <cell r="F31">
            <v>1.9602301412623442</v>
          </cell>
          <cell r="G31">
            <v>1.4844042328193481</v>
          </cell>
          <cell r="H31">
            <v>2.47373654592342</v>
          </cell>
          <cell r="I31">
            <v>2.2825826355950496</v>
          </cell>
          <cell r="J31">
            <v>1.9866411328246305</v>
          </cell>
          <cell r="K31">
            <v>1.8892549477568958</v>
          </cell>
          <cell r="L31">
            <v>3.6227424642638377</v>
          </cell>
          <cell r="M31">
            <v>2.0216279582517798</v>
          </cell>
          <cell r="N31">
            <v>4.0363922872122693</v>
          </cell>
          <cell r="O31">
            <v>4.9804819244444269</v>
          </cell>
          <cell r="P31">
            <v>5.9765783093333127</v>
          </cell>
          <cell r="Q31">
            <v>5.9383222621731306</v>
          </cell>
        </row>
        <row r="32">
          <cell r="D32" t="str">
            <v>Traditional</v>
          </cell>
        </row>
        <row r="33">
          <cell r="D33" t="str">
            <v>Premium Paying Rider</v>
          </cell>
          <cell r="F33">
            <v>6.1602829250000006</v>
          </cell>
          <cell r="G33">
            <v>6.0588317350000027</v>
          </cell>
          <cell r="H33">
            <v>4.8050716549999999</v>
          </cell>
          <cell r="I33">
            <v>3.3427747000000014</v>
          </cell>
          <cell r="J33">
            <v>2.5496733449999942</v>
          </cell>
          <cell r="K33">
            <v>4.0355773600000147</v>
          </cell>
          <cell r="L33">
            <v>3.871430119999991</v>
          </cell>
          <cell r="M33">
            <v>3.446963524999997</v>
          </cell>
          <cell r="N33">
            <v>8.8003622000221249</v>
          </cell>
          <cell r="O33">
            <v>10.858717822009655</v>
          </cell>
          <cell r="P33">
            <v>13.030461386411588</v>
          </cell>
          <cell r="Q33">
            <v>12.947053469788289</v>
          </cell>
        </row>
        <row r="34">
          <cell r="D34">
            <v>1.0000000000000007</v>
          </cell>
          <cell r="F34">
            <v>5.5329171631829785</v>
          </cell>
          <cell r="G34">
            <v>5.6495680606133956</v>
          </cell>
          <cell r="H34">
            <v>4.3795715534201074</v>
          </cell>
          <cell r="I34">
            <v>3.0777877458022518</v>
          </cell>
          <cell r="J34">
            <v>2.232932497035828</v>
          </cell>
          <cell r="K34">
            <v>4.4918138249503432</v>
          </cell>
          <cell r="L34">
            <v>4.5940652783975366</v>
          </cell>
          <cell r="M34">
            <v>4.1024811614360512</v>
          </cell>
          <cell r="N34">
            <v>10.4739489923685</v>
          </cell>
          <cell r="O34">
            <v>12.923747228263624</v>
          </cell>
          <cell r="P34">
            <v>15.508496673916351</v>
          </cell>
          <cell r="Q34">
            <v>15.409226866104353</v>
          </cell>
        </row>
        <row r="35">
          <cell r="D35" t="str">
            <v>Traditional</v>
          </cell>
          <cell r="F35">
            <v>0.89815958626331727</v>
          </cell>
          <cell r="G35">
            <v>0.93245171803956572</v>
          </cell>
          <cell r="H35">
            <v>0.91144770939323427</v>
          </cell>
          <cell r="I35">
            <v>0.92072844329061432</v>
          </cell>
          <cell r="J35">
            <v>0.87577198915096044</v>
          </cell>
          <cell r="K35">
            <v>1.1130535792653784</v>
          </cell>
          <cell r="L35">
            <v>1.1866584533359852</v>
          </cell>
          <cell r="M35">
            <v>1.1901724899848063</v>
          </cell>
          <cell r="N35">
            <v>1.1901724899848063</v>
          </cell>
          <cell r="O35">
            <v>1.1901724899848063</v>
          </cell>
          <cell r="P35">
            <v>1.1901724899848063</v>
          </cell>
          <cell r="Q35">
            <v>1.1901724899848063</v>
          </cell>
        </row>
        <row r="36">
          <cell r="F36">
            <v>3.2876896804514359</v>
          </cell>
          <cell r="G36">
            <v>4.5092875506992414</v>
          </cell>
          <cell r="H36">
            <v>0.86881947414013894</v>
          </cell>
          <cell r="I36">
            <v>3.5791610706677801</v>
          </cell>
          <cell r="J36">
            <v>3.2310726343404212</v>
          </cell>
          <cell r="K36">
            <v>3.2454212784286938</v>
          </cell>
          <cell r="L36">
            <v>4.6283532093218867</v>
          </cell>
          <cell r="M36">
            <v>2.5136406634091983</v>
          </cell>
          <cell r="N36">
            <v>5.4821085457162724</v>
          </cell>
          <cell r="O36">
            <v>9.9854589361037682</v>
          </cell>
          <cell r="P36">
            <v>11.982550723324536</v>
          </cell>
          <cell r="Q36">
            <v>13.44208924877988</v>
          </cell>
        </row>
        <row r="37">
          <cell r="F37">
            <v>4.157464543753413</v>
          </cell>
          <cell r="G37">
            <v>6.6525485178001844</v>
          </cell>
          <cell r="H37">
            <v>2.1225576850928505</v>
          </cell>
          <cell r="I37">
            <v>3.5717794748071121</v>
          </cell>
          <cell r="J37">
            <v>4.3067856203713042</v>
          </cell>
          <cell r="K37">
            <v>4.9776724422511194</v>
          </cell>
          <cell r="L37">
            <v>4.4758901864416671</v>
          </cell>
          <cell r="M37">
            <v>2.4561997406514315</v>
          </cell>
          <cell r="N37">
            <v>7.24157495259265</v>
          </cell>
          <cell r="O37">
            <v>11.235285143922468</v>
          </cell>
          <cell r="P37">
            <v>13.482342172706964</v>
          </cell>
          <cell r="Q37">
            <v>14.495189499469568</v>
          </cell>
        </row>
      </sheetData>
      <sheetData sheetId="36">
        <row r="6">
          <cell r="F6">
            <v>93.959477403901175</v>
          </cell>
          <cell r="G6">
            <v>122.98962998618192</v>
          </cell>
          <cell r="H6">
            <v>85.814989693875603</v>
          </cell>
          <cell r="I6">
            <v>60.965172561702573</v>
          </cell>
          <cell r="J6">
            <v>117.3334214829342</v>
          </cell>
          <cell r="K6">
            <v>164.78881038130049</v>
          </cell>
          <cell r="L6">
            <v>153.73404618158582</v>
          </cell>
          <cell r="M6">
            <v>112.32353051751348</v>
          </cell>
          <cell r="N6">
            <v>150.84168722920575</v>
          </cell>
          <cell r="O6">
            <v>174.80435718587864</v>
          </cell>
          <cell r="P6">
            <v>183.15002467504686</v>
          </cell>
          <cell r="Q6">
            <v>197.56419339796747</v>
          </cell>
        </row>
        <row r="7">
          <cell r="F7">
            <v>87.843928366568832</v>
          </cell>
          <cell r="G7">
            <v>106.78757858560104</v>
          </cell>
          <cell r="H7">
            <v>128.88428088385365</v>
          </cell>
          <cell r="I7">
            <v>122.37458251099598</v>
          </cell>
          <cell r="J7">
            <v>122.54102406662483</v>
          </cell>
          <cell r="K7">
            <v>154.32828452711848</v>
          </cell>
          <cell r="L7">
            <v>143.94871742584519</v>
          </cell>
          <cell r="M7">
            <v>157.02403046049093</v>
          </cell>
          <cell r="N7">
            <v>169.64026154229597</v>
          </cell>
          <cell r="O7">
            <v>162.95107193137119</v>
          </cell>
          <cell r="P7">
            <v>196.61115596587166</v>
          </cell>
          <cell r="Q7">
            <v>200.72703604098047</v>
          </cell>
        </row>
        <row r="9">
          <cell r="F9">
            <v>71.689720804656901</v>
          </cell>
          <cell r="G9">
            <v>86.954677114909785</v>
          </cell>
          <cell r="H9">
            <v>105.95102391786607</v>
          </cell>
          <cell r="I9">
            <v>101.10794012530731</v>
          </cell>
          <cell r="J9">
            <v>108.80687601357207</v>
          </cell>
          <cell r="K9">
            <v>137.29200544747246</v>
          </cell>
          <cell r="L9">
            <v>129.32545293904832</v>
          </cell>
          <cell r="M9">
            <v>110.99807574464518</v>
          </cell>
          <cell r="N9">
            <v>165.9606681692442</v>
          </cell>
          <cell r="O9">
            <v>135.43039237652854</v>
          </cell>
          <cell r="P9">
            <v>130.38410853413626</v>
          </cell>
          <cell r="Q9">
            <v>111.54507508391744</v>
          </cell>
        </row>
        <row r="11">
          <cell r="F11">
            <v>55.19931863375772</v>
          </cell>
          <cell r="G11">
            <v>77.283897218238536</v>
          </cell>
          <cell r="H11">
            <v>53.273265462681671</v>
          </cell>
          <cell r="I11">
            <v>33.801025880619548</v>
          </cell>
          <cell r="J11">
            <v>63.635295181676753</v>
          </cell>
          <cell r="K11">
            <v>95.684600618221594</v>
          </cell>
          <cell r="L11">
            <v>78.65635571315093</v>
          </cell>
          <cell r="M11">
            <v>54.91792022635456</v>
          </cell>
          <cell r="N11">
            <v>78.080465884364983</v>
          </cell>
          <cell r="O11">
            <v>90.476217244907886</v>
          </cell>
          <cell r="P11">
            <v>94.51124370464025</v>
          </cell>
          <cell r="Q11">
            <v>101.87907919354393</v>
          </cell>
        </row>
        <row r="12">
          <cell r="F12">
            <v>51.30575321676087</v>
          </cell>
          <cell r="G12">
            <v>63.40152166721213</v>
          </cell>
          <cell r="H12">
            <v>76.032625286235671</v>
          </cell>
          <cell r="I12">
            <v>71.844693158953362</v>
          </cell>
          <cell r="J12">
            <v>72.386496859850027</v>
          </cell>
          <cell r="K12">
            <v>90.995381359336264</v>
          </cell>
          <cell r="L12">
            <v>85.291172639332871</v>
          </cell>
          <cell r="M12">
            <v>93.114400662793145</v>
          </cell>
          <cell r="N12">
            <v>100.51297753025092</v>
          </cell>
          <cell r="O12">
            <v>96.344943432527572</v>
          </cell>
          <cell r="P12">
            <v>116.10399423196351</v>
          </cell>
          <cell r="Q12">
            <v>118.53917573093912</v>
          </cell>
        </row>
        <row r="14">
          <cell r="F14">
            <v>34.95059000746334</v>
          </cell>
          <cell r="G14">
            <v>49.413546546114517</v>
          </cell>
          <cell r="H14">
            <v>55.831037085078975</v>
          </cell>
          <cell r="I14">
            <v>55.955368822277848</v>
          </cell>
          <cell r="J14">
            <v>60.84143151462807</v>
          </cell>
          <cell r="K14">
            <v>97.363854901213102</v>
          </cell>
          <cell r="L14">
            <v>74.186389554494156</v>
          </cell>
          <cell r="M14">
            <v>67.210298151990216</v>
          </cell>
          <cell r="N14">
            <v>107.81301904528236</v>
          </cell>
          <cell r="O14">
            <v>84.097145247187967</v>
          </cell>
          <cell r="P14">
            <v>85.902800931005771</v>
          </cell>
          <cell r="Q14">
            <v>69.699062580824872</v>
          </cell>
        </row>
        <row r="16">
          <cell r="F16">
            <v>23.281664841725409</v>
          </cell>
          <cell r="G16">
            <v>29.539355058737137</v>
          </cell>
          <cell r="H16">
            <v>22.607974943480507</v>
          </cell>
          <cell r="I16">
            <v>13.993480230811203</v>
          </cell>
          <cell r="J16">
            <v>23.775939882588169</v>
          </cell>
          <cell r="K16">
            <v>27.99548540240944</v>
          </cell>
          <cell r="L16">
            <v>29.148932482229263</v>
          </cell>
          <cell r="M16">
            <v>22.696331461042778</v>
          </cell>
          <cell r="N16">
            <v>37.692356186263098</v>
          </cell>
          <cell r="O16">
            <v>43.620341593294967</v>
          </cell>
          <cell r="P16">
            <v>49.197531047119703</v>
          </cell>
          <cell r="Q16">
            <v>53.574679556884483</v>
          </cell>
        </row>
        <row r="17">
          <cell r="F17">
            <v>23.1540929657967</v>
          </cell>
          <cell r="G17">
            <v>30.420103496480948</v>
          </cell>
          <cell r="H17">
            <v>35.098520893237264</v>
          </cell>
          <cell r="I17">
            <v>32.957315653242318</v>
          </cell>
          <cell r="J17">
            <v>33.502411667995375</v>
          </cell>
          <cell r="K17">
            <v>41.055237169187656</v>
          </cell>
          <cell r="L17">
            <v>42.519229823775078</v>
          </cell>
          <cell r="M17">
            <v>46.807210035520185</v>
          </cell>
          <cell r="N17">
            <v>49.877047408687346</v>
          </cell>
          <cell r="O17">
            <v>48.308299778455009</v>
          </cell>
          <cell r="P17">
            <v>56.589601642643956</v>
          </cell>
          <cell r="Q17">
            <v>57.815919767985243</v>
          </cell>
        </row>
        <row r="19">
          <cell r="F19">
            <v>14.744781904206333</v>
          </cell>
          <cell r="G19">
            <v>21.932089151356301</v>
          </cell>
          <cell r="H19">
            <v>24.403354508303089</v>
          </cell>
          <cell r="I19">
            <v>23.886276596863588</v>
          </cell>
          <cell r="J19">
            <v>26.063051540246615</v>
          </cell>
          <cell r="K19">
            <v>30.878429851880483</v>
          </cell>
          <cell r="L19">
            <v>28.512660821725511</v>
          </cell>
          <cell r="M19">
            <v>26.715600868766437</v>
          </cell>
          <cell r="N19">
            <v>37.466045760928353</v>
          </cell>
          <cell r="O19">
            <v>33.602007868883916</v>
          </cell>
          <cell r="P19">
            <v>29.760691743864534</v>
          </cell>
          <cell r="Q19">
            <v>25.982063893938729</v>
          </cell>
        </row>
        <row r="21">
          <cell r="F21">
            <v>17.105036854275181</v>
          </cell>
          <cell r="G21">
            <v>22.528815158276853</v>
          </cell>
          <cell r="H21">
            <v>16.226909571611298</v>
          </cell>
          <cell r="I21">
            <v>9.3492294292850477</v>
          </cell>
          <cell r="J21">
            <v>15.958077972308702</v>
          </cell>
          <cell r="K21">
            <v>20.462426672146307</v>
          </cell>
          <cell r="L21">
            <v>19.045276344553908</v>
          </cell>
          <cell r="M21">
            <v>14.291440604302137</v>
          </cell>
          <cell r="N21">
            <v>25.509156313906185</v>
          </cell>
          <cell r="O21">
            <v>29.512184415827722</v>
          </cell>
          <cell r="P21">
            <v>32.197238039804162</v>
          </cell>
          <cell r="Q21">
            <v>34.888544328573587</v>
          </cell>
        </row>
        <row r="22">
          <cell r="F22">
            <v>18.040192591493728</v>
          </cell>
          <cell r="G22">
            <v>23.632247123541067</v>
          </cell>
          <cell r="H22">
            <v>27.322366862589089</v>
          </cell>
          <cell r="I22">
            <v>25.659064383859665</v>
          </cell>
          <cell r="J22">
            <v>26.077472636149157</v>
          </cell>
          <cell r="K22">
            <v>32.004528212677847</v>
          </cell>
          <cell r="L22">
            <v>32.605939282536646</v>
          </cell>
          <cell r="M22">
            <v>35.913189052620567</v>
          </cell>
          <cell r="N22">
            <v>38.318810303166892</v>
          </cell>
          <cell r="O22">
            <v>37.07621229685212</v>
          </cell>
          <cell r="P22">
            <v>43.561631316566796</v>
          </cell>
          <cell r="Q22">
            <v>44.511438021922459</v>
          </cell>
        </row>
        <row r="24">
          <cell r="F24">
            <v>9.4325461634864283</v>
          </cell>
          <cell r="G24">
            <v>17.052007111768884</v>
          </cell>
          <cell r="H24">
            <v>16.380538849945466</v>
          </cell>
          <cell r="I24">
            <v>15.933709398656488</v>
          </cell>
          <cell r="J24">
            <v>18.58661366585342</v>
          </cell>
          <cell r="K24">
            <v>23.43599247514306</v>
          </cell>
          <cell r="L24">
            <v>18.611161953529734</v>
          </cell>
          <cell r="M24">
            <v>18.453534370806999</v>
          </cell>
          <cell r="N24">
            <v>27.419982607736671</v>
          </cell>
          <cell r="O24">
            <v>22.76926185998849</v>
          </cell>
          <cell r="P24">
            <v>20.959342786431709</v>
          </cell>
          <cell r="Q24">
            <v>17.939252118686628</v>
          </cell>
        </row>
      </sheetData>
      <sheetData sheetId="37"/>
      <sheetData sheetId="38">
        <row r="6">
          <cell r="D6" t="str">
            <v>Set for Life - 5</v>
          </cell>
          <cell r="F6">
            <v>33.085673999999997</v>
          </cell>
          <cell r="G6">
            <v>35.816200000000002</v>
          </cell>
          <cell r="H6">
            <v>20.659821099999995</v>
          </cell>
          <cell r="I6">
            <v>9.8395279999999996</v>
          </cell>
          <cell r="J6">
            <v>25.377120000000001</v>
          </cell>
          <cell r="K6">
            <v>25.460847999999999</v>
          </cell>
          <cell r="L6">
            <v>25.996779300000011</v>
          </cell>
          <cell r="M6">
            <v>18.151322</v>
          </cell>
          <cell r="N6">
            <v>35.499999999999986</v>
          </cell>
          <cell r="O6">
            <v>41.179999999999986</v>
          </cell>
          <cell r="P6">
            <v>38.4</v>
          </cell>
          <cell r="Q6">
            <v>40.299999999999997</v>
          </cell>
        </row>
        <row r="7">
          <cell r="D7">
            <v>8.9105260122510799E-2</v>
          </cell>
          <cell r="F7">
            <v>18.101550734270866</v>
          </cell>
          <cell r="G7">
            <v>19.686566073466729</v>
          </cell>
          <cell r="H7">
            <v>12.232722038130976</v>
          </cell>
          <cell r="I7">
            <v>3.5497132775297611</v>
          </cell>
          <cell r="J7">
            <v>11.518195808606766</v>
          </cell>
          <cell r="K7">
            <v>11.482463976714499</v>
          </cell>
          <cell r="L7">
            <v>11.193402982276366</v>
          </cell>
          <cell r="M7">
            <v>6.9349314687899204</v>
          </cell>
          <cell r="N7">
            <v>13.563203117769719</v>
          </cell>
          <cell r="O7">
            <v>15.733315616612874</v>
          </cell>
          <cell r="P7">
            <v>14.671183090770629</v>
          </cell>
          <cell r="Q7">
            <v>15.397101004116051</v>
          </cell>
        </row>
        <row r="8">
          <cell r="D8" t="str">
            <v>Unit Linked</v>
          </cell>
        </row>
        <row r="9">
          <cell r="D9" t="str">
            <v>Set For Life - 7</v>
          </cell>
          <cell r="F9">
            <v>10.893957199999935</v>
          </cell>
          <cell r="G9">
            <v>13.802549599999905</v>
          </cell>
          <cell r="H9">
            <v>8.8509343999999732</v>
          </cell>
          <cell r="I9">
            <v>5.3610815999999906</v>
          </cell>
          <cell r="J9">
            <v>12.281791199999921</v>
          </cell>
          <cell r="K9">
            <v>27.41530120000019</v>
          </cell>
          <cell r="L9">
            <v>25.73704280000025</v>
          </cell>
          <cell r="M9">
            <v>20.602615600000082</v>
          </cell>
          <cell r="N9">
            <v>16.799999999999997</v>
          </cell>
          <cell r="O9">
            <v>19.488</v>
          </cell>
          <cell r="P9">
            <v>20.159999999999997</v>
          </cell>
          <cell r="Q9">
            <v>21.84</v>
          </cell>
        </row>
        <row r="10">
          <cell r="D10">
            <v>8.4318242331112958E-2</v>
          </cell>
          <cell r="F10">
            <v>3.3331241316807669</v>
          </cell>
          <cell r="G10">
            <v>4.7377348773411425</v>
          </cell>
          <cell r="H10">
            <v>3.276493370615583</v>
          </cell>
          <cell r="I10">
            <v>1.2696600270321892</v>
          </cell>
          <cell r="J10">
            <v>3.5437208285086861</v>
          </cell>
          <cell r="K10">
            <v>9.9786003005805402</v>
          </cell>
          <cell r="L10">
            <v>7.353539535388097</v>
          </cell>
          <cell r="M10">
            <v>6.5782360457453244</v>
          </cell>
          <cell r="N10">
            <v>5.3640939439029767</v>
          </cell>
          <cell r="O10">
            <v>6.2223489749274536</v>
          </cell>
          <cell r="P10">
            <v>6.436912732683572</v>
          </cell>
          <cell r="Q10">
            <v>6.9733221270738701</v>
          </cell>
        </row>
        <row r="11">
          <cell r="D11" t="str">
            <v>Unit Linked</v>
          </cell>
        </row>
        <row r="12">
          <cell r="D12" t="str">
            <v>Set For Life - 10</v>
          </cell>
          <cell r="F12">
            <v>14.297231999999999</v>
          </cell>
          <cell r="G12">
            <v>20.975304000000001</v>
          </cell>
          <cell r="H12">
            <v>9.9992800000000006</v>
          </cell>
          <cell r="I12">
            <v>11.563079999999999</v>
          </cell>
          <cell r="J12">
            <v>16.150064</v>
          </cell>
          <cell r="K12">
            <v>14.120028</v>
          </cell>
          <cell r="L12">
            <v>11.989548599999994</v>
          </cell>
          <cell r="M12">
            <v>10.508544000000001</v>
          </cell>
          <cell r="N12">
            <v>24.2</v>
          </cell>
          <cell r="O12">
            <v>28.071999999999999</v>
          </cell>
          <cell r="P12">
            <v>29.04</v>
          </cell>
          <cell r="Q12">
            <v>31.46</v>
          </cell>
        </row>
        <row r="13">
          <cell r="D13">
            <v>0.13171051314118157</v>
          </cell>
          <cell r="F13">
            <v>6.4503357559991636</v>
          </cell>
          <cell r="G13">
            <v>11.913833562164474</v>
          </cell>
          <cell r="H13">
            <v>5.1748324714117047</v>
          </cell>
          <cell r="I13">
            <v>4.2161795429583711</v>
          </cell>
          <cell r="J13">
            <v>4.7311802373439189</v>
          </cell>
          <cell r="K13">
            <v>3.9908896775349749</v>
          </cell>
          <cell r="L13">
            <v>4.1155059285465256</v>
          </cell>
          <cell r="M13">
            <v>3.9745812834858523</v>
          </cell>
          <cell r="N13">
            <v>9.1530155900149079</v>
          </cell>
          <cell r="O13">
            <v>10.617498084417292</v>
          </cell>
          <cell r="P13">
            <v>10.983618708017888</v>
          </cell>
          <cell r="Q13">
            <v>11.898920267019379</v>
          </cell>
        </row>
        <row r="14">
          <cell r="D14" t="str">
            <v>Unit Linked</v>
          </cell>
        </row>
        <row r="15">
          <cell r="D15" t="str">
            <v>Set For Life - WL</v>
          </cell>
          <cell r="F15">
            <v>4.3979999999999998E-2</v>
          </cell>
          <cell r="G15">
            <v>5.8979999999999998E-2</v>
          </cell>
          <cell r="H15">
            <v>0.28788000000000002</v>
          </cell>
          <cell r="I15">
            <v>1.845952</v>
          </cell>
          <cell r="J15">
            <v>0.39386399999999999</v>
          </cell>
          <cell r="K15">
            <v>0.103968</v>
          </cell>
          <cell r="L15">
            <v>0.11128399999999999</v>
          </cell>
          <cell r="M15">
            <v>0.12396799999999999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>
            <v>0.89601026974243525</v>
          </cell>
          <cell r="F16">
            <v>-5.6789858041059245E-2</v>
          </cell>
          <cell r="G16">
            <v>4.2545932547637853E-2</v>
          </cell>
          <cell r="H16">
            <v>0.13533465318936463</v>
          </cell>
          <cell r="I16">
            <v>1.4365129715630136</v>
          </cell>
          <cell r="J16">
            <v>0.27475728905187219</v>
          </cell>
          <cell r="K16">
            <v>4.9001195307738846E-2</v>
          </cell>
          <cell r="L16">
            <v>-5.800375703018857E-2</v>
          </cell>
          <cell r="M16">
            <v>9.0472291084487219E-2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D17" t="str">
            <v>Unit Linked</v>
          </cell>
        </row>
        <row r="18">
          <cell r="D18" t="str">
            <v>Set For Health - 5</v>
          </cell>
          <cell r="F18">
            <v>5.9019885143000019</v>
          </cell>
          <cell r="G18">
            <v>7.4569654947000013</v>
          </cell>
          <cell r="H18">
            <v>5.0459739972000008</v>
          </cell>
          <cell r="I18">
            <v>1.721409485199999</v>
          </cell>
          <cell r="J18">
            <v>3.4908994824999979</v>
          </cell>
          <cell r="K18">
            <v>4.0394275280000009</v>
          </cell>
          <cell r="L18">
            <v>5.6015460229999983</v>
          </cell>
          <cell r="M18">
            <v>3.2983005018000044</v>
          </cell>
          <cell r="N18">
            <v>7.0000000000000009</v>
          </cell>
          <cell r="O18">
            <v>8.120000000000001</v>
          </cell>
          <cell r="P18">
            <v>8.4</v>
          </cell>
          <cell r="Q18">
            <v>9.1000000000000014</v>
          </cell>
        </row>
        <row r="19">
          <cell r="D19">
            <v>0.65849693799215248</v>
          </cell>
          <cell r="F19">
            <v>5.9419466914087549</v>
          </cell>
          <cell r="G19">
            <v>7.8021133189528546</v>
          </cell>
          <cell r="H19">
            <v>5.0044873749360832</v>
          </cell>
          <cell r="I19">
            <v>1.8152179647944682</v>
          </cell>
          <cell r="J19">
            <v>3.2397287929291276</v>
          </cell>
          <cell r="K19">
            <v>4.687593376332603</v>
          </cell>
          <cell r="L19">
            <v>5.3710332882694933</v>
          </cell>
          <cell r="M19">
            <v>2.836938491477266</v>
          </cell>
          <cell r="N19">
            <v>6.020849049231054</v>
          </cell>
          <cell r="O19">
            <v>6.9841848971080225</v>
          </cell>
          <cell r="P19">
            <v>7.2250188590772639</v>
          </cell>
          <cell r="Q19">
            <v>7.8271037640003707</v>
          </cell>
        </row>
        <row r="20">
          <cell r="D20" t="str">
            <v>Traditional</v>
          </cell>
        </row>
        <row r="21">
          <cell r="D21" t="str">
            <v>Set For Health - 10</v>
          </cell>
          <cell r="F21">
            <v>9.0249460034000002</v>
          </cell>
          <cell r="G21">
            <v>9.4885579382000032</v>
          </cell>
          <cell r="H21">
            <v>12.194228999599996</v>
          </cell>
          <cell r="I21">
            <v>5.4019749909999932</v>
          </cell>
          <cell r="J21">
            <v>10.182183056199998</v>
          </cell>
          <cell r="K21">
            <v>10.835037976399995</v>
          </cell>
          <cell r="L21">
            <v>11.455345032000006</v>
          </cell>
          <cell r="M21">
            <v>10.143995020600006</v>
          </cell>
          <cell r="N21">
            <v>16</v>
          </cell>
          <cell r="O21">
            <v>18.559999999999999</v>
          </cell>
          <cell r="P21">
            <v>19.2</v>
          </cell>
          <cell r="Q21">
            <v>20.8</v>
          </cell>
        </row>
        <row r="22">
          <cell r="D22">
            <v>0.53960117685681641</v>
          </cell>
          <cell r="F22">
            <v>5.5296072833564409</v>
          </cell>
          <cell r="G22">
            <v>6.049735821261736</v>
          </cell>
          <cell r="H22">
            <v>7.5111367400483227</v>
          </cell>
          <cell r="I22">
            <v>3.3611050969847924</v>
          </cell>
          <cell r="J22">
            <v>6.3234996032231114</v>
          </cell>
          <cell r="K22">
            <v>7.9135775747089427</v>
          </cell>
          <cell r="L22">
            <v>7.1231121919957401</v>
          </cell>
          <cell r="M22">
            <v>5.9915930849469374</v>
          </cell>
          <cell r="N22">
            <v>9.4504669180605205</v>
          </cell>
          <cell r="O22">
            <v>10.962541624950203</v>
          </cell>
          <cell r="P22">
            <v>11.340560301672625</v>
          </cell>
          <cell r="Q22">
            <v>12.285606993478677</v>
          </cell>
        </row>
        <row r="23">
          <cell r="D23" t="str">
            <v>Traditional</v>
          </cell>
        </row>
        <row r="24">
          <cell r="D24" t="str">
            <v>Set For Health - 20</v>
          </cell>
          <cell r="F24">
            <v>3.374317011600001</v>
          </cell>
          <cell r="G24">
            <v>5.332103990200002</v>
          </cell>
          <cell r="H24">
            <v>3.7904160228000041</v>
          </cell>
          <cell r="I24">
            <v>5.6895159827999997</v>
          </cell>
          <cell r="J24">
            <v>7.1219729635999949</v>
          </cell>
          <cell r="K24">
            <v>5.8023899874000069</v>
          </cell>
          <cell r="L24">
            <v>5.8392309515999967</v>
          </cell>
          <cell r="M24">
            <v>3.9991779095999971</v>
          </cell>
          <cell r="N24">
            <v>6</v>
          </cell>
          <cell r="O24">
            <v>6.96</v>
          </cell>
          <cell r="P24">
            <v>9.6</v>
          </cell>
          <cell r="Q24">
            <v>10.4</v>
          </cell>
        </row>
        <row r="25">
          <cell r="D25">
            <v>0.48911292204636608</v>
          </cell>
          <cell r="F25">
            <v>2.0123746794175696</v>
          </cell>
          <cell r="G25">
            <v>3.313527985275734</v>
          </cell>
          <cell r="H25">
            <v>2.1833532413861358</v>
          </cell>
          <cell r="I25">
            <v>3.2014337234561405</v>
          </cell>
          <cell r="J25">
            <v>4.1126330721208531</v>
          </cell>
          <cell r="K25">
            <v>4.2449263640094452</v>
          </cell>
          <cell r="L25">
            <v>3.3620348765564447</v>
          </cell>
          <cell r="M25">
            <v>2.1497477504230962</v>
          </cell>
          <cell r="N25">
            <v>3.2252844944896939</v>
          </cell>
          <cell r="O25">
            <v>3.741330013608045</v>
          </cell>
          <cell r="P25">
            <v>5.1604551911835106</v>
          </cell>
          <cell r="Q25">
            <v>5.5904931237821369</v>
          </cell>
        </row>
        <row r="26">
          <cell r="D26" t="str">
            <v>Traditional</v>
          </cell>
        </row>
        <row r="27">
          <cell r="D27" t="str">
            <v>All Set Higher PHP</v>
          </cell>
          <cell r="F27">
            <v>5.05</v>
          </cell>
          <cell r="G27">
            <v>13.69608</v>
          </cell>
          <cell r="H27">
            <v>9.9443999999999999</v>
          </cell>
          <cell r="I27">
            <v>10.984999999999999</v>
          </cell>
          <cell r="J27">
            <v>24.816500000000001</v>
          </cell>
          <cell r="K27">
            <v>55.720680000000002</v>
          </cell>
          <cell r="L27">
            <v>43.151521967000008</v>
          </cell>
          <cell r="M27">
            <v>24.1572</v>
          </cell>
          <cell r="N27">
            <v>26</v>
          </cell>
          <cell r="O27">
            <v>30.16</v>
          </cell>
          <cell r="P27">
            <v>31.200000000000003</v>
          </cell>
          <cell r="Q27">
            <v>33.800000000000004</v>
          </cell>
        </row>
        <row r="28">
          <cell r="D28">
            <v>0.10703900152779623</v>
          </cell>
          <cell r="F28">
            <v>2.4778501981830861</v>
          </cell>
          <cell r="G28">
            <v>7.2851923821821458</v>
          </cell>
          <cell r="H28">
            <v>5.4022583865997378</v>
          </cell>
          <cell r="I28">
            <v>6.3605752503745423</v>
          </cell>
          <cell r="J28">
            <v>12.934157191116613</v>
          </cell>
          <cell r="K28">
            <v>29.219452823159269</v>
          </cell>
          <cell r="L28">
            <v>18.045200256414002</v>
          </cell>
          <cell r="M28">
            <v>9.8129594998995664</v>
          </cell>
          <cell r="N28">
            <v>10.561528115733145</v>
          </cell>
          <cell r="O28">
            <v>12.251372614250448</v>
          </cell>
          <cell r="P28">
            <v>12.673833738879775</v>
          </cell>
          <cell r="Q28">
            <v>13.72998655045309</v>
          </cell>
        </row>
        <row r="29">
          <cell r="D29" t="str">
            <v>Unit Linked</v>
          </cell>
        </row>
        <row r="30">
          <cell r="D30" t="str">
            <v>All Set Higher USD</v>
          </cell>
          <cell r="F30">
            <v>1.5250876925999999</v>
          </cell>
          <cell r="G30">
            <v>9.8707116543828004</v>
          </cell>
          <cell r="H30">
            <v>7.6569870226743983</v>
          </cell>
          <cell r="I30">
            <v>4.363249939202599</v>
          </cell>
          <cell r="J30">
            <v>6.3749450181353984</v>
          </cell>
          <cell r="K30">
            <v>16.091342312000801</v>
          </cell>
          <cell r="L30">
            <v>15.290857972386398</v>
          </cell>
          <cell r="M30">
            <v>13.036478633612797</v>
          </cell>
          <cell r="N30">
            <v>8</v>
          </cell>
          <cell r="O30">
            <v>9.2799999999999994</v>
          </cell>
          <cell r="P30">
            <v>9.6</v>
          </cell>
          <cell r="Q30">
            <v>10.4</v>
          </cell>
        </row>
        <row r="31">
          <cell r="D31">
            <v>7.723536034450379E-2</v>
          </cell>
          <cell r="F31">
            <v>0.56926629951859831</v>
          </cell>
          <cell r="G31">
            <v>4.6467127253563945</v>
          </cell>
          <cell r="H31">
            <v>4.0016023063336332</v>
          </cell>
          <cell r="I31">
            <v>1.7217311539850124</v>
          </cell>
          <cell r="J31">
            <v>2.807689038923761</v>
          </cell>
          <cell r="K31">
            <v>6.5431540195111184</v>
          </cell>
          <cell r="L31">
            <v>6.3143018797378954</v>
          </cell>
          <cell r="M31">
            <v>4.1381344075462891</v>
          </cell>
          <cell r="N31">
            <v>2.5394185186644922</v>
          </cell>
          <cell r="O31">
            <v>2.9457254816508107</v>
          </cell>
          <cell r="P31">
            <v>3.0473022223973905</v>
          </cell>
          <cell r="Q31">
            <v>3.30124407426384</v>
          </cell>
        </row>
        <row r="32">
          <cell r="D32" t="str">
            <v>Traditional</v>
          </cell>
        </row>
        <row r="33">
          <cell r="D33" t="str">
            <v>Premium Paying Riders</v>
          </cell>
          <cell r="F33">
            <v>1.4980425700000004</v>
          </cell>
          <cell r="G33">
            <v>1.3202498300000007</v>
          </cell>
          <cell r="H33">
            <v>0.93760162999999919</v>
          </cell>
          <cell r="I33">
            <v>0.67299353999999978</v>
          </cell>
          <cell r="J33">
            <v>1.846295625</v>
          </cell>
          <cell r="K33">
            <v>1.7166948949999996</v>
          </cell>
          <cell r="L33">
            <v>1.2425481400000005</v>
          </cell>
          <cell r="M33">
            <v>1.7464251700000013</v>
          </cell>
          <cell r="N33">
            <v>2.5332935251712327</v>
          </cell>
          <cell r="O33">
            <v>2.9386204891986298</v>
          </cell>
          <cell r="P33">
            <v>3.0399522302054791</v>
          </cell>
          <cell r="Q33">
            <v>3.2932815827226025</v>
          </cell>
        </row>
        <row r="34">
          <cell r="D34">
            <v>1.0000000000000004</v>
          </cell>
          <cell r="F34">
            <v>1.6561788920715541</v>
          </cell>
          <cell r="G34">
            <v>1.4428499383976594</v>
          </cell>
          <cell r="H34">
            <v>0.97522849332004136</v>
          </cell>
          <cell r="I34">
            <v>0.63516146593550515</v>
          </cell>
          <cell r="J34">
            <v>1.8729377222618451</v>
          </cell>
          <cell r="K34">
            <v>1.9575843485120792</v>
          </cell>
          <cell r="L34">
            <v>1.6012610934819709</v>
          </cell>
          <cell r="M34">
            <v>2.4132965352587337</v>
          </cell>
          <cell r="N34">
            <v>3.500630082587</v>
          </cell>
          <cell r="O34">
            <v>4.0607308958009201</v>
          </cell>
          <cell r="P34">
            <v>4.2007560991043995</v>
          </cell>
          <cell r="Q34">
            <v>4.5508191073630995</v>
          </cell>
        </row>
        <row r="35">
          <cell r="D35" t="str">
            <v>Traditional</v>
          </cell>
          <cell r="F35">
            <v>1.1055619681565882</v>
          </cell>
          <cell r="G35">
            <v>1.0928612945912355</v>
          </cell>
          <cell r="H35">
            <v>1.0401309704634816</v>
          </cell>
          <cell r="I35">
            <v>0.94378538304469517</v>
          </cell>
          <cell r="J35">
            <v>1.0144300278357887</v>
          </cell>
          <cell r="K35">
            <v>1.140321646096629</v>
          </cell>
          <cell r="L35">
            <v>1.2886913930610127</v>
          </cell>
          <cell r="M35">
            <v>1.3818493782122552</v>
          </cell>
          <cell r="N35">
            <v>1.3818493782122552</v>
          </cell>
          <cell r="O35">
            <v>1.3818493782122552</v>
          </cell>
          <cell r="P35">
            <v>1.3818493782122552</v>
          </cell>
          <cell r="Q35">
            <v>1.381849378212255</v>
          </cell>
        </row>
        <row r="36">
          <cell r="F36">
            <v>9.2642524120012411</v>
          </cell>
          <cell r="G36">
            <v>5.1719274786992031</v>
          </cell>
          <cell r="H36">
            <v>6.4474665216012426</v>
          </cell>
          <cell r="I36">
            <v>3.5213870234999973</v>
          </cell>
          <cell r="J36">
            <v>9.297786137498889</v>
          </cell>
          <cell r="K36">
            <v>3.4830924824995009</v>
          </cell>
          <cell r="L36">
            <v>7.3183413955991625</v>
          </cell>
          <cell r="M36">
            <v>6.5555036819005892</v>
          </cell>
          <cell r="N36">
            <v>8.808393704034529</v>
          </cell>
          <cell r="O36">
            <v>10.045736696680024</v>
          </cell>
          <cell r="P36">
            <v>14.51007244484137</v>
          </cell>
          <cell r="Q36">
            <v>16.170911815244835</v>
          </cell>
        </row>
        <row r="37">
          <cell r="F37">
            <v>9.1838738258919861</v>
          </cell>
          <cell r="G37">
            <v>10.36308460129203</v>
          </cell>
          <cell r="H37">
            <v>7.3758163867100919</v>
          </cell>
          <cell r="I37">
            <v>6.2337354060057493</v>
          </cell>
          <cell r="J37">
            <v>12.276795597590194</v>
          </cell>
          <cell r="K37">
            <v>15.61735696185039</v>
          </cell>
          <cell r="L37">
            <v>14.234967437514584</v>
          </cell>
          <cell r="M37">
            <v>9.9970293676970812</v>
          </cell>
          <cell r="N37">
            <v>14.701976053911473</v>
          </cell>
          <cell r="O37">
            <v>16.957169041581821</v>
          </cell>
          <cell r="P37">
            <v>18.771602760853199</v>
          </cell>
          <cell r="Q37">
            <v>20.324482181993417</v>
          </cell>
        </row>
      </sheetData>
      <sheetData sheetId="39">
        <row r="6">
          <cell r="F6">
            <v>10.796561318494813</v>
          </cell>
          <cell r="G6">
            <v>5.0464535912594677</v>
          </cell>
          <cell r="H6">
            <v>5.6975907794200609</v>
          </cell>
          <cell r="I6">
            <v>2.6239235374999978</v>
          </cell>
          <cell r="J6">
            <v>14.022980658906521</v>
          </cell>
          <cell r="K6">
            <v>3.5135497399428997</v>
          </cell>
          <cell r="L6">
            <v>3.3888024310999669</v>
          </cell>
          <cell r="M6">
            <v>4.8890274335863744</v>
          </cell>
          <cell r="N6">
            <v>5.5</v>
          </cell>
          <cell r="O6">
            <v>6</v>
          </cell>
          <cell r="P6">
            <v>7</v>
          </cell>
          <cell r="Q6">
            <v>7.5</v>
          </cell>
        </row>
        <row r="7">
          <cell r="F7">
            <v>19.276937699999998</v>
          </cell>
          <cell r="G7">
            <v>14.4491371845</v>
          </cell>
          <cell r="H7">
            <v>15.138688013996253</v>
          </cell>
          <cell r="I7">
            <v>15.949536781272304</v>
          </cell>
          <cell r="J7">
            <v>17.336457413459577</v>
          </cell>
          <cell r="K7">
            <v>19.162388839324983</v>
          </cell>
          <cell r="L7">
            <v>15.397239480063163</v>
          </cell>
          <cell r="M7">
            <v>14.47618808526253</v>
          </cell>
          <cell r="N7">
            <v>14.685795204409908</v>
          </cell>
          <cell r="O7">
            <v>17.006532189542376</v>
          </cell>
          <cell r="P7">
            <v>17.495809689542376</v>
          </cell>
          <cell r="Q7">
            <v>20.824615764542376</v>
          </cell>
        </row>
        <row r="9">
          <cell r="F9">
            <v>24.76122295991912</v>
          </cell>
          <cell r="G9">
            <v>18.884132690117326</v>
          </cell>
          <cell r="H9">
            <v>7.9638813805964901</v>
          </cell>
          <cell r="I9">
            <v>4.6169446007756534</v>
          </cell>
          <cell r="J9">
            <v>10.059568192377242</v>
          </cell>
          <cell r="K9">
            <v>6.94107616024111</v>
          </cell>
          <cell r="L9">
            <v>6.5770303643442869</v>
          </cell>
          <cell r="M9">
            <v>5.6698218613168585</v>
          </cell>
          <cell r="N9">
            <v>4.8173339005043943</v>
          </cell>
          <cell r="O9">
            <v>4.8112571417599437</v>
          </cell>
          <cell r="P9">
            <v>3.7729755344004547</v>
          </cell>
          <cell r="Q9">
            <v>11.16048885497796</v>
          </cell>
        </row>
        <row r="11">
          <cell r="F11">
            <v>3.1863150729739229</v>
          </cell>
          <cell r="G11">
            <v>1.9541467352563555</v>
          </cell>
          <cell r="H11">
            <v>1.9875040130457085</v>
          </cell>
          <cell r="I11">
            <v>0.81618984227326385</v>
          </cell>
          <cell r="J11">
            <v>3.459150945545471</v>
          </cell>
          <cell r="K11">
            <v>1.0643104060563193</v>
          </cell>
          <cell r="L11">
            <v>1.5667049119569056</v>
          </cell>
          <cell r="M11">
            <v>2.214715956444822</v>
          </cell>
          <cell r="N11">
            <v>1.642471959270932</v>
          </cell>
          <cell r="O11">
            <v>1.7922976680943696</v>
          </cell>
          <cell r="P11">
            <v>2.0990540841253118</v>
          </cell>
          <cell r="Q11">
            <v>2.5129367585017448</v>
          </cell>
        </row>
        <row r="12">
          <cell r="F12">
            <v>6.3467349801504556</v>
          </cell>
          <cell r="G12">
            <v>4.8589415783882428</v>
          </cell>
          <cell r="H12">
            <v>5.0814388459944402</v>
          </cell>
          <cell r="I12">
            <v>5.3414511092077515</v>
          </cell>
          <cell r="J12">
            <v>5.7799591590899642</v>
          </cell>
          <cell r="K12">
            <v>6.3544749284733566</v>
          </cell>
          <cell r="L12">
            <v>5.1839697564449807</v>
          </cell>
          <cell r="M12">
            <v>4.9068691698548212</v>
          </cell>
          <cell r="N12">
            <v>5.0052556710791487</v>
          </cell>
          <cell r="O12">
            <v>5.7301989208989017</v>
          </cell>
          <cell r="P12">
            <v>5.8873897303275902</v>
          </cell>
          <cell r="Q12">
            <v>6.9200365355533178</v>
          </cell>
        </row>
        <row r="14">
          <cell r="F14">
            <v>4.616242460379679</v>
          </cell>
          <cell r="G14">
            <v>5.8430666665480553</v>
          </cell>
          <cell r="H14">
            <v>2.8570135515217943</v>
          </cell>
          <cell r="I14">
            <v>0.759827526943747</v>
          </cell>
          <cell r="J14">
            <v>3.628105767017459</v>
          </cell>
          <cell r="K14">
            <v>1.7416342353794998</v>
          </cell>
          <cell r="L14">
            <v>1.7481417484128965</v>
          </cell>
          <cell r="M14">
            <v>1.9826693511425431</v>
          </cell>
          <cell r="N14">
            <v>1.4093134129603726</v>
          </cell>
          <cell r="O14">
            <v>1.8460123073322059</v>
          </cell>
          <cell r="P14">
            <v>1.190500617505617</v>
          </cell>
          <cell r="Q14">
            <v>3.5877895753742628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0.84334919999999991</v>
          </cell>
          <cell r="G17">
            <v>0.86341570800000011</v>
          </cell>
          <cell r="H17">
            <v>0.88328155092000005</v>
          </cell>
          <cell r="I17">
            <v>0.90294873541080012</v>
          </cell>
          <cell r="J17">
            <v>0.92241924805669184</v>
          </cell>
          <cell r="K17">
            <v>0.94169505557612487</v>
          </cell>
          <cell r="L17">
            <v>0.93417105557612512</v>
          </cell>
          <cell r="M17">
            <v>0.95332934502036371</v>
          </cell>
          <cell r="N17">
            <v>1.0292960515701601</v>
          </cell>
          <cell r="O17">
            <v>1.0418360515701601</v>
          </cell>
          <cell r="P17">
            <v>1.0543760515701603</v>
          </cell>
          <cell r="Q17">
            <v>1.05600625157016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0.63232254515045572</v>
          </cell>
          <cell r="G22">
            <v>0.64736792067324278</v>
          </cell>
          <cell r="H22">
            <v>0.6622628424408018</v>
          </cell>
          <cell r="I22">
            <v>0.67700881499068544</v>
          </cell>
          <cell r="J22">
            <v>0.69160732781506995</v>
          </cell>
          <cell r="K22">
            <v>0.70605985551121075</v>
          </cell>
          <cell r="L22">
            <v>0.7004185448539979</v>
          </cell>
          <cell r="M22">
            <v>0.71478296037974931</v>
          </cell>
          <cell r="N22">
            <v>0.77174093369882646</v>
          </cell>
          <cell r="O22">
            <v>0.7811431181275148</v>
          </cell>
          <cell r="P22">
            <v>0.79054530255620326</v>
          </cell>
          <cell r="Q22">
            <v>0.79176758653193258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</sheetData>
      <sheetData sheetId="40">
        <row r="6">
          <cell r="F6">
            <v>0.16992280359999998</v>
          </cell>
          <cell r="G6">
            <v>0.57375204719999995</v>
          </cell>
          <cell r="H6">
            <v>7.2349999999999998E-2</v>
          </cell>
          <cell r="I6">
            <v>0.10188</v>
          </cell>
          <cell r="J6">
            <v>0.5434343036</v>
          </cell>
          <cell r="K6">
            <v>0.32201596590000003</v>
          </cell>
          <cell r="L6">
            <v>4.6466001799999997E-2</v>
          </cell>
          <cell r="M6">
            <v>0.16797426880000002</v>
          </cell>
          <cell r="N6">
            <v>1.5</v>
          </cell>
          <cell r="O6">
            <v>1.5</v>
          </cell>
          <cell r="P6">
            <v>1.6</v>
          </cell>
          <cell r="Q6">
            <v>2.5</v>
          </cell>
        </row>
        <row r="7">
          <cell r="F7">
            <v>2.3326798325670057</v>
          </cell>
          <cell r="G7">
            <v>2.8273996775831454</v>
          </cell>
          <cell r="H7">
            <v>3.453123823240575</v>
          </cell>
          <cell r="I7">
            <v>3.2545218734375121</v>
          </cell>
          <cell r="J7">
            <v>3.2878352102992556</v>
          </cell>
          <cell r="K7">
            <v>4.1941553638377966</v>
          </cell>
          <cell r="L7">
            <v>3.6249141322127998</v>
          </cell>
          <cell r="M7">
            <v>3.9413750258452409</v>
          </cell>
          <cell r="N7">
            <v>4.2979997778535131</v>
          </cell>
          <cell r="O7">
            <v>4.0701966696645888</v>
          </cell>
          <cell r="P7">
            <v>5.0182749738098851</v>
          </cell>
          <cell r="Q7">
            <v>5.1223928219621389</v>
          </cell>
        </row>
        <row r="9">
          <cell r="F9">
            <v>4.3468002399999997E-2</v>
          </cell>
          <cell r="G9">
            <v>0.12199500160000001</v>
          </cell>
          <cell r="H9">
            <v>1.779625E-2</v>
          </cell>
          <cell r="I9">
            <v>1.168375E-2</v>
          </cell>
          <cell r="J9">
            <v>5.2774653011999995</v>
          </cell>
          <cell r="K9">
            <v>0.16087399839999991</v>
          </cell>
          <cell r="L9">
            <v>3.5976000000000001E-2</v>
          </cell>
          <cell r="M9">
            <v>0.33740599220000028</v>
          </cell>
          <cell r="N9">
            <v>4.2033994200000251E-2</v>
          </cell>
          <cell r="O9">
            <v>7.6697991799999962E-2</v>
          </cell>
          <cell r="P9">
            <v>0.24003720600000017</v>
          </cell>
          <cell r="Q9">
            <v>0.17493660779999975</v>
          </cell>
        </row>
        <row r="11">
          <cell r="F11">
            <v>8.5402808298782232E-2</v>
          </cell>
          <cell r="G11">
            <v>0.69782796202900865</v>
          </cell>
          <cell r="H11">
            <v>3.4955154958297985E-2</v>
          </cell>
          <cell r="I11">
            <v>8.2230980353571154E-2</v>
          </cell>
          <cell r="J11">
            <v>0.87009765180496179</v>
          </cell>
          <cell r="K11">
            <v>0.43505555400730023</v>
          </cell>
          <cell r="L11">
            <v>3.7057818507756392E-2</v>
          </cell>
          <cell r="M11">
            <v>0.15119093353911733</v>
          </cell>
          <cell r="N11">
            <v>1.0794000000000001</v>
          </cell>
          <cell r="O11">
            <v>1.0794000000000001</v>
          </cell>
          <cell r="P11">
            <v>1.1513600000000002</v>
          </cell>
          <cell r="Q11">
            <v>1.7989999999999999</v>
          </cell>
        </row>
        <row r="12">
          <cell r="F12">
            <v>1.5438725664911317</v>
          </cell>
          <cell r="G12">
            <v>1.8713004398562703</v>
          </cell>
          <cell r="H12">
            <v>2.2854328592241382</v>
          </cell>
          <cell r="I12">
            <v>2.1539891447152417</v>
          </cell>
          <cell r="J12">
            <v>2.1760374113316363</v>
          </cell>
          <cell r="K12">
            <v>2.7758809054841893</v>
          </cell>
          <cell r="L12">
            <v>2.3991314223567346</v>
          </cell>
          <cell r="M12">
            <v>2.6085794937231075</v>
          </cell>
          <cell r="N12">
            <v>2.8446098153602537</v>
          </cell>
          <cell r="O12">
            <v>2.6938394591441317</v>
          </cell>
          <cell r="P12">
            <v>3.3213203779655589</v>
          </cell>
          <cell r="Q12">
            <v>3.3902302588674149</v>
          </cell>
        </row>
        <row r="14">
          <cell r="F14">
            <v>2.3783620971485116E-2</v>
          </cell>
          <cell r="G14">
            <v>7.2929661446391278E-2</v>
          </cell>
          <cell r="H14">
            <v>9.9200124921029632E-3</v>
          </cell>
          <cell r="I14">
            <v>5.7586308447261109E-3</v>
          </cell>
          <cell r="J14">
            <v>8.3320241986110641</v>
          </cell>
          <cell r="K14">
            <v>8.8967001269679519E-2</v>
          </cell>
          <cell r="L14">
            <v>7.0425650415067067E-3</v>
          </cell>
          <cell r="M14">
            <v>0.24359356828341591</v>
          </cell>
          <cell r="N14">
            <v>2.5533053356313656E-2</v>
          </cell>
          <cell r="O14">
            <v>2.4011421996957893E-2</v>
          </cell>
          <cell r="P14">
            <v>0.13868720832825196</v>
          </cell>
          <cell r="Q14">
            <v>0.12022442181452721</v>
          </cell>
        </row>
        <row r="16">
          <cell r="F16">
            <v>1.3762925553641831E-2</v>
          </cell>
          <cell r="G16">
            <v>0.40526799444375561</v>
          </cell>
          <cell r="H16">
            <v>1.3239632890143571E-2</v>
          </cell>
          <cell r="I16">
            <v>3.4110025631289287E-2</v>
          </cell>
          <cell r="J16">
            <v>0.33962898330152658</v>
          </cell>
          <cell r="K16">
            <v>0.17218434828536855</v>
          </cell>
          <cell r="L16">
            <v>1.6803559286748593E-2</v>
          </cell>
          <cell r="M16">
            <v>8.0849966304783139E-2</v>
          </cell>
          <cell r="N16">
            <v>0.96878705102639207</v>
          </cell>
          <cell r="O16">
            <v>0.96878705102639207</v>
          </cell>
          <cell r="P16">
            <v>1.0333728544281515</v>
          </cell>
          <cell r="Q16">
            <v>1.6146450850439866</v>
          </cell>
        </row>
        <row r="17">
          <cell r="F17">
            <v>0.61796382016576945</v>
          </cell>
          <cell r="G17">
            <v>0.74902293983996904</v>
          </cell>
          <cell r="H17">
            <v>0.91478717290015266</v>
          </cell>
          <cell r="I17">
            <v>0.86217437200084834</v>
          </cell>
          <cell r="J17">
            <v>0.87099960237414698</v>
          </cell>
          <cell r="K17">
            <v>1.1110981605022761</v>
          </cell>
          <cell r="L17">
            <v>0.96029714564386603</v>
          </cell>
          <cell r="M17">
            <v>1.0441326467837591</v>
          </cell>
          <cell r="N17">
            <v>1.1386081899079874</v>
          </cell>
          <cell r="O17">
            <v>1.0782595398203547</v>
          </cell>
          <cell r="P17">
            <v>1.3294204931866722</v>
          </cell>
          <cell r="Q17">
            <v>1.3570029596243409</v>
          </cell>
        </row>
        <row r="19">
          <cell r="F19">
            <v>1.6928754460392468E-2</v>
          </cell>
          <cell r="G19">
            <v>5.0563987208605984E-2</v>
          </cell>
          <cell r="H19">
            <v>1.1952108326537814E-4</v>
          </cell>
          <cell r="I19">
            <v>0</v>
          </cell>
          <cell r="J19">
            <v>3.1747902679728575</v>
          </cell>
          <cell r="K19">
            <v>6.219330619376251E-2</v>
          </cell>
          <cell r="L19">
            <v>2.0067565686240574E-2</v>
          </cell>
          <cell r="M19">
            <v>0.13854803626690382</v>
          </cell>
          <cell r="N19">
            <v>1.9289027918206525E-2</v>
          </cell>
          <cell r="O19">
            <v>1.515326800006811E-2</v>
          </cell>
          <cell r="P19">
            <v>3.5388945758072055E-2</v>
          </cell>
          <cell r="Q19">
            <v>7.9975538941208679E-2</v>
          </cell>
        </row>
        <row r="21">
          <cell r="F21">
            <v>1.3191385494254136E-2</v>
          </cell>
          <cell r="G21">
            <v>0.58769759199569516</v>
          </cell>
          <cell r="H21">
            <v>7.2473083530283366E-3</v>
          </cell>
          <cell r="I21">
            <v>2.9486238461475578E-2</v>
          </cell>
          <cell r="J21">
            <v>0.551473550480862</v>
          </cell>
          <cell r="K21">
            <v>0.23538910128499047</v>
          </cell>
          <cell r="L21">
            <v>6.6925697449353727E-3</v>
          </cell>
          <cell r="M21">
            <v>7.0831957356322306E-2</v>
          </cell>
          <cell r="N21">
            <v>0.69713916191859182</v>
          </cell>
          <cell r="O21">
            <v>0.69713916191859182</v>
          </cell>
          <cell r="P21">
            <v>0.74361510604649794</v>
          </cell>
          <cell r="Q21">
            <v>1.1618986031976528</v>
          </cell>
        </row>
        <row r="22">
          <cell r="F22">
            <v>0.55007873910293603</v>
          </cell>
          <cell r="G22">
            <v>0.66674064218811269</v>
          </cell>
          <cell r="H22">
            <v>0.81429520336881578</v>
          </cell>
          <cell r="I22">
            <v>0.76746206810274198</v>
          </cell>
          <cell r="J22">
            <v>0.77531782185016174</v>
          </cell>
          <cell r="K22">
            <v>0.98904087133245266</v>
          </cell>
          <cell r="L22">
            <v>0.85480577632882415</v>
          </cell>
          <cell r="M22">
            <v>0.92943170952136012</v>
          </cell>
          <cell r="N22">
            <v>1.0135288458616394</v>
          </cell>
          <cell r="O22">
            <v>0.95980966641539911</v>
          </cell>
          <cell r="P22">
            <v>1.1833798755945937</v>
          </cell>
          <cell r="Q22">
            <v>1.2079323297420095</v>
          </cell>
        </row>
        <row r="24">
          <cell r="F24">
            <v>9.2474373565453721E-3</v>
          </cell>
          <cell r="G24">
            <v>3.0751610466180031E-2</v>
          </cell>
          <cell r="H24">
            <v>1.4235828370449954E-4</v>
          </cell>
          <cell r="I24">
            <v>-2.8048132005825677E-4</v>
          </cell>
          <cell r="J24">
            <v>5.0797713429703979</v>
          </cell>
          <cell r="K24">
            <v>6.4436955143325925E-2</v>
          </cell>
          <cell r="L24">
            <v>1.138781250046339E-2</v>
          </cell>
          <cell r="M24">
            <v>0.10880469593166975</v>
          </cell>
          <cell r="N24">
            <v>8.4111617445401521E-3</v>
          </cell>
          <cell r="O24">
            <v>-1.2498001153549154E-3</v>
          </cell>
          <cell r="P24">
            <v>3.1915540277432264E-2</v>
          </cell>
          <cell r="Q24">
            <v>7.0539430465492714E-2</v>
          </cell>
        </row>
      </sheetData>
      <sheetData sheetId="41">
        <row r="6">
          <cell r="F6">
            <v>0.104543</v>
          </cell>
          <cell r="G6">
            <v>0.17150799999999999</v>
          </cell>
          <cell r="H6">
            <v>0.18410099999999999</v>
          </cell>
          <cell r="I6">
            <v>0.22667399999999999</v>
          </cell>
          <cell r="J6">
            <v>0.21288499999999999</v>
          </cell>
          <cell r="K6">
            <v>6.2964999999999993E-2</v>
          </cell>
          <cell r="L6">
            <v>7.8758999999999996E-2</v>
          </cell>
          <cell r="M6">
            <v>7.0161000000000001E-2</v>
          </cell>
          <cell r="N6">
            <v>1.5</v>
          </cell>
          <cell r="O6">
            <v>3</v>
          </cell>
          <cell r="P6">
            <v>4</v>
          </cell>
          <cell r="Q6">
            <v>5</v>
          </cell>
        </row>
        <row r="7">
          <cell r="F7">
            <v>2.1957483260412105</v>
          </cell>
          <cell r="G7">
            <v>2.6614274374167977</v>
          </cell>
          <cell r="H7">
            <v>3.2504207172527697</v>
          </cell>
          <cell r="I7">
            <v>3.0634769743779877</v>
          </cell>
          <cell r="J7">
            <v>3.0948347726612289</v>
          </cell>
          <cell r="K7">
            <v>3.9479526897479063</v>
          </cell>
          <cell r="L7">
            <v>3.412126699398105</v>
          </cell>
          <cell r="M7">
            <v>3.7100109044011842</v>
          </cell>
          <cell r="N7">
            <v>4.0457012941900414</v>
          </cell>
          <cell r="O7">
            <v>3.8312705409896037</v>
          </cell>
          <cell r="P7">
            <v>4.7236953479517156</v>
          </cell>
          <cell r="Q7">
            <v>4.8217013355714329</v>
          </cell>
        </row>
        <row r="9">
          <cell r="F9">
            <v>2E-3</v>
          </cell>
          <cell r="G9">
            <v>8.9999999999999993E-3</v>
          </cell>
          <cell r="H9">
            <v>7.0000000000000001E-3</v>
          </cell>
          <cell r="I9">
            <v>4.0000000000000001E-3</v>
          </cell>
          <cell r="J9">
            <v>0.02</v>
          </cell>
          <cell r="K9">
            <v>6.0000000000000001E-3</v>
          </cell>
          <cell r="L9">
            <v>5.0000000000000001E-3</v>
          </cell>
          <cell r="M9">
            <v>8.9999999999999993E-3</v>
          </cell>
          <cell r="N9">
            <v>2E-3</v>
          </cell>
          <cell r="O9">
            <v>8.0000000000000002E-3</v>
          </cell>
          <cell r="P9">
            <v>0.14752299999999999</v>
          </cell>
          <cell r="Q9">
            <v>0.180704</v>
          </cell>
        </row>
        <row r="11">
          <cell r="F11">
            <v>0.11434346515896865</v>
          </cell>
          <cell r="G11">
            <v>0.20203822999403984</v>
          </cell>
          <cell r="H11">
            <v>0.18583188767355324</v>
          </cell>
          <cell r="I11">
            <v>0.22728203980643372</v>
          </cell>
          <cell r="J11">
            <v>0.2261370226027504</v>
          </cell>
          <cell r="K11">
            <v>8.0504712197155992E-2</v>
          </cell>
          <cell r="L11">
            <v>9.1930217989574778E-2</v>
          </cell>
          <cell r="M11">
            <v>7.7493660398921707E-2</v>
          </cell>
          <cell r="N11">
            <v>1.6144643017477875</v>
          </cell>
          <cell r="O11">
            <v>3.2289286034955751</v>
          </cell>
          <cell r="P11">
            <v>4.3052381379940998</v>
          </cell>
          <cell r="Q11">
            <v>5.3815476724926246</v>
          </cell>
        </row>
        <row r="12">
          <cell r="F12">
            <v>1.6419104693382482</v>
          </cell>
          <cell r="G12">
            <v>1.9901304357395153</v>
          </cell>
          <cell r="H12">
            <v>2.4305607988477163</v>
          </cell>
          <cell r="I12">
            <v>2.2907702386259157</v>
          </cell>
          <cell r="J12">
            <v>2.3142185986615473</v>
          </cell>
          <cell r="K12">
            <v>2.9521529297650142</v>
          </cell>
          <cell r="L12">
            <v>2.5514793676518845</v>
          </cell>
          <cell r="M12">
            <v>2.7742276621829203</v>
          </cell>
          <cell r="N12">
            <v>3.0252462142244885</v>
          </cell>
          <cell r="O12">
            <v>2.8649017455746342</v>
          </cell>
          <cell r="P12">
            <v>3.5322285135244309</v>
          </cell>
          <cell r="Q12">
            <v>3.6055142609036723</v>
          </cell>
        </row>
        <row r="14">
          <cell r="F14">
            <v>3.6481701172804992E-3</v>
          </cell>
          <cell r="G14">
            <v>1.6723278249873599E-2</v>
          </cell>
          <cell r="H14">
            <v>1.314432195930299E-2</v>
          </cell>
          <cell r="I14">
            <v>7.2085542991801631E-3</v>
          </cell>
          <cell r="J14">
            <v>3.6974223901042644E-2</v>
          </cell>
          <cell r="K14">
            <v>1.0791792923055137E-2</v>
          </cell>
          <cell r="L14">
            <v>9.3217179024153007E-3</v>
          </cell>
          <cell r="M14">
            <v>1.6624195229579492E-2</v>
          </cell>
          <cell r="N14">
            <v>3.5897190778608054E-3</v>
          </cell>
          <cell r="O14">
            <v>1.4441860870666817E-2</v>
          </cell>
          <cell r="P14">
            <v>0.14406765647766884</v>
          </cell>
          <cell r="Q14">
            <v>0.22470978443677211</v>
          </cell>
        </row>
        <row r="16">
          <cell r="F16">
            <v>0.104543</v>
          </cell>
          <cell r="G16">
            <v>0.17150799999999999</v>
          </cell>
          <cell r="H16">
            <v>0.18410100000000001</v>
          </cell>
          <cell r="I16">
            <v>0.22667400000000004</v>
          </cell>
          <cell r="J16">
            <v>0.21288499999999999</v>
          </cell>
          <cell r="K16">
            <v>6.2964999999999938E-2</v>
          </cell>
          <cell r="L16">
            <v>7.8759000000000134E-2</v>
          </cell>
          <cell r="M16">
            <v>7.0160999999999918E-2</v>
          </cell>
          <cell r="N16">
            <v>1.5</v>
          </cell>
          <cell r="O16">
            <v>3</v>
          </cell>
          <cell r="P16">
            <v>4</v>
          </cell>
          <cell r="Q16">
            <v>5</v>
          </cell>
        </row>
        <row r="17">
          <cell r="F17">
            <v>2.1957483260412105</v>
          </cell>
          <cell r="G17">
            <v>2.6614274374167977</v>
          </cell>
          <cell r="H17">
            <v>3.2504207172527697</v>
          </cell>
          <cell r="I17">
            <v>3.0634769743779877</v>
          </cell>
          <cell r="J17">
            <v>3.0948347726612289</v>
          </cell>
          <cell r="K17">
            <v>3.9479526897479063</v>
          </cell>
          <cell r="L17">
            <v>3.412126699398105</v>
          </cell>
          <cell r="M17">
            <v>3.7100109044011842</v>
          </cell>
          <cell r="N17">
            <v>4.0457012941900414</v>
          </cell>
          <cell r="O17">
            <v>3.8312705409896037</v>
          </cell>
          <cell r="P17">
            <v>4.7236953479517156</v>
          </cell>
          <cell r="Q17">
            <v>4.8217013355714329</v>
          </cell>
        </row>
        <row r="19">
          <cell r="F19">
            <v>2E-3</v>
          </cell>
          <cell r="G19">
            <v>8.9999999999999993E-3</v>
          </cell>
          <cell r="H19">
            <v>6.9999999999999993E-3</v>
          </cell>
          <cell r="I19">
            <v>4.0000000000000001E-3</v>
          </cell>
          <cell r="J19">
            <v>2.0000000000000004E-2</v>
          </cell>
          <cell r="K19">
            <v>5.9999999999999984E-3</v>
          </cell>
          <cell r="L19">
            <v>4.9999999999999975E-3</v>
          </cell>
          <cell r="M19">
            <v>9.0000000000000011E-3</v>
          </cell>
          <cell r="N19">
            <v>2.0000000000000018E-3</v>
          </cell>
          <cell r="O19">
            <v>7.9999999999999932E-3</v>
          </cell>
          <cell r="P19">
            <v>0.14752300000000002</v>
          </cell>
          <cell r="Q19">
            <v>0.18070399999999998</v>
          </cell>
        </row>
        <row r="21">
          <cell r="F21">
            <v>0.11434346515896865</v>
          </cell>
          <cell r="G21">
            <v>0.20203822999403981</v>
          </cell>
          <cell r="H21">
            <v>0.18583188767355324</v>
          </cell>
          <cell r="I21">
            <v>0.22728203980643369</v>
          </cell>
          <cell r="J21">
            <v>0.22613702260275048</v>
          </cell>
          <cell r="K21">
            <v>8.0504712197155937E-2</v>
          </cell>
          <cell r="L21">
            <v>9.1930217989574681E-2</v>
          </cell>
          <cell r="M21">
            <v>7.7493660398921804E-2</v>
          </cell>
          <cell r="N21">
            <v>1.6144643017477875</v>
          </cell>
          <cell r="O21">
            <v>3.2289286034955755</v>
          </cell>
          <cell r="P21">
            <v>4.3052381379940998</v>
          </cell>
          <cell r="Q21">
            <v>5.3815476724926246</v>
          </cell>
        </row>
        <row r="22">
          <cell r="F22">
            <v>1.6419104693382482</v>
          </cell>
          <cell r="G22">
            <v>1.9901304357395153</v>
          </cell>
          <cell r="H22">
            <v>2.4305607988477163</v>
          </cell>
          <cell r="I22">
            <v>2.2907702386259157</v>
          </cell>
          <cell r="J22">
            <v>2.3142185986615473</v>
          </cell>
          <cell r="K22">
            <v>2.9521529297650142</v>
          </cell>
          <cell r="L22">
            <v>2.5514793676518845</v>
          </cell>
          <cell r="M22">
            <v>2.7742276621829203</v>
          </cell>
          <cell r="N22">
            <v>3.0252462142244885</v>
          </cell>
          <cell r="O22">
            <v>2.8649017455746342</v>
          </cell>
          <cell r="P22">
            <v>3.5322285135244309</v>
          </cell>
          <cell r="Q22">
            <v>3.6055142609036723</v>
          </cell>
        </row>
        <row r="24">
          <cell r="F24">
            <v>3.6481701172804992E-3</v>
          </cell>
          <cell r="G24">
            <v>1.6723278249873599E-2</v>
          </cell>
          <cell r="H24">
            <v>1.3144321959302992E-2</v>
          </cell>
          <cell r="I24">
            <v>7.2085542991801588E-3</v>
          </cell>
          <cell r="J24">
            <v>3.6974223901042637E-2</v>
          </cell>
          <cell r="K24">
            <v>1.0791792923055141E-2</v>
          </cell>
          <cell r="L24">
            <v>9.3217179024153024E-3</v>
          </cell>
          <cell r="M24">
            <v>1.6624195229579489E-2</v>
          </cell>
          <cell r="N24">
            <v>3.5897190778608062E-3</v>
          </cell>
          <cell r="O24">
            <v>1.4441860870666831E-2</v>
          </cell>
          <cell r="P24">
            <v>0.14406765647766889</v>
          </cell>
          <cell r="Q24">
            <v>0.22470978443677209</v>
          </cell>
        </row>
      </sheetData>
      <sheetData sheetId="42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verall Summary"/>
      <sheetName val="Channel Summary"/>
      <sheetName val="Product Overview"/>
      <sheetName val="Product Overview-by Channel"/>
      <sheetName val="AG_Summary"/>
      <sheetName val="AG_Recruitment"/>
      <sheetName val="AG_Segment Performance"/>
      <sheetName val="BA_Summary"/>
      <sheetName val="BA_Partner Breakdown"/>
      <sheetName val="BK_Summary"/>
      <sheetName val="BK_Partner Breakdown"/>
      <sheetName val="D2C_Summary"/>
      <sheetName val="D2C_Channel Summary"/>
      <sheetName val="Pipeline"/>
      <sheetName val="APPENDIX DIVIDER"/>
      <sheetName val="OVERALL_Key Metrics P1"/>
      <sheetName val="AG_Key Metrics P1"/>
      <sheetName val="AG_Key Metrics P2"/>
      <sheetName val="AG_Key Products"/>
      <sheetName val="BA_Key Metrics P1"/>
      <sheetName val="BA_Key Metrics P2"/>
      <sheetName val="BA_Key Partners"/>
      <sheetName val="BA_Key Products"/>
      <sheetName val="BK_Key Metrics P1"/>
      <sheetName val="BK_Key Metrics P2"/>
      <sheetName val="BK_Key Partners"/>
      <sheetName val="BK_Key Products"/>
      <sheetName val="D2C_Key Metrics P1"/>
      <sheetName val="D2C_Key Metrics P2"/>
      <sheetName val="D2C_Key Products"/>
      <sheetName val="QD_Agency"/>
      <sheetName val="QD_Banca"/>
      <sheetName val="QD_Corporate Care"/>
      <sheetName val="QD_Broker (IL-UL)"/>
      <sheetName val="QD_Broker (RA)"/>
      <sheetName val="QD_Affinity"/>
      <sheetName val="QD_DM"/>
      <sheetName val="QD_B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F6">
            <v>28612.064619999997</v>
          </cell>
          <cell r="G6">
            <v>63582.32346</v>
          </cell>
          <cell r="H6">
            <v>108839.56238</v>
          </cell>
          <cell r="I6">
            <v>64136.466270000012</v>
          </cell>
          <cell r="J6">
            <v>115374.23074999999</v>
          </cell>
          <cell r="K6">
            <v>175448.52313000005</v>
          </cell>
          <cell r="L6">
            <v>132308.94662999999</v>
          </cell>
          <cell r="M6">
            <v>161661.32261000003</v>
          </cell>
          <cell r="N6">
            <v>227732.87577615</v>
          </cell>
          <cell r="O6">
            <v>222853.44801999594</v>
          </cell>
          <cell r="P6">
            <v>246414.32593923452</v>
          </cell>
          <cell r="Q6">
            <v>301426.50770461949</v>
          </cell>
        </row>
        <row r="7">
          <cell r="F7">
            <v>61248.532288155002</v>
          </cell>
          <cell r="G7">
            <v>64406.895461946006</v>
          </cell>
          <cell r="H7">
            <v>120602.52601791799</v>
          </cell>
          <cell r="I7">
            <v>93215.272683319519</v>
          </cell>
          <cell r="J7">
            <v>120750.38472041568</v>
          </cell>
          <cell r="K7">
            <v>170938.8902705498</v>
          </cell>
          <cell r="L7">
            <v>129838.24767575771</v>
          </cell>
          <cell r="M7">
            <v>153812.92635966389</v>
          </cell>
          <cell r="N7">
            <v>209229.85896971446</v>
          </cell>
          <cell r="O7">
            <v>216950.53580434161</v>
          </cell>
          <cell r="P7">
            <v>232483.99455376895</v>
          </cell>
          <cell r="Q7">
            <v>298049.26972477837</v>
          </cell>
        </row>
        <row r="9">
          <cell r="F9">
            <v>38164.017520000001</v>
          </cell>
          <cell r="G9">
            <v>38786.422660000004</v>
          </cell>
          <cell r="H9">
            <v>84111.213010000007</v>
          </cell>
          <cell r="I9">
            <v>46585.71261000001</v>
          </cell>
          <cell r="J9">
            <v>65177.703840000002</v>
          </cell>
          <cell r="K9">
            <v>86974.287980000008</v>
          </cell>
          <cell r="L9">
            <v>61060.168919999996</v>
          </cell>
          <cell r="M9">
            <v>75228.449909999981</v>
          </cell>
          <cell r="N9">
            <v>72280.792809999999</v>
          </cell>
          <cell r="O9">
            <v>69849.701899999985</v>
          </cell>
          <cell r="P9">
            <v>97507.03138</v>
          </cell>
          <cell r="Q9">
            <v>135955.09276</v>
          </cell>
        </row>
        <row r="11">
          <cell r="F11">
            <v>11612.926726299986</v>
          </cell>
          <cell r="G11">
            <v>23592.531667773859</v>
          </cell>
          <cell r="H11">
            <v>37697.888714795918</v>
          </cell>
          <cell r="I11">
            <v>22278.153327523978</v>
          </cell>
          <cell r="J11">
            <v>39727.280547206043</v>
          </cell>
          <cell r="K11">
            <v>59405.505034257832</v>
          </cell>
          <cell r="L11">
            <v>52574.775450732639</v>
          </cell>
          <cell r="M11">
            <v>61349.408036348577</v>
          </cell>
          <cell r="N11">
            <v>86331.697877228697</v>
          </cell>
          <cell r="O11">
            <v>84160.161129589076</v>
          </cell>
          <cell r="P11">
            <v>107861.5784297346</v>
          </cell>
          <cell r="Q11">
            <v>129767.80460068944</v>
          </cell>
        </row>
        <row r="12">
          <cell r="F12">
            <v>23057.849562878822</v>
          </cell>
          <cell r="G12">
            <v>23847.403795977913</v>
          </cell>
          <cell r="H12">
            <v>44842.113081167758</v>
          </cell>
          <cell r="I12">
            <v>34932.081374269052</v>
          </cell>
          <cell r="J12">
            <v>45261.309506560843</v>
          </cell>
          <cell r="K12">
            <v>62616.364421119899</v>
          </cell>
          <cell r="L12">
            <v>48254.792546941724</v>
          </cell>
          <cell r="M12">
            <v>57045.090289349988</v>
          </cell>
          <cell r="N12">
            <v>76410.672681224591</v>
          </cell>
          <cell r="O12">
            <v>78549.21267859939</v>
          </cell>
          <cell r="P12">
            <v>84037.050452412048</v>
          </cell>
          <cell r="Q12">
            <v>106961.8936068481</v>
          </cell>
        </row>
        <row r="14">
          <cell r="F14">
            <v>14214.887283689501</v>
          </cell>
          <cell r="G14">
            <v>13106.992007687742</v>
          </cell>
          <cell r="H14">
            <v>31758.071271148019</v>
          </cell>
          <cell r="I14">
            <v>17958.636475014941</v>
          </cell>
          <cell r="J14">
            <v>18765.74628546102</v>
          </cell>
          <cell r="K14">
            <v>30431.684413783791</v>
          </cell>
          <cell r="L14">
            <v>24429.585356529133</v>
          </cell>
          <cell r="M14">
            <v>31292.021239632348</v>
          </cell>
          <cell r="N14">
            <v>30693.382097609578</v>
          </cell>
          <cell r="O14">
            <v>27366.417356775302</v>
          </cell>
          <cell r="P14">
            <v>35881.218983728308</v>
          </cell>
          <cell r="Q14">
            <v>48777.791707888551</v>
          </cell>
        </row>
        <row r="16">
          <cell r="F16">
            <v>11450.374030006456</v>
          </cell>
          <cell r="G16">
            <v>23532.544645137732</v>
          </cell>
          <cell r="H16">
            <v>36921.855537952717</v>
          </cell>
          <cell r="I16">
            <v>23247.658052443472</v>
          </cell>
          <cell r="J16">
            <v>42485.565534362206</v>
          </cell>
          <cell r="K16">
            <v>63617.647220203449</v>
          </cell>
          <cell r="L16">
            <v>52440.721955483263</v>
          </cell>
          <cell r="M16">
            <v>60116.396260236506</v>
          </cell>
          <cell r="N16">
            <v>86895.368229199885</v>
          </cell>
          <cell r="O16">
            <v>86107.275667555718</v>
          </cell>
          <cell r="P16">
            <v>94357.526366022677</v>
          </cell>
          <cell r="Q16">
            <v>113921.57494867599</v>
          </cell>
        </row>
        <row r="17">
          <cell r="F17">
            <v>22403.600610846468</v>
          </cell>
          <cell r="G17">
            <v>23608.811007596887</v>
          </cell>
          <cell r="H17">
            <v>44255.028771861522</v>
          </cell>
          <cell r="I17">
            <v>27381.538780416886</v>
          </cell>
          <cell r="J17">
            <v>38423.469709631965</v>
          </cell>
          <cell r="K17">
            <v>56865.176427870167</v>
          </cell>
          <cell r="L17">
            <v>53917.008509406791</v>
          </cell>
          <cell r="M17">
            <v>59982.33596170372</v>
          </cell>
          <cell r="N17">
            <v>79232.471791571006</v>
          </cell>
          <cell r="O17">
            <v>83897.368331784557</v>
          </cell>
          <cell r="P17">
            <v>90371.284416904091</v>
          </cell>
          <cell r="Q17">
            <v>109137.04438257325</v>
          </cell>
        </row>
        <row r="19">
          <cell r="F19">
            <v>13993.351324045876</v>
          </cell>
          <cell r="G19">
            <v>12243.859793025642</v>
          </cell>
          <cell r="H19">
            <v>28893.254774436158</v>
          </cell>
          <cell r="I19">
            <v>17637.687619419936</v>
          </cell>
          <cell r="J19">
            <v>23508.749977784501</v>
          </cell>
          <cell r="K19">
            <v>29470.141655571595</v>
          </cell>
          <cell r="L19">
            <v>23364.318230127359</v>
          </cell>
          <cell r="M19">
            <v>28043.252343522352</v>
          </cell>
          <cell r="N19">
            <v>27247.118414384491</v>
          </cell>
          <cell r="O19">
            <v>27303.9260855789</v>
          </cell>
          <cell r="P19">
            <v>35627.88045324821</v>
          </cell>
          <cell r="Q19">
            <v>50254.165554306877</v>
          </cell>
        </row>
        <row r="21">
          <cell r="F21">
            <v>7124.9216330910431</v>
          </cell>
          <cell r="G21">
            <v>13944.836694808166</v>
          </cell>
          <cell r="H21">
            <v>21350.482761390984</v>
          </cell>
          <cell r="I21">
            <v>13032.524973638978</v>
          </cell>
          <cell r="J21">
            <v>23009.177887846974</v>
          </cell>
          <cell r="K21">
            <v>33089.486209649796</v>
          </cell>
          <cell r="L21">
            <v>29481.941913073329</v>
          </cell>
          <cell r="M21">
            <v>33038.27328149377</v>
          </cell>
          <cell r="N21">
            <v>47688.03712296881</v>
          </cell>
          <cell r="O21">
            <v>49708.274001381906</v>
          </cell>
          <cell r="P21">
            <v>65850.232879579547</v>
          </cell>
          <cell r="Q21">
            <v>78639.571757631013</v>
          </cell>
        </row>
        <row r="22">
          <cell r="F22">
            <v>12458.082190837997</v>
          </cell>
          <cell r="G22">
            <v>13105.889294741606</v>
          </cell>
          <cell r="H22">
            <v>24703.103082345675</v>
          </cell>
          <cell r="I22">
            <v>15356.746450935709</v>
          </cell>
          <cell r="J22">
            <v>21385.345431730198</v>
          </cell>
          <cell r="K22">
            <v>30768.4230267524</v>
          </cell>
          <cell r="L22">
            <v>27130.443601336137</v>
          </cell>
          <cell r="M22">
            <v>31022.032927384898</v>
          </cell>
          <cell r="N22">
            <v>41359.672001258426</v>
          </cell>
          <cell r="O22">
            <v>42431.876290331202</v>
          </cell>
          <cell r="P22">
            <v>45950.087700632677</v>
          </cell>
          <cell r="Q22">
            <v>55494.913635376732</v>
          </cell>
        </row>
        <row r="24">
          <cell r="F24">
            <v>7404.1541866332327</v>
          </cell>
          <cell r="G24">
            <v>6104.9042265071093</v>
          </cell>
          <cell r="H24">
            <v>15152.764073466322</v>
          </cell>
          <cell r="I24">
            <v>9472.9824447567298</v>
          </cell>
          <cell r="J24">
            <v>10756.091921770638</v>
          </cell>
          <cell r="K24">
            <v>15193.42438588929</v>
          </cell>
          <cell r="L24">
            <v>14499.697162069426</v>
          </cell>
          <cell r="M24">
            <v>18595.266460939856</v>
          </cell>
          <cell r="N24">
            <v>18292.165971447903</v>
          </cell>
          <cell r="O24">
            <v>16815.213195110795</v>
          </cell>
          <cell r="P24">
            <v>20480.289968857578</v>
          </cell>
          <cell r="Q24">
            <v>27954.870776901542</v>
          </cell>
        </row>
      </sheetData>
      <sheetData sheetId="17" refreshError="1">
        <row r="6">
          <cell r="F6">
            <v>14302.331399999999</v>
          </cell>
          <cell r="G6">
            <v>39779.426700000004</v>
          </cell>
          <cell r="H6">
            <v>67024.344400000002</v>
          </cell>
          <cell r="I6">
            <v>31813.977300000002</v>
          </cell>
          <cell r="J6">
            <v>53995.886700000003</v>
          </cell>
          <cell r="K6">
            <v>86446.362399999998</v>
          </cell>
          <cell r="L6">
            <v>46461.914900000003</v>
          </cell>
          <cell r="M6">
            <v>66345.221099999995</v>
          </cell>
          <cell r="N6">
            <v>104150.00977615001</v>
          </cell>
          <cell r="O6">
            <v>101568.15551999593</v>
          </cell>
          <cell r="P6">
            <v>116226.63593923453</v>
          </cell>
          <cell r="Q6">
            <v>156813.56986461949</v>
          </cell>
        </row>
        <row r="7">
          <cell r="F7">
            <v>35535.773526225006</v>
          </cell>
          <cell r="G7">
            <v>42783.195036740006</v>
          </cell>
          <cell r="H7">
            <v>78619.099540099996</v>
          </cell>
          <cell r="I7">
            <v>33525.006352334996</v>
          </cell>
          <cell r="J7">
            <v>50862.460389460008</v>
          </cell>
          <cell r="K7">
            <v>85694.828444589992</v>
          </cell>
          <cell r="L7">
            <v>52346.901777744992</v>
          </cell>
          <cell r="M7">
            <v>69744.459935024992</v>
          </cell>
          <cell r="N7">
            <v>104150.00977615001</v>
          </cell>
          <cell r="O7">
            <v>93189.716106690001</v>
          </cell>
          <cell r="P7">
            <v>107006.77879652998</v>
          </cell>
          <cell r="Q7">
            <v>126518.67133006001</v>
          </cell>
        </row>
        <row r="9">
          <cell r="F9">
            <v>19461.058499999999</v>
          </cell>
          <cell r="G9">
            <v>28773.755700000002</v>
          </cell>
          <cell r="H9">
            <v>58078.576400000005</v>
          </cell>
          <cell r="I9">
            <v>22343.599100000003</v>
          </cell>
          <cell r="J9">
            <v>33919.934699999998</v>
          </cell>
          <cell r="K9">
            <v>56448.535100000008</v>
          </cell>
          <cell r="L9">
            <v>35023.163099999998</v>
          </cell>
          <cell r="M9">
            <v>46642.296599999987</v>
          </cell>
          <cell r="N9">
            <v>43769.0766</v>
          </cell>
          <cell r="O9">
            <v>35106.280899999998</v>
          </cell>
          <cell r="P9">
            <v>66666.882299999997</v>
          </cell>
          <cell r="Q9">
            <v>87835.938500000004</v>
          </cell>
        </row>
        <row r="11">
          <cell r="F11">
            <v>5742.7896843401913</v>
          </cell>
          <cell r="G11">
            <v>13372.740153777995</v>
          </cell>
          <cell r="H11">
            <v>19716.416550710001</v>
          </cell>
          <cell r="I11">
            <v>9905.7605417405266</v>
          </cell>
          <cell r="J11">
            <v>16679.279605087511</v>
          </cell>
          <cell r="K11">
            <v>25727.707399787643</v>
          </cell>
          <cell r="L11">
            <v>16668.103341434253</v>
          </cell>
          <cell r="M11">
            <v>21461.975497113261</v>
          </cell>
          <cell r="N11">
            <v>34023.219974990519</v>
          </cell>
          <cell r="O11">
            <v>34546.823543134582</v>
          </cell>
          <cell r="P11">
            <v>46938.679601102413</v>
          </cell>
          <cell r="Q11">
            <v>62830.493178466029</v>
          </cell>
        </row>
        <row r="12">
          <cell r="F12">
            <v>12157.626353327476</v>
          </cell>
          <cell r="G12">
            <v>14637.140206735918</v>
          </cell>
          <cell r="H12">
            <v>26897.448446929047</v>
          </cell>
          <cell r="I12">
            <v>11469.695472481331</v>
          </cell>
          <cell r="J12">
            <v>17401.247460386337</v>
          </cell>
          <cell r="K12">
            <v>29318.222209873344</v>
          </cell>
          <cell r="L12">
            <v>17909.109874817681</v>
          </cell>
          <cell r="M12">
            <v>23861.224899991736</v>
          </cell>
          <cell r="N12">
            <v>35632.175070551602</v>
          </cell>
          <cell r="O12">
            <v>31882.400071060485</v>
          </cell>
          <cell r="P12">
            <v>36609.543138864166</v>
          </cell>
          <cell r="Q12">
            <v>43285.021827786928</v>
          </cell>
        </row>
        <row r="14">
          <cell r="F14">
            <v>7770.516883734379</v>
          </cell>
          <cell r="G14">
            <v>9466.1814801823148</v>
          </cell>
          <cell r="H14">
            <v>22457.546977962913</v>
          </cell>
          <cell r="I14">
            <v>9269.4391792197312</v>
          </cell>
          <cell r="J14">
            <v>12928.389464615531</v>
          </cell>
          <cell r="K14">
            <v>20235.011555378762</v>
          </cell>
          <cell r="L14">
            <v>15700.78107458112</v>
          </cell>
          <cell r="M14">
            <v>20626.384818513288</v>
          </cell>
          <cell r="N14">
            <v>19657.703225730285</v>
          </cell>
          <cell r="O14">
            <v>14402.080347588326</v>
          </cell>
          <cell r="P14">
            <v>24101.580642280391</v>
          </cell>
          <cell r="Q14">
            <v>32298.78057387314</v>
          </cell>
        </row>
        <row r="16">
          <cell r="F16">
            <v>6100.1606642218831</v>
          </cell>
          <cell r="G16">
            <v>14761.310270027985</v>
          </cell>
          <cell r="H16">
            <v>21357.339012745873</v>
          </cell>
          <cell r="I16">
            <v>11044.621970325417</v>
          </cell>
          <cell r="J16">
            <v>19133.2409193649</v>
          </cell>
          <cell r="K16">
            <v>29070.706051195804</v>
          </cell>
          <cell r="L16">
            <v>17351.549697016166</v>
          </cell>
          <cell r="M16">
            <v>21780.165042298409</v>
          </cell>
          <cell r="N16">
            <v>36133.398673710493</v>
          </cell>
          <cell r="O16">
            <v>36817.141978767271</v>
          </cell>
          <cell r="P16">
            <v>42560.993131180803</v>
          </cell>
          <cell r="Q16">
            <v>56959.013587980538</v>
          </cell>
        </row>
        <row r="17">
          <cell r="F17">
            <v>12975.509069346692</v>
          </cell>
          <cell r="G17">
            <v>15621.82781261393</v>
          </cell>
          <cell r="H17">
            <v>28706.926510359666</v>
          </cell>
          <cell r="I17">
            <v>12241.298860538796</v>
          </cell>
          <cell r="J17">
            <v>18571.885471572394</v>
          </cell>
          <cell r="K17">
            <v>31290.553527921351</v>
          </cell>
          <cell r="L17">
            <v>19113.913427763484</v>
          </cell>
          <cell r="M17">
            <v>25466.446417877785</v>
          </cell>
          <cell r="N17">
            <v>38029.26635114917</v>
          </cell>
          <cell r="O17">
            <v>34027.231899699291</v>
          </cell>
          <cell r="P17">
            <v>39072.385120058578</v>
          </cell>
          <cell r="Q17">
            <v>46196.944779404905</v>
          </cell>
        </row>
        <row r="19">
          <cell r="F19">
            <v>7582.2823837267006</v>
          </cell>
          <cell r="G19">
            <v>8588.2137720711289</v>
          </cell>
          <cell r="H19">
            <v>19671.568009024784</v>
          </cell>
          <cell r="I19">
            <v>8890.0716417870281</v>
          </cell>
          <cell r="J19">
            <v>12168.963849542133</v>
          </cell>
          <cell r="K19">
            <v>18131.810409653815</v>
          </cell>
          <cell r="L19">
            <v>13438.953524055372</v>
          </cell>
          <cell r="M19">
            <v>17024.061907485204</v>
          </cell>
          <cell r="N19">
            <v>16283.024231172494</v>
          </cell>
          <cell r="O19">
            <v>13871.940854922173</v>
          </cell>
          <cell r="P19">
            <v>23709.348528663057</v>
          </cell>
          <cell r="Q19">
            <v>31664.053012233129</v>
          </cell>
        </row>
        <row r="21">
          <cell r="F21">
            <v>3917.5798135488208</v>
          </cell>
          <cell r="G21">
            <v>8593.7069733610242</v>
          </cell>
          <cell r="H21">
            <v>11768.851399475299</v>
          </cell>
          <cell r="I21">
            <v>6285.3610386469009</v>
          </cell>
          <cell r="J21">
            <v>10478.307546194072</v>
          </cell>
          <cell r="K21">
            <v>15342.685917733577</v>
          </cell>
          <cell r="L21">
            <v>10162.301853873996</v>
          </cell>
          <cell r="M21">
            <v>12143.255955910698</v>
          </cell>
          <cell r="N21">
            <v>20017.817248368625</v>
          </cell>
          <cell r="O21">
            <v>21309.776659711941</v>
          </cell>
          <cell r="P21">
            <v>29243.959213939543</v>
          </cell>
          <cell r="Q21">
            <v>38832.829954650544</v>
          </cell>
        </row>
        <row r="22">
          <cell r="F22">
            <v>7092.9320857306366</v>
          </cell>
          <cell r="G22">
            <v>8539.5157244047623</v>
          </cell>
          <cell r="H22">
            <v>15692.353882979782</v>
          </cell>
          <cell r="I22">
            <v>6691.5834280523113</v>
          </cell>
          <cell r="J22">
            <v>10152.135199463542</v>
          </cell>
          <cell r="K22">
            <v>17104.66771764322</v>
          </cell>
          <cell r="L22">
            <v>10448.429353409258</v>
          </cell>
          <cell r="M22">
            <v>13920.977893157342</v>
          </cell>
          <cell r="N22">
            <v>20788.317595656928</v>
          </cell>
          <cell r="O22">
            <v>18600.64554231074</v>
          </cell>
          <cell r="P22">
            <v>21358.528024057214</v>
          </cell>
          <cell r="Q22">
            <v>25253.097210851134</v>
          </cell>
        </row>
        <row r="24">
          <cell r="F24">
            <v>4376.449741282956</v>
          </cell>
          <cell r="G24">
            <v>4347.9014957478148</v>
          </cell>
          <cell r="H24">
            <v>10598.346845324133</v>
          </cell>
          <cell r="I24">
            <v>5227.4093596422417</v>
          </cell>
          <cell r="J24">
            <v>6800.674686753433</v>
          </cell>
          <cell r="K24">
            <v>9629.1017746653615</v>
          </cell>
          <cell r="L24">
            <v>9415.1038728390504</v>
          </cell>
          <cell r="M24">
            <v>12087.402642045743</v>
          </cell>
          <cell r="N24">
            <v>11509.233328262852</v>
          </cell>
          <cell r="O24">
            <v>9031.1006405220287</v>
          </cell>
          <cell r="P24">
            <v>13616.874509946145</v>
          </cell>
          <cell r="Q24">
            <v>18627.147636040067</v>
          </cell>
        </row>
      </sheetData>
      <sheetData sheetId="18" refreshError="1"/>
      <sheetData sheetId="19" refreshError="1">
        <row r="6">
          <cell r="D6" t="str">
            <v>FWD UL 2019</v>
          </cell>
          <cell r="F6">
            <v>9491.1460000000006</v>
          </cell>
          <cell r="G6">
            <v>23887.776000000002</v>
          </cell>
          <cell r="H6">
            <v>34432.474000000002</v>
          </cell>
          <cell r="I6">
            <v>17812.899000000001</v>
          </cell>
          <cell r="J6">
            <v>31425.532999999999</v>
          </cell>
          <cell r="K6">
            <v>48860.925000000003</v>
          </cell>
          <cell r="L6">
            <v>29366.885999999999</v>
          </cell>
          <cell r="M6">
            <v>37079.603000000003</v>
          </cell>
          <cell r="N6">
            <v>60511.155679943149</v>
          </cell>
          <cell r="O6">
            <v>56878.167091197727</v>
          </cell>
          <cell r="P6">
            <v>64505.782946275162</v>
          </cell>
          <cell r="Q6">
            <v>87658.785554322283</v>
          </cell>
        </row>
        <row r="7">
          <cell r="D7">
            <v>0.25022439148489567</v>
          </cell>
          <cell r="F7">
            <v>2138.2599636194509</v>
          </cell>
          <cell r="G7">
            <v>5328.0104080669762</v>
          </cell>
          <cell r="H7">
            <v>7810.719234257982</v>
          </cell>
          <cell r="I7">
            <v>3855.7122184889936</v>
          </cell>
          <cell r="J7">
            <v>6771.4456096024433</v>
          </cell>
          <cell r="K7">
            <v>11217.48626689043</v>
          </cell>
          <cell r="L7">
            <v>7657.3420724831612</v>
          </cell>
          <cell r="M7">
            <v>10033.45749834147</v>
          </cell>
          <cell r="N7">
            <v>16135.056434143304</v>
          </cell>
          <cell r="O7">
            <v>15166.334629951494</v>
          </cell>
          <cell r="P7">
            <v>17200.207738087054</v>
          </cell>
          <cell r="Q7">
            <v>23373.862818757269</v>
          </cell>
        </row>
        <row r="8">
          <cell r="D8" t="str">
            <v>Universal Life</v>
          </cell>
        </row>
        <row r="9">
          <cell r="D9" t="str">
            <v>FWD SmartKid</v>
          </cell>
          <cell r="F9">
            <v>432.1574</v>
          </cell>
          <cell r="G9">
            <v>7349.3458000000001</v>
          </cell>
          <cell r="H9">
            <v>21507.960599999999</v>
          </cell>
          <cell r="I9">
            <v>7904.4059999999999</v>
          </cell>
          <cell r="J9">
            <v>11884.462</v>
          </cell>
          <cell r="K9">
            <v>22665.277600000001</v>
          </cell>
          <cell r="L9">
            <v>7497.8552</v>
          </cell>
          <cell r="M9">
            <v>18318.851999999999</v>
          </cell>
          <cell r="N9">
            <v>26037.502444037502</v>
          </cell>
          <cell r="O9">
            <v>25392.038879998981</v>
          </cell>
          <cell r="P9">
            <v>29056.658984808633</v>
          </cell>
          <cell r="Q9">
            <v>39203.392466154874</v>
          </cell>
        </row>
        <row r="10">
          <cell r="D10">
            <v>0.10025164797461279</v>
          </cell>
          <cell r="F10">
            <v>-6.237430973824635</v>
          </cell>
          <cell r="G10">
            <v>700.96724506398709</v>
          </cell>
          <cell r="H10">
            <v>2181.56335322307</v>
          </cell>
          <cell r="I10">
            <v>750.44184321952196</v>
          </cell>
          <cell r="J10">
            <v>1047.9188824197026</v>
          </cell>
          <cell r="K10">
            <v>1974.1525282717857</v>
          </cell>
          <cell r="L10">
            <v>720.87187180666058</v>
          </cell>
          <cell r="M10">
            <v>1814.8488413411446</v>
          </cell>
          <cell r="N10">
            <v>2281.5948226988289</v>
          </cell>
          <cell r="O10">
            <v>2225.0346234586646</v>
          </cell>
          <cell r="P10">
            <v>5546.4808184569765</v>
          </cell>
          <cell r="Q10">
            <v>7483.3402025212499</v>
          </cell>
        </row>
        <row r="11">
          <cell r="D11" t="str">
            <v>Traditional Par</v>
          </cell>
        </row>
        <row r="12">
          <cell r="D12" t="str">
            <v>CI Rider 2018</v>
          </cell>
          <cell r="F12">
            <v>1055.635</v>
          </cell>
          <cell r="G12">
            <v>2240.5657999999999</v>
          </cell>
          <cell r="H12">
            <v>2785.3838999999998</v>
          </cell>
          <cell r="I12">
            <v>1623.3114</v>
          </cell>
          <cell r="J12">
            <v>3024.7318</v>
          </cell>
          <cell r="K12">
            <v>4316.4249</v>
          </cell>
          <cell r="L12">
            <v>2663.6959999999999</v>
          </cell>
          <cell r="M12">
            <v>3088.8548000000001</v>
          </cell>
          <cell r="N12">
            <v>4338.2539685278425</v>
          </cell>
          <cell r="O12">
            <v>4857.8538181768754</v>
          </cell>
          <cell r="P12">
            <v>5816.0832472826132</v>
          </cell>
          <cell r="Q12">
            <v>7773.6452539351021</v>
          </cell>
        </row>
        <row r="13">
          <cell r="D13">
            <v>1</v>
          </cell>
          <cell r="F13">
            <v>740.04092286888363</v>
          </cell>
          <cell r="G13">
            <v>1450.9716105470654</v>
          </cell>
          <cell r="H13">
            <v>1768.8146193572061</v>
          </cell>
          <cell r="I13">
            <v>1022.334861551426</v>
          </cell>
          <cell r="J13">
            <v>1892.7160414810321</v>
          </cell>
          <cell r="K13">
            <v>2685.5153936567353</v>
          </cell>
          <cell r="L13">
            <v>1751.8039992342649</v>
          </cell>
          <cell r="M13">
            <v>2000.301459029246</v>
          </cell>
          <cell r="N13">
            <v>2856.6674485930967</v>
          </cell>
          <cell r="O13">
            <v>3198.81523144638</v>
          </cell>
          <cell r="P13">
            <v>4926.2225104483732</v>
          </cell>
          <cell r="Q13">
            <v>6584.2775300830317</v>
          </cell>
        </row>
        <row r="14">
          <cell r="D14" t="str">
            <v>Riders</v>
          </cell>
        </row>
        <row r="15">
          <cell r="D15" t="str">
            <v>Accident Rider 2019</v>
          </cell>
          <cell r="F15">
            <v>788.43089999999995</v>
          </cell>
          <cell r="G15">
            <v>1927.1555000000001</v>
          </cell>
          <cell r="H15">
            <v>2680.4677999999999</v>
          </cell>
          <cell r="I15">
            <v>1399.26</v>
          </cell>
          <cell r="J15">
            <v>2306.3802999999998</v>
          </cell>
          <cell r="K15">
            <v>3234.9148</v>
          </cell>
          <cell r="L15">
            <v>2049.62</v>
          </cell>
          <cell r="M15">
            <v>2487.6514000000002</v>
          </cell>
          <cell r="N15">
            <v>3681.8144936834678</v>
          </cell>
          <cell r="O15">
            <v>4039.3610752481504</v>
          </cell>
          <cell r="P15">
            <v>4750.7262018916226</v>
          </cell>
          <cell r="Q15">
            <v>6236.4687725095728</v>
          </cell>
        </row>
        <row r="16">
          <cell r="D16">
            <v>1</v>
          </cell>
          <cell r="F16">
            <v>1020.1993226856986</v>
          </cell>
          <cell r="G16">
            <v>2391.6899936228297</v>
          </cell>
          <cell r="H16">
            <v>3334.9697751831654</v>
          </cell>
          <cell r="I16">
            <v>1752.0085464632152</v>
          </cell>
          <cell r="J16">
            <v>2828.507199511987</v>
          </cell>
          <cell r="K16">
            <v>3973.425011068789</v>
          </cell>
          <cell r="L16">
            <v>2708.265203176763</v>
          </cell>
          <cell r="M16">
            <v>3322.3287620331525</v>
          </cell>
          <cell r="N16">
            <v>4897.165926551027</v>
          </cell>
          <cell r="O16">
            <v>5372.7371264029807</v>
          </cell>
          <cell r="P16">
            <v>6318.9208805034841</v>
          </cell>
          <cell r="Q16">
            <v>8295.100806173059</v>
          </cell>
        </row>
        <row r="17">
          <cell r="D17" t="str">
            <v>Riders</v>
          </cell>
        </row>
        <row r="18">
          <cell r="D18" t="str">
            <v>HS Rider 2019</v>
          </cell>
          <cell r="F18">
            <v>639.59180000000003</v>
          </cell>
          <cell r="G18">
            <v>1637.3768</v>
          </cell>
          <cell r="H18">
            <v>2140.5956999999999</v>
          </cell>
          <cell r="I18">
            <v>1187.107</v>
          </cell>
          <cell r="J18">
            <v>2087.6666</v>
          </cell>
          <cell r="K18">
            <v>2793.7613999999999</v>
          </cell>
          <cell r="L18">
            <v>1773.4844000000001</v>
          </cell>
          <cell r="M18">
            <v>2063.1451999999999</v>
          </cell>
          <cell r="N18">
            <v>3179.7162677710758</v>
          </cell>
          <cell r="O18">
            <v>3488.503330193048</v>
          </cell>
          <cell r="P18">
            <v>4102.8578201853788</v>
          </cell>
          <cell r="Q18">
            <v>5385.9859706174093</v>
          </cell>
        </row>
        <row r="19">
          <cell r="D19">
            <v>1</v>
          </cell>
          <cell r="F19">
            <v>708.48983070779764</v>
          </cell>
          <cell r="G19">
            <v>1743.4920722619097</v>
          </cell>
          <cell r="H19">
            <v>2311.9550099405851</v>
          </cell>
          <cell r="I19">
            <v>1270.0297783960259</v>
          </cell>
          <cell r="J19">
            <v>2191.8968152645384</v>
          </cell>
          <cell r="K19">
            <v>2968.9248372262796</v>
          </cell>
          <cell r="L19">
            <v>2013.0470175086025</v>
          </cell>
          <cell r="M19">
            <v>2362.1405024369392</v>
          </cell>
          <cell r="N19">
            <v>3604.0498646409828</v>
          </cell>
          <cell r="O19">
            <v>3954.0446053053465</v>
          </cell>
          <cell r="P19">
            <v>4650.3847910447903</v>
          </cell>
          <cell r="Q19">
            <v>6104.7465791559207</v>
          </cell>
        </row>
        <row r="20">
          <cell r="D20" t="str">
            <v>Riders</v>
          </cell>
        </row>
        <row r="21">
          <cell r="D21" t="str">
            <v>Medical Rider</v>
          </cell>
          <cell r="F21">
            <v>567.71280000000002</v>
          </cell>
          <cell r="G21">
            <v>1378.578</v>
          </cell>
          <cell r="H21">
            <v>1628.79</v>
          </cell>
          <cell r="I21">
            <v>916.86599999999999</v>
          </cell>
          <cell r="J21">
            <v>1744.6959999999999</v>
          </cell>
          <cell r="K21">
            <v>2423.694</v>
          </cell>
          <cell r="L21">
            <v>1813.174</v>
          </cell>
          <cell r="M21">
            <v>1933.1079999999999</v>
          </cell>
          <cell r="N21">
            <v>3489.0253275010255</v>
          </cell>
          <cell r="O21">
            <v>3694.178913627281</v>
          </cell>
          <cell r="P21">
            <v>4205.0796882815057</v>
          </cell>
          <cell r="Q21">
            <v>5331.6613753970632</v>
          </cell>
        </row>
        <row r="22">
          <cell r="D22">
            <v>1</v>
          </cell>
          <cell r="F22">
            <v>319.17115973992208</v>
          </cell>
          <cell r="G22">
            <v>630.09376085434224</v>
          </cell>
          <cell r="H22">
            <v>779.49549866948246</v>
          </cell>
          <cell r="I22">
            <v>494.53007012766875</v>
          </cell>
          <cell r="J22">
            <v>843.96452547639944</v>
          </cell>
          <cell r="K22">
            <v>1205.4927566181282</v>
          </cell>
          <cell r="L22">
            <v>828.02614989045151</v>
          </cell>
          <cell r="M22">
            <v>934.57637905538559</v>
          </cell>
          <cell r="N22">
            <v>1645.7682747795614</v>
          </cell>
          <cell r="O22">
            <v>1742.538928991371</v>
          </cell>
          <cell r="P22">
            <v>4289.1812820471359</v>
          </cell>
          <cell r="Q22">
            <v>5438.2946029050045</v>
          </cell>
        </row>
        <row r="23">
          <cell r="D23" t="str">
            <v>Riders</v>
          </cell>
        </row>
        <row r="24">
          <cell r="D24" t="str">
            <v>WoP CI 2018</v>
          </cell>
          <cell r="F24">
            <v>201.4485</v>
          </cell>
          <cell r="G24">
            <v>552.46669999999995</v>
          </cell>
          <cell r="H24">
            <v>785.87040000000002</v>
          </cell>
          <cell r="I24">
            <v>441.5849</v>
          </cell>
          <cell r="J24">
            <v>692.93499999999995</v>
          </cell>
          <cell r="K24">
            <v>1069.0517</v>
          </cell>
          <cell r="L24">
            <v>731.83040000000005</v>
          </cell>
          <cell r="M24">
            <v>767.87030000000004</v>
          </cell>
          <cell r="N24">
            <v>1093.6174937194464</v>
          </cell>
          <cell r="O24">
            <v>1224.6018688695731</v>
          </cell>
          <cell r="P24">
            <v>1466.1590654443148</v>
          </cell>
          <cell r="Q24">
            <v>1959.6350285959556</v>
          </cell>
        </row>
        <row r="25">
          <cell r="D25">
            <v>1</v>
          </cell>
          <cell r="F25">
            <v>147.76401573258713</v>
          </cell>
          <cell r="G25">
            <v>364.00406134310413</v>
          </cell>
          <cell r="H25">
            <v>509.05482792488505</v>
          </cell>
          <cell r="I25">
            <v>281.15346199844026</v>
          </cell>
          <cell r="J25">
            <v>435.41130701208112</v>
          </cell>
          <cell r="K25">
            <v>655.57738025107892</v>
          </cell>
          <cell r="L25">
            <v>426.15051381616712</v>
          </cell>
          <cell r="M25">
            <v>446.02386268247835</v>
          </cell>
          <cell r="N25">
            <v>630.4857066923098</v>
          </cell>
          <cell r="O25">
            <v>706.00002207812793</v>
          </cell>
          <cell r="P25">
            <v>1451.9373225095048</v>
          </cell>
          <cell r="Q25">
            <v>1940.6265688185747</v>
          </cell>
        </row>
        <row r="26">
          <cell r="D26" t="str">
            <v>Riders</v>
          </cell>
        </row>
        <row r="27">
          <cell r="D27" t="str">
            <v>Family CI</v>
          </cell>
          <cell r="F27">
            <v>63.643000000000001</v>
          </cell>
          <cell r="G27">
            <v>246.51499999999999</v>
          </cell>
          <cell r="H27">
            <v>157.54400000000001</v>
          </cell>
          <cell r="I27">
            <v>123.94499999999999</v>
          </cell>
          <cell r="J27">
            <v>321.82</v>
          </cell>
          <cell r="K27">
            <v>175.62299999999999</v>
          </cell>
          <cell r="L27">
            <v>44.723999999999997</v>
          </cell>
          <cell r="M27">
            <v>100.666</v>
          </cell>
          <cell r="N27">
            <v>208.30001955230003</v>
          </cell>
          <cell r="O27">
            <v>203.13631103999185</v>
          </cell>
          <cell r="P27">
            <v>232.45327187846908</v>
          </cell>
          <cell r="Q27">
            <v>313.62713972923899</v>
          </cell>
        </row>
        <row r="28">
          <cell r="D28">
            <v>0.48</v>
          </cell>
          <cell r="F28">
            <v>21.787346486561358</v>
          </cell>
          <cell r="G28">
            <v>97.41275533908275</v>
          </cell>
          <cell r="H28">
            <v>41.458141071287898</v>
          </cell>
          <cell r="I28">
            <v>33.309511639237449</v>
          </cell>
          <cell r="J28">
            <v>92.155513728150353</v>
          </cell>
          <cell r="K28">
            <v>51.488791333429532</v>
          </cell>
          <cell r="L28">
            <v>8.739665003892096</v>
          </cell>
          <cell r="M28">
            <v>26.696784982252723</v>
          </cell>
          <cell r="N28">
            <v>62.541232635720014</v>
          </cell>
          <cell r="O28">
            <v>60.990850182442188</v>
          </cell>
          <cell r="P28">
            <v>69.793148290297808</v>
          </cell>
          <cell r="Q28">
            <v>94.165271558013245</v>
          </cell>
        </row>
        <row r="29">
          <cell r="D29" t="str">
            <v>Traditional Par</v>
          </cell>
        </row>
        <row r="30">
          <cell r="D30" t="str">
            <v>Term Rider 2019</v>
          </cell>
          <cell r="F30">
            <v>106.038</v>
          </cell>
          <cell r="G30">
            <v>202.08850000000001</v>
          </cell>
          <cell r="H30">
            <v>223.57599999999999</v>
          </cell>
          <cell r="I30">
            <v>122.50539999999999</v>
          </cell>
          <cell r="J30">
            <v>135.4753</v>
          </cell>
          <cell r="K30">
            <v>364.18689999999998</v>
          </cell>
          <cell r="L30">
            <v>127.5256</v>
          </cell>
          <cell r="M30">
            <v>94.763900000000007</v>
          </cell>
          <cell r="N30">
            <v>414.49889401404073</v>
          </cell>
          <cell r="O30">
            <v>454.75150936750816</v>
          </cell>
          <cell r="P30">
            <v>534.83703750580514</v>
          </cell>
          <cell r="Q30">
            <v>702.10202420387293</v>
          </cell>
        </row>
        <row r="31">
          <cell r="D31">
            <v>1</v>
          </cell>
          <cell r="F31">
            <v>154.50329080958335</v>
          </cell>
          <cell r="G31">
            <v>293.21367100272505</v>
          </cell>
          <cell r="H31">
            <v>326.1574972089366</v>
          </cell>
          <cell r="I31">
            <v>169.56253293350488</v>
          </cell>
          <cell r="J31">
            <v>196.51445194515054</v>
          </cell>
          <cell r="K31">
            <v>491.81838373838065</v>
          </cell>
          <cell r="L31">
            <v>183.4473858853996</v>
          </cell>
          <cell r="M31">
            <v>145.36915774148721</v>
          </cell>
          <cell r="N31">
            <v>595.64021481390432</v>
          </cell>
          <cell r="O31">
            <v>653.48373816754838</v>
          </cell>
          <cell r="P31">
            <v>768.56766691299958</v>
          </cell>
          <cell r="Q31">
            <v>1008.929593196709</v>
          </cell>
        </row>
        <row r="32">
          <cell r="D32" t="str">
            <v>Riders</v>
          </cell>
        </row>
        <row r="33">
          <cell r="D33" t="str">
            <v>WoP CI + DTH 2018</v>
          </cell>
          <cell r="F33">
            <v>92.790999999999997</v>
          </cell>
          <cell r="G33">
            <v>230.23609999999999</v>
          </cell>
          <cell r="H33">
            <v>343.47649999999999</v>
          </cell>
          <cell r="I33">
            <v>216.02209999999999</v>
          </cell>
          <cell r="J33">
            <v>253.5917</v>
          </cell>
          <cell r="K33">
            <v>447.09660000000002</v>
          </cell>
          <cell r="L33">
            <v>292.9948</v>
          </cell>
          <cell r="M33">
            <v>363.05849999999998</v>
          </cell>
          <cell r="N33">
            <v>467.07511896710355</v>
          </cell>
          <cell r="O33">
            <v>523.01747811683003</v>
          </cell>
          <cell r="P33">
            <v>626.18458816714849</v>
          </cell>
          <cell r="Q33">
            <v>836.94415037253134</v>
          </cell>
        </row>
        <row r="34">
          <cell r="D34">
            <v>1</v>
          </cell>
          <cell r="F34">
            <v>93.457762303402873</v>
          </cell>
          <cell r="G34">
            <v>219.67983389244469</v>
          </cell>
          <cell r="H34">
            <v>320.3877150167948</v>
          </cell>
          <cell r="I34">
            <v>201.93803974666926</v>
          </cell>
          <cell r="J34">
            <v>237.07461358225459</v>
          </cell>
          <cell r="K34">
            <v>403.07232079087481</v>
          </cell>
          <cell r="L34">
            <v>239.79813924071846</v>
          </cell>
          <cell r="M34">
            <v>297.3775850632</v>
          </cell>
          <cell r="N34">
            <v>396.12839634902383</v>
          </cell>
          <cell r="O34">
            <v>443.57334924432689</v>
          </cell>
          <cell r="P34">
            <v>546.03296088175352</v>
          </cell>
          <cell r="Q34">
            <v>729.81529912484734</v>
          </cell>
        </row>
        <row r="35">
          <cell r="D35" t="str">
            <v>Riders</v>
          </cell>
          <cell r="F35">
            <v>1.0071856354970081</v>
          </cell>
          <cell r="G35">
            <v>0.95415025659505481</v>
          </cell>
          <cell r="H35">
            <v>0.93277914214449842</v>
          </cell>
          <cell r="I35">
            <v>0.93480268799659505</v>
          </cell>
          <cell r="J35">
            <v>0.93486740134734136</v>
          </cell>
          <cell r="K35">
            <v>0.90153295907612541</v>
          </cell>
          <cell r="L35">
            <v>0.81843820859864558</v>
          </cell>
          <cell r="M35">
            <v>0.81908999531260118</v>
          </cell>
          <cell r="N35">
            <v>0.84810425617409835</v>
          </cell>
          <cell r="O35">
            <v>0.84810425617409835</v>
          </cell>
          <cell r="P35">
            <v>0.87200000000000011</v>
          </cell>
          <cell r="Q35">
            <v>0.872</v>
          </cell>
        </row>
        <row r="36">
          <cell r="F36">
            <v>863.73699999999917</v>
          </cell>
          <cell r="G36">
            <v>127.32250000000568</v>
          </cell>
          <cell r="H36">
            <v>338.20550000000367</v>
          </cell>
          <cell r="I36">
            <v>66.070500000008906</v>
          </cell>
          <cell r="J36">
            <v>118.59500000001208</v>
          </cell>
          <cell r="K36">
            <v>95.406499999982771</v>
          </cell>
          <cell r="L36">
            <v>100.12449999999808</v>
          </cell>
          <cell r="M36">
            <v>47.647999999986496</v>
          </cell>
          <cell r="N36">
            <v>729.05006843304</v>
          </cell>
          <cell r="O36">
            <v>812.54524415994092</v>
          </cell>
          <cell r="P36">
            <v>929.81308751388133</v>
          </cell>
          <cell r="Q36">
            <v>1411.3221287815977</v>
          </cell>
        </row>
        <row r="37">
          <cell r="F37">
            <v>405.35350036012915</v>
          </cell>
          <cell r="G37">
            <v>153.20474178352742</v>
          </cell>
          <cell r="H37">
            <v>331.84087885660483</v>
          </cell>
          <cell r="I37">
            <v>74.739677175824909</v>
          </cell>
          <cell r="J37">
            <v>141.6746450637711</v>
          </cell>
          <cell r="K37">
            <v>100.75372994173267</v>
          </cell>
          <cell r="L37">
            <v>130.6113233881706</v>
          </cell>
          <cell r="M37">
            <v>78.854664406502707</v>
          </cell>
          <cell r="N37">
            <v>918.12165309276497</v>
          </cell>
          <cell r="O37">
            <v>1023.2704379059051</v>
          </cell>
          <cell r="P37">
            <v>1170.9504819200411</v>
          </cell>
          <cell r="Q37">
            <v>1777.3339061723455</v>
          </cell>
        </row>
      </sheetData>
      <sheetData sheetId="20" refreshError="1">
        <row r="6">
          <cell r="F6">
            <v>4977.9421199999997</v>
          </cell>
          <cell r="G6">
            <v>10311.94666</v>
          </cell>
          <cell r="H6">
            <v>22329.02378</v>
          </cell>
          <cell r="I6">
            <v>17923.836470000002</v>
          </cell>
          <cell r="J6">
            <v>38780.765749999999</v>
          </cell>
          <cell r="K6">
            <v>67535.407730000006</v>
          </cell>
          <cell r="L6">
            <v>59079.537429999997</v>
          </cell>
          <cell r="M6">
            <v>69897.697310000018</v>
          </cell>
          <cell r="N6">
            <v>89100</v>
          </cell>
          <cell r="O6">
            <v>82000</v>
          </cell>
          <cell r="P6">
            <v>87700</v>
          </cell>
          <cell r="Q6">
            <v>98400</v>
          </cell>
        </row>
        <row r="7">
          <cell r="F7">
            <v>11574.243200000001</v>
          </cell>
          <cell r="G7">
            <v>8779.416425206</v>
          </cell>
          <cell r="H7">
            <v>24198.628477818002</v>
          </cell>
          <cell r="I7">
            <v>40654.316330984526</v>
          </cell>
          <cell r="J7">
            <v>47640.374330955659</v>
          </cell>
          <cell r="K7">
            <v>62443.104321959807</v>
          </cell>
          <cell r="L7">
            <v>52417.045898022712</v>
          </cell>
          <cell r="M7">
            <v>56363.366424638887</v>
          </cell>
          <cell r="N7">
            <v>75535.249193564436</v>
          </cell>
          <cell r="O7">
            <v>86863.699697651609</v>
          </cell>
          <cell r="P7">
            <v>88047.805757248978</v>
          </cell>
          <cell r="Q7">
            <v>129492.52466581546</v>
          </cell>
        </row>
        <row r="9">
          <cell r="F9">
            <v>10207.89012</v>
          </cell>
          <cell r="G9">
            <v>3407.8563600000002</v>
          </cell>
          <cell r="H9">
            <v>13915.44231</v>
          </cell>
          <cell r="I9">
            <v>9942.1324100000002</v>
          </cell>
          <cell r="J9">
            <v>14001.32114</v>
          </cell>
          <cell r="K9">
            <v>16010.477080000001</v>
          </cell>
          <cell r="L9">
            <v>8464.9591199999995</v>
          </cell>
          <cell r="M9">
            <v>11299.48141</v>
          </cell>
          <cell r="N9">
            <v>13616.476310000002</v>
          </cell>
          <cell r="O9">
            <v>14451.677199999996</v>
          </cell>
          <cell r="P9">
            <v>13568.846079999998</v>
          </cell>
          <cell r="Q9">
            <v>13602.49416</v>
          </cell>
        </row>
        <row r="11">
          <cell r="F11">
            <v>2189.1646271293953</v>
          </cell>
          <cell r="G11">
            <v>4575.7714538595646</v>
          </cell>
          <cell r="H11">
            <v>9601.1076056475158</v>
          </cell>
          <cell r="I11">
            <v>7011.8063306318263</v>
          </cell>
          <cell r="J11">
            <v>14563.850277399706</v>
          </cell>
          <cell r="K11">
            <v>25366.508531500855</v>
          </cell>
          <cell r="L11">
            <v>24397.909741579711</v>
          </cell>
          <cell r="M11">
            <v>28639.334884036023</v>
          </cell>
          <cell r="N11">
            <v>37546.956262626562</v>
          </cell>
          <cell r="O11">
            <v>32861.586491604707</v>
          </cell>
          <cell r="P11">
            <v>40826.169537089365</v>
          </cell>
          <cell r="Q11">
            <v>45193.553739811512</v>
          </cell>
        </row>
        <row r="12">
          <cell r="F12">
            <v>4987.7298321293574</v>
          </cell>
          <cell r="G12">
            <v>3783.3451791297789</v>
          </cell>
          <cell r="H12">
            <v>10428.001128867012</v>
          </cell>
          <cell r="I12">
            <v>15426.653108333052</v>
          </cell>
          <cell r="J12">
            <v>18484.242714198757</v>
          </cell>
          <cell r="K12">
            <v>23692.729001697171</v>
          </cell>
          <cell r="L12">
            <v>19798.055982591941</v>
          </cell>
          <cell r="M12">
            <v>21561.408282171615</v>
          </cell>
          <cell r="N12">
            <v>28262.540181755881</v>
          </cell>
          <cell r="O12">
            <v>31154.514855721485</v>
          </cell>
          <cell r="P12">
            <v>31805.974170470967</v>
          </cell>
          <cell r="Q12">
            <v>46154.373895765733</v>
          </cell>
        </row>
        <row r="14">
          <cell r="F14">
            <v>3528.7634540162617</v>
          </cell>
          <cell r="G14">
            <v>1309.0796686029819</v>
          </cell>
          <cell r="H14">
            <v>5018.1562012978438</v>
          </cell>
          <cell r="I14">
            <v>3722.5410722463321</v>
          </cell>
          <cell r="J14">
            <v>5215.2173974254974</v>
          </cell>
          <cell r="K14">
            <v>6082.2656309657323</v>
          </cell>
          <cell r="L14">
            <v>3498.6678305317578</v>
          </cell>
          <cell r="M14">
            <v>4936.1893391332951</v>
          </cell>
          <cell r="N14">
            <v>5798.2157097044437</v>
          </cell>
          <cell r="O14">
            <v>6258.3819741314792</v>
          </cell>
          <cell r="P14">
            <v>5990.0488049316218</v>
          </cell>
          <cell r="Q14">
            <v>5687.7002091912918</v>
          </cell>
        </row>
        <row r="16">
          <cell r="F16">
            <v>1758.5582876272972</v>
          </cell>
          <cell r="G16">
            <v>3657.2646163695917</v>
          </cell>
          <cell r="H16">
            <v>7907.4971447540947</v>
          </cell>
          <cell r="I16">
            <v>6547.339791985487</v>
          </cell>
          <cell r="J16">
            <v>14393.85867792184</v>
          </cell>
          <cell r="K16">
            <v>25935.085790489888</v>
          </cell>
          <cell r="L16">
            <v>23983.042233332559</v>
          </cell>
          <cell r="M16">
            <v>27558.194783255673</v>
          </cell>
          <cell r="N16">
            <v>36382.199909397299</v>
          </cell>
          <cell r="O16">
            <v>33294.173314544001</v>
          </cell>
          <cell r="P16">
            <v>35024.519249722172</v>
          </cell>
          <cell r="Q16">
            <v>39117.979260350934</v>
          </cell>
        </row>
        <row r="17">
          <cell r="F17">
            <v>4311.7217589729789</v>
          </cell>
          <cell r="G17">
            <v>3270.5724406879576</v>
          </cell>
          <cell r="H17">
            <v>9014.6501280568591</v>
          </cell>
          <cell r="I17">
            <v>8159.1256008330856</v>
          </cell>
          <cell r="J17">
            <v>11711.886565504565</v>
          </cell>
          <cell r="K17">
            <v>17236.916022462614</v>
          </cell>
          <cell r="L17">
            <v>25653.175688098308</v>
          </cell>
          <cell r="M17">
            <v>24608.579110270934</v>
          </cell>
          <cell r="N17">
            <v>30492.116926821844</v>
          </cell>
          <cell r="O17">
            <v>36567.073923790274</v>
          </cell>
          <cell r="P17">
            <v>37975.15490007052</v>
          </cell>
          <cell r="Q17">
            <v>48006.825471713353</v>
          </cell>
        </row>
        <row r="19">
          <cell r="F19">
            <v>3301.2030156693909</v>
          </cell>
          <cell r="G19">
            <v>1223.1725271076693</v>
          </cell>
          <cell r="H19">
            <v>4832.0129234336309</v>
          </cell>
          <cell r="I19">
            <v>3527.8444178454647</v>
          </cell>
          <cell r="J19">
            <v>4942.2963526640597</v>
          </cell>
          <cell r="K19">
            <v>5797.7110367656405</v>
          </cell>
          <cell r="L19">
            <v>3169.2175403782298</v>
          </cell>
          <cell r="M19">
            <v>4262.7639838072437</v>
          </cell>
          <cell r="N19">
            <v>5039.3096801775864</v>
          </cell>
          <cell r="O19">
            <v>5415.2956891644017</v>
          </cell>
          <cell r="P19">
            <v>5234.1678871790082</v>
          </cell>
          <cell r="Q19">
            <v>4741.88474017726</v>
          </cell>
        </row>
        <row r="21">
          <cell r="F21">
            <v>1192.3515418731297</v>
          </cell>
          <cell r="G21">
            <v>2367.1011549069553</v>
          </cell>
          <cell r="H21">
            <v>5060.4333784071378</v>
          </cell>
          <cell r="I21">
            <v>3620.8605791080918</v>
          </cell>
          <cell r="J21">
            <v>7455.6255678716279</v>
          </cell>
          <cell r="K21">
            <v>12761.08562464056</v>
          </cell>
          <cell r="L21">
            <v>12491.13364880327</v>
          </cell>
          <cell r="M21">
            <v>14003.786999209997</v>
          </cell>
          <cell r="N21">
            <v>19060.932007061263</v>
          </cell>
          <cell r="O21">
            <v>18265.79622118895</v>
          </cell>
          <cell r="P21">
            <v>24056.167096531568</v>
          </cell>
          <cell r="Q21">
            <v>26386.098937223611</v>
          </cell>
        </row>
        <row r="22">
          <cell r="F22">
            <v>2580.168024015702</v>
          </cell>
          <cell r="G22">
            <v>1957.1361287760858</v>
          </cell>
          <cell r="H22">
            <v>5394.4371432808339</v>
          </cell>
          <cell r="I22">
            <v>4808.3158765941562</v>
          </cell>
          <cell r="J22">
            <v>6747.9106390290253</v>
          </cell>
          <cell r="K22">
            <v>9072.0626286309325</v>
          </cell>
          <cell r="L22">
            <v>11654.705471774418</v>
          </cell>
          <cell r="M22">
            <v>11666.789566204443</v>
          </cell>
          <cell r="N22">
            <v>14600.207011950046</v>
          </cell>
          <cell r="O22">
            <v>16503.882277334909</v>
          </cell>
          <cell r="P22">
            <v>17335.623931664897</v>
          </cell>
          <cell r="Q22">
            <v>22120.526779714393</v>
          </cell>
        </row>
        <row r="24">
          <cell r="F24">
            <v>1688.3897721438925</v>
          </cell>
          <cell r="G24">
            <v>698.0362540812506</v>
          </cell>
          <cell r="H24">
            <v>2626.5261699501407</v>
          </cell>
          <cell r="I24">
            <v>1966.6601067058082</v>
          </cell>
          <cell r="J24">
            <v>2758.2263771061102</v>
          </cell>
          <cell r="K24">
            <v>3349.4994577303087</v>
          </cell>
          <cell r="L24">
            <v>2027.0162442602032</v>
          </cell>
          <cell r="M24">
            <v>3016.9283869726446</v>
          </cell>
          <cell r="N24">
            <v>3525.9958576770305</v>
          </cell>
          <cell r="O24">
            <v>3779.9362766436761</v>
          </cell>
          <cell r="P24">
            <v>3563.8884283689249</v>
          </cell>
          <cell r="Q24">
            <v>3069.064304320168</v>
          </cell>
        </row>
      </sheetData>
      <sheetData sheetId="21" refreshError="1"/>
      <sheetData sheetId="22" refreshError="1"/>
      <sheetData sheetId="23" refreshError="1">
        <row r="6">
          <cell r="D6" t="str">
            <v>FWD UL 2019</v>
          </cell>
          <cell r="F6">
            <v>3372.098</v>
          </cell>
          <cell r="G6">
            <v>7077.9290000000001</v>
          </cell>
          <cell r="H6">
            <v>14357.665999999999</v>
          </cell>
          <cell r="I6">
            <v>12682.708000000001</v>
          </cell>
          <cell r="J6">
            <v>28012.627</v>
          </cell>
          <cell r="K6">
            <v>48235.82</v>
          </cell>
          <cell r="L6">
            <v>42712.894</v>
          </cell>
          <cell r="M6">
            <v>52885.234000000004</v>
          </cell>
          <cell r="N6">
            <v>67866.649999999994</v>
          </cell>
          <cell r="O6">
            <v>50094.5</v>
          </cell>
          <cell r="P6">
            <v>48028.299999999996</v>
          </cell>
          <cell r="Q6">
            <v>53744</v>
          </cell>
        </row>
        <row r="7">
          <cell r="D7">
            <v>0.25022439148489567</v>
          </cell>
          <cell r="F7">
            <v>1243.5454338028842</v>
          </cell>
          <cell r="G7">
            <v>2683.0144184996966</v>
          </cell>
          <cell r="H7">
            <v>5457.2270905973401</v>
          </cell>
          <cell r="I7">
            <v>4250.3774243719754</v>
          </cell>
          <cell r="J7">
            <v>8886.5344021725596</v>
          </cell>
          <cell r="K7">
            <v>15860.053396554422</v>
          </cell>
          <cell r="L7">
            <v>15300.847504764399</v>
          </cell>
          <cell r="M7">
            <v>18866.239259767182</v>
          </cell>
          <cell r="N7">
            <v>24742.898608253541</v>
          </cell>
          <cell r="O7">
            <v>18300.83739357553</v>
          </cell>
          <cell r="P7">
            <v>17733.411126985273</v>
          </cell>
          <cell r="Q7">
            <v>19788.050187688139</v>
          </cell>
        </row>
        <row r="8">
          <cell r="D8" t="str">
            <v>Universal Life</v>
          </cell>
        </row>
        <row r="9">
          <cell r="D9" t="str">
            <v>FWD SmartKid</v>
          </cell>
          <cell r="F9">
            <v>731.04819999999995</v>
          </cell>
          <cell r="G9">
            <v>1303.0019</v>
          </cell>
          <cell r="H9">
            <v>3695.8236000000002</v>
          </cell>
          <cell r="I9">
            <v>1836.2534000000001</v>
          </cell>
          <cell r="J9">
            <v>3077.9184</v>
          </cell>
          <cell r="K9">
            <v>4858.1088</v>
          </cell>
          <cell r="L9">
            <v>2626.4879999999998</v>
          </cell>
          <cell r="M9">
            <v>1819.8678</v>
          </cell>
          <cell r="N9">
            <v>2675</v>
          </cell>
          <cell r="O9">
            <v>9275</v>
          </cell>
          <cell r="P9">
            <v>14263</v>
          </cell>
          <cell r="Q9">
            <v>15980</v>
          </cell>
        </row>
        <row r="10">
          <cell r="D10">
            <v>0.10025164797461279</v>
          </cell>
          <cell r="F10">
            <v>64.235305118887283</v>
          </cell>
          <cell r="G10">
            <v>134.36573345554922</v>
          </cell>
          <cell r="H10">
            <v>369.27286620171071</v>
          </cell>
          <cell r="I10">
            <v>124.91347705488576</v>
          </cell>
          <cell r="J10">
            <v>262.89221167294102</v>
          </cell>
          <cell r="K10">
            <v>383.26162642174216</v>
          </cell>
          <cell r="L10">
            <v>184.56727155301255</v>
          </cell>
          <cell r="M10">
            <v>114.4207620541608</v>
          </cell>
          <cell r="N10">
            <v>148.89011902937278</v>
          </cell>
          <cell r="O10">
            <v>466.92054093766501</v>
          </cell>
          <cell r="P10">
            <v>3075.3310847960756</v>
          </cell>
          <cell r="Q10">
            <v>3424.5125574592503</v>
          </cell>
        </row>
        <row r="11">
          <cell r="D11" t="str">
            <v>Traditional Par</v>
          </cell>
        </row>
        <row r="12">
          <cell r="D12" t="str">
            <v>Credit Life - Regular</v>
          </cell>
          <cell r="F12">
            <v>0</v>
          </cell>
          <cell r="G12">
            <v>0</v>
          </cell>
          <cell r="H12">
            <v>0</v>
          </cell>
          <cell r="I12">
            <v>24.412400000000002</v>
          </cell>
          <cell r="J12">
            <v>268.50211999999999</v>
          </cell>
          <cell r="K12">
            <v>1353.55843</v>
          </cell>
          <cell r="L12">
            <v>2020.3270600000001</v>
          </cell>
          <cell r="M12">
            <v>2186.10086</v>
          </cell>
          <cell r="N12">
            <v>2000</v>
          </cell>
          <cell r="O12">
            <v>3500</v>
          </cell>
          <cell r="P12">
            <v>3800</v>
          </cell>
          <cell r="Q12">
            <v>4400</v>
          </cell>
        </row>
        <row r="13">
          <cell r="D13">
            <v>1</v>
          </cell>
          <cell r="F13">
            <v>0</v>
          </cell>
          <cell r="G13">
            <v>0</v>
          </cell>
          <cell r="H13">
            <v>0</v>
          </cell>
          <cell r="I13">
            <v>29.535992191739869</v>
          </cell>
          <cell r="J13">
            <v>273.59225977024386</v>
          </cell>
          <cell r="K13">
            <v>770.38712315811574</v>
          </cell>
          <cell r="L13">
            <v>1402.1771808609431</v>
          </cell>
          <cell r="M13">
            <v>1261.0778231966963</v>
          </cell>
          <cell r="N13">
            <v>1326.467666817417</v>
          </cell>
          <cell r="O13">
            <v>2321.3184169304795</v>
          </cell>
          <cell r="P13">
            <v>2520.288566953092</v>
          </cell>
          <cell r="Q13">
            <v>2918.2288669983172</v>
          </cell>
        </row>
        <row r="14">
          <cell r="D14" t="str">
            <v>Stand-alone protection</v>
          </cell>
        </row>
        <row r="15">
          <cell r="D15" t="str">
            <v>CI Rider 2018</v>
          </cell>
          <cell r="F15">
            <v>200.95840000000001</v>
          </cell>
          <cell r="G15">
            <v>436.60599999999999</v>
          </cell>
          <cell r="H15">
            <v>897.55200000000002</v>
          </cell>
          <cell r="I15">
            <v>823.85889999999995</v>
          </cell>
          <cell r="J15">
            <v>1867.5016000000001</v>
          </cell>
          <cell r="K15">
            <v>3250.0297999999998</v>
          </cell>
          <cell r="L15">
            <v>2830.5164</v>
          </cell>
          <cell r="M15">
            <v>3509.2882</v>
          </cell>
          <cell r="N15">
            <v>4624.7219573848815</v>
          </cell>
          <cell r="O15">
            <v>4469.0754195040427</v>
          </cell>
          <cell r="P15">
            <v>4732.834825900818</v>
          </cell>
          <cell r="Q15">
            <v>5560.2526188054208</v>
          </cell>
        </row>
        <row r="16">
          <cell r="D16">
            <v>1</v>
          </cell>
          <cell r="F16">
            <v>145.54064636963142</v>
          </cell>
          <cell r="G16">
            <v>286.02196748296763</v>
          </cell>
          <cell r="H16">
            <v>619.55876710023642</v>
          </cell>
          <cell r="I16">
            <v>436.91374661159966</v>
          </cell>
          <cell r="J16">
            <v>848.67405733582041</v>
          </cell>
          <cell r="K16">
            <v>1460.6692078578571</v>
          </cell>
          <cell r="L16">
            <v>1261.6814342430282</v>
          </cell>
          <cell r="M16">
            <v>1504.6240334408085</v>
          </cell>
          <cell r="N16">
            <v>2113.6713405619639</v>
          </cell>
          <cell r="O16">
            <v>2108.3062115286666</v>
          </cell>
          <cell r="P16">
            <v>3586.7056603971478</v>
          </cell>
          <cell r="Q16">
            <v>4078.6838004462061</v>
          </cell>
        </row>
        <row r="17">
          <cell r="D17" t="str">
            <v>Riders</v>
          </cell>
        </row>
        <row r="18">
          <cell r="D18" t="str">
            <v>Accident Rider 2019</v>
          </cell>
          <cell r="F18">
            <v>234.733</v>
          </cell>
          <cell r="G18">
            <v>418.66399999999999</v>
          </cell>
          <cell r="H18">
            <v>917.82259999999997</v>
          </cell>
          <cell r="I18">
            <v>733.21400000000006</v>
          </cell>
          <cell r="J18">
            <v>1457.0678</v>
          </cell>
          <cell r="K18">
            <v>2491.8589999999999</v>
          </cell>
          <cell r="L18">
            <v>2258.8071</v>
          </cell>
          <cell r="M18">
            <v>2618.2406000000001</v>
          </cell>
          <cell r="N18">
            <v>3252.519596924596</v>
          </cell>
          <cell r="O18">
            <v>2977.1976302798375</v>
          </cell>
          <cell r="P18">
            <v>3195.4817289056227</v>
          </cell>
          <cell r="Q18">
            <v>3509.6801246529103</v>
          </cell>
        </row>
        <row r="19">
          <cell r="D19">
            <v>1</v>
          </cell>
          <cell r="F19">
            <v>300.08926170954254</v>
          </cell>
          <cell r="G19">
            <v>538.64304648480424</v>
          </cell>
          <cell r="H19">
            <v>1164.5339817729146</v>
          </cell>
          <cell r="I19">
            <v>828.85762633272418</v>
          </cell>
          <cell r="J19">
            <v>1537.1648664440279</v>
          </cell>
          <cell r="K19">
            <v>2530.9359536256716</v>
          </cell>
          <cell r="L19">
            <v>2464.8337289628084</v>
          </cell>
          <cell r="M19">
            <v>2817.5216088430629</v>
          </cell>
          <cell r="N19">
            <v>3585.4556479306966</v>
          </cell>
          <cell r="O19">
            <v>3298.9925273790041</v>
          </cell>
          <cell r="P19">
            <v>3560.7021785234083</v>
          </cell>
          <cell r="Q19">
            <v>3874.7251497538</v>
          </cell>
        </row>
        <row r="20">
          <cell r="D20" t="str">
            <v>Riders</v>
          </cell>
        </row>
        <row r="21">
          <cell r="D21" t="str">
            <v xml:space="preserve">Medical Rider </v>
          </cell>
          <cell r="F21">
            <v>155.46</v>
          </cell>
          <cell r="G21">
            <v>400.1816</v>
          </cell>
          <cell r="H21">
            <v>966.43679999999995</v>
          </cell>
          <cell r="I21">
            <v>718.60799999999995</v>
          </cell>
          <cell r="J21">
            <v>1796.6959999999999</v>
          </cell>
          <cell r="K21">
            <v>3527.9259999999999</v>
          </cell>
          <cell r="L21">
            <v>3438.07</v>
          </cell>
          <cell r="M21">
            <v>3333.3599999999997</v>
          </cell>
          <cell r="N21">
            <v>3546.2</v>
          </cell>
          <cell r="O21">
            <v>2983.25</v>
          </cell>
          <cell r="P21">
            <v>3197.5</v>
          </cell>
          <cell r="Q21">
            <v>2956</v>
          </cell>
        </row>
        <row r="22">
          <cell r="D22">
            <v>1</v>
          </cell>
          <cell r="F22">
            <v>113.17233997810561</v>
          </cell>
          <cell r="G22">
            <v>253.43286992186032</v>
          </cell>
          <cell r="H22">
            <v>647.57396711590866</v>
          </cell>
          <cell r="I22">
            <v>345.54962136739425</v>
          </cell>
          <cell r="J22">
            <v>819.36034559880954</v>
          </cell>
          <cell r="K22">
            <v>1387.1534606917467</v>
          </cell>
          <cell r="L22">
            <v>1194.9648299034304</v>
          </cell>
          <cell r="M22">
            <v>1164.3028067334235</v>
          </cell>
          <cell r="N22">
            <v>1428.9236578043115</v>
          </cell>
          <cell r="O22">
            <v>1164.3986519795367</v>
          </cell>
          <cell r="P22">
            <v>3330.9795000000004</v>
          </cell>
          <cell r="Q22">
            <v>3105.5879999999997</v>
          </cell>
        </row>
        <row r="23">
          <cell r="D23" t="str">
            <v>Riders</v>
          </cell>
        </row>
        <row r="24">
          <cell r="D24" t="str">
            <v>HS Rider 2019</v>
          </cell>
          <cell r="F24">
            <v>218.05959999999999</v>
          </cell>
          <cell r="G24">
            <v>444.72680000000003</v>
          </cell>
          <cell r="H24">
            <v>790.85119999999995</v>
          </cell>
          <cell r="I24">
            <v>609.39059999999995</v>
          </cell>
          <cell r="J24">
            <v>1301.4100000000001</v>
          </cell>
          <cell r="K24">
            <v>1967.9708000000001</v>
          </cell>
          <cell r="L24">
            <v>1669.8142</v>
          </cell>
          <cell r="M24">
            <v>1914.8926000000001</v>
          </cell>
          <cell r="N24">
            <v>2567.510068530627</v>
          </cell>
          <cell r="O24">
            <v>2268.75</v>
          </cell>
          <cell r="P24">
            <v>2527.9589982076659</v>
          </cell>
          <cell r="Q24">
            <v>2813.102296790421</v>
          </cell>
        </row>
        <row r="25">
          <cell r="D25">
            <v>1</v>
          </cell>
          <cell r="F25">
            <v>251.99518048982503</v>
          </cell>
          <cell r="G25">
            <v>504.44439848588621</v>
          </cell>
          <cell r="H25">
            <v>897.26725239535256</v>
          </cell>
          <cell r="I25">
            <v>659.8664463366747</v>
          </cell>
          <cell r="J25">
            <v>1340.7807254914321</v>
          </cell>
          <cell r="K25">
            <v>2033.263882391157</v>
          </cell>
          <cell r="L25">
            <v>1865.0465147611803</v>
          </cell>
          <cell r="M25">
            <v>2131.2947515384376</v>
          </cell>
          <cell r="N25">
            <v>2849.8098028922159</v>
          </cell>
          <cell r="O25">
            <v>2526.7764840592581</v>
          </cell>
          <cell r="P25">
            <v>2817.6281355226993</v>
          </cell>
          <cell r="Q25">
            <v>3127.8170812302455</v>
          </cell>
        </row>
        <row r="26">
          <cell r="D26" t="str">
            <v>Riders</v>
          </cell>
        </row>
        <row r="27">
          <cell r="D27" t="str">
            <v>WoP CI 2018</v>
          </cell>
          <cell r="F27">
            <v>63.691099999999999</v>
          </cell>
          <cell r="G27">
            <v>144.4067</v>
          </cell>
          <cell r="H27">
            <v>293.49770000000001</v>
          </cell>
          <cell r="I27">
            <v>276.61680000000001</v>
          </cell>
          <cell r="J27">
            <v>678.12459999999999</v>
          </cell>
          <cell r="K27">
            <v>1181.5043000000001</v>
          </cell>
          <cell r="L27">
            <v>980.11800000000005</v>
          </cell>
          <cell r="M27">
            <v>1147.0419000000002</v>
          </cell>
          <cell r="N27">
            <v>1597.2166472764829</v>
          </cell>
          <cell r="O27">
            <v>1542.587249212876</v>
          </cell>
          <cell r="P27">
            <v>1633.2084856765878</v>
          </cell>
          <cell r="Q27">
            <v>1920.2496814855986</v>
          </cell>
        </row>
        <row r="28">
          <cell r="D28">
            <v>1</v>
          </cell>
          <cell r="F28">
            <v>40.478260772834702</v>
          </cell>
          <cell r="G28">
            <v>103.54392049399095</v>
          </cell>
          <cell r="H28">
            <v>181.75625448019662</v>
          </cell>
          <cell r="I28">
            <v>132.22113308184075</v>
          </cell>
          <cell r="J28">
            <v>307.31039499915141</v>
          </cell>
          <cell r="K28">
            <v>505.74106345004185</v>
          </cell>
          <cell r="L28">
            <v>321.09364116917919</v>
          </cell>
          <cell r="M28">
            <v>383.46268438279742</v>
          </cell>
          <cell r="N28">
            <v>577.97234436258964</v>
          </cell>
          <cell r="O28">
            <v>577.61522283443412</v>
          </cell>
          <cell r="P28">
            <v>1510.3734000536119</v>
          </cell>
          <cell r="Q28">
            <v>1731.8134211434349</v>
          </cell>
        </row>
        <row r="29">
          <cell r="D29" t="str">
            <v>Riders</v>
          </cell>
        </row>
        <row r="30">
          <cell r="D30" t="str">
            <v>WoP CI + DTH 2018</v>
          </cell>
          <cell r="F30">
            <v>16.966000000000001</v>
          </cell>
          <cell r="G30">
            <v>19.8657</v>
          </cell>
          <cell r="H30">
            <v>76.012600000000006</v>
          </cell>
          <cell r="I30">
            <v>115.5086</v>
          </cell>
          <cell r="J30">
            <v>189.0018</v>
          </cell>
          <cell r="K30">
            <v>325.58409999999998</v>
          </cell>
          <cell r="L30">
            <v>342.79180000000002</v>
          </cell>
          <cell r="M30">
            <v>352.58629999999999</v>
          </cell>
          <cell r="N30">
            <v>485.96959707579344</v>
          </cell>
          <cell r="O30">
            <v>467.87408146584977</v>
          </cell>
          <cell r="P30">
            <v>494.65100841735568</v>
          </cell>
          <cell r="Q30">
            <v>584.14377471702392</v>
          </cell>
        </row>
        <row r="31">
          <cell r="D31">
            <v>1</v>
          </cell>
          <cell r="F31">
            <v>16.980625048692318</v>
          </cell>
          <cell r="G31">
            <v>18.257164963638996</v>
          </cell>
          <cell r="H31">
            <v>72.697068123760459</v>
          </cell>
          <cell r="I31">
            <v>97.228258893499103</v>
          </cell>
          <cell r="J31">
            <v>140.95736916443812</v>
          </cell>
          <cell r="K31">
            <v>232.65631423404062</v>
          </cell>
          <cell r="L31">
            <v>202.34661528066064</v>
          </cell>
          <cell r="M31">
            <v>225.248085727427</v>
          </cell>
          <cell r="N31">
            <v>301.8350312626032</v>
          </cell>
          <cell r="O31">
            <v>297.20585441201729</v>
          </cell>
          <cell r="P31">
            <v>400.8455617561807</v>
          </cell>
          <cell r="Q31">
            <v>461.49479632948976</v>
          </cell>
        </row>
        <row r="32">
          <cell r="D32" t="str">
            <v>Riders</v>
          </cell>
        </row>
        <row r="33">
          <cell r="D33" t="str">
            <v>Family CI</v>
          </cell>
          <cell r="F33">
            <v>10.972</v>
          </cell>
          <cell r="G33">
            <v>13.946999999999999</v>
          </cell>
          <cell r="H33">
            <v>193.54599999999999</v>
          </cell>
          <cell r="I33">
            <v>25.039000000000001</v>
          </cell>
          <cell r="J33">
            <v>71.094999999999999</v>
          </cell>
          <cell r="K33">
            <v>203.60400000000001</v>
          </cell>
          <cell r="L33">
            <v>58.99</v>
          </cell>
          <cell r="M33">
            <v>23.27</v>
          </cell>
          <cell r="N33">
            <v>149.30000000000001</v>
          </cell>
          <cell r="O33">
            <v>135.5</v>
          </cell>
          <cell r="P33">
            <v>147.30000000000001</v>
          </cell>
          <cell r="Q33">
            <v>162</v>
          </cell>
        </row>
        <row r="34">
          <cell r="D34">
            <v>0.48</v>
          </cell>
          <cell r="F34">
            <v>3.9082987250271297</v>
          </cell>
          <cell r="G34">
            <v>4.3167529512061318</v>
          </cell>
          <cell r="H34">
            <v>49.420560920787011</v>
          </cell>
          <cell r="I34">
            <v>6.5201321451275955</v>
          </cell>
          <cell r="J34">
            <v>19.170922461167596</v>
          </cell>
          <cell r="K34">
            <v>48.468264626325563</v>
          </cell>
          <cell r="L34">
            <v>16.106517418230421</v>
          </cell>
          <cell r="M34">
            <v>6.5883265762110215</v>
          </cell>
          <cell r="N34">
            <v>38.654661509940361</v>
          </cell>
          <cell r="O34">
            <v>35.084530110336217</v>
          </cell>
          <cell r="P34">
            <v>38.14710768852764</v>
          </cell>
          <cell r="Q34">
            <v>41.945335592492185</v>
          </cell>
        </row>
        <row r="35">
          <cell r="D35" t="str">
            <v>Traditional Par</v>
          </cell>
          <cell r="F35">
            <v>0.35620659178154668</v>
          </cell>
          <cell r="G35">
            <v>0.30951121755260141</v>
          </cell>
          <cell r="H35">
            <v>0.25534271398420538</v>
          </cell>
          <cell r="I35">
            <v>0.26039906326640821</v>
          </cell>
          <cell r="J35">
            <v>0.26965219018450798</v>
          </cell>
          <cell r="K35">
            <v>0.23805163271019017</v>
          </cell>
          <cell r="L35">
            <v>0.27303809829175152</v>
          </cell>
          <cell r="M35">
            <v>0.28312533632191755</v>
          </cell>
          <cell r="N35">
            <v>0.25890597126550807</v>
          </cell>
          <cell r="O35">
            <v>0.25892642147849609</v>
          </cell>
          <cell r="P35">
            <v>0.25897561227785226</v>
          </cell>
          <cell r="Q35">
            <v>0.25892182464501351</v>
          </cell>
        </row>
        <row r="36">
          <cell r="F36">
            <v>-26.04418000000021</v>
          </cell>
          <cell r="G36">
            <v>52.617959999999641</v>
          </cell>
          <cell r="H36">
            <v>139.8152800000006</v>
          </cell>
          <cell r="I36">
            <v>78.226770000001693</v>
          </cell>
          <cell r="J36">
            <v>60.821429999997918</v>
          </cell>
          <cell r="K36">
            <v>139.44250000000693</v>
          </cell>
          <cell r="L36">
            <v>140.72086999999829</v>
          </cell>
          <cell r="M36">
            <v>107.81505000001152</v>
          </cell>
          <cell r="N36">
            <v>334.91213280762622</v>
          </cell>
          <cell r="O36">
            <v>4286.2656195373947</v>
          </cell>
          <cell r="P36">
            <v>5679.7649528919574</v>
          </cell>
          <cell r="Q36">
            <v>6770.5715035486255</v>
          </cell>
        </row>
        <row r="37">
          <cell r="F37">
            <v>9.2192751139650611</v>
          </cell>
          <cell r="G37">
            <v>49.731181119964425</v>
          </cell>
          <cell r="H37">
            <v>141.79979693930898</v>
          </cell>
          <cell r="I37">
            <v>99.822472244365258</v>
          </cell>
          <cell r="J37">
            <v>127.4127222891147</v>
          </cell>
          <cell r="K37">
            <v>153.91823848973536</v>
          </cell>
          <cell r="L37">
            <v>184.24450266283884</v>
          </cell>
          <cell r="M37">
            <v>164.55474177581686</v>
          </cell>
          <cell r="N37">
            <v>432.37738220191068</v>
          </cell>
          <cell r="O37">
            <v>1764.1306578577787</v>
          </cell>
          <cell r="P37">
            <v>2251.7572144133478</v>
          </cell>
          <cell r="Q37">
            <v>2640.6945431701397</v>
          </cell>
        </row>
      </sheetData>
      <sheetData sheetId="24" refreshError="1">
        <row r="6">
          <cell r="F6">
            <v>9261.4956000000002</v>
          </cell>
          <cell r="G6">
            <v>13377.981099999999</v>
          </cell>
          <cell r="H6">
            <v>19276.546199999997</v>
          </cell>
          <cell r="I6">
            <v>14194.665000000001</v>
          </cell>
          <cell r="J6">
            <v>22136.717799999999</v>
          </cell>
          <cell r="K6">
            <v>20977.969000000001</v>
          </cell>
          <cell r="L6">
            <v>26435.0648</v>
          </cell>
          <cell r="M6">
            <v>24779.644200000002</v>
          </cell>
          <cell r="N6">
            <v>33715.135999999999</v>
          </cell>
          <cell r="O6">
            <v>37888.042500000003</v>
          </cell>
          <cell r="P6">
            <v>40721.939999999995</v>
          </cell>
          <cell r="Q6">
            <v>44171.187840000006</v>
          </cell>
        </row>
        <row r="7">
          <cell r="F7">
            <v>14048.51556193</v>
          </cell>
          <cell r="G7">
            <v>12656.784</v>
          </cell>
          <cell r="H7">
            <v>17520.047999999999</v>
          </cell>
          <cell r="I7">
            <v>18771.2</v>
          </cell>
          <cell r="J7">
            <v>21967.8</v>
          </cell>
          <cell r="K7">
            <v>22521.207504000005</v>
          </cell>
          <cell r="L7">
            <v>24796.799999989998</v>
          </cell>
          <cell r="M7">
            <v>26913.599999999999</v>
          </cell>
          <cell r="N7">
            <v>28425.599999999999</v>
          </cell>
          <cell r="O7">
            <v>35925.120000000003</v>
          </cell>
          <cell r="P7">
            <v>36560.159999989999</v>
          </cell>
          <cell r="Q7">
            <v>41054.85</v>
          </cell>
        </row>
        <row r="9">
          <cell r="F9">
            <v>8462.5479000000014</v>
          </cell>
          <cell r="G9">
            <v>6589.306599999999</v>
          </cell>
          <cell r="H9">
            <v>12066.891799999998</v>
          </cell>
          <cell r="I9">
            <v>14233.676100000001</v>
          </cell>
          <cell r="J9">
            <v>17160.664000000001</v>
          </cell>
          <cell r="K9">
            <v>14418.1913</v>
          </cell>
          <cell r="L9">
            <v>17454.083200000001</v>
          </cell>
          <cell r="M9">
            <v>17158.565899999998</v>
          </cell>
          <cell r="N9">
            <v>14511.429900000001</v>
          </cell>
          <cell r="O9">
            <v>20194.645299999996</v>
          </cell>
          <cell r="P9">
            <v>17265.841499999999</v>
          </cell>
          <cell r="Q9">
            <v>34507.191099999996</v>
          </cell>
        </row>
        <row r="11">
          <cell r="F11">
            <v>3625.2619560227631</v>
          </cell>
          <cell r="G11">
            <v>5543.4327453639989</v>
          </cell>
          <cell r="H11">
            <v>8198.3266126982762</v>
          </cell>
          <cell r="I11">
            <v>5189.0951490891848</v>
          </cell>
          <cell r="J11">
            <v>8078.3198773928743</v>
          </cell>
          <cell r="K11">
            <v>7869.1117579452884</v>
          </cell>
          <cell r="L11">
            <v>11194.781822419996</v>
          </cell>
          <cell r="M11">
            <v>10727.50794565521</v>
          </cell>
          <cell r="N11">
            <v>14129.401862546565</v>
          </cell>
          <cell r="O11">
            <v>15685.624977233925</v>
          </cell>
          <cell r="P11">
            <v>18871.722049113203</v>
          </cell>
          <cell r="Q11">
            <v>20370.631002743547</v>
          </cell>
        </row>
        <row r="12">
          <cell r="F12">
            <v>5828.3509688131771</v>
          </cell>
          <cell r="G12">
            <v>5250.9590044032821</v>
          </cell>
          <cell r="H12">
            <v>7268.5963356191605</v>
          </cell>
          <cell r="I12">
            <v>7787.6656237021334</v>
          </cell>
          <cell r="J12">
            <v>9113.8489221984328</v>
          </cell>
          <cell r="K12">
            <v>9343.4427997720722</v>
          </cell>
          <cell r="L12">
            <v>10287.524875214358</v>
          </cell>
          <cell r="M12">
            <v>11165.728218227172</v>
          </cell>
          <cell r="N12">
            <v>11793.016320378365</v>
          </cell>
          <cell r="O12">
            <v>14904.365307030339</v>
          </cell>
          <cell r="P12">
            <v>15167.826309917309</v>
          </cell>
          <cell r="Q12">
            <v>17032.552209299713</v>
          </cell>
        </row>
        <row r="14">
          <cell r="F14">
            <v>2882.7139581899737</v>
          </cell>
          <cell r="G14">
            <v>2316.6588555913286</v>
          </cell>
          <cell r="H14">
            <v>4234.6053672770286</v>
          </cell>
          <cell r="I14">
            <v>4905.2780413234059</v>
          </cell>
          <cell r="J14">
            <v>534.35115182154595</v>
          </cell>
          <cell r="K14">
            <v>4025.7691312839734</v>
          </cell>
          <cell r="L14">
            <v>5124.2070837901911</v>
          </cell>
          <cell r="M14">
            <v>5617.9488827953437</v>
          </cell>
          <cell r="N14">
            <v>4851.44902764987</v>
          </cell>
          <cell r="O14">
            <v>6615.6224495842498</v>
          </cell>
          <cell r="P14">
            <v>5785.0645516000923</v>
          </cell>
          <cell r="Q14">
            <v>10782.968332484466</v>
          </cell>
        </row>
        <row r="16">
          <cell r="F16">
            <v>3521.3595781572758</v>
          </cell>
          <cell r="G16">
            <v>5001.0007587401551</v>
          </cell>
          <cell r="H16">
            <v>7447.3713804527442</v>
          </cell>
          <cell r="I16">
            <v>5451.7087901325704</v>
          </cell>
          <cell r="J16">
            <v>8497.6054370754646</v>
          </cell>
          <cell r="K16">
            <v>8123.0713785177595</v>
          </cell>
          <cell r="L16">
            <v>10773.700525134538</v>
          </cell>
          <cell r="M16">
            <v>10295.893434682428</v>
          </cell>
          <cell r="N16">
            <v>13866.5396460921</v>
          </cell>
          <cell r="O16">
            <v>15198.710374244438</v>
          </cell>
          <cell r="P16">
            <v>16186.263985119707</v>
          </cell>
          <cell r="Q16">
            <v>17402.83210034452</v>
          </cell>
        </row>
        <row r="17">
          <cell r="F17">
            <v>5026.5588680667997</v>
          </cell>
          <cell r="G17">
            <v>4528.5973151999997</v>
          </cell>
          <cell r="H17">
            <v>6268.6731743999999</v>
          </cell>
          <cell r="I17">
            <v>6716.33536</v>
          </cell>
          <cell r="J17">
            <v>7860.0788400000001</v>
          </cell>
          <cell r="K17">
            <v>8058.0880449311999</v>
          </cell>
          <cell r="L17">
            <v>8872.2950399900001</v>
          </cell>
          <cell r="M17">
            <v>9629.6860799999995</v>
          </cell>
          <cell r="N17">
            <v>10170.679679999999</v>
          </cell>
          <cell r="O17">
            <v>12854.007936</v>
          </cell>
          <cell r="P17">
            <v>13081.22524799</v>
          </cell>
          <cell r="Q17">
            <v>14689.42533</v>
          </cell>
        </row>
        <row r="19">
          <cell r="F19">
            <v>3077.3449246497839</v>
          </cell>
          <cell r="G19">
            <v>2416.9694938468442</v>
          </cell>
          <cell r="H19">
            <v>4339.3713419777423</v>
          </cell>
          <cell r="I19">
            <v>5153.4665597874446</v>
          </cell>
          <cell r="J19">
            <v>6301.7057755783117</v>
          </cell>
          <cell r="K19">
            <v>5443.5357091521346</v>
          </cell>
          <cell r="L19">
            <v>6638.1836656937576</v>
          </cell>
          <cell r="M19">
            <v>6628.3204522299056</v>
          </cell>
          <cell r="N19">
            <v>5540.9745030344093</v>
          </cell>
          <cell r="O19">
            <v>7919.5910414923228</v>
          </cell>
          <cell r="P19">
            <v>6678.902537406143</v>
          </cell>
          <cell r="Q19">
            <v>13838.758801896487</v>
          </cell>
        </row>
        <row r="21">
          <cell r="F21">
            <v>1959.279818861457</v>
          </cell>
          <cell r="G21">
            <v>2883.4412517678866</v>
          </cell>
          <cell r="H21">
            <v>4339.1600377684217</v>
          </cell>
          <cell r="I21">
            <v>2954.8120498215476</v>
          </cell>
          <cell r="J21">
            <v>4669.4139864553308</v>
          </cell>
          <cell r="K21">
            <v>4543.5373222516109</v>
          </cell>
          <cell r="L21">
            <v>6514.5258650973847</v>
          </cell>
          <cell r="M21">
            <v>6463.160381450256</v>
          </cell>
          <cell r="N21">
            <v>8137.7398121427414</v>
          </cell>
          <cell r="O21">
            <v>9400.1997328680409</v>
          </cell>
          <cell r="P21">
            <v>12011.928221294947</v>
          </cell>
          <cell r="Q21">
            <v>13014.769566317496</v>
          </cell>
        </row>
        <row r="22">
          <cell r="F22">
            <v>2700.839672482849</v>
          </cell>
          <cell r="G22">
            <v>2433.2780358518248</v>
          </cell>
          <cell r="H22">
            <v>3368.2448863325158</v>
          </cell>
          <cell r="I22">
            <v>3608.7799765366995</v>
          </cell>
          <cell r="J22">
            <v>4223.3291834603215</v>
          </cell>
          <cell r="K22">
            <v>4329.7222707009369</v>
          </cell>
          <cell r="L22">
            <v>4767.2069618347196</v>
          </cell>
          <cell r="M22">
            <v>5174.1636537053719</v>
          </cell>
          <cell r="N22">
            <v>5464.8470050407332</v>
          </cell>
          <cell r="O22">
            <v>6906.6364276461827</v>
          </cell>
          <cell r="P22">
            <v>7028.7234351905017</v>
          </cell>
          <cell r="Q22">
            <v>7892.8316047816315</v>
          </cell>
        </row>
        <row r="24">
          <cell r="F24">
            <v>1306.400799680762</v>
          </cell>
          <cell r="G24">
            <v>1043.8944733669273</v>
          </cell>
          <cell r="H24">
            <v>1880.1283335818143</v>
          </cell>
          <cell r="I24">
            <v>2217.5347961832067</v>
          </cell>
          <cell r="J24">
            <v>1109.4025863126503</v>
          </cell>
          <cell r="K24">
            <v>2126.1850573382976</v>
          </cell>
          <cell r="L24">
            <v>2951.6476773441059</v>
          </cell>
          <cell r="M24">
            <v>3379.4372327310516</v>
          </cell>
          <cell r="N24">
            <v>2870.9226509830414</v>
          </cell>
          <cell r="O24">
            <v>3913.8436924738453</v>
          </cell>
          <cell r="P24">
            <v>3295.0020456263073</v>
          </cell>
          <cell r="Q24">
            <v>6250.3162442016601</v>
          </cell>
        </row>
      </sheetData>
      <sheetData sheetId="25" refreshError="1"/>
      <sheetData sheetId="26" refreshError="1"/>
      <sheetData sheetId="27" refreshError="1">
        <row r="6">
          <cell r="D6" t="str">
            <v>FWD UL 2019</v>
          </cell>
          <cell r="F6">
            <v>6433.848</v>
          </cell>
          <cell r="G6">
            <v>10806.088</v>
          </cell>
          <cell r="H6">
            <v>15472.531999999999</v>
          </cell>
          <cell r="I6">
            <v>11415.534</v>
          </cell>
          <cell r="J6">
            <v>17670.903999999999</v>
          </cell>
          <cell r="K6">
            <v>16666.5</v>
          </cell>
          <cell r="L6">
            <v>20452.072</v>
          </cell>
          <cell r="M6">
            <v>18819.603999999999</v>
          </cell>
          <cell r="N6">
            <v>26803.53312</v>
          </cell>
          <cell r="O6">
            <v>27771.935152500002</v>
          </cell>
          <cell r="P6">
            <v>28831.133519999996</v>
          </cell>
          <cell r="Q6">
            <v>30389.777233919998</v>
          </cell>
        </row>
        <row r="7">
          <cell r="D7">
            <v>0.25022439148489567</v>
          </cell>
          <cell r="F7">
            <v>2036.7317385117549</v>
          </cell>
          <cell r="G7">
            <v>3431.5883545809033</v>
          </cell>
          <cell r="H7">
            <v>5042.7070161760603</v>
          </cell>
          <cell r="I7">
            <v>2920.265579551718</v>
          </cell>
          <cell r="J7">
            <v>4415.0844339882278</v>
          </cell>
          <cell r="K7">
            <v>4310.4394104690118</v>
          </cell>
          <cell r="L7">
            <v>6114.542847529814</v>
          </cell>
          <cell r="M7">
            <v>5538.3686794189553</v>
          </cell>
          <cell r="N7">
            <v>8091.1509507412575</v>
          </cell>
          <cell r="O7">
            <v>8383.4813308774319</v>
          </cell>
          <cell r="P7">
            <v>8703.2202936422455</v>
          </cell>
          <cell r="Q7">
            <v>9173.7262344557221</v>
          </cell>
        </row>
        <row r="8">
          <cell r="D8" t="str">
            <v>Universal Life</v>
          </cell>
        </row>
        <row r="9">
          <cell r="D9" t="str">
            <v>CI Rider 2018</v>
          </cell>
          <cell r="F9">
            <v>708.54759999999999</v>
          </cell>
          <cell r="G9">
            <v>1049.1547</v>
          </cell>
          <cell r="H9">
            <v>1597.9068</v>
          </cell>
          <cell r="I9">
            <v>1175.3598</v>
          </cell>
          <cell r="J9">
            <v>1720.9762000000001</v>
          </cell>
          <cell r="K9">
            <v>1635.3696</v>
          </cell>
          <cell r="L9">
            <v>2249.4450999999999</v>
          </cell>
          <cell r="M9">
            <v>2175.9389000000001</v>
          </cell>
          <cell r="N9">
            <v>2411.9582869429532</v>
          </cell>
          <cell r="O9">
            <v>2710.485227878713</v>
          </cell>
          <cell r="P9">
            <v>2913.2203602380159</v>
          </cell>
          <cell r="Q9">
            <v>3315.5918601048638</v>
          </cell>
        </row>
        <row r="10">
          <cell r="D10">
            <v>1</v>
          </cell>
          <cell r="F10">
            <v>453.51775995540544</v>
          </cell>
          <cell r="G10">
            <v>623.68360850629858</v>
          </cell>
          <cell r="H10">
            <v>955.48453450998193</v>
          </cell>
          <cell r="I10">
            <v>688.46286521490674</v>
          </cell>
          <cell r="J10">
            <v>982.52902528356185</v>
          </cell>
          <cell r="K10">
            <v>940.60153200649279</v>
          </cell>
          <cell r="L10">
            <v>1373.1529751780292</v>
          </cell>
          <cell r="M10">
            <v>1319.8488096877632</v>
          </cell>
          <cell r="N10">
            <v>1488.9314576059019</v>
          </cell>
          <cell r="O10">
            <v>1673.215802699398</v>
          </cell>
          <cell r="P10">
            <v>2781.2514779192343</v>
          </cell>
          <cell r="Q10">
            <v>3165.3955488421134</v>
          </cell>
        </row>
        <row r="11">
          <cell r="D11" t="str">
            <v>Riders</v>
          </cell>
        </row>
        <row r="12">
          <cell r="D12" t="str">
            <v>HS Rider 2019</v>
          </cell>
          <cell r="F12">
            <v>406.22680000000003</v>
          </cell>
          <cell r="G12">
            <v>641.8922</v>
          </cell>
          <cell r="H12">
            <v>950.97500000000002</v>
          </cell>
          <cell r="I12">
            <v>577.61479999999995</v>
          </cell>
          <cell r="J12">
            <v>1090.3527999999999</v>
          </cell>
          <cell r="K12">
            <v>956.39099999999996</v>
          </cell>
          <cell r="L12">
            <v>1268.8240000000001</v>
          </cell>
          <cell r="M12">
            <v>1294.1356000000001</v>
          </cell>
          <cell r="N12">
            <v>1517.18112</v>
          </cell>
          <cell r="O12">
            <v>1704.9619124999999</v>
          </cell>
          <cell r="P12">
            <v>1832.4872999999995</v>
          </cell>
          <cell r="Q12">
            <v>1766.8475136000002</v>
          </cell>
        </row>
        <row r="13">
          <cell r="D13">
            <v>1</v>
          </cell>
          <cell r="F13">
            <v>459.4862120335232</v>
          </cell>
          <cell r="G13">
            <v>674.63067852321251</v>
          </cell>
          <cell r="H13">
            <v>1044.6716857572992</v>
          </cell>
          <cell r="I13">
            <v>630.73769259972539</v>
          </cell>
          <cell r="J13">
            <v>1164.1128685312306</v>
          </cell>
          <cell r="K13">
            <v>1034.3366180907844</v>
          </cell>
          <cell r="L13">
            <v>1491.7093792042153</v>
          </cell>
          <cell r="M13">
            <v>1504.5656747743224</v>
          </cell>
          <cell r="N13">
            <v>1755.4559431870427</v>
          </cell>
          <cell r="O13">
            <v>1972.7278983050305</v>
          </cell>
          <cell r="P13">
            <v>2120.2812763711277</v>
          </cell>
          <cell r="Q13">
            <v>2044.3326953965586</v>
          </cell>
        </row>
        <row r="14">
          <cell r="D14" t="str">
            <v>Riders</v>
          </cell>
        </row>
        <row r="15">
          <cell r="D15" t="str">
            <v>Accident Rider 2019</v>
          </cell>
          <cell r="F15">
            <v>207.93780000000001</v>
          </cell>
          <cell r="G15">
            <v>329.58960000000002</v>
          </cell>
          <cell r="H15">
            <v>461.73079999999999</v>
          </cell>
          <cell r="I15">
            <v>380.16840000000002</v>
          </cell>
          <cell r="J15">
            <v>674.21519999999998</v>
          </cell>
          <cell r="K15">
            <v>751.66</v>
          </cell>
          <cell r="L15">
            <v>999.54219999999998</v>
          </cell>
          <cell r="M15">
            <v>1142.3230000000001</v>
          </cell>
          <cell r="N15">
            <v>1173.9902101122775</v>
          </cell>
          <cell r="O15">
            <v>1319.2944253678202</v>
          </cell>
          <cell r="P15">
            <v>1417.9731885637225</v>
          </cell>
          <cell r="Q15">
            <v>1538.0789830772294</v>
          </cell>
        </row>
        <row r="16">
          <cell r="D16">
            <v>1</v>
          </cell>
          <cell r="F16">
            <v>265.75524400656434</v>
          </cell>
          <cell r="G16">
            <v>406.23295469495139</v>
          </cell>
          <cell r="H16">
            <v>563.73578240126085</v>
          </cell>
          <cell r="I16">
            <v>461.74228534859401</v>
          </cell>
          <cell r="J16">
            <v>815.31013829200504</v>
          </cell>
          <cell r="K16">
            <v>914.73402655475184</v>
          </cell>
          <cell r="L16">
            <v>1309.3585356733979</v>
          </cell>
          <cell r="M16">
            <v>1515.2292965515926</v>
          </cell>
          <cell r="N16">
            <v>1535.7978411048377</v>
          </cell>
          <cell r="O16">
            <v>1725.8828164059119</v>
          </cell>
          <cell r="P16">
            <v>1854.9730167958014</v>
          </cell>
          <cell r="Q16">
            <v>2012.0937647621613</v>
          </cell>
        </row>
        <row r="17">
          <cell r="D17" t="str">
            <v>Riders</v>
          </cell>
        </row>
        <row r="18">
          <cell r="D18" t="str">
            <v>WoP CI 2018</v>
          </cell>
          <cell r="F18">
            <v>209.47040000000001</v>
          </cell>
          <cell r="G18">
            <v>300.50700000000001</v>
          </cell>
          <cell r="H18">
            <v>466.81549999999999</v>
          </cell>
          <cell r="I18">
            <v>353.88299999999998</v>
          </cell>
          <cell r="J18">
            <v>538.57669999999996</v>
          </cell>
          <cell r="K18">
            <v>521.80020000000002</v>
          </cell>
          <cell r="L18">
            <v>653.91319999999996</v>
          </cell>
          <cell r="M18">
            <v>631.55150000000003</v>
          </cell>
          <cell r="N18">
            <v>720.20010131619563</v>
          </cell>
          <cell r="O18">
            <v>809.33892858009904</v>
          </cell>
          <cell r="P18">
            <v>869.87474450027537</v>
          </cell>
          <cell r="Q18">
            <v>990.02109882970535</v>
          </cell>
        </row>
        <row r="19">
          <cell r="D19">
            <v>1</v>
          </cell>
          <cell r="F19">
            <v>127.31745487797076</v>
          </cell>
          <cell r="G19">
            <v>182.29905820747149</v>
          </cell>
          <cell r="H19">
            <v>272.84551200326865</v>
          </cell>
          <cell r="I19">
            <v>197.88949672045666</v>
          </cell>
          <cell r="J19">
            <v>299.63049050392709</v>
          </cell>
          <cell r="K19">
            <v>302.10339705945324</v>
          </cell>
          <cell r="L19">
            <v>350.31419256756146</v>
          </cell>
          <cell r="M19">
            <v>351.78306781836756</v>
          </cell>
          <cell r="N19">
            <v>389.54637128474548</v>
          </cell>
          <cell r="O19">
            <v>437.76034214891536</v>
          </cell>
          <cell r="P19">
            <v>965.21301649750546</v>
          </cell>
          <cell r="Q19">
            <v>1098.5274112614406</v>
          </cell>
        </row>
        <row r="20">
          <cell r="D20" t="str">
            <v>Riders</v>
          </cell>
        </row>
        <row r="21">
          <cell r="D21" t="str">
            <v>WoP CI + DTH 2018</v>
          </cell>
          <cell r="F21">
            <v>77.694999999999993</v>
          </cell>
          <cell r="G21">
            <v>135.4691</v>
          </cell>
          <cell r="H21">
            <v>177.4126</v>
          </cell>
          <cell r="I21">
            <v>127.114</v>
          </cell>
          <cell r="J21">
            <v>227.63419999999999</v>
          </cell>
          <cell r="K21">
            <v>186.46119999999999</v>
          </cell>
          <cell r="L21">
            <v>285.76659999999998</v>
          </cell>
          <cell r="M21">
            <v>268.02050000000003</v>
          </cell>
          <cell r="N21">
            <v>291.01179829896768</v>
          </cell>
          <cell r="O21">
            <v>327.03019148292083</v>
          </cell>
          <cell r="P21">
            <v>351.49094429346695</v>
          </cell>
          <cell r="Q21">
            <v>400.03857233263852</v>
          </cell>
        </row>
        <row r="22">
          <cell r="D22">
            <v>1</v>
          </cell>
          <cell r="F22">
            <v>73.259502050446841</v>
          </cell>
          <cell r="G22">
            <v>121.3198835828953</v>
          </cell>
          <cell r="H22">
            <v>158.28719907871744</v>
          </cell>
          <cell r="I22">
            <v>111.59219419479939</v>
          </cell>
          <cell r="J22">
            <v>201.67213350660114</v>
          </cell>
          <cell r="K22">
            <v>165.69024663934019</v>
          </cell>
          <cell r="L22">
            <v>228.47058747361635</v>
          </cell>
          <cell r="M22">
            <v>206.90470167208639</v>
          </cell>
          <cell r="N22">
            <v>239.9536313721643</v>
          </cell>
          <cell r="O22">
            <v>269.65257928836161</v>
          </cell>
          <cell r="P22">
            <v>344.81261635189111</v>
          </cell>
          <cell r="Q22">
            <v>392.43783945831842</v>
          </cell>
        </row>
        <row r="23">
          <cell r="D23" t="str">
            <v>Riders</v>
          </cell>
        </row>
        <row r="24">
          <cell r="D24" t="str">
            <v>Medical Rider</v>
          </cell>
          <cell r="F24">
            <v>57.392000000000003</v>
          </cell>
          <cell r="G24">
            <v>107.336</v>
          </cell>
          <cell r="H24">
            <v>94.96</v>
          </cell>
          <cell r="I24">
            <v>167.905</v>
          </cell>
          <cell r="J24">
            <v>151.268</v>
          </cell>
          <cell r="K24">
            <v>201.648</v>
          </cell>
          <cell r="L24">
            <v>431.37200000000001</v>
          </cell>
          <cell r="M24">
            <v>388.637</v>
          </cell>
          <cell r="N24">
            <v>528.77875097302649</v>
          </cell>
          <cell r="O24">
            <v>594.22544788082541</v>
          </cell>
          <cell r="P24">
            <v>638.67150262714415</v>
          </cell>
          <cell r="Q24">
            <v>692.76853977483995</v>
          </cell>
        </row>
        <row r="25">
          <cell r="D25">
            <v>1</v>
          </cell>
          <cell r="F25">
            <v>33.781801063817696</v>
          </cell>
          <cell r="G25">
            <v>56.299338023909776</v>
          </cell>
          <cell r="H25">
            <v>48.759025861669279</v>
          </cell>
          <cell r="I25">
            <v>103.56880500486473</v>
          </cell>
          <cell r="J25">
            <v>78.795395888025482</v>
          </cell>
          <cell r="K25">
            <v>108.94194743162723</v>
          </cell>
          <cell r="L25">
            <v>174.97597104737878</v>
          </cell>
          <cell r="M25">
            <v>184.21680108565531</v>
          </cell>
          <cell r="N25">
            <v>259.83881345578442</v>
          </cell>
          <cell r="O25">
            <v>291.99894099084554</v>
          </cell>
          <cell r="P25">
            <v>727.44684149231716</v>
          </cell>
          <cell r="Q25">
            <v>789.06336680354264</v>
          </cell>
        </row>
        <row r="26">
          <cell r="D26" t="str">
            <v>Riders</v>
          </cell>
        </row>
        <row r="27">
          <cell r="D27" t="str">
            <v>Term Rider 2019</v>
          </cell>
          <cell r="F27">
            <v>27.468</v>
          </cell>
          <cell r="G27">
            <v>37.334499999999998</v>
          </cell>
          <cell r="H27">
            <v>76.6905</v>
          </cell>
          <cell r="I27">
            <v>68.003</v>
          </cell>
          <cell r="J27">
            <v>86.905199999999994</v>
          </cell>
          <cell r="K27">
            <v>63.966500000000003</v>
          </cell>
          <cell r="L27">
            <v>102.1777</v>
          </cell>
          <cell r="M27">
            <v>69.5167</v>
          </cell>
          <cell r="N27">
            <v>99.906932356580114</v>
          </cell>
          <cell r="O27">
            <v>112.27236630962226</v>
          </cell>
          <cell r="P27">
            <v>120.66995977737457</v>
          </cell>
          <cell r="Q27">
            <v>130.8910002807248</v>
          </cell>
        </row>
        <row r="28">
          <cell r="D28">
            <v>1</v>
          </cell>
          <cell r="F28">
            <v>40.881560919104402</v>
          </cell>
          <cell r="G28">
            <v>57.090636676862339</v>
          </cell>
          <cell r="H28">
            <v>113.06053047929717</v>
          </cell>
          <cell r="I28">
            <v>96.057115947559168</v>
          </cell>
          <cell r="J28">
            <v>125.7301123069728</v>
          </cell>
          <cell r="K28">
            <v>89.901918995664545</v>
          </cell>
          <cell r="L28">
            <v>154.03865515972211</v>
          </cell>
          <cell r="M28">
            <v>106.59091464646818</v>
          </cell>
          <cell r="N28">
            <v>150.90665824573017</v>
          </cell>
          <cell r="O28">
            <v>169.58430424682854</v>
          </cell>
          <cell r="P28">
            <v>182.26863693158853</v>
          </cell>
          <cell r="Q28">
            <v>197.70723593340492</v>
          </cell>
        </row>
        <row r="29">
          <cell r="D29" t="str">
            <v>Riders</v>
          </cell>
        </row>
        <row r="30"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D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D32"/>
        </row>
        <row r="33">
          <cell r="D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D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D35"/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1132.9100000000008</v>
          </cell>
          <cell r="G36">
            <v>-29.389999999999418</v>
          </cell>
          <cell r="H36">
            <v>-22.47700000000259</v>
          </cell>
          <cell r="I36">
            <v>-70.916999999999462</v>
          </cell>
          <cell r="J36">
            <v>-24.114500000003318</v>
          </cell>
          <cell r="K36">
            <v>-5.8274999999994179</v>
          </cell>
          <cell r="L36">
            <v>-8.047999999998865</v>
          </cell>
          <cell r="M36">
            <v>-10.082999999998719</v>
          </cell>
          <cell r="N36">
            <v>168.57567999999446</v>
          </cell>
          <cell r="O36">
            <v>2538.4988474999991</v>
          </cell>
          <cell r="P36">
            <v>3746.4184800000003</v>
          </cell>
          <cell r="Q36">
            <v>4947.1730380800072</v>
          </cell>
        </row>
        <row r="37">
          <cell r="F37">
            <v>134.53068260417604</v>
          </cell>
          <cell r="G37">
            <v>-9.7117674325054395</v>
          </cell>
          <cell r="H37">
            <v>-1.2246735692788207</v>
          </cell>
          <cell r="I37">
            <v>-21.22088549343971</v>
          </cell>
          <cell r="J37">
            <v>-4.5447209076774016</v>
          </cell>
          <cell r="K37">
            <v>2.3626606981624718</v>
          </cell>
          <cell r="L37">
            <v>-1.781321413738624</v>
          </cell>
          <cell r="M37">
            <v>0</v>
          </cell>
          <cell r="N37">
            <v>217.82019554910221</v>
          </cell>
          <cell r="O37">
            <v>761.32096227120201</v>
          </cell>
          <cell r="P37">
            <v>1192.2548731114912</v>
          </cell>
          <cell r="Q37">
            <v>1497.3469058302799</v>
          </cell>
        </row>
      </sheetData>
      <sheetData sheetId="28" refreshError="1">
        <row r="6">
          <cell r="F6">
            <v>70.295500000000004</v>
          </cell>
          <cell r="G6">
            <v>112.96899999999999</v>
          </cell>
          <cell r="H6">
            <v>209.648</v>
          </cell>
          <cell r="I6">
            <v>203.98750000000001</v>
          </cell>
          <cell r="J6">
            <v>460.8605</v>
          </cell>
          <cell r="K6">
            <v>488.78399999999999</v>
          </cell>
          <cell r="L6">
            <v>332.42950000000002</v>
          </cell>
          <cell r="M6">
            <v>638.7600000000001</v>
          </cell>
          <cell r="N6">
            <v>767.73</v>
          </cell>
          <cell r="O6">
            <v>1397.25</v>
          </cell>
          <cell r="P6">
            <v>1765.75</v>
          </cell>
          <cell r="Q6">
            <v>2041.75</v>
          </cell>
        </row>
        <row r="7">
          <cell r="F7">
            <v>90</v>
          </cell>
          <cell r="G7">
            <v>187.5</v>
          </cell>
          <cell r="H7">
            <v>264.75</v>
          </cell>
          <cell r="I7">
            <v>264.75</v>
          </cell>
          <cell r="J7">
            <v>279.75</v>
          </cell>
          <cell r="K7">
            <v>279.75</v>
          </cell>
          <cell r="L7">
            <v>277.5</v>
          </cell>
          <cell r="M7">
            <v>791.5</v>
          </cell>
          <cell r="N7">
            <v>1119</v>
          </cell>
          <cell r="O7">
            <v>972</v>
          </cell>
          <cell r="P7">
            <v>869.25</v>
          </cell>
          <cell r="Q7">
            <v>983.22372890291831</v>
          </cell>
        </row>
        <row r="9">
          <cell r="F9">
            <v>32.521000000000001</v>
          </cell>
          <cell r="G9">
            <v>15.504</v>
          </cell>
          <cell r="H9">
            <v>50.302500000000002</v>
          </cell>
          <cell r="I9">
            <v>66.305000000000007</v>
          </cell>
          <cell r="J9">
            <v>95.784000000000006</v>
          </cell>
          <cell r="K9">
            <v>97.084500000000006</v>
          </cell>
          <cell r="L9">
            <v>117.9635</v>
          </cell>
          <cell r="M9">
            <v>128.10599999999999</v>
          </cell>
          <cell r="N9">
            <v>383.81</v>
          </cell>
          <cell r="O9">
            <v>97.098500000000001</v>
          </cell>
          <cell r="P9">
            <v>5.4615</v>
          </cell>
          <cell r="Q9">
            <v>9.4689999999999994</v>
          </cell>
        </row>
        <row r="11">
          <cell r="F11">
            <v>55.710458807635575</v>
          </cell>
          <cell r="G11">
            <v>100.5873147723</v>
          </cell>
          <cell r="H11">
            <v>182.03794574012363</v>
          </cell>
          <cell r="I11">
            <v>171.49130606243887</v>
          </cell>
          <cell r="J11">
            <v>405.83078732594413</v>
          </cell>
          <cell r="K11">
            <v>442.17734502404346</v>
          </cell>
          <cell r="L11">
            <v>313.9805452986779</v>
          </cell>
          <cell r="M11">
            <v>520.58970954408198</v>
          </cell>
          <cell r="N11">
            <v>632.11977706504081</v>
          </cell>
          <cell r="O11">
            <v>1066.1261176158582</v>
          </cell>
          <cell r="P11">
            <v>1225.0072424296059</v>
          </cell>
          <cell r="Q11">
            <v>1373.126679668354</v>
          </cell>
        </row>
        <row r="12">
          <cell r="F12">
            <v>84.142408608810214</v>
          </cell>
          <cell r="G12">
            <v>175.95940570893262</v>
          </cell>
          <cell r="H12">
            <v>248.06716975254164</v>
          </cell>
          <cell r="I12">
            <v>248.06716975254164</v>
          </cell>
          <cell r="J12">
            <v>261.97040977731183</v>
          </cell>
          <cell r="K12">
            <v>261.97040977731183</v>
          </cell>
          <cell r="L12">
            <v>260.10181431774288</v>
          </cell>
          <cell r="M12">
            <v>456.72888895946511</v>
          </cell>
          <cell r="N12">
            <v>722.94110853874167</v>
          </cell>
          <cell r="O12">
            <v>607.93244478707493</v>
          </cell>
          <cell r="P12">
            <v>453.70683315961094</v>
          </cell>
          <cell r="Q12">
            <v>489.9456739957198</v>
          </cell>
        </row>
        <row r="14">
          <cell r="F14">
            <v>32.892987748887165</v>
          </cell>
          <cell r="G14">
            <v>15.072003311117557</v>
          </cell>
          <cell r="H14">
            <v>47.762724610234315</v>
          </cell>
          <cell r="I14">
            <v>61.378182225472713</v>
          </cell>
          <cell r="J14">
            <v>87.78827159844478</v>
          </cell>
          <cell r="K14">
            <v>88.638096155320568</v>
          </cell>
          <cell r="L14">
            <v>105.92936762606524</v>
          </cell>
          <cell r="M14">
            <v>111.49819919041875</v>
          </cell>
          <cell r="N14">
            <v>386.01413452498065</v>
          </cell>
          <cell r="O14">
            <v>90.332585471244528</v>
          </cell>
          <cell r="P14">
            <v>4.5249849161984921</v>
          </cell>
          <cell r="Q14">
            <v>8.3425923396469557</v>
          </cell>
        </row>
        <row r="16">
          <cell r="F16">
            <v>70.295500000000004</v>
          </cell>
          <cell r="G16">
            <v>112.96899999999999</v>
          </cell>
          <cell r="H16">
            <v>209.648</v>
          </cell>
          <cell r="I16">
            <v>203.98750000000001</v>
          </cell>
          <cell r="J16">
            <v>460.8605</v>
          </cell>
          <cell r="K16">
            <v>488.78399999999999</v>
          </cell>
          <cell r="L16">
            <v>332.42950000000002</v>
          </cell>
          <cell r="M16">
            <v>482.14299999999997</v>
          </cell>
          <cell r="N16">
            <v>513.23</v>
          </cell>
          <cell r="O16">
            <v>797.25</v>
          </cell>
          <cell r="P16">
            <v>585.75</v>
          </cell>
          <cell r="Q16">
            <v>441.75</v>
          </cell>
        </row>
        <row r="17">
          <cell r="F17">
            <v>89.810914459999992</v>
          </cell>
          <cell r="G17">
            <v>187.81343909500001</v>
          </cell>
          <cell r="H17">
            <v>264.77895904499997</v>
          </cell>
          <cell r="I17">
            <v>264.77895904499997</v>
          </cell>
          <cell r="J17">
            <v>279.61883255499998</v>
          </cell>
          <cell r="K17">
            <v>279.61883255499998</v>
          </cell>
          <cell r="L17">
            <v>277.62435355500003</v>
          </cell>
          <cell r="M17">
            <v>277.62435355500003</v>
          </cell>
          <cell r="N17">
            <v>540.40883359999998</v>
          </cell>
          <cell r="O17">
            <v>449.05457229500001</v>
          </cell>
          <cell r="P17">
            <v>242.519148785</v>
          </cell>
          <cell r="Q17">
            <v>243.848801455</v>
          </cell>
        </row>
        <row r="19">
          <cell r="F19">
            <v>32.521000000000001</v>
          </cell>
          <cell r="G19">
            <v>15.504</v>
          </cell>
          <cell r="H19">
            <v>50.302500000000002</v>
          </cell>
          <cell r="I19">
            <v>66.305000000000007</v>
          </cell>
          <cell r="J19">
            <v>95.784000000000006</v>
          </cell>
          <cell r="K19">
            <v>97.084500000000006</v>
          </cell>
          <cell r="L19">
            <v>117.9635</v>
          </cell>
          <cell r="M19">
            <v>128.10599999999999</v>
          </cell>
          <cell r="N19">
            <v>383.81</v>
          </cell>
          <cell r="O19">
            <v>97.098500000000001</v>
          </cell>
          <cell r="P19">
            <v>5.4615</v>
          </cell>
          <cell r="Q19">
            <v>9.4689999999999994</v>
          </cell>
        </row>
        <row r="21">
          <cell r="F21">
            <v>55.710458807635575</v>
          </cell>
          <cell r="G21">
            <v>100.5873147723</v>
          </cell>
          <cell r="H21">
            <v>182.03794574012363</v>
          </cell>
          <cell r="I21">
            <v>171.49130606243887</v>
          </cell>
          <cell r="J21">
            <v>405.83078732594413</v>
          </cell>
          <cell r="K21">
            <v>442.17734502404346</v>
          </cell>
          <cell r="L21">
            <v>313.9805452986779</v>
          </cell>
          <cell r="M21">
            <v>428.06994492281717</v>
          </cell>
          <cell r="N21">
            <v>471.548055396184</v>
          </cell>
          <cell r="O21">
            <v>732.50138761297603</v>
          </cell>
          <cell r="P21">
            <v>538.17834781348472</v>
          </cell>
          <cell r="Q21">
            <v>405.873299439363</v>
          </cell>
        </row>
        <row r="22">
          <cell r="F22">
            <v>84.142408608810214</v>
          </cell>
          <cell r="G22">
            <v>175.95940570893262</v>
          </cell>
          <cell r="H22">
            <v>248.06716975254164</v>
          </cell>
          <cell r="I22">
            <v>248.06716975254164</v>
          </cell>
          <cell r="J22">
            <v>261.97040977731183</v>
          </cell>
          <cell r="K22">
            <v>261.97040977731183</v>
          </cell>
          <cell r="L22">
            <v>260.10181431774288</v>
          </cell>
          <cell r="M22">
            <v>260.10181431774288</v>
          </cell>
          <cell r="N22">
            <v>506.30038861071557</v>
          </cell>
          <cell r="O22">
            <v>420.71204303936673</v>
          </cell>
          <cell r="P22">
            <v>227.21230972007086</v>
          </cell>
          <cell r="Q22">
            <v>228.45804002957311</v>
          </cell>
        </row>
        <row r="24">
          <cell r="F24">
            <v>32.913873525621547</v>
          </cell>
          <cell r="G24">
            <v>15.072003311117557</v>
          </cell>
          <cell r="H24">
            <v>47.762724610234315</v>
          </cell>
          <cell r="I24">
            <v>61.378182225472713</v>
          </cell>
          <cell r="J24">
            <v>87.78827159844478</v>
          </cell>
          <cell r="K24">
            <v>88.638096155320568</v>
          </cell>
          <cell r="L24">
            <v>105.92936762606524</v>
          </cell>
          <cell r="M24">
            <v>111.49819919041875</v>
          </cell>
          <cell r="N24">
            <v>386.01413452498065</v>
          </cell>
          <cell r="O24">
            <v>90.332585471244528</v>
          </cell>
          <cell r="P24">
            <v>4.5249849161984921</v>
          </cell>
          <cell r="Q24">
            <v>8.3425923396469557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verall Summary"/>
      <sheetName val="Channel Summary"/>
      <sheetName val="Product Overview"/>
      <sheetName val="Product Overview-by Channel"/>
      <sheetName val="AG_Summary"/>
      <sheetName val="AG_Recruitment"/>
      <sheetName val="AG_Segment Performance"/>
      <sheetName val="BA_Summary"/>
      <sheetName val="BA_MY HSBC Seller Breakdown"/>
      <sheetName val="AD_Summary"/>
      <sheetName val="CC_Summary"/>
      <sheetName val="CC_Key Prospects"/>
      <sheetName val="D2C_Summary"/>
      <sheetName val="D2C_Channel Summary"/>
      <sheetName val="APPENDIX DIVIDER"/>
      <sheetName val="Pipeline"/>
      <sheetName val="OVERALL_Key Metrics P1"/>
      <sheetName val="AG_Key Metrics P1"/>
      <sheetName val="AG_Key Metrics P2"/>
      <sheetName val="AG_Key Products"/>
      <sheetName val="BA_Key Metrics P1"/>
      <sheetName val="BA_Key Metrics P2"/>
      <sheetName val="BA_MY Key Metrics P3"/>
      <sheetName val="BA_Key Products"/>
      <sheetName val="AD_Key Metrics P1"/>
      <sheetName val="CC_Key Metrics P1"/>
      <sheetName val="CC_Key Metrics P2"/>
      <sheetName val="LPPSA_Key Metrics P1"/>
      <sheetName val="D2C_Key Metrics P1"/>
      <sheetName val="D2C_Key Metrics P2"/>
      <sheetName val="D2C_Key Products"/>
      <sheetName val="QD_Agency"/>
      <sheetName val="QD_Banc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6">
          <cell r="F6">
            <v>4.5783530160000012</v>
          </cell>
          <cell r="G6">
            <v>5.9807274990000039</v>
          </cell>
          <cell r="H6">
            <v>63.270887756000008</v>
          </cell>
          <cell r="I6">
            <v>23.201098968000004</v>
          </cell>
          <cell r="J6">
            <v>6.0756036768999797</v>
          </cell>
          <cell r="K6">
            <v>7.1172856138999743</v>
          </cell>
          <cell r="L6">
            <v>8.0466884908999781</v>
          </cell>
          <cell r="M6">
            <v>8.0857642860646237</v>
          </cell>
          <cell r="N6">
            <v>9.7828523923828303</v>
          </cell>
          <cell r="O6">
            <v>9.2571466393159181</v>
          </cell>
          <cell r="P6">
            <v>9.7469185594457706</v>
          </cell>
          <cell r="Q6">
            <v>9.9910074412484811</v>
          </cell>
        </row>
        <row r="7">
          <cell r="F7">
            <v>3.7344999999999997</v>
          </cell>
          <cell r="G7">
            <v>4.0372272727272733</v>
          </cell>
          <cell r="H7">
            <v>8.8568855227272749</v>
          </cell>
          <cell r="I7">
            <v>8.4414741938472719</v>
          </cell>
          <cell r="J7">
            <v>7.5424343516072723</v>
          </cell>
          <cell r="K7">
            <v>9.0474455227272745</v>
          </cell>
          <cell r="L7">
            <v>9.3684055227272705</v>
          </cell>
          <cell r="M7">
            <v>10.169365522727272</v>
          </cell>
          <cell r="N7">
            <v>10.769365522727275</v>
          </cell>
          <cell r="O7">
            <v>11.070325522727273</v>
          </cell>
          <cell r="P7">
            <v>11.471285522727273</v>
          </cell>
          <cell r="Q7">
            <v>11.467223536129419</v>
          </cell>
        </row>
        <row r="9">
          <cell r="F9">
            <v>0.92117335800000011</v>
          </cell>
          <cell r="G9">
            <v>1.2215978339999998</v>
          </cell>
          <cell r="H9">
            <v>1.121016137</v>
          </cell>
          <cell r="I9">
            <v>1.218086386</v>
          </cell>
          <cell r="J9">
            <v>1.1676596660000003</v>
          </cell>
          <cell r="K9">
            <v>1.603826524</v>
          </cell>
          <cell r="L9">
            <v>0.99353771072762498</v>
          </cell>
          <cell r="M9">
            <v>1.3964985316298753</v>
          </cell>
          <cell r="N9">
            <v>1.91113749</v>
          </cell>
          <cell r="O9">
            <v>2.4368478904808</v>
          </cell>
          <cell r="P9">
            <v>2.5119243120000001</v>
          </cell>
          <cell r="Q9">
            <v>4.3913116539999999</v>
          </cell>
        </row>
        <row r="11">
          <cell r="F11">
            <v>1.4613727634018481</v>
          </cell>
          <cell r="G11">
            <v>1.8435595648141059</v>
          </cell>
          <cell r="H11">
            <v>34.445931548993045</v>
          </cell>
          <cell r="I11">
            <v>11.778577613343792</v>
          </cell>
          <cell r="J11">
            <v>2.5280880531584247</v>
          </cell>
          <cell r="K11">
            <v>2.643333651978629</v>
          </cell>
          <cell r="L11">
            <v>2.9185545476209547</v>
          </cell>
          <cell r="M11">
            <v>3.0804819557544838</v>
          </cell>
          <cell r="N11">
            <v>3.6652036935344023</v>
          </cell>
          <cell r="O11">
            <v>3.490615204254377</v>
          </cell>
          <cell r="P11">
            <v>3.7585746329453809</v>
          </cell>
          <cell r="Q11">
            <v>4.0124981945738565</v>
          </cell>
        </row>
        <row r="12">
          <cell r="F12">
            <v>1.7029498076557734</v>
          </cell>
          <cell r="G12">
            <v>1.8687496909927617</v>
          </cell>
          <cell r="H12">
            <v>2.6499167609254921</v>
          </cell>
          <cell r="I12">
            <v>2.3291027281202723</v>
          </cell>
          <cell r="J12">
            <v>1.8046561601085234</v>
          </cell>
          <cell r="K12">
            <v>2.4425046165832254</v>
          </cell>
          <cell r="L12">
            <v>2.6084423538872104</v>
          </cell>
          <cell r="M12">
            <v>2.9155318543487052</v>
          </cell>
          <cell r="N12">
            <v>3.1870182845493988</v>
          </cell>
          <cell r="O12">
            <v>3.3408960440851088</v>
          </cell>
          <cell r="P12">
            <v>3.5048237850943815</v>
          </cell>
          <cell r="Q12">
            <v>3.4861682286185127</v>
          </cell>
        </row>
        <row r="14">
          <cell r="F14">
            <v>7.3236139241204909E-2</v>
          </cell>
          <cell r="G14">
            <v>0.14481903959118467</v>
          </cell>
          <cell r="H14">
            <v>9.0945137142402557E-2</v>
          </cell>
          <cell r="I14">
            <v>0.11265769836772065</v>
          </cell>
          <cell r="J14">
            <v>9.2457815105571411E-2</v>
          </cell>
          <cell r="K14">
            <v>0.19478646829295557</v>
          </cell>
          <cell r="L14">
            <v>0.11623259436617939</v>
          </cell>
          <cell r="M14">
            <v>0.16811121186307273</v>
          </cell>
          <cell r="N14">
            <v>0.30841549252984468</v>
          </cell>
          <cell r="O14">
            <v>0.55729799876946362</v>
          </cell>
          <cell r="P14">
            <v>0.62887471397764372</v>
          </cell>
          <cell r="Q14">
            <v>1.0554071808759835</v>
          </cell>
        </row>
        <row r="16">
          <cell r="F16">
            <v>1.963996756652256</v>
          </cell>
          <cell r="G16">
            <v>2.2901472245867289</v>
          </cell>
          <cell r="H16">
            <v>2.2499819539125649</v>
          </cell>
          <cell r="I16">
            <v>2.4098897718571708</v>
          </cell>
          <cell r="J16">
            <v>2.4699692430968812</v>
          </cell>
          <cell r="K16">
            <v>2.4352750792663973</v>
          </cell>
          <cell r="L16">
            <v>2.685675433854354</v>
          </cell>
          <cell r="M16">
            <v>2.9550125473845914</v>
          </cell>
          <cell r="N16">
            <v>3.3642132294788123</v>
          </cell>
          <cell r="O16">
            <v>3.132622675551386</v>
          </cell>
          <cell r="P16">
            <v>3.1703964449013604</v>
          </cell>
          <cell r="Q16">
            <v>3.2286835913398204</v>
          </cell>
        </row>
        <row r="17">
          <cell r="F17">
            <v>2.1690429846685464</v>
          </cell>
          <cell r="G17">
            <v>2.4094958664518837</v>
          </cell>
          <cell r="H17">
            <v>3.3042766389175222</v>
          </cell>
          <cell r="I17">
            <v>2.8395794430183314</v>
          </cell>
          <cell r="J17">
            <v>2.0528251478473765</v>
          </cell>
          <cell r="K17">
            <v>3.0208401766719795</v>
          </cell>
          <cell r="L17">
            <v>3.2552793927849653</v>
          </cell>
          <cell r="M17">
            <v>3.7539377229821502</v>
          </cell>
          <cell r="N17">
            <v>4.1517446933330087</v>
          </cell>
          <cell r="O17">
            <v>4.3878881930425546</v>
          </cell>
          <cell r="P17">
            <v>4.6336995109125052</v>
          </cell>
          <cell r="Q17">
            <v>4.6142597394410201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2.8796234183593311E-2</v>
          </cell>
          <cell r="J19">
            <v>1.6127057005439354E-2</v>
          </cell>
          <cell r="K19">
            <v>1.6243576348640563E-2</v>
          </cell>
          <cell r="L19">
            <v>4.1042459166444022E-2</v>
          </cell>
          <cell r="M19">
            <v>8.4158821606764911E-2</v>
          </cell>
          <cell r="N19">
            <v>0.35465878991021033</v>
          </cell>
          <cell r="O19">
            <v>0.70887165342283187</v>
          </cell>
          <cell r="P19">
            <v>0.8498588266056859</v>
          </cell>
          <cell r="Q19">
            <v>1.501797811776334</v>
          </cell>
        </row>
        <row r="21">
          <cell r="F21">
            <v>0.92282255409695046</v>
          </cell>
          <cell r="G21">
            <v>1.0628768803587472</v>
          </cell>
          <cell r="H21">
            <v>0.98655464587356856</v>
          </cell>
          <cell r="I21">
            <v>1.121042385640695</v>
          </cell>
          <cell r="J21">
            <v>1.0945950141112777</v>
          </cell>
          <cell r="K21">
            <v>1.0603836068625179</v>
          </cell>
          <cell r="L21">
            <v>1.1428657091133458</v>
          </cell>
          <cell r="M21">
            <v>1.3109808445668065</v>
          </cell>
          <cell r="N21">
            <v>1.3382016350690478</v>
          </cell>
          <cell r="O21">
            <v>1.2437890552754096</v>
          </cell>
          <cell r="P21">
            <v>1.2671424477311448</v>
          </cell>
          <cell r="Q21">
            <v>1.2893496166582503</v>
          </cell>
        </row>
        <row r="22">
          <cell r="F22">
            <v>1.2900163071059394</v>
          </cell>
          <cell r="G22">
            <v>1.4344972313517868</v>
          </cell>
          <cell r="H22">
            <v>2.141753400767521</v>
          </cell>
          <cell r="I22">
            <v>1.8618833885354751</v>
          </cell>
          <cell r="J22">
            <v>1.386698426007835</v>
          </cell>
          <cell r="K22">
            <v>1.8964515250003295</v>
          </cell>
          <cell r="L22">
            <v>2.0324844727746911</v>
          </cell>
          <cell r="M22">
            <v>2.3015796066725356</v>
          </cell>
          <cell r="N22">
            <v>2.5255745189023973</v>
          </cell>
          <cell r="O22">
            <v>2.6551824374428197</v>
          </cell>
          <cell r="P22">
            <v>2.7945384284394104</v>
          </cell>
          <cell r="Q22">
            <v>2.7639909984289588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1.9795E-2</v>
          </cell>
          <cell r="J24">
            <v>1.0664E-2</v>
          </cell>
          <cell r="K24">
            <v>1.8148999999999998E-2</v>
          </cell>
          <cell r="L24">
            <v>1.9094E-2</v>
          </cell>
          <cell r="M24">
            <v>4.3123000000000002E-2</v>
          </cell>
          <cell r="N24">
            <v>0.18995599999999999</v>
          </cell>
          <cell r="O24">
            <v>0.41035900000000003</v>
          </cell>
          <cell r="P24">
            <v>0.42682799999999999</v>
          </cell>
          <cell r="Q24">
            <v>0.68947099999999995</v>
          </cell>
        </row>
      </sheetData>
      <sheetData sheetId="18">
        <row r="6">
          <cell r="F6">
            <v>3.559133140000001</v>
          </cell>
          <cell r="G6">
            <v>4.4114881000000041</v>
          </cell>
          <cell r="H6">
            <v>4.343103540000004</v>
          </cell>
          <cell r="I6">
            <v>3.6103649800000048</v>
          </cell>
          <cell r="J6">
            <v>3.610662679999979</v>
          </cell>
          <cell r="K6">
            <v>4.7315869499999739</v>
          </cell>
          <cell r="L6">
            <v>4.9976854199999785</v>
          </cell>
          <cell r="M6">
            <v>5.0877787799999448</v>
          </cell>
          <cell r="N6">
            <v>4.8499999999999996</v>
          </cell>
          <cell r="O6">
            <v>4.2695742469330877</v>
          </cell>
          <cell r="P6">
            <v>4.13940862724791</v>
          </cell>
          <cell r="Q6">
            <v>4.0335309239024308</v>
          </cell>
        </row>
        <row r="7">
          <cell r="F7">
            <v>2.5</v>
          </cell>
          <cell r="G7">
            <v>2.8000000000000003</v>
          </cell>
          <cell r="H7">
            <v>3.4</v>
          </cell>
          <cell r="I7">
            <v>2.8000000000000003</v>
          </cell>
          <cell r="J7">
            <v>1.7999999999999996</v>
          </cell>
          <cell r="K7">
            <v>2.3000000000000003</v>
          </cell>
          <cell r="L7">
            <v>2.4999999999999991</v>
          </cell>
          <cell r="M7">
            <v>2.8999999999999995</v>
          </cell>
          <cell r="N7">
            <v>3.2000000000000006</v>
          </cell>
          <cell r="O7">
            <v>3.4</v>
          </cell>
          <cell r="P7">
            <v>3.5999999999999992</v>
          </cell>
          <cell r="Q7">
            <v>3.3900000000000023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1.089679E-2</v>
          </cell>
          <cell r="L9">
            <v>1.5835390727625E-2</v>
          </cell>
          <cell r="M9">
            <v>7.9886671629875006E-2</v>
          </cell>
          <cell r="N9">
            <v>0.46226663000000001</v>
          </cell>
          <cell r="O9">
            <v>0.88445754048079972</v>
          </cell>
          <cell r="P9">
            <v>1.2367354400000001</v>
          </cell>
          <cell r="Q9">
            <v>2.6685648100000003</v>
          </cell>
        </row>
        <row r="11">
          <cell r="F11">
            <v>1.3159278797007847</v>
          </cell>
          <cell r="G11">
            <v>1.5708565524030227</v>
          </cell>
          <cell r="H11">
            <v>1.4848673318975734</v>
          </cell>
          <cell r="I11">
            <v>1.3661632415979965</v>
          </cell>
          <cell r="J11">
            <v>1.3477370419223207</v>
          </cell>
          <cell r="K11">
            <v>1.656998820845335</v>
          </cell>
          <cell r="L11">
            <v>1.7293569694927147</v>
          </cell>
          <cell r="M11">
            <v>1.828469250414398</v>
          </cell>
          <cell r="N11">
            <v>1.5761721818075547</v>
          </cell>
          <cell r="O11">
            <v>1.3875431249851284</v>
          </cell>
          <cell r="P11">
            <v>1.3141298527522061</v>
          </cell>
          <cell r="Q11">
            <v>1.2805170681164351</v>
          </cell>
        </row>
        <row r="12">
          <cell r="F12">
            <v>1.3759253649500651</v>
          </cell>
          <cell r="G12">
            <v>1.5410364087440727</v>
          </cell>
          <cell r="H12">
            <v>1.8712584963320884</v>
          </cell>
          <cell r="I12">
            <v>1.5410364087440727</v>
          </cell>
          <cell r="J12">
            <v>0.99066626276404657</v>
          </cell>
          <cell r="K12">
            <v>1.2658513357540599</v>
          </cell>
          <cell r="L12">
            <v>1.3759253649500647</v>
          </cell>
          <cell r="M12">
            <v>1.5960734233420752</v>
          </cell>
          <cell r="N12">
            <v>1.7611844671360835</v>
          </cell>
          <cell r="O12">
            <v>1.8712584963320882</v>
          </cell>
          <cell r="P12">
            <v>1.9813325255280931</v>
          </cell>
          <cell r="Q12">
            <v>1.865754794872289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7.1405420727369395E-3</v>
          </cell>
          <cell r="L14">
            <v>8.791934901008382E-3</v>
          </cell>
          <cell r="M14">
            <v>3.1477720894261617E-2</v>
          </cell>
          <cell r="N14">
            <v>0.20008085056271649</v>
          </cell>
          <cell r="O14">
            <v>0.40093634830904329</v>
          </cell>
          <cell r="P14">
            <v>0.49428311069988268</v>
          </cell>
          <cell r="Q14">
            <v>0.87923961989176957</v>
          </cell>
        </row>
        <row r="16">
          <cell r="F16">
            <v>1.8565960221720712</v>
          </cell>
          <cell r="G16">
            <v>2.1763264033235461</v>
          </cell>
          <cell r="H16">
            <v>2.1023747919021236</v>
          </cell>
          <cell r="I16">
            <v>2.3479938412476398</v>
          </cell>
          <cell r="J16">
            <v>2.4130779985125392</v>
          </cell>
          <cell r="K16">
            <v>2.2886709361908788</v>
          </cell>
          <cell r="L16">
            <v>2.3916769983410835</v>
          </cell>
          <cell r="M16">
            <v>2.8087831869552051</v>
          </cell>
          <cell r="N16">
            <v>2.2776613134066359</v>
          </cell>
          <cell r="O16">
            <v>2.0050812550426325</v>
          </cell>
          <cell r="P16">
            <v>1.9736176923190563</v>
          </cell>
          <cell r="Q16">
            <v>1.9231365421447923</v>
          </cell>
        </row>
        <row r="17">
          <cell r="F17">
            <v>2.00075</v>
          </cell>
          <cell r="G17">
            <v>2.2408399999999999</v>
          </cell>
          <cell r="H17">
            <v>2.7210199999999998</v>
          </cell>
          <cell r="I17">
            <v>2.2408399999999999</v>
          </cell>
          <cell r="J17">
            <v>1.4405399999999995</v>
          </cell>
          <cell r="K17">
            <v>1.8406900000000002</v>
          </cell>
          <cell r="L17">
            <v>2.0007499999999996</v>
          </cell>
          <cell r="M17">
            <v>2.3208699999999998</v>
          </cell>
          <cell r="N17">
            <v>2.5609600000000006</v>
          </cell>
          <cell r="O17">
            <v>2.7210199999999998</v>
          </cell>
          <cell r="P17">
            <v>2.881079999999999</v>
          </cell>
          <cell r="Q17">
            <v>2.7130170000000016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2.6732180727625E-2</v>
          </cell>
          <cell r="M19">
            <v>6.6458974665313891E-2</v>
          </cell>
          <cell r="N19">
            <v>0.33769656936684839</v>
          </cell>
          <cell r="O19">
            <v>0.68997814444171801</v>
          </cell>
          <cell r="P19">
            <v>0.75334139178615533</v>
          </cell>
          <cell r="Q19">
            <v>1.3271533362681303</v>
          </cell>
        </row>
        <row r="21">
          <cell r="F21">
            <v>0.88320756266133871</v>
          </cell>
          <cell r="G21">
            <v>1.0207377641001518</v>
          </cell>
          <cell r="H21">
            <v>0.93098504340933574</v>
          </cell>
          <cell r="I21">
            <v>1.0840562116796915</v>
          </cell>
          <cell r="J21">
            <v>1.0684098095245793</v>
          </cell>
          <cell r="K21">
            <v>0.99459754465295014</v>
          </cell>
          <cell r="L21">
            <v>1.039971369355738</v>
          </cell>
          <cell r="M21">
            <v>1.2367558236577585</v>
          </cell>
          <cell r="N21">
            <v>0.925917795864171</v>
          </cell>
          <cell r="O21">
            <v>0.81510820123684757</v>
          </cell>
          <cell r="P21">
            <v>0.8039069725279</v>
          </cell>
          <cell r="Q21">
            <v>0.78334465756474514</v>
          </cell>
        </row>
        <row r="22">
          <cell r="F22">
            <v>1.2028093707502134</v>
          </cell>
          <cell r="G22">
            <v>1.347146495240239</v>
          </cell>
          <cell r="H22">
            <v>1.6358207442202903</v>
          </cell>
          <cell r="I22">
            <v>1.347146495240239</v>
          </cell>
          <cell r="J22">
            <v>0.86602274694015358</v>
          </cell>
          <cell r="K22">
            <v>1.1065846210901966</v>
          </cell>
          <cell r="L22">
            <v>1.202809370750213</v>
          </cell>
          <cell r="M22">
            <v>1.3952588700702475</v>
          </cell>
          <cell r="N22">
            <v>1.5395959945602735</v>
          </cell>
          <cell r="O22">
            <v>1.6358207442202901</v>
          </cell>
          <cell r="P22">
            <v>1.7320454938803072</v>
          </cell>
          <cell r="Q22">
            <v>1.6310095067372905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8.7919999999999995E-3</v>
          </cell>
          <cell r="M24">
            <v>2.8908E-2</v>
          </cell>
          <cell r="N24">
            <v>0.177976</v>
          </cell>
          <cell r="O24">
            <v>0.361234</v>
          </cell>
          <cell r="P24">
            <v>0.39118999999999998</v>
          </cell>
          <cell r="Q24">
            <v>0.57986300000000002</v>
          </cell>
        </row>
      </sheetData>
      <sheetData sheetId="19" refreshError="1"/>
      <sheetData sheetId="20">
        <row r="6">
          <cell r="D6" t="str">
            <v>FWD Invest First</v>
          </cell>
          <cell r="F6">
            <v>2.1151807800000002</v>
          </cell>
          <cell r="G6">
            <v>2.7680892000000004</v>
          </cell>
          <cell r="H6">
            <v>2.7744446599999999</v>
          </cell>
          <cell r="I6">
            <v>1.5610495400000011</v>
          </cell>
          <cell r="J6">
            <v>1.4880606599999997</v>
          </cell>
          <cell r="K6">
            <v>2.8758583799999999</v>
          </cell>
          <cell r="L6">
            <v>3.1315422199999969</v>
          </cell>
          <cell r="M6">
            <v>2.7648420599999937</v>
          </cell>
          <cell r="N6">
            <v>3.1412691510460466</v>
          </cell>
          <cell r="O6">
            <v>2.7653364680394978</v>
          </cell>
          <cell r="P6">
            <v>2.4635811019728417</v>
          </cell>
          <cell r="Q6">
            <v>2.4005676784211718</v>
          </cell>
        </row>
        <row r="7">
          <cell r="D7">
            <v>0.2</v>
          </cell>
          <cell r="F7">
            <v>0.53702070451250794</v>
          </cell>
          <cell r="G7">
            <v>0.68206007645128741</v>
          </cell>
          <cell r="H7">
            <v>0.68705279793172214</v>
          </cell>
          <cell r="I7">
            <v>0.3484000384386034</v>
          </cell>
          <cell r="J7">
            <v>0.34922288557270892</v>
          </cell>
          <cell r="K7">
            <v>0.70389997863354326</v>
          </cell>
          <cell r="L7">
            <v>0.81976081501089748</v>
          </cell>
          <cell r="M7">
            <v>0.71581371807660366</v>
          </cell>
          <cell r="N7">
            <v>0.78103801312049415</v>
          </cell>
          <cell r="O7">
            <v>0.68756696632887593</v>
          </cell>
          <cell r="P7">
            <v>0.612539198815651</v>
          </cell>
          <cell r="Q7">
            <v>0.59687168458360007</v>
          </cell>
        </row>
        <row r="8">
          <cell r="D8" t="str">
            <v>Unit Linked</v>
          </cell>
        </row>
        <row r="9">
          <cell r="D9" t="str">
            <v>FWD Future First</v>
          </cell>
          <cell r="F9">
            <v>0.95469622000000165</v>
          </cell>
          <cell r="G9">
            <v>1.1791654000000036</v>
          </cell>
          <cell r="H9">
            <v>1.0492137800000034</v>
          </cell>
          <cell r="I9">
            <v>0.83863934000000362</v>
          </cell>
          <cell r="J9">
            <v>0.92619170999998179</v>
          </cell>
          <cell r="K9">
            <v>0.78750569999997411</v>
          </cell>
          <cell r="L9">
            <v>0.84056323999997973</v>
          </cell>
          <cell r="M9">
            <v>1.0932299399999472</v>
          </cell>
          <cell r="N9">
            <v>0.55652067308900866</v>
          </cell>
          <cell r="O9">
            <v>0.48991883169210287</v>
          </cell>
          <cell r="P9">
            <v>0.45965342704220774</v>
          </cell>
          <cell r="Q9">
            <v>0.44789642173720984</v>
          </cell>
        </row>
        <row r="10">
          <cell r="D10">
            <v>1</v>
          </cell>
          <cell r="F10">
            <v>0.52991283267260947</v>
          </cell>
          <cell r="G10">
            <v>0.66603532530880438</v>
          </cell>
          <cell r="H10">
            <v>0.58210203908427993</v>
          </cell>
          <cell r="I10">
            <v>0.46276698980680786</v>
          </cell>
          <cell r="J10">
            <v>0.51366010649692129</v>
          </cell>
          <cell r="K10">
            <v>0.43828865584048116</v>
          </cell>
          <cell r="L10">
            <v>0.47418172471810366</v>
          </cell>
          <cell r="M10">
            <v>0.57741598232752456</v>
          </cell>
          <cell r="N10">
            <v>0.30799489871187041</v>
          </cell>
          <cell r="O10">
            <v>0.27113548200556015</v>
          </cell>
          <cell r="P10">
            <v>0.25438571745884875</v>
          </cell>
          <cell r="Q10">
            <v>0.24787904514069645</v>
          </cell>
        </row>
        <row r="11">
          <cell r="D11" t="str">
            <v>Traditional Non Par</v>
          </cell>
        </row>
        <row r="12">
          <cell r="D12" t="str">
            <v>FWD Family First</v>
          </cell>
          <cell r="F12">
            <v>0.25610819999999984</v>
          </cell>
          <cell r="G12">
            <v>0.18576082000000005</v>
          </cell>
          <cell r="H12">
            <v>0.28535336000000028</v>
          </cell>
          <cell r="I12">
            <v>0.2953967799999998</v>
          </cell>
          <cell r="J12">
            <v>0.32384577999999886</v>
          </cell>
          <cell r="K12">
            <v>0.30481696999999902</v>
          </cell>
          <cell r="L12">
            <v>0.27801070000000067</v>
          </cell>
          <cell r="M12">
            <v>0.30400266000000109</v>
          </cell>
          <cell r="N12">
            <v>0.42842210597972891</v>
          </cell>
          <cell r="O12">
            <v>0.37715051350678114</v>
          </cell>
          <cell r="P12">
            <v>0.38139477253485182</v>
          </cell>
          <cell r="Q12">
            <v>0.37163946538345105</v>
          </cell>
        </row>
        <row r="13">
          <cell r="D13">
            <v>1</v>
          </cell>
          <cell r="F13">
            <v>0.14753359042207181</v>
          </cell>
          <cell r="G13">
            <v>0.10070220798725733</v>
          </cell>
          <cell r="H13">
            <v>0.1264948425272594</v>
          </cell>
          <cell r="I13">
            <v>0.13109486955150088</v>
          </cell>
          <cell r="J13">
            <v>0.10102358040821313</v>
          </cell>
          <cell r="K13">
            <v>0.10665138784853183</v>
          </cell>
          <cell r="L13">
            <v>8.6711116084087991E-2</v>
          </cell>
          <cell r="M13">
            <v>0.12396931894115149</v>
          </cell>
          <cell r="N13">
            <v>0.17728937982465945</v>
          </cell>
          <cell r="O13">
            <v>0.15607220007301123</v>
          </cell>
          <cell r="P13">
            <v>0.15782855680717439</v>
          </cell>
          <cell r="Q13">
            <v>0.15379162143261943</v>
          </cell>
        </row>
        <row r="14">
          <cell r="D14" t="str">
            <v>Traditional Non Par</v>
          </cell>
        </row>
        <row r="15">
          <cell r="D15" t="str">
            <v>Medical Rider</v>
          </cell>
          <cell r="F15">
            <v>0</v>
          </cell>
          <cell r="G15">
            <v>0</v>
          </cell>
          <cell r="H15">
            <v>0</v>
          </cell>
          <cell r="I15">
            <v>0.72119260000000007</v>
          </cell>
          <cell r="J15">
            <v>0.6931374299999995</v>
          </cell>
          <cell r="K15">
            <v>0.46782772000000034</v>
          </cell>
          <cell r="L15">
            <v>0.48398654000000008</v>
          </cell>
          <cell r="M15">
            <v>0.61896499000000016</v>
          </cell>
          <cell r="N15">
            <v>0.45262982341573138</v>
          </cell>
          <cell r="O15">
            <v>0.39846116236075824</v>
          </cell>
          <cell r="P15">
            <v>0.44063957728528985</v>
          </cell>
          <cell r="Q15">
            <v>0.42936890781357184</v>
          </cell>
        </row>
        <row r="16">
          <cell r="D16">
            <v>1</v>
          </cell>
          <cell r="F16">
            <v>0</v>
          </cell>
          <cell r="G16">
            <v>0</v>
          </cell>
          <cell r="H16">
            <v>0</v>
          </cell>
          <cell r="I16">
            <v>0.34165043656416855</v>
          </cell>
          <cell r="J16">
            <v>0.31739899140278344</v>
          </cell>
          <cell r="K16">
            <v>0.23241108762837009</v>
          </cell>
          <cell r="L16">
            <v>0.23852019232984051</v>
          </cell>
          <cell r="M16">
            <v>0.30440594902093887</v>
          </cell>
          <cell r="N16">
            <v>0.21749494519121765</v>
          </cell>
          <cell r="O16">
            <v>0.19146614779928786</v>
          </cell>
          <cell r="P16">
            <v>0.2117334646389864</v>
          </cell>
          <cell r="Q16">
            <v>0.20631775071072375</v>
          </cell>
        </row>
        <row r="17">
          <cell r="D17" t="str">
            <v>Riders</v>
          </cell>
        </row>
        <row r="18">
          <cell r="D18" t="str">
            <v>FWD CI Rider</v>
          </cell>
          <cell r="F18">
            <v>0.19988697999999999</v>
          </cell>
          <cell r="G18">
            <v>0.21791868000000028</v>
          </cell>
          <cell r="H18">
            <v>0.19183819999999954</v>
          </cell>
          <cell r="I18">
            <v>0.16508390000000056</v>
          </cell>
          <cell r="J18">
            <v>0.15536433999999927</v>
          </cell>
          <cell r="K18">
            <v>0.18941123999999976</v>
          </cell>
          <cell r="L18">
            <v>0.19518270000000063</v>
          </cell>
          <cell r="M18">
            <v>0.27238472000000252</v>
          </cell>
          <cell r="N18">
            <v>0.18941490218886306</v>
          </cell>
          <cell r="O18">
            <v>0.16674659554039575</v>
          </cell>
          <cell r="P18">
            <v>0.16166302685564921</v>
          </cell>
          <cell r="Q18">
            <v>0.15752801349004811</v>
          </cell>
        </row>
        <row r="19">
          <cell r="D19">
            <v>0.96</v>
          </cell>
          <cell r="F19">
            <v>0.11682641714822993</v>
          </cell>
          <cell r="G19">
            <v>0.12251797011650141</v>
          </cell>
          <cell r="H19">
            <v>9.7566690652100746E-2</v>
          </cell>
          <cell r="I19">
            <v>8.9567422270390024E-2</v>
          </cell>
          <cell r="J19">
            <v>8.2693761438803345E-2</v>
          </cell>
          <cell r="K19">
            <v>0.10662230775657423</v>
          </cell>
          <cell r="L19">
            <v>0.10368608491523641</v>
          </cell>
          <cell r="M19">
            <v>0.13775246996859222</v>
          </cell>
          <cell r="N19">
            <v>0.10230969688205885</v>
          </cell>
          <cell r="O19">
            <v>9.0065741653436865E-2</v>
          </cell>
          <cell r="P19">
            <v>8.7319926170043902E-2</v>
          </cell>
          <cell r="Q19">
            <v>8.5086459008014106E-2</v>
          </cell>
        </row>
        <row r="20">
          <cell r="D20" t="str">
            <v>Riders</v>
          </cell>
        </row>
        <row r="21">
          <cell r="D21" t="str">
            <v>FWD ADB Rider</v>
          </cell>
          <cell r="F21">
            <v>2.4347120000000007E-2</v>
          </cell>
          <cell r="G21">
            <v>3.0787400000000024E-2</v>
          </cell>
          <cell r="H21">
            <v>1.9545759999999992E-2</v>
          </cell>
          <cell r="I21">
            <v>1.6081499999999999E-2</v>
          </cell>
          <cell r="J21">
            <v>1.4189519999999971E-2</v>
          </cell>
          <cell r="K21">
            <v>1.3602700000000007E-2</v>
          </cell>
          <cell r="L21">
            <v>1.4833320000000007E-2</v>
          </cell>
          <cell r="M21">
            <v>1.4873960000000038E-2</v>
          </cell>
          <cell r="N21">
            <v>3.534811299128153E-2</v>
          </cell>
          <cell r="O21">
            <v>3.1117812970155981E-2</v>
          </cell>
          <cell r="P21">
            <v>3.0169130695473129E-2</v>
          </cell>
          <cell r="Q21">
            <v>2.9397465330295112E-2</v>
          </cell>
        </row>
        <row r="22">
          <cell r="D22">
            <v>0.99</v>
          </cell>
          <cell r="F22">
            <v>-1.3174295225838907E-2</v>
          </cell>
          <cell r="G22">
            <v>-8.185467406280825E-3</v>
          </cell>
          <cell r="H22">
            <v>-1.0105544880680939E-2</v>
          </cell>
          <cell r="I22">
            <v>-8.6799782410506444E-3</v>
          </cell>
          <cell r="J22">
            <v>-1.5501162811830366E-2</v>
          </cell>
          <cell r="K22">
            <v>-1.3085136225010639E-2</v>
          </cell>
          <cell r="L22">
            <v>-1.3534650935093586E-2</v>
          </cell>
          <cell r="M22">
            <v>-2.9256147385130282E-2</v>
          </cell>
          <cell r="N22">
            <v>-2.6588909789944149E-2</v>
          </cell>
          <cell r="O22">
            <v>-2.3406871029520118E-2</v>
          </cell>
          <cell r="P22">
            <v>-2.2693270633734271E-2</v>
          </cell>
          <cell r="Q22">
            <v>-2.2112822653730269E-2</v>
          </cell>
        </row>
        <row r="23">
          <cell r="D23" t="str">
            <v>Riders</v>
          </cell>
        </row>
        <row r="24">
          <cell r="D24" t="str">
            <v>FWD Payor Lite Rider</v>
          </cell>
          <cell r="F24">
            <v>1.4668799999999996E-3</v>
          </cell>
          <cell r="G24">
            <v>1.3498799999999999E-3</v>
          </cell>
          <cell r="H24">
            <v>-6.9104654353364676E-4</v>
          </cell>
          <cell r="I24">
            <v>0</v>
          </cell>
          <cell r="J24">
            <v>1.1994000000000006E-4</v>
          </cell>
          <cell r="K24">
            <v>1.2999999999999999E-5</v>
          </cell>
          <cell r="L24">
            <v>-6.3062021046877216E-7</v>
          </cell>
          <cell r="M24">
            <v>1.9934539414976841E-3</v>
          </cell>
          <cell r="N24">
            <v>1.909189903860566E-3</v>
          </cell>
          <cell r="O24">
            <v>2.0072569146381276E-3</v>
          </cell>
          <cell r="P24">
            <v>1.9460620916768197E-3</v>
          </cell>
          <cell r="Q24">
            <v>1.8962857580531855E-3</v>
          </cell>
        </row>
        <row r="25">
          <cell r="D25">
            <v>1</v>
          </cell>
          <cell r="F25">
            <v>-1.1860297260072111E-3</v>
          </cell>
          <cell r="G25">
            <v>0</v>
          </cell>
          <cell r="H25">
            <v>1.9283999999999998E-4</v>
          </cell>
          <cell r="I25">
            <v>1.5E-5</v>
          </cell>
          <cell r="J25">
            <v>-1.5723125014768627E-6</v>
          </cell>
          <cell r="K25">
            <v>-6.0755036018961239E-7</v>
          </cell>
          <cell r="L25">
            <v>-1.1694649329533831E-4</v>
          </cell>
          <cell r="M25">
            <v>-9.8382498494098609E-4</v>
          </cell>
          <cell r="N25">
            <v>-9.422383378488938E-4</v>
          </cell>
          <cell r="O25">
            <v>-9.9063713623244519E-4</v>
          </cell>
          <cell r="P25">
            <v>-9.6043578844853654E-4</v>
          </cell>
          <cell r="Q25">
            <v>-9.3586978285479941E-4</v>
          </cell>
        </row>
        <row r="26">
          <cell r="D26" t="str">
            <v>Riders</v>
          </cell>
        </row>
        <row r="27">
          <cell r="D27" t="str">
            <v>FWD Payor Lite Rider</v>
          </cell>
          <cell r="F27">
            <v>1.4668799999999996E-3</v>
          </cell>
          <cell r="G27">
            <v>1.3498799999999999E-3</v>
          </cell>
          <cell r="H27">
            <v>2.7745000000000001E-3</v>
          </cell>
          <cell r="I27">
            <v>2.3988000000000012E-4</v>
          </cell>
          <cell r="J27">
            <v>1.9042800000000002E-3</v>
          </cell>
          <cell r="K27">
            <v>7.922399999999995E-4</v>
          </cell>
          <cell r="L27">
            <v>7.7627999999999974E-4</v>
          </cell>
          <cell r="M27">
            <v>9.9120000000000024E-4</v>
          </cell>
          <cell r="N27">
            <v>3.6454633272189991E-3</v>
          </cell>
          <cell r="O27">
            <v>3.2091909979449986E-3</v>
          </cell>
          <cell r="P27">
            <v>3.1113530612383905E-3</v>
          </cell>
          <cell r="Q27">
            <v>3.0317709406783664E-3</v>
          </cell>
        </row>
        <row r="28">
          <cell r="D28">
            <v>1</v>
          </cell>
          <cell r="F28">
            <v>-1.1860297260072111E-3</v>
          </cell>
          <cell r="G28">
            <v>-5.640156167890793E-4</v>
          </cell>
          <cell r="H28">
            <v>-6.9104654353364676E-4</v>
          </cell>
          <cell r="I28">
            <v>-3.7716632285426997E-4</v>
          </cell>
          <cell r="J28">
            <v>-1.156945999901875E-3</v>
          </cell>
          <cell r="K28">
            <v>-4.9960255554177982E-4</v>
          </cell>
          <cell r="L28">
            <v>-1.1694649329533831E-4</v>
          </cell>
          <cell r="M28">
            <v>-7.6538147549036733E-4</v>
          </cell>
          <cell r="N28">
            <v>-1.896937604503706E-3</v>
          </cell>
          <cell r="O28">
            <v>-1.6699208132428792E-3</v>
          </cell>
          <cell r="P28">
            <v>-1.6190102856564173E-3</v>
          </cell>
          <cell r="Q28">
            <v>-1.5775992759750714E-3</v>
          </cell>
        </row>
        <row r="29">
          <cell r="D29" t="str">
            <v>Riders</v>
          </cell>
        </row>
        <row r="35"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</row>
        <row r="36">
          <cell r="F36">
            <v>5.9800799999991661E-3</v>
          </cell>
          <cell r="G36">
            <v>2.7066839999998926E-2</v>
          </cell>
          <cell r="H36">
            <v>2.0624326543534632E-2</v>
          </cell>
          <cell r="I36">
            <v>1.2681439999999711E-2</v>
          </cell>
          <cell r="J36">
            <v>7.8490200000003174E-3</v>
          </cell>
          <cell r="K36">
            <v>9.1759000000000146E-2</v>
          </cell>
          <cell r="L36">
            <v>5.2791050620210278E-2</v>
          </cell>
          <cell r="M36">
            <v>1.6495796058503043E-2</v>
          </cell>
          <cell r="N36">
            <v>4.0840578058260579E-2</v>
          </cell>
          <cell r="O36">
            <v>3.562641491081342E-2</v>
          </cell>
          <cell r="P36">
            <v>0.19725017570868131</v>
          </cell>
          <cell r="Q36">
            <v>0.19220491502795189</v>
          </cell>
        </row>
        <row r="37">
          <cell r="F37">
            <v>1.8068962321882154E-4</v>
          </cell>
          <cell r="G37">
            <v>8.2904555622421716E-3</v>
          </cell>
          <cell r="H37">
            <v>2.254713126425778E-3</v>
          </cell>
          <cell r="I37">
            <v>1.7256295304307057E-3</v>
          </cell>
          <cell r="J37">
            <v>3.9739772712449328E-4</v>
          </cell>
          <cell r="K37">
            <v>8.2710749468747125E-2</v>
          </cell>
          <cell r="L37">
            <v>2.0265580356232826E-2</v>
          </cell>
          <cell r="M37">
            <v>1.1716592514909863E-4</v>
          </cell>
          <cell r="N37">
            <v>1.9473333809550741E-2</v>
          </cell>
          <cell r="O37">
            <v>1.7304016103951825E-2</v>
          </cell>
          <cell r="P37">
            <v>1.5595705569340645E-2</v>
          </cell>
          <cell r="Q37">
            <v>1.5196798953341584E-2</v>
          </cell>
        </row>
      </sheetData>
      <sheetData sheetId="21">
        <row r="6">
          <cell r="F6">
            <v>0.99179579600000023</v>
          </cell>
          <cell r="G6">
            <v>1.5344344590000001</v>
          </cell>
          <cell r="H6">
            <v>1.4071410259999999</v>
          </cell>
          <cell r="I6">
            <v>0.25737635799999997</v>
          </cell>
          <cell r="J6">
            <v>0.46289944690000001</v>
          </cell>
          <cell r="K6">
            <v>0.95258235190000007</v>
          </cell>
          <cell r="L6">
            <v>1.2637562619000002</v>
          </cell>
          <cell r="M6">
            <v>1.3946906089</v>
          </cell>
          <cell r="N6">
            <v>1.6429374600600002</v>
          </cell>
          <cell r="O6">
            <v>1.5929374600599999</v>
          </cell>
          <cell r="P6">
            <v>1.69293746006</v>
          </cell>
          <cell r="Q6">
            <v>1.4929374600600001</v>
          </cell>
        </row>
        <row r="7">
          <cell r="F7">
            <v>1.1999999999999997</v>
          </cell>
          <cell r="G7">
            <v>1.2027272727272726</v>
          </cell>
          <cell r="H7">
            <v>1.3027272727272727</v>
          </cell>
          <cell r="I7">
            <v>1.3027272727272727</v>
          </cell>
          <cell r="J7">
            <v>1.4027272727272726</v>
          </cell>
          <cell r="K7">
            <v>1.5027272727272725</v>
          </cell>
          <cell r="L7">
            <v>1.4027272727272724</v>
          </cell>
          <cell r="M7">
            <v>1.6027272727272726</v>
          </cell>
          <cell r="N7">
            <v>1.5027272727272725</v>
          </cell>
          <cell r="O7">
            <v>1.5027272727272725</v>
          </cell>
          <cell r="P7">
            <v>1.5027272727272725</v>
          </cell>
          <cell r="Q7">
            <v>1.4027272727272724</v>
          </cell>
        </row>
        <row r="9">
          <cell r="F9">
            <v>0.92117335800000011</v>
          </cell>
          <cell r="G9">
            <v>1.2215978339999998</v>
          </cell>
          <cell r="H9">
            <v>1.121016137</v>
          </cell>
          <cell r="I9">
            <v>1.218086386</v>
          </cell>
          <cell r="J9">
            <v>1.1676596660000003</v>
          </cell>
          <cell r="K9">
            <v>1.5929297339999999</v>
          </cell>
          <cell r="L9">
            <v>0.97770232000000001</v>
          </cell>
          <cell r="M9">
            <v>1.3166118600000003</v>
          </cell>
          <cell r="N9">
            <v>1.44887086</v>
          </cell>
          <cell r="O9">
            <v>1.5170520100000002</v>
          </cell>
          <cell r="P9">
            <v>1.2427004019999999</v>
          </cell>
          <cell r="Q9">
            <v>1.663676964</v>
          </cell>
        </row>
        <row r="11">
          <cell r="F11">
            <v>0.12367855140205744</v>
          </cell>
          <cell r="G11">
            <v>0.24526233326892594</v>
          </cell>
          <cell r="H11">
            <v>0.21234692640270428</v>
          </cell>
          <cell r="I11">
            <v>3.8767287921495849E-2</v>
          </cell>
          <cell r="J11">
            <v>6.5770965816360522E-2</v>
          </cell>
          <cell r="K11">
            <v>0.12763242805699407</v>
          </cell>
          <cell r="L11">
            <v>0.19261139607750005</v>
          </cell>
          <cell r="M11">
            <v>0.21061892679687319</v>
          </cell>
          <cell r="N11">
            <v>0.23919383526390658</v>
          </cell>
          <cell r="O11">
            <v>0.23093953908662226</v>
          </cell>
          <cell r="P11">
            <v>0.25487235183552304</v>
          </cell>
          <cell r="Q11">
            <v>0.22581474557253745</v>
          </cell>
        </row>
        <row r="12">
          <cell r="F12">
            <v>0.30308939891152265</v>
          </cell>
          <cell r="G12">
            <v>0.30377823845450341</v>
          </cell>
          <cell r="H12">
            <v>0.32903568836379693</v>
          </cell>
          <cell r="I12">
            <v>0.32903568836379693</v>
          </cell>
          <cell r="J12">
            <v>0.3542931382730905</v>
          </cell>
          <cell r="K12">
            <v>0.37955058818238407</v>
          </cell>
          <cell r="L12">
            <v>0.37955058818238407</v>
          </cell>
          <cell r="M12">
            <v>0.37955058818238407</v>
          </cell>
          <cell r="N12">
            <v>0.37955058818238407</v>
          </cell>
          <cell r="O12">
            <v>0.37955058818238407</v>
          </cell>
          <cell r="P12">
            <v>0.37955058818238407</v>
          </cell>
          <cell r="Q12">
            <v>0.37955058818238407</v>
          </cell>
        </row>
        <row r="14">
          <cell r="F14">
            <v>7.3236139241204909E-2</v>
          </cell>
          <cell r="G14">
            <v>0.14481903959118467</v>
          </cell>
          <cell r="H14">
            <v>9.0945137142402557E-2</v>
          </cell>
          <cell r="I14">
            <v>0.11265769836772065</v>
          </cell>
          <cell r="J14">
            <v>9.2457815105571411E-2</v>
          </cell>
          <cell r="K14">
            <v>0.18764592622021864</v>
          </cell>
          <cell r="L14">
            <v>0.10744065946517101</v>
          </cell>
          <cell r="M14">
            <v>0.13663349096881111</v>
          </cell>
          <cell r="N14">
            <v>0.10833464196712822</v>
          </cell>
          <cell r="O14">
            <v>0.12531880093308187</v>
          </cell>
          <cell r="P14">
            <v>0.11064000399902175</v>
          </cell>
          <cell r="Q14">
            <v>0.12904232677212368</v>
          </cell>
        </row>
        <row r="16">
          <cell r="F16">
            <v>7.9976654480184678E-2</v>
          </cell>
          <cell r="G16">
            <v>7.9015881263182805E-2</v>
          </cell>
          <cell r="H16">
            <v>0.10481597201044132</v>
          </cell>
          <cell r="I16">
            <v>2.6974300609530901E-2</v>
          </cell>
          <cell r="J16">
            <v>3.0697694584341868E-2</v>
          </cell>
          <cell r="K16">
            <v>5.6359819395518505E-2</v>
          </cell>
          <cell r="L16">
            <v>9.736623230327078E-2</v>
          </cell>
          <cell r="M16">
            <v>6.2568825024706412E-2</v>
          </cell>
          <cell r="N16">
            <v>9.3694607920176282E-2</v>
          </cell>
          <cell r="O16">
            <v>8.1206112356753485E-2</v>
          </cell>
          <cell r="P16">
            <v>7.5723564430304452E-2</v>
          </cell>
          <cell r="Q16">
            <v>7.5914305043028263E-2</v>
          </cell>
        </row>
        <row r="17">
          <cell r="F17">
            <v>0.15966798466854637</v>
          </cell>
          <cell r="G17">
            <v>0.160030866451884</v>
          </cell>
          <cell r="H17">
            <v>0.17333653184092951</v>
          </cell>
          <cell r="I17">
            <v>0.17333653184092951</v>
          </cell>
          <cell r="J17">
            <v>0.18664219722997505</v>
          </cell>
          <cell r="K17">
            <v>0.19994786261902062</v>
          </cell>
          <cell r="L17">
            <v>0.18664219722997499</v>
          </cell>
          <cell r="M17">
            <v>0.21325352800806613</v>
          </cell>
          <cell r="N17">
            <v>0.19994786261902059</v>
          </cell>
          <cell r="O17">
            <v>0.19994786261902059</v>
          </cell>
          <cell r="P17">
            <v>0.19994786261902062</v>
          </cell>
          <cell r="Q17">
            <v>0.18664219722997499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2.8796234183593311E-2</v>
          </cell>
          <cell r="J19">
            <v>1.6127057005439354E-2</v>
          </cell>
          <cell r="K19">
            <v>1.6243576348640563E-2</v>
          </cell>
          <cell r="L19">
            <v>1.4310278438819024E-2</v>
          </cell>
          <cell r="M19">
            <v>1.7699846941451026E-2</v>
          </cell>
          <cell r="N19">
            <v>1.6962220543361963E-2</v>
          </cell>
          <cell r="O19">
            <v>1.8893508981113822E-2</v>
          </cell>
          <cell r="P19">
            <v>1.4605960604696924E-2</v>
          </cell>
          <cell r="Q19">
            <v>1.8942297078436133E-2</v>
          </cell>
        </row>
        <row r="21">
          <cell r="F21">
            <v>1.7848659136605927E-2</v>
          </cell>
          <cell r="G21">
            <v>1.4698437116438095E-2</v>
          </cell>
          <cell r="H21">
            <v>1.9651307114962536E-2</v>
          </cell>
          <cell r="I21">
            <v>6.3029181364468419E-3</v>
          </cell>
          <cell r="J21">
            <v>5.5389599582635939E-3</v>
          </cell>
          <cell r="K21">
            <v>9.0647941956295032E-3</v>
          </cell>
          <cell r="L21">
            <v>2.2162734157337761E-2</v>
          </cell>
          <cell r="M21">
            <v>1.1196887400703508E-2</v>
          </cell>
          <cell r="N21">
            <v>1.8871640675846783E-2</v>
          </cell>
          <cell r="O21">
            <v>1.5410262419409626E-2</v>
          </cell>
          <cell r="P21">
            <v>1.337992941942788E-2</v>
          </cell>
          <cell r="Q21">
            <v>1.4622829901592445E-2</v>
          </cell>
        </row>
        <row r="22">
          <cell r="F22">
            <v>6.3271892561540366E-2</v>
          </cell>
          <cell r="G22">
            <v>6.3415692317362077E-2</v>
          </cell>
          <cell r="H22">
            <v>6.8688350030823742E-2</v>
          </cell>
          <cell r="I22">
            <v>6.8688350030823742E-2</v>
          </cell>
          <cell r="J22">
            <v>7.3961007744285448E-2</v>
          </cell>
          <cell r="K22">
            <v>7.9233665457747154E-2</v>
          </cell>
          <cell r="L22">
            <v>7.3961007744285434E-2</v>
          </cell>
          <cell r="M22">
            <v>8.4506323171208847E-2</v>
          </cell>
          <cell r="N22">
            <v>7.9233665457747154E-2</v>
          </cell>
          <cell r="O22">
            <v>7.9233665457747154E-2</v>
          </cell>
          <cell r="P22">
            <v>7.9233665457747154E-2</v>
          </cell>
          <cell r="Q22">
            <v>7.3961007744285434E-2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1.9795E-2</v>
          </cell>
          <cell r="J24">
            <v>1.0664E-2</v>
          </cell>
          <cell r="K24">
            <v>1.8148999999999998E-2</v>
          </cell>
          <cell r="L24">
            <v>1.0302E-2</v>
          </cell>
          <cell r="M24">
            <v>1.3238E-2</v>
          </cell>
          <cell r="N24">
            <v>1.1979999999999999E-2</v>
          </cell>
          <cell r="O24">
            <v>1.5239000000000001E-2</v>
          </cell>
          <cell r="P24">
            <v>1.1686E-2</v>
          </cell>
          <cell r="Q24">
            <v>6.2482999999999997E-2</v>
          </cell>
        </row>
      </sheetData>
      <sheetData sheetId="22" refreshError="1"/>
      <sheetData sheetId="23" refreshError="1"/>
      <sheetData sheetId="24">
        <row r="6">
          <cell r="D6" t="str">
            <v>Takaful Future Smart</v>
          </cell>
          <cell r="F6">
            <v>0.44220399999999999</v>
          </cell>
          <cell r="G6">
            <v>0.62740200000000002</v>
          </cell>
          <cell r="H6">
            <v>0.72527949999999997</v>
          </cell>
          <cell r="I6">
            <v>6.3837500000000005E-2</v>
          </cell>
          <cell r="J6">
            <v>0.23969599999999999</v>
          </cell>
          <cell r="K6">
            <v>0.49901649999999997</v>
          </cell>
          <cell r="L6">
            <v>0.59861399999999998</v>
          </cell>
          <cell r="M6">
            <v>0.70821199999999995</v>
          </cell>
          <cell r="N6">
            <v>0.85432747923120034</v>
          </cell>
          <cell r="O6">
            <v>0.82832747923120009</v>
          </cell>
          <cell r="P6">
            <v>0.86339810463060007</v>
          </cell>
          <cell r="Q6">
            <v>0.76139810463060009</v>
          </cell>
        </row>
        <row r="7">
          <cell r="D7">
            <v>4.6851184931659871E-2</v>
          </cell>
          <cell r="F7">
            <v>3.8046884462409961E-2</v>
          </cell>
          <cell r="G7">
            <v>5.5716043721135908E-2</v>
          </cell>
          <cell r="H7">
            <v>6.7088860971643238E-2</v>
          </cell>
          <cell r="I7">
            <v>6.0575733852596021E-3</v>
          </cell>
          <cell r="J7">
            <v>1.8917043414487009E-2</v>
          </cell>
          <cell r="K7">
            <v>4.548253347310529E-2</v>
          </cell>
          <cell r="L7">
            <v>4.6329419758378322E-2</v>
          </cell>
          <cell r="M7">
            <v>6.9567247649420461E-2</v>
          </cell>
          <cell r="N7">
            <v>7.5930345610467062E-2</v>
          </cell>
          <cell r="O7">
            <v>7.3619535021009361E-2</v>
          </cell>
          <cell r="P7">
            <v>7.6736518580695398E-2</v>
          </cell>
          <cell r="Q7">
            <v>6.7671030883592193E-2</v>
          </cell>
        </row>
        <row r="8">
          <cell r="D8" t="str">
            <v>Traditional Non Par</v>
          </cell>
        </row>
        <row r="9">
          <cell r="D9" t="str">
            <v>LifeSelect Single</v>
          </cell>
          <cell r="F9">
            <v>0.12100000000000023</v>
          </cell>
          <cell r="G9">
            <v>0.49009999999999998</v>
          </cell>
          <cell r="H9">
            <v>0.28830800000000001</v>
          </cell>
          <cell r="I9">
            <v>3.3000000000000002E-2</v>
          </cell>
          <cell r="J9">
            <v>0.13200000000000001</v>
          </cell>
          <cell r="K9">
            <v>0.20215</v>
          </cell>
          <cell r="L9">
            <v>0.35256270000000001</v>
          </cell>
          <cell r="M9">
            <v>0.36719999999999997</v>
          </cell>
          <cell r="N9">
            <v>0.39430499041440015</v>
          </cell>
          <cell r="O9">
            <v>0.39823436501500004</v>
          </cell>
          <cell r="P9">
            <v>0.49095186341739999</v>
          </cell>
          <cell r="Q9">
            <v>0.41802248881680004</v>
          </cell>
        </row>
        <row r="10">
          <cell r="D10">
            <v>0.01</v>
          </cell>
          <cell r="F10">
            <v>2.8387828407973676E-2</v>
          </cell>
          <cell r="G10">
            <v>0.11996813557088921</v>
          </cell>
          <cell r="H10">
            <v>7.2831076208952766E-2</v>
          </cell>
          <cell r="I10">
            <v>8.0198691406834326E-3</v>
          </cell>
          <cell r="J10">
            <v>3.2833206810711918E-2</v>
          </cell>
          <cell r="K10">
            <v>4.8404200913994694E-2</v>
          </cell>
          <cell r="L10">
            <v>8.8974096044040107E-2</v>
          </cell>
          <cell r="M10">
            <v>8.8213871536146488E-2</v>
          </cell>
          <cell r="N10">
            <v>9.3526649308388693E-2</v>
          </cell>
          <cell r="O10">
            <v>9.4458672105983424E-2</v>
          </cell>
          <cell r="P10">
            <v>0.11645067618566515</v>
          </cell>
          <cell r="Q10">
            <v>9.9152289889864104E-2</v>
          </cell>
        </row>
        <row r="11">
          <cell r="D11" t="str">
            <v>Unit Linked</v>
          </cell>
        </row>
        <row r="12">
          <cell r="D12" t="str">
            <v>Future Secure</v>
          </cell>
          <cell r="F12">
            <v>0.1812</v>
          </cell>
          <cell r="G12">
            <v>0.2356</v>
          </cell>
          <cell r="H12">
            <v>0.16650000000000001</v>
          </cell>
          <cell r="I12">
            <v>0.09</v>
          </cell>
          <cell r="J12">
            <v>0.03</v>
          </cell>
          <cell r="K12">
            <v>7.0000000000000007E-2</v>
          </cell>
          <cell r="L12">
            <v>0.185</v>
          </cell>
          <cell r="M12">
            <v>0.16</v>
          </cell>
          <cell r="N12">
            <v>0.16429374600600008</v>
          </cell>
          <cell r="O12">
            <v>0.15929374600600002</v>
          </cell>
          <cell r="P12">
            <v>0.169293746006</v>
          </cell>
          <cell r="Q12">
            <v>0.14929374600600001</v>
          </cell>
        </row>
        <row r="13">
          <cell r="D13">
            <v>3.202217055199142E-2</v>
          </cell>
          <cell r="F13">
            <v>2.60988115580696E-2</v>
          </cell>
          <cell r="G13">
            <v>3.5137475042531119E-2</v>
          </cell>
          <cell r="H13">
            <v>2.4557251743848114E-2</v>
          </cell>
          <cell r="I13">
            <v>1.328686447639449E-2</v>
          </cell>
          <cell r="J13">
            <v>4.5371703498348218E-3</v>
          </cell>
          <cell r="K13">
            <v>1.1000738603733993E-2</v>
          </cell>
          <cell r="L13">
            <v>2.5950079034599352E-2</v>
          </cell>
          <cell r="M13">
            <v>2.3184901235858559E-2</v>
          </cell>
          <cell r="N13">
            <v>2.3770435047408812E-2</v>
          </cell>
          <cell r="O13">
            <v>2.3047022390954412E-2</v>
          </cell>
          <cell r="P13">
            <v>2.4493847703863196E-2</v>
          </cell>
          <cell r="Q13">
            <v>2.160019707804562E-2</v>
          </cell>
        </row>
        <row r="14">
          <cell r="D14" t="str">
            <v>Traditional Non Par</v>
          </cell>
        </row>
        <row r="15">
          <cell r="D15" t="str">
            <v>Retirement Regular</v>
          </cell>
          <cell r="F15">
            <v>0.114</v>
          </cell>
          <cell r="G15">
            <v>0.03</v>
          </cell>
          <cell r="H15">
            <v>-1.2E-2</v>
          </cell>
          <cell r="I15">
            <v>6.0000000000000001E-3</v>
          </cell>
          <cell r="J15">
            <v>0</v>
          </cell>
          <cell r="K15">
            <v>4.8000000000000001E-2</v>
          </cell>
          <cell r="L15">
            <v>1.2E-2</v>
          </cell>
          <cell r="M15">
            <v>0.06</v>
          </cell>
          <cell r="N15">
            <v>6.5717498402400029E-2</v>
          </cell>
          <cell r="O15">
            <v>6.3717498402400014E-2</v>
          </cell>
          <cell r="P15">
            <v>3.3858749201200002E-2</v>
          </cell>
          <cell r="Q15">
            <v>2.9858749201200002E-2</v>
          </cell>
        </row>
        <row r="16">
          <cell r="D16">
            <v>0</v>
          </cell>
          <cell r="F16">
            <v>9.2632315098424252E-4</v>
          </cell>
          <cell r="G16">
            <v>-1.7476710311608223E-4</v>
          </cell>
          <cell r="H16">
            <v>-1.57362002083701E-4</v>
          </cell>
          <cell r="I16">
            <v>-2.1365191728029732E-4</v>
          </cell>
          <cell r="J16">
            <v>0</v>
          </cell>
          <cell r="K16">
            <v>-1.3850468202827504E-4</v>
          </cell>
          <cell r="L16">
            <v>-1.3467338715944909E-4</v>
          </cell>
          <cell r="M16">
            <v>4.3250059968002438E-4</v>
          </cell>
          <cell r="N16">
            <v>1.3751377854694666E-4</v>
          </cell>
          <cell r="O16">
            <v>1.3332878119038492E-4</v>
          </cell>
          <cell r="P16">
            <v>7.0849387951754162E-5</v>
          </cell>
          <cell r="Q16">
            <v>6.2479393238630714E-5</v>
          </cell>
        </row>
        <row r="17">
          <cell r="D17" t="str">
            <v>Unit Linked</v>
          </cell>
        </row>
        <row r="18">
          <cell r="D18" t="str">
            <v>Takaful Future Select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7.6150019999999985E-2</v>
          </cell>
          <cell r="N18">
            <v>8.214687300300004E-2</v>
          </cell>
          <cell r="O18">
            <v>7.964687300300001E-2</v>
          </cell>
          <cell r="P18">
            <v>8.4646873003000001E-2</v>
          </cell>
          <cell r="Q18">
            <v>7.4646873003000005E-2</v>
          </cell>
        </row>
        <row r="19">
          <cell r="D19">
            <v>0.15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2.5095064425786896E-2</v>
          </cell>
          <cell r="N19">
            <v>2.7071313577950742E-2</v>
          </cell>
          <cell r="O19">
            <v>2.6247444312197853E-2</v>
          </cell>
          <cell r="P19">
            <v>2.7895182843703611E-2</v>
          </cell>
          <cell r="Q19">
            <v>2.4599705780692087E-2</v>
          </cell>
        </row>
        <row r="20">
          <cell r="D20" t="str">
            <v>Traditional Non Par</v>
          </cell>
        </row>
        <row r="21">
          <cell r="D21" t="str">
            <v>LifeSelect Regular</v>
          </cell>
          <cell r="F21">
            <v>3.5520000000000003E-2</v>
          </cell>
          <cell r="G21">
            <v>4.7719999999999999E-2</v>
          </cell>
          <cell r="H21">
            <v>0.105</v>
          </cell>
          <cell r="I21">
            <v>0.03</v>
          </cell>
          <cell r="J21">
            <v>3.5400000000000001E-2</v>
          </cell>
          <cell r="K21">
            <v>8.7850200000000003E-2</v>
          </cell>
          <cell r="L21">
            <v>-6.6E-3</v>
          </cell>
          <cell r="M21">
            <v>2.3999999999999998E-3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D22">
            <v>0.17</v>
          </cell>
          <cell r="F22">
            <v>9.2632315098424252E-4</v>
          </cell>
          <cell r="G22">
            <v>-1.7476710311608223E-4</v>
          </cell>
          <cell r="H22">
            <v>-1.57362002083701E-4</v>
          </cell>
          <cell r="I22">
            <v>-2.1365191728029732E-4</v>
          </cell>
          <cell r="J22">
            <v>0</v>
          </cell>
          <cell r="K22">
            <v>-1.3850468202827504E-4</v>
          </cell>
          <cell r="L22">
            <v>-1.3467338715944909E-4</v>
          </cell>
          <cell r="M22">
            <v>4.3250059968002438E-4</v>
          </cell>
          <cell r="N22">
            <v>1.3751377854694666E-4</v>
          </cell>
          <cell r="O22">
            <v>1.3332878119038492E-4</v>
          </cell>
          <cell r="P22">
            <v>7.0849387951754162E-5</v>
          </cell>
          <cell r="Q22">
            <v>6.2479393238630714E-5</v>
          </cell>
        </row>
        <row r="23">
          <cell r="D23" t="str">
            <v>Traditional Non Par</v>
          </cell>
        </row>
        <row r="24">
          <cell r="D24" t="str">
            <v xml:space="preserve">Protector </v>
          </cell>
          <cell r="F24">
            <v>1.8317760000000009E-2</v>
          </cell>
          <cell r="G24">
            <v>1.5251999999999996E-2</v>
          </cell>
          <cell r="H24">
            <v>3.2137440000000003E-2</v>
          </cell>
          <cell r="I24">
            <v>1.4404439999999999E-2</v>
          </cell>
          <cell r="J24">
            <v>1.4267559999999993E-2</v>
          </cell>
          <cell r="K24">
            <v>1.6161960000000003E-2</v>
          </cell>
          <cell r="L24">
            <v>3.5759639999999995E-2</v>
          </cell>
          <cell r="M24">
            <v>1.1453759999999995E-2</v>
          </cell>
          <cell r="N24">
            <v>1.6429374600600007E-2</v>
          </cell>
          <cell r="O24">
            <v>1.5929374600600003E-2</v>
          </cell>
          <cell r="P24">
            <v>1.6929374600600001E-2</v>
          </cell>
          <cell r="Q24">
            <v>2.9858749201200002E-2</v>
          </cell>
        </row>
        <row r="25">
          <cell r="D25">
            <v>0.62</v>
          </cell>
          <cell r="F25">
            <v>5.8286173384678496E-3</v>
          </cell>
          <cell r="G25">
            <v>4.5702922947247256E-3</v>
          </cell>
          <cell r="H25">
            <v>9.9011013660963657E-3</v>
          </cell>
          <cell r="I25">
            <v>4.6419354024980096E-3</v>
          </cell>
          <cell r="J25">
            <v>4.4963726435627146E-3</v>
          </cell>
          <cell r="K25">
            <v>4.9062862379511442E-3</v>
          </cell>
          <cell r="L25">
            <v>1.1078605494458566E-2</v>
          </cell>
          <cell r="M25">
            <v>3.116296064926537E-3</v>
          </cell>
          <cell r="N25">
            <v>5.0551549245034452E-3</v>
          </cell>
          <cell r="O25">
            <v>4.9013099046108779E-3</v>
          </cell>
          <cell r="P25">
            <v>5.2089999443960091E-3</v>
          </cell>
          <cell r="Q25">
            <v>9.1872397296514918E-3</v>
          </cell>
        </row>
        <row r="26">
          <cell r="D26" t="str">
            <v>Traditional Non Par</v>
          </cell>
        </row>
        <row r="27">
          <cell r="D27" t="str">
            <v>Education Regular</v>
          </cell>
          <cell r="F27">
            <v>6.0000000000000001E-3</v>
          </cell>
          <cell r="G27">
            <v>2.8799999999999999E-2</v>
          </cell>
          <cell r="H27">
            <v>3.5639999999999998E-2</v>
          </cell>
          <cell r="I27">
            <v>2E-3</v>
          </cell>
          <cell r="J27">
            <v>0</v>
          </cell>
          <cell r="K27">
            <v>1.9030200000000001E-2</v>
          </cell>
          <cell r="L27">
            <v>0</v>
          </cell>
          <cell r="M27">
            <v>0</v>
          </cell>
          <cell r="N27">
            <v>1.6429374600600007E-2</v>
          </cell>
          <cell r="O27">
            <v>1.5929374600600003E-2</v>
          </cell>
          <cell r="P27">
            <v>1.6929374600600001E-2</v>
          </cell>
          <cell r="Q27">
            <v>1.4929374600600001E-2</v>
          </cell>
        </row>
        <row r="28">
          <cell r="D28">
            <v>0.06</v>
          </cell>
          <cell r="F28">
            <v>1.5702490393524279E-3</v>
          </cell>
          <cell r="G28">
            <v>7.1026794250737355E-3</v>
          </cell>
          <cell r="H28">
            <v>7.5869815494237795E-3</v>
          </cell>
          <cell r="I28">
            <v>5.4054660494262565E-4</v>
          </cell>
          <cell r="J28">
            <v>0</v>
          </cell>
          <cell r="K28">
            <v>4.8352205561399148E-3</v>
          </cell>
          <cell r="L28">
            <v>0</v>
          </cell>
          <cell r="M28">
            <v>0</v>
          </cell>
          <cell r="N28">
            <v>3.8976585962992817E-3</v>
          </cell>
          <cell r="O28">
            <v>3.7790400033506201E-3</v>
          </cell>
          <cell r="P28">
            <v>4.0162771892479415E-3</v>
          </cell>
          <cell r="Q28">
            <v>3.5418028174532975E-3</v>
          </cell>
        </row>
        <row r="29">
          <cell r="D29" t="str">
            <v>Unit Linked</v>
          </cell>
        </row>
        <row r="30">
          <cell r="D30" t="str">
            <v>Protector (Premier)</v>
          </cell>
          <cell r="F30">
            <v>4.2259919999999999E-2</v>
          </cell>
          <cell r="G30">
            <v>1.1661959999999999E-2</v>
          </cell>
          <cell r="H30">
            <v>1.1162159999999996E-2</v>
          </cell>
          <cell r="I30">
            <v>0</v>
          </cell>
          <cell r="J30">
            <v>0</v>
          </cell>
          <cell r="K30">
            <v>0</v>
          </cell>
          <cell r="L30">
            <v>3.9657360000000003E-2</v>
          </cell>
          <cell r="M30">
            <v>0</v>
          </cell>
          <cell r="N30">
            <v>3.2858749201200015E-2</v>
          </cell>
          <cell r="O30">
            <v>1.5929374600600003E-2</v>
          </cell>
          <cell r="P30">
            <v>0</v>
          </cell>
          <cell r="Q30">
            <v>0</v>
          </cell>
        </row>
        <row r="31">
          <cell r="D31">
            <v>0.62</v>
          </cell>
          <cell r="F31">
            <v>1.3499159088679477E-2</v>
          </cell>
          <cell r="G31">
            <v>3.3600515503943991E-3</v>
          </cell>
          <cell r="H31">
            <v>3.5643305907500349E-3</v>
          </cell>
          <cell r="I31">
            <v>0</v>
          </cell>
          <cell r="J31">
            <v>0</v>
          </cell>
          <cell r="K31">
            <v>0</v>
          </cell>
          <cell r="L31">
            <v>1.0830379781243106E-2</v>
          </cell>
          <cell r="M31">
            <v>0</v>
          </cell>
          <cell r="N31">
            <v>9.8047644203415919E-3</v>
          </cell>
          <cell r="O31">
            <v>4.7531865673253347E-3</v>
          </cell>
          <cell r="P31">
            <v>0</v>
          </cell>
          <cell r="Q31">
            <v>0</v>
          </cell>
        </row>
        <row r="32">
          <cell r="D32" t="str">
            <v>Traditional Non Par</v>
          </cell>
        </row>
        <row r="33">
          <cell r="D33" t="str">
            <v>Takaful Card Protector</v>
          </cell>
          <cell r="F33">
            <v>8.8547759999999982E-3</v>
          </cell>
          <cell r="G33">
            <v>8.9139390000000009E-3</v>
          </cell>
          <cell r="H33">
            <v>8.6218660000000006E-3</v>
          </cell>
          <cell r="I33">
            <v>8.3360579999999986E-3</v>
          </cell>
          <cell r="J33">
            <v>8.0509669000000013E-3</v>
          </cell>
          <cell r="K33">
            <v>7.5705918999999997E-3</v>
          </cell>
          <cell r="L33">
            <v>7.4029218999999988E-3</v>
          </cell>
          <cell r="M33">
            <v>7.2043488999999992E-3</v>
          </cell>
          <cell r="N33">
            <v>1.6429374600600007E-2</v>
          </cell>
          <cell r="O33">
            <v>1.5929374600600003E-2</v>
          </cell>
          <cell r="P33">
            <v>1.6929374600600001E-2</v>
          </cell>
          <cell r="Q33">
            <v>1.4929374600600001E-2</v>
          </cell>
        </row>
        <row r="34">
          <cell r="D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D35" t="str">
            <v>Unit Linked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2.2439340000000047E-2</v>
          </cell>
          <cell r="G36">
            <v>3.8984560000000085E-2</v>
          </cell>
          <cell r="H36">
            <v>4.6492059999999932E-2</v>
          </cell>
          <cell r="I36">
            <v>9.7983599999999799E-3</v>
          </cell>
          <cell r="J36">
            <v>3.4849200000000181E-3</v>
          </cell>
          <cell r="K36">
            <v>2.8029000000000977E-3</v>
          </cell>
          <cell r="L36">
            <v>3.9359640000000251E-2</v>
          </cell>
          <cell r="M36">
            <v>2.0704800000000585E-3</v>
          </cell>
          <cell r="N36">
            <v>-4.7531423241764514E-16</v>
          </cell>
          <cell r="O36">
            <v>-2.6367796834847468E-16</v>
          </cell>
          <cell r="P36">
            <v>-4.8572257327350599E-17</v>
          </cell>
          <cell r="Q36">
            <v>-9.0205620750793969E-17</v>
          </cell>
        </row>
        <row r="37">
          <cell r="F37">
            <v>8.3943552051359699E-3</v>
          </cell>
          <cell r="G37">
            <v>1.9757189870408989E-2</v>
          </cell>
          <cell r="H37">
            <v>2.713204797615739E-2</v>
          </cell>
          <cell r="I37">
            <v>6.647802746278287E-3</v>
          </cell>
          <cell r="J37">
            <v>4.9871725977640594E-3</v>
          </cell>
          <cell r="K37">
            <v>1.3280457636125577E-2</v>
          </cell>
          <cell r="L37">
            <v>9.7181627390995097E-3</v>
          </cell>
          <cell r="M37">
            <v>5.7654468537420272E-4</v>
          </cell>
          <cell r="N37">
            <v>-1.375137785469549E-4</v>
          </cell>
          <cell r="O37">
            <v>-1.3332878119037134E-4</v>
          </cell>
          <cell r="P37">
            <v>-7.0849387951791784E-5</v>
          </cell>
          <cell r="Q37">
            <v>-6.2479393238610344E-5</v>
          </cell>
        </row>
      </sheetData>
      <sheetData sheetId="25">
        <row r="6">
          <cell r="F6">
            <v>0</v>
          </cell>
          <cell r="G6">
            <v>0</v>
          </cell>
          <cell r="H6">
            <v>57.477851999999999</v>
          </cell>
          <cell r="I6">
            <v>19.298435999999999</v>
          </cell>
          <cell r="J6">
            <v>1.975848</v>
          </cell>
          <cell r="K6">
            <v>1.3928737120000001</v>
          </cell>
          <cell r="L6">
            <v>1.736731689</v>
          </cell>
          <cell r="M6">
            <v>1.566160016</v>
          </cell>
          <cell r="N6">
            <v>3.2289149323228301</v>
          </cell>
          <cell r="O6">
            <v>3.3335149323228297</v>
          </cell>
          <cell r="P6">
            <v>3.83398059213786</v>
          </cell>
          <cell r="Q6">
            <v>4.3839756212860497</v>
          </cell>
        </row>
        <row r="7">
          <cell r="F7">
            <v>0</v>
          </cell>
          <cell r="G7">
            <v>0</v>
          </cell>
          <cell r="H7">
            <v>4.1000000000000005</v>
          </cell>
          <cell r="I7">
            <v>4.3</v>
          </cell>
          <cell r="J7">
            <v>4.3</v>
          </cell>
          <cell r="K7">
            <v>5.1800000000000006</v>
          </cell>
          <cell r="L7">
            <v>5.3999999999999995</v>
          </cell>
          <cell r="M7">
            <v>5.6</v>
          </cell>
          <cell r="N7">
            <v>6.0000000000000018</v>
          </cell>
          <cell r="O7">
            <v>6.1000000000000014</v>
          </cell>
          <cell r="P7">
            <v>6.3000000000000007</v>
          </cell>
          <cell r="Q7">
            <v>6.6059380134021435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</row>
        <row r="11">
          <cell r="F11">
            <v>0</v>
          </cell>
          <cell r="G11">
            <v>0</v>
          </cell>
          <cell r="H11">
            <v>32.712798995343498</v>
          </cell>
          <cell r="I11">
            <v>10.342963827999744</v>
          </cell>
          <cell r="J11">
            <v>1.0939338007913082</v>
          </cell>
          <cell r="K11">
            <v>0.82564792015180644</v>
          </cell>
          <cell r="L11">
            <v>0.95859690720217772</v>
          </cell>
          <cell r="M11">
            <v>1.0042588973785329</v>
          </cell>
          <cell r="N11">
            <v>1.7989477858678777</v>
          </cell>
          <cell r="O11">
            <v>1.8210975188639027</v>
          </cell>
          <cell r="P11">
            <v>2.1221032681004375</v>
          </cell>
          <cell r="Q11">
            <v>2.4386239229222184</v>
          </cell>
        </row>
        <row r="12">
          <cell r="F12">
            <v>0</v>
          </cell>
          <cell r="G12">
            <v>0</v>
          </cell>
          <cell r="H12">
            <v>0.41204924041608681</v>
          </cell>
          <cell r="I12">
            <v>0.43214920336321294</v>
          </cell>
          <cell r="J12">
            <v>0.43214920336321294</v>
          </cell>
          <cell r="K12">
            <v>0.75220315212408406</v>
          </cell>
          <cell r="L12">
            <v>0.80740084162213932</v>
          </cell>
          <cell r="M12">
            <v>0.89367626508169851</v>
          </cell>
          <cell r="N12">
            <v>1.0000516514883842</v>
          </cell>
          <cell r="O12">
            <v>1.0431893632181639</v>
          </cell>
          <cell r="P12">
            <v>1.0963770564215065</v>
          </cell>
          <cell r="Q12">
            <v>1.1932992306014421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5.0001723680000006E-2</v>
          </cell>
          <cell r="L16">
            <v>0.14811708320999997</v>
          </cell>
          <cell r="M16">
            <v>4.6525654239999999E-2</v>
          </cell>
          <cell r="N16">
            <v>0.93185730815200007</v>
          </cell>
          <cell r="O16">
            <v>0.98521530815199987</v>
          </cell>
          <cell r="P16">
            <v>1.0404633081520001</v>
          </cell>
          <cell r="Q16">
            <v>1.149069308152</v>
          </cell>
        </row>
        <row r="17">
          <cell r="F17">
            <v>0</v>
          </cell>
          <cell r="G17">
            <v>0</v>
          </cell>
          <cell r="H17">
            <v>0.39638054457659277</v>
          </cell>
          <cell r="I17">
            <v>0.41571618089740214</v>
          </cell>
          <cell r="J17">
            <v>0.41571618089740214</v>
          </cell>
          <cell r="K17">
            <v>0.96402275155295847</v>
          </cell>
          <cell r="L17">
            <v>1.0514676330549908</v>
          </cell>
          <cell r="M17">
            <v>1.2031546324740843</v>
          </cell>
          <cell r="N17">
            <v>1.3741772682139874</v>
          </cell>
          <cell r="O17">
            <v>1.4500207679235344</v>
          </cell>
          <cell r="P17">
            <v>1.5355320857934858</v>
          </cell>
          <cell r="Q17">
            <v>1.6974609797110438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2.3666785089444455E-2</v>
          </cell>
          <cell r="L21">
            <v>4.2742330751707865E-2</v>
          </cell>
          <cell r="M21">
            <v>2.589325234366481E-2</v>
          </cell>
          <cell r="N21">
            <v>0.3425223079339666</v>
          </cell>
          <cell r="O21">
            <v>0.36223557030042891</v>
          </cell>
          <cell r="P21">
            <v>0.38238638552660265</v>
          </cell>
          <cell r="Q21">
            <v>0.42383967122924737</v>
          </cell>
        </row>
        <row r="22">
          <cell r="F22">
            <v>0</v>
          </cell>
          <cell r="G22">
            <v>0</v>
          </cell>
          <cell r="H22">
            <v>0.39967097070288654</v>
          </cell>
          <cell r="I22">
            <v>0.41916711561522241</v>
          </cell>
          <cell r="J22">
            <v>0.41916711561522241</v>
          </cell>
          <cell r="K22">
            <v>0.66573369792968873</v>
          </cell>
          <cell r="L22">
            <v>0.7101485351475707</v>
          </cell>
          <cell r="M22">
            <v>0.77558283568853192</v>
          </cell>
          <cell r="N22">
            <v>0.86051328114182912</v>
          </cell>
          <cell r="O22">
            <v>0.89323043141230962</v>
          </cell>
          <cell r="P22">
            <v>0.93569565413895806</v>
          </cell>
          <cell r="Q22">
            <v>1.0114568689849852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</sheetData>
      <sheetData sheetId="26"/>
      <sheetData sheetId="27" refreshError="1"/>
      <sheetData sheetId="28" refreshError="1"/>
      <sheetData sheetId="29">
        <row r="6">
          <cell r="F6">
            <v>2.7424079999999972E-2</v>
          </cell>
          <cell r="G6">
            <v>3.4804939999999993E-2</v>
          </cell>
          <cell r="H6">
            <v>4.279119E-2</v>
          </cell>
          <cell r="I6">
            <v>3.4921630000000002E-2</v>
          </cell>
          <cell r="J6">
            <v>2.6193550000000017E-2</v>
          </cell>
          <cell r="K6">
            <v>4.0242600000000073E-2</v>
          </cell>
          <cell r="L6">
            <v>4.851511999999996E-2</v>
          </cell>
          <cell r="M6">
            <v>3.7134881164679764E-2</v>
          </cell>
          <cell r="N6">
            <v>6.0999999999999999E-2</v>
          </cell>
          <cell r="O6">
            <v>6.1120000000000001E-2</v>
          </cell>
          <cell r="P6">
            <v>8.0591879999999991E-2</v>
          </cell>
          <cell r="Q6">
            <v>8.0563436000000002E-2</v>
          </cell>
        </row>
        <row r="7">
          <cell r="F7">
            <v>3.4500000000000003E-2</v>
          </cell>
          <cell r="G7">
            <v>3.4500000000000003E-2</v>
          </cell>
          <cell r="H7">
            <v>5.4158249999999998E-2</v>
          </cell>
          <cell r="I7">
            <v>3.8746921119999958E-2</v>
          </cell>
          <cell r="J7">
            <v>3.9707078880000003E-2</v>
          </cell>
          <cell r="K7">
            <v>6.4718250000000005E-2</v>
          </cell>
          <cell r="L7">
            <v>6.5678249999999994E-2</v>
          </cell>
          <cell r="M7">
            <v>6.6638249999999996E-2</v>
          </cell>
          <cell r="N7">
            <v>6.6638249999999996E-2</v>
          </cell>
          <cell r="O7">
            <v>6.7598249999999999E-2</v>
          </cell>
          <cell r="P7">
            <v>6.8558250000000001E-2</v>
          </cell>
          <cell r="Q7">
            <v>6.8558250000000001E-2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3.5338340000000003E-2</v>
          </cell>
          <cell r="P9">
            <v>3.2488469999999998E-2</v>
          </cell>
          <cell r="Q9">
            <v>5.9069879999999991E-2</v>
          </cell>
        </row>
        <row r="11">
          <cell r="F11">
            <v>2.1766332299005767E-2</v>
          </cell>
          <cell r="G11">
            <v>2.7440679142157219E-2</v>
          </cell>
          <cell r="H11">
            <v>3.5918295349270289E-2</v>
          </cell>
          <cell r="I11">
            <v>3.0683255824556707E-2</v>
          </cell>
          <cell r="J11">
            <v>2.0646244628434861E-2</v>
          </cell>
          <cell r="K11">
            <v>3.305448292449361E-2</v>
          </cell>
          <cell r="L11">
            <v>3.7989274848562085E-2</v>
          </cell>
          <cell r="M11">
            <v>3.7134881164679764E-2</v>
          </cell>
          <cell r="N11">
            <v>5.088989059506336E-2</v>
          </cell>
          <cell r="O11">
            <v>5.1035021318723318E-2</v>
          </cell>
          <cell r="P11">
            <v>6.7469160257214264E-2</v>
          </cell>
          <cell r="Q11">
            <v>6.7542457962665295E-2</v>
          </cell>
        </row>
        <row r="12">
          <cell r="F12">
            <v>2.3935043794185581E-2</v>
          </cell>
          <cell r="G12">
            <v>2.3935043794185581E-2</v>
          </cell>
          <cell r="H12">
            <v>3.7573335813520313E-2</v>
          </cell>
          <cell r="I12">
            <v>2.6881427649189948E-2</v>
          </cell>
          <cell r="J12">
            <v>2.7547555708173369E-2</v>
          </cell>
          <cell r="K12">
            <v>4.4899540522697123E-2</v>
          </cell>
          <cell r="L12">
            <v>4.5565559132622273E-2</v>
          </cell>
          <cell r="M12">
            <v>4.623157774254745E-2</v>
          </cell>
          <cell r="N12">
            <v>4.623157774254745E-2</v>
          </cell>
          <cell r="O12">
            <v>4.6897596352472606E-2</v>
          </cell>
          <cell r="P12">
            <v>4.7563614962397784E-2</v>
          </cell>
          <cell r="Q12">
            <v>4.7563614962397784E-2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3.1042849527338504E-2</v>
          </cell>
          <cell r="P14">
            <v>2.3951599278739296E-2</v>
          </cell>
          <cell r="Q14">
            <v>4.7125234212090313E-2</v>
          </cell>
        </row>
        <row r="16">
          <cell r="F16">
            <v>2.7424079999999972E-2</v>
          </cell>
          <cell r="G16">
            <v>3.4804939999999993E-2</v>
          </cell>
          <cell r="H16">
            <v>4.279119E-2</v>
          </cell>
          <cell r="I16">
            <v>3.4921630000000002E-2</v>
          </cell>
          <cell r="J16">
            <v>2.6193550000000017E-2</v>
          </cell>
          <cell r="K16">
            <v>4.0242600000000073E-2</v>
          </cell>
          <cell r="L16">
            <v>4.851511999999996E-2</v>
          </cell>
          <cell r="M16">
            <v>3.7134881164679764E-2</v>
          </cell>
          <cell r="N16">
            <v>6.0999999999999999E-2</v>
          </cell>
          <cell r="O16">
            <v>6.1120000000000001E-2</v>
          </cell>
          <cell r="P16">
            <v>8.0591879999999991E-2</v>
          </cell>
          <cell r="Q16">
            <v>8.0563436000000002E-2</v>
          </cell>
        </row>
        <row r="17">
          <cell r="F17">
            <v>8.6250000000000007E-3</v>
          </cell>
          <cell r="G17">
            <v>8.6250000000000007E-3</v>
          </cell>
          <cell r="H17">
            <v>1.3539562499999998E-2</v>
          </cell>
          <cell r="I17">
            <v>9.6867302799999895E-3</v>
          </cell>
          <cell r="J17">
            <v>9.9267697200000008E-3</v>
          </cell>
          <cell r="K17">
            <v>1.6179562500000001E-2</v>
          </cell>
          <cell r="L17">
            <v>1.6419562499999998E-2</v>
          </cell>
          <cell r="M17">
            <v>1.6659562499999999E-2</v>
          </cell>
          <cell r="N17">
            <v>1.6659562499999999E-2</v>
          </cell>
          <cell r="O17">
            <v>1.68995625E-2</v>
          </cell>
          <cell r="P17">
            <v>1.71395625E-2</v>
          </cell>
          <cell r="Q17">
            <v>1.71395625E-2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8.1911474214833649E-2</v>
          </cell>
          <cell r="Q19">
            <v>0.15570217842976775</v>
          </cell>
        </row>
        <row r="21">
          <cell r="F21">
            <v>2.1766332299005767E-2</v>
          </cell>
          <cell r="G21">
            <v>2.7440679142157219E-2</v>
          </cell>
          <cell r="H21">
            <v>3.5918295349270289E-2</v>
          </cell>
          <cell r="I21">
            <v>3.0683255824556707E-2</v>
          </cell>
          <cell r="J21">
            <v>2.0646244628434861E-2</v>
          </cell>
          <cell r="K21">
            <v>3.305448292449361E-2</v>
          </cell>
          <cell r="L21">
            <v>3.7989274848562085E-2</v>
          </cell>
          <cell r="M21">
            <v>3.7134881164679764E-2</v>
          </cell>
          <cell r="N21">
            <v>5.088989059506336E-2</v>
          </cell>
          <cell r="O21">
            <v>5.1035021318723318E-2</v>
          </cell>
          <cell r="P21">
            <v>6.7469160257214264E-2</v>
          </cell>
          <cell r="Q21">
            <v>6.7542457962665295E-2</v>
          </cell>
        </row>
        <row r="22">
          <cell r="F22">
            <v>2.3935043794185581E-2</v>
          </cell>
          <cell r="G22">
            <v>2.3935043794185581E-2</v>
          </cell>
          <cell r="H22">
            <v>3.7573335813520313E-2</v>
          </cell>
          <cell r="I22">
            <v>2.6881427649189948E-2</v>
          </cell>
          <cell r="J22">
            <v>2.7547555708173369E-2</v>
          </cell>
          <cell r="K22">
            <v>4.4899540522697123E-2</v>
          </cell>
          <cell r="L22">
            <v>4.5565559132622273E-2</v>
          </cell>
          <cell r="M22">
            <v>4.623157774254745E-2</v>
          </cell>
          <cell r="N22">
            <v>4.623157774254745E-2</v>
          </cell>
          <cell r="O22">
            <v>4.6897596352472606E-2</v>
          </cell>
          <cell r="P22">
            <v>4.7563614962397784E-2</v>
          </cell>
          <cell r="Q22">
            <v>4.7563614962397784E-2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9.77E-4</v>
          </cell>
          <cell r="N24">
            <v>0</v>
          </cell>
          <cell r="O24">
            <v>3.3885999999999999E-2</v>
          </cell>
          <cell r="P24">
            <v>2.3952000000000001E-2</v>
          </cell>
          <cell r="Q24">
            <v>4.7125E-2</v>
          </cell>
        </row>
      </sheetData>
      <sheetData sheetId="30" refreshError="1"/>
      <sheetData sheetId="31">
        <row r="6">
          <cell r="D6" t="str">
            <v>FWD Protect Direct</v>
          </cell>
          <cell r="F6">
            <v>1.6871879999999975E-2</v>
          </cell>
          <cell r="G6">
            <v>2.4815159999999996E-2</v>
          </cell>
          <cell r="H6">
            <v>3.3114399999999995E-2</v>
          </cell>
          <cell r="I6">
            <v>2.0610960000000008E-2</v>
          </cell>
          <cell r="J6">
            <v>1.936015000000001E-2</v>
          </cell>
          <cell r="K6">
            <v>3.4845600000000081E-2</v>
          </cell>
          <cell r="L6">
            <v>2.906823999999996E-2</v>
          </cell>
          <cell r="M6">
            <v>2.4701085829119198E-2</v>
          </cell>
          <cell r="N6">
            <v>4.0016000000000003E-2</v>
          </cell>
          <cell r="O6">
            <v>3.9727999999999999E-2</v>
          </cell>
          <cell r="P6">
            <v>4.001188E-2</v>
          </cell>
          <cell r="Q6">
            <v>4.0033575999999994E-2</v>
          </cell>
        </row>
        <row r="7">
          <cell r="D7">
            <v>1</v>
          </cell>
          <cell r="F7">
            <v>1.3072330227125699E-2</v>
          </cell>
          <cell r="G7">
            <v>2.0625982806510922E-2</v>
          </cell>
          <cell r="H7">
            <v>2.9218062859121253E-2</v>
          </cell>
          <cell r="I7">
            <v>1.4623678603550528E-2</v>
          </cell>
          <cell r="J7">
            <v>1.5754895664019379E-2</v>
          </cell>
          <cell r="K7">
            <v>2.8302869470660574E-2</v>
          </cell>
          <cell r="L7">
            <v>2.1961112091515082E-2</v>
          </cell>
          <cell r="M7">
            <v>2.4701085829119198E-2</v>
          </cell>
          <cell r="N7">
            <v>3.2149366338464262E-2</v>
          </cell>
          <cell r="O7">
            <v>3.1917983453981107E-2</v>
          </cell>
          <cell r="P7">
            <v>3.2146056277755679E-2</v>
          </cell>
          <cell r="Q7">
            <v>3.2163487121720069E-2</v>
          </cell>
        </row>
        <row r="8">
          <cell r="D8" t="str">
            <v>Traditional Non Par</v>
          </cell>
        </row>
        <row r="9">
          <cell r="D9" t="str">
            <v>FWD Care Direct</v>
          </cell>
          <cell r="F9">
            <v>1.0552199999999998E-2</v>
          </cell>
          <cell r="G9">
            <v>9.9897800000000002E-3</v>
          </cell>
          <cell r="H9">
            <v>9.6767900000000046E-3</v>
          </cell>
          <cell r="I9">
            <v>7.227799999999996E-3</v>
          </cell>
          <cell r="J9">
            <v>6.8334000000000086E-3</v>
          </cell>
          <cell r="K9">
            <v>1.8278399999999966E-3</v>
          </cell>
          <cell r="L9">
            <v>1.4420799999999996E-2</v>
          </cell>
          <cell r="M9">
            <v>6.7734673929978522E-3</v>
          </cell>
          <cell r="N9">
            <v>1.5006E-2</v>
          </cell>
          <cell r="O9">
            <v>1.528E-2</v>
          </cell>
          <cell r="P9">
            <v>1.4608799999999998E-2</v>
          </cell>
          <cell r="Q9">
            <v>1.4888519999999999E-2</v>
          </cell>
        </row>
        <row r="10">
          <cell r="D10">
            <v>1</v>
          </cell>
          <cell r="F10">
            <v>8.6940020718800689E-3</v>
          </cell>
          <cell r="G10">
            <v>6.8146963356462966E-3</v>
          </cell>
          <cell r="H10">
            <v>6.700232490149039E-3</v>
          </cell>
          <cell r="I10">
            <v>5.3443034183095987E-3</v>
          </cell>
          <cell r="J10">
            <v>4.89134896441548E-3</v>
          </cell>
          <cell r="K10">
            <v>9.1548041501986882E-4</v>
          </cell>
          <cell r="L10">
            <v>8.9205907586487956E-3</v>
          </cell>
          <cell r="M10">
            <v>6.7734673929978522E-3</v>
          </cell>
          <cell r="N10">
            <v>1.0482043131962913E-2</v>
          </cell>
          <cell r="O10">
            <v>1.0673438561668219E-2</v>
          </cell>
          <cell r="P10">
            <v>1.0204589611236823E-2</v>
          </cell>
          <cell r="Q10">
            <v>1.0399980595168097E-2</v>
          </cell>
        </row>
        <row r="11">
          <cell r="D11" t="str">
            <v>Traditional Non Par</v>
          </cell>
        </row>
        <row r="12">
          <cell r="D12" t="str">
            <v>FWD MedSecure Direct</v>
          </cell>
          <cell r="F12">
            <v>0</v>
          </cell>
          <cell r="G12">
            <v>0</v>
          </cell>
          <cell r="H12">
            <v>0</v>
          </cell>
          <cell r="I12">
            <v>7.0828700000000007E-3</v>
          </cell>
          <cell r="J12">
            <v>0</v>
          </cell>
          <cell r="K12">
            <v>3.5691599999999979E-3</v>
          </cell>
          <cell r="L12">
            <v>5.0260800000000013E-3</v>
          </cell>
          <cell r="M12">
            <v>5.6603279425627116E-3</v>
          </cell>
          <cell r="N12">
            <v>5.9779999999999998E-3</v>
          </cell>
          <cell r="O12">
            <v>6.1120000000000002E-3</v>
          </cell>
          <cell r="P12">
            <v>8.9275999999999991E-3</v>
          </cell>
          <cell r="Q12">
            <v>9.0985400000000004E-3</v>
          </cell>
        </row>
        <row r="13">
          <cell r="D13">
            <v>1</v>
          </cell>
          <cell r="F13">
            <v>0</v>
          </cell>
          <cell r="G13">
            <v>0</v>
          </cell>
          <cell r="H13">
            <v>0</v>
          </cell>
          <cell r="I13">
            <v>1.0715273802696582E-2</v>
          </cell>
          <cell r="J13">
            <v>0</v>
          </cell>
          <cell r="K13">
            <v>3.8361330388131647E-3</v>
          </cell>
          <cell r="L13">
            <v>7.107571998398207E-3</v>
          </cell>
          <cell r="M13">
            <v>5.6603279425627116E-3</v>
          </cell>
          <cell r="N13">
            <v>8.2584811246361797E-3</v>
          </cell>
          <cell r="O13">
            <v>8.4435993030739943E-3</v>
          </cell>
          <cell r="P13">
            <v>1.2333291416577779E-2</v>
          </cell>
          <cell r="Q13">
            <v>1.2569441427190913E-2</v>
          </cell>
        </row>
        <row r="14">
          <cell r="D14" t="str">
            <v>Traditional Non Par</v>
          </cell>
        </row>
        <row r="35"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</row>
        <row r="36">
          <cell r="F36">
            <v>0</v>
          </cell>
          <cell r="G36">
            <v>-3.4694469519536142E-18</v>
          </cell>
          <cell r="H36">
            <v>0</v>
          </cell>
          <cell r="I36">
            <v>-2.6020852139652106E-18</v>
          </cell>
          <cell r="J36">
            <v>-1.7347234759768071E-18</v>
          </cell>
          <cell r="K36">
            <v>-2.1684043449710089E-18</v>
          </cell>
          <cell r="L36">
            <v>2.6020852139652106E-18</v>
          </cell>
          <cell r="M36">
            <v>2.6020852139652106E-18</v>
          </cell>
          <cell r="N36">
            <v>-4.3368086899420177E-18</v>
          </cell>
          <cell r="O36">
            <v>8.6736173798840355E-19</v>
          </cell>
          <cell r="P36">
            <v>1.7043599999999992E-2</v>
          </cell>
          <cell r="Q36">
            <v>1.654280000000001E-2</v>
          </cell>
        </row>
        <row r="37">
          <cell r="F37">
            <v>0</v>
          </cell>
          <cell r="G37">
            <v>8.6736173798840355E-19</v>
          </cell>
          <cell r="H37">
            <v>-2.6020852139652106E-18</v>
          </cell>
          <cell r="I37">
            <v>-3.4694469519536142E-18</v>
          </cell>
          <cell r="J37">
            <v>1.7347234759768071E-18</v>
          </cell>
          <cell r="K37">
            <v>1.7347234759768071E-18</v>
          </cell>
          <cell r="L37">
            <v>8.6736173798840355E-19</v>
          </cell>
          <cell r="M37">
            <v>2.6020852139652106E-18</v>
          </cell>
          <cell r="N37">
            <v>5.2041704279304213E-18</v>
          </cell>
          <cell r="O37">
            <v>-1.7347234759768071E-18</v>
          </cell>
          <cell r="P37">
            <v>1.2785222951643981E-2</v>
          </cell>
          <cell r="Q37">
            <v>1.2409548818586214E-2</v>
          </cell>
        </row>
      </sheetData>
      <sheetData sheetId="32" refreshError="1"/>
      <sheetData sheetId="3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verall Summary"/>
      <sheetName val="Channel Summary"/>
      <sheetName val="Product Overview-by Channel"/>
      <sheetName val="Product Overview"/>
      <sheetName val="AG_Summary"/>
      <sheetName val="AG_Recruitment"/>
      <sheetName val="AG_Segment Performance"/>
      <sheetName val="BA_Summary"/>
      <sheetName val="BA_Partner Breakdown"/>
      <sheetName val="BK_Summary"/>
      <sheetName val="BK_Partner Breakdown"/>
      <sheetName val="D2C_Summary"/>
      <sheetName val="D2C_Channel Summary"/>
      <sheetName val="D2C_Partner Breakdown"/>
      <sheetName val="Pipeline"/>
      <sheetName val="APPENDIX DIVIDER"/>
      <sheetName val="OVERALL_Key Metrics P1"/>
      <sheetName val="AG_Key Metrics P1"/>
      <sheetName val="AG_Key Metrics P2"/>
      <sheetName val="AG_Key Products"/>
      <sheetName val="BA_Key Metrics P1"/>
      <sheetName val="BA_Key Metrics P2"/>
      <sheetName val="BA_Key Partners"/>
      <sheetName val="BA_Key Products"/>
      <sheetName val="BK_Key Metrics P1"/>
      <sheetName val="BK_Key Metrics P2"/>
      <sheetName val="BK_Key Partners"/>
      <sheetName val="BK_Key Products"/>
      <sheetName val="D2C_Key Metrics P1"/>
      <sheetName val="D2C_Key Metrics P2"/>
      <sheetName val="D2C_Key Products"/>
      <sheetName val="D2C_Key Partn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F6">
            <v>325.07075200000003</v>
          </cell>
          <cell r="G6">
            <v>458.35607500000003</v>
          </cell>
          <cell r="H6">
            <v>272.36186600000002</v>
          </cell>
          <cell r="I6">
            <v>227.38833899999997</v>
          </cell>
          <cell r="J6">
            <v>489.48703890654173</v>
          </cell>
          <cell r="K6">
            <v>532.38245103738313</v>
          </cell>
          <cell r="L6">
            <v>449.03116028037431</v>
          </cell>
          <cell r="M6">
            <v>680.1662277383175</v>
          </cell>
          <cell r="N6">
            <v>765.37900000000002</v>
          </cell>
          <cell r="O6">
            <v>953.88499999999999</v>
          </cell>
          <cell r="P6">
            <v>973.95600000000002</v>
          </cell>
          <cell r="Q6">
            <v>1124.1950000000002</v>
          </cell>
        </row>
        <row r="7">
          <cell r="F7">
            <v>527.00001999999995</v>
          </cell>
          <cell r="G7">
            <v>501.00000000000006</v>
          </cell>
          <cell r="H7">
            <v>506.30000999999999</v>
          </cell>
          <cell r="I7">
            <v>521.49998000000005</v>
          </cell>
          <cell r="J7">
            <v>554.3000199999999</v>
          </cell>
          <cell r="K7">
            <v>432.00001999999995</v>
          </cell>
          <cell r="L7">
            <v>1027.4638066798584</v>
          </cell>
          <cell r="M7">
            <v>1048.4637866798585</v>
          </cell>
          <cell r="N7">
            <v>1153.4637866798585</v>
          </cell>
          <cell r="O7">
            <v>1150.9637766798583</v>
          </cell>
          <cell r="P7">
            <v>1217.4637966798582</v>
          </cell>
          <cell r="Q7">
            <v>1253.4637866798582</v>
          </cell>
        </row>
        <row r="9">
          <cell r="F9">
            <v>144.370735</v>
          </cell>
          <cell r="G9">
            <v>239.26916999999997</v>
          </cell>
          <cell r="H9">
            <v>223.64751000000007</v>
          </cell>
          <cell r="I9">
            <v>246.08404200000001</v>
          </cell>
          <cell r="J9">
            <v>356.85912300000007</v>
          </cell>
          <cell r="K9">
            <v>340.59234400000003</v>
          </cell>
          <cell r="L9">
            <v>266.33420999999976</v>
          </cell>
          <cell r="M9">
            <v>291.78567800000013</v>
          </cell>
          <cell r="N9">
            <v>438.31373999999983</v>
          </cell>
          <cell r="O9">
            <v>514.24410800000021</v>
          </cell>
          <cell r="P9">
            <v>467.50971300000026</v>
          </cell>
          <cell r="Q9">
            <v>380.62437200000028</v>
          </cell>
        </row>
        <row r="11">
          <cell r="F11">
            <v>210.22210828246267</v>
          </cell>
          <cell r="G11">
            <v>341.89336166180919</v>
          </cell>
          <cell r="H11">
            <v>84.08531949409344</v>
          </cell>
          <cell r="I11">
            <v>136.83439352547057</v>
          </cell>
          <cell r="J11">
            <v>486.4737821677673</v>
          </cell>
          <cell r="K11">
            <v>417.40813500075069</v>
          </cell>
          <cell r="L11">
            <v>376.83795874597223</v>
          </cell>
          <cell r="M11">
            <v>816.88225994074526</v>
          </cell>
          <cell r="N11">
            <v>816.34529999999995</v>
          </cell>
          <cell r="O11">
            <v>953.81950000000006</v>
          </cell>
          <cell r="P11">
            <v>931.13919999999996</v>
          </cell>
          <cell r="Q11">
            <v>1011.0765</v>
          </cell>
        </row>
        <row r="12">
          <cell r="F12">
            <v>422.93370690091842</v>
          </cell>
          <cell r="G12">
            <v>407.26301436648663</v>
          </cell>
          <cell r="H12">
            <v>420.73817797287052</v>
          </cell>
          <cell r="I12">
            <v>425.03912635910405</v>
          </cell>
          <cell r="J12">
            <v>456.40662199948349</v>
          </cell>
          <cell r="K12">
            <v>352.22360173809329</v>
          </cell>
          <cell r="L12">
            <v>959.44529810317658</v>
          </cell>
          <cell r="M12">
            <v>981.21541532130379</v>
          </cell>
          <cell r="N12">
            <v>1071.3321799443665</v>
          </cell>
          <cell r="O12">
            <v>1096.3715034040017</v>
          </cell>
          <cell r="P12">
            <v>1175.318020630199</v>
          </cell>
          <cell r="Q12">
            <v>1186.6324868430038</v>
          </cell>
        </row>
        <row r="14">
          <cell r="F14">
            <v>104.16541690599999</v>
          </cell>
          <cell r="G14">
            <v>266.83070150400005</v>
          </cell>
          <cell r="H14">
            <v>214.38512317356708</v>
          </cell>
          <cell r="I14">
            <v>180.03845220290503</v>
          </cell>
          <cell r="J14">
            <v>311.87961261338137</v>
          </cell>
          <cell r="K14">
            <v>214.41284133359517</v>
          </cell>
          <cell r="L14">
            <v>190.65446321016361</v>
          </cell>
          <cell r="M14">
            <v>245.28998469110962</v>
          </cell>
          <cell r="N14">
            <v>388.00323855000352</v>
          </cell>
          <cell r="O14">
            <v>654.46708087936452</v>
          </cell>
          <cell r="P14">
            <v>630.32386414213079</v>
          </cell>
          <cell r="Q14">
            <v>438.7399015823263</v>
          </cell>
        </row>
        <row r="16">
          <cell r="F16">
            <v>325.07075200000003</v>
          </cell>
          <cell r="G16">
            <v>458.35607500000003</v>
          </cell>
          <cell r="H16">
            <v>272.36186600000002</v>
          </cell>
          <cell r="I16">
            <v>227.38833899999997</v>
          </cell>
          <cell r="J16">
            <v>489.48703890654173</v>
          </cell>
          <cell r="K16">
            <v>532.38245103738313</v>
          </cell>
          <cell r="L16">
            <v>449.03116028037431</v>
          </cell>
          <cell r="M16">
            <v>680.1662277383175</v>
          </cell>
          <cell r="N16">
            <v>765.37900000000002</v>
          </cell>
          <cell r="O16">
            <v>953.88499999999999</v>
          </cell>
          <cell r="P16">
            <v>973.95600000000002</v>
          </cell>
          <cell r="Q16">
            <v>1124.1950000000002</v>
          </cell>
        </row>
        <row r="17">
          <cell r="F17">
            <v>527.00001999999995</v>
          </cell>
          <cell r="G17">
            <v>501.00000000000006</v>
          </cell>
          <cell r="H17">
            <v>506.30000999999999</v>
          </cell>
          <cell r="I17">
            <v>521.49998000000005</v>
          </cell>
          <cell r="J17">
            <v>554.3000199999999</v>
          </cell>
          <cell r="K17">
            <v>432.00001999999995</v>
          </cell>
          <cell r="L17">
            <v>1027.4638066798584</v>
          </cell>
          <cell r="M17">
            <v>1048.4637866798585</v>
          </cell>
          <cell r="N17">
            <v>1153.4637866798585</v>
          </cell>
          <cell r="O17">
            <v>1150.9637766798583</v>
          </cell>
          <cell r="P17">
            <v>1217.4637966798582</v>
          </cell>
          <cell r="Q17">
            <v>1253.4637866798582</v>
          </cell>
        </row>
        <row r="19">
          <cell r="F19">
            <v>144.370735</v>
          </cell>
          <cell r="G19">
            <v>239.26916999999997</v>
          </cell>
          <cell r="H19">
            <v>223.64751000000007</v>
          </cell>
          <cell r="I19">
            <v>246.08404200000001</v>
          </cell>
          <cell r="J19">
            <v>356.85912300000007</v>
          </cell>
          <cell r="K19">
            <v>340.59234400000003</v>
          </cell>
          <cell r="L19">
            <v>266.33420999999976</v>
          </cell>
          <cell r="M19">
            <v>291.78567800000013</v>
          </cell>
          <cell r="N19">
            <v>438.31373999999983</v>
          </cell>
          <cell r="O19">
            <v>514.24410800000021</v>
          </cell>
          <cell r="P19">
            <v>467.50971300000026</v>
          </cell>
          <cell r="Q19">
            <v>380.62437200000028</v>
          </cell>
        </row>
        <row r="21">
          <cell r="F21">
            <v>210.22210828246267</v>
          </cell>
          <cell r="G21">
            <v>341.89336166180919</v>
          </cell>
          <cell r="H21">
            <v>84.08531949409344</v>
          </cell>
          <cell r="I21">
            <v>136.83439352547057</v>
          </cell>
          <cell r="J21">
            <v>486.4737821677673</v>
          </cell>
          <cell r="K21">
            <v>417.40813500075069</v>
          </cell>
          <cell r="L21">
            <v>376.83795874597223</v>
          </cell>
          <cell r="M21">
            <v>816.88225994074526</v>
          </cell>
          <cell r="N21">
            <v>816.34529999999995</v>
          </cell>
          <cell r="O21">
            <v>953.81950000000006</v>
          </cell>
          <cell r="P21">
            <v>931.13919999999996</v>
          </cell>
          <cell r="Q21">
            <v>1011.0765</v>
          </cell>
        </row>
        <row r="22">
          <cell r="F22">
            <v>422.93370690091842</v>
          </cell>
          <cell r="G22">
            <v>407.26301436648663</v>
          </cell>
          <cell r="H22">
            <v>420.73817797287052</v>
          </cell>
          <cell r="I22">
            <v>425.03912635910405</v>
          </cell>
          <cell r="J22">
            <v>456.40662199948349</v>
          </cell>
          <cell r="K22">
            <v>352.22360173809329</v>
          </cell>
          <cell r="L22">
            <v>959.44529810317658</v>
          </cell>
          <cell r="M22">
            <v>981.21541532130379</v>
          </cell>
          <cell r="N22">
            <v>1071.3321799443665</v>
          </cell>
          <cell r="O22">
            <v>1096.3715034040017</v>
          </cell>
          <cell r="P22">
            <v>1175.318020630199</v>
          </cell>
          <cell r="Q22">
            <v>1186.6324868430038</v>
          </cell>
        </row>
        <row r="24">
          <cell r="F24">
            <v>104.16541690599999</v>
          </cell>
          <cell r="G24">
            <v>266.83070150400005</v>
          </cell>
          <cell r="H24">
            <v>214.38512317356708</v>
          </cell>
          <cell r="I24">
            <v>180.03845220290503</v>
          </cell>
          <cell r="J24">
            <v>311.87961261338137</v>
          </cell>
          <cell r="K24">
            <v>214.41284133359517</v>
          </cell>
          <cell r="L24">
            <v>190.65446321016361</v>
          </cell>
          <cell r="M24">
            <v>245.28998469110962</v>
          </cell>
          <cell r="N24">
            <v>388.00323855000352</v>
          </cell>
          <cell r="O24">
            <v>654.46708087936452</v>
          </cell>
          <cell r="P24">
            <v>630.32386414213079</v>
          </cell>
          <cell r="Q24">
            <v>438.7399015823263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>
        <row r="6"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43.585240000000006</v>
          </cell>
          <cell r="L6">
            <v>64.201520000000002</v>
          </cell>
          <cell r="M6">
            <v>135.59128000000004</v>
          </cell>
          <cell r="N6">
            <v>206.37899999999999</v>
          </cell>
          <cell r="O6">
            <v>376.51</v>
          </cell>
          <cell r="P6">
            <v>429.45600000000002</v>
          </cell>
          <cell r="Q6">
            <v>608.69500000000005</v>
          </cell>
        </row>
        <row r="7"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559.96378667985834</v>
          </cell>
          <cell r="M7">
            <v>559.96378667985834</v>
          </cell>
          <cell r="N7">
            <v>559.96378667985834</v>
          </cell>
          <cell r="O7">
            <v>559.96378667985834</v>
          </cell>
          <cell r="P7">
            <v>559.96378667985834</v>
          </cell>
          <cell r="Q7">
            <v>559.96378667985834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</row>
        <row r="11"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36.674335107121792</v>
          </cell>
          <cell r="L11">
            <v>34.734348991552515</v>
          </cell>
          <cell r="M11">
            <v>74.590230367779853</v>
          </cell>
          <cell r="N11">
            <v>144.46529999999998</v>
          </cell>
          <cell r="O11">
            <v>263.55700000000002</v>
          </cell>
          <cell r="P11">
            <v>300.61919999999998</v>
          </cell>
          <cell r="Q11">
            <v>426.0865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575.57039635393971</v>
          </cell>
          <cell r="M12">
            <v>575.57039635393971</v>
          </cell>
          <cell r="N12">
            <v>575.57039635393971</v>
          </cell>
          <cell r="O12">
            <v>575.57039635393971</v>
          </cell>
          <cell r="P12">
            <v>575.57039635393971</v>
          </cell>
          <cell r="Q12">
            <v>575.57039635393971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43.585240000000006</v>
          </cell>
          <cell r="L16">
            <v>64.201520000000002</v>
          </cell>
          <cell r="M16">
            <v>135.59128000000004</v>
          </cell>
          <cell r="N16">
            <v>206.37899999999999</v>
          </cell>
          <cell r="O16">
            <v>376.51</v>
          </cell>
          <cell r="P16">
            <v>429.45600000000002</v>
          </cell>
          <cell r="Q16">
            <v>608.69500000000005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559.96378667985834</v>
          </cell>
          <cell r="M17">
            <v>559.96378667985834</v>
          </cell>
          <cell r="N17">
            <v>559.96378667985834</v>
          </cell>
          <cell r="O17">
            <v>559.96378667985834</v>
          </cell>
          <cell r="P17">
            <v>559.96378667985834</v>
          </cell>
          <cell r="Q17">
            <v>559.96378667985834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1">
          <cell r="F21"/>
          <cell r="G21"/>
          <cell r="H21"/>
          <cell r="I21"/>
          <cell r="J21"/>
          <cell r="K21">
            <v>36.674335107121792</v>
          </cell>
          <cell r="L21">
            <v>34.734348991552515</v>
          </cell>
          <cell r="M21">
            <v>74.590230367779853</v>
          </cell>
          <cell r="N21">
            <v>144.46529999999998</v>
          </cell>
          <cell r="O21">
            <v>263.55700000000002</v>
          </cell>
          <cell r="P21">
            <v>300.61919999999998</v>
          </cell>
          <cell r="Q21">
            <v>426.0865</v>
          </cell>
        </row>
        <row r="22">
          <cell r="F22"/>
          <cell r="G22"/>
          <cell r="H22"/>
          <cell r="I22"/>
          <cell r="J22"/>
          <cell r="K22">
            <v>0</v>
          </cell>
          <cell r="L22">
            <v>575.57039635393971</v>
          </cell>
          <cell r="M22">
            <v>575.57039635393971</v>
          </cell>
          <cell r="N22">
            <v>575.57039635393971</v>
          </cell>
          <cell r="O22">
            <v>575.57039635393971</v>
          </cell>
          <cell r="P22">
            <v>575.57039635393971</v>
          </cell>
          <cell r="Q22">
            <v>575.57039635393971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</sheetData>
      <sheetData sheetId="26"/>
      <sheetData sheetId="27"/>
      <sheetData sheetId="28">
        <row r="6">
          <cell r="D6" t="str">
            <v>Future First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43.585240000000006</v>
          </cell>
          <cell r="L6">
            <v>64.201520000000002</v>
          </cell>
          <cell r="M6">
            <v>135.59128000000004</v>
          </cell>
          <cell r="N6">
            <v>206.37899999999999</v>
          </cell>
          <cell r="O6">
            <v>376.51</v>
          </cell>
          <cell r="P6">
            <v>429.45600000000002</v>
          </cell>
          <cell r="Q6">
            <v>608.69500000000005</v>
          </cell>
        </row>
        <row r="7">
          <cell r="D7">
            <v>1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36.674335107121792</v>
          </cell>
          <cell r="L7">
            <v>34.734348991552515</v>
          </cell>
          <cell r="M7">
            <v>74.590230367779853</v>
          </cell>
          <cell r="N7">
            <v>144.46529999999998</v>
          </cell>
          <cell r="O7">
            <v>263.55700000000002</v>
          </cell>
          <cell r="P7">
            <v>300.61919999999998</v>
          </cell>
          <cell r="Q7">
            <v>426.0865</v>
          </cell>
        </row>
        <row r="8">
          <cell r="D8" t="str">
            <v>Term Life</v>
          </cell>
        </row>
        <row r="9">
          <cell r="D9"/>
          <cell r="F9"/>
          <cell r="G9"/>
          <cell r="H9"/>
          <cell r="I9"/>
          <cell r="J9"/>
          <cell r="K9"/>
          <cell r="L9"/>
          <cell r="M9"/>
          <cell r="N9"/>
          <cell r="O9"/>
          <cell r="P9"/>
          <cell r="Q9"/>
        </row>
        <row r="10">
          <cell r="D10"/>
          <cell r="F10"/>
          <cell r="G10"/>
          <cell r="H10"/>
          <cell r="I10"/>
          <cell r="J10"/>
          <cell r="K10"/>
          <cell r="L10"/>
          <cell r="M10"/>
          <cell r="N10"/>
          <cell r="O10"/>
          <cell r="P10"/>
          <cell r="Q10"/>
        </row>
        <row r="11">
          <cell r="D11"/>
        </row>
        <row r="12">
          <cell r="D12"/>
          <cell r="F12"/>
          <cell r="G12"/>
          <cell r="H12"/>
          <cell r="I12"/>
          <cell r="J12"/>
          <cell r="K12"/>
          <cell r="L12"/>
          <cell r="M12"/>
          <cell r="N12"/>
          <cell r="O12"/>
          <cell r="P12"/>
          <cell r="Q12"/>
        </row>
        <row r="13">
          <cell r="D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</row>
        <row r="14">
          <cell r="D14"/>
        </row>
        <row r="15">
          <cell r="D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</row>
        <row r="16">
          <cell r="D16"/>
          <cell r="F16"/>
          <cell r="G16"/>
          <cell r="H16"/>
          <cell r="I16"/>
          <cell r="J16"/>
          <cell r="K16"/>
          <cell r="L16"/>
          <cell r="M16"/>
          <cell r="N16"/>
          <cell r="O16"/>
          <cell r="P16"/>
          <cell r="Q16"/>
        </row>
        <row r="17">
          <cell r="D17"/>
        </row>
        <row r="18">
          <cell r="D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</row>
        <row r="19">
          <cell r="D19"/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</row>
        <row r="20">
          <cell r="D20"/>
        </row>
        <row r="21">
          <cell r="D21"/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</row>
        <row r="22">
          <cell r="D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</row>
        <row r="23">
          <cell r="D23"/>
        </row>
        <row r="24">
          <cell r="D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</row>
        <row r="25">
          <cell r="D25"/>
          <cell r="F25"/>
          <cell r="G25"/>
          <cell r="H25"/>
          <cell r="I25"/>
          <cell r="J25"/>
          <cell r="K25"/>
          <cell r="L25"/>
          <cell r="M25"/>
          <cell r="N25"/>
          <cell r="O25"/>
          <cell r="P25"/>
          <cell r="Q25"/>
        </row>
        <row r="26">
          <cell r="D26"/>
        </row>
        <row r="27">
          <cell r="D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</row>
        <row r="28">
          <cell r="D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</row>
        <row r="29">
          <cell r="D29"/>
        </row>
        <row r="30"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D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D32"/>
        </row>
        <row r="33">
          <cell r="D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D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D35"/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</sheetData>
      <sheetData sheetId="29">
        <row r="6">
          <cell r="F6">
            <v>325.07075200000003</v>
          </cell>
          <cell r="G6">
            <v>458.35607500000003</v>
          </cell>
          <cell r="H6">
            <v>272.36186600000002</v>
          </cell>
          <cell r="I6">
            <v>227.38833899999997</v>
          </cell>
          <cell r="J6">
            <v>489.48703890654173</v>
          </cell>
          <cell r="K6">
            <v>488.79721103738314</v>
          </cell>
          <cell r="L6">
            <v>384.82964028037429</v>
          </cell>
          <cell r="M6">
            <v>544.57494773831741</v>
          </cell>
          <cell r="N6">
            <v>559</v>
          </cell>
          <cell r="O6">
            <v>577.375</v>
          </cell>
          <cell r="P6">
            <v>544.5</v>
          </cell>
          <cell r="Q6">
            <v>515.5</v>
          </cell>
        </row>
        <row r="7">
          <cell r="F7">
            <v>527.00001999999995</v>
          </cell>
          <cell r="G7">
            <v>501.00000000000006</v>
          </cell>
          <cell r="H7">
            <v>506.30000999999999</v>
          </cell>
          <cell r="I7">
            <v>521.49998000000005</v>
          </cell>
          <cell r="J7">
            <v>554.3000199999999</v>
          </cell>
          <cell r="K7">
            <v>432.00001999999995</v>
          </cell>
          <cell r="L7">
            <v>467.50001999999995</v>
          </cell>
          <cell r="M7">
            <v>488.5</v>
          </cell>
          <cell r="N7">
            <v>593.5</v>
          </cell>
          <cell r="O7">
            <v>590.99999000000003</v>
          </cell>
          <cell r="P7">
            <v>657.50000999999986</v>
          </cell>
          <cell r="Q7">
            <v>693.49999999999989</v>
          </cell>
        </row>
        <row r="9">
          <cell r="F9">
            <v>144.370735</v>
          </cell>
          <cell r="G9">
            <v>239.26916999999997</v>
          </cell>
          <cell r="H9">
            <v>223.64751000000007</v>
          </cell>
          <cell r="I9">
            <v>246.08404200000001</v>
          </cell>
          <cell r="J9">
            <v>356.85912300000007</v>
          </cell>
          <cell r="K9">
            <v>340.59234400000003</v>
          </cell>
          <cell r="L9">
            <v>266.33420999999976</v>
          </cell>
          <cell r="M9">
            <v>291.78567800000013</v>
          </cell>
          <cell r="N9">
            <v>438.31373999999983</v>
          </cell>
          <cell r="O9">
            <v>514.24410800000021</v>
          </cell>
          <cell r="P9">
            <v>467.50971300000026</v>
          </cell>
          <cell r="Q9">
            <v>380.62437200000028</v>
          </cell>
        </row>
        <row r="11">
          <cell r="F11">
            <v>210.22210828246267</v>
          </cell>
          <cell r="G11">
            <v>341.89336166180919</v>
          </cell>
          <cell r="H11">
            <v>84.08531949409344</v>
          </cell>
          <cell r="I11">
            <v>136.83439352547057</v>
          </cell>
          <cell r="J11">
            <v>486.4737821677673</v>
          </cell>
          <cell r="K11">
            <v>380.73379989362888</v>
          </cell>
          <cell r="L11">
            <v>342.10360975441972</v>
          </cell>
          <cell r="M11">
            <v>742.29202957296536</v>
          </cell>
          <cell r="N11">
            <v>671.88</v>
          </cell>
          <cell r="O11">
            <v>690.26250000000005</v>
          </cell>
          <cell r="P11">
            <v>630.52</v>
          </cell>
          <cell r="Q11">
            <v>584.99</v>
          </cell>
        </row>
        <row r="12">
          <cell r="F12">
            <v>422.93370690091842</v>
          </cell>
          <cell r="G12">
            <v>407.26301436648663</v>
          </cell>
          <cell r="H12">
            <v>420.73817797287052</v>
          </cell>
          <cell r="I12">
            <v>425.03912635910405</v>
          </cell>
          <cell r="J12">
            <v>456.40662199948349</v>
          </cell>
          <cell r="K12">
            <v>352.22360173809329</v>
          </cell>
          <cell r="L12">
            <v>383.87490174923687</v>
          </cell>
          <cell r="M12">
            <v>405.64501896736408</v>
          </cell>
          <cell r="N12">
            <v>495.76178359042677</v>
          </cell>
          <cell r="O12">
            <v>520.801107050062</v>
          </cell>
          <cell r="P12">
            <v>599.74762427625933</v>
          </cell>
          <cell r="Q12">
            <v>611.06209048906419</v>
          </cell>
        </row>
        <row r="14">
          <cell r="F14">
            <v>104.16541690599999</v>
          </cell>
          <cell r="G14">
            <v>266.83070150400005</v>
          </cell>
          <cell r="H14">
            <v>214.38512317356708</v>
          </cell>
          <cell r="I14">
            <v>180.03845220290503</v>
          </cell>
          <cell r="J14">
            <v>311.87961261338137</v>
          </cell>
          <cell r="K14">
            <v>214.41284133359517</v>
          </cell>
          <cell r="L14">
            <v>190.65446321016361</v>
          </cell>
          <cell r="M14">
            <v>245.28998469110962</v>
          </cell>
          <cell r="N14">
            <v>388.00323855000352</v>
          </cell>
          <cell r="O14">
            <v>654.46708087936452</v>
          </cell>
          <cell r="P14">
            <v>630.32386414213079</v>
          </cell>
          <cell r="Q14">
            <v>438.7399015823263</v>
          </cell>
        </row>
        <row r="16">
          <cell r="F16">
            <v>325.07075200000003</v>
          </cell>
          <cell r="G16">
            <v>458.35607500000003</v>
          </cell>
          <cell r="H16">
            <v>272.36186600000002</v>
          </cell>
          <cell r="I16">
            <v>227.38833899999997</v>
          </cell>
          <cell r="J16">
            <v>489.48703890654173</v>
          </cell>
          <cell r="K16">
            <v>488.79721103738314</v>
          </cell>
          <cell r="L16">
            <v>384.82964028037429</v>
          </cell>
          <cell r="M16">
            <v>544.57494773831741</v>
          </cell>
          <cell r="N16">
            <v>559</v>
          </cell>
          <cell r="O16">
            <v>577.375</v>
          </cell>
          <cell r="P16">
            <v>544.5</v>
          </cell>
          <cell r="Q16">
            <v>515.5</v>
          </cell>
        </row>
        <row r="17">
          <cell r="F17">
            <v>527.00001999999995</v>
          </cell>
          <cell r="G17">
            <v>501.00000000000006</v>
          </cell>
          <cell r="H17">
            <v>506.30000999999999</v>
          </cell>
          <cell r="I17">
            <v>521.49998000000005</v>
          </cell>
          <cell r="J17">
            <v>554.3000199999999</v>
          </cell>
          <cell r="K17">
            <v>432.00001999999995</v>
          </cell>
          <cell r="L17">
            <v>467.50001999999995</v>
          </cell>
          <cell r="M17">
            <v>488.5</v>
          </cell>
          <cell r="N17">
            <v>593.5</v>
          </cell>
          <cell r="O17">
            <v>590.99999000000003</v>
          </cell>
          <cell r="P17">
            <v>657.50000999999986</v>
          </cell>
          <cell r="Q17">
            <v>693.49999999999989</v>
          </cell>
        </row>
        <row r="19">
          <cell r="F19">
            <v>144.370735</v>
          </cell>
          <cell r="G19">
            <v>239.26916999999997</v>
          </cell>
          <cell r="H19">
            <v>223.64751000000007</v>
          </cell>
          <cell r="I19">
            <v>246.08404200000001</v>
          </cell>
          <cell r="J19">
            <v>356.85912300000007</v>
          </cell>
          <cell r="K19">
            <v>340.59234400000003</v>
          </cell>
          <cell r="L19">
            <v>266.33420999999976</v>
          </cell>
          <cell r="M19">
            <v>291.78567800000013</v>
          </cell>
          <cell r="N19">
            <v>438.31373999999983</v>
          </cell>
          <cell r="O19">
            <v>514.24410800000021</v>
          </cell>
          <cell r="P19">
            <v>467.50971300000026</v>
          </cell>
          <cell r="Q19">
            <v>380.62437200000028</v>
          </cell>
        </row>
        <row r="21">
          <cell r="F21">
            <v>210.22210828246267</v>
          </cell>
          <cell r="G21">
            <v>341.89336166180919</v>
          </cell>
          <cell r="H21">
            <v>84.08531949409344</v>
          </cell>
          <cell r="I21">
            <v>136.83439352547057</v>
          </cell>
          <cell r="J21">
            <v>486.4737821677673</v>
          </cell>
          <cell r="K21">
            <v>380.73379989362888</v>
          </cell>
          <cell r="L21">
            <v>342.10360975441972</v>
          </cell>
          <cell r="M21">
            <v>742.29202957296536</v>
          </cell>
          <cell r="N21">
            <v>671.88</v>
          </cell>
          <cell r="O21">
            <v>690.26250000000005</v>
          </cell>
          <cell r="P21">
            <v>630.52</v>
          </cell>
          <cell r="Q21">
            <v>584.99</v>
          </cell>
        </row>
        <row r="22">
          <cell r="F22">
            <v>422.93370690091842</v>
          </cell>
          <cell r="G22">
            <v>407.26301436648663</v>
          </cell>
          <cell r="H22">
            <v>420.73817797287052</v>
          </cell>
          <cell r="I22">
            <v>425.03912635910405</v>
          </cell>
          <cell r="J22">
            <v>456.40662199948349</v>
          </cell>
          <cell r="K22">
            <v>352.22360173809329</v>
          </cell>
          <cell r="L22">
            <v>383.87490174923687</v>
          </cell>
          <cell r="M22">
            <v>405.64501896736408</v>
          </cell>
          <cell r="N22">
            <v>495.76178359042677</v>
          </cell>
          <cell r="O22">
            <v>520.801107050062</v>
          </cell>
          <cell r="P22">
            <v>599.74762427625933</v>
          </cell>
          <cell r="Q22">
            <v>611.06209048906419</v>
          </cell>
        </row>
        <row r="24">
          <cell r="F24">
            <v>104.16541690599999</v>
          </cell>
          <cell r="G24">
            <v>266.83070150400005</v>
          </cell>
          <cell r="H24">
            <v>214.38512317356708</v>
          </cell>
          <cell r="I24">
            <v>180.03845220290503</v>
          </cell>
          <cell r="J24">
            <v>311.87961261338137</v>
          </cell>
          <cell r="K24">
            <v>214.41284133359517</v>
          </cell>
          <cell r="L24">
            <v>190.65446321016361</v>
          </cell>
          <cell r="M24">
            <v>245.28998469110962</v>
          </cell>
          <cell r="N24">
            <v>388.00323855000352</v>
          </cell>
          <cell r="O24">
            <v>654.46708087936452</v>
          </cell>
          <cell r="P24">
            <v>630.32386414213079</v>
          </cell>
          <cell r="Q24">
            <v>438.7399015823263</v>
          </cell>
        </row>
      </sheetData>
      <sheetData sheetId="30"/>
      <sheetData sheetId="31">
        <row r="6">
          <cell r="D6" t="str">
            <v>DPI</v>
          </cell>
          <cell r="F6">
            <v>5.6743399999999999</v>
          </cell>
          <cell r="G6">
            <v>10.600420000000002</v>
          </cell>
          <cell r="H6">
            <v>6.5839199999999982</v>
          </cell>
          <cell r="I6">
            <v>0.38</v>
          </cell>
          <cell r="J6">
            <v>2.3735200000000005</v>
          </cell>
          <cell r="K6">
            <v>0.50952000000000042</v>
          </cell>
          <cell r="L6">
            <v>3.6957599999999986</v>
          </cell>
          <cell r="M6">
            <v>2.7170000000000001</v>
          </cell>
          <cell r="N6">
            <v>4</v>
          </cell>
          <cell r="O6">
            <v>4</v>
          </cell>
          <cell r="P6">
            <v>4</v>
          </cell>
          <cell r="Q6">
            <v>5</v>
          </cell>
        </row>
        <row r="7">
          <cell r="D7">
            <v>1</v>
          </cell>
          <cell r="F7">
            <v>1.844732115860078</v>
          </cell>
          <cell r="G7">
            <v>0.62652792544511982</v>
          </cell>
          <cell r="H7">
            <v>-4.3782040164075697</v>
          </cell>
          <cell r="I7">
            <v>0.61236749119045408</v>
          </cell>
          <cell r="J7">
            <v>-1.0533238693430858</v>
          </cell>
          <cell r="K7">
            <v>-0.19396540137157173</v>
          </cell>
          <cell r="L7">
            <v>-3.4584131507918753E-2</v>
          </cell>
          <cell r="M7">
            <v>0.51291133517501108</v>
          </cell>
          <cell r="N7">
            <v>-0.92</v>
          </cell>
          <cell r="O7">
            <v>-0.92</v>
          </cell>
          <cell r="P7">
            <v>-0.92</v>
          </cell>
          <cell r="Q7">
            <v>-1.1500000000000001</v>
          </cell>
        </row>
        <row r="8">
          <cell r="D8" t="str">
            <v>Stand-alone protection</v>
          </cell>
        </row>
        <row r="9">
          <cell r="D9" t="str">
            <v>Term Life</v>
          </cell>
          <cell r="F9">
            <v>98.823022000000009</v>
          </cell>
          <cell r="G9">
            <v>108.34576499999997</v>
          </cell>
          <cell r="H9">
            <v>65.044336000000101</v>
          </cell>
          <cell r="I9">
            <v>80.032998999999947</v>
          </cell>
          <cell r="J9">
            <v>95.649588999999978</v>
          </cell>
          <cell r="K9">
            <v>110.84176299999991</v>
          </cell>
          <cell r="L9">
            <v>104.1938500000001</v>
          </cell>
          <cell r="M9">
            <v>178.08674399999995</v>
          </cell>
          <cell r="N9">
            <v>180</v>
          </cell>
          <cell r="O9">
            <v>180</v>
          </cell>
          <cell r="P9">
            <v>160</v>
          </cell>
          <cell r="Q9">
            <v>130</v>
          </cell>
        </row>
        <row r="10">
          <cell r="D10">
            <v>1</v>
          </cell>
          <cell r="F10">
            <v>63.468616870453701</v>
          </cell>
          <cell r="G10">
            <v>62.396100882992407</v>
          </cell>
          <cell r="H10">
            <v>-58.570088009238269</v>
          </cell>
          <cell r="I10">
            <v>34.461978407753037</v>
          </cell>
          <cell r="J10">
            <v>44.174207634832058</v>
          </cell>
          <cell r="K10">
            <v>51.769525163447632</v>
          </cell>
          <cell r="L10">
            <v>67.502919794377121</v>
          </cell>
          <cell r="M10">
            <v>312.87367087320519</v>
          </cell>
          <cell r="N10">
            <v>271.8</v>
          </cell>
          <cell r="O10">
            <v>271.8</v>
          </cell>
          <cell r="P10">
            <v>241.6</v>
          </cell>
          <cell r="Q10">
            <v>196.3</v>
          </cell>
        </row>
        <row r="11">
          <cell r="D11" t="str">
            <v>Stand-alone protection</v>
          </cell>
        </row>
        <row r="12">
          <cell r="D12" t="str">
            <v>Expat Health</v>
          </cell>
          <cell r="F12">
            <v>120.12531</v>
          </cell>
          <cell r="G12">
            <v>141.36413000000002</v>
          </cell>
          <cell r="H12">
            <v>95.960549999999984</v>
          </cell>
          <cell r="I12">
            <v>73.385160000000027</v>
          </cell>
          <cell r="J12">
            <v>67.471400000000017</v>
          </cell>
          <cell r="K12">
            <v>142.16081999999994</v>
          </cell>
          <cell r="L12">
            <v>102.12227000000013</v>
          </cell>
          <cell r="M12">
            <v>100.94818999999994</v>
          </cell>
          <cell r="N12">
            <v>115</v>
          </cell>
          <cell r="O12">
            <v>118</v>
          </cell>
          <cell r="P12">
            <v>125</v>
          </cell>
          <cell r="Q12">
            <v>125</v>
          </cell>
        </row>
        <row r="13">
          <cell r="D13">
            <v>1</v>
          </cell>
          <cell r="F13">
            <v>8.7441922882800593</v>
          </cell>
          <cell r="G13">
            <v>12.355347163810684</v>
          </cell>
          <cell r="H13">
            <v>6.6324970627783664</v>
          </cell>
          <cell r="I13">
            <v>5.3890515401909393</v>
          </cell>
          <cell r="J13">
            <v>8.5223770868867135</v>
          </cell>
          <cell r="K13">
            <v>13.900655709301347</v>
          </cell>
          <cell r="L13">
            <v>5.6093238917618002</v>
          </cell>
          <cell r="M13">
            <v>6.1070678051503053</v>
          </cell>
          <cell r="N13">
            <v>9.2000000000000011</v>
          </cell>
          <cell r="O13">
            <v>9.44</v>
          </cell>
          <cell r="P13">
            <v>10</v>
          </cell>
          <cell r="Q13">
            <v>10</v>
          </cell>
        </row>
        <row r="14">
          <cell r="D14" t="str">
            <v>Stand-alone protection</v>
          </cell>
        </row>
        <row r="15">
          <cell r="D15" t="str">
            <v>Cancer</v>
          </cell>
          <cell r="F15">
            <v>100.44808</v>
          </cell>
          <cell r="G15">
            <v>198.04576</v>
          </cell>
          <cell r="H15">
            <v>101.98159999999997</v>
          </cell>
          <cell r="I15">
            <v>69.927919999999986</v>
          </cell>
          <cell r="J15">
            <v>318.43047999999965</v>
          </cell>
          <cell r="K15">
            <v>231.6136000000001</v>
          </cell>
          <cell r="L15">
            <v>70.026760000000237</v>
          </cell>
          <cell r="M15">
            <v>89.906919999999687</v>
          </cell>
          <cell r="N15">
            <v>90</v>
          </cell>
          <cell r="O15">
            <v>90</v>
          </cell>
          <cell r="P15">
            <v>75</v>
          </cell>
          <cell r="Q15">
            <v>75</v>
          </cell>
        </row>
        <row r="16">
          <cell r="D16">
            <v>1</v>
          </cell>
          <cell r="F16">
            <v>136.16456700786881</v>
          </cell>
          <cell r="G16">
            <v>266.51538568956101</v>
          </cell>
          <cell r="H16">
            <v>140.41923131433117</v>
          </cell>
          <cell r="I16">
            <v>94.969412843164406</v>
          </cell>
          <cell r="J16">
            <v>428.70663284088999</v>
          </cell>
          <cell r="K16">
            <v>314.41755956636064</v>
          </cell>
          <cell r="L16">
            <v>94.575030657085122</v>
          </cell>
          <cell r="M16">
            <v>125.54686588414502</v>
          </cell>
          <cell r="N16">
            <v>121.50000000000001</v>
          </cell>
          <cell r="O16">
            <v>121.50000000000001</v>
          </cell>
          <cell r="P16">
            <v>101.25</v>
          </cell>
          <cell r="Q16">
            <v>101.25</v>
          </cell>
        </row>
        <row r="17">
          <cell r="D17" t="str">
            <v>Stand-alone protection</v>
          </cell>
        </row>
        <row r="18">
          <cell r="D18" t="str">
            <v>Essential Life</v>
          </cell>
          <cell r="F18">
            <v>0</v>
          </cell>
          <cell r="G18">
            <v>0</v>
          </cell>
          <cell r="H18">
            <v>2.7914599999999998</v>
          </cell>
          <cell r="I18">
            <v>3.6622599999999994</v>
          </cell>
          <cell r="J18">
            <v>4.219619999999999</v>
          </cell>
          <cell r="K18">
            <v>2.2276800000000003</v>
          </cell>
          <cell r="L18">
            <v>0.60779999999999923</v>
          </cell>
          <cell r="M18">
            <v>0</v>
          </cell>
          <cell r="N18">
            <v>0</v>
          </cell>
          <cell r="O18">
            <v>15.375</v>
          </cell>
          <cell r="P18">
            <v>20.5</v>
          </cell>
          <cell r="Q18">
            <v>20.5</v>
          </cell>
        </row>
        <row r="19">
          <cell r="D19">
            <v>1</v>
          </cell>
          <cell r="F19">
            <v>0</v>
          </cell>
          <cell r="G19">
            <v>0</v>
          </cell>
          <cell r="H19">
            <v>-1.8116857370258643E-2</v>
          </cell>
          <cell r="I19">
            <v>1.4015832431717348</v>
          </cell>
          <cell r="J19">
            <v>1.2080484815526424</v>
          </cell>
          <cell r="K19">
            <v>-3.5866654012149857</v>
          </cell>
          <cell r="L19">
            <v>1.4921413822161316</v>
          </cell>
          <cell r="M19">
            <v>0</v>
          </cell>
          <cell r="N19">
            <v>0</v>
          </cell>
          <cell r="O19">
            <v>18.142499999999998</v>
          </cell>
          <cell r="P19">
            <v>24.189999999999998</v>
          </cell>
          <cell r="Q19">
            <v>24.189999999999998</v>
          </cell>
        </row>
        <row r="20">
          <cell r="D20" t="str">
            <v>Stand-alone protection</v>
          </cell>
        </row>
        <row r="21">
          <cell r="D21" t="str">
            <v>Covid-19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1.342429906542056</v>
          </cell>
          <cell r="K21">
            <v>1.0310280373831779</v>
          </cell>
          <cell r="L21">
            <v>0.73271028037383168</v>
          </cell>
          <cell r="M21">
            <v>0.34280373831775707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D22">
            <v>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4.9158399929489818</v>
          </cell>
          <cell r="K22">
            <v>3.8491869810032684</v>
          </cell>
          <cell r="L22">
            <v>2.7686382518892296</v>
          </cell>
          <cell r="M22">
            <v>1.2679579568293267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D23" t="str">
            <v>Stand-alone protection</v>
          </cell>
        </row>
        <row r="24">
          <cell r="D24" t="str">
            <v>3-in-1 Critical Illness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0.4128</v>
          </cell>
          <cell r="L24">
            <v>103.45048999999999</v>
          </cell>
          <cell r="M24">
            <v>172.57329000000004</v>
          </cell>
          <cell r="N24">
            <v>170</v>
          </cell>
          <cell r="O24">
            <v>170</v>
          </cell>
          <cell r="P24">
            <v>160</v>
          </cell>
          <cell r="Q24">
            <v>160</v>
          </cell>
        </row>
        <row r="25">
          <cell r="D25">
            <v>1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0.57750327610262131</v>
          </cell>
          <cell r="L25">
            <v>170.19013990859824</v>
          </cell>
          <cell r="M25">
            <v>295.98355571846054</v>
          </cell>
          <cell r="N25">
            <v>270.3</v>
          </cell>
          <cell r="O25">
            <v>270.3</v>
          </cell>
          <cell r="P25">
            <v>254.4</v>
          </cell>
          <cell r="Q25">
            <v>254.4</v>
          </cell>
        </row>
        <row r="26">
          <cell r="D26" t="str">
            <v>Stand-alone protection</v>
          </cell>
        </row>
        <row r="27">
          <cell r="D27"/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D28"/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/>
        </row>
        <row r="30">
          <cell r="D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</row>
        <row r="31">
          <cell r="D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</row>
        <row r="32">
          <cell r="D32"/>
        </row>
        <row r="33">
          <cell r="D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</row>
        <row r="34">
          <cell r="D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</row>
        <row r="35">
          <cell r="D35"/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</row>
        <row r="36"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</row>
        <row r="37"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</row>
      </sheetData>
      <sheetData sheetId="3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verall Summary"/>
      <sheetName val="Channel Summary"/>
      <sheetName val="Product Overview"/>
      <sheetName val="Product Overview-by Channel"/>
      <sheetName val="AG_Summary"/>
      <sheetName val="AG_Recruitment"/>
      <sheetName val="AG_Segment Performance"/>
      <sheetName val="BA_Summary"/>
      <sheetName val="BA_Partner Breakdown"/>
      <sheetName val="CC_Summary"/>
      <sheetName val="CC_Key Prospects"/>
      <sheetName val="D2C_Summary"/>
      <sheetName val="Pipeline"/>
      <sheetName val="APPENDIX DIVIDER"/>
      <sheetName val="AG_Key Products"/>
      <sheetName val="OVERALL_Key Metrics P1"/>
      <sheetName val="AG_Key Metrics P1"/>
      <sheetName val="AG_Key Metrics P2"/>
      <sheetName val="BA_Key Metrics P1"/>
      <sheetName val="BA_Key Metrics P2"/>
      <sheetName val="BA_ID Key Partners P3"/>
      <sheetName val="BA_Key Products"/>
      <sheetName val="CC_Key Metrics P1"/>
      <sheetName val="CC_Key Metrics P2"/>
      <sheetName val="D2C_Key Metrics P1"/>
      <sheetName val="D2C_Key Produc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D6" t="str">
            <v>Investra Link Prosper</v>
          </cell>
          <cell r="F6">
            <v>36</v>
          </cell>
          <cell r="G6">
            <v>0</v>
          </cell>
          <cell r="H6">
            <v>24</v>
          </cell>
          <cell r="I6">
            <v>0</v>
          </cell>
          <cell r="J6">
            <v>0</v>
          </cell>
          <cell r="L6">
            <v>396</v>
          </cell>
          <cell r="M6">
            <v>36</v>
          </cell>
          <cell r="N6">
            <v>87.36</v>
          </cell>
          <cell r="O6">
            <v>76.44</v>
          </cell>
          <cell r="P6">
            <v>62.481300000000005</v>
          </cell>
          <cell r="Q6">
            <v>92.314530000000005</v>
          </cell>
        </row>
        <row r="7">
          <cell r="F7">
            <v>2.1847382455282984</v>
          </cell>
          <cell r="G7">
            <v>0</v>
          </cell>
          <cell r="H7">
            <v>2.0594722653320767</v>
          </cell>
          <cell r="I7">
            <v>0</v>
          </cell>
          <cell r="J7">
            <v>0</v>
          </cell>
          <cell r="K7">
            <v>0</v>
          </cell>
          <cell r="L7">
            <v>78</v>
          </cell>
          <cell r="M7">
            <v>3.5425810078543125</v>
          </cell>
          <cell r="N7">
            <v>48.238571901027171</v>
          </cell>
          <cell r="O7">
            <v>42.19915485026592</v>
          </cell>
          <cell r="P7">
            <v>34.495096575466171</v>
          </cell>
          <cell r="Q7">
            <v>50.964126847987025</v>
          </cell>
        </row>
        <row r="8">
          <cell r="D8" t="str">
            <v>Unit Link</v>
          </cell>
        </row>
        <row r="9">
          <cell r="D9" t="str">
            <v>Investra Titanium</v>
          </cell>
          <cell r="F9">
            <v>688.2</v>
          </cell>
          <cell r="G9">
            <v>288</v>
          </cell>
          <cell r="H9">
            <v>209.4</v>
          </cell>
          <cell r="I9">
            <v>250.8</v>
          </cell>
          <cell r="J9">
            <v>101</v>
          </cell>
          <cell r="K9">
            <v>99</v>
          </cell>
          <cell r="L9">
            <v>442</v>
          </cell>
          <cell r="M9">
            <v>953.2</v>
          </cell>
          <cell r="N9">
            <v>573.24800000000005</v>
          </cell>
          <cell r="O9">
            <v>501.59199999999998</v>
          </cell>
          <cell r="P9">
            <v>409.99634000000003</v>
          </cell>
          <cell r="Q9">
            <v>605.75915399999997</v>
          </cell>
        </row>
        <row r="10">
          <cell r="F10">
            <v>150.22224823047415</v>
          </cell>
          <cell r="G10">
            <v>149.79375060291378</v>
          </cell>
          <cell r="H10">
            <v>55.057298797632512</v>
          </cell>
          <cell r="I10">
            <v>97.576632546170714</v>
          </cell>
          <cell r="J10">
            <v>38.04020615671682</v>
          </cell>
          <cell r="K10">
            <v>24.214451123383345</v>
          </cell>
          <cell r="L10">
            <v>60</v>
          </cell>
          <cell r="M10">
            <v>364.17626921146393</v>
          </cell>
          <cell r="N10">
            <v>159.00469061210202</v>
          </cell>
          <cell r="O10">
            <v>139.09747524815248</v>
          </cell>
          <cell r="P10">
            <v>113.7032449837035</v>
          </cell>
          <cell r="Q10">
            <v>167.98870493860801</v>
          </cell>
        </row>
        <row r="11">
          <cell r="D11" t="str">
            <v>Unit Link</v>
          </cell>
        </row>
        <row r="12">
          <cell r="D12" t="str">
            <v>Investra Link Extra</v>
          </cell>
          <cell r="F12">
            <v>890.05</v>
          </cell>
          <cell r="G12">
            <v>1296.6400000000001</v>
          </cell>
          <cell r="H12">
            <v>1632.45</v>
          </cell>
          <cell r="I12">
            <v>547.1</v>
          </cell>
          <cell r="J12">
            <v>700.5</v>
          </cell>
          <cell r="K12">
            <v>666.7</v>
          </cell>
          <cell r="L12">
            <v>2931.24</v>
          </cell>
          <cell r="M12">
            <v>2444.8000000000002</v>
          </cell>
          <cell r="N12">
            <v>2329.6</v>
          </cell>
          <cell r="O12">
            <v>2038.4000000000003</v>
          </cell>
          <cell r="P12">
            <v>1666.1680000000001</v>
          </cell>
          <cell r="Q12">
            <v>2461.7208000000001</v>
          </cell>
        </row>
        <row r="13">
          <cell r="F13">
            <v>159.28898194114583</v>
          </cell>
          <cell r="G13">
            <v>207.61355429141398</v>
          </cell>
          <cell r="H13">
            <v>337.29821270412157</v>
          </cell>
          <cell r="I13">
            <v>99.896801160381443</v>
          </cell>
          <cell r="J13">
            <v>168.39756959641207</v>
          </cell>
          <cell r="K13">
            <v>90.625467767386553</v>
          </cell>
          <cell r="L13">
            <v>424.24156523104432</v>
          </cell>
          <cell r="M13">
            <v>525.73106987165033</v>
          </cell>
          <cell r="N13">
            <v>396.32685525617586</v>
          </cell>
          <cell r="O13">
            <v>346.78599834915389</v>
          </cell>
          <cell r="P13">
            <v>283.45944529896639</v>
          </cell>
          <cell r="Q13">
            <v>418.80411366016375</v>
          </cell>
        </row>
        <row r="14">
          <cell r="D14" t="str">
            <v>Unit Link</v>
          </cell>
        </row>
        <row r="15">
          <cell r="D15" t="str">
            <v>Investra Link</v>
          </cell>
          <cell r="F15">
            <v>249.54</v>
          </cell>
          <cell r="G15">
            <v>418.6</v>
          </cell>
          <cell r="H15">
            <v>371.2</v>
          </cell>
          <cell r="I15">
            <v>153.75</v>
          </cell>
          <cell r="J15">
            <v>263.39999999999998</v>
          </cell>
          <cell r="K15">
            <v>330.6</v>
          </cell>
          <cell r="L15">
            <v>589.4</v>
          </cell>
          <cell r="M15">
            <v>208.2</v>
          </cell>
          <cell r="N15">
            <v>730.08</v>
          </cell>
          <cell r="O15">
            <v>638.82000000000005</v>
          </cell>
          <cell r="P15">
            <v>522.16514999999993</v>
          </cell>
          <cell r="Q15">
            <v>718.734555</v>
          </cell>
        </row>
        <row r="16">
          <cell r="F16">
            <v>15.556062433249959</v>
          </cell>
          <cell r="G16">
            <v>24.84962254439105</v>
          </cell>
          <cell r="H16">
            <v>0.53103958084505054</v>
          </cell>
          <cell r="I16">
            <v>5.9964840385528877</v>
          </cell>
          <cell r="J16">
            <v>41.918203348545084</v>
          </cell>
          <cell r="K16">
            <v>-10.454632770938053</v>
          </cell>
          <cell r="L16">
            <v>-1.4712199294528068</v>
          </cell>
          <cell r="M16">
            <v>-7.0720453741718678</v>
          </cell>
          <cell r="N16">
            <v>231.55070189063164</v>
          </cell>
          <cell r="O16">
            <v>202.56080434442907</v>
          </cell>
          <cell r="P16">
            <v>165.58043716739971</v>
          </cell>
          <cell r="Q16">
            <v>227.90659039737113</v>
          </cell>
        </row>
        <row r="17">
          <cell r="D17" t="str">
            <v>Unit Link</v>
          </cell>
        </row>
        <row r="18">
          <cell r="D18" t="str">
            <v>Investra Premier</v>
          </cell>
          <cell r="F18">
            <v>1.8</v>
          </cell>
          <cell r="G18">
            <v>9.6</v>
          </cell>
          <cell r="H18">
            <v>0</v>
          </cell>
          <cell r="I18">
            <v>6.6</v>
          </cell>
          <cell r="J18">
            <v>3</v>
          </cell>
          <cell r="K18">
            <v>3.6</v>
          </cell>
          <cell r="L18">
            <v>12.8</v>
          </cell>
          <cell r="M18">
            <v>0</v>
          </cell>
          <cell r="N18">
            <v>12.48</v>
          </cell>
          <cell r="O18">
            <v>10.92</v>
          </cell>
          <cell r="P18">
            <v>8.9259000000000004</v>
          </cell>
          <cell r="Q18">
            <v>13.187790000000001</v>
          </cell>
        </row>
        <row r="19">
          <cell r="F19">
            <v>0.22279247216251216</v>
          </cell>
          <cell r="G19">
            <v>5.1372097927179716</v>
          </cell>
          <cell r="H19">
            <v>0</v>
          </cell>
          <cell r="I19">
            <v>1.8605229656880224</v>
          </cell>
          <cell r="J19">
            <v>1.6159551879440759</v>
          </cell>
          <cell r="K19">
            <v>0.94805953465360204</v>
          </cell>
          <cell r="L19">
            <v>6.7303149010216501</v>
          </cell>
          <cell r="M19">
            <v>0</v>
          </cell>
          <cell r="N19">
            <v>5.5108392668519839</v>
          </cell>
          <cell r="O19">
            <v>4.8219843584954853</v>
          </cell>
          <cell r="P19">
            <v>3.9414423246790156</v>
          </cell>
          <cell r="Q19">
            <v>5.823380687099192</v>
          </cell>
        </row>
        <row r="20">
          <cell r="D20" t="str">
            <v>Unit Link</v>
          </cell>
        </row>
        <row r="21">
          <cell r="D21" t="str">
            <v>Investra</v>
          </cell>
          <cell r="F21">
            <v>4.5</v>
          </cell>
          <cell r="G21">
            <v>1</v>
          </cell>
          <cell r="H21">
            <v>0</v>
          </cell>
          <cell r="I21">
            <v>10</v>
          </cell>
          <cell r="J21">
            <v>1.2</v>
          </cell>
          <cell r="K21">
            <v>1</v>
          </cell>
          <cell r="L21">
            <v>0</v>
          </cell>
          <cell r="M21">
            <v>0</v>
          </cell>
          <cell r="N21">
            <v>4.16</v>
          </cell>
          <cell r="O21">
            <v>3.64</v>
          </cell>
          <cell r="P21">
            <v>2.9753000000000003</v>
          </cell>
          <cell r="Q21">
            <v>4.3959299999999999</v>
          </cell>
        </row>
        <row r="22">
          <cell r="F22">
            <v>4.9360886643722948</v>
          </cell>
          <cell r="G22">
            <v>1.0174411730087614</v>
          </cell>
          <cell r="H22">
            <v>0</v>
          </cell>
          <cell r="I22">
            <v>10.692582882349733</v>
          </cell>
          <cell r="J22">
            <v>0.51887007221350079</v>
          </cell>
          <cell r="K22">
            <v>1.6037964954393729</v>
          </cell>
          <cell r="L22">
            <v>0</v>
          </cell>
          <cell r="M22">
            <v>0</v>
          </cell>
          <cell r="N22">
            <v>1.6939796648189422</v>
          </cell>
          <cell r="O22">
            <v>1.4818952421526392</v>
          </cell>
          <cell r="P22">
            <v>1.2113541058747879</v>
          </cell>
          <cell r="Q22">
            <v>1.7896921719088741</v>
          </cell>
        </row>
        <row r="23">
          <cell r="D23" t="str">
            <v>Unit Link</v>
          </cell>
        </row>
        <row r="24">
          <cell r="D24" t="str">
            <v>Danatra Cendikia</v>
          </cell>
          <cell r="F24">
            <v>749.4730485</v>
          </cell>
          <cell r="G24">
            <v>208.0995934</v>
          </cell>
          <cell r="H24">
            <v>162.93211159999998</v>
          </cell>
          <cell r="I24">
            <v>14.607250000000001</v>
          </cell>
          <cell r="J24">
            <v>76.733836999999994</v>
          </cell>
          <cell r="K24">
            <v>192.540367</v>
          </cell>
          <cell r="L24">
            <v>321.88196025000002</v>
          </cell>
          <cell r="M24">
            <v>385.28818000000001</v>
          </cell>
          <cell r="N24">
            <v>386.88</v>
          </cell>
          <cell r="O24">
            <v>338.52</v>
          </cell>
          <cell r="P24">
            <v>276.7029</v>
          </cell>
          <cell r="Q24">
            <v>408.82148999999998</v>
          </cell>
        </row>
        <row r="25">
          <cell r="F25">
            <v>657.24506330448264</v>
          </cell>
          <cell r="G25">
            <v>171.81771246721394</v>
          </cell>
          <cell r="H25">
            <v>32.779858162995595</v>
          </cell>
          <cell r="I25">
            <v>3.5440476347313381</v>
          </cell>
          <cell r="J25">
            <v>28.24451258256693</v>
          </cell>
          <cell r="K25">
            <v>84.216534825399805</v>
          </cell>
          <cell r="L25">
            <v>107.82888057131684</v>
          </cell>
          <cell r="M25">
            <v>109.18564680731716</v>
          </cell>
          <cell r="N25">
            <v>158.42164137473375</v>
          </cell>
          <cell r="O25">
            <v>138.61893620289203</v>
          </cell>
          <cell r="P25">
            <v>113.30574749573208</v>
          </cell>
          <cell r="Q25">
            <v>167.40635720395034</v>
          </cell>
        </row>
        <row r="26">
          <cell r="D26" t="str">
            <v>Endowment</v>
          </cell>
        </row>
        <row r="27">
          <cell r="D27" t="str">
            <v>Comm Term Life</v>
          </cell>
          <cell r="F27">
            <v>-3.06</v>
          </cell>
          <cell r="G27">
            <v>-6.1150000000000002</v>
          </cell>
          <cell r="H27">
            <v>88.488</v>
          </cell>
          <cell r="I27">
            <v>0</v>
          </cell>
          <cell r="J27">
            <v>0</v>
          </cell>
          <cell r="K27">
            <v>3.44</v>
          </cell>
          <cell r="L27">
            <v>0</v>
          </cell>
          <cell r="M27">
            <v>8.7750000000000004</v>
          </cell>
          <cell r="N27">
            <v>12.48</v>
          </cell>
          <cell r="O27">
            <v>10.92</v>
          </cell>
          <cell r="P27">
            <v>8.9259000000000004</v>
          </cell>
          <cell r="Q27">
            <v>65.938949999999991</v>
          </cell>
        </row>
        <row r="28">
          <cell r="F28">
            <v>-4.0241665289609969</v>
          </cell>
          <cell r="G28">
            <v>-15.34276757198219</v>
          </cell>
          <cell r="H28">
            <v>114.00629667832229</v>
          </cell>
          <cell r="I28">
            <v>0</v>
          </cell>
          <cell r="J28">
            <v>0</v>
          </cell>
          <cell r="K28">
            <v>9.3093107702419946</v>
          </cell>
          <cell r="L28">
            <v>0</v>
          </cell>
          <cell r="M28">
            <v>3.0757083777780232</v>
          </cell>
          <cell r="N28">
            <v>4.3734149242531979</v>
          </cell>
          <cell r="O28">
            <v>3.8258681038529607</v>
          </cell>
          <cell r="P28">
            <v>3.1274012523336507</v>
          </cell>
          <cell r="Q28">
            <v>23.102598623199935</v>
          </cell>
        </row>
        <row r="29">
          <cell r="D29" t="str">
            <v>YRT</v>
          </cell>
        </row>
        <row r="30">
          <cell r="D30" t="str">
            <v>Commpact</v>
          </cell>
          <cell r="F30">
            <v>1.056</v>
          </cell>
          <cell r="G30">
            <v>2.1120000000000001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0.35199999999999998</v>
          </cell>
          <cell r="M30">
            <v>14.624999999963437</v>
          </cell>
          <cell r="N30">
            <v>0.83199999999999996</v>
          </cell>
          <cell r="O30">
            <v>0.72799999999999998</v>
          </cell>
          <cell r="P30">
            <v>0.59506000000000003</v>
          </cell>
          <cell r="Q30">
            <v>0.87918600000000002</v>
          </cell>
        </row>
        <row r="31">
          <cell r="F31">
            <v>0.22833919780197917</v>
          </cell>
          <cell r="G31">
            <v>0.45251436036792686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7.3147649473157689E-2</v>
          </cell>
          <cell r="M31">
            <v>5.579169422105859</v>
          </cell>
          <cell r="N31">
            <v>0.31732556950960583</v>
          </cell>
          <cell r="O31">
            <v>0.27759675126910244</v>
          </cell>
          <cell r="P31">
            <v>0.22691750055075277</v>
          </cell>
          <cell r="Q31">
            <v>0.33525496172857971</v>
          </cell>
        </row>
        <row r="32">
          <cell r="D32" t="str">
            <v>YRT</v>
          </cell>
        </row>
        <row r="33">
          <cell r="D33" t="str">
            <v>Riders</v>
          </cell>
          <cell r="F33">
            <v>31.1179506</v>
          </cell>
          <cell r="G33">
            <v>12.5570279</v>
          </cell>
          <cell r="H33">
            <v>9.8489004999999992</v>
          </cell>
          <cell r="I33">
            <v>1.323</v>
          </cell>
          <cell r="J33">
            <v>7.6280103800000001</v>
          </cell>
          <cell r="K33">
            <v>12.856761000000001</v>
          </cell>
          <cell r="L33">
            <v>19.106394100000003</v>
          </cell>
          <cell r="M33">
            <v>25.009842600000002</v>
          </cell>
          <cell r="N33">
            <v>22.88</v>
          </cell>
          <cell r="O33">
            <v>20.02</v>
          </cell>
          <cell r="P33">
            <v>16.364149999999999</v>
          </cell>
          <cell r="Q33">
            <v>24.177614999999999</v>
          </cell>
        </row>
        <row r="34">
          <cell r="F34">
            <v>95.089685056857149</v>
          </cell>
          <cell r="G34">
            <v>20.821901042962612</v>
          </cell>
          <cell r="H34">
            <v>3.9618598610682718</v>
          </cell>
          <cell r="I34">
            <v>0.61495246076882915</v>
          </cell>
          <cell r="J34">
            <v>10.994129403531709</v>
          </cell>
          <cell r="K34">
            <v>21.145914679095817</v>
          </cell>
          <cell r="L34">
            <v>23.850416111969018</v>
          </cell>
          <cell r="M34">
            <v>21.802778378119037</v>
          </cell>
          <cell r="N34">
            <v>9.1102943049502549</v>
          </cell>
          <cell r="O34">
            <v>7.9696953071460976</v>
          </cell>
          <cell r="P34">
            <v>6.5147136304103999</v>
          </cell>
          <cell r="Q34">
            <v>9.6250402173498308</v>
          </cell>
        </row>
        <row r="35">
          <cell r="D35" t="str">
            <v>YRT</v>
          </cell>
          <cell r="F35">
            <v>3.0557823771613402</v>
          </cell>
          <cell r="G35">
            <v>1.6581870494181679</v>
          </cell>
          <cell r="H35">
            <v>0.40226417771895168</v>
          </cell>
          <cell r="I35">
            <v>0.46481667480637123</v>
          </cell>
          <cell r="J35">
            <v>1.441284011930213</v>
          </cell>
          <cell r="K35">
            <v>1.644731101332273</v>
          </cell>
          <cell r="L35">
            <v>1.2482949941856907</v>
          </cell>
          <cell r="M35">
            <v>0.87176791660892072</v>
          </cell>
          <cell r="N35">
            <v>0.39817719864293072</v>
          </cell>
          <cell r="O35">
            <v>0.39808667867862624</v>
          </cell>
          <cell r="P35">
            <v>0.39810889232929303</v>
          </cell>
          <cell r="Q35">
            <v>0.39809717448763376</v>
          </cell>
        </row>
        <row r="36">
          <cell r="F36">
            <v>486.90832705398998</v>
          </cell>
          <cell r="G36">
            <v>323.76439298049013</v>
          </cell>
          <cell r="H36">
            <v>539.49468694298992</v>
          </cell>
          <cell r="I36">
            <v>385.42978803099987</v>
          </cell>
          <cell r="J36">
            <v>400.07154331999982</v>
          </cell>
          <cell r="K36">
            <v>347.73347250599977</v>
          </cell>
          <cell r="L36">
            <v>467.59829062999052</v>
          </cell>
          <cell r="M36">
            <v>307.00094809803636</v>
          </cell>
          <cell r="N36">
            <v>1.2789769243681803E-13</v>
          </cell>
          <cell r="O36">
            <v>-5.1159076974727213E-13</v>
          </cell>
          <cell r="P36">
            <v>-4.2632564145606011E-13</v>
          </cell>
          <cell r="Q36">
            <v>8.9528384705772623E-13</v>
          </cell>
        </row>
        <row r="37">
          <cell r="F37">
            <v>319.59608915588063</v>
          </cell>
          <cell r="G37">
            <v>155.85929917396751</v>
          </cell>
          <cell r="H37">
            <v>313.62153918759196</v>
          </cell>
          <cell r="I37">
            <v>286.17929241575405</v>
          </cell>
          <cell r="J37">
            <v>257.9497572355512</v>
          </cell>
          <cell r="K37">
            <v>205.31700648576691</v>
          </cell>
          <cell r="L37">
            <v>192.74689546462776</v>
          </cell>
          <cell r="M37">
            <v>188.83811039416173</v>
          </cell>
          <cell r="N37">
            <v>-2.2737367544323206E-13</v>
          </cell>
          <cell r="O37">
            <v>0</v>
          </cell>
          <cell r="P37">
            <v>0</v>
          </cell>
          <cell r="Q37">
            <v>0</v>
          </cell>
        </row>
      </sheetData>
      <sheetData sheetId="16">
        <row r="6">
          <cell r="F6">
            <v>12126.41462635399</v>
          </cell>
          <cell r="G6">
            <v>11974.241524080488</v>
          </cell>
          <cell r="H6">
            <v>8332.7352420759889</v>
          </cell>
          <cell r="I6">
            <v>2659.4481052169995</v>
          </cell>
          <cell r="J6">
            <v>2750.7937145670003</v>
          </cell>
          <cell r="K6">
            <v>7585.6313649219992</v>
          </cell>
          <cell r="L6">
            <v>18721.531417329992</v>
          </cell>
          <cell r="M6">
            <v>18037.31484723098</v>
          </cell>
          <cell r="N6">
            <v>18160</v>
          </cell>
          <cell r="O6">
            <v>18640</v>
          </cell>
          <cell r="P6">
            <v>15575.3</v>
          </cell>
          <cell r="Q6">
            <v>15403.93</v>
          </cell>
        </row>
        <row r="7">
          <cell r="F7">
            <v>0</v>
          </cell>
          <cell r="G7">
            <v>0</v>
          </cell>
          <cell r="H7">
            <v>0</v>
          </cell>
          <cell r="I7">
            <v>15008.053526369999</v>
          </cell>
          <cell r="J7">
            <v>13132.046835109997</v>
          </cell>
          <cell r="K7">
            <v>17822.063561385003</v>
          </cell>
          <cell r="L7">
            <v>21629.253610939999</v>
          </cell>
          <cell r="M7">
            <v>13518.283507190001</v>
          </cell>
          <cell r="N7">
            <v>27036.5670135</v>
          </cell>
          <cell r="O7">
            <v>20336.986389619997</v>
          </cell>
          <cell r="P7">
            <v>21558.10814579</v>
          </cell>
          <cell r="Q7">
            <v>28399.979700820004</v>
          </cell>
        </row>
        <row r="9">
          <cell r="F9">
            <v>17342.8813348</v>
          </cell>
          <cell r="G9">
            <v>17539.125636099998</v>
          </cell>
          <cell r="H9">
            <v>23124.096570374</v>
          </cell>
          <cell r="I9">
            <v>16445.518509173002</v>
          </cell>
          <cell r="J9">
            <v>13532.2213109</v>
          </cell>
          <cell r="K9">
            <v>11361.961180017999</v>
          </cell>
          <cell r="L9">
            <v>14735.129918111001</v>
          </cell>
          <cell r="M9">
            <v>16497.74529278</v>
          </cell>
          <cell r="N9">
            <v>13518.145001266001</v>
          </cell>
          <cell r="O9">
            <v>14500.552182700001</v>
          </cell>
          <cell r="P9">
            <v>14414.888272132999</v>
          </cell>
          <cell r="Q9">
            <v>13447.756138033999</v>
          </cell>
        </row>
        <row r="11">
          <cell r="F11">
            <v>1672.6500127294553</v>
          </cell>
          <cell r="G11">
            <v>2290.6635939538478</v>
          </cell>
          <cell r="H11">
            <v>1103.275872724601</v>
          </cell>
          <cell r="I11">
            <v>866.1338661881565</v>
          </cell>
          <cell r="J11">
            <v>797.40596982331533</v>
          </cell>
          <cell r="K11">
            <v>1406.5443671305366</v>
          </cell>
          <cell r="L11">
            <v>2503.872507510976</v>
          </cell>
          <cell r="M11">
            <v>2609.9146945583425</v>
          </cell>
          <cell r="N11">
            <v>4630.7200733742411</v>
          </cell>
          <cell r="O11">
            <v>4762.3946646434488</v>
          </cell>
          <cell r="P11">
            <v>3980.4238756710847</v>
          </cell>
          <cell r="Q11">
            <v>3917.0803131293505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6152.0260501373823</v>
          </cell>
          <cell r="J12">
            <v>5382.4235906137865</v>
          </cell>
          <cell r="K12">
            <v>7305.6473094189187</v>
          </cell>
          <cell r="L12">
            <v>8889.134228380457</v>
          </cell>
          <cell r="M12">
            <v>5556.6122961805468</v>
          </cell>
          <cell r="N12">
            <v>11111.772901277542</v>
          </cell>
          <cell r="O12">
            <v>8318.967470596599</v>
          </cell>
          <cell r="P12">
            <v>8896.2809609300912</v>
          </cell>
          <cell r="Q12">
            <v>11780.757393267091</v>
          </cell>
        </row>
        <row r="14">
          <cell r="F14">
            <v>5552.2548727071753</v>
          </cell>
          <cell r="G14">
            <v>6484.7218151554189</v>
          </cell>
          <cell r="H14">
            <v>8429.1120368315114</v>
          </cell>
          <cell r="I14">
            <v>6482.4851929177512</v>
          </cell>
          <cell r="J14">
            <v>5271.1731920958318</v>
          </cell>
          <cell r="K14">
            <v>4345.1485457887266</v>
          </cell>
          <cell r="L14">
            <v>5463.295260152343</v>
          </cell>
          <cell r="M14">
            <v>6896.7773677506993</v>
          </cell>
          <cell r="N14">
            <v>5689.2169617572144</v>
          </cell>
          <cell r="O14">
            <v>5956.386176676122</v>
          </cell>
          <cell r="P14">
            <v>5564.32809978349</v>
          </cell>
          <cell r="Q14">
            <v>5767.5263339215662</v>
          </cell>
        </row>
        <row r="16">
          <cell r="F16">
            <v>3188.4402370851562</v>
          </cell>
          <cell r="G16">
            <v>3014.484144405882</v>
          </cell>
          <cell r="H16">
            <v>2618.889370718141</v>
          </cell>
          <cell r="I16">
            <v>1125.6320672690706</v>
          </cell>
          <cell r="J16">
            <v>1249.9596196707002</v>
          </cell>
          <cell r="K16">
            <v>1629.9343280436692</v>
          </cell>
          <cell r="L16">
            <v>3370.6056372964104</v>
          </cell>
          <cell r="M16">
            <v>3125.4100945911773</v>
          </cell>
          <cell r="N16">
            <v>6746.2799693655543</v>
          </cell>
          <cell r="O16">
            <v>6716.4645958239626</v>
          </cell>
          <cell r="P16">
            <v>5590.2942364647324</v>
          </cell>
          <cell r="Q16">
            <v>6024.6219715658835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5373.1617925388464</v>
          </cell>
          <cell r="J17">
            <v>4701.5165683229534</v>
          </cell>
          <cell r="K17">
            <v>6380.6296282506491</v>
          </cell>
          <cell r="L17">
            <v>7772.7469905865837</v>
          </cell>
          <cell r="M17">
            <v>4857.9668692653549</v>
          </cell>
          <cell r="N17">
            <v>9715.9337381644909</v>
          </cell>
          <cell r="O17">
            <v>7209.3575413864137</v>
          </cell>
          <cell r="P17">
            <v>7789.8935721139351</v>
          </cell>
          <cell r="Q17">
            <v>10380.284217186816</v>
          </cell>
        </row>
        <row r="19">
          <cell r="F19">
            <v>4068.0286024832931</v>
          </cell>
          <cell r="G19">
            <v>3590.7103344420484</v>
          </cell>
          <cell r="H19">
            <v>4717.3759590374921</v>
          </cell>
          <cell r="I19">
            <v>4379.6011603346269</v>
          </cell>
          <cell r="J19">
            <v>3863.520044019815</v>
          </cell>
          <cell r="K19">
            <v>3021.1078515118652</v>
          </cell>
          <cell r="L19">
            <v>3433.6800981289994</v>
          </cell>
          <cell r="M19">
            <v>4092.5435593101183</v>
          </cell>
          <cell r="N19">
            <v>4106.9185069607884</v>
          </cell>
          <cell r="O19">
            <v>3333.1910037212665</v>
          </cell>
          <cell r="P19">
            <v>2560.0236757106145</v>
          </cell>
          <cell r="Q19">
            <v>3589.6084525409069</v>
          </cell>
        </row>
        <row r="21">
          <cell r="F21">
            <v>-555.03925713558226</v>
          </cell>
          <cell r="G21">
            <v>92.070494897791292</v>
          </cell>
          <cell r="H21">
            <v>201.76356615112431</v>
          </cell>
          <cell r="I21">
            <v>269.01420855891615</v>
          </cell>
          <cell r="J21">
            <v>287.98207368834142</v>
          </cell>
          <cell r="K21">
            <v>334.90303547197448</v>
          </cell>
          <cell r="L21">
            <v>477.11850081635004</v>
          </cell>
          <cell r="M21">
            <v>659.24878134980179</v>
          </cell>
          <cell r="N21">
            <v>1888.3107909123264</v>
          </cell>
          <cell r="O21">
            <v>1908.6156654455194</v>
          </cell>
          <cell r="P21">
            <v>1591.7298356471274</v>
          </cell>
          <cell r="Q21">
            <v>1649.1995277005412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2266.2894474198647</v>
          </cell>
          <cell r="J22">
            <v>1983.0032664830187</v>
          </cell>
          <cell r="K22">
            <v>2691.218718799671</v>
          </cell>
          <cell r="L22">
            <v>3281.5801034649435</v>
          </cell>
          <cell r="M22">
            <v>2050.9875646690166</v>
          </cell>
          <cell r="N22">
            <v>4101.9751293273794</v>
          </cell>
          <cell r="O22">
            <v>3028.790437829678</v>
          </cell>
          <cell r="P22">
            <v>3294.2570644782527</v>
          </cell>
          <cell r="Q22">
            <v>4406.6340058832657</v>
          </cell>
        </row>
        <row r="24">
          <cell r="F24">
            <v>469.88907305096598</v>
          </cell>
          <cell r="G24">
            <v>1227.1343313356731</v>
          </cell>
          <cell r="H24">
            <v>2006.3990237201708</v>
          </cell>
          <cell r="I24">
            <v>1824.5337224822995</v>
          </cell>
          <cell r="J24">
            <v>1466.314458225618</v>
          </cell>
          <cell r="K24">
            <v>1137.9330436851849</v>
          </cell>
          <cell r="L24">
            <v>1248.1670913192327</v>
          </cell>
          <cell r="M24">
            <v>1658.5062219415536</v>
          </cell>
          <cell r="N24">
            <v>1637.2236710661393</v>
          </cell>
          <cell r="O24">
            <v>1632.0363628097157</v>
          </cell>
          <cell r="P24">
            <v>1294.9000860144133</v>
          </cell>
          <cell r="Q24">
            <v>2177.8893973408021</v>
          </cell>
        </row>
      </sheetData>
      <sheetData sheetId="17">
        <row r="6">
          <cell r="F6">
            <v>3135.5853261539901</v>
          </cell>
          <cell r="G6">
            <v>2554.25801428049</v>
          </cell>
          <cell r="H6">
            <v>3037.8136990429898</v>
          </cell>
          <cell r="I6">
            <v>1369.6100380309999</v>
          </cell>
          <cell r="J6">
            <v>1553.5333906999999</v>
          </cell>
          <cell r="K6">
            <v>1657.470600506</v>
          </cell>
          <cell r="L6">
            <v>5180.37864497999</v>
          </cell>
          <cell r="M6">
            <v>4382.8989706980001</v>
          </cell>
          <cell r="N6">
            <v>4160</v>
          </cell>
          <cell r="O6">
            <v>3640</v>
          </cell>
          <cell r="P6">
            <v>2975.3</v>
          </cell>
          <cell r="Q6">
            <v>4395.93</v>
          </cell>
        </row>
        <row r="7">
          <cell r="I7">
            <v>4440.8163267799991</v>
          </cell>
          <cell r="J7">
            <v>3885.7142857399995</v>
          </cell>
          <cell r="K7">
            <v>5273.4693875450012</v>
          </cell>
          <cell r="L7">
            <v>6400.0000000299997</v>
          </cell>
          <cell r="M7">
            <v>4000.0000000099999</v>
          </cell>
          <cell r="N7">
            <v>8000</v>
          </cell>
          <cell r="O7">
            <v>6698.3050844400004</v>
          </cell>
          <cell r="P7">
            <v>6345.7627119900008</v>
          </cell>
          <cell r="Q7">
            <v>7755.9322039200015</v>
          </cell>
        </row>
        <row r="9">
          <cell r="F9">
            <v>4483</v>
          </cell>
          <cell r="G9">
            <v>4123</v>
          </cell>
          <cell r="H9">
            <v>4457</v>
          </cell>
          <cell r="I9">
            <v>4802</v>
          </cell>
          <cell r="J9">
            <v>4634</v>
          </cell>
          <cell r="K9">
            <v>2410</v>
          </cell>
          <cell r="L9">
            <v>4184</v>
          </cell>
          <cell r="M9">
            <v>5043</v>
          </cell>
          <cell r="N9">
            <v>4160</v>
          </cell>
          <cell r="O9">
            <v>5648</v>
          </cell>
          <cell r="P9">
            <v>3819</v>
          </cell>
          <cell r="Q9">
            <v>6972</v>
          </cell>
        </row>
        <row r="11">
          <cell r="F11">
            <v>1400.5459221729946</v>
          </cell>
          <cell r="G11">
            <v>722.02023787697522</v>
          </cell>
          <cell r="H11">
            <v>859.31557723790945</v>
          </cell>
          <cell r="I11">
            <v>506.36131610439691</v>
          </cell>
          <cell r="J11">
            <v>547.67920358348135</v>
          </cell>
          <cell r="K11">
            <v>426.92590891042937</v>
          </cell>
          <cell r="L11">
            <v>892</v>
          </cell>
          <cell r="M11">
            <v>1214.8592880962785</v>
          </cell>
          <cell r="N11">
            <v>1014.5483147650543</v>
          </cell>
          <cell r="O11">
            <v>887.63940875780963</v>
          </cell>
          <cell r="P11">
            <v>725.56580033511636</v>
          </cell>
          <cell r="Q11">
            <v>1073.7458597093669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1471.7732153379418</v>
          </cell>
          <cell r="J12">
            <v>1287.5804446197324</v>
          </cell>
          <cell r="K12">
            <v>1747.7718061302046</v>
          </cell>
          <cell r="L12">
            <v>2144.951467265545</v>
          </cell>
          <cell r="M12">
            <v>1340.8290641359708</v>
          </cell>
          <cell r="N12">
            <v>2681.0905243821549</v>
          </cell>
          <cell r="O12">
            <v>2278.3897072654017</v>
          </cell>
          <cell r="P12">
            <v>2158.5949047442123</v>
          </cell>
          <cell r="Q12">
            <v>2638.2050069049728</v>
          </cell>
        </row>
        <row r="14">
          <cell r="F14">
            <v>2381.0229330190496</v>
          </cell>
          <cell r="G14">
            <v>2335.4311253972223</v>
          </cell>
          <cell r="H14">
            <v>2524.1521085606801</v>
          </cell>
          <cell r="I14">
            <v>2842.6744288645173</v>
          </cell>
          <cell r="J14">
            <v>2668.1670994259625</v>
          </cell>
          <cell r="K14">
            <v>1530.7754238301382</v>
          </cell>
          <cell r="L14">
            <v>2307.4177221383675</v>
          </cell>
          <cell r="M14">
            <v>2797.6086079172737</v>
          </cell>
          <cell r="N14">
            <v>2520.2205163502476</v>
          </cell>
          <cell r="O14">
            <v>3275.2161941061968</v>
          </cell>
          <cell r="P14">
            <v>2290.0327692800615</v>
          </cell>
          <cell r="Q14">
            <v>4539.2353233319836</v>
          </cell>
        </row>
        <row r="16">
          <cell r="F16">
            <v>1539.7356157692786</v>
          </cell>
          <cell r="G16">
            <v>1277.4811168989172</v>
          </cell>
          <cell r="H16">
            <v>1654.7925189108373</v>
          </cell>
          <cell r="I16">
            <v>717.23125279240833</v>
          </cell>
          <cell r="J16">
            <v>807.38344070726043</v>
          </cell>
          <cell r="K16">
            <v>817.60826303087777</v>
          </cell>
          <cell r="L16">
            <v>2822</v>
          </cell>
          <cell r="M16">
            <v>2677.0691213405171</v>
          </cell>
          <cell r="N16">
            <v>2604.9800723446701</v>
          </cell>
          <cell r="O16">
            <v>2279.3575633015871</v>
          </cell>
          <cell r="P16">
            <v>1863.1243291459366</v>
          </cell>
          <cell r="Q16">
            <v>2768.3770239654623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946.21886770964159</v>
          </cell>
          <cell r="J17">
            <v>827.94150921103596</v>
          </cell>
          <cell r="K17">
            <v>1123.6349052979651</v>
          </cell>
          <cell r="L17">
            <v>1392.7410107961957</v>
          </cell>
          <cell r="M17">
            <v>870.4631317450245</v>
          </cell>
          <cell r="N17">
            <v>1740.9262634841107</v>
          </cell>
          <cell r="O17">
            <v>1495.6915596755525</v>
          </cell>
          <cell r="P17">
            <v>1416.9709513525067</v>
          </cell>
          <cell r="Q17">
            <v>1731.8533851633472</v>
          </cell>
        </row>
        <row r="19">
          <cell r="F19">
            <v>1621.3711006880874</v>
          </cell>
          <cell r="G19">
            <v>1515.4202579330147</v>
          </cell>
          <cell r="H19">
            <v>1891.8629122400725</v>
          </cell>
          <cell r="I19">
            <v>2276.0157020707938</v>
          </cell>
          <cell r="J19">
            <v>1684.5088279731258</v>
          </cell>
          <cell r="K19">
            <v>1138.1974322785147</v>
          </cell>
          <cell r="L19">
            <v>1584.4887764055088</v>
          </cell>
          <cell r="M19">
            <v>1882.077669714575</v>
          </cell>
          <cell r="N19">
            <v>1742.8808026977131</v>
          </cell>
          <cell r="O19">
            <v>2092.1275844033617</v>
          </cell>
          <cell r="P19">
            <v>1498.8617531821453</v>
          </cell>
          <cell r="Q19">
            <v>2784.4697776118633</v>
          </cell>
        </row>
        <row r="21">
          <cell r="F21">
            <v>347.44955603625033</v>
          </cell>
          <cell r="G21">
            <v>273.94396582690564</v>
          </cell>
          <cell r="H21">
            <v>380.13629958760214</v>
          </cell>
          <cell r="I21">
            <v>156.84209503387203</v>
          </cell>
          <cell r="J21">
            <v>199.71065787306907</v>
          </cell>
          <cell r="K21">
            <v>108.24621533911007</v>
          </cell>
          <cell r="L21">
            <v>378.706050051023</v>
          </cell>
          <cell r="M21">
            <v>667.47616202922836</v>
          </cell>
          <cell r="N21">
            <v>583.50376863451277</v>
          </cell>
          <cell r="O21">
            <v>510.50512065437255</v>
          </cell>
          <cell r="P21">
            <v>417.29400772908582</v>
          </cell>
          <cell r="Q21">
            <v>623.25192090496569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306.96455624383708</v>
          </cell>
          <cell r="J22">
            <v>268.59398671171044</v>
          </cell>
          <cell r="K22">
            <v>364.52041053527319</v>
          </cell>
          <cell r="L22">
            <v>457.84717207271711</v>
          </cell>
          <cell r="M22">
            <v>286.15448254552558</v>
          </cell>
          <cell r="N22">
            <v>572.30896508991111</v>
          </cell>
          <cell r="O22">
            <v>499.97356172603418</v>
          </cell>
          <cell r="P22">
            <v>473.65916374357664</v>
          </cell>
          <cell r="Q22">
            <v>578.9167556876771</v>
          </cell>
        </row>
        <row r="24">
          <cell r="F24">
            <v>926.96342180077181</v>
          </cell>
          <cell r="G24">
            <v>926.27125883233316</v>
          </cell>
          <cell r="H24">
            <v>1071.276121784402</v>
          </cell>
          <cell r="I24">
            <v>1330.8177937556857</v>
          </cell>
          <cell r="J24">
            <v>893.3285303093777</v>
          </cell>
          <cell r="K24">
            <v>715.8151701815035</v>
          </cell>
          <cell r="L24">
            <v>825.12852409511595</v>
          </cell>
          <cell r="M24">
            <v>1043.6407244491843</v>
          </cell>
          <cell r="N24">
            <v>971.53440158460035</v>
          </cell>
          <cell r="O24">
            <v>1325.1828476120734</v>
          </cell>
          <cell r="P24">
            <v>1012.1763264126889</v>
          </cell>
          <cell r="Q24">
            <v>1998.6265636540684</v>
          </cell>
        </row>
      </sheetData>
      <sheetData sheetId="18" refreshError="1"/>
      <sheetData sheetId="19">
        <row r="6">
          <cell r="F6">
            <v>8990.8293001999991</v>
          </cell>
          <cell r="G6">
            <v>9419.9835097999985</v>
          </cell>
          <cell r="H6">
            <v>5294.9215430329996</v>
          </cell>
          <cell r="I6">
            <v>1289.8380671859998</v>
          </cell>
          <cell r="J6">
            <v>1197.2603238670001</v>
          </cell>
          <cell r="K6">
            <v>5928.1607644159994</v>
          </cell>
          <cell r="L6">
            <v>13541.15277235</v>
          </cell>
          <cell r="M6">
            <v>13654.415876532981</v>
          </cell>
          <cell r="N6">
            <v>14000</v>
          </cell>
          <cell r="O6">
            <v>15000</v>
          </cell>
          <cell r="P6">
            <v>12600</v>
          </cell>
          <cell r="Q6">
            <v>11008</v>
          </cell>
        </row>
        <row r="7">
          <cell r="F7">
            <v>0</v>
          </cell>
          <cell r="G7">
            <v>0</v>
          </cell>
          <cell r="H7">
            <v>0</v>
          </cell>
          <cell r="I7">
            <v>10567.237199589999</v>
          </cell>
          <cell r="J7">
            <v>9246.3325493699977</v>
          </cell>
          <cell r="K7">
            <v>12548.594173840002</v>
          </cell>
          <cell r="L7">
            <v>15229.25361091</v>
          </cell>
          <cell r="M7">
            <v>9518.28350718</v>
          </cell>
          <cell r="N7">
            <v>19036.5670135</v>
          </cell>
          <cell r="O7">
            <v>13638.681305179998</v>
          </cell>
          <cell r="P7">
            <v>15212.345433800001</v>
          </cell>
          <cell r="Q7">
            <v>20644.047496900002</v>
          </cell>
        </row>
        <row r="9">
          <cell r="F9">
            <v>12859.8813348</v>
          </cell>
          <cell r="G9">
            <v>13416.1256361</v>
          </cell>
          <cell r="H9">
            <v>18667.096570374</v>
          </cell>
          <cell r="I9">
            <v>11643.518509173</v>
          </cell>
          <cell r="J9">
            <v>8898.2213109000004</v>
          </cell>
          <cell r="K9">
            <v>8951.9611800179991</v>
          </cell>
          <cell r="L9">
            <v>10551.129918111001</v>
          </cell>
          <cell r="M9">
            <v>11454.74529278</v>
          </cell>
          <cell r="N9">
            <v>9358.1450012660007</v>
          </cell>
          <cell r="O9">
            <v>8852.5521827000011</v>
          </cell>
          <cell r="P9">
            <v>10595.888272132999</v>
          </cell>
          <cell r="Q9">
            <v>6475.7561380339994</v>
          </cell>
        </row>
        <row r="11">
          <cell r="F11">
            <v>272.10409055646085</v>
          </cell>
          <cell r="G11">
            <v>1568.6433560768726</v>
          </cell>
          <cell r="H11">
            <v>243.96029548669142</v>
          </cell>
          <cell r="I11">
            <v>359.7725500837596</v>
          </cell>
          <cell r="J11">
            <v>249.72676623983398</v>
          </cell>
          <cell r="K11">
            <v>979.61845822010719</v>
          </cell>
          <cell r="L11">
            <v>1611.8725075109762</v>
          </cell>
          <cell r="M11">
            <v>1395.0554064620642</v>
          </cell>
          <cell r="N11">
            <v>3616.1717586091863</v>
          </cell>
          <cell r="O11">
            <v>3874.7552558856396</v>
          </cell>
          <cell r="P11">
            <v>3254.8580753359684</v>
          </cell>
          <cell r="Q11">
            <v>2843.3344534199837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4680.2528347994403</v>
          </cell>
          <cell r="J12">
            <v>4094.8431459940543</v>
          </cell>
          <cell r="K12">
            <v>5557.8755032887138</v>
          </cell>
          <cell r="L12">
            <v>6744.182761114912</v>
          </cell>
          <cell r="M12">
            <v>4215.7832320445759</v>
          </cell>
          <cell r="N12">
            <v>8430.6823768953873</v>
          </cell>
          <cell r="O12">
            <v>6040.5777633311982</v>
          </cell>
          <cell r="P12">
            <v>6737.6860561858794</v>
          </cell>
          <cell r="Q12">
            <v>9142.5523863621183</v>
          </cell>
        </row>
        <row r="14">
          <cell r="F14">
            <v>3171.2319396881262</v>
          </cell>
          <cell r="G14">
            <v>4149.2906897581961</v>
          </cell>
          <cell r="H14">
            <v>5904.9599282708314</v>
          </cell>
          <cell r="I14">
            <v>3639.8107640532335</v>
          </cell>
          <cell r="J14">
            <v>2603.0060926698693</v>
          </cell>
          <cell r="K14">
            <v>2814.3731219585884</v>
          </cell>
          <cell r="L14">
            <v>3155.877538013975</v>
          </cell>
          <cell r="M14">
            <v>4099.1687598334256</v>
          </cell>
          <cell r="N14">
            <v>3168.9964454069673</v>
          </cell>
          <cell r="O14">
            <v>2681.1699825699252</v>
          </cell>
          <cell r="P14">
            <v>3274.295330503428</v>
          </cell>
          <cell r="Q14">
            <v>1228.2910105895824</v>
          </cell>
        </row>
        <row r="16">
          <cell r="F16">
            <v>1648.7046213158776</v>
          </cell>
          <cell r="G16">
            <v>1737.0030275069651</v>
          </cell>
          <cell r="H16">
            <v>964.09685180730355</v>
          </cell>
          <cell r="I16">
            <v>408.40081447666228</v>
          </cell>
          <cell r="J16">
            <v>442.57617896343987</v>
          </cell>
          <cell r="K16">
            <v>812.32606501279133</v>
          </cell>
          <cell r="L16">
            <v>548.60563729641058</v>
          </cell>
          <cell r="M16">
            <v>448.34097325066028</v>
          </cell>
          <cell r="N16">
            <v>4141.2998970208837</v>
          </cell>
          <cell r="O16">
            <v>4437.1070325223754</v>
          </cell>
          <cell r="P16">
            <v>3727.1699073187956</v>
          </cell>
          <cell r="Q16">
            <v>3256.2449476004213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4426.9429248292045</v>
          </cell>
          <cell r="J17">
            <v>3873.5750591119177</v>
          </cell>
          <cell r="K17">
            <v>5256.9947229526842</v>
          </cell>
          <cell r="L17">
            <v>6380.0059797903878</v>
          </cell>
          <cell r="M17">
            <v>3987.5037375203306</v>
          </cell>
          <cell r="N17">
            <v>7975.0074746803803</v>
          </cell>
          <cell r="O17">
            <v>5713.6659817108612</v>
          </cell>
          <cell r="P17">
            <v>6372.9226207614283</v>
          </cell>
          <cell r="Q17">
            <v>8648.4308320234686</v>
          </cell>
        </row>
        <row r="19">
          <cell r="F19">
            <v>2446.6575017952059</v>
          </cell>
          <cell r="G19">
            <v>2075.290076509034</v>
          </cell>
          <cell r="H19">
            <v>2825.5130467974191</v>
          </cell>
          <cell r="I19">
            <v>2103.5854582638331</v>
          </cell>
          <cell r="J19">
            <v>2179.0112160466892</v>
          </cell>
          <cell r="K19">
            <v>1882.9104192333507</v>
          </cell>
          <cell r="L19">
            <v>1849.1913217234905</v>
          </cell>
          <cell r="M19">
            <v>2210.4658895955431</v>
          </cell>
          <cell r="N19">
            <v>2364.0377042630748</v>
          </cell>
          <cell r="O19">
            <v>1241.0634193179048</v>
          </cell>
          <cell r="P19">
            <v>1061.1619225284692</v>
          </cell>
          <cell r="Q19">
            <v>805.13867492904387</v>
          </cell>
        </row>
        <row r="21">
          <cell r="F21">
            <v>-902.48881317183259</v>
          </cell>
          <cell r="G21">
            <v>-181.87347092911435</v>
          </cell>
          <cell r="H21">
            <v>-178.37273343647783</v>
          </cell>
          <cell r="I21">
            <v>112.1721135250441</v>
          </cell>
          <cell r="J21">
            <v>88.271415815272334</v>
          </cell>
          <cell r="K21">
            <v>226.65682013286442</v>
          </cell>
          <cell r="L21">
            <v>98.412450765327023</v>
          </cell>
          <cell r="M21">
            <v>-8.2273806794265951</v>
          </cell>
          <cell r="N21">
            <v>1304.8070222778135</v>
          </cell>
          <cell r="O21">
            <v>1398.1105447911468</v>
          </cell>
          <cell r="P21">
            <v>1174.4358279180415</v>
          </cell>
          <cell r="Q21">
            <v>1025.9476067955757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1959.3248911760274</v>
          </cell>
          <cell r="J22">
            <v>1714.4092797713083</v>
          </cell>
          <cell r="K22">
            <v>2326.6983082643978</v>
          </cell>
          <cell r="L22">
            <v>2823.7329313922264</v>
          </cell>
          <cell r="M22">
            <v>1764.8330821234908</v>
          </cell>
          <cell r="N22">
            <v>3529.6661642374679</v>
          </cell>
          <cell r="O22">
            <v>2528.8168761036436</v>
          </cell>
          <cell r="P22">
            <v>2820.5979007346759</v>
          </cell>
          <cell r="Q22">
            <v>3827.7172501955888</v>
          </cell>
        </row>
        <row r="24">
          <cell r="F24">
            <v>-457.07434874980584</v>
          </cell>
          <cell r="G24">
            <v>300.86307250333999</v>
          </cell>
          <cell r="H24">
            <v>935.12290193576882</v>
          </cell>
          <cell r="I24">
            <v>493.71592872661375</v>
          </cell>
          <cell r="J24">
            <v>572.98592791624026</v>
          </cell>
          <cell r="K24">
            <v>422.11787350368138</v>
          </cell>
          <cell r="L24">
            <v>423.03856722411672</v>
          </cell>
          <cell r="M24">
            <v>614.8654974923694</v>
          </cell>
          <cell r="N24">
            <v>665.68926948153899</v>
          </cell>
          <cell r="O24">
            <v>306.85351519764242</v>
          </cell>
          <cell r="P24">
            <v>282.7237596017244</v>
          </cell>
          <cell r="Q24">
            <v>179.26283368673367</v>
          </cell>
        </row>
      </sheetData>
      <sheetData sheetId="20" refreshError="1"/>
      <sheetData sheetId="21" refreshError="1"/>
      <sheetData sheetId="22">
        <row r="6">
          <cell r="D6" t="str">
            <v>MAXIWEALTH LINK</v>
          </cell>
          <cell r="F6">
            <v>2902.962</v>
          </cell>
          <cell r="G6">
            <v>1166.6579999999999</v>
          </cell>
          <cell r="H6">
            <v>231.83500000000001</v>
          </cell>
          <cell r="I6">
            <v>242.19800000000001</v>
          </cell>
          <cell r="J6">
            <v>88</v>
          </cell>
          <cell r="K6">
            <v>1104.1769999999999</v>
          </cell>
          <cell r="L6">
            <v>209.88672499999979</v>
          </cell>
          <cell r="M6">
            <v>839.60340299999984</v>
          </cell>
          <cell r="N6">
            <v>2100</v>
          </cell>
          <cell r="O6">
            <v>2250</v>
          </cell>
          <cell r="P6">
            <v>1890</v>
          </cell>
          <cell r="Q6">
            <v>1651.2</v>
          </cell>
        </row>
        <row r="7">
          <cell r="F7">
            <v>571.87826202620863</v>
          </cell>
          <cell r="G7">
            <v>161.27888581869112</v>
          </cell>
          <cell r="H7">
            <v>17.654457774031876</v>
          </cell>
          <cell r="I7">
            <v>40.787612675470619</v>
          </cell>
          <cell r="J7">
            <v>-7.2451711799934495</v>
          </cell>
          <cell r="K7">
            <v>188.01304296417666</v>
          </cell>
          <cell r="L7">
            <v>16.288075534404214</v>
          </cell>
          <cell r="M7">
            <v>197.24527986427981</v>
          </cell>
          <cell r="N7">
            <v>725.43141821293682</v>
          </cell>
          <cell r="O7">
            <v>777.30522445820941</v>
          </cell>
          <cell r="P7">
            <v>652.94915930125296</v>
          </cell>
          <cell r="Q7">
            <v>570.39440676110951</v>
          </cell>
        </row>
        <row r="8">
          <cell r="D8" t="str">
            <v>Unit Link</v>
          </cell>
        </row>
        <row r="9">
          <cell r="D9" t="str">
            <v>ELITE LINK</v>
          </cell>
          <cell r="F9">
            <v>2595</v>
          </cell>
          <cell r="G9">
            <v>1918</v>
          </cell>
          <cell r="H9">
            <v>711</v>
          </cell>
          <cell r="I9">
            <v>315</v>
          </cell>
          <cell r="J9">
            <v>518</v>
          </cell>
          <cell r="K9">
            <v>886</v>
          </cell>
          <cell r="L9">
            <v>758</v>
          </cell>
          <cell r="M9">
            <v>899</v>
          </cell>
          <cell r="N9">
            <v>4340</v>
          </cell>
          <cell r="O9">
            <v>4650</v>
          </cell>
          <cell r="P9">
            <v>3906</v>
          </cell>
          <cell r="Q9">
            <v>3412.48</v>
          </cell>
        </row>
        <row r="10">
          <cell r="F10">
            <v>386.38206399784792</v>
          </cell>
          <cell r="G10">
            <v>475.87650797827899</v>
          </cell>
          <cell r="H10">
            <v>263.62380564768529</v>
          </cell>
          <cell r="I10">
            <v>112.62688477215481</v>
          </cell>
          <cell r="J10">
            <v>123.29014082966805</v>
          </cell>
          <cell r="K10">
            <v>270.56016625871251</v>
          </cell>
          <cell r="L10">
            <v>244.03906617954806</v>
          </cell>
          <cell r="M10">
            <v>96.713011122577427</v>
          </cell>
          <cell r="N10">
            <v>1801.1428654119043</v>
          </cell>
          <cell r="O10">
            <v>1929.9381363013247</v>
          </cell>
          <cell r="P10">
            <v>1621.1797424618071</v>
          </cell>
          <cell r="Q10">
            <v>1416.2080527742798</v>
          </cell>
        </row>
        <row r="11">
          <cell r="D11" t="str">
            <v>Unit Link</v>
          </cell>
        </row>
        <row r="12">
          <cell r="D12" t="str">
            <v>COMMLINK PREMIER</v>
          </cell>
          <cell r="F12">
            <v>22.4</v>
          </cell>
          <cell r="G12">
            <v>78</v>
          </cell>
          <cell r="H12">
            <v>18.100000000000001</v>
          </cell>
          <cell r="I12">
            <v>30.8</v>
          </cell>
          <cell r="J12">
            <v>124.6</v>
          </cell>
          <cell r="K12">
            <v>-2.8</v>
          </cell>
          <cell r="L12">
            <v>0</v>
          </cell>
          <cell r="M12">
            <v>0</v>
          </cell>
        </row>
        <row r="13">
          <cell r="F13">
            <v>-2.5246292422407497</v>
          </cell>
          <cell r="G13">
            <v>20.386586056982519</v>
          </cell>
          <cell r="H13">
            <v>2.3027161915353687</v>
          </cell>
          <cell r="I13">
            <v>2.8216592274657377</v>
          </cell>
          <cell r="J13">
            <v>18.701797868775778</v>
          </cell>
          <cell r="K13">
            <v>-1.4525912966091408</v>
          </cell>
        </row>
        <row r="14">
          <cell r="D14" t="str">
            <v>Unit Link</v>
          </cell>
        </row>
        <row r="15">
          <cell r="D15" t="str">
            <v>COMM LINK SIGNATURE</v>
          </cell>
          <cell r="F15">
            <v>24.5916</v>
          </cell>
          <cell r="G15">
            <v>38.1616</v>
          </cell>
          <cell r="H15">
            <v>15.856159999999999</v>
          </cell>
          <cell r="I15">
            <v>9.4565199999999994</v>
          </cell>
          <cell r="J15">
            <v>10.607760000000001</v>
          </cell>
          <cell r="K15">
            <v>66.933359999999993</v>
          </cell>
          <cell r="L15">
            <v>282.18442999999945</v>
          </cell>
          <cell r="M15">
            <v>197.24530959999993</v>
          </cell>
          <cell r="N15">
            <v>6580</v>
          </cell>
          <cell r="O15">
            <v>7050</v>
          </cell>
          <cell r="P15">
            <v>5922</v>
          </cell>
          <cell r="Q15">
            <v>5173.76</v>
          </cell>
        </row>
        <row r="16">
          <cell r="F16">
            <v>25.965748763518135</v>
          </cell>
          <cell r="G16">
            <v>38.860248755008136</v>
          </cell>
          <cell r="H16">
            <v>11.571970870476807</v>
          </cell>
          <cell r="I16">
            <v>7.2069296953051234</v>
          </cell>
          <cell r="J16">
            <v>11.141972756587753</v>
          </cell>
          <cell r="K16">
            <v>69.332059626359538</v>
          </cell>
          <cell r="L16">
            <v>291.04882488624344</v>
          </cell>
          <cell r="M16">
            <v>194.28301849225971</v>
          </cell>
          <cell r="N16">
            <v>873.81161998089908</v>
          </cell>
          <cell r="O16">
            <v>936.29572741233608</v>
          </cell>
          <cell r="P16">
            <v>786.50379392131379</v>
          </cell>
          <cell r="Q16">
            <v>687.06324000660777</v>
          </cell>
        </row>
        <row r="17">
          <cell r="D17" t="str">
            <v>Unit Link</v>
          </cell>
        </row>
        <row r="18">
          <cell r="D18" t="str">
            <v>COMMLINK</v>
          </cell>
          <cell r="F18">
            <v>51.408000000000001</v>
          </cell>
          <cell r="G18">
            <v>15.8712</v>
          </cell>
          <cell r="H18">
            <v>4.5431999999999997</v>
          </cell>
          <cell r="I18">
            <v>10.950799999999999</v>
          </cell>
          <cell r="J18">
            <v>3.9116</v>
          </cell>
          <cell r="K18">
            <v>1.9676</v>
          </cell>
          <cell r="L18">
            <v>0</v>
          </cell>
          <cell r="M18">
            <v>0</v>
          </cell>
        </row>
        <row r="19">
          <cell r="F19">
            <v>32.347938934629788</v>
          </cell>
          <cell r="G19">
            <v>8.187092169532038</v>
          </cell>
          <cell r="H19">
            <v>2.2836192242413969</v>
          </cell>
          <cell r="I19">
            <v>4.8181450320698938</v>
          </cell>
          <cell r="J19">
            <v>1.9533570785895711</v>
          </cell>
          <cell r="K19">
            <v>0.84603492422604432</v>
          </cell>
        </row>
        <row r="20">
          <cell r="D20" t="str">
            <v>Unit Link</v>
          </cell>
        </row>
        <row r="21">
          <cell r="D21" t="str">
            <v>PRIME VALUE</v>
          </cell>
          <cell r="F21">
            <v>0</v>
          </cell>
          <cell r="G21">
            <v>6</v>
          </cell>
          <cell r="H21">
            <v>3.6</v>
          </cell>
          <cell r="I21">
            <v>0</v>
          </cell>
          <cell r="J21">
            <v>3.6</v>
          </cell>
          <cell r="K21">
            <v>3.6</v>
          </cell>
          <cell r="L21">
            <v>3.6</v>
          </cell>
          <cell r="M21">
            <v>0</v>
          </cell>
        </row>
        <row r="22">
          <cell r="F22">
            <v>0</v>
          </cell>
          <cell r="G22">
            <v>2.191786091760346</v>
          </cell>
          <cell r="H22">
            <v>-2.7456806037487926E-2</v>
          </cell>
          <cell r="I22">
            <v>0</v>
          </cell>
          <cell r="J22">
            <v>2.4639634963069109E-3</v>
          </cell>
          <cell r="K22">
            <v>-0.69587475490804873</v>
          </cell>
          <cell r="L22">
            <v>-0.26640931214463709</v>
          </cell>
        </row>
        <row r="23">
          <cell r="D23" t="str">
            <v>Unit Link</v>
          </cell>
        </row>
        <row r="24">
          <cell r="D24" t="str">
            <v>STAR LINK ASSURANCE</v>
          </cell>
          <cell r="F24">
            <v>25</v>
          </cell>
          <cell r="G24">
            <v>0</v>
          </cell>
          <cell r="H24">
            <v>38</v>
          </cell>
          <cell r="I24">
            <v>30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10.205906941260146</v>
          </cell>
          <cell r="G25">
            <v>0</v>
          </cell>
          <cell r="H25">
            <v>7.5827209729181506</v>
          </cell>
          <cell r="I25">
            <v>8.2568253173741137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D26" t="str">
            <v>Unit Link</v>
          </cell>
        </row>
        <row r="27">
          <cell r="D27" t="str">
            <v>MORTGAGE (KPR)</v>
          </cell>
          <cell r="F27">
            <v>52.403080600000003</v>
          </cell>
          <cell r="G27">
            <v>120.3297542</v>
          </cell>
          <cell r="H27">
            <v>121.67892430000001</v>
          </cell>
          <cell r="I27">
            <v>10.897791400000003</v>
          </cell>
          <cell r="J27">
            <v>11.5873536</v>
          </cell>
          <cell r="K27">
            <v>40.559377399999995</v>
          </cell>
          <cell r="L27">
            <v>29.145482000000001</v>
          </cell>
          <cell r="M27">
            <v>52.893602099999974</v>
          </cell>
          <cell r="N27">
            <v>140</v>
          </cell>
          <cell r="O27">
            <v>150</v>
          </cell>
          <cell r="P27">
            <v>126</v>
          </cell>
          <cell r="Q27">
            <v>110.08</v>
          </cell>
        </row>
        <row r="28">
          <cell r="F28">
            <v>73.746205565220961</v>
          </cell>
          <cell r="G28">
            <v>175.08942054634412</v>
          </cell>
          <cell r="H28">
            <v>224.8671066979403</v>
          </cell>
          <cell r="I28">
            <v>15.686004089407373</v>
          </cell>
          <cell r="J28">
            <v>12.710938931578818</v>
          </cell>
          <cell r="K28">
            <v>47.792914418038471</v>
          </cell>
          <cell r="L28">
            <v>68.89470934895003</v>
          </cell>
          <cell r="M28">
            <v>77.170190098935834</v>
          </cell>
          <cell r="N28">
            <v>215.78585500344619</v>
          </cell>
          <cell r="O28">
            <v>231.21616771376986</v>
          </cell>
          <cell r="P28">
            <v>194.22537965159444</v>
          </cell>
          <cell r="Q28">
            <v>169.66875387798649</v>
          </cell>
        </row>
        <row r="29">
          <cell r="D29" t="str">
            <v>Credit Life (Auto Loan)</v>
          </cell>
        </row>
        <row r="30">
          <cell r="D30" t="str">
            <v>MULTI FINANCE (KPM)</v>
          </cell>
          <cell r="F30">
            <v>459.79692380000023</v>
          </cell>
          <cell r="G30">
            <v>340.72540559999976</v>
          </cell>
          <cell r="H30">
            <v>348.09783920000035</v>
          </cell>
          <cell r="I30">
            <v>37.043361900000001</v>
          </cell>
          <cell r="J30">
            <v>14.453807600000005</v>
          </cell>
          <cell r="K30">
            <v>26.224931099999999</v>
          </cell>
          <cell r="L30">
            <v>50.810806099999994</v>
          </cell>
          <cell r="M30">
            <v>63.819143300001691</v>
          </cell>
          <cell r="N30">
            <v>840</v>
          </cell>
          <cell r="O30">
            <v>900</v>
          </cell>
          <cell r="P30">
            <v>756</v>
          </cell>
          <cell r="Q30">
            <v>660.48</v>
          </cell>
        </row>
        <row r="31">
          <cell r="F31">
            <v>-1229.2332327417298</v>
          </cell>
          <cell r="G31">
            <v>-687.7678676373672</v>
          </cell>
          <cell r="H31">
            <v>-605.77166621081585</v>
          </cell>
          <cell r="I31">
            <v>-5.5596048683820998</v>
          </cell>
          <cell r="J31">
            <v>-15.19840870905923</v>
          </cell>
          <cell r="K31">
            <v>-33.745442125791961</v>
          </cell>
          <cell r="L31">
            <v>-137.84869535524706</v>
          </cell>
          <cell r="M31">
            <v>-140.36976869331895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D32" t="str">
            <v>Credit Life (Auto Loan)</v>
          </cell>
        </row>
        <row r="35"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</row>
        <row r="36">
          <cell r="F36">
            <v>2857.2676957999993</v>
          </cell>
          <cell r="G36">
            <v>5736.2375499999989</v>
          </cell>
          <cell r="H36">
            <v>3802.210419532998</v>
          </cell>
          <cell r="I36">
            <v>603.49159388599981</v>
          </cell>
          <cell r="J36">
            <v>422.49980266700004</v>
          </cell>
          <cell r="K36">
            <v>3801.4984959160001</v>
          </cell>
          <cell r="L36">
            <v>12207.525329249984</v>
          </cell>
          <cell r="M36">
            <v>11601.854418532994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403.33582631174568</v>
          </cell>
          <cell r="G37">
            <v>1374.5406962976422</v>
          </cell>
          <cell r="H37">
            <v>319.87302112471559</v>
          </cell>
          <cell r="I37">
            <v>173.12809414289404</v>
          </cell>
          <cell r="J37">
            <v>104.36967470019039</v>
          </cell>
          <cell r="K37">
            <v>438.96814820590322</v>
          </cell>
          <cell r="L37">
            <v>1129.716936229222</v>
          </cell>
          <cell r="M37">
            <v>970.01367557733033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</sheetData>
      <sheetData sheetId="23"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</sheetData>
      <sheetData sheetId="24" refreshError="1"/>
      <sheetData sheetId="25"/>
      <sheetData sheetId="26">
        <row r="6">
          <cell r="D6" t="str">
            <v>Bebas Handal</v>
          </cell>
        </row>
        <row r="7">
          <cell r="D7">
            <v>1</v>
          </cell>
        </row>
        <row r="8">
          <cell r="D8" t="str">
            <v>Traditional</v>
          </cell>
        </row>
        <row r="9">
          <cell r="D9" t="str">
            <v>Bebas Rencana</v>
          </cell>
        </row>
        <row r="10">
          <cell r="D10">
            <v>1</v>
          </cell>
        </row>
        <row r="11">
          <cell r="D11" t="str">
            <v>Traditional</v>
          </cell>
        </row>
        <row r="12">
          <cell r="D12" t="str">
            <v>Bebas Aksi</v>
          </cell>
        </row>
        <row r="13">
          <cell r="D13">
            <v>1</v>
          </cell>
        </row>
        <row r="14">
          <cell r="D14" t="str">
            <v>Traditional</v>
          </cell>
        </row>
        <row r="15">
          <cell r="D15" t="str">
            <v>Cancer Care</v>
          </cell>
        </row>
        <row r="16">
          <cell r="D16">
            <v>1</v>
          </cell>
        </row>
        <row r="17">
          <cell r="D17" t="str">
            <v>Traditional</v>
          </cell>
        </row>
        <row r="18">
          <cell r="D18" t="str">
            <v>Credit Life</v>
          </cell>
        </row>
        <row r="19">
          <cell r="D19">
            <v>1</v>
          </cell>
        </row>
        <row r="20">
          <cell r="D20" t="str">
            <v>Traditional</v>
          </cell>
        </row>
        <row r="35"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4088.550431365744" createdVersion="6" refreshedVersion="6" minRefreshableVersion="3" recordCount="1392" xr:uid="{F9A6610A-D367-4E6C-A65B-2C814D9CF9CC}">
  <cacheSource type="worksheet">
    <worksheetSource ref="A1:CH1393" sheet="Data"/>
  </cacheSource>
  <cacheFields count="88">
    <cacheField name="Country" numFmtId="0">
      <sharedItems count="9">
        <s v="HK"/>
        <s v="TH FWD"/>
        <s v="JP"/>
        <s v="ID"/>
        <s v="PH"/>
        <s v="VN"/>
        <s v="MY"/>
        <s v="SG"/>
        <s v="TH SCB"/>
      </sharedItems>
    </cacheField>
    <cacheField name="Reporting Period" numFmtId="17">
      <sharedItems containsSemiMixedTypes="0" containsNonDate="0" containsDate="1" containsString="0" minDate="2019-12-01T00:00:00" maxDate="2020-08-02T00:00:00"/>
    </cacheField>
    <cacheField name="Channel" numFmtId="0">
      <sharedItems count="11">
        <s v="Agency"/>
        <s v="Banca"/>
        <s v="IFA/Broker"/>
        <s v="DTC"/>
        <s v="Overall"/>
        <s v="Retail Assurance"/>
        <s v="Affinity"/>
        <s v="Corporate Care"/>
        <s v="Others"/>
        <s v="Partnership Distribution"/>
        <s v="Digital"/>
      </sharedItems>
    </cacheField>
    <cacheField name="Period" numFmtId="17">
      <sharedItems containsSemiMixedTypes="0" containsNonDate="0" containsDate="1" containsString="0" minDate="2018-01-01T00:00:00" maxDate="2020-12-02T00:00:00" count="36"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</sharedItems>
      <fieldGroup par="87" base="3">
        <rangePr groupBy="months" startDate="2018-01-01T00:00:00" endDate="2020-12-02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/2020"/>
        </groupItems>
      </fieldGroup>
    </cacheField>
    <cacheField name="iAPE" numFmtId="0">
      <sharedItems containsSemiMixedTypes="0" containsString="0" containsNumber="1" minValue="-46.436375526666673" maxValue="301426.50770461949"/>
    </cacheField>
    <cacheField name="VNB " numFmtId="0">
      <sharedItems containsSemiMixedTypes="0" containsString="0" containsNumber="1" minValue="-8.7988265556624583" maxValue="129767.80460068944"/>
    </cacheField>
    <cacheField name="pAPE" numFmtId="0">
      <sharedItems containsSemiMixedTypes="0" containsString="0" containsNumber="1" minValue="-6.1467919999999898E-2" maxValue="113921.57494867599"/>
    </cacheField>
    <cacheField name="pVNB" numFmtId="0">
      <sharedItems containsSemiMixedTypes="0" containsString="0" containsNumber="1" minValue="-66.576499999999996" maxValue="78639.571757631013"/>
    </cacheField>
    <cacheField name="iAPE Plan" numFmtId="0">
      <sharedItems containsString="0" containsBlank="1" containsNumber="1" minValue="0" maxValue="298049.26972477837"/>
    </cacheField>
    <cacheField name="VNB Plan" numFmtId="0">
      <sharedItems containsString="0" containsBlank="1" containsNumber="1" minValue="0" maxValue="106961.8936068481"/>
    </cacheField>
    <cacheField name="pAPE Plan" numFmtId="0">
      <sharedItems containsString="0" containsBlank="1" containsNumber="1" minValue="0" maxValue="109137.04438257325"/>
    </cacheField>
    <cacheField name="pVNB Plan" numFmtId="0">
      <sharedItems containsString="0" containsBlank="1" containsNumber="1" minValue="0" maxValue="55494.913635376732"/>
    </cacheField>
    <cacheField name="iAPE PY" numFmtId="0">
      <sharedItems containsString="0" containsBlank="1" containsNumber="1" minValue="-46.436375526666673" maxValue="135955.09276"/>
    </cacheField>
    <cacheField name="VNB PY" numFmtId="0">
      <sharedItems containsString="0" containsBlank="1" containsNumber="1" minValue="-8.7988265556624583" maxValue="48777.791707888551"/>
    </cacheField>
    <cacheField name="pAPE PY" numFmtId="0">
      <sharedItems containsString="0" containsBlank="1" containsNumber="1" minValue="-3.1999999999999999E-5" maxValue="59041.532310679999"/>
    </cacheField>
    <cacheField name="pVNB PY" numFmtId="0">
      <sharedItems containsString="0" containsBlank="1" containsNumber="1" minValue="-66.5765270407542" maxValue="27954.870776901542"/>
    </cacheField>
    <cacheField name="Product 1" numFmtId="0">
      <sharedItems containsBlank="1"/>
    </cacheField>
    <cacheField name="Product 2" numFmtId="0">
      <sharedItems containsBlank="1" containsMixedTypes="1" containsNumber="1" containsInteger="1" minValue="0" maxValue="0"/>
    </cacheField>
    <cacheField name="Product 3" numFmtId="0">
      <sharedItems containsBlank="1" containsMixedTypes="1" containsNumber="1" containsInteger="1" minValue="0" maxValue="0"/>
    </cacheField>
    <cacheField name="Product 4" numFmtId="0">
      <sharedItems containsBlank="1" containsMixedTypes="1" containsNumber="1" containsInteger="1" minValue="0" maxValue="0"/>
    </cacheField>
    <cacheField name="Product 5" numFmtId="0">
      <sharedItems containsBlank="1" containsMixedTypes="1" containsNumber="1" containsInteger="1" minValue="0" maxValue="0"/>
    </cacheField>
    <cacheField name="Product 6" numFmtId="0">
      <sharedItems containsBlank="1" containsMixedTypes="1" containsNumber="1" containsInteger="1" minValue="0" maxValue="0"/>
    </cacheField>
    <cacheField name="Product 7" numFmtId="0">
      <sharedItems containsBlank="1" containsMixedTypes="1" containsNumber="1" containsInteger="1" minValue="0" maxValue="0"/>
    </cacheField>
    <cacheField name="Product 8" numFmtId="0">
      <sharedItems containsBlank="1" containsMixedTypes="1" containsNumber="1" containsInteger="1" minValue="0" maxValue="0"/>
    </cacheField>
    <cacheField name="Product 9" numFmtId="0">
      <sharedItems containsBlank="1" containsMixedTypes="1" containsNumber="1" containsInteger="1" minValue="0" maxValue="0"/>
    </cacheField>
    <cacheField name="Product 10" numFmtId="0">
      <sharedItems containsBlank="1" containsMixedTypes="1" containsNumber="1" containsInteger="1" minValue="0" maxValue="0"/>
    </cacheField>
    <cacheField name="iAPE Product 1" numFmtId="0">
      <sharedItems containsString="0" containsBlank="1" containsNumber="1" minValue="0" maxValue="87658.785554322283"/>
    </cacheField>
    <cacheField name="iAPE Product 2" numFmtId="0">
      <sharedItems containsString="0" containsBlank="1" containsNumber="1" minValue="-0.75973199999999996" maxValue="39203.392466154874"/>
    </cacheField>
    <cacheField name="iAPE Product 3" numFmtId="0">
      <sharedItems containsString="0" containsBlank="1" containsNumber="1" minValue="-31.994" maxValue="7773.6452539351021"/>
    </cacheField>
    <cacheField name="iAPE Product 4" numFmtId="0">
      <sharedItems containsString="0" containsBlank="1" containsNumber="1" minValue="-19.622" maxValue="6236.4687725095728"/>
    </cacheField>
    <cacheField name="iAPE Product 5" numFmtId="0">
      <sharedItems containsString="0" containsBlank="1" containsNumber="1" minValue="-1.39" maxValue="5385.9859706174093"/>
    </cacheField>
    <cacheField name="iAPE Product 6" numFmtId="0">
      <sharedItems containsString="0" containsBlank="1" containsNumber="1" minValue="-6.6E-3" maxValue="5331.6613753970632"/>
    </cacheField>
    <cacheField name="iAPE Product 7" numFmtId="0">
      <sharedItems containsString="0" containsBlank="1" containsNumber="1" minValue="-1.3383696E-2" maxValue="2813.102296790421"/>
    </cacheField>
    <cacheField name="iAPE Product 8" numFmtId="0">
      <sharedItems containsString="0" containsBlank="1" containsNumber="1" minValue="-1.1043000000000001" maxValue="3420.2707999999998"/>
    </cacheField>
    <cacheField name="iAPE Product 9" numFmtId="0">
      <sharedItems containsString="0" containsBlank="1" containsNumber="1" minValue="-1.0011641920561598" maxValue="2749.288"/>
    </cacheField>
    <cacheField name="iAPE Product 10" numFmtId="0">
      <sharedItems containsString="0" containsBlank="1" containsNumber="1" minValue="0" maxValue="38322.671999999999"/>
    </cacheField>
    <cacheField name="iAPE Product Others" numFmtId="0">
      <sharedItems containsBlank="1" containsMixedTypes="1" containsNumber="1" minValue="-70.916999999999462" maxValue="8989.7417664999994"/>
    </cacheField>
    <cacheField name="VNB Product 1" numFmtId="0">
      <sharedItems containsString="0" containsBlank="1" containsNumber="1" minValue="-810.27236775829442" maxValue="24742.898608253541"/>
    </cacheField>
    <cacheField name="VNB Product 2" numFmtId="0">
      <sharedItems containsString="0" containsBlank="1" containsNumber="1" minValue="-6.237430973824635" maxValue="7483.3402025212499"/>
    </cacheField>
    <cacheField name="VNB Product 3" numFmtId="0">
      <sharedItems containsString="0" containsBlank="1" containsNumber="1" minValue="-16.022899670787343" maxValue="6584.2775300830317"/>
    </cacheField>
    <cacheField name="VNB Product 4" numFmtId="0">
      <sharedItems containsString="0" containsBlank="1" containsNumber="1" minValue="-183.59100000000001" maxValue="8295.100806173059"/>
    </cacheField>
    <cacheField name="VNB Product 5" numFmtId="0">
      <sharedItems containsString="0" containsBlank="1" containsNumber="1" minValue="-3.3194250790059985" maxValue="6104.7465791559207"/>
    </cacheField>
    <cacheField name="VNB Product 6" numFmtId="0">
      <sharedItems containsString="0" containsBlank="1" containsNumber="1" minValue="-2.4329261222340004" maxValue="5438.2946029050045"/>
    </cacheField>
    <cacheField name="VNB Product 7" numFmtId="0">
      <sharedItems containsString="0" containsBlank="1" containsNumber="1" minValue="-6.1127685717697833E-2" maxValue="3127.8170812302455"/>
    </cacheField>
    <cacheField name="VNB Product 8" numFmtId="0">
      <sharedItems containsString="0" containsBlank="1" containsNumber="1" minValue="-56.747732681453414" maxValue="4295.9483526929343"/>
    </cacheField>
    <cacheField name="VNB Product 9" numFmtId="0">
      <sharedItems containsString="0" containsBlank="1" containsNumber="1" minValue="-1.6793283689982945" maxValue="3023.3936427257222"/>
    </cacheField>
    <cacheField name="VNB Product 10" numFmtId="0">
      <sharedItems containsString="0" containsBlank="1" containsNumber="1" minValue="-1.3680934679239998" maxValue="8691.7754494415312"/>
    </cacheField>
    <cacheField name="VNB Product Others" numFmtId="0">
      <sharedItems containsBlank="1" containsMixedTypes="1" containsNumber="1" minValue="-60.554099468610048" maxValue="4941.1203747052004"/>
    </cacheField>
    <cacheField name="p% Product 1" numFmtId="0">
      <sharedItems containsBlank="1" containsMixedTypes="1" containsNumber="1" minValue="3.8287065579997115E-2" maxValue="1"/>
    </cacheField>
    <cacheField name="p% Product 2" numFmtId="0">
      <sharedItems containsBlank="1" containsMixedTypes="1" containsNumber="1" minValue="0" maxValue="1"/>
    </cacheField>
    <cacheField name="p% Product 3" numFmtId="0">
      <sharedItems containsBlank="1" containsMixedTypes="1" containsNumber="1" minValue="0" maxValue="1"/>
    </cacheField>
    <cacheField name="p% Product 4" numFmtId="0">
      <sharedItems containsBlank="1" containsMixedTypes="1" containsNumber="1" minValue="0" maxValue="1"/>
    </cacheField>
    <cacheField name="p% Product 5" numFmtId="0">
      <sharedItems containsBlank="1" containsMixedTypes="1" containsNumber="1" minValue="0" maxValue="1"/>
    </cacheField>
    <cacheField name="p% Product 6" numFmtId="0">
      <sharedItems containsBlank="1" containsMixedTypes="1" containsNumber="1" minValue="0" maxValue="1"/>
    </cacheField>
    <cacheField name="p% Product 7" numFmtId="0">
      <sharedItems containsBlank="1" containsMixedTypes="1" containsNumber="1" minValue="0" maxValue="1"/>
    </cacheField>
    <cacheField name="p% Product 8" numFmtId="0">
      <sharedItems containsBlank="1" containsMixedTypes="1" containsNumber="1" minValue="0" maxValue="0.99322396255687195"/>
    </cacheField>
    <cacheField name="p% Product 9" numFmtId="0">
      <sharedItems containsBlank="1" containsMixedTypes="1" containsNumber="1" minValue="0" maxValue="1.0000000000000002"/>
    </cacheField>
    <cacheField name="p% Product 10" numFmtId="0">
      <sharedItems containsBlank="1" containsMixedTypes="1" containsNumber="1" minValue="0" maxValue="1"/>
    </cacheField>
    <cacheField name="Product Type 1" numFmtId="0">
      <sharedItems containsBlank="1" containsMixedTypes="1" containsNumber="1" minValue="0" maxValue="1"/>
    </cacheField>
    <cacheField name="Product Type 2" numFmtId="0">
      <sharedItems containsBlank="1" containsMixedTypes="1" containsNumber="1" minValue="0" maxValue="1"/>
    </cacheField>
    <cacheField name="Product Type 3" numFmtId="0">
      <sharedItems containsBlank="1" containsMixedTypes="1" containsNumber="1" minValue="0" maxValue="1"/>
    </cacheField>
    <cacheField name="Product Type 4" numFmtId="0">
      <sharedItems containsBlank="1" containsMixedTypes="1" containsNumber="1" minValue="-0.01" maxValue="1.0000196086517035"/>
    </cacheField>
    <cacheField name="Product Type 5" numFmtId="0">
      <sharedItems containsBlank="1" containsMixedTypes="1" containsNumber="1" minValue="0" maxValue="1"/>
    </cacheField>
    <cacheField name="Product Type 6" numFmtId="0">
      <sharedItems containsBlank="1" containsMixedTypes="1" containsNumber="1" minValue="0" maxValue="1"/>
    </cacheField>
    <cacheField name="Product Type 7" numFmtId="0">
      <sharedItems containsBlank="1" containsMixedTypes="1" containsNumber="1" minValue="0" maxValue="2.3490000000000002"/>
    </cacheField>
    <cacheField name="Product Type 8" numFmtId="0">
      <sharedItems containsBlank="1" containsMixedTypes="1" containsNumber="1" minValue="0" maxValue="1"/>
    </cacheField>
    <cacheField name="Product Type 9" numFmtId="0">
      <sharedItems containsBlank="1" containsMixedTypes="1" containsNumber="1" minValue="0" maxValue="1.0000000000000002"/>
    </cacheField>
    <cacheField name="Product Type 10" numFmtId="0">
      <sharedItems containsBlank="1" containsMixedTypes="1" containsNumber="1" minValue="0" maxValue="1.0000000000000007"/>
    </cacheField>
    <cacheField name="LCY" numFmtId="0">
      <sharedItems/>
    </cacheField>
    <cacheField name="YTD ExR" numFmtId="0">
      <sharedItems containsSemiMixedTypes="0" containsString="0" containsNumber="1" minValue="1.3150003860109629" maxValue="23745.951063799046"/>
    </cacheField>
    <cacheField name="iAPE Act USD" numFmtId="0">
      <sharedItems containsSemiMixedTypes="0" containsString="0" containsNumber="1" minValue="-1.3951985590812026" maxValue="65.041737261602705"/>
    </cacheField>
    <cacheField name="iAPE Fore USD" numFmtId="0">
      <sharedItems containsSemiMixedTypes="0" containsString="0" containsNumber="1" minValue="0" maxValue="52.693471435691194"/>
    </cacheField>
    <cacheField name="VNB Act USD" numFmtId="0">
      <sharedItems containsSemiMixedTypes="0" containsString="0" containsNumber="1" minValue="-1.9593274719373428" maxValue="80.697474552405964"/>
    </cacheField>
    <cacheField name="VNB Fore USD" numFmtId="0">
      <sharedItems containsSemiMixedTypes="0" containsString="0" containsNumber="1" minValue="0" maxValue="30.45660712809407"/>
    </cacheField>
    <cacheField name="pAPE Act USD" numFmtId="0">
      <sharedItems containsSemiMixedTypes="0" containsString="0" containsNumber="1" minValue="-4.6743651677899546E-2" maxValue="17.444047977619341"/>
    </cacheField>
    <cacheField name="pAPE Fore USD" numFmtId="0">
      <sharedItems containsSemiMixedTypes="0" containsString="0" containsNumber="1" minValue="0" maxValue="22.901662226570178"/>
    </cacheField>
    <cacheField name="pVNB Act USD" numFmtId="0">
      <sharedItems containsSemiMixedTypes="0" containsString="0" containsNumber="1" minValue="-5.4317209049053954E-2" maxValue="20.436750468707665"/>
    </cacheField>
    <cacheField name="pVNB Fore USD" numFmtId="0">
      <sharedItems containsSemiMixedTypes="0" containsString="0" containsNumber="1" minValue="0" maxValue="16.029603465026089"/>
    </cacheField>
    <cacheField name="iAPE Plan USD" numFmtId="0">
      <sharedItems containsSemiMixedTypes="0" containsString="0" containsNumber="1" minValue="0" maxValue="122.83897086383536"/>
    </cacheField>
    <cacheField name="VNB Plan USD" numFmtId="0">
      <sharedItems containsSemiMixedTypes="0" containsString="0" containsNumber="1" minValue="0" maxValue="86.630987618442973"/>
    </cacheField>
    <cacheField name="pAPE Plan USD" numFmtId="0">
      <sharedItems containsSemiMixedTypes="0" containsString="0" containsNumber="1" minValue="0" maxValue="27.38425437280619"/>
    </cacheField>
    <cacheField name="pVNB Plan USD" numFmtId="0">
      <sharedItems containsSemiMixedTypes="0" containsString="0" containsNumber="1" minValue="0" maxValue="23.168228149925355"/>
    </cacheField>
    <cacheField name="VNB Margin Act" numFmtId="9">
      <sharedItems containsMixedTypes="1" containsNumber="1" minValue="-5.6726657561802876" maxValue="21.80842105263158"/>
    </cacheField>
    <cacheField name="VNB Margin Fore" numFmtId="9">
      <sharedItems containsMixedTypes="1" containsNumber="1" minValue="0" maxValue="2.4754803847245332"/>
    </cacheField>
    <cacheField name="Prot. Ratio Act" numFmtId="9">
      <sharedItems containsMixedTypes="1" containsNumber="1" minValue="-0.62673769424457204" maxValue="2.0761676708861119"/>
    </cacheField>
    <cacheField name="Prot. Ratio Fore" numFmtId="9">
      <sharedItems containsMixedTypes="1" containsNumber="1" minValue="0" maxValue="1.0000000000000002"/>
    </cacheField>
    <cacheField name="Quarters" numFmtId="0" databaseField="0">
      <fieldGroup base="3">
        <rangePr groupBy="quarters" startDate="2018-01-01T00:00:00" endDate="2020-12-02T00:00:00"/>
        <groupItems count="6">
          <s v="&lt;1/1/2018"/>
          <s v="Qtr1"/>
          <s v="Qtr2"/>
          <s v="Qtr3"/>
          <s v="Qtr4"/>
          <s v="&gt;12/2/2020"/>
        </groupItems>
      </fieldGroup>
    </cacheField>
    <cacheField name="Years" numFmtId="0" databaseField="0">
      <fieldGroup base="3">
        <rangePr groupBy="years" startDate="2018-01-01T00:00:00" endDate="2020-12-02T00:00:00"/>
        <groupItems count="5">
          <s v="&lt;1/1/2018"/>
          <s v="2018"/>
          <s v="2019"/>
          <s v="2020"/>
          <s v="&gt;12/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4089.384988310187" createdVersion="6" refreshedVersion="6" minRefreshableVersion="3" recordCount="1452" xr:uid="{3AE6F993-B2D9-4C34-AE94-10EDA1838BFE}">
  <cacheSource type="worksheet">
    <worksheetSource ref="A1:CH1453" sheet="Data"/>
  </cacheSource>
  <cacheFields count="88">
    <cacheField name="Country" numFmtId="0">
      <sharedItems count="9">
        <s v="HK"/>
        <s v="TH FWD"/>
        <s v="JP"/>
        <s v="ID"/>
        <s v="PH"/>
        <s v="VN"/>
        <s v="MY"/>
        <s v="SG"/>
        <s v="TH SCB"/>
      </sharedItems>
    </cacheField>
    <cacheField name="Reporting Period" numFmtId="17">
      <sharedItems containsSemiMixedTypes="0" containsNonDate="0" containsDate="1" containsString="0" minDate="2019-12-01T00:00:00" maxDate="2020-08-02T00:00:00"/>
    </cacheField>
    <cacheField name="Channel" numFmtId="0">
      <sharedItems count="11">
        <s v="Agency"/>
        <s v="Banca"/>
        <s v="IFA/Broker"/>
        <s v="DTC"/>
        <s v="Overall"/>
        <s v="Retail Assurance"/>
        <s v="Affinity"/>
        <s v="Corporate Care"/>
        <s v="Others"/>
        <s v="Partnership Distribution"/>
        <s v="Digital"/>
      </sharedItems>
    </cacheField>
    <cacheField name="Period" numFmtId="17">
      <sharedItems containsSemiMixedTypes="0" containsNonDate="0" containsDate="1" containsString="0" minDate="2018-01-01T00:00:00" maxDate="2020-12-02T00:00:00" count="36"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</sharedItems>
      <fieldGroup par="87" base="3">
        <rangePr groupBy="months" startDate="2018-01-01T00:00:00" endDate="2020-12-02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/2020"/>
        </groupItems>
      </fieldGroup>
    </cacheField>
    <cacheField name="iAPE" numFmtId="0">
      <sharedItems containsSemiMixedTypes="0" containsString="0" containsNumber="1" minValue="-46.436375526666673" maxValue="301426.50770461949"/>
    </cacheField>
    <cacheField name="VNB " numFmtId="0">
      <sharedItems containsSemiMixedTypes="0" containsString="0" containsNumber="1" minValue="-8.7988265556624583" maxValue="129767.80460068944"/>
    </cacheField>
    <cacheField name="pAPE" numFmtId="0">
      <sharedItems containsSemiMixedTypes="0" containsString="0" containsNumber="1" minValue="-6.1467919999999898E-2" maxValue="113921.57494867599"/>
    </cacheField>
    <cacheField name="pVNB" numFmtId="0">
      <sharedItems containsSemiMixedTypes="0" containsString="0" containsNumber="1" minValue="-902.48881317183259" maxValue="78639.571757631013"/>
    </cacheField>
    <cacheField name="iAPE Plan" numFmtId="0">
      <sharedItems containsString="0" containsBlank="1" containsNumber="1" minValue="0" maxValue="298049.26972477837"/>
    </cacheField>
    <cacheField name="VNB Plan" numFmtId="0">
      <sharedItems containsString="0" containsBlank="1" containsNumber="1" minValue="0" maxValue="106961.8936068481"/>
    </cacheField>
    <cacheField name="pAPE Plan" numFmtId="0">
      <sharedItems containsString="0" containsBlank="1" containsNumber="1" minValue="0" maxValue="109137.04438257325"/>
    </cacheField>
    <cacheField name="pVNB Plan" numFmtId="0">
      <sharedItems containsString="0" containsBlank="1" containsNumber="1" minValue="0" maxValue="55494.913635376732"/>
    </cacheField>
    <cacheField name="iAPE PY" numFmtId="0">
      <sharedItems containsString="0" containsBlank="1" containsNumber="1" minValue="-46.436375526666673" maxValue="135955.09276"/>
    </cacheField>
    <cacheField name="VNB PY" numFmtId="0">
      <sharedItems containsString="0" containsBlank="1" containsNumber="1" minValue="-8.7988265556624583" maxValue="48777.791707888551"/>
    </cacheField>
    <cacheField name="pAPE PY" numFmtId="0">
      <sharedItems containsString="0" containsBlank="1" containsNumber="1" minValue="-3.1999999999999999E-5" maxValue="59041.532310679999"/>
    </cacheField>
    <cacheField name="pVNB PY" numFmtId="0">
      <sharedItems containsString="0" containsBlank="1" containsNumber="1" minValue="-457.07434874980584" maxValue="27954.870776901542"/>
    </cacheField>
    <cacheField name="Product 1" numFmtId="0">
      <sharedItems containsBlank="1"/>
    </cacheField>
    <cacheField name="Product 2" numFmtId="0">
      <sharedItems containsBlank="1" containsMixedTypes="1" containsNumber="1" containsInteger="1" minValue="0" maxValue="0"/>
    </cacheField>
    <cacheField name="Product 3" numFmtId="0">
      <sharedItems containsBlank="1" containsMixedTypes="1" containsNumber="1" containsInteger="1" minValue="0" maxValue="0"/>
    </cacheField>
    <cacheField name="Product 4" numFmtId="0">
      <sharedItems containsBlank="1" containsMixedTypes="1" containsNumber="1" containsInteger="1" minValue="0" maxValue="0"/>
    </cacheField>
    <cacheField name="Product 5" numFmtId="0">
      <sharedItems containsBlank="1" containsMixedTypes="1" containsNumber="1" containsInteger="1" minValue="0" maxValue="0"/>
    </cacheField>
    <cacheField name="Product 6" numFmtId="0">
      <sharedItems containsBlank="1" containsMixedTypes="1" containsNumber="1" containsInteger="1" minValue="0" maxValue="0"/>
    </cacheField>
    <cacheField name="Product 7" numFmtId="0">
      <sharedItems containsBlank="1" containsMixedTypes="1" containsNumber="1" containsInteger="1" minValue="0" maxValue="0"/>
    </cacheField>
    <cacheField name="Product 8" numFmtId="0">
      <sharedItems containsBlank="1" containsMixedTypes="1" containsNumber="1" containsInteger="1" minValue="0" maxValue="0"/>
    </cacheField>
    <cacheField name="Product 9" numFmtId="0">
      <sharedItems containsBlank="1" containsMixedTypes="1" containsNumber="1" containsInteger="1" minValue="0" maxValue="0"/>
    </cacheField>
    <cacheField name="Product 10" numFmtId="0">
      <sharedItems containsBlank="1" containsMixedTypes="1" containsNumber="1" containsInteger="1" minValue="0" maxValue="0"/>
    </cacheField>
    <cacheField name="iAPE Product 1" numFmtId="0">
      <sharedItems containsString="0" containsBlank="1" containsNumber="1" minValue="0" maxValue="87658.785554322283"/>
    </cacheField>
    <cacheField name="iAPE Product 2" numFmtId="0">
      <sharedItems containsString="0" containsBlank="1" containsNumber="1" minValue="-0.75973199999999996" maxValue="39203.392466154874"/>
    </cacheField>
    <cacheField name="iAPE Product 3" numFmtId="0">
      <sharedItems containsString="0" containsBlank="1" containsNumber="1" minValue="-31.994" maxValue="7773.6452539351021"/>
    </cacheField>
    <cacheField name="iAPE Product 4" numFmtId="0">
      <sharedItems containsString="0" containsBlank="1" containsNumber="1" minValue="-19.622" maxValue="7050"/>
    </cacheField>
    <cacheField name="iAPE Product 5" numFmtId="0">
      <sharedItems containsString="0" containsBlank="1" containsNumber="1" minValue="-1.39" maxValue="5385.9859706174093"/>
    </cacheField>
    <cacheField name="iAPE Product 6" numFmtId="0">
      <sharedItems containsString="0" containsBlank="1" containsNumber="1" minValue="-6.6E-3" maxValue="5331.6613753970632"/>
    </cacheField>
    <cacheField name="iAPE Product 7" numFmtId="0">
      <sharedItems containsString="0" containsBlank="1" containsNumber="1" minValue="-1.3383696E-2" maxValue="2813.102296790421"/>
    </cacheField>
    <cacheField name="iAPE Product 8" numFmtId="0">
      <sharedItems containsString="0" containsBlank="1" containsNumber="1" minValue="-6.1150000000000002" maxValue="3420.2707999999998"/>
    </cacheField>
    <cacheField name="iAPE Product 9" numFmtId="0">
      <sharedItems containsString="0" containsBlank="1" containsNumber="1" minValue="-1.0011641920561598" maxValue="2749.288"/>
    </cacheField>
    <cacheField name="iAPE Product 10" numFmtId="0">
      <sharedItems containsString="0" containsBlank="1" containsNumber="1" minValue="0" maxValue="38322.671999999999"/>
    </cacheField>
    <cacheField name="iAPE Product Others" numFmtId="0">
      <sharedItems containsBlank="1" containsMixedTypes="1" containsNumber="1" minValue="-70.916999999999462" maxValue="12207.525329249984"/>
    </cacheField>
    <cacheField name="VNB Product 1" numFmtId="0">
      <sharedItems containsString="0" containsBlank="1" containsNumber="1" minValue="-810.27236775829442" maxValue="24742.898608253541"/>
    </cacheField>
    <cacheField name="VNB Product 2" numFmtId="0">
      <sharedItems containsString="0" containsBlank="1" containsNumber="1" minValue="-6.237430973824635" maxValue="7483.3402025212499"/>
    </cacheField>
    <cacheField name="VNB Product 3" numFmtId="0">
      <sharedItems containsString="0" containsBlank="1" containsNumber="1" minValue="-16.022899670787343" maxValue="6584.2775300830317"/>
    </cacheField>
    <cacheField name="VNB Product 4" numFmtId="0">
      <sharedItems containsString="0" containsBlank="1" containsNumber="1" minValue="-183.59100000000001" maxValue="8295.100806173059"/>
    </cacheField>
    <cacheField name="VNB Product 5" numFmtId="0">
      <sharedItems containsString="0" containsBlank="1" containsNumber="1" minValue="-3.3194250790059985" maxValue="6104.7465791559207"/>
    </cacheField>
    <cacheField name="VNB Product 6" numFmtId="0">
      <sharedItems containsString="0" containsBlank="1" containsNumber="1" minValue="-2.4329261222340004" maxValue="5438.2946029050045"/>
    </cacheField>
    <cacheField name="VNB Product 7" numFmtId="0">
      <sharedItems containsString="0" containsBlank="1" containsNumber="1" minValue="-6.1127685717697833E-2" maxValue="3127.8170812302455"/>
    </cacheField>
    <cacheField name="VNB Product 8" numFmtId="0">
      <sharedItems containsString="0" containsBlank="1" containsNumber="1" minValue="-56.747732681453414" maxValue="4295.9483526929343"/>
    </cacheField>
    <cacheField name="VNB Product 9" numFmtId="0">
      <sharedItems containsString="0" containsBlank="1" containsNumber="1" minValue="-1229.2332327417298" maxValue="3023.3936427257222"/>
    </cacheField>
    <cacheField name="VNB Product 10" numFmtId="0">
      <sharedItems containsString="0" containsBlank="1" containsNumber="1" minValue="-1.3680934679239998" maxValue="8691.7754494415312"/>
    </cacheField>
    <cacheField name="VNB Product Others" numFmtId="0">
      <sharedItems containsBlank="1" containsMixedTypes="1" containsNumber="1" minValue="-60.554099468610048" maxValue="4941.1203747052004"/>
    </cacheField>
    <cacheField name="p% Product 1" numFmtId="0">
      <sharedItems containsBlank="1" containsMixedTypes="1" containsNumber="1" minValue="3.8287065579997115E-2" maxValue="1"/>
    </cacheField>
    <cacheField name="p% Product 2" numFmtId="0">
      <sharedItems containsBlank="1" containsMixedTypes="1" containsNumber="1" minValue="0" maxValue="1"/>
    </cacheField>
    <cacheField name="p% Product 3" numFmtId="0">
      <sharedItems containsBlank="1" containsMixedTypes="1" containsNumber="1" minValue="0" maxValue="1"/>
    </cacheField>
    <cacheField name="p% Product 4" numFmtId="0">
      <sharedItems containsBlank="1" containsMixedTypes="1" containsNumber="1" minValue="0" maxValue="1"/>
    </cacheField>
    <cacheField name="p% Product 5" numFmtId="0">
      <sharedItems containsBlank="1" containsMixedTypes="1" containsNumber="1" minValue="0" maxValue="1"/>
    </cacheField>
    <cacheField name="p% Product 6" numFmtId="0">
      <sharedItems containsBlank="1" containsMixedTypes="1" containsNumber="1" minValue="0" maxValue="1"/>
    </cacheField>
    <cacheField name="p% Product 7" numFmtId="0">
      <sharedItems containsBlank="1" containsMixedTypes="1" containsNumber="1" minValue="0" maxValue="1"/>
    </cacheField>
    <cacheField name="p% Product 8" numFmtId="0">
      <sharedItems containsBlank="1" containsMixedTypes="1" containsNumber="1" minValue="0" maxValue="0.99322396255687195"/>
    </cacheField>
    <cacheField name="p% Product 9" numFmtId="0">
      <sharedItems containsBlank="1" containsMixedTypes="1" containsNumber="1" minValue="0" maxValue="1.0000000000000002"/>
    </cacheField>
    <cacheField name="p% Product 10" numFmtId="0">
      <sharedItems containsBlank="1" containsMixedTypes="1" containsNumber="1" minValue="0" maxValue="1"/>
    </cacheField>
    <cacheField name="Product Type 1" numFmtId="0">
      <sharedItems containsBlank="1" containsMixedTypes="1" containsNumber="1" minValue="0" maxValue="1"/>
    </cacheField>
    <cacheField name="Product Type 2" numFmtId="0">
      <sharedItems containsBlank="1" containsMixedTypes="1" containsNumber="1" minValue="0" maxValue="1"/>
    </cacheField>
    <cacheField name="Product Type 3" numFmtId="0">
      <sharedItems containsBlank="1" containsMixedTypes="1" containsNumber="1" minValue="0" maxValue="1"/>
    </cacheField>
    <cacheField name="Product Type 4" numFmtId="0">
      <sharedItems containsBlank="1" containsMixedTypes="1" containsNumber="1" minValue="-0.01" maxValue="1.0000196086517035"/>
    </cacheField>
    <cacheField name="Product Type 5" numFmtId="0">
      <sharedItems containsBlank="1" containsMixedTypes="1" containsNumber="1" minValue="0" maxValue="1"/>
    </cacheField>
    <cacheField name="Product Type 6" numFmtId="0">
      <sharedItems containsBlank="1" containsMixedTypes="1" containsNumber="1" minValue="0" maxValue="1"/>
    </cacheField>
    <cacheField name="Product Type 7" numFmtId="0">
      <sharedItems containsBlank="1" containsMixedTypes="1" containsNumber="1" minValue="0" maxValue="2.3490000000000002"/>
    </cacheField>
    <cacheField name="Product Type 8" numFmtId="0">
      <sharedItems containsBlank="1" containsMixedTypes="1" containsNumber="1" minValue="0" maxValue="1"/>
    </cacheField>
    <cacheField name="Product Type 9" numFmtId="0">
      <sharedItems containsBlank="1" containsMixedTypes="1" containsNumber="1" minValue="0" maxValue="1.0000000000000002"/>
    </cacheField>
    <cacheField name="Product Type 10" numFmtId="0">
      <sharedItems containsBlank="1" containsMixedTypes="1" containsNumber="1" minValue="0" maxValue="1.0000000000000007"/>
    </cacheField>
    <cacheField name="LCY" numFmtId="0">
      <sharedItems/>
    </cacheField>
    <cacheField name="YTD ExR" numFmtId="0">
      <sharedItems containsSemiMixedTypes="0" containsString="0" containsNumber="1" minValue="1.3150003860109629" maxValue="23745.951063799046"/>
    </cacheField>
    <cacheField name="iAPE Act USD" numFmtId="0">
      <sharedItems containsSemiMixedTypes="0" containsString="0" containsNumber="1" minValue="-1.3951985590812026" maxValue="65.041737261602705"/>
    </cacheField>
    <cacheField name="iAPE Fore USD" numFmtId="0">
      <sharedItems containsSemiMixedTypes="0" containsString="0" containsNumber="1" minValue="0" maxValue="52.693471435691194"/>
    </cacheField>
    <cacheField name="VNB Act USD" numFmtId="0">
      <sharedItems containsSemiMixedTypes="0" containsString="0" containsNumber="1" minValue="-1.9593274719373428" maxValue="80.697474552405964"/>
    </cacheField>
    <cacheField name="VNB Fore USD" numFmtId="0">
      <sharedItems containsSemiMixedTypes="0" containsString="0" containsNumber="1" minValue="0" maxValue="30.45660712809407"/>
    </cacheField>
    <cacheField name="pAPE Act USD" numFmtId="0">
      <sharedItems containsSemiMixedTypes="0" containsString="0" containsNumber="1" minValue="-4.6743651677899546E-2" maxValue="17.444047977619341"/>
    </cacheField>
    <cacheField name="pAPE Fore USD" numFmtId="0">
      <sharedItems containsSemiMixedTypes="0" containsString="0" containsNumber="1" minValue="0" maxValue="22.901662226570178"/>
    </cacheField>
    <cacheField name="pVNB Act USD" numFmtId="0">
      <sharedItems containsSemiMixedTypes="0" containsString="0" containsNumber="1" minValue="-6.5722048745256709E-2" maxValue="20.436750468707665"/>
    </cacheField>
    <cacheField name="pVNB Fore USD" numFmtId="0">
      <sharedItems containsSemiMixedTypes="0" containsString="0" containsNumber="1" minValue="0" maxValue="16.029603465026089"/>
    </cacheField>
    <cacheField name="iAPE Plan USD" numFmtId="0">
      <sharedItems containsSemiMixedTypes="0" containsString="0" containsNumber="1" minValue="0" maxValue="122.83897086383536"/>
    </cacheField>
    <cacheField name="VNB Plan USD" numFmtId="0">
      <sharedItems containsSemiMixedTypes="0" containsString="0" containsNumber="1" minValue="0" maxValue="86.630987618442973"/>
    </cacheField>
    <cacheField name="pAPE Plan USD" numFmtId="0">
      <sharedItems containsSemiMixedTypes="0" containsString="0" containsNumber="1" minValue="0" maxValue="27.38425437280619"/>
    </cacheField>
    <cacheField name="pVNB Plan USD" numFmtId="0">
      <sharedItems containsSemiMixedTypes="0" containsString="0" containsNumber="1" minValue="0" maxValue="23.168228149925355"/>
    </cacheField>
    <cacheField name="VNB Margin Act" numFmtId="9">
      <sharedItems containsMixedTypes="1" containsNumber="1" minValue="-5.6726657561802876" maxValue="21.80842105263158"/>
    </cacheField>
    <cacheField name="VNB Margin Fore" numFmtId="9">
      <sharedItems containsMixedTypes="1" containsNumber="1" minValue="0" maxValue="2.4754803847245332"/>
    </cacheField>
    <cacheField name="Prot. Ratio Act" numFmtId="9">
      <sharedItems containsMixedTypes="1" containsNumber="1" minValue="-3.3167043219608221" maxValue="2.0761676708861119"/>
    </cacheField>
    <cacheField name="Prot. Ratio Fore" numFmtId="9">
      <sharedItems containsMixedTypes="1" containsNumber="1" minValue="0" maxValue="1.0000000000000002"/>
    </cacheField>
    <cacheField name="Quarters" numFmtId="0" databaseField="0">
      <fieldGroup base="3">
        <rangePr groupBy="quarters" startDate="2018-01-01T00:00:00" endDate="2020-12-02T00:00:00"/>
        <groupItems count="6">
          <s v="&lt;1/1/2018"/>
          <s v="Qtr1"/>
          <s v="Qtr2"/>
          <s v="Qtr3"/>
          <s v="Qtr4"/>
          <s v="&gt;12/2/2020"/>
        </groupItems>
      </fieldGroup>
    </cacheField>
    <cacheField name="Years" numFmtId="0" databaseField="0">
      <fieldGroup base="3">
        <rangePr groupBy="years" startDate="2018-01-01T00:00:00" endDate="2020-12-02T00:00:00"/>
        <groupItems count="5">
          <s v="&lt;1/1/2018"/>
          <s v="2018"/>
          <s v="2019"/>
          <s v="2020"/>
          <s v="&gt;12/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2">
  <r>
    <x v="0"/>
    <d v="2019-12-01T00:00:00"/>
    <x v="0"/>
    <x v="0"/>
    <n v="66.963497510433811"/>
    <n v="56.726855223237109"/>
    <n v="30.936873011264783"/>
    <n v="30.631733340767845"/>
    <n v="55.402316724544768"/>
    <n v="35.78142616656249"/>
    <n v="24.698106933878748"/>
    <n v="19.20973633223905"/>
    <n v="46.346231858984922"/>
    <n v="30.684268541499037"/>
    <n v="20.935490183106314"/>
    <n v="16.531753000253723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15.880438779599112"/>
    <n v="17.387834712459743"/>
    <n v="10.041904781616742"/>
    <n v="5.8332875701959557"/>
    <n v="0"/>
    <n v="0"/>
    <n v="2.264512528608595"/>
    <n v="2.0538730968565604"/>
    <n v="1.8305749096923263"/>
    <n v="1.9813665639037825"/>
    <n v="9.6897045675009963"/>
    <n v="11.212391247603403"/>
    <n v="13.876295848377"/>
    <n v="12.081259489821999"/>
    <n v="2.278153909139959"/>
    <n v="0"/>
    <n v="0"/>
    <n v="3.6174857595452323"/>
    <n v="2.4886625083709686"/>
    <n v="0.49765230588238468"/>
    <n v="0.32787977767015791"/>
    <n v="10.347074376826001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419977623914541"/>
    <n v="8.539086536287531"/>
    <n v="0"/>
    <n v="7.233724994833203"/>
    <n v="0"/>
    <n v="3.9450244629794997"/>
    <n v="0"/>
    <n v="3.9061135018006627"/>
    <n v="0"/>
    <n v="7.061269606580912"/>
    <n v="4.560500571235683"/>
    <n v="3.1478826544273235"/>
    <n v="2.4483656159667078"/>
    <n v="0.84713100916507988"/>
    <s v=""/>
    <n v="0.53998645298109382"/>
    <s v=""/>
  </r>
  <r>
    <x v="0"/>
    <d v="2019-12-01T00:00:00"/>
    <x v="0"/>
    <x v="1"/>
    <n v="77.808338299550556"/>
    <n v="61.520173360252464"/>
    <n v="32.875534254518278"/>
    <n v="30.508907126909659"/>
    <n v="41.551737543408564"/>
    <n v="27.020629553220722"/>
    <n v="19.321754376129213"/>
    <n v="15.146506824070995"/>
    <n v="37.726952234566106"/>
    <n v="26.470685905904173"/>
    <n v="15.420621814349065"/>
    <n v="13.498723189227327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12.100619997162758"/>
    <n v="24.510880552261117"/>
    <n v="12.201797316897336"/>
    <n v="6.0003555222495608"/>
    <n v="0"/>
    <n v="0"/>
    <n v="3.7813120570988086"/>
    <n v="1.7268875263875263"/>
    <n v="3.0088887414435876"/>
    <n v="6.0735143239707421"/>
    <n v="8.4040822620791289"/>
    <n v="8.484673444444061"/>
    <n v="17.645540416909185"/>
    <n v="14.027238323607497"/>
    <n v="2.7101962861525832"/>
    <n v="0"/>
    <n v="0"/>
    <n v="5.7997464636054845"/>
    <n v="2.0523944910494798"/>
    <n v="0.7857820889465984"/>
    <n v="1.3673156655817122"/>
    <n v="8.6472861799558629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478480153993235"/>
    <n v="9.9146082017480843"/>
    <n v="0"/>
    <n v="7.8391137595345137"/>
    <n v="0"/>
    <n v="4.1891145432491488"/>
    <n v="0"/>
    <n v="3.8875507103404661"/>
    <n v="0"/>
    <n v="5.2959522049356824"/>
    <n v="3.4438984052504389"/>
    <n v="2.4626428096920709"/>
    <n v="1.9304890951482447"/>
    <n v="0.7906629894010706"/>
    <s v=""/>
    <n v="0.4959171188978011"/>
    <s v=""/>
  </r>
  <r>
    <x v="0"/>
    <d v="2019-12-01T00:00:00"/>
    <x v="0"/>
    <x v="2"/>
    <n v="119.23024842522656"/>
    <n v="95.868204038672985"/>
    <n v="56.366219879084746"/>
    <n v="50.163564241992589"/>
    <n v="110.80463344908954"/>
    <n v="71.850989113428085"/>
    <n v="49.903983318130472"/>
    <n v="38.893780232025058"/>
    <n v="93.498721085435349"/>
    <n v="65.718485653395462"/>
    <n v="37.873746946022109"/>
    <n v="31.939597483170285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47.128619372691453"/>
    <n v="32.62630099386201"/>
    <n v="10.530998438755027"/>
    <n v="4.4692649426258759"/>
    <n v="0"/>
    <n v="0"/>
    <n v="3.3178295662986357"/>
    <n v="2.6278560165537281"/>
    <n v="2.7778151316082096"/>
    <n v="3.9149703625447381"/>
    <n v="11.836593600286875"/>
    <n v="30.709334152812367"/>
    <n v="24.308671520723561"/>
    <n v="12.352004858810753"/>
    <n v="2.4755264294172572"/>
    <n v="0"/>
    <n v="0"/>
    <n v="5.169483840507028"/>
    <n v="2.917789388459592"/>
    <n v="0.75100680696828048"/>
    <n v="0.70502069874997786"/>
    <n v="16.479366342224168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494219555765268"/>
    <n v="15.189685189559835"/>
    <n v="0"/>
    <n v="12.21340941807372"/>
    <n v="0"/>
    <n v="7.1809389529683836"/>
    <n v="0"/>
    <n v="6.3907335503035982"/>
    <n v="0"/>
    <n v="14.122539213161824"/>
    <n v="9.157725445886479"/>
    <n v="6.3604827647129598"/>
    <n v="4.9571838232490935"/>
    <n v="0.80405941700939487"/>
    <s v=""/>
    <n v="0.52325549169312424"/>
    <s v=""/>
  </r>
  <r>
    <x v="0"/>
    <d v="2019-12-01T00:00:00"/>
    <x v="0"/>
    <x v="3"/>
    <n v="61.695484014146658"/>
    <n v="47.464072673420844"/>
    <n v="29.30166564959983"/>
    <n v="26.01810488169636"/>
    <n v="71.089524102122823"/>
    <n v="46.323293168266815"/>
    <n v="32.619693984189269"/>
    <n v="25.53068701690983"/>
    <n v="36.240975824531873"/>
    <n v="28.53688703520432"/>
    <n v="15.305228603806754"/>
    <n v="15.780792325869253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18.792502118727683"/>
    <n v="11.265017920410388"/>
    <n v="8.3590733899999989"/>
    <n v="6.3937430646394757"/>
    <n v="0"/>
    <n v="0"/>
    <n v="1.6313147162788735"/>
    <n v="2.8631246284601208"/>
    <n v="1.4807672960724338"/>
    <n v="2.6916907861619013"/>
    <n v="8.2182500933957812"/>
    <n v="12.320870289776977"/>
    <n v="8.9039422832862378"/>
    <n v="9.8789294168517134"/>
    <n v="2.5885348490074747"/>
    <n v="0"/>
    <n v="0"/>
    <n v="2.4626276667596096"/>
    <n v="2.6429122250585149"/>
    <n v="0.1205755467166845"/>
    <n v="0.51312220524014518"/>
    <n v="8.032558190723492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449625164060217"/>
    <n v="7.8643440150445665"/>
    <n v="0"/>
    <n v="6.050261243971546"/>
    <n v="0"/>
    <n v="3.7350931363052164"/>
    <n v="0"/>
    <n v="3.3165365452397242"/>
    <n v="0"/>
    <n v="9.0606733719174777"/>
    <n v="5.9041080132467583"/>
    <n v="4.1575238604504134"/>
    <n v="3.253998657925556"/>
    <n v="0.76932815151490541"/>
    <s v=""/>
    <n v="0.54816418853719862"/>
    <s v=""/>
  </r>
  <r>
    <x v="0"/>
    <d v="2019-12-01T00:00:00"/>
    <x v="0"/>
    <x v="4"/>
    <n v="90.361571688344711"/>
    <n v="70.255221770134028"/>
    <n v="45.300723289085866"/>
    <n v="38.671220369232103"/>
    <n v="141.50959408634827"/>
    <n v="92.487205015737615"/>
    <n v="65.506962310662217"/>
    <n v="51.245376474743161"/>
    <n v="73.246867965779032"/>
    <n v="53.955855572318931"/>
    <n v="33.01329231315917"/>
    <n v="29.284085091857023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25.535134578213516"/>
    <n v="17.23842395642686"/>
    <n v="13.82393559"/>
    <n v="11.954212301892646"/>
    <n v="0"/>
    <n v="0"/>
    <n v="1.5790125149488146"/>
    <n v="4.3312882720944197"/>
    <n v="1.6528664298128195"/>
    <n v="1.0283840531948041"/>
    <n v="13.218313991760837"/>
    <n v="15.490677183453185"/>
    <n v="12.287199976618128"/>
    <n v="15.457191987677772"/>
    <n v="7.0346451854364149"/>
    <n v="0"/>
    <n v="0"/>
    <n v="2.3539916422978613"/>
    <n v="3.4598710342045718"/>
    <n v="0.22918421970327554"/>
    <n v="0.23212637570581496"/>
    <n v="13.710334165037004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482368193252903"/>
    <n v="11.513614301984463"/>
    <n v="0"/>
    <n v="8.9517204166341457"/>
    <n v="0"/>
    <n v="5.7720892388897553"/>
    <n v="0"/>
    <n v="4.9273768439312526"/>
    <n v="0"/>
    <n v="18.036021864025102"/>
    <n v="11.787902174240926"/>
    <n v="8.3491512509041428"/>
    <n v="6.5314492384501213"/>
    <n v="0.77749003760628366"/>
    <s v=""/>
    <n v="0.55043909043173067"/>
    <s v=""/>
  </r>
  <r>
    <x v="0"/>
    <d v="2019-12-01T00:00:00"/>
    <x v="0"/>
    <x v="5"/>
    <n v="124.32602211325172"/>
    <n v="91.500425162105799"/>
    <n v="58.878484435451959"/>
    <n v="47.329438312284957"/>
    <n v="133.66536133993367"/>
    <n v="87.087293311863107"/>
    <n v="61.232683173841671"/>
    <n v="47.826484430581232"/>
    <n v="58.609240775082377"/>
    <n v="43.78596882400916"/>
    <n v="27.894179371425505"/>
    <n v="24.771936297038394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41.260738529180237"/>
    <n v="34.537732622418659"/>
    <n v="12.806801627557054"/>
    <n v="9.3697567776325652"/>
    <n v="0"/>
    <n v="0.23479486830618129"/>
    <n v="2.4032049353423561"/>
    <n v="5.6120022790895137"/>
    <n v="2.4935077400000001"/>
    <n v="1.2010046245221646"/>
    <n v="14.406478109202993"/>
    <n v="24.684113113607403"/>
    <n v="23.647873486858895"/>
    <n v="14.773766395865653"/>
    <n v="4.7783610929221592"/>
    <n v="0"/>
    <n v="8.4797997764519129E-2"/>
    <n v="3.7754938246670227"/>
    <n v="4.7806041554698977"/>
    <n v="0.47891669712349982"/>
    <n v="0.2941692477545938"/>
    <n v="14.202329150072146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260576974161911"/>
    <n v="15.886162218596795"/>
    <n v="0"/>
    <n v="11.691764704509536"/>
    <n v="0"/>
    <n v="7.5233900275091203"/>
    <n v="0"/>
    <n v="6.0476730612286422"/>
    <n v="0"/>
    <n v="17.036239805188117"/>
    <n v="11.099659612429484"/>
    <n v="7.8043755241247883"/>
    <n v="6.0956963691314554"/>
    <n v="0.73597163012869293"/>
    <s v=""/>
    <n v="0.51725921741275238"/>
    <s v=""/>
  </r>
  <r>
    <x v="0"/>
    <d v="2019-12-01T00:00:00"/>
    <x v="0"/>
    <x v="6"/>
    <n v="89.033422777086344"/>
    <n v="62.249165882940588"/>
    <n v="42.938852739317092"/>
    <n v="35.072811465040957"/>
    <n v="74.820564792670041"/>
    <n v="48.771749865553545"/>
    <n v="34.087560425567666"/>
    <n v="26.712793701493865"/>
    <n v="40.521131108006472"/>
    <n v="33.638858529285301"/>
    <n v="17.592882509053684"/>
    <n v="17.924920098329896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20.769030924708417"/>
    <n v="14.884221707454314"/>
    <n v="13.32807676"/>
    <n v="9.3905332017550922"/>
    <n v="0"/>
    <n v="3.3944660310853227"/>
    <n v="4.3857610408306016"/>
    <n v="4.2156195436769242"/>
    <n v="4.7283000593437681"/>
    <n v="2.4324362500000003"/>
    <n v="11.504977258231889"/>
    <n v="12.712790451590068"/>
    <n v="10.510113347559852"/>
    <n v="13.423645699782735"/>
    <n v="3.1718309096190831"/>
    <n v="0"/>
    <n v="1.0605564015116433"/>
    <n v="5.6143293498636124"/>
    <n v="4.1956660983078429"/>
    <n v="0.21691620843372039"/>
    <n v="0.78817930075510734"/>
    <n v="10.555138115516925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119935044550282"/>
    <n v="11.397017000374143"/>
    <n v="0"/>
    <n v="7.9684098364189753"/>
    <n v="0"/>
    <n v="5.4965294984986732"/>
    <n v="0"/>
    <n v="4.4896109354212355"/>
    <n v="0"/>
    <n v="9.5362109628826168"/>
    <n v="6.2161746177091786"/>
    <n v="4.3446099121142678"/>
    <n v="3.4046633683038379"/>
    <n v="0.6991662674678284"/>
    <s v=""/>
    <n v="0.56342620768598406"/>
    <s v=""/>
  </r>
  <r>
    <x v="0"/>
    <d v="2019-12-01T00:00:00"/>
    <x v="0"/>
    <x v="7"/>
    <n v="102.109569515345"/>
    <n v="76.474389886298795"/>
    <n v="53.056030784129263"/>
    <n v="43.725748246796741"/>
    <n v="116.00959408634829"/>
    <n v="76.038622745830295"/>
    <n v="53.773004396904085"/>
    <n v="42.214415854354115"/>
    <n v="68.111533265775833"/>
    <n v="55.539192744162705"/>
    <n v="33.392760813417581"/>
    <n v="30.16806760966676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33.355770444445511"/>
    <n v="12.179933400593129"/>
    <n v="16.210473114223735"/>
    <n v="2.3161352005298967"/>
    <n v="0"/>
    <n v="9.9687224508724697"/>
    <n v="4.4183078094722763"/>
    <n v="3.4046220720497975"/>
    <n v="3.4041309048950104"/>
    <n v="2.7469783632228664"/>
    <n v="14.104495755040304"/>
    <n v="18.392354685830103"/>
    <n v="8.7095528118505428"/>
    <n v="17.136226188558464"/>
    <n v="1.0695433515291302"/>
    <n v="0"/>
    <n v="10.877025381275967"/>
    <n v="5.7670954121505256"/>
    <n v="3.7651214761984098"/>
    <n v="9.4986985478783537E-2"/>
    <n v="0.31840579332072338"/>
    <n v="10.344077800106149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41198315201181"/>
    <n v="13.022189391306727"/>
    <n v="0"/>
    <n v="9.7528957707960604"/>
    <n v="0"/>
    <n v="6.7663166586761694"/>
    <n v="0"/>
    <n v="5.5764114729796717"/>
    <n v="0"/>
    <n v="14.785934401743212"/>
    <n v="9.6914578209963"/>
    <n v="6.8536065646904687"/>
    <n v="5.3804134782662816"/>
    <n v="0.74894439619399478"/>
    <s v=""/>
    <n v="0.57176982139782551"/>
    <s v=""/>
  </r>
  <r>
    <x v="0"/>
    <d v="2019-12-01T00:00:00"/>
    <x v="0"/>
    <x v="8"/>
    <n v="102.48043719533904"/>
    <n v="85.36928763392811"/>
    <n v="54.917091458221634"/>
    <n v="48.038297396656624"/>
    <n v="155.43432064938636"/>
    <n v="99.096041545413328"/>
    <n v="72.144018791552341"/>
    <n v="53.600992738517121"/>
    <n v="94.955526220369237"/>
    <n v="78.16485667206922"/>
    <n v="47.805975500645637"/>
    <n v="42.693756053917809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32.701669010067718"/>
    <n v="8.1555498083097149"/>
    <n v="11.899724196672011"/>
    <n v="6.6640094938718626"/>
    <n v="0"/>
    <n v="20.704921428821585"/>
    <n v="4.5931568503681035"/>
    <n v="3.3220263513161012"/>
    <n v="2.9820268576382194"/>
    <n v="1.7026831021879067"/>
    <n v="9.7546700960858175"/>
    <n v="17.827227368419571"/>
    <n v="6.0167650702346682"/>
    <n v="12.14581216126339"/>
    <n v="4.6873174562055038"/>
    <n v="0"/>
    <n v="25.294333014245474"/>
    <n v="6.1746412500437797"/>
    <n v="3.5809732401549814"/>
    <n v="0.1620706470265576"/>
    <n v="0.20858265374434265"/>
    <n v="9.2715647725898407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357985477016818"/>
    <n v="13.078493094414426"/>
    <n v="0"/>
    <n v="10.894778255748774"/>
    <n v="0"/>
    <n v="7.0084868981642421"/>
    <n v="0"/>
    <n v="6.1306192475745487"/>
    <n v="0"/>
    <n v="19.810789676504854"/>
    <n v="12.630227536804439"/>
    <n v="9.1950733707079753"/>
    <n v="6.8316829202085163"/>
    <n v="0.83303008818360924"/>
    <s v=""/>
    <n v="0.56271170497110823"/>
    <s v=""/>
  </r>
  <r>
    <x v="0"/>
    <d v="2019-12-01T00:00:00"/>
    <x v="0"/>
    <x v="9"/>
    <n v="106.32805592987938"/>
    <n v="67.550296872773941"/>
    <n v="52.358912872563018"/>
    <n v="38.397658835369249"/>
    <n v="133.5319327916697"/>
    <n v="85.137152332853503"/>
    <n v="61.970725226371243"/>
    <n v="46.101040024607357"/>
    <n v="97.762942713921987"/>
    <n v="87.622306584769277"/>
    <n v="45.734728458349885"/>
    <n v="45.772604995470843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26.790937915628213"/>
    <n v="16.301173256766663"/>
    <n v="11.3112637395398"/>
    <n v="4.4373070499660923"/>
    <n v="8.3199539002982608"/>
    <n v="10.530288733109749"/>
    <n v="3.7030408663149315"/>
    <n v="3.2570687996923646"/>
    <n v="3.4936208426035069"/>
    <n v="3.3621735599705747"/>
    <n v="14.821227265989222"/>
    <n v="11.924310693469064"/>
    <n v="9.773566030507796"/>
    <n v="10.259009329408197"/>
    <n v="1.1993012201866358"/>
    <n v="6.3382183881076797"/>
    <n v="11.09625125545829"/>
    <n v="4.2268230916673692"/>
    <n v="3.3485697954912763"/>
    <n v="-1.6793283689982945"/>
    <n v="0.76955352388986742"/>
    <n v="10.294021913586064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422990531413141"/>
    <n v="13.558276113850642"/>
    <n v="0"/>
    <n v="8.613583391176082"/>
    <n v="0"/>
    <n v="6.6764749109625079"/>
    <n v="0"/>
    <n v="4.8962247645974006"/>
    <n v="0"/>
    <n v="17.019233748253875"/>
    <n v="10.851105543976102"/>
    <n v="7.8984422386958926"/>
    <n v="5.8757808698875289"/>
    <n v="0.63530078004361912"/>
    <s v=""/>
    <n v="0.56843064520779885"/>
    <s v=""/>
  </r>
  <r>
    <x v="0"/>
    <d v="2019-12-01T00:00:00"/>
    <x v="0"/>
    <x v="10"/>
    <n v="76.483041589870083"/>
    <n v="52.581408686341128"/>
    <n v="39.081776138368177"/>
    <n v="32.776263897311729"/>
    <n v="156.4995604364527"/>
    <n v="99.967752683216418"/>
    <n v="73.20484071517923"/>
    <n v="54.58065899583454"/>
    <n v="80.038946628263218"/>
    <n v="73.833910327334053"/>
    <n v="33.745821128764305"/>
    <n v="36.401193074527896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10.968710921324075"/>
    <n v="12.224245497458709"/>
    <n v="1.10687451331"/>
    <n v="4.9249784835061394"/>
    <n v="22.425839363669585"/>
    <n v="2.2705362203724997"/>
    <n v="2.7660520646598004"/>
    <n v="2.679498405949376"/>
    <n v="3.2165671848616504"/>
    <n v="0.82496539104235"/>
    <n v="13.074773543715899"/>
    <n v="5.0182274879782911"/>
    <n v="8.1914812767070533"/>
    <n v="1.149845676009972"/>
    <n v="1.3110253913331502"/>
    <n v="21.688429344655326"/>
    <n v="2.0603449109948095"/>
    <n v="3.2092681553409057"/>
    <n v="2.6461875838156996"/>
    <n v="-1.4370712416054425"/>
    <n v="0.16716576215429182"/>
    <n v="8.5765043389570721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283879863834205"/>
    <n v="9.7699605235335198"/>
    <n v="0"/>
    <n v="6.7167606891483196"/>
    <n v="0"/>
    <n v="4.9923146638038922"/>
    <n v="0"/>
    <n v="4.1868471458392538"/>
    <n v="0"/>
    <n v="19.946559185378113"/>
    <n v="12.741330965812491"/>
    <n v="9.3302798034018384"/>
    <n v="6.9565457053115738"/>
    <n v="0.68749107767316298"/>
    <s v=""/>
    <n v="0.62334320658521825"/>
    <s v=""/>
  </r>
  <r>
    <x v="0"/>
    <d v="2019-12-01T00:00:00"/>
    <x v="0"/>
    <x v="11"/>
    <n v="134.18698032793608"/>
    <n v="151.73019537869865"/>
    <n v="65.32098441181752"/>
    <n v="81.805020201274729"/>
    <n v="194.738778111644"/>
    <n v="124.24759637887657"/>
    <n v="90.560929352080095"/>
    <n v="66.596082161797327"/>
    <n v="101.75217990961842"/>
    <n v="114.94484915407857"/>
    <n v="45.374410271059197"/>
    <n v="58.48341146672238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16.915093466181936"/>
    <n v="24.617625949799333"/>
    <n v="1.8362575956431999"/>
    <n v="4.8988666301449841"/>
    <n v="41.569640974144093"/>
    <n v="1.9217882306864"/>
    <n v="7.56192825242778"/>
    <n v="3.4904358940470788"/>
    <n v="4.4087800644005881"/>
    <n v="1.70592494158112"/>
    <n v="25.260638328879566"/>
    <n v="23.102356255110752"/>
    <n v="21.718376406632732"/>
    <n v="4.1027314640690218"/>
    <n v="1.9468672463396295"/>
    <n v="43.510530196505883"/>
    <n v="10.228332007321422"/>
    <n v="11.196051174252181"/>
    <n v="4.018409900162367"/>
    <n v="6.4546666177609291"/>
    <n v="0.35867079431038301"/>
    <n v="25.093203316233357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053259788814451"/>
    <n v="17.191720203742978"/>
    <n v="0"/>
    <n v="19.439315640272923"/>
    <n v="0"/>
    <n v="8.3687708352673376"/>
    <n v="0"/>
    <n v="10.480666716881686"/>
    <n v="0"/>
    <n v="24.820316123950949"/>
    <n v="15.835904125868531"/>
    <n v="11.542389845482022"/>
    <n v="8.4879643792608697"/>
    <n v="1.1307370879640422"/>
    <s v=""/>
    <n v="0.53914792633793251"/>
    <s v=""/>
  </r>
  <r>
    <x v="0"/>
    <d v="2019-12-01T00:00:00"/>
    <x v="1"/>
    <x v="0"/>
    <n v="49.081665866216824"/>
    <n v="21.282002079995337"/>
    <n v="8.6539391963214012"/>
    <n v="5.9157941270285237"/>
    <n v="29.181712186867905"/>
    <n v="17.188024873742204"/>
    <n v="6.409947926961638"/>
    <n v="4.3815856509438555"/>
    <n v="19.109959610779388"/>
    <n v="11.951902128284884"/>
    <n v="5.455120760570181"/>
    <n v="3.5076692487017156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18.615252434380373"/>
    <n v="2.9607799736812908"/>
    <n v="22.767306117999954"/>
    <n v="1.2934618733000003"/>
    <n v="1.7110065293499999"/>
    <n v="0.88734973121000005"/>
    <n v="0.53854583863387329"/>
    <n v="0.24858715907978002"/>
    <n v="0"/>
    <n v="4.8484208581559995E-2"/>
    <n v="1.0891999999984137E-2"/>
    <n v="13.724124017619273"/>
    <n v="1.839482699953884"/>
    <n v="3.5821538289875061"/>
    <n v="0.53020922663563708"/>
    <n v="0.68179709359052709"/>
    <n v="0.31828318118350662"/>
    <n v="0.28186819466864904"/>
    <n v="0.21393185726733327"/>
    <n v="0"/>
    <n v="9.8922299740832387E-2"/>
    <n v="1.1229680348186832E-2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419977623914541"/>
    <n v="6.2588217127020878"/>
    <n v="0"/>
    <n v="2.7138495476317619"/>
    <n v="0"/>
    <n v="1.1035375753132506"/>
    <n v="0"/>
    <n v="0.75437335055097932"/>
    <n v="0"/>
    <n v="3.7193379179003148"/>
    <n v="2.1906895742564241"/>
    <n v="0.81697613299207117"/>
    <n v="0.55845241525673961"/>
    <n v="0.4336039069660807"/>
    <s v=""/>
    <n v="0.27797169198612448"/>
    <s v=""/>
  </r>
  <r>
    <x v="0"/>
    <d v="2019-12-01T00:00:00"/>
    <x v="1"/>
    <x v="1"/>
    <n v="39.193279660594257"/>
    <n v="21.221141166477839"/>
    <n v="9.4300054092449699"/>
    <n v="7.5651872248967882"/>
    <n v="14.63584282281909"/>
    <n v="8.6101797473864092"/>
    <n v="3.2120170974332947"/>
    <n v="2.1930897319420328"/>
    <n v="10.172543072953726"/>
    <n v="7.6375060528388463"/>
    <n v="2.7440549620904284"/>
    <n v="2.2154780472366533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19.137474448957608"/>
    <n v="2.065688761834267"/>
    <n v="16.203090968000001"/>
    <n v="0.25549316748423262"/>
    <n v="0.49248861247372105"/>
    <n v="0.76349999999999996"/>
    <n v="0.1890272958444289"/>
    <n v="-4.0000190000000005E-2"/>
    <n v="0.10907359599999999"/>
    <n v="1.7443E-2"/>
    <n v="0"/>
    <n v="16.033361406493317"/>
    <n v="1.8146326945614415"/>
    <n v="2.5449274052336928"/>
    <n v="0.10354872285456222"/>
    <n v="0.20457504098584989"/>
    <n v="0.38442328997385167"/>
    <n v="8.7791850454668668E-2"/>
    <n v="-3.9389457599164561E-2"/>
    <n v="7.2531597350772553E-2"/>
    <n v="1.4738616168846782E-2"/>
    <n v="0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478480153993235"/>
    <n v="4.99414356441254"/>
    <n v="0"/>
    <n v="2.7040713740680209"/>
    <n v="0"/>
    <n v="1.2016039799370581"/>
    <n v="0"/>
    <n v="0.96398238218325727"/>
    <n v="0"/>
    <n v="1.8654027160146163"/>
    <n v="1.097405382155844"/>
    <n v="0.40938574498051061"/>
    <n v="0.27951895848799818"/>
    <n v="0.54144846642711608"/>
    <s v=""/>
    <n v="0.35649295038134904"/>
    <s v=""/>
  </r>
  <r>
    <x v="0"/>
    <d v="2019-12-01T00:00:00"/>
    <x v="1"/>
    <x v="2"/>
    <n v="31.879076930259416"/>
    <n v="19.238571050750277"/>
    <n v="8.4640417849801128"/>
    <n v="6.3474069347530531"/>
    <n v="29.223257380550383"/>
    <n v="17.202955366708977"/>
    <n v="6.416452253197094"/>
    <n v="4.3837068414699338"/>
    <n v="17.992542811097884"/>
    <n v="11.171895589306526"/>
    <n v="5.3921609721413679"/>
    <n v="3.5026959426730584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16.776235571296393"/>
    <n v="2.2789313243730249"/>
    <n v="4.3036097379999996"/>
    <n v="7.4571532515899985"/>
    <n v="0.71600133499999996"/>
    <n v="0.220808"/>
    <n v="0.11813471000000002"/>
    <n v="0"/>
    <n v="0"/>
    <n v="8.2030000000000002E-3"/>
    <n v="0"/>
    <n v="13.260302559636681"/>
    <n v="1.5291218064009953"/>
    <n v="0.6791916320096707"/>
    <n v="2.9365536412948297"/>
    <n v="0.31135247705913671"/>
    <n v="0.4002454896695119"/>
    <n v="6.9005256160152947E-2"/>
    <n v="0"/>
    <n v="0"/>
    <n v="1.568285870768172E-2"/>
    <n v="3.7115329811616249E-2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494219555765268"/>
    <n v="4.0613279692030462"/>
    <n v="0"/>
    <n v="2.4509538612690411"/>
    <n v="0"/>
    <n v="1.0783012854808929"/>
    <n v="0"/>
    <n v="0.80864641634453283"/>
    <n v="0"/>
    <n v="3.7246330360613147"/>
    <n v="2.1925925314327768"/>
    <n v="0.81780513805671617"/>
    <n v="0.55872277034434426"/>
    <n v="0.60348582529029082"/>
    <s v=""/>
    <n v="0.32993130924375558"/>
    <s v=""/>
  </r>
  <r>
    <x v="0"/>
    <d v="2019-12-01T00:00:00"/>
    <x v="1"/>
    <x v="3"/>
    <n v="23.891369020168298"/>
    <n v="15.598735823212373"/>
    <n v="6.3366655538210725"/>
    <n v="4.3883395315532931"/>
    <n v="43.820591463345707"/>
    <n v="25.45879485842363"/>
    <n v="9.5557388393604334"/>
    <n v="6.4220785275930652"/>
    <n v="49.215058393636816"/>
    <n v="27.692061512517412"/>
    <n v="6.1692689885771888"/>
    <n v="3.8279427924990395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14.52135764116357"/>
    <n v="3.5236047763847282"/>
    <n v="0"/>
    <n v="3.8577541431200002"/>
    <n v="1.3687034394999997"/>
    <n v="0.56954199999999999"/>
    <n v="5.0407020000000004E-2"/>
    <n v="0"/>
    <n v="0"/>
    <n v="0"/>
    <n v="0"/>
    <n v="10.719722175545856"/>
    <n v="2.5754827106008675"/>
    <n v="0"/>
    <n v="1.4951588719035089"/>
    <n v="0.48114404778838871"/>
    <n v="0.30721196151807217"/>
    <n v="2.0016055855689011E-2"/>
    <n v="0"/>
    <n v="0"/>
    <n v="0"/>
    <n v="0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449625164060217"/>
    <n v="3.0454408125220138"/>
    <n v="0"/>
    <n v="1.9883760809042785"/>
    <n v="0"/>
    <n v="0.80773688090533557"/>
    <n v="0"/>
    <n v="0.55938311016477671"/>
    <n v="0"/>
    <n v="5.5851276433253618"/>
    <n v="3.2448356852615414"/>
    <n v="1.2179210586135472"/>
    <n v="0.81852223154195947"/>
    <n v="0.65290255280241327"/>
    <s v=""/>
    <n v="0.28132661398259179"/>
    <s v=""/>
  </r>
  <r>
    <x v="0"/>
    <d v="2019-12-01T00:00:00"/>
    <x v="1"/>
    <x v="4"/>
    <n v="40.964237666161594"/>
    <n v="24.371844757703265"/>
    <n v="10.048664719649823"/>
    <n v="6.8897276737400892"/>
    <n v="43.848283722150683"/>
    <n v="25.468746889902466"/>
    <n v="9.5600743465394586"/>
    <n v="6.4234924229637738"/>
    <n v="34.636700636293327"/>
    <n v="21.405969870515055"/>
    <n v="5.9648464768242881"/>
    <n v="4.080044591190326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20.121019472841173"/>
    <n v="7.325685682513166"/>
    <n v="0"/>
    <n v="6.0607100688799989"/>
    <n v="6.2256503067758349"/>
    <n v="1.0600246610799999"/>
    <n v="0.11549196398938"/>
    <n v="0"/>
    <n v="0"/>
    <n v="5.5655510082039998E-2"/>
    <n v="0"/>
    <n v="15.052016613452574"/>
    <n v="4.3220420914663027"/>
    <n v="0"/>
    <n v="1.4384178183661429"/>
    <n v="2.6309764671693268"/>
    <n v="0.76230969059677123"/>
    <n v="5.3728786435491463E-2"/>
    <n v="0"/>
    <n v="0"/>
    <n v="0.11235329021665831"/>
    <n v="0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482368193252903"/>
    <n v="5.2195465821434368"/>
    <n v="0"/>
    <n v="3.1053910985064417"/>
    <n v="0"/>
    <n v="1.280372260799554"/>
    <n v="0"/>
    <n v="0.87786949251773427"/>
    <n v="0"/>
    <n v="5.588657143840825"/>
    <n v="3.2461041155648194"/>
    <n v="1.2184736381243386"/>
    <n v="0.81870243874263859"/>
    <n v="0.59495418799983102"/>
    <s v=""/>
    <n v="0.28269208762141146"/>
    <s v=""/>
  </r>
  <r>
    <x v="0"/>
    <d v="2019-12-01T00:00:00"/>
    <x v="1"/>
    <x v="5"/>
    <n v="47.538037857623685"/>
    <n v="27.36290394018296"/>
    <n v="11.989169162964991"/>
    <n v="8.2830455393819502"/>
    <n v="58.412749594978408"/>
    <n v="33.939774887178238"/>
    <n v="12.738682792609961"/>
    <n v="8.5620205355161598"/>
    <n v="41.856610602948216"/>
    <n v="25.716112448664994"/>
    <n v="9.715594449274958"/>
    <n v="6.5138900551468071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23.788953138908155"/>
    <n v="6.3551692124310106"/>
    <n v="4.7825662203889854"/>
    <n v="5.5051945326370006"/>
    <n v="6.0267478387585287"/>
    <n v="0.98544815450000001"/>
    <n v="9.2939919999999995E-2"/>
    <n v="1.47E-2"/>
    <n v="0"/>
    <n v="0"/>
    <n v="-1.36811599999902E-2"/>
    <n v="17.882566515255295"/>
    <n v="3.7729256005831524"/>
    <n v="0.75837495313786019"/>
    <n v="1.9254814518071071"/>
    <n v="2.3970014582241443"/>
    <n v="0.59307817665442941"/>
    <n v="3.5962459565826242E-2"/>
    <n v="7.555738113748176E-3"/>
    <n v="0"/>
    <n v="0"/>
    <n v="-1.0042413158608099E-2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260576974161911"/>
    <n v="6.0743275472296334"/>
    <n v="0"/>
    <n v="3.4963841308270638"/>
    <n v="0"/>
    <n v="1.5319551205101989"/>
    <n v="0"/>
    <n v="1.0583931092300323"/>
    <n v="0"/>
    <n v="7.4449625527863104"/>
    <n v="4.3257739934701087"/>
    <n v="1.6236013031469685"/>
    <n v="1.091267278207104"/>
    <n v="0.57560019667060713"/>
    <s v=""/>
    <n v="0.30271076335644825"/>
    <s v=""/>
  </r>
  <r>
    <x v="0"/>
    <d v="2019-12-01T00:00:00"/>
    <x v="1"/>
    <x v="6"/>
    <n v="36.009892497373855"/>
    <n v="22.800145753278848"/>
    <n v="11.291500978227047"/>
    <n v="8.001852599954038"/>
    <n v="42.844980501983578"/>
    <n v="24.89238977643187"/>
    <n v="9.3431041414500786"/>
    <n v="6.2792727448745591"/>
    <n v="18.817333518835316"/>
    <n v="14.08527483759511"/>
    <n v="6.0755274381840429"/>
    <n v="4.4981281893894955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21.067503500421157"/>
    <n v="6.7380446442201016"/>
    <n v="2.6168550553057974"/>
    <n v="1.1741861714999999"/>
    <n v="2.8642645939267974"/>
    <n v="1.0550001000000002"/>
    <n v="0.36587846000000007"/>
    <n v="2.5791680000000001E-2"/>
    <n v="8.0167292000000015E-2"/>
    <n v="1.7422E-2"/>
    <n v="4.779000000006306E-3"/>
    <n v="15.73754397186562"/>
    <n v="4.5731294861173231"/>
    <n v="0.39978902181924308"/>
    <n v="0.37310662884367291"/>
    <n v="0.98769294012946418"/>
    <n v="0.51310980022117836"/>
    <n v="0.14229022757078749"/>
    <n v="1.618915599372767E-2"/>
    <n v="2.1360061066578503E-2"/>
    <n v="3.086299742478258E-2"/>
    <n v="5.0714622264713682E-3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119935044550282"/>
    <n v="4.6095650843588274"/>
    <n v="0"/>
    <n v="2.9186078739410584"/>
    <n v="0"/>
    <n v="1.4454058329397896"/>
    <n v="0"/>
    <n v="1.0243035398571103"/>
    <n v="0"/>
    <n v="5.4607817235768197"/>
    <n v="3.1726448595535346"/>
    <n v="1.1908198285851337"/>
    <n v="0.80032100472020384"/>
    <n v="0.63316339405738653"/>
    <s v=""/>
    <n v="0.35095620381300879"/>
    <s v=""/>
  </r>
  <r>
    <x v="0"/>
    <d v="2019-12-01T00:00:00"/>
    <x v="1"/>
    <x v="7"/>
    <n v="23.162550125964586"/>
    <n v="13.939634336760822"/>
    <n v="5.9691143461157914"/>
    <n v="3.9630293167089183"/>
    <n v="42.859601354789788"/>
    <n v="24.897644211918657"/>
    <n v="9.3453931859354427"/>
    <n v="6.2800192479404204"/>
    <n v="22.71010874819132"/>
    <n v="13.84170090139234"/>
    <n v="6.0195808242130076"/>
    <n v="3.6402809041375583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10.749850232276689"/>
    <n v="5.9216526207358466"/>
    <n v="0"/>
    <n v="1.655303053575"/>
    <n v="2.7570400301798501"/>
    <n v="1.8070843891971999"/>
    <n v="0.28378047999999995"/>
    <n v="-1.806168E-2"/>
    <n v="0"/>
    <n v="0"/>
    <n v="5.9009999999979357E-3"/>
    <n v="7.9333280121278484"/>
    <n v="3.4880842487494808"/>
    <n v="0"/>
    <n v="0.50306899861050236"/>
    <n v="0.938643921005622"/>
    <n v="0.97596563105173839"/>
    <n v="0.10902067927344625"/>
    <n v="-1.5930416712176741E-2"/>
    <n v="0"/>
    <n v="0"/>
    <n v="7.4532626543621916E-3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41198315201181"/>
    <n v="2.9539554025895476"/>
    <n v="0"/>
    <n v="1.777742862304226"/>
    <n v="0"/>
    <n v="0.76125027147239577"/>
    <n v="0"/>
    <n v="0.50541118301090171"/>
    <n v="0"/>
    <n v="5.4626452157491068"/>
    <n v="3.1733145605298865"/>
    <n v="1.1911115774001331"/>
    <n v="0.8004161498282395"/>
    <n v="0.60181777312744467"/>
    <s v=""/>
    <n v="0.28429937407022504"/>
    <s v=""/>
  </r>
  <r>
    <x v="0"/>
    <d v="2019-12-01T00:00:00"/>
    <x v="1"/>
    <x v="8"/>
    <n v="18.96884256337556"/>
    <n v="11.048809543640314"/>
    <n v="4.457118847691353"/>
    <n v="2.9846887063578094"/>
    <n v="48.203574191995187"/>
    <n v="28.005006260861759"/>
    <n v="10.511457319581849"/>
    <n v="7.064333536085269"/>
    <n v="34.051761137386137"/>
    <n v="22.2923923651331"/>
    <n v="6.8840248090385501"/>
    <n v="4.6885510017590528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8.6065278044018303"/>
    <n v="3.8343787085449295"/>
    <n v="0"/>
    <n v="4.1645894393959999"/>
    <n v="1.7448542861463001"/>
    <n v="0.52041217745049995"/>
    <n v="5.9609599999999999E-2"/>
    <n v="2.1951547436000002E-2"/>
    <n v="0"/>
    <n v="1.6518999999999999E-2"/>
    <n v="0"/>
    <n v="6.3564089840827345"/>
    <n v="2.4614289495112041"/>
    <n v="0"/>
    <n v="1.3332002141309507"/>
    <n v="0.54276998549238098"/>
    <n v="0.27903768447084276"/>
    <n v="2.199382487680927E-2"/>
    <n v="1.7138667260929601E-2"/>
    <n v="0"/>
    <n v="3.6831233814460795E-2"/>
    <n v="0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357985477016818"/>
    <n v="2.4207925264923142"/>
    <n v="0"/>
    <n v="1.4100425727357475"/>
    <n v="0"/>
    <n v="0.56881488473164876"/>
    <n v="0"/>
    <n v="0.38090421648642925"/>
    <n v="0"/>
    <n v="6.1437581222971955"/>
    <n v="3.5693615580216727"/>
    <n v="1.3397315939091834"/>
    <n v="0.90038046490228341"/>
    <n v="0.58247146639157643"/>
    <s v=""/>
    <n v="0.27013667803476565"/>
    <s v=""/>
  </r>
  <r>
    <x v="0"/>
    <d v="2019-12-01T00:00:00"/>
    <x v="1"/>
    <x v="9"/>
    <n v="19.747871074822541"/>
    <n v="12.231472601985113"/>
    <n v="6.5881272613754946"/>
    <n v="4.3056612493865281"/>
    <n v="45.905509549285036"/>
    <n v="26.67047989706068"/>
    <n v="10.010495854430239"/>
    <n v="6.7278010747576973"/>
    <n v="18.582086417098392"/>
    <n v="13.28827246563475"/>
    <n v="4.5942867706609611"/>
    <n v="3.4107871865359773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11.152009299657472"/>
    <n v="2.8171707144899041"/>
    <n v="0"/>
    <n v="1.8026650996892004"/>
    <n v="1.6223485864763603"/>
    <n v="1.875848355072288"/>
    <n v="0.30325726143731996"/>
    <n v="0"/>
    <n v="0.16000575800000005"/>
    <n v="1.4566000000000001E-2"/>
    <n v="0"/>
    <n v="7.90719709524903"/>
    <n v="1.7870713976638495"/>
    <n v="0"/>
    <n v="1.0171901789027087"/>
    <n v="0.49206914826346621"/>
    <n v="0.87537115148535649"/>
    <n v="9.7818303449367899E-2"/>
    <n v="0"/>
    <n v="2.9575502764051166E-2"/>
    <n v="2.5179824207282743E-2"/>
    <n v="0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422990531413141"/>
    <n v="2.5181226756345545"/>
    <n v="0"/>
    <n v="1.5596794408249033"/>
    <n v="0"/>
    <n v="0.84007600535668836"/>
    <n v="0"/>
    <n v="0.54903048458243264"/>
    <n v="0"/>
    <n v="5.8508596484624666"/>
    <n v="3.3992702873128677"/>
    <n v="1.2758818457924925"/>
    <n v="0.85748791850182826"/>
    <n v="0.61938183390206425"/>
    <s v=""/>
    <n v="0.35201495269569905"/>
    <s v=""/>
  </r>
  <r>
    <x v="0"/>
    <d v="2019-12-01T00:00:00"/>
    <x v="1"/>
    <x v="10"/>
    <n v="15.125964177192118"/>
    <n v="7.6197117336468398"/>
    <n v="3.6548806749263374"/>
    <n v="2.1040605014481906"/>
    <n v="45.919246174966119"/>
    <n v="26.675416559402105"/>
    <n v="10.012646464088901"/>
    <n v="6.7285024314652349"/>
    <n v="105.51167485961624"/>
    <n v="21.931862134991537"/>
    <n v="9.925054731181314"/>
    <n v="5.2407969389293507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6.6818418605245435"/>
    <n v="1.7062456003615001"/>
    <n v="0"/>
    <n v="1.7914646687500002"/>
    <n v="3.70137094105"/>
    <n v="1.077148501346"/>
    <n v="0.15138060516007501"/>
    <n v="1.6511999999999999E-2"/>
    <n v="0"/>
    <n v="0"/>
    <n v="0"/>
    <n v="4.5203926106159606"/>
    <n v="0.95427246188154147"/>
    <n v="0"/>
    <n v="0.49771051739878602"/>
    <n v="1.1554525751042795"/>
    <n v="0.43197760582371481"/>
    <n v="5.3453750264376092E-2"/>
    <n v="6.4522125581803515E-3"/>
    <n v="0"/>
    <n v="0"/>
    <n v="0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283879863834205"/>
    <n v="1.9321939847005529"/>
    <n v="0"/>
    <n v="0.97334364966330889"/>
    <n v="0"/>
    <n v="0.46687525979596073"/>
    <n v="0"/>
    <n v="0.26877315037373745"/>
    <n v="0"/>
    <n v="5.852610441987963"/>
    <n v="3.3998994867003729"/>
    <n v="1.2761559504782918"/>
    <n v="0.85757730950738731"/>
    <n v="0.50375048125106103"/>
    <s v=""/>
    <n v="0.27613387159479519"/>
    <s v=""/>
  </r>
  <r>
    <x v="0"/>
    <d v="2019-12-01T00:00:00"/>
    <x v="1"/>
    <x v="11"/>
    <n v="29.587076740997428"/>
    <n v="19.776125047429151"/>
    <n v="5.4604509292748489"/>
    <n v="6.0894287936723179"/>
    <n v="42.083400324517484"/>
    <n v="23.881642122664115"/>
    <n v="9.0656430401111265"/>
    <n v="5.9127355413579954"/>
    <n v="37.016593862110859"/>
    <n v="21.611396205775645"/>
    <n v="8.1258704287449071"/>
    <n v="5.7147217694748393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8.9484577515564663"/>
    <n v="6.8957627286031355"/>
    <n v="0"/>
    <n v="7.8203967291904002"/>
    <n v="5.1224599013567991"/>
    <n v="0.56084613663999994"/>
    <n v="0.11512384000000002"/>
    <n v="0.11837668961478399"/>
    <n v="0"/>
    <n v="5.6529640358400001E-3"/>
    <n v="0"/>
    <n v="6.736431386536732"/>
    <n v="3.7195874042815418"/>
    <n v="0"/>
    <n v="2.1231144641500843"/>
    <n v="1.6279791009718654"/>
    <n v="5.3258983433051377"/>
    <n v="0.14198267089934929"/>
    <n v="8.8163797127873061E-2"/>
    <n v="0"/>
    <n v="1.2967880156568938E-2"/>
    <n v="0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053259788814451"/>
    <n v="3.7906266594181957"/>
    <n v="0"/>
    <n v="2.5336706116998333"/>
    <n v="0"/>
    <n v="0.69958012567943606"/>
    <n v="0"/>
    <n v="0.78016328980342897"/>
    <n v="0"/>
    <n v="5.363714971172703"/>
    <n v="3.0438206133950478"/>
    <n v="1.1554561875367944"/>
    <n v="0.75360422159828033"/>
    <n v="0.66840415565713185"/>
    <s v=""/>
    <n v="0.3079181982854588"/>
    <s v=""/>
  </r>
  <r>
    <x v="0"/>
    <d v="2019-12-01T00:00:00"/>
    <x v="2"/>
    <x v="0"/>
    <n v="56.680255227108638"/>
    <n v="23.590283223671744"/>
    <n v="12.665534000556669"/>
    <n v="5.6126894780188987"/>
    <n v="39.830029485815402"/>
    <n v="17.328852974858162"/>
    <n v="6.5829785704686952"/>
    <n v="3.3403854692396657"/>
    <n v="53.313571157506566"/>
    <n v="26.141496076271441"/>
    <n v="6.718985807724442"/>
    <n v="3.9108602394800731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51.495089468387206"/>
    <n v="1.5195405000705127"/>
    <n v="0.77810708247440008"/>
    <n v="0"/>
    <n v="1.4346483637800003"/>
    <n v="0.86294780548060157"/>
    <n v="0.36484771084500001"/>
    <n v="6.7750000000000005E-2"/>
    <n v="5.5089192681760012E-2"/>
    <n v="4.9830439918325697E-2"/>
    <n v="5.2404663470838386E-2"/>
    <n v="21.289722934387566"/>
    <n v="1.0170066094908699"/>
    <n v="0.16759125763510527"/>
    <n v="0"/>
    <n v="0.10589061613715363"/>
    <n v="0.5679270182992292"/>
    <n v="0.12973500069937416"/>
    <n v="6.2910874183844612E-2"/>
    <n v="4.1782082204903294E-2"/>
    <n v="6.2383534786223376E-2"/>
    <n v="0.14533329584747179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419977623914541"/>
    <n v="7.2277826319888838"/>
    <n v="0"/>
    <n v="3.0081981579752166"/>
    <n v="0"/>
    <n v="1.6150902339322084"/>
    <n v="0"/>
    <n v="0.71572189231373651"/>
    <n v="0"/>
    <n v="5.0765129197712415"/>
    <n v="2.2086387368357943"/>
    <n v="0.83902965162159493"/>
    <n v="0.42574686010840973"/>
    <n v="0.41619931189704917"/>
    <s v=""/>
    <n v="0.23792378517892607"/>
    <s v=""/>
  </r>
  <r>
    <x v="0"/>
    <d v="2019-12-01T00:00:00"/>
    <x v="2"/>
    <x v="1"/>
    <n v="29.201803474886649"/>
    <n v="25.411721378330355"/>
    <n v="7.9436085637231333"/>
    <n v="6.9806627955625205"/>
    <n v="19.921883881976065"/>
    <n v="8.6647755035471974"/>
    <n v="3.2915657950366999"/>
    <n v="1.6701966220290043"/>
    <n v="32.694513118569027"/>
    <n v="14.858059774232714"/>
    <n v="4.6161114957483811"/>
    <n v="2.3692867101769548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25.629429637149265"/>
    <n v="1.5612396327435176"/>
    <n v="0.4709863349684652"/>
    <n v="0"/>
    <n v="0.32019600000000004"/>
    <n v="0.75453222658286623"/>
    <n v="0.37678906797477218"/>
    <n v="2.7624759999999998E-2"/>
    <n v="2.5403310967063768E-2"/>
    <n v="2.8164982831114221E-3"/>
    <n v="3.2786006217587982E-2"/>
    <n v="23.592126322681466"/>
    <n v="0.92489044289593025"/>
    <n v="9.3786739229119689E-2"/>
    <n v="0"/>
    <n v="3.3936323320577652E-2"/>
    <n v="0.49826107618212057"/>
    <n v="0.1673784369457795"/>
    <n v="2.2843881958667364E-2"/>
    <n v="4.9862529734636105E-2"/>
    <n v="6.9845703549329397E-3"/>
    <n v="2.1651055027124499E-2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478480153993235"/>
    <n v="3.7209950317062517"/>
    <n v="0"/>
    <n v="3.2380496320095116"/>
    <n v="0"/>
    <n v="1.012202141037378"/>
    <n v="0"/>
    <n v="0.88950025304577995"/>
    <n v="0"/>
    <n v="2.5391319619547486"/>
    <n v="1.1043638520614119"/>
    <n v="0.41952457732253734"/>
    <n v="0.21287392552164836"/>
    <n v="0.87021068408272317"/>
    <s v=""/>
    <n v="0.27470247653176399"/>
    <s v=""/>
  </r>
  <r>
    <x v="0"/>
    <d v="2019-12-01T00:00:00"/>
    <x v="2"/>
    <x v="2"/>
    <n v="41.141718674555214"/>
    <n v="26.162496030186468"/>
    <n v="10.81142860741085"/>
    <n v="7.6481684460547577"/>
    <n v="39.833872611587502"/>
    <n v="17.329048241371911"/>
    <n v="6.5830213759484373"/>
    <n v="3.340387644155943"/>
    <n v="38.136098669733414"/>
    <n v="17.836871927881429"/>
    <n v="4.470941551663949"/>
    <n v="2.416183203468683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33.38708126284336"/>
    <n v="2.1906758792229497"/>
    <n v="1.1842343562622499"/>
    <n v="0"/>
    <n v="2.4147245498160008"/>
    <n v="1.7451678875170376"/>
    <n v="0"/>
    <n v="2.9488400000000001E-2"/>
    <n v="6.8234793014749995E-2"/>
    <n v="3.4148128078649996E-2"/>
    <n v="8.7963417800217769E-2"/>
    <n v="22.647256030924517"/>
    <n v="1.4799264359710371"/>
    <n v="0.27324881047706107"/>
    <n v="0"/>
    <n v="0.13781406989594394"/>
    <n v="1.1999727189527432"/>
    <n v="0"/>
    <n v="2.4501043575772759E-2"/>
    <n v="0.10555043711704949"/>
    <n v="4.0340329254724125E-2"/>
    <n v="0.25388615401761783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494219555765268"/>
    <n v="5.2413692253257675"/>
    <n v="0"/>
    <n v="3.3330474751200807"/>
    <n v="0"/>
    <n v="1.3773534750199028"/>
    <n v="0"/>
    <n v="0.97436072227219339"/>
    <n v="0"/>
    <n v="5.0770027431001781"/>
    <n v="2.2086636244141529"/>
    <n v="0.8390351073687724"/>
    <n v="0.42574713731108127"/>
    <n v="0.63591159710999401"/>
    <s v=""/>
    <n v="0.29233328644293904"/>
    <s v=""/>
  </r>
  <r>
    <x v="0"/>
    <d v="2019-12-01T00:00:00"/>
    <x v="2"/>
    <x v="3"/>
    <n v="40.575768243453453"/>
    <n v="22.608332542454239"/>
    <n v="8.8542764677563977"/>
    <n v="5.1613385353057666"/>
    <n v="63.735463479405922"/>
    <n v="27.726541576859507"/>
    <n v="10.53284831696018"/>
    <n v="5.344620947845212"/>
    <n v="31.021762351826293"/>
    <n v="12.778328288263102"/>
    <n v="4.1226314752612492"/>
    <n v="1.9403694385852632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35.021067910228943"/>
    <n v="2.5588612009872111"/>
    <n v="0.57431365609213192"/>
    <n v="0"/>
    <n v="1.2910404312048003"/>
    <n v="1.0061759091705424"/>
    <n v="0"/>
    <n v="7.1015160000000008E-2"/>
    <n v="3.227708E-2"/>
    <n v="7.8869999999999999E-3"/>
    <n v="1.3129895769829147E-2"/>
    <n v="20.230171804681657"/>
    <n v="1.1781108372128095"/>
    <n v="0.27852331108158529"/>
    <n v="0"/>
    <n v="0.16352724851495698"/>
    <n v="0.64209757630755548"/>
    <n v="0"/>
    <n v="6.2983910601330725E-2"/>
    <n v="3.4421973311093132E-2"/>
    <n v="7.9262909303247225E-3"/>
    <n v="1.0569589812924107E-2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449625164060217"/>
    <n v="5.1722067707268344"/>
    <n v="0"/>
    <n v="2.8818917228952796"/>
    <n v="0"/>
    <n v="1.1286575874951112"/>
    <n v="0"/>
    <n v="0.65791755212494096"/>
    <n v="0"/>
    <n v="8.1233659120448038"/>
    <n v="3.5338700059368096"/>
    <n v="1.3424579708654587"/>
    <n v="0.68119551110748544"/>
    <n v="0.55718803416869123"/>
    <s v=""/>
    <n v="0.22829364021489573"/>
    <s v=""/>
  </r>
  <r>
    <x v="0"/>
    <d v="2019-12-01T00:00:00"/>
    <x v="2"/>
    <x v="4"/>
    <n v="44.316364360575768"/>
    <n v="22.657015216988224"/>
    <n v="12.238193742433538"/>
    <n v="6.4530930434354632"/>
    <n v="63.735357878906228"/>
    <n v="27.726536211372494"/>
    <n v="10.532847140761348"/>
    <n v="5.3446208880833774"/>
    <n v="42.871221903108278"/>
    <n v="18.31596167875453"/>
    <n v="4.8173599346217966"/>
    <n v="2.7129424537084832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33.75394613901063"/>
    <n v="6.5868148299853537"/>
    <n v="1.01144582553178"/>
    <n v="0"/>
    <n v="1.3195883236080002"/>
    <n v="1.3381205807813996"/>
    <n v="5.4900816039999994E-2"/>
    <n v="8.0435489764400001E-2"/>
    <n v="0.13409335294344005"/>
    <n v="0"/>
    <n v="3.701900291076754E-2"/>
    <n v="18.16480785030225"/>
    <n v="3.4023000856879637"/>
    <n v="0.35490640142305191"/>
    <n v="0"/>
    <n v="9.1102356098372791E-2"/>
    <n v="0.23367594371540321"/>
    <n v="4.2166332779421591E-2"/>
    <n v="8.5586538474681673E-2"/>
    <n v="0.25367854876178192"/>
    <n v="0"/>
    <n v="2.8791159745296113E-2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482368193252903"/>
    <n v="5.6466650256338244"/>
    <n v="0"/>
    <n v="2.886892398710267"/>
    <n v="0"/>
    <n v="1.55935581764028"/>
    <n v="0"/>
    <n v="0.82223475055512318"/>
    <n v="0"/>
    <n v="8.1233524527953893"/>
    <n v="3.5338693220818267"/>
    <n v="1.3424578209537301"/>
    <n v="0.681195503490576"/>
    <n v="0.5112561814105876"/>
    <s v=""/>
    <n v="0.28481655600411726"/>
    <s v=""/>
  </r>
  <r>
    <x v="0"/>
    <d v="2019-12-01T00:00:00"/>
    <x v="2"/>
    <x v="5"/>
    <n v="55.085823661857319"/>
    <n v="37.999231777368067"/>
    <n v="12.085368009074571"/>
    <n v="8.8722627171229522"/>
    <n v="71.700750600445758"/>
    <n v="31.19227565132255"/>
    <n v="11.849436025186142"/>
    <n v="6.0126976349206407"/>
    <n v="38.602088803338312"/>
    <n v="13.155664906053195"/>
    <n v="6.1848718995322303"/>
    <n v="2.91100114088364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43.23602967388608"/>
    <n v="5.3000244623991355"/>
    <n v="3.0602715278500003"/>
    <n v="0.95657845611727499"/>
    <n v="1.1684072264976"/>
    <n v="1.0342063624754203"/>
    <n v="0.121038927895"/>
    <n v="4.0571880000000005E-2"/>
    <n v="8.7794089397109407E-2"/>
    <n v="4.55008756846575E-2"/>
    <n v="3.5400179655034947E-2"/>
    <n v="32.45814697288607"/>
    <n v="2.4557380549349506"/>
    <n v="1.0753783458237083"/>
    <n v="1.103930912358259"/>
    <n v="0.120076379625032"/>
    <n v="0.42725288725337118"/>
    <n v="5.9267284295810456E-2"/>
    <n v="4.4456388763823601E-2"/>
    <n v="0.1546958075231348"/>
    <n v="5.280912164886821E-2"/>
    <n v="4.7479622255032439E-2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260576974161911"/>
    <n v="7.0387704501647308"/>
    <n v="0"/>
    <n v="4.8554755467639454"/>
    <n v="0"/>
    <n v="1.5442472412469705"/>
    <n v="0"/>
    <n v="1.1336822523110417"/>
    <n v="0"/>
    <n v="9.1385768848121369"/>
    <n v="3.9755930986040831"/>
    <n v="1.5102628808066212"/>
    <n v="0.76634483128421771"/>
    <n v="0.68981870926765498"/>
    <s v=""/>
    <n v="0.23348531804811845"/>
    <s v=""/>
  </r>
  <r>
    <x v="0"/>
    <d v="2019-12-01T00:00:00"/>
    <x v="2"/>
    <x v="6"/>
    <n v="40.59630727273592"/>
    <n v="20.594818766442753"/>
    <n v="9.538748333496935"/>
    <n v="5.0499871313879883"/>
    <n v="58.422138846394802"/>
    <n v="25.41589299723428"/>
    <n v="9.655088279742527"/>
    <n v="4.8992347166317831"/>
    <n v="33.689758687535381"/>
    <n v="16.125717506429275"/>
    <n v="5.3885367843066563"/>
    <n v="3.0017389271525081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29.125829884723959"/>
    <n v="8.4967461714282688"/>
    <n v="1.24721598454905"/>
    <n v="0"/>
    <n v="0.44824494483119992"/>
    <n v="1.0289458039292134"/>
    <n v="0"/>
    <n v="3.6540079543889999E-2"/>
    <n v="9.836206915084561E-2"/>
    <n v="4.288910689099E-2"/>
    <n v="7.1533227688505008E-2"/>
    <n v="14.11513733636156"/>
    <n v="5.1674584082319122"/>
    <n v="0.3676796958122503"/>
    <n v="0"/>
    <n v="5.7925473751977839E-2"/>
    <n v="0.54153384675887517"/>
    <n v="0"/>
    <n v="3.6320578818521645E-2"/>
    <n v="0.15950672134026175"/>
    <n v="5.0688663652674576E-2"/>
    <n v="9.8568041714720778E-2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119935044550282"/>
    <n v="5.1966642380827164"/>
    <n v="0"/>
    <n v="2.6363077177032888"/>
    <n v="0"/>
    <n v="1.2210389483884199"/>
    <n v="0"/>
    <n v="0.64644026246413011"/>
    <n v="0"/>
    <n v="7.4461592542886095"/>
    <n v="3.2393676538434995"/>
    <n v="1.2305835829496476"/>
    <n v="0.62442907165886785"/>
    <n v="0.50730768757073696"/>
    <s v=""/>
    <n v="0.24520667982844546"/>
    <s v=""/>
  </r>
  <r>
    <x v="0"/>
    <d v="2019-12-01T00:00:00"/>
    <x v="2"/>
    <x v="7"/>
    <n v="28.563899283589652"/>
    <n v="11.264204334251216"/>
    <n v="6.9214195607289959"/>
    <n v="3.4056025949909041"/>
    <n v="58.422138846394915"/>
    <n v="25.415892997234295"/>
    <n v="9.655088279742527"/>
    <n v="4.8992347166317831"/>
    <n v="28.874242093625423"/>
    <n v="15.221919706664364"/>
    <n v="6.6547069876450333"/>
    <n v="3.8142557013944498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22.27429919455118"/>
    <n v="3.886592795007024"/>
    <n v="0.53310459475924799"/>
    <n v="0"/>
    <n v="1.0734400686659999"/>
    <n v="0.41099987932477489"/>
    <n v="7.0381057035376005E-2"/>
    <n v="0.1028209707516865"/>
    <n v="6.2491988816669994E-2"/>
    <n v="0"/>
    <n v="0.14976873467769636"/>
    <n v="11.048529412218597"/>
    <n v="-0.51290798722056052"/>
    <n v="7.2671899168318288E-2"/>
    <n v="0"/>
    <n v="2.4155864230183597E-2"/>
    <n v="0.25674715309896823"/>
    <n v="5.4015076005698069E-2"/>
    <n v="8.1625719089915783E-2"/>
    <n v="9.0194447373052655E-2"/>
    <n v="0"/>
    <n v="0.14917275028704324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41198315201181"/>
    <n v="3.6427977122087096"/>
    <n v="0"/>
    <n v="1.4365411868762576"/>
    <n v="0"/>
    <n v="0.88269921031214393"/>
    <n v="0"/>
    <n v="0.43432170161908817"/>
    <n v="0"/>
    <n v="7.4461592542886237"/>
    <n v="3.2393676538435012"/>
    <n v="1.2305835829496476"/>
    <n v="0.62442907165886785"/>
    <n v="0.39435107309465467"/>
    <s v=""/>
    <n v="0.30233849581682776"/>
    <s v=""/>
  </r>
  <r>
    <x v="0"/>
    <d v="2019-12-01T00:00:00"/>
    <x v="2"/>
    <x v="8"/>
    <n v="22.541705432943463"/>
    <n v="11.155537628146137"/>
    <n v="5.207951139085842"/>
    <n v="2.9809026208951428"/>
    <n v="65.729663269405094"/>
    <n v="28.593121325123107"/>
    <n v="10.862027299846979"/>
    <n v="5.5116417483482314"/>
    <n v="32.99211247656028"/>
    <n v="16.721868094160886"/>
    <n v="8.7815696834191836"/>
    <n v="5.1978260532981189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13.499910164285142"/>
    <n v="4.9550906593909643"/>
    <n v="1.3704564278895441"/>
    <n v="0.14452742035095001"/>
    <n v="1.0385466948924"/>
    <n v="1.237949345679046"/>
    <n v="0"/>
    <n v="9.3262973506890001E-2"/>
    <n v="6.1030205861310007E-2"/>
    <n v="2.8389488293119998E-2"/>
    <n v="0.11254205279410101"/>
    <n v="6.6193950466466855"/>
    <n v="2.6462853244681144"/>
    <n v="0.35657913547042275"/>
    <n v="0.11721816333153265"/>
    <n v="7.6511564930746914E-2"/>
    <n v="0.99048496890122384"/>
    <n v="0"/>
    <n v="0.12104397464098583"/>
    <n v="7.674705651942372E-2"/>
    <n v="2.8160352066135739E-2"/>
    <n v="0.12311204117086483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357985477016818"/>
    <n v="2.8767591836003965"/>
    <n v="0"/>
    <n v="1.4236631480805702"/>
    <n v="0"/>
    <n v="0.66463565996261942"/>
    <n v="0"/>
    <n v="0.38042103848745212"/>
    <n v="0"/>
    <n v="8.377535470270745"/>
    <n v="3.6443194167171598"/>
    <n v="1.3844132840076975"/>
    <n v="0.70248304874102063"/>
    <n v="0.49488436717139117"/>
    <s v=""/>
    <n v="0.26721281575655614"/>
    <s v=""/>
  </r>
  <r>
    <x v="0"/>
    <d v="2019-12-01T00:00:00"/>
    <x v="2"/>
    <x v="9"/>
    <n v="32.713986977496312"/>
    <n v="12.766632065684171"/>
    <n v="8.0688856941042673"/>
    <n v="3.3840049264119632"/>
    <n v="60.856870085445905"/>
    <n v="26.474912696257661"/>
    <n v="10.05738892042821"/>
    <n v="5.1033697655620465"/>
    <n v="50.444468908258806"/>
    <n v="24.375692211247195"/>
    <n v="12.977275767040171"/>
    <n v="6.8995966480985738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23.252787512575324"/>
    <n v="7.833030963925423"/>
    <n v="0.47015061840000005"/>
    <n v="0.14457601666418399"/>
    <n v="0.25286932103712001"/>
    <n v="0.4751773078130091"/>
    <n v="0"/>
    <n v="0.10611467650666401"/>
    <n v="2.1635999999999999E-2"/>
    <n v="9.9188929698830391E-2"/>
    <n v="5.8455630875748454E-2"/>
    <n v="9.2988214685955608"/>
    <n v="2.6860845728394884"/>
    <n v="0.15055130602350075"/>
    <n v="4.5092918891117953E-2"/>
    <n v="1.9683557994022129E-2"/>
    <n v="0.26472689823312318"/>
    <n v="0"/>
    <n v="0.10632716278587892"/>
    <n v="4.2706478919135475E-2"/>
    <n v="7.9868818493867108E-2"/>
    <n v="7.2768882908475163E-2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422990531413141"/>
    <n v="4.1714791486295573"/>
    <n v="0"/>
    <n v="1.6279195653180765"/>
    <n v="0"/>
    <n v="1.0288928845262781"/>
    <n v="0"/>
    <n v="0.43150674355582819"/>
    <n v="0"/>
    <n v="7.7564764885657089"/>
    <n v="3.3743443850633201"/>
    <n v="1.281858573865746"/>
    <n v="0.65044698393888933"/>
    <n v="0.39024995866343759"/>
    <s v=""/>
    <n v="0.26506637843099873"/>
    <s v=""/>
  </r>
  <r>
    <x v="0"/>
    <d v="2019-12-01T00:00:00"/>
    <x v="2"/>
    <x v="10"/>
    <n v="41.72005509562424"/>
    <n v="16.291597128952237"/>
    <n v="9.4337380644868691"/>
    <n v="3.9573575701112498"/>
    <n v="60.856870085445792"/>
    <n v="26.474912696257661"/>
    <n v="10.05738892042821"/>
    <n v="5.1033697655620465"/>
    <n v="48.71331829504399"/>
    <n v="16.942996117203961"/>
    <n v="6.8989840113576433"/>
    <n v="3.4684648380892904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33.739215354347934"/>
    <n v="4.9417867717629997"/>
    <n v="0.24764801610750001"/>
    <n v="0"/>
    <n v="1.9552805463"/>
    <n v="0.68842677227499993"/>
    <n v="0"/>
    <n v="7.701263425249999E-2"/>
    <n v="3.7128608383299996E-2"/>
    <n v="0"/>
    <n v="3.3556392195009721E-2"/>
    <n v="13.625188091439265"/>
    <n v="2.0444839427907384"/>
    <n v="6.8689982581023684E-2"/>
    <n v="0"/>
    <n v="3.9107336362340456E-2"/>
    <n v="0.35647729073379636"/>
    <n v="0"/>
    <n v="5.3865823715992057E-2"/>
    <n v="6.0771577393594359E-2"/>
    <n v="0"/>
    <n v="4.3013083935484531E-2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283879863834205"/>
    <n v="5.329328997003147"/>
    <n v="0"/>
    <n v="2.0810921938577387"/>
    <n v="0"/>
    <n v="1.205067771410381"/>
    <n v="0"/>
    <n v="0.50551372479169632"/>
    <n v="0"/>
    <n v="7.7564764885656947"/>
    <n v="3.3743443850633201"/>
    <n v="1.281858573865746"/>
    <n v="0.65044698393888933"/>
    <n v="0.39049797733035507"/>
    <s v=""/>
    <n v="0.24290789532712684"/>
    <s v=""/>
  </r>
  <r>
    <x v="0"/>
    <d v="2019-12-01T00:00:00"/>
    <x v="2"/>
    <x v="11"/>
    <n v="87.061409338983879"/>
    <n v="53.593418064956097"/>
    <n v="24.60488142913189"/>
    <n v="23.695992636115161"/>
    <n v="60.860200791302994"/>
    <n v="26.475081927076413"/>
    <n v="10.057426018475612"/>
    <n v="5.1033716504877011"/>
    <n v="74.161105006728931"/>
    <n v="24.958999059610495"/>
    <n v="9.6665396834037676"/>
    <n v="5.2310918381115483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41.068785510004844"/>
    <n v="7.3331970278773122"/>
    <n v="21.27258642688"/>
    <n v="15.572893285086794"/>
    <n v="1.0960466404607998"/>
    <n v="0.56244676841432972"/>
    <n v="0"/>
    <n v="7.2419495203199999E-2"/>
    <n v="2.7884395974694401E-2"/>
    <n v="0"/>
    <n v="5.5149789081895051E-2"/>
    <n v="26.561933390897657"/>
    <n v="4.0779763242483913"/>
    <n v="2.2793252769101024"/>
    <n v="19.516977914785027"/>
    <n v="6.7477388224837953E-2"/>
    <n v="0.86053249191620085"/>
    <n v="0"/>
    <n v="9.8721614079887041E-2"/>
    <n v="2.6110792987277365E-2"/>
    <n v="0"/>
    <n v="0.10436287090671925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053259788814451"/>
    <n v="11.154102925943441"/>
    <n v="0"/>
    <n v="6.8662626275906531"/>
    <n v="0"/>
    <n v="3.1523195181987687"/>
    <n v="0"/>
    <n v="3.0358748244760627"/>
    <n v="0"/>
    <n v="7.7569010017165594"/>
    <n v="3.3743659542775264"/>
    <n v="1.2818633021755004"/>
    <n v="0.65044722418097711"/>
    <n v="0.61558178843951161"/>
    <s v=""/>
    <n v="0.44214370890461269"/>
    <s v=""/>
  </r>
  <r>
    <x v="0"/>
    <d v="2019-12-01T00:00:00"/>
    <x v="3"/>
    <x v="0"/>
    <n v="16.787220995913422"/>
    <n v="1.7654366321215811"/>
    <n v="0.31345940184677684"/>
    <n v="0.17095235544389448"/>
    <n v="0.66888571395367269"/>
    <n v="0.24188487097191277"/>
    <n v="5.9106527305044815E-2"/>
    <n v="3.8265932439872037E-2"/>
    <n v="17.015971507099998"/>
    <n v="2.1769434916173407"/>
    <n v="0.51968027296630048"/>
    <n v="0.18767182192434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19977623914541"/>
    <n v="2.1406816865494847"/>
    <n v="0"/>
    <n v="0.22512587807513004"/>
    <n v="0"/>
    <n v="3.9971881061999427E-2"/>
    <n v="0"/>
    <n v="2.1799592479322737E-2"/>
    <n v="0"/>
    <n v="8.525243422040403E-2"/>
    <n v="3.0829293586724961E-2"/>
    <n v="7.5333875816920928E-3"/>
    <n v="4.8771618531511371E-3"/>
    <n v="0.10516550848716104"/>
    <s v=""/>
    <n v="9.6832903732407327E-2"/>
    <s v=""/>
  </r>
  <r>
    <x v="0"/>
    <d v="2019-12-01T00:00:00"/>
    <x v="3"/>
    <x v="1"/>
    <n v="9.4101514456442708"/>
    <n v="1.3066472314221129"/>
    <n v="0.26863586225887232"/>
    <n v="0.24177400215512845"/>
    <n v="0.50511438549292709"/>
    <n v="0.18266129087857283"/>
    <n v="4.4634765843386562E-2"/>
    <n v="2.8896824295186755E-2"/>
    <n v="10.370928009442155"/>
    <n v="1.4946187954850219"/>
    <n v="0.38065387928972882"/>
    <n v="0.18754608570378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8480153993235"/>
    <n v="1.1990741190679712"/>
    <n v="0"/>
    <n v="0.16649751993899012"/>
    <n v="0"/>
    <n v="3.4230512840175496E-2"/>
    <n v="0"/>
    <n v="3.0807681504625345E-2"/>
    <n v="0"/>
    <n v="6.4379056129756237E-2"/>
    <n v="2.3280987110928433E-2"/>
    <n v="5.6888977588030838E-3"/>
    <n v="3.6830276996685962E-3"/>
    <n v="0.1388550693333345"/>
    <s v=""/>
    <n v="0.18503387627584025"/>
    <s v=""/>
  </r>
  <r>
    <x v="0"/>
    <d v="2019-12-01T00:00:00"/>
    <x v="3"/>
    <x v="2"/>
    <n v="3.3049338861118116"/>
    <n v="0.74019915445109441"/>
    <n v="0.24238259466987466"/>
    <n v="0.24218214751884076"/>
    <n v="1.3431577580975449"/>
    <n v="0.48571756614740652"/>
    <n v="0.1186890212301258"/>
    <n v="7.6840008622176117E-2"/>
    <n v="18.762986236590631"/>
    <n v="2.3350014699677426"/>
    <n v="0.69779328412622676"/>
    <n v="0.34062252350486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94219555765268"/>
    <n v="0.42104169005258552"/>
    <n v="0"/>
    <n v="9.4299829801509E-2"/>
    <n v="0"/>
    <n v="3.0879037468189218E-2"/>
    <n v="0"/>
    <n v="3.0853500918852424E-2"/>
    <n v="0"/>
    <n v="0.17119137997880327"/>
    <n v="6.1906845958657288E-2"/>
    <n v="1.512743920825651E-2"/>
    <n v="9.793597985277137E-3"/>
    <n v="0.22396791583686532"/>
    <s v=""/>
    <n v="0.32718511776527831"/>
    <s v=""/>
  </r>
  <r>
    <x v="0"/>
    <d v="2019-12-01T00:00:00"/>
    <x v="3"/>
    <x v="3"/>
    <n v="1.6920562225154341"/>
    <n v="0.44040945553487543"/>
    <n v="0.16803957270585879"/>
    <n v="0.16229901168079569"/>
    <n v="0.86595176165718935"/>
    <n v="0.31314860785150073"/>
    <n v="7.652039859351413E-2"/>
    <n v="4.9539780737576374E-2"/>
    <n v="25.661136980136057"/>
    <n v="1.7205042998657059"/>
    <n v="0.87792471673546324"/>
    <n v="0.18485211248387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49625164060217"/>
    <n v="0.2156869735166827"/>
    <n v="0"/>
    <n v="5.6139140832585935E-2"/>
    <n v="0"/>
    <n v="2.1420060625457524E-2"/>
    <n v="0"/>
    <n v="2.06883093885258E-2"/>
    <n v="0"/>
    <n v="0.11036937111776263"/>
    <n v="3.9912171145458468E-2"/>
    <n v="9.7528622775526711E-3"/>
    <n v="6.3140635395839565E-3"/>
    <n v="0.26028062760240711"/>
    <s v=""/>
    <n v="0.36851845400023081"/>
    <s v=""/>
  </r>
  <r>
    <x v="0"/>
    <d v="2019-12-01T00:00:00"/>
    <x v="3"/>
    <x v="4"/>
    <n v="1.2768211531644915"/>
    <n v="0.5515497213001932"/>
    <n v="0.2595897149966061"/>
    <n v="0.2451118817234228"/>
    <n v="1.728924103543483"/>
    <n v="0.6252197871500812"/>
    <n v="0.15277751879377227"/>
    <n v="9.8909113410132476E-2"/>
    <n v="25.417090217221578"/>
    <n v="2.3659682544417353"/>
    <n v="0.94918678388488498"/>
    <n v="0.48650432767877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2368193252903"/>
    <n v="0.16268891759490245"/>
    <n v="0"/>
    <n v="7.0276895817168991E-2"/>
    <n v="0"/>
    <n v="3.3076182711179063E-2"/>
    <n v="0"/>
    <n v="3.1231458398383927E-2"/>
    <n v="0"/>
    <n v="0.22035900204563261"/>
    <n v="7.9687019270079651E-2"/>
    <n v="1.9472168562751968E-2"/>
    <n v="1.2606402721556439E-2"/>
    <n v="0.43197100857330301"/>
    <s v=""/>
    <n v="0.44440577568529893"/>
    <s v=""/>
  </r>
  <r>
    <x v="0"/>
    <d v="2019-12-01T00:00:00"/>
    <x v="3"/>
    <x v="5"/>
    <n v="0.50471181291689948"/>
    <n v="0.45866009471460872"/>
    <n v="0.21025284135876934"/>
    <n v="0.28976680948158207"/>
    <n v="1.6279800053815083"/>
    <n v="0.58871601729833556"/>
    <n v="0.14385752697779045"/>
    <n v="9.3134255374014402E-2"/>
    <n v="24.854864127828712"/>
    <n v="2.7359238183609245"/>
    <n v="0.99207268547801819"/>
    <n v="0.23250561306252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60576974161911"/>
    <n v="6.4491194983590835E-2"/>
    <n v="0"/>
    <n v="5.8606786769031548E-2"/>
    <n v="0"/>
    <n v="2.6865741282253167E-2"/>
    <n v="0"/>
    <n v="3.7025897416683995E-2"/>
    <n v="0"/>
    <n v="0.20749323154259"/>
    <n v="7.503445281042545E-2"/>
    <n v="1.8335276266093943E-2"/>
    <n v="1.1870371596080157E-2"/>
    <n v="0.90875640905620503"/>
    <s v=""/>
    <n v="0.6317680845155782"/>
    <s v=""/>
  </r>
  <r>
    <x v="0"/>
    <d v="2019-12-01T00:00:00"/>
    <x v="3"/>
    <x v="6"/>
    <n v="0.72638785000000006"/>
    <n v="0.48942026150917156"/>
    <n v="0.2390133076230806"/>
    <n v="0.21204426689950984"/>
    <n v="0.91172237176159443"/>
    <n v="0.32970034141143834"/>
    <n v="8.0564948745308756E-2"/>
    <n v="5.2158247595889627E-2"/>
    <n v="12.092347225022081"/>
    <n v="1.9853039513150827"/>
    <n v="0.43314662085866096"/>
    <n v="0.22295573285713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119935044550282"/>
    <n v="9.298367306446878E-2"/>
    <n v="0"/>
    <n v="6.264985515285755E-2"/>
    <n v="0"/>
    <n v="3.0595686937882879E-2"/>
    <n v="0"/>
    <n v="2.7143425910247508E-2"/>
    <n v="0"/>
    <n v="0.11620303723703007"/>
    <n v="4.2021762585544103E-2"/>
    <n v="1.0268358032020045E-2"/>
    <n v="6.6477986888625667E-3"/>
    <n v="0.67377264296088035"/>
    <s v=""/>
    <n v="0.43325600424807137"/>
    <s v=""/>
  </r>
  <r>
    <x v="0"/>
    <d v="2019-12-01T00:00:00"/>
    <x v="3"/>
    <x v="7"/>
    <n v="1.0898882217292225"/>
    <n v="0.66045922976647431"/>
    <n v="0.25319869224497954"/>
    <n v="0.22309652959783646"/>
    <n v="1.4214399455918878"/>
    <n v="0.51402625390445977"/>
    <n v="0.12560647836235195"/>
    <n v="8.1318413281467994E-2"/>
    <n v="6.4878795843276098"/>
    <n v="1.5290134498480119"/>
    <n v="0.32052728274378528"/>
    <n v="0.28535108923255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1198315201181"/>
    <n v="0.13899510992042283"/>
    <n v="0"/>
    <n v="8.4229374544205621E-2"/>
    <n v="0"/>
    <n v="3.2290816029244024E-2"/>
    <n v="0"/>
    <n v="2.8451841240303141E-2"/>
    <n v="0"/>
    <n v="0.18116879002175873"/>
    <n v="6.551491306269068E-2"/>
    <n v="1.6009099627720066E-2"/>
    <n v="1.0364390410147306E-2"/>
    <n v="0.60598804225866965"/>
    <s v=""/>
    <n v="0.33779000965240369"/>
    <s v=""/>
  </r>
  <r>
    <x v="0"/>
    <d v="2019-12-01T00:00:00"/>
    <x v="3"/>
    <x v="8"/>
    <n v="0.46670148999999994"/>
    <n v="0.33882524204110809"/>
    <n v="0.15301244259672214"/>
    <n v="0.21224887480806548"/>
    <n v="1.8524674279480946"/>
    <n v="0.66989597092804765"/>
    <n v="0.16369450614294884"/>
    <n v="0.10597683874264195"/>
    <n v="6.9042231894007742"/>
    <n v="1.2070360132639866"/>
    <n v="0.29462623789518977"/>
    <n v="0.16723490250941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57985477016818"/>
    <n v="5.9560169542246355E-2"/>
    <n v="0"/>
    <n v="4.3240678021321637E-2"/>
    <n v="0"/>
    <n v="1.9527357890230884E-2"/>
    <n v="0"/>
    <n v="2.7087076513767724E-2"/>
    <n v="0"/>
    <n v="0.23610514360234056"/>
    <n v="8.5381195927309861E-2"/>
    <n v="2.0863586747436234E-2"/>
    <n v="1.3507215485871778E-2"/>
    <n v="0.72599991493729354"/>
    <s v=""/>
    <n v="0.62642580443376261"/>
    <s v=""/>
  </r>
  <r>
    <x v="0"/>
    <d v="2019-12-01T00:00:00"/>
    <x v="3"/>
    <x v="9"/>
    <n v="0.85600290581125194"/>
    <n v="0.41036386936528768"/>
    <n v="0.15185025235275001"/>
    <n v="0.10519707070117704"/>
    <n v="1.5915247384789812"/>
    <n v="0.57553293183693033"/>
    <n v="0.14063613327235372"/>
    <n v="9.1048705105458039E-2"/>
    <n v="14.192125149777496"/>
    <n v="1.7892050074058305"/>
    <n v="0.54998641708819695"/>
    <n v="0.4416786784090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22990531413141"/>
    <n v="0.10915203564806307"/>
    <n v="0"/>
    <n v="5.2326985566931702E-2"/>
    <n v="0"/>
    <n v="1.9362976510303418E-2"/>
    <n v="0"/>
    <n v="1.3414060084719577E-2"/>
    <n v="0"/>
    <n v="0.20284684699772557"/>
    <n v="7.335421042719785E-2"/>
    <n v="1.7924695431069879E-2"/>
    <n v="1.1604559016480406E-2"/>
    <n v="0.47939541627651044"/>
    <s v=""/>
    <n v="0.25635071348724242"/>
    <s v=""/>
  </r>
  <r>
    <x v="0"/>
    <d v="2019-12-01T00:00:00"/>
    <x v="3"/>
    <x v="10"/>
    <n v="3.5976698233967741"/>
    <n v="1.6492729241057693"/>
    <n v="0.27361460628710138"/>
    <n v="0.17514752505757042"/>
    <n v="1.8687628971129193"/>
    <n v="0.67578879742162323"/>
    <n v="0.16513446602405635"/>
    <n v="0.10690907770234619"/>
    <n v="24.305421693070627"/>
    <n v="3.1758582061826806"/>
    <n v="0.64865511382692642"/>
    <n v="0.25552548952032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83879863834205"/>
    <n v="0.45956713306168606"/>
    <n v="0"/>
    <n v="0.21067848540139933"/>
    <n v="0"/>
    <n v="3.4951589875594116E-2"/>
    <n v="0"/>
    <n v="2.2373383302184226E-2"/>
    <n v="0"/>
    <n v="0.23818207301506988"/>
    <n v="8.6132262652963684E-2"/>
    <n v="2.1047115984917663E-2"/>
    <n v="1.3626033452726109E-2"/>
    <n v="0.45842809514648364"/>
    <s v=""/>
    <n v="0.106196811029645"/>
    <s v=""/>
  </r>
  <r>
    <x v="0"/>
    <d v="2019-12-01T00:00:00"/>
    <x v="3"/>
    <x v="11"/>
    <n v="6.1956067961169143"/>
    <n v="4.0585703735737573"/>
    <n v="0.43906330715801473"/>
    <n v="0.32426835117278341"/>
    <n v="2.3226419713973283"/>
    <n v="0.83992218976335209"/>
    <n v="0.20524178979811136"/>
    <n v="0.13287480791622516"/>
    <n v="30.70695865349386"/>
    <n v="3.7528289429744142"/>
    <n v="1.0084926918732855"/>
    <n v="0.61775677336334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053259788814451"/>
    <n v="0.79376656566043713"/>
    <n v="0"/>
    <n v="0.51997448723536555"/>
    <n v="0"/>
    <n v="5.6251757882498511E-2"/>
    <n v="0"/>
    <n v="4.1544498211880346E-2"/>
    <n v="0"/>
    <n v="0.29603096276894708"/>
    <n v="0.1070517873820479"/>
    <n v="2.6158971284672039E-2"/>
    <n v="1.6935480284770113E-2"/>
    <n v="0.65507229673088019"/>
    <s v=""/>
    <n v="7.9897185788416009E-2"/>
    <s v=""/>
  </r>
  <r>
    <x v="0"/>
    <d v="2019-12-01T00:00:00"/>
    <x v="4"/>
    <x v="0"/>
    <n v="189.5126395996727"/>
    <n v="103.36457715902577"/>
    <n v="52.569805609989629"/>
    <n v="42.331169301259166"/>
    <n v="125.08294411118175"/>
    <n v="70.540188886134771"/>
    <n v="37.750139958614128"/>
    <n v="26.969973384862445"/>
    <n v="135.78573413437087"/>
    <n v="70.954610237672696"/>
    <n v="33.629277024367234"/>
    <n v="23.950282488435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19977623914541"/>
    <n v="24.166372567527986"/>
    <n v="0"/>
    <n v="13.180898578515311"/>
    <n v="0"/>
    <n v="6.7036241532869578"/>
    <n v="0"/>
    <n v="5.3980083371447023"/>
    <n v="0"/>
    <n v="15.942372878472872"/>
    <n v="8.9906581759146267"/>
    <n v="4.8114218266226816"/>
    <n v="3.4374420531850087"/>
    <n v="0.54542313049606372"/>
    <s v=""/>
    <n v="0.40953265097899955"/>
    <s v=""/>
  </r>
  <r>
    <x v="0"/>
    <d v="2019-12-01T00:00:00"/>
    <x v="4"/>
    <x v="1"/>
    <n v="155.61357288067572"/>
    <n v="109.45968313648278"/>
    <n v="50.517784089745255"/>
    <n v="45.296531149524093"/>
    <n v="76.614578633696652"/>
    <n v="44.478246095032901"/>
    <n v="25.869972034442597"/>
    <n v="19.038690002337219"/>
    <n v="90.964936435531015"/>
    <n v="50.460870528460759"/>
    <n v="23.161442151477601"/>
    <n v="18.083487946640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8480153993235"/>
    <n v="19.828820916934845"/>
    <n v="0"/>
    <n v="13.947732285551037"/>
    <n v="0"/>
    <n v="6.4371511770637611"/>
    <n v="0"/>
    <n v="5.7718410270741289"/>
    <n v="0"/>
    <n v="9.764865939034804"/>
    <n v="5.6689486265786231"/>
    <n v="3.2972420297539222"/>
    <n v="2.4265650068575599"/>
    <n v="0.70340704290888767"/>
    <s v=""/>
    <n v="0.41381931549212403"/>
    <s v=""/>
  </r>
  <r>
    <x v="0"/>
    <d v="2019-12-01T00:00:00"/>
    <x v="4"/>
    <x v="2"/>
    <n v="195.55597791615298"/>
    <n v="142.00947027406082"/>
    <n v="75.884072866145587"/>
    <n v="64.401321770319242"/>
    <n v="181.20492119932496"/>
    <n v="106.86871028765637"/>
    <n v="63.022145968506123"/>
    <n v="46.694714726273119"/>
    <n v="168.39034880285726"/>
    <n v="97.06225464055116"/>
    <n v="48.434642753953653"/>
    <n v="37.85847662931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94219555765268"/>
    <n v="24.913424074141233"/>
    <n v="0"/>
    <n v="18.091710584264348"/>
    <n v="0"/>
    <n v="9.6674727509373692"/>
    <n v="0"/>
    <n v="8.2045941898391774"/>
    <n v="0"/>
    <n v="23.095366372302117"/>
    <n v="13.620888447692066"/>
    <n v="8.0324504493467046"/>
    <n v="5.9514473288897971"/>
    <n v="0.72618322276473235"/>
    <s v=""/>
    <n v="0.45350019013543685"/>
    <s v=""/>
  </r>
  <r>
    <x v="0"/>
    <d v="2019-12-01T00:00:00"/>
    <x v="4"/>
    <x v="3"/>
    <n v="127.85467750028384"/>
    <n v="86.111550494622335"/>
    <n v="44.660647243883162"/>
    <n v="35.730081960236213"/>
    <n v="179.51153080653165"/>
    <n v="99.821778211401451"/>
    <n v="52.784801539103398"/>
    <n v="37.346926273085685"/>
    <n v="142.13893355013104"/>
    <n v="70.727781135850535"/>
    <n v="26.475053784380655"/>
    <n v="21.54910455695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49625164060217"/>
    <n v="16.297678571810099"/>
    <n v="0"/>
    <n v="10.976668188603691"/>
    <n v="0"/>
    <n v="5.6929076653311208"/>
    <n v="0"/>
    <n v="4.554525516917967"/>
    <n v="0"/>
    <n v="22.879536298405409"/>
    <n v="12.722725875590568"/>
    <n v="6.7276557522069727"/>
    <n v="4.7600304641145854"/>
    <n v="0.67351114701635506"/>
    <s v=""/>
    <n v="0.41492786687736566"/>
    <s v=""/>
  </r>
  <r>
    <x v="0"/>
    <d v="2019-12-01T00:00:00"/>
    <x v="4"/>
    <x v="4"/>
    <n v="176.91899486824656"/>
    <n v="117.8356314661257"/>
    <n v="67.847171466165832"/>
    <n v="52.259152968131083"/>
    <n v="250.82215979094866"/>
    <n v="146.30770790416267"/>
    <n v="85.752661316756786"/>
    <n v="63.112398899200443"/>
    <n v="176.17188072240222"/>
    <n v="96.043755376030262"/>
    <n v="44.744685508490143"/>
    <n v="36.07707213675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2368193252903"/>
    <n v="22.542514827356626"/>
    <n v="0"/>
    <n v="15.014280809668023"/>
    <n v="0"/>
    <n v="8.6448935000407676"/>
    <n v="0"/>
    <n v="6.6587125454024951"/>
    <n v="0"/>
    <n v="31.96839046270695"/>
    <n v="18.647562631157655"/>
    <n v="10.929554878544961"/>
    <n v="8.0439535834048925"/>
    <n v="0.66604284946271108"/>
    <s v=""/>
    <n v="0.4434919414265121"/>
    <s v=""/>
  </r>
  <r>
    <x v="0"/>
    <d v="2019-12-01T00:00:00"/>
    <x v="4"/>
    <x v="5"/>
    <n v="227.45459544564963"/>
    <n v="157.32122097437144"/>
    <n v="83.163274448850288"/>
    <n v="64.774513378271436"/>
    <n v="265.40684154073932"/>
    <n v="152.80805986766222"/>
    <n v="85.964659518615562"/>
    <n v="62.494336856392046"/>
    <n v="163.9228043091976"/>
    <n v="85.393669997088281"/>
    <n v="44.786718405710715"/>
    <n v="34.19682749306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60576974161911"/>
    <n v="29.063751410974749"/>
    <n v="0"/>
    <n v="20.102231168869579"/>
    <n v="0"/>
    <n v="10.626458130548542"/>
    <n v="0"/>
    <n v="8.2767743201863997"/>
    <n v="0"/>
    <n v="33.827272474329149"/>
    <n v="19.476061157314099"/>
    <n v="10.956574984344472"/>
    <n v="7.965178850218857"/>
    <n v="0.69165989223534252"/>
    <s v=""/>
    <n v="0.41173411302740642"/>
    <s v=""/>
  </r>
  <r>
    <x v="0"/>
    <d v="2019-12-01T00:00:00"/>
    <x v="4"/>
    <x v="6"/>
    <n v="166.36601039719613"/>
    <n v="106.13355066417137"/>
    <n v="64.008115358664156"/>
    <n v="48.336695463282489"/>
    <n v="176.99940651281"/>
    <n v="99.409732980631134"/>
    <n v="53.166317795505577"/>
    <n v="37.943459410596098"/>
    <n v="105.12057053939924"/>
    <n v="65.835154824624766"/>
    <n v="29.490093352403044"/>
    <n v="25.424787214871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119935044550282"/>
    <n v="21.296229995880161"/>
    <n v="0"/>
    <n v="13.585975283216181"/>
    <n v="0"/>
    <n v="8.1935699667647661"/>
    <n v="0"/>
    <n v="6.1874981636527231"/>
    <n v="0"/>
    <n v="22.559354977985073"/>
    <n v="12.670208893691758"/>
    <n v="6.776281681681068"/>
    <n v="4.8360612433717725"/>
    <n v="0.63795212982976046"/>
    <s v=""/>
    <n v="0.45543275581375625"/>
    <s v=""/>
  </r>
  <r>
    <x v="0"/>
    <d v="2019-12-01T00:00:00"/>
    <x v="4"/>
    <x v="7"/>
    <n v="154.92590714662845"/>
    <n v="102.3386877870773"/>
    <n v="66.199763383219022"/>
    <n v="51.317476688094402"/>
    <n v="218.71277423312486"/>
    <n v="126.86618620888771"/>
    <n v="72.899092340944406"/>
    <n v="53.474988232207785"/>
    <n v="126.18376369192019"/>
    <n v="86.131826802067422"/>
    <n v="46.387575908019407"/>
    <n v="37.62260421519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1198315201181"/>
    <n v="19.757937616025405"/>
    <n v="0"/>
    <n v="13.051409194520749"/>
    <n v="0"/>
    <n v="8.4425569564899519"/>
    <n v="0"/>
    <n v="6.5445961988499652"/>
    <n v="0"/>
    <n v="27.8759076618027"/>
    <n v="16.169654948432377"/>
    <n v="9.2913108246679688"/>
    <n v="6.8156230901635357"/>
    <n v="0.66056536102912489"/>
    <s v=""/>
    <n v="0.50144747600109896"/>
    <s v=""/>
  </r>
  <r>
    <x v="0"/>
    <d v="2019-12-01T00:00:00"/>
    <x v="4"/>
    <x v="8"/>
    <n v="144.45768668165806"/>
    <n v="107.91246004775567"/>
    <n v="64.73517388759555"/>
    <n v="54.216137598717644"/>
    <n v="271.22002553873477"/>
    <n v="156.36406510232626"/>
    <n v="93.681197917124109"/>
    <n v="66.282944861693267"/>
    <n v="168.90362302371645"/>
    <n v="118.38615314462719"/>
    <n v="63.76619623099856"/>
    <n v="52.580133108974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57985477016818"/>
    <n v="18.435604974049383"/>
    <n v="0"/>
    <n v="13.771724654586414"/>
    <n v="0"/>
    <n v="8.2614648007487403"/>
    <n v="0"/>
    <n v="6.9190315790621977"/>
    <n v="0"/>
    <n v="34.568188412675141"/>
    <n v="19.929289707470584"/>
    <n v="11.940081835372292"/>
    <n v="8.4480536493376928"/>
    <n v="0.74701777750022236"/>
    <s v=""/>
    <n v="0.50240850384399338"/>
    <s v=""/>
  </r>
  <r>
    <x v="0"/>
    <d v="2019-12-01T00:00:00"/>
    <x v="4"/>
    <x v="9"/>
    <n v="159.64591688800948"/>
    <n v="92.958765409808507"/>
    <n v="67.167776080395527"/>
    <n v="46.192522081868916"/>
    <n v="241.88583716487963"/>
    <n v="138.85807785800878"/>
    <n v="82.179246134502037"/>
    <n v="58.023259570032558"/>
    <n v="180.98162318905668"/>
    <n v="127.07547626905705"/>
    <n v="63.856277413139217"/>
    <n v="56.082988830105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22990531413141"/>
    <n v="20.357029973762817"/>
    <n v="0"/>
    <n v="11.853509382885994"/>
    <n v="0"/>
    <n v="8.564806777355777"/>
    <n v="0"/>
    <n v="5.8901760528203804"/>
    <n v="0"/>
    <n v="30.829416732279775"/>
    <n v="17.698074426779488"/>
    <n v="10.4741073537852"/>
    <n v="7.3953203313447267"/>
    <n v="0.58228088273011358"/>
    <s v=""/>
    <n v="0.49691410894098348"/>
    <s v=""/>
  </r>
  <r>
    <x v="0"/>
    <d v="2019-12-01T00:00:00"/>
    <x v="4"/>
    <x v="10"/>
    <n v="136.92673068608323"/>
    <n v="78.141990473045979"/>
    <n v="52.444009484068488"/>
    <n v="39.012829493928734"/>
    <n v="265.14443959397749"/>
    <n v="153.79387073629781"/>
    <n v="93.440010565720399"/>
    <n v="66.519440270564161"/>
    <n v="258.56936147599407"/>
    <n v="115.88462678571223"/>
    <n v="51.218514985130184"/>
    <n v="45.110454851546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83879863834205"/>
    <n v="17.491050638298908"/>
    <n v="0"/>
    <n v="9.9818750180707667"/>
    <n v="0"/>
    <n v="6.6992092848858285"/>
    <n v="0"/>
    <n v="4.983507404306871"/>
    <n v="0"/>
    <n v="33.79382818894684"/>
    <n v="19.601707100229149"/>
    <n v="11.909341443730794"/>
    <n v="8.478196032210576"/>
    <n v="0.57068470182198006"/>
    <s v=""/>
    <n v="0.49925564037667658"/>
    <s v=""/>
  </r>
  <r>
    <x v="0"/>
    <d v="2019-12-01T00:00:00"/>
    <x v="4"/>
    <x v="11"/>
    <n v="257.03107320403427"/>
    <n v="229.15830886465767"/>
    <n v="95.825380077382263"/>
    <n v="111.914709982235"/>
    <n v="300.00502119886181"/>
    <n v="175.44424261838043"/>
    <n v="109.88924020046494"/>
    <n v="77.745064161559242"/>
    <n v="243.63683743195207"/>
    <n v="165.26807336243914"/>
    <n v="64.175313075081164"/>
    <n v="69.429225074308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053259788814451"/>
    <n v="32.930216354765051"/>
    <n v="0"/>
    <n v="29.35922336679878"/>
    <n v="0"/>
    <n v="12.276922237028039"/>
    <n v="0"/>
    <n v="14.33824932937306"/>
    <n v="0"/>
    <n v="38.23696305960916"/>
    <n v="22.361142480923153"/>
    <n v="14.005868306478989"/>
    <n v="9.9089513053248961"/>
    <n v="0.89155877539658057"/>
    <s v=""/>
    <n v="0.48837290926392951"/>
    <s v=""/>
  </r>
  <r>
    <x v="1"/>
    <d v="2019-12-01T00:00:00"/>
    <x v="0"/>
    <x v="0"/>
    <n v="46.567972851516004"/>
    <n v="23.252343322996996"/>
    <n v="21.838699348348001"/>
    <n v="17.793676793816996"/>
    <n v="73.969772843657097"/>
    <n v="36.723077240929783"/>
    <n v="37.198104419917847"/>
    <n v="29.349486265203584"/>
    <n v="50.959547040000004"/>
    <n v="16.193275295920646"/>
    <n v="24.713781730247"/>
    <n v="11.377844129853584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4.2399279999999999"/>
    <n v="7.7679520000000002"/>
    <n v="0.9840449"/>
    <n v="1.853909"/>
    <n v="1.0891459999999999"/>
    <n v="3.9348947999999999"/>
    <n v="0"/>
    <n v="2.4270283999999998"/>
    <n v="10.873200000000001"/>
    <n v="2.3374999999999999"/>
    <n v="11.060369751515999"/>
    <n v="0.12666765725199994"/>
    <n v="1.7812096895199994"/>
    <n v="0.91722095525399994"/>
    <n v="-3.926284431000019E-3"/>
    <n v="-0.40724754885699993"/>
    <n v="1.8182594661290001"/>
    <n v="0"/>
    <n v="2.961596079545"/>
    <n v="6.0286814630730001"/>
    <n v="-0.21657939277500002"/>
    <n v="10.246461238286997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1.812343476893311"/>
    <n v="1.4638334609124395"/>
    <n v="0"/>
    <n v="0.73092205042631286"/>
    <n v="0"/>
    <n v="0.68648508602361846"/>
    <n v="0"/>
    <n v="0.55933247441331435"/>
    <n v="0"/>
    <n v="2.2360679678759352"/>
    <n v="1.110119627835497"/>
    <n v="1.124479453720737"/>
    <n v="0.88721978706014104"/>
    <n v="0.49932049645231713"/>
    <s v=""/>
    <n v="0.76524230468499577"/>
    <s v=""/>
  </r>
  <r>
    <x v="1"/>
    <d v="2019-12-01T00:00:00"/>
    <x v="0"/>
    <x v="1"/>
    <n v="48.222337562999996"/>
    <n v="21.701229720821999"/>
    <n v="22.321983440524999"/>
    <n v="16.971002010663"/>
    <n v="76.911030602140187"/>
    <n v="38.183295809919514"/>
    <n v="38.67721147973262"/>
    <n v="30.516508967402221"/>
    <n v="54.361833130000001"/>
    <n v="15.461516138840867"/>
    <n v="25.487455006110004"/>
    <n v="10.35628258328587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3.7743579999999999"/>
    <n v="7.5855810000000004"/>
    <n v="1.9256663999999999"/>
    <n v="1.869993"/>
    <n v="4.6392224999999998"/>
    <n v="4.5161572000000003"/>
    <n v="0"/>
    <n v="2.7429783999999997"/>
    <n v="7.4387999999999996"/>
    <n v="0.72660000000000002"/>
    <n v="13.002981062999996"/>
    <n v="9.2268699549999979E-3"/>
    <n v="1.3386751293189996"/>
    <n v="2.0035735255970004"/>
    <n v="5.8205873637000007E-2"/>
    <n v="0.22783755215600004"/>
    <n v="2.0696231205409994"/>
    <n v="0"/>
    <n v="3.3691823706980006"/>
    <n v="1.5784864344039999"/>
    <n v="-7.7060497802999978E-2"/>
    <n v="11.123479342317998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1.302599296106571"/>
    <n v="1.540521830370742"/>
    <n v="0"/>
    <n v="0.6932724504933111"/>
    <n v="0"/>
    <n v="0.71310319086828733"/>
    <n v="0"/>
    <n v="0.54215951365974457"/>
    <n v="0"/>
    <n v="2.3249806683774152"/>
    <n v="1.1542612797926661"/>
    <n v="1.1691920949843715"/>
    <n v="0.92249827963691189"/>
    <n v="0.45002442472786519"/>
    <s v=""/>
    <n v="0.78202950841903607"/>
    <s v=""/>
  </r>
  <r>
    <x v="1"/>
    <d v="2019-12-01T00:00:00"/>
    <x v="0"/>
    <x v="2"/>
    <n v="99.721444631150007"/>
    <n v="31.344379973466996"/>
    <n v="32.364135652401998"/>
    <n v="25.305990795765997"/>
    <n v="100.25664739567044"/>
    <n v="49.77347455168745"/>
    <n v="50.417313657261374"/>
    <n v="39.779506987994026"/>
    <n v="84.215710901289995"/>
    <n v="26.501319554038666"/>
    <n v="35.974248091904997"/>
    <n v="16.677925770809665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8.2679261000000004"/>
    <n v="12.156983"/>
    <n v="5.8326514000000005"/>
    <n v="3.9766560000000002"/>
    <n v="5.6234039999999998"/>
    <n v="6.1882190000000001"/>
    <n v="0"/>
    <n v="3.2102919999999999"/>
    <n v="12.081799999999999"/>
    <n v="21.782042000000001"/>
    <n v="20.601471131149999"/>
    <n v="0.24231548869599998"/>
    <n v="2.2096646420710009"/>
    <n v="2.2870555559089989"/>
    <n v="0.14355206838999998"/>
    <n v="0.12710158444299985"/>
    <n v="2.9295114389309997"/>
    <n v="0"/>
    <n v="4.7568506617740001"/>
    <n v="2.474368846221001"/>
    <n v="-1.3680934679239998"/>
    <n v="17.542053154955994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1.735228689878316"/>
    <n v="3.142294817083052"/>
    <n v="0"/>
    <n v="0.98768407436950412"/>
    <n v="0"/>
    <n v="1.0198173130771944"/>
    <n v="0"/>
    <n v="0.79741006573672901"/>
    <n v="0"/>
    <n v="3.030706587161224"/>
    <n v="1.5046263874590231"/>
    <n v="1.5240893105571194"/>
    <n v="1.2025139179723436"/>
    <n v="0.31431935316825471"/>
    <s v=""/>
    <n v="0.80735336979667516"/>
    <s v=""/>
  </r>
  <r>
    <x v="1"/>
    <d v="2019-12-01T00:00:00"/>
    <x v="0"/>
    <x v="3"/>
    <n v="58.685781733559999"/>
    <n v="22.996621922492"/>
    <n v="21.279425529641003"/>
    <n v="16.247386817972998"/>
    <n v="72.001843395211424"/>
    <n v="35.746077821278782"/>
    <n v="36.208467135658026"/>
    <n v="28.568657609150765"/>
    <n v="59.948316151999997"/>
    <n v="15.462519741829546"/>
    <n v="24.676796668867997"/>
    <n v="10.282180905282544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8.4619660999999997"/>
    <n v="7.560594"/>
    <n v="5.2734416"/>
    <n v="2.3556965000000001"/>
    <n v="2.9088945000000002"/>
    <n v="3.6053130000000002"/>
    <n v="0"/>
    <n v="3.3489608999999998"/>
    <n v="3.8418000000000001"/>
    <n v="3.9808949999999999"/>
    <n v="17.348220133559998"/>
    <n v="-0.18243022329999997"/>
    <n v="1.4318577235380008"/>
    <n v="4.1295381600300001"/>
    <n v="-0.15369939042199995"/>
    <n v="0.14955808400300011"/>
    <n v="1.677549023838"/>
    <n v="0"/>
    <n v="4.4776388060659995"/>
    <n v="1.0610460049000001"/>
    <n v="-0.31494410938"/>
    <n v="10.720507843218998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1.855804951838579"/>
    <n v="1.842231951830585"/>
    <n v="0"/>
    <n v="0.72189737340681248"/>
    <n v="0"/>
    <n v="0.66799208376032093"/>
    <n v="0"/>
    <n v="0.51002907766847283"/>
    <n v="0"/>
    <n v="2.1765784786759359"/>
    <n v="1.080585440789493"/>
    <n v="1.0945632305652826"/>
    <n v="0.86361574071691849"/>
    <n v="0.39186019582902093"/>
    <s v=""/>
    <n v="0.70651188999555337"/>
    <s v=""/>
  </r>
  <r>
    <x v="1"/>
    <d v="2019-12-01T00:00:00"/>
    <x v="0"/>
    <x v="4"/>
    <n v="59.596762900399995"/>
    <n v="26.215417157616997"/>
    <n v="22.981668422691996"/>
    <n v="18.126577839309999"/>
    <n v="81.615094840294105"/>
    <n v="40.518678327980517"/>
    <n v="41.042803072107709"/>
    <n v="32.382972300203598"/>
    <n v="55.205911033599989"/>
    <n v="16.563800832607996"/>
    <n v="27.105322647299996"/>
    <n v="12.778518975111997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5.2784969999999998"/>
    <n v="5.7546549999999996"/>
    <n v="7.7443333999999986"/>
    <n v="6.8840180000000002"/>
    <n v="6.1668079999999996"/>
    <n v="3.7154315999999996"/>
    <n v="0"/>
    <n v="3.2226442000000004"/>
    <n v="6.3788999999999998"/>
    <n v="1.5936999999999999"/>
    <n v="12.8577757004"/>
    <n v="-0.13388544271699995"/>
    <n v="0.93979670098599988"/>
    <n v="4.8332642491960014"/>
    <n v="3.6489293079000014E-2"/>
    <n v="0.26951643265899977"/>
    <n v="1.7552910656649992"/>
    <n v="0"/>
    <n v="4.7389352465070003"/>
    <n v="3.8784252070010004"/>
    <n v="-0.16168835081900004"/>
    <n v="10.059272756059993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1.803008197154362"/>
    <n v="1.8739347715456847"/>
    <n v="0"/>
    <n v="0.82430621012645822"/>
    <n v="0"/>
    <n v="0.72262561705556916"/>
    <n v="0"/>
    <n v="0.56996425391393979"/>
    <n v="0"/>
    <n v="2.4671820968446743"/>
    <n v="1.2248586852005623"/>
    <n v="1.2407027050813735"/>
    <n v="0.97892050065026193"/>
    <n v="0.43987988410425971"/>
    <s v=""/>
    <n v="0.69144724000866209"/>
    <s v=""/>
  </r>
  <r>
    <x v="1"/>
    <d v="2019-12-01T00:00:00"/>
    <x v="0"/>
    <x v="5"/>
    <n v="64.864701238999999"/>
    <n v="25.315305135672006"/>
    <n v="26.218940556539998"/>
    <n v="18.559618342714007"/>
    <n v="92.75577679949933"/>
    <n v="46.049587892475813"/>
    <n v="46.645257086716001"/>
    <n v="36.803335910590619"/>
    <n v="60.263032973999998"/>
    <n v="13.363457420716001"/>
    <n v="28.846776654030997"/>
    <n v="7.9970127230990027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3.8941560000000002"/>
    <n v="10.387404999999999"/>
    <n v="7.9346090999999994"/>
    <n v="5.8847290000000001"/>
    <n v="6.0988045"/>
    <n v="4.8420444000000007"/>
    <n v="1.9755"/>
    <n v="4.0035565000000002"/>
    <n v="4.6440000000000001"/>
    <n v="1.5243"/>
    <n v="13.675596739000008"/>
    <n v="-7.286604172999997E-2"/>
    <n v="1.666928733870999"/>
    <n v="3.3327796810230006"/>
    <n v="1.5785541389000027E-2"/>
    <n v="0.35465036822800022"/>
    <n v="2.2012239579109987"/>
    <n v="0.48243739280300002"/>
    <n v="5.4798134004820005"/>
    <n v="1.0571413041740001"/>
    <n v="-0.13755043955400004"/>
    <n v="10.93496123707501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1.1142791364868"/>
    <n v="2.0847245393172251"/>
    <n v="0"/>
    <n v="0.81362338573306336"/>
    <n v="0"/>
    <n v="0.84266585259864879"/>
    <n v="0"/>
    <n v="0.59649841994731245"/>
    <n v="0"/>
    <n v="2.8039591493026399"/>
    <n v="1.3920552201490548"/>
    <n v="1.410061991746234"/>
    <n v="1.1125458059008568"/>
    <n v="0.39027860534492281"/>
    <s v=""/>
    <n v="0.73313824357429902"/>
    <s v=""/>
  </r>
  <r>
    <x v="1"/>
    <d v="2019-12-01T00:00:00"/>
    <x v="0"/>
    <x v="6"/>
    <n v="65.220068150399996"/>
    <n v="22.451191589602001"/>
    <n v="26.152013350360001"/>
    <n v="18.537889541409999"/>
    <n v="88.837589256278235"/>
    <n v="42.979034735836009"/>
    <n v="44.674869132738969"/>
    <n v="34.123362732761372"/>
    <n v="61.022897478399983"/>
    <n v="2.8845224726830043"/>
    <n v="33.347208501628984"/>
    <n v="-1.8078389635259977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8.7269658000000003"/>
    <n v="7.9407670000000001"/>
    <n v="4.8679803000000001"/>
    <n v="6.6414540000000004"/>
    <n v="5.0172584999999996"/>
    <n v="4.4644609000000006"/>
    <n v="10.029999999999999"/>
    <n v="3.8569966999999998"/>
    <n v="0.50970000000000004"/>
    <n v="0.17"/>
    <n v="12.994484950400002"/>
    <n v="-0.76707037548099999"/>
    <n v="0.70993464797500028"/>
    <n v="2.3170156824100006"/>
    <n v="-0.34727395176500003"/>
    <n v="-0.19185529370099991"/>
    <n v="2.0848025243309998"/>
    <n v="3.7219412712069997"/>
    <n v="5.2423219999439992"/>
    <n v="0.14919836803799999"/>
    <n v="-7.1173549055000007E-2"/>
    <n v="9.6033502656990013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0.797835851842656"/>
    <n v="2.1176834782856289"/>
    <n v="0"/>
    <n v="0.72898601374481742"/>
    <n v="0"/>
    <n v="0.84915100775807617"/>
    <n v="0"/>
    <n v="0.60192182433172048"/>
    <n v="0"/>
    <n v="2.6855143667825532"/>
    <n v="1.2992339866468978"/>
    <n v="1.3504981831958276"/>
    <n v="1.0315316031078232"/>
    <n v="0.34423747515609282"/>
    <s v=""/>
    <n v="0.82569735630404573"/>
    <s v=""/>
  </r>
  <r>
    <x v="1"/>
    <d v="2019-12-01T00:00:00"/>
    <x v="0"/>
    <x v="7"/>
    <n v="66.961907609619999"/>
    <n v="29.381816961515"/>
    <n v="28.268050686580992"/>
    <n v="21.545634484335995"/>
    <n v="112.93663613215986"/>
    <n v="54.637993307878276"/>
    <n v="56.793858114958205"/>
    <n v="43.380035780104478"/>
    <n v="55.241234129999995"/>
    <n v="18.975835070109"/>
    <n v="25.831760890894998"/>
    <n v="14.090089831137998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5.4858748000000004"/>
    <n v="6.702617"/>
    <n v="6.2077381000000003"/>
    <n v="5.5894209999999998"/>
    <n v="7.787077"/>
    <n v="5.4027839999999996"/>
    <n v="9.0862999999999996"/>
    <n v="4.7697859999999999"/>
    <n v="-3.2689400000000006E-3"/>
    <n v="5.4379999999999998E-2"/>
    <n v="15.879198649620001"/>
    <n v="0.83238062942400015"/>
    <n v="0.76987313603400087"/>
    <n v="2.2623915802750005"/>
    <n v="0.71556517306799994"/>
    <n v="0.87058563184800053"/>
    <n v="2.5509262147090004"/>
    <n v="3.7292482516889991"/>
    <n v="6.2244485694859994"/>
    <n v="-1.0076487099999941E-4"/>
    <n v="-4.2917968240000007E-3"/>
    <n v="11.430790336676994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0.754523505067876"/>
    <n v="2.1773027177151909"/>
    <n v="0"/>
    <n v="0.95536570276152466"/>
    <n v="0"/>
    <n v="0.91915098869676348"/>
    <n v="0"/>
    <n v="0.70056798248835173"/>
    <n v="0"/>
    <n v="3.4140160872001029"/>
    <n v="1.6516782730020612"/>
    <n v="1.7168489508730267"/>
    <n v="1.3113560407739089"/>
    <n v="0.4387840491762498"/>
    <s v=""/>
    <n v="0.73329823382117509"/>
    <s v=""/>
  </r>
  <r>
    <x v="1"/>
    <d v="2019-12-01T00:00:00"/>
    <x v="0"/>
    <x v="8"/>
    <n v="76.087950114400002"/>
    <n v="34.553240496841994"/>
    <n v="29.403820361804001"/>
    <n v="24.086897066663997"/>
    <n v="143.8492459912635"/>
    <n v="69.593308327481537"/>
    <n v="72.339268695865812"/>
    <n v="55.253863155085646"/>
    <n v="63.936812821999993"/>
    <n v="24.34178932359"/>
    <n v="28.868019041956"/>
    <n v="18.652147441242001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7.9539600000000004"/>
    <n v="8.6505740000000007"/>
    <n v="10.0637142"/>
    <n v="5.2631550000000002"/>
    <n v="6.8051835000000001"/>
    <n v="5.534806800000001"/>
    <n v="12.185"/>
    <n v="5.4761029000000008"/>
    <n v="-0.2205"/>
    <n v="0.39"/>
    <n v="13.985953714400006"/>
    <n v="0.74118682594900021"/>
    <n v="1.1073622084179977"/>
    <n v="4.4343286529149983"/>
    <n v="0.93444815432000017"/>
    <n v="0.30688709332199976"/>
    <n v="2.5139091552169996"/>
    <n v="5.0039844208939996"/>
    <n v="7.923630075801003"/>
    <n v="-4.1712550549999998E-2"/>
    <n v="8.3618659950000007E-2"/>
    <n v="11.545597800605995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0.570057382227958"/>
    <n v="2.4889698165445409"/>
    <n v="0"/>
    <n v="1.1302968805328339"/>
    <n v="0"/>
    <n v="0.96185034899208421"/>
    <n v="0"/>
    <n v="0.78792449636247741"/>
    <n v="0"/>
    <n v="4.348488291886814"/>
    <n v="2.1037697095339807"/>
    <n v="2.186778670961762"/>
    <n v="1.6702956998884699"/>
    <n v="0.45412237344928325"/>
    <s v=""/>
    <n v="0.69709517024504342"/>
    <s v=""/>
  </r>
  <r>
    <x v="1"/>
    <d v="2019-12-01T00:00:00"/>
    <x v="0"/>
    <x v="9"/>
    <n v="64.732263907999993"/>
    <n v="21.437504728256009"/>
    <n v="26.895801010983995"/>
    <n v="20.656751286883008"/>
    <n v="131.6177567028858"/>
    <n v="63.675795173453217"/>
    <n v="66.18826676265931"/>
    <n v="50.555631818065194"/>
    <n v="54.072721512000001"/>
    <n v="21.748799848697004"/>
    <n v="24.208657803057996"/>
    <n v="15.809737994984003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6.1740000000000004"/>
    <n v="8.4382350000000006"/>
    <n v="6.6356615999999997"/>
    <n v="6.1483449999999999"/>
    <n v="5.7814684999999999"/>
    <n v="5.3008179999999996"/>
    <n v="5.6882999999999999"/>
    <n v="5.2862730000000004"/>
    <n v="-0.60799999999999998"/>
    <n v="0.6"/>
    <n v="15.287162808000005"/>
    <n v="-0.2377445391310001"/>
    <n v="-6.2838530173999443E-2"/>
    <n v="0.92923435867499971"/>
    <n v="0.38754678891"/>
    <n v="-1.0661204623299994"/>
    <n v="2.4404522451599999"/>
    <n v="2.2111794667670002"/>
    <n v="6.3578149212300001"/>
    <n v="-0.15733513562099999"/>
    <n v="0.108239138841"/>
    <n v="10.527076475929009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0.362457662789282"/>
    <n v="2.1319836696662615"/>
    <n v="0"/>
    <n v="0.70605301343997418"/>
    <n v="0"/>
    <n v="0.8858242408995155"/>
    <n v="0"/>
    <n v="0.68033857852682644"/>
    <n v="0"/>
    <n v="3.9787366981518022"/>
    <n v="1.9248863480672049"/>
    <n v="2.000837064486146"/>
    <n v="1.5282705970050667"/>
    <n v="0.33117186753616129"/>
    <s v=""/>
    <n v="0.96358002242938678"/>
    <s v=""/>
  </r>
  <r>
    <x v="1"/>
    <d v="2019-12-01T00:00:00"/>
    <x v="0"/>
    <x v="10"/>
    <n v="70.180206336800012"/>
    <n v="15.647817679931997"/>
    <n v="24.836205950649997"/>
    <n v="17.596216057764"/>
    <n v="124.56417160674069"/>
    <n v="60.263317624283658"/>
    <n v="62.641142243353983"/>
    <n v="47.846282714637681"/>
    <n v="68.972459903599997"/>
    <n v="27.405481185905003"/>
    <n v="30.248852381566998"/>
    <n v="19.539996681712005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9.2336993000000014"/>
    <n v="6.744516"/>
    <n v="10.2818764"/>
    <n v="8.2210859999999997"/>
    <n v="6.4127409999999996"/>
    <n v="4.9603421999999995"/>
    <n v="4.4930000000000003"/>
    <n v="4.3053825999999997"/>
    <n v="0"/>
    <n v="0.2"/>
    <n v="15.327562836800006"/>
    <n v="-2.1812525713789999"/>
    <n v="-3.3719405072999996E-2"/>
    <n v="2.6709797098039991"/>
    <n v="-1.2258353613830013"/>
    <n v="-1.2384522646020013"/>
    <n v="2.3256288258350004"/>
    <n v="0.61795651450999967"/>
    <n v="4.4707037966070002"/>
    <n v="0"/>
    <n v="-2.6574763082999994E-2"/>
    <n v="10.268383198696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0.243633386478216"/>
    <n v="2.3204952077013754"/>
    <n v="0"/>
    <n v="0.5173921228303231"/>
    <n v="0"/>
    <n v="0.82120443774967022"/>
    <n v="0"/>
    <n v="0.58181554553664128"/>
    <n v="0"/>
    <n v="3.7655104695744401"/>
    <n v="1.8217289170592477"/>
    <n v="1.8936093252249986"/>
    <n v="1.446368375177612"/>
    <n v="0.22296625354500896"/>
    <s v=""/>
    <n v="1.1245156620357857"/>
    <s v=""/>
  </r>
  <r>
    <x v="1"/>
    <d v="2019-12-01T00:00:00"/>
    <x v="0"/>
    <x v="11"/>
    <n v="140.65145602799998"/>
    <n v="19.30659195668899"/>
    <n v="38.379252366660992"/>
    <n v="23.252926247541993"/>
    <n v="214.50076721507844"/>
    <n v="103.77404432267176"/>
    <n v="107.8686824398323"/>
    <n v="82.391784236968732"/>
    <n v="113.96749192171397"/>
    <n v="44.286934817306005"/>
    <n v="39.652434616541001"/>
    <n v="25.264416265170009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32.99492"/>
    <n v="13.920328"/>
    <n v="23.707014499999996"/>
    <n v="15.177020000000001"/>
    <n v="9.2288460000000008"/>
    <n v="6.5023615999999995"/>
    <n v="6.0563320000000003"/>
    <n v="5.2333788999999991"/>
    <n v="0"/>
    <n v="1.298"/>
    <n v="26.533255027999992"/>
    <n v="-4.959053254496002"/>
    <n v="0.4418614974960004"/>
    <n v="2.4467482336310007"/>
    <n v="-0.68302057946299966"/>
    <n v="-1.2464232674190001"/>
    <n v="1.9147112417529999"/>
    <n v="1.8637682255079999"/>
    <n v="5.4625784662070016"/>
    <n v="0"/>
    <n v="0.36849072510399994"/>
    <n v="13.696930668367989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0.199038102479431"/>
    <n v="4.6574813260840937"/>
    <n v="0"/>
    <n v="0.63931148704712759"/>
    <n v="0"/>
    <n v="1.2708766496609023"/>
    <n v="0"/>
    <n v="0.76998897013321954"/>
    <n v="0"/>
    <n v="6.4842472298544909"/>
    <n v="3.1370356766853553"/>
    <n v="3.2608144687762604"/>
    <n v="2.4906610155181679"/>
    <n v="0.13726549658217232"/>
    <s v=""/>
    <n v="1.2044034648738589"/>
    <s v=""/>
  </r>
  <r>
    <x v="1"/>
    <d v="2019-12-01T00:00:00"/>
    <x v="1"/>
    <x v="0"/>
    <n v="399.36893761319999"/>
    <n v="105.59165970216863"/>
    <n v="35.793270730757996"/>
    <n v="26.874632879670997"/>
    <n v="428.09147097847472"/>
    <n v="237.69833826298074"/>
    <n v="104.08772175042546"/>
    <n v="85.266345363596216"/>
    <n v="332.37331196777996"/>
    <n v="134.18423903745366"/>
    <n v="61.376865304945994"/>
    <n v="41.142905771938615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146.0311236"/>
    <n v="0"/>
    <n v="103.43266990000001"/>
    <n v="15.1347424"/>
    <n v="0"/>
    <n v="8.4191599999999998"/>
    <n v="109.134731"/>
    <n v="1.9923518"/>
    <n v="4.7690829999999984"/>
    <n v="2.1931292999999998"/>
    <n v="8.2619466131999815"/>
    <n v="22.391561949394024"/>
    <n v="0"/>
    <n v="39.127749481194996"/>
    <n v="14.696607060921004"/>
    <n v="0"/>
    <n v="1.6682742551649992"/>
    <n v="8.093671915958593"/>
    <n v="1.6078939971540003"/>
    <n v="10.821523622925001"/>
    <n v="2.5179821070370005"/>
    <n v="4.6663953124190174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1.812343476893311"/>
    <n v="12.553898706119497"/>
    <n v="0"/>
    <n v="3.3192040623748591"/>
    <n v="0"/>
    <n v="1.1251378181791669"/>
    <n v="0"/>
    <n v="0.84478632953247257"/>
    <n v="0"/>
    <n v="12.940983712348135"/>
    <n v="7.1854978023332796"/>
    <n v="3.1465179830583687"/>
    <n v="2.5775575113413836"/>
    <n v="0.26439627561730178"/>
    <s v=""/>
    <n v="0.25451473113949974"/>
    <s v=""/>
  </r>
  <r>
    <x v="1"/>
    <d v="2019-12-01T00:00:00"/>
    <x v="1"/>
    <x v="1"/>
    <n v="173.25414751512"/>
    <n v="63.479740197727999"/>
    <n v="24.719689029355997"/>
    <n v="25.270153129996004"/>
    <n v="422.52328479036476"/>
    <n v="234.6629955119999"/>
    <n v="102.58197385980063"/>
    <n v="84.460620109956025"/>
    <n v="345.17413075664996"/>
    <n v="158.87504239256893"/>
    <n v="70.316440320925011"/>
    <n v="61.123493460855912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116.53398"/>
    <n v="0"/>
    <n v="12.128830000000001"/>
    <n v="19.986000000000001"/>
    <n v="0"/>
    <n v="10.034248"/>
    <n v="0"/>
    <n v="3.1461443999999998"/>
    <n v="5.5213406999999997"/>
    <n v="2.9104253"/>
    <n v="2.9931791151199967"/>
    <n v="18.104087266254005"/>
    <n v="0"/>
    <n v="4.4424438089370009"/>
    <n v="16.900539110102997"/>
    <n v="0"/>
    <n v="2.5950678641579987"/>
    <n v="0"/>
    <n v="2.5198410064719998"/>
    <n v="12.511287966263003"/>
    <n v="3.6169605169010004"/>
    <n v="2.7895126586399965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1.302599296106571"/>
    <n v="5.5348166417818669"/>
    <n v="0"/>
    <n v="2.0279383062486964"/>
    <n v="0"/>
    <n v="0.78970084226937154"/>
    <n v="0"/>
    <n v="0.80728609438958365"/>
    <n v="0"/>
    <n v="12.772660324351282"/>
    <n v="7.0937409611795532"/>
    <n v="3.1010000032608729"/>
    <n v="2.553200853732315"/>
    <n v="0.36639665548086275"/>
    <s v=""/>
    <n v="0.39808217631773557"/>
    <s v=""/>
  </r>
  <r>
    <x v="1"/>
    <d v="2019-12-01T00:00:00"/>
    <x v="1"/>
    <x v="2"/>
    <n v="256.10631820386999"/>
    <n v="114.66286097555097"/>
    <n v="47.279912404777015"/>
    <n v="51.265071158566997"/>
    <n v="484.95060777465056"/>
    <n v="268.65425625262566"/>
    <n v="116.81407948531898"/>
    <n v="95.979043066213677"/>
    <n v="394.96155420837999"/>
    <n v="189.68990117139433"/>
    <n v="85.216474768165"/>
    <n v="73.309519063039374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135.82183499999999"/>
    <n v="0"/>
    <n v="18.8552"/>
    <n v="54.570532"/>
    <n v="0"/>
    <n v="10.5572576"/>
    <n v="0"/>
    <n v="2.7187475000000001"/>
    <n v="10.031032400000008"/>
    <n v="4.8420174999999981"/>
    <n v="18.709696203869996"/>
    <n v="15.265492000300995"/>
    <n v="0"/>
    <n v="6.8438811473319969"/>
    <n v="47.007804436449987"/>
    <n v="0"/>
    <n v="2.5779416482289998"/>
    <n v="0"/>
    <n v="2.2780849528259997"/>
    <n v="23.048629289926996"/>
    <n v="6.0831637617269987"/>
    <n v="11.557863738758995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1.735228689878316"/>
    <n v="8.0700952467234917"/>
    <n v="0"/>
    <n v="3.6131096484621121"/>
    <n v="0"/>
    <n v="1.4898242223745672"/>
    <n v="0"/>
    <n v="1.615399455902379"/>
    <n v="0"/>
    <n v="14.659806003985159"/>
    <n v="8.1212791894025926"/>
    <n v="3.5312291939319298"/>
    <n v="2.9013968211225696"/>
    <n v="0.44771586183311241"/>
    <s v=""/>
    <n v="0.44709394761655225"/>
    <s v=""/>
  </r>
  <r>
    <x v="1"/>
    <d v="2019-12-01T00:00:00"/>
    <x v="1"/>
    <x v="3"/>
    <n v="221.45843706959002"/>
    <n v="92.673882648840447"/>
    <n v="31.17966770836399"/>
    <n v="28.935254219089007"/>
    <n v="442.68623476686696"/>
    <n v="247.65587916599202"/>
    <n v="109.22788076600779"/>
    <n v="90.584103304712656"/>
    <n v="337.13794067782004"/>
    <n v="148.07509867450918"/>
    <n v="63.337676035211985"/>
    <n v="52.515314718801172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113.56074"/>
    <n v="0"/>
    <n v="19.9255"/>
    <n v="53.086824999999997"/>
    <n v="0"/>
    <n v="13.492222399999999"/>
    <n v="0.98330908000000006"/>
    <n v="3.3310372000000004"/>
    <n v="3.4584860999999996"/>
    <n v="2.4440858999999997"/>
    <n v="11.176231389590026"/>
    <n v="15.356670559923014"/>
    <n v="0"/>
    <n v="7.0808849979589992"/>
    <n v="48.197620464083009"/>
    <n v="0"/>
    <n v="3.3859674359090013"/>
    <n v="0.29076841319741636"/>
    <n v="2.5824420969930002"/>
    <n v="7.6903912629179985"/>
    <n v="3.1339234383880008"/>
    <n v="4.955213979469999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1.855804951838579"/>
    <n v="6.9519020914525154"/>
    <n v="0"/>
    <n v="2.9091678200864837"/>
    <n v="0"/>
    <n v="0.97877506958317917"/>
    <n v="0"/>
    <n v="0.90831966929842056"/>
    <n v="0"/>
    <n v="13.38217587167674"/>
    <n v="7.4865091127113574"/>
    <n v="3.3019023310517794"/>
    <n v="2.7383105829802674"/>
    <n v="0.41847076984345855"/>
    <s v=""/>
    <n v="0.31222663162533471"/>
    <s v=""/>
  </r>
  <r>
    <x v="1"/>
    <d v="2019-12-01T00:00:00"/>
    <x v="1"/>
    <x v="4"/>
    <n v="236.89682813750002"/>
    <n v="113.58066609312408"/>
    <n v="37.987007405162018"/>
    <n v="37.670043810415002"/>
    <n v="451.05005260923008"/>
    <n v="252.79415392889635"/>
    <n v="111.63573241900173"/>
    <n v="93.233661581364004"/>
    <n v="322.50042897079999"/>
    <n v="144.27357267119402"/>
    <n v="61.98578096248999"/>
    <n v="55.336906195197997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105.02072280000002"/>
    <n v="0"/>
    <n v="36.273006000000002"/>
    <n v="63.015419999999999"/>
    <n v="0"/>
    <n v="11.918305600000002"/>
    <n v="0.47306248000000001"/>
    <n v="2.8531985"/>
    <n v="4.5607149000000025"/>
    <n v="4.4251462999999998"/>
    <n v="8.3572515574999926"/>
    <n v="15.199873203521992"/>
    <n v="0"/>
    <n v="13.039680150338"/>
    <n v="59.745600383261028"/>
    <n v="0"/>
    <n v="3.0238497893050016"/>
    <n v="0.15677984443904328"/>
    <n v="2.3689895986390002"/>
    <n v="10.260026188465002"/>
    <n v="5.5580835627910012"/>
    <n v="4.2277833723640157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1.803008197154362"/>
    <n v="7.4488811457369257"/>
    <n v="0"/>
    <n v="3.5713812161733474"/>
    <n v="0"/>
    <n v="1.1944469897209593"/>
    <n v="0"/>
    <n v="1.1844805238828195"/>
    <n v="0"/>
    <n v="13.635009758377814"/>
    <n v="7.6418365007210518"/>
    <n v="3.3746904409198031"/>
    <n v="2.8184053590445779"/>
    <n v="0.47945203397657743"/>
    <s v=""/>
    <n v="0.33165894430949688"/>
    <s v=""/>
  </r>
  <r>
    <x v="1"/>
    <d v="2019-12-01T00:00:00"/>
    <x v="1"/>
    <x v="5"/>
    <n v="447.60792358131999"/>
    <n v="87.057521901106753"/>
    <n v="30.774730055556539"/>
    <n v="27.404861839888959"/>
    <n v="493.87783711349169"/>
    <n v="276.96629605685951"/>
    <n v="122.55546177349459"/>
    <n v="102.23022202349262"/>
    <n v="377.06364203800001"/>
    <n v="168.18551511566997"/>
    <n v="74.239257562127975"/>
    <n v="57.187887497564986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70.325729999999993"/>
    <n v="0"/>
    <n v="29.412600000000001"/>
    <n v="29.470055600000002"/>
    <n v="289.30470000000003"/>
    <n v="10.560144800000002"/>
    <n v="0.24197868000000003"/>
    <n v="3.3679408"/>
    <n v="5.5505129999999996"/>
    <n v="3.2473181999999992"/>
    <n v="6.1269425013199843"/>
    <n v="9.6648544890210015"/>
    <n v="0"/>
    <n v="10.823702719715"/>
    <n v="24.262233791400011"/>
    <n v="18.196354885056998"/>
    <n v="2.4428524021049998"/>
    <n v="5.3474922200726263E-2"/>
    <n v="2.4570342109099998"/>
    <n v="12.453397268566997"/>
    <n v="4.0755195255950012"/>
    <n v="2.6280976865360257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1.1142791364868"/>
    <n v="14.385932632982756"/>
    <n v="0"/>
    <n v="2.7979925718098015"/>
    <n v="0"/>
    <n v="0.98908703365934381"/>
    <n v="0"/>
    <n v="0.88078086976317194"/>
    <n v="0"/>
    <n v="14.929671528767239"/>
    <n v="8.3725478527962345"/>
    <n v="3.7047882104379615"/>
    <n v="3.0903667272134756"/>
    <n v="0.19449504201033299"/>
    <s v=""/>
    <n v="0.31479028166020612"/>
    <s v=""/>
  </r>
  <r>
    <x v="1"/>
    <d v="2019-12-01T00:00:00"/>
    <x v="1"/>
    <x v="6"/>
    <n v="208.57206761783004"/>
    <n v="81.291234266955925"/>
    <n v="30.023834727138009"/>
    <n v="27.632997441444001"/>
    <n v="428.47732127211879"/>
    <n v="241.76933915378453"/>
    <n v="107.40187796375942"/>
    <n v="90.686211570900014"/>
    <n v="313.63561870604997"/>
    <n v="141.62359754253998"/>
    <n v="61.188316482334976"/>
    <n v="45.509103662872988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90.065246400000007"/>
    <n v="0"/>
    <n v="40.4075791"/>
    <n v="44.837892200000006"/>
    <n v="-1.39"/>
    <n v="9.7871951999999993"/>
    <n v="3.9281731999999998"/>
    <n v="4.2896644999999998"/>
    <n v="3.9780501999999984"/>
    <n v="2.9628840000000012"/>
    <n v="9.7053828178300403"/>
    <n v="8.1176930590070029"/>
    <n v="0"/>
    <n v="11.372975396557001"/>
    <n v="38.22440167052401"/>
    <n v="-7.6812771892000004E-2"/>
    <n v="1.7348539367319991"/>
    <n v="1.2380759923549081"/>
    <n v="3.3337481627909997"/>
    <n v="8.7759676272090026"/>
    <n v="3.4508202882830012"/>
    <n v="5.1195109053899941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0.797835851842656"/>
    <n v="6.7722962295531239"/>
    <n v="0"/>
    <n v="2.6395112519600046"/>
    <n v="0"/>
    <n v="0.97486832748807128"/>
    <n v="0"/>
    <n v="0.89723828565021391"/>
    <n v="0"/>
    <n v="12.95264776712138"/>
    <n v="7.3085620532991573"/>
    <n v="3.2467032109464729"/>
    <n v="2.7413972630456431"/>
    <n v="0.38975129889351801"/>
    <s v=""/>
    <n v="0.33992591809713163"/>
    <s v=""/>
  </r>
  <r>
    <x v="1"/>
    <d v="2019-12-01T00:00:00"/>
    <x v="1"/>
    <x v="7"/>
    <n v="519.48602368205002"/>
    <n v="255.90441039809744"/>
    <n v="56.212444473131008"/>
    <n v="34.533501399196993"/>
    <n v="435.32158746152356"/>
    <n v="245.39350237160298"/>
    <n v="108.7825013299429"/>
    <n v="91.814867987439769"/>
    <n v="396.64269964256999"/>
    <n v="193.99158638535306"/>
    <n v="84.678401993557017"/>
    <n v="64.592180863539994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65.383567200000002"/>
    <n v="412.24"/>
    <n v="7.8260699999999996"/>
    <n v="15.200545699999999"/>
    <n v="0"/>
    <n v="6.8558519999999996"/>
    <n v="1.0157635600000001"/>
    <n v="2.3008245000000001"/>
    <n v="4.1980611999999971"/>
    <n v="3.118679300000001"/>
    <n v="1.3466602220499944"/>
    <n v="5.1445343598710007"/>
    <n v="216.97492023785313"/>
    <n v="2.3807098700059979"/>
    <n v="14.483195774241"/>
    <n v="0"/>
    <n v="1.1866486311530002"/>
    <n v="0.13293514675531828"/>
    <n v="2.2287656891670005"/>
    <n v="9.3183566539209988"/>
    <n v="4.2177876618019994"/>
    <n v="-0.16344362667198986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0.754523505067876"/>
    <n v="16.891369609301432"/>
    <n v="0"/>
    <n v="8.3208705983016866"/>
    <n v="0"/>
    <n v="1.827778097874547"/>
    <n v="0"/>
    <n v="1.1228755143452767"/>
    <n v="0"/>
    <n v="13.15954639343042"/>
    <n v="7.4181186325635871"/>
    <n v="3.2884387410980795"/>
    <n v="2.7755159626541497"/>
    <n v="0.49261077051559521"/>
    <s v=""/>
    <n v="0.13494687858437057"/>
    <s v=""/>
  </r>
  <r>
    <x v="1"/>
    <d v="2019-12-01T00:00:00"/>
    <x v="1"/>
    <x v="8"/>
    <n v="227.61841742721998"/>
    <n v="107.52305355222008"/>
    <n v="29.149082918396999"/>
    <n v="25.255601915633004"/>
    <n v="526.27313668374927"/>
    <n v="296.2554299121349"/>
    <n v="131.10658048156455"/>
    <n v="110.25877481645414"/>
    <n v="311.72590015295003"/>
    <n v="148.25410346667505"/>
    <n v="61.279322264248002"/>
    <n v="50.249298543519998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36.348300000000002"/>
    <n v="136.16800000000001"/>
    <n v="4.7064500000000002"/>
    <n v="12.87743066"/>
    <n v="0"/>
    <n v="22.401993599999997"/>
    <n v="2.3401362799999998"/>
    <n v="2.4772439999999998"/>
    <n v="4.3192393000000004"/>
    <n v="4.0286633000000007"/>
    <n v="1.9509602872199778"/>
    <n v="2.8835363717070006"/>
    <n v="70.368731231312012"/>
    <n v="1.4408197797759996"/>
    <n v="11.775600183482998"/>
    <n v="0"/>
    <n v="3.5484561770229983"/>
    <n v="0.51071721246005486"/>
    <n v="2.053403725685"/>
    <n v="9.6833685710260031"/>
    <n v="4.9759626830879986"/>
    <n v="0.28245761666001545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0.570057382227958"/>
    <n v="7.4457962110187923"/>
    <n v="0"/>
    <n v="3.5172669847433489"/>
    <n v="0"/>
    <n v="0.95351744204912592"/>
    <n v="0"/>
    <n v="0.82615487435478163"/>
    <n v="0"/>
    <n v="15.908964676414232"/>
    <n v="8.9556483908094613"/>
    <n v="3.9632841054170349"/>
    <n v="3.3330657249065792"/>
    <n v="0.47238292387565745"/>
    <s v=""/>
    <n v="0.23488546019916803"/>
    <s v=""/>
  </r>
  <r>
    <x v="1"/>
    <d v="2019-12-01T00:00:00"/>
    <x v="1"/>
    <x v="9"/>
    <n v="254.66325889384999"/>
    <n v="43.13547683695149"/>
    <n v="36.427864549224985"/>
    <n v="17.483539474376002"/>
    <n v="473.36643200026077"/>
    <n v="267.09648130636788"/>
    <n v="117.65853438609939"/>
    <n v="100.07849448650339"/>
    <n v="287.32080589078009"/>
    <n v="127.986614202211"/>
    <n v="47.772771067493991"/>
    <n v="39.941237164145996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36.716265"/>
    <n v="151.45400000000001"/>
    <n v="4.8048000000000002"/>
    <n v="18.875599999999999"/>
    <n v="0"/>
    <n v="22.066372799999996"/>
    <n v="7.0237167799999991"/>
    <n v="3.0071632999999998"/>
    <n v="3.5823045999999992"/>
    <n v="1.8778470000000005"/>
    <n v="5.2551894138499904"/>
    <n v="-2.6314543107720008"/>
    <n v="16.548142871450999"/>
    <n v="0.63781542653800005"/>
    <n v="16.166953214794997"/>
    <n v="0"/>
    <n v="0.21901849402300003"/>
    <n v="0.52969525101049808"/>
    <n v="0.83883088395899996"/>
    <n v="7.618544188135"/>
    <n v="1.9576194849549995"/>
    <n v="1.2503113328569948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0.362457662789282"/>
    <n v="8.387438912955739"/>
    <n v="0"/>
    <n v="1.4206846269172797"/>
    <n v="0"/>
    <n v="1.1997666642733327"/>
    <n v="0"/>
    <n v="0.57582754560092675"/>
    <n v="0"/>
    <n v="14.309622362917256"/>
    <n v="8.0741884586273471"/>
    <n v="3.5567566287388739"/>
    <n v="3.0253211168771075"/>
    <n v="0.1693824112057383"/>
    <s v=""/>
    <n v="0.40531693993930623"/>
    <s v=""/>
  </r>
  <r>
    <x v="1"/>
    <d v="2019-12-01T00:00:00"/>
    <x v="1"/>
    <x v="10"/>
    <n v="174.39794070944998"/>
    <n v="35.102405848777082"/>
    <n v="27.410517758013007"/>
    <n v="21.026894044727005"/>
    <n v="537.43553053755545"/>
    <n v="302.94514197108953"/>
    <n v="133.26468186701092"/>
    <n v="113.09350611186126"/>
    <n v="326.02163838810998"/>
    <n v="137.87065544225996"/>
    <n v="44.743238393628999"/>
    <n v="38.311946550636009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46.520399700000006"/>
    <n v="34.593919999999997"/>
    <n v="5.3298664999999996"/>
    <n v="13.692883999999999"/>
    <n v="0"/>
    <n v="48.786824799999998"/>
    <n v="0.20747336"/>
    <n v="7.2039007000000002"/>
    <n v="3.9323511999999998"/>
    <n v="3.7002386000000009"/>
    <n v="10.430081849449975"/>
    <n v="-2.6513715355470002"/>
    <n v="5.4431608881940017"/>
    <n v="0.67556052335900008"/>
    <n v="10.615116733193"/>
    <n v="0"/>
    <n v="3.1102141634729983"/>
    <n v="2.3330797423079794E-2"/>
    <n v="1.5283088186590001"/>
    <n v="8.5246315536110036"/>
    <n v="4.2452133635089995"/>
    <n v="3.5882405429029989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0.243633386478216"/>
    <n v="5.7664348221937667"/>
    <n v="0"/>
    <n v="1.1606543896432497"/>
    <n v="0"/>
    <n v="0.90632356925302893"/>
    <n v="0"/>
    <n v="0.69525026229580034"/>
    <n v="0"/>
    <n v="16.246398068214241"/>
    <n v="9.1578749257071479"/>
    <n v="4.0285223938950168"/>
    <n v="3.4187581855363116"/>
    <n v="0.20127763955228295"/>
    <s v=""/>
    <n v="0.5990157522339612"/>
    <s v=""/>
  </r>
  <r>
    <x v="1"/>
    <d v="2019-12-01T00:00:00"/>
    <x v="1"/>
    <x v="11"/>
    <n v="493.50747788285003"/>
    <n v="71.898533700781798"/>
    <n v="51.046350315665009"/>
    <n v="23.975810586775001"/>
    <n v="640.3711935359994"/>
    <n v="363.42890371979286"/>
    <n v="141.1161861703591"/>
    <n v="99.700608446476423"/>
    <n v="578.18886810893605"/>
    <n v="262.7953397069823"/>
    <n v="60.388568265164004"/>
    <n v="47.195406020202739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135.50284260000001"/>
    <n v="19.286799999999999"/>
    <n v="207.68532680000001"/>
    <n v="8.3919999999999995"/>
    <n v="0.5"/>
    <n v="65.638392799999991"/>
    <n v="0.90843853999999991"/>
    <n v="28.616383300000006"/>
    <n v="4.7055888999999995"/>
    <n v="3.0825524"/>
    <n v="19.189152542850042"/>
    <n v="-0.92930382614999962"/>
    <n v="3.3373198364189998"/>
    <n v="29.085377686573015"/>
    <n v="7.4232502439330004"/>
    <n v="2.6634554144000001E-2"/>
    <n v="4.5912265821079981"/>
    <n v="8.499534873678638E-2"/>
    <n v="9.4868685435899991"/>
    <n v="10.225004767613999"/>
    <n v="3.3024821608700012"/>
    <n v="5.2646778029440053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0.199038102479431"/>
    <n v="16.34182771676862"/>
    <n v="0"/>
    <n v="2.3808219803821737"/>
    <n v="0"/>
    <n v="1.6903303390803679"/>
    <n v="0"/>
    <n v="0.79392630008326381"/>
    <n v="0"/>
    <n v="19.358089911169923"/>
    <n v="10.986267754609996"/>
    <n v="4.2658693073357874"/>
    <n v="3.0138978173707303"/>
    <n v="0.14568884347857694"/>
    <s v=""/>
    <n v="0.33346730945243597"/>
    <s v=""/>
  </r>
  <r>
    <x v="1"/>
    <d v="2019-12-01T00:00:00"/>
    <x v="5"/>
    <x v="0"/>
    <n v="28.377184130628002"/>
    <n v="6.6259602666579998"/>
    <n v="7.2429027194359996"/>
    <n v="4.8272788452300004"/>
    <n v="27.096786781388136"/>
    <n v="8.5782918602610714"/>
    <n v="9.573237734474521"/>
    <n v="5.0240324555204596"/>
    <n v="28.457015845199997"/>
    <n v="7.0070892226557131"/>
    <n v="6.2385451742170011"/>
    <n v="4.2615507659636123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23.305675000000001"/>
    <n v="0"/>
    <n v="1.9760880000000001"/>
    <n v="1.1360703999999999"/>
    <n v="0"/>
    <n v="0.43076359999999997"/>
    <n v="0.91326601462799983"/>
    <n v="0.25862515599999997"/>
    <n v="0"/>
    <n v="0"/>
    <n v="0.35669596000000209"/>
    <n v="2.0981555260079996"/>
    <n v="0"/>
    <n v="2.0978803354470008"/>
    <n v="0.5958221766570001"/>
    <n v="0"/>
    <n v="0.120661230208"/>
    <n v="1.3709454758080004"/>
    <n v="0.40173497884999998"/>
    <n v="0"/>
    <n v="0"/>
    <n v="-5.9239456320001604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1.812343476893311"/>
    <n v="0.89201803542827918"/>
    <n v="0"/>
    <n v="0.20828268346438303"/>
    <n v="0"/>
    <n v="0.22767586187722494"/>
    <n v="0"/>
    <n v="0.15174232130167534"/>
    <n v="0"/>
    <n v="0.81912184700485646"/>
    <n v="0.25931732531290952"/>
    <n v="0.28939402439648376"/>
    <n v="0.15187390215598992"/>
    <n v="0.23349604513812497"/>
    <s v=""/>
    <n v="0.72854026449886666"/>
    <s v=""/>
  </r>
  <r>
    <x v="1"/>
    <d v="2019-12-01T00:00:00"/>
    <x v="5"/>
    <x v="1"/>
    <n v="27.842223757911999"/>
    <n v="6.6369684787010002"/>
    <n v="7.1156841939180016"/>
    <n v="4.7705696310079997"/>
    <n v="27.096786781388136"/>
    <n v="8.5782918602610714"/>
    <n v="9.573237734474521"/>
    <n v="5.0240324555204596"/>
    <n v="36.388948488800004"/>
    <n v="9.4415146036870432"/>
    <n v="8.0795140016550011"/>
    <n v="5.6519590293000421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22.68722"/>
    <n v="0"/>
    <n v="1.9435500000000001"/>
    <n v="1.1494656000000001"/>
    <n v="0"/>
    <n v="0.61999080000000006"/>
    <n v="0.81565765647199995"/>
    <n v="0.27419870143999991"/>
    <n v="0"/>
    <n v="0"/>
    <n v="0.35214099999999859"/>
    <n v="2.1305242706790009"/>
    <n v="0"/>
    <n v="2.1015387087139996"/>
    <n v="0.60522944058800021"/>
    <n v="0"/>
    <n v="0.16206036835599999"/>
    <n v="1.2160107202980002"/>
    <n v="0.42462037775799993"/>
    <n v="0"/>
    <n v="0"/>
    <n v="-3.0154076920003159E-3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1.302599296106571"/>
    <n v="0.88945405122874333"/>
    <n v="0"/>
    <n v="0.21202611373958677"/>
    <n v="0"/>
    <n v="0.22731927552109235"/>
    <n v="0"/>
    <n v="0.15240170906833814"/>
    <n v="0"/>
    <n v="0.81912184700485646"/>
    <n v="0.25931732531290952"/>
    <n v="0.28939402439648376"/>
    <n v="0.15187390215598992"/>
    <n v="0.23837781552254625"/>
    <s v=""/>
    <n v="0.71878744735905453"/>
    <s v=""/>
  </r>
  <r>
    <x v="1"/>
    <d v="2019-12-01T00:00:00"/>
    <x v="5"/>
    <x v="2"/>
    <n v="37.58138447732"/>
    <n v="6.096916874001999"/>
    <n v="5.9204997133599999"/>
    <n v="2.5583950083889992"/>
    <n v="29.282011521822653"/>
    <n v="9.270089590927288"/>
    <n v="10.345273035641821"/>
    <n v="5.4291963632237215"/>
    <n v="47.969112581600001"/>
    <n v="12.315361759652397"/>
    <n v="10.732334159626001"/>
    <n v="7.3561065256683982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13.038047000000001"/>
    <n v="21.784735999999999"/>
    <n v="1.029458"/>
    <n v="0.45243200000000006"/>
    <n v="0"/>
    <n v="0.44397320000000001"/>
    <n v="0.30360974611999991"/>
    <n v="8.4143051200000027E-2"/>
    <n v="0"/>
    <n v="0"/>
    <n v="0.44498548000000276"/>
    <n v="1.449972876723"/>
    <n v="2.5818858234379998"/>
    <n v="1.1238930092169994"/>
    <n v="0.23564419645300005"/>
    <n v="0"/>
    <n v="0.11871343004100002"/>
    <n v="0.46588310473399974"/>
    <n v="0.13182992685200001"/>
    <n v="0"/>
    <n v="0"/>
    <n v="-1.0905493455999782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1.735228689878316"/>
    <n v="1.1842165955245272"/>
    <n v="0"/>
    <n v="0.19211825865765889"/>
    <n v="0"/>
    <n v="0.18655922637949332"/>
    <n v="0"/>
    <n v="8.0616876386492772E-2"/>
    <n v="0"/>
    <n v="0.88518006047298969"/>
    <n v="0.28023001283814425"/>
    <n v="0.31273225217039374"/>
    <n v="0.16412179749115038"/>
    <n v="0.16223236474115074"/>
    <s v=""/>
    <n v="0.41962110707106881"/>
    <s v=""/>
  </r>
  <r>
    <x v="1"/>
    <d v="2019-12-01T00:00:00"/>
    <x v="5"/>
    <x v="3"/>
    <n v="24.238927641200004"/>
    <n v="7.5956776639969998"/>
    <n v="3.6747574642110004"/>
    <n v="1.8247689091592345"/>
    <n v="29.282011521822653"/>
    <n v="9.270089590927288"/>
    <n v="10.345273035641821"/>
    <n v="5.4291963632237215"/>
    <n v="35.359909391599999"/>
    <n v="9.9905622058104537"/>
    <n v="8.0753257441210025"/>
    <n v="5.8783346484324532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8.9543719999999993"/>
    <n v="13.938221"/>
    <n v="0.63905999999999996"/>
    <n v="0.12449279999999999"/>
    <n v="8.0518657199999982E-2"/>
    <n v="0.1774684"/>
    <n v="-1.3383696E-2"/>
    <n v="3.8307479999999998E-2"/>
    <n v="0"/>
    <n v="0"/>
    <n v="0.29987100000000405"/>
    <n v="1.0583577460379996"/>
    <n v="5.6142165736730005"/>
    <n v="0.71129124410400013"/>
    <n v="6.2962420012000003E-2"/>
    <n v="8.6459518046000022E-2"/>
    <n v="4.606364516300001E-2"/>
    <n v="-1.9613541151999998E-2"/>
    <n v="5.6574837173999998E-2"/>
    <n v="0"/>
    <n v="0"/>
    <n v="-2.0634779061000225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1.855804951838579"/>
    <n v="0.76089515483428516"/>
    <n v="0"/>
    <n v="0.2384393574571598"/>
    <n v="0"/>
    <n v="0.11535597577165946"/>
    <n v="0"/>
    <n v="5.7282147223026512E-2"/>
    <n v="0"/>
    <n v="0.88518006047298969"/>
    <n v="0.28023001283814425"/>
    <n v="0.31273225217039374"/>
    <n v="0.16412179749115038"/>
    <n v="0.31336690205247708"/>
    <s v=""/>
    <n v="0.24023780232388164"/>
    <s v=""/>
  </r>
  <r>
    <x v="1"/>
    <d v="2019-12-01T00:00:00"/>
    <x v="5"/>
    <x v="4"/>
    <n v="22.546387586400002"/>
    <n v="4.7281733176829999"/>
    <n v="3.8789239348710005"/>
    <n v="1.8136634238549991"/>
    <n v="30.593146366083385"/>
    <n v="9.6851682293270223"/>
    <n v="10.808494216342206"/>
    <n v="5.6722947078456825"/>
    <n v="38.9697678052"/>
    <n v="11.567757910304"/>
    <n v="9.4460841308049996"/>
    <n v="7.2634294495419987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10.531383999999999"/>
    <n v="10.186726"/>
    <n v="0.802678"/>
    <n v="0.26777599999999996"/>
    <n v="0.21643741959999999"/>
    <n v="0.265708"/>
    <n v="-7.4147507999999997E-3"/>
    <n v="5.7363637600000003E-2"/>
    <n v="0"/>
    <n v="0"/>
    <n v="0.22572928000000225"/>
    <n v="1.1218787196720006"/>
    <n v="2.1783753978039999"/>
    <n v="0.88897601286999905"/>
    <n v="0.139325306698"/>
    <n v="0.22103591176000009"/>
    <n v="7.9687560692999995E-2"/>
    <n v="-9.8230470020000023E-3"/>
    <n v="9.2189074207999946E-2"/>
    <n v="0"/>
    <n v="0"/>
    <n v="1.6528380980000021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1.803008197154362"/>
    <n v="0.70893883517652223"/>
    <n v="0"/>
    <n v="0.14867063167018466"/>
    <n v="0"/>
    <n v="0.12196720231069447"/>
    <n v="0"/>
    <n v="5.7028046297119786E-2"/>
    <n v="0"/>
    <n v="0.92481498855387034"/>
    <n v="0.29277762535328516"/>
    <n v="0.3267351888347399"/>
    <n v="0.17147053469224677"/>
    <n v="0.20970868612828414"/>
    <s v=""/>
    <n v="0.3835864935559869"/>
    <s v=""/>
  </r>
  <r>
    <x v="1"/>
    <d v="2019-12-01T00:00:00"/>
    <x v="5"/>
    <x v="5"/>
    <n v="24.193300598399997"/>
    <n v="5.2707236309159997"/>
    <n v="4.1831882639189999"/>
    <n v="2.0075253111619999"/>
    <n v="34.963595846952437"/>
    <n v="11.068763690659452"/>
    <n v="12.352564818676804"/>
    <n v="6.482622523252207"/>
    <n v="35.095680533964"/>
    <n v="9.6518621703320004"/>
    <n v="8.2714064975459998"/>
    <n v="5.7638779310730008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10.614148999999999"/>
    <n v="11.118523"/>
    <n v="0.85409199999999996"/>
    <n v="0.31131520000000001"/>
    <n v="0.25949195839999983"/>
    <n v="0.24800800000000001"/>
    <n v="-4.0564800000000003E-3"/>
    <n v="5.4599880000000017E-2"/>
    <n v="0"/>
    <n v="0"/>
    <n v="0.73717803999999765"/>
    <n v="1.122019297317"/>
    <n v="2.4642589791459995"/>
    <n v="0.94981509534500042"/>
    <n v="0.16255584541499993"/>
    <n v="0.29214104703399996"/>
    <n v="6.1097737812000001E-2"/>
    <n v="-5.4750387550000007E-3"/>
    <n v="9.1459456930999994E-2"/>
    <n v="0"/>
    <n v="0"/>
    <n v="0.13285121067099975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1.1142791364868"/>
    <n v="0.77756262622293004"/>
    <n v="0"/>
    <n v="0.16939886692522396"/>
    <n v="0"/>
    <n v="0.134445932221952"/>
    <n v="0"/>
    <n v="6.4521029150498108E-2"/>
    <n v="0"/>
    <n v="1.0569314154901375"/>
    <n v="0.3346030004037544"/>
    <n v="0.37341164438255975"/>
    <n v="0.19596632536256769"/>
    <n v="0.21785880803979984"/>
    <s v=""/>
    <n v="0.38088229467897783"/>
    <s v=""/>
  </r>
  <r>
    <x v="1"/>
    <d v="2019-12-01T00:00:00"/>
    <x v="5"/>
    <x v="6"/>
    <n v="28.223544740559998"/>
    <n v="5.2990827372049987"/>
    <n v="5.1552926891880002"/>
    <n v="2.3060012422280001"/>
    <n v="40.208135223995306"/>
    <n v="12.729078244258371"/>
    <n v="14.205449541478327"/>
    <n v="7.4550159017400395"/>
    <n v="34.567917968999986"/>
    <n v="10.402031080828992"/>
    <n v="7.6054894861759994"/>
    <n v="5.5635146070939978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12.574678"/>
    <n v="13.148617"/>
    <n v="0.99549799999999999"/>
    <n v="0.43099520000000002"/>
    <n v="0.24753369655999988"/>
    <n v="0.49637240000000005"/>
    <n v="0"/>
    <n v="7.1672443999999974E-2"/>
    <n v="0"/>
    <n v="0"/>
    <n v="0.25817799999999769"/>
    <n v="0.92551268777899987"/>
    <n v="2.5362953836769986"/>
    <n v="1.1045155558160005"/>
    <n v="0.21721673015099999"/>
    <n v="0.2797609940239999"/>
    <n v="0.13719665835799999"/>
    <n v="0"/>
    <n v="0.11943368711399999"/>
    <n v="0"/>
    <n v="0"/>
    <n v="-2.0848959714000526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0.797835851842656"/>
    <n v="0.91641324657788781"/>
    <n v="0"/>
    <n v="0.1720602305531137"/>
    <n v="0"/>
    <n v="0.16739139444694312"/>
    <n v="0"/>
    <n v="7.4875431290735664E-2"/>
    <n v="0"/>
    <n v="1.2154711278136581"/>
    <n v="0.38479345046431762"/>
    <n v="0.42942339103994381"/>
    <n v="0.22536127416695287"/>
    <n v="0.18775397583527834"/>
    <s v=""/>
    <n v="0.43516988818413899"/>
    <s v=""/>
  </r>
  <r>
    <x v="1"/>
    <d v="2019-12-01T00:00:00"/>
    <x v="5"/>
    <x v="7"/>
    <n v="28.947671620000001"/>
    <n v="5.580043392674999"/>
    <n v="5.3204721693410004"/>
    <n v="2.5296957541580003"/>
    <n v="40.208135223995306"/>
    <n v="12.729078244258371"/>
    <n v="14.205449541478327"/>
    <n v="7.4550159017400395"/>
    <n v="35.6207374078"/>
    <n v="10.727119215638"/>
    <n v="7.8612239938769983"/>
    <n v="5.9530920382569983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15.512966"/>
    <n v="10.914720000000001"/>
    <n v="1.1129020000000001"/>
    <n v="0.43139040000000001"/>
    <n v="0.37586270000000016"/>
    <n v="0.41537079999999998"/>
    <n v="-3.3263999999999999E-4"/>
    <n v="7.67452E-2"/>
    <n v="0"/>
    <n v="0"/>
    <n v="0.10804715999999982"/>
    <n v="1.3182078633150003"/>
    <n v="2.0942475404729985"/>
    <n v="1.2216449036040005"/>
    <n v="0.23380181932299998"/>
    <n v="0.41856370898400008"/>
    <n v="0.11958060865299999"/>
    <n v="-4.5671825000000003E-4"/>
    <n v="0.109885617839"/>
    <n v="0"/>
    <n v="0"/>
    <n v="6.456804873399985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0.754523505067876"/>
    <n v="0.94124923168553942"/>
    <n v="0"/>
    <n v="0.18143813516588847"/>
    <n v="0"/>
    <n v="0.17299803615764905"/>
    <n v="0"/>
    <n v="8.2254428482403413E-2"/>
    <n v="0"/>
    <n v="1.2154711278136581"/>
    <n v="0.38479345046431762"/>
    <n v="0.42942339103994381"/>
    <n v="0.22536127416695287"/>
    <n v="0.19276311635439919"/>
    <s v=""/>
    <n v="0.45334696813984765"/>
    <s v=""/>
  </r>
  <r>
    <x v="1"/>
    <d v="2019-12-01T00:00:00"/>
    <x v="5"/>
    <x v="8"/>
    <n v="24.867050933599998"/>
    <n v="4.7416859465750001"/>
    <n v="4.2046216279279998"/>
    <n v="1.8101857176510001"/>
    <n v="40.208135223995306"/>
    <n v="12.729078244258371"/>
    <n v="14.205449541478327"/>
    <n v="7.4550159017400395"/>
    <n v="30.640711451680001"/>
    <n v="9.4046791235059999"/>
    <n v="7.1587287931900017"/>
    <n v="5.252148381991999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9.2883669999999992"/>
    <n v="13.825200000000001"/>
    <n v="0.72743919999999995"/>
    <n v="0.24563840000000003"/>
    <n v="0.21472692319999992"/>
    <n v="0.28399200000000002"/>
    <n v="-8.3915999999999993E-4"/>
    <n v="7.2641570399999994E-2"/>
    <n v="0"/>
    <n v="0"/>
    <n v="0.20988499999999824"/>
    <n v="0.61699208149100015"/>
    <n v="2.6633520265049997"/>
    <n v="0.80628878348300004"/>
    <n v="0.12734567404200001"/>
    <n v="0.23705118294600006"/>
    <n v="8.2872857434000011E-2"/>
    <n v="-1.4757962030000002E-3"/>
    <n v="0.11051252498100006"/>
    <n v="0"/>
    <n v="0"/>
    <n v="9.8746611895999842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0.570057382227958"/>
    <n v="0.81344469271610109"/>
    <n v="0"/>
    <n v="0.1551088336959289"/>
    <n v="0"/>
    <n v="0.13754052128055133"/>
    <n v="0"/>
    <n v="5.921433823357361E-2"/>
    <n v="0"/>
    <n v="1.2154711278136581"/>
    <n v="0.38479345046431762"/>
    <n v="0.42942339103994381"/>
    <n v="0.22536127416695287"/>
    <n v="0.190681474825312"/>
    <s v=""/>
    <n v="0.38175993476719561"/>
    <s v=""/>
  </r>
  <r>
    <x v="1"/>
    <d v="2019-12-01T00:00:00"/>
    <x v="5"/>
    <x v="9"/>
    <n v="26.464723136"/>
    <n v="1.3410059396390004"/>
    <n v="4.8909529281879998"/>
    <n v="2.0386123016650006"/>
    <n v="45.889719549125076"/>
    <n v="14.52775234399053"/>
    <n v="16.212741324513306"/>
    <n v="8.5084420617685215"/>
    <n v="36.260793742400004"/>
    <n v="11.05271178856"/>
    <n v="8.6628182107540006"/>
    <n v="6.1996679567200008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13.437972"/>
    <n v="10.690182"/>
    <n v="1.083496"/>
    <n v="0.6415552000000001"/>
    <n v="0.23624197599999996"/>
    <n v="0.18948400000000001"/>
    <n v="-3.4199999999999999E-3"/>
    <n v="0.13052791999999999"/>
    <n v="0"/>
    <n v="0"/>
    <n v="5.8684039999999521E-2"/>
    <n v="-0.90338029109899975"/>
    <n v="0.26061680537799986"/>
    <n v="1.1970085229960004"/>
    <n v="0.33297814314600011"/>
    <n v="0.25314739791700003"/>
    <n v="4.6824283995E-2"/>
    <n v="-5.9320237610000007E-3"/>
    <n v="0.20143758043099999"/>
    <n v="0"/>
    <n v="0"/>
    <n v="-4.1694479364000031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0.362457662789282"/>
    <n v="0.87162651422759652"/>
    <n v="0"/>
    <n v="4.4166580799632385E-2"/>
    <n v="0"/>
    <n v="0.16108554131249092"/>
    <n v="0"/>
    <n v="6.7142532541541344E-2"/>
    <n v="0"/>
    <n v="1.3872224828308055"/>
    <n v="0.43916643802992761"/>
    <n v="0.49010278325210971"/>
    <n v="0.25720580203837007"/>
    <n v="5.0671451681080622E-2"/>
    <s v=""/>
    <n v="1.5202112394921954"/>
    <s v=""/>
  </r>
  <r>
    <x v="1"/>
    <d v="2019-12-01T00:00:00"/>
    <x v="5"/>
    <x v="10"/>
    <n v="22.251078505011002"/>
    <n v="4.1520427723709989"/>
    <n v="8.7701326386849985"/>
    <n v="6.2955398361239974"/>
    <n v="45.889719549125076"/>
    <n v="14.52775234399053"/>
    <n v="16.212741324513306"/>
    <n v="8.5084420617685215"/>
    <n v="35.985360529600001"/>
    <n v="11.252504370832"/>
    <n v="8.5869706982609983"/>
    <n v="6.4526740570739989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15.748184"/>
    <n v="-0.75973199999999996"/>
    <n v="2.1611672000000004"/>
    <n v="1.6672447999999997"/>
    <n v="2.5788004065370003"/>
    <n v="0.52073999999999998"/>
    <n v="-1.2179999999999999E-3"/>
    <n v="0.14102209847400005"/>
    <n v="0"/>
    <n v="0"/>
    <n v="0.1948700000000006"/>
    <n v="-2.2210829560669989"/>
    <n v="-2.3635330035000002E-2"/>
    <n v="2.3854031432349978"/>
    <n v="0.86347550743800061"/>
    <n v="2.817445736320999"/>
    <n v="0.13438561947400002"/>
    <n v="-2.1224187240000002E-3"/>
    <n v="0.23804816268799997"/>
    <n v="0"/>
    <n v="0"/>
    <n v="-3.9874691959000286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0.243633386478216"/>
    <n v="0.73572768921869525"/>
    <n v="0"/>
    <n v="0.13728650652891983"/>
    <n v="0"/>
    <n v="0.28998277179904192"/>
    <n v="0"/>
    <n v="0.20816083027043647"/>
    <n v="0"/>
    <n v="1.3872224828308055"/>
    <n v="0.43916643802992761"/>
    <n v="0.49010278325210971"/>
    <n v="0.25720580203837007"/>
    <n v="0.18659961904480038"/>
    <s v=""/>
    <n v="1.5162512000156894"/>
    <s v=""/>
  </r>
  <r>
    <x v="1"/>
    <d v="2019-12-01T00:00:00"/>
    <x v="5"/>
    <x v="11"/>
    <n v="24.837360446406997"/>
    <n v="5.7656691159860021"/>
    <n v="11.738317814217996"/>
    <n v="9.0138831065900007"/>
    <n v="46.326764497211968"/>
    <n v="14.666111890123769"/>
    <n v="16.367148384746763"/>
    <n v="8.5894748433091728"/>
    <n v="37.567339434117997"/>
    <n v="11.542858041862001"/>
    <n v="8.6316443077389984"/>
    <n v="6.4542210775369995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14.680669999999999"/>
    <n v="-0.213368"/>
    <n v="2.771658"/>
    <n v="2.5030399999999982"/>
    <n v="4.0780791916070012"/>
    <n v="0.79060799999999998"/>
    <n v="-5.65812E-3"/>
    <n v="0.12917205479999996"/>
    <n v="0"/>
    <n v="0"/>
    <n v="0.10315931999999681"/>
    <n v="-3.4424940969889994"/>
    <n v="-3.4548895642000005E-2"/>
    <n v="3.0900670798549998"/>
    <n v="1.2766264586619998"/>
    <n v="4.4661421696240025"/>
    <n v="0.191321543998"/>
    <n v="-9.3756056700000003E-3"/>
    <n v="0.22298519264599992"/>
    <n v="0"/>
    <n v="0"/>
    <n v="4.9452695020005821E-3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0.199038102479431"/>
    <n v="0.82245534980691237"/>
    <n v="0"/>
    <n v="0.19092227694207994"/>
    <n v="0"/>
    <n v="0.38869840073661965"/>
    <n v="0"/>
    <n v="0.29848245748760899"/>
    <n v="0"/>
    <n v="1.4004341255244317"/>
    <n v="0.44334897553497443"/>
    <n v="0.49477042880689159"/>
    <n v="0.25965538110540215"/>
    <n v="0.23213695064042408"/>
    <s v=""/>
    <n v="1.5633715576216365"/>
    <s v=""/>
  </r>
  <r>
    <x v="1"/>
    <d v="2019-12-01T00:00:00"/>
    <x v="2"/>
    <x v="0"/>
    <n v="0.50681709999999924"/>
    <n v="1.2503498237060011"/>
    <n v="0.48154013415599994"/>
    <n v="1.2338464987749993"/>
    <n v="21.654367898360888"/>
    <n v="12.959476002422546"/>
    <n v="8.3870198128537403"/>
    <n v="5.8257293792480525"/>
    <n v="1.8446659999999753"/>
    <n v="1.640290350651"/>
    <n v="1.6371915213809998"/>
    <n v="1.542166882867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12343476893311"/>
    <n v="1.5931460703865547E-2"/>
    <n v="0"/>
    <n v="3.9303920649988722E-2"/>
    <n v="0"/>
    <n v="1.5136895982082033E-2"/>
    <n v="0"/>
    <n v="3.878514953389698E-2"/>
    <n v="0"/>
    <n v="0.6546003395801665"/>
    <n v="0.39175825550691568"/>
    <n v="0.25353527026643047"/>
    <n v="0.17610878543568986"/>
    <n v="2.4670632141378079"/>
    <s v=""/>
    <n v="0.98680103390418661"/>
    <s v=""/>
  </r>
  <r>
    <x v="1"/>
    <d v="2019-12-01T00:00:00"/>
    <x v="2"/>
    <x v="1"/>
    <n v="9.5066564000000007"/>
    <n v="5.8176716443199998"/>
    <n v="2.3712246484069999"/>
    <n v="1.8253496950750006"/>
    <n v="21.654367898360888"/>
    <n v="12.959476002422546"/>
    <n v="8.3870198128537403"/>
    <n v="5.8257293792480525"/>
    <n v="1.6915905000000038"/>
    <n v="1.432770947809999"/>
    <n v="1.6246804446599996"/>
    <n v="1.421940593287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02599296106571"/>
    <n v="0.30370182073609592"/>
    <n v="0"/>
    <n v="0.18585266959103949"/>
    <n v="0"/>
    <n v="7.5751685218739442E-2"/>
    <n v="0"/>
    <n v="5.8313039048550779E-2"/>
    <n v="0"/>
    <n v="0.6546003395801665"/>
    <n v="0.39175825550691568"/>
    <n v="0.25353527026643047"/>
    <n v="0.17610878543568986"/>
    <n v="0.61195770621519463"/>
    <s v=""/>
    <n v="0.31375949119733398"/>
    <s v=""/>
  </r>
  <r>
    <x v="1"/>
    <d v="2019-12-01T00:00:00"/>
    <x v="2"/>
    <x v="2"/>
    <n v="9.1805986000000033"/>
    <n v="4.9883086562399983"/>
    <n v="1.896305821641"/>
    <n v="1.4256682161899996"/>
    <n v="21.654367898360888"/>
    <n v="12.959476002422546"/>
    <n v="8.3870198128537403"/>
    <n v="5.8257293792480525"/>
    <n v="2.2529849999999954"/>
    <n v="2.2732819605009995"/>
    <n v="2.0564630908009991"/>
    <n v="2.246870632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735228689878316"/>
    <n v="0.28928729928856878"/>
    <n v="0"/>
    <n v="0.15718521221279169"/>
    <n v="0"/>
    <n v="5.9753967433857212E-2"/>
    <n v="0"/>
    <n v="4.4923836223833627E-2"/>
    <n v="0"/>
    <n v="0.6546003395801665"/>
    <n v="0.39175825550691568"/>
    <n v="0.25353527026643047"/>
    <n v="0.17610878543568986"/>
    <n v="0.54335331208577153"/>
    <s v=""/>
    <n v="0.28580192494836826"/>
    <s v=""/>
  </r>
  <r>
    <x v="1"/>
    <d v="2019-12-01T00:00:00"/>
    <x v="2"/>
    <x v="3"/>
    <n v="10.895653299999999"/>
    <n v="5.8352328097936752"/>
    <n v="2.1436021835070003"/>
    <n v="1.3845594814179998"/>
    <n v="30.298865767869174"/>
    <n v="18.113525609778279"/>
    <n v="11.741827737995241"/>
    <n v="8.1560211309472752"/>
    <n v="2.0260802000000009"/>
    <n v="2.2185007402319998"/>
    <n v="1.9312392696629996"/>
    <n v="2.203526001074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55804951838579"/>
    <n v="0.34203038712952533"/>
    <n v="0"/>
    <n v="0.18317643577413012"/>
    <n v="0"/>
    <n v="6.7290786930288532E-2"/>
    <n v="0"/>
    <n v="4.3463333716139203E-2"/>
    <n v="0"/>
    <n v="0.91591903830369203"/>
    <n v="0.54756250890391589"/>
    <n v="0.35494937837300278"/>
    <n v="0.24655229960996586"/>
    <n v="0.53555602854889628"/>
    <s v=""/>
    <n v="0.23727579113796415"/>
    <s v=""/>
  </r>
  <r>
    <x v="1"/>
    <d v="2019-12-01T00:00:00"/>
    <x v="2"/>
    <x v="4"/>
    <n v="18.445539549999999"/>
    <n v="12.565547841227344"/>
    <n v="3.8046601194760004"/>
    <n v="3.4376628063910006"/>
    <n v="30.298865767869174"/>
    <n v="18.113525609778279"/>
    <n v="11.741827737995241"/>
    <n v="8.1560211309472752"/>
    <n v="2.5132770000000022"/>
    <n v="2.4181932631469962"/>
    <n v="1.7687813171309996"/>
    <n v="1.904391012030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03008197154362"/>
    <n v="0.57999354764340971"/>
    <n v="0"/>
    <n v="0.39510563791106001"/>
    <n v="0"/>
    <n v="0.1196320831001273"/>
    <n v="0"/>
    <n v="0.10809237871713634"/>
    <n v="0"/>
    <n v="0.91591903830369203"/>
    <n v="0.54756250890391589"/>
    <n v="0.35494937837300278"/>
    <n v="0.24655229960996586"/>
    <n v="0.68122419553877167"/>
    <s v=""/>
    <n v="0.27357842649025527"/>
    <s v=""/>
  </r>
  <r>
    <x v="1"/>
    <d v="2019-12-01T00:00:00"/>
    <x v="2"/>
    <x v="5"/>
    <n v="14.005335349999998"/>
    <n v="6.9447038033759991"/>
    <n v="2.0749096485899998"/>
    <n v="0.90215509955499995"/>
    <n v="30.298865767869174"/>
    <n v="18.113525609778279"/>
    <n v="11.741827737995241"/>
    <n v="8.1560211309472752"/>
    <n v="7.826864699999998"/>
    <n v="5.5251083035399997"/>
    <n v="2.0573756731519999"/>
    <n v="1.879121012758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1142791364868"/>
    <n v="0.45012565737305971"/>
    <n v="0"/>
    <n v="0.22319989394297582"/>
    <n v="0"/>
    <n v="6.6686733749740462E-2"/>
    <n v="0"/>
    <n v="2.8994889953824102E-2"/>
    <n v="0"/>
    <n v="0.91591903830369203"/>
    <n v="0.54756250890391589"/>
    <n v="0.35494937837300278"/>
    <n v="0.24655229960996586"/>
    <n v="0.49586130069895118"/>
    <s v=""/>
    <n v="0.129905482666725"/>
    <s v=""/>
  </r>
  <r>
    <x v="1"/>
    <d v="2019-12-01T00:00:00"/>
    <x v="2"/>
    <x v="6"/>
    <n v="12.377114369999994"/>
    <n v="6.2474871358450006"/>
    <n v="1.6578905489739999"/>
    <n v="1.188643274408"/>
    <n v="34.629739347541346"/>
    <n v="20.705420810262794"/>
    <n v="13.419231700565987"/>
    <n v="9.3211670067968893"/>
    <n v="5.6936529000000107"/>
    <n v="3.7525038066769998"/>
    <n v="1.6151543176089997"/>
    <n v="1.177235946363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97835851842656"/>
    <n v="0.40188260076265919"/>
    <n v="0"/>
    <n v="0.20285474492102046"/>
    <n v="0"/>
    <n v="5.383139766539171E-2"/>
    <n v="0"/>
    <n v="3.8595025966309336E-2"/>
    <n v="0"/>
    <n v="1.0468391062197251"/>
    <n v="0.6259141600052992"/>
    <n v="0.40565643242628879"/>
    <n v="0.28177405669710393"/>
    <n v="0.50476120273945602"/>
    <s v=""/>
    <n v="0.19025941927725643"/>
    <s v=""/>
  </r>
  <r>
    <x v="1"/>
    <d v="2019-12-01T00:00:00"/>
    <x v="2"/>
    <x v="7"/>
    <n v="44.291052199999996"/>
    <n v="22.220420279273998"/>
    <n v="4.8200320078750005"/>
    <n v="3.3507447571709998"/>
    <n v="34.629739347541346"/>
    <n v="20.705420810262794"/>
    <n v="13.419231700565987"/>
    <n v="9.3211670067968893"/>
    <n v="1.6732674000000074"/>
    <n v="1.6680146507180003"/>
    <n v="1.6277065259309997"/>
    <n v="1.665718485428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54523505067876"/>
    <n v="1.4401475669977948"/>
    <n v="0"/>
    <n v="0.72250900832888576"/>
    <n v="0"/>
    <n v="0.15672595308071455"/>
    <n v="0"/>
    <n v="0.10895128180473511"/>
    <n v="0"/>
    <n v="1.0468391062197251"/>
    <n v="0.6259141600052992"/>
    <n v="0.40565643242628879"/>
    <n v="0.28177405669710393"/>
    <n v="0.5016909550700176"/>
    <s v=""/>
    <n v="0.15079574171224802"/>
    <s v=""/>
  </r>
  <r>
    <x v="1"/>
    <d v="2019-12-01T00:00:00"/>
    <x v="2"/>
    <x v="8"/>
    <n v="48.249986100000015"/>
    <n v="24.50939578640201"/>
    <n v="8.3875096933420004"/>
    <n v="5.5225683518329998"/>
    <n v="43.222489347541313"/>
    <n v="25.77024803677859"/>
    <n v="16.774039625707481"/>
    <n v="11.651458758496105"/>
    <n v="2.3705980000000011"/>
    <n v="1.7167812486139997"/>
    <n v="2.0751551077699997"/>
    <n v="1.627753560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570057382227958"/>
    <n v="1.5783413651048743"/>
    <n v="0"/>
    <n v="0.80174516782721705"/>
    <n v="0"/>
    <n v="0.27437009975055254"/>
    <n v="0"/>
    <n v="0.18065286181123003"/>
    <n v="0"/>
    <n v="1.3065934936176238"/>
    <n v="0.77902126698499885"/>
    <n v="0.50707054053286094"/>
    <n v="0.35221757087137973"/>
    <n v="0.50796689838636044"/>
    <s v=""/>
    <n v="0.22532454083984235"/>
    <s v=""/>
  </r>
  <r>
    <x v="1"/>
    <d v="2019-12-01T00:00:00"/>
    <x v="2"/>
    <x v="9"/>
    <n v="11.235713770000011"/>
    <n v="6.089326745056999"/>
    <n v="2.225526522405"/>
    <n v="1.577988082394"/>
    <n v="52.004981535738324"/>
    <n v="31.16222399304074"/>
    <n v="20.128847550848988"/>
    <n v="13.981750510195329"/>
    <n v="1.1149277"/>
    <n v="0.79484980342599987"/>
    <n v="0.61379298130500004"/>
    <n v="0.603369521153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362457662789282"/>
    <n v="0.37005284271733846"/>
    <n v="0"/>
    <n v="0.20055447463068099"/>
    <n v="0"/>
    <n v="7.3298629087344747E-2"/>
    <n v="0"/>
    <n v="5.1971684898482501E-2"/>
    <n v="0"/>
    <n v="1.5720836892094836"/>
    <n v="0.94201791082813158"/>
    <n v="0.60848464863943341"/>
    <n v="0.42266108504565575"/>
    <n v="0.54196171865074072"/>
    <s v=""/>
    <n v="0.25913999173634905"/>
    <s v=""/>
  </r>
  <r>
    <x v="1"/>
    <d v="2019-12-01T00:00:00"/>
    <x v="2"/>
    <x v="10"/>
    <n v="9.138597390000001"/>
    <n v="5.1383515640770003"/>
    <n v="1.9476438343690003"/>
    <n v="1.6947229898349998"/>
    <n v="52.07397869508268"/>
    <n v="31.281187167493943"/>
    <n v="20.128847550848988"/>
    <n v="13.981750510195329"/>
    <n v="0.44768733333333444"/>
    <n v="0.29201256897899985"/>
    <n v="0.12885504047899998"/>
    <n v="0.173259406586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243633386478216"/>
    <n v="0.30216598889489993"/>
    <n v="0"/>
    <n v="0.16989861960085564"/>
    <n v="0"/>
    <n v="6.4398473869868508E-2"/>
    <n v="0"/>
    <n v="5.6035694130345544E-2"/>
    <n v="0"/>
    <n v="1.5741694376436506"/>
    <n v="0.94561410605119767"/>
    <n v="0.60848464863943341"/>
    <n v="0.42266108504565575"/>
    <n v="0.56226916941320682"/>
    <s v=""/>
    <n v="0.32981841913719312"/>
    <s v=""/>
  </r>
  <r>
    <x v="1"/>
    <d v="2019-12-01T00:00:00"/>
    <x v="2"/>
    <x v="11"/>
    <n v="21.387266780000012"/>
    <n v="13.248855827812999"/>
    <n v="4.4650184723960011"/>
    <n v="3.9415812931529999"/>
    <n v="60.666728695082703"/>
    <n v="36.346014394009757"/>
    <n v="23.483655475990481"/>
    <n v="16.31204226189455"/>
    <n v="0.94751157664316565"/>
    <n v="0.68815734066905265"/>
    <n v="0.59401680860799999"/>
    <n v="0.47069707593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199038102479431"/>
    <n v="0.70821019886206416"/>
    <n v="0"/>
    <n v="0.43871780892005396"/>
    <n v="0"/>
    <n v="0.14785300304082896"/>
    <n v="0"/>
    <n v="0.13052009404330611"/>
    <n v="0"/>
    <n v="1.833923825041551"/>
    <n v="1.0987212130308979"/>
    <n v="0.70989875674600555"/>
    <n v="0.49310459921993172"/>
    <n v="0.61947400591657054"/>
    <s v=""/>
    <n v="0.29750352365360744"/>
    <s v=""/>
  </r>
  <r>
    <x v="1"/>
    <d v="2019-12-01T00:00:00"/>
    <x v="6"/>
    <x v="0"/>
    <n v="4.569882888999997"/>
    <n v="2.4630174951999977"/>
    <n v="4.569882888999997"/>
    <n v="2.4630174951999977"/>
    <n v="3.8576794657762936"/>
    <n v="1.5065248890250662"/>
    <n v="3.8576794657762936"/>
    <n v="1.5065248890250662"/>
    <n v="6.1396261020000047"/>
    <n v="3.4442005941260061"/>
    <n v="6.1396261020000047"/>
    <n v="3.4442005941260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12343476893311"/>
    <n v="0.14365124946922889"/>
    <n v="0"/>
    <n v="7.7423327740346895E-2"/>
    <n v="0"/>
    <n v="0.14365124946922889"/>
    <n v="0"/>
    <n v="7.7423327740346895E-2"/>
    <n v="0"/>
    <n v="0.11661565464026975"/>
    <n v="4.5541468057187139E-2"/>
    <n v="0.11661565464026975"/>
    <n v="4.5541468057187139E-2"/>
    <n v="0.53896731164132006"/>
    <s v=""/>
    <n v="1"/>
    <s v=""/>
  </r>
  <r>
    <x v="1"/>
    <d v="2019-12-01T00:00:00"/>
    <x v="6"/>
    <x v="1"/>
    <n v="4.8605731419999971"/>
    <n v="2.7933087696569987"/>
    <n v="4.8605731419999971"/>
    <n v="2.7933087696569987"/>
    <n v="3.8576794657762936"/>
    <n v="1.5065248890250662"/>
    <n v="3.8576794657762936"/>
    <n v="1.5065248890250662"/>
    <n v="5.4750308780000028"/>
    <n v="3.0860961239869971"/>
    <n v="5.4750308780000028"/>
    <n v="3.0860961239869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02599296106571"/>
    <n v="0.15527698182574112"/>
    <n v="0"/>
    <n v="8.9235681140525339E-2"/>
    <n v="0"/>
    <n v="0.15527698182574112"/>
    <n v="0"/>
    <n v="8.9235681140525339E-2"/>
    <n v="0"/>
    <n v="0.11661565464026975"/>
    <n v="4.5541468057187139E-2"/>
    <n v="0.11661565464026975"/>
    <n v="4.5541468057187139E-2"/>
    <n v="0.57468711776398174"/>
    <s v=""/>
    <n v="1"/>
    <s v=""/>
  </r>
  <r>
    <x v="1"/>
    <d v="2019-12-01T00:00:00"/>
    <x v="6"/>
    <x v="2"/>
    <n v="5.3830931330000018"/>
    <n v="2.9292558037239975"/>
    <n v="5.3830931330000018"/>
    <n v="2.9292558037239975"/>
    <n v="3.8576794657762936"/>
    <n v="1.5065248890250662"/>
    <n v="3.8576794657762936"/>
    <n v="1.5065248890250662"/>
    <n v="6.6722434479999846"/>
    <n v="3.6247538948700004"/>
    <n v="6.6722434479999846"/>
    <n v="3.62475389487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735228689878316"/>
    <n v="0.16962515649735632"/>
    <n v="0"/>
    <n v="9.2302968172977409E-2"/>
    <n v="0"/>
    <n v="0.16962515649735632"/>
    <n v="0"/>
    <n v="9.2302968172977409E-2"/>
    <n v="0"/>
    <n v="0.11661565464026975"/>
    <n v="4.5541468057187139E-2"/>
    <n v="0.11661565464026975"/>
    <n v="4.5541468057187139E-2"/>
    <n v="0.54415848497340069"/>
    <s v=""/>
    <n v="1"/>
    <s v=""/>
  </r>
  <r>
    <x v="1"/>
    <d v="2019-12-01T00:00:00"/>
    <x v="6"/>
    <x v="3"/>
    <n v="5.8089378790000064"/>
    <n v="3.3135558869170008"/>
    <n v="5.8089378790000064"/>
    <n v="3.3135558869170008"/>
    <n v="5.1761268781302165"/>
    <n v="2.021413142236165"/>
    <n v="5.1761268781302165"/>
    <n v="2.021413142236165"/>
    <n v="5.5038601960000015"/>
    <n v="3.040411280070999"/>
    <n v="5.5038601960000015"/>
    <n v="3.04041128007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55804951838579"/>
    <n v="0.18235099969322041"/>
    <n v="0"/>
    <n v="0.10401733347898831"/>
    <n v="0"/>
    <n v="0.18235099969322041"/>
    <n v="0"/>
    <n v="0.10401733347898831"/>
    <n v="0"/>
    <n v="0.15647163787175433"/>
    <n v="6.1106273595719462E-2"/>
    <n v="0.15647163787175433"/>
    <n v="6.1106273595719462E-2"/>
    <n v="0.57042370841938161"/>
    <s v=""/>
    <n v="1"/>
    <s v=""/>
  </r>
  <r>
    <x v="1"/>
    <d v="2019-12-01T00:00:00"/>
    <x v="6"/>
    <x v="4"/>
    <n v="6.0919436079999976"/>
    <n v="3.5109976376230057"/>
    <n v="6.0919436079999976"/>
    <n v="3.5109976376230057"/>
    <n v="5.1761268781302165"/>
    <n v="2.021413142236165"/>
    <n v="5.1761268781302165"/>
    <n v="2.021413142236165"/>
    <n v="6.7920326889999956"/>
    <n v="3.7101103602610039"/>
    <n v="6.7920326889999956"/>
    <n v="3.710110360261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03008197154362"/>
    <n v="0.19155243334953095"/>
    <n v="0"/>
    <n v="0.11039828735248886"/>
    <n v="0"/>
    <n v="0.19155243334953095"/>
    <n v="0"/>
    <n v="0.11039828735248886"/>
    <n v="0"/>
    <n v="0.15647163787175433"/>
    <n v="6.1106273595719462E-2"/>
    <n v="0.15647163787175433"/>
    <n v="6.1106273595719462E-2"/>
    <n v="0.57633455979670112"/>
    <s v=""/>
    <n v="1"/>
    <s v=""/>
  </r>
  <r>
    <x v="1"/>
    <d v="2019-12-01T00:00:00"/>
    <x v="6"/>
    <x v="5"/>
    <n v="5.7382234840000006"/>
    <n v="3.4888362592859954"/>
    <n v="5.7382234840000006"/>
    <n v="3.4888362592859954"/>
    <n v="5.615609348914858"/>
    <n v="2.1930425599731977"/>
    <n v="5.615609348914858"/>
    <n v="2.1930425599731977"/>
    <n v="1.3532054899999983"/>
    <n v="0.51749666270099992"/>
    <n v="1.3532054899999983"/>
    <n v="0.517496662700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1142791364868"/>
    <n v="0.18442411790511176"/>
    <n v="0"/>
    <n v="0.11212974737360185"/>
    <n v="0"/>
    <n v="0.18442411790511176"/>
    <n v="0"/>
    <n v="0.11212974737360185"/>
    <n v="0"/>
    <n v="0.16975696561558257"/>
    <n v="6.6294542108563559E-2"/>
    <n v="0.16975696561558257"/>
    <n v="6.6294542108563559E-2"/>
    <n v="0.60799936931943921"/>
    <s v=""/>
    <n v="1"/>
    <s v=""/>
  </r>
  <r>
    <x v="1"/>
    <d v="2019-12-01T00:00:00"/>
    <x v="6"/>
    <x v="6"/>
    <n v="6.0611809250000048"/>
    <n v="3.4515487758509931"/>
    <n v="6.0611809250000048"/>
    <n v="3.4515487758509931"/>
    <n v="7.3979549248747922"/>
    <n v="2.8890951985733873"/>
    <n v="7.3979549248747922"/>
    <n v="2.8890951985733873"/>
    <n v="3.2089890580000038"/>
    <n v="1.4565725658309994"/>
    <n v="3.2089890580000038"/>
    <n v="1.456572565830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97835851842656"/>
    <n v="0.19680541691819428"/>
    <n v="0"/>
    <n v="0.11207114657195903"/>
    <n v="0"/>
    <n v="0.19680541691819428"/>
    <n v="0"/>
    <n v="0.11207114657195903"/>
    <n v="0"/>
    <n v="0.2236363503544414"/>
    <n v="8.7335853299542451E-2"/>
    <n v="0.2236363503544414"/>
    <n v="8.7335853299542451E-2"/>
    <n v="0.56945153404259918"/>
    <s v=""/>
    <n v="1"/>
    <s v=""/>
  </r>
  <r>
    <x v="1"/>
    <d v="2019-12-01T00:00:00"/>
    <x v="6"/>
    <x v="7"/>
    <n v="6.8352261750000007"/>
    <n v="4.1075209758790008"/>
    <n v="6.8352261750000007"/>
    <n v="4.1075209758790008"/>
    <n v="8.2036727879799667"/>
    <n v="3.2037491310912802"/>
    <n v="8.2036727879799667"/>
    <n v="3.2037491310912802"/>
    <n v="4.4081890120000011"/>
    <n v="1.3678846567189988"/>
    <n v="4.4081890120000011"/>
    <n v="1.3678846567189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54523505067876"/>
    <n v="0.22225108361290852"/>
    <n v="0"/>
    <n v="0.13355827071104334"/>
    <n v="0"/>
    <n v="0.22225108361290852"/>
    <n v="0"/>
    <n v="0.13355827071104334"/>
    <n v="0"/>
    <n v="0.24799278455145973"/>
    <n v="9.684767890642329E-2"/>
    <n v="0.24799278455145973"/>
    <n v="9.684767890642329E-2"/>
    <n v="0.60093417111819281"/>
    <s v=""/>
    <n v="1"/>
    <s v=""/>
  </r>
  <r>
    <x v="1"/>
    <d v="2019-12-01T00:00:00"/>
    <x v="6"/>
    <x v="8"/>
    <n v="6.3753629669999921"/>
    <n v="3.5328220691989989"/>
    <n v="6.3753629669999921"/>
    <n v="3.5328220691989989"/>
    <n v="8.2036727879799667"/>
    <n v="3.2037491310912802"/>
    <n v="8.2036727879799667"/>
    <n v="3.2037491310912802"/>
    <n v="2.7136148059999994"/>
    <n v="1.1681045806210015"/>
    <n v="2.7136148059999994"/>
    <n v="1.168104580621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570057382227958"/>
    <n v="0.20854926398359783"/>
    <n v="0"/>
    <n v="0.11556478370409672"/>
    <n v="0"/>
    <n v="0.20854926398359783"/>
    <n v="0"/>
    <n v="0.11556478370409672"/>
    <n v="0"/>
    <n v="0.24799278455145973"/>
    <n v="9.684767890642329E-2"/>
    <n v="0.24799278455145973"/>
    <n v="9.684767890642329E-2"/>
    <n v="0.55413661739504272"/>
    <s v=""/>
    <n v="1"/>
    <s v=""/>
  </r>
  <r>
    <x v="1"/>
    <d v="2019-12-01T00:00:00"/>
    <x v="6"/>
    <x v="9"/>
    <n v="6.4149015840000141"/>
    <n v="3.1481748987599976"/>
    <n v="6.4149015840000141"/>
    <n v="3.1481748987599976"/>
    <n v="9.1558848080133561"/>
    <n v="3.5756128695215184"/>
    <n v="9.1558848080133561"/>
    <n v="3.5756128695215184"/>
    <n v="4.053903997999992"/>
    <n v="1.8840249427370026"/>
    <n v="4.053903997999992"/>
    <n v="1.884024942737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362457662789282"/>
    <n v="0.21127741552561466"/>
    <n v="0"/>
    <n v="0.10368643189968921"/>
    <n v="0"/>
    <n v="0.21127741552561466"/>
    <n v="0"/>
    <n v="0.10368643189968921"/>
    <n v="0"/>
    <n v="0.27677766132975418"/>
    <n v="0.10808892735091886"/>
    <n v="0.27677766132975418"/>
    <n v="0.10808892735091886"/>
    <n v="0.49075965664261245"/>
    <s v=""/>
    <n v="1"/>
    <s v=""/>
  </r>
  <r>
    <x v="1"/>
    <d v="2019-12-01T00:00:00"/>
    <x v="6"/>
    <x v="10"/>
    <n v="6.7986598930000213"/>
    <n v="3.1799375453879968"/>
    <n v="6.7986598930000213"/>
    <n v="3.1799375453879968"/>
    <n v="9.1558848080133561"/>
    <n v="3.5756128695215184"/>
    <n v="9.1558848080133561"/>
    <n v="3.5756128695215184"/>
    <n v="4.3391842650000161"/>
    <n v="1.9300456473760044"/>
    <n v="4.3391842650000161"/>
    <n v="1.930045647376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243633386478216"/>
    <n v="0.2247963994974119"/>
    <n v="0"/>
    <n v="0.10514403162980185"/>
    <n v="0"/>
    <n v="0.2247963994974119"/>
    <n v="0"/>
    <n v="0.10514403162980185"/>
    <n v="0"/>
    <n v="0.27677766132975418"/>
    <n v="0.10808892735091886"/>
    <n v="0.27677766132975418"/>
    <n v="0.10808892735091886"/>
    <n v="0.46773005201541218"/>
    <s v=""/>
    <n v="1"/>
    <s v=""/>
  </r>
  <r>
    <x v="1"/>
    <d v="2019-12-01T00:00:00"/>
    <x v="6"/>
    <x v="11"/>
    <n v="6.942087294999995"/>
    <n v="3.0615950079839989"/>
    <n v="6.942087294999995"/>
    <n v="3.0615950079839989"/>
    <n v="8.3420283806343924"/>
    <n v="3.2577806144529395"/>
    <n v="8.3420283806343924"/>
    <n v="3.2577806144529395"/>
    <n v="5.2344404970000111"/>
    <n v="2.492215941469992"/>
    <n v="5.2344404970000111"/>
    <n v="2.49221594146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199038102479431"/>
    <n v="0.22987776204799149"/>
    <n v="0"/>
    <n v="0.10138054720797987"/>
    <n v="0"/>
    <n v="0.22987776204799149"/>
    <n v="0"/>
    <n v="0.10138054720797987"/>
    <n v="0"/>
    <n v="0.25217520254488718"/>
    <n v="9.8481022697503875E-2"/>
    <n v="0.25217520254488718"/>
    <n v="9.8481022697503875E-2"/>
    <n v="0.4410193761448517"/>
    <s v=""/>
    <n v="1"/>
    <s v=""/>
  </r>
  <r>
    <x v="1"/>
    <d v="2019-12-01T00:00:00"/>
    <x v="3"/>
    <x v="0"/>
    <n v="7.2536116000000002"/>
    <n v="0.97833732983500021"/>
    <n v="1.1275329994429999"/>
    <n v="0.185869427197"/>
    <n v="9.9893633035787079"/>
    <n v="3.7597958458457095"/>
    <n v="4.4100566571462085"/>
    <n v="2.1530487995065331"/>
    <n v="5.4648758600000003"/>
    <n v="1.630927551309"/>
    <n v="1.2905598915950001"/>
    <n v="0.5413639623506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12343476893311"/>
    <n v="0.22801248846280733"/>
    <n v="0"/>
    <n v="3.0753387613383754E-2"/>
    <n v="0"/>
    <n v="3.5443254919650169E-2"/>
    <n v="0"/>
    <n v="5.842682647130509E-3"/>
    <n v="0"/>
    <n v="0.30197328508523419"/>
    <n v="0.11365668344579095"/>
    <n v="0.13331373138599895"/>
    <n v="6.5085551418766138E-2"/>
    <n v="0.13487589131943598"/>
    <s v=""/>
    <n v="0.18998500980060473"/>
    <s v=""/>
  </r>
  <r>
    <x v="1"/>
    <d v="2019-12-01T00:00:00"/>
    <x v="3"/>
    <x v="1"/>
    <n v="7.0547366000000009"/>
    <n v="0.99581709913000005"/>
    <n v="1.1591623731110001"/>
    <n v="0.17378806478600006"/>
    <n v="9.9893633035787079"/>
    <n v="3.7597958458457095"/>
    <n v="4.4100566571462085"/>
    <n v="2.1530487995065331"/>
    <n v="2.0481266800000002"/>
    <n v="0.87104710847800015"/>
    <n v="1.3169846022640002"/>
    <n v="0.71531465824700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02599296106571"/>
    <n v="0.22537222973931981"/>
    <n v="0"/>
    <n v="3.1812600918859159E-2"/>
    <n v="0"/>
    <n v="3.7030866419300111E-2"/>
    <n v="0"/>
    <n v="5.551873285092203E-3"/>
    <n v="0"/>
    <n v="0.30197328508523419"/>
    <n v="0.11365668344579095"/>
    <n v="0.13331373138599895"/>
    <n v="6.5085551418766138E-2"/>
    <n v="0.14115581567283461"/>
    <s v=""/>
    <n v="0.17451805651643337"/>
    <s v=""/>
  </r>
  <r>
    <x v="1"/>
    <d v="2019-12-01T00:00:00"/>
    <x v="3"/>
    <x v="2"/>
    <n v="8.3274335000000015"/>
    <n v="1.7751208970890002"/>
    <n v="2.0706853834009999"/>
    <n v="0.33990997890900027"/>
    <n v="10.307539387507717"/>
    <n v="3.8701566664282661"/>
    <n v="4.5804906083413943"/>
    <n v="2.243907180374463"/>
    <n v="2.1275998"/>
    <n v="0.44119583821300007"/>
    <n v="0.65708766267199992"/>
    <n v="0.179004992469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735228689878316"/>
    <n v="0.26240345016502015"/>
    <n v="0"/>
    <n v="5.593534284677016E-2"/>
    <n v="0"/>
    <n v="6.5248793498104765E-2"/>
    <n v="0"/>
    <n v="1.0710809184035018E-2"/>
    <n v="0"/>
    <n v="0.31159158350723443"/>
    <n v="0.11699283396141767"/>
    <n v="0.13846586156370796"/>
    <n v="6.7832153270596371E-2"/>
    <n v="0.21316542450792308"/>
    <s v=""/>
    <n v="0.19148553738870103"/>
    <s v=""/>
  </r>
  <r>
    <x v="1"/>
    <d v="2019-12-01T00:00:00"/>
    <x v="3"/>
    <x v="3"/>
    <n v="7.6185002000000006"/>
    <n v="1.3588953125409995"/>
    <n v="1.5496936781840003"/>
    <n v="0.23926877101099986"/>
    <n v="11.235552965633991"/>
    <n v="4.1920423931273891"/>
    <n v="5.0775896326606835"/>
    <n v="2.5089107912392574"/>
    <n v="2.2870813999999999"/>
    <n v="0.41045604221399995"/>
    <n v="0.30497036137199995"/>
    <n v="2.408368119099997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55804951838579"/>
    <n v="0.23915579002062837"/>
    <n v="0"/>
    <n v="4.2657698168213139E-2"/>
    <n v="0"/>
    <n v="4.8647136072276796E-2"/>
    <n v="0"/>
    <n v="7.5109943500953754E-3"/>
    <n v="0"/>
    <n v="0.33964495390473504"/>
    <n v="0.12672327296532893"/>
    <n v="0.15349290791535913"/>
    <n v="7.5843075338434499E-2"/>
    <n v="0.1783678252762925"/>
    <s v=""/>
    <n v="0.17607594109923813"/>
    <s v=""/>
  </r>
  <r>
    <x v="1"/>
    <d v="2019-12-01T00:00:00"/>
    <x v="3"/>
    <x v="4"/>
    <n v="8.2386039000000011"/>
    <n v="1.5592094618260004"/>
    <n v="1.4473654746650007"/>
    <n v="0.23987940177900002"/>
    <n v="11.315096986616243"/>
    <n v="4.2196325982730292"/>
    <n v="5.1201981204594809"/>
    <n v="2.5316253864562408"/>
    <n v="3.1512566"/>
    <n v="0.54557536018899988"/>
    <n v="0.44172108920900005"/>
    <n v="6.379803080299997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03008197154362"/>
    <n v="0.25905108878150612"/>
    <n v="0"/>
    <n v="4.9027106246053595E-2"/>
    <n v="0"/>
    <n v="4.5510332409199786E-2"/>
    <n v="0"/>
    <n v="7.5426638980794188E-3"/>
    <n v="0"/>
    <n v="0.34204952851023507"/>
    <n v="0.12755731059423564"/>
    <n v="0.15478094045978641"/>
    <n v="7.6529725801392071E-2"/>
    <n v="0.18925651490855144"/>
    <s v=""/>
    <n v="0.15384680997130154"/>
    <s v=""/>
  </r>
  <r>
    <x v="1"/>
    <d v="2019-12-01T00:00:00"/>
    <x v="3"/>
    <x v="5"/>
    <n v="8.5654138000000017"/>
    <n v="1.1885703675899999"/>
    <n v="1.9117936304140002"/>
    <n v="0.23324893688099982"/>
    <n v="12.096168415187673"/>
    <n v="4.5397074042957684"/>
    <n v="5.3817799211083344"/>
    <n v="2.6380824617408583"/>
    <n v="5.4289254000000007"/>
    <n v="0.82329295919099976"/>
    <n v="1.3810817443449996"/>
    <n v="0.201529253877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1142791364868"/>
    <n v="0.27528883964904693"/>
    <n v="0"/>
    <n v="3.8200157631040801E-2"/>
    <n v="0"/>
    <n v="6.1444252718427794E-2"/>
    <n v="0"/>
    <n v="7.496523890456316E-3"/>
    <n v="0"/>
    <n v="0.36566091374110693"/>
    <n v="0.13723300640290437"/>
    <n v="0.16268842297492794"/>
    <n v="7.9747868116102488E-2"/>
    <n v="0.1387639167637178"/>
    <s v=""/>
    <n v="0.19624327111060838"/>
    <s v=""/>
  </r>
  <r>
    <x v="1"/>
    <d v="2019-12-01T00:00:00"/>
    <x v="3"/>
    <x v="6"/>
    <n v="9.7437517000000007"/>
    <n v="1.0905157972089998"/>
    <n v="2.2981512713220003"/>
    <n v="0.3316606780109998"/>
    <n v="14.558245255114524"/>
    <n v="5.3936899445179325"/>
    <n v="6.7006140672615544"/>
    <n v="3.341153266076029"/>
    <n v="5.9909871000000008"/>
    <n v="1.1726279350450004"/>
    <n v="1.4881200454719998"/>
    <n v="0.21683079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97835851842656"/>
    <n v="0.31637780481958849"/>
    <n v="0"/>
    <n v="3.5408845038822863E-2"/>
    <n v="0"/>
    <n v="7.4620544195948768E-2"/>
    <n v="0"/>
    <n v="1.0768960507696072E-2"/>
    <n v="0"/>
    <n v="0.44008822295896571"/>
    <n v="0.16304845682144445"/>
    <n v="0.20255609696910462"/>
    <n v="0.10100133482669349"/>
    <n v="0.11191949782638649"/>
    <s v=""/>
    <n v="0.30413193358576929"/>
    <s v=""/>
  </r>
  <r>
    <x v="1"/>
    <d v="2019-12-01T00:00:00"/>
    <x v="3"/>
    <x v="7"/>
    <n v="10.704781199999998"/>
    <n v="1.2599816252360001"/>
    <n v="2.7740497472459991"/>
    <n v="0.42128208264600026"/>
    <n v="14.558245255114524"/>
    <n v="5.3936899445179325"/>
    <n v="6.7006140672615544"/>
    <n v="3.341153266076029"/>
    <n v="6.6528930999999991"/>
    <n v="1.3871390080019999"/>
    <n v="1.7936146534639996"/>
    <n v="0.267275210226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54523505067876"/>
    <n v="0.34807176245913918"/>
    <n v="0"/>
    <n v="4.0968985425131832E-2"/>
    <n v="0"/>
    <n v="9.0199731001811098E-2"/>
    <n v="0"/>
    <n v="1.3698215242274178E-2"/>
    <n v="0"/>
    <n v="0.44008822295896571"/>
    <n v="0.16304845682144445"/>
    <n v="0.20255609696910462"/>
    <n v="0.10100133482669349"/>
    <n v="0.11770269767269978"/>
    <s v=""/>
    <n v="0.3343557352013703"/>
    <s v=""/>
  </r>
  <r>
    <x v="1"/>
    <d v="2019-12-01T00:00:00"/>
    <x v="3"/>
    <x v="8"/>
    <n v="10.4862944"/>
    <n v="2.3417199985539994"/>
    <n v="3.4823737565270001"/>
    <n v="1.3385425139039997"/>
    <n v="15.339316683685954"/>
    <n v="5.7137647505406708"/>
    <n v="6.9621958679104088"/>
    <n v="3.4476103413606465"/>
    <n v="5.4766671000000002"/>
    <n v="1.0899054684350002"/>
    <n v="1.7244487692590007"/>
    <n v="0.271476511150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570057382227958"/>
    <n v="0.34302501525876283"/>
    <n v="0"/>
    <n v="7.6601753450268914E-2"/>
    <n v="0"/>
    <n v="0.11391453123511289"/>
    <n v="0"/>
    <n v="4.3786064813936772E-2"/>
    <n v="0"/>
    <n v="0.46369960818983752"/>
    <n v="0.17272415263011315"/>
    <n v="0.21046357948424618"/>
    <n v="0.10421947714140391"/>
    <n v="0.22331244090896391"/>
    <s v=""/>
    <n v="0.57160656044725378"/>
    <s v=""/>
  </r>
  <r>
    <x v="1"/>
    <d v="2019-12-01T00:00:00"/>
    <x v="3"/>
    <x v="9"/>
    <n v="12.361326099999999"/>
    <n v="5.3643034991660006"/>
    <n v="6.5906089380269997"/>
    <n v="3.7239174942980009"/>
    <n v="15.339316683685954"/>
    <n v="5.7137647505406708"/>
    <n v="6.9621958679104088"/>
    <n v="3.4476103413606465"/>
    <n v="5.6759101999999997"/>
    <n v="1.2579097220150002"/>
    <n v="0.92591329420300017"/>
    <n v="0.143473734727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362457662789282"/>
    <n v="0.40712534661347344"/>
    <n v="0"/>
    <n v="0.1766755365702897"/>
    <n v="0"/>
    <n v="0.21706440931835772"/>
    <n v="0"/>
    <n v="0.12264875049498543"/>
    <n v="0"/>
    <n v="0.46369960818983752"/>
    <n v="0.17272415263011315"/>
    <n v="0.21046357948424618"/>
    <n v="0.10421947714140391"/>
    <n v="0.43395857821160472"/>
    <s v=""/>
    <n v="0.69420335647991693"/>
    <s v=""/>
  </r>
  <r>
    <x v="1"/>
    <d v="2019-12-01T00:00:00"/>
    <x v="3"/>
    <x v="10"/>
    <n v="14.303915999999999"/>
    <n v="6.9653238650480009"/>
    <n v="6.0688358267310001"/>
    <n v="3.7251844157149985"/>
    <n v="15.339316683685954"/>
    <n v="5.7137647505406708"/>
    <n v="6.9621958679104088"/>
    <n v="3.4476103413606465"/>
    <n v="4.8778629000000002"/>
    <n v="1.1226649055139997"/>
    <n v="0.44273297141099993"/>
    <n v="7.8450872985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243633386478216"/>
    <n v="0.47295626875292079"/>
    <n v="0"/>
    <n v="0.23030711211312871"/>
    <n v="0"/>
    <n v="0.20066490521090458"/>
    <n v="0"/>
    <n v="0.12317251595109305"/>
    <n v="0"/>
    <n v="0.46369960818983752"/>
    <n v="0.17272415263011315"/>
    <n v="0.21046357948424618"/>
    <n v="0.10421947714140391"/>
    <n v="0.4869522349717379"/>
    <s v=""/>
    <n v="0.53481855085130725"/>
    <s v=""/>
  </r>
  <r>
    <x v="1"/>
    <d v="2019-12-01T00:00:00"/>
    <x v="3"/>
    <x v="11"/>
    <n v="14.396611900000002"/>
    <n v="6.4138830956080026"/>
    <n v="6.2990684673089996"/>
    <n v="3.9667418059140003"/>
    <n v="16.120388112257398"/>
    <n v="6.0338395565634162"/>
    <n v="7.2237776685592712"/>
    <n v="3.5540674166452688"/>
    <n v="5.4084661000000001"/>
    <n v="1.2565916886720001"/>
    <n v="0.52001711055200006"/>
    <n v="8.714345439200001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199038102479431"/>
    <n v="0.47672418741105521"/>
    <n v="0"/>
    <n v="0.21238699967339039"/>
    <n v="0"/>
    <n v="0.20858506969438298"/>
    <n v="0"/>
    <n v="0.13135325014170962"/>
    <n v="0"/>
    <n v="0.48731099342070983"/>
    <n v="0.18239984843878207"/>
    <n v="0.21837106199938799"/>
    <n v="0.10743761945611446"/>
    <n v="0.44551337079580522"/>
    <s v=""/>
    <n v="0.61846181896116614"/>
    <s v=""/>
  </r>
  <r>
    <x v="1"/>
    <d v="2019-12-01T00:00:00"/>
    <x v="7"/>
    <x v="0"/>
    <n v="44.845410802806377"/>
    <n v="8.570745604279308"/>
    <n v="0"/>
    <n v="0"/>
    <n v="18.993384697293834"/>
    <n v="3.2784644902187896"/>
    <n v="0"/>
    <n v="0"/>
    <n v="109.99769900239849"/>
    <n v="11.50420004469541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12343476893311"/>
    <n v="1.4096858609419816"/>
    <n v="0"/>
    <n v="0.26941572570736932"/>
    <n v="0"/>
    <n v="0"/>
    <n v="0"/>
    <n v="0"/>
    <n v="0"/>
    <n v="0.57416019396097884"/>
    <n v="9.9106285561962007E-2"/>
    <n v="0"/>
    <n v="0"/>
    <n v="0.19111756255208526"/>
    <s v=""/>
    <n v="0"/>
    <s v=""/>
  </r>
  <r>
    <x v="1"/>
    <d v="2019-12-01T00:00:00"/>
    <x v="7"/>
    <x v="1"/>
    <n v="24.359187183333336"/>
    <n v="5.149510219152341"/>
    <n v="0"/>
    <n v="0"/>
    <n v="18.993384697293834"/>
    <n v="3.2784644902187896"/>
    <n v="0"/>
    <n v="0"/>
    <n v="87.330248055429919"/>
    <n v="10.71709263369704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02599296106571"/>
    <n v="0.7781841678036987"/>
    <n v="0"/>
    <n v="0.16450743180911623"/>
    <n v="0"/>
    <n v="0"/>
    <n v="0"/>
    <n v="0"/>
    <n v="0"/>
    <n v="0.57416019396097884"/>
    <n v="9.9106285561962007E-2"/>
    <n v="0"/>
    <n v="0"/>
    <n v="0.21139909884495894"/>
    <s v=""/>
    <n v="0"/>
    <s v=""/>
  </r>
  <r>
    <x v="1"/>
    <d v="2019-12-01T00:00:00"/>
    <x v="7"/>
    <x v="2"/>
    <n v="32.282901899999999"/>
    <n v="5.6637139580346014"/>
    <n v="0"/>
    <n v="0"/>
    <n v="18.993384697293834"/>
    <n v="3.2784644902187896"/>
    <n v="0"/>
    <n v="0"/>
    <n v="34.061575614080709"/>
    <n v="5.692697467270825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735228689878316"/>
    <n v="1.0172575788085108"/>
    <n v="0"/>
    <n v="0.17846772157785001"/>
    <n v="0"/>
    <n v="0"/>
    <n v="0"/>
    <n v="0"/>
    <n v="0"/>
    <n v="0.57416019396097884"/>
    <n v="9.9106285561962007E-2"/>
    <n v="0"/>
    <n v="0"/>
    <n v="0.17544005107033456"/>
    <s v=""/>
    <n v="0"/>
    <s v=""/>
  </r>
  <r>
    <x v="1"/>
    <d v="2019-12-01T00:00:00"/>
    <x v="7"/>
    <x v="3"/>
    <n v="9.7628675200000004"/>
    <n v="3.2273636469887048"/>
    <n v="0"/>
    <n v="0"/>
    <n v="24.691400106481979"/>
    <n v="4.2620038372844258"/>
    <n v="0"/>
    <n v="0"/>
    <n v="10.046455131092339"/>
    <n v="0.780800900552515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55804951838579"/>
    <n v="0.30647059569708124"/>
    <n v="0"/>
    <n v="0.10131163384092844"/>
    <n v="0"/>
    <n v="0"/>
    <n v="0"/>
    <n v="0"/>
    <n v="0"/>
    <n v="0.74640825214927242"/>
    <n v="0.12883817123055058"/>
    <n v="0"/>
    <n v="0"/>
    <n v="0.33057538068371795"/>
    <s v=""/>
    <n v="0"/>
    <s v=""/>
  </r>
  <r>
    <x v="1"/>
    <d v="2019-12-01T00:00:00"/>
    <x v="7"/>
    <x v="4"/>
    <n v="3.9649144999999999"/>
    <n v="1.4965663746411184"/>
    <n v="0"/>
    <n v="0"/>
    <n v="24.691400106481979"/>
    <n v="4.2620038372844258"/>
    <n v="0"/>
    <n v="0"/>
    <n v="78.35469578"/>
    <n v="18.44314242000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03008197154362"/>
    <n v="0.12467105235519099"/>
    <n v="0"/>
    <n v="4.7057384174589705E-2"/>
    <n v="0"/>
    <n v="0"/>
    <n v="0"/>
    <n v="0"/>
    <n v="0"/>
    <n v="0.74640825214927242"/>
    <n v="0.12883817123055058"/>
    <n v="0"/>
    <n v="0"/>
    <n v="0.3774523699416768"/>
    <s v=""/>
    <n v="0"/>
    <s v=""/>
  </r>
  <r>
    <x v="1"/>
    <d v="2019-12-01T00:00:00"/>
    <x v="7"/>
    <x v="5"/>
    <n v="5.4914005899999996"/>
    <n v="1.1380616269141794"/>
    <n v="0"/>
    <n v="0"/>
    <n v="24.691400106481979"/>
    <n v="4.2620038372844258"/>
    <n v="0"/>
    <n v="0"/>
    <n v="12.099773190833336"/>
    <n v="3.261378369208953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1142791364868"/>
    <n v="0.176491332674341"/>
    <n v="0"/>
    <n v="3.6576827697724419E-2"/>
    <n v="0"/>
    <n v="0"/>
    <n v="0"/>
    <n v="0"/>
    <n v="0"/>
    <n v="0.74640825214927242"/>
    <n v="0.12883817123055058"/>
    <n v="0"/>
    <n v="0"/>
    <n v="0.20724432833886183"/>
    <s v=""/>
    <n v="0"/>
    <s v=""/>
  </r>
  <r>
    <x v="1"/>
    <d v="2019-12-01T00:00:00"/>
    <x v="7"/>
    <x v="6"/>
    <n v="54.468770480000011"/>
    <n v="10.071238115524904"/>
    <n v="0"/>
    <n v="0"/>
    <n v="28.490077045940748"/>
    <n v="4.9176967353281835"/>
    <n v="0"/>
    <n v="0"/>
    <n v="-46.436375526666673"/>
    <n v="-8.798826555662458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97835851842656"/>
    <n v="1.7685908432667066"/>
    <n v="0"/>
    <n v="0.32701122780100589"/>
    <n v="0"/>
    <n v="0"/>
    <n v="0"/>
    <n v="0"/>
    <n v="0"/>
    <n v="0.86124029094146826"/>
    <n v="0.14865942834294299"/>
    <n v="0"/>
    <n v="0"/>
    <n v="0.18489931068341059"/>
    <s v=""/>
    <n v="0"/>
    <s v=""/>
  </r>
  <r>
    <x v="1"/>
    <d v="2019-12-01T00:00:00"/>
    <x v="7"/>
    <x v="7"/>
    <n v="16.530409915000025"/>
    <n v="3.3072270400449759"/>
    <n v="0"/>
    <n v="0"/>
    <n v="28.490077045940748"/>
    <n v="4.9176967353281835"/>
    <n v="0"/>
    <n v="0"/>
    <n v="34.517758353333249"/>
    <n v="2.656658626423401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54523505067876"/>
    <n v="0.53749523748192896"/>
    <n v="0"/>
    <n v="0.10753627964679717"/>
    <n v="0"/>
    <n v="0"/>
    <n v="0"/>
    <n v="0"/>
    <n v="0"/>
    <n v="0.86124029094146826"/>
    <n v="0.14865942834294299"/>
    <n v="0"/>
    <n v="0"/>
    <n v="0.2000692697308088"/>
    <s v=""/>
    <n v="0"/>
    <s v=""/>
  </r>
  <r>
    <x v="1"/>
    <d v="2019-12-01T00:00:00"/>
    <x v="7"/>
    <x v="8"/>
    <n v="22.504249099999999"/>
    <n v="8.6630410611171111"/>
    <n v="0"/>
    <n v="0"/>
    <n v="28.490077045940748"/>
    <n v="4.9176967353281835"/>
    <n v="0"/>
    <n v="0"/>
    <n v="20.839427286610398"/>
    <n v="2.717051584765747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570057382227958"/>
    <n v="0.73615331559969355"/>
    <n v="0"/>
    <n v="0.28338321229823432"/>
    <n v="0"/>
    <n v="0"/>
    <n v="0"/>
    <n v="0"/>
    <n v="0"/>
    <n v="0.86124029094146826"/>
    <n v="0.14865942834294299"/>
    <n v="0"/>
    <n v="0"/>
    <n v="0.3849513495261262"/>
    <s v=""/>
    <n v="0"/>
    <s v=""/>
  </r>
  <r>
    <x v="1"/>
    <d v="2019-12-01T00:00:00"/>
    <x v="7"/>
    <x v="9"/>
    <n v="44.677752000000005"/>
    <n v="5.4561612694004946"/>
    <n v="0"/>
    <n v="0"/>
    <n v="49.382800212963957"/>
    <n v="8.5240076745688516"/>
    <n v="0"/>
    <n v="0"/>
    <n v="4.3119551785322621"/>
    <n v="1.121561343630723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362457662789282"/>
    <n v="1.4714800921650963"/>
    <n v="0"/>
    <n v="0.17970090991966353"/>
    <n v="0"/>
    <n v="0"/>
    <n v="0"/>
    <n v="0"/>
    <n v="0"/>
    <n v="1.4928165042985448"/>
    <n v="0.25767634246110116"/>
    <n v="0"/>
    <n v="0"/>
    <n v="0.12212255597373148"/>
    <s v=""/>
    <n v="0"/>
    <s v=""/>
  </r>
  <r>
    <x v="1"/>
    <d v="2019-12-01T00:00:00"/>
    <x v="7"/>
    <x v="10"/>
    <n v="25.092301129999996"/>
    <n v="1.4267342841264181"/>
    <n v="0"/>
    <n v="0"/>
    <n v="56.980154091881495"/>
    <n v="9.835393470656367"/>
    <n v="0"/>
    <n v="0"/>
    <n v="4.0826207200671156"/>
    <n v="1.060083433188887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243633386478216"/>
    <n v="0.82967217626763867"/>
    <n v="0"/>
    <n v="4.7174698419810375E-2"/>
    <n v="0"/>
    <n v="0"/>
    <n v="0"/>
    <n v="0"/>
    <n v="0"/>
    <n v="1.7224805818829365"/>
    <n v="0.29731885668588598"/>
    <n v="0"/>
    <n v="0"/>
    <n v="5.6859443728763288E-2"/>
    <s v=""/>
    <n v="0"/>
    <s v=""/>
  </r>
  <r>
    <x v="1"/>
    <d v="2019-12-01T00:00:00"/>
    <x v="7"/>
    <x v="11"/>
    <n v="47.345854445000008"/>
    <n v="6.7238725405223621"/>
    <n v="0"/>
    <n v="0"/>
    <n v="56.980154091881495"/>
    <n v="9.835393470656367"/>
    <n v="0"/>
    <n v="0"/>
    <n v="9.0804481739327194"/>
    <n v="-0.2197451091529447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199038102479431"/>
    <n v="1.5677934603192798"/>
    <n v="0"/>
    <n v="0.22265187777521669"/>
    <n v="0"/>
    <n v="0"/>
    <n v="0"/>
    <n v="0"/>
    <n v="0"/>
    <n v="1.7224805818829365"/>
    <n v="0.29731885668588598"/>
    <n v="0"/>
    <n v="0"/>
    <n v="0.14201607763427831"/>
    <s v=""/>
    <n v="0"/>
    <s v=""/>
  </r>
  <r>
    <x v="1"/>
    <d v="2019-12-01T00:00:00"/>
    <x v="4"/>
    <x v="0"/>
    <n v="531.48981698715045"/>
    <n v="154.15781109236434"/>
    <n v="71.053828821140996"/>
    <n v="53.378321939889993"/>
    <n v="588.39147449966458"/>
    <n v="307.03786896573928"/>
    <n v="169.39338736072287"/>
    <n v="130.6107489771471"/>
    <n v="535.2367418173784"/>
    <n v="181.33941867583354"/>
    <n v="101.396569724386"/>
    <n v="62.310032107100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12343476893311"/>
    <n v="16.707031262038104"/>
    <n v="0"/>
    <n v="4.8458489455307143"/>
    <n v="0"/>
    <n v="2.2335301664509717"/>
    <n v="0"/>
    <n v="1.6779122851688368"/>
    <n v="0"/>
    <n v="17.786769894248902"/>
    <n v="9.2815959455531925"/>
    <n v="5.12067447128564"/>
    <n v="3.9482953755363175"/>
    <n v="0.29004847537105555"/>
    <s v=""/>
    <n v="0.34625765351525478"/>
    <s v=""/>
  </r>
  <r>
    <x v="1"/>
    <d v="2019-12-01T00:00:00"/>
    <x v="4"/>
    <x v="1"/>
    <n v="295.09986216136537"/>
    <n v="120.25241258841135"/>
    <n v="62.548316827316995"/>
    <n v="51.804171301185001"/>
    <n v="585.33806770223543"/>
    <n v="305.23469375008312"/>
    <n v="169.19758545310123"/>
    <n v="130.83834406145129"/>
    <n v="532.46990848887992"/>
    <n v="206.28966265820833"/>
    <n v="112.30010525361401"/>
    <n v="82.35508644896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02599296106571"/>
    <n v="9.4273277234862096"/>
    <n v="0"/>
    <n v="3.841611089573906"/>
    <n v="0"/>
    <n v="1.9981828421225318"/>
    <n v="0"/>
    <n v="1.6549479105918345"/>
    <n v="0"/>
    <n v="17.694466986315728"/>
    <n v="9.2270868915816653"/>
    <n v="5.114755480908217"/>
    <n v="3.9551754571979751"/>
    <n v="0.40749735261704523"/>
    <s v=""/>
    <n v="0.4307952762535871"/>
    <s v=""/>
  </r>
  <r>
    <x v="1"/>
    <d v="2019-12-01T00:00:00"/>
    <x v="4"/>
    <x v="2"/>
    <n v="448.58317444533998"/>
    <n v="172.09304212036608"/>
    <n v="94.914632108581017"/>
    <n v="83.824290961545003"/>
    <n v="675.10595434207255"/>
    <n v="352.41586709194024"/>
    <n v="196.70387876127515"/>
    <n v="152.58339189180353"/>
    <n v="572.26078155335063"/>
    <n v="249.25976576452317"/>
    <n v="141.30885122116899"/>
    <n v="103.39418087896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735228689878316"/>
    <n v="14.135180144090526"/>
    <n v="0"/>
    <n v="5.4227761772913805"/>
    <n v="0"/>
    <n v="2.9908286792605732"/>
    <n v="0"/>
    <n v="2.6413640116064472"/>
    <n v="0"/>
    <n v="20.408103761752578"/>
    <n v="10.653349354486812"/>
    <n v="5.9462564983766253"/>
    <n v="4.6125170042127461"/>
    <n v="0.3836368636276965"/>
    <s v=""/>
    <n v="0.48708704273422193"/>
    <s v=""/>
  </r>
  <r>
    <x v="1"/>
    <d v="2019-12-01T00:00:00"/>
    <x v="4"/>
    <x v="3"/>
    <n v="338.46910534335001"/>
    <n v="138.44962806593298"/>
    <n v="65.636084442907006"/>
    <n v="51.944794085567239"/>
    <n v="619.85750471163055"/>
    <n v="323.65954925755182"/>
    <n v="179.55631009871851"/>
    <n v="138.67451165190454"/>
    <n v="452.30964314851241"/>
    <n v="186.50419123643547"/>
    <n v="103.82986827523598"/>
    <n v="73.94385123485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55804951838579"/>
    <n v="10.62503697065784"/>
    <n v="0"/>
    <n v="4.3461349752501635"/>
    <n v="0"/>
    <n v="2.0604120518109457"/>
    <n v="0"/>
    <n v="1.6306225557351428"/>
    <n v="0"/>
    <n v="18.737971709913623"/>
    <n v="9.784060742239177"/>
    <n v="5.4278943682895378"/>
    <n v="4.1920587497417428"/>
    <n v="0.40904657435569153"/>
    <s v=""/>
    <n v="0.3751891197629646"/>
    <s v=""/>
  </r>
  <r>
    <x v="1"/>
    <d v="2019-12-01T00:00:00"/>
    <x v="4"/>
    <x v="4"/>
    <n v="355.78098018230003"/>
    <n v="167.57465696873237"/>
    <n v="76.191568964866008"/>
    <n v="64.798824919373004"/>
    <n v="639.92521894734705"/>
    <n v="334.38738665452803"/>
    <n v="187.58196633034896"/>
    <n v="145.62363921760459"/>
    <n v="507.48736987859996"/>
    <n v="204.50423541923226"/>
    <n v="107.53972283593498"/>
    <n v="81.057154022946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03008197154362"/>
    <n v="11.18702287458877"/>
    <n v="0"/>
    <n v="5.269144853527612"/>
    <n v="0"/>
    <n v="2.3957346579460808"/>
    <n v="0"/>
    <n v="2.0375061540615835"/>
    <n v="0"/>
    <n v="19.34460833006138"/>
    <n v="10.108357717148937"/>
    <n v="5.6705058044320191"/>
    <n v="4.4021272812105128"/>
    <n v="0.47100510230442372"/>
    <s v=""/>
    <n v="0.38668630502680229"/>
    <s v=""/>
  </r>
  <r>
    <x v="1"/>
    <d v="2019-12-01T00:00:00"/>
    <x v="4"/>
    <x v="5"/>
    <n v="570.60829864272"/>
    <n v="133.98072645381751"/>
    <n v="70.904039212612531"/>
    <n v="52.596404648608967"/>
    <n v="700.66258142592119"/>
    <n v="366.59559326791532"/>
    <n v="206.81649135679305"/>
    <n v="160.49825077506017"/>
    <n v="499.13112432679736"/>
    <n v="208.60811100135894"/>
    <n v="116.14910362120195"/>
    <n v="73.546925081072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1142791364868"/>
    <n v="18.339113567107663"/>
    <n v="0"/>
    <n v="4.3060848643188478"/>
    <n v="0"/>
    <n v="2.2788263517718925"/>
    <n v="0"/>
    <n v="1.6904265857450225"/>
    <n v="0"/>
    <n v="21.180667377838425"/>
    <n v="11.081995141494508"/>
    <n v="6.2519555457992828"/>
    <n v="4.8517790938302898"/>
    <n v="0.23480332615650942"/>
    <s v=""/>
    <n v="0.3925669463117793"/>
    <s v=""/>
  </r>
  <r>
    <x v="1"/>
    <d v="2019-12-01T00:00:00"/>
    <x v="4"/>
    <x v="6"/>
    <n v="384.89689798379004"/>
    <n v="142.13127097043568"/>
    <n v="71.354025750099012"/>
    <n v="53.449335390126997"/>
    <n v="649.59433652149994"/>
    <n v="335.12394199303412"/>
    <n v="196.57464712505063"/>
    <n v="150.00904703409941"/>
    <n v="377.91299948478326"/>
    <n v="160.95307713256753"/>
    <n v="108.58173977359397"/>
    <n v="52.208325466778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97835851842656"/>
    <n v="12.497530665316582"/>
    <n v="0"/>
    <n v="4.6149759240934412"/>
    <n v="0"/>
    <n v="2.3168519402907934"/>
    <n v="0"/>
    <n v="1.7354899755701207"/>
    <n v="0"/>
    <n v="19.63690075241189"/>
    <n v="10.130623404005682"/>
    <n v="5.9423498928661749"/>
    <n v="4.5346958908946737"/>
    <n v="0.36927102222689662"/>
    <s v=""/>
    <n v="0.37605612772747837"/>
    <s v=""/>
  </r>
  <r>
    <x v="1"/>
    <d v="2019-12-01T00:00:00"/>
    <x v="4"/>
    <x v="7"/>
    <n v="693.89067240167003"/>
    <n v="346.51092790908297"/>
    <n v="104.23167180006401"/>
    <n v="66.488353333000987"/>
    <n v="683.28383048439548"/>
    <n v="351.75934267887317"/>
    <n v="211.64965486585831"/>
    <n v="161.31737194333752"/>
    <n v="535.26508444570334"/>
    <n v="235.83872137447034"/>
    <n v="126.51863402762902"/>
    <n v="87.857352094340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54523505067876"/>
    <n v="22.562231285662008"/>
    <n v="0"/>
    <n v="11.266990621785547"/>
    <n v="0"/>
    <n v="3.3891492997083246"/>
    <n v="0"/>
    <n v="2.1619048437555768"/>
    <n v="0"/>
    <n v="20.655316727050646"/>
    <n v="10.633502961105416"/>
    <n v="6.3980595784420489"/>
    <n v="4.8765407030090202"/>
    <n v="0.49937395282999192"/>
    <s v=""/>
    <n v="0.19187952811244702"/>
    <s v=""/>
  </r>
  <r>
    <x v="1"/>
    <d v="2019-12-01T00:00:00"/>
    <x v="4"/>
    <x v="8"/>
    <n v="416.42211104222002"/>
    <n v="181.40715674971969"/>
    <n v="81.007215292017989"/>
    <n v="61.547059561410009"/>
    <n v="815.33415074249081"/>
    <n v="423.3958701928135"/>
    <n v="253.45774589905716"/>
    <n v="194.32652614432502"/>
    <n v="437.8982436192403"/>
    <n v="194.54608597983795"/>
    <n v="103.923925804032"/>
    <n v="77.335766604762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570057382227958"/>
    <n v="13.621894975058467"/>
    <n v="0"/>
    <n v="5.9341451172800728"/>
    <n v="0"/>
    <n v="2.6498875772183506"/>
    <n v="0"/>
    <n v="2.0133118754690553"/>
    <n v="0"/>
    <n v="24.647129597707657"/>
    <n v="12.799038129671514"/>
    <n v="7.6618965426972858"/>
    <n v="5.8743903585907971"/>
    <n v="0.43563286372016702"/>
    <s v=""/>
    <n v="0.33927580732839591"/>
    <s v=""/>
  </r>
  <r>
    <x v="1"/>
    <d v="2019-12-01T00:00:00"/>
    <x v="4"/>
    <x v="9"/>
    <n v="420.85723939184999"/>
    <n v="94.285864600363922"/>
    <n v="83.540788791013014"/>
    <n v="48.745500821092008"/>
    <n v="786.50496847100806"/>
    <n v="399.48823316668336"/>
    <n v="240.17300959859537"/>
    <n v="183.20359612751173"/>
    <n v="393.11186902171232"/>
    <n v="171.3495984034341"/>
    <n v="86.337824984298962"/>
    <n v="64.697984596375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362457662789282"/>
    <n v="13.861105845447804"/>
    <n v="0"/>
    <n v="3.1053436334936744"/>
    <n v="0"/>
    <n v="2.7514501533054898"/>
    <n v="0"/>
    <n v="1.6054530684725192"/>
    <n v="0"/>
    <n v="23.775638331220048"/>
    <n v="12.076322629994021"/>
    <n v="7.2603058366405415"/>
    <n v="5.5381499381681101"/>
    <n v="0.22403289233329937"/>
    <s v=""/>
    <n v="0.51699691176087348"/>
    <s v=""/>
  </r>
  <r>
    <x v="1"/>
    <d v="2019-12-01T00:00:00"/>
    <x v="4"/>
    <x v="10"/>
    <n v="322.65054996426102"/>
    <n v="80.268262748153603"/>
    <n v="75.920315749015046"/>
    <n v="53.629715900386003"/>
    <n v="851.18683295041944"/>
    <n v="433.35476525277619"/>
    <n v="252.23203256020159"/>
    <n v="193.5092586494421"/>
    <n v="445.20898163971049"/>
    <n v="184.99478634294383"/>
    <n v="88.630425889953017"/>
    <n v="66.502645711180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243633386478216"/>
    <n v="10.668379220220165"/>
    <n v="0"/>
    <n v="2.6540548790027709"/>
    <n v="0"/>
    <n v="2.5102908363833909"/>
    <n v="0"/>
    <n v="1.7732563814360873"/>
    <n v="0"/>
    <n v="25.730937633958224"/>
    <n v="13.100090375513716"/>
    <n v="7.6248438625355375"/>
    <n v="5.8496847849998597"/>
    <n v="0.24877770317467199"/>
    <s v=""/>
    <n v="0.66813101547559828"/>
    <s v=""/>
  </r>
  <r>
    <x v="1"/>
    <d v="2019-12-01T00:00:00"/>
    <x v="4"/>
    <x v="11"/>
    <n v="754.71454477725706"/>
    <n v="139.29302339416529"/>
    <n v="119.35121440276298"/>
    <n v="67.723786240219994"/>
    <n v="1053.0561015064804"/>
    <n v="542.55468302347094"/>
    <n v="308.26801741867297"/>
    <n v="216.86181185984424"/>
    <n v="750.77593561234403"/>
    <n v="329.87452132162946"/>
    <n v="115.13991852600401"/>
    <n v="82.058038297370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199038102479431"/>
    <n v="24.991343837381784"/>
    <n v="0"/>
    <n v="4.6124986803049506"/>
    <n v="0"/>
    <n v="3.9521528466485787"/>
    <n v="0"/>
    <n v="2.2425809063984614"/>
    <n v="0"/>
    <n v="31.833341193731489"/>
    <n v="16.401147399682674"/>
    <n v="9.3187826969192002"/>
    <n v="6.555620388077438"/>
    <n v="0.1845638518007833"/>
    <s v=""/>
    <n v="0.48619654157823966"/>
    <s v=""/>
  </r>
  <r>
    <x v="2"/>
    <d v="2019-12-01T00:00:00"/>
    <x v="2"/>
    <x v="0"/>
    <n v="1879.5356031387998"/>
    <n v="2093.5923412861571"/>
    <n v="692.75100242954397"/>
    <n v="902.9954438850009"/>
    <n v="1153.5930000000001"/>
    <n v="1302.5813746055292"/>
    <n v="413.79926211918939"/>
    <n v="485.63753225914957"/>
    <n v="892"/>
    <n v="865"/>
    <n v="256.28701656773785"/>
    <n v="349.04201561316853"/>
    <s v="SME Term"/>
    <s v="Cancer"/>
    <s v="EWL"/>
    <s v="MIB"/>
    <s v="SI MIB"/>
    <s v="New Phoenix"/>
    <s v="New IT"/>
    <n v="0"/>
    <n v="0"/>
    <n v="0"/>
    <n v="1327.5221280000001"/>
    <n v="128.117762"/>
    <n v="32.695665000000005"/>
    <n v="230.91923700000001"/>
    <n v="19.302693999999995"/>
    <n v="0"/>
    <n v="0"/>
    <n v="0"/>
    <n v="0"/>
    <n v="0"/>
    <n v="140.97811713879969"/>
    <n v="1637.5611708751703"/>
    <n v="189.27538688672442"/>
    <n v="12.078411229600905"/>
    <n v="152.65837916506106"/>
    <n v="38.444894547722221"/>
    <n v="0"/>
    <n v="0"/>
    <n v="0"/>
    <n v="0"/>
    <n v="0"/>
    <n v="63.574098581878161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91460059483759"/>
    <n v="17.256966401875484"/>
    <n v="0"/>
    <n v="19.222329511856014"/>
    <n v="0"/>
    <n v="6.3604971110033102"/>
    <n v="0"/>
    <n v="8.2908575980932504"/>
    <n v="0"/>
    <n v="10.422029753564786"/>
    <n v="11.768051507401781"/>
    <n v="3.7384313374035258"/>
    <n v="4.3874475752302891"/>
    <n v="1.1138880996932887"/>
    <s v=""/>
    <n v="0.43131388383388114"/>
    <s v=""/>
  </r>
  <r>
    <x v="2"/>
    <d v="2019-12-01T00:00:00"/>
    <x v="2"/>
    <x v="1"/>
    <n v="2699.3023922795401"/>
    <n v="3278.1409664513026"/>
    <n v="916.23062230344703"/>
    <n v="969.863351429006"/>
    <n v="1254.521"/>
    <n v="1416.0249317775151"/>
    <n v="509.45548675886164"/>
    <n v="597.30543822436118"/>
    <n v="1923"/>
    <n v="1905"/>
    <n v="463.8708191833307"/>
    <n v="569.40593797047484"/>
    <s v="SME Term"/>
    <s v="Cancer"/>
    <s v="EWL"/>
    <s v="MIB"/>
    <s v="SI MIB"/>
    <s v="New Phoenix"/>
    <s v="New IT"/>
    <n v="0"/>
    <n v="0"/>
    <n v="0"/>
    <n v="2191.2659079999999"/>
    <n v="144.034019"/>
    <n v="30.642122000000001"/>
    <n v="250.125373"/>
    <n v="18.701844999999999"/>
    <n v="0"/>
    <n v="0"/>
    <n v="0"/>
    <n v="0"/>
    <n v="0"/>
    <n v="64.533125279539945"/>
    <n v="2789.7828183733709"/>
    <n v="210.15727676914969"/>
    <n v="10.525963942746552"/>
    <n v="162.66035219723068"/>
    <n v="35.839079392476989"/>
    <n v="0"/>
    <n v="0"/>
    <n v="0"/>
    <n v="0"/>
    <n v="0"/>
    <n v="69.175475776328312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10.36767199799144"/>
    <n v="24.457364583432224"/>
    <n v="0"/>
    <n v="29.702003377501349"/>
    <n v="0"/>
    <n v="8.3016213508618844"/>
    <n v="0"/>
    <n v="8.7875673543848638"/>
    <n v="0"/>
    <n v="11.333854477681339"/>
    <n v="12.792946880550426"/>
    <n v="4.6026286923704349"/>
    <n v="5.39630099102573"/>
    <n v="1.214440062672244"/>
    <s v=""/>
    <n v="0.29585773197511867"/>
    <s v=""/>
  </r>
  <r>
    <x v="2"/>
    <d v="2019-12-01T00:00:00"/>
    <x v="2"/>
    <x v="2"/>
    <n v="6599.0166193135301"/>
    <n v="7966.8922864177202"/>
    <n v="1758.4496171081801"/>
    <n v="2094.1123056014799"/>
    <n v="8269.5470000000005"/>
    <n v="9376.5935390626892"/>
    <n v="1939.1389524967133"/>
    <n v="2262.0647361102451"/>
    <n v="6707"/>
    <n v="8405"/>
    <n v="1520.5931859372547"/>
    <n v="1913.0960627537613"/>
    <s v="SME Term"/>
    <s v="Cancer"/>
    <s v="EWL"/>
    <s v="MIB"/>
    <s v="SI MIB"/>
    <s v="New Phoenix"/>
    <s v="New IT"/>
    <n v="0"/>
    <n v="0"/>
    <n v="0"/>
    <n v="5820.7984640000013"/>
    <n v="178.43436700000001"/>
    <n v="52.589048999999996"/>
    <n v="275.66922099999999"/>
    <n v="24.982935000000001"/>
    <n v="0"/>
    <n v="0"/>
    <n v="0"/>
    <n v="0"/>
    <n v="0"/>
    <n v="246.54258331352867"/>
    <n v="7283.1478020915147"/>
    <n v="265.5580216266913"/>
    <n v="16.872777595711501"/>
    <n v="181.25991890727312"/>
    <n v="48.825986033017301"/>
    <n v="0"/>
    <n v="0"/>
    <n v="0"/>
    <n v="0"/>
    <n v="0"/>
    <n v="171.22778016351185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11.19139505881559"/>
    <n v="59.348267155231994"/>
    <n v="0"/>
    <n v="71.650259286733188"/>
    <n v="0"/>
    <n v="15.814619613127741"/>
    <n v="0"/>
    <n v="18.83340257124917"/>
    <n v="0"/>
    <n v="74.710461039987607"/>
    <n v="84.711971077489792"/>
    <n v="17.518972340519749"/>
    <n v="20.436415602583104"/>
    <n v="1.2072847737798977"/>
    <s v=""/>
    <n v="0.26285184113404003"/>
    <s v=""/>
  </r>
  <r>
    <x v="2"/>
    <d v="2019-12-01T00:00:00"/>
    <x v="2"/>
    <x v="3"/>
    <n v="2265.4137209999899"/>
    <n v="2067.1969931613044"/>
    <n v="843.513608000001"/>
    <n v="936.88228100000094"/>
    <n v="1001.309"/>
    <n v="781.88166650113112"/>
    <n v="600.99739781213327"/>
    <n v="743.33223861274428"/>
    <n v="4711"/>
    <n v="5138"/>
    <n v="1029.3504100132789"/>
    <n v="1248.5059768929075"/>
    <s v="SME Term"/>
    <s v="Cancer"/>
    <s v="EWL"/>
    <s v="MIB"/>
    <s v="SI MIB"/>
    <s v="New Phoenix"/>
    <s v="New IT"/>
    <n v="0"/>
    <n v="0"/>
    <n v="0"/>
    <n v="1219.231689"/>
    <n v="172.79676599999999"/>
    <n v="36.525466000000002"/>
    <n v="303.10231199999998"/>
    <n v="22.493742000000001"/>
    <n v="0"/>
    <n v="0"/>
    <n v="0"/>
    <n v="0"/>
    <n v="0"/>
    <n v="511.26374599998985"/>
    <n v="1456.6735678123584"/>
    <n v="276.8762688159091"/>
    <n v="13.159327283227251"/>
    <n v="192.72865929456714"/>
    <n v="45.583575154145599"/>
    <n v="0"/>
    <n v="0"/>
    <n v="0"/>
    <n v="0"/>
    <n v="0"/>
    <n v="82.175594801097077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11.61524258670167"/>
    <n v="20.29663394083687"/>
    <n v="0"/>
    <n v="18.520740942309249"/>
    <n v="0"/>
    <n v="7.557333464959032"/>
    <n v="0"/>
    <n v="8.3938560656017884"/>
    <n v="0"/>
    <n v="9.046233975511468"/>
    <n v="7.0638379324784459"/>
    <n v="5.4296556600231316"/>
    <n v="6.7155666752536982"/>
    <n v="0.91250307791409102"/>
    <s v=""/>
    <n v="0.45321383694896628"/>
    <s v=""/>
  </r>
  <r>
    <x v="2"/>
    <d v="2019-12-01T00:00:00"/>
    <x v="2"/>
    <x v="4"/>
    <n v="929.371912000002"/>
    <n v="606.91754188193556"/>
    <n v="542.17127200000004"/>
    <n v="570.71416999999997"/>
    <n v="896.654"/>
    <n v="825.4241897383738"/>
    <n v="642.11966879308397"/>
    <n v="795.85548798664422"/>
    <n v="2853"/>
    <n v="3303"/>
    <n v="726.4576130385957"/>
    <n v="881.49760781792781"/>
    <s v="SME Term"/>
    <s v="Cancer"/>
    <s v="EWL"/>
    <s v="MIB"/>
    <s v="SI MIB"/>
    <s v="New Phoenix"/>
    <s v="New IT"/>
    <n v="0"/>
    <n v="0"/>
    <n v="0"/>
    <n v="0"/>
    <n v="170.88462200000001"/>
    <n v="34.733342999999998"/>
    <n v="304.72967699999998"/>
    <n v="20.595751"/>
    <n v="0"/>
    <n v="0"/>
    <n v="0"/>
    <n v="0"/>
    <n v="0"/>
    <n v="398.4285190000021"/>
    <n v="0"/>
    <n v="257.69584438249296"/>
    <n v="11.90968527727752"/>
    <n v="201.34063406116741"/>
    <n v="39.224553629088938"/>
    <n v="0"/>
    <n v="0"/>
    <n v="0"/>
    <n v="0"/>
    <n v="0"/>
    <n v="96.746824531908771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9.92640036413732"/>
    <n v="8.4544923596279489"/>
    <n v="0"/>
    <n v="5.5211263160759145"/>
    <n v="0"/>
    <n v="4.9321297723206392"/>
    <n v="0"/>
    <n v="5.1917843949176676"/>
    <n v="0"/>
    <n v="8.1007380130192193"/>
    <n v="7.4572188499457237"/>
    <n v="5.8011710313001954"/>
    <n v="7.1900831361967592"/>
    <n v="0.65304054711084736"/>
    <s v=""/>
    <n v="0.9403487798858543"/>
    <s v=""/>
  </r>
  <r>
    <x v="2"/>
    <d v="2019-12-01T00:00:00"/>
    <x v="2"/>
    <x v="5"/>
    <n v="1105.63738285042"/>
    <n v="511.39718211159612"/>
    <n v="507.14795995311601"/>
    <n v="419.71762944570702"/>
    <n v="1969.2449999999999"/>
    <n v="1103.3259549384045"/>
    <n v="790.16584884148335"/>
    <n v="966.09810440137733"/>
    <n v="3694"/>
    <n v="4203"/>
    <n v="870.59301284439186"/>
    <n v="1069.9268566238411"/>
    <s v="SME Term"/>
    <s v="Cancer"/>
    <s v="EWL"/>
    <s v="MIB"/>
    <s v="SI MIB"/>
    <s v="New Phoenix"/>
    <s v="New IT"/>
    <n v="0"/>
    <n v="0"/>
    <n v="0"/>
    <n v="0"/>
    <n v="154.50932599999999"/>
    <n v="24.687211999999999"/>
    <n v="304.78920199999999"/>
    <n v="19.183914999999999"/>
    <n v="0"/>
    <n v="0"/>
    <n v="0"/>
    <n v="0"/>
    <n v="0"/>
    <n v="602.46772785042003"/>
    <n v="0"/>
    <n v="223.74017338296431"/>
    <n v="7.5140964541001836"/>
    <n v="200.87728811796012"/>
    <n v="34.919855458243127"/>
    <n v="0"/>
    <n v="0"/>
    <n v="0"/>
    <n v="0"/>
    <n v="0"/>
    <n v="44.345768698328357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09897816423752"/>
    <n v="10.228009567033991"/>
    <n v="0"/>
    <n v="4.7308234619444542"/>
    <n v="0"/>
    <n v="4.6915148372872979"/>
    <n v="0"/>
    <n v="3.8827159754278098"/>
    <n v="0"/>
    <n v="17.7909626549907"/>
    <n v="9.9678967627649708"/>
    <n v="7.1386806151534508"/>
    <n v="8.7281243808983699"/>
    <n v="0.46253608103696175"/>
    <s v=""/>
    <n v="0.8207273018452359"/>
    <s v=""/>
  </r>
  <r>
    <x v="2"/>
    <d v="2019-12-01T00:00:00"/>
    <x v="2"/>
    <x v="6"/>
    <n v="2192.7216539999999"/>
    <n v="581.05582920734241"/>
    <n v="671.76672848804503"/>
    <n v="547.99499745315006"/>
    <n v="1619.8119999999999"/>
    <n v="700.79721671446737"/>
    <n v="858.21844496388883"/>
    <n v="611.99351682234135"/>
    <n v="3373"/>
    <n v="4024"/>
    <n v="740.12595789038198"/>
    <n v="1058.5230586075791"/>
    <s v="SME Term"/>
    <s v="Cancer"/>
    <s v="EWL"/>
    <s v="MIB"/>
    <s v="SI MIB"/>
    <s v="New Phoenix"/>
    <s v="New IT"/>
    <n v="0"/>
    <n v="0"/>
    <n v="0"/>
    <n v="0"/>
    <n v="247.66403800000001"/>
    <n v="63.838048000000001"/>
    <n v="317.57228300000003"/>
    <n v="39.313766999999999"/>
    <n v="0"/>
    <n v="0"/>
    <n v="0"/>
    <n v="0"/>
    <n v="0"/>
    <n v="1524.3335179999999"/>
    <n v="0"/>
    <n v="175.35785004558136"/>
    <n v="5.1556040950629942"/>
    <n v="197.65099821813769"/>
    <n v="79.291914176520891"/>
    <n v="0"/>
    <n v="0"/>
    <n v="0"/>
    <n v="0"/>
    <n v="0"/>
    <n v="123.59946267203952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22019742426062"/>
    <n v="20.261667472327485"/>
    <n v="0"/>
    <n v="5.3691994935973231"/>
    <n v="0"/>
    <n v="6.2074062372524326"/>
    <n v="0"/>
    <n v="5.0637035460656206"/>
    <n v="0"/>
    <n v="14.634042386856787"/>
    <n v="6.3312879358782244"/>
    <n v="7.7534955295947112"/>
    <n v="5.5289990848689206"/>
    <n v="0.26499297261345073"/>
    <s v=""/>
    <n v="0.94310214252683267"/>
    <s v=""/>
  </r>
  <r>
    <x v="2"/>
    <d v="2019-12-01T00:00:00"/>
    <x v="2"/>
    <x v="7"/>
    <n v="1484.262708"/>
    <n v="643.93534583316136"/>
    <n v="719.26405879665799"/>
    <n v="520.12283140842305"/>
    <n v="2411.3000000000002"/>
    <n v="1275.0412167144675"/>
    <n v="1020.1447664193217"/>
    <n v="753.29903627801104"/>
    <n v="3235"/>
    <n v="3807"/>
    <n v="825.3971795244189"/>
    <n v="993.29952440640557"/>
    <s v="SME Term"/>
    <s v="Cancer"/>
    <s v="EWL"/>
    <s v="MIB"/>
    <s v="SI MIB"/>
    <s v="New Phoenix"/>
    <s v="New IT"/>
    <n v="0"/>
    <n v="0"/>
    <n v="0"/>
    <n v="0"/>
    <n v="287.813377"/>
    <n v="80.652401999999995"/>
    <n v="323.62369799999999"/>
    <n v="44.378591"/>
    <n v="115.682667"/>
    <n v="0"/>
    <n v="0"/>
    <n v="0"/>
    <n v="0"/>
    <n v="632.11197299999992"/>
    <n v="0"/>
    <n v="170.29642267203241"/>
    <n v="5.2962258432246774"/>
    <n v="202.42584533752716"/>
    <n v="87.843333738626654"/>
    <n v="82.933546477867708"/>
    <n v="0"/>
    <n v="0"/>
    <n v="0"/>
    <n v="0"/>
    <n v="95.139971763882841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6.21667885463093"/>
    <n v="13.97391373939845"/>
    <n v="0"/>
    <n v="6.0624692164820635"/>
    <n v="0"/>
    <n v="6.7716677507969258"/>
    <n v="0"/>
    <n v="4.8968093995884363"/>
    <n v="0"/>
    <n v="21.784667854928706"/>
    <n v="11.519242486405194"/>
    <n v="9.2164039731218637"/>
    <n v="6.805610791172545"/>
    <n v="0.43384189494381703"/>
    <s v=""/>
    <n v="0.80772523945778685"/>
    <s v=""/>
  </r>
  <r>
    <x v="2"/>
    <d v="2019-12-01T00:00:00"/>
    <x v="2"/>
    <x v="8"/>
    <n v="1301.8756980000001"/>
    <n v="575.99204786783741"/>
    <n v="662.082184587749"/>
    <n v="414.57498325209303"/>
    <n v="4211.902"/>
    <n v="2236.4066153304302"/>
    <n v="1296.7403608233467"/>
    <n v="1051.4630880813243"/>
    <n v="3032"/>
    <n v="3613"/>
    <n v="828.38291170111461"/>
    <n v="983.32022735854434"/>
    <s v="SME Term"/>
    <s v="Cancer"/>
    <s v="EWL"/>
    <s v="MIB"/>
    <s v="SI MIB"/>
    <s v="New Phoenix"/>
    <s v="New IT"/>
    <n v="0"/>
    <n v="0"/>
    <n v="0"/>
    <n v="0"/>
    <n v="295.02092499999998"/>
    <n v="65.616810999999998"/>
    <n v="275.309482"/>
    <n v="38.492984"/>
    <n v="125.425138"/>
    <n v="0"/>
    <n v="0"/>
    <n v="0"/>
    <n v="0"/>
    <n v="502.010358"/>
    <n v="0"/>
    <n v="177.130529069337"/>
    <n v="3.3313845010387393"/>
    <n v="171.22030033927342"/>
    <n v="76.444247611314012"/>
    <n v="93.474199308699397"/>
    <n v="0"/>
    <n v="0"/>
    <n v="0"/>
    <n v="0"/>
    <n v="54.391387038174798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7.45449667217702"/>
    <n v="12.115599982490934"/>
    <n v="0"/>
    <n v="5.360334520248867"/>
    <n v="0"/>
    <n v="6.1615121292469901"/>
    <n v="0"/>
    <n v="3.858144573668997"/>
    <n v="0"/>
    <n v="38.052040852448854"/>
    <n v="20.204609672599315"/>
    <n v="11.715281406136528"/>
    <n v="9.499346466872348"/>
    <n v="0.44243244478155813"/>
    <s v=""/>
    <n v="0.71975817163923439"/>
    <s v=""/>
  </r>
  <r>
    <x v="2"/>
    <d v="2019-12-01T00:00:00"/>
    <x v="2"/>
    <x v="9"/>
    <n v="2054.786325"/>
    <n v="844.56711888509903"/>
    <n v="814.96982500000001"/>
    <n v="565.61874499999999"/>
    <n v="3568.1390000000001"/>
    <n v="1923.1163482823697"/>
    <n v="1435.4429603700048"/>
    <n v="1113.5334213661433"/>
    <n v="3538"/>
    <n v="3250"/>
    <n v="899.67452057894673"/>
    <n v="1016.6237460809507"/>
    <s v="SME Term"/>
    <s v="Cancer"/>
    <s v="EWL"/>
    <s v="MIB"/>
    <s v="SI MIB"/>
    <s v="New Phoenix"/>
    <s v="New IT"/>
    <n v="0"/>
    <n v="0"/>
    <n v="0"/>
    <n v="0"/>
    <n v="314.04473899999999"/>
    <n v="85.948922999999994"/>
    <n v="373.69877300000002"/>
    <n v="47.577469000000001"/>
    <n v="355.57697400000001"/>
    <n v="0"/>
    <n v="0"/>
    <n v="0"/>
    <n v="0"/>
    <n v="877.9394470000002"/>
    <n v="0"/>
    <n v="204.12916300000001"/>
    <n v="10.313859000000001"/>
    <n v="239.16724500000001"/>
    <n v="90.397175000000004"/>
    <n v="271.66081100000002"/>
    <n v="0"/>
    <n v="0"/>
    <n v="0"/>
    <n v="0"/>
    <n v="28.898865885098985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12992458960936"/>
    <n v="19.002938666596027"/>
    <n v="0"/>
    <n v="7.8106696373878437"/>
    <n v="0"/>
    <n v="7.5369499062640957"/>
    <n v="0"/>
    <n v="5.2309177792060773"/>
    <n v="0"/>
    <n v="32.236023296652199"/>
    <n v="17.374217597857925"/>
    <n v="12.968377272158644"/>
    <n v="10.060115178461329"/>
    <n v="0.41102430389451755"/>
    <s v=""/>
    <n v="0.66971438071927925"/>
    <s v=""/>
  </r>
  <r>
    <x v="2"/>
    <d v="2019-12-01T00:00:00"/>
    <x v="2"/>
    <x v="10"/>
    <n v="1462.7468690000001"/>
    <n v="783.17783500642656"/>
    <n v="710.35788705250502"/>
    <n v="508.05456780958701"/>
    <n v="7243.3029999999999"/>
    <n v="4436.8530749792535"/>
    <n v="1924.9565907694216"/>
    <n v="1440.4996649666825"/>
    <n v="2032.0090641071199"/>
    <n v="2302.8221023832102"/>
    <n v="758.10309109050763"/>
    <n v="836.69458937377908"/>
    <s v="SME Term"/>
    <s v="Cancer"/>
    <s v="EWL"/>
    <s v="MIB"/>
    <s v="SI MIB"/>
    <s v="New Phoenix"/>
    <s v="New IT"/>
    <n v="0"/>
    <n v="0"/>
    <n v="0"/>
    <n v="0"/>
    <n v="278.53514899999999"/>
    <n v="65.019300999999999"/>
    <n v="311.20419199999998"/>
    <n v="42.347864999999999"/>
    <n v="389.71734700000002"/>
    <n v="32.368727999999997"/>
    <n v="0"/>
    <n v="0"/>
    <n v="0"/>
    <n v="343.55428700000016"/>
    <n v="0"/>
    <n v="170.381924"/>
    <n v="2.6161979999999998"/>
    <n v="198.150981"/>
    <n v="84.110251000000005"/>
    <n v="274.99260600000002"/>
    <n v="24.244178000000002"/>
    <n v="0"/>
    <n v="0"/>
    <n v="0"/>
    <n v="28.681697006426475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89343732494504"/>
    <n v="13.432828505863665"/>
    <n v="0"/>
    <n v="7.1921490793735661"/>
    <n v="0"/>
    <n v="6.5234223889246081"/>
    <n v="0"/>
    <n v="4.6656123664598761"/>
    <n v="0"/>
    <n v="65.438954102603844"/>
    <n v="40.084340629346045"/>
    <n v="17.390843099186235"/>
    <n v="13.01406160429447"/>
    <n v="0.53541583414349903"/>
    <s v=""/>
    <n v="0.64870907359810315"/>
    <s v=""/>
  </r>
  <r>
    <x v="2"/>
    <d v="2019-12-01T00:00:00"/>
    <x v="2"/>
    <x v="11"/>
    <n v="2939.168451"/>
    <n v="1215.39802353139"/>
    <n v="912.38466200000005"/>
    <n v="675.73346000000004"/>
    <n v="12981.298000000001"/>
    <n v="7935.8152045447569"/>
    <n v="2581.6052168162087"/>
    <n v="1881.5946120897931"/>
    <n v="2505.5783630918572"/>
    <n v="2833.3938909791896"/>
    <n v="855.28440911298992"/>
    <n v="928.00302333400407"/>
    <s v="SME Term"/>
    <s v="Cancer"/>
    <s v="EWL"/>
    <s v="MIB"/>
    <s v="SI MIB"/>
    <s v="New Phoenix"/>
    <s v="New IT"/>
    <n v="0"/>
    <n v="0"/>
    <n v="0"/>
    <n v="0"/>
    <n v="357.01163200000002"/>
    <n v="65.278377000000006"/>
    <n v="364.15475300000003"/>
    <n v="44.195847999999998"/>
    <n v="365.676357"/>
    <n v="587.18712500000004"/>
    <n v="0"/>
    <n v="0"/>
    <n v="0"/>
    <n v="1155.6643589999999"/>
    <n v="0"/>
    <n v="232.057569"/>
    <n v="3.263916"/>
    <n v="233.05905799999999"/>
    <n v="88.391695999999996"/>
    <n v="279.37673799999999"/>
    <n v="439.80314600000003"/>
    <n v="0"/>
    <n v="0"/>
    <n v="0"/>
    <n v="-60.554099468610048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9.09393572652955"/>
    <n v="26.941629994610697"/>
    <n v="0"/>
    <n v="11.140839455806969"/>
    <n v="0"/>
    <n v="8.3632940357666978"/>
    <n v="0"/>
    <n v="6.1940515345774134"/>
    <n v="0"/>
    <n v="117.27834166460012"/>
    <n v="71.695391858790117"/>
    <n v="23.323274657194172"/>
    <n v="16.99909329490298"/>
    <n v="0.41351764752301701"/>
    <s v=""/>
    <n v="0.55597709303214771"/>
    <s v=""/>
  </r>
  <r>
    <x v="2"/>
    <d v="2019-12-01T00:00:00"/>
    <x v="3"/>
    <x v="0"/>
    <n v="150.49353787584002"/>
    <n v="136.53057126533773"/>
    <n v="134.25015300229902"/>
    <n v="137.068584363491"/>
    <n v="180.39943500000001"/>
    <n v="151.33319499999999"/>
    <n v="145.22419494072844"/>
    <n v="120.92649435836822"/>
    <n v="107.58649973739401"/>
    <n v="65.596275257873003"/>
    <n v="96.235924761253173"/>
    <n v="60.62209236853564"/>
    <s v="SI Medical"/>
    <s v="Cancer"/>
    <s v="Medical"/>
    <n v="0"/>
    <n v="0"/>
    <n v="0"/>
    <n v="0"/>
    <n v="0"/>
    <n v="0"/>
    <n v="0"/>
    <n v="70.051624000000004"/>
    <n v="32.088017000000001"/>
    <n v="28.313800000000001"/>
    <n v="0"/>
    <n v="0"/>
    <n v="0"/>
    <n v="0"/>
    <n v="0"/>
    <n v="0"/>
    <n v="0"/>
    <n v="20.040096875840021"/>
    <n v="52.488021600130594"/>
    <n v="52.57925307003012"/>
    <n v="18.854062510375066"/>
    <n v="0"/>
    <n v="0"/>
    <n v="0"/>
    <n v="0"/>
    <n v="0"/>
    <n v="0"/>
    <n v="0"/>
    <n v="12.609234084801955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91460059483759"/>
    <n v="1.3817572396530755"/>
    <n v="0"/>
    <n v="1.2535561854854664"/>
    <n v="0"/>
    <n v="1.2326185127530302"/>
    <n v="0"/>
    <n v="1.2584959556835382"/>
    <n v="0"/>
    <n v="1.6298020871280223"/>
    <n v="1.3672058178161808"/>
    <n v="1.3120146192025821"/>
    <n v="1.092499280246324"/>
    <n v="0.90721882940899434"/>
    <s v=""/>
    <n v="1.0039406053396471"/>
    <s v=""/>
  </r>
  <r>
    <x v="2"/>
    <d v="2019-12-01T00:00:00"/>
    <x v="3"/>
    <x v="1"/>
    <n v="156.17068804353897"/>
    <n v="147.26351241041385"/>
    <n v="132.73347609540201"/>
    <n v="99.154495371876806"/>
    <n v="214.15522899999999"/>
    <n v="177.10605200000001"/>
    <n v="178.74174810779266"/>
    <n v="148.13528354076271"/>
    <n v="136.748038769875"/>
    <n v="93.359314455265704"/>
    <n v="115.59373410294518"/>
    <n v="74.577230066655403"/>
    <s v="SI Medical"/>
    <s v="Cancer"/>
    <s v="Medical"/>
    <n v="0"/>
    <n v="0"/>
    <n v="0"/>
    <n v="0"/>
    <n v="0"/>
    <n v="0"/>
    <n v="0"/>
    <n v="61.905602999999999"/>
    <n v="34.190666999999998"/>
    <n v="27.791187999999998"/>
    <n v="0"/>
    <n v="0"/>
    <n v="0"/>
    <n v="0"/>
    <n v="0"/>
    <n v="0"/>
    <n v="0"/>
    <n v="32.283230043538964"/>
    <n v="45.492135508826678"/>
    <n v="54.767311775678046"/>
    <n v="20.335202553896934"/>
    <n v="0"/>
    <n v="0"/>
    <n v="0"/>
    <n v="0"/>
    <n v="0"/>
    <n v="0"/>
    <n v="0"/>
    <n v="26.668862572012202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10.36767199799144"/>
    <n v="1.4150039156971717"/>
    <n v="0"/>
    <n v="1.334299344586102"/>
    <n v="0"/>
    <n v="1.2026481458974472"/>
    <n v="0"/>
    <n v="0.89840162048250238"/>
    <n v="0"/>
    <n v="1.9347657003115311"/>
    <n v="1.600048321618103"/>
    <n v="1.6148258675144505"/>
    <n v="1.338314581151745"/>
    <n v="0.94296512524397746"/>
    <s v=""/>
    <n v="0.67331339412535307"/>
    <s v=""/>
  </r>
  <r>
    <x v="2"/>
    <d v="2019-12-01T00:00:00"/>
    <x v="3"/>
    <x v="2"/>
    <n v="296.394608513744"/>
    <n v="300.95126254927459"/>
    <n v="181.17841299622501"/>
    <n v="178.27848948302901"/>
    <n v="252.68570700000001"/>
    <n v="212.41198700000001"/>
    <n v="201.7548048181404"/>
    <n v="167.80859735937165"/>
    <n v="192.38023671183799"/>
    <n v="155.081334237519"/>
    <n v="140.22885465000286"/>
    <n v="93.207283445583741"/>
    <s v="SI Medical"/>
    <s v="Cancer"/>
    <s v="Medical"/>
    <n v="0"/>
    <n v="0"/>
    <n v="0"/>
    <n v="0"/>
    <n v="0"/>
    <n v="0"/>
    <n v="0"/>
    <n v="69.029438999999996"/>
    <n v="44.415065000000006"/>
    <n v="29.270783000000005"/>
    <n v="0"/>
    <n v="0"/>
    <n v="0"/>
    <n v="0"/>
    <n v="0"/>
    <n v="0"/>
    <n v="0"/>
    <n v="153.67932151374401"/>
    <n v="52.308526664195199"/>
    <n v="72.450016980277312"/>
    <n v="22.245440051929918"/>
    <n v="0"/>
    <n v="0"/>
    <n v="0"/>
    <n v="0"/>
    <n v="0"/>
    <n v="0"/>
    <n v="0"/>
    <n v="153.94727885287216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11.19139505881559"/>
    <n v="2.6656254142414859"/>
    <n v="0"/>
    <n v="2.7066056900363917"/>
    <n v="0"/>
    <n v="1.6294283644915977"/>
    <n v="0"/>
    <n v="1.6033478974584963"/>
    <n v="0"/>
    <n v="2.2828657565142589"/>
    <n v="1.9190165409531927"/>
    <n v="1.8227352096790768"/>
    <n v="1.5160513236326367"/>
    <n v="1.0153736063499255"/>
    <s v=""/>
    <n v="0.59238325824879889"/>
    <s v=""/>
  </r>
  <r>
    <x v="2"/>
    <d v="2019-12-01T00:00:00"/>
    <x v="3"/>
    <x v="3"/>
    <n v="202.03869900000001"/>
    <n v="177.91325062551167"/>
    <n v="174.640737"/>
    <n v="137.162328"/>
    <n v="244.21641299999999"/>
    <n v="178.55100075349651"/>
    <n v="200.90637455344188"/>
    <n v="162.26140551827086"/>
    <n v="165.36009434503299"/>
    <n v="116.107191360125"/>
    <n v="121.22235804603204"/>
    <n v="78.323808817096293"/>
    <s v="SI Medical"/>
    <s v="Cancer"/>
    <s v="Medical"/>
    <n v="0"/>
    <n v="0"/>
    <n v="0"/>
    <n v="0"/>
    <n v="0"/>
    <n v="0"/>
    <n v="0"/>
    <n v="87.135277000000002"/>
    <n v="47.765452000000003"/>
    <n v="31.080131000000002"/>
    <n v="0"/>
    <n v="0"/>
    <n v="0"/>
    <n v="0"/>
    <n v="0"/>
    <n v="0"/>
    <n v="0"/>
    <n v="36.057839000000001"/>
    <n v="41.402603953202245"/>
    <n v="83.107758148953295"/>
    <n v="24.469452519725632"/>
    <n v="0"/>
    <n v="0"/>
    <n v="0"/>
    <n v="0"/>
    <n v="0"/>
    <n v="0"/>
    <n v="0"/>
    <n v="28.933436003630504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11.61524258670167"/>
    <n v="1.8101353750412561"/>
    <n v="0"/>
    <n v="1.5939870442633346"/>
    <n v="0"/>
    <n v="1.5646674500065771"/>
    <n v="0"/>
    <n v="1.2288852742801111"/>
    <n v="0"/>
    <n v="2.2063506995923743"/>
    <n v="1.613102578103117"/>
    <n v="1.8150701445629458"/>
    <n v="1.4659357296435227"/>
    <n v="0.88058996373517362"/>
    <s v=""/>
    <n v="0.7709506038350793"/>
    <s v=""/>
  </r>
  <r>
    <x v="2"/>
    <d v="2019-12-01T00:00:00"/>
    <x v="3"/>
    <x v="4"/>
    <n v="180.95091500000001"/>
    <n v="163.18160609977861"/>
    <n v="163.60883899999999"/>
    <n v="130.90496300000001"/>
    <n v="215.21850000000001"/>
    <n v="145.78425066718009"/>
    <n v="190.73491715636584"/>
    <n v="132.71814021858623"/>
    <n v="180.72483465177299"/>
    <n v="120.012249423063"/>
    <n v="153.76215537700702"/>
    <n v="98.432598572615362"/>
    <s v="SI Medical"/>
    <s v="Cancer"/>
    <s v="Medical"/>
    <n v="0"/>
    <n v="0"/>
    <n v="0"/>
    <n v="0"/>
    <n v="0"/>
    <n v="0"/>
    <n v="0"/>
    <n v="83.801117000000005"/>
    <n v="47.799111000000003"/>
    <n v="25.314136999999999"/>
    <n v="0"/>
    <n v="0"/>
    <n v="0"/>
    <n v="0"/>
    <n v="0"/>
    <n v="0"/>
    <n v="0"/>
    <n v="24.036550000000005"/>
    <n v="40.846143429836253"/>
    <n v="82.963901838610809"/>
    <n v="21.463657384408645"/>
    <n v="0"/>
    <n v="0"/>
    <n v="0"/>
    <n v="0"/>
    <n v="0"/>
    <n v="0"/>
    <n v="0"/>
    <n v="17.907903446922916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9.92640036413732"/>
    <n v="1.6461097097748132"/>
    <n v="0"/>
    <n v="1.4844623817320539"/>
    <n v="0"/>
    <n v="1.4883489176215776"/>
    <n v="0"/>
    <n v="1.1908418957263227"/>
    <n v="0"/>
    <n v="1.9443717242715437"/>
    <n v="1.3170743911019727"/>
    <n v="1.7231770491389591"/>
    <n v="1.1990298191787649"/>
    <n v="0.90180039211063734"/>
    <s v=""/>
    <n v="0.80220415847578563"/>
    <s v=""/>
  </r>
  <r>
    <x v="2"/>
    <d v="2019-12-01T00:00:00"/>
    <x v="3"/>
    <x v="5"/>
    <n v="176.16433352190799"/>
    <n v="162.09675070746974"/>
    <n v="168.355786176805"/>
    <n v="223.83215886398301"/>
    <n v="283.29235499999999"/>
    <n v="186.71208277957601"/>
    <n v="252.56531035514516"/>
    <n v="170.46969962511872"/>
    <n v="185.84211138168001"/>
    <n v="121.68550228497099"/>
    <n v="161.62096528847164"/>
    <n v="101.13994152459897"/>
    <s v="SI Medical"/>
    <s v="Cancer"/>
    <s v="Medical"/>
    <n v="0"/>
    <n v="0"/>
    <n v="0"/>
    <n v="0"/>
    <n v="0"/>
    <n v="0"/>
    <n v="0"/>
    <n v="80.329160999999999"/>
    <n v="53.21752"/>
    <n v="25.294747999999998"/>
    <n v="0"/>
    <n v="0"/>
    <n v="0"/>
    <n v="0"/>
    <n v="0"/>
    <n v="0"/>
    <n v="0"/>
    <n v="17.322904521907986"/>
    <n v="38.088315835363261"/>
    <n v="88.197550252478692"/>
    <n v="21.520629568295785"/>
    <n v="0"/>
    <n v="0"/>
    <n v="0"/>
    <n v="0"/>
    <n v="0"/>
    <n v="0"/>
    <n v="0"/>
    <n v="14.290255051331997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09897816423752"/>
    <n v="1.629657712899534"/>
    <n v="0"/>
    <n v="1.499521581611919"/>
    <n v="0"/>
    <n v="1.5574225495547032"/>
    <n v="0"/>
    <n v="2.0706223376497523"/>
    <n v="0"/>
    <n v="2.5593787000852446"/>
    <n v="1.6868331223219908"/>
    <n v="2.2817780441105722"/>
    <n v="1.5400928070595428"/>
    <n v="0.92014511375148034"/>
    <s v=""/>
    <n v="1.3808553094807248"/>
    <s v=""/>
  </r>
  <r>
    <x v="2"/>
    <d v="2019-12-01T00:00:00"/>
    <x v="3"/>
    <x v="6"/>
    <n v="211.74592000000001"/>
    <n v="141.87688896798772"/>
    <n v="193.042885633167"/>
    <n v="131.94272625369399"/>
    <n v="197.79004352913427"/>
    <n v="128.33829289695763"/>
    <n v="179.69070753710653"/>
    <n v="118.40405451999712"/>
    <n v="172.96042702683101"/>
    <n v="112.68356311491699"/>
    <n v="153.96749418801332"/>
    <n v="97.122954050957432"/>
    <s v="SI Medical"/>
    <s v="Cancer"/>
    <s v="Medical"/>
    <n v="0"/>
    <n v="0"/>
    <n v="0"/>
    <n v="0"/>
    <n v="0"/>
    <n v="0"/>
    <n v="0"/>
    <n v="90.519935999999987"/>
    <n v="68.417315000000002"/>
    <n v="29.358942999999996"/>
    <n v="0"/>
    <n v="0"/>
    <n v="0"/>
    <n v="0"/>
    <n v="0"/>
    <n v="0"/>
    <n v="0"/>
    <n v="23.449725999999998"/>
    <n v="42.558892100605803"/>
    <n v="63.287641090885849"/>
    <n v="22.564103783416471"/>
    <n v="0"/>
    <n v="0"/>
    <n v="0"/>
    <n v="0"/>
    <n v="0"/>
    <n v="0"/>
    <n v="0"/>
    <n v="13.466251993079595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22019742426062"/>
    <n v="1.9566210840466567"/>
    <n v="0"/>
    <n v="1.311001941825898"/>
    <n v="0"/>
    <n v="1.7837972044753541"/>
    <n v="0"/>
    <n v="1.2192061130366714"/>
    <n v="0"/>
    <n v="1.786915938827222"/>
    <n v="1.1594604917798605"/>
    <n v="1.6233991541131338"/>
    <n v="1.0697105297536627"/>
    <n v="0.67003363733283605"/>
    <s v=""/>
    <n v="0.92998040211795718"/>
    <s v=""/>
  </r>
  <r>
    <x v="2"/>
    <d v="2019-12-01T00:00:00"/>
    <x v="3"/>
    <x v="7"/>
    <n v="222.33979099999999"/>
    <n v="137.31464799957283"/>
    <n v="205.38370318185099"/>
    <n v="121.33433435762299"/>
    <n v="326.46092586179776"/>
    <n v="206.65097881481628"/>
    <n v="233.41529184553119"/>
    <n v="151.59793410614986"/>
    <n v="153.65513987812298"/>
    <n v="99.771696059004796"/>
    <n v="138.40560201415963"/>
    <n v="89.296730614197273"/>
    <s v="SI Medical"/>
    <s v="Cancer"/>
    <s v="Medical"/>
    <n v="0"/>
    <n v="0"/>
    <n v="0"/>
    <n v="0"/>
    <n v="0"/>
    <n v="0"/>
    <n v="0"/>
    <n v="87.914715999999999"/>
    <n v="81.737098000000003"/>
    <n v="29.048960000000001"/>
    <n v="0"/>
    <n v="0"/>
    <n v="0"/>
    <n v="0"/>
    <n v="0"/>
    <n v="0"/>
    <n v="0"/>
    <n v="23.639016999999996"/>
    <n v="41.085389390678863"/>
    <n v="55.76073439724594"/>
    <n v="22.511791688588353"/>
    <n v="0"/>
    <n v="0"/>
    <n v="0"/>
    <n v="0"/>
    <n v="0"/>
    <n v="0"/>
    <n v="0"/>
    <n v="17.956732523059685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6.21667885463093"/>
    <n v="2.0932662685141583"/>
    <n v="0"/>
    <n v="1.292778586943985"/>
    <n v="0"/>
    <n v="1.9336294958246709"/>
    <n v="0"/>
    <n v="1.1423284522356627"/>
    <n v="0"/>
    <n v="2.9493811792442948"/>
    <n v="1.8669692428883511"/>
    <n v="2.1087689649218864"/>
    <n v="1.3695975788976249"/>
    <n v="0.61758917457816997"/>
    <s v=""/>
    <n v="0.88362265880039581"/>
    <s v=""/>
  </r>
  <r>
    <x v="2"/>
    <d v="2019-12-01T00:00:00"/>
    <x v="3"/>
    <x v="8"/>
    <n v="216.37806399999999"/>
    <n v="135.34832367831339"/>
    <n v="200.80311928872698"/>
    <n v="119.950656966555"/>
    <n v="438.23084685490943"/>
    <n v="273.14968229890502"/>
    <n v="290.72476346044124"/>
    <n v="186.14070628151703"/>
    <n v="210.48442300911998"/>
    <n v="177.246163624844"/>
    <n v="134.04681570629486"/>
    <n v="93.996698920844139"/>
    <s v="SI Medical"/>
    <s v="Cancer"/>
    <s v="Medical"/>
    <n v="0"/>
    <n v="0"/>
    <n v="0"/>
    <n v="0"/>
    <n v="0"/>
    <n v="0"/>
    <n v="0"/>
    <n v="77.546886000000001"/>
    <n v="84.441289999999981"/>
    <n v="30.917553999999999"/>
    <n v="0"/>
    <n v="0"/>
    <n v="0"/>
    <n v="0"/>
    <n v="0"/>
    <n v="0"/>
    <n v="0"/>
    <n v="23.472334000000018"/>
    <n v="35.370791713791853"/>
    <n v="54.655299606202817"/>
    <n v="25.500509405841534"/>
    <n v="0"/>
    <n v="0"/>
    <n v="0"/>
    <n v="0"/>
    <n v="0"/>
    <n v="0"/>
    <n v="0"/>
    <n v="19.821722952477188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7.45449667217702"/>
    <n v="2.0136715605315971"/>
    <n v="0"/>
    <n v="1.2595873404091693"/>
    <n v="0"/>
    <n v="1.8687270008005215"/>
    <n v="0"/>
    <n v="1.1162925766848211"/>
    <n v="0"/>
    <n v="3.9591562404173386"/>
    <n v="2.4677456573470509"/>
    <n v="2.6265261100603099"/>
    <n v="1.681671073953755"/>
    <n v="0.62551776818889271"/>
    <s v=""/>
    <n v="0.88623673871015585"/>
    <s v=""/>
  </r>
  <r>
    <x v="2"/>
    <d v="2019-12-01T00:00:00"/>
    <x v="3"/>
    <x v="9"/>
    <n v="247.19059100000001"/>
    <n v="158.12217387772347"/>
    <n v="229.13103599999999"/>
    <n v="146.43874500000001"/>
    <n v="492.16590195231242"/>
    <n v="318.82307388472941"/>
    <n v="382.67226786172984"/>
    <n v="255.90959800625902"/>
    <n v="208.609997693786"/>
    <n v="152.08835250568299"/>
    <n v="164.7472926776353"/>
    <n v="108.83662114948007"/>
    <s v="SI Medical"/>
    <s v="Cancer"/>
    <s v="Medical"/>
    <n v="0"/>
    <n v="0"/>
    <n v="0"/>
    <n v="0"/>
    <n v="0"/>
    <n v="0"/>
    <n v="0"/>
    <n v="84.634867"/>
    <n v="100.11695400000001"/>
    <n v="33.321471000000003"/>
    <n v="0"/>
    <n v="0"/>
    <n v="0"/>
    <n v="0"/>
    <n v="0"/>
    <n v="0"/>
    <n v="0"/>
    <n v="29.117299000000003"/>
    <n v="42.317449000000003"/>
    <n v="65.076035000000005"/>
    <n v="27.323609999999999"/>
    <n v="0"/>
    <n v="0"/>
    <n v="0"/>
    <n v="0"/>
    <n v="0"/>
    <n v="0"/>
    <n v="0"/>
    <n v="23.405079877723466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12992458960936"/>
    <n v="2.2860516359201601"/>
    <n v="0"/>
    <n v="1.4623350055764126"/>
    <n v="0"/>
    <n v="2.1190344566467783"/>
    <n v="0"/>
    <n v="1.3542850931949313"/>
    <n v="0"/>
    <n v="4.4464275301922331"/>
    <n v="2.8803777087323121"/>
    <n v="3.4572173734749274"/>
    <n v="2.3119917030044697"/>
    <n v="0.63967715453102925"/>
    <s v=""/>
    <n v="0.92611138215973232"/>
    <s v=""/>
  </r>
  <r>
    <x v="2"/>
    <d v="2019-12-01T00:00:00"/>
    <x v="3"/>
    <x v="10"/>
    <n v="226.26414399999999"/>
    <n v="136.57003963529246"/>
    <n v="209.67963035180099"/>
    <n v="126.46624459300099"/>
    <n v="538.77934064581757"/>
    <n v="347.65923945602464"/>
    <n v="423.72441519296615"/>
    <n v="281.42392830155313"/>
    <n v="182.49110099999999"/>
    <n v="116.484331239071"/>
    <n v="165.87324000144935"/>
    <n v="104.69855733706648"/>
    <s v="SI Medical"/>
    <s v="Cancer"/>
    <s v="Medical"/>
    <n v="0"/>
    <n v="0"/>
    <n v="0"/>
    <n v="0"/>
    <n v="0"/>
    <n v="0"/>
    <n v="0"/>
    <n v="78.075890000000001"/>
    <n v="88.151075000000006"/>
    <n v="31.281566999999999"/>
    <n v="0"/>
    <n v="0"/>
    <n v="0"/>
    <n v="0"/>
    <n v="0"/>
    <n v="0"/>
    <n v="0"/>
    <n v="28.755611999999985"/>
    <n v="36.649186999999998"/>
    <n v="64.766841999999997"/>
    <n v="26.170566999999998"/>
    <n v="0"/>
    <n v="0"/>
    <n v="0"/>
    <n v="0"/>
    <n v="0"/>
    <n v="0"/>
    <n v="0"/>
    <n v="8.983443635292474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89343732494504"/>
    <n v="2.0778492217562494"/>
    <n v="0"/>
    <n v="1.2541622616591546"/>
    <n v="0"/>
    <n v="1.9255488255559741"/>
    <n v="0"/>
    <n v="1.1613761829890406"/>
    <n v="0"/>
    <n v="4.8675523506268918"/>
    <n v="3.1408953917997016"/>
    <n v="3.8280992190945438"/>
    <n v="2.5424985710938519"/>
    <n v="0.60358675140013562"/>
    <s v=""/>
    <n v="0.9260174847333027"/>
    <s v=""/>
  </r>
  <r>
    <x v="2"/>
    <d v="2019-12-01T00:00:00"/>
    <x v="3"/>
    <x v="11"/>
    <n v="262.99594500000001"/>
    <n v="160.53732990305701"/>
    <n v="201.36935600000001"/>
    <n v="118.49185900000001"/>
    <n v="615.49458901124888"/>
    <n v="394.59725952681589"/>
    <n v="449.50147752837057"/>
    <n v="297.94290840641747"/>
    <n v="162.11814200000001"/>
    <n v="104.21213400000001"/>
    <n v="148.19415599999999"/>
    <n v="94.493031999999999"/>
    <s v="SI Medical"/>
    <s v="Cancer"/>
    <s v="Medical"/>
    <n v="0"/>
    <n v="0"/>
    <n v="0"/>
    <n v="0"/>
    <n v="0"/>
    <n v="0"/>
    <n v="0"/>
    <n v="88.297359"/>
    <n v="101.548001"/>
    <n v="30.968664"/>
    <n v="0"/>
    <n v="0"/>
    <n v="0"/>
    <n v="0"/>
    <n v="0"/>
    <n v="0"/>
    <n v="0"/>
    <n v="42.181921000000017"/>
    <n v="44.148702999999998"/>
    <n v="66.006221999999994"/>
    <n v="25.394309"/>
    <n v="0"/>
    <n v="0"/>
    <n v="0"/>
    <n v="0"/>
    <n v="0"/>
    <n v="0"/>
    <n v="0"/>
    <n v="24.98809590305703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9.09393572652955"/>
    <n v="2.4107292788415227"/>
    <n v="0"/>
    <n v="1.471551363821751"/>
    <n v="0"/>
    <n v="1.8458345522044526"/>
    <n v="0"/>
    <n v="1.0861452399795037"/>
    <n v="0"/>
    <n v="5.5606291992352288"/>
    <n v="3.5649526128050368"/>
    <n v="4.0609797156120147"/>
    <n v="2.6917377760399992"/>
    <n v="0.61041751006106582"/>
    <s v=""/>
    <n v="0.7380953643090562"/>
    <s v=""/>
  </r>
  <r>
    <x v="2"/>
    <d v="2019-12-01T00:00:00"/>
    <x v="4"/>
    <x v="0"/>
    <n v="2030.0291410146399"/>
    <n v="2230.1229125514947"/>
    <n v="827.00115543184302"/>
    <n v="1040.0640282484919"/>
    <n v="1333.9924350000001"/>
    <n v="1453.9145696055291"/>
    <n v="559.02345705991786"/>
    <n v="606.56402661751781"/>
    <n v="999.58649973739398"/>
    <n v="930.596275257873"/>
    <n v="352.52294132899101"/>
    <n v="409.66410798170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8.91460059483759"/>
    <n v="18.638723641528557"/>
    <n v="0"/>
    <n v="20.475885697341479"/>
    <n v="0"/>
    <n v="7.5931156237563409"/>
    <n v="0"/>
    <n v="9.549353553776788"/>
    <n v="0"/>
    <n v="12.05183184069281"/>
    <n v="13.135257325217962"/>
    <n v="5.050445956606108"/>
    <n v="5.479946855476614"/>
    <n v="1.0985669454167761"/>
    <s v=""/>
    <n v="0.46637071992527507"/>
    <s v=""/>
  </r>
  <r>
    <x v="2"/>
    <d v="2019-12-01T00:00:00"/>
    <x v="4"/>
    <x v="1"/>
    <n v="2855.4730803230791"/>
    <n v="3425.4044788617166"/>
    <n v="1048.964098398849"/>
    <n v="1069.0178468008828"/>
    <n v="1468.6762289999999"/>
    <n v="1593.1309837775152"/>
    <n v="688.1972348666543"/>
    <n v="745.44072176512395"/>
    <n v="2059.7480387698752"/>
    <n v="1998.3593144552658"/>
    <n v="579.46455328627587"/>
    <n v="643.98316803713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0.36767199799144"/>
    <n v="25.872368499129394"/>
    <n v="0"/>
    <n v="31.036302722087452"/>
    <n v="0"/>
    <n v="9.5042694967593313"/>
    <n v="0"/>
    <n v="9.6859689748673663"/>
    <n v="0"/>
    <n v="13.268620177992869"/>
    <n v="14.39299520216853"/>
    <n v="6.2174545598848852"/>
    <n v="6.7346155721774759"/>
    <n v="1.1995926357933493"/>
    <s v=""/>
    <n v="0.31208514305327356"/>
    <s v=""/>
  </r>
  <r>
    <x v="2"/>
    <d v="2019-12-01T00:00:00"/>
    <x v="4"/>
    <x v="2"/>
    <n v="6895.4112278272742"/>
    <n v="8267.8435489669955"/>
    <n v="1939.6280301044051"/>
    <n v="2272.3907950845087"/>
    <n v="8522.232707000001"/>
    <n v="9589.0055260626887"/>
    <n v="2140.8937573148537"/>
    <n v="2429.8733334696167"/>
    <n v="6899.3802367118378"/>
    <n v="8560.0813342375186"/>
    <n v="1660.8220405872576"/>
    <n v="2006.303346199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19139505881559"/>
    <n v="62.013892569473477"/>
    <n v="0"/>
    <n v="74.356864976769586"/>
    <n v="0"/>
    <n v="17.444047977619341"/>
    <n v="0"/>
    <n v="20.436750468707665"/>
    <n v="0"/>
    <n v="76.993326796501862"/>
    <n v="86.630987618442973"/>
    <n v="19.341707550198826"/>
    <n v="21.952466926215738"/>
    <n v="1.1990356014737893"/>
    <s v=""/>
    <n v="0.2748468547603839"/>
    <s v=""/>
  </r>
  <r>
    <x v="2"/>
    <d v="2019-12-01T00:00:00"/>
    <x v="4"/>
    <x v="3"/>
    <n v="2467.4524199999901"/>
    <n v="2245.1102437868162"/>
    <n v="1018.1543450000011"/>
    <n v="1074.0446090000009"/>
    <n v="1245.5254129999998"/>
    <n v="960.43266725462763"/>
    <n v="801.90377236557515"/>
    <n v="905.59364413101514"/>
    <n v="4876.3600943450328"/>
    <n v="5254.1071913601254"/>
    <n v="1150.5727680593109"/>
    <n v="1326.829785710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61524258670167"/>
    <n v="22.106769315878129"/>
    <n v="0"/>
    <n v="20.114727986572586"/>
    <n v="0"/>
    <n v="9.1220009149656089"/>
    <n v="0"/>
    <n v="9.6227413398818999"/>
    <n v="0"/>
    <n v="11.252584675103842"/>
    <n v="8.6769405105815629"/>
    <n v="7.2447258045860776"/>
    <n v="8.1815024048972216"/>
    <n v="0.90988998433729684"/>
    <s v=""/>
    <n v="0.47839281477261231"/>
    <s v=""/>
  </r>
  <r>
    <x v="2"/>
    <d v="2019-12-01T00:00:00"/>
    <x v="4"/>
    <x v="4"/>
    <n v="1110.322827000002"/>
    <n v="770.09914798171417"/>
    <n v="705.78011100000003"/>
    <n v="701.61913299999992"/>
    <n v="1111.8724999999999"/>
    <n v="971.20844040555392"/>
    <n v="832.85458594944976"/>
    <n v="928.57362820523042"/>
    <n v="3033.7248346517731"/>
    <n v="3423.0122494230632"/>
    <n v="880.21976841560274"/>
    <n v="979.93020639054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9.92640036413732"/>
    <n v="10.100602069402763"/>
    <n v="0"/>
    <n v="7.0055886978079682"/>
    <n v="0"/>
    <n v="6.4204786899422173"/>
    <n v="0"/>
    <n v="6.3826262906439899"/>
    <n v="0"/>
    <n v="10.045109737290762"/>
    <n v="8.7742932410476957"/>
    <n v="7.5243480804391547"/>
    <n v="8.3891129553755235"/>
    <n v="0.69358129838909699"/>
    <s v=""/>
    <n v="0.91107636573655804"/>
    <s v=""/>
  </r>
  <r>
    <x v="2"/>
    <d v="2019-12-01T00:00:00"/>
    <x v="4"/>
    <x v="5"/>
    <n v="1281.801716372328"/>
    <n v="673.49393281906589"/>
    <n v="675.50374612992096"/>
    <n v="643.54978830969003"/>
    <n v="2252.5373549999999"/>
    <n v="1290.0380377179804"/>
    <n v="1042.7311591966286"/>
    <n v="1136.5678040264961"/>
    <n v="3879.8421113816798"/>
    <n v="4324.6855022849713"/>
    <n v="1032.2139781328635"/>
    <n v="1171.0667981484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8.09897816423752"/>
    <n v="11.857667279933526"/>
    <n v="0"/>
    <n v="6.2303450435563734"/>
    <n v="0"/>
    <n v="6.2489373868420008"/>
    <n v="0"/>
    <n v="5.9533383130775617"/>
    <n v="0"/>
    <n v="20.350341355075944"/>
    <n v="11.654729885086962"/>
    <n v="9.4204586592640229"/>
    <n v="10.268217187957912"/>
    <n v="0.52542754797141689"/>
    <s v=""/>
    <n v="0.95553910280373622"/>
    <s v=""/>
  </r>
  <r>
    <x v="2"/>
    <d v="2019-12-01T00:00:00"/>
    <x v="4"/>
    <x v="6"/>
    <n v="2404.4675739999998"/>
    <n v="722.93271817533014"/>
    <n v="864.80961412121201"/>
    <n v="679.93772370684405"/>
    <n v="1817.6020435291341"/>
    <n v="829.13550961142505"/>
    <n v="1037.9091525009953"/>
    <n v="730.39757134233844"/>
    <n v="3545.960427026831"/>
    <n v="4136.683563114917"/>
    <n v="894.09345207839533"/>
    <n v="1155.6460126585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8.22019742426062"/>
    <n v="22.218288556374141"/>
    <n v="0"/>
    <n v="6.6802014354232213"/>
    <n v="0"/>
    <n v="7.9912034417277864"/>
    <n v="0"/>
    <n v="6.2829096591022919"/>
    <n v="0"/>
    <n v="16.420958325684008"/>
    <n v="7.4907484276580849"/>
    <n v="9.3768946837078442"/>
    <n v="6.5987096146225834"/>
    <n v="0.30066228631758218"/>
    <s v=""/>
    <n v="0.94052697659471718"/>
    <s v=""/>
  </r>
  <r>
    <x v="2"/>
    <d v="2019-12-01T00:00:00"/>
    <x v="4"/>
    <x v="7"/>
    <n v="1706.6024990000001"/>
    <n v="781.24999383273416"/>
    <n v="924.64776197850892"/>
    <n v="641.45716576604605"/>
    <n v="2737.7609258617981"/>
    <n v="1481.6921955292837"/>
    <n v="1253.5600582648528"/>
    <n v="904.89697038416091"/>
    <n v="3388.655139878123"/>
    <n v="3906.7716960590046"/>
    <n v="963.80278153857853"/>
    <n v="1082.5962550206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6.21667885463093"/>
    <n v="16.067180007912611"/>
    <n v="0"/>
    <n v="7.3552478034260487"/>
    <n v="0"/>
    <n v="8.7052972466215959"/>
    <n v="0"/>
    <n v="6.0391378518240995"/>
    <n v="0"/>
    <n v="24.734049034173001"/>
    <n v="13.386211729293544"/>
    <n v="11.32517293804375"/>
    <n v="8.1752083700701697"/>
    <n v="0.45778088001776329"/>
    <s v=""/>
    <n v="0.82106517866210982"/>
    <s v=""/>
  </r>
  <r>
    <x v="2"/>
    <d v="2019-12-01T00:00:00"/>
    <x v="4"/>
    <x v="8"/>
    <n v="1518.2537620000001"/>
    <n v="711.34037154615078"/>
    <n v="862.88530387647597"/>
    <n v="534.52564021864805"/>
    <n v="4650.1328468549091"/>
    <n v="2509.5562976293354"/>
    <n v="1587.4651242837879"/>
    <n v="1237.6037943628412"/>
    <n v="3242.4844230091198"/>
    <n v="3790.246163624844"/>
    <n v="962.42972740740947"/>
    <n v="1077.3169262793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45449667217702"/>
    <n v="14.129271543022531"/>
    <n v="0"/>
    <n v="6.6199218606580361"/>
    <n v="0"/>
    <n v="8.0302391300475122"/>
    <n v="0"/>
    <n v="4.9744371503538183"/>
    <n v="0"/>
    <n v="42.01119709286619"/>
    <n v="22.672355329946367"/>
    <n v="14.341807516196837"/>
    <n v="11.181017540826103"/>
    <n v="0.46852534757371528"/>
    <s v=""/>
    <n v="0.75143442098867119"/>
    <s v=""/>
  </r>
  <r>
    <x v="2"/>
    <d v="2019-12-01T00:00:00"/>
    <x v="4"/>
    <x v="9"/>
    <n v="2301.9769160000001"/>
    <n v="1002.6892927628226"/>
    <n v="1044.1008609999999"/>
    <n v="712.05749000000003"/>
    <n v="4060.3049019523123"/>
    <n v="2241.9394221670991"/>
    <n v="1818.1152282317346"/>
    <n v="1369.4430193724024"/>
    <n v="3746.6099976937858"/>
    <n v="3402.0883525056829"/>
    <n v="1064.421813256582"/>
    <n v="1125.4603672304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8.12992458960936"/>
    <n v="21.288990302516186"/>
    <n v="0"/>
    <n v="9.2730046429642563"/>
    <n v="0"/>
    <n v="9.655984362910873"/>
    <n v="0"/>
    <n v="6.585202872401009"/>
    <n v="0"/>
    <n v="36.68245082684443"/>
    <n v="20.254595306590236"/>
    <n v="16.42559464563357"/>
    <n v="12.372106881465799"/>
    <n v="0.43557747507960781"/>
    <s v=""/>
    <n v="0.71014769494345353"/>
    <s v=""/>
  </r>
  <r>
    <x v="2"/>
    <d v="2019-12-01T00:00:00"/>
    <x v="4"/>
    <x v="10"/>
    <n v="1689.011013"/>
    <n v="919.74787464171902"/>
    <n v="920.03751740430607"/>
    <n v="634.52081240258804"/>
    <n v="7782.0823406458176"/>
    <n v="4784.5123144352783"/>
    <n v="2348.6810059623876"/>
    <n v="1721.9235932682357"/>
    <n v="2214.5001651071198"/>
    <n v="2419.306433622281"/>
    <n v="923.97633109195704"/>
    <n v="941.393146710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8.89343732494504"/>
    <n v="15.510677727619914"/>
    <n v="0"/>
    <n v="8.44631134103272"/>
    <n v="0"/>
    <n v="8.4489712144805829"/>
    <n v="0"/>
    <n v="5.8269885494489166"/>
    <n v="0"/>
    <n v="70.306506453230739"/>
    <n v="43.225236021145747"/>
    <n v="21.218942318280778"/>
    <n v="15.556560175388322"/>
    <n v="0.54454818089556112"/>
    <s v=""/>
    <n v="0.68988559788709591"/>
    <s v=""/>
  </r>
  <r>
    <x v="2"/>
    <d v="2019-12-01T00:00:00"/>
    <x v="4"/>
    <x v="11"/>
    <n v="3202.1643960000001"/>
    <n v="1375.9353534344471"/>
    <n v="1113.7540180000001"/>
    <n v="794.22531900000001"/>
    <n v="13596.792589011249"/>
    <n v="8330.4124640715727"/>
    <n v="3031.1066943445794"/>
    <n v="2179.5375204962106"/>
    <n v="2667.696505091857"/>
    <n v="2937.6060249791894"/>
    <n v="1003.4785651129899"/>
    <n v="1022.49605533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9.09393572652955"/>
    <n v="29.352359273452219"/>
    <n v="0"/>
    <n v="12.612390819628722"/>
    <n v="0"/>
    <n v="10.209128587971151"/>
    <n v="0"/>
    <n v="7.2801967745569165"/>
    <n v="0"/>
    <n v="122.83897086383536"/>
    <n v="75.260344471595161"/>
    <n v="27.38425437280619"/>
    <n v="19.690831070942981"/>
    <n v="0.42968916747472546"/>
    <s v=""/>
    <n v="0.5772257519348919"/>
    <s v=""/>
  </r>
  <r>
    <x v="3"/>
    <d v="2019-12-01T00:00:00"/>
    <x v="0"/>
    <x v="0"/>
    <n v="7514.5219999999999"/>
    <n v="3469.5059004517398"/>
    <n v="3420"/>
    <n v="1887"/>
    <n v="12794.159449860001"/>
    <n v="4149.8831345949202"/>
    <n v="3065.3345370106199"/>
    <n v="1887.1002000000001"/>
    <n v="6448.7653"/>
    <n v="2033.5665904308701"/>
    <n v="1582.73"/>
    <n v="580.19000000000005"/>
    <s v="Sprint Link Plus"/>
    <s v="Bebas Ikhtiar"/>
    <s v="FWD Loop"/>
    <n v="0"/>
    <n v="0"/>
    <n v="0"/>
    <n v="0"/>
    <n v="0"/>
    <n v="0"/>
    <n v="0"/>
    <n v="2194.2150000000001"/>
    <n v="2648.8000999999999"/>
    <n v="1905"/>
    <n v="0"/>
    <n v="0"/>
    <n v="0"/>
    <n v="0"/>
    <n v="0"/>
    <n v="0"/>
    <n v="0"/>
    <n v="766.5068999999994"/>
    <n v="866.91200000000003"/>
    <n v="744.73670000000004"/>
    <n v="1353.1476"/>
    <n v="0"/>
    <n v="0"/>
    <n v="0"/>
    <n v="0"/>
    <n v="0"/>
    <n v="0"/>
    <n v="0"/>
    <n v="504.70960045173979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159.242079781492"/>
    <n v="0.53071498867374156"/>
    <n v="0"/>
    <n v="0.24503471873017668"/>
    <n v="0"/>
    <n v="0.24153835217518776"/>
    <n v="0"/>
    <n v="0.13326984519139745"/>
    <n v="0"/>
    <n v="0.89560437507336288"/>
    <n v="0.29049610534805714"/>
    <n v="0.21457658341441357"/>
    <n v="0.13209896296394147"/>
    <n v="0.46170679924175351"/>
    <s v=""/>
    <n v="0.54388147884524629"/>
    <s v=""/>
  </r>
  <r>
    <x v="3"/>
    <d v="2019-12-01T00:00:00"/>
    <x v="0"/>
    <x v="1"/>
    <n v="9162.2573959199999"/>
    <n v="2865.17760940074"/>
    <n v="2167.54"/>
    <n v="854.83969999999999"/>
    <n v="14446.73539466"/>
    <n v="4685.9087381489899"/>
    <n v="3461.2728664739197"/>
    <n v="1311.5143778080499"/>
    <n v="12219.108099999999"/>
    <n v="3972.1868079822998"/>
    <n v="2811.6"/>
    <n v="1000.85"/>
    <s v="Sprint Link Plus"/>
    <s v="Bebas Ikhtiar"/>
    <s v="FWD Loop"/>
    <n v="0"/>
    <n v="0"/>
    <n v="0"/>
    <n v="0"/>
    <n v="0"/>
    <n v="0"/>
    <n v="0"/>
    <n v="2104.0569999999998"/>
    <n v="5008.3"/>
    <n v="204"/>
    <n v="0"/>
    <n v="0"/>
    <n v="0"/>
    <n v="0"/>
    <n v="0"/>
    <n v="0"/>
    <n v="0"/>
    <n v="1845.9003959199999"/>
    <n v="881.14200000000005"/>
    <n v="1142.3436999999999"/>
    <n v="131.798"/>
    <n v="0"/>
    <n v="0"/>
    <n v="0"/>
    <n v="0"/>
    <n v="0"/>
    <n v="0"/>
    <n v="0"/>
    <n v="709.89390940074009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039.300423305131"/>
    <n v="0.65261495371312972"/>
    <n v="0"/>
    <n v="0.20408264820977598"/>
    <n v="0"/>
    <n v="0.15439088377950089"/>
    <n v="0"/>
    <n v="6.0889052461686244E-2"/>
    <n v="0"/>
    <n v="1.0112863979607727"/>
    <n v="0.3280184511946706"/>
    <n v="0.24229267539499696"/>
    <n v="9.1807360955577413E-2"/>
    <n v="0.3127152497021769"/>
    <s v=""/>
    <n v="0.29835487238042185"/>
    <s v=""/>
  </r>
  <r>
    <x v="3"/>
    <d v="2019-12-01T00:00:00"/>
    <x v="0"/>
    <x v="2"/>
    <n v="8483.5032118399995"/>
    <n v="3028.1658460826002"/>
    <n v="3341.1318000000001"/>
    <n v="1333.6713"/>
    <n v="17800.68728504"/>
    <n v="5773.7885976609496"/>
    <n v="4264.8414481680602"/>
    <n v="1615.9953560822401"/>
    <n v="13277.699699999999"/>
    <n v="4371.4341052911104"/>
    <n v="3736.31"/>
    <n v="1559.02"/>
    <s v="Sprint Link Plus"/>
    <s v="Bebas Ikhtiar"/>
    <s v="FWD Loop"/>
    <n v="0"/>
    <n v="0"/>
    <n v="0"/>
    <n v="0"/>
    <n v="0"/>
    <n v="0"/>
    <n v="0"/>
    <n v="3902.6680000000001"/>
    <n v="3696.1"/>
    <n v="156"/>
    <n v="0"/>
    <n v="0"/>
    <n v="0"/>
    <n v="0"/>
    <n v="0"/>
    <n v="0"/>
    <n v="0"/>
    <n v="728.73521183999947"/>
    <n v="1461.2860000000001"/>
    <n v="1163.9958999999999"/>
    <n v="105.89579999999999"/>
    <n v="0"/>
    <n v="0"/>
    <n v="0"/>
    <n v="0"/>
    <n v="0"/>
    <n v="0"/>
    <n v="0"/>
    <n v="296.9881460826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208.829502173983"/>
    <n v="0.59705855507253458"/>
    <n v="0"/>
    <n v="0.21311859964392449"/>
    <n v="0"/>
    <n v="0.23514475977692598"/>
    <n v="0"/>
    <n v="9.3862150981257483E-2"/>
    <n v="0"/>
    <n v="1.2460664941899762"/>
    <n v="0.40417116490371913"/>
    <n v="0.29854330602510409"/>
    <n v="0.11312134389737717"/>
    <n v="0.35694756876573597"/>
    <s v=""/>
    <n v="0.44042214587596307"/>
    <s v=""/>
  </r>
  <r>
    <x v="3"/>
    <d v="2019-12-01T00:00:00"/>
    <x v="0"/>
    <x v="3"/>
    <n v="8258.8970998799996"/>
    <n v="2530.1184411805302"/>
    <n v="2069.7536"/>
    <n v="800.7133"/>
    <n v="20123.71134098"/>
    <n v="6527.2791562892507"/>
    <n v="4821.4114906765008"/>
    <n v="1826.8858698280301"/>
    <n v="7419.0451128310006"/>
    <n v="2456.0308910218"/>
    <n v="1908.61"/>
    <n v="719.6"/>
    <s v="Sprint Link Plus"/>
    <s v="Bebas Ikhtiar"/>
    <s v="FWD Loop"/>
    <n v="0"/>
    <n v="0"/>
    <n v="0"/>
    <n v="0"/>
    <n v="0"/>
    <n v="0"/>
    <n v="0"/>
    <n v="2122.029"/>
    <n v="4754.38"/>
    <n v="87"/>
    <n v="0"/>
    <n v="0"/>
    <n v="0"/>
    <n v="0"/>
    <n v="0"/>
    <n v="0"/>
    <n v="0"/>
    <n v="1295.4880998799999"/>
    <n v="851.54399999999998"/>
    <n v="1232.1610000000001"/>
    <n v="58.141199999999998"/>
    <n v="0"/>
    <n v="0"/>
    <n v="0"/>
    <n v="0"/>
    <n v="0"/>
    <n v="0"/>
    <n v="0"/>
    <n v="388.27224118053027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147.382822058595"/>
    <n v="0.583775614455186"/>
    <n v="0"/>
    <n v="0.17884003515021665"/>
    <n v="0"/>
    <n v="0.1462993986967569"/>
    <n v="0"/>
    <n v="5.6597980705768991E-2"/>
    <n v="0"/>
    <n v="1.4086805772842195"/>
    <n v="0.4569162821995148"/>
    <n v="0.33750378381645918"/>
    <n v="0.12788389766360098"/>
    <n v="0.30635064350387564"/>
    <s v=""/>
    <n v="0.31647265478464892"/>
    <s v=""/>
  </r>
  <r>
    <x v="3"/>
    <d v="2019-12-01T00:00:00"/>
    <x v="0"/>
    <x v="4"/>
    <n v="9458.5333919999994"/>
    <n v="2947.03792211479"/>
    <n v="2368.4908"/>
    <n v="937.36189999999999"/>
    <n v="16769.759450500002"/>
    <n v="5439.3992967249806"/>
    <n v="4017.8429089111"/>
    <n v="1522.4048915159099"/>
    <n v="20179.531896"/>
    <n v="6986.8713776021004"/>
    <n v="4771.25"/>
    <n v="2289.06"/>
    <s v="Sprint Link Plus"/>
    <s v="Bebas Ikhtiar"/>
    <s v="FWD Loop"/>
    <n v="0"/>
    <n v="0"/>
    <n v="0"/>
    <n v="0"/>
    <n v="0"/>
    <n v="0"/>
    <n v="0"/>
    <n v="2724.5230000000001"/>
    <n v="5007.8999999999996"/>
    <n v="189"/>
    <n v="0"/>
    <n v="0"/>
    <n v="0"/>
    <n v="0"/>
    <n v="0"/>
    <n v="0"/>
    <n v="0"/>
    <n v="1537.1103919999996"/>
    <n v="1033.7660000000001"/>
    <n v="1208.4023"/>
    <n v="120.2092"/>
    <n v="0"/>
    <n v="0"/>
    <n v="0"/>
    <n v="0"/>
    <n v="0"/>
    <n v="0"/>
    <n v="0"/>
    <n v="584.66042211478998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390.750667517401"/>
    <n v="0.65726476752527352"/>
    <n v="0"/>
    <n v="0.20478694893705596"/>
    <n v="0"/>
    <n v="0.16458424266540342"/>
    <n v="0"/>
    <n v="6.513641446903809E-2"/>
    <n v="0"/>
    <n v="1.173900481048016"/>
    <n v="0.38076356848680448"/>
    <n v="0.28125315318136379"/>
    <n v="0.10656991471914608"/>
    <n v="0.3115745116052967"/>
    <s v=""/>
    <n v="0.31806916801645718"/>
    <s v=""/>
  </r>
  <r>
    <x v="3"/>
    <d v="2019-12-01T00:00:00"/>
    <x v="0"/>
    <x v="5"/>
    <n v="4608.0951999999997"/>
    <n v="1518.9822186667"/>
    <n v="1310.0833"/>
    <n v="544.71199999999999"/>
    <n v="18446.735394250001"/>
    <n v="5983.3392260968203"/>
    <n v="4419.6271995387006"/>
    <n v="1674.6453805850001"/>
    <n v="8146.7173080000002"/>
    <n v="2436.9270254278003"/>
    <n v="1999"/>
    <n v="865"/>
    <s v="Sprint Link Plus"/>
    <s v="Bebas Ikhtiar"/>
    <s v="FWD Loop"/>
    <n v="0"/>
    <n v="0"/>
    <n v="0"/>
    <n v="0"/>
    <n v="0"/>
    <n v="0"/>
    <n v="0"/>
    <n v="1190.798"/>
    <n v="2764.76"/>
    <n v="126"/>
    <n v="0"/>
    <n v="0"/>
    <n v="0"/>
    <n v="0"/>
    <n v="0"/>
    <n v="0"/>
    <n v="0"/>
    <n v="526.53719999999976"/>
    <n v="532.59299999999996"/>
    <n v="664.57299999999998"/>
    <n v="86.03"/>
    <n v="0"/>
    <n v="0"/>
    <n v="0"/>
    <n v="0"/>
    <n v="0"/>
    <n v="0"/>
    <n v="0"/>
    <n v="235.78621866670005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220.936121982752"/>
    <n v="0.32403599597615779"/>
    <n v="0"/>
    <n v="0.10681309624326729"/>
    <n v="0"/>
    <n v="9.2123562665812883E-2"/>
    <n v="0"/>
    <n v="3.8303526246628944E-2"/>
    <n v="0"/>
    <n v="1.2912905290618162"/>
    <n v="0.41883992531443859"/>
    <n v="0.30937846848105427"/>
    <n v="0.11722690618528556"/>
    <n v="0.3296334282908695"/>
    <s v=""/>
    <n v="0.35860327613191267"/>
    <s v=""/>
  </r>
  <r>
    <x v="3"/>
    <d v="2019-12-01T00:00:00"/>
    <x v="0"/>
    <x v="6"/>
    <n v="9088.6139000000003"/>
    <n v="3161.4435046608401"/>
    <n v="1680"/>
    <n v="-28"/>
    <n v="18943.64261196"/>
    <n v="6144.5148695105308"/>
    <n v="4538.6804959568999"/>
    <n v="1719.7559846935599"/>
    <n v="6773.2612879999906"/>
    <n v="2490.8868549618001"/>
    <n v="2161"/>
    <n v="933"/>
    <s v="Sprint Link Plus"/>
    <s v="Bebas Ikhtiar"/>
    <s v="FWD Loop"/>
    <n v="0"/>
    <n v="0"/>
    <n v="0"/>
    <n v="0"/>
    <n v="0"/>
    <n v="0"/>
    <n v="0"/>
    <n v="3715.1"/>
    <n v="3899.2959999999998"/>
    <n v="375"/>
    <n v="0"/>
    <n v="0"/>
    <n v="0"/>
    <n v="0"/>
    <n v="0"/>
    <n v="0"/>
    <n v="0"/>
    <n v="1099.2178999999996"/>
    <n v="1275.33"/>
    <n v="1058.125"/>
    <n v="254.059"/>
    <n v="0"/>
    <n v="0"/>
    <n v="0"/>
    <n v="0"/>
    <n v="0"/>
    <n v="0"/>
    <n v="0"/>
    <n v="573.92950466083994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035.43870120105"/>
    <n v="0.64754754685525173"/>
    <n v="0"/>
    <n v="0.22524721684618998"/>
    <n v="0"/>
    <n v="0.11969700668182448"/>
    <n v="0"/>
    <n v="-1.9949501113637413E-3"/>
    <n v="0"/>
    <n v="1.3260745474985629"/>
    <n v="0.43012238681277193"/>
    <n v="0.31771232218648171"/>
    <n v="0.12038469506232433"/>
    <n v="0.34784660669333084"/>
    <s v=""/>
    <n v="-8.8567137001563604E-3"/>
    <s v=""/>
  </r>
  <r>
    <x v="3"/>
    <d v="2019-12-01T00:00:00"/>
    <x v="0"/>
    <x v="7"/>
    <n v="8024.3054099600004"/>
    <n v="2746.9049292043801"/>
    <n v="2709.9349999999999"/>
    <n v="968.81"/>
    <n v="21291.40893568"/>
    <n v="6906.0307713047305"/>
    <n v="5101.1785031352993"/>
    <n v="1932.8926694681302"/>
    <n v="16931.452497664999"/>
    <n v="5663.9535146942999"/>
    <n v="3905.4483"/>
    <n v="1626.3875"/>
    <s v="Sprint Link Plus"/>
    <s v="Bebas Ikhtiar"/>
    <s v="FWD Loop"/>
    <n v="0"/>
    <n v="0"/>
    <n v="0"/>
    <n v="0"/>
    <n v="0"/>
    <n v="0"/>
    <n v="0"/>
    <n v="3889.587"/>
    <n v="3139.8789999999999"/>
    <n v="285"/>
    <n v="0"/>
    <n v="0"/>
    <n v="0"/>
    <n v="0"/>
    <n v="0"/>
    <n v="0"/>
    <n v="0"/>
    <n v="709.83940996000001"/>
    <n v="1397.9090000000001"/>
    <n v="848.26199999999994"/>
    <n v="191.749"/>
    <n v="0"/>
    <n v="0"/>
    <n v="0"/>
    <n v="0"/>
    <n v="0"/>
    <n v="0"/>
    <n v="0"/>
    <n v="308.98492920438002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235.3905799973"/>
    <n v="0.56368705620450366"/>
    <n v="0"/>
    <n v="0.19296308828112962"/>
    <n v="0"/>
    <n v="0.19036604473696947"/>
    <n v="0"/>
    <n v="6.805643965690078E-2"/>
    <n v="0"/>
    <n v="1.4904206148907857"/>
    <n v="0.48342928641861399"/>
    <n v="0.35708776362703171"/>
    <n v="0.13530448312036875"/>
    <n v="0.34232307830592318"/>
    <s v=""/>
    <n v="0.35269149277787654"/>
    <s v=""/>
  </r>
  <r>
    <x v="3"/>
    <d v="2019-12-01T00:00:00"/>
    <x v="0"/>
    <x v="8"/>
    <n v="9200.35241400001"/>
    <n v="3196.1010627014798"/>
    <n v="3011.7924336184565"/>
    <n v="1010.9540263645109"/>
    <n v="26148.453608749998"/>
    <n v="8481.4502314884994"/>
    <n v="6264.8709554315001"/>
    <n v="2373.8285452204"/>
    <n v="7940.0029164999996"/>
    <n v="2101.4183031043999"/>
    <n v="3021.2013000000002"/>
    <n v="1007.6184"/>
    <s v="Sprint Link Plus"/>
    <s v="Bebas Ikhtiar"/>
    <s v="FWD Loop"/>
    <n v="0"/>
    <n v="0"/>
    <n v="0"/>
    <n v="0"/>
    <n v="0"/>
    <n v="0"/>
    <n v="0"/>
    <n v="4622.5"/>
    <n v="3178"/>
    <n v="237"/>
    <n v="0"/>
    <n v="0"/>
    <n v="0"/>
    <n v="0"/>
    <n v="0"/>
    <n v="0"/>
    <n v="0"/>
    <n v="1162.85241400001"/>
    <n v="1559.79"/>
    <n v="879"/>
    <n v="151.88"/>
    <n v="0"/>
    <n v="0"/>
    <n v="0"/>
    <n v="0"/>
    <n v="0"/>
    <n v="0"/>
    <n v="0"/>
    <n v="605.43106270147973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096.671744229321"/>
    <n v="0.65266132183054548"/>
    <n v="0"/>
    <n v="0.22672735243408434"/>
    <n v="0"/>
    <n v="0.21365273223811698"/>
    <n v="0"/>
    <n v="7.1715795381158659E-2"/>
    <n v="0"/>
    <n v="1.8304187582761147"/>
    <n v="0.59371027569702561"/>
    <n v="0.43854743712889138"/>
    <n v="0.16617044981385551"/>
    <n v="0.34738898238702581"/>
    <s v=""/>
    <n v="0.31630852921465813"/>
    <s v=""/>
  </r>
  <r>
    <x v="3"/>
    <d v="2019-12-01T00:00:00"/>
    <x v="0"/>
    <x v="9"/>
    <n v="9349.850819719999"/>
    <n v="2259.44719378027"/>
    <n v="2761.3582616319695"/>
    <n v="634.06903210599626"/>
    <n v="21452.920962939999"/>
    <n v="6958.4184283104096"/>
    <n v="5139.8749408817994"/>
    <n v="1947.5551755480101"/>
    <n v="9110.1478000000006"/>
    <n v="2885.12472277801"/>
    <n v="2169.5072"/>
    <n v="930.12580000000003"/>
    <s v="Sprint Link Plus"/>
    <s v="Bebas Ikhtiar"/>
    <s v="FWD Loop"/>
    <n v="0"/>
    <n v="0"/>
    <n v="0"/>
    <n v="0"/>
    <n v="0"/>
    <n v="0"/>
    <n v="0"/>
    <n v="4887.2489999999998"/>
    <n v="3350.63"/>
    <n v="231"/>
    <n v="0"/>
    <n v="0"/>
    <n v="0"/>
    <n v="0"/>
    <n v="0"/>
    <n v="0"/>
    <n v="0"/>
    <n v="880.97181971999817"/>
    <n v="1374.7529999999999"/>
    <n v="733.23299999999995"/>
    <n v="16.513000000000002"/>
    <n v="0"/>
    <n v="0"/>
    <n v="0"/>
    <n v="0"/>
    <n v="0"/>
    <n v="0"/>
    <n v="0"/>
    <n v="134.94819378027023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118.393919963497"/>
    <n v="0.66224606514904305"/>
    <n v="0"/>
    <n v="0.1600357099107001"/>
    <n v="0"/>
    <n v="0.19558586318571206"/>
    <n v="0"/>
    <n v="4.491084720404484E-2"/>
    <n v="0"/>
    <n v="1.5017266236057707"/>
    <n v="0.48709647651406351"/>
    <n v="0.35979655423428797"/>
    <n v="0.1363308736891391"/>
    <n v="0.24165596193415351"/>
    <s v=""/>
    <n v="0.28063016203761704"/>
    <s v=""/>
  </r>
  <r>
    <x v="3"/>
    <d v="2019-12-01T00:00:00"/>
    <x v="0"/>
    <x v="10"/>
    <n v="10976.979804000001"/>
    <n v="3585.5658026900001"/>
    <n v="2674"/>
    <n v="814.38300000000004"/>
    <n v="25806.872852569999"/>
    <n v="8370.6559095572211"/>
    <n v="6183.0321060115994"/>
    <n v="2342.81890460361"/>
    <n v="12103.189930674"/>
    <n v="4615.5419191829005"/>
    <n v="2526.5529000000001"/>
    <n v="1441.8013000000001"/>
    <s v="Sprint Link Plus"/>
    <s v="Bebas Ikhtiar"/>
    <s v="FWD Loop"/>
    <n v="0"/>
    <n v="0"/>
    <n v="0"/>
    <n v="0"/>
    <n v="0"/>
    <n v="0"/>
    <n v="0"/>
    <n v="5131.2219999999998"/>
    <n v="3548.9070000000002"/>
    <n v="246"/>
    <n v="0"/>
    <n v="0"/>
    <n v="0"/>
    <n v="0"/>
    <n v="0"/>
    <n v="0"/>
    <n v="0"/>
    <n v="2050.8508039999997"/>
    <n v="1509.91"/>
    <n v="986.87900000000002"/>
    <n v="150.80799999999999"/>
    <n v="0"/>
    <n v="0"/>
    <n v="0"/>
    <n v="0"/>
    <n v="0"/>
    <n v="0"/>
    <n v="0"/>
    <n v="937.9688026900003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068.187184901108"/>
    <n v="0.78026967225608201"/>
    <n v="0"/>
    <n v="0.25487049294725495"/>
    <n v="0"/>
    <n v="0.19007424089934705"/>
    <n v="0"/>
    <n v="5.7888268708426678E-2"/>
    <n v="0"/>
    <n v="1.8065077525649094"/>
    <n v="0.58595455873540636"/>
    <n v="0.43281863314777208"/>
    <n v="0.16399974294446804"/>
    <n v="0.32664411037573593"/>
    <s v=""/>
    <n v="0.22712817022881721"/>
    <s v=""/>
  </r>
  <r>
    <x v="3"/>
    <d v="2019-12-01T00:00:00"/>
    <x v="0"/>
    <x v="11"/>
    <n v="38625.592078000001"/>
    <n v="15051.202374705201"/>
    <n v="9503.122741076415"/>
    <n v="3232.515576044299"/>
    <n v="29974.912714800001"/>
    <n v="9722.5914075687106"/>
    <n v="7181.6468718593997"/>
    <n v="2721.20502837503"/>
    <n v="21688.088969452001"/>
    <n v="8147.6021206498608"/>
    <n v="6665.9849000000004"/>
    <n v="3296.4623000000001"/>
    <s v="Sprint Link Plus"/>
    <s v="Bebas Ikhtiar"/>
    <s v="FWD Loop"/>
    <n v="0"/>
    <n v="0"/>
    <n v="0"/>
    <n v="0"/>
    <n v="0"/>
    <n v="0"/>
    <n v="0"/>
    <n v="25484.314999999999"/>
    <n v="9329.8230000000003"/>
    <n v="246"/>
    <n v="0"/>
    <n v="0"/>
    <n v="0"/>
    <n v="0"/>
    <n v="0"/>
    <n v="0"/>
    <n v="0"/>
    <n v="3565.4540780000025"/>
    <n v="8120.9530000000004"/>
    <n v="1656.798"/>
    <n v="332.33100000000002"/>
    <n v="0"/>
    <n v="0"/>
    <n v="0"/>
    <n v="0"/>
    <n v="0"/>
    <n v="0"/>
    <n v="0"/>
    <n v="4941.1203747052004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009.036347848778"/>
    <n v="2.757191224215171"/>
    <n v="0"/>
    <n v="1.0743924136520966"/>
    <n v="0"/>
    <n v="0.67835663389764211"/>
    <n v="0"/>
    <n v="0.23074503454626863"/>
    <n v="0"/>
    <n v="2.0982748475993716"/>
    <n v="0.68059143985144754"/>
    <n v="0.50272269810890857"/>
    <n v="0.19048716239901006"/>
    <n v="0.38966916919515449"/>
    <s v=""/>
    <n v="0.21476792986830148"/>
    <s v=""/>
  </r>
  <r>
    <x v="3"/>
    <d v="2019-12-01T00:00:00"/>
    <x v="1"/>
    <x v="0"/>
    <n v="3852.2954420000001"/>
    <n v="591.18215790921602"/>
    <n v="258.51150000000001"/>
    <n v="-66.576499999999996"/>
    <n v="3271.9297807190001"/>
    <n v="760.67238081012704"/>
    <n v="767.10974851232095"/>
    <n v="222.436819542986"/>
    <n v="3180.9122595999997"/>
    <n v="565.91419407250294"/>
    <n v="281.97000000000003"/>
    <n v="227.60900000000001"/>
    <s v="Bebas Investa Link"/>
    <s v="Maxima Invest Link 3 Years"/>
    <s v="Maxima Invest Link 5 Years"/>
    <s v="Bebas Investa Prima Syariah"/>
    <n v="0"/>
    <n v="0"/>
    <n v="0"/>
    <n v="0"/>
    <n v="0"/>
    <n v="0"/>
    <n v="2696"/>
    <n v="0"/>
    <n v="0"/>
    <n v="0"/>
    <n v="0"/>
    <n v="0"/>
    <n v="0"/>
    <n v="0"/>
    <n v="0"/>
    <n v="0"/>
    <n v="1156.2954420000001"/>
    <n v="435.9961806999645"/>
    <n v="0"/>
    <n v="0"/>
    <n v="0"/>
    <n v="0"/>
    <n v="0"/>
    <n v="0"/>
    <n v="0"/>
    <n v="0"/>
    <n v="0"/>
    <n v="155.18597720925152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159.242079781492"/>
    <n v="0.27206932548323587"/>
    <n v="0"/>
    <n v="4.1752387209580022E-2"/>
    <n v="0"/>
    <n v="1.8257439101852648E-2"/>
    <n v="0"/>
    <n v="-4.7019819016349083E-3"/>
    <n v="0"/>
    <n v="0.22903846384193924"/>
    <n v="5.3247852265783317E-2"/>
    <n v="5.3698474653337186E-2"/>
    <n v="1.5570807096849356E-2"/>
    <n v="0.15346231014989115"/>
    <s v=""/>
    <n v="-0.11261588177061277"/>
    <s v=""/>
  </r>
  <r>
    <x v="3"/>
    <d v="2019-12-01T00:00:00"/>
    <x v="1"/>
    <x v="1"/>
    <n v="1193.8810900000001"/>
    <n v="189.52330535492399"/>
    <n v="228.18"/>
    <n v="-58.575099999999999"/>
    <n v="3346.5305188299999"/>
    <n v="778.01588286501203"/>
    <n v="784.60002402303803"/>
    <n v="227.508429230215"/>
    <n v="1240.8004020000001"/>
    <n v="298.93505120550003"/>
    <n v="227.38499999999999"/>
    <n v="167.33799999999999"/>
    <s v="Bebas Investa Link"/>
    <s v="Maxima Invest Link 3 Years"/>
    <s v="Maxima Invest Link 5 Years"/>
    <s v="Bebas Investa Prima Syariah"/>
    <n v="0"/>
    <n v="0"/>
    <n v="0"/>
    <n v="0"/>
    <n v="0"/>
    <n v="0"/>
    <n v="165.8"/>
    <n v="0"/>
    <n v="0"/>
    <n v="0"/>
    <n v="0"/>
    <n v="0"/>
    <n v="0"/>
    <n v="0"/>
    <n v="0"/>
    <n v="0"/>
    <n v="1028.0810900000001"/>
    <n v="38.07287108425367"/>
    <n v="0"/>
    <n v="0"/>
    <n v="0"/>
    <n v="0"/>
    <n v="0"/>
    <n v="0"/>
    <n v="0"/>
    <n v="0"/>
    <n v="0"/>
    <n v="151.45043427067031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039.300423305131"/>
    <n v="8.5038502917009068E-2"/>
    <n v="0"/>
    <n v="1.3499483566881777E-2"/>
    <n v="0"/>
    <n v="1.6252946594206574E-2"/>
    <n v="0"/>
    <n v="-4.1722235605675751E-3"/>
    <n v="0"/>
    <n v="0.23426059255604126"/>
    <n v="5.446191532168957E-2"/>
    <n v="5.4922812002736736E-2"/>
    <n v="1.5925825012824794E-2"/>
    <n v="0.15874554588591733"/>
    <s v=""/>
    <n v="-0.30906542016194399"/>
    <s v=""/>
  </r>
  <r>
    <x v="3"/>
    <d v="2019-12-01T00:00:00"/>
    <x v="1"/>
    <x v="2"/>
    <n v="2038.637806"/>
    <n v="463.33730936408"/>
    <n v="344.0847"/>
    <n v="-23.1739"/>
    <n v="3545.6988560040004"/>
    <n v="824.31939891596699"/>
    <n v="831.29539440535109"/>
    <n v="241.04856437078499"/>
    <n v="1777.766494575"/>
    <n v="343.00093400559996"/>
    <n v="216.53"/>
    <n v="-21.885000000000002"/>
    <s v="Bebas Investa Link"/>
    <s v="Maxima Invest Link 3 Years"/>
    <s v="Maxima Invest Link 5 Years"/>
    <s v="Bebas Investa Prima Syariah"/>
    <n v="0"/>
    <n v="0"/>
    <n v="0"/>
    <n v="0"/>
    <n v="0"/>
    <n v="0"/>
    <n v="146.6"/>
    <n v="0"/>
    <n v="0"/>
    <n v="1010"/>
    <n v="0"/>
    <n v="0"/>
    <n v="0"/>
    <n v="0"/>
    <n v="0"/>
    <n v="0"/>
    <n v="882.03780600000005"/>
    <n v="36.320900911731961"/>
    <n v="0"/>
    <n v="0"/>
    <n v="303.93870778422331"/>
    <n v="0"/>
    <n v="0"/>
    <n v="0"/>
    <n v="0"/>
    <n v="0"/>
    <n v="0"/>
    <n v="123.07770066812475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208.829502173983"/>
    <n v="0.1434768293678296"/>
    <n v="0"/>
    <n v="3.2609111770479642E-2"/>
    <n v="0"/>
    <n v="2.4216259329971849E-2"/>
    <n v="0"/>
    <n v="-1.6309506702472812E-3"/>
    <n v="0"/>
    <n v="0.24820258185578173"/>
    <n v="5.7703209266714517E-2"/>
    <n v="5.8191536155657017E-2"/>
    <n v="1.6873648456678447E-2"/>
    <n v="0.22727789507307905"/>
    <s v=""/>
    <n v="-5.0015182312440273E-2"/>
    <s v=""/>
  </r>
  <r>
    <x v="3"/>
    <d v="2019-12-01T00:00:00"/>
    <x v="1"/>
    <x v="3"/>
    <n v="3991.190658"/>
    <n v="1569.7860487921"/>
    <n v="478.06180000000001"/>
    <n v="30.889099999999999"/>
    <n v="5719.6878621120004"/>
    <n v="1329.7377616264801"/>
    <n v="1340.99097808396"/>
    <n v="388.843667663698"/>
    <n v="1444.6073707"/>
    <n v="454.45400899859999"/>
    <n v="327.35000000000002"/>
    <n v="166.1"/>
    <s v="Bebas Investa Link"/>
    <s v="Maxima Invest Link 3 Years"/>
    <s v="Maxima Invest Link 5 Years"/>
    <s v="Bebas Investa Prima Syariah"/>
    <n v="0"/>
    <n v="0"/>
    <n v="0"/>
    <n v="0"/>
    <n v="0"/>
    <n v="0"/>
    <n v="421.20400000000001"/>
    <n v="390"/>
    <n v="525"/>
    <n v="1700"/>
    <n v="0"/>
    <n v="0"/>
    <n v="0"/>
    <n v="0"/>
    <n v="0"/>
    <n v="0"/>
    <n v="954.98665800000026"/>
    <n v="92.814101444913149"/>
    <n v="463.06715128350595"/>
    <n v="378.21455004805154"/>
    <n v="533.70000000000005"/>
    <n v="0"/>
    <n v="0"/>
    <n v="0"/>
    <n v="0"/>
    <n v="0"/>
    <n v="0"/>
    <n v="101.99024601562928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147.382822058595"/>
    <n v="0.28211512392079591"/>
    <n v="0"/>
    <n v="0.11095946639292818"/>
    <n v="0"/>
    <n v="3.3791536287164449E-2"/>
    <n v="0"/>
    <n v="2.1833791018814959E-3"/>
    <n v="0"/>
    <n v="0.40038405754100326"/>
    <n v="9.3083016643658256E-2"/>
    <n v="9.3870753417806152E-2"/>
    <n v="2.7219458327369161E-2"/>
    <n v="0.39331271876115426"/>
    <s v=""/>
    <n v="1.9677267500095422E-2"/>
    <s v=""/>
  </r>
  <r>
    <x v="3"/>
    <d v="2019-12-01T00:00:00"/>
    <x v="1"/>
    <x v="4"/>
    <n v="5938.8581599999998"/>
    <n v="4390.3912033205006"/>
    <n v="742.45270000000005"/>
    <n v="256.13709999999998"/>
    <n v="5739.5679340240004"/>
    <n v="1334.3595667832001"/>
    <n v="1345.6518962196401"/>
    <n v="390.19518208958101"/>
    <n v="1516.5016249"/>
    <n v="420.54722602249598"/>
    <n v="218"/>
    <n v="183"/>
    <s v="Bebas Investa Link"/>
    <s v="Maxima Invest Link 3 Years"/>
    <s v="Maxima Invest Link 5 Years"/>
    <s v="Bebas Investa Prima Syariah"/>
    <n v="0"/>
    <n v="0"/>
    <n v="0"/>
    <n v="0"/>
    <n v="0"/>
    <n v="0"/>
    <n v="248.2"/>
    <n v="2410"/>
    <n v="1933"/>
    <n v="678.4"/>
    <n v="0"/>
    <n v="0"/>
    <n v="0"/>
    <n v="0"/>
    <n v="0"/>
    <n v="0"/>
    <n v="669.25816000000032"/>
    <n v="44.960978003416535"/>
    <n v="2706"/>
    <n v="1373"/>
    <n v="235"/>
    <n v="0"/>
    <n v="0"/>
    <n v="0"/>
    <n v="0"/>
    <n v="0"/>
    <n v="0"/>
    <n v="31.430225317083568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390.750667517401"/>
    <n v="0.41268577972135301"/>
    <n v="0"/>
    <n v="0.30508423811625268"/>
    <n v="0"/>
    <n v="5.1592353807911759E-2"/>
    <n v="0"/>
    <n v="1.7798730998664927E-2"/>
    <n v="0"/>
    <n v="0.40177568310663231"/>
    <n v="9.3406547777947838E-2"/>
    <n v="9.4197022501018149E-2"/>
    <n v="2.7314065733001332E-2"/>
    <n v="0.7392652063811036"/>
    <s v=""/>
    <n v="5.834038201568021E-2"/>
    <s v=""/>
  </r>
  <r>
    <x v="3"/>
    <d v="2019-12-01T00:00:00"/>
    <x v="1"/>
    <x v="5"/>
    <n v="5323.6446900000001"/>
    <n v="3741.86317605881"/>
    <n v="403.96899999999999"/>
    <n v="146.21170000000001"/>
    <n v="6010.4129483979996"/>
    <n v="1397.3267868120602"/>
    <n v="1409.1519910457"/>
    <n v="408.60813957336495"/>
    <n v="685.69148459999997"/>
    <n v="247.73813743349999"/>
    <n v="202"/>
    <n v="121"/>
    <s v="Bebas Investa Link"/>
    <s v="Maxima Invest Link 3 Years"/>
    <s v="Maxima Invest Link 5 Years"/>
    <s v="Bebas Investa Prima Syariah"/>
    <n v="0"/>
    <n v="0"/>
    <n v="0"/>
    <n v="0"/>
    <n v="0"/>
    <n v="0"/>
    <n v="80.5"/>
    <n v="1250"/>
    <n v="3035"/>
    <n v="456"/>
    <n v="0"/>
    <n v="0"/>
    <n v="0"/>
    <n v="0"/>
    <n v="0"/>
    <n v="0"/>
    <n v="502.14469000000008"/>
    <n v="15.045999999999999"/>
    <n v="1411.6320000000001"/>
    <n v="2079.8310000000001"/>
    <n v="177.017"/>
    <n v="0"/>
    <n v="0"/>
    <n v="0"/>
    <n v="0"/>
    <n v="0"/>
    <n v="0"/>
    <n v="58.337176058810201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220.936121982752"/>
    <n v="0.37435261956986782"/>
    <n v="0"/>
    <n v="0.26312354854576914"/>
    <n v="0"/>
    <n v="2.840663909428184E-2"/>
    <n v="0"/>
    <n v="1.0281439895787569E-2"/>
    <n v="0"/>
    <n v="0.42073511383678597"/>
    <n v="9.7814318211406931E-2"/>
    <n v="9.8642094720624962E-2"/>
    <n v="2.8602991773445292E-2"/>
    <n v="0.70287620492170944"/>
    <s v=""/>
    <n v="3.9074571442240788E-2"/>
    <s v=""/>
  </r>
  <r>
    <x v="3"/>
    <d v="2019-12-01T00:00:00"/>
    <x v="1"/>
    <x v="6"/>
    <n v="9349.0874999999996"/>
    <n v="5338.4612046500797"/>
    <n v="534"/>
    <n v="383"/>
    <n v="7774.6855284200092"/>
    <n v="1807.4925033967099"/>
    <n v="1822.7888309821801"/>
    <n v="528.54933855374202"/>
    <n v="1620.4165696"/>
    <n v="408.13666635939995"/>
    <n v="265"/>
    <n v="180"/>
    <s v="Bebas Investa Link"/>
    <s v="Maxima Invest Link 3 Years"/>
    <s v="Maxima Invest Link 5 Years"/>
    <s v="Bebas Investa Prima Syariah"/>
    <n v="0"/>
    <n v="0"/>
    <n v="0"/>
    <n v="0"/>
    <n v="0"/>
    <n v="0"/>
    <n v="425.4"/>
    <n v="2092.5"/>
    <n v="2755"/>
    <n v="3124.2"/>
    <n v="0"/>
    <n v="0"/>
    <n v="0"/>
    <n v="0"/>
    <n v="0"/>
    <n v="0"/>
    <n v="951.98750000000109"/>
    <n v="99.528000000000006"/>
    <n v="2331.7089999999998"/>
    <n v="1901.75"/>
    <n v="947.35599999999999"/>
    <n v="0"/>
    <n v="0"/>
    <n v="0"/>
    <n v="0"/>
    <n v="0"/>
    <n v="0"/>
    <n v="58.11820465008077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035.43870120105"/>
    <n v="0.66610582675979857"/>
    <n v="0"/>
    <n v="0.38035584909741749"/>
    <n v="0"/>
    <n v="3.8046548552437068E-2"/>
    <n v="0"/>
    <n v="2.7288067594725463E-2"/>
    <n v="0"/>
    <n v="0.54423601654805953"/>
    <n v="0.12652634198428034"/>
    <n v="0.12759710071304173"/>
    <n v="3.6998999575235343E-2"/>
    <n v="0.57101414492591718"/>
    <s v=""/>
    <n v="7.1743520336232269E-2"/>
    <s v=""/>
  </r>
  <r>
    <x v="3"/>
    <d v="2019-12-01T00:00:00"/>
    <x v="1"/>
    <x v="7"/>
    <n v="7305.7856000000002"/>
    <n v="4380.69228570013"/>
    <n v="529.16989999999998"/>
    <n v="396.67399999999998"/>
    <n v="7880.1401446199998"/>
    <n v="1832.0090486433498"/>
    <n v="1847.51285302375"/>
    <n v="535.71849911762706"/>
    <n v="2406.6793138000003"/>
    <n v="593.84763401030102"/>
    <n v="428.07"/>
    <n v="179.18"/>
    <s v="Bebas Investa Link"/>
    <s v="Maxima Invest Link 3 Years"/>
    <s v="Maxima Invest Link 5 Years"/>
    <s v="Bebas Investa Prima Syariah"/>
    <n v="0"/>
    <n v="0"/>
    <n v="0"/>
    <n v="0"/>
    <n v="0"/>
    <n v="0"/>
    <n v="246.5"/>
    <n v="1900"/>
    <n v="1812.5"/>
    <n v="1970"/>
    <n v="0"/>
    <n v="0"/>
    <n v="0"/>
    <n v="0"/>
    <n v="0"/>
    <n v="0"/>
    <n v="1376.7856000000002"/>
    <n v="54.298999999999999"/>
    <n v="2084"/>
    <n v="1305.2329999999999"/>
    <n v="596.471"/>
    <n v="0"/>
    <n v="0"/>
    <n v="0"/>
    <n v="0"/>
    <n v="0"/>
    <n v="0"/>
    <n v="340.68928570012986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235.3905799973"/>
    <n v="0.51321286612716077"/>
    <n v="0"/>
    <n v="0.30773249677150488"/>
    <n v="0"/>
    <n v="3.7172840255156547E-2"/>
    <n v="0"/>
    <n v="2.7865340102250655E-2"/>
    <n v="0"/>
    <n v="0.55161794859373425"/>
    <n v="0.12824252547180245"/>
    <n v="0.12932780779048733"/>
    <n v="3.7500848218890409E-2"/>
    <n v="0.59961960637061817"/>
    <s v=""/>
    <n v="9.0550528119690291E-2"/>
    <s v=""/>
  </r>
  <r>
    <x v="3"/>
    <d v="2019-12-01T00:00:00"/>
    <x v="1"/>
    <x v="8"/>
    <n v="8563.2867800000004"/>
    <n v="8980.0651424183288"/>
    <n v="682.64"/>
    <n v="740.43"/>
    <n v="9183.8778806999999"/>
    <n v="2135.1076339146598"/>
    <n v="2153.1764808867501"/>
    <n v="624.35098666782608"/>
    <n v="976.82840599999997"/>
    <n v="267.19339050479999"/>
    <n v="243.45570000000001"/>
    <n v="88.0822"/>
    <s v="Bebas Investa Link"/>
    <s v="Maxima Invest Link 3 Years"/>
    <s v="Maxima Invest Link 5 Years"/>
    <s v="Bebas Investa Prima Syariah"/>
    <n v="0"/>
    <n v="0"/>
    <n v="0"/>
    <n v="0"/>
    <n v="0"/>
    <n v="0"/>
    <n v="262"/>
    <n v="2520"/>
    <n v="1345"/>
    <n v="3324.5"/>
    <n v="0"/>
    <n v="0"/>
    <n v="0"/>
    <n v="0"/>
    <n v="0"/>
    <n v="0"/>
    <n v="1111.7867800000004"/>
    <n v="43.6"/>
    <n v="5212.1000000000004"/>
    <n v="2375.6"/>
    <n v="1065.67"/>
    <n v="0"/>
    <n v="0"/>
    <n v="0"/>
    <n v="0"/>
    <n v="0"/>
    <n v="0"/>
    <n v="283.09514241832767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096.671744229321"/>
    <n v="0.60746869441047369"/>
    <n v="0"/>
    <n v="0.63703442240502262"/>
    <n v="0"/>
    <n v="4.8425615094530992E-2"/>
    <n v="0"/>
    <n v="5.2525164339100525E-2"/>
    <n v="0"/>
    <n v="0.64288093659676926"/>
    <n v="0.14945973947568938"/>
    <n v="0.15072457742492351"/>
    <n v="4.3705213885480737E-2"/>
    <n v="1.0486703730852194"/>
    <s v=""/>
    <n v="8.2452631273519067E-2"/>
    <s v=""/>
  </r>
  <r>
    <x v="3"/>
    <d v="2019-12-01T00:00:00"/>
    <x v="1"/>
    <x v="9"/>
    <n v="3677.34593"/>
    <n v="1555.0064834221498"/>
    <n v="265.35000000000002"/>
    <n v="179.13"/>
    <n v="9280.3594337100112"/>
    <n v="2157.5380823069099"/>
    <n v="2175.7967522376398"/>
    <n v="630.91012785774603"/>
    <n v="1539.3505832569999"/>
    <n v="362.72111986971004"/>
    <n v="261.13470000000001"/>
    <n v="110.3279"/>
    <s v="Bebas Investa Link"/>
    <s v="Maxima Invest Link 3 Years"/>
    <s v="Maxima Invest Link 5 Years"/>
    <s v="Bebas Investa Prima Syariah"/>
    <n v="0"/>
    <n v="0"/>
    <n v="0"/>
    <n v="0"/>
    <n v="0"/>
    <n v="0"/>
    <n v="154.19999999999999"/>
    <n v="225"/>
    <n v="1480"/>
    <n v="1100"/>
    <n v="0"/>
    <n v="0"/>
    <n v="0"/>
    <n v="0"/>
    <n v="0"/>
    <n v="0"/>
    <n v="718.14593000000013"/>
    <n v="12.286"/>
    <n v="7.7889999999999997"/>
    <n v="1015.982"/>
    <n v="294.339"/>
    <n v="0"/>
    <n v="0"/>
    <n v="0"/>
    <n v="0"/>
    <n v="0"/>
    <n v="0"/>
    <n v="224.61048342214985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118.393919963497"/>
    <n v="0.26046489075504614"/>
    <n v="0"/>
    <n v="0.11014046585166894"/>
    <n v="0"/>
    <n v="1.8794630713964814E-2"/>
    <n v="0"/>
    <n v="1.2687703786668614E-2"/>
    <n v="0"/>
    <n v="0.64963474495192342"/>
    <n v="0.15102989402892003"/>
    <n v="0.15230801978130473"/>
    <n v="4.4164360542940949E-2"/>
    <n v="0.42286108324384647"/>
    <s v=""/>
    <n v="0.11519566118192844"/>
    <s v=""/>
  </r>
  <r>
    <x v="3"/>
    <d v="2019-12-01T00:00:00"/>
    <x v="1"/>
    <x v="10"/>
    <n v="8010.0786600000001"/>
    <n v="4239.2243452800003"/>
    <n v="415.89600000000002"/>
    <n v="126.839"/>
    <n v="9957.1480207899895"/>
    <n v="2314.8808190201603"/>
    <n v="2334.4710385769899"/>
    <n v="676.92049819793203"/>
    <n v="1444.961233"/>
    <n v="471.34174391009901"/>
    <n v="287.46109999999999"/>
    <n v="133.76079999999999"/>
    <s v="Bebas Investa Link"/>
    <s v="Maxima Invest Link 3 Years"/>
    <s v="Maxima Invest Link 5 Years"/>
    <s v="Bebas Investa Prima Syariah"/>
    <n v="0"/>
    <n v="0"/>
    <n v="0"/>
    <n v="0"/>
    <n v="0"/>
    <n v="0"/>
    <n v="79.599999999999994"/>
    <n v="1500"/>
    <n v="1615"/>
    <n v="1415.5"/>
    <n v="0"/>
    <n v="0"/>
    <n v="0"/>
    <n v="0"/>
    <n v="0"/>
    <n v="0"/>
    <n v="3399.9786599999998"/>
    <n v="18.399999999999999"/>
    <n v="1966.4760000000001"/>
    <n v="1352.4960000000001"/>
    <n v="460.041"/>
    <n v="0"/>
    <n v="0"/>
    <n v="0"/>
    <n v="0"/>
    <n v="0"/>
    <n v="0"/>
    <n v="441.81134527999984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068.187184901108"/>
    <n v="0.56937532567074012"/>
    <n v="0"/>
    <n v="0.30133408729660716"/>
    <n v="0"/>
    <n v="2.9562870790229932E-2"/>
    <n v="0"/>
    <n v="9.016015946683725E-3"/>
    <n v="0"/>
    <n v="0.69701064502288745"/>
    <n v="0.16204404809966247"/>
    <n v="0.16341538370107522"/>
    <n v="4.7385133985456331E-2"/>
    <n v="0.52923629407654282"/>
    <s v=""/>
    <n v="2.9920332039332611E-2"/>
    <s v=""/>
  </r>
  <r>
    <x v="3"/>
    <d v="2019-12-01T00:00:00"/>
    <x v="1"/>
    <x v="11"/>
    <n v="10247.3417665"/>
    <n v="9688.2410665386014"/>
    <n v="637.28"/>
    <n v="2433.6999999999998"/>
    <n v="8290.5495812400095"/>
    <n v="1927.4228086628302"/>
    <n v="1943.7340743055402"/>
    <n v="563.61951643402199"/>
    <n v="1319.1822380000001"/>
    <n v="453.4779815192"/>
    <n v="184.3929"/>
    <n v="157.47020000000001"/>
    <s v="Bebas Investa Link"/>
    <s v="Maxima Invest Link 3 Years"/>
    <s v="Maxima Invest Link 5 Years"/>
    <s v="Bebas Investa Prima Syariah"/>
    <n v="0"/>
    <n v="0"/>
    <n v="0"/>
    <n v="0"/>
    <n v="0"/>
    <n v="0"/>
    <n v="117.6"/>
    <n v="15"/>
    <n v="550"/>
    <n v="575"/>
    <n v="0"/>
    <n v="0"/>
    <n v="0"/>
    <n v="0"/>
    <n v="0"/>
    <n v="0"/>
    <n v="8989.7417664999994"/>
    <n v="-78.150000000000006"/>
    <n v="2982.3"/>
    <n v="3511.0790000000002"/>
    <n v="-183.59100000000001"/>
    <n v="0"/>
    <n v="0"/>
    <n v="0"/>
    <n v="0"/>
    <n v="0"/>
    <n v="0"/>
    <n v="3456.6030665386015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009.036347848778"/>
    <n v="0.73148084650901612"/>
    <n v="0"/>
    <n v="0.69157084227469534"/>
    <n v="0"/>
    <n v="4.5490637912282986E-2"/>
    <n v="0"/>
    <n v="0.17372358380480024"/>
    <n v="0"/>
    <n v="0.58034703302079271"/>
    <n v="0.13492158721482159"/>
    <n v="0.13606339265579995"/>
    <n v="3.9453948246718683E-2"/>
    <n v="0.94543944052015738"/>
    <s v=""/>
    <n v="0.25120142895757941"/>
    <s v=""/>
  </r>
  <r>
    <x v="3"/>
    <d v="2019-12-01T00:00:00"/>
    <x v="7"/>
    <x v="0"/>
    <n v="59041.532310679999"/>
    <n v="4630.2887484603098"/>
    <n v="0"/>
    <n v="0"/>
    <n v="52500.000000559994"/>
    <n v="5061.7000000632697"/>
    <n v="0"/>
    <n v="0"/>
    <n v="11950.293519999999"/>
    <n v="1935.24994683333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59.242079781492"/>
    <n v="4.1698229310584072"/>
    <n v="0"/>
    <n v="0.32701529660772388"/>
    <n v="0"/>
    <n v="0"/>
    <n v="0"/>
    <n v="0"/>
    <n v="0"/>
    <n v="3.6750542211170885"/>
    <n v="0.35432422763928506"/>
    <n v="0"/>
    <n v="0"/>
    <n v="7.8424264534589977E-2"/>
    <s v=""/>
    <n v="0"/>
    <s v=""/>
  </r>
  <r>
    <x v="3"/>
    <d v="2019-12-01T00:00:00"/>
    <x v="7"/>
    <x v="1"/>
    <n v="10380.261074754999"/>
    <n v="1272.9560543380201"/>
    <n v="0"/>
    <n v="0"/>
    <n v="4500.0000001199996"/>
    <n v="433.86000000767598"/>
    <n v="0"/>
    <n v="0"/>
    <n v="999.26141820999896"/>
    <n v="318.9523537252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9.300423305131"/>
    <n v="0.7393716753524161"/>
    <n v="0"/>
    <n v="9.0670903531982469E-2"/>
    <n v="0"/>
    <n v="0"/>
    <n v="0"/>
    <n v="0"/>
    <n v="0"/>
    <n v="0.31500464752936197"/>
    <n v="3.0370648083524996E-2"/>
    <n v="0"/>
    <n v="0"/>
    <n v="0.12263237361475181"/>
    <s v=""/>
    <n v="0"/>
    <s v=""/>
  </r>
  <r>
    <x v="3"/>
    <d v="2019-12-01T00:00:00"/>
    <x v="7"/>
    <x v="2"/>
    <n v="18598.608618129798"/>
    <n v="1668.3044964879"/>
    <n v="0"/>
    <n v="0"/>
    <n v="22500.000000640001"/>
    <n v="2169.3000000456"/>
    <n v="0"/>
    <n v="0"/>
    <n v="84815.268906055993"/>
    <n v="6448.5598796761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08.829502173983"/>
    <n v="1.308947272207339"/>
    <n v="0"/>
    <n v="0.1174132250818159"/>
    <n v="0"/>
    <n v="0"/>
    <n v="0"/>
    <n v="0"/>
    <n v="0"/>
    <n v="1.5750232376496101"/>
    <n v="0.15185324041813039"/>
    <n v="0"/>
    <n v="0"/>
    <n v="8.970050022245471E-2"/>
    <s v=""/>
    <n v="0"/>
    <s v=""/>
  </r>
  <r>
    <x v="3"/>
    <d v="2019-12-01T00:00:00"/>
    <x v="7"/>
    <x v="3"/>
    <n v="12036.052794839001"/>
    <n v="852.49150728008601"/>
    <n v="0"/>
    <n v="0"/>
    <n v="7500.0000001999797"/>
    <n v="723.10000001279298"/>
    <n v="0"/>
    <n v="0"/>
    <n v="3297.2877931849998"/>
    <n v="383.333265266854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47.382822058595"/>
    <n v="0.85076179433501942"/>
    <n v="0"/>
    <n v="6.025789490554264E-2"/>
    <n v="0"/>
    <n v="0"/>
    <n v="0"/>
    <n v="0"/>
    <n v="0"/>
    <n v="0.52500774588226851"/>
    <n v="5.0617746805874969E-2"/>
    <n v="0"/>
    <n v="0"/>
    <n v="7.0828162838038569E-2"/>
    <s v=""/>
    <n v="0"/>
    <s v=""/>
  </r>
  <r>
    <x v="3"/>
    <d v="2019-12-01T00:00:00"/>
    <x v="7"/>
    <x v="4"/>
    <n v="5896.6740265301796"/>
    <n v="558.00001574791702"/>
    <n v="0"/>
    <n v="0"/>
    <n v="3000.0000000800201"/>
    <n v="289.24000000512098"/>
    <n v="0"/>
    <n v="0"/>
    <n v="2295.2849145300002"/>
    <n v="773.6588657001149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390.750667517401"/>
    <n v="0.40975444316744847"/>
    <n v="0"/>
    <n v="3.8774906788387818E-2"/>
    <n v="0"/>
    <n v="0"/>
    <n v="0"/>
    <n v="0"/>
    <n v="0"/>
    <n v="0.2100030983529094"/>
    <n v="2.0247098722350254E-2"/>
    <n v="0"/>
    <n v="0"/>
    <n v="9.4629618872838508E-2"/>
    <s v=""/>
    <n v="0"/>
    <s v=""/>
  </r>
  <r>
    <x v="3"/>
    <d v="2019-12-01T00:00:00"/>
    <x v="7"/>
    <x v="5"/>
    <n v="12938.293064280198"/>
    <n v="1334.3542739131001"/>
    <n v="0"/>
    <n v="0"/>
    <n v="3000.0000000799901"/>
    <n v="289.24000000512302"/>
    <n v="0"/>
    <n v="0"/>
    <n v="3050.2326492800003"/>
    <n v="1029.175756943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20.936121982752"/>
    <n v="0.90980600385934929"/>
    <n v="0"/>
    <n v="9.3830269854770859E-2"/>
    <n v="0"/>
    <n v="0"/>
    <n v="0"/>
    <n v="0"/>
    <n v="0"/>
    <n v="0.21000309835290729"/>
    <n v="2.0247098722350396E-2"/>
    <n v="0"/>
    <n v="0"/>
    <n v="0.10313217263542754"/>
    <s v=""/>
    <n v="0"/>
    <s v=""/>
  </r>
  <r>
    <x v="3"/>
    <d v="2019-12-01T00:00:00"/>
    <x v="7"/>
    <x v="6"/>
    <n v="18895.401018269797"/>
    <n v="1613.00442621394"/>
    <n v="0"/>
    <n v="0"/>
    <n v="37500"/>
    <n v="3615.4999999823299"/>
    <n v="0"/>
    <n v="0"/>
    <n v="2788.1367660000001"/>
    <n v="438.3349151618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5.43870120105"/>
    <n v="1.3462636559164243"/>
    <n v="0"/>
    <n v="0.11492369141806097"/>
    <n v="0"/>
    <n v="0"/>
    <n v="0"/>
    <n v="0"/>
    <n v="0"/>
    <n v="2.6250387293413486"/>
    <n v="0.25308873402366033"/>
    <n v="0"/>
    <n v="0"/>
    <n v="8.5364921583529249E-2"/>
    <s v=""/>
    <n v="0"/>
    <s v=""/>
  </r>
  <r>
    <x v="3"/>
    <d v="2019-12-01T00:00:00"/>
    <x v="7"/>
    <x v="7"/>
    <n v="6004.6161588200102"/>
    <n v="430.96706899682403"/>
    <n v="0"/>
    <n v="0"/>
    <n v="3000.0000000800001"/>
    <n v="289.24000000512302"/>
    <n v="0"/>
    <n v="0"/>
    <n v="3120.4884719000102"/>
    <n v="578.5819108124029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35.3905799973"/>
    <n v="0.42180902062900399"/>
    <n v="0"/>
    <n v="3.0274341021762522E-2"/>
    <n v="0"/>
    <n v="0"/>
    <n v="0"/>
    <n v="0"/>
    <n v="0"/>
    <n v="0.21000309835290798"/>
    <n v="2.0247098722350396E-2"/>
    <n v="0"/>
    <n v="0"/>
    <n v="7.1772625859487918E-2"/>
    <s v=""/>
    <n v="0"/>
    <s v=""/>
  </r>
  <r>
    <x v="3"/>
    <d v="2019-12-01T00:00:00"/>
    <x v="7"/>
    <x v="8"/>
    <n v="16799.86448968"/>
    <n v="1210.61522005862"/>
    <n v="0"/>
    <n v="0"/>
    <n v="3000.0000000800001"/>
    <n v="289.24000000512098"/>
    <n v="0"/>
    <n v="0"/>
    <n v="9584.2518920000002"/>
    <n v="564.4037819999979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96.671744229321"/>
    <n v="1.1917610620788748"/>
    <n v="0"/>
    <n v="8.5879507022939866E-2"/>
    <n v="0"/>
    <n v="0"/>
    <n v="0"/>
    <n v="0"/>
    <n v="0"/>
    <n v="0.21000309835290798"/>
    <n v="2.0247098722350254E-2"/>
    <n v="0"/>
    <n v="0"/>
    <n v="7.20610110160287E-2"/>
    <s v=""/>
    <n v="0"/>
    <s v=""/>
  </r>
  <r>
    <x v="3"/>
    <d v="2019-12-01T00:00:00"/>
    <x v="7"/>
    <x v="9"/>
    <n v="6632.0677586867105"/>
    <n v="606.298262403379"/>
    <n v="0"/>
    <n v="0"/>
    <n v="7500.0000001999797"/>
    <n v="723.10000001279104"/>
    <n v="0"/>
    <n v="0"/>
    <n v="7127.0650919999998"/>
    <n v="696.6534575535240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18.393919963497"/>
    <n v="0.46974661539291135"/>
    <n v="0"/>
    <n v="4.2943855075899921E-2"/>
    <n v="0"/>
    <n v="0"/>
    <n v="0"/>
    <n v="0"/>
    <n v="0"/>
    <n v="0.52500774588226851"/>
    <n v="5.0617746805874837E-2"/>
    <n v="0"/>
    <n v="0"/>
    <n v="9.1419189981774077E-2"/>
    <s v=""/>
    <n v="0"/>
    <s v=""/>
  </r>
  <r>
    <x v="3"/>
    <d v="2019-12-01T00:00:00"/>
    <x v="7"/>
    <x v="10"/>
    <n v="4022.7532550000001"/>
    <n v="257.75643237999998"/>
    <n v="0"/>
    <n v="0"/>
    <n v="3000.0000000800501"/>
    <n v="289.24000000512098"/>
    <n v="0"/>
    <n v="0"/>
    <n v="6604.9894907199896"/>
    <n v="872.27234529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68.187184901108"/>
    <n v="0.28594681049719611"/>
    <n v="0"/>
    <n v="1.8321936507686001E-2"/>
    <n v="0"/>
    <n v="0"/>
    <n v="0"/>
    <n v="0"/>
    <n v="0"/>
    <n v="0.21000309835291148"/>
    <n v="2.0247098722350254E-2"/>
    <n v="0"/>
    <n v="0"/>
    <n v="6.4074631487682429E-2"/>
    <s v=""/>
    <n v="0"/>
    <s v=""/>
  </r>
  <r>
    <x v="3"/>
    <d v="2019-12-01T00:00:00"/>
    <x v="7"/>
    <x v="11"/>
    <n v="24636.326036499999"/>
    <n v="1838.3124907714"/>
    <n v="0"/>
    <n v="0"/>
    <n v="3000.0000000799901"/>
    <n v="289.24000000512302"/>
    <n v="0"/>
    <n v="0"/>
    <n v="50812.288359380997"/>
    <n v="5206.29093447408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09.036347848778"/>
    <n v="1.7586024780557545"/>
    <n v="0"/>
    <n v="0.13122333650406229"/>
    <n v="0"/>
    <n v="0"/>
    <n v="0"/>
    <n v="0"/>
    <n v="0"/>
    <n v="0.21000309835290729"/>
    <n v="2.0247098722350396E-2"/>
    <n v="0"/>
    <n v="0"/>
    <n v="7.4617964060381584E-2"/>
    <s v=""/>
    <n v="0"/>
    <s v=""/>
  </r>
  <r>
    <x v="3"/>
    <d v="2019-12-01T00:00:00"/>
    <x v="6"/>
    <x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59.242079781492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9.300423305131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2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08.829502173983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3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47.382822058595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390.750667517401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5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20.936121982752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6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5.43870120105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7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35.3905799973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8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96.671744229321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9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18.393919963497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68.187184901108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1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09.036347848778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3"/>
    <x v="0"/>
    <n v="48.082000000000001"/>
    <n v="30.241606491957999"/>
    <n v="48.01"/>
    <n v="30.2182"/>
    <n v="423.03291514999995"/>
    <n v="229.10341936966"/>
    <n v="405.874521372451"/>
    <n v="223.80401346110298"/>
    <n v="14.884"/>
    <n v="11.550756361784801"/>
    <n v="0"/>
    <n v="0"/>
    <s v="Bebas Handal"/>
    <s v="Term Master"/>
    <n v="0"/>
    <n v="0"/>
    <n v="0"/>
    <n v="0"/>
    <n v="0"/>
    <n v="0"/>
    <n v="0"/>
    <n v="0"/>
    <n v="27.204999999999998"/>
    <n v="20.805"/>
    <n v="0"/>
    <n v="0"/>
    <n v="0"/>
    <n v="0"/>
    <n v="0"/>
    <n v="0"/>
    <n v="0"/>
    <n v="0"/>
    <n v="7.2000000000002728E-2"/>
    <n v="13.58"/>
    <n v="16.504000000000001"/>
    <n v="0"/>
    <n v="0"/>
    <n v="0"/>
    <n v="0"/>
    <n v="0"/>
    <n v="0"/>
    <n v="0"/>
    <n v="0"/>
    <n v="0.15760649195799559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159.242079781492"/>
    <n v="3.395803230785783E-3"/>
    <n v="0"/>
    <n v="2.1358209939175425E-3"/>
    <n v="0"/>
    <n v="3.3907182128452527E-3"/>
    <n v="0"/>
    <n v="2.1341679045907189E-3"/>
    <n v="0"/>
    <n v="2.9612740961464601E-2"/>
    <n v="1.6037475969863744E-2"/>
    <n v="2.8411635676148451E-2"/>
    <n v="1.5666512083131412E-2"/>
    <n v="0.62895899696264712"/>
    <s v=""/>
    <n v="0.99922601691268542"/>
    <s v=""/>
  </r>
  <r>
    <x v="3"/>
    <d v="2019-12-01T00:00:00"/>
    <x v="3"/>
    <x v="1"/>
    <n v="29.682300000000001"/>
    <n v="19.035035655720403"/>
    <n v="30"/>
    <n v="19"/>
    <n v="366.62852642000001"/>
    <n v="198.556296763944"/>
    <n v="351.75791848272598"/>
    <n v="193.96347831087101"/>
    <n v="9.1199999999999992"/>
    <n v="8.1280052704999992"/>
    <n v="0"/>
    <n v="0"/>
    <s v="Bebas Handal"/>
    <s v="Term Master"/>
    <n v="0"/>
    <n v="0"/>
    <n v="0"/>
    <n v="0"/>
    <n v="0"/>
    <n v="0"/>
    <n v="0"/>
    <n v="0"/>
    <n v="15.746"/>
    <n v="7.3330000000000002"/>
    <n v="0"/>
    <n v="0"/>
    <n v="0"/>
    <n v="0"/>
    <n v="0"/>
    <n v="0"/>
    <n v="0"/>
    <n v="0"/>
    <n v="6.6033000000000008"/>
    <n v="6.8280000000000003"/>
    <n v="6.7530000000000001"/>
    <n v="0"/>
    <n v="0"/>
    <n v="0"/>
    <n v="0"/>
    <n v="0"/>
    <n v="0"/>
    <n v="0"/>
    <n v="0"/>
    <n v="5.4540356557204035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039.300423305131"/>
    <n v="2.1142292781716966E-3"/>
    <n v="0"/>
    <n v="1.3558393282988937E-3"/>
    <n v="0"/>
    <n v="2.1368586108607116E-3"/>
    <n v="0"/>
    <n v="1.3533437868784505E-3"/>
    <n v="0"/>
    <n v="2.5664375496902612E-2"/>
    <n v="1.3899145838931929E-2"/>
    <n v="2.462341758319074E-2"/>
    <n v="1.357764380383459E-2"/>
    <n v="0.64129247584319282"/>
    <s v=""/>
    <n v="0.99815941213065851"/>
    <s v=""/>
  </r>
  <r>
    <x v="3"/>
    <d v="2019-12-01T00:00:00"/>
    <x v="3"/>
    <x v="2"/>
    <n v="38.439900000000002"/>
    <n v="28.811691088891397"/>
    <n v="38"/>
    <n v="28.811691088891397"/>
    <n v="394.83072079000004"/>
    <n v="213.829858068346"/>
    <n v="378.81621992768299"/>
    <n v="208.88374588601698"/>
    <n v="24.920999999999999"/>
    <n v="16.665169930099999"/>
    <n v="0"/>
    <n v="0"/>
    <s v="Bebas Handal"/>
    <s v="Term Master"/>
    <n v="0"/>
    <n v="0"/>
    <n v="0"/>
    <n v="0"/>
    <n v="0"/>
    <n v="0"/>
    <n v="0"/>
    <n v="0"/>
    <n v="8.5558999999999994"/>
    <n v="27.706"/>
    <n v="0"/>
    <n v="0"/>
    <n v="0"/>
    <n v="0"/>
    <n v="0"/>
    <n v="0"/>
    <n v="0"/>
    <n v="0"/>
    <n v="2.1780000000000044"/>
    <n v="3.677"/>
    <n v="22.767341999999999"/>
    <n v="0"/>
    <n v="0"/>
    <n v="0"/>
    <n v="0"/>
    <n v="0"/>
    <n v="0"/>
    <n v="0"/>
    <n v="0"/>
    <n v="2.3673490888913982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208.829502173983"/>
    <n v="2.7053530337680953E-3"/>
    <n v="0"/>
    <n v="2.0277314950174568E-3"/>
    <n v="0"/>
    <n v="2.6743934110959608E-3"/>
    <n v="0"/>
    <n v="2.0277314950174568E-3"/>
    <n v="0"/>
    <n v="2.7638558229533615E-2"/>
    <n v="1.4968310904505918E-2"/>
    <n v="2.651752662967621E-2"/>
    <n v="1.4622077943485098E-2"/>
    <n v="0.74952565144267802"/>
    <s v=""/>
    <n v="1"/>
    <s v=""/>
  </r>
  <r>
    <x v="3"/>
    <d v="2019-12-01T00:00:00"/>
    <x v="3"/>
    <x v="3"/>
    <n v="26.856000000000002"/>
    <n v="18.7234499400952"/>
    <n v="27"/>
    <n v="18.7234499400952"/>
    <n v="423.03291514999995"/>
    <n v="229.10341936966"/>
    <n v="405.87452137244998"/>
    <n v="223.80401346110298"/>
    <n v="17.308"/>
    <n v="14.6865804342"/>
    <n v="0"/>
    <n v="0"/>
    <s v="Bebas Handal"/>
    <s v="Term Master"/>
    <n v="0"/>
    <n v="0"/>
    <n v="0"/>
    <n v="0"/>
    <n v="0"/>
    <n v="0"/>
    <n v="0"/>
    <n v="0"/>
    <n v="9.35"/>
    <n v="13.675000000000001"/>
    <n v="0"/>
    <n v="0"/>
    <n v="0"/>
    <n v="0"/>
    <n v="0"/>
    <n v="0"/>
    <n v="0"/>
    <n v="0"/>
    <n v="3.8310000000000031"/>
    <n v="3.8618999999999999"/>
    <n v="10.794936"/>
    <n v="0"/>
    <n v="0"/>
    <n v="0"/>
    <n v="0"/>
    <n v="0"/>
    <n v="0"/>
    <n v="0"/>
    <n v="0"/>
    <n v="4.0666139400952002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147.382822058595"/>
    <n v="1.8983016390937083E-3"/>
    <n v="0"/>
    <n v="1.3234567959030277E-3"/>
    <n v="0"/>
    <n v="1.9084802001612348E-3"/>
    <n v="0"/>
    <n v="1.3234567959030277E-3"/>
    <n v="0"/>
    <n v="2.9612740961464601E-2"/>
    <n v="1.6037475969863744E-2"/>
    <n v="2.8411635676148378E-2"/>
    <n v="1.5666512083131412E-2"/>
    <n v="0.69717939902052428"/>
    <s v=""/>
    <n v="1"/>
    <s v=""/>
  </r>
  <r>
    <x v="3"/>
    <d v="2019-12-01T00:00:00"/>
    <x v="3"/>
    <x v="4"/>
    <n v="77.481800000000007"/>
    <n v="53.349123944300004"/>
    <n v="77.481800000000007"/>
    <n v="53.349123944300004"/>
    <n v="282.02194343000002"/>
    <n v="152.73561291208"/>
    <n v="270.58301424823998"/>
    <n v="149.202675640715"/>
    <n v="4.5060000000000002"/>
    <n v="4.0024485801000003"/>
    <n v="0"/>
    <n v="0"/>
    <s v="Bebas Handal"/>
    <s v="Term Master"/>
    <n v="0"/>
    <n v="0"/>
    <n v="0"/>
    <n v="0"/>
    <n v="0"/>
    <n v="0"/>
    <n v="0"/>
    <n v="0"/>
    <n v="34.273000000000003"/>
    <n v="43"/>
    <n v="0"/>
    <n v="0"/>
    <n v="0"/>
    <n v="0"/>
    <n v="0"/>
    <n v="0"/>
    <n v="0"/>
    <n v="0"/>
    <n v="0.20880000000001075"/>
    <n v="16"/>
    <n v="37"/>
    <n v="0"/>
    <n v="0"/>
    <n v="0"/>
    <n v="0"/>
    <n v="0"/>
    <n v="0"/>
    <n v="0"/>
    <n v="0"/>
    <n v="0.34912394430000404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390.750667517401"/>
    <n v="5.3841388673970172E-3"/>
    <n v="0"/>
    <n v="3.7071814512580565E-3"/>
    <n v="0"/>
    <n v="5.3841388673970172E-3"/>
    <n v="0"/>
    <n v="3.7071814512580565E-3"/>
    <n v="0"/>
    <n v="1.9741827307409733E-2"/>
    <n v="1.0691650646503962E-2"/>
    <n v="1.8941090450761384E-2"/>
    <n v="1.044434138875285E-2"/>
    <n v="0.68853748808494375"/>
    <s v=""/>
    <n v="1"/>
    <s v=""/>
  </r>
  <r>
    <x v="3"/>
    <d v="2019-12-01T00:00:00"/>
    <x v="3"/>
    <x v="5"/>
    <n v="41.374699999999997"/>
    <n v="28.870362593400003"/>
    <n v="41.374699999999997"/>
    <n v="28.870362593400003"/>
    <n v="338.42633205999999"/>
    <n v="183.28273546263"/>
    <n v="324.69961703795997"/>
    <n v="179.043210735781"/>
    <n v="3.7109999999999999"/>
    <n v="2.4688054546"/>
    <n v="0"/>
    <n v="0"/>
    <s v="Bebas Handal"/>
    <s v="Term Master"/>
    <n v="0"/>
    <n v="0"/>
    <n v="0"/>
    <n v="0"/>
    <n v="0"/>
    <n v="0"/>
    <n v="0"/>
    <n v="0"/>
    <n v="17.073"/>
    <n v="21.991"/>
    <n v="0"/>
    <n v="0"/>
    <n v="0"/>
    <n v="0"/>
    <n v="0"/>
    <n v="0"/>
    <n v="0"/>
    <n v="0"/>
    <n v="2.3106999999999971"/>
    <n v="6.8730000000000002"/>
    <n v="20.423999999999999"/>
    <n v="0"/>
    <n v="0"/>
    <n v="0"/>
    <n v="0"/>
    <n v="0"/>
    <n v="0"/>
    <n v="0"/>
    <n v="0"/>
    <n v="1.5733625934000024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220.936121982752"/>
    <n v="2.9094216896202005E-3"/>
    <n v="0"/>
    <n v="2.0301309524041909E-3"/>
    <n v="0"/>
    <n v="2.9094216896202005E-3"/>
    <n v="0"/>
    <n v="2.0301309524041909E-3"/>
    <n v="0"/>
    <n v="2.369019276497162E-2"/>
    <n v="1.2829980773574102E-2"/>
    <n v="2.2729308536718638E-2"/>
    <n v="1.2533209664187998E-2"/>
    <n v="0.69777817345865967"/>
    <s v=""/>
    <n v="1"/>
    <s v=""/>
  </r>
  <r>
    <x v="3"/>
    <d v="2019-12-01T00:00:00"/>
    <x v="3"/>
    <x v="6"/>
    <n v="70.579400000000007"/>
    <n v="42.848974086618"/>
    <n v="70.579400000000007"/>
    <n v="42.848974086618"/>
    <n v="451.23510941000001"/>
    <n v="244.37698061581"/>
    <n v="432.93282271722001"/>
    <n v="238.72428098102998"/>
    <n v="10.436999999999999"/>
    <n v="7.4063174870999999"/>
    <n v="0"/>
    <n v="0"/>
    <s v="Bebas Handal"/>
    <s v="Term Master"/>
    <n v="0"/>
    <n v="0"/>
    <n v="0"/>
    <n v="0"/>
    <n v="0"/>
    <n v="0"/>
    <n v="0"/>
    <n v="0"/>
    <n v="41.566000000000003"/>
    <n v="20.76"/>
    <n v="0"/>
    <n v="0"/>
    <n v="0"/>
    <n v="0"/>
    <n v="0"/>
    <n v="0"/>
    <n v="0"/>
    <n v="0"/>
    <n v="8.2533999999999992"/>
    <n v="20.12"/>
    <n v="15.26"/>
    <n v="0"/>
    <n v="0"/>
    <n v="0"/>
    <n v="0"/>
    <n v="0"/>
    <n v="0"/>
    <n v="0"/>
    <n v="0"/>
    <n v="7.4689740866179974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035.43870120105"/>
    <n v="5.0286564960709303E-3"/>
    <n v="0"/>
    <n v="3.0529130580685946E-3"/>
    <n v="0"/>
    <n v="5.0286564960709303E-3"/>
    <n v="0"/>
    <n v="3.0529130580685946E-3"/>
    <n v="0"/>
    <n v="3.1586923686395492E-2"/>
    <n v="1.7106641031360035E-2"/>
    <n v="3.0305744715620656E-2"/>
    <n v="1.6710946218916535E-2"/>
    <n v="0.60710312196785465"/>
    <s v=""/>
    <n v="1"/>
    <s v=""/>
  </r>
  <r>
    <x v="3"/>
    <d v="2019-12-01T00:00:00"/>
    <x v="3"/>
    <x v="7"/>
    <n v="33.901000000000003"/>
    <n v="16.710020753649999"/>
    <n v="33.901000000000003"/>
    <n v="16.710020753649999"/>
    <n v="507.63949814"/>
    <n v="274.92410322153"/>
    <n v="487.04942560693996"/>
    <n v="268.56481613125999"/>
    <n v="54.052"/>
    <n v="28.267064899000001"/>
    <n v="0"/>
    <n v="0"/>
    <s v="Bebas Handal"/>
    <s v="Term Master"/>
    <n v="0"/>
    <n v="0"/>
    <n v="0"/>
    <n v="0"/>
    <n v="0"/>
    <n v="0"/>
    <n v="0"/>
    <n v="0"/>
    <n v="30.34"/>
    <n v="3.1560000000000001"/>
    <n v="0"/>
    <n v="0"/>
    <n v="0"/>
    <n v="0"/>
    <n v="0"/>
    <n v="0"/>
    <n v="0"/>
    <n v="0"/>
    <n v="0.40500000000000114"/>
    <n v="13.632999999999999"/>
    <n v="2.306"/>
    <n v="0"/>
    <n v="0"/>
    <n v="0"/>
    <n v="0"/>
    <n v="0"/>
    <n v="0"/>
    <n v="0"/>
    <n v="0"/>
    <n v="0.77102075364999934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235.3905799973"/>
    <n v="2.3814590691761993E-3"/>
    <n v="0"/>
    <n v="1.173836478862048E-3"/>
    <n v="0"/>
    <n v="2.3814590691761993E-3"/>
    <n v="0"/>
    <n v="1.173836478862048E-3"/>
    <n v="0"/>
    <n v="3.553528915095748E-2"/>
    <n v="1.9244971162292131E-2"/>
    <n v="3.4093962808578016E-2"/>
    <n v="1.8799814498213219E-2"/>
    <n v="0.4929064261717942"/>
    <s v=""/>
    <n v="1"/>
    <s v=""/>
  </r>
  <r>
    <x v="3"/>
    <d v="2019-12-01T00:00:00"/>
    <x v="3"/>
    <x v="8"/>
    <n v="60.798000000000002"/>
    <n v="41.465757163516997"/>
    <n v="60.798000000000002"/>
    <n v="41.465757163516997"/>
    <n v="564.04388675999996"/>
    <n v="305.47122576899"/>
    <n v="541.16602839646998"/>
    <n v="298.40535122627"/>
    <n v="156.68020000000001"/>
    <n v="70.638534520500002"/>
    <n v="0"/>
    <n v="0"/>
    <s v="Bebas Handal"/>
    <s v="Term Master"/>
    <n v="0"/>
    <n v="0"/>
    <n v="0"/>
    <n v="0"/>
    <n v="0"/>
    <n v="0"/>
    <n v="0"/>
    <n v="0"/>
    <n v="29.914999999999999"/>
    <n v="27.798999999999999"/>
    <n v="0"/>
    <n v="0"/>
    <n v="0"/>
    <n v="0"/>
    <n v="0"/>
    <n v="0"/>
    <n v="0"/>
    <n v="0"/>
    <n v="3.0840000000000032"/>
    <n v="16.640999999999998"/>
    <n v="21.475999999999999"/>
    <n v="0"/>
    <n v="0"/>
    <n v="0"/>
    <n v="0"/>
    <n v="0"/>
    <n v="0"/>
    <n v="0"/>
    <n v="0"/>
    <n v="3.3487571635169999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096.671744229321"/>
    <n v="4.3129329463806624E-3"/>
    <n v="0"/>
    <n v="2.9415281788406269E-3"/>
    <n v="0"/>
    <n v="4.3129329463806624E-3"/>
    <n v="0"/>
    <n v="2.9415281788406269E-3"/>
    <n v="0"/>
    <n v="3.9483654607819357E-2"/>
    <n v="2.1383301289145968E-2"/>
    <n v="3.7882180894521972E-2"/>
    <n v="2.0888682773644446E-2"/>
    <n v="0.68202501995981779"/>
    <s v=""/>
    <n v="1"/>
    <s v=""/>
  </r>
  <r>
    <x v="3"/>
    <d v="2019-12-01T00:00:00"/>
    <x v="3"/>
    <x v="9"/>
    <n v="64.720200000000006"/>
    <n v="36.521151770545998"/>
    <n v="64.720200000000006"/>
    <n v="36.521151770545998"/>
    <n v="620.44827549000001"/>
    <n v="336.01834837471"/>
    <n v="595.28263128620006"/>
    <n v="328.24588637650004"/>
    <n v="108.374"/>
    <n v="59.703022968588201"/>
    <n v="0"/>
    <n v="0"/>
    <s v="Bebas Handal"/>
    <s v="Term Master"/>
    <n v="0"/>
    <n v="0"/>
    <n v="0"/>
    <n v="0"/>
    <n v="0"/>
    <n v="0"/>
    <n v="0"/>
    <n v="0"/>
    <n v="39.594000000000001"/>
    <n v="23.17"/>
    <n v="0"/>
    <n v="0"/>
    <n v="0"/>
    <n v="0"/>
    <n v="0"/>
    <n v="0"/>
    <n v="0"/>
    <n v="0"/>
    <n v="1.9562000000000026"/>
    <n v="17.5"/>
    <n v="17.41"/>
    <n v="0"/>
    <n v="0"/>
    <n v="0"/>
    <n v="0"/>
    <n v="0"/>
    <n v="0"/>
    <n v="0"/>
    <n v="0"/>
    <n v="1.6111517705460017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118.393919963497"/>
    <n v="4.5841049886336744E-3"/>
    <n v="0"/>
    <n v="2.5867780696290717E-3"/>
    <n v="0"/>
    <n v="4.5841049886336744E-3"/>
    <n v="0"/>
    <n v="2.5867780696290717E-3"/>
    <n v="0"/>
    <n v="4.3432020072381353E-2"/>
    <n v="2.3521631420078064E-2"/>
    <n v="4.1670398987480033E-2"/>
    <n v="2.2977551052941129E-2"/>
    <n v="0.56429293745300535"/>
    <s v=""/>
    <n v="1"/>
    <s v=""/>
  </r>
  <r>
    <x v="3"/>
    <d v="2019-12-01T00:00:00"/>
    <x v="3"/>
    <x v="10"/>
    <n v="148.60040000000001"/>
    <n v="70.339024280000004"/>
    <n v="148.60040000000001"/>
    <n v="70.339024280000004"/>
    <n v="761.45924721000006"/>
    <n v="412.38615483229"/>
    <n v="730.57413841041"/>
    <n v="402.84722419689001"/>
    <n v="232.06469999999999"/>
    <n v="108.25060940979999"/>
    <n v="0"/>
    <n v="0"/>
    <s v="Bebas Handal"/>
    <s v="Term Master"/>
    <n v="0"/>
    <n v="0"/>
    <n v="0"/>
    <n v="0"/>
    <n v="0"/>
    <n v="0"/>
    <n v="0"/>
    <n v="0"/>
    <n v="150"/>
    <n v="28.361999999999998"/>
    <n v="0"/>
    <n v="0"/>
    <n v="0"/>
    <n v="0"/>
    <n v="0"/>
    <n v="0"/>
    <n v="0"/>
    <n v="0"/>
    <n v="-29.761599999999987"/>
    <n v="67.5"/>
    <n v="19.934999999999999"/>
    <n v="0"/>
    <n v="0"/>
    <n v="0"/>
    <n v="0"/>
    <n v="0"/>
    <n v="0"/>
    <n v="0"/>
    <n v="0"/>
    <n v="-17.095975719999998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068.187184901108"/>
    <n v="1.056286769907978E-2"/>
    <n v="0"/>
    <n v="4.9998641157897308E-3"/>
    <n v="0"/>
    <n v="1.056286769907978E-2"/>
    <n v="0"/>
    <n v="4.9998641157897308E-3"/>
    <n v="0"/>
    <n v="5.3302933726436227E-2"/>
    <n v="2.8867456743437846E-2"/>
    <n v="5.1140944212867023E-2"/>
    <n v="2.8199721747319828E-2"/>
    <n v="0.47334343837567056"/>
    <s v=""/>
    <n v="1"/>
    <s v=""/>
  </r>
  <r>
    <x v="3"/>
    <d v="2019-12-01T00:00:00"/>
    <x v="3"/>
    <x v="11"/>
    <n v="93.883499999999998"/>
    <n v="58.3334631882"/>
    <n v="93.883499999999998"/>
    <n v="58.3334631882"/>
    <n v="867.20063016999995"/>
    <n v="469.65288642185999"/>
    <n v="832.02660620406994"/>
    <n v="458.78931534118004"/>
    <n v="37.427"/>
    <n v="20.5271915599549"/>
    <n v="0"/>
    <n v="0"/>
    <s v="Bebas Handal"/>
    <s v="Term Master"/>
    <n v="0"/>
    <n v="0"/>
    <n v="0"/>
    <n v="0"/>
    <n v="0"/>
    <n v="0"/>
    <n v="0"/>
    <n v="0"/>
    <n v="57.642000000000003"/>
    <n v="17.484999999999999"/>
    <n v="0"/>
    <n v="0"/>
    <n v="0"/>
    <n v="0"/>
    <n v="0"/>
    <n v="0"/>
    <n v="0"/>
    <n v="0"/>
    <n v="18.756499999999988"/>
    <n v="26.459"/>
    <n v="12.888999999999999"/>
    <n v="0"/>
    <n v="0"/>
    <n v="0"/>
    <n v="0"/>
    <n v="0"/>
    <n v="0"/>
    <n v="0"/>
    <n v="0"/>
    <n v="18.985463188200001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009.036347848778"/>
    <n v="6.7016386901170904E-3"/>
    <n v="0"/>
    <n v="4.1639882815464081E-3"/>
    <n v="0"/>
    <n v="6.7016386901170904E-3"/>
    <n v="0"/>
    <n v="4.1639882815464081E-3"/>
    <n v="0"/>
    <n v="6.0704939741479294E-2"/>
    <n v="3.2876187098782296E-2"/>
    <n v="5.824272173675004E-2"/>
    <n v="3.2115725903429294E-2"/>
    <n v="0.62133882085989556"/>
    <s v=""/>
    <n v="1"/>
    <s v=""/>
  </r>
  <r>
    <x v="3"/>
    <d v="2019-12-01T00:00:00"/>
    <x v="4"/>
    <x v="0"/>
    <n v="70456.431752679986"/>
    <n v="8721.2184133132232"/>
    <n v="3726.5215000000003"/>
    <n v="1850.6417000000001"/>
    <n v="68989.122146288995"/>
    <n v="10201.358934837977"/>
    <n v="4238.3188068953914"/>
    <n v="2333.3410330040888"/>
    <n v="21594.855079599998"/>
    <n v="4546.2814876984976"/>
    <n v="1864.7"/>
    <n v="807.799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59.242079781492"/>
    <n v="4.9760030484461693"/>
    <n v="0"/>
    <n v="0.61593822354139804"/>
    <n v="0"/>
    <n v="0.2631865094898857"/>
    <n v="0"/>
    <n v="0.13070203119435328"/>
    <n v="0"/>
    <n v="4.8293098009938555"/>
    <n v="0.71410566122298935"/>
    <n v="0.29668669374389917"/>
    <n v="0.16333628214392223"/>
    <n v="0.12378172150311159"/>
    <s v=""/>
    <n v="0.21219990284556292"/>
    <s v=""/>
  </r>
  <r>
    <x v="3"/>
    <d v="2019-12-01T00:00:00"/>
    <x v="4"/>
    <x v="1"/>
    <n v="20766.081860675"/>
    <n v="4346.6920047494041"/>
    <n v="2425.7199999999998"/>
    <n v="815.26459999999997"/>
    <n v="22659.894440029999"/>
    <n v="6096.340917785622"/>
    <n v="4597.6308089796839"/>
    <n v="1732.9862853491359"/>
    <n v="14468.28992021"/>
    <n v="4598.2022181835991"/>
    <n v="3038.9849999999997"/>
    <n v="1168.18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9.300423305131"/>
    <n v="1.4791393612607266"/>
    <n v="0"/>
    <n v="0.30960887463693909"/>
    <n v="0"/>
    <n v="0.17278068898456816"/>
    <n v="0"/>
    <n v="5.8070172687997121E-2"/>
    <n v="0"/>
    <n v="1.5862160135430785"/>
    <n v="0.42675016043881708"/>
    <n v="0.32183890498092443"/>
    <n v="0.1213108297722368"/>
    <n v="0.20931690599663827"/>
    <s v=""/>
    <n v="0.18755978088836356"/>
    <s v=""/>
  </r>
  <r>
    <x v="3"/>
    <d v="2019-12-01T00:00:00"/>
    <x v="4"/>
    <x v="2"/>
    <n v="29159.189535969799"/>
    <n v="5188.6193430234707"/>
    <n v="3723.2165"/>
    <n v="1339.3090910888914"/>
    <n v="44241.216862474001"/>
    <n v="8981.2378546908622"/>
    <n v="5474.9530625010939"/>
    <n v="2065.9276663390419"/>
    <n v="99895.656100630993"/>
    <n v="11179.660088903011"/>
    <n v="3952.84"/>
    <n v="1537.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08.829502173983"/>
    <n v="2.0521880096814713"/>
    <n v="0"/>
    <n v="0.36516866799123743"/>
    <n v="0"/>
    <n v="0.26203541251799378"/>
    <n v="0"/>
    <n v="9.4258931806027652E-2"/>
    <n v="0"/>
    <n v="3.0969308719249016"/>
    <n v="0.62869592549306996"/>
    <n v="0.38325236881043728"/>
    <n v="0.1446170702975407"/>
    <n v="0.17794113710269499"/>
    <s v=""/>
    <n v="0.25812436845838449"/>
    <s v=""/>
  </r>
  <r>
    <x v="3"/>
    <d v="2019-12-01T00:00:00"/>
    <x v="4"/>
    <x v="3"/>
    <n v="24312.996552719"/>
    <n v="4971.119447192812"/>
    <n v="2574.8154"/>
    <n v="850.32584994009517"/>
    <n v="33766.432118441975"/>
    <n v="8809.2203372981839"/>
    <n v="6568.2769901329102"/>
    <n v="2439.5335509528309"/>
    <n v="12178.248276716002"/>
    <n v="3308.504745721455"/>
    <n v="2235.96"/>
    <n v="88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47.382822058595"/>
    <n v="1.718550834350095"/>
    <n v="0"/>
    <n v="0.35138085324459051"/>
    <n v="0"/>
    <n v="0.18199941518408258"/>
    <n v="0"/>
    <n v="6.0104816603553511E-2"/>
    <n v="0"/>
    <n v="2.3636851216689556"/>
    <n v="0.61665452161891177"/>
    <n v="0.45978617291041368"/>
    <n v="0.17076986807410155"/>
    <n v="0.20446346201767859"/>
    <s v=""/>
    <n v="0.17105319213769318"/>
    <s v=""/>
  </r>
  <r>
    <x v="3"/>
    <d v="2019-12-01T00:00:00"/>
    <x v="4"/>
    <x v="4"/>
    <n v="21371.54737853018"/>
    <n v="7948.7782651275074"/>
    <n v="3188.4253000000003"/>
    <n v="1246.8481239442999"/>
    <n v="25791.349328034026"/>
    <n v="7215.7344764253821"/>
    <n v="5634.0778193789802"/>
    <n v="2061.8027492462061"/>
    <n v="23995.82443543"/>
    <n v="8185.0799179048108"/>
    <n v="4989.25"/>
    <n v="2472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390.750667517401"/>
    <n v="1.4850891292814721"/>
    <n v="0"/>
    <n v="0.55235327529295453"/>
    <n v="0"/>
    <n v="0.22156073534071222"/>
    <n v="0"/>
    <n v="8.6642326918961066E-2"/>
    <n v="0"/>
    <n v="1.8054210898149676"/>
    <n v="0.50510886563360657"/>
    <n v="0.39439126613314335"/>
    <n v="0.14432832184090028"/>
    <n v="0.3719327442388583"/>
    <s v=""/>
    <n v="0.15686034788697165"/>
    <s v=""/>
  </r>
  <r>
    <x v="3"/>
    <d v="2019-12-01T00:00:00"/>
    <x v="4"/>
    <x v="5"/>
    <n v="22911.407654280199"/>
    <n v="6624.0700312320105"/>
    <n v="1755.4270000000001"/>
    <n v="719.7940625934001"/>
    <n v="27795.574674787989"/>
    <n v="7853.1887483766332"/>
    <n v="6153.4788076223604"/>
    <n v="2262.2967308941461"/>
    <n v="11886.352441879999"/>
    <n v="3716.3097252596003"/>
    <n v="2201"/>
    <n v="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20.936121982752"/>
    <n v="1.6111040410949951"/>
    <n v="0"/>
    <n v="0.46579704559621149"/>
    <n v="0"/>
    <n v="0.12343962344971493"/>
    <n v="0"/>
    <n v="5.0615097094820712E-2"/>
    <n v="0"/>
    <n v="1.9457189340164809"/>
    <n v="0.54973132302176997"/>
    <n v="0.43074987173839785"/>
    <n v="0.15836310762291883"/>
    <n v="0.28911667633806576"/>
    <s v=""/>
    <n v="0.10866341376217691"/>
    <s v=""/>
  </r>
  <r>
    <x v="3"/>
    <d v="2019-12-01T00:00:00"/>
    <x v="4"/>
    <x v="6"/>
    <n v="37403.681818269797"/>
    <n v="10155.758109611477"/>
    <n v="2284.5794000000001"/>
    <n v="397.848974086618"/>
    <n v="64669.563249790008"/>
    <n v="11811.884353505382"/>
    <n v="6794.4021496563"/>
    <n v="2487.0296042283321"/>
    <n v="11192.25162359999"/>
    <n v="3344.7647539701998"/>
    <n v="2426"/>
    <n v="1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5.43870120105"/>
    <n v="2.6649456860275458"/>
    <n v="0"/>
    <n v="0.72357967041973703"/>
    <n v="0"/>
    <n v="0.16277221173033249"/>
    <n v="0"/>
    <n v="2.8346030541430315E-2"/>
    <n v="0"/>
    <n v="4.5269362170743666"/>
    <n v="0.82684410385207274"/>
    <n v="0.47561516761514405"/>
    <n v="0.17409464085647622"/>
    <n v="0.27151760511049222"/>
    <s v=""/>
    <n v="3.9174719385064033E-2"/>
    <s v=""/>
  </r>
  <r>
    <x v="3"/>
    <d v="2019-12-01T00:00:00"/>
    <x v="4"/>
    <x v="7"/>
    <n v="21368.608168780014"/>
    <n v="7575.274304654984"/>
    <n v="3273.0058999999997"/>
    <n v="1382.19402075365"/>
    <n v="32679.188578519999"/>
    <n v="9302.2039231747349"/>
    <n v="7435.7407817659887"/>
    <n v="2737.1759847170174"/>
    <n v="22512.672283365009"/>
    <n v="6864.6501244160036"/>
    <n v="4333.5182999999997"/>
    <n v="1805.56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35.3905799973"/>
    <n v="1.501090402029845"/>
    <n v="0"/>
    <n v="0.53214376255325901"/>
    <n v="0"/>
    <n v="0.22992034406130221"/>
    <n v="0"/>
    <n v="9.709561623801348E-2"/>
    <n v="0"/>
    <n v="2.2875769509883854"/>
    <n v="0.65116388177505913"/>
    <n v="0.52050953422609703"/>
    <n v="0.19160514583747237"/>
    <n v="0.35450480652842042"/>
    <s v=""/>
    <n v="0.18246125026842869"/>
    <s v=""/>
  </r>
  <r>
    <x v="3"/>
    <d v="2019-12-01T00:00:00"/>
    <x v="4"/>
    <x v="8"/>
    <n v="34624.301683680016"/>
    <n v="13428.247182341946"/>
    <n v="3755.2304336184561"/>
    <n v="1792.849783528028"/>
    <n v="38896.375376290001"/>
    <n v="11211.26909117727"/>
    <n v="8959.2134647147213"/>
    <n v="3296.5848831144958"/>
    <n v="18657.763414500001"/>
    <n v="3003.6540101296978"/>
    <n v="3264.6570000000002"/>
    <n v="1095.7005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96.671744229321"/>
    <n v="2.4562040112662751"/>
    <n v="0"/>
    <n v="0.95258281004088752"/>
    <n v="0"/>
    <n v="0.26639128027902859"/>
    <n v="0"/>
    <n v="0.12718248789909981"/>
    <n v="0"/>
    <n v="2.7227864478336117"/>
    <n v="0.78480041518421118"/>
    <n v="0.62715419544833695"/>
    <n v="0.23076434647298066"/>
    <n v="0.38782723490048837"/>
    <s v=""/>
    <n v="0.13351331407464803"/>
    <s v=""/>
  </r>
  <r>
    <x v="3"/>
    <d v="2019-12-01T00:00:00"/>
    <x v="4"/>
    <x v="9"/>
    <n v="19723.984708406708"/>
    <n v="4457.2730913763444"/>
    <n v="3091.4284616319696"/>
    <n v="849.72018387654225"/>
    <n v="38853.728672339996"/>
    <n v="10175.074859004821"/>
    <n v="7910.9543244056385"/>
    <n v="2906.711189782256"/>
    <n v="17884.937475257"/>
    <n v="4004.2023231698327"/>
    <n v="2430.6419000000001"/>
    <n v="1040.4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18.393919963497"/>
    <n v="1.3970416762856341"/>
    <n v="0"/>
    <n v="0.31570680890789798"/>
    <n v="0"/>
    <n v="0.21896459888831055"/>
    <n v="0"/>
    <n v="6.0185329060342525E-2"/>
    <n v="0"/>
    <n v="2.7198011345123443"/>
    <n v="0.71226574876893645"/>
    <n v="0.55377497300307266"/>
    <n v="0.20347278528502116"/>
    <n v="0.22598238425304479"/>
    <s v=""/>
    <n v="0.19063677868886431"/>
    <s v=""/>
  </r>
  <r>
    <x v="3"/>
    <d v="2019-12-01T00:00:00"/>
    <x v="4"/>
    <x v="10"/>
    <n v="23158.412119000001"/>
    <n v="8152.8856046299998"/>
    <n v="3238.4964"/>
    <n v="1011.56102428"/>
    <n v="39525.480120650034"/>
    <n v="11387.16288341479"/>
    <n v="9248.0772829989983"/>
    <n v="3422.5866269984317"/>
    <n v="20385.205354393987"/>
    <n v="6067.4066177995001"/>
    <n v="2814.0140000000001"/>
    <n v="1575.5621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68.187184901108"/>
    <n v="1.6461546761230981"/>
    <n v="0"/>
    <n v="0.57952638086733776"/>
    <n v="0"/>
    <n v="0.23019997938865674"/>
    <n v="0"/>
    <n v="7.1904148770900136E-2"/>
    <n v="0"/>
    <n v="2.7668244296671443"/>
    <n v="0.79711316230085683"/>
    <n v="0.64737496106171422"/>
    <n v="0.23958459867724416"/>
    <n v="0.35204855854262462"/>
    <s v=""/>
    <n v="0.12407398721570895"/>
    <s v=""/>
  </r>
  <r>
    <x v="3"/>
    <d v="2019-12-01T00:00:00"/>
    <x v="4"/>
    <x v="11"/>
    <n v="73603.143381000002"/>
    <n v="26636.089395203402"/>
    <n v="10234.286241076416"/>
    <n v="5724.5490392324982"/>
    <n v="42132.662926290002"/>
    <n v="12408.907102658524"/>
    <n v="9957.4075523690099"/>
    <n v="3743.6138601502321"/>
    <n v="73856.986566832988"/>
    <n v="13827.898228203096"/>
    <n v="6850.3778000000002"/>
    <n v="3453.932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09.036347848778"/>
    <n v="5.2539761874700588"/>
    <n v="0"/>
    <n v="1.9013505807124007"/>
    <n v="0"/>
    <n v="0.73054891050004223"/>
    <n v="0"/>
    <n v="0.40863260663261519"/>
    <n v="0"/>
    <n v="2.9493299187145507"/>
    <n v="0.86863631288740184"/>
    <n v="0.69702881250145854"/>
    <n v="0.26205683654915807"/>
    <n v="0.36188793265695329"/>
    <s v=""/>
    <n v="0.21491702307709509"/>
    <s v=""/>
  </r>
  <r>
    <x v="4"/>
    <d v="2019-12-01T00:00:00"/>
    <x v="0"/>
    <x v="0"/>
    <n v="67.838501998232587"/>
    <n v="28.059765384639245"/>
    <n v="14.668076428649364"/>
    <n v="8.25880774332526"/>
    <n v="89.237723832990056"/>
    <n v="50.15625568340274"/>
    <n v="25.401424582485092"/>
    <n v="17.458181035859397"/>
    <n v="69.376302924122726"/>
    <n v="32.291076403034147"/>
    <n v="11.398010646951693"/>
    <n v="5.3844700000000003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1.765374999999999"/>
    <n v="1.525776"/>
    <n v="27.370632000000001"/>
    <n v="1.3237639999999999"/>
    <n v="1.8956290043000001"/>
    <n v="5.6913169783999997"/>
    <n v="2.7964150102000009"/>
    <n v="3.2"/>
    <n v="1.4223946399999998"/>
    <n v="0"/>
    <n v="0.84719936533258533"/>
    <n v="7.0666205665219701"/>
    <n v="0.47068457362101718"/>
    <n v="9.4149070594202637"/>
    <n v="0.56987141613172487"/>
    <n v="1.4222625510231584"/>
    <n v="3.0273519341676463"/>
    <n v="1.7591907460331189"/>
    <n v="1.4527382378338718"/>
    <n v="2.1596865245262902"/>
    <n v="0"/>
    <n v="0.71645177536018423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452968414682218"/>
    <n v="1.2933205507439647"/>
    <n v="0"/>
    <n v="0.53495095192334208"/>
    <n v="0"/>
    <n v="0.27964244678559685"/>
    <n v="0"/>
    <n v="0.15745167514701647"/>
    <n v="0"/>
    <n v="1.6732611452455979"/>
    <n v="0.94046004560927265"/>
    <n v="0.47629203168947021"/>
    <n v="0.32735142425459013"/>
    <n v="0.41362595809338915"/>
    <s v=""/>
    <n v="0.29432918023777838"/>
    <s v=""/>
  </r>
  <r>
    <x v="4"/>
    <d v="2019-12-01T00:00:00"/>
    <x v="0"/>
    <x v="1"/>
    <n v="74.409811662774899"/>
    <n v="32.135069202079279"/>
    <n v="13.95686358956776"/>
    <n v="7.4092871518999068"/>
    <n v="106.57918387991006"/>
    <n v="59.890500849602468"/>
    <n v="30.258166236748114"/>
    <n v="20.778822599274946"/>
    <n v="65.436125636170303"/>
    <n v="37.137819729834298"/>
    <n v="16.61161489897415"/>
    <n v="9.5162399999999998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2.717962865999997"/>
    <n v="2.6565168000000003"/>
    <n v="23.414832000000001"/>
    <n v="1.2477640000000001"/>
    <n v="1.8715239811999997"/>
    <n v="6.9954519870000018"/>
    <n v="2.5024420164000007"/>
    <n v="11.526999999999999"/>
    <n v="0.80496334000000014"/>
    <n v="0"/>
    <n v="0.67135467217489975"/>
    <n v="7.9403032429069116"/>
    <n v="1.162553691251764"/>
    <n v="7.6420814264179411"/>
    <n v="0.52294169360916787"/>
    <n v="1.5652246176719187"/>
    <n v="4.1249463358445819"/>
    <n v="1.6097494900897804"/>
    <n v="4.8930332085899835"/>
    <n v="0.97904608506144075"/>
    <n v="0"/>
    <n v="1.6951894106357912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159869264347662"/>
    <n v="1.4265720507400796"/>
    <n v="0"/>
    <n v="0.61608799361090916"/>
    <n v="0"/>
    <n v="0.26757857691003767"/>
    <n v="0"/>
    <n v="0.14204957290727541"/>
    <n v="0"/>
    <n v="1.9984239805577757"/>
    <n v="1.1229830136466459"/>
    <n v="0.56735886703125027"/>
    <n v="0.3896154564003399"/>
    <n v="0.43186601987000511"/>
    <s v=""/>
    <n v="0.23056702026397047"/>
    <s v=""/>
  </r>
  <r>
    <x v="4"/>
    <d v="2019-12-01T00:00:00"/>
    <x v="0"/>
    <x v="2"/>
    <n v="88.281274411667539"/>
    <n v="32.137444690917754"/>
    <n v="19.432798110122871"/>
    <n v="10.090895578891255"/>
    <n v="122.00266449160344"/>
    <n v="68.432246601637303"/>
    <n v="34.459388340499295"/>
    <n v="23.65234105952533"/>
    <n v="74.733148624436183"/>
    <n v="34.048787261834676"/>
    <n v="16.924305215555432"/>
    <n v="8.5112749999999995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6.543120800000011"/>
    <n v="2.7543851999999998"/>
    <n v="39.261851999999998"/>
    <n v="1.215676"/>
    <n v="2.1014685002999998"/>
    <n v="10.399617011999997"/>
    <n v="2.7945840073999997"/>
    <n v="1.2"/>
    <n v="1.5201274600000003"/>
    <n v="0"/>
    <n v="0.49044343196753459"/>
    <n v="6.6042043777711612"/>
    <n v="1.6293956270662888"/>
    <n v="12.959310027106374"/>
    <n v="0.52032011172974346"/>
    <n v="1.3719897997441866"/>
    <n v="5.6593698879685164"/>
    <n v="1.8427274175979882"/>
    <n v="0.55540235784404168"/>
    <n v="2.2392176747185308"/>
    <n v="0"/>
    <n v="-1.2444925906290791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517568842899998"/>
    <n v="1.6809855512495329"/>
    <n v="0"/>
    <n v="0.61193702220019097"/>
    <n v="0"/>
    <n v="0.37002470865042808"/>
    <n v="0"/>
    <n v="0.19214323513483569"/>
    <n v="0"/>
    <n v="2.2876235446378117"/>
    <n v="1.2831458984171642"/>
    <n v="0.64613431542693212"/>
    <n v="0.44349566068122737"/>
    <n v="0.36403467105670106"/>
    <s v=""/>
    <n v="0.31399184583405931"/>
    <s v=""/>
  </r>
  <r>
    <x v="4"/>
    <d v="2019-12-01T00:00:00"/>
    <x v="0"/>
    <x v="3"/>
    <n v="56.532519040385701"/>
    <n v="26.935359364517399"/>
    <n v="14.287431209471539"/>
    <n v="8.2643714861190443"/>
    <n v="110.64840887171931"/>
    <n v="62.54380255331111"/>
    <n v="31.578443623157398"/>
    <n v="26.972577991132926"/>
    <n v="58.795768049470261"/>
    <n v="29.630429188470895"/>
    <n v="14.386777029379251"/>
    <n v="7.7805210000000002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2.144221"/>
    <n v="1.0981572000000002"/>
    <n v="28.246236"/>
    <n v="0.94966399999999995"/>
    <n v="2.5377640000000001"/>
    <n v="6.1527239853999989"/>
    <n v="3.1325059992000006"/>
    <n v="0.8"/>
    <n v="0.84964592000000083"/>
    <n v="0"/>
    <n v="0.62160093578569331"/>
    <n v="6.8780099349807982"/>
    <n v="0.38426069391884982"/>
    <n v="10.528584202149988"/>
    <n v="0.44204050175180382"/>
    <n v="2.2490092786366258"/>
    <n v="3.6393307168370672"/>
    <n v="2.011971543865787"/>
    <n v="0.35822769223074524"/>
    <n v="1.1005912060257057"/>
    <n v="0"/>
    <n v="-0.65666640587997094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02762885680599"/>
    <n v="1.0865864980312361"/>
    <n v="0"/>
    <n v="0.51771260686607001"/>
    <n v="0"/>
    <n v="0.27461238429286078"/>
    <n v="0"/>
    <n v="0.15884582226233709"/>
    <n v="0"/>
    <n v="2.0747244034910151"/>
    <n v="1.1727340209195176"/>
    <n v="0.59211486434646143"/>
    <n v="0.50575210573652596"/>
    <n v="0.47645779494232898"/>
    <s v=""/>
    <n v="0.30682239558332758"/>
    <s v=""/>
  </r>
  <r>
    <x v="4"/>
    <d v="2019-12-01T00:00:00"/>
    <x v="0"/>
    <x v="4"/>
    <n v="78.502374327880943"/>
    <n v="33.043623418181951"/>
    <n v="16.837730490525932"/>
    <n v="9.706359680956794"/>
    <n v="115.81773355095291"/>
    <n v="65.477085115870622"/>
    <n v="33.075536029479252"/>
    <n v="28.253243276709512"/>
    <n v="70.663265701088918"/>
    <n v="47.015009216869942"/>
    <n v="18.618728250207333"/>
    <n v="12.641251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5.759179999999986"/>
    <n v="1.1940984999999991"/>
    <n v="31.580784099999995"/>
    <n v="1.147832"/>
    <n v="3.8971139978"/>
    <n v="7.718149966800004"/>
    <n v="3.1094209566000011"/>
    <n v="1.9"/>
    <n v="0.75883270999999997"/>
    <n v="0"/>
    <n v="1.4369620966809578"/>
    <n v="9.5384537931897047"/>
    <n v="0.51171140734053733"/>
    <n v="9.1657564103654554"/>
    <n v="0.4294293788429841"/>
    <n v="3.9322622756854222"/>
    <n v="5.2159864715123962"/>
    <n v="2.3503798216227478"/>
    <n v="0.8176818451746628"/>
    <n v="0.69027190896293711"/>
    <n v="0"/>
    <n v="0.39169010548510386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288985251624574"/>
    <n v="1.5013176092462406"/>
    <n v="0"/>
    <n v="0.6319423346842501"/>
    <n v="0"/>
    <n v="0.32201295185782552"/>
    <n v="0"/>
    <n v="0.18562914606676606"/>
    <n v="0"/>
    <n v="2.1716523590841974"/>
    <n v="1.2277348381651811"/>
    <n v="0.62018624993030713"/>
    <n v="0.52976535226924359"/>
    <n v="0.42092514654612384"/>
    <s v=""/>
    <n v="0.2937438052152585"/>
    <s v=""/>
  </r>
  <r>
    <x v="4"/>
    <d v="2019-12-01T00:00:00"/>
    <x v="0"/>
    <x v="5"/>
    <n v="99.633105046921585"/>
    <n v="69.610296344446041"/>
    <n v="23.162387931386096"/>
    <n v="16.028734820619427"/>
    <n v="132.61502126382717"/>
    <n v="74.746574331424682"/>
    <n v="37.620727921809433"/>
    <n v="32.122048283620011"/>
    <n v="88.156041394330032"/>
    <n v="62.045625465284743"/>
    <n v="7.5517332412550138"/>
    <n v="7.6273799999999996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4.812951999999999"/>
    <n v="1.8358487000000012"/>
    <n v="41.002375999999998"/>
    <n v="2.0759599999999998"/>
    <n v="6.2934414936000014"/>
    <n v="9.5839899955999996"/>
    <n v="4.2382830350000003"/>
    <n v="5.5549999999999997"/>
    <n v="1.3140277699999996"/>
    <n v="0"/>
    <n v="2.9212260527215932"/>
    <n v="7.9330556296654144"/>
    <n v="0.85765016595866905"/>
    <n v="11.171976742672133"/>
    <n v="0.95238279335899934"/>
    <n v="6.0229895462158058"/>
    <n v="5.6638203255515283"/>
    <n v="2.7410492162948921"/>
    <n v="2.4979922747133307"/>
    <n v="1.9239891902330228"/>
    <n v="0"/>
    <n v="29.845390459782244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1.733844546372225"/>
    <n v="1.9258786181571004"/>
    <n v="0"/>
    <n v="1.3455465557378024"/>
    <n v="0"/>
    <n v="0.44772214658479953"/>
    <n v="0"/>
    <n v="0.30983072998280431"/>
    <n v="0"/>
    <n v="2.4866116349176459"/>
    <n v="1.4015433518122511"/>
    <n v="0.70541133932585065"/>
    <n v="0.60230777960311721"/>
    <n v="0.6986663349663097"/>
    <s v=""/>
    <n v="0.23026384978029624"/>
    <s v=""/>
  </r>
  <r>
    <x v="4"/>
    <d v="2019-12-01T00:00:00"/>
    <x v="0"/>
    <x v="6"/>
    <n v="83.687020342604754"/>
    <n v="37.107427333900617"/>
    <n v="19.230874359974056"/>
    <n v="10.533082775180519"/>
    <n v="122.70058724978847"/>
    <n v="75.436070311772227"/>
    <n v="38.856023772273787"/>
    <n v="37.965069207668201"/>
    <n v="49.22446111156637"/>
    <n v="25.024867036131706"/>
    <n v="11.885867091535598"/>
    <n v="7.0970620000000002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2.392037000000016"/>
    <n v="1.6261699999999981"/>
    <n v="35.556952000000003"/>
    <n v="1.184712"/>
    <n v="3.0792870267000012"/>
    <n v="10.733142008999996"/>
    <n v="4.7027770065999999"/>
    <n v="2.61"/>
    <n v="1.0076935349999991"/>
    <n v="0"/>
    <n v="0.79424976530474112"/>
    <n v="7.8946830401247343"/>
    <n v="0.46082460618340504"/>
    <n v="8.1160185159804339"/>
    <n v="0.4772346874297797"/>
    <n v="2.5431788932137116"/>
    <n v="6.1833631044390831"/>
    <n v="2.9413513747659401"/>
    <n v="1.1746130704262256"/>
    <n v="0.87092127791468987"/>
    <n v="0"/>
    <n v="6.4452387634226156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1.111102498614443"/>
    <n v="1.6373550217366843"/>
    <n v="0"/>
    <n v="0.72601500495722138"/>
    <n v="0"/>
    <n v="0.37625630087896034"/>
    <n v="0"/>
    <n v="0.20608208902294872"/>
    <n v="0"/>
    <n v="2.3007100173031074"/>
    <n v="1.4144718173105166"/>
    <n v="0.72857388158582015"/>
    <n v="0.71186794612377502"/>
    <n v="0.44340719961096953"/>
    <s v=""/>
    <n v="0.28385376006807406"/>
    <s v=""/>
  </r>
  <r>
    <x v="4"/>
    <d v="2019-12-01T00:00:00"/>
    <x v="0"/>
    <x v="7"/>
    <n v="79.118065731505411"/>
    <n v="39.246507809881791"/>
    <n v="21.997917096777606"/>
    <n v="14.165269136529352"/>
    <n v="132.98747330674178"/>
    <n v="81.760426839111204"/>
    <n v="42.113607930024763"/>
    <n v="41.147958139475691"/>
    <n v="58.536900311407791"/>
    <n v="30.815894227422675"/>
    <n v="13.216034774882937"/>
    <n v="7.1713420000000001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6.296782"/>
    <n v="3.1642128000000009"/>
    <n v="30.577852"/>
    <n v="1.7866519999999999"/>
    <n v="2.2268594913999995"/>
    <n v="9.8017539992000007"/>
    <n v="4.7753370153999963"/>
    <n v="4.66"/>
    <n v="1.3768124149999992"/>
    <n v="3.8318457650000002"/>
    <n v="0.61995824550540135"/>
    <n v="6.4870369580086695"/>
    <n v="1.1888014697937257"/>
    <n v="8.8493507342930133"/>
    <n v="1.0115481140176039"/>
    <n v="1.5124625518035852"/>
    <n v="5.9919891620641907"/>
    <n v="3.1373902947882413"/>
    <n v="2.4405344703263139"/>
    <n v="1.6814435875503198"/>
    <n v="3.6351334515269786"/>
    <n v="3.3108170157091479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196407342193083"/>
    <n v="1.5157760803883937"/>
    <n v="0"/>
    <n v="0.75190055807072353"/>
    <n v="0"/>
    <n v="0.42144504223369295"/>
    <n v="0"/>
    <n v="0.27138398709443023"/>
    <n v="0"/>
    <n v="2.4935953353652582"/>
    <n v="1.5330573167085251"/>
    <n v="0.78965554934253657"/>
    <n v="0.7715490333419236"/>
    <n v="0.49604989008538836"/>
    <s v=""/>
    <n v="0.36093068981191517"/>
    <s v=""/>
  </r>
  <r>
    <x v="4"/>
    <d v="2019-12-01T00:00:00"/>
    <x v="0"/>
    <x v="8"/>
    <n v="74.057622431349046"/>
    <n v="37.461139525929319"/>
    <n v="23.481338229280809"/>
    <n v="15.289012417793515"/>
    <n v="156.43513907167539"/>
    <n v="95.9952589106869"/>
    <n v="49.110325631623901"/>
    <n v="47.931890766722653"/>
    <n v="72.682872144951318"/>
    <n v="36.035560914012123"/>
    <n v="15.204054690725286"/>
    <n v="8.6843850000000007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0.924604"/>
    <n v="1.8183171999999992"/>
    <n v="25.498820099999993"/>
    <n v="1.0862160000000001"/>
    <n v="5.8081729995999973"/>
    <n v="11.761834980799996"/>
    <n v="3.9624630194000043"/>
    <n v="5.4504999999999999"/>
    <n v="1.0800462500000001"/>
    <n v="5.0423049999999998"/>
    <n v="1.6243428815490546"/>
    <n v="3.62677970906502"/>
    <n v="0.58083938512771571"/>
    <n v="7.612309397570729"/>
    <n v="0.45824081973985303"/>
    <n v="4.188445238941755"/>
    <n v="6.9283874885889221"/>
    <n v="2.3597924535414836"/>
    <n v="2.3960501080576422"/>
    <n v="1.616699717633022"/>
    <n v="4.1811919260088821"/>
    <n v="3.5124032816542936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077963666577254"/>
    <n v="1.4220529609316879"/>
    <n v="0"/>
    <n v="0.7193280398936035"/>
    <n v="0"/>
    <n v="0.45088817949213961"/>
    <n v="0"/>
    <n v="0.29357930574397134"/>
    <n v="0"/>
    <n v="2.9332532108238039"/>
    <n v="1.7999690037327305"/>
    <n v="0.92084822628988239"/>
    <n v="0.89875186180469757"/>
    <n v="0.50583772873150989"/>
    <s v=""/>
    <n v="0.40812993441406087"/>
    <s v=""/>
  </r>
  <r>
    <x v="4"/>
    <d v="2019-12-01T00:00:00"/>
    <x v="0"/>
    <x v="9"/>
    <n v="69.192016330151489"/>
    <n v="37.20133334020332"/>
    <n v="21.127351372385043"/>
    <n v="14.652309380241103"/>
    <n v="154.04929134075147"/>
    <n v="97.424463275322921"/>
    <n v="53.430368798256637"/>
    <n v="52.58130832316165"/>
    <n v="79.147096297698326"/>
    <n v="42.031958877522278"/>
    <n v="16.748805667867263"/>
    <n v="9.8348410000000008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3.278114"/>
    <n v="3.5823143999999987"/>
    <n v="23.798248400000034"/>
    <n v="0.78569999999999995"/>
    <n v="3.8646774998000004"/>
    <n v="9.2150010590000004"/>
    <n v="3.6918419527999982"/>
    <n v="3.44"/>
    <n v="1.960307209999999"/>
    <n v="4.4553754999999962"/>
    <n v="1.1204363085514615"/>
    <n v="4.6303928549633619"/>
    <n v="2.5852472106650248"/>
    <n v="5.7972005565078559"/>
    <n v="0.24947417547885328"/>
    <n v="2.9749887921030855"/>
    <n v="5.2918051806978657"/>
    <n v="2.2574729613150284"/>
    <n v="1.6244203176054788"/>
    <n v="2.4497525202387815"/>
    <n v="4.0076669326351304"/>
    <n v="5.3329118379928566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1.445424827602487"/>
    <n v="1.3449595675809691"/>
    <n v="0"/>
    <n v="0.72312228861687511"/>
    <n v="0"/>
    <n v="0.41067502976570602"/>
    <n v="0"/>
    <n v="0.28481268119258613"/>
    <n v="0"/>
    <n v="2.8885171268544418"/>
    <n v="1.8267674475885654"/>
    <n v="1.0018516412810434"/>
    <n v="0.98593124526557485"/>
    <n v="0.5376535518591653"/>
    <s v=""/>
    <n v="0.39386516731125915"/>
    <s v=""/>
  </r>
  <r>
    <x v="4"/>
    <d v="2019-12-01T00:00:00"/>
    <x v="0"/>
    <x v="10"/>
    <n v="125.76044178211563"/>
    <n v="71.360066270874498"/>
    <n v="31.265333859435199"/>
    <n v="21.648924082619033"/>
    <n v="172.01568886832382"/>
    <n v="109.03034220949564"/>
    <n v="59.840622816476149"/>
    <n v="58.893251244928265"/>
    <n v="79.776166695105445"/>
    <n v="42.514211266252246"/>
    <n v="16.816146320733104"/>
    <n v="9.5754830000000002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33.307266099999964"/>
    <n v="2.809175600000009"/>
    <n v="34.976267999999997"/>
    <n v="3.8186960000000001"/>
    <n v="5.7008544904000011"/>
    <n v="14.276849990000009"/>
    <n v="5.619187964800008"/>
    <n v="14.792999999999999"/>
    <n v="1.9143747599999998"/>
    <n v="6.2004224050000021"/>
    <n v="2.3443464719156566"/>
    <n v="15.36247550247319"/>
    <n v="1.2246161835520677"/>
    <n v="12.937157324768245"/>
    <n v="1.6875306067737816"/>
    <n v="5.3289766456223839"/>
    <n v="8.0774973561790144"/>
    <n v="3.5934595510639289"/>
    <n v="7.90427536350622"/>
    <n v="2.2185997503558936"/>
    <n v="5.4261985401816508"/>
    <n v="7.5992794463981284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0.730253802731937"/>
    <n v="2.4790028110473035"/>
    <n v="0"/>
    <n v="1.4066569930511879"/>
    <n v="0"/>
    <n v="0.61630548865402068"/>
    <n v="0"/>
    <n v="0.42674582640178294"/>
    <n v="0"/>
    <n v="3.225397916857399"/>
    <n v="2.0443846776438708"/>
    <n v="1.1220477704417906"/>
    <n v="1.1042839820718848"/>
    <n v="0.56742855908941792"/>
    <s v=""/>
    <n v="0.3033758965475486"/>
    <s v=""/>
  </r>
  <r>
    <x v="4"/>
    <d v="2019-12-01T00:00:00"/>
    <x v="0"/>
    <x v="11"/>
    <n v="125.95211213083259"/>
    <n v="67.690885833050288"/>
    <n v="29.600267367566737"/>
    <n v="20.575829073741325"/>
    <n v="201.05336492953444"/>
    <n v="127.13123055434943"/>
    <n v="68.269785348136381"/>
    <n v="66.954182019776724"/>
    <n v="95.089927606351438"/>
    <n v="68.405195496509549"/>
    <n v="20.829797222208985"/>
    <n v="17.587909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37.952370000000002"/>
    <n v="3.8073391999999955"/>
    <n v="45.752004199999931"/>
    <n v="-2.3767800000000001"/>
    <n v="5.5057715062000003"/>
    <n v="12.663699967599989"/>
    <n v="4.4740829347999993"/>
    <n v="9.1"/>
    <n v="1.7233752099999953"/>
    <n v="4.7131707699999943"/>
    <n v="2.6370783422326838"/>
    <n v="15.794298235205456"/>
    <n v="1.2492890805570389"/>
    <n v="20.857638371289507"/>
    <n v="-1.0774477606087578"/>
    <n v="5.1932296434934067"/>
    <n v="7.4921757264824214"/>
    <n v="2.8530695394571723"/>
    <n v="4.2531348997067813"/>
    <n v="2.5884273038378618"/>
    <n v="4.3431092286696664"/>
    <n v="4.1439615649597386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0.777931245472836"/>
    <n v="2.4804498537356618"/>
    <n v="0"/>
    <n v="1.3330768736090512"/>
    <n v="0"/>
    <n v="0.58293566991675705"/>
    <n v="0"/>
    <n v="0.40521203934584843"/>
    <n v="0"/>
    <n v="3.7698718569635417"/>
    <n v="2.3837872515884544"/>
    <n v="1.2800996519261651"/>
    <n v="1.2554312960185239"/>
    <n v="0.53743351094213065"/>
    <s v=""/>
    <n v="0.3039674960745618"/>
    <s v=""/>
  </r>
  <r>
    <x v="4"/>
    <d v="2019-12-01T00:00:00"/>
    <x v="1"/>
    <x v="0"/>
    <n v="71.689720804656901"/>
    <n v="34.95059000746334"/>
    <n v="14.744781904206333"/>
    <n v="9.4325461634864283"/>
    <n v="93.081550382949587"/>
    <n v="55.477428834883028"/>
    <n v="23.849204668160802"/>
    <n v="17.172709749242845"/>
    <n v="58.94781631578126"/>
    <n v="27.122942739187927"/>
    <n v="13.677334354995411"/>
    <n v="6.5131273034286776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35.658754000000002"/>
    <n v="0.89438719999999983"/>
    <n v="7.8717782000000005"/>
    <n v="0.131964"/>
    <n v="3.5065355122000001"/>
    <n v="5.6074250388000024"/>
    <n v="2.5004119914000005"/>
    <n v="6.1120000000000001"/>
    <n v="3.6839284122562672"/>
    <n v="0"/>
    <n v="5.7225364500006322"/>
    <n v="14.580998342256349"/>
    <n v="0.40052265861222203"/>
    <n v="3.1556941715071791"/>
    <n v="5.0975832846682279E-2"/>
    <n v="3.0991223828721286"/>
    <n v="3.1647701438254461"/>
    <n v="1.5005866777996071"/>
    <n v="3.0526927892871938"/>
    <n v="1.8775524692013339"/>
    <n v="0"/>
    <n v="4.0676745392552007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452968414682218"/>
    <n v="1.3667428740713574"/>
    <n v="0"/>
    <n v="0.66632244206183477"/>
    <n v="0"/>
    <n v="0.28110481350906902"/>
    <n v="0"/>
    <n v="0.17982864361297321"/>
    <n v="0"/>
    <n v="1.7453352114459844"/>
    <n v="1.0402352516438806"/>
    <n v="0.44718697208064245"/>
    <n v="0.32199866544966238"/>
    <n v="0.48752582120801036"/>
    <s v=""/>
    <n v="0.26988231561962772"/>
    <s v=""/>
  </r>
  <r>
    <x v="4"/>
    <d v="2019-12-01T00:00:00"/>
    <x v="1"/>
    <x v="1"/>
    <n v="86.954677114909785"/>
    <n v="49.413546546114517"/>
    <n v="21.932089151356301"/>
    <n v="17.052007111768884"/>
    <n v="88.782849878700105"/>
    <n v="53.149989561867962"/>
    <n v="20.778704307982608"/>
    <n v="15.176884515127018"/>
    <n v="81.777608249605038"/>
    <n v="36.789627975559391"/>
    <n v="19.727916455927147"/>
    <n v="9.0458638181022017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41.854610000000001"/>
    <n v="0.88318999999999992"/>
    <n v="11.372024"/>
    <n v="2.3987999999999999E-2"/>
    <n v="5.202046503600001"/>
    <n v="5.5973889844000011"/>
    <n v="2.4965549501999997"/>
    <n v="7.5"/>
    <n v="3.1891243295096721"/>
    <n v="0"/>
    <n v="8.8357503472001184"/>
    <n v="18.738730813876316"/>
    <n v="0.46338282828723298"/>
    <n v="5.5632469483010132"/>
    <n v="7.0283305954084935E-3"/>
    <n v="4.7204446651213656"/>
    <n v="3.4878258492182095"/>
    <n v="1.7265709371832711"/>
    <n v="3.8561708047401471"/>
    <n v="1.518733733993777"/>
    <n v="0"/>
    <n v="9.3314116347977745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159869264347662"/>
    <n v="1.6670800433609423"/>
    <n v="0"/>
    <n v="0.94734797542695692"/>
    <n v="0"/>
    <n v="0.42047822321417"/>
    <n v="0"/>
    <n v="0.32691813365844224"/>
    <n v="0"/>
    <n v="1.664731984247251"/>
    <n v="0.99659436148913805"/>
    <n v="0.38961323836726164"/>
    <n v="0.28457573853596485"/>
    <n v="0.568267840047465"/>
    <s v=""/>
    <n v="0.3450876997030628"/>
    <s v=""/>
  </r>
  <r>
    <x v="4"/>
    <d v="2019-12-01T00:00:00"/>
    <x v="1"/>
    <x v="2"/>
    <n v="105.95102391786607"/>
    <n v="55.831037085078975"/>
    <n v="24.403354508303089"/>
    <n v="16.380538849945466"/>
    <n v="94.516673914204816"/>
    <n v="56.57612822780326"/>
    <n v="22.159266497899722"/>
    <n v="16.18429457048013"/>
    <n v="106.44642431021886"/>
    <n v="57.088889502236661"/>
    <n v="24.228220817310024"/>
    <n v="17.164761730162837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50.783541999999997"/>
    <n v="3.3106080000000015"/>
    <n v="13.0114"/>
    <n v="0.173952"/>
    <n v="5.6071499917999992"/>
    <n v="7.1245750601999998"/>
    <n v="2.0417849693999996"/>
    <n v="10.25"/>
    <n v="5.6092029324663724"/>
    <n v="0"/>
    <n v="8.0388089639996991"/>
    <n v="22.119752632243451"/>
    <n v="2.048965477359781"/>
    <n v="6.1165581837566885"/>
    <n v="8.5104994640615675E-2"/>
    <n v="5.0191684011947677"/>
    <n v="4.0175812168241922"/>
    <n v="1.1784559188316535"/>
    <n v="5.2061315596117534"/>
    <n v="2.9004954903148206"/>
    <n v="0"/>
    <n v="7.1388232103012541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517568842899998"/>
    <n v="2.0174396159655799"/>
    <n v="0"/>
    <n v="1.0630925672148082"/>
    <n v="0"/>
    <n v="0.46467030073884025"/>
    <n v="0"/>
    <n v="0.31190588617964937"/>
    <n v="0"/>
    <n v="1.772244643246051"/>
    <n v="1.0608365279372896"/>
    <n v="0.41549961210878333"/>
    <n v="0.3034652846891906"/>
    <n v="0.5269513688547226"/>
    <s v=""/>
    <n v="0.29339485177364216"/>
    <s v=""/>
  </r>
  <r>
    <x v="4"/>
    <d v="2019-12-01T00:00:00"/>
    <x v="1"/>
    <x v="3"/>
    <n v="101.10794012530731"/>
    <n v="55.955368822277848"/>
    <n v="23.886276596863588"/>
    <n v="15.933709398656488"/>
    <n v="91.651389703418332"/>
    <n v="54.788506136751849"/>
    <n v="21.194969547636429"/>
    <n v="15.482484188410341"/>
    <n v="83.259970718826636"/>
    <n v="43.418944702500639"/>
    <n v="17.100399786261828"/>
    <n v="9.8312353355706321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44.156868000000003"/>
    <n v="6.8936027999999929"/>
    <n v="10.925360200000007"/>
    <n v="0.67172399999999999"/>
    <n v="7.0349209870000013"/>
    <n v="7.8495599731999972"/>
    <n v="2.2195840008000003"/>
    <n v="8.65"/>
    <n v="4.7687137499074677"/>
    <n v="0"/>
    <n v="7.9376064143998377"/>
    <n v="22.151284765378811"/>
    <n v="3.8394979001138982"/>
    <n v="3.8127973659067806"/>
    <n v="0.54227590440944584"/>
    <n v="6.6404125526291731"/>
    <n v="4.6055307454349457"/>
    <n v="1.3132466145493407"/>
    <n v="4.5026458093261308"/>
    <n v="2.4938385585661091"/>
    <n v="0"/>
    <n v="6.0538386059632074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02762885680599"/>
    <n v="1.9433509146377499"/>
    <n v="0"/>
    <n v="1.0754933494332801"/>
    <n v="0"/>
    <n v="0.45910753808529381"/>
    <n v="0"/>
    <n v="0.30625476787555195"/>
    <n v="0"/>
    <n v="1.7185188361090664"/>
    <n v="1.0273175355329447"/>
    <n v="0.39741846267948899"/>
    <n v="0.29030591673125061"/>
    <n v="0.55342210268481407"/>
    <s v=""/>
    <n v="0.28475747250034572"/>
    <s v=""/>
  </r>
  <r>
    <x v="4"/>
    <d v="2019-12-01T00:00:00"/>
    <x v="1"/>
    <x v="4"/>
    <n v="108.80687601357207"/>
    <n v="60.84143151462807"/>
    <n v="26.063051540246615"/>
    <n v="18.58661366585342"/>
    <n v="96.189916397638882"/>
    <n v="57.382552125384322"/>
    <n v="22.555568075551424"/>
    <n v="17.536551456860483"/>
    <n v="74.332974795572511"/>
    <n v="44.460333264480305"/>
    <n v="17.798213975941042"/>
    <n v="15.701433093660667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25.794978800000013"/>
    <n v="33.341638400000143"/>
    <n v="10.768788000000001"/>
    <n v="0.245952"/>
    <n v="6.7518055069999958"/>
    <n v="9.4058060211999983"/>
    <n v="2.7315010204000005"/>
    <n v="9.98"/>
    <n v="2.3075007084716446"/>
    <n v="0"/>
    <n v="7.4789055565002656"/>
    <n v="12.149251517754733"/>
    <n v="17.097601813303559"/>
    <n v="3.6058442586243191"/>
    <n v="0.16289590718358196"/>
    <n v="6.8753639946323188"/>
    <n v="5.9743011142120475"/>
    <n v="1.9279106408359046"/>
    <n v="5.142073636856427"/>
    <n v="0.88657637242898346"/>
    <n v="0"/>
    <n v="7.0196122587961938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288985251624574"/>
    <n v="2.080875646945004"/>
    <n v="0"/>
    <n v="1.1635611443183969"/>
    <n v="0"/>
    <n v="0.49844248104694017"/>
    <n v="0"/>
    <n v="0.35545944478385055"/>
    <n v="0"/>
    <n v="1.8036189490199668"/>
    <n v="1.0759574624082904"/>
    <n v="0.42293050571746793"/>
    <n v="0.32882091691716714"/>
    <n v="0.55916899504622286"/>
    <s v=""/>
    <n v="0.30549270789896937"/>
    <s v=""/>
  </r>
  <r>
    <x v="4"/>
    <d v="2019-12-01T00:00:00"/>
    <x v="1"/>
    <x v="5"/>
    <n v="137.29200544747246"/>
    <n v="97.363854901213102"/>
    <n v="30.878429851880483"/>
    <n v="23.43599247514306"/>
    <n v="115.31812729538753"/>
    <n v="68.40062449447953"/>
    <n v="25.346107157155583"/>
    <n v="19.746996141302002"/>
    <n v="75.820497962182031"/>
    <n v="59.441165993096526"/>
    <n v="0.90107465709132661"/>
    <n v="4.9770679090693601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19.428629999999998"/>
    <n v="51.334418800000272"/>
    <n v="26.925072"/>
    <n v="3.923324"/>
    <n v="8.1426584951000134"/>
    <n v="11.363437030000009"/>
    <n v="2.6334390010000002"/>
    <n v="4.6500000000000004"/>
    <n v="2.4107243611715323"/>
    <n v="0"/>
    <n v="6.4803017602006321"/>
    <n v="8.1888310853048569"/>
    <n v="27.442365545749396"/>
    <n v="12.716628935393512"/>
    <n v="3.7768950782654001"/>
    <n v="8.1306908426617088"/>
    <n v="6.8375661657152103"/>
    <n v="1.6359061594973094"/>
    <n v="2.3796355283539481"/>
    <n v="0.9545912600120231"/>
    <n v="0"/>
    <n v="25.300744300259737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1.733844546372225"/>
    <n v="2.6538140873023499"/>
    <n v="0"/>
    <n v="1.8820146802339404"/>
    <n v="0"/>
    <n v="0.59687096759650726"/>
    <n v="0"/>
    <n v="0.45301084194769131"/>
    <n v="0"/>
    <n v="2.1622844404568271"/>
    <n v="1.2825529648352083"/>
    <n v="0.47525479660005754"/>
    <n v="0.37026808797133648"/>
    <n v="0.70917352094812425"/>
    <s v=""/>
    <n v="0.24070526479176063"/>
    <s v=""/>
  </r>
  <r>
    <x v="4"/>
    <d v="2019-12-01T00:00:00"/>
    <x v="1"/>
    <x v="6"/>
    <n v="129.32545293904832"/>
    <n v="74.186389554494156"/>
    <n v="28.512660821725511"/>
    <n v="18.611161953529734"/>
    <n v="108.04508618516854"/>
    <n v="67.23717891914643"/>
    <n v="28.645957261837218"/>
    <n v="24.124663083091566"/>
    <n v="87.326459229107726"/>
    <n v="52.033952159818419"/>
    <n v="25.962285449145895"/>
    <n v="12.234879513871107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49.331947999999997"/>
    <n v="19.945906400000037"/>
    <n v="15.460372"/>
    <n v="0.69985200000000003"/>
    <n v="6.2310365063000024"/>
    <n v="9.3184029239999955"/>
    <n v="3.1855669756000005"/>
    <n v="9.1382999999999992"/>
    <n v="5.5802418923483339"/>
    <n v="0"/>
    <n v="10.433826240799959"/>
    <n v="26.780903856347145"/>
    <n v="9.2873312973747471"/>
    <n v="6.2058728458040804"/>
    <n v="0.52055214476341383"/>
    <n v="5.1642863349011394"/>
    <n v="5.3440125842735728"/>
    <n v="1.9607895254469365"/>
    <n v="4.4930155552537512"/>
    <n v="2.1353505123765673"/>
    <n v="0"/>
    <n v="12.294274897952803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1.111102498614443"/>
    <n v="2.53028102734732"/>
    <n v="0"/>
    <n v="1.4514730836906766"/>
    <n v="0"/>
    <n v="0.55785650138340204"/>
    <n v="0"/>
    <n v="0.36413149088369323"/>
    <n v="0"/>
    <n v="2.025910532934498"/>
    <n v="1.2607376585701564"/>
    <n v="0.53712897635426105"/>
    <n v="0.45235198350223804"/>
    <n v="0.57364105725930481"/>
    <s v=""/>
    <n v="0.25087030202297106"/>
    <s v=""/>
  </r>
  <r>
    <x v="4"/>
    <d v="2019-12-01T00:00:00"/>
    <x v="1"/>
    <x v="7"/>
    <n v="110.99807574464518"/>
    <n v="67.210298151990216"/>
    <n v="26.715600868766437"/>
    <n v="18.453534370806999"/>
    <n v="109.32429628394942"/>
    <n v="68.246606943172168"/>
    <n v="29.91284621288878"/>
    <n v="25.233506569073853"/>
    <n v="149.14402717512044"/>
    <n v="88.199828748382103"/>
    <n v="28.591798173334134"/>
    <n v="18.12840727916921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36.197668"/>
    <n v="13.568771999999896"/>
    <n v="17.191587999999999"/>
    <n v="0.72771600000000003"/>
    <n v="7.2830879903999861"/>
    <n v="8.4690849971999977"/>
    <n v="2.7803159676000031"/>
    <n v="12.37007"/>
    <n v="4.4300338855455781"/>
    <n v="0"/>
    <n v="7.9797389038997153"/>
    <n v="19.555622535360722"/>
    <n v="4.8664543921582846"/>
    <n v="9.5250171863737698"/>
    <n v="0.57194788178394451"/>
    <n v="6.4670147466631684"/>
    <n v="4.7818528737371224"/>
    <n v="1.6994807438146844"/>
    <n v="6.3088162155177407"/>
    <n v="1.8767142263901941"/>
    <n v="0"/>
    <n v="11.557377350190592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196407342193083"/>
    <n v="2.1265462777343229"/>
    <n v="0"/>
    <n v="1.2876422262430429"/>
    <n v="0"/>
    <n v="0.51182834660673704"/>
    <n v="0"/>
    <n v="0.35354031647864093"/>
    <n v="0"/>
    <n v="2.0498964938371063"/>
    <n v="1.2796650428531238"/>
    <n v="0.56088390830549328"/>
    <n v="0.47314346765892973"/>
    <n v="0.60550867842618972"/>
    <s v=""/>
    <n v="0.27456409029872098"/>
    <s v=""/>
  </r>
  <r>
    <x v="4"/>
    <d v="2019-12-01T00:00:00"/>
    <x v="1"/>
    <x v="8"/>
    <n v="165.9606681692442"/>
    <n v="107.81301904528236"/>
    <n v="37.466045760928353"/>
    <n v="27.419982607736671"/>
    <n v="117.28685258003924"/>
    <n v="73.234520632824015"/>
    <n v="31.531004429013684"/>
    <n v="26.676141087262732"/>
    <n v="93.759313435822321"/>
    <n v="57.615403550692136"/>
    <n v="25.023112519389372"/>
    <n v="16.326410844290855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62.683926100000022"/>
    <n v="18.408289199999974"/>
    <n v="22.09603999999997"/>
    <n v="0.91172799999999998"/>
    <n v="9.2094155069000116"/>
    <n v="16.092460965199994"/>
    <n v="3.0181569620000013"/>
    <n v="14.6"/>
    <n v="8.8758500994453655"/>
    <n v="0"/>
    <n v="10.06480133569886"/>
    <n v="40.425204079075783"/>
    <n v="8.5327094216290043"/>
    <n v="11.1178691617895"/>
    <n v="0.7780127146362904"/>
    <n v="8.9873769447540646"/>
    <n v="10.067298312602542"/>
    <n v="1.8112302042893786"/>
    <n v="7.7250980105933547"/>
    <n v="3.4851008436754363"/>
    <n v="0"/>
    <n v="14.883119352237003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077963666577254"/>
    <n v="3.186773377541928"/>
    <n v="0"/>
    <n v="2.070223400737055"/>
    <n v="0"/>
    <n v="0.71942224931835075"/>
    <n v="0"/>
    <n v="0.52651794880632685"/>
    <n v="0"/>
    <n v="2.1991992269728464"/>
    <n v="1.373191432974334"/>
    <n v="0.59122535084350614"/>
    <n v="0.50019373499422415"/>
    <n v="0.64962994084439485"/>
    <s v=""/>
    <n v="0.25432904903831749"/>
    <s v=""/>
  </r>
  <r>
    <x v="4"/>
    <d v="2019-12-01T00:00:00"/>
    <x v="1"/>
    <x v="9"/>
    <n v="135.43039237652854"/>
    <n v="84.097145247187967"/>
    <n v="33.602007868883916"/>
    <n v="22.76926185998849"/>
    <n v="118.72574267340144"/>
    <n v="77.406494334441348"/>
    <n v="37.179467097136943"/>
    <n v="33.279642969312057"/>
    <n v="96.763052131073124"/>
    <n v="56.26882771949132"/>
    <n v="28.402721378100594"/>
    <n v="17.412333518117151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53.837637999999998"/>
    <n v="12.340932799999923"/>
    <n v="21.343104"/>
    <n v="9.9000000000000005E-2"/>
    <n v="6.860880486400001"/>
    <n v="13.873790001000001"/>
    <n v="4.4911649718000035"/>
    <n v="9.26"/>
    <n v="5.0980483435272204"/>
    <n v="0"/>
    <n v="8.225833773801412"/>
    <n v="33.543800103929073"/>
    <n v="4.4151482850277128"/>
    <n v="12.066506356046595"/>
    <n v="7.4581132034561598E-2"/>
    <n v="5.969409000978783"/>
    <n v="8.1668443563947228"/>
    <n v="2.7324795240441206"/>
    <n v="4.6350310726046491"/>
    <n v="2.229340563608825"/>
    <n v="0"/>
    <n v="10.264004852518923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1.445424827602487"/>
    <n v="2.6325060553074651"/>
    <n v="0"/>
    <n v="1.6346865737624652"/>
    <n v="0"/>
    <n v="0.65315833198941964"/>
    <n v="0"/>
    <n v="0.44259060813065515"/>
    <n v="0"/>
    <n v="2.2261792840842056"/>
    <n v="1.4514184561889492"/>
    <n v="0.6971374327185359"/>
    <n v="0.62401337815845848"/>
    <n v="0.6209621324390614"/>
    <s v=""/>
    <n v="0.27074952179485362"/>
    <s v=""/>
  </r>
  <r>
    <x v="4"/>
    <d v="2019-12-01T00:00:00"/>
    <x v="1"/>
    <x v="10"/>
    <n v="130.38410853413626"/>
    <n v="85.902800931005771"/>
    <n v="29.760691743864534"/>
    <n v="20.959342786431709"/>
    <n v="144.64881322265657"/>
    <n v="94.559169347125632"/>
    <n v="44.385095292937166"/>
    <n v="40.127636268673314"/>
    <n v="115.04362813459723"/>
    <n v="76.788560551908759"/>
    <n v="32.403818946012663"/>
    <n v="20.974198319312123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43.010835999999998"/>
    <n v="14.564295199999929"/>
    <n v="17.204879999999999"/>
    <n v="0.215976"/>
    <n v="7.4896795019999889"/>
    <n v="12.399055978799998"/>
    <n v="3.3866009997999966"/>
    <n v="15.4665"/>
    <n v="8.4115979483354391"/>
    <n v="0"/>
    <n v="8.2346869052009168"/>
    <n v="25.89095746375552"/>
    <n v="8.1393900584733778"/>
    <n v="9.0152696084499357"/>
    <n v="0.12892988203105424"/>
    <n v="6.9405159772063341"/>
    <n v="6.8684424196904672"/>
    <n v="1.9667448215026855"/>
    <n v="10.492821774439209"/>
    <n v="4.0433938163100187"/>
    <n v="0"/>
    <n v="12.416335109147155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0.730253802731937"/>
    <n v="2.5701450073785121"/>
    <n v="0"/>
    <n v="1.6933248799630432"/>
    <n v="0"/>
    <n v="0.58664582794304598"/>
    <n v="0"/>
    <n v="0.4131527287037346"/>
    <n v="0"/>
    <n v="2.7122524922792972"/>
    <n v="1.7730414582442671"/>
    <n v="0.83224730743568287"/>
    <n v="0.75241738286131421"/>
    <n v="0.65884410222059608"/>
    <s v=""/>
    <n v="0.24398904994105541"/>
    <s v=""/>
  </r>
  <r>
    <x v="4"/>
    <d v="2019-12-01T00:00:00"/>
    <x v="1"/>
    <x v="11"/>
    <n v="111.54507508391744"/>
    <n v="69.699062580824872"/>
    <n v="25.982063893938729"/>
    <n v="17.939252118686628"/>
    <n v="144.99082974949718"/>
    <n v="94.744346866657907"/>
    <n v="44.629392812109039"/>
    <n v="40.286429656135027"/>
    <n v="73.79447837835805"/>
    <n v="64.319334993497961"/>
    <n v="16.471015308276044"/>
    <n v="14.77014661438521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45.591790399999979"/>
    <n v="7.6117747999999521"/>
    <n v="18.675936"/>
    <n v="0.99360000000000004"/>
    <n v="6.8638805084000083"/>
    <n v="8.6896849965999863"/>
    <n v="2.4714159495999999"/>
    <n v="7.72"/>
    <n v="2.346056605218783"/>
    <n v="0"/>
    <n v="10.580935824098731"/>
    <n v="27.952496345731973"/>
    <n v="2.5230578358395399"/>
    <n v="10.8154528312366"/>
    <n v="0.53262822773416429"/>
    <n v="5.6739014674262851"/>
    <n v="4.8725802297458056"/>
    <n v="1.4610625396493748"/>
    <n v="4.0838654310646127"/>
    <n v="0.90848720257640259"/>
    <n v="0"/>
    <n v="10.87553046982012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0.777931245472836"/>
    <n v="2.1967235046398699"/>
    <n v="0"/>
    <n v="1.3726250926585153"/>
    <n v="0"/>
    <n v="0.51168023699774479"/>
    <n v="0"/>
    <n v="0.35328836127576629"/>
    <n v="0"/>
    <n v="2.7186655084434621"/>
    <n v="1.7765136484245792"/>
    <n v="0.83682803326722932"/>
    <n v="0.75539485465181933"/>
    <n v="0.62485109744548528"/>
    <s v=""/>
    <n v="0.25738154079021935"/>
    <s v=""/>
  </r>
  <r>
    <x v="4"/>
    <d v="2019-12-01T00:00:00"/>
    <x v="7"/>
    <x v="0"/>
    <n v="24.76122295991912"/>
    <n v="4.616242460379679"/>
    <n v="0"/>
    <n v="0"/>
    <n v="35.226606705738263"/>
    <n v="8.5869261931037073"/>
    <n v="0"/>
    <n v="0"/>
    <n v="15.636484295647506"/>
    <n v="2.376535981244021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452968414682218"/>
    <n v="0.47206523688348884"/>
    <n v="0"/>
    <n v="8.8007268223308732E-2"/>
    <n v="0"/>
    <n v="0"/>
    <n v="0"/>
    <n v="0"/>
    <n v="0"/>
    <n v="0.66052012251985825"/>
    <n v="0.16101004529096249"/>
    <n v="0"/>
    <n v="0"/>
    <n v="0.18643030951467826"/>
    <s v=""/>
    <n v="0"/>
    <s v=""/>
  </r>
  <r>
    <x v="4"/>
    <d v="2019-12-01T00:00:00"/>
    <x v="7"/>
    <x v="1"/>
    <n v="18.884132690117326"/>
    <n v="5.8430666665480553"/>
    <n v="0"/>
    <n v="0"/>
    <n v="17.52925678166714"/>
    <n v="4.2729756931035574"/>
    <n v="0"/>
    <n v="0"/>
    <n v="3.1494522434607699"/>
    <n v="1.130824990623280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59869264347662"/>
    <n v="0.36204332864432653"/>
    <n v="0"/>
    <n v="0.11202226441433799"/>
    <n v="0"/>
    <n v="0"/>
    <n v="0"/>
    <n v="0"/>
    <n v="0"/>
    <n v="0.32868413735753776"/>
    <n v="8.0120871473930058E-2"/>
    <n v="0"/>
    <n v="0"/>
    <n v="0.30941673427267957"/>
    <s v=""/>
    <n v="0"/>
    <s v=""/>
  </r>
  <r>
    <x v="4"/>
    <d v="2019-12-01T00:00:00"/>
    <x v="7"/>
    <x v="2"/>
    <n v="7.9638813805964901"/>
    <n v="2.8570135515217943"/>
    <n v="0"/>
    <n v="0"/>
    <n v="18.727183340165322"/>
    <n v="4.5649852820063384"/>
    <n v="0"/>
    <n v="0"/>
    <n v="2.5978535057600016"/>
    <n v="1.120569324582170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517568842899998"/>
    <n v="0.15164223241977337"/>
    <n v="0"/>
    <n v="5.4401100707235847E-2"/>
    <n v="0"/>
    <n v="0"/>
    <n v="0"/>
    <n v="0"/>
    <n v="0"/>
    <n v="0.35114598285400217"/>
    <n v="8.5596227390275503E-2"/>
    <n v="0"/>
    <n v="0"/>
    <n v="0.35874637189884989"/>
    <s v=""/>
    <n v="0"/>
    <s v=""/>
  </r>
  <r>
    <x v="4"/>
    <d v="2019-12-01T00:00:00"/>
    <x v="7"/>
    <x v="3"/>
    <n v="4.6169446007756534"/>
    <n v="0.759827526943747"/>
    <n v="0"/>
    <n v="0"/>
    <n v="17.59768342579121"/>
    <n v="4.2896555438664592"/>
    <n v="0"/>
    <n v="0"/>
    <n v="2.5947064563300106"/>
    <n v="0.642181874588027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2762885680599"/>
    <n v="8.8740246331093148E-2"/>
    <n v="0"/>
    <n v="1.4604308203915971E-2"/>
    <n v="0"/>
    <n v="0"/>
    <n v="0"/>
    <n v="0"/>
    <n v="0"/>
    <n v="0.32996717820612143"/>
    <n v="8.0433628736119894E-2"/>
    <n v="0"/>
    <n v="0"/>
    <n v="0.16457367212422147"/>
    <s v=""/>
    <n v="0"/>
    <s v=""/>
  </r>
  <r>
    <x v="4"/>
    <d v="2019-12-01T00:00:00"/>
    <x v="7"/>
    <x v="4"/>
    <n v="10.059568192377244"/>
    <n v="3.628105767017459"/>
    <n v="0"/>
    <n v="0"/>
    <n v="18.292515714279336"/>
    <n v="4.4590296089779011"/>
    <n v="0"/>
    <n v="0"/>
    <n v="4.5790405845845044"/>
    <n v="1.389005140029237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88985251624574"/>
    <n v="0.1923840775254804"/>
    <n v="0"/>
    <n v="6.9385660279279116E-2"/>
    <n v="0"/>
    <n v="0"/>
    <n v="0"/>
    <n v="0"/>
    <n v="0"/>
    <n v="0.34299570270059593"/>
    <n v="8.3609494614250934E-2"/>
    <n v="0"/>
    <n v="0"/>
    <n v="0.36066217730565203"/>
    <s v=""/>
    <n v="0"/>
    <s v=""/>
  </r>
  <r>
    <x v="4"/>
    <d v="2019-12-01T00:00:00"/>
    <x v="7"/>
    <x v="5"/>
    <n v="6.94107616024111"/>
    <n v="1.7416342353794998"/>
    <n v="0"/>
    <n v="0"/>
    <n v="15.057994547963647"/>
    <n v="3.6705745994677139"/>
    <n v="0"/>
    <n v="0"/>
    <n v="2.4190562408830019"/>
    <n v="0.7998148773763116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733844546372225"/>
    <n v="0.13416896078580429"/>
    <n v="0"/>
    <n v="3.3665277549948296E-2"/>
    <n v="0"/>
    <n v="0"/>
    <n v="0"/>
    <n v="0"/>
    <n v="0"/>
    <n v="0.28234647994364237"/>
    <n v="6.8825487632442187E-2"/>
    <n v="0"/>
    <n v="0"/>
    <n v="0.25091703291712641"/>
    <s v=""/>
    <n v="0"/>
    <s v=""/>
  </r>
  <r>
    <x v="4"/>
    <d v="2019-12-01T00:00:00"/>
    <x v="7"/>
    <x v="6"/>
    <n v="6.5770303643442878"/>
    <n v="1.7481417484128965"/>
    <n v="0"/>
    <n v="0"/>
    <n v="23.892140846841361"/>
    <n v="5.824008306018456"/>
    <n v="0"/>
    <n v="0"/>
    <n v="7.8146762451172602"/>
    <n v="1.798028749758534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111102498614443"/>
    <n v="0.12868105055105361"/>
    <n v="0"/>
    <n v="3.4202779101865123E-2"/>
    <n v="0"/>
    <n v="0"/>
    <n v="0"/>
    <n v="0"/>
    <n v="0"/>
    <n v="0.44799205132768777"/>
    <n v="0.10920366846521562"/>
    <n v="0"/>
    <n v="0"/>
    <n v="0.26579499433209341"/>
    <s v=""/>
    <n v="0"/>
    <s v=""/>
  </r>
  <r>
    <x v="4"/>
    <d v="2019-12-01T00:00:00"/>
    <x v="7"/>
    <x v="7"/>
    <n v="5.6698218613168585"/>
    <n v="1.9826693511425431"/>
    <n v="0"/>
    <n v="0"/>
    <n v="30.104248318030301"/>
    <n v="7.3382872374046659"/>
    <n v="0"/>
    <n v="0"/>
    <n v="11.724955455973776"/>
    <n v="1.208137873717408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96407342193083"/>
    <n v="0.10862475312038661"/>
    <n v="0"/>
    <n v="3.7984785775473241E-2"/>
    <n v="0"/>
    <n v="0"/>
    <n v="0"/>
    <n v="0"/>
    <n v="0"/>
    <n v="0.56447281322031273"/>
    <n v="0.13759731176000192"/>
    <n v="0"/>
    <n v="0"/>
    <n v="0.34968812065676663"/>
    <s v=""/>
    <n v="0"/>
    <s v=""/>
  </r>
  <r>
    <x v="4"/>
    <d v="2019-12-01T00:00:00"/>
    <x v="7"/>
    <x v="8"/>
    <n v="4.8173339005043943"/>
    <n v="1.4093134129603726"/>
    <n v="0"/>
    <n v="0"/>
    <n v="29.589009662770042"/>
    <n v="7.2126913677396702"/>
    <n v="0"/>
    <n v="0"/>
    <n v="9.4083452658761875"/>
    <n v="1.490620373586354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77963666577254"/>
    <n v="9.2502347659881273E-2"/>
    <n v="0"/>
    <n v="2.7061607515672621E-2"/>
    <n v="0"/>
    <n v="0"/>
    <n v="0"/>
    <n v="0"/>
    <n v="0"/>
    <n v="0.55481177767004397"/>
    <n v="0.13524231345113566"/>
    <n v="0"/>
    <n v="0"/>
    <n v="0.29255049412556017"/>
    <s v=""/>
    <n v="0"/>
    <s v=""/>
  </r>
  <r>
    <x v="4"/>
    <d v="2019-12-01T00:00:00"/>
    <x v="7"/>
    <x v="9"/>
    <n v="4.8112571417599437"/>
    <n v="1.8460123073322059"/>
    <n v="0"/>
    <n v="0"/>
    <n v="35.381544680363064"/>
    <n v="8.6246942632367727"/>
    <n v="0"/>
    <n v="0"/>
    <n v="2.9284661005371397"/>
    <n v="1.088126319962078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445424827602487"/>
    <n v="9.3521574715007813E-2"/>
    <n v="0"/>
    <n v="3.5882924740505751E-2"/>
    <n v="0"/>
    <n v="0"/>
    <n v="0"/>
    <n v="0"/>
    <n v="0"/>
    <n v="0.66342530299429436"/>
    <n v="0.16171821938561826"/>
    <n v="0"/>
    <n v="0"/>
    <n v="0.38368606227871249"/>
    <s v=""/>
    <n v="0"/>
    <s v=""/>
  </r>
  <r>
    <x v="4"/>
    <d v="2019-12-01T00:00:00"/>
    <x v="7"/>
    <x v="10"/>
    <n v="3.7729755344004556"/>
    <n v="1.190500617505617"/>
    <n v="0"/>
    <n v="0"/>
    <n v="34.42160753256119"/>
    <n v="8.3906975712746572"/>
    <n v="0"/>
    <n v="0"/>
    <n v="4.8508405149968432"/>
    <n v="1.164730826995487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30253802731937"/>
    <n v="7.4373283230001752E-2"/>
    <n v="0"/>
    <n v="2.3467271071320874E-2"/>
    <n v="0"/>
    <n v="0"/>
    <n v="0"/>
    <n v="0"/>
    <n v="0"/>
    <n v="0.64542590249074916"/>
    <n v="0.15733064027715757"/>
    <n v="0"/>
    <n v="0"/>
    <n v="0.31553361707520144"/>
    <s v=""/>
    <n v="0"/>
    <s v=""/>
  </r>
  <r>
    <x v="4"/>
    <d v="2019-12-01T00:00:00"/>
    <x v="7"/>
    <x v="11"/>
    <n v="11.16048885497796"/>
    <n v="3.5877895753742628"/>
    <n v="0"/>
    <n v="0"/>
    <n v="35.82965774432413"/>
    <n v="8.7339274300456662"/>
    <n v="0"/>
    <n v="0"/>
    <n v="4.8387177160872596"/>
    <n v="3.872603970200478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77931245472836"/>
    <n v="0.21979014467969263"/>
    <n v="0"/>
    <n v="7.0656473932150132E-2"/>
    <n v="0"/>
    <n v="0"/>
    <n v="0"/>
    <n v="0"/>
    <n v="0"/>
    <n v="0.67182769322117075"/>
    <n v="0.16376640714683369"/>
    <n v="0"/>
    <n v="0"/>
    <n v="0.32147243924480839"/>
    <s v=""/>
    <n v="0"/>
    <s v=""/>
  </r>
  <r>
    <x v="4"/>
    <d v="2019-12-01T00:00:00"/>
    <x v="6"/>
    <x v="0"/>
    <n v="4.3468002399999997E-2"/>
    <n v="2.3783620971485116E-2"/>
    <n v="1.6928754460392468E-2"/>
    <n v="9.2474373565453721E-3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452968414682218"/>
    <n v="8.2870433673745681E-4"/>
    <n v="0"/>
    <n v="4.5342755024761945E-4"/>
    <n v="0"/>
    <n v="3.2274159064854573E-4"/>
    <n v="0"/>
    <n v="1.7629960011866368E-4"/>
    <n v="0"/>
    <n v="0"/>
    <n v="0"/>
    <n v="0"/>
    <n v="0"/>
    <n v="0.54715238010305067"/>
    <s v=""/>
    <n v="0.38881536867882294"/>
    <s v=""/>
  </r>
  <r>
    <x v="4"/>
    <d v="2019-12-01T00:00:00"/>
    <x v="6"/>
    <x v="1"/>
    <n v="0.12199500160000001"/>
    <n v="7.2929661446391278E-2"/>
    <n v="5.0563987208605984E-2"/>
    <n v="3.0751610466180031E-2"/>
    <n v="7.6205312841207684"/>
    <n v="6.7496134230783955"/>
    <n v="7.0653211477062552"/>
    <n v="6.63857139579549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59869264347662"/>
    <n v="2.3388670892123208E-3"/>
    <n v="0"/>
    <n v="1.398194866570346E-3"/>
    <n v="0"/>
    <n v="9.6940402500524483E-4"/>
    <n v="0"/>
    <n v="5.895645617961582E-4"/>
    <n v="0"/>
    <n v="0.14288955787029936"/>
    <n v="0.12655932268512229"/>
    <n v="0.13247903293974897"/>
    <n v="0.12447721769901221"/>
    <n v="0.59780860272877989"/>
    <s v=""/>
    <n v="0.42166122612244333"/>
    <s v=""/>
  </r>
  <r>
    <x v="4"/>
    <d v="2019-12-01T00:00:00"/>
    <x v="6"/>
    <x v="2"/>
    <n v="1.779625E-2"/>
    <n v="9.9200124921029632E-3"/>
    <n v="1.6499666071428571E-2"/>
    <n v="1.4235828370449954E-4"/>
    <n v="7.6205312841207684"/>
    <n v="6.7496134230783955"/>
    <n v="7.0653211477062552"/>
    <n v="6.63857139579549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517568842899998"/>
    <n v="3.3886279186371603E-4"/>
    <n v="0"/>
    <n v="1.8888940807175385E-4"/>
    <n v="0"/>
    <n v="3.1417421702793102E-4"/>
    <n v="0"/>
    <n v="2.7106792420332185E-6"/>
    <n v="0"/>
    <n v="0.14288955787029936"/>
    <n v="0.12655932268512229"/>
    <n v="0.13247903293974897"/>
    <n v="0.12447721769901221"/>
    <n v="0.55742150689628223"/>
    <s v=""/>
    <n v="1.435061536644504E-2"/>
    <s v=""/>
  </r>
  <r>
    <x v="4"/>
    <d v="2019-12-01T00:00:00"/>
    <x v="6"/>
    <x v="3"/>
    <n v="1.168375E-2"/>
    <n v="5.7586308447261109E-3"/>
    <n v="1.0832505357142856E-2"/>
    <n v="-2.8048132005825677E-4"/>
    <n v="7.6205312841207684"/>
    <n v="6.7496134230783955"/>
    <n v="7.0653211477062552"/>
    <n v="6.63857139579549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2762885680599"/>
    <n v="2.245681814975043E-4"/>
    <n v="0"/>
    <n v="1.1068409172702085E-4"/>
    <n v="0"/>
    <n v="2.0820678541697184E-4"/>
    <n v="0"/>
    <n v="-5.3910071671768223E-6"/>
    <n v="0"/>
    <n v="0.14288955787029936"/>
    <n v="0.12655932268512229"/>
    <n v="0.13247903293974897"/>
    <n v="0.12447721769901221"/>
    <n v="0.49287521940525181"/>
    <s v=""/>
    <n v="-4.8706251124801328E-2"/>
    <s v=""/>
  </r>
  <r>
    <x v="4"/>
    <d v="2019-12-01T00:00:00"/>
    <x v="6"/>
    <x v="4"/>
    <n v="5.2774653011999995"/>
    <n v="8.3320241986110641"/>
    <n v="4.8929642578268568"/>
    <n v="5.0797713429703979"/>
    <n v="7.6205312841207684"/>
    <n v="6.7496134230783955"/>
    <n v="7.0653211477062552"/>
    <n v="6.63857139579549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88985251624574"/>
    <n v="0.10092881465960431"/>
    <n v="0"/>
    <n v="0.15934568549218872"/>
    <n v="0"/>
    <n v="9.3575429591547424E-2"/>
    <n v="0"/>
    <n v="9.7148019196118818E-2"/>
    <n v="0"/>
    <n v="0.14288955787029936"/>
    <n v="0.12655932268512229"/>
    <n v="0.13247903293974897"/>
    <n v="0.12447721769901221"/>
    <n v="1.5787927959879742"/>
    <s v=""/>
    <n v="0.60966833771524431"/>
    <s v=""/>
  </r>
  <r>
    <x v="4"/>
    <d v="2019-12-01T00:00:00"/>
    <x v="6"/>
    <x v="5"/>
    <n v="0.16087399839999991"/>
    <n v="8.8967001269679519E-2"/>
    <n v="0.14915317851657134"/>
    <n v="6.4436955143325925E-2"/>
    <n v="7.6205312841207684"/>
    <n v="6.7496134230783955"/>
    <n v="7.0653211477062552"/>
    <n v="6.63857139579549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733844546372225"/>
    <n v="3.1096470755386961E-3"/>
    <n v="0"/>
    <n v="1.7197059690766444E-3"/>
    <n v="0"/>
    <n v="2.8830870743208766E-3"/>
    <n v="0"/>
    <n v="1.245547391815567E-3"/>
    <n v="0"/>
    <n v="0.14288955787029936"/>
    <n v="0.12655932268512229"/>
    <n v="0.13247903293974897"/>
    <n v="0.12447721769901221"/>
    <n v="0.55302287600554578"/>
    <s v=""/>
    <n v="0.72427927460432917"/>
    <s v=""/>
  </r>
  <r>
    <x v="4"/>
    <d v="2019-12-01T00:00:00"/>
    <x v="6"/>
    <x v="6"/>
    <n v="3.5976000000000001E-2"/>
    <n v="7.0425650415067067E-3"/>
    <n v="3.3354891428571433E-2"/>
    <n v="1.138781250046339E-2"/>
    <n v="7.6205312841207684"/>
    <n v="6.7496134230783955"/>
    <n v="7.0653211477062552"/>
    <n v="6.63857139579549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111102498614443"/>
    <n v="7.0387837947685176E-4"/>
    <n v="0"/>
    <n v="1.3778933924772258E-4"/>
    <n v="0"/>
    <n v="6.5259581182925254E-4"/>
    <n v="0"/>
    <n v="2.2280506472682914E-4"/>
    <n v="0"/>
    <n v="0.14288955787029936"/>
    <n v="0.12655932268512229"/>
    <n v="0.13247903293974897"/>
    <n v="0.12447721769901221"/>
    <n v="0.19575731158290824"/>
    <s v=""/>
    <n v="1.6169978457205767"/>
    <s v=""/>
  </r>
  <r>
    <x v="4"/>
    <d v="2019-12-01T00:00:00"/>
    <x v="6"/>
    <x v="7"/>
    <n v="0.33740599220000028"/>
    <n v="0.24359356828341591"/>
    <n v="0.31282355562542885"/>
    <n v="0.10880469593166975"/>
    <n v="7.6205312841207684"/>
    <n v="6.7496134230783955"/>
    <n v="7.0653211477062552"/>
    <n v="6.6385713957954922"/>
    <n v="4.2104000000000003E-2"/>
    <n v="2.0729000000000001E-2"/>
    <n v="2.1616E-2"/>
    <n v="1.064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96407342193083"/>
    <n v="6.4641612206757645E-3"/>
    <n v="0"/>
    <n v="4.6668646500217367E-3"/>
    <n v="0"/>
    <n v="5.993200903169388E-3"/>
    <n v="0"/>
    <n v="2.0845246152356779E-3"/>
    <n v="0"/>
    <n v="0.14288955787029936"/>
    <n v="0.12655932268512229"/>
    <n v="0.13247903293974897"/>
    <n v="0.12447721769901221"/>
    <n v="0.72195981670362208"/>
    <s v=""/>
    <n v="0.44666489636162232"/>
    <s v=""/>
  </r>
  <r>
    <x v="4"/>
    <d v="2019-12-01T00:00:00"/>
    <x v="6"/>
    <x v="8"/>
    <n v="4.2033994200000251E-2"/>
    <n v="2.5533053356313656E-2"/>
    <n v="3.8971517479714515E-2"/>
    <n v="8.4111617445401521E-3"/>
    <n v="7.6205312841207684"/>
    <n v="6.7496134230783955"/>
    <n v="7.0653211477062552"/>
    <n v="6.6385713957954922"/>
    <n v="0"/>
    <n v="1.1E-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77963666577254"/>
    <n v="8.0713590241580338E-4"/>
    <n v="0"/>
    <n v="4.9028517166657833E-4"/>
    <n v="0"/>
    <n v="7.483302866683662E-4"/>
    <n v="0"/>
    <n v="1.6151095688747699E-4"/>
    <n v="0"/>
    <n v="0.14288955787029936"/>
    <n v="0.12655932268512229"/>
    <n v="0.13247903293974897"/>
    <n v="0.12447721769901221"/>
    <n v="0.6074381900236715"/>
    <s v=""/>
    <n v="0.32942247944898806"/>
    <s v=""/>
  </r>
  <r>
    <x v="4"/>
    <d v="2019-12-01T00:00:00"/>
    <x v="6"/>
    <x v="9"/>
    <n v="7.6697991799999962E-2"/>
    <n v="2.4011421996957893E-2"/>
    <n v="7.1109995254571401E-2"/>
    <n v="-1.2498001153549154E-3"/>
    <n v="7.6205312841207684"/>
    <n v="6.7496134230783955"/>
    <n v="7.0653211477062552"/>
    <n v="6.6385713957954922"/>
    <n v="4.8757000000000002E-2"/>
    <n v="2.5700000000000001E-2"/>
    <n v="2.4868999999999999E-2"/>
    <n v="1.311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445424827602487"/>
    <n v="1.4908612778885731E-3"/>
    <n v="0"/>
    <n v="4.667358094023324E-4"/>
    <n v="0"/>
    <n v="1.3822413847852629E-3"/>
    <n v="0"/>
    <n v="-2.4293707740641469E-5"/>
    <n v="0"/>
    <n v="0.14288955787029936"/>
    <n v="0.12655932268512229"/>
    <n v="0.13247903293974897"/>
    <n v="0.12447721769901221"/>
    <n v="0.31306454619530083"/>
    <s v=""/>
    <n v="-5.2050233239549812E-2"/>
    <s v=""/>
  </r>
  <r>
    <x v="4"/>
    <d v="2019-12-01T00:00:00"/>
    <x v="6"/>
    <x v="10"/>
    <n v="0.24003720600000017"/>
    <n v="0.13868720832825196"/>
    <n v="0.22254878099142872"/>
    <n v="3.1915540277432264E-2"/>
    <n v="7.6205312841207684"/>
    <n v="6.7496134230783955"/>
    <n v="7.0653211477062552"/>
    <n v="6.6385713957954922"/>
    <n v="0"/>
    <n v="6.0999999999999999E-5"/>
    <n v="-3.1999999999999999E-5"/>
    <n v="1.5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30253802731937"/>
    <n v="4.7316381844530343E-3"/>
    <n v="0"/>
    <n v="2.7338165676747185E-3"/>
    <n v="0"/>
    <n v="4.386904545300027E-3"/>
    <n v="0"/>
    <n v="6.2912242468839261E-4"/>
    <n v="0"/>
    <n v="0.14288955787029936"/>
    <n v="0.12655932268512229"/>
    <n v="0.13247903293974897"/>
    <n v="0.12447721769901221"/>
    <n v="0.57777379865124678"/>
    <s v=""/>
    <n v="0.23012605605192468"/>
    <s v=""/>
  </r>
  <r>
    <x v="4"/>
    <d v="2019-12-01T00:00:00"/>
    <x v="6"/>
    <x v="11"/>
    <n v="0.17493660779999975"/>
    <n v="0.12022442181452721"/>
    <n v="0.1621912263745712"/>
    <n v="7.0539430465492714E-2"/>
    <n v="7.6205312841207684"/>
    <n v="6.7496134230783955"/>
    <n v="7.0653211477062552"/>
    <n v="6.6385713957954922"/>
    <n v="4.75E-4"/>
    <n v="1.0359E-2"/>
    <n v="0"/>
    <n v="5.145000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77931245472836"/>
    <n v="3.445130660292436E-3"/>
    <n v="0"/>
    <n v="2.3676510418144683E-3"/>
    <n v="0"/>
    <n v="3.1941282836139874E-3"/>
    <n v="0"/>
    <n v="1.389174957216906E-3"/>
    <n v="0"/>
    <n v="0.14288955787029936"/>
    <n v="0.12655932268512229"/>
    <n v="0.13247903293974897"/>
    <n v="0.12447721769901221"/>
    <n v="0.68724564473078442"/>
    <s v=""/>
    <n v="0.58673129303391802"/>
    <s v=""/>
  </r>
  <r>
    <x v="4"/>
    <d v="2019-12-01T00:00:00"/>
    <x v="3"/>
    <x v="0"/>
    <n v="2E-3"/>
    <n v="3.6481701172804992E-3"/>
    <n v="2E-3"/>
    <n v="3.6481701172804992E-3"/>
    <n v="0"/>
    <n v="0"/>
    <n v="0"/>
    <n v="0"/>
    <n v="2.3E-2"/>
    <n v="4.4102938881813644E-2"/>
    <n v="2.3E-2"/>
    <n v="4.4103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452968414682218"/>
    <n v="3.8129395922618096E-5"/>
    <n v="0"/>
    <n v="6.9551261397426123E-5"/>
    <n v="0"/>
    <n v="3.8129395922618096E-5"/>
    <n v="0"/>
    <n v="6.9551261397426123E-5"/>
    <n v="0"/>
    <n v="0"/>
    <n v="0"/>
    <n v="0"/>
    <n v="0"/>
    <n v="1.8240850586402495"/>
    <s v=""/>
    <n v="1"/>
    <s v=""/>
  </r>
  <r>
    <x v="4"/>
    <d v="2019-12-01T00:00:00"/>
    <x v="3"/>
    <x v="1"/>
    <n v="8.9999999999999993E-3"/>
    <n v="1.6723278249873599E-2"/>
    <n v="8.9999999999999993E-3"/>
    <n v="1.6723278249873599E-2"/>
    <n v="0"/>
    <n v="0"/>
    <n v="0"/>
    <n v="0"/>
    <n v="1.0000000000000002E-2"/>
    <n v="1.9274412594277132E-2"/>
    <n v="0.01"/>
    <n v="1.9273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59869264347662"/>
    <n v="1.7254644474639592E-4"/>
    <n v="0"/>
    <n v="3.2061580072449111E-4"/>
    <n v="0"/>
    <n v="1.7254644474639592E-4"/>
    <n v="0"/>
    <n v="3.2061580072449111E-4"/>
    <n v="0"/>
    <n v="0"/>
    <n v="0"/>
    <n v="0"/>
    <n v="0"/>
    <n v="1.8581420277637335"/>
    <s v=""/>
    <n v="1"/>
    <s v=""/>
  </r>
  <r>
    <x v="4"/>
    <d v="2019-12-01T00:00:00"/>
    <x v="3"/>
    <x v="2"/>
    <n v="7.0000000000000001E-3"/>
    <n v="1.314432195930299E-2"/>
    <n v="6.9999999999999993E-3"/>
    <n v="1.3144321959302992E-2"/>
    <n v="0"/>
    <n v="0"/>
    <n v="0"/>
    <n v="0"/>
    <n v="3.4000000000000002E-2"/>
    <n v="6.454768454840612E-2"/>
    <n v="3.4000000000000002E-2"/>
    <n v="6.45479999999999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517568842899998"/>
    <n v="1.3328872897638616E-4"/>
    <n v="0"/>
    <n v="2.5028428103027103E-4"/>
    <n v="0"/>
    <n v="1.3328872897638616E-4"/>
    <n v="0"/>
    <n v="2.5028428103027108E-4"/>
    <n v="0"/>
    <n v="0"/>
    <n v="0"/>
    <n v="0"/>
    <n v="0"/>
    <n v="1.8777602799004269"/>
    <s v=""/>
    <n v="1.0000000000000002"/>
    <s v=""/>
  </r>
  <r>
    <x v="4"/>
    <d v="2019-12-01T00:00:00"/>
    <x v="3"/>
    <x v="3"/>
    <n v="4.0000000000000001E-3"/>
    <n v="7.2085542991801631E-3"/>
    <n v="4.0000000000000001E-3"/>
    <n v="7.2085542991801588E-3"/>
    <n v="0"/>
    <n v="0"/>
    <n v="0"/>
    <n v="0"/>
    <n v="1.8000000000000002E-2"/>
    <n v="3.409626650252804E-2"/>
    <n v="1.7999999999999999E-2"/>
    <n v="3.4096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2762885680599"/>
    <n v="7.6882227537393156E-5"/>
    <n v="0"/>
    <n v="1.3855242796130573E-4"/>
    <n v="0"/>
    <n v="7.6882227537393156E-5"/>
    <n v="0"/>
    <n v="1.3855242796130565E-4"/>
    <n v="0"/>
    <n v="0"/>
    <n v="0"/>
    <n v="0"/>
    <n v="0"/>
    <n v="1.8021385747950407"/>
    <s v=""/>
    <n v="0.99999999999999944"/>
    <s v=""/>
  </r>
  <r>
    <x v="4"/>
    <d v="2019-12-01T00:00:00"/>
    <x v="3"/>
    <x v="4"/>
    <n v="0.02"/>
    <n v="3.6974223901042644E-2"/>
    <n v="9.1818181818181833E-3"/>
    <n v="3.6974223901042637E-2"/>
    <n v="6.1113281250000018"/>
    <n v="2.1111860795454556"/>
    <n v="2.8056551846590922"/>
    <n v="1.4500514914772733"/>
    <n v="1.3999999999999999E-2"/>
    <n v="2.2810065958658809E-2"/>
    <n v="1.4E-2"/>
    <n v="2.28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88985251624574"/>
    <n v="3.8248973285207554E-4"/>
    <n v="0"/>
    <n v="7.0711305111613128E-4"/>
    <n v="0"/>
    <n v="1.7559755917299834E-4"/>
    <n v="0"/>
    <n v="7.0711305111613118E-4"/>
    <n v="0"/>
    <n v="0.1145910883669219"/>
    <n v="3.9586012344936666E-2"/>
    <n v="5.260772693208688E-2"/>
    <n v="2.7189340057969653E-2"/>
    <n v="1.848711195052132"/>
    <s v=""/>
    <n v="0.99999999999999989"/>
    <s v=""/>
  </r>
  <r>
    <x v="4"/>
    <d v="2019-12-01T00:00:00"/>
    <x v="3"/>
    <x v="5"/>
    <n v="6.0000000000000001E-3"/>
    <n v="1.0791792923055137E-2"/>
    <n v="2.7545454545454548E-3"/>
    <n v="1.0791792923055141E-2"/>
    <n v="6.1113281250000018"/>
    <n v="2.1111860795454556"/>
    <n v="2.8056551846590922"/>
    <n v="1.4500514914772733"/>
    <n v="3.6000000000000004E-2"/>
    <n v="6.7538326719427194E-2"/>
    <n v="3.5999999999999997E-2"/>
    <n v="6.7539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733844546372225"/>
    <n v="1.1597823538171093E-4"/>
    <n v="0"/>
    <n v="2.0860218330346183E-4"/>
    <n v="0"/>
    <n v="5.3244553516149115E-5"/>
    <n v="0"/>
    <n v="2.0860218330346188E-4"/>
    <n v="0"/>
    <n v="0.1145910883669219"/>
    <n v="3.9586012344936666E-2"/>
    <n v="5.260772693208688E-2"/>
    <n v="2.7189340057969653E-2"/>
    <n v="1.798632153842523"/>
    <s v=""/>
    <n v="1.0000000000000002"/>
    <s v=""/>
  </r>
  <r>
    <x v="4"/>
    <d v="2019-12-01T00:00:00"/>
    <x v="3"/>
    <x v="6"/>
    <n v="5.0000000000000001E-3"/>
    <n v="9.3217179024153007E-3"/>
    <n v="2.2954545454545458E-3"/>
    <n v="9.3217179024153024E-3"/>
    <n v="6.1113281250000018"/>
    <n v="2.1111860795454556"/>
    <n v="2.8056551846590922"/>
    <n v="1.4500514914772733"/>
    <n v="1.6999999999999987E-2"/>
    <n v="3.1548536753555234E-2"/>
    <n v="1.7000000000000001E-2"/>
    <n v="3.154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111102498614443"/>
    <n v="9.7826103440745452E-5"/>
    <n v="0"/>
    <n v="1.8238146795342559E-4"/>
    <n v="0"/>
    <n v="4.4911074761433146E-5"/>
    <n v="0"/>
    <n v="1.8238146795342562E-4"/>
    <n v="0"/>
    <n v="0.1145910883669219"/>
    <n v="3.9586012344936666E-2"/>
    <n v="5.260772693208688E-2"/>
    <n v="2.7189340057969653E-2"/>
    <n v="1.8643435804830601"/>
    <s v=""/>
    <n v="1.0000000000000002"/>
    <s v=""/>
  </r>
  <r>
    <x v="4"/>
    <d v="2019-12-01T00:00:00"/>
    <x v="3"/>
    <x v="7"/>
    <n v="8.9999999999999993E-3"/>
    <n v="1.6624195229579492E-2"/>
    <n v="4.1318181818181818E-3"/>
    <n v="1.6624195229579489E-2"/>
    <n v="6.1113281250000018"/>
    <n v="2.1111860795454556"/>
    <n v="2.8056551846590922"/>
    <n v="1.4500514914772733"/>
    <n v="2.0999999999999991E-2"/>
    <n v="3.8709110534439539E-2"/>
    <n v="2.1000000000000001E-2"/>
    <n v="3.870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96407342193083"/>
    <n v="1.7242566027575673E-4"/>
    <n v="0"/>
    <n v="3.1849309322370327E-4"/>
    <n v="0"/>
    <n v="7.9159053126597419E-5"/>
    <n v="0"/>
    <n v="3.1849309322370321E-4"/>
    <n v="0"/>
    <n v="0.1145910883669219"/>
    <n v="3.9586012344936666E-2"/>
    <n v="5.260772693208688E-2"/>
    <n v="2.7189340057969653E-2"/>
    <n v="1.8471328032866103"/>
    <s v=""/>
    <n v="0.99999999999999978"/>
    <s v=""/>
  </r>
  <r>
    <x v="4"/>
    <d v="2019-12-01T00:00:00"/>
    <x v="3"/>
    <x v="8"/>
    <n v="2E-3"/>
    <n v="3.5897190778608054E-3"/>
    <n v="9.1818181818181831E-4"/>
    <n v="3.5897190778608062E-3"/>
    <n v="6.1113281250000018"/>
    <n v="2.1111860795454556"/>
    <n v="2.8056551846590922"/>
    <n v="1.4500514914772733"/>
    <n v="3.5000000000000003E-2"/>
    <n v="6.44714014151897E-2"/>
    <n v="3.5000000000000003E-2"/>
    <n v="6.4472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77963666577254"/>
    <n v="3.8403959356106042E-5"/>
    <n v="0"/>
    <n v="6.8929712783002411E-5"/>
    <n v="0"/>
    <n v="1.7630908613485048E-5"/>
    <n v="0"/>
    <n v="6.8929712783002425E-5"/>
    <n v="0"/>
    <n v="0.1145910883669219"/>
    <n v="3.9586012344936666E-2"/>
    <n v="5.260772693208688E-2"/>
    <n v="2.7189340057969653E-2"/>
    <n v="1.7948595389304025"/>
    <s v=""/>
    <n v="1.0000000000000002"/>
    <s v=""/>
  </r>
  <r>
    <x v="4"/>
    <d v="2019-12-01T00:00:00"/>
    <x v="3"/>
    <x v="9"/>
    <n v="8.0000000000000002E-3"/>
    <n v="1.4441860870666817E-2"/>
    <n v="3.6727272727272733E-3"/>
    <n v="1.4441860870666831E-2"/>
    <n v="6.1113281250000018"/>
    <n v="2.1111860795454556"/>
    <n v="2.8056551846590922"/>
    <n v="1.4500514914772733"/>
    <n v="5.0000000000000044E-3"/>
    <n v="9.4500794573816882E-3"/>
    <n v="5.0000000000000001E-3"/>
    <n v="9.450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445424827602487"/>
    <n v="1.555045959248778E-4"/>
    <n v="0"/>
    <n v="2.8072196738704341E-4"/>
    <n v="0"/>
    <n v="7.1390746310966632E-5"/>
    <n v="0"/>
    <n v="2.8072196738704362E-4"/>
    <n v="0"/>
    <n v="0.1145910883669219"/>
    <n v="3.9586012344936666E-2"/>
    <n v="5.260772693208688E-2"/>
    <n v="2.7189340057969653E-2"/>
    <n v="1.8052326088333521"/>
    <s v=""/>
    <n v="1.0000000000000007"/>
    <s v=""/>
  </r>
  <r>
    <x v="4"/>
    <d v="2019-12-01T00:00:00"/>
    <x v="3"/>
    <x v="10"/>
    <n v="0.14752299999999999"/>
    <n v="0.14406765647766884"/>
    <n v="6.7726468181818184E-2"/>
    <n v="0.14406765647766889"/>
    <n v="6.1113281250000018"/>
    <n v="2.1111860795454556"/>
    <n v="2.8056551846590922"/>
    <n v="1.450051491477273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30253802731937"/>
    <n v="2.9079886052542389E-3"/>
    <n v="0"/>
    <n v="2.8398765170362791E-3"/>
    <n v="0"/>
    <n v="1.3350311324121734E-3"/>
    <n v="0"/>
    <n v="2.8398765170362804E-3"/>
    <n v="0"/>
    <n v="0.1145910883669219"/>
    <n v="3.9586012344936666E-2"/>
    <n v="5.260772693208688E-2"/>
    <n v="2.7189340057969653E-2"/>
    <n v="0.97657759452877746"/>
    <s v=""/>
    <n v="1.0000000000000004"/>
    <s v=""/>
  </r>
  <r>
    <x v="4"/>
    <d v="2019-12-01T00:00:00"/>
    <x v="3"/>
    <x v="11"/>
    <n v="0.180704"/>
    <n v="0.22470978443677211"/>
    <n v="8.2959563636363656E-2"/>
    <n v="0.22470978443677209"/>
    <n v="6.1113281250000018"/>
    <n v="2.1111860795454556"/>
    <n v="2.8056551846590922"/>
    <n v="1.4500514914772733"/>
    <n v="4.0000000000000036E-3"/>
    <n v="1.076847244449991E-2"/>
    <n v="4.0000000000000001E-3"/>
    <n v="1.076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77931245472836"/>
    <n v="3.5587113450217781E-3"/>
    <n v="0"/>
    <n v="4.4253434302092874E-3"/>
    <n v="0"/>
    <n v="1.6337720265781803E-3"/>
    <n v="0"/>
    <n v="4.4253434302092866E-3"/>
    <n v="0"/>
    <n v="0.1145910883669219"/>
    <n v="3.9586012344936666E-2"/>
    <n v="5.260772693208688E-2"/>
    <n v="2.7189340057969653E-2"/>
    <n v="1.2435241302725568"/>
    <s v=""/>
    <n v="0.99999999999999978"/>
    <s v=""/>
  </r>
  <r>
    <x v="4"/>
    <d v="2019-12-01T00:00:00"/>
    <x v="4"/>
    <x v="0"/>
    <n v="164.33491376520863"/>
    <n v="67.654029643571036"/>
    <n v="29.431787087316089"/>
    <n v="17.704249514285515"/>
    <n v="217.54588092167791"/>
    <n v="114.22061071138948"/>
    <n v="49.250629250645893"/>
    <n v="34.630890785102238"/>
    <n v="143.98360353555148"/>
    <n v="61.834658062347906"/>
    <n v="25.098345001947106"/>
    <n v="11.941700303428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452968414682218"/>
    <n v="3.1329954954314712"/>
    <n v="0"/>
    <n v="1.2898036410201308"/>
    <n v="0"/>
    <n v="0.56110813128123704"/>
    <n v="0"/>
    <n v="0.33752616962150578"/>
    <n v="0"/>
    <n v="4.0791164792114403"/>
    <n v="2.1417053425441157"/>
    <n v="0.92347900377011261"/>
    <n v="0.64935008970425245"/>
    <n v="0.41168384790240531"/>
    <s v=""/>
    <n v="0.26168802667865765"/>
    <s v=""/>
  </r>
  <r>
    <x v="4"/>
    <d v="2019-12-01T00:00:00"/>
    <x v="4"/>
    <x v="1"/>
    <n v="180.37961646940201"/>
    <n v="87.481335354438116"/>
    <n v="35.948516728132667"/>
    <n v="24.508769152384843"/>
    <n v="220.51182182439806"/>
    <n v="124.06307952765239"/>
    <n v="58.102191692436975"/>
    <n v="42.594278510197455"/>
    <n v="150.3731861292361"/>
    <n v="75.077547108611242"/>
    <n v="36.349531354901295"/>
    <n v="18.58137781810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59869264347662"/>
    <n v="3.4582068362793073"/>
    <n v="0"/>
    <n v="1.6771770441194989"/>
    <n v="0"/>
    <n v="0.6891987505939593"/>
    <n v="0"/>
    <n v="0.46987788692823829"/>
    <n v="0"/>
    <n v="4.1347296600328631"/>
    <n v="2.3262575692948366"/>
    <n v="1.0894511383382608"/>
    <n v="0.79866841263531696"/>
    <n v="0.48498459563626839"/>
    <s v=""/>
    <n v="0.28015997987554109"/>
    <s v=""/>
  </r>
  <r>
    <x v="4"/>
    <d v="2019-12-01T00:00:00"/>
    <x v="4"/>
    <x v="2"/>
    <n v="202.22097596013009"/>
    <n v="90.848559661969929"/>
    <n v="43.859652284497379"/>
    <n v="26.484721109079729"/>
    <n v="242.86705303009433"/>
    <n v="136.32297353452529"/>
    <n v="63.683975986105274"/>
    <n v="46.475207025800955"/>
    <n v="183.81142644041503"/>
    <n v="92.322793773201894"/>
    <n v="41.186526032865451"/>
    <n v="25.740584730162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517568842899998"/>
    <n v="3.8505395511557259"/>
    <n v="0"/>
    <n v="1.729869863811337"/>
    <n v="0"/>
    <n v="0.8351424723352725"/>
    <n v="0"/>
    <n v="0.50430211627475741"/>
    <n v="0"/>
    <n v="4.5539037286081641"/>
    <n v="2.5561379764298513"/>
    <n v="1.1941129604754646"/>
    <n v="0.87143816306943023"/>
    <n v="0.44925388788491283"/>
    <s v=""/>
    <n v="0.29152604298432799"/>
    <s v=""/>
  </r>
  <r>
    <x v="4"/>
    <d v="2019-12-01T00:00:00"/>
    <x v="4"/>
    <x v="3"/>
    <n v="162.27308751646865"/>
    <n v="83.663522898882903"/>
    <n v="38.188540311692272"/>
    <n v="24.205008957754654"/>
    <n v="227.51801328504962"/>
    <n v="128.3715776570078"/>
    <n v="59.838734318500087"/>
    <n v="49.093633575338764"/>
    <n v="144.66844522462691"/>
    <n v="73.725652032062101"/>
    <n v="31.505176815641079"/>
    <n v="17.64585233557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2762885680599"/>
    <n v="3.1189791094091137"/>
    <n v="0"/>
    <n v="1.6080595010229544"/>
    <n v="0"/>
    <n v="0.73400501139110896"/>
    <n v="0"/>
    <n v="0.46523375155868318"/>
    <n v="0"/>
    <n v="4.2660999756765019"/>
    <n v="2.4070445078737044"/>
    <n v="1.1220123599656995"/>
    <n v="0.92053524016678889"/>
    <n v="0.51557238590405274"/>
    <s v=""/>
    <n v="0.28931376684925425"/>
    <s v=""/>
  </r>
  <r>
    <x v="4"/>
    <d v="2019-12-01T00:00:00"/>
    <x v="4"/>
    <x v="4"/>
    <n v="202.66628383503027"/>
    <n v="105.88215912233959"/>
    <n v="47.802928106781216"/>
    <n v="33.409718913681651"/>
    <n v="244.03202507199191"/>
    <n v="136.17946635285671"/>
    <n v="65.502080437396017"/>
    <n v="53.878417620842761"/>
    <n v="149.58928108124593"/>
    <n v="92.88715768733816"/>
    <n v="36.430942226148382"/>
    <n v="28.365494093660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88985251624574"/>
    <n v="3.8758886381091822"/>
    <n v="0"/>
    <n v="2.0249419378252309"/>
    <n v="0"/>
    <n v="0.914206460055486"/>
    <n v="0"/>
    <n v="0.63894372309785152"/>
    <n v="0"/>
    <n v="4.5757476570419815"/>
    <n v="2.5534471302177817"/>
    <n v="1.2282035155196107"/>
    <n v="1.0102528269433926"/>
    <n v="0.52244585097601792"/>
    <s v=""/>
    <n v="0.31553681177845089"/>
    <s v=""/>
  </r>
  <r>
    <x v="4"/>
    <d v="2019-12-01T00:00:00"/>
    <x v="4"/>
    <x v="5"/>
    <n v="244.03306065303516"/>
    <n v="168.81554427523136"/>
    <n v="54.192725507237689"/>
    <n v="39.539956043828873"/>
    <n v="276.72300251629912"/>
    <n v="155.67857292799579"/>
    <n v="72.837811411330364"/>
    <n v="59.957667312194779"/>
    <n v="166.43159559739507"/>
    <n v="122.35414466247701"/>
    <n v="8.4888078983463391"/>
    <n v="12.671986909069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733844546372225"/>
    <n v="4.717087291556175"/>
    <n v="0"/>
    <n v="3.2631548216740707"/>
    <n v="0"/>
    <n v="1.0475294458091438"/>
    <n v="0"/>
    <n v="0.76429572150561476"/>
    <n v="0"/>
    <n v="5.1887232015553373"/>
    <n v="2.9190671393099605"/>
    <n v="1.3657528957977441"/>
    <n v="1.1242424253314356"/>
    <n v="0.69177325327756456"/>
    <s v=""/>
    <n v="0.23421987716583859"/>
    <s v=""/>
  </r>
  <r>
    <x v="4"/>
    <d v="2019-12-01T00:00:00"/>
    <x v="4"/>
    <x v="6"/>
    <n v="219.63047964599735"/>
    <n v="113.05832291975157"/>
    <n v="47.779185527673597"/>
    <n v="29.164954259113134"/>
    <n v="268.36967369091911"/>
    <n v="157.35805703956098"/>
    <n v="77.372957366476342"/>
    <n v="70.178355178032533"/>
    <n v="144.38259658579136"/>
    <n v="78.888396482462213"/>
    <n v="37.8651525406815"/>
    <n v="19.36348951387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111102498614443"/>
    <n v="4.2971188041179751"/>
    <n v="0"/>
    <n v="2.2120110385569642"/>
    <n v="0"/>
    <n v="0.93481030914895313"/>
    <n v="0"/>
    <n v="0.57061876643932219"/>
    <n v="0"/>
    <n v="5.0320932478025142"/>
    <n v="2.9505584793759478"/>
    <n v="1.4507896178119168"/>
    <n v="1.315886487382995"/>
    <n v="0.51476608848635286"/>
    <s v=""/>
    <n v="0.2579637969671133"/>
    <s v=""/>
  </r>
  <r>
    <x v="4"/>
    <d v="2019-12-01T00:00:00"/>
    <x v="4"/>
    <x v="7"/>
    <n v="196.1323693296674"/>
    <n v="108.69969307652755"/>
    <n v="49.030473339351289"/>
    <n v="32.744232398497601"/>
    <n v="286.1478773178423"/>
    <n v="166.20612052231189"/>
    <n v="81.897430475278881"/>
    <n v="74.470087595822307"/>
    <n v="219.46898694250197"/>
    <n v="120.28329896005663"/>
    <n v="41.850448948217071"/>
    <n v="25.34910027916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96407342193083"/>
    <n v="3.7575836981240536"/>
    <n v="0"/>
    <n v="2.0825129278324854"/>
    <n v="0"/>
    <n v="0.93934574879672605"/>
    <n v="0"/>
    <n v="0.62732732128153057"/>
    <n v="0"/>
    <n v="5.3654452886598989"/>
    <n v="3.1164650063517096"/>
    <n v="1.5356262175198656"/>
    <n v="1.3963590587578352"/>
    <n v="0.55421597897397867"/>
    <s v=""/>
    <n v="0.30123573923474434"/>
    <s v=""/>
  </r>
  <r>
    <x v="4"/>
    <d v="2019-12-01T00:00:00"/>
    <x v="4"/>
    <x v="8"/>
    <n v="244.87965849529766"/>
    <n v="146.71259475660625"/>
    <n v="60.987273689507056"/>
    <n v="42.720995906352584"/>
    <n v="317.04286072360543"/>
    <n v="185.30327041387443"/>
    <n v="90.51230639300293"/>
    <n v="82.696654741258143"/>
    <n v="175.88553084664983"/>
    <n v="95.206067239705803"/>
    <n v="40.262167210114654"/>
    <n v="25.07526784429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77963666577254"/>
    <n v="4.702174225995269"/>
    <n v="0"/>
    <n v="2.8171722630307814"/>
    <n v="0"/>
    <n v="1.1710763900057721"/>
    <n v="0"/>
    <n v="0.82032769521996862"/>
    <n v="0"/>
    <n v="5.9447448617039154"/>
    <n v="3.4745480851882591"/>
    <n v="1.6971603370052244"/>
    <n v="1.5506121545559035"/>
    <n v="0.59912119960516663"/>
    <s v=""/>
    <n v="0.29118833306183428"/>
    <s v=""/>
  </r>
  <r>
    <x v="4"/>
    <d v="2019-12-01T00:00:00"/>
    <x v="4"/>
    <x v="9"/>
    <n v="209.51836384023997"/>
    <n v="123.18294417759111"/>
    <n v="54.804141963796262"/>
    <n v="37.434763300984912"/>
    <n v="321.8884381036367"/>
    <n v="192.31645137562487"/>
    <n v="100.48081222775893"/>
    <n v="93.949574179746477"/>
    <n v="178.89237152930858"/>
    <n v="99.424062996433051"/>
    <n v="45.181396045967858"/>
    <n v="27.26974151811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445424827602487"/>
    <n v="4.0726335634772548"/>
    <n v="0"/>
    <n v="2.3944392448966352"/>
    <n v="0"/>
    <n v="1.0652869938862219"/>
    <n v="0"/>
    <n v="0.72765971758288783"/>
    <n v="0"/>
    <n v="6.0356023601701621"/>
    <n v="3.606049458193191"/>
    <n v="1.8840758338714152"/>
    <n v="1.7616111811810153"/>
    <n v="0.58793387806101549"/>
    <s v=""/>
    <n v="0.30389566957431818"/>
    <s v=""/>
  </r>
  <r>
    <x v="4"/>
    <d v="2019-12-01T00:00:00"/>
    <x v="4"/>
    <x v="10"/>
    <n v="260.30508605665233"/>
    <n v="158.73612268419183"/>
    <n v="61.316300852472978"/>
    <n v="42.784250065805836"/>
    <n v="364.81796903266235"/>
    <n v="220.84100863051978"/>
    <n v="114.09669444177867"/>
    <n v="107.10951040087434"/>
    <n v="199.67063534469952"/>
    <n v="120.46756364515649"/>
    <n v="49.21993326674577"/>
    <n v="30.549696319312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30253802731937"/>
    <n v="5.1311607284455238"/>
    <n v="0"/>
    <n v="3.1290228371702633"/>
    <n v="0"/>
    <n v="1.208673252274779"/>
    <n v="0"/>
    <n v="0.84336755404724206"/>
    <n v="0"/>
    <n v="6.8405569578646661"/>
    <n v="4.1409021111953548"/>
    <n v="2.1393818377493097"/>
    <n v="2.0083679226901809"/>
    <n v="0.60980799526001117"/>
    <s v=""/>
    <n v="0.26953064836367346"/>
    <s v=""/>
  </r>
  <r>
    <x v="4"/>
    <d v="2019-12-01T00:00:00"/>
    <x v="4"/>
    <x v="11"/>
    <n v="249.01331667752797"/>
    <n v="141.32267219550076"/>
    <n v="55.827482051516405"/>
    <n v="38.81033040733022"/>
    <n v="395.60571183247657"/>
    <n v="239.47030435367685"/>
    <n v="122.77015449261076"/>
    <n v="115.32923456318451"/>
    <n v="173.72759870079673"/>
    <n v="136.6182619326525"/>
    <n v="37.30481253048503"/>
    <n v="32.373968614385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77931245472836"/>
    <n v="4.9039673450605381"/>
    <n v="0"/>
    <n v="2.7831514346717414"/>
    <n v="0"/>
    <n v="1.0994438072246941"/>
    <n v="0"/>
    <n v="0.76431491900904092"/>
    <n v="0"/>
    <n v="7.417845704865397"/>
    <n v="4.4902126421899267"/>
    <n v="2.3020144450652302"/>
    <n v="2.1624927084273251"/>
    <n v="0.5675305806175559"/>
    <s v=""/>
    <n v="0.27462210984548457"/>
    <s v=""/>
  </r>
  <r>
    <x v="5"/>
    <d v="2019-12-01T00:00:00"/>
    <x v="0"/>
    <x v="0"/>
    <n v="19461.058499999999"/>
    <n v="7770.516883734379"/>
    <n v="7582.2823837267006"/>
    <n v="4376.449741282956"/>
    <n v="31555.655999999999"/>
    <n v="10122.2392570094"/>
    <n v="10016.2333826924"/>
    <n v="4936.8595372805103"/>
    <n v="16976.623500000002"/>
    <n v="5270.1572379557128"/>
    <n v="4881.8996272475579"/>
    <n v="2089.618332770086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0798.562"/>
    <n v="4685.7043000000003"/>
    <n v="162.94999999999999"/>
    <n v="679.02919999999995"/>
    <n v="784.80200000000002"/>
    <n v="217.18799999999999"/>
    <n v="0"/>
    <n v="0"/>
    <n v="0"/>
    <n v="0"/>
    <n v="2132.8229999999967"/>
    <n v="3708.4352902370829"/>
    <n v="850.19279546376549"/>
    <n v="53.174895164042532"/>
    <n v="356.12060306194638"/>
    <n v="710.46971192821991"/>
    <n v="151.90179079582106"/>
    <n v="0"/>
    <n v="0"/>
    <n v="0"/>
    <n v="0"/>
    <n v="1940.2217970835009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192.879168060244"/>
    <n v="0.83909627429096989"/>
    <n v="0"/>
    <n v="0.33503890687428922"/>
    <n v="0"/>
    <n v="0.32692285976156582"/>
    <n v="0"/>
    <n v="0.18869799258515191"/>
    <n v="0"/>
    <n v="1.3742805904779272"/>
    <n v="0.44083371117627007"/>
    <n v="0.43621704861820143"/>
    <n v="0.21500520350457764"/>
    <n v="0.39928541830005693"/>
    <s v=""/>
    <n v="0.56321217838725146"/>
    <s v=""/>
  </r>
  <r>
    <x v="5"/>
    <d v="2019-12-01T00:00:00"/>
    <x v="0"/>
    <x v="1"/>
    <n v="28773.755700000002"/>
    <n v="9466.1814801823148"/>
    <n v="8588.2137720711289"/>
    <n v="4347.9014957478148"/>
    <n v="17076.865499999902"/>
    <n v="5477.8173000355"/>
    <n v="5420.4504667197598"/>
    <n v="2671.6632451098999"/>
    <n v="14114.203800000001"/>
    <n v="4093.1772580614984"/>
    <n v="3544.7699705227287"/>
    <n v="1621.8879277815802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0933.148999999999"/>
    <n v="13935.671200000001"/>
    <n v="482.92899999999997"/>
    <n v="582.39620000000002"/>
    <n v="713.76679999999999"/>
    <n v="172.34100000000001"/>
    <n v="0"/>
    <n v="0"/>
    <n v="0"/>
    <n v="0"/>
    <n v="1953.5025000000023"/>
    <n v="3653.7230963899729"/>
    <n v="2811.8122086985827"/>
    <n v="158.82936584362145"/>
    <n v="297.47212920874847"/>
    <n v="626.86786810858973"/>
    <n v="119.77339807190542"/>
    <n v="0"/>
    <n v="0"/>
    <n v="0"/>
    <n v="0"/>
    <n v="1797.7034138608942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210.938118749869"/>
    <n v="1.2396636255195765"/>
    <n v="0"/>
    <n v="0.40783278261965222"/>
    <n v="0"/>
    <n v="0.37000718058584381"/>
    <n v="0"/>
    <n v="0.1873212307707445"/>
    <n v="0"/>
    <n v="0.7437146862943369"/>
    <n v="0.23856445873357829"/>
    <n v="0.23606607538312588"/>
    <n v="0.11635362427730257"/>
    <n v="0.32898664946204137"/>
    <s v=""/>
    <n v="0.4593089098122885"/>
    <s v=""/>
  </r>
  <r>
    <x v="5"/>
    <d v="2019-12-01T00:00:00"/>
    <x v="0"/>
    <x v="2"/>
    <n v="58078.576400000005"/>
    <n v="22457.546977962913"/>
    <n v="19671.568009024784"/>
    <n v="10598.346845324133"/>
    <n v="39809.483999999997"/>
    <n v="12769.8540555166"/>
    <n v="12636.120845928801"/>
    <n v="6228.1649527303698"/>
    <n v="33272.4732"/>
    <n v="9911.915294750168"/>
    <n v="8654.8429513041519"/>
    <n v="4169.152337521492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30892.473999999998"/>
    <n v="17929.730100000001"/>
    <n v="1090.7239999999999"/>
    <n v="1660.76"/>
    <n v="1638.0540000000001"/>
    <n v="303.04399999999998"/>
    <n v="0"/>
    <n v="0"/>
    <n v="0"/>
    <n v="0"/>
    <n v="4563.7903000000078"/>
    <n v="11681.092527409648"/>
    <n v="3817.4160507984129"/>
    <n v="370.72078051643643"/>
    <n v="838.40317687792458"/>
    <n v="1424.2191678468814"/>
    <n v="204.8199052350796"/>
    <n v="0"/>
    <n v="0"/>
    <n v="0"/>
    <n v="0"/>
    <n v="4120.8753692785322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203.778889624151"/>
    <n v="2.502979220594562"/>
    <n v="0"/>
    <n v="0.96784006970541658"/>
    <n v="0"/>
    <n v="0.84777432600950886"/>
    <n v="0"/>
    <n v="0.45675089802132668"/>
    <n v="0"/>
    <n v="1.7337431102095167"/>
    <n v="0.55614000139094899"/>
    <n v="0.55031578546468751"/>
    <n v="0.27124285449278013"/>
    <n v="0.38667523155686212"/>
    <s v=""/>
    <n v="0.47192807191827557"/>
    <s v=""/>
  </r>
  <r>
    <x v="5"/>
    <d v="2019-12-01T00:00:00"/>
    <x v="0"/>
    <x v="3"/>
    <n v="22343.599100000003"/>
    <n v="9269.4391792197312"/>
    <n v="8890.0716417870281"/>
    <n v="5227.4093596422417"/>
    <n v="37478.699999999997"/>
    <n v="12022.198760237399"/>
    <n v="11896.2954241836"/>
    <n v="5863.5154832425405"/>
    <n v="22320.970499999999"/>
    <n v="6305.5590636402158"/>
    <n v="5943.4418049643591"/>
    <n v="2854.0549234246555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2526.94"/>
    <n v="4932.1513000000004"/>
    <n v="269.28899999999999"/>
    <n v="758.649"/>
    <n v="1086.116"/>
    <n v="166.74950000000001"/>
    <n v="0"/>
    <n v="0"/>
    <n v="0"/>
    <n v="0"/>
    <n v="2603.7043000000012"/>
    <n v="4449.1582924313579"/>
    <n v="949.66772048134737"/>
    <n v="82.358190337106706"/>
    <n v="380.43897966134529"/>
    <n v="941.79181429268601"/>
    <n v="110.95536764425478"/>
    <n v="0"/>
    <n v="0"/>
    <n v="0"/>
    <n v="0"/>
    <n v="2355.0688143716334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224.068802232683"/>
    <n v="0.96208805142068665"/>
    <n v="0"/>
    <n v="0.39913071469752959"/>
    <n v="0"/>
    <n v="0.38279561249544553"/>
    <n v="0"/>
    <n v="0.22508585399728476"/>
    <n v="0"/>
    <n v="1.6322351202695671"/>
    <n v="0.52357886050798808"/>
    <n v="0.51809564345760717"/>
    <n v="0.25536200295081896"/>
    <n v="0.41485882098644217"/>
    <s v=""/>
    <n v="0.56394019730568712"/>
    <s v=""/>
  </r>
  <r>
    <x v="5"/>
    <d v="2019-12-01T00:00:00"/>
    <x v="0"/>
    <x v="4"/>
    <n v="33919.934699999998"/>
    <n v="12928.389464615531"/>
    <n v="12168.963849542133"/>
    <n v="6800.674686753433"/>
    <n v="39503.700000000099"/>
    <n v="12671.7664477367"/>
    <n v="12539.060467634301"/>
    <n v="6180.3252672949802"/>
    <n v="21047.019800000002"/>
    <n v="6029.66035746957"/>
    <n v="5936.6143845852948"/>
    <n v="2813.509277016311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7092.106"/>
    <n v="10703.9522"/>
    <n v="-21.268000000000001"/>
    <n v="980.99199999999996"/>
    <n v="1388.13"/>
    <n v="212.71600000000001"/>
    <n v="0"/>
    <n v="0"/>
    <n v="0"/>
    <n v="0"/>
    <n v="3563.3064999999988"/>
    <n v="5925.6362823059671"/>
    <n v="2136.2813723593549"/>
    <n v="0.28024387143138052"/>
    <n v="490.02914462957608"/>
    <n v="1178.5434841831457"/>
    <n v="143.61653115763761"/>
    <n v="0"/>
    <n v="0"/>
    <n v="0"/>
    <n v="0"/>
    <n v="3054.0024061084187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364.101199873738"/>
    <n v="1.4517971142918737"/>
    <n v="0"/>
    <n v="0.55334418191466306"/>
    <n v="0"/>
    <n v="0.52084023029346815"/>
    <n v="0"/>
    <n v="0.29107367018210761"/>
    <n v="0"/>
    <n v="1.7204259091322023"/>
    <n v="0.55186818731304399"/>
    <n v="0.54608870826513323"/>
    <n v="0.26915938802488526"/>
    <n v="0.3811442910771739"/>
    <s v=""/>
    <n v="0.52602644013522326"/>
    <s v=""/>
  </r>
  <r>
    <x v="5"/>
    <d v="2019-12-01T00:00:00"/>
    <x v="0"/>
    <x v="5"/>
    <n v="56448.535100000008"/>
    <n v="20235.011555378762"/>
    <n v="18131.810409653815"/>
    <n v="9629.1017746653615"/>
    <n v="52090.020000000201"/>
    <n v="16709.132757132498"/>
    <n v="16534.145169700001"/>
    <n v="8149.4459197467204"/>
    <n v="39840.963499999998"/>
    <n v="11157.844998377157"/>
    <n v="11581.035494312753"/>
    <n v="5202.2720749833325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25729.66"/>
    <n v="22229.117999999999"/>
    <n v="435.77499999999998"/>
    <n v="1537.739"/>
    <n v="1766.7660000000001"/>
    <n v="242.9495"/>
    <n v="0"/>
    <n v="0"/>
    <n v="0"/>
    <n v="0"/>
    <n v="4506.5276000000085"/>
    <n v="9035.8069861506883"/>
    <n v="4619.5410293144023"/>
    <n v="136.94926896684501"/>
    <n v="769.6589610638955"/>
    <n v="1494.9649887399905"/>
    <n v="165.31606454765972"/>
    <n v="0"/>
    <n v="0"/>
    <n v="0"/>
    <n v="0"/>
    <n v="4012.7742565952794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338.802278908443"/>
    <n v="2.4186560400750827"/>
    <n v="0"/>
    <n v="0.86701156784148203"/>
    <n v="0"/>
    <n v="0.7768954975911404"/>
    <n v="0"/>
    <n v="0.41257908866074489"/>
    <n v="0"/>
    <n v="2.2685728176149249"/>
    <n v="0.72769955509231454"/>
    <n v="0.7200786694741218"/>
    <n v="0.35491657503990592"/>
    <n v="0.35846832020586411"/>
    <s v=""/>
    <n v="0.4758634186253185"/>
    <s v=""/>
  </r>
  <r>
    <x v="5"/>
    <d v="2019-12-01T00:00:00"/>
    <x v="0"/>
    <x v="6"/>
    <n v="35023.163099999998"/>
    <n v="15700.78107458112"/>
    <n v="13438.953524055372"/>
    <n v="9415.1038728390504"/>
    <n v="47475.395999999804"/>
    <n v="15228.880589054001"/>
    <n v="15069.395048283501"/>
    <n v="7427.4913355871895"/>
    <n v="27811.912000000008"/>
    <n v="9411.7642546958396"/>
    <n v="9140.9766276604423"/>
    <n v="5079.8911861982642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8766.082999999999"/>
    <n v="9164.4961999999996"/>
    <n v="187.548"/>
    <n v="-19.622"/>
    <n v="1510.9929999999999"/>
    <n v="258.25"/>
    <n v="151.58580000000001"/>
    <n v="1277.3393000000001"/>
    <n v="1025.9118000000001"/>
    <n v="0"/>
    <n v="2700.5780000000013"/>
    <n v="6441.6748884071667"/>
    <n v="1898.6534773884673"/>
    <n v="47.617850997388565"/>
    <n v="-10.342412728465687"/>
    <n v="1273.9757463640588"/>
    <n v="175.09358704000536"/>
    <n v="244.07036368523652"/>
    <n v="1895.4311399048602"/>
    <n v="1355.5262782993948"/>
    <n v="0"/>
    <n v="2379.0801552230096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219.310783003264"/>
    <n v="1.5083635955997994"/>
    <n v="0"/>
    <n v="0.67619496639298304"/>
    <n v="0"/>
    <n v="0.57878348111403899"/>
    <n v="0"/>
    <n v="0.40548593198257149"/>
    <n v="0"/>
    <n v="2.0676012962003756"/>
    <n v="0.6632330827869013"/>
    <n v="0.65628732690900815"/>
    <n v="0.32347472600285831"/>
    <n v="0.44829706071240388"/>
    <s v=""/>
    <n v="0.5996583117818064"/>
    <s v=""/>
  </r>
  <r>
    <x v="5"/>
    <d v="2019-12-01T00:00:00"/>
    <x v="0"/>
    <x v="7"/>
    <n v="46642.296599999987"/>
    <n v="20626.384818513288"/>
    <n v="17024.061907485204"/>
    <n v="12087.402642045743"/>
    <n v="53864.747999999898"/>
    <n v="17278.419652391898"/>
    <n v="17097.470167247102"/>
    <n v="8427.1008305772993"/>
    <n v="37843.450100000002"/>
    <n v="12360.839328297079"/>
    <n v="12720.934976807255"/>
    <n v="5850.5896839923971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22353.518"/>
    <n v="14861.513999999999"/>
    <n v="685.82500000000005"/>
    <n v="-12.028"/>
    <n v="1856.375"/>
    <n v="286.77999999999997"/>
    <n v="357.79239999999999"/>
    <n v="1698.0272"/>
    <n v="1280.0562"/>
    <n v="0"/>
    <n v="3274.4367999999886"/>
    <n v="7903.4817802730595"/>
    <n v="3107.8113299467032"/>
    <n v="215.75974920228415"/>
    <n v="-5.9340891941389673"/>
    <n v="1538.1243160190008"/>
    <n v="191.81235843214901"/>
    <n v="555.33666648396957"/>
    <n v="2512.3628981790739"/>
    <n v="1702.431606365433"/>
    <n v="0"/>
    <n v="2905.1982028057537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213.44805111083"/>
    <n v="2.0092791255010485"/>
    <n v="0"/>
    <n v="0.88855325469523505"/>
    <n v="0"/>
    <n v="0.73337066815761365"/>
    <n v="0"/>
    <n v="0.52070690297417177"/>
    <n v="0"/>
    <n v="2.3458640088922444"/>
    <n v="0.75249257256494873"/>
    <n v="0.74461204029867401"/>
    <n v="0.36700872596224277"/>
    <n v="0.44222489718727304"/>
    <s v=""/>
    <n v="0.58601653893301986"/>
    <s v=""/>
  </r>
  <r>
    <x v="5"/>
    <d v="2019-12-01T00:00:00"/>
    <x v="0"/>
    <x v="8"/>
    <n v="43769.0766"/>
    <n v="19657.703225730285"/>
    <n v="16283.024231172494"/>
    <n v="11509.233328262852"/>
    <n v="61837.020000000703"/>
    <n v="19835.7185596292"/>
    <n v="19627.9875788422"/>
    <n v="9674.3570136525104"/>
    <n v="42116.835699999989"/>
    <n v="13397.516436856255"/>
    <n v="13206.232272561867"/>
    <n v="6264.2174611291875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24475.615000000002"/>
    <n v="10877.1504"/>
    <n v="268.666"/>
    <n v="-13.301"/>
    <n v="1600.6320000000001"/>
    <n v="241.20400000000001"/>
    <n v="147.4058"/>
    <n v="1740.0934999999999"/>
    <n v="1399.127"/>
    <n v="0"/>
    <n v="3032.4838999999993"/>
    <n v="8399.1299804542523"/>
    <n v="2298.1441003994473"/>
    <n v="89.677385761795406"/>
    <n v="-6.7213766776721258"/>
    <n v="1313.3220932386439"/>
    <n v="160.10946186085147"/>
    <n v="243.31084838410285"/>
    <n v="2598.9302128171753"/>
    <n v="1847.6585851983375"/>
    <n v="0"/>
    <n v="2714.1419342933514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208.897679488218"/>
    <n v="1.8858748573260613"/>
    <n v="0"/>
    <n v="0.84698995605911775"/>
    <n v="0"/>
    <n v="0.70158542021421644"/>
    <n v="0"/>
    <n v="0.49589745653601602"/>
    <n v="0"/>
    <n v="2.693064481340409"/>
    <n v="0.86386551478065288"/>
    <n v="0.85481862141432519"/>
    <n v="0.42132798852974723"/>
    <n v="0.44912309677856643"/>
    <s v=""/>
    <n v="0.58548209809161378"/>
    <s v=""/>
  </r>
  <r>
    <x v="5"/>
    <d v="2019-12-01T00:00:00"/>
    <x v="0"/>
    <x v="9"/>
    <n v="35106.280899999998"/>
    <n v="14402.080347588326"/>
    <n v="13871.940854922173"/>
    <n v="9031.1006405220287"/>
    <n v="55348.5960000009"/>
    <n v="17754.399758051401"/>
    <n v="17568.465537219501"/>
    <n v="8659.2477759830199"/>
    <n v="33984.577200000007"/>
    <n v="11129.832526923157"/>
    <n v="11152.599467415279"/>
    <n v="5392.7790678192196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0946.708000000001"/>
    <n v="4626.7936"/>
    <n v="135.65799999999999"/>
    <n v="-8.1340000000000003"/>
    <n v="1279.9680000000001"/>
    <n v="292.93900000000002"/>
    <n v="136.02010000000001"/>
    <n v="1553.1762000000001"/>
    <n v="1326.8116"/>
    <n v="11834.911"/>
    <n v="2981.4293999999936"/>
    <n v="3665.7204797169156"/>
    <n v="883.75500647205581"/>
    <n v="32.667649518454745"/>
    <n v="-3.3309901833543298"/>
    <n v="830.03547825657165"/>
    <n v="193.66767607450842"/>
    <n v="207.24740711951804"/>
    <n v="2076.1206893755575"/>
    <n v="1576.2486140170633"/>
    <n v="2524.4658319824393"/>
    <n v="2415.482505238595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180.273898871485"/>
    <n v="1.5144894772666653"/>
    <n v="0"/>
    <n v="0.62130760017850695"/>
    <n v="0"/>
    <n v="0.59843731421989454"/>
    <n v="0"/>
    <n v="0.38960284420805319"/>
    <n v="0"/>
    <n v="2.4104870832983312"/>
    <n v="0.77322198540496345"/>
    <n v="0.76512436288065544"/>
    <n v="0.37711895917082577"/>
    <n v="0.41024226942787106"/>
    <s v=""/>
    <n v="0.62706917490807612"/>
    <s v=""/>
  </r>
  <r>
    <x v="5"/>
    <d v="2019-12-01T00:00:00"/>
    <x v="0"/>
    <x v="10"/>
    <n v="66666.882299999997"/>
    <n v="24101.580642280391"/>
    <n v="23709.348528663057"/>
    <n v="13616.874509946145"/>
    <n v="63460.152000000198"/>
    <n v="20356.377374318599"/>
    <n v="20143.1937568699"/>
    <n v="9928.2948400270998"/>
    <n v="35953.803800000002"/>
    <n v="11708.384251653461"/>
    <n v="12273.990423613506"/>
    <n v="6003.5685698558091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9212.7250000000004"/>
    <n v="8305.2495999999992"/>
    <n v="396.37700000000001"/>
    <n v="0.7"/>
    <n v="2360.8580000000002"/>
    <n v="270.61700000000002"/>
    <n v="280.25540000000001"/>
    <n v="2713.7636000000002"/>
    <n v="1836.7968000000001"/>
    <n v="36619.688999999998"/>
    <n v="4669.8509000000122"/>
    <n v="3081.4059043654352"/>
    <n v="1670.1106638671965"/>
    <n v="133.32463172822349"/>
    <n v="0.42426560429985022"/>
    <n v="1235.6410793905247"/>
    <n v="178.4431495593567"/>
    <n v="396.25463250162153"/>
    <n v="3375.9097163237579"/>
    <n v="2028.8368734054206"/>
    <n v="8587.4367705633158"/>
    <n v="3413.7929549712389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190.57714081935"/>
    <n v="2.8747401108295394"/>
    <n v="0"/>
    <n v="1.0392833475393555"/>
    <n v="0"/>
    <n v="1.0223699213992643"/>
    <n v="0"/>
    <n v="0.58717273085791966"/>
    <n v="0"/>
    <n v="2.7637535141839322"/>
    <n v="0.88654073038348757"/>
    <n v="0.87725636920057892"/>
    <n v="0.43238723654458017"/>
    <n v="0.36152254028954928"/>
    <s v=""/>
    <n v="0.56497848469152412"/>
    <s v=""/>
  </r>
  <r>
    <x v="5"/>
    <d v="2019-12-01T00:00:00"/>
    <x v="0"/>
    <x v="11"/>
    <n v="87835.938500000004"/>
    <n v="32298.78057387314"/>
    <n v="31664.053012233129"/>
    <n v="18627.147636040067"/>
    <n v="74811.600000000195"/>
    <n v="23997.628646974801"/>
    <n v="23746.311765238901"/>
    <n v="11704.2206620333"/>
    <n v="77154.997300000017"/>
    <n v="27221.587126597602"/>
    <n v="26445.737809817561"/>
    <n v="13827.74849144066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7514.038"/>
    <n v="15462.820599999999"/>
    <n v="274.51400000000001"/>
    <n v="-3.94"/>
    <n v="2978.0502000000001"/>
    <n v="309.55399999999997"/>
    <n v="315.05900000000003"/>
    <n v="3420.2707999999998"/>
    <n v="2749.288"/>
    <n v="38322.671999999999"/>
    <n v="6493.6119000000035"/>
    <n v="5765.276503329701"/>
    <n v="3205.9623915372108"/>
    <n v="90.534252901316549"/>
    <n v="-2.4184965584256077"/>
    <n v="1690.2781630335598"/>
    <n v="201.21706446929613"/>
    <n v="468.77655481637066"/>
    <n v="4295.9483526929343"/>
    <n v="3023.3936427257222"/>
    <n v="8691.7754494415312"/>
    <n v="4868.0366954839228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180.630903025078"/>
    <n v="3.7891953358584987"/>
    <n v="0"/>
    <n v="1.3933520924858926"/>
    <n v="0"/>
    <n v="1.3659702854809255"/>
    <n v="0"/>
    <n v="0.80356517102428038"/>
    <n v="0"/>
    <n v="3.2581205037410337"/>
    <n v="1.0451208894860102"/>
    <n v="1.034175786249079"/>
    <n v="0.50973059417630484"/>
    <n v="0.36771714545832668"/>
    <s v=""/>
    <n v="0.57671365002268171"/>
    <s v=""/>
  </r>
  <r>
    <x v="5"/>
    <d v="2019-12-01T00:00:00"/>
    <x v="1"/>
    <x v="0"/>
    <n v="10207.89012"/>
    <n v="3528.7634540162617"/>
    <n v="3301.2030156693909"/>
    <n v="1688.3897721438925"/>
    <n v="7802.067836501029"/>
    <n v="2598.7724075296501"/>
    <n v="2578.59878969703"/>
    <n v="1307.64245043243"/>
    <n v="5142.1510399999997"/>
    <n v="1680.0565227151014"/>
    <n v="1586.0050249128767"/>
    <n v="723.19384099191359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5929.5529999999999"/>
    <n v="3053.9978000000001"/>
    <n v="-30.673999999999999"/>
    <n v="288.80459999999999"/>
    <n v="288.50799999999998"/>
    <n v="79.945499999999996"/>
    <n v="0"/>
    <n v="0"/>
    <n v="0"/>
    <n v="0"/>
    <n v="597.7552199999991"/>
    <n v="1972.951658853395"/>
    <n v="506.13327223228384"/>
    <n v="-16.022899670787343"/>
    <n v="148.00615388630558"/>
    <n v="279.53445967175026"/>
    <n v="53.155749393977473"/>
    <n v="0"/>
    <n v="0"/>
    <n v="0"/>
    <n v="0"/>
    <n v="585.005059649337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192.879168060244"/>
    <n v="0.44013035406391698"/>
    <n v="0"/>
    <n v="0.15214857234611259"/>
    <n v="0"/>
    <n v="0.14233692124846653"/>
    <n v="0"/>
    <n v="7.2797765206703419E-2"/>
    <n v="0"/>
    <n v="0.33978790975841155"/>
    <n v="0.11317915491085313"/>
    <n v="0.11230057354252129"/>
    <n v="5.6949145310567578E-2"/>
    <n v="0.34568979608258771"/>
    <s v=""/>
    <n v="0.47846499039833684"/>
    <s v=""/>
  </r>
  <r>
    <x v="5"/>
    <d v="2019-12-01T00:00:00"/>
    <x v="1"/>
    <x v="1"/>
    <n v="3407.8563600000002"/>
    <n v="1309.0796686029819"/>
    <n v="1223.1725271076693"/>
    <n v="698.0362540812506"/>
    <n v="4211.7127200000014"/>
    <n v="1404.5554336264431"/>
    <n v="1393.5860505496298"/>
    <n v="707.49493822875093"/>
    <n v="2454.1974700000001"/>
    <n v="817.33444628169468"/>
    <n v="697.04581096076708"/>
    <n v="346.44443417377181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891.7570000000001"/>
    <n v="964.20339999999999"/>
    <n v="13.204000000000001"/>
    <n v="113.462"/>
    <n v="132.892"/>
    <n v="30.701499999999999"/>
    <n v="0"/>
    <n v="0"/>
    <n v="0"/>
    <n v="0"/>
    <n v="261.63646000000017"/>
    <n v="660.57263406465802"/>
    <n v="162.9159181628217"/>
    <n v="4.4187301417942235"/>
    <n v="59.757363946011708"/>
    <n v="147.98338387466657"/>
    <n v="21.203724204293138"/>
    <n v="0"/>
    <n v="0"/>
    <n v="0"/>
    <n v="0"/>
    <n v="252.22791420873659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210.938118749869"/>
    <n v="0.14682113848931952"/>
    <n v="0"/>
    <n v="5.6399257190966494E-2"/>
    <n v="0"/>
    <n v="5.2698108144090337E-2"/>
    <n v="0"/>
    <n v="3.0073590757513358E-2"/>
    <n v="0"/>
    <n v="0.18342432950102508"/>
    <n v="6.1169803305091468E-2"/>
    <n v="6.0692075627619593E-2"/>
    <n v="3.0812116898129214E-2"/>
    <n v="0.38413581158185373"/>
    <s v=""/>
    <n v="0.5332267170768743"/>
    <s v=""/>
  </r>
  <r>
    <x v="5"/>
    <d v="2019-12-01T00:00:00"/>
    <x v="1"/>
    <x v="2"/>
    <n v="13915.44231"/>
    <n v="5018.1562012978438"/>
    <n v="4832.0129234336309"/>
    <n v="2626.5261699501407"/>
    <n v="9526.9477811911693"/>
    <n v="3191.2882881794949"/>
    <n v="3165.8094379041299"/>
    <n v="1613.8341565571202"/>
    <n v="7772.2301199999993"/>
    <n v="2692.4018085015487"/>
    <n v="2362.4027192286417"/>
    <n v="1250.7602183969798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7360.5649999999996"/>
    <n v="4291.3406000000004"/>
    <n v="97.097999999999999"/>
    <n v="418.92559999999997"/>
    <n v="604.26800000000003"/>
    <n v="97.259"/>
    <n v="0"/>
    <n v="0"/>
    <n v="0"/>
    <n v="0"/>
    <n v="1045.9861099999998"/>
    <n v="2437.6785310873047"/>
    <n v="725.42557567296603"/>
    <n v="29.407250411131933"/>
    <n v="219.24055095328737"/>
    <n v="556.82386965722321"/>
    <n v="65.531975419403338"/>
    <n v="0"/>
    <n v="0"/>
    <n v="0"/>
    <n v="0"/>
    <n v="984.04844809652741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203.778889624151"/>
    <n v="0.59970586585025842"/>
    <n v="0"/>
    <n v="0.21626461039679071"/>
    <n v="0"/>
    <n v="0.20824249991428437"/>
    <n v="0"/>
    <n v="0.11319389753039853"/>
    <n v="0"/>
    <n v="0.41490816803769759"/>
    <n v="0.13898381808524626"/>
    <n v="0.13787418850248218"/>
    <n v="7.0284102400113846E-2"/>
    <n v="0.36061780067829147"/>
    <s v=""/>
    <n v="0.52340462603990745"/>
    <s v=""/>
  </r>
  <r>
    <x v="5"/>
    <d v="2019-12-01T00:00:00"/>
    <x v="1"/>
    <x v="3"/>
    <n v="9942.1324100000002"/>
    <n v="3722.5410722463321"/>
    <n v="3527.8444178454647"/>
    <n v="1966.6601067058082"/>
    <n v="11305.243066186717"/>
    <n v="3800.8626203193567"/>
    <n v="3769.97490760866"/>
    <n v="1928.28080205366"/>
    <n v="9017.6669600000005"/>
    <n v="2743.7146660000299"/>
    <n v="2818.4264316262193"/>
    <n v="1404.2883882681579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5517.0770000000002"/>
    <n v="2764.6302000000001"/>
    <n v="45.040999999999997"/>
    <n v="317.26900000000001"/>
    <n v="423.93799999999999"/>
    <n v="83.643000000000001"/>
    <n v="0"/>
    <n v="0"/>
    <n v="0"/>
    <n v="0"/>
    <n v="790.5342099999998"/>
    <n v="1883.9189603655589"/>
    <n v="460.65036101317287"/>
    <n v="13.220018912610312"/>
    <n v="166.96265519684655"/>
    <n v="384.75371476063799"/>
    <n v="56.679863281067362"/>
    <n v="0"/>
    <n v="0"/>
    <n v="0"/>
    <n v="0"/>
    <n v="756.35549871643798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224.068802232683"/>
    <n v="0.42809606252304061"/>
    <n v="0"/>
    <n v="0.16028806596923531"/>
    <n v="0"/>
    <n v="0.15190466614128828"/>
    <n v="0"/>
    <n v="8.4681979004331068E-2"/>
    <n v="0"/>
    <n v="0.49235471816829207"/>
    <n v="0.16553139399725891"/>
    <n v="0.16418620300954601"/>
    <n v="8.3978570410754738E-2"/>
    <n v="0.37442079010154039"/>
    <s v=""/>
    <n v="0.52831119080683397"/>
    <s v=""/>
  </r>
  <r>
    <x v="5"/>
    <d v="2019-12-01T00:00:00"/>
    <x v="1"/>
    <x v="4"/>
    <n v="14001.32114"/>
    <n v="5215.2173974254974"/>
    <n v="4942.2963526640597"/>
    <n v="2758.2263771061102"/>
    <n v="12527.001093799305"/>
    <n v="4250.5613257882824"/>
    <n v="4214.50497901376"/>
    <n v="2173.7007152215301"/>
    <n v="11879.513730000002"/>
    <n v="3733.0241750739942"/>
    <n v="3602.6193834721571"/>
    <n v="1726.5967658025131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7672.0129999999999"/>
    <n v="3987.2637"/>
    <n v="72.063999999999993"/>
    <n v="356.59980000000002"/>
    <n v="804.42399999999998"/>
    <n v="74.962000000000003"/>
    <n v="0"/>
    <n v="0"/>
    <n v="0"/>
    <n v="0"/>
    <n v="1033.9946400000008"/>
    <n v="2555.3526671572913"/>
    <n v="694.80643965993045"/>
    <n v="24.658889804227492"/>
    <n v="175.26250837777405"/>
    <n v="777.47734874592595"/>
    <n v="48.975194968818357"/>
    <n v="0"/>
    <n v="0"/>
    <n v="0"/>
    <n v="0"/>
    <n v="938.68434871153022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364.101199873738"/>
    <n v="0.599266413898073"/>
    <n v="0"/>
    <n v="0.2232149806581766"/>
    <n v="0"/>
    <n v="0.21153376756863082"/>
    <n v="0"/>
    <n v="0.11805403313015166"/>
    <n v="0"/>
    <n v="0.54556351039268991"/>
    <n v="0.1851162253976581"/>
    <n v="0.18354593519244838"/>
    <n v="9.4666854729210423E-2"/>
    <n v="0.37248037847844817"/>
    <s v=""/>
    <n v="0.52888042183394202"/>
    <s v=""/>
  </r>
  <r>
    <x v="5"/>
    <d v="2019-12-01T00:00:00"/>
    <x v="1"/>
    <x v="5"/>
    <n v="16010.477080000001"/>
    <n v="6082.2656309657323"/>
    <n v="5797.7110367656405"/>
    <n v="3349.4994577303087"/>
    <n v="16277.364048868165"/>
    <n v="5501.8300168368532"/>
    <n v="5455.9791747530198"/>
    <n v="2804.2368755284401"/>
    <n v="13832.329520000001"/>
    <n v="4215.993498193292"/>
    <n v="4525.535636025098"/>
    <n v="2034.2464241815255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8253.8510000000006"/>
    <n v="4772.0738000000001"/>
    <n v="192.85400000000001"/>
    <n v="480.41480000000001"/>
    <n v="820.06200000000001"/>
    <n v="73.547499999999999"/>
    <n v="0"/>
    <n v="0"/>
    <n v="0"/>
    <n v="0"/>
    <n v="1417.6739799999996"/>
    <n v="2807.7391845278885"/>
    <n v="791.39997225929244"/>
    <n v="59.808818766329594"/>
    <n v="256.95534224024334"/>
    <n v="811.92730445275765"/>
    <n v="50.079255382187199"/>
    <n v="0"/>
    <n v="0"/>
    <n v="0"/>
    <n v="0"/>
    <n v="1304.3557533370331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338.802278908443"/>
    <n v="0.68600251583899241"/>
    <n v="0"/>
    <n v="0.26060744498711269"/>
    <n v="0"/>
    <n v="0.24841510577451964"/>
    <n v="0"/>
    <n v="0.14351633891501331"/>
    <n v="0"/>
    <n v="0.70889559312291672"/>
    <n v="0.23961023672737894"/>
    <n v="0.23761338638990279"/>
    <n v="0.12212733936322549"/>
    <n v="0.37989284145464902"/>
    <s v=""/>
    <n v="0.5506993053176602"/>
    <s v=""/>
  </r>
  <r>
    <x v="5"/>
    <d v="2019-12-01T00:00:00"/>
    <x v="1"/>
    <x v="6"/>
    <n v="8464.9591199999995"/>
    <n v="3498.6678305317578"/>
    <n v="3169.2175403782298"/>
    <n v="2027.0162442602032"/>
    <n v="14803.092205446213"/>
    <n v="5072.6810484996886"/>
    <n v="5027.73158192757"/>
    <n v="2616.0237177837098"/>
    <n v="8723.1914499999984"/>
    <n v="2713.0137383692527"/>
    <n v="2720.398416223401"/>
    <n v="1290.8949579176788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4750.9579999999996"/>
    <n v="2126.9263999999998"/>
    <n v="29.228000000000002"/>
    <n v="44.821199999999997"/>
    <n v="557.61199999999997"/>
    <n v="39.244500000000002"/>
    <n v="11.957000000000001"/>
    <n v="65.111400000000003"/>
    <n v="105.083"/>
    <n v="0"/>
    <n v="734.01762000000053"/>
    <n v="1628.4871759608832"/>
    <n v="341.55378378762936"/>
    <n v="9.7687481892150636"/>
    <n v="24.347770037566757"/>
    <n v="552.02501416504572"/>
    <n v="27.045089579171467"/>
    <n v="16.979450334709327"/>
    <n v="94.363709601131077"/>
    <n v="137.08099711870901"/>
    <n v="0"/>
    <n v="667.01609175769681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219.310783003264"/>
    <n v="0.36456547737827011"/>
    <n v="0"/>
    <n v="0.15067922830391731"/>
    <n v="0"/>
    <n v="0.13649059483273399"/>
    <n v="0"/>
    <n v="8.7298725754771184E-2"/>
    <n v="0"/>
    <n v="0.64468956997756044"/>
    <n v="0.22092036706948331"/>
    <n v="0.21896277254308846"/>
    <n v="0.11393046684182573"/>
    <n v="0.41331184013228384"/>
    <s v=""/>
    <n v="0.57936801732678922"/>
    <s v=""/>
  </r>
  <r>
    <x v="5"/>
    <d v="2019-12-01T00:00:00"/>
    <x v="1"/>
    <x v="7"/>
    <n v="11299.48141"/>
    <n v="4936.1893391332951"/>
    <n v="4262.7639838072437"/>
    <n v="3016.9283869726446"/>
    <n v="16727.811452149457"/>
    <n v="5734.9690199379847"/>
    <n v="5684.0467841744303"/>
    <n v="2958.7597253118602"/>
    <n v="11593.3866"/>
    <n v="3708.3328807639618"/>
    <n v="3728.6611916959296"/>
    <n v="1616.7560460036946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6344.2190000000001"/>
    <n v="2745.8323999999998"/>
    <n v="86.917000000000002"/>
    <n v="-4.8692000000000002"/>
    <n v="492.23399999999998"/>
    <n v="52.061999999999998"/>
    <n v="60.715499999999999"/>
    <n v="372.10129999999998"/>
    <n v="443.33"/>
    <n v="0"/>
    <n v="706.93941000000086"/>
    <n v="2110.0605564410635"/>
    <n v="440.21209777500502"/>
    <n v="26.136864257849624"/>
    <n v="-3.2519340784566864"/>
    <n v="468.34583420268063"/>
    <n v="32.748877180648194"/>
    <n v="98.635526601792037"/>
    <n v="549.02816362402518"/>
    <n v="577.34574657277028"/>
    <n v="0"/>
    <n v="636.92760655591792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213.44805111083"/>
    <n v="0.48676445589302653"/>
    <n v="0"/>
    <n v="0.21264352147362633"/>
    <n v="0"/>
    <n v="0.18363338244372784"/>
    <n v="0"/>
    <n v="0.12996468169356151"/>
    <n v="0"/>
    <n v="0.72851303106686771"/>
    <n v="0.24976367504744612"/>
    <n v="0.24754596040910701"/>
    <n v="0.128856965051967"/>
    <n v="0.43685096333401507"/>
    <s v=""/>
    <n v="0.61118571021069512"/>
    <s v=""/>
  </r>
  <r>
    <x v="5"/>
    <d v="2019-12-01T00:00:00"/>
    <x v="1"/>
    <x v="8"/>
    <n v="13616.476310000002"/>
    <n v="5798.2157097044437"/>
    <n v="5039.3096801775864"/>
    <n v="3525.9958576770305"/>
    <n v="20563.18473136206"/>
    <n v="6989.5764663544942"/>
    <n v="6929.8141391906602"/>
    <n v="3579.7910351557102"/>
    <n v="11311.988049999998"/>
    <n v="3507.6502958547926"/>
    <n v="3509.8191261317256"/>
    <n v="1593.8897670628839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7862.366"/>
    <n v="3234.4204"/>
    <n v="36.334000000000003"/>
    <n v="1.82"/>
    <n v="552.15200000000004"/>
    <n v="43.6965"/>
    <n v="79.237799999999993"/>
    <n v="434.62349999999998"/>
    <n v="498.35939999999999"/>
    <n v="0"/>
    <n v="873.46671000000242"/>
    <n v="2566.066603414607"/>
    <n v="463.16805310754881"/>
    <n v="11.605173255260482"/>
    <n v="0.88112416252857162"/>
    <n v="522.77490744476734"/>
    <n v="29.127612284450006"/>
    <n v="135.05532558217737"/>
    <n v="632.19061211567828"/>
    <n v="654.33904974221196"/>
    <n v="0"/>
    <n v="783.00724859521324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208.897679488218"/>
    <n v="0.58669207379177257"/>
    <n v="0"/>
    <n v="0.24982727701147334"/>
    <n v="0"/>
    <n v="0.21712835093548091"/>
    <n v="0"/>
    <n v="0.15192431395797262"/>
    <n v="0"/>
    <n v="0.89554739900583746"/>
    <n v="0.30440309253505232"/>
    <n v="0.30180038301562262"/>
    <n v="0.15590350387839758"/>
    <n v="0.42582350805738256"/>
    <s v=""/>
    <n v="0.60811739925018471"/>
    <s v=""/>
  </r>
  <r>
    <x v="5"/>
    <d v="2019-12-01T00:00:00"/>
    <x v="1"/>
    <x v="9"/>
    <n v="14451.677199999996"/>
    <n v="6258.3819741314792"/>
    <n v="5415.2956891644017"/>
    <n v="3779.9362766436761"/>
    <n v="19976.075340825086"/>
    <n v="6808.6278666630787"/>
    <n v="6749.6967623014498"/>
    <n v="3495.2843947988899"/>
    <n v="9404.9752400000016"/>
    <n v="2977.3609894010124"/>
    <n v="2944.39359421062"/>
    <n v="1354.176410121991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8106.732"/>
    <n v="3723.8159999999998"/>
    <n v="-31.994"/>
    <n v="0"/>
    <n v="650.95399999999995"/>
    <n v="44.088999999999999"/>
    <n v="34.893999999999998"/>
    <n v="511.15129999999999"/>
    <n v="508.77839999999998"/>
    <n v="0"/>
    <n v="903.25649999999769"/>
    <n v="2787.2168148232645"/>
    <n v="569.32744125038903"/>
    <n v="8.8270326373166412"/>
    <n v="0"/>
    <n v="598.05366998063948"/>
    <n v="29.149805592827924"/>
    <n v="58.059026218837211"/>
    <n v="743.05682824755274"/>
    <n v="659.28525123922657"/>
    <n v="0"/>
    <n v="805.4061041414252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180.273898871485"/>
    <n v="0.62344721477616216"/>
    <n v="0"/>
    <n v="0.26998740400717025"/>
    <n v="0"/>
    <n v="0.23361655314297394"/>
    <n v="0"/>
    <n v="0.16306693756658758"/>
    <n v="0"/>
    <n v="0.86997819391936149"/>
    <n v="0.29652259883116378"/>
    <n v="0.29395608990168326"/>
    <n v="0.15222315460570693"/>
    <n v="0.43305575453425438"/>
    <s v=""/>
    <n v="0.60397979737698015"/>
    <s v=""/>
  </r>
  <r>
    <x v="5"/>
    <d v="2019-12-01T00:00:00"/>
    <x v="1"/>
    <x v="10"/>
    <n v="13568.846079999998"/>
    <n v="5990.0488049316218"/>
    <n v="5234.1678871790082"/>
    <n v="3563.8884283689249"/>
    <n v="22519.348133221567"/>
    <n v="7637.5013310517843"/>
    <n v="7572.8525444845"/>
    <n v="3904.1778794817801"/>
    <n v="9132.7084500000001"/>
    <n v="2620.9013673818617"/>
    <n v="2671.5895243348991"/>
    <n v="1117.230428312645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6286.0770000000002"/>
    <n v="3088.3804"/>
    <n v="122.184"/>
    <n v="-1.35"/>
    <n v="691.13"/>
    <n v="55.740499999999997"/>
    <n v="86.466800000000006"/>
    <n v="494.1558"/>
    <n v="399.45280000000002"/>
    <n v="1469.95"/>
    <n v="876.65877999999611"/>
    <n v="2227.0694273008198"/>
    <n v="514.1290536054064"/>
    <n v="41.880346600922593"/>
    <n v="-1.0682805584387851"/>
    <n v="577.39118424889978"/>
    <n v="36.130753607038841"/>
    <n v="133.99189007080159"/>
    <n v="698.83398663358309"/>
    <n v="506.04076977524124"/>
    <n v="509.26189742067356"/>
    <n v="746.38777622667385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190.57714081935"/>
    <n v="0.58510169874627771"/>
    <n v="0"/>
    <n v="0.25829666801987949"/>
    <n v="0"/>
    <n v="0.22570235554707194"/>
    <n v="0"/>
    <n v="0.15367829816084552"/>
    <n v="0"/>
    <n v="0.98074028471161379"/>
    <n v="0.33262087275301144"/>
    <n v="0.32980535300665065"/>
    <n v="0.17003087755631138"/>
    <n v="0.44145602136063311"/>
    <s v=""/>
    <n v="0.59496817879593344"/>
    <s v=""/>
  </r>
  <r>
    <x v="5"/>
    <d v="2019-12-01T00:00:00"/>
    <x v="1"/>
    <x v="11"/>
    <n v="13602.49416"/>
    <n v="5687.7002091912918"/>
    <n v="4741.88474017726"/>
    <n v="3069.064304320168"/>
    <n v="24235.036935972901"/>
    <n v="8215.7723633241403"/>
    <n v="8146.3678579277093"/>
    <n v="4198.1939490699806"/>
    <n v="13399.483779999999"/>
    <n v="4367.7754893389474"/>
    <n v="4137.3243269987779"/>
    <n v="2061.8933303541098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877.5050000000001"/>
    <n v="2826.3814000000002"/>
    <n v="53.436999999999998"/>
    <n v="-1.28"/>
    <n v="653.69399999999996"/>
    <n v="105.1255"/>
    <n v="28.161999999999999"/>
    <n v="550.04660000000001"/>
    <n v="385.1678"/>
    <n v="6325.4530000000004"/>
    <n v="798.80185999999776"/>
    <n v="587.1521821783067"/>
    <n v="456.61238517362665"/>
    <n v="13.805109990932145"/>
    <n v="-1.0129459333363828"/>
    <n v="492.46400608459351"/>
    <n v="58.161391346676503"/>
    <n v="41.131588530230665"/>
    <n v="707.47398915273823"/>
    <n v="462.14025462359126"/>
    <n v="2268.173932190472"/>
    <n v="601.59831585346092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180.630903025078"/>
    <n v="0.58680431162142666"/>
    <n v="0"/>
    <n v="0.24536434029709889"/>
    <n v="0"/>
    <n v="0.20456236760831401"/>
    <n v="0"/>
    <n v="0.13239779008429206"/>
    <n v="0"/>
    <n v="1.0554602595054026"/>
    <n v="0.35780515843819999"/>
    <n v="0.35478252234855456"/>
    <n v="0.18283557341570572"/>
    <n v="0.41813656688908968"/>
    <s v=""/>
    <n v="0.53959670718238228"/>
    <s v=""/>
  </r>
  <r>
    <x v="5"/>
    <d v="2019-12-01T00:00:00"/>
    <x v="2"/>
    <x v="0"/>
    <n v="8462.5479000000014"/>
    <n v="2882.7139581899737"/>
    <n v="3077.3449246497839"/>
    <n v="1306.400799680762"/>
    <n v="0"/>
    <n v="0"/>
    <n v="0"/>
    <n v="0"/>
    <n v="1027.1233"/>
    <n v="368.27710271744314"/>
    <n v="261.57691620995217"/>
    <n v="133.43035350632258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7662.8760000000002"/>
    <n v="0"/>
    <n v="0"/>
    <n v="160.49199999999999"/>
    <n v="46.246000000000002"/>
    <n v="0"/>
    <n v="0"/>
    <n v="0"/>
    <n v="0"/>
    <n v="0"/>
    <n v="592.9339000000009"/>
    <n v="2244.8069398469916"/>
    <n v="0"/>
    <n v="0"/>
    <n v="76.436173249260079"/>
    <n v="48.315351264751698"/>
    <n v="0"/>
    <n v="0"/>
    <n v="0"/>
    <n v="0"/>
    <n v="0"/>
    <n v="513.15549382897052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192.879168060244"/>
    <n v="0.36487698826345299"/>
    <n v="0"/>
    <n v="0.12429306156002674"/>
    <n v="0"/>
    <n v="0.13268490308386149"/>
    <n v="0"/>
    <n v="5.6327668083566526E-2"/>
    <n v="0"/>
    <n v="0"/>
    <n v="0"/>
    <n v="0"/>
    <n v="0"/>
    <n v="0.34064373900796158"/>
    <s v=""/>
    <n v="0.45318433206638287"/>
    <s v=""/>
  </r>
  <r>
    <x v="5"/>
    <d v="2019-12-01T00:00:00"/>
    <x v="2"/>
    <x v="1"/>
    <n v="6589.306599999999"/>
    <n v="2316.6588555913286"/>
    <n v="2416.9694938468442"/>
    <n v="1043.8944733669273"/>
    <n v="0"/>
    <n v="0"/>
    <n v="0"/>
    <n v="0"/>
    <n v="1354.3779999999999"/>
    <n v="399.51662109918419"/>
    <n v="349.07216577075269"/>
    <n v="145.57704781184253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5946.84"/>
    <n v="0"/>
    <n v="0"/>
    <n v="150.46199999999999"/>
    <n v="29.9"/>
    <n v="0"/>
    <n v="0"/>
    <n v="0"/>
    <n v="0"/>
    <n v="0"/>
    <n v="462.10459999999875"/>
    <n v="1814.07349076015"/>
    <n v="0"/>
    <n v="0"/>
    <n v="75.052227907267167"/>
    <n v="30.187603572612968"/>
    <n v="0"/>
    <n v="0"/>
    <n v="0"/>
    <n v="0"/>
    <n v="0"/>
    <n v="397.3455333512984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210.938118749869"/>
    <n v="0.28388799135512477"/>
    <n v="0"/>
    <n v="9.9808928175975975E-2"/>
    <n v="0"/>
    <n v="0.10413062503037775"/>
    <n v="0"/>
    <n v="4.4974247401214085E-2"/>
    <n v="0"/>
    <n v="0"/>
    <n v="0"/>
    <n v="0"/>
    <n v="0"/>
    <n v="0.35157854934103827"/>
    <s v=""/>
    <n v="0.45060345024363657"/>
    <s v=""/>
  </r>
  <r>
    <x v="5"/>
    <d v="2019-12-01T00:00:00"/>
    <x v="2"/>
    <x v="2"/>
    <n v="12066.891799999998"/>
    <n v="4234.6053672770286"/>
    <n v="4339.3713419777423"/>
    <n v="1880.1283335818143"/>
    <n v="0"/>
    <n v="0"/>
    <n v="0"/>
    <n v="0"/>
    <n v="2151.0194000000001"/>
    <n v="773.5367158028007"/>
    <n v="690.16124005847382"/>
    <n v="327.13716538124743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0939.25"/>
    <n v="0"/>
    <n v="0"/>
    <n v="233.32599999999999"/>
    <n v="86.8"/>
    <n v="0"/>
    <n v="0"/>
    <n v="0"/>
    <n v="0"/>
    <n v="0"/>
    <n v="807.5157999999974"/>
    <n v="3333.050107180472"/>
    <n v="0"/>
    <n v="0"/>
    <n v="114.55671669537935"/>
    <n v="86.973666037262703"/>
    <n v="0"/>
    <n v="0"/>
    <n v="0"/>
    <n v="0"/>
    <n v="0"/>
    <n v="700.02487736391458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203.778889624151"/>
    <n v="0.52003994079584392"/>
    <n v="0"/>
    <n v="0.18249636782957726"/>
    <n v="0"/>
    <n v="0.18701140717722251"/>
    <n v="0"/>
    <n v="8.1026816473524332E-2"/>
    <n v="0"/>
    <n v="0"/>
    <n v="0"/>
    <n v="0"/>
    <n v="0"/>
    <n v="0.35092759904228443"/>
    <s v=""/>
    <n v="0.44399139247083846"/>
    <s v=""/>
  </r>
  <r>
    <x v="5"/>
    <d v="2019-12-01T00:00:00"/>
    <x v="2"/>
    <x v="3"/>
    <n v="14233.676100000001"/>
    <n v="4905.2780413234059"/>
    <n v="5153.4665597874446"/>
    <n v="2217.5347961832067"/>
    <n v="0"/>
    <n v="0"/>
    <n v="0"/>
    <n v="0"/>
    <n v="1547.5801000000001"/>
    <n v="396.28458627904325"/>
    <n v="508.76701475161002"/>
    <n v="183.36278170591294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2880.137000000001"/>
    <n v="0"/>
    <n v="0"/>
    <n v="224.828"/>
    <n v="72.346000000000004"/>
    <n v="0"/>
    <n v="0"/>
    <n v="0"/>
    <n v="0"/>
    <n v="0"/>
    <n v="1056.3650999999991"/>
    <n v="3812.5222843062247"/>
    <n v="0"/>
    <n v="0"/>
    <n v="107.2851980827467"/>
    <n v="61.292091420658807"/>
    <n v="0"/>
    <n v="0"/>
    <n v="0"/>
    <n v="0"/>
    <n v="0"/>
    <n v="924.17846751377556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224.068802232683"/>
    <n v="0.61288468533264173"/>
    <n v="0"/>
    <n v="0.21121527339136323"/>
    <n v="0"/>
    <n v="0.22190196746626964"/>
    <n v="0"/>
    <n v="9.5484336317933252E-2"/>
    <n v="0"/>
    <n v="0"/>
    <n v="0"/>
    <n v="0"/>
    <n v="0"/>
    <n v="0.34462481841380427"/>
    <s v=""/>
    <n v="0.45207117262305752"/>
    <s v=""/>
  </r>
  <r>
    <x v="5"/>
    <d v="2019-12-01T00:00:00"/>
    <x v="2"/>
    <x v="4"/>
    <n v="17160.664000000001"/>
    <n v="534.35115182154595"/>
    <n v="6301.7057755783117"/>
    <n v="1109.4025863126503"/>
    <n v="0"/>
    <n v="0"/>
    <n v="0"/>
    <n v="0"/>
    <n v="2179.2026000000001"/>
    <n v="703.04211552259073"/>
    <n v="734.13754213699485"/>
    <n v="301.79570108804268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5312.939"/>
    <n v="0"/>
    <n v="0"/>
    <n v="299.322"/>
    <n v="124.386"/>
    <n v="0"/>
    <n v="0"/>
    <n v="0"/>
    <n v="0"/>
    <n v="0"/>
    <n v="1424.0169999999998"/>
    <n v="-810.27236775829442"/>
    <n v="0"/>
    <n v="0"/>
    <n v="113.13150127715002"/>
    <n v="97.822160005144895"/>
    <n v="0"/>
    <n v="0"/>
    <n v="0"/>
    <n v="0"/>
    <n v="0"/>
    <n v="1133.6698582975455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364.101199873738"/>
    <n v="0.73448851523091074"/>
    <n v="0"/>
    <n v="2.2870605945861665E-2"/>
    <n v="0"/>
    <n v="0.26971744907577982"/>
    <n v="0"/>
    <n v="4.748321267837368E-2"/>
    <n v="0"/>
    <n v="0"/>
    <n v="0"/>
    <n v="0"/>
    <n v="0"/>
    <n v="3.1138139632682391E-2"/>
    <s v=""/>
    <n v="2.0761676708861119"/>
    <s v=""/>
  </r>
  <r>
    <x v="5"/>
    <d v="2019-12-01T00:00:00"/>
    <x v="2"/>
    <x v="5"/>
    <n v="14418.1913"/>
    <n v="4025.7691312839734"/>
    <n v="5443.5357091521346"/>
    <n v="2126.1850573382976"/>
    <n v="0"/>
    <n v="0"/>
    <n v="0"/>
    <n v="0"/>
    <n v="1596.3152999999998"/>
    <n v="526.18571374750513"/>
    <n v="761.89562661009779"/>
    <n v="280.70983172171441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2645.357"/>
    <n v="0"/>
    <n v="0"/>
    <n v="347.97199999999998"/>
    <n v="101.27"/>
    <n v="0"/>
    <n v="0"/>
    <n v="0"/>
    <n v="0"/>
    <n v="0"/>
    <n v="1323.5923000000003"/>
    <n v="2676.5281991493252"/>
    <n v="0"/>
    <n v="0"/>
    <n v="156.33987515299262"/>
    <n v="97.316591855659098"/>
    <n v="0"/>
    <n v="0"/>
    <n v="0"/>
    <n v="0"/>
    <n v="0"/>
    <n v="1095.5844651259963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338.802278908443"/>
    <n v="0.61777768746213224"/>
    <n v="0"/>
    <n v="0.17249253338600454"/>
    <n v="0"/>
    <n v="0.23323972002074517"/>
    <n v="0"/>
    <n v="9.1100864214431296E-2"/>
    <n v="0"/>
    <n v="0"/>
    <n v="0"/>
    <n v="0"/>
    <n v="0"/>
    <n v="0.27921457327896415"/>
    <s v=""/>
    <n v="0.52814381252413622"/>
    <s v=""/>
  </r>
  <r>
    <x v="5"/>
    <d v="2019-12-01T00:00:00"/>
    <x v="2"/>
    <x v="6"/>
    <n v="17454.083200000001"/>
    <n v="5124.2070837901911"/>
    <n v="6638.1836656937576"/>
    <n v="2951.6476773441059"/>
    <n v="0"/>
    <n v="0"/>
    <n v="0"/>
    <n v="0"/>
    <n v="2142.8977"/>
    <n v="692.44167087453241"/>
    <n v="774.0783539959034"/>
    <n v="308.01259293852507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5243.805"/>
    <n v="0"/>
    <n v="0"/>
    <n v="98.852000000000004"/>
    <n v="112.40600000000001"/>
    <n v="0"/>
    <n v="27.231000000000002"/>
    <n v="115.8236"/>
    <n v="306.87"/>
    <n v="0"/>
    <n v="1549.0956000000006"/>
    <n v="3061.9803593528968"/>
    <n v="0"/>
    <n v="0"/>
    <n v="46.065498551785417"/>
    <n v="92.876330242264714"/>
    <n v="0"/>
    <n v="45.845129963916762"/>
    <n v="173.00505571894141"/>
    <n v="425.06753454166534"/>
    <n v="0"/>
    <n v="1279.3671754187208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219.310783003264"/>
    <n v="0.75170548183439367"/>
    <n v="0"/>
    <n v="0.22068730341217341"/>
    <n v="0"/>
    <n v="0.28589064196310965"/>
    <n v="0"/>
    <n v="0.12712038289718477"/>
    <n v="0"/>
    <n v="0"/>
    <n v="0"/>
    <n v="0"/>
    <n v="0"/>
    <n v="0.29358213920913306"/>
    <s v=""/>
    <n v="0.57602037331420242"/>
    <s v=""/>
  </r>
  <r>
    <x v="5"/>
    <d v="2019-12-01T00:00:00"/>
    <x v="2"/>
    <x v="7"/>
    <n v="17158.565899999998"/>
    <n v="5617.9488827953437"/>
    <n v="6628.3204522299056"/>
    <n v="3379.4372327310516"/>
    <n v="0"/>
    <n v="0"/>
    <n v="0"/>
    <n v="0"/>
    <n v="4219.0934999999999"/>
    <n v="1260.0746883145875"/>
    <n v="1494.123412796268"/>
    <n v="499.10013748876679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4741.503000000001"/>
    <n v="0"/>
    <n v="0"/>
    <n v="0.05"/>
    <n v="107.5244"/>
    <n v="0"/>
    <n v="47.052"/>
    <n v="153.13499999999999"/>
    <n v="542.47799999999995"/>
    <n v="0"/>
    <n v="1566.8234999999968"/>
    <n v="3133.7376102610842"/>
    <n v="0"/>
    <n v="0"/>
    <n v="2.3306406857499386E-2"/>
    <n v="107.29096075240329"/>
    <n v="0"/>
    <n v="79.030299727448934"/>
    <n v="229.97021378395911"/>
    <n v="742.64655556680054"/>
    <n v="0"/>
    <n v="1325.2499362967901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213.44805111083"/>
    <n v="0.73916489537533014"/>
    <n v="0"/>
    <n v="0.24201268464839323"/>
    <n v="0"/>
    <n v="0.28553795358775758"/>
    <n v="0"/>
    <n v="0.1455810108558748"/>
    <n v="0"/>
    <n v="0"/>
    <n v="0"/>
    <n v="0"/>
    <n v="0"/>
    <n v="0.32741366123117227"/>
    <s v=""/>
    <n v="0.60154289461059185"/>
    <s v=""/>
  </r>
  <r>
    <x v="5"/>
    <d v="2019-12-01T00:00:00"/>
    <x v="2"/>
    <x v="8"/>
    <n v="14511.429900000001"/>
    <n v="4851.44902764987"/>
    <n v="5540.9745030344093"/>
    <n v="2870.9226509830414"/>
    <n v="0"/>
    <n v="0"/>
    <n v="0"/>
    <n v="0"/>
    <n v="4318.5549000000001"/>
    <n v="1312.8277964553124"/>
    <n v="1516.299359128936"/>
    <n v="534.49312749994579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2465.791999999999"/>
    <n v="0"/>
    <n v="0"/>
    <n v="0.02"/>
    <n v="164.14760000000001"/>
    <n v="0"/>
    <n v="41.191000000000003"/>
    <n v="159.3382"/>
    <n v="472.22399999999999"/>
    <n v="0"/>
    <n v="1208.7171000000017"/>
    <n v="2752.2381829571059"/>
    <n v="0"/>
    <n v="0"/>
    <n v="9.5444071299268345E-3"/>
    <n v="128.55683483347855"/>
    <n v="0"/>
    <n v="68.871003476246486"/>
    <n v="239.98478432946303"/>
    <n v="654.72416631487408"/>
    <n v="0"/>
    <n v="1007.0645113315722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208.897679488218"/>
    <n v="0.62525287070505942"/>
    <n v="0"/>
    <n v="0.20903401336193275"/>
    <n v="0"/>
    <n v="0.23874354480572615"/>
    <n v="0"/>
    <n v="0.12369922478137912"/>
    <n v="0"/>
    <n v="0"/>
    <n v="0"/>
    <n v="0"/>
    <n v="0"/>
    <n v="0.33431915814511637"/>
    <s v=""/>
    <n v="0.59176601353962244"/>
    <s v=""/>
  </r>
  <r>
    <x v="5"/>
    <d v="2019-12-01T00:00:00"/>
    <x v="2"/>
    <x v="9"/>
    <n v="20194.645299999996"/>
    <n v="6615.6224495842498"/>
    <n v="7919.5910414923228"/>
    <n v="3913.8436924738453"/>
    <n v="0"/>
    <n v="0"/>
    <n v="0"/>
    <n v="0"/>
    <n v="5758.6884"/>
    <n v="1625.5681439683844"/>
    <n v="2033.2090450844942"/>
    <n v="656.92633040629983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6484.276999999998"/>
    <n v="0"/>
    <n v="0"/>
    <n v="-2.34"/>
    <n v="185.51599999999999"/>
    <n v="0"/>
    <n v="36.549999999999997"/>
    <n v="180.55439999999999"/>
    <n v="617.54939999999999"/>
    <n v="900.25199999999995"/>
    <n v="1792.2864999999983"/>
    <n v="3518.3355849574573"/>
    <n v="0"/>
    <n v="0"/>
    <n v="-1.4076845367472779"/>
    <n v="151.67551619981595"/>
    <n v="0"/>
    <n v="59.616888222853099"/>
    <n v="266.12651229738162"/>
    <n v="837.62741023547926"/>
    <n v="296.17541998762397"/>
    <n v="1487.4728022203863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180.273898871485"/>
    <n v="0.87119959790393842"/>
    <n v="0"/>
    <n v="0.28539880410586205"/>
    <n v="0"/>
    <n v="0.3416521770209921"/>
    <n v="0"/>
    <n v="0.16884372072343753"/>
    <n v="0"/>
    <n v="0"/>
    <n v="0"/>
    <n v="0"/>
    <n v="0"/>
    <n v="0.32759290154921666"/>
    <s v=""/>
    <n v="0.59160626566889496"/>
    <s v=""/>
  </r>
  <r>
    <x v="5"/>
    <d v="2019-12-01T00:00:00"/>
    <x v="2"/>
    <x v="10"/>
    <n v="17265.841499999999"/>
    <n v="5785.0645516000923"/>
    <n v="6678.902537406143"/>
    <n v="3295.0020456263073"/>
    <n v="0"/>
    <n v="0"/>
    <n v="0"/>
    <n v="0"/>
    <n v="6187.9132"/>
    <n v="1911.6751503293219"/>
    <n v="2178.4637236924582"/>
    <n v="740.20028035739915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0312.852999999999"/>
    <n v="0"/>
    <n v="0"/>
    <n v="-1.4"/>
    <n v="153.946"/>
    <n v="0"/>
    <n v="31.318000000000001"/>
    <n v="220.5232"/>
    <n v="567.77859999999998"/>
    <n v="4372.49"/>
    <n v="1608.332699999999"/>
    <n v="1922.8306410115702"/>
    <n v="0"/>
    <n v="0"/>
    <n v="-1.0717401960673656"/>
    <n v="116.40675456126284"/>
    <n v="0"/>
    <n v="48.810391608216335"/>
    <n v="303.20641128933141"/>
    <n v="690.55220202191776"/>
    <n v="1468.0113938282641"/>
    <n v="1236.3184974755977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190.57714081935"/>
    <n v="0.74451969846016419"/>
    <n v="0"/>
    <n v="0.24945754978289855"/>
    <n v="0"/>
    <n v="0.28800070377076303"/>
    <n v="0"/>
    <n v="0.14208365861781613"/>
    <n v="0"/>
    <n v="0"/>
    <n v="0"/>
    <n v="0"/>
    <n v="0"/>
    <n v="0.33505836084502993"/>
    <s v=""/>
    <n v="0.56957048901294316"/>
    <s v=""/>
  </r>
  <r>
    <x v="5"/>
    <d v="2019-12-01T00:00:00"/>
    <x v="2"/>
    <x v="11"/>
    <n v="34507.191099999996"/>
    <n v="10782.968332484466"/>
    <n v="13838.758801896487"/>
    <n v="6250.3162442016601"/>
    <n v="0"/>
    <n v="0"/>
    <n v="0"/>
    <n v="0"/>
    <n v="7751.6256999999987"/>
    <n v="2389.7204318490776"/>
    <n v="2779.5567968785181"/>
    <n v="1060.4214836022554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21822.885999999999"/>
    <n v="0"/>
    <n v="0"/>
    <n v="0"/>
    <n v="332.298"/>
    <n v="0"/>
    <n v="62.833399999999997"/>
    <n v="496.80419999999998"/>
    <n v="1014.0962"/>
    <n v="7804.52"/>
    <n v="2973.7532999999967"/>
    <n v="3609.8950706283631"/>
    <n v="0"/>
    <n v="0"/>
    <n v="0"/>
    <n v="218.98557650505967"/>
    <n v="0"/>
    <n v="101.64445152780104"/>
    <n v="673.35386000250787"/>
    <n v="1232.4111364634439"/>
    <n v="2690.7793565903571"/>
    <n v="2255.8988807669339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180.630903025078"/>
    <n v="1.4886217396048871"/>
    <n v="0"/>
    <n v="0.46517147775634038"/>
    <n v="0"/>
    <n v="0.5969966417130832"/>
    <n v="0"/>
    <n v="0.26963529467120728"/>
    <n v="0"/>
    <n v="0"/>
    <n v="0"/>
    <n v="0"/>
    <n v="0"/>
    <n v="0.31248467315800932"/>
    <s v=""/>
    <n v="0.57964709266298542"/>
    <s v=""/>
  </r>
  <r>
    <x v="5"/>
    <d v="2019-12-01T00:00:00"/>
    <x v="3"/>
    <x v="0"/>
    <n v="32.521000000000001"/>
    <n v="32.892987748887165"/>
    <n v="32.521000000000001"/>
    <n v="32.913873525621547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92.879168060244"/>
    <n v="1.4021976212761824E-3"/>
    <n v="0"/>
    <n v="1.4182364988209524E-3"/>
    <n v="0"/>
    <n v="1.4021976212761824E-3"/>
    <n v="0"/>
    <n v="1.4191370242185558E-3"/>
    <n v="0"/>
    <n v="0"/>
    <n v="0"/>
    <n v="0"/>
    <n v="0"/>
    <n v="1.0114383859317724"/>
    <s v=""/>
    <n v="1.0006349613751671"/>
    <s v=""/>
  </r>
  <r>
    <x v="5"/>
    <d v="2019-12-01T00:00:00"/>
    <x v="3"/>
    <x v="1"/>
    <n v="15.504"/>
    <n v="15.072003311117557"/>
    <n v="15.504"/>
    <n v="15.072003311117557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10.938118749869"/>
    <n v="6.6796093810080948E-4"/>
    <n v="0"/>
    <n v="6.4934916607021348E-4"/>
    <n v="0"/>
    <n v="6.6796093810080948E-4"/>
    <n v="0"/>
    <n v="6.4934916607021348E-4"/>
    <n v="0"/>
    <n v="0"/>
    <n v="0"/>
    <n v="0"/>
    <n v="0"/>
    <n v="0.97213643647559056"/>
    <s v=""/>
    <n v="1"/>
    <s v=""/>
  </r>
  <r>
    <x v="5"/>
    <d v="2019-12-01T00:00:00"/>
    <x v="3"/>
    <x v="2"/>
    <n v="50.302500000000002"/>
    <n v="47.762724610234315"/>
    <n v="50.302500000000002"/>
    <n v="47.762724610234315"/>
    <n v="0"/>
    <n v="0"/>
    <n v="0"/>
    <n v="0"/>
    <n v="147.58699999999999"/>
    <n v="132.60155015909211"/>
    <n v="147.58699999999999"/>
    <n v="132.60155015909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03.778889624151"/>
    <n v="2.16785809928974E-3"/>
    <n v="0"/>
    <n v="2.0584028505629308E-3"/>
    <n v="0"/>
    <n v="2.16785809928974E-3"/>
    <n v="0"/>
    <n v="2.0584028505629308E-3"/>
    <n v="0"/>
    <n v="0"/>
    <n v="0"/>
    <n v="0"/>
    <n v="0"/>
    <n v="0.94950995696504759"/>
    <s v=""/>
    <n v="1"/>
    <s v=""/>
  </r>
  <r>
    <x v="5"/>
    <d v="2019-12-01T00:00:00"/>
    <x v="3"/>
    <x v="3"/>
    <n v="66.305000000000007"/>
    <n v="61.378182225472713"/>
    <n v="66.305000000000007"/>
    <n v="61.378182225472713"/>
    <n v="0"/>
    <n v="0"/>
    <n v="0"/>
    <n v="0"/>
    <n v="85.852500000000006"/>
    <n v="79.20465632624402"/>
    <n v="85.852500000000006"/>
    <n v="79.2046563262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24.068802232683"/>
    <n v="2.8550122101612817E-3"/>
    <n v="0"/>
    <n v="2.6428694622008708E-3"/>
    <n v="0"/>
    <n v="2.8550122101612817E-3"/>
    <n v="0"/>
    <n v="2.6428694622008708E-3"/>
    <n v="0"/>
    <n v="0"/>
    <n v="0"/>
    <n v="0"/>
    <n v="0"/>
    <n v="0.92569462673211234"/>
    <s v=""/>
    <n v="1"/>
    <s v=""/>
  </r>
  <r>
    <x v="5"/>
    <d v="2019-12-01T00:00:00"/>
    <x v="3"/>
    <x v="4"/>
    <n v="95.784000000000006"/>
    <n v="87.78827159844478"/>
    <n v="95.784000000000006"/>
    <n v="87.78827159844478"/>
    <n v="0"/>
    <n v="0"/>
    <n v="0"/>
    <n v="0"/>
    <n v="61.963999999999999"/>
    <n v="55.94993587253559"/>
    <n v="61.963999999999999"/>
    <n v="55.9499358725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64.101199873738"/>
    <n v="4.0996227152327877E-3"/>
    <n v="0"/>
    <n v="3.7573999037000916E-3"/>
    <n v="0"/>
    <n v="4.0996227152327877E-3"/>
    <n v="0"/>
    <n v="3.7573999037000916E-3"/>
    <n v="0"/>
    <n v="0"/>
    <n v="0"/>
    <n v="0"/>
    <n v="0"/>
    <n v="0.91652333999879698"/>
    <s v=""/>
    <n v="1"/>
    <s v=""/>
  </r>
  <r>
    <x v="5"/>
    <d v="2019-12-01T00:00:00"/>
    <x v="3"/>
    <x v="5"/>
    <n v="97.084500000000006"/>
    <n v="88.638096155320568"/>
    <n v="97.084500000000006"/>
    <n v="88.638096155320568"/>
    <n v="0"/>
    <n v="0"/>
    <n v="0"/>
    <n v="0"/>
    <n v="48.154499999999999"/>
    <n v="45.209846078002606"/>
    <n v="48.154499999999999"/>
    <n v="45.209846078002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38.802278908443"/>
    <n v="4.1597893002305623E-3"/>
    <n v="0"/>
    <n v="3.7978853882927781E-3"/>
    <n v="0"/>
    <n v="4.1597893002305623E-3"/>
    <n v="0"/>
    <n v="3.7978853882927781E-3"/>
    <n v="0"/>
    <n v="0"/>
    <n v="0"/>
    <n v="0"/>
    <n v="0"/>
    <n v="0.91299946083381556"/>
    <s v=""/>
    <n v="1"/>
    <s v=""/>
  </r>
  <r>
    <x v="5"/>
    <d v="2019-12-01T00:00:00"/>
    <x v="3"/>
    <x v="6"/>
    <n v="117.9635"/>
    <n v="105.92936762606524"/>
    <n v="117.9635"/>
    <n v="105.92936762606524"/>
    <n v="0"/>
    <n v="0"/>
    <n v="0"/>
    <n v="0"/>
    <n v="60.085500000000003"/>
    <n v="55.529215571712349"/>
    <n v="60.085500000000003"/>
    <n v="55.529215571712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19.310783003264"/>
    <n v="5.0804048880878196E-3"/>
    <n v="0"/>
    <n v="4.5621236829995167E-3"/>
    <n v="0"/>
    <n v="5.0804048880878196E-3"/>
    <n v="0"/>
    <n v="4.5621236829995167E-3"/>
    <n v="0"/>
    <n v="0"/>
    <n v="0"/>
    <n v="0"/>
    <n v="0"/>
    <n v="0.89798427162694594"/>
    <s v=""/>
    <n v="1"/>
    <s v=""/>
  </r>
  <r>
    <x v="5"/>
    <d v="2019-12-01T00:00:00"/>
    <x v="3"/>
    <x v="7"/>
    <n v="128.10599999999999"/>
    <n v="111.49819919041875"/>
    <n v="128.10599999999999"/>
    <n v="111.49819919041875"/>
    <n v="0"/>
    <n v="0"/>
    <n v="0"/>
    <n v="0"/>
    <n v="55.790999999999997"/>
    <n v="47.596575418811774"/>
    <n v="55.790999999999997"/>
    <n v="47.596575418811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13.44805111083"/>
    <n v="5.518611441003473E-3"/>
    <n v="0"/>
    <n v="4.8031726671938007E-3"/>
    <n v="0"/>
    <n v="5.518611441003473E-3"/>
    <n v="0"/>
    <n v="4.8031726671938007E-3"/>
    <n v="0"/>
    <n v="0"/>
    <n v="0"/>
    <n v="0"/>
    <n v="0"/>
    <n v="0.87035891519849762"/>
    <s v=""/>
    <n v="1"/>
    <s v=""/>
  </r>
  <r>
    <x v="5"/>
    <d v="2019-12-01T00:00:00"/>
    <x v="3"/>
    <x v="8"/>
    <n v="383.81"/>
    <n v="386.01413452498065"/>
    <n v="383.81"/>
    <n v="386.01413452498065"/>
    <n v="0"/>
    <n v="0"/>
    <n v="0"/>
    <n v="0"/>
    <n v="74.8155"/>
    <n v="72.126336875650537"/>
    <n v="74.8155"/>
    <n v="72.12633687565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08.897679488218"/>
    <n v="1.6537192127793612E-2"/>
    <n v="0"/>
    <n v="1.6632161503565761E-2"/>
    <n v="0"/>
    <n v="1.6537192127793612E-2"/>
    <n v="0"/>
    <n v="1.6632161503565761E-2"/>
    <n v="0"/>
    <n v="0"/>
    <n v="0"/>
    <n v="0"/>
    <n v="0"/>
    <n v="1.0057427751360848"/>
    <s v=""/>
    <n v="1"/>
    <s v=""/>
  </r>
  <r>
    <x v="5"/>
    <d v="2019-12-01T00:00:00"/>
    <x v="3"/>
    <x v="9"/>
    <n v="97.098500000000001"/>
    <n v="90.332585471244528"/>
    <n v="97.098500000000001"/>
    <n v="90.332585471244528"/>
    <n v="0"/>
    <n v="0"/>
    <n v="0"/>
    <n v="0"/>
    <n v="115.188"/>
    <n v="119.40949963472818"/>
    <n v="115.188"/>
    <n v="119.40949963472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80.273898871485"/>
    <n v="4.1888417895151438E-3"/>
    <n v="0"/>
    <n v="3.8969593657666966E-3"/>
    <n v="0"/>
    <n v="4.1888417895151438E-3"/>
    <n v="0"/>
    <n v="3.8969593657666966E-3"/>
    <n v="0"/>
    <n v="0"/>
    <n v="0"/>
    <n v="0"/>
    <n v="0"/>
    <n v="0.93031906230523154"/>
    <s v=""/>
    <n v="1"/>
    <s v=""/>
  </r>
  <r>
    <x v="5"/>
    <d v="2019-12-01T00:00:00"/>
    <x v="3"/>
    <x v="10"/>
    <n v="5.4615"/>
    <n v="4.5249849161984921"/>
    <n v="5.4615"/>
    <n v="4.5249849161984921"/>
    <n v="0"/>
    <n v="0"/>
    <n v="0"/>
    <n v="0"/>
    <n v="57.095999999999997"/>
    <n v="54.358775127718253"/>
    <n v="57.095999999999997"/>
    <n v="54.358775127718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90.57714081935"/>
    <n v="2.3550513498807381E-4"/>
    <n v="0"/>
    <n v="1.9512170347126681E-4"/>
    <n v="0"/>
    <n v="2.3550513498807381E-4"/>
    <n v="0"/>
    <n v="1.9512170347126681E-4"/>
    <n v="0"/>
    <n v="0"/>
    <n v="0"/>
    <n v="0"/>
    <n v="0"/>
    <n v="0.82852419961521417"/>
    <s v=""/>
    <n v="1"/>
    <s v=""/>
  </r>
  <r>
    <x v="5"/>
    <d v="2019-12-01T00:00:00"/>
    <x v="3"/>
    <x v="11"/>
    <n v="9.4689999999999994"/>
    <n v="8.3425923396469557"/>
    <n v="9.4689999999999994"/>
    <n v="8.3425923396469557"/>
    <n v="0"/>
    <n v="0"/>
    <n v="0"/>
    <n v="0"/>
    <n v="58.695999999999998"/>
    <n v="56.713947751555565"/>
    <n v="58.695999999999998"/>
    <n v="56.713947751555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80.630903025078"/>
    <n v="4.0848758774569388E-4"/>
    <n v="0"/>
    <n v="3.5989496466026923E-4"/>
    <n v="0"/>
    <n v="4.0848758774569388E-4"/>
    <n v="0"/>
    <n v="3.5989496466026923E-4"/>
    <n v="0"/>
    <n v="0"/>
    <n v="0"/>
    <n v="0"/>
    <n v="0"/>
    <n v="0.88104259580176958"/>
    <s v=""/>
    <n v="1"/>
    <s v=""/>
  </r>
  <r>
    <x v="5"/>
    <d v="2019-12-01T00:00:00"/>
    <x v="4"/>
    <x v="0"/>
    <n v="38164.017520000001"/>
    <n v="14214.887283689501"/>
    <n v="13993.351324045876"/>
    <n v="7404.1541866332327"/>
    <n v="39357.723836501027"/>
    <n v="12721.01166453905"/>
    <n v="12594.83217238943"/>
    <n v="6244.5019877129398"/>
    <n v="23145.897840000001"/>
    <n v="7318.4908633882578"/>
    <n v="6729.4815683703864"/>
    <n v="2946.2425272683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92.879168060244"/>
    <n v="1.6455058142396159"/>
    <n v="0"/>
    <n v="0.61289877727924946"/>
    <n v="0"/>
    <n v="0.60334688171517004"/>
    <n v="0"/>
    <n v="0.31924256289964043"/>
    <n v="0"/>
    <n v="1.7140685002363387"/>
    <n v="0.55401286608712319"/>
    <n v="0.54851762216072264"/>
    <n v="0.27195434881514519"/>
    <n v="0.37246831459083507"/>
    <s v=""/>
    <n v="0.52087322529310065"/>
    <s v=""/>
  </r>
  <r>
    <x v="5"/>
    <d v="2019-12-01T00:00:00"/>
    <x v="4"/>
    <x v="1"/>
    <n v="38786.422660000004"/>
    <n v="13106.992007687742"/>
    <n v="12243.859793025642"/>
    <n v="6104.9042265071093"/>
    <n v="21288.578219999901"/>
    <n v="6882.3727336619431"/>
    <n v="6814.0365172693892"/>
    <n v="3379.1581833386508"/>
    <n v="17922.779270000003"/>
    <n v="5310.0283254423766"/>
    <n v="4590.8879472542485"/>
    <n v="2113.9094097671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10.938118749869"/>
    <n v="1.6710407163021217"/>
    <n v="0"/>
    <n v="0.56469031715266493"/>
    <n v="0"/>
    <n v="0.52750387469841264"/>
    <n v="0"/>
    <n v="0.26301841809554216"/>
    <n v="0"/>
    <n v="0.92713901579536184"/>
    <n v="0.29973426203866976"/>
    <n v="0.29675815101074543"/>
    <n v="0.1471657411754318"/>
    <n v="0.33792732375921936"/>
    <s v=""/>
    <n v="0.46577462036494371"/>
    <s v=""/>
  </r>
  <r>
    <x v="5"/>
    <d v="2019-12-01T00:00:00"/>
    <x v="4"/>
    <x v="2"/>
    <n v="84111.213010000007"/>
    <n v="31758.071271148019"/>
    <n v="28893.254774436158"/>
    <n v="15152.764073466322"/>
    <n v="49336.431781191168"/>
    <n v="15961.142343696094"/>
    <n v="15801.930283832931"/>
    <n v="7841.9991092874898"/>
    <n v="43343.309719999997"/>
    <n v="13510.455369213609"/>
    <n v="11854.993910591267"/>
    <n v="5879.6512714588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03.778889624151"/>
    <n v="3.6248928853399542"/>
    <n v="0"/>
    <n v="1.3686594507823475"/>
    <n v="0"/>
    <n v="1.2451960912003055"/>
    <n v="0"/>
    <n v="0.65303001487581247"/>
    <n v="0"/>
    <n v="2.1486512782472142"/>
    <n v="0.69512381947619517"/>
    <n v="0.68818997396716963"/>
    <n v="0.34152695689289397"/>
    <n v="0.37757238463999199"/>
    <s v=""/>
    <n v="0.4771311187034365"/>
    <s v=""/>
  </r>
  <r>
    <x v="5"/>
    <d v="2019-12-01T00:00:00"/>
    <x v="4"/>
    <x v="3"/>
    <n v="46585.71261000001"/>
    <n v="17958.636475014941"/>
    <n v="17637.687619419936"/>
    <n v="9472.9824447567298"/>
    <n v="48783.943066186715"/>
    <n v="15823.061380556755"/>
    <n v="15666.270331792261"/>
    <n v="7791.7962852962009"/>
    <n v="32972.070059999998"/>
    <n v="9524.7629722455331"/>
    <n v="9356.4877513421889"/>
    <n v="4520.9107497249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24.068802232683"/>
    <n v="2.0059238114865305"/>
    <n v="0"/>
    <n v="0.77327692352032895"/>
    <n v="0"/>
    <n v="0.75945725831316468"/>
    <n v="0"/>
    <n v="0.40789503878174999"/>
    <n v="0"/>
    <n v="2.1245898384378594"/>
    <n v="0.68911025450524699"/>
    <n v="0.68228184646715317"/>
    <n v="0.33934057336157369"/>
    <n v="0.38549665699779317"/>
    <s v=""/>
    <n v="0.52748895819212516"/>
    <s v=""/>
  </r>
  <r>
    <x v="5"/>
    <d v="2019-12-01T00:00:00"/>
    <x v="4"/>
    <x v="4"/>
    <n v="65177.703840000002"/>
    <n v="18765.74628546102"/>
    <n v="23508.749977784501"/>
    <n v="10756.091921770638"/>
    <n v="52030.701093799405"/>
    <n v="16922.327773524983"/>
    <n v="16753.565446648063"/>
    <n v="8354.0259825165103"/>
    <n v="35167.700129999997"/>
    <n v="10521.67658393869"/>
    <n v="10335.335310194449"/>
    <n v="4897.851679779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64.101199873738"/>
    <n v="2.7896516661360904"/>
    <n v="0"/>
    <n v="0.80318716842240145"/>
    <n v="0"/>
    <n v="1.0061910696531113"/>
    <n v="0"/>
    <n v="0.46036831589433302"/>
    <n v="0"/>
    <n v="2.2659894195248924"/>
    <n v="0.73698441271070203"/>
    <n v="0.72963464345758167"/>
    <n v="0.3638262427540957"/>
    <n v="0.28791665216571122"/>
    <s v=""/>
    <n v="0.57317688079924889"/>
    <s v=""/>
  </r>
  <r>
    <x v="5"/>
    <d v="2019-12-01T00:00:00"/>
    <x v="4"/>
    <x v="5"/>
    <n v="86974.287980000008"/>
    <n v="30431.684413783791"/>
    <n v="29470.141655571595"/>
    <n v="15193.42438588929"/>
    <n v="68367.384048868364"/>
    <n v="22210.962773969353"/>
    <n v="21990.124344453019"/>
    <n v="10953.682795275161"/>
    <n v="55317.762819999996"/>
    <n v="15945.234056395959"/>
    <n v="16916.62125694795"/>
    <n v="7562.4381769645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38.802278908443"/>
    <n v="3.7265960326764378"/>
    <n v="0"/>
    <n v="1.3039094316028921"/>
    <n v="0"/>
    <n v="1.262710112686636"/>
    <n v="0"/>
    <n v="0.65099417717848229"/>
    <n v="0"/>
    <n v="2.977468410737842"/>
    <n v="0.96730979181969357"/>
    <n v="0.95769205586402451"/>
    <n v="0.47704391440313143"/>
    <n v="0.34989288352417031"/>
    <s v=""/>
    <n v="0.49926333946232526"/>
    <s v=""/>
  </r>
  <r>
    <x v="5"/>
    <d v="2019-12-01T00:00:00"/>
    <x v="4"/>
    <x v="6"/>
    <n v="61060.168919999996"/>
    <n v="24429.585356529133"/>
    <n v="23364.318230127359"/>
    <n v="14499.697162069426"/>
    <n v="62278.488205446018"/>
    <n v="20301.561637553688"/>
    <n v="20097.126630211071"/>
    <n v="10043.515053370898"/>
    <n v="38738.086650000012"/>
    <n v="12872.748879511337"/>
    <n v="12695.538897879745"/>
    <n v="6734.3279526261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19.310783003264"/>
    <n v="2.6297149597005509"/>
    <n v="0"/>
    <n v="1.0521236217920731"/>
    <n v="0"/>
    <n v="1.0062451227979705"/>
    <n v="0"/>
    <n v="0.62446716431752702"/>
    <n v="0"/>
    <n v="2.7122908661779359"/>
    <n v="0.88415344985638455"/>
    <n v="0.87525009945209653"/>
    <n v="0.43740519284468399"/>
    <n v="0.4000903664144192"/>
    <s v=""/>
    <n v="0.5935302196274973"/>
    <s v=""/>
  </r>
  <r>
    <x v="5"/>
    <d v="2019-12-01T00:00:00"/>
    <x v="4"/>
    <x v="7"/>
    <n v="75228.449909999981"/>
    <n v="31292.021239632348"/>
    <n v="28043.252343522352"/>
    <n v="18595.266460939856"/>
    <n v="70592.559452149348"/>
    <n v="23013.388672329882"/>
    <n v="22781.51695142153"/>
    <n v="11385.86055588916"/>
    <n v="53711.7212"/>
    <n v="17376.84347279444"/>
    <n v="17999.510581299452"/>
    <n v="8014.0424429036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13.44805111083"/>
    <n v="3.2407270882104084"/>
    <n v="0"/>
    <n v="1.3480126334844484"/>
    <n v="0"/>
    <n v="1.2080606156301024"/>
    <n v="0"/>
    <n v="0.80105576819080171"/>
    <n v="0"/>
    <n v="3.0743770399591122"/>
    <n v="1.0022562476123948"/>
    <n v="0.99215800070778093"/>
    <n v="0.4958656910142098"/>
    <n v="0.4159599363946585"/>
    <s v=""/>
    <n v="0.59424945159465614"/>
    <s v=""/>
  </r>
  <r>
    <x v="5"/>
    <d v="2019-12-01T00:00:00"/>
    <x v="4"/>
    <x v="8"/>
    <n v="72280.792809999999"/>
    <n v="30693.382097609578"/>
    <n v="27247.118414384491"/>
    <n v="18292.165971447903"/>
    <n v="82400.204731362755"/>
    <n v="26825.295025983694"/>
    <n v="26557.801718032861"/>
    <n v="13254.14804880822"/>
    <n v="57822.194149999988"/>
    <n v="18290.120866042012"/>
    <n v="18307.166257822526"/>
    <n v="8464.726692567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08.897679488218"/>
    <n v="3.114356993950687"/>
    <n v="0"/>
    <n v="1.3224834079360894"/>
    <n v="0"/>
    <n v="1.1739945080832173"/>
    <n v="0"/>
    <n v="0.78815315677893349"/>
    <n v="0"/>
    <n v="3.5886118803462463"/>
    <n v="1.1682686073157051"/>
    <n v="1.1566190044299478"/>
    <n v="0.57723149240814475"/>
    <n v="0.42464091640902929"/>
    <s v=""/>
    <n v="0.59596449531941642"/>
    <s v=""/>
  </r>
  <r>
    <x v="5"/>
    <d v="2019-12-01T00:00:00"/>
    <x v="4"/>
    <x v="9"/>
    <n v="69849.701899999985"/>
    <n v="27366.417356775302"/>
    <n v="27303.9260855789"/>
    <n v="16815.213195110795"/>
    <n v="75324.671340825982"/>
    <n v="24563.027624714479"/>
    <n v="24318.162299520951"/>
    <n v="12154.532170781909"/>
    <n v="49263.428840000008"/>
    <n v="15852.171159927282"/>
    <n v="16245.390106710393"/>
    <n v="7523.2913079822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80.273898871485"/>
    <n v="3.0133251317362806"/>
    <n v="0"/>
    <n v="1.1805907676573062"/>
    <n v="0"/>
    <n v="1.1778948861733758"/>
    <n v="0"/>
    <n v="0.72541046186384506"/>
    <n v="0"/>
    <n v="3.2804652772176923"/>
    <n v="1.0697445842361273"/>
    <n v="1.0590804527823388"/>
    <n v="0.52934211377653262"/>
    <n v="0.39179003792964379"/>
    <s v=""/>
    <n v="0.61444700546261788"/>
    <s v=""/>
  </r>
  <r>
    <x v="5"/>
    <d v="2019-12-01T00:00:00"/>
    <x v="4"/>
    <x v="10"/>
    <n v="97507.03138"/>
    <n v="35881.218983728308"/>
    <n v="35627.88045324821"/>
    <n v="20480.289968857578"/>
    <n v="85979.500133221765"/>
    <n v="27993.878705370385"/>
    <n v="27716.046301354399"/>
    <n v="13832.47271950888"/>
    <n v="51331.52145"/>
    <n v="16295.319544492364"/>
    <n v="17181.139671640864"/>
    <n v="7915.358053653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90.57714081935"/>
    <n v="4.2045970131709698"/>
    <n v="0"/>
    <n v="1.547232687045605"/>
    <n v="0"/>
    <n v="1.5363084858520875"/>
    <n v="0"/>
    <n v="0.8831298093400527"/>
    <n v="0"/>
    <n v="3.744493798895546"/>
    <n v="1.2191616031364991"/>
    <n v="1.2070617222072295"/>
    <n v="0.60241811410089163"/>
    <n v="0.36798596445720555"/>
    <s v=""/>
    <n v="0.57078021730937112"/>
    <s v=""/>
  </r>
  <r>
    <x v="5"/>
    <d v="2019-12-01T00:00:00"/>
    <x v="4"/>
    <x v="11"/>
    <n v="135955.09276"/>
    <n v="48777.791707888551"/>
    <n v="50254.165554306877"/>
    <n v="27954.870776901542"/>
    <n v="99046.636935973103"/>
    <n v="32213.401010298941"/>
    <n v="31892.679623166609"/>
    <n v="15902.414611103281"/>
    <n v="98364.802780000013"/>
    <n v="34035.796995537181"/>
    <n v="33421.314933694863"/>
    <n v="17006.777253148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80.630903025078"/>
    <n v="5.8650298746725582"/>
    <n v="0"/>
    <n v="2.1042478055039924"/>
    <n v="0"/>
    <n v="2.1679377823900685"/>
    <n v="0"/>
    <n v="1.2059581507444401"/>
    <n v="0"/>
    <n v="4.3135807632464367"/>
    <n v="1.4029260479242101"/>
    <n v="1.3889583085976336"/>
    <n v="0.69256616759201062"/>
    <n v="0.35877870197915601"/>
    <s v=""/>
    <n v="0.57310652651748817"/>
    <s v=""/>
  </r>
  <r>
    <x v="6"/>
    <d v="2019-12-01T00:00:00"/>
    <x v="0"/>
    <x v="0"/>
    <n v="0"/>
    <n v="0"/>
    <n v="0"/>
    <n v="0"/>
    <n v="0"/>
    <n v="0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16984722946636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1"/>
    <n v="0"/>
    <n v="0"/>
    <n v="0"/>
    <n v="0"/>
    <n v="0"/>
    <n v="0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0764019504631701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2"/>
    <n v="0"/>
    <n v="0"/>
    <n v="0"/>
    <n v="0"/>
    <n v="0"/>
    <n v="0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0778969631602004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3"/>
    <n v="0"/>
    <n v="0"/>
    <n v="0"/>
    <n v="0"/>
    <n v="0"/>
    <n v="0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142838075323125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4"/>
    <n v="0"/>
    <n v="0"/>
    <n v="0"/>
    <n v="0"/>
    <n v="0"/>
    <n v="0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722377784370535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5"/>
    <n v="0"/>
    <n v="0"/>
    <n v="0"/>
    <n v="0"/>
    <n v="0"/>
    <n v="0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"/>
    <n v="9.2731199999999993E-3"/>
    <n v="1.62367E-3"/>
    <n v="0"/>
    <n v="0"/>
    <n v="0"/>
    <n v="0"/>
    <n v="0"/>
    <n v="0"/>
    <n v="0"/>
    <n v="0"/>
    <n v="0"/>
    <n v="6.5571774988161897E-3"/>
    <n v="5.8336457392074942E-4"/>
    <n v="0"/>
    <n v="0"/>
    <n v="0"/>
    <n v="0"/>
    <n v="0"/>
    <n v="0"/>
    <n v="0"/>
    <n v="0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588892627552374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6"/>
    <n v="2.6732180727625E-2"/>
    <n v="1.5932476973745321E-2"/>
    <n v="2.6732180727625E-2"/>
    <n v="0"/>
    <n v="0.7899644001599998"/>
    <n v="0.45403558900345498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"/>
    <n v="1.1600040000000001E-2"/>
    <n v="4.2353507276249999E-3"/>
    <n v="0"/>
    <n v="0"/>
    <n v="0"/>
    <n v="0"/>
    <n v="0"/>
    <n v="0"/>
    <n v="0"/>
    <n v="1.089679E-2"/>
    <n v="0"/>
    <n v="7.1939390968422936E-3"/>
    <n v="1.5979958041660886E-3"/>
    <n v="0"/>
    <n v="0"/>
    <n v="0"/>
    <n v="0"/>
    <n v="0"/>
    <n v="0"/>
    <n v="0"/>
    <n v="7.1405420727369395E-3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234192300686363"/>
    <n v="6.4830130617545842E-3"/>
    <n v="0"/>
    <n v="3.8638993720461739E-3"/>
    <n v="0"/>
    <n v="6.4830130617545842E-3"/>
    <n v="0"/>
    <n v="0"/>
    <n v="0"/>
    <n v="0.19561183043893962"/>
    <n v="0.11242877860242731"/>
    <n v="0"/>
    <n v="0"/>
    <n v="0.59600363831450243"/>
    <s v=""/>
    <n v="0"/>
    <s v=""/>
  </r>
  <r>
    <x v="6"/>
    <d v="2019-12-01T00:00:00"/>
    <x v="0"/>
    <x v="7"/>
    <n v="7.9886671629874992E-2"/>
    <n v="3.1477720894261617E-2"/>
    <n v="6.6458974665313891E-2"/>
    <n v="2.0616660365269704E-3"/>
    <n v="1.5799288003199996"/>
    <n v="0.90807117800690995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2.4199999999999999E-2"/>
    <n v="3.5738119999999998E-2"/>
    <n v="1.8562551629875003E-2"/>
    <n v="1.3860000000000001E-3"/>
    <n v="0"/>
    <n v="0"/>
    <n v="0"/>
    <n v="0"/>
    <n v="0"/>
    <n v="0"/>
    <n v="0"/>
    <n v="4.6315368143484432E-3"/>
    <n v="1.5805225296358635E-2"/>
    <n v="1.0361314165811418E-2"/>
    <n v="6.7964461774312214E-4"/>
    <n v="0"/>
    <n v="0"/>
    <n v="0"/>
    <n v="0"/>
    <n v="0"/>
    <n v="0"/>
    <n v="0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881835303153485"/>
    <n v="1.9074300601115236E-2"/>
    <n v="0"/>
    <n v="7.5158408571201051E-3"/>
    <n v="0"/>
    <n v="1.5868209734426292E-2"/>
    <n v="0"/>
    <n v="4.9225780618351693E-4"/>
    <n v="0"/>
    <n v="0.39122366087787924"/>
    <n v="0.22485755720485462"/>
    <n v="0"/>
    <n v="0"/>
    <n v="0.39402969546787309"/>
    <s v=""/>
    <n v="6.5496039038290474E-2"/>
    <s v=""/>
  </r>
  <r>
    <x v="6"/>
    <d v="2019-12-01T00:00:00"/>
    <x v="0"/>
    <x v="8"/>
    <n v="0.46226663000000007"/>
    <n v="0.20008085056271646"/>
    <n v="0.33769656936684839"/>
    <n v="1.0278281787726414E-2"/>
    <n v="2.36989320048"/>
    <n v="1.3621067670103646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.17347403999999997"/>
    <n v="0.19151642000000002"/>
    <n v="5.6548830000000001E-2"/>
    <n v="3.4707200000000007E-2"/>
    <n v="4.2183999999999998E-3"/>
    <n v="1.3103999999999998E-3"/>
    <n v="4.9133999999999994E-4"/>
    <n v="0"/>
    <n v="0"/>
    <n v="0"/>
    <n v="0"/>
    <n v="3.2383373677533363E-2"/>
    <n v="0.11287279823917307"/>
    <n v="3.4678368296125001E-2"/>
    <n v="1.9046618001612236E-2"/>
    <n v="7.360628173462212E-4"/>
    <n v="3.2383373677533363E-2"/>
    <n v="3.4678368296125001E-2"/>
    <n v="0"/>
    <n v="0"/>
    <n v="0"/>
    <n v="-6.6698112442731772E-2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853930639340167"/>
    <n v="0.11044760263579578"/>
    <n v="0"/>
    <n v="4.7804554436436261E-2"/>
    <n v="0"/>
    <n v="8.0684553208829085E-2"/>
    <n v="0"/>
    <n v="2.4557506620574007E-3"/>
    <n v="0"/>
    <n v="0.586835491316819"/>
    <n v="0.33728633580728185"/>
    <n v="0"/>
    <n v="0"/>
    <n v="0.43282564125971285"/>
    <s v=""/>
    <n v="5.1370642211982349E-2"/>
    <s v=""/>
  </r>
  <r>
    <x v="6"/>
    <d v="2019-12-01T00:00:00"/>
    <x v="0"/>
    <x v="9"/>
    <n v="0.88445754048079983"/>
    <n v="0.40093634830904323"/>
    <n v="0.68997814444171801"/>
    <n v="1.8307625749538568E-2"/>
    <n v="3.1598576006399992"/>
    <n v="1.8161423560138199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.28040008"/>
    <n v="0.38238085999999971"/>
    <n v="0.14828507999999999"/>
    <n v="6.1415550000000006E-2"/>
    <n v="9.5591199999999991E-3"/>
    <n v="2.1691344807999997E-3"/>
    <n v="2.4771599999999998E-4"/>
    <n v="0"/>
    <n v="0"/>
    <n v="0"/>
    <n v="0"/>
    <n v="5.8010332856570514E-2"/>
    <n v="0.21951076976066994"/>
    <n v="8.6465789895487297E-2"/>
    <n v="3.4409660644469188E-2"/>
    <n v="1.8886609416479177E-3"/>
    <n v="5.8010332856570514E-2"/>
    <n v="8.6465789895487297E-2"/>
    <n v="0"/>
    <n v="0"/>
    <n v="0"/>
    <n v="-0.14382498854185943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875504014413343"/>
    <n v="0.21121119883748118"/>
    <n v="0"/>
    <n v="9.5744841225324215E-2"/>
    <n v="0"/>
    <n v="0.16476891697929916"/>
    <n v="0"/>
    <n v="4.3719177071247124E-3"/>
    <n v="0"/>
    <n v="0.78244732175575848"/>
    <n v="0.44971511440970924"/>
    <n v="0"/>
    <n v="0"/>
    <n v="0.45331327956239742"/>
    <s v=""/>
    <n v="4.5662175122688005E-2"/>
    <s v=""/>
  </r>
  <r>
    <x v="6"/>
    <d v="2019-12-01T00:00:00"/>
    <x v="0"/>
    <x v="10"/>
    <n v="1.2367354400000004"/>
    <n v="0.49428311069988262"/>
    <n v="0.75334139178615533"/>
    <n v="0.39118991279847787"/>
    <n v="3.6338362407359996"/>
    <n v="2.0885637094158929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.6172984199999999"/>
    <n v="0.40290375000000017"/>
    <n v="0.10763856999999996"/>
    <n v="9.1230580000000006E-2"/>
    <n v="1.0918519999999999E-2"/>
    <n v="6.2361199999999995E-3"/>
    <n v="5.0947999999999998E-4"/>
    <n v="0"/>
    <n v="0"/>
    <n v="0"/>
    <n v="0"/>
    <n v="0.13359176815454168"/>
    <n v="0.23527363826072265"/>
    <n v="6.6427450297287999E-2"/>
    <n v="6.1961448074471279E-2"/>
    <n v="-2.1849226594881496E-3"/>
    <n v="0.13359176815454168"/>
    <n v="6.6427450297287999E-2"/>
    <n v="0"/>
    <n v="0"/>
    <n v="0"/>
    <n v="-0.20080548987948255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568319903477402"/>
    <n v="0.29751874573514847"/>
    <n v="0"/>
    <n v="0.11890860921192374"/>
    <n v="0"/>
    <n v="0.18122969452107554"/>
    <n v="0"/>
    <n v="9.4107703584563884E-2"/>
    <n v="0"/>
    <n v="0.89981442001912237"/>
    <n v="0.51717238157116563"/>
    <n v="0"/>
    <n v="0"/>
    <n v="0.39966762066742617"/>
    <s v=""/>
    <n v="0.79142884782077738"/>
    <s v=""/>
  </r>
  <r>
    <x v="6"/>
    <d v="2019-12-01T00:00:00"/>
    <x v="0"/>
    <x v="11"/>
    <n v="2.6685648099999999"/>
    <n v="0.87923961989176946"/>
    <n v="1.3271533362681303"/>
    <n v="0.57986293668087185"/>
    <n v="4.2658077608639999"/>
    <n v="2.4517921806186567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1.7899232400000002"/>
    <n v="0.60292162000000016"/>
    <n v="0.13857023999999976"/>
    <n v="0.11344038000000009"/>
    <n v="1.4568600000000006E-2"/>
    <n v="8.8049700000000022E-3"/>
    <n v="3.3576000000000011E-4"/>
    <n v="0"/>
    <n v="0"/>
    <n v="0"/>
    <n v="0"/>
    <n v="0.40080742957519172"/>
    <n v="0.33782497944060652"/>
    <n v="6.7659353142459397E-2"/>
    <n v="7.5105553566163274E-2"/>
    <n v="-2.2006689949830307E-3"/>
    <n v="0.40080742957519172"/>
    <n v="6.7659353142459397E-2"/>
    <n v="0"/>
    <n v="0"/>
    <n v="0"/>
    <n v="-0.46842380955531959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474789556798299"/>
    <n v="0.64341852930814558"/>
    <n v="0"/>
    <n v="0.21199375073083396"/>
    <n v="0"/>
    <n v="0.31999037257335311"/>
    <n v="0"/>
    <n v="0.1398109412675306"/>
    <n v="0"/>
    <n v="1.0563038843702741"/>
    <n v="0.60711540445310741"/>
    <n v="0"/>
    <n v="0"/>
    <n v="0.32948033212345684"/>
    <s v=""/>
    <n v="0.65950501269750617"/>
    <s v=""/>
  </r>
  <r>
    <x v="6"/>
    <d v="2019-12-01T00:00:00"/>
    <x v="1"/>
    <x v="0"/>
    <n v="0"/>
    <n v="0"/>
    <n v="0"/>
    <n v="0"/>
    <n v="0"/>
    <n v="0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16984722946636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"/>
    <n v="0"/>
    <n v="0"/>
    <n v="0"/>
    <n v="0"/>
    <n v="0"/>
    <n v="0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0764019504631701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2"/>
    <n v="0"/>
    <n v="0"/>
    <n v="0"/>
    <n v="0"/>
    <n v="0"/>
    <n v="0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0778969631602004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3"/>
    <n v="1.218115386"/>
    <n v="0.11265769836772063"/>
    <n v="0.14727618895864272"/>
    <n v="2.8796234183593311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59519999999999995"/>
    <n v="0.1842"/>
    <n v="6.5000000000000002E-2"/>
    <n v="0.16067999999999999"/>
    <n v="6.2E-2"/>
    <n v="2.6976119999999989E-2"/>
    <n v="8.636922599999998E-2"/>
    <n v="3.2399999999999998E-2"/>
    <n v="5.2610399999999972E-3"/>
    <n v="0"/>
    <e v="#N/A"/>
    <n v="2.1848843299994137E-2"/>
    <n v="2.6944407884885047E-2"/>
    <n v="8.2394346736228471E-3"/>
    <n v="1.3773768299592686E-2"/>
    <n v="1.5124865144048865E-3"/>
    <n v="7.6965269434095688E-3"/>
    <n v="2.4719826384199766E-2"/>
    <n v="6.490193514135963E-3"/>
    <n v="1.4322108534757427E-3"/>
    <n v="0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142838075323125"/>
    <n v="0.29606984908768552"/>
    <n v="0"/>
    <n v="2.7382092154525209E-2"/>
    <n v="0"/>
    <n v="3.5796312517141798E-2"/>
    <n v="0"/>
    <n v="6.9990879411075124E-3"/>
    <n v="0"/>
    <n v="0.38980266802605501"/>
    <n v="4.8616506817325433E-2"/>
    <n v="0"/>
    <n v="0"/>
    <n v="9.2485243731845163E-2"/>
    <s v=""/>
    <n v="0.25560822385702298"/>
    <s v=""/>
  </r>
  <r>
    <x v="6"/>
    <d v="2019-12-01T00:00:00"/>
    <x v="1"/>
    <x v="4"/>
    <n v="1.1676956660000002"/>
    <n v="9.2457815105571411E-2"/>
    <n v="0.10630546330636127"/>
    <n v="1.6127057005439354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65145799999999998"/>
    <n v="0.14530000000000001"/>
    <n v="4.9000000000000002E-2"/>
    <n v="0.17885100000000001"/>
    <n v="0.06"/>
    <n v="3.113307999999998E-2"/>
    <n v="1.4339265999999974E-2"/>
    <n v="1.35E-2"/>
    <n v="0"/>
    <n v="0.02"/>
    <e v="#N/A"/>
    <n v="2.3378042397944596E-2"/>
    <n v="2.0602156372481775E-2"/>
    <n v="6.0418911531592828E-3"/>
    <n v="1.7801727445109366E-2"/>
    <n v="1.9151207664616075E-3"/>
    <n v="9.0730080411010605E-3"/>
    <n v="5.5337013280562395E-3"/>
    <n v="2.6293308230970506E-3"/>
    <n v="0"/>
    <n v="4.7489858066914999E-3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722377784370535"/>
    <n v="0.27987275126908667"/>
    <n v="0"/>
    <n v="2.2160245895718505E-2"/>
    <n v="0"/>
    <n v="2.5479243741995925E-2"/>
    <n v="0"/>
    <n v="3.8653254828349337E-3"/>
    <n v="0"/>
    <n v="0.38980266802605501"/>
    <n v="4.8616506817325433E-2"/>
    <n v="0"/>
    <n v="0"/>
    <n v="7.9179719337565305E-2"/>
    <s v=""/>
    <n v="0.17442610975637857"/>
    <s v=""/>
  </r>
  <r>
    <x v="6"/>
    <d v="2019-12-01T00:00:00"/>
    <x v="1"/>
    <x v="5"/>
    <n v="1.5929727339999999"/>
    <n v="0.18764592622021858"/>
    <n v="0.10619136606249964"/>
    <n v="1.6243576348640563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52712599999999998"/>
    <n v="0.60548000000000002"/>
    <n v="0.17899999999999999"/>
    <n v="0.163192"/>
    <n v="6.1199999999999997E-2"/>
    <n v="7.7387999999999884E-3"/>
    <n v="2.6624174E-2"/>
    <n v="1.44E-2"/>
    <n v="5.997600000000004E-3"/>
    <n v="0"/>
    <e v="#N/A"/>
    <n v="1.719956404105694E-2"/>
    <n v="0.11362008604539318"/>
    <n v="2.1784005726389447E-2"/>
    <n v="1.766293708912256E-2"/>
    <n v="1.2247970126265397E-3"/>
    <n v="2.3419335065774272E-3"/>
    <n v="8.4879457468986421E-3"/>
    <n v="2.9751624052961447E-3"/>
    <n v="1.9747583887070388E-3"/>
    <n v="0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588892627552374"/>
    <n v="0.38302840815354283"/>
    <n v="0"/>
    <n v="4.511924082727424E-2"/>
    <n v="0"/>
    <n v="2.5533588262013147E-2"/>
    <n v="0"/>
    <n v="3.9057487041333962E-3"/>
    <n v="0"/>
    <n v="0.38980266802605501"/>
    <n v="4.8616506817325433E-2"/>
    <n v="0"/>
    <n v="0"/>
    <n v="0.11779606908213319"/>
    <s v=""/>
    <n v="8.656503594742225E-2"/>
    <s v=""/>
  </r>
  <r>
    <x v="6"/>
    <d v="2019-12-01T00:00:00"/>
    <x v="1"/>
    <x v="6"/>
    <n v="0.97775232000000001"/>
    <n v="0.10744065946517099"/>
    <n v="7.5274055827501712E-2"/>
    <n v="1.4310278438819024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38786599999999999"/>
    <n v="0.29399999999999998"/>
    <n v="0.14000000000000001"/>
    <n v="7.3819999999999997E-2"/>
    <n v="0"/>
    <n v="4.8318479999999983E-2"/>
    <n v="1.2897839999999997E-2"/>
    <n v="2.0799999999999999E-2"/>
    <n v="0"/>
    <n v="0"/>
    <e v="#N/A"/>
    <n v="1.1477279977565209E-2"/>
    <n v="4.9177040182119089E-2"/>
    <n v="1.640955098648815E-2"/>
    <n v="7.4032150738449808E-3"/>
    <n v="0"/>
    <n v="1.3697618692093806E-2"/>
    <n v="4.3607460616360101E-3"/>
    <n v="4.9152084914237644E-3"/>
    <n v="0"/>
    <n v="0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234192300686363"/>
    <n v="0.23712173452315322"/>
    <n v="0"/>
    <n v="2.6056205656144887E-2"/>
    <n v="0"/>
    <n v="1.825525168010839E-2"/>
    <n v="0"/>
    <n v="3.470488359385379E-3"/>
    <n v="0"/>
    <n v="0.38980266802605501"/>
    <n v="4.8616506817325433E-2"/>
    <n v="0"/>
    <n v="0"/>
    <n v="0.10988535364985991"/>
    <s v=""/>
    <n v="0.133192392061387"/>
    <s v=""/>
  </r>
  <r>
    <x v="6"/>
    <d v="2019-12-01T00:00:00"/>
    <x v="1"/>
    <x v="7"/>
    <n v="1.3166688600000001"/>
    <n v="0.13663349096881108"/>
    <n v="0.11660234749164122"/>
    <n v="1.7699846941451026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65322999999999998"/>
    <n v="0.29215000000000002"/>
    <n v="0.17499999999999999"/>
    <n v="9.6000000000000002E-2"/>
    <n v="0"/>
    <n v="4.1983920000000056E-2"/>
    <n v="1.5289940000000061E-2"/>
    <n v="4.2958000000000003E-2"/>
    <n v="0"/>
    <n v="0"/>
    <e v="#N/A"/>
    <n v="2.5825293372398434E-2"/>
    <n v="4.940750805516464E-2"/>
    <n v="2.6818457572717089E-2"/>
    <n v="9.6586710956965485E-3"/>
    <n v="0"/>
    <n v="1.1967968448199858E-2"/>
    <n v="5.1687879294868141E-3"/>
    <n v="7.7868044951477262E-3"/>
    <n v="0"/>
    <n v="0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881835303153485"/>
    <n v="0.31437706835661561"/>
    <n v="0"/>
    <n v="3.2623568184110427E-2"/>
    <n v="0"/>
    <n v="2.7840792230721959E-2"/>
    <n v="0"/>
    <n v="4.2261392828977385E-3"/>
    <n v="0"/>
    <n v="0.38980266802605501"/>
    <n v="4.8616506817325433E-2"/>
    <n v="0"/>
    <n v="0"/>
    <n v="0.10377209875595531"/>
    <s v=""/>
    <n v="0.12954252150002751"/>
    <s v=""/>
  </r>
  <r>
    <x v="6"/>
    <d v="2019-12-01T00:00:00"/>
    <x v="1"/>
    <x v="8"/>
    <n v="1.44893486"/>
    <n v="0.10833464196712822"/>
    <n v="0.11290682261604172"/>
    <n v="1.6962220543361963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91838850000000005"/>
    <n v="0.2137"/>
    <n v="9.6000000000000002E-2"/>
    <n v="4.4999999999999998E-2"/>
    <n v="7.8E-2"/>
    <n v="1.7593920000000013E-2"/>
    <n v="3.1983480000000071E-2"/>
    <n v="2.904E-2"/>
    <n v="1.9164959999999998E-2"/>
    <n v="0"/>
    <e v="#N/A"/>
    <n v="2.9678512164478962E-2"/>
    <n v="3.6153646117294845E-2"/>
    <n v="1.0873229233359823E-2"/>
    <n v="4.7420791860191573E-3"/>
    <n v="2.497385174460963E-3"/>
    <n v="4.8762675311681573E-3"/>
    <n v="7.7590661566898705E-3"/>
    <n v="6.4476597488653548E-3"/>
    <n v="5.3067966547911084E-3"/>
    <n v="0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853930639340167"/>
    <n v="0.34618847928182134"/>
    <n v="0"/>
    <n v="2.5883982773484172E-2"/>
    <n v="0"/>
    <n v="2.6976396455800529E-2"/>
    <n v="0"/>
    <n v="4.0527186537214982E-3"/>
    <n v="0"/>
    <n v="0.38980266802605501"/>
    <n v="4.8616506817325433E-2"/>
    <n v="0"/>
    <n v="0"/>
    <n v="7.4768469555027625E-2"/>
    <s v=""/>
    <n v="0.15657245212947468"/>
    <s v=""/>
  </r>
  <r>
    <x v="6"/>
    <d v="2019-12-01T00:00:00"/>
    <x v="1"/>
    <x v="9"/>
    <n v="1.5118581099999999"/>
    <n v="0.10833464196712822"/>
    <n v="0.12557008890719737"/>
    <n v="1.8893508981113822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74589249999999996"/>
    <n v="0.32629999999999998"/>
    <n v="0.1668"/>
    <n v="0.15526960000000001"/>
    <n v="4.2000000000000003E-2"/>
    <n v="1.4923320000000007E-2"/>
    <n v="3.3781089999999854E-2"/>
    <n v="1.32E-2"/>
    <n v="1.1245559999999998E-2"/>
    <n v="0"/>
    <e v="#N/A"/>
    <n v="1.8328858750204381E-2"/>
    <n v="5.0520604573726015E-2"/>
    <n v="1.6718996095037377E-2"/>
    <n v="1.426479715661752E-2"/>
    <n v="8.6213347823389254E-4"/>
    <n v="4.5706413791067758E-3"/>
    <n v="1.0727397374681194E-2"/>
    <n v="2.5751759704441888E-3"/>
    <n v="3.0903874799583456E-3"/>
    <n v="0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875504014413343"/>
    <n v="0.36103639719288533"/>
    <n v="0"/>
    <n v="2.587064789234297E-2"/>
    <n v="0"/>
    <n v="2.9986525980433994E-2"/>
    <n v="0"/>
    <n v="4.5118284366465816E-3"/>
    <n v="0"/>
    <n v="0.38980266802605501"/>
    <n v="4.8616506817325433E-2"/>
    <n v="0"/>
    <n v="0"/>
    <n v="7.1656619923894979E-2"/>
    <s v=""/>
    <n v="0.17439951467090872"/>
    <s v=""/>
  </r>
  <r>
    <x v="6"/>
    <d v="2019-12-01T00:00:00"/>
    <x v="1"/>
    <x v="10"/>
    <n v="1.2402467019999999"/>
    <n v="0.10833464196712822"/>
    <n v="9.0873174814807209E-2"/>
    <n v="1.4605960604696924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58894599999999997"/>
    <n v="0.29319019999999996"/>
    <n v="0.17"/>
    <n v="9.5384200000000002E-2"/>
    <n v="0.03"/>
    <n v="3.3679520000000004E-2"/>
    <n v="1.3081381999999867E-2"/>
    <n v="3.5999999999999999E-3"/>
    <n v="1.22874E-2"/>
    <n v="0"/>
    <e v="#N/A"/>
    <n v="1.3744323368537002E-2"/>
    <n v="4.8226743746874419E-2"/>
    <n v="1.8890003365145479E-2"/>
    <n v="9.3802964418724152E-3"/>
    <n v="8.7742851139976387E-4"/>
    <n v="9.6801494687413503E-3"/>
    <n v="3.6978643493057427E-3"/>
    <n v="6.7578687542108181E-4"/>
    <n v="3.3122633883041117E-3"/>
    <n v="0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568319903477402"/>
    <n v="0.29836344237146972"/>
    <n v="0"/>
    <n v="2.6061828387263127E-2"/>
    <n v="0"/>
    <n v="2.1861161342536052E-2"/>
    <n v="0"/>
    <n v="3.5137240664554884E-3"/>
    <n v="0"/>
    <n v="0.38980266802605501"/>
    <n v="4.8616506817325433E-2"/>
    <n v="0"/>
    <n v="0"/>
    <n v="8.7349268328978186E-2"/>
    <s v=""/>
    <n v="0.13482262311928611"/>
    <s v=""/>
  </r>
  <r>
    <x v="6"/>
    <d v="2019-12-01T00:00:00"/>
    <x v="1"/>
    <x v="11"/>
    <n v="1.6637619639999999"/>
    <n v="0.10833464196712822"/>
    <n v="0.1391661565295115"/>
    <n v="1.8942297078436133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72113249999999995"/>
    <n v="0.249916"/>
    <n v="0.434"/>
    <n v="0.16891020000000001"/>
    <n v="1.2E-2"/>
    <n v="4.4141680000000037E-2"/>
    <n v="1.883570399999997E-2"/>
    <n v="1.2959E-2"/>
    <n v="0"/>
    <n v="0"/>
    <e v="#N/A"/>
    <n v="1.6239617803037034E-2"/>
    <n v="3.3882633047522294E-2"/>
    <n v="4.0614849040339615E-2"/>
    <n v="1.8167993437278134E-2"/>
    <n v="2.5980406835660118E-4"/>
    <n v="1.2854928588533593E-2"/>
    <n v="4.2073144840204853E-3"/>
    <n v="2.4936008132774765E-3"/>
    <n v="0"/>
    <n v="0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474789556798299"/>
    <n v="0.40115018829005389"/>
    <n v="0"/>
    <n v="2.6120600761281174E-2"/>
    <n v="0"/>
    <n v="3.3554397265579426E-2"/>
    <n v="0"/>
    <n v="4.567183409694052E-3"/>
    <n v="0"/>
    <n v="0.38980266802605501"/>
    <n v="4.8616506817325433E-2"/>
    <n v="0"/>
    <n v="0"/>
    <n v="6.51142677325494E-2"/>
    <s v=""/>
    <n v="0.1748498608984535"/>
    <s v=""/>
  </r>
  <r>
    <x v="6"/>
    <d v="2019-12-01T00:00:00"/>
    <x v="4"/>
    <x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16984722946636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764019504631701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2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778969631602004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3"/>
    <n v="1.218115386"/>
    <n v="0.11265769836772063"/>
    <n v="0.14727618895864272"/>
    <n v="2.8796234183593311E-2"/>
    <n v="1.5741902222222226"/>
    <n v="0.19633428898264552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142838075323125"/>
    <n v="0.29606984908768552"/>
    <n v="0"/>
    <n v="2.7382092154525209E-2"/>
    <n v="0"/>
    <n v="3.5796312517141798E-2"/>
    <n v="0"/>
    <n v="6.9990879411075124E-3"/>
    <n v="0"/>
    <n v="0.38980266802605501"/>
    <n v="4.8616506817325433E-2"/>
    <n v="0"/>
    <n v="0"/>
    <n v="9.2485243731845163E-2"/>
    <s v=""/>
    <n v="0.25560822385702298"/>
    <s v=""/>
  </r>
  <r>
    <x v="6"/>
    <d v="2019-12-01T00:00:00"/>
    <x v="4"/>
    <x v="4"/>
    <n v="1.1676956660000002"/>
    <n v="9.2457815105571411E-2"/>
    <n v="0.10630546330636127"/>
    <n v="1.6127057005439354E-2"/>
    <n v="1.5741902222222226"/>
    <n v="0.19633428898264552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722377784370535"/>
    <n v="0.27987275126908667"/>
    <n v="0"/>
    <n v="2.2160245895718505E-2"/>
    <n v="0"/>
    <n v="2.5479243741995925E-2"/>
    <n v="0"/>
    <n v="3.8653254828349337E-3"/>
    <n v="0"/>
    <n v="0.38980266802605501"/>
    <n v="4.8616506817325433E-2"/>
    <n v="0"/>
    <n v="0"/>
    <n v="7.9179719337565305E-2"/>
    <s v=""/>
    <n v="0.17442610975637857"/>
    <s v=""/>
  </r>
  <r>
    <x v="6"/>
    <d v="2019-12-01T00:00:00"/>
    <x v="4"/>
    <x v="5"/>
    <n v="1.5929727339999999"/>
    <n v="0.18764592622021858"/>
    <n v="0.10619136606249964"/>
    <n v="1.6243576348640563E-2"/>
    <n v="1.5741902222222226"/>
    <n v="0.19633428898264552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588892627552374"/>
    <n v="0.38302840815354283"/>
    <n v="0"/>
    <n v="4.511924082727424E-2"/>
    <n v="0"/>
    <n v="2.5533588262013147E-2"/>
    <n v="0"/>
    <n v="3.9057487041333962E-3"/>
    <n v="0"/>
    <n v="0.38980266802605501"/>
    <n v="4.8616506817325433E-2"/>
    <n v="0"/>
    <n v="0"/>
    <n v="0.11779606908213319"/>
    <s v=""/>
    <n v="8.656503594742225E-2"/>
    <s v=""/>
  </r>
  <r>
    <x v="6"/>
    <d v="2019-12-01T00:00:00"/>
    <x v="4"/>
    <x v="6"/>
    <n v="1.0044845007276251"/>
    <n v="0.12337313643891631"/>
    <n v="0.10200623655512671"/>
    <n v="1.4310278438819024E-2"/>
    <n v="2.3641546223822223"/>
    <n v="0.6503698779861004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234192300686363"/>
    <n v="0.24360474758490783"/>
    <n v="0"/>
    <n v="2.992010502819106E-2"/>
    <n v="0"/>
    <n v="2.4738264741862973E-2"/>
    <n v="0"/>
    <n v="3.470488359385379E-3"/>
    <n v="0"/>
    <n v="0.5854144984649946"/>
    <n v="0.16104528541975274"/>
    <n v="0"/>
    <n v="0"/>
    <n v="0.12282233956775609"/>
    <s v=""/>
    <n v="0.11599185083459586"/>
    <s v=""/>
  </r>
  <r>
    <x v="6"/>
    <d v="2019-12-01T00:00:00"/>
    <x v="4"/>
    <x v="7"/>
    <n v="1.396555531629875"/>
    <n v="0.16811121186307271"/>
    <n v="0.18306132215695511"/>
    <n v="1.9761512977977996E-2"/>
    <n v="3.154119022542222"/>
    <n v="1.104405466989555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81835303153485"/>
    <n v="0.33345136895773086"/>
    <n v="0"/>
    <n v="4.0139409041230534E-2"/>
    <n v="0"/>
    <n v="4.370900196514825E-2"/>
    <n v="0"/>
    <n v="4.7183970890812554E-3"/>
    <n v="0"/>
    <n v="0.7810263289039342"/>
    <n v="0.27347406402218005"/>
    <n v="0"/>
    <n v="0"/>
    <n v="0.12037560129590803"/>
    <s v=""/>
    <n v="0.11755023807736173"/>
    <s v=""/>
  </r>
  <r>
    <x v="6"/>
    <d v="2019-12-01T00:00:00"/>
    <x v="4"/>
    <x v="8"/>
    <n v="1.9112014900000001"/>
    <n v="0.30841549252984468"/>
    <n v="0.45060339198289012"/>
    <n v="2.7240502331088379E-2"/>
    <n v="3.9440834227022226"/>
    <n v="1.5584410559930102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53930639340167"/>
    <n v="0.45663608191761712"/>
    <n v="0"/>
    <n v="7.3688537209920441E-2"/>
    <n v="0"/>
    <n v="0.10766094966462962"/>
    <n v="0"/>
    <n v="6.5084693157788989E-3"/>
    <n v="0"/>
    <n v="0.97663815934287401"/>
    <n v="0.38590284262460728"/>
    <n v="0"/>
    <n v="0"/>
    <n v="0.16137256806441935"/>
    <s v=""/>
    <n v="8.8324040104607829E-2"/>
    <s v=""/>
  </r>
  <r>
    <x v="6"/>
    <d v="2019-12-01T00:00:00"/>
    <x v="4"/>
    <x v="9"/>
    <n v="2.4336212032807998"/>
    <n v="0.54315734997107212"/>
    <n v="0.85285378614891538"/>
    <n v="4.0044644898214653E-2"/>
    <n v="4.7340478228622214"/>
    <n v="2.0124766449964655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75504014413343"/>
    <n v="0.58115627753236343"/>
    <n v="0"/>
    <n v="0.12970765672076925"/>
    <n v="0"/>
    <n v="0.20366412446173002"/>
    <n v="0"/>
    <n v="9.5627851749393832E-3"/>
    <n v="0"/>
    <n v="1.1722499897818133"/>
    <n v="0.49833162122703467"/>
    <n v="0"/>
    <n v="0"/>
    <n v="0.22318894544427612"/>
    <s v=""/>
    <n v="7.3725679861180893E-2"/>
    <s v=""/>
  </r>
  <r>
    <x v="6"/>
    <d v="2019-12-01T00:00:00"/>
    <x v="4"/>
    <x v="10"/>
    <n v="2.5094706120000003"/>
    <n v="0.62656935194575014"/>
    <n v="0.87670303660096249"/>
    <n v="0.4297474726819141"/>
    <n v="5.2080264629582222"/>
    <n v="2.2848979983985385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568319903477402"/>
    <n v="0.60369786843130757"/>
    <n v="0"/>
    <n v="0.15073242156542738"/>
    <n v="0"/>
    <n v="0.21090653618830088"/>
    <n v="0"/>
    <n v="0.10338341161725989"/>
    <n v="0"/>
    <n v="1.2896170880451774"/>
    <n v="0.56578888838849106"/>
    <n v="0"/>
    <n v="0"/>
    <n v="0.2496818846770181"/>
    <s v=""/>
    <n v="0.68587375259797689"/>
    <s v=""/>
  </r>
  <r>
    <x v="6"/>
    <d v="2019-12-01T00:00:00"/>
    <x v="4"/>
    <x v="11"/>
    <n v="4.3913966540000002"/>
    <n v="1.0346994960709879"/>
    <n v="1.5253893727976418"/>
    <n v="0.6459304679713983"/>
    <n v="5.8399979830862225"/>
    <n v="2.6481264696013023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474789556798299"/>
    <n v="1.0588110755778841"/>
    <n v="0"/>
    <n v="0.24947673204079854"/>
    <n v="0"/>
    <n v="0.367787127818617"/>
    <n v="0"/>
    <n v="0.15574050522590807"/>
    <n v="0"/>
    <n v="1.4461065523963292"/>
    <n v="0.65573191127043284"/>
    <n v="0"/>
    <n v="0"/>
    <n v="0.23561968494203525"/>
    <s v=""/>
    <n v="0.62426866005459303"/>
    <s v=""/>
  </r>
  <r>
    <x v="0"/>
    <d v="2019-12-01T00:00:00"/>
    <x v="0"/>
    <x v="12"/>
    <n v="46.346231858984922"/>
    <n v="30.684268541499037"/>
    <n v="20.935490183106314"/>
    <n v="16.531753000253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195231548237834"/>
    <n v="5.926989528817292"/>
    <n v="0"/>
    <n v="3.9240587864453382"/>
    <n v="0"/>
    <n v="2.6773359153225891"/>
    <n v="0"/>
    <n v="2.1141638272476313"/>
    <n v="0"/>
    <n v="0"/>
    <n v="0"/>
    <n v="0"/>
    <n v="0"/>
    <n v="0.66206609061250854"/>
    <s v=""/>
    <n v="0.53876966230742307"/>
    <s v=""/>
  </r>
  <r>
    <x v="0"/>
    <d v="2019-12-01T00:00:00"/>
    <x v="0"/>
    <x v="13"/>
    <n v="37.726952234566106"/>
    <n v="26.470685905904173"/>
    <n v="15.420621814349065"/>
    <n v="13.498723189227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20330747177629"/>
    <n v="4.8231644988189188"/>
    <n v="0"/>
    <n v="3.384118381122966"/>
    <n v="0"/>
    <n v="1.9714339823224893"/>
    <n v="0"/>
    <n v="1.7257307736089307"/>
    <n v="0"/>
    <n v="0"/>
    <n v="0"/>
    <n v="0"/>
    <n v="0"/>
    <n v="0.70163859888080915"/>
    <s v=""/>
    <n v="0.50994988332419811"/>
    <s v=""/>
  </r>
  <r>
    <x v="0"/>
    <d v="2019-12-01T00:00:00"/>
    <x v="0"/>
    <x v="14"/>
    <n v="93.498721085435349"/>
    <n v="65.718485653395462"/>
    <n v="37.873746946022109"/>
    <n v="31.939597483170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08438199644879"/>
    <n v="11.924573838260537"/>
    <n v="0"/>
    <n v="8.3815577968868542"/>
    <n v="0"/>
    <n v="4.8303151823515904"/>
    <n v="0"/>
    <n v="4.0734898202978034"/>
    <n v="0"/>
    <n v="0"/>
    <n v="0"/>
    <n v="0"/>
    <n v="0"/>
    <n v="0.70288111848443968"/>
    <s v=""/>
    <n v="0.48600629131386669"/>
    <s v=""/>
  </r>
  <r>
    <x v="0"/>
    <d v="2019-12-01T00:00:00"/>
    <x v="0"/>
    <x v="15"/>
    <n v="36.240975824531873"/>
    <n v="28.53688703520432"/>
    <n v="15.305228603806754"/>
    <n v="15.780792325869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4356035613354"/>
    <n v="4.6176050432377931"/>
    <n v="0"/>
    <n v="3.63599683766983"/>
    <n v="0"/>
    <n v="1.9500992779837292"/>
    <n v="0"/>
    <n v="2.0106927192864399"/>
    <n v="0"/>
    <n v="0"/>
    <n v="0"/>
    <n v="0"/>
    <n v="0"/>
    <n v="0.78742049257645585"/>
    <s v=""/>
    <n v="0.55299627833972909"/>
    <s v=""/>
  </r>
  <r>
    <x v="0"/>
    <d v="2019-12-01T00:00:00"/>
    <x v="0"/>
    <x v="16"/>
    <n v="73.246867965779032"/>
    <n v="53.955855572318931"/>
    <n v="33.01329231315917"/>
    <n v="29.284085091857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8161342830418"/>
    <n v="9.3322186062993868"/>
    <n v="0"/>
    <n v="6.8743941314466257"/>
    <n v="0"/>
    <n v="4.2061492775909963"/>
    <n v="0"/>
    <n v="3.7310193780621677"/>
    <n v="0"/>
    <n v="0"/>
    <n v="0"/>
    <n v="0"/>
    <n v="0"/>
    <n v="0.73663020782714062"/>
    <s v=""/>
    <n v="0.54274155754247155"/>
    <s v=""/>
  </r>
  <r>
    <x v="0"/>
    <d v="2019-12-01T00:00:00"/>
    <x v="0"/>
    <x v="17"/>
    <n v="58.609240775082377"/>
    <n v="43.78596882400916"/>
    <n v="27.894179371425505"/>
    <n v="24.771936297038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2256201986585"/>
    <n v="7.4687849708593745"/>
    <n v="0"/>
    <n v="5.5798024605415497"/>
    <n v="0"/>
    <n v="3.5546549470460289"/>
    <n v="0"/>
    <n v="3.1567763558722901"/>
    <n v="0"/>
    <n v="0"/>
    <n v="0"/>
    <n v="0"/>
    <n v="0"/>
    <n v="0.7470830238535473"/>
    <s v=""/>
    <n v="0.56575055805217667"/>
    <s v=""/>
  </r>
  <r>
    <x v="0"/>
    <d v="2019-12-01T00:00:00"/>
    <x v="0"/>
    <x v="18"/>
    <n v="40.521131108006472"/>
    <n v="33.638858529285301"/>
    <n v="17.592882509053684"/>
    <n v="17.92492009832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8330208568332"/>
    <n v="5.1633528644551028"/>
    <n v="0"/>
    <n v="4.2863881583470009"/>
    <n v="0"/>
    <n v="2.2417503611886072"/>
    <n v="0"/>
    <n v="2.2840598227168751"/>
    <n v="0"/>
    <n v="0"/>
    <n v="0"/>
    <n v="0"/>
    <n v="0"/>
    <n v="0.83015596083986609"/>
    <s v=""/>
    <n v="0.53286350613606071"/>
    <s v=""/>
  </r>
  <r>
    <x v="0"/>
    <d v="2019-12-01T00:00:00"/>
    <x v="0"/>
    <x v="19"/>
    <n v="68.111533265775833"/>
    <n v="55.539192744162705"/>
    <n v="33.392760813417581"/>
    <n v="30.16806760966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96344484350189"/>
    <n v="8.6770325055525639"/>
    <n v="0"/>
    <n v="7.0753858805788781"/>
    <n v="0"/>
    <n v="4.2540529795085034"/>
    <n v="0"/>
    <n v="3.8432449062238008"/>
    <n v="0"/>
    <n v="0"/>
    <n v="0"/>
    <n v="0"/>
    <n v="0"/>
    <n v="0.81541539415131059"/>
    <s v=""/>
    <n v="0.54318520164010653"/>
    <s v=""/>
  </r>
  <r>
    <x v="0"/>
    <d v="2019-12-01T00:00:00"/>
    <x v="0"/>
    <x v="20"/>
    <n v="94.955526220369237"/>
    <n v="78.16485667206922"/>
    <n v="47.805975500645637"/>
    <n v="42.693756053917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4647259128372"/>
    <n v="12.115592164187976"/>
    <n v="0"/>
    <n v="9.9732323405085932"/>
    <n v="0"/>
    <n v="6.0996734495768496"/>
    <n v="0"/>
    <n v="5.4473937104635866"/>
    <n v="0"/>
    <n v="0"/>
    <n v="0"/>
    <n v="0"/>
    <n v="0"/>
    <n v="0.82317332948760824"/>
    <s v=""/>
    <n v="0.54620142442061992"/>
    <s v=""/>
  </r>
  <r>
    <x v="0"/>
    <d v="2019-12-01T00:00:00"/>
    <x v="0"/>
    <x v="21"/>
    <n v="97.762942713921987"/>
    <n v="87.622306584769277"/>
    <n v="45.734728458349885"/>
    <n v="45.77260499547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8847020251188"/>
    <n v="12.47312845628648"/>
    <n v="0"/>
    <n v="11.179330892955059"/>
    <n v="0"/>
    <n v="5.8350856381611669"/>
    <n v="0"/>
    <n v="5.8399181329682373"/>
    <n v="0"/>
    <n v="0"/>
    <n v="0"/>
    <n v="0"/>
    <n v="0"/>
    <n v="0.89627321101793478"/>
    <s v=""/>
    <n v="0.52238530095288715"/>
    <s v=""/>
  </r>
  <r>
    <x v="0"/>
    <d v="2019-12-01T00:00:00"/>
    <x v="0"/>
    <x v="22"/>
    <n v="80.038946628263218"/>
    <n v="73.833910327334053"/>
    <n v="33.745821128764305"/>
    <n v="36.401193074527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98163321616663"/>
    <n v="10.222327476507481"/>
    <n v="0"/>
    <n v="9.4298393723559908"/>
    <n v="0"/>
    <n v="4.309912224907543"/>
    <n v="0"/>
    <n v="4.6490481424202459"/>
    <n v="0"/>
    <n v="0"/>
    <n v="0"/>
    <n v="0"/>
    <n v="0"/>
    <n v="0.92247478805851679"/>
    <s v=""/>
    <n v="0.49301456354062034"/>
    <s v=""/>
  </r>
  <r>
    <x v="0"/>
    <d v="2019-12-01T00:00:00"/>
    <x v="0"/>
    <x v="23"/>
    <n v="101.75217990961842"/>
    <n v="114.94484915407857"/>
    <n v="45.374410271059197"/>
    <n v="58.48341146672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01248266296783"/>
    <n v="13.011580015081631"/>
    <n v="0"/>
    <n v="14.698595189000015"/>
    <n v="0"/>
    <n v="5.8022616360990602"/>
    <n v="0"/>
    <n v="7.4785777418245631"/>
    <n v="0"/>
    <n v="0"/>
    <n v="0"/>
    <n v="0"/>
    <n v="0"/>
    <n v="1.1296549052430971"/>
    <s v=""/>
    <n v="0.50879540838170068"/>
    <s v=""/>
  </r>
  <r>
    <x v="0"/>
    <d v="2019-12-01T00:00:00"/>
    <x v="1"/>
    <x v="12"/>
    <n v="19.109959610779388"/>
    <n v="11.951902128284884"/>
    <n v="5.455120760570181"/>
    <n v="3.5076692487017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195231548237834"/>
    <n v="2.4438778723982231"/>
    <n v="0"/>
    <n v="1.5284694337034961"/>
    <n v="0"/>
    <n v="0.6976283147400073"/>
    <n v="0"/>
    <n v="0.44857840807567284"/>
    <n v="0"/>
    <n v="0"/>
    <n v="0"/>
    <n v="0"/>
    <n v="0"/>
    <n v="0.62542791150344201"/>
    <s v=""/>
    <n v="0.29348209272904008"/>
    <s v=""/>
  </r>
  <r>
    <x v="0"/>
    <d v="2019-12-01T00:00:00"/>
    <x v="1"/>
    <x v="13"/>
    <n v="10.172543072953726"/>
    <n v="7.6375060528388463"/>
    <n v="2.7440549620904284"/>
    <n v="2.2154780472366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20330747177629"/>
    <n v="1.3004986012950059"/>
    <n v="0"/>
    <n v="0.9764093273300849"/>
    <n v="0"/>
    <n v="0.3508109638349286"/>
    <n v="0"/>
    <n v="0.2832355764893762"/>
    <n v="0"/>
    <n v="0"/>
    <n v="0"/>
    <n v="0"/>
    <n v="0"/>
    <n v="0.75079613800260869"/>
    <s v=""/>
    <n v="0.29007872882970276"/>
    <s v=""/>
  </r>
  <r>
    <x v="0"/>
    <d v="2019-12-01T00:00:00"/>
    <x v="1"/>
    <x v="14"/>
    <n v="17.992542811097884"/>
    <n v="11.171895589306526"/>
    <n v="5.3921609721413679"/>
    <n v="3.5026959426730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08438199644879"/>
    <n v="2.2947202143326679"/>
    <n v="0"/>
    <n v="1.424833327359545"/>
    <n v="0"/>
    <n v="0.68770161680962927"/>
    <n v="0"/>
    <n v="0.4467243606809812"/>
    <n v="0"/>
    <n v="0"/>
    <n v="0"/>
    <n v="0"/>
    <n v="0"/>
    <n v="0.6209181051616367"/>
    <s v=""/>
    <n v="0.3135274506168636"/>
    <s v=""/>
  </r>
  <r>
    <x v="0"/>
    <d v="2019-12-01T00:00:00"/>
    <x v="1"/>
    <x v="15"/>
    <n v="49.215058393636816"/>
    <n v="27.692061512517412"/>
    <n v="6.1692689885771888"/>
    <n v="3.8279427924990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4356035613354"/>
    <n v="6.2706838508434481"/>
    <n v="0"/>
    <n v="3.5283543003081732"/>
    <n v="0"/>
    <n v="0.78605078772358128"/>
    <n v="0"/>
    <n v="0.48773322300842448"/>
    <n v="0"/>
    <n v="0"/>
    <n v="0"/>
    <n v="0"/>
    <n v="0"/>
    <n v="0.56267456376924285"/>
    <s v=""/>
    <n v="0.13823249636971688"/>
    <s v=""/>
  </r>
  <r>
    <x v="0"/>
    <d v="2019-12-01T00:00:00"/>
    <x v="1"/>
    <x v="16"/>
    <n v="34.636700636293327"/>
    <n v="21.405969870515055"/>
    <n v="5.9648464768242881"/>
    <n v="4.08004459119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8161342830418"/>
    <n v="4.412984078580056"/>
    <n v="0"/>
    <n v="2.7272864473172431"/>
    <n v="0"/>
    <n v="0.75996766579488151"/>
    <n v="0"/>
    <n v="0.5198292992708794"/>
    <n v="0"/>
    <n v="0"/>
    <n v="0"/>
    <n v="0"/>
    <n v="0"/>
    <n v="0.61801411442997745"/>
    <s v=""/>
    <n v="0.19060311753546139"/>
    <s v=""/>
  </r>
  <r>
    <x v="0"/>
    <d v="2019-12-01T00:00:00"/>
    <x v="1"/>
    <x v="17"/>
    <n v="41.856610602948216"/>
    <n v="25.716112448664994"/>
    <n v="9.715594449274958"/>
    <n v="6.5138900551468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2256201986585"/>
    <n v="5.3339374485690634"/>
    <n v="0"/>
    <n v="3.2770960965455167"/>
    <n v="0"/>
    <n v="1.2380929158283842"/>
    <n v="0"/>
    <n v="0.83008828475380358"/>
    <n v="0"/>
    <n v="0"/>
    <n v="0"/>
    <n v="0"/>
    <n v="0"/>
    <n v="0.61438592562135574"/>
    <s v=""/>
    <n v="0.25329995224394669"/>
    <s v=""/>
  </r>
  <r>
    <x v="0"/>
    <d v="2019-12-01T00:00:00"/>
    <x v="1"/>
    <x v="18"/>
    <n v="18.817333518835316"/>
    <n v="14.08527483759511"/>
    <n v="6.0755274381840429"/>
    <n v="4.4981281893894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8330208568332"/>
    <n v="2.3977744517276722"/>
    <n v="0"/>
    <n v="1.7947979780101473"/>
    <n v="0"/>
    <n v="0.77416624717133842"/>
    <n v="0"/>
    <n v="0.57316818253332125"/>
    <n v="0"/>
    <n v="0"/>
    <n v="0"/>
    <n v="0"/>
    <n v="0"/>
    <n v="0.74852660837925711"/>
    <s v=""/>
    <n v="0.31934969258700641"/>
    <s v=""/>
  </r>
  <r>
    <x v="0"/>
    <d v="2019-12-01T00:00:00"/>
    <x v="1"/>
    <x v="19"/>
    <n v="22.71010874819132"/>
    <n v="13.84170090139234"/>
    <n v="6.0195808242130076"/>
    <n v="3.6402809041375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96344484350189"/>
    <n v="2.8931422090259291"/>
    <n v="0"/>
    <n v="1.763356114519697"/>
    <n v="0"/>
    <n v="0.76686129319221108"/>
    <n v="0"/>
    <n v="0.4637516470417703"/>
    <n v="0"/>
    <n v="0"/>
    <n v="0"/>
    <n v="0"/>
    <n v="0"/>
    <n v="0.60949513958160684"/>
    <s v=""/>
    <n v="0.26299375561361693"/>
    <s v=""/>
  </r>
  <r>
    <x v="0"/>
    <d v="2019-12-01T00:00:00"/>
    <x v="1"/>
    <x v="20"/>
    <n v="34.051761137386137"/>
    <n v="22.2923923651331"/>
    <n v="6.8840248090385501"/>
    <n v="4.688551001759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4647259128372"/>
    <n v="4.3447418684771302"/>
    <n v="0"/>
    <n v="2.8443371861602458"/>
    <n v="0"/>
    <n v="0.87834842640861277"/>
    <n v="0"/>
    <n v="0.59822291592042509"/>
    <n v="0"/>
    <n v="0"/>
    <n v="0"/>
    <n v="0"/>
    <n v="0"/>
    <n v="0.65466195052853871"/>
    <s v=""/>
    <n v="0.21032067464828416"/>
    <s v=""/>
  </r>
  <r>
    <x v="0"/>
    <d v="2019-12-01T00:00:00"/>
    <x v="1"/>
    <x v="21"/>
    <n v="18.582086417098392"/>
    <n v="13.28827246563475"/>
    <n v="4.5942867706609611"/>
    <n v="3.4107871865359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8847020251188"/>
    <n v="2.370803746615108"/>
    <n v="0"/>
    <n v="1.6953901429809732"/>
    <n v="0"/>
    <n v="0.58616411765714149"/>
    <n v="0"/>
    <n v="0.43516679770177186"/>
    <n v="0"/>
    <n v="0"/>
    <n v="0"/>
    <n v="0"/>
    <n v="0"/>
    <n v="0.71511197221682732"/>
    <s v=""/>
    <n v="0.25667649390518815"/>
    <s v=""/>
  </r>
  <r>
    <x v="0"/>
    <d v="2019-12-01T00:00:00"/>
    <x v="1"/>
    <x v="22"/>
    <n v="105.51167485961624"/>
    <n v="21.931862134991537"/>
    <n v="9.925054731181314"/>
    <n v="5.2407969389293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98163321616663"/>
    <n v="13.475625785271317"/>
    <n v="0"/>
    <n v="2.8010698086115333"/>
    <n v="0"/>
    <n v="1.2675973880017173"/>
    <n v="0"/>
    <n v="0.66933842590947012"/>
    <n v="0"/>
    <n v="0"/>
    <n v="0"/>
    <n v="0"/>
    <n v="0"/>
    <n v="0.20786194669141569"/>
    <s v=""/>
    <n v="0.23895813801272434"/>
    <s v=""/>
  </r>
  <r>
    <x v="0"/>
    <d v="2019-12-01T00:00:00"/>
    <x v="1"/>
    <x v="23"/>
    <n v="37.016593862110859"/>
    <n v="21.611396205775645"/>
    <n v="8.1258704287449071"/>
    <n v="5.7147217694748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01248266296783"/>
    <n v="4.7335042192752681"/>
    <n v="0"/>
    <n v="2.7635615396039319"/>
    <n v="0"/>
    <n v="1.0390972789940744"/>
    <n v="0"/>
    <n v="0.73077117004764913"/>
    <n v="0"/>
    <n v="0"/>
    <n v="0"/>
    <n v="0"/>
    <n v="0"/>
    <n v="0.58382995167733309"/>
    <s v=""/>
    <n v="0.26443093796723693"/>
    <s v=""/>
  </r>
  <r>
    <x v="0"/>
    <d v="2019-12-01T00:00:00"/>
    <x v="2"/>
    <x v="12"/>
    <n v="53.313571157506566"/>
    <n v="26.141496076271441"/>
    <n v="6.718985807724442"/>
    <n v="3.9108602394800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195231548237834"/>
    <n v="6.8180079656926358"/>
    <n v="0"/>
    <n v="3.3431061662813826"/>
    <n v="0"/>
    <n v="0.85925774176901937"/>
    <n v="0"/>
    <n v="0.50014050243811914"/>
    <n v="0"/>
    <n v="0"/>
    <n v="0"/>
    <n v="0"/>
    <n v="0"/>
    <n v="0.49033474045549302"/>
    <s v=""/>
    <n v="0.14960353562281195"/>
    <s v=""/>
  </r>
  <r>
    <x v="0"/>
    <d v="2019-12-01T00:00:00"/>
    <x v="2"/>
    <x v="13"/>
    <n v="32.694513118569027"/>
    <n v="14.858059774232714"/>
    <n v="4.6161114957483811"/>
    <n v="2.369286710176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20330747177629"/>
    <n v="4.1797973501599799"/>
    <n v="0"/>
    <n v="1.8995138006072452"/>
    <n v="0"/>
    <n v="0.59014216018447874"/>
    <n v="0"/>
    <n v="0.30289909126502179"/>
    <n v="0"/>
    <n v="0"/>
    <n v="0"/>
    <n v="0"/>
    <n v="0"/>
    <n v="0.45445117106802846"/>
    <s v=""/>
    <n v="0.15946137962682327"/>
    <s v=""/>
  </r>
  <r>
    <x v="0"/>
    <d v="2019-12-01T00:00:00"/>
    <x v="2"/>
    <x v="14"/>
    <n v="38.136098669733414"/>
    <n v="17.836871927881429"/>
    <n v="4.470941551663949"/>
    <n v="2.416183203468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08438199644879"/>
    <n v="4.8637748111536974"/>
    <n v="0"/>
    <n v="2.2748663712016413"/>
    <n v="0"/>
    <n v="0.57021178514995574"/>
    <n v="0"/>
    <n v="0.30815346650784664"/>
    <n v="0"/>
    <n v="0"/>
    <n v="0"/>
    <n v="0"/>
    <n v="0"/>
    <n v="0.46771622032847326"/>
    <s v=""/>
    <n v="0.13546002983246541"/>
    <s v=""/>
  </r>
  <r>
    <x v="0"/>
    <d v="2019-12-01T00:00:00"/>
    <x v="2"/>
    <x v="15"/>
    <n v="31.021762351826293"/>
    <n v="12.778328288263102"/>
    <n v="4.1226314752612492"/>
    <n v="1.940369438585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4356035613354"/>
    <n v="3.9526045595315509"/>
    <n v="0"/>
    <n v="1.6281369859828831"/>
    <n v="0"/>
    <n v="0.52528066528195105"/>
    <n v="0"/>
    <n v="0.24723008973976851"/>
    <n v="0"/>
    <n v="0"/>
    <n v="0"/>
    <n v="0"/>
    <n v="0"/>
    <n v="0.41191496934766586"/>
    <s v=""/>
    <n v="0.15184845738917921"/>
    <s v=""/>
  </r>
  <r>
    <x v="0"/>
    <d v="2019-12-01T00:00:00"/>
    <x v="2"/>
    <x v="16"/>
    <n v="42.871221903108278"/>
    <n v="18.31596167875453"/>
    <n v="4.8173599346217966"/>
    <n v="2.7129424537084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8161342830418"/>
    <n v="5.4621259014910528"/>
    <n v="0"/>
    <n v="2.3335954576323656"/>
    <n v="0"/>
    <n v="0.61376898785791767"/>
    <n v="0"/>
    <n v="0.34564989258170459"/>
    <n v="0"/>
    <n v="0"/>
    <n v="0"/>
    <n v="0"/>
    <n v="0"/>
    <n v="0.42723208869926271"/>
    <s v=""/>
    <n v="0.14811902870791335"/>
    <s v=""/>
  </r>
  <r>
    <x v="0"/>
    <d v="2019-12-01T00:00:00"/>
    <x v="2"/>
    <x v="17"/>
    <n v="38.602088803338312"/>
    <n v="13.155664906053195"/>
    <n v="6.1848718995322303"/>
    <n v="2.91100114088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2256201986585"/>
    <n v="4.9192021067900775"/>
    <n v="0"/>
    <n v="1.6764733859812417"/>
    <n v="0"/>
    <n v="0.78816032555664628"/>
    <n v="0"/>
    <n v="0.37095927679086482"/>
    <n v="0"/>
    <n v="0"/>
    <n v="0"/>
    <n v="0"/>
    <n v="0"/>
    <n v="0.34080189217417406"/>
    <s v=""/>
    <n v="0.221273585308807"/>
    <s v=""/>
  </r>
  <r>
    <x v="0"/>
    <d v="2019-12-01T00:00:00"/>
    <x v="2"/>
    <x v="18"/>
    <n v="33.689758687535381"/>
    <n v="16.125717506429275"/>
    <n v="5.3885367843066563"/>
    <n v="3.001738927152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8330208568332"/>
    <n v="4.2928740453574408"/>
    <n v="0"/>
    <n v="2.0547987531809966"/>
    <n v="0"/>
    <n v="0.68662734922949864"/>
    <n v="0"/>
    <n v="0.38249271094006732"/>
    <n v="0"/>
    <n v="0"/>
    <n v="0"/>
    <n v="0"/>
    <n v="0"/>
    <n v="0.4786533989747902"/>
    <s v=""/>
    <n v="0.18614606921867036"/>
    <s v=""/>
  </r>
  <r>
    <x v="0"/>
    <d v="2019-12-01T00:00:00"/>
    <x v="2"/>
    <x v="19"/>
    <n v="28.874242093625423"/>
    <n v="15.221919706664364"/>
    <n v="6.6547069876450333"/>
    <n v="3.814255701394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96344484350189"/>
    <n v="3.6784186936733185"/>
    <n v="0"/>
    <n v="1.9391883541403838"/>
    <n v="0"/>
    <n v="0.84777285252713674"/>
    <n v="0"/>
    <n v="0.48591507368281306"/>
    <n v="0"/>
    <n v="0"/>
    <n v="0"/>
    <n v="0"/>
    <n v="0"/>
    <n v="0.5271798877804974"/>
    <s v=""/>
    <n v="0.25057652220596832"/>
    <s v=""/>
  </r>
  <r>
    <x v="0"/>
    <d v="2019-12-01T00:00:00"/>
    <x v="2"/>
    <x v="20"/>
    <n v="32.99211247656028"/>
    <n v="16.721868094160886"/>
    <n v="8.7815696834191836"/>
    <n v="5.1978260532981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4647259128372"/>
    <n v="4.2095388790049908"/>
    <n v="0"/>
    <n v="2.1335812892240194"/>
    <n v="0"/>
    <n v="1.1204605048345382"/>
    <n v="0"/>
    <n v="0.66320248129636372"/>
    <n v="0"/>
    <n v="0"/>
    <n v="0"/>
    <n v="0"/>
    <n v="0"/>
    <n v="0.50684441943634795"/>
    <s v=""/>
    <n v="0.3108400343806772"/>
    <s v=""/>
  </r>
  <r>
    <x v="0"/>
    <d v="2019-12-01T00:00:00"/>
    <x v="2"/>
    <x v="21"/>
    <n v="50.444468908258806"/>
    <n v="24.375692211247195"/>
    <n v="12.977275767040171"/>
    <n v="6.8995966480985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8847020251188"/>
    <n v="6.4359799647505893"/>
    <n v="0"/>
    <n v="3.1099835144231083"/>
    <n v="0"/>
    <n v="1.6557114910974842"/>
    <n v="0"/>
    <n v="0.88028810200740593"/>
    <n v="0"/>
    <n v="0"/>
    <n v="0"/>
    <n v="0"/>
    <n v="0"/>
    <n v="0.48321833372015915"/>
    <s v=""/>
    <n v="0.28305233707024857"/>
    <s v=""/>
  </r>
  <r>
    <x v="0"/>
    <d v="2019-12-01T00:00:00"/>
    <x v="2"/>
    <x v="22"/>
    <n v="48.71331829504399"/>
    <n v="16.942996117203961"/>
    <n v="6.8989840113576433"/>
    <n v="3.4684648380892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98163321616663"/>
    <n v="6.2215148131827442"/>
    <n v="0"/>
    <n v="2.1639072231629624"/>
    <n v="0"/>
    <n v="0.88111696605442114"/>
    <n v="0"/>
    <n v="0.44298163468308482"/>
    <n v="0"/>
    <n v="0"/>
    <n v="0"/>
    <n v="0"/>
    <n v="0"/>
    <n v="0.34781034653777043"/>
    <s v=""/>
    <n v="0.20471378344750973"/>
    <s v=""/>
  </r>
  <r>
    <x v="0"/>
    <d v="2019-12-01T00:00:00"/>
    <x v="2"/>
    <x v="23"/>
    <n v="74.161105006728931"/>
    <n v="24.958999059610495"/>
    <n v="9.6665396834037676"/>
    <n v="5.2310918381115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01248266296783"/>
    <n v="9.4833658862055437"/>
    <n v="0"/>
    <n v="3.1916369128301163"/>
    <n v="0"/>
    <n v="1.2361106628997198"/>
    <n v="0"/>
    <n v="0.66892689747077183"/>
    <n v="0"/>
    <n v="0"/>
    <n v="0"/>
    <n v="0"/>
    <n v="0"/>
    <n v="0.3365510675352783"/>
    <s v=""/>
    <n v="0.20958740475200704"/>
    <s v=""/>
  </r>
  <r>
    <x v="0"/>
    <d v="2019-12-01T00:00:00"/>
    <x v="3"/>
    <x v="12"/>
    <n v="17.015971507099998"/>
    <n v="2.1769434916173407"/>
    <n v="0.51968027296630048"/>
    <n v="0.18767182192434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195231548237834"/>
    <n v="2.1760881284177822"/>
    <n v="0"/>
    <n v="0.27839849675160905"/>
    <n v="0"/>
    <n v="6.64593304063196E-2"/>
    <n v="0"/>
    <n v="2.4000417699201207E-2"/>
    <n v="0"/>
    <n v="0"/>
    <n v="0"/>
    <n v="0"/>
    <n v="0"/>
    <n v="0.12793530423514168"/>
    <s v=""/>
    <n v="8.620886240134662E-2"/>
    <s v=""/>
  </r>
  <r>
    <x v="0"/>
    <d v="2019-12-01T00:00:00"/>
    <x v="3"/>
    <x v="13"/>
    <n v="10.370928009442155"/>
    <n v="1.4946187954850219"/>
    <n v="0.38065387928972882"/>
    <n v="0.18754608570378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20330747177629"/>
    <n v="1.32586092520663"/>
    <n v="0"/>
    <n v="0.19107804597706218"/>
    <n v="0"/>
    <n v="4.8664314718902375E-2"/>
    <n v="0"/>
    <n v="2.3976641866929205E-2"/>
    <n v="0"/>
    <n v="0"/>
    <n v="0"/>
    <n v="0"/>
    <n v="0"/>
    <n v="0.14411620581342907"/>
    <s v=""/>
    <n v="0.12548088266407886"/>
    <s v=""/>
  </r>
  <r>
    <x v="0"/>
    <d v="2019-12-01T00:00:00"/>
    <x v="3"/>
    <x v="14"/>
    <n v="18.762986236590631"/>
    <n v="2.3350014699677426"/>
    <n v="0.69779328412622676"/>
    <n v="0.34062252350486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08438199644879"/>
    <n v="2.3929804836586595"/>
    <n v="0"/>
    <n v="0.29779976793088553"/>
    <n v="0"/>
    <n v="8.8994666919585089E-2"/>
    <n v="0"/>
    <n v="4.3442074772305245E-2"/>
    <n v="0"/>
    <n v="0"/>
    <n v="0"/>
    <n v="0"/>
    <n v="0"/>
    <n v="0.12444721967626561"/>
    <s v=""/>
    <n v="0.14587679189322755"/>
    <s v=""/>
  </r>
  <r>
    <x v="0"/>
    <d v="2019-12-01T00:00:00"/>
    <x v="3"/>
    <x v="15"/>
    <n v="25.661136980136057"/>
    <n v="1.7205042998657059"/>
    <n v="0.87792471673546324"/>
    <n v="0.18485211248387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4356035613354"/>
    <n v="3.2695862304701797"/>
    <n v="0"/>
    <n v="0.21921620903470285"/>
    <n v="0"/>
    <n v="0.11185983565146318"/>
    <n v="0"/>
    <n v="2.3552733540936222E-2"/>
    <n v="0"/>
    <n v="0"/>
    <n v="0"/>
    <n v="0"/>
    <n v="0"/>
    <n v="6.7047079838961354E-2"/>
    <s v=""/>
    <n v="0.10744065707845411"/>
    <s v=""/>
  </r>
  <r>
    <x v="0"/>
    <d v="2019-12-01T00:00:00"/>
    <x v="3"/>
    <x v="16"/>
    <n v="25.417090217221578"/>
    <n v="2.3659682544417353"/>
    <n v="0.94918678388488498"/>
    <n v="0.48650432767877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8161342830418"/>
    <n v="3.2383342637116481"/>
    <n v="0"/>
    <n v="0.30144269071450952"/>
    <n v="0"/>
    <n v="0.12093375200100663"/>
    <n v="0"/>
    <n v="6.1984421517247264E-2"/>
    <n v="0"/>
    <n v="0"/>
    <n v="0"/>
    <n v="0"/>
    <n v="0"/>
    <n v="9.30857243776336E-2"/>
    <s v=""/>
    <n v="0.20562588985098829"/>
    <s v=""/>
  </r>
  <r>
    <x v="0"/>
    <d v="2019-12-01T00:00:00"/>
    <x v="3"/>
    <x v="17"/>
    <n v="24.854864127828712"/>
    <n v="2.7359238183609245"/>
    <n v="0.99207268547801819"/>
    <n v="0.23250561306252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2256201986585"/>
    <n v="3.1673441456624629"/>
    <n v="0"/>
    <n v="0.34864854800640516"/>
    <n v="0"/>
    <n v="0.12642336712282565"/>
    <n v="0"/>
    <n v="2.9629021047140457E-2"/>
    <n v="0"/>
    <n v="0"/>
    <n v="0"/>
    <n v="0"/>
    <n v="0"/>
    <n v="0.11007599173707217"/>
    <s v=""/>
    <n v="8.4982487999910247E-2"/>
    <s v=""/>
  </r>
  <r>
    <x v="0"/>
    <d v="2019-12-01T00:00:00"/>
    <x v="3"/>
    <x v="18"/>
    <n v="12.092347225022081"/>
    <n v="1.9853039513150827"/>
    <n v="0.43314662085866096"/>
    <n v="0.22295573285713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8330208568332"/>
    <n v="1.5408517475951378"/>
    <n v="0"/>
    <n v="0.25297479521274596"/>
    <n v="0"/>
    <n v="5.5193149460176671E-2"/>
    <n v="0"/>
    <n v="2.840984667545764E-2"/>
    <n v="0"/>
    <n v="0"/>
    <n v="0"/>
    <n v="0"/>
    <n v="0"/>
    <n v="0.16417854320350594"/>
    <s v=""/>
    <n v="0.11230307213635894"/>
    <s v=""/>
  </r>
  <r>
    <x v="0"/>
    <d v="2019-12-01T00:00:00"/>
    <x v="3"/>
    <x v="19"/>
    <n v="6.4878795843276098"/>
    <n v="1.5290134498480119"/>
    <n v="0.32052728274378528"/>
    <n v="0.28535108923255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96344484350189"/>
    <n v="0.82651996433045338"/>
    <n v="0"/>
    <n v="0.19478785412139177"/>
    <n v="0"/>
    <n v="4.0833402478721643E-2"/>
    <n v="0"/>
    <n v="3.6352150040495586E-2"/>
    <n v="0"/>
    <n v="0"/>
    <n v="0"/>
    <n v="0"/>
    <n v="0"/>
    <n v="0.23567229169011708"/>
    <s v=""/>
    <n v="0.18662431599991305"/>
    <s v=""/>
  </r>
  <r>
    <x v="0"/>
    <d v="2019-12-01T00:00:00"/>
    <x v="3"/>
    <x v="20"/>
    <n v="6.9042231894007742"/>
    <n v="1.2070360132639866"/>
    <n v="0.29462623789518977"/>
    <n v="0.16723490250941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4647259128372"/>
    <n v="0.88092558382731767"/>
    <n v="0"/>
    <n v="0.15400847792950059"/>
    <n v="0"/>
    <n v="3.7592033673985607E-2"/>
    <n v="0"/>
    <n v="2.1337882639074754E-2"/>
    <n v="0"/>
    <n v="0"/>
    <n v="0"/>
    <n v="0"/>
    <n v="0"/>
    <n v="0.17482575231881325"/>
    <s v=""/>
    <n v="0.13855005208766785"/>
    <s v=""/>
  </r>
  <r>
    <x v="0"/>
    <d v="2019-12-01T00:00:00"/>
    <x v="3"/>
    <x v="21"/>
    <n v="14.192125149777496"/>
    <n v="1.7892050074058305"/>
    <n v="0.54998641708819695"/>
    <n v="0.4416786784090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8847020251188"/>
    <n v="1.8107085890292054"/>
    <n v="0"/>
    <n v="0.22827651533883159"/>
    <n v="0"/>
    <n v="7.0170261237205211E-2"/>
    <n v="0"/>
    <n v="5.6351770305440835E-2"/>
    <n v="0"/>
    <n v="0"/>
    <n v="0"/>
    <n v="0"/>
    <n v="0"/>
    <n v="0.12607026703353735"/>
    <s v=""/>
    <n v="0.24685750184068525"/>
    <s v=""/>
  </r>
  <r>
    <x v="0"/>
    <d v="2019-12-01T00:00:00"/>
    <x v="3"/>
    <x v="22"/>
    <n v="24.305421693070627"/>
    <n v="3.1758582061826806"/>
    <n v="0.64865511382692642"/>
    <n v="0.25552548952032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98163321616663"/>
    <n v="3.1042135168910603"/>
    <n v="0"/>
    <n v="0.40561081786012793"/>
    <n v="0"/>
    <n v="8.2844231117212536E-2"/>
    <n v="0"/>
    <n v="3.263492765094976E-2"/>
    <n v="0"/>
    <n v="0"/>
    <n v="0"/>
    <n v="0"/>
    <n v="0"/>
    <n v="0.13066460011628203"/>
    <s v=""/>
    <n v="8.0458721054633434E-2"/>
    <s v=""/>
  </r>
  <r>
    <x v="0"/>
    <d v="2019-12-01T00:00:00"/>
    <x v="3"/>
    <x v="23"/>
    <n v="30.70695865349386"/>
    <n v="3.7528289429744142"/>
    <n v="1.0084926918732855"/>
    <n v="0.61775677336334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01248266296783"/>
    <n v="3.9266583762100842"/>
    <n v="0"/>
    <n v="0.47989373906091604"/>
    <n v="0"/>
    <n v="0.12896120128915209"/>
    <n v="0"/>
    <n v="7.8995768873114158E-2"/>
    <n v="0"/>
    <n v="0"/>
    <n v="0"/>
    <n v="0"/>
    <n v="0"/>
    <n v="0.12221428326140708"/>
    <s v=""/>
    <n v="0.16461095955887584"/>
    <s v=""/>
  </r>
  <r>
    <x v="0"/>
    <d v="2019-12-01T00:00:00"/>
    <x v="4"/>
    <x v="12"/>
    <n v="135.78573413437087"/>
    <n v="70.954610237672696"/>
    <n v="33.629277024367234"/>
    <n v="23.950282488435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195231548237834"/>
    <n v="17.364963495325934"/>
    <n v="0"/>
    <n v="9.0740328831818253"/>
    <n v="0"/>
    <n v="4.3006813022379351"/>
    <n v="0"/>
    <n v="3.0628827377614232"/>
    <n v="0"/>
    <n v="0"/>
    <n v="0"/>
    <n v="0"/>
    <n v="0"/>
    <n v="0.52254834198898548"/>
    <s v=""/>
    <n v="0.33754371151093054"/>
    <s v=""/>
  </r>
  <r>
    <x v="0"/>
    <d v="2019-12-01T00:00:00"/>
    <x v="4"/>
    <x v="13"/>
    <n v="90.964936435531015"/>
    <n v="50.460870528460759"/>
    <n v="23.161442151477601"/>
    <n v="18.083487946640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20330747177629"/>
    <n v="11.629321375480535"/>
    <n v="0"/>
    <n v="6.4511195550373586"/>
    <n v="0"/>
    <n v="2.961051421060799"/>
    <n v="0"/>
    <n v="2.3118654413633286"/>
    <n v="0"/>
    <n v="0"/>
    <n v="0"/>
    <n v="0"/>
    <n v="0"/>
    <n v="0.55472880546916625"/>
    <s v=""/>
    <n v="0.35836654733178952"/>
    <s v=""/>
  </r>
  <r>
    <x v="0"/>
    <d v="2019-12-01T00:00:00"/>
    <x v="4"/>
    <x v="14"/>
    <n v="168.39034880285726"/>
    <n v="97.06225464055116"/>
    <n v="48.434642753953653"/>
    <n v="37.85847662931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08438199644879"/>
    <n v="21.47604934740556"/>
    <n v="0"/>
    <n v="12.379057263378927"/>
    <n v="0"/>
    <n v="6.1772232512307612"/>
    <n v="0"/>
    <n v="4.8283676474866315"/>
    <n v="0"/>
    <n v="0"/>
    <n v="0"/>
    <n v="0"/>
    <n v="0"/>
    <n v="0.5764122191716976"/>
    <s v=""/>
    <n v="0.39004324358127285"/>
    <s v=""/>
  </r>
  <r>
    <x v="0"/>
    <d v="2019-12-01T00:00:00"/>
    <x v="4"/>
    <x v="15"/>
    <n v="142.13893355013104"/>
    <n v="70.727781135850535"/>
    <n v="26.475053784380655"/>
    <n v="21.54910455695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4356035613354"/>
    <n v="18.110479684082971"/>
    <n v="0"/>
    <n v="9.0117043329955884"/>
    <n v="0"/>
    <n v="3.3732905666407249"/>
    <n v="0"/>
    <n v="2.7456560320346335"/>
    <n v="0"/>
    <n v="0"/>
    <n v="0"/>
    <n v="0"/>
    <n v="0"/>
    <n v="0.49759611507782647"/>
    <s v=""/>
    <n v="0.30467666609762678"/>
    <s v=""/>
  </r>
  <r>
    <x v="0"/>
    <d v="2019-12-01T00:00:00"/>
    <x v="4"/>
    <x v="16"/>
    <n v="176.17188072240222"/>
    <n v="96.043755376030262"/>
    <n v="44.744685508490143"/>
    <n v="36.07707213675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8161342830418"/>
    <n v="22.445662850082144"/>
    <n v="0"/>
    <n v="12.236718727110745"/>
    <n v="0"/>
    <n v="5.7008196832448021"/>
    <n v="0"/>
    <n v="4.5964985699147523"/>
    <n v="0"/>
    <n v="0"/>
    <n v="0"/>
    <n v="0"/>
    <n v="0"/>
    <n v="0.54517074451494585"/>
    <s v=""/>
    <n v="0.37563162743383971"/>
    <s v=""/>
  </r>
  <r>
    <x v="0"/>
    <d v="2019-12-01T00:00:00"/>
    <x v="4"/>
    <x v="17"/>
    <n v="163.9228043091976"/>
    <n v="85.393669997088281"/>
    <n v="44.786718405710715"/>
    <n v="34.19682749306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2256201986585"/>
    <n v="20.889268671880977"/>
    <n v="0"/>
    <n v="10.882020491074714"/>
    <n v="0"/>
    <n v="5.7073315555538855"/>
    <n v="0"/>
    <n v="4.3578239174169582"/>
    <n v="0"/>
    <n v="0"/>
    <n v="0"/>
    <n v="0"/>
    <n v="0"/>
    <n v="0.52093831823432812"/>
    <s v=""/>
    <n v="0.40046091817150925"/>
    <s v=""/>
  </r>
  <r>
    <x v="0"/>
    <d v="2019-12-01T00:00:00"/>
    <x v="4"/>
    <x v="18"/>
    <n v="105.12057053939924"/>
    <n v="65.835154824624766"/>
    <n v="29.490093352403044"/>
    <n v="25.424787214871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8330208568332"/>
    <n v="13.394853109135353"/>
    <n v="0"/>
    <n v="8.3889596847508905"/>
    <n v="0"/>
    <n v="3.7577371070496208"/>
    <n v="0"/>
    <n v="3.2397207161902632"/>
    <n v="0"/>
    <n v="0"/>
    <n v="0"/>
    <n v="0"/>
    <n v="0"/>
    <n v="0.62628232026147268"/>
    <s v=""/>
    <n v="0.38618861431403656"/>
    <s v=""/>
  </r>
  <r>
    <x v="0"/>
    <d v="2019-12-01T00:00:00"/>
    <x v="4"/>
    <x v="19"/>
    <n v="126.18376369192019"/>
    <n v="86.131826802067422"/>
    <n v="46.387575908019407"/>
    <n v="37.62260421519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96344484350189"/>
    <n v="16.075113372582265"/>
    <n v="0"/>
    <n v="10.972718203360351"/>
    <n v="0"/>
    <n v="5.9095205277065732"/>
    <n v="0"/>
    <n v="4.792911626948384"/>
    <n v="0"/>
    <n v="0"/>
    <n v="0"/>
    <n v="0"/>
    <n v="0"/>
    <n v="0.68259040848044239"/>
    <s v=""/>
    <n v="0.43680258055661852"/>
    <s v=""/>
  </r>
  <r>
    <x v="0"/>
    <d v="2019-12-01T00:00:00"/>
    <x v="4"/>
    <x v="20"/>
    <n v="168.90362302371645"/>
    <n v="118.38615314462719"/>
    <n v="63.76619623099856"/>
    <n v="52.580133108974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4647259128372"/>
    <n v="21.550798495497418"/>
    <n v="0"/>
    <n v="15.105159293822357"/>
    <n v="0"/>
    <n v="8.1360744144939865"/>
    <n v="0"/>
    <n v="6.7088191076803749"/>
    <n v="0"/>
    <n v="0"/>
    <n v="0"/>
    <n v="0"/>
    <n v="0"/>
    <n v="0.70090949516224466"/>
    <s v=""/>
    <n v="0.4441409042554168"/>
    <s v=""/>
  </r>
  <r>
    <x v="0"/>
    <d v="2019-12-01T00:00:00"/>
    <x v="4"/>
    <x v="21"/>
    <n v="180.98162318905668"/>
    <n v="127.07547626905705"/>
    <n v="63.856277413139217"/>
    <n v="56.082988830105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8847020251188"/>
    <n v="23.090620756681382"/>
    <n v="0"/>
    <n v="16.212981065697974"/>
    <n v="0"/>
    <n v="8.1471315081529987"/>
    <n v="0"/>
    <n v="7.1553730326774154"/>
    <n v="0"/>
    <n v="0"/>
    <n v="0"/>
    <n v="0"/>
    <n v="0"/>
    <n v="0.70214574292060428"/>
    <s v=""/>
    <n v="0.4413360506425395"/>
    <s v=""/>
  </r>
  <r>
    <x v="0"/>
    <d v="2019-12-01T00:00:00"/>
    <x v="4"/>
    <x v="22"/>
    <n v="258.56936147599407"/>
    <n v="115.88462678571223"/>
    <n v="51.218514985130184"/>
    <n v="45.110454851546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98163321616663"/>
    <n v="33.023681591852601"/>
    <n v="0"/>
    <n v="14.800427221990613"/>
    <n v="0"/>
    <n v="6.5414708100808934"/>
    <n v="0"/>
    <n v="5.7613682030128004"/>
    <n v="0"/>
    <n v="0"/>
    <n v="0"/>
    <n v="0"/>
    <n v="0"/>
    <n v="0.44817617263007054"/>
    <s v=""/>
    <n v="0.38927039852285517"/>
    <s v=""/>
  </r>
  <r>
    <x v="0"/>
    <d v="2019-12-01T00:00:00"/>
    <x v="4"/>
    <x v="23"/>
    <n v="243.63683743195207"/>
    <n v="165.26807336243914"/>
    <n v="64.175313075081164"/>
    <n v="69.429225074308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01248266296783"/>
    <n v="31.155108496772527"/>
    <n v="0"/>
    <n v="21.133687380494983"/>
    <n v="0"/>
    <n v="8.206430779282007"/>
    <n v="0"/>
    <n v="8.8782758093429841"/>
    <n v="0"/>
    <n v="0"/>
    <n v="0"/>
    <n v="0"/>
    <n v="0"/>
    <n v="0.67833778793241239"/>
    <s v=""/>
    <n v="0.42010065018455106"/>
    <s v=""/>
  </r>
  <r>
    <x v="1"/>
    <d v="2019-12-01T00:00:00"/>
    <x v="0"/>
    <x v="12"/>
    <n v="50.959547040000004"/>
    <n v="16.193275295920646"/>
    <n v="24.713781730247"/>
    <n v="11.377844129853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97208902004188"/>
    <n v="1.5976177475765938"/>
    <n v="0"/>
    <n v="0.50767060358385085"/>
    <n v="0"/>
    <n v="0.77479449083377849"/>
    <n v="0"/>
    <n v="0.35670343962724221"/>
    <n v="0"/>
    <n v="0"/>
    <n v="0"/>
    <n v="0"/>
    <n v="0"/>
    <n v="0.31776725337079537"/>
    <s v=""/>
    <n v="0.7026277218123903"/>
    <s v=""/>
  </r>
  <r>
    <x v="1"/>
    <d v="2019-12-01T00:00:00"/>
    <x v="0"/>
    <x v="13"/>
    <n v="54.361833130000001"/>
    <n v="15.461516138840867"/>
    <n v="25.487455006110004"/>
    <n v="10.35628258328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9386935324511"/>
    <n v="1.726108421936366"/>
    <n v="0"/>
    <n v="0.49093733022829478"/>
    <n v="0"/>
    <n v="0.80928306141854844"/>
    <n v="0"/>
    <n v="0.32883487472201522"/>
    <n v="0"/>
    <n v="0"/>
    <n v="0"/>
    <n v="0"/>
    <n v="0"/>
    <n v="0.28441859386651752"/>
    <s v=""/>
    <n v="0.66981028835004464"/>
    <s v=""/>
  </r>
  <r>
    <x v="1"/>
    <d v="2019-12-01T00:00:00"/>
    <x v="0"/>
    <x v="14"/>
    <n v="84.215710901289995"/>
    <n v="26.501319554038666"/>
    <n v="35.974248091904997"/>
    <n v="16.67792577080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74260789006409"/>
    <n v="2.6928121968879171"/>
    <n v="0"/>
    <n v="0.84738436290569219"/>
    <n v="0"/>
    <n v="1.1502829222601718"/>
    <n v="0"/>
    <n v="0.5332796155703966"/>
    <n v="0"/>
    <n v="0"/>
    <n v="0"/>
    <n v="0"/>
    <n v="0"/>
    <n v="0.31468379558181381"/>
    <s v=""/>
    <n v="0.62932435257806008"/>
    <s v=""/>
  </r>
  <r>
    <x v="1"/>
    <d v="2019-12-01T00:00:00"/>
    <x v="0"/>
    <x v="15"/>
    <n v="59.948316151999997"/>
    <n v="15.462519741829546"/>
    <n v="24.676796668867997"/>
    <n v="10.282180905282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21693018254692"/>
    <n v="1.9139551657396467"/>
    <n v="0"/>
    <n v="0.49366807001198137"/>
    <n v="0"/>
    <n v="0.78785002632156687"/>
    <n v="0"/>
    <n v="0.32827666433260666"/>
    <n v="0"/>
    <n v="0"/>
    <n v="0"/>
    <n v="0"/>
    <n v="0"/>
    <n v="0.25793084333885308"/>
    <s v=""/>
    <n v="0.66497447226967576"/>
    <s v=""/>
  </r>
  <r>
    <x v="1"/>
    <d v="2019-12-01T00:00:00"/>
    <x v="0"/>
    <x v="16"/>
    <n v="55.205911033599989"/>
    <n v="16.563800832607996"/>
    <n v="27.105322647299996"/>
    <n v="12.77851897511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984884691902458"/>
    <n v="1.7260000017313286"/>
    <n v="0"/>
    <n v="0.51786339054088937"/>
    <n v="0"/>
    <n v="0.84744162464222328"/>
    <n v="0"/>
    <n v="0.39951743138055162"/>
    <n v="0"/>
    <n v="0"/>
    <n v="0"/>
    <n v="0"/>
    <n v="0"/>
    <n v="0.30003672654775621"/>
    <s v=""/>
    <n v="0.77147262903305502"/>
    <s v=""/>
  </r>
  <r>
    <x v="1"/>
    <d v="2019-12-01T00:00:00"/>
    <x v="0"/>
    <x v="17"/>
    <n v="60.263032973999998"/>
    <n v="13.363457420716001"/>
    <n v="28.846776654030997"/>
    <n v="7.9970127230990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479204384205119"/>
    <n v="1.8554343961487667"/>
    <n v="0"/>
    <n v="0.41144657555758202"/>
    <n v="0"/>
    <n v="0.88816143132063297"/>
    <n v="0"/>
    <n v="0.24621947719224335"/>
    <n v="0"/>
    <n v="0"/>
    <n v="0"/>
    <n v="0"/>
    <n v="0"/>
    <n v="0.22175215486551358"/>
    <s v=""/>
    <n v="0.59842393112294823"/>
    <s v=""/>
  </r>
  <r>
    <x v="1"/>
    <d v="2019-12-01T00:00:00"/>
    <x v="0"/>
    <x v="18"/>
    <n v="61.022897478399983"/>
    <n v="2.8845224726830043"/>
    <n v="33.347208501628984"/>
    <n v="-1.8078389635259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282987016017991"/>
    <n v="1.8334561573164001"/>
    <n v="0"/>
    <n v="8.6666574466251478E-2"/>
    <n v="0"/>
    <n v="1.001929558953951"/>
    <n v="0"/>
    <n v="-5.4317209049053954E-2"/>
    <n v="0"/>
    <n v="0"/>
    <n v="0"/>
    <n v="0"/>
    <n v="0"/>
    <n v="4.7269510165492003E-2"/>
    <s v=""/>
    <n v="-0.62673769424457204"/>
    <s v=""/>
  </r>
  <r>
    <x v="1"/>
    <d v="2019-12-01T00:00:00"/>
    <x v="0"/>
    <x v="19"/>
    <n v="55.241234129999995"/>
    <n v="18.975835070109"/>
    <n v="25.831760890894998"/>
    <n v="14.090089831137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029560359302181"/>
    <n v="1.672478638197868"/>
    <n v="0"/>
    <n v="0.57451067660865174"/>
    <n v="0"/>
    <n v="0.78208007039427474"/>
    <n v="0"/>
    <n v="0.42659029299400825"/>
    <n v="0"/>
    <n v="0"/>
    <n v="0"/>
    <n v="0"/>
    <n v="0"/>
    <n v="0.34350852889080813"/>
    <s v=""/>
    <n v="0.74252805102279296"/>
    <s v=""/>
  </r>
  <r>
    <x v="1"/>
    <d v="2019-12-01T00:00:00"/>
    <x v="0"/>
    <x v="20"/>
    <n v="63.936812821999993"/>
    <n v="24.34178932359"/>
    <n v="28.868019041956"/>
    <n v="18.65214744124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04792987211269"/>
    <n v="1.9609636180508254"/>
    <n v="0"/>
    <n v="0.74657089014911682"/>
    <n v="0"/>
    <n v="0.88539188251491241"/>
    <n v="0"/>
    <n v="0.57206765424206252"/>
    <n v="0"/>
    <n v="0"/>
    <n v="0"/>
    <n v="0"/>
    <n v="0"/>
    <n v="0.38071633929200555"/>
    <s v=""/>
    <n v="0.76626032676923717"/>
    <s v=""/>
  </r>
  <r>
    <x v="1"/>
    <d v="2019-12-01T00:00:00"/>
    <x v="0"/>
    <x v="21"/>
    <n v="54.072721512000001"/>
    <n v="21.748799848697004"/>
    <n v="24.208657803057996"/>
    <n v="15.809737994984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86247837263808"/>
    <n v="1.6492500691263201"/>
    <n v="0"/>
    <n v="0.66335129157347517"/>
    <n v="0"/>
    <n v="0.73837841778110402"/>
    <n v="0"/>
    <n v="0.48220638340368904"/>
    <n v="0"/>
    <n v="0"/>
    <n v="0"/>
    <n v="0"/>
    <n v="0"/>
    <n v="0.40221389344848191"/>
    <s v=""/>
    <n v="0.72692461675907982"/>
    <s v=""/>
  </r>
  <r>
    <x v="1"/>
    <d v="2019-12-01T00:00:00"/>
    <x v="0"/>
    <x v="22"/>
    <n v="68.972459903599997"/>
    <n v="27.405481185905003"/>
    <n v="30.248852381566998"/>
    <n v="19.53999668171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963958235861021"/>
    <n v="2.0923597648708898"/>
    <n v="0"/>
    <n v="0.83137713589537832"/>
    <n v="0"/>
    <n v="0.91763410707940107"/>
    <n v="0"/>
    <n v="0.59276851832844268"/>
    <n v="0"/>
    <n v="0"/>
    <n v="0"/>
    <n v="0"/>
    <n v="0"/>
    <n v="0.39733947758581512"/>
    <s v=""/>
    <n v="0.71299593497966673"/>
    <s v=""/>
  </r>
  <r>
    <x v="1"/>
    <d v="2019-12-01T00:00:00"/>
    <x v="0"/>
    <x v="23"/>
    <n v="113.96749192171397"/>
    <n v="44.286934817306005"/>
    <n v="39.652434616541001"/>
    <n v="25.26441626517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10633379565422"/>
    <n v="3.4841114386036414"/>
    <n v="0"/>
    <n v="1.3539002532727595"/>
    <n v="0"/>
    <n v="1.2122184904347395"/>
    <n v="0"/>
    <n v="0.77236096201527171"/>
    <n v="0"/>
    <n v="0"/>
    <n v="0"/>
    <n v="0"/>
    <n v="0"/>
    <n v="0.38859269490397652"/>
    <s v=""/>
    <n v="0.57047109648458738"/>
    <s v=""/>
  </r>
  <r>
    <x v="1"/>
    <d v="2019-12-01T00:00:00"/>
    <x v="1"/>
    <x v="12"/>
    <n v="332.37331196777996"/>
    <n v="134.18423903745366"/>
    <n v="61.376865304945994"/>
    <n v="41.142905771938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97208902004188"/>
    <n v="10.420137792899366"/>
    <n v="0"/>
    <n v="4.2067705500409005"/>
    <n v="0"/>
    <n v="1.9242080237650361"/>
    <n v="0"/>
    <n v="1.2898591189699202"/>
    <n v="0"/>
    <n v="0"/>
    <n v="0"/>
    <n v="0"/>
    <n v="0"/>
    <n v="0.40371544346635568"/>
    <s v=""/>
    <n v="0.30661503964302961"/>
    <s v=""/>
  </r>
  <r>
    <x v="1"/>
    <d v="2019-12-01T00:00:00"/>
    <x v="1"/>
    <x v="13"/>
    <n v="345.17413075664996"/>
    <n v="158.87504239256893"/>
    <n v="70.316440320925011"/>
    <n v="61.123493460855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9386935324511"/>
    <n v="10.960041996906405"/>
    <n v="0"/>
    <n v="5.0446339448029285"/>
    <n v="0"/>
    <n v="2.232702483528898"/>
    <n v="0"/>
    <n v="1.9408060907116764"/>
    <n v="0"/>
    <n v="0"/>
    <n v="0"/>
    <n v="0"/>
    <n v="0"/>
    <n v="0.46027505608343772"/>
    <s v=""/>
    <n v="0.38472684280910596"/>
    <s v=""/>
  </r>
  <r>
    <x v="1"/>
    <d v="2019-12-01T00:00:00"/>
    <x v="1"/>
    <x v="14"/>
    <n v="394.96155420837999"/>
    <n v="189.68990117139433"/>
    <n v="85.216474768165"/>
    <n v="73.309519063039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74260789006409"/>
    <n v="12.628965297469723"/>
    <n v="0"/>
    <n v="6.0653680178453495"/>
    <n v="0"/>
    <n v="2.724811797889735"/>
    <n v="0"/>
    <n v="2.344084790928433"/>
    <n v="0"/>
    <n v="0"/>
    <n v="0"/>
    <n v="0"/>
    <n v="0"/>
    <n v="0.4802743435410799"/>
    <s v=""/>
    <n v="0.38647033189605889"/>
    <s v=""/>
  </r>
  <r>
    <x v="1"/>
    <d v="2019-12-01T00:00:00"/>
    <x v="1"/>
    <x v="15"/>
    <n v="337.13794067782004"/>
    <n v="148.07509867450918"/>
    <n v="63.337676035211985"/>
    <n v="52.515314718801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21693018254692"/>
    <n v="10.763720226787601"/>
    <n v="0"/>
    <n v="4.7275573063119252"/>
    <n v="0"/>
    <n v="2.0221664262623977"/>
    <n v="0"/>
    <n v="1.6766435546186651"/>
    <n v="0"/>
    <n v="0"/>
    <n v="0"/>
    <n v="0"/>
    <n v="0"/>
    <n v="0.43921220606853789"/>
    <s v=""/>
    <n v="0.35465324817535693"/>
    <s v=""/>
  </r>
  <r>
    <x v="1"/>
    <d v="2019-12-01T00:00:00"/>
    <x v="1"/>
    <x v="16"/>
    <n v="322.50042897079999"/>
    <n v="144.27357267119402"/>
    <n v="61.98578096248999"/>
    <n v="55.336906195197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984884691902458"/>
    <n v="10.082901097731538"/>
    <n v="0"/>
    <n v="4.5106797808065711"/>
    <n v="0"/>
    <n v="1.9379710622556283"/>
    <n v="0"/>
    <n v="1.730095535070274"/>
    <n v="0"/>
    <n v="0"/>
    <n v="0"/>
    <n v="0"/>
    <n v="0"/>
    <n v="0.44735932020808861"/>
    <s v=""/>
    <n v="0.3835553883545485"/>
    <s v=""/>
  </r>
  <r>
    <x v="1"/>
    <d v="2019-12-01T00:00:00"/>
    <x v="1"/>
    <x v="17"/>
    <n v="377.06364203800001"/>
    <n v="168.18551511566997"/>
    <n v="74.239257562127975"/>
    <n v="57.18788749756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479204384205119"/>
    <n v="11.60938665792469"/>
    <n v="0"/>
    <n v="5.1782523095750417"/>
    <n v="0"/>
    <n v="2.2857474180688699"/>
    <n v="0"/>
    <n v="1.7607539526237868"/>
    <n v="0"/>
    <n v="0"/>
    <n v="0"/>
    <n v="0"/>
    <n v="0"/>
    <n v="0.44604012788568054"/>
    <s v=""/>
    <n v="0.34002861339297791"/>
    <s v=""/>
  </r>
  <r>
    <x v="1"/>
    <d v="2019-12-01T00:00:00"/>
    <x v="1"/>
    <x v="18"/>
    <n v="313.63561870604997"/>
    <n v="141.62359754253998"/>
    <n v="61.188316482334976"/>
    <n v="45.509103662872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282987016017991"/>
    <n v="9.4233014168802693"/>
    <n v="0"/>
    <n v="4.2551348373384057"/>
    <n v="0"/>
    <n v="1.8384262341864654"/>
    <n v="0"/>
    <n v="1.3673383233593479"/>
    <n v="0"/>
    <n v="0"/>
    <n v="0"/>
    <n v="0"/>
    <n v="0"/>
    <n v="0.45155457191638199"/>
    <s v=""/>
    <n v="0.32133842419306752"/>
    <s v=""/>
  </r>
  <r>
    <x v="1"/>
    <d v="2019-12-01T00:00:00"/>
    <x v="1"/>
    <x v="19"/>
    <n v="396.64269964256999"/>
    <n v="193.99158638535306"/>
    <n v="84.678401993557017"/>
    <n v="64.59218086353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029560359302181"/>
    <n v="12.008718715229969"/>
    <n v="0"/>
    <n v="5.8732718290850281"/>
    <n v="0"/>
    <n v="2.5637156859615562"/>
    <n v="0"/>
    <n v="1.9555870608295509"/>
    <n v="0"/>
    <n v="0"/>
    <n v="0"/>
    <n v="0"/>
    <n v="0"/>
    <n v="0.48908397043527169"/>
    <s v=""/>
    <n v="0.33296382625188375"/>
    <s v=""/>
  </r>
  <r>
    <x v="1"/>
    <d v="2019-12-01T00:00:00"/>
    <x v="1"/>
    <x v="20"/>
    <n v="311.72590015295003"/>
    <n v="148.25410346667505"/>
    <n v="61.279322264248002"/>
    <n v="50.24929854351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04792987211269"/>
    <n v="9.5607385170401091"/>
    <n v="0"/>
    <n v="4.5470033661868499"/>
    <n v="0"/>
    <n v="1.8794574861519249"/>
    <n v="0"/>
    <n v="1.5411629377076406"/>
    <n v="0"/>
    <n v="0"/>
    <n v="0"/>
    <n v="0"/>
    <n v="0"/>
    <n v="0.47559122740180826"/>
    <s v=""/>
    <n v="0.33894035556874264"/>
    <s v=""/>
  </r>
  <r>
    <x v="1"/>
    <d v="2019-12-01T00:00:00"/>
    <x v="1"/>
    <x v="21"/>
    <n v="287.32080589078009"/>
    <n v="127.986614202211"/>
    <n v="47.772771067493991"/>
    <n v="39.941237164145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86247837263808"/>
    <n v="8.7634549496761984"/>
    <n v="0"/>
    <n v="3.903667624227054"/>
    <n v="0"/>
    <n v="1.4570978449445191"/>
    <n v="0"/>
    <n v="1.218231417098911"/>
    <n v="0"/>
    <n v="0"/>
    <n v="0"/>
    <n v="0"/>
    <n v="0"/>
    <n v="0.44544847285045847"/>
    <s v=""/>
    <n v="0.31207355091870226"/>
    <s v=""/>
  </r>
  <r>
    <x v="1"/>
    <d v="2019-12-01T00:00:00"/>
    <x v="1"/>
    <x v="22"/>
    <n v="326.02163838810998"/>
    <n v="137.87065544225996"/>
    <n v="44.743238393628999"/>
    <n v="38.311946550636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963958235861021"/>
    <n v="9.8902454631020511"/>
    <n v="0"/>
    <n v="4.1824666338847756"/>
    <n v="0"/>
    <n v="1.3573381592552034"/>
    <n v="0"/>
    <n v="1.1622374435894347"/>
    <n v="0"/>
    <n v="0"/>
    <n v="0"/>
    <n v="0"/>
    <n v="0"/>
    <n v="0.42288805161494497"/>
    <s v=""/>
    <n v="0.27788325534349106"/>
    <s v=""/>
  </r>
  <r>
    <x v="1"/>
    <d v="2019-12-01T00:00:00"/>
    <x v="1"/>
    <x v="23"/>
    <n v="578.18886810893605"/>
    <n v="262.7953397069823"/>
    <n v="60.388568265164004"/>
    <n v="47.19540602020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10633379565422"/>
    <n v="17.675868926161943"/>
    <n v="0"/>
    <n v="8.0339422553386726"/>
    <n v="0"/>
    <n v="1.8461448778576448"/>
    <n v="0"/>
    <n v="1.4428154133415851"/>
    <n v="0"/>
    <n v="0"/>
    <n v="0"/>
    <n v="0"/>
    <n v="0"/>
    <n v="0.45451469961104346"/>
    <s v=""/>
    <n v="0.17958996560907731"/>
    <s v=""/>
  </r>
  <r>
    <x v="1"/>
    <d v="2019-12-01T00:00:00"/>
    <x v="5"/>
    <x v="12"/>
    <n v="28.457015845199997"/>
    <n v="7.0070892226557131"/>
    <n v="6.2385451742170011"/>
    <n v="4.2615507659636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97208902004188"/>
    <n v="0.89214752088895044"/>
    <n v="0"/>
    <n v="0.21967719006961262"/>
    <n v="0"/>
    <n v="0.19558279200488343"/>
    <n v="0"/>
    <n v="0.13360262269517403"/>
    <n v="0"/>
    <n v="0"/>
    <n v="0"/>
    <n v="0"/>
    <n v="0"/>
    <n v="0.24623415402278162"/>
    <s v=""/>
    <n v="0.6081770376470913"/>
    <s v=""/>
  </r>
  <r>
    <x v="1"/>
    <d v="2019-12-01T00:00:00"/>
    <x v="5"/>
    <x v="13"/>
    <n v="36.388948488800004"/>
    <n v="9.4415146036870432"/>
    <n v="8.0795140016550011"/>
    <n v="5.6519590293000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9386935324511"/>
    <n v="1.1554295879191645"/>
    <n v="0"/>
    <n v="0.29978896837946639"/>
    <n v="0"/>
    <n v="0.25654243722905684"/>
    <n v="0"/>
    <n v="0.17946219836965405"/>
    <n v="0"/>
    <n v="0"/>
    <n v="0"/>
    <n v="0"/>
    <n v="0"/>
    <n v="0.25946104506408058"/>
    <s v=""/>
    <n v="0.59862842632186075"/>
    <s v=""/>
  </r>
  <r>
    <x v="1"/>
    <d v="2019-12-01T00:00:00"/>
    <x v="5"/>
    <x v="14"/>
    <n v="47.969112581600001"/>
    <n v="12.315361759652397"/>
    <n v="10.732334159626001"/>
    <n v="7.3561065256683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74260789006409"/>
    <n v="1.5338208280997068"/>
    <n v="0"/>
    <n v="0.39378586252569453"/>
    <n v="0"/>
    <n v="0.34316827604758776"/>
    <n v="0"/>
    <n v="0.23521280247986651"/>
    <n v="0"/>
    <n v="0"/>
    <n v="0"/>
    <n v="0"/>
    <n v="0"/>
    <n v="0.2567352426773124"/>
    <s v=""/>
    <n v="0.59731144478179143"/>
    <s v=""/>
  </r>
  <r>
    <x v="1"/>
    <d v="2019-12-01T00:00:00"/>
    <x v="5"/>
    <x v="15"/>
    <n v="35.359909391599999"/>
    <n v="9.9905622058104537"/>
    <n v="8.0753257441210025"/>
    <n v="5.8783346484324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21693018254692"/>
    <n v="1.1289271423160869"/>
    <n v="0"/>
    <n v="0.31896622573970773"/>
    <n v="0"/>
    <n v="0.25781894163302721"/>
    <n v="0"/>
    <n v="0.18767614652906797"/>
    <n v="0"/>
    <n v="0"/>
    <n v="0"/>
    <n v="0"/>
    <n v="0"/>
    <n v="0.28253924791401708"/>
    <s v=""/>
    <n v="0.58838877405854573"/>
    <s v=""/>
  </r>
  <r>
    <x v="1"/>
    <d v="2019-12-01T00:00:00"/>
    <x v="5"/>
    <x v="16"/>
    <n v="38.9697678052"/>
    <n v="11.567757910304"/>
    <n v="9.4460841308049996"/>
    <n v="7.263429449541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984884691902458"/>
    <n v="1.2183807501755943"/>
    <n v="0"/>
    <n v="0.36166326756314937"/>
    <n v="0"/>
    <n v="0.29532962903556892"/>
    <n v="0"/>
    <n v="0.22708943676076046"/>
    <n v="0"/>
    <n v="0"/>
    <n v="0"/>
    <n v="0"/>
    <n v="0"/>
    <n v="0.29683928239265606"/>
    <s v=""/>
    <n v="0.62790296147813462"/>
    <s v=""/>
  </r>
  <r>
    <x v="1"/>
    <d v="2019-12-01T00:00:00"/>
    <x v="5"/>
    <x v="17"/>
    <n v="35.095680533964"/>
    <n v="9.6518621703320004"/>
    <n v="8.2714064975459998"/>
    <n v="5.763877931073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479204384205119"/>
    <n v="1.0805585050301076"/>
    <n v="0"/>
    <n v="0.29717052351891271"/>
    <n v="0"/>
    <n v="0.25466776832650639"/>
    <n v="0"/>
    <n v="0.1774636429787676"/>
    <n v="0"/>
    <n v="0"/>
    <n v="0"/>
    <n v="0"/>
    <n v="0"/>
    <n v="0.27501567211359151"/>
    <s v=""/>
    <n v="0.59717781184133278"/>
    <s v=""/>
  </r>
  <r>
    <x v="1"/>
    <d v="2019-12-01T00:00:00"/>
    <x v="5"/>
    <x v="18"/>
    <n v="34.567917968999986"/>
    <n v="10.402031080828992"/>
    <n v="7.6054894861759994"/>
    <n v="5.5635146070939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282987016017991"/>
    <n v="1.0386062390483042"/>
    <n v="0"/>
    <n v="0.31253297896077781"/>
    <n v="0"/>
    <n v="0.22850982342767887"/>
    <n v="0"/>
    <n v="0.16715791177085348"/>
    <n v="0"/>
    <n v="0"/>
    <n v="0"/>
    <n v="0"/>
    <n v="0"/>
    <n v="0.30091575344969818"/>
    <s v=""/>
    <n v="0.53484887363464906"/>
    <s v=""/>
  </r>
  <r>
    <x v="1"/>
    <d v="2019-12-01T00:00:00"/>
    <x v="5"/>
    <x v="19"/>
    <n v="35.6207374078"/>
    <n v="10.727119215638"/>
    <n v="7.8612239938769983"/>
    <n v="5.9530920382569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029560359302181"/>
    <n v="1.0784502433671679"/>
    <n v="0"/>
    <n v="0.32477329697841106"/>
    <n v="0"/>
    <n v="0.23800571089536243"/>
    <n v="0"/>
    <n v="0.18023527935273947"/>
    <n v="0"/>
    <n v="0"/>
    <n v="0"/>
    <n v="0"/>
    <n v="0"/>
    <n v="0.30114815122521987"/>
    <s v=""/>
    <n v="0.55495719946680344"/>
    <s v=""/>
  </r>
  <r>
    <x v="1"/>
    <d v="2019-12-01T00:00:00"/>
    <x v="5"/>
    <x v="20"/>
    <n v="30.640711451680001"/>
    <n v="9.4046791235059999"/>
    <n v="7.1587287931900017"/>
    <n v="5.252148381991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04792987211269"/>
    <n v="0.93976095673106563"/>
    <n v="0"/>
    <n v="0.28844468134469803"/>
    <n v="0"/>
    <n v="0.21956062705252885"/>
    <n v="0"/>
    <n v="0.16108516266464484"/>
    <n v="0"/>
    <n v="0"/>
    <n v="0"/>
    <n v="0"/>
    <n v="0"/>
    <n v="0.30693409773911595"/>
    <s v=""/>
    <n v="0.55846119926248305"/>
    <s v=""/>
  </r>
  <r>
    <x v="1"/>
    <d v="2019-12-01T00:00:00"/>
    <x v="5"/>
    <x v="21"/>
    <n v="36.260793742400004"/>
    <n v="11.05271178856"/>
    <n v="8.6628182107540006"/>
    <n v="6.19966795672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86247837263808"/>
    <n v="1.1059757103765664"/>
    <n v="0"/>
    <n v="0.33711426337715411"/>
    <n v="0"/>
    <n v="0.26422109214059308"/>
    <n v="0"/>
    <n v="0.1890935488407324"/>
    <n v="0"/>
    <n v="0"/>
    <n v="0"/>
    <n v="0"/>
    <n v="0"/>
    <n v="0.30481163393938576"/>
    <s v=""/>
    <n v="0.56091826832369818"/>
    <s v=""/>
  </r>
  <r>
    <x v="1"/>
    <d v="2019-12-01T00:00:00"/>
    <x v="5"/>
    <x v="22"/>
    <n v="35.985360529600001"/>
    <n v="11.252504370832"/>
    <n v="8.5869706982609983"/>
    <n v="6.4526740570739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963958235861021"/>
    <n v="1.0916577515394386"/>
    <n v="0"/>
    <n v="0.34135780328075288"/>
    <n v="0"/>
    <n v="0.26049574012987781"/>
    <n v="0"/>
    <n v="0.19574936999083523"/>
    <n v="0"/>
    <n v="0"/>
    <n v="0"/>
    <n v="0"/>
    <n v="0"/>
    <n v="0.31269672459099518"/>
    <s v=""/>
    <n v="0.57344337264157796"/>
    <s v=""/>
  </r>
  <r>
    <x v="1"/>
    <d v="2019-12-01T00:00:00"/>
    <x v="5"/>
    <x v="23"/>
    <n v="37.567339434117997"/>
    <n v="11.542858041862001"/>
    <n v="8.6316443077389984"/>
    <n v="6.454221077536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10633379565422"/>
    <n v="1.1484748399151021"/>
    <n v="0"/>
    <n v="0.35287785191811388"/>
    <n v="0"/>
    <n v="0.26387884965661507"/>
    <n v="0"/>
    <n v="0.19731262928002488"/>
    <n v="0"/>
    <n v="0"/>
    <n v="0"/>
    <n v="0"/>
    <n v="0"/>
    <n v="0.30725779934734959"/>
    <s v=""/>
    <n v="0.5591527725741533"/>
    <s v=""/>
  </r>
  <r>
    <x v="1"/>
    <d v="2019-12-01T00:00:00"/>
    <x v="2"/>
    <x v="12"/>
    <n v="1.8446659999999753"/>
    <n v="1.640290350651"/>
    <n v="1.6371915213809998"/>
    <n v="1.542166882867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97208902004188"/>
    <n v="5.7831580363887886E-2"/>
    <n v="0"/>
    <n v="5.1424259586171382E-2"/>
    <n v="0"/>
    <n v="5.1327109102581404E-2"/>
    <n v="0"/>
    <n v="4.8348019652936836E-2"/>
    <n v="0"/>
    <n v="0"/>
    <n v="0"/>
    <n v="0"/>
    <n v="0"/>
    <n v="0.88920723353226117"/>
    <s v=""/>
    <n v="0.94017920806269062"/>
    <s v=""/>
  </r>
  <r>
    <x v="1"/>
    <d v="2019-12-01T00:00:00"/>
    <x v="2"/>
    <x v="13"/>
    <n v="1.6915905000000038"/>
    <n v="1.432770947809999"/>
    <n v="1.6246804446599996"/>
    <n v="1.421940593287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9386935324511"/>
    <n v="5.3711739292069655E-2"/>
    <n v="0"/>
    <n v="4.5493646136001611E-2"/>
    <n v="0"/>
    <n v="5.1587197064834257E-2"/>
    <n v="0"/>
    <n v="4.5149758428793513E-2"/>
    <n v="0"/>
    <n v="0"/>
    <n v="0"/>
    <n v="0"/>
    <n v="0"/>
    <n v="0.84699633144664499"/>
    <s v=""/>
    <n v="0.99244097282991872"/>
    <s v=""/>
  </r>
  <r>
    <x v="1"/>
    <d v="2019-12-01T00:00:00"/>
    <x v="2"/>
    <x v="14"/>
    <n v="2.2529849999999954"/>
    <n v="2.2732819605009995"/>
    <n v="2.0564630908009991"/>
    <n v="2.246870632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74260789006409"/>
    <n v="7.2039592404753786E-2"/>
    <n v="0"/>
    <n v="7.2688591293582488E-2"/>
    <n v="0"/>
    <n v="6.5755769726262916E-2"/>
    <n v="0"/>
    <n v="7.1844084413877643E-2"/>
    <n v="0"/>
    <n v="0"/>
    <n v="0"/>
    <n v="0"/>
    <n v="0"/>
    <n v="1.0090089195005756"/>
    <s v=""/>
    <n v="0.98838185106251464"/>
    <s v=""/>
  </r>
  <r>
    <x v="1"/>
    <d v="2019-12-01T00:00:00"/>
    <x v="2"/>
    <x v="15"/>
    <n v="2.0260802000000009"/>
    <n v="2.2185007402319998"/>
    <n v="1.9312392696629996"/>
    <n v="2.203526001074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21693018254692"/>
    <n v="6.4686164915133251E-2"/>
    <n v="0"/>
    <n v="7.0829528242264198E-2"/>
    <n v="0"/>
    <n v="6.1658201826365139E-2"/>
    <n v="0"/>
    <n v="7.0351433423179136E-2"/>
    <n v="0"/>
    <n v="0"/>
    <n v="0"/>
    <n v="0"/>
    <n v="0"/>
    <n v="1.0949718279819325"/>
    <s v=""/>
    <n v="0.99325006348411926"/>
    <s v=""/>
  </r>
  <r>
    <x v="1"/>
    <d v="2019-12-01T00:00:00"/>
    <x v="2"/>
    <x v="16"/>
    <n v="2.5132770000000022"/>
    <n v="2.4181932631469962"/>
    <n v="1.7687813171309996"/>
    <n v="1.904391012030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984884691902458"/>
    <n v="7.8577022371954436E-2"/>
    <n v="0"/>
    <n v="7.5604251396885758E-2"/>
    <n v="0"/>
    <n v="5.5300537556066225E-2"/>
    <n v="0"/>
    <n v="5.9540343208213289E-2"/>
    <n v="0"/>
    <n v="0"/>
    <n v="0"/>
    <n v="0"/>
    <n v="0"/>
    <n v="0.96216742649019349"/>
    <s v=""/>
    <n v="0.78752639048901207"/>
    <s v=""/>
  </r>
  <r>
    <x v="1"/>
    <d v="2019-12-01T00:00:00"/>
    <x v="2"/>
    <x v="17"/>
    <n v="7.826864699999998"/>
    <n v="5.5251083035399997"/>
    <n v="2.0573756731519999"/>
    <n v="1.879121012758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479204384205119"/>
    <n v="0.24098080135873837"/>
    <n v="0"/>
    <n v="0.17011218126472646"/>
    <n v="0"/>
    <n v="6.3344398736334726E-2"/>
    <n v="0"/>
    <n v="5.7856128202199167E-2"/>
    <n v="0"/>
    <n v="0"/>
    <n v="0"/>
    <n v="0"/>
    <n v="0"/>
    <n v="0.70591590826145256"/>
    <s v=""/>
    <n v="0.34010573359331731"/>
    <s v=""/>
  </r>
  <r>
    <x v="1"/>
    <d v="2019-12-01T00:00:00"/>
    <x v="2"/>
    <x v="18"/>
    <n v="5.6936529000000107"/>
    <n v="3.7525038066769998"/>
    <n v="1.6151543176089997"/>
    <n v="1.177235946363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282987016017991"/>
    <n v="0.17106796626335988"/>
    <n v="0"/>
    <n v="0.11274540367639013"/>
    <n v="0"/>
    <n v="4.8527925598495107E-2"/>
    <n v="0"/>
    <n v="3.5370501625873761E-2"/>
    <n v="0"/>
    <n v="0"/>
    <n v="0"/>
    <n v="0"/>
    <n v="0"/>
    <n v="0.65906789061149007"/>
    <s v=""/>
    <n v="0.31372012048842973"/>
    <s v=""/>
  </r>
  <r>
    <x v="1"/>
    <d v="2019-12-01T00:00:00"/>
    <x v="2"/>
    <x v="19"/>
    <n v="1.6732674000000074"/>
    <n v="1.6680146507180003"/>
    <n v="1.6277065259309997"/>
    <n v="1.665718485428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029560359302181"/>
    <n v="5.0659693371569864E-2"/>
    <n v="0"/>
    <n v="5.0500661606542818E-2"/>
    <n v="0"/>
    <n v="4.9280296444290564E-2"/>
    <n v="0"/>
    <n v="5.0431143112653648E-2"/>
    <n v="0"/>
    <n v="0"/>
    <n v="0"/>
    <n v="0"/>
    <n v="0"/>
    <n v="0.99686078311093185"/>
    <s v=""/>
    <n v="0.99862341419542588"/>
    <s v=""/>
  </r>
  <r>
    <x v="1"/>
    <d v="2019-12-01T00:00:00"/>
    <x v="2"/>
    <x v="20"/>
    <n v="2.3705980000000011"/>
    <n v="1.7167812486139997"/>
    <n v="2.0751551077699997"/>
    <n v="1.627753560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04792987211269"/>
    <n v="7.2707040370715792E-2"/>
    <n v="0"/>
    <n v="5.2654260043527371E-2"/>
    <n v="0"/>
    <n v="6.3645707199672996E-2"/>
    <n v="0"/>
    <n v="4.9923750809994755E-2"/>
    <n v="0"/>
    <n v="0"/>
    <n v="0"/>
    <n v="0"/>
    <n v="0"/>
    <n v="0.72419754366366595"/>
    <s v=""/>
    <n v="0.94814267200269453"/>
    <s v=""/>
  </r>
  <r>
    <x v="1"/>
    <d v="2019-12-01T00:00:00"/>
    <x v="2"/>
    <x v="21"/>
    <n v="1.1149277"/>
    <n v="0.79484980342599987"/>
    <n v="0.61379298130500004"/>
    <n v="0.603369521153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86247837263808"/>
    <n v="3.4005955958547003E-2"/>
    <n v="0"/>
    <n v="2.4243390319358193E-2"/>
    <n v="0"/>
    <n v="1.8721049885049135E-2"/>
    <n v="0"/>
    <n v="1.8403128169708686E-2"/>
    <n v="0"/>
    <n v="0"/>
    <n v="0"/>
    <n v="0"/>
    <n v="0"/>
    <n v="0.71291600650517506"/>
    <s v=""/>
    <n v="0.75909878640257278"/>
    <s v=""/>
  </r>
  <r>
    <x v="1"/>
    <d v="2019-12-01T00:00:00"/>
    <x v="2"/>
    <x v="22"/>
    <n v="0.44768733333333444"/>
    <n v="0.29201256897899985"/>
    <n v="0.12885504047899998"/>
    <n v="0.173259406586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963958235861021"/>
    <n v="1.3581115778938882E-2"/>
    <n v="0"/>
    <n v="8.8585408005196278E-3"/>
    <n v="0"/>
    <n v="3.9089674715950956E-3"/>
    <n v="0"/>
    <n v="5.2560255460618053E-3"/>
    <n v="0"/>
    <n v="0"/>
    <n v="0"/>
    <n v="0"/>
    <n v="0"/>
    <n v="0.65226899944827377"/>
    <s v=""/>
    <n v="0.59332859264513349"/>
    <s v=""/>
  </r>
  <r>
    <x v="1"/>
    <d v="2019-12-01T00:00:00"/>
    <x v="2"/>
    <x v="23"/>
    <n v="0.94751157664316565"/>
    <n v="0.68815734066905265"/>
    <n v="0.59401680860799999"/>
    <n v="0.47069707593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10633379565422"/>
    <n v="2.8966469883003953E-2"/>
    <n v="0"/>
    <n v="2.1037725949352902E-2"/>
    <n v="0"/>
    <n v="1.8159746456609022E-2"/>
    <n v="0"/>
    <n v="1.4389726743232311E-2"/>
    <n v="0"/>
    <n v="0"/>
    <n v="0"/>
    <n v="0"/>
    <n v="0"/>
    <n v="0.72627855704628907"/>
    <s v=""/>
    <n v="0.68399630159052072"/>
    <s v=""/>
  </r>
  <r>
    <x v="1"/>
    <d v="2019-12-01T00:00:00"/>
    <x v="6"/>
    <x v="12"/>
    <n v="6.1396261020000047"/>
    <n v="3.4442005941260061"/>
    <n v="6.1396261020000047"/>
    <n v="3.4442005941260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97208902004188"/>
    <n v="0.19248160931141017"/>
    <n v="0"/>
    <n v="0.10797811823308458"/>
    <n v="0"/>
    <n v="0.19248160931141017"/>
    <n v="0"/>
    <n v="0.10797811823308458"/>
    <n v="0"/>
    <n v="0"/>
    <n v="0"/>
    <n v="0"/>
    <n v="0"/>
    <n v="0.56097888322613743"/>
    <s v=""/>
    <n v="1"/>
    <s v=""/>
  </r>
  <r>
    <x v="1"/>
    <d v="2019-12-01T00:00:00"/>
    <x v="6"/>
    <x v="13"/>
    <n v="5.4750308780000028"/>
    <n v="3.0860961239869971"/>
    <n v="5.4750308780000028"/>
    <n v="3.0860961239869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9386935324511"/>
    <n v="0.17384433829296556"/>
    <n v="0"/>
    <n v="9.7990376773726198E-2"/>
    <n v="0"/>
    <n v="0.17384433829296556"/>
    <n v="0"/>
    <n v="9.7990376773726198E-2"/>
    <n v="0"/>
    <n v="0"/>
    <n v="0"/>
    <n v="0"/>
    <n v="0"/>
    <n v="0.5636673459482533"/>
    <s v=""/>
    <n v="1"/>
    <s v=""/>
  </r>
  <r>
    <x v="1"/>
    <d v="2019-12-01T00:00:00"/>
    <x v="6"/>
    <x v="14"/>
    <n v="6.6722434479999846"/>
    <n v="3.6247538948700004"/>
    <n v="6.6722434479999846"/>
    <n v="3.62475389487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74260789006409"/>
    <n v="0.21334616005841536"/>
    <n v="0"/>
    <n v="0.11590214455665668"/>
    <n v="0"/>
    <n v="0.21334616005841536"/>
    <n v="0"/>
    <n v="0.11590214455665668"/>
    <n v="0"/>
    <n v="0"/>
    <n v="0"/>
    <n v="0"/>
    <n v="0"/>
    <n v="0.54325863903490001"/>
    <s v=""/>
    <n v="1"/>
    <s v=""/>
  </r>
  <r>
    <x v="1"/>
    <d v="2019-12-01T00:00:00"/>
    <x v="6"/>
    <x v="15"/>
    <n v="5.5038601960000015"/>
    <n v="3.040411280070999"/>
    <n v="5.5038601960000015"/>
    <n v="3.04041128007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21693018254692"/>
    <n v="0.17572039266179768"/>
    <n v="0"/>
    <n v="9.7070464176346016E-2"/>
    <n v="0"/>
    <n v="0.17572039266179768"/>
    <n v="0"/>
    <n v="9.7070464176346016E-2"/>
    <n v="0"/>
    <n v="0"/>
    <n v="0"/>
    <n v="0"/>
    <n v="0"/>
    <n v="0.5524143368104909"/>
    <s v=""/>
    <n v="1"/>
    <s v=""/>
  </r>
  <r>
    <x v="1"/>
    <d v="2019-12-01T00:00:00"/>
    <x v="6"/>
    <x v="16"/>
    <n v="6.7920326889999956"/>
    <n v="3.7101103602610039"/>
    <n v="6.7920326889999956"/>
    <n v="3.710110360261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984884691902458"/>
    <n v="0.21235132639760679"/>
    <n v="0"/>
    <n v="0.11599573973766066"/>
    <n v="0"/>
    <n v="0.21235132639760679"/>
    <n v="0"/>
    <n v="0.11599573973766066"/>
    <n v="0"/>
    <n v="0"/>
    <n v="0"/>
    <n v="0"/>
    <n v="0"/>
    <n v="0.54624447939858944"/>
    <s v=""/>
    <n v="1"/>
    <s v=""/>
  </r>
  <r>
    <x v="1"/>
    <d v="2019-12-01T00:00:00"/>
    <x v="6"/>
    <x v="17"/>
    <n v="1.3532054899999983"/>
    <n v="0.51749666270099992"/>
    <n v="1.3532054899999983"/>
    <n v="0.517496662700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479204384205119"/>
    <n v="4.1663751180372889E-2"/>
    <n v="0"/>
    <n v="1.5933169315953517E-2"/>
    <n v="0"/>
    <n v="4.1663751180372889E-2"/>
    <n v="0"/>
    <n v="1.5933169315953517E-2"/>
    <n v="0"/>
    <n v="0"/>
    <n v="0"/>
    <n v="0"/>
    <n v="0"/>
    <n v="0.38242282234681191"/>
    <s v=""/>
    <n v="1"/>
    <s v=""/>
  </r>
  <r>
    <x v="1"/>
    <d v="2019-12-01T00:00:00"/>
    <x v="6"/>
    <x v="18"/>
    <n v="3.2089890580000038"/>
    <n v="1.4565725658309994"/>
    <n v="3.2089890580000038"/>
    <n v="1.456572565830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282987016017991"/>
    <n v="9.6415296393188035E-2"/>
    <n v="0"/>
    <n v="4.3763276569197339E-2"/>
    <n v="0"/>
    <n v="9.6415296393188035E-2"/>
    <n v="0"/>
    <n v="4.3763276569197339E-2"/>
    <n v="0"/>
    <n v="0"/>
    <n v="0"/>
    <n v="0"/>
    <n v="0"/>
    <n v="0.45390387424343714"/>
    <s v=""/>
    <n v="1"/>
    <s v=""/>
  </r>
  <r>
    <x v="1"/>
    <d v="2019-12-01T00:00:00"/>
    <x v="6"/>
    <x v="19"/>
    <n v="4.4081890120000011"/>
    <n v="1.3678846567189988"/>
    <n v="4.4081890120000011"/>
    <n v="1.3678846567189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029560359302181"/>
    <n v="0.13346193422034194"/>
    <n v="0"/>
    <n v="4.1413952890649322E-2"/>
    <n v="0"/>
    <n v="0.13346193422034194"/>
    <n v="0"/>
    <n v="4.1413952890649322E-2"/>
    <n v="0"/>
    <n v="0"/>
    <n v="0"/>
    <n v="0"/>
    <n v="0"/>
    <n v="0.31030535510054902"/>
    <s v=""/>
    <n v="1"/>
    <s v=""/>
  </r>
  <r>
    <x v="1"/>
    <d v="2019-12-01T00:00:00"/>
    <x v="6"/>
    <x v="20"/>
    <n v="2.7136148059999994"/>
    <n v="1.1681045806210015"/>
    <n v="2.7136148059999994"/>
    <n v="1.168104580621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04792987211269"/>
    <n v="8.3227481525933109E-2"/>
    <n v="0"/>
    <n v="3.5826161542542923E-2"/>
    <n v="0"/>
    <n v="8.3227481525933109E-2"/>
    <n v="0"/>
    <n v="3.5826161542542923E-2"/>
    <n v="0"/>
    <n v="0"/>
    <n v="0"/>
    <n v="0"/>
    <n v="0"/>
    <n v="0.43046071905203259"/>
    <s v=""/>
    <n v="1"/>
    <s v=""/>
  </r>
  <r>
    <x v="1"/>
    <d v="2019-12-01T00:00:00"/>
    <x v="6"/>
    <x v="21"/>
    <n v="4.053903997999992"/>
    <n v="1.8840249427370026"/>
    <n v="4.053903997999992"/>
    <n v="1.884024942737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86247837263808"/>
    <n v="0.12364647574561592"/>
    <n v="0"/>
    <n v="5.746387790662888E-2"/>
    <n v="0"/>
    <n v="0.12364647574561592"/>
    <n v="0"/>
    <n v="5.746387790662888E-2"/>
    <n v="0"/>
    <n v="0"/>
    <n v="0"/>
    <n v="0"/>
    <n v="0"/>
    <n v="0.46474335447176179"/>
    <s v=""/>
    <n v="1"/>
    <s v=""/>
  </r>
  <r>
    <x v="1"/>
    <d v="2019-12-01T00:00:00"/>
    <x v="6"/>
    <x v="22"/>
    <n v="4.3391842650000161"/>
    <n v="1.9300456473760044"/>
    <n v="4.3391842650000161"/>
    <n v="1.930045647376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963958235861021"/>
    <n v="0.13163419981158328"/>
    <n v="0"/>
    <n v="5.8550178760884822E-2"/>
    <n v="0"/>
    <n v="0.13163419981158328"/>
    <n v="0"/>
    <n v="5.8550178760884822E-2"/>
    <n v="0"/>
    <n v="0"/>
    <n v="0"/>
    <n v="0"/>
    <n v="0"/>
    <n v="0.44479458107916908"/>
    <s v=""/>
    <n v="1"/>
    <s v=""/>
  </r>
  <r>
    <x v="1"/>
    <d v="2019-12-01T00:00:00"/>
    <x v="6"/>
    <x v="23"/>
    <n v="5.2344404970000111"/>
    <n v="2.492215941469992"/>
    <n v="5.2344404970000111"/>
    <n v="2.49221594146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10633379565422"/>
    <n v="0.16002259681923509"/>
    <n v="0"/>
    <n v="7.6189779407539626E-2"/>
    <n v="0"/>
    <n v="0.16002259681923509"/>
    <n v="0"/>
    <n v="7.6189779407539626E-2"/>
    <n v="0"/>
    <n v="0"/>
    <n v="0"/>
    <n v="0"/>
    <n v="0"/>
    <n v="0.47611887897060695"/>
    <s v=""/>
    <n v="1"/>
    <s v=""/>
  </r>
  <r>
    <x v="1"/>
    <d v="2019-12-01T00:00:00"/>
    <x v="3"/>
    <x v="12"/>
    <n v="5.4648758600000003"/>
    <n v="1.630927551309"/>
    <n v="1.2905598915950001"/>
    <n v="0.5413639623506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97208902004188"/>
    <n v="0.17132771324254104"/>
    <n v="0"/>
    <n v="5.1130729222095807E-2"/>
    <n v="0"/>
    <n v="4.0459962987981393E-2"/>
    <n v="0"/>
    <n v="1.6972142108539996E-2"/>
    <n v="0"/>
    <n v="0"/>
    <n v="0"/>
    <n v="0"/>
    <n v="0"/>
    <n v="0.29843817006833157"/>
    <s v=""/>
    <n v="0.33193624199683031"/>
    <s v=""/>
  </r>
  <r>
    <x v="1"/>
    <d v="2019-12-01T00:00:00"/>
    <x v="3"/>
    <x v="13"/>
    <n v="2.0481266800000002"/>
    <n v="0.87104710847800015"/>
    <n v="1.3169846022640002"/>
    <n v="0.71531465824700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9386935324511"/>
    <n v="6.5032551479386969E-2"/>
    <n v="0"/>
    <n v="2.7657671996669027E-2"/>
    <n v="0"/>
    <n v="4.1817173605830649E-2"/>
    <n v="0"/>
    <n v="2.2712822302772863E-2"/>
    <n v="0"/>
    <n v="0"/>
    <n v="0"/>
    <n v="0"/>
    <n v="0"/>
    <n v="0.42528966444497468"/>
    <s v=""/>
    <n v="0.82121236760303973"/>
    <s v=""/>
  </r>
  <r>
    <x v="1"/>
    <d v="2019-12-01T00:00:00"/>
    <x v="3"/>
    <x v="14"/>
    <n v="2.1275998"/>
    <n v="0.44119583821300007"/>
    <n v="0.65708766267199992"/>
    <n v="0.179004992469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74260789006409"/>
    <n v="6.8030378538887742E-2"/>
    <n v="0"/>
    <n v="1.4107314676102276E-2"/>
    <n v="0"/>
    <n v="2.1010493808473345E-2"/>
    <n v="0"/>
    <n v="5.7237161791502426E-3"/>
    <n v="0"/>
    <n v="0"/>
    <n v="0"/>
    <n v="0"/>
    <n v="0"/>
    <n v="0.20736786975304286"/>
    <s v=""/>
    <n v="0.40572683820870536"/>
    <s v=""/>
  </r>
  <r>
    <x v="1"/>
    <d v="2019-12-01T00:00:00"/>
    <x v="3"/>
    <x v="15"/>
    <n v="2.2870813999999999"/>
    <n v="0.41045604221399995"/>
    <n v="0.30497036137199995"/>
    <n v="2.408368119099997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21693018254692"/>
    <n v="7.3019086122421889E-2"/>
    <n v="0"/>
    <n v="1.3104529246703901E-2"/>
    <n v="0"/>
    <n v="9.7367138230445988E-3"/>
    <n v="0"/>
    <n v="7.6891377413614546E-4"/>
    <n v="0"/>
    <n v="0"/>
    <n v="0"/>
    <n v="0"/>
    <n v="0"/>
    <n v="0.17946717690677735"/>
    <s v=""/>
    <n v="5.8675421273110248E-2"/>
    <s v=""/>
  </r>
  <r>
    <x v="1"/>
    <d v="2019-12-01T00:00:00"/>
    <x v="3"/>
    <x v="16"/>
    <n v="3.1512566"/>
    <n v="0.54557536018899988"/>
    <n v="0.44172108920900005"/>
    <n v="6.379803080299997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984884691902458"/>
    <n v="9.8523306566673241E-2"/>
    <n v="0"/>
    <n v="1.705728707307555E-2"/>
    <n v="0"/>
    <n v="1.3810307383125555E-2"/>
    <n v="0"/>
    <n v="1.9946306331112577E-3"/>
    <n v="0"/>
    <n v="0"/>
    <n v="0"/>
    <n v="0"/>
    <n v="0"/>
    <n v="0.17312946212917091"/>
    <s v=""/>
    <n v="0.11693715563125665"/>
    <s v=""/>
  </r>
  <r>
    <x v="1"/>
    <d v="2019-12-01T00:00:00"/>
    <x v="3"/>
    <x v="17"/>
    <n v="5.4289254000000007"/>
    <n v="0.82329295919099976"/>
    <n v="1.3810817443449996"/>
    <n v="0.201529253877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479204384205119"/>
    <n v="0.16715081243308189"/>
    <n v="0"/>
    <n v="2.5348310551331524E-2"/>
    <n v="0"/>
    <n v="4.2522031266770503E-2"/>
    <n v="0"/>
    <n v="6.2048703993194242E-3"/>
    <n v="0"/>
    <n v="0"/>
    <n v="0"/>
    <n v="0"/>
    <n v="0"/>
    <n v="0.15164934098947089"/>
    <s v=""/>
    <n v="0.24478437672421083"/>
    <s v=""/>
  </r>
  <r>
    <x v="1"/>
    <d v="2019-12-01T00:00:00"/>
    <x v="3"/>
    <x v="18"/>
    <n v="5.9909871000000008"/>
    <n v="1.1726279350450004"/>
    <n v="1.4881200454719998"/>
    <n v="0.21683079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282987016017991"/>
    <n v="0.18000148535697047"/>
    <n v="0"/>
    <n v="3.5232052173702247E-2"/>
    <n v="0"/>
    <n v="4.4711132590227472E-2"/>
    <n v="0"/>
    <n v="6.5147635487958627E-3"/>
    <n v="0"/>
    <n v="0"/>
    <n v="0"/>
    <n v="0"/>
    <n v="0"/>
    <n v="0.19573200800999893"/>
    <s v=""/>
    <n v="0.1849101357104195"/>
    <s v=""/>
  </r>
  <r>
    <x v="1"/>
    <d v="2019-12-01T00:00:00"/>
    <x v="3"/>
    <x v="19"/>
    <n v="6.6528930999999991"/>
    <n v="1.3871390080019999"/>
    <n v="1.7936146534639996"/>
    <n v="0.267275210226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029560359302181"/>
    <n v="0.20142239338424411"/>
    <n v="0"/>
    <n v="4.1996895899080205E-2"/>
    <n v="0"/>
    <n v="5.4303315997933359E-2"/>
    <n v="0"/>
    <n v="8.0920002361377693E-3"/>
    <n v="0"/>
    <n v="0"/>
    <n v="0"/>
    <n v="0"/>
    <n v="0"/>
    <n v="0.20850162285066628"/>
    <s v=""/>
    <n v="0.19268091278896154"/>
    <s v=""/>
  </r>
  <r>
    <x v="1"/>
    <d v="2019-12-01T00:00:00"/>
    <x v="3"/>
    <x v="20"/>
    <n v="5.4766671000000002"/>
    <n v="1.0899054684350002"/>
    <n v="1.7244487692590007"/>
    <n v="0.271476511150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04792987211269"/>
    <n v="0.16797122748634347"/>
    <n v="0"/>
    <n v="3.3427768391674773E-2"/>
    <n v="0"/>
    <n v="5.2889425488313616E-2"/>
    <n v="0"/>
    <n v="8.3262761783975282E-3"/>
    <n v="0"/>
    <n v="0"/>
    <n v="0"/>
    <n v="0"/>
    <n v="0"/>
    <n v="0.199008895106113"/>
    <s v=""/>
    <n v="0.24908262139542636"/>
    <s v=""/>
  </r>
  <r>
    <x v="1"/>
    <d v="2019-12-01T00:00:00"/>
    <x v="3"/>
    <x v="21"/>
    <n v="5.6759101999999997"/>
    <n v="1.2579097220150002"/>
    <n v="0.92591329420300017"/>
    <n v="0.143473734727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86247837263808"/>
    <n v="0.17311862669289471"/>
    <n v="0"/>
    <n v="3.8366992412754833E-2"/>
    <n v="0"/>
    <n v="2.8240904503583863E-2"/>
    <n v="0"/>
    <n v="4.3760339835207454E-3"/>
    <n v="0"/>
    <n v="0"/>
    <n v="0"/>
    <n v="0"/>
    <n v="0"/>
    <n v="0.22162255527139949"/>
    <s v=""/>
    <n v="0.11405725881359322"/>
    <s v=""/>
  </r>
  <r>
    <x v="1"/>
    <d v="2019-12-01T00:00:00"/>
    <x v="3"/>
    <x v="22"/>
    <n v="4.8778629000000002"/>
    <n v="1.1226649055139997"/>
    <n v="0.44273297141099993"/>
    <n v="7.8450872985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963958235861021"/>
    <n v="0.14797564252139606"/>
    <n v="0"/>
    <n v="3.4057345221747928E-2"/>
    <n v="0"/>
    <n v="1.3430819449630203E-2"/>
    <n v="0"/>
    <n v="2.379898446165801E-3"/>
    <n v="0"/>
    <n v="0"/>
    <n v="0"/>
    <n v="0"/>
    <n v="0"/>
    <n v="0.230155075804611"/>
    <s v=""/>
    <n v="6.987915325373259E-2"/>
    <s v=""/>
  </r>
  <r>
    <x v="1"/>
    <d v="2019-12-01T00:00:00"/>
    <x v="3"/>
    <x v="23"/>
    <n v="5.4084661000000001"/>
    <n v="1.2565916886720001"/>
    <n v="0.52001711055200006"/>
    <n v="8.714345439200001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10633379565422"/>
    <n v="0.16534275069643589"/>
    <n v="0"/>
    <n v="3.8415388479056546E-2"/>
    <n v="0"/>
    <n v="1.5897494387157256E-2"/>
    <n v="0"/>
    <n v="2.6640711410510069E-3"/>
    <n v="0"/>
    <n v="0"/>
    <n v="0"/>
    <n v="0"/>
    <n v="0"/>
    <n v="0.23233790606027835"/>
    <s v=""/>
    <n v="6.9349061574723259E-2"/>
    <s v=""/>
  </r>
  <r>
    <x v="1"/>
    <d v="2019-12-01T00:00:00"/>
    <x v="7"/>
    <x v="12"/>
    <n v="109.99769900239849"/>
    <n v="11.50420004469541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97208902004188"/>
    <n v="3.4485054582781078"/>
    <n v="0"/>
    <n v="0.36066478669149554"/>
    <n v="0"/>
    <n v="0"/>
    <n v="0"/>
    <n v="0"/>
    <n v="0"/>
    <n v="0"/>
    <n v="0"/>
    <n v="0"/>
    <n v="0"/>
    <n v="0.10458582451297063"/>
    <s v=""/>
    <n v="0"/>
    <s v=""/>
  </r>
  <r>
    <x v="1"/>
    <d v="2019-12-01T00:00:00"/>
    <x v="7"/>
    <x v="13"/>
    <n v="87.330248055429919"/>
    <n v="10.71709263369704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9386935324511"/>
    <n v="2.7729285047799777"/>
    <n v="0"/>
    <n v="0.34029139174646267"/>
    <n v="0"/>
    <n v="0"/>
    <n v="0"/>
    <n v="0"/>
    <n v="0"/>
    <n v="0"/>
    <n v="0"/>
    <n v="0"/>
    <n v="0"/>
    <n v="0.12271913652294603"/>
    <s v=""/>
    <n v="0"/>
    <s v=""/>
  </r>
  <r>
    <x v="1"/>
    <d v="2019-12-01T00:00:00"/>
    <x v="7"/>
    <x v="14"/>
    <n v="34.061575614080709"/>
    <n v="5.692697467270825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74260789006409"/>
    <n v="1.0891248827231788"/>
    <n v="0"/>
    <n v="0.18202500470520902"/>
    <n v="0"/>
    <n v="0"/>
    <n v="0"/>
    <n v="0"/>
    <n v="0"/>
    <n v="0"/>
    <n v="0"/>
    <n v="0"/>
    <n v="0"/>
    <n v="0.16712959881155709"/>
    <s v=""/>
    <n v="0"/>
    <s v=""/>
  </r>
  <r>
    <x v="1"/>
    <d v="2019-12-01T00:00:00"/>
    <x v="7"/>
    <x v="15"/>
    <n v="10.046455131092339"/>
    <n v="0.780800900552515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21693018254692"/>
    <n v="0.3207507054371912"/>
    <n v="0"/>
    <n v="2.4928438577616303E-2"/>
    <n v="0"/>
    <n v="0"/>
    <n v="0"/>
    <n v="0"/>
    <n v="0"/>
    <n v="0"/>
    <n v="0"/>
    <n v="0"/>
    <n v="0"/>
    <n v="7.7719045211882609E-2"/>
    <s v=""/>
    <n v="0"/>
    <s v=""/>
  </r>
  <r>
    <x v="1"/>
    <d v="2019-12-01T00:00:00"/>
    <x v="7"/>
    <x v="16"/>
    <n v="78.35469578"/>
    <n v="18.44314242000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984884691902458"/>
    <n v="2.4497413867443734"/>
    <n v="0"/>
    <n v="0.57662056929876038"/>
    <n v="0"/>
    <n v="0"/>
    <n v="0"/>
    <n v="0"/>
    <n v="0"/>
    <n v="0"/>
    <n v="0"/>
    <n v="0"/>
    <n v="0"/>
    <n v="0.23538018029938676"/>
    <s v=""/>
    <n v="0"/>
    <s v=""/>
  </r>
  <r>
    <x v="1"/>
    <d v="2019-12-01T00:00:00"/>
    <x v="7"/>
    <x v="17"/>
    <n v="12.099773190833336"/>
    <n v="3.261378369208953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479204384205119"/>
    <n v="0.37253908832562249"/>
    <n v="0"/>
    <n v="0.1004143553096081"/>
    <n v="0"/>
    <n v="0"/>
    <n v="0"/>
    <n v="0"/>
    <n v="0"/>
    <n v="0"/>
    <n v="0"/>
    <n v="0"/>
    <n v="0"/>
    <n v="0.26954045483098316"/>
    <s v=""/>
    <n v="0"/>
    <s v=""/>
  </r>
  <r>
    <x v="1"/>
    <d v="2019-12-01T00:00:00"/>
    <x v="7"/>
    <x v="18"/>
    <n v="-46.436375526666673"/>
    <n v="-8.798826555662458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282987016017991"/>
    <n v="-1.3951985590812026"/>
    <n v="0"/>
    <n v="-0.26436408941985517"/>
    <n v="0"/>
    <n v="0"/>
    <n v="0"/>
    <n v="0"/>
    <n v="0"/>
    <n v="0"/>
    <n v="0"/>
    <n v="0"/>
    <n v="0"/>
    <n v="0.18948133776309956"/>
    <s v=""/>
    <n v="0"/>
    <s v=""/>
  </r>
  <r>
    <x v="1"/>
    <d v="2019-12-01T00:00:00"/>
    <x v="7"/>
    <x v="19"/>
    <n v="34.517758353333249"/>
    <n v="2.656658626423401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029560359302181"/>
    <n v="1.0450565486746464"/>
    <n v="0"/>
    <n v="8.043275773348893E-2"/>
    <n v="0"/>
    <n v="0"/>
    <n v="0"/>
    <n v="0"/>
    <n v="0"/>
    <n v="0"/>
    <n v="0"/>
    <n v="0"/>
    <n v="0"/>
    <n v="7.6964981306987409E-2"/>
    <s v=""/>
    <n v="0"/>
    <s v=""/>
  </r>
  <r>
    <x v="1"/>
    <d v="2019-12-01T00:00:00"/>
    <x v="7"/>
    <x v="20"/>
    <n v="20.839427286610398"/>
    <n v="2.717051584765747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04792987211269"/>
    <n v="0.63915226496866107"/>
    <n v="0"/>
    <n v="8.3332888690060669E-2"/>
    <n v="0"/>
    <n v="0"/>
    <n v="0"/>
    <n v="0"/>
    <n v="0"/>
    <n v="0"/>
    <n v="0"/>
    <n v="0"/>
    <n v="0"/>
    <n v="0.13038033854757075"/>
    <s v=""/>
    <n v="0"/>
    <s v=""/>
  </r>
  <r>
    <x v="1"/>
    <d v="2019-12-01T00:00:00"/>
    <x v="7"/>
    <x v="21"/>
    <n v="4.3119551785322621"/>
    <n v="1.121561343630723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86247837263808"/>
    <n v="0.13151718976611379"/>
    <n v="0"/>
    <n v="3.4208286022775453E-2"/>
    <n v="0"/>
    <n v="0"/>
    <n v="0"/>
    <n v="0"/>
    <n v="0"/>
    <n v="0"/>
    <n v="0"/>
    <n v="0"/>
    <n v="0"/>
    <n v="0.26010505610415213"/>
    <s v=""/>
    <n v="0"/>
    <s v=""/>
  </r>
  <r>
    <x v="1"/>
    <d v="2019-12-01T00:00:00"/>
    <x v="7"/>
    <x v="22"/>
    <n v="4.0826207200671156"/>
    <n v="1.060083433188887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963958235861021"/>
    <n v="0.12385104637178222"/>
    <n v="0"/>
    <n v="3.2158863495817619E-2"/>
    <n v="0"/>
    <n v="0"/>
    <n v="0"/>
    <n v="0"/>
    <n v="0"/>
    <n v="0"/>
    <n v="0"/>
    <n v="0"/>
    <n v="0"/>
    <n v="0.25965758415380313"/>
    <s v=""/>
    <n v="0"/>
    <s v=""/>
  </r>
  <r>
    <x v="1"/>
    <d v="2019-12-01T00:00:00"/>
    <x v="7"/>
    <x v="23"/>
    <n v="9.0804481739327194"/>
    <n v="-0.2197451091529447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10633379565422"/>
    <n v="0.27759927692520142"/>
    <n v="0"/>
    <n v="-6.7178494101010336E-3"/>
    <n v="0"/>
    <n v="0"/>
    <n v="0"/>
    <n v="0"/>
    <n v="0"/>
    <n v="0"/>
    <n v="0"/>
    <n v="0"/>
    <n v="0"/>
    <n v="-2.4199808747740883E-2"/>
    <s v=""/>
    <n v="0"/>
    <s v=""/>
  </r>
  <r>
    <x v="1"/>
    <d v="2019-12-01T00:00:00"/>
    <x v="4"/>
    <x v="12"/>
    <n v="535.2367418173784"/>
    <n v="181.33941867583354"/>
    <n v="101.396569724386"/>
    <n v="62.310032107100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97208902004188"/>
    <n v="16.780049422560857"/>
    <n v="0"/>
    <n v="5.6851186959006776"/>
    <n v="0"/>
    <n v="3.1788539880056708"/>
    <n v="0"/>
    <n v="1.953463461286898"/>
    <n v="0"/>
    <n v="0"/>
    <n v="0"/>
    <n v="0"/>
    <n v="0"/>
    <n v="0.33880226170591654"/>
    <s v=""/>
    <n v="0.34360996942692962"/>
    <s v=""/>
  </r>
  <r>
    <x v="1"/>
    <d v="2019-12-01T00:00:00"/>
    <x v="4"/>
    <x v="13"/>
    <n v="532.46990848887992"/>
    <n v="206.28966265820833"/>
    <n v="112.30010525361401"/>
    <n v="82.35508644896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9386935324511"/>
    <n v="16.907097140606336"/>
    <n v="0"/>
    <n v="6.5501529946796566"/>
    <n v="0"/>
    <n v="3.5657766911401336"/>
    <n v="0"/>
    <n v="2.6149561213086381"/>
    <n v="0"/>
    <n v="0"/>
    <n v="0"/>
    <n v="0"/>
    <n v="0"/>
    <n v="0.38742032060299325"/>
    <s v=""/>
    <n v="0.39922061720277813"/>
    <s v=""/>
  </r>
  <r>
    <x v="1"/>
    <d v="2019-12-01T00:00:00"/>
    <x v="4"/>
    <x v="14"/>
    <n v="572.26078155335063"/>
    <n v="249.25976576452317"/>
    <n v="141.30885122116899"/>
    <n v="103.39418087896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74260789006409"/>
    <n v="18.298139336182579"/>
    <n v="0"/>
    <n v="7.9701249358431987"/>
    <n v="0"/>
    <n v="4.5183754197906465"/>
    <n v="0"/>
    <n v="3.3060471541283807"/>
    <n v="0"/>
    <n v="0"/>
    <n v="0"/>
    <n v="0"/>
    <n v="0"/>
    <n v="0.4355702396518068"/>
    <s v=""/>
    <n v="0.41480493477090241"/>
    <s v=""/>
  </r>
  <r>
    <x v="1"/>
    <d v="2019-12-01T00:00:00"/>
    <x v="4"/>
    <x v="15"/>
    <n v="452.30964314851241"/>
    <n v="186.50419123643547"/>
    <n v="103.82986827523598"/>
    <n v="73.94385123485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21693018254692"/>
    <n v="14.440778883979881"/>
    <n v="0"/>
    <n v="5.9544735058778082"/>
    <n v="0"/>
    <n v="3.3149507025281992"/>
    <n v="0"/>
    <n v="2.360787176854001"/>
    <n v="0"/>
    <n v="0"/>
    <n v="0"/>
    <n v="0"/>
    <n v="0"/>
    <n v="0.41233741986614741"/>
    <s v=""/>
    <n v="0.39647286607684279"/>
    <s v=""/>
  </r>
  <r>
    <x v="1"/>
    <d v="2019-12-01T00:00:00"/>
    <x v="4"/>
    <x v="16"/>
    <n v="507.48736987859996"/>
    <n v="204.50423541923226"/>
    <n v="107.53972283593498"/>
    <n v="81.057154022946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984884691902458"/>
    <n v="15.866474891719069"/>
    <n v="0"/>
    <n v="6.3937774792418161"/>
    <n v="0"/>
    <n v="3.362204487270219"/>
    <n v="0"/>
    <n v="2.5342331167905709"/>
    <n v="0"/>
    <n v="0"/>
    <n v="0"/>
    <n v="0"/>
    <n v="0"/>
    <n v="0.4029740394685159"/>
    <s v=""/>
    <n v="0.39635929229915651"/>
    <s v=""/>
  </r>
  <r>
    <x v="1"/>
    <d v="2019-12-01T00:00:00"/>
    <x v="4"/>
    <x v="17"/>
    <n v="499.13112432679736"/>
    <n v="208.60811100135894"/>
    <n v="116.14910362120195"/>
    <n v="73.546925081072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479204384205119"/>
    <n v="15.367714012401381"/>
    <n v="0"/>
    <n v="6.4228208466463119"/>
    <n v="0"/>
    <n v="3.5761067988994868"/>
    <n v="0"/>
    <n v="2.2644312407122702"/>
    <n v="0"/>
    <n v="0"/>
    <n v="0"/>
    <n v="0"/>
    <n v="0"/>
    <n v="0.4179425021485465"/>
    <s v=""/>
    <n v="0.35256023712612927"/>
    <s v=""/>
  </r>
  <r>
    <x v="1"/>
    <d v="2019-12-01T00:00:00"/>
    <x v="4"/>
    <x v="18"/>
    <n v="377.91299948478326"/>
    <n v="160.95307713256753"/>
    <n v="108.58173977359397"/>
    <n v="52.208325466778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282987016017991"/>
    <n v="11.35453976239892"/>
    <n v="0"/>
    <n v="4.8358964012186219"/>
    <n v="0"/>
    <n v="3.2623796572506309"/>
    <n v="0"/>
    <n v="1.5686189896854168"/>
    <n v="0"/>
    <n v="0"/>
    <n v="0"/>
    <n v="0"/>
    <n v="0"/>
    <n v="0.42589981649744318"/>
    <s v=""/>
    <n v="0.32436984987729112"/>
    <s v=""/>
  </r>
  <r>
    <x v="1"/>
    <d v="2019-12-01T00:00:00"/>
    <x v="4"/>
    <x v="19"/>
    <n v="535.26508444570334"/>
    <n v="235.83872137447034"/>
    <n v="126.51863402762902"/>
    <n v="87.857352094340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029560359302181"/>
    <n v="16.205637575038313"/>
    <n v="0"/>
    <n v="7.140231925855792"/>
    <n v="0"/>
    <n v="3.8304667894859619"/>
    <n v="0"/>
    <n v="2.6599612934175054"/>
    <n v="0"/>
    <n v="0"/>
    <n v="0"/>
    <n v="0"/>
    <n v="0"/>
    <n v="0.4406017284289977"/>
    <s v=""/>
    <n v="0.37253149772144073"/>
    <s v=""/>
  </r>
  <r>
    <x v="1"/>
    <d v="2019-12-01T00:00:00"/>
    <x v="4"/>
    <x v="20"/>
    <n v="437.8982436192403"/>
    <n v="194.54608597983795"/>
    <n v="103.923925804032"/>
    <n v="77.335766604762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04792987211269"/>
    <n v="13.430486854831411"/>
    <n v="0"/>
    <n v="5.9667940862604363"/>
    <n v="0"/>
    <n v="3.1873818626848687"/>
    <n v="0"/>
    <n v="2.3719140506457674"/>
    <n v="0"/>
    <n v="0"/>
    <n v="0"/>
    <n v="0"/>
    <n v="0"/>
    <n v="0.4442723596512046"/>
    <s v=""/>
    <n v="0.39751900540819818"/>
    <s v=""/>
  </r>
  <r>
    <x v="1"/>
    <d v="2019-12-01T00:00:00"/>
    <x v="4"/>
    <x v="21"/>
    <n v="393.11186902171232"/>
    <n v="171.3495984034341"/>
    <n v="86.337824984298962"/>
    <n v="64.697984596375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86247837263808"/>
    <n v="11.990145105135021"/>
    <n v="0"/>
    <n v="5.2262643549190644"/>
    <n v="0"/>
    <n v="2.6333548569766538"/>
    <n v="0"/>
    <n v="1.973326893565458"/>
    <n v="0"/>
    <n v="0"/>
    <n v="0"/>
    <n v="0"/>
    <n v="0"/>
    <n v="0.43587999220132972"/>
    <s v=""/>
    <n v="0.37757885165302119"/>
    <s v=""/>
  </r>
  <r>
    <x v="1"/>
    <d v="2019-12-01T00:00:00"/>
    <x v="4"/>
    <x v="22"/>
    <n v="445.20898163971049"/>
    <n v="184.99478634294383"/>
    <n v="88.630425889953017"/>
    <n v="66.502645711180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963958235861021"/>
    <n v="13.505932098754268"/>
    <n v="0"/>
    <n v="5.6120319355850485"/>
    <n v="0"/>
    <n v="2.6887070192175293"/>
    <n v="0"/>
    <n v="2.0174350797117788"/>
    <n v="0"/>
    <n v="0"/>
    <n v="0"/>
    <n v="0"/>
    <n v="0"/>
    <n v="0.4155234821669716"/>
    <s v=""/>
    <n v="0.35948389155085292"/>
    <s v=""/>
  </r>
  <r>
    <x v="1"/>
    <d v="2019-12-01T00:00:00"/>
    <x v="4"/>
    <x v="23"/>
    <n v="750.77593561234403"/>
    <n v="329.87452132162946"/>
    <n v="115.13991852600401"/>
    <n v="82.058038297370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10633379565422"/>
    <n v="22.952045192783071"/>
    <n v="0"/>
    <n v="10.084626533942462"/>
    <n v="0"/>
    <n v="3.5199538079850443"/>
    <n v="0"/>
    <n v="2.5086043839381302"/>
    <n v="0"/>
    <n v="0"/>
    <n v="0"/>
    <n v="0"/>
    <n v="0"/>
    <n v="0.43937812291836298"/>
    <s v=""/>
    <n v="0.24875530843851903"/>
    <s v=""/>
  </r>
  <r>
    <x v="2"/>
    <d v="2019-12-01T00:00:00"/>
    <x v="2"/>
    <x v="12"/>
    <n v="892"/>
    <n v="865"/>
    <n v="256.28701656773785"/>
    <n v="349.04201561316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0.86892532853432"/>
    <n v="8.0455366312676446"/>
    <n v="0"/>
    <n v="7.8020058139534889"/>
    <n v="0"/>
    <n v="2.311621726361023"/>
    <n v="0"/>
    <n v="3.1482402718242608"/>
    <n v="0"/>
    <n v="0"/>
    <n v="0"/>
    <n v="0"/>
    <n v="0"/>
    <n v="0.96973094170403584"/>
    <s v=""/>
    <n v="0.40351678105568622"/>
    <s v=""/>
  </r>
  <r>
    <x v="2"/>
    <d v="2019-12-01T00:00:00"/>
    <x v="2"/>
    <x v="13"/>
    <n v="1923"/>
    <n v="1905"/>
    <n v="463.8708191833307"/>
    <n v="569.4059379704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94878439884026"/>
    <n v="17.814003285994016"/>
    <n v="0"/>
    <n v="17.647257545407488"/>
    <n v="0"/>
    <n v="4.2971379600668689"/>
    <n v="0"/>
    <n v="5.2747786011807296"/>
    <n v="0"/>
    <n v="0"/>
    <n v="0"/>
    <n v="0"/>
    <n v="0"/>
    <n v="0.99063962558502339"/>
    <s v=""/>
    <n v="0.29890075484014428"/>
    <s v=""/>
  </r>
  <r>
    <x v="2"/>
    <d v="2019-12-01T00:00:00"/>
    <x v="2"/>
    <x v="14"/>
    <n v="6707"/>
    <n v="8405"/>
    <n v="1520.5931859372547"/>
    <n v="1913.0960627537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6.07619856403923"/>
    <n v="63.228133085396337"/>
    <n v="0"/>
    <n v="79.235494048420477"/>
    <n v="0"/>
    <n v="14.334914019559797"/>
    <n v="0"/>
    <n v="18.035111444899741"/>
    <n v="0"/>
    <n v="0"/>
    <n v="0"/>
    <n v="0"/>
    <n v="0"/>
    <n v="1.2531683315938571"/>
    <s v=""/>
    <n v="0.22761404672858554"/>
    <s v=""/>
  </r>
  <r>
    <x v="2"/>
    <d v="2019-12-01T00:00:00"/>
    <x v="2"/>
    <x v="15"/>
    <n v="4711"/>
    <n v="5138"/>
    <n v="1029.3504100132789"/>
    <n v="1248.5059768929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65255003543412"/>
    <n v="43.76115566653425"/>
    <n v="0"/>
    <n v="47.727619998864995"/>
    <n v="0"/>
    <n v="9.5617838098072507"/>
    <n v="0"/>
    <n v="11.5975513490573"/>
    <n v="0"/>
    <n v="0"/>
    <n v="0"/>
    <n v="0"/>
    <n v="0"/>
    <n v="1.0906389301634474"/>
    <s v=""/>
    <n v="0.24299454591142614"/>
    <s v=""/>
  </r>
  <r>
    <x v="2"/>
    <d v="2019-12-01T00:00:00"/>
    <x v="2"/>
    <x v="16"/>
    <n v="2853"/>
    <n v="3303"/>
    <n v="726.4576130385957"/>
    <n v="881.49760781792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9.69334549330625"/>
    <n v="26.008870339122776"/>
    <n v="0"/>
    <n v="30.111215818479682"/>
    <n v="0"/>
    <n v="6.6226224550962014"/>
    <n v="0"/>
    <n v="8.0360171699906715"/>
    <n v="0"/>
    <n v="0"/>
    <n v="0"/>
    <n v="0"/>
    <n v="0"/>
    <n v="1.1577287066246058"/>
    <s v=""/>
    <n v="0.2668778709712164"/>
    <s v=""/>
  </r>
  <r>
    <x v="2"/>
    <d v="2019-12-01T00:00:00"/>
    <x v="2"/>
    <x v="17"/>
    <n v="3694"/>
    <n v="4203"/>
    <n v="870.59301284439186"/>
    <n v="1069.9268566238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0.05814617279118"/>
    <n v="33.564076158437409"/>
    <n v="0"/>
    <n v="38.18890419434554"/>
    <n v="0"/>
    <n v="7.9103005376590811"/>
    <n v="0"/>
    <n v="9.7214690037033424"/>
    <n v="0"/>
    <n v="0"/>
    <n v="0"/>
    <n v="0"/>
    <n v="0"/>
    <n v="1.1377910124526258"/>
    <s v=""/>
    <n v="0.25456265920148496"/>
    <s v=""/>
  </r>
  <r>
    <x v="2"/>
    <d v="2019-12-01T00:00:00"/>
    <x v="2"/>
    <x v="18"/>
    <n v="3373"/>
    <n v="4024"/>
    <n v="740.12595789038198"/>
    <n v="1058.52305860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4455863018601"/>
    <n v="30.265891292131883"/>
    <n v="0"/>
    <n v="36.107307014390365"/>
    <n v="0"/>
    <n v="6.6411419460407002"/>
    <n v="0"/>
    <n v="9.4981155713109793"/>
    <n v="0"/>
    <n v="0"/>
    <n v="0"/>
    <n v="0"/>
    <n v="0"/>
    <n v="1.1930032611918173"/>
    <s v=""/>
    <n v="0.26305244995218163"/>
    <s v=""/>
  </r>
  <r>
    <x v="2"/>
    <d v="2019-12-01T00:00:00"/>
    <x v="2"/>
    <x v="19"/>
    <n v="3235"/>
    <n v="3807"/>
    <n v="825.3971795244189"/>
    <n v="993.29952440640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00607621241898"/>
    <n v="29.142548862006162"/>
    <n v="0"/>
    <n v="34.295419943634457"/>
    <n v="0"/>
    <n v="7.4356035965540803"/>
    <n v="0"/>
    <n v="8.9481545362043757"/>
    <n v="0"/>
    <n v="0"/>
    <n v="0"/>
    <n v="0"/>
    <n v="0"/>
    <n v="1.1768160741885627"/>
    <s v=""/>
    <n v="0.26091398066887456"/>
    <s v=""/>
  </r>
  <r>
    <x v="2"/>
    <d v="2019-12-01T00:00:00"/>
    <x v="2"/>
    <x v="20"/>
    <n v="3032"/>
    <n v="3613"/>
    <n v="828.38291170111461"/>
    <n v="983.32022735854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96359799977702"/>
    <n v="27.080230129850225"/>
    <n v="0"/>
    <n v="32.269416708162552"/>
    <n v="0"/>
    <n v="7.3986807006931334"/>
    <n v="0"/>
    <n v="8.7824993562684774"/>
    <n v="0"/>
    <n v="0"/>
    <n v="0"/>
    <n v="0"/>
    <n v="0"/>
    <n v="1.191622691292876"/>
    <s v=""/>
    <n v="0.27216170145545093"/>
    <s v=""/>
  </r>
  <r>
    <x v="2"/>
    <d v="2019-12-01T00:00:00"/>
    <x v="2"/>
    <x v="21"/>
    <n v="3538"/>
    <n v="3250"/>
    <n v="899.67452057894673"/>
    <n v="1016.6237460809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2.86662401138821"/>
    <n v="31.346733642383214"/>
    <n v="0"/>
    <n v="28.79504927579012"/>
    <n v="0"/>
    <n v="7.9711298929980385"/>
    <n v="0"/>
    <n v="9.0073018041044062"/>
    <n v="0"/>
    <n v="0"/>
    <n v="0"/>
    <n v="0"/>
    <n v="0"/>
    <n v="0.91859807801017523"/>
    <s v=""/>
    <n v="0.31280730648644639"/>
    <s v=""/>
  </r>
  <r>
    <x v="2"/>
    <d v="2019-12-01T00:00:00"/>
    <x v="2"/>
    <x v="22"/>
    <n v="2032.0090641071199"/>
    <n v="2302.8221023832102"/>
    <n v="758.10309109050763"/>
    <n v="836.69458937377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3.30182228247176"/>
    <n v="17.934478220845701"/>
    <n v="0"/>
    <n v="20.32466959482845"/>
    <n v="0"/>
    <n v="6.6910052796899206"/>
    <n v="0"/>
    <n v="7.3846525370776765"/>
    <n v="0"/>
    <n v="0"/>
    <n v="0"/>
    <n v="0"/>
    <n v="0"/>
    <n v="1.1332735385189276"/>
    <s v=""/>
    <n v="0.36333444450957664"/>
    <s v=""/>
  </r>
  <r>
    <x v="2"/>
    <d v="2019-12-01T00:00:00"/>
    <x v="2"/>
    <x v="23"/>
    <n v="2505.5783630918572"/>
    <n v="2833.3938909791896"/>
    <n v="855.28440911298992"/>
    <n v="928.00302333400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2.32917244567729"/>
    <n v="22.30567811138787"/>
    <n v="0"/>
    <n v="25.224025329212026"/>
    <n v="0"/>
    <n v="7.6140898262791703"/>
    <n v="0"/>
    <n v="8.2614605193747774"/>
    <n v="0"/>
    <n v="0"/>
    <n v="0"/>
    <n v="0"/>
    <n v="0"/>
    <n v="1.1308342747192355"/>
    <s v=""/>
    <n v="0.32752347857053382"/>
    <s v=""/>
  </r>
  <r>
    <x v="2"/>
    <d v="2019-12-01T00:00:00"/>
    <x v="3"/>
    <x v="12"/>
    <n v="107.58649973739401"/>
    <n v="65.596275257873003"/>
    <n v="96.235924761253173"/>
    <n v="60.62209236853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0.86892532853432"/>
    <n v="0.9703936375191371"/>
    <n v="0"/>
    <n v="0.59165609356718907"/>
    <n v="0"/>
    <n v="0.8680153115589454"/>
    <n v="0"/>
    <n v="0.54679065562235896"/>
    <n v="0"/>
    <n v="0"/>
    <n v="0"/>
    <n v="0"/>
    <n v="0"/>
    <n v="0.60970730916969873"/>
    <s v=""/>
    <n v="0.92416973570857819"/>
    <s v=""/>
  </r>
  <r>
    <x v="2"/>
    <d v="2019-12-01T00:00:00"/>
    <x v="3"/>
    <x v="13"/>
    <n v="136.748038769875"/>
    <n v="93.359314455265704"/>
    <n v="115.59373410294518"/>
    <n v="74.577230066655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94878439884026"/>
    <n v="1.2667862776909986"/>
    <n v="0"/>
    <n v="0.86484822386076543"/>
    <n v="0"/>
    <n v="1.0708201555643182"/>
    <n v="0"/>
    <n v="0.69085752546423873"/>
    <n v="0"/>
    <n v="0"/>
    <n v="0"/>
    <n v="0"/>
    <n v="0"/>
    <n v="0.68271044539347614"/>
    <s v=""/>
    <n v="0.7988193840303961"/>
    <s v=""/>
  </r>
  <r>
    <x v="2"/>
    <d v="2019-12-01T00:00:00"/>
    <x v="3"/>
    <x v="14"/>
    <n v="192.38023671183799"/>
    <n v="155.081334237519"/>
    <n v="140.22885465000286"/>
    <n v="93.207283445583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6.07619856403923"/>
    <n v="1.8136041762063728"/>
    <n v="0"/>
    <n v="1.4619805039854901"/>
    <n v="0"/>
    <n v="1.3219634239187534"/>
    <n v="0"/>
    <n v="0.87868235011564444"/>
    <n v="0"/>
    <n v="0"/>
    <n v="0"/>
    <n v="0"/>
    <n v="0"/>
    <n v="0.80611884509640053"/>
    <s v=""/>
    <n v="0.601021934095754"/>
    <s v=""/>
  </r>
  <r>
    <x v="2"/>
    <d v="2019-12-01T00:00:00"/>
    <x v="3"/>
    <x v="15"/>
    <n v="165.36009434503299"/>
    <n v="116.107191360125"/>
    <n v="121.22235804603204"/>
    <n v="78.323808817096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65255003543412"/>
    <n v="1.5360536679400933"/>
    <n v="0"/>
    <n v="1.0785363776511381"/>
    <n v="0"/>
    <n v="1.1260518957157204"/>
    <n v="0"/>
    <n v="0.72756111017635727"/>
    <n v="0"/>
    <n v="0"/>
    <n v="0"/>
    <n v="0"/>
    <n v="0"/>
    <n v="0.70214758778415376"/>
    <s v=""/>
    <n v="0.6745818919532941"/>
    <s v=""/>
  </r>
  <r>
    <x v="2"/>
    <d v="2019-12-01T00:00:00"/>
    <x v="3"/>
    <x v="16"/>
    <n v="180.72483465177299"/>
    <n v="120.012249423063"/>
    <n v="153.76215537700702"/>
    <n v="98.432598572615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9.69334549330625"/>
    <n v="1.6475460187582778"/>
    <n v="0"/>
    <n v="1.0940704641959018"/>
    <n v="0"/>
    <n v="1.4017455177934193"/>
    <n v="0"/>
    <n v="0.89734339061271451"/>
    <n v="0"/>
    <n v="0"/>
    <n v="0"/>
    <n v="0"/>
    <n v="0"/>
    <n v="0.66406064033372536"/>
    <s v=""/>
    <n v="0.82018793119712463"/>
    <s v=""/>
  </r>
  <r>
    <x v="2"/>
    <d v="2019-12-01T00:00:00"/>
    <x v="3"/>
    <x v="17"/>
    <n v="185.84211138168001"/>
    <n v="121.68550228497099"/>
    <n v="161.62096528847164"/>
    <n v="101.13994152459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0.05814617279118"/>
    <n v="1.6885811531834098"/>
    <n v="0"/>
    <n v="1.1056473920060845"/>
    <n v="0"/>
    <n v="1.4685052484413728"/>
    <n v="0"/>
    <n v="0.91896824580171788"/>
    <n v="0"/>
    <n v="0"/>
    <n v="0"/>
    <n v="0"/>
    <n v="0"/>
    <n v="0.65477894854011298"/>
    <s v=""/>
    <n v="0.83115851621948267"/>
    <s v=""/>
  </r>
  <r>
    <x v="2"/>
    <d v="2019-12-01T00:00:00"/>
    <x v="3"/>
    <x v="18"/>
    <n v="172.96042702683101"/>
    <n v="112.68356311491699"/>
    <n v="153.96749418801332"/>
    <n v="97.122954050957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4455863018601"/>
    <n v="1.551971978130678"/>
    <n v="0"/>
    <n v="1.0111083521038124"/>
    <n v="0"/>
    <n v="1.3815486040961633"/>
    <n v="0"/>
    <n v="0.87148318093003185"/>
    <n v="0"/>
    <n v="0"/>
    <n v="0"/>
    <n v="0"/>
    <n v="0"/>
    <n v="0.6514991033031885"/>
    <s v=""/>
    <n v="0.86190879455870129"/>
    <s v=""/>
  </r>
  <r>
    <x v="2"/>
    <d v="2019-12-01T00:00:00"/>
    <x v="3"/>
    <x v="19"/>
    <n v="153.65513987812298"/>
    <n v="99.771696059004796"/>
    <n v="138.40560201415963"/>
    <n v="89.29673061419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00607621241898"/>
    <n v="1.3842047671705071"/>
    <n v="0"/>
    <n v="0.89879490802002315"/>
    <n v="0"/>
    <n v="1.2468290632064993"/>
    <n v="0"/>
    <n v="0.80443101549973595"/>
    <n v="0"/>
    <n v="0"/>
    <n v="0"/>
    <n v="0"/>
    <n v="0"/>
    <n v="0.64932221686916725"/>
    <s v=""/>
    <n v="0.89501065072991604"/>
    <s v=""/>
  </r>
  <r>
    <x v="2"/>
    <d v="2019-12-01T00:00:00"/>
    <x v="3"/>
    <x v="20"/>
    <n v="210.48442300911998"/>
    <n v="177.246163624844"/>
    <n v="134.04681570629486"/>
    <n v="93.996698920844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96359799977702"/>
    <n v="1.8799362182835457"/>
    <n v="0"/>
    <n v="1.5830695582433587"/>
    <n v="0"/>
    <n v="1.1972356917876275"/>
    <n v="0"/>
    <n v="0.83952910231619504"/>
    <n v="0"/>
    <n v="0"/>
    <n v="0"/>
    <n v="0"/>
    <n v="0"/>
    <n v="0.84208684467431683"/>
    <s v=""/>
    <n v="0.5303172548196633"/>
    <s v=""/>
  </r>
  <r>
    <x v="2"/>
    <d v="2019-12-01T00:00:00"/>
    <x v="3"/>
    <x v="21"/>
    <n v="208.609997693786"/>
    <n v="152.08835250568299"/>
    <n v="164.7472926776353"/>
    <n v="108.83662114948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2.86662401138821"/>
    <n v="1.8482877424661635"/>
    <n v="0"/>
    <n v="1.3475051091307322"/>
    <n v="0"/>
    <n v="1.4596635109863156"/>
    <n v="0"/>
    <n v="0.96429411354147065"/>
    <n v="0"/>
    <n v="0"/>
    <n v="0"/>
    <n v="0"/>
    <n v="0"/>
    <n v="0.7290559138442162"/>
    <s v=""/>
    <n v="0.71561443960945814"/>
    <s v=""/>
  </r>
  <r>
    <x v="2"/>
    <d v="2019-12-01T00:00:00"/>
    <x v="3"/>
    <x v="22"/>
    <n v="182.49110099999999"/>
    <n v="116.484331239071"/>
    <n v="165.87324000144935"/>
    <n v="104.6985573370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3.30182228247176"/>
    <n v="1.61066342379766"/>
    <n v="0"/>
    <n v="1.0280887711467248"/>
    <n v="0"/>
    <n v="1.4639944588703282"/>
    <n v="0"/>
    <n v="0.92406772660763947"/>
    <n v="0"/>
    <n v="0"/>
    <n v="0"/>
    <n v="0"/>
    <n v="0"/>
    <n v="0.63830143278641849"/>
    <s v=""/>
    <n v="0.89882095062368905"/>
    <s v=""/>
  </r>
  <r>
    <x v="2"/>
    <d v="2019-12-01T00:00:00"/>
    <x v="3"/>
    <x v="23"/>
    <n v="162.11814200000001"/>
    <n v="104.21213400000001"/>
    <n v="148.19415599999999"/>
    <n v="94.493031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2.32917244567729"/>
    <n v="1.4432416661700309"/>
    <n v="0"/>
    <n v="0.92773882092292004"/>
    <n v="0"/>
    <n v="1.3192846771097428"/>
    <n v="0"/>
    <n v="0.84121542020348372"/>
    <n v="0"/>
    <n v="0"/>
    <n v="0"/>
    <n v="0"/>
    <n v="0"/>
    <n v="0.64281599032883063"/>
    <s v=""/>
    <n v="0.90673732868765555"/>
    <s v=""/>
  </r>
  <r>
    <x v="2"/>
    <d v="2019-12-01T00:00:00"/>
    <x v="4"/>
    <x v="12"/>
    <n v="999.58649973739398"/>
    <n v="930.596275257873"/>
    <n v="352.52294132899101"/>
    <n v="409.66410798170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0.86892532853432"/>
    <n v="9.0159302687867804"/>
    <n v="0"/>
    <n v="8.3936619075206789"/>
    <n v="0"/>
    <n v="3.1796370379199685"/>
    <n v="0"/>
    <n v="3.6950309274466195"/>
    <n v="0"/>
    <n v="0"/>
    <n v="0"/>
    <n v="0"/>
    <n v="0"/>
    <n v="0.93098123624354112"/>
    <s v=""/>
    <n v="0.44021679311813722"/>
    <s v=""/>
  </r>
  <r>
    <x v="2"/>
    <d v="2019-12-01T00:00:00"/>
    <x v="4"/>
    <x v="13"/>
    <n v="2059.7480387698752"/>
    <n v="1998.3593144552658"/>
    <n v="579.46455328627587"/>
    <n v="643.98316803713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94878439884026"/>
    <n v="19.080789563685016"/>
    <n v="0"/>
    <n v="18.512105769268256"/>
    <n v="0"/>
    <n v="5.3679581156311871"/>
    <n v="0"/>
    <n v="5.9656361266449682"/>
    <n v="0"/>
    <n v="0"/>
    <n v="0"/>
    <n v="0"/>
    <n v="0"/>
    <n v="0.97019600302604392"/>
    <s v=""/>
    <n v="0.32225594435336768"/>
    <s v=""/>
  </r>
  <r>
    <x v="2"/>
    <d v="2019-12-01T00:00:00"/>
    <x v="4"/>
    <x v="14"/>
    <n v="6899.3802367118378"/>
    <n v="8560.0813342375186"/>
    <n v="1660.8220405872576"/>
    <n v="2006.303346199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6.07619856403923"/>
    <n v="65.041737261602705"/>
    <n v="0"/>
    <n v="80.697474552405964"/>
    <n v="0"/>
    <n v="15.65687744347855"/>
    <n v="0"/>
    <n v="18.913793795015383"/>
    <n v="0"/>
    <n v="0"/>
    <n v="0"/>
    <n v="0"/>
    <n v="0"/>
    <n v="1.2407029386044028"/>
    <s v=""/>
    <n v="0.23437900504225229"/>
    <s v=""/>
  </r>
  <r>
    <x v="2"/>
    <d v="2019-12-01T00:00:00"/>
    <x v="4"/>
    <x v="15"/>
    <n v="4876.3600943450328"/>
    <n v="5254.1071913601254"/>
    <n v="1150.5727680593109"/>
    <n v="1326.829785710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65255003543412"/>
    <n v="45.297209334474346"/>
    <n v="0"/>
    <n v="48.806156376516135"/>
    <n v="0"/>
    <n v="10.68783570552297"/>
    <n v="0"/>
    <n v="12.325112459233658"/>
    <n v="0"/>
    <n v="0"/>
    <n v="0"/>
    <n v="0"/>
    <n v="0"/>
    <n v="1.0774649717630891"/>
    <s v=""/>
    <n v="0.2525319216729815"/>
    <s v=""/>
  </r>
  <r>
    <x v="2"/>
    <d v="2019-12-01T00:00:00"/>
    <x v="4"/>
    <x v="16"/>
    <n v="3033.7248346517731"/>
    <n v="3423.0122494230632"/>
    <n v="880.21976841560274"/>
    <n v="979.93020639054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9.69334549330625"/>
    <n v="27.656416357881053"/>
    <n v="0"/>
    <n v="31.205286282675583"/>
    <n v="0"/>
    <n v="8.0243679728896211"/>
    <n v="0"/>
    <n v="8.9333605606033846"/>
    <n v="0"/>
    <n v="0"/>
    <n v="0"/>
    <n v="0"/>
    <n v="0"/>
    <n v="1.1283199485743654"/>
    <s v=""/>
    <n v="0.28627715444363572"/>
    <s v=""/>
  </r>
  <r>
    <x v="2"/>
    <d v="2019-12-01T00:00:00"/>
    <x v="4"/>
    <x v="17"/>
    <n v="3879.8421113816798"/>
    <n v="4324.6855022849713"/>
    <n v="1032.2139781328635"/>
    <n v="1171.0667981484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0.05814617279118"/>
    <n v="35.252657311620816"/>
    <n v="0"/>
    <n v="39.294551586351631"/>
    <n v="0"/>
    <n v="9.3788057861004539"/>
    <n v="0"/>
    <n v="10.640437249505061"/>
    <n v="0"/>
    <n v="0"/>
    <n v="0"/>
    <n v="0"/>
    <n v="0"/>
    <n v="1.1146550241305762"/>
    <s v=""/>
    <n v="0.27078658032582958"/>
    <s v=""/>
  </r>
  <r>
    <x v="2"/>
    <d v="2019-12-01T00:00:00"/>
    <x v="4"/>
    <x v="18"/>
    <n v="3545.960427026831"/>
    <n v="4136.683563114917"/>
    <n v="894.09345207839533"/>
    <n v="1155.6460126585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4455863018601"/>
    <n v="31.81786327026256"/>
    <n v="0"/>
    <n v="37.118415366494176"/>
    <n v="0"/>
    <n v="8.0226905501368631"/>
    <n v="0"/>
    <n v="10.369598752241011"/>
    <n v="0"/>
    <n v="0"/>
    <n v="0"/>
    <n v="0"/>
    <n v="0"/>
    <n v="1.1665904479885545"/>
    <s v=""/>
    <n v="0.27936534062284829"/>
    <s v=""/>
  </r>
  <r>
    <x v="2"/>
    <d v="2019-12-01T00:00:00"/>
    <x v="4"/>
    <x v="19"/>
    <n v="3388.655139878123"/>
    <n v="3906.7716960590046"/>
    <n v="963.80278153857853"/>
    <n v="1082.5962550206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00607621241898"/>
    <n v="30.526753629176671"/>
    <n v="0"/>
    <n v="35.194214851654479"/>
    <n v="0"/>
    <n v="8.6824326597605808"/>
    <n v="0"/>
    <n v="9.7525855517041133"/>
    <n v="0"/>
    <n v="0"/>
    <n v="0"/>
    <n v="0"/>
    <n v="0"/>
    <n v="1.1528973987596496"/>
    <s v=""/>
    <n v="0.27710763239958014"/>
    <s v=""/>
  </r>
  <r>
    <x v="2"/>
    <d v="2019-12-01T00:00:00"/>
    <x v="4"/>
    <x v="20"/>
    <n v="3242.4844230091198"/>
    <n v="3790.246163624844"/>
    <n v="962.42972740740947"/>
    <n v="1077.3169262793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96359799977702"/>
    <n v="28.960166348133768"/>
    <n v="0"/>
    <n v="33.852486266405911"/>
    <n v="0"/>
    <n v="8.5959163924807616"/>
    <n v="0"/>
    <n v="9.6220284585846745"/>
    <n v="0"/>
    <n v="0"/>
    <n v="0"/>
    <n v="0"/>
    <n v="0"/>
    <n v="1.1689327284747248"/>
    <s v=""/>
    <n v="0.28423402591062441"/>
    <s v=""/>
  </r>
  <r>
    <x v="2"/>
    <d v="2019-12-01T00:00:00"/>
    <x v="4"/>
    <x v="21"/>
    <n v="3746.6099976937858"/>
    <n v="3402.0883525056829"/>
    <n v="1064.421813256582"/>
    <n v="1125.4603672304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2.86662401138821"/>
    <n v="33.195021384849376"/>
    <n v="0"/>
    <n v="30.142554384920853"/>
    <n v="0"/>
    <n v="9.4307934039843531"/>
    <n v="0"/>
    <n v="9.9715959176458782"/>
    <n v="0"/>
    <n v="0"/>
    <n v="0"/>
    <n v="0"/>
    <n v="0"/>
    <n v="0.90804443339440932"/>
    <s v=""/>
    <n v="0.33081456170928497"/>
    <s v=""/>
  </r>
  <r>
    <x v="2"/>
    <d v="2019-12-01T00:00:00"/>
    <x v="4"/>
    <x v="22"/>
    <n v="2214.5001651071198"/>
    <n v="2419.306433622281"/>
    <n v="923.97633109195704"/>
    <n v="941.393146710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3.30182228247176"/>
    <n v="19.545141644643358"/>
    <n v="0"/>
    <n v="21.352758365975173"/>
    <n v="0"/>
    <n v="8.1549997385602495"/>
    <n v="0"/>
    <n v="8.3087202636853164"/>
    <n v="0"/>
    <n v="0"/>
    <n v="0"/>
    <n v="0"/>
    <n v="0"/>
    <n v="1.0924841965434013"/>
    <s v=""/>
    <n v="0.38911695253972212"/>
    <s v=""/>
  </r>
  <r>
    <x v="2"/>
    <d v="2019-12-01T00:00:00"/>
    <x v="4"/>
    <x v="23"/>
    <n v="2667.696505091857"/>
    <n v="2937.6060249791894"/>
    <n v="1003.4785651129899"/>
    <n v="1022.49605533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2.32917244567729"/>
    <n v="23.748919777557898"/>
    <n v="0"/>
    <n v="26.151764150134944"/>
    <n v="0"/>
    <n v="8.9333745033889134"/>
    <n v="0"/>
    <n v="9.1026759395782619"/>
    <n v="0"/>
    <n v="0"/>
    <n v="0"/>
    <n v="0"/>
    <n v="0"/>
    <n v="1.1011769964732321"/>
    <s v=""/>
    <n v="0.34807120037182238"/>
    <s v=""/>
  </r>
  <r>
    <x v="3"/>
    <d v="2019-12-01T00:00:00"/>
    <x v="0"/>
    <x v="12"/>
    <n v="6448.7653"/>
    <n v="2033.5665904308701"/>
    <n v="1582.73"/>
    <n v="580.19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374.980718285773"/>
    <n v="0.48215137171625894"/>
    <n v="0"/>
    <n v="0.15204258108953039"/>
    <n v="0"/>
    <n v="0.11833512386572272"/>
    <n v="0"/>
    <n v="4.3378754124616122E-2"/>
    <n v="0"/>
    <n v="0"/>
    <n v="0"/>
    <n v="0"/>
    <n v="0"/>
    <n v="0.31534200669868856"/>
    <s v=""/>
    <n v="0.2853066148559561"/>
    <s v=""/>
  </r>
  <r>
    <x v="3"/>
    <d v="2019-12-01T00:00:00"/>
    <x v="0"/>
    <x v="13"/>
    <n v="12219.108099999999"/>
    <n v="3972.1868079822998"/>
    <n v="2811.6"/>
    <n v="100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600.58998364081"/>
    <n v="0.89842485617884982"/>
    <n v="0"/>
    <n v="0.29205988951656975"/>
    <n v="0"/>
    <n v="0.20672632609187361"/>
    <n v="0"/>
    <n v="7.3588719401426847E-2"/>
    <n v="0"/>
    <n v="0"/>
    <n v="0"/>
    <n v="0"/>
    <n v="0"/>
    <n v="0.3250799301777435"/>
    <s v=""/>
    <n v="0.25196448414478995"/>
    <s v=""/>
  </r>
  <r>
    <x v="3"/>
    <d v="2019-12-01T00:00:00"/>
    <x v="0"/>
    <x v="14"/>
    <n v="13277.699699999999"/>
    <n v="4371.4341052911104"/>
    <n v="3736.31"/>
    <n v="1559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58.785995522274"/>
    <n v="0.96503424824843986"/>
    <n v="0"/>
    <n v="0.31771946352779751"/>
    <n v="0"/>
    <n v="0.27155811575352379"/>
    <n v="0"/>
    <n v="0.11331086917896499"/>
    <n v="0"/>
    <n v="0"/>
    <n v="0"/>
    <n v="0"/>
    <n v="0"/>
    <n v="0.3292312828321543"/>
    <s v=""/>
    <n v="0.3566381106175176"/>
    <s v=""/>
  </r>
  <r>
    <x v="3"/>
    <d v="2019-12-01T00:00:00"/>
    <x v="0"/>
    <x v="15"/>
    <n v="7419.0451128310006"/>
    <n v="2456.0308910218"/>
    <n v="1908.61"/>
    <n v="71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814.428614484821"/>
    <n v="0.53705045064635692"/>
    <n v="0"/>
    <n v="0.17778736707550696"/>
    <n v="0"/>
    <n v="0.13816061838408344"/>
    <n v="0"/>
    <n v="5.2090464258903839E-2"/>
    <n v="0"/>
    <n v="0"/>
    <n v="0"/>
    <n v="0"/>
    <n v="0"/>
    <n v="0.33104407018285587"/>
    <s v=""/>
    <n v="0.29299305746949289"/>
    <s v=""/>
  </r>
  <r>
    <x v="3"/>
    <d v="2019-12-01T00:00:00"/>
    <x v="0"/>
    <x v="16"/>
    <n v="20179.531896"/>
    <n v="6986.8713776021004"/>
    <n v="4771.25"/>
    <n v="2289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48.48442869292"/>
    <n v="1.4364205618354746"/>
    <n v="0"/>
    <n v="0.49733986702024363"/>
    <n v="0"/>
    <n v="0.33962738288374356"/>
    <n v="0"/>
    <n v="0.16293999624078848"/>
    <n v="0"/>
    <n v="0"/>
    <n v="0"/>
    <n v="0"/>
    <n v="0"/>
    <n v="0.34623555261889111"/>
    <s v=""/>
    <n v="0.32762303415775873"/>
    <s v=""/>
  </r>
  <r>
    <x v="3"/>
    <d v="2019-12-01T00:00:00"/>
    <x v="0"/>
    <x v="17"/>
    <n v="8146.7173080000002"/>
    <n v="2436.9270254278003"/>
    <n v="1999"/>
    <n v="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7.492864249481"/>
    <n v="0.58035415488957875"/>
    <n v="0"/>
    <n v="0.17360130110086375"/>
    <n v="0"/>
    <n v="0.14240434665445345"/>
    <n v="0"/>
    <n v="6.1620690273187714E-2"/>
    <n v="0"/>
    <n v="0"/>
    <n v="0"/>
    <n v="0"/>
    <n v="0"/>
    <n v="0.29912993581289005"/>
    <s v=""/>
    <n v="0.35495523295292353"/>
    <s v=""/>
  </r>
  <r>
    <x v="3"/>
    <d v="2019-12-01T00:00:00"/>
    <x v="0"/>
    <x v="18"/>
    <n v="6773.2612879999906"/>
    <n v="2490.8868549618001"/>
    <n v="2161"/>
    <n v="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407.791945107867"/>
    <n v="0.47011098673588469"/>
    <n v="0"/>
    <n v="0.17288470464119765"/>
    <n v="0"/>
    <n v="0.14998828468881123"/>
    <n v="0"/>
    <n v="6.475662638346176E-2"/>
    <n v="0"/>
    <n v="0"/>
    <n v="0"/>
    <n v="0"/>
    <n v="0"/>
    <n v="0.36775295519380585"/>
    <s v=""/>
    <n v="0.37456538748096135"/>
    <s v=""/>
  </r>
  <r>
    <x v="3"/>
    <d v="2019-12-01T00:00:00"/>
    <x v="0"/>
    <x v="19"/>
    <n v="16931.452497664999"/>
    <n v="5663.9535146942999"/>
    <n v="3905.4483"/>
    <n v="1626.3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66.412926445459"/>
    <n v="1.162362524196042"/>
    <n v="0"/>
    <n v="0.38883653396996176"/>
    <n v="0"/>
    <n v="0.26811324927564167"/>
    <n v="0"/>
    <n v="0.11165326070410089"/>
    <n v="0"/>
    <n v="0"/>
    <n v="0"/>
    <n v="0"/>
    <n v="0"/>
    <n v="0.33452260020074537"/>
    <s v=""/>
    <n v="0.28714704239372291"/>
    <s v=""/>
  </r>
  <r>
    <x v="3"/>
    <d v="2019-12-01T00:00:00"/>
    <x v="0"/>
    <x v="20"/>
    <n v="7940.0029164999996"/>
    <n v="2101.4183031043999"/>
    <n v="3021.2013000000002"/>
    <n v="1007.6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71.679947163919"/>
    <n v="0.53390087365443784"/>
    <n v="0"/>
    <n v="0.1413033571573834"/>
    <n v="0"/>
    <n v="0.20315131247671545"/>
    <n v="0"/>
    <n v="6.7754174617787974E-2"/>
    <n v="0"/>
    <n v="0"/>
    <n v="0"/>
    <n v="0"/>
    <n v="0"/>
    <n v="0.26466215758403239"/>
    <s v=""/>
    <n v="0.47949444359148174"/>
    <s v=""/>
  </r>
  <r>
    <x v="3"/>
    <d v="2019-12-01T00:00:00"/>
    <x v="0"/>
    <x v="21"/>
    <n v="9110.1478000000006"/>
    <n v="2885.12472277801"/>
    <n v="2169.5072"/>
    <n v="930.1258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76.479273699237"/>
    <n v="0.60028071304968877"/>
    <n v="0"/>
    <n v="0.19010500859563106"/>
    <n v="0"/>
    <n v="0.14295194299508882"/>
    <n v="0"/>
    <n v="6.1287323840115107E-2"/>
    <n v="0"/>
    <n v="0"/>
    <n v="0"/>
    <n v="0"/>
    <n v="0"/>
    <n v="0.31669351432234832"/>
    <s v=""/>
    <n v="0.322386686667884"/>
    <s v=""/>
  </r>
  <r>
    <x v="3"/>
    <d v="2019-12-01T00:00:00"/>
    <x v="0"/>
    <x v="22"/>
    <n v="12103.189930674"/>
    <n v="4615.5419191829005"/>
    <n v="2526.5529000000001"/>
    <n v="1441.8013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49.346785512915"/>
    <n v="0.82619314757727835"/>
    <n v="0"/>
    <n v="0.31506810417972486"/>
    <n v="0"/>
    <n v="0.17246863884050911"/>
    <n v="0"/>
    <n v="9.8420859380967854E-2"/>
    <n v="0"/>
    <n v="0"/>
    <n v="0"/>
    <n v="0"/>
    <n v="0"/>
    <n v="0.381349210052913"/>
    <s v=""/>
    <n v="0.31237963499099697"/>
    <s v=""/>
  </r>
  <r>
    <x v="3"/>
    <d v="2019-12-01T00:00:00"/>
    <x v="0"/>
    <x v="23"/>
    <n v="21688.088969452001"/>
    <n v="8147.6021206498608"/>
    <n v="6665.9849000000004"/>
    <n v="3296.4623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04.43134535368"/>
    <n v="1.4952733032446335"/>
    <n v="0"/>
    <n v="0.56173192362069724"/>
    <n v="0"/>
    <n v="0.45958264348883754"/>
    <n v="0"/>
    <n v="0.22727277074919466"/>
    <n v="0"/>
    <n v="0"/>
    <n v="0"/>
    <n v="0"/>
    <n v="0"/>
    <n v="0.37567174001019088"/>
    <s v=""/>
    <n v="0.40459294049781991"/>
    <s v=""/>
  </r>
  <r>
    <x v="3"/>
    <d v="2019-12-01T00:00:00"/>
    <x v="1"/>
    <x v="12"/>
    <n v="3180.9122595999997"/>
    <n v="565.91419407250294"/>
    <n v="281.97000000000003"/>
    <n v="227.60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374.980718285773"/>
    <n v="0.23782555852594056"/>
    <n v="0"/>
    <n v="4.2311402610009465E-2"/>
    <n v="0"/>
    <n v="2.108189955104019E-2"/>
    <n v="0"/>
    <n v="1.7017519859959238E-2"/>
    <n v="0"/>
    <n v="0"/>
    <n v="0"/>
    <n v="0"/>
    <n v="0"/>
    <n v="0.17790940079047221"/>
    <s v=""/>
    <n v="0.40219701570312538"/>
    <s v=""/>
  </r>
  <r>
    <x v="3"/>
    <d v="2019-12-01T00:00:00"/>
    <x v="1"/>
    <x v="13"/>
    <n v="1240.8004020000001"/>
    <n v="298.93505120550003"/>
    <n v="227.38499999999999"/>
    <n v="167.33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600.58998364081"/>
    <n v="9.1231365954893964E-2"/>
    <n v="0"/>
    <n v="2.1979564972186349E-2"/>
    <n v="0"/>
    <n v="1.6718760015080623E-2"/>
    <n v="0"/>
    <n v="1.2303730955883463E-2"/>
    <n v="0"/>
    <n v="0"/>
    <n v="0"/>
    <n v="0"/>
    <n v="0"/>
    <n v="0.24092114309735696"/>
    <s v=""/>
    <n v="0.55978045841457746"/>
    <s v=""/>
  </r>
  <r>
    <x v="3"/>
    <d v="2019-12-01T00:00:00"/>
    <x v="1"/>
    <x v="14"/>
    <n v="1777.766494575"/>
    <n v="343.00093400559996"/>
    <n v="216.53"/>
    <n v="-21.88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58.785995522274"/>
    <n v="0.12920954618769162"/>
    <n v="0"/>
    <n v="2.4929592924639414E-2"/>
    <n v="0"/>
    <n v="1.5737580341061236E-2"/>
    <n v="0"/>
    <n v="-1.5906199869030859E-3"/>
    <n v="0"/>
    <n v="0"/>
    <n v="0"/>
    <n v="0"/>
    <n v="0"/>
    <n v="0.19293924992528286"/>
    <s v=""/>
    <n v="-6.3804490980315237E-2"/>
    <s v=""/>
  </r>
  <r>
    <x v="3"/>
    <d v="2019-12-01T00:00:00"/>
    <x v="1"/>
    <x v="15"/>
    <n v="1444.6073707"/>
    <n v="454.45400899859999"/>
    <n v="327.35000000000002"/>
    <n v="16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814.428614484821"/>
    <n v="0.10457235771483796"/>
    <n v="0"/>
    <n v="3.2897054353887067E-2"/>
    <n v="0"/>
    <n v="2.369623884818256E-2"/>
    <n v="0"/>
    <n v="1.2023660524463489E-2"/>
    <n v="0"/>
    <n v="0"/>
    <n v="0"/>
    <n v="0"/>
    <n v="0"/>
    <n v="0.31458652241154589"/>
    <s v=""/>
    <n v="0.36549353006260243"/>
    <s v=""/>
  </r>
  <r>
    <x v="3"/>
    <d v="2019-12-01T00:00:00"/>
    <x v="1"/>
    <x v="16"/>
    <n v="1516.5016249"/>
    <n v="420.54722602249598"/>
    <n v="2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48.48442869292"/>
    <n v="0.1079477030136194"/>
    <n v="0"/>
    <n v="2.9935416034171023E-2"/>
    <n v="0"/>
    <n v="1.5517688125471543E-2"/>
    <n v="0"/>
    <n v="1.3026316178721525E-2"/>
    <n v="0"/>
    <n v="0"/>
    <n v="0"/>
    <n v="0"/>
    <n v="0"/>
    <n v="0.27731406225840832"/>
    <s v=""/>
    <n v="0.43514732395407818"/>
    <s v=""/>
  </r>
  <r>
    <x v="3"/>
    <d v="2019-12-01T00:00:00"/>
    <x v="1"/>
    <x v="17"/>
    <n v="685.69148459999997"/>
    <n v="247.73813743349999"/>
    <n v="202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7.492864249481"/>
    <n v="4.8847147509247242E-2"/>
    <n v="0"/>
    <n v="1.7648317960284526E-2"/>
    <n v="0"/>
    <n v="1.4390034029114356E-2"/>
    <n v="0"/>
    <n v="8.619772859023947E-3"/>
    <n v="0"/>
    <n v="0"/>
    <n v="0"/>
    <n v="0"/>
    <n v="0"/>
    <n v="0.3612967974628104"/>
    <s v=""/>
    <n v="0.48841894612402931"/>
    <s v=""/>
  </r>
  <r>
    <x v="3"/>
    <d v="2019-12-01T00:00:00"/>
    <x v="1"/>
    <x v="18"/>
    <n v="1620.4165696"/>
    <n v="408.13666635939995"/>
    <n v="265"/>
    <n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407.791945107867"/>
    <n v="0.11246807115022291"/>
    <n v="0"/>
    <n v="2.8327495837971329E-2"/>
    <n v="0"/>
    <n v="1.8392825285763525E-2"/>
    <n v="0"/>
    <n v="1.2493239816745036E-2"/>
    <n v="0"/>
    <n v="0"/>
    <n v="0"/>
    <n v="0"/>
    <n v="0"/>
    <n v="0.25187144714284704"/>
    <s v=""/>
    <n v="0.44102874070494397"/>
    <s v=""/>
  </r>
  <r>
    <x v="3"/>
    <d v="2019-12-01T00:00:00"/>
    <x v="1"/>
    <x v="19"/>
    <n v="2406.6793138000003"/>
    <n v="593.84763401030102"/>
    <n v="428.07"/>
    <n v="179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66.412926445459"/>
    <n v="0.16522113755478204"/>
    <n v="0"/>
    <n v="4.0768282281231027E-2"/>
    <n v="0"/>
    <n v="2.9387468429021048E-2"/>
    <n v="0"/>
    <n v="1.2300900771163574E-2"/>
    <n v="0"/>
    <n v="0"/>
    <n v="0"/>
    <n v="0"/>
    <n v="0"/>
    <n v="0.24674979778367384"/>
    <s v=""/>
    <n v="0.30172722721817208"/>
    <s v=""/>
  </r>
  <r>
    <x v="3"/>
    <d v="2019-12-01T00:00:00"/>
    <x v="1"/>
    <x v="20"/>
    <n v="976.82840599999997"/>
    <n v="267.19339050479999"/>
    <n v="243.45570000000001"/>
    <n v="88.0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71.679947163919"/>
    <n v="6.5683796953032503E-2"/>
    <n v="0"/>
    <n v="1.7966590960408257E-2"/>
    <n v="0"/>
    <n v="1.6370423574535563E-2"/>
    <n v="0"/>
    <n v="5.9228143903673498E-3"/>
    <n v="0"/>
    <n v="0"/>
    <n v="0"/>
    <n v="0"/>
    <n v="0"/>
    <n v="0.27353155258754835"/>
    <s v=""/>
    <n v="0.32965710653841063"/>
    <s v=""/>
  </r>
  <r>
    <x v="3"/>
    <d v="2019-12-01T00:00:00"/>
    <x v="1"/>
    <x v="21"/>
    <n v="1539.3505832569999"/>
    <n v="362.72111986971004"/>
    <n v="261.13470000000001"/>
    <n v="110.3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76.479273699237"/>
    <n v="0.10143001914315443"/>
    <n v="0"/>
    <n v="2.3900215150578694E-2"/>
    <n v="0"/>
    <n v="1.7206540152731282E-2"/>
    <n v="0"/>
    <n v="7.2696636690433008E-3"/>
    <n v="0"/>
    <n v="0"/>
    <n v="0"/>
    <n v="0"/>
    <n v="0"/>
    <n v="0.23563256077914024"/>
    <s v=""/>
    <n v="0.30416728984413688"/>
    <s v=""/>
  </r>
  <r>
    <x v="3"/>
    <d v="2019-12-01T00:00:00"/>
    <x v="1"/>
    <x v="22"/>
    <n v="1444.961233"/>
    <n v="471.34174391009901"/>
    <n v="287.46109999999999"/>
    <n v="133.760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49.346785512915"/>
    <n v="9.863656408413761E-2"/>
    <n v="0"/>
    <n v="3.2174932494343021E-2"/>
    <n v="0"/>
    <n v="1.9622793030217366E-2"/>
    <n v="0"/>
    <n v="9.1308371600759154E-3"/>
    <n v="0"/>
    <n v="0"/>
    <n v="0"/>
    <n v="0"/>
    <n v="0"/>
    <n v="0.32619680939917578"/>
    <s v=""/>
    <n v="0.28378729812972547"/>
    <s v=""/>
  </r>
  <r>
    <x v="3"/>
    <d v="2019-12-01T00:00:00"/>
    <x v="1"/>
    <x v="23"/>
    <n v="1319.1822380000001"/>
    <n v="453.4779815192"/>
    <n v="184.3929"/>
    <n v="157.470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04.43134535368"/>
    <n v="9.0950290058947003E-2"/>
    <n v="0"/>
    <n v="3.126478872020489E-2"/>
    <n v="0"/>
    <n v="1.2712866544683121E-2"/>
    <n v="0"/>
    <n v="1.0856695878011356E-2"/>
    <n v="0"/>
    <n v="0"/>
    <n v="0"/>
    <n v="0"/>
    <n v="0"/>
    <n v="0.34375688851504982"/>
    <s v=""/>
    <n v="0.34724993586779651"/>
    <s v=""/>
  </r>
  <r>
    <x v="3"/>
    <d v="2019-12-01T00:00:00"/>
    <x v="7"/>
    <x v="12"/>
    <n v="11950.293519999999"/>
    <n v="1935.24994683333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374.980718285773"/>
    <n v="0.89348117740925082"/>
    <n v="0"/>
    <n v="0.14469179340105803"/>
    <n v="0"/>
    <n v="0"/>
    <n v="0"/>
    <n v="0"/>
    <n v="0"/>
    <n v="0"/>
    <n v="0"/>
    <n v="0"/>
    <n v="0"/>
    <n v="0.16194162457972328"/>
    <s v=""/>
    <n v="0"/>
    <s v=""/>
  </r>
  <r>
    <x v="3"/>
    <d v="2019-12-01T00:00:00"/>
    <x v="7"/>
    <x v="13"/>
    <n v="999.26141820999896"/>
    <n v="318.9523537252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600.58998364081"/>
    <n v="7.3471916983891147E-2"/>
    <n v="0"/>
    <n v="2.3451361603352889E-2"/>
    <n v="0"/>
    <n v="0"/>
    <n v="0"/>
    <n v="0"/>
    <n v="0"/>
    <n v="0"/>
    <n v="0"/>
    <n v="0"/>
    <n v="0"/>
    <n v="0.31918810024372501"/>
    <s v=""/>
    <n v="0"/>
    <s v=""/>
  </r>
  <r>
    <x v="3"/>
    <d v="2019-12-01T00:00:00"/>
    <x v="7"/>
    <x v="14"/>
    <n v="84815.268906055993"/>
    <n v="6448.5598796761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58.785995522274"/>
    <n v="6.164444227394676"/>
    <n v="0"/>
    <n v="0.46868669094605081"/>
    <n v="0"/>
    <n v="0"/>
    <n v="0"/>
    <n v="0"/>
    <n v="0"/>
    <n v="0"/>
    <n v="0"/>
    <n v="0"/>
    <n v="0"/>
    <n v="7.6030648288326758E-2"/>
    <s v=""/>
    <n v="0"/>
    <s v=""/>
  </r>
  <r>
    <x v="3"/>
    <d v="2019-12-01T00:00:00"/>
    <x v="7"/>
    <x v="15"/>
    <n v="3297.2877931849998"/>
    <n v="383.333265266854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814.428614484821"/>
    <n v="0.23868434122043236"/>
    <n v="0"/>
    <n v="2.7748760080088957E-2"/>
    <n v="0"/>
    <n v="0"/>
    <n v="0"/>
    <n v="0"/>
    <n v="0"/>
    <n v="0"/>
    <n v="0"/>
    <n v="0"/>
    <n v="0"/>
    <n v="0.1162571450569609"/>
    <s v=""/>
    <n v="0"/>
    <s v=""/>
  </r>
  <r>
    <x v="3"/>
    <d v="2019-12-01T00:00:00"/>
    <x v="7"/>
    <x v="16"/>
    <n v="2295.2849145300002"/>
    <n v="773.6588657001149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48.48442869292"/>
    <n v="0.16338309845310159"/>
    <n v="0"/>
    <n v="5.5070628410277322E-2"/>
    <n v="0"/>
    <n v="0"/>
    <n v="0"/>
    <n v="0"/>
    <n v="0"/>
    <n v="0"/>
    <n v="0"/>
    <n v="0"/>
    <n v="0"/>
    <n v="0.33706441444483382"/>
    <s v=""/>
    <n v="0"/>
    <s v=""/>
  </r>
  <r>
    <x v="3"/>
    <d v="2019-12-01T00:00:00"/>
    <x v="7"/>
    <x v="17"/>
    <n v="3050.2326492800003"/>
    <n v="1029.175756943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7.492864249481"/>
    <n v="0.21729183970225169"/>
    <n v="0"/>
    <n v="7.3316208734452326E-2"/>
    <n v="0"/>
    <n v="0"/>
    <n v="0"/>
    <n v="0"/>
    <n v="0"/>
    <n v="0"/>
    <n v="0"/>
    <n v="0"/>
    <n v="0"/>
    <n v="0.33740893737618161"/>
    <s v=""/>
    <n v="0"/>
    <s v=""/>
  </r>
  <r>
    <x v="3"/>
    <d v="2019-12-01T00:00:00"/>
    <x v="7"/>
    <x v="18"/>
    <n v="2788.1367660000001"/>
    <n v="438.3349151618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407.791945107867"/>
    <n v="0.19351589588623297"/>
    <n v="0"/>
    <n v="3.0423462306501142E-2"/>
    <n v="0"/>
    <n v="0"/>
    <n v="0"/>
    <n v="0"/>
    <n v="0"/>
    <n v="0"/>
    <n v="0"/>
    <n v="0"/>
    <n v="0"/>
    <n v="0.15721428034204976"/>
    <s v=""/>
    <n v="0"/>
    <s v=""/>
  </r>
  <r>
    <x v="3"/>
    <d v="2019-12-01T00:00:00"/>
    <x v="7"/>
    <x v="19"/>
    <n v="3120.4884719000102"/>
    <n v="578.5819108124029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66.412926445459"/>
    <n v="0.21422490819512155"/>
    <n v="0"/>
    <n v="3.9720273874838612E-2"/>
    <n v="0"/>
    <n v="0"/>
    <n v="0"/>
    <n v="0"/>
    <n v="0"/>
    <n v="0"/>
    <n v="0"/>
    <n v="0"/>
    <n v="0"/>
    <n v="0.1854138914540244"/>
    <s v=""/>
    <n v="0"/>
    <s v=""/>
  </r>
  <r>
    <x v="3"/>
    <d v="2019-12-01T00:00:00"/>
    <x v="7"/>
    <x v="20"/>
    <n v="9584.2518920000002"/>
    <n v="564.4037819999979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71.679947163919"/>
    <n v="0.64446329708889083"/>
    <n v="0"/>
    <n v="3.7951582067742906E-2"/>
    <n v="0"/>
    <n v="0"/>
    <n v="0"/>
    <n v="0"/>
    <n v="0"/>
    <n v="0"/>
    <n v="0"/>
    <n v="0"/>
    <n v="0"/>
    <n v="5.8888663232140967E-2"/>
    <s v=""/>
    <n v="0"/>
    <s v=""/>
  </r>
  <r>
    <x v="3"/>
    <d v="2019-12-01T00:00:00"/>
    <x v="7"/>
    <x v="21"/>
    <n v="7127.0650919999998"/>
    <n v="696.6534575535240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76.479273699237"/>
    <n v="0.46961254738120772"/>
    <n v="0"/>
    <n v="4.5903496126458068E-2"/>
    <n v="0"/>
    <n v="0"/>
    <n v="0"/>
    <n v="0"/>
    <n v="0"/>
    <n v="0"/>
    <n v="0"/>
    <n v="0"/>
    <n v="0"/>
    <n v="9.7747592951761428E-2"/>
    <s v=""/>
    <n v="0"/>
    <s v=""/>
  </r>
  <r>
    <x v="3"/>
    <d v="2019-12-01T00:00:00"/>
    <x v="7"/>
    <x v="22"/>
    <n v="6604.9894907199896"/>
    <n v="872.27234529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49.346785512915"/>
    <n v="0.45087262848141596"/>
    <n v="0"/>
    <n v="5.954342934657747E-2"/>
    <n v="0"/>
    <n v="0"/>
    <n v="0"/>
    <n v="0"/>
    <n v="0"/>
    <n v="0"/>
    <n v="0"/>
    <n v="0"/>
    <n v="0"/>
    <n v="0.13206263939136356"/>
    <s v=""/>
    <n v="0"/>
    <s v=""/>
  </r>
  <r>
    <x v="3"/>
    <d v="2019-12-01T00:00:00"/>
    <x v="7"/>
    <x v="23"/>
    <n v="50812.288359380997"/>
    <n v="5206.29093447408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04.43134535368"/>
    <n v="3.5032251282059468"/>
    <n v="0"/>
    <n v="0.35894485006072663"/>
    <n v="0"/>
    <n v="0"/>
    <n v="0"/>
    <n v="0"/>
    <n v="0"/>
    <n v="0"/>
    <n v="0"/>
    <n v="0"/>
    <n v="0"/>
    <n v="0.10246125696310804"/>
    <s v=""/>
    <n v="0"/>
    <s v=""/>
  </r>
  <r>
    <x v="3"/>
    <d v="2019-12-01T00:00:00"/>
    <x v="6"/>
    <x v="1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374.980718285773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600.58998364081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58.785995522274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814.428614484821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48.48442869292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7.492864249481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407.791945107867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66.412926445459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2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71.679947163919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2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76.479273699237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49.346785512915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2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04.43134535368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3"/>
    <x v="12"/>
    <n v="14.884"/>
    <n v="11.5507563617848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374.980718285773"/>
    <n v="1.112824034179814E-3"/>
    <n v="0"/>
    <n v="8.6360919728228392E-4"/>
    <n v="0"/>
    <n v="0"/>
    <n v="0"/>
    <n v="0"/>
    <n v="0"/>
    <n v="0"/>
    <n v="0"/>
    <n v="0"/>
    <n v="0"/>
    <n v="0.7760518920844397"/>
    <s v=""/>
    <n v="0"/>
    <s v=""/>
  </r>
  <r>
    <x v="3"/>
    <d v="2019-12-01T00:00:00"/>
    <x v="3"/>
    <x v="13"/>
    <n v="9.1199999999999992"/>
    <n v="8.128005270499999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600.58998364081"/>
    <n v="6.7055914566719558E-4"/>
    <n v="0"/>
    <n v="5.9762152085141918E-4"/>
    <n v="0"/>
    <n v="0"/>
    <n v="0"/>
    <n v="0"/>
    <n v="0"/>
    <n v="0"/>
    <n v="0"/>
    <n v="0"/>
    <n v="0"/>
    <n v="0.89122864808114033"/>
    <s v=""/>
    <n v="0"/>
    <s v=""/>
  </r>
  <r>
    <x v="3"/>
    <d v="2019-12-01T00:00:00"/>
    <x v="3"/>
    <x v="14"/>
    <n v="24.920999999999999"/>
    <n v="16.66516993009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58.785995522274"/>
    <n v="1.811278989884021E-3"/>
    <n v="0"/>
    <n v="1.2112383996323217E-3"/>
    <n v="0"/>
    <n v="0"/>
    <n v="0"/>
    <n v="0"/>
    <n v="0"/>
    <n v="0"/>
    <n v="0"/>
    <n v="0"/>
    <n v="0"/>
    <n v="0.66871995225311986"/>
    <s v=""/>
    <n v="0"/>
    <s v=""/>
  </r>
  <r>
    <x v="3"/>
    <d v="2019-12-01T00:00:00"/>
    <x v="3"/>
    <x v="15"/>
    <n v="17.308"/>
    <n v="14.686580434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814.428614484821"/>
    <n v="1.2528929341204941E-3"/>
    <n v="0"/>
    <n v="1.0631333979894545E-3"/>
    <n v="0"/>
    <n v="0"/>
    <n v="0"/>
    <n v="0"/>
    <n v="0"/>
    <n v="0"/>
    <n v="0"/>
    <n v="0"/>
    <n v="0"/>
    <n v="0.84854289543563677"/>
    <s v=""/>
    <n v="0"/>
    <s v=""/>
  </r>
  <r>
    <x v="3"/>
    <d v="2019-12-01T00:00:00"/>
    <x v="3"/>
    <x v="16"/>
    <n v="4.5060000000000002"/>
    <n v="4.00244858010000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48.48442869292"/>
    <n v="3.2074634263015955E-4"/>
    <n v="0"/>
    <n v="2.8490251745058815E-4"/>
    <n v="0"/>
    <n v="0"/>
    <n v="0"/>
    <n v="0"/>
    <n v="0"/>
    <n v="0"/>
    <n v="0"/>
    <n v="0"/>
    <n v="0"/>
    <n v="0.88824868621837549"/>
    <s v=""/>
    <n v="0"/>
    <s v=""/>
  </r>
  <r>
    <x v="3"/>
    <d v="2019-12-01T00:00:00"/>
    <x v="3"/>
    <x v="17"/>
    <n v="3.7109999999999999"/>
    <n v="2.468805454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7.492864249481"/>
    <n v="2.6436344694080879E-4"/>
    <n v="0"/>
    <n v="1.7587225001463929E-4"/>
    <n v="0"/>
    <n v="0"/>
    <n v="0"/>
    <n v="0"/>
    <n v="0"/>
    <n v="0"/>
    <n v="0"/>
    <n v="0"/>
    <n v="0"/>
    <n v="0.66526689695499863"/>
    <s v=""/>
    <n v="0"/>
    <s v=""/>
  </r>
  <r>
    <x v="3"/>
    <d v="2019-12-01T00:00:00"/>
    <x v="3"/>
    <x v="18"/>
    <n v="10.436999999999999"/>
    <n v="7.406317487099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407.791945107867"/>
    <n v="7.2439968870759955E-4"/>
    <n v="0"/>
    <n v="5.140494473627375E-4"/>
    <n v="0"/>
    <n v="0"/>
    <n v="0"/>
    <n v="0"/>
    <n v="0"/>
    <n v="0"/>
    <n v="0"/>
    <n v="0"/>
    <n v="0"/>
    <n v="0.70962129798792761"/>
    <s v=""/>
    <n v="0"/>
    <s v=""/>
  </r>
  <r>
    <x v="3"/>
    <d v="2019-12-01T00:00:00"/>
    <x v="3"/>
    <x v="19"/>
    <n v="54.052"/>
    <n v="28.26706489900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66.412926445459"/>
    <n v="3.7107282536161042E-3"/>
    <n v="0"/>
    <n v="1.9405645742529296E-3"/>
    <n v="0"/>
    <n v="0"/>
    <n v="0"/>
    <n v="0"/>
    <n v="0"/>
    <n v="0"/>
    <n v="0"/>
    <n v="0"/>
    <n v="0"/>
    <n v="0.52296057313327904"/>
    <s v=""/>
    <n v="0"/>
    <s v=""/>
  </r>
  <r>
    <x v="3"/>
    <d v="2019-12-01T00:00:00"/>
    <x v="3"/>
    <x v="20"/>
    <n v="156.68020000000001"/>
    <n v="70.63853452050000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71.679947163919"/>
    <n v="1.0535474173506502E-2"/>
    <n v="0"/>
    <n v="4.7498691991398733E-3"/>
    <n v="0"/>
    <n v="0"/>
    <n v="0"/>
    <n v="0"/>
    <n v="0"/>
    <n v="0"/>
    <n v="0"/>
    <n v="0"/>
    <n v="0"/>
    <n v="0.45084531753533624"/>
    <s v=""/>
    <n v="0"/>
    <s v=""/>
  </r>
  <r>
    <x v="3"/>
    <d v="2019-12-01T00:00:00"/>
    <x v="3"/>
    <x v="21"/>
    <n v="108.374"/>
    <n v="59.7030229685882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76.479273699237"/>
    <n v="7.1409183938867561E-3"/>
    <n v="0"/>
    <n v="3.9339178667118953E-3"/>
    <n v="0"/>
    <n v="0"/>
    <n v="0"/>
    <n v="0"/>
    <n v="0"/>
    <n v="0"/>
    <n v="0"/>
    <n v="0"/>
    <n v="0"/>
    <n v="0.55089802875771121"/>
    <s v=""/>
    <n v="0"/>
    <s v=""/>
  </r>
  <r>
    <x v="3"/>
    <d v="2019-12-01T00:00:00"/>
    <x v="3"/>
    <x v="22"/>
    <n v="232.06469999999999"/>
    <n v="108.2506094097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49.346785512915"/>
    <n v="1.5841300188858539E-2"/>
    <n v="0"/>
    <n v="7.3894495771546333E-3"/>
    <n v="0"/>
    <n v="0"/>
    <n v="0"/>
    <n v="0"/>
    <n v="0"/>
    <n v="0"/>
    <n v="0"/>
    <n v="0"/>
    <n v="0"/>
    <n v="0.46646736625518664"/>
    <s v=""/>
    <n v="0"/>
    <s v=""/>
  </r>
  <r>
    <x v="3"/>
    <d v="2019-12-01T00:00:00"/>
    <x v="3"/>
    <x v="23"/>
    <n v="37.427"/>
    <n v="20.527191559954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04.43134535368"/>
    <n v="2.5803838226301293E-3"/>
    <n v="0"/>
    <n v="1.4152358731754444E-3"/>
    <n v="0"/>
    <n v="0"/>
    <n v="0"/>
    <n v="0"/>
    <n v="0"/>
    <n v="0"/>
    <n v="0"/>
    <n v="0"/>
    <n v="0"/>
    <n v="0.54845944264715052"/>
    <s v=""/>
    <n v="0"/>
    <s v=""/>
  </r>
  <r>
    <x v="3"/>
    <d v="2019-12-01T00:00:00"/>
    <x v="4"/>
    <x v="12"/>
    <n v="21594.855079599998"/>
    <n v="4546.2814876984976"/>
    <n v="1864.7"/>
    <n v="807.799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374.980718285773"/>
    <n v="1.61457093168563"/>
    <n v="0"/>
    <n v="0.33990938629788015"/>
    <n v="0"/>
    <n v="0.1394170234167629"/>
    <n v="0"/>
    <n v="6.0396273984575359E-2"/>
    <n v="0"/>
    <n v="0"/>
    <n v="0"/>
    <n v="0"/>
    <n v="0"/>
    <n v="0.21052614018203025"/>
    <s v=""/>
    <n v="0.17768345452998754"/>
    <s v=""/>
  </r>
  <r>
    <x v="3"/>
    <d v="2019-12-01T00:00:00"/>
    <x v="4"/>
    <x v="13"/>
    <n v="14468.28992021"/>
    <n v="4598.2022181835991"/>
    <n v="3038.9849999999997"/>
    <n v="1168.18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600.58998364081"/>
    <n v="1.0637986982633021"/>
    <n v="0"/>
    <n v="0.33808843761296031"/>
    <n v="0"/>
    <n v="0.22344508610695421"/>
    <n v="0"/>
    <n v="8.5892450357310315E-2"/>
    <n v="0"/>
    <n v="0"/>
    <n v="0"/>
    <n v="0"/>
    <n v="0"/>
    <n v="0.3178124189895179"/>
    <s v=""/>
    <n v="0.25405320265829079"/>
    <s v=""/>
  </r>
  <r>
    <x v="3"/>
    <d v="2019-12-01T00:00:00"/>
    <x v="4"/>
    <x v="14"/>
    <n v="99895.656100630993"/>
    <n v="11179.660088903011"/>
    <n v="3952.84"/>
    <n v="1537.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58.785995522274"/>
    <n v="7.2604993008206913"/>
    <n v="0"/>
    <n v="0.81254698579812012"/>
    <n v="0"/>
    <n v="0.28729569609458505"/>
    <n v="0"/>
    <n v="0.1117202491920619"/>
    <n v="0"/>
    <n v="0"/>
    <n v="0"/>
    <n v="0"/>
    <n v="0"/>
    <n v="0.11191337566911876"/>
    <s v=""/>
    <n v="0.13749389406979987"/>
    <s v=""/>
  </r>
  <r>
    <x v="3"/>
    <d v="2019-12-01T00:00:00"/>
    <x v="4"/>
    <x v="15"/>
    <n v="12178.248276716002"/>
    <n v="3308.504745721455"/>
    <n v="2235.96"/>
    <n v="88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814.428614484821"/>
    <n v="0.88156004251574782"/>
    <n v="0"/>
    <n v="0.23949631490747245"/>
    <n v="0"/>
    <n v="0.161856857232266"/>
    <n v="0"/>
    <n v="6.4114124783367324E-2"/>
    <n v="0"/>
    <n v="0"/>
    <n v="0"/>
    <n v="0"/>
    <n v="0"/>
    <n v="0.27167328753241921"/>
    <s v=""/>
    <n v="0.26770401376796682"/>
    <s v=""/>
  </r>
  <r>
    <x v="3"/>
    <d v="2019-12-01T00:00:00"/>
    <x v="4"/>
    <x v="16"/>
    <n v="23995.82443543"/>
    <n v="8185.0799179048108"/>
    <n v="4989.25"/>
    <n v="2472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48.48442869292"/>
    <n v="1.7080721096448257"/>
    <n v="0"/>
    <n v="0.58263081398214256"/>
    <n v="0"/>
    <n v="0.35514507100921511"/>
    <n v="0"/>
    <n v="0.17596631241951"/>
    <n v="0"/>
    <n v="0"/>
    <n v="0"/>
    <n v="0"/>
    <n v="0"/>
    <n v="0.34110434254634253"/>
    <s v=""/>
    <n v="0.30202026428506629"/>
    <s v=""/>
  </r>
  <r>
    <x v="3"/>
    <d v="2019-12-01T00:00:00"/>
    <x v="4"/>
    <x v="17"/>
    <n v="11886.352441879999"/>
    <n v="3716.3097252596003"/>
    <n v="2201"/>
    <n v="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7.492864249481"/>
    <n v="0.84675750554801843"/>
    <n v="0"/>
    <n v="0.2647417000456152"/>
    <n v="0"/>
    <n v="0.15679438068356782"/>
    <n v="0"/>
    <n v="7.0240463132211661E-2"/>
    <n v="0"/>
    <n v="0"/>
    <n v="0"/>
    <n v="0"/>
    <n v="0"/>
    <n v="0.31265350269824338"/>
    <s v=""/>
    <n v="0.26531696034326735"/>
    <s v=""/>
  </r>
  <r>
    <x v="3"/>
    <d v="2019-12-01T00:00:00"/>
    <x v="4"/>
    <x v="18"/>
    <n v="11192.25162359999"/>
    <n v="3344.7647539701998"/>
    <n v="2426"/>
    <n v="1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407.791945107867"/>
    <n v="0.77681935346104813"/>
    <n v="0"/>
    <n v="0.23214971223303285"/>
    <n v="0"/>
    <n v="0.16838110997457476"/>
    <n v="0"/>
    <n v="7.7249866200206796E-2"/>
    <n v="0"/>
    <n v="0"/>
    <n v="0"/>
    <n v="0"/>
    <n v="0"/>
    <n v="0.2988464579296472"/>
    <s v=""/>
    <n v="0.33275882815940372"/>
    <s v=""/>
  </r>
  <r>
    <x v="3"/>
    <d v="2019-12-01T00:00:00"/>
    <x v="4"/>
    <x v="19"/>
    <n v="22512.672283365009"/>
    <n v="6864.6501244160036"/>
    <n v="4333.5182999999997"/>
    <n v="1805.56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66.412926445459"/>
    <n v="1.5455192981995618"/>
    <n v="0"/>
    <n v="0.47126565470028431"/>
    <n v="0"/>
    <n v="0.29750071770466269"/>
    <n v="0"/>
    <n v="0.12395416147526447"/>
    <n v="0"/>
    <n v="0"/>
    <n v="0"/>
    <n v="0"/>
    <n v="0"/>
    <n v="0.30492382414718522"/>
    <s v=""/>
    <n v="0.26302396586506371"/>
    <s v=""/>
  </r>
  <r>
    <x v="3"/>
    <d v="2019-12-01T00:00:00"/>
    <x v="4"/>
    <x v="20"/>
    <n v="18657.763414500001"/>
    <n v="3003.6540101296978"/>
    <n v="3264.6570000000002"/>
    <n v="1095.7005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71.679947163919"/>
    <n v="1.2545834418698676"/>
    <n v="0"/>
    <n v="0.20197139938467443"/>
    <n v="0"/>
    <n v="0.219521736051251"/>
    <n v="0"/>
    <n v="7.3676989008155322E-2"/>
    <n v="0"/>
    <n v="0"/>
    <n v="0"/>
    <n v="0"/>
    <n v="0"/>
    <n v="0.16098682052080202"/>
    <s v=""/>
    <n v="0.36478921883305981"/>
    <s v=""/>
  </r>
  <r>
    <x v="3"/>
    <d v="2019-12-01T00:00:00"/>
    <x v="4"/>
    <x v="21"/>
    <n v="17884.937475257"/>
    <n v="4004.2023231698327"/>
    <n v="2430.6419000000001"/>
    <n v="1040.4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76.479273699237"/>
    <n v="1.1784641979679378"/>
    <n v="0"/>
    <n v="0.26384263773937972"/>
    <n v="0"/>
    <n v="0.16015848314782008"/>
    <n v="0"/>
    <n v="6.855698750915841E-2"/>
    <n v="0"/>
    <n v="0"/>
    <n v="0"/>
    <n v="0"/>
    <n v="0"/>
    <n v="0.22388685052488802"/>
    <s v=""/>
    <n v="0.25984044162292713"/>
    <s v=""/>
  </r>
  <r>
    <x v="3"/>
    <d v="2019-12-01T00:00:00"/>
    <x v="4"/>
    <x v="22"/>
    <n v="20385.205354393987"/>
    <n v="6067.4066177995001"/>
    <n v="2814.0140000000001"/>
    <n v="1575.5621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49.346785512915"/>
    <n v="1.3915436403316903"/>
    <n v="0"/>
    <n v="0.41417591559780004"/>
    <n v="0"/>
    <n v="0.1920914318707265"/>
    <n v="0"/>
    <n v="0.10755169654104378"/>
    <n v="0"/>
    <n v="0"/>
    <n v="0"/>
    <n v="0"/>
    <n v="0"/>
    <n v="0.29763774817660515"/>
    <s v=""/>
    <n v="0.25967636574379088"/>
    <s v=""/>
  </r>
  <r>
    <x v="3"/>
    <d v="2019-12-01T00:00:00"/>
    <x v="4"/>
    <x v="23"/>
    <n v="73856.986566832988"/>
    <n v="13827.898228203096"/>
    <n v="6850.3778000000002"/>
    <n v="3453.932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04.43134535368"/>
    <n v="5.0920291053321565"/>
    <n v="0"/>
    <n v="0.95335679827480424"/>
    <n v="0"/>
    <n v="0.47229551003352066"/>
    <n v="0"/>
    <n v="0.23812946662720605"/>
    <n v="0"/>
    <n v="0"/>
    <n v="0"/>
    <n v="0"/>
    <n v="0"/>
    <n v="0.18722532384516213"/>
    <s v=""/>
    <n v="0.24978000582586232"/>
    <s v=""/>
  </r>
  <r>
    <x v="4"/>
    <d v="2019-12-01T00:00:00"/>
    <x v="0"/>
    <x v="12"/>
    <n v="69.376302924122726"/>
    <n v="32.291076403034147"/>
    <n v="11.398010646951693"/>
    <n v="5.3844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60322889537202"/>
    <n v="1.3709856947580596"/>
    <n v="0"/>
    <n v="0.63812284527929342"/>
    <n v="0"/>
    <n v="0.22524275418310535"/>
    <n v="0"/>
    <n v="0.10640566061768528"/>
    <n v="0"/>
    <n v="0"/>
    <n v="0"/>
    <n v="0"/>
    <n v="0"/>
    <n v="0.46544821562992611"/>
    <s v=""/>
    <n v="0.16674792542666872"/>
    <s v=""/>
  </r>
  <r>
    <x v="4"/>
    <d v="2019-12-01T00:00:00"/>
    <x v="0"/>
    <x v="13"/>
    <n v="65.436125636170303"/>
    <n v="37.137819729834298"/>
    <n v="16.61161489897415"/>
    <n v="9.51623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930546332140146"/>
    <n v="1.2600700408127898"/>
    <n v="0"/>
    <n v="0.71514402125304555"/>
    <n v="0"/>
    <n v="0.31988138142681383"/>
    <n v="0"/>
    <n v="0.18324937194258514"/>
    <n v="0"/>
    <n v="0"/>
    <n v="0"/>
    <n v="0"/>
    <n v="0"/>
    <n v="0.56754307148811534"/>
    <s v=""/>
    <n v="0.25624121365302505"/>
    <s v=""/>
  </r>
  <r>
    <x v="4"/>
    <d v="2019-12-01T00:00:00"/>
    <x v="0"/>
    <x v="14"/>
    <n v="74.733148624436183"/>
    <n v="34.048787261834676"/>
    <n v="16.924305215555432"/>
    <n v="8.511274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14297846058811"/>
    <n v="1.4340238996444226"/>
    <n v="0"/>
    <n v="0.65334828768895414"/>
    <n v="0"/>
    <n v="0.32475358807574045"/>
    <n v="0"/>
    <n v="0.16331938358148046"/>
    <n v="0"/>
    <n v="0"/>
    <n v="0"/>
    <n v="0"/>
    <n v="0"/>
    <n v="0.45560488067943428"/>
    <s v=""/>
    <n v="0.24997292662873483"/>
    <s v=""/>
  </r>
  <r>
    <x v="4"/>
    <d v="2019-12-01T00:00:00"/>
    <x v="0"/>
    <x v="15"/>
    <n v="58.795768049470261"/>
    <n v="29.630429188470895"/>
    <n v="14.386777029379251"/>
    <n v="7.780521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52206283652239"/>
    <n v="1.1295538123604174"/>
    <n v="0"/>
    <n v="0.56924444329993307"/>
    <n v="0"/>
    <n v="0.27639130128279749"/>
    <n v="0"/>
    <n v="0.14947533554295445"/>
    <n v="0"/>
    <n v="0"/>
    <n v="0"/>
    <n v="0"/>
    <n v="0"/>
    <n v="0.50395513438212258"/>
    <s v=""/>
    <n v="0.26258549785122165"/>
    <s v=""/>
  </r>
  <r>
    <x v="4"/>
    <d v="2019-12-01T00:00:00"/>
    <x v="0"/>
    <x v="16"/>
    <n v="70.663265701088918"/>
    <n v="47.015009216869942"/>
    <n v="18.618728250207333"/>
    <n v="12.641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7252962069349"/>
    <n v="1.3518241074967023"/>
    <n v="0"/>
    <n v="0.8994209684900687"/>
    <n v="0"/>
    <n v="0.35618571332420473"/>
    <n v="0"/>
    <n v="0.24183354223966272"/>
    <n v="0"/>
    <n v="0"/>
    <n v="0"/>
    <n v="0"/>
    <n v="0"/>
    <n v="0.66533875487367189"/>
    <s v=""/>
    <n v="0.26887692272245822"/>
    <s v=""/>
  </r>
  <r>
    <x v="4"/>
    <d v="2019-12-01T00:00:00"/>
    <x v="0"/>
    <x v="17"/>
    <n v="88.156041394330032"/>
    <n v="62.045625465284743"/>
    <n v="7.5517332412550138"/>
    <n v="7.62737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12256365089462"/>
    <n v="1.6594839430880031"/>
    <n v="0"/>
    <n v="1.1679712197820455"/>
    <n v="0"/>
    <n v="0.14215679218500663"/>
    <n v="0"/>
    <n v="0.14358079647896566"/>
    <n v="0"/>
    <n v="0"/>
    <n v="0"/>
    <n v="0"/>
    <n v="0"/>
    <n v="0.70381592099569212"/>
    <s v=""/>
    <n v="0.12293179322154803"/>
    <s v=""/>
  </r>
  <r>
    <x v="4"/>
    <d v="2019-12-01T00:00:00"/>
    <x v="0"/>
    <x v="18"/>
    <n v="49.22446111156637"/>
    <n v="25.024867036131706"/>
    <n v="11.885867091535598"/>
    <n v="7.097062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393455886357103"/>
    <n v="0.92191936810263708"/>
    <n v="0"/>
    <n v="0.46868790604966193"/>
    <n v="0"/>
    <n v="0.22260906124588634"/>
    <n v="0"/>
    <n v="0.13292007198607678"/>
    <n v="0"/>
    <n v="0"/>
    <n v="0"/>
    <n v="0"/>
    <n v="0"/>
    <n v="0.50838275261994825"/>
    <s v=""/>
    <n v="0.28360038795622911"/>
    <s v=""/>
  </r>
  <r>
    <x v="4"/>
    <d v="2019-12-01T00:00:00"/>
    <x v="0"/>
    <x v="19"/>
    <n v="58.536900311407791"/>
    <n v="30.815894227422675"/>
    <n v="13.216034774882937"/>
    <n v="7.17134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285597042458193"/>
    <n v="1.0985501441367982"/>
    <n v="0"/>
    <n v="0.57831564133303115"/>
    <n v="0"/>
    <n v="0.24802264605109603"/>
    <n v="0"/>
    <n v="0.1345831218572224"/>
    <n v="0"/>
    <n v="0"/>
    <n v="0"/>
    <n v="0"/>
    <n v="0"/>
    <n v="0.52643536066116592"/>
    <s v=""/>
    <n v="0.23271568714103105"/>
    <s v=""/>
  </r>
  <r>
    <x v="4"/>
    <d v="2019-12-01T00:00:00"/>
    <x v="0"/>
    <x v="20"/>
    <n v="72.682872144951318"/>
    <n v="36.035560914012123"/>
    <n v="15.204054690725286"/>
    <n v="8.684385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4.00027447314023"/>
    <n v="1.3459722724391674"/>
    <n v="0"/>
    <n v="0.66732181022406156"/>
    <n v="0"/>
    <n v="0.28155513724819664"/>
    <n v="0"/>
    <n v="0.16082112701704171"/>
    <n v="0"/>
    <n v="0"/>
    <n v="0"/>
    <n v="0"/>
    <n v="0"/>
    <n v="0.49579164733813036"/>
    <s v=""/>
    <n v="0.24099486117956195"/>
    <s v=""/>
  </r>
  <r>
    <x v="4"/>
    <d v="2019-12-01T00:00:00"/>
    <x v="0"/>
    <x v="21"/>
    <n v="79.147096297698326"/>
    <n v="42.031958877522278"/>
    <n v="16.748805667867263"/>
    <n v="9.834841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944187208716812"/>
    <n v="1.4672034262277103"/>
    <n v="0"/>
    <n v="0.77917494084942585"/>
    <n v="0"/>
    <n v="0.31048397491029084"/>
    <n v="0"/>
    <n v="0.18231512066254274"/>
    <n v="0"/>
    <n v="0"/>
    <n v="0"/>
    <n v="0"/>
    <n v="0"/>
    <n v="0.5310612876993771"/>
    <s v=""/>
    <n v="0.23398483588780458"/>
    <s v=""/>
  </r>
  <r>
    <x v="4"/>
    <d v="2019-12-01T00:00:00"/>
    <x v="0"/>
    <x v="22"/>
    <n v="79.776166695105445"/>
    <n v="42.514211266252246"/>
    <n v="16.816146320733104"/>
    <n v="9.575483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747979573801047"/>
    <n v="1.5124023202346275"/>
    <n v="0"/>
    <n v="0.80598748254934627"/>
    <n v="0"/>
    <n v="0.31880171442785221"/>
    <n v="0"/>
    <n v="0.18153269712639319"/>
    <n v="0"/>
    <n v="0"/>
    <n v="0"/>
    <n v="0"/>
    <n v="0"/>
    <n v="0.53291870275913678"/>
    <s v=""/>
    <n v="0.22523016927285708"/>
    <s v=""/>
  </r>
  <r>
    <x v="4"/>
    <d v="2019-12-01T00:00:00"/>
    <x v="0"/>
    <x v="23"/>
    <n v="95.089927606351438"/>
    <n v="68.405195496509549"/>
    <n v="20.829797222208985"/>
    <n v="17.587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823162274618589"/>
    <n v="1.8001559072134903"/>
    <n v="0"/>
    <n v="1.2949848617711039"/>
    <n v="0"/>
    <n v="0.39433075047492294"/>
    <n v="0"/>
    <n v="0.33295827517034038"/>
    <n v="0"/>
    <n v="0"/>
    <n v="0"/>
    <n v="0"/>
    <n v="0"/>
    <n v="0.71937372567670865"/>
    <s v=""/>
    <n v="0.25711364279190524"/>
    <s v=""/>
  </r>
  <r>
    <x v="4"/>
    <d v="2019-12-01T00:00:00"/>
    <x v="1"/>
    <x v="12"/>
    <n v="58.94781631578126"/>
    <n v="27.122942739187927"/>
    <n v="13.677334354995411"/>
    <n v="6.513127303428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60322889537202"/>
    <n v="1.1649022720993285"/>
    <n v="0"/>
    <n v="0.53599233351823694"/>
    <n v="0"/>
    <n v="0.27028580297266935"/>
    <n v="0"/>
    <n v="0.12870971765251019"/>
    <n v="0"/>
    <n v="0"/>
    <n v="0"/>
    <n v="0"/>
    <n v="0"/>
    <n v="0.46011785396580812"/>
    <s v=""/>
    <n v="0.24013350490978783"/>
    <s v=""/>
  </r>
  <r>
    <x v="4"/>
    <d v="2019-12-01T00:00:00"/>
    <x v="1"/>
    <x v="13"/>
    <n v="81.777608249605038"/>
    <n v="36.789627975559391"/>
    <n v="19.727916455927147"/>
    <n v="9.0458638181022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930546332140146"/>
    <n v="1.5747496228244446"/>
    <n v="0"/>
    <n v="0.70843907052813071"/>
    <n v="0"/>
    <n v="0.37989040842648353"/>
    <n v="0"/>
    <n v="0.17419157811755312"/>
    <n v="0"/>
    <n v="0"/>
    <n v="0"/>
    <n v="0"/>
    <n v="0"/>
    <n v="0.44987410078402573"/>
    <s v=""/>
    <n v="0.24588081793356753"/>
    <s v=""/>
  </r>
  <r>
    <x v="4"/>
    <d v="2019-12-01T00:00:00"/>
    <x v="1"/>
    <x v="14"/>
    <n v="106.44642431021886"/>
    <n v="57.088889502236661"/>
    <n v="24.228220817310024"/>
    <n v="17.164761730162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14297846058811"/>
    <n v="2.0425570085325244"/>
    <n v="0"/>
    <n v="1.0954554097777998"/>
    <n v="0"/>
    <n v="0.46490544473760581"/>
    <n v="0"/>
    <n v="0.32936761003412307"/>
    <n v="0"/>
    <n v="0"/>
    <n v="0"/>
    <n v="0"/>
    <n v="0"/>
    <n v="0.53631570879132029"/>
    <s v=""/>
    <n v="0.30066729060284747"/>
    <s v=""/>
  </r>
  <r>
    <x v="4"/>
    <d v="2019-12-01T00:00:00"/>
    <x v="1"/>
    <x v="15"/>
    <n v="83.259970718826636"/>
    <n v="43.418944702500639"/>
    <n v="17.100399786261828"/>
    <n v="9.8312353355706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52206283652239"/>
    <n v="1.5995473902702881"/>
    <n v="0"/>
    <n v="0.83414225452604873"/>
    <n v="0"/>
    <n v="0.32852401477615101"/>
    <n v="0"/>
    <n v="0.1888725961392779"/>
    <n v="0"/>
    <n v="0"/>
    <n v="0"/>
    <n v="0"/>
    <n v="0"/>
    <n v="0.52148642772321807"/>
    <s v=""/>
    <n v="0.22642732113672076"/>
    <s v=""/>
  </r>
  <r>
    <x v="4"/>
    <d v="2019-12-01T00:00:00"/>
    <x v="1"/>
    <x v="16"/>
    <n v="74.332974795572511"/>
    <n v="44.460333264480305"/>
    <n v="17.798213975941042"/>
    <n v="15.701433093660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7252962069349"/>
    <n v="1.4220275034507952"/>
    <n v="0"/>
    <n v="0.85054872199793985"/>
    <n v="0"/>
    <n v="0.34048885915969024"/>
    <n v="0"/>
    <n v="0.30037637756571917"/>
    <n v="0"/>
    <n v="0"/>
    <n v="0"/>
    <n v="0"/>
    <n v="0"/>
    <n v="0.59812396028483028"/>
    <s v=""/>
    <n v="0.35315599188737212"/>
    <s v=""/>
  </r>
  <r>
    <x v="4"/>
    <d v="2019-12-01T00:00:00"/>
    <x v="1"/>
    <x v="17"/>
    <n v="75.820497962182031"/>
    <n v="59.441165993096526"/>
    <n v="0.90107465709132661"/>
    <n v="4.9770679090693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12256365089462"/>
    <n v="1.4272748292129001"/>
    <n v="0"/>
    <n v="1.1189438518766874"/>
    <n v="0"/>
    <n v="1.6962183207363937E-2"/>
    <n v="0"/>
    <n v="9.3690280871554718E-2"/>
    <n v="0"/>
    <n v="0"/>
    <n v="0"/>
    <n v="0"/>
    <n v="0"/>
    <n v="0.7839722448505253"/>
    <s v=""/>
    <n v="8.3730993931838332E-2"/>
    <s v=""/>
  </r>
  <r>
    <x v="4"/>
    <d v="2019-12-01T00:00:00"/>
    <x v="1"/>
    <x v="18"/>
    <n v="87.326459229107726"/>
    <n v="52.033952159818419"/>
    <n v="25.962285449145895"/>
    <n v="12.234879513871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393455886357103"/>
    <n v="1.6355273840107634"/>
    <n v="0"/>
    <n v="0.97453800837630256"/>
    <n v="0"/>
    <n v="0.48624470954650612"/>
    <n v="0"/>
    <n v="0.22914567545340922"/>
    <n v="0"/>
    <n v="0"/>
    <n v="0"/>
    <n v="0"/>
    <n v="0"/>
    <n v="0.59585551297005312"/>
    <s v=""/>
    <n v="0.23513262026095161"/>
    <s v=""/>
  </r>
  <r>
    <x v="4"/>
    <d v="2019-12-01T00:00:00"/>
    <x v="1"/>
    <x v="19"/>
    <n v="149.14402717512044"/>
    <n v="88.199828748382103"/>
    <n v="28.591798173334134"/>
    <n v="18.12840727916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285597042458193"/>
    <n v="2.7989557301250061"/>
    <n v="0"/>
    <n v="1.6552283101586363"/>
    <n v="0"/>
    <n v="0.53657648145618164"/>
    <n v="0"/>
    <n v="0.34021214522048832"/>
    <n v="0"/>
    <n v="0"/>
    <n v="0"/>
    <n v="0"/>
    <n v="0"/>
    <n v="0.59137352275475641"/>
    <s v=""/>
    <n v="0.20553789657445054"/>
    <s v=""/>
  </r>
  <r>
    <x v="4"/>
    <d v="2019-12-01T00:00:00"/>
    <x v="1"/>
    <x v="20"/>
    <n v="93.759313435822321"/>
    <n v="57.615403550692136"/>
    <n v="25.023112519389372"/>
    <n v="16.326410844290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4.00027447314023"/>
    <n v="1.7362747569451384"/>
    <n v="0"/>
    <n v="1.0669464944914322"/>
    <n v="0"/>
    <n v="0.46338861725297126"/>
    <n v="0"/>
    <n v="0.30233940481935184"/>
    <n v="0"/>
    <n v="0"/>
    <n v="0"/>
    <n v="0"/>
    <n v="0"/>
    <n v="0.61450325774974379"/>
    <s v=""/>
    <n v="0.28336885343389606"/>
    <s v=""/>
  </r>
  <r>
    <x v="4"/>
    <d v="2019-12-01T00:00:00"/>
    <x v="1"/>
    <x v="21"/>
    <n v="96.763052131073124"/>
    <n v="56.26882771949132"/>
    <n v="28.402721378100594"/>
    <n v="17.41233351811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944187208716812"/>
    <n v="1.793762352126741"/>
    <n v="0"/>
    <n v="1.0430934384418507"/>
    <n v="0"/>
    <n v="0.52652051773821174"/>
    <n v="0"/>
    <n v="0.32278424088116581"/>
    <n v="0"/>
    <n v="0"/>
    <n v="0"/>
    <n v="0"/>
    <n v="0"/>
    <n v="0.58151150134527374"/>
    <s v=""/>
    <n v="0.30944901864528418"/>
    <s v=""/>
  </r>
  <r>
    <x v="4"/>
    <d v="2019-12-01T00:00:00"/>
    <x v="1"/>
    <x v="22"/>
    <n v="115.04362813459723"/>
    <n v="76.788560551908759"/>
    <n v="32.403818946012663"/>
    <n v="20.974198319312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747979573801047"/>
    <n v="2.1810053970623984"/>
    <n v="0"/>
    <n v="1.4557630675592403"/>
    <n v="0"/>
    <n v="0.61431393596176798"/>
    <n v="0"/>
    <n v="0.39763036402117707"/>
    <n v="0"/>
    <n v="0"/>
    <n v="0"/>
    <n v="0"/>
    <n v="0"/>
    <n v="0.66747339072155032"/>
    <s v=""/>
    <n v="0.27314222546382605"/>
    <s v=""/>
  </r>
  <r>
    <x v="4"/>
    <d v="2019-12-01T00:00:00"/>
    <x v="1"/>
    <x v="23"/>
    <n v="73.79447837835805"/>
    <n v="64.319334993497961"/>
    <n v="16.471015308276044"/>
    <n v="14.77014661438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823162274618589"/>
    <n v="1.3970098570531082"/>
    <n v="0"/>
    <n v="1.2176350718859414"/>
    <n v="0"/>
    <n v="0.31181426099872728"/>
    <n v="0"/>
    <n v="0.2796149639356641"/>
    <n v="0"/>
    <n v="0"/>
    <n v="0"/>
    <n v="0"/>
    <n v="0"/>
    <n v="0.87160091658512351"/>
    <s v=""/>
    <n v="0.22963773826141584"/>
    <s v=""/>
  </r>
  <r>
    <x v="4"/>
    <d v="2019-12-01T00:00:00"/>
    <x v="7"/>
    <x v="12"/>
    <n v="15.636484295647506"/>
    <n v="2.376535981244021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60322889537202"/>
    <n v="0.30900171070066951"/>
    <n v="0"/>
    <n v="4.6964117371991861E-2"/>
    <n v="0"/>
    <n v="0"/>
    <n v="0"/>
    <n v="0"/>
    <n v="0"/>
    <n v="0"/>
    <n v="0"/>
    <n v="0"/>
    <n v="0"/>
    <n v="0.15198659342532275"/>
    <s v=""/>
    <n v="0"/>
    <s v=""/>
  </r>
  <r>
    <x v="4"/>
    <d v="2019-12-01T00:00:00"/>
    <x v="7"/>
    <x v="13"/>
    <n v="3.1494522434607699"/>
    <n v="1.130824990623280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930546332140146"/>
    <n v="6.0647392833445966E-2"/>
    <n v="0"/>
    <n v="2.177571911896883E-2"/>
    <n v="0"/>
    <n v="0"/>
    <n v="0"/>
    <n v="0"/>
    <n v="0"/>
    <n v="0"/>
    <n v="0"/>
    <n v="0"/>
    <n v="0"/>
    <n v="0.3590544968482125"/>
    <s v=""/>
    <n v="0"/>
    <s v=""/>
  </r>
  <r>
    <x v="4"/>
    <d v="2019-12-01T00:00:00"/>
    <x v="7"/>
    <x v="14"/>
    <n v="2.5978535057600016"/>
    <n v="1.120569324582170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14297846058811"/>
    <n v="4.9849151060882356E-2"/>
    <n v="0"/>
    <n v="2.150214760433378E-2"/>
    <n v="0"/>
    <n v="0"/>
    <n v="0"/>
    <n v="0"/>
    <n v="0"/>
    <n v="0"/>
    <n v="0"/>
    <n v="0"/>
    <n v="0"/>
    <n v="0.43134430871395429"/>
    <s v=""/>
    <n v="0"/>
    <s v=""/>
  </r>
  <r>
    <x v="4"/>
    <d v="2019-12-01T00:00:00"/>
    <x v="7"/>
    <x v="15"/>
    <n v="2.5947064563300106"/>
    <n v="0.642181874588027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52206283652239"/>
    <n v="4.9848155180790416E-2"/>
    <n v="0"/>
    <n v="1.2337265227309189E-2"/>
    <n v="0"/>
    <n v="0"/>
    <n v="0"/>
    <n v="0"/>
    <n v="0"/>
    <n v="0"/>
    <n v="0"/>
    <n v="0"/>
    <n v="0"/>
    <n v="0.24749692706909848"/>
    <s v=""/>
    <n v="0"/>
    <s v=""/>
  </r>
  <r>
    <x v="4"/>
    <d v="2019-12-01T00:00:00"/>
    <x v="7"/>
    <x v="16"/>
    <n v="4.5790405845845044"/>
    <n v="1.389005140029237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7252962069349"/>
    <n v="8.7599368498358796E-2"/>
    <n v="0"/>
    <n v="2.6572372718678645E-2"/>
    <n v="0"/>
    <n v="0"/>
    <n v="0"/>
    <n v="0"/>
    <n v="0"/>
    <n v="0"/>
    <n v="0"/>
    <n v="0"/>
    <n v="0"/>
    <n v="0.30333977486580266"/>
    <s v=""/>
    <n v="0"/>
    <s v=""/>
  </r>
  <r>
    <x v="4"/>
    <d v="2019-12-01T00:00:00"/>
    <x v="7"/>
    <x v="17"/>
    <n v="2.4190562408830019"/>
    <n v="0.7998148773763116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12256365089462"/>
    <n v="4.5537264669308998E-2"/>
    <n v="0"/>
    <n v="1.5056029348140133E-2"/>
    <n v="0"/>
    <n v="0"/>
    <n v="0"/>
    <n v="0"/>
    <n v="0"/>
    <n v="0"/>
    <n v="0"/>
    <n v="0"/>
    <n v="0"/>
    <n v="0.33063095593195629"/>
    <s v=""/>
    <n v="0"/>
    <s v=""/>
  </r>
  <r>
    <x v="4"/>
    <d v="2019-12-01T00:00:00"/>
    <x v="7"/>
    <x v="18"/>
    <n v="7.8146762451172602"/>
    <n v="1.798028749758534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393455886357103"/>
    <n v="0.14636018806780471"/>
    <n v="0"/>
    <n v="3.3675077215182848E-2"/>
    <n v="0"/>
    <n v="0"/>
    <n v="0"/>
    <n v="0"/>
    <n v="0"/>
    <n v="0"/>
    <n v="0"/>
    <n v="0"/>
    <n v="0"/>
    <n v="0.23008358802861129"/>
    <s v=""/>
    <n v="0"/>
    <s v=""/>
  </r>
  <r>
    <x v="4"/>
    <d v="2019-12-01T00:00:00"/>
    <x v="7"/>
    <x v="19"/>
    <n v="11.724955455973776"/>
    <n v="1.208137873717408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285597042458193"/>
    <n v="0.2200398626786762"/>
    <n v="0"/>
    <n v="2.2672878615862351E-2"/>
    <n v="0"/>
    <n v="0"/>
    <n v="0"/>
    <n v="0"/>
    <n v="0"/>
    <n v="0"/>
    <n v="0"/>
    <n v="0"/>
    <n v="0"/>
    <n v="0.1030398689576148"/>
    <s v=""/>
    <n v="0"/>
    <s v=""/>
  </r>
  <r>
    <x v="4"/>
    <d v="2019-12-01T00:00:00"/>
    <x v="7"/>
    <x v="20"/>
    <n v="9.4083452658761875"/>
    <n v="1.490620373586354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4.00027447314023"/>
    <n v="0.17422773046377577"/>
    <n v="0"/>
    <n v="2.7603940686038365E-2"/>
    <n v="0"/>
    <n v="0"/>
    <n v="0"/>
    <n v="0"/>
    <n v="0"/>
    <n v="0"/>
    <n v="0"/>
    <n v="0"/>
    <n v="0"/>
    <n v="0.15843597693983386"/>
    <s v=""/>
    <n v="0"/>
    <s v=""/>
  </r>
  <r>
    <x v="4"/>
    <d v="2019-12-01T00:00:00"/>
    <x v="7"/>
    <x v="21"/>
    <n v="2.9284661005371397"/>
    <n v="1.088126319962078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944187208716812"/>
    <n v="5.4286963101446643E-2"/>
    <n v="0"/>
    <n v="2.0171335898564589E-2"/>
    <n v="0"/>
    <n v="0"/>
    <n v="0"/>
    <n v="0"/>
    <n v="0"/>
    <n v="0"/>
    <n v="0"/>
    <n v="0"/>
    <n v="0"/>
    <n v="0.37156869248460617"/>
    <s v=""/>
    <n v="0"/>
    <s v=""/>
  </r>
  <r>
    <x v="4"/>
    <d v="2019-12-01T00:00:00"/>
    <x v="7"/>
    <x v="22"/>
    <n v="4.8508405149968432"/>
    <n v="1.164730826995487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747979573801047"/>
    <n v="9.196258423907798E-2"/>
    <n v="0"/>
    <n v="2.2081050997714197E-2"/>
    <n v="0"/>
    <n v="0"/>
    <n v="0"/>
    <n v="0"/>
    <n v="0"/>
    <n v="0"/>
    <n v="0"/>
    <n v="0"/>
    <n v="0"/>
    <n v="0.24010907458091221"/>
    <s v=""/>
    <n v="0"/>
    <s v=""/>
  </r>
  <r>
    <x v="4"/>
    <d v="2019-12-01T00:00:00"/>
    <x v="7"/>
    <x v="23"/>
    <n v="4.8387177160872596"/>
    <n v="3.872603970200478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823162274618589"/>
    <n v="9.1602196985700962E-2"/>
    <n v="0"/>
    <n v="7.3312611427302915E-2"/>
    <n v="0"/>
    <n v="0"/>
    <n v="0"/>
    <n v="0"/>
    <n v="0"/>
    <n v="0"/>
    <n v="0"/>
    <n v="0"/>
    <n v="0"/>
    <n v="0.80033682422209762"/>
    <s v=""/>
    <n v="0"/>
    <s v=""/>
  </r>
  <r>
    <x v="4"/>
    <d v="2019-12-01T00:00:00"/>
    <x v="6"/>
    <x v="1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60322889537202"/>
    <n v="0"/>
    <n v="0"/>
    <n v="0"/>
    <n v="0"/>
    <n v="0"/>
    <n v="0"/>
    <n v="0"/>
    <n v="0"/>
    <n v="0"/>
    <n v="0"/>
    <n v="0"/>
    <n v="0"/>
    <n v="0"/>
    <s v=""/>
    <n v="0"/>
    <s v=""/>
  </r>
  <r>
    <x v="4"/>
    <d v="2019-12-01T00:00:00"/>
    <x v="6"/>
    <x v="1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930546332140146"/>
    <n v="0"/>
    <n v="0"/>
    <n v="0"/>
    <n v="0"/>
    <n v="0"/>
    <n v="0"/>
    <n v="0"/>
    <n v="0"/>
    <n v="0"/>
    <n v="0"/>
    <n v="0"/>
    <n v="0"/>
    <n v="0"/>
    <s v=""/>
    <n v="0"/>
    <s v=""/>
  </r>
  <r>
    <x v="4"/>
    <d v="2019-12-01T00:00:00"/>
    <x v="6"/>
    <x v="1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14297846058811"/>
    <n v="0"/>
    <n v="0"/>
    <n v="0"/>
    <n v="0"/>
    <n v="0"/>
    <n v="0"/>
    <n v="0"/>
    <n v="0"/>
    <n v="0"/>
    <n v="0"/>
    <n v="0"/>
    <n v="0"/>
    <n v="0"/>
    <s v=""/>
    <n v="0"/>
    <s v=""/>
  </r>
  <r>
    <x v="4"/>
    <d v="2019-12-01T00:00:00"/>
    <x v="6"/>
    <x v="1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52206283652239"/>
    <n v="0"/>
    <n v="0"/>
    <n v="0"/>
    <n v="0"/>
    <n v="0"/>
    <n v="0"/>
    <n v="0"/>
    <n v="0"/>
    <n v="0"/>
    <n v="0"/>
    <n v="0"/>
    <n v="0"/>
    <n v="0"/>
    <s v=""/>
    <n v="0"/>
    <s v=""/>
  </r>
  <r>
    <x v="4"/>
    <d v="2019-12-01T00:00:00"/>
    <x v="6"/>
    <x v="1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7252962069349"/>
    <n v="0"/>
    <n v="0"/>
    <n v="0"/>
    <n v="0"/>
    <n v="0"/>
    <n v="0"/>
    <n v="0"/>
    <n v="0"/>
    <n v="0"/>
    <n v="0"/>
    <n v="0"/>
    <n v="0"/>
    <n v="0"/>
    <s v=""/>
    <n v="0"/>
    <s v=""/>
  </r>
  <r>
    <x v="4"/>
    <d v="2019-12-01T00:00:00"/>
    <x v="6"/>
    <x v="1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12256365089462"/>
    <n v="0"/>
    <n v="0"/>
    <n v="0"/>
    <n v="0"/>
    <n v="0"/>
    <n v="0"/>
    <n v="0"/>
    <n v="0"/>
    <n v="0"/>
    <n v="0"/>
    <n v="0"/>
    <n v="0"/>
    <n v="0"/>
    <s v=""/>
    <n v="0"/>
    <s v=""/>
  </r>
  <r>
    <x v="4"/>
    <d v="2019-12-01T00:00:00"/>
    <x v="6"/>
    <x v="1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393455886357103"/>
    <n v="0"/>
    <n v="0"/>
    <n v="0"/>
    <n v="0"/>
    <n v="0"/>
    <n v="0"/>
    <n v="0"/>
    <n v="0"/>
    <n v="0"/>
    <n v="0"/>
    <n v="0"/>
    <n v="0"/>
    <n v="0"/>
    <s v=""/>
    <n v="0"/>
    <s v=""/>
  </r>
  <r>
    <x v="4"/>
    <d v="2019-12-01T00:00:00"/>
    <x v="6"/>
    <x v="19"/>
    <n v="4.2104000000000003E-2"/>
    <n v="2.0729000000000001E-2"/>
    <n v="2.1616E-2"/>
    <n v="1.064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285597042458193"/>
    <n v="7.9015723454222266E-4"/>
    <n v="0"/>
    <n v="3.890169417353632E-4"/>
    <n v="0"/>
    <n v="4.0566309096201511E-4"/>
    <n v="0"/>
    <n v="1.9971625712517416E-4"/>
    <n v="0"/>
    <n v="0"/>
    <n v="0"/>
    <n v="0"/>
    <n v="0"/>
    <n v="0.49232851985559561"/>
    <s v=""/>
    <n v="0.51338704230787791"/>
    <s v=""/>
  </r>
  <r>
    <x v="4"/>
    <d v="2019-12-01T00:00:00"/>
    <x v="6"/>
    <x v="20"/>
    <n v="0"/>
    <n v="1.1E-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4.00027447314023"/>
    <n v="0"/>
    <n v="0"/>
    <n v="2.0370266831646209E-7"/>
    <n v="0"/>
    <n v="0"/>
    <n v="0"/>
    <n v="0"/>
    <n v="0"/>
    <n v="0"/>
    <n v="0"/>
    <n v="0"/>
    <n v="0"/>
    <n v="0"/>
    <s v=""/>
    <n v="0"/>
    <s v=""/>
  </r>
  <r>
    <x v="4"/>
    <d v="2019-12-01T00:00:00"/>
    <x v="6"/>
    <x v="21"/>
    <n v="4.8757000000000002E-2"/>
    <n v="2.5700000000000001E-2"/>
    <n v="2.4868999999999999E-2"/>
    <n v="1.311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944187208716812"/>
    <n v="9.0384159114962779E-4"/>
    <n v="0"/>
    <n v="4.7641833772679682E-4"/>
    <n v="0"/>
    <n v="4.6101352688434667E-4"/>
    <n v="0"/>
    <n v="2.4315872902577409E-4"/>
    <n v="0"/>
    <n v="0"/>
    <n v="0"/>
    <n v="0"/>
    <n v="0"/>
    <n v="0.52710380047993111"/>
    <s v=""/>
    <n v="0.51038910505836577"/>
    <s v=""/>
  </r>
  <r>
    <x v="4"/>
    <d v="2019-12-01T00:00:00"/>
    <x v="6"/>
    <x v="22"/>
    <n v="0"/>
    <n v="6.0999999999999999E-5"/>
    <n v="-3.1999999999999999E-5"/>
    <n v="1.5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747979573801047"/>
    <n v="0"/>
    <n v="0"/>
    <n v="1.1564423982278475E-6"/>
    <n v="0"/>
    <n v="-6.0665830726706759E-7"/>
    <n v="0"/>
    <n v="2.8437108153143795E-7"/>
    <n v="0"/>
    <n v="0"/>
    <n v="0"/>
    <n v="0"/>
    <n v="0"/>
    <n v="0"/>
    <s v=""/>
    <n v="0.24590163934426232"/>
    <s v=""/>
  </r>
  <r>
    <x v="4"/>
    <d v="2019-12-01T00:00:00"/>
    <x v="6"/>
    <x v="23"/>
    <n v="4.75E-4"/>
    <n v="1.0359E-2"/>
    <n v="0"/>
    <n v="5.145000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823162274618589"/>
    <n v="8.9922673983537031E-6"/>
    <n v="0"/>
    <n v="1.961071536411495E-4"/>
    <n v="0"/>
    <n v="0"/>
    <n v="0"/>
    <n v="9.740045424111538E-5"/>
    <n v="0"/>
    <n v="0"/>
    <n v="0"/>
    <n v="0"/>
    <n v="0"/>
    <n v="21.80842105263158"/>
    <s v=""/>
    <n v="0.49666956269910228"/>
    <s v=""/>
  </r>
  <r>
    <x v="4"/>
    <d v="2019-12-01T00:00:00"/>
    <x v="3"/>
    <x v="12"/>
    <n v="2.3E-2"/>
    <n v="4.4102938881813644E-2"/>
    <n v="2.3E-2"/>
    <n v="4.4103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60322889537202"/>
    <n v="4.5451645086828625E-4"/>
    <n v="0"/>
    <n v="8.7154396754012529E-4"/>
    <n v="0"/>
    <n v="4.5451645086828625E-4"/>
    <n v="0"/>
    <n v="8.7154517533234916E-4"/>
    <n v="0"/>
    <n v="0"/>
    <n v="0"/>
    <n v="0"/>
    <n v="0"/>
    <n v="1.9175190818179844"/>
    <s v=""/>
    <n v="1.0000013858075656"/>
    <s v=""/>
  </r>
  <r>
    <x v="4"/>
    <d v="2019-12-01T00:00:00"/>
    <x v="3"/>
    <x v="13"/>
    <n v="1.0000000000000002E-2"/>
    <n v="1.9274412594277132E-2"/>
    <n v="0.01"/>
    <n v="1.9273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930546332140146"/>
    <n v="1.9256489111517278E-4"/>
    <n v="0"/>
    <n v="3.7115751625258902E-4"/>
    <n v="0"/>
    <n v="1.9256489111517275E-4"/>
    <n v="0"/>
    <n v="3.7114957113538392E-4"/>
    <n v="0"/>
    <n v="0"/>
    <n v="0"/>
    <n v="0"/>
    <n v="0"/>
    <n v="1.9274412594277128"/>
    <s v=""/>
    <n v="0.9999785936782708"/>
    <s v=""/>
  </r>
  <r>
    <x v="4"/>
    <d v="2019-12-01T00:00:00"/>
    <x v="3"/>
    <x v="14"/>
    <n v="3.4000000000000002E-2"/>
    <n v="6.454768454840612E-2"/>
    <n v="3.4000000000000002E-2"/>
    <n v="6.45479999999999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14297846058811"/>
    <n v="6.5241212882562671E-4"/>
    <n v="0"/>
    <n v="1.2385791849114896E-3"/>
    <n v="0"/>
    <n v="6.5241212882562671E-4"/>
    <n v="0"/>
    <n v="1.2385852379834278E-3"/>
    <n v="0"/>
    <n v="0"/>
    <n v="0"/>
    <n v="0"/>
    <n v="0"/>
    <n v="1.8984613102472387"/>
    <s v=""/>
    <n v="1.0000048871093685"/>
    <s v=""/>
  </r>
  <r>
    <x v="4"/>
    <d v="2019-12-01T00:00:00"/>
    <x v="3"/>
    <x v="15"/>
    <n v="1.8000000000000002E-2"/>
    <n v="3.409626650252804E-2"/>
    <n v="1.7999999999999999E-2"/>
    <n v="3.4096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52206283652239"/>
    <n v="3.4580666767343476E-4"/>
    <n v="0"/>
    <n v="6.5503979440803214E-4"/>
    <n v="0"/>
    <n v="3.458066676734347E-4"/>
    <n v="0"/>
    <n v="6.5503467449963505E-4"/>
    <n v="0"/>
    <n v="0"/>
    <n v="0"/>
    <n v="0"/>
    <n v="0"/>
    <n v="1.8942370279182243"/>
    <s v=""/>
    <n v="0.99999218382082922"/>
    <s v=""/>
  </r>
  <r>
    <x v="4"/>
    <d v="2019-12-01T00:00:00"/>
    <x v="3"/>
    <x v="16"/>
    <n v="1.3999999999999999E-2"/>
    <n v="2.2810065958658809E-2"/>
    <n v="1.4E-2"/>
    <n v="2.28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7252962069349"/>
    <n v="2.6782709965613989E-4"/>
    <n v="0"/>
    <n v="4.3636812919091694E-4"/>
    <n v="0"/>
    <n v="2.6782709965613989E-4"/>
    <n v="0"/>
    <n v="4.363668673683251E-4"/>
    <n v="0"/>
    <n v="0"/>
    <n v="0"/>
    <n v="0"/>
    <n v="0"/>
    <n v="1.6292904256184864"/>
    <s v=""/>
    <n v="0.9999971083529996"/>
    <s v=""/>
  </r>
  <r>
    <x v="4"/>
    <d v="2019-12-01T00:00:00"/>
    <x v="3"/>
    <x v="17"/>
    <n v="3.6000000000000004E-2"/>
    <n v="6.7538326719427194E-2"/>
    <n v="3.5999999999999997E-2"/>
    <n v="6.7539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12256365089462"/>
    <n v="6.7767813760986927E-4"/>
    <n v="0"/>
    <n v="1.2713679852363413E-3"/>
    <n v="0"/>
    <n v="6.7767813760986916E-4"/>
    <n v="0"/>
    <n v="1.2713806593342488E-3"/>
    <n v="0"/>
    <n v="0"/>
    <n v="0"/>
    <n v="0"/>
    <n v="0"/>
    <n v="1.8760646310951996"/>
    <s v=""/>
    <n v="1.0000099688666497"/>
    <s v=""/>
  </r>
  <r>
    <x v="4"/>
    <d v="2019-12-01T00:00:00"/>
    <x v="3"/>
    <x v="18"/>
    <n v="1.6999999999999987E-2"/>
    <n v="3.1548536753555234E-2"/>
    <n v="1.7000000000000001E-2"/>
    <n v="3.154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393455886357103"/>
    <n v="3.1839107841573079E-4"/>
    <n v="0"/>
    <n v="5.9086897878839867E-4"/>
    <n v="0"/>
    <n v="3.1839107841573106E-4"/>
    <n v="0"/>
    <n v="5.9085892599173423E-4"/>
    <n v="0"/>
    <n v="0"/>
    <n v="0"/>
    <n v="0"/>
    <n v="0"/>
    <n v="1.8557962796208975"/>
    <s v=""/>
    <n v="0.99998298641995886"/>
    <s v=""/>
  </r>
  <r>
    <x v="4"/>
    <d v="2019-12-01T00:00:00"/>
    <x v="3"/>
    <x v="19"/>
    <n v="2.0999999999999991E-2"/>
    <n v="3.8709110534439539E-2"/>
    <n v="2.1000000000000001E-2"/>
    <n v="3.870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285597042458193"/>
    <n v="3.9410274381024762E-4"/>
    <n v="0"/>
    <n v="7.2644603200365673E-4"/>
    <n v="0"/>
    <n v="3.9410274381024784E-4"/>
    <n v="0"/>
    <n v="7.2644395762623255E-4"/>
    <n v="0"/>
    <n v="0"/>
    <n v="0"/>
    <n v="0"/>
    <n v="0"/>
    <n v="1.8432909778304551"/>
    <s v=""/>
    <n v="0.99999714448516097"/>
    <s v=""/>
  </r>
  <r>
    <x v="4"/>
    <d v="2019-12-01T00:00:00"/>
    <x v="3"/>
    <x v="20"/>
    <n v="3.5000000000000003E-2"/>
    <n v="6.44714014151897E-2"/>
    <n v="3.5000000000000003E-2"/>
    <n v="6.4472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4.00027447314023"/>
    <n v="6.4814485373419772E-4"/>
    <n v="0"/>
    <n v="1.1939087725796249E-3"/>
    <n v="0"/>
    <n v="6.4814485373419772E-4"/>
    <n v="0"/>
    <n v="1.1939198574271769E-3"/>
    <n v="0"/>
    <n v="0"/>
    <n v="0"/>
    <n v="0"/>
    <n v="0"/>
    <n v="1.8420400404339912"/>
    <s v=""/>
    <n v="1.0000092845013007"/>
    <s v=""/>
  </r>
  <r>
    <x v="4"/>
    <d v="2019-12-01T00:00:00"/>
    <x v="3"/>
    <x v="21"/>
    <n v="5.0000000000000044E-3"/>
    <n v="9.4500794573816882E-3"/>
    <n v="5.0000000000000001E-3"/>
    <n v="9.450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944187208716812"/>
    <n v="9.2688392553851612E-5"/>
    <n v="0"/>
    <n v="1.7518253488217641E-4"/>
    <n v="0"/>
    <n v="9.268839255385153E-5"/>
    <n v="0"/>
    <n v="1.7518106192677938E-4"/>
    <n v="0"/>
    <n v="0"/>
    <n v="0"/>
    <n v="0"/>
    <n v="0"/>
    <n v="1.8900158914763356"/>
    <s v=""/>
    <n v="0.99999159188215869"/>
    <s v=""/>
  </r>
  <r>
    <x v="4"/>
    <d v="2019-12-01T00:00:00"/>
    <x v="3"/>
    <x v="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747979573801047"/>
    <n v="0"/>
    <n v="0"/>
    <n v="0"/>
    <n v="0"/>
    <n v="0"/>
    <n v="0"/>
    <n v="0"/>
    <n v="0"/>
    <n v="0"/>
    <n v="0"/>
    <n v="0"/>
    <n v="0"/>
    <n v="0"/>
    <s v=""/>
    <n v="0"/>
    <s v=""/>
  </r>
  <r>
    <x v="4"/>
    <d v="2019-12-01T00:00:00"/>
    <x v="3"/>
    <x v="23"/>
    <n v="4.0000000000000036E-3"/>
    <n v="1.076847244449991E-2"/>
    <n v="4.0000000000000001E-3"/>
    <n v="1.076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823162274618589"/>
    <n v="7.5724357038768094E-5"/>
    <n v="0"/>
    <n v="2.0385891303736158E-4"/>
    <n v="0"/>
    <n v="7.5724357038768026E-5"/>
    <n v="0"/>
    <n v="2.0384996914836354E-4"/>
    <n v="0"/>
    <n v="0"/>
    <n v="0"/>
    <n v="0"/>
    <n v="0"/>
    <n v="2.6921181111249752"/>
    <s v=""/>
    <n v="0.99995612706422898"/>
    <s v=""/>
  </r>
  <r>
    <x v="4"/>
    <d v="2019-12-01T00:00:00"/>
    <x v="4"/>
    <x v="12"/>
    <n v="143.98360353555148"/>
    <n v="61.834658062347906"/>
    <n v="25.098345001947106"/>
    <n v="11.941700303428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60322889537202"/>
    <n v="2.8453441940089257"/>
    <n v="0"/>
    <n v="1.2219508401370622"/>
    <n v="0"/>
    <n v="0.49598307360664301"/>
    <n v="0"/>
    <n v="0.23598692344552782"/>
    <n v="0"/>
    <n v="0"/>
    <n v="0"/>
    <n v="0"/>
    <n v="0"/>
    <n v="0.4294562474058381"/>
    <s v=""/>
    <n v="0.19312309112129089"/>
    <s v=""/>
  </r>
  <r>
    <x v="4"/>
    <d v="2019-12-01T00:00:00"/>
    <x v="4"/>
    <x v="13"/>
    <n v="150.3731861292361"/>
    <n v="75.077547108611242"/>
    <n v="36.349531354901295"/>
    <n v="18.58137781810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930546332140146"/>
    <n v="2.8956596213617951"/>
    <n v="0"/>
    <n v="1.4457299684163976"/>
    <n v="0"/>
    <n v="0.69996435474441254"/>
    <n v="0"/>
    <n v="0.35781209963127364"/>
    <n v="0"/>
    <n v="0"/>
    <n v="0"/>
    <n v="0"/>
    <n v="0"/>
    <n v="0.49927483111308762"/>
    <s v=""/>
    <n v="0.24749580312235528"/>
    <s v=""/>
  </r>
  <r>
    <x v="4"/>
    <d v="2019-12-01T00:00:00"/>
    <x v="4"/>
    <x v="14"/>
    <n v="183.81142644041503"/>
    <n v="92.322793773201894"/>
    <n v="41.186526032865451"/>
    <n v="25.740584730162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14297846058811"/>
    <n v="3.5270824713666546"/>
    <n v="0"/>
    <n v="1.7715444242559988"/>
    <n v="0"/>
    <n v="0.79031144494217187"/>
    <n v="0"/>
    <n v="0.49392557885358684"/>
    <n v="0"/>
    <n v="0"/>
    <n v="0"/>
    <n v="0"/>
    <n v="0"/>
    <n v="0.50226906760407286"/>
    <s v=""/>
    <n v="0.2788107213630967"/>
    <s v=""/>
  </r>
  <r>
    <x v="4"/>
    <d v="2019-12-01T00:00:00"/>
    <x v="4"/>
    <x v="15"/>
    <n v="144.66844522462691"/>
    <n v="73.725652032062101"/>
    <n v="31.505176815641079"/>
    <n v="17.64585233557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52206283652239"/>
    <n v="2.7792951644791692"/>
    <n v="0"/>
    <n v="1.4163790028476992"/>
    <n v="0"/>
    <n v="0.60526112272662191"/>
    <n v="0"/>
    <n v="0.33900296635673199"/>
    <n v="0"/>
    <n v="0"/>
    <n v="0"/>
    <n v="0"/>
    <n v="0"/>
    <n v="0.50961805746642386"/>
    <s v=""/>
    <n v="0.2393448121407829"/>
    <s v=""/>
  </r>
  <r>
    <x v="4"/>
    <d v="2019-12-01T00:00:00"/>
    <x v="4"/>
    <x v="16"/>
    <n v="149.58928108124593"/>
    <n v="92.88715768733816"/>
    <n v="36.430942226148382"/>
    <n v="28.365494093660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7252962069349"/>
    <n v="2.8617188065455124"/>
    <n v="0"/>
    <n v="1.7769784313358785"/>
    <n v="0"/>
    <n v="0.69694239958355131"/>
    <n v="0"/>
    <n v="0.54264628667275017"/>
    <n v="0"/>
    <n v="0"/>
    <n v="0"/>
    <n v="0"/>
    <n v="0"/>
    <n v="0.62094795172448669"/>
    <s v=""/>
    <n v="0.30537584311859384"/>
    <s v=""/>
  </r>
  <r>
    <x v="4"/>
    <d v="2019-12-01T00:00:00"/>
    <x v="4"/>
    <x v="17"/>
    <n v="166.43159559739507"/>
    <n v="122.35414466247701"/>
    <n v="8.4888078983463391"/>
    <n v="12.671986909069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12256365089462"/>
    <n v="3.1329737151078221"/>
    <n v="0"/>
    <n v="2.3032424689921096"/>
    <n v="0"/>
    <n v="0.1597966535299804"/>
    <n v="0"/>
    <n v="0.23854245800985466"/>
    <n v="0"/>
    <n v="0"/>
    <n v="0"/>
    <n v="0"/>
    <n v="0"/>
    <n v="0.73516175954027851"/>
    <s v=""/>
    <n v="0.10356810506114016"/>
    <s v=""/>
  </r>
  <r>
    <x v="4"/>
    <d v="2019-12-01T00:00:00"/>
    <x v="4"/>
    <x v="18"/>
    <n v="144.38259658579136"/>
    <n v="78.888396482462213"/>
    <n v="37.8651525406815"/>
    <n v="19.36348951387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393455886357103"/>
    <n v="2.704125331259621"/>
    <n v="0"/>
    <n v="1.4774918606199356"/>
    <n v="0"/>
    <n v="0.70917216187080823"/>
    <n v="0"/>
    <n v="0.36265660636547775"/>
    <n v="0"/>
    <n v="0"/>
    <n v="0"/>
    <n v="0"/>
    <n v="0"/>
    <n v="0.54638438667770561"/>
    <s v=""/>
    <n v="0.2454542160478041"/>
    <s v=""/>
  </r>
  <r>
    <x v="4"/>
    <d v="2019-12-01T00:00:00"/>
    <x v="4"/>
    <x v="19"/>
    <n v="219.46898694250197"/>
    <n v="120.28329896005663"/>
    <n v="41.850448948217071"/>
    <n v="25.34910027916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285597042458193"/>
    <n v="4.118729996918832"/>
    <n v="0"/>
    <n v="2.2573322930812689"/>
    <n v="0"/>
    <n v="0.78539889334204993"/>
    <n v="0"/>
    <n v="0.47572142729246214"/>
    <n v="0"/>
    <n v="0"/>
    <n v="0"/>
    <n v="0"/>
    <n v="0"/>
    <n v="0.54806513045767735"/>
    <s v=""/>
    <n v="0.21074497040181009"/>
    <s v=""/>
  </r>
  <r>
    <x v="4"/>
    <d v="2019-12-01T00:00:00"/>
    <x v="4"/>
    <x v="20"/>
    <n v="175.88553084664983"/>
    <n v="95.206067239705803"/>
    <n v="40.262167210114654"/>
    <n v="25.07526784429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4.00027447314023"/>
    <n v="3.257122904701816"/>
    <n v="0"/>
    <n v="1.76306635787678"/>
    <n v="0"/>
    <n v="0.745591899354902"/>
    <n v="0"/>
    <n v="0.46435445169382067"/>
    <n v="0"/>
    <n v="0"/>
    <n v="0"/>
    <n v="0"/>
    <n v="0"/>
    <n v="0.54129561869824061"/>
    <s v=""/>
    <n v="0.26337888509938556"/>
    <s v=""/>
  </r>
  <r>
    <x v="4"/>
    <d v="2019-12-01T00:00:00"/>
    <x v="4"/>
    <x v="21"/>
    <n v="178.89237152930858"/>
    <n v="99.424062996433051"/>
    <n v="45.181396045967858"/>
    <n v="27.26974151811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944187208716812"/>
    <n v="3.316249271439601"/>
    <n v="0"/>
    <n v="1.84309131606245"/>
    <n v="0"/>
    <n v="0.83755819456794078"/>
    <n v="0"/>
    <n v="0.50551770133466112"/>
    <n v="0"/>
    <n v="0"/>
    <n v="0"/>
    <n v="0"/>
    <n v="0"/>
    <n v="0.55577586761514897"/>
    <s v=""/>
    <n v="0.27427707836779397"/>
    <s v=""/>
  </r>
  <r>
    <x v="4"/>
    <d v="2019-12-01T00:00:00"/>
    <x v="4"/>
    <x v="22"/>
    <n v="199.67063534469952"/>
    <n v="120.46756364515649"/>
    <n v="49.21993326674577"/>
    <n v="30.549696319312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747979573801047"/>
    <n v="3.785370301536104"/>
    <n v="0"/>
    <n v="2.2838327575486987"/>
    <n v="0"/>
    <n v="0.93311504373131304"/>
    <n v="0"/>
    <n v="0.57916334551865178"/>
    <n v="0"/>
    <n v="0"/>
    <n v="0"/>
    <n v="0"/>
    <n v="0"/>
    <n v="0.60333139841613881"/>
    <s v=""/>
    <n v="0.25359271321613053"/>
    <s v=""/>
  </r>
  <r>
    <x v="4"/>
    <d v="2019-12-01T00:00:00"/>
    <x v="4"/>
    <x v="23"/>
    <n v="173.72759870079673"/>
    <n v="136.6182619326525"/>
    <n v="37.30481253048503"/>
    <n v="32.373968614385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823162274618589"/>
    <n v="3.288852677876736"/>
    <n v="0"/>
    <n v="2.5863325111510274"/>
    <n v="0"/>
    <n v="0.70622073583068901"/>
    <n v="0"/>
    <n v="0.61287448952939394"/>
    <n v="0"/>
    <n v="0"/>
    <n v="0"/>
    <n v="0"/>
    <n v="0"/>
    <n v="0.78639354342279277"/>
    <s v=""/>
    <n v="0.23696662625048118"/>
    <s v=""/>
  </r>
  <r>
    <x v="5"/>
    <d v="2019-12-01T00:00:00"/>
    <x v="0"/>
    <x v="12"/>
    <n v="16976.623500000002"/>
    <n v="5270.1572379557128"/>
    <n v="4881.8996272475579"/>
    <n v="2089.618332770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745.951063799046"/>
    <n v="0.7149270818586434"/>
    <n v="0"/>
    <n v="0.22193919391967937"/>
    <n v="0"/>
    <n v="0.20558871759363076"/>
    <n v="0"/>
    <n v="8.7998931992904303E-2"/>
    <n v="0"/>
    <n v="0"/>
    <n v="0"/>
    <n v="0"/>
    <n v="0"/>
    <n v="0.31043612635667583"/>
    <s v=""/>
    <n v="0.39650018745563009"/>
    <s v=""/>
  </r>
  <r>
    <x v="5"/>
    <d v="2019-12-01T00:00:00"/>
    <x v="0"/>
    <x v="13"/>
    <n v="14114.203800000001"/>
    <n v="4093.1772580614984"/>
    <n v="3544.7699705227287"/>
    <n v="1621.887927781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19.12222309662"/>
    <n v="0.62124776042849394"/>
    <n v="0"/>
    <n v="0.18016441030896474"/>
    <n v="0"/>
    <n v="0.15602583302796177"/>
    <n v="0"/>
    <n v="7.1388670383257288E-2"/>
    <n v="0"/>
    <n v="0"/>
    <n v="0"/>
    <n v="0"/>
    <n v="0"/>
    <n v="0.29000412039264289"/>
    <s v=""/>
    <n v="0.39624180081311589"/>
    <s v=""/>
  </r>
  <r>
    <x v="5"/>
    <d v="2019-12-01T00:00:00"/>
    <x v="0"/>
    <x v="14"/>
    <n v="33272.4732"/>
    <n v="9911.915294750168"/>
    <n v="8654.8429513041519"/>
    <n v="4169.152337521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77.165971482482"/>
    <n v="1.4607819621483145"/>
    <n v="0"/>
    <n v="0.43516894538855738"/>
    <n v="0"/>
    <n v="0.37997892108878722"/>
    <n v="0"/>
    <n v="0.18304087272057301"/>
    <n v="0"/>
    <n v="0"/>
    <n v="0"/>
    <n v="0"/>
    <n v="0"/>
    <n v="0.2979013683524484"/>
    <s v=""/>
    <n v="0.42062025486937699"/>
    <s v=""/>
  </r>
  <r>
    <x v="5"/>
    <d v="2019-12-01T00:00:00"/>
    <x v="0"/>
    <x v="15"/>
    <n v="22320.970499999999"/>
    <n v="6305.5590636402158"/>
    <n v="5943.4418049643591"/>
    <n v="2854.0549234246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5.728601181741"/>
    <n v="0.97960310555276087"/>
    <n v="0"/>
    <n v="0.27673282579663433"/>
    <n v="0"/>
    <n v="0.26084054229699344"/>
    <n v="0"/>
    <n v="0.12525625023360609"/>
    <n v="0"/>
    <n v="0"/>
    <n v="0"/>
    <n v="0"/>
    <n v="0"/>
    <n v="0.28249484329725788"/>
    <s v=""/>
    <n v="0.4526251985937314"/>
    <s v=""/>
  </r>
  <r>
    <x v="5"/>
    <d v="2019-12-01T00:00:00"/>
    <x v="0"/>
    <x v="16"/>
    <n v="21047.019800000002"/>
    <n v="6029.66035746957"/>
    <n v="5936.6143845852948"/>
    <n v="2813.509277016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3.631298677956"/>
    <n v="0.92377810736523269"/>
    <n v="0"/>
    <n v="0.26464878571922146"/>
    <n v="0"/>
    <n v="0.26056489006341027"/>
    <n v="0"/>
    <n v="0.1234881850102432"/>
    <n v="0"/>
    <n v="0"/>
    <n v="0"/>
    <n v="0"/>
    <n v="0"/>
    <n v="0.28648523234009449"/>
    <s v=""/>
    <n v="0.46661156851578267"/>
    <s v=""/>
  </r>
  <r>
    <x v="5"/>
    <d v="2019-12-01T00:00:00"/>
    <x v="0"/>
    <x v="17"/>
    <n v="39840.963499999998"/>
    <n v="11157.844998377157"/>
    <n v="11581.035494312753"/>
    <n v="5202.2720749833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850.657941764475"/>
    <n v="1.7435368207574495"/>
    <n v="0"/>
    <n v="0.48829425510693081"/>
    <n v="0"/>
    <n v="0.50681409366099384"/>
    <n v="0"/>
    <n v="0.22766399498174034"/>
    <n v="0"/>
    <n v="0"/>
    <n v="0"/>
    <n v="0"/>
    <n v="0"/>
    <n v="0.28005961749336605"/>
    <s v=""/>
    <n v="0.46624344358072478"/>
    <s v=""/>
  </r>
  <r>
    <x v="5"/>
    <d v="2019-12-01T00:00:00"/>
    <x v="0"/>
    <x v="18"/>
    <n v="27811.912000000008"/>
    <n v="9411.7642546958396"/>
    <n v="9140.9766276604423"/>
    <n v="5079.8911861982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05.143081679875"/>
    <n v="1.2037108751796539"/>
    <n v="0"/>
    <n v="0.40734498901062643"/>
    <n v="0"/>
    <n v="0.3956251902594079"/>
    <n v="0"/>
    <n v="0.21985975885282971"/>
    <n v="0"/>
    <n v="0"/>
    <n v="0"/>
    <n v="0"/>
    <n v="0"/>
    <n v="0.33840766699879665"/>
    <s v=""/>
    <n v="0.53973846440785411"/>
    <s v=""/>
  </r>
  <r>
    <x v="5"/>
    <d v="2019-12-01T00:00:00"/>
    <x v="0"/>
    <x v="19"/>
    <n v="37843.450100000002"/>
    <n v="12360.839328297079"/>
    <n v="12720.934976807255"/>
    <n v="5850.5896839923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264.856189273884"/>
    <n v="1.6996943424333062"/>
    <n v="0"/>
    <n v="0.55517265520232395"/>
    <n v="0"/>
    <n v="0.5713459304954136"/>
    <n v="0"/>
    <n v="0.26277239943777064"/>
    <n v="0"/>
    <n v="0"/>
    <n v="0"/>
    <n v="0"/>
    <n v="0"/>
    <n v="0.32663087788333223"/>
    <s v=""/>
    <n v="0.47331653851360417"/>
    <s v=""/>
  </r>
  <r>
    <x v="5"/>
    <d v="2019-12-01T00:00:00"/>
    <x v="0"/>
    <x v="20"/>
    <n v="42116.835699999989"/>
    <n v="13397.516436856255"/>
    <n v="13206.232272561867"/>
    <n v="6264.217461129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07.415401816867"/>
    <n v="1.8070144189697193"/>
    <n v="0"/>
    <n v="0.57481776532853524"/>
    <n v="0"/>
    <n v="0.56661075648621295"/>
    <n v="0"/>
    <n v="0.26876499831211992"/>
    <n v="0"/>
    <n v="0"/>
    <n v="0"/>
    <n v="0"/>
    <n v="0"/>
    <n v="0.31810358528089178"/>
    <s v=""/>
    <n v="0.46756557386236691"/>
    <s v=""/>
  </r>
  <r>
    <x v="5"/>
    <d v="2019-12-01T00:00:00"/>
    <x v="0"/>
    <x v="21"/>
    <n v="33984.577200000007"/>
    <n v="11129.832526923157"/>
    <n v="11152.599467415279"/>
    <n v="5392.7790678192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38.360545202355"/>
    <n v="1.4561681457520455"/>
    <n v="0"/>
    <n v="0.4768900756917609"/>
    <n v="0"/>
    <n v="0.47786559153607339"/>
    <n v="0"/>
    <n v="0.23106931857421356"/>
    <n v="0"/>
    <n v="0"/>
    <n v="0"/>
    <n v="0"/>
    <n v="0"/>
    <n v="0.32749657179560715"/>
    <s v=""/>
    <n v="0.48453371196503114"/>
    <s v=""/>
  </r>
  <r>
    <x v="5"/>
    <d v="2019-12-01T00:00:00"/>
    <x v="0"/>
    <x v="22"/>
    <n v="35953.803800000002"/>
    <n v="11708.384251653461"/>
    <n v="12273.990423613506"/>
    <n v="6003.5685698558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10.653425295164"/>
    <n v="1.5423764895833136"/>
    <n v="0"/>
    <n v="0.50227610689575541"/>
    <n v="0"/>
    <n v="0.52653995577380908"/>
    <n v="0"/>
    <n v="0.25754612967396001"/>
    <n v="0"/>
    <n v="0"/>
    <n v="0"/>
    <n v="0"/>
    <n v="0"/>
    <n v="0.32565078000602155"/>
    <s v=""/>
    <n v="0.51275807496734516"/>
    <s v=""/>
  </r>
  <r>
    <x v="5"/>
    <d v="2019-12-01T00:00:00"/>
    <x v="0"/>
    <x v="23"/>
    <n v="77154.997300000017"/>
    <n v="27221.587126597602"/>
    <n v="26445.737809817561"/>
    <n v="13827.74849144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72.965123405786"/>
    <n v="3.3152199082017568"/>
    <n v="0"/>
    <n v="1.1696656176922062"/>
    <n v="0"/>
    <n v="1.1363286830701644"/>
    <n v="0"/>
    <n v="0.59415499564058538"/>
    <n v="0"/>
    <n v="0"/>
    <n v="0"/>
    <n v="0"/>
    <n v="0"/>
    <n v="0.35281690206990124"/>
    <s v=""/>
    <n v="0.50796995881000184"/>
    <s v=""/>
  </r>
  <r>
    <x v="5"/>
    <d v="2019-12-01T00:00:00"/>
    <x v="1"/>
    <x v="12"/>
    <n v="5142.1510399999997"/>
    <n v="1680.0565227151014"/>
    <n v="1586.0050249128767"/>
    <n v="723.19384099191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745.951063799046"/>
    <n v="0.21654854026206025"/>
    <n v="0"/>
    <n v="7.0751283795761094E-2"/>
    <n v="0"/>
    <n v="6.6790545497702053E-2"/>
    <n v="0"/>
    <n v="3.0455459082219295E-2"/>
    <n v="0"/>
    <n v="0"/>
    <n v="0"/>
    <n v="0"/>
    <n v="0"/>
    <n v="0.32672251546992703"/>
    <s v=""/>
    <n v="0.43045804186586317"/>
    <s v=""/>
  </r>
  <r>
    <x v="5"/>
    <d v="2019-12-01T00:00:00"/>
    <x v="1"/>
    <x v="13"/>
    <n v="2454.1974700000001"/>
    <n v="817.33444628169468"/>
    <n v="697.04581096076708"/>
    <n v="346.44443417377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19.12222309662"/>
    <n v="0.108023428277745"/>
    <n v="0"/>
    <n v="3.5975617290829112E-2"/>
    <n v="0"/>
    <n v="3.068101857615517E-2"/>
    <n v="0"/>
    <n v="1.5249023741840294E-2"/>
    <n v="0"/>
    <n v="0"/>
    <n v="0"/>
    <n v="0"/>
    <n v="0"/>
    <n v="0.33303532265547264"/>
    <s v=""/>
    <n v="0.42387107964169857"/>
    <s v=""/>
  </r>
  <r>
    <x v="5"/>
    <d v="2019-12-01T00:00:00"/>
    <x v="1"/>
    <x v="14"/>
    <n v="7772.2301199999993"/>
    <n v="2692.4018085015487"/>
    <n v="2362.4027192286417"/>
    <n v="1250.7602183969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77.165971482482"/>
    <n v="0.34122902426627633"/>
    <n v="0"/>
    <n v="0.11820618121993297"/>
    <n v="0"/>
    <n v="0.10371802717627041"/>
    <n v="0"/>
    <n v="5.491289917116815E-2"/>
    <n v="0"/>
    <n v="0"/>
    <n v="0"/>
    <n v="0"/>
    <n v="0"/>
    <n v="0.34641303293031539"/>
    <s v=""/>
    <n v="0.46455184157415497"/>
    <s v=""/>
  </r>
  <r>
    <x v="5"/>
    <d v="2019-12-01T00:00:00"/>
    <x v="1"/>
    <x v="15"/>
    <n v="9017.6669600000005"/>
    <n v="2743.7146660000299"/>
    <n v="2818.4264316262193"/>
    <n v="1404.2883882681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5.728601181741"/>
    <n v="0.395759429853488"/>
    <n v="0"/>
    <n v="0.12041373414136654"/>
    <n v="0"/>
    <n v="0.12369261834708443"/>
    <n v="0"/>
    <n v="6.1630172677266372E-2"/>
    <n v="0"/>
    <n v="0"/>
    <n v="0"/>
    <n v="0"/>
    <n v="0"/>
    <n v="0.30425992423211312"/>
    <s v=""/>
    <n v="0.51182012680473921"/>
    <s v=""/>
  </r>
  <r>
    <x v="5"/>
    <d v="2019-12-01T00:00:00"/>
    <x v="1"/>
    <x v="16"/>
    <n v="11879.513730000002"/>
    <n v="3733.0241750739942"/>
    <n v="3602.6193834721571"/>
    <n v="1726.5967658025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3.631298677956"/>
    <n v="0.5214056343463267"/>
    <n v="0"/>
    <n v="0.1638467602524189"/>
    <n v="0"/>
    <n v="0.15812314271786881"/>
    <n v="0"/>
    <n v="7.5782334394724024E-2"/>
    <n v="0"/>
    <n v="0"/>
    <n v="0"/>
    <n v="0"/>
    <n v="0"/>
    <n v="0.31424048659894044"/>
    <s v=""/>
    <n v="0.46251957791521381"/>
    <s v=""/>
  </r>
  <r>
    <x v="5"/>
    <d v="2019-12-01T00:00:00"/>
    <x v="1"/>
    <x v="17"/>
    <n v="13832.329520000001"/>
    <n v="4215.993498193292"/>
    <n v="4525.535636025098"/>
    <n v="2034.2464241815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850.657941764475"/>
    <n v="0.60533615947742381"/>
    <n v="0"/>
    <n v="0.18450206155717119"/>
    <n v="0"/>
    <n v="0.19804837337981904"/>
    <n v="0"/>
    <n v="8.9023538375387609E-2"/>
    <n v="0"/>
    <n v="0"/>
    <n v="0"/>
    <n v="0"/>
    <n v="0"/>
    <n v="0.30479273155670827"/>
    <s v=""/>
    <n v="0.48250701170513538"/>
    <s v=""/>
  </r>
  <r>
    <x v="5"/>
    <d v="2019-12-01T00:00:00"/>
    <x v="1"/>
    <x v="18"/>
    <n v="8723.1914499999984"/>
    <n v="2713.0137383692527"/>
    <n v="2720.398416223401"/>
    <n v="1290.8949579176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05.143081679875"/>
    <n v="0.37754327766602919"/>
    <n v="0"/>
    <n v="0.11742033921964361"/>
    <n v="0"/>
    <n v="0.11773995108389576"/>
    <n v="0"/>
    <n v="5.5870459375827568E-2"/>
    <n v="0"/>
    <n v="0"/>
    <n v="0"/>
    <n v="0"/>
    <n v="0"/>
    <n v="0.3110116009627707"/>
    <s v=""/>
    <n v="0.47581585734748777"/>
    <s v=""/>
  </r>
  <r>
    <x v="5"/>
    <d v="2019-12-01T00:00:00"/>
    <x v="1"/>
    <x v="19"/>
    <n v="11593.3866"/>
    <n v="3708.3328807639618"/>
    <n v="3728.6611916959296"/>
    <n v="1616.7560460036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264.856189273884"/>
    <n v="0.52070341265375542"/>
    <n v="0"/>
    <n v="0.16655543827632963"/>
    <n v="0"/>
    <n v="0.1674684606088862"/>
    <n v="0"/>
    <n v="7.2614708680784942E-2"/>
    <n v="0"/>
    <n v="0"/>
    <n v="0"/>
    <n v="0"/>
    <n v="0"/>
    <n v="0.31986623138781228"/>
    <s v=""/>
    <n v="0.43597921168032333"/>
    <s v=""/>
  </r>
  <r>
    <x v="5"/>
    <d v="2019-12-01T00:00:00"/>
    <x v="1"/>
    <x v="20"/>
    <n v="11311.988049999998"/>
    <n v="3507.6502958547926"/>
    <n v="3509.8191261317256"/>
    <n v="1593.8897670628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07.415401816867"/>
    <n v="0.48533858666792384"/>
    <n v="0"/>
    <n v="0.15049503496562572"/>
    <n v="0"/>
    <n v="0.15058808819523281"/>
    <n v="0"/>
    <n v="6.8385521928726448E-2"/>
    <n v="0"/>
    <n v="0"/>
    <n v="0"/>
    <n v="0"/>
    <n v="0"/>
    <n v="0.3100825673038784"/>
    <s v=""/>
    <n v="0.45440384092635516"/>
    <s v=""/>
  </r>
  <r>
    <x v="5"/>
    <d v="2019-12-01T00:00:00"/>
    <x v="1"/>
    <x v="21"/>
    <n v="9404.9752400000016"/>
    <n v="2977.3609894010124"/>
    <n v="2944.39359421062"/>
    <n v="1354.176410121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38.360545202355"/>
    <n v="0.40298354384337309"/>
    <n v="0"/>
    <n v="0.1275736992593966"/>
    <n v="0"/>
    <n v="0.12616111523805798"/>
    <n v="0"/>
    <n v="5.8023630558761238E-2"/>
    <n v="0"/>
    <n v="0"/>
    <n v="0"/>
    <n v="0"/>
    <n v="0"/>
    <n v="0.31657297477382956"/>
    <s v=""/>
    <n v="0.45482439480555736"/>
    <s v=""/>
  </r>
  <r>
    <x v="5"/>
    <d v="2019-12-01T00:00:00"/>
    <x v="1"/>
    <x v="22"/>
    <n v="9132.7084500000001"/>
    <n v="2620.9013673818617"/>
    <n v="2671.5895243348991"/>
    <n v="1117.230428312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10.653425295164"/>
    <n v="0.39178260185919089"/>
    <n v="0"/>
    <n v="0.11243362936097856"/>
    <n v="0"/>
    <n v="0.11460809251429514"/>
    <n v="0"/>
    <n v="4.7927889790523898E-2"/>
    <n v="0"/>
    <n v="0"/>
    <n v="0"/>
    <n v="0"/>
    <n v="0"/>
    <n v="0.28697963826731621"/>
    <s v=""/>
    <n v="0.42627717403524329"/>
    <s v=""/>
  </r>
  <r>
    <x v="5"/>
    <d v="2019-12-01T00:00:00"/>
    <x v="1"/>
    <x v="23"/>
    <n v="13399.483779999999"/>
    <n v="4367.7754893389474"/>
    <n v="4137.3243269987779"/>
    <n v="2061.8933303541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72.965123405786"/>
    <n v="0.57575318439007339"/>
    <n v="0"/>
    <n v="0.18767593498201243"/>
    <n v="0"/>
    <n v="0.17777383780109057"/>
    <n v="0"/>
    <n v="8.8596073573815881E-2"/>
    <n v="0"/>
    <n v="0"/>
    <n v="0"/>
    <n v="0"/>
    <n v="0"/>
    <n v="0.32596595220020841"/>
    <s v=""/>
    <n v="0.47206944024180436"/>
    <s v=""/>
  </r>
  <r>
    <x v="5"/>
    <d v="2019-12-01T00:00:00"/>
    <x v="2"/>
    <x v="12"/>
    <n v="1027.1233"/>
    <n v="368.27710271744314"/>
    <n v="261.57691620995217"/>
    <n v="133.43035350632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745.951063799046"/>
    <n v="4.3254670964342226E-2"/>
    <n v="0"/>
    <n v="1.5509048331144146E-2"/>
    <n v="0"/>
    <n v="1.1015642856635418E-2"/>
    <n v="0"/>
    <n v="5.6190780966334326E-3"/>
    <n v="0"/>
    <n v="0"/>
    <n v="0"/>
    <n v="0"/>
    <n v="0"/>
    <n v="0.35855198953956469"/>
    <s v=""/>
    <n v="0.36230966443953933"/>
    <s v=""/>
  </r>
  <r>
    <x v="5"/>
    <d v="2019-12-01T00:00:00"/>
    <x v="2"/>
    <x v="13"/>
    <n v="1354.3779999999999"/>
    <n v="399.51662109918419"/>
    <n v="349.07216577075269"/>
    <n v="145.57704781184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19.12222309662"/>
    <n v="5.9614010906773408E-2"/>
    <n v="0"/>
    <n v="1.758503771299004E-2"/>
    <n v="0"/>
    <n v="1.5364685410947805E-2"/>
    <n v="0"/>
    <n v="6.4076880427997611E-3"/>
    <n v="0"/>
    <n v="0"/>
    <n v="0"/>
    <n v="0"/>
    <n v="0"/>
    <n v="0.29498162337189776"/>
    <s v=""/>
    <n v="0.36438295711281937"/>
    <s v=""/>
  </r>
  <r>
    <x v="5"/>
    <d v="2019-12-01T00:00:00"/>
    <x v="2"/>
    <x v="14"/>
    <n v="2151.0194000000001"/>
    <n v="773.5367158028007"/>
    <n v="690.16124005847382"/>
    <n v="327.13716538124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77.165971482482"/>
    <n v="9.4437534620993857E-2"/>
    <n v="0"/>
    <n v="3.3961060685569304E-2"/>
    <n v="0"/>
    <n v="3.0300575625719681E-2"/>
    <n v="0"/>
    <n v="1.4362505229615942E-2"/>
    <n v="0"/>
    <n v="0"/>
    <n v="0"/>
    <n v="0"/>
    <n v="0"/>
    <n v="0.3596140117577743"/>
    <s v=""/>
    <n v="0.42291097332301053"/>
    <s v=""/>
  </r>
  <r>
    <x v="5"/>
    <d v="2019-12-01T00:00:00"/>
    <x v="2"/>
    <x v="15"/>
    <n v="1547.5801000000001"/>
    <n v="396.28458627904325"/>
    <n v="508.76701475161002"/>
    <n v="183.36278170591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5.728601181741"/>
    <n v="6.7918833191041236E-2"/>
    <n v="0"/>
    <n v="1.7391789098132708E-2"/>
    <n v="0"/>
    <n v="2.23283189077054E-2"/>
    <n v="0"/>
    <n v="8.0472643607456627E-3"/>
    <n v="0"/>
    <n v="0"/>
    <n v="0"/>
    <n v="0"/>
    <n v="0"/>
    <n v="0.25606725382359419"/>
    <s v=""/>
    <n v="0.46270480370588601"/>
    <s v=""/>
  </r>
  <r>
    <x v="5"/>
    <d v="2019-12-01T00:00:00"/>
    <x v="2"/>
    <x v="16"/>
    <n v="2179.2026000000001"/>
    <n v="703.04211552259073"/>
    <n v="734.13754213699485"/>
    <n v="301.79570108804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3.631298677956"/>
    <n v="9.564772934709713E-2"/>
    <n v="0"/>
    <n v="3.0857333772048245E-2"/>
    <n v="0"/>
    <n v="3.2222148107689662E-2"/>
    <n v="0"/>
    <n v="1.3246163314868718E-2"/>
    <n v="0"/>
    <n v="0"/>
    <n v="0"/>
    <n v="0"/>
    <n v="0"/>
    <n v="0.32261438909929285"/>
    <s v=""/>
    <n v="0.42927115520484793"/>
    <s v=""/>
  </r>
  <r>
    <x v="5"/>
    <d v="2019-12-01T00:00:00"/>
    <x v="2"/>
    <x v="17"/>
    <n v="1596.3152999999998"/>
    <n v="526.18571374750513"/>
    <n v="761.89562661009779"/>
    <n v="280.70983172171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850.657941764475"/>
    <n v="6.9858614315099932E-2"/>
    <n v="0"/>
    <n v="2.3027158127722352E-2"/>
    <n v="0"/>
    <n v="3.334239340293E-2"/>
    <n v="0"/>
    <n v="1.2284540446805124E-2"/>
    <n v="0"/>
    <n v="0"/>
    <n v="0"/>
    <n v="0"/>
    <n v="0"/>
    <n v="0.32962517727387897"/>
    <s v=""/>
    <n v="0.53348052671839641"/>
    <s v=""/>
  </r>
  <r>
    <x v="5"/>
    <d v="2019-12-01T00:00:00"/>
    <x v="2"/>
    <x v="18"/>
    <n v="2142.8977"/>
    <n v="692.44167087453241"/>
    <n v="774.0783539959034"/>
    <n v="308.01259293852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05.143081679875"/>
    <n v="9.2745484952184043E-2"/>
    <n v="0"/>
    <n v="2.9969157448047623E-2"/>
    <n v="0"/>
    <n v="3.3502426332502222E-2"/>
    <n v="0"/>
    <n v="1.3330910431918036E-2"/>
    <n v="0"/>
    <n v="0"/>
    <n v="0"/>
    <n v="0"/>
    <n v="0"/>
    <n v="0.32313333057127852"/>
    <s v=""/>
    <n v="0.44482099488540988"/>
    <s v=""/>
  </r>
  <r>
    <x v="5"/>
    <d v="2019-12-01T00:00:00"/>
    <x v="2"/>
    <x v="19"/>
    <n v="4219.0934999999999"/>
    <n v="1260.0746883145875"/>
    <n v="1494.123412796268"/>
    <n v="499.10013748876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264.856189273884"/>
    <n v="0.18949565468258234"/>
    <n v="0"/>
    <n v="5.659478227043882E-2"/>
    <n v="0"/>
    <n v="6.7106807252411693E-2"/>
    <n v="0"/>
    <n v="2.2416499493457712E-2"/>
    <n v="0"/>
    <n v="0"/>
    <n v="0"/>
    <n v="0"/>
    <n v="0"/>
    <n v="0.29866005299825371"/>
    <s v=""/>
    <n v="0.39608774155787385"/>
    <s v=""/>
  </r>
  <r>
    <x v="5"/>
    <d v="2019-12-01T00:00:00"/>
    <x v="2"/>
    <x v="20"/>
    <n v="4318.5549000000001"/>
    <n v="1312.8277964553124"/>
    <n v="1516.299359128936"/>
    <n v="534.49312749994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07.415401816867"/>
    <n v="0.18528673495317541"/>
    <n v="0"/>
    <n v="5.6326614247969101E-2"/>
    <n v="0"/>
    <n v="6.5056520982190794E-2"/>
    <n v="0"/>
    <n v="2.2932320820878354E-2"/>
    <n v="0"/>
    <n v="0"/>
    <n v="0"/>
    <n v="0"/>
    <n v="0"/>
    <n v="0.30399701447706784"/>
    <s v=""/>
    <n v="0.40713117816601585"/>
    <s v=""/>
  </r>
  <r>
    <x v="5"/>
    <d v="2019-12-01T00:00:00"/>
    <x v="2"/>
    <x v="21"/>
    <n v="5758.6884"/>
    <n v="1625.5681439683844"/>
    <n v="2033.2090450844942"/>
    <n v="656.92633040629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38.360545202355"/>
    <n v="0.24674776914369884"/>
    <n v="0"/>
    <n v="6.9652199468764789E-2"/>
    <n v="0"/>
    <n v="8.7118760597880082E-2"/>
    <n v="0"/>
    <n v="2.8147921064718643E-2"/>
    <n v="0"/>
    <n v="0"/>
    <n v="0"/>
    <n v="0"/>
    <n v="0"/>
    <n v="0.28228096939024944"/>
    <s v=""/>
    <n v="0.40412106551411131"/>
    <s v=""/>
  </r>
  <r>
    <x v="5"/>
    <d v="2019-12-01T00:00:00"/>
    <x v="2"/>
    <x v="22"/>
    <n v="6187.9132"/>
    <n v="1911.6751503293219"/>
    <n v="2178.4637236924582"/>
    <n v="740.20028035739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10.653425295164"/>
    <n v="0.26545430053390479"/>
    <n v="0"/>
    <n v="8.2008647095876755E-2"/>
    <n v="0"/>
    <n v="9.345356751469415E-2"/>
    <n v="0"/>
    <n v="3.1753733662145366E-2"/>
    <n v="0"/>
    <n v="0"/>
    <n v="0"/>
    <n v="0"/>
    <n v="0"/>
    <n v="0.30893696930482506"/>
    <s v=""/>
    <n v="0.38719982327012298"/>
    <s v=""/>
  </r>
  <r>
    <x v="5"/>
    <d v="2019-12-01T00:00:00"/>
    <x v="2"/>
    <x v="23"/>
    <n v="7751.6256999999987"/>
    <n v="2389.7204318490776"/>
    <n v="2779.5567968785181"/>
    <n v="1060.4214836022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72.965123405786"/>
    <n v="0.33307426272916696"/>
    <n v="0"/>
    <n v="0.10268225037838942"/>
    <n v="0"/>
    <n v="0.11943286049456148"/>
    <n v="0"/>
    <n v="4.5564519947472529E-2"/>
    <n v="0"/>
    <n v="0"/>
    <n v="0"/>
    <n v="0"/>
    <n v="0"/>
    <n v="0.30828635493185358"/>
    <s v=""/>
    <n v="0.44374290375955833"/>
    <s v=""/>
  </r>
  <r>
    <x v="5"/>
    <d v="2019-12-01T00:00:00"/>
    <x v="3"/>
    <x v="1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745.951063799046"/>
    <n v="0"/>
    <n v="0"/>
    <n v="0"/>
    <n v="0"/>
    <n v="0"/>
    <n v="0"/>
    <n v="0"/>
    <n v="0"/>
    <n v="0"/>
    <n v="0"/>
    <n v="0"/>
    <n v="0"/>
    <n v="0"/>
    <s v=""/>
    <n v="0"/>
    <s v=""/>
  </r>
  <r>
    <x v="5"/>
    <d v="2019-12-01T00:00:00"/>
    <x v="3"/>
    <x v="1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19.12222309662"/>
    <n v="0"/>
    <n v="0"/>
    <n v="0"/>
    <n v="0"/>
    <n v="0"/>
    <n v="0"/>
    <n v="0"/>
    <n v="0"/>
    <n v="0"/>
    <n v="0"/>
    <n v="0"/>
    <n v="0"/>
    <n v="0"/>
    <s v=""/>
    <n v="0"/>
    <s v=""/>
  </r>
  <r>
    <x v="5"/>
    <d v="2019-12-01T00:00:00"/>
    <x v="3"/>
    <x v="14"/>
    <n v="147.58699999999999"/>
    <n v="132.60155015909211"/>
    <n v="147.58699999999999"/>
    <n v="132.60155015909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77.165971482482"/>
    <n v="6.479603309067607E-3"/>
    <n v="0"/>
    <n v="5.8216878397036841E-3"/>
    <n v="0"/>
    <n v="6.479603309067607E-3"/>
    <n v="0"/>
    <n v="5.8216878397036841E-3"/>
    <n v="0"/>
    <n v="0"/>
    <n v="0"/>
    <n v="0"/>
    <n v="0"/>
    <n v="0.898463619147297"/>
    <s v=""/>
    <n v="1"/>
    <s v=""/>
  </r>
  <r>
    <x v="5"/>
    <d v="2019-12-01T00:00:00"/>
    <x v="3"/>
    <x v="15"/>
    <n v="85.852500000000006"/>
    <n v="79.20465632624402"/>
    <n v="85.852500000000006"/>
    <n v="79.2046563262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5.728601181741"/>
    <n v="3.7678189494255374E-3"/>
    <n v="0"/>
    <n v="3.4760642379518297E-3"/>
    <n v="0"/>
    <n v="3.7678189494255374E-3"/>
    <n v="0"/>
    <n v="3.4760642379518297E-3"/>
    <n v="0"/>
    <n v="0"/>
    <n v="0"/>
    <n v="0"/>
    <n v="0"/>
    <n v="0.9225666850265748"/>
    <s v=""/>
    <n v="1"/>
    <s v=""/>
  </r>
  <r>
    <x v="5"/>
    <d v="2019-12-01T00:00:00"/>
    <x v="3"/>
    <x v="16"/>
    <n v="61.963999999999999"/>
    <n v="55.94993587253559"/>
    <n v="61.963999999999999"/>
    <n v="55.9499358725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3.631298677956"/>
    <n v="2.7196718199875157E-3"/>
    <n v="0"/>
    <n v="2.4557075708902532E-3"/>
    <n v="0"/>
    <n v="2.7196718199875157E-3"/>
    <n v="0"/>
    <n v="2.4557075708902532E-3"/>
    <n v="0"/>
    <n v="0"/>
    <n v="0"/>
    <n v="0"/>
    <n v="0"/>
    <n v="0.90294260978206031"/>
    <s v=""/>
    <n v="1"/>
    <s v=""/>
  </r>
  <r>
    <x v="5"/>
    <d v="2019-12-01T00:00:00"/>
    <x v="3"/>
    <x v="17"/>
    <n v="48.154499999999999"/>
    <n v="45.209846078002606"/>
    <n v="48.154499999999999"/>
    <n v="45.209846078002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850.657941764475"/>
    <n v="2.1073572639668868E-3"/>
    <n v="0"/>
    <n v="1.9784920938916129E-3"/>
    <n v="0"/>
    <n v="2.1073572639668868E-3"/>
    <n v="0"/>
    <n v="1.9784920938916129E-3"/>
    <n v="0"/>
    <n v="0"/>
    <n v="0"/>
    <n v="0"/>
    <n v="0"/>
    <n v="0.93884987027178379"/>
    <s v=""/>
    <n v="1"/>
    <s v=""/>
  </r>
  <r>
    <x v="5"/>
    <d v="2019-12-01T00:00:00"/>
    <x v="3"/>
    <x v="18"/>
    <n v="60.085500000000003"/>
    <n v="55.529215571712349"/>
    <n v="60.085500000000003"/>
    <n v="55.529215571712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05.143081679875"/>
    <n v="2.6005249042427244E-3"/>
    <n v="0"/>
    <n v="2.4033270590625168E-3"/>
    <n v="0"/>
    <n v="2.6005249042427244E-3"/>
    <n v="0"/>
    <n v="2.4033270590625168E-3"/>
    <n v="0"/>
    <n v="0"/>
    <n v="0"/>
    <n v="0"/>
    <n v="0"/>
    <n v="0.92416998396805128"/>
    <s v=""/>
    <n v="1"/>
    <s v=""/>
  </r>
  <r>
    <x v="5"/>
    <d v="2019-12-01T00:00:00"/>
    <x v="3"/>
    <x v="19"/>
    <n v="55.790999999999997"/>
    <n v="47.596575418811774"/>
    <n v="55.790999999999997"/>
    <n v="47.596575418811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264.856189273884"/>
    <n v="2.5057875750788532E-3"/>
    <n v="0"/>
    <n v="2.13774456992637E-3"/>
    <n v="0"/>
    <n v="2.5057875750788532E-3"/>
    <n v="0"/>
    <n v="2.13774456992637E-3"/>
    <n v="0"/>
    <n v="0"/>
    <n v="0"/>
    <n v="0"/>
    <n v="0"/>
    <n v="0.85312282301467579"/>
    <s v=""/>
    <n v="1"/>
    <s v=""/>
  </r>
  <r>
    <x v="5"/>
    <d v="2019-12-01T00:00:00"/>
    <x v="3"/>
    <x v="20"/>
    <n v="74.8155"/>
    <n v="72.126336875650537"/>
    <n v="74.8155"/>
    <n v="72.12633687565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07.415401816867"/>
    <n v="3.2099440761744849E-3"/>
    <n v="0"/>
    <n v="3.0945660697336745E-3"/>
    <n v="0"/>
    <n v="3.2099440761744849E-3"/>
    <n v="0"/>
    <n v="3.0945660697336745E-3"/>
    <n v="0"/>
    <n v="0"/>
    <n v="0"/>
    <n v="0"/>
    <n v="0"/>
    <n v="0.96405606960657264"/>
    <s v=""/>
    <n v="1"/>
    <s v=""/>
  </r>
  <r>
    <x v="5"/>
    <d v="2019-12-01T00:00:00"/>
    <x v="3"/>
    <x v="21"/>
    <n v="115.188"/>
    <n v="119.40949963472818"/>
    <n v="115.188"/>
    <n v="119.40949963472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38.360545202355"/>
    <n v="4.9355651943460569E-3"/>
    <n v="0"/>
    <n v="5.1164476357905561E-3"/>
    <n v="0"/>
    <n v="4.9355651943460569E-3"/>
    <n v="0"/>
    <n v="5.1164476357905561E-3"/>
    <n v="0"/>
    <n v="0"/>
    <n v="0"/>
    <n v="0"/>
    <n v="0"/>
    <n v="1.0366487796882329"/>
    <s v=""/>
    <n v="1"/>
    <s v=""/>
  </r>
  <r>
    <x v="5"/>
    <d v="2019-12-01T00:00:00"/>
    <x v="3"/>
    <x v="22"/>
    <n v="57.095999999999997"/>
    <n v="54.358775127718253"/>
    <n v="57.095999999999997"/>
    <n v="54.358775127718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10.653425295164"/>
    <n v="2.4493521892459363E-3"/>
    <n v="0"/>
    <n v="2.3319284164180377E-3"/>
    <n v="0"/>
    <n v="2.4493521892459363E-3"/>
    <n v="0"/>
    <n v="2.3319284164180377E-3"/>
    <n v="0"/>
    <n v="0"/>
    <n v="0"/>
    <n v="0"/>
    <n v="0"/>
    <n v="0.95205925332279429"/>
    <s v=""/>
    <n v="1"/>
    <s v=""/>
  </r>
  <r>
    <x v="5"/>
    <d v="2019-12-01T00:00:00"/>
    <x v="3"/>
    <x v="23"/>
    <n v="58.695999999999998"/>
    <n v="56.713947751555565"/>
    <n v="58.695999999999998"/>
    <n v="56.713947751555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72.965123405786"/>
    <n v="2.5220679740962193E-3"/>
    <n v="0"/>
    <n v="2.4369025369491036E-3"/>
    <n v="0"/>
    <n v="2.5220679740962193E-3"/>
    <n v="0"/>
    <n v="2.4369025369491036E-3"/>
    <n v="0"/>
    <n v="0"/>
    <n v="0"/>
    <n v="0"/>
    <n v="0"/>
    <n v="0.96623190254115388"/>
    <s v=""/>
    <n v="1"/>
    <s v=""/>
  </r>
  <r>
    <x v="5"/>
    <d v="2019-12-01T00:00:00"/>
    <x v="4"/>
    <x v="12"/>
    <n v="23145.897840000001"/>
    <n v="7318.4908633882578"/>
    <n v="6729.4815683703864"/>
    <n v="2946.2425272683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745.951063799046"/>
    <n v="0.97473029308504588"/>
    <n v="0"/>
    <n v="0.30819952604658463"/>
    <n v="0"/>
    <n v="0.28339490594796823"/>
    <n v="0"/>
    <n v="0.12407346917175704"/>
    <n v="0"/>
    <n v="0"/>
    <n v="0"/>
    <n v="0"/>
    <n v="0"/>
    <n v="0.31618954313108028"/>
    <s v=""/>
    <n v="0.40257514592349902"/>
    <s v=""/>
  </r>
  <r>
    <x v="5"/>
    <d v="2019-12-01T00:00:00"/>
    <x v="4"/>
    <x v="13"/>
    <n v="17922.779270000003"/>
    <n v="5310.0283254423766"/>
    <n v="4590.8879472542485"/>
    <n v="2113.9094097671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19.12222309662"/>
    <n v="0.7888851996130124"/>
    <n v="0"/>
    <n v="0.23372506531278386"/>
    <n v="0"/>
    <n v="0.20207153701506475"/>
    <n v="0"/>
    <n v="9.3045382167897345E-2"/>
    <n v="0"/>
    <n v="0"/>
    <n v="0"/>
    <n v="0"/>
    <n v="0"/>
    <n v="0.29627259508409803"/>
    <s v=""/>
    <n v="0.39809757692602993"/>
    <s v=""/>
  </r>
  <r>
    <x v="5"/>
    <d v="2019-12-01T00:00:00"/>
    <x v="4"/>
    <x v="14"/>
    <n v="43343.309719999997"/>
    <n v="13510.455369213609"/>
    <n v="11854.993910591267"/>
    <n v="5879.6512714588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77.165971482482"/>
    <n v="1.9029281243446523"/>
    <n v="0"/>
    <n v="0.59315787513376328"/>
    <n v="0"/>
    <n v="0.52047712719984496"/>
    <n v="0"/>
    <n v="0.25813796496106084"/>
    <n v="0"/>
    <n v="0"/>
    <n v="0"/>
    <n v="0"/>
    <n v="0"/>
    <n v="0.31170797653644455"/>
    <s v=""/>
    <n v="0.43519267935682054"/>
    <s v=""/>
  </r>
  <r>
    <x v="5"/>
    <d v="2019-12-01T00:00:00"/>
    <x v="4"/>
    <x v="15"/>
    <n v="32972.070059999998"/>
    <n v="9524.7629722455331"/>
    <n v="9356.4877513421889"/>
    <n v="4520.9107497249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5.728601181741"/>
    <n v="1.4470491875467155"/>
    <n v="0"/>
    <n v="0.41801441327408545"/>
    <n v="0"/>
    <n v="0.41062929850120883"/>
    <n v="0"/>
    <n v="0.19840975150956996"/>
    <n v="0"/>
    <n v="0"/>
    <n v="0"/>
    <n v="0"/>
    <n v="0"/>
    <n v="0.28887367262392422"/>
    <s v=""/>
    <n v="0.47464811070874685"/>
    <s v=""/>
  </r>
  <r>
    <x v="5"/>
    <d v="2019-12-01T00:00:00"/>
    <x v="4"/>
    <x v="16"/>
    <n v="35167.700129999997"/>
    <n v="10521.67658393869"/>
    <n v="10335.335310194449"/>
    <n v="4897.851679779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3.631298677956"/>
    <n v="1.5435511428786437"/>
    <n v="0"/>
    <n v="0.46180858731457886"/>
    <n v="0"/>
    <n v="0.45362985270895634"/>
    <n v="0"/>
    <n v="0.21497239029072618"/>
    <n v="0"/>
    <n v="0"/>
    <n v="0"/>
    <n v="0"/>
    <n v="0"/>
    <n v="0.29918580245636017"/>
    <s v=""/>
    <n v="0.46550106731620688"/>
    <s v=""/>
  </r>
  <r>
    <x v="5"/>
    <d v="2019-12-01T00:00:00"/>
    <x v="4"/>
    <x v="17"/>
    <n v="55317.762819999996"/>
    <n v="15945.234056395959"/>
    <n v="16916.62125694795"/>
    <n v="7562.4381769645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850.657941764475"/>
    <n v="2.4208389518139399"/>
    <n v="0"/>
    <n v="0.69780196688571605"/>
    <n v="0"/>
    <n v="0.74031221770770983"/>
    <n v="0"/>
    <n v="0.33095056589782468"/>
    <n v="0"/>
    <n v="0"/>
    <n v="0"/>
    <n v="0"/>
    <n v="0"/>
    <n v="0.28824799202890034"/>
    <s v=""/>
    <n v="0.47427577106847962"/>
    <s v=""/>
  </r>
  <r>
    <x v="5"/>
    <d v="2019-12-01T00:00:00"/>
    <x v="4"/>
    <x v="18"/>
    <n v="38738.086650000012"/>
    <n v="12872.748879511337"/>
    <n v="12695.538897879745"/>
    <n v="6734.3279526261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05.143081679875"/>
    <n v="1.6766001627021101"/>
    <n v="0"/>
    <n v="0.55713781273738017"/>
    <n v="0"/>
    <n v="0.54946809258004858"/>
    <n v="0"/>
    <n v="0.29146445571963786"/>
    <n v="0"/>
    <n v="0"/>
    <n v="0"/>
    <n v="0"/>
    <n v="0"/>
    <n v="0.33230213448116525"/>
    <s v=""/>
    <n v="0.523146067375302"/>
    <s v=""/>
  </r>
  <r>
    <x v="5"/>
    <d v="2019-12-01T00:00:00"/>
    <x v="4"/>
    <x v="19"/>
    <n v="53711.7212"/>
    <n v="17376.84347279444"/>
    <n v="17999.510581299452"/>
    <n v="8014.0424429036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264.856189273884"/>
    <n v="2.412399197344723"/>
    <n v="0"/>
    <n v="0.78046062031901886"/>
    <n v="0"/>
    <n v="0.8084269859317903"/>
    <n v="0"/>
    <n v="0.35994135218193968"/>
    <n v="0"/>
    <n v="0"/>
    <n v="0"/>
    <n v="0"/>
    <n v="0"/>
    <n v="0.32352051069244903"/>
    <s v=""/>
    <n v="0.46119092086261965"/>
    <s v=""/>
  </r>
  <r>
    <x v="5"/>
    <d v="2019-12-01T00:00:00"/>
    <x v="4"/>
    <x v="20"/>
    <n v="57822.194149999988"/>
    <n v="18290.120866042012"/>
    <n v="18307.166257822526"/>
    <n v="8464.726692567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07.415401816867"/>
    <n v="2.480849684666993"/>
    <n v="0"/>
    <n v="0.78473398061186384"/>
    <n v="0"/>
    <n v="0.78546530973981099"/>
    <n v="0"/>
    <n v="0.36317740713145835"/>
    <n v="0"/>
    <n v="0"/>
    <n v="0"/>
    <n v="0"/>
    <n v="0"/>
    <n v="0.31631661743230505"/>
    <s v=""/>
    <n v="0.46280321243166483"/>
    <s v=""/>
  </r>
  <r>
    <x v="5"/>
    <d v="2019-12-01T00:00:00"/>
    <x v="4"/>
    <x v="21"/>
    <n v="49263.428840000008"/>
    <n v="15852.171159927282"/>
    <n v="16245.390106710393"/>
    <n v="7523.2913079822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38.360545202355"/>
    <n v="2.1108350239334635"/>
    <n v="0"/>
    <n v="0.67923242205571288"/>
    <n v="0"/>
    <n v="0.69608103256635745"/>
    <n v="0"/>
    <n v="0.32235731783348398"/>
    <n v="0"/>
    <n v="0"/>
    <n v="0"/>
    <n v="0"/>
    <n v="0"/>
    <n v="0.32178375588537861"/>
    <s v=""/>
    <n v="0.47459059280159505"/>
    <s v=""/>
  </r>
  <r>
    <x v="5"/>
    <d v="2019-12-01T00:00:00"/>
    <x v="4"/>
    <x v="22"/>
    <n v="51331.52145"/>
    <n v="16295.319544492364"/>
    <n v="17181.139671640864"/>
    <n v="7915.358053653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10.653425295164"/>
    <n v="2.2020627441656551"/>
    <n v="0"/>
    <n v="0.69905031176902876"/>
    <n v="0"/>
    <n v="0.73705096799204428"/>
    <n v="0"/>
    <n v="0.33955968154304733"/>
    <n v="0"/>
    <n v="0"/>
    <n v="0"/>
    <n v="0"/>
    <n v="0"/>
    <n v="0.31745249476707971"/>
    <s v=""/>
    <n v="0.4857442673671824"/>
    <s v=""/>
  </r>
  <r>
    <x v="5"/>
    <d v="2019-12-01T00:00:00"/>
    <x v="4"/>
    <x v="23"/>
    <n v="98364.802780000013"/>
    <n v="34035.796995537181"/>
    <n v="33421.314933694863"/>
    <n v="17006.777253148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72.965123405786"/>
    <n v="4.2265694232950937"/>
    <n v="0"/>
    <n v="1.4624607055895571"/>
    <n v="0"/>
    <n v="1.4360574493399128"/>
    <n v="0"/>
    <n v="0.73075249169882284"/>
    <n v="0"/>
    <n v="0"/>
    <n v="0"/>
    <n v="0"/>
    <n v="0"/>
    <n v="0.34601601420033035"/>
    <s v=""/>
    <n v="0.49967324859113865"/>
    <s v=""/>
  </r>
  <r>
    <x v="6"/>
    <d v="2019-12-01T00:00:00"/>
    <x v="0"/>
    <x v="1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549720741163021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1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131181263059012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1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035204199799276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1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888288816663002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1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69719358599909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1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00350671168305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1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49983274079491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1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935977652790028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2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39835487661575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2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588858643183562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3076006414178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2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688395746648172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549720741163021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131181263059012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035204199799276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888288816663002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69719358599909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00350671168305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49983274079491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935977652790028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2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39835487661575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2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588858643183562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3076006414178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2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688395746648172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549720741163021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131181263059012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035204199799276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888288816663002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69719358599909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00350671168305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49983274079491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935977652790028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2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39835487661575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2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588858643183562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3076006414178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2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688395746648172"/>
    <n v="0"/>
    <n v="0"/>
    <n v="0"/>
    <n v="0"/>
    <n v="0"/>
    <n v="0"/>
    <n v="0"/>
    <n v="0"/>
    <n v="0"/>
    <n v="0"/>
    <n v="0"/>
    <n v="0"/>
    <n v="0"/>
    <s v=""/>
    <n v="0"/>
    <s v=""/>
  </r>
  <r>
    <x v="7"/>
    <d v="2019-12-01T00:00:00"/>
    <x v="3"/>
    <x v="0"/>
    <n v="0.14437073499999997"/>
    <n v="0.10416541690599998"/>
    <n v="0.14437073499999997"/>
    <n v="0.10416541690599998"/>
    <n v="0.38470075326718772"/>
    <n v="0.11133084792479829"/>
    <n v="0.38470075326718772"/>
    <n v="0.11133084792479829"/>
    <m/>
    <m/>
    <m/>
    <m/>
    <s v="SI Medical"/>
    <s v="Cancer"/>
    <s v="Medical"/>
    <n v="0"/>
    <n v="0"/>
    <n v="0"/>
    <n v="0"/>
    <n v="0"/>
    <n v="0"/>
    <n v="0"/>
    <n v="70.051624000000004"/>
    <n v="32.088017000000001"/>
    <n v="28.313800000000001"/>
    <n v="0"/>
    <n v="0"/>
    <n v="0"/>
    <n v="0"/>
    <n v="0"/>
    <n v="0"/>
    <n v="0"/>
    <n v="20.040096875840021"/>
    <n v="52.488021600130594"/>
    <n v="52.57925307003012"/>
    <n v="18.854062510375066"/>
    <n v="0"/>
    <n v="0"/>
    <n v="0"/>
    <n v="0"/>
    <n v="0"/>
    <n v="0"/>
    <n v="0"/>
    <n v="12.609234084801955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564805045369306"/>
    <n v="0.10643037958682984"/>
    <n v="0"/>
    <n v="7.679094285366049E-2"/>
    <n v="0"/>
    <n v="0.10643037958682984"/>
    <n v="0"/>
    <n v="7.679094285366049E-2"/>
    <n v="0"/>
    <n v="0.28213647342657744"/>
    <n v="8.1649158600106853E-2"/>
    <n v="0.28213647342657744"/>
    <n v="8.1649158600106853E-2"/>
    <n v="0.72151337946710603"/>
    <s v=""/>
    <n v="1"/>
    <s v=""/>
  </r>
  <r>
    <x v="7"/>
    <d v="2019-12-01T00:00:00"/>
    <x v="3"/>
    <x v="1"/>
    <n v="0.23926916999999995"/>
    <n v="0.26683070150400007"/>
    <n v="0.23926916999999995"/>
    <n v="0.26683070150400007"/>
    <n v="0.40660075326718775"/>
    <n v="0.13265053301970511"/>
    <n v="0.40660075326718775"/>
    <n v="0.13265053301970511"/>
    <m/>
    <m/>
    <m/>
    <m/>
    <s v="SI Medical"/>
    <s v="Cancer"/>
    <s v="Medical"/>
    <n v="0"/>
    <n v="0"/>
    <n v="0"/>
    <n v="0"/>
    <n v="0"/>
    <n v="0"/>
    <n v="0"/>
    <n v="61.905602999999999"/>
    <n v="34.190666999999998"/>
    <n v="27.791187999999998"/>
    <n v="0"/>
    <n v="0"/>
    <n v="0"/>
    <n v="0"/>
    <n v="0"/>
    <n v="0"/>
    <n v="0"/>
    <n v="32.283230043538964"/>
    <n v="45.492135508826678"/>
    <n v="54.767311775678046"/>
    <n v="20.335202553896934"/>
    <n v="0"/>
    <n v="0"/>
    <n v="0"/>
    <n v="0"/>
    <n v="0"/>
    <n v="0"/>
    <n v="0"/>
    <n v="26.668862572012202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535985340692356"/>
    <n v="0.17676524019326509"/>
    <n v="0"/>
    <n v="0.19712691376950905"/>
    <n v="0"/>
    <n v="0.17676524019326509"/>
    <n v="0"/>
    <n v="0.19712691376950905"/>
    <n v="0"/>
    <n v="0.29819775928465497"/>
    <n v="9.7284846121270904E-2"/>
    <n v="0.29819775928465497"/>
    <n v="9.7284846121270904E-2"/>
    <n v="1.1151904840226601"/>
    <s v=""/>
    <n v="1"/>
    <s v=""/>
  </r>
  <r>
    <x v="7"/>
    <d v="2019-12-01T00:00:00"/>
    <x v="3"/>
    <x v="2"/>
    <n v="0.22364751000000005"/>
    <n v="0.21438512317356709"/>
    <n v="0.22364751000000005"/>
    <n v="0.21438512317356709"/>
    <n v="0.42400075326718772"/>
    <n v="0.13453278067207125"/>
    <n v="0.42400075326718772"/>
    <n v="0.13453278067207125"/>
    <m/>
    <m/>
    <m/>
    <m/>
    <s v="SI Medical"/>
    <s v="Cancer"/>
    <s v="Medical"/>
    <n v="0"/>
    <n v="0"/>
    <n v="0"/>
    <n v="0"/>
    <n v="0"/>
    <n v="0"/>
    <n v="0"/>
    <n v="69.029438999999996"/>
    <n v="44.415065000000006"/>
    <n v="29.270783000000005"/>
    <n v="0"/>
    <n v="0"/>
    <n v="0"/>
    <n v="0"/>
    <n v="0"/>
    <n v="0"/>
    <n v="0"/>
    <n v="153.67932151374401"/>
    <n v="52.308526664195199"/>
    <n v="72.450016980277312"/>
    <n v="22.245440051929918"/>
    <n v="0"/>
    <n v="0"/>
    <n v="0"/>
    <n v="0"/>
    <n v="0"/>
    <n v="0"/>
    <n v="0"/>
    <n v="153.94727885287216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542544406619703"/>
    <n v="0.16514438002557286"/>
    <n v="0"/>
    <n v="0.15830490691894938"/>
    <n v="0"/>
    <n v="0.16514438002557286"/>
    <n v="0"/>
    <n v="0.15830490691894938"/>
    <n v="0"/>
    <n v="0.31095878092531926"/>
    <n v="9.8665271582473998E-2"/>
    <n v="0.31095878092531926"/>
    <n v="9.8665271582473998E-2"/>
    <n v="0.95858488732365965"/>
    <s v=""/>
    <n v="1"/>
    <s v=""/>
  </r>
  <r>
    <x v="7"/>
    <d v="2019-12-01T00:00:00"/>
    <x v="3"/>
    <x v="3"/>
    <n v="0.24608404199999998"/>
    <n v="0.18003845220290501"/>
    <n v="0.24608404199999998"/>
    <n v="0.18003845220290501"/>
    <n v="0.45220376633593873"/>
    <n v="0.16221977579479377"/>
    <n v="0.45220376633593873"/>
    <n v="0.16221977579479377"/>
    <m/>
    <m/>
    <m/>
    <m/>
    <s v="SI Medical"/>
    <s v="Cancer"/>
    <s v="Medical"/>
    <n v="0"/>
    <n v="0"/>
    <n v="0"/>
    <n v="0"/>
    <n v="0"/>
    <n v="0"/>
    <n v="0"/>
    <n v="87.135277000000002"/>
    <n v="47.765452000000003"/>
    <n v="31.080131000000002"/>
    <n v="0"/>
    <n v="0"/>
    <n v="0"/>
    <n v="0"/>
    <n v="0"/>
    <n v="0"/>
    <n v="0"/>
    <n v="36.057839000000001"/>
    <n v="41.402603953202245"/>
    <n v="83.107758148953295"/>
    <n v="24.469452519725632"/>
    <n v="0"/>
    <n v="0"/>
    <n v="0"/>
    <n v="0"/>
    <n v="0"/>
    <n v="0"/>
    <n v="0"/>
    <n v="28.933436003630504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55994038217694"/>
    <n v="0.18147870496794408"/>
    <n v="0"/>
    <n v="0.13277230365964285"/>
    <n v="0"/>
    <n v="0.18147870496794408"/>
    <n v="0"/>
    <n v="0.13277230365964285"/>
    <n v="0"/>
    <n v="0.33164264644843822"/>
    <n v="0.11897069364718835"/>
    <n v="0.33164264644843822"/>
    <n v="0.11897069364718835"/>
    <n v="0.73161368262516202"/>
    <s v=""/>
    <n v="1"/>
    <s v=""/>
  </r>
  <r>
    <x v="7"/>
    <d v="2019-12-01T00:00:00"/>
    <x v="3"/>
    <x v="4"/>
    <n v="0.35685912300000006"/>
    <n v="0.31187961261338137"/>
    <n v="0.35685912300000006"/>
    <n v="0.31187961261338137"/>
    <n v="0.5134105457406285"/>
    <n v="0.19152467152531902"/>
    <n v="0.5134105457406285"/>
    <n v="0.19152467152531902"/>
    <m/>
    <m/>
    <m/>
    <m/>
    <s v="SI Medical"/>
    <s v="Cancer"/>
    <s v="Medical"/>
    <n v="0"/>
    <n v="0"/>
    <n v="0"/>
    <n v="0"/>
    <n v="0"/>
    <n v="0"/>
    <n v="0"/>
    <n v="83.801117000000005"/>
    <n v="47.799111000000003"/>
    <n v="25.314136999999999"/>
    <n v="0"/>
    <n v="0"/>
    <n v="0"/>
    <n v="0"/>
    <n v="0"/>
    <n v="0"/>
    <n v="0"/>
    <n v="24.036550000000005"/>
    <n v="40.846143429836253"/>
    <n v="82.963901838610809"/>
    <n v="21.463657384408645"/>
    <n v="0"/>
    <n v="0"/>
    <n v="0"/>
    <n v="0"/>
    <n v="0"/>
    <n v="0"/>
    <n v="0"/>
    <n v="17.907903446922916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715582721357704"/>
    <n v="0.26018517058287599"/>
    <n v="0"/>
    <n v="0.22739071241043737"/>
    <n v="0"/>
    <n v="0.26018517058287599"/>
    <n v="0"/>
    <n v="0.22739071241043737"/>
    <n v="0"/>
    <n v="0.37653121176674936"/>
    <n v="0.14046267115262767"/>
    <n v="0.37653121176674936"/>
    <n v="0.14046267115262767"/>
    <n v="0.8739572355374009"/>
    <s v=""/>
    <n v="1"/>
    <s v=""/>
  </r>
  <r>
    <x v="7"/>
    <d v="2019-12-01T00:00:00"/>
    <x v="3"/>
    <x v="5"/>
    <n v="0.34059234400000005"/>
    <n v="0.2144128413335952"/>
    <n v="0.34059234400000005"/>
    <n v="0.2144128413335952"/>
    <n v="0.26629477940468971"/>
    <n v="0.1389051359225924"/>
    <n v="0.26629477940468971"/>
    <n v="0.1389051359225924"/>
    <m/>
    <m/>
    <m/>
    <m/>
    <s v="SI Medical"/>
    <s v="Cancer"/>
    <s v="Medical"/>
    <n v="0"/>
    <n v="0"/>
    <n v="0"/>
    <n v="0"/>
    <n v="0"/>
    <n v="0"/>
    <n v="0"/>
    <n v="80.329160999999999"/>
    <n v="53.21752"/>
    <n v="25.294747999999998"/>
    <n v="0"/>
    <n v="0"/>
    <n v="0"/>
    <n v="0"/>
    <n v="0"/>
    <n v="0"/>
    <n v="0"/>
    <n v="17.322904521907986"/>
    <n v="38.088315835363261"/>
    <n v="88.197550252478692"/>
    <n v="21.520629568295785"/>
    <n v="0"/>
    <n v="0"/>
    <n v="0"/>
    <n v="0"/>
    <n v="0"/>
    <n v="0"/>
    <n v="0"/>
    <n v="14.290255051331997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627516956806631"/>
    <n v="0.24992986255642266"/>
    <n v="0"/>
    <n v="0.15733815779733881"/>
    <n v="0"/>
    <n v="0.24992986255642266"/>
    <n v="0"/>
    <n v="0.15733815779733881"/>
    <n v="0"/>
    <n v="0.19529847372294118"/>
    <n v="0.10187192215561036"/>
    <n v="0.19529847372294118"/>
    <n v="0.10187192215561036"/>
    <n v="0.62952924547709499"/>
    <s v=""/>
    <n v="1"/>
    <s v=""/>
  </r>
  <r>
    <x v="7"/>
    <d v="2019-12-01T00:00:00"/>
    <x v="3"/>
    <x v="6"/>
    <n v="0.26633400000000002"/>
    <n v="0.19065499999999999"/>
    <n v="0.26633400000000002"/>
    <n v="0.19065499999999999"/>
    <n v="0.31959529900781619"/>
    <n v="0.15070953253168254"/>
    <n v="0.31959529900781619"/>
    <n v="0.15070953253168254"/>
    <m/>
    <m/>
    <m/>
    <m/>
    <s v="SI Medical"/>
    <s v="Cancer"/>
    <s v="Medical"/>
    <n v="0"/>
    <n v="0"/>
    <n v="0"/>
    <n v="0"/>
    <n v="0"/>
    <n v="0"/>
    <n v="0"/>
    <n v="90.519935999999987"/>
    <n v="68.417315000000002"/>
    <n v="29.358942999999996"/>
    <n v="0"/>
    <n v="0"/>
    <n v="0"/>
    <n v="0"/>
    <n v="0"/>
    <n v="0"/>
    <n v="0"/>
    <n v="23.449725999999998"/>
    <n v="42.558892100605803"/>
    <n v="63.287641090885849"/>
    <n v="22.564103783416471"/>
    <n v="0"/>
    <n v="0"/>
    <n v="0"/>
    <n v="0"/>
    <n v="0"/>
    <n v="0"/>
    <n v="0"/>
    <n v="13.466251993079595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60983323192118"/>
    <n v="0.19569233175857512"/>
    <n v="0"/>
    <n v="0.14008621321885728"/>
    <n v="0"/>
    <n v="0.19569233175857512"/>
    <n v="0"/>
    <n v="0.14008621321885728"/>
    <n v="0"/>
    <n v="0.23438865097088082"/>
    <n v="0.1105291727638623"/>
    <n v="0.23438865097088082"/>
    <n v="0.1105291727638623"/>
    <n v="0.7158492719667785"/>
    <s v=""/>
    <n v="1"/>
    <s v=""/>
  </r>
  <r>
    <x v="7"/>
    <d v="2019-12-01T00:00:00"/>
    <x v="3"/>
    <x v="7"/>
    <n v="0.29178500000000002"/>
    <n v="0.24529000000000001"/>
    <n v="0.29178500000000002"/>
    <n v="0.24529000000000001"/>
    <n v="0.33623205227500397"/>
    <n v="0.16346562143668791"/>
    <n v="0.33623205227500397"/>
    <n v="0.16346562143668791"/>
    <m/>
    <m/>
    <m/>
    <m/>
    <s v="SI Medical"/>
    <s v="Cancer"/>
    <s v="Medical"/>
    <n v="0"/>
    <n v="0"/>
    <n v="0"/>
    <n v="0"/>
    <n v="0"/>
    <n v="0"/>
    <n v="0"/>
    <n v="87.914715999999999"/>
    <n v="81.737098000000003"/>
    <n v="29.048960000000001"/>
    <n v="0"/>
    <n v="0"/>
    <n v="0"/>
    <n v="0"/>
    <n v="0"/>
    <n v="0"/>
    <n v="0"/>
    <n v="23.639016999999996"/>
    <n v="41.085389390678863"/>
    <n v="55.76073439724594"/>
    <n v="22.511791688588353"/>
    <n v="0"/>
    <n v="0"/>
    <n v="0"/>
    <n v="0"/>
    <n v="0"/>
    <n v="0"/>
    <n v="0"/>
    <n v="17.956732523059685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84872761738235"/>
    <n v="0.21069444649468269"/>
    <n v="0"/>
    <n v="0.1771209650279511"/>
    <n v="0"/>
    <n v="0.21069444649468269"/>
    <n v="0"/>
    <n v="0.1771209650279511"/>
    <n v="0"/>
    <n v="0.24658991352679899"/>
    <n v="0.11988438693438021"/>
    <n v="0.24658991352679899"/>
    <n v="0.11988438693438021"/>
    <n v="0.8406532206933186"/>
    <s v=""/>
    <n v="1"/>
    <s v=""/>
  </r>
  <r>
    <x v="7"/>
    <d v="2019-12-01T00:00:00"/>
    <x v="3"/>
    <x v="8"/>
    <n v="0.43831399999999998"/>
    <n v="0.38800200000000001"/>
    <n v="0.43831399999999998"/>
    <n v="0.38800200000000001"/>
    <n v="0.4163728055421918"/>
    <n v="0.18586942239025259"/>
    <n v="0.4163728055421918"/>
    <n v="0.18586942239025259"/>
    <m/>
    <m/>
    <m/>
    <m/>
    <s v="SI Medical"/>
    <s v="Cancer"/>
    <s v="Medical"/>
    <n v="0"/>
    <n v="0"/>
    <n v="0"/>
    <n v="0"/>
    <n v="0"/>
    <n v="0"/>
    <n v="0"/>
    <n v="77.546886000000001"/>
    <n v="84.441289999999981"/>
    <n v="30.917553999999999"/>
    <n v="0"/>
    <n v="0"/>
    <n v="0"/>
    <n v="0"/>
    <n v="0"/>
    <n v="0"/>
    <n v="0"/>
    <n v="23.472334000000018"/>
    <n v="35.370791713791853"/>
    <n v="54.655299606202817"/>
    <n v="25.500509405841534"/>
    <n v="0"/>
    <n v="0"/>
    <n v="0"/>
    <n v="0"/>
    <n v="0"/>
    <n v="0"/>
    <n v="0"/>
    <n v="19.821722952477188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798002440692054"/>
    <n v="0.31766482277706848"/>
    <n v="0"/>
    <n v="0.28120157368267529"/>
    <n v="0"/>
    <n v="0.31766482277706848"/>
    <n v="0"/>
    <n v="0.28120157368267529"/>
    <n v="0"/>
    <n v="0.30536450471885207"/>
    <n v="0.13631515640573508"/>
    <n v="0.30536450471885207"/>
    <n v="0.13631515640573508"/>
    <n v="0.88521470908983069"/>
    <s v=""/>
    <n v="1"/>
    <s v=""/>
  </r>
  <r>
    <x v="7"/>
    <d v="2019-12-01T00:00:00"/>
    <x v="3"/>
    <x v="9"/>
    <n v="0.51424400000000003"/>
    <n v="0.65446700000000002"/>
    <n v="0.51424400000000003"/>
    <n v="0.65446700000000002"/>
    <n v="0.50933355880937947"/>
    <n v="0.23993234894246016"/>
    <n v="0.50933355880937947"/>
    <n v="0.23993234894246016"/>
    <m/>
    <m/>
    <m/>
    <m/>
    <s v="SI Medical"/>
    <s v="Cancer"/>
    <s v="Medical"/>
    <n v="0"/>
    <n v="0"/>
    <n v="0"/>
    <n v="0"/>
    <n v="0"/>
    <n v="0"/>
    <n v="0"/>
    <n v="84.634867"/>
    <n v="100.11695400000001"/>
    <n v="33.321471000000003"/>
    <n v="0"/>
    <n v="0"/>
    <n v="0"/>
    <n v="0"/>
    <n v="0"/>
    <n v="0"/>
    <n v="0"/>
    <n v="29.117299000000003"/>
    <n v="42.317449000000003"/>
    <n v="65.076035000000005"/>
    <n v="27.323609999999999"/>
    <n v="0"/>
    <n v="0"/>
    <n v="0"/>
    <n v="0"/>
    <n v="0"/>
    <n v="0"/>
    <n v="0"/>
    <n v="23.405079877723466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707461183514356"/>
    <n v="0.37515626935968954"/>
    <n v="0"/>
    <n v="0.4774531120227517"/>
    <n v="0"/>
    <n v="0.37515626935968954"/>
    <n v="0"/>
    <n v="0.4774531120227517"/>
    <n v="0"/>
    <n v="0.37354118197029101"/>
    <n v="0.17596447684771016"/>
    <n v="0.37354118197029101"/>
    <n v="0.17596447684771016"/>
    <n v="1.2726779505448775"/>
    <s v=""/>
    <n v="1"/>
    <s v=""/>
  </r>
  <r>
    <x v="7"/>
    <d v="2019-12-01T00:00:00"/>
    <x v="3"/>
    <x v="10"/>
    <n v="0.46750999999999998"/>
    <n v="0.630324"/>
    <n v="0.46750999999999998"/>
    <n v="0.630324"/>
    <n v="0.49236431207656722"/>
    <n v="0.20123255925588723"/>
    <n v="0.49236431207656722"/>
    <n v="0.20123255925588723"/>
    <m/>
    <m/>
    <m/>
    <m/>
    <s v="SI Medical"/>
    <s v="Cancer"/>
    <s v="Medical"/>
    <n v="0"/>
    <n v="0"/>
    <n v="0"/>
    <n v="0"/>
    <n v="0"/>
    <n v="0"/>
    <n v="0"/>
    <n v="78.075890000000001"/>
    <n v="88.151075000000006"/>
    <n v="31.281566999999999"/>
    <n v="0"/>
    <n v="0"/>
    <n v="0"/>
    <n v="0"/>
    <n v="0"/>
    <n v="0"/>
    <n v="0"/>
    <n v="28.755611999999985"/>
    <n v="36.649186999999998"/>
    <n v="64.766841999999997"/>
    <n v="26.170566999999998"/>
    <n v="0"/>
    <n v="0"/>
    <n v="0"/>
    <n v="0"/>
    <n v="0"/>
    <n v="0"/>
    <n v="0"/>
    <n v="8.983443635292474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616322661265996"/>
    <n v="0.34334527142920435"/>
    <n v="0"/>
    <n v="0.46291793730260705"/>
    <n v="0"/>
    <n v="0.34334527142920435"/>
    <n v="0"/>
    <n v="0.46291793730260705"/>
    <n v="0"/>
    <n v="0.36109607135056748"/>
    <n v="0.14758235882015183"/>
    <n v="0.36109607135056748"/>
    <n v="0.14758235882015183"/>
    <n v="1.348257791277192"/>
    <s v=""/>
    <n v="1"/>
    <s v=""/>
  </r>
  <r>
    <x v="7"/>
    <d v="2019-12-01T00:00:00"/>
    <x v="3"/>
    <x v="11"/>
    <n v="0.38062499999999999"/>
    <n v="0.43874000000000002"/>
    <n v="0.38062499999999999"/>
    <n v="0.43874000000000002"/>
    <n v="0.53196506534375498"/>
    <n v="0.24126856276364084"/>
    <n v="0.53196506534375498"/>
    <n v="0.24126856276364084"/>
    <m/>
    <m/>
    <m/>
    <m/>
    <s v="SI Medical"/>
    <s v="Cancer"/>
    <s v="Medical"/>
    <n v="0"/>
    <n v="0"/>
    <n v="0"/>
    <n v="0"/>
    <n v="0"/>
    <n v="0"/>
    <n v="0"/>
    <n v="88.297359"/>
    <n v="101.548001"/>
    <n v="30.968664"/>
    <n v="0"/>
    <n v="0"/>
    <n v="0"/>
    <n v="0"/>
    <n v="0"/>
    <n v="0"/>
    <n v="0"/>
    <n v="42.181921000000017"/>
    <n v="44.148702999999998"/>
    <n v="66.006221999999994"/>
    <n v="25.394309"/>
    <n v="0"/>
    <n v="0"/>
    <n v="0"/>
    <n v="0"/>
    <n v="0"/>
    <n v="0"/>
    <n v="0"/>
    <n v="24.98809590305703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570358439548478"/>
    <n v="0.28048264288342883"/>
    <n v="0"/>
    <n v="0.3233075986566189"/>
    <n v="0"/>
    <n v="0.28048264288342883"/>
    <n v="0"/>
    <n v="0.3233075986566189"/>
    <n v="0"/>
    <n v="0.39013894890396933"/>
    <n v="0.17694444543901139"/>
    <n v="0.39013894890396933"/>
    <n v="0.17694444543901139"/>
    <n v="1.1526830870279146"/>
    <s v=""/>
    <n v="1"/>
    <s v=""/>
  </r>
  <r>
    <x v="7"/>
    <d v="2019-12-01T00:00:00"/>
    <x v="4"/>
    <x v="0"/>
    <n v="4.0476083149999997"/>
    <n v="1.25123372897498"/>
    <n v="4.0476083149999997"/>
    <n v="0.10416541690599999"/>
    <n v="0.52700002000000001"/>
    <n v="1.60527215918346"/>
    <n v="0.52700002000000001"/>
    <n v="1.605272159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564805045369306"/>
    <n v="2.9839045245856699"/>
    <n v="0"/>
    <n v="0.92241187749478248"/>
    <n v="0"/>
    <n v="2.9839045245856699"/>
    <n v="0"/>
    <n v="7.679094285366049E-2"/>
    <n v="0"/>
    <n v="0.38649762412934074"/>
    <n v="1.1772938369250616"/>
    <n v="0.38649762412934074"/>
    <n v="1.1772938369250616"/>
    <n v="0.30912915272410196"/>
    <s v=""/>
    <n v="8.3250167010230039E-2"/>
    <s v=""/>
  </r>
  <r>
    <x v="7"/>
    <d v="2019-12-01T00:00:00"/>
    <x v="4"/>
    <x v="1"/>
    <n v="0.54793615000000007"/>
    <n v="0.41194053663291802"/>
    <n v="0.54793615000000007"/>
    <n v="0.26683070150400001"/>
    <n v="0.501"/>
    <n v="0.33556281111299502"/>
    <n v="0.501"/>
    <n v="0.33556281111299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535985340692356"/>
    <n v="0.40479960358170242"/>
    <n v="0"/>
    <n v="0.3043299222514137"/>
    <n v="0"/>
    <n v="0.40479960358170242"/>
    <n v="0"/>
    <n v="0.19712691376950903"/>
    <n v="0"/>
    <n v="0.3674294162053347"/>
    <n v="0.24609909738017716"/>
    <n v="0.3674294162053347"/>
    <n v="0.24609909738017716"/>
    <n v="0.75180390385434137"/>
    <s v=""/>
    <n v="0.64774082124812593"/>
    <s v=""/>
  </r>
  <r>
    <x v="7"/>
    <d v="2019-12-01T00:00:00"/>
    <x v="4"/>
    <x v="2"/>
    <n v="0.32313434000000002"/>
    <n v="0.24137263707655199"/>
    <n v="0.32313434000000002"/>
    <n v="0.214385123173567"/>
    <n v="0.50630001000000002"/>
    <n v="0.302677121443028"/>
    <n v="0.50630001000000002"/>
    <n v="0.302677121443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542544406619703"/>
    <n v="0.23860681589646432"/>
    <n v="0"/>
    <n v="0.17823285627076632"/>
    <n v="0"/>
    <n v="0.23860681589646432"/>
    <n v="0"/>
    <n v="0.15830490691894933"/>
    <n v="0"/>
    <n v="0.37131640139531963"/>
    <n v="0.22198099407290015"/>
    <n v="0.37131640139531963"/>
    <n v="0.22198099407290015"/>
    <n v="0.74697303009191773"/>
    <s v=""/>
    <n v="0.88819149415670584"/>
    <s v=""/>
  </r>
  <r>
    <x v="7"/>
    <d v="2019-12-01T00:00:00"/>
    <x v="4"/>
    <x v="3"/>
    <n v="2.9085815720000001"/>
    <n v="1.04623080859451"/>
    <n v="2.9085815720000001"/>
    <n v="0.18003845220290499"/>
    <n v="0.52149997999999997"/>
    <n v="0.77019889001388697"/>
    <n v="0.52149997999999997"/>
    <n v="0.77019889001388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55994038217694"/>
    <n v="2.1449810913792899"/>
    <n v="0"/>
    <n v="0.77156003574297871"/>
    <n v="0"/>
    <n v="2.1449810913792899"/>
    <n v="0"/>
    <n v="0.13277230365964282"/>
    <n v="0"/>
    <n v="0.38246393852793159"/>
    <n v="0.5648577415564856"/>
    <n v="0.38246393852793159"/>
    <n v="0.5648577415564856"/>
    <n v="0.35970481923774977"/>
    <s v=""/>
    <n v="0.17208291968075934"/>
    <s v=""/>
  </r>
  <r>
    <x v="7"/>
    <d v="2019-12-01T00:00:00"/>
    <x v="4"/>
    <x v="4"/>
    <n v="0.84071596299999996"/>
    <n v="0.32087502364883896"/>
    <n v="0.84071596299999996"/>
    <n v="0.31187961261338504"/>
    <n v="0.55430002"/>
    <n v="0.23781282271216198"/>
    <n v="0.55430002"/>
    <n v="0.2378128227121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15582721357704"/>
    <n v="0.61296408623663468"/>
    <n v="0"/>
    <n v="0.23394924602742331"/>
    <n v="0"/>
    <n v="0.61296408623663468"/>
    <n v="0"/>
    <n v="0.22739071241044004"/>
    <n v="0"/>
    <n v="0.40651922704831406"/>
    <n v="0.17441003316421644"/>
    <n v="0.40651922704831406"/>
    <n v="0.17441003316421644"/>
    <n v="0.38166876539828348"/>
    <s v=""/>
    <n v="0.97196599806004724"/>
    <s v=""/>
  </r>
  <r>
    <x v="7"/>
    <d v="2019-12-01T00:00:00"/>
    <x v="4"/>
    <x v="5"/>
    <n v="0.42584290400000102"/>
    <n v="0.42439047018271597"/>
    <n v="0.42584290400000102"/>
    <n v="0.21441284133359301"/>
    <n v="0.43200002000000004"/>
    <n v="0.14424798586886001"/>
    <n v="0.43200002000000004"/>
    <n v="0.1442479858688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27516956806631"/>
    <n v="0.3124875245796721"/>
    <n v="0"/>
    <n v="0.31142171499610038"/>
    <n v="0"/>
    <n v="0.3124875245796721"/>
    <n v="0"/>
    <n v="0.1573381577973372"/>
    <n v="0"/>
    <n v="0.31682537953950685"/>
    <n v="0.10579032582153813"/>
    <n v="0.31682537953950685"/>
    <n v="0.10579032582153813"/>
    <n v="0.99658927317176793"/>
    <s v=""/>
    <n v="0.50522539123293764"/>
    <s v=""/>
  </r>
  <r>
    <x v="7"/>
    <d v="2019-12-01T00:00:00"/>
    <x v="4"/>
    <x v="6"/>
    <n v="3.9446737500000002"/>
    <n v="0.54914130755206703"/>
    <n v="3.9446737500000002"/>
    <n v="0.190654463210161"/>
    <n v="1.02746380667986"/>
    <n v="0.64214814433338396"/>
    <n v="1.02746380667986"/>
    <n v="0.64214814433338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0983323192118"/>
    <n v="2.8983997693285222"/>
    <n v="0"/>
    <n v="0.40348863810034324"/>
    <n v="0"/>
    <n v="2.8983997693285222"/>
    <n v="0"/>
    <n v="0.14008581880561954"/>
    <n v="0"/>
    <n v="0.75353378574948471"/>
    <n v="0.47094634289372111"/>
    <n v="0.75353378574948471"/>
    <n v="0.47094634289372111"/>
    <n v="0.13921083018641706"/>
    <s v=""/>
    <n v="0.34718652665203853"/>
    <s v=""/>
  </r>
  <r>
    <x v="7"/>
    <d v="2019-12-01T00:00:00"/>
    <x v="4"/>
    <x v="7"/>
    <n v="0.99085438799999093"/>
    <n v="0.28717372130954705"/>
    <n v="0.99085438799999093"/>
    <n v="0.24528998469110999"/>
    <n v="1.0484637866798601"/>
    <n v="0.187361331509694"/>
    <n v="1.0484637866798601"/>
    <n v="0.187361331509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84872761738235"/>
    <n v="0.71548406133449505"/>
    <n v="0"/>
    <n v="0.20736469749690106"/>
    <n v="0"/>
    <n v="0.71548406133449505"/>
    <n v="0"/>
    <n v="0.17712095397358538"/>
    <n v="0"/>
    <n v="0.76893500409623861"/>
    <n v="0.13740931069074061"/>
    <n v="0.76893500409623861"/>
    <n v="0.13740931069074061"/>
    <n v="0.28982434229231036"/>
    <s v=""/>
    <n v="0.8541519174266986"/>
    <s v=""/>
  </r>
  <r>
    <x v="7"/>
    <d v="2019-12-01T00:00:00"/>
    <x v="4"/>
    <x v="8"/>
    <n v="0.90465965000000004"/>
    <n v="0.479247400842291"/>
    <n v="0.90465965000000004"/>
    <n v="0.38800323855000601"/>
    <n v="1.15346378667986"/>
    <n v="0.210280803382427"/>
    <n v="1.15346378667986"/>
    <n v="0.210280803382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98002440692054"/>
    <n v="0.65564537612491236"/>
    <n v="0"/>
    <n v="0.34733100164479591"/>
    <n v="0"/>
    <n v="0.65564537612491236"/>
    <n v="0"/>
    <n v="0.28120247131261217"/>
    <n v="0"/>
    <n v="0.84594116916921303"/>
    <n v="0.15421826911376033"/>
    <n v="0.84594116916921303"/>
    <n v="0.15421826911376033"/>
    <n v="0.52975436766997508"/>
    <s v=""/>
    <n v="0.80960947908758452"/>
    <s v=""/>
  </r>
  <r>
    <x v="7"/>
    <d v="2019-12-01T00:00:00"/>
    <x v="4"/>
    <x v="9"/>
    <n v="6.4046196080000399"/>
    <n v="0.42288686138249004"/>
    <n v="6.4046196080000399"/>
    <n v="0.654467080879364"/>
    <n v="1.1509637766798599"/>
    <n v="0.26834390057530599"/>
    <n v="1.1509637766798599"/>
    <n v="0.2683439005753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07461183514356"/>
    <n v="4.6723602002263753"/>
    <n v="0"/>
    <n v="0.3085085237309198"/>
    <n v="0"/>
    <n v="4.6723602002263753"/>
    <n v="0"/>
    <n v="0.47745317102664958"/>
    <n v="0"/>
    <n v="0.84410768171450734"/>
    <n v="0.19680128289550311"/>
    <n v="0.84410768171450734"/>
    <n v="0.19680128289550311"/>
    <n v="6.6028411875431306E-2"/>
    <s v=""/>
    <n v="1.5476174377699943"/>
    <s v=""/>
  </r>
  <r>
    <x v="7"/>
    <d v="2019-12-01T00:00:00"/>
    <x v="4"/>
    <x v="10"/>
    <n v="0.78486919300000402"/>
    <n v="0.98713183861971499"/>
    <n v="0.78486919300000402"/>
    <n v="0.55378563203136"/>
    <n v="1.21746379667986"/>
    <n v="0.203216604278569"/>
    <n v="1.21746379667986"/>
    <n v="0.203216604278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16322661265996"/>
    <n v="0.57641788647730952"/>
    <n v="0"/>
    <n v="0.72496213785222907"/>
    <n v="0"/>
    <n v="0.57641788647730952"/>
    <n v="0"/>
    <n v="0.40670718945776735"/>
    <n v="0"/>
    <n v="0.89287826759523214"/>
    <n v="0.1490374416632837"/>
    <n v="0.89287826759523214"/>
    <n v="0.1490374416632837"/>
    <n v="1.2577023629206325"/>
    <s v=""/>
    <n v="0.56100473145077201"/>
    <s v=""/>
  </r>
  <r>
    <x v="7"/>
    <d v="2019-12-01T00:00:00"/>
    <x v="4"/>
    <x v="11"/>
    <n v="0.46871748199999297"/>
    <n v="-2.6588776094644104"/>
    <n v="0.46871748199999297"/>
    <n v="0.51527813369309505"/>
    <n v="1.2534637866798599"/>
    <n v="0.24378494028765901"/>
    <n v="1.2534637866798599"/>
    <n v="0.24378494028765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570358439548478"/>
    <n v="0.34539801147329785"/>
    <n v="0"/>
    <n v="-1.9593274719373428"/>
    <n v="0"/>
    <n v="0.34539801147329785"/>
    <n v="0"/>
    <n v="0.37970856553899524"/>
    <n v="0"/>
    <n v="0.91928037400061702"/>
    <n v="0.1787899367056825"/>
    <n v="0.91928037400061702"/>
    <n v="0.1787899367056825"/>
    <n v="-5.6726657561802876"/>
    <s v=""/>
    <n v="-0.19379535630332748"/>
    <s v=""/>
  </r>
  <r>
    <x v="7"/>
    <d v="2019-12-01T00:00:00"/>
    <x v="3"/>
    <x v="12"/>
    <n v="2.942291E-2"/>
    <n v="4.682783024E-2"/>
    <n v="2.942291E-2"/>
    <n v="4.68278302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215519264947519"/>
    <n v="2.2263907615072319E-2"/>
    <n v="0"/>
    <n v="3.5433969185157066E-2"/>
    <n v="0"/>
    <n v="2.2263907615072319E-2"/>
    <n v="0"/>
    <n v="3.5433969185157066E-2"/>
    <n v="0"/>
    <n v="0"/>
    <n v="0"/>
    <n v="0"/>
    <n v="0"/>
    <n v="1.5915431288067698"/>
    <s v=""/>
    <n v="1"/>
    <s v=""/>
  </r>
  <r>
    <x v="7"/>
    <d v="2019-12-01T00:00:00"/>
    <x v="3"/>
    <x v="13"/>
    <n v="3.9063130000000001E-2"/>
    <n v="5.3550419850999988E-2"/>
    <n v="3.9063130000000001E-2"/>
    <n v="5.355041985099998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196156400330425"/>
    <n v="2.9601899837305566E-2"/>
    <n v="0"/>
    <n v="4.0580316136340361E-2"/>
    <n v="0"/>
    <n v="2.9601899837305566E-2"/>
    <n v="0"/>
    <n v="4.0580316136340361E-2"/>
    <n v="0"/>
    <n v="0"/>
    <n v="0"/>
    <n v="0"/>
    <n v="0"/>
    <n v="1.3708686388161928"/>
    <s v=""/>
    <n v="1"/>
    <s v=""/>
  </r>
  <r>
    <x v="7"/>
    <d v="2019-12-01T00:00:00"/>
    <x v="3"/>
    <x v="14"/>
    <n v="3.4007920000000004E-2"/>
    <n v="5.0559938909999991E-2"/>
    <n v="3.4007920000000004E-2"/>
    <n v="5.055993890999999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150003860109629"/>
    <n v="2.5861528530164619E-2"/>
    <n v="0"/>
    <n v="3.844861145887031E-2"/>
    <n v="0"/>
    <n v="2.5861528530164619E-2"/>
    <n v="0"/>
    <n v="3.844861145887031E-2"/>
    <n v="0"/>
    <n v="0"/>
    <n v="0"/>
    <n v="0"/>
    <n v="0"/>
    <n v="1.4867107106227015"/>
    <s v=""/>
    <n v="1"/>
    <s v=""/>
  </r>
  <r>
    <x v="7"/>
    <d v="2019-12-01T00:00:00"/>
    <x v="3"/>
    <x v="15"/>
    <n v="5.9310895000000002E-2"/>
    <n v="3.8327884201530958E-2"/>
    <n v="5.9310895000000002E-2"/>
    <n v="3.832788420153095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159909744792817"/>
    <n v="4.5069378248181718E-2"/>
    <n v="0"/>
    <n v="2.9124731814134774E-2"/>
    <n v="0"/>
    <n v="4.5069378248181718E-2"/>
    <n v="0"/>
    <n v="2.9124731814134774E-2"/>
    <n v="0"/>
    <n v="0"/>
    <n v="0"/>
    <n v="0"/>
    <n v="0"/>
    <n v="0.64621996011914773"/>
    <s v=""/>
    <n v="1"/>
    <s v=""/>
  </r>
  <r>
    <x v="7"/>
    <d v="2019-12-01T00:00:00"/>
    <x v="3"/>
    <x v="16"/>
    <n v="0.11565065200000001"/>
    <n v="7.733132113651113E-2"/>
    <n v="0.11565065200000001"/>
    <n v="7.73313211365111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392440037095612"/>
    <n v="8.6355176263369623E-2"/>
    <n v="0"/>
    <n v="5.7742518108956788E-2"/>
    <n v="0"/>
    <n v="8.6355176263369623E-2"/>
    <n v="0"/>
    <n v="5.7742518108956788E-2"/>
    <n v="0"/>
    <n v="0"/>
    <n v="0"/>
    <n v="0"/>
    <n v="0"/>
    <n v="0.66866307970759331"/>
    <s v=""/>
    <n v="1"/>
    <s v=""/>
  </r>
  <r>
    <x v="7"/>
    <d v="2019-12-01T00:00:00"/>
    <x v="3"/>
    <x v="17"/>
    <n v="0.10139400999999998"/>
    <n v="5.5000690031957927E-2"/>
    <n v="0.10139400999999998"/>
    <n v="5.500069003195792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475599810800674"/>
    <n v="7.5242669286403732E-2"/>
    <n v="0"/>
    <n v="4.0815021820308849E-2"/>
    <n v="0"/>
    <n v="7.5242669286403732E-2"/>
    <n v="0"/>
    <n v="4.0815021820308849E-2"/>
    <n v="0"/>
    <n v="0"/>
    <n v="0"/>
    <n v="0"/>
    <n v="0"/>
    <n v="0.54244516053717518"/>
    <s v=""/>
    <n v="1"/>
    <s v=""/>
  </r>
  <r>
    <x v="7"/>
    <d v="2019-12-01T00:00:00"/>
    <x v="3"/>
    <x v="18"/>
    <n v="0.11322109400000016"/>
    <n v="5.4505123034000069E-2"/>
    <n v="0.11322109400000016"/>
    <n v="5.450512303400006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32986627043091"/>
    <n v="8.30493692228884E-2"/>
    <n v="0"/>
    <n v="3.9980324579707953E-2"/>
    <n v="0"/>
    <n v="8.30493692228884E-2"/>
    <n v="0"/>
    <n v="3.9980324579707953E-2"/>
    <n v="0"/>
    <n v="0"/>
    <n v="0"/>
    <n v="0"/>
    <n v="0"/>
    <n v="0.48140431352836066"/>
    <s v=""/>
    <n v="1"/>
    <s v=""/>
  </r>
  <r>
    <x v="7"/>
    <d v="2019-12-01T00:00:00"/>
    <x v="3"/>
    <x v="19"/>
    <n v="5.8149859999999956E-2"/>
    <n v="1.9696950336000153E-2"/>
    <n v="5.8149859999999956E-2"/>
    <n v="1.969695033600015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86913178679798"/>
    <n v="4.2485737463857379E-2"/>
    <n v="0"/>
    <n v="1.4391082984790341E-2"/>
    <n v="0"/>
    <n v="4.2485737463857379E-2"/>
    <n v="0"/>
    <n v="1.4391082984790341E-2"/>
    <n v="0"/>
    <n v="0"/>
    <n v="0"/>
    <n v="0"/>
    <n v="0"/>
    <n v="0.33872739050446837"/>
    <s v=""/>
    <n v="1"/>
    <s v=""/>
  </r>
  <r>
    <x v="7"/>
    <d v="2019-12-01T00:00:00"/>
    <x v="3"/>
    <x v="20"/>
    <n v="0.10538511399999995"/>
    <n v="2.8024458243999805E-2"/>
    <n v="0.10538511399999995"/>
    <n v="2.80244582439998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11477265904433"/>
    <n v="7.6859051695367095E-2"/>
    <n v="0"/>
    <n v="2.043868629216683E-2"/>
    <n v="0"/>
    <n v="7.6859051695367095E-2"/>
    <n v="0"/>
    <n v="2.043868629216683E-2"/>
    <n v="0"/>
    <n v="0"/>
    <n v="0"/>
    <n v="0"/>
    <n v="0"/>
    <n v="0.26592425799339953"/>
    <s v=""/>
    <n v="1"/>
    <s v=""/>
  </r>
  <r>
    <x v="7"/>
    <d v="2019-12-01T00:00:00"/>
    <x v="3"/>
    <x v="21"/>
    <n v="0.12719154000000005"/>
    <n v="3.7642688625000011E-2"/>
    <n v="0.12719154000000005"/>
    <n v="3.764268862500001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95890706575853"/>
    <n v="9.2195236034577896E-2"/>
    <n v="0"/>
    <n v="2.7285435515270868E-2"/>
    <n v="0"/>
    <n v="9.2195236034577896E-2"/>
    <n v="0"/>
    <n v="2.7285435515270868E-2"/>
    <n v="0"/>
    <n v="0"/>
    <n v="0"/>
    <n v="0"/>
    <n v="0"/>
    <n v="0.29595277032576223"/>
    <s v=""/>
    <n v="1"/>
    <s v=""/>
  </r>
  <r>
    <x v="7"/>
    <d v="2019-12-01T00:00:00"/>
    <x v="3"/>
    <x v="22"/>
    <n v="0.11625514999999986"/>
    <n v="8.7663157040999737E-2"/>
    <n v="0.11625514999999986"/>
    <n v="8.766315704099973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49575120665734"/>
    <n v="8.4551812677664012E-2"/>
    <n v="0"/>
    <n v="6.3756993413739194E-2"/>
    <n v="0"/>
    <n v="8.4551812677664012E-2"/>
    <n v="0"/>
    <n v="6.3756993413739194E-2"/>
    <n v="0"/>
    <n v="0"/>
    <n v="0"/>
    <n v="0"/>
    <n v="0"/>
    <n v="0.75405826787888408"/>
    <s v=""/>
    <n v="1"/>
    <s v=""/>
  </r>
  <r>
    <x v="7"/>
    <d v="2019-12-01T00:00:00"/>
    <x v="3"/>
    <x v="23"/>
    <n v="0.22754934000000024"/>
    <n v="0.27199980846000049"/>
    <n v="0.22754934000000024"/>
    <n v="0.27199980846000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99075358298658"/>
    <n v="0.16610561957537875"/>
    <n v="0"/>
    <n v="0.19855340696058571"/>
    <n v="0"/>
    <n v="0.16610561957537875"/>
    <n v="0"/>
    <n v="0.19855340696058571"/>
    <n v="0"/>
    <n v="0"/>
    <n v="0"/>
    <n v="0"/>
    <n v="0"/>
    <n v="1.1953443084475666"/>
    <s v=""/>
    <n v="1"/>
    <s v=""/>
  </r>
  <r>
    <x v="7"/>
    <d v="2019-12-01T00:00:00"/>
    <x v="4"/>
    <x v="12"/>
    <n v="3.7879239999999998"/>
    <n v="0.48522037108039295"/>
    <n v="3.7879239999999998"/>
    <n v="0.48522037108039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215519264947519"/>
    <n v="2.866269515452931"/>
    <n v="0"/>
    <n v="0.36715952007075359"/>
    <n v="0"/>
    <n v="2.866269515452931"/>
    <n v="0"/>
    <n v="0.36715952007075359"/>
    <n v="0"/>
    <n v="0"/>
    <n v="0"/>
    <n v="0"/>
    <n v="0"/>
    <n v="0.12809664900362122"/>
    <s v=""/>
    <n v="1"/>
    <s v=""/>
  </r>
  <r>
    <x v="7"/>
    <d v="2019-12-01T00:00:00"/>
    <x v="4"/>
    <x v="13"/>
    <n v="0.77358684"/>
    <n v="0.48928539571600199"/>
    <n v="0.77358684"/>
    <n v="0.489285395716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196156400330425"/>
    <n v="0.58622133334266158"/>
    <n v="0"/>
    <n v="0.37077871834237319"/>
    <n v="0"/>
    <n v="0.58622133334266158"/>
    <n v="0"/>
    <n v="0.37077871834237319"/>
    <n v="0"/>
    <n v="0"/>
    <n v="0"/>
    <n v="0"/>
    <n v="0"/>
    <n v="0.63248929585720726"/>
    <s v=""/>
    <n v="1"/>
    <s v=""/>
  </r>
  <r>
    <x v="7"/>
    <d v="2019-12-01T00:00:00"/>
    <x v="4"/>
    <x v="14"/>
    <n v="-6.1467919999999898E-2"/>
    <n v="6.4748030972064205E-2"/>
    <n v="-6.1467919999999898E-2"/>
    <n v="6.47480309720642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150003860109629"/>
    <n v="-4.6743651677899546E-2"/>
    <n v="0"/>
    <n v="4.9238031913037335E-2"/>
    <n v="0"/>
    <n v="-4.6743651677899546E-2"/>
    <n v="0"/>
    <n v="4.9238031913037335E-2"/>
    <n v="0"/>
    <n v="0"/>
    <n v="0"/>
    <n v="0"/>
    <n v="0"/>
    <n v="-1.0533629732723071"/>
    <s v=""/>
    <n v="1"/>
    <s v=""/>
  </r>
  <r>
    <x v="7"/>
    <d v="2019-12-01T00:00:00"/>
    <x v="4"/>
    <x v="15"/>
    <n v="0.76704756499999993"/>
    <n v="0.27116330403739702"/>
    <n v="0.76704756499999993"/>
    <n v="0.27116330403739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159909744792817"/>
    <n v="0.58286688881244753"/>
    <n v="0"/>
    <n v="0.20605255605547931"/>
    <n v="0"/>
    <n v="0.58286688881244753"/>
    <n v="0"/>
    <n v="0.20605255605547931"/>
    <n v="0"/>
    <n v="0"/>
    <n v="0"/>
    <n v="0"/>
    <n v="0"/>
    <n v="0.35351563111656192"/>
    <s v=""/>
    <n v="1"/>
    <s v=""/>
  </r>
  <r>
    <x v="7"/>
    <d v="2019-12-01T00:00:00"/>
    <x v="4"/>
    <x v="16"/>
    <n v="0.80494104200000005"/>
    <n v="0.31460881231344701"/>
    <n v="0.80494104200000005"/>
    <n v="0.31460881231344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392440037095612"/>
    <n v="0.60104136346356629"/>
    <n v="0"/>
    <n v="0.23491522936971498"/>
    <n v="0"/>
    <n v="0.60104136346356629"/>
    <n v="0"/>
    <n v="0.23491522936971498"/>
    <n v="0"/>
    <n v="0"/>
    <n v="0"/>
    <n v="0"/>
    <n v="0"/>
    <n v="0.39084702592844928"/>
    <s v=""/>
    <n v="1"/>
    <s v=""/>
  </r>
  <r>
    <x v="7"/>
    <d v="2019-12-01T00:00:00"/>
    <x v="4"/>
    <x v="17"/>
    <n v="0.17631190999999902"/>
    <n v="5.2157362205169601E-3"/>
    <n v="0.17631190999999902"/>
    <n v="5.21573622051696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475599810800674"/>
    <n v="0.13083789402731097"/>
    <n v="0"/>
    <n v="3.870503943235651E-3"/>
    <n v="0"/>
    <n v="0.13083789402731097"/>
    <n v="0"/>
    <n v="3.870503943235651E-3"/>
    <n v="0"/>
    <n v="0"/>
    <n v="0"/>
    <n v="0"/>
    <n v="0"/>
    <n v="2.9582438421301139E-2"/>
    <s v=""/>
    <n v="1"/>
    <s v=""/>
  </r>
  <r>
    <x v="7"/>
    <d v="2019-12-01T00:00:00"/>
    <x v="4"/>
    <x v="18"/>
    <n v="2.1224128739999997"/>
    <n v="0.92169938642003701"/>
    <n v="2.1224128739999997"/>
    <n v="0.92169938642003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32986627043091"/>
    <n v="1.556821650356403"/>
    <n v="0"/>
    <n v="0.67608031287268111"/>
    <n v="0"/>
    <n v="1.556821650356403"/>
    <n v="0"/>
    <n v="0.67608031287268111"/>
    <n v="0"/>
    <n v="0"/>
    <n v="0"/>
    <n v="0"/>
    <n v="0"/>
    <n v="0.43426959839484897"/>
    <s v=""/>
    <n v="1"/>
    <s v=""/>
  </r>
  <r>
    <x v="7"/>
    <d v="2019-12-01T00:00:00"/>
    <x v="4"/>
    <x v="19"/>
    <n v="0.15086026999999999"/>
    <n v="5.2211382646062898E-2"/>
    <n v="0.15086026999999999"/>
    <n v="5.22113826460628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86913178679798"/>
    <n v="0.11022227439492793"/>
    <n v="0"/>
    <n v="3.8146937855493189E-2"/>
    <n v="0"/>
    <n v="0.11022227439492793"/>
    <n v="0"/>
    <n v="3.8146937855493189E-2"/>
    <n v="0"/>
    <n v="0"/>
    <n v="0"/>
    <n v="0"/>
    <n v="0"/>
    <n v="0.34609100624082734"/>
    <s v=""/>
    <n v="1"/>
    <s v=""/>
  </r>
  <r>
    <x v="7"/>
    <d v="2019-12-01T00:00:00"/>
    <x v="4"/>
    <x v="20"/>
    <n v="0.48683245400000003"/>
    <n v="0.38554312484862496"/>
    <n v="0.48683245400000003"/>
    <n v="0.38554312484862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11477265904433"/>
    <n v="0.35505470676786899"/>
    <n v="0"/>
    <n v="0.28118277656874624"/>
    <n v="0"/>
    <n v="0.35505470676786899"/>
    <n v="0"/>
    <n v="0.28118277656874624"/>
    <n v="0"/>
    <n v="0"/>
    <n v="0"/>
    <n v="0"/>
    <n v="0"/>
    <n v="0.79194211823976912"/>
    <s v=""/>
    <n v="1"/>
    <s v=""/>
  </r>
  <r>
    <x v="7"/>
    <d v="2019-12-01T00:00:00"/>
    <x v="4"/>
    <x v="21"/>
    <n v="0.61119193000000005"/>
    <n v="0.34353352407661802"/>
    <n v="0.61119193000000005"/>
    <n v="0.34353352407661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95890706575853"/>
    <n v="0.44302462450552293"/>
    <n v="0"/>
    <n v="0.24901148565410983"/>
    <n v="0"/>
    <n v="0.44302462450552293"/>
    <n v="0"/>
    <n v="0.24901148565410983"/>
    <n v="0"/>
    <n v="0"/>
    <n v="0"/>
    <n v="0"/>
    <n v="0"/>
    <n v="0.56207143323475817"/>
    <s v=""/>
    <n v="1"/>
    <s v=""/>
  </r>
  <r>
    <x v="7"/>
    <d v="2019-12-01T00:00:00"/>
    <x v="4"/>
    <x v="22"/>
    <n v="0.69315522000000107"/>
    <n v="0.53751973798507402"/>
    <n v="0.69315522000000107"/>
    <n v="0.53751973798507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49575120665734"/>
    <n v="0.50412846500120767"/>
    <n v="0"/>
    <n v="0.39093552583830543"/>
    <n v="0"/>
    <n v="0.50412846500120767"/>
    <n v="0"/>
    <n v="0.39093552583830543"/>
    <n v="0"/>
    <n v="0"/>
    <n v="0"/>
    <n v="0"/>
    <n v="0"/>
    <n v="0.7754680661354223"/>
    <s v=""/>
    <n v="1"/>
    <s v=""/>
  </r>
  <r>
    <x v="7"/>
    <d v="2019-12-01T00:00:00"/>
    <x v="4"/>
    <x v="23"/>
    <n v="0.226121390000001"/>
    <n v="0.28964207694733102"/>
    <n v="0.226121390000001"/>
    <n v="0.2896420769473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99075358298658"/>
    <n v="0.16506324995359681"/>
    <n v="0"/>
    <n v="0.21143184439223553"/>
    <n v="0"/>
    <n v="0.16506324995359681"/>
    <n v="0"/>
    <n v="0.21143184439223553"/>
    <n v="0"/>
    <n v="0"/>
    <n v="0"/>
    <n v="0"/>
    <n v="0"/>
    <n v="1.2809141008169538"/>
    <s v=""/>
    <n v="1"/>
    <s v=""/>
  </r>
  <r>
    <x v="0"/>
    <d v="2020-08-01T00:00:00"/>
    <x v="0"/>
    <x v="24"/>
    <n v="49.492314359211278"/>
    <n v="48.142667086865103"/>
    <n v="25.152139534667324"/>
    <n v="28.8304665437485"/>
    <n v="80.008278313944373"/>
    <n v="58.442305964173435"/>
    <n v="37.598007139326697"/>
    <n v="32.546632243985819"/>
    <n v="66.963497510433811"/>
    <n v="56.726855223237109"/>
    <n v="30.936873011264783"/>
    <n v="30.631733342809042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9.9455500546426041"/>
    <n v="14.463116621792418"/>
    <n v="7.5572539171086079"/>
    <n v="0.51911670399462717"/>
    <n v="0.64256955768050195"/>
    <n v="1.6864438978479737"/>
    <n v="2.489806115576445"/>
    <n v="1.689337837003078"/>
    <n v="2.1082882315521743"/>
    <n v="2.663758901254448"/>
    <n v="5.7270725207583979"/>
    <n v="7.6967811540121858"/>
    <n v="18.491488294434284"/>
    <n v="5.2127238262840763"/>
    <n v="0.50799645584432962"/>
    <n v="0.53287988190332225"/>
    <n v="0.5788612331027122"/>
    <n v="0.91856778730761135"/>
    <n v="1.8469138376430143"/>
    <n v="0.44433471546807574"/>
    <n v="3.6358324136043669"/>
    <n v="6.9025241763821228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738695699999996"/>
    <n v="6.3664966222492563"/>
    <n v="0"/>
    <n v="6.1928833064876221"/>
    <n v="0"/>
    <n v="3.2354722841931247"/>
    <n v="0"/>
    <n v="3.7086378005372813"/>
    <n v="0"/>
    <n v="10.245698098403068"/>
    <n v="7.4840033519264253"/>
    <n v="4.8147246556111201"/>
    <n v="4.1678558159088812"/>
    <n v="0.97273016447461846"/>
    <s v=""/>
    <n v="0.59885478491935051"/>
    <s v=""/>
  </r>
  <r>
    <x v="0"/>
    <d v="2020-08-01T00:00:00"/>
    <x v="0"/>
    <x v="25"/>
    <n v="55.075454679188702"/>
    <n v="48.810522632638474"/>
    <n v="32.400062917034013"/>
    <n v="31.396052574898942"/>
    <n v="82.008278313944359"/>
    <n v="59.903212440247124"/>
    <n v="39.689362867442448"/>
    <n v="33.577362480276143"/>
    <n v="77.808338299550556"/>
    <n v="61.520173360252464"/>
    <n v="32.875534254518385"/>
    <n v="30.508907128492815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7.3780648467874324"/>
    <n v="23.810159109694535"/>
    <n v="5.1419170310940832"/>
    <n v="0.68375029052212721"/>
    <n v="0.56919622699112005"/>
    <n v="6.132933658661268E-2"/>
    <n v="3.1115035877535866"/>
    <n v="2.8623058217920234"/>
    <n v="1.1957721151496004"/>
    <n v="2.692216684113832"/>
    <n v="7.5692396287037482"/>
    <n v="4.3704168680749182"/>
    <n v="23.791181855401181"/>
    <n v="4.3297125240820602"/>
    <n v="0.49451966917978507"/>
    <n v="0.43993493882003731"/>
    <n v="4.6749861504229454E-2"/>
    <n v="0.67090831300259668"/>
    <n v="2.6504199466458109"/>
    <n v="0.21184637287735827"/>
    <n v="3.7634291151812929"/>
    <n v="7.5262971114123403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748179100000003"/>
    <n v="7.0838256685536578"/>
    <n v="0"/>
    <n v="6.2780277554614097"/>
    <n v="0"/>
    <n v="4.1673082626618081"/>
    <n v="0"/>
    <n v="4.0381720753250336"/>
    <n v="0"/>
    <n v="10.501814048260153"/>
    <n v="7.6710840768124173"/>
    <n v="5.082539435008834"/>
    <n v="4.2998490426658398"/>
    <n v="0.88624820107172797"/>
    <s v=""/>
    <n v="0.64322303637669154"/>
    <s v=""/>
  </r>
  <r>
    <x v="0"/>
    <d v="2020-08-01T00:00:00"/>
    <x v="0"/>
    <x v="26"/>
    <n v="102.57783176245864"/>
    <n v="80.042943018250753"/>
    <n v="45.609511494005993"/>
    <n v="43.986510547416394"/>
    <n v="146.11560686097258"/>
    <n v="106.7306181593155"/>
    <n v="69.935732134380018"/>
    <n v="59.914161660232409"/>
    <n v="119.23024842522656"/>
    <n v="95.868204038672985"/>
    <n v="56.366219879084831"/>
    <n v="50.163564241992589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21.301974452788773"/>
    <n v="20.624707019152655"/>
    <n v="15.292733314142643"/>
    <n v="2.0793315780898283"/>
    <n v="0.46958168701453001"/>
    <n v="3.0740228710855488"/>
    <n v="13.451418705362205"/>
    <n v="3.0685952058575676"/>
    <n v="7.83193811286095"/>
    <n v="3.2108930938856979"/>
    <n v="12.172635722218246"/>
    <n v="14.241342604195255"/>
    <n v="21.659699665094717"/>
    <n v="15.410175482496802"/>
    <n v="1.8171230941652494"/>
    <n v="0.2933343286926301"/>
    <n v="0.54680233367488662"/>
    <n v="3.6111373354602652"/>
    <n v="3.1739353807009052"/>
    <n v="1.0693773836082558"/>
    <n v="4.317326307439477"/>
    <n v="11.764445478176228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649018700000001"/>
    <n v="13.210447920632722"/>
    <n v="0"/>
    <n v="10.308300653160829"/>
    <n v="0"/>
    <n v="5.8738039781571629"/>
    <n v="0"/>
    <n v="5.6647864047529026"/>
    <n v="0"/>
    <n v="18.711268720071434"/>
    <n v="13.667706824353637"/>
    <n v="8.955828232273813"/>
    <n v="7.6724862117507797"/>
    <n v="0.78031424181013742"/>
    <s v=""/>
    <n v="0.54953639744839144"/>
    <s v=""/>
  </r>
  <r>
    <x v="0"/>
    <d v="2020-08-01T00:00:00"/>
    <x v="0"/>
    <x v="27"/>
    <n v="55.909646788772527"/>
    <n v="39.370809381933725"/>
    <n v="23.619895058493405"/>
    <n v="22.415366338696778"/>
    <n v="92.259313103187381"/>
    <n v="67.391113995278019"/>
    <n v="44.167940690873969"/>
    <n v="37.685721710895422"/>
    <n v="61.695484014146658"/>
    <n v="47.464072673420844"/>
    <n v="29.301665649599759"/>
    <n v="26.018104881696097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13.453463973967752"/>
    <n v="7.7120042959906847"/>
    <n v="5.7541340032134682"/>
    <n v="0.67597472999999986"/>
    <n v="3.8625358859324797"/>
    <n v="3.9211358704327841"/>
    <n v="0.55958262285275218"/>
    <n v="2.0927237444750251"/>
    <n v="6.4985988777209505"/>
    <n v="1.581688029377754"/>
    <n v="9.7978047548088796"/>
    <n v="9.6121954686718567"/>
    <n v="9.0358977043209148"/>
    <n v="4.8084413903440879"/>
    <n v="0.66946608669366625"/>
    <n v="1.9429966560532099"/>
    <n v="0.61492908005713331"/>
    <n v="0.13484993488482327"/>
    <n v="2.2570112517695295"/>
    <n v="0.54558984411376932"/>
    <n v="2.1564713083595244"/>
    <n v="7.3027888094861595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19381999999997"/>
    <n v="7.2123442352484863"/>
    <n v="0"/>
    <n v="5.0788342690778583"/>
    <n v="0"/>
    <n v="3.046966377839984"/>
    <n v="0"/>
    <n v="2.8915821773058998"/>
    <n v="0"/>
    <n v="11.814540804292669"/>
    <n v="8.6299695864139707"/>
    <n v="5.6560570416373617"/>
    <n v="4.8259572060179359"/>
    <n v="0.70418633712134204"/>
    <s v=""/>
    <n v="0.56933973902458368"/>
    <s v=""/>
  </r>
  <r>
    <x v="0"/>
    <d v="2020-08-01T00:00:00"/>
    <x v="0"/>
    <x v="28"/>
    <n v="66.790680579932243"/>
    <n v="56.105324243039775"/>
    <n v="37.544472416427261"/>
    <n v="35.214309403337865"/>
    <n v="112.76138268167357"/>
    <n v="82.36691710533978"/>
    <n v="54.407042486109461"/>
    <n v="46.018604433353651"/>
    <n v="90.361571688344711"/>
    <n v="70.255221770134028"/>
    <n v="45.30072328908593"/>
    <n v="38.671220369232671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21.723945971005708"/>
    <n v="10.2565941113705"/>
    <n v="4.8454985765995771"/>
    <n v="7.7534387200000001"/>
    <n v="4.3387355251347151"/>
    <n v="1.0816923163998333"/>
    <n v="0.39610897029570263"/>
    <n v="2.5261139199176545"/>
    <n v="0.50547049494191731"/>
    <n v="1.506103278956977"/>
    <n v="11.85697869530965"/>
    <n v="15.11799481420829"/>
    <n v="11.603438068002102"/>
    <n v="4.0673152288757386"/>
    <n v="8.2210373387418851"/>
    <n v="1.9824885648320645"/>
    <n v="0.67480545510438072"/>
    <n v="0.10488688726346081"/>
    <n v="2.6233284336620524"/>
    <n v="4.5201137451564198E-2"/>
    <n v="2.0282503676395378"/>
    <n v="9.2768496867828318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22098499999998"/>
    <n v="8.6156956367650768"/>
    <n v="0"/>
    <n v="7.2373330093792259"/>
    <n v="0"/>
    <n v="4.8430670922081998"/>
    <n v="0"/>
    <n v="4.5424866050727282"/>
    <n v="0"/>
    <n v="14.439994316357721"/>
    <n v="10.547740605617072"/>
    <n v="6.9672556826224392"/>
    <n v="5.8930492927729903"/>
    <n v="0.84001725623824586"/>
    <s v=""/>
    <n v="0.62764648236938803"/>
    <s v=""/>
  </r>
  <r>
    <x v="0"/>
    <d v="2020-08-01T00:00:00"/>
    <x v="0"/>
    <x v="29"/>
    <n v="83.130173898615382"/>
    <n v="64.758802215716429"/>
    <n v="45.809364823064669"/>
    <n v="44.45114593187067"/>
    <n v="133.92468405288662"/>
    <n v="97.825719119491865"/>
    <n v="64.102929048533952"/>
    <n v="54.705699682788826"/>
    <n v="124.32602211325172"/>
    <n v="91.500425162105799"/>
    <n v="58.878484435452989"/>
    <n v="47.32943831228436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12.389640230993482"/>
    <n v="10.794679166878272"/>
    <n v="4.9650663056435151"/>
    <n v="20.177508027393422"/>
    <n v="7.8465821282912058"/>
    <n v="6.9499636387189776"/>
    <n v="0.47359757436805094"/>
    <n v="2.8804859981730297"/>
    <n v="-1.0011641920561598"/>
    <n v="2.2558608694283113"/>
    <n v="15.397954150783278"/>
    <n v="8.0142193759182572"/>
    <n v="11.776458347361471"/>
    <n v="6.4401494439617197"/>
    <n v="21.262464254247103"/>
    <n v="2.8294003257763207"/>
    <n v="1.0734030483286814"/>
    <n v="0.12200152696948027"/>
    <n v="2.7318657664317194"/>
    <n v="-0.49465882461241656"/>
    <n v="3.0421731389938538"/>
    <n v="8.0668198028335993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02757999999998"/>
    <n v="10.726092340948098"/>
    <n v="0"/>
    <n v="8.3556771251568147"/>
    <n v="0"/>
    <n v="5.9106754398423691"/>
    <n v="0"/>
    <n v="5.7354276259266372"/>
    <n v="0"/>
    <n v="17.150123832757746"/>
    <n v="12.527363486370687"/>
    <n v="8.2088912809434014"/>
    <n v="7.0055011184270342"/>
    <n v="0.77900477261957279"/>
    <s v=""/>
    <n v="0.68641087251429644"/>
    <s v=""/>
  </r>
  <r>
    <x v="0"/>
    <d v="2020-08-01T00:00:00"/>
    <x v="0"/>
    <x v="30"/>
    <n v="78.824864154865892"/>
    <n v="65.815072401333694"/>
    <n v="41.307259011505529"/>
    <n v="41.251280857537274"/>
    <n v="102.51034789243043"/>
    <n v="74.879015550308964"/>
    <n v="49.072595432199478"/>
    <n v="41.87294223870903"/>
    <n v="89.033422777086344"/>
    <n v="62.249165882940588"/>
    <n v="42.938852744650099"/>
    <n v="35.072811467744728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14.157790545898443"/>
    <n v="4.4603923620278643"/>
    <n v="13.65896679881928"/>
    <n v="17.31921393"/>
    <n v="9.5170198067799809"/>
    <n v="5.0096719384566715"/>
    <n v="0.79673928570751007"/>
    <n v="2.2377797018458723"/>
    <n v="0.57904375304760403"/>
    <n v="0.96162113190894249"/>
    <n v="10.126624900373727"/>
    <n v="6.0157776898924666"/>
    <n v="4.706919430990804"/>
    <n v="8.0441156646323915"/>
    <n v="19.572001208805489"/>
    <n v="6.6329522208365201"/>
    <n v="0.27197257642790867"/>
    <n v="0.14431746595227368"/>
    <n v="2.4665360387414532"/>
    <n v="1.2856433481955865E-3"/>
    <n v="1.0688862986791643"/>
    <n v="7.2898262149556459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10077700000002"/>
    <n v="10.169627807619381"/>
    <n v="0"/>
    <n v="8.4911632595787854"/>
    <n v="0"/>
    <n v="5.3292759131765814"/>
    <n v="0"/>
    <n v="5.3220538646856852"/>
    <n v="0"/>
    <n v="13.221784674079759"/>
    <n v="9.6578954278074498"/>
    <n v="6.3293833602400849"/>
    <n v="5.4007720911390207"/>
    <n v="0.83495319791516442"/>
    <s v=""/>
    <n v="0.62677559033880736"/>
    <s v=""/>
  </r>
  <r>
    <x v="0"/>
    <d v="2020-08-01T00:00:00"/>
    <x v="0"/>
    <x v="31"/>
    <n v="65.960809082225097"/>
    <n v="50.230783997176097"/>
    <n v="33.785861020931613"/>
    <n v="32.103864514651725"/>
    <n v="143.51448704940253"/>
    <n v="104.83062177043242"/>
    <n v="69.121006710085979"/>
    <n v="58.581248666476604"/>
    <n v="102.109569515345"/>
    <n v="76.474389886298795"/>
    <n v="53.056030790595166"/>
    <n v="43.725748249828612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17.01253294"/>
    <n v="4.2020020200000001"/>
    <n v="8.7864610202249924"/>
    <n v="12.174904370000007"/>
    <n v="8.8111892600000008"/>
    <n v="5.585853117000001"/>
    <n v="0.80080245999999999"/>
    <n v="1.8466599600000002"/>
    <n v="8.2671780000000014E-2"/>
    <n v="1.8995175199999994"/>
    <n v="4.758214635000094"/>
    <n v="7.5375031067768923"/>
    <n v="3.9351596835716038"/>
    <n v="5.1472843656246088"/>
    <n v="13.064232094190432"/>
    <n v="2.6842494650892896"/>
    <n v="-0.8639668456599322"/>
    <n v="3.1830365447214501E-2"/>
    <n v="2.0572884011354691"/>
    <n v="2.2434982645601585E-3"/>
    <n v="2.2111434387572908"/>
    <n v="5.8975768792572865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01356299999999"/>
    <n v="8.5109231929951523"/>
    <n v="0"/>
    <n v="6.4812780569591268"/>
    <n v="0"/>
    <n v="4.3593896460534092"/>
    <n v="0"/>
    <n v="4.1423616369216658"/>
    <n v="0"/>
    <n v="18.510498543711652"/>
    <n v="13.521053598930413"/>
    <n v="8.9152274474318052"/>
    <n v="7.555809454667453"/>
    <n v="0.76152467951931369"/>
    <s v=""/>
    <n v="0.63912728331010238"/>
    <s v=""/>
  </r>
  <r>
    <x v="0"/>
    <d v="2020-08-01T00:00:00"/>
    <x v="0"/>
    <x v="32"/>
    <n v="109.84115342390496"/>
    <n v="78.517750279856173"/>
    <n v="56.697524102096899"/>
    <n v="46.84841711638613"/>
    <n v="139.14036941924368"/>
    <n v="101.63553338392862"/>
    <n v="66.598397699972764"/>
    <n v="56.836307341318587"/>
    <n v="102.48043719533904"/>
    <n v="85.36928763392811"/>
    <n v="54.917091458221201"/>
    <n v="48.038297401857854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24.256309430291786"/>
    <n v="27.599999525588814"/>
    <n v="18.014353528814567"/>
    <n v="9.2355871233102622"/>
    <n v="11.494843662318585"/>
    <n v="2.8531907355084787"/>
    <n v="1.8099039818698919"/>
    <n v="1.3964989906171794"/>
    <n v="6.3580329177420569E-2"/>
    <n v="1.4324412290233586"/>
    <n v="11.684444887384615"/>
    <n v="8.5381858880696218"/>
    <n v="23.729951281895172"/>
    <n v="7.9360763200975128"/>
    <n v="8.1931765884736993"/>
    <n v="4.0806695001230988"/>
    <n v="-0.12367227034208772"/>
    <n v="-3.2212289491686155E-2"/>
    <n v="1.1608259459547821"/>
    <n v="5.1727818985222171E-3"/>
    <n v="1.2875088290788892"/>
    <n v="9.36045884328216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01356299999999"/>
    <n v="0"/>
    <n v="14.172804021483293"/>
    <n v="0"/>
    <n v="10.131145315176397"/>
    <n v="0"/>
    <n v="7.3156815324142785"/>
    <n v="0"/>
    <n v="6.044851258478702"/>
    <n v="17.946324851649422"/>
    <n v="13.108951098748326"/>
    <n v="8.5898613372356927"/>
    <n v="7.3307469224989683"/>
    <s v=""/>
    <n v="0.71482998705263234"/>
    <s v=""/>
    <n v="0.59666020676098186"/>
  </r>
  <r>
    <x v="0"/>
    <d v="2020-08-01T00:00:00"/>
    <x v="0"/>
    <x v="33"/>
    <n v="130.96282837822989"/>
    <n v="93.710647627277737"/>
    <n v="67.473576725066678"/>
    <n v="55.795094660991388"/>
    <n v="184.51862620637468"/>
    <n v="134.78222799055618"/>
    <n v="88.309833362803417"/>
    <n v="75.373326860370199"/>
    <n v="106.32805592987938"/>
    <n v="67.550296872773941"/>
    <n v="52.358912872562421"/>
    <n v="38.397658835369164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29.124385189602854"/>
    <n v="32.765309277653692"/>
    <n v="21.599690467072879"/>
    <n v="10.937706494858372"/>
    <n v="13.647721729256697"/>
    <n v="3.3745760669408251"/>
    <n v="2.1473422270611269"/>
    <n v="1.6539348348430956"/>
    <n v="7.5300982543548806E-2"/>
    <n v="1.6964382260370203"/>
    <n v="13.940422882359769"/>
    <n v="10.272892795387492"/>
    <n v="28.170985734042784"/>
    <n v="9.5655401607779496"/>
    <n v="9.7048054508343213"/>
    <n v="4.8449412138861288"/>
    <n v="-0.14627184872246848"/>
    <n v="-3.8217944238319021E-2"/>
    <n v="1.3748169401510228"/>
    <n v="6.1263532995443556E-3"/>
    <n v="1.5247949791969964"/>
    <n v="11.226942185949483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01356299999999"/>
    <n v="0"/>
    <n v="16.898133739916226"/>
    <n v="0"/>
    <n v="12.091484859249842"/>
    <n v="0"/>
    <n v="8.7061156018848518"/>
    <n v="0"/>
    <n v="7.1992410616678963"/>
    <n v="23.799212413343554"/>
    <n v="17.384211770053415"/>
    <n v="11.390202309644785"/>
    <n v="9.7216517005932008"/>
    <s v=""/>
    <n v="0.71555149493743964"/>
    <s v=""/>
    <n v="0.59539759967201733"/>
  </r>
  <r>
    <x v="0"/>
    <d v="2020-08-01T00:00:00"/>
    <x v="0"/>
    <x v="34"/>
    <n v="178.91663406401261"/>
    <n v="127.47592125271753"/>
    <n v="92.88467658499458"/>
    <n v="76.549590506653018"/>
    <n v="123.0124174709166"/>
    <n v="89.854818660370668"/>
    <n v="59.311697227434962"/>
    <n v="50.206152511061305"/>
    <n v="76.483041589870083"/>
    <n v="52.581408686341128"/>
    <n v="39.081776138367367"/>
    <n v="32.776263897309079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38.403883505382083"/>
    <n v="45.851948646531874"/>
    <n v="28.886973800748837"/>
    <n v="15.311503714646859"/>
    <n v="19.098371168831939"/>
    <n v="4.7248963037622591"/>
    <n v="3.0052567230206995"/>
    <n v="2.3153022767545286"/>
    <n v="0.10541197077055886"/>
    <n v="2.374814556862479"/>
    <n v="18.838271396700492"/>
    <n v="13.408470843254706"/>
    <n v="39.422627763213633"/>
    <n v="12.500934234801802"/>
    <n v="13.585263872725399"/>
    <n v="6.7799217649353398"/>
    <n v="-0.20480181915110549"/>
    <n v="-5.3486925565390545E-2"/>
    <n v="1.9245720717614196"/>
    <n v="8.576129462430403E-3"/>
    <n v="2.1345341417394037"/>
    <n v="14.785580442083344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01356299999999"/>
    <n v="0"/>
    <n v="23.085613285455832"/>
    <n v="0"/>
    <n v="16.448218113663842"/>
    <n v="0"/>
    <n v="11.984909815700165"/>
    <n v="0"/>
    <n v="9.8771936597260588"/>
    <n v="15.86614160889572"/>
    <n v="11.589474513368929"/>
    <n v="7.6500227100806262"/>
    <n v="6.4755895523039069"/>
    <s v=""/>
    <n v="0.7124878126597739"/>
    <s v=""/>
    <n v="0.60050235177273636"/>
  </r>
  <r>
    <x v="0"/>
    <d v="2020-08-01T00:00:00"/>
    <x v="0"/>
    <x v="35"/>
    <n v="206.42486919209125"/>
    <n v="147.32740439662103"/>
    <n v="106.82303325582309"/>
    <n v="88.15405291649752"/>
    <n v="200.88702607932981"/>
    <n v="146.73857867923775"/>
    <n v="96.141369563328595"/>
    <n v="82.097091394223554"/>
    <n v="134.1988839679361"/>
    <n v="151.73293321589864"/>
    <n v="65.320984420107791"/>
    <n v="81.805020208360219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44.941506967383901"/>
    <n v="52.402408083365252"/>
    <n v="33.644290765708625"/>
    <n v="17.498414504232738"/>
    <n v="21.826816765662805"/>
    <n v="5.3996574493647529"/>
    <n v="3.4345662332231015"/>
    <n v="2.6459933483811198"/>
    <n v="0.12046780115750286"/>
    <n v="2.7140044284428373"/>
    <n v="21.796742845168609"/>
    <n v="15.756126657729888"/>
    <n v="45.054587400240855"/>
    <n v="14.703160117429661"/>
    <n v="15.525650768256977"/>
    <n v="7.7485199518102981"/>
    <n v="-0.23404951078866318"/>
    <n v="-6.1127685717697833E-2"/>
    <n v="2.1994557477389338"/>
    <n v="9.8010449024791557E-3"/>
    <n v="2.4394052565505824"/>
    <n v="17.285001917049783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01356299999999"/>
    <n v="0"/>
    <n v="26.635000862828932"/>
    <n v="0"/>
    <n v="19.00965498285364"/>
    <n v="0"/>
    <n v="13.783375976327667"/>
    <n v="0"/>
    <n v="11.374517443960851"/>
    <n v="25.910408629422612"/>
    <n v="18.92634188221945"/>
    <n v="12.400313849011152"/>
    <n v="10.588882850360744"/>
    <s v=""/>
    <n v="0.71370956887720571"/>
    <s v=""/>
    <n v="0.59835475468757626"/>
  </r>
  <r>
    <x v="0"/>
    <d v="2020-08-01T00:00:00"/>
    <x v="1"/>
    <x v="24"/>
    <n v="27.22104760791078"/>
    <n v="15.865249901165056"/>
    <n v="6.3858136136355697"/>
    <n v="4.4478282358289789"/>
    <n v="29.999999999999996"/>
    <n v="16.231642514424749"/>
    <n v="7.2138056707710021"/>
    <n v="5.5490441879207211"/>
    <n v="49.081665866216824"/>
    <n v="21.282002079995337"/>
    <n v="8.6539391963214065"/>
    <n v="5.9157941270285201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0.40258099611499998"/>
    <n v="0"/>
    <n v="10.187028946092145"/>
    <n v="11.572507968544775"/>
    <n v="3.334904375427"/>
    <n v="1.5944137992646998"/>
    <n v="0"/>
    <n v="7.9056022467160009E-2"/>
    <n v="0"/>
    <n v="5.0555499999999996E-2"/>
    <n v="0"/>
    <n v="0.22652236044331969"/>
    <n v="0"/>
    <n v="6.9982950833896282"/>
    <n v="6.4129381835144725"/>
    <n v="0.51617080880070165"/>
    <n v="0.25014433565047822"/>
    <n v="0"/>
    <n v="4.4009690663915774E-2"/>
    <n v="0"/>
    <n v="3.6002013349899317E-2"/>
    <n v="0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738695699999996"/>
    <n v="3.5016084798951397"/>
    <n v="0"/>
    <n v="2.0408433352664361"/>
    <n v="0"/>
    <n v="0.8214459422214837"/>
    <n v="0"/>
    <n v="0.57215112702604543"/>
    <n v="0"/>
    <n v="3.8417392478563226"/>
    <n v="2.078591270161295"/>
    <n v="0.92378534572698223"/>
    <n v="0.71059936149413505"/>
    <n v="0.58283024700909791"/>
    <s v=""/>
    <n v="0.28035034200768283"/>
    <s v=""/>
  </r>
  <r>
    <x v="0"/>
    <d v="2020-08-01T00:00:00"/>
    <x v="1"/>
    <x v="25"/>
    <n v="8.7331839342334749"/>
    <n v="4.7285693159978477"/>
    <n v="2.5616014195377081"/>
    <n v="1.7947496239051188"/>
    <n v="29.999999999999996"/>
    <n v="16.231642514424745"/>
    <n v="7.2138056707710021"/>
    <n v="5.5488776182508817"/>
    <n v="39.193279660594257"/>
    <n v="21.221141166477839"/>
    <n v="9.4300054092449734"/>
    <n v="7.5651872248967944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0.57419115953760003"/>
    <n v="0"/>
    <n v="4.6935936872757962"/>
    <n v="0.5840796759784801"/>
    <n v="1.1454699332015998"/>
    <n v="1.6516254782399999"/>
    <n v="0"/>
    <n v="4.2853999999999996E-2"/>
    <n v="0"/>
    <n v="4.1369999999999997E-2"/>
    <n v="0"/>
    <n v="0.36691529387330424"/>
    <n v="0"/>
    <n v="3.3205177846355718"/>
    <n v="0.32971918156450097"/>
    <n v="0.15792335437425431"/>
    <n v="0.22678744218396077"/>
    <n v="0"/>
    <n v="2.3428128646265967E-2"/>
    <n v="0"/>
    <n v="2.7708585158982106E-2"/>
    <n v="0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748179100000003"/>
    <n v="1.1232653980231255"/>
    <n v="0"/>
    <n v="0.6081903615923846"/>
    <n v="0"/>
    <n v="0.32947413678241477"/>
    <n v="0"/>
    <n v="0.2308413707794629"/>
    <n v="0"/>
    <n v="3.8417392478563226"/>
    <n v="2.0785912701612945"/>
    <n v="0.92378534572698223"/>
    <n v="0.71057803091953087"/>
    <n v="0.54144849708961063"/>
    <s v=""/>
    <n v="0.37955447070069676"/>
    <s v=""/>
  </r>
  <r>
    <x v="0"/>
    <d v="2020-08-01T00:00:00"/>
    <x v="1"/>
    <x v="26"/>
    <n v="25.303540192985853"/>
    <n v="13.773843730553041"/>
    <n v="3.8083898079431941"/>
    <n v="2.7808336802157627"/>
    <n v="33.151254342915585"/>
    <n v="17.936643646632564"/>
    <n v="7.9715568857365424"/>
    <n v="6.1315145002361504"/>
    <n v="31.879076930259416"/>
    <n v="19.238571050750277"/>
    <n v="8.4640417849801022"/>
    <n v="6.3474069347530602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0.45012560080000003"/>
    <n v="7.4272377771880838E-2"/>
    <n v="5.238735829558423"/>
    <n v="4.2342944633247859"/>
    <n v="10.98930376625529"/>
    <n v="1.0815630327900001"/>
    <n v="2.6124106444854736"/>
    <n v="5.2256459999999998E-2"/>
    <n v="0"/>
    <n v="0.23651800000000001"/>
    <n v="0.33406001799999885"/>
    <n v="0.26703149905970125"/>
    <n v="9.6554091103445098E-3"/>
    <n v="5.6644701502349832"/>
    <n v="2.7884734899550194"/>
    <n v="2.6068355015683005"/>
    <n v="0.56446067500723796"/>
    <n v="0.97980231096587755"/>
    <n v="2.6680365721365482E-2"/>
    <n v="0"/>
    <n v="0.19672797843580542"/>
    <n v="0.22095463194770915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649018700000001"/>
    <n v="3.2587070147978383"/>
    <n v="0"/>
    <n v="1.7738593431256127"/>
    <n v="0"/>
    <n v="0.49046206529113473"/>
    <n v="0"/>
    <n v="0.35812863147177965"/>
    <n v="0"/>
    <n v="4.2452824974948724"/>
    <n v="2.2969302624027028"/>
    <n v="1.0208214318151132"/>
    <n v="0.7851893301452455"/>
    <n v="0.54434453145695216"/>
    <s v=""/>
    <n v="0.2018923500669125"/>
    <s v=""/>
  </r>
  <r>
    <x v="0"/>
    <d v="2020-08-01T00:00:00"/>
    <x v="1"/>
    <x v="27"/>
    <n v="41.192476394570946"/>
    <n v="12.771087787244367"/>
    <n v="6.1261962340376366"/>
    <n v="4.3154981475754148"/>
    <n v="34.999999999999979"/>
    <n v="18.93691626682886"/>
    <n v="8.4161066158994995"/>
    <n v="5.8489777765844009"/>
    <n v="23.891369020168298"/>
    <n v="15.598735823212373"/>
    <n v="6.336665553821069"/>
    <n v="4.3883395315532905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0.25477910401631998"/>
    <n v="21.487089935263704"/>
    <n v="10.810929638605732"/>
    <n v="2.6949604712620152"/>
    <n v="4.1778073167192007"/>
    <n v="1.6571074252159999"/>
    <n v="2.2602503487975999E-2"/>
    <n v="2.2615E-2"/>
    <n v="0"/>
    <n v="6.458499999999999E-2"/>
    <n v="0"/>
    <n v="0.13032037667800112"/>
    <n v="2.6687711221047161"/>
    <n v="8.2027240937736288"/>
    <n v="1.0347159511137429"/>
    <n v="0.24523516250492716"/>
    <n v="2.7492949394910399E-2"/>
    <n v="3.1589525654423267E-3"/>
    <n v="8.8630272734698933E-3"/>
    <n v="0"/>
    <n v="3.95174680514069E-2"/>
    <n v="0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19381999999997"/>
    <n v="5.3138293071751974"/>
    <n v="0"/>
    <n v="1.6474702787548496"/>
    <n v="0"/>
    <n v="0.79027929222109083"/>
    <n v="0"/>
    <n v="0.55669924556098949"/>
    <n v="0"/>
    <n v="4.482029122499041"/>
    <n v="2.4250231485215088"/>
    <n v="1.0777495700148123"/>
    <n v="0.74900824947145683"/>
    <n v="0.31003447486171432"/>
    <s v=""/>
    <n v="0.33791155612333124"/>
    <s v=""/>
  </r>
  <r>
    <x v="0"/>
    <d v="2020-08-01T00:00:00"/>
    <x v="1"/>
    <x v="28"/>
    <n v="29.413750486914793"/>
    <n v="9.6023809831172198"/>
    <n v="4.299769370189316"/>
    <n v="2.7147173126609041"/>
    <n v="40"/>
    <n v="21.642190019232981"/>
    <n v="9.6184075610280022"/>
    <n v="6.6845460303821715"/>
    <n v="40.964237666161594"/>
    <n v="24.371844757703265"/>
    <n v="10.048664719649823"/>
    <n v="6.8897276737400865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5.4741998755003198"/>
    <n v="14.034251154386135"/>
    <n v="3.4940628295744531"/>
    <n v="4.1268407108286986"/>
    <n v="1.4749185917047003"/>
    <n v="0.59461932076000001"/>
    <n v="0.11892700416048409"/>
    <n v="6.9096000000000005E-2"/>
    <n v="0"/>
    <n v="8.0579999999999992E-3"/>
    <n v="1.8777000000007149E-2"/>
    <n v="3.486482115362421"/>
    <n v="1.7507116919922439"/>
    <n v="2.6470054341620384"/>
    <n v="1.4353403735107917"/>
    <n v="4.905337140638602E-2"/>
    <n v="2.9093123859348894E-3"/>
    <n v="4.2221797516404931E-2"/>
    <n v="3.6789474342024307E-2"/>
    <n v="0"/>
    <n v="4.9694003420697897E-3"/>
    <n v="3.3650902537965877E-2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22098499999998"/>
    <n v="3.7942407463227785"/>
    <n v="0"/>
    <n v="1.2386637060808177"/>
    <n v="0"/>
    <n v="0.55465079679045537"/>
    <n v="0"/>
    <n v="0.35018625207377535"/>
    <n v="0"/>
    <n v="5.1223189971417638"/>
    <n v="2.7714550268817244"/>
    <n v="1.2317137943026428"/>
    <n v="0.85600942796737911"/>
    <n v="0.32645891204486149"/>
    <s v=""/>
    <n v="0.2827129352015802"/>
    <s v=""/>
  </r>
  <r>
    <x v="0"/>
    <d v="2020-08-01T00:00:00"/>
    <x v="1"/>
    <x v="29"/>
    <n v="66.851569374686179"/>
    <n v="36.656841749978426"/>
    <n v="16.860765633574339"/>
    <n v="12.435387569171022"/>
    <n v="41.439067928644469"/>
    <n v="22.420804558290691"/>
    <n v="9.9644461071706729"/>
    <n v="6.9250339256289397"/>
    <n v="47.538037857623685"/>
    <n v="27.36290394018296"/>
    <n v="11.989169162964986"/>
    <n v="8.2830455393819467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38.139671550394652"/>
    <n v="10.617195466256016"/>
    <n v="4.1646449510858199"/>
    <n v="11.438691780982674"/>
    <n v="1.6000271259999996"/>
    <n v="0.34326125729000007"/>
    <n v="7.0601681803358046E-2"/>
    <n v="0.21419198"/>
    <n v="7.7501356300000004E-2"/>
    <n v="2.1436E-2"/>
    <n v="0.16434622457367709"/>
    <n v="25.63558887806105"/>
    <n v="1.3465717707347402"/>
    <n v="5.741797242080442"/>
    <n v="2.6604459111482002"/>
    <n v="0.22060471511914817"/>
    <n v="-3.2539325543524143E-2"/>
    <n v="2.436656285347848E-2"/>
    <n v="0.12061541331491078"/>
    <n v="1.2048991065844148E-2"/>
    <n v="1.3939142567664351E-2"/>
    <n v="8.0942428472909E-2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02757999999998"/>
    <n v="8.6257019878810226"/>
    <n v="0"/>
    <n v="4.729746746558158"/>
    <n v="0"/>
    <n v="2.1755052424810919"/>
    <n v="0"/>
    <n v="1.6045090381391358"/>
    <n v="0"/>
    <n v="5.306603121868589"/>
    <n v="2.8711628280033765"/>
    <n v="1.2760267897688908"/>
    <n v="0.88680582082750803"/>
    <n v="0.54833180571313256"/>
    <s v=""/>
    <n v="0.33923783325327911"/>
    <s v=""/>
  </r>
  <r>
    <x v="0"/>
    <d v="2020-08-01T00:00:00"/>
    <x v="1"/>
    <x v="30"/>
    <n v="38.134442461430382"/>
    <n v="22.960724320042011"/>
    <n v="13.71529862749664"/>
    <n v="8.9429063615332716"/>
    <n v="40"/>
    <n v="21.642190019232995"/>
    <n v="9.6184075610280022"/>
    <n v="6.6845460303821715"/>
    <n v="36.009892497373855"/>
    <n v="22.800145753278848"/>
    <n v="11.291500978227065"/>
    <n v="8.0018525999540149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31.178558060578663"/>
    <n v="0"/>
    <n v="5.0878238209123516"/>
    <n v="1.6185724255659724"/>
    <n v="0"/>
    <n v="0.12"/>
    <n v="0"/>
    <n v="0.105616281085717"/>
    <n v="0"/>
    <n v="1.1710000000000002E-2"/>
    <n v="1.2161873287681146E-2"/>
    <n v="10.13807264536668"/>
    <n v="0"/>
    <n v="4.3284512673399957"/>
    <n v="-0.28008006363306331"/>
    <n v="0"/>
    <n v="-4.2479944247463292E-2"/>
    <n v="0"/>
    <n v="3.9210103139018584E-2"/>
    <n v="0"/>
    <n v="2.0468620441821649E-3"/>
    <n v="2.9641211845763848E-2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10077700000002"/>
    <n v="4.9199334580760432"/>
    <n v="0"/>
    <n v="2.9622889050518926"/>
    <n v="0"/>
    <n v="1.7694858571270198"/>
    <n v="0"/>
    <n v="1.1537733707539906"/>
    <n v="0"/>
    <n v="5.159200001137088"/>
    <n v="2.7914096692958985"/>
    <n v="1.2405822074948161"/>
    <n v="0.86217274718871539"/>
    <n v="0.60209938412669217"/>
    <s v=""/>
    <n v="0.38948711882434678"/>
    <s v=""/>
  </r>
  <r>
    <x v="0"/>
    <d v="2020-08-01T00:00:00"/>
    <x v="1"/>
    <x v="31"/>
    <n v="45.994618633727008"/>
    <n v="19.342262278545519"/>
    <n v="14.11777994860701"/>
    <n v="7.863213925083965"/>
    <n v="40"/>
    <n v="21.642190019232995"/>
    <n v="9.6184075610280022"/>
    <n v="6.6845460303821715"/>
    <n v="23.162550125964586"/>
    <n v="13.939634336760822"/>
    <n v="5.9691143461157772"/>
    <n v="3.9630293167089112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33.999170419999999"/>
    <n v="0"/>
    <n v="1.3887426555269999"/>
    <n v="7.6604571732000002"/>
    <n v="2.1840000000000002"/>
    <n v="0"/>
    <n v="0.13283086499999999"/>
    <n v="9.0439320000000004E-2"/>
    <n v="0.49919999999999998"/>
    <n v="1.8530000000000001E-2"/>
    <n v="2.1248200000009376E-2"/>
    <n v="11.169823569728917"/>
    <n v="0"/>
    <n v="0.90481515139232438"/>
    <n v="-0.54706822575478253"/>
    <n v="-0.84494366159138556"/>
    <n v="0"/>
    <n v="2.9884842297212003E-2"/>
    <n v="2.6206944750651408E-2"/>
    <n v="7.7609691329613539E-2"/>
    <n v="7.25524749263736E-3"/>
    <n v="4.0904883225387323E-2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01356299999999"/>
    <n v="5.9346856402985306"/>
    <n v="0"/>
    <n v="2.4957321009549247"/>
    <n v="0"/>
    <n v="1.8216171461514166"/>
    <n v="0"/>
    <n v="1.0145904924097393"/>
    <n v="0"/>
    <n v="5.159200001137088"/>
    <n v="2.7914096692958985"/>
    <n v="1.2405822074948161"/>
    <n v="0.86217274718871539"/>
    <n v="0.42053315916315032"/>
    <s v=""/>
    <n v="0.40653020892007341"/>
    <s v=""/>
  </r>
  <r>
    <x v="0"/>
    <d v="2020-08-01T00:00:00"/>
    <x v="1"/>
    <x v="32"/>
    <n v="49.649419576382492"/>
    <n v="20.361682509733519"/>
    <n v="16.734911084920594"/>
    <n v="7.2715737371895974"/>
    <n v="48.082974721508883"/>
    <n v="26.015521890321853"/>
    <n v="11.562041190451996"/>
    <n v="8.0353214450907249"/>
    <n v="18.96884256337556"/>
    <n v="11.048809543640314"/>
    <n v="4.4571188476913228"/>
    <n v="2.9846887063578325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42.736939375973812"/>
    <n v="0"/>
    <n v="3.6324563355067601"/>
    <n v="0.99386350686908309"/>
    <n v="0"/>
    <n v="0"/>
    <n v="0.23045213376481358"/>
    <n v="8.9676679307127232E-6"/>
    <n v="0"/>
    <n v="0.11305960806664057"/>
    <n v="1.9426396485334507"/>
    <n v="17.176564963316149"/>
    <n v="0"/>
    <n v="1.1532188057194359"/>
    <n v="8.2309937328650606E-2"/>
    <n v="0"/>
    <n v="0"/>
    <n v="1.742869258633347E-2"/>
    <n v="1.5547605909284272E-6"/>
    <n v="0"/>
    <n v="5.0095048223867955E-2"/>
    <n v="1.5696640935430004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01356299999999"/>
    <n v="0"/>
    <n v="6.4062646057695503"/>
    <n v="0"/>
    <n v="2.6272678933405351"/>
    <n v="0"/>
    <n v="2.1593055765555156"/>
    <n v="0"/>
    <n v="0.9382511589916005"/>
    <n v="6.2017420809470796"/>
    <n v="3.3554820141532606"/>
    <n v="1.4912720730731748"/>
    <n v="1.0363957602162233"/>
    <s v=""/>
    <n v="0.41010917516182355"/>
    <s v=""/>
    <n v="0.35712047536904468"/>
  </r>
  <r>
    <x v="0"/>
    <d v="2020-08-01T00:00:00"/>
    <x v="1"/>
    <x v="33"/>
    <n v="51.203222288920117"/>
    <n v="20.975272664126262"/>
    <n v="17.340672954594258"/>
    <n v="7.5202912307139629"/>
    <n v="40"/>
    <n v="21.642190019232938"/>
    <n v="9.6184075610280022"/>
    <n v="6.6845460303821715"/>
    <n v="19.747871074822541"/>
    <n v="12.231472601985113"/>
    <n v="6.5881272613755133"/>
    <n v="4.3056612493865254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44.073245417864356"/>
    <n v="0"/>
    <n v="3.7634217839864808"/>
    <n v="0.9916488444664735"/>
    <n v="0"/>
    <n v="0"/>
    <n v="0.23836971636903762"/>
    <n v="8.9476849482730088E-6"/>
    <n v="0"/>
    <n v="0.11735187655785635"/>
    <n v="2.0191757019909673"/>
    <n v="17.342611588190298"/>
    <n v="0"/>
    <n v="1.1947972269853335"/>
    <n v="8.2126523084840447E-2"/>
    <n v="0"/>
    <n v="0"/>
    <n v="1.8027485537310223E-2"/>
    <n v="1.5512960610387692E-6"/>
    <n v="0"/>
    <n v="5.1996889214953858E-2"/>
    <n v="1.6315051996511052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01356299999999"/>
    <n v="0"/>
    <n v="6.6067517697003346"/>
    <n v="0"/>
    <n v="2.7064394309349993"/>
    <n v="0"/>
    <n v="2.2374670305730193"/>
    <n v="0"/>
    <n v="0.97034317717017338"/>
    <n v="5.159200001137088"/>
    <n v="2.791409669295891"/>
    <n v="1.2405822074948161"/>
    <n v="0.86217274718871539"/>
    <s v=""/>
    <n v="0.40964751291961382"/>
    <s v=""/>
    <n v="0.35853127399749229"/>
  </r>
  <r>
    <x v="0"/>
    <d v="2020-08-01T00:00:00"/>
    <x v="1"/>
    <x v="34"/>
    <n v="52.051301857627472"/>
    <n v="21.322840074210799"/>
    <n v="17.627353243893008"/>
    <n v="7.644712361357084"/>
    <n v="44.999999999999986"/>
    <n v="24.347463771637141"/>
    <n v="10.8207085061565"/>
    <n v="7.520114284179944"/>
    <n v="15.125964177192118"/>
    <n v="7.6197117336468398"/>
    <n v="3.6548806749263605"/>
    <n v="2.1040605014481915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44.8032386870903"/>
    <n v="0"/>
    <n v="3.8256429707021078"/>
    <n v="1.0082902066244033"/>
    <n v="0"/>
    <n v="0"/>
    <n v="0.24231324901992582"/>
    <n v="9.0978405870660765E-6"/>
    <n v="0"/>
    <n v="0.11929067364138136"/>
    <n v="2.0525169727087658"/>
    <n v="17.632273381037177"/>
    <n v="0"/>
    <n v="1.2145509792187095"/>
    <n v="8.3504729917886988E-2"/>
    <n v="0"/>
    <n v="0"/>
    <n v="1.8325728027642908E-2"/>
    <n v="1.5773291469541828E-6"/>
    <n v="0"/>
    <n v="5.2855941665748064E-2"/>
    <n v="1.658445134888396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01356299999999"/>
    <n v="0"/>
    <n v="6.7161794764135596"/>
    <n v="0"/>
    <n v="2.7512860538430086"/>
    <n v="0"/>
    <n v="2.2744573882887011"/>
    <n v="0"/>
    <n v="0.98639723565161452"/>
    <n v="5.8041000012792221"/>
    <n v="3.1403358779578885"/>
    <n v="1.3956549834316676"/>
    <n v="0.96994434058730494"/>
    <s v=""/>
    <n v="0.40965046623682483"/>
    <s v=""/>
    <n v="0.3585222388176651"/>
  </r>
  <r>
    <x v="0"/>
    <d v="2020-08-01T00:00:00"/>
    <x v="1"/>
    <x v="35"/>
    <n v="53.251427190610478"/>
    <n v="21.828607712337799"/>
    <n v="17.984723585568677"/>
    <n v="7.8083257242470632"/>
    <n v="43.082974721508826"/>
    <n v="23.310248137917675"/>
    <n v="10.359740245323474"/>
    <n v="7.1997531912929569"/>
    <n v="29.587076740997428"/>
    <n v="19.776125047429151"/>
    <n v="5.4604509292748844"/>
    <n v="6.0894287936723126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45.836946430757934"/>
    <n v="0"/>
    <n v="3.9035123374958745"/>
    <n v="1.0514619605611377"/>
    <n v="0"/>
    <n v="0"/>
    <n v="0.24747829792718162"/>
    <n v="9.4873809521315895E-6"/>
    <n v="0"/>
    <n v="0.12159021408710299"/>
    <n v="2.090428462400304"/>
    <n v="18.260969546972099"/>
    <n v="0"/>
    <n v="1.2392726607534741"/>
    <n v="8.7080134725831718E-2"/>
    <n v="0"/>
    <n v="0"/>
    <n v="1.8716351660096702E-2"/>
    <n v="1.6448653239022066E-6"/>
    <n v="0"/>
    <n v="5.3874834190594426E-2"/>
    <n v="1.6890781075671839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01356299999999"/>
    <n v="0"/>
    <n v="6.8710316480758777"/>
    <n v="0"/>
    <n v="2.8165452521684191"/>
    <n v="0"/>
    <n v="2.3205688834594858"/>
    <n v="0"/>
    <n v="1.0075082678581539"/>
    <n v="5.5568420808049366"/>
    <n v="3.0065558054912667"/>
    <n v="1.3361992971363199"/>
    <n v="0.92862416681763438"/>
    <s v=""/>
    <n v="0.40991591895187202"/>
    <s v=""/>
    <n v="0.35771066240902299"/>
  </r>
  <r>
    <x v="0"/>
    <d v="2020-08-01T00:00:00"/>
    <x v="2"/>
    <x v="24"/>
    <n v="55.880867621158743"/>
    <n v="20.969020434351179"/>
    <n v="11.02088051714991"/>
    <n v="5.6613284942438336"/>
    <n v="49.999999999999993"/>
    <n v="25.601794451409546"/>
    <n v="13.455375251911335"/>
    <n v="8.5665823607444977"/>
    <n v="56.680255227108638"/>
    <n v="23.590283223671744"/>
    <n v="12.665534000556665"/>
    <n v="5.6126894780188996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33.521415456032031"/>
    <n v="8.3598624850914103"/>
    <n v="0"/>
    <n v="12.303628316924"/>
    <n v="0.51820892749295433"/>
    <n v="0.93269023411200014"/>
    <n v="0"/>
    <n v="8.2140000000000008E-3"/>
    <n v="0"/>
    <n v="7.8696280000000007E-2"/>
    <n v="0.15815192150633806"/>
    <n v="12.325149158476396"/>
    <n v="2.4943143926233637"/>
    <n v="0"/>
    <n v="-0.10503676317151714"/>
    <n v="0.41329275317918202"/>
    <n v="6.9702781243319634E-2"/>
    <n v="0"/>
    <n v="6.4386637143444784E-3"/>
    <n v="0"/>
    <n v="8.2746396253504481E-2"/>
    <n v="0.30331132990621867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738695699999996"/>
    <n v="7.1882949820521294"/>
    <n v="0"/>
    <n v="2.6973722990249733"/>
    <n v="0"/>
    <n v="1.4176827148837681"/>
    <n v="0"/>
    <n v="0.72825102650182927"/>
    <n v="0"/>
    <n v="6.402898746427204"/>
    <n v="3.2785139519843431"/>
    <n v="1.7230681066634144"/>
    <n v="1.097019189175527"/>
    <n v="0.37524507630249221"/>
    <s v=""/>
    <n v="0.26998535825591158"/>
    <s v=""/>
  </r>
  <r>
    <x v="0"/>
    <d v="2020-08-01T00:00:00"/>
    <x v="2"/>
    <x v="25"/>
    <n v="21.675771002852898"/>
    <n v="8.7501151084901956"/>
    <n v="4.9026628532585548"/>
    <n v="2.5034657719837483"/>
    <n v="49.999999999999993"/>
    <n v="25.601794451409564"/>
    <n v="13.796523256001388"/>
    <n v="8.7354214284933249"/>
    <n v="29.201803474886649"/>
    <n v="25.411721378330355"/>
    <n v="7.9436085637231333"/>
    <n v="6.9806627955625205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3.629002238872483"/>
    <n v="4.7388344921365606"/>
    <n v="0"/>
    <n v="2.9469088655999993"/>
    <n v="0.12651329233787204"/>
    <n v="0"/>
    <n v="0"/>
    <n v="1.1001190000000001E-2"/>
    <n v="0"/>
    <n v="9.2596399999999995E-2"/>
    <n v="0.1309145239059788"/>
    <n v="5.5129995278527986"/>
    <n v="1.7531210932811396"/>
    <n v="0"/>
    <n v="-0.45470250924333439"/>
    <n v="7.0052966028379723E-2"/>
    <n v="0"/>
    <n v="0"/>
    <n v="9.2759055130323103E-3"/>
    <n v="0"/>
    <n v="5.9030551762811391E-2"/>
    <n v="0.22163132955493481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748179100000003"/>
    <n v="2.7879458083479278"/>
    <n v="0"/>
    <n v="1.1254430920157967"/>
    <n v="0"/>
    <n v="0.63058233774873762"/>
    <n v="0"/>
    <n v="0.32199670795682317"/>
    <n v="0"/>
    <n v="6.402898746427204"/>
    <n v="3.2785139519843454"/>
    <n v="1.7667548292181012"/>
    <n v="1.1186403782802652"/>
    <n v="0.40368183938363861"/>
    <s v=""/>
    <n v="0.28610661013529382"/>
    <s v=""/>
  </r>
  <r>
    <x v="0"/>
    <d v="2020-08-01T00:00:00"/>
    <x v="2"/>
    <x v="26"/>
    <n v="24.814094745289662"/>
    <n v="17.008027301080404"/>
    <n v="4.9038378956535569"/>
    <n v="3.7461091419418278"/>
    <n v="55.001090575373958"/>
    <n v="28.162532310281666"/>
    <n v="15.260169330942039"/>
    <n v="9.647705722658106"/>
    <n v="41.141718674555214"/>
    <n v="26.162496030186468"/>
    <n v="10.811428607410795"/>
    <n v="7.6481684460547497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0.449399457576114"/>
    <n v="11.792923706503027"/>
    <n v="0"/>
    <n v="0.99866335844015197"/>
    <n v="0.28011319578258004"/>
    <n v="0.76677506575199994"/>
    <n v="0"/>
    <n v="3.0176459999999999E-2"/>
    <n v="0"/>
    <n v="8.5152600000000009E-2"/>
    <n v="0.41089090123579197"/>
    <n v="7.5756386855437343"/>
    <n v="5.3537653632665254"/>
    <n v="0"/>
    <n v="2.7427294381550329"/>
    <n v="0.20770045590215874"/>
    <n v="4.4731239087985103E-3"/>
    <n v="0"/>
    <n v="2.9273125583981485E-2"/>
    <n v="0"/>
    <n v="7.925623957977973E-2"/>
    <n v="0.26383760991393501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649018700000001"/>
    <n v="3.1956739648133712"/>
    <n v="0"/>
    <n v="2.1903724716459814"/>
    <n v="0"/>
    <n v="0.63153893993171051"/>
    <n v="0"/>
    <n v="0.48244127287880689"/>
    <n v="0"/>
    <n v="7.0433282779438215"/>
    <n v="3.6064368565143625"/>
    <n v="1.9541863815871132"/>
    <n v="1.2354656575501233"/>
    <n v="0.68541800439078904"/>
    <s v=""/>
    <n v="0.22025535799227364"/>
    <s v=""/>
  </r>
  <r>
    <x v="0"/>
    <d v="2020-08-01T00:00:00"/>
    <x v="2"/>
    <x v="27"/>
    <n v="20.247615551808863"/>
    <n v="9.1801760011911107"/>
    <n v="5.3434377902032448"/>
    <n v="2.8233218271664309"/>
    <n v="50.000000000000007"/>
    <n v="25.601794451409571"/>
    <n v="13.872606134990525"/>
    <n v="8.6227931880887319"/>
    <n v="40.575768243453453"/>
    <n v="22.608332542454239"/>
    <n v="8.8542764677563905"/>
    <n v="5.161338535485898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3.2423992867559"/>
    <n v="5.9917191133541126"/>
    <n v="0"/>
    <n v="0"/>
    <n v="0.6088887769377056"/>
    <n v="0.16200000000000001"/>
    <n v="0"/>
    <n v="2.872156E-2"/>
    <n v="0"/>
    <n v="7.1608697690342407E-2"/>
    <n v="0.14227811707080207"/>
    <n v="6.3724640545112159"/>
    <n v="1.3932003139734983"/>
    <n v="0"/>
    <n v="0"/>
    <n v="0.4473023003808218"/>
    <n v="1.7024106606024367E-2"/>
    <n v="0"/>
    <n v="3.4701123756557234E-2"/>
    <n v="0"/>
    <n v="8.6423194993464209E-2"/>
    <n v="0.17420442801374136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19381999999997"/>
    <n v="2.6119423335713465"/>
    <n v="0"/>
    <n v="1.1842426712317071"/>
    <n v="0"/>
    <n v="0.68930345577358254"/>
    <n v="0"/>
    <n v="0.36420850557947315"/>
    <n v="0"/>
    <n v="6.4028987464272058"/>
    <n v="3.2785139519843463"/>
    <n v="1.7764978486281837"/>
    <n v="1.1042174338942876"/>
    <n v="0.45339541229935004"/>
    <s v=""/>
    <n v="0.30754550095772781"/>
    <s v=""/>
  </r>
  <r>
    <x v="0"/>
    <d v="2020-08-01T00:00:00"/>
    <x v="2"/>
    <x v="28"/>
    <n v="31.10764049844942"/>
    <n v="15.375322033470317"/>
    <n v="6.8513948783501437"/>
    <n v="3.6692775257168009"/>
    <n v="50.000000000000036"/>
    <n v="25.601794451409539"/>
    <n v="13.872606134990527"/>
    <n v="8.5269874723144881"/>
    <n v="44.316364360575768"/>
    <n v="22.657015216988224"/>
    <n v="12.238193742433666"/>
    <n v="6.4530930434354161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3.378401761131132"/>
    <n v="14.896602570759281"/>
    <n v="2.0743681186310399"/>
    <n v="2.9306093961598001E-2"/>
    <n v="0.22123103500001901"/>
    <n v="9.6000000000000002E-2"/>
    <n v="0"/>
    <n v="2.315712E-2"/>
    <n v="0"/>
    <n v="9.9448389660380013E-2"/>
    <n v="0.2891254093059672"/>
    <n v="7.2880108707833751"/>
    <n v="6.3209586819795271"/>
    <n v="0.85326350115827221"/>
    <n v="-6.7180879996510921E-4"/>
    <n v="8.0337389946868121E-2"/>
    <n v="1.4132178889968811E-2"/>
    <n v="0"/>
    <n v="2.5265479986537016E-2"/>
    <n v="0"/>
    <n v="9.6180524925633906E-2"/>
    <n v="0.41322562700728405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22098499999998"/>
    <n v="4.0127448947282334"/>
    <n v="0"/>
    <n v="1.9833469850497296"/>
    <n v="0"/>
    <n v="0.88379894390373659"/>
    <n v="0"/>
    <n v="0.47332020117035417"/>
    <n v="0"/>
    <n v="6.4028987464272094"/>
    <n v="3.2785139519843423"/>
    <n v="1.7764978486281839"/>
    <n v="1.0919487479456584"/>
    <n v="0.49426191723659363"/>
    <s v=""/>
    <n v="0.23864719826545447"/>
    <s v=""/>
  </r>
  <r>
    <x v="0"/>
    <d v="2020-08-01T00:00:00"/>
    <x v="2"/>
    <x v="29"/>
    <n v="26.504778171641551"/>
    <n v="21.096125061749319"/>
    <n v="6.8133372110617207"/>
    <n v="6.2947274363371504"/>
    <n v="55.001090575373901"/>
    <n v="28.162532310281666"/>
    <n v="15.260169330942039"/>
    <n v="9.3798722059969482"/>
    <n v="55.085823661857319"/>
    <n v="37.999231777368067"/>
    <n v="12.085368009074344"/>
    <n v="8.8722627171229291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3.40063188164563"/>
    <n v="6.6011935231237606"/>
    <n v="3.1139897708763029"/>
    <n v="2.142934977051048"/>
    <n v="0.2106253371313932"/>
    <n v="2.9425094941000002E-2"/>
    <n v="0"/>
    <n v="0.16057943"/>
    <n v="0.7220026352908"/>
    <n v="7.7499377173469997E-2"/>
    <n v="4.5896144408146711E-2"/>
    <n v="15.440092551028618"/>
    <n v="2.7392091674520707"/>
    <n v="1.3861603968473408"/>
    <n v="9.6498167158796541E-2"/>
    <n v="0.15772024171320331"/>
    <n v="6.485831030145113E-3"/>
    <n v="0"/>
    <n v="0.2249755971022134"/>
    <n v="0.7333213463924374"/>
    <n v="7.1112207213581261E-2"/>
    <n v="1.0683168335734905E-2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02757999999998"/>
    <n v="3.4198496744646882"/>
    <n v="0"/>
    <n v="2.7219837856285474"/>
    <n v="0"/>
    <n v="0.87910900036121564"/>
    <n v="0"/>
    <n v="0.81219399138507442"/>
    <n v="0"/>
    <n v="7.0433282779438144"/>
    <n v="3.6064368565143625"/>
    <n v="1.9541863815871132"/>
    <n v="1.2011674397885048"/>
    <n v="0.7959366769694699"/>
    <s v=""/>
    <n v="0.29838311149143254"/>
    <s v=""/>
  </r>
  <r>
    <x v="0"/>
    <d v="2020-08-01T00:00:00"/>
    <x v="2"/>
    <x v="30"/>
    <n v="34.635542865949304"/>
    <n v="12.59836756539079"/>
    <n v="12.336668597587677"/>
    <n v="5.1997853181496181"/>
    <n v="50.000000000000036"/>
    <n v="25.601794451409539"/>
    <n v="13.872606134990527"/>
    <n v="8.5269874723144881"/>
    <n v="40.59630727273592"/>
    <n v="20.594818766442753"/>
    <n v="9.5387483334969367"/>
    <n v="5.0499871313877955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8.619501647905587"/>
    <n v="1.710636286714742"/>
    <n v="11.723180659160002"/>
    <n v="1.097624583734415"/>
    <n v="0.52309207178852912"/>
    <n v="0.33"/>
    <n v="0"/>
    <n v="0.30826342000000001"/>
    <n v="0"/>
    <n v="0.10614927047606"/>
    <n v="0.21709492616996329"/>
    <n v="1.8429867203910473"/>
    <n v="-0.26209030779616432"/>
    <n v="1.0682108843335678"/>
    <n v="-0.37801269441672913"/>
    <n v="0.25468676491239273"/>
    <n v="1.4811663573293131E-2"/>
    <n v="0"/>
    <n v="0.54187574601695943"/>
    <n v="0"/>
    <n v="0.12030473795064775"/>
    <n v="0.39402366220782348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10077700000002"/>
    <n v="4.4685212418448268"/>
    <n v="0"/>
    <n v="1.6253844582832599"/>
    <n v="0"/>
    <n v="1.5916212399291243"/>
    <n v="0"/>
    <n v="0.67085280681503145"/>
    <n v="0"/>
    <n v="6.4490000014213642"/>
    <n v="3.3021194490705894"/>
    <n v="1.7892887396854373"/>
    <n v="1.0998108444215209"/>
    <n v="0.36374101639320411"/>
    <s v=""/>
    <n v="0.41273484768249225"/>
    <s v=""/>
  </r>
  <r>
    <x v="0"/>
    <d v="2020-08-01T00:00:00"/>
    <x v="2"/>
    <x v="31"/>
    <n v="29.570057736635"/>
    <n v="12.726908741130094"/>
    <n v="10.664931742759403"/>
    <n v="7.0657468793851228"/>
    <n v="54.999999999999964"/>
    <n v="28.161973896550556"/>
    <n v="15.25986674848958"/>
    <n v="9.379686219545933"/>
    <n v="28.563899283589652"/>
    <n v="11.264204334251216"/>
    <n v="6.9214195607289728"/>
    <n v="3.4056025949909601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7.6190556816349968"/>
    <n v="3.8064499199999999"/>
    <n v="15.204526800000002"/>
    <n v="0"/>
    <n v="0.36784738999999994"/>
    <n v="0.3"/>
    <n v="1.73316"/>
    <n v="0.34038949999999996"/>
    <n v="0"/>
    <n v="0.10325416000000001"/>
    <n v="9.5374284999998338E-2"/>
    <n v="2.0444401154115099"/>
    <n v="0.28241334099608217"/>
    <n v="1.863680706611393"/>
    <n v="0"/>
    <n v="0.15333898326772072"/>
    <n v="3.9619651879373226E-2"/>
    <n v="1.3999599899999999"/>
    <n v="0.42319183366924124"/>
    <n v="0"/>
    <n v="0.10288290932318321"/>
    <n v="0.11620853802609155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01356299999999"/>
    <n v="3.8154245484649669"/>
    <n v="0"/>
    <n v="1.6421530343114903"/>
    <n v="0"/>
    <n v="1.3760961423018869"/>
    <n v="0"/>
    <n v="0.91169331953808952"/>
    <n v="0"/>
    <n v="7.0939000015634912"/>
    <n v="3.6323313939776565"/>
    <n v="1.9682176136539813"/>
    <n v="1.2097919288636725"/>
    <n v="0.43039850833170484"/>
    <s v=""/>
    <n v="0.55518170382965404"/>
    <s v=""/>
  </r>
  <r>
    <x v="0"/>
    <d v="2020-08-01T00:00:00"/>
    <x v="2"/>
    <x v="32"/>
    <n v="50.000000000000007"/>
    <n v="22.806509742761914"/>
    <n v="18.260799430947451"/>
    <n v="9.6774559158773243"/>
    <n v="56.459469349347764"/>
    <n v="28.909274582353177"/>
    <n v="15.664799617481448"/>
    <n v="9.6285837567082506"/>
    <n v="22.541705432943463"/>
    <n v="11.155537628146137"/>
    <n v="5.2079511390859263"/>
    <n v="2.9809026208952782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.2191408973619133"/>
    <n v="0.18034887008465394"/>
    <n v="35.977617379179648"/>
    <n v="0"/>
    <n v="0.16998106267888891"/>
    <n v="0.21444725757086416"/>
    <n v="5.2762178875529768"/>
    <n v="0"/>
    <n v="9.1929581248182402E-3"/>
    <n v="8.7759860400666019E-6"/>
    <n v="6.9530449114602035"/>
    <n v="0.38329475861087836"/>
    <n v="1.8666803603475224E-2"/>
    <n v="13.25267881349961"/>
    <n v="0"/>
    <n v="5.7985865598808514E-2"/>
    <n v="9.7817219300276028E-4"/>
    <n v="2.6433851616640407"/>
    <n v="0"/>
    <n v="7.5673302931839248E-3"/>
    <n v="5.2502881116568217E-6"/>
    <n v="6.6795411784982761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01356299999999"/>
    <n v="0"/>
    <n v="6.4514999978135874"/>
    <n v="0"/>
    <n v="2.9427239511112808"/>
    <n v="0"/>
    <n v="2.3561909497766367"/>
    <n v="0"/>
    <n v="1.2486821364024727"/>
    <n v="7.2821423582838589"/>
    <n v="3.7287182364537221"/>
    <n v="2.0204458551080635"/>
    <n v="1.2418947332139438"/>
    <s v=""/>
    <n v="0.45613019485523826"/>
    <s v=""/>
    <n v="0.42432866865780067"/>
  </r>
  <r>
    <x v="0"/>
    <d v="2020-08-01T00:00:00"/>
    <x v="2"/>
    <x v="33"/>
    <n v="83.968213328740418"/>
    <n v="38.488241745462382"/>
    <n v="30.878973997145547"/>
    <n v="16.524766741193499"/>
    <n v="55.000000000000021"/>
    <n v="28.161973896550528"/>
    <n v="15.25986674848958"/>
    <n v="9.379686219545933"/>
    <n v="32.713986977496312"/>
    <n v="12.766632065684171"/>
    <n v="8.0688856941040434"/>
    <n v="3.3840049264118277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.1320370221242106"/>
    <n v="0.16669896512383325"/>
    <n v="60.670110952195841"/>
    <n v="0"/>
    <n v="0.2442105591814448"/>
    <n v="0.33355501426753736"/>
    <n v="9.0831451197222464"/>
    <n v="0"/>
    <n v="1.6294503384769822E-2"/>
    <n v="8.1117657689433655E-6"/>
    <n v="12.322153080974772"/>
    <n v="0.35590811800328193"/>
    <n v="1.7253985796576065E-2"/>
    <n v="20.983937355747166"/>
    <n v="0"/>
    <n v="8.3307872296669971E-2"/>
    <n v="1.5214661333933198E-3"/>
    <n v="4.5506557049808443"/>
    <n v="0"/>
    <n v="1.3413080686516738E-2"/>
    <n v="4.8529142123504218E-6"/>
    <n v="11.835731212070442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01356299999999"/>
    <n v="0"/>
    <n v="10.834418562135593"/>
    <n v="0"/>
    <n v="4.9661378307339872"/>
    <n v="0"/>
    <n v="3.9843140135014061"/>
    <n v="0"/>
    <n v="2.1321906518935978"/>
    <n v="7.0939000015634983"/>
    <n v="3.6323313939776529"/>
    <n v="1.9682176136539813"/>
    <n v="1.2097919288636725"/>
    <s v=""/>
    <n v="0.45836680595761498"/>
    <s v=""/>
    <n v="0.42934584672581738"/>
  </r>
  <r>
    <x v="0"/>
    <d v="2020-08-01T00:00:00"/>
    <x v="2"/>
    <x v="34"/>
    <n v="119.02361445275049"/>
    <n v="54.546382455566778"/>
    <n v="43.783166668242842"/>
    <n v="23.432378865091366"/>
    <n v="55.000000000000021"/>
    <n v="28.161973896550556"/>
    <n v="15.25986674848958"/>
    <n v="9.379686219545933"/>
    <n v="41.72005509562424"/>
    <n v="16.291597128952237"/>
    <n v="9.4337380644869846"/>
    <n v="3.9573575701113004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.541543830249575"/>
    <n v="0.23272051788510956"/>
    <n v="86.033884712879313"/>
    <n v="0"/>
    <n v="0.34517256235916105"/>
    <n v="0.47225173898123374"/>
    <n v="12.885406257246938"/>
    <n v="0"/>
    <n v="2.3127737372307767E-2"/>
    <n v="1.1324451410414337E-5"/>
    <n v="17.489495771325451"/>
    <n v="0.4846831924240646"/>
    <n v="2.408747113204138E-2"/>
    <n v="29.72006744824979"/>
    <n v="0"/>
    <n v="0.11774917448989733"/>
    <n v="2.154112504870766E-3"/>
    <n v="6.4555885348807145"/>
    <n v="0"/>
    <n v="1.9037966370996265E-2"/>
    <n v="6.7749233350743227E-6"/>
    <n v="16.799047317472194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01356299999999"/>
    <n v="0"/>
    <n v="15.3576169676337"/>
    <n v="0"/>
    <n v="7.0381197258565624"/>
    <n v="0"/>
    <n v="5.6493419932888118"/>
    <n v="0"/>
    <n v="3.0234798439380817"/>
    <n v="7.0939000015634983"/>
    <n v="3.6323313939776565"/>
    <n v="1.9682176136539813"/>
    <n v="1.2097919288636725"/>
    <s v=""/>
    <n v="0.45828201997025031"/>
    <s v=""/>
    <n v="0.42958630453961399"/>
  </r>
  <r>
    <x v="0"/>
    <d v="2020-08-01T00:00:00"/>
    <x v="2"/>
    <x v="35"/>
    <n v="136.57180402472372"/>
    <n v="62.591325836239101"/>
    <n v="50.239810250488993"/>
    <n v="26.889604685737567"/>
    <n v="64.376226897295936"/>
    <n v="32.962938571637366"/>
    <n v="17.86132080405935"/>
    <n v="10.978705605362304"/>
    <n v="87.061409338983879"/>
    <n v="53.593418064956097"/>
    <n v="24.604881429131755"/>
    <n v="23.695992636115204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.7630130318337629"/>
    <n v="0.26573042659777707"/>
    <n v="98.718509397971843"/>
    <n v="0"/>
    <n v="0.39566199361266968"/>
    <n v="0.54161343944749563"/>
    <n v="14.786958050220997"/>
    <n v="0"/>
    <n v="2.6545138034645029E-2"/>
    <n v="1.2930752009415947E-5"/>
    <n v="20.073759616252516"/>
    <n v="0.55431423577335825"/>
    <n v="2.7504123992792749E-2"/>
    <n v="34.088996117007817"/>
    <n v="0"/>
    <n v="0.13497270120920543"/>
    <n v="2.4704965305935643E-3"/>
    <n v="7.4082659831607183"/>
    <n v="0"/>
    <n v="2.1851054302533302E-2"/>
    <n v="7.7359026370219568E-6"/>
    <n v="19.281274380851215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01356299999999"/>
    <n v="0"/>
    <n v="17.621859867338053"/>
    <n v="0"/>
    <n v="8.0761587699129205"/>
    <n v="0"/>
    <n v="6.4824427144236951"/>
    <n v="0"/>
    <n v="3.4695656914248825"/>
    <n v="8.303245747043265"/>
    <n v="4.2515598179068315"/>
    <n v="2.3037531578153221"/>
    <n v="1.4160334492917237"/>
    <s v=""/>
    <n v="0.45830342714743766"/>
    <s v=""/>
    <n v="0.42960592904023509"/>
  </r>
  <r>
    <x v="0"/>
    <d v="2020-08-01T00:00:00"/>
    <x v="8"/>
    <x v="24"/>
    <n v="1.4946205577068252"/>
    <n v="0.8615577669062422"/>
    <n v="0.16257468181115642"/>
    <n v="0.14251106915944026"/>
    <n v="2"/>
    <n v="0.89710063627723935"/>
    <n v="0.30721077348512449"/>
    <n v="0.1936864001487458"/>
    <n v="16.787220995913422"/>
    <n v="1.7654366321215811"/>
    <n v="0.3134594018467769"/>
    <n v="0.17095235544389448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0.26698320000000003"/>
    <n v="1.0474818588854853"/>
    <n v="0"/>
    <n v="9.8183999999999994E-2"/>
    <n v="2.2860999999999999E-2"/>
    <n v="0"/>
    <n v="0"/>
    <n v="2.7394918821340004E-2"/>
    <n v="3.1715579999999743E-2"/>
    <n v="0"/>
    <n v="0"/>
    <n v="0.13696807361855565"/>
    <n v="0.39244208902312838"/>
    <n v="0"/>
    <n v="5.2658494811608891E-2"/>
    <n v="1.516796652685032E-2"/>
    <n v="0"/>
    <n v="0"/>
    <n v="2.2714338456535952E-2"/>
    <n v="6.5666067304461007E-2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738695699999996"/>
    <n v="0.19226210888264561"/>
    <n v="0"/>
    <n v="0.11082740186831334"/>
    <n v="0"/>
    <n v="2.0912967518588871E-2"/>
    <n v="0"/>
    <n v="1.8332063314954777E-2"/>
    <n v="0"/>
    <n v="0.25611594985708819"/>
    <n v="0.11488089078877167"/>
    <n v="3.9340789528736715E-2"/>
    <n v="2.4803088174248051E-2"/>
    <n v="0.57643912527746699"/>
    <s v=""/>
    <n v="0.16541092731504423"/>
    <s v=""/>
  </r>
  <r>
    <x v="0"/>
    <d v="2020-08-01T00:00:00"/>
    <x v="8"/>
    <x v="25"/>
    <n v="1.1047178656999479"/>
    <n v="0.70531071405255419"/>
    <n v="0.23674165182799417"/>
    <n v="0.20180242295059586"/>
    <n v="2"/>
    <n v="0.89710063627723935"/>
    <n v="0.30721077348512449"/>
    <n v="0.1936864001487458"/>
    <n v="9.4101514456442708"/>
    <n v="1.3066472314221129"/>
    <n v="0.26863586225887209"/>
    <n v="0.24177400215512843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0.22576199999999996"/>
    <n v="0.41481472695733196"/>
    <n v="0"/>
    <n v="0.23888399999999999"/>
    <n v="0"/>
    <n v="0"/>
    <n v="0"/>
    <n v="0.11236329622876799"/>
    <n v="0.11289384251384804"/>
    <n v="0"/>
    <n v="0"/>
    <n v="0.15445608740407504"/>
    <n v="0.15455650748523075"/>
    <n v="0"/>
    <n v="0.13107548928993126"/>
    <n v="0"/>
    <n v="0"/>
    <n v="0"/>
    <n v="6.4764841583985128E-2"/>
    <n v="0.13695413751714192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748179100000003"/>
    <n v="0.14208922684595038"/>
    <n v="0"/>
    <n v="9.0717328973760378E-2"/>
    <n v="0"/>
    <n v="3.0449800184194173E-2"/>
    <n v="0"/>
    <n v="2.5955903441936153E-2"/>
    <n v="0"/>
    <n v="0.25611594985708819"/>
    <n v="0.11488089078877167"/>
    <n v="3.9340789528736715E-2"/>
    <n v="2.4803088174248051E-2"/>
    <n v="0.63845325213933257"/>
    <s v=""/>
    <n v="0.28611847080995734"/>
    <s v=""/>
  </r>
  <r>
    <x v="0"/>
    <d v="2020-08-01T00:00:00"/>
    <x v="8"/>
    <x v="26"/>
    <n v="2.7329848962185666"/>
    <n v="1.3898736817796651"/>
    <n v="0.31717896049951588"/>
    <n v="0.22642928400542409"/>
    <n v="2"/>
    <n v="0.89710063627723935"/>
    <n v="0.30721077348512449"/>
    <n v="0.1936864001487458"/>
    <n v="3.3049338861118116"/>
    <n v="0.74019915445109441"/>
    <n v="0.24238259466987466"/>
    <n v="0.24218214751884073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0.81703199999999998"/>
    <n v="1.6409993406214225"/>
    <n v="0"/>
    <n v="0.16869599999999998"/>
    <n v="4.2750963716303998E-2"/>
    <n v="0"/>
    <n v="0"/>
    <n v="0"/>
    <n v="6.3506591880839736E-2"/>
    <n v="0"/>
    <n v="0"/>
    <n v="0.30897974805590545"/>
    <n v="0.58731198183177569"/>
    <n v="0"/>
    <n v="4.9911783334319289E-2"/>
    <n v="4.4864458903556531E-2"/>
    <n v="0"/>
    <n v="0"/>
    <n v="0"/>
    <n v="9.9137294632940076E-2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649018700000001"/>
    <n v="0.35196644361695795"/>
    <n v="0"/>
    <n v="0.17899436529256035"/>
    <n v="0"/>
    <n v="4.0847774487009179E-2"/>
    <n v="0"/>
    <n v="2.9160611144390943E-2"/>
    <n v="0"/>
    <n v="0.25611594985708819"/>
    <n v="0.11488089078877167"/>
    <n v="3.9340789528736715E-2"/>
    <n v="2.4803088174248051E-2"/>
    <n v="0.50855520047064029"/>
    <s v=""/>
    <n v="0.16291357047317603"/>
    <s v=""/>
  </r>
  <r>
    <x v="0"/>
    <d v="2020-08-01T00:00:00"/>
    <x v="8"/>
    <x v="27"/>
    <n v="0.88763868343030272"/>
    <n v="0.71055947613202952"/>
    <n v="0.3141630107019826"/>
    <n v="0.35457516644823617"/>
    <n v="5"/>
    <n v="2.2427515906930986"/>
    <n v="0.76802693371281139"/>
    <n v="0.48421600037186446"/>
    <n v="1.6920562225154341"/>
    <n v="0.44040945553487543"/>
    <n v="0.16803957270585895"/>
    <n v="0.16229901168079566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0.2573028"/>
    <n v="-8.8513408774400896E-5"/>
    <n v="0"/>
    <n v="0.112704"/>
    <n v="2.6025E-2"/>
    <n v="0"/>
    <n v="6.086921605134913E-2"/>
    <n v="0.1401570017056"/>
    <n v="0.29066917908212797"/>
    <n v="0"/>
    <n v="0"/>
    <n v="0.14620049826508952"/>
    <n v="-3.1922444302143047E-5"/>
    <n v="0"/>
    <n v="5.195190954145492E-2"/>
    <n v="2.3792386890116021E-2"/>
    <n v="0"/>
    <n v="7.7118156888961687E-3"/>
    <n v="0.1259938439406609"/>
    <n v="0.35403685320713291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19381999999997"/>
    <n v="0.1145053869792593"/>
    <n v="0"/>
    <n v="9.1662169872823496E-2"/>
    <n v="0"/>
    <n v="4.0527027253904398E-2"/>
    <n v="0"/>
    <n v="4.574019520024504E-2"/>
    <n v="0"/>
    <n v="0.64028987464272047"/>
    <n v="0.28720222697192921"/>
    <n v="9.8351973821841798E-2"/>
    <n v="6.2007720435620119E-2"/>
    <n v="0.80050530626499294"/>
    <s v=""/>
    <n v="0.49900842696291381"/>
    <s v=""/>
  </r>
  <r>
    <x v="0"/>
    <d v="2020-08-01T00:00:00"/>
    <x v="8"/>
    <x v="28"/>
    <n v="1.4160346500223131"/>
    <n v="0.88060318164886486"/>
    <n v="0.34872305057817815"/>
    <n v="0.35540685274091288"/>
    <n v="6.9999999999999991"/>
    <n v="3.1398522269703371"/>
    <n v="1.0752377071979355"/>
    <n v="0.67790240052061013"/>
    <n v="1.2768211531644915"/>
    <n v="0.5515497213001932"/>
    <n v="0.25958971499660632"/>
    <n v="0.2451118817234226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0.48574319999999999"/>
    <n v="0"/>
    <n v="0.16119553417786003"/>
    <n v="0.27862799999999999"/>
    <n v="0.16466900000000001"/>
    <n v="0"/>
    <n v="0.29302691584445301"/>
    <n v="0"/>
    <n v="3.2772000000000023E-2"/>
    <n v="0"/>
    <n v="0"/>
    <n v="0.31871005716471357"/>
    <n v="0"/>
    <n v="0.1239743308406262"/>
    <n v="0.13726905604872353"/>
    <n v="0.18330545614083807"/>
    <n v="0"/>
    <n v="3.8456564803804778E-2"/>
    <n v="0"/>
    <n v="7.5527275474053357E-2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22098499999998"/>
    <n v="0.18266206377557145"/>
    <n v="0"/>
    <n v="0.11359382662336789"/>
    <n v="0"/>
    <n v="4.4983695917129765E-2"/>
    <n v="0"/>
    <n v="4.5845876158901053E-2"/>
    <n v="0"/>
    <n v="0.89640582449980855"/>
    <n v="0.40208311776070077"/>
    <n v="0.13769276335057848"/>
    <n v="8.6810808609868145E-2"/>
    <n v="0.62187968467790578"/>
    <s v=""/>
    <n v="0.40359478610495098"/>
    <s v=""/>
  </r>
  <r>
    <x v="0"/>
    <d v="2020-08-01T00:00:00"/>
    <x v="8"/>
    <x v="29"/>
    <n v="2.0014908504434397"/>
    <n v="1.3047273628713605"/>
    <n v="0.78040436682958758"/>
    <n v="0.72921302738759042"/>
    <n v="8"/>
    <n v="3.5884025451089574"/>
    <n v="1.228843093940498"/>
    <n v="0.77474560059498321"/>
    <n v="0.50471181291689948"/>
    <n v="0.45866009471460872"/>
    <n v="0.2102528413587692"/>
    <n v="0.28976680948158201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1.0023815999999999"/>
    <n v="0"/>
    <n v="0.139880647958744"/>
    <n v="0.34788000000000002"/>
    <n v="0.57245879628369611"/>
    <n v="0"/>
    <n v="0"/>
    <n v="2.0925366200999999E-2"/>
    <n v="-8.2035560000000007E-2"/>
    <n v="0"/>
    <n v="0"/>
    <n v="0.44082639731897616"/>
    <n v="0"/>
    <n v="0.11101976333812631"/>
    <n v="0.16846778633558424"/>
    <n v="0.59088200765928445"/>
    <n v="0"/>
    <n v="0"/>
    <n v="1.4131996645260518E-2"/>
    <n v="-2.6648506609872058E-2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02757999999998"/>
    <n v="0.25824769364252043"/>
    <n v="0"/>
    <n v="0.16834592684706273"/>
    <n v="0"/>
    <n v="0.10069375425705336"/>
    <n v="0"/>
    <n v="9.4088655191804968E-2"/>
    <n v="0"/>
    <n v="1.0244637994283528"/>
    <n v="0.45952356315508669"/>
    <n v="0.15736315811494686"/>
    <n v="9.9212352696992204E-2"/>
    <n v="0.65187775531539005"/>
    <s v=""/>
    <n v="0.55890069307873258"/>
    <s v=""/>
  </r>
  <r>
    <x v="0"/>
    <d v="2020-08-01T00:00:00"/>
    <x v="8"/>
    <x v="30"/>
    <n v="10.283697623663528"/>
    <n v="6.2279333225632687"/>
    <n v="2.3798823879112221"/>
    <n v="1.8205012130110549"/>
    <n v="8"/>
    <n v="3.5884025451089574"/>
    <n v="1.228843093940498"/>
    <n v="0.77474560059498321"/>
    <n v="0.72638785000000006"/>
    <n v="0.48942026150917156"/>
    <n v="0.23901330762308015"/>
    <n v="0.21204426689950989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.17153728799999998"/>
    <n v="5.8277676039999982"/>
    <n v="1.7009831999999998"/>
    <n v="2.9851623663530651E-2"/>
    <n v="1.5760271260000001"/>
    <n v="0.46366800000000002"/>
    <n v="0.38550149999999994"/>
    <n v="4.0962859999999997E-2"/>
    <n v="0"/>
    <n v="0"/>
    <n v="8.7398421999999698E-2"/>
    <n v="-2.5195978120480127E-2"/>
    <n v="4.125"/>
    <n v="0.37950527847600052"/>
    <n v="-8.2071979194014537E-3"/>
    <n v="0.58675270307772864"/>
    <n v="0.10112570237006102"/>
    <n v="0.5079567114678597"/>
    <n v="-4.3420631600000099E-3"/>
    <n v="0"/>
    <n v="0"/>
    <n v="0.13910118734322729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10077700000002"/>
    <n v="1.3267562011053857"/>
    <n v="0"/>
    <n v="0.80349981671651305"/>
    <n v="0"/>
    <n v="0.30704167232581964"/>
    <n v="0"/>
    <n v="0.234872840672053"/>
    <n v="0"/>
    <n v="1.0318400002274175"/>
    <n v="0.46283216037016151"/>
    <n v="0.15849618229137799"/>
    <n v="9.9926687586764776E-2"/>
    <n v="0.60561225645456029"/>
    <s v=""/>
    <n v="0.292312251708851"/>
    <s v=""/>
  </r>
  <r>
    <x v="0"/>
    <d v="2020-08-01T00:00:00"/>
    <x v="8"/>
    <x v="31"/>
    <n v="8.1419896644749965"/>
    <n v="5.32724756226356"/>
    <n v="1.6165696205363118"/>
    <n v="1.3697818907319104"/>
    <n v="10"/>
    <n v="4.4855031813861972"/>
    <n v="1.5360538674256228"/>
    <n v="0.96843200074372893"/>
    <n v="1.0898882217292225"/>
    <n v="0.66045922976647431"/>
    <n v="0.25319869224497998"/>
    <n v="0.22309652959783632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5.796529299999996"/>
    <n v="0"/>
    <n v="0.77411064930000006"/>
    <n v="0.10554330499999999"/>
    <n v="0.41999149999999996"/>
    <n v="6.9059999999999996E-2"/>
    <n v="0.20714013017500002"/>
    <n v="0.74184474000000156"/>
    <n v="0"/>
    <n v="0"/>
    <n v="2.7770039999998275E-2"/>
    <n v="4.6176720603352033"/>
    <n v="0"/>
    <n v="0.36970710299781023"/>
    <n v="2.7107934500258127E-2"/>
    <n v="0.16358468440374488"/>
    <n v="3.0544921816923708E-2"/>
    <n v="0.24342085995103444"/>
    <n v="-0.34386943727972324"/>
    <n v="0"/>
    <n v="0"/>
    <n v="8.8353499833593752E-2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01356299999999"/>
    <n v="1.0505609260511737"/>
    <n v="0"/>
    <n v="0.68737475272591586"/>
    <n v="0"/>
    <n v="0.20858597806711052"/>
    <n v="0"/>
    <n v="0.17674295730124021"/>
    <n v="0"/>
    <n v="1.289800000284272"/>
    <n v="0.57854020046270194"/>
    <n v="0.19812022786422254"/>
    <n v="0.12490835948345595"/>
    <n v="0.65429308827390487"/>
    <s v=""/>
    <n v="0.25712750810286855"/>
    <s v=""/>
  </r>
  <r>
    <x v="0"/>
    <d v="2020-08-01T00:00:00"/>
    <x v="8"/>
    <x v="32"/>
    <n v="11.29100888896229"/>
    <n v="3.9837126202924127"/>
    <n v="2.2559399897301584"/>
    <n v="1.2558776862402734"/>
    <n v="11.6"/>
    <n v="5.2031836904079887"/>
    <n v="1.7818224862137222"/>
    <n v="1.1233811208627256"/>
    <n v="0.46670148999999994"/>
    <n v="0.33882524204110809"/>
    <n v="0.1530124425967225"/>
    <n v="0.21224887480806515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5.3219217265707535"/>
    <n v="-1.2306706406716811E-17"/>
    <n v="0.193042901029395"/>
    <n v="4.8990511005923079"/>
    <n v="0.35503278871124272"/>
    <n v="0"/>
    <n v="0"/>
    <n v="0"/>
    <n v="0.52196037205859014"/>
    <n v="0"/>
    <n v="0"/>
    <n v="1.5712394654796455"/>
    <n v="-1.4206410910132667E-18"/>
    <n v="8.7855976717602896E-2"/>
    <n v="1.3134764856938033"/>
    <n v="0.46942514405000374"/>
    <n v="0"/>
    <n v="0"/>
    <n v="0"/>
    <n v="0.45331166238310905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01356299999999"/>
    <n v="0"/>
    <n v="1.4568788764490681"/>
    <n v="0"/>
    <n v="0.5140184392221292"/>
    <n v="0"/>
    <n v="0.29108393677623401"/>
    <n v="0"/>
    <n v="0.16204589780066511"/>
    <n v="1.4961680003297553"/>
    <n v="0.6711066325367343"/>
    <n v="0.22981946432249808"/>
    <n v="0.14489369700080892"/>
    <s v=""/>
    <n v="0.35282167071772974"/>
    <s v=""/>
    <n v="0.31525308322769757"/>
  </r>
  <r>
    <x v="0"/>
    <d v="2020-08-01T00:00:00"/>
    <x v="8"/>
    <x v="33"/>
    <n v="11.213769796153173"/>
    <n v="3.9621629343121612"/>
    <n v="2.2480148323871054"/>
    <n v="1.2590542755875855"/>
    <n v="11"/>
    <n v="4.9340534995248166"/>
    <n v="1.6896592541681847"/>
    <n v="1.0652752008181017"/>
    <n v="0.85600290581125194"/>
    <n v="0.41036386936528768"/>
    <n v="0.15185025235274976"/>
    <n v="0.10519707070117693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5.2855157321902784"/>
    <n v="-1.2222519169980848E-17"/>
    <n v="0.1917223406883854"/>
    <n v="4.8655378630812498"/>
    <n v="0.36369299953989598"/>
    <n v="0"/>
    <n v="0"/>
    <n v="0"/>
    <n v="0.50730086065336266"/>
    <n v="0"/>
    <n v="0"/>
    <n v="1.5604909918850343"/>
    <n v="-1.4109228248993782E-18"/>
    <n v="8.7254974981951075E-2"/>
    <n v="1.3044913070283013"/>
    <n v="0.48087569409779207"/>
    <n v="0"/>
    <n v="0"/>
    <n v="0"/>
    <n v="0.44125083020269695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01356299999999"/>
    <n v="0"/>
    <n v="1.4469127163072852"/>
    <n v="0"/>
    <n v="0.51123788324103969"/>
    <n v="0"/>
    <n v="0.2900613537246064"/>
    <n v="0"/>
    <n v="0.16245577312400991"/>
    <n v="1.4187800003126991"/>
    <n v="0.6363942205089721"/>
    <n v="0.21793225065064473"/>
    <n v="0.13739919543180154"/>
    <s v=""/>
    <n v="0.35333014734004631"/>
    <s v=""/>
    <n v="0.31776943463991081"/>
  </r>
  <r>
    <x v="0"/>
    <d v="2020-08-01T00:00:00"/>
    <x v="8"/>
    <x v="34"/>
    <n v="11.806889955192457"/>
    <n v="4.1773162495920397"/>
    <n v="2.3742717733016359"/>
    <n v="1.3371769763540651"/>
    <n v="13"/>
    <n v="5.8311541358020538"/>
    <n v="1.9968700276533093"/>
    <n v="1.2589616009668476"/>
    <n v="3.5976698233967741"/>
    <n v="1.6492729241057693"/>
    <n v="0.27361460628710133"/>
    <n v="0.17514752505757009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5.5650779123196381"/>
    <n v="-1.2868994231065716E-17"/>
    <n v="0.20186294347117917"/>
    <n v="5.1228865195653892"/>
    <n v="0.39379308644575195"/>
    <n v="0"/>
    <n v="0"/>
    <n v="0"/>
    <n v="0.52326949339049733"/>
    <n v="0"/>
    <n v="0"/>
    <n v="1.6430286827874936"/>
    <n v="-1.485549537013939E-18"/>
    <n v="9.1870076377738377E-2"/>
    <n v="1.3734886295661171"/>
    <n v="0.5206740960510019"/>
    <n v="0"/>
    <n v="0"/>
    <n v="0"/>
    <n v="0.45581174545657754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01356299999999"/>
    <n v="0"/>
    <n v="1.5234430104021879"/>
    <n v="0"/>
    <n v="0.53899911550219404"/>
    <n v="0"/>
    <n v="0.30635228680528731"/>
    <n v="0"/>
    <n v="0.17253594520049259"/>
    <n v="1.6767400003695534"/>
    <n v="0.7521022606015122"/>
    <n v="0.25755629622348925"/>
    <n v="0.16238086732849275"/>
    <s v=""/>
    <n v="0.35380326787537569"/>
    <s v=""/>
    <n v="0.32010431972553072"/>
  </r>
  <r>
    <x v="0"/>
    <d v="2020-08-01T00:00:00"/>
    <x v="8"/>
    <x v="35"/>
    <n v="12.133450034712103"/>
    <n v="4.2954981271558861"/>
    <n v="2.443421316485916"/>
    <n v="1.379617622587991"/>
    <n v="15.471405386938054"/>
    <n v="6.9397038083626175"/>
    <n v="2.3764912079115805"/>
    <n v="1.4983004073189725"/>
    <n v="6.1956067961169143"/>
    <n v="4.0585703735737608"/>
    <n v="0.43906330715801423"/>
    <n v="0.32426835117278313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5.7189992491388146"/>
    <n v="-1.3224930450966408E-17"/>
    <n v="0.20744615624966592"/>
    <n v="5.2645775351967874"/>
    <n v="0.40982644872756047"/>
    <n v="0"/>
    <n v="0"/>
    <n v="0"/>
    <n v="0.53260064539927576"/>
    <n v="0"/>
    <n v="0"/>
    <n v="1.6884722821892297"/>
    <n v="-1.5266375099499698E-18"/>
    <n v="9.4411058766940351E-2"/>
    <n v="1.4114771733564468"/>
    <n v="0.54187344337344134"/>
    <n v="0"/>
    <n v="0"/>
    <n v="0"/>
    <n v="0.46426432102238646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01356299999999"/>
    <n v="0"/>
    <n v="1.5655790574483279"/>
    <n v="0"/>
    <n v="0.55424812315908933"/>
    <n v="0"/>
    <n v="0.31527465235933116"/>
    <n v="0"/>
    <n v="0.17801206178220019"/>
    <n v="1.9955018672470788"/>
    <n v="0.89508299739988673"/>
    <n v="0.30651983606399263"/>
    <n v="0.19325078657859354"/>
    <s v=""/>
    <n v="0.3540211658569547"/>
    <s v=""/>
    <n v="0.32117756352077764"/>
  </r>
  <r>
    <x v="0"/>
    <d v="2020-08-01T00:00:00"/>
    <x v="4"/>
    <x v="24"/>
    <n v="134.08885014598764"/>
    <n v="85.838495189287585"/>
    <n v="42.72140834726396"/>
    <n v="39.082134342980751"/>
    <n v="162.00827831394437"/>
    <n v="101.17284356628498"/>
    <n v="58.574398835494158"/>
    <n v="46.855945192799787"/>
    <n v="189.5126395996727"/>
    <n v="103.36457715902577"/>
    <n v="52.569805609989636"/>
    <n v="42.331169303300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738695699999996"/>
    <n v="17.248662193079173"/>
    <n v="0"/>
    <n v="11.041926342647345"/>
    <n v="0"/>
    <n v="5.4955139088169656"/>
    <n v="0"/>
    <n v="5.0273720173801104"/>
    <n v="0"/>
    <n v="20.746452042543684"/>
    <n v="12.955989464860837"/>
    <n v="7.5009188975302532"/>
    <n v="6.0002774547527915"/>
    <n v="0.6401613191240878"/>
    <s v=""/>
    <n v="0.45529845620893522"/>
    <s v=""/>
  </r>
  <r>
    <x v="0"/>
    <d v="2020-08-01T00:00:00"/>
    <x v="4"/>
    <x v="25"/>
    <n v="86.589127481975027"/>
    <n v="62.994517771179069"/>
    <n v="40.101068841658268"/>
    <n v="35.896070393738398"/>
    <n v="164.00827831394434"/>
    <n v="102.63375004235867"/>
    <n v="61.00690256769996"/>
    <n v="48.055347927169102"/>
    <n v="155.61357288067572"/>
    <n v="109.45968313648278"/>
    <n v="50.517784089745362"/>
    <n v="45.296531151107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748179100000003"/>
    <n v="11.137126101770662"/>
    <n v="0"/>
    <n v="8.102378538043352"/>
    <n v="0"/>
    <n v="5.1578145373771545"/>
    <n v="0"/>
    <n v="4.6169660575032552"/>
    <n v="0"/>
    <n v="21.002567992400767"/>
    <n v="13.143070189746828"/>
    <n v="7.8124203994826544"/>
    <n v="6.1538705400398843"/>
    <n v="0.72751071183033267"/>
    <s v=""/>
    <n v="0.56982848133113873"/>
    <s v=""/>
  </r>
  <r>
    <x v="0"/>
    <d v="2020-08-01T00:00:00"/>
    <x v="4"/>
    <x v="26"/>
    <n v="155.42845159695273"/>
    <n v="112.21468773166386"/>
    <n v="54.638918158102264"/>
    <n v="50.739882653579414"/>
    <n v="236.26795177926212"/>
    <n v="153.72689475250695"/>
    <n v="93.474669124543723"/>
    <n v="75.887068283275411"/>
    <n v="195.55597791615298"/>
    <n v="142.00947027406082"/>
    <n v="75.884072866145601"/>
    <n v="64.401321770319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649018700000001"/>
    <n v="20.016795343860892"/>
    <n v="0"/>
    <n v="14.451526833224984"/>
    <n v="0"/>
    <n v="7.0366527578670182"/>
    <n v="0"/>
    <n v="6.5345169202478814"/>
    <n v="0"/>
    <n v="30.255995445367216"/>
    <n v="19.685954834059473"/>
    <n v="11.970176835204775"/>
    <n v="9.7179442876203961"/>
    <n v="0.72197005489478794"/>
    <s v=""/>
    <n v="0.45216792631382102"/>
    <s v=""/>
  </r>
  <r>
    <x v="0"/>
    <d v="2020-08-01T00:00:00"/>
    <x v="4"/>
    <x v="27"/>
    <n v="118.23737741858264"/>
    <n v="62.032632646501234"/>
    <n v="35.40369209343627"/>
    <n v="29.908761479886859"/>
    <n v="182.25931310318737"/>
    <n v="114.17257630420956"/>
    <n v="67.224680375476808"/>
    <n v="52.641708675940414"/>
    <n v="127.85467750028384"/>
    <n v="86.111550494622335"/>
    <n v="44.660647243883076"/>
    <n v="35.730081960416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19381999999997"/>
    <n v="15.252621262974291"/>
    <n v="0"/>
    <n v="8.0022093889372385"/>
    <n v="0"/>
    <n v="4.5670761530885615"/>
    <n v="0"/>
    <n v="3.8582301236466074"/>
    <n v="0"/>
    <n v="23.339758547861639"/>
    <n v="14.620708913891756"/>
    <n v="8.6086564341021994"/>
    <n v="6.7411906098192995"/>
    <n v="0.52464486273992694"/>
    <s v=""/>
    <n v="0.48214560955883873"/>
    <s v=""/>
  </r>
  <r>
    <x v="0"/>
    <d v="2020-08-01T00:00:00"/>
    <x v="4"/>
    <x v="28"/>
    <n v="128.72810621531877"/>
    <n v="81.963630441276166"/>
    <n v="49.0443597155449"/>
    <n v="41.95371109445648"/>
    <n v="209.76138268167361"/>
    <n v="132.75075380295263"/>
    <n v="78.97329388932593"/>
    <n v="61.90804033657092"/>
    <n v="176.91899486824656"/>
    <n v="117.8356314661257"/>
    <n v="67.847171466166017"/>
    <n v="52.259152968131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22098499999998"/>
    <n v="16.605343341591659"/>
    <n v="0"/>
    <n v="10.57293752713314"/>
    <n v="0"/>
    <n v="6.3265005288195209"/>
    <n v="0"/>
    <n v="5.4118389344757585"/>
    <n v="0"/>
    <n v="26.861617884426504"/>
    <n v="16.999792702243838"/>
    <n v="10.113160088903845"/>
    <n v="7.9278182772958958"/>
    <n v="0.63671899518337216"/>
    <s v=""/>
    <n v="0.51185764794197008"/>
    <s v=""/>
  </r>
  <r>
    <x v="0"/>
    <d v="2020-08-01T00:00:00"/>
    <x v="4"/>
    <x v="29"/>
    <n v="178.48801229538657"/>
    <n v="123.81649639031554"/>
    <n v="70.263872034530308"/>
    <n v="63.910473964766425"/>
    <n v="238.36484255690499"/>
    <n v="151.99745853317319"/>
    <n v="90.556387580587156"/>
    <n v="71.7853514150097"/>
    <n v="227.45459544564963"/>
    <n v="157.32122097437144"/>
    <n v="83.163274448851084"/>
    <n v="64.774513378270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02757999999998"/>
    <n v="23.029891696936328"/>
    <n v="0"/>
    <n v="15.975753584190583"/>
    <n v="0"/>
    <n v="9.06598343694173"/>
    <n v="0"/>
    <n v="8.2462193106426511"/>
    <n v="0"/>
    <n v="30.524519031998501"/>
    <n v="19.464486734043515"/>
    <n v="11.596467610414352"/>
    <n v="9.1926867317400394"/>
    <n v="0.69369642699256984"/>
    <s v=""/>
    <n v="0.51617091282648553"/>
    <s v=""/>
  </r>
  <r>
    <x v="0"/>
    <d v="2020-08-01T00:00:00"/>
    <x v="4"/>
    <x v="30"/>
    <n v="161.87854710590912"/>
    <n v="107.60209760932977"/>
    <n v="69.739108624501071"/>
    <n v="57.214473750231214"/>
    <n v="200.51034789243047"/>
    <n v="125.71140256606047"/>
    <n v="73.792452222158502"/>
    <n v="57.859221342000673"/>
    <n v="166.36601039719613"/>
    <n v="106.13355066417137"/>
    <n v="64.008115363997177"/>
    <n v="48.336695465986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10077700000002"/>
    <n v="20.884838708645638"/>
    <n v="0"/>
    <n v="13.882336439630452"/>
    <n v="0"/>
    <n v="8.9974246825585453"/>
    <n v="0"/>
    <n v="7.3815528829267594"/>
    <n v="0"/>
    <n v="25.861824676865627"/>
    <n v="16.214256706544102"/>
    <n v="9.517750489711716"/>
    <n v="7.4626823703360223"/>
    <n v="0.66470881740080756"/>
    <s v=""/>
    <n v="0.53172266174549332"/>
    <s v=""/>
  </r>
  <r>
    <x v="0"/>
    <d v="2020-08-01T00:00:00"/>
    <x v="4"/>
    <x v="31"/>
    <n v="149.66747511706211"/>
    <n v="87.627202579115277"/>
    <n v="60.185142332834332"/>
    <n v="48.402607209852718"/>
    <n v="248.5144870494025"/>
    <n v="159.12028886760217"/>
    <n v="95.535334887029194"/>
    <n v="75.61391291714844"/>
    <n v="154.92590714662845"/>
    <n v="102.3386877870773"/>
    <n v="66.199763389684904"/>
    <n v="51.317476691126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01356299999999"/>
    <n v="19.311594307809823"/>
    <n v="0"/>
    <n v="11.306537944951458"/>
    <n v="0"/>
    <n v="7.7656889125738218"/>
    <n v="0"/>
    <n v="6.2453884061707345"/>
    <n v="0"/>
    <n v="32.053398546696506"/>
    <n v="20.523334862666673"/>
    <n v="12.322147496444826"/>
    <n v="9.7526824902032967"/>
    <n v="0.58547926001008466"/>
    <s v=""/>
    <n v="0.55236964989441317"/>
    <s v=""/>
  </r>
  <r>
    <x v="0"/>
    <d v="2020-08-01T00:00:00"/>
    <x v="4"/>
    <x v="32"/>
    <n v="220.78158188924974"/>
    <n v="125.66965515264401"/>
    <n v="93.949174607695099"/>
    <n v="65.053324455693328"/>
    <n v="255.28281349010032"/>
    <n v="161.76351354701163"/>
    <n v="95.607060994119934"/>
    <n v="75.623593663980301"/>
    <n v="144.45768668165806"/>
    <n v="107.91246004775567"/>
    <n v="64.735173887595167"/>
    <n v="54.21613760391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01356299999999"/>
    <n v="0"/>
    <n v="28.487447501515497"/>
    <n v="0"/>
    <n v="16.215155598850341"/>
    <n v="0"/>
    <n v="12.122261995522663"/>
    <n v="0"/>
    <n v="8.3938304516734412"/>
    <n v="32.926377291210116"/>
    <n v="20.864257981892042"/>
    <n v="12.33139872973943"/>
    <n v="9.753931112929946"/>
    <s v=""/>
    <n v="0.56920352720220768"/>
    <s v=""/>
    <n v="0.51765340150473582"/>
  </r>
  <r>
    <x v="0"/>
    <d v="2020-08-01T00:00:00"/>
    <x v="4"/>
    <x v="33"/>
    <n v="277.34803379204357"/>
    <n v="157.13632497117857"/>
    <n v="117.94123850919358"/>
    <n v="81.099206908486437"/>
    <n v="290.51862620637468"/>
    <n v="189.52044540586448"/>
    <n v="114.8777669264892"/>
    <n v="92.502834311116402"/>
    <n v="159.64591688800948"/>
    <n v="92.958765409808507"/>
    <n v="67.167776080394717"/>
    <n v="46.192522081868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01356299999999"/>
    <n v="0"/>
    <n v="35.786216788059434"/>
    <n v="0"/>
    <n v="20.27530000415987"/>
    <n v="0"/>
    <n v="15.217957999683883"/>
    <n v="0"/>
    <n v="10.464230663855677"/>
    <n v="37.471092416356832"/>
    <n v="24.444347053835934"/>
    <n v="14.816934381444229"/>
    <n v="11.931015572077388"/>
    <s v=""/>
    <n v="0.56656729388966887"/>
    <s v=""/>
    <n v="0.51610731588231673"/>
  </r>
  <r>
    <x v="0"/>
    <d v="2020-08-01T00:00:00"/>
    <x v="4"/>
    <x v="34"/>
    <n v="361.798440329583"/>
    <n v="207.52246003208714"/>
    <n v="156.66946827043208"/>
    <n v="108.96385870945552"/>
    <n v="236.01241747091663"/>
    <n v="148.19541046436041"/>
    <n v="87.38914250973437"/>
    <n v="68.364914615754032"/>
    <n v="136.92673068608323"/>
    <n v="78.141990473045979"/>
    <n v="52.444009484067813"/>
    <n v="39.012829493926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01356299999999"/>
    <n v="0"/>
    <n v="46.682852739905279"/>
    <n v="0"/>
    <n v="26.776623008865606"/>
    <n v="0"/>
    <n v="20.215061484082966"/>
    <n v="0"/>
    <n v="14.059606684516245"/>
    <n v="30.440881612107997"/>
    <n v="19.114244045905984"/>
    <n v="11.271451603389767"/>
    <n v="8.8177066890833782"/>
    <s v=""/>
    <n v="0.57358583371183958"/>
    <s v=""/>
    <n v="0.52507019573981306"/>
  </r>
  <r>
    <x v="0"/>
    <d v="2020-08-01T00:00:00"/>
    <x v="4"/>
    <x v="35"/>
    <n v="408.38155044213755"/>
    <n v="236.04283607235382"/>
    <n v="177.49098840836666"/>
    <n v="124.23160094907014"/>
    <n v="323.81763308507266"/>
    <n v="209.95146919715543"/>
    <n v="126.73892182062301"/>
    <n v="101.7738505981978"/>
    <n v="257.04297684403429"/>
    <n v="229.16104670185766"/>
    <n v="95.825380085672435"/>
    <n v="111.91470998932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01356299999999"/>
    <n v="0"/>
    <n v="52.693471435691194"/>
    <n v="0"/>
    <n v="30.45660712809407"/>
    <n v="0"/>
    <n v="22.901662226570178"/>
    <n v="0"/>
    <n v="16.029603465026089"/>
    <n v="41.765998324517895"/>
    <n v="27.079540503017437"/>
    <n v="16.346786140026786"/>
    <n v="13.126791253048697"/>
    <s v=""/>
    <n v="0.57799583702251034"/>
    <s v=""/>
    <n v="0.52630955896068643"/>
  </r>
  <r>
    <x v="1"/>
    <d v="2020-08-01T00:00:00"/>
    <x v="0"/>
    <x v="24"/>
    <n v="51.840608816779998"/>
    <n v="23.816151943897438"/>
    <n v="25.057971112887998"/>
    <n v="16.012049601342998"/>
    <n v="108.96222664278977"/>
    <n v="47.533670592270006"/>
    <n v="49.540635618305259"/>
    <n v="35.714522798956132"/>
    <n v="46.567972851516004"/>
    <n v="24.100532385703588"/>
    <n v="21.838699348348001"/>
    <n v="17.793676793816999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9.4465970000000006"/>
    <n v="5.4258293999999996"/>
    <n v="0"/>
    <n v="5.0050249999999998"/>
    <n v="3.8652274000000002"/>
    <n v="3.0930906999999999"/>
    <n v="2.8339360767800015"/>
    <n v="7.6566000000000001"/>
    <n v="0.45"/>
    <n v="1.8102529999999999"/>
    <n v="12.254050239999991"/>
    <n v="1.665225264095"/>
    <n v="2.05853176886"/>
    <n v="0"/>
    <n v="1.1070832755929998"/>
    <n v="2.5116201222260006"/>
    <n v="-0.17114955894999997"/>
    <n v="4.4237294727079988"/>
    <n v="-7.2073137800000048E-2"/>
    <n v="3.6653796483000003E-2"/>
    <n v="0.59723324356899998"/>
    <n v="11.659297697113439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0.398475650000002"/>
    <n v="1.705368697222158"/>
    <n v="0"/>
    <n v="0.78346533616061231"/>
    <n v="0"/>
    <n v="0.82431669934370533"/>
    <n v="0"/>
    <n v="0.52673857023955728"/>
    <n v="0"/>
    <n v="3.5532857815713315"/>
    <n v="1.5500850254750629"/>
    <n v="1.6155326627971283"/>
    <n v="1.1646596253320365"/>
    <n v="0.45941111587000732"/>
    <s v=""/>
    <n v="0.67231892200981125"/>
    <s v=""/>
  </r>
  <r>
    <x v="1"/>
    <d v="2020-08-01T00:00:00"/>
    <x v="0"/>
    <x v="25"/>
    <n v="73.397640277199997"/>
    <n v="30.690053885364289"/>
    <n v="31.612316485972002"/>
    <n v="21.190539346028995"/>
    <n v="121.09253361033417"/>
    <n v="55.688384407320044"/>
    <n v="54.495672220691461"/>
    <n v="39.1433409556982"/>
    <n v="48.222337563000004"/>
    <n v="24.486452635967346"/>
    <n v="22.321983440524999"/>
    <n v="16.971002010662996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11.332699999999999"/>
    <n v="6.3814893999999995"/>
    <n v="2.8051219999999999"/>
    <n v="7.0102454999999999"/>
    <n v="5.1076699400000001"/>
    <n v="4.5142533"/>
    <n v="3.4997911172"/>
    <n v="4.7748400000000002"/>
    <n v="10.199999999999999"/>
    <n v="4.4280999999999997"/>
    <n v="13.343429020000002"/>
    <n v="1.8651095543590022"/>
    <n v="2.4470409087989995"/>
    <n v="1.28046426033"/>
    <n v="1.3633034957520009"/>
    <n v="4.057949615310001"/>
    <n v="0.39234084130599994"/>
    <n v="5.473242432285998"/>
    <n v="0.12680255495200002"/>
    <n v="0.93486504484900002"/>
    <n v="1.0719355443559999"/>
    <n v="11.676999633065297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1.343392810000001"/>
    <n v="2.3417260767565256"/>
    <n v="0"/>
    <n v="0.97915544980735891"/>
    <n v="0"/>
    <n v="1.0085799159523727"/>
    <n v="0"/>
    <n v="0.67607675641509446"/>
    <n v="0"/>
    <n v="3.948858161118729"/>
    <n v="1.8160123063739064"/>
    <n v="1.7771176601755705"/>
    <n v="1.2764742530184414"/>
    <n v="0.41813406765473016"/>
    <s v=""/>
    <n v="0.69046927793549762"/>
    <s v=""/>
  </r>
  <r>
    <x v="1"/>
    <d v="2020-08-01T00:00:00"/>
    <x v="0"/>
    <x v="26"/>
    <n v="96.241436327449989"/>
    <n v="43.248895505495184"/>
    <n v="49.984034222955998"/>
    <n v="33.071999189174996"/>
    <n v="168.41728169557183"/>
    <n v="77.459783053399164"/>
    <n v="75.820700566098196"/>
    <n v="54.464791775660444"/>
    <n v="99.721444631150007"/>
    <n v="32.211463972151776"/>
    <n v="32.364135652401998"/>
    <n v="25.305990795766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19.045629999999999"/>
    <n v="11.443462799999999"/>
    <n v="5.7891720000000007"/>
    <n v="6.8430914999999999"/>
    <n v="8.6478590000000004"/>
    <n v="4.5379994000000003"/>
    <n v="5.1773809134499977"/>
    <n v="11.861219999999999"/>
    <n v="1.5"/>
    <n v="1.5923499999999999"/>
    <n v="19.803270713999979"/>
    <n v="2.9540340063700028"/>
    <n v="4.2751173279410022"/>
    <n v="2.8173118177580001"/>
    <n v="1.1947810079349996"/>
    <n v="6.7619814169119987"/>
    <n v="-0.22214361942599992"/>
    <n v="8.0295550307189991"/>
    <n v="0.21870607756900001"/>
    <n v="0.121053826414"/>
    <n v="0.56031622352400012"/>
    <n v="16.538182389779191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2.090856989999999"/>
    <n v="2.999029797098915"/>
    <n v="0"/>
    <n v="1.3477014814210853"/>
    <n v="0"/>
    <n v="1.5575786660521964"/>
    <n v="0"/>
    <n v="1.0305738858728746"/>
    <n v="0"/>
    <n v="5.4921301707757326"/>
    <n v="2.5259831250470883"/>
    <n v="2.4725322303985942"/>
    <n v="1.7761106410494192"/>
    <n v="0.4493791567942314"/>
    <s v=""/>
    <n v="0.76469002971354227"/>
    <s v=""/>
  </r>
  <r>
    <x v="1"/>
    <d v="2020-08-01T00:00:00"/>
    <x v="0"/>
    <x v="27"/>
    <n v="48.933806283999999"/>
    <n v="29.780371166955774"/>
    <n v="29.143841482477992"/>
    <n v="21.033112025407004"/>
    <n v="119.23855373885928"/>
    <n v="55.435825579835338"/>
    <n v="53.559829024163697"/>
    <n v="38.414136279413725"/>
    <n v="58.685781733560006"/>
    <n v="23.239745763317508"/>
    <n v="21.279425529641003"/>
    <n v="16.247386817972998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10.696931000000001"/>
    <n v="6.6570081999999999"/>
    <n v="4.75352"/>
    <n v="3.4382519999999999"/>
    <n v="5.0294860000000003"/>
    <n v="1.3095089"/>
    <n v="3.0171202239999997"/>
    <n v="0.21839999999999998"/>
    <n v="0"/>
    <n v="2.7478540000000002"/>
    <n v="11.065725960000002"/>
    <n v="2.6441709501949995"/>
    <n v="2.4040302231150004"/>
    <n v="2.3021391160400002"/>
    <n v="0.95486188565699981"/>
    <n v="4.1863442776360005"/>
    <n v="0.10110249632800002"/>
    <n v="4.7193434183970009"/>
    <n v="-1.8331707460000003E-2"/>
    <n v="0"/>
    <n v="1.5350970196059996"/>
    <n v="10.951613487441772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2.68126625"/>
    <n v="1.4973044774236677"/>
    <n v="0"/>
    <n v="0.91123675989622266"/>
    <n v="0"/>
    <n v="0.8917598620426157"/>
    <n v="0"/>
    <n v="0.64358314223540847"/>
    <n v="0"/>
    <n v="3.8883994083967637"/>
    <n v="1.8077762991045825"/>
    <n v="1.7465995767400719"/>
    <n v="1.2526947040138929"/>
    <n v="0.6085848093262497"/>
    <s v=""/>
    <n v="0.70627434115882659"/>
    <s v=""/>
  </r>
  <r>
    <x v="1"/>
    <d v="2020-08-01T00:00:00"/>
    <x v="0"/>
    <x v="28"/>
    <n v="58.306157641680002"/>
    <n v="28.224102622103334"/>
    <n v="30.789294760258997"/>
    <n v="20.326899538334999"/>
    <n v="129.37678078376504"/>
    <n v="60.18429675568774"/>
    <n v="58.153554657134691"/>
    <n v="41.717097936581261"/>
    <n v="59.596762900399995"/>
    <n v="26.843036768131739"/>
    <n v="22.981668422692003"/>
    <n v="18.126577839310002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11.776453999999999"/>
    <n v="6.1970977999999999"/>
    <n v="7.0586000000000002"/>
    <n v="4.8950054999999999"/>
    <n v="4.8802744000000002"/>
    <n v="4.4187956000000002"/>
    <n v="3.3740129076800009"/>
    <n v="0"/>
    <n v="1.0499999999999998"/>
    <n v="2.5775999999999999"/>
    <n v="12.078317434000013"/>
    <n v="2.4878894127149991"/>
    <n v="2.4595402161069995"/>
    <n v="2.7374220478009992"/>
    <n v="1.2250624914539994"/>
    <n v="3.2426703300620003"/>
    <n v="0.29439687906100004"/>
    <n v="5.2953982099729977"/>
    <n v="0"/>
    <n v="0.11641324988599999"/>
    <n v="0.838720195349"/>
    <n v="9.526589589695341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2.098163"/>
    <n v="1.8164951571116392"/>
    <n v="0"/>
    <n v="0.87930585379927617"/>
    <n v="0"/>
    <n v="0.95922295491673459"/>
    <n v="0"/>
    <n v="0.63327298631809548"/>
    <n v="0"/>
    <n v="4.2190095576102422"/>
    <n v="1.9626251456564361"/>
    <n v="1.8964021319832443"/>
    <n v="1.3604051194036586"/>
    <n v="0.48406727117149989"/>
    <s v=""/>
    <n v="0.72019648633279321"/>
    <s v=""/>
  </r>
  <r>
    <x v="1"/>
    <d v="2020-08-01T00:00:00"/>
    <x v="0"/>
    <x v="29"/>
    <n v="83.349766457530009"/>
    <n v="39.907743431113971"/>
    <n v="40.277144380336004"/>
    <n v="27.621873316232001"/>
    <n v="159.50244077722712"/>
    <n v="74.235442598917899"/>
    <n v="71.736876725042094"/>
    <n v="51.469974847761989"/>
    <n v="64.864701238999999"/>
    <n v="26.007844200370041"/>
    <n v="26.218940556539998"/>
    <n v="18.559618342714007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16.765484000000001"/>
    <n v="7.1573987999999993"/>
    <n v="11.764609"/>
    <n v="8.3049020000000002"/>
    <n v="5.8731127999999995"/>
    <n v="6.1719005999999998"/>
    <n v="4.8423882175300008"/>
    <n v="0"/>
    <n v="2.9580000000000002"/>
    <n v="2.1581000000000001"/>
    <n v="17.353871039999973"/>
    <n v="3.0472639773449979"/>
    <n v="2.7810118283190008"/>
    <n v="4.4365971884949991"/>
    <n v="2.5269079561580003"/>
    <n v="4.662976838046001"/>
    <n v="0.63035201335799973"/>
    <n v="7.5620484095560023"/>
    <n v="0"/>
    <n v="0.34831768936700003"/>
    <n v="0.52385396848499999"/>
    <n v="13.388413561984976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1.143291430000001"/>
    <n v="2.6763313262785084"/>
    <n v="0"/>
    <n v="1.2814234333841563"/>
    <n v="0"/>
    <n v="1.293284766347383"/>
    <n v="0"/>
    <n v="0.8869285180828429"/>
    <n v="0"/>
    <n v="5.2014149527032254"/>
    <n v="2.4208365669704723"/>
    <n v="2.3393577016103935"/>
    <n v="1.6784489032510859"/>
    <n v="0.47879850331012674"/>
    <s v=""/>
    <n v="0.69214320183026634"/>
    <s v=""/>
  </r>
  <r>
    <x v="1"/>
    <d v="2020-08-01T00:00:00"/>
    <x v="0"/>
    <x v="30"/>
    <n v="78.823532760939997"/>
    <n v="34.584472063421742"/>
    <n v="39.109449933544994"/>
    <n v="28.556408375364004"/>
    <n v="125.28054436082016"/>
    <n v="58.124219862997293"/>
    <n v="56.311657488736984"/>
    <n v="40.305919401467108"/>
    <n v="65.22006815040001"/>
    <n v="24.561949132498913"/>
    <n v="26.152013350360001"/>
    <n v="18.537889541409999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20.150022"/>
    <n v="7.3397164000000004"/>
    <n v="8.5757630000000002"/>
    <n v="7.4022605000000006"/>
    <n v="5.2824853999999997"/>
    <n v="6.954851699999999"/>
    <n v="4.5201780990200007"/>
    <n v="0"/>
    <n v="1.75"/>
    <n v="1.7008989999999999"/>
    <n v="15.147356661920014"/>
    <n v="1.9429688241729988"/>
    <n v="3.1691020261620007"/>
    <n v="2.8840350818180003"/>
    <n v="1.2338958933979995"/>
    <n v="5.7722016043739988"/>
    <n v="-0.795655633009"/>
    <n v="7.498382500952002"/>
    <n v="0"/>
    <n v="0.129866868148"/>
    <n v="0.49468177041600003"/>
    <n v="12.254993126989742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1.432545220000002"/>
    <n v="2.5077044257550578"/>
    <n v="0"/>
    <n v="1.100275902614982"/>
    <n v="0"/>
    <n v="1.2442342692840638"/>
    <n v="0"/>
    <n v="0.90849812433242094"/>
    <n v="0"/>
    <n v="3.9376927898630982"/>
    <n v="1.8269023545408511"/>
    <n v="1.7699317065546341"/>
    <n v="1.2668553527262241"/>
    <n v="0.43875820902764257"/>
    <s v=""/>
    <n v="0.82570028315009858"/>
    <s v=""/>
  </r>
  <r>
    <x v="1"/>
    <d v="2020-08-01T00:00:00"/>
    <x v="0"/>
    <x v="31"/>
    <n v="89.787359315100005"/>
    <n v="37.812634894302683"/>
    <n v="42.021458405576993"/>
    <n v="30.375669415090012"/>
    <n v="136.23675419363346"/>
    <n v="63.255812039545205"/>
    <n v="61.276018784481806"/>
    <n v="43.875373984144673"/>
    <n v="66.961907609619999"/>
    <n v="31.641846521902622"/>
    <n v="28.268050686580992"/>
    <n v="21.545634484335999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17.416876999999999"/>
    <n v="8.2212412500000003"/>
    <n v="13.189584"/>
    <n v="9.5541975000000008"/>
    <n v="7.0143553000000001"/>
    <n v="7.1879694000000001"/>
    <n v="5.1905818691000052"/>
    <n v="0"/>
    <n v="3.75"/>
    <n v="2.5908329999999999"/>
    <n v="15.671719995999993"/>
    <n v="1.9104017574159975"/>
    <n v="3.5176845196449995"/>
    <n v="3.9094174472589995"/>
    <n v="2.1964645442629984"/>
    <n v="5.9966683312480011"/>
    <n v="-2.4329261222340004"/>
    <n v="8.7444929743250057"/>
    <n v="0"/>
    <n v="0.27414303238900001"/>
    <n v="0.4453760789475919"/>
    <n v="13.250912331044098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1.211693050000001"/>
    <n v="2.8767218481632479"/>
    <n v="0"/>
    <n v="1.2114893874461796"/>
    <n v="0"/>
    <n v="1.3463370390789164"/>
    <n v="0"/>
    <n v="0.97321440930581016"/>
    <n v="0"/>
    <n v="4.2820574211233389"/>
    <n v="1.988193428244311"/>
    <n v="1.9259665464434941"/>
    <n v="1.3790468797160198"/>
    <n v="0.421135393475633"/>
    <s v=""/>
    <n v="0.8033206228552664"/>
    <s v=""/>
  </r>
  <r>
    <x v="1"/>
    <d v="2020-08-01T00:00:00"/>
    <x v="0"/>
    <x v="32"/>
    <n v="105.95883062984194"/>
    <n v="37.530458677358489"/>
    <n v="53.695768621204429"/>
    <n v="30.26871247959134"/>
    <n v="159.05497773480079"/>
    <n v="73.881717454725731"/>
    <n v="71.564710641483757"/>
    <n v="51.252767177053428"/>
    <n v="76.087950114400002"/>
    <n v="33.721709611753759"/>
    <n v="29.403820361804001"/>
    <n v="24.086897066663997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31.240500228492277"/>
    <n v="11.055396547271606"/>
    <n v="13.858043695467556"/>
    <n v="13.894343374495097"/>
    <n v="8.023797899440769"/>
    <n v="3.9944254044567344"/>
    <n v="2.3918800261500439"/>
    <n v="0"/>
    <n v="0.63524999999999998"/>
    <n v="2.6037618220163705"/>
    <n v="18.261431632051483"/>
    <n v="1.5711447303481585"/>
    <n v="4.6331356293515329"/>
    <n v="3.4289629886917359"/>
    <n v="2.2429868612223087"/>
    <n v="6.3154535593695567"/>
    <n v="-1.9501520956520884"/>
    <n v="3.9641273667897181"/>
    <n v="0"/>
    <n v="2.4593592449662499E-3"/>
    <n v="0.90081596498941552"/>
    <n v="16.421524313003189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1.211693050000001"/>
    <n v="0"/>
    <n v="3.3948440560433468"/>
    <n v="0"/>
    <n v="1.2024486661853317"/>
    <n v="0"/>
    <n v="1.720373468212242"/>
    <n v="0"/>
    <n v="0.96978758669393417"/>
    <n v="4.9992570052563625"/>
    <n v="2.3221762613537829"/>
    <n v="2.2493504202056989"/>
    <n v="1.6109257251657596"/>
    <s v=""/>
    <n v="0.3541984981739551"/>
    <s v=""/>
    <n v="0.80651059289749516"/>
  </r>
  <r>
    <x v="1"/>
    <d v="2020-08-01T00:00:00"/>
    <x v="0"/>
    <x v="33"/>
    <n v="106.02876950979319"/>
    <n v="44.112514494162951"/>
    <n v="50.788104217167188"/>
    <n v="30.911678890089757"/>
    <n v="125.03350293110411"/>
    <n v="58.107473628508622"/>
    <n v="56.419329954668171"/>
    <n v="40.347466362503695"/>
    <n v="64.732263908000007"/>
    <n v="23.476461375451642"/>
    <n v="26.895801010984002"/>
    <n v="20.656751286883004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15.570871298010783"/>
    <n v="14.321880445740906"/>
    <n v="41.098878892446152"/>
    <n v="1.4144817453539811"/>
    <n v="7.8028446124442059"/>
    <n v="0.24055278168153782"/>
    <n v="2.3396298296342573"/>
    <n v="0"/>
    <n v="0.62182730867486191"/>
    <n v="4.585228731882725"/>
    <n v="18.032573863923758"/>
    <n v="0.6688548624631182"/>
    <n v="6.0007123230020394"/>
    <n v="10.114299261521211"/>
    <n v="0.22747073845780147"/>
    <n v="6.1472166957692114"/>
    <n v="-9.9616415860977331E-2"/>
    <n v="3.8774521184344684"/>
    <n v="0"/>
    <n v="2.4073935306761175E-3"/>
    <n v="1.5863383547153653"/>
    <n v="15.587379162130063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1.211693050000001"/>
    <n v="0"/>
    <n v="3.3970848470135517"/>
    <n v="0"/>
    <n v="1.4133329590130308"/>
    <n v="0"/>
    <n v="1.6272140103328097"/>
    <n v="0"/>
    <n v="0.99038776398865536"/>
    <n v="3.9299280306855784"/>
    <n v="1.8263760036446299"/>
    <n v="1.773315959831367"/>
    <n v="1.2681612152585844"/>
    <s v=""/>
    <n v="0.41604287872159607"/>
    <s v=""/>
    <n v="0.70074624501806726"/>
  </r>
  <r>
    <x v="1"/>
    <d v="2020-08-01T00:00:00"/>
    <x v="0"/>
    <x v="34"/>
    <n v="117.49785178817027"/>
    <n v="47.903291644850654"/>
    <n v="54.066699469400909"/>
    <n v="33.234114165780859"/>
    <n v="139.94614020215468"/>
    <n v="65.114596929802502"/>
    <n v="63.189499969855532"/>
    <n v="45.219618748341176"/>
    <n v="70.180206336799998"/>
    <n v="17.519010406815369"/>
    <n v="24.836205950649997"/>
    <n v="17.596216057763996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20.715813080815614"/>
    <n v="12.346518214504187"/>
    <n v="45.502471702982888"/>
    <n v="1.5671291514043104"/>
    <n v="8.6380242405304202"/>
    <n v="0.26624726532690701"/>
    <n v="2.8414659363846386"/>
    <n v="0"/>
    <n v="0.68917811478939939"/>
    <n v="5.0743197966168818"/>
    <n v="19.856684284814989"/>
    <n v="0.94155247757094629"/>
    <n v="5.1740872517123977"/>
    <n v="11.19897486071574"/>
    <n v="0.25201804946730078"/>
    <n v="6.8062915175976073"/>
    <n v="-0.11026344314091453"/>
    <n v="4.7207102821118161"/>
    <n v="0"/>
    <n v="2.6681409965143184E-3"/>
    <n v="1.7555477792183374"/>
    <n v="17.161704728600917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1.211693050000001"/>
    <n v="0"/>
    <n v="3.7645459219383892"/>
    <n v="0"/>
    <n v="1.5347867085617981"/>
    <n v="0"/>
    <n v="1.7322578234634056"/>
    <n v="0"/>
    <n v="1.0647969052028359"/>
    <n v="4.3986471327588914"/>
    <n v="2.0466168961308511"/>
    <n v="1.9861091735818641"/>
    <n v="1.4212978369001041"/>
    <s v=""/>
    <n v="0.40769504221415537"/>
    <s v=""/>
    <n v="0.69377516710489673"/>
  </r>
  <r>
    <x v="1"/>
    <d v="2020-08-01T00:00:00"/>
    <x v="0"/>
    <x v="35"/>
    <n v="128.94903040839495"/>
    <n v="54.398112698362034"/>
    <n v="59.909577463653179"/>
    <n v="38.148183668747158"/>
    <n v="227.52685866755567"/>
    <n v="106.05251982808707"/>
    <n v="102.33533770695223"/>
    <n v="73.665842962903412"/>
    <n v="140.65145602800001"/>
    <n v="21.246096451337475"/>
    <n v="38.379252366660992"/>
    <n v="23.252926247541993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22.271880400886896"/>
    <n v="13.679894476313397"/>
    <n v="49.55601536496178"/>
    <n v="1.8849407642568381"/>
    <n v="9.3403248317850558"/>
    <n v="0.27978512704807279"/>
    <n v="4.092607251439099"/>
    <n v="0"/>
    <n v="0.86624999999999996"/>
    <n v="5.2290154291418336"/>
    <n v="21.748316762561942"/>
    <n v="0.96537763640494167"/>
    <n v="5.7335593159448326"/>
    <n v="12.350878086813587"/>
    <n v="0.30300896084159862"/>
    <n v="7.5283731712813733"/>
    <n v="-0.11687208406619727"/>
    <n v="6.8214557224667498"/>
    <n v="0"/>
    <n v="3.3536716976812499E-3"/>
    <n v="1.8090673808632749"/>
    <n v="18.999910836114196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1.211693050000001"/>
    <n v="0"/>
    <n v="4.1314333766458384"/>
    <n v="0"/>
    <n v="1.7428760628658699"/>
    <n v="0"/>
    <n v="1.9194593951593786"/>
    <n v="0"/>
    <n v="1.2222401267254279"/>
    <n v="7.1513966948855678"/>
    <n v="3.333336750765838"/>
    <n v="3.216501999514723"/>
    <n v="2.3153911102012152"/>
    <s v=""/>
    <n v="0.4218574775326156"/>
    <s v=""/>
    <n v="0.70127770572260728"/>
  </r>
  <r>
    <x v="1"/>
    <d v="2020-08-01T00:00:00"/>
    <x v="1"/>
    <x v="24"/>
    <n v="205.41738891594005"/>
    <n v="34.334346466242209"/>
    <n v="23.199843543465004"/>
    <n v="11.280274316305"/>
    <n v="252.56446469518968"/>
    <n v="53.448521293276144"/>
    <n v="38.338963022122734"/>
    <n v="24.528698708988799"/>
    <n v="399.34893761319989"/>
    <n v="109.46681564690117"/>
    <n v="35.794829796790005"/>
    <n v="26.877131946595998"/>
    <s v="Limited Pay UL 15/5"/>
    <s v="E15/8"/>
    <s v="UE15/7"/>
    <s v="Life Saver 15/9"/>
    <s v="TMB Wealthy 3 Gens"/>
    <s v="Term ROP 20/10"/>
    <s v="Power Max Link"/>
    <s v="Unit-Linked"/>
    <s v="W99/8"/>
    <s v="Pension85"/>
    <n v="0"/>
    <n v="18.612688800000001"/>
    <n v="81.999204000000006"/>
    <n v="77.905297800000014"/>
    <n v="0.02"/>
    <n v="0"/>
    <n v="0"/>
    <n v="8.9835127299999993"/>
    <n v="1.6772312000000003"/>
    <n v="1.3288279999999999"/>
    <n v="14.890626385939981"/>
    <n v="0"/>
    <n v="3.7152056014399988"/>
    <n v="2.9274471932469996"/>
    <n v="2.5101007912640001"/>
    <n v="0.16648989901099998"/>
    <n v="0"/>
    <n v="0"/>
    <n v="4.3755084122350008"/>
    <n v="0.65168615871299962"/>
    <n v="2.556840155200004E-2"/>
    <n v="19.954370689434896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0.398475650000002"/>
    <n v="6.7574897926153099"/>
    <n v="0"/>
    <n v="1.1294759270681458"/>
    <n v="0"/>
    <n v="0.76319101689775037"/>
    <n v="0"/>
    <n v="0.37108026225338042"/>
    <n v="0"/>
    <n v="8.2361911001841381"/>
    <n v="1.742969803471595"/>
    <n v="1.2502432850725183"/>
    <n v="0.79988707140525694"/>
    <n v="0.16714430383638237"/>
    <s v=""/>
    <n v="0.32854198426045045"/>
    <s v=""/>
  </r>
  <r>
    <x v="1"/>
    <d v="2020-08-01T00:00:00"/>
    <x v="1"/>
    <x v="25"/>
    <n v="173.90941100128998"/>
    <n v="45.511635431355586"/>
    <n v="24.378857856789004"/>
    <n v="16.302930590450998"/>
    <n v="266.06256192629633"/>
    <n v="62.442297076785145"/>
    <n v="42.545415672396835"/>
    <n v="29.081719454700302"/>
    <n v="182.41264751511997"/>
    <n v="77.891635398314023"/>
    <n v="27.003371050255996"/>
    <n v="26.870010605301999"/>
    <s v="Limited Pay UL 15/5"/>
    <s v="E15/8"/>
    <s v="UE15/7"/>
    <s v="Life Saver 15/9"/>
    <s v="TMB Wealthy 3 Gens"/>
    <s v="Term ROP 20/10"/>
    <s v="Power Max Link"/>
    <s v="Unit-Linked"/>
    <s v="W99/8"/>
    <s v="Pension85"/>
    <n v="28.199269999999999"/>
    <n v="10.028895199999999"/>
    <n v="49.236992000000001"/>
    <n v="47.178513000000002"/>
    <n v="2.488"/>
    <n v="0"/>
    <n v="0"/>
    <n v="13.092751500000002"/>
    <n v="7.3202967999999986"/>
    <n v="2.4086066000000002"/>
    <n v="13.956085901289953"/>
    <n v="16.224033344582004"/>
    <n v="1.7389144656260009"/>
    <n v="1.3919430404909996"/>
    <n v="1.564331454227001"/>
    <n v="0.47647700836000001"/>
    <n v="0"/>
    <n v="0"/>
    <n v="4.3548119310989986"/>
    <n v="2.8103088013790005"/>
    <n v="0.10358592003400004"/>
    <n v="16.844197207635617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343392810000001"/>
    <n v="5.5485190150124648"/>
    <n v="0"/>
    <n v="1.4520328321583378"/>
    <n v="0"/>
    <n v="0.77779894488675183"/>
    <n v="0"/>
    <n v="0.52013930620968396"/>
    <n v="0"/>
    <n v="8.6763674663187444"/>
    <n v="2.036259107470026"/>
    <n v="1.3874167703581282"/>
    <n v="0.94836222997532571"/>
    <n v="0.26169736973589081"/>
    <s v=""/>
    <n v="0.35821456284603148"/>
    <s v=""/>
  </r>
  <r>
    <x v="1"/>
    <d v="2020-08-01T00:00:00"/>
    <x v="1"/>
    <x v="26"/>
    <n v="210.06846454855003"/>
    <n v="54.272523207073249"/>
    <n v="28.942145225476004"/>
    <n v="20.316454022870005"/>
    <n v="316.96055298152925"/>
    <n v="73.915212415722067"/>
    <n v="50.447215387270084"/>
    <n v="34.755147253595595"/>
    <n v="264.40181820386999"/>
    <n v="122.46981551516069"/>
    <n v="49.065392636448017"/>
    <n v="52.433687288108992"/>
    <s v="Limited Pay UL 15/5"/>
    <s v="E15/8"/>
    <s v="UE15/7"/>
    <s v="Life Saver 15/9"/>
    <s v="TMB Wealthy 3 Gens"/>
    <s v="Term ROP 20/10"/>
    <s v="Power Max Link"/>
    <s v="Unit-Linked"/>
    <s v="W99/8"/>
    <s v="Pension85"/>
    <n v="32.222000000000001"/>
    <n v="4.425592"/>
    <n v="71.546037499999997"/>
    <n v="63.938898000000002"/>
    <n v="4.016"/>
    <n v="0"/>
    <n v="0"/>
    <n v="10.68986788"/>
    <n v="6.564859199999999"/>
    <n v="2.1861220000000001"/>
    <n v="14.479087968550004"/>
    <n v="18.830532183492004"/>
    <n v="0.761491434912"/>
    <n v="3.2731276243209995"/>
    <n v="2.5938483417880001"/>
    <n v="1.030287817162"/>
    <n v="0"/>
    <n v="0"/>
    <n v="5.0276473011849996"/>
    <n v="2.3559103046619985"/>
    <n v="0.3301418818170001"/>
    <n v="20.06463422388029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2.090856989999999"/>
    <n v="6.5460534324156745"/>
    <n v="0"/>
    <n v="1.6912145170814663"/>
    <n v="0"/>
    <n v="0.90188134378881868"/>
    <n v="0"/>
    <n v="0.63309166312388987"/>
    <n v="0"/>
    <n v="10.3361638333662"/>
    <n v="2.4103937796685018"/>
    <n v="1.6450964584552643"/>
    <n v="1.1333741460467028"/>
    <n v="0.25835635693205172"/>
    <s v=""/>
    <n v="0.37434143139713461"/>
    <s v=""/>
  </r>
  <r>
    <x v="1"/>
    <d v="2020-08-01T00:00:00"/>
    <x v="1"/>
    <x v="27"/>
    <n v="80.886952174780006"/>
    <n v="43.833081962600282"/>
    <n v="17.022557461802002"/>
    <n v="14.603973247127001"/>
    <n v="298.04514835044193"/>
    <n v="85.136589900920171"/>
    <n v="48.639841751501883"/>
    <n v="37.193625291886214"/>
    <n v="229.70513706958994"/>
    <n v="98.280159293827325"/>
    <n v="33.107941302308994"/>
    <n v="30.122564101005004"/>
    <s v="Limited Pay UL 15/5"/>
    <s v="E15/8"/>
    <s v="UE15/7"/>
    <s v="Life Saver 15/9"/>
    <s v="TMB Wealthy 3 Gens"/>
    <s v="Term ROP 20/10"/>
    <s v="Power Max Link"/>
    <s v="Unit-Linked"/>
    <s v="W99/8"/>
    <s v="Pension85"/>
    <n v="28.233992000000001"/>
    <n v="29.705274399999997"/>
    <n v="-7.0979999999999999"/>
    <n v="-1.6617105000000001"/>
    <n v="5.9008000000000003"/>
    <n v="0"/>
    <n v="0"/>
    <n v="6.0973500000000005"/>
    <n v="5.6190663999999995"/>
    <n v="2.3078031000000001"/>
    <n v="11.782376774780019"/>
    <n v="16.302602086324995"/>
    <n v="4.4117691663030021"/>
    <n v="-0.40985239888999997"/>
    <n v="0.43482424666899977"/>
    <n v="2.3482163554290008"/>
    <n v="0"/>
    <n v="0"/>
    <n v="4.2562694644640011"/>
    <n v="2.166229060497999"/>
    <n v="0.39327742676999977"/>
    <n v="13.92358080784247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2.68126625"/>
    <n v="2.475025035934157"/>
    <n v="0"/>
    <n v="1.3412296092597171"/>
    <n v="0"/>
    <n v="0.52086590928226351"/>
    <n v="0"/>
    <n v="0.44686069185360899"/>
    <n v="0"/>
    <n v="9.7193277021750557"/>
    <n v="2.7763257388098448"/>
    <n v="1.586157546872486"/>
    <n v="1.2128935318843026"/>
    <n v="0.54190547157576219"/>
    <s v=""/>
    <n v="0.33317240297151718"/>
    <s v=""/>
  </r>
  <r>
    <x v="1"/>
    <d v="2020-08-01T00:00:00"/>
    <x v="1"/>
    <x v="28"/>
    <n v="166.91747032517998"/>
    <n v="78.052027379855829"/>
    <n v="21.392940546076002"/>
    <n v="15.373685338308995"/>
    <n v="326.15776251567348"/>
    <n v="93.562677426068788"/>
    <n v="52.967019717419397"/>
    <n v="44.595832244397727"/>
    <n v="251.32982813750004"/>
    <n v="127.08438288999399"/>
    <n v="41.755699390259025"/>
    <n v="41.067761587879993"/>
    <s v="Limited Pay UL 15/5"/>
    <s v="E15/8"/>
    <s v="UE15/7"/>
    <s v="Life Saver 15/9"/>
    <s v="TMB Wealthy 3 Gens"/>
    <s v="Term ROP 20/10"/>
    <s v="Power Max Link"/>
    <s v="Unit-Linked"/>
    <s v="W99/8"/>
    <s v="Pension85"/>
    <n v="41.756"/>
    <n v="40.734018399999989"/>
    <n v="-0.1918"/>
    <n v="-0.97740000000000005"/>
    <n v="30.231200000000001"/>
    <n v="27.900659000000001"/>
    <n v="8.92"/>
    <n v="9.2899999999999996E-2"/>
    <n v="3.2612095999999999"/>
    <n v="2.7855421000000002"/>
    <n v="12.405141225180046"/>
    <n v="25.163481835284003"/>
    <n v="7.6267437363430011"/>
    <n v="-2.5740538173E-2"/>
    <n v="-8.5619154067999984E-2"/>
    <n v="8.0532566303199982"/>
    <n v="19.411904801725015"/>
    <n v="3.0948115204910001"/>
    <n v="-1.5758147070000006E-2"/>
    <n v="1.1824514552090006"/>
    <n v="0.33084144779199981"/>
    <n v="13.305031630343052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2.098163"/>
    <n v="5.2002187890060867"/>
    <n v="0"/>
    <n v="2.431666490691565"/>
    <n v="0"/>
    <n v="0.66648488719046017"/>
    <n v="0"/>
    <n v="0.47895841697573144"/>
    <n v="0"/>
    <n v="10.636087163447758"/>
    <n v="3.0511025850607867"/>
    <n v="1.7272679152483958"/>
    <n v="1.4542813735886928"/>
    <n v="0.46760849674871607"/>
    <s v=""/>
    <n v="0.19696714940522778"/>
    <s v=""/>
  </r>
  <r>
    <x v="1"/>
    <d v="2020-08-01T00:00:00"/>
    <x v="1"/>
    <x v="29"/>
    <n v="266.45204206463995"/>
    <n v="105.93384221062331"/>
    <n v="28.834886027635005"/>
    <n v="20.931564576244"/>
    <n v="380.53208633344343"/>
    <n v="127.23231906669149"/>
    <n v="68.138944713198214"/>
    <n v="56.223557855510101"/>
    <n v="459.13167358132"/>
    <n v="94.052274411900825"/>
    <n v="32.741019142465547"/>
    <n v="28.189571810655956"/>
    <s v="Limited Pay UL 15/5"/>
    <s v="E15/8"/>
    <s v="UE15/7"/>
    <s v="Life Saver 15/9"/>
    <s v="TMB Wealthy 3 Gens"/>
    <s v="Term ROP 20/10"/>
    <s v="Power Max Link"/>
    <s v="Unit-Linked"/>
    <s v="W99/8"/>
    <s v="Pension85"/>
    <n v="57.941740500000002"/>
    <n v="101.12901839999996"/>
    <n v="-1.0325"/>
    <n v="-0.21546000000000001"/>
    <n v="63.533999999999999"/>
    <n v="14.088359000000001"/>
    <n v="11.1"/>
    <n v="-0.18330000000000002"/>
    <n v="4.5736735999999993"/>
    <n v="3.8049488"/>
    <n v="11.711561764640066"/>
    <n v="31.616785859813"/>
    <n v="21.734958391622015"/>
    <n v="-7.3682150641000005E-2"/>
    <n v="1.8862175525999995E-2"/>
    <n v="16.589336058002001"/>
    <n v="11.102041988702009"/>
    <n v="5.3842446510649991"/>
    <n v="-0.28824700706399992"/>
    <n v="1.7620065669359999"/>
    <n v="0.84774420317800003"/>
    <n v="17.232431182292643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143291430000001"/>
    <n v="8.5556802068765769"/>
    <n v="0"/>
    <n v="3.4014979581952076"/>
    <n v="0"/>
    <n v="0.92587792438209227"/>
    <n v="0"/>
    <n v="0.67210508636479083"/>
    <n v="0"/>
    <n v="12.40924762149923"/>
    <n v="4.1490781184025822"/>
    <n v="2.2220282283181811"/>
    <n v="1.833464447934507"/>
    <n v="0.39757189094810647"/>
    <s v=""/>
    <n v="0.19759091277579405"/>
    <s v=""/>
  </r>
  <r>
    <x v="1"/>
    <d v="2020-08-01T00:00:00"/>
    <x v="1"/>
    <x v="30"/>
    <n v="148.97026501816995"/>
    <n v="79.451829642296147"/>
    <n v="21.550032930147999"/>
    <n v="19.056602965530999"/>
    <n v="312.58521849210371"/>
    <n v="137.48618275675054"/>
    <n v="64.469677481010891"/>
    <n v="55.664462726303512"/>
    <n v="218.92276761783006"/>
    <n v="94.939922770034386"/>
    <n v="31.423009436037006"/>
    <n v="28.535681729806996"/>
    <s v="Limited Pay UL 15/5"/>
    <s v="E15/8"/>
    <s v="UE15/7"/>
    <s v="Life Saver 15/9"/>
    <s v="TMB Wealthy 3 Gens"/>
    <s v="Term ROP 20/10"/>
    <s v="Power Max Link"/>
    <s v="Unit-Linked"/>
    <s v="W99/8"/>
    <s v="Pension85"/>
    <n v="59.298499999999997"/>
    <n v="38.432115199999998"/>
    <n v="-0.42699999999999999"/>
    <n v="-0.26100000000000001"/>
    <n v="7.0342000000000002"/>
    <n v="16.361996000000001"/>
    <n v="11.6"/>
    <n v="-1.0219"/>
    <n v="3.7072544000000001"/>
    <n v="3.0442933999999999"/>
    <n v="11.201806018169947"/>
    <n v="38.251318294371998"/>
    <n v="9.7577598150180016"/>
    <n v="-7.1730572770999992E-2"/>
    <n v="7.4901844019999988E-3"/>
    <n v="1.517380937227"/>
    <n v="10.966716873288998"/>
    <n v="5.4735804025030008"/>
    <n v="-1.2073978836469998"/>
    <n v="1.0855630960509999"/>
    <n v="-0.52169738306600022"/>
    <n v="14.195418850541131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432545220000002"/>
    <n v="4.7393637383008578"/>
    <n v="0"/>
    <n v="2.5276931628095545"/>
    <n v="0"/>
    <n v="0.68559617998850675"/>
    <n v="0"/>
    <n v="0.60626980195690938"/>
    <n v="0"/>
    <n v="9.824866002570424"/>
    <n v="4.3213282102912522"/>
    <n v="2.0263464329355823"/>
    <n v="1.7495897279762871"/>
    <n v="0.53334019129660115"/>
    <s v=""/>
    <n v="0.23985102736244887"/>
    <s v=""/>
  </r>
  <r>
    <x v="1"/>
    <d v="2020-08-01T00:00:00"/>
    <x v="1"/>
    <x v="31"/>
    <n v="143.16629952679003"/>
    <n v="78.072885624548292"/>
    <n v="24.651168847462003"/>
    <n v="20.710269792117003"/>
    <n v="316.93831367436121"/>
    <n v="148.24195368851471"/>
    <n v="67.031398486981729"/>
    <n v="58.503078771681643"/>
    <n v="562.29202368204994"/>
    <n v="298.80052281156384"/>
    <n v="60.782959086195014"/>
    <n v="37.627439042235991"/>
    <s v="Limited Pay UL 15/5"/>
    <s v="E15/8"/>
    <s v="UE15/7"/>
    <s v="Life Saver 15/9"/>
    <s v="TMB Wealthy 3 Gens"/>
    <s v="Term ROP 20/10"/>
    <s v="Power Max Link"/>
    <s v="Unit-Linked"/>
    <s v="W99/8"/>
    <s v="Pension85"/>
    <n v="63.011897999999995"/>
    <n v="21.961967200000004"/>
    <n v="-8.4000000000000005E-2"/>
    <n v="-0.14219999999999999"/>
    <n v="8.42"/>
    <n v="20.318455"/>
    <n v="9.25"/>
    <n v="-1.1043000000000001"/>
    <n v="3.1120495999999997"/>
    <n v="2.8526482"/>
    <n v="15.56978152679001"/>
    <n v="35.883717105945472"/>
    <n v="5.9672454698999973"/>
    <n v="1.2067981072999999E-2"/>
    <n v="-8.8539032800000021E-4"/>
    <n v="1.538038108616"/>
    <n v="13.255827217149001"/>
    <n v="3.4683854326560124"/>
    <n v="-1.2177068613199999"/>
    <n v="0.98003472585400031"/>
    <n v="-0.23282423483600009"/>
    <n v="18.422336799950656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4.5869443640062331"/>
    <n v="0"/>
    <n v="2.5013986104335437"/>
    <n v="0"/>
    <n v="0.78980556447135775"/>
    <n v="0"/>
    <n v="0.66354201801677026"/>
    <n v="0"/>
    <n v="9.9616881372459805"/>
    <n v="4.6593928464525254"/>
    <n v="2.1068638858754412"/>
    <n v="1.8388102688998849"/>
    <n v="0.5453300524118031"/>
    <s v=""/>
    <n v="0.2652684043435064"/>
    <s v=""/>
  </r>
  <r>
    <x v="1"/>
    <d v="2020-08-01T00:00:00"/>
    <x v="1"/>
    <x v="32"/>
    <n v="207.41659582082818"/>
    <n v="108.48948960371895"/>
    <n v="37.542010247431939"/>
    <n v="26.96282605190612"/>
    <n v="392.77366241712741"/>
    <n v="175.54533164487114"/>
    <n v="80.874881956040852"/>
    <n v="69.18458911566276"/>
    <n v="274.89761742721998"/>
    <n v="128.37175167394565"/>
    <n v="37.213130855260999"/>
    <n v="30.457295367154998"/>
    <s v="Limited Pay UL 15/5"/>
    <s v="E15/8"/>
    <s v="UE15/7"/>
    <s v="Life Saver 15/9"/>
    <s v="TMB Wealthy 3 Gens"/>
    <s v="Term ROP 20/10"/>
    <s v="Power Max Link"/>
    <s v="Unit-Linked"/>
    <s v="W99/8"/>
    <s v="Pension85"/>
    <n v="86.42839679090271"/>
    <n v="38.143999999999998"/>
    <n v="0"/>
    <n v="0"/>
    <n v="9.5359999999999978"/>
    <n v="44.699999999999996"/>
    <n v="5.35"/>
    <n v="1"/>
    <n v="4.7679999999999998"/>
    <n v="0"/>
    <n v="17.043206418194586"/>
    <n v="48.484417860279429"/>
    <n v="1.7869452657389555"/>
    <n v="0"/>
    <n v="0"/>
    <n v="-0.20805580384387509"/>
    <n v="29.112060463005395"/>
    <n v="2.7540155317754129"/>
    <n v="0.50367193551377287"/>
    <n v="1.4629815307946543"/>
    <n v="0"/>
    <n v="24.35830529409273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0"/>
    <n v="6.6454772411273657"/>
    <n v="0"/>
    <n v="3.4759245334728468"/>
    <n v="0"/>
    <n v="1.2028187701093624"/>
    <n v="0"/>
    <n v="0.86386938410270309"/>
    <n v="12.345268983615071"/>
    <n v="5.5175653190114389"/>
    <n v="2.5419784147978648"/>
    <n v="2.1745408205265142"/>
    <s v=""/>
    <n v="0.52305115304001504"/>
    <s v=""/>
    <n v="0.24852938427854721"/>
  </r>
  <r>
    <x v="1"/>
    <d v="2020-08-01T00:00:00"/>
    <x v="1"/>
    <x v="33"/>
    <n v="215.95914627355208"/>
    <n v="131.08957618482856"/>
    <n v="39.263088649808545"/>
    <n v="28.796571959999454"/>
    <n v="366.55775794353349"/>
    <n v="187.57321886963572"/>
    <n v="81.006712574387265"/>
    <n v="70.89033005577727"/>
    <n v="263.69500889385"/>
    <n v="52.954724538302983"/>
    <n v="38.167311161891988"/>
    <n v="18.598376214234001"/>
    <s v="Limited Pay UL 15/5"/>
    <s v="E15/8"/>
    <s v="UE15/7"/>
    <s v="Life Saver 15/9"/>
    <s v="TMB Wealthy 3 Gens"/>
    <s v="Term ROP 20/10"/>
    <s v="Power Max Link"/>
    <s v="Unit-Linked"/>
    <s v="W99/8"/>
    <s v="Pension85"/>
    <n v="67.454354097328377"/>
    <n v="11.128637796783391"/>
    <n v="0"/>
    <n v="0"/>
    <n v="8.9029102374267186"/>
    <n v="97.375580721854746"/>
    <n v="8.0249999999999986"/>
    <n v="1.5"/>
    <n v="4.4514551187133611"/>
    <n v="0"/>
    <n v="16.450719383849105"/>
    <n v="37.792036862115978"/>
    <n v="0.52134717452510704"/>
    <n v="0"/>
    <n v="0"/>
    <n v="-0.19424309416921992"/>
    <n v="63.418429386910475"/>
    <n v="4.1310232976631189"/>
    <n v="0.75550790327065931"/>
    <n v="1.3658549966105227"/>
    <n v="0"/>
    <n v="22.949210009930823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0"/>
    <n v="6.9191743596732591"/>
    <n v="0"/>
    <n v="4.2000149102718591"/>
    <n v="0"/>
    <n v="1.2579608734108239"/>
    <n v="0"/>
    <n v="0.92262127254258175"/>
    <n v="11.52127689009337"/>
    <n v="5.8956138423785989"/>
    <n v="2.5461219829631725"/>
    <n v="2.228153964016045"/>
    <s v=""/>
    <n v="0.60701099465719988"/>
    <s v=""/>
    <n v="0.21967095171166004"/>
  </r>
  <r>
    <x v="1"/>
    <d v="2020-08-01T00:00:00"/>
    <x v="1"/>
    <x v="34"/>
    <n v="226.28528075757387"/>
    <n v="140.55641313814135"/>
    <n v="39.577642718365425"/>
    <n v="29.216048135352036"/>
    <n v="443.82078864703192"/>
    <n v="217.6418581732589"/>
    <n v="94.759341871031012"/>
    <n v="80.822439797535964"/>
    <n v="181.74004070944991"/>
    <n v="44.341202941136018"/>
    <n v="28.97350897363501"/>
    <n v="22.213801636329002"/>
    <s v="Limited Pay UL 15/5"/>
    <s v="E15/8"/>
    <s v="UE15/7"/>
    <s v="Life Saver 15/9"/>
    <s v="TMB Wealthy 3 Gens"/>
    <s v="Term ROP 20/10"/>
    <s v="Power Max Link"/>
    <s v="Unit-Linked"/>
    <s v="W99/8"/>
    <s v="Pension85"/>
    <n v="53.850112250723271"/>
    <n v="9.1819912958059131"/>
    <n v="0"/>
    <n v="0"/>
    <n v="8.7447536150532503"/>
    <n v="122.97309771168634"/>
    <n v="8.5599999999999987"/>
    <n v="1.6"/>
    <n v="4.3723768075266261"/>
    <n v="0"/>
    <n v="16.287760898009026"/>
    <n v="30.143057003928163"/>
    <n v="0.43015194725505124"/>
    <n v="0"/>
    <n v="0"/>
    <n v="-0.19079244366574422"/>
    <n v="80.089491183572335"/>
    <n v="4.4064248508406605"/>
    <n v="0.80587509682203662"/>
    <n v="1.3415911315197875"/>
    <n v="0"/>
    <n v="23.157594640443662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0"/>
    <n v="7.2500162165209385"/>
    <n v="0"/>
    <n v="4.5033254976900832"/>
    <n v="0"/>
    <n v="1.2680389575459261"/>
    <n v="0"/>
    <n v="0.93606098485426559"/>
    <n v="13.949731208170897"/>
    <n v="6.8407012443447375"/>
    <n v="2.9783808743923665"/>
    <n v="2.5403301053138736"/>
    <s v=""/>
    <n v="0.62114695515137641"/>
    <s v=""/>
    <n v="0.20785994379806763"/>
  </r>
  <r>
    <x v="1"/>
    <d v="2020-08-01T00:00:00"/>
    <x v="1"/>
    <x v="35"/>
    <n v="208.21800659716894"/>
    <n v="132.16586191146195"/>
    <n v="36.936984587583815"/>
    <n v="27.310372493976878"/>
    <n v="666.1061691593186"/>
    <n v="282.71379122965743"/>
    <n v="137.77626747275164"/>
    <n v="110.34534625274738"/>
    <n v="503.41760788284995"/>
    <n v="92.342867727713184"/>
    <n v="54.785962536415994"/>
    <n v="27.248502956376001"/>
    <s v="Limited Pay UL 15/5"/>
    <s v="E15/8"/>
    <s v="UE15/7"/>
    <s v="Life Saver 15/9"/>
    <s v="TMB Wealthy 3 Gens"/>
    <s v="Term ROP 20/10"/>
    <s v="Power Max Link"/>
    <s v="Unit-Linked"/>
    <s v="W99/8"/>
    <s v="Pension85"/>
    <n v="42.353608166823491"/>
    <n v="4.6995249091888383"/>
    <n v="0"/>
    <n v="0"/>
    <n v="7.5192398547021426"/>
    <n v="119.83788518431543"/>
    <n v="11.896304202657795"/>
    <n v="2.2236082621790274"/>
    <n v="3.7596199273510722"/>
    <n v="0"/>
    <n v="14.934279625373279"/>
    <n v="23.642916631495741"/>
    <n v="0.22016028176639291"/>
    <n v="0"/>
    <n v="0"/>
    <n v="-0.16405426722577152"/>
    <n v="78.047600877952789"/>
    <n v="6.123851690625175"/>
    <n v="1.1199690772361277"/>
    <n v="1.1535768700759561"/>
    <n v="0"/>
    <n v="21.4997582930445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0"/>
    <n v="6.6711538609460002"/>
    <n v="0"/>
    <n v="4.2344983240651839"/>
    <n v="0"/>
    <n v="1.1834341869379563"/>
    <n v="0"/>
    <n v="0.87500451994791351"/>
    <n v="20.936383003155772"/>
    <n v="8.8859771722706089"/>
    <n v="4.3304458630000173"/>
    <n v="3.468264578121329"/>
    <s v=""/>
    <n v="0.63474751329820367"/>
    <s v=""/>
    <n v="0.20663711565905063"/>
  </r>
  <r>
    <x v="1"/>
    <d v="2020-08-01T00:00:00"/>
    <x v="9"/>
    <x v="24"/>
    <n v="659.05994874560008"/>
    <n v="54.786500315902948"/>
    <n v="26.299673878054989"/>
    <n v="17.915106296314981"/>
    <n v="545.2306637695815"/>
    <n v="54.020258078928677"/>
    <n v="27.007320230762588"/>
    <n v="13.52016020512723"/>
    <n v="85.522906522434383"/>
    <n v="20.593589997522603"/>
    <n v="13.417135707878996"/>
    <n v="8.706928598535999"/>
    <s v="Employee Benefit"/>
    <s v="Group Co-op"/>
    <s v="Auto Loan"/>
    <s v="Pension85"/>
    <s v="Whole Life Package (with NGD&amp;ICP)"/>
    <s v="FWD Saving 20/10"/>
    <s v="Term"/>
    <s v="HB"/>
    <s v="New CI"/>
    <s v="Cancer Fighter"/>
    <n v="602.99228830000004"/>
    <n v="5.917262"/>
    <n v="6.8911058539999912"/>
    <n v="5.9499775999999995"/>
    <n v="13.954751999999999"/>
    <n v="0"/>
    <n v="2.4481519999999999"/>
    <n v="3.4684447999999981"/>
    <n v="3.6308116771999992"/>
    <n v="1.8506419243999994"/>
    <n v="11.956512589999875"/>
    <n v="26.448604986844504"/>
    <n v="-0.79635523699062294"/>
    <n v="7.1832920631509838"/>
    <n v="3.0671878377340005"/>
    <n v="-3.0590685662409998"/>
    <n v="0"/>
    <n v="0.87250052137300016"/>
    <n v="1.4487125584840002"/>
    <n v="4.3601473439299987"/>
    <n v="0.72667357841599989"/>
    <n v="14.534805229202085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0.398475650000002"/>
    <n v="21.680690714029275"/>
    <n v="0"/>
    <n v="1.8022778821773895"/>
    <n v="0"/>
    <n v="0.86516423326164338"/>
    <n v="0"/>
    <n v="0.58934225855877675"/>
    <n v="0"/>
    <n v="17.7801099054298"/>
    <n v="1.761614284718481"/>
    <n v="0.88071554639676264"/>
    <n v="0.44089584530001968"/>
    <n v="8.3128250199665479E-2"/>
    <s v=""/>
    <n v="0.32699855243563969"/>
    <s v=""/>
  </r>
  <r>
    <x v="1"/>
    <d v="2020-08-01T00:00:00"/>
    <x v="9"/>
    <x v="25"/>
    <n v="99.186961999720012"/>
    <n v="34.159523818534261"/>
    <n v="26.110465225334003"/>
    <n v="23.598885332628992"/>
    <n v="67.230663769581597"/>
    <n v="18.995977857642345"/>
    <n v="27.007320230762588"/>
    <n v="13.52016020512723"/>
    <n v="64.307377083245342"/>
    <n v="17.828521596778966"/>
    <n v="13.221076109028997"/>
    <n v="7.9626700353289985"/>
    <s v="Employee Benefit"/>
    <s v="Group Co-op"/>
    <s v="Auto Loan"/>
    <s v="Pension85"/>
    <s v="Whole Life Package (with NGD&amp;ICP)"/>
    <s v="FWD Saving 20/10"/>
    <s v="Term"/>
    <s v="HB"/>
    <s v="New CI"/>
    <s v="Cancer Fighter"/>
    <n v="4.4112763800000003"/>
    <n v="45.519225509999991"/>
    <n v="5.6957603760000035"/>
    <n v="7.5049326000000018"/>
    <n v="15.461833"/>
    <n v="0"/>
    <n v="2.0863480000000001"/>
    <n v="3.7135385599999995"/>
    <n v="4.0560143089200018"/>
    <n v="1.8713314848"/>
    <n v="8.8667017800000139"/>
    <n v="1.6111523683495865"/>
    <n v="4.6633045931356838"/>
    <n v="5.9085412017959955"/>
    <n v="4.4588041136239998"/>
    <n v="-3.3194250790059985"/>
    <n v="0"/>
    <n v="3.7954214344359993"/>
    <n v="2.3995247911790005"/>
    <n v="4.9747910284289985"/>
    <n v="2.6593213515879999"/>
    <n v="7.0080880150029969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1.343392810000001"/>
    <n v="3.16452537863338"/>
    <n v="0"/>
    <n v="1.0898476762105915"/>
    <n v="0"/>
    <n v="0.83304527316530808"/>
    <n v="0"/>
    <n v="0.75291419393180214"/>
    <n v="0"/>
    <n v="2.1924089569242016"/>
    <n v="0.61946364449657532"/>
    <n v="0.88071554639676264"/>
    <n v="0.44089584530001968"/>
    <n v="0.34439530286884568"/>
    <s v=""/>
    <n v="0.69084350993864607"/>
    <s v=""/>
  </r>
  <r>
    <x v="1"/>
    <d v="2020-08-01T00:00:00"/>
    <x v="9"/>
    <x v="26"/>
    <n v="117.97738604468"/>
    <n v="38.594264940876343"/>
    <n v="28.883518761431997"/>
    <n v="23.452221668886995"/>
    <n v="72.730663769581597"/>
    <n v="19.939907802320764"/>
    <n v="27.007320230762588"/>
    <n v="13.52016020512723"/>
    <n v="83.992411610320005"/>
    <n v="17.303649533856632"/>
    <n v="13.476739330020001"/>
    <n v="6.0827337238119981"/>
    <s v="Employee Benefit"/>
    <s v="Group Co-op"/>
    <s v="Auto Loan"/>
    <s v="Pension85"/>
    <s v="Whole Life Package (with NGD&amp;ICP)"/>
    <s v="FWD Saving 20/10"/>
    <s v="Term"/>
    <s v="HB"/>
    <s v="New CI"/>
    <s v="Cancer Fighter"/>
    <n v="6.2545025900000004"/>
    <n v="67.826357000000002"/>
    <n v="8.117202500999996"/>
    <n v="7.2778225000000001"/>
    <n v="8.5660159999999994"/>
    <n v="0"/>
    <n v="3.4990860000000001"/>
    <n v="3.2645676799999999"/>
    <n v="3.3025005588800007"/>
    <n v="2.7483453848000008"/>
    <n v="7.1209858299999667"/>
    <n v="1.9391433365150395"/>
    <n v="8.2235551998950953"/>
    <n v="8.4762942974389954"/>
    <n v="4.1362943719320002"/>
    <n v="-2.1689284659979986"/>
    <n v="0"/>
    <n v="3.6106713013290017"/>
    <n v="1.6133120434850001"/>
    <n v="3.9452773470969982"/>
    <n v="2.363820781631"/>
    <n v="6.4548247275512125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2.090856989999999"/>
    <n v="3.6763551089160242"/>
    <n v="0"/>
    <n v="1.2026561008608434"/>
    <n v="0"/>
    <n v="0.90005445384124649"/>
    <n v="0"/>
    <n v="0.73080696087970054"/>
    <n v="0"/>
    <n v="2.371765348591107"/>
    <n v="0.65024543883545949"/>
    <n v="0.88071554639676264"/>
    <n v="0.44089584530001968"/>
    <n v="0.32713273479597227"/>
    <s v=""/>
    <n v="0.60766079376855919"/>
    <s v=""/>
  </r>
  <r>
    <x v="1"/>
    <d v="2020-08-01T00:00:00"/>
    <x v="9"/>
    <x v="27"/>
    <n v="82.745589491960004"/>
    <n v="33.769606564903548"/>
    <n v="22.001742023065002"/>
    <n v="17.924268857151002"/>
    <n v="90.2260507564595"/>
    <n v="25.734371546561682"/>
    <n v="33.607841458484089"/>
    <n v="17.995840918506147"/>
    <n v="48.834686540200003"/>
    <n v="16.628747433158122"/>
    <n v="11.218885328373005"/>
    <n v="5.5681958008622354"/>
    <s v="Employee Benefit"/>
    <s v="Group Co-op"/>
    <s v="Auto Loan"/>
    <s v="Pension85"/>
    <s v="Whole Life Package (with NGD&amp;ICP)"/>
    <s v="FWD Saving 20/10"/>
    <s v="Term"/>
    <s v="HB"/>
    <s v="New CI"/>
    <s v="Cancer Fighter"/>
    <n v="18.100756130000001"/>
    <n v="32.420751240000001"/>
    <n v="4.6432779190000026"/>
    <n v="6.5437975999999995"/>
    <n v="3.926898"/>
    <n v="0"/>
    <n v="3.827216"/>
    <n v="2.5807840000000004"/>
    <n v="2.2263502266000001"/>
    <n v="2.7959098563599993"/>
    <n v="5.6798485199999647"/>
    <n v="3.2992132480659406"/>
    <n v="6.5135614718600001"/>
    <n v="5.0557267038990013"/>
    <n v="3.9888925094369991"/>
    <n v="-1.0838702076479996"/>
    <n v="0"/>
    <n v="3.8941233569360025"/>
    <n v="1.238103616689"/>
    <n v="3.0283895431150007"/>
    <n v="2.3749444030459999"/>
    <n v="5.4605219195035986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2.68126625"/>
    <n v="2.5318966792469371"/>
    <n v="0"/>
    <n v="1.0333016568751692"/>
    <n v="0"/>
    <n v="0.67322183463637986"/>
    <n v="0"/>
    <n v="0.54845698817288036"/>
    <n v="0"/>
    <n v="2.942294345097026"/>
    <n v="0.83920436771032447"/>
    <n v="1.0959602137649338"/>
    <n v="0.58684892584634774"/>
    <n v="0.40811367436308832"/>
    <s v=""/>
    <n v="0.530781098165933"/>
    <s v=""/>
  </r>
  <r>
    <x v="1"/>
    <d v="2020-08-01T00:00:00"/>
    <x v="9"/>
    <x v="28"/>
    <n v="49.534485130999997"/>
    <n v="21.224446829000318"/>
    <n v="19.103687228339993"/>
    <n v="16.339093121556999"/>
    <n v="94.194829125060025"/>
    <n v="26.957534334710765"/>
    <n v="36.049420474768006"/>
    <n v="18.833074745613047"/>
    <n v="43.854389144400002"/>
    <n v="13.381467313749642"/>
    <n v="11.431938317535998"/>
    <n v="5.5990185579640048"/>
    <s v="Employee Benefit"/>
    <s v="Group Co-op"/>
    <s v="Auto Loan"/>
    <s v="Pension85"/>
    <s v="Whole Life Package (with NGD&amp;ICP)"/>
    <s v="FWD Saving 20/10"/>
    <s v="Term"/>
    <s v="HB"/>
    <s v="New CI"/>
    <s v="Cancer Fighter"/>
    <n v="10.29101221"/>
    <n v="9.4669639799999992"/>
    <n v="4.7718514069999936"/>
    <n v="6.3449457000000002"/>
    <n v="4.7732479999999997"/>
    <n v="0"/>
    <n v="2.8396439999999998"/>
    <n v="2.2347148800000003"/>
    <n v="2.2527247999999997"/>
    <n v="2.1704498540000001"/>
    <n v="4.3889303000000197"/>
    <n v="1.3361364916392979"/>
    <n v="0.11238833736800001"/>
    <n v="4.9152588021259991"/>
    <n v="3.2211727486340003"/>
    <n v="-1.0818649105459996"/>
    <n v="0"/>
    <n v="2.8668868844310018"/>
    <n v="1.1297708726369997"/>
    <n v="2.9466013036450001"/>
    <n v="1.9350950367120001"/>
    <n v="3.8430012623540186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2.098163"/>
    <n v="1.5432186923282805"/>
    <n v="0"/>
    <n v="0.66123556133104311"/>
    <n v="0"/>
    <n v="0.59516450297607348"/>
    <n v="0"/>
    <n v="0.50903514701314834"/>
    <n v="0"/>
    <n v="3.0717172119184544"/>
    <n v="0.87909201572917017"/>
    <n v="1.1755807232795366"/>
    <n v="0.61415133279386902"/>
    <n v="0.42847819600566506"/>
    <s v=""/>
    <n v="0.7698242151230934"/>
    <s v=""/>
  </r>
  <r>
    <x v="1"/>
    <d v="2020-08-01T00:00:00"/>
    <x v="9"/>
    <x v="29"/>
    <n v="77.356976853399999"/>
    <n v="25.593201461288373"/>
    <n v="17.900942085577"/>
    <n v="15.137965122147001"/>
    <n v="94.194829125060025"/>
    <n v="26.853321403787731"/>
    <n v="36.049420474768006"/>
    <n v="18.728861814690013"/>
    <n v="46.294923822400001"/>
    <n v="13.862170366384294"/>
    <n v="11.939077601095001"/>
    <n v="5.8463439938839956"/>
    <s v="Employee Benefit"/>
    <s v="Group Co-op"/>
    <s v="Auto Loan"/>
    <s v="Pension85"/>
    <s v="Whole Life Package (with NGD&amp;ICP)"/>
    <s v="FWD Saving 20/10"/>
    <s v="Term"/>
    <s v="HB"/>
    <s v="New CI"/>
    <s v="Cancer Fighter"/>
    <n v="45.866200710000001"/>
    <n v="0"/>
    <n v="6.9795403369999987"/>
    <n v="4.8887204999999998"/>
    <n v="-0.118424"/>
    <n v="4.5797400000000001"/>
    <n v="2.2825839999999999"/>
    <n v="1.6614080000000002"/>
    <n v="1.2121724664000002"/>
    <n v="1.8259855399999996"/>
    <n v="8.1790492999999884"/>
    <n v="2.7791917095039933"/>
    <n v="0"/>
    <n v="7.0311900150640012"/>
    <n v="2.4884150498079989"/>
    <n v="1.2253328754999994E-2"/>
    <n v="2.7185507573489995"/>
    <n v="2.3133816412160004"/>
    <n v="0.73934997029999971"/>
    <n v="1.3644492134069999"/>
    <n v="1.5497289021749998"/>
    <n v="4.5966908737103864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1.143291430000001"/>
    <n v="2.4839049856780022"/>
    <n v="0"/>
    <n v="0.82178858708025682"/>
    <n v="0"/>
    <n v="0.57479287716947003"/>
    <n v="0"/>
    <n v="0.48607467056499881"/>
    <n v="0"/>
    <n v="3.0717172119184544"/>
    <n v="0.87569360568273602"/>
    <n v="1.1755807232795366"/>
    <n v="0.61075292274743487"/>
    <n v="0.33084541953843816"/>
    <s v=""/>
    <n v="0.59148384171649271"/>
    <s v=""/>
  </r>
  <r>
    <x v="1"/>
    <d v="2020-08-01T00:00:00"/>
    <x v="9"/>
    <x v="30"/>
    <n v="58.240125116400002"/>
    <n v="24.531429435453877"/>
    <n v="15.929445061093006"/>
    <n v="14.025939483049997"/>
    <n v="103.70196432526831"/>
    <n v="30.861848011665717"/>
    <n v="39.91977961553966"/>
    <n v="21.553704721277146"/>
    <n v="100.30316221556002"/>
    <n v="22.564643839031692"/>
    <n v="13.769495430396004"/>
    <n v="6.3743703797859936"/>
    <s v="Employee Benefit"/>
    <s v="Group Co-op"/>
    <s v="Auto Loan"/>
    <s v="Pension85"/>
    <s v="Whole Life Package (with NGD&amp;ICP)"/>
    <s v="FWD Saving 20/10"/>
    <s v="Term"/>
    <s v="HB"/>
    <s v="New CI"/>
    <s v="Cancer Fighter"/>
    <n v="26.340849859999999"/>
    <n v="0"/>
    <n v="7.1273584320000047"/>
    <n v="4.3850125999999996"/>
    <n v="-0.124416"/>
    <n v="7.9864199999999999"/>
    <n v="1.5645039999999999"/>
    <n v="1.3270784000000002"/>
    <n v="1.1590027344000005"/>
    <n v="1.2035540799999997"/>
    <n v="7.2707610100000082"/>
    <n v="4.3965887562293133"/>
    <n v="0"/>
    <n v="7.4142564753029978"/>
    <n v="0.80517177509299986"/>
    <n v="9.2329903349999999E-3"/>
    <n v="3.5880725267829994"/>
    <n v="1.6248981579809991"/>
    <n v="0.64326177189599998"/>
    <n v="1.3796054605020003"/>
    <n v="1.0371955246190003"/>
    <n v="3.6331459967125603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1.432545220000002"/>
    <n v="1.8528606165606591"/>
    <n v="0"/>
    <n v="0.78044680326571003"/>
    <n v="0"/>
    <n v="0.50678190231179132"/>
    <n v="0"/>
    <n v="0.44622347267397"/>
    <n v="0"/>
    <n v="3.2594564407556503"/>
    <n v="0.97001874486899231"/>
    <n v="1.2547185931145592"/>
    <n v="0.67745449310446793"/>
    <n v="0.42121182580608846"/>
    <s v=""/>
    <n v="0.57175386048964216"/>
    <s v=""/>
  </r>
  <r>
    <x v="1"/>
    <d v="2020-08-01T00:00:00"/>
    <x v="9"/>
    <x v="31"/>
    <n v="53.20202047299999"/>
    <n v="23.259432826646172"/>
    <n v="13.836882884670999"/>
    <n v="12.530840630237003"/>
    <n v="104.1156313394693"/>
    <n v="30.879810067241394"/>
    <n v="39.807452892969273"/>
    <n v="21.565876722280258"/>
    <n v="63.763141110000021"/>
    <n v="15.910111757283458"/>
    <n v="15.163224019837003"/>
    <n v="7.3122041605320014"/>
    <s v="Employee Benefit"/>
    <s v="Group Co-op"/>
    <s v="Auto Loan"/>
    <s v="Pension85"/>
    <s v="Whole Life Package (with NGD&amp;ICP)"/>
    <s v="FWD Saving 20/10"/>
    <s v="Term"/>
    <s v="HB"/>
    <s v="New CI"/>
    <s v="Cancer Fighter"/>
    <n v="27.148570409999998"/>
    <n v="0"/>
    <n v="7.6463584729999976"/>
    <n v="3.7256719"/>
    <n v="-0.12581899999999999"/>
    <n v="9.4626000000000001"/>
    <n v="1.6230800000000001"/>
    <n v="0.66006399999999998"/>
    <n v="0.28413820000000006"/>
    <n v="1.3179516399999998"/>
    <n v="1.4594048499999985"/>
    <n v="4.590541770851158"/>
    <n v="0"/>
    <n v="7.8906009750800044"/>
    <n v="0.97185438626999987"/>
    <n v="2.8370579991000001E-2"/>
    <n v="4.0268900563559997"/>
    <n v="1.7055323668869995"/>
    <n v="0.27996489064300006"/>
    <n v="0.47774089070600007"/>
    <n v="1.0854390467489994"/>
    <n v="2.2024978631130168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1.211693050000001"/>
    <n v="1.7045541357776486"/>
    <n v="0"/>
    <n v="0.74521535212413514"/>
    <n v="0"/>
    <n v="0.44332368841718434"/>
    <n v="0"/>
    <n v="0.40147904217060737"/>
    <n v="0"/>
    <n v="3.2724584086791939"/>
    <n v="0.97058331023779976"/>
    <n v="1.2511880518973972"/>
    <n v="0.67783707126800241"/>
    <n v="0.4371907799714172"/>
    <s v=""/>
    <n v="0.53874231257615113"/>
    <s v=""/>
  </r>
  <r>
    <x v="1"/>
    <d v="2020-08-01T00:00:00"/>
    <x v="9"/>
    <x v="32"/>
    <n v="27.462803297869257"/>
    <n v="18.128276647268144"/>
    <n v="12.032331168232204"/>
    <n v="10.741939133443953"/>
    <n v="104.29669995353662"/>
    <n v="30.959480257431018"/>
    <n v="39.988521507036594"/>
    <n v="21.645546912469882"/>
    <n v="64.871943500599983"/>
    <n v="19.242358160090333"/>
    <n v="14.377709837041991"/>
    <n v="7.001368973398999"/>
    <s v="Employee Benefit"/>
    <s v="Group Co-op"/>
    <s v="Auto Loan"/>
    <s v="Pension85"/>
    <s v="Whole Life Package (with NGD&amp;ICP)"/>
    <s v="FWD Saving 20/10"/>
    <s v="Term"/>
    <s v="HB"/>
    <s v="New CI"/>
    <s v="Cancer Fighter"/>
    <n v="2"/>
    <n v="0"/>
    <n v="8"/>
    <n v="5.2828032978692603"/>
    <n v="0"/>
    <n v="8.8514999999999997"/>
    <n v="0.79799999999999993"/>
    <n v="1.0500000000000001E-2"/>
    <n v="0.1"/>
    <n v="1.05"/>
    <n v="1.8169926117309139"/>
    <n v="4.9176937811859625E-2"/>
    <n v="0"/>
    <n v="8.2277399270785203"/>
    <n v="1.3190043166533478"/>
    <n v="0"/>
    <n v="5.2542834371983274"/>
    <n v="0.82643050028030463"/>
    <n v="4.2531617410884034E-3"/>
    <n v="0.17890321049492144"/>
    <n v="0.87632120620145681"/>
    <n v="1.6299873875612931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1.211693050000001"/>
    <n v="0"/>
    <n v="0.87988829231002763"/>
    <n v="0"/>
    <n v="0.58081683099431047"/>
    <n v="0"/>
    <n v="0.38550716069637253"/>
    <n v="0"/>
    <n v="0.34416393613238977"/>
    <n v="3.2781495762880275"/>
    <n v="0.97308742398568682"/>
    <n v="1.2568792195062313"/>
    <n v="0.68034118501588947"/>
    <s v=""/>
    <n v="0.6601029199620948"/>
    <s v=""/>
    <n v="0.59255158901509364"/>
  </r>
  <r>
    <x v="1"/>
    <d v="2020-08-01T00:00:00"/>
    <x v="9"/>
    <x v="33"/>
    <n v="45.189051545082449"/>
    <n v="16.169015712704628"/>
    <n v="9.2003942478954812"/>
    <n v="7.5183512531853678"/>
    <n v="118.58065669262322"/>
    <n v="37.016566367955036"/>
    <n v="47.16905425008698"/>
    <n v="26.63146273198225"/>
    <n v="91.613416590000028"/>
    <n v="17.718254485057532"/>
    <n v="18.373541151183012"/>
    <n v="9.3739647116330005"/>
    <s v="Employee Benefit"/>
    <s v="Group Co-op"/>
    <s v="Auto Loan"/>
    <s v="Pension85"/>
    <s v="Whole Life Package (with NGD&amp;ICP)"/>
    <s v="FWD Saving 20/10"/>
    <s v="Term"/>
    <s v="HB"/>
    <s v="New CI"/>
    <s v="Cancer Fighter"/>
    <n v="20"/>
    <n v="0"/>
    <n v="4.4000000000000004"/>
    <n v="6.2890515450824518"/>
    <n v="0"/>
    <n v="10.5375"/>
    <n v="0.95"/>
    <n v="1.2500000000000001E-2"/>
    <n v="0.15"/>
    <n v="1.25"/>
    <n v="2.2704889175963601"/>
    <n v="0.49176937811859622"/>
    <n v="0"/>
    <n v="4.5252569598931869"/>
    <n v="1.5702432341111283"/>
    <n v="0"/>
    <n v="6.255099329998008"/>
    <n v="0.98384583366702927"/>
    <n v="5.0632877870100046E-3"/>
    <n v="0.26835481574238212"/>
    <n v="1.0432395311922105"/>
    <n v="1.38287849882453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1.211693050000001"/>
    <n v="0"/>
    <n v="1.4478244250541368"/>
    <n v="0"/>
    <n v="0.51804353217246024"/>
    <n v="0"/>
    <n v="0.29477395645141014"/>
    <n v="0"/>
    <n v="0.24088251928984569"/>
    <n v="3.7271086205608897"/>
    <n v="1.1634676975283791"/>
    <n v="1.4825705441563815"/>
    <n v="0.83705350514129739"/>
    <s v=""/>
    <n v="0.35780825575800718"/>
    <s v=""/>
    <n v="0.46498509165761431"/>
  </r>
  <r>
    <x v="1"/>
    <d v="2020-08-01T00:00:00"/>
    <x v="9"/>
    <x v="34"/>
    <n v="51.658547543598942"/>
    <n v="18.733868091671603"/>
    <n v="10.472158786974578"/>
    <n v="8.4375287108685733"/>
    <n v="119.63130638183353"/>
    <n v="36.723363240376827"/>
    <n v="47.374772358381023"/>
    <n v="26.234002609248918"/>
    <n v="69.295552918011026"/>
    <n v="18.303473286473412"/>
    <n v="22.001433511325022"/>
    <n v="13.708999542469993"/>
    <s v="Employee Benefit"/>
    <s v="Group Co-op"/>
    <s v="Auto Loan"/>
    <s v="Pension85"/>
    <s v="Whole Life Package (with NGD&amp;ICP)"/>
    <s v="FWD Saving 20/10"/>
    <s v="Term"/>
    <s v="HB"/>
    <s v="New CI"/>
    <s v="Cancer Fighter"/>
    <n v="22"/>
    <n v="0"/>
    <n v="4.7116856895000003"/>
    <n v="7.5468618540989425"/>
    <n v="0"/>
    <n v="12.645"/>
    <n v="1.1399999999999999"/>
    <n v="1.4999999999999999E-2"/>
    <n v="0.16"/>
    <n v="1.5"/>
    <n v="2.6551881787694569"/>
    <n v="0.54094631593045583"/>
    <n v="0"/>
    <n v="4.8458155589179555"/>
    <n v="1.8842918809333538"/>
    <n v="0"/>
    <n v="7.5061191959976101"/>
    <n v="1.1806150004004352"/>
    <n v="6.0759453444120043E-3"/>
    <n v="0.2862451367918743"/>
    <n v="1.2518874374306526"/>
    <n v="1.6123891203296061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1.211693050000001"/>
    <n v="0"/>
    <n v="1.6551023829705047"/>
    <n v="0"/>
    <n v="0.60021954149237033"/>
    <n v="0"/>
    <n v="0.33552036956785908"/>
    <n v="0"/>
    <n v="0.27033229813429083"/>
    <n v="3.7601315909429465"/>
    <n v="1.1542520300253323"/>
    <n v="1.489036470018267"/>
    <n v="0.82456093602348146"/>
    <s v=""/>
    <n v="0.36264798339249732"/>
    <s v=""/>
    <n v="0.45038903175685285"/>
  </r>
  <r>
    <x v="1"/>
    <d v="2020-08-01T00:00:00"/>
    <x v="9"/>
    <x v="35"/>
    <n v="55.658547543598942"/>
    <n v="19.936955540385128"/>
    <n v="11.472158786974576"/>
    <n v="9.4659962017533861"/>
    <n v="115.00846409304026"/>
    <n v="36.153544945686626"/>
    <n v="44.170146401911808"/>
    <n v="25.097316986985724"/>
    <n v="94.414180866406994"/>
    <n v="24.904369354303999"/>
    <n v="25.499548115799993"/>
    <n v="16.701198887559002"/>
    <s v="Employee Benefit"/>
    <s v="Group Co-op"/>
    <s v="Auto Loan"/>
    <s v="Pension85"/>
    <s v="Whole Life Package (with NGD&amp;ICP)"/>
    <s v="FWD Saving 20/10"/>
    <s v="Term"/>
    <s v="HB"/>
    <s v="New CI"/>
    <s v="Cancer Fighter"/>
    <n v="25"/>
    <n v="0"/>
    <n v="5.7116856894999994"/>
    <n v="7.5468618540989425"/>
    <n v="0"/>
    <n v="12.645"/>
    <n v="1.1399999999999999"/>
    <n v="1.4999999999999999E-2"/>
    <n v="0.22236082621790274"/>
    <n v="1.5"/>
    <n v="2.8715756383599285"/>
    <n v="0.61471172264824536"/>
    <n v="0"/>
    <n v="5.8742830498027692"/>
    <n v="1.8842918809333538"/>
    <n v="0"/>
    <n v="7.5061191959976101"/>
    <n v="1.1806150004004352"/>
    <n v="6.0759453444120043E-3"/>
    <n v="0.39781065698686097"/>
    <n v="1.2518874374306526"/>
    <n v="1.7499868119681103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1.211693050000001"/>
    <n v="0"/>
    <n v="1.7832594808117574"/>
    <n v="0"/>
    <n v="0.63876559046146097"/>
    <n v="0"/>
    <n v="0.36755964402817221"/>
    <n v="0"/>
    <n v="0.30328365034825899"/>
    <n v="3.6148310349617394"/>
    <n v="1.1363420712046601"/>
    <n v="1.3883118715789953"/>
    <n v="0.78883377022959933"/>
    <s v=""/>
    <n v="0.35820114645945328"/>
    <s v=""/>
    <n v="0.4747964744455927"/>
  </r>
  <r>
    <x v="1"/>
    <d v="2020-08-01T00:00:00"/>
    <x v="6"/>
    <x v="24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0.398475650000002"/>
    <n v="0"/>
    <n v="0"/>
    <n v="0"/>
    <n v="0"/>
    <n v="0"/>
    <n v="0"/>
    <n v="0"/>
    <n v="0"/>
    <n v="0"/>
    <n v="0"/>
    <n v="0"/>
    <n v="0"/>
    <n v="0"/>
    <s v=""/>
    <n v="0"/>
    <s v=""/>
  </r>
  <r>
    <x v="1"/>
    <d v="2020-08-01T00:00:00"/>
    <x v="6"/>
    <x v="25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1.343392810000001"/>
    <n v="0"/>
    <n v="0"/>
    <n v="0"/>
    <n v="0"/>
    <n v="0"/>
    <n v="0"/>
    <n v="0"/>
    <n v="0"/>
    <n v="0"/>
    <n v="0"/>
    <n v="0"/>
    <n v="0"/>
    <n v="0"/>
    <s v=""/>
    <n v="0"/>
    <s v=""/>
  </r>
  <r>
    <x v="1"/>
    <d v="2020-08-01T00:00:00"/>
    <x v="6"/>
    <x v="26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2.090856989999999"/>
    <n v="0"/>
    <n v="0"/>
    <n v="0"/>
    <n v="0"/>
    <n v="0"/>
    <n v="0"/>
    <n v="0"/>
    <n v="0"/>
    <n v="0"/>
    <n v="0"/>
    <n v="0"/>
    <n v="0"/>
    <n v="0"/>
    <s v=""/>
    <n v="0"/>
    <s v=""/>
  </r>
  <r>
    <x v="1"/>
    <d v="2020-08-01T00:00:00"/>
    <x v="6"/>
    <x v="27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2.68126625"/>
    <n v="0"/>
    <n v="0"/>
    <n v="0"/>
    <n v="0"/>
    <n v="0"/>
    <n v="0"/>
    <n v="0"/>
    <n v="0"/>
    <n v="0"/>
    <n v="0"/>
    <n v="0"/>
    <n v="0"/>
    <n v="0"/>
    <s v=""/>
    <n v="0"/>
    <s v=""/>
  </r>
  <r>
    <x v="1"/>
    <d v="2020-08-01T00:00:00"/>
    <x v="6"/>
    <x v="28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2.098163"/>
    <n v="0"/>
    <n v="0"/>
    <n v="0"/>
    <n v="0"/>
    <n v="0"/>
    <n v="0"/>
    <n v="0"/>
    <n v="0"/>
    <n v="0"/>
    <n v="0"/>
    <n v="0"/>
    <n v="0"/>
    <n v="0"/>
    <s v=""/>
    <n v="0"/>
    <s v=""/>
  </r>
  <r>
    <x v="1"/>
    <d v="2020-08-01T00:00:00"/>
    <x v="6"/>
    <x v="29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1.143291430000001"/>
    <n v="0"/>
    <n v="0"/>
    <n v="0"/>
    <n v="0"/>
    <n v="0"/>
    <n v="0"/>
    <n v="0"/>
    <n v="0"/>
    <n v="0"/>
    <n v="0"/>
    <n v="0"/>
    <n v="0"/>
    <n v="0"/>
    <s v=""/>
    <n v="0"/>
    <s v=""/>
  </r>
  <r>
    <x v="1"/>
    <d v="2020-08-01T00:00:00"/>
    <x v="6"/>
    <x v="30"/>
    <n v="2.6567600000000002"/>
    <n v="1.0052435731240379"/>
    <n v="0.34943403081400004"/>
    <n v="0.21924271626900005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2.3851800000000001"/>
    <n v="0.121808"/>
    <n v="0"/>
    <n v="9.6280000000000004E-2"/>
    <n v="1.0548E-2"/>
    <n v="4.2944000000000003E-2"/>
    <n v="0"/>
    <n v="0"/>
    <n v="0"/>
    <n v="0"/>
    <n v="0"/>
    <n v="0.76139572889599993"/>
    <n v="0.11284626906900003"/>
    <n v="0"/>
    <n v="6.6858408643000009E-2"/>
    <n v="5.139764604E-3"/>
    <n v="1.3739153595999998E-2"/>
    <n v="0"/>
    <n v="0"/>
    <n v="0"/>
    <n v="0"/>
    <n v="4.5264248316037703E-2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1.432545220000002"/>
    <n v="8.4522585791415597E-2"/>
    <n v="0"/>
    <n v="3.1980979144012121E-2"/>
    <n v="0"/>
    <n v="1.1116949911891355E-2"/>
    <n v="0"/>
    <n v="6.9750226949327537E-3"/>
    <n v="0"/>
    <n v="0"/>
    <n v="0"/>
    <n v="0"/>
    <n v="0"/>
    <n v="0.37837199187131609"/>
    <s v=""/>
    <n v="0.21809909770191338"/>
    <s v=""/>
  </r>
  <r>
    <x v="1"/>
    <d v="2020-08-01T00:00:00"/>
    <x v="6"/>
    <x v="31"/>
    <n v="11.301671640000002"/>
    <n v="3.9768237515619465"/>
    <n v="1.67751201472"/>
    <n v="0.8896145422670001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9.5155200000000004"/>
    <n v="0.35970000000000002"/>
    <n v="0.47094399999999997"/>
    <n v="0.35536064000000001"/>
    <n v="0.286661"/>
    <n v="0.15907199999999999"/>
    <n v="0.142344"/>
    <n v="0.11936160000000001"/>
    <n v="4.7044800000000005E-2"/>
    <n v="3.9671600000000008E-2"/>
    <n v="4.1464000000001278E-2"/>
    <n v="2.7931251818509995"/>
    <n v="0.33331155140300006"/>
    <n v="1.8313755304000003E-2"/>
    <n v="0.25400158864"/>
    <n v="0.12993497296900003"/>
    <n v="5.2865352303999996E-2"/>
    <n v="6.1458202011000003E-2"/>
    <n v="1.3580718584999998E-2"/>
    <n v="5.6887843709999995E-3"/>
    <n v="6.245662095199999E-2"/>
    <n v="0.26124390082394644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1.211693050000001"/>
    <n v="0.36209735953429806"/>
    <n v="0"/>
    <n v="0.12741454765658558"/>
    <n v="0"/>
    <n v="5.3746267850087036E-2"/>
    <n v="0"/>
    <n v="2.8502604483578314E-2"/>
    <n v="0"/>
    <n v="0"/>
    <n v="0"/>
    <n v="0"/>
    <n v="0"/>
    <n v="0.35187925098502909"/>
    <s v=""/>
    <n v="0.22369976590428306"/>
    <s v=""/>
  </r>
  <r>
    <x v="1"/>
    <d v="2020-08-01T00:00:00"/>
    <x v="6"/>
    <x v="32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1.211693050000001"/>
    <n v="0"/>
    <n v="0"/>
    <n v="0"/>
    <n v="0"/>
    <n v="0"/>
    <n v="0"/>
    <n v="0"/>
    <n v="0"/>
    <n v="0"/>
    <n v="0"/>
    <n v="0"/>
    <n v="0"/>
    <s v=""/>
    <n v="0"/>
    <s v=""/>
    <n v="0"/>
  </r>
  <r>
    <x v="1"/>
    <d v="2020-08-01T00:00:00"/>
    <x v="6"/>
    <x v="33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1.211693050000001"/>
    <n v="0"/>
    <n v="0"/>
    <n v="0"/>
    <n v="0"/>
    <n v="0"/>
    <n v="0"/>
    <n v="0"/>
    <n v="0"/>
    <n v="0"/>
    <n v="0"/>
    <n v="0"/>
    <n v="0"/>
    <s v=""/>
    <n v="0"/>
    <s v=""/>
    <n v="0"/>
  </r>
  <r>
    <x v="1"/>
    <d v="2020-08-01T00:00:00"/>
    <x v="6"/>
    <x v="34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1.211693050000001"/>
    <n v="0"/>
    <n v="0"/>
    <n v="0"/>
    <n v="0"/>
    <n v="0"/>
    <n v="0"/>
    <n v="0"/>
    <n v="0"/>
    <n v="0"/>
    <n v="0"/>
    <n v="0"/>
    <n v="0"/>
    <s v=""/>
    <n v="0"/>
    <s v=""/>
    <n v="0"/>
  </r>
  <r>
    <x v="1"/>
    <d v="2020-08-01T00:00:00"/>
    <x v="6"/>
    <x v="35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1.211693050000001"/>
    <n v="0"/>
    <n v="0"/>
    <n v="0"/>
    <n v="0"/>
    <n v="0"/>
    <n v="0"/>
    <n v="0"/>
    <n v="0"/>
    <n v="0"/>
    <n v="0"/>
    <n v="0"/>
    <n v="0"/>
    <s v=""/>
    <n v="0"/>
    <s v=""/>
    <n v="0"/>
  </r>
  <r>
    <x v="1"/>
    <d v="2020-08-01T00:00:00"/>
    <x v="10"/>
    <x v="24"/>
    <n v="2.590522"/>
    <n v="0.6750745515820592"/>
    <n v="0.26375666717500001"/>
    <n v="0.41758757947499997"/>
    <n v="0"/>
    <n v="0"/>
    <n v="0"/>
    <n v="0"/>
    <n v="0.05"/>
    <n v="-3.126937762999998E-3"/>
    <n v="3.163968124E-3"/>
    <n v="5.8460094100000004E-4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1.843"/>
    <n v="0.24660000000000001"/>
    <n v="0"/>
    <n v="0.23747199999999999"/>
    <n v="0.26345000000000002"/>
    <n v="0"/>
    <n v="0"/>
    <n v="0"/>
    <n v="0"/>
    <n v="0"/>
    <n v="0"/>
    <n v="2.9602086121000001E-2"/>
    <n v="1.3877966469999995E-3"/>
    <n v="0"/>
    <n v="8.9029309519999995E-3"/>
    <n v="0.50343067180399992"/>
    <n v="0"/>
    <n v="0"/>
    <n v="0"/>
    <n v="0"/>
    <n v="0"/>
    <n v="0.13972038540337417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0.398475650000002"/>
    <n v="8.5218812608453931E-2"/>
    <n v="0"/>
    <n v="2.2207513276477703E-2"/>
    <n v="0"/>
    <n v="8.6766412306927641E-3"/>
    <n v="0"/>
    <n v="1.3737122357153457E-2"/>
    <n v="0"/>
    <n v="0"/>
    <n v="0"/>
    <n v="0"/>
    <n v="0"/>
    <n v="0.26059402374581619"/>
    <s v=""/>
    <n v="0.61857994572061692"/>
    <s v=""/>
  </r>
  <r>
    <x v="1"/>
    <d v="2020-08-01T00:00:00"/>
    <x v="10"/>
    <x v="25"/>
    <n v="2.2904489804499999"/>
    <n v="0.9528823623398206"/>
    <n v="0.31613051349700005"/>
    <n v="0.71689226965300001"/>
    <n v="0"/>
    <n v="0"/>
    <n v="0"/>
    <n v="0"/>
    <n v="0.1575"/>
    <n v="4.5802957351000005E-2"/>
    <n v="1.886227507E-3"/>
    <n v="4.8864989099999987E-4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1.24"/>
    <n v="0.1908"/>
    <n v="0.12755098044999999"/>
    <n v="0.54604799999999998"/>
    <n v="0.18604999999999999"/>
    <n v="0"/>
    <n v="0"/>
    <n v="0"/>
    <n v="0"/>
    <n v="0"/>
    <n v="0"/>
    <n v="2.3972442268000008E-2"/>
    <n v="1.1657846101000001E-2"/>
    <n v="0.41952877877200012"/>
    <n v="6.3986625229999997E-2"/>
    <n v="0.36179767125900003"/>
    <n v="0"/>
    <n v="0"/>
    <n v="0"/>
    <n v="0"/>
    <n v="0"/>
    <n v="7.4971256631794048E-2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1.343392810000001"/>
    <n v="7.3075974714493577E-2"/>
    <n v="0"/>
    <n v="3.0401378948223076E-2"/>
    <n v="0"/>
    <n v="1.0086033615229417E-2"/>
    <n v="0"/>
    <n v="2.2872197467540208E-2"/>
    <n v="0"/>
    <n v="0"/>
    <n v="0"/>
    <n v="0"/>
    <n v="0"/>
    <n v="0.41602426881065463"/>
    <s v=""/>
    <n v="0.75234079041263557"/>
    <s v=""/>
  </r>
  <r>
    <x v="1"/>
    <d v="2020-08-01T00:00:00"/>
    <x v="10"/>
    <x v="26"/>
    <n v="3.0793807500000003"/>
    <n v="4.7333259605151046"/>
    <n v="1.4561503742399999"/>
    <n v="4.0754868775770001"/>
    <n v="0"/>
    <n v="0"/>
    <n v="0"/>
    <n v="0"/>
    <n v="0.46750000000000003"/>
    <n v="0.10811309919699999"/>
    <n v="8.3644897109999995E-3"/>
    <n v="1.8791538580000002E-3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0.443"/>
    <n v="0.49590000000000001"/>
    <n v="1.05111675"/>
    <n v="0.63686399999999999"/>
    <n v="0.45250000000000001"/>
    <n v="0"/>
    <n v="0"/>
    <n v="0"/>
    <n v="0"/>
    <n v="0"/>
    <n v="0"/>
    <n v="5.0559372210000003E-3"/>
    <n v="5.2372384683999997E-2"/>
    <n v="3.3611208984850003"/>
    <n v="8.7564859844000004E-2"/>
    <n v="0.85946703537899993"/>
    <n v="0"/>
    <n v="0"/>
    <n v="0"/>
    <n v="0"/>
    <n v="0"/>
    <n v="0.37264693875606181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2.090856989999999"/>
    <n v="9.5958196160345066E-2"/>
    <n v="0"/>
    <n v="0.14749764900295687"/>
    <n v="0"/>
    <n v="4.5375864368276564E-2"/>
    <n v="0"/>
    <n v="0.1269983808424619"/>
    <n v="0"/>
    <n v="0"/>
    <n v="0"/>
    <n v="0"/>
    <n v="0"/>
    <n v="1.5371031856048019"/>
    <s v=""/>
    <n v="0.86101969557437474"/>
    <s v=""/>
  </r>
  <r>
    <x v="1"/>
    <d v="2020-08-01T00:00:00"/>
    <x v="10"/>
    <x v="27"/>
    <n v="2.93615825475"/>
    <n v="4.0525154246534001"/>
    <n v="1.2673051428309998"/>
    <n v="3.460856374742999"/>
    <n v="0"/>
    <n v="0"/>
    <n v="0"/>
    <n v="0"/>
    <n v="1.2435"/>
    <n v="0.30097557562999999"/>
    <n v="2.9832282584000003E-2"/>
    <n v="6.6473657270000016E-3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0.8075"/>
    <n v="0.4239"/>
    <n v="0.91602025475000004"/>
    <n v="0.422288"/>
    <n v="0.36645"/>
    <n v="0"/>
    <n v="0"/>
    <n v="0"/>
    <n v="0"/>
    <n v="0"/>
    <n v="0"/>
    <n v="3.3921125181000003E-2"/>
    <n v="2.8103393113999998E-2"/>
    <n v="2.8941196178019992"/>
    <n v="6.023478797399999E-2"/>
    <n v="0.67531728515799994"/>
    <n v="0"/>
    <n v="0"/>
    <n v="0"/>
    <n v="0"/>
    <n v="0"/>
    <n v="0.36698496261420166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2.68126625"/>
    <n v="8.9842242717569118E-2"/>
    <n v="0"/>
    <n v="0.12400117528045292"/>
    <n v="0"/>
    <n v="3.8777724618641415E-2"/>
    <n v="0"/>
    <n v="0.10589725466169779"/>
    <n v="0"/>
    <n v="0"/>
    <n v="0"/>
    <n v="0"/>
    <n v="0"/>
    <n v="1.3802101498096713"/>
    <s v=""/>
    <n v="0.85400202395009917"/>
    <s v=""/>
  </r>
  <r>
    <x v="1"/>
    <d v="2020-08-01T00:00:00"/>
    <x v="10"/>
    <x v="28"/>
    <n v="4.1976465000000003"/>
    <n v="3.9807023017746666"/>
    <n v="1.3632124533359999"/>
    <n v="3.4246400951410005"/>
    <n v="0"/>
    <n v="0"/>
    <n v="0"/>
    <n v="0"/>
    <n v="1"/>
    <n v="0.26576999685700003"/>
    <n v="2.2262834379000004E-2"/>
    <n v="5.466934219000001E-3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0.79"/>
    <n v="1.6101000000000001"/>
    <n v="0.92499050000000005"/>
    <n v="0.47065600000000002"/>
    <n v="0.40189999999999998"/>
    <n v="0"/>
    <n v="0"/>
    <n v="0"/>
    <n v="0"/>
    <n v="0"/>
    <n v="0"/>
    <n v="2.0632653268000001E-2"/>
    <n v="0.15878194608600005"/>
    <n v="2.8284576150120002"/>
    <n v="6.0359468566999988E-2"/>
    <n v="0.69999650449099993"/>
    <n v="0"/>
    <n v="0"/>
    <n v="0"/>
    <n v="0"/>
    <n v="0"/>
    <n v="0.22309627601045356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2.098163"/>
    <n v="0.13077528766988941"/>
    <n v="0"/>
    <n v="0.12401651464523582"/>
    <n v="0"/>
    <n v="4.2470108128493209E-2"/>
    <n v="0"/>
    <n v="0.10669271307336188"/>
    <n v="0"/>
    <n v="0"/>
    <n v="0"/>
    <n v="0"/>
    <n v="0"/>
    <n v="0.94831765890116426"/>
    <s v=""/>
    <n v="0.86031052701786725"/>
    <s v=""/>
  </r>
  <r>
    <x v="1"/>
    <d v="2020-08-01T00:00:00"/>
    <x v="10"/>
    <x v="29"/>
    <n v="5.188053"/>
    <n v="3.7538757776060958"/>
    <n v="1.2143908957439999"/>
    <n v="3.1890218504949996"/>
    <n v="0"/>
    <n v="0"/>
    <n v="0"/>
    <n v="0"/>
    <n v="0.31699999999999995"/>
    <n v="5.8437475162361988E-2"/>
    <n v="5.0019125120000004E-3"/>
    <n v="8.7050135499999997E-4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1.5674999999999999"/>
    <n v="1.3810500000000001"/>
    <n v="0.84201099999999995"/>
    <n v="1.0803199999999999"/>
    <n v="0.29409999999999997"/>
    <n v="2.3071999999999999E-2"/>
    <n v="0"/>
    <n v="0"/>
    <n v="0"/>
    <n v="0"/>
    <n v="0"/>
    <n v="3.5777869490000039E-3"/>
    <n v="0.14172619573699996"/>
    <n v="2.7252823258729997"/>
    <n v="0.16121502949699995"/>
    <n v="0.54548413216600022"/>
    <n v="2.6128696909999997E-3"/>
    <n v="0"/>
    <n v="0"/>
    <n v="0"/>
    <n v="0"/>
    <n v="0.18133772888472377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1.143291430000001"/>
    <n v="0.16658653474893806"/>
    <n v="0"/>
    <n v="0.12053561474205733"/>
    <n v="0"/>
    <n v="3.8993659307769574E-2"/>
    <n v="0"/>
    <n v="0.10239835624512857"/>
    <n v="0"/>
    <n v="0"/>
    <n v="0"/>
    <n v="0"/>
    <n v="0"/>
    <n v="0.72356157070987825"/>
    <s v=""/>
    <n v="0.84952780524045146"/>
    <s v=""/>
  </r>
  <r>
    <x v="1"/>
    <d v="2020-08-01T00:00:00"/>
    <x v="10"/>
    <x v="30"/>
    <n v="3.6805490000000001"/>
    <n v="2.2757496081524686"/>
    <n v="1.0907976218190001"/>
    <n v="2.1122428518469998"/>
    <n v="0"/>
    <n v="0"/>
    <n v="0"/>
    <n v="0"/>
    <n v="0.45089999999999997"/>
    <n v="6.4755228870711806E-2"/>
    <n v="9.5075333059999982E-3"/>
    <n v="1.3937391239999999E-3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0.83"/>
    <n v="1.4733000000000001"/>
    <n v="0.48419699999999999"/>
    <n v="0.32916800000000002"/>
    <n v="0.2823"/>
    <n v="0.281584"/>
    <n v="0"/>
    <n v="0"/>
    <n v="0"/>
    <n v="0"/>
    <n v="0"/>
    <n v="-6.8538710225000007E-2"/>
    <n v="1.3970267066000002E-2"/>
    <n v="1.6025733783029998"/>
    <n v="7.1291269959999999E-3"/>
    <n v="0.57657431864099995"/>
    <n v="3.9111339979000008E-2"/>
    <n v="0"/>
    <n v="0"/>
    <n v="0"/>
    <n v="0"/>
    <n v="0.10235691576949879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1.432545220000002"/>
    <n v="0.11709357209985427"/>
    <n v="0"/>
    <n v="7.2401060500326506E-2"/>
    <n v="0"/>
    <n v="3.4702809275684865E-2"/>
    <n v="0"/>
    <n v="6.719923051293393E-2"/>
    <n v="0"/>
    <n v="0"/>
    <n v="0"/>
    <n v="0"/>
    <n v="0"/>
    <n v="0.61831797597382043"/>
    <s v=""/>
    <n v="0.92815257191751888"/>
    <s v=""/>
  </r>
  <r>
    <x v="1"/>
    <d v="2020-08-01T00:00:00"/>
    <x v="10"/>
    <x v="31"/>
    <n v="4.3651890499999997"/>
    <n v="3.4593621394594702"/>
    <n v="1.3360584648330001"/>
    <n v="3.1906732947409999"/>
    <n v="0"/>
    <n v="0"/>
    <n v="0"/>
    <n v="0"/>
    <n v="0.87359999999999993"/>
    <n v="0.1584468183330808"/>
    <n v="1.7438007450999996E-2"/>
    <n v="3.0756458970000004E-3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1.1805000000000001"/>
    <n v="1.0753200000000001"/>
    <n v="0.87096825"/>
    <n v="0.80008000000000001"/>
    <n v="0.24015"/>
    <n v="0.19764399999999999"/>
    <n v="5.2680000000000012E-4"/>
    <n v="0"/>
    <n v="0"/>
    <n v="0"/>
    <n v="0"/>
    <n v="-0.10038658391500001"/>
    <n v="4.8737720861999997E-2"/>
    <n v="2.7942058652830002"/>
    <n v="2.7661882184000005E-2"/>
    <n v="0.44341292048500003"/>
    <n v="3.0840852569000002E-2"/>
    <n v="9.8880360000000011E-4"/>
    <n v="0"/>
    <n v="0"/>
    <n v="0"/>
    <n v="0.21054994827960183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1.211693050000001"/>
    <n v="0.13985749004410383"/>
    <n v="0"/>
    <n v="0.11083545304375823"/>
    <n v="0"/>
    <n v="4.2806343849809199E-2"/>
    <n v="0"/>
    <n v="0.10222685740339868"/>
    <n v="0"/>
    <n v="0"/>
    <n v="0"/>
    <n v="0"/>
    <n v="0"/>
    <n v="0.79248850389640524"/>
    <s v=""/>
    <n v="0.92232994584358441"/>
    <s v=""/>
  </r>
  <r>
    <x v="1"/>
    <d v="2020-08-01T00:00:00"/>
    <x v="10"/>
    <x v="32"/>
    <n v="4.9554090056500186"/>
    <n v="12.267017791773924"/>
    <n v="3.7896029859968356"/>
    <n v="11.06639475909147"/>
    <n v="0"/>
    <n v="0"/>
    <n v="0"/>
    <n v="0"/>
    <n v="0.56459999999999999"/>
    <n v="7.1337303929931747E-2"/>
    <n v="1.2554237911E-2"/>
    <n v="1.4981541919999999E-3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0.29000000000000009"/>
    <n v="0.43200000000000016"/>
    <n v="3.0440003795939927"/>
    <n v="0.20542463317029794"/>
    <n v="0.78883059137394407"/>
    <n v="6.1627389951089379E-2"/>
    <n v="0.13352601156069369"/>
    <n v="0"/>
    <n v="0"/>
    <n v="0"/>
    <n v="0"/>
    <n v="-2.9490241942860269E-2"/>
    <n v="-1.2174847090351673E-2"/>
    <n v="9.8434011028442026"/>
    <n v="-2.0084543331305468E-3"/>
    <n v="1.4668725585553439"/>
    <n v="6.9792102695318738E-3"/>
    <n v="0.25062832369942201"/>
    <n v="0"/>
    <n v="0"/>
    <n v="0"/>
    <n v="0.74013422838130083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1.211693050000001"/>
    <n v="0"/>
    <n v="0.15876770919512867"/>
    <n v="0"/>
    <n v="0.39302634984018991"/>
    <n v="0"/>
    <n v="0.12141613016397505"/>
    <n v="0"/>
    <n v="0.35455925897270313"/>
    <n v="0"/>
    <n v="0"/>
    <n v="0"/>
    <n v="0"/>
    <s v=""/>
    <n v="2.4754803847245332"/>
    <s v=""/>
    <n v="0.90212592391546254"/>
  </r>
  <r>
    <x v="1"/>
    <d v="2020-08-01T00:00:00"/>
    <x v="10"/>
    <x v="33"/>
    <n v="7.0196505113100054"/>
    <n v="6.175823172582553"/>
    <n v="2.2170835035941576"/>
    <n v="5.50217520077946"/>
    <n v="0"/>
    <n v="0"/>
    <n v="0"/>
    <n v="0"/>
    <n v="0.81655"/>
    <n v="0.13642420155175897"/>
    <n v="0.104135466954"/>
    <n v="0.11640860834200001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0.69553986229896259"/>
    <n v="2.2535491538486405"/>
    <n v="1.4883794951624023"/>
    <n v="1.6860520000000001"/>
    <n v="0.43147000000000002"/>
    <n v="0.25224399999999997"/>
    <n v="0.21241599999999999"/>
    <n v="0"/>
    <n v="0"/>
    <n v="0"/>
    <n v="0"/>
    <n v="-7.0729789034827989E-2"/>
    <n v="-6.3510686015505982E-2"/>
    <n v="4.8129811225865859"/>
    <n v="-1.6484675635156754E-2"/>
    <n v="0.80234147833630787"/>
    <n v="2.8566257902938794E-2"/>
    <n v="0.39870483199999995"/>
    <n v="0"/>
    <n v="0"/>
    <n v="0"/>
    <n v="0.27762912378385618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1.211693050000001"/>
    <n v="0"/>
    <n v="0.22490450934733913"/>
    <n v="0"/>
    <n v="0.19786889364473462"/>
    <n v="0"/>
    <n v="7.1033746873086001E-2"/>
    <n v="0"/>
    <n v="0.17628570138650199"/>
    <n v="0"/>
    <n v="0"/>
    <n v="0"/>
    <n v="0"/>
    <s v=""/>
    <n v="0.8797906908089107"/>
    <s v=""/>
    <n v="0.89092175197085621"/>
  </r>
  <r>
    <x v="1"/>
    <d v="2020-08-01T00:00:00"/>
    <x v="10"/>
    <x v="34"/>
    <n v="7.709860797496817"/>
    <n v="7.9463290912120401"/>
    <n v="2.8540398831217644"/>
    <n v="7.0982504258048307"/>
    <n v="0"/>
    <n v="0"/>
    <n v="0"/>
    <n v="0"/>
    <n v="1.4347500000000002"/>
    <n v="0.10457611372879419"/>
    <n v="0.10916731340499999"/>
    <n v="0.11069866382300003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1.2297309771168492"/>
    <n v="1.2297309771168634"/>
    <n v="1.9197808432631047"/>
    <n v="2.1747480000000001"/>
    <n v="0.55652999999999997"/>
    <n v="0.34248000000000001"/>
    <n v="0.25685999999999998"/>
    <n v="0"/>
    <n v="0"/>
    <n v="0"/>
    <n v="0"/>
    <n v="-0.1250519449648477"/>
    <n v="-3.4656913445987404E-2"/>
    <n v="6.2080060818900797"/>
    <n v="-2.1262698521875886E-2"/>
    <n v="1.0348972186675909"/>
    <n v="3.8785350718346046E-2"/>
    <n v="0.48212621999999988"/>
    <n v="0"/>
    <n v="0"/>
    <n v="0"/>
    <n v="0.3559880038893608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1.211693050000001"/>
    <n v="0"/>
    <n v="0.24701834614180973"/>
    <n v="0"/>
    <n v="0.25459461870531369"/>
    <n v="0"/>
    <n v="9.1441367136018414E-2"/>
    <n v="0"/>
    <n v="0.22742279358039599"/>
    <n v="0"/>
    <n v="0"/>
    <n v="0"/>
    <n v="0"/>
    <s v=""/>
    <n v="1.0306708901660062"/>
    <s v=""/>
    <n v="0.89327415770571195"/>
  </r>
  <r>
    <x v="1"/>
    <d v="2020-08-01T00:00:00"/>
    <x v="10"/>
    <x v="35"/>
    <n v="8.0625782025526753"/>
    <n v="9.0643587918209167"/>
    <n v="3.2073245475580965"/>
    <n v="8.0431183397853303"/>
    <n v="0"/>
    <n v="0"/>
    <n v="0"/>
    <n v="0"/>
    <n v="16.231300000000001"/>
    <n v="0.79968986081061422"/>
    <n v="0.68645138388600002"/>
    <n v="0.52115814874300004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1.0573931045674769"/>
    <n v="1.0573931045674889"/>
    <n v="2.1747789967096032"/>
    <n v="2.4636125993929547"/>
    <n v="0.6304520431517403"/>
    <n v="0.3879704880933787"/>
    <n v="0.29097786607003401"/>
    <n v="0"/>
    <n v="0"/>
    <n v="0"/>
    <n v="0"/>
    <n v="-0.1075268223531277"/>
    <n v="-2.979999852430882E-2"/>
    <n v="7.0325950411047584"/>
    <n v="-2.4086952592018655E-2"/>
    <n v="1.1723592006918513"/>
    <n v="4.3937080848719896E-2"/>
    <n v="0.54616545461345378"/>
    <n v="0"/>
    <n v="0"/>
    <n v="0"/>
    <n v="0.42397208339521519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1.211693050000001"/>
    <n v="0"/>
    <n v="0.2583191558893238"/>
    <n v="0"/>
    <n v="0.29041547913790328"/>
    <n v="0"/>
    <n v="0.10276035146251371"/>
    <n v="0"/>
    <n v="0.25769567600516086"/>
    <n v="0"/>
    <n v="0"/>
    <n v="0"/>
    <n v="0"/>
    <s v=""/>
    <n v="1.1242506508589361"/>
    <s v=""/>
    <n v="0.88733450699710992"/>
  </r>
  <r>
    <x v="1"/>
    <d v="2020-08-01T00:00:00"/>
    <x v="4"/>
    <x v="24"/>
    <n v="918.90846847832017"/>
    <n v="113.61207327762466"/>
    <n v="74.821245201582997"/>
    <n v="45.625017793437976"/>
    <n v="906.7573551075609"/>
    <n v="155.00244996447481"/>
    <n v="114.88691887119057"/>
    <n v="73.763381713072164"/>
    <n v="531.48981698715033"/>
    <n v="154.15781109236434"/>
    <n v="71.053828821140996"/>
    <n v="53.3783219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398475650000002"/>
    <n v="30.228768016475197"/>
    <n v="0"/>
    <n v="3.7374266586826255"/>
    <n v="0"/>
    <n v="2.4613485907337922"/>
    <n v="0"/>
    <n v="1.500898213408868"/>
    <n v="0"/>
    <n v="29.569586787185269"/>
    <n v="5.0546691136651383"/>
    <n v="3.7464914942664089"/>
    <n v="2.4054425420373131"/>
    <n v="0.12363807405732394"/>
    <s v=""/>
    <n v="0.40158599766019415"/>
    <s v=""/>
  </r>
  <r>
    <x v="1"/>
    <d v="2020-08-01T00:00:00"/>
    <x v="4"/>
    <x v="25"/>
    <n v="348.78446225866003"/>
    <n v="111.31409549759397"/>
    <n v="82.41777008159201"/>
    <n v="61.809247538761994"/>
    <n v="454.38575930621209"/>
    <n v="137.12665934174754"/>
    <n v="124.04840812385089"/>
    <n v="81.745220615525724"/>
    <n v="295.09986216136531"/>
    <n v="120.25241258841135"/>
    <n v="62.548316827316995"/>
    <n v="51.804171301184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43392810000001"/>
    <n v="11.127846445116866"/>
    <n v="0"/>
    <n v="3.5514373371245118"/>
    <n v="0"/>
    <n v="2.6295101676196619"/>
    <n v="0"/>
    <n v="1.972002454024121"/>
    <n v="0"/>
    <n v="14.817634584361674"/>
    <n v="4.4717350583405073"/>
    <n v="4.0452499769304611"/>
    <n v="2.6657323282937866"/>
    <n v="0.31914866498566374"/>
    <s v=""/>
    <n v="0.55526882972424618"/>
    <s v=""/>
  </r>
  <r>
    <x v="1"/>
    <d v="2020-08-01T00:00:00"/>
    <x v="4"/>
    <x v="26"/>
    <n v="427.36666767068004"/>
    <n v="140.84900961395988"/>
    <n v="109.26584858410401"/>
    <n v="80.916161758508991"/>
    <n v="558.10849844668269"/>
    <n v="171.31490327144201"/>
    <n v="153.27523618413088"/>
    <n v="102.74009923438327"/>
    <n v="448.58317444533998"/>
    <n v="172.09304212036608"/>
    <n v="94.914632108581003"/>
    <n v="83.824290961544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090856989999999"/>
    <n v="13.317396534590959"/>
    <n v="0"/>
    <n v="4.3890697483663521"/>
    <n v="0"/>
    <n v="3.4048903280505383"/>
    <n v="0"/>
    <n v="2.5214708907189265"/>
    <n v="0"/>
    <n v="18.200059352733039"/>
    <n v="5.58662234355105"/>
    <n v="4.9983442352506211"/>
    <n v="3.3503806323961416"/>
    <n v="0.32957415790436712"/>
    <s v=""/>
    <n v="0.57448868103712381"/>
    <s v=""/>
  </r>
  <r>
    <x v="1"/>
    <d v="2020-08-01T00:00:00"/>
    <x v="4"/>
    <x v="27"/>
    <n v="215.50250620549002"/>
    <n v="111.435575119113"/>
    <n v="69.435446110175988"/>
    <n v="57.022210504428017"/>
    <n v="507.50975284576066"/>
    <n v="166.3067870273172"/>
    <n v="135.80751223414967"/>
    <n v="93.603602489806079"/>
    <n v="338.4691053433499"/>
    <n v="138.44962806593296"/>
    <n v="65.636084442907006"/>
    <n v="51.9447940855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8126625"/>
    <n v="6.5940684353223311"/>
    <n v="0"/>
    <n v="3.4097692013115615"/>
    <n v="0"/>
    <n v="2.1246253305799003"/>
    <n v="0"/>
    <n v="1.7447980769235958"/>
    <n v="0"/>
    <n v="16.550021455668844"/>
    <n v="5.4233064056247517"/>
    <n v="4.428717337377492"/>
    <n v="3.0524371617445429"/>
    <n v="0.51709642305901926"/>
    <s v=""/>
    <n v="0.51170562402067055"/>
    <s v=""/>
  </r>
  <r>
    <x v="1"/>
    <d v="2020-08-01T00:00:00"/>
    <x v="4"/>
    <x v="28"/>
    <n v="278.95575959785992"/>
    <n v="131.48127913273416"/>
    <n v="72.649134988010985"/>
    <n v="55.464318093341994"/>
    <n v="549.72937242449848"/>
    <n v="180.70450851646729"/>
    <n v="147.16999484932208"/>
    <n v="105.14600492659203"/>
    <n v="355.78098018230003"/>
    <n v="167.57465696873237"/>
    <n v="76.191568964866022"/>
    <n v="64.798824919373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098163"/>
    <n v="8.6907079261158948"/>
    <n v="0"/>
    <n v="4.0962244204671201"/>
    <n v="0"/>
    <n v="2.2633424532117612"/>
    <n v="0"/>
    <n v="1.7279592633803371"/>
    <n v="0"/>
    <n v="17.926813932976451"/>
    <n v="5.8928197464463929"/>
    <n v="4.7992507705111764"/>
    <n v="3.42883782578622"/>
    <n v="0.47133380333238634"/>
    <s v=""/>
    <n v="0.42184194175164025"/>
    <s v=""/>
  </r>
  <r>
    <x v="1"/>
    <d v="2020-08-01T00:00:00"/>
    <x v="4"/>
    <x v="29"/>
    <n v="432.34683837556997"/>
    <n v="175.18866288063174"/>
    <n v="88.227363389292009"/>
    <n v="66.880424865118002"/>
    <n v="634.22935623573051"/>
    <n v="228.3210830693971"/>
    <n v="175.92524191300831"/>
    <n v="126.42239451796212"/>
    <n v="570.60829864272"/>
    <n v="133.98072645381754"/>
    <n v="70.904039212612545"/>
    <n v="52.596404648608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143291430000001"/>
    <n v="13.882503053582026"/>
    <n v="0"/>
    <n v="5.6252455934016776"/>
    <n v="0"/>
    <n v="2.8329492272067149"/>
    <n v="0"/>
    <n v="2.1475066312577611"/>
    <n v="0"/>
    <n v="20.682379786120908"/>
    <n v="7.4456082910557901"/>
    <n v="5.7369666532081114"/>
    <n v="4.122666273933028"/>
    <n v="0.40520398747185771"/>
    <s v=""/>
    <n v="0.38176228852598931"/>
    <s v=""/>
  </r>
  <r>
    <x v="1"/>
    <d v="2020-08-01T00:00:00"/>
    <x v="4"/>
    <x v="30"/>
    <n v="292.37123189550999"/>
    <n v="141.84872432244828"/>
    <n v="78.029159577418994"/>
    <n v="63.970436392060996"/>
    <n v="541.56772717819217"/>
    <n v="226.47225063141357"/>
    <n v="160.70111458528754"/>
    <n v="117.52408684904776"/>
    <n v="384.89689798379004"/>
    <n v="142.13127097043571"/>
    <n v="71.354025750099012"/>
    <n v="53.449335390126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32545220000002"/>
    <n v="9.3015449385078455"/>
    <n v="0"/>
    <n v="4.5127979083345853"/>
    <n v="0"/>
    <n v="2.482432110771938"/>
    <n v="0"/>
    <n v="2.035165652171167"/>
    <n v="0"/>
    <n v="17.022015233189173"/>
    <n v="7.1182493097010964"/>
    <n v="5.0509967326047756"/>
    <n v="3.6938995738069789"/>
    <n v="0.48516648988619826"/>
    <s v=""/>
    <n v="0.45097646593313323"/>
    <s v=""/>
  </r>
  <r>
    <x v="1"/>
    <d v="2020-08-01T00:00:00"/>
    <x v="4"/>
    <x v="31"/>
    <n v="301.82254000489002"/>
    <n v="146.58113923651854"/>
    <n v="83.523080617262991"/>
    <n v="67.697067674452029"/>
    <n v="557.29069920746406"/>
    <n v="242.37757579530131"/>
    <n v="168.1148701644328"/>
    <n v="123.94432947810657"/>
    <n v="693.89067240166992"/>
    <n v="346.51092790908297"/>
    <n v="104.23167180006402"/>
    <n v="66.488353333000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9.6701751975255306"/>
    <n v="0"/>
    <n v="4.696353350704201"/>
    <n v="0"/>
    <n v="2.6760189036673547"/>
    <n v="0"/>
    <n v="2.1689649313801653"/>
    <n v="0"/>
    <n v="17.516203967048515"/>
    <n v="7.6181695849346358"/>
    <n v="5.2840184842163325"/>
    <n v="3.8956942198839069"/>
    <n v="0.48565338835907912"/>
    <s v=""/>
    <n v="0.46184023420106091"/>
    <s v=""/>
  </r>
  <r>
    <x v="1"/>
    <d v="2020-08-01T00:00:00"/>
    <x v="4"/>
    <x v="32"/>
    <n v="345.79363875418943"/>
    <n v="176.41524272011949"/>
    <n v="107.05971302286541"/>
    <n v="79.039872424032879"/>
    <n v="656.12534010546483"/>
    <n v="280.38652935702788"/>
    <n v="192.42811410456119"/>
    <n v="142.08290320518608"/>
    <n v="416.42211104221991"/>
    <n v="181.40715674971969"/>
    <n v="81.007215292018003"/>
    <n v="61.547059561409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0"/>
    <n v="11.07897729867587"/>
    <n v="0"/>
    <n v="5.6522163804926784"/>
    <n v="0"/>
    <n v="3.4301155291819523"/>
    <n v="0"/>
    <n v="2.53238016590173"/>
    <n v="20.622675565159462"/>
    <n v="8.8128290043509079"/>
    <n v="6.0482080545097947"/>
    <n v="4.4658077307081641"/>
    <s v=""/>
    <n v="0.51017492211742477"/>
    <s v=""/>
    <n v="0.44803312460606715"/>
  </r>
  <r>
    <x v="1"/>
    <d v="2020-08-01T00:00:00"/>
    <x v="4"/>
    <x v="33"/>
    <n v="374.19661783973777"/>
    <n v="197.54692956427868"/>
    <n v="101.46867061846535"/>
    <n v="72.728777304054049"/>
    <n v="610.17191756726083"/>
    <n v="282.69725886609939"/>
    <n v="184.59509677914244"/>
    <n v="137.86925915026322"/>
    <n v="420.85723939185004"/>
    <n v="94.285864600363922"/>
    <n v="83.540788791013"/>
    <n v="48.74550082109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0"/>
    <n v="11.988988141088289"/>
    <n v="0"/>
    <n v="6.3292602951020847"/>
    <n v="0"/>
    <n v="3.2509825870681293"/>
    <n v="0"/>
    <n v="2.330177257207585"/>
    <n v="19.17831354133984"/>
    <n v="8.8854575435516079"/>
    <n v="5.8020084869509212"/>
    <n v="4.3333686844159267"/>
    <s v=""/>
    <n v="0.52792280888248111"/>
    <s v=""/>
    <n v="0.36815949235186279"/>
  </r>
  <r>
    <x v="1"/>
    <d v="2020-08-01T00:00:00"/>
    <x v="4"/>
    <x v="34"/>
    <n v="403.15154088683994"/>
    <n v="215.13990196587565"/>
    <n v="106.97054085786269"/>
    <n v="77.985941437806304"/>
    <n v="703.39823523102007"/>
    <n v="319.47981834343824"/>
    <n v="205.32361419926755"/>
    <n v="152.27606115512606"/>
    <n v="322.65054996426096"/>
    <n v="80.268262748153603"/>
    <n v="75.920315749015032"/>
    <n v="53.629715900385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0"/>
    <n v="12.916682867571643"/>
    <n v="0"/>
    <n v="6.892926366449565"/>
    <n v="0"/>
    <n v="3.4272585177132093"/>
    <n v="0"/>
    <n v="2.4986129817717884"/>
    <n v="22.108509931872735"/>
    <n v="10.04157017050092"/>
    <n v="6.453526517992497"/>
    <n v="4.7861888782374589"/>
    <s v=""/>
    <n v="0.53364524290944726"/>
    <s v=""/>
    <n v="0.36248943466645261"/>
  </r>
  <r>
    <x v="1"/>
    <d v="2020-08-01T00:00:00"/>
    <x v="4"/>
    <x v="35"/>
    <n v="400.88816275171553"/>
    <n v="215.56528894203004"/>
    <n v="111.52604538576966"/>
    <n v="82.967670704262744"/>
    <n v="1008.6414919199145"/>
    <n v="424.91985600343111"/>
    <n v="284.28175158161571"/>
    <n v="209.10850620263653"/>
    <n v="754.71454477725706"/>
    <n v="139.29302339416529"/>
    <n v="119.35121440276298"/>
    <n v="67.72378624021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0"/>
    <n v="12.844165874292921"/>
    <n v="0"/>
    <n v="6.9065554565304179"/>
    <n v="0"/>
    <n v="3.5732135775880205"/>
    <n v="0"/>
    <n v="2.6582239730267609"/>
    <n v="31.70261073300308"/>
    <n v="13.355655994241106"/>
    <n v="8.9352597340937372"/>
    <n v="6.5724894585521447"/>
    <s v=""/>
    <n v="0.53771926679595516"/>
    <s v=""/>
    <n v="0.384884185721452"/>
  </r>
  <r>
    <x v="2"/>
    <d v="2020-08-01T00:00:00"/>
    <x v="2"/>
    <x v="24"/>
    <n v="1901.283799"/>
    <n v="692.81615805204501"/>
    <n v="728.27744383193078"/>
    <n v="480.45333070713724"/>
    <n v="3256.5849309999999"/>
    <n v="2572.0335700000001"/>
    <n v="1229.2519159999999"/>
    <n v="1138.277752"/>
    <n v="1881.3265000000004"/>
    <n v="2093.5923412861571"/>
    <n v="693.86243683237808"/>
    <n v="769.71482042593232"/>
    <s v="SME Term"/>
    <s v="Cancer"/>
    <s v="EWL"/>
    <s v="MIB"/>
    <s v="SI MIB"/>
    <s v="New Phoenix"/>
    <s v="New IT"/>
    <s v="Endowment"/>
    <s v="LSFIH"/>
    <n v="0"/>
    <n v="0"/>
    <n v="277.89347900000001"/>
    <n v="68.568718000000004"/>
    <n v="304.12490100000002"/>
    <n v="40.871673999999999"/>
    <n v="159.36958999999999"/>
    <n v="444.66942399999999"/>
    <n v="559.09220700000003"/>
    <n v="26.356798999999999"/>
    <n v="0"/>
    <n v="20.337007000000085"/>
    <n v="0"/>
    <n v="169.37871429551697"/>
    <n v="-5.0112515422487078"/>
    <n v="188.17740671322014"/>
    <n v="79.203343837681061"/>
    <n v="109.56350482865261"/>
    <n v="133.11173721256682"/>
    <n v="-21.569488417099457"/>
    <n v="13.995885796491613"/>
    <n v="0"/>
    <n v="25.966305327263967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9.2835173"/>
    <n v="17.397717844134579"/>
    <n v="0"/>
    <n v="6.3396217029706179"/>
    <n v="0"/>
    <n v="6.6641105797564846"/>
    <n v="0"/>
    <n v="4.3963933681620002"/>
    <n v="0"/>
    <n v="30.228333209445349"/>
    <n v="23.874177835725938"/>
    <n v="11.410184995171287"/>
    <n v="10.565742918238172"/>
    <n v="0.36439386819392183"/>
    <s v=""/>
    <n v="0.69347881847617809"/>
    <s v=""/>
  </r>
  <r>
    <x v="2"/>
    <d v="2020-08-01T00:00:00"/>
    <x v="2"/>
    <x v="25"/>
    <n v="2238.971513"/>
    <n v="839.46549529536173"/>
    <n v="814.24748854349002"/>
    <n v="543.32141576874744"/>
    <n v="4453.7241430000004"/>
    <n v="3468.4590480000002"/>
    <n v="1570.0541760000001"/>
    <n v="1470.878835"/>
    <n v="2699.3872189999997"/>
    <n v="3278.1409664513026"/>
    <n v="914.73867486991162"/>
    <n v="1050.4459727245198"/>
    <s v="SME Term"/>
    <s v="Cancer"/>
    <s v="EWL"/>
    <s v="MIB"/>
    <s v="SI MIB"/>
    <s v="New Phoenix"/>
    <s v="New IT"/>
    <s v="Endowment"/>
    <s v="LSFIH"/>
    <n v="0"/>
    <n v="0"/>
    <n v="311.32745699999998"/>
    <n v="80.537171000000001"/>
    <n v="336.02295500000002"/>
    <n v="41.192414999999997"/>
    <n v="253.117659"/>
    <n v="531.48595499999999"/>
    <n v="618.63692500000002"/>
    <n v="28.211424999999998"/>
    <n v="0"/>
    <n v="38.439551000000392"/>
    <n v="0"/>
    <n v="190.43266765861571"/>
    <n v="-6.5025378499523434"/>
    <n v="206.09751146315091"/>
    <n v="80.379901260452698"/>
    <n v="173.3066860557912"/>
    <n v="159.22779351284532"/>
    <n v="-34.253741146375447"/>
    <n v="16.327647739750066"/>
    <n v="0"/>
    <n v="54.449566601083575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10.01451833"/>
    <n v="20.351600379542379"/>
    <n v="0"/>
    <n v="7.6304973928740711"/>
    <n v="0"/>
    <n v="7.4012730401733879"/>
    <n v="0"/>
    <n v="4.9386337732170791"/>
    <n v="0"/>
    <n v="41.340441066345839"/>
    <n v="32.194995078499183"/>
    <n v="14.5735860708646"/>
    <n v="13.653018876264273"/>
    <n v="0.37493353105263993"/>
    <s v=""/>
    <n v="0.64722304706232447"/>
    <s v=""/>
  </r>
  <r>
    <x v="2"/>
    <d v="2020-08-01T00:00:00"/>
    <x v="2"/>
    <x v="26"/>
    <n v="3344.7000969999999"/>
    <n v="1319.0588414578333"/>
    <n v="1070.5265619095339"/>
    <n v="708.87415119504283"/>
    <n v="6234.7510490000004"/>
    <n v="4859.672294"/>
    <n v="1949.1831"/>
    <n v="1801.8938020000001"/>
    <n v="6598.6224360000015"/>
    <n v="7966.8922864177202"/>
    <n v="1755.0177340708065"/>
    <n v="2100.0766504725375"/>
    <s v="SME Term"/>
    <s v="Cancer"/>
    <s v="EWL"/>
    <s v="MIB"/>
    <s v="SI MIB"/>
    <s v="New Phoenix"/>
    <s v="New IT"/>
    <s v="Endowment"/>
    <s v="LSFIH"/>
    <n v="0"/>
    <n v="0"/>
    <n v="389.54293100000001"/>
    <n v="84.770927"/>
    <n v="424.22333400000002"/>
    <n v="53.490219000000003"/>
    <n v="670.45790199999999"/>
    <n v="830.80313599999999"/>
    <n v="803.05904099999987"/>
    <n v="47.170671999999989"/>
    <n v="0"/>
    <n v="41.181934999999612"/>
    <n v="0"/>
    <n v="235.44423655756049"/>
    <n v="-5.7919805171798462"/>
    <n v="259.89532230203207"/>
    <n v="103.95418195868332"/>
    <n v="435.35687994126539"/>
    <n v="244.68641642171076"/>
    <n v="-44.165532942846589"/>
    <n v="28.176963916028022"/>
    <n v="0"/>
    <n v="61.502353820579856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7.54321586"/>
    <n v="31.100986429066225"/>
    <n v="0"/>
    <n v="12.265384021759095"/>
    <n v="0"/>
    <n v="9.9543848800574075"/>
    <n v="0"/>
    <n v="6.5915283035413106"/>
    <n v="0"/>
    <n v="57.872322135089725"/>
    <n v="45.108540543001631"/>
    <n v="18.092743619902119"/>
    <n v="16.725572158858075"/>
    <n v="0.39437282961212333"/>
    <s v=""/>
    <n v="0.53740904417242674"/>
    <s v=""/>
  </r>
  <r>
    <x v="2"/>
    <d v="2020-08-01T00:00:00"/>
    <x v="2"/>
    <x v="27"/>
    <n v="2713.1232810000001"/>
    <n v="840.97205697127583"/>
    <n v="806.534305534542"/>
    <n v="549.97073988862815"/>
    <n v="4935.6855340000002"/>
    <n v="3885.1866030000001"/>
    <n v="1813.7107639999999"/>
    <n v="1696.922354"/>
    <n v="2270.1184490000001"/>
    <n v="2067.1969931613044"/>
    <n v="837.35235538756729"/>
    <n v="933.45847727759178"/>
    <s v="SME Term"/>
    <s v="Cancer"/>
    <s v="EWL"/>
    <s v="MIB"/>
    <s v="SI MIB"/>
    <s v="New Phoenix"/>
    <s v="New IT"/>
    <s v="Endowment"/>
    <s v="LSFIH"/>
    <n v="0"/>
    <n v="0"/>
    <n v="270.63442199999997"/>
    <n v="57.816239000000003"/>
    <n v="345.38610899999998"/>
    <n v="38.302934999999998"/>
    <n v="365.74783600000001"/>
    <n v="427.32871399999999"/>
    <n v="1135.0352339999999"/>
    <n v="37.378833"/>
    <n v="0"/>
    <n v="35.492958999999701"/>
    <n v="0"/>
    <n v="170.79144707117223"/>
    <n v="2.6495572718711244"/>
    <n v="218.99729588286689"/>
    <n v="74.716025919779753"/>
    <n v="216.55999747172746"/>
    <n v="134.34292872841186"/>
    <n v="-56.747732681453414"/>
    <n v="20.107464769457287"/>
    <n v="0"/>
    <n v="59.555072537442697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7.87452852"/>
    <n v="25.150731300735053"/>
    <n v="0"/>
    <n v="7.79583529596015"/>
    <n v="0"/>
    <n v="7.4765963439182963"/>
    <n v="0"/>
    <n v="5.098244668449821"/>
    <n v="0"/>
    <n v="45.814112052952687"/>
    <n v="36.063151339429034"/>
    <n v="16.835259783295268"/>
    <n v="15.751204232071778"/>
    <n v="0.30996455740164935"/>
    <s v=""/>
    <n v="0.65397028989206107"/>
    <s v=""/>
  </r>
  <r>
    <x v="2"/>
    <d v="2020-08-01T00:00:00"/>
    <x v="2"/>
    <x v="28"/>
    <n v="1299.6025239999999"/>
    <n v="487.14041142858946"/>
    <n v="503.10697005393143"/>
    <n v="344.68087250689763"/>
    <n v="3186.0043179999998"/>
    <n v="2496.8423290000001"/>
    <n v="1198.3805540000001"/>
    <n v="1113.4868750000001"/>
    <n v="929.26434500000005"/>
    <n v="606.91754188193556"/>
    <n v="542.836192225682"/>
    <n v="555.91138315612716"/>
    <s v="SME Term"/>
    <s v="Cancer"/>
    <s v="EWL"/>
    <s v="MIB"/>
    <s v="SI MIB"/>
    <s v="New Phoenix"/>
    <s v="New IT"/>
    <s v="Endowment"/>
    <s v="LSFIH"/>
    <n v="0"/>
    <n v="0"/>
    <n v="172.15937199999999"/>
    <n v="29.165704000000002"/>
    <n v="219.51870099999999"/>
    <n v="26.188186999999999"/>
    <n v="105.28131999999999"/>
    <n v="250.52432099999999"/>
    <n v="427.11963399999996"/>
    <n v="32.213388999999999"/>
    <n v="0"/>
    <n v="37.431895999999824"/>
    <n v="0"/>
    <n v="109.89994591395941"/>
    <n v="0.67783700553612558"/>
    <n v="144.97175933069832"/>
    <n v="50.884663469459525"/>
    <n v="73.918250361961924"/>
    <n v="72.696518105617358"/>
    <n v="-17.321477342683188"/>
    <n v="6.63840872486547"/>
    <n v="0"/>
    <n v="44.774505859174496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7.1289469"/>
    <n v="12.131198537899563"/>
    <n v="0"/>
    <n v="4.5472342025663046"/>
    <n v="0"/>
    <n v="4.6962747661802267"/>
    <n v="0"/>
    <n v="3.2174391934295925"/>
    <n v="0"/>
    <n v="29.573188530864595"/>
    <n v="23.176236300179443"/>
    <n v="11.123630264698205"/>
    <n v="10.335628578711257"/>
    <n v="0.37483800041357068"/>
    <s v=""/>
    <n v="0.70755959559192683"/>
    <s v=""/>
  </r>
  <r>
    <x v="2"/>
    <d v="2020-08-01T00:00:00"/>
    <x v="2"/>
    <x v="29"/>
    <n v="2321.0154299999999"/>
    <n v="773.17293538141189"/>
    <n v="710.54300615739453"/>
    <n v="470.63510043846748"/>
    <n v="4028.2498780000001"/>
    <n v="3122.907733"/>
    <n v="1366.6038579999999"/>
    <n v="1271.0372600000001"/>
    <n v="1099.558681"/>
    <n v="511.39718211159612"/>
    <n v="516.49155727056586"/>
    <n v="498.04224765669932"/>
    <s v="SME Term"/>
    <s v="Cancer"/>
    <s v="EWL"/>
    <s v="MIB"/>
    <s v="SI MIB"/>
    <s v="New Phoenix"/>
    <s v="New IT"/>
    <s v="Endowment"/>
    <s v="LSFIH"/>
    <n v="0"/>
    <n v="0"/>
    <n v="251.59606600000001"/>
    <n v="57.294612999999998"/>
    <n v="287.89683500000001"/>
    <n v="40.345618999999999"/>
    <n v="233.10333900000001"/>
    <n v="402.45130399999999"/>
    <n v="968.28180599999996"/>
    <n v="37.148561000000001"/>
    <n v="0"/>
    <n v="42.897287000000233"/>
    <n v="0"/>
    <n v="155.14671378642311"/>
    <n v="2.0913562624869382"/>
    <n v="210.47787978804632"/>
    <n v="76.742007917101716"/>
    <n v="160.89099173204599"/>
    <n v="124.15870460173193"/>
    <n v="-17.59301801128067"/>
    <n v="8.1576598565559522"/>
    <n v="0"/>
    <n v="53.100639448300626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7.60287971"/>
    <n v="21.570198086290603"/>
    <n v="0"/>
    <n v="7.1854297716305231"/>
    <n v="0"/>
    <n v="6.6033828097572815"/>
    <n v="0"/>
    <n v="4.3738151033399282"/>
    <n v="0"/>
    <n v="37.391095931190861"/>
    <n v="28.987512236166392"/>
    <n v="12.685115745546492"/>
    <n v="11.798045692332789"/>
    <n v="0.33311839524539999"/>
    <s v=""/>
    <n v="0.60870612369055532"/>
    <s v=""/>
  </r>
  <r>
    <x v="2"/>
    <d v="2020-08-01T00:00:00"/>
    <x v="2"/>
    <x v="30"/>
    <n v="2899.8687410000002"/>
    <n v="1079.7355071943762"/>
    <n v="866.13098559000002"/>
    <n v="730.90890246527249"/>
    <n v="3173.893568"/>
    <n v="2438.177897"/>
    <n v="1118.467854"/>
    <n v="1035.871881"/>
    <n v="2192.7216539999999"/>
    <n v="581.05582920734241"/>
    <n v="671.76355074813125"/>
    <n v="507.14363550847327"/>
    <s v="SME Term"/>
    <s v="Cancer"/>
    <s v="EWL"/>
    <s v="MIB"/>
    <s v="SI MIB"/>
    <s v="New Phoenix"/>
    <s v="New IT"/>
    <s v="Endowment"/>
    <s v="LSFIH"/>
    <n v="0"/>
    <n v="0"/>
    <n v="323.30962"/>
    <n v="80.715902999999997"/>
    <n v="376.52655299999998"/>
    <n v="46.507572000000003"/>
    <n v="161.41026199999996"/>
    <n v="471.35987699999998"/>
    <n v="1379.715927"/>
    <n v="35.581231000000002"/>
    <n v="0"/>
    <n v="24.741796000000249"/>
    <n v="0"/>
    <n v="208.98391689826218"/>
    <n v="14.48132693875624"/>
    <n v="369.93300896567854"/>
    <n v="93.697989407950502"/>
    <n v="124.54158487344792"/>
    <n v="184.82399013530411"/>
    <n v="33.390680537231709"/>
    <n v="9.8996962664863073"/>
    <n v="0"/>
    <n v="39.983313171258715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6.78432085999999"/>
    <n v="27.156315811587028"/>
    <n v="0"/>
    <n v="10.111367460115869"/>
    <n v="0"/>
    <n v="8.1110314568141941"/>
    <n v="0"/>
    <n v="6.8447211779670676"/>
    <n v="0"/>
    <n v="29.606079212820077"/>
    <n v="22.743323431294428"/>
    <n v="10.433068145817826"/>
    <n v="9.6626129094001598"/>
    <n v="0.37233944141279873"/>
    <s v=""/>
    <n v="0.67693328374880679"/>
    <s v=""/>
  </r>
  <r>
    <x v="2"/>
    <d v="2020-08-01T00:00:00"/>
    <x v="2"/>
    <x v="31"/>
    <n v="1688.496697"/>
    <n v="875.79232125282135"/>
    <n v="794.72811849000004"/>
    <n v="632.92677990124673"/>
    <n v="3447.5827439999998"/>
    <n v="2618.5129189999998"/>
    <n v="1460.262101"/>
    <n v="1267.3503069999999"/>
    <n v="1484.262708"/>
    <n v="643.93534583316136"/>
    <n v="724.92839569229261"/>
    <n v="542.80839913777993"/>
    <s v="SME Term"/>
    <s v="Cancer"/>
    <s v="EWL"/>
    <s v="MIB"/>
    <s v="SI MIB"/>
    <s v="New Phoenix"/>
    <s v="New IT"/>
    <s v="Endowment"/>
    <s v="LSFIH"/>
    <n v="0"/>
    <n v="0"/>
    <n v="275.52522399999998"/>
    <n v="99.201701"/>
    <n v="369.17934500000001"/>
    <n v="41.176096000000001"/>
    <n v="115.827383"/>
    <n v="435.57856299999997"/>
    <n v="287.99359500000003"/>
    <n v="34.510384999999999"/>
    <n v="0"/>
    <n v="29.504405000000133"/>
    <n v="0"/>
    <n v="165.31513440000001"/>
    <n v="14.88025515"/>
    <n v="335.95320394999999"/>
    <n v="80.460070193575817"/>
    <n v="74.129525120000011"/>
    <n v="104.53885511999999"/>
    <n v="46.654962390000001"/>
    <n v="10.828735145010441"/>
    <n v="0"/>
    <n v="43.031579784234964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5.9022104"/>
    <n v="15.943923083592219"/>
    <n v="0"/>
    <n v="8.2698209786641179"/>
    <n v="0"/>
    <n v="7.5043581761726861"/>
    <n v="0"/>
    <n v="5.9765209575006821"/>
    <n v="0"/>
    <n v="32.15905184745489"/>
    <n v="24.425488517107929"/>
    <n v="13.621324882966293"/>
    <n v="11.821843667895118"/>
    <n v="0.51868169052913538"/>
    <s v=""/>
    <n v="0.72269048784972745"/>
    <s v=""/>
  </r>
  <r>
    <x v="2"/>
    <d v="2020-08-01T00:00:00"/>
    <x v="2"/>
    <x v="32"/>
    <n v="2446.2289603205395"/>
    <n v="1292.7409580011738"/>
    <n v="983.11990973222714"/>
    <n v="780.63094824593838"/>
    <n v="5439.3017099999997"/>
    <n v="4180.743426"/>
    <n v="2439.3277159999998"/>
    <n v="2108.8575700000001"/>
    <n v="1301.8756980000001"/>
    <n v="575.99204786783741"/>
    <n v="656.3862166067214"/>
    <n v="472.62719491080759"/>
    <s v="SME Term"/>
    <s v="Cancer"/>
    <s v="EWL"/>
    <s v="MIB"/>
    <s v="SI MIB"/>
    <s v="New Phoenix"/>
    <s v="New IT"/>
    <s v="Endowment"/>
    <s v="LSFIH"/>
    <n v="0"/>
    <n v="0"/>
    <n v="331.56615184000003"/>
    <n v="159.02868712500003"/>
    <n v="370.26137589200005"/>
    <n v="64.652616666000014"/>
    <n v="474.07350983606597"/>
    <n v="491.93645022950795"/>
    <n v="405.46505576475238"/>
    <n v="86.587578000000036"/>
    <n v="0"/>
    <n v="62.657534967212996"/>
    <n v="0"/>
    <n v="198.93969110399999"/>
    <n v="23.854303068750006"/>
    <n v="336.93785206172004"/>
    <n v="126.3343196777254"/>
    <n v="303.40704629508224"/>
    <n v="118.06474805508192"/>
    <n v="65.685339033889889"/>
    <n v="27.169617174944101"/>
    <n v="0"/>
    <n v="92.348041529980264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5.9022104"/>
    <n v="0"/>
    <n v="23.098941477056645"/>
    <n v="0"/>
    <n v="12.2069308385387"/>
    <n v="0"/>
    <n v="9.2832803585394021"/>
    <n v="0"/>
    <n v="7.3712431997164281"/>
    <n v="50.737806368902064"/>
    <n v="38.997974691580076"/>
    <n v="22.754048942930236"/>
    <n v="19.671423419947288"/>
    <s v=""/>
    <n v="0.52846278045526063"/>
    <s v=""/>
    <n v="0.60385721007319515"/>
  </r>
  <r>
    <x v="2"/>
    <d v="2020-08-01T00:00:00"/>
    <x v="2"/>
    <x v="33"/>
    <n v="1792.5855817472834"/>
    <n v="1056.1530302024807"/>
    <n v="894.4334386798414"/>
    <n v="756.56308612827752"/>
    <n v="3986.1528929999999"/>
    <n v="3082.2548459999998"/>
    <n v="2066.7315050000002"/>
    <n v="1783.8762429999999"/>
    <n v="2054.786325"/>
    <n v="844.56711888509903"/>
    <n v="814.96983402449553"/>
    <n v="571.78782300953844"/>
    <s v="SME Term"/>
    <s v="Cancer"/>
    <s v="EWL"/>
    <s v="MIB"/>
    <s v="SI MIB"/>
    <s v="New Phoenix"/>
    <s v="New IT"/>
    <s v="Endowment"/>
    <s v="LSFIH"/>
    <n v="0"/>
    <n v="0"/>
    <n v="261.66783191999997"/>
    <n v="0"/>
    <n v="416.43571641000005"/>
    <n v="64.574528831999999"/>
    <n v="207.91359682377038"/>
    <n v="360.38356782786889"/>
    <n v="326.157195966431"/>
    <n v="81.547290000000004"/>
    <n v="0"/>
    <n v="73.905853967213261"/>
    <n v="0"/>
    <n v="157.00069915199998"/>
    <n v="0"/>
    <n v="378.95650193310007"/>
    <n v="126.18173229778277"/>
    <n v="133.06470196721304"/>
    <n v="86.492056278688537"/>
    <n v="52.837465746561826"/>
    <n v="25.588065888090163"/>
    <n v="0"/>
    <n v="96.031806939044372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5.9022104"/>
    <n v="0"/>
    <n v="16.926800441431421"/>
    <n v="0"/>
    <n v="9.9729082727670875"/>
    <n v="0"/>
    <n v="8.4458429649532736"/>
    <n v="0"/>
    <n v="7.1439782349271672"/>
    <n v="37.18283419911134"/>
    <n v="28.751273213700451"/>
    <n v="19.278471485487714"/>
    <n v="16.639997600614524"/>
    <s v=""/>
    <n v="0.58917858146165536"/>
    <s v=""/>
    <n v="0.71633850823988332"/>
  </r>
  <r>
    <x v="2"/>
    <d v="2020-08-01T00:00:00"/>
    <x v="2"/>
    <x v="34"/>
    <n v="2227.0102418078814"/>
    <n v="1440.0110534654291"/>
    <n v="1195.444512939325"/>
    <n v="1061.2706128177451"/>
    <n v="4757.5949300000002"/>
    <n v="3631.6224849999999"/>
    <n v="2049.0477270000001"/>
    <n v="1766.334349"/>
    <n v="1462.7468690000001"/>
    <n v="783.17783500642656"/>
    <n v="709.12347502794523"/>
    <n v="511.82447064428311"/>
    <s v="SME Term"/>
    <s v="Cancer"/>
    <s v="EWL"/>
    <s v="MIB"/>
    <s v="SI MIB"/>
    <s v="New Phoenix"/>
    <s v="New IT"/>
    <s v="Endowment"/>
    <s v="LSFIH"/>
    <n v="0"/>
    <n v="0"/>
    <n v="522.52886000000001"/>
    <n v="0"/>
    <n v="435.47963341000002"/>
    <n v="70.599621708000001"/>
    <n v="308.57458606557401"/>
    <n v="382.445949180328"/>
    <n v="335.93012847676601"/>
    <n v="76.507002"/>
    <n v="0"/>
    <n v="94.944460967213217"/>
    <n v="0"/>
    <n v="418.02308799999997"/>
    <n v="0"/>
    <n v="396.28646640310001"/>
    <n v="137.95505329756318"/>
    <n v="197.48773508196734"/>
    <n v="91.787027803278718"/>
    <n v="54.420680813236096"/>
    <n v="24.00651460123624"/>
    <n v="0"/>
    <n v="120.04448746504772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5.9022104"/>
    <n v="0"/>
    <n v="21.028930684225656"/>
    <n v="0"/>
    <n v="13.5975542722518"/>
    <n v="0"/>
    <n v="11.288192271191017"/>
    <n v="0"/>
    <n v="10.021231934718381"/>
    <n v="44.378845522803367"/>
    <n v="33.875774552112674"/>
    <n v="19.11351720424512"/>
    <n v="16.476366813324404"/>
    <s v=""/>
    <n v="0.64661177862228048"/>
    <s v=""/>
    <n v="0.73698782399188256"/>
  </r>
  <r>
    <x v="2"/>
    <d v="2020-08-01T00:00:00"/>
    <x v="2"/>
    <x v="35"/>
    <n v="2645.6123908563577"/>
    <n v="1687.1611044867827"/>
    <n v="1305.4381569100196"/>
    <n v="1162.9452984573991"/>
    <n v="5478.0586590000003"/>
    <n v="4230.2868490000001"/>
    <n v="2682.553026"/>
    <n v="2312.9444250000001"/>
    <n v="2941.0697439999999"/>
    <n v="1215.3980235313907"/>
    <n v="933.81214930096053"/>
    <n v="678.125411433051"/>
    <s v="SME Term"/>
    <s v="Cancer"/>
    <s v="EWL"/>
    <s v="MIB"/>
    <s v="SI MIB"/>
    <s v="New Phoenix"/>
    <s v="New IT"/>
    <s v="Endowment"/>
    <s v="LSFIH"/>
    <n v="0"/>
    <n v="0"/>
    <n v="550.7090336"/>
    <n v="0"/>
    <n v="468.30529289200001"/>
    <n v="73.612168145999988"/>
    <n v="475.84829467213098"/>
    <n v="429.63704409835998"/>
    <n v="428.55459148065302"/>
    <n v="86.587578000000036"/>
    <n v="0"/>
    <n v="132.35838796721373"/>
    <n v="0"/>
    <n v="440.56722688000008"/>
    <n v="0"/>
    <n v="426.15781653172002"/>
    <n v="143.84171379745334"/>
    <n v="304.54290859016385"/>
    <n v="103.11289058360639"/>
    <n v="69.42584381986579"/>
    <n v="27.169617174944101"/>
    <n v="0"/>
    <n v="172.34308710902928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5.9022104"/>
    <n v="0"/>
    <n v="24.981654120945127"/>
    <n v="0"/>
    <n v="15.931311519507082"/>
    <n v="0"/>
    <n v="12.326826342710781"/>
    <n v="0"/>
    <n v="10.981312798523033"/>
    <n v="51.099331189302482"/>
    <n v="39.460115741488231"/>
    <n v="25.022854635416117"/>
    <n v="21.575145604063493"/>
    <s v=""/>
    <n v="0.63772044246461435"/>
    <s v=""/>
    <n v="0.68929119771947045"/>
  </r>
  <r>
    <x v="2"/>
    <d v="2020-08-01T00:00:00"/>
    <x v="3"/>
    <x v="24"/>
    <n v="210.096971"/>
    <n v="127.77908540378954"/>
    <n v="191.27771442553097"/>
    <n v="115.84031590194417"/>
    <n v="307.94392399999998"/>
    <n v="200.85555600000001"/>
    <n v="270.22253000000001"/>
    <n v="175.48166699999999"/>
    <n v="149.20480500000002"/>
    <n v="136.53057126533773"/>
    <n v="134.24184785310183"/>
    <n v="126.02821724746413"/>
    <s v="SI Medical"/>
    <s v="Cancer"/>
    <s v="Medical"/>
    <s v="MIB"/>
    <n v="0"/>
    <n v="0"/>
    <n v="0"/>
    <n v="0"/>
    <n v="0"/>
    <n v="0"/>
    <n v="74.042192999999997"/>
    <n v="76.517876000000001"/>
    <n v="24.979735999999999"/>
    <n v="13.448938999999998"/>
    <n v="0"/>
    <n v="0"/>
    <n v="0"/>
    <n v="0"/>
    <n v="0"/>
    <n v="0"/>
    <n v="21.108226999999999"/>
    <n v="41.730908833047131"/>
    <n v="43.087459879643809"/>
    <n v="26.98842475733403"/>
    <n v="8.0960008918403066"/>
    <n v="0"/>
    <n v="0"/>
    <n v="0"/>
    <n v="0"/>
    <n v="0"/>
    <n v="0"/>
    <n v="7.8762910419242615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9.2835173"/>
    <n v="1.9224945919635037"/>
    <n v="0"/>
    <n v="1.1692438947862227"/>
    <n v="0"/>
    <n v="1.7502887823462374"/>
    <n v="0"/>
    <n v="1.0599980561015871"/>
    <n v="0"/>
    <n v="2.8584028182055463"/>
    <n v="1.8643851772267537"/>
    <n v="2.5082645933115821"/>
    <n v="1.6288591928711253"/>
    <n v="0.60819099292863932"/>
    <s v=""/>
    <n v="0.90656710787905426"/>
    <s v=""/>
  </r>
  <r>
    <x v="2"/>
    <d v="2020-08-01T00:00:00"/>
    <x v="3"/>
    <x v="25"/>
    <n v="238.52064100000001"/>
    <n v="137.12621350648342"/>
    <n v="209.13173407099575"/>
    <n v="122.3099368080312"/>
    <n v="307.94392399999998"/>
    <n v="200.85555600000001"/>
    <n v="270.22253000000001"/>
    <n v="175.48166699999999"/>
    <n v="158.42999802538199"/>
    <n v="147.26351241041385"/>
    <n v="134.89319086692353"/>
    <n v="129.52519057139423"/>
    <s v="SI Medical"/>
    <s v="Cancer"/>
    <s v="Medical"/>
    <s v="MIB"/>
    <n v="0"/>
    <n v="0"/>
    <n v="0"/>
    <n v="0"/>
    <n v="0"/>
    <n v="0"/>
    <n v="74.244985999999997"/>
    <n v="82.388604000000001"/>
    <n v="29.012117000000003"/>
    <n v="13.537255999999999"/>
    <n v="0"/>
    <n v="0"/>
    <n v="0"/>
    <n v="0"/>
    <n v="0"/>
    <n v="0"/>
    <n v="39.337677999999983"/>
    <n v="41.419470263152938"/>
    <n v="45.585920976661754"/>
    <n v="30.974944149162589"/>
    <n v="8.6473215571099011"/>
    <n v="0"/>
    <n v="0"/>
    <n v="0"/>
    <n v="0"/>
    <n v="0"/>
    <n v="0"/>
    <n v="10.498556560396253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10.01451833"/>
    <n v="2.168083309554949"/>
    <n v="0"/>
    <n v="1.2464374301504377"/>
    <n v="0"/>
    <n v="1.9009466863608251"/>
    <n v="0"/>
    <n v="1.1117617807601521"/>
    <n v="0"/>
    <n v="2.8584028182055463"/>
    <n v="1.8643851772267537"/>
    <n v="2.5082645933115821"/>
    <n v="1.6288591928711253"/>
    <n v="0.57490292216044914"/>
    <s v=""/>
    <n v="0.89195153632859769"/>
    <s v=""/>
  </r>
  <r>
    <x v="2"/>
    <d v="2020-08-01T00:00:00"/>
    <x v="3"/>
    <x v="26"/>
    <n v="281.30425100000002"/>
    <n v="167.52725956415333"/>
    <n v="255.51268769727403"/>
    <n v="151.45788119949688"/>
    <n v="307.94392399999998"/>
    <n v="200.85555600000001"/>
    <n v="270.22253000000001"/>
    <n v="175.48166699999999"/>
    <n v="295.32002399999999"/>
    <n v="300.95126254927459"/>
    <n v="181.71068764038907"/>
    <n v="185.60451843834682"/>
    <s v="SI Medical"/>
    <s v="Cancer"/>
    <s v="Medical"/>
    <s v="MIB"/>
    <n v="0"/>
    <n v="0"/>
    <n v="0"/>
    <n v="0"/>
    <n v="0"/>
    <n v="0"/>
    <n v="93.912762000000001"/>
    <n v="95.915942999999999"/>
    <n v="36.090707000000002"/>
    <n v="16.114771000000001"/>
    <n v="0"/>
    <n v="0"/>
    <n v="0"/>
    <n v="0"/>
    <n v="0"/>
    <n v="0"/>
    <n v="39.270068000000009"/>
    <n v="53.157244686575311"/>
    <n v="52.362424139674154"/>
    <n v="38.740059715399241"/>
    <n v="9.5450022039219853"/>
    <n v="0"/>
    <n v="0"/>
    <n v="0"/>
    <n v="0"/>
    <n v="0"/>
    <n v="0"/>
    <n v="13.722528818582617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7.54321586"/>
    <n v="2.6157321849683437"/>
    <n v="0"/>
    <n v="1.5577668774778008"/>
    <n v="0"/>
    <n v="2.3759070774850271"/>
    <n v="0"/>
    <n v="1.4083443570877134"/>
    <n v="0"/>
    <n v="2.8584028182055463"/>
    <n v="1.8643851772267537"/>
    <n v="2.5082645933115821"/>
    <n v="1.6288591928711253"/>
    <n v="0.59553760374617759"/>
    <s v=""/>
    <n v="0.90407902327977396"/>
    <s v=""/>
  </r>
  <r>
    <x v="2"/>
    <d v="2020-08-01T00:00:00"/>
    <x v="3"/>
    <x v="27"/>
    <n v="230.943005"/>
    <n v="146.52218220965977"/>
    <n v="206.91853715772956"/>
    <n v="131.5091518227068"/>
    <n v="307.94392399999998"/>
    <n v="200.85555600000001"/>
    <n v="270.22253000000001"/>
    <n v="175.48166699999999"/>
    <n v="200.45598899999999"/>
    <n v="177.91325062551167"/>
    <n v="174.79348299374536"/>
    <n v="157.051076168702"/>
    <s v="SI Medical"/>
    <s v="Cancer"/>
    <s v="Medical"/>
    <s v="MIB"/>
    <n v="0"/>
    <n v="0"/>
    <n v="0"/>
    <n v="0"/>
    <n v="0"/>
    <n v="0"/>
    <n v="74.575806"/>
    <n v="77.401786999999999"/>
    <n v="30.586445000000001"/>
    <n v="11.702937"/>
    <n v="0"/>
    <n v="0"/>
    <n v="0"/>
    <n v="0"/>
    <n v="0"/>
    <n v="0"/>
    <n v="36.676029999999997"/>
    <n v="44.143825557989501"/>
    <n v="45.804728406983891"/>
    <n v="32.557665512266773"/>
    <n v="7.3513354923250702"/>
    <n v="0"/>
    <n v="0"/>
    <n v="0"/>
    <n v="0"/>
    <n v="0"/>
    <n v="0"/>
    <n v="16.664627240094546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7.87452852"/>
    <n v="2.1408483371232814"/>
    <n v="0"/>
    <n v="1.3582648677115143"/>
    <n v="0"/>
    <n v="1.9181408252400078"/>
    <n v="0"/>
    <n v="1.2190936417240046"/>
    <n v="0"/>
    <n v="2.8584028182055463"/>
    <n v="1.8643851772267537"/>
    <n v="2.5082645933115821"/>
    <n v="1.6288591928711253"/>
    <n v="0.63445170036503074"/>
    <s v=""/>
    <n v="0.89753749118020421"/>
    <s v=""/>
  </r>
  <r>
    <x v="2"/>
    <d v="2020-08-01T00:00:00"/>
    <x v="3"/>
    <x v="28"/>
    <n v="166.51779099999999"/>
    <n v="109.5053447449515"/>
    <n v="148.84473772416317"/>
    <n v="98.565947720817888"/>
    <n v="307.94392399999998"/>
    <n v="200.85555600000001"/>
    <n v="270.22253000000001"/>
    <n v="175.48166699999999"/>
    <n v="180.99872400000001"/>
    <n v="163.18160609977861"/>
    <n v="165.09920991036702"/>
    <n v="153.15046937992346"/>
    <s v="SI Medical"/>
    <s v="Cancer"/>
    <s v="Medical"/>
    <s v="MIB"/>
    <n v="0"/>
    <n v="0"/>
    <n v="0"/>
    <n v="0"/>
    <n v="0"/>
    <n v="0"/>
    <n v="49.412858"/>
    <n v="52.663035999999998"/>
    <n v="21.476152000000003"/>
    <n v="9.1451030000000006"/>
    <n v="0"/>
    <n v="0"/>
    <n v="0"/>
    <n v="0"/>
    <n v="0"/>
    <n v="0"/>
    <n v="33.820641999999992"/>
    <n v="30.878455494197908"/>
    <n v="33.198738400111829"/>
    <n v="24.351348390255115"/>
    <n v="6.3737284526002806"/>
    <n v="0"/>
    <n v="0"/>
    <n v="0"/>
    <n v="0"/>
    <n v="0"/>
    <n v="0"/>
    <n v="14.70307400778637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7.1289469"/>
    <n v="1.5543678512534691"/>
    <n v="0"/>
    <n v="1.0221825931619561"/>
    <n v="0"/>
    <n v="1.3893979361442146"/>
    <n v="0"/>
    <n v="0.92006829687987801"/>
    <n v="0"/>
    <n v="2.8584028182055463"/>
    <n v="1.8643851772267537"/>
    <n v="2.5082645933115821"/>
    <n v="1.6288591928711253"/>
    <n v="0.6576194897093699"/>
    <s v=""/>
    <n v="0.90010170691108704"/>
    <s v=""/>
  </r>
  <r>
    <x v="2"/>
    <d v="2020-08-01T00:00:00"/>
    <x v="3"/>
    <x v="29"/>
    <n v="252.16189"/>
    <n v="167.05259475504144"/>
    <n v="224.72791191029305"/>
    <n v="147.38527014862024"/>
    <n v="307.94392399999998"/>
    <n v="200.85555600000001"/>
    <n v="270.22253000000001"/>
    <n v="175.48166699999999"/>
    <n v="178.957403"/>
    <n v="162.09675070746974"/>
    <n v="164.02925890193433"/>
    <n v="153.11385789724983"/>
    <s v="SI Medical"/>
    <s v="Cancer"/>
    <s v="Medical"/>
    <s v="MIB"/>
    <n v="0"/>
    <n v="0"/>
    <n v="0"/>
    <n v="0"/>
    <n v="0"/>
    <n v="0"/>
    <n v="91.519144999999995"/>
    <n v="58.200186999999993"/>
    <n v="36.143687999999997"/>
    <n v="20.570254000000002"/>
    <n v="0"/>
    <n v="0"/>
    <n v="0"/>
    <n v="0"/>
    <n v="0"/>
    <n v="0"/>
    <n v="45.728616000000017"/>
    <n v="56.737886962062824"/>
    <n v="30.413079912076896"/>
    <n v="38.715375792492154"/>
    <n v="17.343589886236899"/>
    <n v="0"/>
    <n v="0"/>
    <n v="0"/>
    <n v="0"/>
    <n v="0"/>
    <n v="0"/>
    <n v="23.842662202172647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7.60287971"/>
    <n v="2.3434492708708197"/>
    <n v="0"/>
    <n v="1.5524918590028824"/>
    <n v="0"/>
    <n v="2.0884934726278344"/>
    <n v="0"/>
    <n v="1.3697149234838097"/>
    <n v="0"/>
    <n v="2.8584028182055463"/>
    <n v="1.8643851772267537"/>
    <n v="2.5082645933115821"/>
    <n v="1.6288591928711253"/>
    <n v="0.66248153023853618"/>
    <s v=""/>
    <n v="0.88226866733042664"/>
    <s v=""/>
  </r>
  <r>
    <x v="2"/>
    <d v="2020-08-01T00:00:00"/>
    <x v="3"/>
    <x v="30"/>
    <n v="287.24281400000001"/>
    <n v="193.15354401557175"/>
    <n v="186.91268678999998"/>
    <n v="136.35417735094239"/>
    <n v="280.16614600000003"/>
    <n v="201.361108"/>
    <n v="242.44475199999999"/>
    <n v="175.784998"/>
    <n v="211.74592000000001"/>
    <n v="141.87688896798772"/>
    <n v="193.04286237184866"/>
    <n v="131.5698940030361"/>
    <s v="SI Medical"/>
    <s v="Cancer"/>
    <s v="Medical"/>
    <s v="MIB"/>
    <n v="0"/>
    <n v="0"/>
    <n v="0"/>
    <n v="0"/>
    <n v="0"/>
    <n v="0"/>
    <n v="109.94601400000001"/>
    <n v="64.861389000000003"/>
    <n v="44.820813999999991"/>
    <n v="15.599584999999999"/>
    <n v="0"/>
    <n v="0"/>
    <n v="0"/>
    <n v="0"/>
    <n v="0"/>
    <n v="0"/>
    <n v="52.015012000000013"/>
    <n v="69.611453138444858"/>
    <n v="32.28268870978259"/>
    <n v="48.5129223324507"/>
    <n v="15.58992563087925"/>
    <n v="0"/>
    <n v="0"/>
    <n v="0"/>
    <n v="0"/>
    <n v="0"/>
    <n v="0"/>
    <n v="27.156554204014355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6.78432085999999"/>
    <n v="2.6899343619611611"/>
    <n v="0"/>
    <n v="1.8088193328382589"/>
    <n v="0"/>
    <n v="1.7503757600804766"/>
    <n v="0"/>
    <n v="1.2769119684687613"/>
    <n v="0"/>
    <n v="2.6133898108162761"/>
    <n v="1.8782964160911708"/>
    <n v="2.2615246474592934"/>
    <n v="1.6397224619264292"/>
    <n v="0.67243995185053362"/>
    <s v=""/>
    <n v="0.70593670981232282"/>
    <s v=""/>
  </r>
  <r>
    <x v="2"/>
    <d v="2020-08-01T00:00:00"/>
    <x v="3"/>
    <x v="31"/>
    <n v="246.86779200000001"/>
    <n v="163.2781259835551"/>
    <n v="163.78198696999999"/>
    <n v="112.85870710673423"/>
    <n v="280.16614600000003"/>
    <n v="201.361108"/>
    <n v="242.44475199999999"/>
    <n v="175.784998"/>
    <n v="222.33979099999999"/>
    <n v="137.31464799957283"/>
    <n v="205.38361704856001"/>
    <n v="127.87819267285418"/>
    <s v="SI Medical"/>
    <s v="Cancer"/>
    <s v="Medical"/>
    <s v="MIB"/>
    <n v="0"/>
    <n v="0"/>
    <n v="0"/>
    <n v="0"/>
    <n v="0"/>
    <n v="0"/>
    <n v="92.489134000000007"/>
    <n v="52.213909999999998"/>
    <n v="41.158206"/>
    <n v="15.462942999999999"/>
    <n v="0"/>
    <n v="0"/>
    <n v="0"/>
    <n v="0"/>
    <n v="0"/>
    <n v="0"/>
    <n v="45.543599"/>
    <n v="52.490039315388486"/>
    <n v="31.328346"/>
    <n v="44.293057269508267"/>
    <n v="14.071278130000001"/>
    <n v="0"/>
    <n v="0"/>
    <n v="0"/>
    <n v="0"/>
    <n v="0"/>
    <n v="0"/>
    <n v="21.095405268658368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5.9022104"/>
    <n v="2.3310919674628434"/>
    <n v="0"/>
    <n v="1.5417820399294999"/>
    <n v="0"/>
    <n v="1.5465398347341766"/>
    <n v="0"/>
    <n v="1.0656879273856426"/>
    <n v="0"/>
    <n v="2.6133898108162761"/>
    <n v="1.8782964160911708"/>
    <n v="2.2615246474592934"/>
    <n v="1.6397224619264292"/>
    <n v="0.66139906166275064"/>
    <s v=""/>
    <n v="0.6912053064480973"/>
    <s v=""/>
  </r>
  <r>
    <x v="2"/>
    <d v="2020-08-01T00:00:00"/>
    <x v="3"/>
    <x v="32"/>
    <n v="275.00199977161702"/>
    <n v="182.76479881601395"/>
    <n v="181.95290498610191"/>
    <n v="125.23370155156653"/>
    <n v="280.16614600000003"/>
    <n v="201.361108"/>
    <n v="242.44475199999999"/>
    <n v="175.784998"/>
    <n v="216.37806399999999"/>
    <n v="135.34832367831339"/>
    <n v="200.80295456697661"/>
    <n v="125.86724220741991"/>
    <s v="SI Medical"/>
    <s v="Cancer"/>
    <s v="Medical"/>
    <s v="MIB"/>
    <n v="0"/>
    <n v="0"/>
    <n v="0"/>
    <n v="0"/>
    <n v="0"/>
    <n v="0"/>
    <n v="108.19030608588272"/>
    <n v="59.976455318194994"/>
    <n v="51.010269643141392"/>
    <n v="13.086830842351816"/>
    <n v="0"/>
    <n v="0"/>
    <n v="0"/>
    <n v="0"/>
    <n v="0"/>
    <n v="0"/>
    <n v="42.738137882046118"/>
    <n v="61.400871371461847"/>
    <n v="35.98587319091699"/>
    <n v="54.89551207933409"/>
    <n v="11.909016066540154"/>
    <n v="0"/>
    <n v="0"/>
    <n v="0"/>
    <n v="0"/>
    <n v="0"/>
    <n v="0"/>
    <n v="18.57352610776087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5.9022104"/>
    <n v="0"/>
    <n v="2.5967541067643007"/>
    <n v="0"/>
    <n v="1.725788329872423"/>
    <n v="0"/>
    <n v="1.7181218814872057"/>
    <n v="0"/>
    <n v="1.1825409599908268"/>
    <n v="2.6133898108162761"/>
    <n v="1.8782964160911708"/>
    <n v="2.2615246474592934"/>
    <n v="1.6397224619264292"/>
    <s v=""/>
    <n v="0.66459443555972686"/>
    <s v=""/>
    <n v="0.68521784480849091"/>
  </r>
  <r>
    <x v="2"/>
    <d v="2020-08-01T00:00:00"/>
    <x v="3"/>
    <x v="33"/>
    <n v="290.38450327088924"/>
    <n v="194.16455903702152"/>
    <n v="179.44423454992241"/>
    <n v="119.20520183636184"/>
    <n v="280.16614600000003"/>
    <n v="201.361108"/>
    <n v="238.096926"/>
    <n v="170.784998"/>
    <n v="247.19059100000001"/>
    <n v="158.12217387772347"/>
    <n v="229.13103577875174"/>
    <n v="147.70525903975079"/>
    <s v="SI Medical"/>
    <s v="Cancer"/>
    <s v="Medical"/>
    <s v="MIB"/>
    <n v="0"/>
    <n v="0"/>
    <n v="0"/>
    <n v="0"/>
    <n v="0"/>
    <n v="0"/>
    <n v="115.69854741508279"/>
    <n v="64.636149959390593"/>
    <n v="54.2044238861479"/>
    <n v="13.596318054659053"/>
    <n v="0"/>
    <n v="0"/>
    <n v="0"/>
    <n v="0"/>
    <n v="0"/>
    <n v="0"/>
    <n v="42.249063955608904"/>
    <n v="65.661997684517559"/>
    <n v="38.78168997563435"/>
    <n v="58.332951913643925"/>
    <n v="12.372649429739738"/>
    <n v="0"/>
    <n v="0"/>
    <n v="0"/>
    <n v="0"/>
    <n v="0"/>
    <n v="0"/>
    <n v="19.015270033485962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5.9022104"/>
    <n v="0"/>
    <n v="2.7420060655399618"/>
    <n v="0"/>
    <n v="1.8334325440767336"/>
    <n v="0"/>
    <n v="1.6944333255382402"/>
    <n v="0"/>
    <n v="1.1256158052425489"/>
    <n v="2.6133898108162761"/>
    <n v="1.8782964160911708"/>
    <n v="2.2209681265168877"/>
    <n v="1.5930824619098629"/>
    <s v=""/>
    <n v="0.66864642172689359"/>
    <s v=""/>
    <n v="0.61393903412431139"/>
  </r>
  <r>
    <x v="2"/>
    <d v="2020-08-01T00:00:00"/>
    <x v="3"/>
    <x v="34"/>
    <n v="267.69228115778196"/>
    <n v="191.46030085652578"/>
    <n v="227.48640805442255"/>
    <n v="156.56104191860501"/>
    <n v="280.16614600000003"/>
    <n v="201.361108"/>
    <n v="238.096926"/>
    <n v="170.784998"/>
    <n v="226.17773199999999"/>
    <n v="136.57003963529246"/>
    <n v="209.66969297179907"/>
    <n v="127.64655616721079"/>
    <s v="SI Medical"/>
    <s v="Cancer"/>
    <s v="Medical"/>
    <s v="MIB"/>
    <n v="0"/>
    <n v="0"/>
    <n v="0"/>
    <n v="0"/>
    <n v="0"/>
    <n v="0"/>
    <n v="118.719400038662"/>
    <n v="67.225821778989697"/>
    <n v="56.7660768030197"/>
    <n v="14.603227816223859"/>
    <n v="0"/>
    <n v="0"/>
    <n v="0"/>
    <n v="0"/>
    <n v="0"/>
    <n v="0"/>
    <n v="10.377754720886685"/>
    <n v="67.376411758041783"/>
    <n v="40.33549306739382"/>
    <n v="61.08971539725168"/>
    <n v="13.288937312763711"/>
    <n v="0"/>
    <n v="0"/>
    <n v="0"/>
    <n v="0"/>
    <n v="0"/>
    <n v="0"/>
    <n v="9.3697433210747647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5.9022104"/>
    <n v="0"/>
    <n v="2.5277308202226338"/>
    <n v="0"/>
    <n v="1.8078971169097124"/>
    <n v="0"/>
    <n v="2.1480798861061596"/>
    <n v="0"/>
    <n v="1.4783548079616382"/>
    <n v="2.6133898108162761"/>
    <n v="1.8782964160911708"/>
    <n v="2.2209681265168877"/>
    <n v="1.5930824619098629"/>
    <s v=""/>
    <n v="0.71522533271579891"/>
    <s v=""/>
    <n v="0.81772065132148131"/>
  </r>
  <r>
    <x v="2"/>
    <d v="2020-08-01T00:00:00"/>
    <x v="3"/>
    <x v="35"/>
    <n v="269.48018600056918"/>
    <n v="193.35749130997294"/>
    <n v="161.33078628138085"/>
    <n v="116.92655514043693"/>
    <n v="280.166155"/>
    <n v="201.36112199999999"/>
    <n v="238.09693200000001"/>
    <n v="170.78500700000001"/>
    <n v="262.98875700000002"/>
    <n v="160.53732990305738"/>
    <n v="243.39071619787543"/>
    <n v="149.73466055215999"/>
    <s v="SI Medical"/>
    <s v="Cancer"/>
    <s v="Medical"/>
    <s v="MIB"/>
    <n v="0"/>
    <n v="0"/>
    <n v="0"/>
    <n v="0"/>
    <n v="0"/>
    <n v="0"/>
    <n v="117.52827059153385"/>
    <n v="66.71557016756455"/>
    <n v="58.300069855716067"/>
    <n v="15.592316608080912"/>
    <n v="0"/>
    <n v="0"/>
    <n v="0"/>
    <n v="0"/>
    <n v="0"/>
    <n v="0"/>
    <n v="11.343958777673777"/>
    <n v="66.70041416994161"/>
    <n v="40.029342100538727"/>
    <n v="62.7405463915401"/>
    <n v="14.18900811335363"/>
    <n v="0"/>
    <n v="0"/>
    <n v="0"/>
    <n v="0"/>
    <n v="0"/>
    <n v="0"/>
    <n v="9.6981805345988903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5.9022104"/>
    <n v="0"/>
    <n v="2.5446134219741383"/>
    <n v="0"/>
    <n v="1.8258116670053275"/>
    <n v="0"/>
    <n v="1.5233939468498652"/>
    <n v="0"/>
    <n v="1.104099288379319"/>
    <n v="2.6133898947682761"/>
    <n v="1.8782965466831707"/>
    <n v="2.2209681824848877"/>
    <n v="1.5930825458618629"/>
    <s v=""/>
    <n v="0.71752025326850755"/>
    <s v=""/>
    <n v="0.60471696414901777"/>
  </r>
  <r>
    <x v="2"/>
    <d v="2020-08-01T00:00:00"/>
    <x v="4"/>
    <x v="24"/>
    <n v="2111.3807700000002"/>
    <n v="820.59524345583452"/>
    <n v="919.5551582574617"/>
    <n v="596.29364660908141"/>
    <n v="3564.528855"/>
    <n v="2772.889126"/>
    <n v="1499.4744459999999"/>
    <n v="1313.759419"/>
    <n v="2030.5313050000004"/>
    <n v="2230.1229125514947"/>
    <n v="828.10428468547991"/>
    <n v="895.74303767339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9.2835173"/>
    <n v="19.320212436098085"/>
    <n v="0"/>
    <n v="7.5088655977568406"/>
    <n v="0"/>
    <n v="8.4143993621027207"/>
    <n v="0"/>
    <n v="5.4563914242635878"/>
    <n v="0"/>
    <n v="33.086736027650893"/>
    <n v="25.738563012952689"/>
    <n v="13.91844958848287"/>
    <n v="12.194602111109297"/>
    <n v="0.38865336613624385"/>
    <s v=""/>
    <n v="0.72665988666698222"/>
    <s v=""/>
  </r>
  <r>
    <x v="2"/>
    <d v="2020-08-01T00:00:00"/>
    <x v="4"/>
    <x v="25"/>
    <n v="2477.492154"/>
    <n v="976.59170880184513"/>
    <n v="1023.3792226144858"/>
    <n v="665.63135257677868"/>
    <n v="4761.6680670000005"/>
    <n v="3669.3146040000001"/>
    <n v="1840.2767060000001"/>
    <n v="1646.360502"/>
    <n v="2857.8172170253815"/>
    <n v="3425.4044788617166"/>
    <n v="1049.6318657368352"/>
    <n v="1179.971163295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0.01451833"/>
    <n v="22.519683689097327"/>
    <n v="0"/>
    <n v="8.8769348230245093"/>
    <n v="0"/>
    <n v="9.3022197265342133"/>
    <n v="0"/>
    <n v="6.0503955539772321"/>
    <n v="0"/>
    <n v="44.198843884551387"/>
    <n v="34.059380255725941"/>
    <n v="17.081850664176184"/>
    <n v="15.281878069135399"/>
    <n v="0.39418559095135897"/>
    <s v=""/>
    <n v="0.68158611892519994"/>
    <s v=""/>
  </r>
  <r>
    <x v="2"/>
    <d v="2020-08-01T00:00:00"/>
    <x v="4"/>
    <x v="26"/>
    <n v="3626.0043479999999"/>
    <n v="1486.5861010219867"/>
    <n v="1326.039249606808"/>
    <n v="860.33203239453974"/>
    <n v="6542.6949730000006"/>
    <n v="5060.5278500000004"/>
    <n v="2219.4056300000002"/>
    <n v="1977.3754690000001"/>
    <n v="6893.9424600000011"/>
    <n v="8267.8435489669955"/>
    <n v="1936.7284217111956"/>
    <n v="2285.6811689108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54321586"/>
    <n v="33.716718614034569"/>
    <n v="0"/>
    <n v="13.823150899236897"/>
    <n v="0"/>
    <n v="12.330291957542434"/>
    <n v="0"/>
    <n v="7.9998726606290242"/>
    <n v="0"/>
    <n v="60.730724953295272"/>
    <n v="46.972925720228389"/>
    <n v="20.601008213213703"/>
    <n v="18.3544313517292"/>
    <n v="0.40997912808404247"/>
    <s v=""/>
    <n v="0.57873003911652698"/>
    <s v=""/>
  </r>
  <r>
    <x v="2"/>
    <d v="2020-08-01T00:00:00"/>
    <x v="4"/>
    <x v="27"/>
    <n v="2944.0662860000002"/>
    <n v="987.49423918093566"/>
    <n v="1013.4528426922716"/>
    <n v="681.47989171133497"/>
    <n v="5243.6294580000003"/>
    <n v="4086.0421590000001"/>
    <n v="2083.9332939999999"/>
    <n v="1872.4040210000001"/>
    <n v="2470.5744380000001"/>
    <n v="2245.1102437868162"/>
    <n v="1012.1458383813126"/>
    <n v="1090.50955344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87452852"/>
    <n v="27.291579637858334"/>
    <n v="0"/>
    <n v="9.1541001636716643"/>
    <n v="0"/>
    <n v="9.3947371691583044"/>
    <n v="0"/>
    <n v="6.3173383101738256"/>
    <n v="0"/>
    <n v="48.672514871158235"/>
    <n v="37.927536516655792"/>
    <n v="19.343524376606851"/>
    <n v="17.380063424942904"/>
    <n v="0.33541848017376319"/>
    <s v=""/>
    <n v="0.69011024537882837"/>
    <s v=""/>
  </r>
  <r>
    <x v="2"/>
    <d v="2020-08-01T00:00:00"/>
    <x v="4"/>
    <x v="28"/>
    <n v="1466.1203149999999"/>
    <n v="596.64575617354092"/>
    <n v="651.9517077780946"/>
    <n v="443.24682022771549"/>
    <n v="3493.9482419999999"/>
    <n v="2697.697885"/>
    <n v="1468.6030840000001"/>
    <n v="1288.9685420000001"/>
    <n v="1110.2630690000001"/>
    <n v="770.09914798171417"/>
    <n v="707.93540213604899"/>
    <n v="709.0618525360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1289469"/>
    <n v="13.685566389153031"/>
    <n v="0"/>
    <n v="5.5694167957282597"/>
    <n v="0"/>
    <n v="6.085672702324441"/>
    <n v="0"/>
    <n v="4.1375074903094697"/>
    <n v="0"/>
    <n v="32.431591349070146"/>
    <n v="25.040621477406198"/>
    <n v="13.631894858009789"/>
    <n v="11.964487771582382"/>
    <n v="0.40695552068217605"/>
    <s v=""/>
    <n v="0.74289780098392644"/>
    <s v=""/>
  </r>
  <r>
    <x v="2"/>
    <d v="2020-08-01T00:00:00"/>
    <x v="4"/>
    <x v="29"/>
    <n v="2573.1773199999998"/>
    <n v="940.22553013645336"/>
    <n v="935.2709180676876"/>
    <n v="618.02037058708765"/>
    <n v="4336.1938019999998"/>
    <n v="3323.763289"/>
    <n v="1636.826388"/>
    <n v="1446.5189270000001"/>
    <n v="1278.5160839999999"/>
    <n v="673.49393281906589"/>
    <n v="680.52081617250019"/>
    <n v="651.1561055539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60287971"/>
    <n v="23.913647357161423"/>
    <n v="0"/>
    <n v="8.7379216306334051"/>
    <n v="0"/>
    <n v="8.6918762823851168"/>
    <n v="0"/>
    <n v="5.7435300268237377"/>
    <n v="0"/>
    <n v="40.249498749396409"/>
    <n v="30.851897413393147"/>
    <n v="15.193380338858073"/>
    <n v="13.426904885203916"/>
    <n v="0.36539476810578037"/>
    <s v=""/>
    <n v="0.65731077361555523"/>
    <s v=""/>
  </r>
  <r>
    <x v="2"/>
    <d v="2020-08-01T00:00:00"/>
    <x v="4"/>
    <x v="30"/>
    <n v="3187.1115550000004"/>
    <n v="1272.8890512099479"/>
    <n v="1053.0436723800001"/>
    <n v="867.26307981621494"/>
    <n v="3454.059714"/>
    <n v="2639.5390050000001"/>
    <n v="1360.9126059999999"/>
    <n v="1211.6568790000001"/>
    <n v="2404.4675739999998"/>
    <n v="722.93271817533014"/>
    <n v="864.80641311997988"/>
    <n v="638.71352951150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6.78432085999999"/>
    <n v="29.846250173548189"/>
    <n v="0"/>
    <n v="11.920186792954128"/>
    <n v="0"/>
    <n v="9.8614072168946709"/>
    <n v="0"/>
    <n v="8.1216331464358298"/>
    <n v="0"/>
    <n v="32.21946902363635"/>
    <n v="24.621619847385599"/>
    <n v="12.694592793277117"/>
    <n v="11.30233537132659"/>
    <n v="0.39938641282041598"/>
    <s v=""/>
    <n v="0.68133438573600413"/>
    <s v=""/>
  </r>
  <r>
    <x v="2"/>
    <d v="2020-08-01T00:00:00"/>
    <x v="4"/>
    <x v="31"/>
    <n v="1935.364489"/>
    <n v="1039.0704472363764"/>
    <n v="958.51010545999998"/>
    <n v="745.78548700798092"/>
    <n v="3727.7488899999998"/>
    <n v="2819.8740269999998"/>
    <n v="1702.7068530000001"/>
    <n v="1443.135305"/>
    <n v="1706.6024990000001"/>
    <n v="781.24999383273416"/>
    <n v="930.31201274085265"/>
    <n v="670.68659181063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5.9022104"/>
    <n v="18.275015051055064"/>
    <n v="0"/>
    <n v="9.8116030185936172"/>
    <n v="0"/>
    <n v="9.0508980109068613"/>
    <n v="0"/>
    <n v="7.0422088848863247"/>
    <n v="0"/>
    <n v="34.77244165827117"/>
    <n v="26.3037849331991"/>
    <n v="15.882849530425588"/>
    <n v="13.461566129821549"/>
    <n v="0.53688617991191023"/>
    <s v=""/>
    <n v="0.71774294899017899"/>
    <s v=""/>
  </r>
  <r>
    <x v="2"/>
    <d v="2020-08-01T00:00:00"/>
    <x v="4"/>
    <x v="32"/>
    <n v="2721.2309600921567"/>
    <n v="1475.5057568171878"/>
    <n v="1165.072814718329"/>
    <n v="905.86464979750485"/>
    <n v="5719.4678559999993"/>
    <n v="4382.1045340000001"/>
    <n v="2681.7724679999997"/>
    <n v="2284.6425680000002"/>
    <n v="1518.2537620000001"/>
    <n v="711.34037154615078"/>
    <n v="857.18917117369801"/>
    <n v="598.4944371182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5.9022104"/>
    <n v="0"/>
    <n v="25.695695583820946"/>
    <n v="0"/>
    <n v="13.932719168411124"/>
    <n v="0"/>
    <n v="11.001402240026607"/>
    <n v="0"/>
    <n v="8.5537841597072539"/>
    <n v="53.351196179718336"/>
    <n v="40.876271107671251"/>
    <n v="25.015573590389526"/>
    <n v="21.31114588187372"/>
    <s v=""/>
    <n v="0.54221996532305317"/>
    <s v=""/>
    <n v="0.61393501557834962"/>
  </r>
  <r>
    <x v="2"/>
    <d v="2020-08-01T00:00:00"/>
    <x v="4"/>
    <x v="33"/>
    <n v="2082.9700850181725"/>
    <n v="1250.3175892395022"/>
    <n v="1073.8776732297638"/>
    <n v="875.7682879646394"/>
    <n v="4266.319039"/>
    <n v="3283.6159539999999"/>
    <n v="2304.8284310000004"/>
    <n v="1954.661241"/>
    <n v="2301.9769160000001"/>
    <n v="1002.6892927628226"/>
    <n v="1044.1008698032472"/>
    <n v="719.49308204928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5.9022104"/>
    <n v="0"/>
    <n v="19.668806506971382"/>
    <n v="0"/>
    <n v="11.806340816843822"/>
    <n v="0"/>
    <n v="10.140276290491514"/>
    <n v="0"/>
    <n v="8.2695940401697161"/>
    <n v="39.796224009927613"/>
    <n v="30.629569629791622"/>
    <n v="21.499439612004604"/>
    <n v="18.23308006252439"/>
    <s v=""/>
    <n v="0.60025710317802961"/>
    <s v=""/>
    <n v="0.70043666945237482"/>
  </r>
  <r>
    <x v="2"/>
    <d v="2020-08-01T00:00:00"/>
    <x v="4"/>
    <x v="34"/>
    <n v="2494.7025229656633"/>
    <n v="1631.4713543219548"/>
    <n v="1422.9309209937476"/>
    <n v="1217.8316547363502"/>
    <n v="5037.7610760000007"/>
    <n v="3832.9835929999999"/>
    <n v="2287.1446530000003"/>
    <n v="1937.1193470000001"/>
    <n v="1688.9246010000002"/>
    <n v="919.74787464171902"/>
    <n v="918.79316799974436"/>
    <n v="639.47102681149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5.9022104"/>
    <n v="0"/>
    <n v="23.556661504448289"/>
    <n v="0"/>
    <n v="15.405451389161513"/>
    <n v="0"/>
    <n v="13.436272157297177"/>
    <n v="0"/>
    <n v="11.49958674268002"/>
    <n v="46.992235333619647"/>
    <n v="35.754070968203841"/>
    <n v="21.334485330762011"/>
    <n v="18.06944927523427"/>
    <s v=""/>
    <n v="0.65397430727832317"/>
    <s v=""/>
    <n v="0.74646217447224816"/>
  </r>
  <r>
    <x v="2"/>
    <d v="2020-08-01T00:00:00"/>
    <x v="4"/>
    <x v="35"/>
    <n v="2915.0925768569268"/>
    <n v="1880.5185957967556"/>
    <n v="1466.7689431914005"/>
    <n v="1279.871853597836"/>
    <n v="5758.2248140000002"/>
    <n v="4431.6479710000003"/>
    <n v="2920.649958"/>
    <n v="2483.7294320000001"/>
    <n v="3204.058501"/>
    <n v="1375.935353434448"/>
    <n v="1177.202865498836"/>
    <n v="827.86007198521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5.9022104"/>
    <n v="0"/>
    <n v="27.526267542919264"/>
    <n v="0"/>
    <n v="17.757123186512409"/>
    <n v="0"/>
    <n v="13.850220289560646"/>
    <n v="0"/>
    <n v="12.085412086902352"/>
    <n v="53.712721084070758"/>
    <n v="41.338412288171405"/>
    <n v="27.243822817901005"/>
    <n v="23.168228149925355"/>
    <s v=""/>
    <n v="0.64509738411956163"/>
    <s v=""/>
    <n v="0.68059515947278781"/>
  </r>
  <r>
    <x v="3"/>
    <d v="2020-08-01T00:00:00"/>
    <x v="0"/>
    <x v="24"/>
    <n v="13666.987760080001"/>
    <n v="4084.4251275403026"/>
    <n v="4183.3376017352048"/>
    <n v="1330.9705985015464"/>
    <n v="12767.346938680001"/>
    <n v="3682.053977964707"/>
    <n v="3655.3263728611018"/>
    <n v="1037.2186677686273"/>
    <n v="7514.5219999999999"/>
    <n v="3469.5059004517398"/>
    <n v="3420.8223533795899"/>
    <n v="1887.1002994783571"/>
    <s v="Sprint Link Plus"/>
    <s v="Bebas Ikhtiar"/>
    <s v="FWD Loop"/>
    <s v="Bebas Optimal"/>
    <s v="Critical Armor"/>
    <s v="FWD Priority Protection"/>
    <s v="Bebas Rencana Optimal"/>
    <n v="0"/>
    <n v="0"/>
    <n v="0"/>
    <n v="7036.6745499999997"/>
    <n v="2340.0136900799998"/>
    <n v="153"/>
    <n v="2561"/>
    <n v="1487.50992"/>
    <n v="0"/>
    <n v="0"/>
    <n v="0"/>
    <n v="0"/>
    <n v="0"/>
    <n v="88.789600000000974"/>
    <n v="1360.186897792559"/>
    <n v="444.1549719531364"/>
    <n v="51.705067634338292"/>
    <n v="1104.941142051933"/>
    <n v="1085.3218527173494"/>
    <n v="0"/>
    <n v="0"/>
    <n v="0"/>
    <n v="0"/>
    <n v="0"/>
    <n v="38.115195390986401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3731.90322581"/>
    <n v="0.99527265342156024"/>
    <n v="0"/>
    <n v="0.29744057035468774"/>
    <n v="0"/>
    <n v="0.30464368506998735"/>
    <n v="0"/>
    <n v="9.6925428079037229E-2"/>
    <n v="0"/>
    <n v="0.90337154984613532"/>
    <n v="0.26052889646272925"/>
    <n v="0.25863774725513861"/>
    <n v="7.3389862430445013E-2"/>
    <n v="0.29885335373391703"/>
    <s v=""/>
    <n v="0.32586485415710764"/>
    <s v=""/>
  </r>
  <r>
    <x v="3"/>
    <d v="2020-08-01T00:00:00"/>
    <x v="0"/>
    <x v="25"/>
    <n v="11765.69361208"/>
    <n v="3511.8042278733178"/>
    <n v="3980.5012334271896"/>
    <n v="1435.3430736410401"/>
    <n v="11171.428570909997"/>
    <n v="3221.7972307235827"/>
    <n v="3198.4105761485948"/>
    <n v="907.56633430443731"/>
    <n v="9162.2573959199999"/>
    <n v="2865.17760940074"/>
    <n v="2167.5406376815999"/>
    <n v="854.83974598368206"/>
    <s v="Sprint Link Plus"/>
    <s v="Bebas Ikhtiar"/>
    <s v="FWD Loop"/>
    <s v="Bebas Optimal"/>
    <s v="Critical Armor"/>
    <s v="FWD Priority Protection"/>
    <s v="Bebas Rencana Optimal"/>
    <n v="0"/>
    <n v="0"/>
    <n v="0"/>
    <n v="3720.4994999999999"/>
    <n v="4942.7927920800003"/>
    <n v="204"/>
    <n v="681"/>
    <n v="2176.0337199999999"/>
    <n v="0"/>
    <n v="0"/>
    <n v="0"/>
    <n v="0"/>
    <n v="0"/>
    <n v="41.367600000000493"/>
    <n v="782.76866001903534"/>
    <n v="897.99075327873231"/>
    <n v="70.801116950107968"/>
    <n v="274.67236772806837"/>
    <n v="1469.8184770827415"/>
    <n v="0"/>
    <n v="0"/>
    <n v="0"/>
    <n v="0"/>
    <n v="0"/>
    <n v="15.752852814632206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3769.724137929999"/>
    <n v="0.854461098437716"/>
    <n v="0"/>
    <n v="0.25503809609371353"/>
    <n v="0"/>
    <n v="0.2890763237923209"/>
    <n v="0"/>
    <n v="0.10423905804236504"/>
    <n v="0"/>
    <n v="0.7904501060845891"/>
    <n v="0.22796278440520396"/>
    <n v="0.22630802884082613"/>
    <n v="6.4216129627126792E-2"/>
    <n v="0.29847830001859815"/>
    <s v=""/>
    <n v="0.40871955852455266"/>
    <s v=""/>
  </r>
  <r>
    <x v="3"/>
    <d v="2020-08-01T00:00:00"/>
    <x v="0"/>
    <x v="26"/>
    <n v="7705.0858868400001"/>
    <n v="3552.4828936089107"/>
    <n v="4855.9523851423819"/>
    <n v="2611.2888857404173"/>
    <n v="15161.22449008"/>
    <n v="4372.4390988380092"/>
    <n v="4340.7000678608638"/>
    <n v="1231.6971679801002"/>
    <n v="8483.5032118399995"/>
    <n v="3028.1658460826002"/>
    <n v="3341.1318924247098"/>
    <n v="1333.6713353965749"/>
    <s v="Sprint Link Plus"/>
    <s v="Bebas Ikhtiar"/>
    <s v="FWD Loop"/>
    <s v="Bebas Optimal"/>
    <s v="Critical Armor"/>
    <s v="FWD Priority Protection"/>
    <s v="Bebas Rencana Optimal"/>
    <n v="0"/>
    <n v="0"/>
    <n v="0"/>
    <n v="3913.3786249999998"/>
    <n v="950.8641018400001"/>
    <n v="141"/>
    <n v="515"/>
    <n v="2185.4737599999999"/>
    <n v="0"/>
    <n v="0"/>
    <n v="0"/>
    <n v="0"/>
    <n v="0"/>
    <n v="-0.63059999999995853"/>
    <n v="1104.5913158342801"/>
    <n v="266.00530777571845"/>
    <n v="63.884471240716266"/>
    <n v="354.00383102307615"/>
    <n v="1759.3230414540278"/>
    <n v="0"/>
    <n v="0"/>
    <n v="0"/>
    <n v="0"/>
    <n v="0"/>
    <n v="4.6749262810919845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5112.51612903"/>
    <n v="0.50984798434981404"/>
    <n v="0"/>
    <n v="0.23506892322085662"/>
    <n v="0"/>
    <n v="0.32131991414814537"/>
    <n v="0"/>
    <n v="0.17278981629831508"/>
    <n v="0"/>
    <n v="1.0727537154704112"/>
    <n v="0.30937806454983907"/>
    <n v="0.30713232487172526"/>
    <n v="8.7150461636496993E-2"/>
    <n v="0.4610568844763196"/>
    <s v=""/>
    <n v="0.73506022799947979"/>
    <s v=""/>
  </r>
  <r>
    <x v="3"/>
    <d v="2020-08-01T00:00:00"/>
    <x v="0"/>
    <x v="27"/>
    <n v="6683.8520394799998"/>
    <n v="4073.3449766547369"/>
    <n v="3749.1583076724069"/>
    <n v="2861.2795161172576"/>
    <n v="18399.999999759999"/>
    <n v="5499.4771155771823"/>
    <n v="5393.3461325338467"/>
    <n v="1576.8067448881436"/>
    <n v="8258.8970998799996"/>
    <n v="2530.1184411805302"/>
    <n v="2069.7536295412001"/>
    <n v="800.71330608733274"/>
    <s v="Sprint Link Plus"/>
    <s v="Bebas Ikhtiar"/>
    <s v="FWD Loop"/>
    <s v="Bebas Optimal"/>
    <s v="Critical Armor"/>
    <s v="FWD Priority Protection"/>
    <s v="Bebas Rencana Optimal"/>
    <n v="0"/>
    <n v="0"/>
    <n v="0"/>
    <n v="1144.8107496399994"/>
    <n v="1630.1999998400001"/>
    <n v="204"/>
    <n v="384.5"/>
    <n v="3318.2859899999999"/>
    <n v="0"/>
    <n v="0"/>
    <n v="0"/>
    <n v="0"/>
    <n v="0"/>
    <n v="2.0553000000004431"/>
    <n v="285.54245972789346"/>
    <n v="294.86799575015903"/>
    <n v="70.324215734564788"/>
    <n v="152.68347876489429"/>
    <n v="3269.0011353795435"/>
    <n v="0"/>
    <n v="0"/>
    <n v="0"/>
    <n v="0"/>
    <n v="0"/>
    <n v="0.92569129768190805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5820.87096774"/>
    <n v="0.42247054875227158"/>
    <n v="0"/>
    <n v="0.25746654434895572"/>
    <n v="0"/>
    <n v="0.2369754683744805"/>
    <n v="0"/>
    <n v="0.18085474067462098"/>
    <n v="0"/>
    <n v="1.3019178218298351"/>
    <n v="0.38912322106568797"/>
    <n v="0.38161377442034883"/>
    <n v="0.1115691740640294"/>
    <n v="0.60943075229589327"/>
    <s v=""/>
    <n v="0.70243977186216711"/>
    <s v=""/>
  </r>
  <r>
    <x v="3"/>
    <d v="2020-08-01T00:00:00"/>
    <x v="0"/>
    <x v="28"/>
    <n v="9543.196648000001"/>
    <n v="5410.2433460009952"/>
    <n v="5339.6581231014479"/>
    <n v="3811.3751916985611"/>
    <n v="11500.000000710001"/>
    <n v="3436.5830261481228"/>
    <n v="3370.8413331295196"/>
    <n v="985.50421555521643"/>
    <n v="9458.5333919999994"/>
    <n v="2947.03792211479"/>
    <n v="2368.4908977712998"/>
    <n v="937.36197823589316"/>
    <s v="Sprint Link Plus"/>
    <s v="Bebas Ikhtiar"/>
    <s v="FWD Loop"/>
    <s v="Bebas Optimal"/>
    <s v="Critical Armor"/>
    <s v="FWD Priority Protection"/>
    <s v="Bebas Rencana Optimal"/>
    <n v="0"/>
    <n v="0"/>
    <n v="0"/>
    <n v="2949.2357200000001"/>
    <n v="1574.6600080000001"/>
    <n v="162"/>
    <n v="245.75"/>
    <n v="4610.31412"/>
    <n v="0"/>
    <n v="0"/>
    <n v="0"/>
    <n v="0"/>
    <n v="0"/>
    <n v="1.2368000000010397"/>
    <n v="515.06197148914998"/>
    <n v="337.63634878548947"/>
    <n v="58.532640976083222"/>
    <n v="152.95153736373251"/>
    <n v="4345.5425797432717"/>
    <n v="0"/>
    <n v="0"/>
    <n v="0"/>
    <n v="0"/>
    <n v="0"/>
    <n v="0.51826764326824559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4837.54839"/>
    <n v="0.6431788053632761"/>
    <n v="0"/>
    <n v="0.36463189226377279"/>
    <n v="0"/>
    <n v="0.35987468972301345"/>
    <n v="0"/>
    <n v="0.25687364863236423"/>
    <n v="0"/>
    <n v="0.81369863870449755"/>
    <n v="0.24316025478252748"/>
    <n v="0.2385086090336524"/>
    <n v="6.9730733790027338E-2"/>
    <n v="0.56692149869245734"/>
    <s v=""/>
    <n v="0.70447389293787599"/>
    <s v=""/>
  </r>
  <r>
    <x v="3"/>
    <d v="2020-08-01T00:00:00"/>
    <x v="0"/>
    <x v="29"/>
    <n v="8484.8889098"/>
    <n v="3412.2076232776994"/>
    <n v="3691.8302165789714"/>
    <n v="1943.0183517215405"/>
    <n v="22999.999999389998"/>
    <n v="6874.5081040207006"/>
    <n v="6741.6826656085814"/>
    <n v="1971.0084311083685"/>
    <n v="4608.0951999999997"/>
    <n v="1518.9822186667"/>
    <n v="1310.0833973372"/>
    <n v="544.71209915244901"/>
    <s v="Sprint Link Plus"/>
    <s v="Bebas Ikhtiar"/>
    <s v="FWD Loop"/>
    <s v="Bebas Optimal"/>
    <s v="Critical Armor"/>
    <s v="FWD Priority Protection"/>
    <s v="Bebas Rencana Optimal"/>
    <n v="0"/>
    <n v="0"/>
    <n v="0"/>
    <n v="4731.2709999599992"/>
    <n v="941.25999984000021"/>
    <n v="204"/>
    <n v="350"/>
    <n v="2244.3572100000001"/>
    <n v="0"/>
    <n v="0"/>
    <n v="0"/>
    <n v="0"/>
    <n v="0"/>
    <n v="14.000700000000506"/>
    <n v="854.11689490165418"/>
    <n v="195.66811605724649"/>
    <n v="79.415049833046609"/>
    <n v="183.07516226431233"/>
    <n v="2093.9838551906005"/>
    <n v="0"/>
    <n v="0"/>
    <n v="0"/>
    <n v="0"/>
    <n v="0"/>
    <n v="5.9485450308392274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4121.866666669999"/>
    <n v="0.60083338202206493"/>
    <n v="0"/>
    <n v="0.24162582070903474"/>
    <n v="0"/>
    <n v="0.26142650286398167"/>
    <n v="0"/>
    <n v="0.13758934265449435"/>
    <n v="0"/>
    <n v="1.6273972772653593"/>
    <n v="0.48641546831820215"/>
    <n v="0.47701721802128072"/>
    <n v="0.13946146757990863"/>
    <n v="0.40215112531840203"/>
    <s v=""/>
    <n v="0.56943145501067582"/>
    <s v=""/>
  </r>
  <r>
    <x v="3"/>
    <d v="2020-08-01T00:00:00"/>
    <x v="0"/>
    <x v="30"/>
    <n v="6140.2081699199998"/>
    <n v="3278.1164201169686"/>
    <n v="3415.9985494857551"/>
    <n v="2257.5021552705684"/>
    <n v="19257.627118149998"/>
    <n v="6839.9958214367707"/>
    <n v="5565.2522148323815"/>
    <n v="1896.3201511686848"/>
    <n v="9088.6139000000003"/>
    <n v="3161.4435046608401"/>
    <n v="1679.4705728455001"/>
    <n v="-27.758537527873099"/>
    <s v="Sprint Link Plus"/>
    <s v="Bebas Ikhtiar"/>
    <s v="FWD Loop"/>
    <s v="Bebas Optimal"/>
    <s v="Critical Armor"/>
    <s v="FWD Priority Protection"/>
    <s v="Bebas Rencana Optimal"/>
    <n v="0"/>
    <n v="0"/>
    <n v="0"/>
    <n v="2319.0812500000002"/>
    <n v="597.88399992000006"/>
    <n v="198"/>
    <n v="167"/>
    <n v="1042.6129000000001"/>
    <n v="900.73519999999996"/>
    <n v="904.96461999999997"/>
    <n v="0"/>
    <n v="0"/>
    <n v="0"/>
    <n v="9.9301999999997861"/>
    <n v="510.32674509993092"/>
    <n v="111.03987817040174"/>
    <n v="73.849796039396054"/>
    <n v="80.172874686168228"/>
    <n v="1000.2261795247456"/>
    <n v="761.93774100319604"/>
    <n v="736.22361683643362"/>
    <n v="0"/>
    <n v="0"/>
    <n v="0"/>
    <n v="4.3395887566964575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4547.96774194"/>
    <n v="0.42206638609862568"/>
    <n v="0"/>
    <n v="0.22533157058539266"/>
    <n v="0"/>
    <n v="0.234809329390926"/>
    <n v="0"/>
    <n v="0.15517646143539812"/>
    <n v="0"/>
    <n v="1.3175716419095511"/>
    <n v="0.46798000967684528"/>
    <n v="0.38076438251453076"/>
    <n v="0.1297427580164672"/>
    <n v="0.53387708191653682"/>
    <s v=""/>
    <n v="0.68865832263212201"/>
    <s v=""/>
  </r>
  <r>
    <x v="3"/>
    <d v="2020-08-01T00:00:00"/>
    <x v="0"/>
    <x v="31"/>
    <n v="11553.925705"/>
    <n v="4601.9977082222968"/>
    <n v="4451.4841302163695"/>
    <n v="2249.0772972226564"/>
    <n v="18244.067796979998"/>
    <n v="6481.1290406354883"/>
    <n v="5272.3442036672868"/>
    <n v="1796.5138274204817"/>
    <n v="8024.3054099600004"/>
    <n v="2746.9049292043801"/>
    <n v="2709.9359210202997"/>
    <n v="968.81054731946381"/>
    <s v="Sprint Link Plus"/>
    <s v="Bebas Ikhtiar"/>
    <s v="FWD Loop"/>
    <s v="Bebas Optimal"/>
    <s v="Critical Armor"/>
    <s v="FWD Priority Protection"/>
    <s v="Bebas Rencana Optimal"/>
    <n v="0"/>
    <n v="0"/>
    <n v="0"/>
    <n v="7047.6250039999995"/>
    <n v="1465.56"/>
    <n v="114"/>
    <n v="419.97"/>
    <n v="619.85390000000007"/>
    <n v="777.5684"/>
    <n v="1101.266801"/>
    <n v="0"/>
    <n v="0"/>
    <n v="0"/>
    <n v="8.0816000000013446"/>
    <n v="1746.8910602872811"/>
    <n v="322.87759872077152"/>
    <n v="45.470839793857927"/>
    <n v="151.86167344229139"/>
    <n v="567.06593576086516"/>
    <n v="716.77654136317108"/>
    <n v="1047.5414791551436"/>
    <n v="0"/>
    <n v="0"/>
    <n v="0"/>
    <n v="3.5125796989150331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4692.4516129"/>
    <n v="0.78638514588372921"/>
    <n v="0"/>
    <n v="0.31322190669539002"/>
    <n v="0"/>
    <n v="0.30297762738983314"/>
    <n v="0"/>
    <n v="0.15307706000868923"/>
    <n v="0"/>
    <n v="1.2482257660769018"/>
    <n v="0.44342700059082435"/>
    <n v="0.36072415186557794"/>
    <n v="0.12291419180490433"/>
    <n v="0.39830598064437672"/>
    <s v=""/>
    <n v="0.4887176047924307"/>
    <s v=""/>
  </r>
  <r>
    <x v="3"/>
    <d v="2020-08-01T00:00:00"/>
    <x v="0"/>
    <x v="32"/>
    <n v="13817"/>
    <n v="3787.0063921904602"/>
    <n v="7244.4430370345572"/>
    <n v="2488.6068291758402"/>
    <n v="22298.305084979998"/>
    <n v="7919.7032866723666"/>
    <n v="6443.9762491114006"/>
    <n v="2195.7391224069702"/>
    <n v="9200.35241400001"/>
    <n v="3196.1010627014898"/>
    <n v="3011.7924336185001"/>
    <n v="1010.9540263645149"/>
    <s v="Sprint Link Plus"/>
    <s v="Bebas Ikhtiar"/>
    <s v="FWD Loop"/>
    <s v="Bebas Optimal"/>
    <s v="Critical Armor"/>
    <s v="FWD Priority Protection"/>
    <s v="Bebas Rencana Optimal"/>
    <n v="0"/>
    <n v="0"/>
    <n v="0"/>
    <n v="8290.1999999999989"/>
    <n v="2853.2104999999997"/>
    <n v="345.42500000000001"/>
    <n v="276.34000000000003"/>
    <n v="631.43689999999992"/>
    <n v="888.43309999999997"/>
    <n v="345.42500000000001"/>
    <n v="0"/>
    <n v="0"/>
    <n v="0"/>
    <n v="186.52950000000237"/>
    <n v="1658.1526439794018"/>
    <n v="659.74706664366795"/>
    <n v="83.067553258084232"/>
    <n v="124.42076194351337"/>
    <n v="548.2711697394368"/>
    <n v="355.31212387511459"/>
    <n v="279.79425000000003"/>
    <n v="0"/>
    <n v="0"/>
    <n v="0"/>
    <n v="78.24082275124124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4692.4516129"/>
    <n v="0"/>
    <n v="0.94041487180183381"/>
    <n v="0"/>
    <n v="0.25775183692730091"/>
    <n v="0"/>
    <n v="0.49307244481063478"/>
    <n v="0"/>
    <n v="0.16937995745998161"/>
    <n v="1.5256092696346468"/>
    <n v="0.54185162059882097"/>
    <n v="0.44088507451501097"/>
    <n v="0.15022845665072318"/>
    <s v=""/>
    <n v="0.27408311443804445"/>
    <s v=""/>
    <n v="0.65714355125141299"/>
  </r>
  <r>
    <x v="3"/>
    <d v="2020-08-01T00:00:00"/>
    <x v="0"/>
    <x v="33"/>
    <n v="15105.377404628189"/>
    <n v="6530.4968345107136"/>
    <n v="7930.3009555668659"/>
    <n v="4284.6600143275673"/>
    <n v="23460.00000023"/>
    <n v="8391.1470610199449"/>
    <n v="6935.7820817138854"/>
    <n v="2373.959480509991"/>
    <n v="9349.850819719999"/>
    <n v="2259.44719378026"/>
    <n v="2761.358261632"/>
    <n v="634.0690321059933"/>
    <s v="Sprint Link Plus"/>
    <s v="Bebas Ikhtiar"/>
    <s v="FWD Loop"/>
    <s v="Bebas Optimal"/>
    <s v="Critical Armor"/>
    <s v="FWD Priority Protection"/>
    <s v="Bebas Rencana Optimal"/>
    <n v="0"/>
    <n v="0"/>
    <n v="0"/>
    <n v="5060.3014305215465"/>
    <n v="3398.7099160164908"/>
    <n v="377.63443511281503"/>
    <n v="302.10754820584026"/>
    <n v="4252.1637393477586"/>
    <n v="1208.4301923702551"/>
    <n v="302.10754809256377"/>
    <n v="0"/>
    <n v="0"/>
    <n v="0"/>
    <n v="203.92259496091992"/>
    <n v="1012.1290434913577"/>
    <n v="785.88274418050378"/>
    <n v="90.813254833380114"/>
    <n v="136.02247715376876"/>
    <n v="3692.1168010527772"/>
    <n v="483.28894792985204"/>
    <n v="244.70711395497668"/>
    <n v="0"/>
    <n v="0"/>
    <n v="0"/>
    <n v="85.536451914097029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4692.4516129"/>
    <n v="0"/>
    <n v="1.0281046215163736"/>
    <n v="0"/>
    <n v="0.44447972377713502"/>
    <n v="0"/>
    <n v="0.53975341655058073"/>
    <n v="0"/>
    <n v="0.29162321763684612"/>
    <n v="1.6050903120025999"/>
    <n v="0.57410694177750032"/>
    <n v="0.47453353049492919"/>
    <n v="0.16242196774151552"/>
    <s v=""/>
    <n v="0.43232927318385389"/>
    <s v=""/>
    <n v="0.65610015943734679"/>
  </r>
  <r>
    <x v="3"/>
    <d v="2020-08-01T00:00:00"/>
    <x v="0"/>
    <x v="34"/>
    <n v="16324.7886154426"/>
    <n v="6530.9161226419683"/>
    <n v="8314.9685934496138"/>
    <n v="4165.9862018220629"/>
    <n v="25694.285713469995"/>
    <n v="9190.8167519788221"/>
    <n v="7596.3327559768086"/>
    <n v="2600.050859608858"/>
    <n v="10976.979804000001"/>
    <n v="3585.5658026678402"/>
    <n v="2674.0199951640002"/>
    <n v="814.38312297856999"/>
    <s v="Sprint Link Plus"/>
    <s v="Bebas Ikhtiar"/>
    <s v="FWD Loop"/>
    <s v="Bebas Optimal"/>
    <s v="Critical Armor"/>
    <s v="FWD Priority Protection"/>
    <s v="Bebas Rencana Optimal"/>
    <n v="0"/>
    <n v="0"/>
    <n v="0"/>
    <n v="5632.0520722995852"/>
    <n v="4081.1971538306689"/>
    <n v="408.11971538294193"/>
    <n v="326.495772431273"/>
    <n v="3615.940678261014"/>
    <n v="1632.4788615442601"/>
    <n v="408.11971538606502"/>
    <n v="0"/>
    <n v="0"/>
    <n v="0"/>
    <n v="220.384646306793"/>
    <n v="1126.4869405699776"/>
    <n v="943.69407747317314"/>
    <n v="98.144332903659873"/>
    <n v="147.00315834609412"/>
    <n v="3139.6898492609698"/>
    <n v="652.87924490383818"/>
    <n v="330.57696946271267"/>
    <n v="0"/>
    <n v="0"/>
    <n v="0"/>
    <n v="92.441549721543197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4692.4516129"/>
    <n v="0"/>
    <n v="1.1111003830776209"/>
    <n v="0"/>
    <n v="0.44450826143322547"/>
    <n v="0"/>
    <n v="0.56593472706413783"/>
    <n v="0"/>
    <n v="0.2835460215614608"/>
    <n v="1.7579560559298026"/>
    <n v="0.62881888012991394"/>
    <n v="0.51972720005314788"/>
    <n v="0.177890726574224"/>
    <s v=""/>
    <n v="0.40006129797380541"/>
    <s v=""/>
    <n v="0.63788695545775675"/>
  </r>
  <r>
    <x v="3"/>
    <d v="2020-08-01T00:00:00"/>
    <x v="0"/>
    <x v="35"/>
    <n v="25558.0790563878"/>
    <n v="9696.3807289209617"/>
    <n v="12686.417081055932"/>
    <n v="6050.4533619396025"/>
    <n v="29045.714285849997"/>
    <n v="10389.313132254867"/>
    <n v="8587.1587678124251"/>
    <n v="2939.1879282534705"/>
    <n v="38625.592078000001"/>
    <n v="15051.202374749701"/>
    <n v="9503.1227410764004"/>
    <n v="3232.5155760443185"/>
    <s v="Sprint Link Plus"/>
    <s v="Bebas Ikhtiar"/>
    <s v="FWD Loop"/>
    <s v="Bebas Optimal"/>
    <s v="Critical Armor"/>
    <s v="FWD Priority Protection"/>
    <s v="Bebas Rencana Optimal"/>
    <n v="0"/>
    <n v="0"/>
    <n v="0"/>
    <n v="9200.9084602555977"/>
    <n v="6900.681345177768"/>
    <n v="638.95197640480569"/>
    <n v="383.37118603747956"/>
    <n v="4894.3721392050766"/>
    <n v="2555.8079056387801"/>
    <n v="638.95197640969502"/>
    <n v="0"/>
    <n v="0"/>
    <n v="0"/>
    <n v="345.03406725860077"/>
    <n v="1840.3067103791552"/>
    <n v="1595.6426191911578"/>
    <n v="153.65470747445721"/>
    <n v="172.61104101511927"/>
    <n v="4249.7407704587267"/>
    <n v="1022.147345892647"/>
    <n v="517.55110089185303"/>
    <n v="0"/>
    <n v="0"/>
    <n v="0"/>
    <n v="144.72643361784617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4692.4516129"/>
    <n v="0"/>
    <n v="1.7395380791281803"/>
    <n v="0"/>
    <n v="0.65995662156256629"/>
    <n v="0"/>
    <n v="0.86346495569992099"/>
    <n v="0"/>
    <n v="0.41180692789400053"/>
    <n v="1.9872546719930211"/>
    <n v="0.71081781145695588"/>
    <n v="0.58751770442066398"/>
    <n v="0.20109386482303437"/>
    <s v=""/>
    <n v="0.37938613099709928"/>
    <s v=""/>
    <n v="0.62399090249139921"/>
  </r>
  <r>
    <x v="3"/>
    <d v="2020-08-01T00:00:00"/>
    <x v="1"/>
    <x v="24"/>
    <n v="10848.734859999999"/>
    <n v="2898.5488977744453"/>
    <n v="333.90347870870704"/>
    <n v="214.94146344432406"/>
    <n v="9436.7346937799994"/>
    <n v="5344.1882070471138"/>
    <n v="636.79590381688263"/>
    <n v="467.43553469852452"/>
    <n v="3852.2954420000001"/>
    <n v="591.18215790921602"/>
    <n v="258.51156564000098"/>
    <n v="-66.5765270407542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149.39099999999999"/>
    <n v="1845"/>
    <n v="7582.9000800000003"/>
    <n v="990"/>
    <n v="46.8"/>
    <n v="15"/>
    <n v="77.944000000000003"/>
    <n v="0"/>
    <n v="0"/>
    <n v="0"/>
    <n v="141.69977999999867"/>
    <n v="-5.1490156792931838"/>
    <n v="1966.6932470644433"/>
    <n v="472.95040024468489"/>
    <n v="229.31652355118214"/>
    <n v="10.33643105100359"/>
    <n v="13.030244892844491"/>
    <n v="74.653639950695009"/>
    <n v="0"/>
    <n v="0"/>
    <n v="0"/>
    <n v="136.71742669888528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3731.90322581"/>
    <n v="0.79003869176772967"/>
    <n v="0"/>
    <n v="0.21108136651636428"/>
    <n v="0"/>
    <n v="2.4315892212312847E-2"/>
    <n v="0"/>
    <n v="1.5652707414972725E-2"/>
    <n v="0"/>
    <n v="0.66770940640610565"/>
    <n v="0.37813553641620778"/>
    <n v="4.5057387829252761E-2"/>
    <n v="3.3074057238505712E-2"/>
    <n v="0.26717851760407441"/>
    <s v=""/>
    <n v="7.4154851625708201E-2"/>
    <s v=""/>
  </r>
  <r>
    <x v="3"/>
    <d v="2020-08-01T00:00:00"/>
    <x v="1"/>
    <x v="25"/>
    <n v="4865.03024"/>
    <n v="2634.5254733360534"/>
    <n v="1646.3228586459086"/>
    <n v="1348.6815326529668"/>
    <n v="8257.1428572299992"/>
    <n v="4676.1646811679029"/>
    <n v="557.19641590640788"/>
    <n v="409.00609286072989"/>
    <n v="1193.8810900000001"/>
    <n v="189.52330535492399"/>
    <n v="228.18002715066399"/>
    <n v="-58.575189530432795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161.56800000000001"/>
    <n v="160"/>
    <n v="1116.64348"/>
    <n v="396"/>
    <n v="117"/>
    <n v="30"/>
    <n v="2717.32"/>
    <n v="0"/>
    <n v="0"/>
    <n v="0"/>
    <n v="166.49875999999995"/>
    <n v="-13.979135913317538"/>
    <n v="89.001214944347964"/>
    <n v="86.742259921332348"/>
    <n v="95.845735345032921"/>
    <n v="25.685336987209208"/>
    <n v="29.388866855799019"/>
    <n v="2209.9849321440829"/>
    <n v="0"/>
    <n v="0"/>
    <n v="0"/>
    <n v="111.85626305156666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3769.724137929999"/>
    <n v="0.35331355888233207"/>
    <n v="0"/>
    <n v="0.1913273967543769"/>
    <n v="0"/>
    <n v="0.11956106325405297"/>
    <n v="0"/>
    <n v="9.7945428618856398E-2"/>
    <n v="0"/>
    <n v="0.58424573061754781"/>
    <n v="0.33086859436430055"/>
    <n v="3.9425214355311058E-2"/>
    <n v="2.8939800083658603E-2"/>
    <n v="0.54152293888640934"/>
    <s v=""/>
    <n v="0.51192578940797062"/>
    <s v=""/>
  </r>
  <r>
    <x v="3"/>
    <d v="2020-08-01T00:00:00"/>
    <x v="1"/>
    <x v="26"/>
    <n v="5130.3152799999998"/>
    <n v="2475.8413561019875"/>
    <n v="1606.2042618365267"/>
    <n v="1677.8112328053412"/>
    <n v="11206.122448610002"/>
    <n v="6346.2234958730423"/>
    <n v="756.195135732381"/>
    <n v="555.07969745509718"/>
    <n v="2038.637806"/>
    <n v="463.33730936408"/>
    <n v="344.08479108738601"/>
    <n v="-23.173903353964999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254.24100000000001"/>
    <n v="165"/>
    <n v="3215.6105200000002"/>
    <n v="14"/>
    <n v="192.6"/>
    <n v="0"/>
    <n v="1144.8905"/>
    <n v="0"/>
    <n v="0"/>
    <n v="0"/>
    <n v="143.97325999999975"/>
    <n v="9.7589753016834777"/>
    <n v="323.04389111530588"/>
    <n v="566.96089068038521"/>
    <n v="4.130194907956362"/>
    <n v="49.223021537209981"/>
    <n v="3.638318455328077"/>
    <n v="1390.804731118596"/>
    <n v="0"/>
    <n v="0"/>
    <n v="0"/>
    <n v="128.28133298552234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5112.51612903"/>
    <n v="0.3394745941838932"/>
    <n v="0"/>
    <n v="0.1638272101722415"/>
    <n v="0"/>
    <n v="0.10628304698720088"/>
    <n v="0"/>
    <n v="0.11102130303652036"/>
    <n v="0"/>
    <n v="0.79290492008929614"/>
    <n v="0.44903594949457182"/>
    <n v="5.3505648043688007E-2"/>
    <n v="3.9275442970767939E-2"/>
    <n v="0.48259048829879858"/>
    <s v=""/>
    <n v="0.67767315893249302"/>
    <s v=""/>
  </r>
  <r>
    <x v="3"/>
    <d v="2020-08-01T00:00:00"/>
    <x v="1"/>
    <x v="27"/>
    <n v="1858.8941862000001"/>
    <n v="1301.5834310274045"/>
    <n v="1029.5577985390453"/>
    <n v="755.46031320759289"/>
    <n v="13600.00000025"/>
    <n v="7698.6290539662668"/>
    <n v="917.73527312295607"/>
    <n v="673.65709412401611"/>
    <n v="3991.190658"/>
    <n v="1569.7860487921"/>
    <n v="478.06184201428698"/>
    <n v="30.889135136326001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123"/>
    <n v="420"/>
    <n v="15.157"/>
    <n v="0"/>
    <n v="43.8"/>
    <n v="0"/>
    <n v="1193.96875"/>
    <n v="0"/>
    <n v="0"/>
    <n v="0"/>
    <n v="62.968436200000269"/>
    <n v="-12.813648099707905"/>
    <n v="415.3939319583323"/>
    <n v="-8.9175806664327144"/>
    <n v="0.19998882316756247"/>
    <n v="11.765851363404796"/>
    <n v="2.0640103849627077E-2"/>
    <n v="882.49085310278053"/>
    <n v="0"/>
    <n v="0"/>
    <n v="0"/>
    <n v="13.443394442010344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5820.87096774"/>
    <n v="0.1174963243168111"/>
    <n v="0"/>
    <n v="8.2270023798401204E-2"/>
    <n v="0"/>
    <n v="6.5075924115580899E-2"/>
    <n v="0"/>
    <n v="4.77508674932016E-2"/>
    <n v="0"/>
    <n v="0.96228708573055355"/>
    <n v="0.544727302670999"/>
    <n v="6.4935647163925664E-2"/>
    <n v="4.766555307899973E-2"/>
    <n v="0.70019231900882706"/>
    <s v=""/>
    <n v="0.58041635687638593"/>
    <s v=""/>
  </r>
  <r>
    <x v="3"/>
    <d v="2020-08-01T00:00:00"/>
    <x v="1"/>
    <x v="28"/>
    <n v="2272.0439999999999"/>
    <n v="1449.2955926184397"/>
    <n v="633.44264377981438"/>
    <n v="559.49854843397782"/>
    <n v="8500.0000004699996"/>
    <n v="4811.1989320683288"/>
    <n v="573.58454575722408"/>
    <n v="421.03568382762978"/>
    <n v="5938.8581599999998"/>
    <n v="4390.3912033205006"/>
    <n v="742.45275983358204"/>
    <n v="256.13714677922798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164.3"/>
    <n v="650"/>
    <n v="468.96749999999997"/>
    <n v="104"/>
    <n v="117.6"/>
    <n v="0"/>
    <n v="741.35249999999996"/>
    <n v="0"/>
    <n v="0"/>
    <n v="0"/>
    <n v="25.823999999999728"/>
    <n v="5.1583535914597887"/>
    <n v="654.28992626477168"/>
    <n v="46.021774486308061"/>
    <n v="25.873423134172807"/>
    <n v="30.419060737474709"/>
    <n v="1.3414211501553599E-3"/>
    <n v="686.54648389008048"/>
    <n v="0"/>
    <n v="0"/>
    <n v="0"/>
    <n v="0.98522909302187145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4837.54839"/>
    <n v="0.15312799259554766"/>
    <n v="0"/>
    <n v="9.7677564684150606E-2"/>
    <n v="0"/>
    <n v="4.2691867088145978E-2"/>
    <n v="0"/>
    <n v="3.7708288035714896E-2"/>
    <n v="0"/>
    <n v="0.60142942860379578"/>
    <n v="0.34042313228859394"/>
    <n v="4.0584779481371791E-2"/>
    <n v="2.9790970674383299E-2"/>
    <n v="0.63788183354655092"/>
    <s v=""/>
    <n v="0.38604860960291254"/>
    <s v=""/>
  </r>
  <r>
    <x v="3"/>
    <d v="2020-08-01T00:00:00"/>
    <x v="1"/>
    <x v="29"/>
    <n v="3506.3582500000002"/>
    <n v="3631.8987816364402"/>
    <n v="834.84922938744705"/>
    <n v="993.09410342276192"/>
    <n v="17000.000000159998"/>
    <n v="9623.4166332627574"/>
    <n v="1147.1690915218787"/>
    <n v="842.07136765546841"/>
    <n v="5323.6446900000001"/>
    <n v="3741.86317605881"/>
    <n v="403.96903253821"/>
    <n v="146.21177352575199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54.6"/>
    <n v="1694"/>
    <n v="643.85699999999997"/>
    <n v="47.5"/>
    <n v="60.6"/>
    <n v="0"/>
    <n v="957.75725"/>
    <n v="0"/>
    <n v="0"/>
    <n v="0"/>
    <n v="48.044000000000324"/>
    <n v="-6.927235113537896"/>
    <n v="2117.7422828832837"/>
    <n v="50.784626122840756"/>
    <n v="12.925267089721734"/>
    <n v="36.677988438114021"/>
    <n v="-6.9856902781203385E-3"/>
    <n v="1406.5272680199712"/>
    <n v="0"/>
    <n v="0"/>
    <n v="0"/>
    <n v="14.175569886324638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4121.866666669999"/>
    <n v="0.2482928307399758"/>
    <n v="0"/>
    <n v="0.25718262800259523"/>
    <n v="0"/>
    <n v="5.9117484189100358E-2"/>
    <n v="0"/>
    <n v="7.032314685186998E-2"/>
    <n v="0"/>
    <n v="1.2028588571524015"/>
    <n v="0.68091834901640624"/>
    <n v="8.1169558963269342E-2"/>
    <n v="5.9581941348781378E-2"/>
    <n v="1.0358036808236692"/>
    <s v=""/>
    <n v="0.27343661349926152"/>
    <s v=""/>
  </r>
  <r>
    <x v="3"/>
    <d v="2020-08-01T00:00:00"/>
    <x v="1"/>
    <x v="30"/>
    <n v="3219.8418499999998"/>
    <n v="2364.8440023809449"/>
    <n v="1132.094297479442"/>
    <n v="1218.2825103334069"/>
    <n v="12179.590050490004"/>
    <n v="6893.6623744719027"/>
    <n v="821.88525012181447"/>
    <n v="603.29906181550894"/>
    <n v="9349.0874999999996"/>
    <n v="5338.4612046500797"/>
    <n v="533.64412698639001"/>
    <n v="383.13540952558998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101.4"/>
    <n v="874"/>
    <n v="442.31743999999998"/>
    <n v="425"/>
    <n v="166.8"/>
    <n v="0"/>
    <n v="1171.498"/>
    <n v="0"/>
    <n v="0"/>
    <n v="0"/>
    <n v="38.826409999999669"/>
    <n v="-17.258327408109714"/>
    <n v="1001.6272592269729"/>
    <n v="34.819448737415605"/>
    <n v="108.28194421209687"/>
    <n v="43.094772025160133"/>
    <n v="-1.0665500477701426E-4"/>
    <n v="1182.4850749039936"/>
    <n v="0"/>
    <n v="0"/>
    <n v="0"/>
    <n v="11.793937338420392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4547.96774194"/>
    <n v="0.22132588600107989"/>
    <n v="0"/>
    <n v="0.16255493855429654"/>
    <n v="0"/>
    <n v="7.7818037375471605E-2"/>
    <n v="0"/>
    <n v="8.3742453375205694E-2"/>
    <n v="0"/>
    <n v="0.83330528533730186"/>
    <n v="0.4716517771258828"/>
    <n v="5.6231886297332681E-2"/>
    <n v="4.1276618898160165E-2"/>
    <n v="0.73445967614246177"/>
    <s v=""/>
    <n v="0.51516400621217717"/>
    <s v=""/>
  </r>
  <r>
    <x v="3"/>
    <d v="2020-08-01T00:00:00"/>
    <x v="1"/>
    <x v="31"/>
    <n v="4807.6712099999995"/>
    <n v="2765.7272973223503"/>
    <n v="1003.0417226682559"/>
    <n v="955.43056974771503"/>
    <n v="13584.900691069999"/>
    <n v="7690.2902380715732"/>
    <n v="916.71636369315127"/>
    <n v="672.90917082820135"/>
    <n v="7305.7856000000002"/>
    <n v="4380.69228570013"/>
    <n v="529.16995835606008"/>
    <n v="396.67478338229103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131.80000000000001"/>
    <n v="1100"/>
    <n v="2278.5582400000003"/>
    <n v="0.96"/>
    <n v="76.2"/>
    <n v="0"/>
    <n v="1167.2942499999999"/>
    <n v="0"/>
    <n v="0"/>
    <n v="0"/>
    <n v="52.858719999999039"/>
    <n v="-12.057619361395597"/>
    <n v="1313.0023634700042"/>
    <n v="289.69737113903636"/>
    <n v="-0.13398854825520698"/>
    <n v="20.986403116446375"/>
    <n v="4.6074069522321222E-5"/>
    <n v="1106.0429882447199"/>
    <n v="0"/>
    <n v="0"/>
    <n v="0"/>
    <n v="48.189733187724642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4692.4516129"/>
    <n v="0.32722048958656125"/>
    <n v="0"/>
    <n v="0.18824137524428097"/>
    <n v="0"/>
    <n v="6.8269186729026446E-2"/>
    <n v="0"/>
    <n v="6.5028668796761266E-2"/>
    <n v="0"/>
    <n v="0.92945407027025173"/>
    <n v="0.52615559921124611"/>
    <n v="6.2720057723943026E-2"/>
    <n v="4.6039215300232715E-2"/>
    <n v="0.57527380232858116"/>
    <s v=""/>
    <n v="0.34545364276250912"/>
    <s v=""/>
  </r>
  <r>
    <x v="3"/>
    <d v="2020-08-01T00:00:00"/>
    <x v="1"/>
    <x v="32"/>
    <n v="7990.3662693642"/>
    <n v="5583.8214649910387"/>
    <n v="1854.3946342104093"/>
    <n v="1289.997707294089"/>
    <n v="18435.509258909995"/>
    <n v="10435.081892850212"/>
    <n v="1244.0380239165547"/>
    <n v="913.17732326070916"/>
    <n v="8563.2867800000004"/>
    <n v="8980.0651424183288"/>
    <n v="682.63861727586993"/>
    <n v="740.42967760924694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531.47049905921324"/>
    <n v="3116.2428450520383"/>
    <n v="399.51831346821001"/>
    <n v="718.78138812692589"/>
    <n v="633.15331416486913"/>
    <n v="266.38443258043674"/>
    <n v="1677.976916566482"/>
    <n v="0"/>
    <n v="0"/>
    <n v="0"/>
    <n v="646.83856034602422"/>
    <n v="-5.7798740354516092"/>
    <n v="3456.3661025847609"/>
    <n v="85.783602589855818"/>
    <n v="190.88150393121882"/>
    <n v="160.90543036614378"/>
    <n v="264.96948981359429"/>
    <n v="1108.7539845150816"/>
    <n v="0"/>
    <n v="0"/>
    <n v="0"/>
    <n v="321.94122522583575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4692.4516129"/>
    <n v="0"/>
    <n v="0.5438415915794913"/>
    <n v="0"/>
    <n v="0.38004695282361406"/>
    <n v="0"/>
    <n v="0.12621410524723098"/>
    <n v="0"/>
    <n v="8.7800031014665283E-2"/>
    <n v="1.2613238409215923"/>
    <n v="0.71394922638548253"/>
    <n v="8.5114807328718844E-2"/>
    <n v="6.2477923047393892E-2"/>
    <s v=""/>
    <n v="0.69881921263108104"/>
    <s v=""/>
    <n v="0.23102416783595342"/>
  </r>
  <r>
    <x v="3"/>
    <d v="2020-08-01T00:00:00"/>
    <x v="1"/>
    <x v="33"/>
    <n v="10518"/>
    <n v="7129.009158886056"/>
    <n v="2465.664227092625"/>
    <n v="1767.67599278237"/>
    <n v="17287.632840659997"/>
    <n v="9786.0685936868922"/>
    <n v="1166.5787092751084"/>
    <n v="856.31886057612303"/>
    <n v="3677.34593"/>
    <n v="1555.0064834221498"/>
    <n v="265.34503886389001"/>
    <n v="179.129765355372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796.2540131065939"/>
    <n v="3711.4430205698068"/>
    <n v="525.9"/>
    <n v="736.2600000000001"/>
    <n v="906.14463332593971"/>
    <n v="504.54608038806919"/>
    <n v="2121.9414792462499"/>
    <n v="0"/>
    <n v="0"/>
    <n v="0"/>
    <n v="1215.5107733633408"/>
    <n v="-8.6594606927866238"/>
    <n v="4116.5295793107944"/>
    <n v="112.91997157871191"/>
    <n v="195.52317075241552"/>
    <n v="230.28165364908048"/>
    <n v="501.86610460994899"/>
    <n v="1402.1117017729337"/>
    <n v="0"/>
    <n v="0"/>
    <n v="0"/>
    <n v="578.43643790495798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4692.4516129"/>
    <n v="0"/>
    <n v="0.71587780427094794"/>
    <n v="0"/>
    <n v="0.4852157656675059"/>
    <n v="0"/>
    <n v="0.16781843439441838"/>
    <n v="0"/>
    <n v="0.12031184715492595"/>
    <n v="1.1827882348563217"/>
    <n v="0.66954492293971624"/>
    <n v="7.9815182626923123E-2"/>
    <n v="5.8587770975377873E-2"/>
    <s v=""/>
    <n v="0.67779132524111574"/>
    <s v=""/>
    <n v="0.2479553544378639"/>
  </r>
  <r>
    <x v="3"/>
    <d v="2020-08-01T00:00:00"/>
    <x v="1"/>
    <x v="34"/>
    <n v="11209"/>
    <n v="7530.7153560703746"/>
    <n v="2744.7480727983075"/>
    <n v="2097.5046561832755"/>
    <n v="20763.659963600003"/>
    <n v="11753.984874880971"/>
    <n v="1401.1428786217705"/>
    <n v="1028.4990319574583"/>
    <n v="8010.0786600000001"/>
    <n v="4239.2243452366301"/>
    <n v="240.92682604993001"/>
    <n v="126.839801953329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921.62788584228849"/>
    <n v="3586.88"/>
    <n v="560.45000000000005"/>
    <n v="560.39996302400004"/>
    <n v="968.22414394843406"/>
    <n v="593.97247971052616"/>
    <n v="2241.8000000000002"/>
    <n v="0"/>
    <n v="0"/>
    <n v="0"/>
    <n v="1775.6455274747514"/>
    <n v="-10.022932782078113"/>
    <n v="3978.3710905986504"/>
    <n v="120.33846372178948"/>
    <n v="148.82130994484137"/>
    <n v="246.05813329494237"/>
    <n v="590.81750156210842"/>
    <n v="1481.3104149089399"/>
    <n v="0"/>
    <n v="0"/>
    <n v="0"/>
    <n v="975.02137482118042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4692.4516129"/>
    <n v="0"/>
    <n v="0.76290875718511653"/>
    <n v="0"/>
    <n v="0.51255675733914907"/>
    <n v="0"/>
    <n v="0.18681348389729685"/>
    <n v="0"/>
    <n v="0.14276069858495655"/>
    <n v="1.4206116559660649"/>
    <n v="0.80418615728523335"/>
    <n v="9.5863634278993595E-2"/>
    <n v="7.0368023532940499E-2"/>
    <s v=""/>
    <n v="0.67184542386210855"/>
    <s v=""/>
    <n v="0.27852661493738634"/>
  </r>
  <r>
    <x v="3"/>
    <d v="2020-08-01T00:00:00"/>
    <x v="1"/>
    <x v="35"/>
    <n v="11118"/>
    <n v="7421.958037775461"/>
    <n v="2327.9888775389968"/>
    <n v="1814.9903275802635"/>
    <n v="19748.707195250001"/>
    <n v="11178.355204509528"/>
    <n v="1332.653323016315"/>
    <n v="978.22475749667058"/>
    <n v="10247.3417665"/>
    <n v="9688.241066381901"/>
    <n v="637.2753304874999"/>
    <n v="2433.7047003744501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988.35670479757732"/>
    <n v="3780.1200000000003"/>
    <n v="555.9"/>
    <n v="555.83684976000006"/>
    <n v="1050.4350911964511"/>
    <n v="611.22218834555929"/>
    <n v="1667.7"/>
    <n v="0"/>
    <n v="0"/>
    <n v="0"/>
    <n v="1908.4291659004109"/>
    <n v="-10.748625306458573"/>
    <n v="4192.7023282054761"/>
    <n v="119.36149876517577"/>
    <n v="147.60951740704263"/>
    <n v="266.95068420135044"/>
    <n v="607.97558565952568"/>
    <n v="1101.9633236428522"/>
    <n v="0"/>
    <n v="0"/>
    <n v="0"/>
    <n v="996.14372520049665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4692.4516129"/>
    <n v="0"/>
    <n v="0.75671510057847491"/>
    <n v="0"/>
    <n v="0.50515449928444667"/>
    <n v="0"/>
    <n v="0.15844795265447859"/>
    <n v="0"/>
    <n v="0.12353216300448447"/>
    <n v="1.3511704430247675"/>
    <n v="0.76480262756633333"/>
    <n v="9.1177704092522918E-2"/>
    <n v="6.6928349582421359E-2"/>
    <s v=""/>
    <n v="0.66756233475224502"/>
    <s v=""/>
    <n v="0.24454332917843602"/>
  </r>
  <r>
    <x v="3"/>
    <d v="2020-08-01T00:00:00"/>
    <x v="7"/>
    <x v="24"/>
    <n v="60184.106005250003"/>
    <n v="6593.2230765570257"/>
    <n v="60184.106005250003"/>
    <n v="6593.2230765570257"/>
    <n v="61756.017545499999"/>
    <n v="4843.6958152199622"/>
    <n v="61756.017545499999"/>
    <n v="4843.6958152199622"/>
    <n v="59041.532310679999"/>
    <n v="4630.288748460317"/>
    <n v="59041.532310679999"/>
    <n v="4630.2887484603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31.90322581"/>
    <n v="4.3827942139972329"/>
    <n v="0"/>
    <n v="0.48013905779387062"/>
    <n v="0"/>
    <n v="4.3827942139972329"/>
    <n v="0"/>
    <n v="0.48013905779387062"/>
    <n v="0"/>
    <n v="4.3696336874332147"/>
    <n v="0.34272249486085404"/>
    <n v="4.3696336874332147"/>
    <n v="0.34272249486085404"/>
    <n v="0.10955090162811229"/>
    <s v=""/>
    <n v="1"/>
    <s v=""/>
  </r>
  <r>
    <x v="3"/>
    <d v="2020-08-01T00:00:00"/>
    <x v="7"/>
    <x v="25"/>
    <n v="9545.4096184399878"/>
    <n v="790.8525638477671"/>
    <n v="9545.4096184399878"/>
    <n v="790.8525638477671"/>
    <n v="10857.502507490002"/>
    <n v="851.5840487383947"/>
    <n v="10857.502507490002"/>
    <n v="851.5840487383947"/>
    <n v="10380.261074754999"/>
    <n v="1272.9560543380244"/>
    <n v="10380.261074754999"/>
    <n v="1272.9560543380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69.724137929999"/>
    <n v="0.6932172004917847"/>
    <n v="0"/>
    <n v="5.7434161783189934E-2"/>
    <n v="0"/>
    <n v="0.6932172004917847"/>
    <n v="0"/>
    <n v="5.7434161783189934E-2"/>
    <n v="0"/>
    <n v="0.76823782691563769"/>
    <n v="6.0255024448531751E-2"/>
    <n v="0.76823782691563769"/>
    <n v="6.0255024448531751E-2"/>
    <n v="8.2851610927202585E-2"/>
    <s v=""/>
    <n v="1"/>
    <s v=""/>
  </r>
  <r>
    <x v="3"/>
    <d v="2020-08-01T00:00:00"/>
    <x v="7"/>
    <x v="26"/>
    <n v="14103.57144010002"/>
    <n v="1148.2311872657326"/>
    <n v="0"/>
    <n v="0"/>
    <n v="19453.695648000001"/>
    <n v="1525.8073292969257"/>
    <n v="0"/>
    <n v="0"/>
    <n v="18598.60861812978"/>
    <n v="1668.304496487897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12.51612903"/>
    <n v="0.93323780895810771"/>
    <n v="0"/>
    <n v="7.5978822947958172E-2"/>
    <n v="0"/>
    <n v="0"/>
    <n v="0"/>
    <n v="0"/>
    <n v="0"/>
    <n v="1.376473536136688"/>
    <n v="0.10796063884326967"/>
    <n v="0"/>
    <n v="0"/>
    <n v="8.1414214274904931E-2"/>
    <s v=""/>
    <n v="0"/>
    <s v=""/>
  </r>
  <r>
    <x v="3"/>
    <d v="2020-08-01T00:00:00"/>
    <x v="7"/>
    <x v="27"/>
    <n v="31278.906572133303"/>
    <n v="2944.8023655138554"/>
    <n v="0"/>
    <n v="0"/>
    <n v="12589.420675260002"/>
    <n v="987.423196388885"/>
    <n v="0"/>
    <n v="0"/>
    <n v="12036.052794838972"/>
    <n v="852.4915072800885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820.87096774"/>
    <n v="1.9770660310619721"/>
    <n v="0"/>
    <n v="0.18613402331126644"/>
    <n v="0"/>
    <n v="0"/>
    <n v="0"/>
    <n v="0"/>
    <n v="0"/>
    <n v="0.89078212738303164"/>
    <n v="6.9866513971936883E-2"/>
    <n v="0"/>
    <n v="0"/>
    <n v="9.4146589131009137E-2"/>
    <s v=""/>
    <n v="0"/>
    <s v=""/>
  </r>
  <r>
    <x v="3"/>
    <d v="2020-08-01T00:00:00"/>
    <x v="7"/>
    <x v="28"/>
    <n v="9691.3983045050281"/>
    <n v="923.70768094753123"/>
    <n v="0"/>
    <n v="0"/>
    <n v="6167.7786870100008"/>
    <n v="483.7559966377375"/>
    <n v="0"/>
    <n v="0"/>
    <n v="5896.6740265302378"/>
    <n v="558.0000157479183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37.54839"/>
    <n v="0.6531670899915446"/>
    <n v="0"/>
    <n v="6.2254737552874882E-2"/>
    <n v="0"/>
    <n v="0"/>
    <n v="0"/>
    <n v="0"/>
    <n v="0"/>
    <n v="0.43640983662093907"/>
    <n v="3.4228834426518431E-2"/>
    <n v="0"/>
    <n v="0"/>
    <n v="9.531211615955848E-2"/>
    <s v=""/>
    <n v="0"/>
    <s v=""/>
  </r>
  <r>
    <x v="3"/>
    <d v="2020-08-01T00:00:00"/>
    <x v="7"/>
    <x v="29"/>
    <n v="32819.281998810031"/>
    <n v="1593.821486084342"/>
    <n v="0"/>
    <n v="0"/>
    <n v="9906.91288403"/>
    <n v="777.02666699890472"/>
    <n v="0"/>
    <n v="0"/>
    <n v="12938.293064250018"/>
    <n v="1334.35427394221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21.866666669999"/>
    <n v="2.32400452245234"/>
    <n v="0"/>
    <n v="0.11286195541316299"/>
    <n v="0"/>
    <n v="0"/>
    <n v="0"/>
    <n v="0"/>
    <n v="0"/>
    <n v="0.70097752408709246"/>
    <n v="5.4979612272614442E-2"/>
    <n v="0"/>
    <n v="0"/>
    <n v="4.8563569615634225E-2"/>
    <s v=""/>
    <n v="0"/>
    <s v=""/>
  </r>
  <r>
    <x v="3"/>
    <d v="2020-08-01T00:00:00"/>
    <x v="7"/>
    <x v="30"/>
    <n v="9975.5129743099969"/>
    <n v="817.33162237222177"/>
    <n v="0"/>
    <n v="0"/>
    <n v="19764.133333140002"/>
    <n v="1550.1558184108874"/>
    <n v="0"/>
    <n v="0"/>
    <n v="18895.401018270029"/>
    <n v="1613.004426213940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47.96774194"/>
    <n v="0.68569804052780658"/>
    <n v="0"/>
    <n v="5.6181841812582206E-2"/>
    <n v="0"/>
    <n v="0"/>
    <n v="0"/>
    <n v="0"/>
    <n v="0"/>
    <n v="1.352225871178161"/>
    <n v="0.10605882720381003"/>
    <n v="0"/>
    <n v="0"/>
    <n v="8.193379372841289E-2"/>
    <s v=""/>
    <n v="0"/>
    <s v=""/>
  </r>
  <r>
    <x v="3"/>
    <d v="2020-08-01T00:00:00"/>
    <x v="7"/>
    <x v="31"/>
    <n v="5770.6790785199701"/>
    <n v="820.28084891010997"/>
    <n v="0"/>
    <n v="0"/>
    <n v="9906.91288403"/>
    <n v="777.02666699890472"/>
    <n v="0"/>
    <n v="0"/>
    <n v="6004.6161588199693"/>
    <n v="430.9670689968202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.39276488570861129"/>
    <n v="0"/>
    <n v="5.5830086803886549E-2"/>
    <n v="0"/>
    <n v="0"/>
    <n v="0"/>
    <n v="0"/>
    <n v="0"/>
    <n v="0.67781286836548982"/>
    <n v="5.3162744047544112E-2"/>
    <n v="0"/>
    <n v="0"/>
    <n v="0.14214632935721852"/>
    <s v=""/>
    <n v="0"/>
    <s v=""/>
  </r>
  <r>
    <x v="3"/>
    <d v="2020-08-01T00:00:00"/>
    <x v="7"/>
    <x v="32"/>
    <n v="6000"/>
    <n v="687.25092972432014"/>
    <n v="0"/>
    <n v="0"/>
    <n v="10742.17208427"/>
    <n v="842.53836368321913"/>
    <n v="0"/>
    <n v="0"/>
    <n v="16799.86448968"/>
    <n v="1210.615220058568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0.40837296307526982"/>
    <n v="0"/>
    <n v="4.677578309129244E-2"/>
    <n v="0"/>
    <n v="0"/>
    <n v="0"/>
    <n v="0"/>
    <n v="0.73495977588054184"/>
    <n v="5.7644934570554127E-2"/>
    <n v="0"/>
    <n v="0"/>
    <s v=""/>
    <n v="0.11454182162072002"/>
    <s v=""/>
    <n v="0"/>
  </r>
  <r>
    <x v="3"/>
    <d v="2020-08-01T00:00:00"/>
    <x v="7"/>
    <x v="33"/>
    <n v="10000"/>
    <n v="1409.8016949568357"/>
    <n v="0"/>
    <n v="0"/>
    <n v="8801.8868639199991"/>
    <n v="690.35640996916834"/>
    <n v="0"/>
    <n v="0"/>
    <n v="6632.0677586866823"/>
    <n v="606.2982624034228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0.68062160512544967"/>
    <n v="0"/>
    <n v="9.5954149253010101E-2"/>
    <n v="0"/>
    <n v="0"/>
    <n v="0"/>
    <n v="0"/>
    <n v="0.60220900820470713"/>
    <n v="4.7232923506374411E-2"/>
    <n v="0"/>
    <n v="0"/>
    <s v=""/>
    <n v="0.14098016949568357"/>
    <s v=""/>
    <n v="0"/>
  </r>
  <r>
    <x v="3"/>
    <d v="2020-08-01T00:00:00"/>
    <x v="7"/>
    <x v="34"/>
    <n v="4014.650278471478"/>
    <n v="551.53602949130436"/>
    <n v="0"/>
    <n v="0"/>
    <n v="8385.5884709799993"/>
    <n v="657.70497192411676"/>
    <n v="0"/>
    <n v="0"/>
    <n v="4022.7532550000315"/>
    <n v="257.7564323667552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0.27324577165505909"/>
    <n v="0"/>
    <n v="3.7538733767688889E-2"/>
    <n v="0"/>
    <n v="0"/>
    <n v="0"/>
    <n v="0"/>
    <n v="0.57372663320881223"/>
    <n v="4.4998971806521397E-2"/>
    <n v="0"/>
    <n v="0"/>
    <s v=""/>
    <n v="0.13738084048040516"/>
    <s v=""/>
    <n v="0"/>
  </r>
  <r>
    <x v="3"/>
    <d v="2020-08-01T00:00:00"/>
    <x v="7"/>
    <x v="35"/>
    <n v="10000"/>
    <n v="1409.8016949568357"/>
    <n v="0"/>
    <n v="0"/>
    <n v="9167.978414969999"/>
    <n v="719.069986145793"/>
    <n v="0"/>
    <n v="0"/>
    <n v="24636.326036499962"/>
    <n v="1838.312490645318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0.68062160512544967"/>
    <n v="0"/>
    <n v="9.5954149253010101E-2"/>
    <n v="0"/>
    <n v="0"/>
    <n v="0"/>
    <n v="0"/>
    <n v="0.62725632286330046"/>
    <n v="4.919745389612705E-2"/>
    <n v="0"/>
    <n v="0"/>
    <s v=""/>
    <n v="0.14098016949568357"/>
    <s v=""/>
    <n v="0"/>
  </r>
  <r>
    <x v="3"/>
    <d v="2020-08-01T00:00:00"/>
    <x v="3"/>
    <x v="24"/>
    <n v="61.144500000000001"/>
    <n v="30.920459548538513"/>
    <n v="61.144500000000001"/>
    <n v="30.9204595485018"/>
    <n v="480"/>
    <n v="199.3646285219298"/>
    <n v="480"/>
    <n v="159.89523426822669"/>
    <n v="48.082000000000001"/>
    <n v="30.241606491957999"/>
    <n v="48.01"/>
    <n v="30.218291149923999"/>
    <s v="Bebas Handal"/>
    <s v="Bebas Rencana"/>
    <s v="Bebas Aksi"/>
    <s v="Cancer Care"/>
    <s v="Credit Life"/>
    <n v="0"/>
    <n v="0"/>
    <n v="0"/>
    <n v="0"/>
    <n v="0"/>
    <n v="51.142499999999998"/>
    <n v="8.0459999999999994"/>
    <n v="1.9560000000000002"/>
    <n v="0"/>
    <n v="0"/>
    <n v="0"/>
    <n v="0"/>
    <n v="0"/>
    <n v="0"/>
    <n v="0"/>
    <n v="0"/>
    <n v="22.838022340662086"/>
    <n v="6.4877092316231133"/>
    <n v="1.5947279762533153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3731.90322581"/>
    <n v="4.4527330985755101E-3"/>
    <n v="0"/>
    <n v="2.2517242541020468E-3"/>
    <n v="0"/>
    <n v="4.4527330985755101E-3"/>
    <n v="0"/>
    <n v="2.2517242540993731E-3"/>
    <n v="0"/>
    <n v="3.396307361339522E-2"/>
    <n v="1.4106324071661444E-2"/>
    <n v="3.396307361339522E-2"/>
    <n v="1.1313611691422618E-2"/>
    <n v="0.50569486296459221"/>
    <s v=""/>
    <n v="0.99999999999881262"/>
    <s v=""/>
  </r>
  <r>
    <x v="3"/>
    <d v="2020-08-01T00:00:00"/>
    <x v="3"/>
    <x v="25"/>
    <n v="71.870199999999997"/>
    <n v="40.765267466626042"/>
    <n v="71.870199999999997"/>
    <n v="40.765267466626035"/>
    <n v="420"/>
    <n v="174.44404995668856"/>
    <n v="420"/>
    <n v="139.90832998469836"/>
    <n v="29.682300000000001"/>
    <n v="19.035035655720403"/>
    <n v="29.403300000000002"/>
    <n v="11.783217884762001"/>
    <s v="Bebas Handal"/>
    <s v="Bebas Rencana"/>
    <s v="Bebas Aksi"/>
    <s v="Cancer Care"/>
    <s v="Credit Life"/>
    <n v="0"/>
    <n v="0"/>
    <n v="0"/>
    <n v="0"/>
    <n v="0"/>
    <n v="41.654200000000003"/>
    <n v="23.658000000000001"/>
    <n v="6.5580000000000007"/>
    <n v="0"/>
    <n v="0"/>
    <n v="0"/>
    <n v="0"/>
    <n v="0"/>
    <n v="0"/>
    <n v="0"/>
    <n v="0"/>
    <n v="17.180993816350572"/>
    <n v="18.4734627318749"/>
    <n v="5.110810918400575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3769.724137929999"/>
    <n v="5.2194364447742843E-3"/>
    <n v="0"/>
    <n v="2.9604999387267523E-3"/>
    <n v="0"/>
    <n v="5.2194364447742843E-3"/>
    <n v="0"/>
    <n v="2.9604999387267514E-3"/>
    <n v="0"/>
    <n v="2.9717689411720816E-2"/>
    <n v="1.2343033562703764E-2"/>
    <n v="2.9717689411720816E-2"/>
    <n v="9.8994102299947914E-3"/>
    <n v="0.56720681821709196"/>
    <s v=""/>
    <n v="0.99999999999999967"/>
    <s v=""/>
  </r>
  <r>
    <x v="3"/>
    <d v="2020-08-01T00:00:00"/>
    <x v="3"/>
    <x v="26"/>
    <n v="84.041200000000003"/>
    <n v="54.097706524566846"/>
    <n v="84.041200000000003"/>
    <n v="54.097706524566853"/>
    <n v="600"/>
    <n v="249.20578565241223"/>
    <n v="600"/>
    <n v="199.86904283528338"/>
    <n v="38.439900000000002"/>
    <n v="28.811691088891397"/>
    <n v="38.790900000000001"/>
    <n v="36.2246756100784"/>
    <s v="Bebas Handal"/>
    <s v="Bebas Rencana"/>
    <s v="Bebas Aksi"/>
    <s v="Cancer Care"/>
    <s v="Credit Life"/>
    <n v="0"/>
    <n v="0"/>
    <n v="0"/>
    <n v="0"/>
    <n v="0"/>
    <n v="61.819200000000002"/>
    <n v="18.001000000000001"/>
    <n v="4.2210000000000001"/>
    <n v="0"/>
    <n v="0"/>
    <n v="0"/>
    <n v="0"/>
    <n v="0"/>
    <n v="0"/>
    <n v="0"/>
    <n v="0"/>
    <n v="30.169365114648716"/>
    <n v="17.505301575685788"/>
    <n v="6.4230398342323429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5112.51612903"/>
    <n v="5.5610329400121016E-3"/>
    <n v="0"/>
    <n v="3.5796624508244025E-3"/>
    <n v="0"/>
    <n v="5.5610329400121016E-3"/>
    <n v="0"/>
    <n v="3.5796624508244034E-3"/>
    <n v="0"/>
    <n v="4.2453842016744021E-2"/>
    <n v="1.7632905089576805E-2"/>
    <n v="4.2453842016744021E-2"/>
    <n v="1.4142014614278274E-2"/>
    <n v="0.64370459399159985"/>
    <s v=""/>
    <n v="1.0000000000000002"/>
    <s v=""/>
  </r>
  <r>
    <x v="3"/>
    <d v="2020-08-01T00:00:00"/>
    <x v="3"/>
    <x v="27"/>
    <n v="113.71720000000001"/>
    <n v="72.178063260560904"/>
    <n v="113.71719999999998"/>
    <n v="72.178063260560918"/>
    <n v="840"/>
    <n v="348.88809991337712"/>
    <n v="840"/>
    <n v="279.81665996939671"/>
    <n v="26.856000000000002"/>
    <n v="18.7234499400952"/>
    <n v="26.856000000000002"/>
    <n v="18.7518155175059"/>
    <s v="Bebas Handal"/>
    <s v="Bebas Rencana"/>
    <s v="Bebas Aksi"/>
    <s v="Cancer Care"/>
    <s v="Credit Life"/>
    <n v="0"/>
    <n v="0"/>
    <n v="0"/>
    <n v="0"/>
    <n v="0"/>
    <n v="84.1892"/>
    <n v="22.715"/>
    <n v="6.8130000000000006"/>
    <n v="0"/>
    <n v="0"/>
    <n v="0"/>
    <n v="0"/>
    <n v="0"/>
    <n v="0"/>
    <n v="0"/>
    <n v="0"/>
    <n v="42.14554989061849"/>
    <n v="17.912391665532834"/>
    <n v="12.120121704409588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5820.87096774"/>
    <n v="7.1877964387598078E-3"/>
    <n v="0"/>
    <n v="4.5622054188886093E-3"/>
    <n v="0"/>
    <n v="7.187796438759806E-3"/>
    <n v="0"/>
    <n v="4.5622054188886102E-3"/>
    <n v="0"/>
    <n v="5.9435378823441631E-2"/>
    <n v="2.4686067125407527E-2"/>
    <n v="5.9435378823441631E-2"/>
    <n v="1.9798820459989583E-2"/>
    <n v="0.63471544551361536"/>
    <s v=""/>
    <n v="1.0000000000000002"/>
    <s v=""/>
  </r>
  <r>
    <x v="3"/>
    <d v="2020-08-01T00:00:00"/>
    <x v="3"/>
    <x v="28"/>
    <n v="95.786000000000001"/>
    <n v="49.970018185694208"/>
    <n v="95.78600000000003"/>
    <n v="49.970018185694201"/>
    <n v="600"/>
    <n v="249.20578565241223"/>
    <n v="600"/>
    <n v="199.86904283528338"/>
    <n v="77.481800000000007"/>
    <n v="53.349123944300004"/>
    <n v="77.199799999999996"/>
    <n v="52.656017600805697"/>
    <s v="Bebas Handal"/>
    <s v="Bebas Rencana"/>
    <s v="Bebas Aksi"/>
    <s v="Cancer Care"/>
    <s v="Credit Life"/>
    <n v="0"/>
    <n v="0"/>
    <n v="0"/>
    <n v="0"/>
    <n v="0"/>
    <n v="79.661000000000001"/>
    <n v="14.586"/>
    <n v="1.5389999999999999"/>
    <n v="0"/>
    <n v="0"/>
    <n v="0"/>
    <n v="0"/>
    <n v="0"/>
    <n v="0"/>
    <n v="0"/>
    <n v="0"/>
    <n v="32.152567770069496"/>
    <n v="11.855850415624715"/>
    <n v="5.9615999999999998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837.54839"/>
    <n v="6.4556487016788093E-3"/>
    <n v="0"/>
    <n v="3.3678082707634025E-3"/>
    <n v="0"/>
    <n v="6.455648701678811E-3"/>
    <n v="0"/>
    <n v="3.3678082707634021E-3"/>
    <n v="0"/>
    <n v="4.2453842016744021E-2"/>
    <n v="1.7632905089576805E-2"/>
    <n v="4.2453842016744021E-2"/>
    <n v="1.4142014614278274E-2"/>
    <n v="0.52168394322441902"/>
    <s v=""/>
    <n v="0.99999999999999989"/>
    <s v=""/>
  </r>
  <r>
    <x v="3"/>
    <d v="2020-08-01T00:00:00"/>
    <x v="3"/>
    <x v="29"/>
    <n v="49.333965799999994"/>
    <n v="24.778329107820888"/>
    <n v="49.078048328759692"/>
    <n v="24.309002743371057"/>
    <n v="960"/>
    <n v="398.7292570438596"/>
    <n v="960"/>
    <n v="319.79046853645337"/>
    <n v="41.374699999999997"/>
    <n v="28.870362593400003"/>
    <n v="41.224699999999999"/>
    <n v="29.673527789914999"/>
    <s v="Bebas Handal"/>
    <s v="Bebas Rencana"/>
    <s v="Bebas Aksi"/>
    <s v="Cancer Care"/>
    <s v="Credit Life"/>
    <n v="0"/>
    <n v="0"/>
    <n v="0"/>
    <n v="0"/>
    <n v="0"/>
    <n v="39.195"/>
    <n v="6.6580000000000004"/>
    <n v="3.15"/>
    <n v="0"/>
    <n v="0.33096579999999998"/>
    <n v="0"/>
    <n v="0"/>
    <n v="0"/>
    <n v="0"/>
    <n v="0"/>
    <n v="0"/>
    <n v="15.695607806435078"/>
    <n v="5.6821645702407508"/>
    <n v="3.085814545901675"/>
    <n v="0"/>
    <n v="0.31474218524338127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121.866666669999"/>
    <n v="3.4934450922438267E-3"/>
    <n v="0"/>
    <n v="1.7546072125367072E-3"/>
    <n v="0"/>
    <n v="3.4753230211833266E-3"/>
    <n v="0"/>
    <n v="1.7213731950000935E-3"/>
    <n v="0"/>
    <n v="6.792614722679044E-2"/>
    <n v="2.8212648143322888E-2"/>
    <n v="6.792614722679044E-2"/>
    <n v="2.2627223382845237E-2"/>
    <n v="0.50225698879089287"/>
    <s v=""/>
    <n v="0.98105899867551216"/>
    <s v=""/>
  </r>
  <r>
    <x v="3"/>
    <d v="2020-08-01T00:00:00"/>
    <x v="3"/>
    <x v="30"/>
    <n v="145.01814819999998"/>
    <n v="76.863066006260283"/>
    <n v="140.7443656648245"/>
    <n v="72.169928571396724"/>
    <n v="960"/>
    <n v="398.7292570438596"/>
    <n v="960"/>
    <n v="319.79046853645337"/>
    <n v="70.579400000000007"/>
    <n v="42.848974086618"/>
    <n v="71.011399999999995"/>
    <n v="42.572698248311994"/>
    <s v="Bebas Handal"/>
    <s v="Bebas Rencana"/>
    <s v="Bebas Aksi"/>
    <s v="Cancer Care"/>
    <s v="Credit Life"/>
    <n v="0"/>
    <n v="0"/>
    <n v="0"/>
    <n v="0"/>
    <n v="0"/>
    <n v="106.74979999999999"/>
    <n v="29.047999999999998"/>
    <n v="3.7080000000000002"/>
    <n v="0"/>
    <n v="5.512348199999991"/>
    <n v="0"/>
    <n v="0"/>
    <n v="0"/>
    <n v="0"/>
    <n v="0"/>
    <n v="0"/>
    <n v="45.822474627079337"/>
    <n v="22.27028379996927"/>
    <n v="2.4254703330810257"/>
    <n v="0"/>
    <n v="6.3448372461306528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547.96774194"/>
    <n v="9.9682753476233333E-3"/>
    <n v="0"/>
    <n v="5.2834229061887129E-3"/>
    <n v="0"/>
    <n v="9.6745035568834691E-3"/>
    <n v="0"/>
    <n v="4.9608254466594467E-3"/>
    <n v="0"/>
    <n v="6.5681444991789822E-2"/>
    <n v="2.7280326836607801E-2"/>
    <n v="6.5681444991789822E-2"/>
    <n v="2.1879479237578912E-2"/>
    <n v="0.53002377261262179"/>
    <s v=""/>
    <n v="0.93894157911315534"/>
    <s v=""/>
  </r>
  <r>
    <x v="3"/>
    <d v="2020-08-01T00:00:00"/>
    <x v="3"/>
    <x v="31"/>
    <n v="113.3699921"/>
    <n v="64.710940534656601"/>
    <n v="106.25538099543037"/>
    <n v="56.191018447113478"/>
    <n v="960"/>
    <n v="398.7292570438596"/>
    <n v="960"/>
    <n v="319.79046853645337"/>
    <n v="33.901000000000003"/>
    <n v="16.710020753649999"/>
    <n v="33.901000000000003"/>
    <n v="16.710020753649999"/>
    <s v="Bebas Handal"/>
    <s v="Bebas Rencana"/>
    <s v="Bebas Aksi"/>
    <s v="Cancer Care"/>
    <s v="Credit Life"/>
    <n v="0"/>
    <n v="0"/>
    <n v="0"/>
    <n v="0"/>
    <n v="0"/>
    <n v="81.000600000000006"/>
    <n v="16.608000000000001"/>
    <n v="3.8849999999999998"/>
    <n v="2.7401399999999998"/>
    <n v="9.1362520999999948"/>
    <n v="0"/>
    <n v="0"/>
    <n v="0"/>
    <n v="0"/>
    <n v="0"/>
    <n v="0"/>
    <n v="35.240742273334554"/>
    <n v="13.120345077570573"/>
    <n v="2.6499300223989879"/>
    <n v="2.7581003419299512"/>
    <n v="10.941822819422548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692.4516129"/>
    <n v="7.7162065996161551E-3"/>
    <n v="0"/>
    <n v="4.4043664215875503E-3"/>
    <n v="0"/>
    <n v="7.2319707966326018E-3"/>
    <n v="0"/>
    <n v="3.8244821169108128E-3"/>
    <n v="0"/>
    <n v="6.5681444991789822E-2"/>
    <n v="2.7280326836607801E-2"/>
    <n v="6.5681444991789822E-2"/>
    <n v="2.1879479237578912E-2"/>
    <n v="0.57079425812764617"/>
    <s v=""/>
    <n v="0.8683387690373594"/>
    <s v=""/>
  </r>
  <r>
    <x v="3"/>
    <d v="2020-08-01T00:00:00"/>
    <x v="3"/>
    <x v="32"/>
    <n v="187"/>
    <n v="109.63676942472613"/>
    <n v="172.54032860134265"/>
    <n v="87.729586076548571"/>
    <n v="1080"/>
    <n v="448.57041417434209"/>
    <n v="1080"/>
    <n v="359.76427710350998"/>
    <n v="60.798000000000002"/>
    <n v="41.465757163516997"/>
    <n v="60.798000000000002"/>
    <n v="41.465757163516997"/>
    <s v="Bebas Handal"/>
    <s v="Bebas Rencana"/>
    <s v="Bebas Aksi"/>
    <s v="Cancer Care"/>
    <s v="Credit Life"/>
    <n v="0"/>
    <n v="0"/>
    <n v="0"/>
    <n v="0"/>
    <n v="0"/>
    <n v="121.17599999999999"/>
    <n v="29.92"/>
    <n v="5.984"/>
    <n v="11.219999999999999"/>
    <n v="18.7"/>
    <n v="0"/>
    <n v="0"/>
    <n v="0"/>
    <n v="0"/>
    <n v="0"/>
    <n v="0"/>
    <n v="54.425140509610287"/>
    <n v="24.931563272879472"/>
    <n v="4.9599875192799265"/>
    <n v="7.2929999999999993"/>
    <n v="18.027078122956425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692.4516129"/>
    <n v="0"/>
    <n v="1.2727624015845908E-2"/>
    <n v="0"/>
    <n v="7.4621153986625917E-3"/>
    <n v="0"/>
    <n v="1.1743467540151837E-2"/>
    <n v="0"/>
    <n v="5.9710651692411786E-3"/>
    <n v="7.3891625615763554E-2"/>
    <n v="3.0690367691183777E-2"/>
    <n v="7.3891625615763554E-2"/>
    <n v="2.4614414142276272E-2"/>
    <s v=""/>
    <n v="0.58629288462420392"/>
    <s v=""/>
    <n v="0.80018397602258351"/>
  </r>
  <r>
    <x v="3"/>
    <d v="2020-08-01T00:00:00"/>
    <x v="3"/>
    <x v="33"/>
    <n v="150"/>
    <n v="104.97854243652843"/>
    <n v="137.24146641294936"/>
    <n v="62.834543936335706"/>
    <n v="1440"/>
    <n v="598.09388556578938"/>
    <n v="1440"/>
    <n v="479.68570280468009"/>
    <n v="64.720200000000006"/>
    <n v="36.521151770545998"/>
    <n v="64.720200000000006"/>
    <n v="36.521151770545998"/>
    <s v="Bebas Handal"/>
    <s v="Bebas Rencana"/>
    <s v="Bebas Aksi"/>
    <s v="Cancer Care"/>
    <s v="Credit Life"/>
    <n v="0"/>
    <n v="0"/>
    <n v="0"/>
    <n v="0"/>
    <n v="0"/>
    <n v="69"/>
    <n v="28.5"/>
    <n v="7.7249999999999996"/>
    <n v="9"/>
    <n v="35.775000000000006"/>
    <n v="0"/>
    <n v="0"/>
    <n v="0"/>
    <n v="0"/>
    <n v="0"/>
    <n v="0"/>
    <n v="31.87025667388632"/>
    <n v="23.748313946425966"/>
    <n v="9.0223397387420174"/>
    <n v="5.8500000000000005"/>
    <n v="34.487632077474125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692.4516129"/>
    <n v="0"/>
    <n v="1.0209324076881745E-2"/>
    <n v="0"/>
    <n v="7.1450664056880112E-3"/>
    <n v="0"/>
    <n v="9.3409507159752086E-3"/>
    <n v="0"/>
    <n v="4.2766548151274399E-3"/>
    <n v="9.8522167487684734E-2"/>
    <n v="4.09204902549117E-2"/>
    <n v="9.8522167487684734E-2"/>
    <n v="3.2819218856368369E-2"/>
    <s v=""/>
    <n v="0.69985694957685618"/>
    <s v=""/>
    <n v="0.59854654558884157"/>
  </r>
  <r>
    <x v="3"/>
    <d v="2020-08-01T00:00:00"/>
    <x v="3"/>
    <x v="34"/>
    <n v="150"/>
    <n v="104.71681066349078"/>
    <n v="137.24146641294936"/>
    <n v="63.122300640842731"/>
    <n v="1680"/>
    <n v="697.77619982675424"/>
    <n v="1680"/>
    <n v="559.63331993879342"/>
    <n v="148.60040000000001"/>
    <n v="70.339024275740996"/>
    <n v="148.60040000000001"/>
    <n v="70.339024275740996"/>
    <s v="Bebas Handal"/>
    <s v="Bebas Rencana"/>
    <s v="Bebas Aksi"/>
    <s v="Cancer Care"/>
    <s v="Credit Life"/>
    <n v="0"/>
    <n v="0"/>
    <n v="0"/>
    <n v="0"/>
    <n v="0"/>
    <n v="69"/>
    <n v="29.28"/>
    <n v="7.5149999999999997"/>
    <n v="9"/>
    <n v="35.204999999999984"/>
    <n v="0"/>
    <n v="0"/>
    <n v="0"/>
    <n v="0"/>
    <n v="0"/>
    <n v="1.4210854715202004E-14"/>
    <n v="31.668465925130327"/>
    <n v="24.398267801801836"/>
    <n v="8.8619333366291659"/>
    <n v="5.8500000000000005"/>
    <n v="33.938143599929447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692.4516129"/>
    <n v="0"/>
    <n v="1.0209324076881745E-2"/>
    <n v="0"/>
    <n v="7.1272523757402893E-3"/>
    <n v="0"/>
    <n v="9.3409507159752086E-3"/>
    <n v="0"/>
    <n v="4.2962401581381577E-3"/>
    <n v="0.11494252873563218"/>
    <n v="4.7740571964063644E-2"/>
    <n v="0.11494252873563218"/>
    <n v="3.8289088665763096E-2"/>
    <s v=""/>
    <n v="0.69811207108993856"/>
    <s v=""/>
    <n v="0.60279051893288937"/>
  </r>
  <r>
    <x v="3"/>
    <d v="2020-08-01T00:00:00"/>
    <x v="3"/>
    <x v="35"/>
    <n v="150"/>
    <n v="104.84140213680685"/>
    <n v="137.24146641294936"/>
    <n v="62.33589805928213"/>
    <n v="1980"/>
    <n v="822.37909265296082"/>
    <n v="1980"/>
    <n v="659.567841356435"/>
    <n v="93.883499999999998"/>
    <n v="58.333463188631001"/>
    <n v="93.883499999999998"/>
    <n v="58.333463188631001"/>
    <s v="Bebas Handal"/>
    <s v="Bebas Rencana"/>
    <s v="Bebas Aksi"/>
    <s v="Cancer Care"/>
    <s v="Credit Life"/>
    <n v="0"/>
    <n v="0"/>
    <n v="0"/>
    <n v="0"/>
    <n v="0"/>
    <n v="69"/>
    <n v="28.35"/>
    <n v="7.5"/>
    <n v="9"/>
    <n v="36.150000000000006"/>
    <n v="0"/>
    <n v="0"/>
    <n v="0"/>
    <n v="0"/>
    <n v="0"/>
    <n v="0"/>
    <n v="31.668465925130327"/>
    <n v="23.623322820392147"/>
    <n v="8.8504757364782485"/>
    <n v="5.8500000000000005"/>
    <n v="34.849137654806142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692.4516129"/>
    <n v="0"/>
    <n v="1.0209324076881745E-2"/>
    <n v="0"/>
    <n v="7.1357323405956226E-3"/>
    <n v="0"/>
    <n v="9.3409507159752086E-3"/>
    <n v="0"/>
    <n v="4.2427158994045007E-3"/>
    <n v="0.1354679802955665"/>
    <n v="5.6265674100503614E-2"/>
    <n v="0.1354679802955665"/>
    <n v="4.51264259275065E-2"/>
    <s v=""/>
    <n v="0.6989426809120457"/>
    <s v=""/>
    <n v="0.59457329631990641"/>
  </r>
  <r>
    <x v="3"/>
    <d v="2020-08-01T00:00:00"/>
    <x v="4"/>
    <x v="24"/>
    <n v="84760.973125329998"/>
    <n v="13607.117561420313"/>
    <n v="4578.3855804439117"/>
    <n v="1576.8325214943723"/>
    <n v="84440.099177960001"/>
    <n v="14069.302628753712"/>
    <n v="4772.1222766779847"/>
    <n v="1664.5494367353783"/>
    <n v="70456.431752679986"/>
    <n v="8721.2184133132305"/>
    <n v="3727.3439190195913"/>
    <n v="1850.7420635875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31.90322581"/>
    <n v="6.1725582922850979"/>
    <n v="0"/>
    <n v="0.99091271891902477"/>
    <n v="0"/>
    <n v="0.33341231038087571"/>
    <n v="0"/>
    <n v="0.11482985974810933"/>
    <n v="0"/>
    <n v="5.9746777172988512"/>
    <n v="0.99549325181145243"/>
    <n v="0.33765820869778662"/>
    <n v="0.11777753136037333"/>
    <n v="0.16053517390958266"/>
    <s v=""/>
    <n v="0.11588292041843594"/>
    <s v=""/>
  </r>
  <r>
    <x v="3"/>
    <d v="2020-08-01T00:00:00"/>
    <x v="4"/>
    <x v="25"/>
    <n v="26248.003670519993"/>
    <n v="6977.9475325237645"/>
    <n v="5698.6942920730989"/>
    <n v="2824.7898737606329"/>
    <n v="30706.073935629996"/>
    <n v="8923.9900105865672"/>
    <n v="4175.6069920550026"/>
    <n v="1456.4807571498657"/>
    <n v="20766.081860675"/>
    <n v="4346.6920047494086"/>
    <n v="2425.1239648322639"/>
    <n v="808.0477743380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69.724137929999"/>
    <n v="1.9062112942566074"/>
    <n v="0"/>
    <n v="0.50676015457000712"/>
    <n v="0"/>
    <n v="0.41385682349114822"/>
    <n v="0"/>
    <n v="0.2051449865999482"/>
    <n v="0"/>
    <n v="2.1726513530294955"/>
    <n v="0.63142943678073993"/>
    <n v="0.29545093260785799"/>
    <n v="0.10305533994078019"/>
    <n v="0.26584679048795357"/>
    <s v=""/>
    <n v="0.40481672592040413"/>
    <s v=""/>
  </r>
  <r>
    <x v="3"/>
    <d v="2020-08-01T00:00:00"/>
    <x v="4"/>
    <x v="26"/>
    <n v="27023.01380694002"/>
    <n v="7230.6531435011984"/>
    <n v="6546.1978469789083"/>
    <n v="4343.197825070326"/>
    <n v="46421.042586690004"/>
    <n v="12493.675709660389"/>
    <n v="5696.8952035932452"/>
    <n v="1986.6459082704807"/>
    <n v="29159.189535969781"/>
    <n v="5188.6193430234689"/>
    <n v="3724.0075835120956"/>
    <n v="1346.7221076526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12.51612903"/>
    <n v="1.788121420431827"/>
    <n v="0"/>
    <n v="0.47845461879188078"/>
    <n v="0"/>
    <n v="0.43316399407535833"/>
    <n v="0"/>
    <n v="0.28739078178565985"/>
    <n v="0"/>
    <n v="3.2845860137131395"/>
    <n v="0.88400755797725727"/>
    <n v="0.40309181493215734"/>
    <n v="0.14056791922154321"/>
    <n v="0.2675738981284253"/>
    <s v=""/>
    <n v="0.60066466180498868"/>
    <s v=""/>
  </r>
  <r>
    <x v="3"/>
    <d v="2020-08-01T00:00:00"/>
    <x v="4"/>
    <x v="27"/>
    <n v="39935.369997813301"/>
    <n v="8391.9088364565578"/>
    <n v="4892.433306211452"/>
    <n v="3688.9178925854117"/>
    <n v="45429.420675269997"/>
    <n v="14534.417465845712"/>
    <n v="7151.0814056568024"/>
    <n v="2530.2804989815568"/>
    <n v="24312.996552718971"/>
    <n v="4971.1194471928147"/>
    <n v="2574.6714715554872"/>
    <n v="850.35425674116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820.87096774"/>
    <n v="2.5242207005698143"/>
    <n v="0"/>
    <n v="0.53043279687751199"/>
    <n v="0"/>
    <n v="0.30923918892882118"/>
    <n v="0"/>
    <n v="0.23316781358671121"/>
    <n v="0"/>
    <n v="3.2144224137668616"/>
    <n v="1.0284031048340314"/>
    <n v="0.5059848004077161"/>
    <n v="0.17903354760301873"/>
    <n v="0.21013725018488788"/>
    <s v=""/>
    <n v="0.43958031056770142"/>
    <s v=""/>
  </r>
  <r>
    <x v="3"/>
    <d v="2020-08-01T00:00:00"/>
    <x v="4"/>
    <x v="28"/>
    <n v="21602.424952505029"/>
    <n v="7833.2166377526601"/>
    <n v="6068.8867668812627"/>
    <n v="4420.8437583182331"/>
    <n v="26767.778688190003"/>
    <n v="8980.7437405066012"/>
    <n v="4544.4258788867437"/>
    <n v="1606.4089422181296"/>
    <n v="21371.547378530238"/>
    <n v="7948.7782651275083"/>
    <n v="3188.1434576048819"/>
    <n v="1246.1551426159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37.54839"/>
    <n v="1.4559295366520473"/>
    <n v="0"/>
    <n v="0.5279320027715616"/>
    <n v="0"/>
    <n v="0.4090222055128383"/>
    <n v="0"/>
    <n v="0.29794974493884252"/>
    <n v="0"/>
    <n v="1.8939917459459765"/>
    <n v="0.63544512658721664"/>
    <n v="0.3215472305317682"/>
    <n v="0.11366371907868891"/>
    <n v="0.36260820972528435"/>
    <s v=""/>
    <n v="0.56437144059206923"/>
    <s v=""/>
  </r>
  <r>
    <x v="3"/>
    <d v="2020-08-01T00:00:00"/>
    <x v="4"/>
    <x v="29"/>
    <n v="44859.863124410032"/>
    <n v="8662.7062201063036"/>
    <n v="4575.7574942951787"/>
    <n v="2960.4214578876736"/>
    <n v="50866.912883579993"/>
    <n v="17673.68066132622"/>
    <n v="8848.8517571304601"/>
    <n v="3132.8702673002904"/>
    <n v="22911.407654250019"/>
    <n v="6624.070031261127"/>
    <n v="1755.2771298754101"/>
    <n v="720.59740046811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21.866666669999"/>
    <n v="3.1766241803066246"/>
    <n v="0"/>
    <n v="0.61342501133732974"/>
    <n v="0"/>
    <n v="0.32401931007426538"/>
    <n v="0"/>
    <n v="0.20963386270136444"/>
    <n v="0"/>
    <n v="3.5991598057316434"/>
    <n v="1.2505260777505456"/>
    <n v="0.62611292421134046"/>
    <n v="0.22167063231153522"/>
    <n v="0.19310594408373441"/>
    <s v=""/>
    <n v="0.34174325928501192"/>
    <s v=""/>
  </r>
  <r>
    <x v="3"/>
    <d v="2020-08-01T00:00:00"/>
    <x v="4"/>
    <x v="30"/>
    <n v="19480.581142429997"/>
    <n v="6537.1551108763952"/>
    <n v="4688.8372126300219"/>
    <n v="3547.9545941753722"/>
    <n v="52161.350501780005"/>
    <n v="15682.54327136342"/>
    <n v="7347.1374649541958"/>
    <n v="2819.4096815206472"/>
    <n v="37403.68181827003"/>
    <n v="10155.758109611477"/>
    <n v="2284.1260998318899"/>
    <n v="397.94957024602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47.96774194"/>
    <n v="1.3390585879751356"/>
    <n v="0"/>
    <n v="0.44935177385846009"/>
    <n v="0"/>
    <n v="0.32230187032328106"/>
    <n v="0"/>
    <n v="0.24387974025726328"/>
    <n v="0"/>
    <n v="3.568784243416804"/>
    <n v="1.0729709408431458"/>
    <n v="0.50267771380365323"/>
    <n v="0.19289885615220628"/>
    <n v="0.33557290016559299"/>
    <s v=""/>
    <n v="0.54273679207524883"/>
    <s v=""/>
  </r>
  <r>
    <x v="3"/>
    <d v="2020-08-01T00:00:00"/>
    <x v="4"/>
    <x v="31"/>
    <n v="22245.645985619969"/>
    <n v="8252.7167949894138"/>
    <n v="5560.7812338800559"/>
    <n v="3260.6988854174851"/>
    <n v="42695.881372079995"/>
    <n v="15347.175202749826"/>
    <n v="7149.0605673604377"/>
    <n v="2789.2134667851365"/>
    <n v="21368.608168779971"/>
    <n v="7575.2743046549804"/>
    <n v="3273.0068793763594"/>
    <n v="1382.1953514554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1.5140867277785179"/>
    <n v="0"/>
    <n v="0.5616977351651451"/>
    <n v="0"/>
    <n v="0.37847878491549219"/>
    <n v="0"/>
    <n v="0.22193021092236134"/>
    <n v="0"/>
    <n v="2.921174149704433"/>
    <n v="1.0500256706862223"/>
    <n v="0.48912565458131074"/>
    <n v="0.19083288634271595"/>
    <n v="0.37098121584440097"/>
    <s v=""/>
    <n v="0.39510611673930196"/>
    <s v=""/>
  </r>
  <r>
    <x v="3"/>
    <d v="2020-08-01T00:00:00"/>
    <x v="4"/>
    <x v="32"/>
    <n v="27994.3662693642"/>
    <n v="10167.715556330544"/>
    <n v="9271.3779998463087"/>
    <n v="3866.3341225464778"/>
    <n v="52555.986428159995"/>
    <n v="19645.89395738014"/>
    <n v="8768.0142730279549"/>
    <n v="3468.6807227711893"/>
    <n v="34624.301683680016"/>
    <n v="13428.247182341904"/>
    <n v="3755.2290508943697"/>
    <n v="1792.8494611372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1.9053570504724409"/>
    <n v="0"/>
    <n v="0.69203668824086995"/>
    <n v="0"/>
    <n v="0.63103001759801758"/>
    <n v="0"/>
    <n v="0.26315105364388808"/>
    <n v="3.5957845120525449"/>
    <n v="1.3441361492460413"/>
    <n v="0.59989150745949338"/>
    <n v="0.23732079384039337"/>
    <s v=""/>
    <n v="0.36320577713729651"/>
    <s v=""/>
    <n v="0.38025592879014508"/>
  </r>
  <r>
    <x v="3"/>
    <d v="2020-08-01T00:00:00"/>
    <x v="4"/>
    <x v="33"/>
    <n v="35773.377404628191"/>
    <n v="15174.286230790134"/>
    <n v="10533.206649072441"/>
    <n v="6115.1705510462734"/>
    <n v="50989.519704810002"/>
    <n v="19465.665950241793"/>
    <n v="9542.3607909889943"/>
    <n v="3709.9640438907941"/>
    <n v="19723.984708406682"/>
    <n v="4457.273091376378"/>
    <n v="3091.42350049589"/>
    <n v="849.7199492319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2.4348133549896533"/>
    <n v="0"/>
    <n v="1.032794705103339"/>
    <n v="0"/>
    <n v="0.71691280166097437"/>
    <n v="0"/>
    <n v="0.41621171960689951"/>
    <n v="3.4886097225513137"/>
    <n v="1.3318052784785026"/>
    <n v="0.65287088060953713"/>
    <n v="0.25382895757326179"/>
    <s v=""/>
    <n v="0.42417818309844446"/>
    <s v=""/>
    <n v="0.40299559781849803"/>
  </r>
  <r>
    <x v="3"/>
    <d v="2020-08-01T00:00:00"/>
    <x v="4"/>
    <x v="34"/>
    <n v="31698.438893914081"/>
    <n v="14717.884318867138"/>
    <n v="11196.958132660871"/>
    <n v="6326.6131586461806"/>
    <n v="56523.534148049999"/>
    <n v="22300.282798610664"/>
    <n v="10677.475634598579"/>
    <n v="4188.1832115051102"/>
    <n v="23158.412119000033"/>
    <n v="8152.8856045469674"/>
    <n v="3063.5472212139298"/>
    <n v="1011.5619492076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2.1574642359946785"/>
    <n v="0"/>
    <n v="1.0017310049158037"/>
    <n v="0"/>
    <n v="0.76208916167741003"/>
    <n v="0"/>
    <n v="0.43060296030455547"/>
    <n v="3.8672368738403118"/>
    <n v="1.5257445811857324"/>
    <n v="0.73053336306777361"/>
    <n v="0.28654783877292761"/>
    <s v=""/>
    <n v="0.46430943707113875"/>
    <s v=""/>
    <n v="0.42985887248318527"/>
  </r>
  <r>
    <x v="3"/>
    <d v="2020-08-01T00:00:00"/>
    <x v="4"/>
    <x v="35"/>
    <n v="46826.079056387796"/>
    <n v="18632.981863790068"/>
    <n v="15151.647425007879"/>
    <n v="7927.779587579148"/>
    <n v="59942.399896069997"/>
    <n v="23109.117415563149"/>
    <n v="11899.81209082874"/>
    <n v="4576.9805271065761"/>
    <n v="73603.143380999958"/>
    <n v="26636.089394965555"/>
    <n v="10234.281571563901"/>
    <n v="5724.553739607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3.1870841089089863"/>
    <n v="0"/>
    <n v="1.268201002440619"/>
    <n v="0"/>
    <n v="1.0312538590703748"/>
    <n v="0"/>
    <n v="0.53958180679788947"/>
    <n v="4.1011494181766555"/>
    <n v="1.5810835670199199"/>
    <n v="0.81416338880875339"/>
    <n v="0.31314864033296225"/>
    <s v=""/>
    <n v="0.39791889987953721"/>
    <s v=""/>
    <n v="0.42547025728530313"/>
  </r>
  <r>
    <x v="4"/>
    <d v="2020-08-01T00:00:00"/>
    <x v="0"/>
    <x v="24"/>
    <n v="87.248245580251435"/>
    <n v="46.305498701172063"/>
    <n v="26.651066457299823"/>
    <n v="19.526171847317283"/>
    <n v="97.298034597974777"/>
    <n v="52.667295303729162"/>
    <n v="29.085180164410897"/>
    <n v="23.656430729939263"/>
    <n v="67.838501998232587"/>
    <n v="28.059765384639245"/>
    <n v="14.668076428649364"/>
    <n v="8.25880774332526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6.388214999999999"/>
    <n v="3.6267251999999996"/>
    <n v="31.464699"/>
    <n v="1.2287760000000001"/>
    <n v="3.5705634942"/>
    <n v="12.300012005600001"/>
    <n v="7.037140994999997"/>
    <n v="0.70699999999999996"/>
    <n v="1.4771412800000001"/>
    <n v="6.1602829250000006"/>
    <n v="3.2876896804514359"/>
    <n v="6.0238134317010186"/>
    <n v="1.2841322230118366"/>
    <n v="9.3697464300294833"/>
    <n v="0.71843274168951832"/>
    <n v="4.2829550881119491"/>
    <n v="7.8665023002847505"/>
    <n v="4.7426853188289568"/>
    <n v="0.36661931931580904"/>
    <n v="1.9602301412623442"/>
    <n v="5.5329171631829785"/>
    <n v="4.157464543753413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50.828687260000002"/>
    <n v="1.7165158158415015"/>
    <n v="0"/>
    <n v="0.9110111080443446"/>
    <n v="0"/>
    <n v="0.52433119747857559"/>
    <n v="0"/>
    <n v="0.38415652459085919"/>
    <n v="0"/>
    <n v="1.8980914266305868"/>
    <n v="1.02743433711569"/>
    <n v="0.56739410349017905"/>
    <n v="0.46148998321198043"/>
    <n v="0.53073272010472694"/>
    <s v=""/>
    <n v="0.42168149345129596"/>
    <s v=""/>
  </r>
  <r>
    <x v="4"/>
    <d v="2020-08-01T00:00:00"/>
    <x v="0"/>
    <x v="25"/>
    <n v="94.013439523399242"/>
    <n v="52.071290514652198"/>
    <n v="28.023090769856605"/>
    <n v="19.332329362456903"/>
    <n v="109.07584584178423"/>
    <n v="59.042608693895055"/>
    <n v="32.605906594128037"/>
    <n v="26.52001350415161"/>
    <n v="74.409811662774899"/>
    <n v="32.135069202079279"/>
    <n v="13.95686358956776"/>
    <n v="7.4092871518999068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7.666972000000001"/>
    <n v="2.9108380000000014"/>
    <n v="29.618455000000001"/>
    <n v="1.2397480000000001"/>
    <n v="4.843940010299999"/>
    <n v="14.366787031600003"/>
    <n v="6.7479280758"/>
    <n v="4.8099999999999996"/>
    <n v="1.2406521199999998"/>
    <n v="6.0588317350000027"/>
    <n v="4.5092875506992414"/>
    <n v="8.7819648526857392"/>
    <n v="0.54970113978398893"/>
    <n v="9.0745668687960048"/>
    <n v="0.60281261877126735"/>
    <n v="3.8505197463339345"/>
    <n v="8.6925569473466009"/>
    <n v="4.4373430849671438"/>
    <n v="2.2953044447345956"/>
    <n v="1.4844042328193481"/>
    <n v="5.6495680606133956"/>
    <n v="6.6525485178001844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50.775175580000003"/>
    <n v="1.8515630610725156"/>
    <n v="0"/>
    <n v="1.025526547566735"/>
    <n v="0"/>
    <n v="0.5519053444867793"/>
    <n v="0"/>
    <n v="0.38074372253026295"/>
    <n v="0"/>
    <n v="2.1278531339324664"/>
    <n v="1.1518040403471768"/>
    <n v="0.63607648417104135"/>
    <n v="0.51735279622395691"/>
    <n v="0.55387071017321987"/>
    <s v=""/>
    <n v="0.3712665688018052"/>
    <s v=""/>
  </r>
  <r>
    <x v="4"/>
    <d v="2020-08-01T00:00:00"/>
    <x v="0"/>
    <x v="26"/>
    <n v="64.259362725940136"/>
    <n v="36.785112104706265"/>
    <n v="22.551997656199283"/>
    <n v="17.052235984743184"/>
    <n v="130.69827096178486"/>
    <n v="70.746798338456983"/>
    <n v="39.06947117490521"/>
    <n v="31.777153632193222"/>
    <n v="88.281274411667539"/>
    <n v="32.137444690917754"/>
    <n v="19.432798110122871"/>
    <n v="10.090895578891255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1.462790999999999"/>
    <n v="1.4573496000000006"/>
    <n v="19.71331"/>
    <n v="1.2017640000000001"/>
    <n v="4.1071619993999988"/>
    <n v="10.564418016000003"/>
    <n v="6.9369779413999968"/>
    <n v="1.23"/>
    <n v="1.9116990399999987"/>
    <n v="4.8050716549999999"/>
    <n v="0.86881947414013894"/>
    <n v="4.8679904635946416"/>
    <n v="0.45885607010942092"/>
    <n v="5.650596556872129"/>
    <n v="0.74894431635977332"/>
    <n v="4.2162560886471248"/>
    <n v="6.7572079818599819"/>
    <n v="4.477183871183831"/>
    <n v="0.63221097164298312"/>
    <n v="2.47373654592342"/>
    <n v="4.3795715534201074"/>
    <n v="2.1225576850928505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50.906640789999997"/>
    <n v="1.2622982331720289"/>
    <n v="0"/>
    <n v="0.72259947884701636"/>
    <n v="0"/>
    <n v="0.44300698899443697"/>
    <n v="0"/>
    <n v="0.33497075666585513"/>
    <n v="0"/>
    <n v="2.5496637071142736"/>
    <n v="1.3801295364560562"/>
    <n v="0.76216779286949721"/>
    <n v="0.61990915974005112"/>
    <n v="0.57244750872477757"/>
    <s v=""/>
    <n v="0.46356351820283109"/>
    <s v=""/>
  </r>
  <r>
    <x v="4"/>
    <d v="2020-08-01T00:00:00"/>
    <x v="0"/>
    <x v="27"/>
    <n v="48.003843581367775"/>
    <n v="24.606323491525757"/>
    <n v="17.102693476589966"/>
    <n v="12.434316863644145"/>
    <n v="104.23344829416834"/>
    <n v="56.421425412319842"/>
    <n v="31.158374733057524"/>
    <n v="25.342663492660353"/>
    <n v="56.532519040385701"/>
    <n v="26.935359364517399"/>
    <n v="14.287431209471539"/>
    <n v="8.2643714861190443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6.5153860000000003"/>
    <n v="1.3969367999999998"/>
    <n v="17.287690000000001"/>
    <n v="0.52684799999999998"/>
    <n v="1.2251405090999994"/>
    <n v="6.2858160065999922"/>
    <n v="5.2390669149999951"/>
    <n v="0.9"/>
    <n v="1.7050235800000011"/>
    <n v="3.3427747000000014"/>
    <n v="3.5791610706677801"/>
    <n v="2.0653086486508623"/>
    <n v="0.22533653541458865"/>
    <n v="4.5971524673260156"/>
    <n v="0.2555773490881198"/>
    <n v="1.2444053484755233"/>
    <n v="3.7349712406888678"/>
    <n v="3.1388385608488636"/>
    <n v="0.41258348482850521"/>
    <n v="2.2825826355950496"/>
    <n v="3.0777877458022518"/>
    <n v="3.5717794748071121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50.718151400000004"/>
    <n v="0.94648251673793793"/>
    <n v="0"/>
    <n v="0.48515813002454494"/>
    <n v="0"/>
    <n v="0.33721050559800103"/>
    <n v="0"/>
    <n v="0.24516502515200395"/>
    <n v="0"/>
    <n v="2.0333875745052463"/>
    <n v="1.1006699600449126"/>
    <n v="0.60783801227769707"/>
    <n v="0.49438503565008102"/>
    <n v="0.51259069390594514"/>
    <s v=""/>
    <n v="0.50533013873147015"/>
    <s v=""/>
  </r>
  <r>
    <x v="4"/>
    <d v="2020-08-01T00:00:00"/>
    <x v="0"/>
    <x v="28"/>
    <n v="48.819426223440416"/>
    <n v="24.742429388658575"/>
    <n v="16.432714028511139"/>
    <n v="11.553368996166039"/>
    <n v="121.35029970063677"/>
    <n v="65.686754063812344"/>
    <n v="36.275093781511437"/>
    <n v="29.504346832769805"/>
    <n v="78.502374327880943"/>
    <n v="33.043623418181951"/>
    <n v="16.837730490525932"/>
    <n v="9.706359680956794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7.112222"/>
    <n v="1.7658899999999982"/>
    <n v="17.946314000000001"/>
    <n v="0.85486799999999996"/>
    <n v="1.6107530121"/>
    <n v="6.3262660157999919"/>
    <n v="5.0663358562000056"/>
    <n v="1"/>
    <n v="1.3560313600000002"/>
    <n v="2.5496733449999942"/>
    <n v="3.2310726343404212"/>
    <n v="2.4529925648379027"/>
    <n v="0.35060876155903659"/>
    <n v="4.3075928384497653"/>
    <n v="0.41762742324918506"/>
    <n v="1.4047307771138493"/>
    <n v="3.6074018555786198"/>
    <n v="3.1853937421617435"/>
    <n v="0.48972217547671171"/>
    <n v="1.9866411328246305"/>
    <n v="2.232932497035828"/>
    <n v="4.3067856203713042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50.598796499999999"/>
    <n v="0.96483374309980707"/>
    <n v="0"/>
    <n v="0.48899244844012396"/>
    <n v="0"/>
    <n v="0.32476491863815654"/>
    <n v="0"/>
    <n v="0.22833288131993495"/>
    <n v="0"/>
    <n v="2.3673033523497833"/>
    <n v="1.2814181216185556"/>
    <n v="0.70765503939933161"/>
    <n v="0.57557121274864198"/>
    <n v="0.50681524349375928"/>
    <s v=""/>
    <n v="0.46694561858432015"/>
    <s v=""/>
  </r>
  <r>
    <x v="4"/>
    <d v="2020-08-01T00:00:00"/>
    <x v="0"/>
    <x v="29"/>
    <n v="61.34079909752873"/>
    <n v="35.189621206763753"/>
    <n v="19.115328678053327"/>
    <n v="16.10461436439326"/>
    <n v="166.4117488694996"/>
    <n v="90.078455910581994"/>
    <n v="49.745256595808378"/>
    <n v="40.460303499915788"/>
    <n v="99.633105046921585"/>
    <n v="69.610296344446041"/>
    <n v="23.162387931386096"/>
    <n v="16.028734820619427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0.788815200000004"/>
    <n v="2.4597524000000024"/>
    <n v="24.104538300000012"/>
    <n v="0.59795200000000004"/>
    <n v="1.8351464999000002"/>
    <n v="6.1352520584000123"/>
    <n v="5.7805019827999953"/>
    <n v="0.97"/>
    <n v="1.3878420180000002"/>
    <n v="4.0355773600000147"/>
    <n v="3.2454212784286938"/>
    <n v="3.3639555796088612"/>
    <n v="0.79555089684315961"/>
    <n v="6.7702769238186589"/>
    <n v="0.2479214625616232"/>
    <n v="1.8930945411563889"/>
    <n v="5.3187896234643981"/>
    <n v="4.951242119589601"/>
    <n v="0.49004884476270338"/>
    <n v="1.8892549477568958"/>
    <n v="4.4918138249503432"/>
    <n v="4.9776724422511194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50.043616360000001"/>
    <n v="1.2257467297379132"/>
    <n v="0"/>
    <n v="0.70317902194796045"/>
    <n v="0"/>
    <n v="0.38197336780265667"/>
    <n v="0"/>
    <n v="0.32181156230878877"/>
    <n v="0"/>
    <n v="3.2463627361530905"/>
    <n v="1.7572517841131789"/>
    <n v="0.97043116492722936"/>
    <n v="0.78930016941637371"/>
    <n v="0.57367399389130969"/>
    <s v=""/>
    <n v="0.45765239329424251"/>
    <s v=""/>
  </r>
  <r>
    <x v="4"/>
    <d v="2020-08-01T00:00:00"/>
    <x v="0"/>
    <x v="30"/>
    <n v="70.550275789021867"/>
    <n v="40.548568707573665"/>
    <n v="24.464917934340864"/>
    <n v="19.519757078684954"/>
    <n v="127.24463683070896"/>
    <n v="68.87735082696328"/>
    <n v="38.037080630334103"/>
    <n v="30.937458802529608"/>
    <n v="83.687020342604754"/>
    <n v="37.107427333900617"/>
    <n v="19.230874359974056"/>
    <n v="10.533082775180519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9.5658860000000008"/>
    <n v="3.2043115999999996"/>
    <n v="25.874743500000001"/>
    <n v="0.57680399999999998"/>
    <n v="4.2177099896999968"/>
    <n v="10.701407994399979"/>
    <n v="4.8023839756000042"/>
    <n v="0.55100000000000005"/>
    <n v="2.5562454000000003"/>
    <n v="3.871430119999991"/>
    <n v="4.6283532093218867"/>
    <n v="2.8426551441599912"/>
    <n v="1.0403163042093972"/>
    <n v="9.6314164418744745"/>
    <n v="0.23557846844000788"/>
    <n v="4.2914968321692388"/>
    <n v="6.6416937861771581"/>
    <n v="2.9881103347402549"/>
    <n v="0.18460346670010314"/>
    <n v="3.6227424642638377"/>
    <n v="4.5940652783975366"/>
    <n v="4.4758901864416671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49.428887320000001"/>
    <n v="1.4273085965355261"/>
    <n v="0"/>
    <n v="0.82034152306654962"/>
    <n v="0"/>
    <n v="0.49495182393963838"/>
    <n v="0"/>
    <n v="0.39490585641378245"/>
    <n v="0"/>
    <n v="2.5142267789667092"/>
    <n v="1.3609475748972597"/>
    <n v="0.75157467612357431"/>
    <n v="0.61129324843754129"/>
    <n v="0.57474713251061893"/>
    <s v=""/>
    <n v="0.4813920121190135"/>
    <s v=""/>
  </r>
  <r>
    <x v="4"/>
    <d v="2020-08-01T00:00:00"/>
    <x v="0"/>
    <x v="31"/>
    <n v="56.204669975309208"/>
    <n v="26.158862263561875"/>
    <n v="18.571368178742979"/>
    <n v="13.578963223624049"/>
    <n v="133.22968093841192"/>
    <n v="72.117047155143766"/>
    <n v="39.8261824028802"/>
    <n v="32.392624694980775"/>
    <n v="79.118065731505411"/>
    <n v="39.246507809881791"/>
    <n v="21.997917096777606"/>
    <n v="14.165269136529352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7.5157282600000057"/>
    <n v="2.5741911999999991"/>
    <n v="22.687651180000007"/>
    <n v="0.53698800000000002"/>
    <n v="2.9753835225000085"/>
    <n v="7.7377329725999981"/>
    <n v="4.4636899367999954"/>
    <n v="0.20458999999999999"/>
    <n v="1.5481107150000017"/>
    <n v="3.446963524999997"/>
    <n v="2.5136406634091983"/>
    <n v="1.6492714631589502"/>
    <n v="0.91147408610828495"/>
    <n v="5.0881427818522083"/>
    <n v="0.2552525757778748"/>
    <n v="2.3744071315437147"/>
    <n v="4.6049118758108616"/>
    <n v="2.631033970467318"/>
    <n v="6.4059518503401428E-2"/>
    <n v="2.0216279582517798"/>
    <n v="4.1024811614360512"/>
    <n v="2.4561997406514315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48.777043620000001"/>
    <n v="1.1522770919282133"/>
    <n v="0"/>
    <n v="0.53629454190282222"/>
    <n v="0"/>
    <n v="0.3807399301077809"/>
    <n v="0"/>
    <n v="0.27838840191733721"/>
    <n v="0"/>
    <n v="2.6324852654827562"/>
    <n v="1.4249607346414175"/>
    <n v="0.7869255380449045"/>
    <n v="0.64004587130452517"/>
    <n v="0.46542150812474309"/>
    <s v=""/>
    <n v="0.51909609396655354"/>
    <s v=""/>
  </r>
  <r>
    <x v="4"/>
    <d v="2020-08-01T00:00:00"/>
    <x v="0"/>
    <x v="32"/>
    <n v="80"/>
    <n v="44.568144990432621"/>
    <n v="32.109287801175704"/>
    <n v="26.719648888392822"/>
    <n v="173.93071090954325"/>
    <n v="94.148459953076284"/>
    <n v="51.992890543273418"/>
    <n v="42.288416528059493"/>
    <n v="74.057622431349046"/>
    <n v="37.461139525929319"/>
    <n v="23.481338229280809"/>
    <n v="15.289012417793515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8.143168758441938"/>
    <n v="2.1928434182865071"/>
    <n v="18.795800728170061"/>
    <n v="2.0884223031300069"/>
    <n v="3.6547390304775127"/>
    <n v="8.3536892125200275"/>
    <n v="7.3094780609550254"/>
    <n v="2.0884223031300069"/>
    <n v="3.0909654391505184"/>
    <n v="8.8003622000221249"/>
    <n v="5.4821085457162724"/>
    <n v="3.9813853627240201"/>
    <n v="0.77644580195179846"/>
    <n v="4.2153203540293029"/>
    <n v="0.99271337941610582"/>
    <n v="2.9165444899034672"/>
    <n v="4.9714823188891613"/>
    <n v="4.3084276365632244"/>
    <n v="0.65390941478211506"/>
    <n v="4.0363922872122693"/>
    <n v="10.4739489923685"/>
    <n v="7.24157495259265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48.777043620000001"/>
    <n v="0"/>
    <n v="1.6401158016718684"/>
    <n v="0"/>
    <n v="0.91371148562514337"/>
    <n v="0"/>
    <n v="0.65828687878922543"/>
    <n v="0"/>
    <n v="0.54779147946221551"/>
    <n v="3.4366969166275574"/>
    <n v="1.8602794200861121"/>
    <n v="1.0273275241745579"/>
    <n v="0.83557682212100803"/>
    <s v=""/>
    <n v="0.55710181238040779"/>
    <s v=""/>
    <n v="0.59952346892895558"/>
  </r>
  <r>
    <x v="4"/>
    <d v="2020-08-01T00:00:00"/>
    <x v="0"/>
    <x v="33"/>
    <n v="99.999999999999986"/>
    <n v="56.868221525664296"/>
    <n v="42.272474122870264"/>
    <n v="35.068299128071985"/>
    <n v="147.18132230163033"/>
    <n v="79.669051866075932"/>
    <n v="43.996729159709552"/>
    <n v="35.78473881981018"/>
    <n v="69.192016330151489"/>
    <n v="37.20133334020332"/>
    <n v="21.127351372385043"/>
    <n v="14.652309380241103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0.454085240083586"/>
    <n v="2.7057372601055447"/>
    <n v="23.192033658047528"/>
    <n v="2.5768926286719478"/>
    <n v="4.5095621001759092"/>
    <n v="10.307570514687791"/>
    <n v="9.0191242003518184"/>
    <n v="2.5768926286719478"/>
    <n v="3.8139250110904812"/>
    <n v="10.858717822009655"/>
    <n v="9.9854589361037682"/>
    <n v="4.488499041540722"/>
    <n v="0.9580521432921677"/>
    <n v="5.2012602678629491"/>
    <n v="1.224903500583874"/>
    <n v="3.5987079748966715"/>
    <n v="6.1342842977294625"/>
    <n v="5.3161448243426168"/>
    <n v="0.80685517878532387"/>
    <n v="4.9804819244444269"/>
    <n v="12.923747228263624"/>
    <n v="11.235285143922468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48.777043620000001"/>
    <n v="0"/>
    <n v="2.0501447520898353"/>
    <n v="0"/>
    <n v="1.1658808592152288"/>
    <n v="0"/>
    <n v="0.86664690980855852"/>
    <n v="0"/>
    <n v="0.7189508942213334"/>
    <n v="2.9081557471598103"/>
    <n v="1.5741807957145613"/>
    <n v="0.86933137140748218"/>
    <n v="0.70707065429246374"/>
    <s v=""/>
    <n v="0.56868221525664309"/>
    <s v=""/>
    <n v="0.61665897380395251"/>
  </r>
  <r>
    <x v="4"/>
    <d v="2020-08-01T00:00:00"/>
    <x v="0"/>
    <x v="34"/>
    <n v="120"/>
    <n v="68.241865830797167"/>
    <n v="50.726968947444327"/>
    <n v="42.081958953686389"/>
    <n v="158.80868750871244"/>
    <n v="85.962929018846737"/>
    <n v="47.47248294325437"/>
    <n v="38.611743093119209"/>
    <n v="125.76044178211563"/>
    <n v="71.360066270874498"/>
    <n v="31.265333859435199"/>
    <n v="21.648924082619033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4.544902288100303"/>
    <n v="3.2468847121266542"/>
    <n v="27.830440389657035"/>
    <n v="3.0922711544063373"/>
    <n v="5.4114745202110903"/>
    <n v="12.369084617625349"/>
    <n v="10.822949040422181"/>
    <n v="3.0922711544063373"/>
    <n v="4.5767100133085776"/>
    <n v="13.030461386411588"/>
    <n v="11.982550723324536"/>
    <n v="5.3861988498488662"/>
    <n v="1.1496625719506015"/>
    <n v="6.2415123214355397"/>
    <n v="1.4698842007006487"/>
    <n v="4.3184495698760053"/>
    <n v="7.3611411572753545"/>
    <n v="6.3793737892111402"/>
    <n v="0.96822621454238855"/>
    <n v="5.9765783093333127"/>
    <n v="15.508496673916351"/>
    <n v="13.482342172706964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48.777043620000001"/>
    <n v="0"/>
    <n v="2.4601737025078028"/>
    <n v="0"/>
    <n v="1.3990570310582748"/>
    <n v="0"/>
    <n v="1.0399762917702704"/>
    <n v="0"/>
    <n v="0.86274107306560022"/>
    <n v="3.1379008562708952"/>
    <n v="1.6985415143676881"/>
    <n v="0.93800879041186591"/>
    <n v="0.76292943172497174"/>
    <s v=""/>
    <n v="0.56868221525664309"/>
    <s v=""/>
    <n v="0.61665897380395251"/>
  </r>
  <r>
    <x v="4"/>
    <d v="2020-08-01T00:00:00"/>
    <x v="0"/>
    <x v="35"/>
    <n v="119.99999999999999"/>
    <n v="68.735639559458235"/>
    <n v="51.559090269626275"/>
    <n v="42.713731422679146"/>
    <n v="206.33987402236644"/>
    <n v="111.69149636961367"/>
    <n v="61.680921262589351"/>
    <n v="50.168176128154883"/>
    <n v="125.95211213083259"/>
    <n v="67.690885833050288"/>
    <n v="29.600267367566737"/>
    <n v="20.575829073741325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3.61967110857039"/>
    <n v="3.2261014197071747"/>
    <n v="27.652297883204358"/>
    <n v="3.0724775425782624"/>
    <n v="5.3768356995119593"/>
    <n v="12.28991017031305"/>
    <n v="10.753671399023919"/>
    <n v="3.0724775425782624"/>
    <n v="4.5474145159444443"/>
    <n v="12.947053469788289"/>
    <n v="13.44208924877988"/>
    <n v="5.1831636510717916"/>
    <n v="1.1423035877133909"/>
    <n v="6.2015604330202549"/>
    <n v="1.4604754794572252"/>
    <n v="4.2908071962880872"/>
    <n v="7.3140225304139443"/>
    <n v="6.3385394502464241"/>
    <n v="0.96202860350006147"/>
    <n v="5.9383222621731306"/>
    <n v="15.409226866104353"/>
    <n v="14.495189499469568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48.777043620000001"/>
    <n v="0"/>
    <n v="2.4601737025078023"/>
    <n v="0"/>
    <n v="1.4091801072436181"/>
    <n v="0"/>
    <n v="1.0570359833880041"/>
    <n v="0"/>
    <n v="0.87569332318380355"/>
    <n v="4.0770695705302087"/>
    <n v="2.2069122766168618"/>
    <n v="1.2187533231444816"/>
    <n v="0.9912729920486868"/>
    <s v=""/>
    <n v="0.57279699632881875"/>
    <s v=""/>
    <n v="0.62142044063954016"/>
  </r>
  <r>
    <x v="4"/>
    <d v="2020-08-01T00:00:00"/>
    <x v="1"/>
    <x v="24"/>
    <n v="93.959477403901175"/>
    <n v="55.19931863375772"/>
    <n v="23.281664841725409"/>
    <n v="17.105036854275181"/>
    <n v="87.843928366568832"/>
    <n v="51.30575321676087"/>
    <n v="23.1540929657967"/>
    <n v="18.040192591493728"/>
    <n v="71.689720804656901"/>
    <n v="34.95059000746334"/>
    <n v="14.744781904206333"/>
    <n v="9.4325461634864283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33.085673999999997"/>
    <n v="10.893957199999935"/>
    <n v="14.297231999999999"/>
    <n v="4.3979999999999998E-2"/>
    <n v="5.9019885143000019"/>
    <n v="9.0249460034000002"/>
    <n v="3.374317011600001"/>
    <n v="5.05"/>
    <n v="1.5250876925999999"/>
    <n v="1.4980425700000004"/>
    <n v="9.2642524120012411"/>
    <n v="18.101550734270866"/>
    <n v="3.3331241316807669"/>
    <n v="6.4503357559991636"/>
    <n v="-5.6789858041059245E-2"/>
    <n v="5.9419466914087549"/>
    <n v="5.5296072833564409"/>
    <n v="2.0123746794175696"/>
    <n v="2.4778501981830861"/>
    <n v="0.56926629951859831"/>
    <n v="1.6561788920715541"/>
    <n v="9.1838738258919861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50.828687260000002"/>
    <n v="1.8485521163133256"/>
    <n v="0"/>
    <n v="1.0859874926810713"/>
    <n v="0"/>
    <n v="0.45804182828162632"/>
    <n v="0"/>
    <n v="0.33652328589127484"/>
    <n v="0"/>
    <n v="1.7136605893743948"/>
    <n v="1.0008733549442679"/>
    <n v="0.45169037104785531"/>
    <n v="0.35192833066117868"/>
    <n v="0.58748005160217986"/>
    <s v=""/>
    <n v="0.30987768105917196"/>
    <s v=""/>
  </r>
  <r>
    <x v="4"/>
    <d v="2020-08-01T00:00:00"/>
    <x v="1"/>
    <x v="25"/>
    <n v="122.98962998618192"/>
    <n v="77.283897218238536"/>
    <n v="29.539355058737137"/>
    <n v="22.528815158276853"/>
    <n v="106.78757858560104"/>
    <n v="63.40152166721213"/>
    <n v="30.420103496480948"/>
    <n v="23.632247123541067"/>
    <n v="86.954677114909785"/>
    <n v="49.413546546114517"/>
    <n v="21.932089151356301"/>
    <n v="17.052007111768884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35.816200000000002"/>
    <n v="13.802549599999905"/>
    <n v="20.975304000000001"/>
    <n v="5.8979999999999998E-2"/>
    <n v="7.4569654947000013"/>
    <n v="9.4885579382000032"/>
    <n v="5.332103990200002"/>
    <n v="13.69608"/>
    <n v="9.8707116543828004"/>
    <n v="1.3202498300000007"/>
    <n v="5.1719274786992031"/>
    <n v="19.686566073466729"/>
    <n v="4.7377348773411425"/>
    <n v="11.913833562164474"/>
    <n v="4.2545932547637853E-2"/>
    <n v="7.8021133189528546"/>
    <n v="6.049735821261736"/>
    <n v="3.313527985275734"/>
    <n v="7.2851923821821458"/>
    <n v="4.6467127253563945"/>
    <n v="1.4428499383976594"/>
    <n v="10.36308460129203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50.775175580000003"/>
    <n v="2.4222393833459575"/>
    <n v="0"/>
    <n v="1.5220803539413095"/>
    <n v="0"/>
    <n v="0.58176765951691733"/>
    <n v="0"/>
    <n v="0.4436974348376414"/>
    <n v="0"/>
    <n v="2.0832135841332642"/>
    <n v="1.236837775902758"/>
    <n v="0.59343580661687345"/>
    <n v="0.46101820907842173"/>
    <n v="0.62837734552841162"/>
    <s v=""/>
    <n v="0.29150723461394212"/>
    <s v=""/>
  </r>
  <r>
    <x v="4"/>
    <d v="2020-08-01T00:00:00"/>
    <x v="1"/>
    <x v="26"/>
    <n v="85.814989693875603"/>
    <n v="53.273265462681671"/>
    <n v="22.607974943480507"/>
    <n v="16.226909571611298"/>
    <n v="128.88428088385365"/>
    <n v="76.032625286235671"/>
    <n v="35.098520893237264"/>
    <n v="27.322366862589089"/>
    <n v="105.95102391786607"/>
    <n v="55.831037085078975"/>
    <n v="24.403354508303089"/>
    <n v="16.380538849945466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20.659821099999995"/>
    <n v="8.8509343999999732"/>
    <n v="9.9992800000000006"/>
    <n v="0.28788000000000002"/>
    <n v="5.0459739972000008"/>
    <n v="12.194228999599996"/>
    <n v="3.7904160228000041"/>
    <n v="9.9443999999999999"/>
    <n v="7.6569870226743983"/>
    <n v="0.93760162999999919"/>
    <n v="6.4474665216012426"/>
    <n v="12.232722038130976"/>
    <n v="3.276493370615583"/>
    <n v="5.1748324714117047"/>
    <n v="0.13533465318936463"/>
    <n v="5.0044873749360832"/>
    <n v="7.5111367400483227"/>
    <n v="2.1833532413861358"/>
    <n v="5.4022583865997378"/>
    <n v="4.0016023063336332"/>
    <n v="0.97522849332004136"/>
    <n v="7.3758163867100919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50.906640789999997"/>
    <n v="1.6857327131027851"/>
    <n v="0"/>
    <n v="1.0464895077725609"/>
    <n v="0"/>
    <n v="0.44410659577289519"/>
    <n v="0"/>
    <n v="0.31875820756962775"/>
    <n v="0"/>
    <n v="2.5142763631752025"/>
    <n v="1.4832455228548245"/>
    <n v="0.68470243895609839"/>
    <n v="0.53300511681882878"/>
    <n v="0.62079207435345818"/>
    <s v=""/>
    <n v="0.30459761440714334"/>
    <s v=""/>
  </r>
  <r>
    <x v="4"/>
    <d v="2020-08-01T00:00:00"/>
    <x v="1"/>
    <x v="27"/>
    <n v="60.965172561702573"/>
    <n v="33.801025880619548"/>
    <n v="13.993480230811203"/>
    <n v="9.3492294292850477"/>
    <n v="122.37458251099598"/>
    <n v="71.844693158953362"/>
    <n v="32.957315653242318"/>
    <n v="25.659064383859665"/>
    <n v="101.10794012530731"/>
    <n v="55.955368822277848"/>
    <n v="23.886276596863588"/>
    <n v="15.933709398656488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9.8395279999999996"/>
    <n v="5.3610815999999906"/>
    <n v="11.563079999999999"/>
    <n v="1.845952"/>
    <n v="1.721409485199999"/>
    <n v="5.4019749909999932"/>
    <n v="5.6895159827999997"/>
    <n v="10.984999999999999"/>
    <n v="4.363249939202599"/>
    <n v="0.67299353999999978"/>
    <n v="3.5213870234999973"/>
    <n v="3.5497132775297611"/>
    <n v="1.2696600270321892"/>
    <n v="4.2161795429583711"/>
    <n v="1.4365129715630136"/>
    <n v="1.8152179647944682"/>
    <n v="3.3611050969847924"/>
    <n v="3.2014337234561405"/>
    <n v="6.3605752503745423"/>
    <n v="1.7217311539850124"/>
    <n v="0.63516146593550515"/>
    <n v="6.2337354060057493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50.718151400000004"/>
    <n v="1.2020385380548899"/>
    <n v="0"/>
    <n v="0.6664483019903511"/>
    <n v="0"/>
    <n v="0.27590674826549777"/>
    <n v="0"/>
    <n v="0.18433695178576731"/>
    <n v="0"/>
    <n v="2.3872850758123492"/>
    <n v="1.4015472840471228"/>
    <n v="0.64293177703590898"/>
    <n v="0.50055738868316269"/>
    <n v="0.55443172651417805"/>
    <s v=""/>
    <n v="0.27659602588114351"/>
    <s v=""/>
  </r>
  <r>
    <x v="4"/>
    <d v="2020-08-01T00:00:00"/>
    <x v="1"/>
    <x v="28"/>
    <n v="117.3334214829342"/>
    <n v="63.635295181676753"/>
    <n v="23.775939882588169"/>
    <n v="15.958077972308702"/>
    <n v="122.54102406662483"/>
    <n v="72.386496859850027"/>
    <n v="33.502411667995375"/>
    <n v="26.077472636149157"/>
    <n v="108.80687601357207"/>
    <n v="60.84143151462807"/>
    <n v="26.063051540246615"/>
    <n v="18.58661366585342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25.377120000000001"/>
    <n v="12.281791199999921"/>
    <n v="16.150064"/>
    <n v="0.39386399999999999"/>
    <n v="3.4908994824999979"/>
    <n v="10.182183056199998"/>
    <n v="7.1219729635999949"/>
    <n v="24.816500000000001"/>
    <n v="6.3749450181353984"/>
    <n v="1.846295625"/>
    <n v="9.297786137498889"/>
    <n v="11.518195808606766"/>
    <n v="3.5437208285086861"/>
    <n v="4.7311802373439189"/>
    <n v="0.27475728905187219"/>
    <n v="3.2397287929291276"/>
    <n v="6.3234996032231114"/>
    <n v="4.1126330721208531"/>
    <n v="12.934157191116613"/>
    <n v="2.807689038923761"/>
    <n v="1.8729377222618451"/>
    <n v="12.276795597590194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50.598796499999999"/>
    <n v="2.3188974758111924"/>
    <n v="0"/>
    <n v="1.2576444418332511"/>
    <n v="0"/>
    <n v="0.46989141100595483"/>
    <n v="0"/>
    <n v="0.31538453631616914"/>
    <n v="0"/>
    <n v="2.3905320200191831"/>
    <n v="1.4121167982602094"/>
    <n v="0.6535655177539853"/>
    <n v="0.50871970275028255"/>
    <n v="0.54234585830203819"/>
    <s v=""/>
    <n v="0.25077400720384646"/>
    <s v=""/>
  </r>
  <r>
    <x v="4"/>
    <d v="2020-08-01T00:00:00"/>
    <x v="1"/>
    <x v="29"/>
    <n v="164.78881038130049"/>
    <n v="95.684600618221594"/>
    <n v="27.99548540240944"/>
    <n v="20.462426672146307"/>
    <n v="154.32828452711848"/>
    <n v="90.995381359336264"/>
    <n v="41.055237169187656"/>
    <n v="32.004528212677847"/>
    <n v="137.29200544747246"/>
    <n v="97.363854901213102"/>
    <n v="30.878429851880483"/>
    <n v="23.43599247514306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25.460847999999999"/>
    <n v="27.41530120000019"/>
    <n v="14.120028"/>
    <n v="0.103968"/>
    <n v="4.0394275280000009"/>
    <n v="10.835037976399995"/>
    <n v="5.8023899874000069"/>
    <n v="55.720680000000002"/>
    <n v="16.091342312000801"/>
    <n v="1.7166948949999996"/>
    <n v="3.4830924824995009"/>
    <n v="11.482463976714499"/>
    <n v="9.9786003005805402"/>
    <n v="3.9908896775349749"/>
    <n v="4.9001195307738846E-2"/>
    <n v="4.687593376332603"/>
    <n v="7.9135775747089427"/>
    <n v="4.2449263640094452"/>
    <n v="29.219452823159269"/>
    <n v="6.5431540195111184"/>
    <n v="1.9575843485120792"/>
    <n v="15.61735696185039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50.043616360000001"/>
    <n v="3.2929037181456899"/>
    <n v="0"/>
    <n v="1.9120241017334343"/>
    <n v="0"/>
    <n v="0.55942170927491774"/>
    <n v="0"/>
    <n v="0.40889184596383366"/>
    <n v="0"/>
    <n v="3.0106383439077877"/>
    <n v="1.775139178656461"/>
    <n v="0.80090614379935798"/>
    <n v="0.62434478625229084"/>
    <n v="0.58064986570883981"/>
    <s v=""/>
    <n v="0.21385287224838523"/>
    <s v=""/>
  </r>
  <r>
    <x v="4"/>
    <d v="2020-08-01T00:00:00"/>
    <x v="1"/>
    <x v="30"/>
    <n v="153.73404618158582"/>
    <n v="78.65635571315093"/>
    <n v="29.148932482229263"/>
    <n v="19.045276344553908"/>
    <n v="143.94871742584519"/>
    <n v="85.291172639332871"/>
    <n v="42.519229823775078"/>
    <n v="32.605939282536646"/>
    <n v="129.32545293904832"/>
    <n v="74.186389554494156"/>
    <n v="28.512660821725511"/>
    <n v="18.611161953529734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25.996779300000011"/>
    <n v="25.73704280000025"/>
    <n v="11.989548599999994"/>
    <n v="0.11128399999999999"/>
    <n v="5.6015460229999983"/>
    <n v="11.455345032000006"/>
    <n v="5.8392309515999967"/>
    <n v="43.151521967000008"/>
    <n v="15.290857972386398"/>
    <n v="1.2425481400000005"/>
    <n v="7.3183413955991625"/>
    <n v="11.193402982276366"/>
    <n v="7.353539535388097"/>
    <n v="4.1155059285465256"/>
    <n v="-5.800375703018857E-2"/>
    <n v="5.3710332882694933"/>
    <n v="7.1231121919957401"/>
    <n v="3.3620348765564447"/>
    <n v="18.045200256414002"/>
    <n v="6.3143018797378954"/>
    <n v="1.6012610934819709"/>
    <n v="14.234967437514584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49.428887320000001"/>
    <n v="3.1102064909193636"/>
    <n v="0"/>
    <n v="1.5913033850819631"/>
    <n v="0"/>
    <n v="0.58971451842564482"/>
    <n v="0"/>
    <n v="0.38530659655063237"/>
    <n v="0"/>
    <n v="2.8442827074235226"/>
    <n v="1.6852682800657777"/>
    <n v="0.84013746203074158"/>
    <n v="0.6442607542397546"/>
    <n v="0.5116391434870875"/>
    <s v=""/>
    <n v="0.24213270716494228"/>
    <s v=""/>
  </r>
  <r>
    <x v="4"/>
    <d v="2020-08-01T00:00:00"/>
    <x v="1"/>
    <x v="31"/>
    <n v="112.32353051751348"/>
    <n v="54.91792022635456"/>
    <n v="22.696331461042778"/>
    <n v="14.291440604302137"/>
    <n v="157.02403046049093"/>
    <n v="93.114400662793145"/>
    <n v="46.807210035520185"/>
    <n v="35.913189052620567"/>
    <n v="110.99807574464518"/>
    <n v="67.210298151990216"/>
    <n v="26.715600868766437"/>
    <n v="18.453534370806999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18.151322"/>
    <n v="20.602615600000082"/>
    <n v="10.508544000000001"/>
    <n v="0.12396799999999999"/>
    <n v="3.2983005018000044"/>
    <n v="10.143995020600006"/>
    <n v="3.9991779095999971"/>
    <n v="24.1572"/>
    <n v="13.036478633612797"/>
    <n v="1.7464251700000013"/>
    <n v="6.5555036819005892"/>
    <n v="6.9349314687899204"/>
    <n v="6.5782360457453244"/>
    <n v="3.9745812834858523"/>
    <n v="9.0472291084487219E-2"/>
    <n v="2.836938491477266"/>
    <n v="5.9915930849469374"/>
    <n v="2.1497477504230962"/>
    <n v="9.8129594998995664"/>
    <n v="4.1381344075462891"/>
    <n v="2.4132965352587337"/>
    <n v="9.9970293676970812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48.777043620000001"/>
    <n v="2.3027949662668274"/>
    <n v="0"/>
    <n v="1.1258968594774903"/>
    <n v="0"/>
    <n v="0.46530764836548283"/>
    <n v="0"/>
    <n v="0.29299521954713614"/>
    <n v="0"/>
    <n v="3.1026378176574889"/>
    <n v="1.8398474425707994"/>
    <n v="0.9248636630288416"/>
    <n v="0.70960870244239127"/>
    <n v="0.48892622919996054"/>
    <s v=""/>
    <n v="0.26023273542401593"/>
    <s v=""/>
  </r>
  <r>
    <x v="4"/>
    <d v="2020-08-01T00:00:00"/>
    <x v="1"/>
    <x v="32"/>
    <n v="150.84168722920575"/>
    <n v="78.080465884364983"/>
    <n v="37.692356186263098"/>
    <n v="25.509156313906185"/>
    <n v="169.64026154229597"/>
    <n v="100.51297753025092"/>
    <n v="49.877047408687346"/>
    <n v="38.318810303166892"/>
    <n v="165.9606681692442"/>
    <n v="107.81301904528236"/>
    <n v="37.466045760928353"/>
    <n v="27.419982607736671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35.499999999999986"/>
    <n v="16.799999999999997"/>
    <n v="24.2"/>
    <n v="0"/>
    <n v="7.0000000000000009"/>
    <n v="16"/>
    <n v="6"/>
    <n v="26"/>
    <n v="8"/>
    <n v="2.5332935251712327"/>
    <n v="8.808393704034529"/>
    <n v="13.563203117769719"/>
    <n v="5.3640939439029767"/>
    <n v="9.1530155900149079"/>
    <n v="0"/>
    <n v="6.020849049231054"/>
    <n v="9.4504669180605205"/>
    <n v="3.2252844944896939"/>
    <n v="10.561528115733145"/>
    <n v="2.5394185186644922"/>
    <n v="3.500630082587"/>
    <n v="14.701976053911473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48.777043620000001"/>
    <n v="0"/>
    <n v="3.0924729346933253"/>
    <n v="0"/>
    <n v="1.6007625737356033"/>
    <n v="0"/>
    <n v="0.77274786229168135"/>
    <n v="0"/>
    <n v="0.52297462947194062"/>
    <n v="3.3519219275858934"/>
    <n v="1.9860359228849391"/>
    <n v="0.98552057968111961"/>
    <n v="0.75714137272869819"/>
    <s v=""/>
    <n v="0.51763187828654278"/>
    <s v=""/>
    <n v="0.32670343375876548"/>
  </r>
  <r>
    <x v="4"/>
    <d v="2020-08-01T00:00:00"/>
    <x v="1"/>
    <x v="33"/>
    <n v="174.80435718587864"/>
    <n v="90.476217244907886"/>
    <n v="43.620341593294967"/>
    <n v="29.512184415827722"/>
    <n v="162.95107193137119"/>
    <n v="96.344943432527572"/>
    <n v="48.308299778455009"/>
    <n v="37.07621229685212"/>
    <n v="135.43039237652854"/>
    <n v="84.097145247187967"/>
    <n v="33.602007868883916"/>
    <n v="22.76926185998849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41.179999999999986"/>
    <n v="19.488"/>
    <n v="28.071999999999999"/>
    <n v="0"/>
    <n v="8.120000000000001"/>
    <n v="18.559999999999999"/>
    <n v="6.96"/>
    <n v="30.16"/>
    <n v="9.2799999999999994"/>
    <n v="2.9386204891986298"/>
    <n v="10.045736696680024"/>
    <n v="15.733315616612874"/>
    <n v="6.2223489749274536"/>
    <n v="10.617498084417292"/>
    <n v="0"/>
    <n v="6.9841848971080225"/>
    <n v="10.962541624950203"/>
    <n v="3.741330013608045"/>
    <n v="12.251372614250448"/>
    <n v="2.9457254816508107"/>
    <n v="4.0607308958009201"/>
    <n v="16.957169041581821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48.777043620000001"/>
    <n v="0"/>
    <n v="3.5837423552706626"/>
    <n v="0"/>
    <n v="1.854893419735878"/>
    <n v="0"/>
    <n v="0.89428014401859657"/>
    <n v="0"/>
    <n v="0.6050425000281664"/>
    <n v="3.2197502300726342"/>
    <n v="1.9036797371536336"/>
    <n v="0.95452369525747038"/>
    <n v="0.73258887872359713"/>
    <s v=""/>
    <n v="0.51758559512735591"/>
    <s v=""/>
    <n v="0.32618720493079306"/>
  </r>
  <r>
    <x v="4"/>
    <d v="2020-08-01T00:00:00"/>
    <x v="1"/>
    <x v="34"/>
    <n v="183.15002467504686"/>
    <n v="94.51124370464025"/>
    <n v="49.197531047119703"/>
    <n v="32.197238039804162"/>
    <n v="196.61115596587166"/>
    <n v="116.10399423196351"/>
    <n v="56.589601642643956"/>
    <n v="43.561631316566796"/>
    <n v="130.38410853413626"/>
    <n v="85.902800931005771"/>
    <n v="29.760691743864534"/>
    <n v="20.959342786431709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38.4"/>
    <n v="20.159999999999997"/>
    <n v="29.04"/>
    <n v="0"/>
    <n v="8.4"/>
    <n v="19.2"/>
    <n v="9.6"/>
    <n v="31.200000000000003"/>
    <n v="9.6"/>
    <n v="3.0399522302054791"/>
    <n v="14.51007244484137"/>
    <n v="14.671183090770629"/>
    <n v="6.436912732683572"/>
    <n v="10.983618708017888"/>
    <n v="0"/>
    <n v="7.2250188590772639"/>
    <n v="11.340560301672625"/>
    <n v="5.1604551911835106"/>
    <n v="12.673833738879775"/>
    <n v="3.0473022223973905"/>
    <n v="4.2007560991043995"/>
    <n v="18.771602760853199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48.777043620000001"/>
    <n v="0"/>
    <n v="3.7548406193267123"/>
    <n v="0"/>
    <n v="1.9376173029455173"/>
    <n v="0"/>
    <n v="1.0086206009202923"/>
    <n v="0"/>
    <n v="0.66008998599091728"/>
    <n v="3.8848398304650229"/>
    <n v="2.2940988218730931"/>
    <n v="1.1181539387808332"/>
    <n v="0.86073427312541018"/>
    <s v=""/>
    <n v="0.51603183713639356"/>
    <s v=""/>
    <n v="0.34067098027431164"/>
  </r>
  <r>
    <x v="4"/>
    <d v="2020-08-01T00:00:00"/>
    <x v="1"/>
    <x v="35"/>
    <n v="197.56419339796747"/>
    <n v="101.87907919354393"/>
    <n v="53.574679556884483"/>
    <n v="34.888544328573587"/>
    <n v="200.72703604098047"/>
    <n v="118.53917573093912"/>
    <n v="57.815919767985243"/>
    <n v="44.511438021922459"/>
    <n v="111.54507508391744"/>
    <n v="69.699062580824872"/>
    <n v="25.982063893938729"/>
    <n v="17.939252118686628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40.299999999999997"/>
    <n v="21.84"/>
    <n v="31.46"/>
    <n v="0"/>
    <n v="9.1000000000000014"/>
    <n v="20.8"/>
    <n v="10.4"/>
    <n v="33.800000000000004"/>
    <n v="10.4"/>
    <n v="3.2932815827226025"/>
    <n v="16.170911815244835"/>
    <n v="15.397101004116051"/>
    <n v="6.9733221270738701"/>
    <n v="11.898920267019379"/>
    <n v="0"/>
    <n v="7.8271037640003707"/>
    <n v="12.285606993478677"/>
    <n v="5.5904931237821369"/>
    <n v="13.72998655045309"/>
    <n v="3.30124407426384"/>
    <n v="4.5508191073630995"/>
    <n v="20.324482181993417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48.777043620000001"/>
    <n v="0"/>
    <n v="4.050351942957044"/>
    <n v="0"/>
    <n v="2.0886685955638886"/>
    <n v="0"/>
    <n v="1.0983584813844132"/>
    <n v="0"/>
    <n v="0.7152656606327874"/>
    <n v="3.9661655048635578"/>
    <n v="2.3422155731080743"/>
    <n v="1.1423847586178011"/>
    <n v="0.87950150381525427"/>
    <s v=""/>
    <n v="0.5156758289105644"/>
    <s v=""/>
    <n v="0.34245052669051285"/>
  </r>
  <r>
    <x v="4"/>
    <d v="2020-08-01T00:00:00"/>
    <x v="7"/>
    <x v="24"/>
    <n v="10.796561318494813"/>
    <n v="3.1863150729739229"/>
    <n v="0"/>
    <n v="0"/>
    <n v="19.276937699999998"/>
    <n v="6.3467349801504556"/>
    <n v="0.84334919999999991"/>
    <n v="0.63232254515045572"/>
    <n v="24.76122295991912"/>
    <n v="4.61624246037967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828687260000002"/>
    <n v="0.21241078415556966"/>
    <n v="0"/>
    <n v="6.2687337500479112E-2"/>
    <n v="0"/>
    <n v="0"/>
    <n v="0"/>
    <n v="0"/>
    <n v="0"/>
    <n v="0.37605477162252499"/>
    <n v="0.12381219520718638"/>
    <n v="1.645206804834147E-2"/>
    <n v="1.2335357099189483E-2"/>
    <n v="0.2951231395792358"/>
    <s v=""/>
    <n v="0"/>
    <s v=""/>
  </r>
  <r>
    <x v="4"/>
    <d v="2020-08-01T00:00:00"/>
    <x v="7"/>
    <x v="25"/>
    <n v="5.0464535912594677"/>
    <n v="1.9541467352563555"/>
    <n v="0"/>
    <n v="0"/>
    <n v="14.4491371845"/>
    <n v="4.8589415783882428"/>
    <n v="0.86341570800000011"/>
    <n v="0.64736792067324278"/>
    <n v="18.884132690117326"/>
    <n v="5.843066666548055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75175580000003"/>
    <n v="9.9388205626357917E-2"/>
    <n v="0"/>
    <n v="3.8486262488200647E-2"/>
    <n v="0"/>
    <n v="0"/>
    <n v="0"/>
    <n v="0"/>
    <n v="0"/>
    <n v="0.28187397130300845"/>
    <n v="9.478830061208228E-2"/>
    <n v="1.6843525768475184E-2"/>
    <n v="1.2628862496376963E-2"/>
    <n v="0.38723168655329887"/>
    <s v=""/>
    <n v="0"/>
    <s v=""/>
  </r>
  <r>
    <x v="4"/>
    <d v="2020-08-01T00:00:00"/>
    <x v="7"/>
    <x v="26"/>
    <n v="5.6975907794200609"/>
    <n v="1.9875040130457085"/>
    <n v="0"/>
    <n v="0"/>
    <n v="15.138688013996253"/>
    <n v="5.0814388459944402"/>
    <n v="0.88328155092000005"/>
    <n v="0.6622628424408018"/>
    <n v="7.9638813805964901"/>
    <n v="2.857013551521794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906640789999997"/>
    <n v="0.11192234826343687"/>
    <n v="0"/>
    <n v="3.9042136393256772E-2"/>
    <n v="0"/>
    <n v="0"/>
    <n v="0"/>
    <n v="0"/>
    <n v="0"/>
    <n v="0.29532573857765892"/>
    <n v="9.9128780436130493E-2"/>
    <n v="1.7231068911407559E-2"/>
    <n v="1.2919432839592565E-2"/>
    <n v="0.34883235563787018"/>
    <s v=""/>
    <n v="0"/>
    <s v=""/>
  </r>
  <r>
    <x v="4"/>
    <d v="2020-08-01T00:00:00"/>
    <x v="7"/>
    <x v="27"/>
    <n v="2.6239235374999978"/>
    <n v="0.81618984227326385"/>
    <n v="0"/>
    <n v="0"/>
    <n v="15.949536781272304"/>
    <n v="5.3414511092077515"/>
    <n v="0.90294873541080012"/>
    <n v="0.67700881499068544"/>
    <n v="4.6169446007756534"/>
    <n v="0.75982752694374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18151400000004"/>
    <n v="5.1735393839689468E-2"/>
    <n v="0"/>
    <n v="1.6092657554416776E-2"/>
    <n v="0"/>
    <n v="0"/>
    <n v="0"/>
    <n v="0"/>
    <n v="0"/>
    <n v="0.3111437877275714"/>
    <n v="0.10420110332182086"/>
    <n v="1.7614736622910607E-2"/>
    <n v="1.3207097479376016E-2"/>
    <n v="0.31105702228309101"/>
    <s v=""/>
    <n v="0"/>
    <s v=""/>
  </r>
  <r>
    <x v="4"/>
    <d v="2020-08-01T00:00:00"/>
    <x v="7"/>
    <x v="28"/>
    <n v="14.022980658906521"/>
    <n v="3.459150945545471"/>
    <n v="0"/>
    <n v="0"/>
    <n v="17.336457413459577"/>
    <n v="5.7799591590899642"/>
    <n v="0.92241924805669184"/>
    <n v="0.69160732781506995"/>
    <n v="10.059568192377242"/>
    <n v="3.62810576701745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598796499999999"/>
    <n v="0.27714059679080549"/>
    <n v="0"/>
    <n v="6.8364292924347939E-2"/>
    <n v="0"/>
    <n v="0"/>
    <n v="0"/>
    <n v="0"/>
    <n v="0"/>
    <n v="0.33819985491586518"/>
    <n v="0.11275552452291726"/>
    <n v="1.7994567657298621E-2"/>
    <n v="1.3491885472761627E-2"/>
    <n v="0.24667729562533733"/>
    <s v=""/>
    <n v="0"/>
    <s v=""/>
  </r>
  <r>
    <x v="4"/>
    <d v="2020-08-01T00:00:00"/>
    <x v="7"/>
    <x v="29"/>
    <n v="3.5135497399428997"/>
    <n v="1.0643104060563193"/>
    <n v="0"/>
    <n v="0"/>
    <n v="19.162388839324983"/>
    <n v="6.3544749284733566"/>
    <n v="0.94169505557612487"/>
    <n v="0.70605985551121075"/>
    <n v="6.94107616024111"/>
    <n v="1.741634235379499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043616360000001"/>
    <n v="7.0209748925165405E-2"/>
    <n v="0"/>
    <n v="2.1267655766521013E-2"/>
    <n v="0"/>
    <n v="0"/>
    <n v="0"/>
    <n v="0"/>
    <n v="0"/>
    <n v="0.37382015083829306"/>
    <n v="0.12396318622786798"/>
    <n v="1.837060038134276E-2"/>
    <n v="1.3773825586213383E-2"/>
    <n v="0.30291599232450767"/>
    <s v=""/>
    <n v="0"/>
    <s v=""/>
  </r>
  <r>
    <x v="4"/>
    <d v="2020-08-01T00:00:00"/>
    <x v="7"/>
    <x v="30"/>
    <n v="3.3888024310999669"/>
    <n v="1.5667049119569056"/>
    <n v="0"/>
    <n v="0"/>
    <n v="15.397239480063163"/>
    <n v="5.1839697564449807"/>
    <n v="0.93417105557612512"/>
    <n v="0.7004185448539979"/>
    <n v="6.5770303643442869"/>
    <n v="1.748141748412896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9.428887320000001"/>
    <n v="6.8559148603953776E-2"/>
    <n v="0"/>
    <n v="3.1696139583603025E-2"/>
    <n v="0"/>
    <n v="0"/>
    <n v="0"/>
    <n v="0"/>
    <n v="0"/>
    <n v="0.30423405486584365"/>
    <n v="0.10243005841061883"/>
    <n v="1.8458285885871277E-2"/>
    <n v="1.3839570026827393E-2"/>
    <n v="0.46231816218579941"/>
    <s v=""/>
    <n v="0"/>
    <s v=""/>
  </r>
  <r>
    <x v="4"/>
    <d v="2020-08-01T00:00:00"/>
    <x v="7"/>
    <x v="31"/>
    <n v="4.8890274335863744"/>
    <n v="2.214715956444822"/>
    <n v="0"/>
    <n v="0"/>
    <n v="14.47618808526253"/>
    <n v="4.9068691698548212"/>
    <n v="0.95332934502036371"/>
    <n v="0.71478296037974931"/>
    <n v="5.6698218613168585"/>
    <n v="1.982669351142543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.10023213935790343"/>
    <n v="0"/>
    <n v="4.5404882954749731E-2"/>
    <n v="0"/>
    <n v="0"/>
    <n v="0"/>
    <n v="0"/>
    <n v="0"/>
    <n v="0.28603500035721763"/>
    <n v="9.6954827920556846E-2"/>
    <n v="1.8836834526974201E-2"/>
    <n v="1.4123396513181381E-2"/>
    <n v="0.4529972446524409"/>
    <s v=""/>
    <n v="0"/>
    <s v=""/>
  </r>
  <r>
    <x v="4"/>
    <d v="2020-08-01T00:00:00"/>
    <x v="7"/>
    <x v="32"/>
    <n v="5.5"/>
    <n v="1.642471959270932"/>
    <n v="0"/>
    <n v="0"/>
    <n v="14.685795204409908"/>
    <n v="5.0052556710791487"/>
    <n v="1.0292960515701601"/>
    <n v="0.77174093369882646"/>
    <n v="4.8173339005043943"/>
    <n v="1.409313412960372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0.11275796136494096"/>
    <n v="0"/>
    <n v="3.3673052677540116E-2"/>
    <n v="0"/>
    <n v="0"/>
    <n v="0"/>
    <n v="0"/>
    <n v="0.29017662742416855"/>
    <n v="9.8898846798115905E-2"/>
    <n v="2.0337860681589378E-2"/>
    <n v="1.5248829107916362E-2"/>
    <s v=""/>
    <n v="0.29863126532198764"/>
    <s v=""/>
    <n v="0"/>
  </r>
  <r>
    <x v="4"/>
    <d v="2020-08-01T00:00:00"/>
    <x v="7"/>
    <x v="33"/>
    <n v="6"/>
    <n v="1.7922976680943696"/>
    <n v="0"/>
    <n v="0"/>
    <n v="17.006532189542376"/>
    <n v="5.7301989208989017"/>
    <n v="1.0418360515701601"/>
    <n v="0.7811431181275148"/>
    <n v="4.8112571417599437"/>
    <n v="1.846012307332205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0.12300868512539014"/>
    <n v="0"/>
    <n v="3.674469658426522E-2"/>
    <n v="0"/>
    <n v="0"/>
    <n v="0"/>
    <n v="0"/>
    <n v="0.33603206951027731"/>
    <n v="0.11322300047032866"/>
    <n v="2.0585638541572502E-2"/>
    <n v="1.5434606870030159E-2"/>
    <s v=""/>
    <n v="0.29871627801572831"/>
    <s v=""/>
    <n v="0"/>
  </r>
  <r>
    <x v="4"/>
    <d v="2020-08-01T00:00:00"/>
    <x v="7"/>
    <x v="34"/>
    <n v="7"/>
    <n v="2.0990540841253118"/>
    <n v="0"/>
    <n v="0"/>
    <n v="17.495809689542376"/>
    <n v="5.8873897303275902"/>
    <n v="1.0543760515701603"/>
    <n v="0.79054530255620326"/>
    <n v="3.7729755344004547"/>
    <n v="1.19050061750561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0.14351013264628851"/>
    <n v="0"/>
    <n v="4.3033647149222441E-2"/>
    <n v="0"/>
    <n v="0"/>
    <n v="0"/>
    <n v="0"/>
    <n v="0.34569970363211877"/>
    <n v="0.11632893367361853"/>
    <n v="2.0833416401555626E-2"/>
    <n v="1.562038463214396E-2"/>
    <s v=""/>
    <n v="0.29986486916075877"/>
    <s v=""/>
    <n v="0"/>
  </r>
  <r>
    <x v="4"/>
    <d v="2020-08-01T00:00:00"/>
    <x v="7"/>
    <x v="35"/>
    <n v="7.5"/>
    <n v="2.5129367585017448"/>
    <n v="0"/>
    <n v="0"/>
    <n v="20.824615764542376"/>
    <n v="6.9200365355533178"/>
    <n v="1.05600625157016"/>
    <n v="0.79176758653193258"/>
    <n v="11.16048885497796"/>
    <n v="3.587789575374262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0.15376085640673767"/>
    <n v="0"/>
    <n v="5.1518841077759947E-2"/>
    <n v="0"/>
    <n v="0"/>
    <n v="0"/>
    <n v="0"/>
    <n v="0.41147358286356323"/>
    <n v="0.13673300189668375"/>
    <n v="2.0865627523353428E-2"/>
    <n v="1.5644535741218751E-2"/>
    <s v=""/>
    <n v="0.33505823446689931"/>
    <s v=""/>
    <n v="0"/>
  </r>
  <r>
    <x v="4"/>
    <d v="2020-08-01T00:00:00"/>
    <x v="6"/>
    <x v="24"/>
    <n v="0.16992280359999998"/>
    <n v="8.5402808298782232E-2"/>
    <n v="1.3762925553641831E-2"/>
    <n v="1.3191385494254136E-2"/>
    <n v="2.3326798325670057"/>
    <n v="1.5438725664911317"/>
    <n v="0.61796382016576945"/>
    <n v="0.55007873910293603"/>
    <n v="4.3468002399999997E-2"/>
    <n v="2.3783620971485116E-2"/>
    <n v="1.6928754460392468E-2"/>
    <n v="9.247437356545372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828687260000002"/>
    <n v="3.3430492259382419E-3"/>
    <n v="0"/>
    <n v="1.6802088132225005E-3"/>
    <n v="0"/>
    <n v="2.7077082442128432E-4"/>
    <n v="0"/>
    <n v="2.5952638569588224E-4"/>
    <n v="0"/>
    <n v="4.550595096359393E-2"/>
    <n v="3.0117887728926162E-2"/>
    <n v="1.2055246890351342E-2"/>
    <n v="1.073094377473457E-2"/>
    <n v="0.50259768841750818"/>
    <s v=""/>
    <n v="0.15446079299996782"/>
    <s v=""/>
  </r>
  <r>
    <x v="4"/>
    <d v="2020-08-01T00:00:00"/>
    <x v="6"/>
    <x v="25"/>
    <n v="0.57375204719999995"/>
    <n v="0.69782796202900865"/>
    <n v="0.40526799444375561"/>
    <n v="0.58769759199569516"/>
    <n v="2.8273996775831454"/>
    <n v="1.8713004398562703"/>
    <n v="0.74902293983996904"/>
    <n v="0.66674064218811269"/>
    <n v="0.12199500160000001"/>
    <n v="7.2929661446391278E-2"/>
    <n v="5.0563987208605984E-2"/>
    <n v="3.075161046618003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75175580000003"/>
    <n v="1.1299853533662561E-2"/>
    <n v="0"/>
    <n v="1.3743486931513012E-2"/>
    <n v="0"/>
    <n v="7.9816168002260525E-3"/>
    <n v="0"/>
    <n v="1.1574506346506565E-2"/>
    <n v="0"/>
    <n v="5.515695265431763E-2"/>
    <n v="3.6505355285102174E-2"/>
    <n v="1.461195003921976E-2"/>
    <n v="1.3006785820006379E-2"/>
    <n v="1.216253546169497"/>
    <s v=""/>
    <n v="0.84218120220763615"/>
    <s v=""/>
  </r>
  <r>
    <x v="4"/>
    <d v="2020-08-01T00:00:00"/>
    <x v="6"/>
    <x v="26"/>
    <n v="7.2349999999999998E-2"/>
    <n v="3.4955154958297985E-2"/>
    <n v="1.3239632890143571E-2"/>
    <n v="7.2473083530283366E-3"/>
    <n v="3.453123823240575"/>
    <n v="2.2854328592241382"/>
    <n v="0.91478717290015266"/>
    <n v="0.81429520336881578"/>
    <n v="1.779625E-2"/>
    <n v="9.9200124921029632E-3"/>
    <n v="1.1952108326537814E-4"/>
    <n v="1.4235828370449954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906640789999997"/>
    <n v="1.4212291142614991E-3"/>
    <n v="0"/>
    <n v="6.8665216199385339E-4"/>
    <n v="0"/>
    <n v="2.6007673428619433E-4"/>
    <n v="0"/>
    <n v="1.4236469428271495E-4"/>
    <n v="0"/>
    <n v="6.7363588083445169E-2"/>
    <n v="4.4584256343482793E-2"/>
    <n v="1.7845681027862752E-2"/>
    <n v="1.5885282273655821E-2"/>
    <n v="0.48313966770280559"/>
    <s v=""/>
    <n v="0.20733160421329794"/>
    <s v=""/>
  </r>
  <r>
    <x v="4"/>
    <d v="2020-08-01T00:00:00"/>
    <x v="6"/>
    <x v="27"/>
    <n v="0.10188"/>
    <n v="8.2230980353571154E-2"/>
    <n v="3.4110025631289287E-2"/>
    <n v="2.9486238461475578E-2"/>
    <n v="3.2545218734375121"/>
    <n v="2.1539891447152417"/>
    <n v="0.86217437200084834"/>
    <n v="0.76746206810274198"/>
    <n v="1.168375E-2"/>
    <n v="5.7586308447261109E-3"/>
    <n v="0"/>
    <n v="-2.8048132005825677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18151400000004"/>
    <n v="2.0087482920365272E-3"/>
    <n v="0"/>
    <n v="1.6213323649168165E-3"/>
    <n v="0"/>
    <n v="6.7254079042181503E-4"/>
    <n v="0"/>
    <n v="5.8137447141804886E-4"/>
    <n v="0"/>
    <n v="6.3489258454990802E-2"/>
    <n v="4.2020050513172959E-2"/>
    <n v="1.6819309768354593E-2"/>
    <n v="1.4971660812563988E-2"/>
    <n v="0.8071356532545263"/>
    <s v=""/>
    <n v="0.35857821875274576"/>
    <s v=""/>
  </r>
  <r>
    <x v="4"/>
    <d v="2020-08-01T00:00:00"/>
    <x v="6"/>
    <x v="28"/>
    <n v="0.5434343036"/>
    <n v="0.87009765180496179"/>
    <n v="0.33962898330152658"/>
    <n v="0.551473550480862"/>
    <n v="3.2878352102992556"/>
    <n v="2.1760374113316363"/>
    <n v="0.87099960237414698"/>
    <n v="0.77531782185016174"/>
    <n v="5.2774653011999995"/>
    <n v="8.3320241986110641"/>
    <n v="3.1747902679728575"/>
    <n v="5.0797713429703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598796499999999"/>
    <n v="1.074006381950211E-2"/>
    <n v="0"/>
    <n v="1.7196014766971024E-2"/>
    <n v="0"/>
    <n v="6.7121948898829359E-3"/>
    <n v="0"/>
    <n v="1.0898945995303702E-2"/>
    <n v="0"/>
    <n v="6.4139135498766653E-2"/>
    <n v="4.2450168408252366E-2"/>
    <n v="1.6991472486530882E-2"/>
    <n v="1.5124910967094949E-2"/>
    <n v="1.6011091792346726"/>
    <s v=""/>
    <n v="0.63380650359975743"/>
    <s v=""/>
  </r>
  <r>
    <x v="4"/>
    <d v="2020-08-01T00:00:00"/>
    <x v="6"/>
    <x v="29"/>
    <n v="0.32201596590000003"/>
    <n v="0.43505555400730023"/>
    <n v="0.17218434828536855"/>
    <n v="0.23538910128499047"/>
    <n v="4.1941553638377966"/>
    <n v="2.7758809054841893"/>
    <n v="1.1110981605022761"/>
    <n v="0.98904087133245266"/>
    <n v="0.16087399839999991"/>
    <n v="8.8967001269679519E-2"/>
    <n v="6.219330619376251E-2"/>
    <n v="6.443695514332592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043616360000001"/>
    <n v="6.4347061488023933E-3"/>
    <n v="0"/>
    <n v="8.6935274796615478E-3"/>
    <n v="0"/>
    <n v="3.4406855621048997E-3"/>
    <n v="0"/>
    <n v="4.703678878673876E-3"/>
    <n v="0"/>
    <n v="8.1819641793904371E-2"/>
    <n v="5.415192372402515E-2"/>
    <n v="2.1675318533497728E-2"/>
    <n v="1.9294223220645085E-2"/>
    <n v="1.3510372157832815"/>
    <s v=""/>
    <n v="0.54105527240560325"/>
    <s v=""/>
  </r>
  <r>
    <x v="4"/>
    <d v="2020-08-01T00:00:00"/>
    <x v="6"/>
    <x v="30"/>
    <n v="4.6466001799999997E-2"/>
    <n v="3.7057818507756392E-2"/>
    <n v="1.6803559286748593E-2"/>
    <n v="6.6925697449353727E-3"/>
    <n v="3.6249141322127998"/>
    <n v="2.3991314223567346"/>
    <n v="0.96029714564386603"/>
    <n v="0.85480577632882415"/>
    <n v="3.5976000000000001E-2"/>
    <n v="7.0425650415067067E-3"/>
    <n v="2.0067565686240574E-2"/>
    <n v="1.13878125004633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9.428887320000001"/>
    <n v="9.4005761244799141E-4"/>
    <n v="0"/>
    <n v="7.4971986053107037E-4"/>
    <n v="0"/>
    <n v="3.3995422915274702E-4"/>
    <n v="0"/>
    <n v="1.3539794455837191E-4"/>
    <n v="0"/>
    <n v="7.1624678333513644E-2"/>
    <n v="4.7404437771117532E-2"/>
    <n v="1.8974511299484607E-2"/>
    <n v="1.6890107333330684E-2"/>
    <n v="0.79752543950868604"/>
    <s v=""/>
    <n v="0.18059804960010215"/>
    <s v=""/>
  </r>
  <r>
    <x v="4"/>
    <d v="2020-08-01T00:00:00"/>
    <x v="6"/>
    <x v="31"/>
    <n v="0.16797426880000002"/>
    <n v="0.15119093353911733"/>
    <n v="8.0849966304783139E-2"/>
    <n v="7.0831957356322306E-2"/>
    <n v="3.9413750258452409"/>
    <n v="2.6085794937231075"/>
    <n v="1.0441326467837591"/>
    <n v="0.92943170952136012"/>
    <n v="0.33740599220000028"/>
    <n v="0.24359356828341591"/>
    <n v="0.13854803626690382"/>
    <n v="0.10880469593166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3.4437156566644745E-3"/>
    <n v="0"/>
    <n v="3.0996329895878454E-3"/>
    <n v="0"/>
    <n v="1.6575413412639119E-3"/>
    <n v="0"/>
    <n v="1.452157656543152E-3"/>
    <n v="0"/>
    <n v="7.7877629130371093E-2"/>
    <n v="5.1542922212963777E-2"/>
    <n v="2.0631016966394911E-2"/>
    <n v="1.8364641147181556E-2"/>
    <n v="0.90008389153420931"/>
    <s v=""/>
    <n v="0.46849341887287232"/>
    <s v=""/>
  </r>
  <r>
    <x v="4"/>
    <d v="2020-08-01T00:00:00"/>
    <x v="6"/>
    <x v="32"/>
    <n v="1.5"/>
    <n v="1.0794000000000001"/>
    <n v="0.96878705102639207"/>
    <n v="0.69713916191859182"/>
    <n v="4.2979997778535131"/>
    <n v="2.8446098153602537"/>
    <n v="1.1386081899079874"/>
    <n v="1.0135288458616394"/>
    <n v="4.2033994200000251E-2"/>
    <n v="2.5533053356313656E-2"/>
    <n v="1.9289027918206525E-2"/>
    <n v="8.411161744540152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3.0752171281347534E-2"/>
    <n v="0"/>
    <n v="2.2129262454057688E-2"/>
    <n v="0"/>
    <n v="1.9861536885543454E-2"/>
    <n v="0"/>
    <n v="1.4292361942837072E-2"/>
    <n v="8.4924177604822529E-2"/>
    <n v="5.6206645337874457E-2"/>
    <n v="2.2497759222859376E-2"/>
    <n v="2.0026316464015939E-2"/>
    <s v=""/>
    <n v="0.71960000000000002"/>
    <s v=""/>
    <n v="0.64585803401759478"/>
  </r>
  <r>
    <x v="4"/>
    <d v="2020-08-01T00:00:00"/>
    <x v="6"/>
    <x v="33"/>
    <n v="1.5"/>
    <n v="1.0794000000000001"/>
    <n v="0.96878705102639207"/>
    <n v="0.69713916191859182"/>
    <n v="4.0701966696645888"/>
    <n v="2.6938394591441317"/>
    <n v="1.0782595398203547"/>
    <n v="0.95980966641539911"/>
    <n v="7.6697991799999962E-2"/>
    <n v="2.4011421996957893E-2"/>
    <n v="1.515326800006811E-2"/>
    <n v="-1.249800115354915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3.0752171281347534E-2"/>
    <n v="0"/>
    <n v="2.2129262454057688E-2"/>
    <n v="0"/>
    <n v="1.9861536885543454E-2"/>
    <n v="0"/>
    <n v="1.4292361942837072E-2"/>
    <n v="8.0423015990424201E-2"/>
    <n v="5.3227573869603036E-2"/>
    <n v="2.130533024585907E-2"/>
    <n v="1.8964879197409985E-2"/>
    <s v=""/>
    <n v="0.71960000000000002"/>
    <s v=""/>
    <n v="0.64585803401759478"/>
  </r>
  <r>
    <x v="4"/>
    <d v="2020-08-01T00:00:00"/>
    <x v="6"/>
    <x v="34"/>
    <n v="1.6"/>
    <n v="1.1513600000000002"/>
    <n v="1.0333728544281515"/>
    <n v="0.74361510604649794"/>
    <n v="5.0182749738098851"/>
    <n v="3.3213203779655589"/>
    <n v="1.3294204931866722"/>
    <n v="1.1833798755945937"/>
    <n v="0.24003720600000017"/>
    <n v="0.13868720832825196"/>
    <n v="3.5388945758072055E-2"/>
    <n v="3.191554027743226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3.2802316033437369E-2"/>
    <n v="0"/>
    <n v="2.3604546617661534E-2"/>
    <n v="0"/>
    <n v="2.1185639344579683E-2"/>
    <n v="0"/>
    <n v="1.5245186072359543E-2"/>
    <n v="9.9156095200755009E-2"/>
    <n v="6.5625969343751034E-2"/>
    <n v="2.6268019523086078E-2"/>
    <n v="2.3382402960280768E-2"/>
    <s v=""/>
    <n v="0.71960000000000013"/>
    <s v=""/>
    <n v="0.64585803401759467"/>
  </r>
  <r>
    <x v="4"/>
    <d v="2020-08-01T00:00:00"/>
    <x v="6"/>
    <x v="35"/>
    <n v="2.5"/>
    <n v="1.7989999999999999"/>
    <n v="1.6146450850439866"/>
    <n v="1.1618986031976528"/>
    <n v="5.1223928219621389"/>
    <n v="3.3902302588674149"/>
    <n v="1.3570029596243409"/>
    <n v="1.2079323297420095"/>
    <n v="0.17493660779999975"/>
    <n v="0.12022442181452721"/>
    <n v="7.9975538941208679E-2"/>
    <n v="7.053943046549271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5.1253618802245889E-2"/>
    <n v="0"/>
    <n v="3.6882104090096145E-2"/>
    <n v="0"/>
    <n v="3.3102561475905755E-2"/>
    <n v="0"/>
    <n v="2.3820603238061781E-2"/>
    <n v="0.10121335976225525"/>
    <n v="6.6987559680398059E-2"/>
    <n v="2.6813021477390848E-2"/>
    <n v="2.386753490174651E-2"/>
    <s v=""/>
    <n v="0.71960000000000002"/>
    <s v=""/>
    <n v="0.64585803401759456"/>
  </r>
  <r>
    <x v="4"/>
    <d v="2020-08-01T00:00:00"/>
    <x v="3"/>
    <x v="24"/>
    <n v="0.104543"/>
    <n v="0.11434346515896865"/>
    <n v="0.104543"/>
    <n v="0.11434346515896865"/>
    <n v="2.1957483260412105"/>
    <n v="1.6419104693382482"/>
    <n v="2.1957483260412105"/>
    <n v="1.6419104693382482"/>
    <n v="2E-3"/>
    <n v="3.6481701172804992E-3"/>
    <n v="2E-3"/>
    <n v="3.648170117280499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828687260000002"/>
    <n v="2.0567715917044912E-3"/>
    <n v="0"/>
    <n v="2.2495852504330178E-3"/>
    <n v="0"/>
    <n v="2.0567715917044912E-3"/>
    <n v="0"/>
    <n v="2.2495852504330178E-3"/>
    <n v="0"/>
    <n v="4.2834689209477965E-2"/>
    <n v="3.2030412515761143E-2"/>
    <n v="4.2834689209477965E-2"/>
    <n v="3.2030412515761143E-2"/>
    <n v="1.0937457807693356"/>
    <s v=""/>
    <n v="1"/>
    <s v=""/>
  </r>
  <r>
    <x v="4"/>
    <d v="2020-08-01T00:00:00"/>
    <x v="3"/>
    <x v="25"/>
    <n v="0.17150799999999999"/>
    <n v="0.20203822999403984"/>
    <n v="0.17150799999999999"/>
    <n v="0.20203822999403981"/>
    <n v="2.6614274374167977"/>
    <n v="1.9901304357395153"/>
    <n v="2.6614274374167977"/>
    <n v="1.9901304357395153"/>
    <n v="8.9999999999999993E-3"/>
    <n v="1.6723278249873599E-2"/>
    <n v="8.9999999999999993E-3"/>
    <n v="1.67232782498735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75175580000003"/>
    <n v="3.3777923570106933E-3"/>
    <n v="0"/>
    <n v="3.9790749650035935E-3"/>
    <n v="0"/>
    <n v="3.3777923570106933E-3"/>
    <n v="0"/>
    <n v="3.9790749650035935E-3"/>
    <n v="0"/>
    <n v="5.1919163860123685E-2"/>
    <n v="3.8823492515155017E-2"/>
    <n v="5.1919163860123685E-2"/>
    <n v="3.8823492515155017E-2"/>
    <n v="1.1780105300862924"/>
    <s v=""/>
    <n v="1"/>
    <s v=""/>
  </r>
  <r>
    <x v="4"/>
    <d v="2020-08-01T00:00:00"/>
    <x v="3"/>
    <x v="26"/>
    <n v="0.18410099999999999"/>
    <n v="0.18583188767355324"/>
    <n v="0.18410100000000001"/>
    <n v="0.18583188767355324"/>
    <n v="3.2504207172527697"/>
    <n v="2.4305607988477163"/>
    <n v="3.2504207172527697"/>
    <n v="2.4305607988477163"/>
    <n v="7.0000000000000001E-3"/>
    <n v="1.314432195930299E-2"/>
    <n v="6.9999999999999993E-3"/>
    <n v="1.314432195930299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906640789999997"/>
    <n v="3.6164436926697475E-3"/>
    <n v="0"/>
    <n v="3.65044490835973E-3"/>
    <n v="0"/>
    <n v="3.6164436926697479E-3"/>
    <n v="0"/>
    <n v="3.65044490835973E-3"/>
    <n v="0"/>
    <n v="6.3409253042489955E-2"/>
    <n v="4.7415414229685447E-2"/>
    <n v="6.3409253042489955E-2"/>
    <n v="4.7415414229685447E-2"/>
    <n v="1.0094018374346323"/>
    <s v=""/>
    <n v="1"/>
    <s v=""/>
  </r>
  <r>
    <x v="4"/>
    <d v="2020-08-01T00:00:00"/>
    <x v="3"/>
    <x v="27"/>
    <n v="0.22667399999999999"/>
    <n v="0.22728203980643372"/>
    <n v="0.22667400000000004"/>
    <n v="0.22728203980643369"/>
    <n v="3.0634769743779877"/>
    <n v="2.2907702386259157"/>
    <n v="3.0634769743779877"/>
    <n v="2.2907702386259157"/>
    <n v="4.0000000000000001E-3"/>
    <n v="7.2085542991801631E-3"/>
    <n v="4.0000000000000001E-3"/>
    <n v="7.208554299180158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18151400000004"/>
    <n v="4.4692874985187252E-3"/>
    <n v="0"/>
    <n v="4.4812761019999182E-3"/>
    <n v="0"/>
    <n v="4.469287498518726E-3"/>
    <n v="0"/>
    <n v="4.4812761019999174E-3"/>
    <n v="0"/>
    <n v="5.9762351878668886E-2"/>
    <n v="4.4688378015878834E-2"/>
    <n v="5.9762351878668886E-2"/>
    <n v="4.4688378015878834E-2"/>
    <n v="1.002682441772915"/>
    <s v=""/>
    <n v="0.99999999999999978"/>
    <s v=""/>
  </r>
  <r>
    <x v="4"/>
    <d v="2020-08-01T00:00:00"/>
    <x v="3"/>
    <x v="28"/>
    <n v="0.21288499999999999"/>
    <n v="0.2261370226027504"/>
    <n v="0.21288499999999999"/>
    <n v="0.22613702260275048"/>
    <n v="3.0948347726612289"/>
    <n v="2.3142185986615473"/>
    <n v="3.0948347726612289"/>
    <n v="2.3142185986615473"/>
    <n v="0.02"/>
    <n v="3.6974223901042644E-2"/>
    <n v="2.0000000000000004E-2"/>
    <n v="3.697422390104263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598796499999999"/>
    <n v="4.2073135079408455E-3"/>
    <n v="0"/>
    <n v="4.4692174171128835E-3"/>
    <n v="0"/>
    <n v="4.2073135079408455E-3"/>
    <n v="0"/>
    <n v="4.4692174171128852E-3"/>
    <n v="0"/>
    <n v="6.037408024836681E-2"/>
    <n v="4.5145808953061466E-2"/>
    <n v="6.037408024836681E-2"/>
    <n v="4.5145808953061466E-2"/>
    <n v="1.0622496775383443"/>
    <s v=""/>
    <n v="1.0000000000000004"/>
    <s v=""/>
  </r>
  <r>
    <x v="4"/>
    <d v="2020-08-01T00:00:00"/>
    <x v="3"/>
    <x v="29"/>
    <n v="6.2964999999999993E-2"/>
    <n v="8.0504712197155992E-2"/>
    <n v="6.2964999999999938E-2"/>
    <n v="8.0504712197155937E-2"/>
    <n v="3.9479526897479063"/>
    <n v="2.9521529297650142"/>
    <n v="3.9479526897479063"/>
    <n v="2.9521529297650142"/>
    <n v="6.0000000000000001E-3"/>
    <n v="1.0791792923055137E-2"/>
    <n v="5.9999999999999984E-3"/>
    <n v="1.079179292305514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043616360000001"/>
    <n v="1.2582024357921521E-3"/>
    <n v="0"/>
    <n v="1.6086909390805662E-3"/>
    <n v="0"/>
    <n v="1.258202435792151E-3"/>
    <n v="0"/>
    <n v="1.6086909390805651E-3"/>
    <n v="0"/>
    <n v="7.7016716566951512E-2"/>
    <n v="5.7590640851505712E-2"/>
    <n v="7.7016716566951512E-2"/>
    <n v="5.7590640851505712E-2"/>
    <n v="1.2785628872731836"/>
    <s v=""/>
    <n v="0.99999999999999933"/>
    <s v=""/>
  </r>
  <r>
    <x v="4"/>
    <d v="2020-08-01T00:00:00"/>
    <x v="3"/>
    <x v="30"/>
    <n v="7.8758999999999996E-2"/>
    <n v="9.1930217989574778E-2"/>
    <n v="7.8759000000000134E-2"/>
    <n v="9.1930217989574681E-2"/>
    <n v="3.412126699398105"/>
    <n v="2.5514793676518845"/>
    <n v="3.412126699398105"/>
    <n v="2.5514793676518845"/>
    <n v="5.0000000000000001E-3"/>
    <n v="9.3217179024153007E-3"/>
    <n v="4.9999999999999975E-3"/>
    <n v="9.321717902415302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9.428887320000001"/>
    <n v="1.593379990330723E-3"/>
    <n v="0"/>
    <n v="1.8598480154817852E-3"/>
    <n v="0"/>
    <n v="1.5933799903307256E-3"/>
    <n v="0"/>
    <n v="1.8598480154817833E-3"/>
    <n v="0"/>
    <n v="6.7420211448814493E-2"/>
    <n v="5.041468082199934E-2"/>
    <n v="6.7420211448814493E-2"/>
    <n v="5.041468082199934E-2"/>
    <n v="1.1672344492638909"/>
    <s v=""/>
    <n v="0.999999999999999"/>
    <s v=""/>
  </r>
  <r>
    <x v="4"/>
    <d v="2020-08-01T00:00:00"/>
    <x v="3"/>
    <x v="31"/>
    <n v="7.0161000000000001E-2"/>
    <n v="7.7493660398921707E-2"/>
    <n v="7.0160999999999918E-2"/>
    <n v="7.7493660398921804E-2"/>
    <n v="3.7100109044011842"/>
    <n v="2.7742276621829203"/>
    <n v="3.7100109044011842"/>
    <n v="2.7742276621829203"/>
    <n v="8.9999999999999993E-3"/>
    <n v="1.6624195229579492E-2"/>
    <n v="9.0000000000000011E-3"/>
    <n v="1.662419522957948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1.4384020595137497E-3"/>
    <n v="0"/>
    <n v="1.5887322118708126E-3"/>
    <n v="0"/>
    <n v="1.438402059513748E-3"/>
    <n v="0"/>
    <n v="1.5887322118708145E-3"/>
    <n v="0"/>
    <n v="7.3306105455069381E-2"/>
    <n v="5.4815964373338258E-2"/>
    <n v="7.3306105455069381E-2"/>
    <n v="5.4815964373338258E-2"/>
    <n v="1.1045119140109421"/>
    <s v=""/>
    <n v="1.0000000000000013"/>
    <s v=""/>
  </r>
  <r>
    <x v="4"/>
    <d v="2020-08-01T00:00:00"/>
    <x v="3"/>
    <x v="32"/>
    <n v="1.5"/>
    <n v="1.6144643017477875"/>
    <n v="1.5"/>
    <n v="1.6144643017477875"/>
    <n v="4.0457012941900414"/>
    <n v="3.0252462142244885"/>
    <n v="4.0457012941900414"/>
    <n v="3.0252462142244885"/>
    <n v="2E-3"/>
    <n v="3.5897190778608054E-3"/>
    <n v="2.0000000000000018E-3"/>
    <n v="3.589719077860806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3.0752171281347534E-2"/>
    <n v="0"/>
    <n v="3.3098855156646075E-2"/>
    <n v="0"/>
    <n v="3.0752171281347534E-2"/>
    <n v="0"/>
    <n v="3.3098855156646075E-2"/>
    <n v="7.9939011866455578E-2"/>
    <n v="5.9775839942789739E-2"/>
    <n v="7.9939011866455578E-2"/>
    <n v="5.9775839942789739E-2"/>
    <s v=""/>
    <n v="1.076309534498525"/>
    <s v=""/>
    <n v="1"/>
  </r>
  <r>
    <x v="4"/>
    <d v="2020-08-01T00:00:00"/>
    <x v="3"/>
    <x v="33"/>
    <n v="3"/>
    <n v="3.2289286034955751"/>
    <n v="3"/>
    <n v="3.2289286034955755"/>
    <n v="3.8312705409896037"/>
    <n v="2.8649017455746342"/>
    <n v="3.8312705409896037"/>
    <n v="2.8649017455746342"/>
    <n v="8.0000000000000002E-3"/>
    <n v="1.4441860870666817E-2"/>
    <n v="7.9999999999999932E-3"/>
    <n v="1.444186087066683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6.1504342562695068E-2"/>
    <n v="0"/>
    <n v="6.6197710313292149E-2"/>
    <n v="0"/>
    <n v="6.1504342562695068E-2"/>
    <n v="0"/>
    <n v="6.6197710313292163E-2"/>
    <n v="7.5702074614256751E-2"/>
    <n v="5.6607593586953088E-2"/>
    <n v="7.5702074614256751E-2"/>
    <n v="5.6607593586953088E-2"/>
    <s v=""/>
    <n v="1.076309534498525"/>
    <s v=""/>
    <n v="1.0000000000000002"/>
  </r>
  <r>
    <x v="4"/>
    <d v="2020-08-01T00:00:00"/>
    <x v="3"/>
    <x v="34"/>
    <n v="4"/>
    <n v="4.3052381379940998"/>
    <n v="4"/>
    <n v="4.3052381379940998"/>
    <n v="4.7236953479517156"/>
    <n v="3.5322285135244309"/>
    <n v="4.7236953479517156"/>
    <n v="3.5322285135244309"/>
    <n v="0.14752299999999999"/>
    <n v="0.14406765647766884"/>
    <n v="0.14752300000000002"/>
    <n v="0.14406765647766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8.2005790083593419E-2"/>
    <n v="0"/>
    <n v="8.8263613751056194E-2"/>
    <n v="0"/>
    <n v="8.2005790083593419E-2"/>
    <n v="0"/>
    <n v="8.8263613751056194E-2"/>
    <n v="9.3335496373819937E-2"/>
    <n v="6.9793303193974907E-2"/>
    <n v="9.3335496373819937E-2"/>
    <n v="6.9793303193974907E-2"/>
    <s v=""/>
    <n v="1.076309534498525"/>
    <s v=""/>
    <n v="1"/>
  </r>
  <r>
    <x v="4"/>
    <d v="2020-08-01T00:00:00"/>
    <x v="3"/>
    <x v="35"/>
    <n v="5"/>
    <n v="5.3815476724926246"/>
    <n v="5"/>
    <n v="5.3815476724926246"/>
    <n v="4.8217013355714329"/>
    <n v="3.6055142609036723"/>
    <n v="4.8217013355714329"/>
    <n v="3.6055142609036723"/>
    <n v="0.180704"/>
    <n v="0.22470978443677211"/>
    <n v="0.18070399999999998"/>
    <n v="0.22470978443677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0.10250723760449178"/>
    <n v="0"/>
    <n v="0.11032951718882024"/>
    <n v="0"/>
    <n v="0.10250723760449178"/>
    <n v="0"/>
    <n v="0.11032951718882024"/>
    <n v="9.5271996683066018E-2"/>
    <n v="7.1241356276342704E-2"/>
    <n v="9.5271996683066018E-2"/>
    <n v="7.1241356276342704E-2"/>
    <s v=""/>
    <n v="1.076309534498525"/>
    <s v=""/>
    <n v="1"/>
  </r>
  <r>
    <x v="4"/>
    <d v="2020-08-01T00:00:00"/>
    <x v="4"/>
    <x v="24"/>
    <n v="192.27875010624743"/>
    <n v="104.89087868136146"/>
    <n v="50.051037224578877"/>
    <n v="36.758743552245683"/>
    <n v="208.94732882315182"/>
    <n v="113.50556653646987"/>
    <n v="55.896334476414573"/>
    <n v="44.520935075024639"/>
    <n v="164.33491376520863"/>
    <n v="67.654029643571036"/>
    <n v="29.431787087316089"/>
    <n v="17.704249514285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828687260000002"/>
    <n v="3.7828785371280396"/>
    <n v="0"/>
    <n v="2.0636157322895508"/>
    <n v="0"/>
    <n v="0.98470056817632778"/>
    <n v="0"/>
    <n v="0.72318892211826291"/>
    <n v="0"/>
    <n v="4.0761474278005787"/>
    <n v="2.2142681875118315"/>
    <n v="1.090426478686205"/>
    <n v="0.86851502726284446"/>
    <n v="0.54551466879934429"/>
    <s v=""/>
    <n v="0.35044747469331206"/>
    <s v=""/>
  </r>
  <r>
    <x v="4"/>
    <d v="2020-08-01T00:00:00"/>
    <x v="4"/>
    <x v="25"/>
    <n v="222.79478314804064"/>
    <n v="132.20920066017013"/>
    <n v="58.139221823037495"/>
    <n v="42.650880342723489"/>
    <n v="235.80138872688519"/>
    <n v="131.1645028150912"/>
    <n v="67.299876175865762"/>
    <n v="53.456499626293542"/>
    <n v="180.37961646940201"/>
    <n v="87.481335354438116"/>
    <n v="35.948516728132667"/>
    <n v="24.50876915238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75175580000003"/>
    <n v="4.3878682959355038"/>
    <n v="0"/>
    <n v="2.6038157258927614"/>
    <n v="0"/>
    <n v="1.1450324131609333"/>
    <n v="0"/>
    <n v="0.83999473867941443"/>
    <n v="0"/>
    <n v="4.6000168058831798"/>
    <n v="2.5587589646622741"/>
    <n v="1.3128869304557338"/>
    <n v="1.0428301461339169"/>
    <n v="0.59341246142339421"/>
    <s v=""/>
    <n v="0.3226014538303813"/>
    <s v=""/>
  </r>
  <r>
    <x v="4"/>
    <d v="2020-08-01T00:00:00"/>
    <x v="4"/>
    <x v="26"/>
    <n v="156.02839419923581"/>
    <n v="92.266668623065499"/>
    <n v="45.357313232569929"/>
    <n v="33.472224752381059"/>
    <n v="281.42478440012809"/>
    <n v="156.57685612875892"/>
    <n v="79.216481509215384"/>
    <n v="63.006639339439644"/>
    <n v="202.22097596013009"/>
    <n v="90.848559661969929"/>
    <n v="43.843272139509217"/>
    <n v="26.48472110907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906640789999997"/>
    <n v="3.0649909673451821"/>
    <n v="0"/>
    <n v="1.8124682200831879"/>
    <n v="0"/>
    <n v="0.89099010519428801"/>
    <n v="0"/>
    <n v="0.65752177383812527"/>
    <n v="0"/>
    <n v="5.4900386499930693"/>
    <n v="3.0545035103201785"/>
    <n v="1.5453562348073557"/>
    <n v="1.2291344059018137"/>
    <n v="0.59134537079993488"/>
    <s v=""/>
    <n v="0.36277699468184144"/>
    <s v=""/>
  </r>
  <r>
    <x v="4"/>
    <d v="2020-08-01T00:00:00"/>
    <x v="4"/>
    <x v="27"/>
    <n v="111.92149368057034"/>
    <n v="59.53305223457857"/>
    <n v="31.356957733032459"/>
    <n v="22.040314571197104"/>
    <n v="248.87556643425214"/>
    <n v="138.05232906382213"/>
    <n v="68.944290468089491"/>
    <n v="54.736968998239369"/>
    <n v="162.27308751646865"/>
    <n v="83.663522898882903"/>
    <n v="38.177707806335128"/>
    <n v="24.20500895775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18151400000004"/>
    <n v="2.2067344844230723"/>
    <n v="0"/>
    <n v="1.1738016980362294"/>
    <n v="0"/>
    <n v="0.6182590821524393"/>
    <n v="0"/>
    <n v="0.43456462751118929"/>
    <n v="0"/>
    <n v="4.8550680483788273"/>
    <n v="2.6931267759429085"/>
    <n v="1.3449661875835404"/>
    <n v="1.0678095606410627"/>
    <n v="0.53191795674644005"/>
    <s v=""/>
    <n v="0.37021979797628174"/>
    <s v=""/>
  </r>
  <r>
    <x v="4"/>
    <d v="2020-08-01T00:00:00"/>
    <x v="4"/>
    <x v="28"/>
    <n v="180.93214766888116"/>
    <n v="92.933110190288531"/>
    <n v="40.761167894400828"/>
    <n v="28.289057541558353"/>
    <n v="267.61045116368166"/>
    <n v="148.34346609274553"/>
    <n v="74.665759072598874"/>
    <n v="59.362963217245742"/>
    <n v="202.66628383503027"/>
    <n v="105.88215912233959"/>
    <n v="46.09557229874541"/>
    <n v="33.40971891368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598796499999999"/>
    <n v="3.5758191930292487"/>
    <n v="0"/>
    <n v="1.8366664153818073"/>
    <n v="0"/>
    <n v="0.805575838041935"/>
    <n v="0"/>
    <n v="0.55908558104852069"/>
    <n v="0"/>
    <n v="5.2205484430319649"/>
    <n v="2.8938864217629963"/>
    <n v="1.456580677545513"/>
    <n v="1.1580535208918428"/>
    <n v="0.51363514658745335"/>
    <s v=""/>
    <n v="0.30440235437761715"/>
    <s v=""/>
  </r>
  <r>
    <x v="4"/>
    <d v="2020-08-01T00:00:00"/>
    <x v="4"/>
    <x v="29"/>
    <n v="230.02814018467211"/>
    <n v="132.45409249724611"/>
    <n v="47.345963428748135"/>
    <n v="36.882934850021705"/>
    <n v="348.04453028952878"/>
    <n v="193.15634603364086"/>
    <n v="96.801239670822341"/>
    <n v="77.112085369202319"/>
    <n v="244.03306065303516"/>
    <n v="168.81554427523136"/>
    <n v="54.109011089460338"/>
    <n v="39.53995604382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043616360000001"/>
    <n v="4.5965531053933626"/>
    <n v="0"/>
    <n v="2.6467729978666577"/>
    <n v="0"/>
    <n v="0.9460939650754715"/>
    <n v="0"/>
    <n v="0.73701577809037666"/>
    <n v="0"/>
    <n v="6.7896575892600275"/>
    <n v="3.7680967135730397"/>
    <n v="1.8883999442083792"/>
    <n v="1.5043036453270289"/>
    <n v="0.57581690827439114"/>
    <s v=""/>
    <n v="0.2784582503616379"/>
    <s v=""/>
  </r>
  <r>
    <x v="4"/>
    <d v="2020-08-01T00:00:00"/>
    <x v="4"/>
    <x v="30"/>
    <n v="227.79834940350767"/>
    <n v="120.90061736917883"/>
    <n v="53.709412975856878"/>
    <n v="38.663656210973372"/>
    <n v="293.62763456822819"/>
    <n v="164.30310401274977"/>
    <n v="85.862905354727275"/>
    <n v="67.650101773900971"/>
    <n v="219.63047964599735"/>
    <n v="113.05832291975157"/>
    <n v="47.768602747385813"/>
    <n v="29.164954259113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9.428887320000001"/>
    <n v="4.6086076736616226"/>
    <n v="0"/>
    <n v="2.4459506156081288"/>
    <n v="0"/>
    <n v="1.0865996765847667"/>
    <n v="0"/>
    <n v="0.78220769892445496"/>
    <n v="0"/>
    <n v="5.8017884310384034"/>
    <n v="3.2464650319667734"/>
    <n v="1.6965651467884861"/>
    <n v="1.3366983608594534"/>
    <n v="0.53073526514023628"/>
    <s v=""/>
    <n v="0.31979701222625756"/>
    <s v=""/>
  </r>
  <r>
    <x v="4"/>
    <d v="2020-08-01T00:00:00"/>
    <x v="4"/>
    <x v="31"/>
    <n v="173.65536319520908"/>
    <n v="83.520183040299287"/>
    <n v="41.418710606090542"/>
    <n v="28.01872944568143"/>
    <n v="312.38128541441182"/>
    <n v="175.52112414369773"/>
    <n v="92.340865334605709"/>
    <n v="72.724256079685389"/>
    <n v="196.1323693296674"/>
    <n v="108.69969307652755"/>
    <n v="48.861066001810947"/>
    <n v="32.74423239849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3.5601863152691227"/>
    <n v="0"/>
    <n v="1.7122846495365207"/>
    <n v="0"/>
    <n v="0.84914352187404141"/>
    <n v="0"/>
    <n v="0.5744245113328873"/>
    <n v="0"/>
    <n v="6.1723418180829031"/>
    <n v="3.468121891719075"/>
    <n v="1.824563158022185"/>
    <n v="1.436958575780618"/>
    <n v="0.48095366306891868"/>
    <s v=""/>
    <n v="0.33547255795838143"/>
    <s v=""/>
  </r>
  <r>
    <x v="4"/>
    <d v="2020-08-01T00:00:00"/>
    <x v="4"/>
    <x v="32"/>
    <n v="239.34168722920575"/>
    <n v="126.98494713581634"/>
    <n v="72.270431038465205"/>
    <n v="54.540408665965387"/>
    <n v="366.6004687282927"/>
    <n v="205.5365491839911"/>
    <n v="108.08354348762894"/>
    <n v="85.417742825011345"/>
    <n v="244.87965849529766"/>
    <n v="146.71259475660625"/>
    <n v="60.968673018127369"/>
    <n v="42.720995906352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4.90685104029283"/>
    <n v="0"/>
    <n v="2.6033752296489907"/>
    <n v="0"/>
    <n v="1.4816484492477981"/>
    <n v="0"/>
    <n v="1.1181573260336393"/>
    <n v="7.2436586611088973"/>
    <n v="4.0611966750498318"/>
    <n v="2.1356227356265816"/>
    <n v="1.6877691803644284"/>
    <s v=""/>
    <n v="0.53055925445285723"/>
    <s v=""/>
    <n v="0.42950294421615082"/>
  </r>
  <r>
    <x v="4"/>
    <d v="2020-08-01T00:00:00"/>
    <x v="4"/>
    <x v="33"/>
    <n v="285.30435718587864"/>
    <n v="153.44506504216213"/>
    <n v="89.861602767191627"/>
    <n v="68.506551309313863"/>
    <n v="335.04039363319805"/>
    <n v="187.30293542422118"/>
    <n v="98.25639507054467"/>
    <n v="77.466805646779846"/>
    <n v="209.51836384023997"/>
    <n v="123.18294417759111"/>
    <n v="54.752512509269032"/>
    <n v="37.434763300984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5.8491523063299304"/>
    <n v="0"/>
    <n v="3.1458459483027217"/>
    <n v="0"/>
    <n v="1.8422929332753937"/>
    <n v="0"/>
    <n v="1.4044834665056287"/>
    <n v="6.6200631373474019"/>
    <n v="3.7009187007950799"/>
    <n v="1.9414481100666408"/>
    <n v="1.530666612670454"/>
    <s v=""/>
    <n v="0.53782937826705235"/>
    <s v=""/>
    <n v="0.44645653016270226"/>
  </r>
  <r>
    <x v="4"/>
    <d v="2020-08-01T00:00:00"/>
    <x v="4"/>
    <x v="34"/>
    <n v="315.75002467504692"/>
    <n v="170.30876175755685"/>
    <n v="104.95787284899218"/>
    <n v="79.328050237531144"/>
    <n v="382.65762348588811"/>
    <n v="214.80786187262783"/>
    <n v="111.16957647860688"/>
    <n v="87.679528101361228"/>
    <n v="260.30508605665233"/>
    <n v="158.73612268419183"/>
    <n v="61.208937549057801"/>
    <n v="42.784250065805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6.4733325605978358"/>
    <n v="0"/>
    <n v="3.4915761415217328"/>
    <n v="0"/>
    <n v="2.1517883221187355"/>
    <n v="0"/>
    <n v="1.6263398588799332"/>
    <n v="7.5609319819426126"/>
    <n v="4.2443885424521257"/>
    <n v="2.1965996614911609"/>
    <n v="1.7324597956367813"/>
    <s v=""/>
    <n v="0.53937845906054815"/>
    <s v=""/>
    <n v="0.46578960130341762"/>
  </r>
  <r>
    <x v="4"/>
    <d v="2020-08-01T00:00:00"/>
    <x v="4"/>
    <x v="35"/>
    <n v="332.56419339796747"/>
    <n v="180.30820318399654"/>
    <n v="111.74841491155475"/>
    <n v="84.14572202694302"/>
    <n v="437.83561998542285"/>
    <n v="244.1464531558772"/>
    <n v="126.73155157734051"/>
    <n v="100.28482832725496"/>
    <n v="249.01331667752797"/>
    <n v="141.32267219550076"/>
    <n v="55.84301080044667"/>
    <n v="38.81033040733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6.8180473582783216"/>
    <n v="0"/>
    <n v="3.6965791651641831"/>
    <n v="0"/>
    <n v="2.2910042638528152"/>
    <n v="0"/>
    <n v="1.7251091042434732"/>
    <n v="8.6511940147026518"/>
    <n v="4.8240897675783607"/>
    <n v="2.5040887274460926"/>
    <n v="1.981527922783249"/>
    <s v=""/>
    <n v="0.5421756363536957"/>
    <s v=""/>
    <n v="0.46667717020659361"/>
  </r>
  <r>
    <x v="5"/>
    <d v="2020-08-01T00:00:00"/>
    <x v="0"/>
    <x v="24"/>
    <n v="14302.331399999999"/>
    <n v="5742.7896843401913"/>
    <n v="6100.1606642218831"/>
    <n v="3917.5798135488208"/>
    <n v="35535.773526225006"/>
    <n v="12157.626353327476"/>
    <n v="12975.509069346692"/>
    <n v="7092.9320857306366"/>
    <n v="19461.058499999999"/>
    <n v="7770.516883734379"/>
    <n v="7582.2823837267006"/>
    <n v="4376.449741282956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9491.1460000000006"/>
    <n v="432.1574"/>
    <n v="1055.635"/>
    <n v="788.43089999999995"/>
    <n v="639.59180000000003"/>
    <n v="567.71280000000002"/>
    <n v="201.4485"/>
    <n v="63.643000000000001"/>
    <n v="106.038"/>
    <n v="92.790999999999997"/>
    <n v="863.73699999999917"/>
    <n v="2138.2599636194509"/>
    <n v="-6.237430973824635"/>
    <n v="740.04092286888363"/>
    <n v="1020.1993226856986"/>
    <n v="708.48983070779764"/>
    <n v="319.17115973992208"/>
    <n v="147.76401573258713"/>
    <n v="21.787346486561358"/>
    <n v="154.50329080958335"/>
    <n v="93.457762303402873"/>
    <n v="405.35350036012915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173.225806449998"/>
    <n v="0.617192078455435"/>
    <n v="0"/>
    <n v="0.24782003732694619"/>
    <n v="0"/>
    <n v="0.26324175646378822"/>
    <n v="0"/>
    <n v="0.16905629998471805"/>
    <n v="0"/>
    <n v="1.5212178674320853"/>
    <n v="0.52044451545697412"/>
    <n v="0.55545649571270506"/>
    <n v="0.30363473059993895"/>
    <n v="0.40152822108010949"/>
    <s v=""/>
    <n v="0.68217365233338245"/>
    <s v=""/>
  </r>
  <r>
    <x v="5"/>
    <d v="2020-08-01T00:00:00"/>
    <x v="0"/>
    <x v="25"/>
    <n v="39779.426700000004"/>
    <n v="13372.740153777995"/>
    <n v="14761.310270027985"/>
    <n v="8593.7069733610242"/>
    <n v="42783.195036740006"/>
    <n v="14637.140206735918"/>
    <n v="15621.82781261393"/>
    <n v="8539.5157244047623"/>
    <n v="28773.755700000002"/>
    <n v="9466.1814801823148"/>
    <n v="8588.2137720711289"/>
    <n v="4347.9014957478148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23887.776000000002"/>
    <n v="7349.3458000000001"/>
    <n v="2240.5657999999999"/>
    <n v="1927.1555000000001"/>
    <n v="1637.3768"/>
    <n v="1378.578"/>
    <n v="552.46669999999995"/>
    <n v="246.51499999999999"/>
    <n v="202.08850000000001"/>
    <n v="230.23609999999999"/>
    <n v="127.32250000000568"/>
    <n v="5328.0104080669762"/>
    <n v="700.96724506398709"/>
    <n v="1450.9716105470654"/>
    <n v="2391.6899936228297"/>
    <n v="1743.4920722619097"/>
    <n v="630.09376085434224"/>
    <n v="364.00406134310413"/>
    <n v="97.41275533908275"/>
    <n v="293.21367100272505"/>
    <n v="219.67983389244469"/>
    <n v="153.20474178352742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230.86206897"/>
    <n v="1.7123525843293739"/>
    <n v="0"/>
    <n v="0.57564545448531901"/>
    <n v="0"/>
    <n v="0.63541810141195787"/>
    <n v="0"/>
    <n v="0.36992630526784614"/>
    <n v="0"/>
    <n v="1.8314659920851422"/>
    <n v="0.62658771713982753"/>
    <n v="0.66874029273509639"/>
    <n v="0.36556018372851667"/>
    <n v="0.33617226951583978"/>
    <s v=""/>
    <n v="0.64262872638957069"/>
    <s v=""/>
  </r>
  <r>
    <x v="5"/>
    <d v="2020-08-01T00:00:00"/>
    <x v="0"/>
    <x v="26"/>
    <n v="67024.344400000002"/>
    <n v="19716.416550710001"/>
    <n v="21357.339012745873"/>
    <n v="11768.851399475299"/>
    <n v="78619.099540099996"/>
    <n v="26897.448446929047"/>
    <n v="28706.926510359666"/>
    <n v="15692.353882979782"/>
    <n v="58078.576400000005"/>
    <n v="22457.546977962913"/>
    <n v="19671.568009024784"/>
    <n v="10598.346845324133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34432.474000000002"/>
    <n v="21507.960599999999"/>
    <n v="2785.3838999999998"/>
    <n v="2680.4677999999999"/>
    <n v="2140.5956999999999"/>
    <n v="1628.79"/>
    <n v="785.87040000000002"/>
    <n v="157.54400000000001"/>
    <n v="223.57599999999999"/>
    <n v="343.47649999999999"/>
    <n v="338.20550000000367"/>
    <n v="7810.719234257982"/>
    <n v="2181.56335322307"/>
    <n v="1768.8146193572061"/>
    <n v="3334.9697751831654"/>
    <n v="2311.9550099405851"/>
    <n v="779.49549866948246"/>
    <n v="509.05482792488505"/>
    <n v="41.458141071287898"/>
    <n v="326.1574972089366"/>
    <n v="320.3877150167948"/>
    <n v="331.84087885660483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349.225806449998"/>
    <n v="2.8705167766840978"/>
    <n v="0"/>
    <n v="0.84441414521176672"/>
    <n v="0"/>
    <n v="0.91469152723882241"/>
    <n v="0"/>
    <n v="0.50403604372288302"/>
    <n v="0"/>
    <n v="3.3655318872842508"/>
    <n v="1.1514278459593867"/>
    <n v="1.2288881088909274"/>
    <n v="0.67175937766597971"/>
    <n v="0.29416798817222001"/>
    <s v=""/>
    <n v="0.59690620601396738"/>
    <s v=""/>
  </r>
  <r>
    <x v="5"/>
    <d v="2020-08-01T00:00:00"/>
    <x v="0"/>
    <x v="27"/>
    <n v="31813.977300000002"/>
    <n v="9905.7605417405266"/>
    <n v="11044.621970325417"/>
    <n v="6285.3610386469009"/>
    <n v="33525.006352334996"/>
    <n v="11469.695472481331"/>
    <n v="12241.298860538796"/>
    <n v="6691.5834280523113"/>
    <n v="22343.599100000003"/>
    <n v="9269.4391792197312"/>
    <n v="8890.0716417870281"/>
    <n v="5227.4093596422417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17812.899000000001"/>
    <n v="7904.4059999999999"/>
    <n v="1623.3114"/>
    <n v="1399.26"/>
    <n v="1187.107"/>
    <n v="916.86599999999999"/>
    <n v="441.5849"/>
    <n v="123.94499999999999"/>
    <n v="122.50539999999999"/>
    <n v="216.02209999999999"/>
    <n v="66.070500000008906"/>
    <n v="3855.7122184889936"/>
    <n v="750.44184321952196"/>
    <n v="1022.334861551426"/>
    <n v="1752.0085464632152"/>
    <n v="1270.0297783960259"/>
    <n v="494.53007012766875"/>
    <n v="281.15346199844026"/>
    <n v="33.309511639237449"/>
    <n v="169.56253293350488"/>
    <n v="201.93803974666926"/>
    <n v="74.739677175824909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498.677419349999"/>
    <n v="1.3538624635019998"/>
    <n v="0"/>
    <n v="0.42154544977002079"/>
    <n v="0"/>
    <n v="0.47001036582725791"/>
    <n v="0"/>
    <n v="0.26747722548296343"/>
    <n v="0"/>
    <n v="1.4351408062444337"/>
    <n v="0.49099552240975236"/>
    <n v="0.52402637397171192"/>
    <n v="0.28645376931652738"/>
    <n v="0.31136504714047575"/>
    <s v=""/>
    <n v="0.63451574587956971"/>
    <s v=""/>
  </r>
  <r>
    <x v="5"/>
    <d v="2020-08-01T00:00:00"/>
    <x v="0"/>
    <x v="28"/>
    <n v="53995.886700000003"/>
    <n v="16679.279605087511"/>
    <n v="19133.2409193649"/>
    <n v="10478.307546194072"/>
    <n v="50862.460389460008"/>
    <n v="17401.247460386337"/>
    <n v="18571.885471572394"/>
    <n v="10152.135199463542"/>
    <n v="33919.934699999998"/>
    <n v="12928.389464615531"/>
    <n v="12168.963849542133"/>
    <n v="6800.674686753433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31425.532999999999"/>
    <n v="11884.462"/>
    <n v="3024.7318"/>
    <n v="2306.3802999999998"/>
    <n v="2087.6666"/>
    <n v="1744.6959999999999"/>
    <n v="692.93499999999995"/>
    <n v="321.82"/>
    <n v="135.4753"/>
    <n v="253.5917"/>
    <n v="118.59500000001208"/>
    <n v="6771.4456096024433"/>
    <n v="1047.9188824197026"/>
    <n v="1892.7160414810321"/>
    <n v="2828.507199511987"/>
    <n v="2191.8968152645384"/>
    <n v="843.96452547639944"/>
    <n v="435.41130701208112"/>
    <n v="92.155513728150353"/>
    <n v="196.51445194515054"/>
    <n v="237.07461358225459"/>
    <n v="141.6746450637711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347.93548"/>
    <n v="2.312662151488865"/>
    <n v="0"/>
    <n v="0.71437920579209646"/>
    <n v="0"/>
    <n v="0.81948320166271504"/>
    <n v="0"/>
    <n v="0.44878946813819409"/>
    <n v="0"/>
    <n v="2.1773237458557904"/>
    <n v="0.74491381291620185"/>
    <n v="0.79502656640944391"/>
    <n v="0.43459331050196293"/>
    <n v="0.30889907777155751"/>
    <s v=""/>
    <n v="0.6282230284692859"/>
    <s v=""/>
  </r>
  <r>
    <x v="5"/>
    <d v="2020-08-01T00:00:00"/>
    <x v="0"/>
    <x v="29"/>
    <n v="86446.362399999998"/>
    <n v="25727.707399787643"/>
    <n v="29070.706051195804"/>
    <n v="15342.685917733577"/>
    <n v="85694.828444589992"/>
    <n v="29318.222209873344"/>
    <n v="31290.553527921351"/>
    <n v="17104.66771764322"/>
    <n v="56448.535100000008"/>
    <n v="20235.011555378762"/>
    <n v="18131.810409653815"/>
    <n v="9629.1017746653615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48860.925000000003"/>
    <n v="22665.277600000001"/>
    <n v="4316.4249"/>
    <n v="3234.9148"/>
    <n v="2793.7613999999999"/>
    <n v="2423.694"/>
    <n v="1069.0517"/>
    <n v="175.62299999999999"/>
    <n v="364.18689999999998"/>
    <n v="447.09660000000002"/>
    <n v="95.406499999982771"/>
    <n v="11217.48626689043"/>
    <n v="1974.1525282717857"/>
    <n v="2685.5153936567353"/>
    <n v="3973.425011068789"/>
    <n v="2968.9248372262796"/>
    <n v="1205.4927566181282"/>
    <n v="655.57738025107892"/>
    <n v="51.488791333429532"/>
    <n v="491.81838373838065"/>
    <n v="403.07232079087481"/>
    <n v="100.75372994173267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229.9"/>
    <n v="3.7213402726658313"/>
    <n v="0"/>
    <n v="1.1075255338932859"/>
    <n v="0"/>
    <n v="1.251434834036987"/>
    <n v="0"/>
    <n v="0.66047145780797922"/>
    <n v="0"/>
    <n v="3.6684301829037995"/>
    <n v="1.2550564977596355"/>
    <n v="1.3394881941541512"/>
    <n v="0.73221780663829472"/>
    <n v="0.29761469060712775"/>
    <s v=""/>
    <n v="0.59634874104096103"/>
    <s v=""/>
  </r>
  <r>
    <x v="5"/>
    <d v="2020-08-01T00:00:00"/>
    <x v="0"/>
    <x v="30"/>
    <n v="46461.914900000003"/>
    <n v="16668.103341434253"/>
    <n v="17351.549697016166"/>
    <n v="10162.301853873996"/>
    <n v="52346.901777744992"/>
    <n v="17909.109874817681"/>
    <n v="19113.913427763484"/>
    <n v="10448.429353409258"/>
    <n v="35023.163099999998"/>
    <n v="15700.78107458112"/>
    <n v="13438.953524055372"/>
    <n v="9415.1038728390504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29366.885999999999"/>
    <n v="7497.8552"/>
    <n v="2663.6959999999999"/>
    <n v="2049.62"/>
    <n v="1773.4844000000001"/>
    <n v="1813.174"/>
    <n v="731.83040000000005"/>
    <n v="44.723999999999997"/>
    <n v="127.5256"/>
    <n v="292.9948"/>
    <n v="100.12449999999808"/>
    <n v="7657.3420724831612"/>
    <n v="720.87187180666058"/>
    <n v="1751.8039992342649"/>
    <n v="2708.265203176763"/>
    <n v="2013.0470175086025"/>
    <n v="828.02614989045151"/>
    <n v="426.15051381616712"/>
    <n v="8.739665003892096"/>
    <n v="183.4473858853996"/>
    <n v="239.79813924071846"/>
    <n v="130.6113233881706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189.096774189999"/>
    <n v="2.0036103757052404"/>
    <n v="0"/>
    <n v="0.71879053780077529"/>
    <n v="0"/>
    <n v="0.74826328364496031"/>
    <n v="0"/>
    <n v="0.43823620871619601"/>
    <n v="0"/>
    <n v="2.2483850948262605"/>
    <n v="0.76922557661788848"/>
    <n v="0.82097386082653911"/>
    <n v="0.44877713913792877"/>
    <n v="0.35874766197882757"/>
    <s v=""/>
    <n v="0.60968555604116814"/>
    <s v=""/>
  </r>
  <r>
    <x v="5"/>
    <d v="2020-08-01T00:00:00"/>
    <x v="0"/>
    <x v="31"/>
    <n v="66345.221099999995"/>
    <n v="21461.975497113261"/>
    <n v="21780.165042298409"/>
    <n v="12143.255955910698"/>
    <n v="69744.459935024992"/>
    <n v="23861.224899991736"/>
    <n v="25466.446417877785"/>
    <n v="13920.977893157342"/>
    <n v="46642.296599999987"/>
    <n v="20626.384818513288"/>
    <n v="17024.061907485204"/>
    <n v="12087.402642045743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37079.603000000003"/>
    <n v="18318.851999999999"/>
    <n v="3088.8548000000001"/>
    <n v="2487.6514000000002"/>
    <n v="2063.1451999999999"/>
    <n v="1933.1079999999999"/>
    <n v="767.87030000000004"/>
    <n v="100.666"/>
    <n v="94.763900000000007"/>
    <n v="363.05849999999998"/>
    <n v="47.647999999986496"/>
    <n v="10033.45749834147"/>
    <n v="1814.8488413411446"/>
    <n v="2000.301459029246"/>
    <n v="3322.3287620331525"/>
    <n v="2362.1405024369392"/>
    <n v="934.57637905538559"/>
    <n v="446.02386268247835"/>
    <n v="26.696784982252723"/>
    <n v="145.36915774148721"/>
    <n v="297.3775850632"/>
    <n v="78.854664406502707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176.29032258"/>
    <n v="2.8626333281371497"/>
    <n v="0"/>
    <n v="0.92603152611544004"/>
    <n v="0"/>
    <n v="0.93976062342809952"/>
    <n v="0"/>
    <n v="0.52395166728127618"/>
    <n v="0"/>
    <n v="2.9956386880433379"/>
    <n v="1.0248786573314894"/>
    <n v="1.0938255484012449"/>
    <n v="0.5979287815976867"/>
    <n v="0.32348939593952553"/>
    <s v=""/>
    <n v="0.5658032718164282"/>
    <s v=""/>
  </r>
  <r>
    <x v="5"/>
    <d v="2020-08-01T00:00:00"/>
    <x v="0"/>
    <x v="32"/>
    <n v="104150.00977615001"/>
    <n v="34023.219974990519"/>
    <n v="36133.398673710493"/>
    <n v="20017.817248368625"/>
    <n v="104150.00977615001"/>
    <n v="35632.175070551602"/>
    <n v="38029.26635114917"/>
    <n v="20788.317595656928"/>
    <n v="43769.0766"/>
    <n v="19657.703225730285"/>
    <n v="16283.024231172494"/>
    <n v="11509.233328262852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60511.155679943149"/>
    <n v="26037.502444037502"/>
    <n v="4338.2539685278425"/>
    <n v="3681.8144936834678"/>
    <n v="3179.7162677710758"/>
    <n v="3489.0253275010255"/>
    <n v="1093.6174937194464"/>
    <n v="208.30001955230003"/>
    <n v="414.49889401404073"/>
    <n v="467.07511896710355"/>
    <n v="729.05006843304"/>
    <n v="16135.056434143304"/>
    <n v="2281.5948226988289"/>
    <n v="2856.6674485930967"/>
    <n v="4897.165926551027"/>
    <n v="3604.0498646409828"/>
    <n v="1645.7682747795614"/>
    <n v="630.4857066923098"/>
    <n v="62.541232635720014"/>
    <n v="595.64021481390432"/>
    <n v="396.12839634902383"/>
    <n v="918.12165309276497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176.29032258"/>
    <n v="0"/>
    <n v="4.4938171004304177"/>
    <n v="0"/>
    <n v="1.4680183714234312"/>
    <n v="0"/>
    <n v="1.559067399087021"/>
    <n v="0"/>
    <n v="0.86371964493669784"/>
    <n v="4.4734133569345422"/>
    <n v="1.5304602298149472"/>
    <n v="1.6334192230542552"/>
    <n v="0.89289225992856835"/>
    <s v=""/>
    <n v="0.32667514912496648"/>
    <s v=""/>
    <n v="0.58835751769183342"/>
  </r>
  <r>
    <x v="5"/>
    <d v="2020-08-01T00:00:00"/>
    <x v="0"/>
    <x v="33"/>
    <n v="101568.15551999593"/>
    <n v="34546.823543134582"/>
    <n v="36817.141978767271"/>
    <n v="21309.776659711941"/>
    <n v="93189.716106690001"/>
    <n v="31882.400071060485"/>
    <n v="34027.231899699291"/>
    <n v="18600.64554231074"/>
    <n v="35106.280899999998"/>
    <n v="14402.080347588326"/>
    <n v="13871.940854922173"/>
    <n v="9031.1006405220287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56878.167091197727"/>
    <n v="25392.038879998981"/>
    <n v="4857.8538181768754"/>
    <n v="4039.3610752481504"/>
    <n v="3488.503330193048"/>
    <n v="3694.178913627281"/>
    <n v="1224.6018688695731"/>
    <n v="203.13631103999185"/>
    <n v="454.75150936750816"/>
    <n v="523.01747811683003"/>
    <n v="812.54524415994092"/>
    <n v="15166.334629951494"/>
    <n v="2225.0346234586646"/>
    <n v="3198.81523144638"/>
    <n v="5372.7371264029807"/>
    <n v="3954.0446053053465"/>
    <n v="1742.538928991371"/>
    <n v="706.00002207812793"/>
    <n v="60.990850182442188"/>
    <n v="653.48373816754838"/>
    <n v="443.57334924432689"/>
    <n v="1023.2704379059051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176.29032258"/>
    <n v="0"/>
    <n v="4.3824164310299896"/>
    <n v="0"/>
    <n v="1.4906105792727578"/>
    <n v="0"/>
    <n v="1.5885692432363681"/>
    <n v="0"/>
    <n v="0.91946452012427682"/>
    <n v="4.002650807778112"/>
    <n v="1.3694012572399488"/>
    <n v="1.4615252942057937"/>
    <n v="0.7989281652053406"/>
    <s v=""/>
    <n v="0.34013439907681775"/>
    <s v=""/>
    <n v="0.61683751135918219"/>
  </r>
  <r>
    <x v="5"/>
    <d v="2020-08-01T00:00:00"/>
    <x v="0"/>
    <x v="34"/>
    <n v="116226.63593923453"/>
    <n v="46938.679601102413"/>
    <n v="42560.993131180803"/>
    <n v="29243.959213939543"/>
    <n v="107006.77879652998"/>
    <n v="36609.543138864166"/>
    <n v="39072.385120058578"/>
    <n v="21358.528024057214"/>
    <n v="66666.882299999997"/>
    <n v="24101.580642280391"/>
    <n v="23709.348528663057"/>
    <n v="13616.874509946145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64505.782946275162"/>
    <n v="29056.658984808633"/>
    <n v="5816.0832472826132"/>
    <n v="4750.7262018916226"/>
    <n v="4102.8578201853788"/>
    <n v="4205.0796882815057"/>
    <n v="1466.1590654443148"/>
    <n v="232.45327187846908"/>
    <n v="534.83703750580514"/>
    <n v="626.18458816714849"/>
    <n v="929.81308751388133"/>
    <n v="17200.207738087054"/>
    <n v="5546.4808184569765"/>
    <n v="4926.2225104483732"/>
    <n v="6318.9208805034841"/>
    <n v="4650.3847910447903"/>
    <n v="4289.1812820471359"/>
    <n v="1451.9373225095048"/>
    <n v="69.793148290297808"/>
    <n v="768.56766691299958"/>
    <n v="546.03296088175352"/>
    <n v="1170.9504819200411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176.29032258"/>
    <n v="0"/>
    <n v="5.0148938558125602"/>
    <n v="0"/>
    <n v="2.0252887303267597"/>
    <n v="0"/>
    <n v="1.8364023119659854"/>
    <n v="0"/>
    <n v="1.2618050087786477"/>
    <n v="4.5961162613405193"/>
    <n v="1.5724397877701299"/>
    <n v="1.6782228811982896"/>
    <n v="0.91738373095340664"/>
    <s v=""/>
    <n v="0.40385475516681768"/>
    <s v=""/>
    <n v="0.62302475192022044"/>
  </r>
  <r>
    <x v="5"/>
    <d v="2020-08-01T00:00:00"/>
    <x v="0"/>
    <x v="35"/>
    <n v="156813.56986461949"/>
    <n v="62830.493178466029"/>
    <n v="56959.013587980538"/>
    <n v="38832.829954650544"/>
    <n v="126518.67133006001"/>
    <n v="43285.021827786928"/>
    <n v="46196.944779404905"/>
    <n v="25253.097210851134"/>
    <n v="87835.938500000004"/>
    <n v="32298.78057387314"/>
    <n v="31664.053012233129"/>
    <n v="18627.147636040067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87658.785554322283"/>
    <n v="39203.392466154874"/>
    <n v="7773.6452539351021"/>
    <n v="6236.4687725095728"/>
    <n v="5385.9859706174093"/>
    <n v="5331.6613753970632"/>
    <n v="1959.6350285959556"/>
    <n v="313.62713972923899"/>
    <n v="702.10202420387293"/>
    <n v="836.94415037253134"/>
    <n v="1411.3221287815977"/>
    <n v="23373.862818757269"/>
    <n v="7483.3402025212499"/>
    <n v="6584.2775300830317"/>
    <n v="8295.100806173059"/>
    <n v="6104.7465791559207"/>
    <n v="5438.2946029050045"/>
    <n v="1940.6265688185747"/>
    <n v="94.165271558013245"/>
    <n v="1008.929593196709"/>
    <n v="729.81529912484734"/>
    <n v="1777.3339061723455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176.29032258"/>
    <n v="0"/>
    <n v="6.7661203618872729"/>
    <n v="0"/>
    <n v="2.7109814514729336"/>
    <n v="0"/>
    <n v="2.4576415291314757"/>
    <n v="0"/>
    <n v="1.6755412283050675"/>
    <n v="5.4341839760355644"/>
    <n v="1.8591625215955214"/>
    <n v="1.9842343776052274"/>
    <n v="1.0846618508225725"/>
    <s v=""/>
    <n v="0.40067000089793847"/>
    <s v=""/>
    <n v="0.61805706099343116"/>
  </r>
  <r>
    <x v="5"/>
    <d v="2020-08-01T00:00:00"/>
    <x v="1"/>
    <x v="24"/>
    <n v="4977.9421199999997"/>
    <n v="2189.1646271293953"/>
    <n v="1758.5582876272972"/>
    <n v="1192.3515418731297"/>
    <n v="11574.243200000001"/>
    <n v="4987.7298321293574"/>
    <n v="4311.7217589729789"/>
    <n v="2580.168024015702"/>
    <n v="10207.89012"/>
    <n v="3528.7634540162617"/>
    <n v="3301.2030156693909"/>
    <n v="1688.3897721438925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3372.098"/>
    <n v="731.04819999999995"/>
    <n v="0"/>
    <n v="200.95840000000001"/>
    <n v="234.733"/>
    <n v="155.46"/>
    <n v="218.05959999999999"/>
    <n v="63.691099999999999"/>
    <n v="16.966000000000001"/>
    <n v="10.972"/>
    <n v="-26.04418000000021"/>
    <n v="1243.5454338028842"/>
    <n v="64.235305118887283"/>
    <n v="0"/>
    <n v="145.54064636963142"/>
    <n v="300.08926170954254"/>
    <n v="113.17233997810561"/>
    <n v="251.99518048982503"/>
    <n v="40.478260772834702"/>
    <n v="16.980625048692318"/>
    <n v="3.9082987250271297"/>
    <n v="9.2192751139650611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173.225806449998"/>
    <n v="0.21481437938668199"/>
    <n v="0"/>
    <n v="9.4469567828578557E-2"/>
    <n v="0"/>
    <n v="7.5887504929841185E-2"/>
    <n v="0"/>
    <n v="5.1453843838230436E-2"/>
    <n v="0"/>
    <n v="0.49547100880892841"/>
    <n v="0.21351508594458424"/>
    <n v="0.18457648527911952"/>
    <n v="0.11045201242666124"/>
    <n v="0.43977301751539755"/>
    <s v=""/>
    <n v="0.54466051894719081"/>
    <s v=""/>
  </r>
  <r>
    <x v="5"/>
    <d v="2020-08-01T00:00:00"/>
    <x v="1"/>
    <x v="25"/>
    <n v="10311.94666"/>
    <n v="4575.7714538595646"/>
    <n v="3657.2646163695917"/>
    <n v="2367.1011549069553"/>
    <n v="8779.416425206"/>
    <n v="3783.3451791297789"/>
    <n v="3270.5724406879576"/>
    <n v="1957.1361287760858"/>
    <n v="3407.8563600000002"/>
    <n v="1309.0796686029819"/>
    <n v="1223.1725271076693"/>
    <n v="698.0362540812506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7077.9290000000001"/>
    <n v="1303.0019"/>
    <n v="0"/>
    <n v="436.60599999999999"/>
    <n v="418.66399999999999"/>
    <n v="400.1816"/>
    <n v="444.72680000000003"/>
    <n v="144.4067"/>
    <n v="19.8657"/>
    <n v="13.946999999999999"/>
    <n v="52.617959999999641"/>
    <n v="2683.0144184996966"/>
    <n v="134.36573345554922"/>
    <n v="0"/>
    <n v="286.02196748296763"/>
    <n v="538.64304648480424"/>
    <n v="253.43286992186032"/>
    <n v="504.44439848588621"/>
    <n v="103.54392049399095"/>
    <n v="18.257164963638996"/>
    <n v="4.3167529512061318"/>
    <n v="49.731181119964425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230.86206897"/>
    <n v="0.44388996970430578"/>
    <n v="0"/>
    <n v="0.19696950721305898"/>
    <n v="0"/>
    <n v="0.1574312914222277"/>
    <n v="0"/>
    <n v="0.10189467562070144"/>
    <n v="0"/>
    <n v="0.37582986963246917"/>
    <n v="0.16195770385884301"/>
    <n v="0.14000689276775707"/>
    <n v="8.3781219674137139E-2"/>
    <n v="0.44373498086534563"/>
    <s v=""/>
    <n v="0.51731192844222074"/>
    <s v=""/>
  </r>
  <r>
    <x v="5"/>
    <d v="2020-08-01T00:00:00"/>
    <x v="1"/>
    <x v="26"/>
    <n v="22329.02378"/>
    <n v="9601.1076056475158"/>
    <n v="7907.4971447540947"/>
    <n v="5060.4333784071378"/>
    <n v="24198.628477818002"/>
    <n v="10428.001128867012"/>
    <n v="9014.6501280568591"/>
    <n v="5394.4371432808339"/>
    <n v="13915.44231"/>
    <n v="5018.1562012978438"/>
    <n v="4832.0129234336309"/>
    <n v="2626.5261699501407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14357.665999999999"/>
    <n v="3695.8236000000002"/>
    <n v="0"/>
    <n v="897.55200000000002"/>
    <n v="917.82259999999997"/>
    <n v="966.43679999999995"/>
    <n v="790.85119999999995"/>
    <n v="293.49770000000001"/>
    <n v="76.012600000000006"/>
    <n v="193.54599999999999"/>
    <n v="139.8152800000006"/>
    <n v="5457.2270905973401"/>
    <n v="369.27286620171071"/>
    <n v="0"/>
    <n v="619.55876710023642"/>
    <n v="1164.5339817729146"/>
    <n v="647.57396711590866"/>
    <n v="897.26725239535256"/>
    <n v="181.75625448019662"/>
    <n v="72.697068123760459"/>
    <n v="49.420560920787011"/>
    <n v="141.79979693930898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349.225806449998"/>
    <n v="0.95630681569886666"/>
    <n v="0"/>
    <n v="0.41119597220201204"/>
    <n v="0"/>
    <n v="0.33866207001046367"/>
    <n v="0"/>
    <n v="0.21672810140922283"/>
    <n v="0"/>
    <n v="1.0358965728054641"/>
    <n v="0.44640259841614377"/>
    <n v="0.38589977036320333"/>
    <n v="0.23092544083899227"/>
    <n v="0.42998331231333015"/>
    <s v=""/>
    <n v="0.52706766617536038"/>
    <s v=""/>
  </r>
  <r>
    <x v="5"/>
    <d v="2020-08-01T00:00:00"/>
    <x v="1"/>
    <x v="27"/>
    <n v="17923.836470000002"/>
    <n v="7011.8063306318263"/>
    <n v="6547.339791985487"/>
    <n v="3620.8605791080918"/>
    <n v="40654.316330984526"/>
    <n v="15426.653108333052"/>
    <n v="8159.1256008330856"/>
    <n v="4808.3158765941562"/>
    <n v="9942.1324100000002"/>
    <n v="3722.5410722463321"/>
    <n v="3527.8444178454647"/>
    <n v="1966.6601067058082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12682.708000000001"/>
    <n v="1836.2534000000001"/>
    <n v="24.412400000000002"/>
    <n v="823.85889999999995"/>
    <n v="733.21400000000006"/>
    <n v="718.60799999999995"/>
    <n v="609.39059999999995"/>
    <n v="276.61680000000001"/>
    <n v="115.5086"/>
    <n v="25.039000000000001"/>
    <n v="78.226770000001693"/>
    <n v="4250.3774243719754"/>
    <n v="124.91347705488576"/>
    <n v="29.535992191739869"/>
    <n v="436.91374661159966"/>
    <n v="828.85762633272418"/>
    <n v="345.54962136739425"/>
    <n v="659.8664463366747"/>
    <n v="132.22113308184075"/>
    <n v="97.228258893499103"/>
    <n v="6.5201321451275955"/>
    <n v="99.822472244365258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498.677419349999"/>
    <n v="0.76275937365056168"/>
    <n v="0"/>
    <n v="0.29839153095731041"/>
    <n v="0"/>
    <n v="0.27862588498678981"/>
    <n v="0"/>
    <n v="0.15408784564728278"/>
    <n v="0"/>
    <n v="1.740332804217402"/>
    <n v="0.66038524040441526"/>
    <n v="0.34927641683246496"/>
    <n v="0.20583472084361365"/>
    <n v="0.39120008388649541"/>
    <s v=""/>
    <n v="0.51639483584849954"/>
    <s v=""/>
  </r>
  <r>
    <x v="5"/>
    <d v="2020-08-01T00:00:00"/>
    <x v="1"/>
    <x v="28"/>
    <n v="38780.765749999999"/>
    <n v="14563.850277399706"/>
    <n v="14393.85867792184"/>
    <n v="7455.6255678716279"/>
    <n v="47640.374330955659"/>
    <n v="18484.242714198757"/>
    <n v="11711.886565504565"/>
    <n v="6747.9106390290253"/>
    <n v="14001.32114"/>
    <n v="5215.2173974254974"/>
    <n v="4942.2963526640597"/>
    <n v="2758.2263771061102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28012.627"/>
    <n v="3077.9184"/>
    <n v="268.50211999999999"/>
    <n v="1867.5016000000001"/>
    <n v="1457.0678"/>
    <n v="1796.6959999999999"/>
    <n v="1301.4100000000001"/>
    <n v="678.12459999999999"/>
    <n v="189.0018"/>
    <n v="71.094999999999999"/>
    <n v="60.821429999997918"/>
    <n v="8886.5344021725596"/>
    <n v="262.89221167294102"/>
    <n v="273.59225977024386"/>
    <n v="848.67405733582041"/>
    <n v="1537.1648664440279"/>
    <n v="819.36034559880954"/>
    <n v="1340.7807254914321"/>
    <n v="307.31039499915141"/>
    <n v="140.95736916443812"/>
    <n v="19.170922461167596"/>
    <n v="127.4127222891147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347.93548"/>
    <n v="1.6609933577733185"/>
    <n v="0"/>
    <n v="0.62377464979184982"/>
    <n v="0"/>
    <n v="0.61649385189759998"/>
    <n v="0"/>
    <n v="0.31932697322459913"/>
    <n v="0"/>
    <n v="2.0393924615126093"/>
    <n v="0.79127474914931306"/>
    <n v="0.50136325558342187"/>
    <n v="0.28886502848602763"/>
    <n v="0.37554313319353955"/>
    <s v=""/>
    <n v="0.51192682057720174"/>
    <s v=""/>
  </r>
  <r>
    <x v="5"/>
    <d v="2020-08-01T00:00:00"/>
    <x v="1"/>
    <x v="29"/>
    <n v="67535.407730000006"/>
    <n v="25366.508531500855"/>
    <n v="25935.085790489888"/>
    <n v="12761.08562464056"/>
    <n v="62443.104321959807"/>
    <n v="23692.729001697171"/>
    <n v="17236.916022462614"/>
    <n v="9072.0626286309325"/>
    <n v="16010.477080000001"/>
    <n v="6082.2656309657323"/>
    <n v="5797.7110367656405"/>
    <n v="3349.4994577303087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48235.82"/>
    <n v="4858.1088"/>
    <n v="1353.55843"/>
    <n v="3250.0297999999998"/>
    <n v="2491.8589999999999"/>
    <n v="3527.9259999999999"/>
    <n v="1967.9708000000001"/>
    <n v="1181.5043000000001"/>
    <n v="325.58409999999998"/>
    <n v="203.60400000000001"/>
    <n v="139.44250000000693"/>
    <n v="15860.053396554422"/>
    <n v="383.26162642174216"/>
    <n v="770.38712315811574"/>
    <n v="1460.6692078578571"/>
    <n v="2530.9359536256716"/>
    <n v="1387.1534606917467"/>
    <n v="2033.263882391157"/>
    <n v="505.74106345004185"/>
    <n v="232.65631423404062"/>
    <n v="48.468264626325563"/>
    <n v="153.91823848973536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229.9"/>
    <n v="2.9072620945419483"/>
    <n v="0"/>
    <n v="1.0919766564428108"/>
    <n v="0"/>
    <n v="1.116452752292945"/>
    <n v="0"/>
    <n v="0.54933881009563357"/>
    <n v="0"/>
    <n v="2.6730687576672469"/>
    <n v="1.0142399928063939"/>
    <n v="0.73787910127932455"/>
    <n v="0.38835748868535497"/>
    <n v="0.3756031004197633"/>
    <s v=""/>
    <n v="0.50306827243463481"/>
    <s v=""/>
  </r>
  <r>
    <x v="5"/>
    <d v="2020-08-01T00:00:00"/>
    <x v="1"/>
    <x v="30"/>
    <n v="59079.537429999997"/>
    <n v="24397.909741579711"/>
    <n v="23983.042233332559"/>
    <n v="12491.13364880327"/>
    <n v="52417.045898022712"/>
    <n v="19798.055982591941"/>
    <n v="25653.175688098308"/>
    <n v="11654.705471774418"/>
    <n v="8464.9591199999995"/>
    <n v="3498.6678305317578"/>
    <n v="3169.2175403782298"/>
    <n v="2027.0162442602032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42712.894"/>
    <n v="2626.4879999999998"/>
    <n v="2020.3270600000001"/>
    <n v="2830.5164"/>
    <n v="2258.8071"/>
    <n v="3438.07"/>
    <n v="1669.8142"/>
    <n v="980.11800000000005"/>
    <n v="342.79180000000002"/>
    <n v="58.99"/>
    <n v="140.72086999999829"/>
    <n v="15300.847504764399"/>
    <n v="184.56727155301255"/>
    <n v="1402.1771808609431"/>
    <n v="1261.6814342430282"/>
    <n v="2464.8337289628084"/>
    <n v="1194.9648299034304"/>
    <n v="1865.0465147611803"/>
    <n v="321.09364116917919"/>
    <n v="202.34661528066064"/>
    <n v="16.106517418230421"/>
    <n v="184.24450266283884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189.096774189999"/>
    <n v="2.5477291334502037"/>
    <n v="0"/>
    <n v="1.0521285058732925"/>
    <n v="0"/>
    <n v="1.0342378776919954"/>
    <n v="0"/>
    <n v="0.53866408728373549"/>
    <n v="0"/>
    <n v="2.2513978995800494"/>
    <n v="0.85035890312653295"/>
    <n v="1.1018458761317029"/>
    <n v="0.50058867244113125"/>
    <n v="0.41296717616463086"/>
    <s v=""/>
    <n v="0.51197556598528904"/>
    <s v=""/>
  </r>
  <r>
    <x v="5"/>
    <d v="2020-08-01T00:00:00"/>
    <x v="1"/>
    <x v="31"/>
    <n v="69897.697310000018"/>
    <n v="28639.334884036023"/>
    <n v="27558.194783255673"/>
    <n v="14003.786999209997"/>
    <n v="56363.366424638887"/>
    <n v="21561.408282171615"/>
    <n v="24608.579110270934"/>
    <n v="11666.789566204443"/>
    <n v="11299.48141"/>
    <n v="4936.1893391332951"/>
    <n v="4262.7639838072437"/>
    <n v="3016.9283869726446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52885.234000000004"/>
    <n v="1819.8678"/>
    <n v="2186.10086"/>
    <n v="3509.2882"/>
    <n v="2618.2406000000001"/>
    <n v="3333.3599999999997"/>
    <n v="1914.8926000000001"/>
    <n v="1147.0419000000002"/>
    <n v="352.58629999999999"/>
    <n v="23.27"/>
    <n v="107.81505000001152"/>
    <n v="18866.239259767182"/>
    <n v="114.4207620541608"/>
    <n v="1261.0778231966963"/>
    <n v="1504.6240334408085"/>
    <n v="2817.5216088430629"/>
    <n v="1164.3028067334235"/>
    <n v="2131.2947515384376"/>
    <n v="383.46268438279742"/>
    <n v="225.248085727427"/>
    <n v="6.5883265762110215"/>
    <n v="164.55474177581686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176.29032258"/>
    <n v="3.0159139507283736"/>
    <n v="0"/>
    <n v="1.2357169540689406"/>
    <n v="0"/>
    <n v="1.1890684143012529"/>
    <n v="0"/>
    <n v="0.60422901181758604"/>
    <n v="0"/>
    <n v="2.4208988241834417"/>
    <n v="0.92609777004430949"/>
    <n v="1.0569787436762708"/>
    <n v="0.501107704072006"/>
    <n v="0.40973216552498204"/>
    <s v=""/>
    <n v="0.48897039878589876"/>
    <s v=""/>
  </r>
  <r>
    <x v="5"/>
    <d v="2020-08-01T00:00:00"/>
    <x v="1"/>
    <x v="32"/>
    <n v="89100"/>
    <n v="37546.956262626562"/>
    <n v="36382.199909397299"/>
    <n v="19060.932007061263"/>
    <n v="75535.249193564436"/>
    <n v="28262.540181755881"/>
    <n v="30492.116926821844"/>
    <n v="14600.207011950046"/>
    <n v="13616.476310000002"/>
    <n v="5798.2157097044437"/>
    <n v="5039.3096801775864"/>
    <n v="3525.9958576770305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67866.649999999994"/>
    <n v="2675"/>
    <n v="2000"/>
    <n v="4624.7219573848815"/>
    <n v="3252.519596924596"/>
    <n v="3546.2"/>
    <n v="2567.510068530627"/>
    <n v="1597.2166472764829"/>
    <n v="485.96959707579344"/>
    <n v="149.30000000000001"/>
    <n v="334.91213280762622"/>
    <n v="24742.898608253541"/>
    <n v="148.89011902937278"/>
    <n v="1326.467666817417"/>
    <n v="2113.6713405619639"/>
    <n v="3585.4556479306966"/>
    <n v="1428.9236578043115"/>
    <n v="2849.8098028922159"/>
    <n v="577.97234436258964"/>
    <n v="301.8350312626032"/>
    <n v="38.654661509940361"/>
    <n v="432.37738220191068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176.29032258"/>
    <n v="0"/>
    <n v="3.8444461456021894"/>
    <n v="0"/>
    <n v="1.6200589369578975"/>
    <n v="0"/>
    <n v="1.5698025612818267"/>
    <n v="0"/>
    <n v="0.82243239715075278"/>
    <n v="3.2443625630772459"/>
    <n v="1.2139223512479977"/>
    <n v="1.3096863210558305"/>
    <n v="0.6271027837793165"/>
    <s v=""/>
    <n v="0.42140242718997262"/>
    <s v=""/>
    <n v="0.50765585028350502"/>
  </r>
  <r>
    <x v="5"/>
    <d v="2020-08-01T00:00:00"/>
    <x v="1"/>
    <x v="33"/>
    <n v="82000"/>
    <n v="32861.586491604707"/>
    <n v="33294.173314544001"/>
    <n v="18265.79622118895"/>
    <n v="86863.699697651609"/>
    <n v="31154.514855721485"/>
    <n v="36567.073923790274"/>
    <n v="16503.882277334909"/>
    <n v="14451.677199999996"/>
    <n v="6258.3819741314792"/>
    <n v="5415.2956891644017"/>
    <n v="3779.9362766436761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50094.5"/>
    <n v="9275"/>
    <n v="3500"/>
    <n v="4469.0754195040427"/>
    <n v="2977.1976302798375"/>
    <n v="2983.25"/>
    <n v="2268.75"/>
    <n v="1542.587249212876"/>
    <n v="467.87408146584977"/>
    <n v="135.5"/>
    <n v="4286.2656195373947"/>
    <n v="18300.83739357553"/>
    <n v="466.92054093766501"/>
    <n v="2321.3184169304795"/>
    <n v="2108.3062115286666"/>
    <n v="3298.9925273790041"/>
    <n v="1164.3986519795367"/>
    <n v="2526.7764840592581"/>
    <n v="577.61522283443412"/>
    <n v="297.20585441201729"/>
    <n v="35.084530110336217"/>
    <n v="1764.1306578577787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176.29032258"/>
    <n v="0"/>
    <n v="3.5380985851782212"/>
    <n v="0"/>
    <n v="1.4178967399104678"/>
    <n v="0"/>
    <n v="1.4365617987666661"/>
    <n v="0"/>
    <n v="0.78812424106515033"/>
    <n v="3.7309380507538705"/>
    <n v="1.3381373960880287"/>
    <n v="1.5706156654836472"/>
    <n v="0.70886875171097452"/>
    <s v=""/>
    <n v="0.40075105477566719"/>
    <s v=""/>
    <n v="0.55584036473270682"/>
  </r>
  <r>
    <x v="5"/>
    <d v="2020-08-01T00:00:00"/>
    <x v="1"/>
    <x v="34"/>
    <n v="87700"/>
    <n v="40826.169537089365"/>
    <n v="35024.519249722172"/>
    <n v="24056.167096531568"/>
    <n v="88047.805757248978"/>
    <n v="31805.974170470967"/>
    <n v="37975.15490007052"/>
    <n v="17335.623931664897"/>
    <n v="13568.846079999998"/>
    <n v="5990.0488049316218"/>
    <n v="5234.1678871790082"/>
    <n v="3563.8884283689249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48028.299999999996"/>
    <n v="14263"/>
    <n v="3800"/>
    <n v="4732.834825900818"/>
    <n v="3195.4817289056227"/>
    <n v="3197.5"/>
    <n v="2527.9589982076659"/>
    <n v="1633.2084856765878"/>
    <n v="494.65100841735568"/>
    <n v="147.30000000000001"/>
    <n v="5679.7649528919574"/>
    <n v="17733.411126985273"/>
    <n v="3075.3310847960756"/>
    <n v="2520.288566953092"/>
    <n v="3586.7056603971478"/>
    <n v="3560.7021785234083"/>
    <n v="3330.9795000000004"/>
    <n v="2817.6281355226993"/>
    <n v="1510.3734000536119"/>
    <n v="400.8455617561807"/>
    <n v="38.14710768852764"/>
    <n v="2251.7572144133478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176.29032258"/>
    <n v="0"/>
    <n v="3.7840395843918295"/>
    <n v="0"/>
    <n v="1.7615489350905131"/>
    <n v="0"/>
    <n v="1.5112219756584073"/>
    <n v="0"/>
    <n v="1.0379645215737709"/>
    <n v="3.7817973437526406"/>
    <n v="1.3661186397419023"/>
    <n v="1.6310950476793453"/>
    <n v="0.74459341687419023"/>
    <s v=""/>
    <n v="0.46552074728722193"/>
    <s v=""/>
    <n v="0.58923399793059827"/>
  </r>
  <r>
    <x v="5"/>
    <d v="2020-08-01T00:00:00"/>
    <x v="1"/>
    <x v="35"/>
    <n v="98400"/>
    <n v="45193.553739811512"/>
    <n v="39117.979260350934"/>
    <n v="26386.098937223611"/>
    <n v="129492.52466581546"/>
    <n v="46154.373895765733"/>
    <n v="48006.825471713353"/>
    <n v="22120.526779714393"/>
    <n v="13602.49416"/>
    <n v="5687.7002091912918"/>
    <n v="4741.88474017726"/>
    <n v="3069.064304320168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53744"/>
    <n v="15980"/>
    <n v="4400"/>
    <n v="5560.2526188054208"/>
    <n v="3509.6801246529103"/>
    <n v="2956"/>
    <n v="2813.102296790421"/>
    <n v="1920.2496814855986"/>
    <n v="584.14377471702392"/>
    <n v="162"/>
    <n v="6770.5715035486255"/>
    <n v="19788.050187688139"/>
    <n v="3424.5125574592503"/>
    <n v="2918.2288669983172"/>
    <n v="4078.6838004462061"/>
    <n v="3874.7251497538"/>
    <n v="3105.5879999999997"/>
    <n v="3127.8170812302455"/>
    <n v="1731.8134211434349"/>
    <n v="461.49479632948976"/>
    <n v="41.945335592492185"/>
    <n v="2640.6945431701397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176.29032258"/>
    <n v="0"/>
    <n v="4.2457183022138656"/>
    <n v="0"/>
    <n v="1.9499908359268661"/>
    <n v="0"/>
    <n v="1.6878447204399833"/>
    <n v="0"/>
    <n v="1.1384953575385783"/>
    <n v="5.5619158433904072"/>
    <n v="1.9824058884874896"/>
    <n v="2.0619717151324353"/>
    <n v="0.95011282448734613"/>
    <s v=""/>
    <n v="0.45928408272166171"/>
    <s v=""/>
    <n v="0.58384651689782474"/>
  </r>
  <r>
    <x v="5"/>
    <d v="2020-08-01T00:00:00"/>
    <x v="2"/>
    <x v="24"/>
    <n v="9261.4956000000002"/>
    <n v="3625.2619560227631"/>
    <n v="3521.3595781572758"/>
    <n v="1959.279818861457"/>
    <n v="14048.51556193"/>
    <n v="5828.3509688131771"/>
    <n v="5026.5588680667997"/>
    <n v="2700.839672482849"/>
    <n v="8462.5479000000014"/>
    <n v="2882.7139581899737"/>
    <n v="3077.3449246497839"/>
    <n v="1306.400799680762"/>
    <s v="FWD UL 2019"/>
    <s v="CI Rider 2018"/>
    <s v="HS Rider 2019"/>
    <s v="Accident Rider 2019"/>
    <s v="WoP CI 2018"/>
    <s v="WoP CI + DTH 2018"/>
    <s v="Medical Rider"/>
    <s v="Term Rider 2019"/>
    <n v="0"/>
    <n v="0"/>
    <n v="6433.848"/>
    <n v="708.54759999999999"/>
    <n v="406.22680000000003"/>
    <n v="207.93780000000001"/>
    <n v="209.47040000000001"/>
    <n v="77.694999999999993"/>
    <n v="57.392000000000003"/>
    <n v="27.468"/>
    <n v="0"/>
    <n v="0"/>
    <n v="1132.9100000000008"/>
    <n v="2036.7317385117549"/>
    <n v="453.51775995540544"/>
    <n v="459.4862120335232"/>
    <n v="265.75524400656434"/>
    <n v="127.31745487797076"/>
    <n v="73.259502050446841"/>
    <n v="33.781801063817696"/>
    <n v="40.881560919104402"/>
    <n v="0"/>
    <n v="0"/>
    <n v="134.53068260417604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173.225806449998"/>
    <n v="0.39966363239002189"/>
    <n v="0"/>
    <n v="0.15644183448183177"/>
    <n v="0"/>
    <n v="0.15195810922349645"/>
    <n v="0"/>
    <n v="8.4549291290991271E-2"/>
    <n v="0"/>
    <n v="0.60138983235961263"/>
    <n v="0.24950045409537966"/>
    <n v="0.21517728201862238"/>
    <n v="0.1156177327564927"/>
    <n v="0.39143375029220584"/>
    <s v=""/>
    <n v="0.54045192944097264"/>
    <s v=""/>
  </r>
  <r>
    <x v="5"/>
    <d v="2020-08-01T00:00:00"/>
    <x v="2"/>
    <x v="25"/>
    <n v="13377.981099999999"/>
    <n v="5543.4327453639989"/>
    <n v="5001.0007587401551"/>
    <n v="2883.4412517678866"/>
    <n v="12656.784"/>
    <n v="5250.9590044032821"/>
    <n v="4528.5973151999997"/>
    <n v="2433.2780358518248"/>
    <n v="6589.306599999999"/>
    <n v="2316.6588555913286"/>
    <n v="2416.9694938468442"/>
    <n v="1043.8944733669273"/>
    <s v="FWD UL 2019"/>
    <s v="CI Rider 2018"/>
    <s v="HS Rider 2019"/>
    <s v="Accident Rider 2019"/>
    <s v="WoP CI 2018"/>
    <s v="WoP CI + DTH 2018"/>
    <s v="Medical Rider"/>
    <s v="Term Rider 2019"/>
    <n v="0"/>
    <n v="0"/>
    <n v="10806.088"/>
    <n v="1049.1547"/>
    <n v="641.8922"/>
    <n v="329.58960000000002"/>
    <n v="300.50700000000001"/>
    <n v="135.4691"/>
    <n v="107.336"/>
    <n v="37.334499999999998"/>
    <n v="0"/>
    <n v="0"/>
    <n v="-29.389999999999418"/>
    <n v="3431.5883545809033"/>
    <n v="623.68360850629858"/>
    <n v="674.63067852321251"/>
    <n v="406.23295469495139"/>
    <n v="182.29905820747149"/>
    <n v="121.3198835828953"/>
    <n v="56.299338023909776"/>
    <n v="57.090636676862339"/>
    <n v="0"/>
    <n v="0"/>
    <n v="-9.7117674325054395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230.86206897"/>
    <n v="0.57587105722905041"/>
    <n v="0"/>
    <n v="0.23862363475389448"/>
    <n v="0"/>
    <n v="0.2152740067885861"/>
    <n v="0"/>
    <n v="0.12412114725692275"/>
    <n v="0"/>
    <n v="0.54181249075159432"/>
    <n v="0.22478341867967838"/>
    <n v="0.19386050919092046"/>
    <n v="0.10416393558553456"/>
    <n v="0.41436990409292768"/>
    <s v=""/>
    <n v="0.52015445739453103"/>
    <s v=""/>
  </r>
  <r>
    <x v="5"/>
    <d v="2020-08-01T00:00:00"/>
    <x v="2"/>
    <x v="26"/>
    <n v="19276.546199999997"/>
    <n v="8198.3266126982762"/>
    <n v="7447.3713804527442"/>
    <n v="4339.1600377684217"/>
    <n v="17520.047999999999"/>
    <n v="7268.5963356191605"/>
    <n v="6268.6731743999999"/>
    <n v="3368.2448863325158"/>
    <n v="12066.891799999998"/>
    <n v="4234.6053672770286"/>
    <n v="4339.3713419777423"/>
    <n v="1880.1283335818143"/>
    <s v="FWD UL 2019"/>
    <s v="CI Rider 2018"/>
    <s v="HS Rider 2019"/>
    <s v="Accident Rider 2019"/>
    <s v="WoP CI 2018"/>
    <s v="WoP CI + DTH 2018"/>
    <s v="Medical Rider"/>
    <s v="Term Rider 2019"/>
    <n v="0"/>
    <n v="0"/>
    <n v="15472.531999999999"/>
    <n v="1597.9068"/>
    <n v="950.97500000000002"/>
    <n v="461.73079999999999"/>
    <n v="466.81549999999999"/>
    <n v="177.4126"/>
    <n v="94.96"/>
    <n v="76.6905"/>
    <n v="0"/>
    <n v="0"/>
    <n v="-22.47700000000259"/>
    <n v="5042.7070161760603"/>
    <n v="955.48453450998193"/>
    <n v="1044.6716857572992"/>
    <n v="563.73578240126085"/>
    <n v="272.84551200326865"/>
    <n v="158.28719907871744"/>
    <n v="48.759025861669279"/>
    <n v="113.06053047929717"/>
    <n v="0"/>
    <n v="0"/>
    <n v="-1.2246735692788207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349.225806449998"/>
    <n v="0.82557538994183854"/>
    <n v="0"/>
    <n v="0.35111770645661267"/>
    <n v="0"/>
    <n v="0.31895581644490667"/>
    <n v="0"/>
    <n v="0.18583742663406727"/>
    <n v="0"/>
    <n v="0.74999943468794983"/>
    <n v="0.31115457804049823"/>
    <n v="0.26834979773134848"/>
    <n v="0.14418806162174699"/>
    <n v="0.42530059729778136"/>
    <s v=""/>
    <n v="0.52927386804126053"/>
    <s v=""/>
  </r>
  <r>
    <x v="5"/>
    <d v="2020-08-01T00:00:00"/>
    <x v="2"/>
    <x v="27"/>
    <n v="14194.665000000001"/>
    <n v="5189.0951490891848"/>
    <n v="5451.7087901325704"/>
    <n v="2954.8120498215476"/>
    <n v="18771.2"/>
    <n v="7787.6656237021334"/>
    <n v="6716.33536"/>
    <n v="3608.7799765366995"/>
    <n v="14233.676100000001"/>
    <n v="4905.2780413234059"/>
    <n v="5153.4665597874446"/>
    <n v="2217.5347961832067"/>
    <s v="FWD UL 2019"/>
    <s v="CI Rider 2018"/>
    <s v="HS Rider 2019"/>
    <s v="Accident Rider 2019"/>
    <s v="WoP CI 2018"/>
    <s v="WoP CI + DTH 2018"/>
    <s v="Medical Rider"/>
    <s v="Term Rider 2019"/>
    <n v="0"/>
    <n v="0"/>
    <n v="11415.534"/>
    <n v="1175.3598"/>
    <n v="577.61479999999995"/>
    <n v="380.16840000000002"/>
    <n v="353.88299999999998"/>
    <n v="127.114"/>
    <n v="167.905"/>
    <n v="68.003"/>
    <n v="0"/>
    <n v="0"/>
    <n v="-70.916999999999462"/>
    <n v="2920.265579551718"/>
    <n v="688.46286521490674"/>
    <n v="630.73769259972539"/>
    <n v="461.74228534859401"/>
    <n v="197.88949672045666"/>
    <n v="111.59219419479939"/>
    <n v="103.56880500486473"/>
    <n v="96.057115947559168"/>
    <n v="0"/>
    <n v="0"/>
    <n v="-21.22088549343971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498.677419349999"/>
    <n v="0.60406229451498394"/>
    <n v="0"/>
    <n v="0.22082498757211849"/>
    <n v="0"/>
    <n v="0.23200066509459624"/>
    <n v="0"/>
    <n v="0.12574375983341113"/>
    <n v="0"/>
    <n v="0.80355883662045025"/>
    <n v="0.33337493226704523"/>
    <n v="0.28751335174279707"/>
    <n v="0.15448490451143271"/>
    <n v="0.36556658076039023"/>
    <s v=""/>
    <n v="0.56942722477158481"/>
    <s v=""/>
  </r>
  <r>
    <x v="5"/>
    <d v="2020-08-01T00:00:00"/>
    <x v="2"/>
    <x v="28"/>
    <n v="22136.717799999999"/>
    <n v="8078.3198773928743"/>
    <n v="8497.6054370754646"/>
    <n v="4669.4139864553308"/>
    <n v="21967.8"/>
    <n v="9113.8489221984328"/>
    <n v="7860.0788400000001"/>
    <n v="4223.3291834603215"/>
    <n v="17160.664000000001"/>
    <n v="534.35115182154595"/>
    <n v="6301.7057755783117"/>
    <n v="1109.4025863126503"/>
    <s v="FWD UL 2019"/>
    <s v="CI Rider 2018"/>
    <s v="HS Rider 2019"/>
    <s v="Accident Rider 2019"/>
    <s v="WoP CI 2018"/>
    <s v="WoP CI + DTH 2018"/>
    <s v="Medical Rider"/>
    <s v="Term Rider 2019"/>
    <n v="0"/>
    <n v="0"/>
    <n v="17670.903999999999"/>
    <n v="1720.9762000000001"/>
    <n v="1090.3527999999999"/>
    <n v="674.21519999999998"/>
    <n v="538.57669999999996"/>
    <n v="227.63419999999999"/>
    <n v="151.268"/>
    <n v="86.905199999999994"/>
    <n v="0"/>
    <n v="0"/>
    <n v="-24.114500000003318"/>
    <n v="4415.0844339882278"/>
    <n v="982.52902528356185"/>
    <n v="1164.1128685312306"/>
    <n v="815.31013829200504"/>
    <n v="299.63049050392709"/>
    <n v="201.67213350660114"/>
    <n v="78.795395888025482"/>
    <n v="125.7301123069728"/>
    <n v="0"/>
    <n v="0"/>
    <n v="-4.5447209076774016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347.93548"/>
    <n v="0.94812313572488927"/>
    <n v="0"/>
    <n v="0.34599718181990086"/>
    <n v="0"/>
    <n v="0.36395532463050412"/>
    <n v="0"/>
    <n v="0.1999925856594551"/>
    <n v="0"/>
    <n v="0.94039911199660786"/>
    <n v="0.39014627924993162"/>
    <n v="0.3364748022723863"/>
    <n v="0.18079256975188437"/>
    <n v="0.36492852962117422"/>
    <s v=""/>
    <n v="0.57801796132419259"/>
    <s v=""/>
  </r>
  <r>
    <x v="5"/>
    <d v="2020-08-01T00:00:00"/>
    <x v="2"/>
    <x v="29"/>
    <n v="20977.969000000001"/>
    <n v="7869.1117579452884"/>
    <n v="8123.0713785177595"/>
    <n v="4543.5373222516109"/>
    <n v="22521.207504000005"/>
    <n v="9343.4427997720722"/>
    <n v="8058.0880449311999"/>
    <n v="4329.7222707009369"/>
    <n v="14418.1913"/>
    <n v="4025.7691312839734"/>
    <n v="5443.5357091521346"/>
    <n v="2126.1850573382976"/>
    <s v="FWD UL 2019"/>
    <s v="CI Rider 2018"/>
    <s v="HS Rider 2019"/>
    <s v="Accident Rider 2019"/>
    <s v="WoP CI 2018"/>
    <s v="WoP CI + DTH 2018"/>
    <s v="Medical Rider"/>
    <s v="Term Rider 2019"/>
    <n v="0"/>
    <n v="0"/>
    <n v="16666.5"/>
    <n v="1635.3696"/>
    <n v="956.39099999999996"/>
    <n v="751.66"/>
    <n v="521.80020000000002"/>
    <n v="186.46119999999999"/>
    <n v="201.648"/>
    <n v="63.966500000000003"/>
    <n v="0"/>
    <n v="0"/>
    <n v="-5.8274999999994179"/>
    <n v="4310.4394104690118"/>
    <n v="940.60153200649279"/>
    <n v="1034.3366180907844"/>
    <n v="914.73402655475184"/>
    <n v="302.10339705945324"/>
    <n v="165.69024663934019"/>
    <n v="108.94194743162723"/>
    <n v="89.901918995664545"/>
    <n v="0"/>
    <n v="0"/>
    <n v="2.3626606981624718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229.9"/>
    <n v="0.90305894558306321"/>
    <n v="0"/>
    <n v="0.3387492739075626"/>
    <n v="0"/>
    <n v="0.34968171961643224"/>
    <n v="0"/>
    <n v="0.19559005085048195"/>
    <n v="0"/>
    <n v="0.96408941896106792"/>
    <n v="0.39997474994750298"/>
    <n v="0.34495119410427"/>
    <n v="0.18534705243852811"/>
    <n v="0.37511313692690118"/>
    <s v=""/>
    <n v="0.57738884158864434"/>
    <s v=""/>
  </r>
  <r>
    <x v="5"/>
    <d v="2020-08-01T00:00:00"/>
    <x v="2"/>
    <x v="30"/>
    <n v="26435.0648"/>
    <n v="11194.781822419996"/>
    <n v="10773.700525134538"/>
    <n v="6514.5258650973847"/>
    <n v="24796.799999989998"/>
    <n v="10287.524875214358"/>
    <n v="8872.2950399900001"/>
    <n v="4767.2069618347196"/>
    <n v="17454.083200000001"/>
    <n v="5124.2070837901911"/>
    <n v="6638.1836656937576"/>
    <n v="2951.6476773441059"/>
    <s v="FWD UL 2019"/>
    <s v="CI Rider 2018"/>
    <s v="HS Rider 2019"/>
    <s v="Accident Rider 2019"/>
    <s v="WoP CI 2018"/>
    <s v="WoP CI + DTH 2018"/>
    <s v="Medical Rider"/>
    <s v="Term Rider 2019"/>
    <n v="0"/>
    <n v="0"/>
    <n v="20452.072"/>
    <n v="2249.4450999999999"/>
    <n v="1268.8240000000001"/>
    <n v="999.54219999999998"/>
    <n v="653.91319999999996"/>
    <n v="285.76659999999998"/>
    <n v="431.37200000000001"/>
    <n v="102.1777"/>
    <n v="0"/>
    <n v="0"/>
    <n v="-8.047999999998865"/>
    <n v="6114.542847529814"/>
    <n v="1373.1529751780292"/>
    <n v="1491.7093792042153"/>
    <n v="1309.3585356733979"/>
    <n v="350.31419256756146"/>
    <n v="228.47058747361635"/>
    <n v="174.97597104737878"/>
    <n v="154.03865515972211"/>
    <n v="0"/>
    <n v="0"/>
    <n v="-1.781321413738624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189.096774189999"/>
    <n v="1.1399781999884895"/>
    <n v="0"/>
    <n v="0.48276058060528032"/>
    <n v="0"/>
    <n v="0.46460199075653158"/>
    <n v="0"/>
    <n v="0.28093055665489319"/>
    <n v="0"/>
    <n v="1.0650631389051628"/>
    <n v="0.44186602848614198"/>
    <n v="0.3810795910999914"/>
    <n v="0.20475934034166823"/>
    <n v="0.42348229168781898"/>
    <s v=""/>
    <n v="0.58192521912759598"/>
    <s v=""/>
  </r>
  <r>
    <x v="5"/>
    <d v="2020-08-01T00:00:00"/>
    <x v="2"/>
    <x v="31"/>
    <n v="24779.644200000002"/>
    <n v="10727.50794565521"/>
    <n v="10295.893434682428"/>
    <n v="6463.160381450256"/>
    <n v="26913.599999999999"/>
    <n v="11165.728218227172"/>
    <n v="9629.6860799999995"/>
    <n v="5174.1636537053719"/>
    <n v="17158.565899999998"/>
    <n v="5617.9488827953437"/>
    <n v="6628.3204522299056"/>
    <n v="3379.4372327310516"/>
    <s v="FWD UL 2019"/>
    <s v="CI Rider 2018"/>
    <s v="HS Rider 2019"/>
    <s v="Accident Rider 2019"/>
    <s v="WoP CI 2018"/>
    <s v="WoP CI + DTH 2018"/>
    <s v="Medical Rider"/>
    <s v="Term Rider 2019"/>
    <n v="0"/>
    <n v="0"/>
    <n v="18819.603999999999"/>
    <n v="2175.9389000000001"/>
    <n v="1294.1356000000001"/>
    <n v="1142.3230000000001"/>
    <n v="631.55150000000003"/>
    <n v="268.02050000000003"/>
    <n v="388.637"/>
    <n v="69.5167"/>
    <n v="0"/>
    <n v="0"/>
    <n v="-10.082999999998719"/>
    <n v="5538.3686794189553"/>
    <n v="1319.8488096877632"/>
    <n v="1504.5656747743224"/>
    <n v="1515.2292965515926"/>
    <n v="351.78306781836756"/>
    <n v="206.90470167208639"/>
    <n v="184.21680108565531"/>
    <n v="106.59091464646818"/>
    <n v="0"/>
    <n v="0"/>
    <n v="0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176.29032258"/>
    <n v="1.0691807815273138"/>
    <n v="0"/>
    <n v="0.46286561810988813"/>
    <n v="0"/>
    <n v="0.44424251212677607"/>
    <n v="0"/>
    <n v="0.27886949513889125"/>
    <n v="0"/>
    <n v="1.1559831629585087"/>
    <n v="0.47958629921085699"/>
    <n v="0.41361077570655441"/>
    <n v="0.22223879622478188"/>
    <n v="0.43291614113067889"/>
    <s v=""/>
    <n v="0.60248479089385576"/>
    <s v=""/>
  </r>
  <r>
    <x v="5"/>
    <d v="2020-08-01T00:00:00"/>
    <x v="2"/>
    <x v="32"/>
    <n v="33715.135999999999"/>
    <n v="14129.401862546565"/>
    <n v="13866.5396460921"/>
    <n v="8137.7398121427414"/>
    <n v="28425.599999999999"/>
    <n v="11793.016320378365"/>
    <n v="10170.679679999999"/>
    <n v="5464.8470050407332"/>
    <n v="14511.429900000001"/>
    <n v="4851.44902764987"/>
    <n v="5540.9745030344093"/>
    <n v="2870.9226509830414"/>
    <s v="FWD UL 2019"/>
    <s v="CI Rider 2018"/>
    <s v="HS Rider 2019"/>
    <s v="Accident Rider 2019"/>
    <s v="WoP CI 2018"/>
    <s v="WoP CI + DTH 2018"/>
    <s v="Medical Rider"/>
    <s v="Term Rider 2019"/>
    <n v="0"/>
    <n v="0"/>
    <n v="26803.53312"/>
    <n v="2411.9582869429532"/>
    <n v="1517.18112"/>
    <n v="1173.9902101122775"/>
    <n v="720.20010131619563"/>
    <n v="291.01179829896768"/>
    <n v="528.77875097302649"/>
    <n v="99.906932356580114"/>
    <n v="0"/>
    <n v="0"/>
    <n v="168.57567999999446"/>
    <n v="8091.1509507412575"/>
    <n v="1488.9314576059019"/>
    <n v="1755.4559431870427"/>
    <n v="1535.7978411048377"/>
    <n v="389.54637128474548"/>
    <n v="239.9536313721643"/>
    <n v="259.83881345578442"/>
    <n v="150.90665824573017"/>
    <n v="0"/>
    <n v="0"/>
    <n v="217.82019554910221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176.29032258"/>
    <n v="0"/>
    <n v="1.454725304642577"/>
    <n v="0"/>
    <n v="0.60964898462549422"/>
    <n v="0"/>
    <n v="0.59830712564824606"/>
    <n v="0"/>
    <n v="0.35112348434013069"/>
    <n v="1.2209260372820203"/>
    <n v="0.50652934972847541"/>
    <n v="0.43684733613950688"/>
    <n v="0.23472412185554217"/>
    <s v=""/>
    <n v="0.41908185873984211"/>
    <s v=""/>
    <n v="0.57594368758905579"/>
  </r>
  <r>
    <x v="5"/>
    <d v="2020-08-01T00:00:00"/>
    <x v="2"/>
    <x v="33"/>
    <n v="37888.042500000003"/>
    <n v="15685.624977233925"/>
    <n v="15198.710374244438"/>
    <n v="9400.1997328680409"/>
    <n v="35925.120000000003"/>
    <n v="14904.365307030339"/>
    <n v="12854.007936"/>
    <n v="6906.6364276461827"/>
    <n v="20194.645299999996"/>
    <n v="6615.6224495842498"/>
    <n v="7919.5910414923228"/>
    <n v="3913.8436924738453"/>
    <s v="FWD UL 2019"/>
    <s v="CI Rider 2018"/>
    <s v="HS Rider 2019"/>
    <s v="Accident Rider 2019"/>
    <s v="WoP CI 2018"/>
    <s v="WoP CI + DTH 2018"/>
    <s v="Medical Rider"/>
    <s v="Term Rider 2019"/>
    <n v="0"/>
    <n v="0"/>
    <n v="27771.935152500002"/>
    <n v="2710.485227878713"/>
    <n v="1704.9619124999999"/>
    <n v="1319.2944253678202"/>
    <n v="809.33892858009904"/>
    <n v="327.03019148292083"/>
    <n v="594.22544788082541"/>
    <n v="112.27236630962226"/>
    <n v="0"/>
    <n v="0"/>
    <n v="2538.4988474999991"/>
    <n v="8383.4813308774319"/>
    <n v="1673.215802699398"/>
    <n v="1972.7278983050305"/>
    <n v="1725.8828164059119"/>
    <n v="437.76034214891536"/>
    <n v="269.65257928836161"/>
    <n v="291.99894099084554"/>
    <n v="169.58430424682854"/>
    <n v="0"/>
    <n v="0"/>
    <n v="761.32096227120201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176.29032258"/>
    <n v="0"/>
    <n v="1.6347759702978333"/>
    <n v="0"/>
    <n v="0.67679618950716491"/>
    <n v="0"/>
    <n v="0.65578702038594883"/>
    <n v="0"/>
    <n v="0.40559552896650131"/>
    <n v="1.5430426939266386"/>
    <n v="0.64016688029509228"/>
    <n v="0.55210067588695133"/>
    <n v="0.29665133698334262"/>
    <s v=""/>
    <n v="0.4139993502497239"/>
    <s v=""/>
    <n v="0.59928754809014395"/>
  </r>
  <r>
    <x v="5"/>
    <d v="2020-08-01T00:00:00"/>
    <x v="2"/>
    <x v="34"/>
    <n v="40721.939999999995"/>
    <n v="18871.722049113203"/>
    <n v="16186.263985119707"/>
    <n v="12011.928221294947"/>
    <n v="36560.159999989999"/>
    <n v="15167.826309917309"/>
    <n v="13081.22524799"/>
    <n v="7028.7234351905017"/>
    <n v="17265.841499999999"/>
    <n v="5785.0645516000923"/>
    <n v="6678.902537406143"/>
    <n v="3295.0020456263073"/>
    <s v="FWD UL 2019"/>
    <s v="CI Rider 2018"/>
    <s v="HS Rider 2019"/>
    <s v="Accident Rider 2019"/>
    <s v="WoP CI 2018"/>
    <s v="WoP CI + DTH 2018"/>
    <s v="Medical Rider"/>
    <s v="Term Rider 2019"/>
    <n v="0"/>
    <n v="0"/>
    <n v="28831.133519999996"/>
    <n v="2913.2203602380159"/>
    <n v="1832.4872999999995"/>
    <n v="1417.9731885637225"/>
    <n v="869.87474450027537"/>
    <n v="351.49094429346695"/>
    <n v="638.67150262714415"/>
    <n v="120.66995977737457"/>
    <n v="0"/>
    <n v="0"/>
    <n v="3746.4184800000003"/>
    <n v="8703.2202936422455"/>
    <n v="2781.2514779192343"/>
    <n v="2120.2812763711277"/>
    <n v="1854.9730167958014"/>
    <n v="965.21301649750546"/>
    <n v="344.81261635189111"/>
    <n v="727.44684149231716"/>
    <n v="182.26863693158853"/>
    <n v="0"/>
    <n v="0"/>
    <n v="1192.2548731114912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176.29032258"/>
    <n v="0"/>
    <n v="1.7570516865818586"/>
    <n v="0"/>
    <n v="0.81426845221761057"/>
    <n v="0"/>
    <n v="0.698397532988698"/>
    <n v="0"/>
    <n v="0.51828519811007323"/>
    <n v="1.5703187011420841"/>
    <n v="0.65148296151178198"/>
    <n v="0.56186003126836181"/>
    <n v="0.30189517374755181"/>
    <s v=""/>
    <n v="0.46342885552881824"/>
    <s v=""/>
    <n v="0.63650408744014952"/>
  </r>
  <r>
    <x v="5"/>
    <d v="2020-08-01T00:00:00"/>
    <x v="2"/>
    <x v="35"/>
    <n v="44171.187840000006"/>
    <n v="20370.631002743547"/>
    <n v="17402.83210034452"/>
    <n v="13014.769566317496"/>
    <n v="41054.85"/>
    <n v="17032.552209299713"/>
    <n v="14689.42533"/>
    <n v="7892.8316047816315"/>
    <n v="34507.191099999996"/>
    <n v="10782.968332484466"/>
    <n v="13838.758801896487"/>
    <n v="6250.3162442016601"/>
    <s v="FWD UL 2019"/>
    <s v="CI Rider 2018"/>
    <s v="HS Rider 2019"/>
    <s v="Accident Rider 2019"/>
    <s v="WoP CI 2018"/>
    <s v="WoP CI + DTH 2018"/>
    <s v="Medical Rider"/>
    <s v="Term Rider 2019"/>
    <n v="0"/>
    <n v="0"/>
    <n v="30389.777233919998"/>
    <n v="3315.5918601048638"/>
    <n v="1766.8475136000002"/>
    <n v="1538.0789830772294"/>
    <n v="990.02109882970535"/>
    <n v="400.03857233263852"/>
    <n v="692.76853977483995"/>
    <n v="130.8910002807248"/>
    <n v="0"/>
    <n v="0"/>
    <n v="4947.1730380800072"/>
    <n v="9173.7262344557221"/>
    <n v="3165.3955488421134"/>
    <n v="2044.3326953965586"/>
    <n v="2012.0937647621613"/>
    <n v="1098.5274112614406"/>
    <n v="392.43783945831842"/>
    <n v="789.06336680354264"/>
    <n v="197.70723593340492"/>
    <n v="0"/>
    <n v="0"/>
    <n v="1497.3469058302799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176.29032258"/>
    <n v="0"/>
    <n v="1.9058782585651888"/>
    <n v="0"/>
    <n v="0.87894269182920182"/>
    <n v="0"/>
    <n v="0.7508894589307693"/>
    <n v="0"/>
    <n v="0.56155533889034759"/>
    <n v="1.7633729920109955"/>
    <n v="0.73157599043465826"/>
    <n v="0.63093485654153425"/>
    <n v="0.33901003370765531"/>
    <s v=""/>
    <n v="0.46117462533567088"/>
    <s v=""/>
    <n v="0.63889869511477815"/>
  </r>
  <r>
    <x v="5"/>
    <d v="2020-08-01T00:00:00"/>
    <x v="3"/>
    <x v="24"/>
    <n v="70.295500000000004"/>
    <n v="55.710458807635575"/>
    <n v="70.295500000000004"/>
    <n v="55.710458807635575"/>
    <n v="90"/>
    <n v="84.142408608810214"/>
    <n v="89.810914459999992"/>
    <n v="84.142408608810214"/>
    <n v="32.521000000000001"/>
    <n v="32.892987748887165"/>
    <n v="32.521000000000001"/>
    <n v="32.913873525621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3.225806449998"/>
    <n v="3.0334792655597421E-3"/>
    <n v="0"/>
    <n v="2.4040873408366485E-3"/>
    <n v="0"/>
    <n v="3.0334792655597421E-3"/>
    <n v="0"/>
    <n v="2.4040873408366485E-3"/>
    <n v="0"/>
    <n v="3.852726266612711E-3"/>
    <n v="3.6019740864802513E-3"/>
    <n v="3.844631879650548E-3"/>
    <n v="3.6019740864802513E-3"/>
    <n v="0.79251813853853481"/>
    <s v=""/>
    <n v="1"/>
    <s v=""/>
  </r>
  <r>
    <x v="5"/>
    <d v="2020-08-01T00:00:00"/>
    <x v="3"/>
    <x v="25"/>
    <n v="112.96899999999999"/>
    <n v="100.5873147723"/>
    <n v="112.96899999999999"/>
    <n v="100.5873147723"/>
    <n v="187.5"/>
    <n v="175.95940570893262"/>
    <n v="187.81343909500001"/>
    <n v="175.95940570893262"/>
    <n v="15.504"/>
    <n v="15.072003311117557"/>
    <n v="15.504"/>
    <n v="15.07200331111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30.86206897"/>
    <n v="4.8628845397388548E-3"/>
    <n v="0"/>
    <n v="4.329900219529813E-3"/>
    <n v="0"/>
    <n v="4.8628845397388548E-3"/>
    <n v="0"/>
    <n v="4.329900219529813E-3"/>
    <n v="0"/>
    <n v="8.0265130554431473E-3"/>
    <n v="7.5324824914707478E-3"/>
    <n v="8.0399307780463676E-3"/>
    <n v="7.5324824914707478E-3"/>
    <n v="0.89039749641317534"/>
    <s v=""/>
    <n v="1"/>
    <s v=""/>
  </r>
  <r>
    <x v="5"/>
    <d v="2020-08-01T00:00:00"/>
    <x v="3"/>
    <x v="26"/>
    <n v="209.648"/>
    <n v="182.03794574012363"/>
    <n v="209.648"/>
    <n v="182.03794574012363"/>
    <n v="264.75"/>
    <n v="248.06716975254164"/>
    <n v="264.77895904499997"/>
    <n v="248.06716975254164"/>
    <n v="50.302500000000002"/>
    <n v="47.762724610234315"/>
    <n v="50.302500000000002"/>
    <n v="47.762724610234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49.225806449998"/>
    <n v="8.9787987720812042E-3"/>
    <n v="0"/>
    <n v="7.7963161283847535E-3"/>
    <n v="0"/>
    <n v="8.9787987720812042E-3"/>
    <n v="0"/>
    <n v="7.7963161283847535E-3"/>
    <n v="0"/>
    <n v="1.1333436434285724E-2"/>
    <n v="1.0619276675443238E-2"/>
    <n v="1.1334676115100473E-2"/>
    <n v="1.0619276675443238E-2"/>
    <n v="0.86830280155366912"/>
    <s v=""/>
    <n v="1"/>
    <s v=""/>
  </r>
  <r>
    <x v="5"/>
    <d v="2020-08-01T00:00:00"/>
    <x v="3"/>
    <x v="27"/>
    <n v="203.98750000000001"/>
    <n v="171.49130606243887"/>
    <n v="203.98750000000001"/>
    <n v="171.49130606243887"/>
    <n v="264.75"/>
    <n v="248.06716975254164"/>
    <n v="264.77895904499997"/>
    <n v="248.06716975254164"/>
    <n v="66.305000000000007"/>
    <n v="61.378182225472713"/>
    <n v="66.305000000000007"/>
    <n v="61.37818222547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498.677419349999"/>
    <n v="8.6808077050339171E-3"/>
    <n v="0"/>
    <n v="7.2979131123875191E-3"/>
    <n v="0"/>
    <n v="8.6808077050339171E-3"/>
    <n v="0"/>
    <n v="7.2979131123875191E-3"/>
    <n v="0"/>
    <n v="1.1333436434285724E-2"/>
    <n v="1.0619276675443238E-2"/>
    <n v="1.1334676115100473E-2"/>
    <n v="1.0619276675443238E-2"/>
    <n v="0.8406951703532759"/>
    <s v=""/>
    <n v="1"/>
    <s v=""/>
  </r>
  <r>
    <x v="5"/>
    <d v="2020-08-01T00:00:00"/>
    <x v="3"/>
    <x v="28"/>
    <n v="460.8605"/>
    <n v="405.83078732594413"/>
    <n v="460.8605"/>
    <n v="405.83078732594413"/>
    <n v="279.75"/>
    <n v="261.97040977731183"/>
    <n v="279.61883255499998"/>
    <n v="261.97040977731183"/>
    <n v="95.784000000000006"/>
    <n v="87.78827159844478"/>
    <n v="95.784000000000006"/>
    <n v="87.78827159844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47.93548"/>
    <n v="1.9738811613334132E-2"/>
    <n v="0"/>
    <n v="1.7381870344535668E-2"/>
    <n v="0"/>
    <n v="1.9738811613334132E-2"/>
    <n v="0"/>
    <n v="1.7381870344535668E-2"/>
    <n v="0"/>
    <n v="1.1975557478721177E-2"/>
    <n v="1.1214447542492718E-2"/>
    <n v="1.1969942453602554E-2"/>
    <n v="1.1214447542492718E-2"/>
    <n v="0.88059355775976489"/>
    <s v=""/>
    <n v="1"/>
    <s v=""/>
  </r>
  <r>
    <x v="5"/>
    <d v="2020-08-01T00:00:00"/>
    <x v="3"/>
    <x v="29"/>
    <n v="488.78399999999999"/>
    <n v="442.17734502404346"/>
    <n v="488.78399999999999"/>
    <n v="442.17734502404346"/>
    <n v="279.75"/>
    <n v="261.97040977731183"/>
    <n v="279.61883255499998"/>
    <n v="261.97040977731183"/>
    <n v="97.084500000000006"/>
    <n v="88.638096155320568"/>
    <n v="97.084500000000006"/>
    <n v="88.63809615532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29.9"/>
    <n v="2.1041158162540517E-2"/>
    <n v="0"/>
    <n v="1.9034836354183335E-2"/>
    <n v="0"/>
    <n v="2.1041158162540517E-2"/>
    <n v="0"/>
    <n v="1.9034836354183335E-2"/>
    <n v="0"/>
    <n v="1.1975557478721177E-2"/>
    <n v="1.1214447542492718E-2"/>
    <n v="1.1969942453602554E-2"/>
    <n v="1.1214447542492718E-2"/>
    <n v="0.90464774833882344"/>
    <s v=""/>
    <n v="1"/>
    <s v=""/>
  </r>
  <r>
    <x v="5"/>
    <d v="2020-08-01T00:00:00"/>
    <x v="3"/>
    <x v="30"/>
    <n v="332.42950000000002"/>
    <n v="313.9805452986779"/>
    <n v="332.42950000000002"/>
    <n v="313.9805452986779"/>
    <n v="277.5"/>
    <n v="260.10181431774288"/>
    <n v="277.62435355500003"/>
    <n v="260.10181431774288"/>
    <n v="117.9635"/>
    <n v="105.92936762606524"/>
    <n v="117.9635"/>
    <n v="105.92936762606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89.096774189999"/>
    <n v="1.4335595009892827E-2"/>
    <n v="0"/>
    <n v="1.3540007545621419E-2"/>
    <n v="0"/>
    <n v="1.4335595009892827E-2"/>
    <n v="0"/>
    <n v="1.3540007545621419E-2"/>
    <n v="0"/>
    <n v="1.1919079116914354E-2"/>
    <n v="1.1171798570472591E-2"/>
    <n v="1.1924420305600895E-2"/>
    <n v="1.1171798570472591E-2"/>
    <n v="0.94450265484464491"/>
    <s v=""/>
    <n v="1"/>
    <s v=""/>
  </r>
  <r>
    <x v="5"/>
    <d v="2020-08-01T00:00:00"/>
    <x v="3"/>
    <x v="31"/>
    <n v="638.7600000000001"/>
    <n v="520.58970954408198"/>
    <n v="482.14299999999997"/>
    <n v="428.06994492281717"/>
    <n v="791.5"/>
    <n v="456.72888895946511"/>
    <n v="277.62435355500003"/>
    <n v="260.10181431774288"/>
    <n v="128.10599999999999"/>
    <n v="111.49819919041875"/>
    <n v="128.10599999999999"/>
    <n v="111.4981991904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2.7560925027663916E-2"/>
    <n v="0"/>
    <n v="2.2462167253612896E-2"/>
    <n v="0"/>
    <n v="2.0803286172604671E-2"/>
    <n v="0"/>
    <n v="1.8470166664496811E-2"/>
    <n v="0"/>
    <n v="3.3996220255991756E-2"/>
    <n v="1.9617253198155875E-2"/>
    <n v="1.1924420305600895E-2"/>
    <n v="1.1171798570472591E-2"/>
    <n v="0.8150004846015434"/>
    <s v=""/>
    <n v="0.8222789215286429"/>
    <s v=""/>
  </r>
  <r>
    <x v="5"/>
    <d v="2020-08-01T00:00:00"/>
    <x v="3"/>
    <x v="32"/>
    <n v="767.73"/>
    <n v="632.11977706504081"/>
    <n v="513.23"/>
    <n v="471.548055396184"/>
    <n v="1119"/>
    <n v="722.94110853874167"/>
    <n v="540.40883359999998"/>
    <n v="506.30038861071557"/>
    <n v="383.81"/>
    <n v="386.01413452498065"/>
    <n v="383.81"/>
    <n v="386.01413452498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0"/>
    <n v="3.3125663741449707E-2"/>
    <n v="0"/>
    <n v="2.727441571825602E-2"/>
    <n v="0"/>
    <n v="2.2144613864280713E-2"/>
    <n v="0"/>
    <n v="2.0346140337082683E-2"/>
    <n v="4.8062881195773559E-2"/>
    <n v="3.1051503674028934E-2"/>
    <n v="2.3211443759127221E-2"/>
    <n v="2.1746430229821988E-2"/>
    <s v=""/>
    <n v="0.82336208962140445"/>
    <s v=""/>
    <n v="0.74597896238210071"/>
  </r>
  <r>
    <x v="5"/>
    <d v="2020-08-01T00:00:00"/>
    <x v="3"/>
    <x v="33"/>
    <n v="1397.25"/>
    <n v="1066.1261176158582"/>
    <n v="797.25"/>
    <n v="732.50138761297603"/>
    <n v="972"/>
    <n v="607.93244478707493"/>
    <n v="449.05457229500001"/>
    <n v="420.71204303936673"/>
    <n v="97.098500000000001"/>
    <n v="90.332585471244528"/>
    <n v="97.098500000000001"/>
    <n v="90.332585471244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0"/>
    <n v="6.028790546512524E-2"/>
    <n v="0"/>
    <n v="4.6000723272661193E-2"/>
    <n v="0"/>
    <n v="3.4399379232113864E-2"/>
    <n v="0"/>
    <n v="3.1605635648226271E-2"/>
    <n v="4.1748990636543255E-2"/>
    <n v="2.6111693359121852E-2"/>
    <n v="1.9287628738725197E-2"/>
    <n v="1.8070270725855455E-2"/>
    <s v=""/>
    <n v="0.76301743969644531"/>
    <s v=""/>
    <n v="0.68706823283819751"/>
  </r>
  <r>
    <x v="5"/>
    <d v="2020-08-01T00:00:00"/>
    <x v="3"/>
    <x v="34"/>
    <n v="1765.75"/>
    <n v="1225.0072424296059"/>
    <n v="585.75"/>
    <n v="538.17834781348472"/>
    <n v="869.25"/>
    <n v="453.70683315961094"/>
    <n v="242.519148785"/>
    <n v="227.21230972007086"/>
    <n v="5.4615"/>
    <n v="4.5249849161984921"/>
    <n v="5.4615"/>
    <n v="4.524984916198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0"/>
    <n v="7.6187775326566398E-2"/>
    <n v="0"/>
    <n v="5.285605355211296E-2"/>
    <n v="0"/>
    <n v="2.5273673734977357E-2"/>
    <n v="0"/>
    <n v="2.3221073792346867E-2"/>
    <n v="3.7335709990550643E-2"/>
    <n v="1.9487450956086717E-2"/>
    <n v="1.0416594312559058E-2"/>
    <n v="9.7591405257310745E-3"/>
    <s v=""/>
    <n v="0.69376029586838783"/>
    <s v=""/>
    <n v="0.43932666613961735"/>
  </r>
  <r>
    <x v="5"/>
    <d v="2020-08-01T00:00:00"/>
    <x v="3"/>
    <x v="35"/>
    <n v="2041.75"/>
    <n v="1373.126679668354"/>
    <n v="441.75"/>
    <n v="405.873299439363"/>
    <n v="983.22372890291831"/>
    <n v="489.9456739957198"/>
    <n v="243.848801455"/>
    <n v="228.45804002957311"/>
    <n v="9.4689999999999994"/>
    <n v="8.3425923396469557"/>
    <n v="9.4689999999999994"/>
    <n v="8.3425923396469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0"/>
    <n v="8.8096497393751624E-2"/>
    <n v="0"/>
    <n v="5.9247043446403316E-2"/>
    <n v="0"/>
    <n v="1.9060427439054624E-2"/>
    <n v="0"/>
    <n v="1.7512435933024716E-2"/>
    <n v="4.223106816007724E-2"/>
    <n v="2.1043968473314998E-2"/>
    <n v="1.0473705070655441E-2"/>
    <n v="9.8126466811087158E-3"/>
    <s v=""/>
    <n v="0.67252439312763757"/>
    <s v=""/>
    <n v="0.29558328845332171"/>
  </r>
  <r>
    <x v="5"/>
    <d v="2020-08-01T00:00:00"/>
    <x v="4"/>
    <x v="24"/>
    <n v="28612.064619999997"/>
    <n v="11612.926726299986"/>
    <n v="11450.374030006456"/>
    <n v="7124.9216330910431"/>
    <n v="61248.532288155002"/>
    <n v="23057.849562878822"/>
    <n v="22403.600610846468"/>
    <n v="12458.082190837997"/>
    <n v="38164.017520000001"/>
    <n v="14214.887283689501"/>
    <n v="13993.351324045876"/>
    <n v="7404.1541866332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3.225806449998"/>
    <n v="1.2347035694976987"/>
    <n v="0"/>
    <n v="0.50113552697819319"/>
    <n v="0"/>
    <n v="0.49412084988268562"/>
    <n v="0"/>
    <n v="0.30746352245477643"/>
    <n v="0"/>
    <n v="2.6219314348672387"/>
    <n v="0.98706202958341838"/>
    <n v="0.95905489489009732"/>
    <n v="0.5333064498695731"/>
    <n v="0.40587517470453643"/>
    <s v=""/>
    <n v="0.61353367682542215"/>
    <s v=""/>
  </r>
  <r>
    <x v="5"/>
    <d v="2020-08-01T00:00:00"/>
    <x v="4"/>
    <x v="25"/>
    <n v="63582.32346"/>
    <n v="23592.531667773859"/>
    <n v="23532.544645137732"/>
    <n v="13944.836694808166"/>
    <n v="64406.895461946006"/>
    <n v="23847.403795977913"/>
    <n v="23608.811007596887"/>
    <n v="13105.889294741606"/>
    <n v="38786.422660000004"/>
    <n v="13106.992007687742"/>
    <n v="12243.859793025642"/>
    <n v="6104.904226507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30.86206897"/>
    <n v="2.7369764958024687"/>
    <n v="0"/>
    <n v="1.0155684966718024"/>
    <n v="0"/>
    <n v="1.0129862841625106"/>
    <n v="0"/>
    <n v="0.60027202836500015"/>
    <n v="0"/>
    <n v="2.7571348655246486"/>
    <n v="1.0208613221698197"/>
    <n v="1.0106476254718204"/>
    <n v="0.56103782147965919"/>
    <n v="0.37105488418673555"/>
    <s v=""/>
    <n v="0.5910699576958105"/>
    <s v=""/>
  </r>
  <r>
    <x v="5"/>
    <d v="2020-08-01T00:00:00"/>
    <x v="4"/>
    <x v="26"/>
    <n v="108839.56238"/>
    <n v="37697.888714795918"/>
    <n v="36921.855537952717"/>
    <n v="21350.482761390984"/>
    <n v="120602.52601791799"/>
    <n v="44842.113081167758"/>
    <n v="44255.028771861522"/>
    <n v="24703.103082345675"/>
    <n v="84111.213010000007"/>
    <n v="31758.071271148019"/>
    <n v="28893.254774436158"/>
    <n v="15152.76407346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49.225806449998"/>
    <n v="4.6613777810968839"/>
    <n v="0"/>
    <n v="1.6145241399987762"/>
    <n v="0"/>
    <n v="1.5812882124662742"/>
    <n v="0"/>
    <n v="0.91439788789455789"/>
    <n v="0"/>
    <n v="5.16276133121195"/>
    <n v="1.9196042990914717"/>
    <n v="1.8944723531005794"/>
    <n v="1.0574921568021622"/>
    <n v="0.34636200192700478"/>
    <s v=""/>
    <n v="0.56635751999053485"/>
    <s v=""/>
  </r>
  <r>
    <x v="5"/>
    <d v="2020-08-01T00:00:00"/>
    <x v="4"/>
    <x v="27"/>
    <n v="64136.466270000012"/>
    <n v="22278.153327523978"/>
    <n v="23247.658052443472"/>
    <n v="13032.524973638978"/>
    <n v="93215.272683319519"/>
    <n v="34932.081374269052"/>
    <n v="27381.538780416886"/>
    <n v="15356.746450935709"/>
    <n v="46585.71261000001"/>
    <n v="17958.636475014941"/>
    <n v="17637.687619419936"/>
    <n v="9472.982444756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498.677419349999"/>
    <n v="2.7293649393725796"/>
    <n v="0"/>
    <n v="0.94805988141183728"/>
    <n v="0"/>
    <n v="0.98931772361367776"/>
    <n v="0"/>
    <n v="0.55460674407604482"/>
    <n v="0"/>
    <n v="3.9903658835165712"/>
    <n v="1.4953749717566558"/>
    <n v="1.1721508186620746"/>
    <n v="0.65739267134701695"/>
    <n v="0.34735548469006683"/>
    <s v=""/>
    <n v="0.58499125946573372"/>
    <s v=""/>
  </r>
  <r>
    <x v="5"/>
    <d v="2020-08-01T00:00:00"/>
    <x v="4"/>
    <x v="28"/>
    <n v="115374.23074999999"/>
    <n v="39727.280547206043"/>
    <n v="42485.565534362206"/>
    <n v="23009.177887846974"/>
    <n v="120750.38472041568"/>
    <n v="45261.309506560843"/>
    <n v="38423.469709631965"/>
    <n v="21385.345431730198"/>
    <n v="65177.703840000002"/>
    <n v="18765.74628546102"/>
    <n v="23508.749977784501"/>
    <n v="10756.091921770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47.93548"/>
    <n v="4.9415174566004065"/>
    <n v="0"/>
    <n v="1.7015329077483832"/>
    <n v="0"/>
    <n v="1.8196711898041533"/>
    <n v="0"/>
    <n v="0.98549089736678397"/>
    <n v="0"/>
    <n v="5.1690908768437289"/>
    <n v="1.9375492888579395"/>
    <n v="1.6448345667188549"/>
    <n v="0.91546535628236758"/>
    <n v="0.34433408820111283"/>
    <s v=""/>
    <n v="0.57917827676390432"/>
    <s v=""/>
  </r>
  <r>
    <x v="5"/>
    <d v="2020-08-01T00:00:00"/>
    <x v="4"/>
    <x v="29"/>
    <n v="175448.52313000005"/>
    <n v="59405.505034257832"/>
    <n v="63617.647220203449"/>
    <n v="33089.486209649796"/>
    <n v="170938.8902705498"/>
    <n v="62616.364421119899"/>
    <n v="56865.176427870167"/>
    <n v="30768.4230267524"/>
    <n v="86974.287980000008"/>
    <n v="30431.684413783791"/>
    <n v="29470.141655571595"/>
    <n v="15193.42438588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29.9"/>
    <n v="7.5527024709533848"/>
    <n v="0"/>
    <n v="2.557286300597843"/>
    <n v="0"/>
    <n v="2.7386104641089046"/>
    <n v="0"/>
    <n v="1.4244351551082783"/>
    <n v="0"/>
    <n v="7.3175639170108351"/>
    <n v="2.6804856880560251"/>
    <n v="2.4342884319913485"/>
    <n v="1.3171367953046704"/>
    <n v="0.33859222052408405"/>
    <s v=""/>
    <n v="0.55701043515357418"/>
    <s v=""/>
  </r>
  <r>
    <x v="5"/>
    <d v="2020-08-01T00:00:00"/>
    <x v="4"/>
    <x v="30"/>
    <n v="132308.94662999999"/>
    <n v="52574.775450732639"/>
    <n v="52440.721955483263"/>
    <n v="29481.941913073329"/>
    <n v="129838.24767575771"/>
    <n v="48254.792546941724"/>
    <n v="53917.008509406791"/>
    <n v="27130.443601336137"/>
    <n v="61060.168919999996"/>
    <n v="24429.585356529133"/>
    <n v="23364.318230127359"/>
    <n v="14499.697162069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89.096774189999"/>
    <n v="5.7056533041538255"/>
    <n v="0"/>
    <n v="2.2672196318249696"/>
    <n v="0"/>
    <n v="2.2614387471033801"/>
    <n v="0"/>
    <n v="1.2713708602004461"/>
    <n v="0"/>
    <n v="5.5767652124283869"/>
    <n v="2.0726223068010361"/>
    <n v="2.3158237483638344"/>
    <n v="1.1652969504912007"/>
    <n v="0.39736372172742951"/>
    <s v=""/>
    <n v="0.56076210807025884"/>
    <s v=""/>
  </r>
  <r>
    <x v="5"/>
    <d v="2020-08-01T00:00:00"/>
    <x v="4"/>
    <x v="31"/>
    <n v="161661.32261000003"/>
    <n v="61349.408036348577"/>
    <n v="60116.396260236506"/>
    <n v="33038.27328149377"/>
    <n v="153812.92635966389"/>
    <n v="57045.090289349988"/>
    <n v="59982.33596170372"/>
    <n v="31022.032927384898"/>
    <n v="75228.449909999981"/>
    <n v="31292.021239632348"/>
    <n v="28043.252343522352"/>
    <n v="18595.266460939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6.9752889854205016"/>
    <n v="0"/>
    <n v="2.6470762655478817"/>
    <n v="0"/>
    <n v="2.5938748360287329"/>
    <n v="0"/>
    <n v="1.4255203409022505"/>
    <n v="0"/>
    <n v="6.6065168954412803"/>
    <n v="2.4501799797848118"/>
    <n v="2.5763394880896708"/>
    <n v="1.3324470804649471"/>
    <n v="0.37949341899392347"/>
    <s v=""/>
    <n v="0.53852635810143601"/>
    <s v=""/>
  </r>
  <r>
    <x v="5"/>
    <d v="2020-08-01T00:00:00"/>
    <x v="4"/>
    <x v="32"/>
    <n v="227732.87577615"/>
    <n v="86331.697877228697"/>
    <n v="86895.368229199885"/>
    <n v="47688.03712296881"/>
    <n v="209229.85896971446"/>
    <n v="76410.672681224591"/>
    <n v="79232.471791571006"/>
    <n v="41359.672001258426"/>
    <n v="72280.792809999999"/>
    <n v="30693.382097609578"/>
    <n v="27247.118414384491"/>
    <n v="18292.165971447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0"/>
    <n v="9.8261142144166342"/>
    <n v="0"/>
    <n v="3.7250007087250792"/>
    <n v="0"/>
    <n v="3.7493216998813739"/>
    <n v="0"/>
    <n v="2.0576216667646641"/>
    <n v="8.9867648384895826"/>
    <n v="3.2819634344654491"/>
    <n v="3.4031643240087193"/>
    <n v="1.7764655957932491"/>
    <s v=""/>
    <n v="0.3790919408671079"/>
    <s v=""/>
    <n v="0.55238155041020298"/>
  </r>
  <r>
    <x v="5"/>
    <d v="2020-08-01T00:00:00"/>
    <x v="4"/>
    <x v="33"/>
    <n v="222853.44801999594"/>
    <n v="84160.161129589076"/>
    <n v="86107.275667555718"/>
    <n v="49708.274001381906"/>
    <n v="216950.53580434161"/>
    <n v="78549.21267859939"/>
    <n v="83897.368331784557"/>
    <n v="42431.876290331202"/>
    <n v="69849.701899999985"/>
    <n v="27366.417356775302"/>
    <n v="27303.9260855789"/>
    <n v="16815.213195110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0"/>
    <n v="9.61557889197117"/>
    <n v="0"/>
    <n v="3.631304231963052"/>
    <n v="0"/>
    <n v="3.7153174416210972"/>
    <n v="0"/>
    <n v="2.1447899258041545"/>
    <n v="9.3183805430951647"/>
    <n v="3.373817226982192"/>
    <n v="3.6035292643151173"/>
    <n v="1.8225185246255133"/>
    <s v=""/>
    <n v="0.37764800983486535"/>
    <s v=""/>
    <n v="0.59063900703376193"/>
  </r>
  <r>
    <x v="5"/>
    <d v="2020-08-01T00:00:00"/>
    <x v="4"/>
    <x v="34"/>
    <n v="246414.32593923452"/>
    <n v="107861.5784297346"/>
    <n v="94357.526366022677"/>
    <n v="65850.232879579547"/>
    <n v="232483.99455376895"/>
    <n v="84037.050452412048"/>
    <n v="90371.284416904091"/>
    <n v="45950.087700632677"/>
    <n v="97507.03138"/>
    <n v="35881.218983728308"/>
    <n v="35627.88045324821"/>
    <n v="20480.289968857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0"/>
    <n v="10.632172902112814"/>
    <n v="0"/>
    <n v="4.653962171186997"/>
    <n v="0"/>
    <n v="4.0712954943480675"/>
    <n v="0"/>
    <n v="2.841275802254839"/>
    <n v="9.9855680162257947"/>
    <n v="3.6095288399799008"/>
    <n v="3.8815945544585557"/>
    <n v="1.9736314621008795"/>
    <s v=""/>
    <n v="0.43772446272597454"/>
    <s v=""/>
    <n v="0.61050685367521351"/>
  </r>
  <r>
    <x v="5"/>
    <d v="2020-08-01T00:00:00"/>
    <x v="4"/>
    <x v="35"/>
    <n v="301426.50770461949"/>
    <n v="129767.80460068944"/>
    <n v="113921.57494867599"/>
    <n v="78639.571757631013"/>
    <n v="298049.26972477837"/>
    <n v="106961.8936068481"/>
    <n v="109137.04438257325"/>
    <n v="55494.913635376732"/>
    <n v="135955.09276"/>
    <n v="48777.791707888551"/>
    <n v="50254.165554306877"/>
    <n v="27954.870776901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0"/>
    <n v="13.005813420060079"/>
    <n v="0"/>
    <n v="5.5991620226754044"/>
    <n v="0"/>
    <n v="4.9154361359412828"/>
    <n v="0"/>
    <n v="3.3931043606670181"/>
    <n v="12.801703879597044"/>
    <n v="4.5941883689909844"/>
    <n v="4.6876146543498516"/>
    <n v="2.3835973556986829"/>
    <s v=""/>
    <n v="0.43051225185495084"/>
    <s v=""/>
    <n v="0.60600217441925663"/>
  </r>
  <r>
    <x v="6"/>
    <d v="2020-08-01T00:00:00"/>
    <x v="0"/>
    <x v="24"/>
    <n v="3.559133140000001"/>
    <n v="1.3159278797007847"/>
    <n v="1.8565960221720712"/>
    <n v="0.88320756266133871"/>
    <n v="2.5"/>
    <n v="1.3759253649500651"/>
    <n v="2.00075"/>
    <n v="1.2028093707502134"/>
    <n v="0"/>
    <n v="0"/>
    <n v="0"/>
    <n v="0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2.1151807800000002"/>
    <n v="0.95469622000000165"/>
    <n v="0.25610819999999984"/>
    <n v="0"/>
    <n v="0.19988697999999999"/>
    <n v="2.4347120000000007E-2"/>
    <n v="1.4668799999999996E-3"/>
    <n v="1.4668799999999996E-3"/>
    <n v="0"/>
    <n v="0"/>
    <n v="5.9800799999991661E-3"/>
    <n v="0.53702070451250794"/>
    <n v="0.52991283267260947"/>
    <n v="0.14753359042207181"/>
    <n v="0"/>
    <n v="0.11682641714822993"/>
    <n v="-1.3174295225838907E-2"/>
    <n v="-1.1860297260072111E-3"/>
    <n v="-1.1860297260072111E-3"/>
    <n v="0"/>
    <n v="0"/>
    <n v="1.8068962321882154E-4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0773475799999996"/>
    <n v="0.8729040313997467"/>
    <n v="0"/>
    <n v="0.32274115803999837"/>
    <n v="0"/>
    <n v="0.45534406516602915"/>
    <n v="0"/>
    <n v="0.2166132627479698"/>
    <n v="0"/>
    <n v="0.60426489953697804"/>
    <n v="0.33256936096877238"/>
    <n v="0.48359319909944348"/>
    <n v="0.29072619343140538"/>
    <n v="0.36973269274798315"/>
    <s v=""/>
    <n v="0.67116714850829229"/>
    <s v=""/>
  </r>
  <r>
    <x v="6"/>
    <d v="2020-08-01T00:00:00"/>
    <x v="0"/>
    <x v="25"/>
    <n v="4.4114881000000041"/>
    <n v="1.5708565524030227"/>
    <n v="2.1763264033235461"/>
    <n v="1.0207377641001518"/>
    <n v="2.8000000000000003"/>
    <n v="1.5410364087440727"/>
    <n v="2.2408399999999999"/>
    <n v="1.347146495240239"/>
    <n v="0"/>
    <n v="0"/>
    <n v="0"/>
    <n v="0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2.7680892000000004"/>
    <n v="1.1791654000000036"/>
    <n v="0.18576082000000005"/>
    <n v="0"/>
    <n v="0.21791868000000028"/>
    <n v="3.0787400000000024E-2"/>
    <n v="1.3498799999999999E-3"/>
    <n v="1.3498799999999999E-3"/>
    <n v="0"/>
    <n v="0"/>
    <n v="2.7066839999998926E-2"/>
    <n v="0.68206007645128741"/>
    <n v="0.66603532530880438"/>
    <n v="0.10070220798725733"/>
    <n v="0"/>
    <n v="0.12251797011650141"/>
    <n v="-8.185467406280825E-3"/>
    <n v="0"/>
    <n v="-5.640156167890793E-4"/>
    <n v="0"/>
    <n v="0"/>
    <n v="8.2904555622421716E-3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1595498400000004"/>
    <n v="1.0605686359560496"/>
    <n v="0"/>
    <n v="0.37765061432778085"/>
    <n v="0"/>
    <n v="0.52321200299009907"/>
    <n v="0"/>
    <n v="0.24539620953313346"/>
    <n v="0"/>
    <n v="0.6767766874814154"/>
    <n v="0.37247768428502498"/>
    <n v="0.54162438299137672"/>
    <n v="0.32561333664317399"/>
    <n v="0.35608314400825902"/>
    <s v=""/>
    <n v="0.64979692928592048"/>
    <s v=""/>
  </r>
  <r>
    <x v="6"/>
    <d v="2020-08-01T00:00:00"/>
    <x v="0"/>
    <x v="26"/>
    <n v="4.343103540000004"/>
    <n v="1.4848673318975734"/>
    <n v="2.1023747919021236"/>
    <n v="0.93098504340933574"/>
    <n v="3.4"/>
    <n v="1.8712584963320884"/>
    <n v="2.7210199999999998"/>
    <n v="1.6358207442202903"/>
    <n v="0"/>
    <n v="0"/>
    <n v="0"/>
    <n v="0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2.7744446599999999"/>
    <n v="1.0492137800000034"/>
    <n v="0.28535336000000028"/>
    <n v="0"/>
    <n v="0.19183819999999954"/>
    <n v="1.9545759999999992E-2"/>
    <n v="-6.9104654353364676E-4"/>
    <n v="2.7745000000000001E-3"/>
    <n v="0"/>
    <n v="0"/>
    <n v="2.0624326543534632E-2"/>
    <n v="0.68705279793172214"/>
    <n v="0.58210203908427993"/>
    <n v="0.1264948425272594"/>
    <n v="0"/>
    <n v="9.7566690652100746E-2"/>
    <n v="-1.0105544880680939E-2"/>
    <n v="1.9283999999999998E-4"/>
    <n v="-6.9104654353364676E-4"/>
    <n v="0"/>
    <n v="0"/>
    <n v="2.254713126425778E-3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2902567500000002"/>
    <n v="1.0123178618622308"/>
    <n v="0"/>
    <n v="0.34610220749552423"/>
    <n v="0"/>
    <n v="0.49003472622055161"/>
    <n v="0"/>
    <n v="0.21699984351969978"/>
    <n v="0"/>
    <n v="0.82180026337029"/>
    <n v="0.45229433091753035"/>
    <n v="0.65768675077524308"/>
    <n v="0.39538762306671132"/>
    <n v="0.34189084331560105"/>
    <s v=""/>
    <n v="0.62698196896795588"/>
    <s v=""/>
  </r>
  <r>
    <x v="6"/>
    <d v="2020-08-01T00:00:00"/>
    <x v="0"/>
    <x v="27"/>
    <n v="3.6103649800000048"/>
    <n v="1.3661632415979965"/>
    <n v="2.3479938412476398"/>
    <n v="1.0840562116796915"/>
    <n v="2.8000000000000003"/>
    <n v="1.5410364087440727"/>
    <n v="2.2408399999999999"/>
    <n v="1.347146495240239"/>
    <n v="0"/>
    <n v="0"/>
    <n v="0"/>
    <n v="0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1.5610495400000011"/>
    <n v="0.83863934000000362"/>
    <n v="0.2953967799999998"/>
    <n v="0.72119260000000007"/>
    <n v="0.16508390000000056"/>
    <n v="1.6081499999999999E-2"/>
    <n v="0"/>
    <n v="2.3988000000000012E-4"/>
    <n v="0"/>
    <n v="0"/>
    <n v="1.2681439999999711E-2"/>
    <n v="0.3484000384386034"/>
    <n v="0.46276698980680786"/>
    <n v="0.13109486955150088"/>
    <n v="0.34165043656416855"/>
    <n v="8.9567422270390024E-2"/>
    <n v="-8.6799782410506444E-3"/>
    <n v="1.5E-5"/>
    <n v="-3.7716632285426997E-4"/>
    <n v="0"/>
    <n v="0"/>
    <n v="1.7256295304307057E-3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3529172100000002"/>
    <n v="0.8294127376706999"/>
    <n v="0"/>
    <n v="0.31385004025794383"/>
    <n v="0"/>
    <n v="0.53940696042956437"/>
    <n v="0"/>
    <n v="0.24904131169535645"/>
    <n v="0"/>
    <n v="0.6767766874814154"/>
    <n v="0.37247768428502498"/>
    <n v="0.54162438299137672"/>
    <n v="0.32561333664317399"/>
    <n v="0.37840031386466494"/>
    <s v=""/>
    <n v="0.79350415724234713"/>
    <s v=""/>
  </r>
  <r>
    <x v="6"/>
    <d v="2020-08-01T00:00:00"/>
    <x v="0"/>
    <x v="28"/>
    <n v="3.610662679999979"/>
    <n v="1.3477370419223207"/>
    <n v="2.4130779985125392"/>
    <n v="1.0684098095245793"/>
    <n v="1.7999999999999996"/>
    <n v="0.99066626276404657"/>
    <n v="1.4405399999999995"/>
    <n v="0.86602274694015358"/>
    <n v="0"/>
    <n v="0"/>
    <n v="0"/>
    <n v="0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1.4880606599999997"/>
    <n v="0.92619170999998179"/>
    <n v="0.32384577999999886"/>
    <n v="0.6931374299999995"/>
    <n v="0.15536433999999927"/>
    <n v="1.4189519999999971E-2"/>
    <n v="1.1994000000000006E-4"/>
    <n v="1.9042800000000002E-3"/>
    <n v="0"/>
    <n v="0"/>
    <n v="7.8490200000003174E-3"/>
    <n v="0.34922288557270892"/>
    <n v="0.51366010649692129"/>
    <n v="0.10102358040821313"/>
    <n v="0.31739899140278344"/>
    <n v="8.2693761438803345E-2"/>
    <n v="-1.5501162811830366E-2"/>
    <n v="-1.5723125014768627E-6"/>
    <n v="-1.156945999901875E-3"/>
    <n v="0"/>
    <n v="0"/>
    <n v="3.9739772712449328E-4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3369319300000004"/>
    <n v="0.8325384714995927"/>
    <n v="0"/>
    <n v="0.31075817275331791"/>
    <n v="0"/>
    <n v="0.55640209195364032"/>
    <n v="0"/>
    <n v="0.24635152840053434"/>
    <n v="0"/>
    <n v="0.43507072766662408"/>
    <n v="0.23944993989751601"/>
    <n v="0.34818710335159919"/>
    <n v="0.20932285927061184"/>
    <n v="0.37326584102902916"/>
    <s v=""/>
    <n v="0.79274352213446042"/>
    <s v=""/>
  </r>
  <r>
    <x v="6"/>
    <d v="2020-08-01T00:00:00"/>
    <x v="0"/>
    <x v="29"/>
    <n v="4.7315869499999739"/>
    <n v="1.656998820845335"/>
    <n v="2.2886709361908788"/>
    <n v="0.99459754465295014"/>
    <n v="2.3000000000000003"/>
    <n v="1.2658513357540599"/>
    <n v="1.8406900000000002"/>
    <n v="1.1065846210901966"/>
    <n v="1.089679E-2"/>
    <n v="7.1405420727369395E-3"/>
    <n v="0"/>
    <n v="0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2.8758583799999999"/>
    <n v="0.78750569999997411"/>
    <n v="0.30481696999999902"/>
    <n v="0.46782772000000034"/>
    <n v="0.18941123999999976"/>
    <n v="1.3602700000000007E-2"/>
    <n v="1.2999999999999999E-5"/>
    <n v="7.922399999999995E-4"/>
    <n v="0"/>
    <n v="0"/>
    <n v="9.1759000000000146E-2"/>
    <n v="0.70389997863354326"/>
    <n v="0.43828865584048116"/>
    <n v="0.10665138784853183"/>
    <n v="0.23241108762837009"/>
    <n v="0.10662230775657423"/>
    <n v="-1.3085136225010639E-2"/>
    <n v="-6.0755036018961239E-7"/>
    <n v="-4.9960255554177982E-4"/>
    <n v="0"/>
    <n v="0"/>
    <n v="8.2710749468747125E-2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2757296699999996"/>
    <n v="1.1066150844845095"/>
    <n v="0"/>
    <n v="0.38753591754675526"/>
    <n v="0"/>
    <n v="0.53527026094492991"/>
    <n v="0"/>
    <n v="0.23261469302687468"/>
    <n v="0"/>
    <n v="0.55592370757401977"/>
    <n v="0.30596381209127055"/>
    <n v="0.44490574317148807"/>
    <n v="0.26746809795689303"/>
    <n v="0.3501993809593511"/>
    <s v=""/>
    <n v="0.60024034546116689"/>
    <s v=""/>
  </r>
  <r>
    <x v="6"/>
    <d v="2020-08-01T00:00:00"/>
    <x v="0"/>
    <x v="30"/>
    <n v="4.9976854199999785"/>
    <n v="1.7293569694927147"/>
    <n v="2.3916769983410835"/>
    <n v="1.039971369355738"/>
    <n v="2.4999999999999991"/>
    <n v="1.3759253649500647"/>
    <n v="2.0007499999999996"/>
    <n v="1.202809370750213"/>
    <n v="1.5835390727625E-2"/>
    <n v="8.791934901008382E-3"/>
    <n v="2.6732180727625E-2"/>
    <n v="8.7919999999999995E-3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3.1315422199999969"/>
    <n v="0.84056323999997973"/>
    <n v="0.27801070000000067"/>
    <n v="0.48398654000000008"/>
    <n v="0.19518270000000063"/>
    <n v="1.4833320000000007E-2"/>
    <n v="-6.3062021046877216E-7"/>
    <n v="7.7627999999999974E-4"/>
    <n v="0"/>
    <n v="0"/>
    <n v="5.2791050620210278E-2"/>
    <n v="0.81976081501089748"/>
    <n v="0.47418172471810366"/>
    <n v="8.6711116084087991E-2"/>
    <n v="0.23852019232984051"/>
    <n v="0.10368608491523641"/>
    <n v="-1.3534650935093586E-2"/>
    <n v="-1.1694649329533831E-4"/>
    <n v="-1.1694649329533831E-4"/>
    <n v="0"/>
    <n v="0"/>
    <n v="2.0265580356232826E-2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2665431600000003"/>
    <n v="1.1713664277100571"/>
    <n v="0"/>
    <n v="0.40532977275512067"/>
    <n v="0"/>
    <n v="0.56056552310631802"/>
    <n v="0"/>
    <n v="0.24375034550353356"/>
    <n v="0"/>
    <n v="0.57474999978561803"/>
    <n v="0.31632524128403056"/>
    <n v="0.45997242482843015"/>
    <n v="0.27652587423232983"/>
    <n v="0.34603157745225227"/>
    <s v=""/>
    <n v="0.60136304285447828"/>
    <s v=""/>
  </r>
  <r>
    <x v="6"/>
    <d v="2020-08-01T00:00:00"/>
    <x v="0"/>
    <x v="31"/>
    <n v="5.0877787799999448"/>
    <n v="1.828469250414398"/>
    <n v="2.8087831869552051"/>
    <n v="1.2367558236577585"/>
    <n v="2.8999999999999995"/>
    <n v="1.5960734233420752"/>
    <n v="2.3208699999999998"/>
    <n v="1.3952588700702475"/>
    <n v="7.9886671629875006E-2"/>
    <n v="3.1477720894261617E-2"/>
    <n v="6.6458974665313891E-2"/>
    <n v="2.8908E-2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2.7648420599999937"/>
    <n v="1.0932299399999472"/>
    <n v="0.30400266000000109"/>
    <n v="0.61896499000000016"/>
    <n v="0.27238472000000252"/>
    <n v="1.4873960000000038E-2"/>
    <n v="1.9934539414976841E-3"/>
    <n v="9.9120000000000024E-4"/>
    <n v="0"/>
    <n v="0"/>
    <n v="1.6495796058503043E-2"/>
    <n v="0.71581371807660366"/>
    <n v="0.57741598232752456"/>
    <n v="0.12396931894115149"/>
    <n v="0.30440594902093887"/>
    <n v="0.13775246996859222"/>
    <n v="-2.9256147385130282E-2"/>
    <n v="-9.8382498494098609E-4"/>
    <n v="-7.6538147549036733E-4"/>
    <n v="0"/>
    <n v="0"/>
    <n v="1.1716592514909863E-4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1899591599999999"/>
    <n v="1.2142788475293742"/>
    <n v="0"/>
    <n v="0.43639309611180027"/>
    <n v="0"/>
    <n v="0.67036051658202922"/>
    <n v="0"/>
    <n v="0.29517133137349205"/>
    <n v="0"/>
    <n v="0.66670999975131706"/>
    <n v="0.3669372798894755"/>
    <n v="0.5335680128009791"/>
    <n v="0.32077001410950268"/>
    <n v="0.35938458205024743"/>
    <s v=""/>
    <n v="0.6763886367667733"/>
    <s v=""/>
  </r>
  <r>
    <x v="6"/>
    <d v="2020-08-01T00:00:00"/>
    <x v="0"/>
    <x v="32"/>
    <n v="4.8499999999999996"/>
    <n v="1.5761721818075547"/>
    <n v="2.2776613134066359"/>
    <n v="0.925917795864171"/>
    <n v="3.2000000000000006"/>
    <n v="1.7611844671360835"/>
    <n v="2.5609600000000006"/>
    <n v="1.5395959945602735"/>
    <n v="0.46226663000000001"/>
    <n v="0.20008085056271649"/>
    <n v="0.33769656936684839"/>
    <n v="0.177976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3.1412691510460466"/>
    <n v="0.55652067308900866"/>
    <n v="0.42842210597972891"/>
    <n v="0.45262982341573138"/>
    <n v="0.18941490218886306"/>
    <n v="3.534811299128153E-2"/>
    <n v="1.909189903860566E-3"/>
    <n v="3.6454633272189991E-3"/>
    <n v="0"/>
    <n v="0"/>
    <n v="4.0840578058260579E-2"/>
    <n v="0.78103801312049415"/>
    <n v="0.30799489871187041"/>
    <n v="0.17728937982465945"/>
    <n v="0.21749494519121765"/>
    <n v="0.10230969688205885"/>
    <n v="-2.6588909789944149E-2"/>
    <n v="-9.422383378488938E-4"/>
    <n v="-1.896937604503706E-3"/>
    <n v="0"/>
    <n v="0"/>
    <n v="1.9473333809550741E-2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1899591599999999"/>
    <n v="0"/>
    <n v="1.1575291822176137"/>
    <n v="0"/>
    <n v="0.37617841167873217"/>
    <n v="0"/>
    <n v="0.54359988401572767"/>
    <n v="0"/>
    <n v="0.22098492145306997"/>
    <n v="0.7356799997255915"/>
    <n v="0.40489630884355926"/>
    <n v="0.58876470378039092"/>
    <n v="0.35395311901738236"/>
    <s v=""/>
    <n v="0.324983955011867"/>
    <s v=""/>
    <n v="0.5874471117757758"/>
  </r>
  <r>
    <x v="6"/>
    <d v="2020-08-01T00:00:00"/>
    <x v="0"/>
    <x v="33"/>
    <n v="4.2695742469330877"/>
    <n v="1.3875431249851284"/>
    <n v="2.0050812550426325"/>
    <n v="0.81510820123684757"/>
    <n v="3.4"/>
    <n v="1.8712584963320882"/>
    <n v="2.7210199999999998"/>
    <n v="1.6358207442202901"/>
    <n v="0.88445754048079972"/>
    <n v="0.40093634830904329"/>
    <n v="0.68997814444171801"/>
    <n v="0.361234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2.7653364680394978"/>
    <n v="0.48991883169210287"/>
    <n v="0.37715051350678114"/>
    <n v="0.39846116236075824"/>
    <n v="0.16674659554039575"/>
    <n v="3.1117812970155981E-2"/>
    <n v="2.0072569146381276E-3"/>
    <n v="3.2091909979449986E-3"/>
    <n v="0"/>
    <n v="0"/>
    <n v="3.562641491081342E-2"/>
    <n v="0.68756696632887593"/>
    <n v="0.27113548200556015"/>
    <n v="0.15607220007301123"/>
    <n v="0.19146614779928786"/>
    <n v="9.0065741653436865E-2"/>
    <n v="-2.3406871029520118E-2"/>
    <n v="-9.9063713623244519E-4"/>
    <n v="-1.6699208132428792E-3"/>
    <n v="0"/>
    <n v="0"/>
    <n v="1.7304016103951825E-2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1899591599999999"/>
    <n v="0"/>
    <n v="1.0190013992721323"/>
    <n v="0"/>
    <n v="0.33115910489808414"/>
    <n v="0"/>
    <n v="0.47854434338749796"/>
    <n v="0"/>
    <n v="0.19453845971063058"/>
    <n v="0.7816599997084408"/>
    <n v="0.43020232814628157"/>
    <n v="0.62556249776666506"/>
    <n v="0.37607518895596864"/>
    <s v=""/>
    <n v="0.324983955011867"/>
    <s v=""/>
    <n v="0.58744711177577547"/>
  </r>
  <r>
    <x v="6"/>
    <d v="2020-08-01T00:00:00"/>
    <x v="0"/>
    <x v="34"/>
    <n v="4.13940862724791"/>
    <n v="1.3141298527522061"/>
    <n v="1.9736176923190563"/>
    <n v="0.8039069725279"/>
    <n v="3.5999999999999992"/>
    <n v="1.9813325255280931"/>
    <n v="2.881079999999999"/>
    <n v="1.7320454938803072"/>
    <n v="1.2367354400000001"/>
    <n v="0.49428311069988268"/>
    <n v="0.75334139178615533"/>
    <n v="0.39118999999999998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2.4635811019728417"/>
    <n v="0.45965342704220774"/>
    <n v="0.38139477253485182"/>
    <n v="0.44063957728528985"/>
    <n v="0.16166302685564921"/>
    <n v="3.0169130695473129E-2"/>
    <n v="1.9460620916768197E-3"/>
    <n v="3.1113530612383905E-3"/>
    <n v="0"/>
    <n v="0"/>
    <n v="0.19725017570868131"/>
    <n v="0.612539198815651"/>
    <n v="0.25438571745884875"/>
    <n v="0.15782855680717439"/>
    <n v="0.2117334646389864"/>
    <n v="8.7319926170043902E-2"/>
    <n v="-2.2693270633734271E-2"/>
    <n v="-9.6043578844853654E-4"/>
    <n v="-1.6190102856564173E-3"/>
    <n v="0"/>
    <n v="0"/>
    <n v="1.5595705569340645E-2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1899591599999999"/>
    <n v="0"/>
    <n v="0.98793531611604302"/>
    <n v="0"/>
    <n v="0.3136378667595906"/>
    <n v="0"/>
    <n v="0.47103506668047246"/>
    <n v="0"/>
    <n v="0.1918651093792284"/>
    <n v="0.8276399996912901"/>
    <n v="0.45550834744900398"/>
    <n v="0.66236029175293931"/>
    <n v="0.39819725889455504"/>
    <s v=""/>
    <n v="0.31746801804051578"/>
    <s v=""/>
    <n v="0.61174089519712449"/>
  </r>
  <r>
    <x v="6"/>
    <d v="2020-08-01T00:00:00"/>
    <x v="0"/>
    <x v="35"/>
    <n v="4.0335309239024308"/>
    <n v="1.2805170681164351"/>
    <n v="1.9231365421447923"/>
    <n v="0.78334465756474514"/>
    <n v="3.3900000000000023"/>
    <n v="1.865754794872289"/>
    <n v="2.7130170000000016"/>
    <n v="1.6310095067372905"/>
    <n v="2.6685648100000003"/>
    <n v="0.87923961989176957"/>
    <n v="1.3271533362681303"/>
    <n v="0.57986300000000002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2.4005676784211718"/>
    <n v="0.44789642173720984"/>
    <n v="0.37163946538345105"/>
    <n v="0.42936890781357184"/>
    <n v="0.15752801349004811"/>
    <n v="2.9397465330295112E-2"/>
    <n v="1.8962857580531855E-3"/>
    <n v="3.0317709406783664E-3"/>
    <n v="0"/>
    <n v="0"/>
    <n v="0.19220491502795189"/>
    <n v="0.59687168458360007"/>
    <n v="0.24787904514069645"/>
    <n v="0.15379162143261943"/>
    <n v="0.20631775071072375"/>
    <n v="8.5086459008014106E-2"/>
    <n v="-2.2112822653730269E-2"/>
    <n v="-9.3586978285479941E-4"/>
    <n v="-1.5775992759750714E-3"/>
    <n v="0"/>
    <n v="0"/>
    <n v="1.5196798953341584E-2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1899591599999999"/>
    <n v="0"/>
    <n v="0.9626659282049973"/>
    <n v="0"/>
    <n v="0.30561564426237392"/>
    <n v="0"/>
    <n v="0.45898694204570539"/>
    <n v="0"/>
    <n v="0.18695758780731056"/>
    <n v="0.77936099970929884"/>
    <n v="0.42893702718114574"/>
    <n v="0.6237226080673518"/>
    <n v="0.37496908545903962"/>
    <s v=""/>
    <n v="0.31746801804051572"/>
    <s v=""/>
    <n v="0.61174089519712449"/>
  </r>
  <r>
    <x v="6"/>
    <d v="2020-08-01T00:00:00"/>
    <x v="1"/>
    <x v="24"/>
    <n v="0.99179579600000023"/>
    <n v="0.12367855140205744"/>
    <n v="7.9976654480184678E-2"/>
    <n v="1.7848659136605927E-2"/>
    <n v="1.1999999999999997"/>
    <n v="0.30308939891152265"/>
    <n v="0.15966798466854637"/>
    <n v="6.3271892561540366E-2"/>
    <n v="0.92117335800000011"/>
    <n v="7.3236139241204909E-2"/>
    <n v="0"/>
    <n v="0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44220399999999999"/>
    <n v="0.12100000000000023"/>
    <n v="0.1812"/>
    <n v="0.114"/>
    <n v="0"/>
    <n v="3.5520000000000003E-2"/>
    <n v="1.8317760000000009E-2"/>
    <n v="6.0000000000000001E-3"/>
    <n v="4.2259919999999999E-2"/>
    <n v="8.8547759999999982E-3"/>
    <n v="2.2439340000000047E-2"/>
    <n v="3.8046884462409961E-2"/>
    <n v="2.8387828407973676E-2"/>
    <n v="2.60988115580696E-2"/>
    <n v="9.2632315098424252E-4"/>
    <n v="0"/>
    <n v="9.2632315098424252E-4"/>
    <n v="5.8286173384678496E-3"/>
    <n v="1.5702490393524279E-3"/>
    <n v="1.3499159088679477E-2"/>
    <n v="0"/>
    <n v="8.3943552051359699E-3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0773475799999996"/>
    <n v="0.24324533941254042"/>
    <n v="0"/>
    <n v="3.0333090072752016E-2"/>
    <n v="0"/>
    <n v="1.9614872882675528E-2"/>
    <n v="0"/>
    <n v="4.3775171938140066E-3"/>
    <n v="0"/>
    <n v="0.29004715177774937"/>
    <n v="7.3258514073597708E-2"/>
    <n v="3.8592703486004368E-2"/>
    <n v="1.5293193520885462E-2"/>
    <n v="0.12470162900555128"/>
    <s v=""/>
    <n v="0.14431491098713667"/>
    <s v=""/>
  </r>
  <r>
    <x v="6"/>
    <d v="2020-08-01T00:00:00"/>
    <x v="1"/>
    <x v="25"/>
    <n v="1.5344344590000001"/>
    <n v="0.24526233326892594"/>
    <n v="7.9015881263182805E-2"/>
    <n v="1.4698437116438095E-2"/>
    <n v="1.2027272727272726"/>
    <n v="0.30377823845450341"/>
    <n v="0.160030866451884"/>
    <n v="6.3415692317362077E-2"/>
    <n v="1.2215978339999998"/>
    <n v="0.14481903959118467"/>
    <n v="0"/>
    <n v="0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62740200000000002"/>
    <n v="0.49009999999999998"/>
    <n v="0.2356"/>
    <n v="0.03"/>
    <n v="0"/>
    <n v="4.7719999999999999E-2"/>
    <n v="1.5251999999999996E-2"/>
    <n v="2.8799999999999999E-2"/>
    <n v="1.1661959999999999E-2"/>
    <n v="8.9139390000000009E-3"/>
    <n v="3.8984560000000085E-2"/>
    <n v="5.5716043721135908E-2"/>
    <n v="0.11996813557088921"/>
    <n v="3.5137475042531119E-2"/>
    <n v="-1.7476710311608223E-4"/>
    <n v="0"/>
    <n v="-1.7476710311608223E-4"/>
    <n v="4.5702922947247256E-3"/>
    <n v="7.1026794250737355E-3"/>
    <n v="3.3600515503943991E-3"/>
    <n v="0"/>
    <n v="1.9757189870408989E-2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1595498400000004"/>
    <n v="0.36889435588539549"/>
    <n v="0"/>
    <n v="5.8963672200866311E-2"/>
    <n v="0"/>
    <n v="1.8996257841012623E-2"/>
    <n v="0"/>
    <n v="3.5336605358329098E-3"/>
    <n v="0"/>
    <n v="0.29070634984997157"/>
    <n v="7.3425010696492266E-2"/>
    <n v="3.868041417574529E-2"/>
    <n v="1.532795077888748E-2"/>
    <n v="0.15983891122255223"/>
    <s v=""/>
    <n v="5.9929451540858956E-2"/>
    <s v=""/>
  </r>
  <r>
    <x v="6"/>
    <d v="2020-08-01T00:00:00"/>
    <x v="1"/>
    <x v="26"/>
    <n v="1.4071410259999999"/>
    <n v="0.21234692640270428"/>
    <n v="0.10481597201044132"/>
    <n v="1.9651307114962536E-2"/>
    <n v="1.3027272727272727"/>
    <n v="0.32903568836379693"/>
    <n v="0.17333653184092951"/>
    <n v="6.8688350030823742E-2"/>
    <n v="1.121016137"/>
    <n v="9.0945137142402557E-2"/>
    <n v="0"/>
    <n v="0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72527949999999997"/>
    <n v="0.28830800000000001"/>
    <n v="0.16650000000000001"/>
    <n v="-1.2E-2"/>
    <n v="0"/>
    <n v="0.105"/>
    <n v="3.2137440000000003E-2"/>
    <n v="3.5639999999999998E-2"/>
    <n v="1.1162159999999996E-2"/>
    <n v="8.6218660000000006E-3"/>
    <n v="4.6492059999999932E-2"/>
    <n v="6.7088860971643238E-2"/>
    <n v="7.2831076208952766E-2"/>
    <n v="2.4557251743848114E-2"/>
    <n v="-1.57362002083701E-4"/>
    <n v="0"/>
    <n v="-1.57362002083701E-4"/>
    <n v="9.9011013660963657E-3"/>
    <n v="7.5869815494237795E-3"/>
    <n v="3.5643305907500349E-3"/>
    <n v="0"/>
    <n v="2.713204797615739E-2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2902567500000002"/>
    <n v="0.32798527174393466"/>
    <n v="0"/>
    <n v="4.9495155832504495E-2"/>
    <n v="0"/>
    <n v="2.4431165340032694E-2"/>
    <n v="0"/>
    <n v="4.5804501362214593E-3"/>
    <n v="0"/>
    <n v="0.31487694583145071"/>
    <n v="7.9529886869292063E-2"/>
    <n v="4.1896472799578983E-2"/>
    <n v="1.6602383572294595E-2"/>
    <n v="0.15090664153708236"/>
    <s v=""/>
    <n v="9.2543402665951055E-2"/>
    <s v=""/>
  </r>
  <r>
    <x v="6"/>
    <d v="2020-08-01T00:00:00"/>
    <x v="1"/>
    <x v="27"/>
    <n v="0.25737635799999997"/>
    <n v="3.8767287921495849E-2"/>
    <n v="2.6974300609530901E-2"/>
    <n v="6.3029181364468419E-3"/>
    <n v="1.3027272727272727"/>
    <n v="0.32903568836379693"/>
    <n v="0.17333653184092951"/>
    <n v="6.8688350030823742E-2"/>
    <n v="1.218086386"/>
    <n v="0.11265769836772065"/>
    <n v="2.8796234183593311E-2"/>
    <n v="1.9795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6.3837500000000005E-2"/>
    <n v="3.3000000000000002E-2"/>
    <n v="0.09"/>
    <n v="6.0000000000000001E-3"/>
    <n v="0"/>
    <n v="0.03"/>
    <n v="1.4404439999999999E-2"/>
    <n v="2E-3"/>
    <n v="0"/>
    <n v="8.3360579999999986E-3"/>
    <n v="9.7983599999999799E-3"/>
    <n v="6.0575733852596021E-3"/>
    <n v="8.0198691406834326E-3"/>
    <n v="1.328686447639449E-2"/>
    <n v="-2.1365191728029732E-4"/>
    <n v="0"/>
    <n v="-2.1365191728029732E-4"/>
    <n v="4.6419354024980096E-3"/>
    <n v="5.4054660494262565E-4"/>
    <n v="0"/>
    <n v="0"/>
    <n v="6.647802746278287E-3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3529172100000002"/>
    <n v="5.9127326706036744E-2"/>
    <n v="0"/>
    <n v="8.9060476115730789E-3"/>
    <n v="0"/>
    <n v="6.1968329072656309E-3"/>
    <n v="0"/>
    <n v="1.4479756522745447E-3"/>
    <n v="0"/>
    <n v="0.31487694583145071"/>
    <n v="7.9529886869292063E-2"/>
    <n v="4.1896472799578983E-2"/>
    <n v="1.6602383572294595E-2"/>
    <n v="0.15062489897186226"/>
    <s v=""/>
    <n v="0.16258341695736658"/>
    <s v=""/>
  </r>
  <r>
    <x v="6"/>
    <d v="2020-08-01T00:00:00"/>
    <x v="1"/>
    <x v="28"/>
    <n v="0.46289944690000001"/>
    <n v="6.5770965816360522E-2"/>
    <n v="3.0697694584341868E-2"/>
    <n v="5.5389599582635939E-3"/>
    <n v="1.4027272727272726"/>
    <n v="0.3542931382730905"/>
    <n v="0.18664219722997505"/>
    <n v="7.3961007744285448E-2"/>
    <n v="1.1676596660000003"/>
    <n v="9.2457815105571411E-2"/>
    <n v="1.6127057005439354E-2"/>
    <n v="1.0664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23969599999999999"/>
    <n v="0.13200000000000001"/>
    <n v="0.03"/>
    <n v="0"/>
    <n v="0"/>
    <n v="3.5400000000000001E-2"/>
    <n v="1.4267559999999993E-2"/>
    <n v="0"/>
    <n v="0"/>
    <n v="8.0509669000000013E-3"/>
    <n v="3.4849200000000181E-3"/>
    <n v="1.8917043414487009E-2"/>
    <n v="3.2833206810711918E-2"/>
    <n v="4.5371703498348218E-3"/>
    <n v="0"/>
    <n v="0"/>
    <n v="0"/>
    <n v="4.4963726435627146E-3"/>
    <n v="0"/>
    <n v="0"/>
    <n v="0"/>
    <n v="4.9871725977640594E-3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3369319300000004"/>
    <n v="0.10673431226761264"/>
    <n v="0"/>
    <n v="1.5165321217379705E-2"/>
    <n v="0"/>
    <n v="7.0782053026923726E-3"/>
    <n v="0"/>
    <n v="1.27716091644159E-3"/>
    <n v="0"/>
    <n v="0.33904754181292979"/>
    <n v="8.5634763042091874E-2"/>
    <n v="4.5112531423412684E-2"/>
    <n v="1.7876816365701719E-2"/>
    <n v="0.14208477944146042"/>
    <s v=""/>
    <n v="8.4215882943378922E-2"/>
    <s v=""/>
  </r>
  <r>
    <x v="6"/>
    <d v="2020-08-01T00:00:00"/>
    <x v="1"/>
    <x v="29"/>
    <n v="0.95258235190000007"/>
    <n v="0.12763242805699407"/>
    <n v="5.6359819395518505E-2"/>
    <n v="9.0647941956295032E-3"/>
    <n v="1.5027272727272725"/>
    <n v="0.37955058818238407"/>
    <n v="0.19994786261902062"/>
    <n v="7.9233665457747154E-2"/>
    <n v="1.5929297339999999"/>
    <n v="0.18764592622021864"/>
    <n v="1.6243576348640563E-2"/>
    <n v="1.8148999999999998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49901649999999997"/>
    <n v="0.20215"/>
    <n v="7.0000000000000007E-2"/>
    <n v="4.8000000000000001E-2"/>
    <n v="0"/>
    <n v="8.7850200000000003E-2"/>
    <n v="1.6161960000000003E-2"/>
    <n v="1.9030200000000001E-2"/>
    <n v="0"/>
    <n v="7.5705918999999997E-3"/>
    <n v="2.8029000000000977E-3"/>
    <n v="4.548253347310529E-2"/>
    <n v="4.8404200913994694E-2"/>
    <n v="1.1000738603733993E-2"/>
    <n v="-1.3850468202827504E-4"/>
    <n v="0"/>
    <n v="-1.3850468202827504E-4"/>
    <n v="4.9062862379511442E-3"/>
    <n v="4.8352205561399148E-3"/>
    <n v="0"/>
    <n v="0"/>
    <n v="1.3280457636125577E-2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2757296699999996"/>
    <n v="0.22278825496935595"/>
    <n v="0"/>
    <n v="2.9850443762267618E-2"/>
    <n v="0"/>
    <n v="1.3181333654220126E-2"/>
    <n v="0"/>
    <n v="2.1200578369655219E-3"/>
    <n v="0"/>
    <n v="0.36321813779440887"/>
    <n v="9.1739639214891686E-2"/>
    <n v="4.8328590047246385E-2"/>
    <n v="1.9151249159108843E-2"/>
    <n v="0.13398571556823533"/>
    <s v=""/>
    <n v="7.1022657279399506E-2"/>
    <s v=""/>
  </r>
  <r>
    <x v="6"/>
    <d v="2020-08-01T00:00:00"/>
    <x v="1"/>
    <x v="30"/>
    <n v="1.2637562619000002"/>
    <n v="0.19261139607750005"/>
    <n v="9.736623230327078E-2"/>
    <n v="2.2162734157337761E-2"/>
    <n v="1.4027272727272724"/>
    <n v="0.37955058818238407"/>
    <n v="0.18664219722997499"/>
    <n v="7.3961007744285434E-2"/>
    <n v="0.97770232000000001"/>
    <n v="0.10744065946517101"/>
    <n v="1.4310278438819024E-2"/>
    <n v="1.0302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59861399999999998"/>
    <n v="0.35256270000000001"/>
    <n v="0.185"/>
    <n v="1.2E-2"/>
    <n v="0"/>
    <n v="-6.6E-3"/>
    <n v="3.5759639999999995E-2"/>
    <n v="0"/>
    <n v="3.9657360000000003E-2"/>
    <n v="7.4029218999999988E-3"/>
    <n v="3.9359640000000251E-2"/>
    <n v="4.6329419758378322E-2"/>
    <n v="8.8974096044040107E-2"/>
    <n v="2.5950079034599352E-2"/>
    <n v="-1.3467338715944909E-4"/>
    <n v="0"/>
    <n v="-1.3467338715944909E-4"/>
    <n v="1.1078605494458566E-2"/>
    <n v="0"/>
    <n v="1.0830379781243106E-2"/>
    <n v="0"/>
    <n v="9.7181627390995097E-3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2665431600000003"/>
    <n v="0.29620144798910231"/>
    <n v="0"/>
    <n v="4.5144602750836822E-2"/>
    <n v="0"/>
    <n v="2.2820871288987681E-2"/>
    <n v="0"/>
    <n v="5.1945411838603692E-3"/>
    <n v="0"/>
    <n v="0.32248699987971224"/>
    <n v="8.725868019058261E-2"/>
    <n v="4.2909041127166175E-2"/>
    <n v="1.7003635674068863E-2"/>
    <n v="0.15241182329567057"/>
    <s v=""/>
    <n v="0.11506450090014538"/>
    <s v=""/>
  </r>
  <r>
    <x v="6"/>
    <d v="2020-08-01T00:00:00"/>
    <x v="1"/>
    <x v="31"/>
    <n v="1.3946906089"/>
    <n v="0.21061892679687319"/>
    <n v="6.2568825024706412E-2"/>
    <n v="1.1196887400703508E-2"/>
    <n v="1.6027272727272726"/>
    <n v="0.37955058818238407"/>
    <n v="0.21325352800806613"/>
    <n v="8.4506323171208847E-2"/>
    <n v="1.3166118600000003"/>
    <n v="0.13663349096881111"/>
    <n v="1.7699846941451026E-2"/>
    <n v="1.3238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70821199999999995"/>
    <n v="0.36719999999999997"/>
    <n v="0.16"/>
    <n v="0.06"/>
    <n v="7.6150019999999985E-2"/>
    <n v="2.3999999999999998E-3"/>
    <n v="1.1453759999999995E-2"/>
    <n v="0"/>
    <n v="0"/>
    <n v="7.2043488999999992E-3"/>
    <n v="2.0704800000000585E-3"/>
    <n v="6.9567247649420461E-2"/>
    <n v="8.8213871536146488E-2"/>
    <n v="2.3184901235858559E-2"/>
    <n v="4.3250059968002438E-4"/>
    <n v="2.5095064425786896E-2"/>
    <n v="4.3250059968002438E-4"/>
    <n v="3.116296064926537E-3"/>
    <n v="0"/>
    <n v="0"/>
    <n v="0"/>
    <n v="5.7654468537420272E-4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1899591599999999"/>
    <n v="0.33286496494156759"/>
    <n v="0"/>
    <n v="5.0267536926749706E-2"/>
    <n v="0"/>
    <n v="1.4933039353229975E-2"/>
    <n v="0"/>
    <n v="2.6723142095503166E-3"/>
    <n v="0"/>
    <n v="0.36846699986256176"/>
    <n v="8.725868019058261E-2"/>
    <n v="4.9026986070767338E-2"/>
    <n v="1.9428003689814267E-2"/>
    <n v="0.15101480246073318"/>
    <s v=""/>
    <n v="5.3161829143218937E-2"/>
    <s v=""/>
  </r>
  <r>
    <x v="6"/>
    <d v="2020-08-01T00:00:00"/>
    <x v="1"/>
    <x v="32"/>
    <n v="1.6429374600600002"/>
    <n v="0.23919383526390658"/>
    <n v="9.3694607920176282E-2"/>
    <n v="1.8871640675846783E-2"/>
    <n v="1.5027272727272725"/>
    <n v="0.37955058818238407"/>
    <n v="0.19994786261902059"/>
    <n v="7.9233665457747154E-2"/>
    <n v="1.44887086"/>
    <n v="0.10833464196712822"/>
    <n v="1.6962220543361963E-2"/>
    <n v="1.1979999999999999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85432747923120034"/>
    <n v="0.39430499041440015"/>
    <n v="0.16429374600600008"/>
    <n v="6.5717498402400029E-2"/>
    <n v="8.214687300300004E-2"/>
    <n v="0"/>
    <n v="1.6429374600600007E-2"/>
    <n v="1.6429374600600007E-2"/>
    <n v="3.2858749201200015E-2"/>
    <n v="1.6429374600600007E-2"/>
    <n v="-4.7531423241764514E-16"/>
    <n v="7.5930345610467062E-2"/>
    <n v="9.3526649308388693E-2"/>
    <n v="2.3770435047408812E-2"/>
    <n v="1.3751377854694666E-4"/>
    <n v="2.7071313577950742E-2"/>
    <n v="1.3751377854694666E-4"/>
    <n v="5.0551549245034452E-3"/>
    <n v="3.8976585962992817E-3"/>
    <n v="9.8047644203415919E-3"/>
    <n v="0"/>
    <n v="-1.375137785469549E-4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1899591599999999"/>
    <n v="0"/>
    <n v="0.39211300094390422"/>
    <n v="0"/>
    <n v="5.7087390623613281E-2"/>
    <n v="0"/>
    <n v="2.236169956371992E-2"/>
    <n v="0"/>
    <n v="4.5040154223953783E-3"/>
    <n v="0.345476999871137"/>
    <n v="8.725868019058261E-2"/>
    <n v="4.596801359896676E-2"/>
    <n v="1.821581968194157E-2"/>
    <s v=""/>
    <n v="0.1455891298839648"/>
    <s v=""/>
    <n v="7.8896852232940642E-2"/>
  </r>
  <r>
    <x v="6"/>
    <d v="2020-08-01T00:00:00"/>
    <x v="1"/>
    <x v="33"/>
    <n v="1.5929374600599999"/>
    <n v="0.23093953908662226"/>
    <n v="8.1206112356753485E-2"/>
    <n v="1.5410262419409626E-2"/>
    <n v="1.5027272727272725"/>
    <n v="0.37955058818238407"/>
    <n v="0.19994786261902059"/>
    <n v="7.9233665457747154E-2"/>
    <n v="1.5170520100000002"/>
    <n v="0.12531880093308187"/>
    <n v="1.8893508981113822E-2"/>
    <n v="1.5239000000000001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82832747923120009"/>
    <n v="0.39823436501500004"/>
    <n v="0.15929374600600002"/>
    <n v="6.3717498402400014E-2"/>
    <n v="7.964687300300001E-2"/>
    <n v="0"/>
    <n v="1.5929374600600003E-2"/>
    <n v="1.5929374600600003E-2"/>
    <n v="1.5929374600600003E-2"/>
    <n v="1.5929374600600003E-2"/>
    <n v="-2.6367796834847468E-16"/>
    <n v="7.3619535021009361E-2"/>
    <n v="9.4458672105983424E-2"/>
    <n v="2.3047022390954412E-2"/>
    <n v="1.3332878119038492E-4"/>
    <n v="2.6247444312197853E-2"/>
    <n v="1.3332878119038492E-4"/>
    <n v="4.9013099046108779E-3"/>
    <n v="3.7790400033506201E-3"/>
    <n v="4.7531865673253347E-3"/>
    <n v="0"/>
    <n v="-1.3332878119037134E-4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1899591599999999"/>
    <n v="0"/>
    <n v="0.38017971040557824"/>
    <n v="0"/>
    <n v="5.511737233415475E-2"/>
    <n v="0"/>
    <n v="1.9381122644821551E-2"/>
    <n v="0"/>
    <n v="3.6779027744532062E-3"/>
    <n v="0.345476999871137"/>
    <n v="8.725868019058261E-2"/>
    <n v="4.596801359896676E-2"/>
    <n v="1.821581968194157E-2"/>
    <s v=""/>
    <n v="0.14497715376592604"/>
    <s v=""/>
    <n v="6.6728557960919144E-2"/>
  </r>
  <r>
    <x v="6"/>
    <d v="2020-08-01T00:00:00"/>
    <x v="1"/>
    <x v="34"/>
    <n v="1.69293746006"/>
    <n v="0.25487235183552304"/>
    <n v="7.5723564430304452E-2"/>
    <n v="1.337992941942788E-2"/>
    <n v="1.5027272727272725"/>
    <n v="0.37955058818238407"/>
    <n v="0.19994786261902062"/>
    <n v="7.9233665457747154E-2"/>
    <n v="1.2427004019999999"/>
    <n v="0.11064000399902175"/>
    <n v="1.4605960604696924E-2"/>
    <n v="1.1686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86339810463060007"/>
    <n v="0.49095186341739999"/>
    <n v="0.169293746006"/>
    <n v="3.3858749201200002E-2"/>
    <n v="8.4646873003000001E-2"/>
    <n v="0"/>
    <n v="1.6929374600600001E-2"/>
    <n v="1.6929374600600001E-2"/>
    <n v="0"/>
    <n v="1.6929374600600001E-2"/>
    <n v="-4.8572257327350599E-17"/>
    <n v="7.6736518580695398E-2"/>
    <n v="0.11645067618566515"/>
    <n v="2.4493847703863196E-2"/>
    <n v="7.0849387951754162E-5"/>
    <n v="2.7895182843703611E-2"/>
    <n v="7.0849387951754162E-5"/>
    <n v="5.2089999443960091E-3"/>
    <n v="4.0162771892479415E-3"/>
    <n v="0"/>
    <n v="0"/>
    <n v="-7.0849387951791784E-5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1899591599999999"/>
    <n v="0"/>
    <n v="0.40404629148223009"/>
    <n v="0"/>
    <n v="6.0829316492794418E-2"/>
    <n v="0"/>
    <n v="1.8072625898889298E-2"/>
    <n v="0"/>
    <n v="3.1933317028865456E-3"/>
    <n v="0.345476999871137"/>
    <n v="8.725868019058261E-2"/>
    <n v="4.5968013598966767E-2"/>
    <n v="1.821581968194157E-2"/>
    <s v=""/>
    <n v="0.15055036458729551"/>
    <s v=""/>
    <n v="5.2496590246329897E-2"/>
  </r>
  <r>
    <x v="6"/>
    <d v="2020-08-01T00:00:00"/>
    <x v="1"/>
    <x v="35"/>
    <n v="1.4929374600600001"/>
    <n v="0.22581474557253745"/>
    <n v="7.5914305043028263E-2"/>
    <n v="1.4622829901592445E-2"/>
    <n v="1.4027272727272724"/>
    <n v="0.37955058818238407"/>
    <n v="0.18664219722997499"/>
    <n v="7.3961007744285434E-2"/>
    <n v="1.663676964"/>
    <n v="0.12904232677212368"/>
    <n v="1.8942297078436133E-2"/>
    <n v="6.2482999999999997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76139810463060009"/>
    <n v="0.41802248881680004"/>
    <n v="0.14929374600600001"/>
    <n v="2.9858749201200002E-2"/>
    <n v="7.4646873003000005E-2"/>
    <n v="0"/>
    <n v="2.9858749201200002E-2"/>
    <n v="1.4929374600600001E-2"/>
    <n v="0"/>
    <n v="1.4929374600600001E-2"/>
    <n v="-9.0205620750793969E-17"/>
    <n v="6.7671030883592193E-2"/>
    <n v="9.9152289889864104E-2"/>
    <n v="2.160019707804562E-2"/>
    <n v="6.2479393238630714E-5"/>
    <n v="2.4599705780692087E-2"/>
    <n v="6.2479393238630714E-5"/>
    <n v="9.1872397296514918E-3"/>
    <n v="3.5418028174532975E-3"/>
    <n v="0"/>
    <n v="0"/>
    <n v="-6.2479393238610344E-5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1899591599999999"/>
    <n v="0"/>
    <n v="0.35631312932892645"/>
    <n v="0"/>
    <n v="5.3894259335104701E-2"/>
    <n v="0"/>
    <n v="1.8118149161871131E-2"/>
    <n v="0"/>
    <n v="3.4899695541644482E-3"/>
    <n v="0.32248699987971224"/>
    <n v="8.725868019058261E-2"/>
    <n v="4.2909041127166175E-2"/>
    <n v="1.7003635674068863E-2"/>
    <s v=""/>
    <n v="0.15125532824627638"/>
    <s v=""/>
    <n v="6.4755868198585906E-2"/>
  </r>
  <r>
    <x v="6"/>
    <d v="2020-08-01T00:00:00"/>
    <x v="3"/>
    <x v="24"/>
    <n v="2.7424079999999972E-2"/>
    <n v="2.1766332299005767E-2"/>
    <n v="2.7424079999999972E-2"/>
    <n v="2.1766332299005767E-2"/>
    <n v="3.4500000000000003E-2"/>
    <n v="2.3935043794185581E-2"/>
    <n v="8.6250000000000007E-3"/>
    <n v="2.3935043794185581E-2"/>
    <n v="0"/>
    <n v="0"/>
    <n v="0"/>
    <n v="0"/>
    <s v="FWD Protect Direct"/>
    <s v="FWD Care Direct"/>
    <s v="FWD MedSecure Direct"/>
    <n v="0"/>
    <n v="0"/>
    <n v="0"/>
    <n v="0"/>
    <n v="0"/>
    <n v="0"/>
    <n v="0"/>
    <n v="1.6871879999999975E-2"/>
    <n v="1.0552199999999998E-2"/>
    <n v="0"/>
    <n v="0"/>
    <n v="0"/>
    <n v="0"/>
    <n v="0"/>
    <n v="0"/>
    <n v="0"/>
    <n v="0"/>
    <n v="0"/>
    <n v="1.3072330227125699E-2"/>
    <n v="8.6940020718800689E-3"/>
    <n v="0"/>
    <n v="0"/>
    <n v="0"/>
    <n v="0"/>
    <n v="0"/>
    <n v="0"/>
    <n v="0"/>
    <n v="0"/>
    <n v="0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0773475799999996"/>
    <n v="6.7259608021938552E-3"/>
    <n v="0"/>
    <n v="5.3383558482413629E-3"/>
    <n v="0"/>
    <n v="6.7259608021938552E-3"/>
    <n v="0"/>
    <n v="5.3383558482413629E-3"/>
    <n v="0"/>
    <n v="8.3388556136102972E-3"/>
    <n v="5.7852427334826872E-3"/>
    <n v="2.0847139034025743E-3"/>
    <n v="5.7852427334826872E-3"/>
    <n v="0.79369416582090591"/>
    <s v=""/>
    <n v="1"/>
    <s v=""/>
  </r>
  <r>
    <x v="6"/>
    <d v="2020-08-01T00:00:00"/>
    <x v="3"/>
    <x v="25"/>
    <n v="3.4804939999999993E-2"/>
    <n v="2.7440679142157219E-2"/>
    <n v="3.4804939999999993E-2"/>
    <n v="2.7440679142157219E-2"/>
    <n v="3.4500000000000003E-2"/>
    <n v="2.3935043794185581E-2"/>
    <n v="8.6250000000000007E-3"/>
    <n v="2.3935043794185581E-2"/>
    <n v="0"/>
    <n v="0"/>
    <n v="0"/>
    <n v="0"/>
    <s v="FWD Protect Direct"/>
    <s v="FWD Care Direct"/>
    <s v="FWD MedSecure Direct"/>
    <n v="0"/>
    <n v="0"/>
    <n v="0"/>
    <n v="0"/>
    <n v="0"/>
    <n v="0"/>
    <n v="0"/>
    <n v="2.4815159999999996E-2"/>
    <n v="9.9897800000000002E-3"/>
    <n v="0"/>
    <n v="0"/>
    <n v="0"/>
    <n v="0"/>
    <n v="0"/>
    <n v="0"/>
    <n v="0"/>
    <n v="0"/>
    <n v="-3.4694469519536142E-18"/>
    <n v="2.0625982806510922E-2"/>
    <n v="6.8146963356462966E-3"/>
    <n v="0"/>
    <n v="0"/>
    <n v="0"/>
    <n v="0"/>
    <n v="0"/>
    <n v="0"/>
    <n v="0"/>
    <n v="0"/>
    <n v="8.6736173798840355E-19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1595498400000004"/>
    <n v="8.3674775730058302E-3"/>
    <n v="0"/>
    <n v="6.5970309763513299E-3"/>
    <n v="0"/>
    <n v="8.3674775730058302E-3"/>
    <n v="0"/>
    <n v="6.5970309763513299E-3"/>
    <n v="0"/>
    <n v="8.3388556136102972E-3"/>
    <n v="5.7852427334826872E-3"/>
    <n v="2.0847139034025743E-3"/>
    <n v="5.7852427334826872E-3"/>
    <n v="0.78841334425967191"/>
    <s v=""/>
    <n v="1"/>
    <s v=""/>
  </r>
  <r>
    <x v="6"/>
    <d v="2020-08-01T00:00:00"/>
    <x v="3"/>
    <x v="26"/>
    <n v="4.279119E-2"/>
    <n v="3.5918295349270289E-2"/>
    <n v="4.279119E-2"/>
    <n v="3.5918295349270289E-2"/>
    <n v="5.4158249999999998E-2"/>
    <n v="3.7573335813520313E-2"/>
    <n v="1.3539562499999998E-2"/>
    <n v="3.7573335813520313E-2"/>
    <n v="0"/>
    <n v="0"/>
    <n v="0"/>
    <n v="0"/>
    <s v="FWD Protect Direct"/>
    <s v="FWD Care Direct"/>
    <s v="FWD MedSecure Direct"/>
    <n v="0"/>
    <n v="0"/>
    <n v="0"/>
    <n v="0"/>
    <n v="0"/>
    <n v="0"/>
    <n v="0"/>
    <n v="3.3114399999999995E-2"/>
    <n v="9.6767900000000046E-3"/>
    <n v="0"/>
    <n v="0"/>
    <n v="0"/>
    <n v="0"/>
    <n v="0"/>
    <n v="0"/>
    <n v="0"/>
    <n v="0"/>
    <n v="0"/>
    <n v="2.9218062859121253E-2"/>
    <n v="6.700232490149039E-3"/>
    <n v="0"/>
    <n v="0"/>
    <n v="0"/>
    <n v="0"/>
    <n v="0"/>
    <n v="0"/>
    <n v="0"/>
    <n v="0"/>
    <n v="-2.6020852139652106E-18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2902567500000002"/>
    <n v="9.9740394324885091E-3"/>
    <n v="0"/>
    <n v="8.3720619632543635E-3"/>
    <n v="0"/>
    <n v="9.9740394324885091E-3"/>
    <n v="0"/>
    <n v="8.3720619632543635E-3"/>
    <n v="0"/>
    <n v="1.3090371798139416E-2"/>
    <n v="9.0816991962503965E-3"/>
    <n v="3.2725929495348535E-3"/>
    <n v="9.0816991962503965E-3"/>
    <n v="0.83938528816960423"/>
    <s v=""/>
    <n v="1"/>
    <s v=""/>
  </r>
  <r>
    <x v="6"/>
    <d v="2020-08-01T00:00:00"/>
    <x v="3"/>
    <x v="27"/>
    <n v="3.4921630000000002E-2"/>
    <n v="3.0683255824556707E-2"/>
    <n v="3.4921630000000002E-2"/>
    <n v="3.0683255824556707E-2"/>
    <n v="3.8746921119999958E-2"/>
    <n v="2.6881427649189948E-2"/>
    <n v="9.6867302799999895E-3"/>
    <n v="2.6881427649189948E-2"/>
    <n v="0"/>
    <n v="0"/>
    <n v="0"/>
    <n v="0"/>
    <s v="FWD Protect Direct"/>
    <s v="FWD Care Direct"/>
    <s v="FWD MedSecure Direct"/>
    <n v="0"/>
    <n v="0"/>
    <n v="0"/>
    <n v="0"/>
    <n v="0"/>
    <n v="0"/>
    <n v="0"/>
    <n v="2.0610960000000008E-2"/>
    <n v="7.227799999999996E-3"/>
    <n v="7.0828700000000007E-3"/>
    <n v="0"/>
    <n v="0"/>
    <n v="0"/>
    <n v="0"/>
    <n v="0"/>
    <n v="0"/>
    <n v="0"/>
    <n v="-2.6020852139652106E-18"/>
    <n v="1.4623678603550528E-2"/>
    <n v="5.3443034183095987E-3"/>
    <n v="1.0715273802696582E-2"/>
    <n v="0"/>
    <n v="0"/>
    <n v="0"/>
    <n v="0"/>
    <n v="0"/>
    <n v="0"/>
    <n v="0"/>
    <n v="-3.4694469519536142E-18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3529172100000002"/>
    <n v="8.0225807924336791E-3"/>
    <n v="0"/>
    <n v="7.0488948776851893E-3"/>
    <n v="0"/>
    <n v="8.0225807924336791E-3"/>
    <n v="0"/>
    <n v="7.0488948776851893E-3"/>
    <n v="0"/>
    <n v="9.3653617591775949E-3"/>
    <n v="6.4974012711393227E-3"/>
    <n v="2.3413404397943987E-3"/>
    <n v="6.4974012711393227E-3"/>
    <n v="0.87863183432608116"/>
    <s v=""/>
    <n v="1"/>
    <s v=""/>
  </r>
  <r>
    <x v="6"/>
    <d v="2020-08-01T00:00:00"/>
    <x v="3"/>
    <x v="28"/>
    <n v="2.6193550000000017E-2"/>
    <n v="2.0646244628434861E-2"/>
    <n v="2.6193550000000017E-2"/>
    <n v="2.0646244628434861E-2"/>
    <n v="3.9707078880000003E-2"/>
    <n v="2.7547555708173369E-2"/>
    <n v="9.9267697200000008E-3"/>
    <n v="2.7547555708173369E-2"/>
    <n v="0"/>
    <n v="0"/>
    <n v="0"/>
    <n v="0"/>
    <s v="FWD Protect Direct"/>
    <s v="FWD Care Direct"/>
    <s v="FWD MedSecure Direct"/>
    <n v="0"/>
    <n v="0"/>
    <n v="0"/>
    <n v="0"/>
    <n v="0"/>
    <n v="0"/>
    <n v="0"/>
    <n v="1.936015000000001E-2"/>
    <n v="6.8334000000000086E-3"/>
    <n v="0"/>
    <n v="0"/>
    <n v="0"/>
    <n v="0"/>
    <n v="0"/>
    <n v="0"/>
    <n v="0"/>
    <n v="0"/>
    <n v="-1.7347234759768071E-18"/>
    <n v="1.5754895664019379E-2"/>
    <n v="4.89134896441548E-3"/>
    <n v="0"/>
    <n v="0"/>
    <n v="0"/>
    <n v="0"/>
    <n v="0"/>
    <n v="0"/>
    <n v="0"/>
    <n v="0"/>
    <n v="1.7347234759768071E-18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3369319300000004"/>
    <n v="6.0396497853264699E-3"/>
    <n v="0"/>
    <n v="4.7605646022751526E-3"/>
    <n v="0"/>
    <n v="6.0396497853264699E-3"/>
    <n v="0"/>
    <n v="4.7605646022751526E-3"/>
    <n v="0"/>
    <n v="9.5974376121320242E-3"/>
    <n v="6.658408392995474E-3"/>
    <n v="2.3993594030330061E-3"/>
    <n v="6.658408392995474E-3"/>
    <n v="0.78821865033318694"/>
    <s v=""/>
    <n v="1"/>
    <s v=""/>
  </r>
  <r>
    <x v="6"/>
    <d v="2020-08-01T00:00:00"/>
    <x v="3"/>
    <x v="29"/>
    <n v="4.0242600000000073E-2"/>
    <n v="3.305448292449361E-2"/>
    <n v="4.0242600000000073E-2"/>
    <n v="3.305448292449361E-2"/>
    <n v="6.4718250000000005E-2"/>
    <n v="4.4899540522697123E-2"/>
    <n v="1.6179562500000001E-2"/>
    <n v="4.4899540522697123E-2"/>
    <n v="0"/>
    <n v="0"/>
    <n v="0"/>
    <n v="0"/>
    <s v="FWD Protect Direct"/>
    <s v="FWD Care Direct"/>
    <s v="FWD MedSecure Direct"/>
    <n v="0"/>
    <n v="0"/>
    <n v="0"/>
    <n v="0"/>
    <n v="0"/>
    <n v="0"/>
    <n v="0"/>
    <n v="3.4845600000000081E-2"/>
    <n v="1.8278399999999966E-3"/>
    <n v="3.5691599999999979E-3"/>
    <n v="0"/>
    <n v="0"/>
    <n v="0"/>
    <n v="0"/>
    <n v="0"/>
    <n v="0"/>
    <n v="0"/>
    <n v="-2.1684043449710089E-18"/>
    <n v="2.8302869470660574E-2"/>
    <n v="9.1548041501986882E-4"/>
    <n v="3.8361330388131647E-3"/>
    <n v="0"/>
    <n v="0"/>
    <n v="0"/>
    <n v="0"/>
    <n v="0"/>
    <n v="0"/>
    <n v="0"/>
    <n v="1.7347234759768071E-18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2757296699999996"/>
    <n v="9.4118672380894639E-3"/>
    <n v="0"/>
    <n v="7.7307232859961453E-3"/>
    <n v="0"/>
    <n v="9.4118672380894639E-3"/>
    <n v="0"/>
    <n v="7.7307232859961453E-3"/>
    <n v="0"/>
    <n v="1.5642786733783613E-2"/>
    <n v="1.085248653728162E-2"/>
    <n v="3.9106966834459031E-3"/>
    <n v="1.085248653728162E-2"/>
    <n v="0.82138040098039278"/>
    <s v=""/>
    <n v="1"/>
    <s v=""/>
  </r>
  <r>
    <x v="6"/>
    <d v="2020-08-01T00:00:00"/>
    <x v="3"/>
    <x v="30"/>
    <n v="4.851511999999996E-2"/>
    <n v="3.7989274848562085E-2"/>
    <n v="4.851511999999996E-2"/>
    <n v="3.7989274848562085E-2"/>
    <n v="6.5678249999999994E-2"/>
    <n v="4.5565559132622273E-2"/>
    <n v="1.6419562499999998E-2"/>
    <n v="4.5565559132622273E-2"/>
    <n v="0"/>
    <n v="0"/>
    <n v="0"/>
    <n v="0"/>
    <s v="FWD Protect Direct"/>
    <s v="FWD Care Direct"/>
    <s v="FWD MedSecure Direct"/>
    <n v="0"/>
    <n v="0"/>
    <n v="0"/>
    <n v="0"/>
    <n v="0"/>
    <n v="0"/>
    <n v="0"/>
    <n v="2.906823999999996E-2"/>
    <n v="1.4420799999999996E-2"/>
    <n v="5.0260800000000013E-3"/>
    <n v="0"/>
    <n v="0"/>
    <n v="0"/>
    <n v="0"/>
    <n v="0"/>
    <n v="0"/>
    <n v="0"/>
    <n v="2.6020852139652106E-18"/>
    <n v="2.1961112091515082E-2"/>
    <n v="8.9205907586487956E-3"/>
    <n v="7.107571998398207E-3"/>
    <n v="0"/>
    <n v="0"/>
    <n v="0"/>
    <n v="0"/>
    <n v="0"/>
    <n v="0"/>
    <n v="0"/>
    <n v="8.6736173798840355E-19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2665431600000003"/>
    <n v="1.1371060406664199E-2"/>
    <n v="0"/>
    <n v="8.9039940354340829E-3"/>
    <n v="0"/>
    <n v="1.1371060406664199E-2"/>
    <n v="0"/>
    <n v="8.9039940354340829E-3"/>
    <n v="0"/>
    <n v="1.5099429669367911E-2"/>
    <n v="1.047552204068249E-2"/>
    <n v="3.7748574173419778E-3"/>
    <n v="1.047552204068249E-2"/>
    <n v="0.78303990278828783"/>
    <s v=""/>
    <n v="1"/>
    <s v=""/>
  </r>
  <r>
    <x v="6"/>
    <d v="2020-08-01T00:00:00"/>
    <x v="3"/>
    <x v="31"/>
    <n v="3.7134881164679764E-2"/>
    <n v="3.7134881164679764E-2"/>
    <n v="3.7134881164679764E-2"/>
    <n v="3.7134881164679764E-2"/>
    <n v="6.6638249999999996E-2"/>
    <n v="4.623157774254745E-2"/>
    <n v="1.6659562499999999E-2"/>
    <n v="4.623157774254745E-2"/>
    <n v="0"/>
    <n v="0"/>
    <n v="0"/>
    <n v="9.77E-4"/>
    <s v="FWD Protect Direct"/>
    <s v="FWD Care Direct"/>
    <s v="FWD MedSecure Direct"/>
    <n v="0"/>
    <n v="0"/>
    <n v="0"/>
    <n v="0"/>
    <n v="0"/>
    <n v="0"/>
    <n v="0"/>
    <n v="2.4701085829119198E-2"/>
    <n v="6.7734673929978522E-3"/>
    <n v="5.6603279425627116E-3"/>
    <n v="0"/>
    <n v="0"/>
    <n v="0"/>
    <n v="0"/>
    <n v="0"/>
    <n v="0"/>
    <n v="0"/>
    <n v="2.6020852139652106E-18"/>
    <n v="2.4701085829119198E-2"/>
    <n v="6.7734673929978522E-3"/>
    <n v="5.6603279425627116E-3"/>
    <n v="0"/>
    <n v="0"/>
    <n v="0"/>
    <n v="0"/>
    <n v="0"/>
    <n v="0"/>
    <n v="0"/>
    <n v="2.6020852139652106E-18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1899591599999999"/>
    <n v="8.8628265208866054E-3"/>
    <n v="0"/>
    <n v="8.8628265208866054E-3"/>
    <n v="0"/>
    <n v="8.8628265208866054E-3"/>
    <n v="0"/>
    <n v="8.8628265208866054E-3"/>
    <n v="0"/>
    <n v="1.5320133669285588E-2"/>
    <n v="1.0628639719047176E-2"/>
    <n v="3.8300334173213971E-3"/>
    <n v="1.0628639719047176E-2"/>
    <n v="1"/>
    <s v=""/>
    <n v="1"/>
    <s v=""/>
  </r>
  <r>
    <x v="6"/>
    <d v="2020-08-01T00:00:00"/>
    <x v="3"/>
    <x v="32"/>
    <n v="6.0999999999999999E-2"/>
    <n v="5.088989059506336E-2"/>
    <n v="6.0999999999999999E-2"/>
    <n v="5.088989059506336E-2"/>
    <n v="6.6638249999999996E-2"/>
    <n v="4.623157774254745E-2"/>
    <n v="1.6659562499999999E-2"/>
    <n v="4.623157774254745E-2"/>
    <n v="0"/>
    <n v="0"/>
    <n v="0"/>
    <n v="0"/>
    <s v="FWD Protect Direct"/>
    <s v="FWD Care Direct"/>
    <s v="FWD MedSecure Direct"/>
    <n v="0"/>
    <n v="0"/>
    <n v="0"/>
    <n v="0"/>
    <n v="0"/>
    <n v="0"/>
    <n v="0"/>
    <n v="4.0016000000000003E-2"/>
    <n v="1.5006E-2"/>
    <n v="5.9779999999999998E-3"/>
    <n v="0"/>
    <n v="0"/>
    <n v="0"/>
    <n v="0"/>
    <n v="0"/>
    <n v="0"/>
    <n v="0"/>
    <n v="-4.3368086899420177E-18"/>
    <n v="3.2149366338464262E-2"/>
    <n v="1.0482043131962913E-2"/>
    <n v="8.2584811246361797E-3"/>
    <n v="0"/>
    <n v="0"/>
    <n v="0"/>
    <n v="0"/>
    <n v="0"/>
    <n v="0"/>
    <n v="0"/>
    <n v="5.2041704279304213E-18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1899591599999999"/>
    <n v="0"/>
    <n v="1.4558614456757617E-2"/>
    <n v="0"/>
    <n v="1.2145676998690211E-2"/>
    <n v="0"/>
    <n v="1.4558614456757617E-2"/>
    <n v="0"/>
    <n v="1.2145676998690211E-2"/>
    <n v="1.5320133669285588E-2"/>
    <n v="1.0628639719047176E-2"/>
    <n v="3.8300334173213971E-3"/>
    <n v="1.0628639719047176E-2"/>
    <s v=""/>
    <n v="0.83426050155841569"/>
    <s v=""/>
    <n v="1"/>
  </r>
  <r>
    <x v="6"/>
    <d v="2020-08-01T00:00:00"/>
    <x v="3"/>
    <x v="33"/>
    <n v="6.1120000000000001E-2"/>
    <n v="5.1035021318723318E-2"/>
    <n v="6.1120000000000001E-2"/>
    <n v="5.1035021318723318E-2"/>
    <n v="6.7598249999999999E-2"/>
    <n v="4.6897596352472606E-2"/>
    <n v="1.68995625E-2"/>
    <n v="4.6897596352472606E-2"/>
    <n v="3.5338340000000003E-2"/>
    <n v="3.1042849527338504E-2"/>
    <n v="0"/>
    <n v="3.3885999999999999E-2"/>
    <s v="FWD Protect Direct"/>
    <s v="FWD Care Direct"/>
    <s v="FWD MedSecure Direct"/>
    <n v="0"/>
    <n v="0"/>
    <n v="0"/>
    <n v="0"/>
    <n v="0"/>
    <n v="0"/>
    <n v="0"/>
    <n v="3.9727999999999999E-2"/>
    <n v="1.528E-2"/>
    <n v="6.1120000000000002E-3"/>
    <n v="0"/>
    <n v="0"/>
    <n v="0"/>
    <n v="0"/>
    <n v="0"/>
    <n v="0"/>
    <n v="0"/>
    <n v="8.6736173798840355E-19"/>
    <n v="3.1917983453981107E-2"/>
    <n v="1.0673438561668219E-2"/>
    <n v="8.4435993030739943E-3"/>
    <n v="0"/>
    <n v="0"/>
    <n v="0"/>
    <n v="0"/>
    <n v="0"/>
    <n v="0"/>
    <n v="0"/>
    <n v="-1.7347234759768071E-18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1899591599999999"/>
    <n v="0"/>
    <n v="1.45872543540496E-2"/>
    <n v="0"/>
    <n v="1.2180314740519647E-2"/>
    <n v="0"/>
    <n v="1.45872543540496E-2"/>
    <n v="0"/>
    <n v="1.2180314740519647E-2"/>
    <n v="1.5540837669203266E-2"/>
    <n v="1.0781757397411856E-2"/>
    <n v="3.8852094173008164E-3"/>
    <n v="1.0781757397411856E-2"/>
    <s v=""/>
    <n v="0.83499707654979249"/>
    <s v=""/>
    <n v="1"/>
  </r>
  <r>
    <x v="6"/>
    <d v="2020-08-01T00:00:00"/>
    <x v="3"/>
    <x v="34"/>
    <n v="8.0591879999999991E-2"/>
    <n v="6.7469160257214264E-2"/>
    <n v="8.0591879999999991E-2"/>
    <n v="6.7469160257214264E-2"/>
    <n v="6.8558250000000001E-2"/>
    <n v="4.7563614962397784E-2"/>
    <n v="1.71395625E-2"/>
    <n v="4.7563614962397784E-2"/>
    <n v="3.2488469999999998E-2"/>
    <n v="2.3951599278739296E-2"/>
    <n v="8.1911474214833649E-2"/>
    <n v="2.3952000000000001E-2"/>
    <s v="FWD Protect Direct"/>
    <s v="FWD Care Direct"/>
    <s v="FWD MedSecure Direct"/>
    <n v="0"/>
    <n v="0"/>
    <n v="0"/>
    <n v="0"/>
    <n v="0"/>
    <n v="0"/>
    <n v="0"/>
    <n v="4.001188E-2"/>
    <n v="1.4608799999999998E-2"/>
    <n v="8.9275999999999991E-3"/>
    <n v="0"/>
    <n v="0"/>
    <n v="0"/>
    <n v="0"/>
    <n v="0"/>
    <n v="0"/>
    <n v="0"/>
    <n v="1.7043599999999992E-2"/>
    <n v="3.2146056277755679E-2"/>
    <n v="1.0204589611236823E-2"/>
    <n v="1.2333291416577779E-2"/>
    <n v="0"/>
    <n v="0"/>
    <n v="0"/>
    <n v="0"/>
    <n v="0"/>
    <n v="0"/>
    <n v="0"/>
    <n v="1.2785222951643981E-2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1899591599999999"/>
    <n v="0"/>
    <n v="1.923452638139795E-2"/>
    <n v="0"/>
    <n v="1.6102581834524198E-2"/>
    <n v="0"/>
    <n v="1.923452638139795E-2"/>
    <n v="0"/>
    <n v="1.6102581834524198E-2"/>
    <n v="1.5761541669120943E-2"/>
    <n v="1.0934875075776541E-2"/>
    <n v="3.9403854172802358E-3"/>
    <n v="1.0934875075776541E-2"/>
    <s v=""/>
    <n v="0.83717069582213832"/>
    <s v=""/>
    <n v="1"/>
  </r>
  <r>
    <x v="6"/>
    <d v="2020-08-01T00:00:00"/>
    <x v="3"/>
    <x v="35"/>
    <n v="8.0563436000000002E-2"/>
    <n v="6.7542457962665295E-2"/>
    <n v="8.0563436000000002E-2"/>
    <n v="6.7542457962665295E-2"/>
    <n v="6.8558250000000001E-2"/>
    <n v="4.7563614962397784E-2"/>
    <n v="1.71395625E-2"/>
    <n v="4.7563614962397784E-2"/>
    <n v="5.9069879999999991E-2"/>
    <n v="4.7125234212090313E-2"/>
    <n v="0.15570217842976775"/>
    <n v="4.7125E-2"/>
    <s v="FWD Protect Direct"/>
    <s v="FWD Care Direct"/>
    <s v="FWD MedSecure Direct"/>
    <n v="0"/>
    <n v="0"/>
    <n v="0"/>
    <n v="0"/>
    <n v="0"/>
    <n v="0"/>
    <n v="0"/>
    <n v="4.0033575999999994E-2"/>
    <n v="1.4888519999999999E-2"/>
    <n v="9.0985400000000004E-3"/>
    <n v="0"/>
    <n v="0"/>
    <n v="0"/>
    <n v="0"/>
    <n v="0"/>
    <n v="0"/>
    <n v="0"/>
    <n v="1.654280000000001E-2"/>
    <n v="3.2163487121720069E-2"/>
    <n v="1.0399980595168097E-2"/>
    <n v="1.2569441427190913E-2"/>
    <n v="0"/>
    <n v="0"/>
    <n v="0"/>
    <n v="0"/>
    <n v="0"/>
    <n v="0"/>
    <n v="0"/>
    <n v="1.2409548818586214E-2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1899591599999999"/>
    <n v="0"/>
    <n v="1.922773777107651E-2"/>
    <n v="0"/>
    <n v="1.6120075490822994E-2"/>
    <n v="0"/>
    <n v="1.922773777107651E-2"/>
    <n v="0"/>
    <n v="1.6120075490822994E-2"/>
    <n v="1.5761541669120943E-2"/>
    <n v="1.0934875075776541E-2"/>
    <n v="3.9403854172802358E-3"/>
    <n v="1.0934875075776541E-2"/>
    <s v=""/>
    <n v="0.83837608369465888"/>
    <s v=""/>
    <n v="1"/>
  </r>
  <r>
    <x v="6"/>
    <d v="2020-08-01T00:00:00"/>
    <x v="7"/>
    <x v="2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773475799999996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20-08-01T00:00:00"/>
    <x v="7"/>
    <x v="25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595498400000004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20-08-01T00:00:00"/>
    <x v="7"/>
    <x v="26"/>
    <n v="57.477851999999999"/>
    <n v="32.712798995343498"/>
    <n v="0"/>
    <n v="0"/>
    <n v="4.1000000000000005"/>
    <n v="0.41204924041608681"/>
    <n v="0.39638054457659277"/>
    <n v="0.3996709707028865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2902567500000002"/>
    <n v="13.397298891260995"/>
    <n v="0"/>
    <n v="7.6249047321803047"/>
    <n v="0"/>
    <n v="0"/>
    <n v="0"/>
    <n v="0"/>
    <n v="0"/>
    <n v="0.99099443524064401"/>
    <n v="9.9594757145725923E-2"/>
    <n v="9.5807539978794987E-2"/>
    <n v="9.6602855583850483E-2"/>
    <n v="0.56913746525084996"/>
    <s v=""/>
    <n v="0"/>
    <s v=""/>
  </r>
  <r>
    <x v="6"/>
    <d v="2020-08-01T00:00:00"/>
    <x v="7"/>
    <x v="27"/>
    <n v="19.298435999999999"/>
    <n v="10.342963827999744"/>
    <n v="0"/>
    <n v="0"/>
    <n v="4.3"/>
    <n v="0.43214920336321294"/>
    <n v="0.41571618089740214"/>
    <n v="0.4191671156152224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3529172100000002"/>
    <n v="4.4334488962173477"/>
    <n v="0"/>
    <n v="2.3760993671643353"/>
    <n v="0"/>
    <n v="0"/>
    <n v="0"/>
    <n v="0"/>
    <n v="0"/>
    <n v="1.0393356272036021"/>
    <n v="0.10445303798210277"/>
    <n v="0.10048107851434596"/>
    <n v="0.10131519000257488"/>
    <n v="0.53594829280464729"/>
    <s v=""/>
    <n v="0"/>
    <s v=""/>
  </r>
  <r>
    <x v="6"/>
    <d v="2020-08-01T00:00:00"/>
    <x v="7"/>
    <x v="28"/>
    <n v="1.975848"/>
    <n v="1.0939338007913082"/>
    <n v="0"/>
    <n v="0"/>
    <n v="4.3"/>
    <n v="0.43214920336321294"/>
    <n v="0.41571618089740214"/>
    <n v="0.4191671156152224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3369319300000004"/>
    <n v="0.45558658330152757"/>
    <n v="0"/>
    <n v="0.25223679284062639"/>
    <n v="0"/>
    <n v="0"/>
    <n v="0"/>
    <n v="0"/>
    <n v="0"/>
    <n v="1.0393356272036021"/>
    <n v="0.10445303798210277"/>
    <n v="0.10048107851434596"/>
    <n v="0.10131519000257488"/>
    <n v="0.5536528117503513"/>
    <s v=""/>
    <n v="0"/>
    <s v=""/>
  </r>
  <r>
    <x v="6"/>
    <d v="2020-08-01T00:00:00"/>
    <x v="7"/>
    <x v="29"/>
    <n v="1.3928737120000001"/>
    <n v="0.82564792015180644"/>
    <n v="5.0001723680000006E-2"/>
    <n v="2.3666785089444455E-2"/>
    <n v="5.1800000000000006"/>
    <n v="0.75220315212408406"/>
    <n v="0.96402275155295847"/>
    <n v="0.6657336979296887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2757296699999996"/>
    <n v="0.32576280997671214"/>
    <n v="0"/>
    <n v="0.19310105733410562"/>
    <n v="0"/>
    <n v="1.1694313611739632E-2"/>
    <n v="0"/>
    <n v="5.5351453239662965E-3"/>
    <n v="0"/>
    <n v="1.2520368718406185"/>
    <n v="0.18181198485986313"/>
    <n v="0.23301004444740381"/>
    <n v="0.16091180243914568"/>
    <n v="0.59276581432948061"/>
    <s v=""/>
    <n v="2.8664500341856365E-2"/>
    <s v=""/>
  </r>
  <r>
    <x v="6"/>
    <d v="2020-08-01T00:00:00"/>
    <x v="7"/>
    <x v="30"/>
    <n v="1.736731689"/>
    <n v="0.95859690720217772"/>
    <n v="0.14811708320999997"/>
    <n v="4.2742330751707865E-2"/>
    <n v="5.3999999999999995"/>
    <n v="0.80740084162213932"/>
    <n v="1.0514676330549908"/>
    <n v="0.710148535147570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2665431600000003"/>
    <n v="0.40705827267431177"/>
    <n v="0"/>
    <n v="0.22467765384147143"/>
    <n v="0"/>
    <n v="3.4715946295501662E-2"/>
    <n v="0"/>
    <n v="1.001802376041307E-2"/>
    <n v="0"/>
    <n v="1.2414599995369353"/>
    <n v="0.18562145341969302"/>
    <n v="0.24173240874917618"/>
    <n v="0.16326314816952933"/>
    <n v="0.55195452082418806"/>
    <s v=""/>
    <n v="4.4588429641879784E-2"/>
    <s v=""/>
  </r>
  <r>
    <x v="6"/>
    <d v="2020-08-01T00:00:00"/>
    <x v="7"/>
    <x v="31"/>
    <n v="1.566160016"/>
    <n v="1.0042588973785329"/>
    <n v="4.6525654239999999E-2"/>
    <n v="2.589325234366481E-2"/>
    <n v="5.6"/>
    <n v="0.89367626508169851"/>
    <n v="1.2031546324740843"/>
    <n v="0.7755828356885319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.37378885000874329"/>
    <n v="0"/>
    <n v="0.23968226396233727"/>
    <n v="0"/>
    <n v="1.11040829906323E-2"/>
    <n v="0"/>
    <n v="6.1798340639828125E-3"/>
    <n v="0"/>
    <n v="1.2874399995197847"/>
    <n v="0.20545617326564733"/>
    <n v="0.2766052499026182"/>
    <n v="0.17830649385828515"/>
    <n v="0.64122368539546026"/>
    <s v=""/>
    <n v="2.5783443304565445E-2"/>
    <s v=""/>
  </r>
  <r>
    <x v="6"/>
    <d v="2020-08-01T00:00:00"/>
    <x v="7"/>
    <x v="32"/>
    <n v="3.2289149323228301"/>
    <n v="1.7989477858678777"/>
    <n v="0.93185730815200007"/>
    <n v="0.3425223079339666"/>
    <n v="6.0000000000000018"/>
    <n v="1.0000516514883842"/>
    <n v="1.3741772682139874"/>
    <n v="0.8605132811418291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"/>
    <n v="0.77063160021894583"/>
    <n v="0"/>
    <n v="0.42934733184078999"/>
    <n v="0"/>
    <n v="0.22240247996880239"/>
    <n v="0"/>
    <n v="8.1748364328679185E-2"/>
    <n v="1.3793999994854842"/>
    <n v="0.22991187459142237"/>
    <n v="0.31592335384455628"/>
    <n v="0.19783200326071518"/>
    <s v=""/>
    <n v="0.55713694029521654"/>
    <s v=""/>
    <n v="0.19040147280801784"/>
  </r>
  <r>
    <x v="6"/>
    <d v="2020-08-01T00:00:00"/>
    <x v="7"/>
    <x v="33"/>
    <n v="3.3335149323228297"/>
    <n v="1.8210975188639027"/>
    <n v="0.98521530815199987"/>
    <n v="0.36223557030042891"/>
    <n v="6.1000000000000014"/>
    <n v="1.0431893632181639"/>
    <n v="1.4500207679235344"/>
    <n v="0.8932304314123096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"/>
    <n v="0.79559604402512352"/>
    <n v="0"/>
    <n v="0.43463371582454824"/>
    <n v="0"/>
    <n v="0.23513721029968224"/>
    <n v="0"/>
    <n v="8.6453246074224013E-2"/>
    <n v="1.4023899994769089"/>
    <n v="0.23982923451439958"/>
    <n v="0.33335977442127734"/>
    <n v="0.20535367610509306"/>
    <s v=""/>
    <n v="0.54629949342838013"/>
    <s v=""/>
    <n v="0.19891058361685687"/>
  </r>
  <r>
    <x v="6"/>
    <d v="2020-08-01T00:00:00"/>
    <x v="7"/>
    <x v="34"/>
    <n v="3.83398059213786"/>
    <n v="2.1221032681004375"/>
    <n v="1.0404633081520001"/>
    <n v="0.38238638552660265"/>
    <n v="6.3000000000000007"/>
    <n v="1.0963770564215065"/>
    <n v="1.5355320857934858"/>
    <n v="0.9356956541389580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"/>
    <n v="0.91504008648567836"/>
    <n v="0"/>
    <n v="0.50647349701146904"/>
    <n v="0"/>
    <n v="0.24832301901291087"/>
    <n v="0"/>
    <n v="9.1262556727785063E-2"/>
    <n v="1.4483699994597581"/>
    <n v="0.25205708517728703"/>
    <n v="0.35301882639224635"/>
    <n v="0.21511643080630802"/>
    <s v=""/>
    <n v="0.55349869857247624"/>
    <s v=""/>
    <n v="0.18019216655223805"/>
  </r>
  <r>
    <x v="6"/>
    <d v="2020-08-01T00:00:00"/>
    <x v="7"/>
    <x v="35"/>
    <n v="4.3839756212860497"/>
    <n v="2.4386239229222184"/>
    <n v="1.149069308152"/>
    <n v="0.42383967122924737"/>
    <n v="6.6059380134021435"/>
    <n v="1.1932992306014421"/>
    <n v="1.6974609797110438"/>
    <n v="1.011456868984985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"/>
    <n v="1.0463050960348859"/>
    <n v="0"/>
    <n v="0.58201615571885867"/>
    <n v="0"/>
    <n v="0.27424355805701933"/>
    <n v="0"/>
    <n v="0.10115603876894289"/>
    <n v="1.5187051487146757"/>
    <n v="0.27433949301294286"/>
    <n v="0.39024627909000709"/>
    <n v="0.23253393409291293"/>
    <s v=""/>
    <n v="0.55625855013464742"/>
    <s v=""/>
    <n v="0.17380280216449187"/>
  </r>
  <r>
    <x v="6"/>
    <d v="2020-08-01T00:00:00"/>
    <x v="4"/>
    <x v="24"/>
    <n v="4.5783530160000012"/>
    <n v="1.4613727634018481"/>
    <n v="1.963996756652256"/>
    <n v="0.92282255409695046"/>
    <n v="3.7344999999999997"/>
    <n v="1.7029498076557734"/>
    <n v="2.1690429846685464"/>
    <n v="1.2900163071059394"/>
    <n v="0.92117335800000011"/>
    <n v="7.3236139241204909E-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773475799999996"/>
    <n v="1.1228753316144811"/>
    <n v="0"/>
    <n v="0.35841260396099178"/>
    <n v="0"/>
    <n v="0.4816848988508986"/>
    <n v="0"/>
    <n v="0.22632913579002517"/>
    <n v="0"/>
    <n v="0.9026509069283376"/>
    <n v="0.41161311777585274"/>
    <n v="0.52427061648885043"/>
    <n v="0.31180462968577355"/>
    <n v="0.31919180506500455"/>
    <s v=""/>
    <n v="0.63147649744666334"/>
    <s v=""/>
  </r>
  <r>
    <x v="6"/>
    <d v="2020-08-01T00:00:00"/>
    <x v="4"/>
    <x v="25"/>
    <n v="5.9807274990000039"/>
    <n v="1.8435595648141059"/>
    <n v="2.2901472245867289"/>
    <n v="1.0628768803587472"/>
    <n v="4.0372272727272733"/>
    <n v="1.8687496909927617"/>
    <n v="2.4094958664518837"/>
    <n v="1.4344972313517868"/>
    <n v="1.2215978339999998"/>
    <n v="0.144819039591184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595498400000004"/>
    <n v="1.4378304694144508"/>
    <n v="0"/>
    <n v="0.44321131750499848"/>
    <n v="0"/>
    <n v="0.55057573840411744"/>
    <n v="0"/>
    <n v="0.25552690104531772"/>
    <n v="0"/>
    <n v="0.97582189294499744"/>
    <n v="0.45168793771499993"/>
    <n v="0.5823895110705245"/>
    <n v="0.34672653015554422"/>
    <n v="0.3082500523761289"/>
    <s v=""/>
    <n v="0.57653514464335831"/>
    <s v=""/>
  </r>
  <r>
    <x v="6"/>
    <d v="2020-08-01T00:00:00"/>
    <x v="4"/>
    <x v="26"/>
    <n v="63.270887756000008"/>
    <n v="34.445931548993045"/>
    <n v="2.2499819539125649"/>
    <n v="0.98655464587356856"/>
    <n v="8.8568855227272749"/>
    <n v="2.6499167609254921"/>
    <n v="3.3042766389175222"/>
    <n v="2.141753400767521"/>
    <n v="1.121016137"/>
    <n v="9.0945137142402557E-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2902567500000002"/>
    <n v="14.747576064299649"/>
    <n v="0"/>
    <n v="8.0288741574715878"/>
    <n v="0"/>
    <n v="0.52443993099307284"/>
    <n v="0"/>
    <n v="0.2299523556191756"/>
    <n v="0"/>
    <n v="2.1407620162405245"/>
    <n v="0.64050067412879863"/>
    <n v="0.7986633565031519"/>
    <n v="0.51767456141910684"/>
    <n v="0.54441991839645909"/>
    <s v=""/>
    <n v="2.8640672541265864E-2"/>
    <s v=""/>
  </r>
  <r>
    <x v="6"/>
    <d v="2020-08-01T00:00:00"/>
    <x v="4"/>
    <x v="27"/>
    <n v="23.201098968000004"/>
    <n v="11.778577613343792"/>
    <n v="2.4098897718571708"/>
    <n v="1.121042385640695"/>
    <n v="8.4414741938472719"/>
    <n v="2.3291027281202723"/>
    <n v="2.8395794430183314"/>
    <n v="1.8618833885354751"/>
    <n v="1.218086386"/>
    <n v="0.11265769836772065"/>
    <n v="2.8796234183593311E-2"/>
    <n v="1.97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3529172100000002"/>
    <n v="5.3300115413865186"/>
    <n v="0"/>
    <n v="2.7059043499115369"/>
    <n v="0"/>
    <n v="0.55362637412926374"/>
    <n v="0"/>
    <n v="0.25753818222531621"/>
    <n v="0"/>
    <n v="2.0403546222756455"/>
    <n v="0.56295801040755911"/>
    <n v="0.68634327474509593"/>
    <n v="0.45002831148918282"/>
    <n v="0.50767326278765212"/>
    <s v=""/>
    <n v="9.5176380581869349E-2"/>
    <s v=""/>
  </r>
  <r>
    <x v="6"/>
    <d v="2020-08-01T00:00:00"/>
    <x v="4"/>
    <x v="28"/>
    <n v="6.0756036768999797"/>
    <n v="2.5280880531584247"/>
    <n v="2.4699692430968812"/>
    <n v="1.0945950141112777"/>
    <n v="7.5424343516072723"/>
    <n v="1.8046561601085234"/>
    <n v="2.0528251478473765"/>
    <n v="1.386698426007835"/>
    <n v="1.1676596660000003"/>
    <n v="9.2457815105571411E-2"/>
    <n v="1.6127057005439354E-2"/>
    <n v="1.066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3369319300000004"/>
    <n v="1.4008990168540596"/>
    <n v="0"/>
    <n v="0.58292085141359928"/>
    <n v="0"/>
    <n v="0.5695199470416592"/>
    <n v="0"/>
    <n v="0.25238925391925104"/>
    <n v="0"/>
    <n v="1.8230513342952881"/>
    <n v="0.43619614931470613"/>
    <n v="0.49618007269239078"/>
    <n v="0.33517327403188396"/>
    <n v="0.41610483296836076"/>
    <s v=""/>
    <n v="0.43297345309779206"/>
    <s v=""/>
  </r>
  <r>
    <x v="6"/>
    <d v="2020-08-01T00:00:00"/>
    <x v="4"/>
    <x v="29"/>
    <n v="7.1172856138999743"/>
    <n v="2.643333651978629"/>
    <n v="2.4352750792663973"/>
    <n v="1.0603836068625179"/>
    <n v="9.0474455227272745"/>
    <n v="2.4425046165832254"/>
    <n v="3.0208401766719795"/>
    <n v="1.8964515250003295"/>
    <n v="1.603826524"/>
    <n v="0.19478646829295557"/>
    <n v="1.6243576348640563E-2"/>
    <n v="1.8148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2757296699999996"/>
    <n v="1.6645780166686672"/>
    <n v="0"/>
    <n v="0.61821814192912461"/>
    <n v="0"/>
    <n v="0.56955777544897912"/>
    <n v="0"/>
    <n v="0.2480006194738027"/>
    <n v="0"/>
    <n v="2.1868215039428311"/>
    <n v="0.59036792270330707"/>
    <n v="0.73015507434958415"/>
    <n v="0.45838363609242916"/>
    <n v="0.37139631530540657"/>
    <s v=""/>
    <n v="0.40115390127492351"/>
    <s v=""/>
  </r>
  <r>
    <x v="6"/>
    <d v="2020-08-01T00:00:00"/>
    <x v="4"/>
    <x v="30"/>
    <n v="8.0466884908999781"/>
    <n v="2.9185545476209547"/>
    <n v="2.685675433854354"/>
    <n v="1.1428657091133458"/>
    <n v="9.3684055227272705"/>
    <n v="2.6084423538872104"/>
    <n v="3.2552793927849653"/>
    <n v="2.0324844727746911"/>
    <n v="0.99353771072762498"/>
    <n v="0.11623259436617939"/>
    <n v="4.1042459166444022E-2"/>
    <n v="1.90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2665431600000003"/>
    <n v="1.8859972087801351"/>
    <n v="0"/>
    <n v="0.68405602338286309"/>
    <n v="0"/>
    <n v="0.62947340109747152"/>
    <n v="0"/>
    <n v="0.26786690448324113"/>
    <n v="0"/>
    <n v="2.1537964288716331"/>
    <n v="0.59968089693498861"/>
    <n v="0.74838873212211443"/>
    <n v="0.46726818011661042"/>
    <n v="0.36270256403259005"/>
    <s v=""/>
    <n v="0.39158620833211671"/>
    <s v=""/>
  </r>
  <r>
    <x v="6"/>
    <d v="2020-08-01T00:00:00"/>
    <x v="4"/>
    <x v="31"/>
    <n v="8.0857642860646237"/>
    <n v="3.0804819557544838"/>
    <n v="2.9550125473845914"/>
    <n v="1.3109808445668065"/>
    <n v="10.169365522727272"/>
    <n v="2.9155318543487052"/>
    <n v="3.7539377229821502"/>
    <n v="2.3015796066725356"/>
    <n v="1.3964985316298753"/>
    <n v="0.16811121186307273"/>
    <n v="8.4158821606764911E-2"/>
    <n v="4.3123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1.9297954890005715"/>
    <n v="0"/>
    <n v="0.73520572352177382"/>
    <n v="0"/>
    <n v="0.70526046544677812"/>
    <n v="0"/>
    <n v="0.3128863061679118"/>
    <n v="0"/>
    <n v="2.3379371328029492"/>
    <n v="0.67028077306475253"/>
    <n v="0.86303028219168598"/>
    <n v="0.52913315137664929"/>
    <n v="0.38097597787552717"/>
    <s v=""/>
    <n v="0.42557653750181307"/>
    <s v=""/>
  </r>
  <r>
    <x v="6"/>
    <d v="2020-08-01T00:00:00"/>
    <x v="4"/>
    <x v="32"/>
    <n v="9.7828523923828303"/>
    <n v="3.6652036935344023"/>
    <n v="3.3642132294788123"/>
    <n v="1.3382016350690478"/>
    <n v="10.769365522727275"/>
    <n v="3.1870182845493988"/>
    <n v="4.1517446933330087"/>
    <n v="2.5255745189023973"/>
    <n v="1.91113749"/>
    <n v="0.30841549252984468"/>
    <n v="0.35465878991021033"/>
    <n v="0.18995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"/>
    <n v="2.3348323978372214"/>
    <n v="0"/>
    <n v="0.87475881114182563"/>
    <n v="0"/>
    <n v="0.80292267800500761"/>
    <n v="0"/>
    <n v="0.31938297820283473"/>
    <n v="2.4758771327514983"/>
    <n v="0.73269550334461131"/>
    <n v="0.95448610464123529"/>
    <n v="0.58062958167908629"/>
    <s v=""/>
    <n v="0.37465593331329627"/>
    <s v=""/>
    <n v="0.36510975840979876"/>
  </r>
  <r>
    <x v="6"/>
    <d v="2020-08-01T00:00:00"/>
    <x v="4"/>
    <x v="33"/>
    <n v="9.2571466393159181"/>
    <n v="3.490615204254377"/>
    <n v="3.132622675551386"/>
    <n v="1.2437890552754096"/>
    <n v="11.070325522727273"/>
    <n v="3.3408960440851088"/>
    <n v="4.3878881930425546"/>
    <n v="2.6551824374428197"/>
    <n v="2.4368478904808"/>
    <n v="0.55729799876946362"/>
    <n v="0.70887165342283187"/>
    <n v="0.410359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"/>
    <n v="2.2093644080568837"/>
    <n v="0"/>
    <n v="0.83309050779730676"/>
    <n v="0"/>
    <n v="0.74764993068605134"/>
    <n v="0"/>
    <n v="0.29684992329982751"/>
    <n v="2.5450678367256896"/>
    <n v="0.76807200024867561"/>
    <n v="1.0087754952042101"/>
    <n v="0.61042644214041519"/>
    <s v=""/>
    <n v="0.37707247602943078"/>
    <s v=""/>
    <n v="0.35632373736282197"/>
  </r>
  <r>
    <x v="6"/>
    <d v="2020-08-01T00:00:00"/>
    <x v="4"/>
    <x v="34"/>
    <n v="9.7469185594457706"/>
    <n v="3.7585746329453809"/>
    <n v="3.1703964449013604"/>
    <n v="1.2671424477311448"/>
    <n v="11.471285522727273"/>
    <n v="3.5048237850943815"/>
    <n v="4.6336995109125052"/>
    <n v="2.7945384284394104"/>
    <n v="2.5119243120000001"/>
    <n v="0.62887471397764372"/>
    <n v="0.8498588266056859"/>
    <n v="0.42682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"/>
    <n v="2.3262562204653494"/>
    <n v="0"/>
    <n v="0.89704326209837826"/>
    <n v="0"/>
    <n v="0.75666523797367047"/>
    <n v="0"/>
    <n v="0.30242357964442423"/>
    <n v="2.6372485406913064"/>
    <n v="0.80575898789265021"/>
    <n v="1.0652875171614327"/>
    <n v="0.64246438445858123"/>
    <s v=""/>
    <n v="0.38561670645159274"/>
    <s v=""/>
    <n v="0.33713377316606791"/>
  </r>
  <r>
    <x v="6"/>
    <d v="2020-08-01T00:00:00"/>
    <x v="4"/>
    <x v="35"/>
    <n v="9.9910074412484811"/>
    <n v="4.0124981945738565"/>
    <n v="3.2286835913398204"/>
    <n v="1.2893496166582503"/>
    <n v="11.467223536129419"/>
    <n v="3.4861682286185127"/>
    <n v="4.6142597394410201"/>
    <n v="2.7639909984289588"/>
    <n v="4.3913116539999999"/>
    <n v="1.0554071808759835"/>
    <n v="1.501797811776334"/>
    <n v="0.689470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"/>
    <n v="2.3845118913398862"/>
    <n v="0"/>
    <n v="0.95764613480716043"/>
    <n v="0"/>
    <n v="0.77057638703567233"/>
    <n v="0"/>
    <n v="0.30772367162124092"/>
    <n v="2.6363146899728078"/>
    <n v="0.80147007546044768"/>
    <n v="1.0608183137018052"/>
    <n v="0.63544153030179795"/>
    <s v=""/>
    <n v="0.40161097048211719"/>
    <s v=""/>
    <n v="0.32133338238054571"/>
  </r>
  <r>
    <x v="7"/>
    <d v="2020-08-01T00:00:00"/>
    <x v="3"/>
    <x v="24"/>
    <n v="0.32507075200000002"/>
    <n v="0.21022210828246268"/>
    <n v="0.32507075200000002"/>
    <n v="0.21022210828246268"/>
    <n v="0.5270000199999999"/>
    <n v="0.42293370690091842"/>
    <n v="0.5270000199999999"/>
    <n v="0.42293370690091842"/>
    <n v="0.144370735"/>
    <n v="0.10416541690599999"/>
    <n v="0.144370735"/>
    <n v="0.10416541690599999"/>
    <s v="DPI"/>
    <s v="Term Life"/>
    <s v="Expat Health"/>
    <s v="Cancer"/>
    <s v="Essential Life"/>
    <s v="Covid-19"/>
    <s v="3-in-1 Critical Illness"/>
    <n v="0"/>
    <n v="0"/>
    <n v="0"/>
    <n v="5.6743399999999999E-3"/>
    <n v="9.882302200000001E-2"/>
    <n v="0.12012531"/>
    <n v="0.10044808000000001"/>
    <n v="0"/>
    <n v="0"/>
    <n v="0"/>
    <n v="0"/>
    <n v="0"/>
    <n v="0"/>
    <n v="0"/>
    <n v="1.844732115860078E-3"/>
    <n v="6.3468616870453701E-2"/>
    <n v="8.7441922882800591E-3"/>
    <n v="0.1361645670078688"/>
    <n v="0"/>
    <n v="0"/>
    <n v="0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503418700000001"/>
    <n v="0.24073218732379231"/>
    <n v="0"/>
    <n v="0.15568065610115658"/>
    <n v="0"/>
    <n v="0.24073218732379231"/>
    <n v="0"/>
    <n v="0.15568065610115658"/>
    <n v="0"/>
    <n v="0.38955896249431621"/>
    <n v="0.31263303569551482"/>
    <n v="0.38955896249431621"/>
    <n v="0.31263303569551482"/>
    <n v="0.64669647142681941"/>
    <s v=""/>
    <n v="1"/>
    <s v=""/>
  </r>
  <r>
    <x v="7"/>
    <d v="2020-08-01T00:00:00"/>
    <x v="3"/>
    <x v="25"/>
    <n v="0.45835607500000003"/>
    <n v="0.34189336166180917"/>
    <n v="0.45835607500000003"/>
    <n v="0.34189336166180917"/>
    <n v="0.50100000000000011"/>
    <n v="0.40726301436648665"/>
    <n v="0.50100000000000011"/>
    <n v="0.40726301436648665"/>
    <n v="0.23926916999999998"/>
    <n v="0.26683070150400007"/>
    <n v="0.23926916999999998"/>
    <n v="0.26683070150400007"/>
    <s v="DPI"/>
    <s v="Term Life"/>
    <s v="Expat Health"/>
    <s v="Cancer"/>
    <s v="Essential Life"/>
    <s v="Covid-19"/>
    <s v="3-in-1 Critical Illness"/>
    <n v="0"/>
    <n v="0"/>
    <n v="0"/>
    <n v="1.0600420000000001E-2"/>
    <n v="0.10834576499999997"/>
    <n v="0.14136413"/>
    <n v="0.19804576000000002"/>
    <n v="0"/>
    <n v="0"/>
    <n v="0"/>
    <n v="0"/>
    <n v="0"/>
    <n v="0"/>
    <n v="0"/>
    <n v="6.2652792544511983E-4"/>
    <n v="6.2396100882992404E-2"/>
    <n v="1.2355347163810685E-2"/>
    <n v="0.26651538568956101"/>
    <n v="0"/>
    <n v="0"/>
    <n v="0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8904027"/>
    <n v="0.3299804079834201"/>
    <n v="0"/>
    <n v="0.24613639290803943"/>
    <n v="0"/>
    <n v="0.3299804079834201"/>
    <n v="0"/>
    <n v="0.24613639290803943"/>
    <n v="0"/>
    <n v="0.37033972068853527"/>
    <n v="0.30104924348753603"/>
    <n v="0.37033972068853527"/>
    <n v="0.30104924348753603"/>
    <n v="0.74591214191239674"/>
    <s v=""/>
    <n v="1"/>
    <s v=""/>
  </r>
  <r>
    <x v="7"/>
    <d v="2020-08-01T00:00:00"/>
    <x v="3"/>
    <x v="26"/>
    <n v="0.27236186600000001"/>
    <n v="8.4085319494093438E-2"/>
    <n v="0.27236186600000001"/>
    <n v="8.4085319494093438E-2"/>
    <n v="0.50630001000000002"/>
    <n v="0.4207381779728705"/>
    <n v="0.50630001000000002"/>
    <n v="0.4207381779728705"/>
    <n v="0.22364751000000008"/>
    <n v="0.21438512317356709"/>
    <n v="0.22364751000000008"/>
    <n v="0.21438512317356709"/>
    <s v="DPI"/>
    <s v="Term Life"/>
    <s v="Expat Health"/>
    <s v="Cancer"/>
    <s v="Essential Life"/>
    <s v="Covid-19"/>
    <s v="3-in-1 Critical Illness"/>
    <n v="0"/>
    <n v="0"/>
    <n v="0"/>
    <n v="6.5839199999999983E-3"/>
    <n v="6.5044336000000105E-2"/>
    <n v="9.5960549999999978E-2"/>
    <n v="0.10198159999999998"/>
    <n v="2.7914599999999999E-3"/>
    <n v="0"/>
    <n v="0"/>
    <n v="0"/>
    <n v="0"/>
    <n v="0"/>
    <n v="0"/>
    <n v="-4.3782040164075699E-3"/>
    <n v="-5.8570088009238269E-2"/>
    <n v="6.6324970627783661E-3"/>
    <n v="0.14041923131433118"/>
    <n v="-1.8116857370258642E-5"/>
    <n v="0"/>
    <n v="0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4159357299999999"/>
    <n v="0.19235468123966334"/>
    <n v="0"/>
    <n v="5.938498316875826E-2"/>
    <n v="0"/>
    <n v="0.19235468123966334"/>
    <n v="0"/>
    <n v="5.938498316875826E-2"/>
    <n v="0"/>
    <n v="0.37425749358882748"/>
    <n v="0.31101009843009197"/>
    <n v="0.37425749358882748"/>
    <n v="0.31101009843009197"/>
    <n v="0.30872647749480991"/>
    <s v=""/>
    <n v="1"/>
    <s v=""/>
  </r>
  <r>
    <x v="7"/>
    <d v="2020-08-01T00:00:00"/>
    <x v="3"/>
    <x v="27"/>
    <n v="0.22738833899999997"/>
    <n v="0.13683439352547058"/>
    <n v="0.22738833899999997"/>
    <n v="0.13683439352547058"/>
    <n v="0.52149998000000009"/>
    <n v="0.42503912635910407"/>
    <n v="0.52149998000000009"/>
    <n v="0.42503912635910407"/>
    <n v="0.246084042"/>
    <n v="0.18003845220290504"/>
    <n v="0.246084042"/>
    <n v="0.18003845220290504"/>
    <s v="DPI"/>
    <s v="Term Life"/>
    <s v="Expat Health"/>
    <s v="Cancer"/>
    <s v="Essential Life"/>
    <s v="Covid-19"/>
    <s v="3-in-1 Critical Illness"/>
    <n v="0"/>
    <n v="0"/>
    <n v="0"/>
    <n v="3.8000000000000002E-4"/>
    <n v="8.0032998999999952E-2"/>
    <n v="7.3385160000000033E-2"/>
    <n v="6.9927919999999991E-2"/>
    <n v="3.6622599999999992E-3"/>
    <n v="0"/>
    <n v="0"/>
    <n v="0"/>
    <n v="0"/>
    <n v="0"/>
    <n v="0"/>
    <n v="6.1236749119045403E-4"/>
    <n v="3.4461978407753037E-2"/>
    <n v="5.3890515401909395E-3"/>
    <n v="9.4969412843164402E-2"/>
    <n v="1.4015832431717348E-3"/>
    <n v="0"/>
    <n v="0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4249876400000001"/>
    <n v="0.15957214828894933"/>
    <n v="0"/>
    <n v="9.6024968697602575E-2"/>
    <n v="0"/>
    <n v="0.15957214828894933"/>
    <n v="0"/>
    <n v="9.6024968697602575E-2"/>
    <n v="0"/>
    <n v="0.38549332721013319"/>
    <n v="0.3141893639471649"/>
    <n v="0.38549332721013319"/>
    <n v="0.3141893639471649"/>
    <n v="0.60176521860019649"/>
    <s v=""/>
    <n v="1"/>
    <s v=""/>
  </r>
  <r>
    <x v="7"/>
    <d v="2020-08-01T00:00:00"/>
    <x v="3"/>
    <x v="28"/>
    <n v="0.48948703890654172"/>
    <n v="0.48647378216776732"/>
    <n v="0.48948703890654172"/>
    <n v="0.48647378216776732"/>
    <n v="0.55430001999999989"/>
    <n v="0.45640662199948351"/>
    <n v="0.55430001999999989"/>
    <n v="0.45640662199948351"/>
    <n v="0.35685912300000006"/>
    <n v="0.31187961261338137"/>
    <n v="0.35685912300000006"/>
    <n v="0.31187961261338137"/>
    <s v="DPI"/>
    <s v="Term Life"/>
    <s v="Expat Health"/>
    <s v="Cancer"/>
    <s v="Essential Life"/>
    <s v="Covid-19"/>
    <s v="3-in-1 Critical Illness"/>
    <n v="0"/>
    <n v="0"/>
    <n v="0"/>
    <n v="2.3735200000000005E-3"/>
    <n v="9.5649588999999979E-2"/>
    <n v="6.7471400000000015E-2"/>
    <n v="0.31843047999999963"/>
    <n v="4.2196199999999994E-3"/>
    <n v="1.3424299065420561E-3"/>
    <n v="0"/>
    <n v="0"/>
    <n v="0"/>
    <n v="0"/>
    <n v="0"/>
    <n v="-1.0533238693430857E-3"/>
    <n v="4.4174207634832055E-2"/>
    <n v="8.5223770868867142E-3"/>
    <n v="0.42870663284089"/>
    <n v="1.2080484815526424E-3"/>
    <n v="4.9158399929489817E-3"/>
    <n v="0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4181735799999999"/>
    <n v="0.34515312216332628"/>
    <n v="0"/>
    <n v="0.34302837750493653"/>
    <n v="0"/>
    <n v="0.34515312216332628"/>
    <n v="0"/>
    <n v="0.34302837750493653"/>
    <n v="0"/>
    <n v="0.4097391508671645"/>
    <n v="0.33737624932472371"/>
    <n v="0.4097391508671645"/>
    <n v="0.33737624932472371"/>
    <n v="0.99384405203965009"/>
    <s v=""/>
    <n v="1"/>
    <s v=""/>
  </r>
  <r>
    <x v="7"/>
    <d v="2020-08-01T00:00:00"/>
    <x v="3"/>
    <x v="29"/>
    <n v="0.48879721103738316"/>
    <n v="0.38073379989362888"/>
    <n v="0.48879721103738316"/>
    <n v="0.38073379989362888"/>
    <n v="0.43200001999999993"/>
    <n v="0.35222360173809331"/>
    <n v="0.43200001999999993"/>
    <n v="0.35222360173809331"/>
    <n v="0.34059234400000005"/>
    <n v="0.21441284133359517"/>
    <n v="0.34059234400000005"/>
    <n v="0.21441284133359517"/>
    <s v="DPI"/>
    <s v="Term Life"/>
    <s v="Expat Health"/>
    <s v="Cancer"/>
    <s v="Essential Life"/>
    <s v="Covid-19"/>
    <s v="3-in-1 Critical Illness"/>
    <n v="0"/>
    <n v="0"/>
    <n v="0"/>
    <n v="5.0952000000000039E-4"/>
    <n v="0.11084176299999991"/>
    <n v="0.14216081999999994"/>
    <n v="0.23161360000000011"/>
    <n v="2.2276800000000001E-3"/>
    <n v="1.031028037383178E-3"/>
    <n v="4.1280000000000001E-4"/>
    <n v="0"/>
    <n v="0"/>
    <n v="0"/>
    <n v="0"/>
    <n v="-1.9396540137157174E-4"/>
    <n v="5.1769525163447634E-2"/>
    <n v="1.3900655709301346E-2"/>
    <n v="0.31441755956636064"/>
    <n v="-3.5866654012149859E-3"/>
    <n v="3.8491869810032683E-3"/>
    <n v="5.7750327610262128E-4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9321118"/>
    <n v="0.35084215376263572"/>
    <n v="0"/>
    <n v="0.27327788160128669"/>
    <n v="0"/>
    <n v="0.35084215376263572"/>
    <n v="0"/>
    <n v="0.27327788160128669"/>
    <n v="0"/>
    <n v="0.31933486376096126"/>
    <n v="0.26036405247025018"/>
    <n v="0.31933486376096126"/>
    <n v="0.26036405247025018"/>
    <n v="0.77891974687333154"/>
    <s v=""/>
    <n v="1"/>
    <s v=""/>
  </r>
  <r>
    <x v="7"/>
    <d v="2020-08-01T00:00:00"/>
    <x v="3"/>
    <x v="30"/>
    <n v="0.38482964028037431"/>
    <n v="0.34210360975441972"/>
    <n v="0.38482964028037431"/>
    <n v="0.34210360975441972"/>
    <n v="0.46750001999999996"/>
    <n v="0.38387490174923689"/>
    <n v="0.46750001999999996"/>
    <n v="0.38387490174923689"/>
    <n v="0.26633420999999974"/>
    <n v="0.1906544632101636"/>
    <n v="0.26633420999999974"/>
    <n v="0.1906544632101636"/>
    <s v="DPI"/>
    <s v="Term Life"/>
    <s v="Expat Health"/>
    <s v="Cancer"/>
    <s v="Essential Life"/>
    <s v="Covid-19"/>
    <s v="3-in-1 Critical Illness"/>
    <n v="0"/>
    <n v="0"/>
    <n v="0"/>
    <n v="3.6957599999999985E-3"/>
    <n v="0.1041938500000001"/>
    <n v="0.10212227000000013"/>
    <n v="7.0026760000000243E-2"/>
    <n v="6.0779999999999927E-4"/>
    <n v="7.3271028037383171E-4"/>
    <n v="0.10345048999999999"/>
    <n v="0"/>
    <n v="0"/>
    <n v="0"/>
    <n v="0"/>
    <n v="-3.4584131507918751E-5"/>
    <n v="6.7502919794377114E-2"/>
    <n v="5.6093238917618001E-3"/>
    <n v="9.4575030657085127E-2"/>
    <n v="1.4921413822161316E-3"/>
    <n v="2.7686382518892294E-3"/>
    <n v="0.17019013990859824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8879978"/>
    <n v="0.27709511898135114"/>
    <n v="0"/>
    <n v="0.24633040318772206"/>
    <n v="0"/>
    <n v="0.27709511898135114"/>
    <n v="0"/>
    <n v="0.24633040318772206"/>
    <n v="0"/>
    <n v="0.33084976398063465"/>
    <n v="0.27166826782558073"/>
    <n v="0.33084976398063465"/>
    <n v="0.27166826782558073"/>
    <n v="0.8889741692068579"/>
    <s v=""/>
    <n v="1"/>
    <s v=""/>
  </r>
  <r>
    <x v="7"/>
    <d v="2020-08-01T00:00:00"/>
    <x v="3"/>
    <x v="31"/>
    <n v="0.54457494773831738"/>
    <n v="0.74229202957296536"/>
    <n v="0.54457494773831738"/>
    <n v="0.74229202957296536"/>
    <n v="0.48849999999999999"/>
    <n v="0.4056450189673641"/>
    <n v="0.48849999999999999"/>
    <n v="0.4056450189673641"/>
    <n v="0.29178567800000016"/>
    <n v="0.24528998469110963"/>
    <n v="0.29178567800000016"/>
    <n v="0.24528998469110963"/>
    <s v="DPI"/>
    <s v="Term Life"/>
    <s v="Expat Health"/>
    <s v="Cancer"/>
    <s v="Essential Life"/>
    <s v="Covid-19"/>
    <s v="3-in-1 Critical Illness"/>
    <n v="0"/>
    <n v="0"/>
    <n v="0"/>
    <n v="2.7170000000000002E-3"/>
    <n v="0.17808674399999996"/>
    <n v="0.10094818999999994"/>
    <n v="8.9906919999999682E-2"/>
    <n v="0"/>
    <n v="3.4280373831775706E-4"/>
    <n v="0.17257329000000005"/>
    <n v="0"/>
    <n v="0"/>
    <n v="0"/>
    <n v="0"/>
    <n v="5.1291133517501113E-4"/>
    <n v="0.31287367087320517"/>
    <n v="6.1070678051503057E-3"/>
    <n v="0.12554686588414501"/>
    <n v="0"/>
    <n v="1.2679579568293266E-3"/>
    <n v="0.29598355571846052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691308"/>
    <n v="0.39775231682635243"/>
    <n v="0"/>
    <n v="0.54216297637374411"/>
    <n v="0"/>
    <n v="0.39775231682635243"/>
    <n v="0"/>
    <n v="0.54216297637374411"/>
    <n v="0"/>
    <n v="0.34571144981884716"/>
    <n v="0.28707497977277624"/>
    <n v="0.34571144981884716"/>
    <n v="0.28707497977277624"/>
    <n v="1.3630667966930721"/>
    <s v=""/>
    <n v="1"/>
    <s v=""/>
  </r>
  <r>
    <x v="7"/>
    <d v="2020-08-01T00:00:00"/>
    <x v="3"/>
    <x v="32"/>
    <n v="0.55900000000000005"/>
    <n v="0.67188000000000003"/>
    <n v="0.55900000000000005"/>
    <n v="0.67188000000000003"/>
    <n v="0.59350000000000003"/>
    <n v="0.49576178359042677"/>
    <n v="0.59350000000000003"/>
    <n v="0.49576178359042677"/>
    <n v="0.43831373999999984"/>
    <n v="0.38800323855000352"/>
    <n v="0.43831373999999984"/>
    <n v="0.38800323855000352"/>
    <s v="DPI"/>
    <s v="Term Life"/>
    <s v="Expat Health"/>
    <s v="Cancer"/>
    <s v="Essential Life"/>
    <s v="Covid-19"/>
    <s v="3-in-1 Critical Illness"/>
    <n v="0"/>
    <n v="0"/>
    <n v="0"/>
    <n v="4.0000000000000001E-3"/>
    <n v="0.18"/>
    <n v="0.115"/>
    <n v="0.09"/>
    <n v="0"/>
    <n v="0"/>
    <n v="0.17"/>
    <n v="0"/>
    <n v="0"/>
    <n v="0"/>
    <n v="0"/>
    <n v="-9.2000000000000003E-4"/>
    <n v="0.27179999999999999"/>
    <n v="9.2000000000000016E-3"/>
    <n v="0.12150000000000001"/>
    <n v="0"/>
    <n v="0"/>
    <n v="0.27029999999999998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691308"/>
    <n v="0"/>
    <n v="0.40828823659507191"/>
    <n v="0"/>
    <n v="0.49073470555187282"/>
    <n v="0"/>
    <n v="0.40828823659507191"/>
    <n v="0"/>
    <n v="0.49073470555187282"/>
    <n v="0.42001994977990953"/>
    <n v="0.35085061406309925"/>
    <n v="0.42001994977990953"/>
    <n v="0.35085061406309925"/>
    <s v=""/>
    <n v="1.2019320214669051"/>
    <s v=""/>
    <n v="1"/>
  </r>
  <r>
    <x v="7"/>
    <d v="2020-08-01T00:00:00"/>
    <x v="3"/>
    <x v="33"/>
    <n v="0.57737499999999997"/>
    <n v="0.6902625"/>
    <n v="0.57737499999999997"/>
    <n v="0.6902625"/>
    <n v="0.59099999000000003"/>
    <n v="0.520801107050062"/>
    <n v="0.59099999000000003"/>
    <n v="0.520801107050062"/>
    <n v="0.5142441080000002"/>
    <n v="0.65446708087936456"/>
    <n v="0.5142441080000002"/>
    <n v="0.65446708087936456"/>
    <s v="DPI"/>
    <s v="Term Life"/>
    <s v="Expat Health"/>
    <s v="Cancer"/>
    <s v="Essential Life"/>
    <s v="Covid-19"/>
    <s v="3-in-1 Critical Illness"/>
    <n v="0"/>
    <n v="0"/>
    <n v="0"/>
    <n v="4.0000000000000001E-3"/>
    <n v="0.18"/>
    <n v="0.11799999999999999"/>
    <n v="0.09"/>
    <n v="1.5375E-2"/>
    <n v="0"/>
    <n v="0.17"/>
    <n v="0"/>
    <n v="0"/>
    <n v="0"/>
    <n v="0"/>
    <n v="-9.2000000000000003E-4"/>
    <n v="0.27179999999999999"/>
    <n v="9.4399999999999987E-3"/>
    <n v="0.12150000000000001"/>
    <n v="1.8142499999999999E-2"/>
    <n v="0"/>
    <n v="0.27029999999999998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691308"/>
    <n v="0"/>
    <n v="0.42170916029352346"/>
    <n v="0"/>
    <n v="0.5041611071783646"/>
    <n v="0"/>
    <n v="0.42170916029352346"/>
    <n v="0"/>
    <n v="0.5041611071783646"/>
    <n v="0.41825069270383664"/>
    <n v="0.36857094326619766"/>
    <n v="0.41825069270383664"/>
    <n v="0.36857094326619766"/>
    <s v=""/>
    <n v="1.1955185105001083"/>
    <s v=""/>
    <n v="1"/>
  </r>
  <r>
    <x v="7"/>
    <d v="2020-08-01T00:00:00"/>
    <x v="3"/>
    <x v="34"/>
    <n v="0.54449999999999998"/>
    <n v="0.63051999999999997"/>
    <n v="0.54449999999999998"/>
    <n v="0.63051999999999997"/>
    <n v="0.65750000999999991"/>
    <n v="0.59974762427625938"/>
    <n v="0.65750000999999991"/>
    <n v="0.59974762427625938"/>
    <n v="0.46750971300000027"/>
    <n v="0.63032386414213082"/>
    <n v="0.46750971300000027"/>
    <n v="0.63032386414213082"/>
    <s v="DPI"/>
    <s v="Term Life"/>
    <s v="Expat Health"/>
    <s v="Cancer"/>
    <s v="Essential Life"/>
    <s v="Covid-19"/>
    <s v="3-in-1 Critical Illness"/>
    <n v="0"/>
    <n v="0"/>
    <n v="0"/>
    <n v="4.0000000000000001E-3"/>
    <n v="0.16"/>
    <n v="0.125"/>
    <n v="7.4999999999999997E-2"/>
    <n v="2.0500000000000001E-2"/>
    <n v="0"/>
    <n v="0.16"/>
    <n v="0"/>
    <n v="0"/>
    <n v="0"/>
    <n v="0"/>
    <n v="-9.2000000000000003E-4"/>
    <n v="0.24159999999999998"/>
    <n v="0.01"/>
    <n v="0.10125000000000001"/>
    <n v="2.4189999999999996E-2"/>
    <n v="0"/>
    <n v="0.25440000000000002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691308"/>
    <n v="0"/>
    <n v="0.39769757571738212"/>
    <n v="0"/>
    <n v="0.46052575838626958"/>
    <n v="0"/>
    <n v="0.39769757571738212"/>
    <n v="0"/>
    <n v="0.46052575838626958"/>
    <n v="0.46531275683317602"/>
    <n v="0.42444139347790144"/>
    <n v="0.46531275683317602"/>
    <n v="0.42444139347790144"/>
    <s v=""/>
    <n v="1.1579797979797981"/>
    <s v=""/>
    <n v="1"/>
  </r>
  <r>
    <x v="7"/>
    <d v="2020-08-01T00:00:00"/>
    <x v="3"/>
    <x v="35"/>
    <n v="0.51549999999999996"/>
    <n v="0.58499000000000001"/>
    <n v="0.51549999999999996"/>
    <n v="0.58499000000000001"/>
    <n v="0.69349999999999989"/>
    <n v="0.61106209048906424"/>
    <n v="0.69349999999999989"/>
    <n v="0.61106209048906424"/>
    <n v="0.38062437200000027"/>
    <n v="0.43873990158232629"/>
    <n v="0.38062437200000027"/>
    <n v="0.43873990158232629"/>
    <s v="DPI"/>
    <s v="Term Life"/>
    <s v="Expat Health"/>
    <s v="Cancer"/>
    <s v="Essential Life"/>
    <s v="Covid-19"/>
    <s v="3-in-1 Critical Illness"/>
    <n v="0"/>
    <n v="0"/>
    <n v="0"/>
    <n v="5.0000000000000001E-3"/>
    <n v="0.13"/>
    <n v="0.125"/>
    <n v="7.4999999999999997E-2"/>
    <n v="2.0500000000000001E-2"/>
    <n v="0"/>
    <n v="0.16"/>
    <n v="0"/>
    <n v="0"/>
    <n v="0"/>
    <n v="0"/>
    <n v="-1.1500000000000002E-3"/>
    <n v="0.1963"/>
    <n v="0.01"/>
    <n v="0.10125000000000001"/>
    <n v="2.4189999999999996E-2"/>
    <n v="0"/>
    <n v="0.25440000000000002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691308"/>
    <n v="0"/>
    <n v="0.37651625396200272"/>
    <n v="0"/>
    <n v="0.42727108323032398"/>
    <n v="0"/>
    <n v="0.37651625396200272"/>
    <n v="0"/>
    <n v="0.42727108323032398"/>
    <n v="0.49078994974282597"/>
    <n v="0.43244864121250765"/>
    <n v="0.49078994974282597"/>
    <n v="0.43244864121250765"/>
    <s v=""/>
    <n v="1.1348011639185258"/>
    <s v=""/>
    <n v="1"/>
  </r>
  <r>
    <x v="7"/>
    <d v="2020-08-01T00:00:00"/>
    <x v="2"/>
    <x v="24"/>
    <n v="0"/>
    <n v="0"/>
    <n v="0"/>
    <n v="0"/>
    <n v="0"/>
    <n v="0"/>
    <n v="0"/>
    <n v="0"/>
    <n v="0"/>
    <n v="0"/>
    <n v="0"/>
    <n v="0"/>
    <s v="Future Firs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503418700000001"/>
    <n v="0"/>
    <n v="0"/>
    <n v="0"/>
    <n v="0"/>
    <n v="0"/>
    <n v="0"/>
    <n v="0"/>
    <n v="0"/>
    <n v="0"/>
    <n v="0"/>
    <n v="0"/>
    <n v="0"/>
    <n v="0"/>
    <s v=""/>
    <n v="0"/>
    <s v=""/>
  </r>
  <r>
    <x v="7"/>
    <d v="2020-08-01T00:00:00"/>
    <x v="2"/>
    <x v="25"/>
    <n v="0"/>
    <n v="0"/>
    <n v="0"/>
    <n v="0"/>
    <n v="0"/>
    <n v="0"/>
    <n v="0"/>
    <n v="0"/>
    <n v="0"/>
    <n v="0"/>
    <n v="0"/>
    <n v="0"/>
    <s v="Future Firs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8904027"/>
    <n v="0"/>
    <n v="0"/>
    <n v="0"/>
    <n v="0"/>
    <n v="0"/>
    <n v="0"/>
    <n v="0"/>
    <n v="0"/>
    <n v="0"/>
    <n v="0"/>
    <n v="0"/>
    <n v="0"/>
    <n v="0"/>
    <s v=""/>
    <n v="0"/>
    <s v=""/>
  </r>
  <r>
    <x v="7"/>
    <d v="2020-08-01T00:00:00"/>
    <x v="2"/>
    <x v="26"/>
    <n v="0"/>
    <n v="0"/>
    <n v="0"/>
    <n v="0"/>
    <n v="0"/>
    <n v="0"/>
    <n v="0"/>
    <n v="0"/>
    <n v="0"/>
    <n v="0"/>
    <n v="0"/>
    <n v="0"/>
    <s v="Future Firs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4159357299999999"/>
    <n v="0"/>
    <n v="0"/>
    <n v="0"/>
    <n v="0"/>
    <n v="0"/>
    <n v="0"/>
    <n v="0"/>
    <n v="0"/>
    <n v="0"/>
    <n v="0"/>
    <n v="0"/>
    <n v="0"/>
    <n v="0"/>
    <s v=""/>
    <n v="0"/>
    <s v=""/>
  </r>
  <r>
    <x v="7"/>
    <d v="2020-08-01T00:00:00"/>
    <x v="2"/>
    <x v="27"/>
    <n v="0"/>
    <n v="0"/>
    <n v="0"/>
    <n v="0"/>
    <n v="0"/>
    <n v="0"/>
    <n v="0"/>
    <n v="0"/>
    <n v="0"/>
    <n v="0"/>
    <n v="0"/>
    <n v="0"/>
    <s v="Future Firs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4249876400000001"/>
    <n v="0"/>
    <n v="0"/>
    <n v="0"/>
    <n v="0"/>
    <n v="0"/>
    <n v="0"/>
    <n v="0"/>
    <n v="0"/>
    <n v="0"/>
    <n v="0"/>
    <n v="0"/>
    <n v="0"/>
    <n v="0"/>
    <s v=""/>
    <n v="0"/>
    <s v=""/>
  </r>
  <r>
    <x v="7"/>
    <d v="2020-08-01T00:00:00"/>
    <x v="2"/>
    <x v="28"/>
    <n v="0"/>
    <n v="0"/>
    <n v="0"/>
    <n v="0"/>
    <n v="0"/>
    <n v="0"/>
    <n v="0"/>
    <n v="0"/>
    <n v="0"/>
    <n v="0"/>
    <n v="0"/>
    <n v="0"/>
    <s v="Future Firs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4181735799999999"/>
    <n v="0"/>
    <n v="0"/>
    <n v="0"/>
    <n v="0"/>
    <n v="0"/>
    <n v="0"/>
    <n v="0"/>
    <n v="0"/>
    <n v="0"/>
    <n v="0"/>
    <n v="0"/>
    <n v="0"/>
    <n v="0"/>
    <s v=""/>
    <n v="0"/>
    <s v=""/>
  </r>
  <r>
    <x v="7"/>
    <d v="2020-08-01T00:00:00"/>
    <x v="2"/>
    <x v="29"/>
    <n v="4.3585240000000004E-2"/>
    <n v="3.6674335107121793E-2"/>
    <n v="4.3585240000000004E-2"/>
    <n v="3.6674335107121793E-2"/>
    <n v="0"/>
    <n v="0"/>
    <n v="0"/>
    <n v="0"/>
    <n v="0"/>
    <n v="0"/>
    <n v="0"/>
    <n v="0"/>
    <s v="Future First"/>
    <n v="0"/>
    <n v="0"/>
    <n v="0"/>
    <n v="0"/>
    <n v="0"/>
    <n v="0"/>
    <n v="0"/>
    <n v="0"/>
    <n v="0"/>
    <n v="4.3585240000000004E-2"/>
    <n v="0"/>
    <n v="0"/>
    <n v="0"/>
    <n v="0"/>
    <n v="0"/>
    <n v="0"/>
    <n v="0"/>
    <n v="0"/>
    <n v="0"/>
    <n v="0"/>
    <n v="3.6674335107121793E-2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9321118"/>
    <n v="3.1284015392411657E-2"/>
    <n v="0"/>
    <n v="2.6323600925397247E-2"/>
    <n v="0"/>
    <n v="3.1284015392411657E-2"/>
    <n v="0"/>
    <n v="2.6323600925397247E-2"/>
    <n v="0"/>
    <n v="0"/>
    <n v="0"/>
    <n v="0"/>
    <n v="0"/>
    <n v="0.84143932916560249"/>
    <s v=""/>
    <n v="1"/>
    <s v=""/>
  </r>
  <r>
    <x v="7"/>
    <d v="2020-08-01T00:00:00"/>
    <x v="2"/>
    <x v="30"/>
    <n v="6.4201519999999998E-2"/>
    <n v="3.4734348991552519E-2"/>
    <n v="6.4201519999999998E-2"/>
    <n v="3.4734348991552519E-2"/>
    <n v="0.55996378667985836"/>
    <n v="0.5755703963539397"/>
    <n v="0.55996378667985836"/>
    <n v="0.5755703963539397"/>
    <n v="0"/>
    <n v="0"/>
    <n v="0"/>
    <n v="0"/>
    <s v="Future First"/>
    <n v="0"/>
    <n v="0"/>
    <n v="0"/>
    <n v="0"/>
    <n v="0"/>
    <n v="0"/>
    <n v="0"/>
    <n v="0"/>
    <n v="0"/>
    <n v="6.4201519999999998E-2"/>
    <n v="0"/>
    <n v="0"/>
    <n v="0"/>
    <n v="0"/>
    <n v="0"/>
    <n v="0"/>
    <n v="0"/>
    <n v="0"/>
    <n v="0"/>
    <n v="0"/>
    <n v="3.4734348991552519E-2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8879978"/>
    <n v="4.6228060318385125E-2"/>
    <n v="0"/>
    <n v="2.501033589705243E-2"/>
    <n v="0"/>
    <n v="4.6228060318385125E-2"/>
    <n v="0"/>
    <n v="2.501033589705243E-2"/>
    <n v="0"/>
    <n v="0.39628637162568164"/>
    <n v="0.40733116928624158"/>
    <n v="0.39628637162568164"/>
    <n v="0.40733116928624158"/>
    <n v="0.54102066417668182"/>
    <s v=""/>
    <n v="1"/>
    <s v=""/>
  </r>
  <r>
    <x v="7"/>
    <d v="2020-08-01T00:00:00"/>
    <x v="2"/>
    <x v="31"/>
    <n v="0.13559128000000004"/>
    <n v="7.4590230367779856E-2"/>
    <n v="0.13559128000000004"/>
    <n v="7.4590230367779856E-2"/>
    <n v="0.55996378667985836"/>
    <n v="0.5755703963539397"/>
    <n v="0.55996378667985836"/>
    <n v="0.5755703963539397"/>
    <n v="0"/>
    <n v="0"/>
    <n v="0"/>
    <n v="0"/>
    <s v="Future First"/>
    <n v="0"/>
    <n v="0"/>
    <n v="0"/>
    <n v="0"/>
    <n v="0"/>
    <n v="0"/>
    <n v="0"/>
    <n v="0"/>
    <n v="0"/>
    <n v="0.13559128000000004"/>
    <n v="0"/>
    <n v="0"/>
    <n v="0"/>
    <n v="0"/>
    <n v="0"/>
    <n v="0"/>
    <n v="0"/>
    <n v="0"/>
    <n v="0"/>
    <n v="0"/>
    <n v="7.4590230367779856E-2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691308"/>
    <n v="9.9034569962197935E-2"/>
    <n v="0"/>
    <n v="5.4479988594062639E-2"/>
    <n v="0"/>
    <n v="9.9034569962197935E-2"/>
    <n v="0"/>
    <n v="5.4479988594062639E-2"/>
    <n v="0"/>
    <n v="0.39628637162568164"/>
    <n v="0.40733116928624158"/>
    <n v="0.39628637162568164"/>
    <n v="0.40733116928624158"/>
    <n v="0.55011082104822551"/>
    <s v=""/>
    <n v="1"/>
    <s v=""/>
  </r>
  <r>
    <x v="7"/>
    <d v="2020-08-01T00:00:00"/>
    <x v="2"/>
    <x v="32"/>
    <n v="0.20637899999999998"/>
    <n v="0.14446529999999999"/>
    <n v="0.20637899999999998"/>
    <n v="0.14446529999999999"/>
    <n v="0.55996378667985836"/>
    <n v="0.5755703963539397"/>
    <n v="0.55996378667985836"/>
    <n v="0.5755703963539397"/>
    <n v="0"/>
    <n v="0"/>
    <n v="0"/>
    <n v="0"/>
    <s v="Future First"/>
    <n v="0"/>
    <n v="0"/>
    <n v="0"/>
    <n v="0"/>
    <n v="0"/>
    <n v="0"/>
    <n v="0"/>
    <n v="0"/>
    <n v="0"/>
    <n v="0.20637899999999998"/>
    <n v="0"/>
    <n v="0"/>
    <n v="0"/>
    <n v="0"/>
    <n v="0"/>
    <n v="0"/>
    <n v="0"/>
    <n v="0"/>
    <n v="0"/>
    <n v="0"/>
    <n v="0.14446529999999999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691308"/>
    <n v="0"/>
    <n v="0.15073724146736014"/>
    <n v="0"/>
    <n v="0.10551606902715212"/>
    <n v="0"/>
    <n v="0.15073724146736014"/>
    <n v="0"/>
    <n v="0.10551606902715212"/>
    <n v="0.39628637162568164"/>
    <n v="0.40733116928624158"/>
    <n v="0.39628637162568164"/>
    <n v="0.40733116928624158"/>
    <s v=""/>
    <n v="0.70000000000000007"/>
    <s v=""/>
    <n v="1"/>
  </r>
  <r>
    <x v="7"/>
    <d v="2020-08-01T00:00:00"/>
    <x v="2"/>
    <x v="33"/>
    <n v="0.37651000000000001"/>
    <n v="0.26355700000000004"/>
    <n v="0.37651000000000001"/>
    <n v="0.26355700000000004"/>
    <n v="0.55996378667985836"/>
    <n v="0.5755703963539397"/>
    <n v="0.55996378667985836"/>
    <n v="0.5755703963539397"/>
    <n v="0"/>
    <n v="0"/>
    <n v="0"/>
    <n v="0"/>
    <s v="Future First"/>
    <n v="0"/>
    <n v="0"/>
    <n v="0"/>
    <n v="0"/>
    <n v="0"/>
    <n v="0"/>
    <n v="0"/>
    <n v="0"/>
    <n v="0"/>
    <n v="0.37651000000000001"/>
    <n v="0"/>
    <n v="0"/>
    <n v="0"/>
    <n v="0"/>
    <n v="0"/>
    <n v="0"/>
    <n v="0"/>
    <n v="0"/>
    <n v="0"/>
    <n v="0"/>
    <n v="0.26355700000000004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691308"/>
    <n v="0"/>
    <n v="0.27499929152130681"/>
    <n v="0"/>
    <n v="0.19249950406491478"/>
    <n v="0"/>
    <n v="0.27499929152130681"/>
    <n v="0"/>
    <n v="0.19249950406491478"/>
    <n v="0.39628637162568164"/>
    <n v="0.40733116928624158"/>
    <n v="0.39628637162568164"/>
    <n v="0.40733116928624158"/>
    <s v=""/>
    <n v="0.70000000000000007"/>
    <s v=""/>
    <n v="1"/>
  </r>
  <r>
    <x v="7"/>
    <d v="2020-08-01T00:00:00"/>
    <x v="2"/>
    <x v="34"/>
    <n v="0.429456"/>
    <n v="0.30061919999999998"/>
    <n v="0.429456"/>
    <n v="0.30061919999999998"/>
    <n v="0.55996378667985836"/>
    <n v="0.5755703963539397"/>
    <n v="0.55996378667985836"/>
    <n v="0.5755703963539397"/>
    <n v="0"/>
    <n v="0"/>
    <n v="0"/>
    <n v="0"/>
    <s v="Future First"/>
    <n v="0"/>
    <n v="0"/>
    <n v="0"/>
    <n v="0"/>
    <n v="0"/>
    <n v="0"/>
    <n v="0"/>
    <n v="0"/>
    <n v="0"/>
    <n v="0.429456"/>
    <n v="0"/>
    <n v="0"/>
    <n v="0"/>
    <n v="0"/>
    <n v="0"/>
    <n v="0"/>
    <n v="0"/>
    <n v="0"/>
    <n v="0"/>
    <n v="0"/>
    <n v="0.30061919999999998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691308"/>
    <n v="0"/>
    <n v="0.31367054192338673"/>
    <n v="0"/>
    <n v="0.21956937934637069"/>
    <n v="0"/>
    <n v="0.31367054192338673"/>
    <n v="0"/>
    <n v="0.21956937934637069"/>
    <n v="0.39628637162568164"/>
    <n v="0.40733116928624158"/>
    <n v="0.39628637162568164"/>
    <n v="0.40733116928624158"/>
    <s v=""/>
    <n v="0.7"/>
    <s v=""/>
    <n v="1"/>
  </r>
  <r>
    <x v="7"/>
    <d v="2020-08-01T00:00:00"/>
    <x v="2"/>
    <x v="35"/>
    <n v="0.6086950000000001"/>
    <n v="0.42608649999999998"/>
    <n v="0.6086950000000001"/>
    <n v="0.42608649999999998"/>
    <n v="0.55996378667985836"/>
    <n v="0.5755703963539397"/>
    <n v="0.55996378667985836"/>
    <n v="0.5755703963539397"/>
    <n v="0"/>
    <n v="0"/>
    <n v="0"/>
    <n v="0"/>
    <s v="Future First"/>
    <n v="0"/>
    <n v="0"/>
    <n v="0"/>
    <n v="0"/>
    <n v="0"/>
    <n v="0"/>
    <n v="0"/>
    <n v="0"/>
    <n v="0"/>
    <n v="0.6086950000000001"/>
    <n v="0"/>
    <n v="0"/>
    <n v="0"/>
    <n v="0"/>
    <n v="0"/>
    <n v="0"/>
    <n v="0"/>
    <n v="0"/>
    <n v="0"/>
    <n v="0"/>
    <n v="0.42608649999999998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691308"/>
    <n v="0"/>
    <n v="0.44458498778933331"/>
    <n v="0"/>
    <n v="0.31120949145253324"/>
    <n v="0"/>
    <n v="0.44458498778933331"/>
    <n v="0"/>
    <n v="0.31120949145253324"/>
    <n v="0.39628637162568164"/>
    <n v="0.40733116928624158"/>
    <n v="0.39628637162568164"/>
    <n v="0.40733116928624158"/>
    <s v=""/>
    <n v="0.69999999999999984"/>
    <s v=""/>
    <n v="1"/>
  </r>
  <r>
    <x v="7"/>
    <d v="2020-08-01T00:00:00"/>
    <x v="4"/>
    <x v="24"/>
    <n v="0.32507075200000002"/>
    <n v="0.21022210828246268"/>
    <n v="0.32507075200000002"/>
    <n v="0.21022210828246268"/>
    <n v="0.5270000199999999"/>
    <n v="0.42293370690091842"/>
    <n v="0.5270000199999999"/>
    <n v="0.42293370690091842"/>
    <n v="0.144370735"/>
    <n v="0.10416541690599999"/>
    <n v="0.144370735"/>
    <n v="0.104165416905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503418700000001"/>
    <n v="0.24073218732379231"/>
    <n v="0"/>
    <n v="0.15568065610115658"/>
    <n v="0"/>
    <n v="0.24073218732379231"/>
    <n v="0"/>
    <n v="0.15568065610115658"/>
    <n v="0"/>
    <n v="0.38955896249431621"/>
    <n v="0.31263303569551482"/>
    <n v="0.38955896249431621"/>
    <n v="0.31263303569551482"/>
    <n v="0.64669647142681941"/>
    <s v=""/>
    <n v="1"/>
    <s v=""/>
  </r>
  <r>
    <x v="7"/>
    <d v="2020-08-01T00:00:00"/>
    <x v="4"/>
    <x v="25"/>
    <n v="0.45835607500000003"/>
    <n v="0.34189336166180917"/>
    <n v="0.45835607500000003"/>
    <n v="0.34189336166180917"/>
    <n v="0.50100000000000011"/>
    <n v="0.40726301436648665"/>
    <n v="0.50100000000000011"/>
    <n v="0.40726301436648665"/>
    <n v="0.23926916999999998"/>
    <n v="0.26683070150400007"/>
    <n v="0.23926916999999998"/>
    <n v="0.266830701504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8904027"/>
    <n v="0.3299804079834201"/>
    <n v="0"/>
    <n v="0.24613639290803943"/>
    <n v="0"/>
    <n v="0.3299804079834201"/>
    <n v="0"/>
    <n v="0.24613639290803943"/>
    <n v="0"/>
    <n v="0.37033972068853527"/>
    <n v="0.30104924348753603"/>
    <n v="0.37033972068853527"/>
    <n v="0.30104924348753603"/>
    <n v="0.74591214191239674"/>
    <s v=""/>
    <n v="1"/>
    <s v=""/>
  </r>
  <r>
    <x v="7"/>
    <d v="2020-08-01T00:00:00"/>
    <x v="4"/>
    <x v="26"/>
    <n v="0.27236186600000001"/>
    <n v="8.4085319494093438E-2"/>
    <n v="0.27236186600000001"/>
    <n v="8.4085319494093438E-2"/>
    <n v="0.50630001000000002"/>
    <n v="0.4207381779728705"/>
    <n v="0.50630001000000002"/>
    <n v="0.4207381779728705"/>
    <n v="0.22364751000000008"/>
    <n v="0.21438512317356709"/>
    <n v="0.22364751000000008"/>
    <n v="0.21438512317356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4159357299999999"/>
    <n v="0.19235468123966334"/>
    <n v="0"/>
    <n v="5.938498316875826E-2"/>
    <n v="0"/>
    <n v="0.19235468123966334"/>
    <n v="0"/>
    <n v="5.938498316875826E-2"/>
    <n v="0"/>
    <n v="0.37425749358882748"/>
    <n v="0.31101009843009197"/>
    <n v="0.37425749358882748"/>
    <n v="0.31101009843009197"/>
    <n v="0.30872647749480991"/>
    <s v=""/>
    <n v="1"/>
    <s v=""/>
  </r>
  <r>
    <x v="7"/>
    <d v="2020-08-01T00:00:00"/>
    <x v="4"/>
    <x v="27"/>
    <n v="0.22738833899999997"/>
    <n v="0.13683439352547058"/>
    <n v="0.22738833899999997"/>
    <n v="0.13683439352547058"/>
    <n v="0.52149998000000009"/>
    <n v="0.42503912635910407"/>
    <n v="0.52149998000000009"/>
    <n v="0.42503912635910407"/>
    <n v="0.246084042"/>
    <n v="0.18003845220290504"/>
    <n v="0.246084042"/>
    <n v="0.18003845220290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4249876400000001"/>
    <n v="0.15957214828894933"/>
    <n v="0"/>
    <n v="9.6024968697602575E-2"/>
    <n v="0"/>
    <n v="0.15957214828894933"/>
    <n v="0"/>
    <n v="9.6024968697602575E-2"/>
    <n v="0"/>
    <n v="0.38549332721013319"/>
    <n v="0.3141893639471649"/>
    <n v="0.38549332721013319"/>
    <n v="0.3141893639471649"/>
    <n v="0.60176521860019649"/>
    <s v=""/>
    <n v="1"/>
    <s v=""/>
  </r>
  <r>
    <x v="7"/>
    <d v="2020-08-01T00:00:00"/>
    <x v="4"/>
    <x v="28"/>
    <n v="0.48948703890654172"/>
    <n v="0.48647378216776732"/>
    <n v="0.48948703890654172"/>
    <n v="0.48647378216776732"/>
    <n v="0.55430001999999989"/>
    <n v="0.45640662199948351"/>
    <n v="0.55430001999999989"/>
    <n v="0.45640662199948351"/>
    <n v="0.35685912300000006"/>
    <n v="0.31187961261338137"/>
    <n v="0.35685912300000006"/>
    <n v="0.31187961261338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4181735799999999"/>
    <n v="0.34515312216332628"/>
    <n v="0"/>
    <n v="0.34302837750493653"/>
    <n v="0"/>
    <n v="0.34515312216332628"/>
    <n v="0"/>
    <n v="0.34302837750493653"/>
    <n v="0"/>
    <n v="0.4097391508671645"/>
    <n v="0.33737624932472371"/>
    <n v="0.4097391508671645"/>
    <n v="0.33737624932472371"/>
    <n v="0.99384405203965009"/>
    <s v=""/>
    <n v="1"/>
    <s v=""/>
  </r>
  <r>
    <x v="7"/>
    <d v="2020-08-01T00:00:00"/>
    <x v="4"/>
    <x v="29"/>
    <n v="0.53238245103738313"/>
    <n v="0.41740813500075069"/>
    <n v="0.53238245103738313"/>
    <n v="0.41740813500075069"/>
    <n v="0.43200001999999993"/>
    <n v="0.35222360173809331"/>
    <n v="0.43200001999999993"/>
    <n v="0.35222360173809331"/>
    <n v="0.34059234400000005"/>
    <n v="0.21441284133359517"/>
    <n v="0.34059234400000005"/>
    <n v="0.2144128413335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9321118"/>
    <n v="0.38212616915504738"/>
    <n v="0"/>
    <n v="0.29960148252668395"/>
    <n v="0"/>
    <n v="0.38212616915504738"/>
    <n v="0"/>
    <n v="0.29960148252668395"/>
    <n v="0"/>
    <n v="0.31933486376096126"/>
    <n v="0.26036405247025018"/>
    <n v="0.31933486376096126"/>
    <n v="0.26036405247025018"/>
    <n v="0.78403811806231172"/>
    <s v=""/>
    <n v="1"/>
    <s v=""/>
  </r>
  <r>
    <x v="7"/>
    <d v="2020-08-01T00:00:00"/>
    <x v="4"/>
    <x v="30"/>
    <n v="0.44903116028037432"/>
    <n v="0.37683795874597226"/>
    <n v="0.44903116028037432"/>
    <n v="0.37683795874597226"/>
    <n v="1.0274638066798585"/>
    <n v="0.95944529810317658"/>
    <n v="1.0274638066798585"/>
    <n v="0.95944529810317658"/>
    <n v="0.26633420999999974"/>
    <n v="0.1906544632101636"/>
    <n v="0.26633420999999974"/>
    <n v="0.190654463210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8879978"/>
    <n v="0.32332317929973631"/>
    <n v="0"/>
    <n v="0.27134073908477452"/>
    <n v="0"/>
    <n v="0.32332317929973631"/>
    <n v="0"/>
    <n v="0.27134073908477452"/>
    <n v="0"/>
    <n v="0.7271361356063164"/>
    <n v="0.67899943711182231"/>
    <n v="0.7271361356063164"/>
    <n v="0.67899943711182231"/>
    <n v="0.83922451731562508"/>
    <s v=""/>
    <n v="1"/>
    <s v=""/>
  </r>
  <r>
    <x v="7"/>
    <d v="2020-08-01T00:00:00"/>
    <x v="4"/>
    <x v="31"/>
    <n v="0.68016622773831747"/>
    <n v="0.81688225994074526"/>
    <n v="0.68016622773831747"/>
    <n v="0.81688225994074526"/>
    <n v="1.0484637866798585"/>
    <n v="0.98121541532130374"/>
    <n v="1.0484637866798585"/>
    <n v="0.98121541532130374"/>
    <n v="0.29178567800000016"/>
    <n v="0.24528998469110963"/>
    <n v="0.29178567800000016"/>
    <n v="0.2452899846911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91308"/>
    <n v="0.49678688678855043"/>
    <n v="0"/>
    <n v="0.59664296496780678"/>
    <n v="0"/>
    <n v="0.49678688678855043"/>
    <n v="0"/>
    <n v="0.59664296496780678"/>
    <n v="0"/>
    <n v="0.74199782144452897"/>
    <n v="0.69440614905901776"/>
    <n v="0.74199782144452897"/>
    <n v="0.69440614905901776"/>
    <n v="1.2010038526273712"/>
    <s v=""/>
    <n v="1"/>
    <s v=""/>
  </r>
  <r>
    <x v="7"/>
    <d v="2020-08-01T00:00:00"/>
    <x v="4"/>
    <x v="32"/>
    <n v="0.76537900000000003"/>
    <n v="0.81634529999999994"/>
    <n v="0.76537900000000003"/>
    <n v="0.81634529999999994"/>
    <n v="1.1534637866798585"/>
    <n v="1.0713321799443665"/>
    <n v="1.1534637866798585"/>
    <n v="1.0713321799443665"/>
    <n v="0.43831373999999984"/>
    <n v="0.38800323855000352"/>
    <n v="0.43831373999999984"/>
    <n v="0.38800323855000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91308"/>
    <n v="0"/>
    <n v="0.55902547806243208"/>
    <n v="0"/>
    <n v="0.59625077457902487"/>
    <n v="0"/>
    <n v="0.55902547806243208"/>
    <n v="0"/>
    <n v="0.59625077457902487"/>
    <n v="0.81630632140559123"/>
    <n v="0.75818178334934083"/>
    <n v="0.81630632140559123"/>
    <n v="0.75818178334934083"/>
    <s v=""/>
    <n v="1.0665896242253836"/>
    <s v=""/>
    <n v="1"/>
  </r>
  <r>
    <x v="7"/>
    <d v="2020-08-01T00:00:00"/>
    <x v="4"/>
    <x v="33"/>
    <n v="0.95388499999999998"/>
    <n v="0.95381950000000004"/>
    <n v="0.95388499999999998"/>
    <n v="0.95381950000000004"/>
    <n v="1.1509637766798582"/>
    <n v="1.0963715034040018"/>
    <n v="1.1509637766798582"/>
    <n v="1.0963715034040018"/>
    <n v="0.5142441080000002"/>
    <n v="0.65446708087936456"/>
    <n v="0.5142441080000002"/>
    <n v="0.65446708087936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91308"/>
    <n v="0"/>
    <n v="0.69670845181483021"/>
    <n v="0"/>
    <n v="0.69666061124327938"/>
    <n v="0"/>
    <n v="0.69670845181483021"/>
    <n v="0"/>
    <n v="0.69666061124327938"/>
    <n v="0.81453706432951811"/>
    <n v="0.77590211255243935"/>
    <n v="0.81453706432951811"/>
    <n v="0.77590211255243935"/>
    <s v=""/>
    <n v="0.99993133344166241"/>
    <s v=""/>
    <n v="1"/>
  </r>
  <r>
    <x v="7"/>
    <d v="2020-08-01T00:00:00"/>
    <x v="4"/>
    <x v="34"/>
    <n v="0.97395600000000004"/>
    <n v="0.93113919999999994"/>
    <n v="0.97395600000000004"/>
    <n v="0.93113919999999994"/>
    <n v="1.2174637966798583"/>
    <n v="1.175318020630199"/>
    <n v="1.2174637966798583"/>
    <n v="1.175318020630199"/>
    <n v="0.46750971300000027"/>
    <n v="0.63032386414213082"/>
    <n v="0.46750971300000027"/>
    <n v="0.6303238641421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91308"/>
    <n v="0"/>
    <n v="0.7113681176407689"/>
    <n v="0"/>
    <n v="0.6800951377326403"/>
    <n v="0"/>
    <n v="0.7113681176407689"/>
    <n v="0"/>
    <n v="0.6800951377326403"/>
    <n v="0.86159912845885767"/>
    <n v="0.83177256276414291"/>
    <n v="0.86159912845885767"/>
    <n v="0.83177256276414291"/>
    <s v=""/>
    <n v="0.95603826045529772"/>
    <s v=""/>
    <n v="1"/>
  </r>
  <r>
    <x v="7"/>
    <d v="2020-08-01T00:00:00"/>
    <x v="4"/>
    <x v="35"/>
    <n v="1.1241950000000001"/>
    <n v="1.0110764999999999"/>
    <n v="1.1241950000000001"/>
    <n v="1.0110764999999999"/>
    <n v="1.2534637866798581"/>
    <n v="1.1866324868430038"/>
    <n v="1.2534637866798581"/>
    <n v="1.1866324868430038"/>
    <n v="0.38062437200000027"/>
    <n v="0.43873990158232629"/>
    <n v="0.38062437200000027"/>
    <n v="0.43873990158232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91308"/>
    <n v="0"/>
    <n v="0.82110124175133603"/>
    <n v="0"/>
    <n v="0.7384805746828571"/>
    <n v="0"/>
    <n v="0.82110124175133603"/>
    <n v="0"/>
    <n v="0.7384805746828571"/>
    <n v="0.88707632136850756"/>
    <n v="0.83977981049874917"/>
    <n v="0.88707632136850756"/>
    <n v="0.83977981049874917"/>
    <s v=""/>
    <n v="0.89937822174978521"/>
    <s v=""/>
    <n v="1"/>
  </r>
  <r>
    <x v="8"/>
    <d v="2020-08-01T00:00:00"/>
    <x v="1"/>
    <x v="24"/>
    <n v="1135.1814222380001"/>
    <n v="253.26602238012552"/>
    <n v="184.71745869594787"/>
    <n v="85.318625507118611"/>
    <n v="722.0684051753617"/>
    <n v="249.67593925992216"/>
    <n v="135.62421313598097"/>
    <n v="84.406282434165234"/>
    <n v="3.9934893761319992E-4"/>
    <n v="1.0946681564690117E-4"/>
    <n v="3.5794829796790006E-5"/>
    <n v="2.6877131946595997E-5"/>
    <s v="Limited Pay UL 15/5"/>
    <s v="E15/8"/>
    <s v="UE15/7"/>
    <s v="Life Saver 15/9"/>
    <s v="TMB Wealthy 3 Gens"/>
    <s v="Term ROP 20/10"/>
    <s v="Power Max Link"/>
    <s v="Unit-Linked"/>
    <s v="W99/8"/>
    <s v="Pension85"/>
    <n v="0"/>
    <n v="1.8612688800000002E-5"/>
    <n v="8.199920400000001E-5"/>
    <n v="7.7905297800000013E-5"/>
    <n v="2E-8"/>
    <n v="0"/>
    <n v="0"/>
    <n v="8.9835127299999999E-6"/>
    <n v="1.6772312000000003E-6"/>
    <n v="1.3288279999999998E-6"/>
    <n v="1.4890626385939982E-5"/>
    <n v="0"/>
    <n v="3.7152056014399988E-6"/>
    <n v="2.9274471932469996E-6"/>
    <n v="2.5101007912640002E-6"/>
    <n v="1.6648989901099997E-7"/>
    <n v="0"/>
    <n v="0"/>
    <n v="4.3755084122350011E-6"/>
    <n v="6.5168615871299964E-7"/>
    <n v="2.5568401552000039E-8"/>
    <n v="1.9954370689434896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0.398475650000002"/>
    <n v="37.343366664439969"/>
    <n v="0"/>
    <n v="8.3315369262644428"/>
    <n v="0"/>
    <n v="6.0765368902946246"/>
    <n v="0"/>
    <n v="2.8066744691232111"/>
    <n v="0"/>
    <n v="23.546833397987264"/>
    <n v="8.1419955548554714"/>
    <n v="4.4227399074059761"/>
    <n v="2.7525102275290152"/>
    <n v="0.22310620788773461"/>
    <s v=""/>
    <n v="0.33687355573920758"/>
    <s v=""/>
  </r>
  <r>
    <x v="8"/>
    <d v="2020-08-01T00:00:00"/>
    <x v="1"/>
    <x v="25"/>
    <n v="973.67399730599982"/>
    <n v="273.20199723456278"/>
    <n v="183.93170126427339"/>
    <n v="100.11405839073076"/>
    <n v="676.43447782936016"/>
    <n v="238.59365473729395"/>
    <n v="131.83104981343774"/>
    <n v="83.554664210953021"/>
    <n v="1.8241264751511996E-4"/>
    <n v="7.7891635398314018E-5"/>
    <n v="2.7003371050255997E-5"/>
    <n v="2.6870010605301998E-5"/>
    <s v="Limited Pay UL 15/5"/>
    <s v="E15/8"/>
    <s v="UE15/7"/>
    <s v="Life Saver 15/9"/>
    <s v="TMB Wealthy 3 Gens"/>
    <s v="Term ROP 20/10"/>
    <s v="Power Max Link"/>
    <s v="Unit-Linked"/>
    <s v="W99/8"/>
    <s v="Pension85"/>
    <n v="2.8199269999999997E-5"/>
    <n v="1.0028895199999999E-5"/>
    <n v="4.9236992000000001E-5"/>
    <n v="4.7178513000000005E-5"/>
    <n v="2.4880000000000001E-6"/>
    <n v="0"/>
    <n v="0"/>
    <n v="1.3092751500000002E-5"/>
    <n v="7.3202967999999986E-6"/>
    <n v="2.4086066000000003E-6"/>
    <n v="1.3956085901289953E-5"/>
    <n v="1.6224033344582005E-5"/>
    <n v="1.738914465626001E-6"/>
    <n v="1.3919430404909996E-6"/>
    <n v="1.564331454227001E-6"/>
    <n v="4.7647700836E-7"/>
    <n v="0"/>
    <n v="0"/>
    <n v="4.3548119310989982E-6"/>
    <n v="2.8103088013790007E-6"/>
    <n v="1.0358592003400003E-7"/>
    <n v="1.6844197207635618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343392810000001"/>
    <n v="31.064728799728169"/>
    <n v="0"/>
    <n v="8.7164142979249721"/>
    <n v="0"/>
    <n v="5.868276685272904"/>
    <n v="0"/>
    <n v="3.1941040651728589"/>
    <n v="0"/>
    <n v="22.058699480465709"/>
    <n v="7.780599452418274"/>
    <n v="4.2990438916724116"/>
    <n v="2.7247387417848108"/>
    <n v="0.28058877816442568"/>
    <s v=""/>
    <n v="0.36644702236483262"/>
    <s v=""/>
  </r>
  <r>
    <x v="8"/>
    <d v="2020-08-01T00:00:00"/>
    <x v="1"/>
    <x v="26"/>
    <n v="1182.0204055149998"/>
    <n v="289.44733292118781"/>
    <n v="201.78406746533113"/>
    <n v="111.37857968409072"/>
    <n v="972.08046328710543"/>
    <n v="319.18177055924735"/>
    <n v="169.6796361496871"/>
    <n v="101.10762221908944"/>
    <n v="2.6440181820386999E-4"/>
    <n v="1.2246981551516069E-4"/>
    <n v="4.9065392636448018E-5"/>
    <n v="5.2433687288108991E-5"/>
    <s v="Limited Pay UL 15/5"/>
    <s v="E15/8"/>
    <s v="UE15/7"/>
    <s v="Life Saver 15/9"/>
    <s v="TMB Wealthy 3 Gens"/>
    <s v="Term ROP 20/10"/>
    <s v="Power Max Link"/>
    <s v="Unit-Linked"/>
    <s v="W99/8"/>
    <s v="Pension85"/>
    <n v="3.2222000000000004E-5"/>
    <n v="4.4255920000000002E-6"/>
    <n v="7.1546037499999995E-5"/>
    <n v="6.3938898E-5"/>
    <n v="4.0160000000000002E-6"/>
    <n v="0"/>
    <n v="0"/>
    <n v="1.068986788E-5"/>
    <n v="6.564859199999999E-6"/>
    <n v="2.1861220000000003E-6"/>
    <n v="1.4479087968550004E-5"/>
    <n v="1.8830532183492005E-5"/>
    <n v="7.6149143491200004E-7"/>
    <n v="3.2731276243209995E-6"/>
    <n v="2.5938483417880002E-6"/>
    <n v="1.030287817162E-6"/>
    <n v="0"/>
    <n v="0"/>
    <n v="5.0276473011849999E-6"/>
    <n v="2.3559103046619985E-6"/>
    <n v="3.3014188181700008E-7"/>
    <n v="2.0064634223880289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2.090856989999999"/>
    <n v="36.833556856500756"/>
    <n v="0"/>
    <n v="9.0196199188879262"/>
    <n v="0"/>
    <n v="6.2878989965338139"/>
    <n v="0"/>
    <n v="3.4707262482518928"/>
    <n v="0"/>
    <n v="31.699789873648907"/>
    <n v="10.408598300611041"/>
    <n v="5.5332958689384162"/>
    <n v="3.2971451438611852"/>
    <n v="0.24487507285889643"/>
    <s v=""/>
    <n v="0.38479739495273718"/>
    <s v=""/>
  </r>
  <r>
    <x v="8"/>
    <d v="2020-08-01T00:00:00"/>
    <x v="1"/>
    <x v="27"/>
    <n v="256.84214933099986"/>
    <n v="193.21384983000002"/>
    <n v="70.773066617016426"/>
    <n v="67.390034504731389"/>
    <n v="539.56773978397655"/>
    <n v="206.47087756864113"/>
    <n v="122.26837145804835"/>
    <n v="81.993559567592612"/>
    <n v="2.2970513706958994E-4"/>
    <n v="9.8280159293827329E-5"/>
    <n v="3.3107941302308994E-5"/>
    <n v="3.0122564101005003E-5"/>
    <s v="Limited Pay UL 15/5"/>
    <s v="E15/8"/>
    <s v="UE15/7"/>
    <s v="Life Saver 15/9"/>
    <s v="TMB Wealthy 3 Gens"/>
    <s v="Term ROP 20/10"/>
    <s v="Power Max Link"/>
    <s v="Unit-Linked"/>
    <s v="W99/8"/>
    <s v="Pension85"/>
    <n v="2.8233991999999999E-5"/>
    <n v="2.9705274399999997E-5"/>
    <n v="-7.0979999999999996E-6"/>
    <n v="-1.6617105000000001E-6"/>
    <n v="5.9008000000000003E-6"/>
    <n v="0"/>
    <n v="0"/>
    <n v="6.0973500000000002E-6"/>
    <n v="5.6190663999999994E-6"/>
    <n v="2.3078031E-6"/>
    <n v="1.1782376774780019E-5"/>
    <n v="1.6302602086324994E-5"/>
    <n v="4.4117691663030023E-6"/>
    <n v="-4.0985239888999996E-7"/>
    <n v="4.3482424666899977E-7"/>
    <n v="2.348216355429001E-6"/>
    <n v="0"/>
    <n v="0"/>
    <n v="4.2562694644640008E-6"/>
    <n v="2.1662290604979991E-6"/>
    <n v="3.9327742676999977E-7"/>
    <n v="1.3923580807842469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2.68126625"/>
    <n v="7.8590023827794573"/>
    <n v="0"/>
    <n v="5.9120674319037443"/>
    <n v="0"/>
    <n v="2.1655546047582055"/>
    <n v="0"/>
    <n v="2.0620386612079753"/>
    <n v="0"/>
    <n v="17.595440521367603"/>
    <n v="6.7330675609110697"/>
    <n v="3.9872025308553463"/>
    <n v="2.6738307243579791"/>
    <n v="0.75226690920188399"/>
    <s v=""/>
    <n v="0.34878469925434841"/>
    <s v=""/>
  </r>
  <r>
    <x v="8"/>
    <d v="2020-08-01T00:00:00"/>
    <x v="1"/>
    <x v="28"/>
    <n v="591.16287621199979"/>
    <n v="354.38449064101434"/>
    <n v="131.18770773424507"/>
    <n v="99.869255872841322"/>
    <n v="640.65950505649744"/>
    <n v="235.24448075121276"/>
    <n v="137.06313916232105"/>
    <n v="89.533350972981211"/>
    <n v="2.5132982813750004E-4"/>
    <n v="1.2708438288999398E-4"/>
    <n v="4.1755699390259027E-5"/>
    <n v="4.1067761587879992E-5"/>
    <s v="Limited Pay UL 15/5"/>
    <s v="E15/8"/>
    <s v="UE15/7"/>
    <s v="Life Saver 15/9"/>
    <s v="TMB Wealthy 3 Gens"/>
    <s v="Term ROP 20/10"/>
    <s v="Power Max Link"/>
    <s v="Unit-Linked"/>
    <s v="W99/8"/>
    <s v="Pension85"/>
    <n v="4.1755999999999998E-5"/>
    <n v="4.0734018399999989E-5"/>
    <n v="-1.9180000000000001E-7"/>
    <n v="-9.7739999999999995E-7"/>
    <n v="3.0231199999999999E-5"/>
    <n v="2.7900659E-5"/>
    <n v="8.9199999999999993E-6"/>
    <n v="9.2899999999999991E-8"/>
    <n v="3.2612095999999999E-6"/>
    <n v="2.7855421000000001E-6"/>
    <n v="1.2405141225180046E-5"/>
    <n v="2.5163481835284003E-5"/>
    <n v="7.6267437363430013E-6"/>
    <n v="-2.5740538173000001E-8"/>
    <n v="-8.5619154067999987E-8"/>
    <n v="8.0532566303199989E-6"/>
    <n v="1.9411904801725017E-5"/>
    <n v="3.0948115204909999E-6"/>
    <n v="-1.5758147070000006E-8"/>
    <n v="1.1824514552090006E-6"/>
    <n v="3.3084144779199981E-7"/>
    <n v="1.3305031630343053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2.098163"/>
    <n v="18.417342955483146"/>
    <n v="0"/>
    <n v="11.040647112453581"/>
    <n v="0"/>
    <n v="4.087078370629655"/>
    <n v="0"/>
    <n v="3.1113698273898516"/>
    <n v="0"/>
    <n v="20.8920685661889"/>
    <n v="7.6713820412895126"/>
    <n v="4.4696636492168773"/>
    <n v="2.9197052298837325"/>
    <n v="0.5994701374210224"/>
    <s v=""/>
    <n v="0.28181045872576638"/>
    <s v=""/>
  </r>
  <r>
    <x v="8"/>
    <d v="2020-08-01T00:00:00"/>
    <x v="1"/>
    <x v="29"/>
    <n v="983.59297650200017"/>
    <n v="634.73690921518198"/>
    <n v="203.24188987818962"/>
    <n v="159.48956935005009"/>
    <n v="748.20796442682081"/>
    <n v="268.44540229901588"/>
    <n v="156.72703648623474"/>
    <n v="101.08314831352035"/>
    <n v="4.5913167358132E-4"/>
    <n v="9.4052274411900822E-5"/>
    <n v="3.2741019142465543E-5"/>
    <n v="2.8189571810655954E-5"/>
    <s v="Limited Pay UL 15/5"/>
    <s v="E15/8"/>
    <s v="UE15/7"/>
    <s v="Life Saver 15/9"/>
    <s v="TMB Wealthy 3 Gens"/>
    <s v="Term ROP 20/10"/>
    <s v="Power Max Link"/>
    <s v="Unit-Linked"/>
    <s v="W99/8"/>
    <s v="Pension85"/>
    <n v="5.7941740500000002E-5"/>
    <n v="1.0112901839999996E-4"/>
    <n v="-1.0325000000000001E-6"/>
    <n v="-2.1546000000000002E-7"/>
    <n v="6.3534000000000005E-5"/>
    <n v="1.4088359E-5"/>
    <n v="1.11E-5"/>
    <n v="-1.8330000000000001E-7"/>
    <n v="4.573673599999999E-6"/>
    <n v="3.8049488000000002E-6"/>
    <n v="1.1711561764640067E-5"/>
    <n v="3.1616785859812998E-5"/>
    <n v="2.1734958391622017E-5"/>
    <n v="-7.3682150641000004E-8"/>
    <n v="1.8862175525999996E-8"/>
    <n v="1.6589336058002E-5"/>
    <n v="1.1102041988702008E-5"/>
    <n v="5.3842446510649991E-6"/>
    <n v="-2.882470070639999E-7"/>
    <n v="1.7620065669359999E-6"/>
    <n v="8.4774420317800005E-7"/>
    <n v="1.7232431182292643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143291430000001"/>
    <n v="31.58282029093802"/>
    <n v="0"/>
    <n v="20.381176172141735"/>
    <n v="0"/>
    <n v="6.5260247246188268"/>
    <n v="0"/>
    <n v="5.1211532894180696"/>
    <n v="0"/>
    <n v="24.399251039279079"/>
    <n v="8.7540724938040544"/>
    <n v="5.1109083165124547"/>
    <n v="3.2963470436079367"/>
    <n v="0.6453247678450571"/>
    <s v=""/>
    <n v="0.25126878086741539"/>
    <s v=""/>
  </r>
  <r>
    <x v="8"/>
    <d v="2020-08-01T00:00:00"/>
    <x v="1"/>
    <x v="30"/>
    <n v="678.92154548800318"/>
    <n v="308.28355804606969"/>
    <n v="158.26062788476017"/>
    <n v="101.69359235245788"/>
    <n v="531.70334647349887"/>
    <n v="214.18954916890019"/>
    <n v="121.72436850129128"/>
    <n v="82.622652100811806"/>
    <n v="2.1892276761783006E-4"/>
    <n v="9.4939922770034382E-5"/>
    <n v="3.1423009436037008E-5"/>
    <n v="2.8535681729806996E-5"/>
    <s v="Limited Pay UL 15/5"/>
    <s v="E15/8"/>
    <s v="UE15/7"/>
    <s v="Life Saver 15/9"/>
    <s v="TMB Wealthy 3 Gens"/>
    <s v="Term ROP 20/10"/>
    <s v="Power Max Link"/>
    <s v="Unit-Linked"/>
    <s v="W99/8"/>
    <s v="Pension85"/>
    <n v="5.9298499999999995E-5"/>
    <n v="3.8432115199999998E-5"/>
    <n v="-4.27E-7"/>
    <n v="-2.6100000000000002E-7"/>
    <n v="7.0342000000000003E-6"/>
    <n v="1.6361996000000003E-5"/>
    <n v="1.1599999999999999E-5"/>
    <n v="-1.0219000000000001E-6"/>
    <n v="3.7072544000000002E-6"/>
    <n v="3.0442934E-6"/>
    <n v="1.1201806018169947E-5"/>
    <n v="3.8251318294371996E-5"/>
    <n v="9.7577598150180016E-6"/>
    <n v="-7.1730572770999992E-8"/>
    <n v="7.4901844019999991E-9"/>
    <n v="1.517380937227E-6"/>
    <n v="1.0966716873288998E-5"/>
    <n v="5.4735804025030006E-6"/>
    <n v="-1.2073978836469999E-6"/>
    <n v="1.0855630960509998E-6"/>
    <n v="-5.2169738306600023E-7"/>
    <n v="1.4195418850541131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432545220000002"/>
    <n v="21.599318182353773"/>
    <n v="0"/>
    <n v="9.807782217073342"/>
    <n v="0"/>
    <n v="5.0349288222470001"/>
    <n v="0"/>
    <n v="3.235296144193629"/>
    <n v="0"/>
    <n v="16.71196788325538"/>
    <n v="6.732191720027136"/>
    <n v="3.8259186264205951"/>
    <n v="2.5969125782189724"/>
    <n v="0.45407832480036853"/>
    <s v=""/>
    <n v="0.32987030835183517"/>
    <s v=""/>
  </r>
  <r>
    <x v="8"/>
    <d v="2020-08-01T00:00:00"/>
    <x v="1"/>
    <x v="31"/>
    <n v="842.40750114800494"/>
    <n v="381.2549526010647"/>
    <n v="176.02009531440942"/>
    <n v="115.89966274161632"/>
    <n v="657.92279473159965"/>
    <n v="259.03780705248602"/>
    <n v="148.0439105039554"/>
    <n v="99.354964923218773"/>
    <n v="5.6229202368204996E-4"/>
    <n v="2.9880052281156384E-4"/>
    <n v="6.0782959086195013E-5"/>
    <n v="3.7627439042235988E-5"/>
    <s v="Limited Pay UL 15/5"/>
    <s v="E15/8"/>
    <s v="UE15/7"/>
    <s v="Life Saver 15/9"/>
    <s v="TMB Wealthy 3 Gens"/>
    <s v="Term ROP 20/10"/>
    <s v="Power Max Link"/>
    <s v="Unit-Linked"/>
    <s v="W99/8"/>
    <s v="Pension85"/>
    <n v="6.3011898E-5"/>
    <n v="2.1961967200000004E-5"/>
    <n v="-8.4000000000000011E-8"/>
    <n v="-1.4219999999999999E-7"/>
    <n v="8.4200000000000007E-6"/>
    <n v="2.0318454999999999E-5"/>
    <n v="9.2499999999999995E-6"/>
    <n v="-1.1043E-6"/>
    <n v="3.1120495999999999E-6"/>
    <n v="2.8526481999999999E-6"/>
    <n v="1.556978152679001E-5"/>
    <n v="3.5883717105945475E-5"/>
    <n v="5.967245469899997E-6"/>
    <n v="1.2067981072999999E-8"/>
    <n v="-8.8539032800000022E-10"/>
    <n v="1.5380381086159999E-6"/>
    <n v="1.3255827217149002E-5"/>
    <n v="3.4683854326560124E-6"/>
    <n v="-1.21770686132E-6"/>
    <n v="9.8003472585400023E-7"/>
    <n v="-2.328242348360001E-7"/>
    <n v="1.8422336799950658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26.990125136707537"/>
    <n v="0"/>
    <n v="12.215132065739212"/>
    <n v="0"/>
    <n v="5.6395561443088527"/>
    <n v="0"/>
    <n v="3.7133411044363811"/>
    <n v="0"/>
    <n v="20.679171361514339"/>
    <n v="8.1418173135869427"/>
    <n v="4.6531681511185496"/>
    <n v="3.1228259025478131"/>
    <n v="0.45257782258764689"/>
    <s v=""/>
    <n v="0.3039951663602144"/>
    <s v=""/>
  </r>
  <r>
    <x v="8"/>
    <d v="2020-08-01T00:00:00"/>
    <x v="1"/>
    <x v="32"/>
    <n v="997.6475758122159"/>
    <n v="481.80250014037046"/>
    <n v="0"/>
    <n v="0"/>
    <n v="819.47728639831962"/>
    <n v="303.07347615238513"/>
    <n v="160.22556902533876"/>
    <n v="101.49207242308486"/>
    <n v="2.7489761742721999E-4"/>
    <n v="1.2837175167394564E-4"/>
    <n v="3.7213130855260998E-5"/>
    <n v="3.0457295367155E-5"/>
    <s v="Limited Pay UL 15/5"/>
    <s v="E15/8"/>
    <s v="UE15/7"/>
    <s v="Life Saver 15/9"/>
    <s v="TMB Wealthy 3 Gens"/>
    <s v="Term ROP 20/10"/>
    <s v="Power Max Link"/>
    <s v="Unit-Linked"/>
    <s v="W99/8"/>
    <s v="Pension85"/>
    <n v="8.6428396790902713E-5"/>
    <n v="3.8143999999999999E-5"/>
    <n v="0"/>
    <n v="0"/>
    <n v="9.5359999999999981E-6"/>
    <n v="4.4699999999999996E-5"/>
    <n v="5.3499999999999996E-6"/>
    <n v="9.9999999999999995E-7"/>
    <n v="4.7679999999999999E-6"/>
    <n v="0"/>
    <n v="1.7043206418194585E-5"/>
    <n v="4.8484417860279431E-5"/>
    <n v="1.7869452657389555E-6"/>
    <n v="0"/>
    <n v="0"/>
    <n v="-2.080558038438751E-7"/>
    <n v="2.9112060463005396E-5"/>
    <n v="2.7540155317754128E-6"/>
    <n v="5.036719355137729E-7"/>
    <n v="1.4629815307946543E-6"/>
    <n v="0"/>
    <n v="2.435830529409273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0"/>
    <n v="31.963904496113706"/>
    <n v="0"/>
    <n v="15.436602537662418"/>
    <n v="0"/>
    <n v="0"/>
    <n v="0"/>
    <n v="0"/>
    <n v="25.756990589166016"/>
    <n v="9.5259024290863135"/>
    <n v="5.0360498601098049"/>
    <n v="3.1899973283770966"/>
    <s v=""/>
    <n v="0.48293857652901134"/>
    <s v=""/>
    <n v="0"/>
  </r>
  <r>
    <x v="8"/>
    <d v="2020-08-01T00:00:00"/>
    <x v="1"/>
    <x v="33"/>
    <n v="659.24219431911399"/>
    <n v="325.93484521717448"/>
    <n v="0"/>
    <n v="0"/>
    <n v="652.7415435465432"/>
    <n v="250.4682969060228"/>
    <n v="138.51055987902629"/>
    <n v="91.123189281435742"/>
    <n v="2.6369500889385E-4"/>
    <n v="5.2954724538302986E-5"/>
    <n v="3.8167311161891991E-5"/>
    <n v="1.8598376214234001E-5"/>
    <s v="Limited Pay UL 15/5"/>
    <s v="E15/8"/>
    <s v="UE15/7"/>
    <s v="Life Saver 15/9"/>
    <s v="TMB Wealthy 3 Gens"/>
    <s v="Term ROP 20/10"/>
    <s v="Power Max Link"/>
    <s v="Unit-Linked"/>
    <s v="W99/8"/>
    <s v="Pension85"/>
    <n v="6.7454354097328372E-5"/>
    <n v="1.112863779678339E-5"/>
    <n v="0"/>
    <n v="0"/>
    <n v="8.9029102374267179E-6"/>
    <n v="9.7375580721854741E-5"/>
    <n v="8.0249999999999986E-6"/>
    <n v="1.5E-6"/>
    <n v="4.4514551187133607E-6"/>
    <n v="0"/>
    <n v="1.6450719383849104E-5"/>
    <n v="3.779203686211598E-5"/>
    <n v="5.2134717452510708E-7"/>
    <n v="0"/>
    <n v="0"/>
    <n v="-1.9424309416921992E-7"/>
    <n v="6.3418429386910476E-5"/>
    <n v="4.1310232976631193E-6"/>
    <n v="7.555079032706593E-7"/>
    <n v="1.3658549966105226E-6"/>
    <n v="0"/>
    <n v="2.2949210009930822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0"/>
    <n v="21.121641599609219"/>
    <n v="0"/>
    <n v="10.442715962092754"/>
    <n v="0"/>
    <n v="0"/>
    <n v="0"/>
    <n v="0"/>
    <n v="20.516319455514424"/>
    <n v="7.872469040169479"/>
    <n v="4.3535254076219765"/>
    <n v="2.8640929623471094"/>
    <s v=""/>
    <n v="0.49440834950470702"/>
    <s v=""/>
    <n v="0"/>
  </r>
  <r>
    <x v="8"/>
    <d v="2020-08-01T00:00:00"/>
    <x v="1"/>
    <x v="34"/>
    <n v="437.89191457140868"/>
    <n v="213.89610929380157"/>
    <n v="0"/>
    <n v="0"/>
    <n v="822.34579932157521"/>
    <n v="299.45037257275345"/>
    <n v="156.72847515894091"/>
    <n v="98.247817823350431"/>
    <n v="1.8174004070944992E-4"/>
    <n v="4.4341202941136018E-5"/>
    <n v="2.897350897363501E-5"/>
    <n v="2.2213801636329002E-5"/>
    <s v="Limited Pay UL 15/5"/>
    <s v="E15/8"/>
    <s v="UE15/7"/>
    <s v="Life Saver 15/9"/>
    <s v="TMB Wealthy 3 Gens"/>
    <s v="Term ROP 20/10"/>
    <s v="Power Max Link"/>
    <s v="Unit-Linked"/>
    <s v="W99/8"/>
    <s v="Pension85"/>
    <n v="5.3850112250723271E-5"/>
    <n v="9.1819912958059127E-6"/>
    <n v="0"/>
    <n v="0"/>
    <n v="8.7447536150532501E-6"/>
    <n v="1.2297309771168633E-4"/>
    <n v="8.5599999999999994E-6"/>
    <n v="1.6000000000000001E-6"/>
    <n v="4.3723768075266259E-6"/>
    <n v="0"/>
    <n v="1.6287760898009027E-5"/>
    <n v="3.0143057003928165E-5"/>
    <n v="4.3015194725505125E-7"/>
    <n v="0"/>
    <n v="0"/>
    <n v="-1.907924436657442E-7"/>
    <n v="8.0089491183572329E-5"/>
    <n v="4.4064248508406607E-6"/>
    <n v="8.0587509682203665E-7"/>
    <n v="1.3415911315197874E-6"/>
    <n v="0"/>
    <n v="2.3157594640443661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0"/>
    <n v="14.029739234905383"/>
    <n v="0"/>
    <n v="6.8530761516572571"/>
    <n v="0"/>
    <n v="0"/>
    <n v="0"/>
    <n v="0"/>
    <n v="25.847150818858193"/>
    <n v="9.4120246604732287"/>
    <n v="4.9261327027934305"/>
    <n v="3.0880271620513375"/>
    <s v=""/>
    <n v="0.48846782088487439"/>
    <s v=""/>
    <n v="0"/>
  </r>
  <r>
    <x v="8"/>
    <d v="2020-08-01T00:00:00"/>
    <x v="1"/>
    <x v="35"/>
    <n v="316.77967091011254"/>
    <n v="163.4046793382833"/>
    <n v="0"/>
    <n v="0"/>
    <n v="426.40751050162373"/>
    <n v="184.99570153223956"/>
    <n v="114.02833036048526"/>
    <n v="81.462456873277972"/>
    <n v="5.0341760788284999E-4"/>
    <n v="9.2342867727713187E-5"/>
    <n v="5.4785962536415994E-5"/>
    <n v="2.7248502956376001E-5"/>
    <s v="Limited Pay UL 15/5"/>
    <s v="E15/8"/>
    <s v="UE15/7"/>
    <s v="Life Saver 15/9"/>
    <s v="TMB Wealthy 3 Gens"/>
    <s v="Term ROP 20/10"/>
    <s v="Power Max Link"/>
    <s v="Unit-Linked"/>
    <s v="W99/8"/>
    <s v="Pension85"/>
    <n v="4.2353608166823494E-5"/>
    <n v="4.6995249091888385E-6"/>
    <n v="0"/>
    <n v="0"/>
    <n v="7.5192398547021428E-6"/>
    <n v="1.1983788518431543E-4"/>
    <n v="1.1896304202657795E-5"/>
    <n v="2.2236082621790275E-6"/>
    <n v="3.7596199273510722E-6"/>
    <n v="0"/>
    <n v="1.4934279625373279E-5"/>
    <n v="2.3642916631495741E-5"/>
    <n v="2.2016028176639292E-7"/>
    <n v="0"/>
    <n v="0"/>
    <n v="-1.6405426722577151E-7"/>
    <n v="7.8047600877952789E-5"/>
    <n v="6.1238516906251753E-6"/>
    <n v="1.1199690772361276E-6"/>
    <n v="1.1535768700759562E-6"/>
    <n v="0"/>
    <n v="2.1499758293044552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0"/>
    <n v="10.149390819736789"/>
    <n v="0"/>
    <n v="5.2353673694187277"/>
    <n v="0"/>
    <n v="0"/>
    <n v="0"/>
    <n v="0"/>
    <n v="13.402414462774489"/>
    <n v="5.8145998949457036"/>
    <n v="3.5840244516133479"/>
    <n v="2.5604464820218178"/>
    <s v=""/>
    <n v="0.51583069983253438"/>
    <s v=""/>
    <n v="0"/>
  </r>
  <r>
    <x v="8"/>
    <d v="2020-08-01T00:00:00"/>
    <x v="4"/>
    <x v="24"/>
    <n v="1135.4172081580002"/>
    <n v="253.31022117586011"/>
    <n v="184.72239917161016"/>
    <n v="85.319726519181401"/>
    <n v="722.0684051753617"/>
    <n v="249.67593925992216"/>
    <n v="135.62421313598097"/>
    <n v="84.406282434165234"/>
    <n v="5.3148981698715036E-4"/>
    <n v="1.5415781109236434E-4"/>
    <n v="7.105382882114099E-5"/>
    <n v="5.3378321939889999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398475650000002"/>
    <n v="37.351123169164573"/>
    <n v="0"/>
    <n v="8.3329909069259553"/>
    <n v="0"/>
    <n v="6.0766994140908563"/>
    <n v="0"/>
    <n v="2.806710688441425"/>
    <n v="0"/>
    <n v="23.546833397987264"/>
    <n v="8.1419955548554714"/>
    <n v="4.4227399074059761"/>
    <n v="2.7525102275290152"/>
    <n v="0.22309880399541243"/>
    <s v=""/>
    <n v="0.33681912290443411"/>
    <s v=""/>
  </r>
  <r>
    <x v="8"/>
    <d v="2020-08-01T00:00:00"/>
    <x v="4"/>
    <x v="25"/>
    <n v="973.7660987459999"/>
    <n v="273.21677658730295"/>
    <n v="183.93363108655785"/>
    <n v="100.1144265511156"/>
    <n v="676.43447782936016"/>
    <n v="238.59365473729395"/>
    <n v="131.83104981343774"/>
    <n v="83.554664210953021"/>
    <n v="2.9509986216136531E-4"/>
    <n v="1.2025241258841135E-4"/>
    <n v="6.2548316827316998E-5"/>
    <n v="5.1804171301184996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43392810000001"/>
    <n v="31.067667264002228"/>
    <n v="0"/>
    <n v="8.7168858280120229"/>
    <n v="0"/>
    <n v="5.868338255578843"/>
    <n v="0"/>
    <n v="3.1941158112013461"/>
    <n v="0"/>
    <n v="22.058699480465709"/>
    <n v="7.780599452418274"/>
    <n v="4.2990438916724116"/>
    <n v="2.7247387417848108"/>
    <n v="0.28057741683464549"/>
    <s v=""/>
    <n v="0.36642854733016478"/>
    <s v=""/>
  </r>
  <r>
    <x v="8"/>
    <d v="2020-08-01T00:00:00"/>
    <x v="4"/>
    <x v="26"/>
    <n v="1182.3807075949999"/>
    <n v="289.48297853512963"/>
    <n v="201.79161695623088"/>
    <n v="111.37946763251291"/>
    <n v="972.08046328710543"/>
    <n v="319.18177055924735"/>
    <n v="169.6796361496871"/>
    <n v="101.10762221908944"/>
    <n v="4.4858317444533997E-4"/>
    <n v="1.7209304212036607E-4"/>
    <n v="9.4914632108581006E-5"/>
    <n v="8.3824290961544994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090856989999999"/>
    <n v="36.844784418298573"/>
    <n v="0"/>
    <n v="9.020730690530856"/>
    <n v="0"/>
    <n v="6.2881342501732576"/>
    <n v="0"/>
    <n v="3.4707539180776772"/>
    <n v="0"/>
    <n v="31.699789873648907"/>
    <n v="10.408598300611041"/>
    <n v="5.5332958689384162"/>
    <n v="3.2971451438611852"/>
    <n v="0.24483060039430724"/>
    <s v=""/>
    <n v="0.38475308011588899"/>
    <s v=""/>
  </r>
  <r>
    <x v="8"/>
    <d v="2020-08-01T00:00:00"/>
    <x v="4"/>
    <x v="27"/>
    <n v="257.05596181099986"/>
    <n v="193.24592170200003"/>
    <n v="70.775342461554132"/>
    <n v="67.390375881412041"/>
    <n v="539.56773978397655"/>
    <n v="206.47087756864113"/>
    <n v="122.26837145804835"/>
    <n v="81.993559567592612"/>
    <n v="3.3846910534334992E-4"/>
    <n v="1.3844962806593296E-4"/>
    <n v="6.5636084442907005E-5"/>
    <n v="5.1944794085567236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8126625"/>
    <n v="7.8655447388303035"/>
    <n v="0"/>
    <n v="5.9130487853113722"/>
    <n v="0"/>
    <n v="2.1656242423456935"/>
    <n v="0"/>
    <n v="2.0620491068460982"/>
    <n v="0"/>
    <n v="17.595440521367603"/>
    <n v="6.7330675609110697"/>
    <n v="3.9872025308553463"/>
    <n v="2.6738307243579791"/>
    <n v="0.75176595921196299"/>
    <s v=""/>
    <n v="0.34872858008011748"/>
    <s v=""/>
  </r>
  <r>
    <x v="8"/>
    <d v="2020-08-01T00:00:00"/>
    <x v="4"/>
    <x v="28"/>
    <n v="591.21539429199981"/>
    <n v="354.38714361127336"/>
    <n v="131.18834119695873"/>
    <n v="99.869283734730686"/>
    <n v="640.65950505649744"/>
    <n v="235.24448075121276"/>
    <n v="137.06313916232105"/>
    <n v="89.533350972981211"/>
    <n v="3.557809801823E-4"/>
    <n v="1.6757465696873238E-4"/>
    <n v="7.6191568964866028E-5"/>
    <n v="6.4798824919373003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098163"/>
    <n v="18.418979126375543"/>
    <n v="0"/>
    <n v="11.040729764232095"/>
    <n v="0"/>
    <n v="4.0870981057999716"/>
    <n v="0"/>
    <n v="3.1113706954111575"/>
    <n v="0"/>
    <n v="20.8920685661889"/>
    <n v="7.6713820412895126"/>
    <n v="4.4696636492168773"/>
    <n v="2.9197052298837325"/>
    <n v="0.59942137338230816"/>
    <s v=""/>
    <n v="0.28180842769024694"/>
    <s v=""/>
  </r>
  <r>
    <x v="8"/>
    <d v="2020-08-01T00:00:00"/>
    <x v="4"/>
    <x v="29"/>
    <n v="984.11270290200014"/>
    <n v="634.80143359386966"/>
    <n v="203.24815871543018"/>
    <n v="159.49024699469916"/>
    <n v="748.20796442682081"/>
    <n v="268.44540229901588"/>
    <n v="156.72703648623474"/>
    <n v="101.08314831352035"/>
    <n v="5.7060829864272005E-4"/>
    <n v="1.3398072645381753E-4"/>
    <n v="7.0904039212612552E-5"/>
    <n v="5.2596404648608968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143291430000001"/>
    <n v="31.599508520605976"/>
    <n v="0"/>
    <n v="20.383248026969049"/>
    <n v="0"/>
    <n v="6.5262260147507529"/>
    <n v="0"/>
    <n v="5.1211750483464922"/>
    <n v="0"/>
    <n v="24.399251039279079"/>
    <n v="8.7540724938040544"/>
    <n v="5.1109083165124547"/>
    <n v="3.2963470436079367"/>
    <n v="0.64504952707340923"/>
    <s v=""/>
    <n v="0.25124430814807691"/>
    <s v=""/>
  </r>
  <r>
    <x v="8"/>
    <d v="2020-08-01T00:00:00"/>
    <x v="4"/>
    <x v="30"/>
    <n v="679.22013492800318"/>
    <n v="308.2084748498545"/>
    <n v="158.26562935562046"/>
    <n v="101.69228992176018"/>
    <n v="531.70334647349887"/>
    <n v="214.18954916890019"/>
    <n v="121.72436850129128"/>
    <n v="82.622652100811806"/>
    <n v="3.8489689798379005E-4"/>
    <n v="1.4213127097043572E-4"/>
    <n v="7.1354025750099015E-5"/>
    <n v="5.3449335390126983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32545220000002"/>
    <n v="21.608817554355312"/>
    <n v="0"/>
    <n v="9.8053935083101891"/>
    <n v="0"/>
    <n v="5.0350879398375508"/>
    <n v="0"/>
    <n v="3.2352547084559693"/>
    <n v="0"/>
    <n v="16.71196788325538"/>
    <n v="6.732191720027136"/>
    <n v="3.8259186264205951"/>
    <n v="2.5969125782189724"/>
    <n v="0.45376816587235647"/>
    <s v=""/>
    <n v="0.32994644281374857"/>
    <s v=""/>
  </r>
  <r>
    <x v="8"/>
    <d v="2020-08-01T00:00:00"/>
    <x v="4"/>
    <x v="31"/>
    <n v="842.69674018800481"/>
    <n v="381.17860516516521"/>
    <n v="176.02494016300892"/>
    <n v="115.89833838078435"/>
    <n v="657.92279473159965"/>
    <n v="259.03780705248602"/>
    <n v="148.0439105039554"/>
    <n v="99.354964923218773"/>
    <n v="6.9389067240166989E-4"/>
    <n v="3.4651092790908297E-4"/>
    <n v="1.0423167180006402E-4"/>
    <n v="6.6488353333000991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26.999392145694731"/>
    <n v="0"/>
    <n v="12.212685949286087"/>
    <n v="0"/>
    <n v="5.6397113697428507"/>
    <n v="0"/>
    <n v="3.713298672876201"/>
    <n v="0"/>
    <n v="20.679171361514339"/>
    <n v="8.1418173135869427"/>
    <n v="4.6531681511185496"/>
    <n v="3.1228259025478131"/>
    <n v="0.45233188522851603"/>
    <s v=""/>
    <n v="0.30405258010366409"/>
    <s v=""/>
  </r>
  <r>
    <x v="8"/>
    <d v="2020-08-01T00:00:00"/>
    <x v="4"/>
    <x v="32"/>
    <n v="998.43957581221594"/>
    <n v="481.59262014037046"/>
    <n v="0"/>
    <n v="0"/>
    <n v="819.47728639831962"/>
    <n v="303.07347615238513"/>
    <n v="160.22556902533876"/>
    <n v="101.49207242308486"/>
    <n v="4.1642211104221991E-4"/>
    <n v="1.814071567497197E-4"/>
    <n v="8.1007215292017997E-5"/>
    <n v="6.1547059561409988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0"/>
    <n v="31.989279601486274"/>
    <n v="0"/>
    <n v="15.429878134738686"/>
    <n v="0"/>
    <n v="0"/>
    <n v="0"/>
    <n v="0"/>
    <n v="25.756990589166016"/>
    <n v="9.5259024290863135"/>
    <n v="5.0360498601098049"/>
    <n v="3.1899973283770966"/>
    <s v=""/>
    <n v="0.48234528338743177"/>
    <s v=""/>
    <n v="0"/>
  </r>
  <r>
    <x v="8"/>
    <d v="2020-08-01T00:00:00"/>
    <x v="4"/>
    <x v="33"/>
    <n v="659.8485840061104"/>
    <n v="325.89995009295853"/>
    <n v="0"/>
    <n v="0"/>
    <n v="652.7415435465432"/>
    <n v="250.4682969060228"/>
    <n v="138.51055987902629"/>
    <n v="91.123189281435742"/>
    <n v="4.2085723939185005E-4"/>
    <n v="9.4285864600363929E-5"/>
    <n v="8.3540788791013006E-5"/>
    <n v="4.8745500821092004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0"/>
    <n v="21.141069885220801"/>
    <n v="0"/>
    <n v="10.441597947630672"/>
    <n v="0"/>
    <n v="0"/>
    <n v="0"/>
    <n v="0"/>
    <n v="20.516319455514424"/>
    <n v="7.872469040169479"/>
    <n v="4.3535254076219765"/>
    <n v="2.8640929623471094"/>
    <s v=""/>
    <n v="0.49390111306193329"/>
    <s v=""/>
    <n v="0"/>
  </r>
  <r>
    <x v="8"/>
    <d v="2020-08-01T00:00:00"/>
    <x v="4"/>
    <x v="34"/>
    <n v="438.28861802961029"/>
    <n v="213.87328071220185"/>
    <n v="0"/>
    <n v="0"/>
    <n v="822.34579932157521"/>
    <n v="299.45037257275345"/>
    <n v="156.72847515894091"/>
    <n v="98.247817823350431"/>
    <n v="3.2265054996426094E-4"/>
    <n v="8.0268262748153609E-5"/>
    <n v="7.5920315749015033E-5"/>
    <n v="5.3629715900385988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0"/>
    <n v="14.04244932588206"/>
    <n v="0"/>
    <n v="6.8523447404658437"/>
    <n v="0"/>
    <n v="0"/>
    <n v="0"/>
    <n v="0"/>
    <n v="25.847150818858193"/>
    <n v="9.4120246604732287"/>
    <n v="4.9261327027934305"/>
    <n v="3.0880271620513375"/>
    <s v=""/>
    <n v="0.48797361353735358"/>
    <s v=""/>
    <n v="0"/>
  </r>
  <r>
    <x v="8"/>
    <d v="2020-08-01T00:00:00"/>
    <x v="4"/>
    <x v="35"/>
    <n v="317.12321120610977"/>
    <n v="163.38491006852314"/>
    <n v="0"/>
    <n v="0"/>
    <n v="426.40751050162373"/>
    <n v="184.99570153223956"/>
    <n v="114.02833036048526"/>
    <n v="81.462456873277972"/>
    <n v="7.5471454477725702E-4"/>
    <n v="1.3929302339416529E-4"/>
    <n v="1.1935121440276298E-4"/>
    <n v="6.7723786240219999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0"/>
    <n v="10.160397601568421"/>
    <n v="0"/>
    <n v="5.234733976359002"/>
    <n v="0"/>
    <n v="0"/>
    <n v="0"/>
    <n v="0"/>
    <n v="13.402414462774489"/>
    <n v="5.8145998949457036"/>
    <n v="3.5840244516133479"/>
    <n v="2.5604464820218178"/>
    <s v=""/>
    <n v="0.51520955986515093"/>
    <s v="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2">
  <r>
    <x v="0"/>
    <d v="2019-12-01T00:00:00"/>
    <x v="0"/>
    <x v="0"/>
    <n v="66.963497510433811"/>
    <n v="56.726855223237109"/>
    <n v="30.936873011264783"/>
    <n v="30.631733340767845"/>
    <n v="55.402316724544768"/>
    <n v="35.78142616656249"/>
    <n v="24.698106933878748"/>
    <n v="19.20973633223905"/>
    <n v="46.346231858984922"/>
    <n v="30.684268541499037"/>
    <n v="20.935490183106314"/>
    <n v="16.531753000253723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15.880438779599112"/>
    <n v="17.387834712459743"/>
    <n v="10.041904781616742"/>
    <n v="5.8332875701959557"/>
    <n v="0"/>
    <n v="0"/>
    <n v="2.264512528608595"/>
    <n v="2.0538730968565604"/>
    <n v="1.8305749096923263"/>
    <n v="1.9813665639037825"/>
    <n v="9.6897045675009963"/>
    <n v="11.212391247603403"/>
    <n v="13.876295848377"/>
    <n v="12.081259489821999"/>
    <n v="2.278153909139959"/>
    <n v="0"/>
    <n v="0"/>
    <n v="3.6174857595452323"/>
    <n v="2.4886625083709686"/>
    <n v="0.49765230588238468"/>
    <n v="0.32787977767015791"/>
    <n v="10.347074376826001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419977623914541"/>
    <n v="8.539086536287531"/>
    <n v="0"/>
    <n v="7.233724994833203"/>
    <n v="0"/>
    <n v="3.9450244629794997"/>
    <n v="0"/>
    <n v="3.9061135018006627"/>
    <n v="0"/>
    <n v="7.061269606580912"/>
    <n v="4.560500571235683"/>
    <n v="3.1478826544273235"/>
    <n v="2.4483656159667078"/>
    <n v="0.84713100916507988"/>
    <s v=""/>
    <n v="0.53998645298109382"/>
    <s v=""/>
  </r>
  <r>
    <x v="0"/>
    <d v="2019-12-01T00:00:00"/>
    <x v="0"/>
    <x v="1"/>
    <n v="77.808338299550556"/>
    <n v="61.520173360252464"/>
    <n v="32.875534254518278"/>
    <n v="30.508907126909659"/>
    <n v="41.551737543408564"/>
    <n v="27.020629553220722"/>
    <n v="19.321754376129213"/>
    <n v="15.146506824070995"/>
    <n v="37.726952234566106"/>
    <n v="26.470685905904173"/>
    <n v="15.420621814349065"/>
    <n v="13.498723189227327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12.100619997162758"/>
    <n v="24.510880552261117"/>
    <n v="12.201797316897336"/>
    <n v="6.0003555222495608"/>
    <n v="0"/>
    <n v="0"/>
    <n v="3.7813120570988086"/>
    <n v="1.7268875263875263"/>
    <n v="3.0088887414435876"/>
    <n v="6.0735143239707421"/>
    <n v="8.4040822620791289"/>
    <n v="8.484673444444061"/>
    <n v="17.645540416909185"/>
    <n v="14.027238323607497"/>
    <n v="2.7101962861525832"/>
    <n v="0"/>
    <n v="0"/>
    <n v="5.7997464636054845"/>
    <n v="2.0523944910494798"/>
    <n v="0.7857820889465984"/>
    <n v="1.3673156655817122"/>
    <n v="8.6472861799558629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478480153993235"/>
    <n v="9.9146082017480843"/>
    <n v="0"/>
    <n v="7.8391137595345137"/>
    <n v="0"/>
    <n v="4.1891145432491488"/>
    <n v="0"/>
    <n v="3.8875507103404661"/>
    <n v="0"/>
    <n v="5.2959522049356824"/>
    <n v="3.4438984052504389"/>
    <n v="2.4626428096920709"/>
    <n v="1.9304890951482447"/>
    <n v="0.7906629894010706"/>
    <s v=""/>
    <n v="0.4959171188978011"/>
    <s v=""/>
  </r>
  <r>
    <x v="0"/>
    <d v="2019-12-01T00:00:00"/>
    <x v="0"/>
    <x v="2"/>
    <n v="119.23024842522656"/>
    <n v="95.868204038672985"/>
    <n v="56.366219879084746"/>
    <n v="50.163564241992589"/>
    <n v="110.80463344908954"/>
    <n v="71.850989113428085"/>
    <n v="49.903983318130472"/>
    <n v="38.893780232025058"/>
    <n v="93.498721085435349"/>
    <n v="65.718485653395462"/>
    <n v="37.873746946022109"/>
    <n v="31.939597483170285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47.128619372691453"/>
    <n v="32.62630099386201"/>
    <n v="10.530998438755027"/>
    <n v="4.4692649426258759"/>
    <n v="0"/>
    <n v="0"/>
    <n v="3.3178295662986357"/>
    <n v="2.6278560165537281"/>
    <n v="2.7778151316082096"/>
    <n v="3.9149703625447381"/>
    <n v="11.836593600286875"/>
    <n v="30.709334152812367"/>
    <n v="24.308671520723561"/>
    <n v="12.352004858810753"/>
    <n v="2.4755264294172572"/>
    <n v="0"/>
    <n v="0"/>
    <n v="5.169483840507028"/>
    <n v="2.917789388459592"/>
    <n v="0.75100680696828048"/>
    <n v="0.70502069874997786"/>
    <n v="16.479366342224168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494219555765268"/>
    <n v="15.189685189559835"/>
    <n v="0"/>
    <n v="12.21340941807372"/>
    <n v="0"/>
    <n v="7.1809389529683836"/>
    <n v="0"/>
    <n v="6.3907335503035982"/>
    <n v="0"/>
    <n v="14.122539213161824"/>
    <n v="9.157725445886479"/>
    <n v="6.3604827647129598"/>
    <n v="4.9571838232490935"/>
    <n v="0.80405941700939487"/>
    <s v=""/>
    <n v="0.52325549169312424"/>
    <s v=""/>
  </r>
  <r>
    <x v="0"/>
    <d v="2019-12-01T00:00:00"/>
    <x v="0"/>
    <x v="3"/>
    <n v="61.695484014146658"/>
    <n v="47.464072673420844"/>
    <n v="29.30166564959983"/>
    <n v="26.01810488169636"/>
    <n v="71.089524102122823"/>
    <n v="46.323293168266815"/>
    <n v="32.619693984189269"/>
    <n v="25.53068701690983"/>
    <n v="36.240975824531873"/>
    <n v="28.53688703520432"/>
    <n v="15.305228603806754"/>
    <n v="15.780792325869253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18.792502118727683"/>
    <n v="11.265017920410388"/>
    <n v="8.3590733899999989"/>
    <n v="6.3937430646394757"/>
    <n v="0"/>
    <n v="0"/>
    <n v="1.6313147162788735"/>
    <n v="2.8631246284601208"/>
    <n v="1.4807672960724338"/>
    <n v="2.6916907861619013"/>
    <n v="8.2182500933957812"/>
    <n v="12.320870289776977"/>
    <n v="8.9039422832862378"/>
    <n v="9.8789294168517134"/>
    <n v="2.5885348490074747"/>
    <n v="0"/>
    <n v="0"/>
    <n v="2.4626276667596096"/>
    <n v="2.6429122250585149"/>
    <n v="0.1205755467166845"/>
    <n v="0.51312220524014518"/>
    <n v="8.032558190723492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449625164060217"/>
    <n v="7.8643440150445665"/>
    <n v="0"/>
    <n v="6.050261243971546"/>
    <n v="0"/>
    <n v="3.7350931363052164"/>
    <n v="0"/>
    <n v="3.3165365452397242"/>
    <n v="0"/>
    <n v="9.0606733719174777"/>
    <n v="5.9041080132467583"/>
    <n v="4.1575238604504134"/>
    <n v="3.253998657925556"/>
    <n v="0.76932815151490541"/>
    <s v=""/>
    <n v="0.54816418853719862"/>
    <s v=""/>
  </r>
  <r>
    <x v="0"/>
    <d v="2019-12-01T00:00:00"/>
    <x v="0"/>
    <x v="4"/>
    <n v="90.361571688344711"/>
    <n v="70.255221770134028"/>
    <n v="45.300723289085866"/>
    <n v="38.671220369232103"/>
    <n v="141.50959408634827"/>
    <n v="92.487205015737615"/>
    <n v="65.506962310662217"/>
    <n v="51.245376474743161"/>
    <n v="73.246867965779032"/>
    <n v="53.955855572318931"/>
    <n v="33.01329231315917"/>
    <n v="29.284085091857023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25.535134578213516"/>
    <n v="17.23842395642686"/>
    <n v="13.82393559"/>
    <n v="11.954212301892646"/>
    <n v="0"/>
    <n v="0"/>
    <n v="1.5790125149488146"/>
    <n v="4.3312882720944197"/>
    <n v="1.6528664298128195"/>
    <n v="1.0283840531948041"/>
    <n v="13.218313991760837"/>
    <n v="15.490677183453185"/>
    <n v="12.287199976618128"/>
    <n v="15.457191987677772"/>
    <n v="7.0346451854364149"/>
    <n v="0"/>
    <n v="0"/>
    <n v="2.3539916422978613"/>
    <n v="3.4598710342045718"/>
    <n v="0.22918421970327554"/>
    <n v="0.23212637570581496"/>
    <n v="13.710334165037004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482368193252903"/>
    <n v="11.513614301984463"/>
    <n v="0"/>
    <n v="8.9517204166341457"/>
    <n v="0"/>
    <n v="5.7720892388897553"/>
    <n v="0"/>
    <n v="4.9273768439312526"/>
    <n v="0"/>
    <n v="18.036021864025102"/>
    <n v="11.787902174240926"/>
    <n v="8.3491512509041428"/>
    <n v="6.5314492384501213"/>
    <n v="0.77749003760628366"/>
    <s v=""/>
    <n v="0.55043909043173067"/>
    <s v=""/>
  </r>
  <r>
    <x v="0"/>
    <d v="2019-12-01T00:00:00"/>
    <x v="0"/>
    <x v="5"/>
    <n v="124.32602211325172"/>
    <n v="91.500425162105799"/>
    <n v="58.878484435451959"/>
    <n v="47.329438312284957"/>
    <n v="133.66536133993367"/>
    <n v="87.087293311863107"/>
    <n v="61.232683173841671"/>
    <n v="47.826484430581232"/>
    <n v="58.609240775082377"/>
    <n v="43.78596882400916"/>
    <n v="27.894179371425505"/>
    <n v="24.771936297038394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41.260738529180237"/>
    <n v="34.537732622418659"/>
    <n v="12.806801627557054"/>
    <n v="9.3697567776325652"/>
    <n v="0"/>
    <n v="0.23479486830618129"/>
    <n v="2.4032049353423561"/>
    <n v="5.6120022790895137"/>
    <n v="2.4935077400000001"/>
    <n v="1.2010046245221646"/>
    <n v="14.406478109202993"/>
    <n v="24.684113113607403"/>
    <n v="23.647873486858895"/>
    <n v="14.773766395865653"/>
    <n v="4.7783610929221592"/>
    <n v="0"/>
    <n v="8.4797997764519129E-2"/>
    <n v="3.7754938246670227"/>
    <n v="4.7806041554698977"/>
    <n v="0.47891669712349982"/>
    <n v="0.2941692477545938"/>
    <n v="14.202329150072146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260576974161911"/>
    <n v="15.886162218596795"/>
    <n v="0"/>
    <n v="11.691764704509536"/>
    <n v="0"/>
    <n v="7.5233900275091203"/>
    <n v="0"/>
    <n v="6.0476730612286422"/>
    <n v="0"/>
    <n v="17.036239805188117"/>
    <n v="11.099659612429484"/>
    <n v="7.8043755241247883"/>
    <n v="6.0956963691314554"/>
    <n v="0.73597163012869293"/>
    <s v=""/>
    <n v="0.51725921741275238"/>
    <s v=""/>
  </r>
  <r>
    <x v="0"/>
    <d v="2019-12-01T00:00:00"/>
    <x v="0"/>
    <x v="6"/>
    <n v="89.033422777086344"/>
    <n v="62.249165882940588"/>
    <n v="42.938852739317092"/>
    <n v="35.072811465040957"/>
    <n v="74.820564792670041"/>
    <n v="48.771749865553545"/>
    <n v="34.087560425567666"/>
    <n v="26.712793701493865"/>
    <n v="40.521131108006472"/>
    <n v="33.638858529285301"/>
    <n v="17.592882509053684"/>
    <n v="17.924920098329896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20.769030924708417"/>
    <n v="14.884221707454314"/>
    <n v="13.32807676"/>
    <n v="9.3905332017550922"/>
    <n v="0"/>
    <n v="3.3944660310853227"/>
    <n v="4.3857610408306016"/>
    <n v="4.2156195436769242"/>
    <n v="4.7283000593437681"/>
    <n v="2.4324362500000003"/>
    <n v="11.504977258231889"/>
    <n v="12.712790451590068"/>
    <n v="10.510113347559852"/>
    <n v="13.423645699782735"/>
    <n v="3.1718309096190831"/>
    <n v="0"/>
    <n v="1.0605564015116433"/>
    <n v="5.6143293498636124"/>
    <n v="4.1956660983078429"/>
    <n v="0.21691620843372039"/>
    <n v="0.78817930075510734"/>
    <n v="10.555138115516925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119935044550282"/>
    <n v="11.397017000374143"/>
    <n v="0"/>
    <n v="7.9684098364189753"/>
    <n v="0"/>
    <n v="5.4965294984986732"/>
    <n v="0"/>
    <n v="4.4896109354212355"/>
    <n v="0"/>
    <n v="9.5362109628826168"/>
    <n v="6.2161746177091786"/>
    <n v="4.3446099121142678"/>
    <n v="3.4046633683038379"/>
    <n v="0.6991662674678284"/>
    <s v=""/>
    <n v="0.56342620768598406"/>
    <s v=""/>
  </r>
  <r>
    <x v="0"/>
    <d v="2019-12-01T00:00:00"/>
    <x v="0"/>
    <x v="7"/>
    <n v="102.109569515345"/>
    <n v="76.474389886298795"/>
    <n v="53.056030784129263"/>
    <n v="43.725748246796741"/>
    <n v="116.00959408634829"/>
    <n v="76.038622745830295"/>
    <n v="53.773004396904085"/>
    <n v="42.214415854354115"/>
    <n v="68.111533265775833"/>
    <n v="55.539192744162705"/>
    <n v="33.392760813417581"/>
    <n v="30.16806760966676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33.355770444445511"/>
    <n v="12.179933400593129"/>
    <n v="16.210473114223735"/>
    <n v="2.3161352005298967"/>
    <n v="0"/>
    <n v="9.9687224508724697"/>
    <n v="4.4183078094722763"/>
    <n v="3.4046220720497975"/>
    <n v="3.4041309048950104"/>
    <n v="2.7469783632228664"/>
    <n v="14.104495755040304"/>
    <n v="18.392354685830103"/>
    <n v="8.7095528118505428"/>
    <n v="17.136226188558464"/>
    <n v="1.0695433515291302"/>
    <n v="0"/>
    <n v="10.877025381275967"/>
    <n v="5.7670954121505256"/>
    <n v="3.7651214761984098"/>
    <n v="9.4986985478783537E-2"/>
    <n v="0.31840579332072338"/>
    <n v="10.344077800106149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41198315201181"/>
    <n v="13.022189391306727"/>
    <n v="0"/>
    <n v="9.7528957707960604"/>
    <n v="0"/>
    <n v="6.7663166586761694"/>
    <n v="0"/>
    <n v="5.5764114729796717"/>
    <n v="0"/>
    <n v="14.785934401743212"/>
    <n v="9.6914578209963"/>
    <n v="6.8536065646904687"/>
    <n v="5.3804134782662816"/>
    <n v="0.74894439619399478"/>
    <s v=""/>
    <n v="0.57176982139782551"/>
    <s v=""/>
  </r>
  <r>
    <x v="0"/>
    <d v="2019-12-01T00:00:00"/>
    <x v="0"/>
    <x v="8"/>
    <n v="102.48043719533904"/>
    <n v="85.36928763392811"/>
    <n v="54.917091458221634"/>
    <n v="48.038297396656624"/>
    <n v="155.43432064938636"/>
    <n v="99.096041545413328"/>
    <n v="72.144018791552341"/>
    <n v="53.600992738517121"/>
    <n v="94.955526220369237"/>
    <n v="78.16485667206922"/>
    <n v="47.805975500645637"/>
    <n v="42.693756053917809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32.701669010067718"/>
    <n v="8.1555498083097149"/>
    <n v="11.899724196672011"/>
    <n v="6.6640094938718626"/>
    <n v="0"/>
    <n v="20.704921428821585"/>
    <n v="4.5931568503681035"/>
    <n v="3.3220263513161012"/>
    <n v="2.9820268576382194"/>
    <n v="1.7026831021879067"/>
    <n v="9.7546700960858175"/>
    <n v="17.827227368419571"/>
    <n v="6.0167650702346682"/>
    <n v="12.14581216126339"/>
    <n v="4.6873174562055038"/>
    <n v="0"/>
    <n v="25.294333014245474"/>
    <n v="6.1746412500437797"/>
    <n v="3.5809732401549814"/>
    <n v="0.1620706470265576"/>
    <n v="0.20858265374434265"/>
    <n v="9.2715647725898407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357985477016818"/>
    <n v="13.078493094414426"/>
    <n v="0"/>
    <n v="10.894778255748774"/>
    <n v="0"/>
    <n v="7.0084868981642421"/>
    <n v="0"/>
    <n v="6.1306192475745487"/>
    <n v="0"/>
    <n v="19.810789676504854"/>
    <n v="12.630227536804439"/>
    <n v="9.1950733707079753"/>
    <n v="6.8316829202085163"/>
    <n v="0.83303008818360924"/>
    <s v=""/>
    <n v="0.56271170497110823"/>
    <s v=""/>
  </r>
  <r>
    <x v="0"/>
    <d v="2019-12-01T00:00:00"/>
    <x v="0"/>
    <x v="9"/>
    <n v="106.32805592987938"/>
    <n v="67.550296872773941"/>
    <n v="52.358912872563018"/>
    <n v="38.397658835369249"/>
    <n v="133.5319327916697"/>
    <n v="85.137152332853503"/>
    <n v="61.970725226371243"/>
    <n v="46.101040024607357"/>
    <n v="97.762942713921987"/>
    <n v="87.622306584769277"/>
    <n v="45.734728458349885"/>
    <n v="45.772604995470843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26.790937915628213"/>
    <n v="16.301173256766663"/>
    <n v="11.3112637395398"/>
    <n v="4.4373070499660923"/>
    <n v="8.3199539002982608"/>
    <n v="10.530288733109749"/>
    <n v="3.7030408663149315"/>
    <n v="3.2570687996923646"/>
    <n v="3.4936208426035069"/>
    <n v="3.3621735599705747"/>
    <n v="14.821227265989222"/>
    <n v="11.924310693469064"/>
    <n v="9.773566030507796"/>
    <n v="10.259009329408197"/>
    <n v="1.1993012201866358"/>
    <n v="6.3382183881076797"/>
    <n v="11.09625125545829"/>
    <n v="4.2268230916673692"/>
    <n v="3.3485697954912763"/>
    <n v="-1.6793283689982945"/>
    <n v="0.76955352388986742"/>
    <n v="10.294021913586064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422990531413141"/>
    <n v="13.558276113850642"/>
    <n v="0"/>
    <n v="8.613583391176082"/>
    <n v="0"/>
    <n v="6.6764749109625079"/>
    <n v="0"/>
    <n v="4.8962247645974006"/>
    <n v="0"/>
    <n v="17.019233748253875"/>
    <n v="10.851105543976102"/>
    <n v="7.8984422386958926"/>
    <n v="5.8757808698875289"/>
    <n v="0.63530078004361912"/>
    <s v=""/>
    <n v="0.56843064520779885"/>
    <s v=""/>
  </r>
  <r>
    <x v="0"/>
    <d v="2019-12-01T00:00:00"/>
    <x v="0"/>
    <x v="10"/>
    <n v="76.483041589870083"/>
    <n v="52.581408686341128"/>
    <n v="39.081776138368177"/>
    <n v="32.776263897311729"/>
    <n v="156.4995604364527"/>
    <n v="99.967752683216418"/>
    <n v="73.20484071517923"/>
    <n v="54.58065899583454"/>
    <n v="80.038946628263218"/>
    <n v="73.833910327334053"/>
    <n v="33.745821128764305"/>
    <n v="36.401193074527896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10.968710921324075"/>
    <n v="12.224245497458709"/>
    <n v="1.10687451331"/>
    <n v="4.9249784835061394"/>
    <n v="22.425839363669585"/>
    <n v="2.2705362203724997"/>
    <n v="2.7660520646598004"/>
    <n v="2.679498405949376"/>
    <n v="3.2165671848616504"/>
    <n v="0.82496539104235"/>
    <n v="13.074773543715899"/>
    <n v="5.0182274879782911"/>
    <n v="8.1914812767070533"/>
    <n v="1.149845676009972"/>
    <n v="1.3110253913331502"/>
    <n v="21.688429344655326"/>
    <n v="2.0603449109948095"/>
    <n v="3.2092681553409057"/>
    <n v="2.6461875838156996"/>
    <n v="-1.4370712416054425"/>
    <n v="0.16716576215429182"/>
    <n v="8.5765043389570721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283879863834205"/>
    <n v="9.7699605235335198"/>
    <n v="0"/>
    <n v="6.7167606891483196"/>
    <n v="0"/>
    <n v="4.9923146638038922"/>
    <n v="0"/>
    <n v="4.1868471458392538"/>
    <n v="0"/>
    <n v="19.946559185378113"/>
    <n v="12.741330965812491"/>
    <n v="9.3302798034018384"/>
    <n v="6.9565457053115738"/>
    <n v="0.68749107767316298"/>
    <s v=""/>
    <n v="0.62334320658521825"/>
    <s v=""/>
  </r>
  <r>
    <x v="0"/>
    <d v="2019-12-01T00:00:00"/>
    <x v="0"/>
    <x v="11"/>
    <n v="134.18698032793608"/>
    <n v="151.73019537869865"/>
    <n v="65.32098441181752"/>
    <n v="81.805020201274729"/>
    <n v="194.738778111644"/>
    <n v="124.24759637887657"/>
    <n v="90.560929352080095"/>
    <n v="66.596082161797327"/>
    <n v="101.75217990961842"/>
    <n v="114.94484915407857"/>
    <n v="45.374410271059197"/>
    <n v="58.48341146672238"/>
    <s v="Crisis XDefender Supreme"/>
    <s v="MaxFocus"/>
    <s v="Mind+ Critical Illness"/>
    <s v="Noble Fortune"/>
    <s v="Crisis OneCover"/>
    <s v="MediSaver Supreme"/>
    <s v="Life Promise"/>
    <s v="CANsurance"/>
    <s v="i.PaySmart"/>
    <s v="Basic Plus II series"/>
    <n v="16.915093466181936"/>
    <n v="24.617625949799333"/>
    <n v="1.8362575956431999"/>
    <n v="4.8988666301449841"/>
    <n v="41.569640974144093"/>
    <n v="1.9217882306864"/>
    <n v="7.56192825242778"/>
    <n v="3.4904358940470788"/>
    <n v="4.4087800644005881"/>
    <n v="1.70592494158112"/>
    <n v="25.260638328879566"/>
    <n v="23.102356255110752"/>
    <n v="21.718376406632732"/>
    <n v="4.1027314640690218"/>
    <n v="1.9468672463396295"/>
    <n v="43.510530196505883"/>
    <n v="10.228332007321422"/>
    <n v="11.196051174252181"/>
    <n v="4.018409900162367"/>
    <n v="6.4546666177609291"/>
    <n v="0.35867079431038301"/>
    <n v="25.093203316233357"/>
    <n v="0.64065846357056699"/>
    <n v="0.22107957006011492"/>
    <n v="0.65357335010350837"/>
    <n v="9.0947503868041679E-2"/>
    <n v="0.73217333364853376"/>
    <n v="0.52799311127587656"/>
    <n v="0.34632096283953168"/>
    <n v="0.99322396255687195"/>
    <n v="0.38661881792789188"/>
    <n v="0.1244027671241407"/>
    <s v="SPRO"/>
    <s v="TPAR"/>
    <s v="SPRO"/>
    <s v="UNLF"/>
    <s v="SPRO"/>
    <s v="SPRO"/>
    <s v="TPAR"/>
    <s v="SPRO"/>
    <s v="TPAR"/>
    <s v="UNLF"/>
    <s v="HKD"/>
    <n v="7.8053259788814451"/>
    <n v="17.191720203742978"/>
    <n v="0"/>
    <n v="19.439315640272923"/>
    <n v="0"/>
    <n v="8.3687708352673376"/>
    <n v="0"/>
    <n v="10.480666716881686"/>
    <n v="0"/>
    <n v="24.820316123950949"/>
    <n v="15.835904125868531"/>
    <n v="11.542389845482022"/>
    <n v="8.4879643792608697"/>
    <n v="1.1307370879640422"/>
    <s v=""/>
    <n v="0.53914792633793251"/>
    <s v=""/>
  </r>
  <r>
    <x v="0"/>
    <d v="2019-12-01T00:00:00"/>
    <x v="1"/>
    <x v="0"/>
    <n v="49.081665866216824"/>
    <n v="21.282002079995337"/>
    <n v="8.6539391963214012"/>
    <n v="5.9157941270285237"/>
    <n v="29.181712186867905"/>
    <n v="17.188024873742204"/>
    <n v="6.409947926961638"/>
    <n v="4.3815856509438555"/>
    <n v="19.109959610779388"/>
    <n v="11.951902128284884"/>
    <n v="5.455120760570181"/>
    <n v="3.5076692487017156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18.615252434380373"/>
    <n v="2.9607799736812908"/>
    <n v="22.767306117999954"/>
    <n v="1.2934618733000003"/>
    <n v="1.7110065293499999"/>
    <n v="0.88734973121000005"/>
    <n v="0.53854583863387329"/>
    <n v="0.24858715907978002"/>
    <n v="0"/>
    <n v="4.8484208581559995E-2"/>
    <n v="1.0891999999984137E-2"/>
    <n v="13.724124017619273"/>
    <n v="1.839482699953884"/>
    <n v="3.5821538289875061"/>
    <n v="0.53020922663563708"/>
    <n v="0.68179709359052709"/>
    <n v="0.31828318118350662"/>
    <n v="0.28186819466864904"/>
    <n v="0.21393185726733327"/>
    <n v="0"/>
    <n v="9.8922299740832387E-2"/>
    <n v="1.1229680348186832E-2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419977623914541"/>
    <n v="6.2588217127020878"/>
    <n v="0"/>
    <n v="2.7138495476317619"/>
    <n v="0"/>
    <n v="1.1035375753132506"/>
    <n v="0"/>
    <n v="0.75437335055097932"/>
    <n v="0"/>
    <n v="3.7193379179003148"/>
    <n v="2.1906895742564241"/>
    <n v="0.81697613299207117"/>
    <n v="0.55845241525673961"/>
    <n v="0.4336039069660807"/>
    <s v=""/>
    <n v="0.27797169198612448"/>
    <s v=""/>
  </r>
  <r>
    <x v="0"/>
    <d v="2019-12-01T00:00:00"/>
    <x v="1"/>
    <x v="1"/>
    <n v="39.193279660594257"/>
    <n v="21.221141166477839"/>
    <n v="9.4300054092449699"/>
    <n v="7.5651872248967882"/>
    <n v="14.63584282281909"/>
    <n v="8.6101797473864092"/>
    <n v="3.2120170974332947"/>
    <n v="2.1930897319420328"/>
    <n v="10.172543072953726"/>
    <n v="7.6375060528388463"/>
    <n v="2.7440549620904284"/>
    <n v="2.2154780472366533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19.137474448957608"/>
    <n v="2.065688761834267"/>
    <n v="16.203090968000001"/>
    <n v="0.25549316748423262"/>
    <n v="0.49248861247372105"/>
    <n v="0.76349999999999996"/>
    <n v="0.1890272958444289"/>
    <n v="-4.0000190000000005E-2"/>
    <n v="0.10907359599999999"/>
    <n v="1.7443E-2"/>
    <n v="0"/>
    <n v="16.033361406493317"/>
    <n v="1.8146326945614415"/>
    <n v="2.5449274052336928"/>
    <n v="0.10354872285456222"/>
    <n v="0.20457504098584989"/>
    <n v="0.38442328997385167"/>
    <n v="8.7791850454668668E-2"/>
    <n v="-3.9389457599164561E-2"/>
    <n v="7.2531597350772553E-2"/>
    <n v="1.4738616168846782E-2"/>
    <n v="0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478480153993235"/>
    <n v="4.99414356441254"/>
    <n v="0"/>
    <n v="2.7040713740680209"/>
    <n v="0"/>
    <n v="1.2016039799370581"/>
    <n v="0"/>
    <n v="0.96398238218325727"/>
    <n v="0"/>
    <n v="1.8654027160146163"/>
    <n v="1.097405382155844"/>
    <n v="0.40938574498051061"/>
    <n v="0.27951895848799818"/>
    <n v="0.54144846642711608"/>
    <s v=""/>
    <n v="0.35649295038134904"/>
    <s v=""/>
  </r>
  <r>
    <x v="0"/>
    <d v="2019-12-01T00:00:00"/>
    <x v="1"/>
    <x v="2"/>
    <n v="31.879076930259416"/>
    <n v="19.238571050750277"/>
    <n v="8.4640417849801128"/>
    <n v="6.3474069347530531"/>
    <n v="29.223257380550383"/>
    <n v="17.202955366708977"/>
    <n v="6.416452253197094"/>
    <n v="4.3837068414699338"/>
    <n v="17.992542811097884"/>
    <n v="11.171895589306526"/>
    <n v="5.3921609721413679"/>
    <n v="3.5026959426730584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16.776235571296393"/>
    <n v="2.2789313243730249"/>
    <n v="4.3036097379999996"/>
    <n v="7.4571532515899985"/>
    <n v="0.71600133499999996"/>
    <n v="0.220808"/>
    <n v="0.11813471000000002"/>
    <n v="0"/>
    <n v="0"/>
    <n v="8.2030000000000002E-3"/>
    <n v="0"/>
    <n v="13.260302559636681"/>
    <n v="1.5291218064009953"/>
    <n v="0.6791916320096707"/>
    <n v="2.9365536412948297"/>
    <n v="0.31135247705913671"/>
    <n v="0.4002454896695119"/>
    <n v="6.9005256160152947E-2"/>
    <n v="0"/>
    <n v="0"/>
    <n v="1.568285870768172E-2"/>
    <n v="3.7115329811616249E-2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494219555765268"/>
    <n v="4.0613279692030462"/>
    <n v="0"/>
    <n v="2.4509538612690411"/>
    <n v="0"/>
    <n v="1.0783012854808929"/>
    <n v="0"/>
    <n v="0.80864641634453283"/>
    <n v="0"/>
    <n v="3.7246330360613147"/>
    <n v="2.1925925314327768"/>
    <n v="0.81780513805671617"/>
    <n v="0.55872277034434426"/>
    <n v="0.60348582529029082"/>
    <s v=""/>
    <n v="0.32993130924375558"/>
    <s v=""/>
  </r>
  <r>
    <x v="0"/>
    <d v="2019-12-01T00:00:00"/>
    <x v="1"/>
    <x v="3"/>
    <n v="23.891369020168298"/>
    <n v="15.598735823212373"/>
    <n v="6.3366655538210725"/>
    <n v="4.3883395315532931"/>
    <n v="43.820591463345707"/>
    <n v="25.45879485842363"/>
    <n v="9.5557388393604334"/>
    <n v="6.4220785275930652"/>
    <n v="49.215058393636816"/>
    <n v="27.692061512517412"/>
    <n v="6.1692689885771888"/>
    <n v="3.8279427924990395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14.52135764116357"/>
    <n v="3.5236047763847282"/>
    <n v="0"/>
    <n v="3.8577541431200002"/>
    <n v="1.3687034394999997"/>
    <n v="0.56954199999999999"/>
    <n v="5.0407020000000004E-2"/>
    <n v="0"/>
    <n v="0"/>
    <n v="0"/>
    <n v="0"/>
    <n v="10.719722175545856"/>
    <n v="2.5754827106008675"/>
    <n v="0"/>
    <n v="1.4951588719035089"/>
    <n v="0.48114404778838871"/>
    <n v="0.30721196151807217"/>
    <n v="2.0016055855689011E-2"/>
    <n v="0"/>
    <n v="0"/>
    <n v="0"/>
    <n v="0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449625164060217"/>
    <n v="3.0454408125220138"/>
    <n v="0"/>
    <n v="1.9883760809042785"/>
    <n v="0"/>
    <n v="0.80773688090533557"/>
    <n v="0"/>
    <n v="0.55938311016477671"/>
    <n v="0"/>
    <n v="5.5851276433253618"/>
    <n v="3.2448356852615414"/>
    <n v="1.2179210586135472"/>
    <n v="0.81852223154195947"/>
    <n v="0.65290255280241327"/>
    <s v=""/>
    <n v="0.28132661398259179"/>
    <s v=""/>
  </r>
  <r>
    <x v="0"/>
    <d v="2019-12-01T00:00:00"/>
    <x v="1"/>
    <x v="4"/>
    <n v="40.964237666161594"/>
    <n v="24.371844757703265"/>
    <n v="10.048664719649823"/>
    <n v="6.8897276737400892"/>
    <n v="43.848283722150683"/>
    <n v="25.468746889902466"/>
    <n v="9.5600743465394586"/>
    <n v="6.4234924229637738"/>
    <n v="34.636700636293327"/>
    <n v="21.405969870515055"/>
    <n v="5.9648464768242881"/>
    <n v="4.080044591190326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20.121019472841173"/>
    <n v="7.325685682513166"/>
    <n v="0"/>
    <n v="6.0607100688799989"/>
    <n v="6.2256503067758349"/>
    <n v="1.0600246610799999"/>
    <n v="0.11549196398938"/>
    <n v="0"/>
    <n v="0"/>
    <n v="5.5655510082039998E-2"/>
    <n v="0"/>
    <n v="15.052016613452574"/>
    <n v="4.3220420914663027"/>
    <n v="0"/>
    <n v="1.4384178183661429"/>
    <n v="2.6309764671693268"/>
    <n v="0.76230969059677123"/>
    <n v="5.3728786435491463E-2"/>
    <n v="0"/>
    <n v="0"/>
    <n v="0.11235329021665831"/>
    <n v="0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482368193252903"/>
    <n v="5.2195465821434368"/>
    <n v="0"/>
    <n v="3.1053910985064417"/>
    <n v="0"/>
    <n v="1.280372260799554"/>
    <n v="0"/>
    <n v="0.87786949251773427"/>
    <n v="0"/>
    <n v="5.588657143840825"/>
    <n v="3.2461041155648194"/>
    <n v="1.2184736381243386"/>
    <n v="0.81870243874263859"/>
    <n v="0.59495418799983102"/>
    <s v=""/>
    <n v="0.28269208762141146"/>
    <s v=""/>
  </r>
  <r>
    <x v="0"/>
    <d v="2019-12-01T00:00:00"/>
    <x v="1"/>
    <x v="5"/>
    <n v="47.538037857623685"/>
    <n v="27.36290394018296"/>
    <n v="11.989169162964991"/>
    <n v="8.2830455393819502"/>
    <n v="58.412749594978408"/>
    <n v="33.939774887178238"/>
    <n v="12.738682792609961"/>
    <n v="8.5620205355161598"/>
    <n v="41.856610602948216"/>
    <n v="25.716112448664994"/>
    <n v="9.715594449274958"/>
    <n v="6.5138900551468071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23.788953138908155"/>
    <n v="6.3551692124310106"/>
    <n v="4.7825662203889854"/>
    <n v="5.5051945326370006"/>
    <n v="6.0267478387585287"/>
    <n v="0.98544815450000001"/>
    <n v="9.2939919999999995E-2"/>
    <n v="1.47E-2"/>
    <n v="0"/>
    <n v="0"/>
    <n v="-1.36811599999902E-2"/>
    <n v="17.882566515255295"/>
    <n v="3.7729256005831524"/>
    <n v="0.75837495313786019"/>
    <n v="1.9254814518071071"/>
    <n v="2.3970014582241443"/>
    <n v="0.59307817665442941"/>
    <n v="3.5962459565826242E-2"/>
    <n v="7.555738113748176E-3"/>
    <n v="0"/>
    <n v="0"/>
    <n v="-1.0042413158608099E-2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260576974161911"/>
    <n v="6.0743275472296334"/>
    <n v="0"/>
    <n v="3.4963841308270638"/>
    <n v="0"/>
    <n v="1.5319551205101989"/>
    <n v="0"/>
    <n v="1.0583931092300323"/>
    <n v="0"/>
    <n v="7.4449625527863104"/>
    <n v="4.3257739934701087"/>
    <n v="1.6236013031469685"/>
    <n v="1.091267278207104"/>
    <n v="0.57560019667060713"/>
    <s v=""/>
    <n v="0.30271076335644825"/>
    <s v=""/>
  </r>
  <r>
    <x v="0"/>
    <d v="2019-12-01T00:00:00"/>
    <x v="1"/>
    <x v="6"/>
    <n v="36.009892497373855"/>
    <n v="22.800145753278848"/>
    <n v="11.291500978227047"/>
    <n v="8.001852599954038"/>
    <n v="42.844980501983578"/>
    <n v="24.89238977643187"/>
    <n v="9.3431041414500786"/>
    <n v="6.2792727448745591"/>
    <n v="18.817333518835316"/>
    <n v="14.08527483759511"/>
    <n v="6.0755274381840429"/>
    <n v="4.4981281893894955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21.067503500421157"/>
    <n v="6.7380446442201016"/>
    <n v="2.6168550553057974"/>
    <n v="1.1741861714999999"/>
    <n v="2.8642645939267974"/>
    <n v="1.0550001000000002"/>
    <n v="0.36587846000000007"/>
    <n v="2.5791680000000001E-2"/>
    <n v="8.0167292000000015E-2"/>
    <n v="1.7422E-2"/>
    <n v="4.779000000006306E-3"/>
    <n v="15.73754397186562"/>
    <n v="4.5731294861173231"/>
    <n v="0.39978902181924308"/>
    <n v="0.37310662884367291"/>
    <n v="0.98769294012946418"/>
    <n v="0.51310980022117836"/>
    <n v="0.14229022757078749"/>
    <n v="1.618915599372767E-2"/>
    <n v="2.1360061066578503E-2"/>
    <n v="3.086299742478258E-2"/>
    <n v="5.0714622264713682E-3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119935044550282"/>
    <n v="4.6095650843588274"/>
    <n v="0"/>
    <n v="2.9186078739410584"/>
    <n v="0"/>
    <n v="1.4454058329397896"/>
    <n v="0"/>
    <n v="1.0243035398571103"/>
    <n v="0"/>
    <n v="5.4607817235768197"/>
    <n v="3.1726448595535346"/>
    <n v="1.1908198285851337"/>
    <n v="0.80032100472020384"/>
    <n v="0.63316339405738653"/>
    <s v=""/>
    <n v="0.35095620381300879"/>
    <s v=""/>
  </r>
  <r>
    <x v="0"/>
    <d v="2019-12-01T00:00:00"/>
    <x v="1"/>
    <x v="7"/>
    <n v="23.162550125964586"/>
    <n v="13.939634336760822"/>
    <n v="5.9691143461157914"/>
    <n v="3.9630293167089183"/>
    <n v="42.859601354789788"/>
    <n v="24.897644211918657"/>
    <n v="9.3453931859354427"/>
    <n v="6.2800192479404204"/>
    <n v="22.71010874819132"/>
    <n v="13.84170090139234"/>
    <n v="6.0195808242130076"/>
    <n v="3.6402809041375583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10.749850232276689"/>
    <n v="5.9216526207358466"/>
    <n v="0"/>
    <n v="1.655303053575"/>
    <n v="2.7570400301798501"/>
    <n v="1.8070843891971999"/>
    <n v="0.28378047999999995"/>
    <n v="-1.806168E-2"/>
    <n v="0"/>
    <n v="0"/>
    <n v="5.9009999999979357E-3"/>
    <n v="7.9333280121278484"/>
    <n v="3.4880842487494808"/>
    <n v="0"/>
    <n v="0.50306899861050236"/>
    <n v="0.938643921005622"/>
    <n v="0.97596563105173839"/>
    <n v="0.10902067927344625"/>
    <n v="-1.5930416712176741E-2"/>
    <n v="0"/>
    <n v="0"/>
    <n v="7.4532626543621916E-3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41198315201181"/>
    <n v="2.9539554025895476"/>
    <n v="0"/>
    <n v="1.777742862304226"/>
    <n v="0"/>
    <n v="0.76125027147239577"/>
    <n v="0"/>
    <n v="0.50541118301090171"/>
    <n v="0"/>
    <n v="5.4626452157491068"/>
    <n v="3.1733145605298865"/>
    <n v="1.1911115774001331"/>
    <n v="0.8004161498282395"/>
    <n v="0.60181777312744467"/>
    <s v=""/>
    <n v="0.28429937407022504"/>
    <s v=""/>
  </r>
  <r>
    <x v="0"/>
    <d v="2019-12-01T00:00:00"/>
    <x v="1"/>
    <x v="8"/>
    <n v="18.96884256337556"/>
    <n v="11.048809543640314"/>
    <n v="4.457118847691353"/>
    <n v="2.9846887063578094"/>
    <n v="48.203574191995187"/>
    <n v="28.005006260861759"/>
    <n v="10.511457319581849"/>
    <n v="7.064333536085269"/>
    <n v="34.051761137386137"/>
    <n v="22.2923923651331"/>
    <n v="6.8840248090385501"/>
    <n v="4.6885510017590528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8.6065278044018303"/>
    <n v="3.8343787085449295"/>
    <n v="0"/>
    <n v="4.1645894393959999"/>
    <n v="1.7448542861463001"/>
    <n v="0.52041217745049995"/>
    <n v="5.9609599999999999E-2"/>
    <n v="2.1951547436000002E-2"/>
    <n v="0"/>
    <n v="1.6518999999999999E-2"/>
    <n v="0"/>
    <n v="6.3564089840827345"/>
    <n v="2.4614289495112041"/>
    <n v="0"/>
    <n v="1.3332002141309507"/>
    <n v="0.54276998549238098"/>
    <n v="0.27903768447084276"/>
    <n v="2.199382487680927E-2"/>
    <n v="1.7138667260929601E-2"/>
    <n v="0"/>
    <n v="3.6831233814460795E-2"/>
    <n v="0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357985477016818"/>
    <n v="2.4207925264923142"/>
    <n v="0"/>
    <n v="1.4100425727357475"/>
    <n v="0"/>
    <n v="0.56881488473164876"/>
    <n v="0"/>
    <n v="0.38090421648642925"/>
    <n v="0"/>
    <n v="6.1437581222971955"/>
    <n v="3.5693615580216727"/>
    <n v="1.3397315939091834"/>
    <n v="0.90038046490228341"/>
    <n v="0.58247146639157643"/>
    <s v=""/>
    <n v="0.27013667803476565"/>
    <s v=""/>
  </r>
  <r>
    <x v="0"/>
    <d v="2019-12-01T00:00:00"/>
    <x v="1"/>
    <x v="9"/>
    <n v="19.747871074822541"/>
    <n v="12.231472601985113"/>
    <n v="6.5881272613754946"/>
    <n v="4.3056612493865281"/>
    <n v="45.905509549285036"/>
    <n v="26.67047989706068"/>
    <n v="10.010495854430239"/>
    <n v="6.7278010747576973"/>
    <n v="18.582086417098392"/>
    <n v="13.28827246563475"/>
    <n v="4.5942867706609611"/>
    <n v="3.4107871865359773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11.152009299657472"/>
    <n v="2.8171707144899041"/>
    <n v="0"/>
    <n v="1.8026650996892004"/>
    <n v="1.6223485864763603"/>
    <n v="1.875848355072288"/>
    <n v="0.30325726143731996"/>
    <n v="0"/>
    <n v="0.16000575800000005"/>
    <n v="1.4566000000000001E-2"/>
    <n v="0"/>
    <n v="7.90719709524903"/>
    <n v="1.7870713976638495"/>
    <n v="0"/>
    <n v="1.0171901789027087"/>
    <n v="0.49206914826346621"/>
    <n v="0.87537115148535649"/>
    <n v="9.7818303449367899E-2"/>
    <n v="0"/>
    <n v="2.9575502764051166E-2"/>
    <n v="2.5179824207282743E-2"/>
    <n v="0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422990531413141"/>
    <n v="2.5181226756345545"/>
    <n v="0"/>
    <n v="1.5596794408249033"/>
    <n v="0"/>
    <n v="0.84007600535668836"/>
    <n v="0"/>
    <n v="0.54903048458243264"/>
    <n v="0"/>
    <n v="5.8508596484624666"/>
    <n v="3.3992702873128677"/>
    <n v="1.2758818457924925"/>
    <n v="0.85748791850182826"/>
    <n v="0.61938183390206425"/>
    <s v=""/>
    <n v="0.35201495269569905"/>
    <s v=""/>
  </r>
  <r>
    <x v="0"/>
    <d v="2019-12-01T00:00:00"/>
    <x v="1"/>
    <x v="10"/>
    <n v="15.125964177192118"/>
    <n v="7.6197117336468398"/>
    <n v="3.6548806749263374"/>
    <n v="2.1040605014481906"/>
    <n v="45.919246174966119"/>
    <n v="26.675416559402105"/>
    <n v="10.012646464088901"/>
    <n v="6.7285024314652349"/>
    <n v="105.51167485961624"/>
    <n v="21.931862134991537"/>
    <n v="9.925054731181314"/>
    <n v="5.2407969389293507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6.6818418605245435"/>
    <n v="1.7062456003615001"/>
    <n v="0"/>
    <n v="1.7914646687500002"/>
    <n v="3.70137094105"/>
    <n v="1.077148501346"/>
    <n v="0.15138060516007501"/>
    <n v="1.6511999999999999E-2"/>
    <n v="0"/>
    <n v="0"/>
    <n v="0"/>
    <n v="4.5203926106159606"/>
    <n v="0.95427246188154147"/>
    <n v="0"/>
    <n v="0.49771051739878602"/>
    <n v="1.1554525751042795"/>
    <n v="0.43197760582371481"/>
    <n v="5.3453750264376092E-2"/>
    <n v="6.4522125581803515E-3"/>
    <n v="0"/>
    <n v="0"/>
    <n v="0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283879863834205"/>
    <n v="1.9321939847005529"/>
    <n v="0"/>
    <n v="0.97334364966330889"/>
    <n v="0"/>
    <n v="0.46687525979596073"/>
    <n v="0"/>
    <n v="0.26877315037373745"/>
    <n v="0"/>
    <n v="5.852610441987963"/>
    <n v="3.3998994867003729"/>
    <n v="1.2761559504782918"/>
    <n v="0.85757730950738731"/>
    <n v="0.50375048125106103"/>
    <s v=""/>
    <n v="0.27613387159479519"/>
    <s v=""/>
  </r>
  <r>
    <x v="0"/>
    <d v="2019-12-01T00:00:00"/>
    <x v="1"/>
    <x v="11"/>
    <n v="29.587076740997428"/>
    <n v="19.776125047429151"/>
    <n v="5.4604509292748489"/>
    <n v="6.0894287936723179"/>
    <n v="42.083400324517484"/>
    <n v="23.881642122664115"/>
    <n v="9.0656430401111265"/>
    <n v="5.9127355413579954"/>
    <n v="37.016593862110859"/>
    <n v="21.611396205775645"/>
    <n v="8.1258704287449071"/>
    <n v="5.7147217694748393"/>
    <s v="MaxFocus"/>
    <s v="Noble Fortune"/>
    <s v="Easy Fortune"/>
    <s v="FlexiGrowth Premier"/>
    <s v="i.ULife Select Insurance Plan"/>
    <s v="Wealth ICON Insurance Plan"/>
    <s v="Crisis XDefender"/>
    <s v="Crisis XDefender Supreme"/>
    <s v="Journey Annuity"/>
    <s v="The One Medical Solution"/>
    <n v="8.9484577515564663"/>
    <n v="6.8957627286031355"/>
    <n v="0"/>
    <n v="7.8203967291904002"/>
    <n v="5.1224599013567991"/>
    <n v="0.56084613663999994"/>
    <n v="0.11512384000000002"/>
    <n v="0.11837668961478399"/>
    <n v="0"/>
    <n v="5.6529640358400001E-3"/>
    <n v="0"/>
    <n v="6.736431386536732"/>
    <n v="3.7195874042815418"/>
    <n v="0"/>
    <n v="2.1231144641500843"/>
    <n v="1.6279791009718654"/>
    <n v="5.3258983433051377"/>
    <n v="0.14198267089934929"/>
    <n v="8.8163797127873061E-2"/>
    <n v="0"/>
    <n v="1.2967880156568938E-2"/>
    <n v="0"/>
    <n v="0.40146851863330357"/>
    <n v="8.0948671820186849E-2"/>
    <n v="1.6265362338852157E-2"/>
    <n v="0.11322778595722952"/>
    <n v="8.3060779885182803E-2"/>
    <n v="0.49550459808212793"/>
    <n v="0.64914182077504945"/>
    <n v="0.62763130666325695"/>
    <n v="0.24302836809061282"/>
    <n v="1"/>
    <s v="TPAR"/>
    <s v="UNLF"/>
    <s v="NPAR"/>
    <s v="UNLF"/>
    <s v="UNLF"/>
    <s v="TPAR"/>
    <s v="SPRO"/>
    <s v="SPRO"/>
    <s v="TPAR"/>
    <s v="SPRO"/>
    <s v="HKD"/>
    <n v="7.8053259788814451"/>
    <n v="3.7906266594181957"/>
    <n v="0"/>
    <n v="2.5336706116998333"/>
    <n v="0"/>
    <n v="0.69958012567943606"/>
    <n v="0"/>
    <n v="0.78016328980342897"/>
    <n v="0"/>
    <n v="5.363714971172703"/>
    <n v="3.0438206133950478"/>
    <n v="1.1554561875367944"/>
    <n v="0.75360422159828033"/>
    <n v="0.66840415565713185"/>
    <s v=""/>
    <n v="0.3079181982854588"/>
    <s v=""/>
  </r>
  <r>
    <x v="0"/>
    <d v="2019-12-01T00:00:00"/>
    <x v="2"/>
    <x v="0"/>
    <n v="56.680255227108638"/>
    <n v="23.590283223671744"/>
    <n v="12.665534000556669"/>
    <n v="5.6126894780188987"/>
    <n v="39.830029485815402"/>
    <n v="17.328852974858162"/>
    <n v="6.5829785704686952"/>
    <n v="3.3403854692396657"/>
    <n v="53.313571157506566"/>
    <n v="26.141496076271441"/>
    <n v="6.718985807724442"/>
    <n v="3.9108602394800731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51.495089468387206"/>
    <n v="1.5195405000705127"/>
    <n v="0.77810708247440008"/>
    <n v="0"/>
    <n v="1.4346483637800003"/>
    <n v="0.86294780548060157"/>
    <n v="0.36484771084500001"/>
    <n v="6.7750000000000005E-2"/>
    <n v="5.5089192681760012E-2"/>
    <n v="4.9830439918325697E-2"/>
    <n v="5.2404663470838386E-2"/>
    <n v="21.289722934387566"/>
    <n v="1.0170066094908699"/>
    <n v="0.16759125763510527"/>
    <n v="0"/>
    <n v="0.10589061613715363"/>
    <n v="0.5679270182992292"/>
    <n v="0.12973500069937416"/>
    <n v="6.2910874183844612E-2"/>
    <n v="4.1782082204903294E-2"/>
    <n v="6.2383534786223376E-2"/>
    <n v="0.14533329584747179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419977623914541"/>
    <n v="7.2277826319888838"/>
    <n v="0"/>
    <n v="3.0081981579752166"/>
    <n v="0"/>
    <n v="1.6150902339322084"/>
    <n v="0"/>
    <n v="0.71572189231373651"/>
    <n v="0"/>
    <n v="5.0765129197712415"/>
    <n v="2.2086387368357943"/>
    <n v="0.83902965162159493"/>
    <n v="0.42574686010840973"/>
    <n v="0.41619931189704917"/>
    <s v=""/>
    <n v="0.23792378517892607"/>
    <s v=""/>
  </r>
  <r>
    <x v="0"/>
    <d v="2019-12-01T00:00:00"/>
    <x v="2"/>
    <x v="1"/>
    <n v="29.201803474886649"/>
    <n v="25.411721378330355"/>
    <n v="7.9436085637231333"/>
    <n v="6.9806627955625205"/>
    <n v="19.921883881976065"/>
    <n v="8.6647755035471974"/>
    <n v="3.2915657950366999"/>
    <n v="1.6701966220290043"/>
    <n v="32.694513118569027"/>
    <n v="14.858059774232714"/>
    <n v="4.6161114957483811"/>
    <n v="2.3692867101769548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25.629429637149265"/>
    <n v="1.5612396327435176"/>
    <n v="0.4709863349684652"/>
    <n v="0"/>
    <n v="0.32019600000000004"/>
    <n v="0.75453222658286623"/>
    <n v="0.37678906797477218"/>
    <n v="2.7624759999999998E-2"/>
    <n v="2.5403310967063768E-2"/>
    <n v="2.8164982831114221E-3"/>
    <n v="3.2786006217587982E-2"/>
    <n v="23.592126322681466"/>
    <n v="0.92489044289593025"/>
    <n v="9.3786739229119689E-2"/>
    <n v="0"/>
    <n v="3.3936323320577652E-2"/>
    <n v="0.49826107618212057"/>
    <n v="0.1673784369457795"/>
    <n v="2.2843881958667364E-2"/>
    <n v="4.9862529734636105E-2"/>
    <n v="6.9845703549329397E-3"/>
    <n v="2.1651055027124499E-2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478480153993235"/>
    <n v="3.7209950317062517"/>
    <n v="0"/>
    <n v="3.2380496320095116"/>
    <n v="0"/>
    <n v="1.012202141037378"/>
    <n v="0"/>
    <n v="0.88950025304577995"/>
    <n v="0"/>
    <n v="2.5391319619547486"/>
    <n v="1.1043638520614119"/>
    <n v="0.41952457732253734"/>
    <n v="0.21287392552164836"/>
    <n v="0.87021068408272317"/>
    <s v=""/>
    <n v="0.27470247653176399"/>
    <s v=""/>
  </r>
  <r>
    <x v="0"/>
    <d v="2019-12-01T00:00:00"/>
    <x v="2"/>
    <x v="2"/>
    <n v="41.141718674555214"/>
    <n v="26.162496030186468"/>
    <n v="10.81142860741085"/>
    <n v="7.6481684460547577"/>
    <n v="39.833872611587502"/>
    <n v="17.329048241371911"/>
    <n v="6.5830213759484373"/>
    <n v="3.340387644155943"/>
    <n v="38.136098669733414"/>
    <n v="17.836871927881429"/>
    <n v="4.470941551663949"/>
    <n v="2.416183203468683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33.38708126284336"/>
    <n v="2.1906758792229497"/>
    <n v="1.1842343562622499"/>
    <n v="0"/>
    <n v="2.4147245498160008"/>
    <n v="1.7451678875170376"/>
    <n v="0"/>
    <n v="2.9488400000000001E-2"/>
    <n v="6.8234793014749995E-2"/>
    <n v="3.4148128078649996E-2"/>
    <n v="8.7963417800217769E-2"/>
    <n v="22.647256030924517"/>
    <n v="1.4799264359710371"/>
    <n v="0.27324881047706107"/>
    <n v="0"/>
    <n v="0.13781406989594394"/>
    <n v="1.1999727189527432"/>
    <n v="0"/>
    <n v="2.4501043575772759E-2"/>
    <n v="0.10555043711704949"/>
    <n v="4.0340329254724125E-2"/>
    <n v="0.25388615401761783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494219555765268"/>
    <n v="5.2413692253257675"/>
    <n v="0"/>
    <n v="3.3330474751200807"/>
    <n v="0"/>
    <n v="1.3773534750199028"/>
    <n v="0"/>
    <n v="0.97436072227219339"/>
    <n v="0"/>
    <n v="5.0770027431001781"/>
    <n v="2.2086636244141529"/>
    <n v="0.8390351073687724"/>
    <n v="0.42574713731108127"/>
    <n v="0.63591159710999401"/>
    <s v=""/>
    <n v="0.29233328644293904"/>
    <s v=""/>
  </r>
  <r>
    <x v="0"/>
    <d v="2019-12-01T00:00:00"/>
    <x v="2"/>
    <x v="3"/>
    <n v="40.575768243453453"/>
    <n v="22.608332542454239"/>
    <n v="8.8542764677563977"/>
    <n v="5.1613385353057666"/>
    <n v="63.735463479405922"/>
    <n v="27.726541576859507"/>
    <n v="10.53284831696018"/>
    <n v="5.344620947845212"/>
    <n v="31.021762351826293"/>
    <n v="12.778328288263102"/>
    <n v="4.1226314752612492"/>
    <n v="1.9403694385852632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35.021067910228943"/>
    <n v="2.5588612009872111"/>
    <n v="0.57431365609213192"/>
    <n v="0"/>
    <n v="1.2910404312048003"/>
    <n v="1.0061759091705424"/>
    <n v="0"/>
    <n v="7.1015160000000008E-2"/>
    <n v="3.227708E-2"/>
    <n v="7.8869999999999999E-3"/>
    <n v="1.3129895769829147E-2"/>
    <n v="20.230171804681657"/>
    <n v="1.1781108372128095"/>
    <n v="0.27852331108158529"/>
    <n v="0"/>
    <n v="0.16352724851495698"/>
    <n v="0.64209757630755548"/>
    <n v="0"/>
    <n v="6.2983910601330725E-2"/>
    <n v="3.4421973311093132E-2"/>
    <n v="7.9262909303247225E-3"/>
    <n v="1.0569589812924107E-2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449625164060217"/>
    <n v="5.1722067707268344"/>
    <n v="0"/>
    <n v="2.8818917228952796"/>
    <n v="0"/>
    <n v="1.1286575874951112"/>
    <n v="0"/>
    <n v="0.65791755212494096"/>
    <n v="0"/>
    <n v="8.1233659120448038"/>
    <n v="3.5338700059368096"/>
    <n v="1.3424579708654587"/>
    <n v="0.68119551110748544"/>
    <n v="0.55718803416869123"/>
    <s v=""/>
    <n v="0.22829364021489573"/>
    <s v=""/>
  </r>
  <r>
    <x v="0"/>
    <d v="2019-12-01T00:00:00"/>
    <x v="2"/>
    <x v="4"/>
    <n v="44.316364360575768"/>
    <n v="22.657015216988224"/>
    <n v="12.238193742433538"/>
    <n v="6.4530930434354632"/>
    <n v="63.735357878906228"/>
    <n v="27.726536211372494"/>
    <n v="10.532847140761348"/>
    <n v="5.3446208880833774"/>
    <n v="42.871221903108278"/>
    <n v="18.31596167875453"/>
    <n v="4.8173599346217966"/>
    <n v="2.7129424537084832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33.75394613901063"/>
    <n v="6.5868148299853537"/>
    <n v="1.01144582553178"/>
    <n v="0"/>
    <n v="1.3195883236080002"/>
    <n v="1.3381205807813996"/>
    <n v="5.4900816039999994E-2"/>
    <n v="8.0435489764400001E-2"/>
    <n v="0.13409335294344005"/>
    <n v="0"/>
    <n v="3.701900291076754E-2"/>
    <n v="18.16480785030225"/>
    <n v="3.4023000856879637"/>
    <n v="0.35490640142305191"/>
    <n v="0"/>
    <n v="9.1102356098372791E-2"/>
    <n v="0.23367594371540321"/>
    <n v="4.2166332779421591E-2"/>
    <n v="8.5586538474681673E-2"/>
    <n v="0.25367854876178192"/>
    <n v="0"/>
    <n v="2.8791159745296113E-2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482368193252903"/>
    <n v="5.6466650256338244"/>
    <n v="0"/>
    <n v="2.886892398710267"/>
    <n v="0"/>
    <n v="1.55935581764028"/>
    <n v="0"/>
    <n v="0.82223475055512318"/>
    <n v="0"/>
    <n v="8.1233524527953893"/>
    <n v="3.5338693220818267"/>
    <n v="1.3424578209537301"/>
    <n v="0.681195503490576"/>
    <n v="0.5112561814105876"/>
    <s v=""/>
    <n v="0.28481655600411726"/>
    <s v=""/>
  </r>
  <r>
    <x v="0"/>
    <d v="2019-12-01T00:00:00"/>
    <x v="2"/>
    <x v="5"/>
    <n v="55.085823661857319"/>
    <n v="37.999231777368067"/>
    <n v="12.085368009074571"/>
    <n v="8.8722627171229522"/>
    <n v="71.700750600445758"/>
    <n v="31.19227565132255"/>
    <n v="11.849436025186142"/>
    <n v="6.0126976349206407"/>
    <n v="38.602088803338312"/>
    <n v="13.155664906053195"/>
    <n v="6.1848718995322303"/>
    <n v="2.91100114088364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43.23602967388608"/>
    <n v="5.3000244623991355"/>
    <n v="3.0602715278500003"/>
    <n v="0.95657845611727499"/>
    <n v="1.1684072264976"/>
    <n v="1.0342063624754203"/>
    <n v="0.121038927895"/>
    <n v="4.0571880000000005E-2"/>
    <n v="8.7794089397109407E-2"/>
    <n v="4.55008756846575E-2"/>
    <n v="3.5400179655034947E-2"/>
    <n v="32.45814697288607"/>
    <n v="2.4557380549349506"/>
    <n v="1.0753783458237083"/>
    <n v="1.103930912358259"/>
    <n v="0.120076379625032"/>
    <n v="0.42725288725337118"/>
    <n v="5.9267284295810456E-2"/>
    <n v="4.4456388763823601E-2"/>
    <n v="0.1546958075231348"/>
    <n v="5.280912164886821E-2"/>
    <n v="4.7479622255032439E-2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260576974161911"/>
    <n v="7.0387704501647308"/>
    <n v="0"/>
    <n v="4.8554755467639454"/>
    <n v="0"/>
    <n v="1.5442472412469705"/>
    <n v="0"/>
    <n v="1.1336822523110417"/>
    <n v="0"/>
    <n v="9.1385768848121369"/>
    <n v="3.9755930986040831"/>
    <n v="1.5102628808066212"/>
    <n v="0.76634483128421771"/>
    <n v="0.68981870926765498"/>
    <s v=""/>
    <n v="0.23348531804811845"/>
    <s v=""/>
  </r>
  <r>
    <x v="0"/>
    <d v="2019-12-01T00:00:00"/>
    <x v="2"/>
    <x v="6"/>
    <n v="40.59630727273592"/>
    <n v="20.594818766442753"/>
    <n v="9.538748333496935"/>
    <n v="5.0499871313879883"/>
    <n v="58.422138846394802"/>
    <n v="25.41589299723428"/>
    <n v="9.655088279742527"/>
    <n v="4.8992347166317831"/>
    <n v="33.689758687535381"/>
    <n v="16.125717506429275"/>
    <n v="5.3885367843066563"/>
    <n v="3.0017389271525081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29.125829884723959"/>
    <n v="8.4967461714282688"/>
    <n v="1.24721598454905"/>
    <n v="0"/>
    <n v="0.44824494483119992"/>
    <n v="1.0289458039292134"/>
    <n v="0"/>
    <n v="3.6540079543889999E-2"/>
    <n v="9.836206915084561E-2"/>
    <n v="4.288910689099E-2"/>
    <n v="7.1533227688505008E-2"/>
    <n v="14.11513733636156"/>
    <n v="5.1674584082319122"/>
    <n v="0.3676796958122503"/>
    <n v="0"/>
    <n v="5.7925473751977839E-2"/>
    <n v="0.54153384675887517"/>
    <n v="0"/>
    <n v="3.6320578818521645E-2"/>
    <n v="0.15950672134026175"/>
    <n v="5.0688663652674576E-2"/>
    <n v="9.8568041714720778E-2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119935044550282"/>
    <n v="5.1966642380827164"/>
    <n v="0"/>
    <n v="2.6363077177032888"/>
    <n v="0"/>
    <n v="1.2210389483884199"/>
    <n v="0"/>
    <n v="0.64644026246413011"/>
    <n v="0"/>
    <n v="7.4461592542886095"/>
    <n v="3.2393676538434995"/>
    <n v="1.2305835829496476"/>
    <n v="0.62442907165886785"/>
    <n v="0.50730768757073696"/>
    <s v=""/>
    <n v="0.24520667982844546"/>
    <s v=""/>
  </r>
  <r>
    <x v="0"/>
    <d v="2019-12-01T00:00:00"/>
    <x v="2"/>
    <x v="7"/>
    <n v="28.563899283589652"/>
    <n v="11.264204334251216"/>
    <n v="6.9214195607289959"/>
    <n v="3.4056025949909041"/>
    <n v="58.422138846394915"/>
    <n v="25.415892997234295"/>
    <n v="9.655088279742527"/>
    <n v="4.8992347166317831"/>
    <n v="28.874242093625423"/>
    <n v="15.221919706664364"/>
    <n v="6.6547069876450333"/>
    <n v="3.8142557013944498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22.27429919455118"/>
    <n v="3.886592795007024"/>
    <n v="0.53310459475924799"/>
    <n v="0"/>
    <n v="1.0734400686659999"/>
    <n v="0.41099987932477489"/>
    <n v="7.0381057035376005E-2"/>
    <n v="0.1028209707516865"/>
    <n v="6.2491988816669994E-2"/>
    <n v="0"/>
    <n v="0.14976873467769636"/>
    <n v="11.048529412218597"/>
    <n v="-0.51290798722056052"/>
    <n v="7.2671899168318288E-2"/>
    <n v="0"/>
    <n v="2.4155864230183597E-2"/>
    <n v="0.25674715309896823"/>
    <n v="5.4015076005698069E-2"/>
    <n v="8.1625719089915783E-2"/>
    <n v="9.0194447373052655E-2"/>
    <n v="0"/>
    <n v="0.14917275028704324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41198315201181"/>
    <n v="3.6427977122087096"/>
    <n v="0"/>
    <n v="1.4365411868762576"/>
    <n v="0"/>
    <n v="0.88269921031214393"/>
    <n v="0"/>
    <n v="0.43432170161908817"/>
    <n v="0"/>
    <n v="7.4461592542886237"/>
    <n v="3.2393676538435012"/>
    <n v="1.2305835829496476"/>
    <n v="0.62442907165886785"/>
    <n v="0.39435107309465467"/>
    <s v=""/>
    <n v="0.30233849581682776"/>
    <s v=""/>
  </r>
  <r>
    <x v="0"/>
    <d v="2019-12-01T00:00:00"/>
    <x v="2"/>
    <x v="8"/>
    <n v="22.541705432943463"/>
    <n v="11.155537628146137"/>
    <n v="5.207951139085842"/>
    <n v="2.9809026208951428"/>
    <n v="65.729663269405094"/>
    <n v="28.593121325123107"/>
    <n v="10.862027299846979"/>
    <n v="5.5116417483482314"/>
    <n v="32.99211247656028"/>
    <n v="16.721868094160886"/>
    <n v="8.7815696834191836"/>
    <n v="5.1978260532981189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13.499910164285142"/>
    <n v="4.9550906593909643"/>
    <n v="1.3704564278895441"/>
    <n v="0.14452742035095001"/>
    <n v="1.0385466948924"/>
    <n v="1.237949345679046"/>
    <n v="0"/>
    <n v="9.3262973506890001E-2"/>
    <n v="6.1030205861310007E-2"/>
    <n v="2.8389488293119998E-2"/>
    <n v="0.11254205279410101"/>
    <n v="6.6193950466466855"/>
    <n v="2.6462853244681144"/>
    <n v="0.35657913547042275"/>
    <n v="0.11721816333153265"/>
    <n v="7.6511564930746914E-2"/>
    <n v="0.99048496890122384"/>
    <n v="0"/>
    <n v="0.12104397464098583"/>
    <n v="7.674705651942372E-2"/>
    <n v="2.8160352066135739E-2"/>
    <n v="0.12311204117086483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357985477016818"/>
    <n v="2.8767591836003965"/>
    <n v="0"/>
    <n v="1.4236631480805702"/>
    <n v="0"/>
    <n v="0.66463565996261942"/>
    <n v="0"/>
    <n v="0.38042103848745212"/>
    <n v="0"/>
    <n v="8.377535470270745"/>
    <n v="3.6443194167171598"/>
    <n v="1.3844132840076975"/>
    <n v="0.70248304874102063"/>
    <n v="0.49488436717139117"/>
    <s v=""/>
    <n v="0.26721281575655614"/>
    <s v=""/>
  </r>
  <r>
    <x v="0"/>
    <d v="2019-12-01T00:00:00"/>
    <x v="2"/>
    <x v="9"/>
    <n v="32.713986977496312"/>
    <n v="12.766632065684171"/>
    <n v="8.0688856941042673"/>
    <n v="3.3840049264119632"/>
    <n v="60.856870085445905"/>
    <n v="26.474912696257661"/>
    <n v="10.05738892042821"/>
    <n v="5.1033697655620465"/>
    <n v="50.444468908258806"/>
    <n v="24.375692211247195"/>
    <n v="12.977275767040171"/>
    <n v="6.8995966480985738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23.252787512575324"/>
    <n v="7.833030963925423"/>
    <n v="0.47015061840000005"/>
    <n v="0.14457601666418399"/>
    <n v="0.25286932103712001"/>
    <n v="0.4751773078130091"/>
    <n v="0"/>
    <n v="0.10611467650666401"/>
    <n v="2.1635999999999999E-2"/>
    <n v="9.9188929698830391E-2"/>
    <n v="5.8455630875748454E-2"/>
    <n v="9.2988214685955608"/>
    <n v="2.6860845728394884"/>
    <n v="0.15055130602350075"/>
    <n v="4.5092918891117953E-2"/>
    <n v="1.9683557994022129E-2"/>
    <n v="0.26472689823312318"/>
    <n v="0"/>
    <n v="0.10632716278587892"/>
    <n v="4.2706478919135475E-2"/>
    <n v="7.9868818493867108E-2"/>
    <n v="7.2768882908475163E-2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422990531413141"/>
    <n v="4.1714791486295573"/>
    <n v="0"/>
    <n v="1.6279195653180765"/>
    <n v="0"/>
    <n v="1.0288928845262781"/>
    <n v="0"/>
    <n v="0.43150674355582819"/>
    <n v="0"/>
    <n v="7.7564764885657089"/>
    <n v="3.3743443850633201"/>
    <n v="1.281858573865746"/>
    <n v="0.65044698393888933"/>
    <n v="0.39024995866343759"/>
    <s v=""/>
    <n v="0.26506637843099873"/>
    <s v=""/>
  </r>
  <r>
    <x v="0"/>
    <d v="2019-12-01T00:00:00"/>
    <x v="2"/>
    <x v="10"/>
    <n v="41.72005509562424"/>
    <n v="16.291597128952237"/>
    <n v="9.4337380644868691"/>
    <n v="3.9573575701112498"/>
    <n v="60.856870085445792"/>
    <n v="26.474912696257661"/>
    <n v="10.05738892042821"/>
    <n v="5.1033697655620465"/>
    <n v="48.71331829504399"/>
    <n v="16.942996117203961"/>
    <n v="6.8989840113576433"/>
    <n v="3.4684648380892904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33.739215354347934"/>
    <n v="4.9417867717629997"/>
    <n v="0.24764801610750001"/>
    <n v="0"/>
    <n v="1.9552805463"/>
    <n v="0.68842677227499993"/>
    <n v="0"/>
    <n v="7.701263425249999E-2"/>
    <n v="3.7128608383299996E-2"/>
    <n v="0"/>
    <n v="3.3556392195009721E-2"/>
    <n v="13.625188091439265"/>
    <n v="2.0444839427907384"/>
    <n v="6.8689982581023684E-2"/>
    <n v="0"/>
    <n v="3.9107336362340456E-2"/>
    <n v="0.35647729073379636"/>
    <n v="0"/>
    <n v="5.3865823715992057E-2"/>
    <n v="6.0771577393594359E-2"/>
    <n v="0"/>
    <n v="4.3013083935484531E-2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283879863834205"/>
    <n v="5.329328997003147"/>
    <n v="0"/>
    <n v="2.0810921938577387"/>
    <n v="0"/>
    <n v="1.205067771410381"/>
    <n v="0"/>
    <n v="0.50551372479169632"/>
    <n v="0"/>
    <n v="7.7564764885656947"/>
    <n v="3.3743443850633201"/>
    <n v="1.281858573865746"/>
    <n v="0.65044698393888933"/>
    <n v="0.39049797733035507"/>
    <s v=""/>
    <n v="0.24290789532712684"/>
    <s v=""/>
  </r>
  <r>
    <x v="0"/>
    <d v="2019-12-01T00:00:00"/>
    <x v="2"/>
    <x v="11"/>
    <n v="87.061409338983879"/>
    <n v="53.593418064956097"/>
    <n v="24.60488142913189"/>
    <n v="23.695992636115161"/>
    <n v="60.860200791302994"/>
    <n v="26.475081927076413"/>
    <n v="10.057426018475612"/>
    <n v="5.1033716504877011"/>
    <n v="74.161105006728931"/>
    <n v="24.958999059610495"/>
    <n v="9.6665396834037676"/>
    <n v="5.2310918381115483"/>
    <s v="MaxFocus"/>
    <s v="Noble Fortune"/>
    <s v="FlexiGrowth Premier"/>
    <s v="Regal Fortune"/>
    <s v="Altitude II"/>
    <s v="Crisis XDefender Supreme"/>
    <s v="Wealth ICON Insurance Plan"/>
    <s v="CANsurance"/>
    <s v="The One Medical Solution"/>
    <s v="Crisis Xdefender Light"/>
    <n v="41.068785510004844"/>
    <n v="7.3331970278773122"/>
    <n v="21.27258642688"/>
    <n v="15.572893285086794"/>
    <n v="1.0960466404607998"/>
    <n v="0.56244676841432972"/>
    <n v="0"/>
    <n v="7.2419495203199999E-2"/>
    <n v="2.7884395974694401E-2"/>
    <n v="0"/>
    <n v="5.5149789081895051E-2"/>
    <n v="26.561933390897657"/>
    <n v="4.0779763242483913"/>
    <n v="2.2793252769101024"/>
    <n v="19.516977914785027"/>
    <n v="6.7477388224837953E-2"/>
    <n v="0.86053249191620085"/>
    <n v="0"/>
    <n v="9.8721614079887041E-2"/>
    <n v="2.6110792987277365E-2"/>
    <n v="0"/>
    <n v="0.10436287090671925"/>
    <n v="0.24907265658539043"/>
    <n v="0.14091745904490344"/>
    <n v="7.6376529208601066E-2"/>
    <n v="0.79948463043984153"/>
    <n v="7.9517336390464207E-3"/>
    <n v="0.65497795839563944"/>
    <n v="0.36600615962433425"/>
    <n v="0.9918617930918886"/>
    <n v="1"/>
    <n v="0.57375507074816645"/>
    <s v="TPAR"/>
    <s v="UNLF"/>
    <s v="UNLF"/>
    <s v="TPAR"/>
    <s v="LINK"/>
    <s v="SPRO"/>
    <s v="TPAR"/>
    <s v="SPRO"/>
    <s v="SPRO"/>
    <s v="SPRO"/>
    <s v="HKD"/>
    <n v="7.8053259788814451"/>
    <n v="11.154102925943441"/>
    <n v="0"/>
    <n v="6.8662626275906531"/>
    <n v="0"/>
    <n v="3.1523195181987687"/>
    <n v="0"/>
    <n v="3.0358748244760627"/>
    <n v="0"/>
    <n v="7.7569010017165594"/>
    <n v="3.3743659542775264"/>
    <n v="1.2818633021755004"/>
    <n v="0.65044722418097711"/>
    <n v="0.61558178843951161"/>
    <s v=""/>
    <n v="0.44214370890461269"/>
    <s v=""/>
  </r>
  <r>
    <x v="0"/>
    <d v="2019-12-01T00:00:00"/>
    <x v="3"/>
    <x v="0"/>
    <n v="16.787220995913422"/>
    <n v="1.7654366321215811"/>
    <n v="0.31345940184677684"/>
    <n v="0.17095235544389448"/>
    <n v="0.66888571395367269"/>
    <n v="0.24188487097191277"/>
    <n v="5.9106527305044815E-2"/>
    <n v="3.8265932439872037E-2"/>
    <n v="17.015971507099998"/>
    <n v="2.1769434916173407"/>
    <n v="0.51968027296630048"/>
    <n v="0.18767182192434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19977623914541"/>
    <n v="2.1406816865494847"/>
    <n v="0"/>
    <n v="0.22512587807513004"/>
    <n v="0"/>
    <n v="3.9971881061999427E-2"/>
    <n v="0"/>
    <n v="2.1799592479322737E-2"/>
    <n v="0"/>
    <n v="8.525243422040403E-2"/>
    <n v="3.0829293586724961E-2"/>
    <n v="7.5333875816920928E-3"/>
    <n v="4.8771618531511371E-3"/>
    <n v="0.10516550848716104"/>
    <s v=""/>
    <n v="9.6832903732407327E-2"/>
    <s v=""/>
  </r>
  <r>
    <x v="0"/>
    <d v="2019-12-01T00:00:00"/>
    <x v="3"/>
    <x v="1"/>
    <n v="9.4101514456442708"/>
    <n v="1.3066472314221129"/>
    <n v="0.26863586225887232"/>
    <n v="0.24177400215512845"/>
    <n v="0.50511438549292709"/>
    <n v="0.18266129087857283"/>
    <n v="4.4634765843386562E-2"/>
    <n v="2.8896824295186755E-2"/>
    <n v="10.370928009442155"/>
    <n v="1.4946187954850219"/>
    <n v="0.38065387928972882"/>
    <n v="0.18754608570378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8480153993235"/>
    <n v="1.1990741190679712"/>
    <n v="0"/>
    <n v="0.16649751993899012"/>
    <n v="0"/>
    <n v="3.4230512840175496E-2"/>
    <n v="0"/>
    <n v="3.0807681504625345E-2"/>
    <n v="0"/>
    <n v="6.4379056129756237E-2"/>
    <n v="2.3280987110928433E-2"/>
    <n v="5.6888977588030838E-3"/>
    <n v="3.6830276996685962E-3"/>
    <n v="0.1388550693333345"/>
    <s v=""/>
    <n v="0.18503387627584025"/>
    <s v=""/>
  </r>
  <r>
    <x v="0"/>
    <d v="2019-12-01T00:00:00"/>
    <x v="3"/>
    <x v="2"/>
    <n v="3.3049338861118116"/>
    <n v="0.74019915445109441"/>
    <n v="0.24238259466987466"/>
    <n v="0.24218214751884076"/>
    <n v="1.3431577580975449"/>
    <n v="0.48571756614740652"/>
    <n v="0.1186890212301258"/>
    <n v="7.6840008622176117E-2"/>
    <n v="18.762986236590631"/>
    <n v="2.3350014699677426"/>
    <n v="0.69779328412622676"/>
    <n v="0.34062252350486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94219555765268"/>
    <n v="0.42104169005258552"/>
    <n v="0"/>
    <n v="9.4299829801509E-2"/>
    <n v="0"/>
    <n v="3.0879037468189218E-2"/>
    <n v="0"/>
    <n v="3.0853500918852424E-2"/>
    <n v="0"/>
    <n v="0.17119137997880327"/>
    <n v="6.1906845958657288E-2"/>
    <n v="1.512743920825651E-2"/>
    <n v="9.793597985277137E-3"/>
    <n v="0.22396791583686532"/>
    <s v=""/>
    <n v="0.32718511776527831"/>
    <s v=""/>
  </r>
  <r>
    <x v="0"/>
    <d v="2019-12-01T00:00:00"/>
    <x v="3"/>
    <x v="3"/>
    <n v="1.6920562225154341"/>
    <n v="0.44040945553487543"/>
    <n v="0.16803957270585879"/>
    <n v="0.16229901168079569"/>
    <n v="0.86595176165718935"/>
    <n v="0.31314860785150073"/>
    <n v="7.652039859351413E-2"/>
    <n v="4.9539780737576374E-2"/>
    <n v="25.661136980136057"/>
    <n v="1.7205042998657059"/>
    <n v="0.87792471673546324"/>
    <n v="0.18485211248387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49625164060217"/>
    <n v="0.2156869735166827"/>
    <n v="0"/>
    <n v="5.6139140832585935E-2"/>
    <n v="0"/>
    <n v="2.1420060625457524E-2"/>
    <n v="0"/>
    <n v="2.06883093885258E-2"/>
    <n v="0"/>
    <n v="0.11036937111776263"/>
    <n v="3.9912171145458468E-2"/>
    <n v="9.7528622775526711E-3"/>
    <n v="6.3140635395839565E-3"/>
    <n v="0.26028062760240711"/>
    <s v=""/>
    <n v="0.36851845400023081"/>
    <s v=""/>
  </r>
  <r>
    <x v="0"/>
    <d v="2019-12-01T00:00:00"/>
    <x v="3"/>
    <x v="4"/>
    <n v="1.2768211531644915"/>
    <n v="0.5515497213001932"/>
    <n v="0.2595897149966061"/>
    <n v="0.2451118817234228"/>
    <n v="1.728924103543483"/>
    <n v="0.6252197871500812"/>
    <n v="0.15277751879377227"/>
    <n v="9.8909113410132476E-2"/>
    <n v="25.417090217221578"/>
    <n v="2.3659682544417353"/>
    <n v="0.94918678388488498"/>
    <n v="0.48650432767877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2368193252903"/>
    <n v="0.16268891759490245"/>
    <n v="0"/>
    <n v="7.0276895817168991E-2"/>
    <n v="0"/>
    <n v="3.3076182711179063E-2"/>
    <n v="0"/>
    <n v="3.1231458398383927E-2"/>
    <n v="0"/>
    <n v="0.22035900204563261"/>
    <n v="7.9687019270079651E-2"/>
    <n v="1.9472168562751968E-2"/>
    <n v="1.2606402721556439E-2"/>
    <n v="0.43197100857330301"/>
    <s v=""/>
    <n v="0.44440577568529893"/>
    <s v=""/>
  </r>
  <r>
    <x v="0"/>
    <d v="2019-12-01T00:00:00"/>
    <x v="3"/>
    <x v="5"/>
    <n v="0.50471181291689948"/>
    <n v="0.45866009471460872"/>
    <n v="0.21025284135876934"/>
    <n v="0.28976680948158207"/>
    <n v="1.6279800053815083"/>
    <n v="0.58871601729833556"/>
    <n v="0.14385752697779045"/>
    <n v="9.3134255374014402E-2"/>
    <n v="24.854864127828712"/>
    <n v="2.7359238183609245"/>
    <n v="0.99207268547801819"/>
    <n v="0.23250561306252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60576974161911"/>
    <n v="6.4491194983590835E-2"/>
    <n v="0"/>
    <n v="5.8606786769031548E-2"/>
    <n v="0"/>
    <n v="2.6865741282253167E-2"/>
    <n v="0"/>
    <n v="3.7025897416683995E-2"/>
    <n v="0"/>
    <n v="0.20749323154259"/>
    <n v="7.503445281042545E-2"/>
    <n v="1.8335276266093943E-2"/>
    <n v="1.1870371596080157E-2"/>
    <n v="0.90875640905620503"/>
    <s v=""/>
    <n v="0.6317680845155782"/>
    <s v=""/>
  </r>
  <r>
    <x v="0"/>
    <d v="2019-12-01T00:00:00"/>
    <x v="3"/>
    <x v="6"/>
    <n v="0.72638785000000006"/>
    <n v="0.48942026150917156"/>
    <n v="0.2390133076230806"/>
    <n v="0.21204426689950984"/>
    <n v="0.91172237176159443"/>
    <n v="0.32970034141143834"/>
    <n v="8.0564948745308756E-2"/>
    <n v="5.2158247595889627E-2"/>
    <n v="12.092347225022081"/>
    <n v="1.9853039513150827"/>
    <n v="0.43314662085866096"/>
    <n v="0.22295573285713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119935044550282"/>
    <n v="9.298367306446878E-2"/>
    <n v="0"/>
    <n v="6.264985515285755E-2"/>
    <n v="0"/>
    <n v="3.0595686937882879E-2"/>
    <n v="0"/>
    <n v="2.7143425910247508E-2"/>
    <n v="0"/>
    <n v="0.11620303723703007"/>
    <n v="4.2021762585544103E-2"/>
    <n v="1.0268358032020045E-2"/>
    <n v="6.6477986888625667E-3"/>
    <n v="0.67377264296088035"/>
    <s v=""/>
    <n v="0.43325600424807137"/>
    <s v=""/>
  </r>
  <r>
    <x v="0"/>
    <d v="2019-12-01T00:00:00"/>
    <x v="3"/>
    <x v="7"/>
    <n v="1.0898882217292225"/>
    <n v="0.66045922976647431"/>
    <n v="0.25319869224497954"/>
    <n v="0.22309652959783646"/>
    <n v="1.4214399455918878"/>
    <n v="0.51402625390445977"/>
    <n v="0.12560647836235195"/>
    <n v="8.1318413281467994E-2"/>
    <n v="6.4878795843276098"/>
    <n v="1.5290134498480119"/>
    <n v="0.32052728274378528"/>
    <n v="0.28535108923255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1198315201181"/>
    <n v="0.13899510992042283"/>
    <n v="0"/>
    <n v="8.4229374544205621E-2"/>
    <n v="0"/>
    <n v="3.2290816029244024E-2"/>
    <n v="0"/>
    <n v="2.8451841240303141E-2"/>
    <n v="0"/>
    <n v="0.18116879002175873"/>
    <n v="6.551491306269068E-2"/>
    <n v="1.6009099627720066E-2"/>
    <n v="1.0364390410147306E-2"/>
    <n v="0.60598804225866965"/>
    <s v=""/>
    <n v="0.33779000965240369"/>
    <s v=""/>
  </r>
  <r>
    <x v="0"/>
    <d v="2019-12-01T00:00:00"/>
    <x v="3"/>
    <x v="8"/>
    <n v="0.46670148999999994"/>
    <n v="0.33882524204110809"/>
    <n v="0.15301244259672214"/>
    <n v="0.21224887480806548"/>
    <n v="1.8524674279480946"/>
    <n v="0.66989597092804765"/>
    <n v="0.16369450614294884"/>
    <n v="0.10597683874264195"/>
    <n v="6.9042231894007742"/>
    <n v="1.2070360132639866"/>
    <n v="0.29462623789518977"/>
    <n v="0.16723490250941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57985477016818"/>
    <n v="5.9560169542246355E-2"/>
    <n v="0"/>
    <n v="4.3240678021321637E-2"/>
    <n v="0"/>
    <n v="1.9527357890230884E-2"/>
    <n v="0"/>
    <n v="2.7087076513767724E-2"/>
    <n v="0"/>
    <n v="0.23610514360234056"/>
    <n v="8.5381195927309861E-2"/>
    <n v="2.0863586747436234E-2"/>
    <n v="1.3507215485871778E-2"/>
    <n v="0.72599991493729354"/>
    <s v=""/>
    <n v="0.62642580443376261"/>
    <s v=""/>
  </r>
  <r>
    <x v="0"/>
    <d v="2019-12-01T00:00:00"/>
    <x v="3"/>
    <x v="9"/>
    <n v="0.85600290581125194"/>
    <n v="0.41036386936528768"/>
    <n v="0.15185025235275001"/>
    <n v="0.10519707070117704"/>
    <n v="1.5915247384789812"/>
    <n v="0.57553293183693033"/>
    <n v="0.14063613327235372"/>
    <n v="9.1048705105458039E-2"/>
    <n v="14.192125149777496"/>
    <n v="1.7892050074058305"/>
    <n v="0.54998641708819695"/>
    <n v="0.4416786784090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22990531413141"/>
    <n v="0.10915203564806307"/>
    <n v="0"/>
    <n v="5.2326985566931702E-2"/>
    <n v="0"/>
    <n v="1.9362976510303418E-2"/>
    <n v="0"/>
    <n v="1.3414060084719577E-2"/>
    <n v="0"/>
    <n v="0.20284684699772557"/>
    <n v="7.335421042719785E-2"/>
    <n v="1.7924695431069879E-2"/>
    <n v="1.1604559016480406E-2"/>
    <n v="0.47939541627651044"/>
    <s v=""/>
    <n v="0.25635071348724242"/>
    <s v=""/>
  </r>
  <r>
    <x v="0"/>
    <d v="2019-12-01T00:00:00"/>
    <x v="3"/>
    <x v="10"/>
    <n v="3.5976698233967741"/>
    <n v="1.6492729241057693"/>
    <n v="0.27361460628710138"/>
    <n v="0.17514752505757042"/>
    <n v="1.8687628971129193"/>
    <n v="0.67578879742162323"/>
    <n v="0.16513446602405635"/>
    <n v="0.10690907770234619"/>
    <n v="24.305421693070627"/>
    <n v="3.1758582061826806"/>
    <n v="0.64865511382692642"/>
    <n v="0.25552548952032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83879863834205"/>
    <n v="0.45956713306168606"/>
    <n v="0"/>
    <n v="0.21067848540139933"/>
    <n v="0"/>
    <n v="3.4951589875594116E-2"/>
    <n v="0"/>
    <n v="2.2373383302184226E-2"/>
    <n v="0"/>
    <n v="0.23818207301506988"/>
    <n v="8.6132262652963684E-2"/>
    <n v="2.1047115984917663E-2"/>
    <n v="1.3626033452726109E-2"/>
    <n v="0.45842809514648364"/>
    <s v=""/>
    <n v="0.106196811029645"/>
    <s v=""/>
  </r>
  <r>
    <x v="0"/>
    <d v="2019-12-01T00:00:00"/>
    <x v="3"/>
    <x v="11"/>
    <n v="6.1956067961169143"/>
    <n v="4.0585703735737573"/>
    <n v="0.43906330715801473"/>
    <n v="0.32426835117278341"/>
    <n v="2.3226419713973283"/>
    <n v="0.83992218976335209"/>
    <n v="0.20524178979811136"/>
    <n v="0.13287480791622516"/>
    <n v="30.70695865349386"/>
    <n v="3.7528289429744142"/>
    <n v="1.0084926918732855"/>
    <n v="0.61775677336334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053259788814451"/>
    <n v="0.79376656566043713"/>
    <n v="0"/>
    <n v="0.51997448723536555"/>
    <n v="0"/>
    <n v="5.6251757882498511E-2"/>
    <n v="0"/>
    <n v="4.1544498211880346E-2"/>
    <n v="0"/>
    <n v="0.29603096276894708"/>
    <n v="0.1070517873820479"/>
    <n v="2.6158971284672039E-2"/>
    <n v="1.6935480284770113E-2"/>
    <n v="0.65507229673088019"/>
    <s v=""/>
    <n v="7.9897185788416009E-2"/>
    <s v=""/>
  </r>
  <r>
    <x v="0"/>
    <d v="2019-12-01T00:00:00"/>
    <x v="4"/>
    <x v="0"/>
    <n v="189.5126395996727"/>
    <n v="103.36457715902577"/>
    <n v="52.569805609989629"/>
    <n v="42.331169301259166"/>
    <n v="125.08294411118175"/>
    <n v="70.540188886134771"/>
    <n v="37.750139958614128"/>
    <n v="26.969973384862445"/>
    <n v="135.78573413437087"/>
    <n v="70.954610237672696"/>
    <n v="33.629277024367234"/>
    <n v="23.950282488435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19977623914541"/>
    <n v="24.166372567527986"/>
    <n v="0"/>
    <n v="13.180898578515311"/>
    <n v="0"/>
    <n v="6.7036241532869578"/>
    <n v="0"/>
    <n v="5.3980083371447023"/>
    <n v="0"/>
    <n v="15.942372878472872"/>
    <n v="8.9906581759146267"/>
    <n v="4.8114218266226816"/>
    <n v="3.4374420531850087"/>
    <n v="0.54542313049606372"/>
    <s v=""/>
    <n v="0.40953265097899955"/>
    <s v=""/>
  </r>
  <r>
    <x v="0"/>
    <d v="2019-12-01T00:00:00"/>
    <x v="4"/>
    <x v="1"/>
    <n v="155.61357288067572"/>
    <n v="109.45968313648278"/>
    <n v="50.517784089745255"/>
    <n v="45.296531149524093"/>
    <n v="76.614578633696652"/>
    <n v="44.478246095032901"/>
    <n v="25.869972034442597"/>
    <n v="19.038690002337219"/>
    <n v="90.964936435531015"/>
    <n v="50.460870528460759"/>
    <n v="23.161442151477601"/>
    <n v="18.083487946640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8480153993235"/>
    <n v="19.828820916934845"/>
    <n v="0"/>
    <n v="13.947732285551037"/>
    <n v="0"/>
    <n v="6.4371511770637611"/>
    <n v="0"/>
    <n v="5.7718410270741289"/>
    <n v="0"/>
    <n v="9.764865939034804"/>
    <n v="5.6689486265786231"/>
    <n v="3.2972420297539222"/>
    <n v="2.4265650068575599"/>
    <n v="0.70340704290888767"/>
    <s v=""/>
    <n v="0.41381931549212403"/>
    <s v=""/>
  </r>
  <r>
    <x v="0"/>
    <d v="2019-12-01T00:00:00"/>
    <x v="4"/>
    <x v="2"/>
    <n v="195.55597791615298"/>
    <n v="142.00947027406082"/>
    <n v="75.884072866145587"/>
    <n v="64.401321770319242"/>
    <n v="181.20492119932496"/>
    <n v="106.86871028765637"/>
    <n v="63.022145968506123"/>
    <n v="46.694714726273119"/>
    <n v="168.39034880285726"/>
    <n v="97.06225464055116"/>
    <n v="48.434642753953653"/>
    <n v="37.85847662931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94219555765268"/>
    <n v="24.913424074141233"/>
    <n v="0"/>
    <n v="18.091710584264348"/>
    <n v="0"/>
    <n v="9.6674727509373692"/>
    <n v="0"/>
    <n v="8.2045941898391774"/>
    <n v="0"/>
    <n v="23.095366372302117"/>
    <n v="13.620888447692066"/>
    <n v="8.0324504493467046"/>
    <n v="5.9514473288897971"/>
    <n v="0.72618322276473235"/>
    <s v=""/>
    <n v="0.45350019013543685"/>
    <s v=""/>
  </r>
  <r>
    <x v="0"/>
    <d v="2019-12-01T00:00:00"/>
    <x v="4"/>
    <x v="3"/>
    <n v="127.85467750028384"/>
    <n v="86.111550494622335"/>
    <n v="44.660647243883162"/>
    <n v="35.730081960236213"/>
    <n v="179.51153080653165"/>
    <n v="99.821778211401451"/>
    <n v="52.784801539103398"/>
    <n v="37.346926273085685"/>
    <n v="142.13893355013104"/>
    <n v="70.727781135850535"/>
    <n v="26.475053784380655"/>
    <n v="21.54910455695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49625164060217"/>
    <n v="16.297678571810099"/>
    <n v="0"/>
    <n v="10.976668188603691"/>
    <n v="0"/>
    <n v="5.6929076653311208"/>
    <n v="0"/>
    <n v="4.554525516917967"/>
    <n v="0"/>
    <n v="22.879536298405409"/>
    <n v="12.722725875590568"/>
    <n v="6.7276557522069727"/>
    <n v="4.7600304641145854"/>
    <n v="0.67351114701635506"/>
    <s v=""/>
    <n v="0.41492786687736566"/>
    <s v=""/>
  </r>
  <r>
    <x v="0"/>
    <d v="2019-12-01T00:00:00"/>
    <x v="4"/>
    <x v="4"/>
    <n v="176.91899486824656"/>
    <n v="117.8356314661257"/>
    <n v="67.847171466165832"/>
    <n v="52.259152968131083"/>
    <n v="250.82215979094866"/>
    <n v="146.30770790416267"/>
    <n v="85.752661316756786"/>
    <n v="63.112398899200443"/>
    <n v="176.17188072240222"/>
    <n v="96.043755376030262"/>
    <n v="44.744685508490143"/>
    <n v="36.07707213675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2368193252903"/>
    <n v="22.542514827356626"/>
    <n v="0"/>
    <n v="15.014280809668023"/>
    <n v="0"/>
    <n v="8.6448935000407676"/>
    <n v="0"/>
    <n v="6.6587125454024951"/>
    <n v="0"/>
    <n v="31.96839046270695"/>
    <n v="18.647562631157655"/>
    <n v="10.929554878544961"/>
    <n v="8.0439535834048925"/>
    <n v="0.66604284946271108"/>
    <s v=""/>
    <n v="0.4434919414265121"/>
    <s v=""/>
  </r>
  <r>
    <x v="0"/>
    <d v="2019-12-01T00:00:00"/>
    <x v="4"/>
    <x v="5"/>
    <n v="227.45459544564963"/>
    <n v="157.32122097437144"/>
    <n v="83.163274448850288"/>
    <n v="64.774513378271436"/>
    <n v="265.40684154073932"/>
    <n v="152.80805986766222"/>
    <n v="85.964659518615562"/>
    <n v="62.494336856392046"/>
    <n v="163.9228043091976"/>
    <n v="85.393669997088281"/>
    <n v="44.786718405710715"/>
    <n v="34.19682749306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60576974161911"/>
    <n v="29.063751410974749"/>
    <n v="0"/>
    <n v="20.102231168869579"/>
    <n v="0"/>
    <n v="10.626458130548542"/>
    <n v="0"/>
    <n v="8.2767743201863997"/>
    <n v="0"/>
    <n v="33.827272474329149"/>
    <n v="19.476061157314099"/>
    <n v="10.956574984344472"/>
    <n v="7.965178850218857"/>
    <n v="0.69165989223534252"/>
    <s v=""/>
    <n v="0.41173411302740642"/>
    <s v=""/>
  </r>
  <r>
    <x v="0"/>
    <d v="2019-12-01T00:00:00"/>
    <x v="4"/>
    <x v="6"/>
    <n v="166.36601039719613"/>
    <n v="106.13355066417137"/>
    <n v="64.008115358664156"/>
    <n v="48.336695463282489"/>
    <n v="176.99940651281"/>
    <n v="99.409732980631134"/>
    <n v="53.166317795505577"/>
    <n v="37.943459410596098"/>
    <n v="105.12057053939924"/>
    <n v="65.835154824624766"/>
    <n v="29.490093352403044"/>
    <n v="25.424787214871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119935044550282"/>
    <n v="21.296229995880161"/>
    <n v="0"/>
    <n v="13.585975283216181"/>
    <n v="0"/>
    <n v="8.1935699667647661"/>
    <n v="0"/>
    <n v="6.1874981636527231"/>
    <n v="0"/>
    <n v="22.559354977985073"/>
    <n v="12.670208893691758"/>
    <n v="6.776281681681068"/>
    <n v="4.8360612433717725"/>
    <n v="0.63795212982976046"/>
    <s v=""/>
    <n v="0.45543275581375625"/>
    <s v=""/>
  </r>
  <r>
    <x v="0"/>
    <d v="2019-12-01T00:00:00"/>
    <x v="4"/>
    <x v="7"/>
    <n v="154.92590714662845"/>
    <n v="102.3386877870773"/>
    <n v="66.199763383219022"/>
    <n v="51.317476688094402"/>
    <n v="218.71277423312486"/>
    <n v="126.86618620888771"/>
    <n v="72.899092340944406"/>
    <n v="53.474988232207785"/>
    <n v="126.18376369192019"/>
    <n v="86.131826802067422"/>
    <n v="46.387575908019407"/>
    <n v="37.62260421519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1198315201181"/>
    <n v="19.757937616025405"/>
    <n v="0"/>
    <n v="13.051409194520749"/>
    <n v="0"/>
    <n v="8.4425569564899519"/>
    <n v="0"/>
    <n v="6.5445961988499652"/>
    <n v="0"/>
    <n v="27.8759076618027"/>
    <n v="16.169654948432377"/>
    <n v="9.2913108246679688"/>
    <n v="6.8156230901635357"/>
    <n v="0.66056536102912489"/>
    <s v=""/>
    <n v="0.50144747600109896"/>
    <s v=""/>
  </r>
  <r>
    <x v="0"/>
    <d v="2019-12-01T00:00:00"/>
    <x v="4"/>
    <x v="8"/>
    <n v="144.45768668165806"/>
    <n v="107.91246004775567"/>
    <n v="64.73517388759555"/>
    <n v="54.216137598717644"/>
    <n v="271.22002553873477"/>
    <n v="156.36406510232626"/>
    <n v="93.681197917124109"/>
    <n v="66.282944861693267"/>
    <n v="168.90362302371645"/>
    <n v="118.38615314462719"/>
    <n v="63.76619623099856"/>
    <n v="52.580133108974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57985477016818"/>
    <n v="18.435604974049383"/>
    <n v="0"/>
    <n v="13.771724654586414"/>
    <n v="0"/>
    <n v="8.2614648007487403"/>
    <n v="0"/>
    <n v="6.9190315790621977"/>
    <n v="0"/>
    <n v="34.568188412675141"/>
    <n v="19.929289707470584"/>
    <n v="11.940081835372292"/>
    <n v="8.4480536493376928"/>
    <n v="0.74701777750022236"/>
    <s v=""/>
    <n v="0.50240850384399338"/>
    <s v=""/>
  </r>
  <r>
    <x v="0"/>
    <d v="2019-12-01T00:00:00"/>
    <x v="4"/>
    <x v="9"/>
    <n v="159.64591688800948"/>
    <n v="92.958765409808507"/>
    <n v="67.167776080395527"/>
    <n v="46.192522081868916"/>
    <n v="241.88583716487963"/>
    <n v="138.85807785800878"/>
    <n v="82.179246134502037"/>
    <n v="58.023259570032558"/>
    <n v="180.98162318905668"/>
    <n v="127.07547626905705"/>
    <n v="63.856277413139217"/>
    <n v="56.082988830105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22990531413141"/>
    <n v="20.357029973762817"/>
    <n v="0"/>
    <n v="11.853509382885994"/>
    <n v="0"/>
    <n v="8.564806777355777"/>
    <n v="0"/>
    <n v="5.8901760528203804"/>
    <n v="0"/>
    <n v="30.829416732279775"/>
    <n v="17.698074426779488"/>
    <n v="10.4741073537852"/>
    <n v="7.3953203313447267"/>
    <n v="0.58228088273011358"/>
    <s v=""/>
    <n v="0.49691410894098348"/>
    <s v=""/>
  </r>
  <r>
    <x v="0"/>
    <d v="2019-12-01T00:00:00"/>
    <x v="4"/>
    <x v="10"/>
    <n v="136.92673068608323"/>
    <n v="78.141990473045979"/>
    <n v="52.444009484068488"/>
    <n v="39.012829493928734"/>
    <n v="265.14443959397749"/>
    <n v="153.79387073629781"/>
    <n v="93.440010565720399"/>
    <n v="66.519440270564161"/>
    <n v="258.56936147599407"/>
    <n v="115.88462678571223"/>
    <n v="51.218514985130184"/>
    <n v="45.110454851546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83879863834205"/>
    <n v="17.491050638298908"/>
    <n v="0"/>
    <n v="9.9818750180707667"/>
    <n v="0"/>
    <n v="6.6992092848858285"/>
    <n v="0"/>
    <n v="4.983507404306871"/>
    <n v="0"/>
    <n v="33.79382818894684"/>
    <n v="19.601707100229149"/>
    <n v="11.909341443730794"/>
    <n v="8.478196032210576"/>
    <n v="0.57068470182198006"/>
    <s v=""/>
    <n v="0.49925564037667658"/>
    <s v=""/>
  </r>
  <r>
    <x v="0"/>
    <d v="2019-12-01T00:00:00"/>
    <x v="4"/>
    <x v="11"/>
    <n v="257.03107320403427"/>
    <n v="229.15830886465767"/>
    <n v="95.825380077382263"/>
    <n v="111.914709982235"/>
    <n v="300.00502119886181"/>
    <n v="175.44424261838043"/>
    <n v="109.88924020046494"/>
    <n v="77.745064161559242"/>
    <n v="243.63683743195207"/>
    <n v="165.26807336243914"/>
    <n v="64.175313075081164"/>
    <n v="69.429225074308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053259788814451"/>
    <n v="32.930216354765051"/>
    <n v="0"/>
    <n v="29.35922336679878"/>
    <n v="0"/>
    <n v="12.276922237028039"/>
    <n v="0"/>
    <n v="14.33824932937306"/>
    <n v="0"/>
    <n v="38.23696305960916"/>
    <n v="22.361142480923153"/>
    <n v="14.005868306478989"/>
    <n v="9.9089513053248961"/>
    <n v="0.89155877539658057"/>
    <s v=""/>
    <n v="0.48837290926392951"/>
    <s v=""/>
  </r>
  <r>
    <x v="1"/>
    <d v="2019-12-01T00:00:00"/>
    <x v="0"/>
    <x v="0"/>
    <n v="46.567972851516004"/>
    <n v="23.252343322996996"/>
    <n v="21.838699348348001"/>
    <n v="17.793676793816996"/>
    <n v="73.969772843657097"/>
    <n v="36.723077240929783"/>
    <n v="37.198104419917847"/>
    <n v="29.349486265203584"/>
    <n v="50.959547040000004"/>
    <n v="16.193275295920646"/>
    <n v="24.713781730247"/>
    <n v="11.377844129853584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4.2399279999999999"/>
    <n v="7.7679520000000002"/>
    <n v="0.9840449"/>
    <n v="1.853909"/>
    <n v="1.0891459999999999"/>
    <n v="3.9348947999999999"/>
    <n v="0"/>
    <n v="2.4270283999999998"/>
    <n v="10.873200000000001"/>
    <n v="2.3374999999999999"/>
    <n v="11.060369751515999"/>
    <n v="0.12666765725199994"/>
    <n v="1.7812096895199994"/>
    <n v="0.91722095525399994"/>
    <n v="-3.926284431000019E-3"/>
    <n v="-0.40724754885699993"/>
    <n v="1.8182594661290001"/>
    <n v="0"/>
    <n v="2.961596079545"/>
    <n v="6.0286814630730001"/>
    <n v="-0.21657939277500002"/>
    <n v="10.246461238286997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1.812343476893311"/>
    <n v="1.4638334609124395"/>
    <n v="0"/>
    <n v="0.73092205042631286"/>
    <n v="0"/>
    <n v="0.68648508602361846"/>
    <n v="0"/>
    <n v="0.55933247441331435"/>
    <n v="0"/>
    <n v="2.2360679678759352"/>
    <n v="1.110119627835497"/>
    <n v="1.124479453720737"/>
    <n v="0.88721978706014104"/>
    <n v="0.49932049645231713"/>
    <s v=""/>
    <n v="0.76524230468499577"/>
    <s v=""/>
  </r>
  <r>
    <x v="1"/>
    <d v="2019-12-01T00:00:00"/>
    <x v="0"/>
    <x v="1"/>
    <n v="48.222337562999996"/>
    <n v="21.701229720821999"/>
    <n v="22.321983440524999"/>
    <n v="16.971002010663"/>
    <n v="76.911030602140187"/>
    <n v="38.183295809919514"/>
    <n v="38.67721147973262"/>
    <n v="30.516508967402221"/>
    <n v="54.361833130000001"/>
    <n v="15.461516138840867"/>
    <n v="25.487455006110004"/>
    <n v="10.35628258328587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3.7743579999999999"/>
    <n v="7.5855810000000004"/>
    <n v="1.9256663999999999"/>
    <n v="1.869993"/>
    <n v="4.6392224999999998"/>
    <n v="4.5161572000000003"/>
    <n v="0"/>
    <n v="2.7429783999999997"/>
    <n v="7.4387999999999996"/>
    <n v="0.72660000000000002"/>
    <n v="13.002981062999996"/>
    <n v="9.2268699549999979E-3"/>
    <n v="1.3386751293189996"/>
    <n v="2.0035735255970004"/>
    <n v="5.8205873637000007E-2"/>
    <n v="0.22783755215600004"/>
    <n v="2.0696231205409994"/>
    <n v="0"/>
    <n v="3.3691823706980006"/>
    <n v="1.5784864344039999"/>
    <n v="-7.7060497802999978E-2"/>
    <n v="11.123479342317998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1.302599296106571"/>
    <n v="1.540521830370742"/>
    <n v="0"/>
    <n v="0.6932724504933111"/>
    <n v="0"/>
    <n v="0.71310319086828733"/>
    <n v="0"/>
    <n v="0.54215951365974457"/>
    <n v="0"/>
    <n v="2.3249806683774152"/>
    <n v="1.1542612797926661"/>
    <n v="1.1691920949843715"/>
    <n v="0.92249827963691189"/>
    <n v="0.45002442472786519"/>
    <s v=""/>
    <n v="0.78202950841903607"/>
    <s v=""/>
  </r>
  <r>
    <x v="1"/>
    <d v="2019-12-01T00:00:00"/>
    <x v="0"/>
    <x v="2"/>
    <n v="99.721444631150007"/>
    <n v="31.344379973466996"/>
    <n v="32.364135652401998"/>
    <n v="25.305990795765997"/>
    <n v="100.25664739567044"/>
    <n v="49.77347455168745"/>
    <n v="50.417313657261374"/>
    <n v="39.779506987994026"/>
    <n v="84.215710901289995"/>
    <n v="26.501319554038666"/>
    <n v="35.974248091904997"/>
    <n v="16.677925770809665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8.2679261000000004"/>
    <n v="12.156983"/>
    <n v="5.8326514000000005"/>
    <n v="3.9766560000000002"/>
    <n v="5.6234039999999998"/>
    <n v="6.1882190000000001"/>
    <n v="0"/>
    <n v="3.2102919999999999"/>
    <n v="12.081799999999999"/>
    <n v="21.782042000000001"/>
    <n v="20.601471131149999"/>
    <n v="0.24231548869599998"/>
    <n v="2.2096646420710009"/>
    <n v="2.2870555559089989"/>
    <n v="0.14355206838999998"/>
    <n v="0.12710158444299985"/>
    <n v="2.9295114389309997"/>
    <n v="0"/>
    <n v="4.7568506617740001"/>
    <n v="2.474368846221001"/>
    <n v="-1.3680934679239998"/>
    <n v="17.542053154955994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1.735228689878316"/>
    <n v="3.142294817083052"/>
    <n v="0"/>
    <n v="0.98768407436950412"/>
    <n v="0"/>
    <n v="1.0198173130771944"/>
    <n v="0"/>
    <n v="0.79741006573672901"/>
    <n v="0"/>
    <n v="3.030706587161224"/>
    <n v="1.5046263874590231"/>
    <n v="1.5240893105571194"/>
    <n v="1.2025139179723436"/>
    <n v="0.31431935316825471"/>
    <s v=""/>
    <n v="0.80735336979667516"/>
    <s v=""/>
  </r>
  <r>
    <x v="1"/>
    <d v="2019-12-01T00:00:00"/>
    <x v="0"/>
    <x v="3"/>
    <n v="58.685781733559999"/>
    <n v="22.996621922492"/>
    <n v="21.279425529641003"/>
    <n v="16.247386817972998"/>
    <n v="72.001843395211424"/>
    <n v="35.746077821278782"/>
    <n v="36.208467135658026"/>
    <n v="28.568657609150765"/>
    <n v="59.948316151999997"/>
    <n v="15.462519741829546"/>
    <n v="24.676796668867997"/>
    <n v="10.282180905282544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8.4619660999999997"/>
    <n v="7.560594"/>
    <n v="5.2734416"/>
    <n v="2.3556965000000001"/>
    <n v="2.9088945000000002"/>
    <n v="3.6053130000000002"/>
    <n v="0"/>
    <n v="3.3489608999999998"/>
    <n v="3.8418000000000001"/>
    <n v="3.9808949999999999"/>
    <n v="17.348220133559998"/>
    <n v="-0.18243022329999997"/>
    <n v="1.4318577235380008"/>
    <n v="4.1295381600300001"/>
    <n v="-0.15369939042199995"/>
    <n v="0.14955808400300011"/>
    <n v="1.677549023838"/>
    <n v="0"/>
    <n v="4.4776388060659995"/>
    <n v="1.0610460049000001"/>
    <n v="-0.31494410938"/>
    <n v="10.720507843218998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1.855804951838579"/>
    <n v="1.842231951830585"/>
    <n v="0"/>
    <n v="0.72189737340681248"/>
    <n v="0"/>
    <n v="0.66799208376032093"/>
    <n v="0"/>
    <n v="0.51002907766847283"/>
    <n v="0"/>
    <n v="2.1765784786759359"/>
    <n v="1.080585440789493"/>
    <n v="1.0945632305652826"/>
    <n v="0.86361574071691849"/>
    <n v="0.39186019582902093"/>
    <s v=""/>
    <n v="0.70651188999555337"/>
    <s v=""/>
  </r>
  <r>
    <x v="1"/>
    <d v="2019-12-01T00:00:00"/>
    <x v="0"/>
    <x v="4"/>
    <n v="59.596762900399995"/>
    <n v="26.215417157616997"/>
    <n v="22.981668422691996"/>
    <n v="18.126577839309999"/>
    <n v="81.615094840294105"/>
    <n v="40.518678327980517"/>
    <n v="41.042803072107709"/>
    <n v="32.382972300203598"/>
    <n v="55.205911033599989"/>
    <n v="16.563800832607996"/>
    <n v="27.105322647299996"/>
    <n v="12.778518975111997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5.2784969999999998"/>
    <n v="5.7546549999999996"/>
    <n v="7.7443333999999986"/>
    <n v="6.8840180000000002"/>
    <n v="6.1668079999999996"/>
    <n v="3.7154315999999996"/>
    <n v="0"/>
    <n v="3.2226442000000004"/>
    <n v="6.3788999999999998"/>
    <n v="1.5936999999999999"/>
    <n v="12.8577757004"/>
    <n v="-0.13388544271699995"/>
    <n v="0.93979670098599988"/>
    <n v="4.8332642491960014"/>
    <n v="3.6489293079000014E-2"/>
    <n v="0.26951643265899977"/>
    <n v="1.7552910656649992"/>
    <n v="0"/>
    <n v="4.7389352465070003"/>
    <n v="3.8784252070010004"/>
    <n v="-0.16168835081900004"/>
    <n v="10.059272756059993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1.803008197154362"/>
    <n v="1.8739347715456847"/>
    <n v="0"/>
    <n v="0.82430621012645822"/>
    <n v="0"/>
    <n v="0.72262561705556916"/>
    <n v="0"/>
    <n v="0.56996425391393979"/>
    <n v="0"/>
    <n v="2.4671820968446743"/>
    <n v="1.2248586852005623"/>
    <n v="1.2407027050813735"/>
    <n v="0.97892050065026193"/>
    <n v="0.43987988410425971"/>
    <s v=""/>
    <n v="0.69144724000866209"/>
    <s v=""/>
  </r>
  <r>
    <x v="1"/>
    <d v="2019-12-01T00:00:00"/>
    <x v="0"/>
    <x v="5"/>
    <n v="64.864701238999999"/>
    <n v="25.315305135672006"/>
    <n v="26.218940556539998"/>
    <n v="18.559618342714007"/>
    <n v="92.75577679949933"/>
    <n v="46.049587892475813"/>
    <n v="46.645257086716001"/>
    <n v="36.803335910590619"/>
    <n v="60.263032973999998"/>
    <n v="13.363457420716001"/>
    <n v="28.846776654030997"/>
    <n v="7.9970127230990027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3.8941560000000002"/>
    <n v="10.387404999999999"/>
    <n v="7.9346090999999994"/>
    <n v="5.8847290000000001"/>
    <n v="6.0988045"/>
    <n v="4.8420444000000007"/>
    <n v="1.9755"/>
    <n v="4.0035565000000002"/>
    <n v="4.6440000000000001"/>
    <n v="1.5243"/>
    <n v="13.675596739000008"/>
    <n v="-7.286604172999997E-2"/>
    <n v="1.666928733870999"/>
    <n v="3.3327796810230006"/>
    <n v="1.5785541389000027E-2"/>
    <n v="0.35465036822800022"/>
    <n v="2.2012239579109987"/>
    <n v="0.48243739280300002"/>
    <n v="5.4798134004820005"/>
    <n v="1.0571413041740001"/>
    <n v="-0.13755043955400004"/>
    <n v="10.93496123707501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1.1142791364868"/>
    <n v="2.0847245393172251"/>
    <n v="0"/>
    <n v="0.81362338573306336"/>
    <n v="0"/>
    <n v="0.84266585259864879"/>
    <n v="0"/>
    <n v="0.59649841994731245"/>
    <n v="0"/>
    <n v="2.8039591493026399"/>
    <n v="1.3920552201490548"/>
    <n v="1.410061991746234"/>
    <n v="1.1125458059008568"/>
    <n v="0.39027860534492281"/>
    <s v=""/>
    <n v="0.73313824357429902"/>
    <s v=""/>
  </r>
  <r>
    <x v="1"/>
    <d v="2019-12-01T00:00:00"/>
    <x v="0"/>
    <x v="6"/>
    <n v="65.220068150399996"/>
    <n v="22.451191589602001"/>
    <n v="26.152013350360001"/>
    <n v="18.537889541409999"/>
    <n v="88.837589256278235"/>
    <n v="42.979034735836009"/>
    <n v="44.674869132738969"/>
    <n v="34.123362732761372"/>
    <n v="61.022897478399983"/>
    <n v="2.8845224726830043"/>
    <n v="33.347208501628984"/>
    <n v="-1.8078389635259977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8.7269658000000003"/>
    <n v="7.9407670000000001"/>
    <n v="4.8679803000000001"/>
    <n v="6.6414540000000004"/>
    <n v="5.0172584999999996"/>
    <n v="4.4644609000000006"/>
    <n v="10.029999999999999"/>
    <n v="3.8569966999999998"/>
    <n v="0.50970000000000004"/>
    <n v="0.17"/>
    <n v="12.994484950400002"/>
    <n v="-0.76707037548099999"/>
    <n v="0.70993464797500028"/>
    <n v="2.3170156824100006"/>
    <n v="-0.34727395176500003"/>
    <n v="-0.19185529370099991"/>
    <n v="2.0848025243309998"/>
    <n v="3.7219412712069997"/>
    <n v="5.2423219999439992"/>
    <n v="0.14919836803799999"/>
    <n v="-7.1173549055000007E-2"/>
    <n v="9.6033502656990013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0.797835851842656"/>
    <n v="2.1176834782856289"/>
    <n v="0"/>
    <n v="0.72898601374481742"/>
    <n v="0"/>
    <n v="0.84915100775807617"/>
    <n v="0"/>
    <n v="0.60192182433172048"/>
    <n v="0"/>
    <n v="2.6855143667825532"/>
    <n v="1.2992339866468978"/>
    <n v="1.3504981831958276"/>
    <n v="1.0315316031078232"/>
    <n v="0.34423747515609282"/>
    <s v=""/>
    <n v="0.82569735630404573"/>
    <s v=""/>
  </r>
  <r>
    <x v="1"/>
    <d v="2019-12-01T00:00:00"/>
    <x v="0"/>
    <x v="7"/>
    <n v="66.961907609619999"/>
    <n v="29.381816961515"/>
    <n v="28.268050686580992"/>
    <n v="21.545634484335995"/>
    <n v="112.93663613215986"/>
    <n v="54.637993307878276"/>
    <n v="56.793858114958205"/>
    <n v="43.380035780104478"/>
    <n v="55.241234129999995"/>
    <n v="18.975835070109"/>
    <n v="25.831760890894998"/>
    <n v="14.090089831137998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5.4858748000000004"/>
    <n v="6.702617"/>
    <n v="6.2077381000000003"/>
    <n v="5.5894209999999998"/>
    <n v="7.787077"/>
    <n v="5.4027839999999996"/>
    <n v="9.0862999999999996"/>
    <n v="4.7697859999999999"/>
    <n v="-3.2689400000000006E-3"/>
    <n v="5.4379999999999998E-2"/>
    <n v="15.879198649620001"/>
    <n v="0.83238062942400015"/>
    <n v="0.76987313603400087"/>
    <n v="2.2623915802750005"/>
    <n v="0.71556517306799994"/>
    <n v="0.87058563184800053"/>
    <n v="2.5509262147090004"/>
    <n v="3.7292482516889991"/>
    <n v="6.2244485694859994"/>
    <n v="-1.0076487099999941E-4"/>
    <n v="-4.2917968240000007E-3"/>
    <n v="11.430790336676994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0.754523505067876"/>
    <n v="2.1773027177151909"/>
    <n v="0"/>
    <n v="0.95536570276152466"/>
    <n v="0"/>
    <n v="0.91915098869676348"/>
    <n v="0"/>
    <n v="0.70056798248835173"/>
    <n v="0"/>
    <n v="3.4140160872001029"/>
    <n v="1.6516782730020612"/>
    <n v="1.7168489508730267"/>
    <n v="1.3113560407739089"/>
    <n v="0.4387840491762498"/>
    <s v=""/>
    <n v="0.73329823382117509"/>
    <s v=""/>
  </r>
  <r>
    <x v="1"/>
    <d v="2019-12-01T00:00:00"/>
    <x v="0"/>
    <x v="8"/>
    <n v="76.087950114400002"/>
    <n v="34.553240496841994"/>
    <n v="29.403820361804001"/>
    <n v="24.086897066663997"/>
    <n v="143.8492459912635"/>
    <n v="69.593308327481537"/>
    <n v="72.339268695865812"/>
    <n v="55.253863155085646"/>
    <n v="63.936812821999993"/>
    <n v="24.34178932359"/>
    <n v="28.868019041956"/>
    <n v="18.652147441242001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7.9539600000000004"/>
    <n v="8.6505740000000007"/>
    <n v="10.0637142"/>
    <n v="5.2631550000000002"/>
    <n v="6.8051835000000001"/>
    <n v="5.534806800000001"/>
    <n v="12.185"/>
    <n v="5.4761029000000008"/>
    <n v="-0.2205"/>
    <n v="0.39"/>
    <n v="13.985953714400006"/>
    <n v="0.74118682594900021"/>
    <n v="1.1073622084179977"/>
    <n v="4.4343286529149983"/>
    <n v="0.93444815432000017"/>
    <n v="0.30688709332199976"/>
    <n v="2.5139091552169996"/>
    <n v="5.0039844208939996"/>
    <n v="7.923630075801003"/>
    <n v="-4.1712550549999998E-2"/>
    <n v="8.3618659950000007E-2"/>
    <n v="11.545597800605995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0.570057382227958"/>
    <n v="2.4889698165445409"/>
    <n v="0"/>
    <n v="1.1302968805328339"/>
    <n v="0"/>
    <n v="0.96185034899208421"/>
    <n v="0"/>
    <n v="0.78792449636247741"/>
    <n v="0"/>
    <n v="4.348488291886814"/>
    <n v="2.1037697095339807"/>
    <n v="2.186778670961762"/>
    <n v="1.6702956998884699"/>
    <n v="0.45412237344928325"/>
    <s v=""/>
    <n v="0.69709517024504342"/>
    <s v=""/>
  </r>
  <r>
    <x v="1"/>
    <d v="2019-12-01T00:00:00"/>
    <x v="0"/>
    <x v="9"/>
    <n v="64.732263907999993"/>
    <n v="21.437504728256009"/>
    <n v="26.895801010983995"/>
    <n v="20.656751286883008"/>
    <n v="131.6177567028858"/>
    <n v="63.675795173453217"/>
    <n v="66.18826676265931"/>
    <n v="50.555631818065194"/>
    <n v="54.072721512000001"/>
    <n v="21.748799848697004"/>
    <n v="24.208657803057996"/>
    <n v="15.809737994984003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6.1740000000000004"/>
    <n v="8.4382350000000006"/>
    <n v="6.6356615999999997"/>
    <n v="6.1483449999999999"/>
    <n v="5.7814684999999999"/>
    <n v="5.3008179999999996"/>
    <n v="5.6882999999999999"/>
    <n v="5.2862730000000004"/>
    <n v="-0.60799999999999998"/>
    <n v="0.6"/>
    <n v="15.287162808000005"/>
    <n v="-0.2377445391310001"/>
    <n v="-6.2838530173999443E-2"/>
    <n v="0.92923435867499971"/>
    <n v="0.38754678891"/>
    <n v="-1.0661204623299994"/>
    <n v="2.4404522451599999"/>
    <n v="2.2111794667670002"/>
    <n v="6.3578149212300001"/>
    <n v="-0.15733513562099999"/>
    <n v="0.108239138841"/>
    <n v="10.527076475929009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0.362457662789282"/>
    <n v="2.1319836696662615"/>
    <n v="0"/>
    <n v="0.70605301343997418"/>
    <n v="0"/>
    <n v="0.8858242408995155"/>
    <n v="0"/>
    <n v="0.68033857852682644"/>
    <n v="0"/>
    <n v="3.9787366981518022"/>
    <n v="1.9248863480672049"/>
    <n v="2.000837064486146"/>
    <n v="1.5282705970050667"/>
    <n v="0.33117186753616129"/>
    <s v=""/>
    <n v="0.96358002242938678"/>
    <s v=""/>
  </r>
  <r>
    <x v="1"/>
    <d v="2019-12-01T00:00:00"/>
    <x v="0"/>
    <x v="10"/>
    <n v="70.180206336800012"/>
    <n v="15.647817679931997"/>
    <n v="24.836205950649997"/>
    <n v="17.596216057764"/>
    <n v="124.56417160674069"/>
    <n v="60.263317624283658"/>
    <n v="62.641142243353983"/>
    <n v="47.846282714637681"/>
    <n v="68.972459903599997"/>
    <n v="27.405481185905003"/>
    <n v="30.248852381566998"/>
    <n v="19.539996681712005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9.2336993000000014"/>
    <n v="6.744516"/>
    <n v="10.2818764"/>
    <n v="8.2210859999999997"/>
    <n v="6.4127409999999996"/>
    <n v="4.9603421999999995"/>
    <n v="4.4930000000000003"/>
    <n v="4.3053825999999997"/>
    <n v="0"/>
    <n v="0.2"/>
    <n v="15.327562836800006"/>
    <n v="-2.1812525713789999"/>
    <n v="-3.3719405072999996E-2"/>
    <n v="2.6709797098039991"/>
    <n v="-1.2258353613830013"/>
    <n v="-1.2384522646020013"/>
    <n v="2.3256288258350004"/>
    <n v="0.61795651450999967"/>
    <n v="4.4707037966070002"/>
    <n v="0"/>
    <n v="-2.6574763082999994E-2"/>
    <n v="10.268383198696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0.243633386478216"/>
    <n v="2.3204952077013754"/>
    <n v="0"/>
    <n v="0.5173921228303231"/>
    <n v="0"/>
    <n v="0.82120443774967022"/>
    <n v="0"/>
    <n v="0.58181554553664128"/>
    <n v="0"/>
    <n v="3.7655104695744401"/>
    <n v="1.8217289170592477"/>
    <n v="1.8936093252249986"/>
    <n v="1.446368375177612"/>
    <n v="0.22296625354500896"/>
    <s v=""/>
    <n v="1.1245156620357857"/>
    <s v=""/>
  </r>
  <r>
    <x v="1"/>
    <d v="2019-12-01T00:00:00"/>
    <x v="0"/>
    <x v="11"/>
    <n v="140.65145602799998"/>
    <n v="19.30659195668899"/>
    <n v="38.379252366660992"/>
    <n v="23.252926247541993"/>
    <n v="214.50076721507844"/>
    <n v="103.77404432267176"/>
    <n v="107.8686824398323"/>
    <n v="82.391784236968732"/>
    <n v="113.96749192171397"/>
    <n v="44.286934817306005"/>
    <n v="39.652434616541001"/>
    <n v="25.264416265170009"/>
    <s v="UE15/7 + UE15/7 repriced"/>
    <s v="IVP"/>
    <s v="Pension85"/>
    <s v="iSave + iSave repriced"/>
    <s v="Whole Life Package (with NGD&amp;ICP)"/>
    <s v="SUPER CARE (Regular)"/>
    <s v="Power Max Link"/>
    <s v="CARE - Health Lump Sum"/>
    <s v="Unit-Linked"/>
    <s v="UE10/5 + UE10/5_Repriced"/>
    <n v="32.99492"/>
    <n v="13.920328"/>
    <n v="23.707014499999996"/>
    <n v="15.177020000000001"/>
    <n v="9.2288460000000008"/>
    <n v="6.5023615999999995"/>
    <n v="6.0563320000000003"/>
    <n v="5.2333788999999991"/>
    <n v="0"/>
    <n v="1.298"/>
    <n v="26.533255027999992"/>
    <n v="-4.959053254496002"/>
    <n v="0.4418614974960004"/>
    <n v="2.4467482336310007"/>
    <n v="-0.68302057946299966"/>
    <n v="-1.2464232674190001"/>
    <n v="1.9147112417529999"/>
    <n v="1.8637682255079999"/>
    <n v="5.4625784662070016"/>
    <n v="0"/>
    <n v="0.36849072510399994"/>
    <n v="13.696930668367989"/>
    <s v="Traditional Non-par"/>
    <s v="Traditional Non-par"/>
    <s v="Traditional Non-par"/>
    <s v="Traditional Par"/>
    <s v="Traditional Par"/>
    <s v="Riders"/>
    <s v="Unit Linked"/>
    <s v="Riders"/>
    <s v="Unit Linked"/>
    <s v="Traditional Par"/>
    <s v="Protection Ratio (YTD) = 1%"/>
    <s v="Protection Ratio (YTD) = 32%"/>
    <s v="Protection Ratio (YTD) = 5%"/>
    <s v="Protection Ratio (YTD) = -224%"/>
    <s v="Protection Ratio (YTD) = -60%"/>
    <s v="Protection Ratio (YTD) = 100%"/>
    <s v="Protection Ratio (YTD) = 35%"/>
    <s v="Protection Ratio (YTD) = 100%"/>
    <s v="Protection Ratio (YTD) = 31%"/>
    <s v="Protection Ratio (YTD) = 3%"/>
    <s v="THB"/>
    <n v="30.199038102479431"/>
    <n v="4.6574813260840937"/>
    <n v="0"/>
    <n v="0.63931148704712759"/>
    <n v="0"/>
    <n v="1.2708766496609023"/>
    <n v="0"/>
    <n v="0.76998897013321954"/>
    <n v="0"/>
    <n v="6.4842472298544909"/>
    <n v="3.1370356766853553"/>
    <n v="3.2608144687762604"/>
    <n v="2.4906610155181679"/>
    <n v="0.13726549658217232"/>
    <s v=""/>
    <n v="1.2044034648738589"/>
    <s v=""/>
  </r>
  <r>
    <x v="1"/>
    <d v="2019-12-01T00:00:00"/>
    <x v="1"/>
    <x v="0"/>
    <n v="399.36893761319999"/>
    <n v="105.59165970216863"/>
    <n v="35.793270730757996"/>
    <n v="26.874632879670997"/>
    <n v="428.09147097847472"/>
    <n v="237.69833826298074"/>
    <n v="104.08772175042546"/>
    <n v="85.266345363596216"/>
    <n v="332.37331196777996"/>
    <n v="134.18423903745366"/>
    <n v="61.376865304945994"/>
    <n v="41.142905771938615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146.0311236"/>
    <n v="0"/>
    <n v="103.43266990000001"/>
    <n v="15.1347424"/>
    <n v="0"/>
    <n v="8.4191599999999998"/>
    <n v="109.134731"/>
    <n v="1.9923518"/>
    <n v="4.7690829999999984"/>
    <n v="2.1931292999999998"/>
    <n v="8.2619466131999815"/>
    <n v="22.391561949394024"/>
    <n v="0"/>
    <n v="39.127749481194996"/>
    <n v="14.696607060921004"/>
    <n v="0"/>
    <n v="1.6682742551649992"/>
    <n v="8.093671915958593"/>
    <n v="1.6078939971540003"/>
    <n v="10.821523622925001"/>
    <n v="2.5179821070370005"/>
    <n v="4.6663953124190174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1.812343476893311"/>
    <n v="12.553898706119497"/>
    <n v="0"/>
    <n v="3.3192040623748591"/>
    <n v="0"/>
    <n v="1.1251378181791669"/>
    <n v="0"/>
    <n v="0.84478632953247257"/>
    <n v="0"/>
    <n v="12.940983712348135"/>
    <n v="7.1854978023332796"/>
    <n v="3.1465179830583687"/>
    <n v="2.5775575113413836"/>
    <n v="0.26439627561730178"/>
    <s v=""/>
    <n v="0.25451473113949974"/>
    <s v=""/>
  </r>
  <r>
    <x v="1"/>
    <d v="2019-12-01T00:00:00"/>
    <x v="1"/>
    <x v="1"/>
    <n v="173.25414751512"/>
    <n v="63.479740197727999"/>
    <n v="24.719689029355997"/>
    <n v="25.270153129996004"/>
    <n v="422.52328479036476"/>
    <n v="234.6629955119999"/>
    <n v="102.58197385980063"/>
    <n v="84.460620109956025"/>
    <n v="345.17413075664996"/>
    <n v="158.87504239256893"/>
    <n v="70.316440320925011"/>
    <n v="61.123493460855912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116.53398"/>
    <n v="0"/>
    <n v="12.128830000000001"/>
    <n v="19.986000000000001"/>
    <n v="0"/>
    <n v="10.034248"/>
    <n v="0"/>
    <n v="3.1461443999999998"/>
    <n v="5.5213406999999997"/>
    <n v="2.9104253"/>
    <n v="2.9931791151199967"/>
    <n v="18.104087266254005"/>
    <n v="0"/>
    <n v="4.4424438089370009"/>
    <n v="16.900539110102997"/>
    <n v="0"/>
    <n v="2.5950678641579987"/>
    <n v="0"/>
    <n v="2.5198410064719998"/>
    <n v="12.511287966263003"/>
    <n v="3.6169605169010004"/>
    <n v="2.7895126586399965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1.302599296106571"/>
    <n v="5.5348166417818669"/>
    <n v="0"/>
    <n v="2.0279383062486964"/>
    <n v="0"/>
    <n v="0.78970084226937154"/>
    <n v="0"/>
    <n v="0.80728609438958365"/>
    <n v="0"/>
    <n v="12.772660324351282"/>
    <n v="7.0937409611795532"/>
    <n v="3.1010000032608729"/>
    <n v="2.553200853732315"/>
    <n v="0.36639665548086275"/>
    <s v=""/>
    <n v="0.39808217631773557"/>
    <s v=""/>
  </r>
  <r>
    <x v="1"/>
    <d v="2019-12-01T00:00:00"/>
    <x v="1"/>
    <x v="2"/>
    <n v="256.10631820386999"/>
    <n v="114.66286097555097"/>
    <n v="47.279912404777015"/>
    <n v="51.265071158566997"/>
    <n v="484.95060777465056"/>
    <n v="268.65425625262566"/>
    <n v="116.81407948531898"/>
    <n v="95.979043066213677"/>
    <n v="394.96155420837999"/>
    <n v="189.68990117139433"/>
    <n v="85.216474768165"/>
    <n v="73.309519063039374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135.82183499999999"/>
    <n v="0"/>
    <n v="18.8552"/>
    <n v="54.570532"/>
    <n v="0"/>
    <n v="10.5572576"/>
    <n v="0"/>
    <n v="2.7187475000000001"/>
    <n v="10.031032400000008"/>
    <n v="4.8420174999999981"/>
    <n v="18.709696203869996"/>
    <n v="15.265492000300995"/>
    <n v="0"/>
    <n v="6.8438811473319969"/>
    <n v="47.007804436449987"/>
    <n v="0"/>
    <n v="2.5779416482289998"/>
    <n v="0"/>
    <n v="2.2780849528259997"/>
    <n v="23.048629289926996"/>
    <n v="6.0831637617269987"/>
    <n v="11.557863738758995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1.735228689878316"/>
    <n v="8.0700952467234917"/>
    <n v="0"/>
    <n v="3.6131096484621121"/>
    <n v="0"/>
    <n v="1.4898242223745672"/>
    <n v="0"/>
    <n v="1.615399455902379"/>
    <n v="0"/>
    <n v="14.659806003985159"/>
    <n v="8.1212791894025926"/>
    <n v="3.5312291939319298"/>
    <n v="2.9013968211225696"/>
    <n v="0.44771586183311241"/>
    <s v=""/>
    <n v="0.44709394761655225"/>
    <s v=""/>
  </r>
  <r>
    <x v="1"/>
    <d v="2019-12-01T00:00:00"/>
    <x v="1"/>
    <x v="3"/>
    <n v="221.45843706959002"/>
    <n v="92.673882648840447"/>
    <n v="31.17966770836399"/>
    <n v="28.935254219089007"/>
    <n v="442.68623476686696"/>
    <n v="247.65587916599202"/>
    <n v="109.22788076600779"/>
    <n v="90.584103304712656"/>
    <n v="337.13794067782004"/>
    <n v="148.07509867450918"/>
    <n v="63.337676035211985"/>
    <n v="52.515314718801172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113.56074"/>
    <n v="0"/>
    <n v="19.9255"/>
    <n v="53.086824999999997"/>
    <n v="0"/>
    <n v="13.492222399999999"/>
    <n v="0.98330908000000006"/>
    <n v="3.3310372000000004"/>
    <n v="3.4584860999999996"/>
    <n v="2.4440858999999997"/>
    <n v="11.176231389590026"/>
    <n v="15.356670559923014"/>
    <n v="0"/>
    <n v="7.0808849979589992"/>
    <n v="48.197620464083009"/>
    <n v="0"/>
    <n v="3.3859674359090013"/>
    <n v="0.29076841319741636"/>
    <n v="2.5824420969930002"/>
    <n v="7.6903912629179985"/>
    <n v="3.1339234383880008"/>
    <n v="4.955213979469999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1.855804951838579"/>
    <n v="6.9519020914525154"/>
    <n v="0"/>
    <n v="2.9091678200864837"/>
    <n v="0"/>
    <n v="0.97877506958317917"/>
    <n v="0"/>
    <n v="0.90831966929842056"/>
    <n v="0"/>
    <n v="13.38217587167674"/>
    <n v="7.4865091127113574"/>
    <n v="3.3019023310517794"/>
    <n v="2.7383105829802674"/>
    <n v="0.41847076984345855"/>
    <s v=""/>
    <n v="0.31222663162533471"/>
    <s v=""/>
  </r>
  <r>
    <x v="1"/>
    <d v="2019-12-01T00:00:00"/>
    <x v="1"/>
    <x v="4"/>
    <n v="236.89682813750002"/>
    <n v="113.58066609312408"/>
    <n v="37.987007405162018"/>
    <n v="37.670043810415002"/>
    <n v="451.05005260923008"/>
    <n v="252.79415392889635"/>
    <n v="111.63573241900173"/>
    <n v="93.233661581364004"/>
    <n v="322.50042897079999"/>
    <n v="144.27357267119402"/>
    <n v="61.98578096248999"/>
    <n v="55.336906195197997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105.02072280000002"/>
    <n v="0"/>
    <n v="36.273006000000002"/>
    <n v="63.015419999999999"/>
    <n v="0"/>
    <n v="11.918305600000002"/>
    <n v="0.47306248000000001"/>
    <n v="2.8531985"/>
    <n v="4.5607149000000025"/>
    <n v="4.4251462999999998"/>
    <n v="8.3572515574999926"/>
    <n v="15.199873203521992"/>
    <n v="0"/>
    <n v="13.039680150338"/>
    <n v="59.745600383261028"/>
    <n v="0"/>
    <n v="3.0238497893050016"/>
    <n v="0.15677984443904328"/>
    <n v="2.3689895986390002"/>
    <n v="10.260026188465002"/>
    <n v="5.5580835627910012"/>
    <n v="4.2277833723640157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1.803008197154362"/>
    <n v="7.4488811457369257"/>
    <n v="0"/>
    <n v="3.5713812161733474"/>
    <n v="0"/>
    <n v="1.1944469897209593"/>
    <n v="0"/>
    <n v="1.1844805238828195"/>
    <n v="0"/>
    <n v="13.635009758377814"/>
    <n v="7.6418365007210518"/>
    <n v="3.3746904409198031"/>
    <n v="2.8184053590445779"/>
    <n v="0.47945203397657743"/>
    <s v=""/>
    <n v="0.33165894430949688"/>
    <s v=""/>
  </r>
  <r>
    <x v="1"/>
    <d v="2019-12-01T00:00:00"/>
    <x v="1"/>
    <x v="5"/>
    <n v="447.60792358131999"/>
    <n v="87.057521901106753"/>
    <n v="30.774730055556539"/>
    <n v="27.404861839888959"/>
    <n v="493.87783711349169"/>
    <n v="276.96629605685951"/>
    <n v="122.55546177349459"/>
    <n v="102.23022202349262"/>
    <n v="377.06364203800001"/>
    <n v="168.18551511566997"/>
    <n v="74.239257562127975"/>
    <n v="57.187887497564986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70.325729999999993"/>
    <n v="0"/>
    <n v="29.412600000000001"/>
    <n v="29.470055600000002"/>
    <n v="289.30470000000003"/>
    <n v="10.560144800000002"/>
    <n v="0.24197868000000003"/>
    <n v="3.3679408"/>
    <n v="5.5505129999999996"/>
    <n v="3.2473181999999992"/>
    <n v="6.1269425013199843"/>
    <n v="9.6648544890210015"/>
    <n v="0"/>
    <n v="10.823702719715"/>
    <n v="24.262233791400011"/>
    <n v="18.196354885056998"/>
    <n v="2.4428524021049998"/>
    <n v="5.3474922200726263E-2"/>
    <n v="2.4570342109099998"/>
    <n v="12.453397268566997"/>
    <n v="4.0755195255950012"/>
    <n v="2.6280976865360257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1.1142791364868"/>
    <n v="14.385932632982756"/>
    <n v="0"/>
    <n v="2.7979925718098015"/>
    <n v="0"/>
    <n v="0.98908703365934381"/>
    <n v="0"/>
    <n v="0.88078086976317194"/>
    <n v="0"/>
    <n v="14.929671528767239"/>
    <n v="8.3725478527962345"/>
    <n v="3.7047882104379615"/>
    <n v="3.0903667272134756"/>
    <n v="0.19449504201033299"/>
    <s v=""/>
    <n v="0.31479028166020612"/>
    <s v=""/>
  </r>
  <r>
    <x v="1"/>
    <d v="2019-12-01T00:00:00"/>
    <x v="1"/>
    <x v="6"/>
    <n v="208.57206761783004"/>
    <n v="81.291234266955925"/>
    <n v="30.023834727138009"/>
    <n v="27.632997441444001"/>
    <n v="428.47732127211879"/>
    <n v="241.76933915378453"/>
    <n v="107.40187796375942"/>
    <n v="90.686211570900014"/>
    <n v="313.63561870604997"/>
    <n v="141.62359754253998"/>
    <n v="61.188316482334976"/>
    <n v="45.509103662872988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90.065246400000007"/>
    <n v="0"/>
    <n v="40.4075791"/>
    <n v="44.837892200000006"/>
    <n v="-1.39"/>
    <n v="9.7871951999999993"/>
    <n v="3.9281731999999998"/>
    <n v="4.2896644999999998"/>
    <n v="3.9780501999999984"/>
    <n v="2.9628840000000012"/>
    <n v="9.7053828178300403"/>
    <n v="8.1176930590070029"/>
    <n v="0"/>
    <n v="11.372975396557001"/>
    <n v="38.22440167052401"/>
    <n v="-7.6812771892000004E-2"/>
    <n v="1.7348539367319991"/>
    <n v="1.2380759923549081"/>
    <n v="3.3337481627909997"/>
    <n v="8.7759676272090026"/>
    <n v="3.4508202882830012"/>
    <n v="5.1195109053899941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0.797835851842656"/>
    <n v="6.7722962295531239"/>
    <n v="0"/>
    <n v="2.6395112519600046"/>
    <n v="0"/>
    <n v="0.97486832748807128"/>
    <n v="0"/>
    <n v="0.89723828565021391"/>
    <n v="0"/>
    <n v="12.95264776712138"/>
    <n v="7.3085620532991573"/>
    <n v="3.2467032109464729"/>
    <n v="2.7413972630456431"/>
    <n v="0.38975129889351801"/>
    <s v=""/>
    <n v="0.33992591809713163"/>
    <s v=""/>
  </r>
  <r>
    <x v="1"/>
    <d v="2019-12-01T00:00:00"/>
    <x v="1"/>
    <x v="7"/>
    <n v="519.48602368205002"/>
    <n v="255.90441039809744"/>
    <n v="56.212444473131008"/>
    <n v="34.533501399196993"/>
    <n v="435.32158746152356"/>
    <n v="245.39350237160298"/>
    <n v="108.7825013299429"/>
    <n v="91.814867987439769"/>
    <n v="396.64269964256999"/>
    <n v="193.99158638535306"/>
    <n v="84.678401993557017"/>
    <n v="64.592180863539994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65.383567200000002"/>
    <n v="412.24"/>
    <n v="7.8260699999999996"/>
    <n v="15.200545699999999"/>
    <n v="0"/>
    <n v="6.8558519999999996"/>
    <n v="1.0157635600000001"/>
    <n v="2.3008245000000001"/>
    <n v="4.1980611999999971"/>
    <n v="3.118679300000001"/>
    <n v="1.3466602220499944"/>
    <n v="5.1445343598710007"/>
    <n v="216.97492023785313"/>
    <n v="2.3807098700059979"/>
    <n v="14.483195774241"/>
    <n v="0"/>
    <n v="1.1866486311530002"/>
    <n v="0.13293514675531828"/>
    <n v="2.2287656891670005"/>
    <n v="9.3183566539209988"/>
    <n v="4.2177876618019994"/>
    <n v="-0.16344362667198986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0.754523505067876"/>
    <n v="16.891369609301432"/>
    <n v="0"/>
    <n v="8.3208705983016866"/>
    <n v="0"/>
    <n v="1.827778097874547"/>
    <n v="0"/>
    <n v="1.1228755143452767"/>
    <n v="0"/>
    <n v="13.15954639343042"/>
    <n v="7.4181186325635871"/>
    <n v="3.2884387410980795"/>
    <n v="2.7755159626541497"/>
    <n v="0.49261077051559521"/>
    <s v=""/>
    <n v="0.13494687858437057"/>
    <s v=""/>
  </r>
  <r>
    <x v="1"/>
    <d v="2019-12-01T00:00:00"/>
    <x v="1"/>
    <x v="8"/>
    <n v="227.61841742721998"/>
    <n v="107.52305355222008"/>
    <n v="29.149082918396999"/>
    <n v="25.255601915633004"/>
    <n v="526.27313668374927"/>
    <n v="296.2554299121349"/>
    <n v="131.10658048156455"/>
    <n v="110.25877481645414"/>
    <n v="311.72590015295003"/>
    <n v="148.25410346667505"/>
    <n v="61.279322264248002"/>
    <n v="50.249298543519998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36.348300000000002"/>
    <n v="136.16800000000001"/>
    <n v="4.7064500000000002"/>
    <n v="12.87743066"/>
    <n v="0"/>
    <n v="22.401993599999997"/>
    <n v="2.3401362799999998"/>
    <n v="2.4772439999999998"/>
    <n v="4.3192393000000004"/>
    <n v="4.0286633000000007"/>
    <n v="1.9509602872199778"/>
    <n v="2.8835363717070006"/>
    <n v="70.368731231312012"/>
    <n v="1.4408197797759996"/>
    <n v="11.775600183482998"/>
    <n v="0"/>
    <n v="3.5484561770229983"/>
    <n v="0.51071721246005486"/>
    <n v="2.053403725685"/>
    <n v="9.6833685710260031"/>
    <n v="4.9759626830879986"/>
    <n v="0.28245761666001545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0.570057382227958"/>
    <n v="7.4457962110187923"/>
    <n v="0"/>
    <n v="3.5172669847433489"/>
    <n v="0"/>
    <n v="0.95351744204912592"/>
    <n v="0"/>
    <n v="0.82615487435478163"/>
    <n v="0"/>
    <n v="15.908964676414232"/>
    <n v="8.9556483908094613"/>
    <n v="3.9632841054170349"/>
    <n v="3.3330657249065792"/>
    <n v="0.47238292387565745"/>
    <s v=""/>
    <n v="0.23488546019916803"/>
    <s v=""/>
  </r>
  <r>
    <x v="1"/>
    <d v="2019-12-01T00:00:00"/>
    <x v="1"/>
    <x v="9"/>
    <n v="254.66325889384999"/>
    <n v="43.13547683695149"/>
    <n v="36.427864549224985"/>
    <n v="17.483539474376002"/>
    <n v="473.36643200026077"/>
    <n v="267.09648130636788"/>
    <n v="117.65853438609939"/>
    <n v="100.07849448650339"/>
    <n v="287.32080589078009"/>
    <n v="127.986614202211"/>
    <n v="47.772771067493991"/>
    <n v="39.941237164145996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36.716265"/>
    <n v="151.45400000000001"/>
    <n v="4.8048000000000002"/>
    <n v="18.875599999999999"/>
    <n v="0"/>
    <n v="22.066372799999996"/>
    <n v="7.0237167799999991"/>
    <n v="3.0071632999999998"/>
    <n v="3.5823045999999992"/>
    <n v="1.8778470000000005"/>
    <n v="5.2551894138499904"/>
    <n v="-2.6314543107720008"/>
    <n v="16.548142871450999"/>
    <n v="0.63781542653800005"/>
    <n v="16.166953214794997"/>
    <n v="0"/>
    <n v="0.21901849402300003"/>
    <n v="0.52969525101049808"/>
    <n v="0.83883088395899996"/>
    <n v="7.618544188135"/>
    <n v="1.9576194849549995"/>
    <n v="1.2503113328569948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0.362457662789282"/>
    <n v="8.387438912955739"/>
    <n v="0"/>
    <n v="1.4206846269172797"/>
    <n v="0"/>
    <n v="1.1997666642733327"/>
    <n v="0"/>
    <n v="0.57582754560092675"/>
    <n v="0"/>
    <n v="14.309622362917256"/>
    <n v="8.0741884586273471"/>
    <n v="3.5567566287388739"/>
    <n v="3.0253211168771075"/>
    <n v="0.1693824112057383"/>
    <s v=""/>
    <n v="0.40531693993930623"/>
    <s v=""/>
  </r>
  <r>
    <x v="1"/>
    <d v="2019-12-01T00:00:00"/>
    <x v="1"/>
    <x v="10"/>
    <n v="174.39794070944998"/>
    <n v="35.102405848777082"/>
    <n v="27.410517758013007"/>
    <n v="21.026894044727005"/>
    <n v="537.43553053755545"/>
    <n v="302.94514197108953"/>
    <n v="133.26468186701092"/>
    <n v="113.09350611186126"/>
    <n v="326.02163838810998"/>
    <n v="137.87065544225996"/>
    <n v="44.743238393628999"/>
    <n v="38.311946550636009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46.520399700000006"/>
    <n v="34.593919999999997"/>
    <n v="5.3298664999999996"/>
    <n v="13.692883999999999"/>
    <n v="0"/>
    <n v="48.786824799999998"/>
    <n v="0.20747336"/>
    <n v="7.2039007000000002"/>
    <n v="3.9323511999999998"/>
    <n v="3.7002386000000009"/>
    <n v="10.430081849449975"/>
    <n v="-2.6513715355470002"/>
    <n v="5.4431608881940017"/>
    <n v="0.67556052335900008"/>
    <n v="10.615116733193"/>
    <n v="0"/>
    <n v="3.1102141634729983"/>
    <n v="2.3330797423079794E-2"/>
    <n v="1.5283088186590001"/>
    <n v="8.5246315536110036"/>
    <n v="4.2452133635089995"/>
    <n v="3.5882405429029989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0.243633386478216"/>
    <n v="5.7664348221937667"/>
    <n v="0"/>
    <n v="1.1606543896432497"/>
    <n v="0"/>
    <n v="0.90632356925302893"/>
    <n v="0"/>
    <n v="0.69525026229580034"/>
    <n v="0"/>
    <n v="16.246398068214241"/>
    <n v="9.1578749257071479"/>
    <n v="4.0285223938950168"/>
    <n v="3.4187581855363116"/>
    <n v="0.20127763955228295"/>
    <s v=""/>
    <n v="0.5990157522339612"/>
    <s v=""/>
  </r>
  <r>
    <x v="1"/>
    <d v="2019-12-01T00:00:00"/>
    <x v="1"/>
    <x v="11"/>
    <n v="493.50747788285003"/>
    <n v="71.898533700781798"/>
    <n v="51.046350315665009"/>
    <n v="23.975810586775001"/>
    <n v="640.3711935359994"/>
    <n v="363.42890371979286"/>
    <n v="141.1161861703591"/>
    <n v="99.700608446476423"/>
    <n v="578.18886810893605"/>
    <n v="262.7953397069823"/>
    <n v="60.388568265164004"/>
    <n v="47.195406020202739"/>
    <s v="Life Saver 15/9"/>
    <s v="TMB Wealthy 3 Gens"/>
    <s v="UE15/7"/>
    <s v="Unit-Linked(new feature)"/>
    <s v="Smart Life 5/1"/>
    <s v="E15/8"/>
    <s v="Employee Benefit"/>
    <s v="Pension85"/>
    <s v="Credit Life Decreasing Term"/>
    <s v="SME OD(D&amp;T)"/>
    <n v="135.50284260000001"/>
    <n v="19.286799999999999"/>
    <n v="207.68532680000001"/>
    <n v="8.3919999999999995"/>
    <n v="0.5"/>
    <n v="65.638392799999991"/>
    <n v="0.90843853999999991"/>
    <n v="28.616383300000006"/>
    <n v="4.7055888999999995"/>
    <n v="3.0825524"/>
    <n v="19.189152542850042"/>
    <n v="-0.92930382614999962"/>
    <n v="3.3373198364189998"/>
    <n v="29.085377686573015"/>
    <n v="7.4232502439330004"/>
    <n v="2.6634554144000001E-2"/>
    <n v="4.5912265821079981"/>
    <n v="8.499534873678638E-2"/>
    <n v="9.4868685435899991"/>
    <n v="10.225004767613999"/>
    <n v="3.3024821608700012"/>
    <n v="5.2646778029440053"/>
    <s v="Traditional Non-par"/>
    <s v="Traditional Non-par"/>
    <s v="Traditional Non-par"/>
    <s v="Unit Linked"/>
    <s v="Traditional Non-par"/>
    <s v="Traditional Non-par"/>
    <s v="Group Protection (non-medical)"/>
    <s v="Traditional Non-par"/>
    <s v="Stand-alone protection"/>
    <s v="Stand-alone protection"/>
    <s v="Protection Ratio (YTD) = 1%"/>
    <s v="Protection Ratio (YTD) = 6%"/>
    <s v="Protection Ratio (YTD) = 15%"/>
    <s v="Protection Ratio (YTD) = 29%"/>
    <s v="Protection Ratio (YTD) = 1%"/>
    <s v="Protection Ratio (YTD) = 4%"/>
    <s v="Protection Ratio (YTD) = 0%"/>
    <s v="Protection Ratio (YTD) = 4%"/>
    <s v="Protection Ratio (YTD) = 100%"/>
    <s v="Protection Ratio (YTD) = 100%"/>
    <s v="THB"/>
    <n v="30.199038102479431"/>
    <n v="16.34182771676862"/>
    <n v="0"/>
    <n v="2.3808219803821737"/>
    <n v="0"/>
    <n v="1.6903303390803679"/>
    <n v="0"/>
    <n v="0.79392630008326381"/>
    <n v="0"/>
    <n v="19.358089911169923"/>
    <n v="10.986267754609996"/>
    <n v="4.2658693073357874"/>
    <n v="3.0138978173707303"/>
    <n v="0.14568884347857694"/>
    <s v=""/>
    <n v="0.33346730945243597"/>
    <s v=""/>
  </r>
  <r>
    <x v="1"/>
    <d v="2019-12-01T00:00:00"/>
    <x v="5"/>
    <x v="0"/>
    <n v="28.377184130628002"/>
    <n v="6.6259602666579998"/>
    <n v="7.2429027194359996"/>
    <n v="4.8272788452300004"/>
    <n v="27.096786781388136"/>
    <n v="8.5782918602610714"/>
    <n v="9.573237734474521"/>
    <n v="5.0240324555204596"/>
    <n v="28.457015845199997"/>
    <n v="7.0070892226557131"/>
    <n v="6.2385451742170011"/>
    <n v="4.2615507659636123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23.305675000000001"/>
    <n v="0"/>
    <n v="1.9760880000000001"/>
    <n v="1.1360703999999999"/>
    <n v="0"/>
    <n v="0.43076359999999997"/>
    <n v="0.91326601462799983"/>
    <n v="0.25862515599999997"/>
    <n v="0"/>
    <n v="0"/>
    <n v="0.35669596000000209"/>
    <n v="2.0981555260079996"/>
    <n v="0"/>
    <n v="2.0978803354470008"/>
    <n v="0.5958221766570001"/>
    <n v="0"/>
    <n v="0.120661230208"/>
    <n v="1.3709454758080004"/>
    <n v="0.40173497884999998"/>
    <n v="0"/>
    <n v="0"/>
    <n v="-5.9239456320001604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1.812343476893311"/>
    <n v="0.89201803542827918"/>
    <n v="0"/>
    <n v="0.20828268346438303"/>
    <n v="0"/>
    <n v="0.22767586187722494"/>
    <n v="0"/>
    <n v="0.15174232130167534"/>
    <n v="0"/>
    <n v="0.81912184700485646"/>
    <n v="0.25931732531290952"/>
    <n v="0.28939402439648376"/>
    <n v="0.15187390215598992"/>
    <n v="0.23349604513812497"/>
    <s v=""/>
    <n v="0.72854026449886666"/>
    <s v=""/>
  </r>
  <r>
    <x v="1"/>
    <d v="2019-12-01T00:00:00"/>
    <x v="5"/>
    <x v="1"/>
    <n v="27.842223757911999"/>
    <n v="6.6369684787010002"/>
    <n v="7.1156841939180016"/>
    <n v="4.7705696310079997"/>
    <n v="27.096786781388136"/>
    <n v="8.5782918602610714"/>
    <n v="9.573237734474521"/>
    <n v="5.0240324555204596"/>
    <n v="36.388948488800004"/>
    <n v="9.4415146036870432"/>
    <n v="8.0795140016550011"/>
    <n v="5.6519590293000421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22.68722"/>
    <n v="0"/>
    <n v="1.9435500000000001"/>
    <n v="1.1494656000000001"/>
    <n v="0"/>
    <n v="0.61999080000000006"/>
    <n v="0.81565765647199995"/>
    <n v="0.27419870143999991"/>
    <n v="0"/>
    <n v="0"/>
    <n v="0.35214099999999859"/>
    <n v="2.1305242706790009"/>
    <n v="0"/>
    <n v="2.1015387087139996"/>
    <n v="0.60522944058800021"/>
    <n v="0"/>
    <n v="0.16206036835599999"/>
    <n v="1.2160107202980002"/>
    <n v="0.42462037775799993"/>
    <n v="0"/>
    <n v="0"/>
    <n v="-3.0154076920003159E-3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1.302599296106571"/>
    <n v="0.88945405122874333"/>
    <n v="0"/>
    <n v="0.21202611373958677"/>
    <n v="0"/>
    <n v="0.22731927552109235"/>
    <n v="0"/>
    <n v="0.15240170906833814"/>
    <n v="0"/>
    <n v="0.81912184700485646"/>
    <n v="0.25931732531290952"/>
    <n v="0.28939402439648376"/>
    <n v="0.15187390215598992"/>
    <n v="0.23837781552254625"/>
    <s v=""/>
    <n v="0.71878744735905453"/>
    <s v=""/>
  </r>
  <r>
    <x v="1"/>
    <d v="2019-12-01T00:00:00"/>
    <x v="5"/>
    <x v="2"/>
    <n v="37.58138447732"/>
    <n v="6.096916874001999"/>
    <n v="5.9204997133599999"/>
    <n v="2.5583950083889992"/>
    <n v="29.282011521822653"/>
    <n v="9.270089590927288"/>
    <n v="10.345273035641821"/>
    <n v="5.4291963632237215"/>
    <n v="47.969112581600001"/>
    <n v="12.315361759652397"/>
    <n v="10.732334159626001"/>
    <n v="7.3561065256683982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13.038047000000001"/>
    <n v="21.784735999999999"/>
    <n v="1.029458"/>
    <n v="0.45243200000000006"/>
    <n v="0"/>
    <n v="0.44397320000000001"/>
    <n v="0.30360974611999991"/>
    <n v="8.4143051200000027E-2"/>
    <n v="0"/>
    <n v="0"/>
    <n v="0.44498548000000276"/>
    <n v="1.449972876723"/>
    <n v="2.5818858234379998"/>
    <n v="1.1238930092169994"/>
    <n v="0.23564419645300005"/>
    <n v="0"/>
    <n v="0.11871343004100002"/>
    <n v="0.46588310473399974"/>
    <n v="0.13182992685200001"/>
    <n v="0"/>
    <n v="0"/>
    <n v="-1.0905493455999782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1.735228689878316"/>
    <n v="1.1842165955245272"/>
    <n v="0"/>
    <n v="0.19211825865765889"/>
    <n v="0"/>
    <n v="0.18655922637949332"/>
    <n v="0"/>
    <n v="8.0616876386492772E-2"/>
    <n v="0"/>
    <n v="0.88518006047298969"/>
    <n v="0.28023001283814425"/>
    <n v="0.31273225217039374"/>
    <n v="0.16412179749115038"/>
    <n v="0.16223236474115074"/>
    <s v=""/>
    <n v="0.41962110707106881"/>
    <s v=""/>
  </r>
  <r>
    <x v="1"/>
    <d v="2019-12-01T00:00:00"/>
    <x v="5"/>
    <x v="3"/>
    <n v="24.238927641200004"/>
    <n v="7.5956776639969998"/>
    <n v="3.6747574642110004"/>
    <n v="1.8247689091592345"/>
    <n v="29.282011521822653"/>
    <n v="9.270089590927288"/>
    <n v="10.345273035641821"/>
    <n v="5.4291963632237215"/>
    <n v="35.359909391599999"/>
    <n v="9.9905622058104537"/>
    <n v="8.0753257441210025"/>
    <n v="5.8783346484324532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8.9543719999999993"/>
    <n v="13.938221"/>
    <n v="0.63905999999999996"/>
    <n v="0.12449279999999999"/>
    <n v="8.0518657199999982E-2"/>
    <n v="0.1774684"/>
    <n v="-1.3383696E-2"/>
    <n v="3.8307479999999998E-2"/>
    <n v="0"/>
    <n v="0"/>
    <n v="0.29987100000000405"/>
    <n v="1.0583577460379996"/>
    <n v="5.6142165736730005"/>
    <n v="0.71129124410400013"/>
    <n v="6.2962420012000003E-2"/>
    <n v="8.6459518046000022E-2"/>
    <n v="4.606364516300001E-2"/>
    <n v="-1.9613541151999998E-2"/>
    <n v="5.6574837173999998E-2"/>
    <n v="0"/>
    <n v="0"/>
    <n v="-2.0634779061000225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1.855804951838579"/>
    <n v="0.76089515483428516"/>
    <n v="0"/>
    <n v="0.2384393574571598"/>
    <n v="0"/>
    <n v="0.11535597577165946"/>
    <n v="0"/>
    <n v="5.7282147223026512E-2"/>
    <n v="0"/>
    <n v="0.88518006047298969"/>
    <n v="0.28023001283814425"/>
    <n v="0.31273225217039374"/>
    <n v="0.16412179749115038"/>
    <n v="0.31336690205247708"/>
    <s v=""/>
    <n v="0.24023780232388164"/>
    <s v=""/>
  </r>
  <r>
    <x v="1"/>
    <d v="2019-12-01T00:00:00"/>
    <x v="5"/>
    <x v="4"/>
    <n v="22.546387586400002"/>
    <n v="4.7281733176829999"/>
    <n v="3.8789239348710005"/>
    <n v="1.8136634238549991"/>
    <n v="30.593146366083385"/>
    <n v="9.6851682293270223"/>
    <n v="10.808494216342206"/>
    <n v="5.6722947078456825"/>
    <n v="38.9697678052"/>
    <n v="11.567757910304"/>
    <n v="9.4460841308049996"/>
    <n v="7.2634294495419987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10.531383999999999"/>
    <n v="10.186726"/>
    <n v="0.802678"/>
    <n v="0.26777599999999996"/>
    <n v="0.21643741959999999"/>
    <n v="0.265708"/>
    <n v="-7.4147507999999997E-3"/>
    <n v="5.7363637600000003E-2"/>
    <n v="0"/>
    <n v="0"/>
    <n v="0.22572928000000225"/>
    <n v="1.1218787196720006"/>
    <n v="2.1783753978039999"/>
    <n v="0.88897601286999905"/>
    <n v="0.139325306698"/>
    <n v="0.22103591176000009"/>
    <n v="7.9687560692999995E-2"/>
    <n v="-9.8230470020000023E-3"/>
    <n v="9.2189074207999946E-2"/>
    <n v="0"/>
    <n v="0"/>
    <n v="1.6528380980000021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1.803008197154362"/>
    <n v="0.70893883517652223"/>
    <n v="0"/>
    <n v="0.14867063167018466"/>
    <n v="0"/>
    <n v="0.12196720231069447"/>
    <n v="0"/>
    <n v="5.7028046297119786E-2"/>
    <n v="0"/>
    <n v="0.92481498855387034"/>
    <n v="0.29277762535328516"/>
    <n v="0.3267351888347399"/>
    <n v="0.17147053469224677"/>
    <n v="0.20970868612828414"/>
    <s v=""/>
    <n v="0.3835864935559869"/>
    <s v=""/>
  </r>
  <r>
    <x v="1"/>
    <d v="2019-12-01T00:00:00"/>
    <x v="5"/>
    <x v="5"/>
    <n v="24.193300598399997"/>
    <n v="5.2707236309159997"/>
    <n v="4.1831882639189999"/>
    <n v="2.0075253111619999"/>
    <n v="34.963595846952437"/>
    <n v="11.068763690659452"/>
    <n v="12.352564818676804"/>
    <n v="6.482622523252207"/>
    <n v="35.095680533964"/>
    <n v="9.6518621703320004"/>
    <n v="8.2714064975459998"/>
    <n v="5.7638779310730008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10.614148999999999"/>
    <n v="11.118523"/>
    <n v="0.85409199999999996"/>
    <n v="0.31131520000000001"/>
    <n v="0.25949195839999983"/>
    <n v="0.24800800000000001"/>
    <n v="-4.0564800000000003E-3"/>
    <n v="5.4599880000000017E-2"/>
    <n v="0"/>
    <n v="0"/>
    <n v="0.73717803999999765"/>
    <n v="1.122019297317"/>
    <n v="2.4642589791459995"/>
    <n v="0.94981509534500042"/>
    <n v="0.16255584541499993"/>
    <n v="0.29214104703399996"/>
    <n v="6.1097737812000001E-2"/>
    <n v="-5.4750387550000007E-3"/>
    <n v="9.1459456930999994E-2"/>
    <n v="0"/>
    <n v="0"/>
    <n v="0.13285121067099975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1.1142791364868"/>
    <n v="0.77756262622293004"/>
    <n v="0"/>
    <n v="0.16939886692522396"/>
    <n v="0"/>
    <n v="0.134445932221952"/>
    <n v="0"/>
    <n v="6.4521029150498108E-2"/>
    <n v="0"/>
    <n v="1.0569314154901375"/>
    <n v="0.3346030004037544"/>
    <n v="0.37341164438255975"/>
    <n v="0.19596632536256769"/>
    <n v="0.21785880803979984"/>
    <s v=""/>
    <n v="0.38088229467897783"/>
    <s v=""/>
  </r>
  <r>
    <x v="1"/>
    <d v="2019-12-01T00:00:00"/>
    <x v="5"/>
    <x v="6"/>
    <n v="28.223544740559998"/>
    <n v="5.2990827372049987"/>
    <n v="5.1552926891880002"/>
    <n v="2.3060012422280001"/>
    <n v="40.208135223995306"/>
    <n v="12.729078244258371"/>
    <n v="14.205449541478327"/>
    <n v="7.4550159017400395"/>
    <n v="34.567917968999986"/>
    <n v="10.402031080828992"/>
    <n v="7.6054894861759994"/>
    <n v="5.5635146070939978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12.574678"/>
    <n v="13.148617"/>
    <n v="0.99549799999999999"/>
    <n v="0.43099520000000002"/>
    <n v="0.24753369655999988"/>
    <n v="0.49637240000000005"/>
    <n v="0"/>
    <n v="7.1672443999999974E-2"/>
    <n v="0"/>
    <n v="0"/>
    <n v="0.25817799999999769"/>
    <n v="0.92551268777899987"/>
    <n v="2.5362953836769986"/>
    <n v="1.1045155558160005"/>
    <n v="0.21721673015099999"/>
    <n v="0.2797609940239999"/>
    <n v="0.13719665835799999"/>
    <n v="0"/>
    <n v="0.11943368711399999"/>
    <n v="0"/>
    <n v="0"/>
    <n v="-2.0848959714000526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0.797835851842656"/>
    <n v="0.91641324657788781"/>
    <n v="0"/>
    <n v="0.1720602305531137"/>
    <n v="0"/>
    <n v="0.16739139444694312"/>
    <n v="0"/>
    <n v="7.4875431290735664E-2"/>
    <n v="0"/>
    <n v="1.2154711278136581"/>
    <n v="0.38479345046431762"/>
    <n v="0.42942339103994381"/>
    <n v="0.22536127416695287"/>
    <n v="0.18775397583527834"/>
    <s v=""/>
    <n v="0.43516988818413899"/>
    <s v=""/>
  </r>
  <r>
    <x v="1"/>
    <d v="2019-12-01T00:00:00"/>
    <x v="5"/>
    <x v="7"/>
    <n v="28.947671620000001"/>
    <n v="5.580043392674999"/>
    <n v="5.3204721693410004"/>
    <n v="2.5296957541580003"/>
    <n v="40.208135223995306"/>
    <n v="12.729078244258371"/>
    <n v="14.205449541478327"/>
    <n v="7.4550159017400395"/>
    <n v="35.6207374078"/>
    <n v="10.727119215638"/>
    <n v="7.8612239938769983"/>
    <n v="5.9530920382569983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15.512966"/>
    <n v="10.914720000000001"/>
    <n v="1.1129020000000001"/>
    <n v="0.43139040000000001"/>
    <n v="0.37586270000000016"/>
    <n v="0.41537079999999998"/>
    <n v="-3.3263999999999999E-4"/>
    <n v="7.67452E-2"/>
    <n v="0"/>
    <n v="0"/>
    <n v="0.10804715999999982"/>
    <n v="1.3182078633150003"/>
    <n v="2.0942475404729985"/>
    <n v="1.2216449036040005"/>
    <n v="0.23380181932299998"/>
    <n v="0.41856370898400008"/>
    <n v="0.11958060865299999"/>
    <n v="-4.5671825000000003E-4"/>
    <n v="0.109885617839"/>
    <n v="0"/>
    <n v="0"/>
    <n v="6.456804873399985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0.754523505067876"/>
    <n v="0.94124923168553942"/>
    <n v="0"/>
    <n v="0.18143813516588847"/>
    <n v="0"/>
    <n v="0.17299803615764905"/>
    <n v="0"/>
    <n v="8.2254428482403413E-2"/>
    <n v="0"/>
    <n v="1.2154711278136581"/>
    <n v="0.38479345046431762"/>
    <n v="0.42942339103994381"/>
    <n v="0.22536127416695287"/>
    <n v="0.19276311635439919"/>
    <s v=""/>
    <n v="0.45334696813984765"/>
    <s v=""/>
  </r>
  <r>
    <x v="1"/>
    <d v="2019-12-01T00:00:00"/>
    <x v="5"/>
    <x v="8"/>
    <n v="24.867050933599998"/>
    <n v="4.7416859465750001"/>
    <n v="4.2046216279279998"/>
    <n v="1.8101857176510001"/>
    <n v="40.208135223995306"/>
    <n v="12.729078244258371"/>
    <n v="14.205449541478327"/>
    <n v="7.4550159017400395"/>
    <n v="30.640711451680001"/>
    <n v="9.4046791235059999"/>
    <n v="7.1587287931900017"/>
    <n v="5.252148381991999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9.2883669999999992"/>
    <n v="13.825200000000001"/>
    <n v="0.72743919999999995"/>
    <n v="0.24563840000000003"/>
    <n v="0.21472692319999992"/>
    <n v="0.28399200000000002"/>
    <n v="-8.3915999999999993E-4"/>
    <n v="7.2641570399999994E-2"/>
    <n v="0"/>
    <n v="0"/>
    <n v="0.20988499999999824"/>
    <n v="0.61699208149100015"/>
    <n v="2.6633520265049997"/>
    <n v="0.80628878348300004"/>
    <n v="0.12734567404200001"/>
    <n v="0.23705118294600006"/>
    <n v="8.2872857434000011E-2"/>
    <n v="-1.4757962030000002E-3"/>
    <n v="0.11051252498100006"/>
    <n v="0"/>
    <n v="0"/>
    <n v="9.8746611895999842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0.570057382227958"/>
    <n v="0.81344469271610109"/>
    <n v="0"/>
    <n v="0.1551088336959289"/>
    <n v="0"/>
    <n v="0.13754052128055133"/>
    <n v="0"/>
    <n v="5.921433823357361E-2"/>
    <n v="0"/>
    <n v="1.2154711278136581"/>
    <n v="0.38479345046431762"/>
    <n v="0.42942339103994381"/>
    <n v="0.22536127416695287"/>
    <n v="0.190681474825312"/>
    <s v=""/>
    <n v="0.38175993476719561"/>
    <s v=""/>
  </r>
  <r>
    <x v="1"/>
    <d v="2019-12-01T00:00:00"/>
    <x v="5"/>
    <x v="9"/>
    <n v="26.464723136"/>
    <n v="1.3410059396390004"/>
    <n v="4.8909529281879998"/>
    <n v="2.0386123016650006"/>
    <n v="45.889719549125076"/>
    <n v="14.52775234399053"/>
    <n v="16.212741324513306"/>
    <n v="8.5084420617685215"/>
    <n v="36.260793742400004"/>
    <n v="11.05271178856"/>
    <n v="8.6628182107540006"/>
    <n v="6.1996679567200008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13.437972"/>
    <n v="10.690182"/>
    <n v="1.083496"/>
    <n v="0.6415552000000001"/>
    <n v="0.23624197599999996"/>
    <n v="0.18948400000000001"/>
    <n v="-3.4199999999999999E-3"/>
    <n v="0.13052791999999999"/>
    <n v="0"/>
    <n v="0"/>
    <n v="5.8684039999999521E-2"/>
    <n v="-0.90338029109899975"/>
    <n v="0.26061680537799986"/>
    <n v="1.1970085229960004"/>
    <n v="0.33297814314600011"/>
    <n v="0.25314739791700003"/>
    <n v="4.6824283995E-2"/>
    <n v="-5.9320237610000007E-3"/>
    <n v="0.20143758043099999"/>
    <n v="0"/>
    <n v="0"/>
    <n v="-4.1694479364000031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0.362457662789282"/>
    <n v="0.87162651422759652"/>
    <n v="0"/>
    <n v="4.4166580799632385E-2"/>
    <n v="0"/>
    <n v="0.16108554131249092"/>
    <n v="0"/>
    <n v="6.7142532541541344E-2"/>
    <n v="0"/>
    <n v="1.3872224828308055"/>
    <n v="0.43916643802992761"/>
    <n v="0.49010278325210971"/>
    <n v="0.25720580203837007"/>
    <n v="5.0671451681080622E-2"/>
    <s v=""/>
    <n v="1.5202112394921954"/>
    <s v=""/>
  </r>
  <r>
    <x v="1"/>
    <d v="2019-12-01T00:00:00"/>
    <x v="5"/>
    <x v="10"/>
    <n v="22.251078505011002"/>
    <n v="4.1520427723709989"/>
    <n v="8.7701326386849985"/>
    <n v="6.2955398361239974"/>
    <n v="45.889719549125076"/>
    <n v="14.52775234399053"/>
    <n v="16.212741324513306"/>
    <n v="8.5084420617685215"/>
    <n v="35.985360529600001"/>
    <n v="11.252504370832"/>
    <n v="8.5869706982609983"/>
    <n v="6.4526740570739989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15.748184"/>
    <n v="-0.75973199999999996"/>
    <n v="2.1611672000000004"/>
    <n v="1.6672447999999997"/>
    <n v="2.5788004065370003"/>
    <n v="0.52073999999999998"/>
    <n v="-1.2179999999999999E-3"/>
    <n v="0.14102209847400005"/>
    <n v="0"/>
    <n v="0"/>
    <n v="0.1948700000000006"/>
    <n v="-2.2210829560669989"/>
    <n v="-2.3635330035000002E-2"/>
    <n v="2.3854031432349978"/>
    <n v="0.86347550743800061"/>
    <n v="2.817445736320999"/>
    <n v="0.13438561947400002"/>
    <n v="-2.1224187240000002E-3"/>
    <n v="0.23804816268799997"/>
    <n v="0"/>
    <n v="0"/>
    <n v="-3.9874691959000286E-2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0.243633386478216"/>
    <n v="0.73572768921869525"/>
    <n v="0"/>
    <n v="0.13728650652891983"/>
    <n v="0"/>
    <n v="0.28998277179904192"/>
    <n v="0"/>
    <n v="0.20816083027043647"/>
    <n v="0"/>
    <n v="1.3872224828308055"/>
    <n v="0.43916643802992761"/>
    <n v="0.49010278325210971"/>
    <n v="0.25720580203837007"/>
    <n v="0.18659961904480038"/>
    <s v=""/>
    <n v="1.5162512000156894"/>
    <s v=""/>
  </r>
  <r>
    <x v="1"/>
    <d v="2019-12-01T00:00:00"/>
    <x v="5"/>
    <x v="11"/>
    <n v="24.837360446406997"/>
    <n v="5.7656691159860021"/>
    <n v="11.738317814217996"/>
    <n v="9.0138831065900007"/>
    <n v="46.326764497211968"/>
    <n v="14.666111890123769"/>
    <n v="16.367148384746763"/>
    <n v="8.5894748433091728"/>
    <n v="37.567339434117997"/>
    <n v="11.542858041862001"/>
    <n v="8.6316443077389984"/>
    <n v="6.4542210775369995"/>
    <s v="Whole Life Package (with NGD&amp;ICP)"/>
    <s v="Whole Life Package (with NGD&amp;ICP)_Tesco"/>
    <s v="ADD"/>
    <s v="HB"/>
    <s v="New CI"/>
    <s v="SUPER CARE (Regular)"/>
    <s v="CI"/>
    <s v="Cancer Fighter"/>
    <n v="0"/>
    <n v="0"/>
    <n v="14.680669999999999"/>
    <n v="-0.213368"/>
    <n v="2.771658"/>
    <n v="2.5030399999999982"/>
    <n v="4.0780791916070012"/>
    <n v="0.79060799999999998"/>
    <n v="-5.65812E-3"/>
    <n v="0.12917205479999996"/>
    <n v="0"/>
    <n v="0"/>
    <n v="0.10315931999999681"/>
    <n v="-3.4424940969889994"/>
    <n v="-3.4548895642000005E-2"/>
    <n v="3.0900670798549998"/>
    <n v="1.2766264586619998"/>
    <n v="4.4661421696240025"/>
    <n v="0.191321543998"/>
    <n v="-9.3756056700000003E-3"/>
    <n v="0.22298519264599992"/>
    <n v="0"/>
    <n v="0"/>
    <n v="4.9452695020005821E-3"/>
    <s v="Traditional Par"/>
    <s v="Traditional Par"/>
    <s v="Riders"/>
    <s v="Riders"/>
    <s v="Riders"/>
    <s v="Riders"/>
    <s v="Riders"/>
    <s v="Riders"/>
    <n v="0"/>
    <n v="0"/>
    <s v="Protection Ratio (YTD) = 18%"/>
    <s v="Protection Ratio (YTD) = 13%"/>
    <s v="Protection Ratio (YTD) = 100%"/>
    <s v="Protection Ratio (YTD) = 100%"/>
    <s v="Protection Ratio (YTD) = 100%"/>
    <s v="Protection Ratio (YTD) = 100%"/>
    <s v="Protection Ratio (YTD) = 100%"/>
    <s v="Protection Ratio (YTD) = 100%"/>
    <n v="0"/>
    <n v="0"/>
    <s v="THB"/>
    <n v="30.199038102479431"/>
    <n v="0.82245534980691237"/>
    <n v="0"/>
    <n v="0.19092227694207994"/>
    <n v="0"/>
    <n v="0.38869840073661965"/>
    <n v="0"/>
    <n v="0.29848245748760899"/>
    <n v="0"/>
    <n v="1.4004341255244317"/>
    <n v="0.44334897553497443"/>
    <n v="0.49477042880689159"/>
    <n v="0.25965538110540215"/>
    <n v="0.23213695064042408"/>
    <s v=""/>
    <n v="1.5633715576216365"/>
    <s v=""/>
  </r>
  <r>
    <x v="1"/>
    <d v="2019-12-01T00:00:00"/>
    <x v="2"/>
    <x v="0"/>
    <n v="0.50681709999999924"/>
    <n v="1.2503498237060011"/>
    <n v="0.48154013415599994"/>
    <n v="1.2338464987749993"/>
    <n v="21.654367898360888"/>
    <n v="12.959476002422546"/>
    <n v="8.3870198128537403"/>
    <n v="5.8257293792480525"/>
    <n v="1.8446659999999753"/>
    <n v="1.640290350651"/>
    <n v="1.6371915213809998"/>
    <n v="1.542166882867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12343476893311"/>
    <n v="1.5931460703865547E-2"/>
    <n v="0"/>
    <n v="3.9303920649988722E-2"/>
    <n v="0"/>
    <n v="1.5136895982082033E-2"/>
    <n v="0"/>
    <n v="3.878514953389698E-2"/>
    <n v="0"/>
    <n v="0.6546003395801665"/>
    <n v="0.39175825550691568"/>
    <n v="0.25353527026643047"/>
    <n v="0.17610878543568986"/>
    <n v="2.4670632141378079"/>
    <s v=""/>
    <n v="0.98680103390418661"/>
    <s v=""/>
  </r>
  <r>
    <x v="1"/>
    <d v="2019-12-01T00:00:00"/>
    <x v="2"/>
    <x v="1"/>
    <n v="9.5066564000000007"/>
    <n v="5.8176716443199998"/>
    <n v="2.3712246484069999"/>
    <n v="1.8253496950750006"/>
    <n v="21.654367898360888"/>
    <n v="12.959476002422546"/>
    <n v="8.3870198128537403"/>
    <n v="5.8257293792480525"/>
    <n v="1.6915905000000038"/>
    <n v="1.432770947809999"/>
    <n v="1.6246804446599996"/>
    <n v="1.421940593287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02599296106571"/>
    <n v="0.30370182073609592"/>
    <n v="0"/>
    <n v="0.18585266959103949"/>
    <n v="0"/>
    <n v="7.5751685218739442E-2"/>
    <n v="0"/>
    <n v="5.8313039048550779E-2"/>
    <n v="0"/>
    <n v="0.6546003395801665"/>
    <n v="0.39175825550691568"/>
    <n v="0.25353527026643047"/>
    <n v="0.17610878543568986"/>
    <n v="0.61195770621519463"/>
    <s v=""/>
    <n v="0.31375949119733398"/>
    <s v=""/>
  </r>
  <r>
    <x v="1"/>
    <d v="2019-12-01T00:00:00"/>
    <x v="2"/>
    <x v="2"/>
    <n v="9.1805986000000033"/>
    <n v="4.9883086562399983"/>
    <n v="1.896305821641"/>
    <n v="1.4256682161899996"/>
    <n v="21.654367898360888"/>
    <n v="12.959476002422546"/>
    <n v="8.3870198128537403"/>
    <n v="5.8257293792480525"/>
    <n v="2.2529849999999954"/>
    <n v="2.2732819605009995"/>
    <n v="2.0564630908009991"/>
    <n v="2.246870632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735228689878316"/>
    <n v="0.28928729928856878"/>
    <n v="0"/>
    <n v="0.15718521221279169"/>
    <n v="0"/>
    <n v="5.9753967433857212E-2"/>
    <n v="0"/>
    <n v="4.4923836223833627E-2"/>
    <n v="0"/>
    <n v="0.6546003395801665"/>
    <n v="0.39175825550691568"/>
    <n v="0.25353527026643047"/>
    <n v="0.17610878543568986"/>
    <n v="0.54335331208577153"/>
    <s v=""/>
    <n v="0.28580192494836826"/>
    <s v=""/>
  </r>
  <r>
    <x v="1"/>
    <d v="2019-12-01T00:00:00"/>
    <x v="2"/>
    <x v="3"/>
    <n v="10.895653299999999"/>
    <n v="5.8352328097936752"/>
    <n v="2.1436021835070003"/>
    <n v="1.3845594814179998"/>
    <n v="30.298865767869174"/>
    <n v="18.113525609778279"/>
    <n v="11.741827737995241"/>
    <n v="8.1560211309472752"/>
    <n v="2.0260802000000009"/>
    <n v="2.2185007402319998"/>
    <n v="1.9312392696629996"/>
    <n v="2.203526001074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55804951838579"/>
    <n v="0.34203038712952533"/>
    <n v="0"/>
    <n v="0.18317643577413012"/>
    <n v="0"/>
    <n v="6.7290786930288532E-2"/>
    <n v="0"/>
    <n v="4.3463333716139203E-2"/>
    <n v="0"/>
    <n v="0.91591903830369203"/>
    <n v="0.54756250890391589"/>
    <n v="0.35494937837300278"/>
    <n v="0.24655229960996586"/>
    <n v="0.53555602854889628"/>
    <s v=""/>
    <n v="0.23727579113796415"/>
    <s v=""/>
  </r>
  <r>
    <x v="1"/>
    <d v="2019-12-01T00:00:00"/>
    <x v="2"/>
    <x v="4"/>
    <n v="18.445539549999999"/>
    <n v="12.565547841227344"/>
    <n v="3.8046601194760004"/>
    <n v="3.4376628063910006"/>
    <n v="30.298865767869174"/>
    <n v="18.113525609778279"/>
    <n v="11.741827737995241"/>
    <n v="8.1560211309472752"/>
    <n v="2.5132770000000022"/>
    <n v="2.4181932631469962"/>
    <n v="1.7687813171309996"/>
    <n v="1.904391012030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03008197154362"/>
    <n v="0.57999354764340971"/>
    <n v="0"/>
    <n v="0.39510563791106001"/>
    <n v="0"/>
    <n v="0.1196320831001273"/>
    <n v="0"/>
    <n v="0.10809237871713634"/>
    <n v="0"/>
    <n v="0.91591903830369203"/>
    <n v="0.54756250890391589"/>
    <n v="0.35494937837300278"/>
    <n v="0.24655229960996586"/>
    <n v="0.68122419553877167"/>
    <s v=""/>
    <n v="0.27357842649025527"/>
    <s v=""/>
  </r>
  <r>
    <x v="1"/>
    <d v="2019-12-01T00:00:00"/>
    <x v="2"/>
    <x v="5"/>
    <n v="14.005335349999998"/>
    <n v="6.9447038033759991"/>
    <n v="2.0749096485899998"/>
    <n v="0.90215509955499995"/>
    <n v="30.298865767869174"/>
    <n v="18.113525609778279"/>
    <n v="11.741827737995241"/>
    <n v="8.1560211309472752"/>
    <n v="7.826864699999998"/>
    <n v="5.5251083035399997"/>
    <n v="2.0573756731519999"/>
    <n v="1.879121012758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1142791364868"/>
    <n v="0.45012565737305971"/>
    <n v="0"/>
    <n v="0.22319989394297582"/>
    <n v="0"/>
    <n v="6.6686733749740462E-2"/>
    <n v="0"/>
    <n v="2.8994889953824102E-2"/>
    <n v="0"/>
    <n v="0.91591903830369203"/>
    <n v="0.54756250890391589"/>
    <n v="0.35494937837300278"/>
    <n v="0.24655229960996586"/>
    <n v="0.49586130069895118"/>
    <s v=""/>
    <n v="0.129905482666725"/>
    <s v=""/>
  </r>
  <r>
    <x v="1"/>
    <d v="2019-12-01T00:00:00"/>
    <x v="2"/>
    <x v="6"/>
    <n v="12.377114369999994"/>
    <n v="6.2474871358450006"/>
    <n v="1.6578905489739999"/>
    <n v="1.188643274408"/>
    <n v="34.629739347541346"/>
    <n v="20.705420810262794"/>
    <n v="13.419231700565987"/>
    <n v="9.3211670067968893"/>
    <n v="5.6936529000000107"/>
    <n v="3.7525038066769998"/>
    <n v="1.6151543176089997"/>
    <n v="1.177235946363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97835851842656"/>
    <n v="0.40188260076265919"/>
    <n v="0"/>
    <n v="0.20285474492102046"/>
    <n v="0"/>
    <n v="5.383139766539171E-2"/>
    <n v="0"/>
    <n v="3.8595025966309336E-2"/>
    <n v="0"/>
    <n v="1.0468391062197251"/>
    <n v="0.6259141600052992"/>
    <n v="0.40565643242628879"/>
    <n v="0.28177405669710393"/>
    <n v="0.50476120273945602"/>
    <s v=""/>
    <n v="0.19025941927725643"/>
    <s v=""/>
  </r>
  <r>
    <x v="1"/>
    <d v="2019-12-01T00:00:00"/>
    <x v="2"/>
    <x v="7"/>
    <n v="44.291052199999996"/>
    <n v="22.220420279273998"/>
    <n v="4.8200320078750005"/>
    <n v="3.3507447571709998"/>
    <n v="34.629739347541346"/>
    <n v="20.705420810262794"/>
    <n v="13.419231700565987"/>
    <n v="9.3211670067968893"/>
    <n v="1.6732674000000074"/>
    <n v="1.6680146507180003"/>
    <n v="1.6277065259309997"/>
    <n v="1.665718485428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54523505067876"/>
    <n v="1.4401475669977948"/>
    <n v="0"/>
    <n v="0.72250900832888576"/>
    <n v="0"/>
    <n v="0.15672595308071455"/>
    <n v="0"/>
    <n v="0.10895128180473511"/>
    <n v="0"/>
    <n v="1.0468391062197251"/>
    <n v="0.6259141600052992"/>
    <n v="0.40565643242628879"/>
    <n v="0.28177405669710393"/>
    <n v="0.5016909550700176"/>
    <s v=""/>
    <n v="0.15079574171224802"/>
    <s v=""/>
  </r>
  <r>
    <x v="1"/>
    <d v="2019-12-01T00:00:00"/>
    <x v="2"/>
    <x v="8"/>
    <n v="48.249986100000015"/>
    <n v="24.50939578640201"/>
    <n v="8.3875096933420004"/>
    <n v="5.5225683518329998"/>
    <n v="43.222489347541313"/>
    <n v="25.77024803677859"/>
    <n v="16.774039625707481"/>
    <n v="11.651458758496105"/>
    <n v="2.3705980000000011"/>
    <n v="1.7167812486139997"/>
    <n v="2.0751551077699997"/>
    <n v="1.627753560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570057382227958"/>
    <n v="1.5783413651048743"/>
    <n v="0"/>
    <n v="0.80174516782721705"/>
    <n v="0"/>
    <n v="0.27437009975055254"/>
    <n v="0"/>
    <n v="0.18065286181123003"/>
    <n v="0"/>
    <n v="1.3065934936176238"/>
    <n v="0.77902126698499885"/>
    <n v="0.50707054053286094"/>
    <n v="0.35221757087137973"/>
    <n v="0.50796689838636044"/>
    <s v=""/>
    <n v="0.22532454083984235"/>
    <s v=""/>
  </r>
  <r>
    <x v="1"/>
    <d v="2019-12-01T00:00:00"/>
    <x v="2"/>
    <x v="9"/>
    <n v="11.235713770000011"/>
    <n v="6.089326745056999"/>
    <n v="2.225526522405"/>
    <n v="1.577988082394"/>
    <n v="52.004981535738324"/>
    <n v="31.16222399304074"/>
    <n v="20.128847550848988"/>
    <n v="13.981750510195329"/>
    <n v="1.1149277"/>
    <n v="0.79484980342599987"/>
    <n v="0.61379298130500004"/>
    <n v="0.603369521153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362457662789282"/>
    <n v="0.37005284271733846"/>
    <n v="0"/>
    <n v="0.20055447463068099"/>
    <n v="0"/>
    <n v="7.3298629087344747E-2"/>
    <n v="0"/>
    <n v="5.1971684898482501E-2"/>
    <n v="0"/>
    <n v="1.5720836892094836"/>
    <n v="0.94201791082813158"/>
    <n v="0.60848464863943341"/>
    <n v="0.42266108504565575"/>
    <n v="0.54196171865074072"/>
    <s v=""/>
    <n v="0.25913999173634905"/>
    <s v=""/>
  </r>
  <r>
    <x v="1"/>
    <d v="2019-12-01T00:00:00"/>
    <x v="2"/>
    <x v="10"/>
    <n v="9.138597390000001"/>
    <n v="5.1383515640770003"/>
    <n v="1.9476438343690003"/>
    <n v="1.6947229898349998"/>
    <n v="52.07397869508268"/>
    <n v="31.281187167493943"/>
    <n v="20.128847550848988"/>
    <n v="13.981750510195329"/>
    <n v="0.44768733333333444"/>
    <n v="0.29201256897899985"/>
    <n v="0.12885504047899998"/>
    <n v="0.173259406586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243633386478216"/>
    <n v="0.30216598889489993"/>
    <n v="0"/>
    <n v="0.16989861960085564"/>
    <n v="0"/>
    <n v="6.4398473869868508E-2"/>
    <n v="0"/>
    <n v="5.6035694130345544E-2"/>
    <n v="0"/>
    <n v="1.5741694376436506"/>
    <n v="0.94561410605119767"/>
    <n v="0.60848464863943341"/>
    <n v="0.42266108504565575"/>
    <n v="0.56226916941320682"/>
    <s v=""/>
    <n v="0.32981841913719312"/>
    <s v=""/>
  </r>
  <r>
    <x v="1"/>
    <d v="2019-12-01T00:00:00"/>
    <x v="2"/>
    <x v="11"/>
    <n v="21.387266780000012"/>
    <n v="13.248855827812999"/>
    <n v="4.4650184723960011"/>
    <n v="3.9415812931529999"/>
    <n v="60.666728695082703"/>
    <n v="36.346014394009757"/>
    <n v="23.483655475990481"/>
    <n v="16.31204226189455"/>
    <n v="0.94751157664316565"/>
    <n v="0.68815734066905265"/>
    <n v="0.59401680860799999"/>
    <n v="0.47069707593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199038102479431"/>
    <n v="0.70821019886206416"/>
    <n v="0"/>
    <n v="0.43871780892005396"/>
    <n v="0"/>
    <n v="0.14785300304082896"/>
    <n v="0"/>
    <n v="0.13052009404330611"/>
    <n v="0"/>
    <n v="1.833923825041551"/>
    <n v="1.0987212130308979"/>
    <n v="0.70989875674600555"/>
    <n v="0.49310459921993172"/>
    <n v="0.61947400591657054"/>
    <s v=""/>
    <n v="0.29750352365360744"/>
    <s v=""/>
  </r>
  <r>
    <x v="1"/>
    <d v="2019-12-01T00:00:00"/>
    <x v="6"/>
    <x v="0"/>
    <n v="4.569882888999997"/>
    <n v="2.4630174951999977"/>
    <n v="4.569882888999997"/>
    <n v="2.4630174951999977"/>
    <n v="3.8576794657762936"/>
    <n v="1.5065248890250662"/>
    <n v="3.8576794657762936"/>
    <n v="1.5065248890250662"/>
    <n v="6.1396261020000047"/>
    <n v="3.4442005941260061"/>
    <n v="6.1396261020000047"/>
    <n v="3.4442005941260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12343476893311"/>
    <n v="0.14365124946922889"/>
    <n v="0"/>
    <n v="7.7423327740346895E-2"/>
    <n v="0"/>
    <n v="0.14365124946922889"/>
    <n v="0"/>
    <n v="7.7423327740346895E-2"/>
    <n v="0"/>
    <n v="0.11661565464026975"/>
    <n v="4.5541468057187139E-2"/>
    <n v="0.11661565464026975"/>
    <n v="4.5541468057187139E-2"/>
    <n v="0.53896731164132006"/>
    <s v=""/>
    <n v="1"/>
    <s v=""/>
  </r>
  <r>
    <x v="1"/>
    <d v="2019-12-01T00:00:00"/>
    <x v="6"/>
    <x v="1"/>
    <n v="4.8605731419999971"/>
    <n v="2.7933087696569987"/>
    <n v="4.8605731419999971"/>
    <n v="2.7933087696569987"/>
    <n v="3.8576794657762936"/>
    <n v="1.5065248890250662"/>
    <n v="3.8576794657762936"/>
    <n v="1.5065248890250662"/>
    <n v="5.4750308780000028"/>
    <n v="3.0860961239869971"/>
    <n v="5.4750308780000028"/>
    <n v="3.0860961239869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02599296106571"/>
    <n v="0.15527698182574112"/>
    <n v="0"/>
    <n v="8.9235681140525339E-2"/>
    <n v="0"/>
    <n v="0.15527698182574112"/>
    <n v="0"/>
    <n v="8.9235681140525339E-2"/>
    <n v="0"/>
    <n v="0.11661565464026975"/>
    <n v="4.5541468057187139E-2"/>
    <n v="0.11661565464026975"/>
    <n v="4.5541468057187139E-2"/>
    <n v="0.57468711776398174"/>
    <s v=""/>
    <n v="1"/>
    <s v=""/>
  </r>
  <r>
    <x v="1"/>
    <d v="2019-12-01T00:00:00"/>
    <x v="6"/>
    <x v="2"/>
    <n v="5.3830931330000018"/>
    <n v="2.9292558037239975"/>
    <n v="5.3830931330000018"/>
    <n v="2.9292558037239975"/>
    <n v="3.8576794657762936"/>
    <n v="1.5065248890250662"/>
    <n v="3.8576794657762936"/>
    <n v="1.5065248890250662"/>
    <n v="6.6722434479999846"/>
    <n v="3.6247538948700004"/>
    <n v="6.6722434479999846"/>
    <n v="3.62475389487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735228689878316"/>
    <n v="0.16962515649735632"/>
    <n v="0"/>
    <n v="9.2302968172977409E-2"/>
    <n v="0"/>
    <n v="0.16962515649735632"/>
    <n v="0"/>
    <n v="9.2302968172977409E-2"/>
    <n v="0"/>
    <n v="0.11661565464026975"/>
    <n v="4.5541468057187139E-2"/>
    <n v="0.11661565464026975"/>
    <n v="4.5541468057187139E-2"/>
    <n v="0.54415848497340069"/>
    <s v=""/>
    <n v="1"/>
    <s v=""/>
  </r>
  <r>
    <x v="1"/>
    <d v="2019-12-01T00:00:00"/>
    <x v="6"/>
    <x v="3"/>
    <n v="5.8089378790000064"/>
    <n v="3.3135558869170008"/>
    <n v="5.8089378790000064"/>
    <n v="3.3135558869170008"/>
    <n v="5.1761268781302165"/>
    <n v="2.021413142236165"/>
    <n v="5.1761268781302165"/>
    <n v="2.021413142236165"/>
    <n v="5.5038601960000015"/>
    <n v="3.040411280070999"/>
    <n v="5.5038601960000015"/>
    <n v="3.04041128007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55804951838579"/>
    <n v="0.18235099969322041"/>
    <n v="0"/>
    <n v="0.10401733347898831"/>
    <n v="0"/>
    <n v="0.18235099969322041"/>
    <n v="0"/>
    <n v="0.10401733347898831"/>
    <n v="0"/>
    <n v="0.15647163787175433"/>
    <n v="6.1106273595719462E-2"/>
    <n v="0.15647163787175433"/>
    <n v="6.1106273595719462E-2"/>
    <n v="0.57042370841938161"/>
    <s v=""/>
    <n v="1"/>
    <s v=""/>
  </r>
  <r>
    <x v="1"/>
    <d v="2019-12-01T00:00:00"/>
    <x v="6"/>
    <x v="4"/>
    <n v="6.0919436079999976"/>
    <n v="3.5109976376230057"/>
    <n v="6.0919436079999976"/>
    <n v="3.5109976376230057"/>
    <n v="5.1761268781302165"/>
    <n v="2.021413142236165"/>
    <n v="5.1761268781302165"/>
    <n v="2.021413142236165"/>
    <n v="6.7920326889999956"/>
    <n v="3.7101103602610039"/>
    <n v="6.7920326889999956"/>
    <n v="3.710110360261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03008197154362"/>
    <n v="0.19155243334953095"/>
    <n v="0"/>
    <n v="0.11039828735248886"/>
    <n v="0"/>
    <n v="0.19155243334953095"/>
    <n v="0"/>
    <n v="0.11039828735248886"/>
    <n v="0"/>
    <n v="0.15647163787175433"/>
    <n v="6.1106273595719462E-2"/>
    <n v="0.15647163787175433"/>
    <n v="6.1106273595719462E-2"/>
    <n v="0.57633455979670112"/>
    <s v=""/>
    <n v="1"/>
    <s v=""/>
  </r>
  <r>
    <x v="1"/>
    <d v="2019-12-01T00:00:00"/>
    <x v="6"/>
    <x v="5"/>
    <n v="5.7382234840000006"/>
    <n v="3.4888362592859954"/>
    <n v="5.7382234840000006"/>
    <n v="3.4888362592859954"/>
    <n v="5.615609348914858"/>
    <n v="2.1930425599731977"/>
    <n v="5.615609348914858"/>
    <n v="2.1930425599731977"/>
    <n v="1.3532054899999983"/>
    <n v="0.51749666270099992"/>
    <n v="1.3532054899999983"/>
    <n v="0.517496662700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1142791364868"/>
    <n v="0.18442411790511176"/>
    <n v="0"/>
    <n v="0.11212974737360185"/>
    <n v="0"/>
    <n v="0.18442411790511176"/>
    <n v="0"/>
    <n v="0.11212974737360185"/>
    <n v="0"/>
    <n v="0.16975696561558257"/>
    <n v="6.6294542108563559E-2"/>
    <n v="0.16975696561558257"/>
    <n v="6.6294542108563559E-2"/>
    <n v="0.60799936931943921"/>
    <s v=""/>
    <n v="1"/>
    <s v=""/>
  </r>
  <r>
    <x v="1"/>
    <d v="2019-12-01T00:00:00"/>
    <x v="6"/>
    <x v="6"/>
    <n v="6.0611809250000048"/>
    <n v="3.4515487758509931"/>
    <n v="6.0611809250000048"/>
    <n v="3.4515487758509931"/>
    <n v="7.3979549248747922"/>
    <n v="2.8890951985733873"/>
    <n v="7.3979549248747922"/>
    <n v="2.8890951985733873"/>
    <n v="3.2089890580000038"/>
    <n v="1.4565725658309994"/>
    <n v="3.2089890580000038"/>
    <n v="1.456572565830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97835851842656"/>
    <n v="0.19680541691819428"/>
    <n v="0"/>
    <n v="0.11207114657195903"/>
    <n v="0"/>
    <n v="0.19680541691819428"/>
    <n v="0"/>
    <n v="0.11207114657195903"/>
    <n v="0"/>
    <n v="0.2236363503544414"/>
    <n v="8.7335853299542451E-2"/>
    <n v="0.2236363503544414"/>
    <n v="8.7335853299542451E-2"/>
    <n v="0.56945153404259918"/>
    <s v=""/>
    <n v="1"/>
    <s v=""/>
  </r>
  <r>
    <x v="1"/>
    <d v="2019-12-01T00:00:00"/>
    <x v="6"/>
    <x v="7"/>
    <n v="6.8352261750000007"/>
    <n v="4.1075209758790008"/>
    <n v="6.8352261750000007"/>
    <n v="4.1075209758790008"/>
    <n v="8.2036727879799667"/>
    <n v="3.2037491310912802"/>
    <n v="8.2036727879799667"/>
    <n v="3.2037491310912802"/>
    <n v="4.4081890120000011"/>
    <n v="1.3678846567189988"/>
    <n v="4.4081890120000011"/>
    <n v="1.3678846567189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54523505067876"/>
    <n v="0.22225108361290852"/>
    <n v="0"/>
    <n v="0.13355827071104334"/>
    <n v="0"/>
    <n v="0.22225108361290852"/>
    <n v="0"/>
    <n v="0.13355827071104334"/>
    <n v="0"/>
    <n v="0.24799278455145973"/>
    <n v="9.684767890642329E-2"/>
    <n v="0.24799278455145973"/>
    <n v="9.684767890642329E-2"/>
    <n v="0.60093417111819281"/>
    <s v=""/>
    <n v="1"/>
    <s v=""/>
  </r>
  <r>
    <x v="1"/>
    <d v="2019-12-01T00:00:00"/>
    <x v="6"/>
    <x v="8"/>
    <n v="6.3753629669999921"/>
    <n v="3.5328220691989989"/>
    <n v="6.3753629669999921"/>
    <n v="3.5328220691989989"/>
    <n v="8.2036727879799667"/>
    <n v="3.2037491310912802"/>
    <n v="8.2036727879799667"/>
    <n v="3.2037491310912802"/>
    <n v="2.7136148059999994"/>
    <n v="1.1681045806210015"/>
    <n v="2.7136148059999994"/>
    <n v="1.168104580621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570057382227958"/>
    <n v="0.20854926398359783"/>
    <n v="0"/>
    <n v="0.11556478370409672"/>
    <n v="0"/>
    <n v="0.20854926398359783"/>
    <n v="0"/>
    <n v="0.11556478370409672"/>
    <n v="0"/>
    <n v="0.24799278455145973"/>
    <n v="9.684767890642329E-2"/>
    <n v="0.24799278455145973"/>
    <n v="9.684767890642329E-2"/>
    <n v="0.55413661739504272"/>
    <s v=""/>
    <n v="1"/>
    <s v=""/>
  </r>
  <r>
    <x v="1"/>
    <d v="2019-12-01T00:00:00"/>
    <x v="6"/>
    <x v="9"/>
    <n v="6.4149015840000141"/>
    <n v="3.1481748987599976"/>
    <n v="6.4149015840000141"/>
    <n v="3.1481748987599976"/>
    <n v="9.1558848080133561"/>
    <n v="3.5756128695215184"/>
    <n v="9.1558848080133561"/>
    <n v="3.5756128695215184"/>
    <n v="4.053903997999992"/>
    <n v="1.8840249427370026"/>
    <n v="4.053903997999992"/>
    <n v="1.884024942737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362457662789282"/>
    <n v="0.21127741552561466"/>
    <n v="0"/>
    <n v="0.10368643189968921"/>
    <n v="0"/>
    <n v="0.21127741552561466"/>
    <n v="0"/>
    <n v="0.10368643189968921"/>
    <n v="0"/>
    <n v="0.27677766132975418"/>
    <n v="0.10808892735091886"/>
    <n v="0.27677766132975418"/>
    <n v="0.10808892735091886"/>
    <n v="0.49075965664261245"/>
    <s v=""/>
    <n v="1"/>
    <s v=""/>
  </r>
  <r>
    <x v="1"/>
    <d v="2019-12-01T00:00:00"/>
    <x v="6"/>
    <x v="10"/>
    <n v="6.7986598930000213"/>
    <n v="3.1799375453879968"/>
    <n v="6.7986598930000213"/>
    <n v="3.1799375453879968"/>
    <n v="9.1558848080133561"/>
    <n v="3.5756128695215184"/>
    <n v="9.1558848080133561"/>
    <n v="3.5756128695215184"/>
    <n v="4.3391842650000161"/>
    <n v="1.9300456473760044"/>
    <n v="4.3391842650000161"/>
    <n v="1.930045647376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243633386478216"/>
    <n v="0.2247963994974119"/>
    <n v="0"/>
    <n v="0.10514403162980185"/>
    <n v="0"/>
    <n v="0.2247963994974119"/>
    <n v="0"/>
    <n v="0.10514403162980185"/>
    <n v="0"/>
    <n v="0.27677766132975418"/>
    <n v="0.10808892735091886"/>
    <n v="0.27677766132975418"/>
    <n v="0.10808892735091886"/>
    <n v="0.46773005201541218"/>
    <s v=""/>
    <n v="1"/>
    <s v=""/>
  </r>
  <r>
    <x v="1"/>
    <d v="2019-12-01T00:00:00"/>
    <x v="6"/>
    <x v="11"/>
    <n v="6.942087294999995"/>
    <n v="3.0615950079839989"/>
    <n v="6.942087294999995"/>
    <n v="3.0615950079839989"/>
    <n v="8.3420283806343924"/>
    <n v="3.2577806144529395"/>
    <n v="8.3420283806343924"/>
    <n v="3.2577806144529395"/>
    <n v="5.2344404970000111"/>
    <n v="2.492215941469992"/>
    <n v="5.2344404970000111"/>
    <n v="2.49221594146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199038102479431"/>
    <n v="0.22987776204799149"/>
    <n v="0"/>
    <n v="0.10138054720797987"/>
    <n v="0"/>
    <n v="0.22987776204799149"/>
    <n v="0"/>
    <n v="0.10138054720797987"/>
    <n v="0"/>
    <n v="0.25217520254488718"/>
    <n v="9.8481022697503875E-2"/>
    <n v="0.25217520254488718"/>
    <n v="9.8481022697503875E-2"/>
    <n v="0.4410193761448517"/>
    <s v=""/>
    <n v="1"/>
    <s v=""/>
  </r>
  <r>
    <x v="1"/>
    <d v="2019-12-01T00:00:00"/>
    <x v="3"/>
    <x v="0"/>
    <n v="7.2536116000000002"/>
    <n v="0.97833732983500021"/>
    <n v="1.1275329994429999"/>
    <n v="0.185869427197"/>
    <n v="9.9893633035787079"/>
    <n v="3.7597958458457095"/>
    <n v="4.4100566571462085"/>
    <n v="2.1530487995065331"/>
    <n v="5.4648758600000003"/>
    <n v="1.630927551309"/>
    <n v="1.2905598915950001"/>
    <n v="0.5413639623506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12343476893311"/>
    <n v="0.22801248846280733"/>
    <n v="0"/>
    <n v="3.0753387613383754E-2"/>
    <n v="0"/>
    <n v="3.5443254919650169E-2"/>
    <n v="0"/>
    <n v="5.842682647130509E-3"/>
    <n v="0"/>
    <n v="0.30197328508523419"/>
    <n v="0.11365668344579095"/>
    <n v="0.13331373138599895"/>
    <n v="6.5085551418766138E-2"/>
    <n v="0.13487589131943598"/>
    <s v=""/>
    <n v="0.18998500980060473"/>
    <s v=""/>
  </r>
  <r>
    <x v="1"/>
    <d v="2019-12-01T00:00:00"/>
    <x v="3"/>
    <x v="1"/>
    <n v="7.0547366000000009"/>
    <n v="0.99581709913000005"/>
    <n v="1.1591623731110001"/>
    <n v="0.17378806478600006"/>
    <n v="9.9893633035787079"/>
    <n v="3.7597958458457095"/>
    <n v="4.4100566571462085"/>
    <n v="2.1530487995065331"/>
    <n v="2.0481266800000002"/>
    <n v="0.87104710847800015"/>
    <n v="1.3169846022640002"/>
    <n v="0.71531465824700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02599296106571"/>
    <n v="0.22537222973931981"/>
    <n v="0"/>
    <n v="3.1812600918859159E-2"/>
    <n v="0"/>
    <n v="3.7030866419300111E-2"/>
    <n v="0"/>
    <n v="5.551873285092203E-3"/>
    <n v="0"/>
    <n v="0.30197328508523419"/>
    <n v="0.11365668344579095"/>
    <n v="0.13331373138599895"/>
    <n v="6.5085551418766138E-2"/>
    <n v="0.14115581567283461"/>
    <s v=""/>
    <n v="0.17451805651643337"/>
    <s v=""/>
  </r>
  <r>
    <x v="1"/>
    <d v="2019-12-01T00:00:00"/>
    <x v="3"/>
    <x v="2"/>
    <n v="8.3274335000000015"/>
    <n v="1.7751208970890002"/>
    <n v="2.0706853834009999"/>
    <n v="0.33990997890900027"/>
    <n v="10.307539387507717"/>
    <n v="3.8701566664282661"/>
    <n v="4.5804906083413943"/>
    <n v="2.243907180374463"/>
    <n v="2.1275998"/>
    <n v="0.44119583821300007"/>
    <n v="0.65708766267199992"/>
    <n v="0.179004992469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735228689878316"/>
    <n v="0.26240345016502015"/>
    <n v="0"/>
    <n v="5.593534284677016E-2"/>
    <n v="0"/>
    <n v="6.5248793498104765E-2"/>
    <n v="0"/>
    <n v="1.0710809184035018E-2"/>
    <n v="0"/>
    <n v="0.31159158350723443"/>
    <n v="0.11699283396141767"/>
    <n v="0.13846586156370796"/>
    <n v="6.7832153270596371E-2"/>
    <n v="0.21316542450792308"/>
    <s v=""/>
    <n v="0.19148553738870103"/>
    <s v=""/>
  </r>
  <r>
    <x v="1"/>
    <d v="2019-12-01T00:00:00"/>
    <x v="3"/>
    <x v="3"/>
    <n v="7.6185002000000006"/>
    <n v="1.3588953125409995"/>
    <n v="1.5496936781840003"/>
    <n v="0.23926877101099986"/>
    <n v="11.235552965633991"/>
    <n v="4.1920423931273891"/>
    <n v="5.0775896326606835"/>
    <n v="2.5089107912392574"/>
    <n v="2.2870813999999999"/>
    <n v="0.41045604221399995"/>
    <n v="0.30497036137199995"/>
    <n v="2.408368119099997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55804951838579"/>
    <n v="0.23915579002062837"/>
    <n v="0"/>
    <n v="4.2657698168213139E-2"/>
    <n v="0"/>
    <n v="4.8647136072276796E-2"/>
    <n v="0"/>
    <n v="7.5109943500953754E-3"/>
    <n v="0"/>
    <n v="0.33964495390473504"/>
    <n v="0.12672327296532893"/>
    <n v="0.15349290791535913"/>
    <n v="7.5843075338434499E-2"/>
    <n v="0.1783678252762925"/>
    <s v=""/>
    <n v="0.17607594109923813"/>
    <s v=""/>
  </r>
  <r>
    <x v="1"/>
    <d v="2019-12-01T00:00:00"/>
    <x v="3"/>
    <x v="4"/>
    <n v="8.2386039000000011"/>
    <n v="1.5592094618260004"/>
    <n v="1.4473654746650007"/>
    <n v="0.23987940177900002"/>
    <n v="11.315096986616243"/>
    <n v="4.2196325982730292"/>
    <n v="5.1201981204594809"/>
    <n v="2.5316253864562408"/>
    <n v="3.1512566"/>
    <n v="0.54557536018899988"/>
    <n v="0.44172108920900005"/>
    <n v="6.379803080299997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03008197154362"/>
    <n v="0.25905108878150612"/>
    <n v="0"/>
    <n v="4.9027106246053595E-2"/>
    <n v="0"/>
    <n v="4.5510332409199786E-2"/>
    <n v="0"/>
    <n v="7.5426638980794188E-3"/>
    <n v="0"/>
    <n v="0.34204952851023507"/>
    <n v="0.12755731059423564"/>
    <n v="0.15478094045978641"/>
    <n v="7.6529725801392071E-2"/>
    <n v="0.18925651490855144"/>
    <s v=""/>
    <n v="0.15384680997130154"/>
    <s v=""/>
  </r>
  <r>
    <x v="1"/>
    <d v="2019-12-01T00:00:00"/>
    <x v="3"/>
    <x v="5"/>
    <n v="8.5654138000000017"/>
    <n v="1.1885703675899999"/>
    <n v="1.9117936304140002"/>
    <n v="0.23324893688099982"/>
    <n v="12.096168415187673"/>
    <n v="4.5397074042957684"/>
    <n v="5.3817799211083344"/>
    <n v="2.6380824617408583"/>
    <n v="5.4289254000000007"/>
    <n v="0.82329295919099976"/>
    <n v="1.3810817443449996"/>
    <n v="0.201529253877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1142791364868"/>
    <n v="0.27528883964904693"/>
    <n v="0"/>
    <n v="3.8200157631040801E-2"/>
    <n v="0"/>
    <n v="6.1444252718427794E-2"/>
    <n v="0"/>
    <n v="7.496523890456316E-3"/>
    <n v="0"/>
    <n v="0.36566091374110693"/>
    <n v="0.13723300640290437"/>
    <n v="0.16268842297492794"/>
    <n v="7.9747868116102488E-2"/>
    <n v="0.1387639167637178"/>
    <s v=""/>
    <n v="0.19624327111060838"/>
    <s v=""/>
  </r>
  <r>
    <x v="1"/>
    <d v="2019-12-01T00:00:00"/>
    <x v="3"/>
    <x v="6"/>
    <n v="9.7437517000000007"/>
    <n v="1.0905157972089998"/>
    <n v="2.2981512713220003"/>
    <n v="0.3316606780109998"/>
    <n v="14.558245255114524"/>
    <n v="5.3936899445179325"/>
    <n v="6.7006140672615544"/>
    <n v="3.341153266076029"/>
    <n v="5.9909871000000008"/>
    <n v="1.1726279350450004"/>
    <n v="1.4881200454719998"/>
    <n v="0.21683079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97835851842656"/>
    <n v="0.31637780481958849"/>
    <n v="0"/>
    <n v="3.5408845038822863E-2"/>
    <n v="0"/>
    <n v="7.4620544195948768E-2"/>
    <n v="0"/>
    <n v="1.0768960507696072E-2"/>
    <n v="0"/>
    <n v="0.44008822295896571"/>
    <n v="0.16304845682144445"/>
    <n v="0.20255609696910462"/>
    <n v="0.10100133482669349"/>
    <n v="0.11191949782638649"/>
    <s v=""/>
    <n v="0.30413193358576929"/>
    <s v=""/>
  </r>
  <r>
    <x v="1"/>
    <d v="2019-12-01T00:00:00"/>
    <x v="3"/>
    <x v="7"/>
    <n v="10.704781199999998"/>
    <n v="1.2599816252360001"/>
    <n v="2.7740497472459991"/>
    <n v="0.42128208264600026"/>
    <n v="14.558245255114524"/>
    <n v="5.3936899445179325"/>
    <n v="6.7006140672615544"/>
    <n v="3.341153266076029"/>
    <n v="6.6528930999999991"/>
    <n v="1.3871390080019999"/>
    <n v="1.7936146534639996"/>
    <n v="0.267275210226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54523505067876"/>
    <n v="0.34807176245913918"/>
    <n v="0"/>
    <n v="4.0968985425131832E-2"/>
    <n v="0"/>
    <n v="9.0199731001811098E-2"/>
    <n v="0"/>
    <n v="1.3698215242274178E-2"/>
    <n v="0"/>
    <n v="0.44008822295896571"/>
    <n v="0.16304845682144445"/>
    <n v="0.20255609696910462"/>
    <n v="0.10100133482669349"/>
    <n v="0.11770269767269978"/>
    <s v=""/>
    <n v="0.3343557352013703"/>
    <s v=""/>
  </r>
  <r>
    <x v="1"/>
    <d v="2019-12-01T00:00:00"/>
    <x v="3"/>
    <x v="8"/>
    <n v="10.4862944"/>
    <n v="2.3417199985539994"/>
    <n v="3.4823737565270001"/>
    <n v="1.3385425139039997"/>
    <n v="15.339316683685954"/>
    <n v="5.7137647505406708"/>
    <n v="6.9621958679104088"/>
    <n v="3.4476103413606465"/>
    <n v="5.4766671000000002"/>
    <n v="1.0899054684350002"/>
    <n v="1.7244487692590007"/>
    <n v="0.271476511150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570057382227958"/>
    <n v="0.34302501525876283"/>
    <n v="0"/>
    <n v="7.6601753450268914E-2"/>
    <n v="0"/>
    <n v="0.11391453123511289"/>
    <n v="0"/>
    <n v="4.3786064813936772E-2"/>
    <n v="0"/>
    <n v="0.46369960818983752"/>
    <n v="0.17272415263011315"/>
    <n v="0.21046357948424618"/>
    <n v="0.10421947714140391"/>
    <n v="0.22331244090896391"/>
    <s v=""/>
    <n v="0.57160656044725378"/>
    <s v=""/>
  </r>
  <r>
    <x v="1"/>
    <d v="2019-12-01T00:00:00"/>
    <x v="3"/>
    <x v="9"/>
    <n v="12.361326099999999"/>
    <n v="5.3643034991660006"/>
    <n v="6.5906089380269997"/>
    <n v="3.7239174942980009"/>
    <n v="15.339316683685954"/>
    <n v="5.7137647505406708"/>
    <n v="6.9621958679104088"/>
    <n v="3.4476103413606465"/>
    <n v="5.6759101999999997"/>
    <n v="1.2579097220150002"/>
    <n v="0.92591329420300017"/>
    <n v="0.143473734727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362457662789282"/>
    <n v="0.40712534661347344"/>
    <n v="0"/>
    <n v="0.1766755365702897"/>
    <n v="0"/>
    <n v="0.21706440931835772"/>
    <n v="0"/>
    <n v="0.12264875049498543"/>
    <n v="0"/>
    <n v="0.46369960818983752"/>
    <n v="0.17272415263011315"/>
    <n v="0.21046357948424618"/>
    <n v="0.10421947714140391"/>
    <n v="0.43395857821160472"/>
    <s v=""/>
    <n v="0.69420335647991693"/>
    <s v=""/>
  </r>
  <r>
    <x v="1"/>
    <d v="2019-12-01T00:00:00"/>
    <x v="3"/>
    <x v="10"/>
    <n v="14.303915999999999"/>
    <n v="6.9653238650480009"/>
    <n v="6.0688358267310001"/>
    <n v="3.7251844157149985"/>
    <n v="15.339316683685954"/>
    <n v="5.7137647505406708"/>
    <n v="6.9621958679104088"/>
    <n v="3.4476103413606465"/>
    <n v="4.8778629000000002"/>
    <n v="1.1226649055139997"/>
    <n v="0.44273297141099993"/>
    <n v="7.8450872985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243633386478216"/>
    <n v="0.47295626875292079"/>
    <n v="0"/>
    <n v="0.23030711211312871"/>
    <n v="0"/>
    <n v="0.20066490521090458"/>
    <n v="0"/>
    <n v="0.12317251595109305"/>
    <n v="0"/>
    <n v="0.46369960818983752"/>
    <n v="0.17272415263011315"/>
    <n v="0.21046357948424618"/>
    <n v="0.10421947714140391"/>
    <n v="0.4869522349717379"/>
    <s v=""/>
    <n v="0.53481855085130725"/>
    <s v=""/>
  </r>
  <r>
    <x v="1"/>
    <d v="2019-12-01T00:00:00"/>
    <x v="3"/>
    <x v="11"/>
    <n v="14.396611900000002"/>
    <n v="6.4138830956080026"/>
    <n v="6.2990684673089996"/>
    <n v="3.9667418059140003"/>
    <n v="16.120388112257398"/>
    <n v="6.0338395565634162"/>
    <n v="7.2237776685592712"/>
    <n v="3.5540674166452688"/>
    <n v="5.4084661000000001"/>
    <n v="1.2565916886720001"/>
    <n v="0.52001711055200006"/>
    <n v="8.714345439200001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199038102479431"/>
    <n v="0.47672418741105521"/>
    <n v="0"/>
    <n v="0.21238699967339039"/>
    <n v="0"/>
    <n v="0.20858506969438298"/>
    <n v="0"/>
    <n v="0.13135325014170962"/>
    <n v="0"/>
    <n v="0.48731099342070983"/>
    <n v="0.18239984843878207"/>
    <n v="0.21837106199938799"/>
    <n v="0.10743761945611446"/>
    <n v="0.44551337079580522"/>
    <s v=""/>
    <n v="0.61846181896116614"/>
    <s v=""/>
  </r>
  <r>
    <x v="1"/>
    <d v="2019-12-01T00:00:00"/>
    <x v="7"/>
    <x v="0"/>
    <n v="44.845410802806377"/>
    <n v="8.570745604279308"/>
    <n v="0"/>
    <n v="0"/>
    <n v="18.993384697293834"/>
    <n v="3.2784644902187896"/>
    <n v="0"/>
    <n v="0"/>
    <n v="109.99769900239849"/>
    <n v="11.50420004469541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12343476893311"/>
    <n v="1.4096858609419816"/>
    <n v="0"/>
    <n v="0.26941572570736932"/>
    <n v="0"/>
    <n v="0"/>
    <n v="0"/>
    <n v="0"/>
    <n v="0"/>
    <n v="0.57416019396097884"/>
    <n v="9.9106285561962007E-2"/>
    <n v="0"/>
    <n v="0"/>
    <n v="0.19111756255208526"/>
    <s v=""/>
    <n v="0"/>
    <s v=""/>
  </r>
  <r>
    <x v="1"/>
    <d v="2019-12-01T00:00:00"/>
    <x v="7"/>
    <x v="1"/>
    <n v="24.359187183333336"/>
    <n v="5.149510219152341"/>
    <n v="0"/>
    <n v="0"/>
    <n v="18.993384697293834"/>
    <n v="3.2784644902187896"/>
    <n v="0"/>
    <n v="0"/>
    <n v="87.330248055429919"/>
    <n v="10.71709263369704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02599296106571"/>
    <n v="0.7781841678036987"/>
    <n v="0"/>
    <n v="0.16450743180911623"/>
    <n v="0"/>
    <n v="0"/>
    <n v="0"/>
    <n v="0"/>
    <n v="0"/>
    <n v="0.57416019396097884"/>
    <n v="9.9106285561962007E-2"/>
    <n v="0"/>
    <n v="0"/>
    <n v="0.21139909884495894"/>
    <s v=""/>
    <n v="0"/>
    <s v=""/>
  </r>
  <r>
    <x v="1"/>
    <d v="2019-12-01T00:00:00"/>
    <x v="7"/>
    <x v="2"/>
    <n v="32.282901899999999"/>
    <n v="5.6637139580346014"/>
    <n v="0"/>
    <n v="0"/>
    <n v="18.993384697293834"/>
    <n v="3.2784644902187896"/>
    <n v="0"/>
    <n v="0"/>
    <n v="34.061575614080709"/>
    <n v="5.692697467270825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735228689878316"/>
    <n v="1.0172575788085108"/>
    <n v="0"/>
    <n v="0.17846772157785001"/>
    <n v="0"/>
    <n v="0"/>
    <n v="0"/>
    <n v="0"/>
    <n v="0"/>
    <n v="0.57416019396097884"/>
    <n v="9.9106285561962007E-2"/>
    <n v="0"/>
    <n v="0"/>
    <n v="0.17544005107033456"/>
    <s v=""/>
    <n v="0"/>
    <s v=""/>
  </r>
  <r>
    <x v="1"/>
    <d v="2019-12-01T00:00:00"/>
    <x v="7"/>
    <x v="3"/>
    <n v="9.7628675200000004"/>
    <n v="3.2273636469887048"/>
    <n v="0"/>
    <n v="0"/>
    <n v="24.691400106481979"/>
    <n v="4.2620038372844258"/>
    <n v="0"/>
    <n v="0"/>
    <n v="10.046455131092339"/>
    <n v="0.780800900552515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55804951838579"/>
    <n v="0.30647059569708124"/>
    <n v="0"/>
    <n v="0.10131163384092844"/>
    <n v="0"/>
    <n v="0"/>
    <n v="0"/>
    <n v="0"/>
    <n v="0"/>
    <n v="0.74640825214927242"/>
    <n v="0.12883817123055058"/>
    <n v="0"/>
    <n v="0"/>
    <n v="0.33057538068371795"/>
    <s v=""/>
    <n v="0"/>
    <s v=""/>
  </r>
  <r>
    <x v="1"/>
    <d v="2019-12-01T00:00:00"/>
    <x v="7"/>
    <x v="4"/>
    <n v="3.9649144999999999"/>
    <n v="1.4965663746411184"/>
    <n v="0"/>
    <n v="0"/>
    <n v="24.691400106481979"/>
    <n v="4.2620038372844258"/>
    <n v="0"/>
    <n v="0"/>
    <n v="78.35469578"/>
    <n v="18.44314242000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03008197154362"/>
    <n v="0.12467105235519099"/>
    <n v="0"/>
    <n v="4.7057384174589705E-2"/>
    <n v="0"/>
    <n v="0"/>
    <n v="0"/>
    <n v="0"/>
    <n v="0"/>
    <n v="0.74640825214927242"/>
    <n v="0.12883817123055058"/>
    <n v="0"/>
    <n v="0"/>
    <n v="0.3774523699416768"/>
    <s v=""/>
    <n v="0"/>
    <s v=""/>
  </r>
  <r>
    <x v="1"/>
    <d v="2019-12-01T00:00:00"/>
    <x v="7"/>
    <x v="5"/>
    <n v="5.4914005899999996"/>
    <n v="1.1380616269141794"/>
    <n v="0"/>
    <n v="0"/>
    <n v="24.691400106481979"/>
    <n v="4.2620038372844258"/>
    <n v="0"/>
    <n v="0"/>
    <n v="12.099773190833336"/>
    <n v="3.261378369208953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1142791364868"/>
    <n v="0.176491332674341"/>
    <n v="0"/>
    <n v="3.6576827697724419E-2"/>
    <n v="0"/>
    <n v="0"/>
    <n v="0"/>
    <n v="0"/>
    <n v="0"/>
    <n v="0.74640825214927242"/>
    <n v="0.12883817123055058"/>
    <n v="0"/>
    <n v="0"/>
    <n v="0.20724432833886183"/>
    <s v=""/>
    <n v="0"/>
    <s v=""/>
  </r>
  <r>
    <x v="1"/>
    <d v="2019-12-01T00:00:00"/>
    <x v="7"/>
    <x v="6"/>
    <n v="54.468770480000011"/>
    <n v="10.071238115524904"/>
    <n v="0"/>
    <n v="0"/>
    <n v="28.490077045940748"/>
    <n v="4.9176967353281835"/>
    <n v="0"/>
    <n v="0"/>
    <n v="-46.436375526666673"/>
    <n v="-8.798826555662458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97835851842656"/>
    <n v="1.7685908432667066"/>
    <n v="0"/>
    <n v="0.32701122780100589"/>
    <n v="0"/>
    <n v="0"/>
    <n v="0"/>
    <n v="0"/>
    <n v="0"/>
    <n v="0.86124029094146826"/>
    <n v="0.14865942834294299"/>
    <n v="0"/>
    <n v="0"/>
    <n v="0.18489931068341059"/>
    <s v=""/>
    <n v="0"/>
    <s v=""/>
  </r>
  <r>
    <x v="1"/>
    <d v="2019-12-01T00:00:00"/>
    <x v="7"/>
    <x v="7"/>
    <n v="16.530409915000025"/>
    <n v="3.3072270400449759"/>
    <n v="0"/>
    <n v="0"/>
    <n v="28.490077045940748"/>
    <n v="4.9176967353281835"/>
    <n v="0"/>
    <n v="0"/>
    <n v="34.517758353333249"/>
    <n v="2.656658626423401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54523505067876"/>
    <n v="0.53749523748192896"/>
    <n v="0"/>
    <n v="0.10753627964679717"/>
    <n v="0"/>
    <n v="0"/>
    <n v="0"/>
    <n v="0"/>
    <n v="0"/>
    <n v="0.86124029094146826"/>
    <n v="0.14865942834294299"/>
    <n v="0"/>
    <n v="0"/>
    <n v="0.2000692697308088"/>
    <s v=""/>
    <n v="0"/>
    <s v=""/>
  </r>
  <r>
    <x v="1"/>
    <d v="2019-12-01T00:00:00"/>
    <x v="7"/>
    <x v="8"/>
    <n v="22.504249099999999"/>
    <n v="8.6630410611171111"/>
    <n v="0"/>
    <n v="0"/>
    <n v="28.490077045940748"/>
    <n v="4.9176967353281835"/>
    <n v="0"/>
    <n v="0"/>
    <n v="20.839427286610398"/>
    <n v="2.717051584765747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570057382227958"/>
    <n v="0.73615331559969355"/>
    <n v="0"/>
    <n v="0.28338321229823432"/>
    <n v="0"/>
    <n v="0"/>
    <n v="0"/>
    <n v="0"/>
    <n v="0"/>
    <n v="0.86124029094146826"/>
    <n v="0.14865942834294299"/>
    <n v="0"/>
    <n v="0"/>
    <n v="0.3849513495261262"/>
    <s v=""/>
    <n v="0"/>
    <s v=""/>
  </r>
  <r>
    <x v="1"/>
    <d v="2019-12-01T00:00:00"/>
    <x v="7"/>
    <x v="9"/>
    <n v="44.677752000000005"/>
    <n v="5.4561612694004946"/>
    <n v="0"/>
    <n v="0"/>
    <n v="49.382800212963957"/>
    <n v="8.5240076745688516"/>
    <n v="0"/>
    <n v="0"/>
    <n v="4.3119551785322621"/>
    <n v="1.121561343630723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362457662789282"/>
    <n v="1.4714800921650963"/>
    <n v="0"/>
    <n v="0.17970090991966353"/>
    <n v="0"/>
    <n v="0"/>
    <n v="0"/>
    <n v="0"/>
    <n v="0"/>
    <n v="1.4928165042985448"/>
    <n v="0.25767634246110116"/>
    <n v="0"/>
    <n v="0"/>
    <n v="0.12212255597373148"/>
    <s v=""/>
    <n v="0"/>
    <s v=""/>
  </r>
  <r>
    <x v="1"/>
    <d v="2019-12-01T00:00:00"/>
    <x v="7"/>
    <x v="10"/>
    <n v="25.092301129999996"/>
    <n v="1.4267342841264181"/>
    <n v="0"/>
    <n v="0"/>
    <n v="56.980154091881495"/>
    <n v="9.835393470656367"/>
    <n v="0"/>
    <n v="0"/>
    <n v="4.0826207200671156"/>
    <n v="1.060083433188887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243633386478216"/>
    <n v="0.82967217626763867"/>
    <n v="0"/>
    <n v="4.7174698419810375E-2"/>
    <n v="0"/>
    <n v="0"/>
    <n v="0"/>
    <n v="0"/>
    <n v="0"/>
    <n v="1.7224805818829365"/>
    <n v="0.29731885668588598"/>
    <n v="0"/>
    <n v="0"/>
    <n v="5.6859443728763288E-2"/>
    <s v=""/>
    <n v="0"/>
    <s v=""/>
  </r>
  <r>
    <x v="1"/>
    <d v="2019-12-01T00:00:00"/>
    <x v="7"/>
    <x v="11"/>
    <n v="47.345854445000008"/>
    <n v="6.7238725405223621"/>
    <n v="0"/>
    <n v="0"/>
    <n v="56.980154091881495"/>
    <n v="9.835393470656367"/>
    <n v="0"/>
    <n v="0"/>
    <n v="9.0804481739327194"/>
    <n v="-0.2197451091529447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199038102479431"/>
    <n v="1.5677934603192798"/>
    <n v="0"/>
    <n v="0.22265187777521669"/>
    <n v="0"/>
    <n v="0"/>
    <n v="0"/>
    <n v="0"/>
    <n v="0"/>
    <n v="1.7224805818829365"/>
    <n v="0.29731885668588598"/>
    <n v="0"/>
    <n v="0"/>
    <n v="0.14201607763427831"/>
    <s v=""/>
    <n v="0"/>
    <s v=""/>
  </r>
  <r>
    <x v="1"/>
    <d v="2019-12-01T00:00:00"/>
    <x v="4"/>
    <x v="0"/>
    <n v="531.48981698715045"/>
    <n v="154.15781109236434"/>
    <n v="71.053828821140996"/>
    <n v="53.378321939889993"/>
    <n v="588.39147449966458"/>
    <n v="307.03786896573928"/>
    <n v="169.39338736072287"/>
    <n v="130.6107489771471"/>
    <n v="535.2367418173784"/>
    <n v="181.33941867583354"/>
    <n v="101.396569724386"/>
    <n v="62.310032107100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12343476893311"/>
    <n v="16.707031262038104"/>
    <n v="0"/>
    <n v="4.8458489455307143"/>
    <n v="0"/>
    <n v="2.2335301664509717"/>
    <n v="0"/>
    <n v="1.6779122851688368"/>
    <n v="0"/>
    <n v="17.786769894248902"/>
    <n v="9.2815959455531925"/>
    <n v="5.12067447128564"/>
    <n v="3.9482953755363175"/>
    <n v="0.29004847537105555"/>
    <s v=""/>
    <n v="0.34625765351525478"/>
    <s v=""/>
  </r>
  <r>
    <x v="1"/>
    <d v="2019-12-01T00:00:00"/>
    <x v="4"/>
    <x v="1"/>
    <n v="295.09986216136537"/>
    <n v="120.25241258841135"/>
    <n v="62.548316827316995"/>
    <n v="51.804171301185001"/>
    <n v="585.33806770223543"/>
    <n v="305.23469375008312"/>
    <n v="169.19758545310123"/>
    <n v="130.83834406145129"/>
    <n v="532.46990848887992"/>
    <n v="206.28966265820833"/>
    <n v="112.30010525361401"/>
    <n v="82.35508644896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02599296106571"/>
    <n v="9.4273277234862096"/>
    <n v="0"/>
    <n v="3.841611089573906"/>
    <n v="0"/>
    <n v="1.9981828421225318"/>
    <n v="0"/>
    <n v="1.6549479105918345"/>
    <n v="0"/>
    <n v="17.694466986315728"/>
    <n v="9.2270868915816653"/>
    <n v="5.114755480908217"/>
    <n v="3.9551754571979751"/>
    <n v="0.40749735261704523"/>
    <s v=""/>
    <n v="0.4307952762535871"/>
    <s v=""/>
  </r>
  <r>
    <x v="1"/>
    <d v="2019-12-01T00:00:00"/>
    <x v="4"/>
    <x v="2"/>
    <n v="448.58317444533998"/>
    <n v="172.09304212036608"/>
    <n v="94.914632108581017"/>
    <n v="83.824290961545003"/>
    <n v="675.10595434207255"/>
    <n v="352.41586709194024"/>
    <n v="196.70387876127515"/>
    <n v="152.58339189180353"/>
    <n v="572.26078155335063"/>
    <n v="249.25976576452317"/>
    <n v="141.30885122116899"/>
    <n v="103.39418087896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735228689878316"/>
    <n v="14.135180144090526"/>
    <n v="0"/>
    <n v="5.4227761772913805"/>
    <n v="0"/>
    <n v="2.9908286792605732"/>
    <n v="0"/>
    <n v="2.6413640116064472"/>
    <n v="0"/>
    <n v="20.408103761752578"/>
    <n v="10.653349354486812"/>
    <n v="5.9462564983766253"/>
    <n v="4.6125170042127461"/>
    <n v="0.3836368636276965"/>
    <s v=""/>
    <n v="0.48708704273422193"/>
    <s v=""/>
  </r>
  <r>
    <x v="1"/>
    <d v="2019-12-01T00:00:00"/>
    <x v="4"/>
    <x v="3"/>
    <n v="338.46910534335001"/>
    <n v="138.44962806593298"/>
    <n v="65.636084442907006"/>
    <n v="51.944794085567239"/>
    <n v="619.85750471163055"/>
    <n v="323.65954925755182"/>
    <n v="179.55631009871851"/>
    <n v="138.67451165190454"/>
    <n v="452.30964314851241"/>
    <n v="186.50419123643547"/>
    <n v="103.82986827523598"/>
    <n v="73.94385123485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55804951838579"/>
    <n v="10.62503697065784"/>
    <n v="0"/>
    <n v="4.3461349752501635"/>
    <n v="0"/>
    <n v="2.0604120518109457"/>
    <n v="0"/>
    <n v="1.6306225557351428"/>
    <n v="0"/>
    <n v="18.737971709913623"/>
    <n v="9.784060742239177"/>
    <n v="5.4278943682895378"/>
    <n v="4.1920587497417428"/>
    <n v="0.40904657435569153"/>
    <s v=""/>
    <n v="0.3751891197629646"/>
    <s v=""/>
  </r>
  <r>
    <x v="1"/>
    <d v="2019-12-01T00:00:00"/>
    <x v="4"/>
    <x v="4"/>
    <n v="355.78098018230003"/>
    <n v="167.57465696873237"/>
    <n v="76.191568964866008"/>
    <n v="64.798824919373004"/>
    <n v="639.92521894734705"/>
    <n v="334.38738665452803"/>
    <n v="187.58196633034896"/>
    <n v="145.62363921760459"/>
    <n v="507.48736987859996"/>
    <n v="204.50423541923226"/>
    <n v="107.53972283593498"/>
    <n v="81.057154022946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03008197154362"/>
    <n v="11.18702287458877"/>
    <n v="0"/>
    <n v="5.269144853527612"/>
    <n v="0"/>
    <n v="2.3957346579460808"/>
    <n v="0"/>
    <n v="2.0375061540615835"/>
    <n v="0"/>
    <n v="19.34460833006138"/>
    <n v="10.108357717148937"/>
    <n v="5.6705058044320191"/>
    <n v="4.4021272812105128"/>
    <n v="0.47100510230442372"/>
    <s v=""/>
    <n v="0.38668630502680229"/>
    <s v=""/>
  </r>
  <r>
    <x v="1"/>
    <d v="2019-12-01T00:00:00"/>
    <x v="4"/>
    <x v="5"/>
    <n v="570.60829864272"/>
    <n v="133.98072645381751"/>
    <n v="70.904039212612531"/>
    <n v="52.596404648608967"/>
    <n v="700.66258142592119"/>
    <n v="366.59559326791532"/>
    <n v="206.81649135679305"/>
    <n v="160.49825077506017"/>
    <n v="499.13112432679736"/>
    <n v="208.60811100135894"/>
    <n v="116.14910362120195"/>
    <n v="73.546925081072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1142791364868"/>
    <n v="18.339113567107663"/>
    <n v="0"/>
    <n v="4.3060848643188478"/>
    <n v="0"/>
    <n v="2.2788263517718925"/>
    <n v="0"/>
    <n v="1.6904265857450225"/>
    <n v="0"/>
    <n v="21.180667377838425"/>
    <n v="11.081995141494508"/>
    <n v="6.2519555457992828"/>
    <n v="4.8517790938302898"/>
    <n v="0.23480332615650942"/>
    <s v=""/>
    <n v="0.3925669463117793"/>
    <s v=""/>
  </r>
  <r>
    <x v="1"/>
    <d v="2019-12-01T00:00:00"/>
    <x v="4"/>
    <x v="6"/>
    <n v="384.89689798379004"/>
    <n v="142.13127097043568"/>
    <n v="71.354025750099012"/>
    <n v="53.449335390126997"/>
    <n v="649.59433652149994"/>
    <n v="335.12394199303412"/>
    <n v="196.57464712505063"/>
    <n v="150.00904703409941"/>
    <n v="377.91299948478326"/>
    <n v="160.95307713256753"/>
    <n v="108.58173977359397"/>
    <n v="52.208325466778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97835851842656"/>
    <n v="12.497530665316582"/>
    <n v="0"/>
    <n v="4.6149759240934412"/>
    <n v="0"/>
    <n v="2.3168519402907934"/>
    <n v="0"/>
    <n v="1.7354899755701207"/>
    <n v="0"/>
    <n v="19.63690075241189"/>
    <n v="10.130623404005682"/>
    <n v="5.9423498928661749"/>
    <n v="4.5346958908946737"/>
    <n v="0.36927102222689662"/>
    <s v=""/>
    <n v="0.37605612772747837"/>
    <s v=""/>
  </r>
  <r>
    <x v="1"/>
    <d v="2019-12-01T00:00:00"/>
    <x v="4"/>
    <x v="7"/>
    <n v="693.89067240167003"/>
    <n v="346.51092790908297"/>
    <n v="104.23167180006401"/>
    <n v="66.488353333000987"/>
    <n v="683.28383048439548"/>
    <n v="351.75934267887317"/>
    <n v="211.64965486585831"/>
    <n v="161.31737194333752"/>
    <n v="535.26508444570334"/>
    <n v="235.83872137447034"/>
    <n v="126.51863402762902"/>
    <n v="87.857352094340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754523505067876"/>
    <n v="22.562231285662008"/>
    <n v="0"/>
    <n v="11.266990621785547"/>
    <n v="0"/>
    <n v="3.3891492997083246"/>
    <n v="0"/>
    <n v="2.1619048437555768"/>
    <n v="0"/>
    <n v="20.655316727050646"/>
    <n v="10.633502961105416"/>
    <n v="6.3980595784420489"/>
    <n v="4.8765407030090202"/>
    <n v="0.49937395282999192"/>
    <s v=""/>
    <n v="0.19187952811244702"/>
    <s v=""/>
  </r>
  <r>
    <x v="1"/>
    <d v="2019-12-01T00:00:00"/>
    <x v="4"/>
    <x v="8"/>
    <n v="416.42211104222002"/>
    <n v="181.40715674971969"/>
    <n v="81.007215292017989"/>
    <n v="61.547059561410009"/>
    <n v="815.33415074249081"/>
    <n v="423.3958701928135"/>
    <n v="253.45774589905716"/>
    <n v="194.32652614432502"/>
    <n v="437.8982436192403"/>
    <n v="194.54608597983795"/>
    <n v="103.923925804032"/>
    <n v="77.335766604762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570057382227958"/>
    <n v="13.621894975058467"/>
    <n v="0"/>
    <n v="5.9341451172800728"/>
    <n v="0"/>
    <n v="2.6498875772183506"/>
    <n v="0"/>
    <n v="2.0133118754690553"/>
    <n v="0"/>
    <n v="24.647129597707657"/>
    <n v="12.799038129671514"/>
    <n v="7.6618965426972858"/>
    <n v="5.8743903585907971"/>
    <n v="0.43563286372016702"/>
    <s v=""/>
    <n v="0.33927580732839591"/>
    <s v=""/>
  </r>
  <r>
    <x v="1"/>
    <d v="2019-12-01T00:00:00"/>
    <x v="4"/>
    <x v="9"/>
    <n v="420.85723939184999"/>
    <n v="94.285864600363922"/>
    <n v="83.540788791013014"/>
    <n v="48.745500821092008"/>
    <n v="786.50496847100806"/>
    <n v="399.48823316668336"/>
    <n v="240.17300959859537"/>
    <n v="183.20359612751173"/>
    <n v="393.11186902171232"/>
    <n v="171.3495984034341"/>
    <n v="86.337824984298962"/>
    <n v="64.697984596375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362457662789282"/>
    <n v="13.861105845447804"/>
    <n v="0"/>
    <n v="3.1053436334936744"/>
    <n v="0"/>
    <n v="2.7514501533054898"/>
    <n v="0"/>
    <n v="1.6054530684725192"/>
    <n v="0"/>
    <n v="23.775638331220048"/>
    <n v="12.076322629994021"/>
    <n v="7.2603058366405415"/>
    <n v="5.5381499381681101"/>
    <n v="0.22403289233329937"/>
    <s v=""/>
    <n v="0.51699691176087348"/>
    <s v=""/>
  </r>
  <r>
    <x v="1"/>
    <d v="2019-12-01T00:00:00"/>
    <x v="4"/>
    <x v="10"/>
    <n v="322.65054996426102"/>
    <n v="80.268262748153603"/>
    <n v="75.920315749015046"/>
    <n v="53.629715900386003"/>
    <n v="851.18683295041944"/>
    <n v="433.35476525277619"/>
    <n v="252.23203256020159"/>
    <n v="193.5092586494421"/>
    <n v="445.20898163971049"/>
    <n v="184.99478634294383"/>
    <n v="88.630425889953017"/>
    <n v="66.502645711180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243633386478216"/>
    <n v="10.668379220220165"/>
    <n v="0"/>
    <n v="2.6540548790027709"/>
    <n v="0"/>
    <n v="2.5102908363833909"/>
    <n v="0"/>
    <n v="1.7732563814360873"/>
    <n v="0"/>
    <n v="25.730937633958224"/>
    <n v="13.100090375513716"/>
    <n v="7.6248438625355375"/>
    <n v="5.8496847849998597"/>
    <n v="0.24877770317467199"/>
    <s v=""/>
    <n v="0.66813101547559828"/>
    <s v=""/>
  </r>
  <r>
    <x v="1"/>
    <d v="2019-12-01T00:00:00"/>
    <x v="4"/>
    <x v="11"/>
    <n v="754.71454477725706"/>
    <n v="139.29302339416529"/>
    <n v="119.35121440276298"/>
    <n v="67.723786240219994"/>
    <n v="1053.0561015064804"/>
    <n v="542.55468302347094"/>
    <n v="308.26801741867297"/>
    <n v="216.86181185984424"/>
    <n v="750.77593561234403"/>
    <n v="329.87452132162946"/>
    <n v="115.13991852600401"/>
    <n v="82.058038297370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199038102479431"/>
    <n v="24.991343837381784"/>
    <n v="0"/>
    <n v="4.6124986803049506"/>
    <n v="0"/>
    <n v="3.9521528466485787"/>
    <n v="0"/>
    <n v="2.2425809063984614"/>
    <n v="0"/>
    <n v="31.833341193731489"/>
    <n v="16.401147399682674"/>
    <n v="9.3187826969192002"/>
    <n v="6.555620388077438"/>
    <n v="0.1845638518007833"/>
    <s v=""/>
    <n v="0.48619654157823966"/>
    <s v=""/>
  </r>
  <r>
    <x v="2"/>
    <d v="2019-12-01T00:00:00"/>
    <x v="2"/>
    <x v="0"/>
    <n v="1879.5356031387998"/>
    <n v="2093.5923412861571"/>
    <n v="692.75100242954397"/>
    <n v="902.9954438850009"/>
    <n v="1153.5930000000001"/>
    <n v="1302.5813746055292"/>
    <n v="413.79926211918939"/>
    <n v="485.63753225914957"/>
    <n v="892"/>
    <n v="865"/>
    <n v="256.28701656773785"/>
    <n v="349.04201561316853"/>
    <s v="SME Term"/>
    <s v="Cancer"/>
    <s v="EWL"/>
    <s v="MIB"/>
    <s v="SI MIB"/>
    <s v="New Phoenix"/>
    <s v="New IT"/>
    <n v="0"/>
    <n v="0"/>
    <n v="0"/>
    <n v="1327.5221280000001"/>
    <n v="128.117762"/>
    <n v="32.695665000000005"/>
    <n v="230.91923700000001"/>
    <n v="19.302693999999995"/>
    <n v="0"/>
    <n v="0"/>
    <n v="0"/>
    <n v="0"/>
    <n v="0"/>
    <n v="140.97811713879969"/>
    <n v="1637.5611708751703"/>
    <n v="189.27538688672442"/>
    <n v="12.078411229600905"/>
    <n v="152.65837916506106"/>
    <n v="38.444894547722221"/>
    <n v="0"/>
    <n v="0"/>
    <n v="0"/>
    <n v="0"/>
    <n v="0"/>
    <n v="63.574098581878161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91460059483759"/>
    <n v="17.256966401875484"/>
    <n v="0"/>
    <n v="19.222329511856014"/>
    <n v="0"/>
    <n v="6.3604971110033102"/>
    <n v="0"/>
    <n v="8.2908575980932504"/>
    <n v="0"/>
    <n v="10.422029753564786"/>
    <n v="11.768051507401781"/>
    <n v="3.7384313374035258"/>
    <n v="4.3874475752302891"/>
    <n v="1.1138880996932887"/>
    <s v=""/>
    <n v="0.43131388383388114"/>
    <s v=""/>
  </r>
  <r>
    <x v="2"/>
    <d v="2019-12-01T00:00:00"/>
    <x v="2"/>
    <x v="1"/>
    <n v="2699.3023922795401"/>
    <n v="3278.1409664513026"/>
    <n v="916.23062230344703"/>
    <n v="969.863351429006"/>
    <n v="1254.521"/>
    <n v="1416.0249317775151"/>
    <n v="509.45548675886164"/>
    <n v="597.30543822436118"/>
    <n v="1923"/>
    <n v="1905"/>
    <n v="463.8708191833307"/>
    <n v="569.40593797047484"/>
    <s v="SME Term"/>
    <s v="Cancer"/>
    <s v="EWL"/>
    <s v="MIB"/>
    <s v="SI MIB"/>
    <s v="New Phoenix"/>
    <s v="New IT"/>
    <n v="0"/>
    <n v="0"/>
    <n v="0"/>
    <n v="2191.2659079999999"/>
    <n v="144.034019"/>
    <n v="30.642122000000001"/>
    <n v="250.125373"/>
    <n v="18.701844999999999"/>
    <n v="0"/>
    <n v="0"/>
    <n v="0"/>
    <n v="0"/>
    <n v="0"/>
    <n v="64.533125279539945"/>
    <n v="2789.7828183733709"/>
    <n v="210.15727676914969"/>
    <n v="10.525963942746552"/>
    <n v="162.66035219723068"/>
    <n v="35.839079392476989"/>
    <n v="0"/>
    <n v="0"/>
    <n v="0"/>
    <n v="0"/>
    <n v="0"/>
    <n v="69.175475776328312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10.36767199799144"/>
    <n v="24.457364583432224"/>
    <n v="0"/>
    <n v="29.702003377501349"/>
    <n v="0"/>
    <n v="8.3016213508618844"/>
    <n v="0"/>
    <n v="8.7875673543848638"/>
    <n v="0"/>
    <n v="11.333854477681339"/>
    <n v="12.792946880550426"/>
    <n v="4.6026286923704349"/>
    <n v="5.39630099102573"/>
    <n v="1.214440062672244"/>
    <s v=""/>
    <n v="0.29585773197511867"/>
    <s v=""/>
  </r>
  <r>
    <x v="2"/>
    <d v="2019-12-01T00:00:00"/>
    <x v="2"/>
    <x v="2"/>
    <n v="6599.0166193135301"/>
    <n v="7966.8922864177202"/>
    <n v="1758.4496171081801"/>
    <n v="2094.1123056014799"/>
    <n v="8269.5470000000005"/>
    <n v="9376.5935390626892"/>
    <n v="1939.1389524967133"/>
    <n v="2262.0647361102451"/>
    <n v="6707"/>
    <n v="8405"/>
    <n v="1520.5931859372547"/>
    <n v="1913.0960627537613"/>
    <s v="SME Term"/>
    <s v="Cancer"/>
    <s v="EWL"/>
    <s v="MIB"/>
    <s v="SI MIB"/>
    <s v="New Phoenix"/>
    <s v="New IT"/>
    <n v="0"/>
    <n v="0"/>
    <n v="0"/>
    <n v="5820.7984640000013"/>
    <n v="178.43436700000001"/>
    <n v="52.589048999999996"/>
    <n v="275.66922099999999"/>
    <n v="24.982935000000001"/>
    <n v="0"/>
    <n v="0"/>
    <n v="0"/>
    <n v="0"/>
    <n v="0"/>
    <n v="246.54258331352867"/>
    <n v="7283.1478020915147"/>
    <n v="265.5580216266913"/>
    <n v="16.872777595711501"/>
    <n v="181.25991890727312"/>
    <n v="48.825986033017301"/>
    <n v="0"/>
    <n v="0"/>
    <n v="0"/>
    <n v="0"/>
    <n v="0"/>
    <n v="171.22778016351185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11.19139505881559"/>
    <n v="59.348267155231994"/>
    <n v="0"/>
    <n v="71.650259286733188"/>
    <n v="0"/>
    <n v="15.814619613127741"/>
    <n v="0"/>
    <n v="18.83340257124917"/>
    <n v="0"/>
    <n v="74.710461039987607"/>
    <n v="84.711971077489792"/>
    <n v="17.518972340519749"/>
    <n v="20.436415602583104"/>
    <n v="1.2072847737798977"/>
    <s v=""/>
    <n v="0.26285184113404003"/>
    <s v=""/>
  </r>
  <r>
    <x v="2"/>
    <d v="2019-12-01T00:00:00"/>
    <x v="2"/>
    <x v="3"/>
    <n v="2265.4137209999899"/>
    <n v="2067.1969931613044"/>
    <n v="843.513608000001"/>
    <n v="936.88228100000094"/>
    <n v="1001.309"/>
    <n v="781.88166650113112"/>
    <n v="600.99739781213327"/>
    <n v="743.33223861274428"/>
    <n v="4711"/>
    <n v="5138"/>
    <n v="1029.3504100132789"/>
    <n v="1248.5059768929075"/>
    <s v="SME Term"/>
    <s v="Cancer"/>
    <s v="EWL"/>
    <s v="MIB"/>
    <s v="SI MIB"/>
    <s v="New Phoenix"/>
    <s v="New IT"/>
    <n v="0"/>
    <n v="0"/>
    <n v="0"/>
    <n v="1219.231689"/>
    <n v="172.79676599999999"/>
    <n v="36.525466000000002"/>
    <n v="303.10231199999998"/>
    <n v="22.493742000000001"/>
    <n v="0"/>
    <n v="0"/>
    <n v="0"/>
    <n v="0"/>
    <n v="0"/>
    <n v="511.26374599998985"/>
    <n v="1456.6735678123584"/>
    <n v="276.8762688159091"/>
    <n v="13.159327283227251"/>
    <n v="192.72865929456714"/>
    <n v="45.583575154145599"/>
    <n v="0"/>
    <n v="0"/>
    <n v="0"/>
    <n v="0"/>
    <n v="0"/>
    <n v="82.175594801097077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11.61524258670167"/>
    <n v="20.29663394083687"/>
    <n v="0"/>
    <n v="18.520740942309249"/>
    <n v="0"/>
    <n v="7.557333464959032"/>
    <n v="0"/>
    <n v="8.3938560656017884"/>
    <n v="0"/>
    <n v="9.046233975511468"/>
    <n v="7.0638379324784459"/>
    <n v="5.4296556600231316"/>
    <n v="6.7155666752536982"/>
    <n v="0.91250307791409102"/>
    <s v=""/>
    <n v="0.45321383694896628"/>
    <s v=""/>
  </r>
  <r>
    <x v="2"/>
    <d v="2019-12-01T00:00:00"/>
    <x v="2"/>
    <x v="4"/>
    <n v="929.371912000002"/>
    <n v="606.91754188193556"/>
    <n v="542.17127200000004"/>
    <n v="570.71416999999997"/>
    <n v="896.654"/>
    <n v="825.4241897383738"/>
    <n v="642.11966879308397"/>
    <n v="795.85548798664422"/>
    <n v="2853"/>
    <n v="3303"/>
    <n v="726.4576130385957"/>
    <n v="881.49760781792781"/>
    <s v="SME Term"/>
    <s v="Cancer"/>
    <s v="EWL"/>
    <s v="MIB"/>
    <s v="SI MIB"/>
    <s v="New Phoenix"/>
    <s v="New IT"/>
    <n v="0"/>
    <n v="0"/>
    <n v="0"/>
    <n v="0"/>
    <n v="170.88462200000001"/>
    <n v="34.733342999999998"/>
    <n v="304.72967699999998"/>
    <n v="20.595751"/>
    <n v="0"/>
    <n v="0"/>
    <n v="0"/>
    <n v="0"/>
    <n v="0"/>
    <n v="398.4285190000021"/>
    <n v="0"/>
    <n v="257.69584438249296"/>
    <n v="11.90968527727752"/>
    <n v="201.34063406116741"/>
    <n v="39.224553629088938"/>
    <n v="0"/>
    <n v="0"/>
    <n v="0"/>
    <n v="0"/>
    <n v="0"/>
    <n v="96.746824531908771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9.92640036413732"/>
    <n v="8.4544923596279489"/>
    <n v="0"/>
    <n v="5.5211263160759145"/>
    <n v="0"/>
    <n v="4.9321297723206392"/>
    <n v="0"/>
    <n v="5.1917843949176676"/>
    <n v="0"/>
    <n v="8.1007380130192193"/>
    <n v="7.4572188499457237"/>
    <n v="5.8011710313001954"/>
    <n v="7.1900831361967592"/>
    <n v="0.65304054711084736"/>
    <s v=""/>
    <n v="0.9403487798858543"/>
    <s v=""/>
  </r>
  <r>
    <x v="2"/>
    <d v="2019-12-01T00:00:00"/>
    <x v="2"/>
    <x v="5"/>
    <n v="1105.63738285042"/>
    <n v="511.39718211159612"/>
    <n v="507.14795995311601"/>
    <n v="419.71762944570702"/>
    <n v="1969.2449999999999"/>
    <n v="1103.3259549384045"/>
    <n v="790.16584884148335"/>
    <n v="966.09810440137733"/>
    <n v="3694"/>
    <n v="4203"/>
    <n v="870.59301284439186"/>
    <n v="1069.9268566238411"/>
    <s v="SME Term"/>
    <s v="Cancer"/>
    <s v="EWL"/>
    <s v="MIB"/>
    <s v="SI MIB"/>
    <s v="New Phoenix"/>
    <s v="New IT"/>
    <n v="0"/>
    <n v="0"/>
    <n v="0"/>
    <n v="0"/>
    <n v="154.50932599999999"/>
    <n v="24.687211999999999"/>
    <n v="304.78920199999999"/>
    <n v="19.183914999999999"/>
    <n v="0"/>
    <n v="0"/>
    <n v="0"/>
    <n v="0"/>
    <n v="0"/>
    <n v="602.46772785042003"/>
    <n v="0"/>
    <n v="223.74017338296431"/>
    <n v="7.5140964541001836"/>
    <n v="200.87728811796012"/>
    <n v="34.919855458243127"/>
    <n v="0"/>
    <n v="0"/>
    <n v="0"/>
    <n v="0"/>
    <n v="0"/>
    <n v="44.345768698328357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09897816423752"/>
    <n v="10.228009567033991"/>
    <n v="0"/>
    <n v="4.7308234619444542"/>
    <n v="0"/>
    <n v="4.6915148372872979"/>
    <n v="0"/>
    <n v="3.8827159754278098"/>
    <n v="0"/>
    <n v="17.7909626549907"/>
    <n v="9.9678967627649708"/>
    <n v="7.1386806151534508"/>
    <n v="8.7281243808983699"/>
    <n v="0.46253608103696175"/>
    <s v=""/>
    <n v="0.8207273018452359"/>
    <s v=""/>
  </r>
  <r>
    <x v="2"/>
    <d v="2019-12-01T00:00:00"/>
    <x v="2"/>
    <x v="6"/>
    <n v="2192.7216539999999"/>
    <n v="581.05582920734241"/>
    <n v="671.76672848804503"/>
    <n v="547.99499745315006"/>
    <n v="1619.8119999999999"/>
    <n v="700.79721671446737"/>
    <n v="858.21844496388883"/>
    <n v="611.99351682234135"/>
    <n v="3373"/>
    <n v="4024"/>
    <n v="740.12595789038198"/>
    <n v="1058.5230586075791"/>
    <s v="SME Term"/>
    <s v="Cancer"/>
    <s v="EWL"/>
    <s v="MIB"/>
    <s v="SI MIB"/>
    <s v="New Phoenix"/>
    <s v="New IT"/>
    <n v="0"/>
    <n v="0"/>
    <n v="0"/>
    <n v="0"/>
    <n v="247.66403800000001"/>
    <n v="63.838048000000001"/>
    <n v="317.57228300000003"/>
    <n v="39.313766999999999"/>
    <n v="0"/>
    <n v="0"/>
    <n v="0"/>
    <n v="0"/>
    <n v="0"/>
    <n v="1524.3335179999999"/>
    <n v="0"/>
    <n v="175.35785004558136"/>
    <n v="5.1556040950629942"/>
    <n v="197.65099821813769"/>
    <n v="79.291914176520891"/>
    <n v="0"/>
    <n v="0"/>
    <n v="0"/>
    <n v="0"/>
    <n v="0"/>
    <n v="123.59946267203952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22019742426062"/>
    <n v="20.261667472327485"/>
    <n v="0"/>
    <n v="5.3691994935973231"/>
    <n v="0"/>
    <n v="6.2074062372524326"/>
    <n v="0"/>
    <n v="5.0637035460656206"/>
    <n v="0"/>
    <n v="14.634042386856787"/>
    <n v="6.3312879358782244"/>
    <n v="7.7534955295947112"/>
    <n v="5.5289990848689206"/>
    <n v="0.26499297261345073"/>
    <s v=""/>
    <n v="0.94310214252683267"/>
    <s v=""/>
  </r>
  <r>
    <x v="2"/>
    <d v="2019-12-01T00:00:00"/>
    <x v="2"/>
    <x v="7"/>
    <n v="1484.262708"/>
    <n v="643.93534583316136"/>
    <n v="719.26405879665799"/>
    <n v="520.12283140842305"/>
    <n v="2411.3000000000002"/>
    <n v="1275.0412167144675"/>
    <n v="1020.1447664193217"/>
    <n v="753.29903627801104"/>
    <n v="3235"/>
    <n v="3807"/>
    <n v="825.3971795244189"/>
    <n v="993.29952440640557"/>
    <s v="SME Term"/>
    <s v="Cancer"/>
    <s v="EWL"/>
    <s v="MIB"/>
    <s v="SI MIB"/>
    <s v="New Phoenix"/>
    <s v="New IT"/>
    <n v="0"/>
    <n v="0"/>
    <n v="0"/>
    <n v="0"/>
    <n v="287.813377"/>
    <n v="80.652401999999995"/>
    <n v="323.62369799999999"/>
    <n v="44.378591"/>
    <n v="115.682667"/>
    <n v="0"/>
    <n v="0"/>
    <n v="0"/>
    <n v="0"/>
    <n v="632.11197299999992"/>
    <n v="0"/>
    <n v="170.29642267203241"/>
    <n v="5.2962258432246774"/>
    <n v="202.42584533752716"/>
    <n v="87.843333738626654"/>
    <n v="82.933546477867708"/>
    <n v="0"/>
    <n v="0"/>
    <n v="0"/>
    <n v="0"/>
    <n v="95.139971763882841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6.21667885463093"/>
    <n v="13.97391373939845"/>
    <n v="0"/>
    <n v="6.0624692164820635"/>
    <n v="0"/>
    <n v="6.7716677507969258"/>
    <n v="0"/>
    <n v="4.8968093995884363"/>
    <n v="0"/>
    <n v="21.784667854928706"/>
    <n v="11.519242486405194"/>
    <n v="9.2164039731218637"/>
    <n v="6.805610791172545"/>
    <n v="0.43384189494381703"/>
    <s v=""/>
    <n v="0.80772523945778685"/>
    <s v=""/>
  </r>
  <r>
    <x v="2"/>
    <d v="2019-12-01T00:00:00"/>
    <x v="2"/>
    <x v="8"/>
    <n v="1301.8756980000001"/>
    <n v="575.99204786783741"/>
    <n v="662.082184587749"/>
    <n v="414.57498325209303"/>
    <n v="4211.902"/>
    <n v="2236.4066153304302"/>
    <n v="1296.7403608233467"/>
    <n v="1051.4630880813243"/>
    <n v="3032"/>
    <n v="3613"/>
    <n v="828.38291170111461"/>
    <n v="983.32022735854434"/>
    <s v="SME Term"/>
    <s v="Cancer"/>
    <s v="EWL"/>
    <s v="MIB"/>
    <s v="SI MIB"/>
    <s v="New Phoenix"/>
    <s v="New IT"/>
    <n v="0"/>
    <n v="0"/>
    <n v="0"/>
    <n v="0"/>
    <n v="295.02092499999998"/>
    <n v="65.616810999999998"/>
    <n v="275.309482"/>
    <n v="38.492984"/>
    <n v="125.425138"/>
    <n v="0"/>
    <n v="0"/>
    <n v="0"/>
    <n v="0"/>
    <n v="502.010358"/>
    <n v="0"/>
    <n v="177.130529069337"/>
    <n v="3.3313845010387393"/>
    <n v="171.22030033927342"/>
    <n v="76.444247611314012"/>
    <n v="93.474199308699397"/>
    <n v="0"/>
    <n v="0"/>
    <n v="0"/>
    <n v="0"/>
    <n v="54.391387038174798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7.45449667217702"/>
    <n v="12.115599982490934"/>
    <n v="0"/>
    <n v="5.360334520248867"/>
    <n v="0"/>
    <n v="6.1615121292469901"/>
    <n v="0"/>
    <n v="3.858144573668997"/>
    <n v="0"/>
    <n v="38.052040852448854"/>
    <n v="20.204609672599315"/>
    <n v="11.715281406136528"/>
    <n v="9.499346466872348"/>
    <n v="0.44243244478155813"/>
    <s v=""/>
    <n v="0.71975817163923439"/>
    <s v=""/>
  </r>
  <r>
    <x v="2"/>
    <d v="2019-12-01T00:00:00"/>
    <x v="2"/>
    <x v="9"/>
    <n v="2054.786325"/>
    <n v="844.56711888509903"/>
    <n v="814.96982500000001"/>
    <n v="565.61874499999999"/>
    <n v="3568.1390000000001"/>
    <n v="1923.1163482823697"/>
    <n v="1435.4429603700048"/>
    <n v="1113.5334213661433"/>
    <n v="3538"/>
    <n v="3250"/>
    <n v="899.67452057894673"/>
    <n v="1016.6237460809507"/>
    <s v="SME Term"/>
    <s v="Cancer"/>
    <s v="EWL"/>
    <s v="MIB"/>
    <s v="SI MIB"/>
    <s v="New Phoenix"/>
    <s v="New IT"/>
    <n v="0"/>
    <n v="0"/>
    <n v="0"/>
    <n v="0"/>
    <n v="314.04473899999999"/>
    <n v="85.948922999999994"/>
    <n v="373.69877300000002"/>
    <n v="47.577469000000001"/>
    <n v="355.57697400000001"/>
    <n v="0"/>
    <n v="0"/>
    <n v="0"/>
    <n v="0"/>
    <n v="877.9394470000002"/>
    <n v="0"/>
    <n v="204.12916300000001"/>
    <n v="10.313859000000001"/>
    <n v="239.16724500000001"/>
    <n v="90.397175000000004"/>
    <n v="271.66081100000002"/>
    <n v="0"/>
    <n v="0"/>
    <n v="0"/>
    <n v="0"/>
    <n v="28.898865885098985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12992458960936"/>
    <n v="19.002938666596027"/>
    <n v="0"/>
    <n v="7.8106696373878437"/>
    <n v="0"/>
    <n v="7.5369499062640957"/>
    <n v="0"/>
    <n v="5.2309177792060773"/>
    <n v="0"/>
    <n v="32.236023296652199"/>
    <n v="17.374217597857925"/>
    <n v="12.968377272158644"/>
    <n v="10.060115178461329"/>
    <n v="0.41102430389451755"/>
    <s v=""/>
    <n v="0.66971438071927925"/>
    <s v=""/>
  </r>
  <r>
    <x v="2"/>
    <d v="2019-12-01T00:00:00"/>
    <x v="2"/>
    <x v="10"/>
    <n v="1462.7468690000001"/>
    <n v="783.17783500642656"/>
    <n v="710.35788705250502"/>
    <n v="508.05456780958701"/>
    <n v="7243.3029999999999"/>
    <n v="4436.8530749792535"/>
    <n v="1924.9565907694216"/>
    <n v="1440.4996649666825"/>
    <n v="2032.0090641071199"/>
    <n v="2302.8221023832102"/>
    <n v="758.10309109050763"/>
    <n v="836.69458937377908"/>
    <s v="SME Term"/>
    <s v="Cancer"/>
    <s v="EWL"/>
    <s v="MIB"/>
    <s v="SI MIB"/>
    <s v="New Phoenix"/>
    <s v="New IT"/>
    <n v="0"/>
    <n v="0"/>
    <n v="0"/>
    <n v="0"/>
    <n v="278.53514899999999"/>
    <n v="65.019300999999999"/>
    <n v="311.20419199999998"/>
    <n v="42.347864999999999"/>
    <n v="389.71734700000002"/>
    <n v="32.368727999999997"/>
    <n v="0"/>
    <n v="0"/>
    <n v="0"/>
    <n v="343.55428700000016"/>
    <n v="0"/>
    <n v="170.381924"/>
    <n v="2.6161979999999998"/>
    <n v="198.150981"/>
    <n v="84.110251000000005"/>
    <n v="274.99260600000002"/>
    <n v="24.244178000000002"/>
    <n v="0"/>
    <n v="0"/>
    <n v="0"/>
    <n v="28.681697006426475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89343732494504"/>
    <n v="13.432828505863665"/>
    <n v="0"/>
    <n v="7.1921490793735661"/>
    <n v="0"/>
    <n v="6.5234223889246081"/>
    <n v="0"/>
    <n v="4.6656123664598761"/>
    <n v="0"/>
    <n v="65.438954102603844"/>
    <n v="40.084340629346045"/>
    <n v="17.390843099186235"/>
    <n v="13.01406160429447"/>
    <n v="0.53541583414349903"/>
    <s v=""/>
    <n v="0.64870907359810315"/>
    <s v=""/>
  </r>
  <r>
    <x v="2"/>
    <d v="2019-12-01T00:00:00"/>
    <x v="2"/>
    <x v="11"/>
    <n v="2939.168451"/>
    <n v="1215.39802353139"/>
    <n v="912.38466200000005"/>
    <n v="675.73346000000004"/>
    <n v="12981.298000000001"/>
    <n v="7935.8152045447569"/>
    <n v="2581.6052168162087"/>
    <n v="1881.5946120897931"/>
    <n v="2505.5783630918572"/>
    <n v="2833.3938909791896"/>
    <n v="855.28440911298992"/>
    <n v="928.00302333400407"/>
    <s v="SME Term"/>
    <s v="Cancer"/>
    <s v="EWL"/>
    <s v="MIB"/>
    <s v="SI MIB"/>
    <s v="New Phoenix"/>
    <s v="New IT"/>
    <n v="0"/>
    <n v="0"/>
    <n v="0"/>
    <n v="0"/>
    <n v="357.01163200000002"/>
    <n v="65.278377000000006"/>
    <n v="364.15475300000003"/>
    <n v="44.195847999999998"/>
    <n v="365.676357"/>
    <n v="587.18712500000004"/>
    <n v="0"/>
    <n v="0"/>
    <n v="0"/>
    <n v="1155.6643589999999"/>
    <n v="0"/>
    <n v="232.057569"/>
    <n v="3.263916"/>
    <n v="233.05905799999999"/>
    <n v="88.391695999999996"/>
    <n v="279.37673799999999"/>
    <n v="439.80314600000003"/>
    <n v="0"/>
    <n v="0"/>
    <n v="0"/>
    <n v="-60.554099468610048"/>
    <n v="0.20899999999999999"/>
    <n v="1"/>
    <n v="0.23"/>
    <n v="1"/>
    <n v="1"/>
    <n v="0.03"/>
    <n v="0.115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9.09393572652955"/>
    <n v="26.941629994610697"/>
    <n v="0"/>
    <n v="11.140839455806969"/>
    <n v="0"/>
    <n v="8.3632940357666978"/>
    <n v="0"/>
    <n v="6.1940515345774134"/>
    <n v="0"/>
    <n v="117.27834166460012"/>
    <n v="71.695391858790117"/>
    <n v="23.323274657194172"/>
    <n v="16.99909329490298"/>
    <n v="0.41351764752301701"/>
    <s v=""/>
    <n v="0.55597709303214771"/>
    <s v=""/>
  </r>
  <r>
    <x v="2"/>
    <d v="2019-12-01T00:00:00"/>
    <x v="3"/>
    <x v="0"/>
    <n v="150.49353787584002"/>
    <n v="136.53057126533773"/>
    <n v="134.25015300229902"/>
    <n v="137.068584363491"/>
    <n v="180.39943500000001"/>
    <n v="151.33319499999999"/>
    <n v="145.22419494072844"/>
    <n v="120.92649435836822"/>
    <n v="107.58649973739401"/>
    <n v="65.596275257873003"/>
    <n v="96.235924761253173"/>
    <n v="60.62209236853564"/>
    <s v="SI Medical"/>
    <s v="Cancer"/>
    <s v="Medical"/>
    <n v="0"/>
    <n v="0"/>
    <n v="0"/>
    <n v="0"/>
    <n v="0"/>
    <n v="0"/>
    <n v="0"/>
    <n v="70.051624000000004"/>
    <n v="32.088017000000001"/>
    <n v="28.313800000000001"/>
    <n v="0"/>
    <n v="0"/>
    <n v="0"/>
    <n v="0"/>
    <n v="0"/>
    <n v="0"/>
    <n v="0"/>
    <n v="20.040096875840021"/>
    <n v="52.488021600130594"/>
    <n v="52.57925307003012"/>
    <n v="18.854062510375066"/>
    <n v="0"/>
    <n v="0"/>
    <n v="0"/>
    <n v="0"/>
    <n v="0"/>
    <n v="0"/>
    <n v="0"/>
    <n v="12.609234084801955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91460059483759"/>
    <n v="1.3817572396530755"/>
    <n v="0"/>
    <n v="1.2535561854854664"/>
    <n v="0"/>
    <n v="1.2326185127530302"/>
    <n v="0"/>
    <n v="1.2584959556835382"/>
    <n v="0"/>
    <n v="1.6298020871280223"/>
    <n v="1.3672058178161808"/>
    <n v="1.3120146192025821"/>
    <n v="1.092499280246324"/>
    <n v="0.90721882940899434"/>
    <s v=""/>
    <n v="1.0039406053396471"/>
    <s v=""/>
  </r>
  <r>
    <x v="2"/>
    <d v="2019-12-01T00:00:00"/>
    <x v="3"/>
    <x v="1"/>
    <n v="156.17068804353897"/>
    <n v="147.26351241041385"/>
    <n v="132.73347609540201"/>
    <n v="99.154495371876806"/>
    <n v="214.15522899999999"/>
    <n v="177.10605200000001"/>
    <n v="178.74174810779266"/>
    <n v="148.13528354076271"/>
    <n v="136.748038769875"/>
    <n v="93.359314455265704"/>
    <n v="115.59373410294518"/>
    <n v="74.577230066655403"/>
    <s v="SI Medical"/>
    <s v="Cancer"/>
    <s v="Medical"/>
    <n v="0"/>
    <n v="0"/>
    <n v="0"/>
    <n v="0"/>
    <n v="0"/>
    <n v="0"/>
    <n v="0"/>
    <n v="61.905602999999999"/>
    <n v="34.190666999999998"/>
    <n v="27.791187999999998"/>
    <n v="0"/>
    <n v="0"/>
    <n v="0"/>
    <n v="0"/>
    <n v="0"/>
    <n v="0"/>
    <n v="0"/>
    <n v="32.283230043538964"/>
    <n v="45.492135508826678"/>
    <n v="54.767311775678046"/>
    <n v="20.335202553896934"/>
    <n v="0"/>
    <n v="0"/>
    <n v="0"/>
    <n v="0"/>
    <n v="0"/>
    <n v="0"/>
    <n v="0"/>
    <n v="26.668862572012202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10.36767199799144"/>
    <n v="1.4150039156971717"/>
    <n v="0"/>
    <n v="1.334299344586102"/>
    <n v="0"/>
    <n v="1.2026481458974472"/>
    <n v="0"/>
    <n v="0.89840162048250238"/>
    <n v="0"/>
    <n v="1.9347657003115311"/>
    <n v="1.600048321618103"/>
    <n v="1.6148258675144505"/>
    <n v="1.338314581151745"/>
    <n v="0.94296512524397746"/>
    <s v=""/>
    <n v="0.67331339412535307"/>
    <s v=""/>
  </r>
  <r>
    <x v="2"/>
    <d v="2019-12-01T00:00:00"/>
    <x v="3"/>
    <x v="2"/>
    <n v="296.394608513744"/>
    <n v="300.95126254927459"/>
    <n v="181.17841299622501"/>
    <n v="178.27848948302901"/>
    <n v="252.68570700000001"/>
    <n v="212.41198700000001"/>
    <n v="201.7548048181404"/>
    <n v="167.80859735937165"/>
    <n v="192.38023671183799"/>
    <n v="155.081334237519"/>
    <n v="140.22885465000286"/>
    <n v="93.207283445583741"/>
    <s v="SI Medical"/>
    <s v="Cancer"/>
    <s v="Medical"/>
    <n v="0"/>
    <n v="0"/>
    <n v="0"/>
    <n v="0"/>
    <n v="0"/>
    <n v="0"/>
    <n v="0"/>
    <n v="69.029438999999996"/>
    <n v="44.415065000000006"/>
    <n v="29.270783000000005"/>
    <n v="0"/>
    <n v="0"/>
    <n v="0"/>
    <n v="0"/>
    <n v="0"/>
    <n v="0"/>
    <n v="0"/>
    <n v="153.67932151374401"/>
    <n v="52.308526664195199"/>
    <n v="72.450016980277312"/>
    <n v="22.245440051929918"/>
    <n v="0"/>
    <n v="0"/>
    <n v="0"/>
    <n v="0"/>
    <n v="0"/>
    <n v="0"/>
    <n v="0"/>
    <n v="153.94727885287216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11.19139505881559"/>
    <n v="2.6656254142414859"/>
    <n v="0"/>
    <n v="2.7066056900363917"/>
    <n v="0"/>
    <n v="1.6294283644915977"/>
    <n v="0"/>
    <n v="1.6033478974584963"/>
    <n v="0"/>
    <n v="2.2828657565142589"/>
    <n v="1.9190165409531927"/>
    <n v="1.8227352096790768"/>
    <n v="1.5160513236326367"/>
    <n v="1.0153736063499255"/>
    <s v=""/>
    <n v="0.59238325824879889"/>
    <s v=""/>
  </r>
  <r>
    <x v="2"/>
    <d v="2019-12-01T00:00:00"/>
    <x v="3"/>
    <x v="3"/>
    <n v="202.03869900000001"/>
    <n v="177.91325062551167"/>
    <n v="174.640737"/>
    <n v="137.162328"/>
    <n v="244.21641299999999"/>
    <n v="178.55100075349651"/>
    <n v="200.90637455344188"/>
    <n v="162.26140551827086"/>
    <n v="165.36009434503299"/>
    <n v="116.107191360125"/>
    <n v="121.22235804603204"/>
    <n v="78.323808817096293"/>
    <s v="SI Medical"/>
    <s v="Cancer"/>
    <s v="Medical"/>
    <n v="0"/>
    <n v="0"/>
    <n v="0"/>
    <n v="0"/>
    <n v="0"/>
    <n v="0"/>
    <n v="0"/>
    <n v="87.135277000000002"/>
    <n v="47.765452000000003"/>
    <n v="31.080131000000002"/>
    <n v="0"/>
    <n v="0"/>
    <n v="0"/>
    <n v="0"/>
    <n v="0"/>
    <n v="0"/>
    <n v="0"/>
    <n v="36.057839000000001"/>
    <n v="41.402603953202245"/>
    <n v="83.107758148953295"/>
    <n v="24.469452519725632"/>
    <n v="0"/>
    <n v="0"/>
    <n v="0"/>
    <n v="0"/>
    <n v="0"/>
    <n v="0"/>
    <n v="0"/>
    <n v="28.933436003630504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11.61524258670167"/>
    <n v="1.8101353750412561"/>
    <n v="0"/>
    <n v="1.5939870442633346"/>
    <n v="0"/>
    <n v="1.5646674500065771"/>
    <n v="0"/>
    <n v="1.2288852742801111"/>
    <n v="0"/>
    <n v="2.2063506995923743"/>
    <n v="1.613102578103117"/>
    <n v="1.8150701445629458"/>
    <n v="1.4659357296435227"/>
    <n v="0.88058996373517362"/>
    <s v=""/>
    <n v="0.7709506038350793"/>
    <s v=""/>
  </r>
  <r>
    <x v="2"/>
    <d v="2019-12-01T00:00:00"/>
    <x v="3"/>
    <x v="4"/>
    <n v="180.95091500000001"/>
    <n v="163.18160609977861"/>
    <n v="163.60883899999999"/>
    <n v="130.90496300000001"/>
    <n v="215.21850000000001"/>
    <n v="145.78425066718009"/>
    <n v="190.73491715636584"/>
    <n v="132.71814021858623"/>
    <n v="180.72483465177299"/>
    <n v="120.012249423063"/>
    <n v="153.76215537700702"/>
    <n v="98.432598572615362"/>
    <s v="SI Medical"/>
    <s v="Cancer"/>
    <s v="Medical"/>
    <n v="0"/>
    <n v="0"/>
    <n v="0"/>
    <n v="0"/>
    <n v="0"/>
    <n v="0"/>
    <n v="0"/>
    <n v="83.801117000000005"/>
    <n v="47.799111000000003"/>
    <n v="25.314136999999999"/>
    <n v="0"/>
    <n v="0"/>
    <n v="0"/>
    <n v="0"/>
    <n v="0"/>
    <n v="0"/>
    <n v="0"/>
    <n v="24.036550000000005"/>
    <n v="40.846143429836253"/>
    <n v="82.963901838610809"/>
    <n v="21.463657384408645"/>
    <n v="0"/>
    <n v="0"/>
    <n v="0"/>
    <n v="0"/>
    <n v="0"/>
    <n v="0"/>
    <n v="0"/>
    <n v="17.907903446922916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9.92640036413732"/>
    <n v="1.6461097097748132"/>
    <n v="0"/>
    <n v="1.4844623817320539"/>
    <n v="0"/>
    <n v="1.4883489176215776"/>
    <n v="0"/>
    <n v="1.1908418957263227"/>
    <n v="0"/>
    <n v="1.9443717242715437"/>
    <n v="1.3170743911019727"/>
    <n v="1.7231770491389591"/>
    <n v="1.1990298191787649"/>
    <n v="0.90180039211063734"/>
    <s v=""/>
    <n v="0.80220415847578563"/>
    <s v=""/>
  </r>
  <r>
    <x v="2"/>
    <d v="2019-12-01T00:00:00"/>
    <x v="3"/>
    <x v="5"/>
    <n v="176.16433352190799"/>
    <n v="162.09675070746974"/>
    <n v="168.355786176805"/>
    <n v="223.83215886398301"/>
    <n v="283.29235499999999"/>
    <n v="186.71208277957601"/>
    <n v="252.56531035514516"/>
    <n v="170.46969962511872"/>
    <n v="185.84211138168001"/>
    <n v="121.68550228497099"/>
    <n v="161.62096528847164"/>
    <n v="101.13994152459897"/>
    <s v="SI Medical"/>
    <s v="Cancer"/>
    <s v="Medical"/>
    <n v="0"/>
    <n v="0"/>
    <n v="0"/>
    <n v="0"/>
    <n v="0"/>
    <n v="0"/>
    <n v="0"/>
    <n v="80.329160999999999"/>
    <n v="53.21752"/>
    <n v="25.294747999999998"/>
    <n v="0"/>
    <n v="0"/>
    <n v="0"/>
    <n v="0"/>
    <n v="0"/>
    <n v="0"/>
    <n v="0"/>
    <n v="17.322904521907986"/>
    <n v="38.088315835363261"/>
    <n v="88.197550252478692"/>
    <n v="21.520629568295785"/>
    <n v="0"/>
    <n v="0"/>
    <n v="0"/>
    <n v="0"/>
    <n v="0"/>
    <n v="0"/>
    <n v="0"/>
    <n v="14.290255051331997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09897816423752"/>
    <n v="1.629657712899534"/>
    <n v="0"/>
    <n v="1.499521581611919"/>
    <n v="0"/>
    <n v="1.5574225495547032"/>
    <n v="0"/>
    <n v="2.0706223376497523"/>
    <n v="0"/>
    <n v="2.5593787000852446"/>
    <n v="1.6868331223219908"/>
    <n v="2.2817780441105722"/>
    <n v="1.5400928070595428"/>
    <n v="0.92014511375148034"/>
    <s v=""/>
    <n v="1.3808553094807248"/>
    <s v=""/>
  </r>
  <r>
    <x v="2"/>
    <d v="2019-12-01T00:00:00"/>
    <x v="3"/>
    <x v="6"/>
    <n v="211.74592000000001"/>
    <n v="141.87688896798772"/>
    <n v="193.042885633167"/>
    <n v="131.94272625369399"/>
    <n v="197.79004352913427"/>
    <n v="128.33829289695763"/>
    <n v="179.69070753710653"/>
    <n v="118.40405451999712"/>
    <n v="172.96042702683101"/>
    <n v="112.68356311491699"/>
    <n v="153.96749418801332"/>
    <n v="97.122954050957432"/>
    <s v="SI Medical"/>
    <s v="Cancer"/>
    <s v="Medical"/>
    <n v="0"/>
    <n v="0"/>
    <n v="0"/>
    <n v="0"/>
    <n v="0"/>
    <n v="0"/>
    <n v="0"/>
    <n v="90.519935999999987"/>
    <n v="68.417315000000002"/>
    <n v="29.358942999999996"/>
    <n v="0"/>
    <n v="0"/>
    <n v="0"/>
    <n v="0"/>
    <n v="0"/>
    <n v="0"/>
    <n v="0"/>
    <n v="23.449725999999998"/>
    <n v="42.558892100605803"/>
    <n v="63.287641090885849"/>
    <n v="22.564103783416471"/>
    <n v="0"/>
    <n v="0"/>
    <n v="0"/>
    <n v="0"/>
    <n v="0"/>
    <n v="0"/>
    <n v="0"/>
    <n v="13.466251993079595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22019742426062"/>
    <n v="1.9566210840466567"/>
    <n v="0"/>
    <n v="1.311001941825898"/>
    <n v="0"/>
    <n v="1.7837972044753541"/>
    <n v="0"/>
    <n v="1.2192061130366714"/>
    <n v="0"/>
    <n v="1.786915938827222"/>
    <n v="1.1594604917798605"/>
    <n v="1.6233991541131338"/>
    <n v="1.0697105297536627"/>
    <n v="0.67003363733283605"/>
    <s v=""/>
    <n v="0.92998040211795718"/>
    <s v=""/>
  </r>
  <r>
    <x v="2"/>
    <d v="2019-12-01T00:00:00"/>
    <x v="3"/>
    <x v="7"/>
    <n v="222.33979099999999"/>
    <n v="137.31464799957283"/>
    <n v="205.38370318185099"/>
    <n v="121.33433435762299"/>
    <n v="326.46092586179776"/>
    <n v="206.65097881481628"/>
    <n v="233.41529184553119"/>
    <n v="151.59793410614986"/>
    <n v="153.65513987812298"/>
    <n v="99.771696059004796"/>
    <n v="138.40560201415963"/>
    <n v="89.296730614197273"/>
    <s v="SI Medical"/>
    <s v="Cancer"/>
    <s v="Medical"/>
    <n v="0"/>
    <n v="0"/>
    <n v="0"/>
    <n v="0"/>
    <n v="0"/>
    <n v="0"/>
    <n v="0"/>
    <n v="87.914715999999999"/>
    <n v="81.737098000000003"/>
    <n v="29.048960000000001"/>
    <n v="0"/>
    <n v="0"/>
    <n v="0"/>
    <n v="0"/>
    <n v="0"/>
    <n v="0"/>
    <n v="0"/>
    <n v="23.639016999999996"/>
    <n v="41.085389390678863"/>
    <n v="55.76073439724594"/>
    <n v="22.511791688588353"/>
    <n v="0"/>
    <n v="0"/>
    <n v="0"/>
    <n v="0"/>
    <n v="0"/>
    <n v="0"/>
    <n v="0"/>
    <n v="17.956732523059685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6.21667885463093"/>
    <n v="2.0932662685141583"/>
    <n v="0"/>
    <n v="1.292778586943985"/>
    <n v="0"/>
    <n v="1.9336294958246709"/>
    <n v="0"/>
    <n v="1.1423284522356627"/>
    <n v="0"/>
    <n v="2.9493811792442948"/>
    <n v="1.8669692428883511"/>
    <n v="2.1087689649218864"/>
    <n v="1.3695975788976249"/>
    <n v="0.61758917457816997"/>
    <s v=""/>
    <n v="0.88362265880039581"/>
    <s v=""/>
  </r>
  <r>
    <x v="2"/>
    <d v="2019-12-01T00:00:00"/>
    <x v="3"/>
    <x v="8"/>
    <n v="216.37806399999999"/>
    <n v="135.34832367831339"/>
    <n v="200.80311928872698"/>
    <n v="119.950656966555"/>
    <n v="438.23084685490943"/>
    <n v="273.14968229890502"/>
    <n v="290.72476346044124"/>
    <n v="186.14070628151703"/>
    <n v="210.48442300911998"/>
    <n v="177.246163624844"/>
    <n v="134.04681570629486"/>
    <n v="93.996698920844139"/>
    <s v="SI Medical"/>
    <s v="Cancer"/>
    <s v="Medical"/>
    <n v="0"/>
    <n v="0"/>
    <n v="0"/>
    <n v="0"/>
    <n v="0"/>
    <n v="0"/>
    <n v="0"/>
    <n v="77.546886000000001"/>
    <n v="84.441289999999981"/>
    <n v="30.917553999999999"/>
    <n v="0"/>
    <n v="0"/>
    <n v="0"/>
    <n v="0"/>
    <n v="0"/>
    <n v="0"/>
    <n v="0"/>
    <n v="23.472334000000018"/>
    <n v="35.370791713791853"/>
    <n v="54.655299606202817"/>
    <n v="25.500509405841534"/>
    <n v="0"/>
    <n v="0"/>
    <n v="0"/>
    <n v="0"/>
    <n v="0"/>
    <n v="0"/>
    <n v="0"/>
    <n v="19.821722952477188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7.45449667217702"/>
    <n v="2.0136715605315971"/>
    <n v="0"/>
    <n v="1.2595873404091693"/>
    <n v="0"/>
    <n v="1.8687270008005215"/>
    <n v="0"/>
    <n v="1.1162925766848211"/>
    <n v="0"/>
    <n v="3.9591562404173386"/>
    <n v="2.4677456573470509"/>
    <n v="2.6265261100603099"/>
    <n v="1.681671073953755"/>
    <n v="0.62551776818889271"/>
    <s v=""/>
    <n v="0.88623673871015585"/>
    <s v=""/>
  </r>
  <r>
    <x v="2"/>
    <d v="2019-12-01T00:00:00"/>
    <x v="3"/>
    <x v="9"/>
    <n v="247.19059100000001"/>
    <n v="158.12217387772347"/>
    <n v="229.13103599999999"/>
    <n v="146.43874500000001"/>
    <n v="492.16590195231242"/>
    <n v="318.82307388472941"/>
    <n v="382.67226786172984"/>
    <n v="255.90959800625902"/>
    <n v="208.609997693786"/>
    <n v="152.08835250568299"/>
    <n v="164.7472926776353"/>
    <n v="108.83662114948007"/>
    <s v="SI Medical"/>
    <s v="Cancer"/>
    <s v="Medical"/>
    <n v="0"/>
    <n v="0"/>
    <n v="0"/>
    <n v="0"/>
    <n v="0"/>
    <n v="0"/>
    <n v="0"/>
    <n v="84.634867"/>
    <n v="100.11695400000001"/>
    <n v="33.321471000000003"/>
    <n v="0"/>
    <n v="0"/>
    <n v="0"/>
    <n v="0"/>
    <n v="0"/>
    <n v="0"/>
    <n v="0"/>
    <n v="29.117299000000003"/>
    <n v="42.317449000000003"/>
    <n v="65.076035000000005"/>
    <n v="27.323609999999999"/>
    <n v="0"/>
    <n v="0"/>
    <n v="0"/>
    <n v="0"/>
    <n v="0"/>
    <n v="0"/>
    <n v="0"/>
    <n v="23.405079877723466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12992458960936"/>
    <n v="2.2860516359201601"/>
    <n v="0"/>
    <n v="1.4623350055764126"/>
    <n v="0"/>
    <n v="2.1190344566467783"/>
    <n v="0"/>
    <n v="1.3542850931949313"/>
    <n v="0"/>
    <n v="4.4464275301922331"/>
    <n v="2.8803777087323121"/>
    <n v="3.4572173734749274"/>
    <n v="2.3119917030044697"/>
    <n v="0.63967715453102925"/>
    <s v=""/>
    <n v="0.92611138215973232"/>
    <s v=""/>
  </r>
  <r>
    <x v="2"/>
    <d v="2019-12-01T00:00:00"/>
    <x v="3"/>
    <x v="10"/>
    <n v="226.26414399999999"/>
    <n v="136.57003963529246"/>
    <n v="209.67963035180099"/>
    <n v="126.46624459300099"/>
    <n v="538.77934064581757"/>
    <n v="347.65923945602464"/>
    <n v="423.72441519296615"/>
    <n v="281.42392830155313"/>
    <n v="182.49110099999999"/>
    <n v="116.484331239071"/>
    <n v="165.87324000144935"/>
    <n v="104.69855733706648"/>
    <s v="SI Medical"/>
    <s v="Cancer"/>
    <s v="Medical"/>
    <n v="0"/>
    <n v="0"/>
    <n v="0"/>
    <n v="0"/>
    <n v="0"/>
    <n v="0"/>
    <n v="0"/>
    <n v="78.075890000000001"/>
    <n v="88.151075000000006"/>
    <n v="31.281566999999999"/>
    <n v="0"/>
    <n v="0"/>
    <n v="0"/>
    <n v="0"/>
    <n v="0"/>
    <n v="0"/>
    <n v="0"/>
    <n v="28.755611999999985"/>
    <n v="36.649186999999998"/>
    <n v="64.766841999999997"/>
    <n v="26.170566999999998"/>
    <n v="0"/>
    <n v="0"/>
    <n v="0"/>
    <n v="0"/>
    <n v="0"/>
    <n v="0"/>
    <n v="0"/>
    <n v="8.983443635292474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8.89343732494504"/>
    <n v="2.0778492217562494"/>
    <n v="0"/>
    <n v="1.2541622616591546"/>
    <n v="0"/>
    <n v="1.9255488255559741"/>
    <n v="0"/>
    <n v="1.1613761829890406"/>
    <n v="0"/>
    <n v="4.8675523506268918"/>
    <n v="3.1408953917997016"/>
    <n v="3.8280992190945438"/>
    <n v="2.5424985710938519"/>
    <n v="0.60358675140013562"/>
    <s v=""/>
    <n v="0.9260174847333027"/>
    <s v=""/>
  </r>
  <r>
    <x v="2"/>
    <d v="2019-12-01T00:00:00"/>
    <x v="3"/>
    <x v="11"/>
    <n v="262.99594500000001"/>
    <n v="160.53732990305701"/>
    <n v="201.36935600000001"/>
    <n v="118.49185900000001"/>
    <n v="615.49458901124888"/>
    <n v="394.59725952681589"/>
    <n v="449.50147752837057"/>
    <n v="297.94290840641747"/>
    <n v="162.11814200000001"/>
    <n v="104.21213400000001"/>
    <n v="148.19415599999999"/>
    <n v="94.493031999999999"/>
    <s v="SI Medical"/>
    <s v="Cancer"/>
    <s v="Medical"/>
    <n v="0"/>
    <n v="0"/>
    <n v="0"/>
    <n v="0"/>
    <n v="0"/>
    <n v="0"/>
    <n v="0"/>
    <n v="88.297359"/>
    <n v="101.548001"/>
    <n v="30.968664"/>
    <n v="0"/>
    <n v="0"/>
    <n v="0"/>
    <n v="0"/>
    <n v="0"/>
    <n v="0"/>
    <n v="0"/>
    <n v="42.181921000000017"/>
    <n v="44.148702999999998"/>
    <n v="66.006221999999994"/>
    <n v="25.394309"/>
    <n v="0"/>
    <n v="0"/>
    <n v="0"/>
    <n v="0"/>
    <n v="0"/>
    <n v="0"/>
    <n v="0"/>
    <n v="24.98809590305703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JPY"/>
    <n v="109.09393572652955"/>
    <n v="2.4107292788415227"/>
    <n v="0"/>
    <n v="1.471551363821751"/>
    <n v="0"/>
    <n v="1.8458345522044526"/>
    <n v="0"/>
    <n v="1.0861452399795037"/>
    <n v="0"/>
    <n v="5.5606291992352288"/>
    <n v="3.5649526128050368"/>
    <n v="4.0609797156120147"/>
    <n v="2.6917377760399992"/>
    <n v="0.61041751006106582"/>
    <s v=""/>
    <n v="0.7380953643090562"/>
    <s v=""/>
  </r>
  <r>
    <x v="2"/>
    <d v="2019-12-01T00:00:00"/>
    <x v="4"/>
    <x v="0"/>
    <n v="2030.0291410146399"/>
    <n v="2230.1229125514947"/>
    <n v="827.00115543184302"/>
    <n v="1040.0640282484919"/>
    <n v="1333.9924350000001"/>
    <n v="1453.9145696055291"/>
    <n v="559.02345705991786"/>
    <n v="606.56402661751781"/>
    <n v="999.58649973739398"/>
    <n v="930.596275257873"/>
    <n v="352.52294132899101"/>
    <n v="409.66410798170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8.91460059483759"/>
    <n v="18.638723641528557"/>
    <n v="0"/>
    <n v="20.475885697341479"/>
    <n v="0"/>
    <n v="7.5931156237563409"/>
    <n v="0"/>
    <n v="9.549353553776788"/>
    <n v="0"/>
    <n v="12.05183184069281"/>
    <n v="13.135257325217962"/>
    <n v="5.050445956606108"/>
    <n v="5.479946855476614"/>
    <n v="1.0985669454167761"/>
    <s v=""/>
    <n v="0.46637071992527507"/>
    <s v=""/>
  </r>
  <r>
    <x v="2"/>
    <d v="2019-12-01T00:00:00"/>
    <x v="4"/>
    <x v="1"/>
    <n v="2855.4730803230791"/>
    <n v="3425.4044788617166"/>
    <n v="1048.964098398849"/>
    <n v="1069.0178468008828"/>
    <n v="1468.6762289999999"/>
    <n v="1593.1309837775152"/>
    <n v="688.1972348666543"/>
    <n v="745.44072176512395"/>
    <n v="2059.7480387698752"/>
    <n v="1998.3593144552658"/>
    <n v="579.46455328627587"/>
    <n v="643.98316803713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0.36767199799144"/>
    <n v="25.872368499129394"/>
    <n v="0"/>
    <n v="31.036302722087452"/>
    <n v="0"/>
    <n v="9.5042694967593313"/>
    <n v="0"/>
    <n v="9.6859689748673663"/>
    <n v="0"/>
    <n v="13.268620177992869"/>
    <n v="14.39299520216853"/>
    <n v="6.2174545598848852"/>
    <n v="6.7346155721774759"/>
    <n v="1.1995926357933493"/>
    <s v=""/>
    <n v="0.31208514305327356"/>
    <s v=""/>
  </r>
  <r>
    <x v="2"/>
    <d v="2019-12-01T00:00:00"/>
    <x v="4"/>
    <x v="2"/>
    <n v="6895.4112278272742"/>
    <n v="8267.8435489669955"/>
    <n v="1939.6280301044051"/>
    <n v="2272.3907950845087"/>
    <n v="8522.232707000001"/>
    <n v="9589.0055260626887"/>
    <n v="2140.8937573148537"/>
    <n v="2429.8733334696167"/>
    <n v="6899.3802367118378"/>
    <n v="8560.0813342375186"/>
    <n v="1660.8220405872576"/>
    <n v="2006.303346199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19139505881559"/>
    <n v="62.013892569473477"/>
    <n v="0"/>
    <n v="74.356864976769586"/>
    <n v="0"/>
    <n v="17.444047977619341"/>
    <n v="0"/>
    <n v="20.436750468707665"/>
    <n v="0"/>
    <n v="76.993326796501862"/>
    <n v="86.630987618442973"/>
    <n v="19.341707550198826"/>
    <n v="21.952466926215738"/>
    <n v="1.1990356014737893"/>
    <s v=""/>
    <n v="0.2748468547603839"/>
    <s v=""/>
  </r>
  <r>
    <x v="2"/>
    <d v="2019-12-01T00:00:00"/>
    <x v="4"/>
    <x v="3"/>
    <n v="2467.4524199999901"/>
    <n v="2245.1102437868162"/>
    <n v="1018.1543450000011"/>
    <n v="1074.0446090000009"/>
    <n v="1245.5254129999998"/>
    <n v="960.43266725462763"/>
    <n v="801.90377236557515"/>
    <n v="905.59364413101514"/>
    <n v="4876.3600943450328"/>
    <n v="5254.1071913601254"/>
    <n v="1150.5727680593109"/>
    <n v="1326.829785710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61524258670167"/>
    <n v="22.106769315878129"/>
    <n v="0"/>
    <n v="20.114727986572586"/>
    <n v="0"/>
    <n v="9.1220009149656089"/>
    <n v="0"/>
    <n v="9.6227413398818999"/>
    <n v="0"/>
    <n v="11.252584675103842"/>
    <n v="8.6769405105815629"/>
    <n v="7.2447258045860776"/>
    <n v="8.1815024048972216"/>
    <n v="0.90988998433729684"/>
    <s v=""/>
    <n v="0.47839281477261231"/>
    <s v=""/>
  </r>
  <r>
    <x v="2"/>
    <d v="2019-12-01T00:00:00"/>
    <x v="4"/>
    <x v="4"/>
    <n v="1110.322827000002"/>
    <n v="770.09914798171417"/>
    <n v="705.78011100000003"/>
    <n v="701.61913299999992"/>
    <n v="1111.8724999999999"/>
    <n v="971.20844040555392"/>
    <n v="832.85458594944976"/>
    <n v="928.57362820523042"/>
    <n v="3033.7248346517731"/>
    <n v="3423.0122494230632"/>
    <n v="880.21976841560274"/>
    <n v="979.93020639054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9.92640036413732"/>
    <n v="10.100602069402763"/>
    <n v="0"/>
    <n v="7.0055886978079682"/>
    <n v="0"/>
    <n v="6.4204786899422173"/>
    <n v="0"/>
    <n v="6.3826262906439899"/>
    <n v="0"/>
    <n v="10.045109737290762"/>
    <n v="8.7742932410476957"/>
    <n v="7.5243480804391547"/>
    <n v="8.3891129553755235"/>
    <n v="0.69358129838909699"/>
    <s v=""/>
    <n v="0.91107636573655804"/>
    <s v=""/>
  </r>
  <r>
    <x v="2"/>
    <d v="2019-12-01T00:00:00"/>
    <x v="4"/>
    <x v="5"/>
    <n v="1281.801716372328"/>
    <n v="673.49393281906589"/>
    <n v="675.50374612992096"/>
    <n v="643.54978830969003"/>
    <n v="2252.5373549999999"/>
    <n v="1290.0380377179804"/>
    <n v="1042.7311591966286"/>
    <n v="1136.5678040264961"/>
    <n v="3879.8421113816798"/>
    <n v="4324.6855022849713"/>
    <n v="1032.2139781328635"/>
    <n v="1171.0667981484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8.09897816423752"/>
    <n v="11.857667279933526"/>
    <n v="0"/>
    <n v="6.2303450435563734"/>
    <n v="0"/>
    <n v="6.2489373868420008"/>
    <n v="0"/>
    <n v="5.9533383130775617"/>
    <n v="0"/>
    <n v="20.350341355075944"/>
    <n v="11.654729885086962"/>
    <n v="9.4204586592640229"/>
    <n v="10.268217187957912"/>
    <n v="0.52542754797141689"/>
    <s v=""/>
    <n v="0.95553910280373622"/>
    <s v=""/>
  </r>
  <r>
    <x v="2"/>
    <d v="2019-12-01T00:00:00"/>
    <x v="4"/>
    <x v="6"/>
    <n v="2404.4675739999998"/>
    <n v="722.93271817533014"/>
    <n v="864.80961412121201"/>
    <n v="679.93772370684405"/>
    <n v="1817.6020435291341"/>
    <n v="829.13550961142505"/>
    <n v="1037.9091525009953"/>
    <n v="730.39757134233844"/>
    <n v="3545.960427026831"/>
    <n v="4136.683563114917"/>
    <n v="894.09345207839533"/>
    <n v="1155.6460126585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8.22019742426062"/>
    <n v="22.218288556374141"/>
    <n v="0"/>
    <n v="6.6802014354232213"/>
    <n v="0"/>
    <n v="7.9912034417277864"/>
    <n v="0"/>
    <n v="6.2829096591022919"/>
    <n v="0"/>
    <n v="16.420958325684008"/>
    <n v="7.4907484276580849"/>
    <n v="9.3768946837078442"/>
    <n v="6.5987096146225834"/>
    <n v="0.30066228631758218"/>
    <s v=""/>
    <n v="0.94052697659471718"/>
    <s v=""/>
  </r>
  <r>
    <x v="2"/>
    <d v="2019-12-01T00:00:00"/>
    <x v="4"/>
    <x v="7"/>
    <n v="1706.6024990000001"/>
    <n v="781.24999383273416"/>
    <n v="924.64776197850892"/>
    <n v="641.45716576604605"/>
    <n v="2737.7609258617981"/>
    <n v="1481.6921955292837"/>
    <n v="1253.5600582648528"/>
    <n v="904.89697038416091"/>
    <n v="3388.655139878123"/>
    <n v="3906.7716960590046"/>
    <n v="963.80278153857853"/>
    <n v="1082.5962550206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6.21667885463093"/>
    <n v="16.067180007912611"/>
    <n v="0"/>
    <n v="7.3552478034260487"/>
    <n v="0"/>
    <n v="8.7052972466215959"/>
    <n v="0"/>
    <n v="6.0391378518240995"/>
    <n v="0"/>
    <n v="24.734049034173001"/>
    <n v="13.386211729293544"/>
    <n v="11.32517293804375"/>
    <n v="8.1752083700701697"/>
    <n v="0.45778088001776329"/>
    <s v=""/>
    <n v="0.82106517866210982"/>
    <s v=""/>
  </r>
  <r>
    <x v="2"/>
    <d v="2019-12-01T00:00:00"/>
    <x v="4"/>
    <x v="8"/>
    <n v="1518.2537620000001"/>
    <n v="711.34037154615078"/>
    <n v="862.88530387647597"/>
    <n v="534.52564021864805"/>
    <n v="4650.1328468549091"/>
    <n v="2509.5562976293354"/>
    <n v="1587.4651242837879"/>
    <n v="1237.6037943628412"/>
    <n v="3242.4844230091198"/>
    <n v="3790.246163624844"/>
    <n v="962.42972740740947"/>
    <n v="1077.3169262793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45449667217702"/>
    <n v="14.129271543022531"/>
    <n v="0"/>
    <n v="6.6199218606580361"/>
    <n v="0"/>
    <n v="8.0302391300475122"/>
    <n v="0"/>
    <n v="4.9744371503538183"/>
    <n v="0"/>
    <n v="42.01119709286619"/>
    <n v="22.672355329946367"/>
    <n v="14.341807516196837"/>
    <n v="11.181017540826103"/>
    <n v="0.46852534757371528"/>
    <s v=""/>
    <n v="0.75143442098867119"/>
    <s v=""/>
  </r>
  <r>
    <x v="2"/>
    <d v="2019-12-01T00:00:00"/>
    <x v="4"/>
    <x v="9"/>
    <n v="2301.9769160000001"/>
    <n v="1002.6892927628226"/>
    <n v="1044.1008609999999"/>
    <n v="712.05749000000003"/>
    <n v="4060.3049019523123"/>
    <n v="2241.9394221670991"/>
    <n v="1818.1152282317346"/>
    <n v="1369.4430193724024"/>
    <n v="3746.6099976937858"/>
    <n v="3402.0883525056829"/>
    <n v="1064.421813256582"/>
    <n v="1125.4603672304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8.12992458960936"/>
    <n v="21.288990302516186"/>
    <n v="0"/>
    <n v="9.2730046429642563"/>
    <n v="0"/>
    <n v="9.655984362910873"/>
    <n v="0"/>
    <n v="6.585202872401009"/>
    <n v="0"/>
    <n v="36.68245082684443"/>
    <n v="20.254595306590236"/>
    <n v="16.42559464563357"/>
    <n v="12.372106881465799"/>
    <n v="0.43557747507960781"/>
    <s v=""/>
    <n v="0.71014769494345353"/>
    <s v=""/>
  </r>
  <r>
    <x v="2"/>
    <d v="2019-12-01T00:00:00"/>
    <x v="4"/>
    <x v="10"/>
    <n v="1689.011013"/>
    <n v="919.74787464171902"/>
    <n v="920.03751740430607"/>
    <n v="634.52081240258804"/>
    <n v="7782.0823406458176"/>
    <n v="4784.5123144352783"/>
    <n v="2348.6810059623876"/>
    <n v="1721.9235932682357"/>
    <n v="2214.5001651071198"/>
    <n v="2419.306433622281"/>
    <n v="923.97633109195704"/>
    <n v="941.393146710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8.89343732494504"/>
    <n v="15.510677727619914"/>
    <n v="0"/>
    <n v="8.44631134103272"/>
    <n v="0"/>
    <n v="8.4489712144805829"/>
    <n v="0"/>
    <n v="5.8269885494489166"/>
    <n v="0"/>
    <n v="70.306506453230739"/>
    <n v="43.225236021145747"/>
    <n v="21.218942318280778"/>
    <n v="15.556560175388322"/>
    <n v="0.54454818089556112"/>
    <s v=""/>
    <n v="0.68988559788709591"/>
    <s v=""/>
  </r>
  <r>
    <x v="2"/>
    <d v="2019-12-01T00:00:00"/>
    <x v="4"/>
    <x v="11"/>
    <n v="3202.1643960000001"/>
    <n v="1375.9353534344471"/>
    <n v="1113.7540180000001"/>
    <n v="794.22531900000001"/>
    <n v="13596.792589011249"/>
    <n v="8330.4124640715727"/>
    <n v="3031.1066943445794"/>
    <n v="2179.5375204962106"/>
    <n v="2667.696505091857"/>
    <n v="2937.6060249791894"/>
    <n v="1003.4785651129899"/>
    <n v="1022.49605533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9.09393572652955"/>
    <n v="29.352359273452219"/>
    <n v="0"/>
    <n v="12.612390819628722"/>
    <n v="0"/>
    <n v="10.209128587971151"/>
    <n v="0"/>
    <n v="7.2801967745569165"/>
    <n v="0"/>
    <n v="122.83897086383536"/>
    <n v="75.260344471595161"/>
    <n v="27.38425437280619"/>
    <n v="19.690831070942981"/>
    <n v="0.42968916747472546"/>
    <s v=""/>
    <n v="0.5772257519348919"/>
    <s v=""/>
  </r>
  <r>
    <x v="3"/>
    <d v="2019-12-01T00:00:00"/>
    <x v="0"/>
    <x v="0"/>
    <n v="7514.5219999999999"/>
    <n v="3469.5059004517398"/>
    <n v="3420"/>
    <n v="1887"/>
    <n v="12794.159449860001"/>
    <n v="4149.8831345949202"/>
    <n v="3065.3345370106199"/>
    <n v="1887.1002000000001"/>
    <n v="6448.7653"/>
    <n v="2033.5665904308701"/>
    <n v="1582.73"/>
    <n v="580.19000000000005"/>
    <s v="Sprint Link Plus"/>
    <s v="Bebas Ikhtiar"/>
    <s v="FWD Loop"/>
    <n v="0"/>
    <n v="0"/>
    <n v="0"/>
    <n v="0"/>
    <n v="0"/>
    <n v="0"/>
    <n v="0"/>
    <n v="2194.2150000000001"/>
    <n v="2648.8000999999999"/>
    <n v="1905"/>
    <n v="0"/>
    <n v="0"/>
    <n v="0"/>
    <n v="0"/>
    <n v="0"/>
    <n v="0"/>
    <n v="0"/>
    <n v="766.5068999999994"/>
    <n v="866.91200000000003"/>
    <n v="744.73670000000004"/>
    <n v="1353.1476"/>
    <n v="0"/>
    <n v="0"/>
    <n v="0"/>
    <n v="0"/>
    <n v="0"/>
    <n v="0"/>
    <n v="0"/>
    <n v="504.70960045173979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159.242079781492"/>
    <n v="0.53071498867374156"/>
    <n v="0"/>
    <n v="0.24503471873017668"/>
    <n v="0"/>
    <n v="0.24153835217518776"/>
    <n v="0"/>
    <n v="0.13326984519139745"/>
    <n v="0"/>
    <n v="0.89560437507336288"/>
    <n v="0.29049610534805714"/>
    <n v="0.21457658341441357"/>
    <n v="0.13209896296394147"/>
    <n v="0.46170679924175351"/>
    <s v=""/>
    <n v="0.54388147884524629"/>
    <s v=""/>
  </r>
  <r>
    <x v="3"/>
    <d v="2019-12-01T00:00:00"/>
    <x v="0"/>
    <x v="1"/>
    <n v="9162.2573959199999"/>
    <n v="2865.17760940074"/>
    <n v="2167.54"/>
    <n v="854.83969999999999"/>
    <n v="14446.73539466"/>
    <n v="4685.9087381489899"/>
    <n v="3461.2728664739197"/>
    <n v="1311.5143778080499"/>
    <n v="12219.108099999999"/>
    <n v="3972.1868079822998"/>
    <n v="2811.6"/>
    <n v="1000.85"/>
    <s v="Sprint Link Plus"/>
    <s v="Bebas Ikhtiar"/>
    <s v="FWD Loop"/>
    <n v="0"/>
    <n v="0"/>
    <n v="0"/>
    <n v="0"/>
    <n v="0"/>
    <n v="0"/>
    <n v="0"/>
    <n v="2104.0569999999998"/>
    <n v="5008.3"/>
    <n v="204"/>
    <n v="0"/>
    <n v="0"/>
    <n v="0"/>
    <n v="0"/>
    <n v="0"/>
    <n v="0"/>
    <n v="0"/>
    <n v="1845.9003959199999"/>
    <n v="881.14200000000005"/>
    <n v="1142.3436999999999"/>
    <n v="131.798"/>
    <n v="0"/>
    <n v="0"/>
    <n v="0"/>
    <n v="0"/>
    <n v="0"/>
    <n v="0"/>
    <n v="0"/>
    <n v="709.89390940074009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039.300423305131"/>
    <n v="0.65261495371312972"/>
    <n v="0"/>
    <n v="0.20408264820977598"/>
    <n v="0"/>
    <n v="0.15439088377950089"/>
    <n v="0"/>
    <n v="6.0889052461686244E-2"/>
    <n v="0"/>
    <n v="1.0112863979607727"/>
    <n v="0.3280184511946706"/>
    <n v="0.24229267539499696"/>
    <n v="9.1807360955577413E-2"/>
    <n v="0.3127152497021769"/>
    <s v=""/>
    <n v="0.29835487238042185"/>
    <s v=""/>
  </r>
  <r>
    <x v="3"/>
    <d v="2019-12-01T00:00:00"/>
    <x v="0"/>
    <x v="2"/>
    <n v="8483.5032118399995"/>
    <n v="3028.1658460826002"/>
    <n v="3341.1318000000001"/>
    <n v="1333.6713"/>
    <n v="17800.68728504"/>
    <n v="5773.7885976609496"/>
    <n v="4264.8414481680602"/>
    <n v="1615.9953560822401"/>
    <n v="13277.699699999999"/>
    <n v="4371.4341052911104"/>
    <n v="3736.31"/>
    <n v="1559.02"/>
    <s v="Sprint Link Plus"/>
    <s v="Bebas Ikhtiar"/>
    <s v="FWD Loop"/>
    <n v="0"/>
    <n v="0"/>
    <n v="0"/>
    <n v="0"/>
    <n v="0"/>
    <n v="0"/>
    <n v="0"/>
    <n v="3902.6680000000001"/>
    <n v="3696.1"/>
    <n v="156"/>
    <n v="0"/>
    <n v="0"/>
    <n v="0"/>
    <n v="0"/>
    <n v="0"/>
    <n v="0"/>
    <n v="0"/>
    <n v="728.73521183999947"/>
    <n v="1461.2860000000001"/>
    <n v="1163.9958999999999"/>
    <n v="105.89579999999999"/>
    <n v="0"/>
    <n v="0"/>
    <n v="0"/>
    <n v="0"/>
    <n v="0"/>
    <n v="0"/>
    <n v="0"/>
    <n v="296.9881460826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208.829502173983"/>
    <n v="0.59705855507253458"/>
    <n v="0"/>
    <n v="0.21311859964392449"/>
    <n v="0"/>
    <n v="0.23514475977692598"/>
    <n v="0"/>
    <n v="9.3862150981257483E-2"/>
    <n v="0"/>
    <n v="1.2460664941899762"/>
    <n v="0.40417116490371913"/>
    <n v="0.29854330602510409"/>
    <n v="0.11312134389737717"/>
    <n v="0.35694756876573597"/>
    <s v=""/>
    <n v="0.44042214587596307"/>
    <s v=""/>
  </r>
  <r>
    <x v="3"/>
    <d v="2019-12-01T00:00:00"/>
    <x v="0"/>
    <x v="3"/>
    <n v="8258.8970998799996"/>
    <n v="2530.1184411805302"/>
    <n v="2069.7536"/>
    <n v="800.7133"/>
    <n v="20123.71134098"/>
    <n v="6527.2791562892507"/>
    <n v="4821.4114906765008"/>
    <n v="1826.8858698280301"/>
    <n v="7419.0451128310006"/>
    <n v="2456.0308910218"/>
    <n v="1908.61"/>
    <n v="719.6"/>
    <s v="Sprint Link Plus"/>
    <s v="Bebas Ikhtiar"/>
    <s v="FWD Loop"/>
    <n v="0"/>
    <n v="0"/>
    <n v="0"/>
    <n v="0"/>
    <n v="0"/>
    <n v="0"/>
    <n v="0"/>
    <n v="2122.029"/>
    <n v="4754.38"/>
    <n v="87"/>
    <n v="0"/>
    <n v="0"/>
    <n v="0"/>
    <n v="0"/>
    <n v="0"/>
    <n v="0"/>
    <n v="0"/>
    <n v="1295.4880998799999"/>
    <n v="851.54399999999998"/>
    <n v="1232.1610000000001"/>
    <n v="58.141199999999998"/>
    <n v="0"/>
    <n v="0"/>
    <n v="0"/>
    <n v="0"/>
    <n v="0"/>
    <n v="0"/>
    <n v="0"/>
    <n v="388.27224118053027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147.382822058595"/>
    <n v="0.583775614455186"/>
    <n v="0"/>
    <n v="0.17884003515021665"/>
    <n v="0"/>
    <n v="0.1462993986967569"/>
    <n v="0"/>
    <n v="5.6597980705768991E-2"/>
    <n v="0"/>
    <n v="1.4086805772842195"/>
    <n v="0.4569162821995148"/>
    <n v="0.33750378381645918"/>
    <n v="0.12788389766360098"/>
    <n v="0.30635064350387564"/>
    <s v=""/>
    <n v="0.31647265478464892"/>
    <s v=""/>
  </r>
  <r>
    <x v="3"/>
    <d v="2019-12-01T00:00:00"/>
    <x v="0"/>
    <x v="4"/>
    <n v="9458.5333919999994"/>
    <n v="2947.03792211479"/>
    <n v="2368.4908"/>
    <n v="937.36189999999999"/>
    <n v="16769.759450500002"/>
    <n v="5439.3992967249806"/>
    <n v="4017.8429089111"/>
    <n v="1522.4048915159099"/>
    <n v="20179.531896"/>
    <n v="6986.8713776021004"/>
    <n v="4771.25"/>
    <n v="2289.06"/>
    <s v="Sprint Link Plus"/>
    <s v="Bebas Ikhtiar"/>
    <s v="FWD Loop"/>
    <n v="0"/>
    <n v="0"/>
    <n v="0"/>
    <n v="0"/>
    <n v="0"/>
    <n v="0"/>
    <n v="0"/>
    <n v="2724.5230000000001"/>
    <n v="5007.8999999999996"/>
    <n v="189"/>
    <n v="0"/>
    <n v="0"/>
    <n v="0"/>
    <n v="0"/>
    <n v="0"/>
    <n v="0"/>
    <n v="0"/>
    <n v="1537.1103919999996"/>
    <n v="1033.7660000000001"/>
    <n v="1208.4023"/>
    <n v="120.2092"/>
    <n v="0"/>
    <n v="0"/>
    <n v="0"/>
    <n v="0"/>
    <n v="0"/>
    <n v="0"/>
    <n v="0"/>
    <n v="584.66042211478998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390.750667517401"/>
    <n v="0.65726476752527352"/>
    <n v="0"/>
    <n v="0.20478694893705596"/>
    <n v="0"/>
    <n v="0.16458424266540342"/>
    <n v="0"/>
    <n v="6.513641446903809E-2"/>
    <n v="0"/>
    <n v="1.173900481048016"/>
    <n v="0.38076356848680448"/>
    <n v="0.28125315318136379"/>
    <n v="0.10656991471914608"/>
    <n v="0.3115745116052967"/>
    <s v=""/>
    <n v="0.31806916801645718"/>
    <s v=""/>
  </r>
  <r>
    <x v="3"/>
    <d v="2019-12-01T00:00:00"/>
    <x v="0"/>
    <x v="5"/>
    <n v="4608.0951999999997"/>
    <n v="1518.9822186667"/>
    <n v="1310.0833"/>
    <n v="544.71199999999999"/>
    <n v="18446.735394250001"/>
    <n v="5983.3392260968203"/>
    <n v="4419.6271995387006"/>
    <n v="1674.6453805850001"/>
    <n v="8146.7173080000002"/>
    <n v="2436.9270254278003"/>
    <n v="1999"/>
    <n v="865"/>
    <s v="Sprint Link Plus"/>
    <s v="Bebas Ikhtiar"/>
    <s v="FWD Loop"/>
    <n v="0"/>
    <n v="0"/>
    <n v="0"/>
    <n v="0"/>
    <n v="0"/>
    <n v="0"/>
    <n v="0"/>
    <n v="1190.798"/>
    <n v="2764.76"/>
    <n v="126"/>
    <n v="0"/>
    <n v="0"/>
    <n v="0"/>
    <n v="0"/>
    <n v="0"/>
    <n v="0"/>
    <n v="0"/>
    <n v="526.53719999999976"/>
    <n v="532.59299999999996"/>
    <n v="664.57299999999998"/>
    <n v="86.03"/>
    <n v="0"/>
    <n v="0"/>
    <n v="0"/>
    <n v="0"/>
    <n v="0"/>
    <n v="0"/>
    <n v="0"/>
    <n v="235.78621866670005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220.936121982752"/>
    <n v="0.32403599597615779"/>
    <n v="0"/>
    <n v="0.10681309624326729"/>
    <n v="0"/>
    <n v="9.2123562665812883E-2"/>
    <n v="0"/>
    <n v="3.8303526246628944E-2"/>
    <n v="0"/>
    <n v="1.2912905290618162"/>
    <n v="0.41883992531443859"/>
    <n v="0.30937846848105427"/>
    <n v="0.11722690618528556"/>
    <n v="0.3296334282908695"/>
    <s v=""/>
    <n v="0.35860327613191267"/>
    <s v=""/>
  </r>
  <r>
    <x v="3"/>
    <d v="2019-12-01T00:00:00"/>
    <x v="0"/>
    <x v="6"/>
    <n v="9088.6139000000003"/>
    <n v="3161.4435046608401"/>
    <n v="1680"/>
    <n v="-28"/>
    <n v="18943.64261196"/>
    <n v="6144.5148695105308"/>
    <n v="4538.6804959568999"/>
    <n v="1719.7559846935599"/>
    <n v="6773.2612879999906"/>
    <n v="2490.8868549618001"/>
    <n v="2161"/>
    <n v="933"/>
    <s v="Sprint Link Plus"/>
    <s v="Bebas Ikhtiar"/>
    <s v="FWD Loop"/>
    <n v="0"/>
    <n v="0"/>
    <n v="0"/>
    <n v="0"/>
    <n v="0"/>
    <n v="0"/>
    <n v="0"/>
    <n v="3715.1"/>
    <n v="3899.2959999999998"/>
    <n v="375"/>
    <n v="0"/>
    <n v="0"/>
    <n v="0"/>
    <n v="0"/>
    <n v="0"/>
    <n v="0"/>
    <n v="0"/>
    <n v="1099.2178999999996"/>
    <n v="1275.33"/>
    <n v="1058.125"/>
    <n v="254.059"/>
    <n v="0"/>
    <n v="0"/>
    <n v="0"/>
    <n v="0"/>
    <n v="0"/>
    <n v="0"/>
    <n v="0"/>
    <n v="573.92950466083994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035.43870120105"/>
    <n v="0.64754754685525173"/>
    <n v="0"/>
    <n v="0.22524721684618998"/>
    <n v="0"/>
    <n v="0.11969700668182448"/>
    <n v="0"/>
    <n v="-1.9949501113637413E-3"/>
    <n v="0"/>
    <n v="1.3260745474985629"/>
    <n v="0.43012238681277193"/>
    <n v="0.31771232218648171"/>
    <n v="0.12038469506232433"/>
    <n v="0.34784660669333084"/>
    <s v=""/>
    <n v="-8.8567137001563604E-3"/>
    <s v=""/>
  </r>
  <r>
    <x v="3"/>
    <d v="2019-12-01T00:00:00"/>
    <x v="0"/>
    <x v="7"/>
    <n v="8024.3054099600004"/>
    <n v="2746.9049292043801"/>
    <n v="2709.9349999999999"/>
    <n v="968.81"/>
    <n v="21291.40893568"/>
    <n v="6906.0307713047305"/>
    <n v="5101.1785031352993"/>
    <n v="1932.8926694681302"/>
    <n v="16931.452497664999"/>
    <n v="5663.9535146942999"/>
    <n v="3905.4483"/>
    <n v="1626.3875"/>
    <s v="Sprint Link Plus"/>
    <s v="Bebas Ikhtiar"/>
    <s v="FWD Loop"/>
    <n v="0"/>
    <n v="0"/>
    <n v="0"/>
    <n v="0"/>
    <n v="0"/>
    <n v="0"/>
    <n v="0"/>
    <n v="3889.587"/>
    <n v="3139.8789999999999"/>
    <n v="285"/>
    <n v="0"/>
    <n v="0"/>
    <n v="0"/>
    <n v="0"/>
    <n v="0"/>
    <n v="0"/>
    <n v="0"/>
    <n v="709.83940996000001"/>
    <n v="1397.9090000000001"/>
    <n v="848.26199999999994"/>
    <n v="191.749"/>
    <n v="0"/>
    <n v="0"/>
    <n v="0"/>
    <n v="0"/>
    <n v="0"/>
    <n v="0"/>
    <n v="0"/>
    <n v="308.98492920438002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235.3905799973"/>
    <n v="0.56368705620450366"/>
    <n v="0"/>
    <n v="0.19296308828112962"/>
    <n v="0"/>
    <n v="0.19036604473696947"/>
    <n v="0"/>
    <n v="6.805643965690078E-2"/>
    <n v="0"/>
    <n v="1.4904206148907857"/>
    <n v="0.48342928641861399"/>
    <n v="0.35708776362703171"/>
    <n v="0.13530448312036875"/>
    <n v="0.34232307830592318"/>
    <s v=""/>
    <n v="0.35269149277787654"/>
    <s v=""/>
  </r>
  <r>
    <x v="3"/>
    <d v="2019-12-01T00:00:00"/>
    <x v="0"/>
    <x v="8"/>
    <n v="9200.35241400001"/>
    <n v="3196.1010627014798"/>
    <n v="3011.7924336184565"/>
    <n v="1010.9540263645109"/>
    <n v="26148.453608749998"/>
    <n v="8481.4502314884994"/>
    <n v="6264.8709554315001"/>
    <n v="2373.8285452204"/>
    <n v="7940.0029164999996"/>
    <n v="2101.4183031043999"/>
    <n v="3021.2013000000002"/>
    <n v="1007.6184"/>
    <s v="Sprint Link Plus"/>
    <s v="Bebas Ikhtiar"/>
    <s v="FWD Loop"/>
    <n v="0"/>
    <n v="0"/>
    <n v="0"/>
    <n v="0"/>
    <n v="0"/>
    <n v="0"/>
    <n v="0"/>
    <n v="4622.5"/>
    <n v="3178"/>
    <n v="237"/>
    <n v="0"/>
    <n v="0"/>
    <n v="0"/>
    <n v="0"/>
    <n v="0"/>
    <n v="0"/>
    <n v="0"/>
    <n v="1162.85241400001"/>
    <n v="1559.79"/>
    <n v="879"/>
    <n v="151.88"/>
    <n v="0"/>
    <n v="0"/>
    <n v="0"/>
    <n v="0"/>
    <n v="0"/>
    <n v="0"/>
    <n v="0"/>
    <n v="605.43106270147973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096.671744229321"/>
    <n v="0.65266132183054548"/>
    <n v="0"/>
    <n v="0.22672735243408434"/>
    <n v="0"/>
    <n v="0.21365273223811698"/>
    <n v="0"/>
    <n v="7.1715795381158659E-2"/>
    <n v="0"/>
    <n v="1.8304187582761147"/>
    <n v="0.59371027569702561"/>
    <n v="0.43854743712889138"/>
    <n v="0.16617044981385551"/>
    <n v="0.34738898238702581"/>
    <s v=""/>
    <n v="0.31630852921465813"/>
    <s v=""/>
  </r>
  <r>
    <x v="3"/>
    <d v="2019-12-01T00:00:00"/>
    <x v="0"/>
    <x v="9"/>
    <n v="9349.850819719999"/>
    <n v="2259.44719378027"/>
    <n v="2761.3582616319695"/>
    <n v="634.06903210599626"/>
    <n v="21452.920962939999"/>
    <n v="6958.4184283104096"/>
    <n v="5139.8749408817994"/>
    <n v="1947.5551755480101"/>
    <n v="9110.1478000000006"/>
    <n v="2885.12472277801"/>
    <n v="2169.5072"/>
    <n v="930.12580000000003"/>
    <s v="Sprint Link Plus"/>
    <s v="Bebas Ikhtiar"/>
    <s v="FWD Loop"/>
    <n v="0"/>
    <n v="0"/>
    <n v="0"/>
    <n v="0"/>
    <n v="0"/>
    <n v="0"/>
    <n v="0"/>
    <n v="4887.2489999999998"/>
    <n v="3350.63"/>
    <n v="231"/>
    <n v="0"/>
    <n v="0"/>
    <n v="0"/>
    <n v="0"/>
    <n v="0"/>
    <n v="0"/>
    <n v="0"/>
    <n v="880.97181971999817"/>
    <n v="1374.7529999999999"/>
    <n v="733.23299999999995"/>
    <n v="16.513000000000002"/>
    <n v="0"/>
    <n v="0"/>
    <n v="0"/>
    <n v="0"/>
    <n v="0"/>
    <n v="0"/>
    <n v="0"/>
    <n v="134.94819378027023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118.393919963497"/>
    <n v="0.66224606514904305"/>
    <n v="0"/>
    <n v="0.1600357099107001"/>
    <n v="0"/>
    <n v="0.19558586318571206"/>
    <n v="0"/>
    <n v="4.491084720404484E-2"/>
    <n v="0"/>
    <n v="1.5017266236057707"/>
    <n v="0.48709647651406351"/>
    <n v="0.35979655423428797"/>
    <n v="0.1363308736891391"/>
    <n v="0.24165596193415351"/>
    <s v=""/>
    <n v="0.28063016203761704"/>
    <s v=""/>
  </r>
  <r>
    <x v="3"/>
    <d v="2019-12-01T00:00:00"/>
    <x v="0"/>
    <x v="10"/>
    <n v="10976.979804000001"/>
    <n v="3585.5658026900001"/>
    <n v="2674"/>
    <n v="814.38300000000004"/>
    <n v="25806.872852569999"/>
    <n v="8370.6559095572211"/>
    <n v="6183.0321060115994"/>
    <n v="2342.81890460361"/>
    <n v="12103.189930674"/>
    <n v="4615.5419191829005"/>
    <n v="2526.5529000000001"/>
    <n v="1441.8013000000001"/>
    <s v="Sprint Link Plus"/>
    <s v="Bebas Ikhtiar"/>
    <s v="FWD Loop"/>
    <n v="0"/>
    <n v="0"/>
    <n v="0"/>
    <n v="0"/>
    <n v="0"/>
    <n v="0"/>
    <n v="0"/>
    <n v="5131.2219999999998"/>
    <n v="3548.9070000000002"/>
    <n v="246"/>
    <n v="0"/>
    <n v="0"/>
    <n v="0"/>
    <n v="0"/>
    <n v="0"/>
    <n v="0"/>
    <n v="0"/>
    <n v="2050.8508039999997"/>
    <n v="1509.91"/>
    <n v="986.87900000000002"/>
    <n v="150.80799999999999"/>
    <n v="0"/>
    <n v="0"/>
    <n v="0"/>
    <n v="0"/>
    <n v="0"/>
    <n v="0"/>
    <n v="0"/>
    <n v="937.9688026900003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068.187184901108"/>
    <n v="0.78026967225608201"/>
    <n v="0"/>
    <n v="0.25487049294725495"/>
    <n v="0"/>
    <n v="0.19007424089934705"/>
    <n v="0"/>
    <n v="5.7888268708426678E-2"/>
    <n v="0"/>
    <n v="1.8065077525649094"/>
    <n v="0.58595455873540636"/>
    <n v="0.43281863314777208"/>
    <n v="0.16399974294446804"/>
    <n v="0.32664411037573593"/>
    <s v=""/>
    <n v="0.22712817022881721"/>
    <s v=""/>
  </r>
  <r>
    <x v="3"/>
    <d v="2019-12-01T00:00:00"/>
    <x v="0"/>
    <x v="11"/>
    <n v="38625.592078000001"/>
    <n v="15051.202374705201"/>
    <n v="9503.122741076415"/>
    <n v="3232.515576044299"/>
    <n v="29974.912714800001"/>
    <n v="9722.5914075687106"/>
    <n v="7181.6468718593997"/>
    <n v="2721.20502837503"/>
    <n v="21688.088969452001"/>
    <n v="8147.6021206498608"/>
    <n v="6665.9849000000004"/>
    <n v="3296.4623000000001"/>
    <s v="Sprint Link Plus"/>
    <s v="Bebas Ikhtiar"/>
    <s v="FWD Loop"/>
    <n v="0"/>
    <n v="0"/>
    <n v="0"/>
    <n v="0"/>
    <n v="0"/>
    <n v="0"/>
    <n v="0"/>
    <n v="25484.314999999999"/>
    <n v="9329.8230000000003"/>
    <n v="246"/>
    <n v="0"/>
    <n v="0"/>
    <n v="0"/>
    <n v="0"/>
    <n v="0"/>
    <n v="0"/>
    <n v="0"/>
    <n v="3565.4540780000025"/>
    <n v="8120.9530000000004"/>
    <n v="1656.798"/>
    <n v="332.33100000000002"/>
    <n v="0"/>
    <n v="0"/>
    <n v="0"/>
    <n v="0"/>
    <n v="0"/>
    <n v="0"/>
    <n v="0"/>
    <n v="4941.1203747052004"/>
    <n v="0.34010000000000001"/>
    <n v="0.22040000000000001"/>
    <n v="0.71509999999999996"/>
    <s v="pAPE ratio"/>
    <s v="pAPE ratio"/>
    <s v="pAPE ratio"/>
    <s v="pAPE ratio"/>
    <s v="pAPE ratio"/>
    <s v="pAPE ratio"/>
    <s v="pAPE ratio"/>
    <s v="Unit Link"/>
    <s v="Unit Link"/>
    <s v="Unit Link"/>
    <s v="Product Type"/>
    <s v="Product Type"/>
    <s v="Product Type"/>
    <s v="Product Type"/>
    <s v="Product Type"/>
    <s v="Product Type"/>
    <s v="Product Type"/>
    <s v="IDR"/>
    <n v="14009.036347848778"/>
    <n v="2.757191224215171"/>
    <n v="0"/>
    <n v="1.0743924136520966"/>
    <n v="0"/>
    <n v="0.67835663389764211"/>
    <n v="0"/>
    <n v="0.23074503454626863"/>
    <n v="0"/>
    <n v="2.0982748475993716"/>
    <n v="0.68059143985144754"/>
    <n v="0.50272269810890857"/>
    <n v="0.19048716239901006"/>
    <n v="0.38966916919515449"/>
    <s v=""/>
    <n v="0.21476792986830148"/>
    <s v=""/>
  </r>
  <r>
    <x v="3"/>
    <d v="2019-12-01T00:00:00"/>
    <x v="1"/>
    <x v="0"/>
    <n v="3852.2954420000001"/>
    <n v="591.18215790921602"/>
    <n v="258.51150000000001"/>
    <n v="-66.576499999999996"/>
    <n v="3271.9297807190001"/>
    <n v="760.67238081012704"/>
    <n v="767.10974851232095"/>
    <n v="222.436819542986"/>
    <n v="3180.9122595999997"/>
    <n v="565.91419407250294"/>
    <n v="281.97000000000003"/>
    <n v="227.60900000000001"/>
    <s v="Bebas Investa Link"/>
    <s v="Maxima Invest Link 3 Years"/>
    <s v="Maxima Invest Link 5 Years"/>
    <s v="Bebas Investa Prima Syariah"/>
    <n v="0"/>
    <n v="0"/>
    <n v="0"/>
    <n v="0"/>
    <n v="0"/>
    <n v="0"/>
    <n v="2696"/>
    <n v="0"/>
    <n v="0"/>
    <n v="0"/>
    <n v="0"/>
    <n v="0"/>
    <n v="0"/>
    <n v="0"/>
    <n v="0"/>
    <n v="0"/>
    <n v="1156.2954420000001"/>
    <n v="435.9961806999645"/>
    <n v="0"/>
    <n v="0"/>
    <n v="0"/>
    <n v="0"/>
    <n v="0"/>
    <n v="0"/>
    <n v="0"/>
    <n v="0"/>
    <n v="0"/>
    <n v="155.18597720925152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159.242079781492"/>
    <n v="0.27206932548323587"/>
    <n v="0"/>
    <n v="4.1752387209580022E-2"/>
    <n v="0"/>
    <n v="1.8257439101852648E-2"/>
    <n v="0"/>
    <n v="-4.7019819016349083E-3"/>
    <n v="0"/>
    <n v="0.22903846384193924"/>
    <n v="5.3247852265783317E-2"/>
    <n v="5.3698474653337186E-2"/>
    <n v="1.5570807096849356E-2"/>
    <n v="0.15346231014989115"/>
    <s v=""/>
    <n v="-0.11261588177061277"/>
    <s v=""/>
  </r>
  <r>
    <x v="3"/>
    <d v="2019-12-01T00:00:00"/>
    <x v="1"/>
    <x v="1"/>
    <n v="1193.8810900000001"/>
    <n v="189.52330535492399"/>
    <n v="228.18"/>
    <n v="-58.575099999999999"/>
    <n v="3346.5305188299999"/>
    <n v="778.01588286501203"/>
    <n v="784.60002402303803"/>
    <n v="227.508429230215"/>
    <n v="1240.8004020000001"/>
    <n v="298.93505120550003"/>
    <n v="227.38499999999999"/>
    <n v="167.33799999999999"/>
    <s v="Bebas Investa Link"/>
    <s v="Maxima Invest Link 3 Years"/>
    <s v="Maxima Invest Link 5 Years"/>
    <s v="Bebas Investa Prima Syariah"/>
    <n v="0"/>
    <n v="0"/>
    <n v="0"/>
    <n v="0"/>
    <n v="0"/>
    <n v="0"/>
    <n v="165.8"/>
    <n v="0"/>
    <n v="0"/>
    <n v="0"/>
    <n v="0"/>
    <n v="0"/>
    <n v="0"/>
    <n v="0"/>
    <n v="0"/>
    <n v="0"/>
    <n v="1028.0810900000001"/>
    <n v="38.07287108425367"/>
    <n v="0"/>
    <n v="0"/>
    <n v="0"/>
    <n v="0"/>
    <n v="0"/>
    <n v="0"/>
    <n v="0"/>
    <n v="0"/>
    <n v="0"/>
    <n v="151.45043427067031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039.300423305131"/>
    <n v="8.5038502917009068E-2"/>
    <n v="0"/>
    <n v="1.3499483566881777E-2"/>
    <n v="0"/>
    <n v="1.6252946594206574E-2"/>
    <n v="0"/>
    <n v="-4.1722235605675751E-3"/>
    <n v="0"/>
    <n v="0.23426059255604126"/>
    <n v="5.446191532168957E-2"/>
    <n v="5.4922812002736736E-2"/>
    <n v="1.5925825012824794E-2"/>
    <n v="0.15874554588591733"/>
    <s v=""/>
    <n v="-0.30906542016194399"/>
    <s v=""/>
  </r>
  <r>
    <x v="3"/>
    <d v="2019-12-01T00:00:00"/>
    <x v="1"/>
    <x v="2"/>
    <n v="2038.637806"/>
    <n v="463.33730936408"/>
    <n v="344.0847"/>
    <n v="-23.1739"/>
    <n v="3545.6988560040004"/>
    <n v="824.31939891596699"/>
    <n v="831.29539440535109"/>
    <n v="241.04856437078499"/>
    <n v="1777.766494575"/>
    <n v="343.00093400559996"/>
    <n v="216.53"/>
    <n v="-21.885000000000002"/>
    <s v="Bebas Investa Link"/>
    <s v="Maxima Invest Link 3 Years"/>
    <s v="Maxima Invest Link 5 Years"/>
    <s v="Bebas Investa Prima Syariah"/>
    <n v="0"/>
    <n v="0"/>
    <n v="0"/>
    <n v="0"/>
    <n v="0"/>
    <n v="0"/>
    <n v="146.6"/>
    <n v="0"/>
    <n v="0"/>
    <n v="1010"/>
    <n v="0"/>
    <n v="0"/>
    <n v="0"/>
    <n v="0"/>
    <n v="0"/>
    <n v="0"/>
    <n v="882.03780600000005"/>
    <n v="36.320900911731961"/>
    <n v="0"/>
    <n v="0"/>
    <n v="303.93870778422331"/>
    <n v="0"/>
    <n v="0"/>
    <n v="0"/>
    <n v="0"/>
    <n v="0"/>
    <n v="0"/>
    <n v="123.07770066812475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208.829502173983"/>
    <n v="0.1434768293678296"/>
    <n v="0"/>
    <n v="3.2609111770479642E-2"/>
    <n v="0"/>
    <n v="2.4216259329971849E-2"/>
    <n v="0"/>
    <n v="-1.6309506702472812E-3"/>
    <n v="0"/>
    <n v="0.24820258185578173"/>
    <n v="5.7703209266714517E-2"/>
    <n v="5.8191536155657017E-2"/>
    <n v="1.6873648456678447E-2"/>
    <n v="0.22727789507307905"/>
    <s v=""/>
    <n v="-5.0015182312440273E-2"/>
    <s v=""/>
  </r>
  <r>
    <x v="3"/>
    <d v="2019-12-01T00:00:00"/>
    <x v="1"/>
    <x v="3"/>
    <n v="3991.190658"/>
    <n v="1569.7860487921"/>
    <n v="478.06180000000001"/>
    <n v="30.889099999999999"/>
    <n v="5719.6878621120004"/>
    <n v="1329.7377616264801"/>
    <n v="1340.99097808396"/>
    <n v="388.843667663698"/>
    <n v="1444.6073707"/>
    <n v="454.45400899859999"/>
    <n v="327.35000000000002"/>
    <n v="166.1"/>
    <s v="Bebas Investa Link"/>
    <s v="Maxima Invest Link 3 Years"/>
    <s v="Maxima Invest Link 5 Years"/>
    <s v="Bebas Investa Prima Syariah"/>
    <n v="0"/>
    <n v="0"/>
    <n v="0"/>
    <n v="0"/>
    <n v="0"/>
    <n v="0"/>
    <n v="421.20400000000001"/>
    <n v="390"/>
    <n v="525"/>
    <n v="1700"/>
    <n v="0"/>
    <n v="0"/>
    <n v="0"/>
    <n v="0"/>
    <n v="0"/>
    <n v="0"/>
    <n v="954.98665800000026"/>
    <n v="92.814101444913149"/>
    <n v="463.06715128350595"/>
    <n v="378.21455004805154"/>
    <n v="533.70000000000005"/>
    <n v="0"/>
    <n v="0"/>
    <n v="0"/>
    <n v="0"/>
    <n v="0"/>
    <n v="0"/>
    <n v="101.99024601562928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147.382822058595"/>
    <n v="0.28211512392079591"/>
    <n v="0"/>
    <n v="0.11095946639292818"/>
    <n v="0"/>
    <n v="3.3791536287164449E-2"/>
    <n v="0"/>
    <n v="2.1833791018814959E-3"/>
    <n v="0"/>
    <n v="0.40038405754100326"/>
    <n v="9.3083016643658256E-2"/>
    <n v="9.3870753417806152E-2"/>
    <n v="2.7219458327369161E-2"/>
    <n v="0.39331271876115426"/>
    <s v=""/>
    <n v="1.9677267500095422E-2"/>
    <s v=""/>
  </r>
  <r>
    <x v="3"/>
    <d v="2019-12-01T00:00:00"/>
    <x v="1"/>
    <x v="4"/>
    <n v="5938.8581599999998"/>
    <n v="4390.3912033205006"/>
    <n v="742.45270000000005"/>
    <n v="256.13709999999998"/>
    <n v="5739.5679340240004"/>
    <n v="1334.3595667832001"/>
    <n v="1345.6518962196401"/>
    <n v="390.19518208958101"/>
    <n v="1516.5016249"/>
    <n v="420.54722602249598"/>
    <n v="218"/>
    <n v="183"/>
    <s v="Bebas Investa Link"/>
    <s v="Maxima Invest Link 3 Years"/>
    <s v="Maxima Invest Link 5 Years"/>
    <s v="Bebas Investa Prima Syariah"/>
    <n v="0"/>
    <n v="0"/>
    <n v="0"/>
    <n v="0"/>
    <n v="0"/>
    <n v="0"/>
    <n v="248.2"/>
    <n v="2410"/>
    <n v="1933"/>
    <n v="678.4"/>
    <n v="0"/>
    <n v="0"/>
    <n v="0"/>
    <n v="0"/>
    <n v="0"/>
    <n v="0"/>
    <n v="669.25816000000032"/>
    <n v="44.960978003416535"/>
    <n v="2706"/>
    <n v="1373"/>
    <n v="235"/>
    <n v="0"/>
    <n v="0"/>
    <n v="0"/>
    <n v="0"/>
    <n v="0"/>
    <n v="0"/>
    <n v="31.430225317083568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390.750667517401"/>
    <n v="0.41268577972135301"/>
    <n v="0"/>
    <n v="0.30508423811625268"/>
    <n v="0"/>
    <n v="5.1592353807911759E-2"/>
    <n v="0"/>
    <n v="1.7798730998664927E-2"/>
    <n v="0"/>
    <n v="0.40177568310663231"/>
    <n v="9.3406547777947838E-2"/>
    <n v="9.4197022501018149E-2"/>
    <n v="2.7314065733001332E-2"/>
    <n v="0.7392652063811036"/>
    <s v=""/>
    <n v="5.834038201568021E-2"/>
    <s v=""/>
  </r>
  <r>
    <x v="3"/>
    <d v="2019-12-01T00:00:00"/>
    <x v="1"/>
    <x v="5"/>
    <n v="5323.6446900000001"/>
    <n v="3741.86317605881"/>
    <n v="403.96899999999999"/>
    <n v="146.21170000000001"/>
    <n v="6010.4129483979996"/>
    <n v="1397.3267868120602"/>
    <n v="1409.1519910457"/>
    <n v="408.60813957336495"/>
    <n v="685.69148459999997"/>
    <n v="247.73813743349999"/>
    <n v="202"/>
    <n v="121"/>
    <s v="Bebas Investa Link"/>
    <s v="Maxima Invest Link 3 Years"/>
    <s v="Maxima Invest Link 5 Years"/>
    <s v="Bebas Investa Prima Syariah"/>
    <n v="0"/>
    <n v="0"/>
    <n v="0"/>
    <n v="0"/>
    <n v="0"/>
    <n v="0"/>
    <n v="80.5"/>
    <n v="1250"/>
    <n v="3035"/>
    <n v="456"/>
    <n v="0"/>
    <n v="0"/>
    <n v="0"/>
    <n v="0"/>
    <n v="0"/>
    <n v="0"/>
    <n v="502.14469000000008"/>
    <n v="15.045999999999999"/>
    <n v="1411.6320000000001"/>
    <n v="2079.8310000000001"/>
    <n v="177.017"/>
    <n v="0"/>
    <n v="0"/>
    <n v="0"/>
    <n v="0"/>
    <n v="0"/>
    <n v="0"/>
    <n v="58.337176058810201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220.936121982752"/>
    <n v="0.37435261956986782"/>
    <n v="0"/>
    <n v="0.26312354854576914"/>
    <n v="0"/>
    <n v="2.840663909428184E-2"/>
    <n v="0"/>
    <n v="1.0281439895787569E-2"/>
    <n v="0"/>
    <n v="0.42073511383678597"/>
    <n v="9.7814318211406931E-2"/>
    <n v="9.8642094720624962E-2"/>
    <n v="2.8602991773445292E-2"/>
    <n v="0.70287620492170944"/>
    <s v=""/>
    <n v="3.9074571442240788E-2"/>
    <s v=""/>
  </r>
  <r>
    <x v="3"/>
    <d v="2019-12-01T00:00:00"/>
    <x v="1"/>
    <x v="6"/>
    <n v="9349.0874999999996"/>
    <n v="5338.4612046500797"/>
    <n v="534"/>
    <n v="383"/>
    <n v="7774.6855284200092"/>
    <n v="1807.4925033967099"/>
    <n v="1822.7888309821801"/>
    <n v="528.54933855374202"/>
    <n v="1620.4165696"/>
    <n v="408.13666635939995"/>
    <n v="265"/>
    <n v="180"/>
    <s v="Bebas Investa Link"/>
    <s v="Maxima Invest Link 3 Years"/>
    <s v="Maxima Invest Link 5 Years"/>
    <s v="Bebas Investa Prima Syariah"/>
    <n v="0"/>
    <n v="0"/>
    <n v="0"/>
    <n v="0"/>
    <n v="0"/>
    <n v="0"/>
    <n v="425.4"/>
    <n v="2092.5"/>
    <n v="2755"/>
    <n v="3124.2"/>
    <n v="0"/>
    <n v="0"/>
    <n v="0"/>
    <n v="0"/>
    <n v="0"/>
    <n v="0"/>
    <n v="951.98750000000109"/>
    <n v="99.528000000000006"/>
    <n v="2331.7089999999998"/>
    <n v="1901.75"/>
    <n v="947.35599999999999"/>
    <n v="0"/>
    <n v="0"/>
    <n v="0"/>
    <n v="0"/>
    <n v="0"/>
    <n v="0"/>
    <n v="58.11820465008077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035.43870120105"/>
    <n v="0.66610582675979857"/>
    <n v="0"/>
    <n v="0.38035584909741749"/>
    <n v="0"/>
    <n v="3.8046548552437068E-2"/>
    <n v="0"/>
    <n v="2.7288067594725463E-2"/>
    <n v="0"/>
    <n v="0.54423601654805953"/>
    <n v="0.12652634198428034"/>
    <n v="0.12759710071304173"/>
    <n v="3.6998999575235343E-2"/>
    <n v="0.57101414492591718"/>
    <s v=""/>
    <n v="7.1743520336232269E-2"/>
    <s v=""/>
  </r>
  <r>
    <x v="3"/>
    <d v="2019-12-01T00:00:00"/>
    <x v="1"/>
    <x v="7"/>
    <n v="7305.7856000000002"/>
    <n v="4380.69228570013"/>
    <n v="529.16989999999998"/>
    <n v="396.67399999999998"/>
    <n v="7880.1401446199998"/>
    <n v="1832.0090486433498"/>
    <n v="1847.51285302375"/>
    <n v="535.71849911762706"/>
    <n v="2406.6793138000003"/>
    <n v="593.84763401030102"/>
    <n v="428.07"/>
    <n v="179.18"/>
    <s v="Bebas Investa Link"/>
    <s v="Maxima Invest Link 3 Years"/>
    <s v="Maxima Invest Link 5 Years"/>
    <s v="Bebas Investa Prima Syariah"/>
    <n v="0"/>
    <n v="0"/>
    <n v="0"/>
    <n v="0"/>
    <n v="0"/>
    <n v="0"/>
    <n v="246.5"/>
    <n v="1900"/>
    <n v="1812.5"/>
    <n v="1970"/>
    <n v="0"/>
    <n v="0"/>
    <n v="0"/>
    <n v="0"/>
    <n v="0"/>
    <n v="0"/>
    <n v="1376.7856000000002"/>
    <n v="54.298999999999999"/>
    <n v="2084"/>
    <n v="1305.2329999999999"/>
    <n v="596.471"/>
    <n v="0"/>
    <n v="0"/>
    <n v="0"/>
    <n v="0"/>
    <n v="0"/>
    <n v="0"/>
    <n v="340.68928570012986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235.3905799973"/>
    <n v="0.51321286612716077"/>
    <n v="0"/>
    <n v="0.30773249677150488"/>
    <n v="0"/>
    <n v="3.7172840255156547E-2"/>
    <n v="0"/>
    <n v="2.7865340102250655E-2"/>
    <n v="0"/>
    <n v="0.55161794859373425"/>
    <n v="0.12824252547180245"/>
    <n v="0.12932780779048733"/>
    <n v="3.7500848218890409E-2"/>
    <n v="0.59961960637061817"/>
    <s v=""/>
    <n v="9.0550528119690291E-2"/>
    <s v=""/>
  </r>
  <r>
    <x v="3"/>
    <d v="2019-12-01T00:00:00"/>
    <x v="1"/>
    <x v="8"/>
    <n v="8563.2867800000004"/>
    <n v="8980.0651424183288"/>
    <n v="682.64"/>
    <n v="740.43"/>
    <n v="9183.8778806999999"/>
    <n v="2135.1076339146598"/>
    <n v="2153.1764808867501"/>
    <n v="624.35098666782608"/>
    <n v="976.82840599999997"/>
    <n v="267.19339050479999"/>
    <n v="243.45570000000001"/>
    <n v="88.0822"/>
    <s v="Bebas Investa Link"/>
    <s v="Maxima Invest Link 3 Years"/>
    <s v="Maxima Invest Link 5 Years"/>
    <s v="Bebas Investa Prima Syariah"/>
    <n v="0"/>
    <n v="0"/>
    <n v="0"/>
    <n v="0"/>
    <n v="0"/>
    <n v="0"/>
    <n v="262"/>
    <n v="2520"/>
    <n v="1345"/>
    <n v="3324.5"/>
    <n v="0"/>
    <n v="0"/>
    <n v="0"/>
    <n v="0"/>
    <n v="0"/>
    <n v="0"/>
    <n v="1111.7867800000004"/>
    <n v="43.6"/>
    <n v="5212.1000000000004"/>
    <n v="2375.6"/>
    <n v="1065.67"/>
    <n v="0"/>
    <n v="0"/>
    <n v="0"/>
    <n v="0"/>
    <n v="0"/>
    <n v="0"/>
    <n v="283.09514241832767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096.671744229321"/>
    <n v="0.60746869441047369"/>
    <n v="0"/>
    <n v="0.63703442240502262"/>
    <n v="0"/>
    <n v="4.8425615094530992E-2"/>
    <n v="0"/>
    <n v="5.2525164339100525E-2"/>
    <n v="0"/>
    <n v="0.64288093659676926"/>
    <n v="0.14945973947568938"/>
    <n v="0.15072457742492351"/>
    <n v="4.3705213885480737E-2"/>
    <n v="1.0486703730852194"/>
    <s v=""/>
    <n v="8.2452631273519067E-2"/>
    <s v=""/>
  </r>
  <r>
    <x v="3"/>
    <d v="2019-12-01T00:00:00"/>
    <x v="1"/>
    <x v="9"/>
    <n v="3677.34593"/>
    <n v="1555.0064834221498"/>
    <n v="265.35000000000002"/>
    <n v="179.13"/>
    <n v="9280.3594337100112"/>
    <n v="2157.5380823069099"/>
    <n v="2175.7967522376398"/>
    <n v="630.91012785774603"/>
    <n v="1539.3505832569999"/>
    <n v="362.72111986971004"/>
    <n v="261.13470000000001"/>
    <n v="110.3279"/>
    <s v="Bebas Investa Link"/>
    <s v="Maxima Invest Link 3 Years"/>
    <s v="Maxima Invest Link 5 Years"/>
    <s v="Bebas Investa Prima Syariah"/>
    <n v="0"/>
    <n v="0"/>
    <n v="0"/>
    <n v="0"/>
    <n v="0"/>
    <n v="0"/>
    <n v="154.19999999999999"/>
    <n v="225"/>
    <n v="1480"/>
    <n v="1100"/>
    <n v="0"/>
    <n v="0"/>
    <n v="0"/>
    <n v="0"/>
    <n v="0"/>
    <n v="0"/>
    <n v="718.14593000000013"/>
    <n v="12.286"/>
    <n v="7.7889999999999997"/>
    <n v="1015.982"/>
    <n v="294.339"/>
    <n v="0"/>
    <n v="0"/>
    <n v="0"/>
    <n v="0"/>
    <n v="0"/>
    <n v="0"/>
    <n v="224.61048342214985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118.393919963497"/>
    <n v="0.26046489075504614"/>
    <n v="0"/>
    <n v="0.11014046585166894"/>
    <n v="0"/>
    <n v="1.8794630713964814E-2"/>
    <n v="0"/>
    <n v="1.2687703786668614E-2"/>
    <n v="0"/>
    <n v="0.64963474495192342"/>
    <n v="0.15102989402892003"/>
    <n v="0.15230801978130473"/>
    <n v="4.4164360542940949E-2"/>
    <n v="0.42286108324384647"/>
    <s v=""/>
    <n v="0.11519566118192844"/>
    <s v=""/>
  </r>
  <r>
    <x v="3"/>
    <d v="2019-12-01T00:00:00"/>
    <x v="1"/>
    <x v="10"/>
    <n v="8010.0786600000001"/>
    <n v="4239.2243452800003"/>
    <n v="415.89600000000002"/>
    <n v="126.839"/>
    <n v="9957.1480207899895"/>
    <n v="2314.8808190201603"/>
    <n v="2334.4710385769899"/>
    <n v="676.92049819793203"/>
    <n v="1444.961233"/>
    <n v="471.34174391009901"/>
    <n v="287.46109999999999"/>
    <n v="133.76079999999999"/>
    <s v="Bebas Investa Link"/>
    <s v="Maxima Invest Link 3 Years"/>
    <s v="Maxima Invest Link 5 Years"/>
    <s v="Bebas Investa Prima Syariah"/>
    <n v="0"/>
    <n v="0"/>
    <n v="0"/>
    <n v="0"/>
    <n v="0"/>
    <n v="0"/>
    <n v="79.599999999999994"/>
    <n v="1500"/>
    <n v="1615"/>
    <n v="1415.5"/>
    <n v="0"/>
    <n v="0"/>
    <n v="0"/>
    <n v="0"/>
    <n v="0"/>
    <n v="0"/>
    <n v="3399.9786599999998"/>
    <n v="18.399999999999999"/>
    <n v="1966.4760000000001"/>
    <n v="1352.4960000000001"/>
    <n v="460.041"/>
    <n v="0"/>
    <n v="0"/>
    <n v="0"/>
    <n v="0"/>
    <n v="0"/>
    <n v="0"/>
    <n v="441.81134527999984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068.187184901108"/>
    <n v="0.56937532567074012"/>
    <n v="0"/>
    <n v="0.30133408729660716"/>
    <n v="0"/>
    <n v="2.9562870790229932E-2"/>
    <n v="0"/>
    <n v="9.016015946683725E-3"/>
    <n v="0"/>
    <n v="0.69701064502288745"/>
    <n v="0.16204404809966247"/>
    <n v="0.16341538370107522"/>
    <n v="4.7385133985456331E-2"/>
    <n v="0.52923629407654282"/>
    <s v=""/>
    <n v="2.9920332039332611E-2"/>
    <s v=""/>
  </r>
  <r>
    <x v="3"/>
    <d v="2019-12-01T00:00:00"/>
    <x v="1"/>
    <x v="11"/>
    <n v="10247.3417665"/>
    <n v="9688.2410665386014"/>
    <n v="637.28"/>
    <n v="2433.6999999999998"/>
    <n v="8290.5495812400095"/>
    <n v="1927.4228086628302"/>
    <n v="1943.7340743055402"/>
    <n v="563.61951643402199"/>
    <n v="1319.1822380000001"/>
    <n v="453.4779815192"/>
    <n v="184.3929"/>
    <n v="157.47020000000001"/>
    <s v="Bebas Investa Link"/>
    <s v="Maxima Invest Link 3 Years"/>
    <s v="Maxima Invest Link 5 Years"/>
    <s v="Bebas Investa Prima Syariah"/>
    <n v="0"/>
    <n v="0"/>
    <n v="0"/>
    <n v="0"/>
    <n v="0"/>
    <n v="0"/>
    <n v="117.6"/>
    <n v="15"/>
    <n v="550"/>
    <n v="575"/>
    <n v="0"/>
    <n v="0"/>
    <n v="0"/>
    <n v="0"/>
    <n v="0"/>
    <n v="0"/>
    <n v="8989.7417664999994"/>
    <n v="-78.150000000000006"/>
    <n v="2982.3"/>
    <n v="3511.0790000000002"/>
    <n v="-183.59100000000001"/>
    <n v="0"/>
    <n v="0"/>
    <n v="0"/>
    <n v="0"/>
    <n v="0"/>
    <n v="0"/>
    <n v="3456.6030665386015"/>
    <n v="5.2900000000000003E-2"/>
    <n v="5.9499999999999997E-2"/>
    <n v="5.9499999999999997E-2"/>
    <n v="5.9499999999999997E-2"/>
    <n v="0"/>
    <n v="0"/>
    <n v="0"/>
    <n v="0"/>
    <n v="0"/>
    <n v="0"/>
    <s v="Unit Link"/>
    <s v="Unit Link"/>
    <s v="Unit Link"/>
    <s v="Unit Link"/>
    <n v="0"/>
    <n v="0"/>
    <n v="0"/>
    <n v="0"/>
    <n v="0"/>
    <n v="0"/>
    <s v="IDR"/>
    <n v="14009.036347848778"/>
    <n v="0.73148084650901612"/>
    <n v="0"/>
    <n v="0.69157084227469534"/>
    <n v="0"/>
    <n v="4.5490637912282986E-2"/>
    <n v="0"/>
    <n v="0.17372358380480024"/>
    <n v="0"/>
    <n v="0.58034703302079271"/>
    <n v="0.13492158721482159"/>
    <n v="0.13606339265579995"/>
    <n v="3.9453948246718683E-2"/>
    <n v="0.94543944052015738"/>
    <s v=""/>
    <n v="0.25120142895757941"/>
    <s v=""/>
  </r>
  <r>
    <x v="3"/>
    <d v="2019-12-01T00:00:00"/>
    <x v="7"/>
    <x v="0"/>
    <n v="59041.532310679999"/>
    <n v="4630.2887484603098"/>
    <n v="0"/>
    <n v="0"/>
    <n v="52500.000000559994"/>
    <n v="5061.7000000632697"/>
    <n v="0"/>
    <n v="0"/>
    <n v="11950.293519999999"/>
    <n v="1935.24994683333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59.242079781492"/>
    <n v="4.1698229310584072"/>
    <n v="0"/>
    <n v="0.32701529660772388"/>
    <n v="0"/>
    <n v="0"/>
    <n v="0"/>
    <n v="0"/>
    <n v="0"/>
    <n v="3.6750542211170885"/>
    <n v="0.35432422763928506"/>
    <n v="0"/>
    <n v="0"/>
    <n v="7.8424264534589977E-2"/>
    <s v=""/>
    <n v="0"/>
    <s v=""/>
  </r>
  <r>
    <x v="3"/>
    <d v="2019-12-01T00:00:00"/>
    <x v="7"/>
    <x v="1"/>
    <n v="10380.261074754999"/>
    <n v="1272.9560543380201"/>
    <n v="0"/>
    <n v="0"/>
    <n v="4500.0000001199996"/>
    <n v="433.86000000767598"/>
    <n v="0"/>
    <n v="0"/>
    <n v="999.26141820999896"/>
    <n v="318.9523537252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9.300423305131"/>
    <n v="0.7393716753524161"/>
    <n v="0"/>
    <n v="9.0670903531982469E-2"/>
    <n v="0"/>
    <n v="0"/>
    <n v="0"/>
    <n v="0"/>
    <n v="0"/>
    <n v="0.31500464752936197"/>
    <n v="3.0370648083524996E-2"/>
    <n v="0"/>
    <n v="0"/>
    <n v="0.12263237361475181"/>
    <s v=""/>
    <n v="0"/>
    <s v=""/>
  </r>
  <r>
    <x v="3"/>
    <d v="2019-12-01T00:00:00"/>
    <x v="7"/>
    <x v="2"/>
    <n v="18598.608618129798"/>
    <n v="1668.3044964879"/>
    <n v="0"/>
    <n v="0"/>
    <n v="22500.000000640001"/>
    <n v="2169.3000000456"/>
    <n v="0"/>
    <n v="0"/>
    <n v="84815.268906055993"/>
    <n v="6448.5598796761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08.829502173983"/>
    <n v="1.308947272207339"/>
    <n v="0"/>
    <n v="0.1174132250818159"/>
    <n v="0"/>
    <n v="0"/>
    <n v="0"/>
    <n v="0"/>
    <n v="0"/>
    <n v="1.5750232376496101"/>
    <n v="0.15185324041813039"/>
    <n v="0"/>
    <n v="0"/>
    <n v="8.970050022245471E-2"/>
    <s v=""/>
    <n v="0"/>
    <s v=""/>
  </r>
  <r>
    <x v="3"/>
    <d v="2019-12-01T00:00:00"/>
    <x v="7"/>
    <x v="3"/>
    <n v="12036.052794839001"/>
    <n v="852.49150728008601"/>
    <n v="0"/>
    <n v="0"/>
    <n v="7500.0000001999797"/>
    <n v="723.10000001279298"/>
    <n v="0"/>
    <n v="0"/>
    <n v="3297.2877931849998"/>
    <n v="383.333265266854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47.382822058595"/>
    <n v="0.85076179433501942"/>
    <n v="0"/>
    <n v="6.025789490554264E-2"/>
    <n v="0"/>
    <n v="0"/>
    <n v="0"/>
    <n v="0"/>
    <n v="0"/>
    <n v="0.52500774588226851"/>
    <n v="5.0617746805874969E-2"/>
    <n v="0"/>
    <n v="0"/>
    <n v="7.0828162838038569E-2"/>
    <s v=""/>
    <n v="0"/>
    <s v=""/>
  </r>
  <r>
    <x v="3"/>
    <d v="2019-12-01T00:00:00"/>
    <x v="7"/>
    <x v="4"/>
    <n v="5896.6740265301796"/>
    <n v="558.00001574791702"/>
    <n v="0"/>
    <n v="0"/>
    <n v="3000.0000000800201"/>
    <n v="289.24000000512098"/>
    <n v="0"/>
    <n v="0"/>
    <n v="2295.2849145300002"/>
    <n v="773.6588657001149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390.750667517401"/>
    <n v="0.40975444316744847"/>
    <n v="0"/>
    <n v="3.8774906788387818E-2"/>
    <n v="0"/>
    <n v="0"/>
    <n v="0"/>
    <n v="0"/>
    <n v="0"/>
    <n v="0.2100030983529094"/>
    <n v="2.0247098722350254E-2"/>
    <n v="0"/>
    <n v="0"/>
    <n v="9.4629618872838508E-2"/>
    <s v=""/>
    <n v="0"/>
    <s v=""/>
  </r>
  <r>
    <x v="3"/>
    <d v="2019-12-01T00:00:00"/>
    <x v="7"/>
    <x v="5"/>
    <n v="12938.293064280198"/>
    <n v="1334.3542739131001"/>
    <n v="0"/>
    <n v="0"/>
    <n v="3000.0000000799901"/>
    <n v="289.24000000512302"/>
    <n v="0"/>
    <n v="0"/>
    <n v="3050.2326492800003"/>
    <n v="1029.175756943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20.936121982752"/>
    <n v="0.90980600385934929"/>
    <n v="0"/>
    <n v="9.3830269854770859E-2"/>
    <n v="0"/>
    <n v="0"/>
    <n v="0"/>
    <n v="0"/>
    <n v="0"/>
    <n v="0.21000309835290729"/>
    <n v="2.0247098722350396E-2"/>
    <n v="0"/>
    <n v="0"/>
    <n v="0.10313217263542754"/>
    <s v=""/>
    <n v="0"/>
    <s v=""/>
  </r>
  <r>
    <x v="3"/>
    <d v="2019-12-01T00:00:00"/>
    <x v="7"/>
    <x v="6"/>
    <n v="18895.401018269797"/>
    <n v="1613.00442621394"/>
    <n v="0"/>
    <n v="0"/>
    <n v="37500"/>
    <n v="3615.4999999823299"/>
    <n v="0"/>
    <n v="0"/>
    <n v="2788.1367660000001"/>
    <n v="438.3349151618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5.43870120105"/>
    <n v="1.3462636559164243"/>
    <n v="0"/>
    <n v="0.11492369141806097"/>
    <n v="0"/>
    <n v="0"/>
    <n v="0"/>
    <n v="0"/>
    <n v="0"/>
    <n v="2.6250387293413486"/>
    <n v="0.25308873402366033"/>
    <n v="0"/>
    <n v="0"/>
    <n v="8.5364921583529249E-2"/>
    <s v=""/>
    <n v="0"/>
    <s v=""/>
  </r>
  <r>
    <x v="3"/>
    <d v="2019-12-01T00:00:00"/>
    <x v="7"/>
    <x v="7"/>
    <n v="6004.6161588200102"/>
    <n v="430.96706899682403"/>
    <n v="0"/>
    <n v="0"/>
    <n v="3000.0000000800001"/>
    <n v="289.24000000512302"/>
    <n v="0"/>
    <n v="0"/>
    <n v="3120.4884719000102"/>
    <n v="578.5819108124029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35.3905799973"/>
    <n v="0.42180902062900399"/>
    <n v="0"/>
    <n v="3.0274341021762522E-2"/>
    <n v="0"/>
    <n v="0"/>
    <n v="0"/>
    <n v="0"/>
    <n v="0"/>
    <n v="0.21000309835290798"/>
    <n v="2.0247098722350396E-2"/>
    <n v="0"/>
    <n v="0"/>
    <n v="7.1772625859487918E-2"/>
    <s v=""/>
    <n v="0"/>
    <s v=""/>
  </r>
  <r>
    <x v="3"/>
    <d v="2019-12-01T00:00:00"/>
    <x v="7"/>
    <x v="8"/>
    <n v="16799.86448968"/>
    <n v="1210.61522005862"/>
    <n v="0"/>
    <n v="0"/>
    <n v="3000.0000000800001"/>
    <n v="289.24000000512098"/>
    <n v="0"/>
    <n v="0"/>
    <n v="9584.2518920000002"/>
    <n v="564.4037819999979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96.671744229321"/>
    <n v="1.1917610620788748"/>
    <n v="0"/>
    <n v="8.5879507022939866E-2"/>
    <n v="0"/>
    <n v="0"/>
    <n v="0"/>
    <n v="0"/>
    <n v="0"/>
    <n v="0.21000309835290798"/>
    <n v="2.0247098722350254E-2"/>
    <n v="0"/>
    <n v="0"/>
    <n v="7.20610110160287E-2"/>
    <s v=""/>
    <n v="0"/>
    <s v=""/>
  </r>
  <r>
    <x v="3"/>
    <d v="2019-12-01T00:00:00"/>
    <x v="7"/>
    <x v="9"/>
    <n v="6632.0677586867105"/>
    <n v="606.298262403379"/>
    <n v="0"/>
    <n v="0"/>
    <n v="7500.0000001999797"/>
    <n v="723.10000001279104"/>
    <n v="0"/>
    <n v="0"/>
    <n v="7127.0650919999998"/>
    <n v="696.6534575535240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18.393919963497"/>
    <n v="0.46974661539291135"/>
    <n v="0"/>
    <n v="4.2943855075899921E-2"/>
    <n v="0"/>
    <n v="0"/>
    <n v="0"/>
    <n v="0"/>
    <n v="0"/>
    <n v="0.52500774588226851"/>
    <n v="5.0617746805874837E-2"/>
    <n v="0"/>
    <n v="0"/>
    <n v="9.1419189981774077E-2"/>
    <s v=""/>
    <n v="0"/>
    <s v=""/>
  </r>
  <r>
    <x v="3"/>
    <d v="2019-12-01T00:00:00"/>
    <x v="7"/>
    <x v="10"/>
    <n v="4022.7532550000001"/>
    <n v="257.75643237999998"/>
    <n v="0"/>
    <n v="0"/>
    <n v="3000.0000000800501"/>
    <n v="289.24000000512098"/>
    <n v="0"/>
    <n v="0"/>
    <n v="6604.9894907199896"/>
    <n v="872.27234529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68.187184901108"/>
    <n v="0.28594681049719611"/>
    <n v="0"/>
    <n v="1.8321936507686001E-2"/>
    <n v="0"/>
    <n v="0"/>
    <n v="0"/>
    <n v="0"/>
    <n v="0"/>
    <n v="0.21000309835291148"/>
    <n v="2.0247098722350254E-2"/>
    <n v="0"/>
    <n v="0"/>
    <n v="6.4074631487682429E-2"/>
    <s v=""/>
    <n v="0"/>
    <s v=""/>
  </r>
  <r>
    <x v="3"/>
    <d v="2019-12-01T00:00:00"/>
    <x v="7"/>
    <x v="11"/>
    <n v="24636.326036499999"/>
    <n v="1838.3124907714"/>
    <n v="0"/>
    <n v="0"/>
    <n v="3000.0000000799901"/>
    <n v="289.24000000512302"/>
    <n v="0"/>
    <n v="0"/>
    <n v="50812.288359380997"/>
    <n v="5206.29093447408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09.036347848778"/>
    <n v="1.7586024780557545"/>
    <n v="0"/>
    <n v="0.13122333650406229"/>
    <n v="0"/>
    <n v="0"/>
    <n v="0"/>
    <n v="0"/>
    <n v="0"/>
    <n v="0.21000309835290729"/>
    <n v="2.0247098722350396E-2"/>
    <n v="0"/>
    <n v="0"/>
    <n v="7.4617964060381584E-2"/>
    <s v=""/>
    <n v="0"/>
    <s v=""/>
  </r>
  <r>
    <x v="3"/>
    <d v="2019-12-01T00:00:00"/>
    <x v="6"/>
    <x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59.242079781492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9.300423305131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2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08.829502173983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3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47.382822058595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390.750667517401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5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20.936121982752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6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5.43870120105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7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35.3905799973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8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96.671744229321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9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18.393919963497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68.187184901108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1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09.036347848778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3"/>
    <x v="0"/>
    <n v="48.082000000000001"/>
    <n v="30.241606491957999"/>
    <n v="48.01"/>
    <n v="30.2182"/>
    <n v="423.03291514999995"/>
    <n v="229.10341936966"/>
    <n v="405.874521372451"/>
    <n v="223.80401346110298"/>
    <n v="14.884"/>
    <n v="11.550756361784801"/>
    <n v="0"/>
    <n v="0"/>
    <s v="Bebas Handal"/>
    <s v="Term Master"/>
    <n v="0"/>
    <n v="0"/>
    <n v="0"/>
    <n v="0"/>
    <n v="0"/>
    <n v="0"/>
    <n v="0"/>
    <n v="0"/>
    <n v="27.204999999999998"/>
    <n v="20.805"/>
    <n v="0"/>
    <n v="0"/>
    <n v="0"/>
    <n v="0"/>
    <n v="0"/>
    <n v="0"/>
    <n v="0"/>
    <n v="0"/>
    <n v="7.2000000000002728E-2"/>
    <n v="13.58"/>
    <n v="16.504000000000001"/>
    <n v="0"/>
    <n v="0"/>
    <n v="0"/>
    <n v="0"/>
    <n v="0"/>
    <n v="0"/>
    <n v="0"/>
    <n v="0"/>
    <n v="0.15760649195799559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159.242079781492"/>
    <n v="3.395803230785783E-3"/>
    <n v="0"/>
    <n v="2.1358209939175425E-3"/>
    <n v="0"/>
    <n v="3.3907182128452527E-3"/>
    <n v="0"/>
    <n v="2.1341679045907189E-3"/>
    <n v="0"/>
    <n v="2.9612740961464601E-2"/>
    <n v="1.6037475969863744E-2"/>
    <n v="2.8411635676148451E-2"/>
    <n v="1.5666512083131412E-2"/>
    <n v="0.62895899696264712"/>
    <s v=""/>
    <n v="0.99922601691268542"/>
    <s v=""/>
  </r>
  <r>
    <x v="3"/>
    <d v="2019-12-01T00:00:00"/>
    <x v="3"/>
    <x v="1"/>
    <n v="29.682300000000001"/>
    <n v="19.035035655720403"/>
    <n v="30"/>
    <n v="19"/>
    <n v="366.62852642000001"/>
    <n v="198.556296763944"/>
    <n v="351.75791848272598"/>
    <n v="193.96347831087101"/>
    <n v="9.1199999999999992"/>
    <n v="8.1280052704999992"/>
    <n v="0"/>
    <n v="0"/>
    <s v="Bebas Handal"/>
    <s v="Term Master"/>
    <n v="0"/>
    <n v="0"/>
    <n v="0"/>
    <n v="0"/>
    <n v="0"/>
    <n v="0"/>
    <n v="0"/>
    <n v="0"/>
    <n v="15.746"/>
    <n v="7.3330000000000002"/>
    <n v="0"/>
    <n v="0"/>
    <n v="0"/>
    <n v="0"/>
    <n v="0"/>
    <n v="0"/>
    <n v="0"/>
    <n v="0"/>
    <n v="6.6033000000000008"/>
    <n v="6.8280000000000003"/>
    <n v="6.7530000000000001"/>
    <n v="0"/>
    <n v="0"/>
    <n v="0"/>
    <n v="0"/>
    <n v="0"/>
    <n v="0"/>
    <n v="0"/>
    <n v="0"/>
    <n v="5.4540356557204035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039.300423305131"/>
    <n v="2.1142292781716966E-3"/>
    <n v="0"/>
    <n v="1.3558393282988937E-3"/>
    <n v="0"/>
    <n v="2.1368586108607116E-3"/>
    <n v="0"/>
    <n v="1.3533437868784505E-3"/>
    <n v="0"/>
    <n v="2.5664375496902612E-2"/>
    <n v="1.3899145838931929E-2"/>
    <n v="2.462341758319074E-2"/>
    <n v="1.357764380383459E-2"/>
    <n v="0.64129247584319282"/>
    <s v=""/>
    <n v="0.99815941213065851"/>
    <s v=""/>
  </r>
  <r>
    <x v="3"/>
    <d v="2019-12-01T00:00:00"/>
    <x v="3"/>
    <x v="2"/>
    <n v="38.439900000000002"/>
    <n v="28.811691088891397"/>
    <n v="38"/>
    <n v="28.811691088891397"/>
    <n v="394.83072079000004"/>
    <n v="213.829858068346"/>
    <n v="378.81621992768299"/>
    <n v="208.88374588601698"/>
    <n v="24.920999999999999"/>
    <n v="16.665169930099999"/>
    <n v="0"/>
    <n v="0"/>
    <s v="Bebas Handal"/>
    <s v="Term Master"/>
    <n v="0"/>
    <n v="0"/>
    <n v="0"/>
    <n v="0"/>
    <n v="0"/>
    <n v="0"/>
    <n v="0"/>
    <n v="0"/>
    <n v="8.5558999999999994"/>
    <n v="27.706"/>
    <n v="0"/>
    <n v="0"/>
    <n v="0"/>
    <n v="0"/>
    <n v="0"/>
    <n v="0"/>
    <n v="0"/>
    <n v="0"/>
    <n v="2.1780000000000044"/>
    <n v="3.677"/>
    <n v="22.767341999999999"/>
    <n v="0"/>
    <n v="0"/>
    <n v="0"/>
    <n v="0"/>
    <n v="0"/>
    <n v="0"/>
    <n v="0"/>
    <n v="0"/>
    <n v="2.3673490888913982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208.829502173983"/>
    <n v="2.7053530337680953E-3"/>
    <n v="0"/>
    <n v="2.0277314950174568E-3"/>
    <n v="0"/>
    <n v="2.6743934110959608E-3"/>
    <n v="0"/>
    <n v="2.0277314950174568E-3"/>
    <n v="0"/>
    <n v="2.7638558229533615E-2"/>
    <n v="1.4968310904505918E-2"/>
    <n v="2.651752662967621E-2"/>
    <n v="1.4622077943485098E-2"/>
    <n v="0.74952565144267802"/>
    <s v=""/>
    <n v="1"/>
    <s v=""/>
  </r>
  <r>
    <x v="3"/>
    <d v="2019-12-01T00:00:00"/>
    <x v="3"/>
    <x v="3"/>
    <n v="26.856000000000002"/>
    <n v="18.7234499400952"/>
    <n v="27"/>
    <n v="18.7234499400952"/>
    <n v="423.03291514999995"/>
    <n v="229.10341936966"/>
    <n v="405.87452137244998"/>
    <n v="223.80401346110298"/>
    <n v="17.308"/>
    <n v="14.6865804342"/>
    <n v="0"/>
    <n v="0"/>
    <s v="Bebas Handal"/>
    <s v="Term Master"/>
    <n v="0"/>
    <n v="0"/>
    <n v="0"/>
    <n v="0"/>
    <n v="0"/>
    <n v="0"/>
    <n v="0"/>
    <n v="0"/>
    <n v="9.35"/>
    <n v="13.675000000000001"/>
    <n v="0"/>
    <n v="0"/>
    <n v="0"/>
    <n v="0"/>
    <n v="0"/>
    <n v="0"/>
    <n v="0"/>
    <n v="0"/>
    <n v="3.8310000000000031"/>
    <n v="3.8618999999999999"/>
    <n v="10.794936"/>
    <n v="0"/>
    <n v="0"/>
    <n v="0"/>
    <n v="0"/>
    <n v="0"/>
    <n v="0"/>
    <n v="0"/>
    <n v="0"/>
    <n v="4.0666139400952002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147.382822058595"/>
    <n v="1.8983016390937083E-3"/>
    <n v="0"/>
    <n v="1.3234567959030277E-3"/>
    <n v="0"/>
    <n v="1.9084802001612348E-3"/>
    <n v="0"/>
    <n v="1.3234567959030277E-3"/>
    <n v="0"/>
    <n v="2.9612740961464601E-2"/>
    <n v="1.6037475969863744E-2"/>
    <n v="2.8411635676148378E-2"/>
    <n v="1.5666512083131412E-2"/>
    <n v="0.69717939902052428"/>
    <s v=""/>
    <n v="1"/>
    <s v=""/>
  </r>
  <r>
    <x v="3"/>
    <d v="2019-12-01T00:00:00"/>
    <x v="3"/>
    <x v="4"/>
    <n v="77.481800000000007"/>
    <n v="53.349123944300004"/>
    <n v="77.481800000000007"/>
    <n v="53.349123944300004"/>
    <n v="282.02194343000002"/>
    <n v="152.73561291208"/>
    <n v="270.58301424823998"/>
    <n v="149.202675640715"/>
    <n v="4.5060000000000002"/>
    <n v="4.0024485801000003"/>
    <n v="0"/>
    <n v="0"/>
    <s v="Bebas Handal"/>
    <s v="Term Master"/>
    <n v="0"/>
    <n v="0"/>
    <n v="0"/>
    <n v="0"/>
    <n v="0"/>
    <n v="0"/>
    <n v="0"/>
    <n v="0"/>
    <n v="34.273000000000003"/>
    <n v="43"/>
    <n v="0"/>
    <n v="0"/>
    <n v="0"/>
    <n v="0"/>
    <n v="0"/>
    <n v="0"/>
    <n v="0"/>
    <n v="0"/>
    <n v="0.20880000000001075"/>
    <n v="16"/>
    <n v="37"/>
    <n v="0"/>
    <n v="0"/>
    <n v="0"/>
    <n v="0"/>
    <n v="0"/>
    <n v="0"/>
    <n v="0"/>
    <n v="0"/>
    <n v="0.34912394430000404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390.750667517401"/>
    <n v="5.3841388673970172E-3"/>
    <n v="0"/>
    <n v="3.7071814512580565E-3"/>
    <n v="0"/>
    <n v="5.3841388673970172E-3"/>
    <n v="0"/>
    <n v="3.7071814512580565E-3"/>
    <n v="0"/>
    <n v="1.9741827307409733E-2"/>
    <n v="1.0691650646503962E-2"/>
    <n v="1.8941090450761384E-2"/>
    <n v="1.044434138875285E-2"/>
    <n v="0.68853748808494375"/>
    <s v=""/>
    <n v="1"/>
    <s v=""/>
  </r>
  <r>
    <x v="3"/>
    <d v="2019-12-01T00:00:00"/>
    <x v="3"/>
    <x v="5"/>
    <n v="41.374699999999997"/>
    <n v="28.870362593400003"/>
    <n v="41.374699999999997"/>
    <n v="28.870362593400003"/>
    <n v="338.42633205999999"/>
    <n v="183.28273546263"/>
    <n v="324.69961703795997"/>
    <n v="179.043210735781"/>
    <n v="3.7109999999999999"/>
    <n v="2.4688054546"/>
    <n v="0"/>
    <n v="0"/>
    <s v="Bebas Handal"/>
    <s v="Term Master"/>
    <n v="0"/>
    <n v="0"/>
    <n v="0"/>
    <n v="0"/>
    <n v="0"/>
    <n v="0"/>
    <n v="0"/>
    <n v="0"/>
    <n v="17.073"/>
    <n v="21.991"/>
    <n v="0"/>
    <n v="0"/>
    <n v="0"/>
    <n v="0"/>
    <n v="0"/>
    <n v="0"/>
    <n v="0"/>
    <n v="0"/>
    <n v="2.3106999999999971"/>
    <n v="6.8730000000000002"/>
    <n v="20.423999999999999"/>
    <n v="0"/>
    <n v="0"/>
    <n v="0"/>
    <n v="0"/>
    <n v="0"/>
    <n v="0"/>
    <n v="0"/>
    <n v="0"/>
    <n v="1.5733625934000024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220.936121982752"/>
    <n v="2.9094216896202005E-3"/>
    <n v="0"/>
    <n v="2.0301309524041909E-3"/>
    <n v="0"/>
    <n v="2.9094216896202005E-3"/>
    <n v="0"/>
    <n v="2.0301309524041909E-3"/>
    <n v="0"/>
    <n v="2.369019276497162E-2"/>
    <n v="1.2829980773574102E-2"/>
    <n v="2.2729308536718638E-2"/>
    <n v="1.2533209664187998E-2"/>
    <n v="0.69777817345865967"/>
    <s v=""/>
    <n v="1"/>
    <s v=""/>
  </r>
  <r>
    <x v="3"/>
    <d v="2019-12-01T00:00:00"/>
    <x v="3"/>
    <x v="6"/>
    <n v="70.579400000000007"/>
    <n v="42.848974086618"/>
    <n v="70.579400000000007"/>
    <n v="42.848974086618"/>
    <n v="451.23510941000001"/>
    <n v="244.37698061581"/>
    <n v="432.93282271722001"/>
    <n v="238.72428098102998"/>
    <n v="10.436999999999999"/>
    <n v="7.4063174870999999"/>
    <n v="0"/>
    <n v="0"/>
    <s v="Bebas Handal"/>
    <s v="Term Master"/>
    <n v="0"/>
    <n v="0"/>
    <n v="0"/>
    <n v="0"/>
    <n v="0"/>
    <n v="0"/>
    <n v="0"/>
    <n v="0"/>
    <n v="41.566000000000003"/>
    <n v="20.76"/>
    <n v="0"/>
    <n v="0"/>
    <n v="0"/>
    <n v="0"/>
    <n v="0"/>
    <n v="0"/>
    <n v="0"/>
    <n v="0"/>
    <n v="8.2533999999999992"/>
    <n v="20.12"/>
    <n v="15.26"/>
    <n v="0"/>
    <n v="0"/>
    <n v="0"/>
    <n v="0"/>
    <n v="0"/>
    <n v="0"/>
    <n v="0"/>
    <n v="0"/>
    <n v="7.4689740866179974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035.43870120105"/>
    <n v="5.0286564960709303E-3"/>
    <n v="0"/>
    <n v="3.0529130580685946E-3"/>
    <n v="0"/>
    <n v="5.0286564960709303E-3"/>
    <n v="0"/>
    <n v="3.0529130580685946E-3"/>
    <n v="0"/>
    <n v="3.1586923686395492E-2"/>
    <n v="1.7106641031360035E-2"/>
    <n v="3.0305744715620656E-2"/>
    <n v="1.6710946218916535E-2"/>
    <n v="0.60710312196785465"/>
    <s v=""/>
    <n v="1"/>
    <s v=""/>
  </r>
  <r>
    <x v="3"/>
    <d v="2019-12-01T00:00:00"/>
    <x v="3"/>
    <x v="7"/>
    <n v="33.901000000000003"/>
    <n v="16.710020753649999"/>
    <n v="33.901000000000003"/>
    <n v="16.710020753649999"/>
    <n v="507.63949814"/>
    <n v="274.92410322153"/>
    <n v="487.04942560693996"/>
    <n v="268.56481613125999"/>
    <n v="54.052"/>
    <n v="28.267064899000001"/>
    <n v="0"/>
    <n v="0"/>
    <s v="Bebas Handal"/>
    <s v="Term Master"/>
    <n v="0"/>
    <n v="0"/>
    <n v="0"/>
    <n v="0"/>
    <n v="0"/>
    <n v="0"/>
    <n v="0"/>
    <n v="0"/>
    <n v="30.34"/>
    <n v="3.1560000000000001"/>
    <n v="0"/>
    <n v="0"/>
    <n v="0"/>
    <n v="0"/>
    <n v="0"/>
    <n v="0"/>
    <n v="0"/>
    <n v="0"/>
    <n v="0.40500000000000114"/>
    <n v="13.632999999999999"/>
    <n v="2.306"/>
    <n v="0"/>
    <n v="0"/>
    <n v="0"/>
    <n v="0"/>
    <n v="0"/>
    <n v="0"/>
    <n v="0"/>
    <n v="0"/>
    <n v="0.77102075364999934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235.3905799973"/>
    <n v="2.3814590691761993E-3"/>
    <n v="0"/>
    <n v="1.173836478862048E-3"/>
    <n v="0"/>
    <n v="2.3814590691761993E-3"/>
    <n v="0"/>
    <n v="1.173836478862048E-3"/>
    <n v="0"/>
    <n v="3.553528915095748E-2"/>
    <n v="1.9244971162292131E-2"/>
    <n v="3.4093962808578016E-2"/>
    <n v="1.8799814498213219E-2"/>
    <n v="0.4929064261717942"/>
    <s v=""/>
    <n v="1"/>
    <s v=""/>
  </r>
  <r>
    <x v="3"/>
    <d v="2019-12-01T00:00:00"/>
    <x v="3"/>
    <x v="8"/>
    <n v="60.798000000000002"/>
    <n v="41.465757163516997"/>
    <n v="60.798000000000002"/>
    <n v="41.465757163516997"/>
    <n v="564.04388675999996"/>
    <n v="305.47122576899"/>
    <n v="541.16602839646998"/>
    <n v="298.40535122627"/>
    <n v="156.68020000000001"/>
    <n v="70.638534520500002"/>
    <n v="0"/>
    <n v="0"/>
    <s v="Bebas Handal"/>
    <s v="Term Master"/>
    <n v="0"/>
    <n v="0"/>
    <n v="0"/>
    <n v="0"/>
    <n v="0"/>
    <n v="0"/>
    <n v="0"/>
    <n v="0"/>
    <n v="29.914999999999999"/>
    <n v="27.798999999999999"/>
    <n v="0"/>
    <n v="0"/>
    <n v="0"/>
    <n v="0"/>
    <n v="0"/>
    <n v="0"/>
    <n v="0"/>
    <n v="0"/>
    <n v="3.0840000000000032"/>
    <n v="16.640999999999998"/>
    <n v="21.475999999999999"/>
    <n v="0"/>
    <n v="0"/>
    <n v="0"/>
    <n v="0"/>
    <n v="0"/>
    <n v="0"/>
    <n v="0"/>
    <n v="0"/>
    <n v="3.3487571635169999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096.671744229321"/>
    <n v="4.3129329463806624E-3"/>
    <n v="0"/>
    <n v="2.9415281788406269E-3"/>
    <n v="0"/>
    <n v="4.3129329463806624E-3"/>
    <n v="0"/>
    <n v="2.9415281788406269E-3"/>
    <n v="0"/>
    <n v="3.9483654607819357E-2"/>
    <n v="2.1383301289145968E-2"/>
    <n v="3.7882180894521972E-2"/>
    <n v="2.0888682773644446E-2"/>
    <n v="0.68202501995981779"/>
    <s v=""/>
    <n v="1"/>
    <s v=""/>
  </r>
  <r>
    <x v="3"/>
    <d v="2019-12-01T00:00:00"/>
    <x v="3"/>
    <x v="9"/>
    <n v="64.720200000000006"/>
    <n v="36.521151770545998"/>
    <n v="64.720200000000006"/>
    <n v="36.521151770545998"/>
    <n v="620.44827549000001"/>
    <n v="336.01834837471"/>
    <n v="595.28263128620006"/>
    <n v="328.24588637650004"/>
    <n v="108.374"/>
    <n v="59.703022968588201"/>
    <n v="0"/>
    <n v="0"/>
    <s v="Bebas Handal"/>
    <s v="Term Master"/>
    <n v="0"/>
    <n v="0"/>
    <n v="0"/>
    <n v="0"/>
    <n v="0"/>
    <n v="0"/>
    <n v="0"/>
    <n v="0"/>
    <n v="39.594000000000001"/>
    <n v="23.17"/>
    <n v="0"/>
    <n v="0"/>
    <n v="0"/>
    <n v="0"/>
    <n v="0"/>
    <n v="0"/>
    <n v="0"/>
    <n v="0"/>
    <n v="1.9562000000000026"/>
    <n v="17.5"/>
    <n v="17.41"/>
    <n v="0"/>
    <n v="0"/>
    <n v="0"/>
    <n v="0"/>
    <n v="0"/>
    <n v="0"/>
    <n v="0"/>
    <n v="0"/>
    <n v="1.6111517705460017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118.393919963497"/>
    <n v="4.5841049886336744E-3"/>
    <n v="0"/>
    <n v="2.5867780696290717E-3"/>
    <n v="0"/>
    <n v="4.5841049886336744E-3"/>
    <n v="0"/>
    <n v="2.5867780696290717E-3"/>
    <n v="0"/>
    <n v="4.3432020072381353E-2"/>
    <n v="2.3521631420078064E-2"/>
    <n v="4.1670398987480033E-2"/>
    <n v="2.2977551052941129E-2"/>
    <n v="0.56429293745300535"/>
    <s v=""/>
    <n v="1"/>
    <s v=""/>
  </r>
  <r>
    <x v="3"/>
    <d v="2019-12-01T00:00:00"/>
    <x v="3"/>
    <x v="10"/>
    <n v="148.60040000000001"/>
    <n v="70.339024280000004"/>
    <n v="148.60040000000001"/>
    <n v="70.339024280000004"/>
    <n v="761.45924721000006"/>
    <n v="412.38615483229"/>
    <n v="730.57413841041"/>
    <n v="402.84722419689001"/>
    <n v="232.06469999999999"/>
    <n v="108.25060940979999"/>
    <n v="0"/>
    <n v="0"/>
    <s v="Bebas Handal"/>
    <s v="Term Master"/>
    <n v="0"/>
    <n v="0"/>
    <n v="0"/>
    <n v="0"/>
    <n v="0"/>
    <n v="0"/>
    <n v="0"/>
    <n v="0"/>
    <n v="150"/>
    <n v="28.361999999999998"/>
    <n v="0"/>
    <n v="0"/>
    <n v="0"/>
    <n v="0"/>
    <n v="0"/>
    <n v="0"/>
    <n v="0"/>
    <n v="0"/>
    <n v="-29.761599999999987"/>
    <n v="67.5"/>
    <n v="19.934999999999999"/>
    <n v="0"/>
    <n v="0"/>
    <n v="0"/>
    <n v="0"/>
    <n v="0"/>
    <n v="0"/>
    <n v="0"/>
    <n v="0"/>
    <n v="-17.095975719999998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068.187184901108"/>
    <n v="1.056286769907978E-2"/>
    <n v="0"/>
    <n v="4.9998641157897308E-3"/>
    <n v="0"/>
    <n v="1.056286769907978E-2"/>
    <n v="0"/>
    <n v="4.9998641157897308E-3"/>
    <n v="0"/>
    <n v="5.3302933726436227E-2"/>
    <n v="2.8867456743437846E-2"/>
    <n v="5.1140944212867023E-2"/>
    <n v="2.8199721747319828E-2"/>
    <n v="0.47334343837567056"/>
    <s v=""/>
    <n v="1"/>
    <s v=""/>
  </r>
  <r>
    <x v="3"/>
    <d v="2019-12-01T00:00:00"/>
    <x v="3"/>
    <x v="11"/>
    <n v="93.883499999999998"/>
    <n v="58.3334631882"/>
    <n v="93.883499999999998"/>
    <n v="58.3334631882"/>
    <n v="867.20063016999995"/>
    <n v="469.65288642185999"/>
    <n v="832.02660620406994"/>
    <n v="458.78931534118004"/>
    <n v="37.427"/>
    <n v="20.5271915599549"/>
    <n v="0"/>
    <n v="0"/>
    <s v="Bebas Handal"/>
    <s v="Term Master"/>
    <n v="0"/>
    <n v="0"/>
    <n v="0"/>
    <n v="0"/>
    <n v="0"/>
    <n v="0"/>
    <n v="0"/>
    <n v="0"/>
    <n v="57.642000000000003"/>
    <n v="17.484999999999999"/>
    <n v="0"/>
    <n v="0"/>
    <n v="0"/>
    <n v="0"/>
    <n v="0"/>
    <n v="0"/>
    <n v="0"/>
    <n v="0"/>
    <n v="18.756499999999988"/>
    <n v="26.459"/>
    <n v="12.888999999999999"/>
    <n v="0"/>
    <n v="0"/>
    <n v="0"/>
    <n v="0"/>
    <n v="0"/>
    <n v="0"/>
    <n v="0"/>
    <n v="0"/>
    <n v="18.985463188200001"/>
    <n v="1"/>
    <n v="1"/>
    <s v="pAPE ratio"/>
    <s v="pAPE ratio"/>
    <s v="pAPE ratio"/>
    <s v="pAPE ratio"/>
    <s v="pAPE ratio"/>
    <s v="pAPE ratio"/>
    <s v="pAPE ratio"/>
    <s v="pAPE ratio"/>
    <s v="Traditional"/>
    <s v="Traditional"/>
    <s v="Product Type"/>
    <s v="Product Type"/>
    <s v="Product Type"/>
    <s v="Product Type"/>
    <s v="Product Type"/>
    <s v="Product Type"/>
    <s v="Product Type"/>
    <s v="Product Type"/>
    <s v="IDR"/>
    <n v="14009.036347848778"/>
    <n v="6.7016386901170904E-3"/>
    <n v="0"/>
    <n v="4.1639882815464081E-3"/>
    <n v="0"/>
    <n v="6.7016386901170904E-3"/>
    <n v="0"/>
    <n v="4.1639882815464081E-3"/>
    <n v="0"/>
    <n v="6.0704939741479294E-2"/>
    <n v="3.2876187098782296E-2"/>
    <n v="5.824272173675004E-2"/>
    <n v="3.2115725903429294E-2"/>
    <n v="0.62133882085989556"/>
    <s v=""/>
    <n v="1"/>
    <s v=""/>
  </r>
  <r>
    <x v="3"/>
    <d v="2019-12-01T00:00:00"/>
    <x v="4"/>
    <x v="0"/>
    <n v="70456.431752679986"/>
    <n v="8721.2184133132232"/>
    <n v="3726.5215000000003"/>
    <n v="1850.6417000000001"/>
    <n v="68989.122146288995"/>
    <n v="10201.358934837977"/>
    <n v="4238.3188068953914"/>
    <n v="2333.3410330040888"/>
    <n v="21594.855079599998"/>
    <n v="4546.2814876984976"/>
    <n v="1864.7"/>
    <n v="807.799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59.242079781492"/>
    <n v="4.9760030484461693"/>
    <n v="0"/>
    <n v="0.61593822354139804"/>
    <n v="0"/>
    <n v="0.2631865094898857"/>
    <n v="0"/>
    <n v="0.13070203119435328"/>
    <n v="0"/>
    <n v="4.8293098009938555"/>
    <n v="0.71410566122298935"/>
    <n v="0.29668669374389917"/>
    <n v="0.16333628214392223"/>
    <n v="0.12378172150311159"/>
    <s v=""/>
    <n v="0.21219990284556292"/>
    <s v=""/>
  </r>
  <r>
    <x v="3"/>
    <d v="2019-12-01T00:00:00"/>
    <x v="4"/>
    <x v="1"/>
    <n v="20766.081860675"/>
    <n v="4346.6920047494041"/>
    <n v="2425.7199999999998"/>
    <n v="815.26459999999997"/>
    <n v="22659.894440029999"/>
    <n v="6096.340917785622"/>
    <n v="4597.6308089796839"/>
    <n v="1732.9862853491359"/>
    <n v="14468.28992021"/>
    <n v="4598.2022181835991"/>
    <n v="3038.9849999999997"/>
    <n v="1168.18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9.300423305131"/>
    <n v="1.4791393612607266"/>
    <n v="0"/>
    <n v="0.30960887463693909"/>
    <n v="0"/>
    <n v="0.17278068898456816"/>
    <n v="0"/>
    <n v="5.8070172687997121E-2"/>
    <n v="0"/>
    <n v="1.5862160135430785"/>
    <n v="0.42675016043881708"/>
    <n v="0.32183890498092443"/>
    <n v="0.1213108297722368"/>
    <n v="0.20931690599663827"/>
    <s v=""/>
    <n v="0.18755978088836356"/>
    <s v=""/>
  </r>
  <r>
    <x v="3"/>
    <d v="2019-12-01T00:00:00"/>
    <x v="4"/>
    <x v="2"/>
    <n v="29159.189535969799"/>
    <n v="5188.6193430234707"/>
    <n v="3723.2165"/>
    <n v="1339.3090910888914"/>
    <n v="44241.216862474001"/>
    <n v="8981.2378546908622"/>
    <n v="5474.9530625010939"/>
    <n v="2065.9276663390419"/>
    <n v="99895.656100630993"/>
    <n v="11179.660088903011"/>
    <n v="3952.84"/>
    <n v="1537.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08.829502173983"/>
    <n v="2.0521880096814713"/>
    <n v="0"/>
    <n v="0.36516866799123743"/>
    <n v="0"/>
    <n v="0.26203541251799378"/>
    <n v="0"/>
    <n v="9.4258931806027652E-2"/>
    <n v="0"/>
    <n v="3.0969308719249016"/>
    <n v="0.62869592549306996"/>
    <n v="0.38325236881043728"/>
    <n v="0.1446170702975407"/>
    <n v="0.17794113710269499"/>
    <s v=""/>
    <n v="0.25812436845838449"/>
    <s v=""/>
  </r>
  <r>
    <x v="3"/>
    <d v="2019-12-01T00:00:00"/>
    <x v="4"/>
    <x v="3"/>
    <n v="24312.996552719"/>
    <n v="4971.119447192812"/>
    <n v="2574.8154"/>
    <n v="850.32584994009517"/>
    <n v="33766.432118441975"/>
    <n v="8809.2203372981839"/>
    <n v="6568.2769901329102"/>
    <n v="2439.5335509528309"/>
    <n v="12178.248276716002"/>
    <n v="3308.504745721455"/>
    <n v="2235.96"/>
    <n v="88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47.382822058595"/>
    <n v="1.718550834350095"/>
    <n v="0"/>
    <n v="0.35138085324459051"/>
    <n v="0"/>
    <n v="0.18199941518408258"/>
    <n v="0"/>
    <n v="6.0104816603553511E-2"/>
    <n v="0"/>
    <n v="2.3636851216689556"/>
    <n v="0.61665452161891177"/>
    <n v="0.45978617291041368"/>
    <n v="0.17076986807410155"/>
    <n v="0.20446346201767859"/>
    <s v=""/>
    <n v="0.17105319213769318"/>
    <s v=""/>
  </r>
  <r>
    <x v="3"/>
    <d v="2019-12-01T00:00:00"/>
    <x v="4"/>
    <x v="4"/>
    <n v="21371.54737853018"/>
    <n v="7948.7782651275074"/>
    <n v="3188.4253000000003"/>
    <n v="1246.8481239442999"/>
    <n v="25791.349328034026"/>
    <n v="7215.7344764253821"/>
    <n v="5634.0778193789802"/>
    <n v="2061.8027492462061"/>
    <n v="23995.82443543"/>
    <n v="8185.0799179048108"/>
    <n v="4989.25"/>
    <n v="2472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390.750667517401"/>
    <n v="1.4850891292814721"/>
    <n v="0"/>
    <n v="0.55235327529295453"/>
    <n v="0"/>
    <n v="0.22156073534071222"/>
    <n v="0"/>
    <n v="8.6642326918961066E-2"/>
    <n v="0"/>
    <n v="1.8054210898149676"/>
    <n v="0.50510886563360657"/>
    <n v="0.39439126613314335"/>
    <n v="0.14432832184090028"/>
    <n v="0.3719327442388583"/>
    <s v=""/>
    <n v="0.15686034788697165"/>
    <s v=""/>
  </r>
  <r>
    <x v="3"/>
    <d v="2019-12-01T00:00:00"/>
    <x v="4"/>
    <x v="5"/>
    <n v="22911.407654280199"/>
    <n v="6624.0700312320105"/>
    <n v="1755.4270000000001"/>
    <n v="719.7940625934001"/>
    <n v="27795.574674787989"/>
    <n v="7853.1887483766332"/>
    <n v="6153.4788076223604"/>
    <n v="2262.2967308941461"/>
    <n v="11886.352441879999"/>
    <n v="3716.3097252596003"/>
    <n v="2201"/>
    <n v="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20.936121982752"/>
    <n v="1.6111040410949951"/>
    <n v="0"/>
    <n v="0.46579704559621149"/>
    <n v="0"/>
    <n v="0.12343962344971493"/>
    <n v="0"/>
    <n v="5.0615097094820712E-2"/>
    <n v="0"/>
    <n v="1.9457189340164809"/>
    <n v="0.54973132302176997"/>
    <n v="0.43074987173839785"/>
    <n v="0.15836310762291883"/>
    <n v="0.28911667633806576"/>
    <s v=""/>
    <n v="0.10866341376217691"/>
    <s v=""/>
  </r>
  <r>
    <x v="3"/>
    <d v="2019-12-01T00:00:00"/>
    <x v="4"/>
    <x v="6"/>
    <n v="37403.681818269797"/>
    <n v="10155.758109611477"/>
    <n v="2284.5794000000001"/>
    <n v="397.848974086618"/>
    <n v="64669.563249790008"/>
    <n v="11811.884353505382"/>
    <n v="6794.4021496563"/>
    <n v="2487.0296042283321"/>
    <n v="11192.25162359999"/>
    <n v="3344.7647539701998"/>
    <n v="2426"/>
    <n v="1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5.43870120105"/>
    <n v="2.6649456860275458"/>
    <n v="0"/>
    <n v="0.72357967041973703"/>
    <n v="0"/>
    <n v="0.16277221173033249"/>
    <n v="0"/>
    <n v="2.8346030541430315E-2"/>
    <n v="0"/>
    <n v="4.5269362170743666"/>
    <n v="0.82684410385207274"/>
    <n v="0.47561516761514405"/>
    <n v="0.17409464085647622"/>
    <n v="0.27151760511049222"/>
    <s v=""/>
    <n v="3.9174719385064033E-2"/>
    <s v=""/>
  </r>
  <r>
    <x v="3"/>
    <d v="2019-12-01T00:00:00"/>
    <x v="4"/>
    <x v="7"/>
    <n v="21368.608168780014"/>
    <n v="7575.274304654984"/>
    <n v="3273.0058999999997"/>
    <n v="1382.19402075365"/>
    <n v="32679.188578519999"/>
    <n v="9302.2039231747349"/>
    <n v="7435.7407817659887"/>
    <n v="2737.1759847170174"/>
    <n v="22512.672283365009"/>
    <n v="6864.6501244160036"/>
    <n v="4333.5182999999997"/>
    <n v="1805.56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235.3905799973"/>
    <n v="1.501090402029845"/>
    <n v="0"/>
    <n v="0.53214376255325901"/>
    <n v="0"/>
    <n v="0.22992034406130221"/>
    <n v="0"/>
    <n v="9.709561623801348E-2"/>
    <n v="0"/>
    <n v="2.2875769509883854"/>
    <n v="0.65116388177505913"/>
    <n v="0.52050953422609703"/>
    <n v="0.19160514583747237"/>
    <n v="0.35450480652842042"/>
    <s v=""/>
    <n v="0.18246125026842869"/>
    <s v=""/>
  </r>
  <r>
    <x v="3"/>
    <d v="2019-12-01T00:00:00"/>
    <x v="4"/>
    <x v="8"/>
    <n v="34624.301683680016"/>
    <n v="13428.247182341946"/>
    <n v="3755.2304336184561"/>
    <n v="1792.849783528028"/>
    <n v="38896.375376290001"/>
    <n v="11211.26909117727"/>
    <n v="8959.2134647147213"/>
    <n v="3296.5848831144958"/>
    <n v="18657.763414500001"/>
    <n v="3003.6540101296978"/>
    <n v="3264.6570000000002"/>
    <n v="1095.7005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96.671744229321"/>
    <n v="2.4562040112662751"/>
    <n v="0"/>
    <n v="0.95258281004088752"/>
    <n v="0"/>
    <n v="0.26639128027902859"/>
    <n v="0"/>
    <n v="0.12718248789909981"/>
    <n v="0"/>
    <n v="2.7227864478336117"/>
    <n v="0.78480041518421118"/>
    <n v="0.62715419544833695"/>
    <n v="0.23076434647298066"/>
    <n v="0.38782723490048837"/>
    <s v=""/>
    <n v="0.13351331407464803"/>
    <s v=""/>
  </r>
  <r>
    <x v="3"/>
    <d v="2019-12-01T00:00:00"/>
    <x v="4"/>
    <x v="9"/>
    <n v="19723.984708406708"/>
    <n v="4457.2730913763444"/>
    <n v="3091.4284616319696"/>
    <n v="849.72018387654225"/>
    <n v="38853.728672339996"/>
    <n v="10175.074859004821"/>
    <n v="7910.9543244056385"/>
    <n v="2906.711189782256"/>
    <n v="17884.937475257"/>
    <n v="4004.2023231698327"/>
    <n v="2430.6419000000001"/>
    <n v="1040.4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18.393919963497"/>
    <n v="1.3970416762856341"/>
    <n v="0"/>
    <n v="0.31570680890789798"/>
    <n v="0"/>
    <n v="0.21896459888831055"/>
    <n v="0"/>
    <n v="6.0185329060342525E-2"/>
    <n v="0"/>
    <n v="2.7198011345123443"/>
    <n v="0.71226574876893645"/>
    <n v="0.55377497300307266"/>
    <n v="0.20347278528502116"/>
    <n v="0.22598238425304479"/>
    <s v=""/>
    <n v="0.19063677868886431"/>
    <s v=""/>
  </r>
  <r>
    <x v="3"/>
    <d v="2019-12-01T00:00:00"/>
    <x v="4"/>
    <x v="10"/>
    <n v="23158.412119000001"/>
    <n v="8152.8856046299998"/>
    <n v="3238.4964"/>
    <n v="1011.56102428"/>
    <n v="39525.480120650034"/>
    <n v="11387.16288341479"/>
    <n v="9248.0772829989983"/>
    <n v="3422.5866269984317"/>
    <n v="20385.205354393987"/>
    <n v="6067.4066177995001"/>
    <n v="2814.0140000000001"/>
    <n v="1575.5621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68.187184901108"/>
    <n v="1.6461546761230981"/>
    <n v="0"/>
    <n v="0.57952638086733776"/>
    <n v="0"/>
    <n v="0.23019997938865674"/>
    <n v="0"/>
    <n v="7.1904148770900136E-2"/>
    <n v="0"/>
    <n v="2.7668244296671443"/>
    <n v="0.79711316230085683"/>
    <n v="0.64737496106171422"/>
    <n v="0.23958459867724416"/>
    <n v="0.35204855854262462"/>
    <s v=""/>
    <n v="0.12407398721570895"/>
    <s v=""/>
  </r>
  <r>
    <x v="3"/>
    <d v="2019-12-01T00:00:00"/>
    <x v="4"/>
    <x v="11"/>
    <n v="73603.143381000002"/>
    <n v="26636.089395203402"/>
    <n v="10234.286241076416"/>
    <n v="5724.5490392324982"/>
    <n v="42132.662926290002"/>
    <n v="12408.907102658524"/>
    <n v="9957.4075523690099"/>
    <n v="3743.6138601502321"/>
    <n v="73856.986566832988"/>
    <n v="13827.898228203096"/>
    <n v="6850.3778000000002"/>
    <n v="3453.932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09.036347848778"/>
    <n v="5.2539761874700588"/>
    <n v="0"/>
    <n v="1.9013505807124007"/>
    <n v="0"/>
    <n v="0.73054891050004223"/>
    <n v="0"/>
    <n v="0.40863260663261519"/>
    <n v="0"/>
    <n v="2.9493299187145507"/>
    <n v="0.86863631288740184"/>
    <n v="0.69702881250145854"/>
    <n v="0.26205683654915807"/>
    <n v="0.36188793265695329"/>
    <s v=""/>
    <n v="0.21491702307709509"/>
    <s v=""/>
  </r>
  <r>
    <x v="4"/>
    <d v="2019-12-01T00:00:00"/>
    <x v="0"/>
    <x v="0"/>
    <n v="67.838501998232587"/>
    <n v="28.059765384639245"/>
    <n v="14.668076428649364"/>
    <n v="8.25880774332526"/>
    <n v="89.237723832990056"/>
    <n v="50.15625568340274"/>
    <n v="25.401424582485092"/>
    <n v="17.458181035859397"/>
    <n v="69.376302924122726"/>
    <n v="32.291076403034147"/>
    <n v="11.398010646951693"/>
    <n v="5.3844700000000003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1.765374999999999"/>
    <n v="1.525776"/>
    <n v="27.370632000000001"/>
    <n v="1.3237639999999999"/>
    <n v="1.8956290043000001"/>
    <n v="5.6913169783999997"/>
    <n v="2.7964150102000009"/>
    <n v="3.2"/>
    <n v="1.4223946399999998"/>
    <n v="0"/>
    <n v="0.84719936533258533"/>
    <n v="7.0666205665219701"/>
    <n v="0.47068457362101718"/>
    <n v="9.4149070594202637"/>
    <n v="0.56987141613172487"/>
    <n v="1.4222625510231584"/>
    <n v="3.0273519341676463"/>
    <n v="1.7591907460331189"/>
    <n v="1.4527382378338718"/>
    <n v="2.1596865245262902"/>
    <n v="0"/>
    <n v="0.71645177536018423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452968414682218"/>
    <n v="1.2933205507439647"/>
    <n v="0"/>
    <n v="0.53495095192334208"/>
    <n v="0"/>
    <n v="0.27964244678559685"/>
    <n v="0"/>
    <n v="0.15745167514701647"/>
    <n v="0"/>
    <n v="1.6732611452455979"/>
    <n v="0.94046004560927265"/>
    <n v="0.47629203168947021"/>
    <n v="0.32735142425459013"/>
    <n v="0.41362595809338915"/>
    <s v=""/>
    <n v="0.29432918023777838"/>
    <s v=""/>
  </r>
  <r>
    <x v="4"/>
    <d v="2019-12-01T00:00:00"/>
    <x v="0"/>
    <x v="1"/>
    <n v="74.409811662774899"/>
    <n v="32.135069202079279"/>
    <n v="13.95686358956776"/>
    <n v="7.4092871518999068"/>
    <n v="106.57918387991006"/>
    <n v="59.890500849602468"/>
    <n v="30.258166236748114"/>
    <n v="20.778822599274946"/>
    <n v="65.436125636170303"/>
    <n v="37.137819729834298"/>
    <n v="16.61161489897415"/>
    <n v="9.5162399999999998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2.717962865999997"/>
    <n v="2.6565168000000003"/>
    <n v="23.414832000000001"/>
    <n v="1.2477640000000001"/>
    <n v="1.8715239811999997"/>
    <n v="6.9954519870000018"/>
    <n v="2.5024420164000007"/>
    <n v="11.526999999999999"/>
    <n v="0.80496334000000014"/>
    <n v="0"/>
    <n v="0.67135467217489975"/>
    <n v="7.9403032429069116"/>
    <n v="1.162553691251764"/>
    <n v="7.6420814264179411"/>
    <n v="0.52294169360916787"/>
    <n v="1.5652246176719187"/>
    <n v="4.1249463358445819"/>
    <n v="1.6097494900897804"/>
    <n v="4.8930332085899835"/>
    <n v="0.97904608506144075"/>
    <n v="0"/>
    <n v="1.6951894106357912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159869264347662"/>
    <n v="1.4265720507400796"/>
    <n v="0"/>
    <n v="0.61608799361090916"/>
    <n v="0"/>
    <n v="0.26757857691003767"/>
    <n v="0"/>
    <n v="0.14204957290727541"/>
    <n v="0"/>
    <n v="1.9984239805577757"/>
    <n v="1.1229830136466459"/>
    <n v="0.56735886703125027"/>
    <n v="0.3896154564003399"/>
    <n v="0.43186601987000511"/>
    <s v=""/>
    <n v="0.23056702026397047"/>
    <s v=""/>
  </r>
  <r>
    <x v="4"/>
    <d v="2019-12-01T00:00:00"/>
    <x v="0"/>
    <x v="2"/>
    <n v="88.281274411667539"/>
    <n v="32.137444690917754"/>
    <n v="19.432798110122871"/>
    <n v="10.090895578891255"/>
    <n v="122.00266449160344"/>
    <n v="68.432246601637303"/>
    <n v="34.459388340499295"/>
    <n v="23.65234105952533"/>
    <n v="74.733148624436183"/>
    <n v="34.048787261834676"/>
    <n v="16.924305215555432"/>
    <n v="8.5112749999999995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6.543120800000011"/>
    <n v="2.7543851999999998"/>
    <n v="39.261851999999998"/>
    <n v="1.215676"/>
    <n v="2.1014685002999998"/>
    <n v="10.399617011999997"/>
    <n v="2.7945840073999997"/>
    <n v="1.2"/>
    <n v="1.5201274600000003"/>
    <n v="0"/>
    <n v="0.49044343196753459"/>
    <n v="6.6042043777711612"/>
    <n v="1.6293956270662888"/>
    <n v="12.959310027106374"/>
    <n v="0.52032011172974346"/>
    <n v="1.3719897997441866"/>
    <n v="5.6593698879685164"/>
    <n v="1.8427274175979882"/>
    <n v="0.55540235784404168"/>
    <n v="2.2392176747185308"/>
    <n v="0"/>
    <n v="-1.2444925906290791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517568842899998"/>
    <n v="1.6809855512495329"/>
    <n v="0"/>
    <n v="0.61193702220019097"/>
    <n v="0"/>
    <n v="0.37002470865042808"/>
    <n v="0"/>
    <n v="0.19214323513483569"/>
    <n v="0"/>
    <n v="2.2876235446378117"/>
    <n v="1.2831458984171642"/>
    <n v="0.64613431542693212"/>
    <n v="0.44349566068122737"/>
    <n v="0.36403467105670106"/>
    <s v=""/>
    <n v="0.31399184583405931"/>
    <s v=""/>
  </r>
  <r>
    <x v="4"/>
    <d v="2019-12-01T00:00:00"/>
    <x v="0"/>
    <x v="3"/>
    <n v="56.532519040385701"/>
    <n v="26.935359364517399"/>
    <n v="14.287431209471539"/>
    <n v="8.2643714861190443"/>
    <n v="110.64840887171931"/>
    <n v="62.54380255331111"/>
    <n v="31.578443623157398"/>
    <n v="26.972577991132926"/>
    <n v="58.795768049470261"/>
    <n v="29.630429188470895"/>
    <n v="14.386777029379251"/>
    <n v="7.7805210000000002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2.144221"/>
    <n v="1.0981572000000002"/>
    <n v="28.246236"/>
    <n v="0.94966399999999995"/>
    <n v="2.5377640000000001"/>
    <n v="6.1527239853999989"/>
    <n v="3.1325059992000006"/>
    <n v="0.8"/>
    <n v="0.84964592000000083"/>
    <n v="0"/>
    <n v="0.62160093578569331"/>
    <n v="6.8780099349807982"/>
    <n v="0.38426069391884982"/>
    <n v="10.528584202149988"/>
    <n v="0.44204050175180382"/>
    <n v="2.2490092786366258"/>
    <n v="3.6393307168370672"/>
    <n v="2.011971543865787"/>
    <n v="0.35822769223074524"/>
    <n v="1.1005912060257057"/>
    <n v="0"/>
    <n v="-0.65666640587997094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02762885680599"/>
    <n v="1.0865864980312361"/>
    <n v="0"/>
    <n v="0.51771260686607001"/>
    <n v="0"/>
    <n v="0.27461238429286078"/>
    <n v="0"/>
    <n v="0.15884582226233709"/>
    <n v="0"/>
    <n v="2.0747244034910151"/>
    <n v="1.1727340209195176"/>
    <n v="0.59211486434646143"/>
    <n v="0.50575210573652596"/>
    <n v="0.47645779494232898"/>
    <s v=""/>
    <n v="0.30682239558332758"/>
    <s v=""/>
  </r>
  <r>
    <x v="4"/>
    <d v="2019-12-01T00:00:00"/>
    <x v="0"/>
    <x v="4"/>
    <n v="78.502374327880943"/>
    <n v="33.043623418181951"/>
    <n v="16.837730490525932"/>
    <n v="9.706359680956794"/>
    <n v="115.81773355095291"/>
    <n v="65.477085115870622"/>
    <n v="33.075536029479252"/>
    <n v="28.253243276709512"/>
    <n v="70.663265701088918"/>
    <n v="47.015009216869942"/>
    <n v="18.618728250207333"/>
    <n v="12.641251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5.759179999999986"/>
    <n v="1.1940984999999991"/>
    <n v="31.580784099999995"/>
    <n v="1.147832"/>
    <n v="3.8971139978"/>
    <n v="7.718149966800004"/>
    <n v="3.1094209566000011"/>
    <n v="1.9"/>
    <n v="0.75883270999999997"/>
    <n v="0"/>
    <n v="1.4369620966809578"/>
    <n v="9.5384537931897047"/>
    <n v="0.51171140734053733"/>
    <n v="9.1657564103654554"/>
    <n v="0.4294293788429841"/>
    <n v="3.9322622756854222"/>
    <n v="5.2159864715123962"/>
    <n v="2.3503798216227478"/>
    <n v="0.8176818451746628"/>
    <n v="0.69027190896293711"/>
    <n v="0"/>
    <n v="0.39169010548510386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288985251624574"/>
    <n v="1.5013176092462406"/>
    <n v="0"/>
    <n v="0.6319423346842501"/>
    <n v="0"/>
    <n v="0.32201295185782552"/>
    <n v="0"/>
    <n v="0.18562914606676606"/>
    <n v="0"/>
    <n v="2.1716523590841974"/>
    <n v="1.2277348381651811"/>
    <n v="0.62018624993030713"/>
    <n v="0.52976535226924359"/>
    <n v="0.42092514654612384"/>
    <s v=""/>
    <n v="0.2937438052152585"/>
    <s v=""/>
  </r>
  <r>
    <x v="4"/>
    <d v="2019-12-01T00:00:00"/>
    <x v="0"/>
    <x v="5"/>
    <n v="99.633105046921585"/>
    <n v="69.610296344446041"/>
    <n v="23.162387931386096"/>
    <n v="16.028734820619427"/>
    <n v="132.61502126382717"/>
    <n v="74.746574331424682"/>
    <n v="37.620727921809433"/>
    <n v="32.122048283620011"/>
    <n v="88.156041394330032"/>
    <n v="62.045625465284743"/>
    <n v="7.5517332412550138"/>
    <n v="7.6273799999999996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4.812951999999999"/>
    <n v="1.8358487000000012"/>
    <n v="41.002375999999998"/>
    <n v="2.0759599999999998"/>
    <n v="6.2934414936000014"/>
    <n v="9.5839899955999996"/>
    <n v="4.2382830350000003"/>
    <n v="5.5549999999999997"/>
    <n v="1.3140277699999996"/>
    <n v="0"/>
    <n v="2.9212260527215932"/>
    <n v="7.9330556296654144"/>
    <n v="0.85765016595866905"/>
    <n v="11.171976742672133"/>
    <n v="0.95238279335899934"/>
    <n v="6.0229895462158058"/>
    <n v="5.6638203255515283"/>
    <n v="2.7410492162948921"/>
    <n v="2.4979922747133307"/>
    <n v="1.9239891902330228"/>
    <n v="0"/>
    <n v="29.845390459782244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1.733844546372225"/>
    <n v="1.9258786181571004"/>
    <n v="0"/>
    <n v="1.3455465557378024"/>
    <n v="0"/>
    <n v="0.44772214658479953"/>
    <n v="0"/>
    <n v="0.30983072998280431"/>
    <n v="0"/>
    <n v="2.4866116349176459"/>
    <n v="1.4015433518122511"/>
    <n v="0.70541133932585065"/>
    <n v="0.60230777960311721"/>
    <n v="0.6986663349663097"/>
    <s v=""/>
    <n v="0.23026384978029624"/>
    <s v=""/>
  </r>
  <r>
    <x v="4"/>
    <d v="2019-12-01T00:00:00"/>
    <x v="0"/>
    <x v="6"/>
    <n v="83.687020342604754"/>
    <n v="37.107427333900617"/>
    <n v="19.230874359974056"/>
    <n v="10.533082775180519"/>
    <n v="122.70058724978847"/>
    <n v="75.436070311772227"/>
    <n v="38.856023772273787"/>
    <n v="37.965069207668201"/>
    <n v="49.22446111156637"/>
    <n v="25.024867036131706"/>
    <n v="11.885867091535598"/>
    <n v="7.0970620000000002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2.392037000000016"/>
    <n v="1.6261699999999981"/>
    <n v="35.556952000000003"/>
    <n v="1.184712"/>
    <n v="3.0792870267000012"/>
    <n v="10.733142008999996"/>
    <n v="4.7027770065999999"/>
    <n v="2.61"/>
    <n v="1.0076935349999991"/>
    <n v="0"/>
    <n v="0.79424976530474112"/>
    <n v="7.8946830401247343"/>
    <n v="0.46082460618340504"/>
    <n v="8.1160185159804339"/>
    <n v="0.4772346874297797"/>
    <n v="2.5431788932137116"/>
    <n v="6.1833631044390831"/>
    <n v="2.9413513747659401"/>
    <n v="1.1746130704262256"/>
    <n v="0.87092127791468987"/>
    <n v="0"/>
    <n v="6.4452387634226156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1.111102498614443"/>
    <n v="1.6373550217366843"/>
    <n v="0"/>
    <n v="0.72601500495722138"/>
    <n v="0"/>
    <n v="0.37625630087896034"/>
    <n v="0"/>
    <n v="0.20608208902294872"/>
    <n v="0"/>
    <n v="2.3007100173031074"/>
    <n v="1.4144718173105166"/>
    <n v="0.72857388158582015"/>
    <n v="0.71186794612377502"/>
    <n v="0.44340719961096953"/>
    <s v=""/>
    <n v="0.28385376006807406"/>
    <s v=""/>
  </r>
  <r>
    <x v="4"/>
    <d v="2019-12-01T00:00:00"/>
    <x v="0"/>
    <x v="7"/>
    <n v="79.118065731505411"/>
    <n v="39.246507809881791"/>
    <n v="21.997917096777606"/>
    <n v="14.165269136529352"/>
    <n v="132.98747330674178"/>
    <n v="81.760426839111204"/>
    <n v="42.113607930024763"/>
    <n v="41.147958139475691"/>
    <n v="58.536900311407791"/>
    <n v="30.815894227422675"/>
    <n v="13.216034774882937"/>
    <n v="7.1713420000000001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6.296782"/>
    <n v="3.1642128000000009"/>
    <n v="30.577852"/>
    <n v="1.7866519999999999"/>
    <n v="2.2268594913999995"/>
    <n v="9.8017539992000007"/>
    <n v="4.7753370153999963"/>
    <n v="4.66"/>
    <n v="1.3768124149999992"/>
    <n v="3.8318457650000002"/>
    <n v="0.61995824550540135"/>
    <n v="6.4870369580086695"/>
    <n v="1.1888014697937257"/>
    <n v="8.8493507342930133"/>
    <n v="1.0115481140176039"/>
    <n v="1.5124625518035852"/>
    <n v="5.9919891620641907"/>
    <n v="3.1373902947882413"/>
    <n v="2.4405344703263139"/>
    <n v="1.6814435875503198"/>
    <n v="3.6351334515269786"/>
    <n v="3.3108170157091479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196407342193083"/>
    <n v="1.5157760803883937"/>
    <n v="0"/>
    <n v="0.75190055807072353"/>
    <n v="0"/>
    <n v="0.42144504223369295"/>
    <n v="0"/>
    <n v="0.27138398709443023"/>
    <n v="0"/>
    <n v="2.4935953353652582"/>
    <n v="1.5330573167085251"/>
    <n v="0.78965554934253657"/>
    <n v="0.7715490333419236"/>
    <n v="0.49604989008538836"/>
    <s v=""/>
    <n v="0.36093068981191517"/>
    <s v=""/>
  </r>
  <r>
    <x v="4"/>
    <d v="2019-12-01T00:00:00"/>
    <x v="0"/>
    <x v="8"/>
    <n v="74.057622431349046"/>
    <n v="37.461139525929319"/>
    <n v="23.481338229280809"/>
    <n v="15.289012417793515"/>
    <n v="156.43513907167539"/>
    <n v="95.9952589106869"/>
    <n v="49.110325631623901"/>
    <n v="47.931890766722653"/>
    <n v="72.682872144951318"/>
    <n v="36.035560914012123"/>
    <n v="15.204054690725286"/>
    <n v="8.6843850000000007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0.924604"/>
    <n v="1.8183171999999992"/>
    <n v="25.498820099999993"/>
    <n v="1.0862160000000001"/>
    <n v="5.8081729995999973"/>
    <n v="11.761834980799996"/>
    <n v="3.9624630194000043"/>
    <n v="5.4504999999999999"/>
    <n v="1.0800462500000001"/>
    <n v="5.0423049999999998"/>
    <n v="1.6243428815490546"/>
    <n v="3.62677970906502"/>
    <n v="0.58083938512771571"/>
    <n v="7.612309397570729"/>
    <n v="0.45824081973985303"/>
    <n v="4.188445238941755"/>
    <n v="6.9283874885889221"/>
    <n v="2.3597924535414836"/>
    <n v="2.3960501080576422"/>
    <n v="1.616699717633022"/>
    <n v="4.1811919260088821"/>
    <n v="3.5124032816542936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077963666577254"/>
    <n v="1.4220529609316879"/>
    <n v="0"/>
    <n v="0.7193280398936035"/>
    <n v="0"/>
    <n v="0.45088817949213961"/>
    <n v="0"/>
    <n v="0.29357930574397134"/>
    <n v="0"/>
    <n v="2.9332532108238039"/>
    <n v="1.7999690037327305"/>
    <n v="0.92084822628988239"/>
    <n v="0.89875186180469757"/>
    <n v="0.50583772873150989"/>
    <s v=""/>
    <n v="0.40812993441406087"/>
    <s v=""/>
  </r>
  <r>
    <x v="4"/>
    <d v="2019-12-01T00:00:00"/>
    <x v="0"/>
    <x v="9"/>
    <n v="69.192016330151489"/>
    <n v="37.20133334020332"/>
    <n v="21.127351372385043"/>
    <n v="14.652309380241103"/>
    <n v="154.04929134075147"/>
    <n v="97.424463275322921"/>
    <n v="53.430368798256637"/>
    <n v="52.58130832316165"/>
    <n v="79.147096297698326"/>
    <n v="42.031958877522278"/>
    <n v="16.748805667867263"/>
    <n v="9.8348410000000008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3.278114"/>
    <n v="3.5823143999999987"/>
    <n v="23.798248400000034"/>
    <n v="0.78569999999999995"/>
    <n v="3.8646774998000004"/>
    <n v="9.2150010590000004"/>
    <n v="3.6918419527999982"/>
    <n v="3.44"/>
    <n v="1.960307209999999"/>
    <n v="4.4553754999999962"/>
    <n v="1.1204363085514615"/>
    <n v="4.6303928549633619"/>
    <n v="2.5852472106650248"/>
    <n v="5.7972005565078559"/>
    <n v="0.24947417547885328"/>
    <n v="2.9749887921030855"/>
    <n v="5.2918051806978657"/>
    <n v="2.2574729613150284"/>
    <n v="1.6244203176054788"/>
    <n v="2.4497525202387815"/>
    <n v="4.0076669326351304"/>
    <n v="5.3329118379928566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1.445424827602487"/>
    <n v="1.3449595675809691"/>
    <n v="0"/>
    <n v="0.72312228861687511"/>
    <n v="0"/>
    <n v="0.41067502976570602"/>
    <n v="0"/>
    <n v="0.28481268119258613"/>
    <n v="0"/>
    <n v="2.8885171268544418"/>
    <n v="1.8267674475885654"/>
    <n v="1.0018516412810434"/>
    <n v="0.98593124526557485"/>
    <n v="0.5376535518591653"/>
    <s v=""/>
    <n v="0.39386516731125915"/>
    <s v=""/>
  </r>
  <r>
    <x v="4"/>
    <d v="2019-12-01T00:00:00"/>
    <x v="0"/>
    <x v="10"/>
    <n v="125.76044178211563"/>
    <n v="71.360066270874498"/>
    <n v="31.265333859435199"/>
    <n v="21.648924082619033"/>
    <n v="172.01568886832382"/>
    <n v="109.03034220949564"/>
    <n v="59.840622816476149"/>
    <n v="58.893251244928265"/>
    <n v="79.776166695105445"/>
    <n v="42.514211266252246"/>
    <n v="16.816146320733104"/>
    <n v="9.5754830000000002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33.307266099999964"/>
    <n v="2.809175600000009"/>
    <n v="34.976267999999997"/>
    <n v="3.8186960000000001"/>
    <n v="5.7008544904000011"/>
    <n v="14.276849990000009"/>
    <n v="5.619187964800008"/>
    <n v="14.792999999999999"/>
    <n v="1.9143747599999998"/>
    <n v="6.2004224050000021"/>
    <n v="2.3443464719156566"/>
    <n v="15.36247550247319"/>
    <n v="1.2246161835520677"/>
    <n v="12.937157324768245"/>
    <n v="1.6875306067737816"/>
    <n v="5.3289766456223839"/>
    <n v="8.0774973561790144"/>
    <n v="3.5934595510639289"/>
    <n v="7.90427536350622"/>
    <n v="2.2185997503558936"/>
    <n v="5.4261985401816508"/>
    <n v="7.5992794463981284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0.730253802731937"/>
    <n v="2.4790028110473035"/>
    <n v="0"/>
    <n v="1.4066569930511879"/>
    <n v="0"/>
    <n v="0.61630548865402068"/>
    <n v="0"/>
    <n v="0.42674582640178294"/>
    <n v="0"/>
    <n v="3.225397916857399"/>
    <n v="2.0443846776438708"/>
    <n v="1.1220477704417906"/>
    <n v="1.1042839820718848"/>
    <n v="0.56742855908941792"/>
    <s v=""/>
    <n v="0.3033758965475486"/>
    <s v=""/>
  </r>
  <r>
    <x v="4"/>
    <d v="2019-12-01T00:00:00"/>
    <x v="0"/>
    <x v="11"/>
    <n v="125.95211213083259"/>
    <n v="67.690885833050288"/>
    <n v="29.600267367566737"/>
    <n v="20.575829073741325"/>
    <n v="201.05336492953444"/>
    <n v="127.13123055434943"/>
    <n v="68.269785348136381"/>
    <n v="66.954182019776724"/>
    <n v="95.089927606351438"/>
    <n v="68.405195496509549"/>
    <n v="20.829797222208985"/>
    <n v="17.587909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37.952370000000002"/>
    <n v="3.8073391999999955"/>
    <n v="45.752004199999931"/>
    <n v="-2.3767800000000001"/>
    <n v="5.5057715062000003"/>
    <n v="12.663699967599989"/>
    <n v="4.4740829347999993"/>
    <n v="9.1"/>
    <n v="1.7233752099999953"/>
    <n v="4.7131707699999943"/>
    <n v="2.6370783422326838"/>
    <n v="15.794298235205456"/>
    <n v="1.2492890805570389"/>
    <n v="20.857638371289507"/>
    <n v="-1.0774477606087578"/>
    <n v="5.1932296434934067"/>
    <n v="7.4921757264824214"/>
    <n v="2.8530695394571723"/>
    <n v="4.2531348997067813"/>
    <n v="2.5884273038378618"/>
    <n v="4.3431092286696664"/>
    <n v="4.1439615649597386"/>
    <n v="9.2299614212976333E-2"/>
    <n v="0.15649076885472427"/>
    <n v="0.14699153627950148"/>
    <n v="0.19045486919545579"/>
    <n v="0.61843821446441294"/>
    <n v="0.54098907170691879"/>
    <n v="0.50459513954813362"/>
    <n v="7.1556336801826173E-2"/>
    <n v="1.000000000000000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0.777931245472836"/>
    <n v="2.4804498537356618"/>
    <n v="0"/>
    <n v="1.3330768736090512"/>
    <n v="0"/>
    <n v="0.58293566991675705"/>
    <n v="0"/>
    <n v="0.40521203934584843"/>
    <n v="0"/>
    <n v="3.7698718569635417"/>
    <n v="2.3837872515884544"/>
    <n v="1.2800996519261651"/>
    <n v="1.2554312960185239"/>
    <n v="0.53743351094213065"/>
    <s v=""/>
    <n v="0.3039674960745618"/>
    <s v=""/>
  </r>
  <r>
    <x v="4"/>
    <d v="2019-12-01T00:00:00"/>
    <x v="1"/>
    <x v="0"/>
    <n v="71.689720804656901"/>
    <n v="34.95059000746334"/>
    <n v="14.744781904206333"/>
    <n v="9.4325461634864283"/>
    <n v="93.081550382949587"/>
    <n v="55.477428834883028"/>
    <n v="23.849204668160802"/>
    <n v="17.172709749242845"/>
    <n v="58.94781631578126"/>
    <n v="27.122942739187927"/>
    <n v="13.677334354995411"/>
    <n v="6.5131273034286776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35.658754000000002"/>
    <n v="0.89438719999999983"/>
    <n v="7.8717782000000005"/>
    <n v="0.131964"/>
    <n v="3.5065355122000001"/>
    <n v="5.6074250388000024"/>
    <n v="2.5004119914000005"/>
    <n v="6.1120000000000001"/>
    <n v="3.6839284122562672"/>
    <n v="0"/>
    <n v="5.7225364500006322"/>
    <n v="14.580998342256349"/>
    <n v="0.40052265861222203"/>
    <n v="3.1556941715071791"/>
    <n v="5.0975832846682279E-2"/>
    <n v="3.0991223828721286"/>
    <n v="3.1647701438254461"/>
    <n v="1.5005866777996071"/>
    <n v="3.0526927892871938"/>
    <n v="1.8775524692013339"/>
    <n v="0"/>
    <n v="4.0676745392552007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452968414682218"/>
    <n v="1.3667428740713574"/>
    <n v="0"/>
    <n v="0.66632244206183477"/>
    <n v="0"/>
    <n v="0.28110481350906902"/>
    <n v="0"/>
    <n v="0.17982864361297321"/>
    <n v="0"/>
    <n v="1.7453352114459844"/>
    <n v="1.0402352516438806"/>
    <n v="0.44718697208064245"/>
    <n v="0.32199866544966238"/>
    <n v="0.48752582120801036"/>
    <s v=""/>
    <n v="0.26988231561962772"/>
    <s v=""/>
  </r>
  <r>
    <x v="4"/>
    <d v="2019-12-01T00:00:00"/>
    <x v="1"/>
    <x v="1"/>
    <n v="86.954677114909785"/>
    <n v="49.413546546114517"/>
    <n v="21.932089151356301"/>
    <n v="17.052007111768884"/>
    <n v="88.782849878700105"/>
    <n v="53.149989561867962"/>
    <n v="20.778704307982608"/>
    <n v="15.176884515127018"/>
    <n v="81.777608249605038"/>
    <n v="36.789627975559391"/>
    <n v="19.727916455927147"/>
    <n v="9.0458638181022017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41.854610000000001"/>
    <n v="0.88318999999999992"/>
    <n v="11.372024"/>
    <n v="2.3987999999999999E-2"/>
    <n v="5.202046503600001"/>
    <n v="5.5973889844000011"/>
    <n v="2.4965549501999997"/>
    <n v="7.5"/>
    <n v="3.1891243295096721"/>
    <n v="0"/>
    <n v="8.8357503472001184"/>
    <n v="18.738730813876316"/>
    <n v="0.46338282828723298"/>
    <n v="5.5632469483010132"/>
    <n v="7.0283305954084935E-3"/>
    <n v="4.7204446651213656"/>
    <n v="3.4878258492182095"/>
    <n v="1.7265709371832711"/>
    <n v="3.8561708047401471"/>
    <n v="1.518733733993777"/>
    <n v="0"/>
    <n v="9.3314116347977745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159869264347662"/>
    <n v="1.6670800433609423"/>
    <n v="0"/>
    <n v="0.94734797542695692"/>
    <n v="0"/>
    <n v="0.42047822321417"/>
    <n v="0"/>
    <n v="0.32691813365844224"/>
    <n v="0"/>
    <n v="1.664731984247251"/>
    <n v="0.99659436148913805"/>
    <n v="0.38961323836726164"/>
    <n v="0.28457573853596485"/>
    <n v="0.568267840047465"/>
    <s v=""/>
    <n v="0.3450876997030628"/>
    <s v=""/>
  </r>
  <r>
    <x v="4"/>
    <d v="2019-12-01T00:00:00"/>
    <x v="1"/>
    <x v="2"/>
    <n v="105.95102391786607"/>
    <n v="55.831037085078975"/>
    <n v="24.403354508303089"/>
    <n v="16.380538849945466"/>
    <n v="94.516673914204816"/>
    <n v="56.57612822780326"/>
    <n v="22.159266497899722"/>
    <n v="16.18429457048013"/>
    <n v="106.44642431021886"/>
    <n v="57.088889502236661"/>
    <n v="24.228220817310024"/>
    <n v="17.164761730162837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50.783541999999997"/>
    <n v="3.3106080000000015"/>
    <n v="13.0114"/>
    <n v="0.173952"/>
    <n v="5.6071499917999992"/>
    <n v="7.1245750601999998"/>
    <n v="2.0417849693999996"/>
    <n v="10.25"/>
    <n v="5.6092029324663724"/>
    <n v="0"/>
    <n v="8.0388089639996991"/>
    <n v="22.119752632243451"/>
    <n v="2.048965477359781"/>
    <n v="6.1165581837566885"/>
    <n v="8.5104994640615675E-2"/>
    <n v="5.0191684011947677"/>
    <n v="4.0175812168241922"/>
    <n v="1.1784559188316535"/>
    <n v="5.2061315596117534"/>
    <n v="2.9004954903148206"/>
    <n v="0"/>
    <n v="7.1388232103012541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517568842899998"/>
    <n v="2.0174396159655799"/>
    <n v="0"/>
    <n v="1.0630925672148082"/>
    <n v="0"/>
    <n v="0.46467030073884025"/>
    <n v="0"/>
    <n v="0.31190588617964937"/>
    <n v="0"/>
    <n v="1.772244643246051"/>
    <n v="1.0608365279372896"/>
    <n v="0.41549961210878333"/>
    <n v="0.3034652846891906"/>
    <n v="0.5269513688547226"/>
    <s v=""/>
    <n v="0.29339485177364216"/>
    <s v=""/>
  </r>
  <r>
    <x v="4"/>
    <d v="2019-12-01T00:00:00"/>
    <x v="1"/>
    <x v="3"/>
    <n v="101.10794012530731"/>
    <n v="55.955368822277848"/>
    <n v="23.886276596863588"/>
    <n v="15.933709398656488"/>
    <n v="91.651389703418332"/>
    <n v="54.788506136751849"/>
    <n v="21.194969547636429"/>
    <n v="15.482484188410341"/>
    <n v="83.259970718826636"/>
    <n v="43.418944702500639"/>
    <n v="17.100399786261828"/>
    <n v="9.8312353355706321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44.156868000000003"/>
    <n v="6.8936027999999929"/>
    <n v="10.925360200000007"/>
    <n v="0.67172399999999999"/>
    <n v="7.0349209870000013"/>
    <n v="7.8495599731999972"/>
    <n v="2.2195840008000003"/>
    <n v="8.65"/>
    <n v="4.7687137499074677"/>
    <n v="0"/>
    <n v="7.9376064143998377"/>
    <n v="22.151284765378811"/>
    <n v="3.8394979001138982"/>
    <n v="3.8127973659067806"/>
    <n v="0.54227590440944584"/>
    <n v="6.6404125526291731"/>
    <n v="4.6055307454349457"/>
    <n v="1.3132466145493407"/>
    <n v="4.5026458093261308"/>
    <n v="2.4938385585661091"/>
    <n v="0"/>
    <n v="6.0538386059632074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02762885680599"/>
    <n v="1.9433509146377499"/>
    <n v="0"/>
    <n v="1.0754933494332801"/>
    <n v="0"/>
    <n v="0.45910753808529381"/>
    <n v="0"/>
    <n v="0.30625476787555195"/>
    <n v="0"/>
    <n v="1.7185188361090664"/>
    <n v="1.0273175355329447"/>
    <n v="0.39741846267948899"/>
    <n v="0.29030591673125061"/>
    <n v="0.55342210268481407"/>
    <s v=""/>
    <n v="0.28475747250034572"/>
    <s v=""/>
  </r>
  <r>
    <x v="4"/>
    <d v="2019-12-01T00:00:00"/>
    <x v="1"/>
    <x v="4"/>
    <n v="108.80687601357207"/>
    <n v="60.84143151462807"/>
    <n v="26.063051540246615"/>
    <n v="18.58661366585342"/>
    <n v="96.189916397638882"/>
    <n v="57.382552125384322"/>
    <n v="22.555568075551424"/>
    <n v="17.536551456860483"/>
    <n v="74.332974795572511"/>
    <n v="44.460333264480305"/>
    <n v="17.798213975941042"/>
    <n v="15.701433093660667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25.794978800000013"/>
    <n v="33.341638400000143"/>
    <n v="10.768788000000001"/>
    <n v="0.245952"/>
    <n v="6.7518055069999958"/>
    <n v="9.4058060211999983"/>
    <n v="2.7315010204000005"/>
    <n v="9.98"/>
    <n v="2.3075007084716446"/>
    <n v="0"/>
    <n v="7.4789055565002656"/>
    <n v="12.149251517754733"/>
    <n v="17.097601813303559"/>
    <n v="3.6058442586243191"/>
    <n v="0.16289590718358196"/>
    <n v="6.8753639946323188"/>
    <n v="5.9743011142120475"/>
    <n v="1.9279106408359046"/>
    <n v="5.142073636856427"/>
    <n v="0.88657637242898346"/>
    <n v="0"/>
    <n v="7.0196122587961938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288985251624574"/>
    <n v="2.080875646945004"/>
    <n v="0"/>
    <n v="1.1635611443183969"/>
    <n v="0"/>
    <n v="0.49844248104694017"/>
    <n v="0"/>
    <n v="0.35545944478385055"/>
    <n v="0"/>
    <n v="1.8036189490199668"/>
    <n v="1.0759574624082904"/>
    <n v="0.42293050571746793"/>
    <n v="0.32882091691716714"/>
    <n v="0.55916899504622286"/>
    <s v=""/>
    <n v="0.30549270789896937"/>
    <s v=""/>
  </r>
  <r>
    <x v="4"/>
    <d v="2019-12-01T00:00:00"/>
    <x v="1"/>
    <x v="5"/>
    <n v="137.29200544747246"/>
    <n v="97.363854901213102"/>
    <n v="30.878429851880483"/>
    <n v="23.43599247514306"/>
    <n v="115.31812729538753"/>
    <n v="68.40062449447953"/>
    <n v="25.346107157155583"/>
    <n v="19.746996141302002"/>
    <n v="75.820497962182031"/>
    <n v="59.441165993096526"/>
    <n v="0.90107465709132661"/>
    <n v="4.9770679090693601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19.428629999999998"/>
    <n v="51.334418800000272"/>
    <n v="26.925072"/>
    <n v="3.923324"/>
    <n v="8.1426584951000134"/>
    <n v="11.363437030000009"/>
    <n v="2.6334390010000002"/>
    <n v="4.6500000000000004"/>
    <n v="2.4107243611715323"/>
    <n v="0"/>
    <n v="6.4803017602006321"/>
    <n v="8.1888310853048569"/>
    <n v="27.442365545749396"/>
    <n v="12.716628935393512"/>
    <n v="3.7768950782654001"/>
    <n v="8.1306908426617088"/>
    <n v="6.8375661657152103"/>
    <n v="1.6359061594973094"/>
    <n v="2.3796355283539481"/>
    <n v="0.9545912600120231"/>
    <n v="0"/>
    <n v="25.300744300259737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1.733844546372225"/>
    <n v="2.6538140873023499"/>
    <n v="0"/>
    <n v="1.8820146802339404"/>
    <n v="0"/>
    <n v="0.59687096759650726"/>
    <n v="0"/>
    <n v="0.45301084194769131"/>
    <n v="0"/>
    <n v="2.1622844404568271"/>
    <n v="1.2825529648352083"/>
    <n v="0.47525479660005754"/>
    <n v="0.37026808797133648"/>
    <n v="0.70917352094812425"/>
    <s v=""/>
    <n v="0.24070526479176063"/>
    <s v=""/>
  </r>
  <r>
    <x v="4"/>
    <d v="2019-12-01T00:00:00"/>
    <x v="1"/>
    <x v="6"/>
    <n v="129.32545293904832"/>
    <n v="74.186389554494156"/>
    <n v="28.512660821725511"/>
    <n v="18.611161953529734"/>
    <n v="108.04508618516854"/>
    <n v="67.23717891914643"/>
    <n v="28.645957261837218"/>
    <n v="24.124663083091566"/>
    <n v="87.326459229107726"/>
    <n v="52.033952159818419"/>
    <n v="25.962285449145895"/>
    <n v="12.234879513871107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49.331947999999997"/>
    <n v="19.945906400000037"/>
    <n v="15.460372"/>
    <n v="0.69985200000000003"/>
    <n v="6.2310365063000024"/>
    <n v="9.3184029239999955"/>
    <n v="3.1855669756000005"/>
    <n v="9.1382999999999992"/>
    <n v="5.5802418923483339"/>
    <n v="0"/>
    <n v="10.433826240799959"/>
    <n v="26.780903856347145"/>
    <n v="9.2873312973747471"/>
    <n v="6.2058728458040804"/>
    <n v="0.52055214476341383"/>
    <n v="5.1642863349011394"/>
    <n v="5.3440125842735728"/>
    <n v="1.9607895254469365"/>
    <n v="4.4930155552537512"/>
    <n v="2.1353505123765673"/>
    <n v="0"/>
    <n v="12.294274897952803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1.111102498614443"/>
    <n v="2.53028102734732"/>
    <n v="0"/>
    <n v="1.4514730836906766"/>
    <n v="0"/>
    <n v="0.55785650138340204"/>
    <n v="0"/>
    <n v="0.36413149088369323"/>
    <n v="0"/>
    <n v="2.025910532934498"/>
    <n v="1.2607376585701564"/>
    <n v="0.53712897635426105"/>
    <n v="0.45235198350223804"/>
    <n v="0.57364105725930481"/>
    <s v=""/>
    <n v="0.25087030202297106"/>
    <s v=""/>
  </r>
  <r>
    <x v="4"/>
    <d v="2019-12-01T00:00:00"/>
    <x v="1"/>
    <x v="7"/>
    <n v="110.99807574464518"/>
    <n v="67.210298151990216"/>
    <n v="26.715600868766437"/>
    <n v="18.453534370806999"/>
    <n v="109.32429628394942"/>
    <n v="68.246606943172168"/>
    <n v="29.91284621288878"/>
    <n v="25.233506569073853"/>
    <n v="149.14402717512044"/>
    <n v="88.199828748382103"/>
    <n v="28.591798173334134"/>
    <n v="18.12840727916921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36.197668"/>
    <n v="13.568771999999896"/>
    <n v="17.191587999999999"/>
    <n v="0.72771600000000003"/>
    <n v="7.2830879903999861"/>
    <n v="8.4690849971999977"/>
    <n v="2.7803159676000031"/>
    <n v="12.37007"/>
    <n v="4.4300338855455781"/>
    <n v="0"/>
    <n v="7.9797389038997153"/>
    <n v="19.555622535360722"/>
    <n v="4.8664543921582846"/>
    <n v="9.5250171863737698"/>
    <n v="0.57194788178394451"/>
    <n v="6.4670147466631684"/>
    <n v="4.7818528737371224"/>
    <n v="1.6994807438146844"/>
    <n v="6.3088162155177407"/>
    <n v="1.8767142263901941"/>
    <n v="0"/>
    <n v="11.557377350190592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196407342193083"/>
    <n v="2.1265462777343229"/>
    <n v="0"/>
    <n v="1.2876422262430429"/>
    <n v="0"/>
    <n v="0.51182834660673704"/>
    <n v="0"/>
    <n v="0.35354031647864093"/>
    <n v="0"/>
    <n v="2.0498964938371063"/>
    <n v="1.2796650428531238"/>
    <n v="0.56088390830549328"/>
    <n v="0.47314346765892973"/>
    <n v="0.60550867842618972"/>
    <s v=""/>
    <n v="0.27456409029872098"/>
    <s v=""/>
  </r>
  <r>
    <x v="4"/>
    <d v="2019-12-01T00:00:00"/>
    <x v="1"/>
    <x v="8"/>
    <n v="165.9606681692442"/>
    <n v="107.81301904528236"/>
    <n v="37.466045760928353"/>
    <n v="27.419982607736671"/>
    <n v="117.28685258003924"/>
    <n v="73.234520632824015"/>
    <n v="31.531004429013684"/>
    <n v="26.676141087262732"/>
    <n v="93.759313435822321"/>
    <n v="57.615403550692136"/>
    <n v="25.023112519389372"/>
    <n v="16.326410844290855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62.683926100000022"/>
    <n v="18.408289199999974"/>
    <n v="22.09603999999997"/>
    <n v="0.91172799999999998"/>
    <n v="9.2094155069000116"/>
    <n v="16.092460965199994"/>
    <n v="3.0181569620000013"/>
    <n v="14.6"/>
    <n v="8.8758500994453655"/>
    <n v="0"/>
    <n v="10.06480133569886"/>
    <n v="40.425204079075783"/>
    <n v="8.5327094216290043"/>
    <n v="11.1178691617895"/>
    <n v="0.7780127146362904"/>
    <n v="8.9873769447540646"/>
    <n v="10.067298312602542"/>
    <n v="1.8112302042893786"/>
    <n v="7.7250980105933547"/>
    <n v="3.4851008436754363"/>
    <n v="0"/>
    <n v="14.883119352237003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2.077963666577254"/>
    <n v="3.186773377541928"/>
    <n v="0"/>
    <n v="2.070223400737055"/>
    <n v="0"/>
    <n v="0.71942224931835075"/>
    <n v="0"/>
    <n v="0.52651794880632685"/>
    <n v="0"/>
    <n v="2.1991992269728464"/>
    <n v="1.373191432974334"/>
    <n v="0.59122535084350614"/>
    <n v="0.50019373499422415"/>
    <n v="0.64962994084439485"/>
    <s v=""/>
    <n v="0.25432904903831749"/>
    <s v=""/>
  </r>
  <r>
    <x v="4"/>
    <d v="2019-12-01T00:00:00"/>
    <x v="1"/>
    <x v="9"/>
    <n v="135.43039237652854"/>
    <n v="84.097145247187967"/>
    <n v="33.602007868883916"/>
    <n v="22.76926185998849"/>
    <n v="118.72574267340144"/>
    <n v="77.406494334441348"/>
    <n v="37.179467097136943"/>
    <n v="33.279642969312057"/>
    <n v="96.763052131073124"/>
    <n v="56.26882771949132"/>
    <n v="28.402721378100594"/>
    <n v="17.412333518117151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53.837637999999998"/>
    <n v="12.340932799999923"/>
    <n v="21.343104"/>
    <n v="9.9000000000000005E-2"/>
    <n v="6.860880486400001"/>
    <n v="13.873790001000001"/>
    <n v="4.4911649718000035"/>
    <n v="9.26"/>
    <n v="5.0980483435272204"/>
    <n v="0"/>
    <n v="8.225833773801412"/>
    <n v="33.543800103929073"/>
    <n v="4.4151482850277128"/>
    <n v="12.066506356046595"/>
    <n v="7.4581132034561598E-2"/>
    <n v="5.969409000978783"/>
    <n v="8.1668443563947228"/>
    <n v="2.7324795240441206"/>
    <n v="4.6350310726046491"/>
    <n v="2.229340563608825"/>
    <n v="0"/>
    <n v="10.264004852518923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1.445424827602487"/>
    <n v="2.6325060553074651"/>
    <n v="0"/>
    <n v="1.6346865737624652"/>
    <n v="0"/>
    <n v="0.65315833198941964"/>
    <n v="0"/>
    <n v="0.44259060813065515"/>
    <n v="0"/>
    <n v="2.2261792840842056"/>
    <n v="1.4514184561889492"/>
    <n v="0.6971374327185359"/>
    <n v="0.62401337815845848"/>
    <n v="0.6209621324390614"/>
    <s v=""/>
    <n v="0.27074952179485362"/>
    <s v=""/>
  </r>
  <r>
    <x v="4"/>
    <d v="2019-12-01T00:00:00"/>
    <x v="1"/>
    <x v="10"/>
    <n v="130.38410853413626"/>
    <n v="85.902800931005771"/>
    <n v="29.760691743864534"/>
    <n v="20.959342786431709"/>
    <n v="144.64881322265657"/>
    <n v="94.559169347125632"/>
    <n v="44.385095292937166"/>
    <n v="40.127636268673314"/>
    <n v="115.04362813459723"/>
    <n v="76.788560551908759"/>
    <n v="32.403818946012663"/>
    <n v="20.974198319312123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43.010835999999998"/>
    <n v="14.564295199999929"/>
    <n v="17.204879999999999"/>
    <n v="0.215976"/>
    <n v="7.4896795019999889"/>
    <n v="12.399055978799998"/>
    <n v="3.3866009997999966"/>
    <n v="15.4665"/>
    <n v="8.4115979483354391"/>
    <n v="0"/>
    <n v="8.2346869052009168"/>
    <n v="25.89095746375552"/>
    <n v="8.1393900584733778"/>
    <n v="9.0152696084499357"/>
    <n v="0.12892988203105424"/>
    <n v="6.9405159772063341"/>
    <n v="6.8684424196904672"/>
    <n v="1.9667448215026855"/>
    <n v="10.492821774439209"/>
    <n v="4.0433938163100187"/>
    <n v="0"/>
    <n v="12.416335109147155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0.730253802731937"/>
    <n v="2.5701450073785121"/>
    <n v="0"/>
    <n v="1.6933248799630432"/>
    <n v="0"/>
    <n v="0.58664582794304598"/>
    <n v="0"/>
    <n v="0.4131527287037346"/>
    <n v="0"/>
    <n v="2.7122524922792972"/>
    <n v="1.7730414582442671"/>
    <n v="0.83224730743568287"/>
    <n v="0.75241738286131421"/>
    <n v="0.65884410222059608"/>
    <s v=""/>
    <n v="0.24398904994105541"/>
    <s v=""/>
  </r>
  <r>
    <x v="4"/>
    <d v="2019-12-01T00:00:00"/>
    <x v="1"/>
    <x v="11"/>
    <n v="111.54507508391744"/>
    <n v="69.699062580824872"/>
    <n v="25.982063893938729"/>
    <n v="17.939252118686628"/>
    <n v="144.99082974949718"/>
    <n v="94.744346866657907"/>
    <n v="44.629392812109039"/>
    <n v="40.286429656135027"/>
    <n v="73.79447837835805"/>
    <n v="64.319334993497961"/>
    <n v="16.471015308276044"/>
    <n v="14.77014661438521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MRI"/>
    <n v="45.591790399999979"/>
    <n v="7.6117747999999521"/>
    <n v="18.675936"/>
    <n v="0.99360000000000004"/>
    <n v="6.8638805084000083"/>
    <n v="8.6896849965999863"/>
    <n v="2.4714159495999999"/>
    <n v="7.72"/>
    <n v="2.346056605218783"/>
    <n v="0"/>
    <n v="10.580935824098731"/>
    <n v="27.952496345731973"/>
    <n v="2.5230578358395399"/>
    <n v="10.8154528312366"/>
    <n v="0.53262822773416429"/>
    <n v="5.6739014674262851"/>
    <n v="4.8725802297458056"/>
    <n v="1.4610625396493748"/>
    <n v="4.0838654310646127"/>
    <n v="0.90848720257640259"/>
    <n v="0"/>
    <n v="10.87553046982012"/>
    <n v="0.10519126862405288"/>
    <n v="0.11602114199455281"/>
    <n v="0.15884015619862071"/>
    <n v="0.19621093348154386"/>
    <n v="0.63192614187221896"/>
    <n v="0.54777857361654569"/>
    <n v="0.50037368377210745"/>
    <n v="0.1142465169714055"/>
    <n v="7.1627790625017562E-2"/>
    <n v="1"/>
    <s v="Unit Linked"/>
    <s v="Unit Linked"/>
    <s v="Unit Linked"/>
    <s v="Unit Linked"/>
    <s v="Traditional"/>
    <s v="Product Type"/>
    <s v="Traditional"/>
    <s v="Unit Linked"/>
    <s v="Traditional"/>
    <s v="Traditional"/>
    <s v="PHP"/>
    <n v="50.777931245472836"/>
    <n v="2.1967235046398699"/>
    <n v="0"/>
    <n v="1.3726250926585153"/>
    <n v="0"/>
    <n v="0.51168023699774479"/>
    <n v="0"/>
    <n v="0.35328836127576629"/>
    <n v="0"/>
    <n v="2.7186655084434621"/>
    <n v="1.7765136484245792"/>
    <n v="0.83682803326722932"/>
    <n v="0.75539485465181933"/>
    <n v="0.62485109744548528"/>
    <s v=""/>
    <n v="0.25738154079021935"/>
    <s v=""/>
  </r>
  <r>
    <x v="4"/>
    <d v="2019-12-01T00:00:00"/>
    <x v="7"/>
    <x v="0"/>
    <n v="24.76122295991912"/>
    <n v="4.616242460379679"/>
    <n v="0"/>
    <n v="0"/>
    <n v="35.226606705738263"/>
    <n v="8.5869261931037073"/>
    <n v="0"/>
    <n v="0"/>
    <n v="15.636484295647506"/>
    <n v="2.376535981244021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452968414682218"/>
    <n v="0.47206523688348884"/>
    <n v="0"/>
    <n v="8.8007268223308732E-2"/>
    <n v="0"/>
    <n v="0"/>
    <n v="0"/>
    <n v="0"/>
    <n v="0"/>
    <n v="0.66052012251985825"/>
    <n v="0.16101004529096249"/>
    <n v="0"/>
    <n v="0"/>
    <n v="0.18643030951467826"/>
    <s v=""/>
    <n v="0"/>
    <s v=""/>
  </r>
  <r>
    <x v="4"/>
    <d v="2019-12-01T00:00:00"/>
    <x v="7"/>
    <x v="1"/>
    <n v="18.884132690117326"/>
    <n v="5.8430666665480553"/>
    <n v="0"/>
    <n v="0"/>
    <n v="17.52925678166714"/>
    <n v="4.2729756931035574"/>
    <n v="0"/>
    <n v="0"/>
    <n v="3.1494522434607699"/>
    <n v="1.130824990623280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59869264347662"/>
    <n v="0.36204332864432653"/>
    <n v="0"/>
    <n v="0.11202226441433799"/>
    <n v="0"/>
    <n v="0"/>
    <n v="0"/>
    <n v="0"/>
    <n v="0"/>
    <n v="0.32868413735753776"/>
    <n v="8.0120871473930058E-2"/>
    <n v="0"/>
    <n v="0"/>
    <n v="0.30941673427267957"/>
    <s v=""/>
    <n v="0"/>
    <s v=""/>
  </r>
  <r>
    <x v="4"/>
    <d v="2019-12-01T00:00:00"/>
    <x v="7"/>
    <x v="2"/>
    <n v="7.9638813805964901"/>
    <n v="2.8570135515217943"/>
    <n v="0"/>
    <n v="0"/>
    <n v="18.727183340165322"/>
    <n v="4.5649852820063384"/>
    <n v="0"/>
    <n v="0"/>
    <n v="2.5978535057600016"/>
    <n v="1.120569324582170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517568842899998"/>
    <n v="0.15164223241977337"/>
    <n v="0"/>
    <n v="5.4401100707235847E-2"/>
    <n v="0"/>
    <n v="0"/>
    <n v="0"/>
    <n v="0"/>
    <n v="0"/>
    <n v="0.35114598285400217"/>
    <n v="8.5596227390275503E-2"/>
    <n v="0"/>
    <n v="0"/>
    <n v="0.35874637189884989"/>
    <s v=""/>
    <n v="0"/>
    <s v=""/>
  </r>
  <r>
    <x v="4"/>
    <d v="2019-12-01T00:00:00"/>
    <x v="7"/>
    <x v="3"/>
    <n v="4.6169446007756534"/>
    <n v="0.759827526943747"/>
    <n v="0"/>
    <n v="0"/>
    <n v="17.59768342579121"/>
    <n v="4.2896555438664592"/>
    <n v="0"/>
    <n v="0"/>
    <n v="2.5947064563300106"/>
    <n v="0.642181874588027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2762885680599"/>
    <n v="8.8740246331093148E-2"/>
    <n v="0"/>
    <n v="1.4604308203915971E-2"/>
    <n v="0"/>
    <n v="0"/>
    <n v="0"/>
    <n v="0"/>
    <n v="0"/>
    <n v="0.32996717820612143"/>
    <n v="8.0433628736119894E-2"/>
    <n v="0"/>
    <n v="0"/>
    <n v="0.16457367212422147"/>
    <s v=""/>
    <n v="0"/>
    <s v=""/>
  </r>
  <r>
    <x v="4"/>
    <d v="2019-12-01T00:00:00"/>
    <x v="7"/>
    <x v="4"/>
    <n v="10.059568192377244"/>
    <n v="3.628105767017459"/>
    <n v="0"/>
    <n v="0"/>
    <n v="18.292515714279336"/>
    <n v="4.4590296089779011"/>
    <n v="0"/>
    <n v="0"/>
    <n v="4.5790405845845044"/>
    <n v="1.389005140029237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88985251624574"/>
    <n v="0.1923840775254804"/>
    <n v="0"/>
    <n v="6.9385660279279116E-2"/>
    <n v="0"/>
    <n v="0"/>
    <n v="0"/>
    <n v="0"/>
    <n v="0"/>
    <n v="0.34299570270059593"/>
    <n v="8.3609494614250934E-2"/>
    <n v="0"/>
    <n v="0"/>
    <n v="0.36066217730565203"/>
    <s v=""/>
    <n v="0"/>
    <s v=""/>
  </r>
  <r>
    <x v="4"/>
    <d v="2019-12-01T00:00:00"/>
    <x v="7"/>
    <x v="5"/>
    <n v="6.94107616024111"/>
    <n v="1.7416342353794998"/>
    <n v="0"/>
    <n v="0"/>
    <n v="15.057994547963647"/>
    <n v="3.6705745994677139"/>
    <n v="0"/>
    <n v="0"/>
    <n v="2.4190562408830019"/>
    <n v="0.7998148773763116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733844546372225"/>
    <n v="0.13416896078580429"/>
    <n v="0"/>
    <n v="3.3665277549948296E-2"/>
    <n v="0"/>
    <n v="0"/>
    <n v="0"/>
    <n v="0"/>
    <n v="0"/>
    <n v="0.28234647994364237"/>
    <n v="6.8825487632442187E-2"/>
    <n v="0"/>
    <n v="0"/>
    <n v="0.25091703291712641"/>
    <s v=""/>
    <n v="0"/>
    <s v=""/>
  </r>
  <r>
    <x v="4"/>
    <d v="2019-12-01T00:00:00"/>
    <x v="7"/>
    <x v="6"/>
    <n v="6.5770303643442878"/>
    <n v="1.7481417484128965"/>
    <n v="0"/>
    <n v="0"/>
    <n v="23.892140846841361"/>
    <n v="5.824008306018456"/>
    <n v="0"/>
    <n v="0"/>
    <n v="7.8146762451172602"/>
    <n v="1.798028749758534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111102498614443"/>
    <n v="0.12868105055105361"/>
    <n v="0"/>
    <n v="3.4202779101865123E-2"/>
    <n v="0"/>
    <n v="0"/>
    <n v="0"/>
    <n v="0"/>
    <n v="0"/>
    <n v="0.44799205132768777"/>
    <n v="0.10920366846521562"/>
    <n v="0"/>
    <n v="0"/>
    <n v="0.26579499433209341"/>
    <s v=""/>
    <n v="0"/>
    <s v=""/>
  </r>
  <r>
    <x v="4"/>
    <d v="2019-12-01T00:00:00"/>
    <x v="7"/>
    <x v="7"/>
    <n v="5.6698218613168585"/>
    <n v="1.9826693511425431"/>
    <n v="0"/>
    <n v="0"/>
    <n v="30.104248318030301"/>
    <n v="7.3382872374046659"/>
    <n v="0"/>
    <n v="0"/>
    <n v="11.724955455973776"/>
    <n v="1.208137873717408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96407342193083"/>
    <n v="0.10862475312038661"/>
    <n v="0"/>
    <n v="3.7984785775473241E-2"/>
    <n v="0"/>
    <n v="0"/>
    <n v="0"/>
    <n v="0"/>
    <n v="0"/>
    <n v="0.56447281322031273"/>
    <n v="0.13759731176000192"/>
    <n v="0"/>
    <n v="0"/>
    <n v="0.34968812065676663"/>
    <s v=""/>
    <n v="0"/>
    <s v=""/>
  </r>
  <r>
    <x v="4"/>
    <d v="2019-12-01T00:00:00"/>
    <x v="7"/>
    <x v="8"/>
    <n v="4.8173339005043943"/>
    <n v="1.4093134129603726"/>
    <n v="0"/>
    <n v="0"/>
    <n v="29.589009662770042"/>
    <n v="7.2126913677396702"/>
    <n v="0"/>
    <n v="0"/>
    <n v="9.4083452658761875"/>
    <n v="1.490620373586354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77963666577254"/>
    <n v="9.2502347659881273E-2"/>
    <n v="0"/>
    <n v="2.7061607515672621E-2"/>
    <n v="0"/>
    <n v="0"/>
    <n v="0"/>
    <n v="0"/>
    <n v="0"/>
    <n v="0.55481177767004397"/>
    <n v="0.13524231345113566"/>
    <n v="0"/>
    <n v="0"/>
    <n v="0.29255049412556017"/>
    <s v=""/>
    <n v="0"/>
    <s v=""/>
  </r>
  <r>
    <x v="4"/>
    <d v="2019-12-01T00:00:00"/>
    <x v="7"/>
    <x v="9"/>
    <n v="4.8112571417599437"/>
    <n v="1.8460123073322059"/>
    <n v="0"/>
    <n v="0"/>
    <n v="35.381544680363064"/>
    <n v="8.6246942632367727"/>
    <n v="0"/>
    <n v="0"/>
    <n v="2.9284661005371397"/>
    <n v="1.088126319962078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445424827602487"/>
    <n v="9.3521574715007813E-2"/>
    <n v="0"/>
    <n v="3.5882924740505751E-2"/>
    <n v="0"/>
    <n v="0"/>
    <n v="0"/>
    <n v="0"/>
    <n v="0"/>
    <n v="0.66342530299429436"/>
    <n v="0.16171821938561826"/>
    <n v="0"/>
    <n v="0"/>
    <n v="0.38368606227871249"/>
    <s v=""/>
    <n v="0"/>
    <s v=""/>
  </r>
  <r>
    <x v="4"/>
    <d v="2019-12-01T00:00:00"/>
    <x v="7"/>
    <x v="10"/>
    <n v="3.7729755344004556"/>
    <n v="1.190500617505617"/>
    <n v="0"/>
    <n v="0"/>
    <n v="34.42160753256119"/>
    <n v="8.3906975712746572"/>
    <n v="0"/>
    <n v="0"/>
    <n v="4.8508405149968432"/>
    <n v="1.164730826995487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30253802731937"/>
    <n v="7.4373283230001752E-2"/>
    <n v="0"/>
    <n v="2.3467271071320874E-2"/>
    <n v="0"/>
    <n v="0"/>
    <n v="0"/>
    <n v="0"/>
    <n v="0"/>
    <n v="0.64542590249074916"/>
    <n v="0.15733064027715757"/>
    <n v="0"/>
    <n v="0"/>
    <n v="0.31553361707520144"/>
    <s v=""/>
    <n v="0"/>
    <s v=""/>
  </r>
  <r>
    <x v="4"/>
    <d v="2019-12-01T00:00:00"/>
    <x v="7"/>
    <x v="11"/>
    <n v="11.16048885497796"/>
    <n v="3.5877895753742628"/>
    <n v="0"/>
    <n v="0"/>
    <n v="35.82965774432413"/>
    <n v="8.7339274300456662"/>
    <n v="0"/>
    <n v="0"/>
    <n v="4.8387177160872596"/>
    <n v="3.872603970200478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77931245472836"/>
    <n v="0.21979014467969263"/>
    <n v="0"/>
    <n v="7.0656473932150132E-2"/>
    <n v="0"/>
    <n v="0"/>
    <n v="0"/>
    <n v="0"/>
    <n v="0"/>
    <n v="0.67182769322117075"/>
    <n v="0.16376640714683369"/>
    <n v="0"/>
    <n v="0"/>
    <n v="0.32147243924480839"/>
    <s v=""/>
    <n v="0"/>
    <s v=""/>
  </r>
  <r>
    <x v="4"/>
    <d v="2019-12-01T00:00:00"/>
    <x v="6"/>
    <x v="0"/>
    <n v="4.3468002399999997E-2"/>
    <n v="2.3783620971485116E-2"/>
    <n v="1.6928754460392468E-2"/>
    <n v="9.2474373565453721E-3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452968414682218"/>
    <n v="8.2870433673745681E-4"/>
    <n v="0"/>
    <n v="4.5342755024761945E-4"/>
    <n v="0"/>
    <n v="3.2274159064854573E-4"/>
    <n v="0"/>
    <n v="1.7629960011866368E-4"/>
    <n v="0"/>
    <n v="0"/>
    <n v="0"/>
    <n v="0"/>
    <n v="0"/>
    <n v="0.54715238010305067"/>
    <s v=""/>
    <n v="0.38881536867882294"/>
    <s v=""/>
  </r>
  <r>
    <x v="4"/>
    <d v="2019-12-01T00:00:00"/>
    <x v="6"/>
    <x v="1"/>
    <n v="0.12199500160000001"/>
    <n v="7.2929661446391278E-2"/>
    <n v="5.0563987208605984E-2"/>
    <n v="3.0751610466180031E-2"/>
    <n v="7.6205312841207684"/>
    <n v="6.7496134230783955"/>
    <n v="7.0653211477062552"/>
    <n v="6.63857139579549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59869264347662"/>
    <n v="2.3388670892123208E-3"/>
    <n v="0"/>
    <n v="1.398194866570346E-3"/>
    <n v="0"/>
    <n v="9.6940402500524483E-4"/>
    <n v="0"/>
    <n v="5.895645617961582E-4"/>
    <n v="0"/>
    <n v="0.14288955787029936"/>
    <n v="0.12655932268512229"/>
    <n v="0.13247903293974897"/>
    <n v="0.12447721769901221"/>
    <n v="0.59780860272877989"/>
    <s v=""/>
    <n v="0.42166122612244333"/>
    <s v=""/>
  </r>
  <r>
    <x v="4"/>
    <d v="2019-12-01T00:00:00"/>
    <x v="6"/>
    <x v="2"/>
    <n v="1.779625E-2"/>
    <n v="9.9200124921029632E-3"/>
    <n v="1.6499666071428571E-2"/>
    <n v="1.4235828370449954E-4"/>
    <n v="7.6205312841207684"/>
    <n v="6.7496134230783955"/>
    <n v="7.0653211477062552"/>
    <n v="6.63857139579549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517568842899998"/>
    <n v="3.3886279186371603E-4"/>
    <n v="0"/>
    <n v="1.8888940807175385E-4"/>
    <n v="0"/>
    <n v="3.1417421702793102E-4"/>
    <n v="0"/>
    <n v="2.7106792420332185E-6"/>
    <n v="0"/>
    <n v="0.14288955787029936"/>
    <n v="0.12655932268512229"/>
    <n v="0.13247903293974897"/>
    <n v="0.12447721769901221"/>
    <n v="0.55742150689628223"/>
    <s v=""/>
    <n v="1.435061536644504E-2"/>
    <s v=""/>
  </r>
  <r>
    <x v="4"/>
    <d v="2019-12-01T00:00:00"/>
    <x v="6"/>
    <x v="3"/>
    <n v="1.168375E-2"/>
    <n v="5.7586308447261109E-3"/>
    <n v="1.0832505357142856E-2"/>
    <n v="-2.8048132005825677E-4"/>
    <n v="7.6205312841207684"/>
    <n v="6.7496134230783955"/>
    <n v="7.0653211477062552"/>
    <n v="6.63857139579549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2762885680599"/>
    <n v="2.245681814975043E-4"/>
    <n v="0"/>
    <n v="1.1068409172702085E-4"/>
    <n v="0"/>
    <n v="2.0820678541697184E-4"/>
    <n v="0"/>
    <n v="-5.3910071671768223E-6"/>
    <n v="0"/>
    <n v="0.14288955787029936"/>
    <n v="0.12655932268512229"/>
    <n v="0.13247903293974897"/>
    <n v="0.12447721769901221"/>
    <n v="0.49287521940525181"/>
    <s v=""/>
    <n v="-4.8706251124801328E-2"/>
    <s v=""/>
  </r>
  <r>
    <x v="4"/>
    <d v="2019-12-01T00:00:00"/>
    <x v="6"/>
    <x v="4"/>
    <n v="5.2774653011999995"/>
    <n v="8.3320241986110641"/>
    <n v="4.8929642578268568"/>
    <n v="5.0797713429703979"/>
    <n v="7.6205312841207684"/>
    <n v="6.7496134230783955"/>
    <n v="7.0653211477062552"/>
    <n v="6.63857139579549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88985251624574"/>
    <n v="0.10092881465960431"/>
    <n v="0"/>
    <n v="0.15934568549218872"/>
    <n v="0"/>
    <n v="9.3575429591547424E-2"/>
    <n v="0"/>
    <n v="9.7148019196118818E-2"/>
    <n v="0"/>
    <n v="0.14288955787029936"/>
    <n v="0.12655932268512229"/>
    <n v="0.13247903293974897"/>
    <n v="0.12447721769901221"/>
    <n v="1.5787927959879742"/>
    <s v=""/>
    <n v="0.60966833771524431"/>
    <s v=""/>
  </r>
  <r>
    <x v="4"/>
    <d v="2019-12-01T00:00:00"/>
    <x v="6"/>
    <x v="5"/>
    <n v="0.16087399839999991"/>
    <n v="8.8967001269679519E-2"/>
    <n v="0.14915317851657134"/>
    <n v="6.4436955143325925E-2"/>
    <n v="7.6205312841207684"/>
    <n v="6.7496134230783955"/>
    <n v="7.0653211477062552"/>
    <n v="6.63857139579549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733844546372225"/>
    <n v="3.1096470755386961E-3"/>
    <n v="0"/>
    <n v="1.7197059690766444E-3"/>
    <n v="0"/>
    <n v="2.8830870743208766E-3"/>
    <n v="0"/>
    <n v="1.245547391815567E-3"/>
    <n v="0"/>
    <n v="0.14288955787029936"/>
    <n v="0.12655932268512229"/>
    <n v="0.13247903293974897"/>
    <n v="0.12447721769901221"/>
    <n v="0.55302287600554578"/>
    <s v=""/>
    <n v="0.72427927460432917"/>
    <s v=""/>
  </r>
  <r>
    <x v="4"/>
    <d v="2019-12-01T00:00:00"/>
    <x v="6"/>
    <x v="6"/>
    <n v="3.5976000000000001E-2"/>
    <n v="7.0425650415067067E-3"/>
    <n v="3.3354891428571433E-2"/>
    <n v="1.138781250046339E-2"/>
    <n v="7.6205312841207684"/>
    <n v="6.7496134230783955"/>
    <n v="7.0653211477062552"/>
    <n v="6.63857139579549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111102498614443"/>
    <n v="7.0387837947685176E-4"/>
    <n v="0"/>
    <n v="1.3778933924772258E-4"/>
    <n v="0"/>
    <n v="6.5259581182925254E-4"/>
    <n v="0"/>
    <n v="2.2280506472682914E-4"/>
    <n v="0"/>
    <n v="0.14288955787029936"/>
    <n v="0.12655932268512229"/>
    <n v="0.13247903293974897"/>
    <n v="0.12447721769901221"/>
    <n v="0.19575731158290824"/>
    <s v=""/>
    <n v="1.6169978457205767"/>
    <s v=""/>
  </r>
  <r>
    <x v="4"/>
    <d v="2019-12-01T00:00:00"/>
    <x v="6"/>
    <x v="7"/>
    <n v="0.33740599220000028"/>
    <n v="0.24359356828341591"/>
    <n v="0.31282355562542885"/>
    <n v="0.10880469593166975"/>
    <n v="7.6205312841207684"/>
    <n v="6.7496134230783955"/>
    <n v="7.0653211477062552"/>
    <n v="6.6385713957954922"/>
    <n v="4.2104000000000003E-2"/>
    <n v="2.0729000000000001E-2"/>
    <n v="2.1616E-2"/>
    <n v="1.064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96407342193083"/>
    <n v="6.4641612206757645E-3"/>
    <n v="0"/>
    <n v="4.6668646500217367E-3"/>
    <n v="0"/>
    <n v="5.993200903169388E-3"/>
    <n v="0"/>
    <n v="2.0845246152356779E-3"/>
    <n v="0"/>
    <n v="0.14288955787029936"/>
    <n v="0.12655932268512229"/>
    <n v="0.13247903293974897"/>
    <n v="0.12447721769901221"/>
    <n v="0.72195981670362208"/>
    <s v=""/>
    <n v="0.44666489636162232"/>
    <s v=""/>
  </r>
  <r>
    <x v="4"/>
    <d v="2019-12-01T00:00:00"/>
    <x v="6"/>
    <x v="8"/>
    <n v="4.2033994200000251E-2"/>
    <n v="2.5533053356313656E-2"/>
    <n v="3.8971517479714515E-2"/>
    <n v="8.4111617445401521E-3"/>
    <n v="7.6205312841207684"/>
    <n v="6.7496134230783955"/>
    <n v="7.0653211477062552"/>
    <n v="6.6385713957954922"/>
    <n v="0"/>
    <n v="1.1E-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77963666577254"/>
    <n v="8.0713590241580338E-4"/>
    <n v="0"/>
    <n v="4.9028517166657833E-4"/>
    <n v="0"/>
    <n v="7.483302866683662E-4"/>
    <n v="0"/>
    <n v="1.6151095688747699E-4"/>
    <n v="0"/>
    <n v="0.14288955787029936"/>
    <n v="0.12655932268512229"/>
    <n v="0.13247903293974897"/>
    <n v="0.12447721769901221"/>
    <n v="0.6074381900236715"/>
    <s v=""/>
    <n v="0.32942247944898806"/>
    <s v=""/>
  </r>
  <r>
    <x v="4"/>
    <d v="2019-12-01T00:00:00"/>
    <x v="6"/>
    <x v="9"/>
    <n v="7.6697991799999962E-2"/>
    <n v="2.4011421996957893E-2"/>
    <n v="7.1109995254571401E-2"/>
    <n v="-1.2498001153549154E-3"/>
    <n v="7.6205312841207684"/>
    <n v="6.7496134230783955"/>
    <n v="7.0653211477062552"/>
    <n v="6.6385713957954922"/>
    <n v="4.8757000000000002E-2"/>
    <n v="2.5700000000000001E-2"/>
    <n v="2.4868999999999999E-2"/>
    <n v="1.311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445424827602487"/>
    <n v="1.4908612778885731E-3"/>
    <n v="0"/>
    <n v="4.667358094023324E-4"/>
    <n v="0"/>
    <n v="1.3822413847852629E-3"/>
    <n v="0"/>
    <n v="-2.4293707740641469E-5"/>
    <n v="0"/>
    <n v="0.14288955787029936"/>
    <n v="0.12655932268512229"/>
    <n v="0.13247903293974897"/>
    <n v="0.12447721769901221"/>
    <n v="0.31306454619530083"/>
    <s v=""/>
    <n v="-5.2050233239549812E-2"/>
    <s v=""/>
  </r>
  <r>
    <x v="4"/>
    <d v="2019-12-01T00:00:00"/>
    <x v="6"/>
    <x v="10"/>
    <n v="0.24003720600000017"/>
    <n v="0.13868720832825196"/>
    <n v="0.22254878099142872"/>
    <n v="3.1915540277432264E-2"/>
    <n v="7.6205312841207684"/>
    <n v="6.7496134230783955"/>
    <n v="7.0653211477062552"/>
    <n v="6.6385713957954922"/>
    <n v="0"/>
    <n v="6.0999999999999999E-5"/>
    <n v="-3.1999999999999999E-5"/>
    <n v="1.5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30253802731937"/>
    <n v="4.7316381844530343E-3"/>
    <n v="0"/>
    <n v="2.7338165676747185E-3"/>
    <n v="0"/>
    <n v="4.386904545300027E-3"/>
    <n v="0"/>
    <n v="6.2912242468839261E-4"/>
    <n v="0"/>
    <n v="0.14288955787029936"/>
    <n v="0.12655932268512229"/>
    <n v="0.13247903293974897"/>
    <n v="0.12447721769901221"/>
    <n v="0.57777379865124678"/>
    <s v=""/>
    <n v="0.23012605605192468"/>
    <s v=""/>
  </r>
  <r>
    <x v="4"/>
    <d v="2019-12-01T00:00:00"/>
    <x v="6"/>
    <x v="11"/>
    <n v="0.17493660779999975"/>
    <n v="0.12022442181452721"/>
    <n v="0.1621912263745712"/>
    <n v="7.0539430465492714E-2"/>
    <n v="7.6205312841207684"/>
    <n v="6.7496134230783955"/>
    <n v="7.0653211477062552"/>
    <n v="6.6385713957954922"/>
    <n v="4.75E-4"/>
    <n v="1.0359E-2"/>
    <n v="0"/>
    <n v="5.145000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77931245472836"/>
    <n v="3.445130660292436E-3"/>
    <n v="0"/>
    <n v="2.3676510418144683E-3"/>
    <n v="0"/>
    <n v="3.1941282836139874E-3"/>
    <n v="0"/>
    <n v="1.389174957216906E-3"/>
    <n v="0"/>
    <n v="0.14288955787029936"/>
    <n v="0.12655932268512229"/>
    <n v="0.13247903293974897"/>
    <n v="0.12447721769901221"/>
    <n v="0.68724564473078442"/>
    <s v=""/>
    <n v="0.58673129303391802"/>
    <s v=""/>
  </r>
  <r>
    <x v="4"/>
    <d v="2019-12-01T00:00:00"/>
    <x v="3"/>
    <x v="0"/>
    <n v="2E-3"/>
    <n v="3.6481701172804992E-3"/>
    <n v="2E-3"/>
    <n v="3.6481701172804992E-3"/>
    <n v="0"/>
    <n v="0"/>
    <n v="0"/>
    <n v="0"/>
    <n v="2.3E-2"/>
    <n v="4.4102938881813644E-2"/>
    <n v="2.3E-2"/>
    <n v="4.4103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452968414682218"/>
    <n v="3.8129395922618096E-5"/>
    <n v="0"/>
    <n v="6.9551261397426123E-5"/>
    <n v="0"/>
    <n v="3.8129395922618096E-5"/>
    <n v="0"/>
    <n v="6.9551261397426123E-5"/>
    <n v="0"/>
    <n v="0"/>
    <n v="0"/>
    <n v="0"/>
    <n v="0"/>
    <n v="1.8240850586402495"/>
    <s v=""/>
    <n v="1"/>
    <s v=""/>
  </r>
  <r>
    <x v="4"/>
    <d v="2019-12-01T00:00:00"/>
    <x v="3"/>
    <x v="1"/>
    <n v="8.9999999999999993E-3"/>
    <n v="1.6723278249873599E-2"/>
    <n v="8.9999999999999993E-3"/>
    <n v="1.6723278249873599E-2"/>
    <n v="0"/>
    <n v="0"/>
    <n v="0"/>
    <n v="0"/>
    <n v="1.0000000000000002E-2"/>
    <n v="1.9274412594277132E-2"/>
    <n v="0.01"/>
    <n v="1.9273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59869264347662"/>
    <n v="1.7254644474639592E-4"/>
    <n v="0"/>
    <n v="3.2061580072449111E-4"/>
    <n v="0"/>
    <n v="1.7254644474639592E-4"/>
    <n v="0"/>
    <n v="3.2061580072449111E-4"/>
    <n v="0"/>
    <n v="0"/>
    <n v="0"/>
    <n v="0"/>
    <n v="0"/>
    <n v="1.8581420277637335"/>
    <s v=""/>
    <n v="1"/>
    <s v=""/>
  </r>
  <r>
    <x v="4"/>
    <d v="2019-12-01T00:00:00"/>
    <x v="3"/>
    <x v="2"/>
    <n v="7.0000000000000001E-3"/>
    <n v="1.314432195930299E-2"/>
    <n v="6.9999999999999993E-3"/>
    <n v="1.3144321959302992E-2"/>
    <n v="0"/>
    <n v="0"/>
    <n v="0"/>
    <n v="0"/>
    <n v="3.4000000000000002E-2"/>
    <n v="6.454768454840612E-2"/>
    <n v="3.4000000000000002E-2"/>
    <n v="6.45479999999999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517568842899998"/>
    <n v="1.3328872897638616E-4"/>
    <n v="0"/>
    <n v="2.5028428103027103E-4"/>
    <n v="0"/>
    <n v="1.3328872897638616E-4"/>
    <n v="0"/>
    <n v="2.5028428103027108E-4"/>
    <n v="0"/>
    <n v="0"/>
    <n v="0"/>
    <n v="0"/>
    <n v="0"/>
    <n v="1.8777602799004269"/>
    <s v=""/>
    <n v="1.0000000000000002"/>
    <s v=""/>
  </r>
  <r>
    <x v="4"/>
    <d v="2019-12-01T00:00:00"/>
    <x v="3"/>
    <x v="3"/>
    <n v="4.0000000000000001E-3"/>
    <n v="7.2085542991801631E-3"/>
    <n v="4.0000000000000001E-3"/>
    <n v="7.2085542991801588E-3"/>
    <n v="0"/>
    <n v="0"/>
    <n v="0"/>
    <n v="0"/>
    <n v="1.8000000000000002E-2"/>
    <n v="3.409626650252804E-2"/>
    <n v="1.7999999999999999E-2"/>
    <n v="3.4096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2762885680599"/>
    <n v="7.6882227537393156E-5"/>
    <n v="0"/>
    <n v="1.3855242796130573E-4"/>
    <n v="0"/>
    <n v="7.6882227537393156E-5"/>
    <n v="0"/>
    <n v="1.3855242796130565E-4"/>
    <n v="0"/>
    <n v="0"/>
    <n v="0"/>
    <n v="0"/>
    <n v="0"/>
    <n v="1.8021385747950407"/>
    <s v=""/>
    <n v="0.99999999999999944"/>
    <s v=""/>
  </r>
  <r>
    <x v="4"/>
    <d v="2019-12-01T00:00:00"/>
    <x v="3"/>
    <x v="4"/>
    <n v="0.02"/>
    <n v="3.6974223901042644E-2"/>
    <n v="9.1818181818181833E-3"/>
    <n v="3.6974223901042637E-2"/>
    <n v="6.1113281250000018"/>
    <n v="2.1111860795454556"/>
    <n v="2.8056551846590922"/>
    <n v="1.4500514914772733"/>
    <n v="1.3999999999999999E-2"/>
    <n v="2.2810065958658809E-2"/>
    <n v="1.4E-2"/>
    <n v="2.28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88985251624574"/>
    <n v="3.8248973285207554E-4"/>
    <n v="0"/>
    <n v="7.0711305111613128E-4"/>
    <n v="0"/>
    <n v="1.7559755917299834E-4"/>
    <n v="0"/>
    <n v="7.0711305111613118E-4"/>
    <n v="0"/>
    <n v="0.1145910883669219"/>
    <n v="3.9586012344936666E-2"/>
    <n v="5.260772693208688E-2"/>
    <n v="2.7189340057969653E-2"/>
    <n v="1.848711195052132"/>
    <s v=""/>
    <n v="0.99999999999999989"/>
    <s v=""/>
  </r>
  <r>
    <x v="4"/>
    <d v="2019-12-01T00:00:00"/>
    <x v="3"/>
    <x v="5"/>
    <n v="6.0000000000000001E-3"/>
    <n v="1.0791792923055137E-2"/>
    <n v="2.7545454545454548E-3"/>
    <n v="1.0791792923055141E-2"/>
    <n v="6.1113281250000018"/>
    <n v="2.1111860795454556"/>
    <n v="2.8056551846590922"/>
    <n v="1.4500514914772733"/>
    <n v="3.6000000000000004E-2"/>
    <n v="6.7538326719427194E-2"/>
    <n v="3.5999999999999997E-2"/>
    <n v="6.7539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733844546372225"/>
    <n v="1.1597823538171093E-4"/>
    <n v="0"/>
    <n v="2.0860218330346183E-4"/>
    <n v="0"/>
    <n v="5.3244553516149115E-5"/>
    <n v="0"/>
    <n v="2.0860218330346188E-4"/>
    <n v="0"/>
    <n v="0.1145910883669219"/>
    <n v="3.9586012344936666E-2"/>
    <n v="5.260772693208688E-2"/>
    <n v="2.7189340057969653E-2"/>
    <n v="1.798632153842523"/>
    <s v=""/>
    <n v="1.0000000000000002"/>
    <s v=""/>
  </r>
  <r>
    <x v="4"/>
    <d v="2019-12-01T00:00:00"/>
    <x v="3"/>
    <x v="6"/>
    <n v="5.0000000000000001E-3"/>
    <n v="9.3217179024153007E-3"/>
    <n v="2.2954545454545458E-3"/>
    <n v="9.3217179024153024E-3"/>
    <n v="6.1113281250000018"/>
    <n v="2.1111860795454556"/>
    <n v="2.8056551846590922"/>
    <n v="1.4500514914772733"/>
    <n v="1.6999999999999987E-2"/>
    <n v="3.1548536753555234E-2"/>
    <n v="1.7000000000000001E-2"/>
    <n v="3.154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111102498614443"/>
    <n v="9.7826103440745452E-5"/>
    <n v="0"/>
    <n v="1.8238146795342559E-4"/>
    <n v="0"/>
    <n v="4.4911074761433146E-5"/>
    <n v="0"/>
    <n v="1.8238146795342562E-4"/>
    <n v="0"/>
    <n v="0.1145910883669219"/>
    <n v="3.9586012344936666E-2"/>
    <n v="5.260772693208688E-2"/>
    <n v="2.7189340057969653E-2"/>
    <n v="1.8643435804830601"/>
    <s v=""/>
    <n v="1.0000000000000002"/>
    <s v=""/>
  </r>
  <r>
    <x v="4"/>
    <d v="2019-12-01T00:00:00"/>
    <x v="3"/>
    <x v="7"/>
    <n v="8.9999999999999993E-3"/>
    <n v="1.6624195229579492E-2"/>
    <n v="4.1318181818181818E-3"/>
    <n v="1.6624195229579489E-2"/>
    <n v="6.1113281250000018"/>
    <n v="2.1111860795454556"/>
    <n v="2.8056551846590922"/>
    <n v="1.4500514914772733"/>
    <n v="2.0999999999999991E-2"/>
    <n v="3.8709110534439539E-2"/>
    <n v="2.1000000000000001E-2"/>
    <n v="3.870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96407342193083"/>
    <n v="1.7242566027575673E-4"/>
    <n v="0"/>
    <n v="3.1849309322370327E-4"/>
    <n v="0"/>
    <n v="7.9159053126597419E-5"/>
    <n v="0"/>
    <n v="3.1849309322370321E-4"/>
    <n v="0"/>
    <n v="0.1145910883669219"/>
    <n v="3.9586012344936666E-2"/>
    <n v="5.260772693208688E-2"/>
    <n v="2.7189340057969653E-2"/>
    <n v="1.8471328032866103"/>
    <s v=""/>
    <n v="0.99999999999999978"/>
    <s v=""/>
  </r>
  <r>
    <x v="4"/>
    <d v="2019-12-01T00:00:00"/>
    <x v="3"/>
    <x v="8"/>
    <n v="2E-3"/>
    <n v="3.5897190778608054E-3"/>
    <n v="9.1818181818181831E-4"/>
    <n v="3.5897190778608062E-3"/>
    <n v="6.1113281250000018"/>
    <n v="2.1111860795454556"/>
    <n v="2.8056551846590922"/>
    <n v="1.4500514914772733"/>
    <n v="3.5000000000000003E-2"/>
    <n v="6.44714014151897E-2"/>
    <n v="3.5000000000000003E-2"/>
    <n v="6.4472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77963666577254"/>
    <n v="3.8403959356106042E-5"/>
    <n v="0"/>
    <n v="6.8929712783002411E-5"/>
    <n v="0"/>
    <n v="1.7630908613485048E-5"/>
    <n v="0"/>
    <n v="6.8929712783002425E-5"/>
    <n v="0"/>
    <n v="0.1145910883669219"/>
    <n v="3.9586012344936666E-2"/>
    <n v="5.260772693208688E-2"/>
    <n v="2.7189340057969653E-2"/>
    <n v="1.7948595389304025"/>
    <s v=""/>
    <n v="1.0000000000000002"/>
    <s v=""/>
  </r>
  <r>
    <x v="4"/>
    <d v="2019-12-01T00:00:00"/>
    <x v="3"/>
    <x v="9"/>
    <n v="8.0000000000000002E-3"/>
    <n v="1.4441860870666817E-2"/>
    <n v="3.6727272727272733E-3"/>
    <n v="1.4441860870666831E-2"/>
    <n v="6.1113281250000018"/>
    <n v="2.1111860795454556"/>
    <n v="2.8056551846590922"/>
    <n v="1.4500514914772733"/>
    <n v="5.0000000000000044E-3"/>
    <n v="9.4500794573816882E-3"/>
    <n v="5.0000000000000001E-3"/>
    <n v="9.450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445424827602487"/>
    <n v="1.555045959248778E-4"/>
    <n v="0"/>
    <n v="2.8072196738704341E-4"/>
    <n v="0"/>
    <n v="7.1390746310966632E-5"/>
    <n v="0"/>
    <n v="2.8072196738704362E-4"/>
    <n v="0"/>
    <n v="0.1145910883669219"/>
    <n v="3.9586012344936666E-2"/>
    <n v="5.260772693208688E-2"/>
    <n v="2.7189340057969653E-2"/>
    <n v="1.8052326088333521"/>
    <s v=""/>
    <n v="1.0000000000000007"/>
    <s v=""/>
  </r>
  <r>
    <x v="4"/>
    <d v="2019-12-01T00:00:00"/>
    <x v="3"/>
    <x v="10"/>
    <n v="0.14752299999999999"/>
    <n v="0.14406765647766884"/>
    <n v="6.7726468181818184E-2"/>
    <n v="0.14406765647766889"/>
    <n v="6.1113281250000018"/>
    <n v="2.1111860795454556"/>
    <n v="2.8056551846590922"/>
    <n v="1.450051491477273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30253802731937"/>
    <n v="2.9079886052542389E-3"/>
    <n v="0"/>
    <n v="2.8398765170362791E-3"/>
    <n v="0"/>
    <n v="1.3350311324121734E-3"/>
    <n v="0"/>
    <n v="2.8398765170362804E-3"/>
    <n v="0"/>
    <n v="0.1145910883669219"/>
    <n v="3.9586012344936666E-2"/>
    <n v="5.260772693208688E-2"/>
    <n v="2.7189340057969653E-2"/>
    <n v="0.97657759452877746"/>
    <s v=""/>
    <n v="1.0000000000000004"/>
    <s v=""/>
  </r>
  <r>
    <x v="4"/>
    <d v="2019-12-01T00:00:00"/>
    <x v="3"/>
    <x v="11"/>
    <n v="0.180704"/>
    <n v="0.22470978443677211"/>
    <n v="8.2959563636363656E-2"/>
    <n v="0.22470978443677209"/>
    <n v="6.1113281250000018"/>
    <n v="2.1111860795454556"/>
    <n v="2.8056551846590922"/>
    <n v="1.4500514914772733"/>
    <n v="4.0000000000000036E-3"/>
    <n v="1.076847244449991E-2"/>
    <n v="4.0000000000000001E-3"/>
    <n v="1.076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77931245472836"/>
    <n v="3.5587113450217781E-3"/>
    <n v="0"/>
    <n v="4.4253434302092874E-3"/>
    <n v="0"/>
    <n v="1.6337720265781803E-3"/>
    <n v="0"/>
    <n v="4.4253434302092866E-3"/>
    <n v="0"/>
    <n v="0.1145910883669219"/>
    <n v="3.9586012344936666E-2"/>
    <n v="5.260772693208688E-2"/>
    <n v="2.7189340057969653E-2"/>
    <n v="1.2435241302725568"/>
    <s v=""/>
    <n v="0.99999999999999978"/>
    <s v=""/>
  </r>
  <r>
    <x v="4"/>
    <d v="2019-12-01T00:00:00"/>
    <x v="4"/>
    <x v="0"/>
    <n v="164.33491376520863"/>
    <n v="67.654029643571036"/>
    <n v="29.431787087316089"/>
    <n v="17.704249514285515"/>
    <n v="217.54588092167791"/>
    <n v="114.22061071138948"/>
    <n v="49.250629250645893"/>
    <n v="34.630890785102238"/>
    <n v="143.98360353555148"/>
    <n v="61.834658062347906"/>
    <n v="25.098345001947106"/>
    <n v="11.941700303428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452968414682218"/>
    <n v="3.1329954954314712"/>
    <n v="0"/>
    <n v="1.2898036410201308"/>
    <n v="0"/>
    <n v="0.56110813128123704"/>
    <n v="0"/>
    <n v="0.33752616962150578"/>
    <n v="0"/>
    <n v="4.0791164792114403"/>
    <n v="2.1417053425441157"/>
    <n v="0.92347900377011261"/>
    <n v="0.64935008970425245"/>
    <n v="0.41168384790240531"/>
    <s v=""/>
    <n v="0.26168802667865765"/>
    <s v=""/>
  </r>
  <r>
    <x v="4"/>
    <d v="2019-12-01T00:00:00"/>
    <x v="4"/>
    <x v="1"/>
    <n v="180.37961646940201"/>
    <n v="87.481335354438116"/>
    <n v="35.948516728132667"/>
    <n v="24.508769152384843"/>
    <n v="220.51182182439806"/>
    <n v="124.06307952765239"/>
    <n v="58.102191692436975"/>
    <n v="42.594278510197455"/>
    <n v="150.3731861292361"/>
    <n v="75.077547108611242"/>
    <n v="36.349531354901295"/>
    <n v="18.58137781810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59869264347662"/>
    <n v="3.4582068362793073"/>
    <n v="0"/>
    <n v="1.6771770441194989"/>
    <n v="0"/>
    <n v="0.6891987505939593"/>
    <n v="0"/>
    <n v="0.46987788692823829"/>
    <n v="0"/>
    <n v="4.1347296600328631"/>
    <n v="2.3262575692948366"/>
    <n v="1.0894511383382608"/>
    <n v="0.79866841263531696"/>
    <n v="0.48498459563626839"/>
    <s v=""/>
    <n v="0.28015997987554109"/>
    <s v=""/>
  </r>
  <r>
    <x v="4"/>
    <d v="2019-12-01T00:00:00"/>
    <x v="4"/>
    <x v="2"/>
    <n v="202.22097596013009"/>
    <n v="90.848559661969929"/>
    <n v="43.859652284497379"/>
    <n v="26.484721109079729"/>
    <n v="242.86705303009433"/>
    <n v="136.32297353452529"/>
    <n v="63.683975986105274"/>
    <n v="46.475207025800955"/>
    <n v="183.81142644041503"/>
    <n v="92.322793773201894"/>
    <n v="41.186526032865451"/>
    <n v="25.740584730162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517568842899998"/>
    <n v="3.8505395511557259"/>
    <n v="0"/>
    <n v="1.729869863811337"/>
    <n v="0"/>
    <n v="0.8351424723352725"/>
    <n v="0"/>
    <n v="0.50430211627475741"/>
    <n v="0"/>
    <n v="4.5539037286081641"/>
    <n v="2.5561379764298513"/>
    <n v="1.1941129604754646"/>
    <n v="0.87143816306943023"/>
    <n v="0.44925388788491283"/>
    <s v=""/>
    <n v="0.29152604298432799"/>
    <s v=""/>
  </r>
  <r>
    <x v="4"/>
    <d v="2019-12-01T00:00:00"/>
    <x v="4"/>
    <x v="3"/>
    <n v="162.27308751646865"/>
    <n v="83.663522898882903"/>
    <n v="38.188540311692272"/>
    <n v="24.205008957754654"/>
    <n v="227.51801328504962"/>
    <n v="128.3715776570078"/>
    <n v="59.838734318500087"/>
    <n v="49.093633575338764"/>
    <n v="144.66844522462691"/>
    <n v="73.725652032062101"/>
    <n v="31.505176815641079"/>
    <n v="17.64585233557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2762885680599"/>
    <n v="3.1189791094091137"/>
    <n v="0"/>
    <n v="1.6080595010229544"/>
    <n v="0"/>
    <n v="0.73400501139110896"/>
    <n v="0"/>
    <n v="0.46523375155868318"/>
    <n v="0"/>
    <n v="4.2660999756765019"/>
    <n v="2.4070445078737044"/>
    <n v="1.1220123599656995"/>
    <n v="0.92053524016678889"/>
    <n v="0.51557238590405274"/>
    <s v=""/>
    <n v="0.28931376684925425"/>
    <s v=""/>
  </r>
  <r>
    <x v="4"/>
    <d v="2019-12-01T00:00:00"/>
    <x v="4"/>
    <x v="4"/>
    <n v="202.66628383503027"/>
    <n v="105.88215912233959"/>
    <n v="47.802928106781216"/>
    <n v="33.409718913681651"/>
    <n v="244.03202507199191"/>
    <n v="136.17946635285671"/>
    <n v="65.502080437396017"/>
    <n v="53.878417620842761"/>
    <n v="149.58928108124593"/>
    <n v="92.88715768733816"/>
    <n v="36.430942226148382"/>
    <n v="28.365494093660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88985251624574"/>
    <n v="3.8758886381091822"/>
    <n v="0"/>
    <n v="2.0249419378252309"/>
    <n v="0"/>
    <n v="0.914206460055486"/>
    <n v="0"/>
    <n v="0.63894372309785152"/>
    <n v="0"/>
    <n v="4.5757476570419815"/>
    <n v="2.5534471302177817"/>
    <n v="1.2282035155196107"/>
    <n v="1.0102528269433926"/>
    <n v="0.52244585097601792"/>
    <s v=""/>
    <n v="0.31553681177845089"/>
    <s v=""/>
  </r>
  <r>
    <x v="4"/>
    <d v="2019-12-01T00:00:00"/>
    <x v="4"/>
    <x v="5"/>
    <n v="244.03306065303516"/>
    <n v="168.81554427523136"/>
    <n v="54.192725507237689"/>
    <n v="39.539956043828873"/>
    <n v="276.72300251629912"/>
    <n v="155.67857292799579"/>
    <n v="72.837811411330364"/>
    <n v="59.957667312194779"/>
    <n v="166.43159559739507"/>
    <n v="122.35414466247701"/>
    <n v="8.4888078983463391"/>
    <n v="12.671986909069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733844546372225"/>
    <n v="4.717087291556175"/>
    <n v="0"/>
    <n v="3.2631548216740707"/>
    <n v="0"/>
    <n v="1.0475294458091438"/>
    <n v="0"/>
    <n v="0.76429572150561476"/>
    <n v="0"/>
    <n v="5.1887232015553373"/>
    <n v="2.9190671393099605"/>
    <n v="1.3657528957977441"/>
    <n v="1.1242424253314356"/>
    <n v="0.69177325327756456"/>
    <s v=""/>
    <n v="0.23421987716583859"/>
    <s v=""/>
  </r>
  <r>
    <x v="4"/>
    <d v="2019-12-01T00:00:00"/>
    <x v="4"/>
    <x v="6"/>
    <n v="219.63047964599735"/>
    <n v="113.05832291975157"/>
    <n v="47.779185527673597"/>
    <n v="29.164954259113134"/>
    <n v="268.36967369091911"/>
    <n v="157.35805703956098"/>
    <n v="77.372957366476342"/>
    <n v="70.178355178032533"/>
    <n v="144.38259658579136"/>
    <n v="78.888396482462213"/>
    <n v="37.8651525406815"/>
    <n v="19.36348951387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111102498614443"/>
    <n v="4.2971188041179751"/>
    <n v="0"/>
    <n v="2.2120110385569642"/>
    <n v="0"/>
    <n v="0.93481030914895313"/>
    <n v="0"/>
    <n v="0.57061876643932219"/>
    <n v="0"/>
    <n v="5.0320932478025142"/>
    <n v="2.9505584793759478"/>
    <n v="1.4507896178119168"/>
    <n v="1.315886487382995"/>
    <n v="0.51476608848635286"/>
    <s v=""/>
    <n v="0.2579637969671133"/>
    <s v=""/>
  </r>
  <r>
    <x v="4"/>
    <d v="2019-12-01T00:00:00"/>
    <x v="4"/>
    <x v="7"/>
    <n v="196.1323693296674"/>
    <n v="108.69969307652755"/>
    <n v="49.030473339351289"/>
    <n v="32.744232398497601"/>
    <n v="286.1478773178423"/>
    <n v="166.20612052231189"/>
    <n v="81.897430475278881"/>
    <n v="74.470087595822307"/>
    <n v="219.46898694250197"/>
    <n v="120.28329896005663"/>
    <n v="41.850448948217071"/>
    <n v="25.34910027916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96407342193083"/>
    <n v="3.7575836981240536"/>
    <n v="0"/>
    <n v="2.0825129278324854"/>
    <n v="0"/>
    <n v="0.93934574879672605"/>
    <n v="0"/>
    <n v="0.62732732128153057"/>
    <n v="0"/>
    <n v="5.3654452886598989"/>
    <n v="3.1164650063517096"/>
    <n v="1.5356262175198656"/>
    <n v="1.3963590587578352"/>
    <n v="0.55421597897397867"/>
    <s v=""/>
    <n v="0.30123573923474434"/>
    <s v=""/>
  </r>
  <r>
    <x v="4"/>
    <d v="2019-12-01T00:00:00"/>
    <x v="4"/>
    <x v="8"/>
    <n v="244.87965849529766"/>
    <n v="146.71259475660625"/>
    <n v="60.987273689507056"/>
    <n v="42.720995906352584"/>
    <n v="317.04286072360543"/>
    <n v="185.30327041387443"/>
    <n v="90.51230639300293"/>
    <n v="82.696654741258143"/>
    <n v="175.88553084664983"/>
    <n v="95.206067239705803"/>
    <n v="40.262167210114654"/>
    <n v="25.07526784429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77963666577254"/>
    <n v="4.702174225995269"/>
    <n v="0"/>
    <n v="2.8171722630307814"/>
    <n v="0"/>
    <n v="1.1710763900057721"/>
    <n v="0"/>
    <n v="0.82032769521996862"/>
    <n v="0"/>
    <n v="5.9447448617039154"/>
    <n v="3.4745480851882591"/>
    <n v="1.6971603370052244"/>
    <n v="1.5506121545559035"/>
    <n v="0.59912119960516663"/>
    <s v=""/>
    <n v="0.29118833306183428"/>
    <s v=""/>
  </r>
  <r>
    <x v="4"/>
    <d v="2019-12-01T00:00:00"/>
    <x v="4"/>
    <x v="9"/>
    <n v="209.51836384023997"/>
    <n v="123.18294417759111"/>
    <n v="54.804141963796262"/>
    <n v="37.434763300984912"/>
    <n v="321.8884381036367"/>
    <n v="192.31645137562487"/>
    <n v="100.48081222775893"/>
    <n v="93.949574179746477"/>
    <n v="178.89237152930858"/>
    <n v="99.424062996433051"/>
    <n v="45.181396045967858"/>
    <n v="27.26974151811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445424827602487"/>
    <n v="4.0726335634772548"/>
    <n v="0"/>
    <n v="2.3944392448966352"/>
    <n v="0"/>
    <n v="1.0652869938862219"/>
    <n v="0"/>
    <n v="0.72765971758288783"/>
    <n v="0"/>
    <n v="6.0356023601701621"/>
    <n v="3.606049458193191"/>
    <n v="1.8840758338714152"/>
    <n v="1.7616111811810153"/>
    <n v="0.58793387806101549"/>
    <s v=""/>
    <n v="0.30389566957431818"/>
    <s v=""/>
  </r>
  <r>
    <x v="4"/>
    <d v="2019-12-01T00:00:00"/>
    <x v="4"/>
    <x v="10"/>
    <n v="260.30508605665233"/>
    <n v="158.73612268419183"/>
    <n v="61.316300852472978"/>
    <n v="42.784250065805836"/>
    <n v="364.81796903266235"/>
    <n v="220.84100863051978"/>
    <n v="114.09669444177867"/>
    <n v="107.10951040087434"/>
    <n v="199.67063534469952"/>
    <n v="120.46756364515649"/>
    <n v="49.21993326674577"/>
    <n v="30.549696319312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30253802731937"/>
    <n v="5.1311607284455238"/>
    <n v="0"/>
    <n v="3.1290228371702633"/>
    <n v="0"/>
    <n v="1.208673252274779"/>
    <n v="0"/>
    <n v="0.84336755404724206"/>
    <n v="0"/>
    <n v="6.8405569578646661"/>
    <n v="4.1409021111953548"/>
    <n v="2.1393818377493097"/>
    <n v="2.0083679226901809"/>
    <n v="0.60980799526001117"/>
    <s v=""/>
    <n v="0.26953064836367346"/>
    <s v=""/>
  </r>
  <r>
    <x v="4"/>
    <d v="2019-12-01T00:00:00"/>
    <x v="4"/>
    <x v="11"/>
    <n v="249.01331667752797"/>
    <n v="141.32267219550076"/>
    <n v="55.827482051516405"/>
    <n v="38.81033040733022"/>
    <n v="395.60571183247657"/>
    <n v="239.47030435367685"/>
    <n v="122.77015449261076"/>
    <n v="115.32923456318451"/>
    <n v="173.72759870079673"/>
    <n v="136.6182619326525"/>
    <n v="37.30481253048503"/>
    <n v="32.373968614385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77931245472836"/>
    <n v="4.9039673450605381"/>
    <n v="0"/>
    <n v="2.7831514346717414"/>
    <n v="0"/>
    <n v="1.0994438072246941"/>
    <n v="0"/>
    <n v="0.76431491900904092"/>
    <n v="0"/>
    <n v="7.417845704865397"/>
    <n v="4.4902126421899267"/>
    <n v="2.3020144450652302"/>
    <n v="2.1624927084273251"/>
    <n v="0.5675305806175559"/>
    <s v=""/>
    <n v="0.27462210984548457"/>
    <s v=""/>
  </r>
  <r>
    <x v="5"/>
    <d v="2019-12-01T00:00:00"/>
    <x v="0"/>
    <x v="0"/>
    <n v="19461.058499999999"/>
    <n v="7770.516883734379"/>
    <n v="7582.2823837267006"/>
    <n v="4376.449741282956"/>
    <n v="31555.655999999999"/>
    <n v="10122.2392570094"/>
    <n v="10016.2333826924"/>
    <n v="4936.8595372805103"/>
    <n v="16976.623500000002"/>
    <n v="5270.1572379557128"/>
    <n v="4881.8996272475579"/>
    <n v="2089.618332770086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0798.562"/>
    <n v="4685.7043000000003"/>
    <n v="162.94999999999999"/>
    <n v="679.02919999999995"/>
    <n v="784.80200000000002"/>
    <n v="217.18799999999999"/>
    <n v="0"/>
    <n v="0"/>
    <n v="0"/>
    <n v="0"/>
    <n v="2132.8229999999967"/>
    <n v="3708.4352902370829"/>
    <n v="850.19279546376549"/>
    <n v="53.174895164042532"/>
    <n v="356.12060306194638"/>
    <n v="710.46971192821991"/>
    <n v="151.90179079582106"/>
    <n v="0"/>
    <n v="0"/>
    <n v="0"/>
    <n v="0"/>
    <n v="1940.2217970835009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192.879168060244"/>
    <n v="0.83909627429096989"/>
    <n v="0"/>
    <n v="0.33503890687428922"/>
    <n v="0"/>
    <n v="0.32692285976156582"/>
    <n v="0"/>
    <n v="0.18869799258515191"/>
    <n v="0"/>
    <n v="1.3742805904779272"/>
    <n v="0.44083371117627007"/>
    <n v="0.43621704861820143"/>
    <n v="0.21500520350457764"/>
    <n v="0.39928541830005693"/>
    <s v=""/>
    <n v="0.56321217838725146"/>
    <s v=""/>
  </r>
  <r>
    <x v="5"/>
    <d v="2019-12-01T00:00:00"/>
    <x v="0"/>
    <x v="1"/>
    <n v="28773.755700000002"/>
    <n v="9466.1814801823148"/>
    <n v="8588.2137720711289"/>
    <n v="4347.9014957478148"/>
    <n v="17076.865499999902"/>
    <n v="5477.8173000355"/>
    <n v="5420.4504667197598"/>
    <n v="2671.6632451098999"/>
    <n v="14114.203800000001"/>
    <n v="4093.1772580614984"/>
    <n v="3544.7699705227287"/>
    <n v="1621.8879277815802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0933.148999999999"/>
    <n v="13935.671200000001"/>
    <n v="482.92899999999997"/>
    <n v="582.39620000000002"/>
    <n v="713.76679999999999"/>
    <n v="172.34100000000001"/>
    <n v="0"/>
    <n v="0"/>
    <n v="0"/>
    <n v="0"/>
    <n v="1953.5025000000023"/>
    <n v="3653.7230963899729"/>
    <n v="2811.8122086985827"/>
    <n v="158.82936584362145"/>
    <n v="297.47212920874847"/>
    <n v="626.86786810858973"/>
    <n v="119.77339807190542"/>
    <n v="0"/>
    <n v="0"/>
    <n v="0"/>
    <n v="0"/>
    <n v="1797.7034138608942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210.938118749869"/>
    <n v="1.2396636255195765"/>
    <n v="0"/>
    <n v="0.40783278261965222"/>
    <n v="0"/>
    <n v="0.37000718058584381"/>
    <n v="0"/>
    <n v="0.1873212307707445"/>
    <n v="0"/>
    <n v="0.7437146862943369"/>
    <n v="0.23856445873357829"/>
    <n v="0.23606607538312588"/>
    <n v="0.11635362427730257"/>
    <n v="0.32898664946204137"/>
    <s v=""/>
    <n v="0.4593089098122885"/>
    <s v=""/>
  </r>
  <r>
    <x v="5"/>
    <d v="2019-12-01T00:00:00"/>
    <x v="0"/>
    <x v="2"/>
    <n v="58078.576400000005"/>
    <n v="22457.546977962913"/>
    <n v="19671.568009024784"/>
    <n v="10598.346845324133"/>
    <n v="39809.483999999997"/>
    <n v="12769.8540555166"/>
    <n v="12636.120845928801"/>
    <n v="6228.1649527303698"/>
    <n v="33272.4732"/>
    <n v="9911.915294750168"/>
    <n v="8654.8429513041519"/>
    <n v="4169.152337521492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30892.473999999998"/>
    <n v="17929.730100000001"/>
    <n v="1090.7239999999999"/>
    <n v="1660.76"/>
    <n v="1638.0540000000001"/>
    <n v="303.04399999999998"/>
    <n v="0"/>
    <n v="0"/>
    <n v="0"/>
    <n v="0"/>
    <n v="4563.7903000000078"/>
    <n v="11681.092527409648"/>
    <n v="3817.4160507984129"/>
    <n v="370.72078051643643"/>
    <n v="838.40317687792458"/>
    <n v="1424.2191678468814"/>
    <n v="204.8199052350796"/>
    <n v="0"/>
    <n v="0"/>
    <n v="0"/>
    <n v="0"/>
    <n v="4120.8753692785322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203.778889624151"/>
    <n v="2.502979220594562"/>
    <n v="0"/>
    <n v="0.96784006970541658"/>
    <n v="0"/>
    <n v="0.84777432600950886"/>
    <n v="0"/>
    <n v="0.45675089802132668"/>
    <n v="0"/>
    <n v="1.7337431102095167"/>
    <n v="0.55614000139094899"/>
    <n v="0.55031578546468751"/>
    <n v="0.27124285449278013"/>
    <n v="0.38667523155686212"/>
    <s v=""/>
    <n v="0.47192807191827557"/>
    <s v=""/>
  </r>
  <r>
    <x v="5"/>
    <d v="2019-12-01T00:00:00"/>
    <x v="0"/>
    <x v="3"/>
    <n v="22343.599100000003"/>
    <n v="9269.4391792197312"/>
    <n v="8890.0716417870281"/>
    <n v="5227.4093596422417"/>
    <n v="37478.699999999997"/>
    <n v="12022.198760237399"/>
    <n v="11896.2954241836"/>
    <n v="5863.5154832425405"/>
    <n v="22320.970499999999"/>
    <n v="6305.5590636402158"/>
    <n v="5943.4418049643591"/>
    <n v="2854.0549234246555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2526.94"/>
    <n v="4932.1513000000004"/>
    <n v="269.28899999999999"/>
    <n v="758.649"/>
    <n v="1086.116"/>
    <n v="166.74950000000001"/>
    <n v="0"/>
    <n v="0"/>
    <n v="0"/>
    <n v="0"/>
    <n v="2603.7043000000012"/>
    <n v="4449.1582924313579"/>
    <n v="949.66772048134737"/>
    <n v="82.358190337106706"/>
    <n v="380.43897966134529"/>
    <n v="941.79181429268601"/>
    <n v="110.95536764425478"/>
    <n v="0"/>
    <n v="0"/>
    <n v="0"/>
    <n v="0"/>
    <n v="2355.0688143716334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224.068802232683"/>
    <n v="0.96208805142068665"/>
    <n v="0"/>
    <n v="0.39913071469752959"/>
    <n v="0"/>
    <n v="0.38279561249544553"/>
    <n v="0"/>
    <n v="0.22508585399728476"/>
    <n v="0"/>
    <n v="1.6322351202695671"/>
    <n v="0.52357886050798808"/>
    <n v="0.51809564345760717"/>
    <n v="0.25536200295081896"/>
    <n v="0.41485882098644217"/>
    <s v=""/>
    <n v="0.56394019730568712"/>
    <s v=""/>
  </r>
  <r>
    <x v="5"/>
    <d v="2019-12-01T00:00:00"/>
    <x v="0"/>
    <x v="4"/>
    <n v="33919.934699999998"/>
    <n v="12928.389464615531"/>
    <n v="12168.963849542133"/>
    <n v="6800.674686753433"/>
    <n v="39503.700000000099"/>
    <n v="12671.7664477367"/>
    <n v="12539.060467634301"/>
    <n v="6180.3252672949802"/>
    <n v="21047.019800000002"/>
    <n v="6029.66035746957"/>
    <n v="5936.6143845852948"/>
    <n v="2813.509277016311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7092.106"/>
    <n v="10703.9522"/>
    <n v="-21.268000000000001"/>
    <n v="980.99199999999996"/>
    <n v="1388.13"/>
    <n v="212.71600000000001"/>
    <n v="0"/>
    <n v="0"/>
    <n v="0"/>
    <n v="0"/>
    <n v="3563.3064999999988"/>
    <n v="5925.6362823059671"/>
    <n v="2136.2813723593549"/>
    <n v="0.28024387143138052"/>
    <n v="490.02914462957608"/>
    <n v="1178.5434841831457"/>
    <n v="143.61653115763761"/>
    <n v="0"/>
    <n v="0"/>
    <n v="0"/>
    <n v="0"/>
    <n v="3054.0024061084187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364.101199873738"/>
    <n v="1.4517971142918737"/>
    <n v="0"/>
    <n v="0.55334418191466306"/>
    <n v="0"/>
    <n v="0.52084023029346815"/>
    <n v="0"/>
    <n v="0.29107367018210761"/>
    <n v="0"/>
    <n v="1.7204259091322023"/>
    <n v="0.55186818731304399"/>
    <n v="0.54608870826513323"/>
    <n v="0.26915938802488526"/>
    <n v="0.3811442910771739"/>
    <s v=""/>
    <n v="0.52602644013522326"/>
    <s v=""/>
  </r>
  <r>
    <x v="5"/>
    <d v="2019-12-01T00:00:00"/>
    <x v="0"/>
    <x v="5"/>
    <n v="56448.535100000008"/>
    <n v="20235.011555378762"/>
    <n v="18131.810409653815"/>
    <n v="9629.1017746653615"/>
    <n v="52090.020000000201"/>
    <n v="16709.132757132498"/>
    <n v="16534.145169700001"/>
    <n v="8149.4459197467204"/>
    <n v="39840.963499999998"/>
    <n v="11157.844998377157"/>
    <n v="11581.035494312753"/>
    <n v="5202.2720749833325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25729.66"/>
    <n v="22229.117999999999"/>
    <n v="435.77499999999998"/>
    <n v="1537.739"/>
    <n v="1766.7660000000001"/>
    <n v="242.9495"/>
    <n v="0"/>
    <n v="0"/>
    <n v="0"/>
    <n v="0"/>
    <n v="4506.5276000000085"/>
    <n v="9035.8069861506883"/>
    <n v="4619.5410293144023"/>
    <n v="136.94926896684501"/>
    <n v="769.6589610638955"/>
    <n v="1494.9649887399905"/>
    <n v="165.31606454765972"/>
    <n v="0"/>
    <n v="0"/>
    <n v="0"/>
    <n v="0"/>
    <n v="4012.7742565952794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338.802278908443"/>
    <n v="2.4186560400750827"/>
    <n v="0"/>
    <n v="0.86701156784148203"/>
    <n v="0"/>
    <n v="0.7768954975911404"/>
    <n v="0"/>
    <n v="0.41257908866074489"/>
    <n v="0"/>
    <n v="2.2685728176149249"/>
    <n v="0.72769955509231454"/>
    <n v="0.7200786694741218"/>
    <n v="0.35491657503990592"/>
    <n v="0.35846832020586411"/>
    <s v=""/>
    <n v="0.4758634186253185"/>
    <s v=""/>
  </r>
  <r>
    <x v="5"/>
    <d v="2019-12-01T00:00:00"/>
    <x v="0"/>
    <x v="6"/>
    <n v="35023.163099999998"/>
    <n v="15700.78107458112"/>
    <n v="13438.953524055372"/>
    <n v="9415.1038728390504"/>
    <n v="47475.395999999804"/>
    <n v="15228.880589054001"/>
    <n v="15069.395048283501"/>
    <n v="7427.4913355871895"/>
    <n v="27811.912000000008"/>
    <n v="9411.7642546958396"/>
    <n v="9140.9766276604423"/>
    <n v="5079.8911861982642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8766.082999999999"/>
    <n v="9164.4961999999996"/>
    <n v="187.548"/>
    <n v="-19.622"/>
    <n v="1510.9929999999999"/>
    <n v="258.25"/>
    <n v="151.58580000000001"/>
    <n v="1277.3393000000001"/>
    <n v="1025.9118000000001"/>
    <n v="0"/>
    <n v="2700.5780000000013"/>
    <n v="6441.6748884071667"/>
    <n v="1898.6534773884673"/>
    <n v="47.617850997388565"/>
    <n v="-10.342412728465687"/>
    <n v="1273.9757463640588"/>
    <n v="175.09358704000536"/>
    <n v="244.07036368523652"/>
    <n v="1895.4311399048602"/>
    <n v="1355.5262782993948"/>
    <n v="0"/>
    <n v="2379.0801552230096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219.310783003264"/>
    <n v="1.5083635955997994"/>
    <n v="0"/>
    <n v="0.67619496639298304"/>
    <n v="0"/>
    <n v="0.57878348111403899"/>
    <n v="0"/>
    <n v="0.40548593198257149"/>
    <n v="0"/>
    <n v="2.0676012962003756"/>
    <n v="0.6632330827869013"/>
    <n v="0.65628732690900815"/>
    <n v="0.32347472600285831"/>
    <n v="0.44829706071240388"/>
    <s v=""/>
    <n v="0.5996583117818064"/>
    <s v=""/>
  </r>
  <r>
    <x v="5"/>
    <d v="2019-12-01T00:00:00"/>
    <x v="0"/>
    <x v="7"/>
    <n v="46642.296599999987"/>
    <n v="20626.384818513288"/>
    <n v="17024.061907485204"/>
    <n v="12087.402642045743"/>
    <n v="53864.747999999898"/>
    <n v="17278.419652391898"/>
    <n v="17097.470167247102"/>
    <n v="8427.1008305772993"/>
    <n v="37843.450100000002"/>
    <n v="12360.839328297079"/>
    <n v="12720.934976807255"/>
    <n v="5850.5896839923971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22353.518"/>
    <n v="14861.513999999999"/>
    <n v="685.82500000000005"/>
    <n v="-12.028"/>
    <n v="1856.375"/>
    <n v="286.77999999999997"/>
    <n v="357.79239999999999"/>
    <n v="1698.0272"/>
    <n v="1280.0562"/>
    <n v="0"/>
    <n v="3274.4367999999886"/>
    <n v="7903.4817802730595"/>
    <n v="3107.8113299467032"/>
    <n v="215.75974920228415"/>
    <n v="-5.9340891941389673"/>
    <n v="1538.1243160190008"/>
    <n v="191.81235843214901"/>
    <n v="555.33666648396957"/>
    <n v="2512.3628981790739"/>
    <n v="1702.431606365433"/>
    <n v="0"/>
    <n v="2905.1982028057537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213.44805111083"/>
    <n v="2.0092791255010485"/>
    <n v="0"/>
    <n v="0.88855325469523505"/>
    <n v="0"/>
    <n v="0.73337066815761365"/>
    <n v="0"/>
    <n v="0.52070690297417177"/>
    <n v="0"/>
    <n v="2.3458640088922444"/>
    <n v="0.75249257256494873"/>
    <n v="0.74461204029867401"/>
    <n v="0.36700872596224277"/>
    <n v="0.44222489718727304"/>
    <s v=""/>
    <n v="0.58601653893301986"/>
    <s v=""/>
  </r>
  <r>
    <x v="5"/>
    <d v="2019-12-01T00:00:00"/>
    <x v="0"/>
    <x v="8"/>
    <n v="43769.0766"/>
    <n v="19657.703225730285"/>
    <n v="16283.024231172494"/>
    <n v="11509.233328262852"/>
    <n v="61837.020000000703"/>
    <n v="19835.7185596292"/>
    <n v="19627.9875788422"/>
    <n v="9674.3570136525104"/>
    <n v="42116.835699999989"/>
    <n v="13397.516436856255"/>
    <n v="13206.232272561867"/>
    <n v="6264.2174611291875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24475.615000000002"/>
    <n v="10877.1504"/>
    <n v="268.666"/>
    <n v="-13.301"/>
    <n v="1600.6320000000001"/>
    <n v="241.20400000000001"/>
    <n v="147.4058"/>
    <n v="1740.0934999999999"/>
    <n v="1399.127"/>
    <n v="0"/>
    <n v="3032.4838999999993"/>
    <n v="8399.1299804542523"/>
    <n v="2298.1441003994473"/>
    <n v="89.677385761795406"/>
    <n v="-6.7213766776721258"/>
    <n v="1313.3220932386439"/>
    <n v="160.10946186085147"/>
    <n v="243.31084838410285"/>
    <n v="2598.9302128171753"/>
    <n v="1847.6585851983375"/>
    <n v="0"/>
    <n v="2714.1419342933514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208.897679488218"/>
    <n v="1.8858748573260613"/>
    <n v="0"/>
    <n v="0.84698995605911775"/>
    <n v="0"/>
    <n v="0.70158542021421644"/>
    <n v="0"/>
    <n v="0.49589745653601602"/>
    <n v="0"/>
    <n v="2.693064481340409"/>
    <n v="0.86386551478065288"/>
    <n v="0.85481862141432519"/>
    <n v="0.42132798852974723"/>
    <n v="0.44912309677856643"/>
    <s v=""/>
    <n v="0.58548209809161378"/>
    <s v=""/>
  </r>
  <r>
    <x v="5"/>
    <d v="2019-12-01T00:00:00"/>
    <x v="0"/>
    <x v="9"/>
    <n v="35106.280899999998"/>
    <n v="14402.080347588326"/>
    <n v="13871.940854922173"/>
    <n v="9031.1006405220287"/>
    <n v="55348.5960000009"/>
    <n v="17754.399758051401"/>
    <n v="17568.465537219501"/>
    <n v="8659.2477759830199"/>
    <n v="33984.577200000007"/>
    <n v="11129.832526923157"/>
    <n v="11152.599467415279"/>
    <n v="5392.7790678192196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0946.708000000001"/>
    <n v="4626.7936"/>
    <n v="135.65799999999999"/>
    <n v="-8.1340000000000003"/>
    <n v="1279.9680000000001"/>
    <n v="292.93900000000002"/>
    <n v="136.02010000000001"/>
    <n v="1553.1762000000001"/>
    <n v="1326.8116"/>
    <n v="11834.911"/>
    <n v="2981.4293999999936"/>
    <n v="3665.7204797169156"/>
    <n v="883.75500647205581"/>
    <n v="32.667649518454745"/>
    <n v="-3.3309901833543298"/>
    <n v="830.03547825657165"/>
    <n v="193.66767607450842"/>
    <n v="207.24740711951804"/>
    <n v="2076.1206893755575"/>
    <n v="1576.2486140170633"/>
    <n v="2524.4658319824393"/>
    <n v="2415.482505238595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180.273898871485"/>
    <n v="1.5144894772666653"/>
    <n v="0"/>
    <n v="0.62130760017850695"/>
    <n v="0"/>
    <n v="0.59843731421989454"/>
    <n v="0"/>
    <n v="0.38960284420805319"/>
    <n v="0"/>
    <n v="2.4104870832983312"/>
    <n v="0.77322198540496345"/>
    <n v="0.76512436288065544"/>
    <n v="0.37711895917082577"/>
    <n v="0.41024226942787106"/>
    <s v=""/>
    <n v="0.62706917490807612"/>
    <s v=""/>
  </r>
  <r>
    <x v="5"/>
    <d v="2019-12-01T00:00:00"/>
    <x v="0"/>
    <x v="10"/>
    <n v="66666.882299999997"/>
    <n v="24101.580642280391"/>
    <n v="23709.348528663057"/>
    <n v="13616.874509946145"/>
    <n v="63460.152000000198"/>
    <n v="20356.377374318599"/>
    <n v="20143.1937568699"/>
    <n v="9928.2948400270998"/>
    <n v="35953.803800000002"/>
    <n v="11708.384251653461"/>
    <n v="12273.990423613506"/>
    <n v="6003.5685698558091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9212.7250000000004"/>
    <n v="8305.2495999999992"/>
    <n v="396.37700000000001"/>
    <n v="0.7"/>
    <n v="2360.8580000000002"/>
    <n v="270.61700000000002"/>
    <n v="280.25540000000001"/>
    <n v="2713.7636000000002"/>
    <n v="1836.7968000000001"/>
    <n v="36619.688999999998"/>
    <n v="4669.8509000000122"/>
    <n v="3081.4059043654352"/>
    <n v="1670.1106638671965"/>
    <n v="133.32463172822349"/>
    <n v="0.42426560429985022"/>
    <n v="1235.6410793905247"/>
    <n v="178.4431495593567"/>
    <n v="396.25463250162153"/>
    <n v="3375.9097163237579"/>
    <n v="2028.8368734054206"/>
    <n v="8587.4367705633158"/>
    <n v="3413.7929549712389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190.57714081935"/>
    <n v="2.8747401108295394"/>
    <n v="0"/>
    <n v="1.0392833475393555"/>
    <n v="0"/>
    <n v="1.0223699213992643"/>
    <n v="0"/>
    <n v="0.58717273085791966"/>
    <n v="0"/>
    <n v="2.7637535141839322"/>
    <n v="0.88654073038348757"/>
    <n v="0.87725636920057892"/>
    <n v="0.43238723654458017"/>
    <n v="0.36152254028954928"/>
    <s v=""/>
    <n v="0.56497848469152412"/>
    <s v=""/>
  </r>
  <r>
    <x v="5"/>
    <d v="2019-12-01T00:00:00"/>
    <x v="0"/>
    <x v="11"/>
    <n v="87835.938500000004"/>
    <n v="32298.78057387314"/>
    <n v="31664.053012233129"/>
    <n v="18627.147636040067"/>
    <n v="74811.600000000195"/>
    <n v="23997.628646974801"/>
    <n v="23746.311765238901"/>
    <n v="11704.2206620333"/>
    <n v="77154.997300000017"/>
    <n v="27221.587126597602"/>
    <n v="26445.737809817561"/>
    <n v="13827.74849144066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7514.038"/>
    <n v="15462.820599999999"/>
    <n v="274.51400000000001"/>
    <n v="-3.94"/>
    <n v="2978.0502000000001"/>
    <n v="309.55399999999997"/>
    <n v="315.05900000000003"/>
    <n v="3420.2707999999998"/>
    <n v="2749.288"/>
    <n v="38322.671999999999"/>
    <n v="6493.6119000000035"/>
    <n v="5765.276503329701"/>
    <n v="3205.9623915372108"/>
    <n v="90.534252901316549"/>
    <n v="-2.4184965584256077"/>
    <n v="1690.2781630335598"/>
    <n v="201.21706446929613"/>
    <n v="468.77655481637066"/>
    <n v="4295.9483526929343"/>
    <n v="3023.3936427257222"/>
    <n v="8691.7754494415312"/>
    <n v="4868.0366954839228"/>
    <s v="Universal Life"/>
    <s v="Traditional Par"/>
    <s v="Traditional Par"/>
    <s v="Riders"/>
    <s v="Riders"/>
    <s v="Stand-alone protection"/>
    <s v="Riders"/>
    <s v="Riders"/>
    <s v="Riders"/>
    <s v="Universal Life"/>
    <n v="0.29538195294137964"/>
    <n v="0.10552015917015112"/>
    <n v="0.48255231121125047"/>
    <n v="1"/>
    <n v="1"/>
    <n v="1"/>
    <n v="1"/>
    <n v="1"/>
    <n v="1"/>
    <n v="0.20766414744499215"/>
    <s v="VND"/>
    <n v="23180.630903025078"/>
    <n v="3.7891953358584987"/>
    <n v="0"/>
    <n v="1.3933520924858926"/>
    <n v="0"/>
    <n v="1.3659702854809255"/>
    <n v="0"/>
    <n v="0.80356517102428038"/>
    <n v="0"/>
    <n v="3.2581205037410337"/>
    <n v="1.0451208894860102"/>
    <n v="1.034175786249079"/>
    <n v="0.50973059417630484"/>
    <n v="0.36771714545832668"/>
    <s v=""/>
    <n v="0.57671365002268171"/>
    <s v=""/>
  </r>
  <r>
    <x v="5"/>
    <d v="2019-12-01T00:00:00"/>
    <x v="1"/>
    <x v="0"/>
    <n v="10207.89012"/>
    <n v="3528.7634540162617"/>
    <n v="3301.2030156693909"/>
    <n v="1688.3897721438925"/>
    <n v="7802.067836501029"/>
    <n v="2598.7724075296501"/>
    <n v="2578.59878969703"/>
    <n v="1307.64245043243"/>
    <n v="5142.1510399999997"/>
    <n v="1680.0565227151014"/>
    <n v="1586.0050249128767"/>
    <n v="723.19384099191359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5929.5529999999999"/>
    <n v="3053.9978000000001"/>
    <n v="-30.673999999999999"/>
    <n v="288.80459999999999"/>
    <n v="288.50799999999998"/>
    <n v="79.945499999999996"/>
    <n v="0"/>
    <n v="0"/>
    <n v="0"/>
    <n v="0"/>
    <n v="597.7552199999991"/>
    <n v="1972.951658853395"/>
    <n v="506.13327223228384"/>
    <n v="-16.022899670787343"/>
    <n v="148.00615388630558"/>
    <n v="279.53445967175026"/>
    <n v="53.155749393977473"/>
    <n v="0"/>
    <n v="0"/>
    <n v="0"/>
    <n v="0"/>
    <n v="585.005059649337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192.879168060244"/>
    <n v="0.44013035406391698"/>
    <n v="0"/>
    <n v="0.15214857234611259"/>
    <n v="0"/>
    <n v="0.14233692124846653"/>
    <n v="0"/>
    <n v="7.2797765206703419E-2"/>
    <n v="0"/>
    <n v="0.33978790975841155"/>
    <n v="0.11317915491085313"/>
    <n v="0.11230057354252129"/>
    <n v="5.6949145310567578E-2"/>
    <n v="0.34568979608258771"/>
    <s v=""/>
    <n v="0.47846499039833684"/>
    <s v=""/>
  </r>
  <r>
    <x v="5"/>
    <d v="2019-12-01T00:00:00"/>
    <x v="1"/>
    <x v="1"/>
    <n v="3407.8563600000002"/>
    <n v="1309.0796686029819"/>
    <n v="1223.1725271076693"/>
    <n v="698.0362540812506"/>
    <n v="4211.7127200000014"/>
    <n v="1404.5554336264431"/>
    <n v="1393.5860505496298"/>
    <n v="707.49493822875093"/>
    <n v="2454.1974700000001"/>
    <n v="817.33444628169468"/>
    <n v="697.04581096076708"/>
    <n v="346.44443417377181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891.7570000000001"/>
    <n v="964.20339999999999"/>
    <n v="13.204000000000001"/>
    <n v="113.462"/>
    <n v="132.892"/>
    <n v="30.701499999999999"/>
    <n v="0"/>
    <n v="0"/>
    <n v="0"/>
    <n v="0"/>
    <n v="261.63646000000017"/>
    <n v="660.57263406465802"/>
    <n v="162.9159181628217"/>
    <n v="4.4187301417942235"/>
    <n v="59.757363946011708"/>
    <n v="147.98338387466657"/>
    <n v="21.203724204293138"/>
    <n v="0"/>
    <n v="0"/>
    <n v="0"/>
    <n v="0"/>
    <n v="252.22791420873659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210.938118749869"/>
    <n v="0.14682113848931952"/>
    <n v="0"/>
    <n v="5.6399257190966494E-2"/>
    <n v="0"/>
    <n v="5.2698108144090337E-2"/>
    <n v="0"/>
    <n v="3.0073590757513358E-2"/>
    <n v="0"/>
    <n v="0.18342432950102508"/>
    <n v="6.1169803305091468E-2"/>
    <n v="6.0692075627619593E-2"/>
    <n v="3.0812116898129214E-2"/>
    <n v="0.38413581158185373"/>
    <s v=""/>
    <n v="0.5332267170768743"/>
    <s v=""/>
  </r>
  <r>
    <x v="5"/>
    <d v="2019-12-01T00:00:00"/>
    <x v="1"/>
    <x v="2"/>
    <n v="13915.44231"/>
    <n v="5018.1562012978438"/>
    <n v="4832.0129234336309"/>
    <n v="2626.5261699501407"/>
    <n v="9526.9477811911693"/>
    <n v="3191.2882881794949"/>
    <n v="3165.8094379041299"/>
    <n v="1613.8341565571202"/>
    <n v="7772.2301199999993"/>
    <n v="2692.4018085015487"/>
    <n v="2362.4027192286417"/>
    <n v="1250.7602183969798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7360.5649999999996"/>
    <n v="4291.3406000000004"/>
    <n v="97.097999999999999"/>
    <n v="418.92559999999997"/>
    <n v="604.26800000000003"/>
    <n v="97.259"/>
    <n v="0"/>
    <n v="0"/>
    <n v="0"/>
    <n v="0"/>
    <n v="1045.9861099999998"/>
    <n v="2437.6785310873047"/>
    <n v="725.42557567296603"/>
    <n v="29.407250411131933"/>
    <n v="219.24055095328737"/>
    <n v="556.82386965722321"/>
    <n v="65.531975419403338"/>
    <n v="0"/>
    <n v="0"/>
    <n v="0"/>
    <n v="0"/>
    <n v="984.04844809652741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203.778889624151"/>
    <n v="0.59970586585025842"/>
    <n v="0"/>
    <n v="0.21626461039679071"/>
    <n v="0"/>
    <n v="0.20824249991428437"/>
    <n v="0"/>
    <n v="0.11319389753039853"/>
    <n v="0"/>
    <n v="0.41490816803769759"/>
    <n v="0.13898381808524626"/>
    <n v="0.13787418850248218"/>
    <n v="7.0284102400113846E-2"/>
    <n v="0.36061780067829147"/>
    <s v=""/>
    <n v="0.52340462603990745"/>
    <s v=""/>
  </r>
  <r>
    <x v="5"/>
    <d v="2019-12-01T00:00:00"/>
    <x v="1"/>
    <x v="3"/>
    <n v="9942.1324100000002"/>
    <n v="3722.5410722463321"/>
    <n v="3527.8444178454647"/>
    <n v="1966.6601067058082"/>
    <n v="11305.243066186717"/>
    <n v="3800.8626203193567"/>
    <n v="3769.97490760866"/>
    <n v="1928.28080205366"/>
    <n v="9017.6669600000005"/>
    <n v="2743.7146660000299"/>
    <n v="2818.4264316262193"/>
    <n v="1404.2883882681579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5517.0770000000002"/>
    <n v="2764.6302000000001"/>
    <n v="45.040999999999997"/>
    <n v="317.26900000000001"/>
    <n v="423.93799999999999"/>
    <n v="83.643000000000001"/>
    <n v="0"/>
    <n v="0"/>
    <n v="0"/>
    <n v="0"/>
    <n v="790.5342099999998"/>
    <n v="1883.9189603655589"/>
    <n v="460.65036101317287"/>
    <n v="13.220018912610312"/>
    <n v="166.96265519684655"/>
    <n v="384.75371476063799"/>
    <n v="56.679863281067362"/>
    <n v="0"/>
    <n v="0"/>
    <n v="0"/>
    <n v="0"/>
    <n v="756.35549871643798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224.068802232683"/>
    <n v="0.42809606252304061"/>
    <n v="0"/>
    <n v="0.16028806596923531"/>
    <n v="0"/>
    <n v="0.15190466614128828"/>
    <n v="0"/>
    <n v="8.4681979004331068E-2"/>
    <n v="0"/>
    <n v="0.49235471816829207"/>
    <n v="0.16553139399725891"/>
    <n v="0.16418620300954601"/>
    <n v="8.3978570410754738E-2"/>
    <n v="0.37442079010154039"/>
    <s v=""/>
    <n v="0.52831119080683397"/>
    <s v=""/>
  </r>
  <r>
    <x v="5"/>
    <d v="2019-12-01T00:00:00"/>
    <x v="1"/>
    <x v="4"/>
    <n v="14001.32114"/>
    <n v="5215.2173974254974"/>
    <n v="4942.2963526640597"/>
    <n v="2758.2263771061102"/>
    <n v="12527.001093799305"/>
    <n v="4250.5613257882824"/>
    <n v="4214.50497901376"/>
    <n v="2173.7007152215301"/>
    <n v="11879.513730000002"/>
    <n v="3733.0241750739942"/>
    <n v="3602.6193834721571"/>
    <n v="1726.5967658025131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7672.0129999999999"/>
    <n v="3987.2637"/>
    <n v="72.063999999999993"/>
    <n v="356.59980000000002"/>
    <n v="804.42399999999998"/>
    <n v="74.962000000000003"/>
    <n v="0"/>
    <n v="0"/>
    <n v="0"/>
    <n v="0"/>
    <n v="1033.9946400000008"/>
    <n v="2555.3526671572913"/>
    <n v="694.80643965993045"/>
    <n v="24.658889804227492"/>
    <n v="175.26250837777405"/>
    <n v="777.47734874592595"/>
    <n v="48.975194968818357"/>
    <n v="0"/>
    <n v="0"/>
    <n v="0"/>
    <n v="0"/>
    <n v="938.68434871153022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364.101199873738"/>
    <n v="0.599266413898073"/>
    <n v="0"/>
    <n v="0.2232149806581766"/>
    <n v="0"/>
    <n v="0.21153376756863082"/>
    <n v="0"/>
    <n v="0.11805403313015166"/>
    <n v="0"/>
    <n v="0.54556351039268991"/>
    <n v="0.1851162253976581"/>
    <n v="0.18354593519244838"/>
    <n v="9.4666854729210423E-2"/>
    <n v="0.37248037847844817"/>
    <s v=""/>
    <n v="0.52888042183394202"/>
    <s v=""/>
  </r>
  <r>
    <x v="5"/>
    <d v="2019-12-01T00:00:00"/>
    <x v="1"/>
    <x v="5"/>
    <n v="16010.477080000001"/>
    <n v="6082.2656309657323"/>
    <n v="5797.7110367656405"/>
    <n v="3349.4994577303087"/>
    <n v="16277.364048868165"/>
    <n v="5501.8300168368532"/>
    <n v="5455.9791747530198"/>
    <n v="2804.2368755284401"/>
    <n v="13832.329520000001"/>
    <n v="4215.993498193292"/>
    <n v="4525.535636025098"/>
    <n v="2034.2464241815255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8253.8510000000006"/>
    <n v="4772.0738000000001"/>
    <n v="192.85400000000001"/>
    <n v="480.41480000000001"/>
    <n v="820.06200000000001"/>
    <n v="73.547499999999999"/>
    <n v="0"/>
    <n v="0"/>
    <n v="0"/>
    <n v="0"/>
    <n v="1417.6739799999996"/>
    <n v="2807.7391845278885"/>
    <n v="791.39997225929244"/>
    <n v="59.808818766329594"/>
    <n v="256.95534224024334"/>
    <n v="811.92730445275765"/>
    <n v="50.079255382187199"/>
    <n v="0"/>
    <n v="0"/>
    <n v="0"/>
    <n v="0"/>
    <n v="1304.3557533370331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338.802278908443"/>
    <n v="0.68600251583899241"/>
    <n v="0"/>
    <n v="0.26060744498711269"/>
    <n v="0"/>
    <n v="0.24841510577451964"/>
    <n v="0"/>
    <n v="0.14351633891501331"/>
    <n v="0"/>
    <n v="0.70889559312291672"/>
    <n v="0.23961023672737894"/>
    <n v="0.23761338638990279"/>
    <n v="0.12212733936322549"/>
    <n v="0.37989284145464902"/>
    <s v=""/>
    <n v="0.5506993053176602"/>
    <s v=""/>
  </r>
  <r>
    <x v="5"/>
    <d v="2019-12-01T00:00:00"/>
    <x v="1"/>
    <x v="6"/>
    <n v="8464.9591199999995"/>
    <n v="3498.6678305317578"/>
    <n v="3169.2175403782298"/>
    <n v="2027.0162442602032"/>
    <n v="14803.092205446213"/>
    <n v="5072.6810484996886"/>
    <n v="5027.73158192757"/>
    <n v="2616.0237177837098"/>
    <n v="8723.1914499999984"/>
    <n v="2713.0137383692527"/>
    <n v="2720.398416223401"/>
    <n v="1290.8949579176788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4750.9579999999996"/>
    <n v="2126.9263999999998"/>
    <n v="29.228000000000002"/>
    <n v="44.821199999999997"/>
    <n v="557.61199999999997"/>
    <n v="39.244500000000002"/>
    <n v="11.957000000000001"/>
    <n v="65.111400000000003"/>
    <n v="105.083"/>
    <n v="0"/>
    <n v="734.01762000000053"/>
    <n v="1628.4871759608832"/>
    <n v="341.55378378762936"/>
    <n v="9.7687481892150636"/>
    <n v="24.347770037566757"/>
    <n v="552.02501416504572"/>
    <n v="27.045089579171467"/>
    <n v="16.979450334709327"/>
    <n v="94.363709601131077"/>
    <n v="137.08099711870901"/>
    <n v="0"/>
    <n v="667.01609175769681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219.310783003264"/>
    <n v="0.36456547737827011"/>
    <n v="0"/>
    <n v="0.15067922830391731"/>
    <n v="0"/>
    <n v="0.13649059483273399"/>
    <n v="0"/>
    <n v="8.7298725754771184E-2"/>
    <n v="0"/>
    <n v="0.64468956997756044"/>
    <n v="0.22092036706948331"/>
    <n v="0.21896277254308846"/>
    <n v="0.11393046684182573"/>
    <n v="0.41331184013228384"/>
    <s v=""/>
    <n v="0.57936801732678922"/>
    <s v=""/>
  </r>
  <r>
    <x v="5"/>
    <d v="2019-12-01T00:00:00"/>
    <x v="1"/>
    <x v="7"/>
    <n v="11299.48141"/>
    <n v="4936.1893391332951"/>
    <n v="4262.7639838072437"/>
    <n v="3016.9283869726446"/>
    <n v="16727.811452149457"/>
    <n v="5734.9690199379847"/>
    <n v="5684.0467841744303"/>
    <n v="2958.7597253118602"/>
    <n v="11593.3866"/>
    <n v="3708.3328807639618"/>
    <n v="3728.6611916959296"/>
    <n v="1616.7560460036946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6344.2190000000001"/>
    <n v="2745.8323999999998"/>
    <n v="86.917000000000002"/>
    <n v="-4.8692000000000002"/>
    <n v="492.23399999999998"/>
    <n v="52.061999999999998"/>
    <n v="60.715499999999999"/>
    <n v="372.10129999999998"/>
    <n v="443.33"/>
    <n v="0"/>
    <n v="706.93941000000086"/>
    <n v="2110.0605564410635"/>
    <n v="440.21209777500502"/>
    <n v="26.136864257849624"/>
    <n v="-3.2519340784566864"/>
    <n v="468.34583420268063"/>
    <n v="32.748877180648194"/>
    <n v="98.635526601792037"/>
    <n v="549.02816362402518"/>
    <n v="577.34574657277028"/>
    <n v="0"/>
    <n v="636.92760655591792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213.44805111083"/>
    <n v="0.48676445589302653"/>
    <n v="0"/>
    <n v="0.21264352147362633"/>
    <n v="0"/>
    <n v="0.18363338244372784"/>
    <n v="0"/>
    <n v="0.12996468169356151"/>
    <n v="0"/>
    <n v="0.72851303106686771"/>
    <n v="0.24976367504744612"/>
    <n v="0.24754596040910701"/>
    <n v="0.128856965051967"/>
    <n v="0.43685096333401507"/>
    <s v=""/>
    <n v="0.61118571021069512"/>
    <s v=""/>
  </r>
  <r>
    <x v="5"/>
    <d v="2019-12-01T00:00:00"/>
    <x v="1"/>
    <x v="8"/>
    <n v="13616.476310000002"/>
    <n v="5798.2157097044437"/>
    <n v="5039.3096801775864"/>
    <n v="3525.9958576770305"/>
    <n v="20563.18473136206"/>
    <n v="6989.5764663544942"/>
    <n v="6929.8141391906602"/>
    <n v="3579.7910351557102"/>
    <n v="11311.988049999998"/>
    <n v="3507.6502958547926"/>
    <n v="3509.8191261317256"/>
    <n v="1593.8897670628839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7862.366"/>
    <n v="3234.4204"/>
    <n v="36.334000000000003"/>
    <n v="1.82"/>
    <n v="552.15200000000004"/>
    <n v="43.6965"/>
    <n v="79.237799999999993"/>
    <n v="434.62349999999998"/>
    <n v="498.35939999999999"/>
    <n v="0"/>
    <n v="873.46671000000242"/>
    <n v="2566.066603414607"/>
    <n v="463.16805310754881"/>
    <n v="11.605173255260482"/>
    <n v="0.88112416252857162"/>
    <n v="522.77490744476734"/>
    <n v="29.127612284450006"/>
    <n v="135.05532558217737"/>
    <n v="632.19061211567828"/>
    <n v="654.33904974221196"/>
    <n v="0"/>
    <n v="783.00724859521324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208.897679488218"/>
    <n v="0.58669207379177257"/>
    <n v="0"/>
    <n v="0.24982727701147334"/>
    <n v="0"/>
    <n v="0.21712835093548091"/>
    <n v="0"/>
    <n v="0.15192431395797262"/>
    <n v="0"/>
    <n v="0.89554739900583746"/>
    <n v="0.30440309253505232"/>
    <n v="0.30180038301562262"/>
    <n v="0.15590350387839758"/>
    <n v="0.42582350805738256"/>
    <s v=""/>
    <n v="0.60811739925018471"/>
    <s v=""/>
  </r>
  <r>
    <x v="5"/>
    <d v="2019-12-01T00:00:00"/>
    <x v="1"/>
    <x v="9"/>
    <n v="14451.677199999996"/>
    <n v="6258.3819741314792"/>
    <n v="5415.2956891644017"/>
    <n v="3779.9362766436761"/>
    <n v="19976.075340825086"/>
    <n v="6808.6278666630787"/>
    <n v="6749.6967623014498"/>
    <n v="3495.2843947988899"/>
    <n v="9404.9752400000016"/>
    <n v="2977.3609894010124"/>
    <n v="2944.39359421062"/>
    <n v="1354.176410121991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8106.732"/>
    <n v="3723.8159999999998"/>
    <n v="-31.994"/>
    <n v="0"/>
    <n v="650.95399999999995"/>
    <n v="44.088999999999999"/>
    <n v="34.893999999999998"/>
    <n v="511.15129999999999"/>
    <n v="508.77839999999998"/>
    <n v="0"/>
    <n v="903.25649999999769"/>
    <n v="2787.2168148232645"/>
    <n v="569.32744125038903"/>
    <n v="8.8270326373166412"/>
    <n v="0"/>
    <n v="598.05366998063948"/>
    <n v="29.149805592827924"/>
    <n v="58.059026218837211"/>
    <n v="743.05682824755274"/>
    <n v="659.28525123922657"/>
    <n v="0"/>
    <n v="805.4061041414252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180.273898871485"/>
    <n v="0.62344721477616216"/>
    <n v="0"/>
    <n v="0.26998740400717025"/>
    <n v="0"/>
    <n v="0.23361655314297394"/>
    <n v="0"/>
    <n v="0.16306693756658758"/>
    <n v="0"/>
    <n v="0.86997819391936149"/>
    <n v="0.29652259883116378"/>
    <n v="0.29395608990168326"/>
    <n v="0.15222315460570693"/>
    <n v="0.43305575453425438"/>
    <s v=""/>
    <n v="0.60397979737698015"/>
    <s v=""/>
  </r>
  <r>
    <x v="5"/>
    <d v="2019-12-01T00:00:00"/>
    <x v="1"/>
    <x v="10"/>
    <n v="13568.846079999998"/>
    <n v="5990.0488049316218"/>
    <n v="5234.1678871790082"/>
    <n v="3563.8884283689249"/>
    <n v="22519.348133221567"/>
    <n v="7637.5013310517843"/>
    <n v="7572.8525444845"/>
    <n v="3904.1778794817801"/>
    <n v="9132.7084500000001"/>
    <n v="2620.9013673818617"/>
    <n v="2671.5895243348991"/>
    <n v="1117.230428312645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6286.0770000000002"/>
    <n v="3088.3804"/>
    <n v="122.184"/>
    <n v="-1.35"/>
    <n v="691.13"/>
    <n v="55.740499999999997"/>
    <n v="86.466800000000006"/>
    <n v="494.1558"/>
    <n v="399.45280000000002"/>
    <n v="1469.95"/>
    <n v="876.65877999999611"/>
    <n v="2227.0694273008198"/>
    <n v="514.1290536054064"/>
    <n v="41.880346600922593"/>
    <n v="-1.0682805584387851"/>
    <n v="577.39118424889978"/>
    <n v="36.130753607038841"/>
    <n v="133.99189007080159"/>
    <n v="698.83398663358309"/>
    <n v="506.04076977524124"/>
    <n v="509.26189742067356"/>
    <n v="746.38777622667385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190.57714081935"/>
    <n v="0.58510169874627771"/>
    <n v="0"/>
    <n v="0.25829666801987949"/>
    <n v="0"/>
    <n v="0.22570235554707194"/>
    <n v="0"/>
    <n v="0.15367829816084552"/>
    <n v="0"/>
    <n v="0.98074028471161379"/>
    <n v="0.33262087275301144"/>
    <n v="0.32980535300665065"/>
    <n v="0.17003087755631138"/>
    <n v="0.44145602136063311"/>
    <s v=""/>
    <n v="0.59496817879593344"/>
    <s v=""/>
  </r>
  <r>
    <x v="5"/>
    <d v="2019-12-01T00:00:00"/>
    <x v="1"/>
    <x v="11"/>
    <n v="13602.49416"/>
    <n v="5687.7002091912918"/>
    <n v="4741.88474017726"/>
    <n v="3069.064304320168"/>
    <n v="24235.036935972901"/>
    <n v="8215.7723633241403"/>
    <n v="8146.3678579277093"/>
    <n v="4198.1939490699806"/>
    <n v="13399.483779999999"/>
    <n v="4367.7754893389474"/>
    <n v="4137.3243269987779"/>
    <n v="2061.8933303541098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877.5050000000001"/>
    <n v="2826.3814000000002"/>
    <n v="53.436999999999998"/>
    <n v="-1.28"/>
    <n v="653.69399999999996"/>
    <n v="105.1255"/>
    <n v="28.161999999999999"/>
    <n v="550.04660000000001"/>
    <n v="385.1678"/>
    <n v="6325.4530000000004"/>
    <n v="798.80185999999776"/>
    <n v="587.1521821783067"/>
    <n v="456.61238517362665"/>
    <n v="13.805109990932145"/>
    <n v="-1.0129459333363828"/>
    <n v="492.46400608459351"/>
    <n v="58.161391346676503"/>
    <n v="41.131588530230665"/>
    <n v="707.47398915273823"/>
    <n v="462.14025462359126"/>
    <n v="2268.173932190472"/>
    <n v="601.59831585346092"/>
    <s v="Universal Life"/>
    <s v="Traditional Par"/>
    <s v="Traditional Par"/>
    <s v="Riders"/>
    <s v="Riders"/>
    <s v="Stand-alone protection"/>
    <s v="Riders"/>
    <s v="Riders"/>
    <s v="Riders"/>
    <s v="Universal Life"/>
    <n v="0.29410504140905247"/>
    <n v="0.10361503712026347"/>
    <n v="0.49517623084783979"/>
    <n v="1"/>
    <n v="1"/>
    <n v="1"/>
    <n v="1"/>
    <n v="1"/>
    <n v="1"/>
    <n v="0.20528883197898337"/>
    <s v="VND"/>
    <n v="23180.630903025078"/>
    <n v="0.58680431162142666"/>
    <n v="0"/>
    <n v="0.24536434029709889"/>
    <n v="0"/>
    <n v="0.20456236760831401"/>
    <n v="0"/>
    <n v="0.13239779008429206"/>
    <n v="0"/>
    <n v="1.0554602595054026"/>
    <n v="0.35780515843819999"/>
    <n v="0.35478252234855456"/>
    <n v="0.18283557341570572"/>
    <n v="0.41813656688908968"/>
    <s v=""/>
    <n v="0.53959670718238228"/>
    <s v=""/>
  </r>
  <r>
    <x v="5"/>
    <d v="2019-12-01T00:00:00"/>
    <x v="2"/>
    <x v="0"/>
    <n v="8462.5479000000014"/>
    <n v="2882.7139581899737"/>
    <n v="3077.3449246497839"/>
    <n v="1306.400799680762"/>
    <n v="0"/>
    <n v="0"/>
    <n v="0"/>
    <n v="0"/>
    <n v="1027.1233"/>
    <n v="368.27710271744314"/>
    <n v="261.57691620995217"/>
    <n v="133.43035350632258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7662.8760000000002"/>
    <n v="0"/>
    <n v="0"/>
    <n v="160.49199999999999"/>
    <n v="46.246000000000002"/>
    <n v="0"/>
    <n v="0"/>
    <n v="0"/>
    <n v="0"/>
    <n v="0"/>
    <n v="592.9339000000009"/>
    <n v="2244.8069398469916"/>
    <n v="0"/>
    <n v="0"/>
    <n v="76.436173249260079"/>
    <n v="48.315351264751698"/>
    <n v="0"/>
    <n v="0"/>
    <n v="0"/>
    <n v="0"/>
    <n v="0"/>
    <n v="513.15549382897052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192.879168060244"/>
    <n v="0.36487698826345299"/>
    <n v="0"/>
    <n v="0.12429306156002674"/>
    <n v="0"/>
    <n v="0.13268490308386149"/>
    <n v="0"/>
    <n v="5.6327668083566526E-2"/>
    <n v="0"/>
    <n v="0"/>
    <n v="0"/>
    <n v="0"/>
    <n v="0"/>
    <n v="0.34064373900796158"/>
    <s v=""/>
    <n v="0.45318433206638287"/>
    <s v=""/>
  </r>
  <r>
    <x v="5"/>
    <d v="2019-12-01T00:00:00"/>
    <x v="2"/>
    <x v="1"/>
    <n v="6589.306599999999"/>
    <n v="2316.6588555913286"/>
    <n v="2416.9694938468442"/>
    <n v="1043.8944733669273"/>
    <n v="0"/>
    <n v="0"/>
    <n v="0"/>
    <n v="0"/>
    <n v="1354.3779999999999"/>
    <n v="399.51662109918419"/>
    <n v="349.07216577075269"/>
    <n v="145.57704781184253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5946.84"/>
    <n v="0"/>
    <n v="0"/>
    <n v="150.46199999999999"/>
    <n v="29.9"/>
    <n v="0"/>
    <n v="0"/>
    <n v="0"/>
    <n v="0"/>
    <n v="0"/>
    <n v="462.10459999999875"/>
    <n v="1814.07349076015"/>
    <n v="0"/>
    <n v="0"/>
    <n v="75.052227907267167"/>
    <n v="30.187603572612968"/>
    <n v="0"/>
    <n v="0"/>
    <n v="0"/>
    <n v="0"/>
    <n v="0"/>
    <n v="397.3455333512984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210.938118749869"/>
    <n v="0.28388799135512477"/>
    <n v="0"/>
    <n v="9.9808928175975975E-2"/>
    <n v="0"/>
    <n v="0.10413062503037775"/>
    <n v="0"/>
    <n v="4.4974247401214085E-2"/>
    <n v="0"/>
    <n v="0"/>
    <n v="0"/>
    <n v="0"/>
    <n v="0"/>
    <n v="0.35157854934103827"/>
    <s v=""/>
    <n v="0.45060345024363657"/>
    <s v=""/>
  </r>
  <r>
    <x v="5"/>
    <d v="2019-12-01T00:00:00"/>
    <x v="2"/>
    <x v="2"/>
    <n v="12066.891799999998"/>
    <n v="4234.6053672770286"/>
    <n v="4339.3713419777423"/>
    <n v="1880.1283335818143"/>
    <n v="0"/>
    <n v="0"/>
    <n v="0"/>
    <n v="0"/>
    <n v="2151.0194000000001"/>
    <n v="773.5367158028007"/>
    <n v="690.16124005847382"/>
    <n v="327.13716538124743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0939.25"/>
    <n v="0"/>
    <n v="0"/>
    <n v="233.32599999999999"/>
    <n v="86.8"/>
    <n v="0"/>
    <n v="0"/>
    <n v="0"/>
    <n v="0"/>
    <n v="0"/>
    <n v="807.5157999999974"/>
    <n v="3333.050107180472"/>
    <n v="0"/>
    <n v="0"/>
    <n v="114.55671669537935"/>
    <n v="86.973666037262703"/>
    <n v="0"/>
    <n v="0"/>
    <n v="0"/>
    <n v="0"/>
    <n v="0"/>
    <n v="700.02487736391458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203.778889624151"/>
    <n v="0.52003994079584392"/>
    <n v="0"/>
    <n v="0.18249636782957726"/>
    <n v="0"/>
    <n v="0.18701140717722251"/>
    <n v="0"/>
    <n v="8.1026816473524332E-2"/>
    <n v="0"/>
    <n v="0"/>
    <n v="0"/>
    <n v="0"/>
    <n v="0"/>
    <n v="0.35092759904228443"/>
    <s v=""/>
    <n v="0.44399139247083846"/>
    <s v=""/>
  </r>
  <r>
    <x v="5"/>
    <d v="2019-12-01T00:00:00"/>
    <x v="2"/>
    <x v="3"/>
    <n v="14233.676100000001"/>
    <n v="4905.2780413234059"/>
    <n v="5153.4665597874446"/>
    <n v="2217.5347961832067"/>
    <n v="0"/>
    <n v="0"/>
    <n v="0"/>
    <n v="0"/>
    <n v="1547.5801000000001"/>
    <n v="396.28458627904325"/>
    <n v="508.76701475161002"/>
    <n v="183.36278170591294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2880.137000000001"/>
    <n v="0"/>
    <n v="0"/>
    <n v="224.828"/>
    <n v="72.346000000000004"/>
    <n v="0"/>
    <n v="0"/>
    <n v="0"/>
    <n v="0"/>
    <n v="0"/>
    <n v="1056.3650999999991"/>
    <n v="3812.5222843062247"/>
    <n v="0"/>
    <n v="0"/>
    <n v="107.2851980827467"/>
    <n v="61.292091420658807"/>
    <n v="0"/>
    <n v="0"/>
    <n v="0"/>
    <n v="0"/>
    <n v="0"/>
    <n v="924.17846751377556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224.068802232683"/>
    <n v="0.61288468533264173"/>
    <n v="0"/>
    <n v="0.21121527339136323"/>
    <n v="0"/>
    <n v="0.22190196746626964"/>
    <n v="0"/>
    <n v="9.5484336317933252E-2"/>
    <n v="0"/>
    <n v="0"/>
    <n v="0"/>
    <n v="0"/>
    <n v="0"/>
    <n v="0.34462481841380427"/>
    <s v=""/>
    <n v="0.45207117262305752"/>
    <s v=""/>
  </r>
  <r>
    <x v="5"/>
    <d v="2019-12-01T00:00:00"/>
    <x v="2"/>
    <x v="4"/>
    <n v="17160.664000000001"/>
    <n v="534.35115182154595"/>
    <n v="6301.7057755783117"/>
    <n v="1109.4025863126503"/>
    <n v="0"/>
    <n v="0"/>
    <n v="0"/>
    <n v="0"/>
    <n v="2179.2026000000001"/>
    <n v="703.04211552259073"/>
    <n v="734.13754213699485"/>
    <n v="301.79570108804268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5312.939"/>
    <n v="0"/>
    <n v="0"/>
    <n v="299.322"/>
    <n v="124.386"/>
    <n v="0"/>
    <n v="0"/>
    <n v="0"/>
    <n v="0"/>
    <n v="0"/>
    <n v="1424.0169999999998"/>
    <n v="-810.27236775829442"/>
    <n v="0"/>
    <n v="0"/>
    <n v="113.13150127715002"/>
    <n v="97.822160005144895"/>
    <n v="0"/>
    <n v="0"/>
    <n v="0"/>
    <n v="0"/>
    <n v="0"/>
    <n v="1133.6698582975455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364.101199873738"/>
    <n v="0.73448851523091074"/>
    <n v="0"/>
    <n v="2.2870605945861665E-2"/>
    <n v="0"/>
    <n v="0.26971744907577982"/>
    <n v="0"/>
    <n v="4.748321267837368E-2"/>
    <n v="0"/>
    <n v="0"/>
    <n v="0"/>
    <n v="0"/>
    <n v="0"/>
    <n v="3.1138139632682391E-2"/>
    <s v=""/>
    <n v="2.0761676708861119"/>
    <s v=""/>
  </r>
  <r>
    <x v="5"/>
    <d v="2019-12-01T00:00:00"/>
    <x v="2"/>
    <x v="5"/>
    <n v="14418.1913"/>
    <n v="4025.7691312839734"/>
    <n v="5443.5357091521346"/>
    <n v="2126.1850573382976"/>
    <n v="0"/>
    <n v="0"/>
    <n v="0"/>
    <n v="0"/>
    <n v="1596.3152999999998"/>
    <n v="526.18571374750513"/>
    <n v="761.89562661009779"/>
    <n v="280.70983172171441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2645.357"/>
    <n v="0"/>
    <n v="0"/>
    <n v="347.97199999999998"/>
    <n v="101.27"/>
    <n v="0"/>
    <n v="0"/>
    <n v="0"/>
    <n v="0"/>
    <n v="0"/>
    <n v="1323.5923000000003"/>
    <n v="2676.5281991493252"/>
    <n v="0"/>
    <n v="0"/>
    <n v="156.33987515299262"/>
    <n v="97.316591855659098"/>
    <n v="0"/>
    <n v="0"/>
    <n v="0"/>
    <n v="0"/>
    <n v="0"/>
    <n v="1095.5844651259963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338.802278908443"/>
    <n v="0.61777768746213224"/>
    <n v="0"/>
    <n v="0.17249253338600454"/>
    <n v="0"/>
    <n v="0.23323972002074517"/>
    <n v="0"/>
    <n v="9.1100864214431296E-2"/>
    <n v="0"/>
    <n v="0"/>
    <n v="0"/>
    <n v="0"/>
    <n v="0"/>
    <n v="0.27921457327896415"/>
    <s v=""/>
    <n v="0.52814381252413622"/>
    <s v=""/>
  </r>
  <r>
    <x v="5"/>
    <d v="2019-12-01T00:00:00"/>
    <x v="2"/>
    <x v="6"/>
    <n v="17454.083200000001"/>
    <n v="5124.2070837901911"/>
    <n v="6638.1836656937576"/>
    <n v="2951.6476773441059"/>
    <n v="0"/>
    <n v="0"/>
    <n v="0"/>
    <n v="0"/>
    <n v="2142.8977"/>
    <n v="692.44167087453241"/>
    <n v="774.0783539959034"/>
    <n v="308.01259293852507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5243.805"/>
    <n v="0"/>
    <n v="0"/>
    <n v="98.852000000000004"/>
    <n v="112.40600000000001"/>
    <n v="0"/>
    <n v="27.231000000000002"/>
    <n v="115.8236"/>
    <n v="306.87"/>
    <n v="0"/>
    <n v="1549.0956000000006"/>
    <n v="3061.9803593528968"/>
    <n v="0"/>
    <n v="0"/>
    <n v="46.065498551785417"/>
    <n v="92.876330242264714"/>
    <n v="0"/>
    <n v="45.845129963916762"/>
    <n v="173.00505571894141"/>
    <n v="425.06753454166534"/>
    <n v="0"/>
    <n v="1279.3671754187208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219.310783003264"/>
    <n v="0.75170548183439367"/>
    <n v="0"/>
    <n v="0.22068730341217341"/>
    <n v="0"/>
    <n v="0.28589064196310965"/>
    <n v="0"/>
    <n v="0.12712038289718477"/>
    <n v="0"/>
    <n v="0"/>
    <n v="0"/>
    <n v="0"/>
    <n v="0"/>
    <n v="0.29358213920913306"/>
    <s v=""/>
    <n v="0.57602037331420242"/>
    <s v=""/>
  </r>
  <r>
    <x v="5"/>
    <d v="2019-12-01T00:00:00"/>
    <x v="2"/>
    <x v="7"/>
    <n v="17158.565899999998"/>
    <n v="5617.9488827953437"/>
    <n v="6628.3204522299056"/>
    <n v="3379.4372327310516"/>
    <n v="0"/>
    <n v="0"/>
    <n v="0"/>
    <n v="0"/>
    <n v="4219.0934999999999"/>
    <n v="1260.0746883145875"/>
    <n v="1494.123412796268"/>
    <n v="499.10013748876679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4741.503000000001"/>
    <n v="0"/>
    <n v="0"/>
    <n v="0.05"/>
    <n v="107.5244"/>
    <n v="0"/>
    <n v="47.052"/>
    <n v="153.13499999999999"/>
    <n v="542.47799999999995"/>
    <n v="0"/>
    <n v="1566.8234999999968"/>
    <n v="3133.7376102610842"/>
    <n v="0"/>
    <n v="0"/>
    <n v="2.3306406857499386E-2"/>
    <n v="107.29096075240329"/>
    <n v="0"/>
    <n v="79.030299727448934"/>
    <n v="229.97021378395911"/>
    <n v="742.64655556680054"/>
    <n v="0"/>
    <n v="1325.2499362967901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213.44805111083"/>
    <n v="0.73916489537533014"/>
    <n v="0"/>
    <n v="0.24201268464839323"/>
    <n v="0"/>
    <n v="0.28553795358775758"/>
    <n v="0"/>
    <n v="0.1455810108558748"/>
    <n v="0"/>
    <n v="0"/>
    <n v="0"/>
    <n v="0"/>
    <n v="0"/>
    <n v="0.32741366123117227"/>
    <s v=""/>
    <n v="0.60154289461059185"/>
    <s v=""/>
  </r>
  <r>
    <x v="5"/>
    <d v="2019-12-01T00:00:00"/>
    <x v="2"/>
    <x v="8"/>
    <n v="14511.429900000001"/>
    <n v="4851.44902764987"/>
    <n v="5540.9745030344093"/>
    <n v="2870.9226509830414"/>
    <n v="0"/>
    <n v="0"/>
    <n v="0"/>
    <n v="0"/>
    <n v="4318.5549000000001"/>
    <n v="1312.8277964553124"/>
    <n v="1516.299359128936"/>
    <n v="534.49312749994579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2465.791999999999"/>
    <n v="0"/>
    <n v="0"/>
    <n v="0.02"/>
    <n v="164.14760000000001"/>
    <n v="0"/>
    <n v="41.191000000000003"/>
    <n v="159.3382"/>
    <n v="472.22399999999999"/>
    <n v="0"/>
    <n v="1208.7171000000017"/>
    <n v="2752.2381829571059"/>
    <n v="0"/>
    <n v="0"/>
    <n v="9.5444071299268345E-3"/>
    <n v="128.55683483347855"/>
    <n v="0"/>
    <n v="68.871003476246486"/>
    <n v="239.98478432946303"/>
    <n v="654.72416631487408"/>
    <n v="0"/>
    <n v="1007.0645113315722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208.897679488218"/>
    <n v="0.62525287070505942"/>
    <n v="0"/>
    <n v="0.20903401336193275"/>
    <n v="0"/>
    <n v="0.23874354480572615"/>
    <n v="0"/>
    <n v="0.12369922478137912"/>
    <n v="0"/>
    <n v="0"/>
    <n v="0"/>
    <n v="0"/>
    <n v="0"/>
    <n v="0.33431915814511637"/>
    <s v=""/>
    <n v="0.59176601353962244"/>
    <s v=""/>
  </r>
  <r>
    <x v="5"/>
    <d v="2019-12-01T00:00:00"/>
    <x v="2"/>
    <x v="9"/>
    <n v="20194.645299999996"/>
    <n v="6615.6224495842498"/>
    <n v="7919.5910414923228"/>
    <n v="3913.8436924738453"/>
    <n v="0"/>
    <n v="0"/>
    <n v="0"/>
    <n v="0"/>
    <n v="5758.6884"/>
    <n v="1625.5681439683844"/>
    <n v="2033.2090450844942"/>
    <n v="656.92633040629983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6484.276999999998"/>
    <n v="0"/>
    <n v="0"/>
    <n v="-2.34"/>
    <n v="185.51599999999999"/>
    <n v="0"/>
    <n v="36.549999999999997"/>
    <n v="180.55439999999999"/>
    <n v="617.54939999999999"/>
    <n v="900.25199999999995"/>
    <n v="1792.2864999999983"/>
    <n v="3518.3355849574573"/>
    <n v="0"/>
    <n v="0"/>
    <n v="-1.4076845367472779"/>
    <n v="151.67551619981595"/>
    <n v="0"/>
    <n v="59.616888222853099"/>
    <n v="266.12651229738162"/>
    <n v="837.62741023547926"/>
    <n v="296.17541998762397"/>
    <n v="1487.4728022203863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180.273898871485"/>
    <n v="0.87119959790393842"/>
    <n v="0"/>
    <n v="0.28539880410586205"/>
    <n v="0"/>
    <n v="0.3416521770209921"/>
    <n v="0"/>
    <n v="0.16884372072343753"/>
    <n v="0"/>
    <n v="0"/>
    <n v="0"/>
    <n v="0"/>
    <n v="0"/>
    <n v="0.32759290154921666"/>
    <s v=""/>
    <n v="0.59160626566889496"/>
    <s v=""/>
  </r>
  <r>
    <x v="5"/>
    <d v="2019-12-01T00:00:00"/>
    <x v="2"/>
    <x v="10"/>
    <n v="17265.841499999999"/>
    <n v="5785.0645516000923"/>
    <n v="6678.902537406143"/>
    <n v="3295.0020456263073"/>
    <n v="0"/>
    <n v="0"/>
    <n v="0"/>
    <n v="0"/>
    <n v="6187.9132"/>
    <n v="1911.6751503293219"/>
    <n v="2178.4637236924582"/>
    <n v="740.20028035739915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10312.852999999999"/>
    <n v="0"/>
    <n v="0"/>
    <n v="-1.4"/>
    <n v="153.946"/>
    <n v="0"/>
    <n v="31.318000000000001"/>
    <n v="220.5232"/>
    <n v="567.77859999999998"/>
    <n v="4372.49"/>
    <n v="1608.332699999999"/>
    <n v="1922.8306410115702"/>
    <n v="0"/>
    <n v="0"/>
    <n v="-1.0717401960673656"/>
    <n v="116.40675456126284"/>
    <n v="0"/>
    <n v="48.810391608216335"/>
    <n v="303.20641128933141"/>
    <n v="690.55220202191776"/>
    <n v="1468.0113938282641"/>
    <n v="1236.3184974755977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190.57714081935"/>
    <n v="0.74451969846016419"/>
    <n v="0"/>
    <n v="0.24945754978289855"/>
    <n v="0"/>
    <n v="0.28800070377076303"/>
    <n v="0"/>
    <n v="0.14208365861781613"/>
    <n v="0"/>
    <n v="0"/>
    <n v="0"/>
    <n v="0"/>
    <n v="0"/>
    <n v="0.33505836084502993"/>
    <s v=""/>
    <n v="0.56957048901294316"/>
    <s v=""/>
  </r>
  <r>
    <x v="5"/>
    <d v="2019-12-01T00:00:00"/>
    <x v="2"/>
    <x v="11"/>
    <n v="34507.191099999996"/>
    <n v="10782.968332484466"/>
    <n v="13838.758801896487"/>
    <n v="6250.3162442016601"/>
    <n v="0"/>
    <n v="0"/>
    <n v="0"/>
    <n v="0"/>
    <n v="7751.6256999999987"/>
    <n v="2389.7204318490776"/>
    <n v="2779.5567968785181"/>
    <n v="1060.4214836022554"/>
    <s v="FWD UL2017"/>
    <s v="FWD SmartKid"/>
    <s v="FWD Family CI"/>
    <s v="Hospital and Surgical Rider"/>
    <s v="Medical Rider"/>
    <s v="Cancer Care"/>
    <s v="Term Rider 2019"/>
    <s v="Accident Rider 2019"/>
    <s v="HS Rider 2019"/>
    <s v="FWD UL 2019"/>
    <n v="21822.885999999999"/>
    <n v="0"/>
    <n v="0"/>
    <n v="0"/>
    <n v="332.298"/>
    <n v="0"/>
    <n v="62.833399999999997"/>
    <n v="496.80419999999998"/>
    <n v="1014.0962"/>
    <n v="7804.52"/>
    <n v="2973.7532999999967"/>
    <n v="3609.8950706283631"/>
    <n v="0"/>
    <n v="0"/>
    <n v="0"/>
    <n v="218.98557650505967"/>
    <n v="0"/>
    <n v="101.64445152780104"/>
    <n v="673.35386000250787"/>
    <n v="1232.4111364634439"/>
    <n v="2690.7793565903571"/>
    <n v="2255.8988807669339"/>
    <s v="Universal Life"/>
    <s v="Traditional Par"/>
    <s v="Traditional Par"/>
    <s v="Riders"/>
    <s v="Riders"/>
    <s v="Stand-alone protection"/>
    <s v="Riders"/>
    <s v="Riders"/>
    <s v="Riders"/>
    <s v="Universal Life"/>
    <n v="0.29904257813912405"/>
    <n v="0"/>
    <n v="0"/>
    <n v="1"/>
    <n v="1"/>
    <n v="0"/>
    <n v="1"/>
    <n v="1"/>
    <n v="1"/>
    <n v="0.20662654838042391"/>
    <s v="VND"/>
    <n v="23180.630903025078"/>
    <n v="1.4886217396048871"/>
    <n v="0"/>
    <n v="0.46517147775634038"/>
    <n v="0"/>
    <n v="0.5969966417130832"/>
    <n v="0"/>
    <n v="0.26963529467120728"/>
    <n v="0"/>
    <n v="0"/>
    <n v="0"/>
    <n v="0"/>
    <n v="0"/>
    <n v="0.31248467315800932"/>
    <s v=""/>
    <n v="0.57964709266298542"/>
    <s v=""/>
  </r>
  <r>
    <x v="5"/>
    <d v="2019-12-01T00:00:00"/>
    <x v="3"/>
    <x v="0"/>
    <n v="32.521000000000001"/>
    <n v="32.892987748887165"/>
    <n v="32.521000000000001"/>
    <n v="32.913873525621547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92.879168060244"/>
    <n v="1.4021976212761824E-3"/>
    <n v="0"/>
    <n v="1.4182364988209524E-3"/>
    <n v="0"/>
    <n v="1.4021976212761824E-3"/>
    <n v="0"/>
    <n v="1.4191370242185558E-3"/>
    <n v="0"/>
    <n v="0"/>
    <n v="0"/>
    <n v="0"/>
    <n v="0"/>
    <n v="1.0114383859317724"/>
    <s v=""/>
    <n v="1.0006349613751671"/>
    <s v=""/>
  </r>
  <r>
    <x v="5"/>
    <d v="2019-12-01T00:00:00"/>
    <x v="3"/>
    <x v="1"/>
    <n v="15.504"/>
    <n v="15.072003311117557"/>
    <n v="15.504"/>
    <n v="15.072003311117557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10.938118749869"/>
    <n v="6.6796093810080948E-4"/>
    <n v="0"/>
    <n v="6.4934916607021348E-4"/>
    <n v="0"/>
    <n v="6.6796093810080948E-4"/>
    <n v="0"/>
    <n v="6.4934916607021348E-4"/>
    <n v="0"/>
    <n v="0"/>
    <n v="0"/>
    <n v="0"/>
    <n v="0"/>
    <n v="0.97213643647559056"/>
    <s v=""/>
    <n v="1"/>
    <s v=""/>
  </r>
  <r>
    <x v="5"/>
    <d v="2019-12-01T00:00:00"/>
    <x v="3"/>
    <x v="2"/>
    <n v="50.302500000000002"/>
    <n v="47.762724610234315"/>
    <n v="50.302500000000002"/>
    <n v="47.762724610234315"/>
    <n v="0"/>
    <n v="0"/>
    <n v="0"/>
    <n v="0"/>
    <n v="147.58699999999999"/>
    <n v="132.60155015909211"/>
    <n v="147.58699999999999"/>
    <n v="132.60155015909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03.778889624151"/>
    <n v="2.16785809928974E-3"/>
    <n v="0"/>
    <n v="2.0584028505629308E-3"/>
    <n v="0"/>
    <n v="2.16785809928974E-3"/>
    <n v="0"/>
    <n v="2.0584028505629308E-3"/>
    <n v="0"/>
    <n v="0"/>
    <n v="0"/>
    <n v="0"/>
    <n v="0"/>
    <n v="0.94950995696504759"/>
    <s v=""/>
    <n v="1"/>
    <s v=""/>
  </r>
  <r>
    <x v="5"/>
    <d v="2019-12-01T00:00:00"/>
    <x v="3"/>
    <x v="3"/>
    <n v="66.305000000000007"/>
    <n v="61.378182225472713"/>
    <n v="66.305000000000007"/>
    <n v="61.378182225472713"/>
    <n v="0"/>
    <n v="0"/>
    <n v="0"/>
    <n v="0"/>
    <n v="85.852500000000006"/>
    <n v="79.20465632624402"/>
    <n v="85.852500000000006"/>
    <n v="79.2046563262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24.068802232683"/>
    <n v="2.8550122101612817E-3"/>
    <n v="0"/>
    <n v="2.6428694622008708E-3"/>
    <n v="0"/>
    <n v="2.8550122101612817E-3"/>
    <n v="0"/>
    <n v="2.6428694622008708E-3"/>
    <n v="0"/>
    <n v="0"/>
    <n v="0"/>
    <n v="0"/>
    <n v="0"/>
    <n v="0.92569462673211234"/>
    <s v=""/>
    <n v="1"/>
    <s v=""/>
  </r>
  <r>
    <x v="5"/>
    <d v="2019-12-01T00:00:00"/>
    <x v="3"/>
    <x v="4"/>
    <n v="95.784000000000006"/>
    <n v="87.78827159844478"/>
    <n v="95.784000000000006"/>
    <n v="87.78827159844478"/>
    <n v="0"/>
    <n v="0"/>
    <n v="0"/>
    <n v="0"/>
    <n v="61.963999999999999"/>
    <n v="55.94993587253559"/>
    <n v="61.963999999999999"/>
    <n v="55.9499358725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64.101199873738"/>
    <n v="4.0996227152327877E-3"/>
    <n v="0"/>
    <n v="3.7573999037000916E-3"/>
    <n v="0"/>
    <n v="4.0996227152327877E-3"/>
    <n v="0"/>
    <n v="3.7573999037000916E-3"/>
    <n v="0"/>
    <n v="0"/>
    <n v="0"/>
    <n v="0"/>
    <n v="0"/>
    <n v="0.91652333999879698"/>
    <s v=""/>
    <n v="1"/>
    <s v=""/>
  </r>
  <r>
    <x v="5"/>
    <d v="2019-12-01T00:00:00"/>
    <x v="3"/>
    <x v="5"/>
    <n v="97.084500000000006"/>
    <n v="88.638096155320568"/>
    <n v="97.084500000000006"/>
    <n v="88.638096155320568"/>
    <n v="0"/>
    <n v="0"/>
    <n v="0"/>
    <n v="0"/>
    <n v="48.154499999999999"/>
    <n v="45.209846078002606"/>
    <n v="48.154499999999999"/>
    <n v="45.209846078002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38.802278908443"/>
    <n v="4.1597893002305623E-3"/>
    <n v="0"/>
    <n v="3.7978853882927781E-3"/>
    <n v="0"/>
    <n v="4.1597893002305623E-3"/>
    <n v="0"/>
    <n v="3.7978853882927781E-3"/>
    <n v="0"/>
    <n v="0"/>
    <n v="0"/>
    <n v="0"/>
    <n v="0"/>
    <n v="0.91299946083381556"/>
    <s v=""/>
    <n v="1"/>
    <s v=""/>
  </r>
  <r>
    <x v="5"/>
    <d v="2019-12-01T00:00:00"/>
    <x v="3"/>
    <x v="6"/>
    <n v="117.9635"/>
    <n v="105.92936762606524"/>
    <n v="117.9635"/>
    <n v="105.92936762606524"/>
    <n v="0"/>
    <n v="0"/>
    <n v="0"/>
    <n v="0"/>
    <n v="60.085500000000003"/>
    <n v="55.529215571712349"/>
    <n v="60.085500000000003"/>
    <n v="55.529215571712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19.310783003264"/>
    <n v="5.0804048880878196E-3"/>
    <n v="0"/>
    <n v="4.5621236829995167E-3"/>
    <n v="0"/>
    <n v="5.0804048880878196E-3"/>
    <n v="0"/>
    <n v="4.5621236829995167E-3"/>
    <n v="0"/>
    <n v="0"/>
    <n v="0"/>
    <n v="0"/>
    <n v="0"/>
    <n v="0.89798427162694594"/>
    <s v=""/>
    <n v="1"/>
    <s v=""/>
  </r>
  <r>
    <x v="5"/>
    <d v="2019-12-01T00:00:00"/>
    <x v="3"/>
    <x v="7"/>
    <n v="128.10599999999999"/>
    <n v="111.49819919041875"/>
    <n v="128.10599999999999"/>
    <n v="111.49819919041875"/>
    <n v="0"/>
    <n v="0"/>
    <n v="0"/>
    <n v="0"/>
    <n v="55.790999999999997"/>
    <n v="47.596575418811774"/>
    <n v="55.790999999999997"/>
    <n v="47.596575418811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13.44805111083"/>
    <n v="5.518611441003473E-3"/>
    <n v="0"/>
    <n v="4.8031726671938007E-3"/>
    <n v="0"/>
    <n v="5.518611441003473E-3"/>
    <n v="0"/>
    <n v="4.8031726671938007E-3"/>
    <n v="0"/>
    <n v="0"/>
    <n v="0"/>
    <n v="0"/>
    <n v="0"/>
    <n v="0.87035891519849762"/>
    <s v=""/>
    <n v="1"/>
    <s v=""/>
  </r>
  <r>
    <x v="5"/>
    <d v="2019-12-01T00:00:00"/>
    <x v="3"/>
    <x v="8"/>
    <n v="383.81"/>
    <n v="386.01413452498065"/>
    <n v="383.81"/>
    <n v="386.01413452498065"/>
    <n v="0"/>
    <n v="0"/>
    <n v="0"/>
    <n v="0"/>
    <n v="74.8155"/>
    <n v="72.126336875650537"/>
    <n v="74.8155"/>
    <n v="72.12633687565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08.897679488218"/>
    <n v="1.6537192127793612E-2"/>
    <n v="0"/>
    <n v="1.6632161503565761E-2"/>
    <n v="0"/>
    <n v="1.6537192127793612E-2"/>
    <n v="0"/>
    <n v="1.6632161503565761E-2"/>
    <n v="0"/>
    <n v="0"/>
    <n v="0"/>
    <n v="0"/>
    <n v="0"/>
    <n v="1.0057427751360848"/>
    <s v=""/>
    <n v="1"/>
    <s v=""/>
  </r>
  <r>
    <x v="5"/>
    <d v="2019-12-01T00:00:00"/>
    <x v="3"/>
    <x v="9"/>
    <n v="97.098500000000001"/>
    <n v="90.332585471244528"/>
    <n v="97.098500000000001"/>
    <n v="90.332585471244528"/>
    <n v="0"/>
    <n v="0"/>
    <n v="0"/>
    <n v="0"/>
    <n v="115.188"/>
    <n v="119.40949963472818"/>
    <n v="115.188"/>
    <n v="119.40949963472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80.273898871485"/>
    <n v="4.1888417895151438E-3"/>
    <n v="0"/>
    <n v="3.8969593657666966E-3"/>
    <n v="0"/>
    <n v="4.1888417895151438E-3"/>
    <n v="0"/>
    <n v="3.8969593657666966E-3"/>
    <n v="0"/>
    <n v="0"/>
    <n v="0"/>
    <n v="0"/>
    <n v="0"/>
    <n v="0.93031906230523154"/>
    <s v=""/>
    <n v="1"/>
    <s v=""/>
  </r>
  <r>
    <x v="5"/>
    <d v="2019-12-01T00:00:00"/>
    <x v="3"/>
    <x v="10"/>
    <n v="5.4615"/>
    <n v="4.5249849161984921"/>
    <n v="5.4615"/>
    <n v="4.5249849161984921"/>
    <n v="0"/>
    <n v="0"/>
    <n v="0"/>
    <n v="0"/>
    <n v="57.095999999999997"/>
    <n v="54.358775127718253"/>
    <n v="57.095999999999997"/>
    <n v="54.358775127718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90.57714081935"/>
    <n v="2.3550513498807381E-4"/>
    <n v="0"/>
    <n v="1.9512170347126681E-4"/>
    <n v="0"/>
    <n v="2.3550513498807381E-4"/>
    <n v="0"/>
    <n v="1.9512170347126681E-4"/>
    <n v="0"/>
    <n v="0"/>
    <n v="0"/>
    <n v="0"/>
    <n v="0"/>
    <n v="0.82852419961521417"/>
    <s v=""/>
    <n v="1"/>
    <s v=""/>
  </r>
  <r>
    <x v="5"/>
    <d v="2019-12-01T00:00:00"/>
    <x v="3"/>
    <x v="11"/>
    <n v="9.4689999999999994"/>
    <n v="8.3425923396469557"/>
    <n v="9.4689999999999994"/>
    <n v="8.3425923396469557"/>
    <n v="0"/>
    <n v="0"/>
    <n v="0"/>
    <n v="0"/>
    <n v="58.695999999999998"/>
    <n v="56.713947751555565"/>
    <n v="58.695999999999998"/>
    <n v="56.713947751555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80.630903025078"/>
    <n v="4.0848758774569388E-4"/>
    <n v="0"/>
    <n v="3.5989496466026923E-4"/>
    <n v="0"/>
    <n v="4.0848758774569388E-4"/>
    <n v="0"/>
    <n v="3.5989496466026923E-4"/>
    <n v="0"/>
    <n v="0"/>
    <n v="0"/>
    <n v="0"/>
    <n v="0"/>
    <n v="0.88104259580176958"/>
    <s v=""/>
    <n v="1"/>
    <s v=""/>
  </r>
  <r>
    <x v="5"/>
    <d v="2019-12-01T00:00:00"/>
    <x v="4"/>
    <x v="0"/>
    <n v="38164.017520000001"/>
    <n v="14214.887283689501"/>
    <n v="13993.351324045876"/>
    <n v="7404.1541866332327"/>
    <n v="39357.723836501027"/>
    <n v="12721.01166453905"/>
    <n v="12594.83217238943"/>
    <n v="6244.5019877129398"/>
    <n v="23145.897840000001"/>
    <n v="7318.4908633882578"/>
    <n v="6729.4815683703864"/>
    <n v="2946.2425272683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92.879168060244"/>
    <n v="1.6455058142396159"/>
    <n v="0"/>
    <n v="0.61289877727924946"/>
    <n v="0"/>
    <n v="0.60334688171517004"/>
    <n v="0"/>
    <n v="0.31924256289964043"/>
    <n v="0"/>
    <n v="1.7140685002363387"/>
    <n v="0.55401286608712319"/>
    <n v="0.54851762216072264"/>
    <n v="0.27195434881514519"/>
    <n v="0.37246831459083507"/>
    <s v=""/>
    <n v="0.52087322529310065"/>
    <s v=""/>
  </r>
  <r>
    <x v="5"/>
    <d v="2019-12-01T00:00:00"/>
    <x v="4"/>
    <x v="1"/>
    <n v="38786.422660000004"/>
    <n v="13106.992007687742"/>
    <n v="12243.859793025642"/>
    <n v="6104.9042265071093"/>
    <n v="21288.578219999901"/>
    <n v="6882.3727336619431"/>
    <n v="6814.0365172693892"/>
    <n v="3379.1581833386508"/>
    <n v="17922.779270000003"/>
    <n v="5310.0283254423766"/>
    <n v="4590.8879472542485"/>
    <n v="2113.9094097671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10.938118749869"/>
    <n v="1.6710407163021217"/>
    <n v="0"/>
    <n v="0.56469031715266493"/>
    <n v="0"/>
    <n v="0.52750387469841264"/>
    <n v="0"/>
    <n v="0.26301841809554216"/>
    <n v="0"/>
    <n v="0.92713901579536184"/>
    <n v="0.29973426203866976"/>
    <n v="0.29675815101074543"/>
    <n v="0.1471657411754318"/>
    <n v="0.33792732375921936"/>
    <s v=""/>
    <n v="0.46577462036494371"/>
    <s v=""/>
  </r>
  <r>
    <x v="5"/>
    <d v="2019-12-01T00:00:00"/>
    <x v="4"/>
    <x v="2"/>
    <n v="84111.213010000007"/>
    <n v="31758.071271148019"/>
    <n v="28893.254774436158"/>
    <n v="15152.764073466322"/>
    <n v="49336.431781191168"/>
    <n v="15961.142343696094"/>
    <n v="15801.930283832931"/>
    <n v="7841.9991092874898"/>
    <n v="43343.309719999997"/>
    <n v="13510.455369213609"/>
    <n v="11854.993910591267"/>
    <n v="5879.6512714588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03.778889624151"/>
    <n v="3.6248928853399542"/>
    <n v="0"/>
    <n v="1.3686594507823475"/>
    <n v="0"/>
    <n v="1.2451960912003055"/>
    <n v="0"/>
    <n v="0.65303001487581247"/>
    <n v="0"/>
    <n v="2.1486512782472142"/>
    <n v="0.69512381947619517"/>
    <n v="0.68818997396716963"/>
    <n v="0.34152695689289397"/>
    <n v="0.37757238463999199"/>
    <s v=""/>
    <n v="0.4771311187034365"/>
    <s v=""/>
  </r>
  <r>
    <x v="5"/>
    <d v="2019-12-01T00:00:00"/>
    <x v="4"/>
    <x v="3"/>
    <n v="46585.71261000001"/>
    <n v="17958.636475014941"/>
    <n v="17637.687619419936"/>
    <n v="9472.9824447567298"/>
    <n v="48783.943066186715"/>
    <n v="15823.061380556755"/>
    <n v="15666.270331792261"/>
    <n v="7791.7962852962009"/>
    <n v="32972.070059999998"/>
    <n v="9524.7629722455331"/>
    <n v="9356.4877513421889"/>
    <n v="4520.9107497249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24.068802232683"/>
    <n v="2.0059238114865305"/>
    <n v="0"/>
    <n v="0.77327692352032895"/>
    <n v="0"/>
    <n v="0.75945725831316468"/>
    <n v="0"/>
    <n v="0.40789503878174999"/>
    <n v="0"/>
    <n v="2.1245898384378594"/>
    <n v="0.68911025450524699"/>
    <n v="0.68228184646715317"/>
    <n v="0.33934057336157369"/>
    <n v="0.38549665699779317"/>
    <s v=""/>
    <n v="0.52748895819212516"/>
    <s v=""/>
  </r>
  <r>
    <x v="5"/>
    <d v="2019-12-01T00:00:00"/>
    <x v="4"/>
    <x v="4"/>
    <n v="65177.703840000002"/>
    <n v="18765.74628546102"/>
    <n v="23508.749977784501"/>
    <n v="10756.091921770638"/>
    <n v="52030.701093799405"/>
    <n v="16922.327773524983"/>
    <n v="16753.565446648063"/>
    <n v="8354.0259825165103"/>
    <n v="35167.700129999997"/>
    <n v="10521.67658393869"/>
    <n v="10335.335310194449"/>
    <n v="4897.851679779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64.101199873738"/>
    <n v="2.7896516661360904"/>
    <n v="0"/>
    <n v="0.80318716842240145"/>
    <n v="0"/>
    <n v="1.0061910696531113"/>
    <n v="0"/>
    <n v="0.46036831589433302"/>
    <n v="0"/>
    <n v="2.2659894195248924"/>
    <n v="0.73698441271070203"/>
    <n v="0.72963464345758167"/>
    <n v="0.3638262427540957"/>
    <n v="0.28791665216571122"/>
    <s v=""/>
    <n v="0.57317688079924889"/>
    <s v=""/>
  </r>
  <r>
    <x v="5"/>
    <d v="2019-12-01T00:00:00"/>
    <x v="4"/>
    <x v="5"/>
    <n v="86974.287980000008"/>
    <n v="30431.684413783791"/>
    <n v="29470.141655571595"/>
    <n v="15193.42438588929"/>
    <n v="68367.384048868364"/>
    <n v="22210.962773969353"/>
    <n v="21990.124344453019"/>
    <n v="10953.682795275161"/>
    <n v="55317.762819999996"/>
    <n v="15945.234056395959"/>
    <n v="16916.62125694795"/>
    <n v="7562.4381769645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38.802278908443"/>
    <n v="3.7265960326764378"/>
    <n v="0"/>
    <n v="1.3039094316028921"/>
    <n v="0"/>
    <n v="1.262710112686636"/>
    <n v="0"/>
    <n v="0.65099417717848229"/>
    <n v="0"/>
    <n v="2.977468410737842"/>
    <n v="0.96730979181969357"/>
    <n v="0.95769205586402451"/>
    <n v="0.47704391440313143"/>
    <n v="0.34989288352417031"/>
    <s v=""/>
    <n v="0.49926333946232526"/>
    <s v=""/>
  </r>
  <r>
    <x v="5"/>
    <d v="2019-12-01T00:00:00"/>
    <x v="4"/>
    <x v="6"/>
    <n v="61060.168919999996"/>
    <n v="24429.585356529133"/>
    <n v="23364.318230127359"/>
    <n v="14499.697162069426"/>
    <n v="62278.488205446018"/>
    <n v="20301.561637553688"/>
    <n v="20097.126630211071"/>
    <n v="10043.515053370898"/>
    <n v="38738.086650000012"/>
    <n v="12872.748879511337"/>
    <n v="12695.538897879745"/>
    <n v="6734.3279526261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19.310783003264"/>
    <n v="2.6297149597005509"/>
    <n v="0"/>
    <n v="1.0521236217920731"/>
    <n v="0"/>
    <n v="1.0062451227979705"/>
    <n v="0"/>
    <n v="0.62446716431752702"/>
    <n v="0"/>
    <n v="2.7122908661779359"/>
    <n v="0.88415344985638455"/>
    <n v="0.87525009945209653"/>
    <n v="0.43740519284468399"/>
    <n v="0.4000903664144192"/>
    <s v=""/>
    <n v="0.5935302196274973"/>
    <s v=""/>
  </r>
  <r>
    <x v="5"/>
    <d v="2019-12-01T00:00:00"/>
    <x v="4"/>
    <x v="7"/>
    <n v="75228.449909999981"/>
    <n v="31292.021239632348"/>
    <n v="28043.252343522352"/>
    <n v="18595.266460939856"/>
    <n v="70592.559452149348"/>
    <n v="23013.388672329882"/>
    <n v="22781.51695142153"/>
    <n v="11385.86055588916"/>
    <n v="53711.7212"/>
    <n v="17376.84347279444"/>
    <n v="17999.510581299452"/>
    <n v="8014.0424429036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13.44805111083"/>
    <n v="3.2407270882104084"/>
    <n v="0"/>
    <n v="1.3480126334844484"/>
    <n v="0"/>
    <n v="1.2080606156301024"/>
    <n v="0"/>
    <n v="0.80105576819080171"/>
    <n v="0"/>
    <n v="3.0743770399591122"/>
    <n v="1.0022562476123948"/>
    <n v="0.99215800070778093"/>
    <n v="0.4958656910142098"/>
    <n v="0.4159599363946585"/>
    <s v=""/>
    <n v="0.59424945159465614"/>
    <s v=""/>
  </r>
  <r>
    <x v="5"/>
    <d v="2019-12-01T00:00:00"/>
    <x v="4"/>
    <x v="8"/>
    <n v="72280.792809999999"/>
    <n v="30693.382097609578"/>
    <n v="27247.118414384491"/>
    <n v="18292.165971447903"/>
    <n v="82400.204731362755"/>
    <n v="26825.295025983694"/>
    <n v="26557.801718032861"/>
    <n v="13254.14804880822"/>
    <n v="57822.194149999988"/>
    <n v="18290.120866042012"/>
    <n v="18307.166257822526"/>
    <n v="8464.726692567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08.897679488218"/>
    <n v="3.114356993950687"/>
    <n v="0"/>
    <n v="1.3224834079360894"/>
    <n v="0"/>
    <n v="1.1739945080832173"/>
    <n v="0"/>
    <n v="0.78815315677893349"/>
    <n v="0"/>
    <n v="3.5886118803462463"/>
    <n v="1.1682686073157051"/>
    <n v="1.1566190044299478"/>
    <n v="0.57723149240814475"/>
    <n v="0.42464091640902929"/>
    <s v=""/>
    <n v="0.59596449531941642"/>
    <s v=""/>
  </r>
  <r>
    <x v="5"/>
    <d v="2019-12-01T00:00:00"/>
    <x v="4"/>
    <x v="9"/>
    <n v="69849.701899999985"/>
    <n v="27366.417356775302"/>
    <n v="27303.9260855789"/>
    <n v="16815.213195110795"/>
    <n v="75324.671340825982"/>
    <n v="24563.027624714479"/>
    <n v="24318.162299520951"/>
    <n v="12154.532170781909"/>
    <n v="49263.428840000008"/>
    <n v="15852.171159927282"/>
    <n v="16245.390106710393"/>
    <n v="7523.2913079822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80.273898871485"/>
    <n v="3.0133251317362806"/>
    <n v="0"/>
    <n v="1.1805907676573062"/>
    <n v="0"/>
    <n v="1.1778948861733758"/>
    <n v="0"/>
    <n v="0.72541046186384506"/>
    <n v="0"/>
    <n v="3.2804652772176923"/>
    <n v="1.0697445842361273"/>
    <n v="1.0590804527823388"/>
    <n v="0.52934211377653262"/>
    <n v="0.39179003792964379"/>
    <s v=""/>
    <n v="0.61444700546261788"/>
    <s v=""/>
  </r>
  <r>
    <x v="5"/>
    <d v="2019-12-01T00:00:00"/>
    <x v="4"/>
    <x v="10"/>
    <n v="97507.03138"/>
    <n v="35881.218983728308"/>
    <n v="35627.88045324821"/>
    <n v="20480.289968857578"/>
    <n v="85979.500133221765"/>
    <n v="27993.878705370385"/>
    <n v="27716.046301354399"/>
    <n v="13832.47271950888"/>
    <n v="51331.52145"/>
    <n v="16295.319544492364"/>
    <n v="17181.139671640864"/>
    <n v="7915.358053653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90.57714081935"/>
    <n v="4.2045970131709698"/>
    <n v="0"/>
    <n v="1.547232687045605"/>
    <n v="0"/>
    <n v="1.5363084858520875"/>
    <n v="0"/>
    <n v="0.8831298093400527"/>
    <n v="0"/>
    <n v="3.744493798895546"/>
    <n v="1.2191616031364991"/>
    <n v="1.2070617222072295"/>
    <n v="0.60241811410089163"/>
    <n v="0.36798596445720555"/>
    <s v=""/>
    <n v="0.57078021730937112"/>
    <s v=""/>
  </r>
  <r>
    <x v="5"/>
    <d v="2019-12-01T00:00:00"/>
    <x v="4"/>
    <x v="11"/>
    <n v="135955.09276"/>
    <n v="48777.791707888551"/>
    <n v="50254.165554306877"/>
    <n v="27954.870776901542"/>
    <n v="99046.636935973103"/>
    <n v="32213.401010298941"/>
    <n v="31892.679623166609"/>
    <n v="15902.414611103281"/>
    <n v="98364.802780000013"/>
    <n v="34035.796995537181"/>
    <n v="33421.314933694863"/>
    <n v="17006.777253148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80.630903025078"/>
    <n v="5.8650298746725582"/>
    <n v="0"/>
    <n v="2.1042478055039924"/>
    <n v="0"/>
    <n v="2.1679377823900685"/>
    <n v="0"/>
    <n v="1.2059581507444401"/>
    <n v="0"/>
    <n v="4.3135807632464367"/>
    <n v="1.4029260479242101"/>
    <n v="1.3889583085976336"/>
    <n v="0.69256616759201062"/>
    <n v="0.35877870197915601"/>
    <s v=""/>
    <n v="0.57310652651748817"/>
    <s v=""/>
  </r>
  <r>
    <x v="6"/>
    <d v="2019-12-01T00:00:00"/>
    <x v="0"/>
    <x v="0"/>
    <n v="0"/>
    <n v="0"/>
    <n v="0"/>
    <n v="0"/>
    <n v="0"/>
    <n v="0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16984722946636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1"/>
    <n v="0"/>
    <n v="0"/>
    <n v="0"/>
    <n v="0"/>
    <n v="0"/>
    <n v="0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0764019504631701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2"/>
    <n v="0"/>
    <n v="0"/>
    <n v="0"/>
    <n v="0"/>
    <n v="0"/>
    <n v="0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0778969631602004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3"/>
    <n v="0"/>
    <n v="0"/>
    <n v="0"/>
    <n v="0"/>
    <n v="0"/>
    <n v="0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142838075323125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4"/>
    <n v="0"/>
    <n v="0"/>
    <n v="0"/>
    <n v="0"/>
    <n v="0"/>
    <n v="0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722377784370535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5"/>
    <n v="0"/>
    <n v="0"/>
    <n v="0"/>
    <n v="0"/>
    <n v="0"/>
    <n v="0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"/>
    <n v="9.2731199999999993E-3"/>
    <n v="1.62367E-3"/>
    <n v="0"/>
    <n v="0"/>
    <n v="0"/>
    <n v="0"/>
    <n v="0"/>
    <n v="0"/>
    <n v="0"/>
    <n v="0"/>
    <n v="0"/>
    <n v="6.5571774988161897E-3"/>
    <n v="5.8336457392074942E-4"/>
    <n v="0"/>
    <n v="0"/>
    <n v="0"/>
    <n v="0"/>
    <n v="0"/>
    <n v="0"/>
    <n v="0"/>
    <n v="0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588892627552374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6"/>
    <n v="2.6732180727625E-2"/>
    <n v="1.5932476973745321E-2"/>
    <n v="2.6732180727625E-2"/>
    <n v="0"/>
    <n v="0.7899644001599998"/>
    <n v="0.45403558900345498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"/>
    <n v="1.1600040000000001E-2"/>
    <n v="4.2353507276249999E-3"/>
    <n v="0"/>
    <n v="0"/>
    <n v="0"/>
    <n v="0"/>
    <n v="0"/>
    <n v="0"/>
    <n v="0"/>
    <n v="1.089679E-2"/>
    <n v="0"/>
    <n v="7.1939390968422936E-3"/>
    <n v="1.5979958041660886E-3"/>
    <n v="0"/>
    <n v="0"/>
    <n v="0"/>
    <n v="0"/>
    <n v="0"/>
    <n v="0"/>
    <n v="0"/>
    <n v="7.1405420727369395E-3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234192300686363"/>
    <n v="6.4830130617545842E-3"/>
    <n v="0"/>
    <n v="3.8638993720461739E-3"/>
    <n v="0"/>
    <n v="6.4830130617545842E-3"/>
    <n v="0"/>
    <n v="0"/>
    <n v="0"/>
    <n v="0.19561183043893962"/>
    <n v="0.11242877860242731"/>
    <n v="0"/>
    <n v="0"/>
    <n v="0.59600363831450243"/>
    <s v=""/>
    <n v="0"/>
    <s v=""/>
  </r>
  <r>
    <x v="6"/>
    <d v="2019-12-01T00:00:00"/>
    <x v="0"/>
    <x v="7"/>
    <n v="7.9886671629874992E-2"/>
    <n v="3.1477720894261617E-2"/>
    <n v="6.6458974665313891E-2"/>
    <n v="2.0616660365269704E-3"/>
    <n v="1.5799288003199996"/>
    <n v="0.90807117800690995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2.4199999999999999E-2"/>
    <n v="3.5738119999999998E-2"/>
    <n v="1.8562551629875003E-2"/>
    <n v="1.3860000000000001E-3"/>
    <n v="0"/>
    <n v="0"/>
    <n v="0"/>
    <n v="0"/>
    <n v="0"/>
    <n v="0"/>
    <n v="0"/>
    <n v="4.6315368143484432E-3"/>
    <n v="1.5805225296358635E-2"/>
    <n v="1.0361314165811418E-2"/>
    <n v="6.7964461774312214E-4"/>
    <n v="0"/>
    <n v="0"/>
    <n v="0"/>
    <n v="0"/>
    <n v="0"/>
    <n v="0"/>
    <n v="0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881835303153485"/>
    <n v="1.9074300601115236E-2"/>
    <n v="0"/>
    <n v="7.5158408571201051E-3"/>
    <n v="0"/>
    <n v="1.5868209734426292E-2"/>
    <n v="0"/>
    <n v="4.9225780618351693E-4"/>
    <n v="0"/>
    <n v="0.39122366087787924"/>
    <n v="0.22485755720485462"/>
    <n v="0"/>
    <n v="0"/>
    <n v="0.39402969546787309"/>
    <s v=""/>
    <n v="6.5496039038290474E-2"/>
    <s v=""/>
  </r>
  <r>
    <x v="6"/>
    <d v="2019-12-01T00:00:00"/>
    <x v="0"/>
    <x v="8"/>
    <n v="0.46226663000000007"/>
    <n v="0.20008085056271646"/>
    <n v="0.33769656936684839"/>
    <n v="1.0278281787726414E-2"/>
    <n v="2.36989320048"/>
    <n v="1.3621067670103646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.17347403999999997"/>
    <n v="0.19151642000000002"/>
    <n v="5.6548830000000001E-2"/>
    <n v="3.4707200000000007E-2"/>
    <n v="4.2183999999999998E-3"/>
    <n v="1.3103999999999998E-3"/>
    <n v="4.9133999999999994E-4"/>
    <n v="0"/>
    <n v="0"/>
    <n v="0"/>
    <n v="0"/>
    <n v="3.2383373677533363E-2"/>
    <n v="0.11287279823917307"/>
    <n v="3.4678368296125001E-2"/>
    <n v="1.9046618001612236E-2"/>
    <n v="7.360628173462212E-4"/>
    <n v="3.2383373677533363E-2"/>
    <n v="3.4678368296125001E-2"/>
    <n v="0"/>
    <n v="0"/>
    <n v="0"/>
    <n v="-6.6698112442731772E-2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853930639340167"/>
    <n v="0.11044760263579578"/>
    <n v="0"/>
    <n v="4.7804554436436261E-2"/>
    <n v="0"/>
    <n v="8.0684553208829085E-2"/>
    <n v="0"/>
    <n v="2.4557506620574007E-3"/>
    <n v="0"/>
    <n v="0.586835491316819"/>
    <n v="0.33728633580728185"/>
    <n v="0"/>
    <n v="0"/>
    <n v="0.43282564125971285"/>
    <s v=""/>
    <n v="5.1370642211982349E-2"/>
    <s v=""/>
  </r>
  <r>
    <x v="6"/>
    <d v="2019-12-01T00:00:00"/>
    <x v="0"/>
    <x v="9"/>
    <n v="0.88445754048079983"/>
    <n v="0.40093634830904323"/>
    <n v="0.68997814444171801"/>
    <n v="1.8307625749538568E-2"/>
    <n v="3.1598576006399992"/>
    <n v="1.8161423560138199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.28040008"/>
    <n v="0.38238085999999971"/>
    <n v="0.14828507999999999"/>
    <n v="6.1415550000000006E-2"/>
    <n v="9.5591199999999991E-3"/>
    <n v="2.1691344807999997E-3"/>
    <n v="2.4771599999999998E-4"/>
    <n v="0"/>
    <n v="0"/>
    <n v="0"/>
    <n v="0"/>
    <n v="5.8010332856570514E-2"/>
    <n v="0.21951076976066994"/>
    <n v="8.6465789895487297E-2"/>
    <n v="3.4409660644469188E-2"/>
    <n v="1.8886609416479177E-3"/>
    <n v="5.8010332856570514E-2"/>
    <n v="8.6465789895487297E-2"/>
    <n v="0"/>
    <n v="0"/>
    <n v="0"/>
    <n v="-0.14382498854185943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875504014413343"/>
    <n v="0.21121119883748118"/>
    <n v="0"/>
    <n v="9.5744841225324215E-2"/>
    <n v="0"/>
    <n v="0.16476891697929916"/>
    <n v="0"/>
    <n v="4.3719177071247124E-3"/>
    <n v="0"/>
    <n v="0.78244732175575848"/>
    <n v="0.44971511440970924"/>
    <n v="0"/>
    <n v="0"/>
    <n v="0.45331327956239742"/>
    <s v=""/>
    <n v="4.5662175122688005E-2"/>
    <s v=""/>
  </r>
  <r>
    <x v="6"/>
    <d v="2019-12-01T00:00:00"/>
    <x v="0"/>
    <x v="10"/>
    <n v="1.2367354400000004"/>
    <n v="0.49428311069988262"/>
    <n v="0.75334139178615533"/>
    <n v="0.39118991279847787"/>
    <n v="3.6338362407359996"/>
    <n v="2.0885637094158929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0.6172984199999999"/>
    <n v="0.40290375000000017"/>
    <n v="0.10763856999999996"/>
    <n v="9.1230580000000006E-2"/>
    <n v="1.0918519999999999E-2"/>
    <n v="6.2361199999999995E-3"/>
    <n v="5.0947999999999998E-4"/>
    <n v="0"/>
    <n v="0"/>
    <n v="0"/>
    <n v="0"/>
    <n v="0.13359176815454168"/>
    <n v="0.23527363826072265"/>
    <n v="6.6427450297287999E-2"/>
    <n v="6.1961448074471279E-2"/>
    <n v="-2.1849226594881496E-3"/>
    <n v="0.13359176815454168"/>
    <n v="6.6427450297287999E-2"/>
    <n v="0"/>
    <n v="0"/>
    <n v="0"/>
    <n v="-0.20080548987948255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568319903477402"/>
    <n v="0.29751874573514847"/>
    <n v="0"/>
    <n v="0.11890860921192374"/>
    <n v="0"/>
    <n v="0.18122969452107554"/>
    <n v="0"/>
    <n v="9.4107703584563884E-2"/>
    <n v="0"/>
    <n v="0.89981442001912237"/>
    <n v="0.51717238157116563"/>
    <n v="0"/>
    <n v="0"/>
    <n v="0.39966762066742617"/>
    <s v=""/>
    <n v="0.79142884782077738"/>
    <s v=""/>
  </r>
  <r>
    <x v="6"/>
    <d v="2019-12-01T00:00:00"/>
    <x v="0"/>
    <x v="11"/>
    <n v="2.6685648099999999"/>
    <n v="0.87923961989176946"/>
    <n v="1.3271533362681303"/>
    <n v="0.57986293668087185"/>
    <n v="4.2658077608639999"/>
    <n v="2.4517921806186567"/>
    <n v="0"/>
    <n v="0"/>
    <n v="0"/>
    <n v="0"/>
    <n v="0"/>
    <n v="0"/>
    <s v="FWD Invest First"/>
    <s v="FWD Future First"/>
    <s v="FWD Family First"/>
    <s v="FWD CI Rider"/>
    <s v="FWD ADB Rider"/>
    <s v="FWD Payor Rider"/>
    <s v="FWD Payor Lite Rider"/>
    <n v="0"/>
    <n v="0"/>
    <n v="0"/>
    <n v="1.7899232400000002"/>
    <n v="0.60292162000000016"/>
    <n v="0.13857023999999976"/>
    <n v="0.11344038000000009"/>
    <n v="1.4568600000000006E-2"/>
    <n v="8.8049700000000022E-3"/>
    <n v="3.3576000000000011E-4"/>
    <n v="0"/>
    <n v="0"/>
    <n v="0"/>
    <n v="0"/>
    <n v="0.40080742957519172"/>
    <n v="0.33782497944060652"/>
    <n v="6.7659353142459397E-2"/>
    <n v="7.5105553566163274E-2"/>
    <n v="-2.2006689949830307E-3"/>
    <n v="0.40080742957519172"/>
    <n v="6.7659353142459397E-2"/>
    <n v="0"/>
    <n v="0"/>
    <n v="0"/>
    <n v="-0.46842380955531959"/>
    <n v="0.2518303891456512"/>
    <n v="1"/>
    <n v="1"/>
    <n v="0.97911004643885469"/>
    <n v="0.99292084392802704"/>
    <n v="1"/>
    <n v="1"/>
    <s v="pAPE ratio"/>
    <s v="pAPE ratio"/>
    <s v="pAPE ratio"/>
    <s v="Unit Linked"/>
    <s v="Traditional Non Par"/>
    <s v="Unit Linked"/>
    <s v="Rider"/>
    <s v="Rider"/>
    <s v="Rider"/>
    <s v="Rider"/>
    <s v="Product Type"/>
    <s v="Product Type"/>
    <s v="Product Type"/>
    <s v="MYR"/>
    <n v="4.1474789556798299"/>
    <n v="0.64341852930814558"/>
    <n v="0"/>
    <n v="0.21199375073083396"/>
    <n v="0"/>
    <n v="0.31999037257335311"/>
    <n v="0"/>
    <n v="0.1398109412675306"/>
    <n v="0"/>
    <n v="1.0563038843702741"/>
    <n v="0.60711540445310741"/>
    <n v="0"/>
    <n v="0"/>
    <n v="0.32948033212345684"/>
    <s v=""/>
    <n v="0.65950501269750617"/>
    <s v=""/>
  </r>
  <r>
    <x v="6"/>
    <d v="2019-12-01T00:00:00"/>
    <x v="1"/>
    <x v="0"/>
    <n v="0"/>
    <n v="0"/>
    <n v="0"/>
    <n v="0"/>
    <n v="0"/>
    <n v="0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16984722946636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"/>
    <n v="0"/>
    <n v="0"/>
    <n v="0"/>
    <n v="0"/>
    <n v="0"/>
    <n v="0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0764019504631701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2"/>
    <n v="0"/>
    <n v="0"/>
    <n v="0"/>
    <n v="0"/>
    <n v="0"/>
    <n v="0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0778969631602004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3"/>
    <n v="1.218115386"/>
    <n v="0.11265769836772063"/>
    <n v="0.14727618895864272"/>
    <n v="2.8796234183593311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59519999999999995"/>
    <n v="0.1842"/>
    <n v="6.5000000000000002E-2"/>
    <n v="0.16067999999999999"/>
    <n v="6.2E-2"/>
    <n v="2.6976119999999989E-2"/>
    <n v="8.636922599999998E-2"/>
    <n v="3.2399999999999998E-2"/>
    <n v="5.2610399999999972E-3"/>
    <n v="0"/>
    <e v="#N/A"/>
    <n v="2.1848843299994137E-2"/>
    <n v="2.6944407884885047E-2"/>
    <n v="8.2394346736228471E-3"/>
    <n v="1.3773768299592686E-2"/>
    <n v="1.5124865144048865E-3"/>
    <n v="7.6965269434095688E-3"/>
    <n v="2.4719826384199766E-2"/>
    <n v="6.490193514135963E-3"/>
    <n v="1.4322108534757427E-3"/>
    <n v="0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142838075323125"/>
    <n v="0.29606984908768552"/>
    <n v="0"/>
    <n v="2.7382092154525209E-2"/>
    <n v="0"/>
    <n v="3.5796312517141798E-2"/>
    <n v="0"/>
    <n v="6.9990879411075124E-3"/>
    <n v="0"/>
    <n v="0.38980266802605501"/>
    <n v="4.8616506817325433E-2"/>
    <n v="0"/>
    <n v="0"/>
    <n v="9.2485243731845163E-2"/>
    <s v=""/>
    <n v="0.25560822385702298"/>
    <s v=""/>
  </r>
  <r>
    <x v="6"/>
    <d v="2019-12-01T00:00:00"/>
    <x v="1"/>
    <x v="4"/>
    <n v="1.1676956660000002"/>
    <n v="9.2457815105571411E-2"/>
    <n v="0.10630546330636127"/>
    <n v="1.6127057005439354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65145799999999998"/>
    <n v="0.14530000000000001"/>
    <n v="4.9000000000000002E-2"/>
    <n v="0.17885100000000001"/>
    <n v="0.06"/>
    <n v="3.113307999999998E-2"/>
    <n v="1.4339265999999974E-2"/>
    <n v="1.35E-2"/>
    <n v="0"/>
    <n v="0.02"/>
    <e v="#N/A"/>
    <n v="2.3378042397944596E-2"/>
    <n v="2.0602156372481775E-2"/>
    <n v="6.0418911531592828E-3"/>
    <n v="1.7801727445109366E-2"/>
    <n v="1.9151207664616075E-3"/>
    <n v="9.0730080411010605E-3"/>
    <n v="5.5337013280562395E-3"/>
    <n v="2.6293308230970506E-3"/>
    <n v="0"/>
    <n v="4.7489858066914999E-3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722377784370535"/>
    <n v="0.27987275126908667"/>
    <n v="0"/>
    <n v="2.2160245895718505E-2"/>
    <n v="0"/>
    <n v="2.5479243741995925E-2"/>
    <n v="0"/>
    <n v="3.8653254828349337E-3"/>
    <n v="0"/>
    <n v="0.38980266802605501"/>
    <n v="4.8616506817325433E-2"/>
    <n v="0"/>
    <n v="0"/>
    <n v="7.9179719337565305E-2"/>
    <s v=""/>
    <n v="0.17442610975637857"/>
    <s v=""/>
  </r>
  <r>
    <x v="6"/>
    <d v="2019-12-01T00:00:00"/>
    <x v="1"/>
    <x v="5"/>
    <n v="1.5929727339999999"/>
    <n v="0.18764592622021858"/>
    <n v="0.10619136606249964"/>
    <n v="1.6243576348640563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52712599999999998"/>
    <n v="0.60548000000000002"/>
    <n v="0.17899999999999999"/>
    <n v="0.163192"/>
    <n v="6.1199999999999997E-2"/>
    <n v="7.7387999999999884E-3"/>
    <n v="2.6624174E-2"/>
    <n v="1.44E-2"/>
    <n v="5.997600000000004E-3"/>
    <n v="0"/>
    <e v="#N/A"/>
    <n v="1.719956404105694E-2"/>
    <n v="0.11362008604539318"/>
    <n v="2.1784005726389447E-2"/>
    <n v="1.766293708912256E-2"/>
    <n v="1.2247970126265397E-3"/>
    <n v="2.3419335065774272E-3"/>
    <n v="8.4879457468986421E-3"/>
    <n v="2.9751624052961447E-3"/>
    <n v="1.9747583887070388E-3"/>
    <n v="0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588892627552374"/>
    <n v="0.38302840815354283"/>
    <n v="0"/>
    <n v="4.511924082727424E-2"/>
    <n v="0"/>
    <n v="2.5533588262013147E-2"/>
    <n v="0"/>
    <n v="3.9057487041333962E-3"/>
    <n v="0"/>
    <n v="0.38980266802605501"/>
    <n v="4.8616506817325433E-2"/>
    <n v="0"/>
    <n v="0"/>
    <n v="0.11779606908213319"/>
    <s v=""/>
    <n v="8.656503594742225E-2"/>
    <s v=""/>
  </r>
  <r>
    <x v="6"/>
    <d v="2019-12-01T00:00:00"/>
    <x v="1"/>
    <x v="6"/>
    <n v="0.97775232000000001"/>
    <n v="0.10744065946517099"/>
    <n v="7.5274055827501712E-2"/>
    <n v="1.4310278438819024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38786599999999999"/>
    <n v="0.29399999999999998"/>
    <n v="0.14000000000000001"/>
    <n v="7.3819999999999997E-2"/>
    <n v="0"/>
    <n v="4.8318479999999983E-2"/>
    <n v="1.2897839999999997E-2"/>
    <n v="2.0799999999999999E-2"/>
    <n v="0"/>
    <n v="0"/>
    <e v="#N/A"/>
    <n v="1.1477279977565209E-2"/>
    <n v="4.9177040182119089E-2"/>
    <n v="1.640955098648815E-2"/>
    <n v="7.4032150738449808E-3"/>
    <n v="0"/>
    <n v="1.3697618692093806E-2"/>
    <n v="4.3607460616360101E-3"/>
    <n v="4.9152084914237644E-3"/>
    <n v="0"/>
    <n v="0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234192300686363"/>
    <n v="0.23712173452315322"/>
    <n v="0"/>
    <n v="2.6056205656144887E-2"/>
    <n v="0"/>
    <n v="1.825525168010839E-2"/>
    <n v="0"/>
    <n v="3.470488359385379E-3"/>
    <n v="0"/>
    <n v="0.38980266802605501"/>
    <n v="4.8616506817325433E-2"/>
    <n v="0"/>
    <n v="0"/>
    <n v="0.10988535364985991"/>
    <s v=""/>
    <n v="0.133192392061387"/>
    <s v=""/>
  </r>
  <r>
    <x v="6"/>
    <d v="2019-12-01T00:00:00"/>
    <x v="1"/>
    <x v="7"/>
    <n v="1.3166688600000001"/>
    <n v="0.13663349096881108"/>
    <n v="0.11660234749164122"/>
    <n v="1.7699846941451026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65322999999999998"/>
    <n v="0.29215000000000002"/>
    <n v="0.17499999999999999"/>
    <n v="9.6000000000000002E-2"/>
    <n v="0"/>
    <n v="4.1983920000000056E-2"/>
    <n v="1.5289940000000061E-2"/>
    <n v="4.2958000000000003E-2"/>
    <n v="0"/>
    <n v="0"/>
    <e v="#N/A"/>
    <n v="2.5825293372398434E-2"/>
    <n v="4.940750805516464E-2"/>
    <n v="2.6818457572717089E-2"/>
    <n v="9.6586710956965485E-3"/>
    <n v="0"/>
    <n v="1.1967968448199858E-2"/>
    <n v="5.1687879294868141E-3"/>
    <n v="7.7868044951477262E-3"/>
    <n v="0"/>
    <n v="0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881835303153485"/>
    <n v="0.31437706835661561"/>
    <n v="0"/>
    <n v="3.2623568184110427E-2"/>
    <n v="0"/>
    <n v="2.7840792230721959E-2"/>
    <n v="0"/>
    <n v="4.2261392828977385E-3"/>
    <n v="0"/>
    <n v="0.38980266802605501"/>
    <n v="4.8616506817325433E-2"/>
    <n v="0"/>
    <n v="0"/>
    <n v="0.10377209875595531"/>
    <s v=""/>
    <n v="0.12954252150002751"/>
    <s v=""/>
  </r>
  <r>
    <x v="6"/>
    <d v="2019-12-01T00:00:00"/>
    <x v="1"/>
    <x v="8"/>
    <n v="1.44893486"/>
    <n v="0.10833464196712822"/>
    <n v="0.11290682261604172"/>
    <n v="1.6962220543361963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91838850000000005"/>
    <n v="0.2137"/>
    <n v="9.6000000000000002E-2"/>
    <n v="4.4999999999999998E-2"/>
    <n v="7.8E-2"/>
    <n v="1.7593920000000013E-2"/>
    <n v="3.1983480000000071E-2"/>
    <n v="2.904E-2"/>
    <n v="1.9164959999999998E-2"/>
    <n v="0"/>
    <e v="#N/A"/>
    <n v="2.9678512164478962E-2"/>
    <n v="3.6153646117294845E-2"/>
    <n v="1.0873229233359823E-2"/>
    <n v="4.7420791860191573E-3"/>
    <n v="2.497385174460963E-3"/>
    <n v="4.8762675311681573E-3"/>
    <n v="7.7590661566898705E-3"/>
    <n v="6.4476597488653548E-3"/>
    <n v="5.3067966547911084E-3"/>
    <n v="0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853930639340167"/>
    <n v="0.34618847928182134"/>
    <n v="0"/>
    <n v="2.5883982773484172E-2"/>
    <n v="0"/>
    <n v="2.6976396455800529E-2"/>
    <n v="0"/>
    <n v="4.0527186537214982E-3"/>
    <n v="0"/>
    <n v="0.38980266802605501"/>
    <n v="4.8616506817325433E-2"/>
    <n v="0"/>
    <n v="0"/>
    <n v="7.4768469555027625E-2"/>
    <s v=""/>
    <n v="0.15657245212947468"/>
    <s v=""/>
  </r>
  <r>
    <x v="6"/>
    <d v="2019-12-01T00:00:00"/>
    <x v="1"/>
    <x v="9"/>
    <n v="1.5118581099999999"/>
    <n v="0.10833464196712822"/>
    <n v="0.12557008890719737"/>
    <n v="1.8893508981113822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74589249999999996"/>
    <n v="0.32629999999999998"/>
    <n v="0.1668"/>
    <n v="0.15526960000000001"/>
    <n v="4.2000000000000003E-2"/>
    <n v="1.4923320000000007E-2"/>
    <n v="3.3781089999999854E-2"/>
    <n v="1.32E-2"/>
    <n v="1.1245559999999998E-2"/>
    <n v="0"/>
    <e v="#N/A"/>
    <n v="1.8328858750204381E-2"/>
    <n v="5.0520604573726015E-2"/>
    <n v="1.6718996095037377E-2"/>
    <n v="1.426479715661752E-2"/>
    <n v="8.6213347823389254E-4"/>
    <n v="4.5706413791067758E-3"/>
    <n v="1.0727397374681194E-2"/>
    <n v="2.5751759704441888E-3"/>
    <n v="3.0903874799583456E-3"/>
    <n v="0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875504014413343"/>
    <n v="0.36103639719288533"/>
    <n v="0"/>
    <n v="2.587064789234297E-2"/>
    <n v="0"/>
    <n v="2.9986525980433994E-2"/>
    <n v="0"/>
    <n v="4.5118284366465816E-3"/>
    <n v="0"/>
    <n v="0.38980266802605501"/>
    <n v="4.8616506817325433E-2"/>
    <n v="0"/>
    <n v="0"/>
    <n v="7.1656619923894979E-2"/>
    <s v=""/>
    <n v="0.17439951467090872"/>
    <s v=""/>
  </r>
  <r>
    <x v="6"/>
    <d v="2019-12-01T00:00:00"/>
    <x v="1"/>
    <x v="10"/>
    <n v="1.2402467019999999"/>
    <n v="0.10833464196712822"/>
    <n v="9.0873174814807209E-2"/>
    <n v="1.4605960604696924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58894599999999997"/>
    <n v="0.29319019999999996"/>
    <n v="0.17"/>
    <n v="9.5384200000000002E-2"/>
    <n v="0.03"/>
    <n v="3.3679520000000004E-2"/>
    <n v="1.3081381999999867E-2"/>
    <n v="3.5999999999999999E-3"/>
    <n v="1.22874E-2"/>
    <n v="0"/>
    <e v="#N/A"/>
    <n v="1.3744323368537002E-2"/>
    <n v="4.8226743746874419E-2"/>
    <n v="1.8890003365145479E-2"/>
    <n v="9.3802964418724152E-3"/>
    <n v="8.7742851139976387E-4"/>
    <n v="9.6801494687413503E-3"/>
    <n v="3.6978643493057427E-3"/>
    <n v="6.7578687542108181E-4"/>
    <n v="3.3122633883041117E-3"/>
    <n v="0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568319903477402"/>
    <n v="0.29836344237146972"/>
    <n v="0"/>
    <n v="2.6061828387263127E-2"/>
    <n v="0"/>
    <n v="2.1861161342536052E-2"/>
    <n v="0"/>
    <n v="3.5137240664554884E-3"/>
    <n v="0"/>
    <n v="0.38980266802605501"/>
    <n v="4.8616506817325433E-2"/>
    <n v="0"/>
    <n v="0"/>
    <n v="8.7349268328978186E-2"/>
    <s v=""/>
    <n v="0.13482262311928611"/>
    <s v=""/>
  </r>
  <r>
    <x v="6"/>
    <d v="2019-12-01T00:00:00"/>
    <x v="1"/>
    <x v="11"/>
    <n v="1.6637619639999999"/>
    <n v="0.10833464196712822"/>
    <n v="0.1391661565295115"/>
    <n v="1.8942297078436133E-2"/>
    <n v="1.5741902222222226"/>
    <n v="0.19633428898264552"/>
    <n v="0"/>
    <n v="0"/>
    <n v="0"/>
    <n v="0"/>
    <n v="0"/>
    <n v="0"/>
    <s v="Takaful Future Smart"/>
    <s v="LifeSelect Single"/>
    <s v="Future Secure"/>
    <s v="LifeSelect Regular"/>
    <s v="Retirement Regular"/>
    <s v="Protector "/>
    <s v="Takaful Reducing Term Cover"/>
    <s v="Education Regular"/>
    <s v="Protector (Premier)"/>
    <s v="Education Single"/>
    <n v="0.72113249999999995"/>
    <n v="0.249916"/>
    <n v="0.434"/>
    <n v="0.16891020000000001"/>
    <n v="1.2E-2"/>
    <n v="4.4141680000000037E-2"/>
    <n v="1.883570399999997E-2"/>
    <n v="1.2959E-2"/>
    <n v="0"/>
    <n v="0"/>
    <e v="#N/A"/>
    <n v="1.6239617803037034E-2"/>
    <n v="3.3882633047522294E-2"/>
    <n v="4.0614849040339615E-2"/>
    <n v="1.8167993437278134E-2"/>
    <n v="2.5980406835660118E-4"/>
    <n v="1.2854928588533593E-2"/>
    <n v="4.2073144840204853E-3"/>
    <n v="2.4936008132774765E-3"/>
    <n v="0"/>
    <n v="0"/>
    <e v="#N/A"/>
    <n v="3.8287065579997115E-2"/>
    <n v="1.0409471764230899E-2"/>
    <n v="3.9413983717039233E-2"/>
    <n v="0.29816260807200534"/>
    <n v="4.3826395615332945E-3"/>
    <n v="0.56654963122371227"/>
    <n v="0.83754134249960654"/>
    <n v="7.2158476369492006E-2"/>
    <n v="0"/>
    <n v="0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s v="MYR"/>
    <n v="4.1474789556798299"/>
    <n v="0.40115018829005389"/>
    <n v="0"/>
    <n v="2.6120600761281174E-2"/>
    <n v="0"/>
    <n v="3.3554397265579426E-2"/>
    <n v="0"/>
    <n v="4.567183409694052E-3"/>
    <n v="0"/>
    <n v="0.38980266802605501"/>
    <n v="4.8616506817325433E-2"/>
    <n v="0"/>
    <n v="0"/>
    <n v="6.51142677325494E-2"/>
    <s v=""/>
    <n v="0.1748498608984535"/>
    <s v=""/>
  </r>
  <r>
    <x v="6"/>
    <d v="2019-12-01T00:00:00"/>
    <x v="4"/>
    <x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16984722946636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764019504631701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2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778969631602004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3"/>
    <n v="1.218115386"/>
    <n v="0.11265769836772063"/>
    <n v="0.14727618895864272"/>
    <n v="2.8796234183593311E-2"/>
    <n v="1.5741902222222226"/>
    <n v="0.19633428898264552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142838075323125"/>
    <n v="0.29606984908768552"/>
    <n v="0"/>
    <n v="2.7382092154525209E-2"/>
    <n v="0"/>
    <n v="3.5796312517141798E-2"/>
    <n v="0"/>
    <n v="6.9990879411075124E-3"/>
    <n v="0"/>
    <n v="0.38980266802605501"/>
    <n v="4.8616506817325433E-2"/>
    <n v="0"/>
    <n v="0"/>
    <n v="9.2485243731845163E-2"/>
    <s v=""/>
    <n v="0.25560822385702298"/>
    <s v=""/>
  </r>
  <r>
    <x v="6"/>
    <d v="2019-12-01T00:00:00"/>
    <x v="4"/>
    <x v="4"/>
    <n v="1.1676956660000002"/>
    <n v="9.2457815105571411E-2"/>
    <n v="0.10630546330636127"/>
    <n v="1.6127057005439354E-2"/>
    <n v="1.5741902222222226"/>
    <n v="0.19633428898264552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722377784370535"/>
    <n v="0.27987275126908667"/>
    <n v="0"/>
    <n v="2.2160245895718505E-2"/>
    <n v="0"/>
    <n v="2.5479243741995925E-2"/>
    <n v="0"/>
    <n v="3.8653254828349337E-3"/>
    <n v="0"/>
    <n v="0.38980266802605501"/>
    <n v="4.8616506817325433E-2"/>
    <n v="0"/>
    <n v="0"/>
    <n v="7.9179719337565305E-2"/>
    <s v=""/>
    <n v="0.17442610975637857"/>
    <s v=""/>
  </r>
  <r>
    <x v="6"/>
    <d v="2019-12-01T00:00:00"/>
    <x v="4"/>
    <x v="5"/>
    <n v="1.5929727339999999"/>
    <n v="0.18764592622021858"/>
    <n v="0.10619136606249964"/>
    <n v="1.6243576348640563E-2"/>
    <n v="1.5741902222222226"/>
    <n v="0.19633428898264552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588892627552374"/>
    <n v="0.38302840815354283"/>
    <n v="0"/>
    <n v="4.511924082727424E-2"/>
    <n v="0"/>
    <n v="2.5533588262013147E-2"/>
    <n v="0"/>
    <n v="3.9057487041333962E-3"/>
    <n v="0"/>
    <n v="0.38980266802605501"/>
    <n v="4.8616506817325433E-2"/>
    <n v="0"/>
    <n v="0"/>
    <n v="0.11779606908213319"/>
    <s v=""/>
    <n v="8.656503594742225E-2"/>
    <s v=""/>
  </r>
  <r>
    <x v="6"/>
    <d v="2019-12-01T00:00:00"/>
    <x v="4"/>
    <x v="6"/>
    <n v="1.0044845007276251"/>
    <n v="0.12337313643891631"/>
    <n v="0.10200623655512671"/>
    <n v="1.4310278438819024E-2"/>
    <n v="2.3641546223822223"/>
    <n v="0.6503698779861004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234192300686363"/>
    <n v="0.24360474758490783"/>
    <n v="0"/>
    <n v="2.992010502819106E-2"/>
    <n v="0"/>
    <n v="2.4738264741862973E-2"/>
    <n v="0"/>
    <n v="3.470488359385379E-3"/>
    <n v="0"/>
    <n v="0.5854144984649946"/>
    <n v="0.16104528541975274"/>
    <n v="0"/>
    <n v="0"/>
    <n v="0.12282233956775609"/>
    <s v=""/>
    <n v="0.11599185083459586"/>
    <s v=""/>
  </r>
  <r>
    <x v="6"/>
    <d v="2019-12-01T00:00:00"/>
    <x v="4"/>
    <x v="7"/>
    <n v="1.396555531629875"/>
    <n v="0.16811121186307271"/>
    <n v="0.18306132215695511"/>
    <n v="1.9761512977977996E-2"/>
    <n v="3.154119022542222"/>
    <n v="1.104405466989555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81835303153485"/>
    <n v="0.33345136895773086"/>
    <n v="0"/>
    <n v="4.0139409041230534E-2"/>
    <n v="0"/>
    <n v="4.370900196514825E-2"/>
    <n v="0"/>
    <n v="4.7183970890812554E-3"/>
    <n v="0"/>
    <n v="0.7810263289039342"/>
    <n v="0.27347406402218005"/>
    <n v="0"/>
    <n v="0"/>
    <n v="0.12037560129590803"/>
    <s v=""/>
    <n v="0.11755023807736173"/>
    <s v=""/>
  </r>
  <r>
    <x v="6"/>
    <d v="2019-12-01T00:00:00"/>
    <x v="4"/>
    <x v="8"/>
    <n v="1.9112014900000001"/>
    <n v="0.30841549252984468"/>
    <n v="0.45060339198289012"/>
    <n v="2.7240502331088379E-2"/>
    <n v="3.9440834227022226"/>
    <n v="1.5584410559930102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53930639340167"/>
    <n v="0.45663608191761712"/>
    <n v="0"/>
    <n v="7.3688537209920441E-2"/>
    <n v="0"/>
    <n v="0.10766094966462962"/>
    <n v="0"/>
    <n v="6.5084693157788989E-3"/>
    <n v="0"/>
    <n v="0.97663815934287401"/>
    <n v="0.38590284262460728"/>
    <n v="0"/>
    <n v="0"/>
    <n v="0.16137256806441935"/>
    <s v=""/>
    <n v="8.8324040104607829E-2"/>
    <s v=""/>
  </r>
  <r>
    <x v="6"/>
    <d v="2019-12-01T00:00:00"/>
    <x v="4"/>
    <x v="9"/>
    <n v="2.4336212032807998"/>
    <n v="0.54315734997107212"/>
    <n v="0.85285378614891538"/>
    <n v="4.0044644898214653E-2"/>
    <n v="4.7340478228622214"/>
    <n v="2.0124766449964655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75504014413343"/>
    <n v="0.58115627753236343"/>
    <n v="0"/>
    <n v="0.12970765672076925"/>
    <n v="0"/>
    <n v="0.20366412446173002"/>
    <n v="0"/>
    <n v="9.5627851749393832E-3"/>
    <n v="0"/>
    <n v="1.1722499897818133"/>
    <n v="0.49833162122703467"/>
    <n v="0"/>
    <n v="0"/>
    <n v="0.22318894544427612"/>
    <s v=""/>
    <n v="7.3725679861180893E-2"/>
    <s v=""/>
  </r>
  <r>
    <x v="6"/>
    <d v="2019-12-01T00:00:00"/>
    <x v="4"/>
    <x v="10"/>
    <n v="2.5094706120000003"/>
    <n v="0.62656935194575014"/>
    <n v="0.87670303660096249"/>
    <n v="0.4297474726819141"/>
    <n v="5.2080264629582222"/>
    <n v="2.2848979983985385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568319903477402"/>
    <n v="0.60369786843130757"/>
    <n v="0"/>
    <n v="0.15073242156542738"/>
    <n v="0"/>
    <n v="0.21090653618830088"/>
    <n v="0"/>
    <n v="0.10338341161725989"/>
    <n v="0"/>
    <n v="1.2896170880451774"/>
    <n v="0.56578888838849106"/>
    <n v="0"/>
    <n v="0"/>
    <n v="0.2496818846770181"/>
    <s v=""/>
    <n v="0.68587375259797689"/>
    <s v=""/>
  </r>
  <r>
    <x v="6"/>
    <d v="2019-12-01T00:00:00"/>
    <x v="4"/>
    <x v="11"/>
    <n v="4.3913966540000002"/>
    <n v="1.0346994960709879"/>
    <n v="1.5253893727976418"/>
    <n v="0.6459304679713983"/>
    <n v="5.8399979830862225"/>
    <n v="2.6481264696013023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474789556798299"/>
    <n v="1.0588110755778841"/>
    <n v="0"/>
    <n v="0.24947673204079854"/>
    <n v="0"/>
    <n v="0.367787127818617"/>
    <n v="0"/>
    <n v="0.15574050522590807"/>
    <n v="0"/>
    <n v="1.4461065523963292"/>
    <n v="0.65573191127043284"/>
    <n v="0"/>
    <n v="0"/>
    <n v="0.23561968494203525"/>
    <s v=""/>
    <n v="0.62426866005459303"/>
    <s v=""/>
  </r>
  <r>
    <x v="0"/>
    <d v="2019-12-01T00:00:00"/>
    <x v="0"/>
    <x v="12"/>
    <n v="46.346231858984922"/>
    <n v="30.684268541499037"/>
    <n v="20.935490183106314"/>
    <n v="16.531753000253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195231548237834"/>
    <n v="5.926989528817292"/>
    <n v="0"/>
    <n v="3.9240587864453382"/>
    <n v="0"/>
    <n v="2.6773359153225891"/>
    <n v="0"/>
    <n v="2.1141638272476313"/>
    <n v="0"/>
    <n v="0"/>
    <n v="0"/>
    <n v="0"/>
    <n v="0"/>
    <n v="0.66206609061250854"/>
    <s v=""/>
    <n v="0.53876966230742307"/>
    <s v=""/>
  </r>
  <r>
    <x v="0"/>
    <d v="2019-12-01T00:00:00"/>
    <x v="0"/>
    <x v="13"/>
    <n v="37.726952234566106"/>
    <n v="26.470685905904173"/>
    <n v="15.420621814349065"/>
    <n v="13.498723189227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20330747177629"/>
    <n v="4.8231644988189188"/>
    <n v="0"/>
    <n v="3.384118381122966"/>
    <n v="0"/>
    <n v="1.9714339823224893"/>
    <n v="0"/>
    <n v="1.7257307736089307"/>
    <n v="0"/>
    <n v="0"/>
    <n v="0"/>
    <n v="0"/>
    <n v="0"/>
    <n v="0.70163859888080915"/>
    <s v=""/>
    <n v="0.50994988332419811"/>
    <s v=""/>
  </r>
  <r>
    <x v="0"/>
    <d v="2019-12-01T00:00:00"/>
    <x v="0"/>
    <x v="14"/>
    <n v="93.498721085435349"/>
    <n v="65.718485653395462"/>
    <n v="37.873746946022109"/>
    <n v="31.939597483170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08438199644879"/>
    <n v="11.924573838260537"/>
    <n v="0"/>
    <n v="8.3815577968868542"/>
    <n v="0"/>
    <n v="4.8303151823515904"/>
    <n v="0"/>
    <n v="4.0734898202978034"/>
    <n v="0"/>
    <n v="0"/>
    <n v="0"/>
    <n v="0"/>
    <n v="0"/>
    <n v="0.70288111848443968"/>
    <s v=""/>
    <n v="0.48600629131386669"/>
    <s v=""/>
  </r>
  <r>
    <x v="0"/>
    <d v="2019-12-01T00:00:00"/>
    <x v="0"/>
    <x v="15"/>
    <n v="36.240975824531873"/>
    <n v="28.53688703520432"/>
    <n v="15.305228603806754"/>
    <n v="15.780792325869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4356035613354"/>
    <n v="4.6176050432377931"/>
    <n v="0"/>
    <n v="3.63599683766983"/>
    <n v="0"/>
    <n v="1.9500992779837292"/>
    <n v="0"/>
    <n v="2.0106927192864399"/>
    <n v="0"/>
    <n v="0"/>
    <n v="0"/>
    <n v="0"/>
    <n v="0"/>
    <n v="0.78742049257645585"/>
    <s v=""/>
    <n v="0.55299627833972909"/>
    <s v=""/>
  </r>
  <r>
    <x v="0"/>
    <d v="2019-12-01T00:00:00"/>
    <x v="0"/>
    <x v="16"/>
    <n v="73.246867965779032"/>
    <n v="53.955855572318931"/>
    <n v="33.01329231315917"/>
    <n v="29.284085091857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8161342830418"/>
    <n v="9.3322186062993868"/>
    <n v="0"/>
    <n v="6.8743941314466257"/>
    <n v="0"/>
    <n v="4.2061492775909963"/>
    <n v="0"/>
    <n v="3.7310193780621677"/>
    <n v="0"/>
    <n v="0"/>
    <n v="0"/>
    <n v="0"/>
    <n v="0"/>
    <n v="0.73663020782714062"/>
    <s v=""/>
    <n v="0.54274155754247155"/>
    <s v=""/>
  </r>
  <r>
    <x v="0"/>
    <d v="2019-12-01T00:00:00"/>
    <x v="0"/>
    <x v="17"/>
    <n v="58.609240775082377"/>
    <n v="43.78596882400916"/>
    <n v="27.894179371425505"/>
    <n v="24.771936297038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2256201986585"/>
    <n v="7.4687849708593745"/>
    <n v="0"/>
    <n v="5.5798024605415497"/>
    <n v="0"/>
    <n v="3.5546549470460289"/>
    <n v="0"/>
    <n v="3.1567763558722901"/>
    <n v="0"/>
    <n v="0"/>
    <n v="0"/>
    <n v="0"/>
    <n v="0"/>
    <n v="0.7470830238535473"/>
    <s v=""/>
    <n v="0.56575055805217667"/>
    <s v=""/>
  </r>
  <r>
    <x v="0"/>
    <d v="2019-12-01T00:00:00"/>
    <x v="0"/>
    <x v="18"/>
    <n v="40.521131108006472"/>
    <n v="33.638858529285301"/>
    <n v="17.592882509053684"/>
    <n v="17.92492009832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8330208568332"/>
    <n v="5.1633528644551028"/>
    <n v="0"/>
    <n v="4.2863881583470009"/>
    <n v="0"/>
    <n v="2.2417503611886072"/>
    <n v="0"/>
    <n v="2.2840598227168751"/>
    <n v="0"/>
    <n v="0"/>
    <n v="0"/>
    <n v="0"/>
    <n v="0"/>
    <n v="0.83015596083986609"/>
    <s v=""/>
    <n v="0.53286350613606071"/>
    <s v=""/>
  </r>
  <r>
    <x v="0"/>
    <d v="2019-12-01T00:00:00"/>
    <x v="0"/>
    <x v="19"/>
    <n v="68.111533265775833"/>
    <n v="55.539192744162705"/>
    <n v="33.392760813417581"/>
    <n v="30.16806760966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96344484350189"/>
    <n v="8.6770325055525639"/>
    <n v="0"/>
    <n v="7.0753858805788781"/>
    <n v="0"/>
    <n v="4.2540529795085034"/>
    <n v="0"/>
    <n v="3.8432449062238008"/>
    <n v="0"/>
    <n v="0"/>
    <n v="0"/>
    <n v="0"/>
    <n v="0"/>
    <n v="0.81541539415131059"/>
    <s v=""/>
    <n v="0.54318520164010653"/>
    <s v=""/>
  </r>
  <r>
    <x v="0"/>
    <d v="2019-12-01T00:00:00"/>
    <x v="0"/>
    <x v="20"/>
    <n v="94.955526220369237"/>
    <n v="78.16485667206922"/>
    <n v="47.805975500645637"/>
    <n v="42.693756053917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4647259128372"/>
    <n v="12.115592164187976"/>
    <n v="0"/>
    <n v="9.9732323405085932"/>
    <n v="0"/>
    <n v="6.0996734495768496"/>
    <n v="0"/>
    <n v="5.4473937104635866"/>
    <n v="0"/>
    <n v="0"/>
    <n v="0"/>
    <n v="0"/>
    <n v="0"/>
    <n v="0.82317332948760824"/>
    <s v=""/>
    <n v="0.54620142442061992"/>
    <s v=""/>
  </r>
  <r>
    <x v="0"/>
    <d v="2019-12-01T00:00:00"/>
    <x v="0"/>
    <x v="21"/>
    <n v="97.762942713921987"/>
    <n v="87.622306584769277"/>
    <n v="45.734728458349885"/>
    <n v="45.77260499547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8847020251188"/>
    <n v="12.47312845628648"/>
    <n v="0"/>
    <n v="11.179330892955059"/>
    <n v="0"/>
    <n v="5.8350856381611669"/>
    <n v="0"/>
    <n v="5.8399181329682373"/>
    <n v="0"/>
    <n v="0"/>
    <n v="0"/>
    <n v="0"/>
    <n v="0"/>
    <n v="0.89627321101793478"/>
    <s v=""/>
    <n v="0.52238530095288715"/>
    <s v=""/>
  </r>
  <r>
    <x v="0"/>
    <d v="2019-12-01T00:00:00"/>
    <x v="0"/>
    <x v="22"/>
    <n v="80.038946628263218"/>
    <n v="73.833910327334053"/>
    <n v="33.745821128764305"/>
    <n v="36.401193074527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98163321616663"/>
    <n v="10.222327476507481"/>
    <n v="0"/>
    <n v="9.4298393723559908"/>
    <n v="0"/>
    <n v="4.309912224907543"/>
    <n v="0"/>
    <n v="4.6490481424202459"/>
    <n v="0"/>
    <n v="0"/>
    <n v="0"/>
    <n v="0"/>
    <n v="0"/>
    <n v="0.92247478805851679"/>
    <s v=""/>
    <n v="0.49301456354062034"/>
    <s v=""/>
  </r>
  <r>
    <x v="0"/>
    <d v="2019-12-01T00:00:00"/>
    <x v="0"/>
    <x v="23"/>
    <n v="101.75217990961842"/>
    <n v="114.94484915407857"/>
    <n v="45.374410271059197"/>
    <n v="58.48341146672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01248266296783"/>
    <n v="13.011580015081631"/>
    <n v="0"/>
    <n v="14.698595189000015"/>
    <n v="0"/>
    <n v="5.8022616360990602"/>
    <n v="0"/>
    <n v="7.4785777418245631"/>
    <n v="0"/>
    <n v="0"/>
    <n v="0"/>
    <n v="0"/>
    <n v="0"/>
    <n v="1.1296549052430971"/>
    <s v=""/>
    <n v="0.50879540838170068"/>
    <s v=""/>
  </r>
  <r>
    <x v="0"/>
    <d v="2019-12-01T00:00:00"/>
    <x v="1"/>
    <x v="12"/>
    <n v="19.109959610779388"/>
    <n v="11.951902128284884"/>
    <n v="5.455120760570181"/>
    <n v="3.5076692487017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195231548237834"/>
    <n v="2.4438778723982231"/>
    <n v="0"/>
    <n v="1.5284694337034961"/>
    <n v="0"/>
    <n v="0.6976283147400073"/>
    <n v="0"/>
    <n v="0.44857840807567284"/>
    <n v="0"/>
    <n v="0"/>
    <n v="0"/>
    <n v="0"/>
    <n v="0"/>
    <n v="0.62542791150344201"/>
    <s v=""/>
    <n v="0.29348209272904008"/>
    <s v=""/>
  </r>
  <r>
    <x v="0"/>
    <d v="2019-12-01T00:00:00"/>
    <x v="1"/>
    <x v="13"/>
    <n v="10.172543072953726"/>
    <n v="7.6375060528388463"/>
    <n v="2.7440549620904284"/>
    <n v="2.2154780472366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20330747177629"/>
    <n v="1.3004986012950059"/>
    <n v="0"/>
    <n v="0.9764093273300849"/>
    <n v="0"/>
    <n v="0.3508109638349286"/>
    <n v="0"/>
    <n v="0.2832355764893762"/>
    <n v="0"/>
    <n v="0"/>
    <n v="0"/>
    <n v="0"/>
    <n v="0"/>
    <n v="0.75079613800260869"/>
    <s v=""/>
    <n v="0.29007872882970276"/>
    <s v=""/>
  </r>
  <r>
    <x v="0"/>
    <d v="2019-12-01T00:00:00"/>
    <x v="1"/>
    <x v="14"/>
    <n v="17.992542811097884"/>
    <n v="11.171895589306526"/>
    <n v="5.3921609721413679"/>
    <n v="3.5026959426730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08438199644879"/>
    <n v="2.2947202143326679"/>
    <n v="0"/>
    <n v="1.424833327359545"/>
    <n v="0"/>
    <n v="0.68770161680962927"/>
    <n v="0"/>
    <n v="0.4467243606809812"/>
    <n v="0"/>
    <n v="0"/>
    <n v="0"/>
    <n v="0"/>
    <n v="0"/>
    <n v="0.6209181051616367"/>
    <s v=""/>
    <n v="0.3135274506168636"/>
    <s v=""/>
  </r>
  <r>
    <x v="0"/>
    <d v="2019-12-01T00:00:00"/>
    <x v="1"/>
    <x v="15"/>
    <n v="49.215058393636816"/>
    <n v="27.692061512517412"/>
    <n v="6.1692689885771888"/>
    <n v="3.8279427924990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4356035613354"/>
    <n v="6.2706838508434481"/>
    <n v="0"/>
    <n v="3.5283543003081732"/>
    <n v="0"/>
    <n v="0.78605078772358128"/>
    <n v="0"/>
    <n v="0.48773322300842448"/>
    <n v="0"/>
    <n v="0"/>
    <n v="0"/>
    <n v="0"/>
    <n v="0"/>
    <n v="0.56267456376924285"/>
    <s v=""/>
    <n v="0.13823249636971688"/>
    <s v=""/>
  </r>
  <r>
    <x v="0"/>
    <d v="2019-12-01T00:00:00"/>
    <x v="1"/>
    <x v="16"/>
    <n v="34.636700636293327"/>
    <n v="21.405969870515055"/>
    <n v="5.9648464768242881"/>
    <n v="4.08004459119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8161342830418"/>
    <n v="4.412984078580056"/>
    <n v="0"/>
    <n v="2.7272864473172431"/>
    <n v="0"/>
    <n v="0.75996766579488151"/>
    <n v="0"/>
    <n v="0.5198292992708794"/>
    <n v="0"/>
    <n v="0"/>
    <n v="0"/>
    <n v="0"/>
    <n v="0"/>
    <n v="0.61801411442997745"/>
    <s v=""/>
    <n v="0.19060311753546139"/>
    <s v=""/>
  </r>
  <r>
    <x v="0"/>
    <d v="2019-12-01T00:00:00"/>
    <x v="1"/>
    <x v="17"/>
    <n v="41.856610602948216"/>
    <n v="25.716112448664994"/>
    <n v="9.715594449274958"/>
    <n v="6.5138900551468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2256201986585"/>
    <n v="5.3339374485690634"/>
    <n v="0"/>
    <n v="3.2770960965455167"/>
    <n v="0"/>
    <n v="1.2380929158283842"/>
    <n v="0"/>
    <n v="0.83008828475380358"/>
    <n v="0"/>
    <n v="0"/>
    <n v="0"/>
    <n v="0"/>
    <n v="0"/>
    <n v="0.61438592562135574"/>
    <s v=""/>
    <n v="0.25329995224394669"/>
    <s v=""/>
  </r>
  <r>
    <x v="0"/>
    <d v="2019-12-01T00:00:00"/>
    <x v="1"/>
    <x v="18"/>
    <n v="18.817333518835316"/>
    <n v="14.08527483759511"/>
    <n v="6.0755274381840429"/>
    <n v="4.4981281893894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8330208568332"/>
    <n v="2.3977744517276722"/>
    <n v="0"/>
    <n v="1.7947979780101473"/>
    <n v="0"/>
    <n v="0.77416624717133842"/>
    <n v="0"/>
    <n v="0.57316818253332125"/>
    <n v="0"/>
    <n v="0"/>
    <n v="0"/>
    <n v="0"/>
    <n v="0"/>
    <n v="0.74852660837925711"/>
    <s v=""/>
    <n v="0.31934969258700641"/>
    <s v=""/>
  </r>
  <r>
    <x v="0"/>
    <d v="2019-12-01T00:00:00"/>
    <x v="1"/>
    <x v="19"/>
    <n v="22.71010874819132"/>
    <n v="13.84170090139234"/>
    <n v="6.0195808242130076"/>
    <n v="3.6402809041375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96344484350189"/>
    <n v="2.8931422090259291"/>
    <n v="0"/>
    <n v="1.763356114519697"/>
    <n v="0"/>
    <n v="0.76686129319221108"/>
    <n v="0"/>
    <n v="0.4637516470417703"/>
    <n v="0"/>
    <n v="0"/>
    <n v="0"/>
    <n v="0"/>
    <n v="0"/>
    <n v="0.60949513958160684"/>
    <s v=""/>
    <n v="0.26299375561361693"/>
    <s v=""/>
  </r>
  <r>
    <x v="0"/>
    <d v="2019-12-01T00:00:00"/>
    <x v="1"/>
    <x v="20"/>
    <n v="34.051761137386137"/>
    <n v="22.2923923651331"/>
    <n v="6.8840248090385501"/>
    <n v="4.688551001759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4647259128372"/>
    <n v="4.3447418684771302"/>
    <n v="0"/>
    <n v="2.8443371861602458"/>
    <n v="0"/>
    <n v="0.87834842640861277"/>
    <n v="0"/>
    <n v="0.59822291592042509"/>
    <n v="0"/>
    <n v="0"/>
    <n v="0"/>
    <n v="0"/>
    <n v="0"/>
    <n v="0.65466195052853871"/>
    <s v=""/>
    <n v="0.21032067464828416"/>
    <s v=""/>
  </r>
  <r>
    <x v="0"/>
    <d v="2019-12-01T00:00:00"/>
    <x v="1"/>
    <x v="21"/>
    <n v="18.582086417098392"/>
    <n v="13.28827246563475"/>
    <n v="4.5942867706609611"/>
    <n v="3.4107871865359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8847020251188"/>
    <n v="2.370803746615108"/>
    <n v="0"/>
    <n v="1.6953901429809732"/>
    <n v="0"/>
    <n v="0.58616411765714149"/>
    <n v="0"/>
    <n v="0.43516679770177186"/>
    <n v="0"/>
    <n v="0"/>
    <n v="0"/>
    <n v="0"/>
    <n v="0"/>
    <n v="0.71511197221682732"/>
    <s v=""/>
    <n v="0.25667649390518815"/>
    <s v=""/>
  </r>
  <r>
    <x v="0"/>
    <d v="2019-12-01T00:00:00"/>
    <x v="1"/>
    <x v="22"/>
    <n v="105.51167485961624"/>
    <n v="21.931862134991537"/>
    <n v="9.925054731181314"/>
    <n v="5.2407969389293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98163321616663"/>
    <n v="13.475625785271317"/>
    <n v="0"/>
    <n v="2.8010698086115333"/>
    <n v="0"/>
    <n v="1.2675973880017173"/>
    <n v="0"/>
    <n v="0.66933842590947012"/>
    <n v="0"/>
    <n v="0"/>
    <n v="0"/>
    <n v="0"/>
    <n v="0"/>
    <n v="0.20786194669141569"/>
    <s v=""/>
    <n v="0.23895813801272434"/>
    <s v=""/>
  </r>
  <r>
    <x v="0"/>
    <d v="2019-12-01T00:00:00"/>
    <x v="1"/>
    <x v="23"/>
    <n v="37.016593862110859"/>
    <n v="21.611396205775645"/>
    <n v="8.1258704287449071"/>
    <n v="5.7147217694748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01248266296783"/>
    <n v="4.7335042192752681"/>
    <n v="0"/>
    <n v="2.7635615396039319"/>
    <n v="0"/>
    <n v="1.0390972789940744"/>
    <n v="0"/>
    <n v="0.73077117004764913"/>
    <n v="0"/>
    <n v="0"/>
    <n v="0"/>
    <n v="0"/>
    <n v="0"/>
    <n v="0.58382995167733309"/>
    <s v=""/>
    <n v="0.26443093796723693"/>
    <s v=""/>
  </r>
  <r>
    <x v="0"/>
    <d v="2019-12-01T00:00:00"/>
    <x v="2"/>
    <x v="12"/>
    <n v="53.313571157506566"/>
    <n v="26.141496076271441"/>
    <n v="6.718985807724442"/>
    <n v="3.9108602394800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195231548237834"/>
    <n v="6.8180079656926358"/>
    <n v="0"/>
    <n v="3.3431061662813826"/>
    <n v="0"/>
    <n v="0.85925774176901937"/>
    <n v="0"/>
    <n v="0.50014050243811914"/>
    <n v="0"/>
    <n v="0"/>
    <n v="0"/>
    <n v="0"/>
    <n v="0"/>
    <n v="0.49033474045549302"/>
    <s v=""/>
    <n v="0.14960353562281195"/>
    <s v=""/>
  </r>
  <r>
    <x v="0"/>
    <d v="2019-12-01T00:00:00"/>
    <x v="2"/>
    <x v="13"/>
    <n v="32.694513118569027"/>
    <n v="14.858059774232714"/>
    <n v="4.6161114957483811"/>
    <n v="2.369286710176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20330747177629"/>
    <n v="4.1797973501599799"/>
    <n v="0"/>
    <n v="1.8995138006072452"/>
    <n v="0"/>
    <n v="0.59014216018447874"/>
    <n v="0"/>
    <n v="0.30289909126502179"/>
    <n v="0"/>
    <n v="0"/>
    <n v="0"/>
    <n v="0"/>
    <n v="0"/>
    <n v="0.45445117106802846"/>
    <s v=""/>
    <n v="0.15946137962682327"/>
    <s v=""/>
  </r>
  <r>
    <x v="0"/>
    <d v="2019-12-01T00:00:00"/>
    <x v="2"/>
    <x v="14"/>
    <n v="38.136098669733414"/>
    <n v="17.836871927881429"/>
    <n v="4.470941551663949"/>
    <n v="2.416183203468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08438199644879"/>
    <n v="4.8637748111536974"/>
    <n v="0"/>
    <n v="2.2748663712016413"/>
    <n v="0"/>
    <n v="0.57021178514995574"/>
    <n v="0"/>
    <n v="0.30815346650784664"/>
    <n v="0"/>
    <n v="0"/>
    <n v="0"/>
    <n v="0"/>
    <n v="0"/>
    <n v="0.46771622032847326"/>
    <s v=""/>
    <n v="0.13546002983246541"/>
    <s v=""/>
  </r>
  <r>
    <x v="0"/>
    <d v="2019-12-01T00:00:00"/>
    <x v="2"/>
    <x v="15"/>
    <n v="31.021762351826293"/>
    <n v="12.778328288263102"/>
    <n v="4.1226314752612492"/>
    <n v="1.940369438585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4356035613354"/>
    <n v="3.9526045595315509"/>
    <n v="0"/>
    <n v="1.6281369859828831"/>
    <n v="0"/>
    <n v="0.52528066528195105"/>
    <n v="0"/>
    <n v="0.24723008973976851"/>
    <n v="0"/>
    <n v="0"/>
    <n v="0"/>
    <n v="0"/>
    <n v="0"/>
    <n v="0.41191496934766586"/>
    <s v=""/>
    <n v="0.15184845738917921"/>
    <s v=""/>
  </r>
  <r>
    <x v="0"/>
    <d v="2019-12-01T00:00:00"/>
    <x v="2"/>
    <x v="16"/>
    <n v="42.871221903108278"/>
    <n v="18.31596167875453"/>
    <n v="4.8173599346217966"/>
    <n v="2.7129424537084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8161342830418"/>
    <n v="5.4621259014910528"/>
    <n v="0"/>
    <n v="2.3335954576323656"/>
    <n v="0"/>
    <n v="0.61376898785791767"/>
    <n v="0"/>
    <n v="0.34564989258170459"/>
    <n v="0"/>
    <n v="0"/>
    <n v="0"/>
    <n v="0"/>
    <n v="0"/>
    <n v="0.42723208869926271"/>
    <s v=""/>
    <n v="0.14811902870791335"/>
    <s v=""/>
  </r>
  <r>
    <x v="0"/>
    <d v="2019-12-01T00:00:00"/>
    <x v="2"/>
    <x v="17"/>
    <n v="38.602088803338312"/>
    <n v="13.155664906053195"/>
    <n v="6.1848718995322303"/>
    <n v="2.91100114088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2256201986585"/>
    <n v="4.9192021067900775"/>
    <n v="0"/>
    <n v="1.6764733859812417"/>
    <n v="0"/>
    <n v="0.78816032555664628"/>
    <n v="0"/>
    <n v="0.37095927679086482"/>
    <n v="0"/>
    <n v="0"/>
    <n v="0"/>
    <n v="0"/>
    <n v="0"/>
    <n v="0.34080189217417406"/>
    <s v=""/>
    <n v="0.221273585308807"/>
    <s v=""/>
  </r>
  <r>
    <x v="0"/>
    <d v="2019-12-01T00:00:00"/>
    <x v="2"/>
    <x v="18"/>
    <n v="33.689758687535381"/>
    <n v="16.125717506429275"/>
    <n v="5.3885367843066563"/>
    <n v="3.001738927152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8330208568332"/>
    <n v="4.2928740453574408"/>
    <n v="0"/>
    <n v="2.0547987531809966"/>
    <n v="0"/>
    <n v="0.68662734922949864"/>
    <n v="0"/>
    <n v="0.38249271094006732"/>
    <n v="0"/>
    <n v="0"/>
    <n v="0"/>
    <n v="0"/>
    <n v="0"/>
    <n v="0.4786533989747902"/>
    <s v=""/>
    <n v="0.18614606921867036"/>
    <s v=""/>
  </r>
  <r>
    <x v="0"/>
    <d v="2019-12-01T00:00:00"/>
    <x v="2"/>
    <x v="19"/>
    <n v="28.874242093625423"/>
    <n v="15.221919706664364"/>
    <n v="6.6547069876450333"/>
    <n v="3.814255701394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96344484350189"/>
    <n v="3.6784186936733185"/>
    <n v="0"/>
    <n v="1.9391883541403838"/>
    <n v="0"/>
    <n v="0.84777285252713674"/>
    <n v="0"/>
    <n v="0.48591507368281306"/>
    <n v="0"/>
    <n v="0"/>
    <n v="0"/>
    <n v="0"/>
    <n v="0"/>
    <n v="0.5271798877804974"/>
    <s v=""/>
    <n v="0.25057652220596832"/>
    <s v=""/>
  </r>
  <r>
    <x v="0"/>
    <d v="2019-12-01T00:00:00"/>
    <x v="2"/>
    <x v="20"/>
    <n v="32.99211247656028"/>
    <n v="16.721868094160886"/>
    <n v="8.7815696834191836"/>
    <n v="5.1978260532981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4647259128372"/>
    <n v="4.2095388790049908"/>
    <n v="0"/>
    <n v="2.1335812892240194"/>
    <n v="0"/>
    <n v="1.1204605048345382"/>
    <n v="0"/>
    <n v="0.66320248129636372"/>
    <n v="0"/>
    <n v="0"/>
    <n v="0"/>
    <n v="0"/>
    <n v="0"/>
    <n v="0.50684441943634795"/>
    <s v=""/>
    <n v="0.3108400343806772"/>
    <s v=""/>
  </r>
  <r>
    <x v="0"/>
    <d v="2019-12-01T00:00:00"/>
    <x v="2"/>
    <x v="21"/>
    <n v="50.444468908258806"/>
    <n v="24.375692211247195"/>
    <n v="12.977275767040171"/>
    <n v="6.8995966480985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8847020251188"/>
    <n v="6.4359799647505893"/>
    <n v="0"/>
    <n v="3.1099835144231083"/>
    <n v="0"/>
    <n v="1.6557114910974842"/>
    <n v="0"/>
    <n v="0.88028810200740593"/>
    <n v="0"/>
    <n v="0"/>
    <n v="0"/>
    <n v="0"/>
    <n v="0"/>
    <n v="0.48321833372015915"/>
    <s v=""/>
    <n v="0.28305233707024857"/>
    <s v=""/>
  </r>
  <r>
    <x v="0"/>
    <d v="2019-12-01T00:00:00"/>
    <x v="2"/>
    <x v="22"/>
    <n v="48.71331829504399"/>
    <n v="16.942996117203961"/>
    <n v="6.8989840113576433"/>
    <n v="3.4684648380892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98163321616663"/>
    <n v="6.2215148131827442"/>
    <n v="0"/>
    <n v="2.1639072231629624"/>
    <n v="0"/>
    <n v="0.88111696605442114"/>
    <n v="0"/>
    <n v="0.44298163468308482"/>
    <n v="0"/>
    <n v="0"/>
    <n v="0"/>
    <n v="0"/>
    <n v="0"/>
    <n v="0.34781034653777043"/>
    <s v=""/>
    <n v="0.20471378344750973"/>
    <s v=""/>
  </r>
  <r>
    <x v="0"/>
    <d v="2019-12-01T00:00:00"/>
    <x v="2"/>
    <x v="23"/>
    <n v="74.161105006728931"/>
    <n v="24.958999059610495"/>
    <n v="9.6665396834037676"/>
    <n v="5.2310918381115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01248266296783"/>
    <n v="9.4833658862055437"/>
    <n v="0"/>
    <n v="3.1916369128301163"/>
    <n v="0"/>
    <n v="1.2361106628997198"/>
    <n v="0"/>
    <n v="0.66892689747077183"/>
    <n v="0"/>
    <n v="0"/>
    <n v="0"/>
    <n v="0"/>
    <n v="0"/>
    <n v="0.3365510675352783"/>
    <s v=""/>
    <n v="0.20958740475200704"/>
    <s v=""/>
  </r>
  <r>
    <x v="0"/>
    <d v="2019-12-01T00:00:00"/>
    <x v="3"/>
    <x v="12"/>
    <n v="17.015971507099998"/>
    <n v="2.1769434916173407"/>
    <n v="0.51968027296630048"/>
    <n v="0.18767182192434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195231548237834"/>
    <n v="2.1760881284177822"/>
    <n v="0"/>
    <n v="0.27839849675160905"/>
    <n v="0"/>
    <n v="6.64593304063196E-2"/>
    <n v="0"/>
    <n v="2.4000417699201207E-2"/>
    <n v="0"/>
    <n v="0"/>
    <n v="0"/>
    <n v="0"/>
    <n v="0"/>
    <n v="0.12793530423514168"/>
    <s v=""/>
    <n v="8.620886240134662E-2"/>
    <s v=""/>
  </r>
  <r>
    <x v="0"/>
    <d v="2019-12-01T00:00:00"/>
    <x v="3"/>
    <x v="13"/>
    <n v="10.370928009442155"/>
    <n v="1.4946187954850219"/>
    <n v="0.38065387928972882"/>
    <n v="0.18754608570378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20330747177629"/>
    <n v="1.32586092520663"/>
    <n v="0"/>
    <n v="0.19107804597706218"/>
    <n v="0"/>
    <n v="4.8664314718902375E-2"/>
    <n v="0"/>
    <n v="2.3976641866929205E-2"/>
    <n v="0"/>
    <n v="0"/>
    <n v="0"/>
    <n v="0"/>
    <n v="0"/>
    <n v="0.14411620581342907"/>
    <s v=""/>
    <n v="0.12548088266407886"/>
    <s v=""/>
  </r>
  <r>
    <x v="0"/>
    <d v="2019-12-01T00:00:00"/>
    <x v="3"/>
    <x v="14"/>
    <n v="18.762986236590631"/>
    <n v="2.3350014699677426"/>
    <n v="0.69779328412622676"/>
    <n v="0.34062252350486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08438199644879"/>
    <n v="2.3929804836586595"/>
    <n v="0"/>
    <n v="0.29779976793088553"/>
    <n v="0"/>
    <n v="8.8994666919585089E-2"/>
    <n v="0"/>
    <n v="4.3442074772305245E-2"/>
    <n v="0"/>
    <n v="0"/>
    <n v="0"/>
    <n v="0"/>
    <n v="0"/>
    <n v="0.12444721967626561"/>
    <s v=""/>
    <n v="0.14587679189322755"/>
    <s v=""/>
  </r>
  <r>
    <x v="0"/>
    <d v="2019-12-01T00:00:00"/>
    <x v="3"/>
    <x v="15"/>
    <n v="25.661136980136057"/>
    <n v="1.7205042998657059"/>
    <n v="0.87792471673546324"/>
    <n v="0.18485211248387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4356035613354"/>
    <n v="3.2695862304701797"/>
    <n v="0"/>
    <n v="0.21921620903470285"/>
    <n v="0"/>
    <n v="0.11185983565146318"/>
    <n v="0"/>
    <n v="2.3552733540936222E-2"/>
    <n v="0"/>
    <n v="0"/>
    <n v="0"/>
    <n v="0"/>
    <n v="0"/>
    <n v="6.7047079838961354E-2"/>
    <s v=""/>
    <n v="0.10744065707845411"/>
    <s v=""/>
  </r>
  <r>
    <x v="0"/>
    <d v="2019-12-01T00:00:00"/>
    <x v="3"/>
    <x v="16"/>
    <n v="25.417090217221578"/>
    <n v="2.3659682544417353"/>
    <n v="0.94918678388488498"/>
    <n v="0.48650432767877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8161342830418"/>
    <n v="3.2383342637116481"/>
    <n v="0"/>
    <n v="0.30144269071450952"/>
    <n v="0"/>
    <n v="0.12093375200100663"/>
    <n v="0"/>
    <n v="6.1984421517247264E-2"/>
    <n v="0"/>
    <n v="0"/>
    <n v="0"/>
    <n v="0"/>
    <n v="0"/>
    <n v="9.30857243776336E-2"/>
    <s v=""/>
    <n v="0.20562588985098829"/>
    <s v=""/>
  </r>
  <r>
    <x v="0"/>
    <d v="2019-12-01T00:00:00"/>
    <x v="3"/>
    <x v="17"/>
    <n v="24.854864127828712"/>
    <n v="2.7359238183609245"/>
    <n v="0.99207268547801819"/>
    <n v="0.23250561306252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2256201986585"/>
    <n v="3.1673441456624629"/>
    <n v="0"/>
    <n v="0.34864854800640516"/>
    <n v="0"/>
    <n v="0.12642336712282565"/>
    <n v="0"/>
    <n v="2.9629021047140457E-2"/>
    <n v="0"/>
    <n v="0"/>
    <n v="0"/>
    <n v="0"/>
    <n v="0"/>
    <n v="0.11007599173707217"/>
    <s v=""/>
    <n v="8.4982487999910247E-2"/>
    <s v=""/>
  </r>
  <r>
    <x v="0"/>
    <d v="2019-12-01T00:00:00"/>
    <x v="3"/>
    <x v="18"/>
    <n v="12.092347225022081"/>
    <n v="1.9853039513150827"/>
    <n v="0.43314662085866096"/>
    <n v="0.22295573285713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8330208568332"/>
    <n v="1.5408517475951378"/>
    <n v="0"/>
    <n v="0.25297479521274596"/>
    <n v="0"/>
    <n v="5.5193149460176671E-2"/>
    <n v="0"/>
    <n v="2.840984667545764E-2"/>
    <n v="0"/>
    <n v="0"/>
    <n v="0"/>
    <n v="0"/>
    <n v="0"/>
    <n v="0.16417854320350594"/>
    <s v=""/>
    <n v="0.11230307213635894"/>
    <s v=""/>
  </r>
  <r>
    <x v="0"/>
    <d v="2019-12-01T00:00:00"/>
    <x v="3"/>
    <x v="19"/>
    <n v="6.4878795843276098"/>
    <n v="1.5290134498480119"/>
    <n v="0.32052728274378528"/>
    <n v="0.28535108923255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96344484350189"/>
    <n v="0.82651996433045338"/>
    <n v="0"/>
    <n v="0.19478785412139177"/>
    <n v="0"/>
    <n v="4.0833402478721643E-2"/>
    <n v="0"/>
    <n v="3.6352150040495586E-2"/>
    <n v="0"/>
    <n v="0"/>
    <n v="0"/>
    <n v="0"/>
    <n v="0"/>
    <n v="0.23567229169011708"/>
    <s v=""/>
    <n v="0.18662431599991305"/>
    <s v=""/>
  </r>
  <r>
    <x v="0"/>
    <d v="2019-12-01T00:00:00"/>
    <x v="3"/>
    <x v="20"/>
    <n v="6.9042231894007742"/>
    <n v="1.2070360132639866"/>
    <n v="0.29462623789518977"/>
    <n v="0.16723490250941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4647259128372"/>
    <n v="0.88092558382731767"/>
    <n v="0"/>
    <n v="0.15400847792950059"/>
    <n v="0"/>
    <n v="3.7592033673985607E-2"/>
    <n v="0"/>
    <n v="2.1337882639074754E-2"/>
    <n v="0"/>
    <n v="0"/>
    <n v="0"/>
    <n v="0"/>
    <n v="0"/>
    <n v="0.17482575231881325"/>
    <s v=""/>
    <n v="0.13855005208766785"/>
    <s v=""/>
  </r>
  <r>
    <x v="0"/>
    <d v="2019-12-01T00:00:00"/>
    <x v="3"/>
    <x v="21"/>
    <n v="14.192125149777496"/>
    <n v="1.7892050074058305"/>
    <n v="0.54998641708819695"/>
    <n v="0.4416786784090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8847020251188"/>
    <n v="1.8107085890292054"/>
    <n v="0"/>
    <n v="0.22827651533883159"/>
    <n v="0"/>
    <n v="7.0170261237205211E-2"/>
    <n v="0"/>
    <n v="5.6351770305440835E-2"/>
    <n v="0"/>
    <n v="0"/>
    <n v="0"/>
    <n v="0"/>
    <n v="0"/>
    <n v="0.12607026703353735"/>
    <s v=""/>
    <n v="0.24685750184068525"/>
    <s v=""/>
  </r>
  <r>
    <x v="0"/>
    <d v="2019-12-01T00:00:00"/>
    <x v="3"/>
    <x v="22"/>
    <n v="24.305421693070627"/>
    <n v="3.1758582061826806"/>
    <n v="0.64865511382692642"/>
    <n v="0.25552548952032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98163321616663"/>
    <n v="3.1042135168910603"/>
    <n v="0"/>
    <n v="0.40561081786012793"/>
    <n v="0"/>
    <n v="8.2844231117212536E-2"/>
    <n v="0"/>
    <n v="3.263492765094976E-2"/>
    <n v="0"/>
    <n v="0"/>
    <n v="0"/>
    <n v="0"/>
    <n v="0"/>
    <n v="0.13066460011628203"/>
    <s v=""/>
    <n v="8.0458721054633434E-2"/>
    <s v=""/>
  </r>
  <r>
    <x v="0"/>
    <d v="2019-12-01T00:00:00"/>
    <x v="3"/>
    <x v="23"/>
    <n v="30.70695865349386"/>
    <n v="3.7528289429744142"/>
    <n v="1.0084926918732855"/>
    <n v="0.61775677336334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01248266296783"/>
    <n v="3.9266583762100842"/>
    <n v="0"/>
    <n v="0.47989373906091604"/>
    <n v="0"/>
    <n v="0.12896120128915209"/>
    <n v="0"/>
    <n v="7.8995768873114158E-2"/>
    <n v="0"/>
    <n v="0"/>
    <n v="0"/>
    <n v="0"/>
    <n v="0"/>
    <n v="0.12221428326140708"/>
    <s v=""/>
    <n v="0.16461095955887584"/>
    <s v=""/>
  </r>
  <r>
    <x v="0"/>
    <d v="2019-12-01T00:00:00"/>
    <x v="4"/>
    <x v="12"/>
    <n v="135.78573413437087"/>
    <n v="70.954610237672696"/>
    <n v="33.629277024367234"/>
    <n v="23.950282488435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195231548237834"/>
    <n v="17.364963495325934"/>
    <n v="0"/>
    <n v="9.0740328831818253"/>
    <n v="0"/>
    <n v="4.3006813022379351"/>
    <n v="0"/>
    <n v="3.0628827377614232"/>
    <n v="0"/>
    <n v="0"/>
    <n v="0"/>
    <n v="0"/>
    <n v="0"/>
    <n v="0.52254834198898548"/>
    <s v=""/>
    <n v="0.33754371151093054"/>
    <s v=""/>
  </r>
  <r>
    <x v="0"/>
    <d v="2019-12-01T00:00:00"/>
    <x v="4"/>
    <x v="13"/>
    <n v="90.964936435531015"/>
    <n v="50.460870528460759"/>
    <n v="23.161442151477601"/>
    <n v="18.083487946640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20330747177629"/>
    <n v="11.629321375480535"/>
    <n v="0"/>
    <n v="6.4511195550373586"/>
    <n v="0"/>
    <n v="2.961051421060799"/>
    <n v="0"/>
    <n v="2.3118654413633286"/>
    <n v="0"/>
    <n v="0"/>
    <n v="0"/>
    <n v="0"/>
    <n v="0"/>
    <n v="0.55472880546916625"/>
    <s v=""/>
    <n v="0.35836654733178952"/>
    <s v=""/>
  </r>
  <r>
    <x v="0"/>
    <d v="2019-12-01T00:00:00"/>
    <x v="4"/>
    <x v="14"/>
    <n v="168.39034880285726"/>
    <n v="97.06225464055116"/>
    <n v="48.434642753953653"/>
    <n v="37.85847662931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08438199644879"/>
    <n v="21.47604934740556"/>
    <n v="0"/>
    <n v="12.379057263378927"/>
    <n v="0"/>
    <n v="6.1772232512307612"/>
    <n v="0"/>
    <n v="4.8283676474866315"/>
    <n v="0"/>
    <n v="0"/>
    <n v="0"/>
    <n v="0"/>
    <n v="0"/>
    <n v="0.5764122191716976"/>
    <s v=""/>
    <n v="0.39004324358127285"/>
    <s v=""/>
  </r>
  <r>
    <x v="0"/>
    <d v="2019-12-01T00:00:00"/>
    <x v="4"/>
    <x v="15"/>
    <n v="142.13893355013104"/>
    <n v="70.727781135850535"/>
    <n v="26.475053784380655"/>
    <n v="21.54910455695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4356035613354"/>
    <n v="18.110479684082971"/>
    <n v="0"/>
    <n v="9.0117043329955884"/>
    <n v="0"/>
    <n v="3.3732905666407249"/>
    <n v="0"/>
    <n v="2.7456560320346335"/>
    <n v="0"/>
    <n v="0"/>
    <n v="0"/>
    <n v="0"/>
    <n v="0"/>
    <n v="0.49759611507782647"/>
    <s v=""/>
    <n v="0.30467666609762678"/>
    <s v=""/>
  </r>
  <r>
    <x v="0"/>
    <d v="2019-12-01T00:00:00"/>
    <x v="4"/>
    <x v="16"/>
    <n v="176.17188072240222"/>
    <n v="96.043755376030262"/>
    <n v="44.744685508490143"/>
    <n v="36.07707213675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88161342830418"/>
    <n v="22.445662850082144"/>
    <n v="0"/>
    <n v="12.236718727110745"/>
    <n v="0"/>
    <n v="5.7008196832448021"/>
    <n v="0"/>
    <n v="4.5964985699147523"/>
    <n v="0"/>
    <n v="0"/>
    <n v="0"/>
    <n v="0"/>
    <n v="0"/>
    <n v="0.54517074451494585"/>
    <s v=""/>
    <n v="0.37563162743383971"/>
    <s v=""/>
  </r>
  <r>
    <x v="0"/>
    <d v="2019-12-01T00:00:00"/>
    <x v="4"/>
    <x v="17"/>
    <n v="163.9228043091976"/>
    <n v="85.393669997088281"/>
    <n v="44.786718405710715"/>
    <n v="34.19682749306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2256201986585"/>
    <n v="20.889268671880977"/>
    <n v="0"/>
    <n v="10.882020491074714"/>
    <n v="0"/>
    <n v="5.7073315555538855"/>
    <n v="0"/>
    <n v="4.3578239174169582"/>
    <n v="0"/>
    <n v="0"/>
    <n v="0"/>
    <n v="0"/>
    <n v="0"/>
    <n v="0.52093831823432812"/>
    <s v=""/>
    <n v="0.40046091817150925"/>
    <s v=""/>
  </r>
  <r>
    <x v="0"/>
    <d v="2019-12-01T00:00:00"/>
    <x v="4"/>
    <x v="18"/>
    <n v="105.12057053939924"/>
    <n v="65.835154824624766"/>
    <n v="29.490093352403044"/>
    <n v="25.424787214871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78330208568332"/>
    <n v="13.394853109135353"/>
    <n v="0"/>
    <n v="8.3889596847508905"/>
    <n v="0"/>
    <n v="3.7577371070496208"/>
    <n v="0"/>
    <n v="3.2397207161902632"/>
    <n v="0"/>
    <n v="0"/>
    <n v="0"/>
    <n v="0"/>
    <n v="0"/>
    <n v="0.62628232026147268"/>
    <s v=""/>
    <n v="0.38618861431403656"/>
    <s v=""/>
  </r>
  <r>
    <x v="0"/>
    <d v="2019-12-01T00:00:00"/>
    <x v="4"/>
    <x v="19"/>
    <n v="126.18376369192019"/>
    <n v="86.131826802067422"/>
    <n v="46.387575908019407"/>
    <n v="37.62260421519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496344484350189"/>
    <n v="16.075113372582265"/>
    <n v="0"/>
    <n v="10.972718203360351"/>
    <n v="0"/>
    <n v="5.9095205277065732"/>
    <n v="0"/>
    <n v="4.792911626948384"/>
    <n v="0"/>
    <n v="0"/>
    <n v="0"/>
    <n v="0"/>
    <n v="0"/>
    <n v="0.68259040848044239"/>
    <s v=""/>
    <n v="0.43680258055661852"/>
    <s v=""/>
  </r>
  <r>
    <x v="0"/>
    <d v="2019-12-01T00:00:00"/>
    <x v="4"/>
    <x v="20"/>
    <n v="168.90362302371645"/>
    <n v="118.38615314462719"/>
    <n v="63.76619623099856"/>
    <n v="52.580133108974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4647259128372"/>
    <n v="21.550798495497418"/>
    <n v="0"/>
    <n v="15.105159293822357"/>
    <n v="0"/>
    <n v="8.1360744144939865"/>
    <n v="0"/>
    <n v="6.7088191076803749"/>
    <n v="0"/>
    <n v="0"/>
    <n v="0"/>
    <n v="0"/>
    <n v="0"/>
    <n v="0.70090949516224466"/>
    <s v=""/>
    <n v="0.4441409042554168"/>
    <s v=""/>
  </r>
  <r>
    <x v="0"/>
    <d v="2019-12-01T00:00:00"/>
    <x v="4"/>
    <x v="21"/>
    <n v="180.98162318905668"/>
    <n v="127.07547626905705"/>
    <n v="63.856277413139217"/>
    <n v="56.082988830105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378847020251188"/>
    <n v="23.090620756681382"/>
    <n v="0"/>
    <n v="16.212981065697974"/>
    <n v="0"/>
    <n v="8.1471315081529987"/>
    <n v="0"/>
    <n v="7.1553730326774154"/>
    <n v="0"/>
    <n v="0"/>
    <n v="0"/>
    <n v="0"/>
    <n v="0"/>
    <n v="0.70214574292060428"/>
    <s v=""/>
    <n v="0.4413360506425395"/>
    <s v=""/>
  </r>
  <r>
    <x v="0"/>
    <d v="2019-12-01T00:00:00"/>
    <x v="4"/>
    <x v="22"/>
    <n v="258.56936147599407"/>
    <n v="115.88462678571223"/>
    <n v="51.218514985130184"/>
    <n v="45.110454851546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98163321616663"/>
    <n v="33.023681591852601"/>
    <n v="0"/>
    <n v="14.800427221990613"/>
    <n v="0"/>
    <n v="6.5414708100808934"/>
    <n v="0"/>
    <n v="5.7613682030128004"/>
    <n v="0"/>
    <n v="0"/>
    <n v="0"/>
    <n v="0"/>
    <n v="0"/>
    <n v="0.44817617263007054"/>
    <s v=""/>
    <n v="0.38927039852285517"/>
    <s v=""/>
  </r>
  <r>
    <x v="0"/>
    <d v="2019-12-01T00:00:00"/>
    <x v="4"/>
    <x v="23"/>
    <n v="243.63683743195207"/>
    <n v="165.26807336243914"/>
    <n v="64.175313075081164"/>
    <n v="69.429225074308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8201248266296783"/>
    <n v="31.155108496772527"/>
    <n v="0"/>
    <n v="21.133687380494983"/>
    <n v="0"/>
    <n v="8.206430779282007"/>
    <n v="0"/>
    <n v="8.8782758093429841"/>
    <n v="0"/>
    <n v="0"/>
    <n v="0"/>
    <n v="0"/>
    <n v="0"/>
    <n v="0.67833778793241239"/>
    <s v=""/>
    <n v="0.42010065018455106"/>
    <s v=""/>
  </r>
  <r>
    <x v="1"/>
    <d v="2019-12-01T00:00:00"/>
    <x v="0"/>
    <x v="12"/>
    <n v="50.959547040000004"/>
    <n v="16.193275295920646"/>
    <n v="24.713781730247"/>
    <n v="11.377844129853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97208902004188"/>
    <n v="1.5976177475765938"/>
    <n v="0"/>
    <n v="0.50767060358385085"/>
    <n v="0"/>
    <n v="0.77479449083377849"/>
    <n v="0"/>
    <n v="0.35670343962724221"/>
    <n v="0"/>
    <n v="0"/>
    <n v="0"/>
    <n v="0"/>
    <n v="0"/>
    <n v="0.31776725337079537"/>
    <s v=""/>
    <n v="0.7026277218123903"/>
    <s v=""/>
  </r>
  <r>
    <x v="1"/>
    <d v="2019-12-01T00:00:00"/>
    <x v="0"/>
    <x v="13"/>
    <n v="54.361833130000001"/>
    <n v="15.461516138840867"/>
    <n v="25.487455006110004"/>
    <n v="10.35628258328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9386935324511"/>
    <n v="1.726108421936366"/>
    <n v="0"/>
    <n v="0.49093733022829478"/>
    <n v="0"/>
    <n v="0.80928306141854844"/>
    <n v="0"/>
    <n v="0.32883487472201522"/>
    <n v="0"/>
    <n v="0"/>
    <n v="0"/>
    <n v="0"/>
    <n v="0"/>
    <n v="0.28441859386651752"/>
    <s v=""/>
    <n v="0.66981028835004464"/>
    <s v=""/>
  </r>
  <r>
    <x v="1"/>
    <d v="2019-12-01T00:00:00"/>
    <x v="0"/>
    <x v="14"/>
    <n v="84.215710901289995"/>
    <n v="26.501319554038666"/>
    <n v="35.974248091904997"/>
    <n v="16.67792577080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74260789006409"/>
    <n v="2.6928121968879171"/>
    <n v="0"/>
    <n v="0.84738436290569219"/>
    <n v="0"/>
    <n v="1.1502829222601718"/>
    <n v="0"/>
    <n v="0.5332796155703966"/>
    <n v="0"/>
    <n v="0"/>
    <n v="0"/>
    <n v="0"/>
    <n v="0"/>
    <n v="0.31468379558181381"/>
    <s v=""/>
    <n v="0.62932435257806008"/>
    <s v=""/>
  </r>
  <r>
    <x v="1"/>
    <d v="2019-12-01T00:00:00"/>
    <x v="0"/>
    <x v="15"/>
    <n v="59.948316151999997"/>
    <n v="15.462519741829546"/>
    <n v="24.676796668867997"/>
    <n v="10.282180905282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21693018254692"/>
    <n v="1.9139551657396467"/>
    <n v="0"/>
    <n v="0.49366807001198137"/>
    <n v="0"/>
    <n v="0.78785002632156687"/>
    <n v="0"/>
    <n v="0.32827666433260666"/>
    <n v="0"/>
    <n v="0"/>
    <n v="0"/>
    <n v="0"/>
    <n v="0"/>
    <n v="0.25793084333885308"/>
    <s v=""/>
    <n v="0.66497447226967576"/>
    <s v=""/>
  </r>
  <r>
    <x v="1"/>
    <d v="2019-12-01T00:00:00"/>
    <x v="0"/>
    <x v="16"/>
    <n v="55.205911033599989"/>
    <n v="16.563800832607996"/>
    <n v="27.105322647299996"/>
    <n v="12.77851897511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984884691902458"/>
    <n v="1.7260000017313286"/>
    <n v="0"/>
    <n v="0.51786339054088937"/>
    <n v="0"/>
    <n v="0.84744162464222328"/>
    <n v="0"/>
    <n v="0.39951743138055162"/>
    <n v="0"/>
    <n v="0"/>
    <n v="0"/>
    <n v="0"/>
    <n v="0"/>
    <n v="0.30003672654775621"/>
    <s v=""/>
    <n v="0.77147262903305502"/>
    <s v=""/>
  </r>
  <r>
    <x v="1"/>
    <d v="2019-12-01T00:00:00"/>
    <x v="0"/>
    <x v="17"/>
    <n v="60.263032973999998"/>
    <n v="13.363457420716001"/>
    <n v="28.846776654030997"/>
    <n v="7.9970127230990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479204384205119"/>
    <n v="1.8554343961487667"/>
    <n v="0"/>
    <n v="0.41144657555758202"/>
    <n v="0"/>
    <n v="0.88816143132063297"/>
    <n v="0"/>
    <n v="0.24621947719224335"/>
    <n v="0"/>
    <n v="0"/>
    <n v="0"/>
    <n v="0"/>
    <n v="0"/>
    <n v="0.22175215486551358"/>
    <s v=""/>
    <n v="0.59842393112294823"/>
    <s v=""/>
  </r>
  <r>
    <x v="1"/>
    <d v="2019-12-01T00:00:00"/>
    <x v="0"/>
    <x v="18"/>
    <n v="61.022897478399983"/>
    <n v="2.8845224726830043"/>
    <n v="33.347208501628984"/>
    <n v="-1.8078389635259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282987016017991"/>
    <n v="1.8334561573164001"/>
    <n v="0"/>
    <n v="8.6666574466251478E-2"/>
    <n v="0"/>
    <n v="1.001929558953951"/>
    <n v="0"/>
    <n v="-5.4317209049053954E-2"/>
    <n v="0"/>
    <n v="0"/>
    <n v="0"/>
    <n v="0"/>
    <n v="0"/>
    <n v="4.7269510165492003E-2"/>
    <s v=""/>
    <n v="-0.62673769424457204"/>
    <s v=""/>
  </r>
  <r>
    <x v="1"/>
    <d v="2019-12-01T00:00:00"/>
    <x v="0"/>
    <x v="19"/>
    <n v="55.241234129999995"/>
    <n v="18.975835070109"/>
    <n v="25.831760890894998"/>
    <n v="14.090089831137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029560359302181"/>
    <n v="1.672478638197868"/>
    <n v="0"/>
    <n v="0.57451067660865174"/>
    <n v="0"/>
    <n v="0.78208007039427474"/>
    <n v="0"/>
    <n v="0.42659029299400825"/>
    <n v="0"/>
    <n v="0"/>
    <n v="0"/>
    <n v="0"/>
    <n v="0"/>
    <n v="0.34350852889080813"/>
    <s v=""/>
    <n v="0.74252805102279296"/>
    <s v=""/>
  </r>
  <r>
    <x v="1"/>
    <d v="2019-12-01T00:00:00"/>
    <x v="0"/>
    <x v="20"/>
    <n v="63.936812821999993"/>
    <n v="24.34178932359"/>
    <n v="28.868019041956"/>
    <n v="18.65214744124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04792987211269"/>
    <n v="1.9609636180508254"/>
    <n v="0"/>
    <n v="0.74657089014911682"/>
    <n v="0"/>
    <n v="0.88539188251491241"/>
    <n v="0"/>
    <n v="0.57206765424206252"/>
    <n v="0"/>
    <n v="0"/>
    <n v="0"/>
    <n v="0"/>
    <n v="0"/>
    <n v="0.38071633929200555"/>
    <s v=""/>
    <n v="0.76626032676923717"/>
    <s v=""/>
  </r>
  <r>
    <x v="1"/>
    <d v="2019-12-01T00:00:00"/>
    <x v="0"/>
    <x v="21"/>
    <n v="54.072721512000001"/>
    <n v="21.748799848697004"/>
    <n v="24.208657803057996"/>
    <n v="15.809737994984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86247837263808"/>
    <n v="1.6492500691263201"/>
    <n v="0"/>
    <n v="0.66335129157347517"/>
    <n v="0"/>
    <n v="0.73837841778110402"/>
    <n v="0"/>
    <n v="0.48220638340368904"/>
    <n v="0"/>
    <n v="0"/>
    <n v="0"/>
    <n v="0"/>
    <n v="0"/>
    <n v="0.40221389344848191"/>
    <s v=""/>
    <n v="0.72692461675907982"/>
    <s v=""/>
  </r>
  <r>
    <x v="1"/>
    <d v="2019-12-01T00:00:00"/>
    <x v="0"/>
    <x v="22"/>
    <n v="68.972459903599997"/>
    <n v="27.405481185905003"/>
    <n v="30.248852381566998"/>
    <n v="19.53999668171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963958235861021"/>
    <n v="2.0923597648708898"/>
    <n v="0"/>
    <n v="0.83137713589537832"/>
    <n v="0"/>
    <n v="0.91763410707940107"/>
    <n v="0"/>
    <n v="0.59276851832844268"/>
    <n v="0"/>
    <n v="0"/>
    <n v="0"/>
    <n v="0"/>
    <n v="0"/>
    <n v="0.39733947758581512"/>
    <s v=""/>
    <n v="0.71299593497966673"/>
    <s v=""/>
  </r>
  <r>
    <x v="1"/>
    <d v="2019-12-01T00:00:00"/>
    <x v="0"/>
    <x v="23"/>
    <n v="113.96749192171397"/>
    <n v="44.286934817306005"/>
    <n v="39.652434616541001"/>
    <n v="25.26441626517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10633379565422"/>
    <n v="3.4841114386036414"/>
    <n v="0"/>
    <n v="1.3539002532727595"/>
    <n v="0"/>
    <n v="1.2122184904347395"/>
    <n v="0"/>
    <n v="0.77236096201527171"/>
    <n v="0"/>
    <n v="0"/>
    <n v="0"/>
    <n v="0"/>
    <n v="0"/>
    <n v="0.38859269490397652"/>
    <s v=""/>
    <n v="0.57047109648458738"/>
    <s v=""/>
  </r>
  <r>
    <x v="1"/>
    <d v="2019-12-01T00:00:00"/>
    <x v="1"/>
    <x v="12"/>
    <n v="332.37331196777996"/>
    <n v="134.18423903745366"/>
    <n v="61.376865304945994"/>
    <n v="41.142905771938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97208902004188"/>
    <n v="10.420137792899366"/>
    <n v="0"/>
    <n v="4.2067705500409005"/>
    <n v="0"/>
    <n v="1.9242080237650361"/>
    <n v="0"/>
    <n v="1.2898591189699202"/>
    <n v="0"/>
    <n v="0"/>
    <n v="0"/>
    <n v="0"/>
    <n v="0"/>
    <n v="0.40371544346635568"/>
    <s v=""/>
    <n v="0.30661503964302961"/>
    <s v=""/>
  </r>
  <r>
    <x v="1"/>
    <d v="2019-12-01T00:00:00"/>
    <x v="1"/>
    <x v="13"/>
    <n v="345.17413075664996"/>
    <n v="158.87504239256893"/>
    <n v="70.316440320925011"/>
    <n v="61.123493460855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9386935324511"/>
    <n v="10.960041996906405"/>
    <n v="0"/>
    <n v="5.0446339448029285"/>
    <n v="0"/>
    <n v="2.232702483528898"/>
    <n v="0"/>
    <n v="1.9408060907116764"/>
    <n v="0"/>
    <n v="0"/>
    <n v="0"/>
    <n v="0"/>
    <n v="0"/>
    <n v="0.46027505608343772"/>
    <s v=""/>
    <n v="0.38472684280910596"/>
    <s v=""/>
  </r>
  <r>
    <x v="1"/>
    <d v="2019-12-01T00:00:00"/>
    <x v="1"/>
    <x v="14"/>
    <n v="394.96155420837999"/>
    <n v="189.68990117139433"/>
    <n v="85.216474768165"/>
    <n v="73.309519063039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74260789006409"/>
    <n v="12.628965297469723"/>
    <n v="0"/>
    <n v="6.0653680178453495"/>
    <n v="0"/>
    <n v="2.724811797889735"/>
    <n v="0"/>
    <n v="2.344084790928433"/>
    <n v="0"/>
    <n v="0"/>
    <n v="0"/>
    <n v="0"/>
    <n v="0"/>
    <n v="0.4802743435410799"/>
    <s v=""/>
    <n v="0.38647033189605889"/>
    <s v=""/>
  </r>
  <r>
    <x v="1"/>
    <d v="2019-12-01T00:00:00"/>
    <x v="1"/>
    <x v="15"/>
    <n v="337.13794067782004"/>
    <n v="148.07509867450918"/>
    <n v="63.337676035211985"/>
    <n v="52.515314718801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21693018254692"/>
    <n v="10.763720226787601"/>
    <n v="0"/>
    <n v="4.7275573063119252"/>
    <n v="0"/>
    <n v="2.0221664262623977"/>
    <n v="0"/>
    <n v="1.6766435546186651"/>
    <n v="0"/>
    <n v="0"/>
    <n v="0"/>
    <n v="0"/>
    <n v="0"/>
    <n v="0.43921220606853789"/>
    <s v=""/>
    <n v="0.35465324817535693"/>
    <s v=""/>
  </r>
  <r>
    <x v="1"/>
    <d v="2019-12-01T00:00:00"/>
    <x v="1"/>
    <x v="16"/>
    <n v="322.50042897079999"/>
    <n v="144.27357267119402"/>
    <n v="61.98578096248999"/>
    <n v="55.336906195197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984884691902458"/>
    <n v="10.082901097731538"/>
    <n v="0"/>
    <n v="4.5106797808065711"/>
    <n v="0"/>
    <n v="1.9379710622556283"/>
    <n v="0"/>
    <n v="1.730095535070274"/>
    <n v="0"/>
    <n v="0"/>
    <n v="0"/>
    <n v="0"/>
    <n v="0"/>
    <n v="0.44735932020808861"/>
    <s v=""/>
    <n v="0.3835553883545485"/>
    <s v=""/>
  </r>
  <r>
    <x v="1"/>
    <d v="2019-12-01T00:00:00"/>
    <x v="1"/>
    <x v="17"/>
    <n v="377.06364203800001"/>
    <n v="168.18551511566997"/>
    <n v="74.239257562127975"/>
    <n v="57.18788749756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479204384205119"/>
    <n v="11.60938665792469"/>
    <n v="0"/>
    <n v="5.1782523095750417"/>
    <n v="0"/>
    <n v="2.2857474180688699"/>
    <n v="0"/>
    <n v="1.7607539526237868"/>
    <n v="0"/>
    <n v="0"/>
    <n v="0"/>
    <n v="0"/>
    <n v="0"/>
    <n v="0.44604012788568054"/>
    <s v=""/>
    <n v="0.34002861339297791"/>
    <s v=""/>
  </r>
  <r>
    <x v="1"/>
    <d v="2019-12-01T00:00:00"/>
    <x v="1"/>
    <x v="18"/>
    <n v="313.63561870604997"/>
    <n v="141.62359754253998"/>
    <n v="61.188316482334976"/>
    <n v="45.509103662872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282987016017991"/>
    <n v="9.4233014168802693"/>
    <n v="0"/>
    <n v="4.2551348373384057"/>
    <n v="0"/>
    <n v="1.8384262341864654"/>
    <n v="0"/>
    <n v="1.3673383233593479"/>
    <n v="0"/>
    <n v="0"/>
    <n v="0"/>
    <n v="0"/>
    <n v="0"/>
    <n v="0.45155457191638199"/>
    <s v=""/>
    <n v="0.32133842419306752"/>
    <s v=""/>
  </r>
  <r>
    <x v="1"/>
    <d v="2019-12-01T00:00:00"/>
    <x v="1"/>
    <x v="19"/>
    <n v="396.64269964256999"/>
    <n v="193.99158638535306"/>
    <n v="84.678401993557017"/>
    <n v="64.59218086353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029560359302181"/>
    <n v="12.008718715229969"/>
    <n v="0"/>
    <n v="5.8732718290850281"/>
    <n v="0"/>
    <n v="2.5637156859615562"/>
    <n v="0"/>
    <n v="1.9555870608295509"/>
    <n v="0"/>
    <n v="0"/>
    <n v="0"/>
    <n v="0"/>
    <n v="0"/>
    <n v="0.48908397043527169"/>
    <s v=""/>
    <n v="0.33296382625188375"/>
    <s v=""/>
  </r>
  <r>
    <x v="1"/>
    <d v="2019-12-01T00:00:00"/>
    <x v="1"/>
    <x v="20"/>
    <n v="311.72590015295003"/>
    <n v="148.25410346667505"/>
    <n v="61.279322264248002"/>
    <n v="50.24929854351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04792987211269"/>
    <n v="9.5607385170401091"/>
    <n v="0"/>
    <n v="4.5470033661868499"/>
    <n v="0"/>
    <n v="1.8794574861519249"/>
    <n v="0"/>
    <n v="1.5411629377076406"/>
    <n v="0"/>
    <n v="0"/>
    <n v="0"/>
    <n v="0"/>
    <n v="0"/>
    <n v="0.47559122740180826"/>
    <s v=""/>
    <n v="0.33894035556874264"/>
    <s v=""/>
  </r>
  <r>
    <x v="1"/>
    <d v="2019-12-01T00:00:00"/>
    <x v="1"/>
    <x v="21"/>
    <n v="287.32080589078009"/>
    <n v="127.986614202211"/>
    <n v="47.772771067493991"/>
    <n v="39.941237164145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86247837263808"/>
    <n v="8.7634549496761984"/>
    <n v="0"/>
    <n v="3.903667624227054"/>
    <n v="0"/>
    <n v="1.4570978449445191"/>
    <n v="0"/>
    <n v="1.218231417098911"/>
    <n v="0"/>
    <n v="0"/>
    <n v="0"/>
    <n v="0"/>
    <n v="0"/>
    <n v="0.44544847285045847"/>
    <s v=""/>
    <n v="0.31207355091870226"/>
    <s v=""/>
  </r>
  <r>
    <x v="1"/>
    <d v="2019-12-01T00:00:00"/>
    <x v="1"/>
    <x v="22"/>
    <n v="326.02163838810998"/>
    <n v="137.87065544225996"/>
    <n v="44.743238393628999"/>
    <n v="38.311946550636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963958235861021"/>
    <n v="9.8902454631020511"/>
    <n v="0"/>
    <n v="4.1824666338847756"/>
    <n v="0"/>
    <n v="1.3573381592552034"/>
    <n v="0"/>
    <n v="1.1622374435894347"/>
    <n v="0"/>
    <n v="0"/>
    <n v="0"/>
    <n v="0"/>
    <n v="0"/>
    <n v="0.42288805161494497"/>
    <s v=""/>
    <n v="0.27788325534349106"/>
    <s v=""/>
  </r>
  <r>
    <x v="1"/>
    <d v="2019-12-01T00:00:00"/>
    <x v="1"/>
    <x v="23"/>
    <n v="578.18886810893605"/>
    <n v="262.7953397069823"/>
    <n v="60.388568265164004"/>
    <n v="47.19540602020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10633379565422"/>
    <n v="17.675868926161943"/>
    <n v="0"/>
    <n v="8.0339422553386726"/>
    <n v="0"/>
    <n v="1.8461448778576448"/>
    <n v="0"/>
    <n v="1.4428154133415851"/>
    <n v="0"/>
    <n v="0"/>
    <n v="0"/>
    <n v="0"/>
    <n v="0"/>
    <n v="0.45451469961104346"/>
    <s v=""/>
    <n v="0.17958996560907731"/>
    <s v=""/>
  </r>
  <r>
    <x v="1"/>
    <d v="2019-12-01T00:00:00"/>
    <x v="5"/>
    <x v="12"/>
    <n v="28.457015845199997"/>
    <n v="7.0070892226557131"/>
    <n v="6.2385451742170011"/>
    <n v="4.2615507659636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97208902004188"/>
    <n v="0.89214752088895044"/>
    <n v="0"/>
    <n v="0.21967719006961262"/>
    <n v="0"/>
    <n v="0.19558279200488343"/>
    <n v="0"/>
    <n v="0.13360262269517403"/>
    <n v="0"/>
    <n v="0"/>
    <n v="0"/>
    <n v="0"/>
    <n v="0"/>
    <n v="0.24623415402278162"/>
    <s v=""/>
    <n v="0.6081770376470913"/>
    <s v=""/>
  </r>
  <r>
    <x v="1"/>
    <d v="2019-12-01T00:00:00"/>
    <x v="5"/>
    <x v="13"/>
    <n v="36.388948488800004"/>
    <n v="9.4415146036870432"/>
    <n v="8.0795140016550011"/>
    <n v="5.6519590293000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9386935324511"/>
    <n v="1.1554295879191645"/>
    <n v="0"/>
    <n v="0.29978896837946639"/>
    <n v="0"/>
    <n v="0.25654243722905684"/>
    <n v="0"/>
    <n v="0.17946219836965405"/>
    <n v="0"/>
    <n v="0"/>
    <n v="0"/>
    <n v="0"/>
    <n v="0"/>
    <n v="0.25946104506408058"/>
    <s v=""/>
    <n v="0.59862842632186075"/>
    <s v=""/>
  </r>
  <r>
    <x v="1"/>
    <d v="2019-12-01T00:00:00"/>
    <x v="5"/>
    <x v="14"/>
    <n v="47.969112581600001"/>
    <n v="12.315361759652397"/>
    <n v="10.732334159626001"/>
    <n v="7.3561065256683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74260789006409"/>
    <n v="1.5338208280997068"/>
    <n v="0"/>
    <n v="0.39378586252569453"/>
    <n v="0"/>
    <n v="0.34316827604758776"/>
    <n v="0"/>
    <n v="0.23521280247986651"/>
    <n v="0"/>
    <n v="0"/>
    <n v="0"/>
    <n v="0"/>
    <n v="0"/>
    <n v="0.2567352426773124"/>
    <s v=""/>
    <n v="0.59731144478179143"/>
    <s v=""/>
  </r>
  <r>
    <x v="1"/>
    <d v="2019-12-01T00:00:00"/>
    <x v="5"/>
    <x v="15"/>
    <n v="35.359909391599999"/>
    <n v="9.9905622058104537"/>
    <n v="8.0753257441210025"/>
    <n v="5.8783346484324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21693018254692"/>
    <n v="1.1289271423160869"/>
    <n v="0"/>
    <n v="0.31896622573970773"/>
    <n v="0"/>
    <n v="0.25781894163302721"/>
    <n v="0"/>
    <n v="0.18767614652906797"/>
    <n v="0"/>
    <n v="0"/>
    <n v="0"/>
    <n v="0"/>
    <n v="0"/>
    <n v="0.28253924791401708"/>
    <s v=""/>
    <n v="0.58838877405854573"/>
    <s v=""/>
  </r>
  <r>
    <x v="1"/>
    <d v="2019-12-01T00:00:00"/>
    <x v="5"/>
    <x v="16"/>
    <n v="38.9697678052"/>
    <n v="11.567757910304"/>
    <n v="9.4460841308049996"/>
    <n v="7.263429449541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984884691902458"/>
    <n v="1.2183807501755943"/>
    <n v="0"/>
    <n v="0.36166326756314937"/>
    <n v="0"/>
    <n v="0.29532962903556892"/>
    <n v="0"/>
    <n v="0.22708943676076046"/>
    <n v="0"/>
    <n v="0"/>
    <n v="0"/>
    <n v="0"/>
    <n v="0"/>
    <n v="0.29683928239265606"/>
    <s v=""/>
    <n v="0.62790296147813462"/>
    <s v=""/>
  </r>
  <r>
    <x v="1"/>
    <d v="2019-12-01T00:00:00"/>
    <x v="5"/>
    <x v="17"/>
    <n v="35.095680533964"/>
    <n v="9.6518621703320004"/>
    <n v="8.2714064975459998"/>
    <n v="5.763877931073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479204384205119"/>
    <n v="1.0805585050301076"/>
    <n v="0"/>
    <n v="0.29717052351891271"/>
    <n v="0"/>
    <n v="0.25466776832650639"/>
    <n v="0"/>
    <n v="0.1774636429787676"/>
    <n v="0"/>
    <n v="0"/>
    <n v="0"/>
    <n v="0"/>
    <n v="0"/>
    <n v="0.27501567211359151"/>
    <s v=""/>
    <n v="0.59717781184133278"/>
    <s v=""/>
  </r>
  <r>
    <x v="1"/>
    <d v="2019-12-01T00:00:00"/>
    <x v="5"/>
    <x v="18"/>
    <n v="34.567917968999986"/>
    <n v="10.402031080828992"/>
    <n v="7.6054894861759994"/>
    <n v="5.5635146070939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282987016017991"/>
    <n v="1.0386062390483042"/>
    <n v="0"/>
    <n v="0.31253297896077781"/>
    <n v="0"/>
    <n v="0.22850982342767887"/>
    <n v="0"/>
    <n v="0.16715791177085348"/>
    <n v="0"/>
    <n v="0"/>
    <n v="0"/>
    <n v="0"/>
    <n v="0"/>
    <n v="0.30091575344969818"/>
    <s v=""/>
    <n v="0.53484887363464906"/>
    <s v=""/>
  </r>
  <r>
    <x v="1"/>
    <d v="2019-12-01T00:00:00"/>
    <x v="5"/>
    <x v="19"/>
    <n v="35.6207374078"/>
    <n v="10.727119215638"/>
    <n v="7.8612239938769983"/>
    <n v="5.9530920382569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029560359302181"/>
    <n v="1.0784502433671679"/>
    <n v="0"/>
    <n v="0.32477329697841106"/>
    <n v="0"/>
    <n v="0.23800571089536243"/>
    <n v="0"/>
    <n v="0.18023527935273947"/>
    <n v="0"/>
    <n v="0"/>
    <n v="0"/>
    <n v="0"/>
    <n v="0"/>
    <n v="0.30114815122521987"/>
    <s v=""/>
    <n v="0.55495719946680344"/>
    <s v=""/>
  </r>
  <r>
    <x v="1"/>
    <d v="2019-12-01T00:00:00"/>
    <x v="5"/>
    <x v="20"/>
    <n v="30.640711451680001"/>
    <n v="9.4046791235059999"/>
    <n v="7.1587287931900017"/>
    <n v="5.252148381991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04792987211269"/>
    <n v="0.93976095673106563"/>
    <n v="0"/>
    <n v="0.28844468134469803"/>
    <n v="0"/>
    <n v="0.21956062705252885"/>
    <n v="0"/>
    <n v="0.16108516266464484"/>
    <n v="0"/>
    <n v="0"/>
    <n v="0"/>
    <n v="0"/>
    <n v="0"/>
    <n v="0.30693409773911595"/>
    <s v=""/>
    <n v="0.55846119926248305"/>
    <s v=""/>
  </r>
  <r>
    <x v="1"/>
    <d v="2019-12-01T00:00:00"/>
    <x v="5"/>
    <x v="21"/>
    <n v="36.260793742400004"/>
    <n v="11.05271178856"/>
    <n v="8.6628182107540006"/>
    <n v="6.19966795672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86247837263808"/>
    <n v="1.1059757103765664"/>
    <n v="0"/>
    <n v="0.33711426337715411"/>
    <n v="0"/>
    <n v="0.26422109214059308"/>
    <n v="0"/>
    <n v="0.1890935488407324"/>
    <n v="0"/>
    <n v="0"/>
    <n v="0"/>
    <n v="0"/>
    <n v="0"/>
    <n v="0.30481163393938576"/>
    <s v=""/>
    <n v="0.56091826832369818"/>
    <s v=""/>
  </r>
  <r>
    <x v="1"/>
    <d v="2019-12-01T00:00:00"/>
    <x v="5"/>
    <x v="22"/>
    <n v="35.985360529600001"/>
    <n v="11.252504370832"/>
    <n v="8.5869706982609983"/>
    <n v="6.4526740570739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963958235861021"/>
    <n v="1.0916577515394386"/>
    <n v="0"/>
    <n v="0.34135780328075288"/>
    <n v="0"/>
    <n v="0.26049574012987781"/>
    <n v="0"/>
    <n v="0.19574936999083523"/>
    <n v="0"/>
    <n v="0"/>
    <n v="0"/>
    <n v="0"/>
    <n v="0"/>
    <n v="0.31269672459099518"/>
    <s v=""/>
    <n v="0.57344337264157796"/>
    <s v=""/>
  </r>
  <r>
    <x v="1"/>
    <d v="2019-12-01T00:00:00"/>
    <x v="5"/>
    <x v="23"/>
    <n v="37.567339434117997"/>
    <n v="11.542858041862001"/>
    <n v="8.6316443077389984"/>
    <n v="6.454221077536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10633379565422"/>
    <n v="1.1484748399151021"/>
    <n v="0"/>
    <n v="0.35287785191811388"/>
    <n v="0"/>
    <n v="0.26387884965661507"/>
    <n v="0"/>
    <n v="0.19731262928002488"/>
    <n v="0"/>
    <n v="0"/>
    <n v="0"/>
    <n v="0"/>
    <n v="0"/>
    <n v="0.30725779934734959"/>
    <s v=""/>
    <n v="0.5591527725741533"/>
    <s v=""/>
  </r>
  <r>
    <x v="1"/>
    <d v="2019-12-01T00:00:00"/>
    <x v="2"/>
    <x v="12"/>
    <n v="1.8446659999999753"/>
    <n v="1.640290350651"/>
    <n v="1.6371915213809998"/>
    <n v="1.542166882867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97208902004188"/>
    <n v="5.7831580363887886E-2"/>
    <n v="0"/>
    <n v="5.1424259586171382E-2"/>
    <n v="0"/>
    <n v="5.1327109102581404E-2"/>
    <n v="0"/>
    <n v="4.8348019652936836E-2"/>
    <n v="0"/>
    <n v="0"/>
    <n v="0"/>
    <n v="0"/>
    <n v="0"/>
    <n v="0.88920723353226117"/>
    <s v=""/>
    <n v="0.94017920806269062"/>
    <s v=""/>
  </r>
  <r>
    <x v="1"/>
    <d v="2019-12-01T00:00:00"/>
    <x v="2"/>
    <x v="13"/>
    <n v="1.6915905000000038"/>
    <n v="1.432770947809999"/>
    <n v="1.6246804446599996"/>
    <n v="1.421940593287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9386935324511"/>
    <n v="5.3711739292069655E-2"/>
    <n v="0"/>
    <n v="4.5493646136001611E-2"/>
    <n v="0"/>
    <n v="5.1587197064834257E-2"/>
    <n v="0"/>
    <n v="4.5149758428793513E-2"/>
    <n v="0"/>
    <n v="0"/>
    <n v="0"/>
    <n v="0"/>
    <n v="0"/>
    <n v="0.84699633144664499"/>
    <s v=""/>
    <n v="0.99244097282991872"/>
    <s v=""/>
  </r>
  <r>
    <x v="1"/>
    <d v="2019-12-01T00:00:00"/>
    <x v="2"/>
    <x v="14"/>
    <n v="2.2529849999999954"/>
    <n v="2.2732819605009995"/>
    <n v="2.0564630908009991"/>
    <n v="2.246870632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74260789006409"/>
    <n v="7.2039592404753786E-2"/>
    <n v="0"/>
    <n v="7.2688591293582488E-2"/>
    <n v="0"/>
    <n v="6.5755769726262916E-2"/>
    <n v="0"/>
    <n v="7.1844084413877643E-2"/>
    <n v="0"/>
    <n v="0"/>
    <n v="0"/>
    <n v="0"/>
    <n v="0"/>
    <n v="1.0090089195005756"/>
    <s v=""/>
    <n v="0.98838185106251464"/>
    <s v=""/>
  </r>
  <r>
    <x v="1"/>
    <d v="2019-12-01T00:00:00"/>
    <x v="2"/>
    <x v="15"/>
    <n v="2.0260802000000009"/>
    <n v="2.2185007402319998"/>
    <n v="1.9312392696629996"/>
    <n v="2.203526001074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21693018254692"/>
    <n v="6.4686164915133251E-2"/>
    <n v="0"/>
    <n v="7.0829528242264198E-2"/>
    <n v="0"/>
    <n v="6.1658201826365139E-2"/>
    <n v="0"/>
    <n v="7.0351433423179136E-2"/>
    <n v="0"/>
    <n v="0"/>
    <n v="0"/>
    <n v="0"/>
    <n v="0"/>
    <n v="1.0949718279819325"/>
    <s v=""/>
    <n v="0.99325006348411926"/>
    <s v=""/>
  </r>
  <r>
    <x v="1"/>
    <d v="2019-12-01T00:00:00"/>
    <x v="2"/>
    <x v="16"/>
    <n v="2.5132770000000022"/>
    <n v="2.4181932631469962"/>
    <n v="1.7687813171309996"/>
    <n v="1.904391012030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984884691902458"/>
    <n v="7.8577022371954436E-2"/>
    <n v="0"/>
    <n v="7.5604251396885758E-2"/>
    <n v="0"/>
    <n v="5.5300537556066225E-2"/>
    <n v="0"/>
    <n v="5.9540343208213289E-2"/>
    <n v="0"/>
    <n v="0"/>
    <n v="0"/>
    <n v="0"/>
    <n v="0"/>
    <n v="0.96216742649019349"/>
    <s v=""/>
    <n v="0.78752639048901207"/>
    <s v=""/>
  </r>
  <r>
    <x v="1"/>
    <d v="2019-12-01T00:00:00"/>
    <x v="2"/>
    <x v="17"/>
    <n v="7.826864699999998"/>
    <n v="5.5251083035399997"/>
    <n v="2.0573756731519999"/>
    <n v="1.879121012758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479204384205119"/>
    <n v="0.24098080135873837"/>
    <n v="0"/>
    <n v="0.17011218126472646"/>
    <n v="0"/>
    <n v="6.3344398736334726E-2"/>
    <n v="0"/>
    <n v="5.7856128202199167E-2"/>
    <n v="0"/>
    <n v="0"/>
    <n v="0"/>
    <n v="0"/>
    <n v="0"/>
    <n v="0.70591590826145256"/>
    <s v=""/>
    <n v="0.34010573359331731"/>
    <s v=""/>
  </r>
  <r>
    <x v="1"/>
    <d v="2019-12-01T00:00:00"/>
    <x v="2"/>
    <x v="18"/>
    <n v="5.6936529000000107"/>
    <n v="3.7525038066769998"/>
    <n v="1.6151543176089997"/>
    <n v="1.177235946363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282987016017991"/>
    <n v="0.17106796626335988"/>
    <n v="0"/>
    <n v="0.11274540367639013"/>
    <n v="0"/>
    <n v="4.8527925598495107E-2"/>
    <n v="0"/>
    <n v="3.5370501625873761E-2"/>
    <n v="0"/>
    <n v="0"/>
    <n v="0"/>
    <n v="0"/>
    <n v="0"/>
    <n v="0.65906789061149007"/>
    <s v=""/>
    <n v="0.31372012048842973"/>
    <s v=""/>
  </r>
  <r>
    <x v="1"/>
    <d v="2019-12-01T00:00:00"/>
    <x v="2"/>
    <x v="19"/>
    <n v="1.6732674000000074"/>
    <n v="1.6680146507180003"/>
    <n v="1.6277065259309997"/>
    <n v="1.665718485428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029560359302181"/>
    <n v="5.0659693371569864E-2"/>
    <n v="0"/>
    <n v="5.0500661606542818E-2"/>
    <n v="0"/>
    <n v="4.9280296444290564E-2"/>
    <n v="0"/>
    <n v="5.0431143112653648E-2"/>
    <n v="0"/>
    <n v="0"/>
    <n v="0"/>
    <n v="0"/>
    <n v="0"/>
    <n v="0.99686078311093185"/>
    <s v=""/>
    <n v="0.99862341419542588"/>
    <s v=""/>
  </r>
  <r>
    <x v="1"/>
    <d v="2019-12-01T00:00:00"/>
    <x v="2"/>
    <x v="20"/>
    <n v="2.3705980000000011"/>
    <n v="1.7167812486139997"/>
    <n v="2.0751551077699997"/>
    <n v="1.627753560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04792987211269"/>
    <n v="7.2707040370715792E-2"/>
    <n v="0"/>
    <n v="5.2654260043527371E-2"/>
    <n v="0"/>
    <n v="6.3645707199672996E-2"/>
    <n v="0"/>
    <n v="4.9923750809994755E-2"/>
    <n v="0"/>
    <n v="0"/>
    <n v="0"/>
    <n v="0"/>
    <n v="0"/>
    <n v="0.72419754366366595"/>
    <s v=""/>
    <n v="0.94814267200269453"/>
    <s v=""/>
  </r>
  <r>
    <x v="1"/>
    <d v="2019-12-01T00:00:00"/>
    <x v="2"/>
    <x v="21"/>
    <n v="1.1149277"/>
    <n v="0.79484980342599987"/>
    <n v="0.61379298130500004"/>
    <n v="0.603369521153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86247837263808"/>
    <n v="3.4005955958547003E-2"/>
    <n v="0"/>
    <n v="2.4243390319358193E-2"/>
    <n v="0"/>
    <n v="1.8721049885049135E-2"/>
    <n v="0"/>
    <n v="1.8403128169708686E-2"/>
    <n v="0"/>
    <n v="0"/>
    <n v="0"/>
    <n v="0"/>
    <n v="0"/>
    <n v="0.71291600650517506"/>
    <s v=""/>
    <n v="0.75909878640257278"/>
    <s v=""/>
  </r>
  <r>
    <x v="1"/>
    <d v="2019-12-01T00:00:00"/>
    <x v="2"/>
    <x v="22"/>
    <n v="0.44768733333333444"/>
    <n v="0.29201256897899985"/>
    <n v="0.12885504047899998"/>
    <n v="0.173259406586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963958235861021"/>
    <n v="1.3581115778938882E-2"/>
    <n v="0"/>
    <n v="8.8585408005196278E-3"/>
    <n v="0"/>
    <n v="3.9089674715950956E-3"/>
    <n v="0"/>
    <n v="5.2560255460618053E-3"/>
    <n v="0"/>
    <n v="0"/>
    <n v="0"/>
    <n v="0"/>
    <n v="0"/>
    <n v="0.65226899944827377"/>
    <s v=""/>
    <n v="0.59332859264513349"/>
    <s v=""/>
  </r>
  <r>
    <x v="1"/>
    <d v="2019-12-01T00:00:00"/>
    <x v="2"/>
    <x v="23"/>
    <n v="0.94751157664316565"/>
    <n v="0.68815734066905265"/>
    <n v="0.59401680860799999"/>
    <n v="0.47069707593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10633379565422"/>
    <n v="2.8966469883003953E-2"/>
    <n v="0"/>
    <n v="2.1037725949352902E-2"/>
    <n v="0"/>
    <n v="1.8159746456609022E-2"/>
    <n v="0"/>
    <n v="1.4389726743232311E-2"/>
    <n v="0"/>
    <n v="0"/>
    <n v="0"/>
    <n v="0"/>
    <n v="0"/>
    <n v="0.72627855704628907"/>
    <s v=""/>
    <n v="0.68399630159052072"/>
    <s v=""/>
  </r>
  <r>
    <x v="1"/>
    <d v="2019-12-01T00:00:00"/>
    <x v="6"/>
    <x v="12"/>
    <n v="6.1396261020000047"/>
    <n v="3.4442005941260061"/>
    <n v="6.1396261020000047"/>
    <n v="3.4442005941260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97208902004188"/>
    <n v="0.19248160931141017"/>
    <n v="0"/>
    <n v="0.10797811823308458"/>
    <n v="0"/>
    <n v="0.19248160931141017"/>
    <n v="0"/>
    <n v="0.10797811823308458"/>
    <n v="0"/>
    <n v="0"/>
    <n v="0"/>
    <n v="0"/>
    <n v="0"/>
    <n v="0.56097888322613743"/>
    <s v=""/>
    <n v="1"/>
    <s v=""/>
  </r>
  <r>
    <x v="1"/>
    <d v="2019-12-01T00:00:00"/>
    <x v="6"/>
    <x v="13"/>
    <n v="5.4750308780000028"/>
    <n v="3.0860961239869971"/>
    <n v="5.4750308780000028"/>
    <n v="3.0860961239869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9386935324511"/>
    <n v="0.17384433829296556"/>
    <n v="0"/>
    <n v="9.7990376773726198E-2"/>
    <n v="0"/>
    <n v="0.17384433829296556"/>
    <n v="0"/>
    <n v="9.7990376773726198E-2"/>
    <n v="0"/>
    <n v="0"/>
    <n v="0"/>
    <n v="0"/>
    <n v="0"/>
    <n v="0.5636673459482533"/>
    <s v=""/>
    <n v="1"/>
    <s v=""/>
  </r>
  <r>
    <x v="1"/>
    <d v="2019-12-01T00:00:00"/>
    <x v="6"/>
    <x v="14"/>
    <n v="6.6722434479999846"/>
    <n v="3.6247538948700004"/>
    <n v="6.6722434479999846"/>
    <n v="3.62475389487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74260789006409"/>
    <n v="0.21334616005841536"/>
    <n v="0"/>
    <n v="0.11590214455665668"/>
    <n v="0"/>
    <n v="0.21334616005841536"/>
    <n v="0"/>
    <n v="0.11590214455665668"/>
    <n v="0"/>
    <n v="0"/>
    <n v="0"/>
    <n v="0"/>
    <n v="0"/>
    <n v="0.54325863903490001"/>
    <s v=""/>
    <n v="1"/>
    <s v=""/>
  </r>
  <r>
    <x v="1"/>
    <d v="2019-12-01T00:00:00"/>
    <x v="6"/>
    <x v="15"/>
    <n v="5.5038601960000015"/>
    <n v="3.040411280070999"/>
    <n v="5.5038601960000015"/>
    <n v="3.04041128007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21693018254692"/>
    <n v="0.17572039266179768"/>
    <n v="0"/>
    <n v="9.7070464176346016E-2"/>
    <n v="0"/>
    <n v="0.17572039266179768"/>
    <n v="0"/>
    <n v="9.7070464176346016E-2"/>
    <n v="0"/>
    <n v="0"/>
    <n v="0"/>
    <n v="0"/>
    <n v="0"/>
    <n v="0.5524143368104909"/>
    <s v=""/>
    <n v="1"/>
    <s v=""/>
  </r>
  <r>
    <x v="1"/>
    <d v="2019-12-01T00:00:00"/>
    <x v="6"/>
    <x v="16"/>
    <n v="6.7920326889999956"/>
    <n v="3.7101103602610039"/>
    <n v="6.7920326889999956"/>
    <n v="3.710110360261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984884691902458"/>
    <n v="0.21235132639760679"/>
    <n v="0"/>
    <n v="0.11599573973766066"/>
    <n v="0"/>
    <n v="0.21235132639760679"/>
    <n v="0"/>
    <n v="0.11599573973766066"/>
    <n v="0"/>
    <n v="0"/>
    <n v="0"/>
    <n v="0"/>
    <n v="0"/>
    <n v="0.54624447939858944"/>
    <s v=""/>
    <n v="1"/>
    <s v=""/>
  </r>
  <r>
    <x v="1"/>
    <d v="2019-12-01T00:00:00"/>
    <x v="6"/>
    <x v="17"/>
    <n v="1.3532054899999983"/>
    <n v="0.51749666270099992"/>
    <n v="1.3532054899999983"/>
    <n v="0.517496662700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479204384205119"/>
    <n v="4.1663751180372889E-2"/>
    <n v="0"/>
    <n v="1.5933169315953517E-2"/>
    <n v="0"/>
    <n v="4.1663751180372889E-2"/>
    <n v="0"/>
    <n v="1.5933169315953517E-2"/>
    <n v="0"/>
    <n v="0"/>
    <n v="0"/>
    <n v="0"/>
    <n v="0"/>
    <n v="0.38242282234681191"/>
    <s v=""/>
    <n v="1"/>
    <s v=""/>
  </r>
  <r>
    <x v="1"/>
    <d v="2019-12-01T00:00:00"/>
    <x v="6"/>
    <x v="18"/>
    <n v="3.2089890580000038"/>
    <n v="1.4565725658309994"/>
    <n v="3.2089890580000038"/>
    <n v="1.456572565830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282987016017991"/>
    <n v="9.6415296393188035E-2"/>
    <n v="0"/>
    <n v="4.3763276569197339E-2"/>
    <n v="0"/>
    <n v="9.6415296393188035E-2"/>
    <n v="0"/>
    <n v="4.3763276569197339E-2"/>
    <n v="0"/>
    <n v="0"/>
    <n v="0"/>
    <n v="0"/>
    <n v="0"/>
    <n v="0.45390387424343714"/>
    <s v=""/>
    <n v="1"/>
    <s v=""/>
  </r>
  <r>
    <x v="1"/>
    <d v="2019-12-01T00:00:00"/>
    <x v="6"/>
    <x v="19"/>
    <n v="4.4081890120000011"/>
    <n v="1.3678846567189988"/>
    <n v="4.4081890120000011"/>
    <n v="1.3678846567189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029560359302181"/>
    <n v="0.13346193422034194"/>
    <n v="0"/>
    <n v="4.1413952890649322E-2"/>
    <n v="0"/>
    <n v="0.13346193422034194"/>
    <n v="0"/>
    <n v="4.1413952890649322E-2"/>
    <n v="0"/>
    <n v="0"/>
    <n v="0"/>
    <n v="0"/>
    <n v="0"/>
    <n v="0.31030535510054902"/>
    <s v=""/>
    <n v="1"/>
    <s v=""/>
  </r>
  <r>
    <x v="1"/>
    <d v="2019-12-01T00:00:00"/>
    <x v="6"/>
    <x v="20"/>
    <n v="2.7136148059999994"/>
    <n v="1.1681045806210015"/>
    <n v="2.7136148059999994"/>
    <n v="1.168104580621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04792987211269"/>
    <n v="8.3227481525933109E-2"/>
    <n v="0"/>
    <n v="3.5826161542542923E-2"/>
    <n v="0"/>
    <n v="8.3227481525933109E-2"/>
    <n v="0"/>
    <n v="3.5826161542542923E-2"/>
    <n v="0"/>
    <n v="0"/>
    <n v="0"/>
    <n v="0"/>
    <n v="0"/>
    <n v="0.43046071905203259"/>
    <s v=""/>
    <n v="1"/>
    <s v=""/>
  </r>
  <r>
    <x v="1"/>
    <d v="2019-12-01T00:00:00"/>
    <x v="6"/>
    <x v="21"/>
    <n v="4.053903997999992"/>
    <n v="1.8840249427370026"/>
    <n v="4.053903997999992"/>
    <n v="1.884024942737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86247837263808"/>
    <n v="0.12364647574561592"/>
    <n v="0"/>
    <n v="5.746387790662888E-2"/>
    <n v="0"/>
    <n v="0.12364647574561592"/>
    <n v="0"/>
    <n v="5.746387790662888E-2"/>
    <n v="0"/>
    <n v="0"/>
    <n v="0"/>
    <n v="0"/>
    <n v="0"/>
    <n v="0.46474335447176179"/>
    <s v=""/>
    <n v="1"/>
    <s v=""/>
  </r>
  <r>
    <x v="1"/>
    <d v="2019-12-01T00:00:00"/>
    <x v="6"/>
    <x v="22"/>
    <n v="4.3391842650000161"/>
    <n v="1.9300456473760044"/>
    <n v="4.3391842650000161"/>
    <n v="1.930045647376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963958235861021"/>
    <n v="0.13163419981158328"/>
    <n v="0"/>
    <n v="5.8550178760884822E-2"/>
    <n v="0"/>
    <n v="0.13163419981158328"/>
    <n v="0"/>
    <n v="5.8550178760884822E-2"/>
    <n v="0"/>
    <n v="0"/>
    <n v="0"/>
    <n v="0"/>
    <n v="0"/>
    <n v="0.44479458107916908"/>
    <s v=""/>
    <n v="1"/>
    <s v=""/>
  </r>
  <r>
    <x v="1"/>
    <d v="2019-12-01T00:00:00"/>
    <x v="6"/>
    <x v="23"/>
    <n v="5.2344404970000111"/>
    <n v="2.492215941469992"/>
    <n v="5.2344404970000111"/>
    <n v="2.49221594146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10633379565422"/>
    <n v="0.16002259681923509"/>
    <n v="0"/>
    <n v="7.6189779407539626E-2"/>
    <n v="0"/>
    <n v="0.16002259681923509"/>
    <n v="0"/>
    <n v="7.6189779407539626E-2"/>
    <n v="0"/>
    <n v="0"/>
    <n v="0"/>
    <n v="0"/>
    <n v="0"/>
    <n v="0.47611887897060695"/>
    <s v=""/>
    <n v="1"/>
    <s v=""/>
  </r>
  <r>
    <x v="1"/>
    <d v="2019-12-01T00:00:00"/>
    <x v="3"/>
    <x v="12"/>
    <n v="5.4648758600000003"/>
    <n v="1.630927551309"/>
    <n v="1.2905598915950001"/>
    <n v="0.5413639623506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97208902004188"/>
    <n v="0.17132771324254104"/>
    <n v="0"/>
    <n v="5.1130729222095807E-2"/>
    <n v="0"/>
    <n v="4.0459962987981393E-2"/>
    <n v="0"/>
    <n v="1.6972142108539996E-2"/>
    <n v="0"/>
    <n v="0"/>
    <n v="0"/>
    <n v="0"/>
    <n v="0"/>
    <n v="0.29843817006833157"/>
    <s v=""/>
    <n v="0.33193624199683031"/>
    <s v=""/>
  </r>
  <r>
    <x v="1"/>
    <d v="2019-12-01T00:00:00"/>
    <x v="3"/>
    <x v="13"/>
    <n v="2.0481266800000002"/>
    <n v="0.87104710847800015"/>
    <n v="1.3169846022640002"/>
    <n v="0.71531465824700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9386935324511"/>
    <n v="6.5032551479386969E-2"/>
    <n v="0"/>
    <n v="2.7657671996669027E-2"/>
    <n v="0"/>
    <n v="4.1817173605830649E-2"/>
    <n v="0"/>
    <n v="2.2712822302772863E-2"/>
    <n v="0"/>
    <n v="0"/>
    <n v="0"/>
    <n v="0"/>
    <n v="0"/>
    <n v="0.42528966444497468"/>
    <s v=""/>
    <n v="0.82121236760303973"/>
    <s v=""/>
  </r>
  <r>
    <x v="1"/>
    <d v="2019-12-01T00:00:00"/>
    <x v="3"/>
    <x v="14"/>
    <n v="2.1275998"/>
    <n v="0.44119583821300007"/>
    <n v="0.65708766267199992"/>
    <n v="0.179004992469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74260789006409"/>
    <n v="6.8030378538887742E-2"/>
    <n v="0"/>
    <n v="1.4107314676102276E-2"/>
    <n v="0"/>
    <n v="2.1010493808473345E-2"/>
    <n v="0"/>
    <n v="5.7237161791502426E-3"/>
    <n v="0"/>
    <n v="0"/>
    <n v="0"/>
    <n v="0"/>
    <n v="0"/>
    <n v="0.20736786975304286"/>
    <s v=""/>
    <n v="0.40572683820870536"/>
    <s v=""/>
  </r>
  <r>
    <x v="1"/>
    <d v="2019-12-01T00:00:00"/>
    <x v="3"/>
    <x v="15"/>
    <n v="2.2870813999999999"/>
    <n v="0.41045604221399995"/>
    <n v="0.30497036137199995"/>
    <n v="2.408368119099997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21693018254692"/>
    <n v="7.3019086122421889E-2"/>
    <n v="0"/>
    <n v="1.3104529246703901E-2"/>
    <n v="0"/>
    <n v="9.7367138230445988E-3"/>
    <n v="0"/>
    <n v="7.6891377413614546E-4"/>
    <n v="0"/>
    <n v="0"/>
    <n v="0"/>
    <n v="0"/>
    <n v="0"/>
    <n v="0.17946717690677735"/>
    <s v=""/>
    <n v="5.8675421273110248E-2"/>
    <s v=""/>
  </r>
  <r>
    <x v="1"/>
    <d v="2019-12-01T00:00:00"/>
    <x v="3"/>
    <x v="16"/>
    <n v="3.1512566"/>
    <n v="0.54557536018899988"/>
    <n v="0.44172108920900005"/>
    <n v="6.379803080299997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984884691902458"/>
    <n v="9.8523306566673241E-2"/>
    <n v="0"/>
    <n v="1.705728707307555E-2"/>
    <n v="0"/>
    <n v="1.3810307383125555E-2"/>
    <n v="0"/>
    <n v="1.9946306331112577E-3"/>
    <n v="0"/>
    <n v="0"/>
    <n v="0"/>
    <n v="0"/>
    <n v="0"/>
    <n v="0.17312946212917091"/>
    <s v=""/>
    <n v="0.11693715563125665"/>
    <s v=""/>
  </r>
  <r>
    <x v="1"/>
    <d v="2019-12-01T00:00:00"/>
    <x v="3"/>
    <x v="17"/>
    <n v="5.4289254000000007"/>
    <n v="0.82329295919099976"/>
    <n v="1.3810817443449996"/>
    <n v="0.201529253877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479204384205119"/>
    <n v="0.16715081243308189"/>
    <n v="0"/>
    <n v="2.5348310551331524E-2"/>
    <n v="0"/>
    <n v="4.2522031266770503E-2"/>
    <n v="0"/>
    <n v="6.2048703993194242E-3"/>
    <n v="0"/>
    <n v="0"/>
    <n v="0"/>
    <n v="0"/>
    <n v="0"/>
    <n v="0.15164934098947089"/>
    <s v=""/>
    <n v="0.24478437672421083"/>
    <s v=""/>
  </r>
  <r>
    <x v="1"/>
    <d v="2019-12-01T00:00:00"/>
    <x v="3"/>
    <x v="18"/>
    <n v="5.9909871000000008"/>
    <n v="1.1726279350450004"/>
    <n v="1.4881200454719998"/>
    <n v="0.21683079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282987016017991"/>
    <n v="0.18000148535697047"/>
    <n v="0"/>
    <n v="3.5232052173702247E-2"/>
    <n v="0"/>
    <n v="4.4711132590227472E-2"/>
    <n v="0"/>
    <n v="6.5147635487958627E-3"/>
    <n v="0"/>
    <n v="0"/>
    <n v="0"/>
    <n v="0"/>
    <n v="0"/>
    <n v="0.19573200800999893"/>
    <s v=""/>
    <n v="0.1849101357104195"/>
    <s v=""/>
  </r>
  <r>
    <x v="1"/>
    <d v="2019-12-01T00:00:00"/>
    <x v="3"/>
    <x v="19"/>
    <n v="6.6528930999999991"/>
    <n v="1.3871390080019999"/>
    <n v="1.7936146534639996"/>
    <n v="0.267275210226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029560359302181"/>
    <n v="0.20142239338424411"/>
    <n v="0"/>
    <n v="4.1996895899080205E-2"/>
    <n v="0"/>
    <n v="5.4303315997933359E-2"/>
    <n v="0"/>
    <n v="8.0920002361377693E-3"/>
    <n v="0"/>
    <n v="0"/>
    <n v="0"/>
    <n v="0"/>
    <n v="0"/>
    <n v="0.20850162285066628"/>
    <s v=""/>
    <n v="0.19268091278896154"/>
    <s v=""/>
  </r>
  <r>
    <x v="1"/>
    <d v="2019-12-01T00:00:00"/>
    <x v="3"/>
    <x v="20"/>
    <n v="5.4766671000000002"/>
    <n v="1.0899054684350002"/>
    <n v="1.7244487692590007"/>
    <n v="0.271476511150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04792987211269"/>
    <n v="0.16797122748634347"/>
    <n v="0"/>
    <n v="3.3427768391674773E-2"/>
    <n v="0"/>
    <n v="5.2889425488313616E-2"/>
    <n v="0"/>
    <n v="8.3262761783975282E-3"/>
    <n v="0"/>
    <n v="0"/>
    <n v="0"/>
    <n v="0"/>
    <n v="0"/>
    <n v="0.199008895106113"/>
    <s v=""/>
    <n v="0.24908262139542636"/>
    <s v=""/>
  </r>
  <r>
    <x v="1"/>
    <d v="2019-12-01T00:00:00"/>
    <x v="3"/>
    <x v="21"/>
    <n v="5.6759101999999997"/>
    <n v="1.2579097220150002"/>
    <n v="0.92591329420300017"/>
    <n v="0.143473734727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86247837263808"/>
    <n v="0.17311862669289471"/>
    <n v="0"/>
    <n v="3.8366992412754833E-2"/>
    <n v="0"/>
    <n v="2.8240904503583863E-2"/>
    <n v="0"/>
    <n v="4.3760339835207454E-3"/>
    <n v="0"/>
    <n v="0"/>
    <n v="0"/>
    <n v="0"/>
    <n v="0"/>
    <n v="0.22162255527139949"/>
    <s v=""/>
    <n v="0.11405725881359322"/>
    <s v=""/>
  </r>
  <r>
    <x v="1"/>
    <d v="2019-12-01T00:00:00"/>
    <x v="3"/>
    <x v="22"/>
    <n v="4.8778629000000002"/>
    <n v="1.1226649055139997"/>
    <n v="0.44273297141099993"/>
    <n v="7.8450872985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963958235861021"/>
    <n v="0.14797564252139606"/>
    <n v="0"/>
    <n v="3.4057345221747928E-2"/>
    <n v="0"/>
    <n v="1.3430819449630203E-2"/>
    <n v="0"/>
    <n v="2.379898446165801E-3"/>
    <n v="0"/>
    <n v="0"/>
    <n v="0"/>
    <n v="0"/>
    <n v="0"/>
    <n v="0.230155075804611"/>
    <s v=""/>
    <n v="6.987915325373259E-2"/>
    <s v=""/>
  </r>
  <r>
    <x v="1"/>
    <d v="2019-12-01T00:00:00"/>
    <x v="3"/>
    <x v="23"/>
    <n v="5.4084661000000001"/>
    <n v="1.2565916886720001"/>
    <n v="0.52001711055200006"/>
    <n v="8.714345439200001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10633379565422"/>
    <n v="0.16534275069643589"/>
    <n v="0"/>
    <n v="3.8415388479056546E-2"/>
    <n v="0"/>
    <n v="1.5897494387157256E-2"/>
    <n v="0"/>
    <n v="2.6640711410510069E-3"/>
    <n v="0"/>
    <n v="0"/>
    <n v="0"/>
    <n v="0"/>
    <n v="0"/>
    <n v="0.23233790606027835"/>
    <s v=""/>
    <n v="6.9349061574723259E-2"/>
    <s v=""/>
  </r>
  <r>
    <x v="1"/>
    <d v="2019-12-01T00:00:00"/>
    <x v="7"/>
    <x v="12"/>
    <n v="109.99769900239849"/>
    <n v="11.50420004469541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97208902004188"/>
    <n v="3.4485054582781078"/>
    <n v="0"/>
    <n v="0.36066478669149554"/>
    <n v="0"/>
    <n v="0"/>
    <n v="0"/>
    <n v="0"/>
    <n v="0"/>
    <n v="0"/>
    <n v="0"/>
    <n v="0"/>
    <n v="0"/>
    <n v="0.10458582451297063"/>
    <s v=""/>
    <n v="0"/>
    <s v=""/>
  </r>
  <r>
    <x v="1"/>
    <d v="2019-12-01T00:00:00"/>
    <x v="7"/>
    <x v="13"/>
    <n v="87.330248055429919"/>
    <n v="10.71709263369704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9386935324511"/>
    <n v="2.7729285047799777"/>
    <n v="0"/>
    <n v="0.34029139174646267"/>
    <n v="0"/>
    <n v="0"/>
    <n v="0"/>
    <n v="0"/>
    <n v="0"/>
    <n v="0"/>
    <n v="0"/>
    <n v="0"/>
    <n v="0"/>
    <n v="0.12271913652294603"/>
    <s v=""/>
    <n v="0"/>
    <s v=""/>
  </r>
  <r>
    <x v="1"/>
    <d v="2019-12-01T00:00:00"/>
    <x v="7"/>
    <x v="14"/>
    <n v="34.061575614080709"/>
    <n v="5.692697467270825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74260789006409"/>
    <n v="1.0891248827231788"/>
    <n v="0"/>
    <n v="0.18202500470520902"/>
    <n v="0"/>
    <n v="0"/>
    <n v="0"/>
    <n v="0"/>
    <n v="0"/>
    <n v="0"/>
    <n v="0"/>
    <n v="0"/>
    <n v="0"/>
    <n v="0.16712959881155709"/>
    <s v=""/>
    <n v="0"/>
    <s v=""/>
  </r>
  <r>
    <x v="1"/>
    <d v="2019-12-01T00:00:00"/>
    <x v="7"/>
    <x v="15"/>
    <n v="10.046455131092339"/>
    <n v="0.780800900552515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21693018254692"/>
    <n v="0.3207507054371912"/>
    <n v="0"/>
    <n v="2.4928438577616303E-2"/>
    <n v="0"/>
    <n v="0"/>
    <n v="0"/>
    <n v="0"/>
    <n v="0"/>
    <n v="0"/>
    <n v="0"/>
    <n v="0"/>
    <n v="0"/>
    <n v="7.7719045211882609E-2"/>
    <s v=""/>
    <n v="0"/>
    <s v=""/>
  </r>
  <r>
    <x v="1"/>
    <d v="2019-12-01T00:00:00"/>
    <x v="7"/>
    <x v="16"/>
    <n v="78.35469578"/>
    <n v="18.44314242000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984884691902458"/>
    <n v="2.4497413867443734"/>
    <n v="0"/>
    <n v="0.57662056929876038"/>
    <n v="0"/>
    <n v="0"/>
    <n v="0"/>
    <n v="0"/>
    <n v="0"/>
    <n v="0"/>
    <n v="0"/>
    <n v="0"/>
    <n v="0"/>
    <n v="0.23538018029938676"/>
    <s v=""/>
    <n v="0"/>
    <s v=""/>
  </r>
  <r>
    <x v="1"/>
    <d v="2019-12-01T00:00:00"/>
    <x v="7"/>
    <x v="17"/>
    <n v="12.099773190833336"/>
    <n v="3.261378369208953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479204384205119"/>
    <n v="0.37253908832562249"/>
    <n v="0"/>
    <n v="0.1004143553096081"/>
    <n v="0"/>
    <n v="0"/>
    <n v="0"/>
    <n v="0"/>
    <n v="0"/>
    <n v="0"/>
    <n v="0"/>
    <n v="0"/>
    <n v="0"/>
    <n v="0.26954045483098316"/>
    <s v=""/>
    <n v="0"/>
    <s v=""/>
  </r>
  <r>
    <x v="1"/>
    <d v="2019-12-01T00:00:00"/>
    <x v="7"/>
    <x v="18"/>
    <n v="-46.436375526666673"/>
    <n v="-8.798826555662458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282987016017991"/>
    <n v="-1.3951985590812026"/>
    <n v="0"/>
    <n v="-0.26436408941985517"/>
    <n v="0"/>
    <n v="0"/>
    <n v="0"/>
    <n v="0"/>
    <n v="0"/>
    <n v="0"/>
    <n v="0"/>
    <n v="0"/>
    <n v="0"/>
    <n v="0.18948133776309956"/>
    <s v=""/>
    <n v="0"/>
    <s v=""/>
  </r>
  <r>
    <x v="1"/>
    <d v="2019-12-01T00:00:00"/>
    <x v="7"/>
    <x v="19"/>
    <n v="34.517758353333249"/>
    <n v="2.656658626423401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029560359302181"/>
    <n v="1.0450565486746464"/>
    <n v="0"/>
    <n v="8.043275773348893E-2"/>
    <n v="0"/>
    <n v="0"/>
    <n v="0"/>
    <n v="0"/>
    <n v="0"/>
    <n v="0"/>
    <n v="0"/>
    <n v="0"/>
    <n v="0"/>
    <n v="7.6964981306987409E-2"/>
    <s v=""/>
    <n v="0"/>
    <s v=""/>
  </r>
  <r>
    <x v="1"/>
    <d v="2019-12-01T00:00:00"/>
    <x v="7"/>
    <x v="20"/>
    <n v="20.839427286610398"/>
    <n v="2.717051584765747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04792987211269"/>
    <n v="0.63915226496866107"/>
    <n v="0"/>
    <n v="8.3332888690060669E-2"/>
    <n v="0"/>
    <n v="0"/>
    <n v="0"/>
    <n v="0"/>
    <n v="0"/>
    <n v="0"/>
    <n v="0"/>
    <n v="0"/>
    <n v="0"/>
    <n v="0.13038033854757075"/>
    <s v=""/>
    <n v="0"/>
    <s v=""/>
  </r>
  <r>
    <x v="1"/>
    <d v="2019-12-01T00:00:00"/>
    <x v="7"/>
    <x v="21"/>
    <n v="4.3119551785322621"/>
    <n v="1.121561343630723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86247837263808"/>
    <n v="0.13151718976611379"/>
    <n v="0"/>
    <n v="3.4208286022775453E-2"/>
    <n v="0"/>
    <n v="0"/>
    <n v="0"/>
    <n v="0"/>
    <n v="0"/>
    <n v="0"/>
    <n v="0"/>
    <n v="0"/>
    <n v="0"/>
    <n v="0.26010505610415213"/>
    <s v=""/>
    <n v="0"/>
    <s v=""/>
  </r>
  <r>
    <x v="1"/>
    <d v="2019-12-01T00:00:00"/>
    <x v="7"/>
    <x v="22"/>
    <n v="4.0826207200671156"/>
    <n v="1.060083433188887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963958235861021"/>
    <n v="0.12385104637178222"/>
    <n v="0"/>
    <n v="3.2158863495817619E-2"/>
    <n v="0"/>
    <n v="0"/>
    <n v="0"/>
    <n v="0"/>
    <n v="0"/>
    <n v="0"/>
    <n v="0"/>
    <n v="0"/>
    <n v="0"/>
    <n v="0.25965758415380313"/>
    <s v=""/>
    <n v="0"/>
    <s v=""/>
  </r>
  <r>
    <x v="1"/>
    <d v="2019-12-01T00:00:00"/>
    <x v="7"/>
    <x v="23"/>
    <n v="9.0804481739327194"/>
    <n v="-0.2197451091529447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10633379565422"/>
    <n v="0.27759927692520142"/>
    <n v="0"/>
    <n v="-6.7178494101010336E-3"/>
    <n v="0"/>
    <n v="0"/>
    <n v="0"/>
    <n v="0"/>
    <n v="0"/>
    <n v="0"/>
    <n v="0"/>
    <n v="0"/>
    <n v="0"/>
    <n v="-2.4199808747740883E-2"/>
    <s v=""/>
    <n v="0"/>
    <s v=""/>
  </r>
  <r>
    <x v="1"/>
    <d v="2019-12-01T00:00:00"/>
    <x v="4"/>
    <x v="12"/>
    <n v="535.2367418173784"/>
    <n v="181.33941867583354"/>
    <n v="101.396569724386"/>
    <n v="62.310032107100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897208902004188"/>
    <n v="16.780049422560857"/>
    <n v="0"/>
    <n v="5.6851186959006776"/>
    <n v="0"/>
    <n v="3.1788539880056708"/>
    <n v="0"/>
    <n v="1.953463461286898"/>
    <n v="0"/>
    <n v="0"/>
    <n v="0"/>
    <n v="0"/>
    <n v="0"/>
    <n v="0.33880226170591654"/>
    <s v=""/>
    <n v="0.34360996942692962"/>
    <s v=""/>
  </r>
  <r>
    <x v="1"/>
    <d v="2019-12-01T00:00:00"/>
    <x v="4"/>
    <x v="13"/>
    <n v="532.46990848887992"/>
    <n v="206.28966265820833"/>
    <n v="112.30010525361401"/>
    <n v="82.35508644896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9386935324511"/>
    <n v="16.907097140606336"/>
    <n v="0"/>
    <n v="6.5501529946796566"/>
    <n v="0"/>
    <n v="3.5657766911401336"/>
    <n v="0"/>
    <n v="2.6149561213086381"/>
    <n v="0"/>
    <n v="0"/>
    <n v="0"/>
    <n v="0"/>
    <n v="0"/>
    <n v="0.38742032060299325"/>
    <s v=""/>
    <n v="0.39922061720277813"/>
    <s v=""/>
  </r>
  <r>
    <x v="1"/>
    <d v="2019-12-01T00:00:00"/>
    <x v="4"/>
    <x v="14"/>
    <n v="572.26078155335063"/>
    <n v="249.25976576452317"/>
    <n v="141.30885122116899"/>
    <n v="103.39418087896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74260789006409"/>
    <n v="18.298139336182579"/>
    <n v="0"/>
    <n v="7.9701249358431987"/>
    <n v="0"/>
    <n v="4.5183754197906465"/>
    <n v="0"/>
    <n v="3.3060471541283807"/>
    <n v="0"/>
    <n v="0"/>
    <n v="0"/>
    <n v="0"/>
    <n v="0"/>
    <n v="0.4355702396518068"/>
    <s v=""/>
    <n v="0.41480493477090241"/>
    <s v=""/>
  </r>
  <r>
    <x v="1"/>
    <d v="2019-12-01T00:00:00"/>
    <x v="4"/>
    <x v="15"/>
    <n v="452.30964314851241"/>
    <n v="186.50419123643547"/>
    <n v="103.82986827523598"/>
    <n v="73.94385123485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21693018254692"/>
    <n v="14.440778883979881"/>
    <n v="0"/>
    <n v="5.9544735058778082"/>
    <n v="0"/>
    <n v="3.3149507025281992"/>
    <n v="0"/>
    <n v="2.360787176854001"/>
    <n v="0"/>
    <n v="0"/>
    <n v="0"/>
    <n v="0"/>
    <n v="0"/>
    <n v="0.41233741986614741"/>
    <s v=""/>
    <n v="0.39647286607684279"/>
    <s v=""/>
  </r>
  <r>
    <x v="1"/>
    <d v="2019-12-01T00:00:00"/>
    <x v="4"/>
    <x v="16"/>
    <n v="507.48736987859996"/>
    <n v="204.50423541923226"/>
    <n v="107.53972283593498"/>
    <n v="81.057154022946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984884691902458"/>
    <n v="15.866474891719069"/>
    <n v="0"/>
    <n v="6.3937774792418161"/>
    <n v="0"/>
    <n v="3.362204487270219"/>
    <n v="0"/>
    <n v="2.5342331167905709"/>
    <n v="0"/>
    <n v="0"/>
    <n v="0"/>
    <n v="0"/>
    <n v="0"/>
    <n v="0.4029740394685159"/>
    <s v=""/>
    <n v="0.39635929229915651"/>
    <s v=""/>
  </r>
  <r>
    <x v="1"/>
    <d v="2019-12-01T00:00:00"/>
    <x v="4"/>
    <x v="17"/>
    <n v="499.13112432679736"/>
    <n v="208.60811100135894"/>
    <n v="116.14910362120195"/>
    <n v="73.546925081072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479204384205119"/>
    <n v="15.367714012401381"/>
    <n v="0"/>
    <n v="6.4228208466463119"/>
    <n v="0"/>
    <n v="3.5761067988994868"/>
    <n v="0"/>
    <n v="2.2644312407122702"/>
    <n v="0"/>
    <n v="0"/>
    <n v="0"/>
    <n v="0"/>
    <n v="0"/>
    <n v="0.4179425021485465"/>
    <s v=""/>
    <n v="0.35256023712612927"/>
    <s v=""/>
  </r>
  <r>
    <x v="1"/>
    <d v="2019-12-01T00:00:00"/>
    <x v="4"/>
    <x v="18"/>
    <n v="377.91299948478326"/>
    <n v="160.95307713256753"/>
    <n v="108.58173977359397"/>
    <n v="52.208325466778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282987016017991"/>
    <n v="11.35453976239892"/>
    <n v="0"/>
    <n v="4.8358964012186219"/>
    <n v="0"/>
    <n v="3.2623796572506309"/>
    <n v="0"/>
    <n v="1.5686189896854168"/>
    <n v="0"/>
    <n v="0"/>
    <n v="0"/>
    <n v="0"/>
    <n v="0"/>
    <n v="0.42589981649744318"/>
    <s v=""/>
    <n v="0.32436984987729112"/>
    <s v=""/>
  </r>
  <r>
    <x v="1"/>
    <d v="2019-12-01T00:00:00"/>
    <x v="4"/>
    <x v="19"/>
    <n v="535.26508444570334"/>
    <n v="235.83872137447034"/>
    <n v="126.51863402762902"/>
    <n v="87.857352094340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3.029560359302181"/>
    <n v="16.205637575038313"/>
    <n v="0"/>
    <n v="7.140231925855792"/>
    <n v="0"/>
    <n v="3.8304667894859619"/>
    <n v="0"/>
    <n v="2.6599612934175054"/>
    <n v="0"/>
    <n v="0"/>
    <n v="0"/>
    <n v="0"/>
    <n v="0"/>
    <n v="0.4406017284289977"/>
    <s v=""/>
    <n v="0.37253149772144073"/>
    <s v=""/>
  </r>
  <r>
    <x v="1"/>
    <d v="2019-12-01T00:00:00"/>
    <x v="4"/>
    <x v="20"/>
    <n v="437.8982436192403"/>
    <n v="194.54608597983795"/>
    <n v="103.923925804032"/>
    <n v="77.335766604762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04792987211269"/>
    <n v="13.430486854831411"/>
    <n v="0"/>
    <n v="5.9667940862604363"/>
    <n v="0"/>
    <n v="3.1873818626848687"/>
    <n v="0"/>
    <n v="2.3719140506457674"/>
    <n v="0"/>
    <n v="0"/>
    <n v="0"/>
    <n v="0"/>
    <n v="0"/>
    <n v="0.4442723596512046"/>
    <s v=""/>
    <n v="0.39751900540819818"/>
    <s v=""/>
  </r>
  <r>
    <x v="1"/>
    <d v="2019-12-01T00:00:00"/>
    <x v="4"/>
    <x v="21"/>
    <n v="393.11186902171232"/>
    <n v="171.3495984034341"/>
    <n v="86.337824984298962"/>
    <n v="64.697984596375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86247837263808"/>
    <n v="11.990145105135021"/>
    <n v="0"/>
    <n v="5.2262643549190644"/>
    <n v="0"/>
    <n v="2.6333548569766538"/>
    <n v="0"/>
    <n v="1.973326893565458"/>
    <n v="0"/>
    <n v="0"/>
    <n v="0"/>
    <n v="0"/>
    <n v="0"/>
    <n v="0.43587999220132972"/>
    <s v=""/>
    <n v="0.37757885165302119"/>
    <s v=""/>
  </r>
  <r>
    <x v="1"/>
    <d v="2019-12-01T00:00:00"/>
    <x v="4"/>
    <x v="22"/>
    <n v="445.20898163971049"/>
    <n v="184.99478634294383"/>
    <n v="88.630425889953017"/>
    <n v="66.502645711180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963958235861021"/>
    <n v="13.505932098754268"/>
    <n v="0"/>
    <n v="5.6120319355850485"/>
    <n v="0"/>
    <n v="2.6887070192175293"/>
    <n v="0"/>
    <n v="2.0174350797117788"/>
    <n v="0"/>
    <n v="0"/>
    <n v="0"/>
    <n v="0"/>
    <n v="0"/>
    <n v="0.4155234821669716"/>
    <s v=""/>
    <n v="0.35948389155085292"/>
    <s v=""/>
  </r>
  <r>
    <x v="1"/>
    <d v="2019-12-01T00:00:00"/>
    <x v="4"/>
    <x v="23"/>
    <n v="750.77593561234403"/>
    <n v="329.87452132162946"/>
    <n v="115.13991852600401"/>
    <n v="82.058038297370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710633379565422"/>
    <n v="22.952045192783071"/>
    <n v="0"/>
    <n v="10.084626533942462"/>
    <n v="0"/>
    <n v="3.5199538079850443"/>
    <n v="0"/>
    <n v="2.5086043839381302"/>
    <n v="0"/>
    <n v="0"/>
    <n v="0"/>
    <n v="0"/>
    <n v="0"/>
    <n v="0.43937812291836298"/>
    <s v=""/>
    <n v="0.24875530843851903"/>
    <s v=""/>
  </r>
  <r>
    <x v="2"/>
    <d v="2019-12-01T00:00:00"/>
    <x v="2"/>
    <x v="12"/>
    <n v="892"/>
    <n v="865"/>
    <n v="256.28701656773785"/>
    <n v="349.04201561316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0.86892532853432"/>
    <n v="8.0455366312676446"/>
    <n v="0"/>
    <n v="7.8020058139534889"/>
    <n v="0"/>
    <n v="2.311621726361023"/>
    <n v="0"/>
    <n v="3.1482402718242608"/>
    <n v="0"/>
    <n v="0"/>
    <n v="0"/>
    <n v="0"/>
    <n v="0"/>
    <n v="0.96973094170403584"/>
    <s v=""/>
    <n v="0.40351678105568622"/>
    <s v=""/>
  </r>
  <r>
    <x v="2"/>
    <d v="2019-12-01T00:00:00"/>
    <x v="2"/>
    <x v="13"/>
    <n v="1923"/>
    <n v="1905"/>
    <n v="463.8708191833307"/>
    <n v="569.4059379704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94878439884026"/>
    <n v="17.814003285994016"/>
    <n v="0"/>
    <n v="17.647257545407488"/>
    <n v="0"/>
    <n v="4.2971379600668689"/>
    <n v="0"/>
    <n v="5.2747786011807296"/>
    <n v="0"/>
    <n v="0"/>
    <n v="0"/>
    <n v="0"/>
    <n v="0"/>
    <n v="0.99063962558502339"/>
    <s v=""/>
    <n v="0.29890075484014428"/>
    <s v=""/>
  </r>
  <r>
    <x v="2"/>
    <d v="2019-12-01T00:00:00"/>
    <x v="2"/>
    <x v="14"/>
    <n v="6707"/>
    <n v="8405"/>
    <n v="1520.5931859372547"/>
    <n v="1913.0960627537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6.07619856403923"/>
    <n v="63.228133085396337"/>
    <n v="0"/>
    <n v="79.235494048420477"/>
    <n v="0"/>
    <n v="14.334914019559797"/>
    <n v="0"/>
    <n v="18.035111444899741"/>
    <n v="0"/>
    <n v="0"/>
    <n v="0"/>
    <n v="0"/>
    <n v="0"/>
    <n v="1.2531683315938571"/>
    <s v=""/>
    <n v="0.22761404672858554"/>
    <s v=""/>
  </r>
  <r>
    <x v="2"/>
    <d v="2019-12-01T00:00:00"/>
    <x v="2"/>
    <x v="15"/>
    <n v="4711"/>
    <n v="5138"/>
    <n v="1029.3504100132789"/>
    <n v="1248.5059768929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65255003543412"/>
    <n v="43.76115566653425"/>
    <n v="0"/>
    <n v="47.727619998864995"/>
    <n v="0"/>
    <n v="9.5617838098072507"/>
    <n v="0"/>
    <n v="11.5975513490573"/>
    <n v="0"/>
    <n v="0"/>
    <n v="0"/>
    <n v="0"/>
    <n v="0"/>
    <n v="1.0906389301634474"/>
    <s v=""/>
    <n v="0.24299454591142614"/>
    <s v=""/>
  </r>
  <r>
    <x v="2"/>
    <d v="2019-12-01T00:00:00"/>
    <x v="2"/>
    <x v="16"/>
    <n v="2853"/>
    <n v="3303"/>
    <n v="726.4576130385957"/>
    <n v="881.49760781792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9.69334549330625"/>
    <n v="26.008870339122776"/>
    <n v="0"/>
    <n v="30.111215818479682"/>
    <n v="0"/>
    <n v="6.6226224550962014"/>
    <n v="0"/>
    <n v="8.0360171699906715"/>
    <n v="0"/>
    <n v="0"/>
    <n v="0"/>
    <n v="0"/>
    <n v="0"/>
    <n v="1.1577287066246058"/>
    <s v=""/>
    <n v="0.2668778709712164"/>
    <s v=""/>
  </r>
  <r>
    <x v="2"/>
    <d v="2019-12-01T00:00:00"/>
    <x v="2"/>
    <x v="17"/>
    <n v="3694"/>
    <n v="4203"/>
    <n v="870.59301284439186"/>
    <n v="1069.9268566238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0.05814617279118"/>
    <n v="33.564076158437409"/>
    <n v="0"/>
    <n v="38.18890419434554"/>
    <n v="0"/>
    <n v="7.9103005376590811"/>
    <n v="0"/>
    <n v="9.7214690037033424"/>
    <n v="0"/>
    <n v="0"/>
    <n v="0"/>
    <n v="0"/>
    <n v="0"/>
    <n v="1.1377910124526258"/>
    <s v=""/>
    <n v="0.25456265920148496"/>
    <s v=""/>
  </r>
  <r>
    <x v="2"/>
    <d v="2019-12-01T00:00:00"/>
    <x v="2"/>
    <x v="18"/>
    <n v="3373"/>
    <n v="4024"/>
    <n v="740.12595789038198"/>
    <n v="1058.52305860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4455863018601"/>
    <n v="30.265891292131883"/>
    <n v="0"/>
    <n v="36.107307014390365"/>
    <n v="0"/>
    <n v="6.6411419460407002"/>
    <n v="0"/>
    <n v="9.4981155713109793"/>
    <n v="0"/>
    <n v="0"/>
    <n v="0"/>
    <n v="0"/>
    <n v="0"/>
    <n v="1.1930032611918173"/>
    <s v=""/>
    <n v="0.26305244995218163"/>
    <s v=""/>
  </r>
  <r>
    <x v="2"/>
    <d v="2019-12-01T00:00:00"/>
    <x v="2"/>
    <x v="19"/>
    <n v="3235"/>
    <n v="3807"/>
    <n v="825.3971795244189"/>
    <n v="993.29952440640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00607621241898"/>
    <n v="29.142548862006162"/>
    <n v="0"/>
    <n v="34.295419943634457"/>
    <n v="0"/>
    <n v="7.4356035965540803"/>
    <n v="0"/>
    <n v="8.9481545362043757"/>
    <n v="0"/>
    <n v="0"/>
    <n v="0"/>
    <n v="0"/>
    <n v="0"/>
    <n v="1.1768160741885627"/>
    <s v=""/>
    <n v="0.26091398066887456"/>
    <s v=""/>
  </r>
  <r>
    <x v="2"/>
    <d v="2019-12-01T00:00:00"/>
    <x v="2"/>
    <x v="20"/>
    <n v="3032"/>
    <n v="3613"/>
    <n v="828.38291170111461"/>
    <n v="983.32022735854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96359799977702"/>
    <n v="27.080230129850225"/>
    <n v="0"/>
    <n v="32.269416708162552"/>
    <n v="0"/>
    <n v="7.3986807006931334"/>
    <n v="0"/>
    <n v="8.7824993562684774"/>
    <n v="0"/>
    <n v="0"/>
    <n v="0"/>
    <n v="0"/>
    <n v="0"/>
    <n v="1.191622691292876"/>
    <s v=""/>
    <n v="0.27216170145545093"/>
    <s v=""/>
  </r>
  <r>
    <x v="2"/>
    <d v="2019-12-01T00:00:00"/>
    <x v="2"/>
    <x v="21"/>
    <n v="3538"/>
    <n v="3250"/>
    <n v="899.67452057894673"/>
    <n v="1016.6237460809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2.86662401138821"/>
    <n v="31.346733642383214"/>
    <n v="0"/>
    <n v="28.79504927579012"/>
    <n v="0"/>
    <n v="7.9711298929980385"/>
    <n v="0"/>
    <n v="9.0073018041044062"/>
    <n v="0"/>
    <n v="0"/>
    <n v="0"/>
    <n v="0"/>
    <n v="0"/>
    <n v="0.91859807801017523"/>
    <s v=""/>
    <n v="0.31280730648644639"/>
    <s v=""/>
  </r>
  <r>
    <x v="2"/>
    <d v="2019-12-01T00:00:00"/>
    <x v="2"/>
    <x v="22"/>
    <n v="2032.0090641071199"/>
    <n v="2302.8221023832102"/>
    <n v="758.10309109050763"/>
    <n v="836.69458937377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3.30182228247176"/>
    <n v="17.934478220845701"/>
    <n v="0"/>
    <n v="20.32466959482845"/>
    <n v="0"/>
    <n v="6.6910052796899206"/>
    <n v="0"/>
    <n v="7.3846525370776765"/>
    <n v="0"/>
    <n v="0"/>
    <n v="0"/>
    <n v="0"/>
    <n v="0"/>
    <n v="1.1332735385189276"/>
    <s v=""/>
    <n v="0.36333444450957664"/>
    <s v=""/>
  </r>
  <r>
    <x v="2"/>
    <d v="2019-12-01T00:00:00"/>
    <x v="2"/>
    <x v="23"/>
    <n v="2505.5783630918572"/>
    <n v="2833.3938909791896"/>
    <n v="855.28440911298992"/>
    <n v="928.00302333400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2.32917244567729"/>
    <n v="22.30567811138787"/>
    <n v="0"/>
    <n v="25.224025329212026"/>
    <n v="0"/>
    <n v="7.6140898262791703"/>
    <n v="0"/>
    <n v="8.2614605193747774"/>
    <n v="0"/>
    <n v="0"/>
    <n v="0"/>
    <n v="0"/>
    <n v="0"/>
    <n v="1.1308342747192355"/>
    <s v=""/>
    <n v="0.32752347857053382"/>
    <s v=""/>
  </r>
  <r>
    <x v="2"/>
    <d v="2019-12-01T00:00:00"/>
    <x v="3"/>
    <x v="12"/>
    <n v="107.58649973739401"/>
    <n v="65.596275257873003"/>
    <n v="96.235924761253173"/>
    <n v="60.62209236853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0.86892532853432"/>
    <n v="0.9703936375191371"/>
    <n v="0"/>
    <n v="0.59165609356718907"/>
    <n v="0"/>
    <n v="0.8680153115589454"/>
    <n v="0"/>
    <n v="0.54679065562235896"/>
    <n v="0"/>
    <n v="0"/>
    <n v="0"/>
    <n v="0"/>
    <n v="0"/>
    <n v="0.60970730916969873"/>
    <s v=""/>
    <n v="0.92416973570857819"/>
    <s v=""/>
  </r>
  <r>
    <x v="2"/>
    <d v="2019-12-01T00:00:00"/>
    <x v="3"/>
    <x v="13"/>
    <n v="136.748038769875"/>
    <n v="93.359314455265704"/>
    <n v="115.59373410294518"/>
    <n v="74.577230066655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94878439884026"/>
    <n v="1.2667862776909986"/>
    <n v="0"/>
    <n v="0.86484822386076543"/>
    <n v="0"/>
    <n v="1.0708201555643182"/>
    <n v="0"/>
    <n v="0.69085752546423873"/>
    <n v="0"/>
    <n v="0"/>
    <n v="0"/>
    <n v="0"/>
    <n v="0"/>
    <n v="0.68271044539347614"/>
    <s v=""/>
    <n v="0.7988193840303961"/>
    <s v=""/>
  </r>
  <r>
    <x v="2"/>
    <d v="2019-12-01T00:00:00"/>
    <x v="3"/>
    <x v="14"/>
    <n v="192.38023671183799"/>
    <n v="155.081334237519"/>
    <n v="140.22885465000286"/>
    <n v="93.207283445583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6.07619856403923"/>
    <n v="1.8136041762063728"/>
    <n v="0"/>
    <n v="1.4619805039854901"/>
    <n v="0"/>
    <n v="1.3219634239187534"/>
    <n v="0"/>
    <n v="0.87868235011564444"/>
    <n v="0"/>
    <n v="0"/>
    <n v="0"/>
    <n v="0"/>
    <n v="0"/>
    <n v="0.80611884509640053"/>
    <s v=""/>
    <n v="0.601021934095754"/>
    <s v=""/>
  </r>
  <r>
    <x v="2"/>
    <d v="2019-12-01T00:00:00"/>
    <x v="3"/>
    <x v="15"/>
    <n v="165.36009434503299"/>
    <n v="116.107191360125"/>
    <n v="121.22235804603204"/>
    <n v="78.323808817096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65255003543412"/>
    <n v="1.5360536679400933"/>
    <n v="0"/>
    <n v="1.0785363776511381"/>
    <n v="0"/>
    <n v="1.1260518957157204"/>
    <n v="0"/>
    <n v="0.72756111017635727"/>
    <n v="0"/>
    <n v="0"/>
    <n v="0"/>
    <n v="0"/>
    <n v="0"/>
    <n v="0.70214758778415376"/>
    <s v=""/>
    <n v="0.6745818919532941"/>
    <s v=""/>
  </r>
  <r>
    <x v="2"/>
    <d v="2019-12-01T00:00:00"/>
    <x v="3"/>
    <x v="16"/>
    <n v="180.72483465177299"/>
    <n v="120.012249423063"/>
    <n v="153.76215537700702"/>
    <n v="98.432598572615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9.69334549330625"/>
    <n v="1.6475460187582778"/>
    <n v="0"/>
    <n v="1.0940704641959018"/>
    <n v="0"/>
    <n v="1.4017455177934193"/>
    <n v="0"/>
    <n v="0.89734339061271451"/>
    <n v="0"/>
    <n v="0"/>
    <n v="0"/>
    <n v="0"/>
    <n v="0"/>
    <n v="0.66406064033372536"/>
    <s v=""/>
    <n v="0.82018793119712463"/>
    <s v=""/>
  </r>
  <r>
    <x v="2"/>
    <d v="2019-12-01T00:00:00"/>
    <x v="3"/>
    <x v="17"/>
    <n v="185.84211138168001"/>
    <n v="121.68550228497099"/>
    <n v="161.62096528847164"/>
    <n v="101.13994152459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0.05814617279118"/>
    <n v="1.6885811531834098"/>
    <n v="0"/>
    <n v="1.1056473920060845"/>
    <n v="0"/>
    <n v="1.4685052484413728"/>
    <n v="0"/>
    <n v="0.91896824580171788"/>
    <n v="0"/>
    <n v="0"/>
    <n v="0"/>
    <n v="0"/>
    <n v="0"/>
    <n v="0.65477894854011298"/>
    <s v=""/>
    <n v="0.83115851621948267"/>
    <s v=""/>
  </r>
  <r>
    <x v="2"/>
    <d v="2019-12-01T00:00:00"/>
    <x v="3"/>
    <x v="18"/>
    <n v="172.96042702683101"/>
    <n v="112.68356311491699"/>
    <n v="153.96749418801332"/>
    <n v="97.122954050957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4455863018601"/>
    <n v="1.551971978130678"/>
    <n v="0"/>
    <n v="1.0111083521038124"/>
    <n v="0"/>
    <n v="1.3815486040961633"/>
    <n v="0"/>
    <n v="0.87148318093003185"/>
    <n v="0"/>
    <n v="0"/>
    <n v="0"/>
    <n v="0"/>
    <n v="0"/>
    <n v="0.6514991033031885"/>
    <s v=""/>
    <n v="0.86190879455870129"/>
    <s v=""/>
  </r>
  <r>
    <x v="2"/>
    <d v="2019-12-01T00:00:00"/>
    <x v="3"/>
    <x v="19"/>
    <n v="153.65513987812298"/>
    <n v="99.771696059004796"/>
    <n v="138.40560201415963"/>
    <n v="89.29673061419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00607621241898"/>
    <n v="1.3842047671705071"/>
    <n v="0"/>
    <n v="0.89879490802002315"/>
    <n v="0"/>
    <n v="1.2468290632064993"/>
    <n v="0"/>
    <n v="0.80443101549973595"/>
    <n v="0"/>
    <n v="0"/>
    <n v="0"/>
    <n v="0"/>
    <n v="0"/>
    <n v="0.64932221686916725"/>
    <s v=""/>
    <n v="0.89501065072991604"/>
    <s v=""/>
  </r>
  <r>
    <x v="2"/>
    <d v="2019-12-01T00:00:00"/>
    <x v="3"/>
    <x v="20"/>
    <n v="210.48442300911998"/>
    <n v="177.246163624844"/>
    <n v="134.04681570629486"/>
    <n v="93.996698920844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96359799977702"/>
    <n v="1.8799362182835457"/>
    <n v="0"/>
    <n v="1.5830695582433587"/>
    <n v="0"/>
    <n v="1.1972356917876275"/>
    <n v="0"/>
    <n v="0.83952910231619504"/>
    <n v="0"/>
    <n v="0"/>
    <n v="0"/>
    <n v="0"/>
    <n v="0"/>
    <n v="0.84208684467431683"/>
    <s v=""/>
    <n v="0.5303172548196633"/>
    <s v=""/>
  </r>
  <r>
    <x v="2"/>
    <d v="2019-12-01T00:00:00"/>
    <x v="3"/>
    <x v="21"/>
    <n v="208.609997693786"/>
    <n v="152.08835250568299"/>
    <n v="164.7472926776353"/>
    <n v="108.83662114948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2.86662401138821"/>
    <n v="1.8482877424661635"/>
    <n v="0"/>
    <n v="1.3475051091307322"/>
    <n v="0"/>
    <n v="1.4596635109863156"/>
    <n v="0"/>
    <n v="0.96429411354147065"/>
    <n v="0"/>
    <n v="0"/>
    <n v="0"/>
    <n v="0"/>
    <n v="0"/>
    <n v="0.7290559138442162"/>
    <s v=""/>
    <n v="0.71561443960945814"/>
    <s v=""/>
  </r>
  <r>
    <x v="2"/>
    <d v="2019-12-01T00:00:00"/>
    <x v="3"/>
    <x v="22"/>
    <n v="182.49110099999999"/>
    <n v="116.484331239071"/>
    <n v="165.87324000144935"/>
    <n v="104.6985573370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3.30182228247176"/>
    <n v="1.61066342379766"/>
    <n v="0"/>
    <n v="1.0280887711467248"/>
    <n v="0"/>
    <n v="1.4639944588703282"/>
    <n v="0"/>
    <n v="0.92406772660763947"/>
    <n v="0"/>
    <n v="0"/>
    <n v="0"/>
    <n v="0"/>
    <n v="0"/>
    <n v="0.63830143278641849"/>
    <s v=""/>
    <n v="0.89882095062368905"/>
    <s v=""/>
  </r>
  <r>
    <x v="2"/>
    <d v="2019-12-01T00:00:00"/>
    <x v="3"/>
    <x v="23"/>
    <n v="162.11814200000001"/>
    <n v="104.21213400000001"/>
    <n v="148.19415599999999"/>
    <n v="94.493031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2.32917244567729"/>
    <n v="1.4432416661700309"/>
    <n v="0"/>
    <n v="0.92773882092292004"/>
    <n v="0"/>
    <n v="1.3192846771097428"/>
    <n v="0"/>
    <n v="0.84121542020348372"/>
    <n v="0"/>
    <n v="0"/>
    <n v="0"/>
    <n v="0"/>
    <n v="0"/>
    <n v="0.64281599032883063"/>
    <s v=""/>
    <n v="0.90673732868765555"/>
    <s v=""/>
  </r>
  <r>
    <x v="2"/>
    <d v="2019-12-01T00:00:00"/>
    <x v="4"/>
    <x v="12"/>
    <n v="999.58649973739398"/>
    <n v="930.596275257873"/>
    <n v="352.52294132899101"/>
    <n v="409.66410798170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0.86892532853432"/>
    <n v="9.0159302687867804"/>
    <n v="0"/>
    <n v="8.3936619075206789"/>
    <n v="0"/>
    <n v="3.1796370379199685"/>
    <n v="0"/>
    <n v="3.6950309274466195"/>
    <n v="0"/>
    <n v="0"/>
    <n v="0"/>
    <n v="0"/>
    <n v="0"/>
    <n v="0.93098123624354112"/>
    <s v=""/>
    <n v="0.44021679311813722"/>
    <s v=""/>
  </r>
  <r>
    <x v="2"/>
    <d v="2019-12-01T00:00:00"/>
    <x v="4"/>
    <x v="13"/>
    <n v="2059.7480387698752"/>
    <n v="1998.3593144552658"/>
    <n v="579.46455328627587"/>
    <n v="643.98316803713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94878439884026"/>
    <n v="19.080789563685016"/>
    <n v="0"/>
    <n v="18.512105769268256"/>
    <n v="0"/>
    <n v="5.3679581156311871"/>
    <n v="0"/>
    <n v="5.9656361266449682"/>
    <n v="0"/>
    <n v="0"/>
    <n v="0"/>
    <n v="0"/>
    <n v="0"/>
    <n v="0.97019600302604392"/>
    <s v=""/>
    <n v="0.32225594435336768"/>
    <s v=""/>
  </r>
  <r>
    <x v="2"/>
    <d v="2019-12-01T00:00:00"/>
    <x v="4"/>
    <x v="14"/>
    <n v="6899.3802367118378"/>
    <n v="8560.0813342375186"/>
    <n v="1660.8220405872576"/>
    <n v="2006.303346199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6.07619856403923"/>
    <n v="65.041737261602705"/>
    <n v="0"/>
    <n v="80.697474552405964"/>
    <n v="0"/>
    <n v="15.65687744347855"/>
    <n v="0"/>
    <n v="18.913793795015383"/>
    <n v="0"/>
    <n v="0"/>
    <n v="0"/>
    <n v="0"/>
    <n v="0"/>
    <n v="1.2407029386044028"/>
    <s v=""/>
    <n v="0.23437900504225229"/>
    <s v=""/>
  </r>
  <r>
    <x v="2"/>
    <d v="2019-12-01T00:00:00"/>
    <x v="4"/>
    <x v="15"/>
    <n v="4876.3600943450328"/>
    <n v="5254.1071913601254"/>
    <n v="1150.5727680593109"/>
    <n v="1326.829785710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65255003543412"/>
    <n v="45.297209334474346"/>
    <n v="0"/>
    <n v="48.806156376516135"/>
    <n v="0"/>
    <n v="10.68783570552297"/>
    <n v="0"/>
    <n v="12.325112459233658"/>
    <n v="0"/>
    <n v="0"/>
    <n v="0"/>
    <n v="0"/>
    <n v="0"/>
    <n v="1.0774649717630891"/>
    <s v=""/>
    <n v="0.2525319216729815"/>
    <s v=""/>
  </r>
  <r>
    <x v="2"/>
    <d v="2019-12-01T00:00:00"/>
    <x v="4"/>
    <x v="16"/>
    <n v="3033.7248346517731"/>
    <n v="3423.0122494230632"/>
    <n v="880.21976841560274"/>
    <n v="979.93020639054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9.69334549330625"/>
    <n v="27.656416357881053"/>
    <n v="0"/>
    <n v="31.205286282675583"/>
    <n v="0"/>
    <n v="8.0243679728896211"/>
    <n v="0"/>
    <n v="8.9333605606033846"/>
    <n v="0"/>
    <n v="0"/>
    <n v="0"/>
    <n v="0"/>
    <n v="0"/>
    <n v="1.1283199485743654"/>
    <s v=""/>
    <n v="0.28627715444363572"/>
    <s v=""/>
  </r>
  <r>
    <x v="2"/>
    <d v="2019-12-01T00:00:00"/>
    <x v="4"/>
    <x v="17"/>
    <n v="3879.8421113816798"/>
    <n v="4324.6855022849713"/>
    <n v="1032.2139781328635"/>
    <n v="1171.0667981484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0.05814617279118"/>
    <n v="35.252657311620816"/>
    <n v="0"/>
    <n v="39.294551586351631"/>
    <n v="0"/>
    <n v="9.3788057861004539"/>
    <n v="0"/>
    <n v="10.640437249505061"/>
    <n v="0"/>
    <n v="0"/>
    <n v="0"/>
    <n v="0"/>
    <n v="0"/>
    <n v="1.1146550241305762"/>
    <s v=""/>
    <n v="0.27078658032582958"/>
    <s v=""/>
  </r>
  <r>
    <x v="2"/>
    <d v="2019-12-01T00:00:00"/>
    <x v="4"/>
    <x v="18"/>
    <n v="3545.960427026831"/>
    <n v="4136.683563114917"/>
    <n v="894.09345207839533"/>
    <n v="1155.6460126585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4455863018601"/>
    <n v="31.81786327026256"/>
    <n v="0"/>
    <n v="37.118415366494176"/>
    <n v="0"/>
    <n v="8.0226905501368631"/>
    <n v="0"/>
    <n v="10.369598752241011"/>
    <n v="0"/>
    <n v="0"/>
    <n v="0"/>
    <n v="0"/>
    <n v="0"/>
    <n v="1.1665904479885545"/>
    <s v=""/>
    <n v="0.27936534062284829"/>
    <s v=""/>
  </r>
  <r>
    <x v="2"/>
    <d v="2019-12-01T00:00:00"/>
    <x v="4"/>
    <x v="19"/>
    <n v="3388.655139878123"/>
    <n v="3906.7716960590046"/>
    <n v="963.80278153857853"/>
    <n v="1082.5962550206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00607621241898"/>
    <n v="30.526753629176671"/>
    <n v="0"/>
    <n v="35.194214851654479"/>
    <n v="0"/>
    <n v="8.6824326597605808"/>
    <n v="0"/>
    <n v="9.7525855517041133"/>
    <n v="0"/>
    <n v="0"/>
    <n v="0"/>
    <n v="0"/>
    <n v="0"/>
    <n v="1.1528973987596496"/>
    <s v=""/>
    <n v="0.27710763239958014"/>
    <s v=""/>
  </r>
  <r>
    <x v="2"/>
    <d v="2019-12-01T00:00:00"/>
    <x v="4"/>
    <x v="20"/>
    <n v="3242.4844230091198"/>
    <n v="3790.246163624844"/>
    <n v="962.42972740740947"/>
    <n v="1077.3169262793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1.96359799977702"/>
    <n v="28.960166348133768"/>
    <n v="0"/>
    <n v="33.852486266405911"/>
    <n v="0"/>
    <n v="8.5959163924807616"/>
    <n v="0"/>
    <n v="9.6220284585846745"/>
    <n v="0"/>
    <n v="0"/>
    <n v="0"/>
    <n v="0"/>
    <n v="0"/>
    <n v="1.1689327284747248"/>
    <s v=""/>
    <n v="0.28423402591062441"/>
    <s v=""/>
  </r>
  <r>
    <x v="2"/>
    <d v="2019-12-01T00:00:00"/>
    <x v="4"/>
    <x v="21"/>
    <n v="3746.6099976937858"/>
    <n v="3402.0883525056829"/>
    <n v="1064.421813256582"/>
    <n v="1125.4603672304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2.86662401138821"/>
    <n v="33.195021384849376"/>
    <n v="0"/>
    <n v="30.142554384920853"/>
    <n v="0"/>
    <n v="9.4307934039843531"/>
    <n v="0"/>
    <n v="9.9715959176458782"/>
    <n v="0"/>
    <n v="0"/>
    <n v="0"/>
    <n v="0"/>
    <n v="0"/>
    <n v="0.90804443339440932"/>
    <s v=""/>
    <n v="0.33081456170928497"/>
    <s v=""/>
  </r>
  <r>
    <x v="2"/>
    <d v="2019-12-01T00:00:00"/>
    <x v="4"/>
    <x v="22"/>
    <n v="2214.5001651071198"/>
    <n v="2419.306433622281"/>
    <n v="923.97633109195704"/>
    <n v="941.393146710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3.30182228247176"/>
    <n v="19.545141644643358"/>
    <n v="0"/>
    <n v="21.352758365975173"/>
    <n v="0"/>
    <n v="8.1549997385602495"/>
    <n v="0"/>
    <n v="8.3087202636853164"/>
    <n v="0"/>
    <n v="0"/>
    <n v="0"/>
    <n v="0"/>
    <n v="0"/>
    <n v="1.0924841965434013"/>
    <s v=""/>
    <n v="0.38911695253972212"/>
    <s v=""/>
  </r>
  <r>
    <x v="2"/>
    <d v="2019-12-01T00:00:00"/>
    <x v="4"/>
    <x v="23"/>
    <n v="2667.696505091857"/>
    <n v="2937.6060249791894"/>
    <n v="1003.4785651129899"/>
    <n v="1022.49605533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2.32917244567729"/>
    <n v="23.748919777557898"/>
    <n v="0"/>
    <n v="26.151764150134944"/>
    <n v="0"/>
    <n v="8.9333745033889134"/>
    <n v="0"/>
    <n v="9.1026759395782619"/>
    <n v="0"/>
    <n v="0"/>
    <n v="0"/>
    <n v="0"/>
    <n v="0"/>
    <n v="1.1011769964732321"/>
    <s v=""/>
    <n v="0.34807120037182238"/>
    <s v=""/>
  </r>
  <r>
    <x v="3"/>
    <d v="2019-12-01T00:00:00"/>
    <x v="0"/>
    <x v="12"/>
    <n v="6448.7653"/>
    <n v="2033.5665904308701"/>
    <n v="1582.73"/>
    <n v="580.19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374.980718285773"/>
    <n v="0.48215137171625894"/>
    <n v="0"/>
    <n v="0.15204258108953039"/>
    <n v="0"/>
    <n v="0.11833512386572272"/>
    <n v="0"/>
    <n v="4.3378754124616122E-2"/>
    <n v="0"/>
    <n v="0"/>
    <n v="0"/>
    <n v="0"/>
    <n v="0"/>
    <n v="0.31534200669868856"/>
    <s v=""/>
    <n v="0.2853066148559561"/>
    <s v=""/>
  </r>
  <r>
    <x v="3"/>
    <d v="2019-12-01T00:00:00"/>
    <x v="0"/>
    <x v="13"/>
    <n v="12219.108099999999"/>
    <n v="3972.1868079822998"/>
    <n v="2811.6"/>
    <n v="100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600.58998364081"/>
    <n v="0.89842485617884982"/>
    <n v="0"/>
    <n v="0.29205988951656975"/>
    <n v="0"/>
    <n v="0.20672632609187361"/>
    <n v="0"/>
    <n v="7.3588719401426847E-2"/>
    <n v="0"/>
    <n v="0"/>
    <n v="0"/>
    <n v="0"/>
    <n v="0"/>
    <n v="0.3250799301777435"/>
    <s v=""/>
    <n v="0.25196448414478995"/>
    <s v=""/>
  </r>
  <r>
    <x v="3"/>
    <d v="2019-12-01T00:00:00"/>
    <x v="0"/>
    <x v="14"/>
    <n v="13277.699699999999"/>
    <n v="4371.4341052911104"/>
    <n v="3736.31"/>
    <n v="1559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58.785995522274"/>
    <n v="0.96503424824843986"/>
    <n v="0"/>
    <n v="0.31771946352779751"/>
    <n v="0"/>
    <n v="0.27155811575352379"/>
    <n v="0"/>
    <n v="0.11331086917896499"/>
    <n v="0"/>
    <n v="0"/>
    <n v="0"/>
    <n v="0"/>
    <n v="0"/>
    <n v="0.3292312828321543"/>
    <s v=""/>
    <n v="0.3566381106175176"/>
    <s v=""/>
  </r>
  <r>
    <x v="3"/>
    <d v="2019-12-01T00:00:00"/>
    <x v="0"/>
    <x v="15"/>
    <n v="7419.0451128310006"/>
    <n v="2456.0308910218"/>
    <n v="1908.61"/>
    <n v="71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814.428614484821"/>
    <n v="0.53705045064635692"/>
    <n v="0"/>
    <n v="0.17778736707550696"/>
    <n v="0"/>
    <n v="0.13816061838408344"/>
    <n v="0"/>
    <n v="5.2090464258903839E-2"/>
    <n v="0"/>
    <n v="0"/>
    <n v="0"/>
    <n v="0"/>
    <n v="0"/>
    <n v="0.33104407018285587"/>
    <s v=""/>
    <n v="0.29299305746949289"/>
    <s v=""/>
  </r>
  <r>
    <x v="3"/>
    <d v="2019-12-01T00:00:00"/>
    <x v="0"/>
    <x v="16"/>
    <n v="20179.531896"/>
    <n v="6986.8713776021004"/>
    <n v="4771.25"/>
    <n v="2289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48.48442869292"/>
    <n v="1.4364205618354746"/>
    <n v="0"/>
    <n v="0.49733986702024363"/>
    <n v="0"/>
    <n v="0.33962738288374356"/>
    <n v="0"/>
    <n v="0.16293999624078848"/>
    <n v="0"/>
    <n v="0"/>
    <n v="0"/>
    <n v="0"/>
    <n v="0"/>
    <n v="0.34623555261889111"/>
    <s v=""/>
    <n v="0.32762303415775873"/>
    <s v=""/>
  </r>
  <r>
    <x v="3"/>
    <d v="2019-12-01T00:00:00"/>
    <x v="0"/>
    <x v="17"/>
    <n v="8146.7173080000002"/>
    <n v="2436.9270254278003"/>
    <n v="1999"/>
    <n v="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7.492864249481"/>
    <n v="0.58035415488957875"/>
    <n v="0"/>
    <n v="0.17360130110086375"/>
    <n v="0"/>
    <n v="0.14240434665445345"/>
    <n v="0"/>
    <n v="6.1620690273187714E-2"/>
    <n v="0"/>
    <n v="0"/>
    <n v="0"/>
    <n v="0"/>
    <n v="0"/>
    <n v="0.29912993581289005"/>
    <s v=""/>
    <n v="0.35495523295292353"/>
    <s v=""/>
  </r>
  <r>
    <x v="3"/>
    <d v="2019-12-01T00:00:00"/>
    <x v="0"/>
    <x v="18"/>
    <n v="6773.2612879999906"/>
    <n v="2490.8868549618001"/>
    <n v="2161"/>
    <n v="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407.791945107867"/>
    <n v="0.47011098673588469"/>
    <n v="0"/>
    <n v="0.17288470464119765"/>
    <n v="0"/>
    <n v="0.14998828468881123"/>
    <n v="0"/>
    <n v="6.475662638346176E-2"/>
    <n v="0"/>
    <n v="0"/>
    <n v="0"/>
    <n v="0"/>
    <n v="0"/>
    <n v="0.36775295519380585"/>
    <s v=""/>
    <n v="0.37456538748096135"/>
    <s v=""/>
  </r>
  <r>
    <x v="3"/>
    <d v="2019-12-01T00:00:00"/>
    <x v="0"/>
    <x v="19"/>
    <n v="16931.452497664999"/>
    <n v="5663.9535146942999"/>
    <n v="3905.4483"/>
    <n v="1626.3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66.412926445459"/>
    <n v="1.162362524196042"/>
    <n v="0"/>
    <n v="0.38883653396996176"/>
    <n v="0"/>
    <n v="0.26811324927564167"/>
    <n v="0"/>
    <n v="0.11165326070410089"/>
    <n v="0"/>
    <n v="0"/>
    <n v="0"/>
    <n v="0"/>
    <n v="0"/>
    <n v="0.33452260020074537"/>
    <s v=""/>
    <n v="0.28714704239372291"/>
    <s v=""/>
  </r>
  <r>
    <x v="3"/>
    <d v="2019-12-01T00:00:00"/>
    <x v="0"/>
    <x v="20"/>
    <n v="7940.0029164999996"/>
    <n v="2101.4183031043999"/>
    <n v="3021.2013000000002"/>
    <n v="1007.6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71.679947163919"/>
    <n v="0.53390087365443784"/>
    <n v="0"/>
    <n v="0.1413033571573834"/>
    <n v="0"/>
    <n v="0.20315131247671545"/>
    <n v="0"/>
    <n v="6.7754174617787974E-2"/>
    <n v="0"/>
    <n v="0"/>
    <n v="0"/>
    <n v="0"/>
    <n v="0"/>
    <n v="0.26466215758403239"/>
    <s v=""/>
    <n v="0.47949444359148174"/>
    <s v=""/>
  </r>
  <r>
    <x v="3"/>
    <d v="2019-12-01T00:00:00"/>
    <x v="0"/>
    <x v="21"/>
    <n v="9110.1478000000006"/>
    <n v="2885.12472277801"/>
    <n v="2169.5072"/>
    <n v="930.1258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76.479273699237"/>
    <n v="0.60028071304968877"/>
    <n v="0"/>
    <n v="0.19010500859563106"/>
    <n v="0"/>
    <n v="0.14295194299508882"/>
    <n v="0"/>
    <n v="6.1287323840115107E-2"/>
    <n v="0"/>
    <n v="0"/>
    <n v="0"/>
    <n v="0"/>
    <n v="0"/>
    <n v="0.31669351432234832"/>
    <s v=""/>
    <n v="0.322386686667884"/>
    <s v=""/>
  </r>
  <r>
    <x v="3"/>
    <d v="2019-12-01T00:00:00"/>
    <x v="0"/>
    <x v="22"/>
    <n v="12103.189930674"/>
    <n v="4615.5419191829005"/>
    <n v="2526.5529000000001"/>
    <n v="1441.8013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49.346785512915"/>
    <n v="0.82619314757727835"/>
    <n v="0"/>
    <n v="0.31506810417972486"/>
    <n v="0"/>
    <n v="0.17246863884050911"/>
    <n v="0"/>
    <n v="9.8420859380967854E-2"/>
    <n v="0"/>
    <n v="0"/>
    <n v="0"/>
    <n v="0"/>
    <n v="0"/>
    <n v="0.381349210052913"/>
    <s v=""/>
    <n v="0.31237963499099697"/>
    <s v=""/>
  </r>
  <r>
    <x v="3"/>
    <d v="2019-12-01T00:00:00"/>
    <x v="0"/>
    <x v="23"/>
    <n v="21688.088969452001"/>
    <n v="8147.6021206498608"/>
    <n v="6665.9849000000004"/>
    <n v="3296.4623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04.43134535368"/>
    <n v="1.4952733032446335"/>
    <n v="0"/>
    <n v="0.56173192362069724"/>
    <n v="0"/>
    <n v="0.45958264348883754"/>
    <n v="0"/>
    <n v="0.22727277074919466"/>
    <n v="0"/>
    <n v="0"/>
    <n v="0"/>
    <n v="0"/>
    <n v="0"/>
    <n v="0.37567174001019088"/>
    <s v=""/>
    <n v="0.40459294049781991"/>
    <s v=""/>
  </r>
  <r>
    <x v="3"/>
    <d v="2019-12-01T00:00:00"/>
    <x v="1"/>
    <x v="12"/>
    <n v="3180.9122595999997"/>
    <n v="565.91419407250294"/>
    <n v="281.97000000000003"/>
    <n v="227.60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374.980718285773"/>
    <n v="0.23782555852594056"/>
    <n v="0"/>
    <n v="4.2311402610009465E-2"/>
    <n v="0"/>
    <n v="2.108189955104019E-2"/>
    <n v="0"/>
    <n v="1.7017519859959238E-2"/>
    <n v="0"/>
    <n v="0"/>
    <n v="0"/>
    <n v="0"/>
    <n v="0"/>
    <n v="0.17790940079047221"/>
    <s v=""/>
    <n v="0.40219701570312538"/>
    <s v=""/>
  </r>
  <r>
    <x v="3"/>
    <d v="2019-12-01T00:00:00"/>
    <x v="1"/>
    <x v="13"/>
    <n v="1240.8004020000001"/>
    <n v="298.93505120550003"/>
    <n v="227.38499999999999"/>
    <n v="167.33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600.58998364081"/>
    <n v="9.1231365954893964E-2"/>
    <n v="0"/>
    <n v="2.1979564972186349E-2"/>
    <n v="0"/>
    <n v="1.6718760015080623E-2"/>
    <n v="0"/>
    <n v="1.2303730955883463E-2"/>
    <n v="0"/>
    <n v="0"/>
    <n v="0"/>
    <n v="0"/>
    <n v="0"/>
    <n v="0.24092114309735696"/>
    <s v=""/>
    <n v="0.55978045841457746"/>
    <s v=""/>
  </r>
  <r>
    <x v="3"/>
    <d v="2019-12-01T00:00:00"/>
    <x v="1"/>
    <x v="14"/>
    <n v="1777.766494575"/>
    <n v="343.00093400559996"/>
    <n v="216.53"/>
    <n v="-21.885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58.785995522274"/>
    <n v="0.12920954618769162"/>
    <n v="0"/>
    <n v="2.4929592924639414E-2"/>
    <n v="0"/>
    <n v="1.5737580341061236E-2"/>
    <n v="0"/>
    <n v="-1.5906199869030859E-3"/>
    <n v="0"/>
    <n v="0"/>
    <n v="0"/>
    <n v="0"/>
    <n v="0"/>
    <n v="0.19293924992528286"/>
    <s v=""/>
    <n v="-6.3804490980315237E-2"/>
    <s v=""/>
  </r>
  <r>
    <x v="3"/>
    <d v="2019-12-01T00:00:00"/>
    <x v="1"/>
    <x v="15"/>
    <n v="1444.6073707"/>
    <n v="454.45400899859999"/>
    <n v="327.35000000000002"/>
    <n v="16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814.428614484821"/>
    <n v="0.10457235771483796"/>
    <n v="0"/>
    <n v="3.2897054353887067E-2"/>
    <n v="0"/>
    <n v="2.369623884818256E-2"/>
    <n v="0"/>
    <n v="1.2023660524463489E-2"/>
    <n v="0"/>
    <n v="0"/>
    <n v="0"/>
    <n v="0"/>
    <n v="0"/>
    <n v="0.31458652241154589"/>
    <s v=""/>
    <n v="0.36549353006260243"/>
    <s v=""/>
  </r>
  <r>
    <x v="3"/>
    <d v="2019-12-01T00:00:00"/>
    <x v="1"/>
    <x v="16"/>
    <n v="1516.5016249"/>
    <n v="420.54722602249598"/>
    <n v="2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48.48442869292"/>
    <n v="0.1079477030136194"/>
    <n v="0"/>
    <n v="2.9935416034171023E-2"/>
    <n v="0"/>
    <n v="1.5517688125471543E-2"/>
    <n v="0"/>
    <n v="1.3026316178721525E-2"/>
    <n v="0"/>
    <n v="0"/>
    <n v="0"/>
    <n v="0"/>
    <n v="0"/>
    <n v="0.27731406225840832"/>
    <s v=""/>
    <n v="0.43514732395407818"/>
    <s v=""/>
  </r>
  <r>
    <x v="3"/>
    <d v="2019-12-01T00:00:00"/>
    <x v="1"/>
    <x v="17"/>
    <n v="685.69148459999997"/>
    <n v="247.73813743349999"/>
    <n v="202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7.492864249481"/>
    <n v="4.8847147509247242E-2"/>
    <n v="0"/>
    <n v="1.7648317960284526E-2"/>
    <n v="0"/>
    <n v="1.4390034029114356E-2"/>
    <n v="0"/>
    <n v="8.619772859023947E-3"/>
    <n v="0"/>
    <n v="0"/>
    <n v="0"/>
    <n v="0"/>
    <n v="0"/>
    <n v="0.3612967974628104"/>
    <s v=""/>
    <n v="0.48841894612402931"/>
    <s v=""/>
  </r>
  <r>
    <x v="3"/>
    <d v="2019-12-01T00:00:00"/>
    <x v="1"/>
    <x v="18"/>
    <n v="1620.4165696"/>
    <n v="408.13666635939995"/>
    <n v="265"/>
    <n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407.791945107867"/>
    <n v="0.11246807115022291"/>
    <n v="0"/>
    <n v="2.8327495837971329E-2"/>
    <n v="0"/>
    <n v="1.8392825285763525E-2"/>
    <n v="0"/>
    <n v="1.2493239816745036E-2"/>
    <n v="0"/>
    <n v="0"/>
    <n v="0"/>
    <n v="0"/>
    <n v="0"/>
    <n v="0.25187144714284704"/>
    <s v=""/>
    <n v="0.44102874070494397"/>
    <s v=""/>
  </r>
  <r>
    <x v="3"/>
    <d v="2019-12-01T00:00:00"/>
    <x v="1"/>
    <x v="19"/>
    <n v="2406.6793138000003"/>
    <n v="593.84763401030102"/>
    <n v="428.07"/>
    <n v="179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66.412926445459"/>
    <n v="0.16522113755478204"/>
    <n v="0"/>
    <n v="4.0768282281231027E-2"/>
    <n v="0"/>
    <n v="2.9387468429021048E-2"/>
    <n v="0"/>
    <n v="1.2300900771163574E-2"/>
    <n v="0"/>
    <n v="0"/>
    <n v="0"/>
    <n v="0"/>
    <n v="0"/>
    <n v="0.24674979778367384"/>
    <s v=""/>
    <n v="0.30172722721817208"/>
    <s v=""/>
  </r>
  <r>
    <x v="3"/>
    <d v="2019-12-01T00:00:00"/>
    <x v="1"/>
    <x v="20"/>
    <n v="976.82840599999997"/>
    <n v="267.19339050479999"/>
    <n v="243.45570000000001"/>
    <n v="88.0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71.679947163919"/>
    <n v="6.5683796953032503E-2"/>
    <n v="0"/>
    <n v="1.7966590960408257E-2"/>
    <n v="0"/>
    <n v="1.6370423574535563E-2"/>
    <n v="0"/>
    <n v="5.9228143903673498E-3"/>
    <n v="0"/>
    <n v="0"/>
    <n v="0"/>
    <n v="0"/>
    <n v="0"/>
    <n v="0.27353155258754835"/>
    <s v=""/>
    <n v="0.32965710653841063"/>
    <s v=""/>
  </r>
  <r>
    <x v="3"/>
    <d v="2019-12-01T00:00:00"/>
    <x v="1"/>
    <x v="21"/>
    <n v="1539.3505832569999"/>
    <n v="362.72111986971004"/>
    <n v="261.13470000000001"/>
    <n v="110.3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76.479273699237"/>
    <n v="0.10143001914315443"/>
    <n v="0"/>
    <n v="2.3900215150578694E-2"/>
    <n v="0"/>
    <n v="1.7206540152731282E-2"/>
    <n v="0"/>
    <n v="7.2696636690433008E-3"/>
    <n v="0"/>
    <n v="0"/>
    <n v="0"/>
    <n v="0"/>
    <n v="0"/>
    <n v="0.23563256077914024"/>
    <s v=""/>
    <n v="0.30416728984413688"/>
    <s v=""/>
  </r>
  <r>
    <x v="3"/>
    <d v="2019-12-01T00:00:00"/>
    <x v="1"/>
    <x v="22"/>
    <n v="1444.961233"/>
    <n v="471.34174391009901"/>
    <n v="287.46109999999999"/>
    <n v="133.760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49.346785512915"/>
    <n v="9.863656408413761E-2"/>
    <n v="0"/>
    <n v="3.2174932494343021E-2"/>
    <n v="0"/>
    <n v="1.9622793030217366E-2"/>
    <n v="0"/>
    <n v="9.1308371600759154E-3"/>
    <n v="0"/>
    <n v="0"/>
    <n v="0"/>
    <n v="0"/>
    <n v="0"/>
    <n v="0.32619680939917578"/>
    <s v=""/>
    <n v="0.28378729812972547"/>
    <s v=""/>
  </r>
  <r>
    <x v="3"/>
    <d v="2019-12-01T00:00:00"/>
    <x v="1"/>
    <x v="23"/>
    <n v="1319.1822380000001"/>
    <n v="453.4779815192"/>
    <n v="184.3929"/>
    <n v="157.470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04.43134535368"/>
    <n v="9.0950290058947003E-2"/>
    <n v="0"/>
    <n v="3.126478872020489E-2"/>
    <n v="0"/>
    <n v="1.2712866544683121E-2"/>
    <n v="0"/>
    <n v="1.0856695878011356E-2"/>
    <n v="0"/>
    <n v="0"/>
    <n v="0"/>
    <n v="0"/>
    <n v="0"/>
    <n v="0.34375688851504982"/>
    <s v=""/>
    <n v="0.34724993586779651"/>
    <s v=""/>
  </r>
  <r>
    <x v="3"/>
    <d v="2019-12-01T00:00:00"/>
    <x v="7"/>
    <x v="12"/>
    <n v="11950.293519999999"/>
    <n v="1935.24994683333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374.980718285773"/>
    <n v="0.89348117740925082"/>
    <n v="0"/>
    <n v="0.14469179340105803"/>
    <n v="0"/>
    <n v="0"/>
    <n v="0"/>
    <n v="0"/>
    <n v="0"/>
    <n v="0"/>
    <n v="0"/>
    <n v="0"/>
    <n v="0"/>
    <n v="0.16194162457972328"/>
    <s v=""/>
    <n v="0"/>
    <s v=""/>
  </r>
  <r>
    <x v="3"/>
    <d v="2019-12-01T00:00:00"/>
    <x v="7"/>
    <x v="13"/>
    <n v="999.26141820999896"/>
    <n v="318.9523537252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600.58998364081"/>
    <n v="7.3471916983891147E-2"/>
    <n v="0"/>
    <n v="2.3451361603352889E-2"/>
    <n v="0"/>
    <n v="0"/>
    <n v="0"/>
    <n v="0"/>
    <n v="0"/>
    <n v="0"/>
    <n v="0"/>
    <n v="0"/>
    <n v="0"/>
    <n v="0.31918810024372501"/>
    <s v=""/>
    <n v="0"/>
    <s v=""/>
  </r>
  <r>
    <x v="3"/>
    <d v="2019-12-01T00:00:00"/>
    <x v="7"/>
    <x v="14"/>
    <n v="84815.268906055993"/>
    <n v="6448.5598796761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58.785995522274"/>
    <n v="6.164444227394676"/>
    <n v="0"/>
    <n v="0.46868669094605081"/>
    <n v="0"/>
    <n v="0"/>
    <n v="0"/>
    <n v="0"/>
    <n v="0"/>
    <n v="0"/>
    <n v="0"/>
    <n v="0"/>
    <n v="0"/>
    <n v="7.6030648288326758E-2"/>
    <s v=""/>
    <n v="0"/>
    <s v=""/>
  </r>
  <r>
    <x v="3"/>
    <d v="2019-12-01T00:00:00"/>
    <x v="7"/>
    <x v="15"/>
    <n v="3297.2877931849998"/>
    <n v="383.333265266854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814.428614484821"/>
    <n v="0.23868434122043236"/>
    <n v="0"/>
    <n v="2.7748760080088957E-2"/>
    <n v="0"/>
    <n v="0"/>
    <n v="0"/>
    <n v="0"/>
    <n v="0"/>
    <n v="0"/>
    <n v="0"/>
    <n v="0"/>
    <n v="0"/>
    <n v="0.1162571450569609"/>
    <s v=""/>
    <n v="0"/>
    <s v=""/>
  </r>
  <r>
    <x v="3"/>
    <d v="2019-12-01T00:00:00"/>
    <x v="7"/>
    <x v="16"/>
    <n v="2295.2849145300002"/>
    <n v="773.6588657001149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48.48442869292"/>
    <n v="0.16338309845310159"/>
    <n v="0"/>
    <n v="5.5070628410277322E-2"/>
    <n v="0"/>
    <n v="0"/>
    <n v="0"/>
    <n v="0"/>
    <n v="0"/>
    <n v="0"/>
    <n v="0"/>
    <n v="0"/>
    <n v="0"/>
    <n v="0.33706441444483382"/>
    <s v=""/>
    <n v="0"/>
    <s v=""/>
  </r>
  <r>
    <x v="3"/>
    <d v="2019-12-01T00:00:00"/>
    <x v="7"/>
    <x v="17"/>
    <n v="3050.2326492800003"/>
    <n v="1029.175756943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7.492864249481"/>
    <n v="0.21729183970225169"/>
    <n v="0"/>
    <n v="7.3316208734452326E-2"/>
    <n v="0"/>
    <n v="0"/>
    <n v="0"/>
    <n v="0"/>
    <n v="0"/>
    <n v="0"/>
    <n v="0"/>
    <n v="0"/>
    <n v="0"/>
    <n v="0.33740893737618161"/>
    <s v=""/>
    <n v="0"/>
    <s v=""/>
  </r>
  <r>
    <x v="3"/>
    <d v="2019-12-01T00:00:00"/>
    <x v="7"/>
    <x v="18"/>
    <n v="2788.1367660000001"/>
    <n v="438.3349151618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407.791945107867"/>
    <n v="0.19351589588623297"/>
    <n v="0"/>
    <n v="3.0423462306501142E-2"/>
    <n v="0"/>
    <n v="0"/>
    <n v="0"/>
    <n v="0"/>
    <n v="0"/>
    <n v="0"/>
    <n v="0"/>
    <n v="0"/>
    <n v="0"/>
    <n v="0.15721428034204976"/>
    <s v=""/>
    <n v="0"/>
    <s v=""/>
  </r>
  <r>
    <x v="3"/>
    <d v="2019-12-01T00:00:00"/>
    <x v="7"/>
    <x v="19"/>
    <n v="3120.4884719000102"/>
    <n v="578.5819108124029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66.412926445459"/>
    <n v="0.21422490819512155"/>
    <n v="0"/>
    <n v="3.9720273874838612E-2"/>
    <n v="0"/>
    <n v="0"/>
    <n v="0"/>
    <n v="0"/>
    <n v="0"/>
    <n v="0"/>
    <n v="0"/>
    <n v="0"/>
    <n v="0"/>
    <n v="0.1854138914540244"/>
    <s v=""/>
    <n v="0"/>
    <s v=""/>
  </r>
  <r>
    <x v="3"/>
    <d v="2019-12-01T00:00:00"/>
    <x v="7"/>
    <x v="20"/>
    <n v="9584.2518920000002"/>
    <n v="564.4037819999979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71.679947163919"/>
    <n v="0.64446329708889083"/>
    <n v="0"/>
    <n v="3.7951582067742906E-2"/>
    <n v="0"/>
    <n v="0"/>
    <n v="0"/>
    <n v="0"/>
    <n v="0"/>
    <n v="0"/>
    <n v="0"/>
    <n v="0"/>
    <n v="0"/>
    <n v="5.8888663232140967E-2"/>
    <s v=""/>
    <n v="0"/>
    <s v=""/>
  </r>
  <r>
    <x v="3"/>
    <d v="2019-12-01T00:00:00"/>
    <x v="7"/>
    <x v="21"/>
    <n v="7127.0650919999998"/>
    <n v="696.6534575535240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76.479273699237"/>
    <n v="0.46961254738120772"/>
    <n v="0"/>
    <n v="4.5903496126458068E-2"/>
    <n v="0"/>
    <n v="0"/>
    <n v="0"/>
    <n v="0"/>
    <n v="0"/>
    <n v="0"/>
    <n v="0"/>
    <n v="0"/>
    <n v="0"/>
    <n v="9.7747592951761428E-2"/>
    <s v=""/>
    <n v="0"/>
    <s v=""/>
  </r>
  <r>
    <x v="3"/>
    <d v="2019-12-01T00:00:00"/>
    <x v="7"/>
    <x v="22"/>
    <n v="6604.9894907199896"/>
    <n v="872.27234529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49.346785512915"/>
    <n v="0.45087262848141596"/>
    <n v="0"/>
    <n v="5.954342934657747E-2"/>
    <n v="0"/>
    <n v="0"/>
    <n v="0"/>
    <n v="0"/>
    <n v="0"/>
    <n v="0"/>
    <n v="0"/>
    <n v="0"/>
    <n v="0"/>
    <n v="0.13206263939136356"/>
    <s v=""/>
    <n v="0"/>
    <s v=""/>
  </r>
  <r>
    <x v="3"/>
    <d v="2019-12-01T00:00:00"/>
    <x v="7"/>
    <x v="23"/>
    <n v="50812.288359380997"/>
    <n v="5206.29093447408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04.43134535368"/>
    <n v="3.5032251282059468"/>
    <n v="0"/>
    <n v="0.35894485006072663"/>
    <n v="0"/>
    <n v="0"/>
    <n v="0"/>
    <n v="0"/>
    <n v="0"/>
    <n v="0"/>
    <n v="0"/>
    <n v="0"/>
    <n v="0"/>
    <n v="0.10246125696310804"/>
    <s v=""/>
    <n v="0"/>
    <s v=""/>
  </r>
  <r>
    <x v="3"/>
    <d v="2019-12-01T00:00:00"/>
    <x v="6"/>
    <x v="1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374.980718285773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600.58998364081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58.785995522274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814.428614484821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48.48442869292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7.492864249481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407.791945107867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1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66.412926445459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2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71.679947163919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2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76.479273699237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49.346785512915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6"/>
    <x v="2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04.43134535368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19-12-01T00:00:00"/>
    <x v="3"/>
    <x v="12"/>
    <n v="14.884"/>
    <n v="11.5507563617848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374.980718285773"/>
    <n v="1.112824034179814E-3"/>
    <n v="0"/>
    <n v="8.6360919728228392E-4"/>
    <n v="0"/>
    <n v="0"/>
    <n v="0"/>
    <n v="0"/>
    <n v="0"/>
    <n v="0"/>
    <n v="0"/>
    <n v="0"/>
    <n v="0"/>
    <n v="0.7760518920844397"/>
    <s v=""/>
    <n v="0"/>
    <s v=""/>
  </r>
  <r>
    <x v="3"/>
    <d v="2019-12-01T00:00:00"/>
    <x v="3"/>
    <x v="13"/>
    <n v="9.1199999999999992"/>
    <n v="8.128005270499999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600.58998364081"/>
    <n v="6.7055914566719558E-4"/>
    <n v="0"/>
    <n v="5.9762152085141918E-4"/>
    <n v="0"/>
    <n v="0"/>
    <n v="0"/>
    <n v="0"/>
    <n v="0"/>
    <n v="0"/>
    <n v="0"/>
    <n v="0"/>
    <n v="0"/>
    <n v="0.89122864808114033"/>
    <s v=""/>
    <n v="0"/>
    <s v=""/>
  </r>
  <r>
    <x v="3"/>
    <d v="2019-12-01T00:00:00"/>
    <x v="3"/>
    <x v="14"/>
    <n v="24.920999999999999"/>
    <n v="16.66516993009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58.785995522274"/>
    <n v="1.811278989884021E-3"/>
    <n v="0"/>
    <n v="1.2112383996323217E-3"/>
    <n v="0"/>
    <n v="0"/>
    <n v="0"/>
    <n v="0"/>
    <n v="0"/>
    <n v="0"/>
    <n v="0"/>
    <n v="0"/>
    <n v="0"/>
    <n v="0.66871995225311986"/>
    <s v=""/>
    <n v="0"/>
    <s v=""/>
  </r>
  <r>
    <x v="3"/>
    <d v="2019-12-01T00:00:00"/>
    <x v="3"/>
    <x v="15"/>
    <n v="17.308"/>
    <n v="14.686580434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814.428614484821"/>
    <n v="1.2528929341204941E-3"/>
    <n v="0"/>
    <n v="1.0631333979894545E-3"/>
    <n v="0"/>
    <n v="0"/>
    <n v="0"/>
    <n v="0"/>
    <n v="0"/>
    <n v="0"/>
    <n v="0"/>
    <n v="0"/>
    <n v="0"/>
    <n v="0.84854289543563677"/>
    <s v=""/>
    <n v="0"/>
    <s v=""/>
  </r>
  <r>
    <x v="3"/>
    <d v="2019-12-01T00:00:00"/>
    <x v="3"/>
    <x v="16"/>
    <n v="4.5060000000000002"/>
    <n v="4.00244858010000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48.48442869292"/>
    <n v="3.2074634263015955E-4"/>
    <n v="0"/>
    <n v="2.8490251745058815E-4"/>
    <n v="0"/>
    <n v="0"/>
    <n v="0"/>
    <n v="0"/>
    <n v="0"/>
    <n v="0"/>
    <n v="0"/>
    <n v="0"/>
    <n v="0"/>
    <n v="0.88824868621837549"/>
    <s v=""/>
    <n v="0"/>
    <s v=""/>
  </r>
  <r>
    <x v="3"/>
    <d v="2019-12-01T00:00:00"/>
    <x v="3"/>
    <x v="17"/>
    <n v="3.7109999999999999"/>
    <n v="2.468805454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7.492864249481"/>
    <n v="2.6436344694080879E-4"/>
    <n v="0"/>
    <n v="1.7587225001463929E-4"/>
    <n v="0"/>
    <n v="0"/>
    <n v="0"/>
    <n v="0"/>
    <n v="0"/>
    <n v="0"/>
    <n v="0"/>
    <n v="0"/>
    <n v="0"/>
    <n v="0.66526689695499863"/>
    <s v=""/>
    <n v="0"/>
    <s v=""/>
  </r>
  <r>
    <x v="3"/>
    <d v="2019-12-01T00:00:00"/>
    <x v="3"/>
    <x v="18"/>
    <n v="10.436999999999999"/>
    <n v="7.406317487099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407.791945107867"/>
    <n v="7.2439968870759955E-4"/>
    <n v="0"/>
    <n v="5.140494473627375E-4"/>
    <n v="0"/>
    <n v="0"/>
    <n v="0"/>
    <n v="0"/>
    <n v="0"/>
    <n v="0"/>
    <n v="0"/>
    <n v="0"/>
    <n v="0"/>
    <n v="0.70962129798792761"/>
    <s v=""/>
    <n v="0"/>
    <s v=""/>
  </r>
  <r>
    <x v="3"/>
    <d v="2019-12-01T00:00:00"/>
    <x v="3"/>
    <x v="19"/>
    <n v="54.052"/>
    <n v="28.26706489900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66.412926445459"/>
    <n v="3.7107282536161042E-3"/>
    <n v="0"/>
    <n v="1.9405645742529296E-3"/>
    <n v="0"/>
    <n v="0"/>
    <n v="0"/>
    <n v="0"/>
    <n v="0"/>
    <n v="0"/>
    <n v="0"/>
    <n v="0"/>
    <n v="0"/>
    <n v="0.52296057313327904"/>
    <s v=""/>
    <n v="0"/>
    <s v=""/>
  </r>
  <r>
    <x v="3"/>
    <d v="2019-12-01T00:00:00"/>
    <x v="3"/>
    <x v="20"/>
    <n v="156.68020000000001"/>
    <n v="70.63853452050000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71.679947163919"/>
    <n v="1.0535474173506502E-2"/>
    <n v="0"/>
    <n v="4.7498691991398733E-3"/>
    <n v="0"/>
    <n v="0"/>
    <n v="0"/>
    <n v="0"/>
    <n v="0"/>
    <n v="0"/>
    <n v="0"/>
    <n v="0"/>
    <n v="0"/>
    <n v="0.45084531753533624"/>
    <s v=""/>
    <n v="0"/>
    <s v=""/>
  </r>
  <r>
    <x v="3"/>
    <d v="2019-12-01T00:00:00"/>
    <x v="3"/>
    <x v="21"/>
    <n v="108.374"/>
    <n v="59.7030229685882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76.479273699237"/>
    <n v="7.1409183938867561E-3"/>
    <n v="0"/>
    <n v="3.9339178667118953E-3"/>
    <n v="0"/>
    <n v="0"/>
    <n v="0"/>
    <n v="0"/>
    <n v="0"/>
    <n v="0"/>
    <n v="0"/>
    <n v="0"/>
    <n v="0"/>
    <n v="0.55089802875771121"/>
    <s v=""/>
    <n v="0"/>
    <s v=""/>
  </r>
  <r>
    <x v="3"/>
    <d v="2019-12-01T00:00:00"/>
    <x v="3"/>
    <x v="22"/>
    <n v="232.06469999999999"/>
    <n v="108.2506094097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49.346785512915"/>
    <n v="1.5841300188858539E-2"/>
    <n v="0"/>
    <n v="7.3894495771546333E-3"/>
    <n v="0"/>
    <n v="0"/>
    <n v="0"/>
    <n v="0"/>
    <n v="0"/>
    <n v="0"/>
    <n v="0"/>
    <n v="0"/>
    <n v="0"/>
    <n v="0.46646736625518664"/>
    <s v=""/>
    <n v="0"/>
    <s v=""/>
  </r>
  <r>
    <x v="3"/>
    <d v="2019-12-01T00:00:00"/>
    <x v="3"/>
    <x v="23"/>
    <n v="37.427"/>
    <n v="20.527191559954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04.43134535368"/>
    <n v="2.5803838226301293E-3"/>
    <n v="0"/>
    <n v="1.4152358731754444E-3"/>
    <n v="0"/>
    <n v="0"/>
    <n v="0"/>
    <n v="0"/>
    <n v="0"/>
    <n v="0"/>
    <n v="0"/>
    <n v="0"/>
    <n v="0"/>
    <n v="0.54845944264715052"/>
    <s v=""/>
    <n v="0"/>
    <s v=""/>
  </r>
  <r>
    <x v="3"/>
    <d v="2019-12-01T00:00:00"/>
    <x v="4"/>
    <x v="12"/>
    <n v="21594.855079599998"/>
    <n v="4546.2814876984976"/>
    <n v="1864.7"/>
    <n v="807.799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374.980718285773"/>
    <n v="1.61457093168563"/>
    <n v="0"/>
    <n v="0.33990938629788015"/>
    <n v="0"/>
    <n v="0.1394170234167629"/>
    <n v="0"/>
    <n v="6.0396273984575359E-2"/>
    <n v="0"/>
    <n v="0"/>
    <n v="0"/>
    <n v="0"/>
    <n v="0"/>
    <n v="0.21052614018203025"/>
    <s v=""/>
    <n v="0.17768345452998754"/>
    <s v=""/>
  </r>
  <r>
    <x v="3"/>
    <d v="2019-12-01T00:00:00"/>
    <x v="4"/>
    <x v="13"/>
    <n v="14468.28992021"/>
    <n v="4598.2022181835991"/>
    <n v="3038.9849999999997"/>
    <n v="1168.188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600.58998364081"/>
    <n v="1.0637986982633021"/>
    <n v="0"/>
    <n v="0.33808843761296031"/>
    <n v="0"/>
    <n v="0.22344508610695421"/>
    <n v="0"/>
    <n v="8.5892450357310315E-2"/>
    <n v="0"/>
    <n v="0"/>
    <n v="0"/>
    <n v="0"/>
    <n v="0"/>
    <n v="0.3178124189895179"/>
    <s v=""/>
    <n v="0.25405320265829079"/>
    <s v=""/>
  </r>
  <r>
    <x v="3"/>
    <d v="2019-12-01T00:00:00"/>
    <x v="4"/>
    <x v="14"/>
    <n v="99895.656100630993"/>
    <n v="11179.660088903011"/>
    <n v="3952.84"/>
    <n v="1537.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58.785995522274"/>
    <n v="7.2604993008206913"/>
    <n v="0"/>
    <n v="0.81254698579812012"/>
    <n v="0"/>
    <n v="0.28729569609458505"/>
    <n v="0"/>
    <n v="0.1117202491920619"/>
    <n v="0"/>
    <n v="0"/>
    <n v="0"/>
    <n v="0"/>
    <n v="0"/>
    <n v="0.11191337566911876"/>
    <s v=""/>
    <n v="0.13749389406979987"/>
    <s v=""/>
  </r>
  <r>
    <x v="3"/>
    <d v="2019-12-01T00:00:00"/>
    <x v="4"/>
    <x v="15"/>
    <n v="12178.248276716002"/>
    <n v="3308.504745721455"/>
    <n v="2235.96"/>
    <n v="88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814.428614484821"/>
    <n v="0.88156004251574782"/>
    <n v="0"/>
    <n v="0.23949631490747245"/>
    <n v="0"/>
    <n v="0.161856857232266"/>
    <n v="0"/>
    <n v="6.4114124783367324E-2"/>
    <n v="0"/>
    <n v="0"/>
    <n v="0"/>
    <n v="0"/>
    <n v="0"/>
    <n v="0.27167328753241921"/>
    <s v=""/>
    <n v="0.26770401376796682"/>
    <s v=""/>
  </r>
  <r>
    <x v="3"/>
    <d v="2019-12-01T00:00:00"/>
    <x v="4"/>
    <x v="16"/>
    <n v="23995.82443543"/>
    <n v="8185.0799179048108"/>
    <n v="4989.25"/>
    <n v="2472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48.48442869292"/>
    <n v="1.7080721096448257"/>
    <n v="0"/>
    <n v="0.58263081398214256"/>
    <n v="0"/>
    <n v="0.35514507100921511"/>
    <n v="0"/>
    <n v="0.17596631241951"/>
    <n v="0"/>
    <n v="0"/>
    <n v="0"/>
    <n v="0"/>
    <n v="0"/>
    <n v="0.34110434254634253"/>
    <s v=""/>
    <n v="0.30202026428506629"/>
    <s v=""/>
  </r>
  <r>
    <x v="3"/>
    <d v="2019-12-01T00:00:00"/>
    <x v="4"/>
    <x v="17"/>
    <n v="11886.352441879999"/>
    <n v="3716.3097252596003"/>
    <n v="2201"/>
    <n v="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037.492864249481"/>
    <n v="0.84675750554801843"/>
    <n v="0"/>
    <n v="0.2647417000456152"/>
    <n v="0"/>
    <n v="0.15679438068356782"/>
    <n v="0"/>
    <n v="7.0240463132211661E-2"/>
    <n v="0"/>
    <n v="0"/>
    <n v="0"/>
    <n v="0"/>
    <n v="0"/>
    <n v="0.31265350269824338"/>
    <s v=""/>
    <n v="0.26531696034326735"/>
    <s v=""/>
  </r>
  <r>
    <x v="3"/>
    <d v="2019-12-01T00:00:00"/>
    <x v="4"/>
    <x v="18"/>
    <n v="11192.25162359999"/>
    <n v="3344.7647539701998"/>
    <n v="2426"/>
    <n v="1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407.791945107867"/>
    <n v="0.77681935346104813"/>
    <n v="0"/>
    <n v="0.23214971223303285"/>
    <n v="0"/>
    <n v="0.16838110997457476"/>
    <n v="0"/>
    <n v="7.7249866200206796E-2"/>
    <n v="0"/>
    <n v="0"/>
    <n v="0"/>
    <n v="0"/>
    <n v="0"/>
    <n v="0.2988464579296472"/>
    <s v=""/>
    <n v="0.33275882815940372"/>
    <s v=""/>
  </r>
  <r>
    <x v="3"/>
    <d v="2019-12-01T00:00:00"/>
    <x v="4"/>
    <x v="19"/>
    <n v="22512.672283365009"/>
    <n v="6864.6501244160036"/>
    <n v="4333.5182999999997"/>
    <n v="1805.567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66.412926445459"/>
    <n v="1.5455192981995618"/>
    <n v="0"/>
    <n v="0.47126565470028431"/>
    <n v="0"/>
    <n v="0.29750071770466269"/>
    <n v="0"/>
    <n v="0.12395416147526447"/>
    <n v="0"/>
    <n v="0"/>
    <n v="0"/>
    <n v="0"/>
    <n v="0"/>
    <n v="0.30492382414718522"/>
    <s v=""/>
    <n v="0.26302396586506371"/>
    <s v=""/>
  </r>
  <r>
    <x v="3"/>
    <d v="2019-12-01T00:00:00"/>
    <x v="4"/>
    <x v="20"/>
    <n v="18657.763414500001"/>
    <n v="3003.6540101296978"/>
    <n v="3264.6570000000002"/>
    <n v="1095.7005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71.679947163919"/>
    <n v="1.2545834418698676"/>
    <n v="0"/>
    <n v="0.20197139938467443"/>
    <n v="0"/>
    <n v="0.219521736051251"/>
    <n v="0"/>
    <n v="7.3676989008155322E-2"/>
    <n v="0"/>
    <n v="0"/>
    <n v="0"/>
    <n v="0"/>
    <n v="0"/>
    <n v="0.16098682052080202"/>
    <s v=""/>
    <n v="0.36478921883305981"/>
    <s v=""/>
  </r>
  <r>
    <x v="3"/>
    <d v="2019-12-01T00:00:00"/>
    <x v="4"/>
    <x v="21"/>
    <n v="17884.937475257"/>
    <n v="4004.2023231698327"/>
    <n v="2430.6419000000001"/>
    <n v="1040.4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76.479273699237"/>
    <n v="1.1784641979679378"/>
    <n v="0"/>
    <n v="0.26384263773937972"/>
    <n v="0"/>
    <n v="0.16015848314782008"/>
    <n v="0"/>
    <n v="6.855698750915841E-2"/>
    <n v="0"/>
    <n v="0"/>
    <n v="0"/>
    <n v="0"/>
    <n v="0"/>
    <n v="0.22388685052488802"/>
    <s v=""/>
    <n v="0.25984044162292713"/>
    <s v=""/>
  </r>
  <r>
    <x v="3"/>
    <d v="2019-12-01T00:00:00"/>
    <x v="4"/>
    <x v="22"/>
    <n v="20385.205354393987"/>
    <n v="6067.4066177995001"/>
    <n v="2814.0140000000001"/>
    <n v="1575.5621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49.346785512915"/>
    <n v="1.3915436403316903"/>
    <n v="0"/>
    <n v="0.41417591559780004"/>
    <n v="0"/>
    <n v="0.1920914318707265"/>
    <n v="0"/>
    <n v="0.10755169654104378"/>
    <n v="0"/>
    <n v="0"/>
    <n v="0"/>
    <n v="0"/>
    <n v="0"/>
    <n v="0.29763774817660515"/>
    <s v=""/>
    <n v="0.25967636574379088"/>
    <s v=""/>
  </r>
  <r>
    <x v="3"/>
    <d v="2019-12-01T00:00:00"/>
    <x v="4"/>
    <x v="23"/>
    <n v="73856.986566832988"/>
    <n v="13827.898228203096"/>
    <n v="6850.3778000000002"/>
    <n v="3453.9325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04.43134535368"/>
    <n v="5.0920291053321565"/>
    <n v="0"/>
    <n v="0.95335679827480424"/>
    <n v="0"/>
    <n v="0.47229551003352066"/>
    <n v="0"/>
    <n v="0.23812946662720605"/>
    <n v="0"/>
    <n v="0"/>
    <n v="0"/>
    <n v="0"/>
    <n v="0"/>
    <n v="0.18722532384516213"/>
    <s v=""/>
    <n v="0.24978000582586232"/>
    <s v=""/>
  </r>
  <r>
    <x v="4"/>
    <d v="2019-12-01T00:00:00"/>
    <x v="0"/>
    <x v="12"/>
    <n v="69.376302924122726"/>
    <n v="32.291076403034147"/>
    <n v="11.398010646951693"/>
    <n v="5.38447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60322889537202"/>
    <n v="1.3709856947580596"/>
    <n v="0"/>
    <n v="0.63812284527929342"/>
    <n v="0"/>
    <n v="0.22524275418310535"/>
    <n v="0"/>
    <n v="0.10640566061768528"/>
    <n v="0"/>
    <n v="0"/>
    <n v="0"/>
    <n v="0"/>
    <n v="0"/>
    <n v="0.46544821562992611"/>
    <s v=""/>
    <n v="0.16674792542666872"/>
    <s v=""/>
  </r>
  <r>
    <x v="4"/>
    <d v="2019-12-01T00:00:00"/>
    <x v="0"/>
    <x v="13"/>
    <n v="65.436125636170303"/>
    <n v="37.137819729834298"/>
    <n v="16.61161489897415"/>
    <n v="9.51623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930546332140146"/>
    <n v="1.2600700408127898"/>
    <n v="0"/>
    <n v="0.71514402125304555"/>
    <n v="0"/>
    <n v="0.31988138142681383"/>
    <n v="0"/>
    <n v="0.18324937194258514"/>
    <n v="0"/>
    <n v="0"/>
    <n v="0"/>
    <n v="0"/>
    <n v="0"/>
    <n v="0.56754307148811534"/>
    <s v=""/>
    <n v="0.25624121365302505"/>
    <s v=""/>
  </r>
  <r>
    <x v="4"/>
    <d v="2019-12-01T00:00:00"/>
    <x v="0"/>
    <x v="14"/>
    <n v="74.733148624436183"/>
    <n v="34.048787261834676"/>
    <n v="16.924305215555432"/>
    <n v="8.511274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14297846058811"/>
    <n v="1.4340238996444226"/>
    <n v="0"/>
    <n v="0.65334828768895414"/>
    <n v="0"/>
    <n v="0.32475358807574045"/>
    <n v="0"/>
    <n v="0.16331938358148046"/>
    <n v="0"/>
    <n v="0"/>
    <n v="0"/>
    <n v="0"/>
    <n v="0"/>
    <n v="0.45560488067943428"/>
    <s v=""/>
    <n v="0.24997292662873483"/>
    <s v=""/>
  </r>
  <r>
    <x v="4"/>
    <d v="2019-12-01T00:00:00"/>
    <x v="0"/>
    <x v="15"/>
    <n v="58.795768049470261"/>
    <n v="29.630429188470895"/>
    <n v="14.386777029379251"/>
    <n v="7.780521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52206283652239"/>
    <n v="1.1295538123604174"/>
    <n v="0"/>
    <n v="0.56924444329993307"/>
    <n v="0"/>
    <n v="0.27639130128279749"/>
    <n v="0"/>
    <n v="0.14947533554295445"/>
    <n v="0"/>
    <n v="0"/>
    <n v="0"/>
    <n v="0"/>
    <n v="0"/>
    <n v="0.50395513438212258"/>
    <s v=""/>
    <n v="0.26258549785122165"/>
    <s v=""/>
  </r>
  <r>
    <x v="4"/>
    <d v="2019-12-01T00:00:00"/>
    <x v="0"/>
    <x v="16"/>
    <n v="70.663265701088918"/>
    <n v="47.015009216869942"/>
    <n v="18.618728250207333"/>
    <n v="12.641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7252962069349"/>
    <n v="1.3518241074967023"/>
    <n v="0"/>
    <n v="0.8994209684900687"/>
    <n v="0"/>
    <n v="0.35618571332420473"/>
    <n v="0"/>
    <n v="0.24183354223966272"/>
    <n v="0"/>
    <n v="0"/>
    <n v="0"/>
    <n v="0"/>
    <n v="0"/>
    <n v="0.66533875487367189"/>
    <s v=""/>
    <n v="0.26887692272245822"/>
    <s v=""/>
  </r>
  <r>
    <x v="4"/>
    <d v="2019-12-01T00:00:00"/>
    <x v="0"/>
    <x v="17"/>
    <n v="88.156041394330032"/>
    <n v="62.045625465284743"/>
    <n v="7.5517332412550138"/>
    <n v="7.62737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12256365089462"/>
    <n v="1.6594839430880031"/>
    <n v="0"/>
    <n v="1.1679712197820455"/>
    <n v="0"/>
    <n v="0.14215679218500663"/>
    <n v="0"/>
    <n v="0.14358079647896566"/>
    <n v="0"/>
    <n v="0"/>
    <n v="0"/>
    <n v="0"/>
    <n v="0"/>
    <n v="0.70381592099569212"/>
    <s v=""/>
    <n v="0.12293179322154803"/>
    <s v=""/>
  </r>
  <r>
    <x v="4"/>
    <d v="2019-12-01T00:00:00"/>
    <x v="0"/>
    <x v="18"/>
    <n v="49.22446111156637"/>
    <n v="25.024867036131706"/>
    <n v="11.885867091535598"/>
    <n v="7.097062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393455886357103"/>
    <n v="0.92191936810263708"/>
    <n v="0"/>
    <n v="0.46868790604966193"/>
    <n v="0"/>
    <n v="0.22260906124588634"/>
    <n v="0"/>
    <n v="0.13292007198607678"/>
    <n v="0"/>
    <n v="0"/>
    <n v="0"/>
    <n v="0"/>
    <n v="0"/>
    <n v="0.50838275261994825"/>
    <s v=""/>
    <n v="0.28360038795622911"/>
    <s v=""/>
  </r>
  <r>
    <x v="4"/>
    <d v="2019-12-01T00:00:00"/>
    <x v="0"/>
    <x v="19"/>
    <n v="58.536900311407791"/>
    <n v="30.815894227422675"/>
    <n v="13.216034774882937"/>
    <n v="7.171342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285597042458193"/>
    <n v="1.0985501441367982"/>
    <n v="0"/>
    <n v="0.57831564133303115"/>
    <n v="0"/>
    <n v="0.24802264605109603"/>
    <n v="0"/>
    <n v="0.1345831218572224"/>
    <n v="0"/>
    <n v="0"/>
    <n v="0"/>
    <n v="0"/>
    <n v="0"/>
    <n v="0.52643536066116592"/>
    <s v=""/>
    <n v="0.23271568714103105"/>
    <s v=""/>
  </r>
  <r>
    <x v="4"/>
    <d v="2019-12-01T00:00:00"/>
    <x v="0"/>
    <x v="20"/>
    <n v="72.682872144951318"/>
    <n v="36.035560914012123"/>
    <n v="15.204054690725286"/>
    <n v="8.684385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4.00027447314023"/>
    <n v="1.3459722724391674"/>
    <n v="0"/>
    <n v="0.66732181022406156"/>
    <n v="0"/>
    <n v="0.28155513724819664"/>
    <n v="0"/>
    <n v="0.16082112701704171"/>
    <n v="0"/>
    <n v="0"/>
    <n v="0"/>
    <n v="0"/>
    <n v="0"/>
    <n v="0.49579164733813036"/>
    <s v=""/>
    <n v="0.24099486117956195"/>
    <s v=""/>
  </r>
  <r>
    <x v="4"/>
    <d v="2019-12-01T00:00:00"/>
    <x v="0"/>
    <x v="21"/>
    <n v="79.147096297698326"/>
    <n v="42.031958877522278"/>
    <n v="16.748805667867263"/>
    <n v="9.834841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944187208716812"/>
    <n v="1.4672034262277103"/>
    <n v="0"/>
    <n v="0.77917494084942585"/>
    <n v="0"/>
    <n v="0.31048397491029084"/>
    <n v="0"/>
    <n v="0.18231512066254274"/>
    <n v="0"/>
    <n v="0"/>
    <n v="0"/>
    <n v="0"/>
    <n v="0"/>
    <n v="0.5310612876993771"/>
    <s v=""/>
    <n v="0.23398483588780458"/>
    <s v=""/>
  </r>
  <r>
    <x v="4"/>
    <d v="2019-12-01T00:00:00"/>
    <x v="0"/>
    <x v="22"/>
    <n v="79.776166695105445"/>
    <n v="42.514211266252246"/>
    <n v="16.816146320733104"/>
    <n v="9.575483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747979573801047"/>
    <n v="1.5124023202346275"/>
    <n v="0"/>
    <n v="0.80598748254934627"/>
    <n v="0"/>
    <n v="0.31880171442785221"/>
    <n v="0"/>
    <n v="0.18153269712639319"/>
    <n v="0"/>
    <n v="0"/>
    <n v="0"/>
    <n v="0"/>
    <n v="0"/>
    <n v="0.53291870275913678"/>
    <s v=""/>
    <n v="0.22523016927285708"/>
    <s v=""/>
  </r>
  <r>
    <x v="4"/>
    <d v="2019-12-01T00:00:00"/>
    <x v="0"/>
    <x v="23"/>
    <n v="95.089927606351438"/>
    <n v="68.405195496509549"/>
    <n v="20.829797222208985"/>
    <n v="17.587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823162274618589"/>
    <n v="1.8001559072134903"/>
    <n v="0"/>
    <n v="1.2949848617711039"/>
    <n v="0"/>
    <n v="0.39433075047492294"/>
    <n v="0"/>
    <n v="0.33295827517034038"/>
    <n v="0"/>
    <n v="0"/>
    <n v="0"/>
    <n v="0"/>
    <n v="0"/>
    <n v="0.71937372567670865"/>
    <s v=""/>
    <n v="0.25711364279190524"/>
    <s v=""/>
  </r>
  <r>
    <x v="4"/>
    <d v="2019-12-01T00:00:00"/>
    <x v="1"/>
    <x v="12"/>
    <n v="58.94781631578126"/>
    <n v="27.122942739187927"/>
    <n v="13.677334354995411"/>
    <n v="6.513127303428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60322889537202"/>
    <n v="1.1649022720993285"/>
    <n v="0"/>
    <n v="0.53599233351823694"/>
    <n v="0"/>
    <n v="0.27028580297266935"/>
    <n v="0"/>
    <n v="0.12870971765251019"/>
    <n v="0"/>
    <n v="0"/>
    <n v="0"/>
    <n v="0"/>
    <n v="0"/>
    <n v="0.46011785396580812"/>
    <s v=""/>
    <n v="0.24013350490978783"/>
    <s v=""/>
  </r>
  <r>
    <x v="4"/>
    <d v="2019-12-01T00:00:00"/>
    <x v="1"/>
    <x v="13"/>
    <n v="81.777608249605038"/>
    <n v="36.789627975559391"/>
    <n v="19.727916455927147"/>
    <n v="9.0458638181022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930546332140146"/>
    <n v="1.5747496228244446"/>
    <n v="0"/>
    <n v="0.70843907052813071"/>
    <n v="0"/>
    <n v="0.37989040842648353"/>
    <n v="0"/>
    <n v="0.17419157811755312"/>
    <n v="0"/>
    <n v="0"/>
    <n v="0"/>
    <n v="0"/>
    <n v="0"/>
    <n v="0.44987410078402573"/>
    <s v=""/>
    <n v="0.24588081793356753"/>
    <s v=""/>
  </r>
  <r>
    <x v="4"/>
    <d v="2019-12-01T00:00:00"/>
    <x v="1"/>
    <x v="14"/>
    <n v="106.44642431021886"/>
    <n v="57.088889502236661"/>
    <n v="24.228220817310024"/>
    <n v="17.164761730162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14297846058811"/>
    <n v="2.0425570085325244"/>
    <n v="0"/>
    <n v="1.0954554097777998"/>
    <n v="0"/>
    <n v="0.46490544473760581"/>
    <n v="0"/>
    <n v="0.32936761003412307"/>
    <n v="0"/>
    <n v="0"/>
    <n v="0"/>
    <n v="0"/>
    <n v="0"/>
    <n v="0.53631570879132029"/>
    <s v=""/>
    <n v="0.30066729060284747"/>
    <s v=""/>
  </r>
  <r>
    <x v="4"/>
    <d v="2019-12-01T00:00:00"/>
    <x v="1"/>
    <x v="15"/>
    <n v="83.259970718826636"/>
    <n v="43.418944702500639"/>
    <n v="17.100399786261828"/>
    <n v="9.8312353355706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52206283652239"/>
    <n v="1.5995473902702881"/>
    <n v="0"/>
    <n v="0.83414225452604873"/>
    <n v="0"/>
    <n v="0.32852401477615101"/>
    <n v="0"/>
    <n v="0.1888725961392779"/>
    <n v="0"/>
    <n v="0"/>
    <n v="0"/>
    <n v="0"/>
    <n v="0"/>
    <n v="0.52148642772321807"/>
    <s v=""/>
    <n v="0.22642732113672076"/>
    <s v=""/>
  </r>
  <r>
    <x v="4"/>
    <d v="2019-12-01T00:00:00"/>
    <x v="1"/>
    <x v="16"/>
    <n v="74.332974795572511"/>
    <n v="44.460333264480305"/>
    <n v="17.798213975941042"/>
    <n v="15.701433093660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7252962069349"/>
    <n v="1.4220275034507952"/>
    <n v="0"/>
    <n v="0.85054872199793985"/>
    <n v="0"/>
    <n v="0.34048885915969024"/>
    <n v="0"/>
    <n v="0.30037637756571917"/>
    <n v="0"/>
    <n v="0"/>
    <n v="0"/>
    <n v="0"/>
    <n v="0"/>
    <n v="0.59812396028483028"/>
    <s v=""/>
    <n v="0.35315599188737212"/>
    <s v=""/>
  </r>
  <r>
    <x v="4"/>
    <d v="2019-12-01T00:00:00"/>
    <x v="1"/>
    <x v="17"/>
    <n v="75.820497962182031"/>
    <n v="59.441165993096526"/>
    <n v="0.90107465709132661"/>
    <n v="4.9770679090693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12256365089462"/>
    <n v="1.4272748292129001"/>
    <n v="0"/>
    <n v="1.1189438518766874"/>
    <n v="0"/>
    <n v="1.6962183207363937E-2"/>
    <n v="0"/>
    <n v="9.3690280871554718E-2"/>
    <n v="0"/>
    <n v="0"/>
    <n v="0"/>
    <n v="0"/>
    <n v="0"/>
    <n v="0.7839722448505253"/>
    <s v=""/>
    <n v="8.3730993931838332E-2"/>
    <s v=""/>
  </r>
  <r>
    <x v="4"/>
    <d v="2019-12-01T00:00:00"/>
    <x v="1"/>
    <x v="18"/>
    <n v="87.326459229107726"/>
    <n v="52.033952159818419"/>
    <n v="25.962285449145895"/>
    <n v="12.234879513871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393455886357103"/>
    <n v="1.6355273840107634"/>
    <n v="0"/>
    <n v="0.97453800837630256"/>
    <n v="0"/>
    <n v="0.48624470954650612"/>
    <n v="0"/>
    <n v="0.22914567545340922"/>
    <n v="0"/>
    <n v="0"/>
    <n v="0"/>
    <n v="0"/>
    <n v="0"/>
    <n v="0.59585551297005312"/>
    <s v=""/>
    <n v="0.23513262026095161"/>
    <s v=""/>
  </r>
  <r>
    <x v="4"/>
    <d v="2019-12-01T00:00:00"/>
    <x v="1"/>
    <x v="19"/>
    <n v="149.14402717512044"/>
    <n v="88.199828748382103"/>
    <n v="28.591798173334134"/>
    <n v="18.12840727916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285597042458193"/>
    <n v="2.7989557301250061"/>
    <n v="0"/>
    <n v="1.6552283101586363"/>
    <n v="0"/>
    <n v="0.53657648145618164"/>
    <n v="0"/>
    <n v="0.34021214522048832"/>
    <n v="0"/>
    <n v="0"/>
    <n v="0"/>
    <n v="0"/>
    <n v="0"/>
    <n v="0.59137352275475641"/>
    <s v=""/>
    <n v="0.20553789657445054"/>
    <s v=""/>
  </r>
  <r>
    <x v="4"/>
    <d v="2019-12-01T00:00:00"/>
    <x v="1"/>
    <x v="20"/>
    <n v="93.759313435822321"/>
    <n v="57.615403550692136"/>
    <n v="25.023112519389372"/>
    <n v="16.326410844290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4.00027447314023"/>
    <n v="1.7362747569451384"/>
    <n v="0"/>
    <n v="1.0669464944914322"/>
    <n v="0"/>
    <n v="0.46338861725297126"/>
    <n v="0"/>
    <n v="0.30233940481935184"/>
    <n v="0"/>
    <n v="0"/>
    <n v="0"/>
    <n v="0"/>
    <n v="0"/>
    <n v="0.61450325774974379"/>
    <s v=""/>
    <n v="0.28336885343389606"/>
    <s v=""/>
  </r>
  <r>
    <x v="4"/>
    <d v="2019-12-01T00:00:00"/>
    <x v="1"/>
    <x v="21"/>
    <n v="96.763052131073124"/>
    <n v="56.26882771949132"/>
    <n v="28.402721378100594"/>
    <n v="17.41233351811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944187208716812"/>
    <n v="1.793762352126741"/>
    <n v="0"/>
    <n v="1.0430934384418507"/>
    <n v="0"/>
    <n v="0.52652051773821174"/>
    <n v="0"/>
    <n v="0.32278424088116581"/>
    <n v="0"/>
    <n v="0"/>
    <n v="0"/>
    <n v="0"/>
    <n v="0"/>
    <n v="0.58151150134527374"/>
    <s v=""/>
    <n v="0.30944901864528418"/>
    <s v=""/>
  </r>
  <r>
    <x v="4"/>
    <d v="2019-12-01T00:00:00"/>
    <x v="1"/>
    <x v="22"/>
    <n v="115.04362813459723"/>
    <n v="76.788560551908759"/>
    <n v="32.403818946012663"/>
    <n v="20.974198319312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747979573801047"/>
    <n v="2.1810053970623984"/>
    <n v="0"/>
    <n v="1.4557630675592403"/>
    <n v="0"/>
    <n v="0.61431393596176798"/>
    <n v="0"/>
    <n v="0.39763036402117707"/>
    <n v="0"/>
    <n v="0"/>
    <n v="0"/>
    <n v="0"/>
    <n v="0"/>
    <n v="0.66747339072155032"/>
    <s v=""/>
    <n v="0.27314222546382605"/>
    <s v=""/>
  </r>
  <r>
    <x v="4"/>
    <d v="2019-12-01T00:00:00"/>
    <x v="1"/>
    <x v="23"/>
    <n v="73.79447837835805"/>
    <n v="64.319334993497961"/>
    <n v="16.471015308276044"/>
    <n v="14.77014661438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823162274618589"/>
    <n v="1.3970098570531082"/>
    <n v="0"/>
    <n v="1.2176350718859414"/>
    <n v="0"/>
    <n v="0.31181426099872728"/>
    <n v="0"/>
    <n v="0.2796149639356641"/>
    <n v="0"/>
    <n v="0"/>
    <n v="0"/>
    <n v="0"/>
    <n v="0"/>
    <n v="0.87160091658512351"/>
    <s v=""/>
    <n v="0.22963773826141584"/>
    <s v=""/>
  </r>
  <r>
    <x v="4"/>
    <d v="2019-12-01T00:00:00"/>
    <x v="7"/>
    <x v="12"/>
    <n v="15.636484295647506"/>
    <n v="2.376535981244021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60322889537202"/>
    <n v="0.30900171070066951"/>
    <n v="0"/>
    <n v="4.6964117371991861E-2"/>
    <n v="0"/>
    <n v="0"/>
    <n v="0"/>
    <n v="0"/>
    <n v="0"/>
    <n v="0"/>
    <n v="0"/>
    <n v="0"/>
    <n v="0"/>
    <n v="0.15198659342532275"/>
    <s v=""/>
    <n v="0"/>
    <s v=""/>
  </r>
  <r>
    <x v="4"/>
    <d v="2019-12-01T00:00:00"/>
    <x v="7"/>
    <x v="13"/>
    <n v="3.1494522434607699"/>
    <n v="1.130824990623280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930546332140146"/>
    <n v="6.0647392833445966E-2"/>
    <n v="0"/>
    <n v="2.177571911896883E-2"/>
    <n v="0"/>
    <n v="0"/>
    <n v="0"/>
    <n v="0"/>
    <n v="0"/>
    <n v="0"/>
    <n v="0"/>
    <n v="0"/>
    <n v="0"/>
    <n v="0.3590544968482125"/>
    <s v=""/>
    <n v="0"/>
    <s v=""/>
  </r>
  <r>
    <x v="4"/>
    <d v="2019-12-01T00:00:00"/>
    <x v="7"/>
    <x v="14"/>
    <n v="2.5978535057600016"/>
    <n v="1.120569324582170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14297846058811"/>
    <n v="4.9849151060882356E-2"/>
    <n v="0"/>
    <n v="2.150214760433378E-2"/>
    <n v="0"/>
    <n v="0"/>
    <n v="0"/>
    <n v="0"/>
    <n v="0"/>
    <n v="0"/>
    <n v="0"/>
    <n v="0"/>
    <n v="0"/>
    <n v="0.43134430871395429"/>
    <s v=""/>
    <n v="0"/>
    <s v=""/>
  </r>
  <r>
    <x v="4"/>
    <d v="2019-12-01T00:00:00"/>
    <x v="7"/>
    <x v="15"/>
    <n v="2.5947064563300106"/>
    <n v="0.642181874588027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52206283652239"/>
    <n v="4.9848155180790416E-2"/>
    <n v="0"/>
    <n v="1.2337265227309189E-2"/>
    <n v="0"/>
    <n v="0"/>
    <n v="0"/>
    <n v="0"/>
    <n v="0"/>
    <n v="0"/>
    <n v="0"/>
    <n v="0"/>
    <n v="0"/>
    <n v="0.24749692706909848"/>
    <s v=""/>
    <n v="0"/>
    <s v=""/>
  </r>
  <r>
    <x v="4"/>
    <d v="2019-12-01T00:00:00"/>
    <x v="7"/>
    <x v="16"/>
    <n v="4.5790405845845044"/>
    <n v="1.389005140029237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7252962069349"/>
    <n v="8.7599368498358796E-2"/>
    <n v="0"/>
    <n v="2.6572372718678645E-2"/>
    <n v="0"/>
    <n v="0"/>
    <n v="0"/>
    <n v="0"/>
    <n v="0"/>
    <n v="0"/>
    <n v="0"/>
    <n v="0"/>
    <n v="0"/>
    <n v="0.30333977486580266"/>
    <s v=""/>
    <n v="0"/>
    <s v=""/>
  </r>
  <r>
    <x v="4"/>
    <d v="2019-12-01T00:00:00"/>
    <x v="7"/>
    <x v="17"/>
    <n v="2.4190562408830019"/>
    <n v="0.7998148773763116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12256365089462"/>
    <n v="4.5537264669308998E-2"/>
    <n v="0"/>
    <n v="1.5056029348140133E-2"/>
    <n v="0"/>
    <n v="0"/>
    <n v="0"/>
    <n v="0"/>
    <n v="0"/>
    <n v="0"/>
    <n v="0"/>
    <n v="0"/>
    <n v="0"/>
    <n v="0.33063095593195629"/>
    <s v=""/>
    <n v="0"/>
    <s v=""/>
  </r>
  <r>
    <x v="4"/>
    <d v="2019-12-01T00:00:00"/>
    <x v="7"/>
    <x v="18"/>
    <n v="7.8146762451172602"/>
    <n v="1.798028749758534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393455886357103"/>
    <n v="0.14636018806780471"/>
    <n v="0"/>
    <n v="3.3675077215182848E-2"/>
    <n v="0"/>
    <n v="0"/>
    <n v="0"/>
    <n v="0"/>
    <n v="0"/>
    <n v="0"/>
    <n v="0"/>
    <n v="0"/>
    <n v="0"/>
    <n v="0.23008358802861129"/>
    <s v=""/>
    <n v="0"/>
    <s v=""/>
  </r>
  <r>
    <x v="4"/>
    <d v="2019-12-01T00:00:00"/>
    <x v="7"/>
    <x v="19"/>
    <n v="11.724955455973776"/>
    <n v="1.208137873717408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285597042458193"/>
    <n v="0.2200398626786762"/>
    <n v="0"/>
    <n v="2.2672878615862351E-2"/>
    <n v="0"/>
    <n v="0"/>
    <n v="0"/>
    <n v="0"/>
    <n v="0"/>
    <n v="0"/>
    <n v="0"/>
    <n v="0"/>
    <n v="0"/>
    <n v="0.1030398689576148"/>
    <s v=""/>
    <n v="0"/>
    <s v=""/>
  </r>
  <r>
    <x v="4"/>
    <d v="2019-12-01T00:00:00"/>
    <x v="7"/>
    <x v="20"/>
    <n v="9.4083452658761875"/>
    <n v="1.490620373586354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4.00027447314023"/>
    <n v="0.17422773046377577"/>
    <n v="0"/>
    <n v="2.7603940686038365E-2"/>
    <n v="0"/>
    <n v="0"/>
    <n v="0"/>
    <n v="0"/>
    <n v="0"/>
    <n v="0"/>
    <n v="0"/>
    <n v="0"/>
    <n v="0"/>
    <n v="0.15843597693983386"/>
    <s v=""/>
    <n v="0"/>
    <s v=""/>
  </r>
  <r>
    <x v="4"/>
    <d v="2019-12-01T00:00:00"/>
    <x v="7"/>
    <x v="21"/>
    <n v="2.9284661005371397"/>
    <n v="1.088126319962078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944187208716812"/>
    <n v="5.4286963101446643E-2"/>
    <n v="0"/>
    <n v="2.0171335898564589E-2"/>
    <n v="0"/>
    <n v="0"/>
    <n v="0"/>
    <n v="0"/>
    <n v="0"/>
    <n v="0"/>
    <n v="0"/>
    <n v="0"/>
    <n v="0"/>
    <n v="0.37156869248460617"/>
    <s v=""/>
    <n v="0"/>
    <s v=""/>
  </r>
  <r>
    <x v="4"/>
    <d v="2019-12-01T00:00:00"/>
    <x v="7"/>
    <x v="22"/>
    <n v="4.8508405149968432"/>
    <n v="1.164730826995487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747979573801047"/>
    <n v="9.196258423907798E-2"/>
    <n v="0"/>
    <n v="2.2081050997714197E-2"/>
    <n v="0"/>
    <n v="0"/>
    <n v="0"/>
    <n v="0"/>
    <n v="0"/>
    <n v="0"/>
    <n v="0"/>
    <n v="0"/>
    <n v="0"/>
    <n v="0.24010907458091221"/>
    <s v=""/>
    <n v="0"/>
    <s v=""/>
  </r>
  <r>
    <x v="4"/>
    <d v="2019-12-01T00:00:00"/>
    <x v="7"/>
    <x v="23"/>
    <n v="4.8387177160872596"/>
    <n v="3.872603970200478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823162274618589"/>
    <n v="9.1602196985700962E-2"/>
    <n v="0"/>
    <n v="7.3312611427302915E-2"/>
    <n v="0"/>
    <n v="0"/>
    <n v="0"/>
    <n v="0"/>
    <n v="0"/>
    <n v="0"/>
    <n v="0"/>
    <n v="0"/>
    <n v="0"/>
    <n v="0.80033682422209762"/>
    <s v=""/>
    <n v="0"/>
    <s v=""/>
  </r>
  <r>
    <x v="4"/>
    <d v="2019-12-01T00:00:00"/>
    <x v="6"/>
    <x v="1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60322889537202"/>
    <n v="0"/>
    <n v="0"/>
    <n v="0"/>
    <n v="0"/>
    <n v="0"/>
    <n v="0"/>
    <n v="0"/>
    <n v="0"/>
    <n v="0"/>
    <n v="0"/>
    <n v="0"/>
    <n v="0"/>
    <n v="0"/>
    <s v=""/>
    <n v="0"/>
    <s v=""/>
  </r>
  <r>
    <x v="4"/>
    <d v="2019-12-01T00:00:00"/>
    <x v="6"/>
    <x v="1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930546332140146"/>
    <n v="0"/>
    <n v="0"/>
    <n v="0"/>
    <n v="0"/>
    <n v="0"/>
    <n v="0"/>
    <n v="0"/>
    <n v="0"/>
    <n v="0"/>
    <n v="0"/>
    <n v="0"/>
    <n v="0"/>
    <n v="0"/>
    <s v=""/>
    <n v="0"/>
    <s v=""/>
  </r>
  <r>
    <x v="4"/>
    <d v="2019-12-01T00:00:00"/>
    <x v="6"/>
    <x v="1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14297846058811"/>
    <n v="0"/>
    <n v="0"/>
    <n v="0"/>
    <n v="0"/>
    <n v="0"/>
    <n v="0"/>
    <n v="0"/>
    <n v="0"/>
    <n v="0"/>
    <n v="0"/>
    <n v="0"/>
    <n v="0"/>
    <n v="0"/>
    <s v=""/>
    <n v="0"/>
    <s v=""/>
  </r>
  <r>
    <x v="4"/>
    <d v="2019-12-01T00:00:00"/>
    <x v="6"/>
    <x v="1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52206283652239"/>
    <n v="0"/>
    <n v="0"/>
    <n v="0"/>
    <n v="0"/>
    <n v="0"/>
    <n v="0"/>
    <n v="0"/>
    <n v="0"/>
    <n v="0"/>
    <n v="0"/>
    <n v="0"/>
    <n v="0"/>
    <n v="0"/>
    <s v=""/>
    <n v="0"/>
    <s v=""/>
  </r>
  <r>
    <x v="4"/>
    <d v="2019-12-01T00:00:00"/>
    <x v="6"/>
    <x v="1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7252962069349"/>
    <n v="0"/>
    <n v="0"/>
    <n v="0"/>
    <n v="0"/>
    <n v="0"/>
    <n v="0"/>
    <n v="0"/>
    <n v="0"/>
    <n v="0"/>
    <n v="0"/>
    <n v="0"/>
    <n v="0"/>
    <n v="0"/>
    <s v=""/>
    <n v="0"/>
    <s v=""/>
  </r>
  <r>
    <x v="4"/>
    <d v="2019-12-01T00:00:00"/>
    <x v="6"/>
    <x v="1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12256365089462"/>
    <n v="0"/>
    <n v="0"/>
    <n v="0"/>
    <n v="0"/>
    <n v="0"/>
    <n v="0"/>
    <n v="0"/>
    <n v="0"/>
    <n v="0"/>
    <n v="0"/>
    <n v="0"/>
    <n v="0"/>
    <n v="0"/>
    <s v=""/>
    <n v="0"/>
    <s v=""/>
  </r>
  <r>
    <x v="4"/>
    <d v="2019-12-01T00:00:00"/>
    <x v="6"/>
    <x v="1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393455886357103"/>
    <n v="0"/>
    <n v="0"/>
    <n v="0"/>
    <n v="0"/>
    <n v="0"/>
    <n v="0"/>
    <n v="0"/>
    <n v="0"/>
    <n v="0"/>
    <n v="0"/>
    <n v="0"/>
    <n v="0"/>
    <n v="0"/>
    <s v=""/>
    <n v="0"/>
    <s v=""/>
  </r>
  <r>
    <x v="4"/>
    <d v="2019-12-01T00:00:00"/>
    <x v="6"/>
    <x v="19"/>
    <n v="4.2104000000000003E-2"/>
    <n v="2.0729000000000001E-2"/>
    <n v="2.1616E-2"/>
    <n v="1.064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285597042458193"/>
    <n v="7.9015723454222266E-4"/>
    <n v="0"/>
    <n v="3.890169417353632E-4"/>
    <n v="0"/>
    <n v="4.0566309096201511E-4"/>
    <n v="0"/>
    <n v="1.9971625712517416E-4"/>
    <n v="0"/>
    <n v="0"/>
    <n v="0"/>
    <n v="0"/>
    <n v="0"/>
    <n v="0.49232851985559561"/>
    <s v=""/>
    <n v="0.51338704230787791"/>
    <s v=""/>
  </r>
  <r>
    <x v="4"/>
    <d v="2019-12-01T00:00:00"/>
    <x v="6"/>
    <x v="20"/>
    <n v="0"/>
    <n v="1.1E-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4.00027447314023"/>
    <n v="0"/>
    <n v="0"/>
    <n v="2.0370266831646209E-7"/>
    <n v="0"/>
    <n v="0"/>
    <n v="0"/>
    <n v="0"/>
    <n v="0"/>
    <n v="0"/>
    <n v="0"/>
    <n v="0"/>
    <n v="0"/>
    <n v="0"/>
    <s v=""/>
    <n v="0"/>
    <s v=""/>
  </r>
  <r>
    <x v="4"/>
    <d v="2019-12-01T00:00:00"/>
    <x v="6"/>
    <x v="21"/>
    <n v="4.8757000000000002E-2"/>
    <n v="2.5700000000000001E-2"/>
    <n v="2.4868999999999999E-2"/>
    <n v="1.311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944187208716812"/>
    <n v="9.0384159114962779E-4"/>
    <n v="0"/>
    <n v="4.7641833772679682E-4"/>
    <n v="0"/>
    <n v="4.6101352688434667E-4"/>
    <n v="0"/>
    <n v="2.4315872902577409E-4"/>
    <n v="0"/>
    <n v="0"/>
    <n v="0"/>
    <n v="0"/>
    <n v="0"/>
    <n v="0.52710380047993111"/>
    <s v=""/>
    <n v="0.51038910505836577"/>
    <s v=""/>
  </r>
  <r>
    <x v="4"/>
    <d v="2019-12-01T00:00:00"/>
    <x v="6"/>
    <x v="22"/>
    <n v="0"/>
    <n v="6.0999999999999999E-5"/>
    <n v="-3.1999999999999999E-5"/>
    <n v="1.5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747979573801047"/>
    <n v="0"/>
    <n v="0"/>
    <n v="1.1564423982278475E-6"/>
    <n v="0"/>
    <n v="-6.0665830726706759E-7"/>
    <n v="0"/>
    <n v="2.8437108153143795E-7"/>
    <n v="0"/>
    <n v="0"/>
    <n v="0"/>
    <n v="0"/>
    <n v="0"/>
    <n v="0"/>
    <s v=""/>
    <n v="0.24590163934426232"/>
    <s v=""/>
  </r>
  <r>
    <x v="4"/>
    <d v="2019-12-01T00:00:00"/>
    <x v="6"/>
    <x v="23"/>
    <n v="4.75E-4"/>
    <n v="1.0359E-2"/>
    <n v="0"/>
    <n v="5.145000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823162274618589"/>
    <n v="8.9922673983537031E-6"/>
    <n v="0"/>
    <n v="1.961071536411495E-4"/>
    <n v="0"/>
    <n v="0"/>
    <n v="0"/>
    <n v="9.740045424111538E-5"/>
    <n v="0"/>
    <n v="0"/>
    <n v="0"/>
    <n v="0"/>
    <n v="0"/>
    <n v="21.80842105263158"/>
    <s v=""/>
    <n v="0.49666956269910228"/>
    <s v=""/>
  </r>
  <r>
    <x v="4"/>
    <d v="2019-12-01T00:00:00"/>
    <x v="3"/>
    <x v="12"/>
    <n v="2.3E-2"/>
    <n v="4.4102938881813644E-2"/>
    <n v="2.3E-2"/>
    <n v="4.4103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60322889537202"/>
    <n v="4.5451645086828625E-4"/>
    <n v="0"/>
    <n v="8.7154396754012529E-4"/>
    <n v="0"/>
    <n v="4.5451645086828625E-4"/>
    <n v="0"/>
    <n v="8.7154517533234916E-4"/>
    <n v="0"/>
    <n v="0"/>
    <n v="0"/>
    <n v="0"/>
    <n v="0"/>
    <n v="1.9175190818179844"/>
    <s v=""/>
    <n v="1.0000013858075656"/>
    <s v=""/>
  </r>
  <r>
    <x v="4"/>
    <d v="2019-12-01T00:00:00"/>
    <x v="3"/>
    <x v="13"/>
    <n v="1.0000000000000002E-2"/>
    <n v="1.9274412594277132E-2"/>
    <n v="0.01"/>
    <n v="1.9273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930546332140146"/>
    <n v="1.9256489111517278E-4"/>
    <n v="0"/>
    <n v="3.7115751625258902E-4"/>
    <n v="0"/>
    <n v="1.9256489111517275E-4"/>
    <n v="0"/>
    <n v="3.7114957113538392E-4"/>
    <n v="0"/>
    <n v="0"/>
    <n v="0"/>
    <n v="0"/>
    <n v="0"/>
    <n v="1.9274412594277128"/>
    <s v=""/>
    <n v="0.9999785936782708"/>
    <s v=""/>
  </r>
  <r>
    <x v="4"/>
    <d v="2019-12-01T00:00:00"/>
    <x v="3"/>
    <x v="14"/>
    <n v="3.4000000000000002E-2"/>
    <n v="6.454768454840612E-2"/>
    <n v="3.4000000000000002E-2"/>
    <n v="6.45479999999999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14297846058811"/>
    <n v="6.5241212882562671E-4"/>
    <n v="0"/>
    <n v="1.2385791849114896E-3"/>
    <n v="0"/>
    <n v="6.5241212882562671E-4"/>
    <n v="0"/>
    <n v="1.2385852379834278E-3"/>
    <n v="0"/>
    <n v="0"/>
    <n v="0"/>
    <n v="0"/>
    <n v="0"/>
    <n v="1.8984613102472387"/>
    <s v=""/>
    <n v="1.0000048871093685"/>
    <s v=""/>
  </r>
  <r>
    <x v="4"/>
    <d v="2019-12-01T00:00:00"/>
    <x v="3"/>
    <x v="15"/>
    <n v="1.8000000000000002E-2"/>
    <n v="3.409626650252804E-2"/>
    <n v="1.7999999999999999E-2"/>
    <n v="3.4096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52206283652239"/>
    <n v="3.4580666767343476E-4"/>
    <n v="0"/>
    <n v="6.5503979440803214E-4"/>
    <n v="0"/>
    <n v="3.458066676734347E-4"/>
    <n v="0"/>
    <n v="6.5503467449963505E-4"/>
    <n v="0"/>
    <n v="0"/>
    <n v="0"/>
    <n v="0"/>
    <n v="0"/>
    <n v="1.8942370279182243"/>
    <s v=""/>
    <n v="0.99999218382082922"/>
    <s v=""/>
  </r>
  <r>
    <x v="4"/>
    <d v="2019-12-01T00:00:00"/>
    <x v="3"/>
    <x v="16"/>
    <n v="1.3999999999999999E-2"/>
    <n v="2.2810065958658809E-2"/>
    <n v="1.4E-2"/>
    <n v="2.28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7252962069349"/>
    <n v="2.6782709965613989E-4"/>
    <n v="0"/>
    <n v="4.3636812919091694E-4"/>
    <n v="0"/>
    <n v="2.6782709965613989E-4"/>
    <n v="0"/>
    <n v="4.363668673683251E-4"/>
    <n v="0"/>
    <n v="0"/>
    <n v="0"/>
    <n v="0"/>
    <n v="0"/>
    <n v="1.6292904256184864"/>
    <s v=""/>
    <n v="0.9999971083529996"/>
    <s v=""/>
  </r>
  <r>
    <x v="4"/>
    <d v="2019-12-01T00:00:00"/>
    <x v="3"/>
    <x v="17"/>
    <n v="3.6000000000000004E-2"/>
    <n v="6.7538326719427194E-2"/>
    <n v="3.5999999999999997E-2"/>
    <n v="6.7539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12256365089462"/>
    <n v="6.7767813760986927E-4"/>
    <n v="0"/>
    <n v="1.2713679852363413E-3"/>
    <n v="0"/>
    <n v="6.7767813760986916E-4"/>
    <n v="0"/>
    <n v="1.2713806593342488E-3"/>
    <n v="0"/>
    <n v="0"/>
    <n v="0"/>
    <n v="0"/>
    <n v="0"/>
    <n v="1.8760646310951996"/>
    <s v=""/>
    <n v="1.0000099688666497"/>
    <s v=""/>
  </r>
  <r>
    <x v="4"/>
    <d v="2019-12-01T00:00:00"/>
    <x v="3"/>
    <x v="18"/>
    <n v="1.6999999999999987E-2"/>
    <n v="3.1548536753555234E-2"/>
    <n v="1.7000000000000001E-2"/>
    <n v="3.154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393455886357103"/>
    <n v="3.1839107841573079E-4"/>
    <n v="0"/>
    <n v="5.9086897878839867E-4"/>
    <n v="0"/>
    <n v="3.1839107841573106E-4"/>
    <n v="0"/>
    <n v="5.9085892599173423E-4"/>
    <n v="0"/>
    <n v="0"/>
    <n v="0"/>
    <n v="0"/>
    <n v="0"/>
    <n v="1.8557962796208975"/>
    <s v=""/>
    <n v="0.99998298641995886"/>
    <s v=""/>
  </r>
  <r>
    <x v="4"/>
    <d v="2019-12-01T00:00:00"/>
    <x v="3"/>
    <x v="19"/>
    <n v="2.0999999999999991E-2"/>
    <n v="3.8709110534439539E-2"/>
    <n v="2.1000000000000001E-2"/>
    <n v="3.870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285597042458193"/>
    <n v="3.9410274381024762E-4"/>
    <n v="0"/>
    <n v="7.2644603200365673E-4"/>
    <n v="0"/>
    <n v="3.9410274381024784E-4"/>
    <n v="0"/>
    <n v="7.2644395762623255E-4"/>
    <n v="0"/>
    <n v="0"/>
    <n v="0"/>
    <n v="0"/>
    <n v="0"/>
    <n v="1.8432909778304551"/>
    <s v=""/>
    <n v="0.99999714448516097"/>
    <s v=""/>
  </r>
  <r>
    <x v="4"/>
    <d v="2019-12-01T00:00:00"/>
    <x v="3"/>
    <x v="20"/>
    <n v="3.5000000000000003E-2"/>
    <n v="6.44714014151897E-2"/>
    <n v="3.5000000000000003E-2"/>
    <n v="6.4472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4.00027447314023"/>
    <n v="6.4814485373419772E-4"/>
    <n v="0"/>
    <n v="1.1939087725796249E-3"/>
    <n v="0"/>
    <n v="6.4814485373419772E-4"/>
    <n v="0"/>
    <n v="1.1939198574271769E-3"/>
    <n v="0"/>
    <n v="0"/>
    <n v="0"/>
    <n v="0"/>
    <n v="0"/>
    <n v="1.8420400404339912"/>
    <s v=""/>
    <n v="1.0000092845013007"/>
    <s v=""/>
  </r>
  <r>
    <x v="4"/>
    <d v="2019-12-01T00:00:00"/>
    <x v="3"/>
    <x v="21"/>
    <n v="5.0000000000000044E-3"/>
    <n v="9.4500794573816882E-3"/>
    <n v="5.0000000000000001E-3"/>
    <n v="9.4500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944187208716812"/>
    <n v="9.2688392553851612E-5"/>
    <n v="0"/>
    <n v="1.7518253488217641E-4"/>
    <n v="0"/>
    <n v="9.268839255385153E-5"/>
    <n v="0"/>
    <n v="1.7518106192677938E-4"/>
    <n v="0"/>
    <n v="0"/>
    <n v="0"/>
    <n v="0"/>
    <n v="0"/>
    <n v="1.8900158914763356"/>
    <s v=""/>
    <n v="0.99999159188215869"/>
    <s v=""/>
  </r>
  <r>
    <x v="4"/>
    <d v="2019-12-01T00:00:00"/>
    <x v="3"/>
    <x v="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747979573801047"/>
    <n v="0"/>
    <n v="0"/>
    <n v="0"/>
    <n v="0"/>
    <n v="0"/>
    <n v="0"/>
    <n v="0"/>
    <n v="0"/>
    <n v="0"/>
    <n v="0"/>
    <n v="0"/>
    <n v="0"/>
    <n v="0"/>
    <s v=""/>
    <n v="0"/>
    <s v=""/>
  </r>
  <r>
    <x v="4"/>
    <d v="2019-12-01T00:00:00"/>
    <x v="3"/>
    <x v="23"/>
    <n v="4.0000000000000036E-3"/>
    <n v="1.076847244449991E-2"/>
    <n v="4.0000000000000001E-3"/>
    <n v="1.076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823162274618589"/>
    <n v="7.5724357038768094E-5"/>
    <n v="0"/>
    <n v="2.0385891303736158E-4"/>
    <n v="0"/>
    <n v="7.5724357038768026E-5"/>
    <n v="0"/>
    <n v="2.0384996914836354E-4"/>
    <n v="0"/>
    <n v="0"/>
    <n v="0"/>
    <n v="0"/>
    <n v="0"/>
    <n v="2.6921181111249752"/>
    <s v=""/>
    <n v="0.99995612706422898"/>
    <s v=""/>
  </r>
  <r>
    <x v="4"/>
    <d v="2019-12-01T00:00:00"/>
    <x v="4"/>
    <x v="12"/>
    <n v="143.98360353555148"/>
    <n v="61.834658062347906"/>
    <n v="25.098345001947106"/>
    <n v="11.941700303428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60322889537202"/>
    <n v="2.8453441940089257"/>
    <n v="0"/>
    <n v="1.2219508401370622"/>
    <n v="0"/>
    <n v="0.49598307360664301"/>
    <n v="0"/>
    <n v="0.23598692344552782"/>
    <n v="0"/>
    <n v="0"/>
    <n v="0"/>
    <n v="0"/>
    <n v="0"/>
    <n v="0.4294562474058381"/>
    <s v=""/>
    <n v="0.19312309112129089"/>
    <s v=""/>
  </r>
  <r>
    <x v="4"/>
    <d v="2019-12-01T00:00:00"/>
    <x v="4"/>
    <x v="13"/>
    <n v="150.3731861292361"/>
    <n v="75.077547108611242"/>
    <n v="36.349531354901295"/>
    <n v="18.58137781810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1.930546332140146"/>
    <n v="2.8956596213617951"/>
    <n v="0"/>
    <n v="1.4457299684163976"/>
    <n v="0"/>
    <n v="0.69996435474441254"/>
    <n v="0"/>
    <n v="0.35781209963127364"/>
    <n v="0"/>
    <n v="0"/>
    <n v="0"/>
    <n v="0"/>
    <n v="0"/>
    <n v="0.49927483111308762"/>
    <s v=""/>
    <n v="0.24749580312235528"/>
    <s v=""/>
  </r>
  <r>
    <x v="4"/>
    <d v="2019-12-01T00:00:00"/>
    <x v="4"/>
    <x v="14"/>
    <n v="183.81142644041503"/>
    <n v="92.322793773201894"/>
    <n v="41.186526032865451"/>
    <n v="25.740584730162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114297846058811"/>
    <n v="3.5270824713666546"/>
    <n v="0"/>
    <n v="1.7715444242559988"/>
    <n v="0"/>
    <n v="0.79031144494217187"/>
    <n v="0"/>
    <n v="0.49392557885358684"/>
    <n v="0"/>
    <n v="0"/>
    <n v="0"/>
    <n v="0"/>
    <n v="0"/>
    <n v="0.50226906760407286"/>
    <s v=""/>
    <n v="0.2788107213630967"/>
    <s v=""/>
  </r>
  <r>
    <x v="4"/>
    <d v="2019-12-01T00:00:00"/>
    <x v="4"/>
    <x v="15"/>
    <n v="144.66844522462691"/>
    <n v="73.725652032062101"/>
    <n v="31.505176815641079"/>
    <n v="17.64585233557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052206283652239"/>
    <n v="2.7792951644791692"/>
    <n v="0"/>
    <n v="1.4163790028476992"/>
    <n v="0"/>
    <n v="0.60526112272662191"/>
    <n v="0"/>
    <n v="0.33900296635673199"/>
    <n v="0"/>
    <n v="0"/>
    <n v="0"/>
    <n v="0"/>
    <n v="0"/>
    <n v="0.50961805746642386"/>
    <s v=""/>
    <n v="0.2393448121407829"/>
    <s v=""/>
  </r>
  <r>
    <x v="4"/>
    <d v="2019-12-01T00:00:00"/>
    <x v="4"/>
    <x v="16"/>
    <n v="149.58928108124593"/>
    <n v="92.88715768733816"/>
    <n v="36.430942226148382"/>
    <n v="28.365494093660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27252962069349"/>
    <n v="2.8617188065455124"/>
    <n v="0"/>
    <n v="1.7769784313358785"/>
    <n v="0"/>
    <n v="0.69694239958355131"/>
    <n v="0"/>
    <n v="0.54264628667275017"/>
    <n v="0"/>
    <n v="0"/>
    <n v="0"/>
    <n v="0"/>
    <n v="0"/>
    <n v="0.62094795172448669"/>
    <s v=""/>
    <n v="0.30537584311859384"/>
    <s v=""/>
  </r>
  <r>
    <x v="4"/>
    <d v="2019-12-01T00:00:00"/>
    <x v="4"/>
    <x v="17"/>
    <n v="166.43159559739507"/>
    <n v="122.35414466247701"/>
    <n v="8.4888078983463391"/>
    <n v="12.671986909069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12256365089462"/>
    <n v="3.1329737151078221"/>
    <n v="0"/>
    <n v="2.3032424689921096"/>
    <n v="0"/>
    <n v="0.1597966535299804"/>
    <n v="0"/>
    <n v="0.23854245800985466"/>
    <n v="0"/>
    <n v="0"/>
    <n v="0"/>
    <n v="0"/>
    <n v="0"/>
    <n v="0.73516175954027851"/>
    <s v=""/>
    <n v="0.10356810506114016"/>
    <s v=""/>
  </r>
  <r>
    <x v="4"/>
    <d v="2019-12-01T00:00:00"/>
    <x v="4"/>
    <x v="18"/>
    <n v="144.38259658579136"/>
    <n v="78.888396482462213"/>
    <n v="37.8651525406815"/>
    <n v="19.36348951387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393455886357103"/>
    <n v="2.704125331259621"/>
    <n v="0"/>
    <n v="1.4774918606199356"/>
    <n v="0"/>
    <n v="0.70917216187080823"/>
    <n v="0"/>
    <n v="0.36265660636547775"/>
    <n v="0"/>
    <n v="0"/>
    <n v="0"/>
    <n v="0"/>
    <n v="0"/>
    <n v="0.54638438667770561"/>
    <s v=""/>
    <n v="0.2454542160478041"/>
    <s v=""/>
  </r>
  <r>
    <x v="4"/>
    <d v="2019-12-01T00:00:00"/>
    <x v="4"/>
    <x v="19"/>
    <n v="219.46898694250197"/>
    <n v="120.28329896005663"/>
    <n v="41.850448948217071"/>
    <n v="25.34910027916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285597042458193"/>
    <n v="4.118729996918832"/>
    <n v="0"/>
    <n v="2.2573322930812689"/>
    <n v="0"/>
    <n v="0.78539889334204993"/>
    <n v="0"/>
    <n v="0.47572142729246214"/>
    <n v="0"/>
    <n v="0"/>
    <n v="0"/>
    <n v="0"/>
    <n v="0"/>
    <n v="0.54806513045767735"/>
    <s v=""/>
    <n v="0.21074497040181009"/>
    <s v=""/>
  </r>
  <r>
    <x v="4"/>
    <d v="2019-12-01T00:00:00"/>
    <x v="4"/>
    <x v="20"/>
    <n v="175.88553084664983"/>
    <n v="95.206067239705803"/>
    <n v="40.262167210114654"/>
    <n v="25.07526784429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4.00027447314023"/>
    <n v="3.257122904701816"/>
    <n v="0"/>
    <n v="1.76306635787678"/>
    <n v="0"/>
    <n v="0.745591899354902"/>
    <n v="0"/>
    <n v="0.46435445169382067"/>
    <n v="0"/>
    <n v="0"/>
    <n v="0"/>
    <n v="0"/>
    <n v="0"/>
    <n v="0.54129561869824061"/>
    <s v=""/>
    <n v="0.26337888509938556"/>
    <s v=""/>
  </r>
  <r>
    <x v="4"/>
    <d v="2019-12-01T00:00:00"/>
    <x v="4"/>
    <x v="21"/>
    <n v="178.89237152930858"/>
    <n v="99.424062996433051"/>
    <n v="45.181396045967858"/>
    <n v="27.26974151811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3.944187208716812"/>
    <n v="3.316249271439601"/>
    <n v="0"/>
    <n v="1.84309131606245"/>
    <n v="0"/>
    <n v="0.83755819456794078"/>
    <n v="0"/>
    <n v="0.50551770133466112"/>
    <n v="0"/>
    <n v="0"/>
    <n v="0"/>
    <n v="0"/>
    <n v="0"/>
    <n v="0.55577586761514897"/>
    <s v=""/>
    <n v="0.27427707836779397"/>
    <s v=""/>
  </r>
  <r>
    <x v="4"/>
    <d v="2019-12-01T00:00:00"/>
    <x v="4"/>
    <x v="22"/>
    <n v="199.67063534469952"/>
    <n v="120.46756364515649"/>
    <n v="49.21993326674577"/>
    <n v="30.549696319312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747979573801047"/>
    <n v="3.785370301536104"/>
    <n v="0"/>
    <n v="2.2838327575486987"/>
    <n v="0"/>
    <n v="0.93311504373131304"/>
    <n v="0"/>
    <n v="0.57916334551865178"/>
    <n v="0"/>
    <n v="0"/>
    <n v="0"/>
    <n v="0"/>
    <n v="0"/>
    <n v="0.60333139841613881"/>
    <s v=""/>
    <n v="0.25359271321613053"/>
    <s v=""/>
  </r>
  <r>
    <x v="4"/>
    <d v="2019-12-01T00:00:00"/>
    <x v="4"/>
    <x v="23"/>
    <n v="173.72759870079673"/>
    <n v="136.6182619326525"/>
    <n v="37.30481253048503"/>
    <n v="32.373968614385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2.823162274618589"/>
    <n v="3.288852677876736"/>
    <n v="0"/>
    <n v="2.5863325111510274"/>
    <n v="0"/>
    <n v="0.70622073583068901"/>
    <n v="0"/>
    <n v="0.61287448952939394"/>
    <n v="0"/>
    <n v="0"/>
    <n v="0"/>
    <n v="0"/>
    <n v="0"/>
    <n v="0.78639354342279277"/>
    <s v=""/>
    <n v="0.23696662625048118"/>
    <s v=""/>
  </r>
  <r>
    <x v="5"/>
    <d v="2019-12-01T00:00:00"/>
    <x v="0"/>
    <x v="12"/>
    <n v="16976.623500000002"/>
    <n v="5270.1572379557128"/>
    <n v="4881.8996272475579"/>
    <n v="2089.618332770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745.951063799046"/>
    <n v="0.7149270818586434"/>
    <n v="0"/>
    <n v="0.22193919391967937"/>
    <n v="0"/>
    <n v="0.20558871759363076"/>
    <n v="0"/>
    <n v="8.7998931992904303E-2"/>
    <n v="0"/>
    <n v="0"/>
    <n v="0"/>
    <n v="0"/>
    <n v="0"/>
    <n v="0.31043612635667583"/>
    <s v=""/>
    <n v="0.39650018745563009"/>
    <s v=""/>
  </r>
  <r>
    <x v="5"/>
    <d v="2019-12-01T00:00:00"/>
    <x v="0"/>
    <x v="13"/>
    <n v="14114.203800000001"/>
    <n v="4093.1772580614984"/>
    <n v="3544.7699705227287"/>
    <n v="1621.887927781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19.12222309662"/>
    <n v="0.62124776042849394"/>
    <n v="0"/>
    <n v="0.18016441030896474"/>
    <n v="0"/>
    <n v="0.15602583302796177"/>
    <n v="0"/>
    <n v="7.1388670383257288E-2"/>
    <n v="0"/>
    <n v="0"/>
    <n v="0"/>
    <n v="0"/>
    <n v="0"/>
    <n v="0.29000412039264289"/>
    <s v=""/>
    <n v="0.39624180081311589"/>
    <s v=""/>
  </r>
  <r>
    <x v="5"/>
    <d v="2019-12-01T00:00:00"/>
    <x v="0"/>
    <x v="14"/>
    <n v="33272.4732"/>
    <n v="9911.915294750168"/>
    <n v="8654.8429513041519"/>
    <n v="4169.152337521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77.165971482482"/>
    <n v="1.4607819621483145"/>
    <n v="0"/>
    <n v="0.43516894538855738"/>
    <n v="0"/>
    <n v="0.37997892108878722"/>
    <n v="0"/>
    <n v="0.18304087272057301"/>
    <n v="0"/>
    <n v="0"/>
    <n v="0"/>
    <n v="0"/>
    <n v="0"/>
    <n v="0.2979013683524484"/>
    <s v=""/>
    <n v="0.42062025486937699"/>
    <s v=""/>
  </r>
  <r>
    <x v="5"/>
    <d v="2019-12-01T00:00:00"/>
    <x v="0"/>
    <x v="15"/>
    <n v="22320.970499999999"/>
    <n v="6305.5590636402158"/>
    <n v="5943.4418049643591"/>
    <n v="2854.0549234246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5.728601181741"/>
    <n v="0.97960310555276087"/>
    <n v="0"/>
    <n v="0.27673282579663433"/>
    <n v="0"/>
    <n v="0.26084054229699344"/>
    <n v="0"/>
    <n v="0.12525625023360609"/>
    <n v="0"/>
    <n v="0"/>
    <n v="0"/>
    <n v="0"/>
    <n v="0"/>
    <n v="0.28249484329725788"/>
    <s v=""/>
    <n v="0.4526251985937314"/>
    <s v=""/>
  </r>
  <r>
    <x v="5"/>
    <d v="2019-12-01T00:00:00"/>
    <x v="0"/>
    <x v="16"/>
    <n v="21047.019800000002"/>
    <n v="6029.66035746957"/>
    <n v="5936.6143845852948"/>
    <n v="2813.509277016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3.631298677956"/>
    <n v="0.92377810736523269"/>
    <n v="0"/>
    <n v="0.26464878571922146"/>
    <n v="0"/>
    <n v="0.26056489006341027"/>
    <n v="0"/>
    <n v="0.1234881850102432"/>
    <n v="0"/>
    <n v="0"/>
    <n v="0"/>
    <n v="0"/>
    <n v="0"/>
    <n v="0.28648523234009449"/>
    <s v=""/>
    <n v="0.46661156851578267"/>
    <s v=""/>
  </r>
  <r>
    <x v="5"/>
    <d v="2019-12-01T00:00:00"/>
    <x v="0"/>
    <x v="17"/>
    <n v="39840.963499999998"/>
    <n v="11157.844998377157"/>
    <n v="11581.035494312753"/>
    <n v="5202.2720749833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850.657941764475"/>
    <n v="1.7435368207574495"/>
    <n v="0"/>
    <n v="0.48829425510693081"/>
    <n v="0"/>
    <n v="0.50681409366099384"/>
    <n v="0"/>
    <n v="0.22766399498174034"/>
    <n v="0"/>
    <n v="0"/>
    <n v="0"/>
    <n v="0"/>
    <n v="0"/>
    <n v="0.28005961749336605"/>
    <s v=""/>
    <n v="0.46624344358072478"/>
    <s v=""/>
  </r>
  <r>
    <x v="5"/>
    <d v="2019-12-01T00:00:00"/>
    <x v="0"/>
    <x v="18"/>
    <n v="27811.912000000008"/>
    <n v="9411.7642546958396"/>
    <n v="9140.9766276604423"/>
    <n v="5079.8911861982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05.143081679875"/>
    <n v="1.2037108751796539"/>
    <n v="0"/>
    <n v="0.40734498901062643"/>
    <n v="0"/>
    <n v="0.3956251902594079"/>
    <n v="0"/>
    <n v="0.21985975885282971"/>
    <n v="0"/>
    <n v="0"/>
    <n v="0"/>
    <n v="0"/>
    <n v="0"/>
    <n v="0.33840766699879665"/>
    <s v=""/>
    <n v="0.53973846440785411"/>
    <s v=""/>
  </r>
  <r>
    <x v="5"/>
    <d v="2019-12-01T00:00:00"/>
    <x v="0"/>
    <x v="19"/>
    <n v="37843.450100000002"/>
    <n v="12360.839328297079"/>
    <n v="12720.934976807255"/>
    <n v="5850.5896839923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264.856189273884"/>
    <n v="1.6996943424333062"/>
    <n v="0"/>
    <n v="0.55517265520232395"/>
    <n v="0"/>
    <n v="0.5713459304954136"/>
    <n v="0"/>
    <n v="0.26277239943777064"/>
    <n v="0"/>
    <n v="0"/>
    <n v="0"/>
    <n v="0"/>
    <n v="0"/>
    <n v="0.32663087788333223"/>
    <s v=""/>
    <n v="0.47331653851360417"/>
    <s v=""/>
  </r>
  <r>
    <x v="5"/>
    <d v="2019-12-01T00:00:00"/>
    <x v="0"/>
    <x v="20"/>
    <n v="42116.835699999989"/>
    <n v="13397.516436856255"/>
    <n v="13206.232272561867"/>
    <n v="6264.217461129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07.415401816867"/>
    <n v="1.8070144189697193"/>
    <n v="0"/>
    <n v="0.57481776532853524"/>
    <n v="0"/>
    <n v="0.56661075648621295"/>
    <n v="0"/>
    <n v="0.26876499831211992"/>
    <n v="0"/>
    <n v="0"/>
    <n v="0"/>
    <n v="0"/>
    <n v="0"/>
    <n v="0.31810358528089178"/>
    <s v=""/>
    <n v="0.46756557386236691"/>
    <s v=""/>
  </r>
  <r>
    <x v="5"/>
    <d v="2019-12-01T00:00:00"/>
    <x v="0"/>
    <x v="21"/>
    <n v="33984.577200000007"/>
    <n v="11129.832526923157"/>
    <n v="11152.599467415279"/>
    <n v="5392.7790678192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38.360545202355"/>
    <n v="1.4561681457520455"/>
    <n v="0"/>
    <n v="0.4768900756917609"/>
    <n v="0"/>
    <n v="0.47786559153607339"/>
    <n v="0"/>
    <n v="0.23106931857421356"/>
    <n v="0"/>
    <n v="0"/>
    <n v="0"/>
    <n v="0"/>
    <n v="0"/>
    <n v="0.32749657179560715"/>
    <s v=""/>
    <n v="0.48453371196503114"/>
    <s v=""/>
  </r>
  <r>
    <x v="5"/>
    <d v="2019-12-01T00:00:00"/>
    <x v="0"/>
    <x v="22"/>
    <n v="35953.803800000002"/>
    <n v="11708.384251653461"/>
    <n v="12273.990423613506"/>
    <n v="6003.5685698558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10.653425295164"/>
    <n v="1.5423764895833136"/>
    <n v="0"/>
    <n v="0.50227610689575541"/>
    <n v="0"/>
    <n v="0.52653995577380908"/>
    <n v="0"/>
    <n v="0.25754612967396001"/>
    <n v="0"/>
    <n v="0"/>
    <n v="0"/>
    <n v="0"/>
    <n v="0"/>
    <n v="0.32565078000602155"/>
    <s v=""/>
    <n v="0.51275807496734516"/>
    <s v=""/>
  </r>
  <r>
    <x v="5"/>
    <d v="2019-12-01T00:00:00"/>
    <x v="0"/>
    <x v="23"/>
    <n v="77154.997300000017"/>
    <n v="27221.587126597602"/>
    <n v="26445.737809817561"/>
    <n v="13827.74849144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72.965123405786"/>
    <n v="3.3152199082017568"/>
    <n v="0"/>
    <n v="1.1696656176922062"/>
    <n v="0"/>
    <n v="1.1363286830701644"/>
    <n v="0"/>
    <n v="0.59415499564058538"/>
    <n v="0"/>
    <n v="0"/>
    <n v="0"/>
    <n v="0"/>
    <n v="0"/>
    <n v="0.35281690206990124"/>
    <s v=""/>
    <n v="0.50796995881000184"/>
    <s v=""/>
  </r>
  <r>
    <x v="5"/>
    <d v="2019-12-01T00:00:00"/>
    <x v="1"/>
    <x v="12"/>
    <n v="5142.1510399999997"/>
    <n v="1680.0565227151014"/>
    <n v="1586.0050249128767"/>
    <n v="723.19384099191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745.951063799046"/>
    <n v="0.21654854026206025"/>
    <n v="0"/>
    <n v="7.0751283795761094E-2"/>
    <n v="0"/>
    <n v="6.6790545497702053E-2"/>
    <n v="0"/>
    <n v="3.0455459082219295E-2"/>
    <n v="0"/>
    <n v="0"/>
    <n v="0"/>
    <n v="0"/>
    <n v="0"/>
    <n v="0.32672251546992703"/>
    <s v=""/>
    <n v="0.43045804186586317"/>
    <s v=""/>
  </r>
  <r>
    <x v="5"/>
    <d v="2019-12-01T00:00:00"/>
    <x v="1"/>
    <x v="13"/>
    <n v="2454.1974700000001"/>
    <n v="817.33444628169468"/>
    <n v="697.04581096076708"/>
    <n v="346.44443417377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19.12222309662"/>
    <n v="0.108023428277745"/>
    <n v="0"/>
    <n v="3.5975617290829112E-2"/>
    <n v="0"/>
    <n v="3.068101857615517E-2"/>
    <n v="0"/>
    <n v="1.5249023741840294E-2"/>
    <n v="0"/>
    <n v="0"/>
    <n v="0"/>
    <n v="0"/>
    <n v="0"/>
    <n v="0.33303532265547264"/>
    <s v=""/>
    <n v="0.42387107964169857"/>
    <s v=""/>
  </r>
  <r>
    <x v="5"/>
    <d v="2019-12-01T00:00:00"/>
    <x v="1"/>
    <x v="14"/>
    <n v="7772.2301199999993"/>
    <n v="2692.4018085015487"/>
    <n v="2362.4027192286417"/>
    <n v="1250.7602183969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77.165971482482"/>
    <n v="0.34122902426627633"/>
    <n v="0"/>
    <n v="0.11820618121993297"/>
    <n v="0"/>
    <n v="0.10371802717627041"/>
    <n v="0"/>
    <n v="5.491289917116815E-2"/>
    <n v="0"/>
    <n v="0"/>
    <n v="0"/>
    <n v="0"/>
    <n v="0"/>
    <n v="0.34641303293031539"/>
    <s v=""/>
    <n v="0.46455184157415497"/>
    <s v=""/>
  </r>
  <r>
    <x v="5"/>
    <d v="2019-12-01T00:00:00"/>
    <x v="1"/>
    <x v="15"/>
    <n v="9017.6669600000005"/>
    <n v="2743.7146660000299"/>
    <n v="2818.4264316262193"/>
    <n v="1404.2883882681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5.728601181741"/>
    <n v="0.395759429853488"/>
    <n v="0"/>
    <n v="0.12041373414136654"/>
    <n v="0"/>
    <n v="0.12369261834708443"/>
    <n v="0"/>
    <n v="6.1630172677266372E-2"/>
    <n v="0"/>
    <n v="0"/>
    <n v="0"/>
    <n v="0"/>
    <n v="0"/>
    <n v="0.30425992423211312"/>
    <s v=""/>
    <n v="0.51182012680473921"/>
    <s v=""/>
  </r>
  <r>
    <x v="5"/>
    <d v="2019-12-01T00:00:00"/>
    <x v="1"/>
    <x v="16"/>
    <n v="11879.513730000002"/>
    <n v="3733.0241750739942"/>
    <n v="3602.6193834721571"/>
    <n v="1726.5967658025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3.631298677956"/>
    <n v="0.5214056343463267"/>
    <n v="0"/>
    <n v="0.1638467602524189"/>
    <n v="0"/>
    <n v="0.15812314271786881"/>
    <n v="0"/>
    <n v="7.5782334394724024E-2"/>
    <n v="0"/>
    <n v="0"/>
    <n v="0"/>
    <n v="0"/>
    <n v="0"/>
    <n v="0.31424048659894044"/>
    <s v=""/>
    <n v="0.46251957791521381"/>
    <s v=""/>
  </r>
  <r>
    <x v="5"/>
    <d v="2019-12-01T00:00:00"/>
    <x v="1"/>
    <x v="17"/>
    <n v="13832.329520000001"/>
    <n v="4215.993498193292"/>
    <n v="4525.535636025098"/>
    <n v="2034.2464241815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850.657941764475"/>
    <n v="0.60533615947742381"/>
    <n v="0"/>
    <n v="0.18450206155717119"/>
    <n v="0"/>
    <n v="0.19804837337981904"/>
    <n v="0"/>
    <n v="8.9023538375387609E-2"/>
    <n v="0"/>
    <n v="0"/>
    <n v="0"/>
    <n v="0"/>
    <n v="0"/>
    <n v="0.30479273155670827"/>
    <s v=""/>
    <n v="0.48250701170513538"/>
    <s v=""/>
  </r>
  <r>
    <x v="5"/>
    <d v="2019-12-01T00:00:00"/>
    <x v="1"/>
    <x v="18"/>
    <n v="8723.1914499999984"/>
    <n v="2713.0137383692527"/>
    <n v="2720.398416223401"/>
    <n v="1290.8949579176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05.143081679875"/>
    <n v="0.37754327766602919"/>
    <n v="0"/>
    <n v="0.11742033921964361"/>
    <n v="0"/>
    <n v="0.11773995108389576"/>
    <n v="0"/>
    <n v="5.5870459375827568E-2"/>
    <n v="0"/>
    <n v="0"/>
    <n v="0"/>
    <n v="0"/>
    <n v="0"/>
    <n v="0.3110116009627707"/>
    <s v=""/>
    <n v="0.47581585734748777"/>
    <s v=""/>
  </r>
  <r>
    <x v="5"/>
    <d v="2019-12-01T00:00:00"/>
    <x v="1"/>
    <x v="19"/>
    <n v="11593.3866"/>
    <n v="3708.3328807639618"/>
    <n v="3728.6611916959296"/>
    <n v="1616.7560460036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264.856189273884"/>
    <n v="0.52070341265375542"/>
    <n v="0"/>
    <n v="0.16655543827632963"/>
    <n v="0"/>
    <n v="0.1674684606088862"/>
    <n v="0"/>
    <n v="7.2614708680784942E-2"/>
    <n v="0"/>
    <n v="0"/>
    <n v="0"/>
    <n v="0"/>
    <n v="0"/>
    <n v="0.31986623138781228"/>
    <s v=""/>
    <n v="0.43597921168032333"/>
    <s v=""/>
  </r>
  <r>
    <x v="5"/>
    <d v="2019-12-01T00:00:00"/>
    <x v="1"/>
    <x v="20"/>
    <n v="11311.988049999998"/>
    <n v="3507.6502958547926"/>
    <n v="3509.8191261317256"/>
    <n v="1593.8897670628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07.415401816867"/>
    <n v="0.48533858666792384"/>
    <n v="0"/>
    <n v="0.15049503496562572"/>
    <n v="0"/>
    <n v="0.15058808819523281"/>
    <n v="0"/>
    <n v="6.8385521928726448E-2"/>
    <n v="0"/>
    <n v="0"/>
    <n v="0"/>
    <n v="0"/>
    <n v="0"/>
    <n v="0.3100825673038784"/>
    <s v=""/>
    <n v="0.45440384092635516"/>
    <s v=""/>
  </r>
  <r>
    <x v="5"/>
    <d v="2019-12-01T00:00:00"/>
    <x v="1"/>
    <x v="21"/>
    <n v="9404.9752400000016"/>
    <n v="2977.3609894010124"/>
    <n v="2944.39359421062"/>
    <n v="1354.176410121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38.360545202355"/>
    <n v="0.40298354384337309"/>
    <n v="0"/>
    <n v="0.1275736992593966"/>
    <n v="0"/>
    <n v="0.12616111523805798"/>
    <n v="0"/>
    <n v="5.8023630558761238E-2"/>
    <n v="0"/>
    <n v="0"/>
    <n v="0"/>
    <n v="0"/>
    <n v="0"/>
    <n v="0.31657297477382956"/>
    <s v=""/>
    <n v="0.45482439480555736"/>
    <s v=""/>
  </r>
  <r>
    <x v="5"/>
    <d v="2019-12-01T00:00:00"/>
    <x v="1"/>
    <x v="22"/>
    <n v="9132.7084500000001"/>
    <n v="2620.9013673818617"/>
    <n v="2671.5895243348991"/>
    <n v="1117.230428312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10.653425295164"/>
    <n v="0.39178260185919089"/>
    <n v="0"/>
    <n v="0.11243362936097856"/>
    <n v="0"/>
    <n v="0.11460809251429514"/>
    <n v="0"/>
    <n v="4.7927889790523898E-2"/>
    <n v="0"/>
    <n v="0"/>
    <n v="0"/>
    <n v="0"/>
    <n v="0"/>
    <n v="0.28697963826731621"/>
    <s v=""/>
    <n v="0.42627717403524329"/>
    <s v=""/>
  </r>
  <r>
    <x v="5"/>
    <d v="2019-12-01T00:00:00"/>
    <x v="1"/>
    <x v="23"/>
    <n v="13399.483779999999"/>
    <n v="4367.7754893389474"/>
    <n v="4137.3243269987779"/>
    <n v="2061.8933303541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72.965123405786"/>
    <n v="0.57575318439007339"/>
    <n v="0"/>
    <n v="0.18767593498201243"/>
    <n v="0"/>
    <n v="0.17777383780109057"/>
    <n v="0"/>
    <n v="8.8596073573815881E-2"/>
    <n v="0"/>
    <n v="0"/>
    <n v="0"/>
    <n v="0"/>
    <n v="0"/>
    <n v="0.32596595220020841"/>
    <s v=""/>
    <n v="0.47206944024180436"/>
    <s v=""/>
  </r>
  <r>
    <x v="5"/>
    <d v="2019-12-01T00:00:00"/>
    <x v="2"/>
    <x v="12"/>
    <n v="1027.1233"/>
    <n v="368.27710271744314"/>
    <n v="261.57691620995217"/>
    <n v="133.43035350632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745.951063799046"/>
    <n v="4.3254670964342226E-2"/>
    <n v="0"/>
    <n v="1.5509048331144146E-2"/>
    <n v="0"/>
    <n v="1.1015642856635418E-2"/>
    <n v="0"/>
    <n v="5.6190780966334326E-3"/>
    <n v="0"/>
    <n v="0"/>
    <n v="0"/>
    <n v="0"/>
    <n v="0"/>
    <n v="0.35855198953956469"/>
    <s v=""/>
    <n v="0.36230966443953933"/>
    <s v=""/>
  </r>
  <r>
    <x v="5"/>
    <d v="2019-12-01T00:00:00"/>
    <x v="2"/>
    <x v="13"/>
    <n v="1354.3779999999999"/>
    <n v="399.51662109918419"/>
    <n v="349.07216577075269"/>
    <n v="145.57704781184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19.12222309662"/>
    <n v="5.9614010906773408E-2"/>
    <n v="0"/>
    <n v="1.758503771299004E-2"/>
    <n v="0"/>
    <n v="1.5364685410947805E-2"/>
    <n v="0"/>
    <n v="6.4076880427997611E-3"/>
    <n v="0"/>
    <n v="0"/>
    <n v="0"/>
    <n v="0"/>
    <n v="0"/>
    <n v="0.29498162337189776"/>
    <s v=""/>
    <n v="0.36438295711281937"/>
    <s v=""/>
  </r>
  <r>
    <x v="5"/>
    <d v="2019-12-01T00:00:00"/>
    <x v="2"/>
    <x v="14"/>
    <n v="2151.0194000000001"/>
    <n v="773.5367158028007"/>
    <n v="690.16124005847382"/>
    <n v="327.13716538124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77.165971482482"/>
    <n v="9.4437534620993857E-2"/>
    <n v="0"/>
    <n v="3.3961060685569304E-2"/>
    <n v="0"/>
    <n v="3.0300575625719681E-2"/>
    <n v="0"/>
    <n v="1.4362505229615942E-2"/>
    <n v="0"/>
    <n v="0"/>
    <n v="0"/>
    <n v="0"/>
    <n v="0"/>
    <n v="0.3596140117577743"/>
    <s v=""/>
    <n v="0.42291097332301053"/>
    <s v=""/>
  </r>
  <r>
    <x v="5"/>
    <d v="2019-12-01T00:00:00"/>
    <x v="2"/>
    <x v="15"/>
    <n v="1547.5801000000001"/>
    <n v="396.28458627904325"/>
    <n v="508.76701475161002"/>
    <n v="183.36278170591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5.728601181741"/>
    <n v="6.7918833191041236E-2"/>
    <n v="0"/>
    <n v="1.7391789098132708E-2"/>
    <n v="0"/>
    <n v="2.23283189077054E-2"/>
    <n v="0"/>
    <n v="8.0472643607456627E-3"/>
    <n v="0"/>
    <n v="0"/>
    <n v="0"/>
    <n v="0"/>
    <n v="0"/>
    <n v="0.25606725382359419"/>
    <s v=""/>
    <n v="0.46270480370588601"/>
    <s v=""/>
  </r>
  <r>
    <x v="5"/>
    <d v="2019-12-01T00:00:00"/>
    <x v="2"/>
    <x v="16"/>
    <n v="2179.2026000000001"/>
    <n v="703.04211552259073"/>
    <n v="734.13754213699485"/>
    <n v="301.79570108804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3.631298677956"/>
    <n v="9.564772934709713E-2"/>
    <n v="0"/>
    <n v="3.0857333772048245E-2"/>
    <n v="0"/>
    <n v="3.2222148107689662E-2"/>
    <n v="0"/>
    <n v="1.3246163314868718E-2"/>
    <n v="0"/>
    <n v="0"/>
    <n v="0"/>
    <n v="0"/>
    <n v="0"/>
    <n v="0.32261438909929285"/>
    <s v=""/>
    <n v="0.42927115520484793"/>
    <s v=""/>
  </r>
  <r>
    <x v="5"/>
    <d v="2019-12-01T00:00:00"/>
    <x v="2"/>
    <x v="17"/>
    <n v="1596.3152999999998"/>
    <n v="526.18571374750513"/>
    <n v="761.89562661009779"/>
    <n v="280.70983172171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850.657941764475"/>
    <n v="6.9858614315099932E-2"/>
    <n v="0"/>
    <n v="2.3027158127722352E-2"/>
    <n v="0"/>
    <n v="3.334239340293E-2"/>
    <n v="0"/>
    <n v="1.2284540446805124E-2"/>
    <n v="0"/>
    <n v="0"/>
    <n v="0"/>
    <n v="0"/>
    <n v="0"/>
    <n v="0.32962517727387897"/>
    <s v=""/>
    <n v="0.53348052671839641"/>
    <s v=""/>
  </r>
  <r>
    <x v="5"/>
    <d v="2019-12-01T00:00:00"/>
    <x v="2"/>
    <x v="18"/>
    <n v="2142.8977"/>
    <n v="692.44167087453241"/>
    <n v="774.0783539959034"/>
    <n v="308.01259293852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05.143081679875"/>
    <n v="9.2745484952184043E-2"/>
    <n v="0"/>
    <n v="2.9969157448047623E-2"/>
    <n v="0"/>
    <n v="3.3502426332502222E-2"/>
    <n v="0"/>
    <n v="1.3330910431918036E-2"/>
    <n v="0"/>
    <n v="0"/>
    <n v="0"/>
    <n v="0"/>
    <n v="0"/>
    <n v="0.32313333057127852"/>
    <s v=""/>
    <n v="0.44482099488540988"/>
    <s v=""/>
  </r>
  <r>
    <x v="5"/>
    <d v="2019-12-01T00:00:00"/>
    <x v="2"/>
    <x v="19"/>
    <n v="4219.0934999999999"/>
    <n v="1260.0746883145875"/>
    <n v="1494.123412796268"/>
    <n v="499.10013748876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264.856189273884"/>
    <n v="0.18949565468258234"/>
    <n v="0"/>
    <n v="5.659478227043882E-2"/>
    <n v="0"/>
    <n v="6.7106807252411693E-2"/>
    <n v="0"/>
    <n v="2.2416499493457712E-2"/>
    <n v="0"/>
    <n v="0"/>
    <n v="0"/>
    <n v="0"/>
    <n v="0"/>
    <n v="0.29866005299825371"/>
    <s v=""/>
    <n v="0.39608774155787385"/>
    <s v=""/>
  </r>
  <r>
    <x v="5"/>
    <d v="2019-12-01T00:00:00"/>
    <x v="2"/>
    <x v="20"/>
    <n v="4318.5549000000001"/>
    <n v="1312.8277964553124"/>
    <n v="1516.299359128936"/>
    <n v="534.49312749994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07.415401816867"/>
    <n v="0.18528673495317541"/>
    <n v="0"/>
    <n v="5.6326614247969101E-2"/>
    <n v="0"/>
    <n v="6.5056520982190794E-2"/>
    <n v="0"/>
    <n v="2.2932320820878354E-2"/>
    <n v="0"/>
    <n v="0"/>
    <n v="0"/>
    <n v="0"/>
    <n v="0"/>
    <n v="0.30399701447706784"/>
    <s v=""/>
    <n v="0.40713117816601585"/>
    <s v=""/>
  </r>
  <r>
    <x v="5"/>
    <d v="2019-12-01T00:00:00"/>
    <x v="2"/>
    <x v="21"/>
    <n v="5758.6884"/>
    <n v="1625.5681439683844"/>
    <n v="2033.2090450844942"/>
    <n v="656.92633040629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38.360545202355"/>
    <n v="0.24674776914369884"/>
    <n v="0"/>
    <n v="6.9652199468764789E-2"/>
    <n v="0"/>
    <n v="8.7118760597880082E-2"/>
    <n v="0"/>
    <n v="2.8147921064718643E-2"/>
    <n v="0"/>
    <n v="0"/>
    <n v="0"/>
    <n v="0"/>
    <n v="0"/>
    <n v="0.28228096939024944"/>
    <s v=""/>
    <n v="0.40412106551411131"/>
    <s v=""/>
  </r>
  <r>
    <x v="5"/>
    <d v="2019-12-01T00:00:00"/>
    <x v="2"/>
    <x v="22"/>
    <n v="6187.9132"/>
    <n v="1911.6751503293219"/>
    <n v="2178.4637236924582"/>
    <n v="740.20028035739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10.653425295164"/>
    <n v="0.26545430053390479"/>
    <n v="0"/>
    <n v="8.2008647095876755E-2"/>
    <n v="0"/>
    <n v="9.345356751469415E-2"/>
    <n v="0"/>
    <n v="3.1753733662145366E-2"/>
    <n v="0"/>
    <n v="0"/>
    <n v="0"/>
    <n v="0"/>
    <n v="0"/>
    <n v="0.30893696930482506"/>
    <s v=""/>
    <n v="0.38719982327012298"/>
    <s v=""/>
  </r>
  <r>
    <x v="5"/>
    <d v="2019-12-01T00:00:00"/>
    <x v="2"/>
    <x v="23"/>
    <n v="7751.6256999999987"/>
    <n v="2389.7204318490776"/>
    <n v="2779.5567968785181"/>
    <n v="1060.4214836022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72.965123405786"/>
    <n v="0.33307426272916696"/>
    <n v="0"/>
    <n v="0.10268225037838942"/>
    <n v="0"/>
    <n v="0.11943286049456148"/>
    <n v="0"/>
    <n v="4.5564519947472529E-2"/>
    <n v="0"/>
    <n v="0"/>
    <n v="0"/>
    <n v="0"/>
    <n v="0"/>
    <n v="0.30828635493185358"/>
    <s v=""/>
    <n v="0.44374290375955833"/>
    <s v=""/>
  </r>
  <r>
    <x v="5"/>
    <d v="2019-12-01T00:00:00"/>
    <x v="3"/>
    <x v="1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745.951063799046"/>
    <n v="0"/>
    <n v="0"/>
    <n v="0"/>
    <n v="0"/>
    <n v="0"/>
    <n v="0"/>
    <n v="0"/>
    <n v="0"/>
    <n v="0"/>
    <n v="0"/>
    <n v="0"/>
    <n v="0"/>
    <n v="0"/>
    <s v=""/>
    <n v="0"/>
    <s v=""/>
  </r>
  <r>
    <x v="5"/>
    <d v="2019-12-01T00:00:00"/>
    <x v="3"/>
    <x v="1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19.12222309662"/>
    <n v="0"/>
    <n v="0"/>
    <n v="0"/>
    <n v="0"/>
    <n v="0"/>
    <n v="0"/>
    <n v="0"/>
    <n v="0"/>
    <n v="0"/>
    <n v="0"/>
    <n v="0"/>
    <n v="0"/>
    <n v="0"/>
    <s v=""/>
    <n v="0"/>
    <s v=""/>
  </r>
  <r>
    <x v="5"/>
    <d v="2019-12-01T00:00:00"/>
    <x v="3"/>
    <x v="14"/>
    <n v="147.58699999999999"/>
    <n v="132.60155015909211"/>
    <n v="147.58699999999999"/>
    <n v="132.60155015909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77.165971482482"/>
    <n v="6.479603309067607E-3"/>
    <n v="0"/>
    <n v="5.8216878397036841E-3"/>
    <n v="0"/>
    <n v="6.479603309067607E-3"/>
    <n v="0"/>
    <n v="5.8216878397036841E-3"/>
    <n v="0"/>
    <n v="0"/>
    <n v="0"/>
    <n v="0"/>
    <n v="0"/>
    <n v="0.898463619147297"/>
    <s v=""/>
    <n v="1"/>
    <s v=""/>
  </r>
  <r>
    <x v="5"/>
    <d v="2019-12-01T00:00:00"/>
    <x v="3"/>
    <x v="15"/>
    <n v="85.852500000000006"/>
    <n v="79.20465632624402"/>
    <n v="85.852500000000006"/>
    <n v="79.2046563262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5.728601181741"/>
    <n v="3.7678189494255374E-3"/>
    <n v="0"/>
    <n v="3.4760642379518297E-3"/>
    <n v="0"/>
    <n v="3.7678189494255374E-3"/>
    <n v="0"/>
    <n v="3.4760642379518297E-3"/>
    <n v="0"/>
    <n v="0"/>
    <n v="0"/>
    <n v="0"/>
    <n v="0"/>
    <n v="0.9225666850265748"/>
    <s v=""/>
    <n v="1"/>
    <s v=""/>
  </r>
  <r>
    <x v="5"/>
    <d v="2019-12-01T00:00:00"/>
    <x v="3"/>
    <x v="16"/>
    <n v="61.963999999999999"/>
    <n v="55.94993587253559"/>
    <n v="61.963999999999999"/>
    <n v="55.9499358725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3.631298677956"/>
    <n v="2.7196718199875157E-3"/>
    <n v="0"/>
    <n v="2.4557075708902532E-3"/>
    <n v="0"/>
    <n v="2.7196718199875157E-3"/>
    <n v="0"/>
    <n v="2.4557075708902532E-3"/>
    <n v="0"/>
    <n v="0"/>
    <n v="0"/>
    <n v="0"/>
    <n v="0"/>
    <n v="0.90294260978206031"/>
    <s v=""/>
    <n v="1"/>
    <s v=""/>
  </r>
  <r>
    <x v="5"/>
    <d v="2019-12-01T00:00:00"/>
    <x v="3"/>
    <x v="17"/>
    <n v="48.154499999999999"/>
    <n v="45.209846078002606"/>
    <n v="48.154499999999999"/>
    <n v="45.209846078002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850.657941764475"/>
    <n v="2.1073572639668868E-3"/>
    <n v="0"/>
    <n v="1.9784920938916129E-3"/>
    <n v="0"/>
    <n v="2.1073572639668868E-3"/>
    <n v="0"/>
    <n v="1.9784920938916129E-3"/>
    <n v="0"/>
    <n v="0"/>
    <n v="0"/>
    <n v="0"/>
    <n v="0"/>
    <n v="0.93884987027178379"/>
    <s v=""/>
    <n v="1"/>
    <s v=""/>
  </r>
  <r>
    <x v="5"/>
    <d v="2019-12-01T00:00:00"/>
    <x v="3"/>
    <x v="18"/>
    <n v="60.085500000000003"/>
    <n v="55.529215571712349"/>
    <n v="60.085500000000003"/>
    <n v="55.529215571712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05.143081679875"/>
    <n v="2.6005249042427244E-3"/>
    <n v="0"/>
    <n v="2.4033270590625168E-3"/>
    <n v="0"/>
    <n v="2.6005249042427244E-3"/>
    <n v="0"/>
    <n v="2.4033270590625168E-3"/>
    <n v="0"/>
    <n v="0"/>
    <n v="0"/>
    <n v="0"/>
    <n v="0"/>
    <n v="0.92416998396805128"/>
    <s v=""/>
    <n v="1"/>
    <s v=""/>
  </r>
  <r>
    <x v="5"/>
    <d v="2019-12-01T00:00:00"/>
    <x v="3"/>
    <x v="19"/>
    <n v="55.790999999999997"/>
    <n v="47.596575418811774"/>
    <n v="55.790999999999997"/>
    <n v="47.596575418811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264.856189273884"/>
    <n v="2.5057875750788532E-3"/>
    <n v="0"/>
    <n v="2.13774456992637E-3"/>
    <n v="0"/>
    <n v="2.5057875750788532E-3"/>
    <n v="0"/>
    <n v="2.13774456992637E-3"/>
    <n v="0"/>
    <n v="0"/>
    <n v="0"/>
    <n v="0"/>
    <n v="0"/>
    <n v="0.85312282301467579"/>
    <s v=""/>
    <n v="1"/>
    <s v=""/>
  </r>
  <r>
    <x v="5"/>
    <d v="2019-12-01T00:00:00"/>
    <x v="3"/>
    <x v="20"/>
    <n v="74.8155"/>
    <n v="72.126336875650537"/>
    <n v="74.8155"/>
    <n v="72.12633687565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07.415401816867"/>
    <n v="3.2099440761744849E-3"/>
    <n v="0"/>
    <n v="3.0945660697336745E-3"/>
    <n v="0"/>
    <n v="3.2099440761744849E-3"/>
    <n v="0"/>
    <n v="3.0945660697336745E-3"/>
    <n v="0"/>
    <n v="0"/>
    <n v="0"/>
    <n v="0"/>
    <n v="0"/>
    <n v="0.96405606960657264"/>
    <s v=""/>
    <n v="1"/>
    <s v=""/>
  </r>
  <r>
    <x v="5"/>
    <d v="2019-12-01T00:00:00"/>
    <x v="3"/>
    <x v="21"/>
    <n v="115.188"/>
    <n v="119.40949963472818"/>
    <n v="115.188"/>
    <n v="119.40949963472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38.360545202355"/>
    <n v="4.9355651943460569E-3"/>
    <n v="0"/>
    <n v="5.1164476357905561E-3"/>
    <n v="0"/>
    <n v="4.9355651943460569E-3"/>
    <n v="0"/>
    <n v="5.1164476357905561E-3"/>
    <n v="0"/>
    <n v="0"/>
    <n v="0"/>
    <n v="0"/>
    <n v="0"/>
    <n v="1.0366487796882329"/>
    <s v=""/>
    <n v="1"/>
    <s v=""/>
  </r>
  <r>
    <x v="5"/>
    <d v="2019-12-01T00:00:00"/>
    <x v="3"/>
    <x v="22"/>
    <n v="57.095999999999997"/>
    <n v="54.358775127718253"/>
    <n v="57.095999999999997"/>
    <n v="54.358775127718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10.653425295164"/>
    <n v="2.4493521892459363E-3"/>
    <n v="0"/>
    <n v="2.3319284164180377E-3"/>
    <n v="0"/>
    <n v="2.4493521892459363E-3"/>
    <n v="0"/>
    <n v="2.3319284164180377E-3"/>
    <n v="0"/>
    <n v="0"/>
    <n v="0"/>
    <n v="0"/>
    <n v="0"/>
    <n v="0.95205925332279429"/>
    <s v=""/>
    <n v="1"/>
    <s v=""/>
  </r>
  <r>
    <x v="5"/>
    <d v="2019-12-01T00:00:00"/>
    <x v="3"/>
    <x v="23"/>
    <n v="58.695999999999998"/>
    <n v="56.713947751555565"/>
    <n v="58.695999999999998"/>
    <n v="56.713947751555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72.965123405786"/>
    <n v="2.5220679740962193E-3"/>
    <n v="0"/>
    <n v="2.4369025369491036E-3"/>
    <n v="0"/>
    <n v="2.5220679740962193E-3"/>
    <n v="0"/>
    <n v="2.4369025369491036E-3"/>
    <n v="0"/>
    <n v="0"/>
    <n v="0"/>
    <n v="0"/>
    <n v="0"/>
    <n v="0.96623190254115388"/>
    <s v=""/>
    <n v="1"/>
    <s v=""/>
  </r>
  <r>
    <x v="5"/>
    <d v="2019-12-01T00:00:00"/>
    <x v="4"/>
    <x v="12"/>
    <n v="23145.897840000001"/>
    <n v="7318.4908633882578"/>
    <n v="6729.4815683703864"/>
    <n v="2946.2425272683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745.951063799046"/>
    <n v="0.97473029308504588"/>
    <n v="0"/>
    <n v="0.30819952604658463"/>
    <n v="0"/>
    <n v="0.28339490594796823"/>
    <n v="0"/>
    <n v="0.12407346917175704"/>
    <n v="0"/>
    <n v="0"/>
    <n v="0"/>
    <n v="0"/>
    <n v="0"/>
    <n v="0.31618954313108028"/>
    <s v=""/>
    <n v="0.40257514592349902"/>
    <s v=""/>
  </r>
  <r>
    <x v="5"/>
    <d v="2019-12-01T00:00:00"/>
    <x v="4"/>
    <x v="13"/>
    <n v="17922.779270000003"/>
    <n v="5310.0283254423766"/>
    <n v="4590.8879472542485"/>
    <n v="2113.9094097671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19.12222309662"/>
    <n v="0.7888851996130124"/>
    <n v="0"/>
    <n v="0.23372506531278386"/>
    <n v="0"/>
    <n v="0.20207153701506475"/>
    <n v="0"/>
    <n v="9.3045382167897345E-2"/>
    <n v="0"/>
    <n v="0"/>
    <n v="0"/>
    <n v="0"/>
    <n v="0"/>
    <n v="0.29627259508409803"/>
    <s v=""/>
    <n v="0.39809757692602993"/>
    <s v=""/>
  </r>
  <r>
    <x v="5"/>
    <d v="2019-12-01T00:00:00"/>
    <x v="4"/>
    <x v="14"/>
    <n v="43343.309719999997"/>
    <n v="13510.455369213609"/>
    <n v="11854.993910591267"/>
    <n v="5879.6512714588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77.165971482482"/>
    <n v="1.9029281243446523"/>
    <n v="0"/>
    <n v="0.59315787513376328"/>
    <n v="0"/>
    <n v="0.52047712719984496"/>
    <n v="0"/>
    <n v="0.25813796496106084"/>
    <n v="0"/>
    <n v="0"/>
    <n v="0"/>
    <n v="0"/>
    <n v="0"/>
    <n v="0.31170797653644455"/>
    <s v=""/>
    <n v="0.43519267935682054"/>
    <s v=""/>
  </r>
  <r>
    <x v="5"/>
    <d v="2019-12-01T00:00:00"/>
    <x v="4"/>
    <x v="15"/>
    <n v="32972.070059999998"/>
    <n v="9524.7629722455331"/>
    <n v="9356.4877513421889"/>
    <n v="4520.9107497249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5.728601181741"/>
    <n v="1.4470491875467155"/>
    <n v="0"/>
    <n v="0.41801441327408545"/>
    <n v="0"/>
    <n v="0.41062929850120883"/>
    <n v="0"/>
    <n v="0.19840975150956996"/>
    <n v="0"/>
    <n v="0"/>
    <n v="0"/>
    <n v="0"/>
    <n v="0"/>
    <n v="0.28887367262392422"/>
    <s v=""/>
    <n v="0.47464811070874685"/>
    <s v=""/>
  </r>
  <r>
    <x v="5"/>
    <d v="2019-12-01T00:00:00"/>
    <x v="4"/>
    <x v="16"/>
    <n v="35167.700129999997"/>
    <n v="10521.67658393869"/>
    <n v="10335.335310194449"/>
    <n v="4897.851679779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783.631298677956"/>
    <n v="1.5435511428786437"/>
    <n v="0"/>
    <n v="0.46180858731457886"/>
    <n v="0"/>
    <n v="0.45362985270895634"/>
    <n v="0"/>
    <n v="0.21497239029072618"/>
    <n v="0"/>
    <n v="0"/>
    <n v="0"/>
    <n v="0"/>
    <n v="0"/>
    <n v="0.29918580245636017"/>
    <s v=""/>
    <n v="0.46550106731620688"/>
    <s v=""/>
  </r>
  <r>
    <x v="5"/>
    <d v="2019-12-01T00:00:00"/>
    <x v="4"/>
    <x v="17"/>
    <n v="55317.762819999996"/>
    <n v="15945.234056395959"/>
    <n v="16916.62125694795"/>
    <n v="7562.4381769645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850.657941764475"/>
    <n v="2.4208389518139399"/>
    <n v="0"/>
    <n v="0.69780196688571605"/>
    <n v="0"/>
    <n v="0.74031221770770983"/>
    <n v="0"/>
    <n v="0.33095056589782468"/>
    <n v="0"/>
    <n v="0"/>
    <n v="0"/>
    <n v="0"/>
    <n v="0"/>
    <n v="0.28824799202890034"/>
    <s v=""/>
    <n v="0.47427577106847962"/>
    <s v=""/>
  </r>
  <r>
    <x v="5"/>
    <d v="2019-12-01T00:00:00"/>
    <x v="4"/>
    <x v="18"/>
    <n v="38738.086650000012"/>
    <n v="12872.748879511337"/>
    <n v="12695.538897879745"/>
    <n v="6734.3279526261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05.143081679875"/>
    <n v="1.6766001627021101"/>
    <n v="0"/>
    <n v="0.55713781273738017"/>
    <n v="0"/>
    <n v="0.54946809258004858"/>
    <n v="0"/>
    <n v="0.29146445571963786"/>
    <n v="0"/>
    <n v="0"/>
    <n v="0"/>
    <n v="0"/>
    <n v="0"/>
    <n v="0.33230213448116525"/>
    <s v=""/>
    <n v="0.523146067375302"/>
    <s v=""/>
  </r>
  <r>
    <x v="5"/>
    <d v="2019-12-01T00:00:00"/>
    <x v="4"/>
    <x v="19"/>
    <n v="53711.7212"/>
    <n v="17376.84347279444"/>
    <n v="17999.510581299452"/>
    <n v="8014.0424429036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2264.856189273884"/>
    <n v="2.412399197344723"/>
    <n v="0"/>
    <n v="0.78046062031901886"/>
    <n v="0"/>
    <n v="0.8084269859317903"/>
    <n v="0"/>
    <n v="0.35994135218193968"/>
    <n v="0"/>
    <n v="0"/>
    <n v="0"/>
    <n v="0"/>
    <n v="0"/>
    <n v="0.32352051069244903"/>
    <s v=""/>
    <n v="0.46119092086261965"/>
    <s v=""/>
  </r>
  <r>
    <x v="5"/>
    <d v="2019-12-01T00:00:00"/>
    <x v="4"/>
    <x v="20"/>
    <n v="57822.194149999988"/>
    <n v="18290.120866042012"/>
    <n v="18307.166257822526"/>
    <n v="8464.7266925676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07.415401816867"/>
    <n v="2.480849684666993"/>
    <n v="0"/>
    <n v="0.78473398061186384"/>
    <n v="0"/>
    <n v="0.78546530973981099"/>
    <n v="0"/>
    <n v="0.36317740713145835"/>
    <n v="0"/>
    <n v="0"/>
    <n v="0"/>
    <n v="0"/>
    <n v="0"/>
    <n v="0.31631661743230505"/>
    <s v=""/>
    <n v="0.46280321243166483"/>
    <s v=""/>
  </r>
  <r>
    <x v="5"/>
    <d v="2019-12-01T00:00:00"/>
    <x v="4"/>
    <x v="21"/>
    <n v="49263.428840000008"/>
    <n v="15852.171159927282"/>
    <n v="16245.390106710393"/>
    <n v="7523.2913079822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38.360545202355"/>
    <n v="2.1108350239334635"/>
    <n v="0"/>
    <n v="0.67923242205571288"/>
    <n v="0"/>
    <n v="0.69608103256635745"/>
    <n v="0"/>
    <n v="0.32235731783348398"/>
    <n v="0"/>
    <n v="0"/>
    <n v="0"/>
    <n v="0"/>
    <n v="0"/>
    <n v="0.32178375588537861"/>
    <s v=""/>
    <n v="0.47459059280159505"/>
    <s v=""/>
  </r>
  <r>
    <x v="5"/>
    <d v="2019-12-01T00:00:00"/>
    <x v="4"/>
    <x v="22"/>
    <n v="51331.52145"/>
    <n v="16295.319544492364"/>
    <n v="17181.139671640864"/>
    <n v="7915.358053653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10.653425295164"/>
    <n v="2.2020627441656551"/>
    <n v="0"/>
    <n v="0.69905031176902876"/>
    <n v="0"/>
    <n v="0.73705096799204428"/>
    <n v="0"/>
    <n v="0.33955968154304733"/>
    <n v="0"/>
    <n v="0"/>
    <n v="0"/>
    <n v="0"/>
    <n v="0"/>
    <n v="0.31745249476707971"/>
    <s v=""/>
    <n v="0.4857442673671824"/>
    <s v=""/>
  </r>
  <r>
    <x v="5"/>
    <d v="2019-12-01T00:00:00"/>
    <x v="4"/>
    <x v="23"/>
    <n v="98364.802780000013"/>
    <n v="34035.796995537181"/>
    <n v="33421.314933694863"/>
    <n v="17006.777253148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72.965123405786"/>
    <n v="4.2265694232950937"/>
    <n v="0"/>
    <n v="1.4624607055895571"/>
    <n v="0"/>
    <n v="1.4360574493399128"/>
    <n v="0"/>
    <n v="0.73075249169882284"/>
    <n v="0"/>
    <n v="0"/>
    <n v="0"/>
    <n v="0"/>
    <n v="0"/>
    <n v="0.34601601420033035"/>
    <s v=""/>
    <n v="0.49967324859113865"/>
    <s v=""/>
  </r>
  <r>
    <x v="6"/>
    <d v="2019-12-01T00:00:00"/>
    <x v="0"/>
    <x v="1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549720741163021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1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131181263059012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1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035204199799276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1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888288816663002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1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69719358599909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1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00350671168305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1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49983274079491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1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935977652790028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2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39835487661575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2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588858643183562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3076006414178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0"/>
    <x v="2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688395746648172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549720741163021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131181263059012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035204199799276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888288816663002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69719358599909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00350671168305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49983274079491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1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935977652790028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2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39835487661575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2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588858643183562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3076006414178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1"/>
    <x v="2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688395746648172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549720741163021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131181263059012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035204199799276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888288816663002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3.969719358599909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00350671168305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49983274079491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19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935977652790028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2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398354876615757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2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588858643183562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2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30760064141783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19-12-01T00:00:00"/>
    <x v="4"/>
    <x v="2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688395746648172"/>
    <n v="0"/>
    <n v="0"/>
    <n v="0"/>
    <n v="0"/>
    <n v="0"/>
    <n v="0"/>
    <n v="0"/>
    <n v="0"/>
    <n v="0"/>
    <n v="0"/>
    <n v="0"/>
    <n v="0"/>
    <n v="0"/>
    <s v=""/>
    <n v="0"/>
    <s v=""/>
  </r>
  <r>
    <x v="7"/>
    <d v="2019-12-01T00:00:00"/>
    <x v="3"/>
    <x v="0"/>
    <n v="0.14437073499999997"/>
    <n v="0.10416541690599998"/>
    <n v="0.14437073499999997"/>
    <n v="0.10416541690599998"/>
    <n v="0.38470075326718772"/>
    <n v="0.11133084792479829"/>
    <n v="0.38470075326718772"/>
    <n v="0.11133084792479829"/>
    <m/>
    <m/>
    <m/>
    <m/>
    <s v="SI Medical"/>
    <s v="Cancer"/>
    <s v="Medical"/>
    <n v="0"/>
    <n v="0"/>
    <n v="0"/>
    <n v="0"/>
    <n v="0"/>
    <n v="0"/>
    <n v="0"/>
    <n v="70.051624000000004"/>
    <n v="32.088017000000001"/>
    <n v="28.313800000000001"/>
    <n v="0"/>
    <n v="0"/>
    <n v="0"/>
    <n v="0"/>
    <n v="0"/>
    <n v="0"/>
    <n v="0"/>
    <n v="20.040096875840021"/>
    <n v="52.488021600130594"/>
    <n v="52.57925307003012"/>
    <n v="18.854062510375066"/>
    <n v="0"/>
    <n v="0"/>
    <n v="0"/>
    <n v="0"/>
    <n v="0"/>
    <n v="0"/>
    <n v="0"/>
    <n v="12.609234084801955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564805045369306"/>
    <n v="0.10643037958682984"/>
    <n v="0"/>
    <n v="7.679094285366049E-2"/>
    <n v="0"/>
    <n v="0.10643037958682984"/>
    <n v="0"/>
    <n v="7.679094285366049E-2"/>
    <n v="0"/>
    <n v="0.28213647342657744"/>
    <n v="8.1649158600106853E-2"/>
    <n v="0.28213647342657744"/>
    <n v="8.1649158600106853E-2"/>
    <n v="0.72151337946710603"/>
    <s v=""/>
    <n v="1"/>
    <s v=""/>
  </r>
  <r>
    <x v="7"/>
    <d v="2019-12-01T00:00:00"/>
    <x v="3"/>
    <x v="1"/>
    <n v="0.23926916999999995"/>
    <n v="0.26683070150400007"/>
    <n v="0.23926916999999995"/>
    <n v="0.26683070150400007"/>
    <n v="0.40660075326718775"/>
    <n v="0.13265053301970511"/>
    <n v="0.40660075326718775"/>
    <n v="0.13265053301970511"/>
    <m/>
    <m/>
    <m/>
    <m/>
    <s v="SI Medical"/>
    <s v="Cancer"/>
    <s v="Medical"/>
    <n v="0"/>
    <n v="0"/>
    <n v="0"/>
    <n v="0"/>
    <n v="0"/>
    <n v="0"/>
    <n v="0"/>
    <n v="61.905602999999999"/>
    <n v="34.190666999999998"/>
    <n v="27.791187999999998"/>
    <n v="0"/>
    <n v="0"/>
    <n v="0"/>
    <n v="0"/>
    <n v="0"/>
    <n v="0"/>
    <n v="0"/>
    <n v="32.283230043538964"/>
    <n v="45.492135508826678"/>
    <n v="54.767311775678046"/>
    <n v="20.335202553896934"/>
    <n v="0"/>
    <n v="0"/>
    <n v="0"/>
    <n v="0"/>
    <n v="0"/>
    <n v="0"/>
    <n v="0"/>
    <n v="26.668862572012202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535985340692356"/>
    <n v="0.17676524019326509"/>
    <n v="0"/>
    <n v="0.19712691376950905"/>
    <n v="0"/>
    <n v="0.17676524019326509"/>
    <n v="0"/>
    <n v="0.19712691376950905"/>
    <n v="0"/>
    <n v="0.29819775928465497"/>
    <n v="9.7284846121270904E-2"/>
    <n v="0.29819775928465497"/>
    <n v="9.7284846121270904E-2"/>
    <n v="1.1151904840226601"/>
    <s v=""/>
    <n v="1"/>
    <s v=""/>
  </r>
  <r>
    <x v="7"/>
    <d v="2019-12-01T00:00:00"/>
    <x v="3"/>
    <x v="2"/>
    <n v="0.22364751000000005"/>
    <n v="0.21438512317356709"/>
    <n v="0.22364751000000005"/>
    <n v="0.21438512317356709"/>
    <n v="0.42400075326718772"/>
    <n v="0.13453278067207125"/>
    <n v="0.42400075326718772"/>
    <n v="0.13453278067207125"/>
    <m/>
    <m/>
    <m/>
    <m/>
    <s v="SI Medical"/>
    <s v="Cancer"/>
    <s v="Medical"/>
    <n v="0"/>
    <n v="0"/>
    <n v="0"/>
    <n v="0"/>
    <n v="0"/>
    <n v="0"/>
    <n v="0"/>
    <n v="69.029438999999996"/>
    <n v="44.415065000000006"/>
    <n v="29.270783000000005"/>
    <n v="0"/>
    <n v="0"/>
    <n v="0"/>
    <n v="0"/>
    <n v="0"/>
    <n v="0"/>
    <n v="0"/>
    <n v="153.67932151374401"/>
    <n v="52.308526664195199"/>
    <n v="72.450016980277312"/>
    <n v="22.245440051929918"/>
    <n v="0"/>
    <n v="0"/>
    <n v="0"/>
    <n v="0"/>
    <n v="0"/>
    <n v="0"/>
    <n v="0"/>
    <n v="153.94727885287216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542544406619703"/>
    <n v="0.16514438002557286"/>
    <n v="0"/>
    <n v="0.15830490691894938"/>
    <n v="0"/>
    <n v="0.16514438002557286"/>
    <n v="0"/>
    <n v="0.15830490691894938"/>
    <n v="0"/>
    <n v="0.31095878092531926"/>
    <n v="9.8665271582473998E-2"/>
    <n v="0.31095878092531926"/>
    <n v="9.8665271582473998E-2"/>
    <n v="0.95858488732365965"/>
    <s v=""/>
    <n v="1"/>
    <s v=""/>
  </r>
  <r>
    <x v="7"/>
    <d v="2019-12-01T00:00:00"/>
    <x v="3"/>
    <x v="3"/>
    <n v="0.24608404199999998"/>
    <n v="0.18003845220290501"/>
    <n v="0.24608404199999998"/>
    <n v="0.18003845220290501"/>
    <n v="0.45220376633593873"/>
    <n v="0.16221977579479377"/>
    <n v="0.45220376633593873"/>
    <n v="0.16221977579479377"/>
    <m/>
    <m/>
    <m/>
    <m/>
    <s v="SI Medical"/>
    <s v="Cancer"/>
    <s v="Medical"/>
    <n v="0"/>
    <n v="0"/>
    <n v="0"/>
    <n v="0"/>
    <n v="0"/>
    <n v="0"/>
    <n v="0"/>
    <n v="87.135277000000002"/>
    <n v="47.765452000000003"/>
    <n v="31.080131000000002"/>
    <n v="0"/>
    <n v="0"/>
    <n v="0"/>
    <n v="0"/>
    <n v="0"/>
    <n v="0"/>
    <n v="0"/>
    <n v="36.057839000000001"/>
    <n v="41.402603953202245"/>
    <n v="83.107758148953295"/>
    <n v="24.469452519725632"/>
    <n v="0"/>
    <n v="0"/>
    <n v="0"/>
    <n v="0"/>
    <n v="0"/>
    <n v="0"/>
    <n v="0"/>
    <n v="28.933436003630504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55994038217694"/>
    <n v="0.18147870496794408"/>
    <n v="0"/>
    <n v="0.13277230365964285"/>
    <n v="0"/>
    <n v="0.18147870496794408"/>
    <n v="0"/>
    <n v="0.13277230365964285"/>
    <n v="0"/>
    <n v="0.33164264644843822"/>
    <n v="0.11897069364718835"/>
    <n v="0.33164264644843822"/>
    <n v="0.11897069364718835"/>
    <n v="0.73161368262516202"/>
    <s v=""/>
    <n v="1"/>
    <s v=""/>
  </r>
  <r>
    <x v="7"/>
    <d v="2019-12-01T00:00:00"/>
    <x v="3"/>
    <x v="4"/>
    <n v="0.35685912300000006"/>
    <n v="0.31187961261338137"/>
    <n v="0.35685912300000006"/>
    <n v="0.31187961261338137"/>
    <n v="0.5134105457406285"/>
    <n v="0.19152467152531902"/>
    <n v="0.5134105457406285"/>
    <n v="0.19152467152531902"/>
    <m/>
    <m/>
    <m/>
    <m/>
    <s v="SI Medical"/>
    <s v="Cancer"/>
    <s v="Medical"/>
    <n v="0"/>
    <n v="0"/>
    <n v="0"/>
    <n v="0"/>
    <n v="0"/>
    <n v="0"/>
    <n v="0"/>
    <n v="83.801117000000005"/>
    <n v="47.799111000000003"/>
    <n v="25.314136999999999"/>
    <n v="0"/>
    <n v="0"/>
    <n v="0"/>
    <n v="0"/>
    <n v="0"/>
    <n v="0"/>
    <n v="0"/>
    <n v="24.036550000000005"/>
    <n v="40.846143429836253"/>
    <n v="82.963901838610809"/>
    <n v="21.463657384408645"/>
    <n v="0"/>
    <n v="0"/>
    <n v="0"/>
    <n v="0"/>
    <n v="0"/>
    <n v="0"/>
    <n v="0"/>
    <n v="17.907903446922916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715582721357704"/>
    <n v="0.26018517058287599"/>
    <n v="0"/>
    <n v="0.22739071241043737"/>
    <n v="0"/>
    <n v="0.26018517058287599"/>
    <n v="0"/>
    <n v="0.22739071241043737"/>
    <n v="0"/>
    <n v="0.37653121176674936"/>
    <n v="0.14046267115262767"/>
    <n v="0.37653121176674936"/>
    <n v="0.14046267115262767"/>
    <n v="0.8739572355374009"/>
    <s v=""/>
    <n v="1"/>
    <s v=""/>
  </r>
  <r>
    <x v="7"/>
    <d v="2019-12-01T00:00:00"/>
    <x v="3"/>
    <x v="5"/>
    <n v="0.34059234400000005"/>
    <n v="0.2144128413335952"/>
    <n v="0.34059234400000005"/>
    <n v="0.2144128413335952"/>
    <n v="0.26629477940468971"/>
    <n v="0.1389051359225924"/>
    <n v="0.26629477940468971"/>
    <n v="0.1389051359225924"/>
    <m/>
    <m/>
    <m/>
    <m/>
    <s v="SI Medical"/>
    <s v="Cancer"/>
    <s v="Medical"/>
    <n v="0"/>
    <n v="0"/>
    <n v="0"/>
    <n v="0"/>
    <n v="0"/>
    <n v="0"/>
    <n v="0"/>
    <n v="80.329160999999999"/>
    <n v="53.21752"/>
    <n v="25.294747999999998"/>
    <n v="0"/>
    <n v="0"/>
    <n v="0"/>
    <n v="0"/>
    <n v="0"/>
    <n v="0"/>
    <n v="0"/>
    <n v="17.322904521907986"/>
    <n v="38.088315835363261"/>
    <n v="88.197550252478692"/>
    <n v="21.520629568295785"/>
    <n v="0"/>
    <n v="0"/>
    <n v="0"/>
    <n v="0"/>
    <n v="0"/>
    <n v="0"/>
    <n v="0"/>
    <n v="14.290255051331997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627516956806631"/>
    <n v="0.24992986255642266"/>
    <n v="0"/>
    <n v="0.15733815779733881"/>
    <n v="0"/>
    <n v="0.24992986255642266"/>
    <n v="0"/>
    <n v="0.15733815779733881"/>
    <n v="0"/>
    <n v="0.19529847372294118"/>
    <n v="0.10187192215561036"/>
    <n v="0.19529847372294118"/>
    <n v="0.10187192215561036"/>
    <n v="0.62952924547709499"/>
    <s v=""/>
    <n v="1"/>
    <s v=""/>
  </r>
  <r>
    <x v="7"/>
    <d v="2019-12-01T00:00:00"/>
    <x v="3"/>
    <x v="6"/>
    <n v="0.26633400000000002"/>
    <n v="0.19065499999999999"/>
    <n v="0.26633400000000002"/>
    <n v="0.19065499999999999"/>
    <n v="0.31959529900781619"/>
    <n v="0.15070953253168254"/>
    <n v="0.31959529900781619"/>
    <n v="0.15070953253168254"/>
    <m/>
    <m/>
    <m/>
    <m/>
    <s v="SI Medical"/>
    <s v="Cancer"/>
    <s v="Medical"/>
    <n v="0"/>
    <n v="0"/>
    <n v="0"/>
    <n v="0"/>
    <n v="0"/>
    <n v="0"/>
    <n v="0"/>
    <n v="90.519935999999987"/>
    <n v="68.417315000000002"/>
    <n v="29.358942999999996"/>
    <n v="0"/>
    <n v="0"/>
    <n v="0"/>
    <n v="0"/>
    <n v="0"/>
    <n v="0"/>
    <n v="0"/>
    <n v="23.449725999999998"/>
    <n v="42.558892100605803"/>
    <n v="63.287641090885849"/>
    <n v="22.564103783416471"/>
    <n v="0"/>
    <n v="0"/>
    <n v="0"/>
    <n v="0"/>
    <n v="0"/>
    <n v="0"/>
    <n v="0"/>
    <n v="13.466251993079595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60983323192118"/>
    <n v="0.19569233175857512"/>
    <n v="0"/>
    <n v="0.14008621321885728"/>
    <n v="0"/>
    <n v="0.19569233175857512"/>
    <n v="0"/>
    <n v="0.14008621321885728"/>
    <n v="0"/>
    <n v="0.23438865097088082"/>
    <n v="0.1105291727638623"/>
    <n v="0.23438865097088082"/>
    <n v="0.1105291727638623"/>
    <n v="0.7158492719667785"/>
    <s v=""/>
    <n v="1"/>
    <s v=""/>
  </r>
  <r>
    <x v="7"/>
    <d v="2019-12-01T00:00:00"/>
    <x v="3"/>
    <x v="7"/>
    <n v="0.29178500000000002"/>
    <n v="0.24529000000000001"/>
    <n v="0.29178500000000002"/>
    <n v="0.24529000000000001"/>
    <n v="0.33623205227500397"/>
    <n v="0.16346562143668791"/>
    <n v="0.33623205227500397"/>
    <n v="0.16346562143668791"/>
    <m/>
    <m/>
    <m/>
    <m/>
    <s v="SI Medical"/>
    <s v="Cancer"/>
    <s v="Medical"/>
    <n v="0"/>
    <n v="0"/>
    <n v="0"/>
    <n v="0"/>
    <n v="0"/>
    <n v="0"/>
    <n v="0"/>
    <n v="87.914715999999999"/>
    <n v="81.737098000000003"/>
    <n v="29.048960000000001"/>
    <n v="0"/>
    <n v="0"/>
    <n v="0"/>
    <n v="0"/>
    <n v="0"/>
    <n v="0"/>
    <n v="0"/>
    <n v="23.639016999999996"/>
    <n v="41.085389390678863"/>
    <n v="55.76073439724594"/>
    <n v="22.511791688588353"/>
    <n v="0"/>
    <n v="0"/>
    <n v="0"/>
    <n v="0"/>
    <n v="0"/>
    <n v="0"/>
    <n v="0"/>
    <n v="17.956732523059685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84872761738235"/>
    <n v="0.21069444649468269"/>
    <n v="0"/>
    <n v="0.1771209650279511"/>
    <n v="0"/>
    <n v="0.21069444649468269"/>
    <n v="0"/>
    <n v="0.1771209650279511"/>
    <n v="0"/>
    <n v="0.24658991352679899"/>
    <n v="0.11988438693438021"/>
    <n v="0.24658991352679899"/>
    <n v="0.11988438693438021"/>
    <n v="0.8406532206933186"/>
    <s v=""/>
    <n v="1"/>
    <s v=""/>
  </r>
  <r>
    <x v="7"/>
    <d v="2019-12-01T00:00:00"/>
    <x v="3"/>
    <x v="8"/>
    <n v="0.43831399999999998"/>
    <n v="0.38800200000000001"/>
    <n v="0.43831399999999998"/>
    <n v="0.38800200000000001"/>
    <n v="0.4163728055421918"/>
    <n v="0.18586942239025259"/>
    <n v="0.4163728055421918"/>
    <n v="0.18586942239025259"/>
    <m/>
    <m/>
    <m/>
    <m/>
    <s v="SI Medical"/>
    <s v="Cancer"/>
    <s v="Medical"/>
    <n v="0"/>
    <n v="0"/>
    <n v="0"/>
    <n v="0"/>
    <n v="0"/>
    <n v="0"/>
    <n v="0"/>
    <n v="77.546886000000001"/>
    <n v="84.441289999999981"/>
    <n v="30.917553999999999"/>
    <n v="0"/>
    <n v="0"/>
    <n v="0"/>
    <n v="0"/>
    <n v="0"/>
    <n v="0"/>
    <n v="0"/>
    <n v="23.472334000000018"/>
    <n v="35.370791713791853"/>
    <n v="54.655299606202817"/>
    <n v="25.500509405841534"/>
    <n v="0"/>
    <n v="0"/>
    <n v="0"/>
    <n v="0"/>
    <n v="0"/>
    <n v="0"/>
    <n v="0"/>
    <n v="19.821722952477188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798002440692054"/>
    <n v="0.31766482277706848"/>
    <n v="0"/>
    <n v="0.28120157368267529"/>
    <n v="0"/>
    <n v="0.31766482277706848"/>
    <n v="0"/>
    <n v="0.28120157368267529"/>
    <n v="0"/>
    <n v="0.30536450471885207"/>
    <n v="0.13631515640573508"/>
    <n v="0.30536450471885207"/>
    <n v="0.13631515640573508"/>
    <n v="0.88521470908983069"/>
    <s v=""/>
    <n v="1"/>
    <s v=""/>
  </r>
  <r>
    <x v="7"/>
    <d v="2019-12-01T00:00:00"/>
    <x v="3"/>
    <x v="9"/>
    <n v="0.51424400000000003"/>
    <n v="0.65446700000000002"/>
    <n v="0.51424400000000003"/>
    <n v="0.65446700000000002"/>
    <n v="0.50933355880937947"/>
    <n v="0.23993234894246016"/>
    <n v="0.50933355880937947"/>
    <n v="0.23993234894246016"/>
    <m/>
    <m/>
    <m/>
    <m/>
    <s v="SI Medical"/>
    <s v="Cancer"/>
    <s v="Medical"/>
    <n v="0"/>
    <n v="0"/>
    <n v="0"/>
    <n v="0"/>
    <n v="0"/>
    <n v="0"/>
    <n v="0"/>
    <n v="84.634867"/>
    <n v="100.11695400000001"/>
    <n v="33.321471000000003"/>
    <n v="0"/>
    <n v="0"/>
    <n v="0"/>
    <n v="0"/>
    <n v="0"/>
    <n v="0"/>
    <n v="0"/>
    <n v="29.117299000000003"/>
    <n v="42.317449000000003"/>
    <n v="65.076035000000005"/>
    <n v="27.323609999999999"/>
    <n v="0"/>
    <n v="0"/>
    <n v="0"/>
    <n v="0"/>
    <n v="0"/>
    <n v="0"/>
    <n v="0"/>
    <n v="23.405079877723466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707461183514356"/>
    <n v="0.37515626935968954"/>
    <n v="0"/>
    <n v="0.4774531120227517"/>
    <n v="0"/>
    <n v="0.37515626935968954"/>
    <n v="0"/>
    <n v="0.4774531120227517"/>
    <n v="0"/>
    <n v="0.37354118197029101"/>
    <n v="0.17596447684771016"/>
    <n v="0.37354118197029101"/>
    <n v="0.17596447684771016"/>
    <n v="1.2726779505448775"/>
    <s v=""/>
    <n v="1"/>
    <s v=""/>
  </r>
  <r>
    <x v="7"/>
    <d v="2019-12-01T00:00:00"/>
    <x v="3"/>
    <x v="10"/>
    <n v="0.46750999999999998"/>
    <n v="0.630324"/>
    <n v="0.46750999999999998"/>
    <n v="0.630324"/>
    <n v="0.49236431207656722"/>
    <n v="0.20123255925588723"/>
    <n v="0.49236431207656722"/>
    <n v="0.20123255925588723"/>
    <m/>
    <m/>
    <m/>
    <m/>
    <s v="SI Medical"/>
    <s v="Cancer"/>
    <s v="Medical"/>
    <n v="0"/>
    <n v="0"/>
    <n v="0"/>
    <n v="0"/>
    <n v="0"/>
    <n v="0"/>
    <n v="0"/>
    <n v="78.075890000000001"/>
    <n v="88.151075000000006"/>
    <n v="31.281566999999999"/>
    <n v="0"/>
    <n v="0"/>
    <n v="0"/>
    <n v="0"/>
    <n v="0"/>
    <n v="0"/>
    <n v="0"/>
    <n v="28.755611999999985"/>
    <n v="36.649186999999998"/>
    <n v="64.766841999999997"/>
    <n v="26.170566999999998"/>
    <n v="0"/>
    <n v="0"/>
    <n v="0"/>
    <n v="0"/>
    <n v="0"/>
    <n v="0"/>
    <n v="0"/>
    <n v="8.983443635292474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616322661265996"/>
    <n v="0.34334527142920435"/>
    <n v="0"/>
    <n v="0.46291793730260705"/>
    <n v="0"/>
    <n v="0.34334527142920435"/>
    <n v="0"/>
    <n v="0.46291793730260705"/>
    <n v="0"/>
    <n v="0.36109607135056748"/>
    <n v="0.14758235882015183"/>
    <n v="0.36109607135056748"/>
    <n v="0.14758235882015183"/>
    <n v="1.348257791277192"/>
    <s v=""/>
    <n v="1"/>
    <s v=""/>
  </r>
  <r>
    <x v="7"/>
    <d v="2019-12-01T00:00:00"/>
    <x v="3"/>
    <x v="11"/>
    <n v="0.38062499999999999"/>
    <n v="0.43874000000000002"/>
    <n v="0.38062499999999999"/>
    <n v="0.43874000000000002"/>
    <n v="0.53196506534375498"/>
    <n v="0.24126856276364084"/>
    <n v="0.53196506534375498"/>
    <n v="0.24126856276364084"/>
    <m/>
    <m/>
    <m/>
    <m/>
    <s v="SI Medical"/>
    <s v="Cancer"/>
    <s v="Medical"/>
    <n v="0"/>
    <n v="0"/>
    <n v="0"/>
    <n v="0"/>
    <n v="0"/>
    <n v="0"/>
    <n v="0"/>
    <n v="88.297359"/>
    <n v="101.548001"/>
    <n v="30.968664"/>
    <n v="0"/>
    <n v="0"/>
    <n v="0"/>
    <n v="0"/>
    <n v="0"/>
    <n v="0"/>
    <n v="0"/>
    <n v="42.181921000000017"/>
    <n v="44.148702999999998"/>
    <n v="66.006221999999994"/>
    <n v="25.394309"/>
    <n v="0"/>
    <n v="0"/>
    <n v="0"/>
    <n v="0"/>
    <n v="0"/>
    <n v="0"/>
    <n v="0"/>
    <n v="24.98809590305703"/>
    <n v="0.88900000000000001"/>
    <n v="1"/>
    <n v="0.79900000000000004"/>
    <s v="pAPE ratio"/>
    <s v="pAPE ratio"/>
    <s v="pAPE ratio"/>
    <s v="pAPE ratio"/>
    <s v="pAPE ratio"/>
    <s v="pAPE ratio"/>
    <s v="pAPE ratio"/>
    <s v="Product Type"/>
    <s v="Product Type"/>
    <s v="Product Type"/>
    <s v="Product Type"/>
    <s v="Product Type"/>
    <s v="Product Type"/>
    <s v="Product Type"/>
    <s v="Product Type"/>
    <s v="Product Type"/>
    <s v="Product Type"/>
    <s v="SGD"/>
    <n v="1.3570358439548478"/>
    <n v="0.28048264288342883"/>
    <n v="0"/>
    <n v="0.3233075986566189"/>
    <n v="0"/>
    <n v="0.28048264288342883"/>
    <n v="0"/>
    <n v="0.3233075986566189"/>
    <n v="0"/>
    <n v="0.39013894890396933"/>
    <n v="0.17694444543901139"/>
    <n v="0.39013894890396933"/>
    <n v="0.17694444543901139"/>
    <n v="1.1526830870279146"/>
    <s v=""/>
    <n v="1"/>
    <s v=""/>
  </r>
  <r>
    <x v="7"/>
    <d v="2019-12-01T00:00:00"/>
    <x v="4"/>
    <x v="0"/>
    <n v="4.0476083149999997"/>
    <n v="1.25123372897498"/>
    <n v="4.0476083149999997"/>
    <n v="0.10416541690599999"/>
    <n v="0.52700002000000001"/>
    <n v="1.60527215918346"/>
    <n v="0.52700002000000001"/>
    <n v="1.605272159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564805045369306"/>
    <n v="2.9839045245856699"/>
    <n v="0"/>
    <n v="0.92241187749478248"/>
    <n v="0"/>
    <n v="2.9839045245856699"/>
    <n v="0"/>
    <n v="7.679094285366049E-2"/>
    <n v="0"/>
    <n v="0.38649762412934074"/>
    <n v="1.1772938369250616"/>
    <n v="0.38649762412934074"/>
    <n v="1.1772938369250616"/>
    <n v="0.30912915272410196"/>
    <s v=""/>
    <n v="8.3250167010230039E-2"/>
    <s v=""/>
  </r>
  <r>
    <x v="7"/>
    <d v="2019-12-01T00:00:00"/>
    <x v="4"/>
    <x v="1"/>
    <n v="0.54793615000000007"/>
    <n v="0.41194053663291802"/>
    <n v="0.54793615000000007"/>
    <n v="0.26683070150400001"/>
    <n v="0.501"/>
    <n v="0.33556281111299502"/>
    <n v="0.501"/>
    <n v="0.33556281111299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535985340692356"/>
    <n v="0.40479960358170242"/>
    <n v="0"/>
    <n v="0.3043299222514137"/>
    <n v="0"/>
    <n v="0.40479960358170242"/>
    <n v="0"/>
    <n v="0.19712691376950903"/>
    <n v="0"/>
    <n v="0.3674294162053347"/>
    <n v="0.24609909738017716"/>
    <n v="0.3674294162053347"/>
    <n v="0.24609909738017716"/>
    <n v="0.75180390385434137"/>
    <s v=""/>
    <n v="0.64774082124812593"/>
    <s v=""/>
  </r>
  <r>
    <x v="7"/>
    <d v="2019-12-01T00:00:00"/>
    <x v="4"/>
    <x v="2"/>
    <n v="0.32313434000000002"/>
    <n v="0.24137263707655199"/>
    <n v="0.32313434000000002"/>
    <n v="0.214385123173567"/>
    <n v="0.50630001000000002"/>
    <n v="0.302677121443028"/>
    <n v="0.50630001000000002"/>
    <n v="0.302677121443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542544406619703"/>
    <n v="0.23860681589646432"/>
    <n v="0"/>
    <n v="0.17823285627076632"/>
    <n v="0"/>
    <n v="0.23860681589646432"/>
    <n v="0"/>
    <n v="0.15830490691894933"/>
    <n v="0"/>
    <n v="0.37131640139531963"/>
    <n v="0.22198099407290015"/>
    <n v="0.37131640139531963"/>
    <n v="0.22198099407290015"/>
    <n v="0.74697303009191773"/>
    <s v=""/>
    <n v="0.88819149415670584"/>
    <s v=""/>
  </r>
  <r>
    <x v="7"/>
    <d v="2019-12-01T00:00:00"/>
    <x v="4"/>
    <x v="3"/>
    <n v="2.9085815720000001"/>
    <n v="1.04623080859451"/>
    <n v="2.9085815720000001"/>
    <n v="0.18003845220290499"/>
    <n v="0.52149997999999997"/>
    <n v="0.77019889001388697"/>
    <n v="0.52149997999999997"/>
    <n v="0.77019889001388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55994038217694"/>
    <n v="2.1449810913792899"/>
    <n v="0"/>
    <n v="0.77156003574297871"/>
    <n v="0"/>
    <n v="2.1449810913792899"/>
    <n v="0"/>
    <n v="0.13277230365964282"/>
    <n v="0"/>
    <n v="0.38246393852793159"/>
    <n v="0.5648577415564856"/>
    <n v="0.38246393852793159"/>
    <n v="0.5648577415564856"/>
    <n v="0.35970481923774977"/>
    <s v=""/>
    <n v="0.17208291968075934"/>
    <s v=""/>
  </r>
  <r>
    <x v="7"/>
    <d v="2019-12-01T00:00:00"/>
    <x v="4"/>
    <x v="4"/>
    <n v="0.84071596299999996"/>
    <n v="0.32087502364883896"/>
    <n v="0.84071596299999996"/>
    <n v="0.31187961261338504"/>
    <n v="0.55430002"/>
    <n v="0.23781282271216198"/>
    <n v="0.55430002"/>
    <n v="0.2378128227121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15582721357704"/>
    <n v="0.61296408623663468"/>
    <n v="0"/>
    <n v="0.23394924602742331"/>
    <n v="0"/>
    <n v="0.61296408623663468"/>
    <n v="0"/>
    <n v="0.22739071241044004"/>
    <n v="0"/>
    <n v="0.40651922704831406"/>
    <n v="0.17441003316421644"/>
    <n v="0.40651922704831406"/>
    <n v="0.17441003316421644"/>
    <n v="0.38166876539828348"/>
    <s v=""/>
    <n v="0.97196599806004724"/>
    <s v=""/>
  </r>
  <r>
    <x v="7"/>
    <d v="2019-12-01T00:00:00"/>
    <x v="4"/>
    <x v="5"/>
    <n v="0.42584290400000102"/>
    <n v="0.42439047018271597"/>
    <n v="0.42584290400000102"/>
    <n v="0.21441284133359301"/>
    <n v="0.43200002000000004"/>
    <n v="0.14424798586886001"/>
    <n v="0.43200002000000004"/>
    <n v="0.1442479858688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27516956806631"/>
    <n v="0.3124875245796721"/>
    <n v="0"/>
    <n v="0.31142171499610038"/>
    <n v="0"/>
    <n v="0.3124875245796721"/>
    <n v="0"/>
    <n v="0.1573381577973372"/>
    <n v="0"/>
    <n v="0.31682537953950685"/>
    <n v="0.10579032582153813"/>
    <n v="0.31682537953950685"/>
    <n v="0.10579032582153813"/>
    <n v="0.99658927317176793"/>
    <s v=""/>
    <n v="0.50522539123293764"/>
    <s v=""/>
  </r>
  <r>
    <x v="7"/>
    <d v="2019-12-01T00:00:00"/>
    <x v="4"/>
    <x v="6"/>
    <n v="3.9446737500000002"/>
    <n v="0.54914130755206703"/>
    <n v="3.9446737500000002"/>
    <n v="0.190654463210161"/>
    <n v="1.02746380667986"/>
    <n v="0.64214814433338396"/>
    <n v="1.02746380667986"/>
    <n v="0.64214814433338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0983323192118"/>
    <n v="2.8983997693285222"/>
    <n v="0"/>
    <n v="0.40348863810034324"/>
    <n v="0"/>
    <n v="2.8983997693285222"/>
    <n v="0"/>
    <n v="0.14008581880561954"/>
    <n v="0"/>
    <n v="0.75353378574948471"/>
    <n v="0.47094634289372111"/>
    <n v="0.75353378574948471"/>
    <n v="0.47094634289372111"/>
    <n v="0.13921083018641706"/>
    <s v=""/>
    <n v="0.34718652665203853"/>
    <s v=""/>
  </r>
  <r>
    <x v="7"/>
    <d v="2019-12-01T00:00:00"/>
    <x v="4"/>
    <x v="7"/>
    <n v="0.99085438799999093"/>
    <n v="0.28717372130954705"/>
    <n v="0.99085438799999093"/>
    <n v="0.24528998469110999"/>
    <n v="1.0484637866798601"/>
    <n v="0.187361331509694"/>
    <n v="1.0484637866798601"/>
    <n v="0.187361331509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84872761738235"/>
    <n v="0.71548406133449505"/>
    <n v="0"/>
    <n v="0.20736469749690106"/>
    <n v="0"/>
    <n v="0.71548406133449505"/>
    <n v="0"/>
    <n v="0.17712095397358538"/>
    <n v="0"/>
    <n v="0.76893500409623861"/>
    <n v="0.13740931069074061"/>
    <n v="0.76893500409623861"/>
    <n v="0.13740931069074061"/>
    <n v="0.28982434229231036"/>
    <s v=""/>
    <n v="0.8541519174266986"/>
    <s v=""/>
  </r>
  <r>
    <x v="7"/>
    <d v="2019-12-01T00:00:00"/>
    <x v="4"/>
    <x v="8"/>
    <n v="0.90465965000000004"/>
    <n v="0.479247400842291"/>
    <n v="0.90465965000000004"/>
    <n v="0.38800323855000601"/>
    <n v="1.15346378667986"/>
    <n v="0.210280803382427"/>
    <n v="1.15346378667986"/>
    <n v="0.210280803382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98002440692054"/>
    <n v="0.65564537612491236"/>
    <n v="0"/>
    <n v="0.34733100164479591"/>
    <n v="0"/>
    <n v="0.65564537612491236"/>
    <n v="0"/>
    <n v="0.28120247131261217"/>
    <n v="0"/>
    <n v="0.84594116916921303"/>
    <n v="0.15421826911376033"/>
    <n v="0.84594116916921303"/>
    <n v="0.15421826911376033"/>
    <n v="0.52975436766997508"/>
    <s v=""/>
    <n v="0.80960947908758452"/>
    <s v=""/>
  </r>
  <r>
    <x v="7"/>
    <d v="2019-12-01T00:00:00"/>
    <x v="4"/>
    <x v="9"/>
    <n v="6.4046196080000399"/>
    <n v="0.42288686138249004"/>
    <n v="6.4046196080000399"/>
    <n v="0.654467080879364"/>
    <n v="1.1509637766798599"/>
    <n v="0.26834390057530599"/>
    <n v="1.1509637766798599"/>
    <n v="0.2683439005753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07461183514356"/>
    <n v="4.6723602002263753"/>
    <n v="0"/>
    <n v="0.3085085237309198"/>
    <n v="0"/>
    <n v="4.6723602002263753"/>
    <n v="0"/>
    <n v="0.47745317102664958"/>
    <n v="0"/>
    <n v="0.84410768171450734"/>
    <n v="0.19680128289550311"/>
    <n v="0.84410768171450734"/>
    <n v="0.19680128289550311"/>
    <n v="6.6028411875431306E-2"/>
    <s v=""/>
    <n v="1.5476174377699943"/>
    <s v=""/>
  </r>
  <r>
    <x v="7"/>
    <d v="2019-12-01T00:00:00"/>
    <x v="4"/>
    <x v="10"/>
    <n v="0.78486919300000402"/>
    <n v="0.98713183861971499"/>
    <n v="0.78486919300000402"/>
    <n v="0.55378563203136"/>
    <n v="1.21746379667986"/>
    <n v="0.203216604278569"/>
    <n v="1.21746379667986"/>
    <n v="0.203216604278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16322661265996"/>
    <n v="0.57641788647730952"/>
    <n v="0"/>
    <n v="0.72496213785222907"/>
    <n v="0"/>
    <n v="0.57641788647730952"/>
    <n v="0"/>
    <n v="0.40670718945776735"/>
    <n v="0"/>
    <n v="0.89287826759523214"/>
    <n v="0.1490374416632837"/>
    <n v="0.89287826759523214"/>
    <n v="0.1490374416632837"/>
    <n v="1.2577023629206325"/>
    <s v=""/>
    <n v="0.56100473145077201"/>
    <s v=""/>
  </r>
  <r>
    <x v="7"/>
    <d v="2019-12-01T00:00:00"/>
    <x v="4"/>
    <x v="11"/>
    <n v="0.46871748199999297"/>
    <n v="-2.6588776094644104"/>
    <n v="0.46871748199999297"/>
    <n v="0.51527813369309505"/>
    <n v="1.2534637866798599"/>
    <n v="0.24378494028765901"/>
    <n v="1.2534637866798599"/>
    <n v="0.24378494028765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570358439548478"/>
    <n v="0.34539801147329785"/>
    <n v="0"/>
    <n v="-1.9593274719373428"/>
    <n v="0"/>
    <n v="0.34539801147329785"/>
    <n v="0"/>
    <n v="0.37970856553899524"/>
    <n v="0"/>
    <n v="0.91928037400061702"/>
    <n v="0.1787899367056825"/>
    <n v="0.91928037400061702"/>
    <n v="0.1787899367056825"/>
    <n v="-5.6726657561802876"/>
    <s v=""/>
    <n v="-0.19379535630332748"/>
    <s v=""/>
  </r>
  <r>
    <x v="7"/>
    <d v="2019-12-01T00:00:00"/>
    <x v="3"/>
    <x v="12"/>
    <n v="2.942291E-2"/>
    <n v="4.682783024E-2"/>
    <n v="2.942291E-2"/>
    <n v="4.68278302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215519264947519"/>
    <n v="2.2263907615072319E-2"/>
    <n v="0"/>
    <n v="3.5433969185157066E-2"/>
    <n v="0"/>
    <n v="2.2263907615072319E-2"/>
    <n v="0"/>
    <n v="3.5433969185157066E-2"/>
    <n v="0"/>
    <n v="0"/>
    <n v="0"/>
    <n v="0"/>
    <n v="0"/>
    <n v="1.5915431288067698"/>
    <s v=""/>
    <n v="1"/>
    <s v=""/>
  </r>
  <r>
    <x v="7"/>
    <d v="2019-12-01T00:00:00"/>
    <x v="3"/>
    <x v="13"/>
    <n v="3.9063130000000001E-2"/>
    <n v="5.3550419850999988E-2"/>
    <n v="3.9063130000000001E-2"/>
    <n v="5.355041985099998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196156400330425"/>
    <n v="2.9601899837305566E-2"/>
    <n v="0"/>
    <n v="4.0580316136340361E-2"/>
    <n v="0"/>
    <n v="2.9601899837305566E-2"/>
    <n v="0"/>
    <n v="4.0580316136340361E-2"/>
    <n v="0"/>
    <n v="0"/>
    <n v="0"/>
    <n v="0"/>
    <n v="0"/>
    <n v="1.3708686388161928"/>
    <s v=""/>
    <n v="1"/>
    <s v=""/>
  </r>
  <r>
    <x v="7"/>
    <d v="2019-12-01T00:00:00"/>
    <x v="3"/>
    <x v="14"/>
    <n v="3.4007920000000004E-2"/>
    <n v="5.0559938909999991E-2"/>
    <n v="3.4007920000000004E-2"/>
    <n v="5.055993890999999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150003860109629"/>
    <n v="2.5861528530164619E-2"/>
    <n v="0"/>
    <n v="3.844861145887031E-2"/>
    <n v="0"/>
    <n v="2.5861528530164619E-2"/>
    <n v="0"/>
    <n v="3.844861145887031E-2"/>
    <n v="0"/>
    <n v="0"/>
    <n v="0"/>
    <n v="0"/>
    <n v="0"/>
    <n v="1.4867107106227015"/>
    <s v=""/>
    <n v="1"/>
    <s v=""/>
  </r>
  <r>
    <x v="7"/>
    <d v="2019-12-01T00:00:00"/>
    <x v="3"/>
    <x v="15"/>
    <n v="5.9310895000000002E-2"/>
    <n v="3.8327884201530958E-2"/>
    <n v="5.9310895000000002E-2"/>
    <n v="3.832788420153095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159909744792817"/>
    <n v="4.5069378248181718E-2"/>
    <n v="0"/>
    <n v="2.9124731814134774E-2"/>
    <n v="0"/>
    <n v="4.5069378248181718E-2"/>
    <n v="0"/>
    <n v="2.9124731814134774E-2"/>
    <n v="0"/>
    <n v="0"/>
    <n v="0"/>
    <n v="0"/>
    <n v="0"/>
    <n v="0.64621996011914773"/>
    <s v=""/>
    <n v="1"/>
    <s v=""/>
  </r>
  <r>
    <x v="7"/>
    <d v="2019-12-01T00:00:00"/>
    <x v="3"/>
    <x v="16"/>
    <n v="0.11565065200000001"/>
    <n v="7.733132113651113E-2"/>
    <n v="0.11565065200000001"/>
    <n v="7.73313211365111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392440037095612"/>
    <n v="8.6355176263369623E-2"/>
    <n v="0"/>
    <n v="5.7742518108956788E-2"/>
    <n v="0"/>
    <n v="8.6355176263369623E-2"/>
    <n v="0"/>
    <n v="5.7742518108956788E-2"/>
    <n v="0"/>
    <n v="0"/>
    <n v="0"/>
    <n v="0"/>
    <n v="0"/>
    <n v="0.66866307970759331"/>
    <s v=""/>
    <n v="1"/>
    <s v=""/>
  </r>
  <r>
    <x v="7"/>
    <d v="2019-12-01T00:00:00"/>
    <x v="3"/>
    <x v="17"/>
    <n v="0.10139400999999998"/>
    <n v="5.5000690031957927E-2"/>
    <n v="0.10139400999999998"/>
    <n v="5.500069003195792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475599810800674"/>
    <n v="7.5242669286403732E-2"/>
    <n v="0"/>
    <n v="4.0815021820308849E-2"/>
    <n v="0"/>
    <n v="7.5242669286403732E-2"/>
    <n v="0"/>
    <n v="4.0815021820308849E-2"/>
    <n v="0"/>
    <n v="0"/>
    <n v="0"/>
    <n v="0"/>
    <n v="0"/>
    <n v="0.54244516053717518"/>
    <s v=""/>
    <n v="1"/>
    <s v=""/>
  </r>
  <r>
    <x v="7"/>
    <d v="2019-12-01T00:00:00"/>
    <x v="3"/>
    <x v="18"/>
    <n v="0.11322109400000016"/>
    <n v="5.4505123034000069E-2"/>
    <n v="0.11322109400000016"/>
    <n v="5.450512303400006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32986627043091"/>
    <n v="8.30493692228884E-2"/>
    <n v="0"/>
    <n v="3.9980324579707953E-2"/>
    <n v="0"/>
    <n v="8.30493692228884E-2"/>
    <n v="0"/>
    <n v="3.9980324579707953E-2"/>
    <n v="0"/>
    <n v="0"/>
    <n v="0"/>
    <n v="0"/>
    <n v="0"/>
    <n v="0.48140431352836066"/>
    <s v=""/>
    <n v="1"/>
    <s v=""/>
  </r>
  <r>
    <x v="7"/>
    <d v="2019-12-01T00:00:00"/>
    <x v="3"/>
    <x v="19"/>
    <n v="5.8149859999999956E-2"/>
    <n v="1.9696950336000153E-2"/>
    <n v="5.8149859999999956E-2"/>
    <n v="1.969695033600015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86913178679798"/>
    <n v="4.2485737463857379E-2"/>
    <n v="0"/>
    <n v="1.4391082984790341E-2"/>
    <n v="0"/>
    <n v="4.2485737463857379E-2"/>
    <n v="0"/>
    <n v="1.4391082984790341E-2"/>
    <n v="0"/>
    <n v="0"/>
    <n v="0"/>
    <n v="0"/>
    <n v="0"/>
    <n v="0.33872739050446837"/>
    <s v=""/>
    <n v="1"/>
    <s v=""/>
  </r>
  <r>
    <x v="7"/>
    <d v="2019-12-01T00:00:00"/>
    <x v="3"/>
    <x v="20"/>
    <n v="0.10538511399999995"/>
    <n v="2.8024458243999805E-2"/>
    <n v="0.10538511399999995"/>
    <n v="2.80244582439998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11477265904433"/>
    <n v="7.6859051695367095E-2"/>
    <n v="0"/>
    <n v="2.043868629216683E-2"/>
    <n v="0"/>
    <n v="7.6859051695367095E-2"/>
    <n v="0"/>
    <n v="2.043868629216683E-2"/>
    <n v="0"/>
    <n v="0"/>
    <n v="0"/>
    <n v="0"/>
    <n v="0"/>
    <n v="0.26592425799339953"/>
    <s v=""/>
    <n v="1"/>
    <s v=""/>
  </r>
  <r>
    <x v="7"/>
    <d v="2019-12-01T00:00:00"/>
    <x v="3"/>
    <x v="21"/>
    <n v="0.12719154000000005"/>
    <n v="3.7642688625000011E-2"/>
    <n v="0.12719154000000005"/>
    <n v="3.764268862500001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95890706575853"/>
    <n v="9.2195236034577896E-2"/>
    <n v="0"/>
    <n v="2.7285435515270868E-2"/>
    <n v="0"/>
    <n v="9.2195236034577896E-2"/>
    <n v="0"/>
    <n v="2.7285435515270868E-2"/>
    <n v="0"/>
    <n v="0"/>
    <n v="0"/>
    <n v="0"/>
    <n v="0"/>
    <n v="0.29595277032576223"/>
    <s v=""/>
    <n v="1"/>
    <s v=""/>
  </r>
  <r>
    <x v="7"/>
    <d v="2019-12-01T00:00:00"/>
    <x v="3"/>
    <x v="22"/>
    <n v="0.11625514999999986"/>
    <n v="8.7663157040999737E-2"/>
    <n v="0.11625514999999986"/>
    <n v="8.766315704099973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49575120665734"/>
    <n v="8.4551812677664012E-2"/>
    <n v="0"/>
    <n v="6.3756993413739194E-2"/>
    <n v="0"/>
    <n v="8.4551812677664012E-2"/>
    <n v="0"/>
    <n v="6.3756993413739194E-2"/>
    <n v="0"/>
    <n v="0"/>
    <n v="0"/>
    <n v="0"/>
    <n v="0"/>
    <n v="0.75405826787888408"/>
    <s v=""/>
    <n v="1"/>
    <s v=""/>
  </r>
  <r>
    <x v="7"/>
    <d v="2019-12-01T00:00:00"/>
    <x v="3"/>
    <x v="23"/>
    <n v="0.22754934000000024"/>
    <n v="0.27199980846000049"/>
    <n v="0.22754934000000024"/>
    <n v="0.27199980846000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99075358298658"/>
    <n v="0.16610561957537875"/>
    <n v="0"/>
    <n v="0.19855340696058571"/>
    <n v="0"/>
    <n v="0.16610561957537875"/>
    <n v="0"/>
    <n v="0.19855340696058571"/>
    <n v="0"/>
    <n v="0"/>
    <n v="0"/>
    <n v="0"/>
    <n v="0"/>
    <n v="1.1953443084475666"/>
    <s v=""/>
    <n v="1"/>
    <s v=""/>
  </r>
  <r>
    <x v="7"/>
    <d v="2019-12-01T00:00:00"/>
    <x v="4"/>
    <x v="12"/>
    <n v="3.7879239999999998"/>
    <n v="0.48522037108039295"/>
    <n v="3.7879239999999998"/>
    <n v="0.48522037108039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215519264947519"/>
    <n v="2.866269515452931"/>
    <n v="0"/>
    <n v="0.36715952007075359"/>
    <n v="0"/>
    <n v="2.866269515452931"/>
    <n v="0"/>
    <n v="0.36715952007075359"/>
    <n v="0"/>
    <n v="0"/>
    <n v="0"/>
    <n v="0"/>
    <n v="0"/>
    <n v="0.12809664900362122"/>
    <s v=""/>
    <n v="1"/>
    <s v=""/>
  </r>
  <r>
    <x v="7"/>
    <d v="2019-12-01T00:00:00"/>
    <x v="4"/>
    <x v="13"/>
    <n v="0.77358684"/>
    <n v="0.48928539571600199"/>
    <n v="0.77358684"/>
    <n v="0.489285395716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196156400330425"/>
    <n v="0.58622133334266158"/>
    <n v="0"/>
    <n v="0.37077871834237319"/>
    <n v="0"/>
    <n v="0.58622133334266158"/>
    <n v="0"/>
    <n v="0.37077871834237319"/>
    <n v="0"/>
    <n v="0"/>
    <n v="0"/>
    <n v="0"/>
    <n v="0"/>
    <n v="0.63248929585720726"/>
    <s v=""/>
    <n v="1"/>
    <s v=""/>
  </r>
  <r>
    <x v="7"/>
    <d v="2019-12-01T00:00:00"/>
    <x v="4"/>
    <x v="14"/>
    <n v="-6.1467919999999898E-2"/>
    <n v="6.4748030972064205E-2"/>
    <n v="-6.1467919999999898E-2"/>
    <n v="6.47480309720642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150003860109629"/>
    <n v="-4.6743651677899546E-2"/>
    <n v="0"/>
    <n v="4.9238031913037335E-2"/>
    <n v="0"/>
    <n v="-4.6743651677899546E-2"/>
    <n v="0"/>
    <n v="4.9238031913037335E-2"/>
    <n v="0"/>
    <n v="0"/>
    <n v="0"/>
    <n v="0"/>
    <n v="0"/>
    <n v="-1.0533629732723071"/>
    <s v=""/>
    <n v="1"/>
    <s v=""/>
  </r>
  <r>
    <x v="7"/>
    <d v="2019-12-01T00:00:00"/>
    <x v="4"/>
    <x v="15"/>
    <n v="0.76704756499999993"/>
    <n v="0.27116330403739702"/>
    <n v="0.76704756499999993"/>
    <n v="0.27116330403739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159909744792817"/>
    <n v="0.58286688881244753"/>
    <n v="0"/>
    <n v="0.20605255605547931"/>
    <n v="0"/>
    <n v="0.58286688881244753"/>
    <n v="0"/>
    <n v="0.20605255605547931"/>
    <n v="0"/>
    <n v="0"/>
    <n v="0"/>
    <n v="0"/>
    <n v="0"/>
    <n v="0.35351563111656192"/>
    <s v=""/>
    <n v="1"/>
    <s v=""/>
  </r>
  <r>
    <x v="7"/>
    <d v="2019-12-01T00:00:00"/>
    <x v="4"/>
    <x v="16"/>
    <n v="0.80494104200000005"/>
    <n v="0.31460881231344701"/>
    <n v="0.80494104200000005"/>
    <n v="0.31460881231344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392440037095612"/>
    <n v="0.60104136346356629"/>
    <n v="0"/>
    <n v="0.23491522936971498"/>
    <n v="0"/>
    <n v="0.60104136346356629"/>
    <n v="0"/>
    <n v="0.23491522936971498"/>
    <n v="0"/>
    <n v="0"/>
    <n v="0"/>
    <n v="0"/>
    <n v="0"/>
    <n v="0.39084702592844928"/>
    <s v=""/>
    <n v="1"/>
    <s v=""/>
  </r>
  <r>
    <x v="7"/>
    <d v="2019-12-01T00:00:00"/>
    <x v="4"/>
    <x v="17"/>
    <n v="0.17631190999999902"/>
    <n v="5.2157362205169601E-3"/>
    <n v="0.17631190999999902"/>
    <n v="5.21573622051696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475599810800674"/>
    <n v="0.13083789402731097"/>
    <n v="0"/>
    <n v="3.870503943235651E-3"/>
    <n v="0"/>
    <n v="0.13083789402731097"/>
    <n v="0"/>
    <n v="3.870503943235651E-3"/>
    <n v="0"/>
    <n v="0"/>
    <n v="0"/>
    <n v="0"/>
    <n v="0"/>
    <n v="2.9582438421301139E-2"/>
    <s v=""/>
    <n v="1"/>
    <s v=""/>
  </r>
  <r>
    <x v="7"/>
    <d v="2019-12-01T00:00:00"/>
    <x v="4"/>
    <x v="18"/>
    <n v="2.1224128739999997"/>
    <n v="0.92169938642003701"/>
    <n v="2.1224128739999997"/>
    <n v="0.92169938642003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32986627043091"/>
    <n v="1.556821650356403"/>
    <n v="0"/>
    <n v="0.67608031287268111"/>
    <n v="0"/>
    <n v="1.556821650356403"/>
    <n v="0"/>
    <n v="0.67608031287268111"/>
    <n v="0"/>
    <n v="0"/>
    <n v="0"/>
    <n v="0"/>
    <n v="0"/>
    <n v="0.43426959839484897"/>
    <s v=""/>
    <n v="1"/>
    <s v=""/>
  </r>
  <r>
    <x v="7"/>
    <d v="2019-12-01T00:00:00"/>
    <x v="4"/>
    <x v="19"/>
    <n v="0.15086026999999999"/>
    <n v="5.2211382646062898E-2"/>
    <n v="0.15086026999999999"/>
    <n v="5.22113826460628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86913178679798"/>
    <n v="0.11022227439492793"/>
    <n v="0"/>
    <n v="3.8146937855493189E-2"/>
    <n v="0"/>
    <n v="0.11022227439492793"/>
    <n v="0"/>
    <n v="3.8146937855493189E-2"/>
    <n v="0"/>
    <n v="0"/>
    <n v="0"/>
    <n v="0"/>
    <n v="0"/>
    <n v="0.34609100624082734"/>
    <s v=""/>
    <n v="1"/>
    <s v=""/>
  </r>
  <r>
    <x v="7"/>
    <d v="2019-12-01T00:00:00"/>
    <x v="4"/>
    <x v="20"/>
    <n v="0.48683245400000003"/>
    <n v="0.38554312484862496"/>
    <n v="0.48683245400000003"/>
    <n v="0.38554312484862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11477265904433"/>
    <n v="0.35505470676786899"/>
    <n v="0"/>
    <n v="0.28118277656874624"/>
    <n v="0"/>
    <n v="0.35505470676786899"/>
    <n v="0"/>
    <n v="0.28118277656874624"/>
    <n v="0"/>
    <n v="0"/>
    <n v="0"/>
    <n v="0"/>
    <n v="0"/>
    <n v="0.79194211823976912"/>
    <s v=""/>
    <n v="1"/>
    <s v=""/>
  </r>
  <r>
    <x v="7"/>
    <d v="2019-12-01T00:00:00"/>
    <x v="4"/>
    <x v="21"/>
    <n v="0.61119193000000005"/>
    <n v="0.34353352407661802"/>
    <n v="0.61119193000000005"/>
    <n v="0.34353352407661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95890706575853"/>
    <n v="0.44302462450552293"/>
    <n v="0"/>
    <n v="0.24901148565410983"/>
    <n v="0"/>
    <n v="0.44302462450552293"/>
    <n v="0"/>
    <n v="0.24901148565410983"/>
    <n v="0"/>
    <n v="0"/>
    <n v="0"/>
    <n v="0"/>
    <n v="0"/>
    <n v="0.56207143323475817"/>
    <s v=""/>
    <n v="1"/>
    <s v=""/>
  </r>
  <r>
    <x v="7"/>
    <d v="2019-12-01T00:00:00"/>
    <x v="4"/>
    <x v="22"/>
    <n v="0.69315522000000107"/>
    <n v="0.53751973798507402"/>
    <n v="0.69315522000000107"/>
    <n v="0.53751973798507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749575120665734"/>
    <n v="0.50412846500120767"/>
    <n v="0"/>
    <n v="0.39093552583830543"/>
    <n v="0"/>
    <n v="0.50412846500120767"/>
    <n v="0"/>
    <n v="0.39093552583830543"/>
    <n v="0"/>
    <n v="0"/>
    <n v="0"/>
    <n v="0"/>
    <n v="0"/>
    <n v="0.7754680661354223"/>
    <s v=""/>
    <n v="1"/>
    <s v=""/>
  </r>
  <r>
    <x v="7"/>
    <d v="2019-12-01T00:00:00"/>
    <x v="4"/>
    <x v="23"/>
    <n v="0.226121390000001"/>
    <n v="0.28964207694733102"/>
    <n v="0.226121390000001"/>
    <n v="0.2896420769473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99075358298658"/>
    <n v="0.16506324995359681"/>
    <n v="0"/>
    <n v="0.21143184439223553"/>
    <n v="0"/>
    <n v="0.16506324995359681"/>
    <n v="0"/>
    <n v="0.21143184439223553"/>
    <n v="0"/>
    <n v="0"/>
    <n v="0"/>
    <n v="0"/>
    <n v="0"/>
    <n v="1.2809141008169538"/>
    <s v=""/>
    <n v="1"/>
    <s v=""/>
  </r>
  <r>
    <x v="0"/>
    <d v="2020-08-01T00:00:00"/>
    <x v="0"/>
    <x v="24"/>
    <n v="49.492314359211278"/>
    <n v="48.142667086865103"/>
    <n v="25.152139534667324"/>
    <n v="28.8304665437485"/>
    <n v="80.008278313944373"/>
    <n v="58.442305964173435"/>
    <n v="37.598007139326697"/>
    <n v="32.546632243985819"/>
    <n v="66.963497510433811"/>
    <n v="56.726855223237109"/>
    <n v="30.936873011264783"/>
    <n v="30.631733342809042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9.9455500546426041"/>
    <n v="14.463116621792418"/>
    <n v="7.5572539171086079"/>
    <n v="0.51911670399462717"/>
    <n v="0.64256955768050195"/>
    <n v="1.6864438978479737"/>
    <n v="2.489806115576445"/>
    <n v="1.689337837003078"/>
    <n v="2.1082882315521743"/>
    <n v="2.663758901254448"/>
    <n v="5.7270725207583979"/>
    <n v="7.6967811540121858"/>
    <n v="18.491488294434284"/>
    <n v="5.2127238262840763"/>
    <n v="0.50799645584432962"/>
    <n v="0.53287988190332225"/>
    <n v="0.5788612331027122"/>
    <n v="0.91856778730761135"/>
    <n v="1.8469138376430143"/>
    <n v="0.44433471546807574"/>
    <n v="3.6358324136043669"/>
    <n v="6.9025241763821228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738695699999996"/>
    <n v="6.3664966222492563"/>
    <n v="0"/>
    <n v="6.1928833064876221"/>
    <n v="0"/>
    <n v="3.2354722841931247"/>
    <n v="0"/>
    <n v="3.7086378005372813"/>
    <n v="0"/>
    <n v="10.245698098403068"/>
    <n v="7.4840033519264253"/>
    <n v="4.8147246556111201"/>
    <n v="4.1678558159088812"/>
    <n v="0.97273016447461846"/>
    <s v=""/>
    <n v="0.59885478491935051"/>
    <s v=""/>
  </r>
  <r>
    <x v="0"/>
    <d v="2020-08-01T00:00:00"/>
    <x v="0"/>
    <x v="25"/>
    <n v="55.075454679188702"/>
    <n v="48.810522632638474"/>
    <n v="32.400062917034013"/>
    <n v="31.396052574898942"/>
    <n v="82.008278313944359"/>
    <n v="59.903212440247124"/>
    <n v="39.689362867442448"/>
    <n v="33.577362480276143"/>
    <n v="77.808338299550556"/>
    <n v="61.520173360252464"/>
    <n v="32.875534254518385"/>
    <n v="30.508907128492815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7.3780648467874324"/>
    <n v="23.810159109694535"/>
    <n v="5.1419170310940832"/>
    <n v="0.68375029052212721"/>
    <n v="0.56919622699112005"/>
    <n v="6.132933658661268E-2"/>
    <n v="3.1115035877535866"/>
    <n v="2.8623058217920234"/>
    <n v="1.1957721151496004"/>
    <n v="2.692216684113832"/>
    <n v="7.5692396287037482"/>
    <n v="4.3704168680749182"/>
    <n v="23.791181855401181"/>
    <n v="4.3297125240820602"/>
    <n v="0.49451966917978507"/>
    <n v="0.43993493882003731"/>
    <n v="4.6749861504229454E-2"/>
    <n v="0.67090831300259668"/>
    <n v="2.6504199466458109"/>
    <n v="0.21184637287735827"/>
    <n v="3.7634291151812929"/>
    <n v="7.5262971114123403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748179100000003"/>
    <n v="7.0838256685536578"/>
    <n v="0"/>
    <n v="6.2780277554614097"/>
    <n v="0"/>
    <n v="4.1673082626618081"/>
    <n v="0"/>
    <n v="4.0381720753250336"/>
    <n v="0"/>
    <n v="10.501814048260153"/>
    <n v="7.6710840768124173"/>
    <n v="5.082539435008834"/>
    <n v="4.2998490426658398"/>
    <n v="0.88624820107172797"/>
    <s v=""/>
    <n v="0.64322303637669154"/>
    <s v=""/>
  </r>
  <r>
    <x v="0"/>
    <d v="2020-08-01T00:00:00"/>
    <x v="0"/>
    <x v="26"/>
    <n v="102.57783176245864"/>
    <n v="80.042943018250753"/>
    <n v="45.609511494005993"/>
    <n v="43.986510547416394"/>
    <n v="146.11560686097258"/>
    <n v="106.7306181593155"/>
    <n v="69.935732134380018"/>
    <n v="59.914161660232409"/>
    <n v="119.23024842522656"/>
    <n v="95.868204038672985"/>
    <n v="56.366219879084831"/>
    <n v="50.163564241992589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21.301974452788773"/>
    <n v="20.624707019152655"/>
    <n v="15.292733314142643"/>
    <n v="2.0793315780898283"/>
    <n v="0.46958168701453001"/>
    <n v="3.0740228710855488"/>
    <n v="13.451418705362205"/>
    <n v="3.0685952058575676"/>
    <n v="7.83193811286095"/>
    <n v="3.2108930938856979"/>
    <n v="12.172635722218246"/>
    <n v="14.241342604195255"/>
    <n v="21.659699665094717"/>
    <n v="15.410175482496802"/>
    <n v="1.8171230941652494"/>
    <n v="0.2933343286926301"/>
    <n v="0.54680233367488662"/>
    <n v="3.6111373354602652"/>
    <n v="3.1739353807009052"/>
    <n v="1.0693773836082558"/>
    <n v="4.317326307439477"/>
    <n v="11.764445478176228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649018700000001"/>
    <n v="13.210447920632722"/>
    <n v="0"/>
    <n v="10.308300653160829"/>
    <n v="0"/>
    <n v="5.8738039781571629"/>
    <n v="0"/>
    <n v="5.6647864047529026"/>
    <n v="0"/>
    <n v="18.711268720071434"/>
    <n v="13.667706824353637"/>
    <n v="8.955828232273813"/>
    <n v="7.6724862117507797"/>
    <n v="0.78031424181013742"/>
    <s v=""/>
    <n v="0.54953639744839144"/>
    <s v=""/>
  </r>
  <r>
    <x v="0"/>
    <d v="2020-08-01T00:00:00"/>
    <x v="0"/>
    <x v="27"/>
    <n v="55.909646788772527"/>
    <n v="39.370809381933725"/>
    <n v="23.619895058493405"/>
    <n v="22.415366338696778"/>
    <n v="92.259313103187381"/>
    <n v="67.391113995278019"/>
    <n v="44.167940690873969"/>
    <n v="37.685721710895422"/>
    <n v="61.695484014146658"/>
    <n v="47.464072673420844"/>
    <n v="29.301665649599759"/>
    <n v="26.018104881696097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13.453463973967752"/>
    <n v="7.7120042959906847"/>
    <n v="5.7541340032134682"/>
    <n v="0.67597472999999986"/>
    <n v="3.8625358859324797"/>
    <n v="3.9211358704327841"/>
    <n v="0.55958262285275218"/>
    <n v="2.0927237444750251"/>
    <n v="6.4985988777209505"/>
    <n v="1.581688029377754"/>
    <n v="9.7978047548088796"/>
    <n v="9.6121954686718567"/>
    <n v="9.0358977043209148"/>
    <n v="4.8084413903440879"/>
    <n v="0.66946608669366625"/>
    <n v="1.9429966560532099"/>
    <n v="0.61492908005713331"/>
    <n v="0.13484993488482327"/>
    <n v="2.2570112517695295"/>
    <n v="0.54558984411376932"/>
    <n v="2.1564713083595244"/>
    <n v="7.3027888094861595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19381999999997"/>
    <n v="7.2123442352484863"/>
    <n v="0"/>
    <n v="5.0788342690778583"/>
    <n v="0"/>
    <n v="3.046966377839984"/>
    <n v="0"/>
    <n v="2.8915821773058998"/>
    <n v="0"/>
    <n v="11.814540804292669"/>
    <n v="8.6299695864139707"/>
    <n v="5.6560570416373617"/>
    <n v="4.8259572060179359"/>
    <n v="0.70418633712134204"/>
    <s v=""/>
    <n v="0.56933973902458368"/>
    <s v=""/>
  </r>
  <r>
    <x v="0"/>
    <d v="2020-08-01T00:00:00"/>
    <x v="0"/>
    <x v="28"/>
    <n v="66.790680579932243"/>
    <n v="56.105324243039775"/>
    <n v="37.544472416427261"/>
    <n v="35.214309403337865"/>
    <n v="112.76138268167357"/>
    <n v="82.36691710533978"/>
    <n v="54.407042486109461"/>
    <n v="46.018604433353651"/>
    <n v="90.361571688344711"/>
    <n v="70.255221770134028"/>
    <n v="45.30072328908593"/>
    <n v="38.671220369232671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21.723945971005708"/>
    <n v="10.2565941113705"/>
    <n v="4.8454985765995771"/>
    <n v="7.7534387200000001"/>
    <n v="4.3387355251347151"/>
    <n v="1.0816923163998333"/>
    <n v="0.39610897029570263"/>
    <n v="2.5261139199176545"/>
    <n v="0.50547049494191731"/>
    <n v="1.506103278956977"/>
    <n v="11.85697869530965"/>
    <n v="15.11799481420829"/>
    <n v="11.603438068002102"/>
    <n v="4.0673152288757386"/>
    <n v="8.2210373387418851"/>
    <n v="1.9824885648320645"/>
    <n v="0.67480545510438072"/>
    <n v="0.10488688726346081"/>
    <n v="2.6233284336620524"/>
    <n v="4.5201137451564198E-2"/>
    <n v="2.0282503676395378"/>
    <n v="9.2768496867828318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22098499999998"/>
    <n v="8.6156956367650768"/>
    <n v="0"/>
    <n v="7.2373330093792259"/>
    <n v="0"/>
    <n v="4.8430670922081998"/>
    <n v="0"/>
    <n v="4.5424866050727282"/>
    <n v="0"/>
    <n v="14.439994316357721"/>
    <n v="10.547740605617072"/>
    <n v="6.9672556826224392"/>
    <n v="5.8930492927729903"/>
    <n v="0.84001725623824586"/>
    <s v=""/>
    <n v="0.62764648236938803"/>
    <s v=""/>
  </r>
  <r>
    <x v="0"/>
    <d v="2020-08-01T00:00:00"/>
    <x v="0"/>
    <x v="29"/>
    <n v="83.130173898615382"/>
    <n v="64.758802215716429"/>
    <n v="45.809364823064669"/>
    <n v="44.45114593187067"/>
    <n v="133.92468405288662"/>
    <n v="97.825719119491865"/>
    <n v="64.102929048533952"/>
    <n v="54.705699682788826"/>
    <n v="124.32602211325172"/>
    <n v="91.500425162105799"/>
    <n v="58.878484435452989"/>
    <n v="47.32943831228436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12.389640230993482"/>
    <n v="10.794679166878272"/>
    <n v="4.9650663056435151"/>
    <n v="20.177508027393422"/>
    <n v="7.8465821282912058"/>
    <n v="6.9499636387189776"/>
    <n v="0.47359757436805094"/>
    <n v="2.8804859981730297"/>
    <n v="-1.0011641920561598"/>
    <n v="2.2558608694283113"/>
    <n v="15.397954150783278"/>
    <n v="8.0142193759182572"/>
    <n v="11.776458347361471"/>
    <n v="6.4401494439617197"/>
    <n v="21.262464254247103"/>
    <n v="2.8294003257763207"/>
    <n v="1.0734030483286814"/>
    <n v="0.12200152696948027"/>
    <n v="2.7318657664317194"/>
    <n v="-0.49465882461241656"/>
    <n v="3.0421731389938538"/>
    <n v="8.0668198028335993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02757999999998"/>
    <n v="10.726092340948098"/>
    <n v="0"/>
    <n v="8.3556771251568147"/>
    <n v="0"/>
    <n v="5.9106754398423691"/>
    <n v="0"/>
    <n v="5.7354276259266372"/>
    <n v="0"/>
    <n v="17.150123832757746"/>
    <n v="12.527363486370687"/>
    <n v="8.2088912809434014"/>
    <n v="7.0055011184270342"/>
    <n v="0.77900477261957279"/>
    <s v=""/>
    <n v="0.68641087251429644"/>
    <s v=""/>
  </r>
  <r>
    <x v="0"/>
    <d v="2020-08-01T00:00:00"/>
    <x v="0"/>
    <x v="30"/>
    <n v="78.824864154865892"/>
    <n v="65.815072401333694"/>
    <n v="41.307259011505529"/>
    <n v="41.251280857537274"/>
    <n v="102.51034789243043"/>
    <n v="74.879015550308964"/>
    <n v="49.072595432199478"/>
    <n v="41.87294223870903"/>
    <n v="89.033422777086344"/>
    <n v="62.249165882940588"/>
    <n v="42.938852744650099"/>
    <n v="35.072811467744728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14.157790545898443"/>
    <n v="4.4603923620278643"/>
    <n v="13.65896679881928"/>
    <n v="17.31921393"/>
    <n v="9.5170198067799809"/>
    <n v="5.0096719384566715"/>
    <n v="0.79673928570751007"/>
    <n v="2.2377797018458723"/>
    <n v="0.57904375304760403"/>
    <n v="0.96162113190894249"/>
    <n v="10.126624900373727"/>
    <n v="6.0157776898924666"/>
    <n v="4.706919430990804"/>
    <n v="8.0441156646323915"/>
    <n v="19.572001208805489"/>
    <n v="6.6329522208365201"/>
    <n v="0.27197257642790867"/>
    <n v="0.14431746595227368"/>
    <n v="2.4665360387414532"/>
    <n v="1.2856433481955865E-3"/>
    <n v="1.0688862986791643"/>
    <n v="7.2898262149556459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10077700000002"/>
    <n v="10.169627807619381"/>
    <n v="0"/>
    <n v="8.4911632595787854"/>
    <n v="0"/>
    <n v="5.3292759131765814"/>
    <n v="0"/>
    <n v="5.3220538646856852"/>
    <n v="0"/>
    <n v="13.221784674079759"/>
    <n v="9.6578954278074498"/>
    <n v="6.3293833602400849"/>
    <n v="5.4007720911390207"/>
    <n v="0.83495319791516442"/>
    <s v=""/>
    <n v="0.62677559033880736"/>
    <s v=""/>
  </r>
  <r>
    <x v="0"/>
    <d v="2020-08-01T00:00:00"/>
    <x v="0"/>
    <x v="31"/>
    <n v="65.960809082225097"/>
    <n v="50.230783997176097"/>
    <n v="33.785861020931613"/>
    <n v="32.103864514651725"/>
    <n v="143.51448704940253"/>
    <n v="104.83062177043242"/>
    <n v="69.121006710085979"/>
    <n v="58.581248666476604"/>
    <n v="102.109569515345"/>
    <n v="76.474389886298795"/>
    <n v="53.056030790595166"/>
    <n v="43.725748249828612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17.01253294"/>
    <n v="4.2020020200000001"/>
    <n v="8.7864610202249924"/>
    <n v="12.174904370000007"/>
    <n v="8.8111892600000008"/>
    <n v="5.585853117000001"/>
    <n v="0.80080245999999999"/>
    <n v="1.8466599600000002"/>
    <n v="8.2671780000000014E-2"/>
    <n v="1.8995175199999994"/>
    <n v="4.758214635000094"/>
    <n v="7.5375031067768923"/>
    <n v="3.9351596835716038"/>
    <n v="5.1472843656246088"/>
    <n v="13.064232094190432"/>
    <n v="2.6842494650892896"/>
    <n v="-0.8639668456599322"/>
    <n v="3.1830365447214501E-2"/>
    <n v="2.0572884011354691"/>
    <n v="2.2434982645601585E-3"/>
    <n v="2.2111434387572908"/>
    <n v="5.8975768792572865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01356299999999"/>
    <n v="8.5109231929951523"/>
    <n v="0"/>
    <n v="6.4812780569591268"/>
    <n v="0"/>
    <n v="4.3593896460534092"/>
    <n v="0"/>
    <n v="4.1423616369216658"/>
    <n v="0"/>
    <n v="18.510498543711652"/>
    <n v="13.521053598930413"/>
    <n v="8.9152274474318052"/>
    <n v="7.555809454667453"/>
    <n v="0.76152467951931369"/>
    <s v=""/>
    <n v="0.63912728331010238"/>
    <s v=""/>
  </r>
  <r>
    <x v="0"/>
    <d v="2020-08-01T00:00:00"/>
    <x v="0"/>
    <x v="32"/>
    <n v="109.84115342390496"/>
    <n v="78.517750279856173"/>
    <n v="56.697524102096899"/>
    <n v="46.84841711638613"/>
    <n v="139.14036941924368"/>
    <n v="101.63553338392862"/>
    <n v="66.598397699972764"/>
    <n v="56.836307341318587"/>
    <n v="102.48043719533904"/>
    <n v="85.36928763392811"/>
    <n v="54.917091458221201"/>
    <n v="48.038297401857854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24.256309430291786"/>
    <n v="27.599999525588814"/>
    <n v="18.014353528814567"/>
    <n v="9.2355871233102622"/>
    <n v="11.494843662318585"/>
    <n v="2.8531907355084787"/>
    <n v="1.8099039818698919"/>
    <n v="1.3964989906171794"/>
    <n v="6.3580329177420569E-2"/>
    <n v="1.4324412290233586"/>
    <n v="11.684444887384615"/>
    <n v="8.5381858880696218"/>
    <n v="23.729951281895172"/>
    <n v="7.9360763200975128"/>
    <n v="8.1931765884736993"/>
    <n v="4.0806695001230988"/>
    <n v="-0.12367227034208772"/>
    <n v="-3.2212289491686155E-2"/>
    <n v="1.1608259459547821"/>
    <n v="5.1727818985222171E-3"/>
    <n v="1.2875088290788892"/>
    <n v="9.36045884328216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01356299999999"/>
    <n v="0"/>
    <n v="14.172804021483293"/>
    <n v="0"/>
    <n v="10.131145315176397"/>
    <n v="0"/>
    <n v="7.3156815324142785"/>
    <n v="0"/>
    <n v="6.044851258478702"/>
    <n v="17.946324851649422"/>
    <n v="13.108951098748326"/>
    <n v="8.5898613372356927"/>
    <n v="7.3307469224989683"/>
    <s v=""/>
    <n v="0.71482998705263234"/>
    <s v=""/>
    <n v="0.59666020676098186"/>
  </r>
  <r>
    <x v="0"/>
    <d v="2020-08-01T00:00:00"/>
    <x v="0"/>
    <x v="33"/>
    <n v="130.96282837822989"/>
    <n v="93.710647627277737"/>
    <n v="67.473576725066678"/>
    <n v="55.795094660991388"/>
    <n v="184.51862620637468"/>
    <n v="134.78222799055618"/>
    <n v="88.309833362803417"/>
    <n v="75.373326860370199"/>
    <n v="106.32805592987938"/>
    <n v="67.550296872773941"/>
    <n v="52.358912872562421"/>
    <n v="38.397658835369164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29.124385189602854"/>
    <n v="32.765309277653692"/>
    <n v="21.599690467072879"/>
    <n v="10.937706494858372"/>
    <n v="13.647721729256697"/>
    <n v="3.3745760669408251"/>
    <n v="2.1473422270611269"/>
    <n v="1.6539348348430956"/>
    <n v="7.5300982543548806E-2"/>
    <n v="1.6964382260370203"/>
    <n v="13.940422882359769"/>
    <n v="10.272892795387492"/>
    <n v="28.170985734042784"/>
    <n v="9.5655401607779496"/>
    <n v="9.7048054508343213"/>
    <n v="4.8449412138861288"/>
    <n v="-0.14627184872246848"/>
    <n v="-3.8217944238319021E-2"/>
    <n v="1.3748169401510228"/>
    <n v="6.1263532995443556E-3"/>
    <n v="1.5247949791969964"/>
    <n v="11.226942185949483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01356299999999"/>
    <n v="0"/>
    <n v="16.898133739916226"/>
    <n v="0"/>
    <n v="12.091484859249842"/>
    <n v="0"/>
    <n v="8.7061156018848518"/>
    <n v="0"/>
    <n v="7.1992410616678963"/>
    <n v="23.799212413343554"/>
    <n v="17.384211770053415"/>
    <n v="11.390202309644785"/>
    <n v="9.7216517005932008"/>
    <s v=""/>
    <n v="0.71555149493743964"/>
    <s v=""/>
    <n v="0.59539759967201733"/>
  </r>
  <r>
    <x v="0"/>
    <d v="2020-08-01T00:00:00"/>
    <x v="0"/>
    <x v="34"/>
    <n v="178.91663406401261"/>
    <n v="127.47592125271753"/>
    <n v="92.88467658499458"/>
    <n v="76.549590506653018"/>
    <n v="123.0124174709166"/>
    <n v="89.854818660370668"/>
    <n v="59.311697227434962"/>
    <n v="50.206152511061305"/>
    <n v="76.483041589870083"/>
    <n v="52.581408686341128"/>
    <n v="39.081776138367367"/>
    <n v="32.776263897309079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38.403883505382083"/>
    <n v="45.851948646531874"/>
    <n v="28.886973800748837"/>
    <n v="15.311503714646859"/>
    <n v="19.098371168831939"/>
    <n v="4.7248963037622591"/>
    <n v="3.0052567230206995"/>
    <n v="2.3153022767545286"/>
    <n v="0.10541197077055886"/>
    <n v="2.374814556862479"/>
    <n v="18.838271396700492"/>
    <n v="13.408470843254706"/>
    <n v="39.422627763213633"/>
    <n v="12.500934234801802"/>
    <n v="13.585263872725399"/>
    <n v="6.7799217649353398"/>
    <n v="-0.20480181915110549"/>
    <n v="-5.3486925565390545E-2"/>
    <n v="1.9245720717614196"/>
    <n v="8.576129462430403E-3"/>
    <n v="2.1345341417394037"/>
    <n v="14.785580442083344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01356299999999"/>
    <n v="0"/>
    <n v="23.085613285455832"/>
    <n v="0"/>
    <n v="16.448218113663842"/>
    <n v="0"/>
    <n v="11.984909815700165"/>
    <n v="0"/>
    <n v="9.8771936597260588"/>
    <n v="15.86614160889572"/>
    <n v="11.589474513368929"/>
    <n v="7.6500227100806262"/>
    <n v="6.4755895523039069"/>
    <s v=""/>
    <n v="0.7124878126597739"/>
    <s v=""/>
    <n v="0.60050235177273636"/>
  </r>
  <r>
    <x v="0"/>
    <d v="2020-08-01T00:00:00"/>
    <x v="0"/>
    <x v="35"/>
    <n v="206.42486919209125"/>
    <n v="147.32740439662103"/>
    <n v="106.82303325582309"/>
    <n v="88.15405291649752"/>
    <n v="200.88702607932981"/>
    <n v="146.73857867923775"/>
    <n v="96.141369563328595"/>
    <n v="82.097091394223554"/>
    <n v="134.1988839679361"/>
    <n v="151.73293321589864"/>
    <n v="65.320984420107791"/>
    <n v="81.805020208360219"/>
    <s v="Crisis XDefender Supreme"/>
    <s v="Crisis One Cover"/>
    <s v="MaxFocus"/>
    <s v="VHIS"/>
    <s v="Wealth ICON"/>
    <s v="Noble Fortune"/>
    <s v="Journey Deferred Annuity Plan"/>
    <s v="CANsurance"/>
    <s v="Basic Plus II series"/>
    <s v="Life Promise"/>
    <n v="44.941506967383901"/>
    <n v="52.402408083365252"/>
    <n v="33.644290765708625"/>
    <n v="17.498414504232738"/>
    <n v="21.826816765662805"/>
    <n v="5.3996574493647529"/>
    <n v="3.4345662332231015"/>
    <n v="2.6459933483811198"/>
    <n v="0.12046780115750286"/>
    <n v="2.7140044284428373"/>
    <n v="21.796742845168609"/>
    <n v="15.756126657729888"/>
    <n v="45.054587400240855"/>
    <n v="14.703160117429661"/>
    <n v="15.525650768256977"/>
    <n v="7.7485199518102981"/>
    <n v="-0.23404951078866318"/>
    <n v="-6.1127685717697833E-2"/>
    <n v="2.1994557477389338"/>
    <n v="9.8010449024791557E-3"/>
    <n v="2.4394052565505824"/>
    <n v="17.285001917049783"/>
    <s v="SPRO"/>
    <s v="SPRO"/>
    <s v="TPAR"/>
    <s v="SPRO"/>
    <s v="TPAR"/>
    <s v="UNLF"/>
    <s v="TPAR"/>
    <s v="SPRO"/>
    <s v="UNLF"/>
    <s v="TPAR"/>
    <n v="0.53092172152985617"/>
    <n v="0.70391337528201536"/>
    <n v="0.23173951362477951"/>
    <n v="1.0000196086517035"/>
    <n v="0.24667965947159376"/>
    <n v="7.2206188956058265E-2"/>
    <n v="4.7201886707207839E-2"/>
    <n v="0.99423274493532399"/>
    <n v="4.983060491186625E-2"/>
    <n v="0.33433751976702725"/>
    <s v="HKD"/>
    <n v="7.7501356299999999"/>
    <n v="0"/>
    <n v="26.635000862828932"/>
    <n v="0"/>
    <n v="19.00965498285364"/>
    <n v="0"/>
    <n v="13.783375976327667"/>
    <n v="0"/>
    <n v="11.374517443960851"/>
    <n v="25.910408629422612"/>
    <n v="18.92634188221945"/>
    <n v="12.400313849011152"/>
    <n v="10.588882850360744"/>
    <s v=""/>
    <n v="0.71370956887720571"/>
    <s v=""/>
    <n v="0.59835475468757626"/>
  </r>
  <r>
    <x v="0"/>
    <d v="2020-08-01T00:00:00"/>
    <x v="1"/>
    <x v="24"/>
    <n v="27.22104760791078"/>
    <n v="15.865249901165056"/>
    <n v="6.3858136136355697"/>
    <n v="4.4478282358289789"/>
    <n v="29.999999999999996"/>
    <n v="16.231642514424749"/>
    <n v="7.2138056707710021"/>
    <n v="5.5490441879207211"/>
    <n v="49.081665866216824"/>
    <n v="21.282002079995337"/>
    <n v="8.6539391963214065"/>
    <n v="5.9157941270285201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0.40258099611499998"/>
    <n v="0"/>
    <n v="10.187028946092145"/>
    <n v="11.572507968544775"/>
    <n v="3.334904375427"/>
    <n v="1.5944137992646998"/>
    <n v="0"/>
    <n v="7.9056022467160009E-2"/>
    <n v="0"/>
    <n v="5.0555499999999996E-2"/>
    <n v="0"/>
    <n v="0.22652236044331969"/>
    <n v="0"/>
    <n v="6.9982950833896282"/>
    <n v="6.4129381835144725"/>
    <n v="0.51617080880070165"/>
    <n v="0.25014433565047822"/>
    <n v="0"/>
    <n v="4.4009690663915774E-2"/>
    <n v="0"/>
    <n v="3.6002013349899317E-2"/>
    <n v="0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738695699999996"/>
    <n v="3.5016084798951397"/>
    <n v="0"/>
    <n v="2.0408433352664361"/>
    <n v="0"/>
    <n v="0.8214459422214837"/>
    <n v="0"/>
    <n v="0.57215112702604543"/>
    <n v="0"/>
    <n v="3.8417392478563226"/>
    <n v="2.078591270161295"/>
    <n v="0.92378534572698223"/>
    <n v="0.71059936149413505"/>
    <n v="0.58283024700909791"/>
    <s v=""/>
    <n v="0.28035034200768283"/>
    <s v=""/>
  </r>
  <r>
    <x v="0"/>
    <d v="2020-08-01T00:00:00"/>
    <x v="1"/>
    <x v="25"/>
    <n v="8.7331839342334749"/>
    <n v="4.7285693159978477"/>
    <n v="2.5616014195377081"/>
    <n v="1.7947496239051188"/>
    <n v="29.999999999999996"/>
    <n v="16.231642514424745"/>
    <n v="7.2138056707710021"/>
    <n v="5.5488776182508817"/>
    <n v="39.193279660594257"/>
    <n v="21.221141166477839"/>
    <n v="9.4300054092449734"/>
    <n v="7.5651872248967944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0.57419115953760003"/>
    <n v="0"/>
    <n v="4.6935936872757962"/>
    <n v="0.5840796759784801"/>
    <n v="1.1454699332015998"/>
    <n v="1.6516254782399999"/>
    <n v="0"/>
    <n v="4.2853999999999996E-2"/>
    <n v="0"/>
    <n v="4.1369999999999997E-2"/>
    <n v="0"/>
    <n v="0.36691529387330424"/>
    <n v="0"/>
    <n v="3.3205177846355718"/>
    <n v="0.32971918156450097"/>
    <n v="0.15792335437425431"/>
    <n v="0.22678744218396077"/>
    <n v="0"/>
    <n v="2.3428128646265967E-2"/>
    <n v="0"/>
    <n v="2.7708585158982106E-2"/>
    <n v="0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748179100000003"/>
    <n v="1.1232653980231255"/>
    <n v="0"/>
    <n v="0.6081903615923846"/>
    <n v="0"/>
    <n v="0.32947413678241477"/>
    <n v="0"/>
    <n v="0.2308413707794629"/>
    <n v="0"/>
    <n v="3.8417392478563226"/>
    <n v="2.0785912701612945"/>
    <n v="0.92378534572698223"/>
    <n v="0.71057803091953087"/>
    <n v="0.54144849708961063"/>
    <s v=""/>
    <n v="0.37955447070069676"/>
    <s v=""/>
  </r>
  <r>
    <x v="0"/>
    <d v="2020-08-01T00:00:00"/>
    <x v="1"/>
    <x v="26"/>
    <n v="25.303540192985853"/>
    <n v="13.773843730553041"/>
    <n v="3.8083898079431941"/>
    <n v="2.7808336802157627"/>
    <n v="33.151254342915585"/>
    <n v="17.936643646632564"/>
    <n v="7.9715568857365424"/>
    <n v="6.1315145002361504"/>
    <n v="31.879076930259416"/>
    <n v="19.238571050750277"/>
    <n v="8.4640417849801022"/>
    <n v="6.3474069347530602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0.45012560080000003"/>
    <n v="7.4272377771880838E-2"/>
    <n v="5.238735829558423"/>
    <n v="4.2342944633247859"/>
    <n v="10.98930376625529"/>
    <n v="1.0815630327900001"/>
    <n v="2.6124106444854736"/>
    <n v="5.2256459999999998E-2"/>
    <n v="0"/>
    <n v="0.23651800000000001"/>
    <n v="0.33406001799999885"/>
    <n v="0.26703149905970125"/>
    <n v="9.6554091103445098E-3"/>
    <n v="5.6644701502349832"/>
    <n v="2.7884734899550194"/>
    <n v="2.6068355015683005"/>
    <n v="0.56446067500723796"/>
    <n v="0.97980231096587755"/>
    <n v="2.6680365721365482E-2"/>
    <n v="0"/>
    <n v="0.19672797843580542"/>
    <n v="0.22095463194770915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649018700000001"/>
    <n v="3.2587070147978383"/>
    <n v="0"/>
    <n v="1.7738593431256127"/>
    <n v="0"/>
    <n v="0.49046206529113473"/>
    <n v="0"/>
    <n v="0.35812863147177965"/>
    <n v="0"/>
    <n v="4.2452824974948724"/>
    <n v="2.2969302624027028"/>
    <n v="1.0208214318151132"/>
    <n v="0.7851893301452455"/>
    <n v="0.54434453145695216"/>
    <s v=""/>
    <n v="0.2018923500669125"/>
    <s v=""/>
  </r>
  <r>
    <x v="0"/>
    <d v="2020-08-01T00:00:00"/>
    <x v="1"/>
    <x v="27"/>
    <n v="41.192476394570946"/>
    <n v="12.771087787244367"/>
    <n v="6.1261962340376366"/>
    <n v="4.3154981475754148"/>
    <n v="34.999999999999979"/>
    <n v="18.93691626682886"/>
    <n v="8.4161066158994995"/>
    <n v="5.8489777765844009"/>
    <n v="23.891369020168298"/>
    <n v="15.598735823212373"/>
    <n v="6.336665553821069"/>
    <n v="4.3883395315532905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0.25477910401631998"/>
    <n v="21.487089935263704"/>
    <n v="10.810929638605732"/>
    <n v="2.6949604712620152"/>
    <n v="4.1778073167192007"/>
    <n v="1.6571074252159999"/>
    <n v="2.2602503487975999E-2"/>
    <n v="2.2615E-2"/>
    <n v="0"/>
    <n v="6.458499999999999E-2"/>
    <n v="0"/>
    <n v="0.13032037667800112"/>
    <n v="2.6687711221047161"/>
    <n v="8.2027240937736288"/>
    <n v="1.0347159511137429"/>
    <n v="0.24523516250492716"/>
    <n v="2.7492949394910399E-2"/>
    <n v="3.1589525654423267E-3"/>
    <n v="8.8630272734698933E-3"/>
    <n v="0"/>
    <n v="3.95174680514069E-2"/>
    <n v="0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19381999999997"/>
    <n v="5.3138293071751974"/>
    <n v="0"/>
    <n v="1.6474702787548496"/>
    <n v="0"/>
    <n v="0.79027929222109083"/>
    <n v="0"/>
    <n v="0.55669924556098949"/>
    <n v="0"/>
    <n v="4.482029122499041"/>
    <n v="2.4250231485215088"/>
    <n v="1.0777495700148123"/>
    <n v="0.74900824947145683"/>
    <n v="0.31003447486171432"/>
    <s v=""/>
    <n v="0.33791155612333124"/>
    <s v=""/>
  </r>
  <r>
    <x v="0"/>
    <d v="2020-08-01T00:00:00"/>
    <x v="1"/>
    <x v="28"/>
    <n v="29.413750486914793"/>
    <n v="9.6023809831172198"/>
    <n v="4.299769370189316"/>
    <n v="2.7147173126609041"/>
    <n v="40"/>
    <n v="21.642190019232981"/>
    <n v="9.6184075610280022"/>
    <n v="6.6845460303821715"/>
    <n v="40.964237666161594"/>
    <n v="24.371844757703265"/>
    <n v="10.048664719649823"/>
    <n v="6.8897276737400865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5.4741998755003198"/>
    <n v="14.034251154386135"/>
    <n v="3.4940628295744531"/>
    <n v="4.1268407108286986"/>
    <n v="1.4749185917047003"/>
    <n v="0.59461932076000001"/>
    <n v="0.11892700416048409"/>
    <n v="6.9096000000000005E-2"/>
    <n v="0"/>
    <n v="8.0579999999999992E-3"/>
    <n v="1.8777000000007149E-2"/>
    <n v="3.486482115362421"/>
    <n v="1.7507116919922439"/>
    <n v="2.6470054341620384"/>
    <n v="1.4353403735107917"/>
    <n v="4.905337140638602E-2"/>
    <n v="2.9093123859348894E-3"/>
    <n v="4.2221797516404931E-2"/>
    <n v="3.6789474342024307E-2"/>
    <n v="0"/>
    <n v="4.9694003420697897E-3"/>
    <n v="3.3650902537965877E-2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22098499999998"/>
    <n v="3.7942407463227785"/>
    <n v="0"/>
    <n v="1.2386637060808177"/>
    <n v="0"/>
    <n v="0.55465079679045537"/>
    <n v="0"/>
    <n v="0.35018625207377535"/>
    <n v="0"/>
    <n v="5.1223189971417638"/>
    <n v="2.7714550268817244"/>
    <n v="1.2317137943026428"/>
    <n v="0.85600942796737911"/>
    <n v="0.32645891204486149"/>
    <s v=""/>
    <n v="0.2827129352015802"/>
    <s v=""/>
  </r>
  <r>
    <x v="0"/>
    <d v="2020-08-01T00:00:00"/>
    <x v="1"/>
    <x v="29"/>
    <n v="66.851569374686179"/>
    <n v="36.656841749978426"/>
    <n v="16.860765633574339"/>
    <n v="12.435387569171022"/>
    <n v="41.439067928644469"/>
    <n v="22.420804558290691"/>
    <n v="9.9644461071706729"/>
    <n v="6.9250339256289397"/>
    <n v="47.538037857623685"/>
    <n v="27.36290394018296"/>
    <n v="11.989169162964986"/>
    <n v="8.2830455393819467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38.139671550394652"/>
    <n v="10.617195466256016"/>
    <n v="4.1646449510858199"/>
    <n v="11.438691780982674"/>
    <n v="1.6000271259999996"/>
    <n v="0.34326125729000007"/>
    <n v="7.0601681803358046E-2"/>
    <n v="0.21419198"/>
    <n v="7.7501356300000004E-2"/>
    <n v="2.1436E-2"/>
    <n v="0.16434622457367709"/>
    <n v="25.63558887806105"/>
    <n v="1.3465717707347402"/>
    <n v="5.741797242080442"/>
    <n v="2.6604459111482002"/>
    <n v="0.22060471511914817"/>
    <n v="-3.2539325543524143E-2"/>
    <n v="2.436656285347848E-2"/>
    <n v="0.12061541331491078"/>
    <n v="1.2048991065844148E-2"/>
    <n v="1.3939142567664351E-2"/>
    <n v="8.0942428472909E-2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02757999999998"/>
    <n v="8.6257019878810226"/>
    <n v="0"/>
    <n v="4.729746746558158"/>
    <n v="0"/>
    <n v="2.1755052424810919"/>
    <n v="0"/>
    <n v="1.6045090381391358"/>
    <n v="0"/>
    <n v="5.306603121868589"/>
    <n v="2.8711628280033765"/>
    <n v="1.2760267897688908"/>
    <n v="0.88680582082750803"/>
    <n v="0.54833180571313256"/>
    <s v=""/>
    <n v="0.33923783325327911"/>
    <s v=""/>
  </r>
  <r>
    <x v="0"/>
    <d v="2020-08-01T00:00:00"/>
    <x v="1"/>
    <x v="30"/>
    <n v="38.134442461430382"/>
    <n v="22.960724320042011"/>
    <n v="13.71529862749664"/>
    <n v="8.9429063615332716"/>
    <n v="40"/>
    <n v="21.642190019232995"/>
    <n v="9.6184075610280022"/>
    <n v="6.6845460303821715"/>
    <n v="36.009892497373855"/>
    <n v="22.800145753278848"/>
    <n v="11.291500978227065"/>
    <n v="8.0018525999540149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31.178558060578663"/>
    <n v="0"/>
    <n v="5.0878238209123516"/>
    <n v="1.6185724255659724"/>
    <n v="0"/>
    <n v="0.12"/>
    <n v="0"/>
    <n v="0.105616281085717"/>
    <n v="0"/>
    <n v="1.1710000000000002E-2"/>
    <n v="1.2161873287681146E-2"/>
    <n v="10.13807264536668"/>
    <n v="0"/>
    <n v="4.3284512673399957"/>
    <n v="-0.28008006363306331"/>
    <n v="0"/>
    <n v="-4.2479944247463292E-2"/>
    <n v="0"/>
    <n v="3.9210103139018584E-2"/>
    <n v="0"/>
    <n v="2.0468620441821649E-3"/>
    <n v="2.9641211845763848E-2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10077700000002"/>
    <n v="4.9199334580760432"/>
    <n v="0"/>
    <n v="2.9622889050518926"/>
    <n v="0"/>
    <n v="1.7694858571270198"/>
    <n v="0"/>
    <n v="1.1537733707539906"/>
    <n v="0"/>
    <n v="5.159200001137088"/>
    <n v="2.7914096692958985"/>
    <n v="1.2405822074948161"/>
    <n v="0.86217274718871539"/>
    <n v="0.60209938412669217"/>
    <s v=""/>
    <n v="0.38948711882434678"/>
    <s v=""/>
  </r>
  <r>
    <x v="0"/>
    <d v="2020-08-01T00:00:00"/>
    <x v="1"/>
    <x v="31"/>
    <n v="45.994618633727008"/>
    <n v="19.342262278545519"/>
    <n v="14.11777994860701"/>
    <n v="7.863213925083965"/>
    <n v="40"/>
    <n v="21.642190019232995"/>
    <n v="9.6184075610280022"/>
    <n v="6.6845460303821715"/>
    <n v="23.162550125964586"/>
    <n v="13.939634336760822"/>
    <n v="5.9691143461157772"/>
    <n v="3.9630293167089112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33.999170419999999"/>
    <n v="0"/>
    <n v="1.3887426555269999"/>
    <n v="7.6604571732000002"/>
    <n v="2.1840000000000002"/>
    <n v="0"/>
    <n v="0.13283086499999999"/>
    <n v="9.0439320000000004E-2"/>
    <n v="0.49919999999999998"/>
    <n v="1.8530000000000001E-2"/>
    <n v="2.1248200000009376E-2"/>
    <n v="11.169823569728917"/>
    <n v="0"/>
    <n v="0.90481515139232438"/>
    <n v="-0.54706822575478253"/>
    <n v="-0.84494366159138556"/>
    <n v="0"/>
    <n v="2.9884842297212003E-2"/>
    <n v="2.6206944750651408E-2"/>
    <n v="7.7609691329613539E-2"/>
    <n v="7.25524749263736E-3"/>
    <n v="4.0904883225387323E-2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01356299999999"/>
    <n v="5.9346856402985306"/>
    <n v="0"/>
    <n v="2.4957321009549247"/>
    <n v="0"/>
    <n v="1.8216171461514166"/>
    <n v="0"/>
    <n v="1.0145904924097393"/>
    <n v="0"/>
    <n v="5.159200001137088"/>
    <n v="2.7914096692958985"/>
    <n v="1.2405822074948161"/>
    <n v="0.86217274718871539"/>
    <n v="0.42053315916315032"/>
    <s v=""/>
    <n v="0.40653020892007341"/>
    <s v=""/>
  </r>
  <r>
    <x v="0"/>
    <d v="2020-08-01T00:00:00"/>
    <x v="1"/>
    <x v="32"/>
    <n v="49.649419576382492"/>
    <n v="20.361682509733519"/>
    <n v="16.734911084920594"/>
    <n v="7.2715737371895974"/>
    <n v="48.082974721508883"/>
    <n v="26.015521890321853"/>
    <n v="11.562041190451996"/>
    <n v="8.0353214450907249"/>
    <n v="18.96884256337556"/>
    <n v="11.048809543640314"/>
    <n v="4.4571188476913228"/>
    <n v="2.9846887063578325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42.736939375973812"/>
    <n v="0"/>
    <n v="3.6324563355067601"/>
    <n v="0.99386350686908309"/>
    <n v="0"/>
    <n v="0"/>
    <n v="0.23045213376481358"/>
    <n v="8.9676679307127232E-6"/>
    <n v="0"/>
    <n v="0.11305960806664057"/>
    <n v="1.9426396485334507"/>
    <n v="17.176564963316149"/>
    <n v="0"/>
    <n v="1.1532188057194359"/>
    <n v="8.2309937328650606E-2"/>
    <n v="0"/>
    <n v="0"/>
    <n v="1.742869258633347E-2"/>
    <n v="1.5547605909284272E-6"/>
    <n v="0"/>
    <n v="5.0095048223867955E-2"/>
    <n v="1.5696640935430004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01356299999999"/>
    <n v="0"/>
    <n v="6.4062646057695503"/>
    <n v="0"/>
    <n v="2.6272678933405351"/>
    <n v="0"/>
    <n v="2.1593055765555156"/>
    <n v="0"/>
    <n v="0.9382511589916005"/>
    <n v="6.2017420809470796"/>
    <n v="3.3554820141532606"/>
    <n v="1.4912720730731748"/>
    <n v="1.0363957602162233"/>
    <s v=""/>
    <n v="0.41010917516182355"/>
    <s v=""/>
    <n v="0.35712047536904468"/>
  </r>
  <r>
    <x v="0"/>
    <d v="2020-08-01T00:00:00"/>
    <x v="1"/>
    <x v="33"/>
    <n v="51.203222288920117"/>
    <n v="20.975272664126262"/>
    <n v="17.340672954594258"/>
    <n v="7.5202912307139629"/>
    <n v="40"/>
    <n v="21.642190019232938"/>
    <n v="9.6184075610280022"/>
    <n v="6.6845460303821715"/>
    <n v="19.747871074822541"/>
    <n v="12.231472601985113"/>
    <n v="6.5881272613755133"/>
    <n v="4.3056612493865254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44.073245417864356"/>
    <n v="0"/>
    <n v="3.7634217839864808"/>
    <n v="0.9916488444664735"/>
    <n v="0"/>
    <n v="0"/>
    <n v="0.23836971636903762"/>
    <n v="8.9476849482730088E-6"/>
    <n v="0"/>
    <n v="0.11735187655785635"/>
    <n v="2.0191757019909673"/>
    <n v="17.342611588190298"/>
    <n v="0"/>
    <n v="1.1947972269853335"/>
    <n v="8.2126523084840447E-2"/>
    <n v="0"/>
    <n v="0"/>
    <n v="1.8027485537310223E-2"/>
    <n v="1.5512960610387692E-6"/>
    <n v="0"/>
    <n v="5.1996889214953858E-2"/>
    <n v="1.6315051996511052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01356299999999"/>
    <n v="0"/>
    <n v="6.6067517697003346"/>
    <n v="0"/>
    <n v="2.7064394309349993"/>
    <n v="0"/>
    <n v="2.2374670305730193"/>
    <n v="0"/>
    <n v="0.97034317717017338"/>
    <n v="5.159200001137088"/>
    <n v="2.791409669295891"/>
    <n v="1.2405822074948161"/>
    <n v="0.86217274718871539"/>
    <s v=""/>
    <n v="0.40964751291961382"/>
    <s v=""/>
    <n v="0.35853127399749229"/>
  </r>
  <r>
    <x v="0"/>
    <d v="2020-08-01T00:00:00"/>
    <x v="1"/>
    <x v="34"/>
    <n v="52.051301857627472"/>
    <n v="21.322840074210799"/>
    <n v="17.627353243893008"/>
    <n v="7.644712361357084"/>
    <n v="44.999999999999986"/>
    <n v="24.347463771637141"/>
    <n v="10.8207085061565"/>
    <n v="7.520114284179944"/>
    <n v="15.125964177192118"/>
    <n v="7.6197117336468398"/>
    <n v="3.6548806749263605"/>
    <n v="2.1040605014481915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44.8032386870903"/>
    <n v="0"/>
    <n v="3.8256429707021078"/>
    <n v="1.0082902066244033"/>
    <n v="0"/>
    <n v="0"/>
    <n v="0.24231324901992582"/>
    <n v="9.0978405870660765E-6"/>
    <n v="0"/>
    <n v="0.11929067364138136"/>
    <n v="2.0525169727087658"/>
    <n v="17.632273381037177"/>
    <n v="0"/>
    <n v="1.2145509792187095"/>
    <n v="8.3504729917886988E-2"/>
    <n v="0"/>
    <n v="0"/>
    <n v="1.8325728027642908E-2"/>
    <n v="1.5773291469541828E-6"/>
    <n v="0"/>
    <n v="5.2855941665748064E-2"/>
    <n v="1.658445134888396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01356299999999"/>
    <n v="0"/>
    <n v="6.7161794764135596"/>
    <n v="0"/>
    <n v="2.7512860538430086"/>
    <n v="0"/>
    <n v="2.2744573882887011"/>
    <n v="0"/>
    <n v="0.98639723565161452"/>
    <n v="5.8041000012792221"/>
    <n v="3.1403358779578885"/>
    <n v="1.3956549834316676"/>
    <n v="0.96994434058730494"/>
    <s v=""/>
    <n v="0.40965046623682483"/>
    <s v=""/>
    <n v="0.3585222388176651"/>
  </r>
  <r>
    <x v="0"/>
    <d v="2020-08-01T00:00:00"/>
    <x v="1"/>
    <x v="35"/>
    <n v="53.251427190610478"/>
    <n v="21.828607712337799"/>
    <n v="17.984723585568677"/>
    <n v="7.8083257242470632"/>
    <n v="43.082974721508826"/>
    <n v="23.310248137917675"/>
    <n v="10.359740245323474"/>
    <n v="7.1997531912929569"/>
    <n v="29.587076740997428"/>
    <n v="19.776125047429151"/>
    <n v="5.4604509292748844"/>
    <n v="6.0894287936723126"/>
    <s v="Wealth ICON"/>
    <s v="Easy Fortune"/>
    <s v="MaxFocus"/>
    <s v="Noble Fortune"/>
    <s v="i.ULife Select Insurance Plan"/>
    <s v="FlexiGrowth Premier"/>
    <s v="Journey Deferred Annuity Plan"/>
    <s v="Crisis XDefender"/>
    <s v="i.ULife Plus"/>
    <s v="Crisis XDefender Supreme"/>
    <n v="45.836946430757934"/>
    <n v="0"/>
    <n v="3.9035123374958745"/>
    <n v="1.0514619605611377"/>
    <n v="0"/>
    <n v="0"/>
    <n v="0.24747829792718162"/>
    <n v="9.4873809521315895E-6"/>
    <n v="0"/>
    <n v="0.12159021408710299"/>
    <n v="2.090428462400304"/>
    <n v="18.260969546972099"/>
    <n v="0"/>
    <n v="1.2392726607534741"/>
    <n v="8.7080134725831718E-2"/>
    <n v="0"/>
    <n v="0"/>
    <n v="1.8716351660096702E-2"/>
    <n v="1.6448653239022066E-6"/>
    <n v="0"/>
    <n v="5.3874834190594426E-2"/>
    <n v="1.6890781075671839"/>
    <s v="TPAR"/>
    <s v="NPAR"/>
    <s v="TPAR"/>
    <s v="UNLF"/>
    <s v="UNLF"/>
    <s v="UNLF"/>
    <s v="TPAR"/>
    <s v="SPRO"/>
    <s v="UNLF"/>
    <s v="SPRO"/>
    <n v="0.37977992009275674"/>
    <n v="1.415191088308613E-2"/>
    <n v="0.40420847052276559"/>
    <n v="0.11585391249087752"/>
    <n v="9.2179796291539273E-2"/>
    <n v="5.3426101157596703E-2"/>
    <n v="4.9575788851592764E-2"/>
    <n v="0.55574202390217342"/>
    <n v="5.0789138230116562E-3"/>
    <n v="0.64658610055879639"/>
    <s v="HKD"/>
    <n v="7.7501356299999999"/>
    <n v="0"/>
    <n v="6.8710316480758777"/>
    <n v="0"/>
    <n v="2.8165452521684191"/>
    <n v="0"/>
    <n v="2.3205688834594858"/>
    <n v="0"/>
    <n v="1.0075082678581539"/>
    <n v="5.5568420808049366"/>
    <n v="3.0065558054912667"/>
    <n v="1.3361992971363199"/>
    <n v="0.92862416681763438"/>
    <s v=""/>
    <n v="0.40991591895187202"/>
    <s v=""/>
    <n v="0.35771066240902299"/>
  </r>
  <r>
    <x v="0"/>
    <d v="2020-08-01T00:00:00"/>
    <x v="2"/>
    <x v="24"/>
    <n v="55.880867621158743"/>
    <n v="20.969020434351179"/>
    <n v="11.02088051714991"/>
    <n v="5.6613284942438336"/>
    <n v="49.999999999999993"/>
    <n v="25.601794451409546"/>
    <n v="13.455375251911335"/>
    <n v="8.5665823607444977"/>
    <n v="56.680255227108638"/>
    <n v="23.590283223671744"/>
    <n v="12.665534000556665"/>
    <n v="5.6126894780188996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33.521415456032031"/>
    <n v="8.3598624850914103"/>
    <n v="0"/>
    <n v="12.303628316924"/>
    <n v="0.51820892749295433"/>
    <n v="0.93269023411200014"/>
    <n v="0"/>
    <n v="8.2140000000000008E-3"/>
    <n v="0"/>
    <n v="7.8696280000000007E-2"/>
    <n v="0.15815192150633806"/>
    <n v="12.325149158476396"/>
    <n v="2.4943143926233637"/>
    <n v="0"/>
    <n v="-0.10503676317151714"/>
    <n v="0.41329275317918202"/>
    <n v="6.9702781243319634E-2"/>
    <n v="0"/>
    <n v="6.4386637143444784E-3"/>
    <n v="0"/>
    <n v="8.2746396253504481E-2"/>
    <n v="0.30331132990621867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738695699999996"/>
    <n v="7.1882949820521294"/>
    <n v="0"/>
    <n v="2.6973722990249733"/>
    <n v="0"/>
    <n v="1.4176827148837681"/>
    <n v="0"/>
    <n v="0.72825102650182927"/>
    <n v="0"/>
    <n v="6.402898746427204"/>
    <n v="3.2785139519843431"/>
    <n v="1.7230681066634144"/>
    <n v="1.097019189175527"/>
    <n v="0.37524507630249221"/>
    <s v=""/>
    <n v="0.26998535825591158"/>
    <s v=""/>
  </r>
  <r>
    <x v="0"/>
    <d v="2020-08-01T00:00:00"/>
    <x v="2"/>
    <x v="25"/>
    <n v="21.675771002852898"/>
    <n v="8.7501151084901956"/>
    <n v="4.9026628532585548"/>
    <n v="2.5034657719837483"/>
    <n v="49.999999999999993"/>
    <n v="25.601794451409564"/>
    <n v="13.796523256001388"/>
    <n v="8.7354214284933249"/>
    <n v="29.201803474886649"/>
    <n v="25.411721378330355"/>
    <n v="7.9436085637231333"/>
    <n v="6.9806627955625205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3.629002238872483"/>
    <n v="4.7388344921365606"/>
    <n v="0"/>
    <n v="2.9469088655999993"/>
    <n v="0.12651329233787204"/>
    <n v="0"/>
    <n v="0"/>
    <n v="1.1001190000000001E-2"/>
    <n v="0"/>
    <n v="9.2596399999999995E-2"/>
    <n v="0.1309145239059788"/>
    <n v="5.5129995278527986"/>
    <n v="1.7531210932811396"/>
    <n v="0"/>
    <n v="-0.45470250924333439"/>
    <n v="7.0052966028379723E-2"/>
    <n v="0"/>
    <n v="0"/>
    <n v="9.2759055130323103E-3"/>
    <n v="0"/>
    <n v="5.9030551762811391E-2"/>
    <n v="0.22163132955493481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748179100000003"/>
    <n v="2.7879458083479278"/>
    <n v="0"/>
    <n v="1.1254430920157967"/>
    <n v="0"/>
    <n v="0.63058233774873762"/>
    <n v="0"/>
    <n v="0.32199670795682317"/>
    <n v="0"/>
    <n v="6.402898746427204"/>
    <n v="3.2785139519843454"/>
    <n v="1.7667548292181012"/>
    <n v="1.1186403782802652"/>
    <n v="0.40368183938363861"/>
    <s v=""/>
    <n v="0.28610661013529382"/>
    <s v=""/>
  </r>
  <r>
    <x v="0"/>
    <d v="2020-08-01T00:00:00"/>
    <x v="2"/>
    <x v="26"/>
    <n v="24.814094745289662"/>
    <n v="17.008027301080404"/>
    <n v="4.9038378956535569"/>
    <n v="3.7461091419418278"/>
    <n v="55.001090575373958"/>
    <n v="28.162532310281666"/>
    <n v="15.260169330942039"/>
    <n v="9.647705722658106"/>
    <n v="41.141718674555214"/>
    <n v="26.162496030186468"/>
    <n v="10.811428607410795"/>
    <n v="7.6481684460547497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0.449399457576114"/>
    <n v="11.792923706503027"/>
    <n v="0"/>
    <n v="0.99866335844015197"/>
    <n v="0.28011319578258004"/>
    <n v="0.76677506575199994"/>
    <n v="0"/>
    <n v="3.0176459999999999E-2"/>
    <n v="0"/>
    <n v="8.5152600000000009E-2"/>
    <n v="0.41089090123579197"/>
    <n v="7.5756386855437343"/>
    <n v="5.3537653632665254"/>
    <n v="0"/>
    <n v="2.7427294381550329"/>
    <n v="0.20770045590215874"/>
    <n v="4.4731239087985103E-3"/>
    <n v="0"/>
    <n v="2.9273125583981485E-2"/>
    <n v="0"/>
    <n v="7.925623957977973E-2"/>
    <n v="0.26383760991393501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649018700000001"/>
    <n v="3.1956739648133712"/>
    <n v="0"/>
    <n v="2.1903724716459814"/>
    <n v="0"/>
    <n v="0.63153893993171051"/>
    <n v="0"/>
    <n v="0.48244127287880689"/>
    <n v="0"/>
    <n v="7.0433282779438215"/>
    <n v="3.6064368565143625"/>
    <n v="1.9541863815871132"/>
    <n v="1.2354656575501233"/>
    <n v="0.68541800439078904"/>
    <s v=""/>
    <n v="0.22025535799227364"/>
    <s v=""/>
  </r>
  <r>
    <x v="0"/>
    <d v="2020-08-01T00:00:00"/>
    <x v="2"/>
    <x v="27"/>
    <n v="20.247615551808863"/>
    <n v="9.1801760011911107"/>
    <n v="5.3434377902032448"/>
    <n v="2.8233218271664309"/>
    <n v="50.000000000000007"/>
    <n v="25.601794451409571"/>
    <n v="13.872606134990525"/>
    <n v="8.6227931880887319"/>
    <n v="40.575768243453453"/>
    <n v="22.608332542454239"/>
    <n v="8.8542764677563905"/>
    <n v="5.161338535485898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3.2423992867559"/>
    <n v="5.9917191133541126"/>
    <n v="0"/>
    <n v="0"/>
    <n v="0.6088887769377056"/>
    <n v="0.16200000000000001"/>
    <n v="0"/>
    <n v="2.872156E-2"/>
    <n v="0"/>
    <n v="7.1608697690342407E-2"/>
    <n v="0.14227811707080207"/>
    <n v="6.3724640545112159"/>
    <n v="1.3932003139734983"/>
    <n v="0"/>
    <n v="0"/>
    <n v="0.4473023003808218"/>
    <n v="1.7024106606024367E-2"/>
    <n v="0"/>
    <n v="3.4701123756557234E-2"/>
    <n v="0"/>
    <n v="8.6423194993464209E-2"/>
    <n v="0.17420442801374136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19381999999997"/>
    <n v="2.6119423335713465"/>
    <n v="0"/>
    <n v="1.1842426712317071"/>
    <n v="0"/>
    <n v="0.68930345577358254"/>
    <n v="0"/>
    <n v="0.36420850557947315"/>
    <n v="0"/>
    <n v="6.4028987464272058"/>
    <n v="3.2785139519843463"/>
    <n v="1.7764978486281837"/>
    <n v="1.1042174338942876"/>
    <n v="0.45339541229935004"/>
    <s v=""/>
    <n v="0.30754550095772781"/>
    <s v=""/>
  </r>
  <r>
    <x v="0"/>
    <d v="2020-08-01T00:00:00"/>
    <x v="2"/>
    <x v="28"/>
    <n v="31.10764049844942"/>
    <n v="15.375322033470317"/>
    <n v="6.8513948783501437"/>
    <n v="3.6692775257168009"/>
    <n v="50.000000000000036"/>
    <n v="25.601794451409539"/>
    <n v="13.872606134990527"/>
    <n v="8.5269874723144881"/>
    <n v="44.316364360575768"/>
    <n v="22.657015216988224"/>
    <n v="12.238193742433666"/>
    <n v="6.4530930434354161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3.378401761131132"/>
    <n v="14.896602570759281"/>
    <n v="2.0743681186310399"/>
    <n v="2.9306093961598001E-2"/>
    <n v="0.22123103500001901"/>
    <n v="9.6000000000000002E-2"/>
    <n v="0"/>
    <n v="2.315712E-2"/>
    <n v="0"/>
    <n v="9.9448389660380013E-2"/>
    <n v="0.2891254093059672"/>
    <n v="7.2880108707833751"/>
    <n v="6.3209586819795271"/>
    <n v="0.85326350115827221"/>
    <n v="-6.7180879996510921E-4"/>
    <n v="8.0337389946868121E-2"/>
    <n v="1.4132178889968811E-2"/>
    <n v="0"/>
    <n v="2.5265479986537016E-2"/>
    <n v="0"/>
    <n v="9.6180524925633906E-2"/>
    <n v="0.41322562700728405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22098499999998"/>
    <n v="4.0127448947282334"/>
    <n v="0"/>
    <n v="1.9833469850497296"/>
    <n v="0"/>
    <n v="0.88379894390373659"/>
    <n v="0"/>
    <n v="0.47332020117035417"/>
    <n v="0"/>
    <n v="6.4028987464272094"/>
    <n v="3.2785139519843423"/>
    <n v="1.7764978486281839"/>
    <n v="1.0919487479456584"/>
    <n v="0.49426191723659363"/>
    <s v=""/>
    <n v="0.23864719826545447"/>
    <s v=""/>
  </r>
  <r>
    <x v="0"/>
    <d v="2020-08-01T00:00:00"/>
    <x v="2"/>
    <x v="29"/>
    <n v="26.504778171641551"/>
    <n v="21.096125061749319"/>
    <n v="6.8133372110617207"/>
    <n v="6.2947274363371504"/>
    <n v="55.001090575373901"/>
    <n v="28.162532310281666"/>
    <n v="15.260169330942039"/>
    <n v="9.3798722059969482"/>
    <n v="55.085823661857319"/>
    <n v="37.999231777368067"/>
    <n v="12.085368009074344"/>
    <n v="8.8722627171229291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3.40063188164563"/>
    <n v="6.6011935231237606"/>
    <n v="3.1139897708763029"/>
    <n v="2.142934977051048"/>
    <n v="0.2106253371313932"/>
    <n v="2.9425094941000002E-2"/>
    <n v="0"/>
    <n v="0.16057943"/>
    <n v="0.7220026352908"/>
    <n v="7.7499377173469997E-2"/>
    <n v="4.5896144408146711E-2"/>
    <n v="15.440092551028618"/>
    <n v="2.7392091674520707"/>
    <n v="1.3861603968473408"/>
    <n v="9.6498167158796541E-2"/>
    <n v="0.15772024171320331"/>
    <n v="6.485831030145113E-3"/>
    <n v="0"/>
    <n v="0.2249755971022134"/>
    <n v="0.7333213463924374"/>
    <n v="7.1112207213581261E-2"/>
    <n v="1.0683168335734905E-2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02757999999998"/>
    <n v="3.4198496744646882"/>
    <n v="0"/>
    <n v="2.7219837856285474"/>
    <n v="0"/>
    <n v="0.87910900036121564"/>
    <n v="0"/>
    <n v="0.81219399138507442"/>
    <n v="0"/>
    <n v="7.0433282779438144"/>
    <n v="3.6064368565143625"/>
    <n v="1.9541863815871132"/>
    <n v="1.2011674397885048"/>
    <n v="0.7959366769694699"/>
    <s v=""/>
    <n v="0.29838311149143254"/>
    <s v=""/>
  </r>
  <r>
    <x v="0"/>
    <d v="2020-08-01T00:00:00"/>
    <x v="2"/>
    <x v="30"/>
    <n v="34.635542865949304"/>
    <n v="12.59836756539079"/>
    <n v="12.336668597587677"/>
    <n v="5.1997853181496181"/>
    <n v="50.000000000000036"/>
    <n v="25.601794451409539"/>
    <n v="13.872606134990527"/>
    <n v="8.5269874723144881"/>
    <n v="40.59630727273592"/>
    <n v="20.594818766442753"/>
    <n v="9.5387483334969367"/>
    <n v="5.0499871313877955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8.619501647905587"/>
    <n v="1.710636286714742"/>
    <n v="11.723180659160002"/>
    <n v="1.097624583734415"/>
    <n v="0.52309207178852912"/>
    <n v="0.33"/>
    <n v="0"/>
    <n v="0.30826342000000001"/>
    <n v="0"/>
    <n v="0.10614927047606"/>
    <n v="0.21709492616996329"/>
    <n v="1.8429867203910473"/>
    <n v="-0.26209030779616432"/>
    <n v="1.0682108843335678"/>
    <n v="-0.37801269441672913"/>
    <n v="0.25468676491239273"/>
    <n v="1.4811663573293131E-2"/>
    <n v="0"/>
    <n v="0.54187574601695943"/>
    <n v="0"/>
    <n v="0.12030473795064775"/>
    <n v="0.39402366220782348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10077700000002"/>
    <n v="4.4685212418448268"/>
    <n v="0"/>
    <n v="1.6253844582832599"/>
    <n v="0"/>
    <n v="1.5916212399291243"/>
    <n v="0"/>
    <n v="0.67085280681503145"/>
    <n v="0"/>
    <n v="6.4490000014213642"/>
    <n v="3.3021194490705894"/>
    <n v="1.7892887396854373"/>
    <n v="1.0998108444215209"/>
    <n v="0.36374101639320411"/>
    <s v=""/>
    <n v="0.41273484768249225"/>
    <s v=""/>
  </r>
  <r>
    <x v="0"/>
    <d v="2020-08-01T00:00:00"/>
    <x v="2"/>
    <x v="31"/>
    <n v="29.570057736635"/>
    <n v="12.726908741130094"/>
    <n v="10.664931742759403"/>
    <n v="7.0657468793851228"/>
    <n v="54.999999999999964"/>
    <n v="28.161973896550556"/>
    <n v="15.25986674848958"/>
    <n v="9.379686219545933"/>
    <n v="28.563899283589652"/>
    <n v="11.264204334251216"/>
    <n v="6.9214195607289728"/>
    <n v="3.4056025949909601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7.6190556816349968"/>
    <n v="3.8064499199999999"/>
    <n v="15.204526800000002"/>
    <n v="0"/>
    <n v="0.36784738999999994"/>
    <n v="0.3"/>
    <n v="1.73316"/>
    <n v="0.34038949999999996"/>
    <n v="0"/>
    <n v="0.10325416000000001"/>
    <n v="9.5374284999998338E-2"/>
    <n v="2.0444401154115099"/>
    <n v="0.28241334099608217"/>
    <n v="1.863680706611393"/>
    <n v="0"/>
    <n v="0.15333898326772072"/>
    <n v="3.9619651879373226E-2"/>
    <n v="1.3999599899999999"/>
    <n v="0.42319183366924124"/>
    <n v="0"/>
    <n v="0.10288290932318321"/>
    <n v="0.11620853802609155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01356299999999"/>
    <n v="3.8154245484649669"/>
    <n v="0"/>
    <n v="1.6421530343114903"/>
    <n v="0"/>
    <n v="1.3760961423018869"/>
    <n v="0"/>
    <n v="0.91169331953808952"/>
    <n v="0"/>
    <n v="7.0939000015634912"/>
    <n v="3.6323313939776565"/>
    <n v="1.9682176136539813"/>
    <n v="1.2097919288636725"/>
    <n v="0.43039850833170484"/>
    <s v=""/>
    <n v="0.55518170382965404"/>
    <s v=""/>
  </r>
  <r>
    <x v="0"/>
    <d v="2020-08-01T00:00:00"/>
    <x v="2"/>
    <x v="32"/>
    <n v="50.000000000000007"/>
    <n v="22.806509742761914"/>
    <n v="18.260799430947451"/>
    <n v="9.6774559158773243"/>
    <n v="56.459469349347764"/>
    <n v="28.909274582353177"/>
    <n v="15.664799617481448"/>
    <n v="9.6285837567082506"/>
    <n v="22.541705432943463"/>
    <n v="11.155537628146137"/>
    <n v="5.2079511390859263"/>
    <n v="2.9809026208952782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.2191408973619133"/>
    <n v="0.18034887008465394"/>
    <n v="35.977617379179648"/>
    <n v="0"/>
    <n v="0.16998106267888891"/>
    <n v="0.21444725757086416"/>
    <n v="5.2762178875529768"/>
    <n v="0"/>
    <n v="9.1929581248182402E-3"/>
    <n v="8.7759860400666019E-6"/>
    <n v="6.9530449114602035"/>
    <n v="0.38329475861087836"/>
    <n v="1.8666803603475224E-2"/>
    <n v="13.25267881349961"/>
    <n v="0"/>
    <n v="5.7985865598808514E-2"/>
    <n v="9.7817219300276028E-4"/>
    <n v="2.6433851616640407"/>
    <n v="0"/>
    <n v="7.5673302931839248E-3"/>
    <n v="5.2502881116568217E-6"/>
    <n v="6.6795411784982761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01356299999999"/>
    <n v="0"/>
    <n v="6.4514999978135874"/>
    <n v="0"/>
    <n v="2.9427239511112808"/>
    <n v="0"/>
    <n v="2.3561909497766367"/>
    <n v="0"/>
    <n v="1.2486821364024727"/>
    <n v="7.2821423582838589"/>
    <n v="3.7287182364537221"/>
    <n v="2.0204458551080635"/>
    <n v="1.2418947332139438"/>
    <s v=""/>
    <n v="0.45613019485523826"/>
    <s v=""/>
    <n v="0.42432866865780067"/>
  </r>
  <r>
    <x v="0"/>
    <d v="2020-08-01T00:00:00"/>
    <x v="2"/>
    <x v="33"/>
    <n v="83.968213328740418"/>
    <n v="38.488241745462382"/>
    <n v="30.878973997145547"/>
    <n v="16.524766741193499"/>
    <n v="55.000000000000021"/>
    <n v="28.161973896550528"/>
    <n v="15.25986674848958"/>
    <n v="9.379686219545933"/>
    <n v="32.713986977496312"/>
    <n v="12.766632065684171"/>
    <n v="8.0688856941040434"/>
    <n v="3.3840049264118277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.1320370221242106"/>
    <n v="0.16669896512383325"/>
    <n v="60.670110952195841"/>
    <n v="0"/>
    <n v="0.2442105591814448"/>
    <n v="0.33355501426753736"/>
    <n v="9.0831451197222464"/>
    <n v="0"/>
    <n v="1.6294503384769822E-2"/>
    <n v="8.1117657689433655E-6"/>
    <n v="12.322153080974772"/>
    <n v="0.35590811800328193"/>
    <n v="1.7253985796576065E-2"/>
    <n v="20.983937355747166"/>
    <n v="0"/>
    <n v="8.3307872296669971E-2"/>
    <n v="1.5214661333933198E-3"/>
    <n v="4.5506557049808443"/>
    <n v="0"/>
    <n v="1.3413080686516738E-2"/>
    <n v="4.8529142123504218E-6"/>
    <n v="11.835731212070442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01356299999999"/>
    <n v="0"/>
    <n v="10.834418562135593"/>
    <n v="0"/>
    <n v="4.9661378307339872"/>
    <n v="0"/>
    <n v="3.9843140135014061"/>
    <n v="0"/>
    <n v="2.1321906518935978"/>
    <n v="7.0939000015634983"/>
    <n v="3.6323313939776529"/>
    <n v="1.9682176136539813"/>
    <n v="1.2097919288636725"/>
    <s v=""/>
    <n v="0.45836680595761498"/>
    <s v=""/>
    <n v="0.42934584672581738"/>
  </r>
  <r>
    <x v="0"/>
    <d v="2020-08-01T00:00:00"/>
    <x v="2"/>
    <x v="34"/>
    <n v="119.02361445275049"/>
    <n v="54.546382455566778"/>
    <n v="43.783166668242842"/>
    <n v="23.432378865091366"/>
    <n v="55.000000000000021"/>
    <n v="28.161973896550556"/>
    <n v="15.25986674848958"/>
    <n v="9.379686219545933"/>
    <n v="41.72005509562424"/>
    <n v="16.291597128952237"/>
    <n v="9.4337380644869846"/>
    <n v="3.9573575701113004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.541543830249575"/>
    <n v="0.23272051788510956"/>
    <n v="86.033884712879313"/>
    <n v="0"/>
    <n v="0.34517256235916105"/>
    <n v="0.47225173898123374"/>
    <n v="12.885406257246938"/>
    <n v="0"/>
    <n v="2.3127737372307767E-2"/>
    <n v="1.1324451410414337E-5"/>
    <n v="17.489495771325451"/>
    <n v="0.4846831924240646"/>
    <n v="2.408747113204138E-2"/>
    <n v="29.72006744824979"/>
    <n v="0"/>
    <n v="0.11774917448989733"/>
    <n v="2.154112504870766E-3"/>
    <n v="6.4555885348807145"/>
    <n v="0"/>
    <n v="1.9037966370996265E-2"/>
    <n v="6.7749233350743227E-6"/>
    <n v="16.799047317472194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01356299999999"/>
    <n v="0"/>
    <n v="15.3576169676337"/>
    <n v="0"/>
    <n v="7.0381197258565624"/>
    <n v="0"/>
    <n v="5.6493419932888118"/>
    <n v="0"/>
    <n v="3.0234798439380817"/>
    <n v="7.0939000015634983"/>
    <n v="3.6323313939776565"/>
    <n v="1.9682176136539813"/>
    <n v="1.2097919288636725"/>
    <s v=""/>
    <n v="0.45828201997025031"/>
    <s v=""/>
    <n v="0.42958630453961399"/>
  </r>
  <r>
    <x v="0"/>
    <d v="2020-08-01T00:00:00"/>
    <x v="2"/>
    <x v="35"/>
    <n v="136.57180402472372"/>
    <n v="62.591325836239101"/>
    <n v="50.239810250488993"/>
    <n v="26.889604685737567"/>
    <n v="64.376226897295936"/>
    <n v="32.962938571637366"/>
    <n v="17.86132080405935"/>
    <n v="10.978705605362304"/>
    <n v="87.061409338983879"/>
    <n v="53.593418064956097"/>
    <n v="24.604881429131755"/>
    <n v="23.695992636115204"/>
    <s v="MaxFocus"/>
    <s v="Noble Fortune"/>
    <s v="Wealth ICON"/>
    <s v="FlexiGrowth Premier"/>
    <s v="Crisis XDefender Supreme"/>
    <s v="Altitude II"/>
    <s v="Glorious Fortune"/>
    <s v="VHIS"/>
    <s v="Regal Fortune"/>
    <s v="CANsurance"/>
    <n v="1.7630130318337629"/>
    <n v="0.26573042659777707"/>
    <n v="98.718509397971843"/>
    <n v="0"/>
    <n v="0.39566199361266968"/>
    <n v="0.54161343944749563"/>
    <n v="14.786958050220997"/>
    <n v="0"/>
    <n v="2.6545138034645029E-2"/>
    <n v="1.2930752009415947E-5"/>
    <n v="20.073759616252516"/>
    <n v="0.55431423577335825"/>
    <n v="2.7504123992792749E-2"/>
    <n v="34.088996117007817"/>
    <n v="0"/>
    <n v="0.13497270120920543"/>
    <n v="2.4704965305935643E-3"/>
    <n v="7.4082659831607183"/>
    <n v="0"/>
    <n v="2.1851054302533302E-2"/>
    <n v="7.7359026370219568E-6"/>
    <n v="19.281274380851215"/>
    <s v="TPAR"/>
    <s v="UNLF"/>
    <s v="TPAR"/>
    <s v="UNLF"/>
    <s v="SPRO"/>
    <s v="LINK"/>
    <s v="TPAR"/>
    <s v="SPRO"/>
    <s v="TPAR"/>
    <s v="SPRO"/>
    <n v="0.29397671627209865"/>
    <n v="0.11530222265404266"/>
    <n v="0.23744589505809743"/>
    <n v="6.6464494791694168E-2"/>
    <n v="0.56230459964527757"/>
    <n v="7.5866546123109996E-3"/>
    <n v="2.3490000000000002"/>
    <n v="0.99999999781849769"/>
    <n v="0.62959346122783333"/>
    <n v="0.9932719115000247"/>
    <s v="HKD"/>
    <n v="7.7501356299999999"/>
    <n v="0"/>
    <n v="17.621859867338053"/>
    <n v="0"/>
    <n v="8.0761587699129205"/>
    <n v="0"/>
    <n v="6.4824427144236951"/>
    <n v="0"/>
    <n v="3.4695656914248825"/>
    <n v="8.303245747043265"/>
    <n v="4.2515598179068315"/>
    <n v="2.3037531578153221"/>
    <n v="1.4160334492917237"/>
    <s v=""/>
    <n v="0.45830342714743766"/>
    <s v=""/>
    <n v="0.42960592904023509"/>
  </r>
  <r>
    <x v="0"/>
    <d v="2020-08-01T00:00:00"/>
    <x v="8"/>
    <x v="24"/>
    <n v="1.4946205577068252"/>
    <n v="0.8615577669062422"/>
    <n v="0.16257468181115642"/>
    <n v="0.14251106915944026"/>
    <n v="2"/>
    <n v="0.89710063627723935"/>
    <n v="0.30721077348512449"/>
    <n v="0.1936864001487458"/>
    <n v="16.787220995913422"/>
    <n v="1.7654366321215811"/>
    <n v="0.3134594018467769"/>
    <n v="0.17095235544389448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0.26698320000000003"/>
    <n v="1.0474818588854853"/>
    <n v="0"/>
    <n v="9.8183999999999994E-2"/>
    <n v="2.2860999999999999E-2"/>
    <n v="0"/>
    <n v="0"/>
    <n v="2.7394918821340004E-2"/>
    <n v="3.1715579999999743E-2"/>
    <n v="0"/>
    <n v="0"/>
    <n v="0.13696807361855565"/>
    <n v="0.39244208902312838"/>
    <n v="0"/>
    <n v="5.2658494811608891E-2"/>
    <n v="1.516796652685032E-2"/>
    <n v="0"/>
    <n v="0"/>
    <n v="2.2714338456535952E-2"/>
    <n v="6.5666067304461007E-2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738695699999996"/>
    <n v="0.19226210888264561"/>
    <n v="0"/>
    <n v="0.11082740186831334"/>
    <n v="0"/>
    <n v="2.0912967518588871E-2"/>
    <n v="0"/>
    <n v="1.8332063314954777E-2"/>
    <n v="0"/>
    <n v="0.25611594985708819"/>
    <n v="0.11488089078877167"/>
    <n v="3.9340789528736715E-2"/>
    <n v="2.4803088174248051E-2"/>
    <n v="0.57643912527746699"/>
    <s v=""/>
    <n v="0.16541092731504423"/>
    <s v=""/>
  </r>
  <r>
    <x v="0"/>
    <d v="2020-08-01T00:00:00"/>
    <x v="8"/>
    <x v="25"/>
    <n v="1.1047178656999479"/>
    <n v="0.70531071405255419"/>
    <n v="0.23674165182799417"/>
    <n v="0.20180242295059586"/>
    <n v="2"/>
    <n v="0.89710063627723935"/>
    <n v="0.30721077348512449"/>
    <n v="0.1936864001487458"/>
    <n v="9.4101514456442708"/>
    <n v="1.3066472314221129"/>
    <n v="0.26863586225887209"/>
    <n v="0.24177400215512843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0.22576199999999996"/>
    <n v="0.41481472695733196"/>
    <n v="0"/>
    <n v="0.23888399999999999"/>
    <n v="0"/>
    <n v="0"/>
    <n v="0"/>
    <n v="0.11236329622876799"/>
    <n v="0.11289384251384804"/>
    <n v="0"/>
    <n v="0"/>
    <n v="0.15445608740407504"/>
    <n v="0.15455650748523075"/>
    <n v="0"/>
    <n v="0.13107548928993126"/>
    <n v="0"/>
    <n v="0"/>
    <n v="0"/>
    <n v="6.4764841583985128E-2"/>
    <n v="0.13695413751714192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748179100000003"/>
    <n v="0.14208922684595038"/>
    <n v="0"/>
    <n v="9.0717328973760378E-2"/>
    <n v="0"/>
    <n v="3.0449800184194173E-2"/>
    <n v="0"/>
    <n v="2.5955903441936153E-2"/>
    <n v="0"/>
    <n v="0.25611594985708819"/>
    <n v="0.11488089078877167"/>
    <n v="3.9340789528736715E-2"/>
    <n v="2.4803088174248051E-2"/>
    <n v="0.63845325213933257"/>
    <s v=""/>
    <n v="0.28611847080995734"/>
    <s v=""/>
  </r>
  <r>
    <x v="0"/>
    <d v="2020-08-01T00:00:00"/>
    <x v="8"/>
    <x v="26"/>
    <n v="2.7329848962185666"/>
    <n v="1.3898736817796651"/>
    <n v="0.31717896049951588"/>
    <n v="0.22642928400542409"/>
    <n v="2"/>
    <n v="0.89710063627723935"/>
    <n v="0.30721077348512449"/>
    <n v="0.1936864001487458"/>
    <n v="3.3049338861118116"/>
    <n v="0.74019915445109441"/>
    <n v="0.24238259466987466"/>
    <n v="0.24218214751884073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0.81703199999999998"/>
    <n v="1.6409993406214225"/>
    <n v="0"/>
    <n v="0.16869599999999998"/>
    <n v="4.2750963716303998E-2"/>
    <n v="0"/>
    <n v="0"/>
    <n v="0"/>
    <n v="6.3506591880839736E-2"/>
    <n v="0"/>
    <n v="0"/>
    <n v="0.30897974805590545"/>
    <n v="0.58731198183177569"/>
    <n v="0"/>
    <n v="4.9911783334319289E-2"/>
    <n v="4.4864458903556531E-2"/>
    <n v="0"/>
    <n v="0"/>
    <n v="0"/>
    <n v="9.9137294632940076E-2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649018700000001"/>
    <n v="0.35196644361695795"/>
    <n v="0"/>
    <n v="0.17899436529256035"/>
    <n v="0"/>
    <n v="4.0847774487009179E-2"/>
    <n v="0"/>
    <n v="2.9160611144390943E-2"/>
    <n v="0"/>
    <n v="0.25611594985708819"/>
    <n v="0.11488089078877167"/>
    <n v="3.9340789528736715E-2"/>
    <n v="2.4803088174248051E-2"/>
    <n v="0.50855520047064029"/>
    <s v=""/>
    <n v="0.16291357047317603"/>
    <s v=""/>
  </r>
  <r>
    <x v="0"/>
    <d v="2020-08-01T00:00:00"/>
    <x v="8"/>
    <x v="27"/>
    <n v="0.88763868343030272"/>
    <n v="0.71055947613202952"/>
    <n v="0.3141630107019826"/>
    <n v="0.35457516644823617"/>
    <n v="5"/>
    <n v="2.2427515906930986"/>
    <n v="0.76802693371281139"/>
    <n v="0.48421600037186446"/>
    <n v="1.6920562225154341"/>
    <n v="0.44040945553487543"/>
    <n v="0.16803957270585895"/>
    <n v="0.16229901168079566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0.2573028"/>
    <n v="-8.8513408774400896E-5"/>
    <n v="0"/>
    <n v="0.112704"/>
    <n v="2.6025E-2"/>
    <n v="0"/>
    <n v="6.086921605134913E-2"/>
    <n v="0.1401570017056"/>
    <n v="0.29066917908212797"/>
    <n v="0"/>
    <n v="0"/>
    <n v="0.14620049826508952"/>
    <n v="-3.1922444302143047E-5"/>
    <n v="0"/>
    <n v="5.195190954145492E-2"/>
    <n v="2.3792386890116021E-2"/>
    <n v="0"/>
    <n v="7.7118156888961687E-3"/>
    <n v="0.1259938439406609"/>
    <n v="0.35403685320713291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19381999999997"/>
    <n v="0.1145053869792593"/>
    <n v="0"/>
    <n v="9.1662169872823496E-2"/>
    <n v="0"/>
    <n v="4.0527027253904398E-2"/>
    <n v="0"/>
    <n v="4.574019520024504E-2"/>
    <n v="0"/>
    <n v="0.64028987464272047"/>
    <n v="0.28720222697192921"/>
    <n v="9.8351973821841798E-2"/>
    <n v="6.2007720435620119E-2"/>
    <n v="0.80050530626499294"/>
    <s v=""/>
    <n v="0.49900842696291381"/>
    <s v=""/>
  </r>
  <r>
    <x v="0"/>
    <d v="2020-08-01T00:00:00"/>
    <x v="8"/>
    <x v="28"/>
    <n v="1.4160346500223131"/>
    <n v="0.88060318164886486"/>
    <n v="0.34872305057817815"/>
    <n v="0.35540685274091288"/>
    <n v="6.9999999999999991"/>
    <n v="3.1398522269703371"/>
    <n v="1.0752377071979355"/>
    <n v="0.67790240052061013"/>
    <n v="1.2768211531644915"/>
    <n v="0.5515497213001932"/>
    <n v="0.25958971499660632"/>
    <n v="0.2451118817234226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0.48574319999999999"/>
    <n v="0"/>
    <n v="0.16119553417786003"/>
    <n v="0.27862799999999999"/>
    <n v="0.16466900000000001"/>
    <n v="0"/>
    <n v="0.29302691584445301"/>
    <n v="0"/>
    <n v="3.2772000000000023E-2"/>
    <n v="0"/>
    <n v="0"/>
    <n v="0.31871005716471357"/>
    <n v="0"/>
    <n v="0.1239743308406262"/>
    <n v="0.13726905604872353"/>
    <n v="0.18330545614083807"/>
    <n v="0"/>
    <n v="3.8456564803804778E-2"/>
    <n v="0"/>
    <n v="7.5527275474053357E-2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22098499999998"/>
    <n v="0.18266206377557145"/>
    <n v="0"/>
    <n v="0.11359382662336789"/>
    <n v="0"/>
    <n v="4.4983695917129765E-2"/>
    <n v="0"/>
    <n v="4.5845876158901053E-2"/>
    <n v="0"/>
    <n v="0.89640582449980855"/>
    <n v="0.40208311776070077"/>
    <n v="0.13769276335057848"/>
    <n v="8.6810808609868145E-2"/>
    <n v="0.62187968467790578"/>
    <s v=""/>
    <n v="0.40359478610495098"/>
    <s v=""/>
  </r>
  <r>
    <x v="0"/>
    <d v="2020-08-01T00:00:00"/>
    <x v="8"/>
    <x v="29"/>
    <n v="2.0014908504434397"/>
    <n v="1.3047273628713605"/>
    <n v="0.78040436682958758"/>
    <n v="0.72921302738759042"/>
    <n v="8"/>
    <n v="3.5884025451089574"/>
    <n v="1.228843093940498"/>
    <n v="0.77474560059498321"/>
    <n v="0.50471181291689948"/>
    <n v="0.45866009471460872"/>
    <n v="0.2102528413587692"/>
    <n v="0.28976680948158201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1.0023815999999999"/>
    <n v="0"/>
    <n v="0.139880647958744"/>
    <n v="0.34788000000000002"/>
    <n v="0.57245879628369611"/>
    <n v="0"/>
    <n v="0"/>
    <n v="2.0925366200999999E-2"/>
    <n v="-8.2035560000000007E-2"/>
    <n v="0"/>
    <n v="0"/>
    <n v="0.44082639731897616"/>
    <n v="0"/>
    <n v="0.11101976333812631"/>
    <n v="0.16846778633558424"/>
    <n v="0.59088200765928445"/>
    <n v="0"/>
    <n v="0"/>
    <n v="1.4131996645260518E-2"/>
    <n v="-2.6648506609872058E-2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02757999999998"/>
    <n v="0.25824769364252043"/>
    <n v="0"/>
    <n v="0.16834592684706273"/>
    <n v="0"/>
    <n v="0.10069375425705336"/>
    <n v="0"/>
    <n v="9.4088655191804968E-2"/>
    <n v="0"/>
    <n v="1.0244637994283528"/>
    <n v="0.45952356315508669"/>
    <n v="0.15736315811494686"/>
    <n v="9.9212352696992204E-2"/>
    <n v="0.65187775531539005"/>
    <s v=""/>
    <n v="0.55890069307873258"/>
    <s v=""/>
  </r>
  <r>
    <x v="0"/>
    <d v="2020-08-01T00:00:00"/>
    <x v="8"/>
    <x v="30"/>
    <n v="10.283697623663528"/>
    <n v="6.2279333225632687"/>
    <n v="2.3798823879112221"/>
    <n v="1.8205012130110549"/>
    <n v="8"/>
    <n v="3.5884025451089574"/>
    <n v="1.228843093940498"/>
    <n v="0.77474560059498321"/>
    <n v="0.72638785000000006"/>
    <n v="0.48942026150917156"/>
    <n v="0.23901330762308015"/>
    <n v="0.21204426689950989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.17153728799999998"/>
    <n v="5.8277676039999982"/>
    <n v="1.7009831999999998"/>
    <n v="2.9851623663530651E-2"/>
    <n v="1.5760271260000001"/>
    <n v="0.46366800000000002"/>
    <n v="0.38550149999999994"/>
    <n v="4.0962859999999997E-2"/>
    <n v="0"/>
    <n v="0"/>
    <n v="8.7398421999999698E-2"/>
    <n v="-2.5195978120480127E-2"/>
    <n v="4.125"/>
    <n v="0.37950527847600052"/>
    <n v="-8.2071979194014537E-3"/>
    <n v="0.58675270307772864"/>
    <n v="0.10112570237006102"/>
    <n v="0.5079567114678597"/>
    <n v="-4.3420631600000099E-3"/>
    <n v="0"/>
    <n v="0"/>
    <n v="0.13910118734322729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10077700000002"/>
    <n v="1.3267562011053857"/>
    <n v="0"/>
    <n v="0.80349981671651305"/>
    <n v="0"/>
    <n v="0.30704167232581964"/>
    <n v="0"/>
    <n v="0.234872840672053"/>
    <n v="0"/>
    <n v="1.0318400002274175"/>
    <n v="0.46283216037016151"/>
    <n v="0.15849618229137799"/>
    <n v="9.9926687586764776E-2"/>
    <n v="0.60561225645456029"/>
    <s v=""/>
    <n v="0.292312251708851"/>
    <s v=""/>
  </r>
  <r>
    <x v="0"/>
    <d v="2020-08-01T00:00:00"/>
    <x v="8"/>
    <x v="31"/>
    <n v="8.1419896644749965"/>
    <n v="5.32724756226356"/>
    <n v="1.6165696205363118"/>
    <n v="1.3697818907319104"/>
    <n v="10"/>
    <n v="4.4855031813861972"/>
    <n v="1.5360538674256228"/>
    <n v="0.96843200074372893"/>
    <n v="1.0898882217292225"/>
    <n v="0.66045922976647431"/>
    <n v="0.25319869224497998"/>
    <n v="0.22309652959783632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5.796529299999996"/>
    <n v="0"/>
    <n v="0.77411064930000006"/>
    <n v="0.10554330499999999"/>
    <n v="0.41999149999999996"/>
    <n v="6.9059999999999996E-2"/>
    <n v="0.20714013017500002"/>
    <n v="0.74184474000000156"/>
    <n v="0"/>
    <n v="0"/>
    <n v="2.7770039999998275E-2"/>
    <n v="4.6176720603352033"/>
    <n v="0"/>
    <n v="0.36970710299781023"/>
    <n v="2.7107934500258127E-2"/>
    <n v="0.16358468440374488"/>
    <n v="3.0544921816923708E-2"/>
    <n v="0.24342085995103444"/>
    <n v="-0.34386943727972324"/>
    <n v="0"/>
    <n v="0"/>
    <n v="8.8353499833593752E-2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01356299999999"/>
    <n v="1.0505609260511737"/>
    <n v="0"/>
    <n v="0.68737475272591586"/>
    <n v="0"/>
    <n v="0.20858597806711052"/>
    <n v="0"/>
    <n v="0.17674295730124021"/>
    <n v="0"/>
    <n v="1.289800000284272"/>
    <n v="0.57854020046270194"/>
    <n v="0.19812022786422254"/>
    <n v="0.12490835948345595"/>
    <n v="0.65429308827390487"/>
    <s v=""/>
    <n v="0.25712750810286855"/>
    <s v=""/>
  </r>
  <r>
    <x v="0"/>
    <d v="2020-08-01T00:00:00"/>
    <x v="8"/>
    <x v="32"/>
    <n v="11.29100888896229"/>
    <n v="3.9837126202924127"/>
    <n v="2.2559399897301584"/>
    <n v="1.2558776862402734"/>
    <n v="11.6"/>
    <n v="5.2031836904079887"/>
    <n v="1.7818224862137222"/>
    <n v="1.1233811208627256"/>
    <n v="0.46670148999999994"/>
    <n v="0.33882524204110809"/>
    <n v="0.1530124425967225"/>
    <n v="0.21224887480806515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5.3219217265707535"/>
    <n v="-1.2306706406716811E-17"/>
    <n v="0.193042901029395"/>
    <n v="4.8990511005923079"/>
    <n v="0.35503278871124272"/>
    <n v="0"/>
    <n v="0"/>
    <n v="0"/>
    <n v="0.52196037205859014"/>
    <n v="0"/>
    <n v="0"/>
    <n v="1.5712394654796455"/>
    <n v="-1.4206410910132667E-18"/>
    <n v="8.7855976717602896E-2"/>
    <n v="1.3134764856938033"/>
    <n v="0.46942514405000374"/>
    <n v="0"/>
    <n v="0"/>
    <n v="0"/>
    <n v="0.45331166238310905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01356299999999"/>
    <n v="0"/>
    <n v="1.4568788764490681"/>
    <n v="0"/>
    <n v="0.5140184392221292"/>
    <n v="0"/>
    <n v="0.29108393677623401"/>
    <n v="0"/>
    <n v="0.16204589780066511"/>
    <n v="1.4961680003297553"/>
    <n v="0.6711066325367343"/>
    <n v="0.22981946432249808"/>
    <n v="0.14489369700080892"/>
    <s v=""/>
    <n v="0.35282167071772974"/>
    <s v=""/>
    <n v="0.31525308322769757"/>
  </r>
  <r>
    <x v="0"/>
    <d v="2020-08-01T00:00:00"/>
    <x v="8"/>
    <x v="33"/>
    <n v="11.213769796153173"/>
    <n v="3.9621629343121612"/>
    <n v="2.2480148323871054"/>
    <n v="1.2590542755875855"/>
    <n v="11"/>
    <n v="4.9340534995248166"/>
    <n v="1.6896592541681847"/>
    <n v="1.0652752008181017"/>
    <n v="0.85600290581125194"/>
    <n v="0.41036386936528768"/>
    <n v="0.15185025235274976"/>
    <n v="0.10519707070117693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5.2855157321902784"/>
    <n v="-1.2222519169980848E-17"/>
    <n v="0.1917223406883854"/>
    <n v="4.8655378630812498"/>
    <n v="0.36369299953989598"/>
    <n v="0"/>
    <n v="0"/>
    <n v="0"/>
    <n v="0.50730086065336266"/>
    <n v="0"/>
    <n v="0"/>
    <n v="1.5604909918850343"/>
    <n v="-1.4109228248993782E-18"/>
    <n v="8.7254974981951075E-2"/>
    <n v="1.3044913070283013"/>
    <n v="0.48087569409779207"/>
    <n v="0"/>
    <n v="0"/>
    <n v="0"/>
    <n v="0.44125083020269695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01356299999999"/>
    <n v="0"/>
    <n v="1.4469127163072852"/>
    <n v="0"/>
    <n v="0.51123788324103969"/>
    <n v="0"/>
    <n v="0.2900613537246064"/>
    <n v="0"/>
    <n v="0.16245577312400991"/>
    <n v="1.4187800003126991"/>
    <n v="0.6363942205089721"/>
    <n v="0.21793225065064473"/>
    <n v="0.13739919543180154"/>
    <s v=""/>
    <n v="0.35333014734004631"/>
    <s v=""/>
    <n v="0.31776943463991081"/>
  </r>
  <r>
    <x v="0"/>
    <d v="2020-08-01T00:00:00"/>
    <x v="8"/>
    <x v="34"/>
    <n v="11.806889955192457"/>
    <n v="4.1773162495920397"/>
    <n v="2.3742717733016359"/>
    <n v="1.3371769763540651"/>
    <n v="13"/>
    <n v="5.8311541358020538"/>
    <n v="1.9968700276533093"/>
    <n v="1.2589616009668476"/>
    <n v="3.5976698233967741"/>
    <n v="1.6492729241057693"/>
    <n v="0.27361460628710133"/>
    <n v="0.17514752505757009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5.5650779123196381"/>
    <n v="-1.2868994231065716E-17"/>
    <n v="0.20186294347117917"/>
    <n v="5.1228865195653892"/>
    <n v="0.39379308644575195"/>
    <n v="0"/>
    <n v="0"/>
    <n v="0"/>
    <n v="0.52326949339049733"/>
    <n v="0"/>
    <n v="0"/>
    <n v="1.6430286827874936"/>
    <n v="-1.485549537013939E-18"/>
    <n v="9.1870076377738377E-2"/>
    <n v="1.3734886295661171"/>
    <n v="0.5206740960510019"/>
    <n v="0"/>
    <n v="0"/>
    <n v="0"/>
    <n v="0.45581174545657754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01356299999999"/>
    <n v="0"/>
    <n v="1.5234430104021879"/>
    <n v="0"/>
    <n v="0.53899911550219404"/>
    <n v="0"/>
    <n v="0.30635228680528731"/>
    <n v="0"/>
    <n v="0.17253594520049259"/>
    <n v="1.6767400003695534"/>
    <n v="0.7521022606015122"/>
    <n v="0.25755629622348925"/>
    <n v="0.16238086732849275"/>
    <s v=""/>
    <n v="0.35380326787537569"/>
    <s v=""/>
    <n v="0.32010431972553072"/>
  </r>
  <r>
    <x v="0"/>
    <d v="2020-08-01T00:00:00"/>
    <x v="8"/>
    <x v="35"/>
    <n v="12.133450034712103"/>
    <n v="4.2954981271558861"/>
    <n v="2.443421316485916"/>
    <n v="1.379617622587991"/>
    <n v="15.471405386938054"/>
    <n v="6.9397038083626175"/>
    <n v="2.3764912079115805"/>
    <n v="1.4983004073189725"/>
    <n v="6.1956067961169143"/>
    <n v="4.0585703735737608"/>
    <n v="0.43906330715801423"/>
    <n v="0.32426835117278313"/>
    <s v="MetLife Products Par"/>
    <s v="MetLife Products Prot"/>
    <s v="Easy Health Refundable HI"/>
    <s v="Journey Deferred Annuity Plan"/>
    <s v="Wealth ICON"/>
    <s v="Easy Care - ROP PA"/>
    <s v="VHIS"/>
    <s v="Cash-up Insurance Plan"/>
    <s v="Easy Saver Endowment Plan"/>
    <s v="Crisis XDefender Supreme"/>
    <n v="0"/>
    <n v="0"/>
    <n v="5.7189992491388146"/>
    <n v="-1.3224930450966408E-17"/>
    <n v="0.20744615624966592"/>
    <n v="5.2645775351967874"/>
    <n v="0.40982644872756047"/>
    <n v="0"/>
    <n v="0"/>
    <n v="0"/>
    <n v="0.53260064539927576"/>
    <n v="0"/>
    <n v="0"/>
    <n v="1.6884722821892297"/>
    <n v="-1.5266375099499698E-18"/>
    <n v="9.4411058766940351E-2"/>
    <n v="1.4114771733564468"/>
    <n v="0.54187344337344134"/>
    <n v="0"/>
    <n v="0"/>
    <n v="0"/>
    <n v="0.46426432102238646"/>
    <s v="TPAR"/>
    <s v="SPRO"/>
    <s v="SPRO"/>
    <s v="TPAR"/>
    <s v="TPAR"/>
    <s v="SPRO"/>
    <s v="SPRO"/>
    <s v="UNLF"/>
    <s v="NPAR"/>
    <s v="SPRO"/>
    <n v="0.20166319904870034"/>
    <n v="0.20775757575757575"/>
    <n v="0.16557267902382811"/>
    <n v="3.2096909105999764E-2"/>
    <n v="0.21737632602352105"/>
    <n v="0.13637734624671585"/>
    <n v="1.0019988975415157"/>
    <n v="1.1000000000000044E-2"/>
    <n v="3.3401764335969841E-3"/>
    <n v="0.60239175477930318"/>
    <s v="HKD"/>
    <n v="7.7501356299999999"/>
    <n v="0"/>
    <n v="1.5655790574483279"/>
    <n v="0"/>
    <n v="0.55424812315908933"/>
    <n v="0"/>
    <n v="0.31527465235933116"/>
    <n v="0"/>
    <n v="0.17801206178220019"/>
    <n v="1.9955018672470788"/>
    <n v="0.89508299739988673"/>
    <n v="0.30651983606399263"/>
    <n v="0.19325078657859354"/>
    <s v=""/>
    <n v="0.3540211658569547"/>
    <s v=""/>
    <n v="0.32117756352077764"/>
  </r>
  <r>
    <x v="0"/>
    <d v="2020-08-01T00:00:00"/>
    <x v="4"/>
    <x v="24"/>
    <n v="134.08885014598764"/>
    <n v="85.838495189287585"/>
    <n v="42.72140834726396"/>
    <n v="39.082134342980751"/>
    <n v="162.00827831394437"/>
    <n v="101.17284356628498"/>
    <n v="58.574398835494158"/>
    <n v="46.855945192799787"/>
    <n v="189.5126395996727"/>
    <n v="103.36457715902577"/>
    <n v="52.569805609989636"/>
    <n v="42.331169303300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738695699999996"/>
    <n v="17.248662193079173"/>
    <n v="0"/>
    <n v="11.041926342647345"/>
    <n v="0"/>
    <n v="5.4955139088169656"/>
    <n v="0"/>
    <n v="5.0273720173801104"/>
    <n v="0"/>
    <n v="20.746452042543684"/>
    <n v="12.955989464860837"/>
    <n v="7.5009188975302532"/>
    <n v="6.0002774547527915"/>
    <n v="0.6401613191240878"/>
    <s v=""/>
    <n v="0.45529845620893522"/>
    <s v=""/>
  </r>
  <r>
    <x v="0"/>
    <d v="2020-08-01T00:00:00"/>
    <x v="4"/>
    <x v="25"/>
    <n v="86.589127481975027"/>
    <n v="62.994517771179069"/>
    <n v="40.101068841658268"/>
    <n v="35.896070393738398"/>
    <n v="164.00827831394434"/>
    <n v="102.63375004235867"/>
    <n v="61.00690256769996"/>
    <n v="48.055347927169102"/>
    <n v="155.61357288067572"/>
    <n v="109.45968313648278"/>
    <n v="50.517784089745362"/>
    <n v="45.296531151107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748179100000003"/>
    <n v="11.137126101770662"/>
    <n v="0"/>
    <n v="8.102378538043352"/>
    <n v="0"/>
    <n v="5.1578145373771545"/>
    <n v="0"/>
    <n v="4.6169660575032552"/>
    <n v="0"/>
    <n v="21.002567992400767"/>
    <n v="13.143070189746828"/>
    <n v="7.8124203994826544"/>
    <n v="6.1538705400398843"/>
    <n v="0.72751071183033267"/>
    <s v=""/>
    <n v="0.56982848133113873"/>
    <s v=""/>
  </r>
  <r>
    <x v="0"/>
    <d v="2020-08-01T00:00:00"/>
    <x v="4"/>
    <x v="26"/>
    <n v="155.42845159695273"/>
    <n v="112.21468773166386"/>
    <n v="54.638918158102264"/>
    <n v="50.739882653579414"/>
    <n v="236.26795177926212"/>
    <n v="153.72689475250695"/>
    <n v="93.474669124543723"/>
    <n v="75.887068283275411"/>
    <n v="195.55597791615298"/>
    <n v="142.00947027406082"/>
    <n v="75.884072866145601"/>
    <n v="64.401321770319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649018700000001"/>
    <n v="20.016795343860892"/>
    <n v="0"/>
    <n v="14.451526833224984"/>
    <n v="0"/>
    <n v="7.0366527578670182"/>
    <n v="0"/>
    <n v="6.5345169202478814"/>
    <n v="0"/>
    <n v="30.255995445367216"/>
    <n v="19.685954834059473"/>
    <n v="11.970176835204775"/>
    <n v="9.7179442876203961"/>
    <n v="0.72197005489478794"/>
    <s v=""/>
    <n v="0.45216792631382102"/>
    <s v=""/>
  </r>
  <r>
    <x v="0"/>
    <d v="2020-08-01T00:00:00"/>
    <x v="4"/>
    <x v="27"/>
    <n v="118.23737741858264"/>
    <n v="62.032632646501234"/>
    <n v="35.40369209343627"/>
    <n v="29.908761479886859"/>
    <n v="182.25931310318737"/>
    <n v="114.17257630420956"/>
    <n v="67.224680375476808"/>
    <n v="52.641708675940414"/>
    <n v="127.85467750028384"/>
    <n v="86.111550494622335"/>
    <n v="44.660647243883076"/>
    <n v="35.730081960416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19381999999997"/>
    <n v="15.252621262974291"/>
    <n v="0"/>
    <n v="8.0022093889372385"/>
    <n v="0"/>
    <n v="4.5670761530885615"/>
    <n v="0"/>
    <n v="3.8582301236466074"/>
    <n v="0"/>
    <n v="23.339758547861639"/>
    <n v="14.620708913891756"/>
    <n v="8.6086564341021994"/>
    <n v="6.7411906098192995"/>
    <n v="0.52464486273992694"/>
    <s v=""/>
    <n v="0.48214560955883873"/>
    <s v=""/>
  </r>
  <r>
    <x v="0"/>
    <d v="2020-08-01T00:00:00"/>
    <x v="4"/>
    <x v="28"/>
    <n v="128.72810621531877"/>
    <n v="81.963630441276166"/>
    <n v="49.0443597155449"/>
    <n v="41.95371109445648"/>
    <n v="209.76138268167361"/>
    <n v="132.75075380295263"/>
    <n v="78.97329388932593"/>
    <n v="61.90804033657092"/>
    <n v="176.91899486824656"/>
    <n v="117.8356314661257"/>
    <n v="67.847171466166017"/>
    <n v="52.259152968131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22098499999998"/>
    <n v="16.605343341591659"/>
    <n v="0"/>
    <n v="10.57293752713314"/>
    <n v="0"/>
    <n v="6.3265005288195209"/>
    <n v="0"/>
    <n v="5.4118389344757585"/>
    <n v="0"/>
    <n v="26.861617884426504"/>
    <n v="16.999792702243838"/>
    <n v="10.113160088903845"/>
    <n v="7.9278182772958958"/>
    <n v="0.63671899518337216"/>
    <s v=""/>
    <n v="0.51185764794197008"/>
    <s v=""/>
  </r>
  <r>
    <x v="0"/>
    <d v="2020-08-01T00:00:00"/>
    <x v="4"/>
    <x v="29"/>
    <n v="178.48801229538657"/>
    <n v="123.81649639031554"/>
    <n v="70.263872034530308"/>
    <n v="63.910473964766425"/>
    <n v="238.36484255690499"/>
    <n v="151.99745853317319"/>
    <n v="90.556387580587156"/>
    <n v="71.7853514150097"/>
    <n v="227.45459544564963"/>
    <n v="157.32122097437144"/>
    <n v="83.163274448851084"/>
    <n v="64.774513378270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02757999999998"/>
    <n v="23.029891696936328"/>
    <n v="0"/>
    <n v="15.975753584190583"/>
    <n v="0"/>
    <n v="9.06598343694173"/>
    <n v="0"/>
    <n v="8.2462193106426511"/>
    <n v="0"/>
    <n v="30.524519031998501"/>
    <n v="19.464486734043515"/>
    <n v="11.596467610414352"/>
    <n v="9.1926867317400394"/>
    <n v="0.69369642699256984"/>
    <s v=""/>
    <n v="0.51617091282648553"/>
    <s v=""/>
  </r>
  <r>
    <x v="0"/>
    <d v="2020-08-01T00:00:00"/>
    <x v="4"/>
    <x v="30"/>
    <n v="161.87854710590912"/>
    <n v="107.60209760932977"/>
    <n v="69.739108624501071"/>
    <n v="57.214473750231214"/>
    <n v="200.51034789243047"/>
    <n v="125.71140256606047"/>
    <n v="73.792452222158502"/>
    <n v="57.859221342000673"/>
    <n v="166.36601039719613"/>
    <n v="106.13355066417137"/>
    <n v="64.008115363997177"/>
    <n v="48.336695465986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10077700000002"/>
    <n v="20.884838708645638"/>
    <n v="0"/>
    <n v="13.882336439630452"/>
    <n v="0"/>
    <n v="8.9974246825585453"/>
    <n v="0"/>
    <n v="7.3815528829267594"/>
    <n v="0"/>
    <n v="25.861824676865627"/>
    <n v="16.214256706544102"/>
    <n v="9.517750489711716"/>
    <n v="7.4626823703360223"/>
    <n v="0.66470881740080756"/>
    <s v=""/>
    <n v="0.53172266174549332"/>
    <s v=""/>
  </r>
  <r>
    <x v="0"/>
    <d v="2020-08-01T00:00:00"/>
    <x v="4"/>
    <x v="31"/>
    <n v="149.66747511706211"/>
    <n v="87.627202579115277"/>
    <n v="60.185142332834332"/>
    <n v="48.402607209852718"/>
    <n v="248.5144870494025"/>
    <n v="159.12028886760217"/>
    <n v="95.535334887029194"/>
    <n v="75.61391291714844"/>
    <n v="154.92590714662845"/>
    <n v="102.3386877870773"/>
    <n v="66.199763389684904"/>
    <n v="51.317476691126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01356299999999"/>
    <n v="19.311594307809823"/>
    <n v="0"/>
    <n v="11.306537944951458"/>
    <n v="0"/>
    <n v="7.7656889125738218"/>
    <n v="0"/>
    <n v="6.2453884061707345"/>
    <n v="0"/>
    <n v="32.053398546696506"/>
    <n v="20.523334862666673"/>
    <n v="12.322147496444826"/>
    <n v="9.7526824902032967"/>
    <n v="0.58547926001008466"/>
    <s v=""/>
    <n v="0.55236964989441317"/>
    <s v=""/>
  </r>
  <r>
    <x v="0"/>
    <d v="2020-08-01T00:00:00"/>
    <x v="4"/>
    <x v="32"/>
    <n v="220.78158188924974"/>
    <n v="125.66965515264401"/>
    <n v="93.949174607695099"/>
    <n v="65.053324455693328"/>
    <n v="255.28281349010032"/>
    <n v="161.76351354701163"/>
    <n v="95.607060994119934"/>
    <n v="75.623593663980301"/>
    <n v="144.45768668165806"/>
    <n v="107.91246004775567"/>
    <n v="64.735173887595167"/>
    <n v="54.21613760391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01356299999999"/>
    <n v="0"/>
    <n v="28.487447501515497"/>
    <n v="0"/>
    <n v="16.215155598850341"/>
    <n v="0"/>
    <n v="12.122261995522663"/>
    <n v="0"/>
    <n v="8.3938304516734412"/>
    <n v="32.926377291210116"/>
    <n v="20.864257981892042"/>
    <n v="12.33139872973943"/>
    <n v="9.753931112929946"/>
    <s v=""/>
    <n v="0.56920352720220768"/>
    <s v=""/>
    <n v="0.51765340150473582"/>
  </r>
  <r>
    <x v="0"/>
    <d v="2020-08-01T00:00:00"/>
    <x v="4"/>
    <x v="33"/>
    <n v="277.34803379204357"/>
    <n v="157.13632497117857"/>
    <n v="117.94123850919358"/>
    <n v="81.099206908486437"/>
    <n v="290.51862620637468"/>
    <n v="189.52044540586448"/>
    <n v="114.8777669264892"/>
    <n v="92.502834311116402"/>
    <n v="159.64591688800948"/>
    <n v="92.958765409808507"/>
    <n v="67.167776080394717"/>
    <n v="46.192522081868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01356299999999"/>
    <n v="0"/>
    <n v="35.786216788059434"/>
    <n v="0"/>
    <n v="20.27530000415987"/>
    <n v="0"/>
    <n v="15.217957999683883"/>
    <n v="0"/>
    <n v="10.464230663855677"/>
    <n v="37.471092416356832"/>
    <n v="24.444347053835934"/>
    <n v="14.816934381444229"/>
    <n v="11.931015572077388"/>
    <s v=""/>
    <n v="0.56656729388966887"/>
    <s v=""/>
    <n v="0.51610731588231673"/>
  </r>
  <r>
    <x v="0"/>
    <d v="2020-08-01T00:00:00"/>
    <x v="4"/>
    <x v="34"/>
    <n v="361.798440329583"/>
    <n v="207.52246003208714"/>
    <n v="156.66946827043208"/>
    <n v="108.96385870945552"/>
    <n v="236.01241747091663"/>
    <n v="148.19541046436041"/>
    <n v="87.38914250973437"/>
    <n v="68.364914615754032"/>
    <n v="136.92673068608323"/>
    <n v="78.141990473045979"/>
    <n v="52.444009484067813"/>
    <n v="39.012829493926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01356299999999"/>
    <n v="0"/>
    <n v="46.682852739905279"/>
    <n v="0"/>
    <n v="26.776623008865606"/>
    <n v="0"/>
    <n v="20.215061484082966"/>
    <n v="0"/>
    <n v="14.059606684516245"/>
    <n v="30.440881612107997"/>
    <n v="19.114244045905984"/>
    <n v="11.271451603389767"/>
    <n v="8.8177066890833782"/>
    <s v=""/>
    <n v="0.57358583371183958"/>
    <s v=""/>
    <n v="0.52507019573981306"/>
  </r>
  <r>
    <x v="0"/>
    <d v="2020-08-01T00:00:00"/>
    <x v="4"/>
    <x v="35"/>
    <n v="408.38155044213755"/>
    <n v="236.04283607235382"/>
    <n v="177.49098840836666"/>
    <n v="124.23160094907014"/>
    <n v="323.81763308507266"/>
    <n v="209.95146919715543"/>
    <n v="126.73892182062301"/>
    <n v="101.7738505981978"/>
    <n v="257.04297684403429"/>
    <n v="229.16104670185766"/>
    <n v="95.825380085672435"/>
    <n v="111.91470998932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KD"/>
    <n v="7.7501356299999999"/>
    <n v="0"/>
    <n v="52.693471435691194"/>
    <n v="0"/>
    <n v="30.45660712809407"/>
    <n v="0"/>
    <n v="22.901662226570178"/>
    <n v="0"/>
    <n v="16.029603465026089"/>
    <n v="41.765998324517895"/>
    <n v="27.079540503017437"/>
    <n v="16.346786140026786"/>
    <n v="13.126791253048697"/>
    <s v=""/>
    <n v="0.57799583702251034"/>
    <s v=""/>
    <n v="0.52630955896068643"/>
  </r>
  <r>
    <x v="1"/>
    <d v="2020-08-01T00:00:00"/>
    <x v="0"/>
    <x v="24"/>
    <n v="51.840608816779998"/>
    <n v="23.816151943897438"/>
    <n v="25.057971112887998"/>
    <n v="16.012049601342998"/>
    <n v="108.96222664278977"/>
    <n v="47.533670592270006"/>
    <n v="49.540635618305259"/>
    <n v="35.714522798956132"/>
    <n v="46.567972851516004"/>
    <n v="24.100532385703588"/>
    <n v="21.838699348348001"/>
    <n v="17.793676793816999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9.4465970000000006"/>
    <n v="5.4258293999999996"/>
    <n v="0"/>
    <n v="5.0050249999999998"/>
    <n v="3.8652274000000002"/>
    <n v="3.0930906999999999"/>
    <n v="2.8339360767800015"/>
    <n v="7.6566000000000001"/>
    <n v="0.45"/>
    <n v="1.8102529999999999"/>
    <n v="12.254050239999991"/>
    <n v="1.665225264095"/>
    <n v="2.05853176886"/>
    <n v="0"/>
    <n v="1.1070832755929998"/>
    <n v="2.5116201222260006"/>
    <n v="-0.17114955894999997"/>
    <n v="4.4237294727079988"/>
    <n v="-7.2073137800000048E-2"/>
    <n v="3.6653796483000003E-2"/>
    <n v="0.59723324356899998"/>
    <n v="11.659297697113439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0.398475650000002"/>
    <n v="1.705368697222158"/>
    <n v="0"/>
    <n v="0.78346533616061231"/>
    <n v="0"/>
    <n v="0.82431669934370533"/>
    <n v="0"/>
    <n v="0.52673857023955728"/>
    <n v="0"/>
    <n v="3.5532857815713315"/>
    <n v="1.5500850254750629"/>
    <n v="1.6155326627971283"/>
    <n v="1.1646596253320365"/>
    <n v="0.45941111587000732"/>
    <s v=""/>
    <n v="0.67231892200981125"/>
    <s v=""/>
  </r>
  <r>
    <x v="1"/>
    <d v="2020-08-01T00:00:00"/>
    <x v="0"/>
    <x v="25"/>
    <n v="73.397640277199997"/>
    <n v="30.690053885364289"/>
    <n v="31.612316485972002"/>
    <n v="21.190539346028995"/>
    <n v="121.09253361033417"/>
    <n v="55.688384407320044"/>
    <n v="54.495672220691461"/>
    <n v="39.1433409556982"/>
    <n v="48.222337563000004"/>
    <n v="24.486452635967346"/>
    <n v="22.321983440524999"/>
    <n v="16.971002010662996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11.332699999999999"/>
    <n v="6.3814893999999995"/>
    <n v="2.8051219999999999"/>
    <n v="7.0102454999999999"/>
    <n v="5.1076699400000001"/>
    <n v="4.5142533"/>
    <n v="3.4997911172"/>
    <n v="4.7748400000000002"/>
    <n v="10.199999999999999"/>
    <n v="4.4280999999999997"/>
    <n v="13.343429020000002"/>
    <n v="1.8651095543590022"/>
    <n v="2.4470409087989995"/>
    <n v="1.28046426033"/>
    <n v="1.3633034957520009"/>
    <n v="4.057949615310001"/>
    <n v="0.39234084130599994"/>
    <n v="5.473242432285998"/>
    <n v="0.12680255495200002"/>
    <n v="0.93486504484900002"/>
    <n v="1.0719355443559999"/>
    <n v="11.676999633065297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1.343392810000001"/>
    <n v="2.3417260767565256"/>
    <n v="0"/>
    <n v="0.97915544980735891"/>
    <n v="0"/>
    <n v="1.0085799159523727"/>
    <n v="0"/>
    <n v="0.67607675641509446"/>
    <n v="0"/>
    <n v="3.948858161118729"/>
    <n v="1.8160123063739064"/>
    <n v="1.7771176601755705"/>
    <n v="1.2764742530184414"/>
    <n v="0.41813406765473016"/>
    <s v=""/>
    <n v="0.69046927793549762"/>
    <s v=""/>
  </r>
  <r>
    <x v="1"/>
    <d v="2020-08-01T00:00:00"/>
    <x v="0"/>
    <x v="26"/>
    <n v="96.241436327449989"/>
    <n v="43.248895505495184"/>
    <n v="49.984034222955998"/>
    <n v="33.071999189174996"/>
    <n v="168.41728169557183"/>
    <n v="77.459783053399164"/>
    <n v="75.820700566098196"/>
    <n v="54.464791775660444"/>
    <n v="99.721444631150007"/>
    <n v="32.211463972151776"/>
    <n v="32.364135652401998"/>
    <n v="25.305990795766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19.045629999999999"/>
    <n v="11.443462799999999"/>
    <n v="5.7891720000000007"/>
    <n v="6.8430914999999999"/>
    <n v="8.6478590000000004"/>
    <n v="4.5379994000000003"/>
    <n v="5.1773809134499977"/>
    <n v="11.861219999999999"/>
    <n v="1.5"/>
    <n v="1.5923499999999999"/>
    <n v="19.803270713999979"/>
    <n v="2.9540340063700028"/>
    <n v="4.2751173279410022"/>
    <n v="2.8173118177580001"/>
    <n v="1.1947810079349996"/>
    <n v="6.7619814169119987"/>
    <n v="-0.22214361942599992"/>
    <n v="8.0295550307189991"/>
    <n v="0.21870607756900001"/>
    <n v="0.121053826414"/>
    <n v="0.56031622352400012"/>
    <n v="16.538182389779191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2.090856989999999"/>
    <n v="2.999029797098915"/>
    <n v="0"/>
    <n v="1.3477014814210853"/>
    <n v="0"/>
    <n v="1.5575786660521964"/>
    <n v="0"/>
    <n v="1.0305738858728746"/>
    <n v="0"/>
    <n v="5.4921301707757326"/>
    <n v="2.5259831250470883"/>
    <n v="2.4725322303985942"/>
    <n v="1.7761106410494192"/>
    <n v="0.4493791567942314"/>
    <s v=""/>
    <n v="0.76469002971354227"/>
    <s v=""/>
  </r>
  <r>
    <x v="1"/>
    <d v="2020-08-01T00:00:00"/>
    <x v="0"/>
    <x v="27"/>
    <n v="48.933806283999999"/>
    <n v="29.780371166955774"/>
    <n v="29.143841482477992"/>
    <n v="21.033112025407004"/>
    <n v="119.23855373885928"/>
    <n v="55.435825579835338"/>
    <n v="53.559829024163697"/>
    <n v="38.414136279413725"/>
    <n v="58.685781733560006"/>
    <n v="23.239745763317508"/>
    <n v="21.279425529641003"/>
    <n v="16.247386817972998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10.696931000000001"/>
    <n v="6.6570081999999999"/>
    <n v="4.75352"/>
    <n v="3.4382519999999999"/>
    <n v="5.0294860000000003"/>
    <n v="1.3095089"/>
    <n v="3.0171202239999997"/>
    <n v="0.21839999999999998"/>
    <n v="0"/>
    <n v="2.7478540000000002"/>
    <n v="11.065725960000002"/>
    <n v="2.6441709501949995"/>
    <n v="2.4040302231150004"/>
    <n v="2.3021391160400002"/>
    <n v="0.95486188565699981"/>
    <n v="4.1863442776360005"/>
    <n v="0.10110249632800002"/>
    <n v="4.7193434183970009"/>
    <n v="-1.8331707460000003E-2"/>
    <n v="0"/>
    <n v="1.5350970196059996"/>
    <n v="10.951613487441772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2.68126625"/>
    <n v="1.4973044774236677"/>
    <n v="0"/>
    <n v="0.91123675989622266"/>
    <n v="0"/>
    <n v="0.8917598620426157"/>
    <n v="0"/>
    <n v="0.64358314223540847"/>
    <n v="0"/>
    <n v="3.8883994083967637"/>
    <n v="1.8077762991045825"/>
    <n v="1.7465995767400719"/>
    <n v="1.2526947040138929"/>
    <n v="0.6085848093262497"/>
    <s v=""/>
    <n v="0.70627434115882659"/>
    <s v=""/>
  </r>
  <r>
    <x v="1"/>
    <d v="2020-08-01T00:00:00"/>
    <x v="0"/>
    <x v="28"/>
    <n v="58.306157641680002"/>
    <n v="28.224102622103334"/>
    <n v="30.789294760258997"/>
    <n v="20.326899538334999"/>
    <n v="129.37678078376504"/>
    <n v="60.18429675568774"/>
    <n v="58.153554657134691"/>
    <n v="41.717097936581261"/>
    <n v="59.596762900399995"/>
    <n v="26.843036768131739"/>
    <n v="22.981668422692003"/>
    <n v="18.126577839310002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11.776453999999999"/>
    <n v="6.1970977999999999"/>
    <n v="7.0586000000000002"/>
    <n v="4.8950054999999999"/>
    <n v="4.8802744000000002"/>
    <n v="4.4187956000000002"/>
    <n v="3.3740129076800009"/>
    <n v="0"/>
    <n v="1.0499999999999998"/>
    <n v="2.5775999999999999"/>
    <n v="12.078317434000013"/>
    <n v="2.4878894127149991"/>
    <n v="2.4595402161069995"/>
    <n v="2.7374220478009992"/>
    <n v="1.2250624914539994"/>
    <n v="3.2426703300620003"/>
    <n v="0.29439687906100004"/>
    <n v="5.2953982099729977"/>
    <n v="0"/>
    <n v="0.11641324988599999"/>
    <n v="0.838720195349"/>
    <n v="9.526589589695341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2.098163"/>
    <n v="1.8164951571116392"/>
    <n v="0"/>
    <n v="0.87930585379927617"/>
    <n v="0"/>
    <n v="0.95922295491673459"/>
    <n v="0"/>
    <n v="0.63327298631809548"/>
    <n v="0"/>
    <n v="4.2190095576102422"/>
    <n v="1.9626251456564361"/>
    <n v="1.8964021319832443"/>
    <n v="1.3604051194036586"/>
    <n v="0.48406727117149989"/>
    <s v=""/>
    <n v="0.72019648633279321"/>
    <s v=""/>
  </r>
  <r>
    <x v="1"/>
    <d v="2020-08-01T00:00:00"/>
    <x v="0"/>
    <x v="29"/>
    <n v="83.349766457530009"/>
    <n v="39.907743431113971"/>
    <n v="40.277144380336004"/>
    <n v="27.621873316232001"/>
    <n v="159.50244077722712"/>
    <n v="74.235442598917899"/>
    <n v="71.736876725042094"/>
    <n v="51.469974847761989"/>
    <n v="64.864701238999999"/>
    <n v="26.007844200370041"/>
    <n v="26.218940556539998"/>
    <n v="18.559618342714007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16.765484000000001"/>
    <n v="7.1573987999999993"/>
    <n v="11.764609"/>
    <n v="8.3049020000000002"/>
    <n v="5.8731127999999995"/>
    <n v="6.1719005999999998"/>
    <n v="4.8423882175300008"/>
    <n v="0"/>
    <n v="2.9580000000000002"/>
    <n v="2.1581000000000001"/>
    <n v="17.353871039999973"/>
    <n v="3.0472639773449979"/>
    <n v="2.7810118283190008"/>
    <n v="4.4365971884949991"/>
    <n v="2.5269079561580003"/>
    <n v="4.662976838046001"/>
    <n v="0.63035201335799973"/>
    <n v="7.5620484095560023"/>
    <n v="0"/>
    <n v="0.34831768936700003"/>
    <n v="0.52385396848499999"/>
    <n v="13.388413561984976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1.143291430000001"/>
    <n v="2.6763313262785084"/>
    <n v="0"/>
    <n v="1.2814234333841563"/>
    <n v="0"/>
    <n v="1.293284766347383"/>
    <n v="0"/>
    <n v="0.8869285180828429"/>
    <n v="0"/>
    <n v="5.2014149527032254"/>
    <n v="2.4208365669704723"/>
    <n v="2.3393577016103935"/>
    <n v="1.6784489032510859"/>
    <n v="0.47879850331012674"/>
    <s v=""/>
    <n v="0.69214320183026634"/>
    <s v=""/>
  </r>
  <r>
    <x v="1"/>
    <d v="2020-08-01T00:00:00"/>
    <x v="0"/>
    <x v="30"/>
    <n v="78.823532760939997"/>
    <n v="34.584472063421742"/>
    <n v="39.109449933544994"/>
    <n v="28.556408375364004"/>
    <n v="125.28054436082016"/>
    <n v="58.124219862997293"/>
    <n v="56.311657488736984"/>
    <n v="40.305919401467108"/>
    <n v="65.22006815040001"/>
    <n v="24.561949132498913"/>
    <n v="26.152013350360001"/>
    <n v="18.537889541409999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20.150022"/>
    <n v="7.3397164000000004"/>
    <n v="8.5757630000000002"/>
    <n v="7.4022605000000006"/>
    <n v="5.2824853999999997"/>
    <n v="6.954851699999999"/>
    <n v="4.5201780990200007"/>
    <n v="0"/>
    <n v="1.75"/>
    <n v="1.7008989999999999"/>
    <n v="15.147356661920014"/>
    <n v="1.9429688241729988"/>
    <n v="3.1691020261620007"/>
    <n v="2.8840350818180003"/>
    <n v="1.2338958933979995"/>
    <n v="5.7722016043739988"/>
    <n v="-0.795655633009"/>
    <n v="7.498382500952002"/>
    <n v="0"/>
    <n v="0.129866868148"/>
    <n v="0.49468177041600003"/>
    <n v="12.254993126989742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1.432545220000002"/>
    <n v="2.5077044257550578"/>
    <n v="0"/>
    <n v="1.100275902614982"/>
    <n v="0"/>
    <n v="1.2442342692840638"/>
    <n v="0"/>
    <n v="0.90849812433242094"/>
    <n v="0"/>
    <n v="3.9376927898630982"/>
    <n v="1.8269023545408511"/>
    <n v="1.7699317065546341"/>
    <n v="1.2668553527262241"/>
    <n v="0.43875820902764257"/>
    <s v=""/>
    <n v="0.82570028315009858"/>
    <s v=""/>
  </r>
  <r>
    <x v="1"/>
    <d v="2020-08-01T00:00:00"/>
    <x v="0"/>
    <x v="31"/>
    <n v="89.787359315100005"/>
    <n v="37.812634894302683"/>
    <n v="42.021458405576993"/>
    <n v="30.375669415090012"/>
    <n v="136.23675419363346"/>
    <n v="63.255812039545205"/>
    <n v="61.276018784481806"/>
    <n v="43.875373984144673"/>
    <n v="66.961907609619999"/>
    <n v="31.641846521902622"/>
    <n v="28.268050686580992"/>
    <n v="21.545634484335999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17.416876999999999"/>
    <n v="8.2212412500000003"/>
    <n v="13.189584"/>
    <n v="9.5541975000000008"/>
    <n v="7.0143553000000001"/>
    <n v="7.1879694000000001"/>
    <n v="5.1905818691000052"/>
    <n v="0"/>
    <n v="3.75"/>
    <n v="2.5908329999999999"/>
    <n v="15.671719995999993"/>
    <n v="1.9104017574159975"/>
    <n v="3.5176845196449995"/>
    <n v="3.9094174472589995"/>
    <n v="2.1964645442629984"/>
    <n v="5.9966683312480011"/>
    <n v="-2.4329261222340004"/>
    <n v="8.7444929743250057"/>
    <n v="0"/>
    <n v="0.27414303238900001"/>
    <n v="0.4453760789475919"/>
    <n v="13.250912331044098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1.211693050000001"/>
    <n v="2.8767218481632479"/>
    <n v="0"/>
    <n v="1.2114893874461796"/>
    <n v="0"/>
    <n v="1.3463370390789164"/>
    <n v="0"/>
    <n v="0.97321440930581016"/>
    <n v="0"/>
    <n v="4.2820574211233389"/>
    <n v="1.988193428244311"/>
    <n v="1.9259665464434941"/>
    <n v="1.3790468797160198"/>
    <n v="0.421135393475633"/>
    <s v=""/>
    <n v="0.8033206228552664"/>
    <s v=""/>
  </r>
  <r>
    <x v="1"/>
    <d v="2020-08-01T00:00:00"/>
    <x v="0"/>
    <x v="32"/>
    <n v="105.95883062984194"/>
    <n v="37.530458677358489"/>
    <n v="53.695768621204429"/>
    <n v="30.26871247959134"/>
    <n v="159.05497773480079"/>
    <n v="73.881717454725731"/>
    <n v="71.564710641483757"/>
    <n v="51.252767177053428"/>
    <n v="76.087950114400002"/>
    <n v="33.721709611753759"/>
    <n v="29.403820361804001"/>
    <n v="24.086897066663997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31.240500228492277"/>
    <n v="11.055396547271606"/>
    <n v="13.858043695467556"/>
    <n v="13.894343374495097"/>
    <n v="8.023797899440769"/>
    <n v="3.9944254044567344"/>
    <n v="2.3918800261500439"/>
    <n v="0"/>
    <n v="0.63524999999999998"/>
    <n v="2.6037618220163705"/>
    <n v="18.261431632051483"/>
    <n v="1.5711447303481585"/>
    <n v="4.6331356293515329"/>
    <n v="3.4289629886917359"/>
    <n v="2.2429868612223087"/>
    <n v="6.3154535593695567"/>
    <n v="-1.9501520956520884"/>
    <n v="3.9641273667897181"/>
    <n v="0"/>
    <n v="2.4593592449662499E-3"/>
    <n v="0.90081596498941552"/>
    <n v="16.421524313003189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1.211693050000001"/>
    <n v="0"/>
    <n v="3.3948440560433468"/>
    <n v="0"/>
    <n v="1.2024486661853317"/>
    <n v="0"/>
    <n v="1.720373468212242"/>
    <n v="0"/>
    <n v="0.96978758669393417"/>
    <n v="4.9992570052563625"/>
    <n v="2.3221762613537829"/>
    <n v="2.2493504202056989"/>
    <n v="1.6109257251657596"/>
    <s v=""/>
    <n v="0.3541984981739551"/>
    <s v=""/>
    <n v="0.80651059289749516"/>
  </r>
  <r>
    <x v="1"/>
    <d v="2020-08-01T00:00:00"/>
    <x v="0"/>
    <x v="33"/>
    <n v="106.02876950979319"/>
    <n v="44.112514494162951"/>
    <n v="50.788104217167188"/>
    <n v="30.911678890089757"/>
    <n v="125.03350293110411"/>
    <n v="58.107473628508622"/>
    <n v="56.419329954668171"/>
    <n v="40.347466362503695"/>
    <n v="64.732263908000007"/>
    <n v="23.476461375451642"/>
    <n v="26.895801010984002"/>
    <n v="20.656751286883004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15.570871298010783"/>
    <n v="14.321880445740906"/>
    <n v="41.098878892446152"/>
    <n v="1.4144817453539811"/>
    <n v="7.8028446124442059"/>
    <n v="0.24055278168153782"/>
    <n v="2.3396298296342573"/>
    <n v="0"/>
    <n v="0.62182730867486191"/>
    <n v="4.585228731882725"/>
    <n v="18.032573863923758"/>
    <n v="0.6688548624631182"/>
    <n v="6.0007123230020394"/>
    <n v="10.114299261521211"/>
    <n v="0.22747073845780147"/>
    <n v="6.1472166957692114"/>
    <n v="-9.9616415860977331E-2"/>
    <n v="3.8774521184344684"/>
    <n v="0"/>
    <n v="2.4073935306761175E-3"/>
    <n v="1.5863383547153653"/>
    <n v="15.587379162130063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1.211693050000001"/>
    <n v="0"/>
    <n v="3.3970848470135517"/>
    <n v="0"/>
    <n v="1.4133329590130308"/>
    <n v="0"/>
    <n v="1.6272140103328097"/>
    <n v="0"/>
    <n v="0.99038776398865536"/>
    <n v="3.9299280306855784"/>
    <n v="1.8263760036446299"/>
    <n v="1.773315959831367"/>
    <n v="1.2681612152585844"/>
    <s v=""/>
    <n v="0.41604287872159607"/>
    <s v=""/>
    <n v="0.70074624501806726"/>
  </r>
  <r>
    <x v="1"/>
    <d v="2020-08-01T00:00:00"/>
    <x v="0"/>
    <x v="34"/>
    <n v="117.49785178817027"/>
    <n v="47.903291644850654"/>
    <n v="54.066699469400909"/>
    <n v="33.234114165780859"/>
    <n v="139.94614020215468"/>
    <n v="65.114596929802502"/>
    <n v="63.189499969855532"/>
    <n v="45.219618748341176"/>
    <n v="70.180206336799998"/>
    <n v="17.519010406815369"/>
    <n v="24.836205950649997"/>
    <n v="17.596216057763996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20.715813080815614"/>
    <n v="12.346518214504187"/>
    <n v="45.502471702982888"/>
    <n v="1.5671291514043104"/>
    <n v="8.6380242405304202"/>
    <n v="0.26624726532690701"/>
    <n v="2.8414659363846386"/>
    <n v="0"/>
    <n v="0.68917811478939939"/>
    <n v="5.0743197966168818"/>
    <n v="19.856684284814989"/>
    <n v="0.94155247757094629"/>
    <n v="5.1740872517123977"/>
    <n v="11.19897486071574"/>
    <n v="0.25201804946730078"/>
    <n v="6.8062915175976073"/>
    <n v="-0.11026344314091453"/>
    <n v="4.7207102821118161"/>
    <n v="0"/>
    <n v="2.6681409965143184E-3"/>
    <n v="1.7555477792183374"/>
    <n v="17.161704728600917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1.211693050000001"/>
    <n v="0"/>
    <n v="3.7645459219383892"/>
    <n v="0"/>
    <n v="1.5347867085617981"/>
    <n v="0"/>
    <n v="1.7322578234634056"/>
    <n v="0"/>
    <n v="1.0647969052028359"/>
    <n v="4.3986471327588914"/>
    <n v="2.0466168961308511"/>
    <n v="1.9861091735818641"/>
    <n v="1.4212978369001041"/>
    <s v=""/>
    <n v="0.40769504221415537"/>
    <s v=""/>
    <n v="0.69377516710489673"/>
  </r>
  <r>
    <x v="1"/>
    <d v="2020-08-01T00:00:00"/>
    <x v="0"/>
    <x v="35"/>
    <n v="128.94903040839495"/>
    <n v="54.398112698362034"/>
    <n v="59.909577463653179"/>
    <n v="38.148183668747158"/>
    <n v="227.52685866755567"/>
    <n v="106.05251982808707"/>
    <n v="102.33533770695223"/>
    <n v="73.665842962903412"/>
    <n v="140.65145602800001"/>
    <n v="21.246096451337475"/>
    <n v="38.379252366660992"/>
    <n v="23.252926247541993"/>
    <s v="IVP"/>
    <s v="SUPER CARE (Regular)"/>
    <s v="Endowment 25/15"/>
    <s v="Whole Life Package (with NGD&amp;ICP)"/>
    <s v="CARE - Health Lump Sum"/>
    <s v="Pension85"/>
    <s v="New CI"/>
    <s v="UE15/7_Repriced"/>
    <s v="UE10/5_Repriced"/>
    <s v="Power Max Link"/>
    <n v="22.271880400886896"/>
    <n v="13.679894476313397"/>
    <n v="49.55601536496178"/>
    <n v="1.8849407642568381"/>
    <n v="9.3403248317850558"/>
    <n v="0.27978512704807279"/>
    <n v="4.092607251439099"/>
    <n v="0"/>
    <n v="0.86624999999999996"/>
    <n v="5.2290154291418336"/>
    <n v="21.748316762561942"/>
    <n v="0.96537763640494167"/>
    <n v="5.7335593159448326"/>
    <n v="12.350878086813587"/>
    <n v="0.30300896084159862"/>
    <n v="7.5283731712813733"/>
    <n v="-0.11687208406619727"/>
    <n v="6.8214557224667498"/>
    <n v="0"/>
    <n v="3.3536716976812499E-3"/>
    <n v="1.8090673808632749"/>
    <n v="18.999910836114196"/>
    <s v="Traditional Non-par"/>
    <s v="Riders"/>
    <s v="Traditional Non-par"/>
    <s v="Traditional Par"/>
    <s v="Riders"/>
    <s v="Traditional Non-par"/>
    <s v="Riders"/>
    <s v="Traditional Non-par"/>
    <s v="Traditional Par"/>
    <s v="Unit Linked"/>
    <n v="0.33"/>
    <n v="1"/>
    <n v="0.06"/>
    <n v="0.23"/>
    <n v="1"/>
    <n v="0.06"/>
    <n v="1"/>
    <n v="0.53"/>
    <n v="0.02"/>
    <n v="0.38"/>
    <s v="THB"/>
    <n v="31.211693050000001"/>
    <n v="0"/>
    <n v="4.1314333766458384"/>
    <n v="0"/>
    <n v="1.7428760628658699"/>
    <n v="0"/>
    <n v="1.9194593951593786"/>
    <n v="0"/>
    <n v="1.2222401267254279"/>
    <n v="7.1513966948855678"/>
    <n v="3.333336750765838"/>
    <n v="3.216501999514723"/>
    <n v="2.3153911102012152"/>
    <s v=""/>
    <n v="0.4218574775326156"/>
    <s v=""/>
    <n v="0.70127770572260728"/>
  </r>
  <r>
    <x v="1"/>
    <d v="2020-08-01T00:00:00"/>
    <x v="1"/>
    <x v="24"/>
    <n v="205.41738891594005"/>
    <n v="34.334346466242209"/>
    <n v="23.199843543465004"/>
    <n v="11.280274316305"/>
    <n v="252.56446469518968"/>
    <n v="53.448521293276144"/>
    <n v="38.338963022122734"/>
    <n v="24.528698708988799"/>
    <n v="399.34893761319989"/>
    <n v="109.46681564690117"/>
    <n v="35.794829796790005"/>
    <n v="26.877131946595998"/>
    <s v="Limited Pay UL 15/5"/>
    <s v="E15/8"/>
    <s v="UE15/7"/>
    <s v="Life Saver 15/9"/>
    <s v="TMB Wealthy 3 Gens"/>
    <s v="Term ROP 20/10"/>
    <s v="Power Max Link"/>
    <s v="Unit-Linked"/>
    <s v="W99/8"/>
    <s v="Pension85"/>
    <n v="0"/>
    <n v="18.612688800000001"/>
    <n v="81.999204000000006"/>
    <n v="77.905297800000014"/>
    <n v="0.02"/>
    <n v="0"/>
    <n v="0"/>
    <n v="8.9835127299999993"/>
    <n v="1.6772312000000003"/>
    <n v="1.3288279999999999"/>
    <n v="14.890626385939981"/>
    <n v="0"/>
    <n v="3.7152056014399988"/>
    <n v="2.9274471932469996"/>
    <n v="2.5101007912640001"/>
    <n v="0.16648989901099998"/>
    <n v="0"/>
    <n v="0"/>
    <n v="4.3755084122350008"/>
    <n v="0.65168615871299962"/>
    <n v="2.556840155200004E-2"/>
    <n v="19.954370689434896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0.398475650000002"/>
    <n v="6.7574897926153099"/>
    <n v="0"/>
    <n v="1.1294759270681458"/>
    <n v="0"/>
    <n v="0.76319101689775037"/>
    <n v="0"/>
    <n v="0.37108026225338042"/>
    <n v="0"/>
    <n v="8.2361911001841381"/>
    <n v="1.742969803471595"/>
    <n v="1.2502432850725183"/>
    <n v="0.79988707140525694"/>
    <n v="0.16714430383638237"/>
    <s v=""/>
    <n v="0.32854198426045045"/>
    <s v=""/>
  </r>
  <r>
    <x v="1"/>
    <d v="2020-08-01T00:00:00"/>
    <x v="1"/>
    <x v="25"/>
    <n v="173.90941100128998"/>
    <n v="45.511635431355586"/>
    <n v="24.378857856789004"/>
    <n v="16.302930590450998"/>
    <n v="266.06256192629633"/>
    <n v="62.442297076785145"/>
    <n v="42.545415672396835"/>
    <n v="29.081719454700302"/>
    <n v="182.41264751511997"/>
    <n v="77.891635398314023"/>
    <n v="27.003371050255996"/>
    <n v="26.870010605301999"/>
    <s v="Limited Pay UL 15/5"/>
    <s v="E15/8"/>
    <s v="UE15/7"/>
    <s v="Life Saver 15/9"/>
    <s v="TMB Wealthy 3 Gens"/>
    <s v="Term ROP 20/10"/>
    <s v="Power Max Link"/>
    <s v="Unit-Linked"/>
    <s v="W99/8"/>
    <s v="Pension85"/>
    <n v="28.199269999999999"/>
    <n v="10.028895199999999"/>
    <n v="49.236992000000001"/>
    <n v="47.178513000000002"/>
    <n v="2.488"/>
    <n v="0"/>
    <n v="0"/>
    <n v="13.092751500000002"/>
    <n v="7.3202967999999986"/>
    <n v="2.4086066000000002"/>
    <n v="13.956085901289953"/>
    <n v="16.224033344582004"/>
    <n v="1.7389144656260009"/>
    <n v="1.3919430404909996"/>
    <n v="1.564331454227001"/>
    <n v="0.47647700836000001"/>
    <n v="0"/>
    <n v="0"/>
    <n v="4.3548119310989986"/>
    <n v="2.8103088013790005"/>
    <n v="0.10358592003400004"/>
    <n v="16.844197207635617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343392810000001"/>
    <n v="5.5485190150124648"/>
    <n v="0"/>
    <n v="1.4520328321583378"/>
    <n v="0"/>
    <n v="0.77779894488675183"/>
    <n v="0"/>
    <n v="0.52013930620968396"/>
    <n v="0"/>
    <n v="8.6763674663187444"/>
    <n v="2.036259107470026"/>
    <n v="1.3874167703581282"/>
    <n v="0.94836222997532571"/>
    <n v="0.26169736973589081"/>
    <s v=""/>
    <n v="0.35821456284603148"/>
    <s v=""/>
  </r>
  <r>
    <x v="1"/>
    <d v="2020-08-01T00:00:00"/>
    <x v="1"/>
    <x v="26"/>
    <n v="210.06846454855003"/>
    <n v="54.272523207073249"/>
    <n v="28.942145225476004"/>
    <n v="20.316454022870005"/>
    <n v="316.96055298152925"/>
    <n v="73.915212415722067"/>
    <n v="50.447215387270084"/>
    <n v="34.755147253595595"/>
    <n v="264.40181820386999"/>
    <n v="122.46981551516069"/>
    <n v="49.065392636448017"/>
    <n v="52.433687288108992"/>
    <s v="Limited Pay UL 15/5"/>
    <s v="E15/8"/>
    <s v="UE15/7"/>
    <s v="Life Saver 15/9"/>
    <s v="TMB Wealthy 3 Gens"/>
    <s v="Term ROP 20/10"/>
    <s v="Power Max Link"/>
    <s v="Unit-Linked"/>
    <s v="W99/8"/>
    <s v="Pension85"/>
    <n v="32.222000000000001"/>
    <n v="4.425592"/>
    <n v="71.546037499999997"/>
    <n v="63.938898000000002"/>
    <n v="4.016"/>
    <n v="0"/>
    <n v="0"/>
    <n v="10.68986788"/>
    <n v="6.564859199999999"/>
    <n v="2.1861220000000001"/>
    <n v="14.479087968550004"/>
    <n v="18.830532183492004"/>
    <n v="0.761491434912"/>
    <n v="3.2731276243209995"/>
    <n v="2.5938483417880001"/>
    <n v="1.030287817162"/>
    <n v="0"/>
    <n v="0"/>
    <n v="5.0276473011849996"/>
    <n v="2.3559103046619985"/>
    <n v="0.3301418818170001"/>
    <n v="20.06463422388029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2.090856989999999"/>
    <n v="6.5460534324156745"/>
    <n v="0"/>
    <n v="1.6912145170814663"/>
    <n v="0"/>
    <n v="0.90188134378881868"/>
    <n v="0"/>
    <n v="0.63309166312388987"/>
    <n v="0"/>
    <n v="10.3361638333662"/>
    <n v="2.4103937796685018"/>
    <n v="1.6450964584552643"/>
    <n v="1.1333741460467028"/>
    <n v="0.25835635693205172"/>
    <s v=""/>
    <n v="0.37434143139713461"/>
    <s v=""/>
  </r>
  <r>
    <x v="1"/>
    <d v="2020-08-01T00:00:00"/>
    <x v="1"/>
    <x v="27"/>
    <n v="80.886952174780006"/>
    <n v="43.833081962600282"/>
    <n v="17.022557461802002"/>
    <n v="14.603973247127001"/>
    <n v="298.04514835044193"/>
    <n v="85.136589900920171"/>
    <n v="48.639841751501883"/>
    <n v="37.193625291886214"/>
    <n v="229.70513706958994"/>
    <n v="98.280159293827325"/>
    <n v="33.107941302308994"/>
    <n v="30.122564101005004"/>
    <s v="Limited Pay UL 15/5"/>
    <s v="E15/8"/>
    <s v="UE15/7"/>
    <s v="Life Saver 15/9"/>
    <s v="TMB Wealthy 3 Gens"/>
    <s v="Term ROP 20/10"/>
    <s v="Power Max Link"/>
    <s v="Unit-Linked"/>
    <s v="W99/8"/>
    <s v="Pension85"/>
    <n v="28.233992000000001"/>
    <n v="29.705274399999997"/>
    <n v="-7.0979999999999999"/>
    <n v="-1.6617105000000001"/>
    <n v="5.9008000000000003"/>
    <n v="0"/>
    <n v="0"/>
    <n v="6.0973500000000005"/>
    <n v="5.6190663999999995"/>
    <n v="2.3078031000000001"/>
    <n v="11.782376774780019"/>
    <n v="16.302602086324995"/>
    <n v="4.4117691663030021"/>
    <n v="-0.40985239888999997"/>
    <n v="0.43482424666899977"/>
    <n v="2.3482163554290008"/>
    <n v="0"/>
    <n v="0"/>
    <n v="4.2562694644640011"/>
    <n v="2.166229060497999"/>
    <n v="0.39327742676999977"/>
    <n v="13.92358080784247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2.68126625"/>
    <n v="2.475025035934157"/>
    <n v="0"/>
    <n v="1.3412296092597171"/>
    <n v="0"/>
    <n v="0.52086590928226351"/>
    <n v="0"/>
    <n v="0.44686069185360899"/>
    <n v="0"/>
    <n v="9.7193277021750557"/>
    <n v="2.7763257388098448"/>
    <n v="1.586157546872486"/>
    <n v="1.2128935318843026"/>
    <n v="0.54190547157576219"/>
    <s v=""/>
    <n v="0.33317240297151718"/>
    <s v=""/>
  </r>
  <r>
    <x v="1"/>
    <d v="2020-08-01T00:00:00"/>
    <x v="1"/>
    <x v="28"/>
    <n v="166.91747032517998"/>
    <n v="78.052027379855829"/>
    <n v="21.392940546076002"/>
    <n v="15.373685338308995"/>
    <n v="326.15776251567348"/>
    <n v="93.562677426068788"/>
    <n v="52.967019717419397"/>
    <n v="44.595832244397727"/>
    <n v="251.32982813750004"/>
    <n v="127.08438288999399"/>
    <n v="41.755699390259025"/>
    <n v="41.067761587879993"/>
    <s v="Limited Pay UL 15/5"/>
    <s v="E15/8"/>
    <s v="UE15/7"/>
    <s v="Life Saver 15/9"/>
    <s v="TMB Wealthy 3 Gens"/>
    <s v="Term ROP 20/10"/>
    <s v="Power Max Link"/>
    <s v="Unit-Linked"/>
    <s v="W99/8"/>
    <s v="Pension85"/>
    <n v="41.756"/>
    <n v="40.734018399999989"/>
    <n v="-0.1918"/>
    <n v="-0.97740000000000005"/>
    <n v="30.231200000000001"/>
    <n v="27.900659000000001"/>
    <n v="8.92"/>
    <n v="9.2899999999999996E-2"/>
    <n v="3.2612095999999999"/>
    <n v="2.7855421000000002"/>
    <n v="12.405141225180046"/>
    <n v="25.163481835284003"/>
    <n v="7.6267437363430011"/>
    <n v="-2.5740538173E-2"/>
    <n v="-8.5619154067999984E-2"/>
    <n v="8.0532566303199982"/>
    <n v="19.411904801725015"/>
    <n v="3.0948115204910001"/>
    <n v="-1.5758147070000006E-2"/>
    <n v="1.1824514552090006"/>
    <n v="0.33084144779199981"/>
    <n v="13.305031630343052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2.098163"/>
    <n v="5.2002187890060867"/>
    <n v="0"/>
    <n v="2.431666490691565"/>
    <n v="0"/>
    <n v="0.66648488719046017"/>
    <n v="0"/>
    <n v="0.47895841697573144"/>
    <n v="0"/>
    <n v="10.636087163447758"/>
    <n v="3.0511025850607867"/>
    <n v="1.7272679152483958"/>
    <n v="1.4542813735886928"/>
    <n v="0.46760849674871607"/>
    <s v=""/>
    <n v="0.19696714940522778"/>
    <s v=""/>
  </r>
  <r>
    <x v="1"/>
    <d v="2020-08-01T00:00:00"/>
    <x v="1"/>
    <x v="29"/>
    <n v="266.45204206463995"/>
    <n v="105.93384221062331"/>
    <n v="28.834886027635005"/>
    <n v="20.931564576244"/>
    <n v="380.53208633344343"/>
    <n v="127.23231906669149"/>
    <n v="68.138944713198214"/>
    <n v="56.223557855510101"/>
    <n v="459.13167358132"/>
    <n v="94.052274411900825"/>
    <n v="32.741019142465547"/>
    <n v="28.189571810655956"/>
    <s v="Limited Pay UL 15/5"/>
    <s v="E15/8"/>
    <s v="UE15/7"/>
    <s v="Life Saver 15/9"/>
    <s v="TMB Wealthy 3 Gens"/>
    <s v="Term ROP 20/10"/>
    <s v="Power Max Link"/>
    <s v="Unit-Linked"/>
    <s v="W99/8"/>
    <s v="Pension85"/>
    <n v="57.941740500000002"/>
    <n v="101.12901839999996"/>
    <n v="-1.0325"/>
    <n v="-0.21546000000000001"/>
    <n v="63.533999999999999"/>
    <n v="14.088359000000001"/>
    <n v="11.1"/>
    <n v="-0.18330000000000002"/>
    <n v="4.5736735999999993"/>
    <n v="3.8049488"/>
    <n v="11.711561764640066"/>
    <n v="31.616785859813"/>
    <n v="21.734958391622015"/>
    <n v="-7.3682150641000005E-2"/>
    <n v="1.8862175525999995E-2"/>
    <n v="16.589336058002001"/>
    <n v="11.102041988702009"/>
    <n v="5.3842446510649991"/>
    <n v="-0.28824700706399992"/>
    <n v="1.7620065669359999"/>
    <n v="0.84774420317800003"/>
    <n v="17.232431182292643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143291430000001"/>
    <n v="8.5556802068765769"/>
    <n v="0"/>
    <n v="3.4014979581952076"/>
    <n v="0"/>
    <n v="0.92587792438209227"/>
    <n v="0"/>
    <n v="0.67210508636479083"/>
    <n v="0"/>
    <n v="12.40924762149923"/>
    <n v="4.1490781184025822"/>
    <n v="2.2220282283181811"/>
    <n v="1.833464447934507"/>
    <n v="0.39757189094810647"/>
    <s v=""/>
    <n v="0.19759091277579405"/>
    <s v=""/>
  </r>
  <r>
    <x v="1"/>
    <d v="2020-08-01T00:00:00"/>
    <x v="1"/>
    <x v="30"/>
    <n v="148.97026501816995"/>
    <n v="79.451829642296147"/>
    <n v="21.550032930147999"/>
    <n v="19.056602965530999"/>
    <n v="312.58521849210371"/>
    <n v="137.48618275675054"/>
    <n v="64.469677481010891"/>
    <n v="55.664462726303512"/>
    <n v="218.92276761783006"/>
    <n v="94.939922770034386"/>
    <n v="31.423009436037006"/>
    <n v="28.535681729806996"/>
    <s v="Limited Pay UL 15/5"/>
    <s v="E15/8"/>
    <s v="UE15/7"/>
    <s v="Life Saver 15/9"/>
    <s v="TMB Wealthy 3 Gens"/>
    <s v="Term ROP 20/10"/>
    <s v="Power Max Link"/>
    <s v="Unit-Linked"/>
    <s v="W99/8"/>
    <s v="Pension85"/>
    <n v="59.298499999999997"/>
    <n v="38.432115199999998"/>
    <n v="-0.42699999999999999"/>
    <n v="-0.26100000000000001"/>
    <n v="7.0342000000000002"/>
    <n v="16.361996000000001"/>
    <n v="11.6"/>
    <n v="-1.0219"/>
    <n v="3.7072544000000001"/>
    <n v="3.0442933999999999"/>
    <n v="11.201806018169947"/>
    <n v="38.251318294371998"/>
    <n v="9.7577598150180016"/>
    <n v="-7.1730572770999992E-2"/>
    <n v="7.4901844019999988E-3"/>
    <n v="1.517380937227"/>
    <n v="10.966716873288998"/>
    <n v="5.4735804025030008"/>
    <n v="-1.2073978836469998"/>
    <n v="1.0855630960509999"/>
    <n v="-0.52169738306600022"/>
    <n v="14.195418850541131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432545220000002"/>
    <n v="4.7393637383008578"/>
    <n v="0"/>
    <n v="2.5276931628095545"/>
    <n v="0"/>
    <n v="0.68559617998850675"/>
    <n v="0"/>
    <n v="0.60626980195690938"/>
    <n v="0"/>
    <n v="9.824866002570424"/>
    <n v="4.3213282102912522"/>
    <n v="2.0263464329355823"/>
    <n v="1.7495897279762871"/>
    <n v="0.53334019129660115"/>
    <s v=""/>
    <n v="0.23985102736244887"/>
    <s v=""/>
  </r>
  <r>
    <x v="1"/>
    <d v="2020-08-01T00:00:00"/>
    <x v="1"/>
    <x v="31"/>
    <n v="143.16629952679003"/>
    <n v="78.072885624548292"/>
    <n v="24.651168847462003"/>
    <n v="20.710269792117003"/>
    <n v="316.93831367436121"/>
    <n v="148.24195368851471"/>
    <n v="67.031398486981729"/>
    <n v="58.503078771681643"/>
    <n v="562.29202368204994"/>
    <n v="298.80052281156384"/>
    <n v="60.782959086195014"/>
    <n v="37.627439042235991"/>
    <s v="Limited Pay UL 15/5"/>
    <s v="E15/8"/>
    <s v="UE15/7"/>
    <s v="Life Saver 15/9"/>
    <s v="TMB Wealthy 3 Gens"/>
    <s v="Term ROP 20/10"/>
    <s v="Power Max Link"/>
    <s v="Unit-Linked"/>
    <s v="W99/8"/>
    <s v="Pension85"/>
    <n v="63.011897999999995"/>
    <n v="21.961967200000004"/>
    <n v="-8.4000000000000005E-2"/>
    <n v="-0.14219999999999999"/>
    <n v="8.42"/>
    <n v="20.318455"/>
    <n v="9.25"/>
    <n v="-1.1043000000000001"/>
    <n v="3.1120495999999997"/>
    <n v="2.8526482"/>
    <n v="15.56978152679001"/>
    <n v="35.883717105945472"/>
    <n v="5.9672454698999973"/>
    <n v="1.2067981072999999E-2"/>
    <n v="-8.8539032800000021E-4"/>
    <n v="1.538038108616"/>
    <n v="13.255827217149001"/>
    <n v="3.4683854326560124"/>
    <n v="-1.2177068613199999"/>
    <n v="0.98003472585400031"/>
    <n v="-0.23282423483600009"/>
    <n v="18.422336799950656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4.5869443640062331"/>
    <n v="0"/>
    <n v="2.5013986104335437"/>
    <n v="0"/>
    <n v="0.78980556447135775"/>
    <n v="0"/>
    <n v="0.66354201801677026"/>
    <n v="0"/>
    <n v="9.9616881372459805"/>
    <n v="4.6593928464525254"/>
    <n v="2.1068638858754412"/>
    <n v="1.8388102688998849"/>
    <n v="0.5453300524118031"/>
    <s v=""/>
    <n v="0.2652684043435064"/>
    <s v=""/>
  </r>
  <r>
    <x v="1"/>
    <d v="2020-08-01T00:00:00"/>
    <x v="1"/>
    <x v="32"/>
    <n v="207.41659582082818"/>
    <n v="108.48948960371895"/>
    <n v="37.542010247431939"/>
    <n v="26.96282605190612"/>
    <n v="392.77366241712741"/>
    <n v="175.54533164487114"/>
    <n v="80.874881956040852"/>
    <n v="69.18458911566276"/>
    <n v="274.89761742721998"/>
    <n v="128.37175167394565"/>
    <n v="37.213130855260999"/>
    <n v="30.457295367154998"/>
    <s v="Limited Pay UL 15/5"/>
    <s v="E15/8"/>
    <s v="UE15/7"/>
    <s v="Life Saver 15/9"/>
    <s v="TMB Wealthy 3 Gens"/>
    <s v="Term ROP 20/10"/>
    <s v="Power Max Link"/>
    <s v="Unit-Linked"/>
    <s v="W99/8"/>
    <s v="Pension85"/>
    <n v="86.42839679090271"/>
    <n v="38.143999999999998"/>
    <n v="0"/>
    <n v="0"/>
    <n v="9.5359999999999978"/>
    <n v="44.699999999999996"/>
    <n v="5.35"/>
    <n v="1"/>
    <n v="4.7679999999999998"/>
    <n v="0"/>
    <n v="17.043206418194586"/>
    <n v="48.484417860279429"/>
    <n v="1.7869452657389555"/>
    <n v="0"/>
    <n v="0"/>
    <n v="-0.20805580384387509"/>
    <n v="29.112060463005395"/>
    <n v="2.7540155317754129"/>
    <n v="0.50367193551377287"/>
    <n v="1.4629815307946543"/>
    <n v="0"/>
    <n v="24.35830529409273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0"/>
    <n v="6.6454772411273657"/>
    <n v="0"/>
    <n v="3.4759245334728468"/>
    <n v="0"/>
    <n v="1.2028187701093624"/>
    <n v="0"/>
    <n v="0.86386938410270309"/>
    <n v="12.345268983615071"/>
    <n v="5.5175653190114389"/>
    <n v="2.5419784147978648"/>
    <n v="2.1745408205265142"/>
    <s v=""/>
    <n v="0.52305115304001504"/>
    <s v=""/>
    <n v="0.24852938427854721"/>
  </r>
  <r>
    <x v="1"/>
    <d v="2020-08-01T00:00:00"/>
    <x v="1"/>
    <x v="33"/>
    <n v="215.95914627355208"/>
    <n v="131.08957618482856"/>
    <n v="39.263088649808545"/>
    <n v="28.796571959999454"/>
    <n v="366.55775794353349"/>
    <n v="187.57321886963572"/>
    <n v="81.006712574387265"/>
    <n v="70.89033005577727"/>
    <n v="263.69500889385"/>
    <n v="52.954724538302983"/>
    <n v="38.167311161891988"/>
    <n v="18.598376214234001"/>
    <s v="Limited Pay UL 15/5"/>
    <s v="E15/8"/>
    <s v="UE15/7"/>
    <s v="Life Saver 15/9"/>
    <s v="TMB Wealthy 3 Gens"/>
    <s v="Term ROP 20/10"/>
    <s v="Power Max Link"/>
    <s v="Unit-Linked"/>
    <s v="W99/8"/>
    <s v="Pension85"/>
    <n v="67.454354097328377"/>
    <n v="11.128637796783391"/>
    <n v="0"/>
    <n v="0"/>
    <n v="8.9029102374267186"/>
    <n v="97.375580721854746"/>
    <n v="8.0249999999999986"/>
    <n v="1.5"/>
    <n v="4.4514551187133611"/>
    <n v="0"/>
    <n v="16.450719383849105"/>
    <n v="37.792036862115978"/>
    <n v="0.52134717452510704"/>
    <n v="0"/>
    <n v="0"/>
    <n v="-0.19424309416921992"/>
    <n v="63.418429386910475"/>
    <n v="4.1310232976631189"/>
    <n v="0.75550790327065931"/>
    <n v="1.3658549966105227"/>
    <n v="0"/>
    <n v="22.949210009930823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0"/>
    <n v="6.9191743596732591"/>
    <n v="0"/>
    <n v="4.2000149102718591"/>
    <n v="0"/>
    <n v="1.2579608734108239"/>
    <n v="0"/>
    <n v="0.92262127254258175"/>
    <n v="11.52127689009337"/>
    <n v="5.8956138423785989"/>
    <n v="2.5461219829631725"/>
    <n v="2.228153964016045"/>
    <s v=""/>
    <n v="0.60701099465719988"/>
    <s v=""/>
    <n v="0.21967095171166004"/>
  </r>
  <r>
    <x v="1"/>
    <d v="2020-08-01T00:00:00"/>
    <x v="1"/>
    <x v="34"/>
    <n v="226.28528075757387"/>
    <n v="140.55641313814135"/>
    <n v="39.577642718365425"/>
    <n v="29.216048135352036"/>
    <n v="443.82078864703192"/>
    <n v="217.6418581732589"/>
    <n v="94.759341871031012"/>
    <n v="80.822439797535964"/>
    <n v="181.74004070944991"/>
    <n v="44.341202941136018"/>
    <n v="28.97350897363501"/>
    <n v="22.213801636329002"/>
    <s v="Limited Pay UL 15/5"/>
    <s v="E15/8"/>
    <s v="UE15/7"/>
    <s v="Life Saver 15/9"/>
    <s v="TMB Wealthy 3 Gens"/>
    <s v="Term ROP 20/10"/>
    <s v="Power Max Link"/>
    <s v="Unit-Linked"/>
    <s v="W99/8"/>
    <s v="Pension85"/>
    <n v="53.850112250723271"/>
    <n v="9.1819912958059131"/>
    <n v="0"/>
    <n v="0"/>
    <n v="8.7447536150532503"/>
    <n v="122.97309771168634"/>
    <n v="8.5599999999999987"/>
    <n v="1.6"/>
    <n v="4.3723768075266261"/>
    <n v="0"/>
    <n v="16.287760898009026"/>
    <n v="30.143057003928163"/>
    <n v="0.43015194725505124"/>
    <n v="0"/>
    <n v="0"/>
    <n v="-0.19079244366574422"/>
    <n v="80.089491183572335"/>
    <n v="4.4064248508406605"/>
    <n v="0.80587509682203662"/>
    <n v="1.3415911315197875"/>
    <n v="0"/>
    <n v="23.157594640443662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0"/>
    <n v="7.2500162165209385"/>
    <n v="0"/>
    <n v="4.5033254976900832"/>
    <n v="0"/>
    <n v="1.2680389575459261"/>
    <n v="0"/>
    <n v="0.93606098485426559"/>
    <n v="13.949731208170897"/>
    <n v="6.8407012443447375"/>
    <n v="2.9783808743923665"/>
    <n v="2.5403301053138736"/>
    <s v=""/>
    <n v="0.62114695515137641"/>
    <s v=""/>
    <n v="0.20785994379806763"/>
  </r>
  <r>
    <x v="1"/>
    <d v="2020-08-01T00:00:00"/>
    <x v="1"/>
    <x v="35"/>
    <n v="208.21800659716894"/>
    <n v="132.16586191146195"/>
    <n v="36.936984587583815"/>
    <n v="27.310372493976878"/>
    <n v="666.1061691593186"/>
    <n v="282.71379122965743"/>
    <n v="137.77626747275164"/>
    <n v="110.34534625274738"/>
    <n v="503.41760788284995"/>
    <n v="92.342867727713184"/>
    <n v="54.785962536415994"/>
    <n v="27.248502956376001"/>
    <s v="Limited Pay UL 15/5"/>
    <s v="E15/8"/>
    <s v="UE15/7"/>
    <s v="Life Saver 15/9"/>
    <s v="TMB Wealthy 3 Gens"/>
    <s v="Term ROP 20/10"/>
    <s v="Power Max Link"/>
    <s v="Unit-Linked"/>
    <s v="W99/8"/>
    <s v="Pension85"/>
    <n v="42.353608166823491"/>
    <n v="4.6995249091888383"/>
    <n v="0"/>
    <n v="0"/>
    <n v="7.5192398547021426"/>
    <n v="119.83788518431543"/>
    <n v="11.896304202657795"/>
    <n v="2.2236082621790274"/>
    <n v="3.7596199273510722"/>
    <n v="0"/>
    <n v="14.934279625373279"/>
    <n v="23.642916631495741"/>
    <n v="0.22016028176639291"/>
    <n v="0"/>
    <n v="0"/>
    <n v="-0.16405426722577152"/>
    <n v="78.047600877952789"/>
    <n v="6.123851690625175"/>
    <n v="1.1199690772361277"/>
    <n v="1.1535768700759561"/>
    <n v="0"/>
    <n v="21.4997582930445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0"/>
    <n v="6.6711538609460002"/>
    <n v="0"/>
    <n v="4.2344983240651839"/>
    <n v="0"/>
    <n v="1.1834341869379563"/>
    <n v="0"/>
    <n v="0.87500451994791351"/>
    <n v="20.936383003155772"/>
    <n v="8.8859771722706089"/>
    <n v="4.3304458630000173"/>
    <n v="3.468264578121329"/>
    <s v=""/>
    <n v="0.63474751329820367"/>
    <s v=""/>
    <n v="0.20663711565905063"/>
  </r>
  <r>
    <x v="1"/>
    <d v="2020-08-01T00:00:00"/>
    <x v="9"/>
    <x v="24"/>
    <n v="659.05994874560008"/>
    <n v="54.786500315902948"/>
    <n v="26.299673878054989"/>
    <n v="17.915106296314981"/>
    <n v="545.2306637695815"/>
    <n v="54.020258078928677"/>
    <n v="27.007320230762588"/>
    <n v="13.52016020512723"/>
    <n v="85.522906522434383"/>
    <n v="20.593589997522603"/>
    <n v="13.417135707878996"/>
    <n v="8.706928598535999"/>
    <s v="Employee Benefit"/>
    <s v="Group Co-op"/>
    <s v="Auto Loan"/>
    <s v="Pension85"/>
    <s v="Whole Life Package (with NGD&amp;ICP)"/>
    <s v="FWD Saving 20/10"/>
    <s v="Term"/>
    <s v="HB"/>
    <s v="New CI"/>
    <s v="Cancer Fighter"/>
    <n v="602.99228830000004"/>
    <n v="5.917262"/>
    <n v="6.8911058539999912"/>
    <n v="5.9499775999999995"/>
    <n v="13.954751999999999"/>
    <n v="0"/>
    <n v="2.4481519999999999"/>
    <n v="3.4684447999999981"/>
    <n v="3.6308116771999992"/>
    <n v="1.8506419243999994"/>
    <n v="11.956512589999875"/>
    <n v="26.448604986844504"/>
    <n v="-0.79635523699062294"/>
    <n v="7.1832920631509838"/>
    <n v="3.0671878377340005"/>
    <n v="-3.0590685662409998"/>
    <n v="0"/>
    <n v="0.87250052137300016"/>
    <n v="1.4487125584840002"/>
    <n v="4.3601473439299987"/>
    <n v="0.72667357841599989"/>
    <n v="14.534805229202085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0.398475650000002"/>
    <n v="21.680690714029275"/>
    <n v="0"/>
    <n v="1.8022778821773895"/>
    <n v="0"/>
    <n v="0.86516423326164338"/>
    <n v="0"/>
    <n v="0.58934225855877675"/>
    <n v="0"/>
    <n v="17.7801099054298"/>
    <n v="1.761614284718481"/>
    <n v="0.88071554639676264"/>
    <n v="0.44089584530001968"/>
    <n v="8.3128250199665479E-2"/>
    <s v=""/>
    <n v="0.32699855243563969"/>
    <s v=""/>
  </r>
  <r>
    <x v="1"/>
    <d v="2020-08-01T00:00:00"/>
    <x v="9"/>
    <x v="25"/>
    <n v="99.186961999720012"/>
    <n v="34.159523818534261"/>
    <n v="26.110465225334003"/>
    <n v="23.598885332628992"/>
    <n v="67.230663769581597"/>
    <n v="18.995977857642345"/>
    <n v="27.007320230762588"/>
    <n v="13.52016020512723"/>
    <n v="64.307377083245342"/>
    <n v="17.828521596778966"/>
    <n v="13.221076109028997"/>
    <n v="7.9626700353289985"/>
    <s v="Employee Benefit"/>
    <s v="Group Co-op"/>
    <s v="Auto Loan"/>
    <s v="Pension85"/>
    <s v="Whole Life Package (with NGD&amp;ICP)"/>
    <s v="FWD Saving 20/10"/>
    <s v="Term"/>
    <s v="HB"/>
    <s v="New CI"/>
    <s v="Cancer Fighter"/>
    <n v="4.4112763800000003"/>
    <n v="45.519225509999991"/>
    <n v="5.6957603760000035"/>
    <n v="7.5049326000000018"/>
    <n v="15.461833"/>
    <n v="0"/>
    <n v="2.0863480000000001"/>
    <n v="3.7135385599999995"/>
    <n v="4.0560143089200018"/>
    <n v="1.8713314848"/>
    <n v="8.8667017800000139"/>
    <n v="1.6111523683495865"/>
    <n v="4.6633045931356838"/>
    <n v="5.9085412017959955"/>
    <n v="4.4588041136239998"/>
    <n v="-3.3194250790059985"/>
    <n v="0"/>
    <n v="3.7954214344359993"/>
    <n v="2.3995247911790005"/>
    <n v="4.9747910284289985"/>
    <n v="2.6593213515879999"/>
    <n v="7.0080880150029969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1.343392810000001"/>
    <n v="3.16452537863338"/>
    <n v="0"/>
    <n v="1.0898476762105915"/>
    <n v="0"/>
    <n v="0.83304527316530808"/>
    <n v="0"/>
    <n v="0.75291419393180214"/>
    <n v="0"/>
    <n v="2.1924089569242016"/>
    <n v="0.61946364449657532"/>
    <n v="0.88071554639676264"/>
    <n v="0.44089584530001968"/>
    <n v="0.34439530286884568"/>
    <s v=""/>
    <n v="0.69084350993864607"/>
    <s v=""/>
  </r>
  <r>
    <x v="1"/>
    <d v="2020-08-01T00:00:00"/>
    <x v="9"/>
    <x v="26"/>
    <n v="117.97738604468"/>
    <n v="38.594264940876343"/>
    <n v="28.883518761431997"/>
    <n v="23.452221668886995"/>
    <n v="72.730663769581597"/>
    <n v="19.939907802320764"/>
    <n v="27.007320230762588"/>
    <n v="13.52016020512723"/>
    <n v="83.992411610320005"/>
    <n v="17.303649533856632"/>
    <n v="13.476739330020001"/>
    <n v="6.0827337238119981"/>
    <s v="Employee Benefit"/>
    <s v="Group Co-op"/>
    <s v="Auto Loan"/>
    <s v="Pension85"/>
    <s v="Whole Life Package (with NGD&amp;ICP)"/>
    <s v="FWD Saving 20/10"/>
    <s v="Term"/>
    <s v="HB"/>
    <s v="New CI"/>
    <s v="Cancer Fighter"/>
    <n v="6.2545025900000004"/>
    <n v="67.826357000000002"/>
    <n v="8.117202500999996"/>
    <n v="7.2778225000000001"/>
    <n v="8.5660159999999994"/>
    <n v="0"/>
    <n v="3.4990860000000001"/>
    <n v="3.2645676799999999"/>
    <n v="3.3025005588800007"/>
    <n v="2.7483453848000008"/>
    <n v="7.1209858299999667"/>
    <n v="1.9391433365150395"/>
    <n v="8.2235551998950953"/>
    <n v="8.4762942974389954"/>
    <n v="4.1362943719320002"/>
    <n v="-2.1689284659979986"/>
    <n v="0"/>
    <n v="3.6106713013290017"/>
    <n v="1.6133120434850001"/>
    <n v="3.9452773470969982"/>
    <n v="2.363820781631"/>
    <n v="6.4548247275512125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2.090856989999999"/>
    <n v="3.6763551089160242"/>
    <n v="0"/>
    <n v="1.2026561008608434"/>
    <n v="0"/>
    <n v="0.90005445384124649"/>
    <n v="0"/>
    <n v="0.73080696087970054"/>
    <n v="0"/>
    <n v="2.371765348591107"/>
    <n v="0.65024543883545949"/>
    <n v="0.88071554639676264"/>
    <n v="0.44089584530001968"/>
    <n v="0.32713273479597227"/>
    <s v=""/>
    <n v="0.60766079376855919"/>
    <s v=""/>
  </r>
  <r>
    <x v="1"/>
    <d v="2020-08-01T00:00:00"/>
    <x v="9"/>
    <x v="27"/>
    <n v="82.745589491960004"/>
    <n v="33.769606564903548"/>
    <n v="22.001742023065002"/>
    <n v="17.924268857151002"/>
    <n v="90.2260507564595"/>
    <n v="25.734371546561682"/>
    <n v="33.607841458484089"/>
    <n v="17.995840918506147"/>
    <n v="48.834686540200003"/>
    <n v="16.628747433158122"/>
    <n v="11.218885328373005"/>
    <n v="5.5681958008622354"/>
    <s v="Employee Benefit"/>
    <s v="Group Co-op"/>
    <s v="Auto Loan"/>
    <s v="Pension85"/>
    <s v="Whole Life Package (with NGD&amp;ICP)"/>
    <s v="FWD Saving 20/10"/>
    <s v="Term"/>
    <s v="HB"/>
    <s v="New CI"/>
    <s v="Cancer Fighter"/>
    <n v="18.100756130000001"/>
    <n v="32.420751240000001"/>
    <n v="4.6432779190000026"/>
    <n v="6.5437975999999995"/>
    <n v="3.926898"/>
    <n v="0"/>
    <n v="3.827216"/>
    <n v="2.5807840000000004"/>
    <n v="2.2263502266000001"/>
    <n v="2.7959098563599993"/>
    <n v="5.6798485199999647"/>
    <n v="3.2992132480659406"/>
    <n v="6.5135614718600001"/>
    <n v="5.0557267038990013"/>
    <n v="3.9888925094369991"/>
    <n v="-1.0838702076479996"/>
    <n v="0"/>
    <n v="3.8941233569360025"/>
    <n v="1.238103616689"/>
    <n v="3.0283895431150007"/>
    <n v="2.3749444030459999"/>
    <n v="5.4605219195035986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2.68126625"/>
    <n v="2.5318966792469371"/>
    <n v="0"/>
    <n v="1.0333016568751692"/>
    <n v="0"/>
    <n v="0.67322183463637986"/>
    <n v="0"/>
    <n v="0.54845698817288036"/>
    <n v="0"/>
    <n v="2.942294345097026"/>
    <n v="0.83920436771032447"/>
    <n v="1.0959602137649338"/>
    <n v="0.58684892584634774"/>
    <n v="0.40811367436308832"/>
    <s v=""/>
    <n v="0.530781098165933"/>
    <s v=""/>
  </r>
  <r>
    <x v="1"/>
    <d v="2020-08-01T00:00:00"/>
    <x v="9"/>
    <x v="28"/>
    <n v="49.534485130999997"/>
    <n v="21.224446829000318"/>
    <n v="19.103687228339993"/>
    <n v="16.339093121556999"/>
    <n v="94.194829125060025"/>
    <n v="26.957534334710765"/>
    <n v="36.049420474768006"/>
    <n v="18.833074745613047"/>
    <n v="43.854389144400002"/>
    <n v="13.381467313749642"/>
    <n v="11.431938317535998"/>
    <n v="5.5990185579640048"/>
    <s v="Employee Benefit"/>
    <s v="Group Co-op"/>
    <s v="Auto Loan"/>
    <s v="Pension85"/>
    <s v="Whole Life Package (with NGD&amp;ICP)"/>
    <s v="FWD Saving 20/10"/>
    <s v="Term"/>
    <s v="HB"/>
    <s v="New CI"/>
    <s v="Cancer Fighter"/>
    <n v="10.29101221"/>
    <n v="9.4669639799999992"/>
    <n v="4.7718514069999936"/>
    <n v="6.3449457000000002"/>
    <n v="4.7732479999999997"/>
    <n v="0"/>
    <n v="2.8396439999999998"/>
    <n v="2.2347148800000003"/>
    <n v="2.2527247999999997"/>
    <n v="2.1704498540000001"/>
    <n v="4.3889303000000197"/>
    <n v="1.3361364916392979"/>
    <n v="0.11238833736800001"/>
    <n v="4.9152588021259991"/>
    <n v="3.2211727486340003"/>
    <n v="-1.0818649105459996"/>
    <n v="0"/>
    <n v="2.8668868844310018"/>
    <n v="1.1297708726369997"/>
    <n v="2.9466013036450001"/>
    <n v="1.9350950367120001"/>
    <n v="3.8430012623540186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2.098163"/>
    <n v="1.5432186923282805"/>
    <n v="0"/>
    <n v="0.66123556133104311"/>
    <n v="0"/>
    <n v="0.59516450297607348"/>
    <n v="0"/>
    <n v="0.50903514701314834"/>
    <n v="0"/>
    <n v="3.0717172119184544"/>
    <n v="0.87909201572917017"/>
    <n v="1.1755807232795366"/>
    <n v="0.61415133279386902"/>
    <n v="0.42847819600566506"/>
    <s v=""/>
    <n v="0.7698242151230934"/>
    <s v=""/>
  </r>
  <r>
    <x v="1"/>
    <d v="2020-08-01T00:00:00"/>
    <x v="9"/>
    <x v="29"/>
    <n v="77.356976853399999"/>
    <n v="25.593201461288373"/>
    <n v="17.900942085577"/>
    <n v="15.137965122147001"/>
    <n v="94.194829125060025"/>
    <n v="26.853321403787731"/>
    <n v="36.049420474768006"/>
    <n v="18.728861814690013"/>
    <n v="46.294923822400001"/>
    <n v="13.862170366384294"/>
    <n v="11.939077601095001"/>
    <n v="5.8463439938839956"/>
    <s v="Employee Benefit"/>
    <s v="Group Co-op"/>
    <s v="Auto Loan"/>
    <s v="Pension85"/>
    <s v="Whole Life Package (with NGD&amp;ICP)"/>
    <s v="FWD Saving 20/10"/>
    <s v="Term"/>
    <s v="HB"/>
    <s v="New CI"/>
    <s v="Cancer Fighter"/>
    <n v="45.866200710000001"/>
    <n v="0"/>
    <n v="6.9795403369999987"/>
    <n v="4.8887204999999998"/>
    <n v="-0.118424"/>
    <n v="4.5797400000000001"/>
    <n v="2.2825839999999999"/>
    <n v="1.6614080000000002"/>
    <n v="1.2121724664000002"/>
    <n v="1.8259855399999996"/>
    <n v="8.1790492999999884"/>
    <n v="2.7791917095039933"/>
    <n v="0"/>
    <n v="7.0311900150640012"/>
    <n v="2.4884150498079989"/>
    <n v="1.2253328754999994E-2"/>
    <n v="2.7185507573489995"/>
    <n v="2.3133816412160004"/>
    <n v="0.73934997029999971"/>
    <n v="1.3644492134069999"/>
    <n v="1.5497289021749998"/>
    <n v="4.5966908737103864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1.143291430000001"/>
    <n v="2.4839049856780022"/>
    <n v="0"/>
    <n v="0.82178858708025682"/>
    <n v="0"/>
    <n v="0.57479287716947003"/>
    <n v="0"/>
    <n v="0.48607467056499881"/>
    <n v="0"/>
    <n v="3.0717172119184544"/>
    <n v="0.87569360568273602"/>
    <n v="1.1755807232795366"/>
    <n v="0.61075292274743487"/>
    <n v="0.33084541953843816"/>
    <s v=""/>
    <n v="0.59148384171649271"/>
    <s v=""/>
  </r>
  <r>
    <x v="1"/>
    <d v="2020-08-01T00:00:00"/>
    <x v="9"/>
    <x v="30"/>
    <n v="58.240125116400002"/>
    <n v="24.531429435453877"/>
    <n v="15.929445061093006"/>
    <n v="14.025939483049997"/>
    <n v="103.70196432526831"/>
    <n v="30.861848011665717"/>
    <n v="39.91977961553966"/>
    <n v="21.553704721277146"/>
    <n v="100.30316221556002"/>
    <n v="22.564643839031692"/>
    <n v="13.769495430396004"/>
    <n v="6.3743703797859936"/>
    <s v="Employee Benefit"/>
    <s v="Group Co-op"/>
    <s v="Auto Loan"/>
    <s v="Pension85"/>
    <s v="Whole Life Package (with NGD&amp;ICP)"/>
    <s v="FWD Saving 20/10"/>
    <s v="Term"/>
    <s v="HB"/>
    <s v="New CI"/>
    <s v="Cancer Fighter"/>
    <n v="26.340849859999999"/>
    <n v="0"/>
    <n v="7.1273584320000047"/>
    <n v="4.3850125999999996"/>
    <n v="-0.124416"/>
    <n v="7.9864199999999999"/>
    <n v="1.5645039999999999"/>
    <n v="1.3270784000000002"/>
    <n v="1.1590027344000005"/>
    <n v="1.2035540799999997"/>
    <n v="7.2707610100000082"/>
    <n v="4.3965887562293133"/>
    <n v="0"/>
    <n v="7.4142564753029978"/>
    <n v="0.80517177509299986"/>
    <n v="9.2329903349999999E-3"/>
    <n v="3.5880725267829994"/>
    <n v="1.6248981579809991"/>
    <n v="0.64326177189599998"/>
    <n v="1.3796054605020003"/>
    <n v="1.0371955246190003"/>
    <n v="3.6331459967125603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1.432545220000002"/>
    <n v="1.8528606165606591"/>
    <n v="0"/>
    <n v="0.78044680326571003"/>
    <n v="0"/>
    <n v="0.50678190231179132"/>
    <n v="0"/>
    <n v="0.44622347267397"/>
    <n v="0"/>
    <n v="3.2594564407556503"/>
    <n v="0.97001874486899231"/>
    <n v="1.2547185931145592"/>
    <n v="0.67745449310446793"/>
    <n v="0.42121182580608846"/>
    <s v=""/>
    <n v="0.57175386048964216"/>
    <s v=""/>
  </r>
  <r>
    <x v="1"/>
    <d v="2020-08-01T00:00:00"/>
    <x v="9"/>
    <x v="31"/>
    <n v="53.20202047299999"/>
    <n v="23.259432826646172"/>
    <n v="13.836882884670999"/>
    <n v="12.530840630237003"/>
    <n v="104.1156313394693"/>
    <n v="30.879810067241394"/>
    <n v="39.807452892969273"/>
    <n v="21.565876722280258"/>
    <n v="63.763141110000021"/>
    <n v="15.910111757283458"/>
    <n v="15.163224019837003"/>
    <n v="7.3122041605320014"/>
    <s v="Employee Benefit"/>
    <s v="Group Co-op"/>
    <s v="Auto Loan"/>
    <s v="Pension85"/>
    <s v="Whole Life Package (with NGD&amp;ICP)"/>
    <s v="FWD Saving 20/10"/>
    <s v="Term"/>
    <s v="HB"/>
    <s v="New CI"/>
    <s v="Cancer Fighter"/>
    <n v="27.148570409999998"/>
    <n v="0"/>
    <n v="7.6463584729999976"/>
    <n v="3.7256719"/>
    <n v="-0.12581899999999999"/>
    <n v="9.4626000000000001"/>
    <n v="1.6230800000000001"/>
    <n v="0.66006399999999998"/>
    <n v="0.28413820000000006"/>
    <n v="1.3179516399999998"/>
    <n v="1.4594048499999985"/>
    <n v="4.590541770851158"/>
    <n v="0"/>
    <n v="7.8906009750800044"/>
    <n v="0.97185438626999987"/>
    <n v="2.8370579991000001E-2"/>
    <n v="4.0268900563559997"/>
    <n v="1.7055323668869995"/>
    <n v="0.27996489064300006"/>
    <n v="0.47774089070600007"/>
    <n v="1.0854390467489994"/>
    <n v="2.2024978631130168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1.211693050000001"/>
    <n v="1.7045541357776486"/>
    <n v="0"/>
    <n v="0.74521535212413514"/>
    <n v="0"/>
    <n v="0.44332368841718434"/>
    <n v="0"/>
    <n v="0.40147904217060737"/>
    <n v="0"/>
    <n v="3.2724584086791939"/>
    <n v="0.97058331023779976"/>
    <n v="1.2511880518973972"/>
    <n v="0.67783707126800241"/>
    <n v="0.4371907799714172"/>
    <s v=""/>
    <n v="0.53874231257615113"/>
    <s v=""/>
  </r>
  <r>
    <x v="1"/>
    <d v="2020-08-01T00:00:00"/>
    <x v="9"/>
    <x v="32"/>
    <n v="27.462803297869257"/>
    <n v="18.128276647268144"/>
    <n v="12.032331168232204"/>
    <n v="10.741939133443953"/>
    <n v="104.29669995353662"/>
    <n v="30.959480257431018"/>
    <n v="39.988521507036594"/>
    <n v="21.645546912469882"/>
    <n v="64.871943500599983"/>
    <n v="19.242358160090333"/>
    <n v="14.377709837041991"/>
    <n v="7.001368973398999"/>
    <s v="Employee Benefit"/>
    <s v="Group Co-op"/>
    <s v="Auto Loan"/>
    <s v="Pension85"/>
    <s v="Whole Life Package (with NGD&amp;ICP)"/>
    <s v="FWD Saving 20/10"/>
    <s v="Term"/>
    <s v="HB"/>
    <s v="New CI"/>
    <s v="Cancer Fighter"/>
    <n v="2"/>
    <n v="0"/>
    <n v="8"/>
    <n v="5.2828032978692603"/>
    <n v="0"/>
    <n v="8.8514999999999997"/>
    <n v="0.79799999999999993"/>
    <n v="1.0500000000000001E-2"/>
    <n v="0.1"/>
    <n v="1.05"/>
    <n v="1.8169926117309139"/>
    <n v="4.9176937811859625E-2"/>
    <n v="0"/>
    <n v="8.2277399270785203"/>
    <n v="1.3190043166533478"/>
    <n v="0"/>
    <n v="5.2542834371983274"/>
    <n v="0.82643050028030463"/>
    <n v="4.2531617410884034E-3"/>
    <n v="0.17890321049492144"/>
    <n v="0.87632120620145681"/>
    <n v="1.6299873875612931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1.211693050000001"/>
    <n v="0"/>
    <n v="0.87988829231002763"/>
    <n v="0"/>
    <n v="0.58081683099431047"/>
    <n v="0"/>
    <n v="0.38550716069637253"/>
    <n v="0"/>
    <n v="0.34416393613238977"/>
    <n v="3.2781495762880275"/>
    <n v="0.97308742398568682"/>
    <n v="1.2568792195062313"/>
    <n v="0.68034118501588947"/>
    <s v=""/>
    <n v="0.6601029199620948"/>
    <s v=""/>
    <n v="0.59255158901509364"/>
  </r>
  <r>
    <x v="1"/>
    <d v="2020-08-01T00:00:00"/>
    <x v="9"/>
    <x v="33"/>
    <n v="45.189051545082449"/>
    <n v="16.169015712704628"/>
    <n v="9.2003942478954812"/>
    <n v="7.5183512531853678"/>
    <n v="118.58065669262322"/>
    <n v="37.016566367955036"/>
    <n v="47.16905425008698"/>
    <n v="26.63146273198225"/>
    <n v="91.613416590000028"/>
    <n v="17.718254485057532"/>
    <n v="18.373541151183012"/>
    <n v="9.3739647116330005"/>
    <s v="Employee Benefit"/>
    <s v="Group Co-op"/>
    <s v="Auto Loan"/>
    <s v="Pension85"/>
    <s v="Whole Life Package (with NGD&amp;ICP)"/>
    <s v="FWD Saving 20/10"/>
    <s v="Term"/>
    <s v="HB"/>
    <s v="New CI"/>
    <s v="Cancer Fighter"/>
    <n v="20"/>
    <n v="0"/>
    <n v="4.4000000000000004"/>
    <n v="6.2890515450824518"/>
    <n v="0"/>
    <n v="10.5375"/>
    <n v="0.95"/>
    <n v="1.2500000000000001E-2"/>
    <n v="0.15"/>
    <n v="1.25"/>
    <n v="2.2704889175963601"/>
    <n v="0.49176937811859622"/>
    <n v="0"/>
    <n v="4.5252569598931869"/>
    <n v="1.5702432341111283"/>
    <n v="0"/>
    <n v="6.255099329998008"/>
    <n v="0.98384583366702927"/>
    <n v="5.0632877870100046E-3"/>
    <n v="0.26835481574238212"/>
    <n v="1.0432395311922105"/>
    <n v="1.38287849882453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1.211693050000001"/>
    <n v="0"/>
    <n v="1.4478244250541368"/>
    <n v="0"/>
    <n v="0.51804353217246024"/>
    <n v="0"/>
    <n v="0.29477395645141014"/>
    <n v="0"/>
    <n v="0.24088251928984569"/>
    <n v="3.7271086205608897"/>
    <n v="1.1634676975283791"/>
    <n v="1.4825705441563815"/>
    <n v="0.83705350514129739"/>
    <s v=""/>
    <n v="0.35780825575800718"/>
    <s v=""/>
    <n v="0.46498509165761431"/>
  </r>
  <r>
    <x v="1"/>
    <d v="2020-08-01T00:00:00"/>
    <x v="9"/>
    <x v="34"/>
    <n v="51.658547543598942"/>
    <n v="18.733868091671603"/>
    <n v="10.472158786974578"/>
    <n v="8.4375287108685733"/>
    <n v="119.63130638183353"/>
    <n v="36.723363240376827"/>
    <n v="47.374772358381023"/>
    <n v="26.234002609248918"/>
    <n v="69.295552918011026"/>
    <n v="18.303473286473412"/>
    <n v="22.001433511325022"/>
    <n v="13.708999542469993"/>
    <s v="Employee Benefit"/>
    <s v="Group Co-op"/>
    <s v="Auto Loan"/>
    <s v="Pension85"/>
    <s v="Whole Life Package (with NGD&amp;ICP)"/>
    <s v="FWD Saving 20/10"/>
    <s v="Term"/>
    <s v="HB"/>
    <s v="New CI"/>
    <s v="Cancer Fighter"/>
    <n v="22"/>
    <n v="0"/>
    <n v="4.7116856895000003"/>
    <n v="7.5468618540989425"/>
    <n v="0"/>
    <n v="12.645"/>
    <n v="1.1399999999999999"/>
    <n v="1.4999999999999999E-2"/>
    <n v="0.16"/>
    <n v="1.5"/>
    <n v="2.6551881787694569"/>
    <n v="0.54094631593045583"/>
    <n v="0"/>
    <n v="4.8458155589179555"/>
    <n v="1.8842918809333538"/>
    <n v="0"/>
    <n v="7.5061191959976101"/>
    <n v="1.1806150004004352"/>
    <n v="6.0759453444120043E-3"/>
    <n v="0.2862451367918743"/>
    <n v="1.2518874374306526"/>
    <n v="1.6123891203296061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1.211693050000001"/>
    <n v="0"/>
    <n v="1.6551023829705047"/>
    <n v="0"/>
    <n v="0.60021954149237033"/>
    <n v="0"/>
    <n v="0.33552036956785908"/>
    <n v="0"/>
    <n v="0.27033229813429083"/>
    <n v="3.7601315909429465"/>
    <n v="1.1542520300253323"/>
    <n v="1.489036470018267"/>
    <n v="0.82456093602348146"/>
    <s v=""/>
    <n v="0.36264798339249732"/>
    <s v=""/>
    <n v="0.45038903175685285"/>
  </r>
  <r>
    <x v="1"/>
    <d v="2020-08-01T00:00:00"/>
    <x v="9"/>
    <x v="35"/>
    <n v="55.658547543598942"/>
    <n v="19.936955540385128"/>
    <n v="11.472158786974576"/>
    <n v="9.4659962017533861"/>
    <n v="115.00846409304026"/>
    <n v="36.153544945686626"/>
    <n v="44.170146401911808"/>
    <n v="25.097316986985724"/>
    <n v="94.414180866406994"/>
    <n v="24.904369354303999"/>
    <n v="25.499548115799993"/>
    <n v="16.701198887559002"/>
    <s v="Employee Benefit"/>
    <s v="Group Co-op"/>
    <s v="Auto Loan"/>
    <s v="Pension85"/>
    <s v="Whole Life Package (with NGD&amp;ICP)"/>
    <s v="FWD Saving 20/10"/>
    <s v="Term"/>
    <s v="HB"/>
    <s v="New CI"/>
    <s v="Cancer Fighter"/>
    <n v="25"/>
    <n v="0"/>
    <n v="5.7116856894999994"/>
    <n v="7.5468618540989425"/>
    <n v="0"/>
    <n v="12.645"/>
    <n v="1.1399999999999999"/>
    <n v="1.4999999999999999E-2"/>
    <n v="0.22236082621790274"/>
    <n v="1.5"/>
    <n v="2.8715756383599285"/>
    <n v="0.61471172264824536"/>
    <n v="0"/>
    <n v="5.8742830498027692"/>
    <n v="1.8842918809333538"/>
    <n v="0"/>
    <n v="7.5061191959976101"/>
    <n v="1.1806150004004352"/>
    <n v="6.0759453444120043E-3"/>
    <n v="0.39781065698686097"/>
    <n v="1.2518874374306526"/>
    <n v="1.7499868119681103"/>
    <s v="Group Protection (non-medical)"/>
    <s v="Group Protection (non-medical)"/>
    <s v="Stand-alone protection"/>
    <s v="Traditional Non-par"/>
    <s v="Traditional Par"/>
    <s v="Traditional Non-par"/>
    <s v="Traditional Non-par"/>
    <s v="Riders"/>
    <s v="Riders"/>
    <s v="Riders"/>
    <n v="0"/>
    <n v="0"/>
    <n v="1"/>
    <n v="0.04"/>
    <n v="0.12"/>
    <n v="0.06"/>
    <n v="1"/>
    <n v="1"/>
    <n v="1"/>
    <n v="1"/>
    <s v="THB"/>
    <n v="31.211693050000001"/>
    <n v="0"/>
    <n v="1.7832594808117574"/>
    <n v="0"/>
    <n v="0.63876559046146097"/>
    <n v="0"/>
    <n v="0.36755964402817221"/>
    <n v="0"/>
    <n v="0.30328365034825899"/>
    <n v="3.6148310349617394"/>
    <n v="1.1363420712046601"/>
    <n v="1.3883118715789953"/>
    <n v="0.78883377022959933"/>
    <s v=""/>
    <n v="0.35820114645945328"/>
    <s v=""/>
    <n v="0.4747964744455927"/>
  </r>
  <r>
    <x v="1"/>
    <d v="2020-08-01T00:00:00"/>
    <x v="6"/>
    <x v="24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0.398475650000002"/>
    <n v="0"/>
    <n v="0"/>
    <n v="0"/>
    <n v="0"/>
    <n v="0"/>
    <n v="0"/>
    <n v="0"/>
    <n v="0"/>
    <n v="0"/>
    <n v="0"/>
    <n v="0"/>
    <n v="0"/>
    <n v="0"/>
    <s v=""/>
    <n v="0"/>
    <s v=""/>
  </r>
  <r>
    <x v="1"/>
    <d v="2020-08-01T00:00:00"/>
    <x v="6"/>
    <x v="25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1.343392810000001"/>
    <n v="0"/>
    <n v="0"/>
    <n v="0"/>
    <n v="0"/>
    <n v="0"/>
    <n v="0"/>
    <n v="0"/>
    <n v="0"/>
    <n v="0"/>
    <n v="0"/>
    <n v="0"/>
    <n v="0"/>
    <n v="0"/>
    <s v=""/>
    <n v="0"/>
    <s v=""/>
  </r>
  <r>
    <x v="1"/>
    <d v="2020-08-01T00:00:00"/>
    <x v="6"/>
    <x v="26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2.090856989999999"/>
    <n v="0"/>
    <n v="0"/>
    <n v="0"/>
    <n v="0"/>
    <n v="0"/>
    <n v="0"/>
    <n v="0"/>
    <n v="0"/>
    <n v="0"/>
    <n v="0"/>
    <n v="0"/>
    <n v="0"/>
    <n v="0"/>
    <s v=""/>
    <n v="0"/>
    <s v=""/>
  </r>
  <r>
    <x v="1"/>
    <d v="2020-08-01T00:00:00"/>
    <x v="6"/>
    <x v="27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2.68126625"/>
    <n v="0"/>
    <n v="0"/>
    <n v="0"/>
    <n v="0"/>
    <n v="0"/>
    <n v="0"/>
    <n v="0"/>
    <n v="0"/>
    <n v="0"/>
    <n v="0"/>
    <n v="0"/>
    <n v="0"/>
    <n v="0"/>
    <s v=""/>
    <n v="0"/>
    <s v=""/>
  </r>
  <r>
    <x v="1"/>
    <d v="2020-08-01T00:00:00"/>
    <x v="6"/>
    <x v="28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2.098163"/>
    <n v="0"/>
    <n v="0"/>
    <n v="0"/>
    <n v="0"/>
    <n v="0"/>
    <n v="0"/>
    <n v="0"/>
    <n v="0"/>
    <n v="0"/>
    <n v="0"/>
    <n v="0"/>
    <n v="0"/>
    <n v="0"/>
    <s v=""/>
    <n v="0"/>
    <s v=""/>
  </r>
  <r>
    <x v="1"/>
    <d v="2020-08-01T00:00:00"/>
    <x v="6"/>
    <x v="29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1.143291430000001"/>
    <n v="0"/>
    <n v="0"/>
    <n v="0"/>
    <n v="0"/>
    <n v="0"/>
    <n v="0"/>
    <n v="0"/>
    <n v="0"/>
    <n v="0"/>
    <n v="0"/>
    <n v="0"/>
    <n v="0"/>
    <n v="0"/>
    <s v=""/>
    <n v="0"/>
    <s v=""/>
  </r>
  <r>
    <x v="1"/>
    <d v="2020-08-01T00:00:00"/>
    <x v="6"/>
    <x v="30"/>
    <n v="2.6567600000000002"/>
    <n v="1.0052435731240379"/>
    <n v="0.34943403081400004"/>
    <n v="0.21924271626900005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2.3851800000000001"/>
    <n v="0.121808"/>
    <n v="0"/>
    <n v="9.6280000000000004E-2"/>
    <n v="1.0548E-2"/>
    <n v="4.2944000000000003E-2"/>
    <n v="0"/>
    <n v="0"/>
    <n v="0"/>
    <n v="0"/>
    <n v="0"/>
    <n v="0.76139572889599993"/>
    <n v="0.11284626906900003"/>
    <n v="0"/>
    <n v="6.6858408643000009E-2"/>
    <n v="5.139764604E-3"/>
    <n v="1.3739153595999998E-2"/>
    <n v="0"/>
    <n v="0"/>
    <n v="0"/>
    <n v="0"/>
    <n v="4.5264248316037703E-2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1.432545220000002"/>
    <n v="8.4522585791415597E-2"/>
    <n v="0"/>
    <n v="3.1980979144012121E-2"/>
    <n v="0"/>
    <n v="1.1116949911891355E-2"/>
    <n v="0"/>
    <n v="6.9750226949327537E-3"/>
    <n v="0"/>
    <n v="0"/>
    <n v="0"/>
    <n v="0"/>
    <n v="0"/>
    <n v="0.37837199187131609"/>
    <s v=""/>
    <n v="0.21809909770191338"/>
    <s v=""/>
  </r>
  <r>
    <x v="1"/>
    <d v="2020-08-01T00:00:00"/>
    <x v="6"/>
    <x v="31"/>
    <n v="11.301671640000002"/>
    <n v="3.9768237515619465"/>
    <n v="1.67751201472"/>
    <n v="0.8896145422670001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9.5155200000000004"/>
    <n v="0.35970000000000002"/>
    <n v="0.47094399999999997"/>
    <n v="0.35536064000000001"/>
    <n v="0.286661"/>
    <n v="0.15907199999999999"/>
    <n v="0.142344"/>
    <n v="0.11936160000000001"/>
    <n v="4.7044800000000005E-2"/>
    <n v="3.9671600000000008E-2"/>
    <n v="4.1464000000001278E-2"/>
    <n v="2.7931251818509995"/>
    <n v="0.33331155140300006"/>
    <n v="1.8313755304000003E-2"/>
    <n v="0.25400158864"/>
    <n v="0.12993497296900003"/>
    <n v="5.2865352303999996E-2"/>
    <n v="6.1458202011000003E-2"/>
    <n v="1.3580718584999998E-2"/>
    <n v="5.6887843709999995E-3"/>
    <n v="6.245662095199999E-2"/>
    <n v="0.26124390082394644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1.211693050000001"/>
    <n v="0.36209735953429806"/>
    <n v="0"/>
    <n v="0.12741454765658558"/>
    <n v="0"/>
    <n v="5.3746267850087036E-2"/>
    <n v="0"/>
    <n v="2.8502604483578314E-2"/>
    <n v="0"/>
    <n v="0"/>
    <n v="0"/>
    <n v="0"/>
    <n v="0"/>
    <n v="0.35187925098502909"/>
    <s v=""/>
    <n v="0.22369976590428306"/>
    <s v=""/>
  </r>
  <r>
    <x v="1"/>
    <d v="2020-08-01T00:00:00"/>
    <x v="6"/>
    <x v="32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1.211693050000001"/>
    <n v="0"/>
    <n v="0"/>
    <n v="0"/>
    <n v="0"/>
    <n v="0"/>
    <n v="0"/>
    <n v="0"/>
    <n v="0"/>
    <n v="0"/>
    <n v="0"/>
    <n v="0"/>
    <n v="0"/>
    <s v=""/>
    <n v="0"/>
    <s v=""/>
    <n v="0"/>
  </r>
  <r>
    <x v="1"/>
    <d v="2020-08-01T00:00:00"/>
    <x v="6"/>
    <x v="33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1.211693050000001"/>
    <n v="0"/>
    <n v="0"/>
    <n v="0"/>
    <n v="0"/>
    <n v="0"/>
    <n v="0"/>
    <n v="0"/>
    <n v="0"/>
    <n v="0"/>
    <n v="0"/>
    <n v="0"/>
    <n v="0"/>
    <s v=""/>
    <n v="0"/>
    <s v=""/>
    <n v="0"/>
  </r>
  <r>
    <x v="1"/>
    <d v="2020-08-01T00:00:00"/>
    <x v="6"/>
    <x v="34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1.211693050000001"/>
    <n v="0"/>
    <n v="0"/>
    <n v="0"/>
    <n v="0"/>
    <n v="0"/>
    <n v="0"/>
    <n v="0"/>
    <n v="0"/>
    <n v="0"/>
    <n v="0"/>
    <n v="0"/>
    <n v="0"/>
    <s v=""/>
    <n v="0"/>
    <s v=""/>
    <n v="0"/>
  </r>
  <r>
    <x v="1"/>
    <d v="2020-08-01T00:00:00"/>
    <x v="6"/>
    <x v="35"/>
    <n v="0"/>
    <n v="0"/>
    <n v="0"/>
    <n v="0"/>
    <n v="0"/>
    <n v="0"/>
    <n v="0"/>
    <n v="0"/>
    <n v="0"/>
    <n v="0"/>
    <n v="0"/>
    <n v="0"/>
    <s v="FWD Saving 20/10"/>
    <s v="Term"/>
    <s v="IVP"/>
    <s v="Cancer Fighter"/>
    <s v="Endowment 25/15"/>
    <s v="HB"/>
    <s v="Whole Life Package (with NGD&amp;ICP)_IPD"/>
    <s v="PA Max"/>
    <s v="CARE - Health Lump Sum"/>
    <s v="New C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 Non-par"/>
    <s v="Traditional Non-par"/>
    <s v="Traditional Non-par"/>
    <s v="Riders"/>
    <s v="Traditional Non-par"/>
    <s v="Riders"/>
    <s v="Traditional Non-par"/>
    <s v="Stand-alone protection"/>
    <s v="Riders"/>
    <s v="Riders"/>
    <n v="0.04"/>
    <n v="1"/>
    <n v="0.52"/>
    <n v="1"/>
    <n v="7.0000000000000007E-2"/>
    <n v="1"/>
    <n v="0.35"/>
    <n v="1"/>
    <n v="1"/>
    <n v="1"/>
    <s v="THB"/>
    <n v="31.211693050000001"/>
    <n v="0"/>
    <n v="0"/>
    <n v="0"/>
    <n v="0"/>
    <n v="0"/>
    <n v="0"/>
    <n v="0"/>
    <n v="0"/>
    <n v="0"/>
    <n v="0"/>
    <n v="0"/>
    <n v="0"/>
    <s v=""/>
    <n v="0"/>
    <s v=""/>
    <n v="0"/>
  </r>
  <r>
    <x v="1"/>
    <d v="2020-08-01T00:00:00"/>
    <x v="10"/>
    <x v="24"/>
    <n v="2.590522"/>
    <n v="0.6750745515820592"/>
    <n v="0.26375666717500001"/>
    <n v="0.41758757947499997"/>
    <n v="0"/>
    <n v="0"/>
    <n v="0"/>
    <n v="0"/>
    <n v="0.05"/>
    <n v="-3.126937762999998E-3"/>
    <n v="3.163968124E-3"/>
    <n v="5.8460094100000004E-4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1.843"/>
    <n v="0.24660000000000001"/>
    <n v="0"/>
    <n v="0.23747199999999999"/>
    <n v="0.26345000000000002"/>
    <n v="0"/>
    <n v="0"/>
    <n v="0"/>
    <n v="0"/>
    <n v="0"/>
    <n v="0"/>
    <n v="2.9602086121000001E-2"/>
    <n v="1.3877966469999995E-3"/>
    <n v="0"/>
    <n v="8.9029309519999995E-3"/>
    <n v="0.50343067180399992"/>
    <n v="0"/>
    <n v="0"/>
    <n v="0"/>
    <n v="0"/>
    <n v="0"/>
    <n v="0.13972038540337417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0.398475650000002"/>
    <n v="8.5218812608453931E-2"/>
    <n v="0"/>
    <n v="2.2207513276477703E-2"/>
    <n v="0"/>
    <n v="8.6766412306927641E-3"/>
    <n v="0"/>
    <n v="1.3737122357153457E-2"/>
    <n v="0"/>
    <n v="0"/>
    <n v="0"/>
    <n v="0"/>
    <n v="0"/>
    <n v="0.26059402374581619"/>
    <s v=""/>
    <n v="0.61857994572061692"/>
    <s v=""/>
  </r>
  <r>
    <x v="1"/>
    <d v="2020-08-01T00:00:00"/>
    <x v="10"/>
    <x v="25"/>
    <n v="2.2904489804499999"/>
    <n v="0.9528823623398206"/>
    <n v="0.31613051349700005"/>
    <n v="0.71689226965300001"/>
    <n v="0"/>
    <n v="0"/>
    <n v="0"/>
    <n v="0"/>
    <n v="0.1575"/>
    <n v="4.5802957351000005E-2"/>
    <n v="1.886227507E-3"/>
    <n v="4.8864989099999987E-4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1.24"/>
    <n v="0.1908"/>
    <n v="0.12755098044999999"/>
    <n v="0.54604799999999998"/>
    <n v="0.18604999999999999"/>
    <n v="0"/>
    <n v="0"/>
    <n v="0"/>
    <n v="0"/>
    <n v="0"/>
    <n v="0"/>
    <n v="2.3972442268000008E-2"/>
    <n v="1.1657846101000001E-2"/>
    <n v="0.41952877877200012"/>
    <n v="6.3986625229999997E-2"/>
    <n v="0.36179767125900003"/>
    <n v="0"/>
    <n v="0"/>
    <n v="0"/>
    <n v="0"/>
    <n v="0"/>
    <n v="7.4971256631794048E-2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1.343392810000001"/>
    <n v="7.3075974714493577E-2"/>
    <n v="0"/>
    <n v="3.0401378948223076E-2"/>
    <n v="0"/>
    <n v="1.0086033615229417E-2"/>
    <n v="0"/>
    <n v="2.2872197467540208E-2"/>
    <n v="0"/>
    <n v="0"/>
    <n v="0"/>
    <n v="0"/>
    <n v="0"/>
    <n v="0.41602426881065463"/>
    <s v=""/>
    <n v="0.75234079041263557"/>
    <s v=""/>
  </r>
  <r>
    <x v="1"/>
    <d v="2020-08-01T00:00:00"/>
    <x v="10"/>
    <x v="26"/>
    <n v="3.0793807500000003"/>
    <n v="4.7333259605151046"/>
    <n v="1.4561503742399999"/>
    <n v="4.0754868775770001"/>
    <n v="0"/>
    <n v="0"/>
    <n v="0"/>
    <n v="0"/>
    <n v="0.46750000000000003"/>
    <n v="0.10811309919699999"/>
    <n v="8.3644897109999995E-3"/>
    <n v="1.8791538580000002E-3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0.443"/>
    <n v="0.49590000000000001"/>
    <n v="1.05111675"/>
    <n v="0.63686399999999999"/>
    <n v="0.45250000000000001"/>
    <n v="0"/>
    <n v="0"/>
    <n v="0"/>
    <n v="0"/>
    <n v="0"/>
    <n v="0"/>
    <n v="5.0559372210000003E-3"/>
    <n v="5.2372384683999997E-2"/>
    <n v="3.3611208984850003"/>
    <n v="8.7564859844000004E-2"/>
    <n v="0.85946703537899993"/>
    <n v="0"/>
    <n v="0"/>
    <n v="0"/>
    <n v="0"/>
    <n v="0"/>
    <n v="0.37264693875606181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2.090856989999999"/>
    <n v="9.5958196160345066E-2"/>
    <n v="0"/>
    <n v="0.14749764900295687"/>
    <n v="0"/>
    <n v="4.5375864368276564E-2"/>
    <n v="0"/>
    <n v="0.1269983808424619"/>
    <n v="0"/>
    <n v="0"/>
    <n v="0"/>
    <n v="0"/>
    <n v="0"/>
    <n v="1.5371031856048019"/>
    <s v=""/>
    <n v="0.86101969557437474"/>
    <s v=""/>
  </r>
  <r>
    <x v="1"/>
    <d v="2020-08-01T00:00:00"/>
    <x v="10"/>
    <x v="27"/>
    <n v="2.93615825475"/>
    <n v="4.0525154246534001"/>
    <n v="1.2673051428309998"/>
    <n v="3.460856374742999"/>
    <n v="0"/>
    <n v="0"/>
    <n v="0"/>
    <n v="0"/>
    <n v="1.2435"/>
    <n v="0.30097557562999999"/>
    <n v="2.9832282584000003E-2"/>
    <n v="6.6473657270000016E-3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0.8075"/>
    <n v="0.4239"/>
    <n v="0.91602025475000004"/>
    <n v="0.422288"/>
    <n v="0.36645"/>
    <n v="0"/>
    <n v="0"/>
    <n v="0"/>
    <n v="0"/>
    <n v="0"/>
    <n v="0"/>
    <n v="3.3921125181000003E-2"/>
    <n v="2.8103393113999998E-2"/>
    <n v="2.8941196178019992"/>
    <n v="6.023478797399999E-2"/>
    <n v="0.67531728515799994"/>
    <n v="0"/>
    <n v="0"/>
    <n v="0"/>
    <n v="0"/>
    <n v="0"/>
    <n v="0.36698496261420166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2.68126625"/>
    <n v="8.9842242717569118E-2"/>
    <n v="0"/>
    <n v="0.12400117528045292"/>
    <n v="0"/>
    <n v="3.8777724618641415E-2"/>
    <n v="0"/>
    <n v="0.10589725466169779"/>
    <n v="0"/>
    <n v="0"/>
    <n v="0"/>
    <n v="0"/>
    <n v="0"/>
    <n v="1.3802101498096713"/>
    <s v=""/>
    <n v="0.85400202395009917"/>
    <s v=""/>
  </r>
  <r>
    <x v="1"/>
    <d v="2020-08-01T00:00:00"/>
    <x v="10"/>
    <x v="28"/>
    <n v="4.1976465000000003"/>
    <n v="3.9807023017746666"/>
    <n v="1.3632124533359999"/>
    <n v="3.4246400951410005"/>
    <n v="0"/>
    <n v="0"/>
    <n v="0"/>
    <n v="0"/>
    <n v="1"/>
    <n v="0.26576999685700003"/>
    <n v="2.2262834379000004E-2"/>
    <n v="5.466934219000001E-3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0.79"/>
    <n v="1.6101000000000001"/>
    <n v="0.92499050000000005"/>
    <n v="0.47065600000000002"/>
    <n v="0.40189999999999998"/>
    <n v="0"/>
    <n v="0"/>
    <n v="0"/>
    <n v="0"/>
    <n v="0"/>
    <n v="0"/>
    <n v="2.0632653268000001E-2"/>
    <n v="0.15878194608600005"/>
    <n v="2.8284576150120002"/>
    <n v="6.0359468566999988E-2"/>
    <n v="0.69999650449099993"/>
    <n v="0"/>
    <n v="0"/>
    <n v="0"/>
    <n v="0"/>
    <n v="0"/>
    <n v="0.22309627601045356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2.098163"/>
    <n v="0.13077528766988941"/>
    <n v="0"/>
    <n v="0.12401651464523582"/>
    <n v="0"/>
    <n v="4.2470108128493209E-2"/>
    <n v="0"/>
    <n v="0.10669271307336188"/>
    <n v="0"/>
    <n v="0"/>
    <n v="0"/>
    <n v="0"/>
    <n v="0"/>
    <n v="0.94831765890116426"/>
    <s v=""/>
    <n v="0.86031052701786725"/>
    <s v=""/>
  </r>
  <r>
    <x v="1"/>
    <d v="2020-08-01T00:00:00"/>
    <x v="10"/>
    <x v="29"/>
    <n v="5.188053"/>
    <n v="3.7538757776060958"/>
    <n v="1.2143908957439999"/>
    <n v="3.1890218504949996"/>
    <n v="0"/>
    <n v="0"/>
    <n v="0"/>
    <n v="0"/>
    <n v="0.31699999999999995"/>
    <n v="5.8437475162361988E-2"/>
    <n v="5.0019125120000004E-3"/>
    <n v="8.7050135499999997E-4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1.5674999999999999"/>
    <n v="1.3810500000000001"/>
    <n v="0.84201099999999995"/>
    <n v="1.0803199999999999"/>
    <n v="0.29409999999999997"/>
    <n v="2.3071999999999999E-2"/>
    <n v="0"/>
    <n v="0"/>
    <n v="0"/>
    <n v="0"/>
    <n v="0"/>
    <n v="3.5777869490000039E-3"/>
    <n v="0.14172619573699996"/>
    <n v="2.7252823258729997"/>
    <n v="0.16121502949699995"/>
    <n v="0.54548413216600022"/>
    <n v="2.6128696909999997E-3"/>
    <n v="0"/>
    <n v="0"/>
    <n v="0"/>
    <n v="0"/>
    <n v="0.18133772888472377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1.143291430000001"/>
    <n v="0.16658653474893806"/>
    <n v="0"/>
    <n v="0.12053561474205733"/>
    <n v="0"/>
    <n v="3.8993659307769574E-2"/>
    <n v="0"/>
    <n v="0.10239835624512857"/>
    <n v="0"/>
    <n v="0"/>
    <n v="0"/>
    <n v="0"/>
    <n v="0"/>
    <n v="0.72356157070987825"/>
    <s v=""/>
    <n v="0.84952780524045146"/>
    <s v=""/>
  </r>
  <r>
    <x v="1"/>
    <d v="2020-08-01T00:00:00"/>
    <x v="10"/>
    <x v="30"/>
    <n v="3.6805490000000001"/>
    <n v="2.2757496081524686"/>
    <n v="1.0907976218190001"/>
    <n v="2.1122428518469998"/>
    <n v="0"/>
    <n v="0"/>
    <n v="0"/>
    <n v="0"/>
    <n v="0.45089999999999997"/>
    <n v="6.4755228870711806E-2"/>
    <n v="9.5075333059999982E-3"/>
    <n v="1.3937391239999999E-3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0.83"/>
    <n v="1.4733000000000001"/>
    <n v="0.48419699999999999"/>
    <n v="0.32916800000000002"/>
    <n v="0.2823"/>
    <n v="0.281584"/>
    <n v="0"/>
    <n v="0"/>
    <n v="0"/>
    <n v="0"/>
    <n v="0"/>
    <n v="-6.8538710225000007E-2"/>
    <n v="1.3970267066000002E-2"/>
    <n v="1.6025733783029998"/>
    <n v="7.1291269959999999E-3"/>
    <n v="0.57657431864099995"/>
    <n v="3.9111339979000008E-2"/>
    <n v="0"/>
    <n v="0"/>
    <n v="0"/>
    <n v="0"/>
    <n v="0.10235691576949879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1.432545220000002"/>
    <n v="0.11709357209985427"/>
    <n v="0"/>
    <n v="7.2401060500326506E-2"/>
    <n v="0"/>
    <n v="3.4702809275684865E-2"/>
    <n v="0"/>
    <n v="6.719923051293393E-2"/>
    <n v="0"/>
    <n v="0"/>
    <n v="0"/>
    <n v="0"/>
    <n v="0"/>
    <n v="0.61831797597382043"/>
    <s v=""/>
    <n v="0.92815257191751888"/>
    <s v=""/>
  </r>
  <r>
    <x v="1"/>
    <d v="2020-08-01T00:00:00"/>
    <x v="10"/>
    <x v="31"/>
    <n v="4.3651890499999997"/>
    <n v="3.4593621394594702"/>
    <n v="1.3360584648330001"/>
    <n v="3.1906732947409999"/>
    <n v="0"/>
    <n v="0"/>
    <n v="0"/>
    <n v="0"/>
    <n v="0.87359999999999993"/>
    <n v="0.1584468183330808"/>
    <n v="1.7438007450999996E-2"/>
    <n v="3.0756458970000004E-3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1.1805000000000001"/>
    <n v="1.0753200000000001"/>
    <n v="0.87096825"/>
    <n v="0.80008000000000001"/>
    <n v="0.24015"/>
    <n v="0.19764399999999999"/>
    <n v="5.2680000000000012E-4"/>
    <n v="0"/>
    <n v="0"/>
    <n v="0"/>
    <n v="0"/>
    <n v="-0.10038658391500001"/>
    <n v="4.8737720861999997E-2"/>
    <n v="2.7942058652830002"/>
    <n v="2.7661882184000005E-2"/>
    <n v="0.44341292048500003"/>
    <n v="3.0840852569000002E-2"/>
    <n v="9.8880360000000011E-4"/>
    <n v="0"/>
    <n v="0"/>
    <n v="0"/>
    <n v="0.21054994827960183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1.211693050000001"/>
    <n v="0.13985749004410383"/>
    <n v="0"/>
    <n v="0.11083545304375823"/>
    <n v="0"/>
    <n v="4.2806343849809199E-2"/>
    <n v="0"/>
    <n v="0.10222685740339868"/>
    <n v="0"/>
    <n v="0"/>
    <n v="0"/>
    <n v="0"/>
    <n v="0"/>
    <n v="0.79248850389640524"/>
    <s v=""/>
    <n v="0.92232994584358441"/>
    <s v=""/>
  </r>
  <r>
    <x v="1"/>
    <d v="2020-08-01T00:00:00"/>
    <x v="10"/>
    <x v="32"/>
    <n v="4.9554090056500186"/>
    <n v="12.267017791773924"/>
    <n v="3.7896029859968356"/>
    <n v="11.06639475909147"/>
    <n v="0"/>
    <n v="0"/>
    <n v="0"/>
    <n v="0"/>
    <n v="0.56459999999999999"/>
    <n v="7.1337303929931747E-2"/>
    <n v="1.2554237911E-2"/>
    <n v="1.4981541919999999E-3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0.29000000000000009"/>
    <n v="0.43200000000000016"/>
    <n v="3.0440003795939927"/>
    <n v="0.20542463317029794"/>
    <n v="0.78883059137394407"/>
    <n v="6.1627389951089379E-2"/>
    <n v="0.13352601156069369"/>
    <n v="0"/>
    <n v="0"/>
    <n v="0"/>
    <n v="0"/>
    <n v="-2.9490241942860269E-2"/>
    <n v="-1.2174847090351673E-2"/>
    <n v="9.8434011028442026"/>
    <n v="-2.0084543331305468E-3"/>
    <n v="1.4668725585553439"/>
    <n v="6.9792102695318738E-3"/>
    <n v="0.25062832369942201"/>
    <n v="0"/>
    <n v="0"/>
    <n v="0"/>
    <n v="0.74013422838130083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1.211693050000001"/>
    <n v="0"/>
    <n v="0.15876770919512867"/>
    <n v="0"/>
    <n v="0.39302634984018991"/>
    <n v="0"/>
    <n v="0.12141613016397505"/>
    <n v="0"/>
    <n v="0.35455925897270313"/>
    <n v="0"/>
    <n v="0"/>
    <n v="0"/>
    <n v="0"/>
    <s v=""/>
    <n v="2.4754803847245332"/>
    <s v=""/>
    <n v="0.90212592391546254"/>
  </r>
  <r>
    <x v="1"/>
    <d v="2020-08-01T00:00:00"/>
    <x v="10"/>
    <x v="33"/>
    <n v="7.0196505113100054"/>
    <n v="6.175823172582553"/>
    <n v="2.2170835035941576"/>
    <n v="5.50217520077946"/>
    <n v="0"/>
    <n v="0"/>
    <n v="0"/>
    <n v="0"/>
    <n v="0.81655"/>
    <n v="0.13642420155175897"/>
    <n v="0.104135466954"/>
    <n v="0.11640860834200001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0.69553986229896259"/>
    <n v="2.2535491538486405"/>
    <n v="1.4883794951624023"/>
    <n v="1.6860520000000001"/>
    <n v="0.43147000000000002"/>
    <n v="0.25224399999999997"/>
    <n v="0.21241599999999999"/>
    <n v="0"/>
    <n v="0"/>
    <n v="0"/>
    <n v="0"/>
    <n v="-7.0729789034827989E-2"/>
    <n v="-6.3510686015505982E-2"/>
    <n v="4.8129811225865859"/>
    <n v="-1.6484675635156754E-2"/>
    <n v="0.80234147833630787"/>
    <n v="2.8566257902938794E-2"/>
    <n v="0.39870483199999995"/>
    <n v="0"/>
    <n v="0"/>
    <n v="0"/>
    <n v="0.27762912378385618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1.211693050000001"/>
    <n v="0"/>
    <n v="0.22490450934733913"/>
    <n v="0"/>
    <n v="0.19786889364473462"/>
    <n v="0"/>
    <n v="7.1033746873086001E-2"/>
    <n v="0"/>
    <n v="0.17628570138650199"/>
    <n v="0"/>
    <n v="0"/>
    <n v="0"/>
    <n v="0"/>
    <s v=""/>
    <n v="0.8797906908089107"/>
    <s v=""/>
    <n v="0.89092175197085621"/>
  </r>
  <r>
    <x v="1"/>
    <d v="2020-08-01T00:00:00"/>
    <x v="10"/>
    <x v="34"/>
    <n v="7.709860797496817"/>
    <n v="7.9463290912120401"/>
    <n v="2.8540398831217644"/>
    <n v="7.0982504258048307"/>
    <n v="0"/>
    <n v="0"/>
    <n v="0"/>
    <n v="0"/>
    <n v="1.4347500000000002"/>
    <n v="0.10457611372879419"/>
    <n v="0.10916731340499999"/>
    <n v="0.11069866382300003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1.2297309771168492"/>
    <n v="1.2297309771168634"/>
    <n v="1.9197808432631047"/>
    <n v="2.1747480000000001"/>
    <n v="0.55652999999999997"/>
    <n v="0.34248000000000001"/>
    <n v="0.25685999999999998"/>
    <n v="0"/>
    <n v="0"/>
    <n v="0"/>
    <n v="0"/>
    <n v="-0.1250519449648477"/>
    <n v="-3.4656913445987404E-2"/>
    <n v="6.2080060818900797"/>
    <n v="-2.1262698521875886E-2"/>
    <n v="1.0348972186675909"/>
    <n v="3.8785350718346046E-2"/>
    <n v="0.48212621999999988"/>
    <n v="0"/>
    <n v="0"/>
    <n v="0"/>
    <n v="0.3559880038893608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1.211693050000001"/>
    <n v="0"/>
    <n v="0.24701834614180973"/>
    <n v="0"/>
    <n v="0.25459461870531369"/>
    <n v="0"/>
    <n v="9.1441367136018414E-2"/>
    <n v="0"/>
    <n v="0.22742279358039599"/>
    <n v="0"/>
    <n v="0"/>
    <n v="0"/>
    <n v="0"/>
    <s v=""/>
    <n v="1.0306708901660062"/>
    <s v=""/>
    <n v="0.89327415770571195"/>
  </r>
  <r>
    <x v="1"/>
    <d v="2020-08-01T00:00:00"/>
    <x v="10"/>
    <x v="35"/>
    <n v="8.0625782025526753"/>
    <n v="9.0643587918209167"/>
    <n v="3.2073245475580965"/>
    <n v="8.0431183397853303"/>
    <n v="0"/>
    <n v="0"/>
    <n v="0"/>
    <n v="0"/>
    <n v="16.231300000000001"/>
    <n v="0.79968986081061422"/>
    <n v="0.68645138388600002"/>
    <n v="0.52115814874300004"/>
    <s v="Speed Savings 10/5 (Digital)"/>
    <s v="Life Saver 15/9 (Digital)"/>
    <s v="Easy E-Cancer"/>
    <s v="Easy Saving 10/4"/>
    <s v="Easy E-Life 10/10"/>
    <s v="Easy E-PA"/>
    <s v="Easy E-Covid"/>
    <e v="#N/A"/>
    <e v="#N/A"/>
    <e v="#N/A"/>
    <n v="1.0573931045674769"/>
    <n v="1.0573931045674889"/>
    <n v="2.1747789967096032"/>
    <n v="2.4636125993929547"/>
    <n v="0.6304520431517403"/>
    <n v="0.3879704880933787"/>
    <n v="0.29097786607003401"/>
    <n v="0"/>
    <n v="0"/>
    <n v="0"/>
    <n v="0"/>
    <n v="-0.1075268223531277"/>
    <n v="-2.979999852430882E-2"/>
    <n v="7.0325950411047584"/>
    <n v="-2.4086952592018655E-2"/>
    <n v="1.1723592006918513"/>
    <n v="4.3937080848719896E-2"/>
    <n v="0.54616545461345378"/>
    <n v="0"/>
    <n v="0"/>
    <n v="0"/>
    <n v="0.42397208339521519"/>
    <s v="Traditional Non-par"/>
    <s v="Traditional Non-par"/>
    <s v="Traditional Non-par"/>
    <s v="Traditional Non-par"/>
    <s v="Traditional Non-par"/>
    <s v="Stand-alone protection"/>
    <s v="Traditional Non-par"/>
    <e v="#N/A"/>
    <e v="#N/A"/>
    <e v="#N/A"/>
    <n v="0.05"/>
    <n v="0.02"/>
    <n v="1"/>
    <n v="0.02"/>
    <n v="0.83"/>
    <n v="1"/>
    <n v="0"/>
    <n v="0"/>
    <n v="0"/>
    <n v="0"/>
    <s v="THB"/>
    <n v="31.211693050000001"/>
    <n v="0"/>
    <n v="0.2583191558893238"/>
    <n v="0"/>
    <n v="0.29041547913790328"/>
    <n v="0"/>
    <n v="0.10276035146251371"/>
    <n v="0"/>
    <n v="0.25769567600516086"/>
    <n v="0"/>
    <n v="0"/>
    <n v="0"/>
    <n v="0"/>
    <s v=""/>
    <n v="1.1242506508589361"/>
    <s v=""/>
    <n v="0.88733450699710992"/>
  </r>
  <r>
    <x v="1"/>
    <d v="2020-08-01T00:00:00"/>
    <x v="4"/>
    <x v="24"/>
    <n v="918.90846847832017"/>
    <n v="113.61207327762466"/>
    <n v="74.821245201582997"/>
    <n v="45.625017793437976"/>
    <n v="906.7573551075609"/>
    <n v="155.00244996447481"/>
    <n v="114.88691887119057"/>
    <n v="73.763381713072164"/>
    <n v="531.48981698715033"/>
    <n v="154.15781109236434"/>
    <n v="71.053828821140996"/>
    <n v="53.3783219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398475650000002"/>
    <n v="30.228768016475197"/>
    <n v="0"/>
    <n v="3.7374266586826255"/>
    <n v="0"/>
    <n v="2.4613485907337922"/>
    <n v="0"/>
    <n v="1.500898213408868"/>
    <n v="0"/>
    <n v="29.569586787185269"/>
    <n v="5.0546691136651383"/>
    <n v="3.7464914942664089"/>
    <n v="2.4054425420373131"/>
    <n v="0.12363807405732394"/>
    <s v=""/>
    <n v="0.40158599766019415"/>
    <s v=""/>
  </r>
  <r>
    <x v="1"/>
    <d v="2020-08-01T00:00:00"/>
    <x v="4"/>
    <x v="25"/>
    <n v="348.78446225866003"/>
    <n v="111.31409549759397"/>
    <n v="82.41777008159201"/>
    <n v="61.809247538761994"/>
    <n v="454.38575930621209"/>
    <n v="137.12665934174754"/>
    <n v="124.04840812385089"/>
    <n v="81.745220615525724"/>
    <n v="295.09986216136531"/>
    <n v="120.25241258841135"/>
    <n v="62.548316827316995"/>
    <n v="51.804171301184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43392810000001"/>
    <n v="11.127846445116866"/>
    <n v="0"/>
    <n v="3.5514373371245118"/>
    <n v="0"/>
    <n v="2.6295101676196619"/>
    <n v="0"/>
    <n v="1.972002454024121"/>
    <n v="0"/>
    <n v="14.817634584361674"/>
    <n v="4.4717350583405073"/>
    <n v="4.0452499769304611"/>
    <n v="2.6657323282937866"/>
    <n v="0.31914866498566374"/>
    <s v=""/>
    <n v="0.55526882972424618"/>
    <s v=""/>
  </r>
  <r>
    <x v="1"/>
    <d v="2020-08-01T00:00:00"/>
    <x v="4"/>
    <x v="26"/>
    <n v="427.36666767068004"/>
    <n v="140.84900961395988"/>
    <n v="109.26584858410401"/>
    <n v="80.916161758508991"/>
    <n v="558.10849844668269"/>
    <n v="171.31490327144201"/>
    <n v="153.27523618413088"/>
    <n v="102.74009923438327"/>
    <n v="448.58317444533998"/>
    <n v="172.09304212036608"/>
    <n v="94.914632108581003"/>
    <n v="83.824290961544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090856989999999"/>
    <n v="13.317396534590959"/>
    <n v="0"/>
    <n v="4.3890697483663521"/>
    <n v="0"/>
    <n v="3.4048903280505383"/>
    <n v="0"/>
    <n v="2.5214708907189265"/>
    <n v="0"/>
    <n v="18.200059352733039"/>
    <n v="5.58662234355105"/>
    <n v="4.9983442352506211"/>
    <n v="3.3503806323961416"/>
    <n v="0.32957415790436712"/>
    <s v=""/>
    <n v="0.57448868103712381"/>
    <s v=""/>
  </r>
  <r>
    <x v="1"/>
    <d v="2020-08-01T00:00:00"/>
    <x v="4"/>
    <x v="27"/>
    <n v="215.50250620549002"/>
    <n v="111.435575119113"/>
    <n v="69.435446110175988"/>
    <n v="57.022210504428017"/>
    <n v="507.50975284576066"/>
    <n v="166.3067870273172"/>
    <n v="135.80751223414967"/>
    <n v="93.603602489806079"/>
    <n v="338.4691053433499"/>
    <n v="138.44962806593296"/>
    <n v="65.636084442907006"/>
    <n v="51.9447940855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8126625"/>
    <n v="6.5940684353223311"/>
    <n v="0"/>
    <n v="3.4097692013115615"/>
    <n v="0"/>
    <n v="2.1246253305799003"/>
    <n v="0"/>
    <n v="1.7447980769235958"/>
    <n v="0"/>
    <n v="16.550021455668844"/>
    <n v="5.4233064056247517"/>
    <n v="4.428717337377492"/>
    <n v="3.0524371617445429"/>
    <n v="0.51709642305901926"/>
    <s v=""/>
    <n v="0.51170562402067055"/>
    <s v=""/>
  </r>
  <r>
    <x v="1"/>
    <d v="2020-08-01T00:00:00"/>
    <x v="4"/>
    <x v="28"/>
    <n v="278.95575959785992"/>
    <n v="131.48127913273416"/>
    <n v="72.649134988010985"/>
    <n v="55.464318093341994"/>
    <n v="549.72937242449848"/>
    <n v="180.70450851646729"/>
    <n v="147.16999484932208"/>
    <n v="105.14600492659203"/>
    <n v="355.78098018230003"/>
    <n v="167.57465696873237"/>
    <n v="76.191568964866022"/>
    <n v="64.798824919373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098163"/>
    <n v="8.6907079261158948"/>
    <n v="0"/>
    <n v="4.0962244204671201"/>
    <n v="0"/>
    <n v="2.2633424532117612"/>
    <n v="0"/>
    <n v="1.7279592633803371"/>
    <n v="0"/>
    <n v="17.926813932976451"/>
    <n v="5.8928197464463929"/>
    <n v="4.7992507705111764"/>
    <n v="3.42883782578622"/>
    <n v="0.47133380333238634"/>
    <s v=""/>
    <n v="0.42184194175164025"/>
    <s v=""/>
  </r>
  <r>
    <x v="1"/>
    <d v="2020-08-01T00:00:00"/>
    <x v="4"/>
    <x v="29"/>
    <n v="432.34683837556997"/>
    <n v="175.18866288063174"/>
    <n v="88.227363389292009"/>
    <n v="66.880424865118002"/>
    <n v="634.22935623573051"/>
    <n v="228.3210830693971"/>
    <n v="175.92524191300831"/>
    <n v="126.42239451796212"/>
    <n v="570.60829864272"/>
    <n v="133.98072645381754"/>
    <n v="70.904039212612545"/>
    <n v="52.596404648608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143291430000001"/>
    <n v="13.882503053582026"/>
    <n v="0"/>
    <n v="5.6252455934016776"/>
    <n v="0"/>
    <n v="2.8329492272067149"/>
    <n v="0"/>
    <n v="2.1475066312577611"/>
    <n v="0"/>
    <n v="20.682379786120908"/>
    <n v="7.4456082910557901"/>
    <n v="5.7369666532081114"/>
    <n v="4.122666273933028"/>
    <n v="0.40520398747185771"/>
    <s v=""/>
    <n v="0.38176228852598931"/>
    <s v=""/>
  </r>
  <r>
    <x v="1"/>
    <d v="2020-08-01T00:00:00"/>
    <x v="4"/>
    <x v="30"/>
    <n v="292.37123189550999"/>
    <n v="141.84872432244828"/>
    <n v="78.029159577418994"/>
    <n v="63.970436392060996"/>
    <n v="541.56772717819217"/>
    <n v="226.47225063141357"/>
    <n v="160.70111458528754"/>
    <n v="117.52408684904776"/>
    <n v="384.89689798379004"/>
    <n v="142.13127097043571"/>
    <n v="71.354025750099012"/>
    <n v="53.449335390126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32545220000002"/>
    <n v="9.3015449385078455"/>
    <n v="0"/>
    <n v="4.5127979083345853"/>
    <n v="0"/>
    <n v="2.482432110771938"/>
    <n v="0"/>
    <n v="2.035165652171167"/>
    <n v="0"/>
    <n v="17.022015233189173"/>
    <n v="7.1182493097010964"/>
    <n v="5.0509967326047756"/>
    <n v="3.6938995738069789"/>
    <n v="0.48516648988619826"/>
    <s v=""/>
    <n v="0.45097646593313323"/>
    <s v=""/>
  </r>
  <r>
    <x v="1"/>
    <d v="2020-08-01T00:00:00"/>
    <x v="4"/>
    <x v="31"/>
    <n v="301.82254000489002"/>
    <n v="146.58113923651854"/>
    <n v="83.523080617262991"/>
    <n v="67.697067674452029"/>
    <n v="557.29069920746406"/>
    <n v="242.37757579530131"/>
    <n v="168.1148701644328"/>
    <n v="123.94432947810657"/>
    <n v="693.89067240166992"/>
    <n v="346.51092790908297"/>
    <n v="104.23167180006402"/>
    <n v="66.488353333000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9.6701751975255306"/>
    <n v="0"/>
    <n v="4.696353350704201"/>
    <n v="0"/>
    <n v="2.6760189036673547"/>
    <n v="0"/>
    <n v="2.1689649313801653"/>
    <n v="0"/>
    <n v="17.516203967048515"/>
    <n v="7.6181695849346358"/>
    <n v="5.2840184842163325"/>
    <n v="3.8956942198839069"/>
    <n v="0.48565338835907912"/>
    <s v=""/>
    <n v="0.46184023420106091"/>
    <s v=""/>
  </r>
  <r>
    <x v="1"/>
    <d v="2020-08-01T00:00:00"/>
    <x v="4"/>
    <x v="32"/>
    <n v="345.79363875418943"/>
    <n v="176.41524272011949"/>
    <n v="107.05971302286541"/>
    <n v="79.039872424032879"/>
    <n v="656.12534010546483"/>
    <n v="280.38652935702788"/>
    <n v="192.42811410456119"/>
    <n v="142.08290320518608"/>
    <n v="416.42211104221991"/>
    <n v="181.40715674971969"/>
    <n v="81.007215292018003"/>
    <n v="61.547059561409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0"/>
    <n v="11.07897729867587"/>
    <n v="0"/>
    <n v="5.6522163804926784"/>
    <n v="0"/>
    <n v="3.4301155291819523"/>
    <n v="0"/>
    <n v="2.53238016590173"/>
    <n v="20.622675565159462"/>
    <n v="8.8128290043509079"/>
    <n v="6.0482080545097947"/>
    <n v="4.4658077307081641"/>
    <s v=""/>
    <n v="0.51017492211742477"/>
    <s v=""/>
    <n v="0.44803312460606715"/>
  </r>
  <r>
    <x v="1"/>
    <d v="2020-08-01T00:00:00"/>
    <x v="4"/>
    <x v="33"/>
    <n v="374.19661783973777"/>
    <n v="197.54692956427868"/>
    <n v="101.46867061846535"/>
    <n v="72.728777304054049"/>
    <n v="610.17191756726083"/>
    <n v="282.69725886609939"/>
    <n v="184.59509677914244"/>
    <n v="137.86925915026322"/>
    <n v="420.85723939185004"/>
    <n v="94.285864600363922"/>
    <n v="83.540788791013"/>
    <n v="48.74550082109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0"/>
    <n v="11.988988141088289"/>
    <n v="0"/>
    <n v="6.3292602951020847"/>
    <n v="0"/>
    <n v="3.2509825870681293"/>
    <n v="0"/>
    <n v="2.330177257207585"/>
    <n v="19.17831354133984"/>
    <n v="8.8854575435516079"/>
    <n v="5.8020084869509212"/>
    <n v="4.3333686844159267"/>
    <s v=""/>
    <n v="0.52792280888248111"/>
    <s v=""/>
    <n v="0.36815949235186279"/>
  </r>
  <r>
    <x v="1"/>
    <d v="2020-08-01T00:00:00"/>
    <x v="4"/>
    <x v="34"/>
    <n v="403.15154088683994"/>
    <n v="215.13990196587565"/>
    <n v="106.97054085786269"/>
    <n v="77.985941437806304"/>
    <n v="703.39823523102007"/>
    <n v="319.47981834343824"/>
    <n v="205.32361419926755"/>
    <n v="152.27606115512606"/>
    <n v="322.65054996426096"/>
    <n v="80.268262748153603"/>
    <n v="75.920315749015032"/>
    <n v="53.629715900385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0"/>
    <n v="12.916682867571643"/>
    <n v="0"/>
    <n v="6.892926366449565"/>
    <n v="0"/>
    <n v="3.4272585177132093"/>
    <n v="0"/>
    <n v="2.4986129817717884"/>
    <n v="22.108509931872735"/>
    <n v="10.04157017050092"/>
    <n v="6.453526517992497"/>
    <n v="4.7861888782374589"/>
    <s v=""/>
    <n v="0.53364524290944726"/>
    <s v=""/>
    <n v="0.36248943466645261"/>
  </r>
  <r>
    <x v="1"/>
    <d v="2020-08-01T00:00:00"/>
    <x v="4"/>
    <x v="35"/>
    <n v="400.88816275171553"/>
    <n v="215.56528894203004"/>
    <n v="111.52604538576966"/>
    <n v="82.967670704262744"/>
    <n v="1008.6414919199145"/>
    <n v="424.91985600343111"/>
    <n v="284.28175158161571"/>
    <n v="209.10850620263653"/>
    <n v="754.71454477725706"/>
    <n v="139.29302339416529"/>
    <n v="119.35121440276298"/>
    <n v="67.72378624021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0"/>
    <n v="12.844165874292921"/>
    <n v="0"/>
    <n v="6.9065554565304179"/>
    <n v="0"/>
    <n v="3.5732135775880205"/>
    <n v="0"/>
    <n v="2.6582239730267609"/>
    <n v="31.70261073300308"/>
    <n v="13.355655994241106"/>
    <n v="8.9352597340937372"/>
    <n v="6.5724894585521447"/>
    <s v=""/>
    <n v="0.53771926679595516"/>
    <s v=""/>
    <n v="0.384884185721452"/>
  </r>
  <r>
    <x v="2"/>
    <d v="2020-08-01T00:00:00"/>
    <x v="2"/>
    <x v="24"/>
    <n v="1901.283799"/>
    <n v="692.81615805204501"/>
    <n v="728.27744383193078"/>
    <n v="480.45333070713724"/>
    <n v="3256.5849309999999"/>
    <n v="2572.0335700000001"/>
    <n v="1229.2519159999999"/>
    <n v="1138.277752"/>
    <n v="1881.3265000000004"/>
    <n v="2093.5923412861571"/>
    <n v="693.86243683237808"/>
    <n v="769.71482042593232"/>
    <s v="SME Term"/>
    <s v="Cancer"/>
    <s v="EWL"/>
    <s v="MIB"/>
    <s v="SI MIB"/>
    <s v="New Phoenix"/>
    <s v="New IT"/>
    <s v="Endowment"/>
    <s v="LSFIH"/>
    <n v="0"/>
    <n v="0"/>
    <n v="277.89347900000001"/>
    <n v="68.568718000000004"/>
    <n v="304.12490100000002"/>
    <n v="40.871673999999999"/>
    <n v="159.36958999999999"/>
    <n v="444.66942399999999"/>
    <n v="559.09220700000003"/>
    <n v="26.356798999999999"/>
    <n v="0"/>
    <n v="20.337007000000085"/>
    <n v="0"/>
    <n v="169.37871429551697"/>
    <n v="-5.0112515422487078"/>
    <n v="188.17740671322014"/>
    <n v="79.203343837681061"/>
    <n v="109.56350482865261"/>
    <n v="133.11173721256682"/>
    <n v="-21.569488417099457"/>
    <n v="13.995885796491613"/>
    <n v="0"/>
    <n v="25.966305327263967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9.2835173"/>
    <n v="17.397717844134579"/>
    <n v="0"/>
    <n v="6.3396217029706179"/>
    <n v="0"/>
    <n v="6.6641105797564846"/>
    <n v="0"/>
    <n v="4.3963933681620002"/>
    <n v="0"/>
    <n v="30.228333209445349"/>
    <n v="23.874177835725938"/>
    <n v="11.410184995171287"/>
    <n v="10.565742918238172"/>
    <n v="0.36439386819392183"/>
    <s v=""/>
    <n v="0.69347881847617809"/>
    <s v=""/>
  </r>
  <r>
    <x v="2"/>
    <d v="2020-08-01T00:00:00"/>
    <x v="2"/>
    <x v="25"/>
    <n v="2238.971513"/>
    <n v="839.46549529536173"/>
    <n v="814.24748854349002"/>
    <n v="543.32141576874744"/>
    <n v="4453.7241430000004"/>
    <n v="3468.4590480000002"/>
    <n v="1570.0541760000001"/>
    <n v="1470.878835"/>
    <n v="2699.3872189999997"/>
    <n v="3278.1409664513026"/>
    <n v="914.73867486991162"/>
    <n v="1050.4459727245198"/>
    <s v="SME Term"/>
    <s v="Cancer"/>
    <s v="EWL"/>
    <s v="MIB"/>
    <s v="SI MIB"/>
    <s v="New Phoenix"/>
    <s v="New IT"/>
    <s v="Endowment"/>
    <s v="LSFIH"/>
    <n v="0"/>
    <n v="0"/>
    <n v="311.32745699999998"/>
    <n v="80.537171000000001"/>
    <n v="336.02295500000002"/>
    <n v="41.192414999999997"/>
    <n v="253.117659"/>
    <n v="531.48595499999999"/>
    <n v="618.63692500000002"/>
    <n v="28.211424999999998"/>
    <n v="0"/>
    <n v="38.439551000000392"/>
    <n v="0"/>
    <n v="190.43266765861571"/>
    <n v="-6.5025378499523434"/>
    <n v="206.09751146315091"/>
    <n v="80.379901260452698"/>
    <n v="173.3066860557912"/>
    <n v="159.22779351284532"/>
    <n v="-34.253741146375447"/>
    <n v="16.327647739750066"/>
    <n v="0"/>
    <n v="54.449566601083575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10.01451833"/>
    <n v="20.351600379542379"/>
    <n v="0"/>
    <n v="7.6304973928740711"/>
    <n v="0"/>
    <n v="7.4012730401733879"/>
    <n v="0"/>
    <n v="4.9386337732170791"/>
    <n v="0"/>
    <n v="41.340441066345839"/>
    <n v="32.194995078499183"/>
    <n v="14.5735860708646"/>
    <n v="13.653018876264273"/>
    <n v="0.37493353105263993"/>
    <s v=""/>
    <n v="0.64722304706232447"/>
    <s v=""/>
  </r>
  <r>
    <x v="2"/>
    <d v="2020-08-01T00:00:00"/>
    <x v="2"/>
    <x v="26"/>
    <n v="3344.7000969999999"/>
    <n v="1319.0588414578333"/>
    <n v="1070.5265619095339"/>
    <n v="708.87415119504283"/>
    <n v="6234.7510490000004"/>
    <n v="4859.672294"/>
    <n v="1949.1831"/>
    <n v="1801.8938020000001"/>
    <n v="6598.6224360000015"/>
    <n v="7966.8922864177202"/>
    <n v="1755.0177340708065"/>
    <n v="2100.0766504725375"/>
    <s v="SME Term"/>
    <s v="Cancer"/>
    <s v="EWL"/>
    <s v="MIB"/>
    <s v="SI MIB"/>
    <s v="New Phoenix"/>
    <s v="New IT"/>
    <s v="Endowment"/>
    <s v="LSFIH"/>
    <n v="0"/>
    <n v="0"/>
    <n v="389.54293100000001"/>
    <n v="84.770927"/>
    <n v="424.22333400000002"/>
    <n v="53.490219000000003"/>
    <n v="670.45790199999999"/>
    <n v="830.80313599999999"/>
    <n v="803.05904099999987"/>
    <n v="47.170671999999989"/>
    <n v="0"/>
    <n v="41.181934999999612"/>
    <n v="0"/>
    <n v="235.44423655756049"/>
    <n v="-5.7919805171798462"/>
    <n v="259.89532230203207"/>
    <n v="103.95418195868332"/>
    <n v="435.35687994126539"/>
    <n v="244.68641642171076"/>
    <n v="-44.165532942846589"/>
    <n v="28.176963916028022"/>
    <n v="0"/>
    <n v="61.502353820579856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7.54321586"/>
    <n v="31.100986429066225"/>
    <n v="0"/>
    <n v="12.265384021759095"/>
    <n v="0"/>
    <n v="9.9543848800574075"/>
    <n v="0"/>
    <n v="6.5915283035413106"/>
    <n v="0"/>
    <n v="57.872322135089725"/>
    <n v="45.108540543001631"/>
    <n v="18.092743619902119"/>
    <n v="16.725572158858075"/>
    <n v="0.39437282961212333"/>
    <s v=""/>
    <n v="0.53740904417242674"/>
    <s v=""/>
  </r>
  <r>
    <x v="2"/>
    <d v="2020-08-01T00:00:00"/>
    <x v="2"/>
    <x v="27"/>
    <n v="2713.1232810000001"/>
    <n v="840.97205697127583"/>
    <n v="806.534305534542"/>
    <n v="549.97073988862815"/>
    <n v="4935.6855340000002"/>
    <n v="3885.1866030000001"/>
    <n v="1813.7107639999999"/>
    <n v="1696.922354"/>
    <n v="2270.1184490000001"/>
    <n v="2067.1969931613044"/>
    <n v="837.35235538756729"/>
    <n v="933.45847727759178"/>
    <s v="SME Term"/>
    <s v="Cancer"/>
    <s v="EWL"/>
    <s v="MIB"/>
    <s v="SI MIB"/>
    <s v="New Phoenix"/>
    <s v="New IT"/>
    <s v="Endowment"/>
    <s v="LSFIH"/>
    <n v="0"/>
    <n v="0"/>
    <n v="270.63442199999997"/>
    <n v="57.816239000000003"/>
    <n v="345.38610899999998"/>
    <n v="38.302934999999998"/>
    <n v="365.74783600000001"/>
    <n v="427.32871399999999"/>
    <n v="1135.0352339999999"/>
    <n v="37.378833"/>
    <n v="0"/>
    <n v="35.492958999999701"/>
    <n v="0"/>
    <n v="170.79144707117223"/>
    <n v="2.6495572718711244"/>
    <n v="218.99729588286689"/>
    <n v="74.716025919779753"/>
    <n v="216.55999747172746"/>
    <n v="134.34292872841186"/>
    <n v="-56.747732681453414"/>
    <n v="20.107464769457287"/>
    <n v="0"/>
    <n v="59.555072537442697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7.87452852"/>
    <n v="25.150731300735053"/>
    <n v="0"/>
    <n v="7.79583529596015"/>
    <n v="0"/>
    <n v="7.4765963439182963"/>
    <n v="0"/>
    <n v="5.098244668449821"/>
    <n v="0"/>
    <n v="45.814112052952687"/>
    <n v="36.063151339429034"/>
    <n v="16.835259783295268"/>
    <n v="15.751204232071778"/>
    <n v="0.30996455740164935"/>
    <s v=""/>
    <n v="0.65397028989206107"/>
    <s v=""/>
  </r>
  <r>
    <x v="2"/>
    <d v="2020-08-01T00:00:00"/>
    <x v="2"/>
    <x v="28"/>
    <n v="1299.6025239999999"/>
    <n v="487.14041142858946"/>
    <n v="503.10697005393143"/>
    <n v="344.68087250689763"/>
    <n v="3186.0043179999998"/>
    <n v="2496.8423290000001"/>
    <n v="1198.3805540000001"/>
    <n v="1113.4868750000001"/>
    <n v="929.26434500000005"/>
    <n v="606.91754188193556"/>
    <n v="542.836192225682"/>
    <n v="555.91138315612716"/>
    <s v="SME Term"/>
    <s v="Cancer"/>
    <s v="EWL"/>
    <s v="MIB"/>
    <s v="SI MIB"/>
    <s v="New Phoenix"/>
    <s v="New IT"/>
    <s v="Endowment"/>
    <s v="LSFIH"/>
    <n v="0"/>
    <n v="0"/>
    <n v="172.15937199999999"/>
    <n v="29.165704000000002"/>
    <n v="219.51870099999999"/>
    <n v="26.188186999999999"/>
    <n v="105.28131999999999"/>
    <n v="250.52432099999999"/>
    <n v="427.11963399999996"/>
    <n v="32.213388999999999"/>
    <n v="0"/>
    <n v="37.431895999999824"/>
    <n v="0"/>
    <n v="109.89994591395941"/>
    <n v="0.67783700553612558"/>
    <n v="144.97175933069832"/>
    <n v="50.884663469459525"/>
    <n v="73.918250361961924"/>
    <n v="72.696518105617358"/>
    <n v="-17.321477342683188"/>
    <n v="6.63840872486547"/>
    <n v="0"/>
    <n v="44.774505859174496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7.1289469"/>
    <n v="12.131198537899563"/>
    <n v="0"/>
    <n v="4.5472342025663046"/>
    <n v="0"/>
    <n v="4.6962747661802267"/>
    <n v="0"/>
    <n v="3.2174391934295925"/>
    <n v="0"/>
    <n v="29.573188530864595"/>
    <n v="23.176236300179443"/>
    <n v="11.123630264698205"/>
    <n v="10.335628578711257"/>
    <n v="0.37483800041357068"/>
    <s v=""/>
    <n v="0.70755959559192683"/>
    <s v=""/>
  </r>
  <r>
    <x v="2"/>
    <d v="2020-08-01T00:00:00"/>
    <x v="2"/>
    <x v="29"/>
    <n v="2321.0154299999999"/>
    <n v="773.17293538141189"/>
    <n v="710.54300615739453"/>
    <n v="470.63510043846748"/>
    <n v="4028.2498780000001"/>
    <n v="3122.907733"/>
    <n v="1366.6038579999999"/>
    <n v="1271.0372600000001"/>
    <n v="1099.558681"/>
    <n v="511.39718211159612"/>
    <n v="516.49155727056586"/>
    <n v="498.04224765669932"/>
    <s v="SME Term"/>
    <s v="Cancer"/>
    <s v="EWL"/>
    <s v="MIB"/>
    <s v="SI MIB"/>
    <s v="New Phoenix"/>
    <s v="New IT"/>
    <s v="Endowment"/>
    <s v="LSFIH"/>
    <n v="0"/>
    <n v="0"/>
    <n v="251.59606600000001"/>
    <n v="57.294612999999998"/>
    <n v="287.89683500000001"/>
    <n v="40.345618999999999"/>
    <n v="233.10333900000001"/>
    <n v="402.45130399999999"/>
    <n v="968.28180599999996"/>
    <n v="37.148561000000001"/>
    <n v="0"/>
    <n v="42.897287000000233"/>
    <n v="0"/>
    <n v="155.14671378642311"/>
    <n v="2.0913562624869382"/>
    <n v="210.47787978804632"/>
    <n v="76.742007917101716"/>
    <n v="160.89099173204599"/>
    <n v="124.15870460173193"/>
    <n v="-17.59301801128067"/>
    <n v="8.1576598565559522"/>
    <n v="0"/>
    <n v="53.100639448300626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7.60287971"/>
    <n v="21.570198086290603"/>
    <n v="0"/>
    <n v="7.1854297716305231"/>
    <n v="0"/>
    <n v="6.6033828097572815"/>
    <n v="0"/>
    <n v="4.3738151033399282"/>
    <n v="0"/>
    <n v="37.391095931190861"/>
    <n v="28.987512236166392"/>
    <n v="12.685115745546492"/>
    <n v="11.798045692332789"/>
    <n v="0.33311839524539999"/>
    <s v=""/>
    <n v="0.60870612369055532"/>
    <s v=""/>
  </r>
  <r>
    <x v="2"/>
    <d v="2020-08-01T00:00:00"/>
    <x v="2"/>
    <x v="30"/>
    <n v="2899.8687410000002"/>
    <n v="1079.7355071943762"/>
    <n v="866.13098559000002"/>
    <n v="730.90890246527249"/>
    <n v="3173.893568"/>
    <n v="2438.177897"/>
    <n v="1118.467854"/>
    <n v="1035.871881"/>
    <n v="2192.7216539999999"/>
    <n v="581.05582920734241"/>
    <n v="671.76355074813125"/>
    <n v="507.14363550847327"/>
    <s v="SME Term"/>
    <s v="Cancer"/>
    <s v="EWL"/>
    <s v="MIB"/>
    <s v="SI MIB"/>
    <s v="New Phoenix"/>
    <s v="New IT"/>
    <s v="Endowment"/>
    <s v="LSFIH"/>
    <n v="0"/>
    <n v="0"/>
    <n v="323.30962"/>
    <n v="80.715902999999997"/>
    <n v="376.52655299999998"/>
    <n v="46.507572000000003"/>
    <n v="161.41026199999996"/>
    <n v="471.35987699999998"/>
    <n v="1379.715927"/>
    <n v="35.581231000000002"/>
    <n v="0"/>
    <n v="24.741796000000249"/>
    <n v="0"/>
    <n v="208.98391689826218"/>
    <n v="14.48132693875624"/>
    <n v="369.93300896567854"/>
    <n v="93.697989407950502"/>
    <n v="124.54158487344792"/>
    <n v="184.82399013530411"/>
    <n v="33.390680537231709"/>
    <n v="9.8996962664863073"/>
    <n v="0"/>
    <n v="39.983313171258715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6.78432085999999"/>
    <n v="27.156315811587028"/>
    <n v="0"/>
    <n v="10.111367460115869"/>
    <n v="0"/>
    <n v="8.1110314568141941"/>
    <n v="0"/>
    <n v="6.8447211779670676"/>
    <n v="0"/>
    <n v="29.606079212820077"/>
    <n v="22.743323431294428"/>
    <n v="10.433068145817826"/>
    <n v="9.6626129094001598"/>
    <n v="0.37233944141279873"/>
    <s v=""/>
    <n v="0.67693328374880679"/>
    <s v=""/>
  </r>
  <r>
    <x v="2"/>
    <d v="2020-08-01T00:00:00"/>
    <x v="2"/>
    <x v="31"/>
    <n v="1688.496697"/>
    <n v="875.79232125282135"/>
    <n v="794.72811849000004"/>
    <n v="632.92677990124673"/>
    <n v="3447.5827439999998"/>
    <n v="2618.5129189999998"/>
    <n v="1460.262101"/>
    <n v="1267.3503069999999"/>
    <n v="1484.262708"/>
    <n v="643.93534583316136"/>
    <n v="724.92839569229261"/>
    <n v="542.80839913777993"/>
    <s v="SME Term"/>
    <s v="Cancer"/>
    <s v="EWL"/>
    <s v="MIB"/>
    <s v="SI MIB"/>
    <s v="New Phoenix"/>
    <s v="New IT"/>
    <s v="Endowment"/>
    <s v="LSFIH"/>
    <n v="0"/>
    <n v="0"/>
    <n v="275.52522399999998"/>
    <n v="99.201701"/>
    <n v="369.17934500000001"/>
    <n v="41.176096000000001"/>
    <n v="115.827383"/>
    <n v="435.57856299999997"/>
    <n v="287.99359500000003"/>
    <n v="34.510384999999999"/>
    <n v="0"/>
    <n v="29.504405000000133"/>
    <n v="0"/>
    <n v="165.31513440000001"/>
    <n v="14.88025515"/>
    <n v="335.95320394999999"/>
    <n v="80.460070193575817"/>
    <n v="74.129525120000011"/>
    <n v="104.53885511999999"/>
    <n v="46.654962390000001"/>
    <n v="10.828735145010441"/>
    <n v="0"/>
    <n v="43.031579784234964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5.9022104"/>
    <n v="15.943923083592219"/>
    <n v="0"/>
    <n v="8.2698209786641179"/>
    <n v="0"/>
    <n v="7.5043581761726861"/>
    <n v="0"/>
    <n v="5.9765209575006821"/>
    <n v="0"/>
    <n v="32.15905184745489"/>
    <n v="24.425488517107929"/>
    <n v="13.621324882966293"/>
    <n v="11.821843667895118"/>
    <n v="0.51868169052913538"/>
    <s v=""/>
    <n v="0.72269048784972745"/>
    <s v=""/>
  </r>
  <r>
    <x v="2"/>
    <d v="2020-08-01T00:00:00"/>
    <x v="2"/>
    <x v="32"/>
    <n v="2446.2289603205395"/>
    <n v="1292.7409580011738"/>
    <n v="983.11990973222714"/>
    <n v="780.63094824593838"/>
    <n v="5439.3017099999997"/>
    <n v="4180.743426"/>
    <n v="2439.3277159999998"/>
    <n v="2108.8575700000001"/>
    <n v="1301.8756980000001"/>
    <n v="575.99204786783741"/>
    <n v="656.3862166067214"/>
    <n v="472.62719491080759"/>
    <s v="SME Term"/>
    <s v="Cancer"/>
    <s v="EWL"/>
    <s v="MIB"/>
    <s v="SI MIB"/>
    <s v="New Phoenix"/>
    <s v="New IT"/>
    <s v="Endowment"/>
    <s v="LSFIH"/>
    <n v="0"/>
    <n v="0"/>
    <n v="331.56615184000003"/>
    <n v="159.02868712500003"/>
    <n v="370.26137589200005"/>
    <n v="64.652616666000014"/>
    <n v="474.07350983606597"/>
    <n v="491.93645022950795"/>
    <n v="405.46505576475238"/>
    <n v="86.587578000000036"/>
    <n v="0"/>
    <n v="62.657534967212996"/>
    <n v="0"/>
    <n v="198.93969110399999"/>
    <n v="23.854303068750006"/>
    <n v="336.93785206172004"/>
    <n v="126.3343196777254"/>
    <n v="303.40704629508224"/>
    <n v="118.06474805508192"/>
    <n v="65.685339033889889"/>
    <n v="27.169617174944101"/>
    <n v="0"/>
    <n v="92.348041529980264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5.9022104"/>
    <n v="0"/>
    <n v="23.098941477056645"/>
    <n v="0"/>
    <n v="12.2069308385387"/>
    <n v="0"/>
    <n v="9.2832803585394021"/>
    <n v="0"/>
    <n v="7.3712431997164281"/>
    <n v="50.737806368902064"/>
    <n v="38.997974691580076"/>
    <n v="22.754048942930236"/>
    <n v="19.671423419947288"/>
    <s v=""/>
    <n v="0.52846278045526063"/>
    <s v=""/>
    <n v="0.60385721007319515"/>
  </r>
  <r>
    <x v="2"/>
    <d v="2020-08-01T00:00:00"/>
    <x v="2"/>
    <x v="33"/>
    <n v="1792.5855817472834"/>
    <n v="1056.1530302024807"/>
    <n v="894.4334386798414"/>
    <n v="756.56308612827752"/>
    <n v="3986.1528929999999"/>
    <n v="3082.2548459999998"/>
    <n v="2066.7315050000002"/>
    <n v="1783.8762429999999"/>
    <n v="2054.786325"/>
    <n v="844.56711888509903"/>
    <n v="814.96983402449553"/>
    <n v="571.78782300953844"/>
    <s v="SME Term"/>
    <s v="Cancer"/>
    <s v="EWL"/>
    <s v="MIB"/>
    <s v="SI MIB"/>
    <s v="New Phoenix"/>
    <s v="New IT"/>
    <s v="Endowment"/>
    <s v="LSFIH"/>
    <n v="0"/>
    <n v="0"/>
    <n v="261.66783191999997"/>
    <n v="0"/>
    <n v="416.43571641000005"/>
    <n v="64.574528831999999"/>
    <n v="207.91359682377038"/>
    <n v="360.38356782786889"/>
    <n v="326.157195966431"/>
    <n v="81.547290000000004"/>
    <n v="0"/>
    <n v="73.905853967213261"/>
    <n v="0"/>
    <n v="157.00069915199998"/>
    <n v="0"/>
    <n v="378.95650193310007"/>
    <n v="126.18173229778277"/>
    <n v="133.06470196721304"/>
    <n v="86.492056278688537"/>
    <n v="52.837465746561826"/>
    <n v="25.588065888090163"/>
    <n v="0"/>
    <n v="96.031806939044372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5.9022104"/>
    <n v="0"/>
    <n v="16.926800441431421"/>
    <n v="0"/>
    <n v="9.9729082727670875"/>
    <n v="0"/>
    <n v="8.4458429649532736"/>
    <n v="0"/>
    <n v="7.1439782349271672"/>
    <n v="37.18283419911134"/>
    <n v="28.751273213700451"/>
    <n v="19.278471485487714"/>
    <n v="16.639997600614524"/>
    <s v=""/>
    <n v="0.58917858146165536"/>
    <s v=""/>
    <n v="0.71633850823988332"/>
  </r>
  <r>
    <x v="2"/>
    <d v="2020-08-01T00:00:00"/>
    <x v="2"/>
    <x v="34"/>
    <n v="2227.0102418078814"/>
    <n v="1440.0110534654291"/>
    <n v="1195.444512939325"/>
    <n v="1061.2706128177451"/>
    <n v="4757.5949300000002"/>
    <n v="3631.6224849999999"/>
    <n v="2049.0477270000001"/>
    <n v="1766.334349"/>
    <n v="1462.7468690000001"/>
    <n v="783.17783500642656"/>
    <n v="709.12347502794523"/>
    <n v="511.82447064428311"/>
    <s v="SME Term"/>
    <s v="Cancer"/>
    <s v="EWL"/>
    <s v="MIB"/>
    <s v="SI MIB"/>
    <s v="New Phoenix"/>
    <s v="New IT"/>
    <s v="Endowment"/>
    <s v="LSFIH"/>
    <n v="0"/>
    <n v="0"/>
    <n v="522.52886000000001"/>
    <n v="0"/>
    <n v="435.47963341000002"/>
    <n v="70.599621708000001"/>
    <n v="308.57458606557401"/>
    <n v="382.445949180328"/>
    <n v="335.93012847676601"/>
    <n v="76.507002"/>
    <n v="0"/>
    <n v="94.944460967213217"/>
    <n v="0"/>
    <n v="418.02308799999997"/>
    <n v="0"/>
    <n v="396.28646640310001"/>
    <n v="137.95505329756318"/>
    <n v="197.48773508196734"/>
    <n v="91.787027803278718"/>
    <n v="54.420680813236096"/>
    <n v="24.00651460123624"/>
    <n v="0"/>
    <n v="120.04448746504772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5.9022104"/>
    <n v="0"/>
    <n v="21.028930684225656"/>
    <n v="0"/>
    <n v="13.5975542722518"/>
    <n v="0"/>
    <n v="11.288192271191017"/>
    <n v="0"/>
    <n v="10.021231934718381"/>
    <n v="44.378845522803367"/>
    <n v="33.875774552112674"/>
    <n v="19.11351720424512"/>
    <n v="16.476366813324404"/>
    <s v=""/>
    <n v="0.64661177862228048"/>
    <s v=""/>
    <n v="0.73698782399188256"/>
  </r>
  <r>
    <x v="2"/>
    <d v="2020-08-01T00:00:00"/>
    <x v="2"/>
    <x v="35"/>
    <n v="2645.6123908563577"/>
    <n v="1687.1611044867827"/>
    <n v="1305.4381569100196"/>
    <n v="1162.9452984573991"/>
    <n v="5478.0586590000003"/>
    <n v="4230.2868490000001"/>
    <n v="2682.553026"/>
    <n v="2312.9444250000001"/>
    <n v="2941.0697439999999"/>
    <n v="1215.3980235313907"/>
    <n v="933.81214930096053"/>
    <n v="678.125411433051"/>
    <s v="SME Term"/>
    <s v="Cancer"/>
    <s v="EWL"/>
    <s v="MIB"/>
    <s v="SI MIB"/>
    <s v="New Phoenix"/>
    <s v="New IT"/>
    <s v="Endowment"/>
    <s v="LSFIH"/>
    <n v="0"/>
    <n v="0"/>
    <n v="550.7090336"/>
    <n v="0"/>
    <n v="468.30529289200001"/>
    <n v="73.612168145999988"/>
    <n v="475.84829467213098"/>
    <n v="429.63704409835998"/>
    <n v="428.55459148065302"/>
    <n v="86.587578000000036"/>
    <n v="0"/>
    <n v="132.35838796721373"/>
    <n v="0"/>
    <n v="440.56722688000008"/>
    <n v="0"/>
    <n v="426.15781653172002"/>
    <n v="143.84171379745334"/>
    <n v="304.54290859016385"/>
    <n v="103.11289058360639"/>
    <n v="69.42584381986579"/>
    <n v="27.169617174944101"/>
    <n v="0"/>
    <n v="172.34308710902928"/>
    <s v="Term Life"/>
    <s v="Medical"/>
    <s v="Whole Life"/>
    <s v="Term Life"/>
    <s v="Term Life"/>
    <s v="Term Life"/>
    <s v="Term Life"/>
    <s v="Mixed"/>
    <s v="Medical"/>
    <n v="0"/>
    <n v="0.20899999999999999"/>
    <n v="1"/>
    <n v="0.23"/>
    <n v="1"/>
    <n v="1"/>
    <n v="0.03"/>
    <n v="0.115"/>
    <n v="0.01"/>
    <n v="0.9"/>
    <n v="0"/>
    <s v="JPY"/>
    <n v="105.9022104"/>
    <n v="0"/>
    <n v="24.981654120945127"/>
    <n v="0"/>
    <n v="15.931311519507082"/>
    <n v="0"/>
    <n v="12.326826342710781"/>
    <n v="0"/>
    <n v="10.981312798523033"/>
    <n v="51.099331189302482"/>
    <n v="39.460115741488231"/>
    <n v="25.022854635416117"/>
    <n v="21.575145604063493"/>
    <s v=""/>
    <n v="0.63772044246461435"/>
    <s v=""/>
    <n v="0.68929119771947045"/>
  </r>
  <r>
    <x v="2"/>
    <d v="2020-08-01T00:00:00"/>
    <x v="3"/>
    <x v="24"/>
    <n v="210.096971"/>
    <n v="127.77908540378954"/>
    <n v="191.27771442553097"/>
    <n v="115.84031590194417"/>
    <n v="307.94392399999998"/>
    <n v="200.85555600000001"/>
    <n v="270.22253000000001"/>
    <n v="175.48166699999999"/>
    <n v="149.20480500000002"/>
    <n v="136.53057126533773"/>
    <n v="134.24184785310183"/>
    <n v="126.02821724746413"/>
    <s v="SI Medical"/>
    <s v="Cancer"/>
    <s v="Medical"/>
    <s v="MIB"/>
    <n v="0"/>
    <n v="0"/>
    <n v="0"/>
    <n v="0"/>
    <n v="0"/>
    <n v="0"/>
    <n v="74.042192999999997"/>
    <n v="76.517876000000001"/>
    <n v="24.979735999999999"/>
    <n v="13.448938999999998"/>
    <n v="0"/>
    <n v="0"/>
    <n v="0"/>
    <n v="0"/>
    <n v="0"/>
    <n v="0"/>
    <n v="21.108226999999999"/>
    <n v="41.730908833047131"/>
    <n v="43.087459879643809"/>
    <n v="26.98842475733403"/>
    <n v="8.0960008918403066"/>
    <n v="0"/>
    <n v="0"/>
    <n v="0"/>
    <n v="0"/>
    <n v="0"/>
    <n v="0"/>
    <n v="7.8762910419242615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9.2835173"/>
    <n v="1.9224945919635037"/>
    <n v="0"/>
    <n v="1.1692438947862227"/>
    <n v="0"/>
    <n v="1.7502887823462374"/>
    <n v="0"/>
    <n v="1.0599980561015871"/>
    <n v="0"/>
    <n v="2.8584028182055463"/>
    <n v="1.8643851772267537"/>
    <n v="2.5082645933115821"/>
    <n v="1.6288591928711253"/>
    <n v="0.60819099292863932"/>
    <s v=""/>
    <n v="0.90656710787905426"/>
    <s v=""/>
  </r>
  <r>
    <x v="2"/>
    <d v="2020-08-01T00:00:00"/>
    <x v="3"/>
    <x v="25"/>
    <n v="238.52064100000001"/>
    <n v="137.12621350648342"/>
    <n v="209.13173407099575"/>
    <n v="122.3099368080312"/>
    <n v="307.94392399999998"/>
    <n v="200.85555600000001"/>
    <n v="270.22253000000001"/>
    <n v="175.48166699999999"/>
    <n v="158.42999802538199"/>
    <n v="147.26351241041385"/>
    <n v="134.89319086692353"/>
    <n v="129.52519057139423"/>
    <s v="SI Medical"/>
    <s v="Cancer"/>
    <s v="Medical"/>
    <s v="MIB"/>
    <n v="0"/>
    <n v="0"/>
    <n v="0"/>
    <n v="0"/>
    <n v="0"/>
    <n v="0"/>
    <n v="74.244985999999997"/>
    <n v="82.388604000000001"/>
    <n v="29.012117000000003"/>
    <n v="13.537255999999999"/>
    <n v="0"/>
    <n v="0"/>
    <n v="0"/>
    <n v="0"/>
    <n v="0"/>
    <n v="0"/>
    <n v="39.337677999999983"/>
    <n v="41.419470263152938"/>
    <n v="45.585920976661754"/>
    <n v="30.974944149162589"/>
    <n v="8.6473215571099011"/>
    <n v="0"/>
    <n v="0"/>
    <n v="0"/>
    <n v="0"/>
    <n v="0"/>
    <n v="0"/>
    <n v="10.498556560396253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10.01451833"/>
    <n v="2.168083309554949"/>
    <n v="0"/>
    <n v="1.2464374301504377"/>
    <n v="0"/>
    <n v="1.9009466863608251"/>
    <n v="0"/>
    <n v="1.1117617807601521"/>
    <n v="0"/>
    <n v="2.8584028182055463"/>
    <n v="1.8643851772267537"/>
    <n v="2.5082645933115821"/>
    <n v="1.6288591928711253"/>
    <n v="0.57490292216044914"/>
    <s v=""/>
    <n v="0.89195153632859769"/>
    <s v=""/>
  </r>
  <r>
    <x v="2"/>
    <d v="2020-08-01T00:00:00"/>
    <x v="3"/>
    <x v="26"/>
    <n v="281.30425100000002"/>
    <n v="167.52725956415333"/>
    <n v="255.51268769727403"/>
    <n v="151.45788119949688"/>
    <n v="307.94392399999998"/>
    <n v="200.85555600000001"/>
    <n v="270.22253000000001"/>
    <n v="175.48166699999999"/>
    <n v="295.32002399999999"/>
    <n v="300.95126254927459"/>
    <n v="181.71068764038907"/>
    <n v="185.60451843834682"/>
    <s v="SI Medical"/>
    <s v="Cancer"/>
    <s v="Medical"/>
    <s v="MIB"/>
    <n v="0"/>
    <n v="0"/>
    <n v="0"/>
    <n v="0"/>
    <n v="0"/>
    <n v="0"/>
    <n v="93.912762000000001"/>
    <n v="95.915942999999999"/>
    <n v="36.090707000000002"/>
    <n v="16.114771000000001"/>
    <n v="0"/>
    <n v="0"/>
    <n v="0"/>
    <n v="0"/>
    <n v="0"/>
    <n v="0"/>
    <n v="39.270068000000009"/>
    <n v="53.157244686575311"/>
    <n v="52.362424139674154"/>
    <n v="38.740059715399241"/>
    <n v="9.5450022039219853"/>
    <n v="0"/>
    <n v="0"/>
    <n v="0"/>
    <n v="0"/>
    <n v="0"/>
    <n v="0"/>
    <n v="13.722528818582617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7.54321586"/>
    <n v="2.6157321849683437"/>
    <n v="0"/>
    <n v="1.5577668774778008"/>
    <n v="0"/>
    <n v="2.3759070774850271"/>
    <n v="0"/>
    <n v="1.4083443570877134"/>
    <n v="0"/>
    <n v="2.8584028182055463"/>
    <n v="1.8643851772267537"/>
    <n v="2.5082645933115821"/>
    <n v="1.6288591928711253"/>
    <n v="0.59553760374617759"/>
    <s v=""/>
    <n v="0.90407902327977396"/>
    <s v=""/>
  </r>
  <r>
    <x v="2"/>
    <d v="2020-08-01T00:00:00"/>
    <x v="3"/>
    <x v="27"/>
    <n v="230.943005"/>
    <n v="146.52218220965977"/>
    <n v="206.91853715772956"/>
    <n v="131.5091518227068"/>
    <n v="307.94392399999998"/>
    <n v="200.85555600000001"/>
    <n v="270.22253000000001"/>
    <n v="175.48166699999999"/>
    <n v="200.45598899999999"/>
    <n v="177.91325062551167"/>
    <n v="174.79348299374536"/>
    <n v="157.051076168702"/>
    <s v="SI Medical"/>
    <s v="Cancer"/>
    <s v="Medical"/>
    <s v="MIB"/>
    <n v="0"/>
    <n v="0"/>
    <n v="0"/>
    <n v="0"/>
    <n v="0"/>
    <n v="0"/>
    <n v="74.575806"/>
    <n v="77.401786999999999"/>
    <n v="30.586445000000001"/>
    <n v="11.702937"/>
    <n v="0"/>
    <n v="0"/>
    <n v="0"/>
    <n v="0"/>
    <n v="0"/>
    <n v="0"/>
    <n v="36.676029999999997"/>
    <n v="44.143825557989501"/>
    <n v="45.804728406983891"/>
    <n v="32.557665512266773"/>
    <n v="7.3513354923250702"/>
    <n v="0"/>
    <n v="0"/>
    <n v="0"/>
    <n v="0"/>
    <n v="0"/>
    <n v="0"/>
    <n v="16.664627240094546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7.87452852"/>
    <n v="2.1408483371232814"/>
    <n v="0"/>
    <n v="1.3582648677115143"/>
    <n v="0"/>
    <n v="1.9181408252400078"/>
    <n v="0"/>
    <n v="1.2190936417240046"/>
    <n v="0"/>
    <n v="2.8584028182055463"/>
    <n v="1.8643851772267537"/>
    <n v="2.5082645933115821"/>
    <n v="1.6288591928711253"/>
    <n v="0.63445170036503074"/>
    <s v=""/>
    <n v="0.89753749118020421"/>
    <s v=""/>
  </r>
  <r>
    <x v="2"/>
    <d v="2020-08-01T00:00:00"/>
    <x v="3"/>
    <x v="28"/>
    <n v="166.51779099999999"/>
    <n v="109.5053447449515"/>
    <n v="148.84473772416317"/>
    <n v="98.565947720817888"/>
    <n v="307.94392399999998"/>
    <n v="200.85555600000001"/>
    <n v="270.22253000000001"/>
    <n v="175.48166699999999"/>
    <n v="180.99872400000001"/>
    <n v="163.18160609977861"/>
    <n v="165.09920991036702"/>
    <n v="153.15046937992346"/>
    <s v="SI Medical"/>
    <s v="Cancer"/>
    <s v="Medical"/>
    <s v="MIB"/>
    <n v="0"/>
    <n v="0"/>
    <n v="0"/>
    <n v="0"/>
    <n v="0"/>
    <n v="0"/>
    <n v="49.412858"/>
    <n v="52.663035999999998"/>
    <n v="21.476152000000003"/>
    <n v="9.1451030000000006"/>
    <n v="0"/>
    <n v="0"/>
    <n v="0"/>
    <n v="0"/>
    <n v="0"/>
    <n v="0"/>
    <n v="33.820641999999992"/>
    <n v="30.878455494197908"/>
    <n v="33.198738400111829"/>
    <n v="24.351348390255115"/>
    <n v="6.3737284526002806"/>
    <n v="0"/>
    <n v="0"/>
    <n v="0"/>
    <n v="0"/>
    <n v="0"/>
    <n v="0"/>
    <n v="14.70307400778637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7.1289469"/>
    <n v="1.5543678512534691"/>
    <n v="0"/>
    <n v="1.0221825931619561"/>
    <n v="0"/>
    <n v="1.3893979361442146"/>
    <n v="0"/>
    <n v="0.92006829687987801"/>
    <n v="0"/>
    <n v="2.8584028182055463"/>
    <n v="1.8643851772267537"/>
    <n v="2.5082645933115821"/>
    <n v="1.6288591928711253"/>
    <n v="0.6576194897093699"/>
    <s v=""/>
    <n v="0.90010170691108704"/>
    <s v=""/>
  </r>
  <r>
    <x v="2"/>
    <d v="2020-08-01T00:00:00"/>
    <x v="3"/>
    <x v="29"/>
    <n v="252.16189"/>
    <n v="167.05259475504144"/>
    <n v="224.72791191029305"/>
    <n v="147.38527014862024"/>
    <n v="307.94392399999998"/>
    <n v="200.85555600000001"/>
    <n v="270.22253000000001"/>
    <n v="175.48166699999999"/>
    <n v="178.957403"/>
    <n v="162.09675070746974"/>
    <n v="164.02925890193433"/>
    <n v="153.11385789724983"/>
    <s v="SI Medical"/>
    <s v="Cancer"/>
    <s v="Medical"/>
    <s v="MIB"/>
    <n v="0"/>
    <n v="0"/>
    <n v="0"/>
    <n v="0"/>
    <n v="0"/>
    <n v="0"/>
    <n v="91.519144999999995"/>
    <n v="58.200186999999993"/>
    <n v="36.143687999999997"/>
    <n v="20.570254000000002"/>
    <n v="0"/>
    <n v="0"/>
    <n v="0"/>
    <n v="0"/>
    <n v="0"/>
    <n v="0"/>
    <n v="45.728616000000017"/>
    <n v="56.737886962062824"/>
    <n v="30.413079912076896"/>
    <n v="38.715375792492154"/>
    <n v="17.343589886236899"/>
    <n v="0"/>
    <n v="0"/>
    <n v="0"/>
    <n v="0"/>
    <n v="0"/>
    <n v="0"/>
    <n v="23.842662202172647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7.60287971"/>
    <n v="2.3434492708708197"/>
    <n v="0"/>
    <n v="1.5524918590028824"/>
    <n v="0"/>
    <n v="2.0884934726278344"/>
    <n v="0"/>
    <n v="1.3697149234838097"/>
    <n v="0"/>
    <n v="2.8584028182055463"/>
    <n v="1.8643851772267537"/>
    <n v="2.5082645933115821"/>
    <n v="1.6288591928711253"/>
    <n v="0.66248153023853618"/>
    <s v=""/>
    <n v="0.88226866733042664"/>
    <s v=""/>
  </r>
  <r>
    <x v="2"/>
    <d v="2020-08-01T00:00:00"/>
    <x v="3"/>
    <x v="30"/>
    <n v="287.24281400000001"/>
    <n v="193.15354401557175"/>
    <n v="186.91268678999998"/>
    <n v="136.35417735094239"/>
    <n v="280.16614600000003"/>
    <n v="201.361108"/>
    <n v="242.44475199999999"/>
    <n v="175.784998"/>
    <n v="211.74592000000001"/>
    <n v="141.87688896798772"/>
    <n v="193.04286237184866"/>
    <n v="131.5698940030361"/>
    <s v="SI Medical"/>
    <s v="Cancer"/>
    <s v="Medical"/>
    <s v="MIB"/>
    <n v="0"/>
    <n v="0"/>
    <n v="0"/>
    <n v="0"/>
    <n v="0"/>
    <n v="0"/>
    <n v="109.94601400000001"/>
    <n v="64.861389000000003"/>
    <n v="44.820813999999991"/>
    <n v="15.599584999999999"/>
    <n v="0"/>
    <n v="0"/>
    <n v="0"/>
    <n v="0"/>
    <n v="0"/>
    <n v="0"/>
    <n v="52.015012000000013"/>
    <n v="69.611453138444858"/>
    <n v="32.28268870978259"/>
    <n v="48.5129223324507"/>
    <n v="15.58992563087925"/>
    <n v="0"/>
    <n v="0"/>
    <n v="0"/>
    <n v="0"/>
    <n v="0"/>
    <n v="0"/>
    <n v="27.156554204014355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6.78432085999999"/>
    <n v="2.6899343619611611"/>
    <n v="0"/>
    <n v="1.8088193328382589"/>
    <n v="0"/>
    <n v="1.7503757600804766"/>
    <n v="0"/>
    <n v="1.2769119684687613"/>
    <n v="0"/>
    <n v="2.6133898108162761"/>
    <n v="1.8782964160911708"/>
    <n v="2.2615246474592934"/>
    <n v="1.6397224619264292"/>
    <n v="0.67243995185053362"/>
    <s v=""/>
    <n v="0.70593670981232282"/>
    <s v=""/>
  </r>
  <r>
    <x v="2"/>
    <d v="2020-08-01T00:00:00"/>
    <x v="3"/>
    <x v="31"/>
    <n v="246.86779200000001"/>
    <n v="163.2781259835551"/>
    <n v="163.78198696999999"/>
    <n v="112.85870710673423"/>
    <n v="280.16614600000003"/>
    <n v="201.361108"/>
    <n v="242.44475199999999"/>
    <n v="175.784998"/>
    <n v="222.33979099999999"/>
    <n v="137.31464799957283"/>
    <n v="205.38361704856001"/>
    <n v="127.87819267285418"/>
    <s v="SI Medical"/>
    <s v="Cancer"/>
    <s v="Medical"/>
    <s v="MIB"/>
    <n v="0"/>
    <n v="0"/>
    <n v="0"/>
    <n v="0"/>
    <n v="0"/>
    <n v="0"/>
    <n v="92.489134000000007"/>
    <n v="52.213909999999998"/>
    <n v="41.158206"/>
    <n v="15.462942999999999"/>
    <n v="0"/>
    <n v="0"/>
    <n v="0"/>
    <n v="0"/>
    <n v="0"/>
    <n v="0"/>
    <n v="45.543599"/>
    <n v="52.490039315388486"/>
    <n v="31.328346"/>
    <n v="44.293057269508267"/>
    <n v="14.071278130000001"/>
    <n v="0"/>
    <n v="0"/>
    <n v="0"/>
    <n v="0"/>
    <n v="0"/>
    <n v="0"/>
    <n v="21.095405268658368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5.9022104"/>
    <n v="2.3310919674628434"/>
    <n v="0"/>
    <n v="1.5417820399294999"/>
    <n v="0"/>
    <n v="1.5465398347341766"/>
    <n v="0"/>
    <n v="1.0656879273856426"/>
    <n v="0"/>
    <n v="2.6133898108162761"/>
    <n v="1.8782964160911708"/>
    <n v="2.2615246474592934"/>
    <n v="1.6397224619264292"/>
    <n v="0.66139906166275064"/>
    <s v=""/>
    <n v="0.6912053064480973"/>
    <s v=""/>
  </r>
  <r>
    <x v="2"/>
    <d v="2020-08-01T00:00:00"/>
    <x v="3"/>
    <x v="32"/>
    <n v="275.00199977161702"/>
    <n v="182.76479881601395"/>
    <n v="181.95290498610191"/>
    <n v="125.23370155156653"/>
    <n v="280.16614600000003"/>
    <n v="201.361108"/>
    <n v="242.44475199999999"/>
    <n v="175.784998"/>
    <n v="216.37806399999999"/>
    <n v="135.34832367831339"/>
    <n v="200.80295456697661"/>
    <n v="125.86724220741991"/>
    <s v="SI Medical"/>
    <s v="Cancer"/>
    <s v="Medical"/>
    <s v="MIB"/>
    <n v="0"/>
    <n v="0"/>
    <n v="0"/>
    <n v="0"/>
    <n v="0"/>
    <n v="0"/>
    <n v="108.19030608588272"/>
    <n v="59.976455318194994"/>
    <n v="51.010269643141392"/>
    <n v="13.086830842351816"/>
    <n v="0"/>
    <n v="0"/>
    <n v="0"/>
    <n v="0"/>
    <n v="0"/>
    <n v="0"/>
    <n v="42.738137882046118"/>
    <n v="61.400871371461847"/>
    <n v="35.98587319091699"/>
    <n v="54.89551207933409"/>
    <n v="11.909016066540154"/>
    <n v="0"/>
    <n v="0"/>
    <n v="0"/>
    <n v="0"/>
    <n v="0"/>
    <n v="0"/>
    <n v="18.57352610776087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5.9022104"/>
    <n v="0"/>
    <n v="2.5967541067643007"/>
    <n v="0"/>
    <n v="1.725788329872423"/>
    <n v="0"/>
    <n v="1.7181218814872057"/>
    <n v="0"/>
    <n v="1.1825409599908268"/>
    <n v="2.6133898108162761"/>
    <n v="1.8782964160911708"/>
    <n v="2.2615246474592934"/>
    <n v="1.6397224619264292"/>
    <s v=""/>
    <n v="0.66459443555972686"/>
    <s v=""/>
    <n v="0.68521784480849091"/>
  </r>
  <r>
    <x v="2"/>
    <d v="2020-08-01T00:00:00"/>
    <x v="3"/>
    <x v="33"/>
    <n v="290.38450327088924"/>
    <n v="194.16455903702152"/>
    <n v="179.44423454992241"/>
    <n v="119.20520183636184"/>
    <n v="280.16614600000003"/>
    <n v="201.361108"/>
    <n v="238.096926"/>
    <n v="170.784998"/>
    <n v="247.19059100000001"/>
    <n v="158.12217387772347"/>
    <n v="229.13103577875174"/>
    <n v="147.70525903975079"/>
    <s v="SI Medical"/>
    <s v="Cancer"/>
    <s v="Medical"/>
    <s v="MIB"/>
    <n v="0"/>
    <n v="0"/>
    <n v="0"/>
    <n v="0"/>
    <n v="0"/>
    <n v="0"/>
    <n v="115.69854741508279"/>
    <n v="64.636149959390593"/>
    <n v="54.2044238861479"/>
    <n v="13.596318054659053"/>
    <n v="0"/>
    <n v="0"/>
    <n v="0"/>
    <n v="0"/>
    <n v="0"/>
    <n v="0"/>
    <n v="42.249063955608904"/>
    <n v="65.661997684517559"/>
    <n v="38.78168997563435"/>
    <n v="58.332951913643925"/>
    <n v="12.372649429739738"/>
    <n v="0"/>
    <n v="0"/>
    <n v="0"/>
    <n v="0"/>
    <n v="0"/>
    <n v="0"/>
    <n v="19.015270033485962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5.9022104"/>
    <n v="0"/>
    <n v="2.7420060655399618"/>
    <n v="0"/>
    <n v="1.8334325440767336"/>
    <n v="0"/>
    <n v="1.6944333255382402"/>
    <n v="0"/>
    <n v="1.1256158052425489"/>
    <n v="2.6133898108162761"/>
    <n v="1.8782964160911708"/>
    <n v="2.2209681265168877"/>
    <n v="1.5930824619098629"/>
    <s v=""/>
    <n v="0.66864642172689359"/>
    <s v=""/>
    <n v="0.61393903412431139"/>
  </r>
  <r>
    <x v="2"/>
    <d v="2020-08-01T00:00:00"/>
    <x v="3"/>
    <x v="34"/>
    <n v="267.69228115778196"/>
    <n v="191.46030085652578"/>
    <n v="227.48640805442255"/>
    <n v="156.56104191860501"/>
    <n v="280.16614600000003"/>
    <n v="201.361108"/>
    <n v="238.096926"/>
    <n v="170.784998"/>
    <n v="226.17773199999999"/>
    <n v="136.57003963529246"/>
    <n v="209.66969297179907"/>
    <n v="127.64655616721079"/>
    <s v="SI Medical"/>
    <s v="Cancer"/>
    <s v="Medical"/>
    <s v="MIB"/>
    <n v="0"/>
    <n v="0"/>
    <n v="0"/>
    <n v="0"/>
    <n v="0"/>
    <n v="0"/>
    <n v="118.719400038662"/>
    <n v="67.225821778989697"/>
    <n v="56.7660768030197"/>
    <n v="14.603227816223859"/>
    <n v="0"/>
    <n v="0"/>
    <n v="0"/>
    <n v="0"/>
    <n v="0"/>
    <n v="0"/>
    <n v="10.377754720886685"/>
    <n v="67.376411758041783"/>
    <n v="40.33549306739382"/>
    <n v="61.08971539725168"/>
    <n v="13.288937312763711"/>
    <n v="0"/>
    <n v="0"/>
    <n v="0"/>
    <n v="0"/>
    <n v="0"/>
    <n v="0"/>
    <n v="9.3697433210747647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5.9022104"/>
    <n v="0"/>
    <n v="2.5277308202226338"/>
    <n v="0"/>
    <n v="1.8078971169097124"/>
    <n v="0"/>
    <n v="2.1480798861061596"/>
    <n v="0"/>
    <n v="1.4783548079616382"/>
    <n v="2.6133898108162761"/>
    <n v="1.8782964160911708"/>
    <n v="2.2209681265168877"/>
    <n v="1.5930824619098629"/>
    <s v=""/>
    <n v="0.71522533271579891"/>
    <s v=""/>
    <n v="0.81772065132148131"/>
  </r>
  <r>
    <x v="2"/>
    <d v="2020-08-01T00:00:00"/>
    <x v="3"/>
    <x v="35"/>
    <n v="269.48018600056918"/>
    <n v="193.35749130997294"/>
    <n v="161.33078628138085"/>
    <n v="116.92655514043693"/>
    <n v="280.166155"/>
    <n v="201.36112199999999"/>
    <n v="238.09693200000001"/>
    <n v="170.78500700000001"/>
    <n v="262.98875700000002"/>
    <n v="160.53732990305738"/>
    <n v="243.39071619787543"/>
    <n v="149.73466055215999"/>
    <s v="SI Medical"/>
    <s v="Cancer"/>
    <s v="Medical"/>
    <s v="MIB"/>
    <n v="0"/>
    <n v="0"/>
    <n v="0"/>
    <n v="0"/>
    <n v="0"/>
    <n v="0"/>
    <n v="117.52827059153385"/>
    <n v="66.71557016756455"/>
    <n v="58.300069855716067"/>
    <n v="15.592316608080912"/>
    <n v="0"/>
    <n v="0"/>
    <n v="0"/>
    <n v="0"/>
    <n v="0"/>
    <n v="0"/>
    <n v="11.343958777673777"/>
    <n v="66.70041416994161"/>
    <n v="40.029342100538727"/>
    <n v="62.7405463915401"/>
    <n v="14.18900811335363"/>
    <n v="0"/>
    <n v="0"/>
    <n v="0"/>
    <n v="0"/>
    <n v="0"/>
    <n v="0"/>
    <n v="9.6981805345988903"/>
    <s v="Medical"/>
    <s v="Medical"/>
    <s v="Medical"/>
    <s v="Term Life"/>
    <n v="0"/>
    <n v="0"/>
    <n v="0"/>
    <n v="0"/>
    <n v="0"/>
    <n v="0"/>
    <n v="0.88900000000000001"/>
    <n v="1"/>
    <n v="0.79900000000000004"/>
    <n v="1"/>
    <n v="0"/>
    <n v="0"/>
    <n v="0"/>
    <n v="0"/>
    <n v="0"/>
    <n v="0"/>
    <s v="JPY"/>
    <n v="105.9022104"/>
    <n v="0"/>
    <n v="2.5446134219741383"/>
    <n v="0"/>
    <n v="1.8258116670053275"/>
    <n v="0"/>
    <n v="1.5233939468498652"/>
    <n v="0"/>
    <n v="1.104099288379319"/>
    <n v="2.6133898947682761"/>
    <n v="1.8782965466831707"/>
    <n v="2.2209681824848877"/>
    <n v="1.5930825458618629"/>
    <s v=""/>
    <n v="0.71752025326850755"/>
    <s v=""/>
    <n v="0.60471696414901777"/>
  </r>
  <r>
    <x v="2"/>
    <d v="2020-08-01T00:00:00"/>
    <x v="4"/>
    <x v="24"/>
    <n v="2111.3807700000002"/>
    <n v="820.59524345583452"/>
    <n v="919.5551582574617"/>
    <n v="596.29364660908141"/>
    <n v="3564.528855"/>
    <n v="2772.889126"/>
    <n v="1499.4744459999999"/>
    <n v="1313.759419"/>
    <n v="2030.5313050000004"/>
    <n v="2230.1229125514947"/>
    <n v="828.10428468547991"/>
    <n v="895.74303767339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9.2835173"/>
    <n v="19.320212436098085"/>
    <n v="0"/>
    <n v="7.5088655977568406"/>
    <n v="0"/>
    <n v="8.4143993621027207"/>
    <n v="0"/>
    <n v="5.4563914242635878"/>
    <n v="0"/>
    <n v="33.086736027650893"/>
    <n v="25.738563012952689"/>
    <n v="13.91844958848287"/>
    <n v="12.194602111109297"/>
    <n v="0.38865336613624385"/>
    <s v=""/>
    <n v="0.72665988666698222"/>
    <s v=""/>
  </r>
  <r>
    <x v="2"/>
    <d v="2020-08-01T00:00:00"/>
    <x v="4"/>
    <x v="25"/>
    <n v="2477.492154"/>
    <n v="976.59170880184513"/>
    <n v="1023.3792226144858"/>
    <n v="665.63135257677868"/>
    <n v="4761.6680670000005"/>
    <n v="3669.3146040000001"/>
    <n v="1840.2767060000001"/>
    <n v="1646.360502"/>
    <n v="2857.8172170253815"/>
    <n v="3425.4044788617166"/>
    <n v="1049.6318657368352"/>
    <n v="1179.971163295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10.01451833"/>
    <n v="22.519683689097327"/>
    <n v="0"/>
    <n v="8.8769348230245093"/>
    <n v="0"/>
    <n v="9.3022197265342133"/>
    <n v="0"/>
    <n v="6.0503955539772321"/>
    <n v="0"/>
    <n v="44.198843884551387"/>
    <n v="34.059380255725941"/>
    <n v="17.081850664176184"/>
    <n v="15.281878069135399"/>
    <n v="0.39418559095135897"/>
    <s v=""/>
    <n v="0.68158611892519994"/>
    <s v=""/>
  </r>
  <r>
    <x v="2"/>
    <d v="2020-08-01T00:00:00"/>
    <x v="4"/>
    <x v="26"/>
    <n v="3626.0043479999999"/>
    <n v="1486.5861010219867"/>
    <n v="1326.039249606808"/>
    <n v="860.33203239453974"/>
    <n v="6542.6949730000006"/>
    <n v="5060.5278500000004"/>
    <n v="2219.4056300000002"/>
    <n v="1977.3754690000001"/>
    <n v="6893.9424600000011"/>
    <n v="8267.8435489669955"/>
    <n v="1936.7284217111956"/>
    <n v="2285.6811689108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54321586"/>
    <n v="33.716718614034569"/>
    <n v="0"/>
    <n v="13.823150899236897"/>
    <n v="0"/>
    <n v="12.330291957542434"/>
    <n v="0"/>
    <n v="7.9998726606290242"/>
    <n v="0"/>
    <n v="60.730724953295272"/>
    <n v="46.972925720228389"/>
    <n v="20.601008213213703"/>
    <n v="18.3544313517292"/>
    <n v="0.40997912808404247"/>
    <s v=""/>
    <n v="0.57873003911652698"/>
    <s v=""/>
  </r>
  <r>
    <x v="2"/>
    <d v="2020-08-01T00:00:00"/>
    <x v="4"/>
    <x v="27"/>
    <n v="2944.0662860000002"/>
    <n v="987.49423918093566"/>
    <n v="1013.4528426922716"/>
    <n v="681.47989171133497"/>
    <n v="5243.6294580000003"/>
    <n v="4086.0421590000001"/>
    <n v="2083.9332939999999"/>
    <n v="1872.4040210000001"/>
    <n v="2470.5744380000001"/>
    <n v="2245.1102437868162"/>
    <n v="1012.1458383813126"/>
    <n v="1090.50955344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87452852"/>
    <n v="27.291579637858334"/>
    <n v="0"/>
    <n v="9.1541001636716643"/>
    <n v="0"/>
    <n v="9.3947371691583044"/>
    <n v="0"/>
    <n v="6.3173383101738256"/>
    <n v="0"/>
    <n v="48.672514871158235"/>
    <n v="37.927536516655792"/>
    <n v="19.343524376606851"/>
    <n v="17.380063424942904"/>
    <n v="0.33541848017376319"/>
    <s v=""/>
    <n v="0.69011024537882837"/>
    <s v=""/>
  </r>
  <r>
    <x v="2"/>
    <d v="2020-08-01T00:00:00"/>
    <x v="4"/>
    <x v="28"/>
    <n v="1466.1203149999999"/>
    <n v="596.64575617354092"/>
    <n v="651.9517077780946"/>
    <n v="443.24682022771549"/>
    <n v="3493.9482419999999"/>
    <n v="2697.697885"/>
    <n v="1468.6030840000001"/>
    <n v="1288.9685420000001"/>
    <n v="1110.2630690000001"/>
    <n v="770.09914798171417"/>
    <n v="707.93540213604899"/>
    <n v="709.0618525360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1289469"/>
    <n v="13.685566389153031"/>
    <n v="0"/>
    <n v="5.5694167957282597"/>
    <n v="0"/>
    <n v="6.085672702324441"/>
    <n v="0"/>
    <n v="4.1375074903094697"/>
    <n v="0"/>
    <n v="32.431591349070146"/>
    <n v="25.040621477406198"/>
    <n v="13.631894858009789"/>
    <n v="11.964487771582382"/>
    <n v="0.40695552068217605"/>
    <s v=""/>
    <n v="0.74289780098392644"/>
    <s v=""/>
  </r>
  <r>
    <x v="2"/>
    <d v="2020-08-01T00:00:00"/>
    <x v="4"/>
    <x v="29"/>
    <n v="2573.1773199999998"/>
    <n v="940.22553013645336"/>
    <n v="935.2709180676876"/>
    <n v="618.02037058708765"/>
    <n v="4336.1938019999998"/>
    <n v="3323.763289"/>
    <n v="1636.826388"/>
    <n v="1446.5189270000001"/>
    <n v="1278.5160839999999"/>
    <n v="673.49393281906589"/>
    <n v="680.52081617250019"/>
    <n v="651.1561055539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7.60287971"/>
    <n v="23.913647357161423"/>
    <n v="0"/>
    <n v="8.7379216306334051"/>
    <n v="0"/>
    <n v="8.6918762823851168"/>
    <n v="0"/>
    <n v="5.7435300268237377"/>
    <n v="0"/>
    <n v="40.249498749396409"/>
    <n v="30.851897413393147"/>
    <n v="15.193380338858073"/>
    <n v="13.426904885203916"/>
    <n v="0.36539476810578037"/>
    <s v=""/>
    <n v="0.65731077361555523"/>
    <s v=""/>
  </r>
  <r>
    <x v="2"/>
    <d v="2020-08-01T00:00:00"/>
    <x v="4"/>
    <x v="30"/>
    <n v="3187.1115550000004"/>
    <n v="1272.8890512099479"/>
    <n v="1053.0436723800001"/>
    <n v="867.26307981621494"/>
    <n v="3454.059714"/>
    <n v="2639.5390050000001"/>
    <n v="1360.9126059999999"/>
    <n v="1211.6568790000001"/>
    <n v="2404.4675739999998"/>
    <n v="722.93271817533014"/>
    <n v="864.80641311997988"/>
    <n v="638.71352951150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6.78432085999999"/>
    <n v="29.846250173548189"/>
    <n v="0"/>
    <n v="11.920186792954128"/>
    <n v="0"/>
    <n v="9.8614072168946709"/>
    <n v="0"/>
    <n v="8.1216331464358298"/>
    <n v="0"/>
    <n v="32.21946902363635"/>
    <n v="24.621619847385599"/>
    <n v="12.694592793277117"/>
    <n v="11.30233537132659"/>
    <n v="0.39938641282041598"/>
    <s v=""/>
    <n v="0.68133438573600413"/>
    <s v=""/>
  </r>
  <r>
    <x v="2"/>
    <d v="2020-08-01T00:00:00"/>
    <x v="4"/>
    <x v="31"/>
    <n v="1935.364489"/>
    <n v="1039.0704472363764"/>
    <n v="958.51010545999998"/>
    <n v="745.78548700798092"/>
    <n v="3727.7488899999998"/>
    <n v="2819.8740269999998"/>
    <n v="1702.7068530000001"/>
    <n v="1443.135305"/>
    <n v="1706.6024990000001"/>
    <n v="781.24999383273416"/>
    <n v="930.31201274085265"/>
    <n v="670.68659181063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5.9022104"/>
    <n v="18.275015051055064"/>
    <n v="0"/>
    <n v="9.8116030185936172"/>
    <n v="0"/>
    <n v="9.0508980109068613"/>
    <n v="0"/>
    <n v="7.0422088848863247"/>
    <n v="0"/>
    <n v="34.77244165827117"/>
    <n v="26.3037849331991"/>
    <n v="15.882849530425588"/>
    <n v="13.461566129821549"/>
    <n v="0.53688617991191023"/>
    <s v=""/>
    <n v="0.71774294899017899"/>
    <s v=""/>
  </r>
  <r>
    <x v="2"/>
    <d v="2020-08-01T00:00:00"/>
    <x v="4"/>
    <x v="32"/>
    <n v="2721.2309600921567"/>
    <n v="1475.5057568171878"/>
    <n v="1165.072814718329"/>
    <n v="905.86464979750485"/>
    <n v="5719.4678559999993"/>
    <n v="4382.1045340000001"/>
    <n v="2681.7724679999997"/>
    <n v="2284.6425680000002"/>
    <n v="1518.2537620000001"/>
    <n v="711.34037154615078"/>
    <n v="857.18917117369801"/>
    <n v="598.4944371182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5.9022104"/>
    <n v="0"/>
    <n v="25.695695583820946"/>
    <n v="0"/>
    <n v="13.932719168411124"/>
    <n v="0"/>
    <n v="11.001402240026607"/>
    <n v="0"/>
    <n v="8.5537841597072539"/>
    <n v="53.351196179718336"/>
    <n v="40.876271107671251"/>
    <n v="25.015573590389526"/>
    <n v="21.31114588187372"/>
    <s v=""/>
    <n v="0.54221996532305317"/>
    <s v=""/>
    <n v="0.61393501557834962"/>
  </r>
  <r>
    <x v="2"/>
    <d v="2020-08-01T00:00:00"/>
    <x v="4"/>
    <x v="33"/>
    <n v="2082.9700850181725"/>
    <n v="1250.3175892395022"/>
    <n v="1073.8776732297638"/>
    <n v="875.7682879646394"/>
    <n v="4266.319039"/>
    <n v="3283.6159539999999"/>
    <n v="2304.8284310000004"/>
    <n v="1954.661241"/>
    <n v="2301.9769160000001"/>
    <n v="1002.6892927628226"/>
    <n v="1044.1008698032472"/>
    <n v="719.49308204928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5.9022104"/>
    <n v="0"/>
    <n v="19.668806506971382"/>
    <n v="0"/>
    <n v="11.806340816843822"/>
    <n v="0"/>
    <n v="10.140276290491514"/>
    <n v="0"/>
    <n v="8.2695940401697161"/>
    <n v="39.796224009927613"/>
    <n v="30.629569629791622"/>
    <n v="21.499439612004604"/>
    <n v="18.23308006252439"/>
    <s v=""/>
    <n v="0.60025710317802961"/>
    <s v=""/>
    <n v="0.70043666945237482"/>
  </r>
  <r>
    <x v="2"/>
    <d v="2020-08-01T00:00:00"/>
    <x v="4"/>
    <x v="34"/>
    <n v="2494.7025229656633"/>
    <n v="1631.4713543219548"/>
    <n v="1422.9309209937476"/>
    <n v="1217.8316547363502"/>
    <n v="5037.7610760000007"/>
    <n v="3832.9835929999999"/>
    <n v="2287.1446530000003"/>
    <n v="1937.1193470000001"/>
    <n v="1688.9246010000002"/>
    <n v="919.74787464171902"/>
    <n v="918.79316799974436"/>
    <n v="639.47102681149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5.9022104"/>
    <n v="0"/>
    <n v="23.556661504448289"/>
    <n v="0"/>
    <n v="15.405451389161513"/>
    <n v="0"/>
    <n v="13.436272157297177"/>
    <n v="0"/>
    <n v="11.49958674268002"/>
    <n v="46.992235333619647"/>
    <n v="35.754070968203841"/>
    <n v="21.334485330762011"/>
    <n v="18.06944927523427"/>
    <s v=""/>
    <n v="0.65397430727832317"/>
    <s v=""/>
    <n v="0.74646217447224816"/>
  </r>
  <r>
    <x v="2"/>
    <d v="2020-08-01T00:00:00"/>
    <x v="4"/>
    <x v="35"/>
    <n v="2915.0925768569268"/>
    <n v="1880.5185957967556"/>
    <n v="1466.7689431914005"/>
    <n v="1279.871853597836"/>
    <n v="5758.2248140000002"/>
    <n v="4431.6479710000003"/>
    <n v="2920.649958"/>
    <n v="2483.7294320000001"/>
    <n v="3204.058501"/>
    <n v="1375.935353434448"/>
    <n v="1177.202865498836"/>
    <n v="827.86007198521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JPY"/>
    <n v="105.9022104"/>
    <n v="0"/>
    <n v="27.526267542919264"/>
    <n v="0"/>
    <n v="17.757123186512409"/>
    <n v="0"/>
    <n v="13.850220289560646"/>
    <n v="0"/>
    <n v="12.085412086902352"/>
    <n v="53.712721084070758"/>
    <n v="41.338412288171405"/>
    <n v="27.243822817901005"/>
    <n v="23.168228149925355"/>
    <s v=""/>
    <n v="0.64509738411956163"/>
    <s v=""/>
    <n v="0.68059515947278781"/>
  </r>
  <r>
    <x v="3"/>
    <d v="2020-08-01T00:00:00"/>
    <x v="0"/>
    <x v="24"/>
    <n v="13666.987760080001"/>
    <n v="4084.4251275403026"/>
    <n v="4183.3376017352048"/>
    <n v="1330.9705985015464"/>
    <n v="12767.346938680001"/>
    <n v="3682.053977964707"/>
    <n v="3655.3263728611018"/>
    <n v="1037.2186677686273"/>
    <n v="7514.5219999999999"/>
    <n v="3469.5059004517398"/>
    <n v="3420.8223533795899"/>
    <n v="1887.1002994783571"/>
    <s v="Sprint Link Plus"/>
    <s v="Bebas Ikhtiar"/>
    <s v="FWD Loop"/>
    <s v="Bebas Optimal"/>
    <s v="Critical Armor"/>
    <s v="FWD Priority Protection"/>
    <s v="Bebas Rencana Optimal"/>
    <n v="0"/>
    <n v="0"/>
    <n v="0"/>
    <n v="7036.6745499999997"/>
    <n v="2340.0136900799998"/>
    <n v="153"/>
    <n v="2561"/>
    <n v="1487.50992"/>
    <n v="0"/>
    <n v="0"/>
    <n v="0"/>
    <n v="0"/>
    <n v="0"/>
    <n v="88.789600000000974"/>
    <n v="1360.186897792559"/>
    <n v="444.1549719531364"/>
    <n v="51.705067634338292"/>
    <n v="1104.941142051933"/>
    <n v="1085.3218527173494"/>
    <n v="0"/>
    <n v="0"/>
    <n v="0"/>
    <n v="0"/>
    <n v="0"/>
    <n v="38.115195390986401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3731.90322581"/>
    <n v="0.99527265342156024"/>
    <n v="0"/>
    <n v="0.29744057035468774"/>
    <n v="0"/>
    <n v="0.30464368506998735"/>
    <n v="0"/>
    <n v="9.6925428079037229E-2"/>
    <n v="0"/>
    <n v="0.90337154984613532"/>
    <n v="0.26052889646272925"/>
    <n v="0.25863774725513861"/>
    <n v="7.3389862430445013E-2"/>
    <n v="0.29885335373391703"/>
    <s v=""/>
    <n v="0.32586485415710764"/>
    <s v=""/>
  </r>
  <r>
    <x v="3"/>
    <d v="2020-08-01T00:00:00"/>
    <x v="0"/>
    <x v="25"/>
    <n v="11765.69361208"/>
    <n v="3511.8042278733178"/>
    <n v="3980.5012334271896"/>
    <n v="1435.3430736410401"/>
    <n v="11171.428570909997"/>
    <n v="3221.7972307235827"/>
    <n v="3198.4105761485948"/>
    <n v="907.56633430443731"/>
    <n v="9162.2573959199999"/>
    <n v="2865.17760940074"/>
    <n v="2167.5406376815999"/>
    <n v="854.83974598368206"/>
    <s v="Sprint Link Plus"/>
    <s v="Bebas Ikhtiar"/>
    <s v="FWD Loop"/>
    <s v="Bebas Optimal"/>
    <s v="Critical Armor"/>
    <s v="FWD Priority Protection"/>
    <s v="Bebas Rencana Optimal"/>
    <n v="0"/>
    <n v="0"/>
    <n v="0"/>
    <n v="3720.4994999999999"/>
    <n v="4942.7927920800003"/>
    <n v="204"/>
    <n v="681"/>
    <n v="2176.0337199999999"/>
    <n v="0"/>
    <n v="0"/>
    <n v="0"/>
    <n v="0"/>
    <n v="0"/>
    <n v="41.367600000000493"/>
    <n v="782.76866001903534"/>
    <n v="897.99075327873231"/>
    <n v="70.801116950107968"/>
    <n v="274.67236772806837"/>
    <n v="1469.8184770827415"/>
    <n v="0"/>
    <n v="0"/>
    <n v="0"/>
    <n v="0"/>
    <n v="0"/>
    <n v="15.752852814632206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3769.724137929999"/>
    <n v="0.854461098437716"/>
    <n v="0"/>
    <n v="0.25503809609371353"/>
    <n v="0"/>
    <n v="0.2890763237923209"/>
    <n v="0"/>
    <n v="0.10423905804236504"/>
    <n v="0"/>
    <n v="0.7904501060845891"/>
    <n v="0.22796278440520396"/>
    <n v="0.22630802884082613"/>
    <n v="6.4216129627126792E-2"/>
    <n v="0.29847830001859815"/>
    <s v=""/>
    <n v="0.40871955852455266"/>
    <s v=""/>
  </r>
  <r>
    <x v="3"/>
    <d v="2020-08-01T00:00:00"/>
    <x v="0"/>
    <x v="26"/>
    <n v="7705.0858868400001"/>
    <n v="3552.4828936089107"/>
    <n v="4855.9523851423819"/>
    <n v="2611.2888857404173"/>
    <n v="15161.22449008"/>
    <n v="4372.4390988380092"/>
    <n v="4340.7000678608638"/>
    <n v="1231.6971679801002"/>
    <n v="8483.5032118399995"/>
    <n v="3028.1658460826002"/>
    <n v="3341.1318924247098"/>
    <n v="1333.6713353965749"/>
    <s v="Sprint Link Plus"/>
    <s v="Bebas Ikhtiar"/>
    <s v="FWD Loop"/>
    <s v="Bebas Optimal"/>
    <s v="Critical Armor"/>
    <s v="FWD Priority Protection"/>
    <s v="Bebas Rencana Optimal"/>
    <n v="0"/>
    <n v="0"/>
    <n v="0"/>
    <n v="3913.3786249999998"/>
    <n v="950.8641018400001"/>
    <n v="141"/>
    <n v="515"/>
    <n v="2185.4737599999999"/>
    <n v="0"/>
    <n v="0"/>
    <n v="0"/>
    <n v="0"/>
    <n v="0"/>
    <n v="-0.63059999999995853"/>
    <n v="1104.5913158342801"/>
    <n v="266.00530777571845"/>
    <n v="63.884471240716266"/>
    <n v="354.00383102307615"/>
    <n v="1759.3230414540278"/>
    <n v="0"/>
    <n v="0"/>
    <n v="0"/>
    <n v="0"/>
    <n v="0"/>
    <n v="4.6749262810919845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5112.51612903"/>
    <n v="0.50984798434981404"/>
    <n v="0"/>
    <n v="0.23506892322085662"/>
    <n v="0"/>
    <n v="0.32131991414814537"/>
    <n v="0"/>
    <n v="0.17278981629831508"/>
    <n v="0"/>
    <n v="1.0727537154704112"/>
    <n v="0.30937806454983907"/>
    <n v="0.30713232487172526"/>
    <n v="8.7150461636496993E-2"/>
    <n v="0.4610568844763196"/>
    <s v=""/>
    <n v="0.73506022799947979"/>
    <s v=""/>
  </r>
  <r>
    <x v="3"/>
    <d v="2020-08-01T00:00:00"/>
    <x v="0"/>
    <x v="27"/>
    <n v="6683.8520394799998"/>
    <n v="4073.3449766547369"/>
    <n v="3749.1583076724069"/>
    <n v="2861.2795161172576"/>
    <n v="18399.999999759999"/>
    <n v="5499.4771155771823"/>
    <n v="5393.3461325338467"/>
    <n v="1576.8067448881436"/>
    <n v="8258.8970998799996"/>
    <n v="2530.1184411805302"/>
    <n v="2069.7536295412001"/>
    <n v="800.71330608733274"/>
    <s v="Sprint Link Plus"/>
    <s v="Bebas Ikhtiar"/>
    <s v="FWD Loop"/>
    <s v="Bebas Optimal"/>
    <s v="Critical Armor"/>
    <s v="FWD Priority Protection"/>
    <s v="Bebas Rencana Optimal"/>
    <n v="0"/>
    <n v="0"/>
    <n v="0"/>
    <n v="1144.8107496399994"/>
    <n v="1630.1999998400001"/>
    <n v="204"/>
    <n v="384.5"/>
    <n v="3318.2859899999999"/>
    <n v="0"/>
    <n v="0"/>
    <n v="0"/>
    <n v="0"/>
    <n v="0"/>
    <n v="2.0553000000004431"/>
    <n v="285.54245972789346"/>
    <n v="294.86799575015903"/>
    <n v="70.324215734564788"/>
    <n v="152.68347876489429"/>
    <n v="3269.0011353795435"/>
    <n v="0"/>
    <n v="0"/>
    <n v="0"/>
    <n v="0"/>
    <n v="0"/>
    <n v="0.92569129768190805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5820.87096774"/>
    <n v="0.42247054875227158"/>
    <n v="0"/>
    <n v="0.25746654434895572"/>
    <n v="0"/>
    <n v="0.2369754683744805"/>
    <n v="0"/>
    <n v="0.18085474067462098"/>
    <n v="0"/>
    <n v="1.3019178218298351"/>
    <n v="0.38912322106568797"/>
    <n v="0.38161377442034883"/>
    <n v="0.1115691740640294"/>
    <n v="0.60943075229589327"/>
    <s v=""/>
    <n v="0.70243977186216711"/>
    <s v=""/>
  </r>
  <r>
    <x v="3"/>
    <d v="2020-08-01T00:00:00"/>
    <x v="0"/>
    <x v="28"/>
    <n v="9543.196648000001"/>
    <n v="5410.2433460009952"/>
    <n v="5339.6581231014479"/>
    <n v="3811.3751916985611"/>
    <n v="11500.000000710001"/>
    <n v="3436.5830261481228"/>
    <n v="3370.8413331295196"/>
    <n v="985.50421555521643"/>
    <n v="9458.5333919999994"/>
    <n v="2947.03792211479"/>
    <n v="2368.4908977712998"/>
    <n v="937.36197823589316"/>
    <s v="Sprint Link Plus"/>
    <s v="Bebas Ikhtiar"/>
    <s v="FWD Loop"/>
    <s v="Bebas Optimal"/>
    <s v="Critical Armor"/>
    <s v="FWD Priority Protection"/>
    <s v="Bebas Rencana Optimal"/>
    <n v="0"/>
    <n v="0"/>
    <n v="0"/>
    <n v="2949.2357200000001"/>
    <n v="1574.6600080000001"/>
    <n v="162"/>
    <n v="245.75"/>
    <n v="4610.31412"/>
    <n v="0"/>
    <n v="0"/>
    <n v="0"/>
    <n v="0"/>
    <n v="0"/>
    <n v="1.2368000000010397"/>
    <n v="515.06197148914998"/>
    <n v="337.63634878548947"/>
    <n v="58.532640976083222"/>
    <n v="152.95153736373251"/>
    <n v="4345.5425797432717"/>
    <n v="0"/>
    <n v="0"/>
    <n v="0"/>
    <n v="0"/>
    <n v="0"/>
    <n v="0.51826764326824559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4837.54839"/>
    <n v="0.6431788053632761"/>
    <n v="0"/>
    <n v="0.36463189226377279"/>
    <n v="0"/>
    <n v="0.35987468972301345"/>
    <n v="0"/>
    <n v="0.25687364863236423"/>
    <n v="0"/>
    <n v="0.81369863870449755"/>
    <n v="0.24316025478252748"/>
    <n v="0.2385086090336524"/>
    <n v="6.9730733790027338E-2"/>
    <n v="0.56692149869245734"/>
    <s v=""/>
    <n v="0.70447389293787599"/>
    <s v=""/>
  </r>
  <r>
    <x v="3"/>
    <d v="2020-08-01T00:00:00"/>
    <x v="0"/>
    <x v="29"/>
    <n v="8484.8889098"/>
    <n v="3412.2076232776994"/>
    <n v="3691.8302165789714"/>
    <n v="1943.0183517215405"/>
    <n v="22999.999999389998"/>
    <n v="6874.5081040207006"/>
    <n v="6741.6826656085814"/>
    <n v="1971.0084311083685"/>
    <n v="4608.0951999999997"/>
    <n v="1518.9822186667"/>
    <n v="1310.0833973372"/>
    <n v="544.71209915244901"/>
    <s v="Sprint Link Plus"/>
    <s v="Bebas Ikhtiar"/>
    <s v="FWD Loop"/>
    <s v="Bebas Optimal"/>
    <s v="Critical Armor"/>
    <s v="FWD Priority Protection"/>
    <s v="Bebas Rencana Optimal"/>
    <n v="0"/>
    <n v="0"/>
    <n v="0"/>
    <n v="4731.2709999599992"/>
    <n v="941.25999984000021"/>
    <n v="204"/>
    <n v="350"/>
    <n v="2244.3572100000001"/>
    <n v="0"/>
    <n v="0"/>
    <n v="0"/>
    <n v="0"/>
    <n v="0"/>
    <n v="14.000700000000506"/>
    <n v="854.11689490165418"/>
    <n v="195.66811605724649"/>
    <n v="79.415049833046609"/>
    <n v="183.07516226431233"/>
    <n v="2093.9838551906005"/>
    <n v="0"/>
    <n v="0"/>
    <n v="0"/>
    <n v="0"/>
    <n v="0"/>
    <n v="5.9485450308392274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4121.866666669999"/>
    <n v="0.60083338202206493"/>
    <n v="0"/>
    <n v="0.24162582070903474"/>
    <n v="0"/>
    <n v="0.26142650286398167"/>
    <n v="0"/>
    <n v="0.13758934265449435"/>
    <n v="0"/>
    <n v="1.6273972772653593"/>
    <n v="0.48641546831820215"/>
    <n v="0.47701721802128072"/>
    <n v="0.13946146757990863"/>
    <n v="0.40215112531840203"/>
    <s v=""/>
    <n v="0.56943145501067582"/>
    <s v=""/>
  </r>
  <r>
    <x v="3"/>
    <d v="2020-08-01T00:00:00"/>
    <x v="0"/>
    <x v="30"/>
    <n v="6140.2081699199998"/>
    <n v="3278.1164201169686"/>
    <n v="3415.9985494857551"/>
    <n v="2257.5021552705684"/>
    <n v="19257.627118149998"/>
    <n v="6839.9958214367707"/>
    <n v="5565.2522148323815"/>
    <n v="1896.3201511686848"/>
    <n v="9088.6139000000003"/>
    <n v="3161.4435046608401"/>
    <n v="1679.4705728455001"/>
    <n v="-27.758537527873099"/>
    <s v="Sprint Link Plus"/>
    <s v="Bebas Ikhtiar"/>
    <s v="FWD Loop"/>
    <s v="Bebas Optimal"/>
    <s v="Critical Armor"/>
    <s v="FWD Priority Protection"/>
    <s v="Bebas Rencana Optimal"/>
    <n v="0"/>
    <n v="0"/>
    <n v="0"/>
    <n v="2319.0812500000002"/>
    <n v="597.88399992000006"/>
    <n v="198"/>
    <n v="167"/>
    <n v="1042.6129000000001"/>
    <n v="900.73519999999996"/>
    <n v="904.96461999999997"/>
    <n v="0"/>
    <n v="0"/>
    <n v="0"/>
    <n v="9.9301999999997861"/>
    <n v="510.32674509993092"/>
    <n v="111.03987817040174"/>
    <n v="73.849796039396054"/>
    <n v="80.172874686168228"/>
    <n v="1000.2261795247456"/>
    <n v="761.93774100319604"/>
    <n v="736.22361683643362"/>
    <n v="0"/>
    <n v="0"/>
    <n v="0"/>
    <n v="4.3395887566964575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4547.96774194"/>
    <n v="0.42206638609862568"/>
    <n v="0"/>
    <n v="0.22533157058539266"/>
    <n v="0"/>
    <n v="0.234809329390926"/>
    <n v="0"/>
    <n v="0.15517646143539812"/>
    <n v="0"/>
    <n v="1.3175716419095511"/>
    <n v="0.46798000967684528"/>
    <n v="0.38076438251453076"/>
    <n v="0.1297427580164672"/>
    <n v="0.53387708191653682"/>
    <s v=""/>
    <n v="0.68865832263212201"/>
    <s v=""/>
  </r>
  <r>
    <x v="3"/>
    <d v="2020-08-01T00:00:00"/>
    <x v="0"/>
    <x v="31"/>
    <n v="11553.925705"/>
    <n v="4601.9977082222968"/>
    <n v="4451.4841302163695"/>
    <n v="2249.0772972226564"/>
    <n v="18244.067796979998"/>
    <n v="6481.1290406354883"/>
    <n v="5272.3442036672868"/>
    <n v="1796.5138274204817"/>
    <n v="8024.3054099600004"/>
    <n v="2746.9049292043801"/>
    <n v="2709.9359210202997"/>
    <n v="968.81054731946381"/>
    <s v="Sprint Link Plus"/>
    <s v="Bebas Ikhtiar"/>
    <s v="FWD Loop"/>
    <s v="Bebas Optimal"/>
    <s v="Critical Armor"/>
    <s v="FWD Priority Protection"/>
    <s v="Bebas Rencana Optimal"/>
    <n v="0"/>
    <n v="0"/>
    <n v="0"/>
    <n v="7047.6250039999995"/>
    <n v="1465.56"/>
    <n v="114"/>
    <n v="419.97"/>
    <n v="619.85390000000007"/>
    <n v="777.5684"/>
    <n v="1101.266801"/>
    <n v="0"/>
    <n v="0"/>
    <n v="0"/>
    <n v="8.0816000000013446"/>
    <n v="1746.8910602872811"/>
    <n v="322.87759872077152"/>
    <n v="45.470839793857927"/>
    <n v="151.86167344229139"/>
    <n v="567.06593576086516"/>
    <n v="716.77654136317108"/>
    <n v="1047.5414791551436"/>
    <n v="0"/>
    <n v="0"/>
    <n v="0"/>
    <n v="3.5125796989150331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4692.4516129"/>
    <n v="0.78638514588372921"/>
    <n v="0"/>
    <n v="0.31322190669539002"/>
    <n v="0"/>
    <n v="0.30297762738983314"/>
    <n v="0"/>
    <n v="0.15307706000868923"/>
    <n v="0"/>
    <n v="1.2482257660769018"/>
    <n v="0.44342700059082435"/>
    <n v="0.36072415186557794"/>
    <n v="0.12291419180490433"/>
    <n v="0.39830598064437672"/>
    <s v=""/>
    <n v="0.4887176047924307"/>
    <s v=""/>
  </r>
  <r>
    <x v="3"/>
    <d v="2020-08-01T00:00:00"/>
    <x v="0"/>
    <x v="32"/>
    <n v="13817"/>
    <n v="3787.0063921904602"/>
    <n v="7244.4430370345572"/>
    <n v="2488.6068291758402"/>
    <n v="22298.305084979998"/>
    <n v="7919.7032866723666"/>
    <n v="6443.9762491114006"/>
    <n v="2195.7391224069702"/>
    <n v="9200.35241400001"/>
    <n v="3196.1010627014898"/>
    <n v="3011.7924336185001"/>
    <n v="1010.9540263645149"/>
    <s v="Sprint Link Plus"/>
    <s v="Bebas Ikhtiar"/>
    <s v="FWD Loop"/>
    <s v="Bebas Optimal"/>
    <s v="Critical Armor"/>
    <s v="FWD Priority Protection"/>
    <s v="Bebas Rencana Optimal"/>
    <n v="0"/>
    <n v="0"/>
    <n v="0"/>
    <n v="8290.1999999999989"/>
    <n v="2853.2104999999997"/>
    <n v="345.42500000000001"/>
    <n v="276.34000000000003"/>
    <n v="631.43689999999992"/>
    <n v="888.43309999999997"/>
    <n v="345.42500000000001"/>
    <n v="0"/>
    <n v="0"/>
    <n v="0"/>
    <n v="186.52950000000237"/>
    <n v="1658.1526439794018"/>
    <n v="659.74706664366795"/>
    <n v="83.067553258084232"/>
    <n v="124.42076194351337"/>
    <n v="548.2711697394368"/>
    <n v="355.31212387511459"/>
    <n v="279.79425000000003"/>
    <n v="0"/>
    <n v="0"/>
    <n v="0"/>
    <n v="78.24082275124124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4692.4516129"/>
    <n v="0"/>
    <n v="0.94041487180183381"/>
    <n v="0"/>
    <n v="0.25775183692730091"/>
    <n v="0"/>
    <n v="0.49307244481063478"/>
    <n v="0"/>
    <n v="0.16937995745998161"/>
    <n v="1.5256092696346468"/>
    <n v="0.54185162059882097"/>
    <n v="0.44088507451501097"/>
    <n v="0.15022845665072318"/>
    <s v=""/>
    <n v="0.27408311443804445"/>
    <s v=""/>
    <n v="0.65714355125141299"/>
  </r>
  <r>
    <x v="3"/>
    <d v="2020-08-01T00:00:00"/>
    <x v="0"/>
    <x v="33"/>
    <n v="15105.377404628189"/>
    <n v="6530.4968345107136"/>
    <n v="7930.3009555668659"/>
    <n v="4284.6600143275673"/>
    <n v="23460.00000023"/>
    <n v="8391.1470610199449"/>
    <n v="6935.7820817138854"/>
    <n v="2373.959480509991"/>
    <n v="9349.850819719999"/>
    <n v="2259.44719378026"/>
    <n v="2761.358261632"/>
    <n v="634.0690321059933"/>
    <s v="Sprint Link Plus"/>
    <s v="Bebas Ikhtiar"/>
    <s v="FWD Loop"/>
    <s v="Bebas Optimal"/>
    <s v="Critical Armor"/>
    <s v="FWD Priority Protection"/>
    <s v="Bebas Rencana Optimal"/>
    <n v="0"/>
    <n v="0"/>
    <n v="0"/>
    <n v="5060.3014305215465"/>
    <n v="3398.7099160164908"/>
    <n v="377.63443511281503"/>
    <n v="302.10754820584026"/>
    <n v="4252.1637393477586"/>
    <n v="1208.4301923702551"/>
    <n v="302.10754809256377"/>
    <n v="0"/>
    <n v="0"/>
    <n v="0"/>
    <n v="203.92259496091992"/>
    <n v="1012.1290434913577"/>
    <n v="785.88274418050378"/>
    <n v="90.813254833380114"/>
    <n v="136.02247715376876"/>
    <n v="3692.1168010527772"/>
    <n v="483.28894792985204"/>
    <n v="244.70711395497668"/>
    <n v="0"/>
    <n v="0"/>
    <n v="0"/>
    <n v="85.536451914097029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4692.4516129"/>
    <n v="0"/>
    <n v="1.0281046215163736"/>
    <n v="0"/>
    <n v="0.44447972377713502"/>
    <n v="0"/>
    <n v="0.53975341655058073"/>
    <n v="0"/>
    <n v="0.29162321763684612"/>
    <n v="1.6050903120025999"/>
    <n v="0.57410694177750032"/>
    <n v="0.47453353049492919"/>
    <n v="0.16242196774151552"/>
    <s v=""/>
    <n v="0.43232927318385389"/>
    <s v=""/>
    <n v="0.65610015943734679"/>
  </r>
  <r>
    <x v="3"/>
    <d v="2020-08-01T00:00:00"/>
    <x v="0"/>
    <x v="34"/>
    <n v="16324.7886154426"/>
    <n v="6530.9161226419683"/>
    <n v="8314.9685934496138"/>
    <n v="4165.9862018220629"/>
    <n v="25694.285713469995"/>
    <n v="9190.8167519788221"/>
    <n v="7596.3327559768086"/>
    <n v="2600.050859608858"/>
    <n v="10976.979804000001"/>
    <n v="3585.5658026678402"/>
    <n v="2674.0199951640002"/>
    <n v="814.38312297856999"/>
    <s v="Sprint Link Plus"/>
    <s v="Bebas Ikhtiar"/>
    <s v="FWD Loop"/>
    <s v="Bebas Optimal"/>
    <s v="Critical Armor"/>
    <s v="FWD Priority Protection"/>
    <s v="Bebas Rencana Optimal"/>
    <n v="0"/>
    <n v="0"/>
    <n v="0"/>
    <n v="5632.0520722995852"/>
    <n v="4081.1971538306689"/>
    <n v="408.11971538294193"/>
    <n v="326.495772431273"/>
    <n v="3615.940678261014"/>
    <n v="1632.4788615442601"/>
    <n v="408.11971538606502"/>
    <n v="0"/>
    <n v="0"/>
    <n v="0"/>
    <n v="220.384646306793"/>
    <n v="1126.4869405699776"/>
    <n v="943.69407747317314"/>
    <n v="98.144332903659873"/>
    <n v="147.00315834609412"/>
    <n v="3139.6898492609698"/>
    <n v="652.87924490383818"/>
    <n v="330.57696946271267"/>
    <n v="0"/>
    <n v="0"/>
    <n v="0"/>
    <n v="92.441549721543197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4692.4516129"/>
    <n v="0"/>
    <n v="1.1111003830776209"/>
    <n v="0"/>
    <n v="0.44450826143322547"/>
    <n v="0"/>
    <n v="0.56593472706413783"/>
    <n v="0"/>
    <n v="0.2835460215614608"/>
    <n v="1.7579560559298026"/>
    <n v="0.62881888012991394"/>
    <n v="0.51972720005314788"/>
    <n v="0.177890726574224"/>
    <s v=""/>
    <n v="0.40006129797380541"/>
    <s v=""/>
    <n v="0.63788695545775675"/>
  </r>
  <r>
    <x v="3"/>
    <d v="2020-08-01T00:00:00"/>
    <x v="0"/>
    <x v="35"/>
    <n v="25558.0790563878"/>
    <n v="9696.3807289209617"/>
    <n v="12686.417081055932"/>
    <n v="6050.4533619396025"/>
    <n v="29045.714285849997"/>
    <n v="10389.313132254867"/>
    <n v="8587.1587678124251"/>
    <n v="2939.1879282534705"/>
    <n v="38625.592078000001"/>
    <n v="15051.202374749701"/>
    <n v="9503.1227410764004"/>
    <n v="3232.5155760443185"/>
    <s v="Sprint Link Plus"/>
    <s v="Bebas Ikhtiar"/>
    <s v="FWD Loop"/>
    <s v="Bebas Optimal"/>
    <s v="Critical Armor"/>
    <s v="FWD Priority Protection"/>
    <s v="Bebas Rencana Optimal"/>
    <n v="0"/>
    <n v="0"/>
    <n v="0"/>
    <n v="9200.9084602555977"/>
    <n v="6900.681345177768"/>
    <n v="638.95197640480569"/>
    <n v="383.37118603747956"/>
    <n v="4894.3721392050766"/>
    <n v="2555.8079056387801"/>
    <n v="638.95197640969502"/>
    <n v="0"/>
    <n v="0"/>
    <n v="0"/>
    <n v="345.03406725860077"/>
    <n v="1840.3067103791552"/>
    <n v="1595.6426191911578"/>
    <n v="153.65470747445721"/>
    <n v="172.61104101511927"/>
    <n v="4249.7407704587267"/>
    <n v="1022.147345892647"/>
    <n v="517.55110089185303"/>
    <n v="0"/>
    <n v="0"/>
    <n v="0"/>
    <n v="144.72643361784617"/>
    <s v="Unit Link"/>
    <s v="Unit Link"/>
    <s v="Unit Link"/>
    <s v="Unit Link"/>
    <s v="Endowment"/>
    <s v="Traditional"/>
    <s v="Traditional"/>
    <n v="0"/>
    <n v="0"/>
    <n v="0"/>
    <n v="0.32716421990283767"/>
    <n v="0.28248828563292316"/>
    <n v="0.75578864020735625"/>
    <n v="2.3480797011074153E-2"/>
    <n v="0.78939657753623338"/>
    <n v="0.9841400679917448"/>
    <n v="0.37407084610477526"/>
    <n v="0"/>
    <n v="0"/>
    <n v="0"/>
    <s v="IDR"/>
    <n v="14692.4516129"/>
    <n v="0"/>
    <n v="1.7395380791281803"/>
    <n v="0"/>
    <n v="0.65995662156256629"/>
    <n v="0"/>
    <n v="0.86346495569992099"/>
    <n v="0"/>
    <n v="0.41180692789400053"/>
    <n v="1.9872546719930211"/>
    <n v="0.71081781145695588"/>
    <n v="0.58751770442066398"/>
    <n v="0.20109386482303437"/>
    <s v=""/>
    <n v="0.37938613099709928"/>
    <s v=""/>
    <n v="0.62399090249139921"/>
  </r>
  <r>
    <x v="3"/>
    <d v="2020-08-01T00:00:00"/>
    <x v="1"/>
    <x v="24"/>
    <n v="10848.734859999999"/>
    <n v="2898.5488977744453"/>
    <n v="333.90347870870704"/>
    <n v="214.94146344432406"/>
    <n v="9436.7346937799994"/>
    <n v="5344.1882070471138"/>
    <n v="636.79590381688263"/>
    <n v="467.43553469852452"/>
    <n v="3852.2954420000001"/>
    <n v="591.18215790921602"/>
    <n v="258.51156564000098"/>
    <n v="-66.5765270407542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149.39099999999999"/>
    <n v="1845"/>
    <n v="7582.9000800000003"/>
    <n v="990"/>
    <n v="46.8"/>
    <n v="15"/>
    <n v="77.944000000000003"/>
    <n v="0"/>
    <n v="0"/>
    <n v="0"/>
    <n v="141.69977999999867"/>
    <n v="-5.1490156792931838"/>
    <n v="1966.6932470644433"/>
    <n v="472.95040024468489"/>
    <n v="229.31652355118214"/>
    <n v="10.33643105100359"/>
    <n v="13.030244892844491"/>
    <n v="74.653639950695009"/>
    <n v="0"/>
    <n v="0"/>
    <n v="0"/>
    <n v="136.71742669888528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3731.90322581"/>
    <n v="0.79003869176772967"/>
    <n v="0"/>
    <n v="0.21108136651636428"/>
    <n v="0"/>
    <n v="2.4315892212312847E-2"/>
    <n v="0"/>
    <n v="1.5652707414972725E-2"/>
    <n v="0"/>
    <n v="0.66770940640610565"/>
    <n v="0.37813553641620778"/>
    <n v="4.5057387829252761E-2"/>
    <n v="3.3074057238505712E-2"/>
    <n v="0.26717851760407441"/>
    <s v=""/>
    <n v="7.4154851625708201E-2"/>
    <s v=""/>
  </r>
  <r>
    <x v="3"/>
    <d v="2020-08-01T00:00:00"/>
    <x v="1"/>
    <x v="25"/>
    <n v="4865.03024"/>
    <n v="2634.5254733360534"/>
    <n v="1646.3228586459086"/>
    <n v="1348.6815326529668"/>
    <n v="8257.1428572299992"/>
    <n v="4676.1646811679029"/>
    <n v="557.19641590640788"/>
    <n v="409.00609286072989"/>
    <n v="1193.8810900000001"/>
    <n v="189.52330535492399"/>
    <n v="228.18002715066399"/>
    <n v="-58.575189530432795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161.56800000000001"/>
    <n v="160"/>
    <n v="1116.64348"/>
    <n v="396"/>
    <n v="117"/>
    <n v="30"/>
    <n v="2717.32"/>
    <n v="0"/>
    <n v="0"/>
    <n v="0"/>
    <n v="166.49875999999995"/>
    <n v="-13.979135913317538"/>
    <n v="89.001214944347964"/>
    <n v="86.742259921332348"/>
    <n v="95.845735345032921"/>
    <n v="25.685336987209208"/>
    <n v="29.388866855799019"/>
    <n v="2209.9849321440829"/>
    <n v="0"/>
    <n v="0"/>
    <n v="0"/>
    <n v="111.85626305156666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3769.724137929999"/>
    <n v="0.35331355888233207"/>
    <n v="0"/>
    <n v="0.1913273967543769"/>
    <n v="0"/>
    <n v="0.11956106325405297"/>
    <n v="0"/>
    <n v="9.7945428618856398E-2"/>
    <n v="0"/>
    <n v="0.58424573061754781"/>
    <n v="0.33086859436430055"/>
    <n v="3.9425214355311058E-2"/>
    <n v="2.8939800083658603E-2"/>
    <n v="0.54152293888640934"/>
    <s v=""/>
    <n v="0.51192578940797062"/>
    <s v=""/>
  </r>
  <r>
    <x v="3"/>
    <d v="2020-08-01T00:00:00"/>
    <x v="1"/>
    <x v="26"/>
    <n v="5130.3152799999998"/>
    <n v="2475.8413561019875"/>
    <n v="1606.2042618365267"/>
    <n v="1677.8112328053412"/>
    <n v="11206.122448610002"/>
    <n v="6346.2234958730423"/>
    <n v="756.195135732381"/>
    <n v="555.07969745509718"/>
    <n v="2038.637806"/>
    <n v="463.33730936408"/>
    <n v="344.08479108738601"/>
    <n v="-23.173903353964999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254.24100000000001"/>
    <n v="165"/>
    <n v="3215.6105200000002"/>
    <n v="14"/>
    <n v="192.6"/>
    <n v="0"/>
    <n v="1144.8905"/>
    <n v="0"/>
    <n v="0"/>
    <n v="0"/>
    <n v="143.97325999999975"/>
    <n v="9.7589753016834777"/>
    <n v="323.04389111530588"/>
    <n v="566.96089068038521"/>
    <n v="4.130194907956362"/>
    <n v="49.223021537209981"/>
    <n v="3.638318455328077"/>
    <n v="1390.804731118596"/>
    <n v="0"/>
    <n v="0"/>
    <n v="0"/>
    <n v="128.28133298552234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5112.51612903"/>
    <n v="0.3394745941838932"/>
    <n v="0"/>
    <n v="0.1638272101722415"/>
    <n v="0"/>
    <n v="0.10628304698720088"/>
    <n v="0"/>
    <n v="0.11102130303652036"/>
    <n v="0"/>
    <n v="0.79290492008929614"/>
    <n v="0.44903594949457182"/>
    <n v="5.3505648043688007E-2"/>
    <n v="3.9275442970767939E-2"/>
    <n v="0.48259048829879858"/>
    <s v=""/>
    <n v="0.67767315893249302"/>
    <s v=""/>
  </r>
  <r>
    <x v="3"/>
    <d v="2020-08-01T00:00:00"/>
    <x v="1"/>
    <x v="27"/>
    <n v="1858.8941862000001"/>
    <n v="1301.5834310274045"/>
    <n v="1029.5577985390453"/>
    <n v="755.46031320759289"/>
    <n v="13600.00000025"/>
    <n v="7698.6290539662668"/>
    <n v="917.73527312295607"/>
    <n v="673.65709412401611"/>
    <n v="3991.190658"/>
    <n v="1569.7860487921"/>
    <n v="478.06184201428698"/>
    <n v="30.889135136326001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123"/>
    <n v="420"/>
    <n v="15.157"/>
    <n v="0"/>
    <n v="43.8"/>
    <n v="0"/>
    <n v="1193.96875"/>
    <n v="0"/>
    <n v="0"/>
    <n v="0"/>
    <n v="62.968436200000269"/>
    <n v="-12.813648099707905"/>
    <n v="415.3939319583323"/>
    <n v="-8.9175806664327144"/>
    <n v="0.19998882316756247"/>
    <n v="11.765851363404796"/>
    <n v="2.0640103849627077E-2"/>
    <n v="882.49085310278053"/>
    <n v="0"/>
    <n v="0"/>
    <n v="0"/>
    <n v="13.443394442010344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5820.87096774"/>
    <n v="0.1174963243168111"/>
    <n v="0"/>
    <n v="8.2270023798401204E-2"/>
    <n v="0"/>
    <n v="6.5075924115580899E-2"/>
    <n v="0"/>
    <n v="4.77508674932016E-2"/>
    <n v="0"/>
    <n v="0.96228708573055355"/>
    <n v="0.544727302670999"/>
    <n v="6.4935647163925664E-2"/>
    <n v="4.766555307899973E-2"/>
    <n v="0.70019231900882706"/>
    <s v=""/>
    <n v="0.58041635687638593"/>
    <s v=""/>
  </r>
  <r>
    <x v="3"/>
    <d v="2020-08-01T00:00:00"/>
    <x v="1"/>
    <x v="28"/>
    <n v="2272.0439999999999"/>
    <n v="1449.2955926184397"/>
    <n v="633.44264377981438"/>
    <n v="559.49854843397782"/>
    <n v="8500.0000004699996"/>
    <n v="4811.1989320683288"/>
    <n v="573.58454575722408"/>
    <n v="421.03568382762978"/>
    <n v="5938.8581599999998"/>
    <n v="4390.3912033205006"/>
    <n v="742.45275983358204"/>
    <n v="256.13714677922798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164.3"/>
    <n v="650"/>
    <n v="468.96749999999997"/>
    <n v="104"/>
    <n v="117.6"/>
    <n v="0"/>
    <n v="741.35249999999996"/>
    <n v="0"/>
    <n v="0"/>
    <n v="0"/>
    <n v="25.823999999999728"/>
    <n v="5.1583535914597887"/>
    <n v="654.28992626477168"/>
    <n v="46.021774486308061"/>
    <n v="25.873423134172807"/>
    <n v="30.419060737474709"/>
    <n v="1.3414211501553599E-3"/>
    <n v="686.54648389008048"/>
    <n v="0"/>
    <n v="0"/>
    <n v="0"/>
    <n v="0.98522909302187145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4837.54839"/>
    <n v="0.15312799259554766"/>
    <n v="0"/>
    <n v="9.7677564684150606E-2"/>
    <n v="0"/>
    <n v="4.2691867088145978E-2"/>
    <n v="0"/>
    <n v="3.7708288035714896E-2"/>
    <n v="0"/>
    <n v="0.60142942860379578"/>
    <n v="0.34042313228859394"/>
    <n v="4.0584779481371791E-2"/>
    <n v="2.9790970674383299E-2"/>
    <n v="0.63788183354655092"/>
    <s v=""/>
    <n v="0.38604860960291254"/>
    <s v=""/>
  </r>
  <r>
    <x v="3"/>
    <d v="2020-08-01T00:00:00"/>
    <x v="1"/>
    <x v="29"/>
    <n v="3506.3582500000002"/>
    <n v="3631.8987816364402"/>
    <n v="834.84922938744705"/>
    <n v="993.09410342276192"/>
    <n v="17000.000000159998"/>
    <n v="9623.4166332627574"/>
    <n v="1147.1690915218787"/>
    <n v="842.07136765546841"/>
    <n v="5323.6446900000001"/>
    <n v="3741.86317605881"/>
    <n v="403.96903253821"/>
    <n v="146.21177352575199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54.6"/>
    <n v="1694"/>
    <n v="643.85699999999997"/>
    <n v="47.5"/>
    <n v="60.6"/>
    <n v="0"/>
    <n v="957.75725"/>
    <n v="0"/>
    <n v="0"/>
    <n v="0"/>
    <n v="48.044000000000324"/>
    <n v="-6.927235113537896"/>
    <n v="2117.7422828832837"/>
    <n v="50.784626122840756"/>
    <n v="12.925267089721734"/>
    <n v="36.677988438114021"/>
    <n v="-6.9856902781203385E-3"/>
    <n v="1406.5272680199712"/>
    <n v="0"/>
    <n v="0"/>
    <n v="0"/>
    <n v="14.175569886324638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4121.866666669999"/>
    <n v="0.2482928307399758"/>
    <n v="0"/>
    <n v="0.25718262800259523"/>
    <n v="0"/>
    <n v="5.9117484189100358E-2"/>
    <n v="0"/>
    <n v="7.032314685186998E-2"/>
    <n v="0"/>
    <n v="1.2028588571524015"/>
    <n v="0.68091834901640624"/>
    <n v="8.1169558963269342E-2"/>
    <n v="5.9581941348781378E-2"/>
    <n v="1.0358036808236692"/>
    <s v=""/>
    <n v="0.27343661349926152"/>
    <s v=""/>
  </r>
  <r>
    <x v="3"/>
    <d v="2020-08-01T00:00:00"/>
    <x v="1"/>
    <x v="30"/>
    <n v="3219.8418499999998"/>
    <n v="2364.8440023809449"/>
    <n v="1132.094297479442"/>
    <n v="1218.2825103334069"/>
    <n v="12179.590050490004"/>
    <n v="6893.6623744719027"/>
    <n v="821.88525012181447"/>
    <n v="603.29906181550894"/>
    <n v="9349.0874999999996"/>
    <n v="5338.4612046500797"/>
    <n v="533.64412698639001"/>
    <n v="383.13540952558998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101.4"/>
    <n v="874"/>
    <n v="442.31743999999998"/>
    <n v="425"/>
    <n v="166.8"/>
    <n v="0"/>
    <n v="1171.498"/>
    <n v="0"/>
    <n v="0"/>
    <n v="0"/>
    <n v="38.826409999999669"/>
    <n v="-17.258327408109714"/>
    <n v="1001.6272592269729"/>
    <n v="34.819448737415605"/>
    <n v="108.28194421209687"/>
    <n v="43.094772025160133"/>
    <n v="-1.0665500477701426E-4"/>
    <n v="1182.4850749039936"/>
    <n v="0"/>
    <n v="0"/>
    <n v="0"/>
    <n v="11.793937338420392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4547.96774194"/>
    <n v="0.22132588600107989"/>
    <n v="0"/>
    <n v="0.16255493855429654"/>
    <n v="0"/>
    <n v="7.7818037375471605E-2"/>
    <n v="0"/>
    <n v="8.3742453375205694E-2"/>
    <n v="0"/>
    <n v="0.83330528533730186"/>
    <n v="0.4716517771258828"/>
    <n v="5.6231886297332681E-2"/>
    <n v="4.1276618898160165E-2"/>
    <n v="0.73445967614246177"/>
    <s v=""/>
    <n v="0.51516400621217717"/>
    <s v=""/>
  </r>
  <r>
    <x v="3"/>
    <d v="2020-08-01T00:00:00"/>
    <x v="1"/>
    <x v="31"/>
    <n v="4807.6712099999995"/>
    <n v="2765.7272973223503"/>
    <n v="1003.0417226682559"/>
    <n v="955.43056974771503"/>
    <n v="13584.900691069999"/>
    <n v="7690.2902380715732"/>
    <n v="916.71636369315127"/>
    <n v="672.90917082820135"/>
    <n v="7305.7856000000002"/>
    <n v="4380.69228570013"/>
    <n v="529.16995835606008"/>
    <n v="396.67478338229103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131.80000000000001"/>
    <n v="1100"/>
    <n v="2278.5582400000003"/>
    <n v="0.96"/>
    <n v="76.2"/>
    <n v="0"/>
    <n v="1167.2942499999999"/>
    <n v="0"/>
    <n v="0"/>
    <n v="0"/>
    <n v="52.858719999999039"/>
    <n v="-12.057619361395597"/>
    <n v="1313.0023634700042"/>
    <n v="289.69737113903636"/>
    <n v="-0.13398854825520698"/>
    <n v="20.986403116446375"/>
    <n v="4.6074069522321222E-5"/>
    <n v="1106.0429882447199"/>
    <n v="0"/>
    <n v="0"/>
    <n v="0"/>
    <n v="48.189733187724642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4692.4516129"/>
    <n v="0.32722048958656125"/>
    <n v="0"/>
    <n v="0.18824137524428097"/>
    <n v="0"/>
    <n v="6.8269186729026446E-2"/>
    <n v="0"/>
    <n v="6.5028668796761266E-2"/>
    <n v="0"/>
    <n v="0.92945407027025173"/>
    <n v="0.52615559921124611"/>
    <n v="6.2720057723943026E-2"/>
    <n v="4.6039215300232715E-2"/>
    <n v="0.57527380232858116"/>
    <s v=""/>
    <n v="0.34545364276250912"/>
    <s v=""/>
  </r>
  <r>
    <x v="3"/>
    <d v="2020-08-01T00:00:00"/>
    <x v="1"/>
    <x v="32"/>
    <n v="7990.3662693642"/>
    <n v="5583.8214649910387"/>
    <n v="1854.3946342104093"/>
    <n v="1289.997707294089"/>
    <n v="18435.509258909995"/>
    <n v="10435.081892850212"/>
    <n v="1244.0380239165547"/>
    <n v="913.17732326070916"/>
    <n v="8563.2867800000004"/>
    <n v="8980.0651424183288"/>
    <n v="682.63861727586993"/>
    <n v="740.42967760924694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531.47049905921324"/>
    <n v="3116.2428450520383"/>
    <n v="399.51831346821001"/>
    <n v="718.78138812692589"/>
    <n v="633.15331416486913"/>
    <n v="266.38443258043674"/>
    <n v="1677.976916566482"/>
    <n v="0"/>
    <n v="0"/>
    <n v="0"/>
    <n v="646.83856034602422"/>
    <n v="-5.7798740354516092"/>
    <n v="3456.3661025847609"/>
    <n v="85.783602589855818"/>
    <n v="190.88150393121882"/>
    <n v="160.90543036614378"/>
    <n v="264.96948981359429"/>
    <n v="1108.7539845150816"/>
    <n v="0"/>
    <n v="0"/>
    <n v="0"/>
    <n v="321.94122522583575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4692.4516129"/>
    <n v="0"/>
    <n v="0.5438415915794913"/>
    <n v="0"/>
    <n v="0.38004695282361406"/>
    <n v="0"/>
    <n v="0.12621410524723098"/>
    <n v="0"/>
    <n v="8.7800031014665283E-2"/>
    <n v="1.2613238409215923"/>
    <n v="0.71394922638548253"/>
    <n v="8.5114807328718844E-2"/>
    <n v="6.2477923047393892E-2"/>
    <s v=""/>
    <n v="0.69881921263108104"/>
    <s v=""/>
    <n v="0.23102416783595342"/>
  </r>
  <r>
    <x v="3"/>
    <d v="2020-08-01T00:00:00"/>
    <x v="1"/>
    <x v="33"/>
    <n v="10518"/>
    <n v="7129.009158886056"/>
    <n v="2465.664227092625"/>
    <n v="1767.67599278237"/>
    <n v="17287.632840659997"/>
    <n v="9786.0685936868922"/>
    <n v="1166.5787092751084"/>
    <n v="856.31886057612303"/>
    <n v="3677.34593"/>
    <n v="1555.0064834221498"/>
    <n v="265.34503886389001"/>
    <n v="179.129765355372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796.2540131065939"/>
    <n v="3711.4430205698068"/>
    <n v="525.9"/>
    <n v="736.2600000000001"/>
    <n v="906.14463332593971"/>
    <n v="504.54608038806919"/>
    <n v="2121.9414792462499"/>
    <n v="0"/>
    <n v="0"/>
    <n v="0"/>
    <n v="1215.5107733633408"/>
    <n v="-8.6594606927866238"/>
    <n v="4116.5295793107944"/>
    <n v="112.91997157871191"/>
    <n v="195.52317075241552"/>
    <n v="230.28165364908048"/>
    <n v="501.86610460994899"/>
    <n v="1402.1117017729337"/>
    <n v="0"/>
    <n v="0"/>
    <n v="0"/>
    <n v="578.43643790495798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4692.4516129"/>
    <n v="0"/>
    <n v="0.71587780427094794"/>
    <n v="0"/>
    <n v="0.4852157656675059"/>
    <n v="0"/>
    <n v="0.16781843439441838"/>
    <n v="0"/>
    <n v="0.12031184715492595"/>
    <n v="1.1827882348563217"/>
    <n v="0.66954492293971624"/>
    <n v="7.9815182626923123E-2"/>
    <n v="5.8587770975377873E-2"/>
    <s v=""/>
    <n v="0.67779132524111574"/>
    <s v=""/>
    <n v="0.2479553544378639"/>
  </r>
  <r>
    <x v="3"/>
    <d v="2020-08-01T00:00:00"/>
    <x v="1"/>
    <x v="34"/>
    <n v="11209"/>
    <n v="7530.7153560703746"/>
    <n v="2744.7480727983075"/>
    <n v="2097.5046561832755"/>
    <n v="20763.659963600003"/>
    <n v="11753.984874880971"/>
    <n v="1401.1428786217705"/>
    <n v="1028.4990319574583"/>
    <n v="8010.0786600000001"/>
    <n v="4239.2243452366301"/>
    <n v="240.92682604993001"/>
    <n v="126.839801953329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921.62788584228849"/>
    <n v="3586.88"/>
    <n v="560.45000000000005"/>
    <n v="560.39996302400004"/>
    <n v="968.22414394843406"/>
    <n v="593.97247971052616"/>
    <n v="2241.8000000000002"/>
    <n v="0"/>
    <n v="0"/>
    <n v="0"/>
    <n v="1775.6455274747514"/>
    <n v="-10.022932782078113"/>
    <n v="3978.3710905986504"/>
    <n v="120.33846372178948"/>
    <n v="148.82130994484137"/>
    <n v="246.05813329494237"/>
    <n v="590.81750156210842"/>
    <n v="1481.3104149089399"/>
    <n v="0"/>
    <n v="0"/>
    <n v="0"/>
    <n v="975.02137482118042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4692.4516129"/>
    <n v="0"/>
    <n v="0.76290875718511653"/>
    <n v="0"/>
    <n v="0.51255675733914907"/>
    <n v="0"/>
    <n v="0.18681348389729685"/>
    <n v="0"/>
    <n v="0.14276069858495655"/>
    <n v="1.4206116559660649"/>
    <n v="0.80418615728523335"/>
    <n v="9.5863634278993595E-2"/>
    <n v="7.0368023532940499E-2"/>
    <s v=""/>
    <n v="0.67184542386210855"/>
    <s v=""/>
    <n v="0.27852661493738634"/>
  </r>
  <r>
    <x v="3"/>
    <d v="2020-08-01T00:00:00"/>
    <x v="1"/>
    <x v="35"/>
    <n v="11118"/>
    <n v="7421.958037775461"/>
    <n v="2327.9888775389968"/>
    <n v="1814.9903275802635"/>
    <n v="19748.707195250001"/>
    <n v="11178.355204509528"/>
    <n v="1332.653323016315"/>
    <n v="978.22475749667058"/>
    <n v="10247.3417665"/>
    <n v="9688.241066381901"/>
    <n v="637.2753304874999"/>
    <n v="2433.7047003744501"/>
    <s v="Bebas Investa Link"/>
    <s v="Maxima Invest Link"/>
    <s v="Fortuna Investment Link IDR"/>
    <s v="Bebas Investa Prima Syariah"/>
    <s v="Term ROP Mestika - ProFuture"/>
    <s v="Perancang Dana Pro Optimal"/>
    <s v="Mutliple Protection"/>
    <n v="0"/>
    <n v="0"/>
    <n v="0"/>
    <n v="988.35670479757732"/>
    <n v="3780.1200000000003"/>
    <n v="555.9"/>
    <n v="555.83684976000006"/>
    <n v="1050.4350911964511"/>
    <n v="611.22218834555929"/>
    <n v="1667.7"/>
    <n v="0"/>
    <n v="0"/>
    <n v="0"/>
    <n v="1908.4291659004109"/>
    <n v="-10.748625306458573"/>
    <n v="4192.7023282054761"/>
    <n v="119.36149876517577"/>
    <n v="147.60951740704263"/>
    <n v="266.95068420135044"/>
    <n v="607.97558565952568"/>
    <n v="1101.9633236428522"/>
    <n v="0"/>
    <n v="0"/>
    <n v="0"/>
    <n v="996.14372520049665"/>
    <s v="Unit Link"/>
    <s v="Unit Link"/>
    <s v="Unit Link"/>
    <s v="Unit Link"/>
    <s v="Unit Link"/>
    <s v="Unit Link"/>
    <s v="Endowment"/>
    <n v="0"/>
    <n v="0"/>
    <n v="0"/>
    <n v="0.19402128994555237"/>
    <n v="6.9993448959413063E-2"/>
    <n v="6.8794307890517319E-4"/>
    <n v="0.12903996202721249"/>
    <n v="5.0559825390797557E-2"/>
    <n v="0.27210179328265643"/>
    <n v="0.75477130373282875"/>
    <n v="0"/>
    <n v="0"/>
    <n v="0"/>
    <s v="IDR"/>
    <n v="14692.4516129"/>
    <n v="0"/>
    <n v="0.75671510057847491"/>
    <n v="0"/>
    <n v="0.50515449928444667"/>
    <n v="0"/>
    <n v="0.15844795265447859"/>
    <n v="0"/>
    <n v="0.12353216300448447"/>
    <n v="1.3511704430247675"/>
    <n v="0.76480262756633333"/>
    <n v="9.1177704092522918E-2"/>
    <n v="6.6928349582421359E-2"/>
    <s v=""/>
    <n v="0.66756233475224502"/>
    <s v=""/>
    <n v="0.24454332917843602"/>
  </r>
  <r>
    <x v="3"/>
    <d v="2020-08-01T00:00:00"/>
    <x v="7"/>
    <x v="24"/>
    <n v="60184.106005250003"/>
    <n v="6593.2230765570257"/>
    <n v="60184.106005250003"/>
    <n v="6593.2230765570257"/>
    <n v="61756.017545499999"/>
    <n v="4843.6958152199622"/>
    <n v="61756.017545499999"/>
    <n v="4843.6958152199622"/>
    <n v="59041.532310679999"/>
    <n v="4630.288748460317"/>
    <n v="59041.532310679999"/>
    <n v="4630.2887484603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31.90322581"/>
    <n v="4.3827942139972329"/>
    <n v="0"/>
    <n v="0.48013905779387062"/>
    <n v="0"/>
    <n v="4.3827942139972329"/>
    <n v="0"/>
    <n v="0.48013905779387062"/>
    <n v="0"/>
    <n v="4.3696336874332147"/>
    <n v="0.34272249486085404"/>
    <n v="4.3696336874332147"/>
    <n v="0.34272249486085404"/>
    <n v="0.10955090162811229"/>
    <s v=""/>
    <n v="1"/>
    <s v=""/>
  </r>
  <r>
    <x v="3"/>
    <d v="2020-08-01T00:00:00"/>
    <x v="7"/>
    <x v="25"/>
    <n v="9545.4096184399878"/>
    <n v="790.8525638477671"/>
    <n v="9545.4096184399878"/>
    <n v="790.8525638477671"/>
    <n v="10857.502507490002"/>
    <n v="851.5840487383947"/>
    <n v="10857.502507490002"/>
    <n v="851.5840487383947"/>
    <n v="10380.261074754999"/>
    <n v="1272.9560543380244"/>
    <n v="10380.261074754999"/>
    <n v="1272.9560543380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69.724137929999"/>
    <n v="0.6932172004917847"/>
    <n v="0"/>
    <n v="5.7434161783189934E-2"/>
    <n v="0"/>
    <n v="0.6932172004917847"/>
    <n v="0"/>
    <n v="5.7434161783189934E-2"/>
    <n v="0"/>
    <n v="0.76823782691563769"/>
    <n v="6.0255024448531751E-2"/>
    <n v="0.76823782691563769"/>
    <n v="6.0255024448531751E-2"/>
    <n v="8.2851610927202585E-2"/>
    <s v=""/>
    <n v="1"/>
    <s v=""/>
  </r>
  <r>
    <x v="3"/>
    <d v="2020-08-01T00:00:00"/>
    <x v="7"/>
    <x v="26"/>
    <n v="14103.57144010002"/>
    <n v="1148.2311872657326"/>
    <n v="0"/>
    <n v="0"/>
    <n v="19453.695648000001"/>
    <n v="1525.8073292969257"/>
    <n v="0"/>
    <n v="0"/>
    <n v="18598.60861812978"/>
    <n v="1668.304496487897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12.51612903"/>
    <n v="0.93323780895810771"/>
    <n v="0"/>
    <n v="7.5978822947958172E-2"/>
    <n v="0"/>
    <n v="0"/>
    <n v="0"/>
    <n v="0"/>
    <n v="0"/>
    <n v="1.376473536136688"/>
    <n v="0.10796063884326967"/>
    <n v="0"/>
    <n v="0"/>
    <n v="8.1414214274904931E-2"/>
    <s v=""/>
    <n v="0"/>
    <s v=""/>
  </r>
  <r>
    <x v="3"/>
    <d v="2020-08-01T00:00:00"/>
    <x v="7"/>
    <x v="27"/>
    <n v="31278.906572133303"/>
    <n v="2944.8023655138554"/>
    <n v="0"/>
    <n v="0"/>
    <n v="12589.420675260002"/>
    <n v="987.423196388885"/>
    <n v="0"/>
    <n v="0"/>
    <n v="12036.052794838972"/>
    <n v="852.4915072800885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820.87096774"/>
    <n v="1.9770660310619721"/>
    <n v="0"/>
    <n v="0.18613402331126644"/>
    <n v="0"/>
    <n v="0"/>
    <n v="0"/>
    <n v="0"/>
    <n v="0"/>
    <n v="0.89078212738303164"/>
    <n v="6.9866513971936883E-2"/>
    <n v="0"/>
    <n v="0"/>
    <n v="9.4146589131009137E-2"/>
    <s v=""/>
    <n v="0"/>
    <s v=""/>
  </r>
  <r>
    <x v="3"/>
    <d v="2020-08-01T00:00:00"/>
    <x v="7"/>
    <x v="28"/>
    <n v="9691.3983045050281"/>
    <n v="923.70768094753123"/>
    <n v="0"/>
    <n v="0"/>
    <n v="6167.7786870100008"/>
    <n v="483.7559966377375"/>
    <n v="0"/>
    <n v="0"/>
    <n v="5896.6740265302378"/>
    <n v="558.0000157479183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37.54839"/>
    <n v="0.6531670899915446"/>
    <n v="0"/>
    <n v="6.2254737552874882E-2"/>
    <n v="0"/>
    <n v="0"/>
    <n v="0"/>
    <n v="0"/>
    <n v="0"/>
    <n v="0.43640983662093907"/>
    <n v="3.4228834426518431E-2"/>
    <n v="0"/>
    <n v="0"/>
    <n v="9.531211615955848E-2"/>
    <s v=""/>
    <n v="0"/>
    <s v=""/>
  </r>
  <r>
    <x v="3"/>
    <d v="2020-08-01T00:00:00"/>
    <x v="7"/>
    <x v="29"/>
    <n v="32819.281998810031"/>
    <n v="1593.821486084342"/>
    <n v="0"/>
    <n v="0"/>
    <n v="9906.91288403"/>
    <n v="777.02666699890472"/>
    <n v="0"/>
    <n v="0"/>
    <n v="12938.293064250018"/>
    <n v="1334.35427394221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21.866666669999"/>
    <n v="2.32400452245234"/>
    <n v="0"/>
    <n v="0.11286195541316299"/>
    <n v="0"/>
    <n v="0"/>
    <n v="0"/>
    <n v="0"/>
    <n v="0"/>
    <n v="0.70097752408709246"/>
    <n v="5.4979612272614442E-2"/>
    <n v="0"/>
    <n v="0"/>
    <n v="4.8563569615634225E-2"/>
    <s v=""/>
    <n v="0"/>
    <s v=""/>
  </r>
  <r>
    <x v="3"/>
    <d v="2020-08-01T00:00:00"/>
    <x v="7"/>
    <x v="30"/>
    <n v="9975.5129743099969"/>
    <n v="817.33162237222177"/>
    <n v="0"/>
    <n v="0"/>
    <n v="19764.133333140002"/>
    <n v="1550.1558184108874"/>
    <n v="0"/>
    <n v="0"/>
    <n v="18895.401018270029"/>
    <n v="1613.004426213940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47.96774194"/>
    <n v="0.68569804052780658"/>
    <n v="0"/>
    <n v="5.6181841812582206E-2"/>
    <n v="0"/>
    <n v="0"/>
    <n v="0"/>
    <n v="0"/>
    <n v="0"/>
    <n v="1.352225871178161"/>
    <n v="0.10605882720381003"/>
    <n v="0"/>
    <n v="0"/>
    <n v="8.193379372841289E-2"/>
    <s v=""/>
    <n v="0"/>
    <s v=""/>
  </r>
  <r>
    <x v="3"/>
    <d v="2020-08-01T00:00:00"/>
    <x v="7"/>
    <x v="31"/>
    <n v="5770.6790785199701"/>
    <n v="820.28084891010997"/>
    <n v="0"/>
    <n v="0"/>
    <n v="9906.91288403"/>
    <n v="777.02666699890472"/>
    <n v="0"/>
    <n v="0"/>
    <n v="6004.6161588199693"/>
    <n v="430.9670689968202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.39276488570861129"/>
    <n v="0"/>
    <n v="5.5830086803886549E-2"/>
    <n v="0"/>
    <n v="0"/>
    <n v="0"/>
    <n v="0"/>
    <n v="0"/>
    <n v="0.67781286836548982"/>
    <n v="5.3162744047544112E-2"/>
    <n v="0"/>
    <n v="0"/>
    <n v="0.14214632935721852"/>
    <s v=""/>
    <n v="0"/>
    <s v=""/>
  </r>
  <r>
    <x v="3"/>
    <d v="2020-08-01T00:00:00"/>
    <x v="7"/>
    <x v="32"/>
    <n v="6000"/>
    <n v="687.25092972432014"/>
    <n v="0"/>
    <n v="0"/>
    <n v="10742.17208427"/>
    <n v="842.53836368321913"/>
    <n v="0"/>
    <n v="0"/>
    <n v="16799.86448968"/>
    <n v="1210.615220058568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0.40837296307526982"/>
    <n v="0"/>
    <n v="4.677578309129244E-2"/>
    <n v="0"/>
    <n v="0"/>
    <n v="0"/>
    <n v="0"/>
    <n v="0.73495977588054184"/>
    <n v="5.7644934570554127E-2"/>
    <n v="0"/>
    <n v="0"/>
    <s v=""/>
    <n v="0.11454182162072002"/>
    <s v=""/>
    <n v="0"/>
  </r>
  <r>
    <x v="3"/>
    <d v="2020-08-01T00:00:00"/>
    <x v="7"/>
    <x v="33"/>
    <n v="10000"/>
    <n v="1409.8016949568357"/>
    <n v="0"/>
    <n v="0"/>
    <n v="8801.8868639199991"/>
    <n v="690.35640996916834"/>
    <n v="0"/>
    <n v="0"/>
    <n v="6632.0677586866823"/>
    <n v="606.2982624034228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0.68062160512544967"/>
    <n v="0"/>
    <n v="9.5954149253010101E-2"/>
    <n v="0"/>
    <n v="0"/>
    <n v="0"/>
    <n v="0"/>
    <n v="0.60220900820470713"/>
    <n v="4.7232923506374411E-2"/>
    <n v="0"/>
    <n v="0"/>
    <s v=""/>
    <n v="0.14098016949568357"/>
    <s v=""/>
    <n v="0"/>
  </r>
  <r>
    <x v="3"/>
    <d v="2020-08-01T00:00:00"/>
    <x v="7"/>
    <x v="34"/>
    <n v="4014.650278471478"/>
    <n v="551.53602949130436"/>
    <n v="0"/>
    <n v="0"/>
    <n v="8385.5884709799993"/>
    <n v="657.70497192411676"/>
    <n v="0"/>
    <n v="0"/>
    <n v="4022.7532550000315"/>
    <n v="257.7564323667552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0.27324577165505909"/>
    <n v="0"/>
    <n v="3.7538733767688889E-2"/>
    <n v="0"/>
    <n v="0"/>
    <n v="0"/>
    <n v="0"/>
    <n v="0.57372663320881223"/>
    <n v="4.4998971806521397E-2"/>
    <n v="0"/>
    <n v="0"/>
    <s v=""/>
    <n v="0.13738084048040516"/>
    <s v=""/>
    <n v="0"/>
  </r>
  <r>
    <x v="3"/>
    <d v="2020-08-01T00:00:00"/>
    <x v="7"/>
    <x v="35"/>
    <n v="10000"/>
    <n v="1409.8016949568357"/>
    <n v="0"/>
    <n v="0"/>
    <n v="9167.978414969999"/>
    <n v="719.069986145793"/>
    <n v="0"/>
    <n v="0"/>
    <n v="24636.326036499962"/>
    <n v="1838.312490645318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0.68062160512544967"/>
    <n v="0"/>
    <n v="9.5954149253010101E-2"/>
    <n v="0"/>
    <n v="0"/>
    <n v="0"/>
    <n v="0"/>
    <n v="0.62725632286330046"/>
    <n v="4.919745389612705E-2"/>
    <n v="0"/>
    <n v="0"/>
    <s v=""/>
    <n v="0.14098016949568357"/>
    <s v=""/>
    <n v="0"/>
  </r>
  <r>
    <x v="3"/>
    <d v="2020-08-01T00:00:00"/>
    <x v="3"/>
    <x v="24"/>
    <n v="61.144500000000001"/>
    <n v="30.920459548538513"/>
    <n v="61.144500000000001"/>
    <n v="30.9204595485018"/>
    <n v="480"/>
    <n v="199.3646285219298"/>
    <n v="480"/>
    <n v="159.89523426822669"/>
    <n v="48.082000000000001"/>
    <n v="30.241606491957999"/>
    <n v="48.01"/>
    <n v="30.218291149923999"/>
    <s v="Bebas Handal"/>
    <s v="Bebas Rencana"/>
    <s v="Bebas Aksi"/>
    <s v="Cancer Care"/>
    <s v="Credit Life"/>
    <n v="0"/>
    <n v="0"/>
    <n v="0"/>
    <n v="0"/>
    <n v="0"/>
    <n v="51.142499999999998"/>
    <n v="8.0459999999999994"/>
    <n v="1.9560000000000002"/>
    <n v="0"/>
    <n v="0"/>
    <n v="0"/>
    <n v="0"/>
    <n v="0"/>
    <n v="0"/>
    <n v="0"/>
    <n v="0"/>
    <n v="22.838022340662086"/>
    <n v="6.4877092316231133"/>
    <n v="1.5947279762533153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3731.90322581"/>
    <n v="4.4527330985755101E-3"/>
    <n v="0"/>
    <n v="2.2517242541020468E-3"/>
    <n v="0"/>
    <n v="4.4527330985755101E-3"/>
    <n v="0"/>
    <n v="2.2517242540993731E-3"/>
    <n v="0"/>
    <n v="3.396307361339522E-2"/>
    <n v="1.4106324071661444E-2"/>
    <n v="3.396307361339522E-2"/>
    <n v="1.1313611691422618E-2"/>
    <n v="0.50569486296459221"/>
    <s v=""/>
    <n v="0.99999999999881262"/>
    <s v=""/>
  </r>
  <r>
    <x v="3"/>
    <d v="2020-08-01T00:00:00"/>
    <x v="3"/>
    <x v="25"/>
    <n v="71.870199999999997"/>
    <n v="40.765267466626042"/>
    <n v="71.870199999999997"/>
    <n v="40.765267466626035"/>
    <n v="420"/>
    <n v="174.44404995668856"/>
    <n v="420"/>
    <n v="139.90832998469836"/>
    <n v="29.682300000000001"/>
    <n v="19.035035655720403"/>
    <n v="29.403300000000002"/>
    <n v="11.783217884762001"/>
    <s v="Bebas Handal"/>
    <s v="Bebas Rencana"/>
    <s v="Bebas Aksi"/>
    <s v="Cancer Care"/>
    <s v="Credit Life"/>
    <n v="0"/>
    <n v="0"/>
    <n v="0"/>
    <n v="0"/>
    <n v="0"/>
    <n v="41.654200000000003"/>
    <n v="23.658000000000001"/>
    <n v="6.5580000000000007"/>
    <n v="0"/>
    <n v="0"/>
    <n v="0"/>
    <n v="0"/>
    <n v="0"/>
    <n v="0"/>
    <n v="0"/>
    <n v="0"/>
    <n v="17.180993816350572"/>
    <n v="18.4734627318749"/>
    <n v="5.110810918400575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3769.724137929999"/>
    <n v="5.2194364447742843E-3"/>
    <n v="0"/>
    <n v="2.9604999387267523E-3"/>
    <n v="0"/>
    <n v="5.2194364447742843E-3"/>
    <n v="0"/>
    <n v="2.9604999387267514E-3"/>
    <n v="0"/>
    <n v="2.9717689411720816E-2"/>
    <n v="1.2343033562703764E-2"/>
    <n v="2.9717689411720816E-2"/>
    <n v="9.8994102299947914E-3"/>
    <n v="0.56720681821709196"/>
    <s v=""/>
    <n v="0.99999999999999967"/>
    <s v=""/>
  </r>
  <r>
    <x v="3"/>
    <d v="2020-08-01T00:00:00"/>
    <x v="3"/>
    <x v="26"/>
    <n v="84.041200000000003"/>
    <n v="54.097706524566846"/>
    <n v="84.041200000000003"/>
    <n v="54.097706524566853"/>
    <n v="600"/>
    <n v="249.20578565241223"/>
    <n v="600"/>
    <n v="199.86904283528338"/>
    <n v="38.439900000000002"/>
    <n v="28.811691088891397"/>
    <n v="38.790900000000001"/>
    <n v="36.2246756100784"/>
    <s v="Bebas Handal"/>
    <s v="Bebas Rencana"/>
    <s v="Bebas Aksi"/>
    <s v="Cancer Care"/>
    <s v="Credit Life"/>
    <n v="0"/>
    <n v="0"/>
    <n v="0"/>
    <n v="0"/>
    <n v="0"/>
    <n v="61.819200000000002"/>
    <n v="18.001000000000001"/>
    <n v="4.2210000000000001"/>
    <n v="0"/>
    <n v="0"/>
    <n v="0"/>
    <n v="0"/>
    <n v="0"/>
    <n v="0"/>
    <n v="0"/>
    <n v="0"/>
    <n v="30.169365114648716"/>
    <n v="17.505301575685788"/>
    <n v="6.4230398342323429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5112.51612903"/>
    <n v="5.5610329400121016E-3"/>
    <n v="0"/>
    <n v="3.5796624508244025E-3"/>
    <n v="0"/>
    <n v="5.5610329400121016E-3"/>
    <n v="0"/>
    <n v="3.5796624508244034E-3"/>
    <n v="0"/>
    <n v="4.2453842016744021E-2"/>
    <n v="1.7632905089576805E-2"/>
    <n v="4.2453842016744021E-2"/>
    <n v="1.4142014614278274E-2"/>
    <n v="0.64370459399159985"/>
    <s v=""/>
    <n v="1.0000000000000002"/>
    <s v=""/>
  </r>
  <r>
    <x v="3"/>
    <d v="2020-08-01T00:00:00"/>
    <x v="3"/>
    <x v="27"/>
    <n v="113.71720000000001"/>
    <n v="72.178063260560904"/>
    <n v="113.71719999999998"/>
    <n v="72.178063260560918"/>
    <n v="840"/>
    <n v="348.88809991337712"/>
    <n v="840"/>
    <n v="279.81665996939671"/>
    <n v="26.856000000000002"/>
    <n v="18.7234499400952"/>
    <n v="26.856000000000002"/>
    <n v="18.7518155175059"/>
    <s v="Bebas Handal"/>
    <s v="Bebas Rencana"/>
    <s v="Bebas Aksi"/>
    <s v="Cancer Care"/>
    <s v="Credit Life"/>
    <n v="0"/>
    <n v="0"/>
    <n v="0"/>
    <n v="0"/>
    <n v="0"/>
    <n v="84.1892"/>
    <n v="22.715"/>
    <n v="6.8130000000000006"/>
    <n v="0"/>
    <n v="0"/>
    <n v="0"/>
    <n v="0"/>
    <n v="0"/>
    <n v="0"/>
    <n v="0"/>
    <n v="0"/>
    <n v="42.14554989061849"/>
    <n v="17.912391665532834"/>
    <n v="12.120121704409588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5820.87096774"/>
    <n v="7.1877964387598078E-3"/>
    <n v="0"/>
    <n v="4.5622054188886093E-3"/>
    <n v="0"/>
    <n v="7.187796438759806E-3"/>
    <n v="0"/>
    <n v="4.5622054188886102E-3"/>
    <n v="0"/>
    <n v="5.9435378823441631E-2"/>
    <n v="2.4686067125407527E-2"/>
    <n v="5.9435378823441631E-2"/>
    <n v="1.9798820459989583E-2"/>
    <n v="0.63471544551361536"/>
    <s v=""/>
    <n v="1.0000000000000002"/>
    <s v=""/>
  </r>
  <r>
    <x v="3"/>
    <d v="2020-08-01T00:00:00"/>
    <x v="3"/>
    <x v="28"/>
    <n v="95.786000000000001"/>
    <n v="49.970018185694208"/>
    <n v="95.78600000000003"/>
    <n v="49.970018185694201"/>
    <n v="600"/>
    <n v="249.20578565241223"/>
    <n v="600"/>
    <n v="199.86904283528338"/>
    <n v="77.481800000000007"/>
    <n v="53.349123944300004"/>
    <n v="77.199799999999996"/>
    <n v="52.656017600805697"/>
    <s v="Bebas Handal"/>
    <s v="Bebas Rencana"/>
    <s v="Bebas Aksi"/>
    <s v="Cancer Care"/>
    <s v="Credit Life"/>
    <n v="0"/>
    <n v="0"/>
    <n v="0"/>
    <n v="0"/>
    <n v="0"/>
    <n v="79.661000000000001"/>
    <n v="14.586"/>
    <n v="1.5389999999999999"/>
    <n v="0"/>
    <n v="0"/>
    <n v="0"/>
    <n v="0"/>
    <n v="0"/>
    <n v="0"/>
    <n v="0"/>
    <n v="0"/>
    <n v="32.152567770069496"/>
    <n v="11.855850415624715"/>
    <n v="5.9615999999999998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837.54839"/>
    <n v="6.4556487016788093E-3"/>
    <n v="0"/>
    <n v="3.3678082707634025E-3"/>
    <n v="0"/>
    <n v="6.455648701678811E-3"/>
    <n v="0"/>
    <n v="3.3678082707634021E-3"/>
    <n v="0"/>
    <n v="4.2453842016744021E-2"/>
    <n v="1.7632905089576805E-2"/>
    <n v="4.2453842016744021E-2"/>
    <n v="1.4142014614278274E-2"/>
    <n v="0.52168394322441902"/>
    <s v=""/>
    <n v="0.99999999999999989"/>
    <s v=""/>
  </r>
  <r>
    <x v="3"/>
    <d v="2020-08-01T00:00:00"/>
    <x v="3"/>
    <x v="29"/>
    <n v="49.333965799999994"/>
    <n v="24.778329107820888"/>
    <n v="49.078048328759692"/>
    <n v="24.309002743371057"/>
    <n v="960"/>
    <n v="398.7292570438596"/>
    <n v="960"/>
    <n v="319.79046853645337"/>
    <n v="41.374699999999997"/>
    <n v="28.870362593400003"/>
    <n v="41.224699999999999"/>
    <n v="29.673527789914999"/>
    <s v="Bebas Handal"/>
    <s v="Bebas Rencana"/>
    <s v="Bebas Aksi"/>
    <s v="Cancer Care"/>
    <s v="Credit Life"/>
    <n v="0"/>
    <n v="0"/>
    <n v="0"/>
    <n v="0"/>
    <n v="0"/>
    <n v="39.195"/>
    <n v="6.6580000000000004"/>
    <n v="3.15"/>
    <n v="0"/>
    <n v="0.33096579999999998"/>
    <n v="0"/>
    <n v="0"/>
    <n v="0"/>
    <n v="0"/>
    <n v="0"/>
    <n v="0"/>
    <n v="15.695607806435078"/>
    <n v="5.6821645702407508"/>
    <n v="3.085814545901675"/>
    <n v="0"/>
    <n v="0.31474218524338127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121.866666669999"/>
    <n v="3.4934450922438267E-3"/>
    <n v="0"/>
    <n v="1.7546072125367072E-3"/>
    <n v="0"/>
    <n v="3.4753230211833266E-3"/>
    <n v="0"/>
    <n v="1.7213731950000935E-3"/>
    <n v="0"/>
    <n v="6.792614722679044E-2"/>
    <n v="2.8212648143322888E-2"/>
    <n v="6.792614722679044E-2"/>
    <n v="2.2627223382845237E-2"/>
    <n v="0.50225698879089287"/>
    <s v=""/>
    <n v="0.98105899867551216"/>
    <s v=""/>
  </r>
  <r>
    <x v="3"/>
    <d v="2020-08-01T00:00:00"/>
    <x v="3"/>
    <x v="30"/>
    <n v="145.01814819999998"/>
    <n v="76.863066006260283"/>
    <n v="140.7443656648245"/>
    <n v="72.169928571396724"/>
    <n v="960"/>
    <n v="398.7292570438596"/>
    <n v="960"/>
    <n v="319.79046853645337"/>
    <n v="70.579400000000007"/>
    <n v="42.848974086618"/>
    <n v="71.011399999999995"/>
    <n v="42.572698248311994"/>
    <s v="Bebas Handal"/>
    <s v="Bebas Rencana"/>
    <s v="Bebas Aksi"/>
    <s v="Cancer Care"/>
    <s v="Credit Life"/>
    <n v="0"/>
    <n v="0"/>
    <n v="0"/>
    <n v="0"/>
    <n v="0"/>
    <n v="106.74979999999999"/>
    <n v="29.047999999999998"/>
    <n v="3.7080000000000002"/>
    <n v="0"/>
    <n v="5.512348199999991"/>
    <n v="0"/>
    <n v="0"/>
    <n v="0"/>
    <n v="0"/>
    <n v="0"/>
    <n v="0"/>
    <n v="45.822474627079337"/>
    <n v="22.27028379996927"/>
    <n v="2.4254703330810257"/>
    <n v="0"/>
    <n v="6.3448372461306528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547.96774194"/>
    <n v="9.9682753476233333E-3"/>
    <n v="0"/>
    <n v="5.2834229061887129E-3"/>
    <n v="0"/>
    <n v="9.6745035568834691E-3"/>
    <n v="0"/>
    <n v="4.9608254466594467E-3"/>
    <n v="0"/>
    <n v="6.5681444991789822E-2"/>
    <n v="2.7280326836607801E-2"/>
    <n v="6.5681444991789822E-2"/>
    <n v="2.1879479237578912E-2"/>
    <n v="0.53002377261262179"/>
    <s v=""/>
    <n v="0.93894157911315534"/>
    <s v=""/>
  </r>
  <r>
    <x v="3"/>
    <d v="2020-08-01T00:00:00"/>
    <x v="3"/>
    <x v="31"/>
    <n v="113.3699921"/>
    <n v="64.710940534656601"/>
    <n v="106.25538099543037"/>
    <n v="56.191018447113478"/>
    <n v="960"/>
    <n v="398.7292570438596"/>
    <n v="960"/>
    <n v="319.79046853645337"/>
    <n v="33.901000000000003"/>
    <n v="16.710020753649999"/>
    <n v="33.901000000000003"/>
    <n v="16.710020753649999"/>
    <s v="Bebas Handal"/>
    <s v="Bebas Rencana"/>
    <s v="Bebas Aksi"/>
    <s v="Cancer Care"/>
    <s v="Credit Life"/>
    <n v="0"/>
    <n v="0"/>
    <n v="0"/>
    <n v="0"/>
    <n v="0"/>
    <n v="81.000600000000006"/>
    <n v="16.608000000000001"/>
    <n v="3.8849999999999998"/>
    <n v="2.7401399999999998"/>
    <n v="9.1362520999999948"/>
    <n v="0"/>
    <n v="0"/>
    <n v="0"/>
    <n v="0"/>
    <n v="0"/>
    <n v="0"/>
    <n v="35.240742273334554"/>
    <n v="13.120345077570573"/>
    <n v="2.6499300223989879"/>
    <n v="2.7581003419299512"/>
    <n v="10.941822819422548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692.4516129"/>
    <n v="7.7162065996161551E-3"/>
    <n v="0"/>
    <n v="4.4043664215875503E-3"/>
    <n v="0"/>
    <n v="7.2319707966326018E-3"/>
    <n v="0"/>
    <n v="3.8244821169108128E-3"/>
    <n v="0"/>
    <n v="6.5681444991789822E-2"/>
    <n v="2.7280326836607801E-2"/>
    <n v="6.5681444991789822E-2"/>
    <n v="2.1879479237578912E-2"/>
    <n v="0.57079425812764617"/>
    <s v=""/>
    <n v="0.8683387690373594"/>
    <s v=""/>
  </r>
  <r>
    <x v="3"/>
    <d v="2020-08-01T00:00:00"/>
    <x v="3"/>
    <x v="32"/>
    <n v="187"/>
    <n v="109.63676942472613"/>
    <n v="172.54032860134265"/>
    <n v="87.729586076548571"/>
    <n v="1080"/>
    <n v="448.57041417434209"/>
    <n v="1080"/>
    <n v="359.76427710350998"/>
    <n v="60.798000000000002"/>
    <n v="41.465757163516997"/>
    <n v="60.798000000000002"/>
    <n v="41.465757163516997"/>
    <s v="Bebas Handal"/>
    <s v="Bebas Rencana"/>
    <s v="Bebas Aksi"/>
    <s v="Cancer Care"/>
    <s v="Credit Life"/>
    <n v="0"/>
    <n v="0"/>
    <n v="0"/>
    <n v="0"/>
    <n v="0"/>
    <n v="121.17599999999999"/>
    <n v="29.92"/>
    <n v="5.984"/>
    <n v="11.219999999999999"/>
    <n v="18.7"/>
    <n v="0"/>
    <n v="0"/>
    <n v="0"/>
    <n v="0"/>
    <n v="0"/>
    <n v="0"/>
    <n v="54.425140509610287"/>
    <n v="24.931563272879472"/>
    <n v="4.9599875192799265"/>
    <n v="7.2929999999999993"/>
    <n v="18.027078122956425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692.4516129"/>
    <n v="0"/>
    <n v="1.2727624015845908E-2"/>
    <n v="0"/>
    <n v="7.4621153986625917E-3"/>
    <n v="0"/>
    <n v="1.1743467540151837E-2"/>
    <n v="0"/>
    <n v="5.9710651692411786E-3"/>
    <n v="7.3891625615763554E-2"/>
    <n v="3.0690367691183777E-2"/>
    <n v="7.3891625615763554E-2"/>
    <n v="2.4614414142276272E-2"/>
    <s v=""/>
    <n v="0.58629288462420392"/>
    <s v=""/>
    <n v="0.80018397602258351"/>
  </r>
  <r>
    <x v="3"/>
    <d v="2020-08-01T00:00:00"/>
    <x v="3"/>
    <x v="33"/>
    <n v="150"/>
    <n v="104.97854243652843"/>
    <n v="137.24146641294936"/>
    <n v="62.834543936335706"/>
    <n v="1440"/>
    <n v="598.09388556578938"/>
    <n v="1440"/>
    <n v="479.68570280468009"/>
    <n v="64.720200000000006"/>
    <n v="36.521151770545998"/>
    <n v="64.720200000000006"/>
    <n v="36.521151770545998"/>
    <s v="Bebas Handal"/>
    <s v="Bebas Rencana"/>
    <s v="Bebas Aksi"/>
    <s v="Cancer Care"/>
    <s v="Credit Life"/>
    <n v="0"/>
    <n v="0"/>
    <n v="0"/>
    <n v="0"/>
    <n v="0"/>
    <n v="69"/>
    <n v="28.5"/>
    <n v="7.7249999999999996"/>
    <n v="9"/>
    <n v="35.775000000000006"/>
    <n v="0"/>
    <n v="0"/>
    <n v="0"/>
    <n v="0"/>
    <n v="0"/>
    <n v="0"/>
    <n v="31.87025667388632"/>
    <n v="23.748313946425966"/>
    <n v="9.0223397387420174"/>
    <n v="5.8500000000000005"/>
    <n v="34.487632077474125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692.4516129"/>
    <n v="0"/>
    <n v="1.0209324076881745E-2"/>
    <n v="0"/>
    <n v="7.1450664056880112E-3"/>
    <n v="0"/>
    <n v="9.3409507159752086E-3"/>
    <n v="0"/>
    <n v="4.2766548151274399E-3"/>
    <n v="9.8522167487684734E-2"/>
    <n v="4.09204902549117E-2"/>
    <n v="9.8522167487684734E-2"/>
    <n v="3.2819218856368369E-2"/>
    <s v=""/>
    <n v="0.69985694957685618"/>
    <s v=""/>
    <n v="0.59854654558884157"/>
  </r>
  <r>
    <x v="3"/>
    <d v="2020-08-01T00:00:00"/>
    <x v="3"/>
    <x v="34"/>
    <n v="150"/>
    <n v="104.71681066349078"/>
    <n v="137.24146641294936"/>
    <n v="63.122300640842731"/>
    <n v="1680"/>
    <n v="697.77619982675424"/>
    <n v="1680"/>
    <n v="559.63331993879342"/>
    <n v="148.60040000000001"/>
    <n v="70.339024275740996"/>
    <n v="148.60040000000001"/>
    <n v="70.339024275740996"/>
    <s v="Bebas Handal"/>
    <s v="Bebas Rencana"/>
    <s v="Bebas Aksi"/>
    <s v="Cancer Care"/>
    <s v="Credit Life"/>
    <n v="0"/>
    <n v="0"/>
    <n v="0"/>
    <n v="0"/>
    <n v="0"/>
    <n v="69"/>
    <n v="29.28"/>
    <n v="7.5149999999999997"/>
    <n v="9"/>
    <n v="35.204999999999984"/>
    <n v="0"/>
    <n v="0"/>
    <n v="0"/>
    <n v="0"/>
    <n v="0"/>
    <n v="1.4210854715202004E-14"/>
    <n v="31.668465925130327"/>
    <n v="24.398267801801836"/>
    <n v="8.8619333366291659"/>
    <n v="5.8500000000000005"/>
    <n v="33.938143599929447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692.4516129"/>
    <n v="0"/>
    <n v="1.0209324076881745E-2"/>
    <n v="0"/>
    <n v="7.1272523757402893E-3"/>
    <n v="0"/>
    <n v="9.3409507159752086E-3"/>
    <n v="0"/>
    <n v="4.2962401581381577E-3"/>
    <n v="0.11494252873563218"/>
    <n v="4.7740571964063644E-2"/>
    <n v="0.11494252873563218"/>
    <n v="3.8289088665763096E-2"/>
    <s v=""/>
    <n v="0.69811207108993856"/>
    <s v=""/>
    <n v="0.60279051893288937"/>
  </r>
  <r>
    <x v="3"/>
    <d v="2020-08-01T00:00:00"/>
    <x v="3"/>
    <x v="35"/>
    <n v="150"/>
    <n v="104.84140213680685"/>
    <n v="137.24146641294936"/>
    <n v="62.33589805928213"/>
    <n v="1980"/>
    <n v="822.37909265296082"/>
    <n v="1980"/>
    <n v="659.567841356435"/>
    <n v="93.883499999999998"/>
    <n v="58.333463188631001"/>
    <n v="93.883499999999998"/>
    <n v="58.333463188631001"/>
    <s v="Bebas Handal"/>
    <s v="Bebas Rencana"/>
    <s v="Bebas Aksi"/>
    <s v="Cancer Care"/>
    <s v="Credit Life"/>
    <n v="0"/>
    <n v="0"/>
    <n v="0"/>
    <n v="0"/>
    <n v="0"/>
    <n v="69"/>
    <n v="28.35"/>
    <n v="7.5"/>
    <n v="9"/>
    <n v="36.150000000000006"/>
    <n v="0"/>
    <n v="0"/>
    <n v="0"/>
    <n v="0"/>
    <n v="0"/>
    <n v="0"/>
    <n v="31.668465925130327"/>
    <n v="23.623322820392147"/>
    <n v="8.8504757364782485"/>
    <n v="5.8500000000000005"/>
    <n v="34.849137654806142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692.4516129"/>
    <n v="0"/>
    <n v="1.0209324076881745E-2"/>
    <n v="0"/>
    <n v="7.1357323405956226E-3"/>
    <n v="0"/>
    <n v="9.3409507159752086E-3"/>
    <n v="0"/>
    <n v="4.2427158994045007E-3"/>
    <n v="0.1354679802955665"/>
    <n v="5.6265674100503614E-2"/>
    <n v="0.1354679802955665"/>
    <n v="4.51264259275065E-2"/>
    <s v=""/>
    <n v="0.6989426809120457"/>
    <s v=""/>
    <n v="0.59457329631990641"/>
  </r>
  <r>
    <x v="3"/>
    <d v="2020-08-01T00:00:00"/>
    <x v="4"/>
    <x v="24"/>
    <n v="84760.973125329998"/>
    <n v="13607.117561420313"/>
    <n v="4578.3855804439117"/>
    <n v="1576.8325214943723"/>
    <n v="84440.099177960001"/>
    <n v="14069.302628753712"/>
    <n v="4772.1222766779847"/>
    <n v="1664.5494367353783"/>
    <n v="70456.431752679986"/>
    <n v="8721.2184133132305"/>
    <n v="3727.3439190195913"/>
    <n v="1850.7420635875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31.90322581"/>
    <n v="6.1725582922850979"/>
    <n v="0"/>
    <n v="0.99091271891902477"/>
    <n v="0"/>
    <n v="0.33341231038087571"/>
    <n v="0"/>
    <n v="0.11482985974810933"/>
    <n v="0"/>
    <n v="5.9746777172988512"/>
    <n v="0.99549325181145243"/>
    <n v="0.33765820869778662"/>
    <n v="0.11777753136037333"/>
    <n v="0.16053517390958266"/>
    <s v=""/>
    <n v="0.11588292041843594"/>
    <s v=""/>
  </r>
  <r>
    <x v="3"/>
    <d v="2020-08-01T00:00:00"/>
    <x v="4"/>
    <x v="25"/>
    <n v="26248.003670519993"/>
    <n v="6977.9475325237645"/>
    <n v="5698.6942920730989"/>
    <n v="2824.7898737606329"/>
    <n v="30706.073935629996"/>
    <n v="8923.9900105865672"/>
    <n v="4175.6069920550026"/>
    <n v="1456.4807571498657"/>
    <n v="20766.081860675"/>
    <n v="4346.6920047494086"/>
    <n v="2425.1239648322639"/>
    <n v="808.0477743380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69.724137929999"/>
    <n v="1.9062112942566074"/>
    <n v="0"/>
    <n v="0.50676015457000712"/>
    <n v="0"/>
    <n v="0.41385682349114822"/>
    <n v="0"/>
    <n v="0.2051449865999482"/>
    <n v="0"/>
    <n v="2.1726513530294955"/>
    <n v="0.63142943678073993"/>
    <n v="0.29545093260785799"/>
    <n v="0.10305533994078019"/>
    <n v="0.26584679048795357"/>
    <s v=""/>
    <n v="0.40481672592040413"/>
    <s v=""/>
  </r>
  <r>
    <x v="3"/>
    <d v="2020-08-01T00:00:00"/>
    <x v="4"/>
    <x v="26"/>
    <n v="27023.01380694002"/>
    <n v="7230.6531435011984"/>
    <n v="6546.1978469789083"/>
    <n v="4343.197825070326"/>
    <n v="46421.042586690004"/>
    <n v="12493.675709660389"/>
    <n v="5696.8952035932452"/>
    <n v="1986.6459082704807"/>
    <n v="29159.189535969781"/>
    <n v="5188.6193430234689"/>
    <n v="3724.0075835120956"/>
    <n v="1346.7221076526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12.51612903"/>
    <n v="1.788121420431827"/>
    <n v="0"/>
    <n v="0.47845461879188078"/>
    <n v="0"/>
    <n v="0.43316399407535833"/>
    <n v="0"/>
    <n v="0.28739078178565985"/>
    <n v="0"/>
    <n v="3.2845860137131395"/>
    <n v="0.88400755797725727"/>
    <n v="0.40309181493215734"/>
    <n v="0.14056791922154321"/>
    <n v="0.2675738981284253"/>
    <s v=""/>
    <n v="0.60066466180498868"/>
    <s v=""/>
  </r>
  <r>
    <x v="3"/>
    <d v="2020-08-01T00:00:00"/>
    <x v="4"/>
    <x v="27"/>
    <n v="39935.369997813301"/>
    <n v="8391.9088364565578"/>
    <n v="4892.433306211452"/>
    <n v="3688.9178925854117"/>
    <n v="45429.420675269997"/>
    <n v="14534.417465845712"/>
    <n v="7151.0814056568024"/>
    <n v="2530.2804989815568"/>
    <n v="24312.996552718971"/>
    <n v="4971.1194471928147"/>
    <n v="2574.6714715554872"/>
    <n v="850.35425674116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820.87096774"/>
    <n v="2.5242207005698143"/>
    <n v="0"/>
    <n v="0.53043279687751199"/>
    <n v="0"/>
    <n v="0.30923918892882118"/>
    <n v="0"/>
    <n v="0.23316781358671121"/>
    <n v="0"/>
    <n v="3.2144224137668616"/>
    <n v="1.0284031048340314"/>
    <n v="0.5059848004077161"/>
    <n v="0.17903354760301873"/>
    <n v="0.21013725018488788"/>
    <s v=""/>
    <n v="0.43958031056770142"/>
    <s v=""/>
  </r>
  <r>
    <x v="3"/>
    <d v="2020-08-01T00:00:00"/>
    <x v="4"/>
    <x v="28"/>
    <n v="21602.424952505029"/>
    <n v="7833.2166377526601"/>
    <n v="6068.8867668812627"/>
    <n v="4420.8437583182331"/>
    <n v="26767.778688190003"/>
    <n v="8980.7437405066012"/>
    <n v="4544.4258788867437"/>
    <n v="1606.4089422181296"/>
    <n v="21371.547378530238"/>
    <n v="7948.7782651275083"/>
    <n v="3188.1434576048819"/>
    <n v="1246.1551426159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37.54839"/>
    <n v="1.4559295366520473"/>
    <n v="0"/>
    <n v="0.5279320027715616"/>
    <n v="0"/>
    <n v="0.4090222055128383"/>
    <n v="0"/>
    <n v="0.29794974493884252"/>
    <n v="0"/>
    <n v="1.8939917459459765"/>
    <n v="0.63544512658721664"/>
    <n v="0.3215472305317682"/>
    <n v="0.11366371907868891"/>
    <n v="0.36260820972528435"/>
    <s v=""/>
    <n v="0.56437144059206923"/>
    <s v=""/>
  </r>
  <r>
    <x v="3"/>
    <d v="2020-08-01T00:00:00"/>
    <x v="4"/>
    <x v="29"/>
    <n v="44859.863124410032"/>
    <n v="8662.7062201063036"/>
    <n v="4575.7574942951787"/>
    <n v="2960.4214578876736"/>
    <n v="50866.912883579993"/>
    <n v="17673.68066132622"/>
    <n v="8848.8517571304601"/>
    <n v="3132.8702673002904"/>
    <n v="22911.407654250019"/>
    <n v="6624.070031261127"/>
    <n v="1755.2771298754101"/>
    <n v="720.59740046811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21.866666669999"/>
    <n v="3.1766241803066246"/>
    <n v="0"/>
    <n v="0.61342501133732974"/>
    <n v="0"/>
    <n v="0.32401931007426538"/>
    <n v="0"/>
    <n v="0.20963386270136444"/>
    <n v="0"/>
    <n v="3.5991598057316434"/>
    <n v="1.2505260777505456"/>
    <n v="0.62611292421134046"/>
    <n v="0.22167063231153522"/>
    <n v="0.19310594408373441"/>
    <s v=""/>
    <n v="0.34174325928501192"/>
    <s v=""/>
  </r>
  <r>
    <x v="3"/>
    <d v="2020-08-01T00:00:00"/>
    <x v="4"/>
    <x v="30"/>
    <n v="19480.581142429997"/>
    <n v="6537.1551108763952"/>
    <n v="4688.8372126300219"/>
    <n v="3547.9545941753722"/>
    <n v="52161.350501780005"/>
    <n v="15682.54327136342"/>
    <n v="7347.1374649541958"/>
    <n v="2819.4096815206472"/>
    <n v="37403.68181827003"/>
    <n v="10155.758109611477"/>
    <n v="2284.1260998318899"/>
    <n v="397.94957024602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47.96774194"/>
    <n v="1.3390585879751356"/>
    <n v="0"/>
    <n v="0.44935177385846009"/>
    <n v="0"/>
    <n v="0.32230187032328106"/>
    <n v="0"/>
    <n v="0.24387974025726328"/>
    <n v="0"/>
    <n v="3.568784243416804"/>
    <n v="1.0729709408431458"/>
    <n v="0.50267771380365323"/>
    <n v="0.19289885615220628"/>
    <n v="0.33557290016559299"/>
    <s v=""/>
    <n v="0.54273679207524883"/>
    <s v=""/>
  </r>
  <r>
    <x v="3"/>
    <d v="2020-08-01T00:00:00"/>
    <x v="4"/>
    <x v="31"/>
    <n v="22245.645985619969"/>
    <n v="8252.7167949894138"/>
    <n v="5560.7812338800559"/>
    <n v="3260.6988854174851"/>
    <n v="42695.881372079995"/>
    <n v="15347.175202749826"/>
    <n v="7149.0605673604377"/>
    <n v="2789.2134667851365"/>
    <n v="21368.608168779971"/>
    <n v="7575.2743046549804"/>
    <n v="3273.0068793763594"/>
    <n v="1382.1953514554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1.5140867277785179"/>
    <n v="0"/>
    <n v="0.5616977351651451"/>
    <n v="0"/>
    <n v="0.37847878491549219"/>
    <n v="0"/>
    <n v="0.22193021092236134"/>
    <n v="0"/>
    <n v="2.921174149704433"/>
    <n v="1.0500256706862223"/>
    <n v="0.48912565458131074"/>
    <n v="0.19083288634271595"/>
    <n v="0.37098121584440097"/>
    <s v=""/>
    <n v="0.39510611673930196"/>
    <s v=""/>
  </r>
  <r>
    <x v="3"/>
    <d v="2020-08-01T00:00:00"/>
    <x v="4"/>
    <x v="32"/>
    <n v="27994.3662693642"/>
    <n v="10167.715556330544"/>
    <n v="9271.3779998463087"/>
    <n v="3866.3341225464778"/>
    <n v="52555.986428159995"/>
    <n v="19645.89395738014"/>
    <n v="8768.0142730279549"/>
    <n v="3468.6807227711893"/>
    <n v="34624.301683680016"/>
    <n v="13428.247182341904"/>
    <n v="3755.2290508943697"/>
    <n v="1792.8494611372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1.9053570504724409"/>
    <n v="0"/>
    <n v="0.69203668824086995"/>
    <n v="0"/>
    <n v="0.63103001759801758"/>
    <n v="0"/>
    <n v="0.26315105364388808"/>
    <n v="3.5957845120525449"/>
    <n v="1.3441361492460413"/>
    <n v="0.59989150745949338"/>
    <n v="0.23732079384039337"/>
    <s v=""/>
    <n v="0.36320577713729651"/>
    <s v=""/>
    <n v="0.38025592879014508"/>
  </r>
  <r>
    <x v="3"/>
    <d v="2020-08-01T00:00:00"/>
    <x v="4"/>
    <x v="33"/>
    <n v="35773.377404628191"/>
    <n v="15174.286230790134"/>
    <n v="10533.206649072441"/>
    <n v="6115.1705510462734"/>
    <n v="50989.519704810002"/>
    <n v="19465.665950241793"/>
    <n v="9542.3607909889943"/>
    <n v="3709.9640438907941"/>
    <n v="19723.984708406682"/>
    <n v="4457.273091376378"/>
    <n v="3091.42350049589"/>
    <n v="849.7199492319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2.4348133549896533"/>
    <n v="0"/>
    <n v="1.032794705103339"/>
    <n v="0"/>
    <n v="0.71691280166097437"/>
    <n v="0"/>
    <n v="0.41621171960689951"/>
    <n v="3.4886097225513137"/>
    <n v="1.3318052784785026"/>
    <n v="0.65287088060953713"/>
    <n v="0.25382895757326179"/>
    <s v=""/>
    <n v="0.42417818309844446"/>
    <s v=""/>
    <n v="0.40299559781849803"/>
  </r>
  <r>
    <x v="3"/>
    <d v="2020-08-01T00:00:00"/>
    <x v="4"/>
    <x v="34"/>
    <n v="31698.438893914081"/>
    <n v="14717.884318867138"/>
    <n v="11196.958132660871"/>
    <n v="6326.6131586461806"/>
    <n v="56523.534148049999"/>
    <n v="22300.282798610664"/>
    <n v="10677.475634598579"/>
    <n v="4188.1832115051102"/>
    <n v="23158.412119000033"/>
    <n v="8152.8856045469674"/>
    <n v="3063.5472212139298"/>
    <n v="1011.5619492076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2.1574642359946785"/>
    <n v="0"/>
    <n v="1.0017310049158037"/>
    <n v="0"/>
    <n v="0.76208916167741003"/>
    <n v="0"/>
    <n v="0.43060296030455547"/>
    <n v="3.8672368738403118"/>
    <n v="1.5257445811857324"/>
    <n v="0.73053336306777361"/>
    <n v="0.28654783877292761"/>
    <s v=""/>
    <n v="0.46430943707113875"/>
    <s v=""/>
    <n v="0.42985887248318527"/>
  </r>
  <r>
    <x v="3"/>
    <d v="2020-08-01T00:00:00"/>
    <x v="4"/>
    <x v="35"/>
    <n v="46826.079056387796"/>
    <n v="18632.981863790068"/>
    <n v="15151.647425007879"/>
    <n v="7927.779587579148"/>
    <n v="59942.399896069997"/>
    <n v="23109.117415563149"/>
    <n v="11899.81209082874"/>
    <n v="4576.9805271065761"/>
    <n v="73603.143380999958"/>
    <n v="26636.089394965555"/>
    <n v="10234.281571563901"/>
    <n v="5724.553739607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3.1870841089089863"/>
    <n v="0"/>
    <n v="1.268201002440619"/>
    <n v="0"/>
    <n v="1.0312538590703748"/>
    <n v="0"/>
    <n v="0.53958180679788947"/>
    <n v="4.1011494181766555"/>
    <n v="1.5810835670199199"/>
    <n v="0.81416338880875339"/>
    <n v="0.31314864033296225"/>
    <s v=""/>
    <n v="0.39791889987953721"/>
    <s v=""/>
    <n v="0.42547025728530313"/>
  </r>
  <r>
    <x v="4"/>
    <d v="2020-08-01T00:00:00"/>
    <x v="0"/>
    <x v="24"/>
    <n v="87.248245580251435"/>
    <n v="46.305498701172063"/>
    <n v="26.651066457299823"/>
    <n v="19.526171847317283"/>
    <n v="97.298034597974777"/>
    <n v="52.667295303729162"/>
    <n v="29.085180164410897"/>
    <n v="23.656430729939263"/>
    <n v="67.838501998232587"/>
    <n v="28.059765384639245"/>
    <n v="14.668076428649364"/>
    <n v="8.25880774332526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6.388214999999999"/>
    <n v="3.6267251999999996"/>
    <n v="31.464699"/>
    <n v="1.2287760000000001"/>
    <n v="3.5705634942"/>
    <n v="12.300012005600001"/>
    <n v="7.037140994999997"/>
    <n v="0.70699999999999996"/>
    <n v="1.4771412800000001"/>
    <n v="6.1602829250000006"/>
    <n v="3.2876896804514359"/>
    <n v="6.0238134317010186"/>
    <n v="1.2841322230118366"/>
    <n v="9.3697464300294833"/>
    <n v="0.71843274168951832"/>
    <n v="4.2829550881119491"/>
    <n v="7.8665023002847505"/>
    <n v="4.7426853188289568"/>
    <n v="0.36661931931580904"/>
    <n v="1.9602301412623442"/>
    <n v="5.5329171631829785"/>
    <n v="4.157464543753413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50.828687260000002"/>
    <n v="1.7165158158415015"/>
    <n v="0"/>
    <n v="0.9110111080443446"/>
    <n v="0"/>
    <n v="0.52433119747857559"/>
    <n v="0"/>
    <n v="0.38415652459085919"/>
    <n v="0"/>
    <n v="1.8980914266305868"/>
    <n v="1.02743433711569"/>
    <n v="0.56739410349017905"/>
    <n v="0.46148998321198043"/>
    <n v="0.53073272010472694"/>
    <s v=""/>
    <n v="0.42168149345129596"/>
    <s v=""/>
  </r>
  <r>
    <x v="4"/>
    <d v="2020-08-01T00:00:00"/>
    <x v="0"/>
    <x v="25"/>
    <n v="94.013439523399242"/>
    <n v="52.071290514652198"/>
    <n v="28.023090769856605"/>
    <n v="19.332329362456903"/>
    <n v="109.07584584178423"/>
    <n v="59.042608693895055"/>
    <n v="32.605906594128037"/>
    <n v="26.52001350415161"/>
    <n v="74.409811662774899"/>
    <n v="32.135069202079279"/>
    <n v="13.95686358956776"/>
    <n v="7.4092871518999068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7.666972000000001"/>
    <n v="2.9108380000000014"/>
    <n v="29.618455000000001"/>
    <n v="1.2397480000000001"/>
    <n v="4.843940010299999"/>
    <n v="14.366787031600003"/>
    <n v="6.7479280758"/>
    <n v="4.8099999999999996"/>
    <n v="1.2406521199999998"/>
    <n v="6.0588317350000027"/>
    <n v="4.5092875506992414"/>
    <n v="8.7819648526857392"/>
    <n v="0.54970113978398893"/>
    <n v="9.0745668687960048"/>
    <n v="0.60281261877126735"/>
    <n v="3.8505197463339345"/>
    <n v="8.6925569473466009"/>
    <n v="4.4373430849671438"/>
    <n v="2.2953044447345956"/>
    <n v="1.4844042328193481"/>
    <n v="5.6495680606133956"/>
    <n v="6.6525485178001844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50.775175580000003"/>
    <n v="1.8515630610725156"/>
    <n v="0"/>
    <n v="1.025526547566735"/>
    <n v="0"/>
    <n v="0.5519053444867793"/>
    <n v="0"/>
    <n v="0.38074372253026295"/>
    <n v="0"/>
    <n v="2.1278531339324664"/>
    <n v="1.1518040403471768"/>
    <n v="0.63607648417104135"/>
    <n v="0.51735279622395691"/>
    <n v="0.55387071017321987"/>
    <s v=""/>
    <n v="0.3712665688018052"/>
    <s v=""/>
  </r>
  <r>
    <x v="4"/>
    <d v="2020-08-01T00:00:00"/>
    <x v="0"/>
    <x v="26"/>
    <n v="64.259362725940136"/>
    <n v="36.785112104706265"/>
    <n v="22.551997656199283"/>
    <n v="17.052235984743184"/>
    <n v="130.69827096178486"/>
    <n v="70.746798338456983"/>
    <n v="39.06947117490521"/>
    <n v="31.777153632193222"/>
    <n v="88.281274411667539"/>
    <n v="32.137444690917754"/>
    <n v="19.432798110122871"/>
    <n v="10.090895578891255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1.462790999999999"/>
    <n v="1.4573496000000006"/>
    <n v="19.71331"/>
    <n v="1.2017640000000001"/>
    <n v="4.1071619993999988"/>
    <n v="10.564418016000003"/>
    <n v="6.9369779413999968"/>
    <n v="1.23"/>
    <n v="1.9116990399999987"/>
    <n v="4.8050716549999999"/>
    <n v="0.86881947414013894"/>
    <n v="4.8679904635946416"/>
    <n v="0.45885607010942092"/>
    <n v="5.650596556872129"/>
    <n v="0.74894431635977332"/>
    <n v="4.2162560886471248"/>
    <n v="6.7572079818599819"/>
    <n v="4.477183871183831"/>
    <n v="0.63221097164298312"/>
    <n v="2.47373654592342"/>
    <n v="4.3795715534201074"/>
    <n v="2.1225576850928505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50.906640789999997"/>
    <n v="1.2622982331720289"/>
    <n v="0"/>
    <n v="0.72259947884701636"/>
    <n v="0"/>
    <n v="0.44300698899443697"/>
    <n v="0"/>
    <n v="0.33497075666585513"/>
    <n v="0"/>
    <n v="2.5496637071142736"/>
    <n v="1.3801295364560562"/>
    <n v="0.76216779286949721"/>
    <n v="0.61990915974005112"/>
    <n v="0.57244750872477757"/>
    <s v=""/>
    <n v="0.46356351820283109"/>
    <s v=""/>
  </r>
  <r>
    <x v="4"/>
    <d v="2020-08-01T00:00:00"/>
    <x v="0"/>
    <x v="27"/>
    <n v="48.003843581367775"/>
    <n v="24.606323491525757"/>
    <n v="17.102693476589966"/>
    <n v="12.434316863644145"/>
    <n v="104.23344829416834"/>
    <n v="56.421425412319842"/>
    <n v="31.158374733057524"/>
    <n v="25.342663492660353"/>
    <n v="56.532519040385701"/>
    <n v="26.935359364517399"/>
    <n v="14.287431209471539"/>
    <n v="8.2643714861190443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6.5153860000000003"/>
    <n v="1.3969367999999998"/>
    <n v="17.287690000000001"/>
    <n v="0.52684799999999998"/>
    <n v="1.2251405090999994"/>
    <n v="6.2858160065999922"/>
    <n v="5.2390669149999951"/>
    <n v="0.9"/>
    <n v="1.7050235800000011"/>
    <n v="3.3427747000000014"/>
    <n v="3.5791610706677801"/>
    <n v="2.0653086486508623"/>
    <n v="0.22533653541458865"/>
    <n v="4.5971524673260156"/>
    <n v="0.2555773490881198"/>
    <n v="1.2444053484755233"/>
    <n v="3.7349712406888678"/>
    <n v="3.1388385608488636"/>
    <n v="0.41258348482850521"/>
    <n v="2.2825826355950496"/>
    <n v="3.0777877458022518"/>
    <n v="3.5717794748071121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50.718151400000004"/>
    <n v="0.94648251673793793"/>
    <n v="0"/>
    <n v="0.48515813002454494"/>
    <n v="0"/>
    <n v="0.33721050559800103"/>
    <n v="0"/>
    <n v="0.24516502515200395"/>
    <n v="0"/>
    <n v="2.0333875745052463"/>
    <n v="1.1006699600449126"/>
    <n v="0.60783801227769707"/>
    <n v="0.49438503565008102"/>
    <n v="0.51259069390594514"/>
    <s v=""/>
    <n v="0.50533013873147015"/>
    <s v=""/>
  </r>
  <r>
    <x v="4"/>
    <d v="2020-08-01T00:00:00"/>
    <x v="0"/>
    <x v="28"/>
    <n v="48.819426223440416"/>
    <n v="24.742429388658575"/>
    <n v="16.432714028511139"/>
    <n v="11.553368996166039"/>
    <n v="121.35029970063677"/>
    <n v="65.686754063812344"/>
    <n v="36.275093781511437"/>
    <n v="29.504346832769805"/>
    <n v="78.502374327880943"/>
    <n v="33.043623418181951"/>
    <n v="16.837730490525932"/>
    <n v="9.706359680956794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7.112222"/>
    <n v="1.7658899999999982"/>
    <n v="17.946314000000001"/>
    <n v="0.85486799999999996"/>
    <n v="1.6107530121"/>
    <n v="6.3262660157999919"/>
    <n v="5.0663358562000056"/>
    <n v="1"/>
    <n v="1.3560313600000002"/>
    <n v="2.5496733449999942"/>
    <n v="3.2310726343404212"/>
    <n v="2.4529925648379027"/>
    <n v="0.35060876155903659"/>
    <n v="4.3075928384497653"/>
    <n v="0.41762742324918506"/>
    <n v="1.4047307771138493"/>
    <n v="3.6074018555786198"/>
    <n v="3.1853937421617435"/>
    <n v="0.48972217547671171"/>
    <n v="1.9866411328246305"/>
    <n v="2.232932497035828"/>
    <n v="4.3067856203713042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50.598796499999999"/>
    <n v="0.96483374309980707"/>
    <n v="0"/>
    <n v="0.48899244844012396"/>
    <n v="0"/>
    <n v="0.32476491863815654"/>
    <n v="0"/>
    <n v="0.22833288131993495"/>
    <n v="0"/>
    <n v="2.3673033523497833"/>
    <n v="1.2814181216185556"/>
    <n v="0.70765503939933161"/>
    <n v="0.57557121274864198"/>
    <n v="0.50681524349375928"/>
    <s v=""/>
    <n v="0.46694561858432015"/>
    <s v=""/>
  </r>
  <r>
    <x v="4"/>
    <d v="2020-08-01T00:00:00"/>
    <x v="0"/>
    <x v="29"/>
    <n v="61.34079909752873"/>
    <n v="35.189621206763753"/>
    <n v="19.115328678053327"/>
    <n v="16.10461436439326"/>
    <n v="166.4117488694996"/>
    <n v="90.078455910581994"/>
    <n v="49.745256595808378"/>
    <n v="40.460303499915788"/>
    <n v="99.633105046921585"/>
    <n v="69.610296344446041"/>
    <n v="23.162387931386096"/>
    <n v="16.028734820619427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0.788815200000004"/>
    <n v="2.4597524000000024"/>
    <n v="24.104538300000012"/>
    <n v="0.59795200000000004"/>
    <n v="1.8351464999000002"/>
    <n v="6.1352520584000123"/>
    <n v="5.7805019827999953"/>
    <n v="0.97"/>
    <n v="1.3878420180000002"/>
    <n v="4.0355773600000147"/>
    <n v="3.2454212784286938"/>
    <n v="3.3639555796088612"/>
    <n v="0.79555089684315961"/>
    <n v="6.7702769238186589"/>
    <n v="0.2479214625616232"/>
    <n v="1.8930945411563889"/>
    <n v="5.3187896234643981"/>
    <n v="4.951242119589601"/>
    <n v="0.49004884476270338"/>
    <n v="1.8892549477568958"/>
    <n v="4.4918138249503432"/>
    <n v="4.9776724422511194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50.043616360000001"/>
    <n v="1.2257467297379132"/>
    <n v="0"/>
    <n v="0.70317902194796045"/>
    <n v="0"/>
    <n v="0.38197336780265667"/>
    <n v="0"/>
    <n v="0.32181156230878877"/>
    <n v="0"/>
    <n v="3.2463627361530905"/>
    <n v="1.7572517841131789"/>
    <n v="0.97043116492722936"/>
    <n v="0.78930016941637371"/>
    <n v="0.57367399389130969"/>
    <s v=""/>
    <n v="0.45765239329424251"/>
    <s v=""/>
  </r>
  <r>
    <x v="4"/>
    <d v="2020-08-01T00:00:00"/>
    <x v="0"/>
    <x v="30"/>
    <n v="70.550275789021867"/>
    <n v="40.548568707573665"/>
    <n v="24.464917934340864"/>
    <n v="19.519757078684954"/>
    <n v="127.24463683070896"/>
    <n v="68.87735082696328"/>
    <n v="38.037080630334103"/>
    <n v="30.937458802529608"/>
    <n v="83.687020342604754"/>
    <n v="37.107427333900617"/>
    <n v="19.230874359974056"/>
    <n v="10.533082775180519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9.5658860000000008"/>
    <n v="3.2043115999999996"/>
    <n v="25.874743500000001"/>
    <n v="0.57680399999999998"/>
    <n v="4.2177099896999968"/>
    <n v="10.701407994399979"/>
    <n v="4.8023839756000042"/>
    <n v="0.55100000000000005"/>
    <n v="2.5562454000000003"/>
    <n v="3.871430119999991"/>
    <n v="4.6283532093218867"/>
    <n v="2.8426551441599912"/>
    <n v="1.0403163042093972"/>
    <n v="9.6314164418744745"/>
    <n v="0.23557846844000788"/>
    <n v="4.2914968321692388"/>
    <n v="6.6416937861771581"/>
    <n v="2.9881103347402549"/>
    <n v="0.18460346670010314"/>
    <n v="3.6227424642638377"/>
    <n v="4.5940652783975366"/>
    <n v="4.4758901864416671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49.428887320000001"/>
    <n v="1.4273085965355261"/>
    <n v="0"/>
    <n v="0.82034152306654962"/>
    <n v="0"/>
    <n v="0.49495182393963838"/>
    <n v="0"/>
    <n v="0.39490585641378245"/>
    <n v="0"/>
    <n v="2.5142267789667092"/>
    <n v="1.3609475748972597"/>
    <n v="0.75157467612357431"/>
    <n v="0.61129324843754129"/>
    <n v="0.57474713251061893"/>
    <s v=""/>
    <n v="0.4813920121190135"/>
    <s v=""/>
  </r>
  <r>
    <x v="4"/>
    <d v="2020-08-01T00:00:00"/>
    <x v="0"/>
    <x v="31"/>
    <n v="56.204669975309208"/>
    <n v="26.158862263561875"/>
    <n v="18.571368178742979"/>
    <n v="13.578963223624049"/>
    <n v="133.22968093841192"/>
    <n v="72.117047155143766"/>
    <n v="39.8261824028802"/>
    <n v="32.392624694980775"/>
    <n v="79.118065731505411"/>
    <n v="39.246507809881791"/>
    <n v="21.997917096777606"/>
    <n v="14.165269136529352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7.5157282600000057"/>
    <n v="2.5741911999999991"/>
    <n v="22.687651180000007"/>
    <n v="0.53698800000000002"/>
    <n v="2.9753835225000085"/>
    <n v="7.7377329725999981"/>
    <n v="4.4636899367999954"/>
    <n v="0.20458999999999999"/>
    <n v="1.5481107150000017"/>
    <n v="3.446963524999997"/>
    <n v="2.5136406634091983"/>
    <n v="1.6492714631589502"/>
    <n v="0.91147408610828495"/>
    <n v="5.0881427818522083"/>
    <n v="0.2552525757778748"/>
    <n v="2.3744071315437147"/>
    <n v="4.6049118758108616"/>
    <n v="2.631033970467318"/>
    <n v="6.4059518503401428E-2"/>
    <n v="2.0216279582517798"/>
    <n v="4.1024811614360512"/>
    <n v="2.4561997406514315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48.777043620000001"/>
    <n v="1.1522770919282133"/>
    <n v="0"/>
    <n v="0.53629454190282222"/>
    <n v="0"/>
    <n v="0.3807399301077809"/>
    <n v="0"/>
    <n v="0.27838840191733721"/>
    <n v="0"/>
    <n v="2.6324852654827562"/>
    <n v="1.4249607346414175"/>
    <n v="0.7869255380449045"/>
    <n v="0.64004587130452517"/>
    <n v="0.46542150812474309"/>
    <s v=""/>
    <n v="0.51909609396655354"/>
    <s v=""/>
  </r>
  <r>
    <x v="4"/>
    <d v="2020-08-01T00:00:00"/>
    <x v="0"/>
    <x v="32"/>
    <n v="80"/>
    <n v="44.568144990432621"/>
    <n v="32.109287801175704"/>
    <n v="26.719648888392822"/>
    <n v="173.93071090954325"/>
    <n v="94.148459953076284"/>
    <n v="51.992890543273418"/>
    <n v="42.288416528059493"/>
    <n v="74.057622431349046"/>
    <n v="37.461139525929319"/>
    <n v="23.481338229280809"/>
    <n v="15.289012417793515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18.143168758441938"/>
    <n v="2.1928434182865071"/>
    <n v="18.795800728170061"/>
    <n v="2.0884223031300069"/>
    <n v="3.6547390304775127"/>
    <n v="8.3536892125200275"/>
    <n v="7.3094780609550254"/>
    <n v="2.0884223031300069"/>
    <n v="3.0909654391505184"/>
    <n v="8.8003622000221249"/>
    <n v="5.4821085457162724"/>
    <n v="3.9813853627240201"/>
    <n v="0.77644580195179846"/>
    <n v="4.2153203540293029"/>
    <n v="0.99271337941610582"/>
    <n v="2.9165444899034672"/>
    <n v="4.9714823188891613"/>
    <n v="4.3084276365632244"/>
    <n v="0.65390941478211506"/>
    <n v="4.0363922872122693"/>
    <n v="10.4739489923685"/>
    <n v="7.24157495259265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48.777043620000001"/>
    <n v="0"/>
    <n v="1.6401158016718684"/>
    <n v="0"/>
    <n v="0.91371148562514337"/>
    <n v="0"/>
    <n v="0.65828687878922543"/>
    <n v="0"/>
    <n v="0.54779147946221551"/>
    <n v="3.4366969166275574"/>
    <n v="1.8602794200861121"/>
    <n v="1.0273275241745579"/>
    <n v="0.83557682212100803"/>
    <s v=""/>
    <n v="0.55710181238040779"/>
    <s v=""/>
    <n v="0.59952346892895558"/>
  </r>
  <r>
    <x v="4"/>
    <d v="2020-08-01T00:00:00"/>
    <x v="0"/>
    <x v="33"/>
    <n v="99.999999999999986"/>
    <n v="56.868221525664296"/>
    <n v="42.272474122870264"/>
    <n v="35.068299128071985"/>
    <n v="147.18132230163033"/>
    <n v="79.669051866075932"/>
    <n v="43.996729159709552"/>
    <n v="35.78473881981018"/>
    <n v="69.192016330151489"/>
    <n v="37.20133334020332"/>
    <n v="21.127351372385043"/>
    <n v="14.652309380241103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0.454085240083586"/>
    <n v="2.7057372601055447"/>
    <n v="23.192033658047528"/>
    <n v="2.5768926286719478"/>
    <n v="4.5095621001759092"/>
    <n v="10.307570514687791"/>
    <n v="9.0191242003518184"/>
    <n v="2.5768926286719478"/>
    <n v="3.8139250110904812"/>
    <n v="10.858717822009655"/>
    <n v="9.9854589361037682"/>
    <n v="4.488499041540722"/>
    <n v="0.9580521432921677"/>
    <n v="5.2012602678629491"/>
    <n v="1.224903500583874"/>
    <n v="3.5987079748966715"/>
    <n v="6.1342842977294625"/>
    <n v="5.3161448243426168"/>
    <n v="0.80685517878532387"/>
    <n v="4.9804819244444269"/>
    <n v="12.923747228263624"/>
    <n v="11.235285143922468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48.777043620000001"/>
    <n v="0"/>
    <n v="2.0501447520898353"/>
    <n v="0"/>
    <n v="1.1658808592152288"/>
    <n v="0"/>
    <n v="0.86664690980855852"/>
    <n v="0"/>
    <n v="0.7189508942213334"/>
    <n v="2.9081557471598103"/>
    <n v="1.5741807957145613"/>
    <n v="0.86933137140748218"/>
    <n v="0.70707065429246374"/>
    <s v=""/>
    <n v="0.56868221525664309"/>
    <s v=""/>
    <n v="0.61665897380395251"/>
  </r>
  <r>
    <x v="4"/>
    <d v="2020-08-01T00:00:00"/>
    <x v="0"/>
    <x v="34"/>
    <n v="120"/>
    <n v="68.241865830797167"/>
    <n v="50.726968947444327"/>
    <n v="42.081958953686389"/>
    <n v="158.80868750871244"/>
    <n v="85.962929018846737"/>
    <n v="47.47248294325437"/>
    <n v="38.611743093119209"/>
    <n v="125.76044178211563"/>
    <n v="71.360066270874498"/>
    <n v="31.265333859435199"/>
    <n v="21.648924082619033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4.544902288100303"/>
    <n v="3.2468847121266542"/>
    <n v="27.830440389657035"/>
    <n v="3.0922711544063373"/>
    <n v="5.4114745202110903"/>
    <n v="12.369084617625349"/>
    <n v="10.822949040422181"/>
    <n v="3.0922711544063373"/>
    <n v="4.5767100133085776"/>
    <n v="13.030461386411588"/>
    <n v="11.982550723324536"/>
    <n v="5.3861988498488662"/>
    <n v="1.1496625719506015"/>
    <n v="6.2415123214355397"/>
    <n v="1.4698842007006487"/>
    <n v="4.3184495698760053"/>
    <n v="7.3611411572753545"/>
    <n v="6.3793737892111402"/>
    <n v="0.96822621454238855"/>
    <n v="5.9765783093333127"/>
    <n v="15.508496673916351"/>
    <n v="13.482342172706964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48.777043620000001"/>
    <n v="0"/>
    <n v="2.4601737025078028"/>
    <n v="0"/>
    <n v="1.3990570310582748"/>
    <n v="0"/>
    <n v="1.0399762917702704"/>
    <n v="0"/>
    <n v="0.86274107306560022"/>
    <n v="3.1379008562708952"/>
    <n v="1.6985415143676881"/>
    <n v="0.93800879041186591"/>
    <n v="0.76292943172497174"/>
    <s v=""/>
    <n v="0.56868221525664309"/>
    <s v=""/>
    <n v="0.61665897380395251"/>
  </r>
  <r>
    <x v="4"/>
    <d v="2020-08-01T00:00:00"/>
    <x v="0"/>
    <x v="35"/>
    <n v="119.99999999999999"/>
    <n v="68.735639559458235"/>
    <n v="51.559090269626275"/>
    <n v="42.713731422679146"/>
    <n v="206.33987402236644"/>
    <n v="111.69149636961367"/>
    <n v="61.680921262589351"/>
    <n v="50.168176128154883"/>
    <n v="125.95211213083259"/>
    <n v="67.690885833050288"/>
    <n v="29.600267367566737"/>
    <n v="20.575829073741325"/>
    <s v="Set for Life - 5"/>
    <s v="Set For Life - 7"/>
    <s v="Set For Life - 10"/>
    <s v="Set For Life - WL"/>
    <s v="Set For Health - 5"/>
    <s v="Set For Health - 10"/>
    <s v="Set For Health - 20"/>
    <s v="All Set Higher PHP"/>
    <s v="Set for Tomorrow"/>
    <s v="Premium Paying Rider"/>
    <n v="23.61967110857039"/>
    <n v="3.2261014197071747"/>
    <n v="27.652297883204358"/>
    <n v="3.0724775425782624"/>
    <n v="5.3768356995119593"/>
    <n v="12.28991017031305"/>
    <n v="10.753671399023919"/>
    <n v="3.0724775425782624"/>
    <n v="4.5474145159444443"/>
    <n v="12.947053469788289"/>
    <n v="13.44208924877988"/>
    <n v="5.1831636510717916"/>
    <n v="1.1423035877133909"/>
    <n v="6.2015604330202549"/>
    <n v="1.4604754794572252"/>
    <n v="4.2908071962880872"/>
    <n v="7.3140225304139443"/>
    <n v="6.3385394502464241"/>
    <n v="0.96202860350006147"/>
    <n v="5.9383222621731306"/>
    <n v="15.409226866104353"/>
    <n v="14.495189499469568"/>
    <s v="Unit Linked"/>
    <s v="Unit Linked"/>
    <s v="Unit Linked"/>
    <s v="Unit Linked"/>
    <s v="Traditional"/>
    <s v="Traditional"/>
    <s v="Traditional"/>
    <s v="Unit Linked"/>
    <s v="Traditional"/>
    <s v="Traditional"/>
    <n v="0.10642004251129444"/>
    <n v="0.14552215817049952"/>
    <n v="0.13406868163311828"/>
    <n v="0.16804221195955188"/>
    <n v="0.63360442419477059"/>
    <n v="0.54034987577542926"/>
    <n v="0.48611855483909283"/>
    <n v="4.1599353274375063E-2"/>
    <n v="1.0000000000000002"/>
    <n v="1.0000000000000007"/>
    <s v="PHP"/>
    <n v="48.777043620000001"/>
    <n v="0"/>
    <n v="2.4601737025078023"/>
    <n v="0"/>
    <n v="1.4091801072436181"/>
    <n v="0"/>
    <n v="1.0570359833880041"/>
    <n v="0"/>
    <n v="0.87569332318380355"/>
    <n v="4.0770695705302087"/>
    <n v="2.2069122766168618"/>
    <n v="1.2187533231444816"/>
    <n v="0.9912729920486868"/>
    <s v=""/>
    <n v="0.57279699632881875"/>
    <s v=""/>
    <n v="0.62142044063954016"/>
  </r>
  <r>
    <x v="4"/>
    <d v="2020-08-01T00:00:00"/>
    <x v="1"/>
    <x v="24"/>
    <n v="93.959477403901175"/>
    <n v="55.19931863375772"/>
    <n v="23.281664841725409"/>
    <n v="17.105036854275181"/>
    <n v="87.843928366568832"/>
    <n v="51.30575321676087"/>
    <n v="23.1540929657967"/>
    <n v="18.040192591493728"/>
    <n v="71.689720804656901"/>
    <n v="34.95059000746334"/>
    <n v="14.744781904206333"/>
    <n v="9.4325461634864283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33.085673999999997"/>
    <n v="10.893957199999935"/>
    <n v="14.297231999999999"/>
    <n v="4.3979999999999998E-2"/>
    <n v="5.9019885143000019"/>
    <n v="9.0249460034000002"/>
    <n v="3.374317011600001"/>
    <n v="5.05"/>
    <n v="1.5250876925999999"/>
    <n v="1.4980425700000004"/>
    <n v="9.2642524120012411"/>
    <n v="18.101550734270866"/>
    <n v="3.3331241316807669"/>
    <n v="6.4503357559991636"/>
    <n v="-5.6789858041059245E-2"/>
    <n v="5.9419466914087549"/>
    <n v="5.5296072833564409"/>
    <n v="2.0123746794175696"/>
    <n v="2.4778501981830861"/>
    <n v="0.56926629951859831"/>
    <n v="1.6561788920715541"/>
    <n v="9.1838738258919861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50.828687260000002"/>
    <n v="1.8485521163133256"/>
    <n v="0"/>
    <n v="1.0859874926810713"/>
    <n v="0"/>
    <n v="0.45804182828162632"/>
    <n v="0"/>
    <n v="0.33652328589127484"/>
    <n v="0"/>
    <n v="1.7136605893743948"/>
    <n v="1.0008733549442679"/>
    <n v="0.45169037104785531"/>
    <n v="0.35192833066117868"/>
    <n v="0.58748005160217986"/>
    <s v=""/>
    <n v="0.30987768105917196"/>
    <s v=""/>
  </r>
  <r>
    <x v="4"/>
    <d v="2020-08-01T00:00:00"/>
    <x v="1"/>
    <x v="25"/>
    <n v="122.98962998618192"/>
    <n v="77.283897218238536"/>
    <n v="29.539355058737137"/>
    <n v="22.528815158276853"/>
    <n v="106.78757858560104"/>
    <n v="63.40152166721213"/>
    <n v="30.420103496480948"/>
    <n v="23.632247123541067"/>
    <n v="86.954677114909785"/>
    <n v="49.413546546114517"/>
    <n v="21.932089151356301"/>
    <n v="17.052007111768884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35.816200000000002"/>
    <n v="13.802549599999905"/>
    <n v="20.975304000000001"/>
    <n v="5.8979999999999998E-2"/>
    <n v="7.4569654947000013"/>
    <n v="9.4885579382000032"/>
    <n v="5.332103990200002"/>
    <n v="13.69608"/>
    <n v="9.8707116543828004"/>
    <n v="1.3202498300000007"/>
    <n v="5.1719274786992031"/>
    <n v="19.686566073466729"/>
    <n v="4.7377348773411425"/>
    <n v="11.913833562164474"/>
    <n v="4.2545932547637853E-2"/>
    <n v="7.8021133189528546"/>
    <n v="6.049735821261736"/>
    <n v="3.313527985275734"/>
    <n v="7.2851923821821458"/>
    <n v="4.6467127253563945"/>
    <n v="1.4428499383976594"/>
    <n v="10.36308460129203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50.775175580000003"/>
    <n v="2.4222393833459575"/>
    <n v="0"/>
    <n v="1.5220803539413095"/>
    <n v="0"/>
    <n v="0.58176765951691733"/>
    <n v="0"/>
    <n v="0.4436974348376414"/>
    <n v="0"/>
    <n v="2.0832135841332642"/>
    <n v="1.236837775902758"/>
    <n v="0.59343580661687345"/>
    <n v="0.46101820907842173"/>
    <n v="0.62837734552841162"/>
    <s v=""/>
    <n v="0.29150723461394212"/>
    <s v=""/>
  </r>
  <r>
    <x v="4"/>
    <d v="2020-08-01T00:00:00"/>
    <x v="1"/>
    <x v="26"/>
    <n v="85.814989693875603"/>
    <n v="53.273265462681671"/>
    <n v="22.607974943480507"/>
    <n v="16.226909571611298"/>
    <n v="128.88428088385365"/>
    <n v="76.032625286235671"/>
    <n v="35.098520893237264"/>
    <n v="27.322366862589089"/>
    <n v="105.95102391786607"/>
    <n v="55.831037085078975"/>
    <n v="24.403354508303089"/>
    <n v="16.380538849945466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20.659821099999995"/>
    <n v="8.8509343999999732"/>
    <n v="9.9992800000000006"/>
    <n v="0.28788000000000002"/>
    <n v="5.0459739972000008"/>
    <n v="12.194228999599996"/>
    <n v="3.7904160228000041"/>
    <n v="9.9443999999999999"/>
    <n v="7.6569870226743983"/>
    <n v="0.93760162999999919"/>
    <n v="6.4474665216012426"/>
    <n v="12.232722038130976"/>
    <n v="3.276493370615583"/>
    <n v="5.1748324714117047"/>
    <n v="0.13533465318936463"/>
    <n v="5.0044873749360832"/>
    <n v="7.5111367400483227"/>
    <n v="2.1833532413861358"/>
    <n v="5.4022583865997378"/>
    <n v="4.0016023063336332"/>
    <n v="0.97522849332004136"/>
    <n v="7.3758163867100919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50.906640789999997"/>
    <n v="1.6857327131027851"/>
    <n v="0"/>
    <n v="1.0464895077725609"/>
    <n v="0"/>
    <n v="0.44410659577289519"/>
    <n v="0"/>
    <n v="0.31875820756962775"/>
    <n v="0"/>
    <n v="2.5142763631752025"/>
    <n v="1.4832455228548245"/>
    <n v="0.68470243895609839"/>
    <n v="0.53300511681882878"/>
    <n v="0.62079207435345818"/>
    <s v=""/>
    <n v="0.30459761440714334"/>
    <s v=""/>
  </r>
  <r>
    <x v="4"/>
    <d v="2020-08-01T00:00:00"/>
    <x v="1"/>
    <x v="27"/>
    <n v="60.965172561702573"/>
    <n v="33.801025880619548"/>
    <n v="13.993480230811203"/>
    <n v="9.3492294292850477"/>
    <n v="122.37458251099598"/>
    <n v="71.844693158953362"/>
    <n v="32.957315653242318"/>
    <n v="25.659064383859665"/>
    <n v="101.10794012530731"/>
    <n v="55.955368822277848"/>
    <n v="23.886276596863588"/>
    <n v="15.933709398656488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9.8395279999999996"/>
    <n v="5.3610815999999906"/>
    <n v="11.563079999999999"/>
    <n v="1.845952"/>
    <n v="1.721409485199999"/>
    <n v="5.4019749909999932"/>
    <n v="5.6895159827999997"/>
    <n v="10.984999999999999"/>
    <n v="4.363249939202599"/>
    <n v="0.67299353999999978"/>
    <n v="3.5213870234999973"/>
    <n v="3.5497132775297611"/>
    <n v="1.2696600270321892"/>
    <n v="4.2161795429583711"/>
    <n v="1.4365129715630136"/>
    <n v="1.8152179647944682"/>
    <n v="3.3611050969847924"/>
    <n v="3.2014337234561405"/>
    <n v="6.3605752503745423"/>
    <n v="1.7217311539850124"/>
    <n v="0.63516146593550515"/>
    <n v="6.2337354060057493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50.718151400000004"/>
    <n v="1.2020385380548899"/>
    <n v="0"/>
    <n v="0.6664483019903511"/>
    <n v="0"/>
    <n v="0.27590674826549777"/>
    <n v="0"/>
    <n v="0.18433695178576731"/>
    <n v="0"/>
    <n v="2.3872850758123492"/>
    <n v="1.4015472840471228"/>
    <n v="0.64293177703590898"/>
    <n v="0.50055738868316269"/>
    <n v="0.55443172651417805"/>
    <s v=""/>
    <n v="0.27659602588114351"/>
    <s v=""/>
  </r>
  <r>
    <x v="4"/>
    <d v="2020-08-01T00:00:00"/>
    <x v="1"/>
    <x v="28"/>
    <n v="117.3334214829342"/>
    <n v="63.635295181676753"/>
    <n v="23.775939882588169"/>
    <n v="15.958077972308702"/>
    <n v="122.54102406662483"/>
    <n v="72.386496859850027"/>
    <n v="33.502411667995375"/>
    <n v="26.077472636149157"/>
    <n v="108.80687601357207"/>
    <n v="60.84143151462807"/>
    <n v="26.063051540246615"/>
    <n v="18.58661366585342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25.377120000000001"/>
    <n v="12.281791199999921"/>
    <n v="16.150064"/>
    <n v="0.39386399999999999"/>
    <n v="3.4908994824999979"/>
    <n v="10.182183056199998"/>
    <n v="7.1219729635999949"/>
    <n v="24.816500000000001"/>
    <n v="6.3749450181353984"/>
    <n v="1.846295625"/>
    <n v="9.297786137498889"/>
    <n v="11.518195808606766"/>
    <n v="3.5437208285086861"/>
    <n v="4.7311802373439189"/>
    <n v="0.27475728905187219"/>
    <n v="3.2397287929291276"/>
    <n v="6.3234996032231114"/>
    <n v="4.1126330721208531"/>
    <n v="12.934157191116613"/>
    <n v="2.807689038923761"/>
    <n v="1.8729377222618451"/>
    <n v="12.276795597590194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50.598796499999999"/>
    <n v="2.3188974758111924"/>
    <n v="0"/>
    <n v="1.2576444418332511"/>
    <n v="0"/>
    <n v="0.46989141100595483"/>
    <n v="0"/>
    <n v="0.31538453631616914"/>
    <n v="0"/>
    <n v="2.3905320200191831"/>
    <n v="1.4121167982602094"/>
    <n v="0.6535655177539853"/>
    <n v="0.50871970275028255"/>
    <n v="0.54234585830203819"/>
    <s v=""/>
    <n v="0.25077400720384646"/>
    <s v=""/>
  </r>
  <r>
    <x v="4"/>
    <d v="2020-08-01T00:00:00"/>
    <x v="1"/>
    <x v="29"/>
    <n v="164.78881038130049"/>
    <n v="95.684600618221594"/>
    <n v="27.99548540240944"/>
    <n v="20.462426672146307"/>
    <n v="154.32828452711848"/>
    <n v="90.995381359336264"/>
    <n v="41.055237169187656"/>
    <n v="32.004528212677847"/>
    <n v="137.29200544747246"/>
    <n v="97.363854901213102"/>
    <n v="30.878429851880483"/>
    <n v="23.43599247514306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25.460847999999999"/>
    <n v="27.41530120000019"/>
    <n v="14.120028"/>
    <n v="0.103968"/>
    <n v="4.0394275280000009"/>
    <n v="10.835037976399995"/>
    <n v="5.8023899874000069"/>
    <n v="55.720680000000002"/>
    <n v="16.091342312000801"/>
    <n v="1.7166948949999996"/>
    <n v="3.4830924824995009"/>
    <n v="11.482463976714499"/>
    <n v="9.9786003005805402"/>
    <n v="3.9908896775349749"/>
    <n v="4.9001195307738846E-2"/>
    <n v="4.687593376332603"/>
    <n v="7.9135775747089427"/>
    <n v="4.2449263640094452"/>
    <n v="29.219452823159269"/>
    <n v="6.5431540195111184"/>
    <n v="1.9575843485120792"/>
    <n v="15.61735696185039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50.043616360000001"/>
    <n v="3.2929037181456899"/>
    <n v="0"/>
    <n v="1.9120241017334343"/>
    <n v="0"/>
    <n v="0.55942170927491774"/>
    <n v="0"/>
    <n v="0.40889184596383366"/>
    <n v="0"/>
    <n v="3.0106383439077877"/>
    <n v="1.775139178656461"/>
    <n v="0.80090614379935798"/>
    <n v="0.62434478625229084"/>
    <n v="0.58064986570883981"/>
    <s v=""/>
    <n v="0.21385287224838523"/>
    <s v=""/>
  </r>
  <r>
    <x v="4"/>
    <d v="2020-08-01T00:00:00"/>
    <x v="1"/>
    <x v="30"/>
    <n v="153.73404618158582"/>
    <n v="78.65635571315093"/>
    <n v="29.148932482229263"/>
    <n v="19.045276344553908"/>
    <n v="143.94871742584519"/>
    <n v="85.291172639332871"/>
    <n v="42.519229823775078"/>
    <n v="32.605939282536646"/>
    <n v="129.32545293904832"/>
    <n v="74.186389554494156"/>
    <n v="28.512660821725511"/>
    <n v="18.611161953529734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25.996779300000011"/>
    <n v="25.73704280000025"/>
    <n v="11.989548599999994"/>
    <n v="0.11128399999999999"/>
    <n v="5.6015460229999983"/>
    <n v="11.455345032000006"/>
    <n v="5.8392309515999967"/>
    <n v="43.151521967000008"/>
    <n v="15.290857972386398"/>
    <n v="1.2425481400000005"/>
    <n v="7.3183413955991625"/>
    <n v="11.193402982276366"/>
    <n v="7.353539535388097"/>
    <n v="4.1155059285465256"/>
    <n v="-5.800375703018857E-2"/>
    <n v="5.3710332882694933"/>
    <n v="7.1231121919957401"/>
    <n v="3.3620348765564447"/>
    <n v="18.045200256414002"/>
    <n v="6.3143018797378954"/>
    <n v="1.6012610934819709"/>
    <n v="14.234967437514584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49.428887320000001"/>
    <n v="3.1102064909193636"/>
    <n v="0"/>
    <n v="1.5913033850819631"/>
    <n v="0"/>
    <n v="0.58971451842564482"/>
    <n v="0"/>
    <n v="0.38530659655063237"/>
    <n v="0"/>
    <n v="2.8442827074235226"/>
    <n v="1.6852682800657777"/>
    <n v="0.84013746203074158"/>
    <n v="0.6442607542397546"/>
    <n v="0.5116391434870875"/>
    <s v=""/>
    <n v="0.24213270716494228"/>
    <s v=""/>
  </r>
  <r>
    <x v="4"/>
    <d v="2020-08-01T00:00:00"/>
    <x v="1"/>
    <x v="31"/>
    <n v="112.32353051751348"/>
    <n v="54.91792022635456"/>
    <n v="22.696331461042778"/>
    <n v="14.291440604302137"/>
    <n v="157.02403046049093"/>
    <n v="93.114400662793145"/>
    <n v="46.807210035520185"/>
    <n v="35.913189052620567"/>
    <n v="110.99807574464518"/>
    <n v="67.210298151990216"/>
    <n v="26.715600868766437"/>
    <n v="18.453534370806999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18.151322"/>
    <n v="20.602615600000082"/>
    <n v="10.508544000000001"/>
    <n v="0.12396799999999999"/>
    <n v="3.2983005018000044"/>
    <n v="10.143995020600006"/>
    <n v="3.9991779095999971"/>
    <n v="24.1572"/>
    <n v="13.036478633612797"/>
    <n v="1.7464251700000013"/>
    <n v="6.5555036819005892"/>
    <n v="6.9349314687899204"/>
    <n v="6.5782360457453244"/>
    <n v="3.9745812834858523"/>
    <n v="9.0472291084487219E-2"/>
    <n v="2.836938491477266"/>
    <n v="5.9915930849469374"/>
    <n v="2.1497477504230962"/>
    <n v="9.8129594998995664"/>
    <n v="4.1381344075462891"/>
    <n v="2.4132965352587337"/>
    <n v="9.9970293676970812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48.777043620000001"/>
    <n v="2.3027949662668274"/>
    <n v="0"/>
    <n v="1.1258968594774903"/>
    <n v="0"/>
    <n v="0.46530764836548283"/>
    <n v="0"/>
    <n v="0.29299521954713614"/>
    <n v="0"/>
    <n v="3.1026378176574889"/>
    <n v="1.8398474425707994"/>
    <n v="0.9248636630288416"/>
    <n v="0.70960870244239127"/>
    <n v="0.48892622919996054"/>
    <s v=""/>
    <n v="0.26023273542401593"/>
    <s v=""/>
  </r>
  <r>
    <x v="4"/>
    <d v="2020-08-01T00:00:00"/>
    <x v="1"/>
    <x v="32"/>
    <n v="150.84168722920575"/>
    <n v="78.080465884364983"/>
    <n v="37.692356186263098"/>
    <n v="25.509156313906185"/>
    <n v="169.64026154229597"/>
    <n v="100.51297753025092"/>
    <n v="49.877047408687346"/>
    <n v="38.318810303166892"/>
    <n v="165.9606681692442"/>
    <n v="107.81301904528236"/>
    <n v="37.466045760928353"/>
    <n v="27.419982607736671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35.499999999999986"/>
    <n v="16.799999999999997"/>
    <n v="24.2"/>
    <n v="0"/>
    <n v="7.0000000000000009"/>
    <n v="16"/>
    <n v="6"/>
    <n v="26"/>
    <n v="8"/>
    <n v="2.5332935251712327"/>
    <n v="8.808393704034529"/>
    <n v="13.563203117769719"/>
    <n v="5.3640939439029767"/>
    <n v="9.1530155900149079"/>
    <n v="0"/>
    <n v="6.020849049231054"/>
    <n v="9.4504669180605205"/>
    <n v="3.2252844944896939"/>
    <n v="10.561528115733145"/>
    <n v="2.5394185186644922"/>
    <n v="3.500630082587"/>
    <n v="14.701976053911473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48.777043620000001"/>
    <n v="0"/>
    <n v="3.0924729346933253"/>
    <n v="0"/>
    <n v="1.6007625737356033"/>
    <n v="0"/>
    <n v="0.77274786229168135"/>
    <n v="0"/>
    <n v="0.52297462947194062"/>
    <n v="3.3519219275858934"/>
    <n v="1.9860359228849391"/>
    <n v="0.98552057968111961"/>
    <n v="0.75714137272869819"/>
    <s v=""/>
    <n v="0.51763187828654278"/>
    <s v=""/>
    <n v="0.32670343375876548"/>
  </r>
  <r>
    <x v="4"/>
    <d v="2020-08-01T00:00:00"/>
    <x v="1"/>
    <x v="33"/>
    <n v="174.80435718587864"/>
    <n v="90.476217244907886"/>
    <n v="43.620341593294967"/>
    <n v="29.512184415827722"/>
    <n v="162.95107193137119"/>
    <n v="96.344943432527572"/>
    <n v="48.308299778455009"/>
    <n v="37.07621229685212"/>
    <n v="135.43039237652854"/>
    <n v="84.097145247187967"/>
    <n v="33.602007868883916"/>
    <n v="22.76926185998849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41.179999999999986"/>
    <n v="19.488"/>
    <n v="28.071999999999999"/>
    <n v="0"/>
    <n v="8.120000000000001"/>
    <n v="18.559999999999999"/>
    <n v="6.96"/>
    <n v="30.16"/>
    <n v="9.2799999999999994"/>
    <n v="2.9386204891986298"/>
    <n v="10.045736696680024"/>
    <n v="15.733315616612874"/>
    <n v="6.2223489749274536"/>
    <n v="10.617498084417292"/>
    <n v="0"/>
    <n v="6.9841848971080225"/>
    <n v="10.962541624950203"/>
    <n v="3.741330013608045"/>
    <n v="12.251372614250448"/>
    <n v="2.9457254816508107"/>
    <n v="4.0607308958009201"/>
    <n v="16.957169041581821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48.777043620000001"/>
    <n v="0"/>
    <n v="3.5837423552706626"/>
    <n v="0"/>
    <n v="1.854893419735878"/>
    <n v="0"/>
    <n v="0.89428014401859657"/>
    <n v="0"/>
    <n v="0.6050425000281664"/>
    <n v="3.2197502300726342"/>
    <n v="1.9036797371536336"/>
    <n v="0.95452369525747038"/>
    <n v="0.73258887872359713"/>
    <s v=""/>
    <n v="0.51758559512735591"/>
    <s v=""/>
    <n v="0.32618720493079306"/>
  </r>
  <r>
    <x v="4"/>
    <d v="2020-08-01T00:00:00"/>
    <x v="1"/>
    <x v="34"/>
    <n v="183.15002467504686"/>
    <n v="94.51124370464025"/>
    <n v="49.197531047119703"/>
    <n v="32.197238039804162"/>
    <n v="196.61115596587166"/>
    <n v="116.10399423196351"/>
    <n v="56.589601642643956"/>
    <n v="43.561631316566796"/>
    <n v="130.38410853413626"/>
    <n v="85.902800931005771"/>
    <n v="29.760691743864534"/>
    <n v="20.959342786431709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38.4"/>
    <n v="20.159999999999997"/>
    <n v="29.04"/>
    <n v="0"/>
    <n v="8.4"/>
    <n v="19.2"/>
    <n v="9.6"/>
    <n v="31.200000000000003"/>
    <n v="9.6"/>
    <n v="3.0399522302054791"/>
    <n v="14.51007244484137"/>
    <n v="14.671183090770629"/>
    <n v="6.436912732683572"/>
    <n v="10.983618708017888"/>
    <n v="0"/>
    <n v="7.2250188590772639"/>
    <n v="11.340560301672625"/>
    <n v="5.1604551911835106"/>
    <n v="12.673833738879775"/>
    <n v="3.0473022223973905"/>
    <n v="4.2007560991043995"/>
    <n v="18.771602760853199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48.777043620000001"/>
    <n v="0"/>
    <n v="3.7548406193267123"/>
    <n v="0"/>
    <n v="1.9376173029455173"/>
    <n v="0"/>
    <n v="1.0086206009202923"/>
    <n v="0"/>
    <n v="0.66008998599091728"/>
    <n v="3.8848398304650229"/>
    <n v="2.2940988218730931"/>
    <n v="1.1181539387808332"/>
    <n v="0.86073427312541018"/>
    <s v=""/>
    <n v="0.51603183713639356"/>
    <s v=""/>
    <n v="0.34067098027431164"/>
  </r>
  <r>
    <x v="4"/>
    <d v="2020-08-01T00:00:00"/>
    <x v="1"/>
    <x v="35"/>
    <n v="197.56419339796747"/>
    <n v="101.87907919354393"/>
    <n v="53.574679556884483"/>
    <n v="34.888544328573587"/>
    <n v="200.72703604098047"/>
    <n v="118.53917573093912"/>
    <n v="57.815919767985243"/>
    <n v="44.511438021922459"/>
    <n v="111.54507508391744"/>
    <n v="69.699062580824872"/>
    <n v="25.982063893938729"/>
    <n v="17.939252118686628"/>
    <s v="Set for Life - 5"/>
    <s v="Set For Life - 7"/>
    <s v="Set For Life - 10"/>
    <s v="Set For Life - WL"/>
    <s v="Set For Health - 5"/>
    <s v="Set For Health - 10"/>
    <s v="Set For Health - 20"/>
    <s v="All Set Higher PHP"/>
    <s v="All Set Higher USD"/>
    <s v="Premium Paying Riders"/>
    <n v="40.299999999999997"/>
    <n v="21.84"/>
    <n v="31.46"/>
    <n v="0"/>
    <n v="9.1000000000000014"/>
    <n v="20.8"/>
    <n v="10.4"/>
    <n v="33.800000000000004"/>
    <n v="10.4"/>
    <n v="3.2932815827226025"/>
    <n v="16.170911815244835"/>
    <n v="15.397101004116051"/>
    <n v="6.9733221270738701"/>
    <n v="11.898920267019379"/>
    <n v="0"/>
    <n v="7.8271037640003707"/>
    <n v="12.285606993478677"/>
    <n v="5.5904931237821369"/>
    <n v="13.72998655045309"/>
    <n v="3.30124407426384"/>
    <n v="4.5508191073630995"/>
    <n v="20.324482181993417"/>
    <s v="Unit Linked"/>
    <s v="Unit Linked"/>
    <s v="Unit Linked"/>
    <s v="Unit Linked"/>
    <s v="Traditional"/>
    <s v="Traditional"/>
    <s v="Traditional"/>
    <s v="Unit Linked"/>
    <s v="Traditional"/>
    <s v="Traditional"/>
    <n v="8.9105260122510799E-2"/>
    <n v="8.4318242331112958E-2"/>
    <n v="0.13171051314118157"/>
    <n v="0.89601026974243525"/>
    <n v="0.65849693799215248"/>
    <n v="0.53960117685681641"/>
    <n v="0.48911292204636608"/>
    <n v="0.10703900152779623"/>
    <n v="7.723536034450379E-2"/>
    <n v="1.0000000000000004"/>
    <s v="PHP"/>
    <n v="48.777043620000001"/>
    <n v="0"/>
    <n v="4.050351942957044"/>
    <n v="0"/>
    <n v="2.0886685955638886"/>
    <n v="0"/>
    <n v="1.0983584813844132"/>
    <n v="0"/>
    <n v="0.7152656606327874"/>
    <n v="3.9661655048635578"/>
    <n v="2.3422155731080743"/>
    <n v="1.1423847586178011"/>
    <n v="0.87950150381525427"/>
    <s v=""/>
    <n v="0.5156758289105644"/>
    <s v=""/>
    <n v="0.34245052669051285"/>
  </r>
  <r>
    <x v="4"/>
    <d v="2020-08-01T00:00:00"/>
    <x v="7"/>
    <x v="24"/>
    <n v="10.796561318494813"/>
    <n v="3.1863150729739229"/>
    <n v="0"/>
    <n v="0"/>
    <n v="19.276937699999998"/>
    <n v="6.3467349801504556"/>
    <n v="0.84334919999999991"/>
    <n v="0.63232254515045572"/>
    <n v="24.76122295991912"/>
    <n v="4.61624246037967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828687260000002"/>
    <n v="0.21241078415556966"/>
    <n v="0"/>
    <n v="6.2687337500479112E-2"/>
    <n v="0"/>
    <n v="0"/>
    <n v="0"/>
    <n v="0"/>
    <n v="0"/>
    <n v="0.37605477162252499"/>
    <n v="0.12381219520718638"/>
    <n v="1.645206804834147E-2"/>
    <n v="1.2335357099189483E-2"/>
    <n v="0.2951231395792358"/>
    <s v=""/>
    <n v="0"/>
    <s v=""/>
  </r>
  <r>
    <x v="4"/>
    <d v="2020-08-01T00:00:00"/>
    <x v="7"/>
    <x v="25"/>
    <n v="5.0464535912594677"/>
    <n v="1.9541467352563555"/>
    <n v="0"/>
    <n v="0"/>
    <n v="14.4491371845"/>
    <n v="4.8589415783882428"/>
    <n v="0.86341570800000011"/>
    <n v="0.64736792067324278"/>
    <n v="18.884132690117326"/>
    <n v="5.843066666548055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75175580000003"/>
    <n v="9.9388205626357917E-2"/>
    <n v="0"/>
    <n v="3.8486262488200647E-2"/>
    <n v="0"/>
    <n v="0"/>
    <n v="0"/>
    <n v="0"/>
    <n v="0"/>
    <n v="0.28187397130300845"/>
    <n v="9.478830061208228E-2"/>
    <n v="1.6843525768475184E-2"/>
    <n v="1.2628862496376963E-2"/>
    <n v="0.38723168655329887"/>
    <s v=""/>
    <n v="0"/>
    <s v=""/>
  </r>
  <r>
    <x v="4"/>
    <d v="2020-08-01T00:00:00"/>
    <x v="7"/>
    <x v="26"/>
    <n v="5.6975907794200609"/>
    <n v="1.9875040130457085"/>
    <n v="0"/>
    <n v="0"/>
    <n v="15.138688013996253"/>
    <n v="5.0814388459944402"/>
    <n v="0.88328155092000005"/>
    <n v="0.6622628424408018"/>
    <n v="7.9638813805964901"/>
    <n v="2.857013551521794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906640789999997"/>
    <n v="0.11192234826343687"/>
    <n v="0"/>
    <n v="3.9042136393256772E-2"/>
    <n v="0"/>
    <n v="0"/>
    <n v="0"/>
    <n v="0"/>
    <n v="0"/>
    <n v="0.29532573857765892"/>
    <n v="9.9128780436130493E-2"/>
    <n v="1.7231068911407559E-2"/>
    <n v="1.2919432839592565E-2"/>
    <n v="0.34883235563787018"/>
    <s v=""/>
    <n v="0"/>
    <s v=""/>
  </r>
  <r>
    <x v="4"/>
    <d v="2020-08-01T00:00:00"/>
    <x v="7"/>
    <x v="27"/>
    <n v="2.6239235374999978"/>
    <n v="0.81618984227326385"/>
    <n v="0"/>
    <n v="0"/>
    <n v="15.949536781272304"/>
    <n v="5.3414511092077515"/>
    <n v="0.90294873541080012"/>
    <n v="0.67700881499068544"/>
    <n v="4.6169446007756534"/>
    <n v="0.75982752694374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18151400000004"/>
    <n v="5.1735393839689468E-2"/>
    <n v="0"/>
    <n v="1.6092657554416776E-2"/>
    <n v="0"/>
    <n v="0"/>
    <n v="0"/>
    <n v="0"/>
    <n v="0"/>
    <n v="0.3111437877275714"/>
    <n v="0.10420110332182086"/>
    <n v="1.7614736622910607E-2"/>
    <n v="1.3207097479376016E-2"/>
    <n v="0.31105702228309101"/>
    <s v=""/>
    <n v="0"/>
    <s v=""/>
  </r>
  <r>
    <x v="4"/>
    <d v="2020-08-01T00:00:00"/>
    <x v="7"/>
    <x v="28"/>
    <n v="14.022980658906521"/>
    <n v="3.459150945545471"/>
    <n v="0"/>
    <n v="0"/>
    <n v="17.336457413459577"/>
    <n v="5.7799591590899642"/>
    <n v="0.92241924805669184"/>
    <n v="0.69160732781506995"/>
    <n v="10.059568192377242"/>
    <n v="3.62810576701745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598796499999999"/>
    <n v="0.27714059679080549"/>
    <n v="0"/>
    <n v="6.8364292924347939E-2"/>
    <n v="0"/>
    <n v="0"/>
    <n v="0"/>
    <n v="0"/>
    <n v="0"/>
    <n v="0.33819985491586518"/>
    <n v="0.11275552452291726"/>
    <n v="1.7994567657298621E-2"/>
    <n v="1.3491885472761627E-2"/>
    <n v="0.24667729562533733"/>
    <s v=""/>
    <n v="0"/>
    <s v=""/>
  </r>
  <r>
    <x v="4"/>
    <d v="2020-08-01T00:00:00"/>
    <x v="7"/>
    <x v="29"/>
    <n v="3.5135497399428997"/>
    <n v="1.0643104060563193"/>
    <n v="0"/>
    <n v="0"/>
    <n v="19.162388839324983"/>
    <n v="6.3544749284733566"/>
    <n v="0.94169505557612487"/>
    <n v="0.70605985551121075"/>
    <n v="6.94107616024111"/>
    <n v="1.741634235379499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043616360000001"/>
    <n v="7.0209748925165405E-2"/>
    <n v="0"/>
    <n v="2.1267655766521013E-2"/>
    <n v="0"/>
    <n v="0"/>
    <n v="0"/>
    <n v="0"/>
    <n v="0"/>
    <n v="0.37382015083829306"/>
    <n v="0.12396318622786798"/>
    <n v="1.837060038134276E-2"/>
    <n v="1.3773825586213383E-2"/>
    <n v="0.30291599232450767"/>
    <s v=""/>
    <n v="0"/>
    <s v=""/>
  </r>
  <r>
    <x v="4"/>
    <d v="2020-08-01T00:00:00"/>
    <x v="7"/>
    <x v="30"/>
    <n v="3.3888024310999669"/>
    <n v="1.5667049119569056"/>
    <n v="0"/>
    <n v="0"/>
    <n v="15.397239480063163"/>
    <n v="5.1839697564449807"/>
    <n v="0.93417105557612512"/>
    <n v="0.7004185448539979"/>
    <n v="6.5770303643442869"/>
    <n v="1.748141748412896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9.428887320000001"/>
    <n v="6.8559148603953776E-2"/>
    <n v="0"/>
    <n v="3.1696139583603025E-2"/>
    <n v="0"/>
    <n v="0"/>
    <n v="0"/>
    <n v="0"/>
    <n v="0"/>
    <n v="0.30423405486584365"/>
    <n v="0.10243005841061883"/>
    <n v="1.8458285885871277E-2"/>
    <n v="1.3839570026827393E-2"/>
    <n v="0.46231816218579941"/>
    <s v=""/>
    <n v="0"/>
    <s v=""/>
  </r>
  <r>
    <x v="4"/>
    <d v="2020-08-01T00:00:00"/>
    <x v="7"/>
    <x v="31"/>
    <n v="4.8890274335863744"/>
    <n v="2.214715956444822"/>
    <n v="0"/>
    <n v="0"/>
    <n v="14.47618808526253"/>
    <n v="4.9068691698548212"/>
    <n v="0.95332934502036371"/>
    <n v="0.71478296037974931"/>
    <n v="5.6698218613168585"/>
    <n v="1.982669351142543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.10023213935790343"/>
    <n v="0"/>
    <n v="4.5404882954749731E-2"/>
    <n v="0"/>
    <n v="0"/>
    <n v="0"/>
    <n v="0"/>
    <n v="0"/>
    <n v="0.28603500035721763"/>
    <n v="9.6954827920556846E-2"/>
    <n v="1.8836834526974201E-2"/>
    <n v="1.4123396513181381E-2"/>
    <n v="0.4529972446524409"/>
    <s v=""/>
    <n v="0"/>
    <s v=""/>
  </r>
  <r>
    <x v="4"/>
    <d v="2020-08-01T00:00:00"/>
    <x v="7"/>
    <x v="32"/>
    <n v="5.5"/>
    <n v="1.642471959270932"/>
    <n v="0"/>
    <n v="0"/>
    <n v="14.685795204409908"/>
    <n v="5.0052556710791487"/>
    <n v="1.0292960515701601"/>
    <n v="0.77174093369882646"/>
    <n v="4.8173339005043943"/>
    <n v="1.409313412960372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0.11275796136494096"/>
    <n v="0"/>
    <n v="3.3673052677540116E-2"/>
    <n v="0"/>
    <n v="0"/>
    <n v="0"/>
    <n v="0"/>
    <n v="0.29017662742416855"/>
    <n v="9.8898846798115905E-2"/>
    <n v="2.0337860681589378E-2"/>
    <n v="1.5248829107916362E-2"/>
    <s v=""/>
    <n v="0.29863126532198764"/>
    <s v=""/>
    <n v="0"/>
  </r>
  <r>
    <x v="4"/>
    <d v="2020-08-01T00:00:00"/>
    <x v="7"/>
    <x v="33"/>
    <n v="6"/>
    <n v="1.7922976680943696"/>
    <n v="0"/>
    <n v="0"/>
    <n v="17.006532189542376"/>
    <n v="5.7301989208989017"/>
    <n v="1.0418360515701601"/>
    <n v="0.7811431181275148"/>
    <n v="4.8112571417599437"/>
    <n v="1.846012307332205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0.12300868512539014"/>
    <n v="0"/>
    <n v="3.674469658426522E-2"/>
    <n v="0"/>
    <n v="0"/>
    <n v="0"/>
    <n v="0"/>
    <n v="0.33603206951027731"/>
    <n v="0.11322300047032866"/>
    <n v="2.0585638541572502E-2"/>
    <n v="1.5434606870030159E-2"/>
    <s v=""/>
    <n v="0.29871627801572831"/>
    <s v=""/>
    <n v="0"/>
  </r>
  <r>
    <x v="4"/>
    <d v="2020-08-01T00:00:00"/>
    <x v="7"/>
    <x v="34"/>
    <n v="7"/>
    <n v="2.0990540841253118"/>
    <n v="0"/>
    <n v="0"/>
    <n v="17.495809689542376"/>
    <n v="5.8873897303275902"/>
    <n v="1.0543760515701603"/>
    <n v="0.79054530255620326"/>
    <n v="3.7729755344004547"/>
    <n v="1.19050061750561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0.14351013264628851"/>
    <n v="0"/>
    <n v="4.3033647149222441E-2"/>
    <n v="0"/>
    <n v="0"/>
    <n v="0"/>
    <n v="0"/>
    <n v="0.34569970363211877"/>
    <n v="0.11632893367361853"/>
    <n v="2.0833416401555626E-2"/>
    <n v="1.562038463214396E-2"/>
    <s v=""/>
    <n v="0.29986486916075877"/>
    <s v=""/>
    <n v="0"/>
  </r>
  <r>
    <x v="4"/>
    <d v="2020-08-01T00:00:00"/>
    <x v="7"/>
    <x v="35"/>
    <n v="7.5"/>
    <n v="2.5129367585017448"/>
    <n v="0"/>
    <n v="0"/>
    <n v="20.824615764542376"/>
    <n v="6.9200365355533178"/>
    <n v="1.05600625157016"/>
    <n v="0.79176758653193258"/>
    <n v="11.16048885497796"/>
    <n v="3.587789575374262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0.15376085640673767"/>
    <n v="0"/>
    <n v="5.1518841077759947E-2"/>
    <n v="0"/>
    <n v="0"/>
    <n v="0"/>
    <n v="0"/>
    <n v="0.41147358286356323"/>
    <n v="0.13673300189668375"/>
    <n v="2.0865627523353428E-2"/>
    <n v="1.5644535741218751E-2"/>
    <s v=""/>
    <n v="0.33505823446689931"/>
    <s v=""/>
    <n v="0"/>
  </r>
  <r>
    <x v="4"/>
    <d v="2020-08-01T00:00:00"/>
    <x v="6"/>
    <x v="24"/>
    <n v="0.16992280359999998"/>
    <n v="8.5402808298782232E-2"/>
    <n v="1.3762925553641831E-2"/>
    <n v="1.3191385494254136E-2"/>
    <n v="2.3326798325670057"/>
    <n v="1.5438725664911317"/>
    <n v="0.61796382016576945"/>
    <n v="0.55007873910293603"/>
    <n v="4.3468002399999997E-2"/>
    <n v="2.3783620971485116E-2"/>
    <n v="1.6928754460392468E-2"/>
    <n v="9.247437356545372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828687260000002"/>
    <n v="3.3430492259382419E-3"/>
    <n v="0"/>
    <n v="1.6802088132225005E-3"/>
    <n v="0"/>
    <n v="2.7077082442128432E-4"/>
    <n v="0"/>
    <n v="2.5952638569588224E-4"/>
    <n v="0"/>
    <n v="4.550595096359393E-2"/>
    <n v="3.0117887728926162E-2"/>
    <n v="1.2055246890351342E-2"/>
    <n v="1.073094377473457E-2"/>
    <n v="0.50259768841750818"/>
    <s v=""/>
    <n v="0.15446079299996782"/>
    <s v=""/>
  </r>
  <r>
    <x v="4"/>
    <d v="2020-08-01T00:00:00"/>
    <x v="6"/>
    <x v="25"/>
    <n v="0.57375204719999995"/>
    <n v="0.69782796202900865"/>
    <n v="0.40526799444375561"/>
    <n v="0.58769759199569516"/>
    <n v="2.8273996775831454"/>
    <n v="1.8713004398562703"/>
    <n v="0.74902293983996904"/>
    <n v="0.66674064218811269"/>
    <n v="0.12199500160000001"/>
    <n v="7.2929661446391278E-2"/>
    <n v="5.0563987208605984E-2"/>
    <n v="3.075161046618003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75175580000003"/>
    <n v="1.1299853533662561E-2"/>
    <n v="0"/>
    <n v="1.3743486931513012E-2"/>
    <n v="0"/>
    <n v="7.9816168002260525E-3"/>
    <n v="0"/>
    <n v="1.1574506346506565E-2"/>
    <n v="0"/>
    <n v="5.515695265431763E-2"/>
    <n v="3.6505355285102174E-2"/>
    <n v="1.461195003921976E-2"/>
    <n v="1.3006785820006379E-2"/>
    <n v="1.216253546169497"/>
    <s v=""/>
    <n v="0.84218120220763615"/>
    <s v=""/>
  </r>
  <r>
    <x v="4"/>
    <d v="2020-08-01T00:00:00"/>
    <x v="6"/>
    <x v="26"/>
    <n v="7.2349999999999998E-2"/>
    <n v="3.4955154958297985E-2"/>
    <n v="1.3239632890143571E-2"/>
    <n v="7.2473083530283366E-3"/>
    <n v="3.453123823240575"/>
    <n v="2.2854328592241382"/>
    <n v="0.91478717290015266"/>
    <n v="0.81429520336881578"/>
    <n v="1.779625E-2"/>
    <n v="9.9200124921029632E-3"/>
    <n v="1.1952108326537814E-4"/>
    <n v="1.4235828370449954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906640789999997"/>
    <n v="1.4212291142614991E-3"/>
    <n v="0"/>
    <n v="6.8665216199385339E-4"/>
    <n v="0"/>
    <n v="2.6007673428619433E-4"/>
    <n v="0"/>
    <n v="1.4236469428271495E-4"/>
    <n v="0"/>
    <n v="6.7363588083445169E-2"/>
    <n v="4.4584256343482793E-2"/>
    <n v="1.7845681027862752E-2"/>
    <n v="1.5885282273655821E-2"/>
    <n v="0.48313966770280559"/>
    <s v=""/>
    <n v="0.20733160421329794"/>
    <s v=""/>
  </r>
  <r>
    <x v="4"/>
    <d v="2020-08-01T00:00:00"/>
    <x v="6"/>
    <x v="27"/>
    <n v="0.10188"/>
    <n v="8.2230980353571154E-2"/>
    <n v="3.4110025631289287E-2"/>
    <n v="2.9486238461475578E-2"/>
    <n v="3.2545218734375121"/>
    <n v="2.1539891447152417"/>
    <n v="0.86217437200084834"/>
    <n v="0.76746206810274198"/>
    <n v="1.168375E-2"/>
    <n v="5.7586308447261109E-3"/>
    <n v="0"/>
    <n v="-2.8048132005825677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18151400000004"/>
    <n v="2.0087482920365272E-3"/>
    <n v="0"/>
    <n v="1.6213323649168165E-3"/>
    <n v="0"/>
    <n v="6.7254079042181503E-4"/>
    <n v="0"/>
    <n v="5.8137447141804886E-4"/>
    <n v="0"/>
    <n v="6.3489258454990802E-2"/>
    <n v="4.2020050513172959E-2"/>
    <n v="1.6819309768354593E-2"/>
    <n v="1.4971660812563988E-2"/>
    <n v="0.8071356532545263"/>
    <s v=""/>
    <n v="0.35857821875274576"/>
    <s v=""/>
  </r>
  <r>
    <x v="4"/>
    <d v="2020-08-01T00:00:00"/>
    <x v="6"/>
    <x v="28"/>
    <n v="0.5434343036"/>
    <n v="0.87009765180496179"/>
    <n v="0.33962898330152658"/>
    <n v="0.551473550480862"/>
    <n v="3.2878352102992556"/>
    <n v="2.1760374113316363"/>
    <n v="0.87099960237414698"/>
    <n v="0.77531782185016174"/>
    <n v="5.2774653011999995"/>
    <n v="8.3320241986110641"/>
    <n v="3.1747902679728575"/>
    <n v="5.0797713429703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598796499999999"/>
    <n v="1.074006381950211E-2"/>
    <n v="0"/>
    <n v="1.7196014766971024E-2"/>
    <n v="0"/>
    <n v="6.7121948898829359E-3"/>
    <n v="0"/>
    <n v="1.0898945995303702E-2"/>
    <n v="0"/>
    <n v="6.4139135498766653E-2"/>
    <n v="4.2450168408252366E-2"/>
    <n v="1.6991472486530882E-2"/>
    <n v="1.5124910967094949E-2"/>
    <n v="1.6011091792346726"/>
    <s v=""/>
    <n v="0.63380650359975743"/>
    <s v=""/>
  </r>
  <r>
    <x v="4"/>
    <d v="2020-08-01T00:00:00"/>
    <x v="6"/>
    <x v="29"/>
    <n v="0.32201596590000003"/>
    <n v="0.43505555400730023"/>
    <n v="0.17218434828536855"/>
    <n v="0.23538910128499047"/>
    <n v="4.1941553638377966"/>
    <n v="2.7758809054841893"/>
    <n v="1.1110981605022761"/>
    <n v="0.98904087133245266"/>
    <n v="0.16087399839999991"/>
    <n v="8.8967001269679519E-2"/>
    <n v="6.219330619376251E-2"/>
    <n v="6.443695514332592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043616360000001"/>
    <n v="6.4347061488023933E-3"/>
    <n v="0"/>
    <n v="8.6935274796615478E-3"/>
    <n v="0"/>
    <n v="3.4406855621048997E-3"/>
    <n v="0"/>
    <n v="4.703678878673876E-3"/>
    <n v="0"/>
    <n v="8.1819641793904371E-2"/>
    <n v="5.415192372402515E-2"/>
    <n v="2.1675318533497728E-2"/>
    <n v="1.9294223220645085E-2"/>
    <n v="1.3510372157832815"/>
    <s v=""/>
    <n v="0.54105527240560325"/>
    <s v=""/>
  </r>
  <r>
    <x v="4"/>
    <d v="2020-08-01T00:00:00"/>
    <x v="6"/>
    <x v="30"/>
    <n v="4.6466001799999997E-2"/>
    <n v="3.7057818507756392E-2"/>
    <n v="1.6803559286748593E-2"/>
    <n v="6.6925697449353727E-3"/>
    <n v="3.6249141322127998"/>
    <n v="2.3991314223567346"/>
    <n v="0.96029714564386603"/>
    <n v="0.85480577632882415"/>
    <n v="3.5976000000000001E-2"/>
    <n v="7.0425650415067067E-3"/>
    <n v="2.0067565686240574E-2"/>
    <n v="1.13878125004633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9.428887320000001"/>
    <n v="9.4005761244799141E-4"/>
    <n v="0"/>
    <n v="7.4971986053107037E-4"/>
    <n v="0"/>
    <n v="3.3995422915274702E-4"/>
    <n v="0"/>
    <n v="1.3539794455837191E-4"/>
    <n v="0"/>
    <n v="7.1624678333513644E-2"/>
    <n v="4.7404437771117532E-2"/>
    <n v="1.8974511299484607E-2"/>
    <n v="1.6890107333330684E-2"/>
    <n v="0.79752543950868604"/>
    <s v=""/>
    <n v="0.18059804960010215"/>
    <s v=""/>
  </r>
  <r>
    <x v="4"/>
    <d v="2020-08-01T00:00:00"/>
    <x v="6"/>
    <x v="31"/>
    <n v="0.16797426880000002"/>
    <n v="0.15119093353911733"/>
    <n v="8.0849966304783139E-2"/>
    <n v="7.0831957356322306E-2"/>
    <n v="3.9413750258452409"/>
    <n v="2.6085794937231075"/>
    <n v="1.0441326467837591"/>
    <n v="0.92943170952136012"/>
    <n v="0.33740599220000028"/>
    <n v="0.24359356828341591"/>
    <n v="0.13854803626690382"/>
    <n v="0.10880469593166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3.4437156566644745E-3"/>
    <n v="0"/>
    <n v="3.0996329895878454E-3"/>
    <n v="0"/>
    <n v="1.6575413412639119E-3"/>
    <n v="0"/>
    <n v="1.452157656543152E-3"/>
    <n v="0"/>
    <n v="7.7877629130371093E-2"/>
    <n v="5.1542922212963777E-2"/>
    <n v="2.0631016966394911E-2"/>
    <n v="1.8364641147181556E-2"/>
    <n v="0.90008389153420931"/>
    <s v=""/>
    <n v="0.46849341887287232"/>
    <s v=""/>
  </r>
  <r>
    <x v="4"/>
    <d v="2020-08-01T00:00:00"/>
    <x v="6"/>
    <x v="32"/>
    <n v="1.5"/>
    <n v="1.0794000000000001"/>
    <n v="0.96878705102639207"/>
    <n v="0.69713916191859182"/>
    <n v="4.2979997778535131"/>
    <n v="2.8446098153602537"/>
    <n v="1.1386081899079874"/>
    <n v="1.0135288458616394"/>
    <n v="4.2033994200000251E-2"/>
    <n v="2.5533053356313656E-2"/>
    <n v="1.9289027918206525E-2"/>
    <n v="8.411161744540152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3.0752171281347534E-2"/>
    <n v="0"/>
    <n v="2.2129262454057688E-2"/>
    <n v="0"/>
    <n v="1.9861536885543454E-2"/>
    <n v="0"/>
    <n v="1.4292361942837072E-2"/>
    <n v="8.4924177604822529E-2"/>
    <n v="5.6206645337874457E-2"/>
    <n v="2.2497759222859376E-2"/>
    <n v="2.0026316464015939E-2"/>
    <s v=""/>
    <n v="0.71960000000000002"/>
    <s v=""/>
    <n v="0.64585803401759478"/>
  </r>
  <r>
    <x v="4"/>
    <d v="2020-08-01T00:00:00"/>
    <x v="6"/>
    <x v="33"/>
    <n v="1.5"/>
    <n v="1.0794000000000001"/>
    <n v="0.96878705102639207"/>
    <n v="0.69713916191859182"/>
    <n v="4.0701966696645888"/>
    <n v="2.6938394591441317"/>
    <n v="1.0782595398203547"/>
    <n v="0.95980966641539911"/>
    <n v="7.6697991799999962E-2"/>
    <n v="2.4011421996957893E-2"/>
    <n v="1.515326800006811E-2"/>
    <n v="-1.249800115354915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3.0752171281347534E-2"/>
    <n v="0"/>
    <n v="2.2129262454057688E-2"/>
    <n v="0"/>
    <n v="1.9861536885543454E-2"/>
    <n v="0"/>
    <n v="1.4292361942837072E-2"/>
    <n v="8.0423015990424201E-2"/>
    <n v="5.3227573869603036E-2"/>
    <n v="2.130533024585907E-2"/>
    <n v="1.8964879197409985E-2"/>
    <s v=""/>
    <n v="0.71960000000000002"/>
    <s v=""/>
    <n v="0.64585803401759478"/>
  </r>
  <r>
    <x v="4"/>
    <d v="2020-08-01T00:00:00"/>
    <x v="6"/>
    <x v="34"/>
    <n v="1.6"/>
    <n v="1.1513600000000002"/>
    <n v="1.0333728544281515"/>
    <n v="0.74361510604649794"/>
    <n v="5.0182749738098851"/>
    <n v="3.3213203779655589"/>
    <n v="1.3294204931866722"/>
    <n v="1.1833798755945937"/>
    <n v="0.24003720600000017"/>
    <n v="0.13868720832825196"/>
    <n v="3.5388945758072055E-2"/>
    <n v="3.191554027743226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3.2802316033437369E-2"/>
    <n v="0"/>
    <n v="2.3604546617661534E-2"/>
    <n v="0"/>
    <n v="2.1185639344579683E-2"/>
    <n v="0"/>
    <n v="1.5245186072359543E-2"/>
    <n v="9.9156095200755009E-2"/>
    <n v="6.5625969343751034E-2"/>
    <n v="2.6268019523086078E-2"/>
    <n v="2.3382402960280768E-2"/>
    <s v=""/>
    <n v="0.71960000000000013"/>
    <s v=""/>
    <n v="0.64585803401759467"/>
  </r>
  <r>
    <x v="4"/>
    <d v="2020-08-01T00:00:00"/>
    <x v="6"/>
    <x v="35"/>
    <n v="2.5"/>
    <n v="1.7989999999999999"/>
    <n v="1.6146450850439866"/>
    <n v="1.1618986031976528"/>
    <n v="5.1223928219621389"/>
    <n v="3.3902302588674149"/>
    <n v="1.3570029596243409"/>
    <n v="1.2079323297420095"/>
    <n v="0.17493660779999975"/>
    <n v="0.12022442181452721"/>
    <n v="7.9975538941208679E-2"/>
    <n v="7.053943046549271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5.1253618802245889E-2"/>
    <n v="0"/>
    <n v="3.6882104090096145E-2"/>
    <n v="0"/>
    <n v="3.3102561475905755E-2"/>
    <n v="0"/>
    <n v="2.3820603238061781E-2"/>
    <n v="0.10121335976225525"/>
    <n v="6.6987559680398059E-2"/>
    <n v="2.6813021477390848E-2"/>
    <n v="2.386753490174651E-2"/>
    <s v=""/>
    <n v="0.71960000000000002"/>
    <s v=""/>
    <n v="0.64585803401759456"/>
  </r>
  <r>
    <x v="4"/>
    <d v="2020-08-01T00:00:00"/>
    <x v="3"/>
    <x v="24"/>
    <n v="0.104543"/>
    <n v="0.11434346515896865"/>
    <n v="0.104543"/>
    <n v="0.11434346515896865"/>
    <n v="2.1957483260412105"/>
    <n v="1.6419104693382482"/>
    <n v="2.1957483260412105"/>
    <n v="1.6419104693382482"/>
    <n v="2E-3"/>
    <n v="3.6481701172804992E-3"/>
    <n v="2E-3"/>
    <n v="3.648170117280499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828687260000002"/>
    <n v="2.0567715917044912E-3"/>
    <n v="0"/>
    <n v="2.2495852504330178E-3"/>
    <n v="0"/>
    <n v="2.0567715917044912E-3"/>
    <n v="0"/>
    <n v="2.2495852504330178E-3"/>
    <n v="0"/>
    <n v="4.2834689209477965E-2"/>
    <n v="3.2030412515761143E-2"/>
    <n v="4.2834689209477965E-2"/>
    <n v="3.2030412515761143E-2"/>
    <n v="1.0937457807693356"/>
    <s v=""/>
    <n v="1"/>
    <s v=""/>
  </r>
  <r>
    <x v="4"/>
    <d v="2020-08-01T00:00:00"/>
    <x v="3"/>
    <x v="25"/>
    <n v="0.17150799999999999"/>
    <n v="0.20203822999403984"/>
    <n v="0.17150799999999999"/>
    <n v="0.20203822999403981"/>
    <n v="2.6614274374167977"/>
    <n v="1.9901304357395153"/>
    <n v="2.6614274374167977"/>
    <n v="1.9901304357395153"/>
    <n v="8.9999999999999993E-3"/>
    <n v="1.6723278249873599E-2"/>
    <n v="8.9999999999999993E-3"/>
    <n v="1.67232782498735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75175580000003"/>
    <n v="3.3777923570106933E-3"/>
    <n v="0"/>
    <n v="3.9790749650035935E-3"/>
    <n v="0"/>
    <n v="3.3777923570106933E-3"/>
    <n v="0"/>
    <n v="3.9790749650035935E-3"/>
    <n v="0"/>
    <n v="5.1919163860123685E-2"/>
    <n v="3.8823492515155017E-2"/>
    <n v="5.1919163860123685E-2"/>
    <n v="3.8823492515155017E-2"/>
    <n v="1.1780105300862924"/>
    <s v=""/>
    <n v="1"/>
    <s v=""/>
  </r>
  <r>
    <x v="4"/>
    <d v="2020-08-01T00:00:00"/>
    <x v="3"/>
    <x v="26"/>
    <n v="0.18410099999999999"/>
    <n v="0.18583188767355324"/>
    <n v="0.18410100000000001"/>
    <n v="0.18583188767355324"/>
    <n v="3.2504207172527697"/>
    <n v="2.4305607988477163"/>
    <n v="3.2504207172527697"/>
    <n v="2.4305607988477163"/>
    <n v="7.0000000000000001E-3"/>
    <n v="1.314432195930299E-2"/>
    <n v="6.9999999999999993E-3"/>
    <n v="1.314432195930299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906640789999997"/>
    <n v="3.6164436926697475E-3"/>
    <n v="0"/>
    <n v="3.65044490835973E-3"/>
    <n v="0"/>
    <n v="3.6164436926697479E-3"/>
    <n v="0"/>
    <n v="3.65044490835973E-3"/>
    <n v="0"/>
    <n v="6.3409253042489955E-2"/>
    <n v="4.7415414229685447E-2"/>
    <n v="6.3409253042489955E-2"/>
    <n v="4.7415414229685447E-2"/>
    <n v="1.0094018374346323"/>
    <s v=""/>
    <n v="1"/>
    <s v=""/>
  </r>
  <r>
    <x v="4"/>
    <d v="2020-08-01T00:00:00"/>
    <x v="3"/>
    <x v="27"/>
    <n v="0.22667399999999999"/>
    <n v="0.22728203980643372"/>
    <n v="0.22667400000000004"/>
    <n v="0.22728203980643369"/>
    <n v="3.0634769743779877"/>
    <n v="2.2907702386259157"/>
    <n v="3.0634769743779877"/>
    <n v="2.2907702386259157"/>
    <n v="4.0000000000000001E-3"/>
    <n v="7.2085542991801631E-3"/>
    <n v="4.0000000000000001E-3"/>
    <n v="7.208554299180158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18151400000004"/>
    <n v="4.4692874985187252E-3"/>
    <n v="0"/>
    <n v="4.4812761019999182E-3"/>
    <n v="0"/>
    <n v="4.469287498518726E-3"/>
    <n v="0"/>
    <n v="4.4812761019999174E-3"/>
    <n v="0"/>
    <n v="5.9762351878668886E-2"/>
    <n v="4.4688378015878834E-2"/>
    <n v="5.9762351878668886E-2"/>
    <n v="4.4688378015878834E-2"/>
    <n v="1.002682441772915"/>
    <s v=""/>
    <n v="0.99999999999999978"/>
    <s v=""/>
  </r>
  <r>
    <x v="4"/>
    <d v="2020-08-01T00:00:00"/>
    <x v="3"/>
    <x v="28"/>
    <n v="0.21288499999999999"/>
    <n v="0.2261370226027504"/>
    <n v="0.21288499999999999"/>
    <n v="0.22613702260275048"/>
    <n v="3.0948347726612289"/>
    <n v="2.3142185986615473"/>
    <n v="3.0948347726612289"/>
    <n v="2.3142185986615473"/>
    <n v="0.02"/>
    <n v="3.6974223901042644E-2"/>
    <n v="2.0000000000000004E-2"/>
    <n v="3.697422390104263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598796499999999"/>
    <n v="4.2073135079408455E-3"/>
    <n v="0"/>
    <n v="4.4692174171128835E-3"/>
    <n v="0"/>
    <n v="4.2073135079408455E-3"/>
    <n v="0"/>
    <n v="4.4692174171128852E-3"/>
    <n v="0"/>
    <n v="6.037408024836681E-2"/>
    <n v="4.5145808953061466E-2"/>
    <n v="6.037408024836681E-2"/>
    <n v="4.5145808953061466E-2"/>
    <n v="1.0622496775383443"/>
    <s v=""/>
    <n v="1.0000000000000004"/>
    <s v=""/>
  </r>
  <r>
    <x v="4"/>
    <d v="2020-08-01T00:00:00"/>
    <x v="3"/>
    <x v="29"/>
    <n v="6.2964999999999993E-2"/>
    <n v="8.0504712197155992E-2"/>
    <n v="6.2964999999999938E-2"/>
    <n v="8.0504712197155937E-2"/>
    <n v="3.9479526897479063"/>
    <n v="2.9521529297650142"/>
    <n v="3.9479526897479063"/>
    <n v="2.9521529297650142"/>
    <n v="6.0000000000000001E-3"/>
    <n v="1.0791792923055137E-2"/>
    <n v="5.9999999999999984E-3"/>
    <n v="1.079179292305514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043616360000001"/>
    <n v="1.2582024357921521E-3"/>
    <n v="0"/>
    <n v="1.6086909390805662E-3"/>
    <n v="0"/>
    <n v="1.258202435792151E-3"/>
    <n v="0"/>
    <n v="1.6086909390805651E-3"/>
    <n v="0"/>
    <n v="7.7016716566951512E-2"/>
    <n v="5.7590640851505712E-2"/>
    <n v="7.7016716566951512E-2"/>
    <n v="5.7590640851505712E-2"/>
    <n v="1.2785628872731836"/>
    <s v=""/>
    <n v="0.99999999999999933"/>
    <s v=""/>
  </r>
  <r>
    <x v="4"/>
    <d v="2020-08-01T00:00:00"/>
    <x v="3"/>
    <x v="30"/>
    <n v="7.8758999999999996E-2"/>
    <n v="9.1930217989574778E-2"/>
    <n v="7.8759000000000134E-2"/>
    <n v="9.1930217989574681E-2"/>
    <n v="3.412126699398105"/>
    <n v="2.5514793676518845"/>
    <n v="3.412126699398105"/>
    <n v="2.5514793676518845"/>
    <n v="5.0000000000000001E-3"/>
    <n v="9.3217179024153007E-3"/>
    <n v="4.9999999999999975E-3"/>
    <n v="9.321717902415302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9.428887320000001"/>
    <n v="1.593379990330723E-3"/>
    <n v="0"/>
    <n v="1.8598480154817852E-3"/>
    <n v="0"/>
    <n v="1.5933799903307256E-3"/>
    <n v="0"/>
    <n v="1.8598480154817833E-3"/>
    <n v="0"/>
    <n v="6.7420211448814493E-2"/>
    <n v="5.041468082199934E-2"/>
    <n v="6.7420211448814493E-2"/>
    <n v="5.041468082199934E-2"/>
    <n v="1.1672344492638909"/>
    <s v=""/>
    <n v="0.999999999999999"/>
    <s v=""/>
  </r>
  <r>
    <x v="4"/>
    <d v="2020-08-01T00:00:00"/>
    <x v="3"/>
    <x v="31"/>
    <n v="7.0161000000000001E-2"/>
    <n v="7.7493660398921707E-2"/>
    <n v="7.0160999999999918E-2"/>
    <n v="7.7493660398921804E-2"/>
    <n v="3.7100109044011842"/>
    <n v="2.7742276621829203"/>
    <n v="3.7100109044011842"/>
    <n v="2.7742276621829203"/>
    <n v="8.9999999999999993E-3"/>
    <n v="1.6624195229579492E-2"/>
    <n v="9.0000000000000011E-3"/>
    <n v="1.662419522957948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1.4384020595137497E-3"/>
    <n v="0"/>
    <n v="1.5887322118708126E-3"/>
    <n v="0"/>
    <n v="1.438402059513748E-3"/>
    <n v="0"/>
    <n v="1.5887322118708145E-3"/>
    <n v="0"/>
    <n v="7.3306105455069381E-2"/>
    <n v="5.4815964373338258E-2"/>
    <n v="7.3306105455069381E-2"/>
    <n v="5.4815964373338258E-2"/>
    <n v="1.1045119140109421"/>
    <s v=""/>
    <n v="1.0000000000000013"/>
    <s v=""/>
  </r>
  <r>
    <x v="4"/>
    <d v="2020-08-01T00:00:00"/>
    <x v="3"/>
    <x v="32"/>
    <n v="1.5"/>
    <n v="1.6144643017477875"/>
    <n v="1.5"/>
    <n v="1.6144643017477875"/>
    <n v="4.0457012941900414"/>
    <n v="3.0252462142244885"/>
    <n v="4.0457012941900414"/>
    <n v="3.0252462142244885"/>
    <n v="2E-3"/>
    <n v="3.5897190778608054E-3"/>
    <n v="2.0000000000000018E-3"/>
    <n v="3.589719077860806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3.0752171281347534E-2"/>
    <n v="0"/>
    <n v="3.3098855156646075E-2"/>
    <n v="0"/>
    <n v="3.0752171281347534E-2"/>
    <n v="0"/>
    <n v="3.3098855156646075E-2"/>
    <n v="7.9939011866455578E-2"/>
    <n v="5.9775839942789739E-2"/>
    <n v="7.9939011866455578E-2"/>
    <n v="5.9775839942789739E-2"/>
    <s v=""/>
    <n v="1.076309534498525"/>
    <s v=""/>
    <n v="1"/>
  </r>
  <r>
    <x v="4"/>
    <d v="2020-08-01T00:00:00"/>
    <x v="3"/>
    <x v="33"/>
    <n v="3"/>
    <n v="3.2289286034955751"/>
    <n v="3"/>
    <n v="3.2289286034955755"/>
    <n v="3.8312705409896037"/>
    <n v="2.8649017455746342"/>
    <n v="3.8312705409896037"/>
    <n v="2.8649017455746342"/>
    <n v="8.0000000000000002E-3"/>
    <n v="1.4441860870666817E-2"/>
    <n v="7.9999999999999932E-3"/>
    <n v="1.444186087066683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6.1504342562695068E-2"/>
    <n v="0"/>
    <n v="6.6197710313292149E-2"/>
    <n v="0"/>
    <n v="6.1504342562695068E-2"/>
    <n v="0"/>
    <n v="6.6197710313292163E-2"/>
    <n v="7.5702074614256751E-2"/>
    <n v="5.6607593586953088E-2"/>
    <n v="7.5702074614256751E-2"/>
    <n v="5.6607593586953088E-2"/>
    <s v=""/>
    <n v="1.076309534498525"/>
    <s v=""/>
    <n v="1.0000000000000002"/>
  </r>
  <r>
    <x v="4"/>
    <d v="2020-08-01T00:00:00"/>
    <x v="3"/>
    <x v="34"/>
    <n v="4"/>
    <n v="4.3052381379940998"/>
    <n v="4"/>
    <n v="4.3052381379940998"/>
    <n v="4.7236953479517156"/>
    <n v="3.5322285135244309"/>
    <n v="4.7236953479517156"/>
    <n v="3.5322285135244309"/>
    <n v="0.14752299999999999"/>
    <n v="0.14406765647766884"/>
    <n v="0.14752300000000002"/>
    <n v="0.14406765647766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8.2005790083593419E-2"/>
    <n v="0"/>
    <n v="8.8263613751056194E-2"/>
    <n v="0"/>
    <n v="8.2005790083593419E-2"/>
    <n v="0"/>
    <n v="8.8263613751056194E-2"/>
    <n v="9.3335496373819937E-2"/>
    <n v="6.9793303193974907E-2"/>
    <n v="9.3335496373819937E-2"/>
    <n v="6.9793303193974907E-2"/>
    <s v=""/>
    <n v="1.076309534498525"/>
    <s v=""/>
    <n v="1"/>
  </r>
  <r>
    <x v="4"/>
    <d v="2020-08-01T00:00:00"/>
    <x v="3"/>
    <x v="35"/>
    <n v="5"/>
    <n v="5.3815476724926246"/>
    <n v="5"/>
    <n v="5.3815476724926246"/>
    <n v="4.8217013355714329"/>
    <n v="3.6055142609036723"/>
    <n v="4.8217013355714329"/>
    <n v="3.6055142609036723"/>
    <n v="0.180704"/>
    <n v="0.22470978443677211"/>
    <n v="0.18070399999999998"/>
    <n v="0.22470978443677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0.10250723760449178"/>
    <n v="0"/>
    <n v="0.11032951718882024"/>
    <n v="0"/>
    <n v="0.10250723760449178"/>
    <n v="0"/>
    <n v="0.11032951718882024"/>
    <n v="9.5271996683066018E-2"/>
    <n v="7.1241356276342704E-2"/>
    <n v="9.5271996683066018E-2"/>
    <n v="7.1241356276342704E-2"/>
    <s v=""/>
    <n v="1.076309534498525"/>
    <s v=""/>
    <n v="1"/>
  </r>
  <r>
    <x v="4"/>
    <d v="2020-08-01T00:00:00"/>
    <x v="4"/>
    <x v="24"/>
    <n v="192.27875010624743"/>
    <n v="104.89087868136146"/>
    <n v="50.051037224578877"/>
    <n v="36.758743552245683"/>
    <n v="208.94732882315182"/>
    <n v="113.50556653646987"/>
    <n v="55.896334476414573"/>
    <n v="44.520935075024639"/>
    <n v="164.33491376520863"/>
    <n v="67.654029643571036"/>
    <n v="29.431787087316089"/>
    <n v="17.704249514285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828687260000002"/>
    <n v="3.7828785371280396"/>
    <n v="0"/>
    <n v="2.0636157322895508"/>
    <n v="0"/>
    <n v="0.98470056817632778"/>
    <n v="0"/>
    <n v="0.72318892211826291"/>
    <n v="0"/>
    <n v="4.0761474278005787"/>
    <n v="2.2142681875118315"/>
    <n v="1.090426478686205"/>
    <n v="0.86851502726284446"/>
    <n v="0.54551466879934429"/>
    <s v=""/>
    <n v="0.35044747469331206"/>
    <s v=""/>
  </r>
  <r>
    <x v="4"/>
    <d v="2020-08-01T00:00:00"/>
    <x v="4"/>
    <x v="25"/>
    <n v="222.79478314804064"/>
    <n v="132.20920066017013"/>
    <n v="58.139221823037495"/>
    <n v="42.650880342723489"/>
    <n v="235.80138872688519"/>
    <n v="131.1645028150912"/>
    <n v="67.299876175865762"/>
    <n v="53.456499626293542"/>
    <n v="180.37961646940201"/>
    <n v="87.481335354438116"/>
    <n v="35.948516728132667"/>
    <n v="24.50876915238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75175580000003"/>
    <n v="4.3878682959355038"/>
    <n v="0"/>
    <n v="2.6038157258927614"/>
    <n v="0"/>
    <n v="1.1450324131609333"/>
    <n v="0"/>
    <n v="0.83999473867941443"/>
    <n v="0"/>
    <n v="4.6000168058831798"/>
    <n v="2.5587589646622741"/>
    <n v="1.3128869304557338"/>
    <n v="1.0428301461339169"/>
    <n v="0.59341246142339421"/>
    <s v=""/>
    <n v="0.3226014538303813"/>
    <s v=""/>
  </r>
  <r>
    <x v="4"/>
    <d v="2020-08-01T00:00:00"/>
    <x v="4"/>
    <x v="26"/>
    <n v="156.02839419923581"/>
    <n v="92.266668623065499"/>
    <n v="45.357313232569929"/>
    <n v="33.472224752381059"/>
    <n v="281.42478440012809"/>
    <n v="156.57685612875892"/>
    <n v="79.216481509215384"/>
    <n v="63.006639339439644"/>
    <n v="202.22097596013009"/>
    <n v="90.848559661969929"/>
    <n v="43.843272139509217"/>
    <n v="26.48472110907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906640789999997"/>
    <n v="3.0649909673451821"/>
    <n v="0"/>
    <n v="1.8124682200831879"/>
    <n v="0"/>
    <n v="0.89099010519428801"/>
    <n v="0"/>
    <n v="0.65752177383812527"/>
    <n v="0"/>
    <n v="5.4900386499930693"/>
    <n v="3.0545035103201785"/>
    <n v="1.5453562348073557"/>
    <n v="1.2291344059018137"/>
    <n v="0.59134537079993488"/>
    <s v=""/>
    <n v="0.36277699468184144"/>
    <s v=""/>
  </r>
  <r>
    <x v="4"/>
    <d v="2020-08-01T00:00:00"/>
    <x v="4"/>
    <x v="27"/>
    <n v="111.92149368057034"/>
    <n v="59.53305223457857"/>
    <n v="31.356957733032459"/>
    <n v="22.040314571197104"/>
    <n v="248.87556643425214"/>
    <n v="138.05232906382213"/>
    <n v="68.944290468089491"/>
    <n v="54.736968998239369"/>
    <n v="162.27308751646865"/>
    <n v="83.663522898882903"/>
    <n v="38.177707806335128"/>
    <n v="24.20500895775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718151400000004"/>
    <n v="2.2067344844230723"/>
    <n v="0"/>
    <n v="1.1738016980362294"/>
    <n v="0"/>
    <n v="0.6182590821524393"/>
    <n v="0"/>
    <n v="0.43456462751118929"/>
    <n v="0"/>
    <n v="4.8550680483788273"/>
    <n v="2.6931267759429085"/>
    <n v="1.3449661875835404"/>
    <n v="1.0678095606410627"/>
    <n v="0.53191795674644005"/>
    <s v=""/>
    <n v="0.37021979797628174"/>
    <s v=""/>
  </r>
  <r>
    <x v="4"/>
    <d v="2020-08-01T00:00:00"/>
    <x v="4"/>
    <x v="28"/>
    <n v="180.93214766888116"/>
    <n v="92.933110190288531"/>
    <n v="40.761167894400828"/>
    <n v="28.289057541558353"/>
    <n v="267.61045116368166"/>
    <n v="148.34346609274553"/>
    <n v="74.665759072598874"/>
    <n v="59.362963217245742"/>
    <n v="202.66628383503027"/>
    <n v="105.88215912233959"/>
    <n v="46.09557229874541"/>
    <n v="33.40971891368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598796499999999"/>
    <n v="3.5758191930292487"/>
    <n v="0"/>
    <n v="1.8366664153818073"/>
    <n v="0"/>
    <n v="0.805575838041935"/>
    <n v="0"/>
    <n v="0.55908558104852069"/>
    <n v="0"/>
    <n v="5.2205484430319649"/>
    <n v="2.8938864217629963"/>
    <n v="1.456580677545513"/>
    <n v="1.1580535208918428"/>
    <n v="0.51363514658745335"/>
    <s v=""/>
    <n v="0.30440235437761715"/>
    <s v=""/>
  </r>
  <r>
    <x v="4"/>
    <d v="2020-08-01T00:00:00"/>
    <x v="4"/>
    <x v="29"/>
    <n v="230.02814018467211"/>
    <n v="132.45409249724611"/>
    <n v="47.345963428748135"/>
    <n v="36.882934850021705"/>
    <n v="348.04453028952878"/>
    <n v="193.15634603364086"/>
    <n v="96.801239670822341"/>
    <n v="77.112085369202319"/>
    <n v="244.03306065303516"/>
    <n v="168.81554427523136"/>
    <n v="54.109011089460338"/>
    <n v="39.53995604382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50.043616360000001"/>
    <n v="4.5965531053933626"/>
    <n v="0"/>
    <n v="2.6467729978666577"/>
    <n v="0"/>
    <n v="0.9460939650754715"/>
    <n v="0"/>
    <n v="0.73701577809037666"/>
    <n v="0"/>
    <n v="6.7896575892600275"/>
    <n v="3.7680967135730397"/>
    <n v="1.8883999442083792"/>
    <n v="1.5043036453270289"/>
    <n v="0.57581690827439114"/>
    <s v=""/>
    <n v="0.2784582503616379"/>
    <s v=""/>
  </r>
  <r>
    <x v="4"/>
    <d v="2020-08-01T00:00:00"/>
    <x v="4"/>
    <x v="30"/>
    <n v="227.79834940350767"/>
    <n v="120.90061736917883"/>
    <n v="53.709412975856878"/>
    <n v="38.663656210973372"/>
    <n v="293.62763456822819"/>
    <n v="164.30310401274977"/>
    <n v="85.862905354727275"/>
    <n v="67.650101773900971"/>
    <n v="219.63047964599735"/>
    <n v="113.05832291975157"/>
    <n v="47.768602747385813"/>
    <n v="29.164954259113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9.428887320000001"/>
    <n v="4.6086076736616226"/>
    <n v="0"/>
    <n v="2.4459506156081288"/>
    <n v="0"/>
    <n v="1.0865996765847667"/>
    <n v="0"/>
    <n v="0.78220769892445496"/>
    <n v="0"/>
    <n v="5.8017884310384034"/>
    <n v="3.2464650319667734"/>
    <n v="1.6965651467884861"/>
    <n v="1.3366983608594534"/>
    <n v="0.53073526514023628"/>
    <s v=""/>
    <n v="0.31979701222625756"/>
    <s v=""/>
  </r>
  <r>
    <x v="4"/>
    <d v="2020-08-01T00:00:00"/>
    <x v="4"/>
    <x v="31"/>
    <n v="173.65536319520908"/>
    <n v="83.520183040299287"/>
    <n v="41.418710606090542"/>
    <n v="28.01872944568143"/>
    <n v="312.38128541441182"/>
    <n v="175.52112414369773"/>
    <n v="92.340865334605709"/>
    <n v="72.724256079685389"/>
    <n v="196.1323693296674"/>
    <n v="108.69969307652755"/>
    <n v="48.861066001810947"/>
    <n v="32.744232398497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3.5601863152691227"/>
    <n v="0"/>
    <n v="1.7122846495365207"/>
    <n v="0"/>
    <n v="0.84914352187404141"/>
    <n v="0"/>
    <n v="0.5744245113328873"/>
    <n v="0"/>
    <n v="6.1723418180829031"/>
    <n v="3.468121891719075"/>
    <n v="1.824563158022185"/>
    <n v="1.436958575780618"/>
    <n v="0.48095366306891868"/>
    <s v=""/>
    <n v="0.33547255795838143"/>
    <s v=""/>
  </r>
  <r>
    <x v="4"/>
    <d v="2020-08-01T00:00:00"/>
    <x v="4"/>
    <x v="32"/>
    <n v="239.34168722920575"/>
    <n v="126.98494713581634"/>
    <n v="72.270431038465205"/>
    <n v="54.540408665965387"/>
    <n v="366.6004687282927"/>
    <n v="205.5365491839911"/>
    <n v="108.08354348762894"/>
    <n v="85.417742825011345"/>
    <n v="244.87965849529766"/>
    <n v="146.71259475660625"/>
    <n v="60.968673018127369"/>
    <n v="42.720995906352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4.90685104029283"/>
    <n v="0"/>
    <n v="2.6033752296489907"/>
    <n v="0"/>
    <n v="1.4816484492477981"/>
    <n v="0"/>
    <n v="1.1181573260336393"/>
    <n v="7.2436586611088973"/>
    <n v="4.0611966750498318"/>
    <n v="2.1356227356265816"/>
    <n v="1.6877691803644284"/>
    <s v=""/>
    <n v="0.53055925445285723"/>
    <s v=""/>
    <n v="0.42950294421615082"/>
  </r>
  <r>
    <x v="4"/>
    <d v="2020-08-01T00:00:00"/>
    <x v="4"/>
    <x v="33"/>
    <n v="285.30435718587864"/>
    <n v="153.44506504216213"/>
    <n v="89.861602767191627"/>
    <n v="68.506551309313863"/>
    <n v="335.04039363319805"/>
    <n v="187.30293542422118"/>
    <n v="98.25639507054467"/>
    <n v="77.466805646779846"/>
    <n v="209.51836384023997"/>
    <n v="123.18294417759111"/>
    <n v="54.752512509269032"/>
    <n v="37.434763300984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5.8491523063299304"/>
    <n v="0"/>
    <n v="3.1458459483027217"/>
    <n v="0"/>
    <n v="1.8422929332753937"/>
    <n v="0"/>
    <n v="1.4044834665056287"/>
    <n v="6.6200631373474019"/>
    <n v="3.7009187007950799"/>
    <n v="1.9414481100666408"/>
    <n v="1.530666612670454"/>
    <s v=""/>
    <n v="0.53782937826705235"/>
    <s v=""/>
    <n v="0.44645653016270226"/>
  </r>
  <r>
    <x v="4"/>
    <d v="2020-08-01T00:00:00"/>
    <x v="4"/>
    <x v="34"/>
    <n v="315.75002467504692"/>
    <n v="170.30876175755685"/>
    <n v="104.95787284899218"/>
    <n v="79.328050237531144"/>
    <n v="382.65762348588811"/>
    <n v="214.80786187262783"/>
    <n v="111.16957647860688"/>
    <n v="87.679528101361228"/>
    <n v="260.30508605665233"/>
    <n v="158.73612268419183"/>
    <n v="61.208937549057801"/>
    <n v="42.784250065805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6.4733325605978358"/>
    <n v="0"/>
    <n v="3.4915761415217328"/>
    <n v="0"/>
    <n v="2.1517883221187355"/>
    <n v="0"/>
    <n v="1.6263398588799332"/>
    <n v="7.5609319819426126"/>
    <n v="4.2443885424521257"/>
    <n v="2.1965996614911609"/>
    <n v="1.7324597956367813"/>
    <s v=""/>
    <n v="0.53937845906054815"/>
    <s v=""/>
    <n v="0.46578960130341762"/>
  </r>
  <r>
    <x v="4"/>
    <d v="2020-08-01T00:00:00"/>
    <x v="4"/>
    <x v="35"/>
    <n v="332.56419339796747"/>
    <n v="180.30820318399654"/>
    <n v="111.74841491155475"/>
    <n v="84.14572202694302"/>
    <n v="437.83561998542285"/>
    <n v="244.1464531558772"/>
    <n v="126.73155157734051"/>
    <n v="100.28482832725496"/>
    <n v="249.01331667752797"/>
    <n v="141.32267219550076"/>
    <n v="55.84301080044667"/>
    <n v="38.81033040733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HP"/>
    <n v="48.777043620000001"/>
    <n v="0"/>
    <n v="6.8180473582783216"/>
    <n v="0"/>
    <n v="3.6965791651641831"/>
    <n v="0"/>
    <n v="2.2910042638528152"/>
    <n v="0"/>
    <n v="1.7251091042434732"/>
    <n v="8.6511940147026518"/>
    <n v="4.8240897675783607"/>
    <n v="2.5040887274460926"/>
    <n v="1.981527922783249"/>
    <s v=""/>
    <n v="0.5421756363536957"/>
    <s v=""/>
    <n v="0.46667717020659361"/>
  </r>
  <r>
    <x v="5"/>
    <d v="2020-08-01T00:00:00"/>
    <x v="0"/>
    <x v="24"/>
    <n v="14302.331399999999"/>
    <n v="5742.7896843401913"/>
    <n v="6100.1606642218831"/>
    <n v="3917.5798135488208"/>
    <n v="35535.773526225006"/>
    <n v="12157.626353327476"/>
    <n v="12975.509069346692"/>
    <n v="7092.9320857306366"/>
    <n v="19461.058499999999"/>
    <n v="7770.516883734379"/>
    <n v="7582.2823837267006"/>
    <n v="4376.449741282956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9491.1460000000006"/>
    <n v="432.1574"/>
    <n v="1055.635"/>
    <n v="788.43089999999995"/>
    <n v="639.59180000000003"/>
    <n v="567.71280000000002"/>
    <n v="201.4485"/>
    <n v="63.643000000000001"/>
    <n v="106.038"/>
    <n v="92.790999999999997"/>
    <n v="863.73699999999917"/>
    <n v="2138.2599636194509"/>
    <n v="-6.237430973824635"/>
    <n v="740.04092286888363"/>
    <n v="1020.1993226856986"/>
    <n v="708.48983070779764"/>
    <n v="319.17115973992208"/>
    <n v="147.76401573258713"/>
    <n v="21.787346486561358"/>
    <n v="154.50329080958335"/>
    <n v="93.457762303402873"/>
    <n v="405.35350036012915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173.225806449998"/>
    <n v="0.617192078455435"/>
    <n v="0"/>
    <n v="0.24782003732694619"/>
    <n v="0"/>
    <n v="0.26324175646378822"/>
    <n v="0"/>
    <n v="0.16905629998471805"/>
    <n v="0"/>
    <n v="1.5212178674320853"/>
    <n v="0.52044451545697412"/>
    <n v="0.55545649571270506"/>
    <n v="0.30363473059993895"/>
    <n v="0.40152822108010949"/>
    <s v=""/>
    <n v="0.68217365233338245"/>
    <s v=""/>
  </r>
  <r>
    <x v="5"/>
    <d v="2020-08-01T00:00:00"/>
    <x v="0"/>
    <x v="25"/>
    <n v="39779.426700000004"/>
    <n v="13372.740153777995"/>
    <n v="14761.310270027985"/>
    <n v="8593.7069733610242"/>
    <n v="42783.195036740006"/>
    <n v="14637.140206735918"/>
    <n v="15621.82781261393"/>
    <n v="8539.5157244047623"/>
    <n v="28773.755700000002"/>
    <n v="9466.1814801823148"/>
    <n v="8588.2137720711289"/>
    <n v="4347.9014957478148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23887.776000000002"/>
    <n v="7349.3458000000001"/>
    <n v="2240.5657999999999"/>
    <n v="1927.1555000000001"/>
    <n v="1637.3768"/>
    <n v="1378.578"/>
    <n v="552.46669999999995"/>
    <n v="246.51499999999999"/>
    <n v="202.08850000000001"/>
    <n v="230.23609999999999"/>
    <n v="127.32250000000568"/>
    <n v="5328.0104080669762"/>
    <n v="700.96724506398709"/>
    <n v="1450.9716105470654"/>
    <n v="2391.6899936228297"/>
    <n v="1743.4920722619097"/>
    <n v="630.09376085434224"/>
    <n v="364.00406134310413"/>
    <n v="97.41275533908275"/>
    <n v="293.21367100272505"/>
    <n v="219.67983389244469"/>
    <n v="153.20474178352742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230.86206897"/>
    <n v="1.7123525843293739"/>
    <n v="0"/>
    <n v="0.57564545448531901"/>
    <n v="0"/>
    <n v="0.63541810141195787"/>
    <n v="0"/>
    <n v="0.36992630526784614"/>
    <n v="0"/>
    <n v="1.8314659920851422"/>
    <n v="0.62658771713982753"/>
    <n v="0.66874029273509639"/>
    <n v="0.36556018372851667"/>
    <n v="0.33617226951583978"/>
    <s v=""/>
    <n v="0.64262872638957069"/>
    <s v=""/>
  </r>
  <r>
    <x v="5"/>
    <d v="2020-08-01T00:00:00"/>
    <x v="0"/>
    <x v="26"/>
    <n v="67024.344400000002"/>
    <n v="19716.416550710001"/>
    <n v="21357.339012745873"/>
    <n v="11768.851399475299"/>
    <n v="78619.099540099996"/>
    <n v="26897.448446929047"/>
    <n v="28706.926510359666"/>
    <n v="15692.353882979782"/>
    <n v="58078.576400000005"/>
    <n v="22457.546977962913"/>
    <n v="19671.568009024784"/>
    <n v="10598.346845324133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34432.474000000002"/>
    <n v="21507.960599999999"/>
    <n v="2785.3838999999998"/>
    <n v="2680.4677999999999"/>
    <n v="2140.5956999999999"/>
    <n v="1628.79"/>
    <n v="785.87040000000002"/>
    <n v="157.54400000000001"/>
    <n v="223.57599999999999"/>
    <n v="343.47649999999999"/>
    <n v="338.20550000000367"/>
    <n v="7810.719234257982"/>
    <n v="2181.56335322307"/>
    <n v="1768.8146193572061"/>
    <n v="3334.9697751831654"/>
    <n v="2311.9550099405851"/>
    <n v="779.49549866948246"/>
    <n v="509.05482792488505"/>
    <n v="41.458141071287898"/>
    <n v="326.1574972089366"/>
    <n v="320.3877150167948"/>
    <n v="331.84087885660483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349.225806449998"/>
    <n v="2.8705167766840978"/>
    <n v="0"/>
    <n v="0.84441414521176672"/>
    <n v="0"/>
    <n v="0.91469152723882241"/>
    <n v="0"/>
    <n v="0.50403604372288302"/>
    <n v="0"/>
    <n v="3.3655318872842508"/>
    <n v="1.1514278459593867"/>
    <n v="1.2288881088909274"/>
    <n v="0.67175937766597971"/>
    <n v="0.29416798817222001"/>
    <s v=""/>
    <n v="0.59690620601396738"/>
    <s v=""/>
  </r>
  <r>
    <x v="5"/>
    <d v="2020-08-01T00:00:00"/>
    <x v="0"/>
    <x v="27"/>
    <n v="31813.977300000002"/>
    <n v="9905.7605417405266"/>
    <n v="11044.621970325417"/>
    <n v="6285.3610386469009"/>
    <n v="33525.006352334996"/>
    <n v="11469.695472481331"/>
    <n v="12241.298860538796"/>
    <n v="6691.5834280523113"/>
    <n v="22343.599100000003"/>
    <n v="9269.4391792197312"/>
    <n v="8890.0716417870281"/>
    <n v="5227.4093596422417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17812.899000000001"/>
    <n v="7904.4059999999999"/>
    <n v="1623.3114"/>
    <n v="1399.26"/>
    <n v="1187.107"/>
    <n v="916.86599999999999"/>
    <n v="441.5849"/>
    <n v="123.94499999999999"/>
    <n v="122.50539999999999"/>
    <n v="216.02209999999999"/>
    <n v="66.070500000008906"/>
    <n v="3855.7122184889936"/>
    <n v="750.44184321952196"/>
    <n v="1022.334861551426"/>
    <n v="1752.0085464632152"/>
    <n v="1270.0297783960259"/>
    <n v="494.53007012766875"/>
    <n v="281.15346199844026"/>
    <n v="33.309511639237449"/>
    <n v="169.56253293350488"/>
    <n v="201.93803974666926"/>
    <n v="74.739677175824909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498.677419349999"/>
    <n v="1.3538624635019998"/>
    <n v="0"/>
    <n v="0.42154544977002079"/>
    <n v="0"/>
    <n v="0.47001036582725791"/>
    <n v="0"/>
    <n v="0.26747722548296343"/>
    <n v="0"/>
    <n v="1.4351408062444337"/>
    <n v="0.49099552240975236"/>
    <n v="0.52402637397171192"/>
    <n v="0.28645376931652738"/>
    <n v="0.31136504714047575"/>
    <s v=""/>
    <n v="0.63451574587956971"/>
    <s v=""/>
  </r>
  <r>
    <x v="5"/>
    <d v="2020-08-01T00:00:00"/>
    <x v="0"/>
    <x v="28"/>
    <n v="53995.886700000003"/>
    <n v="16679.279605087511"/>
    <n v="19133.2409193649"/>
    <n v="10478.307546194072"/>
    <n v="50862.460389460008"/>
    <n v="17401.247460386337"/>
    <n v="18571.885471572394"/>
    <n v="10152.135199463542"/>
    <n v="33919.934699999998"/>
    <n v="12928.389464615531"/>
    <n v="12168.963849542133"/>
    <n v="6800.674686753433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31425.532999999999"/>
    <n v="11884.462"/>
    <n v="3024.7318"/>
    <n v="2306.3802999999998"/>
    <n v="2087.6666"/>
    <n v="1744.6959999999999"/>
    <n v="692.93499999999995"/>
    <n v="321.82"/>
    <n v="135.4753"/>
    <n v="253.5917"/>
    <n v="118.59500000001208"/>
    <n v="6771.4456096024433"/>
    <n v="1047.9188824197026"/>
    <n v="1892.7160414810321"/>
    <n v="2828.507199511987"/>
    <n v="2191.8968152645384"/>
    <n v="843.96452547639944"/>
    <n v="435.41130701208112"/>
    <n v="92.155513728150353"/>
    <n v="196.51445194515054"/>
    <n v="237.07461358225459"/>
    <n v="141.6746450637711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347.93548"/>
    <n v="2.312662151488865"/>
    <n v="0"/>
    <n v="0.71437920579209646"/>
    <n v="0"/>
    <n v="0.81948320166271504"/>
    <n v="0"/>
    <n v="0.44878946813819409"/>
    <n v="0"/>
    <n v="2.1773237458557904"/>
    <n v="0.74491381291620185"/>
    <n v="0.79502656640944391"/>
    <n v="0.43459331050196293"/>
    <n v="0.30889907777155751"/>
    <s v=""/>
    <n v="0.6282230284692859"/>
    <s v=""/>
  </r>
  <r>
    <x v="5"/>
    <d v="2020-08-01T00:00:00"/>
    <x v="0"/>
    <x v="29"/>
    <n v="86446.362399999998"/>
    <n v="25727.707399787643"/>
    <n v="29070.706051195804"/>
    <n v="15342.685917733577"/>
    <n v="85694.828444589992"/>
    <n v="29318.222209873344"/>
    <n v="31290.553527921351"/>
    <n v="17104.66771764322"/>
    <n v="56448.535100000008"/>
    <n v="20235.011555378762"/>
    <n v="18131.810409653815"/>
    <n v="9629.1017746653615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48860.925000000003"/>
    <n v="22665.277600000001"/>
    <n v="4316.4249"/>
    <n v="3234.9148"/>
    <n v="2793.7613999999999"/>
    <n v="2423.694"/>
    <n v="1069.0517"/>
    <n v="175.62299999999999"/>
    <n v="364.18689999999998"/>
    <n v="447.09660000000002"/>
    <n v="95.406499999982771"/>
    <n v="11217.48626689043"/>
    <n v="1974.1525282717857"/>
    <n v="2685.5153936567353"/>
    <n v="3973.425011068789"/>
    <n v="2968.9248372262796"/>
    <n v="1205.4927566181282"/>
    <n v="655.57738025107892"/>
    <n v="51.488791333429532"/>
    <n v="491.81838373838065"/>
    <n v="403.07232079087481"/>
    <n v="100.75372994173267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229.9"/>
    <n v="3.7213402726658313"/>
    <n v="0"/>
    <n v="1.1075255338932859"/>
    <n v="0"/>
    <n v="1.251434834036987"/>
    <n v="0"/>
    <n v="0.66047145780797922"/>
    <n v="0"/>
    <n v="3.6684301829037995"/>
    <n v="1.2550564977596355"/>
    <n v="1.3394881941541512"/>
    <n v="0.73221780663829472"/>
    <n v="0.29761469060712775"/>
    <s v=""/>
    <n v="0.59634874104096103"/>
    <s v=""/>
  </r>
  <r>
    <x v="5"/>
    <d v="2020-08-01T00:00:00"/>
    <x v="0"/>
    <x v="30"/>
    <n v="46461.914900000003"/>
    <n v="16668.103341434253"/>
    <n v="17351.549697016166"/>
    <n v="10162.301853873996"/>
    <n v="52346.901777744992"/>
    <n v="17909.109874817681"/>
    <n v="19113.913427763484"/>
    <n v="10448.429353409258"/>
    <n v="35023.163099999998"/>
    <n v="15700.78107458112"/>
    <n v="13438.953524055372"/>
    <n v="9415.1038728390504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29366.885999999999"/>
    <n v="7497.8552"/>
    <n v="2663.6959999999999"/>
    <n v="2049.62"/>
    <n v="1773.4844000000001"/>
    <n v="1813.174"/>
    <n v="731.83040000000005"/>
    <n v="44.723999999999997"/>
    <n v="127.5256"/>
    <n v="292.9948"/>
    <n v="100.12449999999808"/>
    <n v="7657.3420724831612"/>
    <n v="720.87187180666058"/>
    <n v="1751.8039992342649"/>
    <n v="2708.265203176763"/>
    <n v="2013.0470175086025"/>
    <n v="828.02614989045151"/>
    <n v="426.15051381616712"/>
    <n v="8.739665003892096"/>
    <n v="183.4473858853996"/>
    <n v="239.79813924071846"/>
    <n v="130.6113233881706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189.096774189999"/>
    <n v="2.0036103757052404"/>
    <n v="0"/>
    <n v="0.71879053780077529"/>
    <n v="0"/>
    <n v="0.74826328364496031"/>
    <n v="0"/>
    <n v="0.43823620871619601"/>
    <n v="0"/>
    <n v="2.2483850948262605"/>
    <n v="0.76922557661788848"/>
    <n v="0.82097386082653911"/>
    <n v="0.44877713913792877"/>
    <n v="0.35874766197882757"/>
    <s v=""/>
    <n v="0.60968555604116814"/>
    <s v=""/>
  </r>
  <r>
    <x v="5"/>
    <d v="2020-08-01T00:00:00"/>
    <x v="0"/>
    <x v="31"/>
    <n v="66345.221099999995"/>
    <n v="21461.975497113261"/>
    <n v="21780.165042298409"/>
    <n v="12143.255955910698"/>
    <n v="69744.459935024992"/>
    <n v="23861.224899991736"/>
    <n v="25466.446417877785"/>
    <n v="13920.977893157342"/>
    <n v="46642.296599999987"/>
    <n v="20626.384818513288"/>
    <n v="17024.061907485204"/>
    <n v="12087.402642045743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37079.603000000003"/>
    <n v="18318.851999999999"/>
    <n v="3088.8548000000001"/>
    <n v="2487.6514000000002"/>
    <n v="2063.1451999999999"/>
    <n v="1933.1079999999999"/>
    <n v="767.87030000000004"/>
    <n v="100.666"/>
    <n v="94.763900000000007"/>
    <n v="363.05849999999998"/>
    <n v="47.647999999986496"/>
    <n v="10033.45749834147"/>
    <n v="1814.8488413411446"/>
    <n v="2000.301459029246"/>
    <n v="3322.3287620331525"/>
    <n v="2362.1405024369392"/>
    <n v="934.57637905538559"/>
    <n v="446.02386268247835"/>
    <n v="26.696784982252723"/>
    <n v="145.36915774148721"/>
    <n v="297.3775850632"/>
    <n v="78.854664406502707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176.29032258"/>
    <n v="2.8626333281371497"/>
    <n v="0"/>
    <n v="0.92603152611544004"/>
    <n v="0"/>
    <n v="0.93976062342809952"/>
    <n v="0"/>
    <n v="0.52395166728127618"/>
    <n v="0"/>
    <n v="2.9956386880433379"/>
    <n v="1.0248786573314894"/>
    <n v="1.0938255484012449"/>
    <n v="0.5979287815976867"/>
    <n v="0.32348939593952553"/>
    <s v=""/>
    <n v="0.5658032718164282"/>
    <s v=""/>
  </r>
  <r>
    <x v="5"/>
    <d v="2020-08-01T00:00:00"/>
    <x v="0"/>
    <x v="32"/>
    <n v="104150.00977615001"/>
    <n v="34023.219974990519"/>
    <n v="36133.398673710493"/>
    <n v="20017.817248368625"/>
    <n v="104150.00977615001"/>
    <n v="35632.175070551602"/>
    <n v="38029.26635114917"/>
    <n v="20788.317595656928"/>
    <n v="43769.0766"/>
    <n v="19657.703225730285"/>
    <n v="16283.024231172494"/>
    <n v="11509.233328262852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60511.155679943149"/>
    <n v="26037.502444037502"/>
    <n v="4338.2539685278425"/>
    <n v="3681.8144936834678"/>
    <n v="3179.7162677710758"/>
    <n v="3489.0253275010255"/>
    <n v="1093.6174937194464"/>
    <n v="208.30001955230003"/>
    <n v="414.49889401404073"/>
    <n v="467.07511896710355"/>
    <n v="729.05006843304"/>
    <n v="16135.056434143304"/>
    <n v="2281.5948226988289"/>
    <n v="2856.6674485930967"/>
    <n v="4897.165926551027"/>
    <n v="3604.0498646409828"/>
    <n v="1645.7682747795614"/>
    <n v="630.4857066923098"/>
    <n v="62.541232635720014"/>
    <n v="595.64021481390432"/>
    <n v="396.12839634902383"/>
    <n v="918.12165309276497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176.29032258"/>
    <n v="0"/>
    <n v="4.4938171004304177"/>
    <n v="0"/>
    <n v="1.4680183714234312"/>
    <n v="0"/>
    <n v="1.559067399087021"/>
    <n v="0"/>
    <n v="0.86371964493669784"/>
    <n v="4.4734133569345422"/>
    <n v="1.5304602298149472"/>
    <n v="1.6334192230542552"/>
    <n v="0.89289225992856835"/>
    <s v=""/>
    <n v="0.32667514912496648"/>
    <s v=""/>
    <n v="0.58835751769183342"/>
  </r>
  <r>
    <x v="5"/>
    <d v="2020-08-01T00:00:00"/>
    <x v="0"/>
    <x v="33"/>
    <n v="101568.15551999593"/>
    <n v="34546.823543134582"/>
    <n v="36817.141978767271"/>
    <n v="21309.776659711941"/>
    <n v="93189.716106690001"/>
    <n v="31882.400071060485"/>
    <n v="34027.231899699291"/>
    <n v="18600.64554231074"/>
    <n v="35106.280899999998"/>
    <n v="14402.080347588326"/>
    <n v="13871.940854922173"/>
    <n v="9031.1006405220287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56878.167091197727"/>
    <n v="25392.038879998981"/>
    <n v="4857.8538181768754"/>
    <n v="4039.3610752481504"/>
    <n v="3488.503330193048"/>
    <n v="3694.178913627281"/>
    <n v="1224.6018688695731"/>
    <n v="203.13631103999185"/>
    <n v="454.75150936750816"/>
    <n v="523.01747811683003"/>
    <n v="812.54524415994092"/>
    <n v="15166.334629951494"/>
    <n v="2225.0346234586646"/>
    <n v="3198.81523144638"/>
    <n v="5372.7371264029807"/>
    <n v="3954.0446053053465"/>
    <n v="1742.538928991371"/>
    <n v="706.00002207812793"/>
    <n v="60.990850182442188"/>
    <n v="653.48373816754838"/>
    <n v="443.57334924432689"/>
    <n v="1023.2704379059051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176.29032258"/>
    <n v="0"/>
    <n v="4.3824164310299896"/>
    <n v="0"/>
    <n v="1.4906105792727578"/>
    <n v="0"/>
    <n v="1.5885692432363681"/>
    <n v="0"/>
    <n v="0.91946452012427682"/>
    <n v="4.002650807778112"/>
    <n v="1.3694012572399488"/>
    <n v="1.4615252942057937"/>
    <n v="0.7989281652053406"/>
    <s v=""/>
    <n v="0.34013439907681775"/>
    <s v=""/>
    <n v="0.61683751135918219"/>
  </r>
  <r>
    <x v="5"/>
    <d v="2020-08-01T00:00:00"/>
    <x v="0"/>
    <x v="34"/>
    <n v="116226.63593923453"/>
    <n v="46938.679601102413"/>
    <n v="42560.993131180803"/>
    <n v="29243.959213939543"/>
    <n v="107006.77879652998"/>
    <n v="36609.543138864166"/>
    <n v="39072.385120058578"/>
    <n v="21358.528024057214"/>
    <n v="66666.882299999997"/>
    <n v="24101.580642280391"/>
    <n v="23709.348528663057"/>
    <n v="13616.874509946145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64505.782946275162"/>
    <n v="29056.658984808633"/>
    <n v="5816.0832472826132"/>
    <n v="4750.7262018916226"/>
    <n v="4102.8578201853788"/>
    <n v="4205.0796882815057"/>
    <n v="1466.1590654443148"/>
    <n v="232.45327187846908"/>
    <n v="534.83703750580514"/>
    <n v="626.18458816714849"/>
    <n v="929.81308751388133"/>
    <n v="17200.207738087054"/>
    <n v="5546.4808184569765"/>
    <n v="4926.2225104483732"/>
    <n v="6318.9208805034841"/>
    <n v="4650.3847910447903"/>
    <n v="4289.1812820471359"/>
    <n v="1451.9373225095048"/>
    <n v="69.793148290297808"/>
    <n v="768.56766691299958"/>
    <n v="546.03296088175352"/>
    <n v="1170.9504819200411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176.29032258"/>
    <n v="0"/>
    <n v="5.0148938558125602"/>
    <n v="0"/>
    <n v="2.0252887303267597"/>
    <n v="0"/>
    <n v="1.8364023119659854"/>
    <n v="0"/>
    <n v="1.2618050087786477"/>
    <n v="4.5961162613405193"/>
    <n v="1.5724397877701299"/>
    <n v="1.6782228811982896"/>
    <n v="0.91738373095340664"/>
    <s v=""/>
    <n v="0.40385475516681768"/>
    <s v=""/>
    <n v="0.62302475192022044"/>
  </r>
  <r>
    <x v="5"/>
    <d v="2020-08-01T00:00:00"/>
    <x v="0"/>
    <x v="35"/>
    <n v="156813.56986461949"/>
    <n v="62830.493178466029"/>
    <n v="56959.013587980538"/>
    <n v="38832.829954650544"/>
    <n v="126518.67133006001"/>
    <n v="43285.021827786928"/>
    <n v="46196.944779404905"/>
    <n v="25253.097210851134"/>
    <n v="87835.938500000004"/>
    <n v="32298.78057387314"/>
    <n v="31664.053012233129"/>
    <n v="18627.147636040067"/>
    <s v="FWD UL 2019"/>
    <s v="FWD SmartKid"/>
    <s v="CI Rider 2018"/>
    <s v="Accident Rider 2019"/>
    <s v="HS Rider 2019"/>
    <s v="Medical Rider"/>
    <s v="WoP CI 2018"/>
    <s v="Family CI"/>
    <s v="Term Rider 2019"/>
    <s v="WoP CI + DTH 2018"/>
    <n v="87658.785554322283"/>
    <n v="39203.392466154874"/>
    <n v="7773.6452539351021"/>
    <n v="6236.4687725095728"/>
    <n v="5385.9859706174093"/>
    <n v="5331.6613753970632"/>
    <n v="1959.6350285959556"/>
    <n v="313.62713972923899"/>
    <n v="702.10202420387293"/>
    <n v="836.94415037253134"/>
    <n v="1411.3221287815977"/>
    <n v="23373.862818757269"/>
    <n v="7483.3402025212499"/>
    <n v="6584.2775300830317"/>
    <n v="8295.100806173059"/>
    <n v="6104.7465791559207"/>
    <n v="5438.2946029050045"/>
    <n v="1940.6265688185747"/>
    <n v="94.165271558013245"/>
    <n v="1008.929593196709"/>
    <n v="729.81529912484734"/>
    <n v="1777.3339061723455"/>
    <s v="Universal Life"/>
    <s v="Traditional Par"/>
    <s v="Riders"/>
    <s v="Riders"/>
    <s v="Riders"/>
    <s v="Riders"/>
    <s v="Riders"/>
    <s v="Traditional Par"/>
    <s v="Riders"/>
    <s v="Riders"/>
    <n v="0.25022439148489567"/>
    <n v="0.10025164797461279"/>
    <n v="1"/>
    <n v="1"/>
    <n v="1"/>
    <n v="1"/>
    <n v="1"/>
    <n v="0.48"/>
    <n v="1"/>
    <n v="1"/>
    <s v="VND"/>
    <n v="23176.29032258"/>
    <n v="0"/>
    <n v="6.7661203618872729"/>
    <n v="0"/>
    <n v="2.7109814514729336"/>
    <n v="0"/>
    <n v="2.4576415291314757"/>
    <n v="0"/>
    <n v="1.6755412283050675"/>
    <n v="5.4341839760355644"/>
    <n v="1.8591625215955214"/>
    <n v="1.9842343776052274"/>
    <n v="1.0846618508225725"/>
    <s v=""/>
    <n v="0.40067000089793847"/>
    <s v=""/>
    <n v="0.61805706099343116"/>
  </r>
  <r>
    <x v="5"/>
    <d v="2020-08-01T00:00:00"/>
    <x v="1"/>
    <x v="24"/>
    <n v="4977.9421199999997"/>
    <n v="2189.1646271293953"/>
    <n v="1758.5582876272972"/>
    <n v="1192.3515418731297"/>
    <n v="11574.243200000001"/>
    <n v="4987.7298321293574"/>
    <n v="4311.7217589729789"/>
    <n v="2580.168024015702"/>
    <n v="10207.89012"/>
    <n v="3528.7634540162617"/>
    <n v="3301.2030156693909"/>
    <n v="1688.3897721438925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3372.098"/>
    <n v="731.04819999999995"/>
    <n v="0"/>
    <n v="200.95840000000001"/>
    <n v="234.733"/>
    <n v="155.46"/>
    <n v="218.05959999999999"/>
    <n v="63.691099999999999"/>
    <n v="16.966000000000001"/>
    <n v="10.972"/>
    <n v="-26.04418000000021"/>
    <n v="1243.5454338028842"/>
    <n v="64.235305118887283"/>
    <n v="0"/>
    <n v="145.54064636963142"/>
    <n v="300.08926170954254"/>
    <n v="113.17233997810561"/>
    <n v="251.99518048982503"/>
    <n v="40.478260772834702"/>
    <n v="16.980625048692318"/>
    <n v="3.9082987250271297"/>
    <n v="9.2192751139650611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173.225806449998"/>
    <n v="0.21481437938668199"/>
    <n v="0"/>
    <n v="9.4469567828578557E-2"/>
    <n v="0"/>
    <n v="7.5887504929841185E-2"/>
    <n v="0"/>
    <n v="5.1453843838230436E-2"/>
    <n v="0"/>
    <n v="0.49547100880892841"/>
    <n v="0.21351508594458424"/>
    <n v="0.18457648527911952"/>
    <n v="0.11045201242666124"/>
    <n v="0.43977301751539755"/>
    <s v=""/>
    <n v="0.54466051894719081"/>
    <s v=""/>
  </r>
  <r>
    <x v="5"/>
    <d v="2020-08-01T00:00:00"/>
    <x v="1"/>
    <x v="25"/>
    <n v="10311.94666"/>
    <n v="4575.7714538595646"/>
    <n v="3657.2646163695917"/>
    <n v="2367.1011549069553"/>
    <n v="8779.416425206"/>
    <n v="3783.3451791297789"/>
    <n v="3270.5724406879576"/>
    <n v="1957.1361287760858"/>
    <n v="3407.8563600000002"/>
    <n v="1309.0796686029819"/>
    <n v="1223.1725271076693"/>
    <n v="698.0362540812506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7077.9290000000001"/>
    <n v="1303.0019"/>
    <n v="0"/>
    <n v="436.60599999999999"/>
    <n v="418.66399999999999"/>
    <n v="400.1816"/>
    <n v="444.72680000000003"/>
    <n v="144.4067"/>
    <n v="19.8657"/>
    <n v="13.946999999999999"/>
    <n v="52.617959999999641"/>
    <n v="2683.0144184996966"/>
    <n v="134.36573345554922"/>
    <n v="0"/>
    <n v="286.02196748296763"/>
    <n v="538.64304648480424"/>
    <n v="253.43286992186032"/>
    <n v="504.44439848588621"/>
    <n v="103.54392049399095"/>
    <n v="18.257164963638996"/>
    <n v="4.3167529512061318"/>
    <n v="49.731181119964425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230.86206897"/>
    <n v="0.44388996970430578"/>
    <n v="0"/>
    <n v="0.19696950721305898"/>
    <n v="0"/>
    <n v="0.1574312914222277"/>
    <n v="0"/>
    <n v="0.10189467562070144"/>
    <n v="0"/>
    <n v="0.37582986963246917"/>
    <n v="0.16195770385884301"/>
    <n v="0.14000689276775707"/>
    <n v="8.3781219674137139E-2"/>
    <n v="0.44373498086534563"/>
    <s v=""/>
    <n v="0.51731192844222074"/>
    <s v=""/>
  </r>
  <r>
    <x v="5"/>
    <d v="2020-08-01T00:00:00"/>
    <x v="1"/>
    <x v="26"/>
    <n v="22329.02378"/>
    <n v="9601.1076056475158"/>
    <n v="7907.4971447540947"/>
    <n v="5060.4333784071378"/>
    <n v="24198.628477818002"/>
    <n v="10428.001128867012"/>
    <n v="9014.6501280568591"/>
    <n v="5394.4371432808339"/>
    <n v="13915.44231"/>
    <n v="5018.1562012978438"/>
    <n v="4832.0129234336309"/>
    <n v="2626.5261699501407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14357.665999999999"/>
    <n v="3695.8236000000002"/>
    <n v="0"/>
    <n v="897.55200000000002"/>
    <n v="917.82259999999997"/>
    <n v="966.43679999999995"/>
    <n v="790.85119999999995"/>
    <n v="293.49770000000001"/>
    <n v="76.012600000000006"/>
    <n v="193.54599999999999"/>
    <n v="139.8152800000006"/>
    <n v="5457.2270905973401"/>
    <n v="369.27286620171071"/>
    <n v="0"/>
    <n v="619.55876710023642"/>
    <n v="1164.5339817729146"/>
    <n v="647.57396711590866"/>
    <n v="897.26725239535256"/>
    <n v="181.75625448019662"/>
    <n v="72.697068123760459"/>
    <n v="49.420560920787011"/>
    <n v="141.79979693930898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349.225806449998"/>
    <n v="0.95630681569886666"/>
    <n v="0"/>
    <n v="0.41119597220201204"/>
    <n v="0"/>
    <n v="0.33866207001046367"/>
    <n v="0"/>
    <n v="0.21672810140922283"/>
    <n v="0"/>
    <n v="1.0358965728054641"/>
    <n v="0.44640259841614377"/>
    <n v="0.38589977036320333"/>
    <n v="0.23092544083899227"/>
    <n v="0.42998331231333015"/>
    <s v=""/>
    <n v="0.52706766617536038"/>
    <s v=""/>
  </r>
  <r>
    <x v="5"/>
    <d v="2020-08-01T00:00:00"/>
    <x v="1"/>
    <x v="27"/>
    <n v="17923.836470000002"/>
    <n v="7011.8063306318263"/>
    <n v="6547.339791985487"/>
    <n v="3620.8605791080918"/>
    <n v="40654.316330984526"/>
    <n v="15426.653108333052"/>
    <n v="8159.1256008330856"/>
    <n v="4808.3158765941562"/>
    <n v="9942.1324100000002"/>
    <n v="3722.5410722463321"/>
    <n v="3527.8444178454647"/>
    <n v="1966.6601067058082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12682.708000000001"/>
    <n v="1836.2534000000001"/>
    <n v="24.412400000000002"/>
    <n v="823.85889999999995"/>
    <n v="733.21400000000006"/>
    <n v="718.60799999999995"/>
    <n v="609.39059999999995"/>
    <n v="276.61680000000001"/>
    <n v="115.5086"/>
    <n v="25.039000000000001"/>
    <n v="78.226770000001693"/>
    <n v="4250.3774243719754"/>
    <n v="124.91347705488576"/>
    <n v="29.535992191739869"/>
    <n v="436.91374661159966"/>
    <n v="828.85762633272418"/>
    <n v="345.54962136739425"/>
    <n v="659.8664463366747"/>
    <n v="132.22113308184075"/>
    <n v="97.228258893499103"/>
    <n v="6.5201321451275955"/>
    <n v="99.822472244365258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498.677419349999"/>
    <n v="0.76275937365056168"/>
    <n v="0"/>
    <n v="0.29839153095731041"/>
    <n v="0"/>
    <n v="0.27862588498678981"/>
    <n v="0"/>
    <n v="0.15408784564728278"/>
    <n v="0"/>
    <n v="1.740332804217402"/>
    <n v="0.66038524040441526"/>
    <n v="0.34927641683246496"/>
    <n v="0.20583472084361365"/>
    <n v="0.39120008388649541"/>
    <s v=""/>
    <n v="0.51639483584849954"/>
    <s v=""/>
  </r>
  <r>
    <x v="5"/>
    <d v="2020-08-01T00:00:00"/>
    <x v="1"/>
    <x v="28"/>
    <n v="38780.765749999999"/>
    <n v="14563.850277399706"/>
    <n v="14393.85867792184"/>
    <n v="7455.6255678716279"/>
    <n v="47640.374330955659"/>
    <n v="18484.242714198757"/>
    <n v="11711.886565504565"/>
    <n v="6747.9106390290253"/>
    <n v="14001.32114"/>
    <n v="5215.2173974254974"/>
    <n v="4942.2963526640597"/>
    <n v="2758.2263771061102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28012.627"/>
    <n v="3077.9184"/>
    <n v="268.50211999999999"/>
    <n v="1867.5016000000001"/>
    <n v="1457.0678"/>
    <n v="1796.6959999999999"/>
    <n v="1301.4100000000001"/>
    <n v="678.12459999999999"/>
    <n v="189.0018"/>
    <n v="71.094999999999999"/>
    <n v="60.821429999997918"/>
    <n v="8886.5344021725596"/>
    <n v="262.89221167294102"/>
    <n v="273.59225977024386"/>
    <n v="848.67405733582041"/>
    <n v="1537.1648664440279"/>
    <n v="819.36034559880954"/>
    <n v="1340.7807254914321"/>
    <n v="307.31039499915141"/>
    <n v="140.95736916443812"/>
    <n v="19.170922461167596"/>
    <n v="127.4127222891147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347.93548"/>
    <n v="1.6609933577733185"/>
    <n v="0"/>
    <n v="0.62377464979184982"/>
    <n v="0"/>
    <n v="0.61649385189759998"/>
    <n v="0"/>
    <n v="0.31932697322459913"/>
    <n v="0"/>
    <n v="2.0393924615126093"/>
    <n v="0.79127474914931306"/>
    <n v="0.50136325558342187"/>
    <n v="0.28886502848602763"/>
    <n v="0.37554313319353955"/>
    <s v=""/>
    <n v="0.51192682057720174"/>
    <s v=""/>
  </r>
  <r>
    <x v="5"/>
    <d v="2020-08-01T00:00:00"/>
    <x v="1"/>
    <x v="29"/>
    <n v="67535.407730000006"/>
    <n v="25366.508531500855"/>
    <n v="25935.085790489888"/>
    <n v="12761.08562464056"/>
    <n v="62443.104321959807"/>
    <n v="23692.729001697171"/>
    <n v="17236.916022462614"/>
    <n v="9072.0626286309325"/>
    <n v="16010.477080000001"/>
    <n v="6082.2656309657323"/>
    <n v="5797.7110367656405"/>
    <n v="3349.4994577303087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48235.82"/>
    <n v="4858.1088"/>
    <n v="1353.55843"/>
    <n v="3250.0297999999998"/>
    <n v="2491.8589999999999"/>
    <n v="3527.9259999999999"/>
    <n v="1967.9708000000001"/>
    <n v="1181.5043000000001"/>
    <n v="325.58409999999998"/>
    <n v="203.60400000000001"/>
    <n v="139.44250000000693"/>
    <n v="15860.053396554422"/>
    <n v="383.26162642174216"/>
    <n v="770.38712315811574"/>
    <n v="1460.6692078578571"/>
    <n v="2530.9359536256716"/>
    <n v="1387.1534606917467"/>
    <n v="2033.263882391157"/>
    <n v="505.74106345004185"/>
    <n v="232.65631423404062"/>
    <n v="48.468264626325563"/>
    <n v="153.91823848973536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229.9"/>
    <n v="2.9072620945419483"/>
    <n v="0"/>
    <n v="1.0919766564428108"/>
    <n v="0"/>
    <n v="1.116452752292945"/>
    <n v="0"/>
    <n v="0.54933881009563357"/>
    <n v="0"/>
    <n v="2.6730687576672469"/>
    <n v="1.0142399928063939"/>
    <n v="0.73787910127932455"/>
    <n v="0.38835748868535497"/>
    <n v="0.3756031004197633"/>
    <s v=""/>
    <n v="0.50306827243463481"/>
    <s v=""/>
  </r>
  <r>
    <x v="5"/>
    <d v="2020-08-01T00:00:00"/>
    <x v="1"/>
    <x v="30"/>
    <n v="59079.537429999997"/>
    <n v="24397.909741579711"/>
    <n v="23983.042233332559"/>
    <n v="12491.13364880327"/>
    <n v="52417.045898022712"/>
    <n v="19798.055982591941"/>
    <n v="25653.175688098308"/>
    <n v="11654.705471774418"/>
    <n v="8464.9591199999995"/>
    <n v="3498.6678305317578"/>
    <n v="3169.2175403782298"/>
    <n v="2027.0162442602032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42712.894"/>
    <n v="2626.4879999999998"/>
    <n v="2020.3270600000001"/>
    <n v="2830.5164"/>
    <n v="2258.8071"/>
    <n v="3438.07"/>
    <n v="1669.8142"/>
    <n v="980.11800000000005"/>
    <n v="342.79180000000002"/>
    <n v="58.99"/>
    <n v="140.72086999999829"/>
    <n v="15300.847504764399"/>
    <n v="184.56727155301255"/>
    <n v="1402.1771808609431"/>
    <n v="1261.6814342430282"/>
    <n v="2464.8337289628084"/>
    <n v="1194.9648299034304"/>
    <n v="1865.0465147611803"/>
    <n v="321.09364116917919"/>
    <n v="202.34661528066064"/>
    <n v="16.106517418230421"/>
    <n v="184.24450266283884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189.096774189999"/>
    <n v="2.5477291334502037"/>
    <n v="0"/>
    <n v="1.0521285058732925"/>
    <n v="0"/>
    <n v="1.0342378776919954"/>
    <n v="0"/>
    <n v="0.53866408728373549"/>
    <n v="0"/>
    <n v="2.2513978995800494"/>
    <n v="0.85035890312653295"/>
    <n v="1.1018458761317029"/>
    <n v="0.50058867244113125"/>
    <n v="0.41296717616463086"/>
    <s v=""/>
    <n v="0.51197556598528904"/>
    <s v=""/>
  </r>
  <r>
    <x v="5"/>
    <d v="2020-08-01T00:00:00"/>
    <x v="1"/>
    <x v="31"/>
    <n v="69897.697310000018"/>
    <n v="28639.334884036023"/>
    <n v="27558.194783255673"/>
    <n v="14003.786999209997"/>
    <n v="56363.366424638887"/>
    <n v="21561.408282171615"/>
    <n v="24608.579110270934"/>
    <n v="11666.789566204443"/>
    <n v="11299.48141"/>
    <n v="4936.1893391332951"/>
    <n v="4262.7639838072437"/>
    <n v="3016.9283869726446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52885.234000000004"/>
    <n v="1819.8678"/>
    <n v="2186.10086"/>
    <n v="3509.2882"/>
    <n v="2618.2406000000001"/>
    <n v="3333.3599999999997"/>
    <n v="1914.8926000000001"/>
    <n v="1147.0419000000002"/>
    <n v="352.58629999999999"/>
    <n v="23.27"/>
    <n v="107.81505000001152"/>
    <n v="18866.239259767182"/>
    <n v="114.4207620541608"/>
    <n v="1261.0778231966963"/>
    <n v="1504.6240334408085"/>
    <n v="2817.5216088430629"/>
    <n v="1164.3028067334235"/>
    <n v="2131.2947515384376"/>
    <n v="383.46268438279742"/>
    <n v="225.248085727427"/>
    <n v="6.5883265762110215"/>
    <n v="164.55474177581686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176.29032258"/>
    <n v="3.0159139507283736"/>
    <n v="0"/>
    <n v="1.2357169540689406"/>
    <n v="0"/>
    <n v="1.1890684143012529"/>
    <n v="0"/>
    <n v="0.60422901181758604"/>
    <n v="0"/>
    <n v="2.4208988241834417"/>
    <n v="0.92609777004430949"/>
    <n v="1.0569787436762708"/>
    <n v="0.501107704072006"/>
    <n v="0.40973216552498204"/>
    <s v=""/>
    <n v="0.48897039878589876"/>
    <s v=""/>
  </r>
  <r>
    <x v="5"/>
    <d v="2020-08-01T00:00:00"/>
    <x v="1"/>
    <x v="32"/>
    <n v="89100"/>
    <n v="37546.956262626562"/>
    <n v="36382.199909397299"/>
    <n v="19060.932007061263"/>
    <n v="75535.249193564436"/>
    <n v="28262.540181755881"/>
    <n v="30492.116926821844"/>
    <n v="14600.207011950046"/>
    <n v="13616.476310000002"/>
    <n v="5798.2157097044437"/>
    <n v="5039.3096801775864"/>
    <n v="3525.9958576770305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67866.649999999994"/>
    <n v="2675"/>
    <n v="2000"/>
    <n v="4624.7219573848815"/>
    <n v="3252.519596924596"/>
    <n v="3546.2"/>
    <n v="2567.510068530627"/>
    <n v="1597.2166472764829"/>
    <n v="485.96959707579344"/>
    <n v="149.30000000000001"/>
    <n v="334.91213280762622"/>
    <n v="24742.898608253541"/>
    <n v="148.89011902937278"/>
    <n v="1326.467666817417"/>
    <n v="2113.6713405619639"/>
    <n v="3585.4556479306966"/>
    <n v="1428.9236578043115"/>
    <n v="2849.8098028922159"/>
    <n v="577.97234436258964"/>
    <n v="301.8350312626032"/>
    <n v="38.654661509940361"/>
    <n v="432.37738220191068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176.29032258"/>
    <n v="0"/>
    <n v="3.8444461456021894"/>
    <n v="0"/>
    <n v="1.6200589369578975"/>
    <n v="0"/>
    <n v="1.5698025612818267"/>
    <n v="0"/>
    <n v="0.82243239715075278"/>
    <n v="3.2443625630772459"/>
    <n v="1.2139223512479977"/>
    <n v="1.3096863210558305"/>
    <n v="0.6271027837793165"/>
    <s v=""/>
    <n v="0.42140242718997262"/>
    <s v=""/>
    <n v="0.50765585028350502"/>
  </r>
  <r>
    <x v="5"/>
    <d v="2020-08-01T00:00:00"/>
    <x v="1"/>
    <x v="33"/>
    <n v="82000"/>
    <n v="32861.586491604707"/>
    <n v="33294.173314544001"/>
    <n v="18265.79622118895"/>
    <n v="86863.699697651609"/>
    <n v="31154.514855721485"/>
    <n v="36567.073923790274"/>
    <n v="16503.882277334909"/>
    <n v="14451.677199999996"/>
    <n v="6258.3819741314792"/>
    <n v="5415.2956891644017"/>
    <n v="3779.9362766436761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50094.5"/>
    <n v="9275"/>
    <n v="3500"/>
    <n v="4469.0754195040427"/>
    <n v="2977.1976302798375"/>
    <n v="2983.25"/>
    <n v="2268.75"/>
    <n v="1542.587249212876"/>
    <n v="467.87408146584977"/>
    <n v="135.5"/>
    <n v="4286.2656195373947"/>
    <n v="18300.83739357553"/>
    <n v="466.92054093766501"/>
    <n v="2321.3184169304795"/>
    <n v="2108.3062115286666"/>
    <n v="3298.9925273790041"/>
    <n v="1164.3986519795367"/>
    <n v="2526.7764840592581"/>
    <n v="577.61522283443412"/>
    <n v="297.20585441201729"/>
    <n v="35.084530110336217"/>
    <n v="1764.1306578577787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176.29032258"/>
    <n v="0"/>
    <n v="3.5380985851782212"/>
    <n v="0"/>
    <n v="1.4178967399104678"/>
    <n v="0"/>
    <n v="1.4365617987666661"/>
    <n v="0"/>
    <n v="0.78812424106515033"/>
    <n v="3.7309380507538705"/>
    <n v="1.3381373960880287"/>
    <n v="1.5706156654836472"/>
    <n v="0.70886875171097452"/>
    <s v=""/>
    <n v="0.40075105477566719"/>
    <s v=""/>
    <n v="0.55584036473270682"/>
  </r>
  <r>
    <x v="5"/>
    <d v="2020-08-01T00:00:00"/>
    <x v="1"/>
    <x v="34"/>
    <n v="87700"/>
    <n v="40826.169537089365"/>
    <n v="35024.519249722172"/>
    <n v="24056.167096531568"/>
    <n v="88047.805757248978"/>
    <n v="31805.974170470967"/>
    <n v="37975.15490007052"/>
    <n v="17335.623931664897"/>
    <n v="13568.846079999998"/>
    <n v="5990.0488049316218"/>
    <n v="5234.1678871790082"/>
    <n v="3563.8884283689249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48028.299999999996"/>
    <n v="14263"/>
    <n v="3800"/>
    <n v="4732.834825900818"/>
    <n v="3195.4817289056227"/>
    <n v="3197.5"/>
    <n v="2527.9589982076659"/>
    <n v="1633.2084856765878"/>
    <n v="494.65100841735568"/>
    <n v="147.30000000000001"/>
    <n v="5679.7649528919574"/>
    <n v="17733.411126985273"/>
    <n v="3075.3310847960756"/>
    <n v="2520.288566953092"/>
    <n v="3586.7056603971478"/>
    <n v="3560.7021785234083"/>
    <n v="3330.9795000000004"/>
    <n v="2817.6281355226993"/>
    <n v="1510.3734000536119"/>
    <n v="400.8455617561807"/>
    <n v="38.14710768852764"/>
    <n v="2251.7572144133478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176.29032258"/>
    <n v="0"/>
    <n v="3.7840395843918295"/>
    <n v="0"/>
    <n v="1.7615489350905131"/>
    <n v="0"/>
    <n v="1.5112219756584073"/>
    <n v="0"/>
    <n v="1.0379645215737709"/>
    <n v="3.7817973437526406"/>
    <n v="1.3661186397419023"/>
    <n v="1.6310950476793453"/>
    <n v="0.74459341687419023"/>
    <s v=""/>
    <n v="0.46552074728722193"/>
    <s v=""/>
    <n v="0.58923399793059827"/>
  </r>
  <r>
    <x v="5"/>
    <d v="2020-08-01T00:00:00"/>
    <x v="1"/>
    <x v="35"/>
    <n v="98400"/>
    <n v="45193.553739811512"/>
    <n v="39117.979260350934"/>
    <n v="26386.098937223611"/>
    <n v="129492.52466581546"/>
    <n v="46154.373895765733"/>
    <n v="48006.825471713353"/>
    <n v="22120.526779714393"/>
    <n v="13602.49416"/>
    <n v="5687.7002091912918"/>
    <n v="4741.88474017726"/>
    <n v="3069.064304320168"/>
    <s v="FWD UL 2019"/>
    <s v="FWD SmartKid"/>
    <s v="Credit Life - Regular"/>
    <s v="CI Rider 2018"/>
    <s v="Accident Rider 2019"/>
    <s v="Medical Rider "/>
    <s v="HS Rider 2019"/>
    <s v="WoP CI 2018"/>
    <s v="WoP CI + DTH 2018"/>
    <s v="Family CI"/>
    <n v="53744"/>
    <n v="15980"/>
    <n v="4400"/>
    <n v="5560.2526188054208"/>
    <n v="3509.6801246529103"/>
    <n v="2956"/>
    <n v="2813.102296790421"/>
    <n v="1920.2496814855986"/>
    <n v="584.14377471702392"/>
    <n v="162"/>
    <n v="6770.5715035486255"/>
    <n v="19788.050187688139"/>
    <n v="3424.5125574592503"/>
    <n v="2918.2288669983172"/>
    <n v="4078.6838004462061"/>
    <n v="3874.7251497538"/>
    <n v="3105.5879999999997"/>
    <n v="3127.8170812302455"/>
    <n v="1731.8134211434349"/>
    <n v="461.49479632948976"/>
    <n v="41.945335592492185"/>
    <n v="2640.6945431701397"/>
    <s v="Universal Life"/>
    <s v="Traditional Par"/>
    <s v="Stand-alone protection"/>
    <s v="Riders"/>
    <s v="Riders"/>
    <s v="Riders"/>
    <s v="Riders"/>
    <s v="Riders"/>
    <s v="Riders"/>
    <s v="Traditional Par"/>
    <n v="0.25022439148489567"/>
    <n v="0.10025164797461279"/>
    <n v="1"/>
    <n v="1"/>
    <n v="1"/>
    <n v="1"/>
    <n v="1"/>
    <n v="1"/>
    <n v="1"/>
    <n v="0.48"/>
    <s v="VND"/>
    <n v="23176.29032258"/>
    <n v="0"/>
    <n v="4.2457183022138656"/>
    <n v="0"/>
    <n v="1.9499908359268661"/>
    <n v="0"/>
    <n v="1.6878447204399833"/>
    <n v="0"/>
    <n v="1.1384953575385783"/>
    <n v="5.5619158433904072"/>
    <n v="1.9824058884874896"/>
    <n v="2.0619717151324353"/>
    <n v="0.95011282448734613"/>
    <s v=""/>
    <n v="0.45928408272166171"/>
    <s v=""/>
    <n v="0.58384651689782474"/>
  </r>
  <r>
    <x v="5"/>
    <d v="2020-08-01T00:00:00"/>
    <x v="2"/>
    <x v="24"/>
    <n v="9261.4956000000002"/>
    <n v="3625.2619560227631"/>
    <n v="3521.3595781572758"/>
    <n v="1959.279818861457"/>
    <n v="14048.51556193"/>
    <n v="5828.3509688131771"/>
    <n v="5026.5588680667997"/>
    <n v="2700.839672482849"/>
    <n v="8462.5479000000014"/>
    <n v="2882.7139581899737"/>
    <n v="3077.3449246497839"/>
    <n v="1306.400799680762"/>
    <s v="FWD UL 2019"/>
    <s v="CI Rider 2018"/>
    <s v="HS Rider 2019"/>
    <s v="Accident Rider 2019"/>
    <s v="WoP CI 2018"/>
    <s v="WoP CI + DTH 2018"/>
    <s v="Medical Rider"/>
    <s v="Term Rider 2019"/>
    <n v="0"/>
    <n v="0"/>
    <n v="6433.848"/>
    <n v="708.54759999999999"/>
    <n v="406.22680000000003"/>
    <n v="207.93780000000001"/>
    <n v="209.47040000000001"/>
    <n v="77.694999999999993"/>
    <n v="57.392000000000003"/>
    <n v="27.468"/>
    <n v="0"/>
    <n v="0"/>
    <n v="1132.9100000000008"/>
    <n v="2036.7317385117549"/>
    <n v="453.51775995540544"/>
    <n v="459.4862120335232"/>
    <n v="265.75524400656434"/>
    <n v="127.31745487797076"/>
    <n v="73.259502050446841"/>
    <n v="33.781801063817696"/>
    <n v="40.881560919104402"/>
    <n v="0"/>
    <n v="0"/>
    <n v="134.53068260417604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173.225806449998"/>
    <n v="0.39966363239002189"/>
    <n v="0"/>
    <n v="0.15644183448183177"/>
    <n v="0"/>
    <n v="0.15195810922349645"/>
    <n v="0"/>
    <n v="8.4549291290991271E-2"/>
    <n v="0"/>
    <n v="0.60138983235961263"/>
    <n v="0.24950045409537966"/>
    <n v="0.21517728201862238"/>
    <n v="0.1156177327564927"/>
    <n v="0.39143375029220584"/>
    <s v=""/>
    <n v="0.54045192944097264"/>
    <s v=""/>
  </r>
  <r>
    <x v="5"/>
    <d v="2020-08-01T00:00:00"/>
    <x v="2"/>
    <x v="25"/>
    <n v="13377.981099999999"/>
    <n v="5543.4327453639989"/>
    <n v="5001.0007587401551"/>
    <n v="2883.4412517678866"/>
    <n v="12656.784"/>
    <n v="5250.9590044032821"/>
    <n v="4528.5973151999997"/>
    <n v="2433.2780358518248"/>
    <n v="6589.306599999999"/>
    <n v="2316.6588555913286"/>
    <n v="2416.9694938468442"/>
    <n v="1043.8944733669273"/>
    <s v="FWD UL 2019"/>
    <s v="CI Rider 2018"/>
    <s v="HS Rider 2019"/>
    <s v="Accident Rider 2019"/>
    <s v="WoP CI 2018"/>
    <s v="WoP CI + DTH 2018"/>
    <s v="Medical Rider"/>
    <s v="Term Rider 2019"/>
    <n v="0"/>
    <n v="0"/>
    <n v="10806.088"/>
    <n v="1049.1547"/>
    <n v="641.8922"/>
    <n v="329.58960000000002"/>
    <n v="300.50700000000001"/>
    <n v="135.4691"/>
    <n v="107.336"/>
    <n v="37.334499999999998"/>
    <n v="0"/>
    <n v="0"/>
    <n v="-29.389999999999418"/>
    <n v="3431.5883545809033"/>
    <n v="623.68360850629858"/>
    <n v="674.63067852321251"/>
    <n v="406.23295469495139"/>
    <n v="182.29905820747149"/>
    <n v="121.3198835828953"/>
    <n v="56.299338023909776"/>
    <n v="57.090636676862339"/>
    <n v="0"/>
    <n v="0"/>
    <n v="-9.7117674325054395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230.86206897"/>
    <n v="0.57587105722905041"/>
    <n v="0"/>
    <n v="0.23862363475389448"/>
    <n v="0"/>
    <n v="0.2152740067885861"/>
    <n v="0"/>
    <n v="0.12412114725692275"/>
    <n v="0"/>
    <n v="0.54181249075159432"/>
    <n v="0.22478341867967838"/>
    <n v="0.19386050919092046"/>
    <n v="0.10416393558553456"/>
    <n v="0.41436990409292768"/>
    <s v=""/>
    <n v="0.52015445739453103"/>
    <s v=""/>
  </r>
  <r>
    <x v="5"/>
    <d v="2020-08-01T00:00:00"/>
    <x v="2"/>
    <x v="26"/>
    <n v="19276.546199999997"/>
    <n v="8198.3266126982762"/>
    <n v="7447.3713804527442"/>
    <n v="4339.1600377684217"/>
    <n v="17520.047999999999"/>
    <n v="7268.5963356191605"/>
    <n v="6268.6731743999999"/>
    <n v="3368.2448863325158"/>
    <n v="12066.891799999998"/>
    <n v="4234.6053672770286"/>
    <n v="4339.3713419777423"/>
    <n v="1880.1283335818143"/>
    <s v="FWD UL 2019"/>
    <s v="CI Rider 2018"/>
    <s v="HS Rider 2019"/>
    <s v="Accident Rider 2019"/>
    <s v="WoP CI 2018"/>
    <s v="WoP CI + DTH 2018"/>
    <s v="Medical Rider"/>
    <s v="Term Rider 2019"/>
    <n v="0"/>
    <n v="0"/>
    <n v="15472.531999999999"/>
    <n v="1597.9068"/>
    <n v="950.97500000000002"/>
    <n v="461.73079999999999"/>
    <n v="466.81549999999999"/>
    <n v="177.4126"/>
    <n v="94.96"/>
    <n v="76.6905"/>
    <n v="0"/>
    <n v="0"/>
    <n v="-22.47700000000259"/>
    <n v="5042.7070161760603"/>
    <n v="955.48453450998193"/>
    <n v="1044.6716857572992"/>
    <n v="563.73578240126085"/>
    <n v="272.84551200326865"/>
    <n v="158.28719907871744"/>
    <n v="48.759025861669279"/>
    <n v="113.06053047929717"/>
    <n v="0"/>
    <n v="0"/>
    <n v="-1.2246735692788207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349.225806449998"/>
    <n v="0.82557538994183854"/>
    <n v="0"/>
    <n v="0.35111770645661267"/>
    <n v="0"/>
    <n v="0.31895581644490667"/>
    <n v="0"/>
    <n v="0.18583742663406727"/>
    <n v="0"/>
    <n v="0.74999943468794983"/>
    <n v="0.31115457804049823"/>
    <n v="0.26834979773134848"/>
    <n v="0.14418806162174699"/>
    <n v="0.42530059729778136"/>
    <s v=""/>
    <n v="0.52927386804126053"/>
    <s v=""/>
  </r>
  <r>
    <x v="5"/>
    <d v="2020-08-01T00:00:00"/>
    <x v="2"/>
    <x v="27"/>
    <n v="14194.665000000001"/>
    <n v="5189.0951490891848"/>
    <n v="5451.7087901325704"/>
    <n v="2954.8120498215476"/>
    <n v="18771.2"/>
    <n v="7787.6656237021334"/>
    <n v="6716.33536"/>
    <n v="3608.7799765366995"/>
    <n v="14233.676100000001"/>
    <n v="4905.2780413234059"/>
    <n v="5153.4665597874446"/>
    <n v="2217.5347961832067"/>
    <s v="FWD UL 2019"/>
    <s v="CI Rider 2018"/>
    <s v="HS Rider 2019"/>
    <s v="Accident Rider 2019"/>
    <s v="WoP CI 2018"/>
    <s v="WoP CI + DTH 2018"/>
    <s v="Medical Rider"/>
    <s v="Term Rider 2019"/>
    <n v="0"/>
    <n v="0"/>
    <n v="11415.534"/>
    <n v="1175.3598"/>
    <n v="577.61479999999995"/>
    <n v="380.16840000000002"/>
    <n v="353.88299999999998"/>
    <n v="127.114"/>
    <n v="167.905"/>
    <n v="68.003"/>
    <n v="0"/>
    <n v="0"/>
    <n v="-70.916999999999462"/>
    <n v="2920.265579551718"/>
    <n v="688.46286521490674"/>
    <n v="630.73769259972539"/>
    <n v="461.74228534859401"/>
    <n v="197.88949672045666"/>
    <n v="111.59219419479939"/>
    <n v="103.56880500486473"/>
    <n v="96.057115947559168"/>
    <n v="0"/>
    <n v="0"/>
    <n v="-21.22088549343971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498.677419349999"/>
    <n v="0.60406229451498394"/>
    <n v="0"/>
    <n v="0.22082498757211849"/>
    <n v="0"/>
    <n v="0.23200066509459624"/>
    <n v="0"/>
    <n v="0.12574375983341113"/>
    <n v="0"/>
    <n v="0.80355883662045025"/>
    <n v="0.33337493226704523"/>
    <n v="0.28751335174279707"/>
    <n v="0.15448490451143271"/>
    <n v="0.36556658076039023"/>
    <s v=""/>
    <n v="0.56942722477158481"/>
    <s v=""/>
  </r>
  <r>
    <x v="5"/>
    <d v="2020-08-01T00:00:00"/>
    <x v="2"/>
    <x v="28"/>
    <n v="22136.717799999999"/>
    <n v="8078.3198773928743"/>
    <n v="8497.6054370754646"/>
    <n v="4669.4139864553308"/>
    <n v="21967.8"/>
    <n v="9113.8489221984328"/>
    <n v="7860.0788400000001"/>
    <n v="4223.3291834603215"/>
    <n v="17160.664000000001"/>
    <n v="534.35115182154595"/>
    <n v="6301.7057755783117"/>
    <n v="1109.4025863126503"/>
    <s v="FWD UL 2019"/>
    <s v="CI Rider 2018"/>
    <s v="HS Rider 2019"/>
    <s v="Accident Rider 2019"/>
    <s v="WoP CI 2018"/>
    <s v="WoP CI + DTH 2018"/>
    <s v="Medical Rider"/>
    <s v="Term Rider 2019"/>
    <n v="0"/>
    <n v="0"/>
    <n v="17670.903999999999"/>
    <n v="1720.9762000000001"/>
    <n v="1090.3527999999999"/>
    <n v="674.21519999999998"/>
    <n v="538.57669999999996"/>
    <n v="227.63419999999999"/>
    <n v="151.268"/>
    <n v="86.905199999999994"/>
    <n v="0"/>
    <n v="0"/>
    <n v="-24.114500000003318"/>
    <n v="4415.0844339882278"/>
    <n v="982.52902528356185"/>
    <n v="1164.1128685312306"/>
    <n v="815.31013829200504"/>
    <n v="299.63049050392709"/>
    <n v="201.67213350660114"/>
    <n v="78.795395888025482"/>
    <n v="125.7301123069728"/>
    <n v="0"/>
    <n v="0"/>
    <n v="-4.5447209076774016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347.93548"/>
    <n v="0.94812313572488927"/>
    <n v="0"/>
    <n v="0.34599718181990086"/>
    <n v="0"/>
    <n v="0.36395532463050412"/>
    <n v="0"/>
    <n v="0.1999925856594551"/>
    <n v="0"/>
    <n v="0.94039911199660786"/>
    <n v="0.39014627924993162"/>
    <n v="0.3364748022723863"/>
    <n v="0.18079256975188437"/>
    <n v="0.36492852962117422"/>
    <s v=""/>
    <n v="0.57801796132419259"/>
    <s v=""/>
  </r>
  <r>
    <x v="5"/>
    <d v="2020-08-01T00:00:00"/>
    <x v="2"/>
    <x v="29"/>
    <n v="20977.969000000001"/>
    <n v="7869.1117579452884"/>
    <n v="8123.0713785177595"/>
    <n v="4543.5373222516109"/>
    <n v="22521.207504000005"/>
    <n v="9343.4427997720722"/>
    <n v="8058.0880449311999"/>
    <n v="4329.7222707009369"/>
    <n v="14418.1913"/>
    <n v="4025.7691312839734"/>
    <n v="5443.5357091521346"/>
    <n v="2126.1850573382976"/>
    <s v="FWD UL 2019"/>
    <s v="CI Rider 2018"/>
    <s v="HS Rider 2019"/>
    <s v="Accident Rider 2019"/>
    <s v="WoP CI 2018"/>
    <s v="WoP CI + DTH 2018"/>
    <s v="Medical Rider"/>
    <s v="Term Rider 2019"/>
    <n v="0"/>
    <n v="0"/>
    <n v="16666.5"/>
    <n v="1635.3696"/>
    <n v="956.39099999999996"/>
    <n v="751.66"/>
    <n v="521.80020000000002"/>
    <n v="186.46119999999999"/>
    <n v="201.648"/>
    <n v="63.966500000000003"/>
    <n v="0"/>
    <n v="0"/>
    <n v="-5.8274999999994179"/>
    <n v="4310.4394104690118"/>
    <n v="940.60153200649279"/>
    <n v="1034.3366180907844"/>
    <n v="914.73402655475184"/>
    <n v="302.10339705945324"/>
    <n v="165.69024663934019"/>
    <n v="108.94194743162723"/>
    <n v="89.901918995664545"/>
    <n v="0"/>
    <n v="0"/>
    <n v="2.3626606981624718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229.9"/>
    <n v="0.90305894558306321"/>
    <n v="0"/>
    <n v="0.3387492739075626"/>
    <n v="0"/>
    <n v="0.34968171961643224"/>
    <n v="0"/>
    <n v="0.19559005085048195"/>
    <n v="0"/>
    <n v="0.96408941896106792"/>
    <n v="0.39997474994750298"/>
    <n v="0.34495119410427"/>
    <n v="0.18534705243852811"/>
    <n v="0.37511313692690118"/>
    <s v=""/>
    <n v="0.57738884158864434"/>
    <s v=""/>
  </r>
  <r>
    <x v="5"/>
    <d v="2020-08-01T00:00:00"/>
    <x v="2"/>
    <x v="30"/>
    <n v="26435.0648"/>
    <n v="11194.781822419996"/>
    <n v="10773.700525134538"/>
    <n v="6514.5258650973847"/>
    <n v="24796.799999989998"/>
    <n v="10287.524875214358"/>
    <n v="8872.2950399900001"/>
    <n v="4767.2069618347196"/>
    <n v="17454.083200000001"/>
    <n v="5124.2070837901911"/>
    <n v="6638.1836656937576"/>
    <n v="2951.6476773441059"/>
    <s v="FWD UL 2019"/>
    <s v="CI Rider 2018"/>
    <s v="HS Rider 2019"/>
    <s v="Accident Rider 2019"/>
    <s v="WoP CI 2018"/>
    <s v="WoP CI + DTH 2018"/>
    <s v="Medical Rider"/>
    <s v="Term Rider 2019"/>
    <n v="0"/>
    <n v="0"/>
    <n v="20452.072"/>
    <n v="2249.4450999999999"/>
    <n v="1268.8240000000001"/>
    <n v="999.54219999999998"/>
    <n v="653.91319999999996"/>
    <n v="285.76659999999998"/>
    <n v="431.37200000000001"/>
    <n v="102.1777"/>
    <n v="0"/>
    <n v="0"/>
    <n v="-8.047999999998865"/>
    <n v="6114.542847529814"/>
    <n v="1373.1529751780292"/>
    <n v="1491.7093792042153"/>
    <n v="1309.3585356733979"/>
    <n v="350.31419256756146"/>
    <n v="228.47058747361635"/>
    <n v="174.97597104737878"/>
    <n v="154.03865515972211"/>
    <n v="0"/>
    <n v="0"/>
    <n v="-1.781321413738624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189.096774189999"/>
    <n v="1.1399781999884895"/>
    <n v="0"/>
    <n v="0.48276058060528032"/>
    <n v="0"/>
    <n v="0.46460199075653158"/>
    <n v="0"/>
    <n v="0.28093055665489319"/>
    <n v="0"/>
    <n v="1.0650631389051628"/>
    <n v="0.44186602848614198"/>
    <n v="0.3810795910999914"/>
    <n v="0.20475934034166823"/>
    <n v="0.42348229168781898"/>
    <s v=""/>
    <n v="0.58192521912759598"/>
    <s v=""/>
  </r>
  <r>
    <x v="5"/>
    <d v="2020-08-01T00:00:00"/>
    <x v="2"/>
    <x v="31"/>
    <n v="24779.644200000002"/>
    <n v="10727.50794565521"/>
    <n v="10295.893434682428"/>
    <n v="6463.160381450256"/>
    <n v="26913.599999999999"/>
    <n v="11165.728218227172"/>
    <n v="9629.6860799999995"/>
    <n v="5174.1636537053719"/>
    <n v="17158.565899999998"/>
    <n v="5617.9488827953437"/>
    <n v="6628.3204522299056"/>
    <n v="3379.4372327310516"/>
    <s v="FWD UL 2019"/>
    <s v="CI Rider 2018"/>
    <s v="HS Rider 2019"/>
    <s v="Accident Rider 2019"/>
    <s v="WoP CI 2018"/>
    <s v="WoP CI + DTH 2018"/>
    <s v="Medical Rider"/>
    <s v="Term Rider 2019"/>
    <n v="0"/>
    <n v="0"/>
    <n v="18819.603999999999"/>
    <n v="2175.9389000000001"/>
    <n v="1294.1356000000001"/>
    <n v="1142.3230000000001"/>
    <n v="631.55150000000003"/>
    <n v="268.02050000000003"/>
    <n v="388.637"/>
    <n v="69.5167"/>
    <n v="0"/>
    <n v="0"/>
    <n v="-10.082999999998719"/>
    <n v="5538.3686794189553"/>
    <n v="1319.8488096877632"/>
    <n v="1504.5656747743224"/>
    <n v="1515.2292965515926"/>
    <n v="351.78306781836756"/>
    <n v="206.90470167208639"/>
    <n v="184.21680108565531"/>
    <n v="106.59091464646818"/>
    <n v="0"/>
    <n v="0"/>
    <n v="0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176.29032258"/>
    <n v="1.0691807815273138"/>
    <n v="0"/>
    <n v="0.46286561810988813"/>
    <n v="0"/>
    <n v="0.44424251212677607"/>
    <n v="0"/>
    <n v="0.27886949513889125"/>
    <n v="0"/>
    <n v="1.1559831629585087"/>
    <n v="0.47958629921085699"/>
    <n v="0.41361077570655441"/>
    <n v="0.22223879622478188"/>
    <n v="0.43291614113067889"/>
    <s v=""/>
    <n v="0.60248479089385576"/>
    <s v=""/>
  </r>
  <r>
    <x v="5"/>
    <d v="2020-08-01T00:00:00"/>
    <x v="2"/>
    <x v="32"/>
    <n v="33715.135999999999"/>
    <n v="14129.401862546565"/>
    <n v="13866.5396460921"/>
    <n v="8137.7398121427414"/>
    <n v="28425.599999999999"/>
    <n v="11793.016320378365"/>
    <n v="10170.679679999999"/>
    <n v="5464.8470050407332"/>
    <n v="14511.429900000001"/>
    <n v="4851.44902764987"/>
    <n v="5540.9745030344093"/>
    <n v="2870.9226509830414"/>
    <s v="FWD UL 2019"/>
    <s v="CI Rider 2018"/>
    <s v="HS Rider 2019"/>
    <s v="Accident Rider 2019"/>
    <s v="WoP CI 2018"/>
    <s v="WoP CI + DTH 2018"/>
    <s v="Medical Rider"/>
    <s v="Term Rider 2019"/>
    <n v="0"/>
    <n v="0"/>
    <n v="26803.53312"/>
    <n v="2411.9582869429532"/>
    <n v="1517.18112"/>
    <n v="1173.9902101122775"/>
    <n v="720.20010131619563"/>
    <n v="291.01179829896768"/>
    <n v="528.77875097302649"/>
    <n v="99.906932356580114"/>
    <n v="0"/>
    <n v="0"/>
    <n v="168.57567999999446"/>
    <n v="8091.1509507412575"/>
    <n v="1488.9314576059019"/>
    <n v="1755.4559431870427"/>
    <n v="1535.7978411048377"/>
    <n v="389.54637128474548"/>
    <n v="239.9536313721643"/>
    <n v="259.83881345578442"/>
    <n v="150.90665824573017"/>
    <n v="0"/>
    <n v="0"/>
    <n v="217.82019554910221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176.29032258"/>
    <n v="0"/>
    <n v="1.454725304642577"/>
    <n v="0"/>
    <n v="0.60964898462549422"/>
    <n v="0"/>
    <n v="0.59830712564824606"/>
    <n v="0"/>
    <n v="0.35112348434013069"/>
    <n v="1.2209260372820203"/>
    <n v="0.50652934972847541"/>
    <n v="0.43684733613950688"/>
    <n v="0.23472412185554217"/>
    <s v=""/>
    <n v="0.41908185873984211"/>
    <s v=""/>
    <n v="0.57594368758905579"/>
  </r>
  <r>
    <x v="5"/>
    <d v="2020-08-01T00:00:00"/>
    <x v="2"/>
    <x v="33"/>
    <n v="37888.042500000003"/>
    <n v="15685.624977233925"/>
    <n v="15198.710374244438"/>
    <n v="9400.1997328680409"/>
    <n v="35925.120000000003"/>
    <n v="14904.365307030339"/>
    <n v="12854.007936"/>
    <n v="6906.6364276461827"/>
    <n v="20194.645299999996"/>
    <n v="6615.6224495842498"/>
    <n v="7919.5910414923228"/>
    <n v="3913.8436924738453"/>
    <s v="FWD UL 2019"/>
    <s v="CI Rider 2018"/>
    <s v="HS Rider 2019"/>
    <s v="Accident Rider 2019"/>
    <s v="WoP CI 2018"/>
    <s v="WoP CI + DTH 2018"/>
    <s v="Medical Rider"/>
    <s v="Term Rider 2019"/>
    <n v="0"/>
    <n v="0"/>
    <n v="27771.935152500002"/>
    <n v="2710.485227878713"/>
    <n v="1704.9619124999999"/>
    <n v="1319.2944253678202"/>
    <n v="809.33892858009904"/>
    <n v="327.03019148292083"/>
    <n v="594.22544788082541"/>
    <n v="112.27236630962226"/>
    <n v="0"/>
    <n v="0"/>
    <n v="2538.4988474999991"/>
    <n v="8383.4813308774319"/>
    <n v="1673.215802699398"/>
    <n v="1972.7278983050305"/>
    <n v="1725.8828164059119"/>
    <n v="437.76034214891536"/>
    <n v="269.65257928836161"/>
    <n v="291.99894099084554"/>
    <n v="169.58430424682854"/>
    <n v="0"/>
    <n v="0"/>
    <n v="761.32096227120201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176.29032258"/>
    <n v="0"/>
    <n v="1.6347759702978333"/>
    <n v="0"/>
    <n v="0.67679618950716491"/>
    <n v="0"/>
    <n v="0.65578702038594883"/>
    <n v="0"/>
    <n v="0.40559552896650131"/>
    <n v="1.5430426939266386"/>
    <n v="0.64016688029509228"/>
    <n v="0.55210067588695133"/>
    <n v="0.29665133698334262"/>
    <s v=""/>
    <n v="0.4139993502497239"/>
    <s v=""/>
    <n v="0.59928754809014395"/>
  </r>
  <r>
    <x v="5"/>
    <d v="2020-08-01T00:00:00"/>
    <x v="2"/>
    <x v="34"/>
    <n v="40721.939999999995"/>
    <n v="18871.722049113203"/>
    <n v="16186.263985119707"/>
    <n v="12011.928221294947"/>
    <n v="36560.159999989999"/>
    <n v="15167.826309917309"/>
    <n v="13081.22524799"/>
    <n v="7028.7234351905017"/>
    <n v="17265.841499999999"/>
    <n v="5785.0645516000923"/>
    <n v="6678.902537406143"/>
    <n v="3295.0020456263073"/>
    <s v="FWD UL 2019"/>
    <s v="CI Rider 2018"/>
    <s v="HS Rider 2019"/>
    <s v="Accident Rider 2019"/>
    <s v="WoP CI 2018"/>
    <s v="WoP CI + DTH 2018"/>
    <s v="Medical Rider"/>
    <s v="Term Rider 2019"/>
    <n v="0"/>
    <n v="0"/>
    <n v="28831.133519999996"/>
    <n v="2913.2203602380159"/>
    <n v="1832.4872999999995"/>
    <n v="1417.9731885637225"/>
    <n v="869.87474450027537"/>
    <n v="351.49094429346695"/>
    <n v="638.67150262714415"/>
    <n v="120.66995977737457"/>
    <n v="0"/>
    <n v="0"/>
    <n v="3746.4184800000003"/>
    <n v="8703.2202936422455"/>
    <n v="2781.2514779192343"/>
    <n v="2120.2812763711277"/>
    <n v="1854.9730167958014"/>
    <n v="965.21301649750546"/>
    <n v="344.81261635189111"/>
    <n v="727.44684149231716"/>
    <n v="182.26863693158853"/>
    <n v="0"/>
    <n v="0"/>
    <n v="1192.2548731114912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176.29032258"/>
    <n v="0"/>
    <n v="1.7570516865818586"/>
    <n v="0"/>
    <n v="0.81426845221761057"/>
    <n v="0"/>
    <n v="0.698397532988698"/>
    <n v="0"/>
    <n v="0.51828519811007323"/>
    <n v="1.5703187011420841"/>
    <n v="0.65148296151178198"/>
    <n v="0.56186003126836181"/>
    <n v="0.30189517374755181"/>
    <s v=""/>
    <n v="0.46342885552881824"/>
    <s v=""/>
    <n v="0.63650408744014952"/>
  </r>
  <r>
    <x v="5"/>
    <d v="2020-08-01T00:00:00"/>
    <x v="2"/>
    <x v="35"/>
    <n v="44171.187840000006"/>
    <n v="20370.631002743547"/>
    <n v="17402.83210034452"/>
    <n v="13014.769566317496"/>
    <n v="41054.85"/>
    <n v="17032.552209299713"/>
    <n v="14689.42533"/>
    <n v="7892.8316047816315"/>
    <n v="34507.191099999996"/>
    <n v="10782.968332484466"/>
    <n v="13838.758801896487"/>
    <n v="6250.3162442016601"/>
    <s v="FWD UL 2019"/>
    <s v="CI Rider 2018"/>
    <s v="HS Rider 2019"/>
    <s v="Accident Rider 2019"/>
    <s v="WoP CI 2018"/>
    <s v="WoP CI + DTH 2018"/>
    <s v="Medical Rider"/>
    <s v="Term Rider 2019"/>
    <n v="0"/>
    <n v="0"/>
    <n v="30389.777233919998"/>
    <n v="3315.5918601048638"/>
    <n v="1766.8475136000002"/>
    <n v="1538.0789830772294"/>
    <n v="990.02109882970535"/>
    <n v="400.03857233263852"/>
    <n v="692.76853977483995"/>
    <n v="130.8910002807248"/>
    <n v="0"/>
    <n v="0"/>
    <n v="4947.1730380800072"/>
    <n v="9173.7262344557221"/>
    <n v="3165.3955488421134"/>
    <n v="2044.3326953965586"/>
    <n v="2012.0937647621613"/>
    <n v="1098.5274112614406"/>
    <n v="392.43783945831842"/>
    <n v="789.06336680354264"/>
    <n v="197.70723593340492"/>
    <n v="0"/>
    <n v="0"/>
    <n v="1497.3469058302799"/>
    <s v="Universal Life"/>
    <s v="Riders"/>
    <s v="Riders"/>
    <s v="Riders"/>
    <s v="Riders"/>
    <s v="Riders"/>
    <s v="Riders"/>
    <s v="Riders"/>
    <n v="0"/>
    <n v="0"/>
    <n v="0.25022439148489567"/>
    <n v="1"/>
    <n v="1"/>
    <n v="1"/>
    <n v="1"/>
    <n v="1"/>
    <n v="1"/>
    <n v="1"/>
    <n v="0"/>
    <n v="0"/>
    <s v="VND"/>
    <n v="23176.29032258"/>
    <n v="0"/>
    <n v="1.9058782585651888"/>
    <n v="0"/>
    <n v="0.87894269182920182"/>
    <n v="0"/>
    <n v="0.7508894589307693"/>
    <n v="0"/>
    <n v="0.56155533889034759"/>
    <n v="1.7633729920109955"/>
    <n v="0.73157599043465826"/>
    <n v="0.63093485654153425"/>
    <n v="0.33901003370765531"/>
    <s v=""/>
    <n v="0.46117462533567088"/>
    <s v=""/>
    <n v="0.63889869511477815"/>
  </r>
  <r>
    <x v="5"/>
    <d v="2020-08-01T00:00:00"/>
    <x v="3"/>
    <x v="24"/>
    <n v="70.295500000000004"/>
    <n v="55.710458807635575"/>
    <n v="70.295500000000004"/>
    <n v="55.710458807635575"/>
    <n v="90"/>
    <n v="84.142408608810214"/>
    <n v="89.810914459999992"/>
    <n v="84.142408608810214"/>
    <n v="32.521000000000001"/>
    <n v="32.892987748887165"/>
    <n v="32.521000000000001"/>
    <n v="32.913873525621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3.225806449998"/>
    <n v="3.0334792655597421E-3"/>
    <n v="0"/>
    <n v="2.4040873408366485E-3"/>
    <n v="0"/>
    <n v="3.0334792655597421E-3"/>
    <n v="0"/>
    <n v="2.4040873408366485E-3"/>
    <n v="0"/>
    <n v="3.852726266612711E-3"/>
    <n v="3.6019740864802513E-3"/>
    <n v="3.844631879650548E-3"/>
    <n v="3.6019740864802513E-3"/>
    <n v="0.79251813853853481"/>
    <s v=""/>
    <n v="1"/>
    <s v=""/>
  </r>
  <r>
    <x v="5"/>
    <d v="2020-08-01T00:00:00"/>
    <x v="3"/>
    <x v="25"/>
    <n v="112.96899999999999"/>
    <n v="100.5873147723"/>
    <n v="112.96899999999999"/>
    <n v="100.5873147723"/>
    <n v="187.5"/>
    <n v="175.95940570893262"/>
    <n v="187.81343909500001"/>
    <n v="175.95940570893262"/>
    <n v="15.504"/>
    <n v="15.072003311117557"/>
    <n v="15.504"/>
    <n v="15.07200331111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30.86206897"/>
    <n v="4.8628845397388548E-3"/>
    <n v="0"/>
    <n v="4.329900219529813E-3"/>
    <n v="0"/>
    <n v="4.8628845397388548E-3"/>
    <n v="0"/>
    <n v="4.329900219529813E-3"/>
    <n v="0"/>
    <n v="8.0265130554431473E-3"/>
    <n v="7.5324824914707478E-3"/>
    <n v="8.0399307780463676E-3"/>
    <n v="7.5324824914707478E-3"/>
    <n v="0.89039749641317534"/>
    <s v=""/>
    <n v="1"/>
    <s v=""/>
  </r>
  <r>
    <x v="5"/>
    <d v="2020-08-01T00:00:00"/>
    <x v="3"/>
    <x v="26"/>
    <n v="209.648"/>
    <n v="182.03794574012363"/>
    <n v="209.648"/>
    <n v="182.03794574012363"/>
    <n v="264.75"/>
    <n v="248.06716975254164"/>
    <n v="264.77895904499997"/>
    <n v="248.06716975254164"/>
    <n v="50.302500000000002"/>
    <n v="47.762724610234315"/>
    <n v="50.302500000000002"/>
    <n v="47.762724610234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49.225806449998"/>
    <n v="8.9787987720812042E-3"/>
    <n v="0"/>
    <n v="7.7963161283847535E-3"/>
    <n v="0"/>
    <n v="8.9787987720812042E-3"/>
    <n v="0"/>
    <n v="7.7963161283847535E-3"/>
    <n v="0"/>
    <n v="1.1333436434285724E-2"/>
    <n v="1.0619276675443238E-2"/>
    <n v="1.1334676115100473E-2"/>
    <n v="1.0619276675443238E-2"/>
    <n v="0.86830280155366912"/>
    <s v=""/>
    <n v="1"/>
    <s v=""/>
  </r>
  <r>
    <x v="5"/>
    <d v="2020-08-01T00:00:00"/>
    <x v="3"/>
    <x v="27"/>
    <n v="203.98750000000001"/>
    <n v="171.49130606243887"/>
    <n v="203.98750000000001"/>
    <n v="171.49130606243887"/>
    <n v="264.75"/>
    <n v="248.06716975254164"/>
    <n v="264.77895904499997"/>
    <n v="248.06716975254164"/>
    <n v="66.305000000000007"/>
    <n v="61.378182225472713"/>
    <n v="66.305000000000007"/>
    <n v="61.37818222547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498.677419349999"/>
    <n v="8.6808077050339171E-3"/>
    <n v="0"/>
    <n v="7.2979131123875191E-3"/>
    <n v="0"/>
    <n v="8.6808077050339171E-3"/>
    <n v="0"/>
    <n v="7.2979131123875191E-3"/>
    <n v="0"/>
    <n v="1.1333436434285724E-2"/>
    <n v="1.0619276675443238E-2"/>
    <n v="1.1334676115100473E-2"/>
    <n v="1.0619276675443238E-2"/>
    <n v="0.8406951703532759"/>
    <s v=""/>
    <n v="1"/>
    <s v=""/>
  </r>
  <r>
    <x v="5"/>
    <d v="2020-08-01T00:00:00"/>
    <x v="3"/>
    <x v="28"/>
    <n v="460.8605"/>
    <n v="405.83078732594413"/>
    <n v="460.8605"/>
    <n v="405.83078732594413"/>
    <n v="279.75"/>
    <n v="261.97040977731183"/>
    <n v="279.61883255499998"/>
    <n v="261.97040977731183"/>
    <n v="95.784000000000006"/>
    <n v="87.78827159844478"/>
    <n v="95.784000000000006"/>
    <n v="87.78827159844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47.93548"/>
    <n v="1.9738811613334132E-2"/>
    <n v="0"/>
    <n v="1.7381870344535668E-2"/>
    <n v="0"/>
    <n v="1.9738811613334132E-2"/>
    <n v="0"/>
    <n v="1.7381870344535668E-2"/>
    <n v="0"/>
    <n v="1.1975557478721177E-2"/>
    <n v="1.1214447542492718E-2"/>
    <n v="1.1969942453602554E-2"/>
    <n v="1.1214447542492718E-2"/>
    <n v="0.88059355775976489"/>
    <s v=""/>
    <n v="1"/>
    <s v=""/>
  </r>
  <r>
    <x v="5"/>
    <d v="2020-08-01T00:00:00"/>
    <x v="3"/>
    <x v="29"/>
    <n v="488.78399999999999"/>
    <n v="442.17734502404346"/>
    <n v="488.78399999999999"/>
    <n v="442.17734502404346"/>
    <n v="279.75"/>
    <n v="261.97040977731183"/>
    <n v="279.61883255499998"/>
    <n v="261.97040977731183"/>
    <n v="97.084500000000006"/>
    <n v="88.638096155320568"/>
    <n v="97.084500000000006"/>
    <n v="88.63809615532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29.9"/>
    <n v="2.1041158162540517E-2"/>
    <n v="0"/>
    <n v="1.9034836354183335E-2"/>
    <n v="0"/>
    <n v="2.1041158162540517E-2"/>
    <n v="0"/>
    <n v="1.9034836354183335E-2"/>
    <n v="0"/>
    <n v="1.1975557478721177E-2"/>
    <n v="1.1214447542492718E-2"/>
    <n v="1.1969942453602554E-2"/>
    <n v="1.1214447542492718E-2"/>
    <n v="0.90464774833882344"/>
    <s v=""/>
    <n v="1"/>
    <s v=""/>
  </r>
  <r>
    <x v="5"/>
    <d v="2020-08-01T00:00:00"/>
    <x v="3"/>
    <x v="30"/>
    <n v="332.42950000000002"/>
    <n v="313.9805452986779"/>
    <n v="332.42950000000002"/>
    <n v="313.9805452986779"/>
    <n v="277.5"/>
    <n v="260.10181431774288"/>
    <n v="277.62435355500003"/>
    <n v="260.10181431774288"/>
    <n v="117.9635"/>
    <n v="105.92936762606524"/>
    <n v="117.9635"/>
    <n v="105.92936762606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89.096774189999"/>
    <n v="1.4335595009892827E-2"/>
    <n v="0"/>
    <n v="1.3540007545621419E-2"/>
    <n v="0"/>
    <n v="1.4335595009892827E-2"/>
    <n v="0"/>
    <n v="1.3540007545621419E-2"/>
    <n v="0"/>
    <n v="1.1919079116914354E-2"/>
    <n v="1.1171798570472591E-2"/>
    <n v="1.1924420305600895E-2"/>
    <n v="1.1171798570472591E-2"/>
    <n v="0.94450265484464491"/>
    <s v=""/>
    <n v="1"/>
    <s v=""/>
  </r>
  <r>
    <x v="5"/>
    <d v="2020-08-01T00:00:00"/>
    <x v="3"/>
    <x v="31"/>
    <n v="638.7600000000001"/>
    <n v="520.58970954408198"/>
    <n v="482.14299999999997"/>
    <n v="428.06994492281717"/>
    <n v="791.5"/>
    <n v="456.72888895946511"/>
    <n v="277.62435355500003"/>
    <n v="260.10181431774288"/>
    <n v="128.10599999999999"/>
    <n v="111.49819919041875"/>
    <n v="128.10599999999999"/>
    <n v="111.4981991904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2.7560925027663916E-2"/>
    <n v="0"/>
    <n v="2.2462167253612896E-2"/>
    <n v="0"/>
    <n v="2.0803286172604671E-2"/>
    <n v="0"/>
    <n v="1.8470166664496811E-2"/>
    <n v="0"/>
    <n v="3.3996220255991756E-2"/>
    <n v="1.9617253198155875E-2"/>
    <n v="1.1924420305600895E-2"/>
    <n v="1.1171798570472591E-2"/>
    <n v="0.8150004846015434"/>
    <s v=""/>
    <n v="0.8222789215286429"/>
    <s v=""/>
  </r>
  <r>
    <x v="5"/>
    <d v="2020-08-01T00:00:00"/>
    <x v="3"/>
    <x v="32"/>
    <n v="767.73"/>
    <n v="632.11977706504081"/>
    <n v="513.23"/>
    <n v="471.548055396184"/>
    <n v="1119"/>
    <n v="722.94110853874167"/>
    <n v="540.40883359999998"/>
    <n v="506.30038861071557"/>
    <n v="383.81"/>
    <n v="386.01413452498065"/>
    <n v="383.81"/>
    <n v="386.01413452498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0"/>
    <n v="3.3125663741449707E-2"/>
    <n v="0"/>
    <n v="2.727441571825602E-2"/>
    <n v="0"/>
    <n v="2.2144613864280713E-2"/>
    <n v="0"/>
    <n v="2.0346140337082683E-2"/>
    <n v="4.8062881195773559E-2"/>
    <n v="3.1051503674028934E-2"/>
    <n v="2.3211443759127221E-2"/>
    <n v="2.1746430229821988E-2"/>
    <s v=""/>
    <n v="0.82336208962140445"/>
    <s v=""/>
    <n v="0.74597896238210071"/>
  </r>
  <r>
    <x v="5"/>
    <d v="2020-08-01T00:00:00"/>
    <x v="3"/>
    <x v="33"/>
    <n v="1397.25"/>
    <n v="1066.1261176158582"/>
    <n v="797.25"/>
    <n v="732.50138761297603"/>
    <n v="972"/>
    <n v="607.93244478707493"/>
    <n v="449.05457229500001"/>
    <n v="420.71204303936673"/>
    <n v="97.098500000000001"/>
    <n v="90.332585471244528"/>
    <n v="97.098500000000001"/>
    <n v="90.332585471244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0"/>
    <n v="6.028790546512524E-2"/>
    <n v="0"/>
    <n v="4.6000723272661193E-2"/>
    <n v="0"/>
    <n v="3.4399379232113864E-2"/>
    <n v="0"/>
    <n v="3.1605635648226271E-2"/>
    <n v="4.1748990636543255E-2"/>
    <n v="2.6111693359121852E-2"/>
    <n v="1.9287628738725197E-2"/>
    <n v="1.8070270725855455E-2"/>
    <s v=""/>
    <n v="0.76301743969644531"/>
    <s v=""/>
    <n v="0.68706823283819751"/>
  </r>
  <r>
    <x v="5"/>
    <d v="2020-08-01T00:00:00"/>
    <x v="3"/>
    <x v="34"/>
    <n v="1765.75"/>
    <n v="1225.0072424296059"/>
    <n v="585.75"/>
    <n v="538.17834781348472"/>
    <n v="869.25"/>
    <n v="453.70683315961094"/>
    <n v="242.519148785"/>
    <n v="227.21230972007086"/>
    <n v="5.4615"/>
    <n v="4.5249849161984921"/>
    <n v="5.4615"/>
    <n v="4.524984916198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0"/>
    <n v="7.6187775326566398E-2"/>
    <n v="0"/>
    <n v="5.285605355211296E-2"/>
    <n v="0"/>
    <n v="2.5273673734977357E-2"/>
    <n v="0"/>
    <n v="2.3221073792346867E-2"/>
    <n v="3.7335709990550643E-2"/>
    <n v="1.9487450956086717E-2"/>
    <n v="1.0416594312559058E-2"/>
    <n v="9.7591405257310745E-3"/>
    <s v=""/>
    <n v="0.69376029586838783"/>
    <s v=""/>
    <n v="0.43932666613961735"/>
  </r>
  <r>
    <x v="5"/>
    <d v="2020-08-01T00:00:00"/>
    <x v="3"/>
    <x v="35"/>
    <n v="2041.75"/>
    <n v="1373.126679668354"/>
    <n v="441.75"/>
    <n v="405.873299439363"/>
    <n v="983.22372890291831"/>
    <n v="489.9456739957198"/>
    <n v="243.848801455"/>
    <n v="228.45804002957311"/>
    <n v="9.4689999999999994"/>
    <n v="8.3425923396469557"/>
    <n v="9.4689999999999994"/>
    <n v="8.3425923396469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0"/>
    <n v="8.8096497393751624E-2"/>
    <n v="0"/>
    <n v="5.9247043446403316E-2"/>
    <n v="0"/>
    <n v="1.9060427439054624E-2"/>
    <n v="0"/>
    <n v="1.7512435933024716E-2"/>
    <n v="4.223106816007724E-2"/>
    <n v="2.1043968473314998E-2"/>
    <n v="1.0473705070655441E-2"/>
    <n v="9.8126466811087158E-3"/>
    <s v=""/>
    <n v="0.67252439312763757"/>
    <s v=""/>
    <n v="0.29558328845332171"/>
  </r>
  <r>
    <x v="5"/>
    <d v="2020-08-01T00:00:00"/>
    <x v="4"/>
    <x v="24"/>
    <n v="28612.064619999997"/>
    <n v="11612.926726299986"/>
    <n v="11450.374030006456"/>
    <n v="7124.9216330910431"/>
    <n v="61248.532288155002"/>
    <n v="23057.849562878822"/>
    <n v="22403.600610846468"/>
    <n v="12458.082190837997"/>
    <n v="38164.017520000001"/>
    <n v="14214.887283689501"/>
    <n v="13993.351324045876"/>
    <n v="7404.1541866332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3.225806449998"/>
    <n v="1.2347035694976987"/>
    <n v="0"/>
    <n v="0.50113552697819319"/>
    <n v="0"/>
    <n v="0.49412084988268562"/>
    <n v="0"/>
    <n v="0.30746352245477643"/>
    <n v="0"/>
    <n v="2.6219314348672387"/>
    <n v="0.98706202958341838"/>
    <n v="0.95905489489009732"/>
    <n v="0.5333064498695731"/>
    <n v="0.40587517470453643"/>
    <s v=""/>
    <n v="0.61353367682542215"/>
    <s v=""/>
  </r>
  <r>
    <x v="5"/>
    <d v="2020-08-01T00:00:00"/>
    <x v="4"/>
    <x v="25"/>
    <n v="63582.32346"/>
    <n v="23592.531667773859"/>
    <n v="23532.544645137732"/>
    <n v="13944.836694808166"/>
    <n v="64406.895461946006"/>
    <n v="23847.403795977913"/>
    <n v="23608.811007596887"/>
    <n v="13105.889294741606"/>
    <n v="38786.422660000004"/>
    <n v="13106.992007687742"/>
    <n v="12243.859793025642"/>
    <n v="6104.904226507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30.86206897"/>
    <n v="2.7369764958024687"/>
    <n v="0"/>
    <n v="1.0155684966718024"/>
    <n v="0"/>
    <n v="1.0129862841625106"/>
    <n v="0"/>
    <n v="0.60027202836500015"/>
    <n v="0"/>
    <n v="2.7571348655246486"/>
    <n v="1.0208613221698197"/>
    <n v="1.0106476254718204"/>
    <n v="0.56103782147965919"/>
    <n v="0.37105488418673555"/>
    <s v=""/>
    <n v="0.5910699576958105"/>
    <s v=""/>
  </r>
  <r>
    <x v="5"/>
    <d v="2020-08-01T00:00:00"/>
    <x v="4"/>
    <x v="26"/>
    <n v="108839.56238"/>
    <n v="37697.888714795918"/>
    <n v="36921.855537952717"/>
    <n v="21350.482761390984"/>
    <n v="120602.52601791799"/>
    <n v="44842.113081167758"/>
    <n v="44255.028771861522"/>
    <n v="24703.103082345675"/>
    <n v="84111.213010000007"/>
    <n v="31758.071271148019"/>
    <n v="28893.254774436158"/>
    <n v="15152.76407346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49.225806449998"/>
    <n v="4.6613777810968839"/>
    <n v="0"/>
    <n v="1.6145241399987762"/>
    <n v="0"/>
    <n v="1.5812882124662742"/>
    <n v="0"/>
    <n v="0.91439788789455789"/>
    <n v="0"/>
    <n v="5.16276133121195"/>
    <n v="1.9196042990914717"/>
    <n v="1.8944723531005794"/>
    <n v="1.0574921568021622"/>
    <n v="0.34636200192700478"/>
    <s v=""/>
    <n v="0.56635751999053485"/>
    <s v=""/>
  </r>
  <r>
    <x v="5"/>
    <d v="2020-08-01T00:00:00"/>
    <x v="4"/>
    <x v="27"/>
    <n v="64136.466270000012"/>
    <n v="22278.153327523978"/>
    <n v="23247.658052443472"/>
    <n v="13032.524973638978"/>
    <n v="93215.272683319519"/>
    <n v="34932.081374269052"/>
    <n v="27381.538780416886"/>
    <n v="15356.746450935709"/>
    <n v="46585.71261000001"/>
    <n v="17958.636475014941"/>
    <n v="17637.687619419936"/>
    <n v="9472.982444756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498.677419349999"/>
    <n v="2.7293649393725796"/>
    <n v="0"/>
    <n v="0.94805988141183728"/>
    <n v="0"/>
    <n v="0.98931772361367776"/>
    <n v="0"/>
    <n v="0.55460674407604482"/>
    <n v="0"/>
    <n v="3.9903658835165712"/>
    <n v="1.4953749717566558"/>
    <n v="1.1721508186620746"/>
    <n v="0.65739267134701695"/>
    <n v="0.34735548469006683"/>
    <s v=""/>
    <n v="0.58499125946573372"/>
    <s v=""/>
  </r>
  <r>
    <x v="5"/>
    <d v="2020-08-01T00:00:00"/>
    <x v="4"/>
    <x v="28"/>
    <n v="115374.23074999999"/>
    <n v="39727.280547206043"/>
    <n v="42485.565534362206"/>
    <n v="23009.177887846974"/>
    <n v="120750.38472041568"/>
    <n v="45261.309506560843"/>
    <n v="38423.469709631965"/>
    <n v="21385.345431730198"/>
    <n v="65177.703840000002"/>
    <n v="18765.74628546102"/>
    <n v="23508.749977784501"/>
    <n v="10756.091921770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347.93548"/>
    <n v="4.9415174566004065"/>
    <n v="0"/>
    <n v="1.7015329077483832"/>
    <n v="0"/>
    <n v="1.8196711898041533"/>
    <n v="0"/>
    <n v="0.98549089736678397"/>
    <n v="0"/>
    <n v="5.1690908768437289"/>
    <n v="1.9375492888579395"/>
    <n v="1.6448345667188549"/>
    <n v="0.91546535628236758"/>
    <n v="0.34433408820111283"/>
    <s v=""/>
    <n v="0.57917827676390432"/>
    <s v=""/>
  </r>
  <r>
    <x v="5"/>
    <d v="2020-08-01T00:00:00"/>
    <x v="4"/>
    <x v="29"/>
    <n v="175448.52313000005"/>
    <n v="59405.505034257832"/>
    <n v="63617.647220203449"/>
    <n v="33089.486209649796"/>
    <n v="170938.8902705498"/>
    <n v="62616.364421119899"/>
    <n v="56865.176427870167"/>
    <n v="30768.4230267524"/>
    <n v="86974.287980000008"/>
    <n v="30431.684413783791"/>
    <n v="29470.141655571595"/>
    <n v="15193.424385889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229.9"/>
    <n v="7.5527024709533848"/>
    <n v="0"/>
    <n v="2.557286300597843"/>
    <n v="0"/>
    <n v="2.7386104641089046"/>
    <n v="0"/>
    <n v="1.4244351551082783"/>
    <n v="0"/>
    <n v="7.3175639170108351"/>
    <n v="2.6804856880560251"/>
    <n v="2.4342884319913485"/>
    <n v="1.3171367953046704"/>
    <n v="0.33859222052408405"/>
    <s v=""/>
    <n v="0.55701043515357418"/>
    <s v=""/>
  </r>
  <r>
    <x v="5"/>
    <d v="2020-08-01T00:00:00"/>
    <x v="4"/>
    <x v="30"/>
    <n v="132308.94662999999"/>
    <n v="52574.775450732639"/>
    <n v="52440.721955483263"/>
    <n v="29481.941913073329"/>
    <n v="129838.24767575771"/>
    <n v="48254.792546941724"/>
    <n v="53917.008509406791"/>
    <n v="27130.443601336137"/>
    <n v="61060.168919999996"/>
    <n v="24429.585356529133"/>
    <n v="23364.318230127359"/>
    <n v="14499.697162069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89.096774189999"/>
    <n v="5.7056533041538255"/>
    <n v="0"/>
    <n v="2.2672196318249696"/>
    <n v="0"/>
    <n v="2.2614387471033801"/>
    <n v="0"/>
    <n v="1.2713708602004461"/>
    <n v="0"/>
    <n v="5.5767652124283869"/>
    <n v="2.0726223068010361"/>
    <n v="2.3158237483638344"/>
    <n v="1.1652969504912007"/>
    <n v="0.39736372172742951"/>
    <s v=""/>
    <n v="0.56076210807025884"/>
    <s v=""/>
  </r>
  <r>
    <x v="5"/>
    <d v="2020-08-01T00:00:00"/>
    <x v="4"/>
    <x v="31"/>
    <n v="161661.32261000003"/>
    <n v="61349.408036348577"/>
    <n v="60116.396260236506"/>
    <n v="33038.27328149377"/>
    <n v="153812.92635966389"/>
    <n v="57045.090289349988"/>
    <n v="59982.33596170372"/>
    <n v="31022.032927384898"/>
    <n v="75228.449909999981"/>
    <n v="31292.021239632348"/>
    <n v="28043.252343522352"/>
    <n v="18595.266460939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6.9752889854205016"/>
    <n v="0"/>
    <n v="2.6470762655478817"/>
    <n v="0"/>
    <n v="2.5938748360287329"/>
    <n v="0"/>
    <n v="1.4255203409022505"/>
    <n v="0"/>
    <n v="6.6065168954412803"/>
    <n v="2.4501799797848118"/>
    <n v="2.5763394880896708"/>
    <n v="1.3324470804649471"/>
    <n v="0.37949341899392347"/>
    <s v=""/>
    <n v="0.53852635810143601"/>
    <s v=""/>
  </r>
  <r>
    <x v="5"/>
    <d v="2020-08-01T00:00:00"/>
    <x v="4"/>
    <x v="32"/>
    <n v="227732.87577615"/>
    <n v="86331.697877228697"/>
    <n v="86895.368229199885"/>
    <n v="47688.03712296881"/>
    <n v="209229.85896971446"/>
    <n v="76410.672681224591"/>
    <n v="79232.471791571006"/>
    <n v="41359.672001258426"/>
    <n v="72280.792809999999"/>
    <n v="30693.382097609578"/>
    <n v="27247.118414384491"/>
    <n v="18292.165971447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0"/>
    <n v="9.8261142144166342"/>
    <n v="0"/>
    <n v="3.7250007087250792"/>
    <n v="0"/>
    <n v="3.7493216998813739"/>
    <n v="0"/>
    <n v="2.0576216667646641"/>
    <n v="8.9867648384895826"/>
    <n v="3.2819634344654491"/>
    <n v="3.4031643240087193"/>
    <n v="1.7764655957932491"/>
    <s v=""/>
    <n v="0.3790919408671079"/>
    <s v=""/>
    <n v="0.55238155041020298"/>
  </r>
  <r>
    <x v="5"/>
    <d v="2020-08-01T00:00:00"/>
    <x v="4"/>
    <x v="33"/>
    <n v="222853.44801999594"/>
    <n v="84160.161129589076"/>
    <n v="86107.275667555718"/>
    <n v="49708.274001381906"/>
    <n v="216950.53580434161"/>
    <n v="78549.21267859939"/>
    <n v="83897.368331784557"/>
    <n v="42431.876290331202"/>
    <n v="69849.701899999985"/>
    <n v="27366.417356775302"/>
    <n v="27303.9260855789"/>
    <n v="16815.213195110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0"/>
    <n v="9.61557889197117"/>
    <n v="0"/>
    <n v="3.631304231963052"/>
    <n v="0"/>
    <n v="3.7153174416210972"/>
    <n v="0"/>
    <n v="2.1447899258041545"/>
    <n v="9.3183805430951647"/>
    <n v="3.373817226982192"/>
    <n v="3.6035292643151173"/>
    <n v="1.8225185246255133"/>
    <s v=""/>
    <n v="0.37764800983486535"/>
    <s v=""/>
    <n v="0.59063900703376193"/>
  </r>
  <r>
    <x v="5"/>
    <d v="2020-08-01T00:00:00"/>
    <x v="4"/>
    <x v="34"/>
    <n v="246414.32593923452"/>
    <n v="107861.5784297346"/>
    <n v="94357.526366022677"/>
    <n v="65850.232879579547"/>
    <n v="232483.99455376895"/>
    <n v="84037.050452412048"/>
    <n v="90371.284416904091"/>
    <n v="45950.087700632677"/>
    <n v="97507.03138"/>
    <n v="35881.218983728308"/>
    <n v="35627.88045324821"/>
    <n v="20480.289968857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0"/>
    <n v="10.632172902112814"/>
    <n v="0"/>
    <n v="4.653962171186997"/>
    <n v="0"/>
    <n v="4.0712954943480675"/>
    <n v="0"/>
    <n v="2.841275802254839"/>
    <n v="9.9855680162257947"/>
    <n v="3.6095288399799008"/>
    <n v="3.8815945544585557"/>
    <n v="1.9736314621008795"/>
    <s v=""/>
    <n v="0.43772446272597454"/>
    <s v=""/>
    <n v="0.61050685367521351"/>
  </r>
  <r>
    <x v="5"/>
    <d v="2020-08-01T00:00:00"/>
    <x v="4"/>
    <x v="35"/>
    <n v="301426.50770461949"/>
    <n v="129767.80460068944"/>
    <n v="113921.57494867599"/>
    <n v="78639.571757631013"/>
    <n v="298049.26972477837"/>
    <n v="106961.8936068481"/>
    <n v="109137.04438257325"/>
    <n v="55494.913635376732"/>
    <n v="135955.09276"/>
    <n v="48777.791707888551"/>
    <n v="50254.165554306877"/>
    <n v="27954.870776901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ND"/>
    <n v="23176.29032258"/>
    <n v="0"/>
    <n v="13.005813420060079"/>
    <n v="0"/>
    <n v="5.5991620226754044"/>
    <n v="0"/>
    <n v="4.9154361359412828"/>
    <n v="0"/>
    <n v="3.3931043606670181"/>
    <n v="12.801703879597044"/>
    <n v="4.5941883689909844"/>
    <n v="4.6876146543498516"/>
    <n v="2.3835973556986829"/>
    <s v=""/>
    <n v="0.43051225185495084"/>
    <s v=""/>
    <n v="0.60600217441925663"/>
  </r>
  <r>
    <x v="6"/>
    <d v="2020-08-01T00:00:00"/>
    <x v="0"/>
    <x v="24"/>
    <n v="3.559133140000001"/>
    <n v="1.3159278797007847"/>
    <n v="1.8565960221720712"/>
    <n v="0.88320756266133871"/>
    <n v="2.5"/>
    <n v="1.3759253649500651"/>
    <n v="2.00075"/>
    <n v="1.2028093707502134"/>
    <n v="0"/>
    <n v="0"/>
    <n v="0"/>
    <n v="0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2.1151807800000002"/>
    <n v="0.95469622000000165"/>
    <n v="0.25610819999999984"/>
    <n v="0"/>
    <n v="0.19988697999999999"/>
    <n v="2.4347120000000007E-2"/>
    <n v="1.4668799999999996E-3"/>
    <n v="1.4668799999999996E-3"/>
    <n v="0"/>
    <n v="0"/>
    <n v="5.9800799999991661E-3"/>
    <n v="0.53702070451250794"/>
    <n v="0.52991283267260947"/>
    <n v="0.14753359042207181"/>
    <n v="0"/>
    <n v="0.11682641714822993"/>
    <n v="-1.3174295225838907E-2"/>
    <n v="-1.1860297260072111E-3"/>
    <n v="-1.1860297260072111E-3"/>
    <n v="0"/>
    <n v="0"/>
    <n v="1.8068962321882154E-4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0773475799999996"/>
    <n v="0.8729040313997467"/>
    <n v="0"/>
    <n v="0.32274115803999837"/>
    <n v="0"/>
    <n v="0.45534406516602915"/>
    <n v="0"/>
    <n v="0.2166132627479698"/>
    <n v="0"/>
    <n v="0.60426489953697804"/>
    <n v="0.33256936096877238"/>
    <n v="0.48359319909944348"/>
    <n v="0.29072619343140538"/>
    <n v="0.36973269274798315"/>
    <s v=""/>
    <n v="0.67116714850829229"/>
    <s v=""/>
  </r>
  <r>
    <x v="6"/>
    <d v="2020-08-01T00:00:00"/>
    <x v="0"/>
    <x v="25"/>
    <n v="4.4114881000000041"/>
    <n v="1.5708565524030227"/>
    <n v="2.1763264033235461"/>
    <n v="1.0207377641001518"/>
    <n v="2.8000000000000003"/>
    <n v="1.5410364087440727"/>
    <n v="2.2408399999999999"/>
    <n v="1.347146495240239"/>
    <n v="0"/>
    <n v="0"/>
    <n v="0"/>
    <n v="0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2.7680892000000004"/>
    <n v="1.1791654000000036"/>
    <n v="0.18576082000000005"/>
    <n v="0"/>
    <n v="0.21791868000000028"/>
    <n v="3.0787400000000024E-2"/>
    <n v="1.3498799999999999E-3"/>
    <n v="1.3498799999999999E-3"/>
    <n v="0"/>
    <n v="0"/>
    <n v="2.7066839999998926E-2"/>
    <n v="0.68206007645128741"/>
    <n v="0.66603532530880438"/>
    <n v="0.10070220798725733"/>
    <n v="0"/>
    <n v="0.12251797011650141"/>
    <n v="-8.185467406280825E-3"/>
    <n v="0"/>
    <n v="-5.640156167890793E-4"/>
    <n v="0"/>
    <n v="0"/>
    <n v="8.2904555622421716E-3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1595498400000004"/>
    <n v="1.0605686359560496"/>
    <n v="0"/>
    <n v="0.37765061432778085"/>
    <n v="0"/>
    <n v="0.52321200299009907"/>
    <n v="0"/>
    <n v="0.24539620953313346"/>
    <n v="0"/>
    <n v="0.6767766874814154"/>
    <n v="0.37247768428502498"/>
    <n v="0.54162438299137672"/>
    <n v="0.32561333664317399"/>
    <n v="0.35608314400825902"/>
    <s v=""/>
    <n v="0.64979692928592048"/>
    <s v=""/>
  </r>
  <r>
    <x v="6"/>
    <d v="2020-08-01T00:00:00"/>
    <x v="0"/>
    <x v="26"/>
    <n v="4.343103540000004"/>
    <n v="1.4848673318975734"/>
    <n v="2.1023747919021236"/>
    <n v="0.93098504340933574"/>
    <n v="3.4"/>
    <n v="1.8712584963320884"/>
    <n v="2.7210199999999998"/>
    <n v="1.6358207442202903"/>
    <n v="0"/>
    <n v="0"/>
    <n v="0"/>
    <n v="0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2.7744446599999999"/>
    <n v="1.0492137800000034"/>
    <n v="0.28535336000000028"/>
    <n v="0"/>
    <n v="0.19183819999999954"/>
    <n v="1.9545759999999992E-2"/>
    <n v="-6.9104654353364676E-4"/>
    <n v="2.7745000000000001E-3"/>
    <n v="0"/>
    <n v="0"/>
    <n v="2.0624326543534632E-2"/>
    <n v="0.68705279793172214"/>
    <n v="0.58210203908427993"/>
    <n v="0.1264948425272594"/>
    <n v="0"/>
    <n v="9.7566690652100746E-2"/>
    <n v="-1.0105544880680939E-2"/>
    <n v="1.9283999999999998E-4"/>
    <n v="-6.9104654353364676E-4"/>
    <n v="0"/>
    <n v="0"/>
    <n v="2.254713126425778E-3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2902567500000002"/>
    <n v="1.0123178618622308"/>
    <n v="0"/>
    <n v="0.34610220749552423"/>
    <n v="0"/>
    <n v="0.49003472622055161"/>
    <n v="0"/>
    <n v="0.21699984351969978"/>
    <n v="0"/>
    <n v="0.82180026337029"/>
    <n v="0.45229433091753035"/>
    <n v="0.65768675077524308"/>
    <n v="0.39538762306671132"/>
    <n v="0.34189084331560105"/>
    <s v=""/>
    <n v="0.62698196896795588"/>
    <s v=""/>
  </r>
  <r>
    <x v="6"/>
    <d v="2020-08-01T00:00:00"/>
    <x v="0"/>
    <x v="27"/>
    <n v="3.6103649800000048"/>
    <n v="1.3661632415979965"/>
    <n v="2.3479938412476398"/>
    <n v="1.0840562116796915"/>
    <n v="2.8000000000000003"/>
    <n v="1.5410364087440727"/>
    <n v="2.2408399999999999"/>
    <n v="1.347146495240239"/>
    <n v="0"/>
    <n v="0"/>
    <n v="0"/>
    <n v="0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1.5610495400000011"/>
    <n v="0.83863934000000362"/>
    <n v="0.2953967799999998"/>
    <n v="0.72119260000000007"/>
    <n v="0.16508390000000056"/>
    <n v="1.6081499999999999E-2"/>
    <n v="0"/>
    <n v="2.3988000000000012E-4"/>
    <n v="0"/>
    <n v="0"/>
    <n v="1.2681439999999711E-2"/>
    <n v="0.3484000384386034"/>
    <n v="0.46276698980680786"/>
    <n v="0.13109486955150088"/>
    <n v="0.34165043656416855"/>
    <n v="8.9567422270390024E-2"/>
    <n v="-8.6799782410506444E-3"/>
    <n v="1.5E-5"/>
    <n v="-3.7716632285426997E-4"/>
    <n v="0"/>
    <n v="0"/>
    <n v="1.7256295304307057E-3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3529172100000002"/>
    <n v="0.8294127376706999"/>
    <n v="0"/>
    <n v="0.31385004025794383"/>
    <n v="0"/>
    <n v="0.53940696042956437"/>
    <n v="0"/>
    <n v="0.24904131169535645"/>
    <n v="0"/>
    <n v="0.6767766874814154"/>
    <n v="0.37247768428502498"/>
    <n v="0.54162438299137672"/>
    <n v="0.32561333664317399"/>
    <n v="0.37840031386466494"/>
    <s v=""/>
    <n v="0.79350415724234713"/>
    <s v=""/>
  </r>
  <r>
    <x v="6"/>
    <d v="2020-08-01T00:00:00"/>
    <x v="0"/>
    <x v="28"/>
    <n v="3.610662679999979"/>
    <n v="1.3477370419223207"/>
    <n v="2.4130779985125392"/>
    <n v="1.0684098095245793"/>
    <n v="1.7999999999999996"/>
    <n v="0.99066626276404657"/>
    <n v="1.4405399999999995"/>
    <n v="0.86602274694015358"/>
    <n v="0"/>
    <n v="0"/>
    <n v="0"/>
    <n v="0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1.4880606599999997"/>
    <n v="0.92619170999998179"/>
    <n v="0.32384577999999886"/>
    <n v="0.6931374299999995"/>
    <n v="0.15536433999999927"/>
    <n v="1.4189519999999971E-2"/>
    <n v="1.1994000000000006E-4"/>
    <n v="1.9042800000000002E-3"/>
    <n v="0"/>
    <n v="0"/>
    <n v="7.8490200000003174E-3"/>
    <n v="0.34922288557270892"/>
    <n v="0.51366010649692129"/>
    <n v="0.10102358040821313"/>
    <n v="0.31739899140278344"/>
    <n v="8.2693761438803345E-2"/>
    <n v="-1.5501162811830366E-2"/>
    <n v="-1.5723125014768627E-6"/>
    <n v="-1.156945999901875E-3"/>
    <n v="0"/>
    <n v="0"/>
    <n v="3.9739772712449328E-4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3369319300000004"/>
    <n v="0.8325384714995927"/>
    <n v="0"/>
    <n v="0.31075817275331791"/>
    <n v="0"/>
    <n v="0.55640209195364032"/>
    <n v="0"/>
    <n v="0.24635152840053434"/>
    <n v="0"/>
    <n v="0.43507072766662408"/>
    <n v="0.23944993989751601"/>
    <n v="0.34818710335159919"/>
    <n v="0.20932285927061184"/>
    <n v="0.37326584102902916"/>
    <s v=""/>
    <n v="0.79274352213446042"/>
    <s v=""/>
  </r>
  <r>
    <x v="6"/>
    <d v="2020-08-01T00:00:00"/>
    <x v="0"/>
    <x v="29"/>
    <n v="4.7315869499999739"/>
    <n v="1.656998820845335"/>
    <n v="2.2886709361908788"/>
    <n v="0.99459754465295014"/>
    <n v="2.3000000000000003"/>
    <n v="1.2658513357540599"/>
    <n v="1.8406900000000002"/>
    <n v="1.1065846210901966"/>
    <n v="1.089679E-2"/>
    <n v="7.1405420727369395E-3"/>
    <n v="0"/>
    <n v="0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2.8758583799999999"/>
    <n v="0.78750569999997411"/>
    <n v="0.30481696999999902"/>
    <n v="0.46782772000000034"/>
    <n v="0.18941123999999976"/>
    <n v="1.3602700000000007E-2"/>
    <n v="1.2999999999999999E-5"/>
    <n v="7.922399999999995E-4"/>
    <n v="0"/>
    <n v="0"/>
    <n v="9.1759000000000146E-2"/>
    <n v="0.70389997863354326"/>
    <n v="0.43828865584048116"/>
    <n v="0.10665138784853183"/>
    <n v="0.23241108762837009"/>
    <n v="0.10662230775657423"/>
    <n v="-1.3085136225010639E-2"/>
    <n v="-6.0755036018961239E-7"/>
    <n v="-4.9960255554177982E-4"/>
    <n v="0"/>
    <n v="0"/>
    <n v="8.2710749468747125E-2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2757296699999996"/>
    <n v="1.1066150844845095"/>
    <n v="0"/>
    <n v="0.38753591754675526"/>
    <n v="0"/>
    <n v="0.53527026094492991"/>
    <n v="0"/>
    <n v="0.23261469302687468"/>
    <n v="0"/>
    <n v="0.55592370757401977"/>
    <n v="0.30596381209127055"/>
    <n v="0.44490574317148807"/>
    <n v="0.26746809795689303"/>
    <n v="0.3501993809593511"/>
    <s v=""/>
    <n v="0.60024034546116689"/>
    <s v=""/>
  </r>
  <r>
    <x v="6"/>
    <d v="2020-08-01T00:00:00"/>
    <x v="0"/>
    <x v="30"/>
    <n v="4.9976854199999785"/>
    <n v="1.7293569694927147"/>
    <n v="2.3916769983410835"/>
    <n v="1.039971369355738"/>
    <n v="2.4999999999999991"/>
    <n v="1.3759253649500647"/>
    <n v="2.0007499999999996"/>
    <n v="1.202809370750213"/>
    <n v="1.5835390727625E-2"/>
    <n v="8.791934901008382E-3"/>
    <n v="2.6732180727625E-2"/>
    <n v="8.7919999999999995E-3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3.1315422199999969"/>
    <n v="0.84056323999997973"/>
    <n v="0.27801070000000067"/>
    <n v="0.48398654000000008"/>
    <n v="0.19518270000000063"/>
    <n v="1.4833320000000007E-2"/>
    <n v="-6.3062021046877216E-7"/>
    <n v="7.7627999999999974E-4"/>
    <n v="0"/>
    <n v="0"/>
    <n v="5.2791050620210278E-2"/>
    <n v="0.81976081501089748"/>
    <n v="0.47418172471810366"/>
    <n v="8.6711116084087991E-2"/>
    <n v="0.23852019232984051"/>
    <n v="0.10368608491523641"/>
    <n v="-1.3534650935093586E-2"/>
    <n v="-1.1694649329533831E-4"/>
    <n v="-1.1694649329533831E-4"/>
    <n v="0"/>
    <n v="0"/>
    <n v="2.0265580356232826E-2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2665431600000003"/>
    <n v="1.1713664277100571"/>
    <n v="0"/>
    <n v="0.40532977275512067"/>
    <n v="0"/>
    <n v="0.56056552310631802"/>
    <n v="0"/>
    <n v="0.24375034550353356"/>
    <n v="0"/>
    <n v="0.57474999978561803"/>
    <n v="0.31632524128403056"/>
    <n v="0.45997242482843015"/>
    <n v="0.27652587423232983"/>
    <n v="0.34603157745225227"/>
    <s v=""/>
    <n v="0.60136304285447828"/>
    <s v=""/>
  </r>
  <r>
    <x v="6"/>
    <d v="2020-08-01T00:00:00"/>
    <x v="0"/>
    <x v="31"/>
    <n v="5.0877787799999448"/>
    <n v="1.828469250414398"/>
    <n v="2.8087831869552051"/>
    <n v="1.2367558236577585"/>
    <n v="2.8999999999999995"/>
    <n v="1.5960734233420752"/>
    <n v="2.3208699999999998"/>
    <n v="1.3952588700702475"/>
    <n v="7.9886671629875006E-2"/>
    <n v="3.1477720894261617E-2"/>
    <n v="6.6458974665313891E-2"/>
    <n v="2.8908E-2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2.7648420599999937"/>
    <n v="1.0932299399999472"/>
    <n v="0.30400266000000109"/>
    <n v="0.61896499000000016"/>
    <n v="0.27238472000000252"/>
    <n v="1.4873960000000038E-2"/>
    <n v="1.9934539414976841E-3"/>
    <n v="9.9120000000000024E-4"/>
    <n v="0"/>
    <n v="0"/>
    <n v="1.6495796058503043E-2"/>
    <n v="0.71581371807660366"/>
    <n v="0.57741598232752456"/>
    <n v="0.12396931894115149"/>
    <n v="0.30440594902093887"/>
    <n v="0.13775246996859222"/>
    <n v="-2.9256147385130282E-2"/>
    <n v="-9.8382498494098609E-4"/>
    <n v="-7.6538147549036733E-4"/>
    <n v="0"/>
    <n v="0"/>
    <n v="1.1716592514909863E-4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1899591599999999"/>
    <n v="1.2142788475293742"/>
    <n v="0"/>
    <n v="0.43639309611180027"/>
    <n v="0"/>
    <n v="0.67036051658202922"/>
    <n v="0"/>
    <n v="0.29517133137349205"/>
    <n v="0"/>
    <n v="0.66670999975131706"/>
    <n v="0.3669372798894755"/>
    <n v="0.5335680128009791"/>
    <n v="0.32077001410950268"/>
    <n v="0.35938458205024743"/>
    <s v=""/>
    <n v="0.6763886367667733"/>
    <s v=""/>
  </r>
  <r>
    <x v="6"/>
    <d v="2020-08-01T00:00:00"/>
    <x v="0"/>
    <x v="32"/>
    <n v="4.8499999999999996"/>
    <n v="1.5761721818075547"/>
    <n v="2.2776613134066359"/>
    <n v="0.925917795864171"/>
    <n v="3.2000000000000006"/>
    <n v="1.7611844671360835"/>
    <n v="2.5609600000000006"/>
    <n v="1.5395959945602735"/>
    <n v="0.46226663000000001"/>
    <n v="0.20008085056271649"/>
    <n v="0.33769656936684839"/>
    <n v="0.177976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3.1412691510460466"/>
    <n v="0.55652067308900866"/>
    <n v="0.42842210597972891"/>
    <n v="0.45262982341573138"/>
    <n v="0.18941490218886306"/>
    <n v="3.534811299128153E-2"/>
    <n v="1.909189903860566E-3"/>
    <n v="3.6454633272189991E-3"/>
    <n v="0"/>
    <n v="0"/>
    <n v="4.0840578058260579E-2"/>
    <n v="0.78103801312049415"/>
    <n v="0.30799489871187041"/>
    <n v="0.17728937982465945"/>
    <n v="0.21749494519121765"/>
    <n v="0.10230969688205885"/>
    <n v="-2.6588909789944149E-2"/>
    <n v="-9.422383378488938E-4"/>
    <n v="-1.896937604503706E-3"/>
    <n v="0"/>
    <n v="0"/>
    <n v="1.9473333809550741E-2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1899591599999999"/>
    <n v="0"/>
    <n v="1.1575291822176137"/>
    <n v="0"/>
    <n v="0.37617841167873217"/>
    <n v="0"/>
    <n v="0.54359988401572767"/>
    <n v="0"/>
    <n v="0.22098492145306997"/>
    <n v="0.7356799997255915"/>
    <n v="0.40489630884355926"/>
    <n v="0.58876470378039092"/>
    <n v="0.35395311901738236"/>
    <s v=""/>
    <n v="0.324983955011867"/>
    <s v=""/>
    <n v="0.5874471117757758"/>
  </r>
  <r>
    <x v="6"/>
    <d v="2020-08-01T00:00:00"/>
    <x v="0"/>
    <x v="33"/>
    <n v="4.2695742469330877"/>
    <n v="1.3875431249851284"/>
    <n v="2.0050812550426325"/>
    <n v="0.81510820123684757"/>
    <n v="3.4"/>
    <n v="1.8712584963320882"/>
    <n v="2.7210199999999998"/>
    <n v="1.6358207442202901"/>
    <n v="0.88445754048079972"/>
    <n v="0.40093634830904329"/>
    <n v="0.68997814444171801"/>
    <n v="0.361234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2.7653364680394978"/>
    <n v="0.48991883169210287"/>
    <n v="0.37715051350678114"/>
    <n v="0.39846116236075824"/>
    <n v="0.16674659554039575"/>
    <n v="3.1117812970155981E-2"/>
    <n v="2.0072569146381276E-3"/>
    <n v="3.2091909979449986E-3"/>
    <n v="0"/>
    <n v="0"/>
    <n v="3.562641491081342E-2"/>
    <n v="0.68756696632887593"/>
    <n v="0.27113548200556015"/>
    <n v="0.15607220007301123"/>
    <n v="0.19146614779928786"/>
    <n v="9.0065741653436865E-2"/>
    <n v="-2.3406871029520118E-2"/>
    <n v="-9.9063713623244519E-4"/>
    <n v="-1.6699208132428792E-3"/>
    <n v="0"/>
    <n v="0"/>
    <n v="1.7304016103951825E-2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1899591599999999"/>
    <n v="0"/>
    <n v="1.0190013992721323"/>
    <n v="0"/>
    <n v="0.33115910489808414"/>
    <n v="0"/>
    <n v="0.47854434338749796"/>
    <n v="0"/>
    <n v="0.19453845971063058"/>
    <n v="0.7816599997084408"/>
    <n v="0.43020232814628157"/>
    <n v="0.62556249776666506"/>
    <n v="0.37607518895596864"/>
    <s v=""/>
    <n v="0.324983955011867"/>
    <s v=""/>
    <n v="0.58744711177577547"/>
  </r>
  <r>
    <x v="6"/>
    <d v="2020-08-01T00:00:00"/>
    <x v="0"/>
    <x v="34"/>
    <n v="4.13940862724791"/>
    <n v="1.3141298527522061"/>
    <n v="1.9736176923190563"/>
    <n v="0.8039069725279"/>
    <n v="3.5999999999999992"/>
    <n v="1.9813325255280931"/>
    <n v="2.881079999999999"/>
    <n v="1.7320454938803072"/>
    <n v="1.2367354400000001"/>
    <n v="0.49428311069988268"/>
    <n v="0.75334139178615533"/>
    <n v="0.39118999999999998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2.4635811019728417"/>
    <n v="0.45965342704220774"/>
    <n v="0.38139477253485182"/>
    <n v="0.44063957728528985"/>
    <n v="0.16166302685564921"/>
    <n v="3.0169130695473129E-2"/>
    <n v="1.9460620916768197E-3"/>
    <n v="3.1113530612383905E-3"/>
    <n v="0"/>
    <n v="0"/>
    <n v="0.19725017570868131"/>
    <n v="0.612539198815651"/>
    <n v="0.25438571745884875"/>
    <n v="0.15782855680717439"/>
    <n v="0.2117334646389864"/>
    <n v="8.7319926170043902E-2"/>
    <n v="-2.2693270633734271E-2"/>
    <n v="-9.6043578844853654E-4"/>
    <n v="-1.6190102856564173E-3"/>
    <n v="0"/>
    <n v="0"/>
    <n v="1.5595705569340645E-2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1899591599999999"/>
    <n v="0"/>
    <n v="0.98793531611604302"/>
    <n v="0"/>
    <n v="0.3136378667595906"/>
    <n v="0"/>
    <n v="0.47103506668047246"/>
    <n v="0"/>
    <n v="0.1918651093792284"/>
    <n v="0.8276399996912901"/>
    <n v="0.45550834744900398"/>
    <n v="0.66236029175293931"/>
    <n v="0.39819725889455504"/>
    <s v=""/>
    <n v="0.31746801804051578"/>
    <s v=""/>
    <n v="0.61174089519712449"/>
  </r>
  <r>
    <x v="6"/>
    <d v="2020-08-01T00:00:00"/>
    <x v="0"/>
    <x v="35"/>
    <n v="4.0335309239024308"/>
    <n v="1.2805170681164351"/>
    <n v="1.9231365421447923"/>
    <n v="0.78334465756474514"/>
    <n v="3.3900000000000023"/>
    <n v="1.865754794872289"/>
    <n v="2.7130170000000016"/>
    <n v="1.6310095067372905"/>
    <n v="2.6685648100000003"/>
    <n v="0.87923961989176957"/>
    <n v="1.3271533362681303"/>
    <n v="0.57986300000000002"/>
    <s v="FWD Invest First"/>
    <s v="FWD Future First"/>
    <s v="FWD Family First"/>
    <s v="Medical Rider"/>
    <s v="FWD CI Rider"/>
    <s v="FWD ADB Rider"/>
    <s v="FWD Payor Lite Rider"/>
    <s v="FWD Payor Lite Rider"/>
    <n v="0"/>
    <n v="0"/>
    <n v="2.4005676784211718"/>
    <n v="0.44789642173720984"/>
    <n v="0.37163946538345105"/>
    <n v="0.42936890781357184"/>
    <n v="0.15752801349004811"/>
    <n v="2.9397465330295112E-2"/>
    <n v="1.8962857580531855E-3"/>
    <n v="3.0317709406783664E-3"/>
    <n v="0"/>
    <n v="0"/>
    <n v="0.19220491502795189"/>
    <n v="0.59687168458360007"/>
    <n v="0.24787904514069645"/>
    <n v="0.15379162143261943"/>
    <n v="0.20631775071072375"/>
    <n v="8.5086459008014106E-2"/>
    <n v="-2.2112822653730269E-2"/>
    <n v="-9.3586978285479941E-4"/>
    <n v="-1.5775992759750714E-3"/>
    <n v="0"/>
    <n v="0"/>
    <n v="1.5196798953341584E-2"/>
    <s v="Unit Linked"/>
    <s v="Traditional Non Par"/>
    <s v="Traditional Non Par"/>
    <s v="Riders"/>
    <s v="Riders"/>
    <s v="Riders"/>
    <s v="Riders"/>
    <s v="Riders"/>
    <n v="0"/>
    <n v="0"/>
    <n v="0.2"/>
    <n v="1"/>
    <n v="1"/>
    <n v="1"/>
    <n v="0.96"/>
    <n v="0.99"/>
    <n v="1"/>
    <n v="1"/>
    <n v="0"/>
    <n v="0"/>
    <s v="MYR"/>
    <n v="4.1899591599999999"/>
    <n v="0"/>
    <n v="0.9626659282049973"/>
    <n v="0"/>
    <n v="0.30561564426237392"/>
    <n v="0"/>
    <n v="0.45898694204570539"/>
    <n v="0"/>
    <n v="0.18695758780731056"/>
    <n v="0.77936099970929884"/>
    <n v="0.42893702718114574"/>
    <n v="0.6237226080673518"/>
    <n v="0.37496908545903962"/>
    <s v=""/>
    <n v="0.31746801804051572"/>
    <s v=""/>
    <n v="0.61174089519712449"/>
  </r>
  <r>
    <x v="6"/>
    <d v="2020-08-01T00:00:00"/>
    <x v="1"/>
    <x v="24"/>
    <n v="0.99179579600000023"/>
    <n v="0.12367855140205744"/>
    <n v="7.9976654480184678E-2"/>
    <n v="1.7848659136605927E-2"/>
    <n v="1.1999999999999997"/>
    <n v="0.30308939891152265"/>
    <n v="0.15966798466854637"/>
    <n v="6.3271892561540366E-2"/>
    <n v="0.92117335800000011"/>
    <n v="7.3236139241204909E-2"/>
    <n v="0"/>
    <n v="0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44220399999999999"/>
    <n v="0.12100000000000023"/>
    <n v="0.1812"/>
    <n v="0.114"/>
    <n v="0"/>
    <n v="3.5520000000000003E-2"/>
    <n v="1.8317760000000009E-2"/>
    <n v="6.0000000000000001E-3"/>
    <n v="4.2259919999999999E-2"/>
    <n v="8.8547759999999982E-3"/>
    <n v="2.2439340000000047E-2"/>
    <n v="3.8046884462409961E-2"/>
    <n v="2.8387828407973676E-2"/>
    <n v="2.60988115580696E-2"/>
    <n v="9.2632315098424252E-4"/>
    <n v="0"/>
    <n v="9.2632315098424252E-4"/>
    <n v="5.8286173384678496E-3"/>
    <n v="1.5702490393524279E-3"/>
    <n v="1.3499159088679477E-2"/>
    <n v="0"/>
    <n v="8.3943552051359699E-3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0773475799999996"/>
    <n v="0.24324533941254042"/>
    <n v="0"/>
    <n v="3.0333090072752016E-2"/>
    <n v="0"/>
    <n v="1.9614872882675528E-2"/>
    <n v="0"/>
    <n v="4.3775171938140066E-3"/>
    <n v="0"/>
    <n v="0.29004715177774937"/>
    <n v="7.3258514073597708E-2"/>
    <n v="3.8592703486004368E-2"/>
    <n v="1.5293193520885462E-2"/>
    <n v="0.12470162900555128"/>
    <s v=""/>
    <n v="0.14431491098713667"/>
    <s v=""/>
  </r>
  <r>
    <x v="6"/>
    <d v="2020-08-01T00:00:00"/>
    <x v="1"/>
    <x v="25"/>
    <n v="1.5344344590000001"/>
    <n v="0.24526233326892594"/>
    <n v="7.9015881263182805E-2"/>
    <n v="1.4698437116438095E-2"/>
    <n v="1.2027272727272726"/>
    <n v="0.30377823845450341"/>
    <n v="0.160030866451884"/>
    <n v="6.3415692317362077E-2"/>
    <n v="1.2215978339999998"/>
    <n v="0.14481903959118467"/>
    <n v="0"/>
    <n v="0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62740200000000002"/>
    <n v="0.49009999999999998"/>
    <n v="0.2356"/>
    <n v="0.03"/>
    <n v="0"/>
    <n v="4.7719999999999999E-2"/>
    <n v="1.5251999999999996E-2"/>
    <n v="2.8799999999999999E-2"/>
    <n v="1.1661959999999999E-2"/>
    <n v="8.9139390000000009E-3"/>
    <n v="3.8984560000000085E-2"/>
    <n v="5.5716043721135908E-2"/>
    <n v="0.11996813557088921"/>
    <n v="3.5137475042531119E-2"/>
    <n v="-1.7476710311608223E-4"/>
    <n v="0"/>
    <n v="-1.7476710311608223E-4"/>
    <n v="4.5702922947247256E-3"/>
    <n v="7.1026794250737355E-3"/>
    <n v="3.3600515503943991E-3"/>
    <n v="0"/>
    <n v="1.9757189870408989E-2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1595498400000004"/>
    <n v="0.36889435588539549"/>
    <n v="0"/>
    <n v="5.8963672200866311E-2"/>
    <n v="0"/>
    <n v="1.8996257841012623E-2"/>
    <n v="0"/>
    <n v="3.5336605358329098E-3"/>
    <n v="0"/>
    <n v="0.29070634984997157"/>
    <n v="7.3425010696492266E-2"/>
    <n v="3.868041417574529E-2"/>
    <n v="1.532795077888748E-2"/>
    <n v="0.15983891122255223"/>
    <s v=""/>
    <n v="5.9929451540858956E-2"/>
    <s v=""/>
  </r>
  <r>
    <x v="6"/>
    <d v="2020-08-01T00:00:00"/>
    <x v="1"/>
    <x v="26"/>
    <n v="1.4071410259999999"/>
    <n v="0.21234692640270428"/>
    <n v="0.10481597201044132"/>
    <n v="1.9651307114962536E-2"/>
    <n v="1.3027272727272727"/>
    <n v="0.32903568836379693"/>
    <n v="0.17333653184092951"/>
    <n v="6.8688350030823742E-2"/>
    <n v="1.121016137"/>
    <n v="9.0945137142402557E-2"/>
    <n v="0"/>
    <n v="0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72527949999999997"/>
    <n v="0.28830800000000001"/>
    <n v="0.16650000000000001"/>
    <n v="-1.2E-2"/>
    <n v="0"/>
    <n v="0.105"/>
    <n v="3.2137440000000003E-2"/>
    <n v="3.5639999999999998E-2"/>
    <n v="1.1162159999999996E-2"/>
    <n v="8.6218660000000006E-3"/>
    <n v="4.6492059999999932E-2"/>
    <n v="6.7088860971643238E-2"/>
    <n v="7.2831076208952766E-2"/>
    <n v="2.4557251743848114E-2"/>
    <n v="-1.57362002083701E-4"/>
    <n v="0"/>
    <n v="-1.57362002083701E-4"/>
    <n v="9.9011013660963657E-3"/>
    <n v="7.5869815494237795E-3"/>
    <n v="3.5643305907500349E-3"/>
    <n v="0"/>
    <n v="2.713204797615739E-2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2902567500000002"/>
    <n v="0.32798527174393466"/>
    <n v="0"/>
    <n v="4.9495155832504495E-2"/>
    <n v="0"/>
    <n v="2.4431165340032694E-2"/>
    <n v="0"/>
    <n v="4.5804501362214593E-3"/>
    <n v="0"/>
    <n v="0.31487694583145071"/>
    <n v="7.9529886869292063E-2"/>
    <n v="4.1896472799578983E-2"/>
    <n v="1.6602383572294595E-2"/>
    <n v="0.15090664153708236"/>
    <s v=""/>
    <n v="9.2543402665951055E-2"/>
    <s v=""/>
  </r>
  <r>
    <x v="6"/>
    <d v="2020-08-01T00:00:00"/>
    <x v="1"/>
    <x v="27"/>
    <n v="0.25737635799999997"/>
    <n v="3.8767287921495849E-2"/>
    <n v="2.6974300609530901E-2"/>
    <n v="6.3029181364468419E-3"/>
    <n v="1.3027272727272727"/>
    <n v="0.32903568836379693"/>
    <n v="0.17333653184092951"/>
    <n v="6.8688350030823742E-2"/>
    <n v="1.218086386"/>
    <n v="0.11265769836772065"/>
    <n v="2.8796234183593311E-2"/>
    <n v="1.9795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6.3837500000000005E-2"/>
    <n v="3.3000000000000002E-2"/>
    <n v="0.09"/>
    <n v="6.0000000000000001E-3"/>
    <n v="0"/>
    <n v="0.03"/>
    <n v="1.4404439999999999E-2"/>
    <n v="2E-3"/>
    <n v="0"/>
    <n v="8.3360579999999986E-3"/>
    <n v="9.7983599999999799E-3"/>
    <n v="6.0575733852596021E-3"/>
    <n v="8.0198691406834326E-3"/>
    <n v="1.328686447639449E-2"/>
    <n v="-2.1365191728029732E-4"/>
    <n v="0"/>
    <n v="-2.1365191728029732E-4"/>
    <n v="4.6419354024980096E-3"/>
    <n v="5.4054660494262565E-4"/>
    <n v="0"/>
    <n v="0"/>
    <n v="6.647802746278287E-3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3529172100000002"/>
    <n v="5.9127326706036744E-2"/>
    <n v="0"/>
    <n v="8.9060476115730789E-3"/>
    <n v="0"/>
    <n v="6.1968329072656309E-3"/>
    <n v="0"/>
    <n v="1.4479756522745447E-3"/>
    <n v="0"/>
    <n v="0.31487694583145071"/>
    <n v="7.9529886869292063E-2"/>
    <n v="4.1896472799578983E-2"/>
    <n v="1.6602383572294595E-2"/>
    <n v="0.15062489897186226"/>
    <s v=""/>
    <n v="0.16258341695736658"/>
    <s v=""/>
  </r>
  <r>
    <x v="6"/>
    <d v="2020-08-01T00:00:00"/>
    <x v="1"/>
    <x v="28"/>
    <n v="0.46289944690000001"/>
    <n v="6.5770965816360522E-2"/>
    <n v="3.0697694584341868E-2"/>
    <n v="5.5389599582635939E-3"/>
    <n v="1.4027272727272726"/>
    <n v="0.3542931382730905"/>
    <n v="0.18664219722997505"/>
    <n v="7.3961007744285448E-2"/>
    <n v="1.1676596660000003"/>
    <n v="9.2457815105571411E-2"/>
    <n v="1.6127057005439354E-2"/>
    <n v="1.0664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23969599999999999"/>
    <n v="0.13200000000000001"/>
    <n v="0.03"/>
    <n v="0"/>
    <n v="0"/>
    <n v="3.5400000000000001E-2"/>
    <n v="1.4267559999999993E-2"/>
    <n v="0"/>
    <n v="0"/>
    <n v="8.0509669000000013E-3"/>
    <n v="3.4849200000000181E-3"/>
    <n v="1.8917043414487009E-2"/>
    <n v="3.2833206810711918E-2"/>
    <n v="4.5371703498348218E-3"/>
    <n v="0"/>
    <n v="0"/>
    <n v="0"/>
    <n v="4.4963726435627146E-3"/>
    <n v="0"/>
    <n v="0"/>
    <n v="0"/>
    <n v="4.9871725977640594E-3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3369319300000004"/>
    <n v="0.10673431226761264"/>
    <n v="0"/>
    <n v="1.5165321217379705E-2"/>
    <n v="0"/>
    <n v="7.0782053026923726E-3"/>
    <n v="0"/>
    <n v="1.27716091644159E-3"/>
    <n v="0"/>
    <n v="0.33904754181292979"/>
    <n v="8.5634763042091874E-2"/>
    <n v="4.5112531423412684E-2"/>
    <n v="1.7876816365701719E-2"/>
    <n v="0.14208477944146042"/>
    <s v=""/>
    <n v="8.4215882943378922E-2"/>
    <s v=""/>
  </r>
  <r>
    <x v="6"/>
    <d v="2020-08-01T00:00:00"/>
    <x v="1"/>
    <x v="29"/>
    <n v="0.95258235190000007"/>
    <n v="0.12763242805699407"/>
    <n v="5.6359819395518505E-2"/>
    <n v="9.0647941956295032E-3"/>
    <n v="1.5027272727272725"/>
    <n v="0.37955058818238407"/>
    <n v="0.19994786261902062"/>
    <n v="7.9233665457747154E-2"/>
    <n v="1.5929297339999999"/>
    <n v="0.18764592622021864"/>
    <n v="1.6243576348640563E-2"/>
    <n v="1.8148999999999998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49901649999999997"/>
    <n v="0.20215"/>
    <n v="7.0000000000000007E-2"/>
    <n v="4.8000000000000001E-2"/>
    <n v="0"/>
    <n v="8.7850200000000003E-2"/>
    <n v="1.6161960000000003E-2"/>
    <n v="1.9030200000000001E-2"/>
    <n v="0"/>
    <n v="7.5705918999999997E-3"/>
    <n v="2.8029000000000977E-3"/>
    <n v="4.548253347310529E-2"/>
    <n v="4.8404200913994694E-2"/>
    <n v="1.1000738603733993E-2"/>
    <n v="-1.3850468202827504E-4"/>
    <n v="0"/>
    <n v="-1.3850468202827504E-4"/>
    <n v="4.9062862379511442E-3"/>
    <n v="4.8352205561399148E-3"/>
    <n v="0"/>
    <n v="0"/>
    <n v="1.3280457636125577E-2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2757296699999996"/>
    <n v="0.22278825496935595"/>
    <n v="0"/>
    <n v="2.9850443762267618E-2"/>
    <n v="0"/>
    <n v="1.3181333654220126E-2"/>
    <n v="0"/>
    <n v="2.1200578369655219E-3"/>
    <n v="0"/>
    <n v="0.36321813779440887"/>
    <n v="9.1739639214891686E-2"/>
    <n v="4.8328590047246385E-2"/>
    <n v="1.9151249159108843E-2"/>
    <n v="0.13398571556823533"/>
    <s v=""/>
    <n v="7.1022657279399506E-2"/>
    <s v=""/>
  </r>
  <r>
    <x v="6"/>
    <d v="2020-08-01T00:00:00"/>
    <x v="1"/>
    <x v="30"/>
    <n v="1.2637562619000002"/>
    <n v="0.19261139607750005"/>
    <n v="9.736623230327078E-2"/>
    <n v="2.2162734157337761E-2"/>
    <n v="1.4027272727272724"/>
    <n v="0.37955058818238407"/>
    <n v="0.18664219722997499"/>
    <n v="7.3961007744285434E-2"/>
    <n v="0.97770232000000001"/>
    <n v="0.10744065946517101"/>
    <n v="1.4310278438819024E-2"/>
    <n v="1.0302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59861399999999998"/>
    <n v="0.35256270000000001"/>
    <n v="0.185"/>
    <n v="1.2E-2"/>
    <n v="0"/>
    <n v="-6.6E-3"/>
    <n v="3.5759639999999995E-2"/>
    <n v="0"/>
    <n v="3.9657360000000003E-2"/>
    <n v="7.4029218999999988E-3"/>
    <n v="3.9359640000000251E-2"/>
    <n v="4.6329419758378322E-2"/>
    <n v="8.8974096044040107E-2"/>
    <n v="2.5950079034599352E-2"/>
    <n v="-1.3467338715944909E-4"/>
    <n v="0"/>
    <n v="-1.3467338715944909E-4"/>
    <n v="1.1078605494458566E-2"/>
    <n v="0"/>
    <n v="1.0830379781243106E-2"/>
    <n v="0"/>
    <n v="9.7181627390995097E-3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2665431600000003"/>
    <n v="0.29620144798910231"/>
    <n v="0"/>
    <n v="4.5144602750836822E-2"/>
    <n v="0"/>
    <n v="2.2820871288987681E-2"/>
    <n v="0"/>
    <n v="5.1945411838603692E-3"/>
    <n v="0"/>
    <n v="0.32248699987971224"/>
    <n v="8.725868019058261E-2"/>
    <n v="4.2909041127166175E-2"/>
    <n v="1.7003635674068863E-2"/>
    <n v="0.15241182329567057"/>
    <s v=""/>
    <n v="0.11506450090014538"/>
    <s v=""/>
  </r>
  <r>
    <x v="6"/>
    <d v="2020-08-01T00:00:00"/>
    <x v="1"/>
    <x v="31"/>
    <n v="1.3946906089"/>
    <n v="0.21061892679687319"/>
    <n v="6.2568825024706412E-2"/>
    <n v="1.1196887400703508E-2"/>
    <n v="1.6027272727272726"/>
    <n v="0.37955058818238407"/>
    <n v="0.21325352800806613"/>
    <n v="8.4506323171208847E-2"/>
    <n v="1.3166118600000003"/>
    <n v="0.13663349096881111"/>
    <n v="1.7699846941451026E-2"/>
    <n v="1.3238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70821199999999995"/>
    <n v="0.36719999999999997"/>
    <n v="0.16"/>
    <n v="0.06"/>
    <n v="7.6150019999999985E-2"/>
    <n v="2.3999999999999998E-3"/>
    <n v="1.1453759999999995E-2"/>
    <n v="0"/>
    <n v="0"/>
    <n v="7.2043488999999992E-3"/>
    <n v="2.0704800000000585E-3"/>
    <n v="6.9567247649420461E-2"/>
    <n v="8.8213871536146488E-2"/>
    <n v="2.3184901235858559E-2"/>
    <n v="4.3250059968002438E-4"/>
    <n v="2.5095064425786896E-2"/>
    <n v="4.3250059968002438E-4"/>
    <n v="3.116296064926537E-3"/>
    <n v="0"/>
    <n v="0"/>
    <n v="0"/>
    <n v="5.7654468537420272E-4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1899591599999999"/>
    <n v="0.33286496494156759"/>
    <n v="0"/>
    <n v="5.0267536926749706E-2"/>
    <n v="0"/>
    <n v="1.4933039353229975E-2"/>
    <n v="0"/>
    <n v="2.6723142095503166E-3"/>
    <n v="0"/>
    <n v="0.36846699986256176"/>
    <n v="8.725868019058261E-2"/>
    <n v="4.9026986070767338E-2"/>
    <n v="1.9428003689814267E-2"/>
    <n v="0.15101480246073318"/>
    <s v=""/>
    <n v="5.3161829143218937E-2"/>
    <s v=""/>
  </r>
  <r>
    <x v="6"/>
    <d v="2020-08-01T00:00:00"/>
    <x v="1"/>
    <x v="32"/>
    <n v="1.6429374600600002"/>
    <n v="0.23919383526390658"/>
    <n v="9.3694607920176282E-2"/>
    <n v="1.8871640675846783E-2"/>
    <n v="1.5027272727272725"/>
    <n v="0.37955058818238407"/>
    <n v="0.19994786261902059"/>
    <n v="7.9233665457747154E-2"/>
    <n v="1.44887086"/>
    <n v="0.10833464196712822"/>
    <n v="1.6962220543361963E-2"/>
    <n v="1.1979999999999999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85432747923120034"/>
    <n v="0.39430499041440015"/>
    <n v="0.16429374600600008"/>
    <n v="6.5717498402400029E-2"/>
    <n v="8.214687300300004E-2"/>
    <n v="0"/>
    <n v="1.6429374600600007E-2"/>
    <n v="1.6429374600600007E-2"/>
    <n v="3.2858749201200015E-2"/>
    <n v="1.6429374600600007E-2"/>
    <n v="-4.7531423241764514E-16"/>
    <n v="7.5930345610467062E-2"/>
    <n v="9.3526649308388693E-2"/>
    <n v="2.3770435047408812E-2"/>
    <n v="1.3751377854694666E-4"/>
    <n v="2.7071313577950742E-2"/>
    <n v="1.3751377854694666E-4"/>
    <n v="5.0551549245034452E-3"/>
    <n v="3.8976585962992817E-3"/>
    <n v="9.8047644203415919E-3"/>
    <n v="0"/>
    <n v="-1.375137785469549E-4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1899591599999999"/>
    <n v="0"/>
    <n v="0.39211300094390422"/>
    <n v="0"/>
    <n v="5.7087390623613281E-2"/>
    <n v="0"/>
    <n v="2.236169956371992E-2"/>
    <n v="0"/>
    <n v="4.5040154223953783E-3"/>
    <n v="0.345476999871137"/>
    <n v="8.725868019058261E-2"/>
    <n v="4.596801359896676E-2"/>
    <n v="1.821581968194157E-2"/>
    <s v=""/>
    <n v="0.1455891298839648"/>
    <s v=""/>
    <n v="7.8896852232940642E-2"/>
  </r>
  <r>
    <x v="6"/>
    <d v="2020-08-01T00:00:00"/>
    <x v="1"/>
    <x v="33"/>
    <n v="1.5929374600599999"/>
    <n v="0.23093953908662226"/>
    <n v="8.1206112356753485E-2"/>
    <n v="1.5410262419409626E-2"/>
    <n v="1.5027272727272725"/>
    <n v="0.37955058818238407"/>
    <n v="0.19994786261902059"/>
    <n v="7.9233665457747154E-2"/>
    <n v="1.5170520100000002"/>
    <n v="0.12531880093308187"/>
    <n v="1.8893508981113822E-2"/>
    <n v="1.5239000000000001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82832747923120009"/>
    <n v="0.39823436501500004"/>
    <n v="0.15929374600600002"/>
    <n v="6.3717498402400014E-2"/>
    <n v="7.964687300300001E-2"/>
    <n v="0"/>
    <n v="1.5929374600600003E-2"/>
    <n v="1.5929374600600003E-2"/>
    <n v="1.5929374600600003E-2"/>
    <n v="1.5929374600600003E-2"/>
    <n v="-2.6367796834847468E-16"/>
    <n v="7.3619535021009361E-2"/>
    <n v="9.4458672105983424E-2"/>
    <n v="2.3047022390954412E-2"/>
    <n v="1.3332878119038492E-4"/>
    <n v="2.6247444312197853E-2"/>
    <n v="1.3332878119038492E-4"/>
    <n v="4.9013099046108779E-3"/>
    <n v="3.7790400033506201E-3"/>
    <n v="4.7531865673253347E-3"/>
    <n v="0"/>
    <n v="-1.3332878119037134E-4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1899591599999999"/>
    <n v="0"/>
    <n v="0.38017971040557824"/>
    <n v="0"/>
    <n v="5.511737233415475E-2"/>
    <n v="0"/>
    <n v="1.9381122644821551E-2"/>
    <n v="0"/>
    <n v="3.6779027744532062E-3"/>
    <n v="0.345476999871137"/>
    <n v="8.725868019058261E-2"/>
    <n v="4.596801359896676E-2"/>
    <n v="1.821581968194157E-2"/>
    <s v=""/>
    <n v="0.14497715376592604"/>
    <s v=""/>
    <n v="6.6728557960919144E-2"/>
  </r>
  <r>
    <x v="6"/>
    <d v="2020-08-01T00:00:00"/>
    <x v="1"/>
    <x v="34"/>
    <n v="1.69293746006"/>
    <n v="0.25487235183552304"/>
    <n v="7.5723564430304452E-2"/>
    <n v="1.337992941942788E-2"/>
    <n v="1.5027272727272725"/>
    <n v="0.37955058818238407"/>
    <n v="0.19994786261902062"/>
    <n v="7.9233665457747154E-2"/>
    <n v="1.2427004019999999"/>
    <n v="0.11064000399902175"/>
    <n v="1.4605960604696924E-2"/>
    <n v="1.1686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86339810463060007"/>
    <n v="0.49095186341739999"/>
    <n v="0.169293746006"/>
    <n v="3.3858749201200002E-2"/>
    <n v="8.4646873003000001E-2"/>
    <n v="0"/>
    <n v="1.6929374600600001E-2"/>
    <n v="1.6929374600600001E-2"/>
    <n v="0"/>
    <n v="1.6929374600600001E-2"/>
    <n v="-4.8572257327350599E-17"/>
    <n v="7.6736518580695398E-2"/>
    <n v="0.11645067618566515"/>
    <n v="2.4493847703863196E-2"/>
    <n v="7.0849387951754162E-5"/>
    <n v="2.7895182843703611E-2"/>
    <n v="7.0849387951754162E-5"/>
    <n v="5.2089999443960091E-3"/>
    <n v="4.0162771892479415E-3"/>
    <n v="0"/>
    <n v="0"/>
    <n v="-7.0849387951791784E-5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1899591599999999"/>
    <n v="0"/>
    <n v="0.40404629148223009"/>
    <n v="0"/>
    <n v="6.0829316492794418E-2"/>
    <n v="0"/>
    <n v="1.8072625898889298E-2"/>
    <n v="0"/>
    <n v="3.1933317028865456E-3"/>
    <n v="0.345476999871137"/>
    <n v="8.725868019058261E-2"/>
    <n v="4.5968013598966767E-2"/>
    <n v="1.821581968194157E-2"/>
    <s v=""/>
    <n v="0.15055036458729551"/>
    <s v=""/>
    <n v="5.2496590246329897E-2"/>
  </r>
  <r>
    <x v="6"/>
    <d v="2020-08-01T00:00:00"/>
    <x v="1"/>
    <x v="35"/>
    <n v="1.4929374600600001"/>
    <n v="0.22581474557253745"/>
    <n v="7.5914305043028263E-2"/>
    <n v="1.4622829901592445E-2"/>
    <n v="1.4027272727272724"/>
    <n v="0.37955058818238407"/>
    <n v="0.18664219722997499"/>
    <n v="7.3961007744285434E-2"/>
    <n v="1.663676964"/>
    <n v="0.12904232677212368"/>
    <n v="1.8942297078436133E-2"/>
    <n v="6.2482999999999997E-2"/>
    <s v="Takaful Future Smart"/>
    <s v="LifeSelect Single"/>
    <s v="Future Secure"/>
    <s v="Retirement Regular"/>
    <s v="Takaful Future Select"/>
    <s v="LifeSelect Regular"/>
    <s v="Protector "/>
    <s v="Education Regular"/>
    <s v="Protector (Premier)"/>
    <s v="Takaful Card Protector"/>
    <n v="0.76139810463060009"/>
    <n v="0.41802248881680004"/>
    <n v="0.14929374600600001"/>
    <n v="2.9858749201200002E-2"/>
    <n v="7.4646873003000005E-2"/>
    <n v="0"/>
    <n v="2.9858749201200002E-2"/>
    <n v="1.4929374600600001E-2"/>
    <n v="0"/>
    <n v="1.4929374600600001E-2"/>
    <n v="-9.0205620750793969E-17"/>
    <n v="6.7671030883592193E-2"/>
    <n v="9.9152289889864104E-2"/>
    <n v="2.160019707804562E-2"/>
    <n v="6.2479393238630714E-5"/>
    <n v="2.4599705780692087E-2"/>
    <n v="6.2479393238630714E-5"/>
    <n v="9.1872397296514918E-3"/>
    <n v="3.5418028174532975E-3"/>
    <n v="0"/>
    <n v="0"/>
    <n v="-6.2479393238610344E-5"/>
    <s v="Traditional Non Par"/>
    <s v="Unit Linked"/>
    <s v="Traditional Non Par"/>
    <s v="Unit Linked"/>
    <s v="Traditional Non Par"/>
    <s v="Traditional Non Par"/>
    <s v="Traditional Non Par"/>
    <s v="Unit Linked"/>
    <s v="Traditional Non Par"/>
    <s v="Unit Linked"/>
    <n v="4.6851184931659871E-2"/>
    <n v="0.01"/>
    <n v="3.202217055199142E-2"/>
    <n v="0"/>
    <n v="0.15"/>
    <n v="0.17"/>
    <n v="0.62"/>
    <n v="0.06"/>
    <n v="0.62"/>
    <n v="0"/>
    <s v="MYR"/>
    <n v="4.1899591599999999"/>
    <n v="0"/>
    <n v="0.35631312932892645"/>
    <n v="0"/>
    <n v="5.3894259335104701E-2"/>
    <n v="0"/>
    <n v="1.8118149161871131E-2"/>
    <n v="0"/>
    <n v="3.4899695541644482E-3"/>
    <n v="0.32248699987971224"/>
    <n v="8.725868019058261E-2"/>
    <n v="4.2909041127166175E-2"/>
    <n v="1.7003635674068863E-2"/>
    <s v=""/>
    <n v="0.15125532824627638"/>
    <s v=""/>
    <n v="6.4755868198585906E-2"/>
  </r>
  <r>
    <x v="6"/>
    <d v="2020-08-01T00:00:00"/>
    <x v="3"/>
    <x v="24"/>
    <n v="2.7424079999999972E-2"/>
    <n v="2.1766332299005767E-2"/>
    <n v="2.7424079999999972E-2"/>
    <n v="2.1766332299005767E-2"/>
    <n v="3.4500000000000003E-2"/>
    <n v="2.3935043794185581E-2"/>
    <n v="8.6250000000000007E-3"/>
    <n v="2.3935043794185581E-2"/>
    <n v="0"/>
    <n v="0"/>
    <n v="0"/>
    <n v="0"/>
    <s v="FWD Protect Direct"/>
    <s v="FWD Care Direct"/>
    <s v="FWD MedSecure Direct"/>
    <n v="0"/>
    <n v="0"/>
    <n v="0"/>
    <n v="0"/>
    <n v="0"/>
    <n v="0"/>
    <n v="0"/>
    <n v="1.6871879999999975E-2"/>
    <n v="1.0552199999999998E-2"/>
    <n v="0"/>
    <n v="0"/>
    <n v="0"/>
    <n v="0"/>
    <n v="0"/>
    <n v="0"/>
    <n v="0"/>
    <n v="0"/>
    <n v="0"/>
    <n v="1.3072330227125699E-2"/>
    <n v="8.6940020718800689E-3"/>
    <n v="0"/>
    <n v="0"/>
    <n v="0"/>
    <n v="0"/>
    <n v="0"/>
    <n v="0"/>
    <n v="0"/>
    <n v="0"/>
    <n v="0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0773475799999996"/>
    <n v="6.7259608021938552E-3"/>
    <n v="0"/>
    <n v="5.3383558482413629E-3"/>
    <n v="0"/>
    <n v="6.7259608021938552E-3"/>
    <n v="0"/>
    <n v="5.3383558482413629E-3"/>
    <n v="0"/>
    <n v="8.3388556136102972E-3"/>
    <n v="5.7852427334826872E-3"/>
    <n v="2.0847139034025743E-3"/>
    <n v="5.7852427334826872E-3"/>
    <n v="0.79369416582090591"/>
    <s v=""/>
    <n v="1"/>
    <s v=""/>
  </r>
  <r>
    <x v="6"/>
    <d v="2020-08-01T00:00:00"/>
    <x v="3"/>
    <x v="25"/>
    <n v="3.4804939999999993E-2"/>
    <n v="2.7440679142157219E-2"/>
    <n v="3.4804939999999993E-2"/>
    <n v="2.7440679142157219E-2"/>
    <n v="3.4500000000000003E-2"/>
    <n v="2.3935043794185581E-2"/>
    <n v="8.6250000000000007E-3"/>
    <n v="2.3935043794185581E-2"/>
    <n v="0"/>
    <n v="0"/>
    <n v="0"/>
    <n v="0"/>
    <s v="FWD Protect Direct"/>
    <s v="FWD Care Direct"/>
    <s v="FWD MedSecure Direct"/>
    <n v="0"/>
    <n v="0"/>
    <n v="0"/>
    <n v="0"/>
    <n v="0"/>
    <n v="0"/>
    <n v="0"/>
    <n v="2.4815159999999996E-2"/>
    <n v="9.9897800000000002E-3"/>
    <n v="0"/>
    <n v="0"/>
    <n v="0"/>
    <n v="0"/>
    <n v="0"/>
    <n v="0"/>
    <n v="0"/>
    <n v="0"/>
    <n v="-3.4694469519536142E-18"/>
    <n v="2.0625982806510922E-2"/>
    <n v="6.8146963356462966E-3"/>
    <n v="0"/>
    <n v="0"/>
    <n v="0"/>
    <n v="0"/>
    <n v="0"/>
    <n v="0"/>
    <n v="0"/>
    <n v="0"/>
    <n v="8.6736173798840355E-19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1595498400000004"/>
    <n v="8.3674775730058302E-3"/>
    <n v="0"/>
    <n v="6.5970309763513299E-3"/>
    <n v="0"/>
    <n v="8.3674775730058302E-3"/>
    <n v="0"/>
    <n v="6.5970309763513299E-3"/>
    <n v="0"/>
    <n v="8.3388556136102972E-3"/>
    <n v="5.7852427334826872E-3"/>
    <n v="2.0847139034025743E-3"/>
    <n v="5.7852427334826872E-3"/>
    <n v="0.78841334425967191"/>
    <s v=""/>
    <n v="1"/>
    <s v=""/>
  </r>
  <r>
    <x v="6"/>
    <d v="2020-08-01T00:00:00"/>
    <x v="3"/>
    <x v="26"/>
    <n v="4.279119E-2"/>
    <n v="3.5918295349270289E-2"/>
    <n v="4.279119E-2"/>
    <n v="3.5918295349270289E-2"/>
    <n v="5.4158249999999998E-2"/>
    <n v="3.7573335813520313E-2"/>
    <n v="1.3539562499999998E-2"/>
    <n v="3.7573335813520313E-2"/>
    <n v="0"/>
    <n v="0"/>
    <n v="0"/>
    <n v="0"/>
    <s v="FWD Protect Direct"/>
    <s v="FWD Care Direct"/>
    <s v="FWD MedSecure Direct"/>
    <n v="0"/>
    <n v="0"/>
    <n v="0"/>
    <n v="0"/>
    <n v="0"/>
    <n v="0"/>
    <n v="0"/>
    <n v="3.3114399999999995E-2"/>
    <n v="9.6767900000000046E-3"/>
    <n v="0"/>
    <n v="0"/>
    <n v="0"/>
    <n v="0"/>
    <n v="0"/>
    <n v="0"/>
    <n v="0"/>
    <n v="0"/>
    <n v="0"/>
    <n v="2.9218062859121253E-2"/>
    <n v="6.700232490149039E-3"/>
    <n v="0"/>
    <n v="0"/>
    <n v="0"/>
    <n v="0"/>
    <n v="0"/>
    <n v="0"/>
    <n v="0"/>
    <n v="0"/>
    <n v="-2.6020852139652106E-18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2902567500000002"/>
    <n v="9.9740394324885091E-3"/>
    <n v="0"/>
    <n v="8.3720619632543635E-3"/>
    <n v="0"/>
    <n v="9.9740394324885091E-3"/>
    <n v="0"/>
    <n v="8.3720619632543635E-3"/>
    <n v="0"/>
    <n v="1.3090371798139416E-2"/>
    <n v="9.0816991962503965E-3"/>
    <n v="3.2725929495348535E-3"/>
    <n v="9.0816991962503965E-3"/>
    <n v="0.83938528816960423"/>
    <s v=""/>
    <n v="1"/>
    <s v=""/>
  </r>
  <r>
    <x v="6"/>
    <d v="2020-08-01T00:00:00"/>
    <x v="3"/>
    <x v="27"/>
    <n v="3.4921630000000002E-2"/>
    <n v="3.0683255824556707E-2"/>
    <n v="3.4921630000000002E-2"/>
    <n v="3.0683255824556707E-2"/>
    <n v="3.8746921119999958E-2"/>
    <n v="2.6881427649189948E-2"/>
    <n v="9.6867302799999895E-3"/>
    <n v="2.6881427649189948E-2"/>
    <n v="0"/>
    <n v="0"/>
    <n v="0"/>
    <n v="0"/>
    <s v="FWD Protect Direct"/>
    <s v="FWD Care Direct"/>
    <s v="FWD MedSecure Direct"/>
    <n v="0"/>
    <n v="0"/>
    <n v="0"/>
    <n v="0"/>
    <n v="0"/>
    <n v="0"/>
    <n v="0"/>
    <n v="2.0610960000000008E-2"/>
    <n v="7.227799999999996E-3"/>
    <n v="7.0828700000000007E-3"/>
    <n v="0"/>
    <n v="0"/>
    <n v="0"/>
    <n v="0"/>
    <n v="0"/>
    <n v="0"/>
    <n v="0"/>
    <n v="-2.6020852139652106E-18"/>
    <n v="1.4623678603550528E-2"/>
    <n v="5.3443034183095987E-3"/>
    <n v="1.0715273802696582E-2"/>
    <n v="0"/>
    <n v="0"/>
    <n v="0"/>
    <n v="0"/>
    <n v="0"/>
    <n v="0"/>
    <n v="0"/>
    <n v="-3.4694469519536142E-18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3529172100000002"/>
    <n v="8.0225807924336791E-3"/>
    <n v="0"/>
    <n v="7.0488948776851893E-3"/>
    <n v="0"/>
    <n v="8.0225807924336791E-3"/>
    <n v="0"/>
    <n v="7.0488948776851893E-3"/>
    <n v="0"/>
    <n v="9.3653617591775949E-3"/>
    <n v="6.4974012711393227E-3"/>
    <n v="2.3413404397943987E-3"/>
    <n v="6.4974012711393227E-3"/>
    <n v="0.87863183432608116"/>
    <s v=""/>
    <n v="1"/>
    <s v=""/>
  </r>
  <r>
    <x v="6"/>
    <d v="2020-08-01T00:00:00"/>
    <x v="3"/>
    <x v="28"/>
    <n v="2.6193550000000017E-2"/>
    <n v="2.0646244628434861E-2"/>
    <n v="2.6193550000000017E-2"/>
    <n v="2.0646244628434861E-2"/>
    <n v="3.9707078880000003E-2"/>
    <n v="2.7547555708173369E-2"/>
    <n v="9.9267697200000008E-3"/>
    <n v="2.7547555708173369E-2"/>
    <n v="0"/>
    <n v="0"/>
    <n v="0"/>
    <n v="0"/>
    <s v="FWD Protect Direct"/>
    <s v="FWD Care Direct"/>
    <s v="FWD MedSecure Direct"/>
    <n v="0"/>
    <n v="0"/>
    <n v="0"/>
    <n v="0"/>
    <n v="0"/>
    <n v="0"/>
    <n v="0"/>
    <n v="1.936015000000001E-2"/>
    <n v="6.8334000000000086E-3"/>
    <n v="0"/>
    <n v="0"/>
    <n v="0"/>
    <n v="0"/>
    <n v="0"/>
    <n v="0"/>
    <n v="0"/>
    <n v="0"/>
    <n v="-1.7347234759768071E-18"/>
    <n v="1.5754895664019379E-2"/>
    <n v="4.89134896441548E-3"/>
    <n v="0"/>
    <n v="0"/>
    <n v="0"/>
    <n v="0"/>
    <n v="0"/>
    <n v="0"/>
    <n v="0"/>
    <n v="0"/>
    <n v="1.7347234759768071E-18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3369319300000004"/>
    <n v="6.0396497853264699E-3"/>
    <n v="0"/>
    <n v="4.7605646022751526E-3"/>
    <n v="0"/>
    <n v="6.0396497853264699E-3"/>
    <n v="0"/>
    <n v="4.7605646022751526E-3"/>
    <n v="0"/>
    <n v="9.5974376121320242E-3"/>
    <n v="6.658408392995474E-3"/>
    <n v="2.3993594030330061E-3"/>
    <n v="6.658408392995474E-3"/>
    <n v="0.78821865033318694"/>
    <s v=""/>
    <n v="1"/>
    <s v=""/>
  </r>
  <r>
    <x v="6"/>
    <d v="2020-08-01T00:00:00"/>
    <x v="3"/>
    <x v="29"/>
    <n v="4.0242600000000073E-2"/>
    <n v="3.305448292449361E-2"/>
    <n v="4.0242600000000073E-2"/>
    <n v="3.305448292449361E-2"/>
    <n v="6.4718250000000005E-2"/>
    <n v="4.4899540522697123E-2"/>
    <n v="1.6179562500000001E-2"/>
    <n v="4.4899540522697123E-2"/>
    <n v="0"/>
    <n v="0"/>
    <n v="0"/>
    <n v="0"/>
    <s v="FWD Protect Direct"/>
    <s v="FWD Care Direct"/>
    <s v="FWD MedSecure Direct"/>
    <n v="0"/>
    <n v="0"/>
    <n v="0"/>
    <n v="0"/>
    <n v="0"/>
    <n v="0"/>
    <n v="0"/>
    <n v="3.4845600000000081E-2"/>
    <n v="1.8278399999999966E-3"/>
    <n v="3.5691599999999979E-3"/>
    <n v="0"/>
    <n v="0"/>
    <n v="0"/>
    <n v="0"/>
    <n v="0"/>
    <n v="0"/>
    <n v="0"/>
    <n v="-2.1684043449710089E-18"/>
    <n v="2.8302869470660574E-2"/>
    <n v="9.1548041501986882E-4"/>
    <n v="3.8361330388131647E-3"/>
    <n v="0"/>
    <n v="0"/>
    <n v="0"/>
    <n v="0"/>
    <n v="0"/>
    <n v="0"/>
    <n v="0"/>
    <n v="1.7347234759768071E-18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2757296699999996"/>
    <n v="9.4118672380894639E-3"/>
    <n v="0"/>
    <n v="7.7307232859961453E-3"/>
    <n v="0"/>
    <n v="9.4118672380894639E-3"/>
    <n v="0"/>
    <n v="7.7307232859961453E-3"/>
    <n v="0"/>
    <n v="1.5642786733783613E-2"/>
    <n v="1.085248653728162E-2"/>
    <n v="3.9106966834459031E-3"/>
    <n v="1.085248653728162E-2"/>
    <n v="0.82138040098039278"/>
    <s v=""/>
    <n v="1"/>
    <s v=""/>
  </r>
  <r>
    <x v="6"/>
    <d v="2020-08-01T00:00:00"/>
    <x v="3"/>
    <x v="30"/>
    <n v="4.851511999999996E-2"/>
    <n v="3.7989274848562085E-2"/>
    <n v="4.851511999999996E-2"/>
    <n v="3.7989274848562085E-2"/>
    <n v="6.5678249999999994E-2"/>
    <n v="4.5565559132622273E-2"/>
    <n v="1.6419562499999998E-2"/>
    <n v="4.5565559132622273E-2"/>
    <n v="0"/>
    <n v="0"/>
    <n v="0"/>
    <n v="0"/>
    <s v="FWD Protect Direct"/>
    <s v="FWD Care Direct"/>
    <s v="FWD MedSecure Direct"/>
    <n v="0"/>
    <n v="0"/>
    <n v="0"/>
    <n v="0"/>
    <n v="0"/>
    <n v="0"/>
    <n v="0"/>
    <n v="2.906823999999996E-2"/>
    <n v="1.4420799999999996E-2"/>
    <n v="5.0260800000000013E-3"/>
    <n v="0"/>
    <n v="0"/>
    <n v="0"/>
    <n v="0"/>
    <n v="0"/>
    <n v="0"/>
    <n v="0"/>
    <n v="2.6020852139652106E-18"/>
    <n v="2.1961112091515082E-2"/>
    <n v="8.9205907586487956E-3"/>
    <n v="7.107571998398207E-3"/>
    <n v="0"/>
    <n v="0"/>
    <n v="0"/>
    <n v="0"/>
    <n v="0"/>
    <n v="0"/>
    <n v="0"/>
    <n v="8.6736173798840355E-19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2665431600000003"/>
    <n v="1.1371060406664199E-2"/>
    <n v="0"/>
    <n v="8.9039940354340829E-3"/>
    <n v="0"/>
    <n v="1.1371060406664199E-2"/>
    <n v="0"/>
    <n v="8.9039940354340829E-3"/>
    <n v="0"/>
    <n v="1.5099429669367911E-2"/>
    <n v="1.047552204068249E-2"/>
    <n v="3.7748574173419778E-3"/>
    <n v="1.047552204068249E-2"/>
    <n v="0.78303990278828783"/>
    <s v=""/>
    <n v="1"/>
    <s v=""/>
  </r>
  <r>
    <x v="6"/>
    <d v="2020-08-01T00:00:00"/>
    <x v="3"/>
    <x v="31"/>
    <n v="3.7134881164679764E-2"/>
    <n v="3.7134881164679764E-2"/>
    <n v="3.7134881164679764E-2"/>
    <n v="3.7134881164679764E-2"/>
    <n v="6.6638249999999996E-2"/>
    <n v="4.623157774254745E-2"/>
    <n v="1.6659562499999999E-2"/>
    <n v="4.623157774254745E-2"/>
    <n v="0"/>
    <n v="0"/>
    <n v="0"/>
    <n v="9.77E-4"/>
    <s v="FWD Protect Direct"/>
    <s v="FWD Care Direct"/>
    <s v="FWD MedSecure Direct"/>
    <n v="0"/>
    <n v="0"/>
    <n v="0"/>
    <n v="0"/>
    <n v="0"/>
    <n v="0"/>
    <n v="0"/>
    <n v="2.4701085829119198E-2"/>
    <n v="6.7734673929978522E-3"/>
    <n v="5.6603279425627116E-3"/>
    <n v="0"/>
    <n v="0"/>
    <n v="0"/>
    <n v="0"/>
    <n v="0"/>
    <n v="0"/>
    <n v="0"/>
    <n v="2.6020852139652106E-18"/>
    <n v="2.4701085829119198E-2"/>
    <n v="6.7734673929978522E-3"/>
    <n v="5.6603279425627116E-3"/>
    <n v="0"/>
    <n v="0"/>
    <n v="0"/>
    <n v="0"/>
    <n v="0"/>
    <n v="0"/>
    <n v="0"/>
    <n v="2.6020852139652106E-18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1899591599999999"/>
    <n v="8.8628265208866054E-3"/>
    <n v="0"/>
    <n v="8.8628265208866054E-3"/>
    <n v="0"/>
    <n v="8.8628265208866054E-3"/>
    <n v="0"/>
    <n v="8.8628265208866054E-3"/>
    <n v="0"/>
    <n v="1.5320133669285588E-2"/>
    <n v="1.0628639719047176E-2"/>
    <n v="3.8300334173213971E-3"/>
    <n v="1.0628639719047176E-2"/>
    <n v="1"/>
    <s v=""/>
    <n v="1"/>
    <s v=""/>
  </r>
  <r>
    <x v="6"/>
    <d v="2020-08-01T00:00:00"/>
    <x v="3"/>
    <x v="32"/>
    <n v="6.0999999999999999E-2"/>
    <n v="5.088989059506336E-2"/>
    <n v="6.0999999999999999E-2"/>
    <n v="5.088989059506336E-2"/>
    <n v="6.6638249999999996E-2"/>
    <n v="4.623157774254745E-2"/>
    <n v="1.6659562499999999E-2"/>
    <n v="4.623157774254745E-2"/>
    <n v="0"/>
    <n v="0"/>
    <n v="0"/>
    <n v="0"/>
    <s v="FWD Protect Direct"/>
    <s v="FWD Care Direct"/>
    <s v="FWD MedSecure Direct"/>
    <n v="0"/>
    <n v="0"/>
    <n v="0"/>
    <n v="0"/>
    <n v="0"/>
    <n v="0"/>
    <n v="0"/>
    <n v="4.0016000000000003E-2"/>
    <n v="1.5006E-2"/>
    <n v="5.9779999999999998E-3"/>
    <n v="0"/>
    <n v="0"/>
    <n v="0"/>
    <n v="0"/>
    <n v="0"/>
    <n v="0"/>
    <n v="0"/>
    <n v="-4.3368086899420177E-18"/>
    <n v="3.2149366338464262E-2"/>
    <n v="1.0482043131962913E-2"/>
    <n v="8.2584811246361797E-3"/>
    <n v="0"/>
    <n v="0"/>
    <n v="0"/>
    <n v="0"/>
    <n v="0"/>
    <n v="0"/>
    <n v="0"/>
    <n v="5.2041704279304213E-18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1899591599999999"/>
    <n v="0"/>
    <n v="1.4558614456757617E-2"/>
    <n v="0"/>
    <n v="1.2145676998690211E-2"/>
    <n v="0"/>
    <n v="1.4558614456757617E-2"/>
    <n v="0"/>
    <n v="1.2145676998690211E-2"/>
    <n v="1.5320133669285588E-2"/>
    <n v="1.0628639719047176E-2"/>
    <n v="3.8300334173213971E-3"/>
    <n v="1.0628639719047176E-2"/>
    <s v=""/>
    <n v="0.83426050155841569"/>
    <s v=""/>
    <n v="1"/>
  </r>
  <r>
    <x v="6"/>
    <d v="2020-08-01T00:00:00"/>
    <x v="3"/>
    <x v="33"/>
    <n v="6.1120000000000001E-2"/>
    <n v="5.1035021318723318E-2"/>
    <n v="6.1120000000000001E-2"/>
    <n v="5.1035021318723318E-2"/>
    <n v="6.7598249999999999E-2"/>
    <n v="4.6897596352472606E-2"/>
    <n v="1.68995625E-2"/>
    <n v="4.6897596352472606E-2"/>
    <n v="3.5338340000000003E-2"/>
    <n v="3.1042849527338504E-2"/>
    <n v="0"/>
    <n v="3.3885999999999999E-2"/>
    <s v="FWD Protect Direct"/>
    <s v="FWD Care Direct"/>
    <s v="FWD MedSecure Direct"/>
    <n v="0"/>
    <n v="0"/>
    <n v="0"/>
    <n v="0"/>
    <n v="0"/>
    <n v="0"/>
    <n v="0"/>
    <n v="3.9727999999999999E-2"/>
    <n v="1.528E-2"/>
    <n v="6.1120000000000002E-3"/>
    <n v="0"/>
    <n v="0"/>
    <n v="0"/>
    <n v="0"/>
    <n v="0"/>
    <n v="0"/>
    <n v="0"/>
    <n v="8.6736173798840355E-19"/>
    <n v="3.1917983453981107E-2"/>
    <n v="1.0673438561668219E-2"/>
    <n v="8.4435993030739943E-3"/>
    <n v="0"/>
    <n v="0"/>
    <n v="0"/>
    <n v="0"/>
    <n v="0"/>
    <n v="0"/>
    <n v="0"/>
    <n v="-1.7347234759768071E-18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1899591599999999"/>
    <n v="0"/>
    <n v="1.45872543540496E-2"/>
    <n v="0"/>
    <n v="1.2180314740519647E-2"/>
    <n v="0"/>
    <n v="1.45872543540496E-2"/>
    <n v="0"/>
    <n v="1.2180314740519647E-2"/>
    <n v="1.5540837669203266E-2"/>
    <n v="1.0781757397411856E-2"/>
    <n v="3.8852094173008164E-3"/>
    <n v="1.0781757397411856E-2"/>
    <s v=""/>
    <n v="0.83499707654979249"/>
    <s v=""/>
    <n v="1"/>
  </r>
  <r>
    <x v="6"/>
    <d v="2020-08-01T00:00:00"/>
    <x v="3"/>
    <x v="34"/>
    <n v="8.0591879999999991E-2"/>
    <n v="6.7469160257214264E-2"/>
    <n v="8.0591879999999991E-2"/>
    <n v="6.7469160257214264E-2"/>
    <n v="6.8558250000000001E-2"/>
    <n v="4.7563614962397784E-2"/>
    <n v="1.71395625E-2"/>
    <n v="4.7563614962397784E-2"/>
    <n v="3.2488469999999998E-2"/>
    <n v="2.3951599278739296E-2"/>
    <n v="8.1911474214833649E-2"/>
    <n v="2.3952000000000001E-2"/>
    <s v="FWD Protect Direct"/>
    <s v="FWD Care Direct"/>
    <s v="FWD MedSecure Direct"/>
    <n v="0"/>
    <n v="0"/>
    <n v="0"/>
    <n v="0"/>
    <n v="0"/>
    <n v="0"/>
    <n v="0"/>
    <n v="4.001188E-2"/>
    <n v="1.4608799999999998E-2"/>
    <n v="8.9275999999999991E-3"/>
    <n v="0"/>
    <n v="0"/>
    <n v="0"/>
    <n v="0"/>
    <n v="0"/>
    <n v="0"/>
    <n v="0"/>
    <n v="1.7043599999999992E-2"/>
    <n v="3.2146056277755679E-2"/>
    <n v="1.0204589611236823E-2"/>
    <n v="1.2333291416577779E-2"/>
    <n v="0"/>
    <n v="0"/>
    <n v="0"/>
    <n v="0"/>
    <n v="0"/>
    <n v="0"/>
    <n v="0"/>
    <n v="1.2785222951643981E-2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1899591599999999"/>
    <n v="0"/>
    <n v="1.923452638139795E-2"/>
    <n v="0"/>
    <n v="1.6102581834524198E-2"/>
    <n v="0"/>
    <n v="1.923452638139795E-2"/>
    <n v="0"/>
    <n v="1.6102581834524198E-2"/>
    <n v="1.5761541669120943E-2"/>
    <n v="1.0934875075776541E-2"/>
    <n v="3.9403854172802358E-3"/>
    <n v="1.0934875075776541E-2"/>
    <s v=""/>
    <n v="0.83717069582213832"/>
    <s v=""/>
    <n v="1"/>
  </r>
  <r>
    <x v="6"/>
    <d v="2020-08-01T00:00:00"/>
    <x v="3"/>
    <x v="35"/>
    <n v="8.0563436000000002E-2"/>
    <n v="6.7542457962665295E-2"/>
    <n v="8.0563436000000002E-2"/>
    <n v="6.7542457962665295E-2"/>
    <n v="6.8558250000000001E-2"/>
    <n v="4.7563614962397784E-2"/>
    <n v="1.71395625E-2"/>
    <n v="4.7563614962397784E-2"/>
    <n v="5.9069879999999991E-2"/>
    <n v="4.7125234212090313E-2"/>
    <n v="0.15570217842976775"/>
    <n v="4.7125E-2"/>
    <s v="FWD Protect Direct"/>
    <s v="FWD Care Direct"/>
    <s v="FWD MedSecure Direct"/>
    <n v="0"/>
    <n v="0"/>
    <n v="0"/>
    <n v="0"/>
    <n v="0"/>
    <n v="0"/>
    <n v="0"/>
    <n v="4.0033575999999994E-2"/>
    <n v="1.4888519999999999E-2"/>
    <n v="9.0985400000000004E-3"/>
    <n v="0"/>
    <n v="0"/>
    <n v="0"/>
    <n v="0"/>
    <n v="0"/>
    <n v="0"/>
    <n v="0"/>
    <n v="1.654280000000001E-2"/>
    <n v="3.2163487121720069E-2"/>
    <n v="1.0399980595168097E-2"/>
    <n v="1.2569441427190913E-2"/>
    <n v="0"/>
    <n v="0"/>
    <n v="0"/>
    <n v="0"/>
    <n v="0"/>
    <n v="0"/>
    <n v="0"/>
    <n v="1.2409548818586214E-2"/>
    <s v="Traditional Non Par"/>
    <s v="Traditional Non Par"/>
    <s v="Traditional Non Par"/>
    <n v="0"/>
    <n v="0"/>
    <n v="0"/>
    <n v="0"/>
    <n v="0"/>
    <n v="0"/>
    <n v="0"/>
    <n v="1"/>
    <n v="1"/>
    <n v="1"/>
    <n v="0"/>
    <n v="0"/>
    <n v="0"/>
    <n v="0"/>
    <n v="0"/>
    <n v="0"/>
    <n v="0"/>
    <s v="MYR"/>
    <n v="4.1899591599999999"/>
    <n v="0"/>
    <n v="1.922773777107651E-2"/>
    <n v="0"/>
    <n v="1.6120075490822994E-2"/>
    <n v="0"/>
    <n v="1.922773777107651E-2"/>
    <n v="0"/>
    <n v="1.6120075490822994E-2"/>
    <n v="1.5761541669120943E-2"/>
    <n v="1.0934875075776541E-2"/>
    <n v="3.9403854172802358E-3"/>
    <n v="1.0934875075776541E-2"/>
    <s v=""/>
    <n v="0.83837608369465888"/>
    <s v=""/>
    <n v="1"/>
  </r>
  <r>
    <x v="6"/>
    <d v="2020-08-01T00:00:00"/>
    <x v="7"/>
    <x v="2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773475799999996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20-08-01T00:00:00"/>
    <x v="7"/>
    <x v="25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595498400000004"/>
    <n v="0"/>
    <n v="0"/>
    <n v="0"/>
    <n v="0"/>
    <n v="0"/>
    <n v="0"/>
    <n v="0"/>
    <n v="0"/>
    <n v="0"/>
    <n v="0"/>
    <n v="0"/>
    <n v="0"/>
    <n v="0"/>
    <s v=""/>
    <n v="0"/>
    <s v=""/>
  </r>
  <r>
    <x v="6"/>
    <d v="2020-08-01T00:00:00"/>
    <x v="7"/>
    <x v="26"/>
    <n v="57.477851999999999"/>
    <n v="32.712798995343498"/>
    <n v="0"/>
    <n v="0"/>
    <n v="4.1000000000000005"/>
    <n v="0.41204924041608681"/>
    <n v="0.39638054457659277"/>
    <n v="0.3996709707028865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2902567500000002"/>
    <n v="13.397298891260995"/>
    <n v="0"/>
    <n v="7.6249047321803047"/>
    <n v="0"/>
    <n v="0"/>
    <n v="0"/>
    <n v="0"/>
    <n v="0"/>
    <n v="0.99099443524064401"/>
    <n v="9.9594757145725923E-2"/>
    <n v="9.5807539978794987E-2"/>
    <n v="9.6602855583850483E-2"/>
    <n v="0.56913746525084996"/>
    <s v=""/>
    <n v="0"/>
    <s v=""/>
  </r>
  <r>
    <x v="6"/>
    <d v="2020-08-01T00:00:00"/>
    <x v="7"/>
    <x v="27"/>
    <n v="19.298435999999999"/>
    <n v="10.342963827999744"/>
    <n v="0"/>
    <n v="0"/>
    <n v="4.3"/>
    <n v="0.43214920336321294"/>
    <n v="0.41571618089740214"/>
    <n v="0.4191671156152224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3529172100000002"/>
    <n v="4.4334488962173477"/>
    <n v="0"/>
    <n v="2.3760993671643353"/>
    <n v="0"/>
    <n v="0"/>
    <n v="0"/>
    <n v="0"/>
    <n v="0"/>
    <n v="1.0393356272036021"/>
    <n v="0.10445303798210277"/>
    <n v="0.10048107851434596"/>
    <n v="0.10131519000257488"/>
    <n v="0.53594829280464729"/>
    <s v=""/>
    <n v="0"/>
    <s v=""/>
  </r>
  <r>
    <x v="6"/>
    <d v="2020-08-01T00:00:00"/>
    <x v="7"/>
    <x v="28"/>
    <n v="1.975848"/>
    <n v="1.0939338007913082"/>
    <n v="0"/>
    <n v="0"/>
    <n v="4.3"/>
    <n v="0.43214920336321294"/>
    <n v="0.41571618089740214"/>
    <n v="0.4191671156152224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3369319300000004"/>
    <n v="0.45558658330152757"/>
    <n v="0"/>
    <n v="0.25223679284062639"/>
    <n v="0"/>
    <n v="0"/>
    <n v="0"/>
    <n v="0"/>
    <n v="0"/>
    <n v="1.0393356272036021"/>
    <n v="0.10445303798210277"/>
    <n v="0.10048107851434596"/>
    <n v="0.10131519000257488"/>
    <n v="0.5536528117503513"/>
    <s v=""/>
    <n v="0"/>
    <s v=""/>
  </r>
  <r>
    <x v="6"/>
    <d v="2020-08-01T00:00:00"/>
    <x v="7"/>
    <x v="29"/>
    <n v="1.3928737120000001"/>
    <n v="0.82564792015180644"/>
    <n v="5.0001723680000006E-2"/>
    <n v="2.3666785089444455E-2"/>
    <n v="5.1800000000000006"/>
    <n v="0.75220315212408406"/>
    <n v="0.96402275155295847"/>
    <n v="0.6657336979296887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2757296699999996"/>
    <n v="0.32576280997671214"/>
    <n v="0"/>
    <n v="0.19310105733410562"/>
    <n v="0"/>
    <n v="1.1694313611739632E-2"/>
    <n v="0"/>
    <n v="5.5351453239662965E-3"/>
    <n v="0"/>
    <n v="1.2520368718406185"/>
    <n v="0.18181198485986313"/>
    <n v="0.23301004444740381"/>
    <n v="0.16091180243914568"/>
    <n v="0.59276581432948061"/>
    <s v=""/>
    <n v="2.8664500341856365E-2"/>
    <s v=""/>
  </r>
  <r>
    <x v="6"/>
    <d v="2020-08-01T00:00:00"/>
    <x v="7"/>
    <x v="30"/>
    <n v="1.736731689"/>
    <n v="0.95859690720217772"/>
    <n v="0.14811708320999997"/>
    <n v="4.2742330751707865E-2"/>
    <n v="5.3999999999999995"/>
    <n v="0.80740084162213932"/>
    <n v="1.0514676330549908"/>
    <n v="0.7101485351475707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2665431600000003"/>
    <n v="0.40705827267431177"/>
    <n v="0"/>
    <n v="0.22467765384147143"/>
    <n v="0"/>
    <n v="3.4715946295501662E-2"/>
    <n v="0"/>
    <n v="1.001802376041307E-2"/>
    <n v="0"/>
    <n v="1.2414599995369353"/>
    <n v="0.18562145341969302"/>
    <n v="0.24173240874917618"/>
    <n v="0.16326314816952933"/>
    <n v="0.55195452082418806"/>
    <s v=""/>
    <n v="4.4588429641879784E-2"/>
    <s v=""/>
  </r>
  <r>
    <x v="6"/>
    <d v="2020-08-01T00:00:00"/>
    <x v="7"/>
    <x v="31"/>
    <n v="1.566160016"/>
    <n v="1.0042588973785329"/>
    <n v="4.6525654239999999E-2"/>
    <n v="2.589325234366481E-2"/>
    <n v="5.6"/>
    <n v="0.89367626508169851"/>
    <n v="1.2031546324740843"/>
    <n v="0.7755828356885319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.37378885000874329"/>
    <n v="0"/>
    <n v="0.23968226396233727"/>
    <n v="0"/>
    <n v="1.11040829906323E-2"/>
    <n v="0"/>
    <n v="6.1798340639828125E-3"/>
    <n v="0"/>
    <n v="1.2874399995197847"/>
    <n v="0.20545617326564733"/>
    <n v="0.2766052499026182"/>
    <n v="0.17830649385828515"/>
    <n v="0.64122368539546026"/>
    <s v=""/>
    <n v="2.5783443304565445E-2"/>
    <s v=""/>
  </r>
  <r>
    <x v="6"/>
    <d v="2020-08-01T00:00:00"/>
    <x v="7"/>
    <x v="32"/>
    <n v="3.2289149323228301"/>
    <n v="1.7989477858678777"/>
    <n v="0.93185730815200007"/>
    <n v="0.3425223079339666"/>
    <n v="6.0000000000000018"/>
    <n v="1.0000516514883842"/>
    <n v="1.3741772682139874"/>
    <n v="0.8605132811418291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"/>
    <n v="0.77063160021894583"/>
    <n v="0"/>
    <n v="0.42934733184078999"/>
    <n v="0"/>
    <n v="0.22240247996880239"/>
    <n v="0"/>
    <n v="8.1748364328679185E-2"/>
    <n v="1.3793999994854842"/>
    <n v="0.22991187459142237"/>
    <n v="0.31592335384455628"/>
    <n v="0.19783200326071518"/>
    <s v=""/>
    <n v="0.55713694029521654"/>
    <s v=""/>
    <n v="0.19040147280801784"/>
  </r>
  <r>
    <x v="6"/>
    <d v="2020-08-01T00:00:00"/>
    <x v="7"/>
    <x v="33"/>
    <n v="3.3335149323228297"/>
    <n v="1.8210975188639027"/>
    <n v="0.98521530815199987"/>
    <n v="0.36223557030042891"/>
    <n v="6.1000000000000014"/>
    <n v="1.0431893632181639"/>
    <n v="1.4500207679235344"/>
    <n v="0.8932304314123096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"/>
    <n v="0.79559604402512352"/>
    <n v="0"/>
    <n v="0.43463371582454824"/>
    <n v="0"/>
    <n v="0.23513721029968224"/>
    <n v="0"/>
    <n v="8.6453246074224013E-2"/>
    <n v="1.4023899994769089"/>
    <n v="0.23982923451439958"/>
    <n v="0.33335977442127734"/>
    <n v="0.20535367610509306"/>
    <s v=""/>
    <n v="0.54629949342838013"/>
    <s v=""/>
    <n v="0.19891058361685687"/>
  </r>
  <r>
    <x v="6"/>
    <d v="2020-08-01T00:00:00"/>
    <x v="7"/>
    <x v="34"/>
    <n v="3.83398059213786"/>
    <n v="2.1221032681004375"/>
    <n v="1.0404633081520001"/>
    <n v="0.38238638552660265"/>
    <n v="6.3000000000000007"/>
    <n v="1.0963770564215065"/>
    <n v="1.5355320857934858"/>
    <n v="0.9356956541389580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"/>
    <n v="0.91504008648567836"/>
    <n v="0"/>
    <n v="0.50647349701146904"/>
    <n v="0"/>
    <n v="0.24832301901291087"/>
    <n v="0"/>
    <n v="9.1262556727785063E-2"/>
    <n v="1.4483699994597581"/>
    <n v="0.25205708517728703"/>
    <n v="0.35301882639224635"/>
    <n v="0.21511643080630802"/>
    <s v=""/>
    <n v="0.55349869857247624"/>
    <s v=""/>
    <n v="0.18019216655223805"/>
  </r>
  <r>
    <x v="6"/>
    <d v="2020-08-01T00:00:00"/>
    <x v="7"/>
    <x v="35"/>
    <n v="4.3839756212860497"/>
    <n v="2.4386239229222184"/>
    <n v="1.149069308152"/>
    <n v="0.42383967122924737"/>
    <n v="6.6059380134021435"/>
    <n v="1.1932992306014421"/>
    <n v="1.6974609797110438"/>
    <n v="1.0114568689849852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"/>
    <n v="1.0463050960348859"/>
    <n v="0"/>
    <n v="0.58201615571885867"/>
    <n v="0"/>
    <n v="0.27424355805701933"/>
    <n v="0"/>
    <n v="0.10115603876894289"/>
    <n v="1.5187051487146757"/>
    <n v="0.27433949301294286"/>
    <n v="0.39024627909000709"/>
    <n v="0.23253393409291293"/>
    <s v=""/>
    <n v="0.55625855013464742"/>
    <s v=""/>
    <n v="0.17380280216449187"/>
  </r>
  <r>
    <x v="6"/>
    <d v="2020-08-01T00:00:00"/>
    <x v="4"/>
    <x v="24"/>
    <n v="4.5783530160000012"/>
    <n v="1.4613727634018481"/>
    <n v="1.963996756652256"/>
    <n v="0.92282255409695046"/>
    <n v="3.7344999999999997"/>
    <n v="1.7029498076557734"/>
    <n v="2.1690429846685464"/>
    <n v="1.2900163071059394"/>
    <n v="0.92117335800000011"/>
    <n v="7.3236139241204909E-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0773475799999996"/>
    <n v="1.1228753316144811"/>
    <n v="0"/>
    <n v="0.35841260396099178"/>
    <n v="0"/>
    <n v="0.4816848988508986"/>
    <n v="0"/>
    <n v="0.22632913579002517"/>
    <n v="0"/>
    <n v="0.9026509069283376"/>
    <n v="0.41161311777585274"/>
    <n v="0.52427061648885043"/>
    <n v="0.31180462968577355"/>
    <n v="0.31919180506500455"/>
    <s v=""/>
    <n v="0.63147649744666334"/>
    <s v=""/>
  </r>
  <r>
    <x v="6"/>
    <d v="2020-08-01T00:00:00"/>
    <x v="4"/>
    <x v="25"/>
    <n v="5.9807274990000039"/>
    <n v="1.8435595648141059"/>
    <n v="2.2901472245867289"/>
    <n v="1.0628768803587472"/>
    <n v="4.0372272727272733"/>
    <n v="1.8687496909927617"/>
    <n v="2.4094958664518837"/>
    <n v="1.4344972313517868"/>
    <n v="1.2215978339999998"/>
    <n v="0.144819039591184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595498400000004"/>
    <n v="1.4378304694144508"/>
    <n v="0"/>
    <n v="0.44321131750499848"/>
    <n v="0"/>
    <n v="0.55057573840411744"/>
    <n v="0"/>
    <n v="0.25552690104531772"/>
    <n v="0"/>
    <n v="0.97582189294499744"/>
    <n v="0.45168793771499993"/>
    <n v="0.5823895110705245"/>
    <n v="0.34672653015554422"/>
    <n v="0.3082500523761289"/>
    <s v=""/>
    <n v="0.57653514464335831"/>
    <s v=""/>
  </r>
  <r>
    <x v="6"/>
    <d v="2020-08-01T00:00:00"/>
    <x v="4"/>
    <x v="26"/>
    <n v="63.270887756000008"/>
    <n v="34.445931548993045"/>
    <n v="2.2499819539125649"/>
    <n v="0.98655464587356856"/>
    <n v="8.8568855227272749"/>
    <n v="2.6499167609254921"/>
    <n v="3.3042766389175222"/>
    <n v="2.141753400767521"/>
    <n v="1.121016137"/>
    <n v="9.0945137142402557E-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2902567500000002"/>
    <n v="14.747576064299649"/>
    <n v="0"/>
    <n v="8.0288741574715878"/>
    <n v="0"/>
    <n v="0.52443993099307284"/>
    <n v="0"/>
    <n v="0.2299523556191756"/>
    <n v="0"/>
    <n v="2.1407620162405245"/>
    <n v="0.64050067412879863"/>
    <n v="0.7986633565031519"/>
    <n v="0.51767456141910684"/>
    <n v="0.54441991839645909"/>
    <s v=""/>
    <n v="2.8640672541265864E-2"/>
    <s v=""/>
  </r>
  <r>
    <x v="6"/>
    <d v="2020-08-01T00:00:00"/>
    <x v="4"/>
    <x v="27"/>
    <n v="23.201098968000004"/>
    <n v="11.778577613343792"/>
    <n v="2.4098897718571708"/>
    <n v="1.121042385640695"/>
    <n v="8.4414741938472719"/>
    <n v="2.3291027281202723"/>
    <n v="2.8395794430183314"/>
    <n v="1.8618833885354751"/>
    <n v="1.218086386"/>
    <n v="0.11265769836772065"/>
    <n v="2.8796234183593311E-2"/>
    <n v="1.97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3529172100000002"/>
    <n v="5.3300115413865186"/>
    <n v="0"/>
    <n v="2.7059043499115369"/>
    <n v="0"/>
    <n v="0.55362637412926374"/>
    <n v="0"/>
    <n v="0.25753818222531621"/>
    <n v="0"/>
    <n v="2.0403546222756455"/>
    <n v="0.56295801040755911"/>
    <n v="0.68634327474509593"/>
    <n v="0.45002831148918282"/>
    <n v="0.50767326278765212"/>
    <s v=""/>
    <n v="9.5176380581869349E-2"/>
    <s v=""/>
  </r>
  <r>
    <x v="6"/>
    <d v="2020-08-01T00:00:00"/>
    <x v="4"/>
    <x v="28"/>
    <n v="6.0756036768999797"/>
    <n v="2.5280880531584247"/>
    <n v="2.4699692430968812"/>
    <n v="1.0945950141112777"/>
    <n v="7.5424343516072723"/>
    <n v="1.8046561601085234"/>
    <n v="2.0528251478473765"/>
    <n v="1.386698426007835"/>
    <n v="1.1676596660000003"/>
    <n v="9.2457815105571411E-2"/>
    <n v="1.6127057005439354E-2"/>
    <n v="1.066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3369319300000004"/>
    <n v="1.4008990168540596"/>
    <n v="0"/>
    <n v="0.58292085141359928"/>
    <n v="0"/>
    <n v="0.5695199470416592"/>
    <n v="0"/>
    <n v="0.25238925391925104"/>
    <n v="0"/>
    <n v="1.8230513342952881"/>
    <n v="0.43619614931470613"/>
    <n v="0.49618007269239078"/>
    <n v="0.33517327403188396"/>
    <n v="0.41610483296836076"/>
    <s v=""/>
    <n v="0.43297345309779206"/>
    <s v=""/>
  </r>
  <r>
    <x v="6"/>
    <d v="2020-08-01T00:00:00"/>
    <x v="4"/>
    <x v="29"/>
    <n v="7.1172856138999743"/>
    <n v="2.643333651978629"/>
    <n v="2.4352750792663973"/>
    <n v="1.0603836068625179"/>
    <n v="9.0474455227272745"/>
    <n v="2.4425046165832254"/>
    <n v="3.0208401766719795"/>
    <n v="1.8964515250003295"/>
    <n v="1.603826524"/>
    <n v="0.19478646829295557"/>
    <n v="1.6243576348640563E-2"/>
    <n v="1.8148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2757296699999996"/>
    <n v="1.6645780166686672"/>
    <n v="0"/>
    <n v="0.61821814192912461"/>
    <n v="0"/>
    <n v="0.56955777544897912"/>
    <n v="0"/>
    <n v="0.2480006194738027"/>
    <n v="0"/>
    <n v="2.1868215039428311"/>
    <n v="0.59036792270330707"/>
    <n v="0.73015507434958415"/>
    <n v="0.45838363609242916"/>
    <n v="0.37139631530540657"/>
    <s v=""/>
    <n v="0.40115390127492351"/>
    <s v=""/>
  </r>
  <r>
    <x v="6"/>
    <d v="2020-08-01T00:00:00"/>
    <x v="4"/>
    <x v="30"/>
    <n v="8.0466884908999781"/>
    <n v="2.9185545476209547"/>
    <n v="2.685675433854354"/>
    <n v="1.1428657091133458"/>
    <n v="9.3684055227272705"/>
    <n v="2.6084423538872104"/>
    <n v="3.2552793927849653"/>
    <n v="2.0324844727746911"/>
    <n v="0.99353771072762498"/>
    <n v="0.11623259436617939"/>
    <n v="4.1042459166444022E-2"/>
    <n v="1.90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2665431600000003"/>
    <n v="1.8859972087801351"/>
    <n v="0"/>
    <n v="0.68405602338286309"/>
    <n v="0"/>
    <n v="0.62947340109747152"/>
    <n v="0"/>
    <n v="0.26786690448324113"/>
    <n v="0"/>
    <n v="2.1537964288716331"/>
    <n v="0.59968089693498861"/>
    <n v="0.74838873212211443"/>
    <n v="0.46726818011661042"/>
    <n v="0.36270256403259005"/>
    <s v=""/>
    <n v="0.39158620833211671"/>
    <s v=""/>
  </r>
  <r>
    <x v="6"/>
    <d v="2020-08-01T00:00:00"/>
    <x v="4"/>
    <x v="31"/>
    <n v="8.0857642860646237"/>
    <n v="3.0804819557544838"/>
    <n v="2.9550125473845914"/>
    <n v="1.3109808445668065"/>
    <n v="10.169365522727272"/>
    <n v="2.9155318543487052"/>
    <n v="3.7539377229821502"/>
    <n v="2.3015796066725356"/>
    <n v="1.3964985316298753"/>
    <n v="0.16811121186307273"/>
    <n v="8.4158821606764911E-2"/>
    <n v="4.3123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1.9297954890005715"/>
    <n v="0"/>
    <n v="0.73520572352177382"/>
    <n v="0"/>
    <n v="0.70526046544677812"/>
    <n v="0"/>
    <n v="0.3128863061679118"/>
    <n v="0"/>
    <n v="2.3379371328029492"/>
    <n v="0.67028077306475253"/>
    <n v="0.86303028219168598"/>
    <n v="0.52913315137664929"/>
    <n v="0.38097597787552717"/>
    <s v=""/>
    <n v="0.42557653750181307"/>
    <s v=""/>
  </r>
  <r>
    <x v="6"/>
    <d v="2020-08-01T00:00:00"/>
    <x v="4"/>
    <x v="32"/>
    <n v="9.7828523923828303"/>
    <n v="3.6652036935344023"/>
    <n v="3.3642132294788123"/>
    <n v="1.3382016350690478"/>
    <n v="10.769365522727275"/>
    <n v="3.1870182845493988"/>
    <n v="4.1517446933330087"/>
    <n v="2.5255745189023973"/>
    <n v="1.91113749"/>
    <n v="0.30841549252984468"/>
    <n v="0.35465878991021033"/>
    <n v="0.189955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"/>
    <n v="2.3348323978372214"/>
    <n v="0"/>
    <n v="0.87475881114182563"/>
    <n v="0"/>
    <n v="0.80292267800500761"/>
    <n v="0"/>
    <n v="0.31938297820283473"/>
    <n v="2.4758771327514983"/>
    <n v="0.73269550334461131"/>
    <n v="0.95448610464123529"/>
    <n v="0.58062958167908629"/>
    <s v=""/>
    <n v="0.37465593331329627"/>
    <s v=""/>
    <n v="0.36510975840979876"/>
  </r>
  <r>
    <x v="6"/>
    <d v="2020-08-01T00:00:00"/>
    <x v="4"/>
    <x v="33"/>
    <n v="9.2571466393159181"/>
    <n v="3.490615204254377"/>
    <n v="3.132622675551386"/>
    <n v="1.2437890552754096"/>
    <n v="11.070325522727273"/>
    <n v="3.3408960440851088"/>
    <n v="4.3878881930425546"/>
    <n v="2.6551824374428197"/>
    <n v="2.4368478904808"/>
    <n v="0.55729799876946362"/>
    <n v="0.70887165342283187"/>
    <n v="0.410359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"/>
    <n v="2.2093644080568837"/>
    <n v="0"/>
    <n v="0.83309050779730676"/>
    <n v="0"/>
    <n v="0.74764993068605134"/>
    <n v="0"/>
    <n v="0.29684992329982751"/>
    <n v="2.5450678367256896"/>
    <n v="0.76807200024867561"/>
    <n v="1.0087754952042101"/>
    <n v="0.61042644214041519"/>
    <s v=""/>
    <n v="0.37707247602943078"/>
    <s v=""/>
    <n v="0.35632373736282197"/>
  </r>
  <r>
    <x v="6"/>
    <d v="2020-08-01T00:00:00"/>
    <x v="4"/>
    <x v="34"/>
    <n v="9.7469185594457706"/>
    <n v="3.7585746329453809"/>
    <n v="3.1703964449013604"/>
    <n v="1.2671424477311448"/>
    <n v="11.471285522727273"/>
    <n v="3.5048237850943815"/>
    <n v="4.6336995109125052"/>
    <n v="2.7945384284394104"/>
    <n v="2.5119243120000001"/>
    <n v="0.62887471397764372"/>
    <n v="0.8498588266056859"/>
    <n v="0.426827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"/>
    <n v="2.3262562204653494"/>
    <n v="0"/>
    <n v="0.89704326209837826"/>
    <n v="0"/>
    <n v="0.75666523797367047"/>
    <n v="0"/>
    <n v="0.30242357964442423"/>
    <n v="2.6372485406913064"/>
    <n v="0.80575898789265021"/>
    <n v="1.0652875171614327"/>
    <n v="0.64246438445858123"/>
    <s v=""/>
    <n v="0.38561670645159274"/>
    <s v=""/>
    <n v="0.33713377316606791"/>
  </r>
  <r>
    <x v="6"/>
    <d v="2020-08-01T00:00:00"/>
    <x v="4"/>
    <x v="35"/>
    <n v="9.9910074412484811"/>
    <n v="4.0124981945738565"/>
    <n v="3.2286835913398204"/>
    <n v="1.2893496166582503"/>
    <n v="11.467223536129419"/>
    <n v="3.4861682286185127"/>
    <n v="4.6142597394410201"/>
    <n v="2.7639909984289588"/>
    <n v="4.3913116539999999"/>
    <n v="1.0554071808759835"/>
    <n v="1.501797811776334"/>
    <n v="0.689470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YR"/>
    <n v="4.1899591599999999"/>
    <n v="0"/>
    <n v="2.3845118913398862"/>
    <n v="0"/>
    <n v="0.95764613480716043"/>
    <n v="0"/>
    <n v="0.77057638703567233"/>
    <n v="0"/>
    <n v="0.30772367162124092"/>
    <n v="2.6363146899728078"/>
    <n v="0.80147007546044768"/>
    <n v="1.0608183137018052"/>
    <n v="0.63544153030179795"/>
    <s v=""/>
    <n v="0.40161097048211719"/>
    <s v=""/>
    <n v="0.32133338238054571"/>
  </r>
  <r>
    <x v="7"/>
    <d v="2020-08-01T00:00:00"/>
    <x v="3"/>
    <x v="24"/>
    <n v="0.32507075200000002"/>
    <n v="0.21022210828246268"/>
    <n v="0.32507075200000002"/>
    <n v="0.21022210828246268"/>
    <n v="0.5270000199999999"/>
    <n v="0.42293370690091842"/>
    <n v="0.5270000199999999"/>
    <n v="0.42293370690091842"/>
    <n v="0.144370735"/>
    <n v="0.10416541690599999"/>
    <n v="0.144370735"/>
    <n v="0.10416541690599999"/>
    <s v="DPI"/>
    <s v="Term Life"/>
    <s v="Expat Health"/>
    <s v="Cancer"/>
    <s v="Essential Life"/>
    <s v="Covid-19"/>
    <s v="3-in-1 Critical Illness"/>
    <n v="0"/>
    <n v="0"/>
    <n v="0"/>
    <n v="5.6743399999999999E-3"/>
    <n v="9.882302200000001E-2"/>
    <n v="0.12012531"/>
    <n v="0.10044808000000001"/>
    <n v="0"/>
    <n v="0"/>
    <n v="0"/>
    <n v="0"/>
    <n v="0"/>
    <n v="0"/>
    <n v="0"/>
    <n v="1.844732115860078E-3"/>
    <n v="6.3468616870453701E-2"/>
    <n v="8.7441922882800591E-3"/>
    <n v="0.1361645670078688"/>
    <n v="0"/>
    <n v="0"/>
    <n v="0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503418700000001"/>
    <n v="0.24073218732379231"/>
    <n v="0"/>
    <n v="0.15568065610115658"/>
    <n v="0"/>
    <n v="0.24073218732379231"/>
    <n v="0"/>
    <n v="0.15568065610115658"/>
    <n v="0"/>
    <n v="0.38955896249431621"/>
    <n v="0.31263303569551482"/>
    <n v="0.38955896249431621"/>
    <n v="0.31263303569551482"/>
    <n v="0.64669647142681941"/>
    <s v=""/>
    <n v="1"/>
    <s v=""/>
  </r>
  <r>
    <x v="7"/>
    <d v="2020-08-01T00:00:00"/>
    <x v="3"/>
    <x v="25"/>
    <n v="0.45835607500000003"/>
    <n v="0.34189336166180917"/>
    <n v="0.45835607500000003"/>
    <n v="0.34189336166180917"/>
    <n v="0.50100000000000011"/>
    <n v="0.40726301436648665"/>
    <n v="0.50100000000000011"/>
    <n v="0.40726301436648665"/>
    <n v="0.23926916999999998"/>
    <n v="0.26683070150400007"/>
    <n v="0.23926916999999998"/>
    <n v="0.26683070150400007"/>
    <s v="DPI"/>
    <s v="Term Life"/>
    <s v="Expat Health"/>
    <s v="Cancer"/>
    <s v="Essential Life"/>
    <s v="Covid-19"/>
    <s v="3-in-1 Critical Illness"/>
    <n v="0"/>
    <n v="0"/>
    <n v="0"/>
    <n v="1.0600420000000001E-2"/>
    <n v="0.10834576499999997"/>
    <n v="0.14136413"/>
    <n v="0.19804576000000002"/>
    <n v="0"/>
    <n v="0"/>
    <n v="0"/>
    <n v="0"/>
    <n v="0"/>
    <n v="0"/>
    <n v="0"/>
    <n v="6.2652792544511983E-4"/>
    <n v="6.2396100882992404E-2"/>
    <n v="1.2355347163810685E-2"/>
    <n v="0.26651538568956101"/>
    <n v="0"/>
    <n v="0"/>
    <n v="0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8904027"/>
    <n v="0.3299804079834201"/>
    <n v="0"/>
    <n v="0.24613639290803943"/>
    <n v="0"/>
    <n v="0.3299804079834201"/>
    <n v="0"/>
    <n v="0.24613639290803943"/>
    <n v="0"/>
    <n v="0.37033972068853527"/>
    <n v="0.30104924348753603"/>
    <n v="0.37033972068853527"/>
    <n v="0.30104924348753603"/>
    <n v="0.74591214191239674"/>
    <s v=""/>
    <n v="1"/>
    <s v=""/>
  </r>
  <r>
    <x v="7"/>
    <d v="2020-08-01T00:00:00"/>
    <x v="3"/>
    <x v="26"/>
    <n v="0.27236186600000001"/>
    <n v="8.4085319494093438E-2"/>
    <n v="0.27236186600000001"/>
    <n v="8.4085319494093438E-2"/>
    <n v="0.50630001000000002"/>
    <n v="0.4207381779728705"/>
    <n v="0.50630001000000002"/>
    <n v="0.4207381779728705"/>
    <n v="0.22364751000000008"/>
    <n v="0.21438512317356709"/>
    <n v="0.22364751000000008"/>
    <n v="0.21438512317356709"/>
    <s v="DPI"/>
    <s v="Term Life"/>
    <s v="Expat Health"/>
    <s v="Cancer"/>
    <s v="Essential Life"/>
    <s v="Covid-19"/>
    <s v="3-in-1 Critical Illness"/>
    <n v="0"/>
    <n v="0"/>
    <n v="0"/>
    <n v="6.5839199999999983E-3"/>
    <n v="6.5044336000000105E-2"/>
    <n v="9.5960549999999978E-2"/>
    <n v="0.10198159999999998"/>
    <n v="2.7914599999999999E-3"/>
    <n v="0"/>
    <n v="0"/>
    <n v="0"/>
    <n v="0"/>
    <n v="0"/>
    <n v="0"/>
    <n v="-4.3782040164075699E-3"/>
    <n v="-5.8570088009238269E-2"/>
    <n v="6.6324970627783661E-3"/>
    <n v="0.14041923131433118"/>
    <n v="-1.8116857370258642E-5"/>
    <n v="0"/>
    <n v="0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4159357299999999"/>
    <n v="0.19235468123966334"/>
    <n v="0"/>
    <n v="5.938498316875826E-2"/>
    <n v="0"/>
    <n v="0.19235468123966334"/>
    <n v="0"/>
    <n v="5.938498316875826E-2"/>
    <n v="0"/>
    <n v="0.37425749358882748"/>
    <n v="0.31101009843009197"/>
    <n v="0.37425749358882748"/>
    <n v="0.31101009843009197"/>
    <n v="0.30872647749480991"/>
    <s v=""/>
    <n v="1"/>
    <s v=""/>
  </r>
  <r>
    <x v="7"/>
    <d v="2020-08-01T00:00:00"/>
    <x v="3"/>
    <x v="27"/>
    <n v="0.22738833899999997"/>
    <n v="0.13683439352547058"/>
    <n v="0.22738833899999997"/>
    <n v="0.13683439352547058"/>
    <n v="0.52149998000000009"/>
    <n v="0.42503912635910407"/>
    <n v="0.52149998000000009"/>
    <n v="0.42503912635910407"/>
    <n v="0.246084042"/>
    <n v="0.18003845220290504"/>
    <n v="0.246084042"/>
    <n v="0.18003845220290504"/>
    <s v="DPI"/>
    <s v="Term Life"/>
    <s v="Expat Health"/>
    <s v="Cancer"/>
    <s v="Essential Life"/>
    <s v="Covid-19"/>
    <s v="3-in-1 Critical Illness"/>
    <n v="0"/>
    <n v="0"/>
    <n v="0"/>
    <n v="3.8000000000000002E-4"/>
    <n v="8.0032998999999952E-2"/>
    <n v="7.3385160000000033E-2"/>
    <n v="6.9927919999999991E-2"/>
    <n v="3.6622599999999992E-3"/>
    <n v="0"/>
    <n v="0"/>
    <n v="0"/>
    <n v="0"/>
    <n v="0"/>
    <n v="0"/>
    <n v="6.1236749119045403E-4"/>
    <n v="3.4461978407753037E-2"/>
    <n v="5.3890515401909395E-3"/>
    <n v="9.4969412843164402E-2"/>
    <n v="1.4015832431717348E-3"/>
    <n v="0"/>
    <n v="0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4249876400000001"/>
    <n v="0.15957214828894933"/>
    <n v="0"/>
    <n v="9.6024968697602575E-2"/>
    <n v="0"/>
    <n v="0.15957214828894933"/>
    <n v="0"/>
    <n v="9.6024968697602575E-2"/>
    <n v="0"/>
    <n v="0.38549332721013319"/>
    <n v="0.3141893639471649"/>
    <n v="0.38549332721013319"/>
    <n v="0.3141893639471649"/>
    <n v="0.60176521860019649"/>
    <s v=""/>
    <n v="1"/>
    <s v=""/>
  </r>
  <r>
    <x v="7"/>
    <d v="2020-08-01T00:00:00"/>
    <x v="3"/>
    <x v="28"/>
    <n v="0.48948703890654172"/>
    <n v="0.48647378216776732"/>
    <n v="0.48948703890654172"/>
    <n v="0.48647378216776732"/>
    <n v="0.55430001999999989"/>
    <n v="0.45640662199948351"/>
    <n v="0.55430001999999989"/>
    <n v="0.45640662199948351"/>
    <n v="0.35685912300000006"/>
    <n v="0.31187961261338137"/>
    <n v="0.35685912300000006"/>
    <n v="0.31187961261338137"/>
    <s v="DPI"/>
    <s v="Term Life"/>
    <s v="Expat Health"/>
    <s v="Cancer"/>
    <s v="Essential Life"/>
    <s v="Covid-19"/>
    <s v="3-in-1 Critical Illness"/>
    <n v="0"/>
    <n v="0"/>
    <n v="0"/>
    <n v="2.3735200000000005E-3"/>
    <n v="9.5649588999999979E-2"/>
    <n v="6.7471400000000015E-2"/>
    <n v="0.31843047999999963"/>
    <n v="4.2196199999999994E-3"/>
    <n v="1.3424299065420561E-3"/>
    <n v="0"/>
    <n v="0"/>
    <n v="0"/>
    <n v="0"/>
    <n v="0"/>
    <n v="-1.0533238693430857E-3"/>
    <n v="4.4174207634832055E-2"/>
    <n v="8.5223770868867142E-3"/>
    <n v="0.42870663284089"/>
    <n v="1.2080484815526424E-3"/>
    <n v="4.9158399929489817E-3"/>
    <n v="0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4181735799999999"/>
    <n v="0.34515312216332628"/>
    <n v="0"/>
    <n v="0.34302837750493653"/>
    <n v="0"/>
    <n v="0.34515312216332628"/>
    <n v="0"/>
    <n v="0.34302837750493653"/>
    <n v="0"/>
    <n v="0.4097391508671645"/>
    <n v="0.33737624932472371"/>
    <n v="0.4097391508671645"/>
    <n v="0.33737624932472371"/>
    <n v="0.99384405203965009"/>
    <s v=""/>
    <n v="1"/>
    <s v=""/>
  </r>
  <r>
    <x v="7"/>
    <d v="2020-08-01T00:00:00"/>
    <x v="3"/>
    <x v="29"/>
    <n v="0.48879721103738316"/>
    <n v="0.38073379989362888"/>
    <n v="0.48879721103738316"/>
    <n v="0.38073379989362888"/>
    <n v="0.43200001999999993"/>
    <n v="0.35222360173809331"/>
    <n v="0.43200001999999993"/>
    <n v="0.35222360173809331"/>
    <n v="0.34059234400000005"/>
    <n v="0.21441284133359517"/>
    <n v="0.34059234400000005"/>
    <n v="0.21441284133359517"/>
    <s v="DPI"/>
    <s v="Term Life"/>
    <s v="Expat Health"/>
    <s v="Cancer"/>
    <s v="Essential Life"/>
    <s v="Covid-19"/>
    <s v="3-in-1 Critical Illness"/>
    <n v="0"/>
    <n v="0"/>
    <n v="0"/>
    <n v="5.0952000000000039E-4"/>
    <n v="0.11084176299999991"/>
    <n v="0.14216081999999994"/>
    <n v="0.23161360000000011"/>
    <n v="2.2276800000000001E-3"/>
    <n v="1.031028037383178E-3"/>
    <n v="4.1280000000000001E-4"/>
    <n v="0"/>
    <n v="0"/>
    <n v="0"/>
    <n v="0"/>
    <n v="-1.9396540137157174E-4"/>
    <n v="5.1769525163447634E-2"/>
    <n v="1.3900655709301346E-2"/>
    <n v="0.31441755956636064"/>
    <n v="-3.5866654012149859E-3"/>
    <n v="3.8491869810032683E-3"/>
    <n v="5.7750327610262128E-4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9321118"/>
    <n v="0.35084215376263572"/>
    <n v="0"/>
    <n v="0.27327788160128669"/>
    <n v="0"/>
    <n v="0.35084215376263572"/>
    <n v="0"/>
    <n v="0.27327788160128669"/>
    <n v="0"/>
    <n v="0.31933486376096126"/>
    <n v="0.26036405247025018"/>
    <n v="0.31933486376096126"/>
    <n v="0.26036405247025018"/>
    <n v="0.77891974687333154"/>
    <s v=""/>
    <n v="1"/>
    <s v=""/>
  </r>
  <r>
    <x v="7"/>
    <d v="2020-08-01T00:00:00"/>
    <x v="3"/>
    <x v="30"/>
    <n v="0.38482964028037431"/>
    <n v="0.34210360975441972"/>
    <n v="0.38482964028037431"/>
    <n v="0.34210360975441972"/>
    <n v="0.46750001999999996"/>
    <n v="0.38387490174923689"/>
    <n v="0.46750001999999996"/>
    <n v="0.38387490174923689"/>
    <n v="0.26633420999999974"/>
    <n v="0.1906544632101636"/>
    <n v="0.26633420999999974"/>
    <n v="0.1906544632101636"/>
    <s v="DPI"/>
    <s v="Term Life"/>
    <s v="Expat Health"/>
    <s v="Cancer"/>
    <s v="Essential Life"/>
    <s v="Covid-19"/>
    <s v="3-in-1 Critical Illness"/>
    <n v="0"/>
    <n v="0"/>
    <n v="0"/>
    <n v="3.6957599999999985E-3"/>
    <n v="0.1041938500000001"/>
    <n v="0.10212227000000013"/>
    <n v="7.0026760000000243E-2"/>
    <n v="6.0779999999999927E-4"/>
    <n v="7.3271028037383171E-4"/>
    <n v="0.10345048999999999"/>
    <n v="0"/>
    <n v="0"/>
    <n v="0"/>
    <n v="0"/>
    <n v="-3.4584131507918751E-5"/>
    <n v="6.7502919794377114E-2"/>
    <n v="5.6093238917618001E-3"/>
    <n v="9.4575030657085127E-2"/>
    <n v="1.4921413822161316E-3"/>
    <n v="2.7686382518892294E-3"/>
    <n v="0.17019013990859824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8879978"/>
    <n v="0.27709511898135114"/>
    <n v="0"/>
    <n v="0.24633040318772206"/>
    <n v="0"/>
    <n v="0.27709511898135114"/>
    <n v="0"/>
    <n v="0.24633040318772206"/>
    <n v="0"/>
    <n v="0.33084976398063465"/>
    <n v="0.27166826782558073"/>
    <n v="0.33084976398063465"/>
    <n v="0.27166826782558073"/>
    <n v="0.8889741692068579"/>
    <s v=""/>
    <n v="1"/>
    <s v=""/>
  </r>
  <r>
    <x v="7"/>
    <d v="2020-08-01T00:00:00"/>
    <x v="3"/>
    <x v="31"/>
    <n v="0.54457494773831738"/>
    <n v="0.74229202957296536"/>
    <n v="0.54457494773831738"/>
    <n v="0.74229202957296536"/>
    <n v="0.48849999999999999"/>
    <n v="0.4056450189673641"/>
    <n v="0.48849999999999999"/>
    <n v="0.4056450189673641"/>
    <n v="0.29178567800000016"/>
    <n v="0.24528998469110963"/>
    <n v="0.29178567800000016"/>
    <n v="0.24528998469110963"/>
    <s v="DPI"/>
    <s v="Term Life"/>
    <s v="Expat Health"/>
    <s v="Cancer"/>
    <s v="Essential Life"/>
    <s v="Covid-19"/>
    <s v="3-in-1 Critical Illness"/>
    <n v="0"/>
    <n v="0"/>
    <n v="0"/>
    <n v="2.7170000000000002E-3"/>
    <n v="0.17808674399999996"/>
    <n v="0.10094818999999994"/>
    <n v="8.9906919999999682E-2"/>
    <n v="0"/>
    <n v="3.4280373831775706E-4"/>
    <n v="0.17257329000000005"/>
    <n v="0"/>
    <n v="0"/>
    <n v="0"/>
    <n v="0"/>
    <n v="5.1291133517501113E-4"/>
    <n v="0.31287367087320517"/>
    <n v="6.1070678051503057E-3"/>
    <n v="0.12554686588414501"/>
    <n v="0"/>
    <n v="1.2679579568293266E-3"/>
    <n v="0.29598355571846052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691308"/>
    <n v="0.39775231682635243"/>
    <n v="0"/>
    <n v="0.54216297637374411"/>
    <n v="0"/>
    <n v="0.39775231682635243"/>
    <n v="0"/>
    <n v="0.54216297637374411"/>
    <n v="0"/>
    <n v="0.34571144981884716"/>
    <n v="0.28707497977277624"/>
    <n v="0.34571144981884716"/>
    <n v="0.28707497977277624"/>
    <n v="1.3630667966930721"/>
    <s v=""/>
    <n v="1"/>
    <s v=""/>
  </r>
  <r>
    <x v="7"/>
    <d v="2020-08-01T00:00:00"/>
    <x v="3"/>
    <x v="32"/>
    <n v="0.55900000000000005"/>
    <n v="0.67188000000000003"/>
    <n v="0.55900000000000005"/>
    <n v="0.67188000000000003"/>
    <n v="0.59350000000000003"/>
    <n v="0.49576178359042677"/>
    <n v="0.59350000000000003"/>
    <n v="0.49576178359042677"/>
    <n v="0.43831373999999984"/>
    <n v="0.38800323855000352"/>
    <n v="0.43831373999999984"/>
    <n v="0.38800323855000352"/>
    <s v="DPI"/>
    <s v="Term Life"/>
    <s v="Expat Health"/>
    <s v="Cancer"/>
    <s v="Essential Life"/>
    <s v="Covid-19"/>
    <s v="3-in-1 Critical Illness"/>
    <n v="0"/>
    <n v="0"/>
    <n v="0"/>
    <n v="4.0000000000000001E-3"/>
    <n v="0.18"/>
    <n v="0.115"/>
    <n v="0.09"/>
    <n v="0"/>
    <n v="0"/>
    <n v="0.17"/>
    <n v="0"/>
    <n v="0"/>
    <n v="0"/>
    <n v="0"/>
    <n v="-9.2000000000000003E-4"/>
    <n v="0.27179999999999999"/>
    <n v="9.2000000000000016E-3"/>
    <n v="0.12150000000000001"/>
    <n v="0"/>
    <n v="0"/>
    <n v="0.27029999999999998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691308"/>
    <n v="0"/>
    <n v="0.40828823659507191"/>
    <n v="0"/>
    <n v="0.49073470555187282"/>
    <n v="0"/>
    <n v="0.40828823659507191"/>
    <n v="0"/>
    <n v="0.49073470555187282"/>
    <n v="0.42001994977990953"/>
    <n v="0.35085061406309925"/>
    <n v="0.42001994977990953"/>
    <n v="0.35085061406309925"/>
    <s v=""/>
    <n v="1.2019320214669051"/>
    <s v=""/>
    <n v="1"/>
  </r>
  <r>
    <x v="7"/>
    <d v="2020-08-01T00:00:00"/>
    <x v="3"/>
    <x v="33"/>
    <n v="0.57737499999999997"/>
    <n v="0.6902625"/>
    <n v="0.57737499999999997"/>
    <n v="0.6902625"/>
    <n v="0.59099999000000003"/>
    <n v="0.520801107050062"/>
    <n v="0.59099999000000003"/>
    <n v="0.520801107050062"/>
    <n v="0.5142441080000002"/>
    <n v="0.65446708087936456"/>
    <n v="0.5142441080000002"/>
    <n v="0.65446708087936456"/>
    <s v="DPI"/>
    <s v="Term Life"/>
    <s v="Expat Health"/>
    <s v="Cancer"/>
    <s v="Essential Life"/>
    <s v="Covid-19"/>
    <s v="3-in-1 Critical Illness"/>
    <n v="0"/>
    <n v="0"/>
    <n v="0"/>
    <n v="4.0000000000000001E-3"/>
    <n v="0.18"/>
    <n v="0.11799999999999999"/>
    <n v="0.09"/>
    <n v="1.5375E-2"/>
    <n v="0"/>
    <n v="0.17"/>
    <n v="0"/>
    <n v="0"/>
    <n v="0"/>
    <n v="0"/>
    <n v="-9.2000000000000003E-4"/>
    <n v="0.27179999999999999"/>
    <n v="9.4399999999999987E-3"/>
    <n v="0.12150000000000001"/>
    <n v="1.8142499999999999E-2"/>
    <n v="0"/>
    <n v="0.27029999999999998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691308"/>
    <n v="0"/>
    <n v="0.42170916029352346"/>
    <n v="0"/>
    <n v="0.5041611071783646"/>
    <n v="0"/>
    <n v="0.42170916029352346"/>
    <n v="0"/>
    <n v="0.5041611071783646"/>
    <n v="0.41825069270383664"/>
    <n v="0.36857094326619766"/>
    <n v="0.41825069270383664"/>
    <n v="0.36857094326619766"/>
    <s v=""/>
    <n v="1.1955185105001083"/>
    <s v=""/>
    <n v="1"/>
  </r>
  <r>
    <x v="7"/>
    <d v="2020-08-01T00:00:00"/>
    <x v="3"/>
    <x v="34"/>
    <n v="0.54449999999999998"/>
    <n v="0.63051999999999997"/>
    <n v="0.54449999999999998"/>
    <n v="0.63051999999999997"/>
    <n v="0.65750000999999991"/>
    <n v="0.59974762427625938"/>
    <n v="0.65750000999999991"/>
    <n v="0.59974762427625938"/>
    <n v="0.46750971300000027"/>
    <n v="0.63032386414213082"/>
    <n v="0.46750971300000027"/>
    <n v="0.63032386414213082"/>
    <s v="DPI"/>
    <s v="Term Life"/>
    <s v="Expat Health"/>
    <s v="Cancer"/>
    <s v="Essential Life"/>
    <s v="Covid-19"/>
    <s v="3-in-1 Critical Illness"/>
    <n v="0"/>
    <n v="0"/>
    <n v="0"/>
    <n v="4.0000000000000001E-3"/>
    <n v="0.16"/>
    <n v="0.125"/>
    <n v="7.4999999999999997E-2"/>
    <n v="2.0500000000000001E-2"/>
    <n v="0"/>
    <n v="0.16"/>
    <n v="0"/>
    <n v="0"/>
    <n v="0"/>
    <n v="0"/>
    <n v="-9.2000000000000003E-4"/>
    <n v="0.24159999999999998"/>
    <n v="0.01"/>
    <n v="0.10125000000000001"/>
    <n v="2.4189999999999996E-2"/>
    <n v="0"/>
    <n v="0.25440000000000002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691308"/>
    <n v="0"/>
    <n v="0.39769757571738212"/>
    <n v="0"/>
    <n v="0.46052575838626958"/>
    <n v="0"/>
    <n v="0.39769757571738212"/>
    <n v="0"/>
    <n v="0.46052575838626958"/>
    <n v="0.46531275683317602"/>
    <n v="0.42444139347790144"/>
    <n v="0.46531275683317602"/>
    <n v="0.42444139347790144"/>
    <s v=""/>
    <n v="1.1579797979797981"/>
    <s v=""/>
    <n v="1"/>
  </r>
  <r>
    <x v="7"/>
    <d v="2020-08-01T00:00:00"/>
    <x v="3"/>
    <x v="35"/>
    <n v="0.51549999999999996"/>
    <n v="0.58499000000000001"/>
    <n v="0.51549999999999996"/>
    <n v="0.58499000000000001"/>
    <n v="0.69349999999999989"/>
    <n v="0.61106209048906424"/>
    <n v="0.69349999999999989"/>
    <n v="0.61106209048906424"/>
    <n v="0.38062437200000027"/>
    <n v="0.43873990158232629"/>
    <n v="0.38062437200000027"/>
    <n v="0.43873990158232629"/>
    <s v="DPI"/>
    <s v="Term Life"/>
    <s v="Expat Health"/>
    <s v="Cancer"/>
    <s v="Essential Life"/>
    <s v="Covid-19"/>
    <s v="3-in-1 Critical Illness"/>
    <n v="0"/>
    <n v="0"/>
    <n v="0"/>
    <n v="5.0000000000000001E-3"/>
    <n v="0.13"/>
    <n v="0.125"/>
    <n v="7.4999999999999997E-2"/>
    <n v="2.0500000000000001E-2"/>
    <n v="0"/>
    <n v="0.16"/>
    <n v="0"/>
    <n v="0"/>
    <n v="0"/>
    <n v="0"/>
    <n v="-1.1500000000000002E-3"/>
    <n v="0.1963"/>
    <n v="0.01"/>
    <n v="0.10125000000000001"/>
    <n v="2.4189999999999996E-2"/>
    <n v="0"/>
    <n v="0.25440000000000002"/>
    <n v="0"/>
    <n v="0"/>
    <n v="0"/>
    <n v="0"/>
    <s v="Stand-alone protection"/>
    <s v="Stand-alone protection"/>
    <s v="Stand-alone protection"/>
    <s v="Stand-alone protection"/>
    <s v="Stand-alone protection"/>
    <s v="Stand-alone protection"/>
    <s v="Stand-alone protection"/>
    <n v="0"/>
    <n v="0"/>
    <n v="0"/>
    <n v="1"/>
    <n v="1"/>
    <n v="1"/>
    <n v="1"/>
    <n v="1"/>
    <n v="1"/>
    <n v="1"/>
    <n v="0"/>
    <n v="0"/>
    <n v="0"/>
    <s v="SGD"/>
    <n v="1.3691308"/>
    <n v="0"/>
    <n v="0.37651625396200272"/>
    <n v="0"/>
    <n v="0.42727108323032398"/>
    <n v="0"/>
    <n v="0.37651625396200272"/>
    <n v="0"/>
    <n v="0.42727108323032398"/>
    <n v="0.49078994974282597"/>
    <n v="0.43244864121250765"/>
    <n v="0.49078994974282597"/>
    <n v="0.43244864121250765"/>
    <s v=""/>
    <n v="1.1348011639185258"/>
    <s v=""/>
    <n v="1"/>
  </r>
  <r>
    <x v="7"/>
    <d v="2020-08-01T00:00:00"/>
    <x v="2"/>
    <x v="24"/>
    <n v="0"/>
    <n v="0"/>
    <n v="0"/>
    <n v="0"/>
    <n v="0"/>
    <n v="0"/>
    <n v="0"/>
    <n v="0"/>
    <n v="0"/>
    <n v="0"/>
    <n v="0"/>
    <n v="0"/>
    <s v="Future Firs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503418700000001"/>
    <n v="0"/>
    <n v="0"/>
    <n v="0"/>
    <n v="0"/>
    <n v="0"/>
    <n v="0"/>
    <n v="0"/>
    <n v="0"/>
    <n v="0"/>
    <n v="0"/>
    <n v="0"/>
    <n v="0"/>
    <n v="0"/>
    <s v=""/>
    <n v="0"/>
    <s v=""/>
  </r>
  <r>
    <x v="7"/>
    <d v="2020-08-01T00:00:00"/>
    <x v="2"/>
    <x v="25"/>
    <n v="0"/>
    <n v="0"/>
    <n v="0"/>
    <n v="0"/>
    <n v="0"/>
    <n v="0"/>
    <n v="0"/>
    <n v="0"/>
    <n v="0"/>
    <n v="0"/>
    <n v="0"/>
    <n v="0"/>
    <s v="Future Firs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8904027"/>
    <n v="0"/>
    <n v="0"/>
    <n v="0"/>
    <n v="0"/>
    <n v="0"/>
    <n v="0"/>
    <n v="0"/>
    <n v="0"/>
    <n v="0"/>
    <n v="0"/>
    <n v="0"/>
    <n v="0"/>
    <n v="0"/>
    <s v=""/>
    <n v="0"/>
    <s v=""/>
  </r>
  <r>
    <x v="7"/>
    <d v="2020-08-01T00:00:00"/>
    <x v="2"/>
    <x v="26"/>
    <n v="0"/>
    <n v="0"/>
    <n v="0"/>
    <n v="0"/>
    <n v="0"/>
    <n v="0"/>
    <n v="0"/>
    <n v="0"/>
    <n v="0"/>
    <n v="0"/>
    <n v="0"/>
    <n v="0"/>
    <s v="Future Firs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4159357299999999"/>
    <n v="0"/>
    <n v="0"/>
    <n v="0"/>
    <n v="0"/>
    <n v="0"/>
    <n v="0"/>
    <n v="0"/>
    <n v="0"/>
    <n v="0"/>
    <n v="0"/>
    <n v="0"/>
    <n v="0"/>
    <n v="0"/>
    <s v=""/>
    <n v="0"/>
    <s v=""/>
  </r>
  <r>
    <x v="7"/>
    <d v="2020-08-01T00:00:00"/>
    <x v="2"/>
    <x v="27"/>
    <n v="0"/>
    <n v="0"/>
    <n v="0"/>
    <n v="0"/>
    <n v="0"/>
    <n v="0"/>
    <n v="0"/>
    <n v="0"/>
    <n v="0"/>
    <n v="0"/>
    <n v="0"/>
    <n v="0"/>
    <s v="Future Firs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4249876400000001"/>
    <n v="0"/>
    <n v="0"/>
    <n v="0"/>
    <n v="0"/>
    <n v="0"/>
    <n v="0"/>
    <n v="0"/>
    <n v="0"/>
    <n v="0"/>
    <n v="0"/>
    <n v="0"/>
    <n v="0"/>
    <n v="0"/>
    <s v=""/>
    <n v="0"/>
    <s v=""/>
  </r>
  <r>
    <x v="7"/>
    <d v="2020-08-01T00:00:00"/>
    <x v="2"/>
    <x v="28"/>
    <n v="0"/>
    <n v="0"/>
    <n v="0"/>
    <n v="0"/>
    <n v="0"/>
    <n v="0"/>
    <n v="0"/>
    <n v="0"/>
    <n v="0"/>
    <n v="0"/>
    <n v="0"/>
    <n v="0"/>
    <s v="Future Firs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4181735799999999"/>
    <n v="0"/>
    <n v="0"/>
    <n v="0"/>
    <n v="0"/>
    <n v="0"/>
    <n v="0"/>
    <n v="0"/>
    <n v="0"/>
    <n v="0"/>
    <n v="0"/>
    <n v="0"/>
    <n v="0"/>
    <n v="0"/>
    <s v=""/>
    <n v="0"/>
    <s v=""/>
  </r>
  <r>
    <x v="7"/>
    <d v="2020-08-01T00:00:00"/>
    <x v="2"/>
    <x v="29"/>
    <n v="4.3585240000000004E-2"/>
    <n v="3.6674335107121793E-2"/>
    <n v="4.3585240000000004E-2"/>
    <n v="3.6674335107121793E-2"/>
    <n v="0"/>
    <n v="0"/>
    <n v="0"/>
    <n v="0"/>
    <n v="0"/>
    <n v="0"/>
    <n v="0"/>
    <n v="0"/>
    <s v="Future First"/>
    <n v="0"/>
    <n v="0"/>
    <n v="0"/>
    <n v="0"/>
    <n v="0"/>
    <n v="0"/>
    <n v="0"/>
    <n v="0"/>
    <n v="0"/>
    <n v="4.3585240000000004E-2"/>
    <n v="0"/>
    <n v="0"/>
    <n v="0"/>
    <n v="0"/>
    <n v="0"/>
    <n v="0"/>
    <n v="0"/>
    <n v="0"/>
    <n v="0"/>
    <n v="0"/>
    <n v="3.6674335107121793E-2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9321118"/>
    <n v="3.1284015392411657E-2"/>
    <n v="0"/>
    <n v="2.6323600925397247E-2"/>
    <n v="0"/>
    <n v="3.1284015392411657E-2"/>
    <n v="0"/>
    <n v="2.6323600925397247E-2"/>
    <n v="0"/>
    <n v="0"/>
    <n v="0"/>
    <n v="0"/>
    <n v="0"/>
    <n v="0.84143932916560249"/>
    <s v=""/>
    <n v="1"/>
    <s v=""/>
  </r>
  <r>
    <x v="7"/>
    <d v="2020-08-01T00:00:00"/>
    <x v="2"/>
    <x v="30"/>
    <n v="6.4201519999999998E-2"/>
    <n v="3.4734348991552519E-2"/>
    <n v="6.4201519999999998E-2"/>
    <n v="3.4734348991552519E-2"/>
    <n v="0.55996378667985836"/>
    <n v="0.5755703963539397"/>
    <n v="0.55996378667985836"/>
    <n v="0.5755703963539397"/>
    <n v="0"/>
    <n v="0"/>
    <n v="0"/>
    <n v="0"/>
    <s v="Future First"/>
    <n v="0"/>
    <n v="0"/>
    <n v="0"/>
    <n v="0"/>
    <n v="0"/>
    <n v="0"/>
    <n v="0"/>
    <n v="0"/>
    <n v="0"/>
    <n v="6.4201519999999998E-2"/>
    <n v="0"/>
    <n v="0"/>
    <n v="0"/>
    <n v="0"/>
    <n v="0"/>
    <n v="0"/>
    <n v="0"/>
    <n v="0"/>
    <n v="0"/>
    <n v="0"/>
    <n v="3.4734348991552519E-2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8879978"/>
    <n v="4.6228060318385125E-2"/>
    <n v="0"/>
    <n v="2.501033589705243E-2"/>
    <n v="0"/>
    <n v="4.6228060318385125E-2"/>
    <n v="0"/>
    <n v="2.501033589705243E-2"/>
    <n v="0"/>
    <n v="0.39628637162568164"/>
    <n v="0.40733116928624158"/>
    <n v="0.39628637162568164"/>
    <n v="0.40733116928624158"/>
    <n v="0.54102066417668182"/>
    <s v=""/>
    <n v="1"/>
    <s v=""/>
  </r>
  <r>
    <x v="7"/>
    <d v="2020-08-01T00:00:00"/>
    <x v="2"/>
    <x v="31"/>
    <n v="0.13559128000000004"/>
    <n v="7.4590230367779856E-2"/>
    <n v="0.13559128000000004"/>
    <n v="7.4590230367779856E-2"/>
    <n v="0.55996378667985836"/>
    <n v="0.5755703963539397"/>
    <n v="0.55996378667985836"/>
    <n v="0.5755703963539397"/>
    <n v="0"/>
    <n v="0"/>
    <n v="0"/>
    <n v="0"/>
    <s v="Future First"/>
    <n v="0"/>
    <n v="0"/>
    <n v="0"/>
    <n v="0"/>
    <n v="0"/>
    <n v="0"/>
    <n v="0"/>
    <n v="0"/>
    <n v="0"/>
    <n v="0.13559128000000004"/>
    <n v="0"/>
    <n v="0"/>
    <n v="0"/>
    <n v="0"/>
    <n v="0"/>
    <n v="0"/>
    <n v="0"/>
    <n v="0"/>
    <n v="0"/>
    <n v="0"/>
    <n v="7.4590230367779856E-2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691308"/>
    <n v="9.9034569962197935E-2"/>
    <n v="0"/>
    <n v="5.4479988594062639E-2"/>
    <n v="0"/>
    <n v="9.9034569962197935E-2"/>
    <n v="0"/>
    <n v="5.4479988594062639E-2"/>
    <n v="0"/>
    <n v="0.39628637162568164"/>
    <n v="0.40733116928624158"/>
    <n v="0.39628637162568164"/>
    <n v="0.40733116928624158"/>
    <n v="0.55011082104822551"/>
    <s v=""/>
    <n v="1"/>
    <s v=""/>
  </r>
  <r>
    <x v="7"/>
    <d v="2020-08-01T00:00:00"/>
    <x v="2"/>
    <x v="32"/>
    <n v="0.20637899999999998"/>
    <n v="0.14446529999999999"/>
    <n v="0.20637899999999998"/>
    <n v="0.14446529999999999"/>
    <n v="0.55996378667985836"/>
    <n v="0.5755703963539397"/>
    <n v="0.55996378667985836"/>
    <n v="0.5755703963539397"/>
    <n v="0"/>
    <n v="0"/>
    <n v="0"/>
    <n v="0"/>
    <s v="Future First"/>
    <n v="0"/>
    <n v="0"/>
    <n v="0"/>
    <n v="0"/>
    <n v="0"/>
    <n v="0"/>
    <n v="0"/>
    <n v="0"/>
    <n v="0"/>
    <n v="0.20637899999999998"/>
    <n v="0"/>
    <n v="0"/>
    <n v="0"/>
    <n v="0"/>
    <n v="0"/>
    <n v="0"/>
    <n v="0"/>
    <n v="0"/>
    <n v="0"/>
    <n v="0"/>
    <n v="0.14446529999999999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691308"/>
    <n v="0"/>
    <n v="0.15073724146736014"/>
    <n v="0"/>
    <n v="0.10551606902715212"/>
    <n v="0"/>
    <n v="0.15073724146736014"/>
    <n v="0"/>
    <n v="0.10551606902715212"/>
    <n v="0.39628637162568164"/>
    <n v="0.40733116928624158"/>
    <n v="0.39628637162568164"/>
    <n v="0.40733116928624158"/>
    <s v=""/>
    <n v="0.70000000000000007"/>
    <s v=""/>
    <n v="1"/>
  </r>
  <r>
    <x v="7"/>
    <d v="2020-08-01T00:00:00"/>
    <x v="2"/>
    <x v="33"/>
    <n v="0.37651000000000001"/>
    <n v="0.26355700000000004"/>
    <n v="0.37651000000000001"/>
    <n v="0.26355700000000004"/>
    <n v="0.55996378667985836"/>
    <n v="0.5755703963539397"/>
    <n v="0.55996378667985836"/>
    <n v="0.5755703963539397"/>
    <n v="0"/>
    <n v="0"/>
    <n v="0"/>
    <n v="0"/>
    <s v="Future First"/>
    <n v="0"/>
    <n v="0"/>
    <n v="0"/>
    <n v="0"/>
    <n v="0"/>
    <n v="0"/>
    <n v="0"/>
    <n v="0"/>
    <n v="0"/>
    <n v="0.37651000000000001"/>
    <n v="0"/>
    <n v="0"/>
    <n v="0"/>
    <n v="0"/>
    <n v="0"/>
    <n v="0"/>
    <n v="0"/>
    <n v="0"/>
    <n v="0"/>
    <n v="0"/>
    <n v="0.26355700000000004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691308"/>
    <n v="0"/>
    <n v="0.27499929152130681"/>
    <n v="0"/>
    <n v="0.19249950406491478"/>
    <n v="0"/>
    <n v="0.27499929152130681"/>
    <n v="0"/>
    <n v="0.19249950406491478"/>
    <n v="0.39628637162568164"/>
    <n v="0.40733116928624158"/>
    <n v="0.39628637162568164"/>
    <n v="0.40733116928624158"/>
    <s v=""/>
    <n v="0.70000000000000007"/>
    <s v=""/>
    <n v="1"/>
  </r>
  <r>
    <x v="7"/>
    <d v="2020-08-01T00:00:00"/>
    <x v="2"/>
    <x v="34"/>
    <n v="0.429456"/>
    <n v="0.30061919999999998"/>
    <n v="0.429456"/>
    <n v="0.30061919999999998"/>
    <n v="0.55996378667985836"/>
    <n v="0.5755703963539397"/>
    <n v="0.55996378667985836"/>
    <n v="0.5755703963539397"/>
    <n v="0"/>
    <n v="0"/>
    <n v="0"/>
    <n v="0"/>
    <s v="Future First"/>
    <n v="0"/>
    <n v="0"/>
    <n v="0"/>
    <n v="0"/>
    <n v="0"/>
    <n v="0"/>
    <n v="0"/>
    <n v="0"/>
    <n v="0"/>
    <n v="0.429456"/>
    <n v="0"/>
    <n v="0"/>
    <n v="0"/>
    <n v="0"/>
    <n v="0"/>
    <n v="0"/>
    <n v="0"/>
    <n v="0"/>
    <n v="0"/>
    <n v="0"/>
    <n v="0.30061919999999998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691308"/>
    <n v="0"/>
    <n v="0.31367054192338673"/>
    <n v="0"/>
    <n v="0.21956937934637069"/>
    <n v="0"/>
    <n v="0.31367054192338673"/>
    <n v="0"/>
    <n v="0.21956937934637069"/>
    <n v="0.39628637162568164"/>
    <n v="0.40733116928624158"/>
    <n v="0.39628637162568164"/>
    <n v="0.40733116928624158"/>
    <s v=""/>
    <n v="0.7"/>
    <s v=""/>
    <n v="1"/>
  </r>
  <r>
    <x v="7"/>
    <d v="2020-08-01T00:00:00"/>
    <x v="2"/>
    <x v="35"/>
    <n v="0.6086950000000001"/>
    <n v="0.42608649999999998"/>
    <n v="0.6086950000000001"/>
    <n v="0.42608649999999998"/>
    <n v="0.55996378667985836"/>
    <n v="0.5755703963539397"/>
    <n v="0.55996378667985836"/>
    <n v="0.5755703963539397"/>
    <n v="0"/>
    <n v="0"/>
    <n v="0"/>
    <n v="0"/>
    <s v="Future First"/>
    <n v="0"/>
    <n v="0"/>
    <n v="0"/>
    <n v="0"/>
    <n v="0"/>
    <n v="0"/>
    <n v="0"/>
    <n v="0"/>
    <n v="0"/>
    <n v="0.6086950000000001"/>
    <n v="0"/>
    <n v="0"/>
    <n v="0"/>
    <n v="0"/>
    <n v="0"/>
    <n v="0"/>
    <n v="0"/>
    <n v="0"/>
    <n v="0"/>
    <n v="0"/>
    <n v="0.42608649999999998"/>
    <n v="0"/>
    <n v="0"/>
    <n v="0"/>
    <n v="0"/>
    <n v="0"/>
    <n v="0"/>
    <n v="0"/>
    <n v="0"/>
    <n v="0"/>
    <n v="0"/>
    <s v="Term Life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SGD"/>
    <n v="1.3691308"/>
    <n v="0"/>
    <n v="0.44458498778933331"/>
    <n v="0"/>
    <n v="0.31120949145253324"/>
    <n v="0"/>
    <n v="0.44458498778933331"/>
    <n v="0"/>
    <n v="0.31120949145253324"/>
    <n v="0.39628637162568164"/>
    <n v="0.40733116928624158"/>
    <n v="0.39628637162568164"/>
    <n v="0.40733116928624158"/>
    <s v=""/>
    <n v="0.69999999999999984"/>
    <s v=""/>
    <n v="1"/>
  </r>
  <r>
    <x v="7"/>
    <d v="2020-08-01T00:00:00"/>
    <x v="4"/>
    <x v="24"/>
    <n v="0.32507075200000002"/>
    <n v="0.21022210828246268"/>
    <n v="0.32507075200000002"/>
    <n v="0.21022210828246268"/>
    <n v="0.5270000199999999"/>
    <n v="0.42293370690091842"/>
    <n v="0.5270000199999999"/>
    <n v="0.42293370690091842"/>
    <n v="0.144370735"/>
    <n v="0.10416541690599999"/>
    <n v="0.144370735"/>
    <n v="0.104165416905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503418700000001"/>
    <n v="0.24073218732379231"/>
    <n v="0"/>
    <n v="0.15568065610115658"/>
    <n v="0"/>
    <n v="0.24073218732379231"/>
    <n v="0"/>
    <n v="0.15568065610115658"/>
    <n v="0"/>
    <n v="0.38955896249431621"/>
    <n v="0.31263303569551482"/>
    <n v="0.38955896249431621"/>
    <n v="0.31263303569551482"/>
    <n v="0.64669647142681941"/>
    <s v=""/>
    <n v="1"/>
    <s v=""/>
  </r>
  <r>
    <x v="7"/>
    <d v="2020-08-01T00:00:00"/>
    <x v="4"/>
    <x v="25"/>
    <n v="0.45835607500000003"/>
    <n v="0.34189336166180917"/>
    <n v="0.45835607500000003"/>
    <n v="0.34189336166180917"/>
    <n v="0.50100000000000011"/>
    <n v="0.40726301436648665"/>
    <n v="0.50100000000000011"/>
    <n v="0.40726301436648665"/>
    <n v="0.23926916999999998"/>
    <n v="0.26683070150400007"/>
    <n v="0.23926916999999998"/>
    <n v="0.266830701504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8904027"/>
    <n v="0.3299804079834201"/>
    <n v="0"/>
    <n v="0.24613639290803943"/>
    <n v="0"/>
    <n v="0.3299804079834201"/>
    <n v="0"/>
    <n v="0.24613639290803943"/>
    <n v="0"/>
    <n v="0.37033972068853527"/>
    <n v="0.30104924348753603"/>
    <n v="0.37033972068853527"/>
    <n v="0.30104924348753603"/>
    <n v="0.74591214191239674"/>
    <s v=""/>
    <n v="1"/>
    <s v=""/>
  </r>
  <r>
    <x v="7"/>
    <d v="2020-08-01T00:00:00"/>
    <x v="4"/>
    <x v="26"/>
    <n v="0.27236186600000001"/>
    <n v="8.4085319494093438E-2"/>
    <n v="0.27236186600000001"/>
    <n v="8.4085319494093438E-2"/>
    <n v="0.50630001000000002"/>
    <n v="0.4207381779728705"/>
    <n v="0.50630001000000002"/>
    <n v="0.4207381779728705"/>
    <n v="0.22364751000000008"/>
    <n v="0.21438512317356709"/>
    <n v="0.22364751000000008"/>
    <n v="0.21438512317356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4159357299999999"/>
    <n v="0.19235468123966334"/>
    <n v="0"/>
    <n v="5.938498316875826E-2"/>
    <n v="0"/>
    <n v="0.19235468123966334"/>
    <n v="0"/>
    <n v="5.938498316875826E-2"/>
    <n v="0"/>
    <n v="0.37425749358882748"/>
    <n v="0.31101009843009197"/>
    <n v="0.37425749358882748"/>
    <n v="0.31101009843009197"/>
    <n v="0.30872647749480991"/>
    <s v=""/>
    <n v="1"/>
    <s v=""/>
  </r>
  <r>
    <x v="7"/>
    <d v="2020-08-01T00:00:00"/>
    <x v="4"/>
    <x v="27"/>
    <n v="0.22738833899999997"/>
    <n v="0.13683439352547058"/>
    <n v="0.22738833899999997"/>
    <n v="0.13683439352547058"/>
    <n v="0.52149998000000009"/>
    <n v="0.42503912635910407"/>
    <n v="0.52149998000000009"/>
    <n v="0.42503912635910407"/>
    <n v="0.246084042"/>
    <n v="0.18003845220290504"/>
    <n v="0.246084042"/>
    <n v="0.18003845220290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4249876400000001"/>
    <n v="0.15957214828894933"/>
    <n v="0"/>
    <n v="9.6024968697602575E-2"/>
    <n v="0"/>
    <n v="0.15957214828894933"/>
    <n v="0"/>
    <n v="9.6024968697602575E-2"/>
    <n v="0"/>
    <n v="0.38549332721013319"/>
    <n v="0.3141893639471649"/>
    <n v="0.38549332721013319"/>
    <n v="0.3141893639471649"/>
    <n v="0.60176521860019649"/>
    <s v=""/>
    <n v="1"/>
    <s v=""/>
  </r>
  <r>
    <x v="7"/>
    <d v="2020-08-01T00:00:00"/>
    <x v="4"/>
    <x v="28"/>
    <n v="0.48948703890654172"/>
    <n v="0.48647378216776732"/>
    <n v="0.48948703890654172"/>
    <n v="0.48647378216776732"/>
    <n v="0.55430001999999989"/>
    <n v="0.45640662199948351"/>
    <n v="0.55430001999999989"/>
    <n v="0.45640662199948351"/>
    <n v="0.35685912300000006"/>
    <n v="0.31187961261338137"/>
    <n v="0.35685912300000006"/>
    <n v="0.31187961261338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4181735799999999"/>
    <n v="0.34515312216332628"/>
    <n v="0"/>
    <n v="0.34302837750493653"/>
    <n v="0"/>
    <n v="0.34515312216332628"/>
    <n v="0"/>
    <n v="0.34302837750493653"/>
    <n v="0"/>
    <n v="0.4097391508671645"/>
    <n v="0.33737624932472371"/>
    <n v="0.4097391508671645"/>
    <n v="0.33737624932472371"/>
    <n v="0.99384405203965009"/>
    <s v=""/>
    <n v="1"/>
    <s v=""/>
  </r>
  <r>
    <x v="7"/>
    <d v="2020-08-01T00:00:00"/>
    <x v="4"/>
    <x v="29"/>
    <n v="0.53238245103738313"/>
    <n v="0.41740813500075069"/>
    <n v="0.53238245103738313"/>
    <n v="0.41740813500075069"/>
    <n v="0.43200001999999993"/>
    <n v="0.35222360173809331"/>
    <n v="0.43200001999999993"/>
    <n v="0.35222360173809331"/>
    <n v="0.34059234400000005"/>
    <n v="0.21441284133359517"/>
    <n v="0.34059234400000005"/>
    <n v="0.2144128413335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9321118"/>
    <n v="0.38212616915504738"/>
    <n v="0"/>
    <n v="0.29960148252668395"/>
    <n v="0"/>
    <n v="0.38212616915504738"/>
    <n v="0"/>
    <n v="0.29960148252668395"/>
    <n v="0"/>
    <n v="0.31933486376096126"/>
    <n v="0.26036405247025018"/>
    <n v="0.31933486376096126"/>
    <n v="0.26036405247025018"/>
    <n v="0.78403811806231172"/>
    <s v=""/>
    <n v="1"/>
    <s v=""/>
  </r>
  <r>
    <x v="7"/>
    <d v="2020-08-01T00:00:00"/>
    <x v="4"/>
    <x v="30"/>
    <n v="0.44903116028037432"/>
    <n v="0.37683795874597226"/>
    <n v="0.44903116028037432"/>
    <n v="0.37683795874597226"/>
    <n v="1.0274638066798585"/>
    <n v="0.95944529810317658"/>
    <n v="1.0274638066798585"/>
    <n v="0.95944529810317658"/>
    <n v="0.26633420999999974"/>
    <n v="0.1906544632101636"/>
    <n v="0.26633420999999974"/>
    <n v="0.190654463210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8879978"/>
    <n v="0.32332317929973631"/>
    <n v="0"/>
    <n v="0.27134073908477452"/>
    <n v="0"/>
    <n v="0.32332317929973631"/>
    <n v="0"/>
    <n v="0.27134073908477452"/>
    <n v="0"/>
    <n v="0.7271361356063164"/>
    <n v="0.67899943711182231"/>
    <n v="0.7271361356063164"/>
    <n v="0.67899943711182231"/>
    <n v="0.83922451731562508"/>
    <s v=""/>
    <n v="1"/>
    <s v=""/>
  </r>
  <r>
    <x v="7"/>
    <d v="2020-08-01T00:00:00"/>
    <x v="4"/>
    <x v="31"/>
    <n v="0.68016622773831747"/>
    <n v="0.81688225994074526"/>
    <n v="0.68016622773831747"/>
    <n v="0.81688225994074526"/>
    <n v="1.0484637866798585"/>
    <n v="0.98121541532130374"/>
    <n v="1.0484637866798585"/>
    <n v="0.98121541532130374"/>
    <n v="0.29178567800000016"/>
    <n v="0.24528998469110963"/>
    <n v="0.29178567800000016"/>
    <n v="0.2452899846911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91308"/>
    <n v="0.49678688678855043"/>
    <n v="0"/>
    <n v="0.59664296496780678"/>
    <n v="0"/>
    <n v="0.49678688678855043"/>
    <n v="0"/>
    <n v="0.59664296496780678"/>
    <n v="0"/>
    <n v="0.74199782144452897"/>
    <n v="0.69440614905901776"/>
    <n v="0.74199782144452897"/>
    <n v="0.69440614905901776"/>
    <n v="1.2010038526273712"/>
    <s v=""/>
    <n v="1"/>
    <s v=""/>
  </r>
  <r>
    <x v="7"/>
    <d v="2020-08-01T00:00:00"/>
    <x v="4"/>
    <x v="32"/>
    <n v="0.76537900000000003"/>
    <n v="0.81634529999999994"/>
    <n v="0.76537900000000003"/>
    <n v="0.81634529999999994"/>
    <n v="1.1534637866798585"/>
    <n v="1.0713321799443665"/>
    <n v="1.1534637866798585"/>
    <n v="1.0713321799443665"/>
    <n v="0.43831373999999984"/>
    <n v="0.38800323855000352"/>
    <n v="0.43831373999999984"/>
    <n v="0.38800323855000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91308"/>
    <n v="0"/>
    <n v="0.55902547806243208"/>
    <n v="0"/>
    <n v="0.59625077457902487"/>
    <n v="0"/>
    <n v="0.55902547806243208"/>
    <n v="0"/>
    <n v="0.59625077457902487"/>
    <n v="0.81630632140559123"/>
    <n v="0.75818178334934083"/>
    <n v="0.81630632140559123"/>
    <n v="0.75818178334934083"/>
    <s v=""/>
    <n v="1.0665896242253836"/>
    <s v=""/>
    <n v="1"/>
  </r>
  <r>
    <x v="7"/>
    <d v="2020-08-01T00:00:00"/>
    <x v="4"/>
    <x v="33"/>
    <n v="0.95388499999999998"/>
    <n v="0.95381950000000004"/>
    <n v="0.95388499999999998"/>
    <n v="0.95381950000000004"/>
    <n v="1.1509637766798582"/>
    <n v="1.0963715034040018"/>
    <n v="1.1509637766798582"/>
    <n v="1.0963715034040018"/>
    <n v="0.5142441080000002"/>
    <n v="0.65446708087936456"/>
    <n v="0.5142441080000002"/>
    <n v="0.65446708087936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91308"/>
    <n v="0"/>
    <n v="0.69670845181483021"/>
    <n v="0"/>
    <n v="0.69666061124327938"/>
    <n v="0"/>
    <n v="0.69670845181483021"/>
    <n v="0"/>
    <n v="0.69666061124327938"/>
    <n v="0.81453706432951811"/>
    <n v="0.77590211255243935"/>
    <n v="0.81453706432951811"/>
    <n v="0.77590211255243935"/>
    <s v=""/>
    <n v="0.99993133344166241"/>
    <s v=""/>
    <n v="1"/>
  </r>
  <r>
    <x v="7"/>
    <d v="2020-08-01T00:00:00"/>
    <x v="4"/>
    <x v="34"/>
    <n v="0.97395600000000004"/>
    <n v="0.93113919999999994"/>
    <n v="0.97395600000000004"/>
    <n v="0.93113919999999994"/>
    <n v="1.2174637966798583"/>
    <n v="1.175318020630199"/>
    <n v="1.2174637966798583"/>
    <n v="1.175318020630199"/>
    <n v="0.46750971300000027"/>
    <n v="0.63032386414213082"/>
    <n v="0.46750971300000027"/>
    <n v="0.6303238641421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91308"/>
    <n v="0"/>
    <n v="0.7113681176407689"/>
    <n v="0"/>
    <n v="0.6800951377326403"/>
    <n v="0"/>
    <n v="0.7113681176407689"/>
    <n v="0"/>
    <n v="0.6800951377326403"/>
    <n v="0.86159912845885767"/>
    <n v="0.83177256276414291"/>
    <n v="0.86159912845885767"/>
    <n v="0.83177256276414291"/>
    <s v=""/>
    <n v="0.95603826045529772"/>
    <s v=""/>
    <n v="1"/>
  </r>
  <r>
    <x v="7"/>
    <d v="2020-08-01T00:00:00"/>
    <x v="4"/>
    <x v="35"/>
    <n v="1.1241950000000001"/>
    <n v="1.0110764999999999"/>
    <n v="1.1241950000000001"/>
    <n v="1.0110764999999999"/>
    <n v="1.2534637866798581"/>
    <n v="1.1866324868430038"/>
    <n v="1.2534637866798581"/>
    <n v="1.1866324868430038"/>
    <n v="0.38062437200000027"/>
    <n v="0.43873990158232629"/>
    <n v="0.38062437200000027"/>
    <n v="0.43873990158232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GD"/>
    <n v="1.3691308"/>
    <n v="0"/>
    <n v="0.82110124175133603"/>
    <n v="0"/>
    <n v="0.7384805746828571"/>
    <n v="0"/>
    <n v="0.82110124175133603"/>
    <n v="0"/>
    <n v="0.7384805746828571"/>
    <n v="0.88707632136850756"/>
    <n v="0.83977981049874917"/>
    <n v="0.88707632136850756"/>
    <n v="0.83977981049874917"/>
    <s v=""/>
    <n v="0.89937822174978521"/>
    <s v=""/>
    <n v="1"/>
  </r>
  <r>
    <x v="8"/>
    <d v="2020-08-01T00:00:00"/>
    <x v="1"/>
    <x v="24"/>
    <n v="1135.1814222380001"/>
    <n v="253.26602238012552"/>
    <n v="184.71745869594787"/>
    <n v="85.318625507118611"/>
    <n v="722.0684051753617"/>
    <n v="249.67593925992216"/>
    <n v="135.62421313598097"/>
    <n v="84.406282434165234"/>
    <n v="3.9934893761319992E-4"/>
    <n v="1.0946681564690117E-4"/>
    <n v="3.5794829796790006E-5"/>
    <n v="2.6877131946595997E-5"/>
    <s v="Limited Pay UL 15/5"/>
    <s v="E15/8"/>
    <s v="UE15/7"/>
    <s v="Life Saver 15/9"/>
    <s v="TMB Wealthy 3 Gens"/>
    <s v="Term ROP 20/10"/>
    <s v="Power Max Link"/>
    <s v="Unit-Linked"/>
    <s v="W99/8"/>
    <s v="Pension85"/>
    <n v="0"/>
    <n v="1.8612688800000002E-5"/>
    <n v="8.199920400000001E-5"/>
    <n v="7.7905297800000013E-5"/>
    <n v="2E-8"/>
    <n v="0"/>
    <n v="0"/>
    <n v="8.9835127299999999E-6"/>
    <n v="1.6772312000000003E-6"/>
    <n v="1.3288279999999998E-6"/>
    <n v="1.4890626385939982E-5"/>
    <n v="0"/>
    <n v="3.7152056014399988E-6"/>
    <n v="2.9274471932469996E-6"/>
    <n v="2.5101007912640002E-6"/>
    <n v="1.6648989901099997E-7"/>
    <n v="0"/>
    <n v="0"/>
    <n v="4.3755084122350011E-6"/>
    <n v="6.5168615871299964E-7"/>
    <n v="2.5568401552000039E-8"/>
    <n v="1.9954370689434896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0.398475650000002"/>
    <n v="37.343366664439969"/>
    <n v="0"/>
    <n v="8.3315369262644428"/>
    <n v="0"/>
    <n v="6.0765368902946246"/>
    <n v="0"/>
    <n v="2.8066744691232111"/>
    <n v="0"/>
    <n v="23.546833397987264"/>
    <n v="8.1419955548554714"/>
    <n v="4.4227399074059761"/>
    <n v="2.7525102275290152"/>
    <n v="0.22310620788773461"/>
    <s v=""/>
    <n v="0.33687355573920758"/>
    <s v=""/>
  </r>
  <r>
    <x v="8"/>
    <d v="2020-08-01T00:00:00"/>
    <x v="1"/>
    <x v="25"/>
    <n v="973.67399730599982"/>
    <n v="273.20199723456278"/>
    <n v="183.93170126427339"/>
    <n v="100.11405839073076"/>
    <n v="676.43447782936016"/>
    <n v="238.59365473729395"/>
    <n v="131.83104981343774"/>
    <n v="83.554664210953021"/>
    <n v="1.8241264751511996E-4"/>
    <n v="7.7891635398314018E-5"/>
    <n v="2.7003371050255997E-5"/>
    <n v="2.6870010605301998E-5"/>
    <s v="Limited Pay UL 15/5"/>
    <s v="E15/8"/>
    <s v="UE15/7"/>
    <s v="Life Saver 15/9"/>
    <s v="TMB Wealthy 3 Gens"/>
    <s v="Term ROP 20/10"/>
    <s v="Power Max Link"/>
    <s v="Unit-Linked"/>
    <s v="W99/8"/>
    <s v="Pension85"/>
    <n v="2.8199269999999997E-5"/>
    <n v="1.0028895199999999E-5"/>
    <n v="4.9236992000000001E-5"/>
    <n v="4.7178513000000005E-5"/>
    <n v="2.4880000000000001E-6"/>
    <n v="0"/>
    <n v="0"/>
    <n v="1.3092751500000002E-5"/>
    <n v="7.3202967999999986E-6"/>
    <n v="2.4086066000000003E-6"/>
    <n v="1.3956085901289953E-5"/>
    <n v="1.6224033344582005E-5"/>
    <n v="1.738914465626001E-6"/>
    <n v="1.3919430404909996E-6"/>
    <n v="1.564331454227001E-6"/>
    <n v="4.7647700836E-7"/>
    <n v="0"/>
    <n v="0"/>
    <n v="4.3548119310989982E-6"/>
    <n v="2.8103088013790007E-6"/>
    <n v="1.0358592003400003E-7"/>
    <n v="1.6844197207635618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343392810000001"/>
    <n v="31.064728799728169"/>
    <n v="0"/>
    <n v="8.7164142979249721"/>
    <n v="0"/>
    <n v="5.868276685272904"/>
    <n v="0"/>
    <n v="3.1941040651728589"/>
    <n v="0"/>
    <n v="22.058699480465709"/>
    <n v="7.780599452418274"/>
    <n v="4.2990438916724116"/>
    <n v="2.7247387417848108"/>
    <n v="0.28058877816442568"/>
    <s v=""/>
    <n v="0.36644702236483262"/>
    <s v=""/>
  </r>
  <r>
    <x v="8"/>
    <d v="2020-08-01T00:00:00"/>
    <x v="1"/>
    <x v="26"/>
    <n v="1182.0204055149998"/>
    <n v="289.44733292118781"/>
    <n v="201.78406746533113"/>
    <n v="111.37857968409072"/>
    <n v="972.08046328710543"/>
    <n v="319.18177055924735"/>
    <n v="169.6796361496871"/>
    <n v="101.10762221908944"/>
    <n v="2.6440181820386999E-4"/>
    <n v="1.2246981551516069E-4"/>
    <n v="4.9065392636448018E-5"/>
    <n v="5.2433687288108991E-5"/>
    <s v="Limited Pay UL 15/5"/>
    <s v="E15/8"/>
    <s v="UE15/7"/>
    <s v="Life Saver 15/9"/>
    <s v="TMB Wealthy 3 Gens"/>
    <s v="Term ROP 20/10"/>
    <s v="Power Max Link"/>
    <s v="Unit-Linked"/>
    <s v="W99/8"/>
    <s v="Pension85"/>
    <n v="3.2222000000000004E-5"/>
    <n v="4.4255920000000002E-6"/>
    <n v="7.1546037499999995E-5"/>
    <n v="6.3938898E-5"/>
    <n v="4.0160000000000002E-6"/>
    <n v="0"/>
    <n v="0"/>
    <n v="1.068986788E-5"/>
    <n v="6.564859199999999E-6"/>
    <n v="2.1861220000000003E-6"/>
    <n v="1.4479087968550004E-5"/>
    <n v="1.8830532183492005E-5"/>
    <n v="7.6149143491200004E-7"/>
    <n v="3.2731276243209995E-6"/>
    <n v="2.5938483417880002E-6"/>
    <n v="1.030287817162E-6"/>
    <n v="0"/>
    <n v="0"/>
    <n v="5.0276473011849999E-6"/>
    <n v="2.3559103046619985E-6"/>
    <n v="3.3014188181700008E-7"/>
    <n v="2.0064634223880289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2.090856989999999"/>
    <n v="36.833556856500756"/>
    <n v="0"/>
    <n v="9.0196199188879262"/>
    <n v="0"/>
    <n v="6.2878989965338139"/>
    <n v="0"/>
    <n v="3.4707262482518928"/>
    <n v="0"/>
    <n v="31.699789873648907"/>
    <n v="10.408598300611041"/>
    <n v="5.5332958689384162"/>
    <n v="3.2971451438611852"/>
    <n v="0.24487507285889643"/>
    <s v=""/>
    <n v="0.38479739495273718"/>
    <s v=""/>
  </r>
  <r>
    <x v="8"/>
    <d v="2020-08-01T00:00:00"/>
    <x v="1"/>
    <x v="27"/>
    <n v="256.84214933099986"/>
    <n v="193.21384983000002"/>
    <n v="70.773066617016426"/>
    <n v="67.390034504731389"/>
    <n v="539.56773978397655"/>
    <n v="206.47087756864113"/>
    <n v="122.26837145804835"/>
    <n v="81.993559567592612"/>
    <n v="2.2970513706958994E-4"/>
    <n v="9.8280159293827329E-5"/>
    <n v="3.3107941302308994E-5"/>
    <n v="3.0122564101005003E-5"/>
    <s v="Limited Pay UL 15/5"/>
    <s v="E15/8"/>
    <s v="UE15/7"/>
    <s v="Life Saver 15/9"/>
    <s v="TMB Wealthy 3 Gens"/>
    <s v="Term ROP 20/10"/>
    <s v="Power Max Link"/>
    <s v="Unit-Linked"/>
    <s v="W99/8"/>
    <s v="Pension85"/>
    <n v="2.8233991999999999E-5"/>
    <n v="2.9705274399999997E-5"/>
    <n v="-7.0979999999999996E-6"/>
    <n v="-1.6617105000000001E-6"/>
    <n v="5.9008000000000003E-6"/>
    <n v="0"/>
    <n v="0"/>
    <n v="6.0973500000000002E-6"/>
    <n v="5.6190663999999994E-6"/>
    <n v="2.3078031E-6"/>
    <n v="1.1782376774780019E-5"/>
    <n v="1.6302602086324994E-5"/>
    <n v="4.4117691663030023E-6"/>
    <n v="-4.0985239888999996E-7"/>
    <n v="4.3482424666899977E-7"/>
    <n v="2.348216355429001E-6"/>
    <n v="0"/>
    <n v="0"/>
    <n v="4.2562694644640008E-6"/>
    <n v="2.1662290604979991E-6"/>
    <n v="3.9327742676999977E-7"/>
    <n v="1.3923580807842469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2.68126625"/>
    <n v="7.8590023827794573"/>
    <n v="0"/>
    <n v="5.9120674319037443"/>
    <n v="0"/>
    <n v="2.1655546047582055"/>
    <n v="0"/>
    <n v="2.0620386612079753"/>
    <n v="0"/>
    <n v="17.595440521367603"/>
    <n v="6.7330675609110697"/>
    <n v="3.9872025308553463"/>
    <n v="2.6738307243579791"/>
    <n v="0.75226690920188399"/>
    <s v=""/>
    <n v="0.34878469925434841"/>
    <s v=""/>
  </r>
  <r>
    <x v="8"/>
    <d v="2020-08-01T00:00:00"/>
    <x v="1"/>
    <x v="28"/>
    <n v="591.16287621199979"/>
    <n v="354.38449064101434"/>
    <n v="131.18770773424507"/>
    <n v="99.869255872841322"/>
    <n v="640.65950505649744"/>
    <n v="235.24448075121276"/>
    <n v="137.06313916232105"/>
    <n v="89.533350972981211"/>
    <n v="2.5132982813750004E-4"/>
    <n v="1.2708438288999398E-4"/>
    <n v="4.1755699390259027E-5"/>
    <n v="4.1067761587879992E-5"/>
    <s v="Limited Pay UL 15/5"/>
    <s v="E15/8"/>
    <s v="UE15/7"/>
    <s v="Life Saver 15/9"/>
    <s v="TMB Wealthy 3 Gens"/>
    <s v="Term ROP 20/10"/>
    <s v="Power Max Link"/>
    <s v="Unit-Linked"/>
    <s v="W99/8"/>
    <s v="Pension85"/>
    <n v="4.1755999999999998E-5"/>
    <n v="4.0734018399999989E-5"/>
    <n v="-1.9180000000000001E-7"/>
    <n v="-9.7739999999999995E-7"/>
    <n v="3.0231199999999999E-5"/>
    <n v="2.7900659E-5"/>
    <n v="8.9199999999999993E-6"/>
    <n v="9.2899999999999991E-8"/>
    <n v="3.2612095999999999E-6"/>
    <n v="2.7855421000000001E-6"/>
    <n v="1.2405141225180046E-5"/>
    <n v="2.5163481835284003E-5"/>
    <n v="7.6267437363430013E-6"/>
    <n v="-2.5740538173000001E-8"/>
    <n v="-8.5619154067999987E-8"/>
    <n v="8.0532566303199989E-6"/>
    <n v="1.9411904801725017E-5"/>
    <n v="3.0948115204909999E-6"/>
    <n v="-1.5758147070000006E-8"/>
    <n v="1.1824514552090006E-6"/>
    <n v="3.3084144779199981E-7"/>
    <n v="1.3305031630343053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2.098163"/>
    <n v="18.417342955483146"/>
    <n v="0"/>
    <n v="11.040647112453581"/>
    <n v="0"/>
    <n v="4.087078370629655"/>
    <n v="0"/>
    <n v="3.1113698273898516"/>
    <n v="0"/>
    <n v="20.8920685661889"/>
    <n v="7.6713820412895126"/>
    <n v="4.4696636492168773"/>
    <n v="2.9197052298837325"/>
    <n v="0.5994701374210224"/>
    <s v=""/>
    <n v="0.28181045872576638"/>
    <s v=""/>
  </r>
  <r>
    <x v="8"/>
    <d v="2020-08-01T00:00:00"/>
    <x v="1"/>
    <x v="29"/>
    <n v="983.59297650200017"/>
    <n v="634.73690921518198"/>
    <n v="203.24188987818962"/>
    <n v="159.48956935005009"/>
    <n v="748.20796442682081"/>
    <n v="268.44540229901588"/>
    <n v="156.72703648623474"/>
    <n v="101.08314831352035"/>
    <n v="4.5913167358132E-4"/>
    <n v="9.4052274411900822E-5"/>
    <n v="3.2741019142465543E-5"/>
    <n v="2.8189571810655954E-5"/>
    <s v="Limited Pay UL 15/5"/>
    <s v="E15/8"/>
    <s v="UE15/7"/>
    <s v="Life Saver 15/9"/>
    <s v="TMB Wealthy 3 Gens"/>
    <s v="Term ROP 20/10"/>
    <s v="Power Max Link"/>
    <s v="Unit-Linked"/>
    <s v="W99/8"/>
    <s v="Pension85"/>
    <n v="5.7941740500000002E-5"/>
    <n v="1.0112901839999996E-4"/>
    <n v="-1.0325000000000001E-6"/>
    <n v="-2.1546000000000002E-7"/>
    <n v="6.3534000000000005E-5"/>
    <n v="1.4088359E-5"/>
    <n v="1.11E-5"/>
    <n v="-1.8330000000000001E-7"/>
    <n v="4.573673599999999E-6"/>
    <n v="3.8049488000000002E-6"/>
    <n v="1.1711561764640067E-5"/>
    <n v="3.1616785859812998E-5"/>
    <n v="2.1734958391622017E-5"/>
    <n v="-7.3682150641000004E-8"/>
    <n v="1.8862175525999996E-8"/>
    <n v="1.6589336058002E-5"/>
    <n v="1.1102041988702008E-5"/>
    <n v="5.3842446510649991E-6"/>
    <n v="-2.882470070639999E-7"/>
    <n v="1.7620065669359999E-6"/>
    <n v="8.4774420317800005E-7"/>
    <n v="1.7232431182292643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143291430000001"/>
    <n v="31.58282029093802"/>
    <n v="0"/>
    <n v="20.381176172141735"/>
    <n v="0"/>
    <n v="6.5260247246188268"/>
    <n v="0"/>
    <n v="5.1211532894180696"/>
    <n v="0"/>
    <n v="24.399251039279079"/>
    <n v="8.7540724938040544"/>
    <n v="5.1109083165124547"/>
    <n v="3.2963470436079367"/>
    <n v="0.6453247678450571"/>
    <s v=""/>
    <n v="0.25126878086741539"/>
    <s v=""/>
  </r>
  <r>
    <x v="8"/>
    <d v="2020-08-01T00:00:00"/>
    <x v="1"/>
    <x v="30"/>
    <n v="678.92154548800318"/>
    <n v="308.28355804606969"/>
    <n v="158.26062788476017"/>
    <n v="101.69359235245788"/>
    <n v="531.70334647349887"/>
    <n v="214.18954916890019"/>
    <n v="121.72436850129128"/>
    <n v="82.622652100811806"/>
    <n v="2.1892276761783006E-4"/>
    <n v="9.4939922770034382E-5"/>
    <n v="3.1423009436037008E-5"/>
    <n v="2.8535681729806996E-5"/>
    <s v="Limited Pay UL 15/5"/>
    <s v="E15/8"/>
    <s v="UE15/7"/>
    <s v="Life Saver 15/9"/>
    <s v="TMB Wealthy 3 Gens"/>
    <s v="Term ROP 20/10"/>
    <s v="Power Max Link"/>
    <s v="Unit-Linked"/>
    <s v="W99/8"/>
    <s v="Pension85"/>
    <n v="5.9298499999999995E-5"/>
    <n v="3.8432115199999998E-5"/>
    <n v="-4.27E-7"/>
    <n v="-2.6100000000000002E-7"/>
    <n v="7.0342000000000003E-6"/>
    <n v="1.6361996000000003E-5"/>
    <n v="1.1599999999999999E-5"/>
    <n v="-1.0219000000000001E-6"/>
    <n v="3.7072544000000002E-6"/>
    <n v="3.0442934E-6"/>
    <n v="1.1201806018169947E-5"/>
    <n v="3.8251318294371996E-5"/>
    <n v="9.7577598150180016E-6"/>
    <n v="-7.1730572770999992E-8"/>
    <n v="7.4901844019999991E-9"/>
    <n v="1.517380937227E-6"/>
    <n v="1.0966716873288998E-5"/>
    <n v="5.4735804025030006E-6"/>
    <n v="-1.2073978836469999E-6"/>
    <n v="1.0855630960509998E-6"/>
    <n v="-5.2169738306600023E-7"/>
    <n v="1.4195418850541131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432545220000002"/>
    <n v="21.599318182353773"/>
    <n v="0"/>
    <n v="9.807782217073342"/>
    <n v="0"/>
    <n v="5.0349288222470001"/>
    <n v="0"/>
    <n v="3.235296144193629"/>
    <n v="0"/>
    <n v="16.71196788325538"/>
    <n v="6.732191720027136"/>
    <n v="3.8259186264205951"/>
    <n v="2.5969125782189724"/>
    <n v="0.45407832480036853"/>
    <s v=""/>
    <n v="0.32987030835183517"/>
    <s v=""/>
  </r>
  <r>
    <x v="8"/>
    <d v="2020-08-01T00:00:00"/>
    <x v="1"/>
    <x v="31"/>
    <n v="842.40750114800494"/>
    <n v="381.2549526010647"/>
    <n v="176.02009531440942"/>
    <n v="115.89966274161632"/>
    <n v="657.92279473159965"/>
    <n v="259.03780705248602"/>
    <n v="148.0439105039554"/>
    <n v="99.354964923218773"/>
    <n v="5.6229202368204996E-4"/>
    <n v="2.9880052281156384E-4"/>
    <n v="6.0782959086195013E-5"/>
    <n v="3.7627439042235988E-5"/>
    <s v="Limited Pay UL 15/5"/>
    <s v="E15/8"/>
    <s v="UE15/7"/>
    <s v="Life Saver 15/9"/>
    <s v="TMB Wealthy 3 Gens"/>
    <s v="Term ROP 20/10"/>
    <s v="Power Max Link"/>
    <s v="Unit-Linked"/>
    <s v="W99/8"/>
    <s v="Pension85"/>
    <n v="6.3011898E-5"/>
    <n v="2.1961967200000004E-5"/>
    <n v="-8.4000000000000011E-8"/>
    <n v="-1.4219999999999999E-7"/>
    <n v="8.4200000000000007E-6"/>
    <n v="2.0318454999999999E-5"/>
    <n v="9.2499999999999995E-6"/>
    <n v="-1.1043E-6"/>
    <n v="3.1120495999999999E-6"/>
    <n v="2.8526481999999999E-6"/>
    <n v="1.556978152679001E-5"/>
    <n v="3.5883717105945475E-5"/>
    <n v="5.967245469899997E-6"/>
    <n v="1.2067981072999999E-8"/>
    <n v="-8.8539032800000022E-10"/>
    <n v="1.5380381086159999E-6"/>
    <n v="1.3255827217149002E-5"/>
    <n v="3.4683854326560124E-6"/>
    <n v="-1.21770686132E-6"/>
    <n v="9.8003472585400023E-7"/>
    <n v="-2.328242348360001E-7"/>
    <n v="1.8422336799950658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26.990125136707537"/>
    <n v="0"/>
    <n v="12.215132065739212"/>
    <n v="0"/>
    <n v="5.6395561443088527"/>
    <n v="0"/>
    <n v="3.7133411044363811"/>
    <n v="0"/>
    <n v="20.679171361514339"/>
    <n v="8.1418173135869427"/>
    <n v="4.6531681511185496"/>
    <n v="3.1228259025478131"/>
    <n v="0.45257782258764689"/>
    <s v=""/>
    <n v="0.3039951663602144"/>
    <s v=""/>
  </r>
  <r>
    <x v="8"/>
    <d v="2020-08-01T00:00:00"/>
    <x v="1"/>
    <x v="32"/>
    <n v="997.6475758122159"/>
    <n v="481.80250014037046"/>
    <n v="0"/>
    <n v="0"/>
    <n v="819.47728639831962"/>
    <n v="303.07347615238513"/>
    <n v="160.22556902533876"/>
    <n v="101.49207242308486"/>
    <n v="2.7489761742721999E-4"/>
    <n v="1.2837175167394564E-4"/>
    <n v="3.7213130855260998E-5"/>
    <n v="3.0457295367155E-5"/>
    <s v="Limited Pay UL 15/5"/>
    <s v="E15/8"/>
    <s v="UE15/7"/>
    <s v="Life Saver 15/9"/>
    <s v="TMB Wealthy 3 Gens"/>
    <s v="Term ROP 20/10"/>
    <s v="Power Max Link"/>
    <s v="Unit-Linked"/>
    <s v="W99/8"/>
    <s v="Pension85"/>
    <n v="8.6428396790902713E-5"/>
    <n v="3.8143999999999999E-5"/>
    <n v="0"/>
    <n v="0"/>
    <n v="9.5359999999999981E-6"/>
    <n v="4.4699999999999996E-5"/>
    <n v="5.3499999999999996E-6"/>
    <n v="9.9999999999999995E-7"/>
    <n v="4.7679999999999999E-6"/>
    <n v="0"/>
    <n v="1.7043206418194585E-5"/>
    <n v="4.8484417860279431E-5"/>
    <n v="1.7869452657389555E-6"/>
    <n v="0"/>
    <n v="0"/>
    <n v="-2.080558038438751E-7"/>
    <n v="2.9112060463005396E-5"/>
    <n v="2.7540155317754128E-6"/>
    <n v="5.036719355137729E-7"/>
    <n v="1.4629815307946543E-6"/>
    <n v="0"/>
    <n v="2.435830529409273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0"/>
    <n v="31.963904496113706"/>
    <n v="0"/>
    <n v="15.436602537662418"/>
    <n v="0"/>
    <n v="0"/>
    <n v="0"/>
    <n v="0"/>
    <n v="25.756990589166016"/>
    <n v="9.5259024290863135"/>
    <n v="5.0360498601098049"/>
    <n v="3.1899973283770966"/>
    <s v=""/>
    <n v="0.48293857652901134"/>
    <s v=""/>
    <n v="0"/>
  </r>
  <r>
    <x v="8"/>
    <d v="2020-08-01T00:00:00"/>
    <x v="1"/>
    <x v="33"/>
    <n v="659.24219431911399"/>
    <n v="325.93484521717448"/>
    <n v="0"/>
    <n v="0"/>
    <n v="652.7415435465432"/>
    <n v="250.4682969060228"/>
    <n v="138.51055987902629"/>
    <n v="91.123189281435742"/>
    <n v="2.6369500889385E-4"/>
    <n v="5.2954724538302986E-5"/>
    <n v="3.8167311161891991E-5"/>
    <n v="1.8598376214234001E-5"/>
    <s v="Limited Pay UL 15/5"/>
    <s v="E15/8"/>
    <s v="UE15/7"/>
    <s v="Life Saver 15/9"/>
    <s v="TMB Wealthy 3 Gens"/>
    <s v="Term ROP 20/10"/>
    <s v="Power Max Link"/>
    <s v="Unit-Linked"/>
    <s v="W99/8"/>
    <s v="Pension85"/>
    <n v="6.7454354097328372E-5"/>
    <n v="1.112863779678339E-5"/>
    <n v="0"/>
    <n v="0"/>
    <n v="8.9029102374267179E-6"/>
    <n v="9.7375580721854741E-5"/>
    <n v="8.0249999999999986E-6"/>
    <n v="1.5E-6"/>
    <n v="4.4514551187133607E-6"/>
    <n v="0"/>
    <n v="1.6450719383849104E-5"/>
    <n v="3.779203686211598E-5"/>
    <n v="5.2134717452510708E-7"/>
    <n v="0"/>
    <n v="0"/>
    <n v="-1.9424309416921992E-7"/>
    <n v="6.3418429386910476E-5"/>
    <n v="4.1310232976631193E-6"/>
    <n v="7.555079032706593E-7"/>
    <n v="1.3658549966105226E-6"/>
    <n v="0"/>
    <n v="2.2949210009930822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0"/>
    <n v="21.121641599609219"/>
    <n v="0"/>
    <n v="10.442715962092754"/>
    <n v="0"/>
    <n v="0"/>
    <n v="0"/>
    <n v="0"/>
    <n v="20.516319455514424"/>
    <n v="7.872469040169479"/>
    <n v="4.3535254076219765"/>
    <n v="2.8640929623471094"/>
    <s v=""/>
    <n v="0.49440834950470702"/>
    <s v=""/>
    <n v="0"/>
  </r>
  <r>
    <x v="8"/>
    <d v="2020-08-01T00:00:00"/>
    <x v="1"/>
    <x v="34"/>
    <n v="437.89191457140868"/>
    <n v="213.89610929380157"/>
    <n v="0"/>
    <n v="0"/>
    <n v="822.34579932157521"/>
    <n v="299.45037257275345"/>
    <n v="156.72847515894091"/>
    <n v="98.247817823350431"/>
    <n v="1.8174004070944992E-4"/>
    <n v="4.4341202941136018E-5"/>
    <n v="2.897350897363501E-5"/>
    <n v="2.2213801636329002E-5"/>
    <s v="Limited Pay UL 15/5"/>
    <s v="E15/8"/>
    <s v="UE15/7"/>
    <s v="Life Saver 15/9"/>
    <s v="TMB Wealthy 3 Gens"/>
    <s v="Term ROP 20/10"/>
    <s v="Power Max Link"/>
    <s v="Unit-Linked"/>
    <s v="W99/8"/>
    <s v="Pension85"/>
    <n v="5.3850112250723271E-5"/>
    <n v="9.1819912958059127E-6"/>
    <n v="0"/>
    <n v="0"/>
    <n v="8.7447536150532501E-6"/>
    <n v="1.2297309771168633E-4"/>
    <n v="8.5599999999999994E-6"/>
    <n v="1.6000000000000001E-6"/>
    <n v="4.3723768075266259E-6"/>
    <n v="0"/>
    <n v="1.6287760898009027E-5"/>
    <n v="3.0143057003928165E-5"/>
    <n v="4.3015194725505125E-7"/>
    <n v="0"/>
    <n v="0"/>
    <n v="-1.907924436657442E-7"/>
    <n v="8.0089491183572329E-5"/>
    <n v="4.4064248508406607E-6"/>
    <n v="8.0587509682203665E-7"/>
    <n v="1.3415911315197874E-6"/>
    <n v="0"/>
    <n v="2.3157594640443661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0"/>
    <n v="14.029739234905383"/>
    <n v="0"/>
    <n v="6.8530761516572571"/>
    <n v="0"/>
    <n v="0"/>
    <n v="0"/>
    <n v="0"/>
    <n v="25.847150818858193"/>
    <n v="9.4120246604732287"/>
    <n v="4.9261327027934305"/>
    <n v="3.0880271620513375"/>
    <s v=""/>
    <n v="0.48846782088487439"/>
    <s v=""/>
    <n v="0"/>
  </r>
  <r>
    <x v="8"/>
    <d v="2020-08-01T00:00:00"/>
    <x v="1"/>
    <x v="35"/>
    <n v="316.77967091011254"/>
    <n v="163.4046793382833"/>
    <n v="0"/>
    <n v="0"/>
    <n v="426.40751050162373"/>
    <n v="184.99570153223956"/>
    <n v="114.02833036048526"/>
    <n v="81.462456873277972"/>
    <n v="5.0341760788284999E-4"/>
    <n v="9.2342867727713187E-5"/>
    <n v="5.4785962536415994E-5"/>
    <n v="2.7248502956376001E-5"/>
    <s v="Limited Pay UL 15/5"/>
    <s v="E15/8"/>
    <s v="UE15/7"/>
    <s v="Life Saver 15/9"/>
    <s v="TMB Wealthy 3 Gens"/>
    <s v="Term ROP 20/10"/>
    <s v="Power Max Link"/>
    <s v="Unit-Linked"/>
    <s v="W99/8"/>
    <s v="Pension85"/>
    <n v="4.2353608166823494E-5"/>
    <n v="4.6995249091888385E-6"/>
    <n v="0"/>
    <n v="0"/>
    <n v="7.5192398547021428E-6"/>
    <n v="1.1983788518431543E-4"/>
    <n v="1.1896304202657795E-5"/>
    <n v="2.2236082621790275E-6"/>
    <n v="3.7596199273510722E-6"/>
    <n v="0"/>
    <n v="1.4934279625373279E-5"/>
    <n v="2.3642916631495741E-5"/>
    <n v="2.2016028176639292E-7"/>
    <n v="0"/>
    <n v="0"/>
    <n v="-1.6405426722577151E-7"/>
    <n v="7.8047600877952789E-5"/>
    <n v="6.1238516906251753E-6"/>
    <n v="1.1199690772361276E-6"/>
    <n v="1.1535768700759562E-6"/>
    <n v="0"/>
    <n v="2.1499758293044552E-5"/>
    <s v="Unit Linked"/>
    <s v="Traditional Non-par"/>
    <s v="Traditional Non-par"/>
    <s v="Traditional Non-par"/>
    <s v="Traditional Non-par"/>
    <s v="Traditional Non-par"/>
    <s v="Unit Linked"/>
    <s v="Unit Linked"/>
    <s v="Traditional Non-par"/>
    <s v="Traditional Non-par"/>
    <n v="0.19"/>
    <n v="0.04"/>
    <n v="0.25"/>
    <n v="-0.01"/>
    <n v="0.08"/>
    <n v="0.12"/>
    <n v="0.24"/>
    <n v="0.33"/>
    <n v="0.22"/>
    <n v="0"/>
    <s v="THB"/>
    <n v="31.211693050000001"/>
    <n v="0"/>
    <n v="10.149390819736789"/>
    <n v="0"/>
    <n v="5.2353673694187277"/>
    <n v="0"/>
    <n v="0"/>
    <n v="0"/>
    <n v="0"/>
    <n v="13.402414462774489"/>
    <n v="5.8145998949457036"/>
    <n v="3.5840244516133479"/>
    <n v="2.5604464820218178"/>
    <s v=""/>
    <n v="0.51583069983253438"/>
    <s v=""/>
    <n v="0"/>
  </r>
  <r>
    <x v="8"/>
    <d v="2020-08-01T00:00:00"/>
    <x v="4"/>
    <x v="24"/>
    <n v="1135.4172081580002"/>
    <n v="253.31022117586011"/>
    <n v="184.72239917161016"/>
    <n v="85.319726519181401"/>
    <n v="722.0684051753617"/>
    <n v="249.67593925992216"/>
    <n v="135.62421313598097"/>
    <n v="84.406282434165234"/>
    <n v="5.3148981698715036E-4"/>
    <n v="1.5415781109236434E-4"/>
    <n v="7.105382882114099E-5"/>
    <n v="5.3378321939889999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0.398475650000002"/>
    <n v="37.351123169164573"/>
    <n v="0"/>
    <n v="8.3329909069259553"/>
    <n v="0"/>
    <n v="6.0766994140908563"/>
    <n v="0"/>
    <n v="2.806710688441425"/>
    <n v="0"/>
    <n v="23.546833397987264"/>
    <n v="8.1419955548554714"/>
    <n v="4.4227399074059761"/>
    <n v="2.7525102275290152"/>
    <n v="0.22309880399541243"/>
    <s v=""/>
    <n v="0.33681912290443411"/>
    <s v=""/>
  </r>
  <r>
    <x v="8"/>
    <d v="2020-08-01T00:00:00"/>
    <x v="4"/>
    <x v="25"/>
    <n v="973.7660987459999"/>
    <n v="273.21677658730295"/>
    <n v="183.93363108655785"/>
    <n v="100.1144265511156"/>
    <n v="676.43447782936016"/>
    <n v="238.59365473729395"/>
    <n v="131.83104981343774"/>
    <n v="83.554664210953021"/>
    <n v="2.9509986216136531E-4"/>
    <n v="1.2025241258841135E-4"/>
    <n v="6.2548316827316998E-5"/>
    <n v="5.1804171301184996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343392810000001"/>
    <n v="31.067667264002228"/>
    <n v="0"/>
    <n v="8.7168858280120229"/>
    <n v="0"/>
    <n v="5.868338255578843"/>
    <n v="0"/>
    <n v="3.1941158112013461"/>
    <n v="0"/>
    <n v="22.058699480465709"/>
    <n v="7.780599452418274"/>
    <n v="4.2990438916724116"/>
    <n v="2.7247387417848108"/>
    <n v="0.28057741683464549"/>
    <s v=""/>
    <n v="0.36642854733016478"/>
    <s v=""/>
  </r>
  <r>
    <x v="8"/>
    <d v="2020-08-01T00:00:00"/>
    <x v="4"/>
    <x v="26"/>
    <n v="1182.3807075949999"/>
    <n v="289.48297853512963"/>
    <n v="201.79161695623088"/>
    <n v="111.37946763251291"/>
    <n v="972.08046328710543"/>
    <n v="319.18177055924735"/>
    <n v="169.6796361496871"/>
    <n v="101.10762221908944"/>
    <n v="4.4858317444533997E-4"/>
    <n v="1.7209304212036607E-4"/>
    <n v="9.4914632108581006E-5"/>
    <n v="8.3824290961544994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090856989999999"/>
    <n v="36.844784418298573"/>
    <n v="0"/>
    <n v="9.020730690530856"/>
    <n v="0"/>
    <n v="6.2881342501732576"/>
    <n v="0"/>
    <n v="3.4707539180776772"/>
    <n v="0"/>
    <n v="31.699789873648907"/>
    <n v="10.408598300611041"/>
    <n v="5.5332958689384162"/>
    <n v="3.2971451438611852"/>
    <n v="0.24483060039430724"/>
    <s v=""/>
    <n v="0.38475308011588899"/>
    <s v=""/>
  </r>
  <r>
    <x v="8"/>
    <d v="2020-08-01T00:00:00"/>
    <x v="4"/>
    <x v="27"/>
    <n v="257.05596181099986"/>
    <n v="193.24592170200003"/>
    <n v="70.775342461554132"/>
    <n v="67.390375881412041"/>
    <n v="539.56773978397655"/>
    <n v="206.47087756864113"/>
    <n v="122.26837145804835"/>
    <n v="81.993559567592612"/>
    <n v="3.3846910534334992E-4"/>
    <n v="1.3844962806593296E-4"/>
    <n v="6.5636084442907005E-5"/>
    <n v="5.1944794085567236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68126625"/>
    <n v="7.8655447388303035"/>
    <n v="0"/>
    <n v="5.9130487853113722"/>
    <n v="0"/>
    <n v="2.1656242423456935"/>
    <n v="0"/>
    <n v="2.0620491068460982"/>
    <n v="0"/>
    <n v="17.595440521367603"/>
    <n v="6.7330675609110697"/>
    <n v="3.9872025308553463"/>
    <n v="2.6738307243579791"/>
    <n v="0.75176595921196299"/>
    <s v=""/>
    <n v="0.34872858008011748"/>
    <s v=""/>
  </r>
  <r>
    <x v="8"/>
    <d v="2020-08-01T00:00:00"/>
    <x v="4"/>
    <x v="28"/>
    <n v="591.21539429199981"/>
    <n v="354.38714361127336"/>
    <n v="131.18834119695873"/>
    <n v="99.869283734730686"/>
    <n v="640.65950505649744"/>
    <n v="235.24448075121276"/>
    <n v="137.06313916232105"/>
    <n v="89.533350972981211"/>
    <n v="3.557809801823E-4"/>
    <n v="1.6757465696873238E-4"/>
    <n v="7.6191568964866028E-5"/>
    <n v="6.4798824919373003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2.098163"/>
    <n v="18.418979126375543"/>
    <n v="0"/>
    <n v="11.040729764232095"/>
    <n v="0"/>
    <n v="4.0870981057999716"/>
    <n v="0"/>
    <n v="3.1113706954111575"/>
    <n v="0"/>
    <n v="20.8920685661889"/>
    <n v="7.6713820412895126"/>
    <n v="4.4696636492168773"/>
    <n v="2.9197052298837325"/>
    <n v="0.59942137338230816"/>
    <s v=""/>
    <n v="0.28180842769024694"/>
    <s v=""/>
  </r>
  <r>
    <x v="8"/>
    <d v="2020-08-01T00:00:00"/>
    <x v="4"/>
    <x v="29"/>
    <n v="984.11270290200014"/>
    <n v="634.80143359386966"/>
    <n v="203.24815871543018"/>
    <n v="159.49024699469916"/>
    <n v="748.20796442682081"/>
    <n v="268.44540229901588"/>
    <n v="156.72703648623474"/>
    <n v="101.08314831352035"/>
    <n v="5.7060829864272005E-4"/>
    <n v="1.3398072645381753E-4"/>
    <n v="7.0904039212612552E-5"/>
    <n v="5.2596404648608968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143291430000001"/>
    <n v="31.599508520605976"/>
    <n v="0"/>
    <n v="20.383248026969049"/>
    <n v="0"/>
    <n v="6.5262260147507529"/>
    <n v="0"/>
    <n v="5.1211750483464922"/>
    <n v="0"/>
    <n v="24.399251039279079"/>
    <n v="8.7540724938040544"/>
    <n v="5.1109083165124547"/>
    <n v="3.2963470436079367"/>
    <n v="0.64504952707340923"/>
    <s v=""/>
    <n v="0.25124430814807691"/>
    <s v=""/>
  </r>
  <r>
    <x v="8"/>
    <d v="2020-08-01T00:00:00"/>
    <x v="4"/>
    <x v="30"/>
    <n v="679.22013492800318"/>
    <n v="308.2084748498545"/>
    <n v="158.26562935562046"/>
    <n v="101.69228992176018"/>
    <n v="531.70334647349887"/>
    <n v="214.18954916890019"/>
    <n v="121.72436850129128"/>
    <n v="82.622652100811806"/>
    <n v="3.8489689798379005E-4"/>
    <n v="1.4213127097043572E-4"/>
    <n v="7.1354025750099015E-5"/>
    <n v="5.3449335390126983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432545220000002"/>
    <n v="21.608817554355312"/>
    <n v="0"/>
    <n v="9.8053935083101891"/>
    <n v="0"/>
    <n v="5.0350879398375508"/>
    <n v="0"/>
    <n v="3.2352547084559693"/>
    <n v="0"/>
    <n v="16.71196788325538"/>
    <n v="6.732191720027136"/>
    <n v="3.8259186264205951"/>
    <n v="2.5969125782189724"/>
    <n v="0.45376816587235647"/>
    <s v=""/>
    <n v="0.32994644281374857"/>
    <s v=""/>
  </r>
  <r>
    <x v="8"/>
    <d v="2020-08-01T00:00:00"/>
    <x v="4"/>
    <x v="31"/>
    <n v="842.69674018800481"/>
    <n v="381.17860516516521"/>
    <n v="176.02494016300892"/>
    <n v="115.89833838078435"/>
    <n v="657.92279473159965"/>
    <n v="259.03780705248602"/>
    <n v="148.0439105039554"/>
    <n v="99.354964923218773"/>
    <n v="6.9389067240166989E-4"/>
    <n v="3.4651092790908297E-4"/>
    <n v="1.0423167180006402E-4"/>
    <n v="6.6488353333000991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26.999392145694731"/>
    <n v="0"/>
    <n v="12.212685949286087"/>
    <n v="0"/>
    <n v="5.6397113697428507"/>
    <n v="0"/>
    <n v="3.713298672876201"/>
    <n v="0"/>
    <n v="20.679171361514339"/>
    <n v="8.1418173135869427"/>
    <n v="4.6531681511185496"/>
    <n v="3.1228259025478131"/>
    <n v="0.45233188522851603"/>
    <s v=""/>
    <n v="0.30405258010366409"/>
    <s v=""/>
  </r>
  <r>
    <x v="8"/>
    <d v="2020-08-01T00:00:00"/>
    <x v="4"/>
    <x v="32"/>
    <n v="998.43957581221594"/>
    <n v="481.59262014037046"/>
    <n v="0"/>
    <n v="0"/>
    <n v="819.47728639831962"/>
    <n v="303.07347615238513"/>
    <n v="160.22556902533876"/>
    <n v="101.49207242308486"/>
    <n v="4.1642211104221991E-4"/>
    <n v="1.814071567497197E-4"/>
    <n v="8.1007215292017997E-5"/>
    <n v="6.1547059561409988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0"/>
    <n v="31.989279601486274"/>
    <n v="0"/>
    <n v="15.429878134738686"/>
    <n v="0"/>
    <n v="0"/>
    <n v="0"/>
    <n v="0"/>
    <n v="25.756990589166016"/>
    <n v="9.5259024290863135"/>
    <n v="5.0360498601098049"/>
    <n v="3.1899973283770966"/>
    <s v=""/>
    <n v="0.48234528338743177"/>
    <s v=""/>
    <n v="0"/>
  </r>
  <r>
    <x v="8"/>
    <d v="2020-08-01T00:00:00"/>
    <x v="4"/>
    <x v="33"/>
    <n v="659.8485840061104"/>
    <n v="325.89995009295853"/>
    <n v="0"/>
    <n v="0"/>
    <n v="652.7415435465432"/>
    <n v="250.4682969060228"/>
    <n v="138.51055987902629"/>
    <n v="91.123189281435742"/>
    <n v="4.2085723939185005E-4"/>
    <n v="9.4285864600363929E-5"/>
    <n v="8.3540788791013006E-5"/>
    <n v="4.8745500821092004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0"/>
    <n v="21.141069885220801"/>
    <n v="0"/>
    <n v="10.441597947630672"/>
    <n v="0"/>
    <n v="0"/>
    <n v="0"/>
    <n v="0"/>
    <n v="20.516319455514424"/>
    <n v="7.872469040169479"/>
    <n v="4.3535254076219765"/>
    <n v="2.8640929623471094"/>
    <s v=""/>
    <n v="0.49390111306193329"/>
    <s v=""/>
    <n v="0"/>
  </r>
  <r>
    <x v="8"/>
    <d v="2020-08-01T00:00:00"/>
    <x v="4"/>
    <x v="34"/>
    <n v="438.28861802961029"/>
    <n v="213.87328071220185"/>
    <n v="0"/>
    <n v="0"/>
    <n v="822.34579932157521"/>
    <n v="299.45037257275345"/>
    <n v="156.72847515894091"/>
    <n v="98.247817823350431"/>
    <n v="3.2265054996426094E-4"/>
    <n v="8.0268262748153609E-5"/>
    <n v="7.5920315749015033E-5"/>
    <n v="5.3629715900385988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0"/>
    <n v="14.04244932588206"/>
    <n v="0"/>
    <n v="6.8523447404658437"/>
    <n v="0"/>
    <n v="0"/>
    <n v="0"/>
    <n v="0"/>
    <n v="25.847150818858193"/>
    <n v="9.4120246604732287"/>
    <n v="4.9261327027934305"/>
    <n v="3.0880271620513375"/>
    <s v=""/>
    <n v="0.48797361353735358"/>
    <s v=""/>
    <n v="0"/>
  </r>
  <r>
    <x v="8"/>
    <d v="2020-08-01T00:00:00"/>
    <x v="4"/>
    <x v="35"/>
    <n v="317.12321120610977"/>
    <n v="163.38491006852314"/>
    <n v="0"/>
    <n v="0"/>
    <n v="426.40751050162373"/>
    <n v="184.99570153223956"/>
    <n v="114.02833036048526"/>
    <n v="81.462456873277972"/>
    <n v="7.5471454477725702E-4"/>
    <n v="1.3929302339416529E-4"/>
    <n v="1.1935121440276298E-4"/>
    <n v="6.7723786240219999E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B"/>
    <n v="31.211693050000001"/>
    <n v="0"/>
    <n v="10.160397601568421"/>
    <n v="0"/>
    <n v="5.234733976359002"/>
    <n v="0"/>
    <n v="0"/>
    <n v="0"/>
    <n v="0"/>
    <n v="13.402414462774489"/>
    <n v="5.8145998949457036"/>
    <n v="3.5840244516133479"/>
    <n v="2.5604464820218178"/>
    <s v=""/>
    <n v="0.51520955986515093"/>
    <s v=""/>
    <n v="0"/>
  </r>
  <r>
    <x v="3"/>
    <d v="2020-08-01T00:00:00"/>
    <x v="0"/>
    <x v="24"/>
    <n v="3135.5853261539901"/>
    <n v="1400.5459221729946"/>
    <n v="1539.7356157692786"/>
    <n v="347.44955603625033"/>
    <n v="0"/>
    <n v="0"/>
    <n v="0"/>
    <n v="0"/>
    <n v="4483"/>
    <n v="2381.0229330190496"/>
    <n v="1621.3711006880874"/>
    <n v="926.96342180077181"/>
    <s v="Investra Link Prosper"/>
    <s v="Investra Titanium"/>
    <s v="Investra Link Extra"/>
    <s v="Investra Link"/>
    <s v="Investra Premier"/>
    <s v="Investra"/>
    <s v="Danatra Cendikia"/>
    <s v="Comm Term Life"/>
    <s v="Commpact"/>
    <s v="Riders"/>
    <n v="36"/>
    <n v="688.2"/>
    <n v="890.05"/>
    <n v="249.54"/>
    <n v="1.8"/>
    <n v="4.5"/>
    <n v="749.4730485"/>
    <n v="-3.06"/>
    <n v="1.056"/>
    <n v="31.1179506"/>
    <n v="486.90832705398998"/>
    <n v="2.1847382455282984"/>
    <n v="150.22224823047415"/>
    <n v="159.28898194114583"/>
    <n v="15.556062433249959"/>
    <n v="0.22279247216251216"/>
    <n v="4.9360886643722948"/>
    <n v="657.24506330448264"/>
    <n v="-4.0241665289609969"/>
    <n v="0.22833919780197917"/>
    <n v="95.089685056857149"/>
    <n v="319.59608915588063"/>
    <s v="Unit Link"/>
    <s v="Unit Link"/>
    <s v="Unit Link"/>
    <s v="Unit Link"/>
    <s v="Unit Link"/>
    <s v="Unit Link"/>
    <s v="Endowment"/>
    <s v="YRT"/>
    <s v="YRT"/>
    <s v="YRT"/>
    <n v="0"/>
    <n v="0"/>
    <n v="0"/>
    <n v="0"/>
    <n v="0"/>
    <n v="0"/>
    <n v="0"/>
    <n v="0"/>
    <n v="0"/>
    <n v="0"/>
    <s v="IDR"/>
    <n v="13731.90322581"/>
    <n v="0.22834309815557502"/>
    <n v="0"/>
    <n v="0.10199212003916383"/>
    <n v="0"/>
    <n v="0.11212834742930944"/>
    <n v="0"/>
    <n v="2.5302359791117404E-2"/>
    <n v="0"/>
    <n v="0"/>
    <n v="0"/>
    <n v="0"/>
    <n v="0"/>
    <n v="0.44666171591345594"/>
    <s v=""/>
    <n v="0.24808151631127565"/>
    <s v=""/>
  </r>
  <r>
    <x v="3"/>
    <d v="2020-08-01T00:00:00"/>
    <x v="0"/>
    <x v="25"/>
    <n v="2554.25801428049"/>
    <n v="722.02023787697522"/>
    <n v="1277.4811168989172"/>
    <n v="273.94396582690564"/>
    <n v="0"/>
    <n v="0"/>
    <n v="0"/>
    <n v="0"/>
    <n v="4123"/>
    <n v="2335.4311253972223"/>
    <n v="1515.4202579330147"/>
    <n v="926.27125883233316"/>
    <s v="Investra Link Prosper"/>
    <s v="Investra Titanium"/>
    <s v="Investra Link Extra"/>
    <s v="Investra Link"/>
    <s v="Investra Premier"/>
    <s v="Investra"/>
    <s v="Danatra Cendikia"/>
    <s v="Comm Term Life"/>
    <s v="Commpact"/>
    <s v="Riders"/>
    <n v="0"/>
    <n v="288"/>
    <n v="1296.6400000000001"/>
    <n v="418.6"/>
    <n v="9.6"/>
    <n v="1"/>
    <n v="208.0995934"/>
    <n v="-6.1150000000000002"/>
    <n v="2.1120000000000001"/>
    <n v="12.5570279"/>
    <n v="323.76439298049013"/>
    <n v="0"/>
    <n v="149.79375060291378"/>
    <n v="207.61355429141398"/>
    <n v="24.84962254439105"/>
    <n v="5.1372097927179716"/>
    <n v="1.0174411730087614"/>
    <n v="171.81771246721394"/>
    <n v="-15.34276757198219"/>
    <n v="0.45251436036792686"/>
    <n v="20.821901042962612"/>
    <n v="155.85929917396751"/>
    <s v="Unit Link"/>
    <s v="Unit Link"/>
    <s v="Unit Link"/>
    <s v="Unit Link"/>
    <s v="Unit Link"/>
    <s v="Unit Link"/>
    <s v="Endowment"/>
    <s v="YRT"/>
    <s v="YRT"/>
    <s v="YRT"/>
    <n v="0"/>
    <n v="0"/>
    <n v="0"/>
    <n v="0"/>
    <n v="0"/>
    <n v="0"/>
    <n v="0"/>
    <n v="0"/>
    <n v="0"/>
    <n v="0"/>
    <s v="IDR"/>
    <n v="13769.724137929999"/>
    <n v="0.18549812535783097"/>
    <n v="0"/>
    <n v="5.2435345156124268E-2"/>
    <n v="0"/>
    <n v="9.2774633979774174E-2"/>
    <n v="0"/>
    <n v="1.9894658969405295E-2"/>
    <n v="0"/>
    <n v="0"/>
    <n v="0"/>
    <n v="0"/>
    <n v="0"/>
    <n v="0.28267318095519861"/>
    <s v=""/>
    <n v="0.37941314031918155"/>
    <s v=""/>
  </r>
  <r>
    <x v="3"/>
    <d v="2020-08-01T00:00:00"/>
    <x v="0"/>
    <x v="26"/>
    <n v="3037.8136990429898"/>
    <n v="859.31557723790945"/>
    <n v="1654.7925189108373"/>
    <n v="380.13629958760214"/>
    <n v="0"/>
    <n v="0"/>
    <n v="0"/>
    <n v="0"/>
    <n v="4457"/>
    <n v="2524.1521085606801"/>
    <n v="1891.8629122400725"/>
    <n v="1071.276121784402"/>
    <s v="Investra Link Prosper"/>
    <s v="Investra Titanium"/>
    <s v="Investra Link Extra"/>
    <s v="Investra Link"/>
    <s v="Investra Premier"/>
    <s v="Investra"/>
    <s v="Danatra Cendikia"/>
    <s v="Comm Term Life"/>
    <s v="Commpact"/>
    <s v="Riders"/>
    <n v="24"/>
    <n v="209.4"/>
    <n v="1632.45"/>
    <n v="371.2"/>
    <n v="0"/>
    <n v="0"/>
    <n v="162.93211159999998"/>
    <n v="88.488"/>
    <n v="0"/>
    <n v="9.8489004999999992"/>
    <n v="539.49468694298992"/>
    <n v="2.0594722653320767"/>
    <n v="55.057298797632512"/>
    <n v="337.29821270412157"/>
    <n v="0.53103958084505054"/>
    <n v="0"/>
    <n v="0"/>
    <n v="32.779858162995595"/>
    <n v="114.00629667832229"/>
    <n v="0"/>
    <n v="3.9618598610682718"/>
    <n v="313.62153918759196"/>
    <s v="Unit Link"/>
    <s v="Unit Link"/>
    <s v="Unit Link"/>
    <s v="Unit Link"/>
    <s v="Unit Link"/>
    <s v="Unit Link"/>
    <s v="Endowment"/>
    <s v="YRT"/>
    <s v="YRT"/>
    <s v="YRT"/>
    <n v="0"/>
    <n v="0"/>
    <n v="0"/>
    <n v="0"/>
    <n v="0"/>
    <n v="0"/>
    <n v="0"/>
    <n v="0"/>
    <n v="0"/>
    <n v="0"/>
    <s v="IDR"/>
    <n v="15112.51612903"/>
    <n v="0.20101309888480975"/>
    <n v="0"/>
    <n v="5.6861185119745167E-2"/>
    <n v="0"/>
    <n v="0.10949814741518166"/>
    <n v="0"/>
    <n v="2.5153739876405429E-2"/>
    <n v="0"/>
    <n v="0"/>
    <n v="0"/>
    <n v="0"/>
    <n v="0"/>
    <n v="0.28287303382318074"/>
    <s v=""/>
    <n v="0.44237100973948462"/>
    <s v=""/>
  </r>
  <r>
    <x v="3"/>
    <d v="2020-08-01T00:00:00"/>
    <x v="0"/>
    <x v="27"/>
    <n v="1369.6100380309999"/>
    <n v="506.36131610439691"/>
    <n v="717.23125279240833"/>
    <n v="156.84209503387203"/>
    <n v="4440.8163267799991"/>
    <n v="1471.7732153379418"/>
    <n v="946.21886770964159"/>
    <n v="306.96455624383708"/>
    <n v="4802"/>
    <n v="2842.6744288645173"/>
    <n v="2276.0157020707938"/>
    <n v="1330.8177937556857"/>
    <s v="Investra Link Prosper"/>
    <s v="Investra Titanium"/>
    <s v="Investra Link Extra"/>
    <s v="Investra Link"/>
    <s v="Investra Premier"/>
    <s v="Investra"/>
    <s v="Danatra Cendikia"/>
    <s v="Comm Term Life"/>
    <s v="Commpact"/>
    <s v="Riders"/>
    <n v="0"/>
    <n v="250.8"/>
    <n v="547.1"/>
    <n v="153.75"/>
    <n v="6.6"/>
    <n v="10"/>
    <n v="14.607250000000001"/>
    <n v="0"/>
    <n v="0"/>
    <n v="1.323"/>
    <n v="385.42978803099987"/>
    <n v="0"/>
    <n v="97.576632546170714"/>
    <n v="99.896801160381443"/>
    <n v="5.9964840385528877"/>
    <n v="1.8605229656880224"/>
    <n v="10.692582882349733"/>
    <n v="3.5440476347313381"/>
    <n v="0"/>
    <n v="0"/>
    <n v="0.61495246076882915"/>
    <n v="286.17929241575405"/>
    <s v="Unit Link"/>
    <s v="Unit Link"/>
    <s v="Unit Link"/>
    <s v="Unit Link"/>
    <s v="Unit Link"/>
    <s v="Unit Link"/>
    <s v="Endowment"/>
    <s v="YRT"/>
    <s v="YRT"/>
    <s v="YRT"/>
    <n v="0"/>
    <n v="0"/>
    <n v="0"/>
    <n v="0"/>
    <n v="0"/>
    <n v="0"/>
    <n v="0"/>
    <n v="0"/>
    <n v="0"/>
    <n v="0"/>
    <s v="IDR"/>
    <n v="15820.87096774"/>
    <n v="8.6569825442843348E-2"/>
    <n v="0"/>
    <n v="3.200590644705386E-2"/>
    <n v="0"/>
    <n v="4.5334498603452317E-2"/>
    <n v="0"/>
    <n v="9.91361950639035E-3"/>
    <n v="0"/>
    <n v="0.31421619127082595"/>
    <n v="0.1041373792807206"/>
    <n v="6.6951043871679231E-2"/>
    <n v="2.171970795919299E-2"/>
    <n v="0.36971203630513683"/>
    <s v=""/>
    <n v="0.3097434382241312"/>
    <s v=""/>
  </r>
  <r>
    <x v="3"/>
    <d v="2020-08-01T00:00:00"/>
    <x v="0"/>
    <x v="28"/>
    <n v="1553.5333906999999"/>
    <n v="547.67920358348135"/>
    <n v="807.38344070726043"/>
    <n v="199.71065787306907"/>
    <n v="3885.7142857399995"/>
    <n v="1287.5804446197324"/>
    <n v="827.94150921103596"/>
    <n v="268.59398671171044"/>
    <n v="4634"/>
    <n v="2668.1670994259625"/>
    <n v="1684.5088279731258"/>
    <n v="893.3285303093777"/>
    <s v="Investra Link Prosper"/>
    <s v="Investra Titanium"/>
    <s v="Investra Link Extra"/>
    <s v="Investra Link"/>
    <s v="Investra Premier"/>
    <s v="Investra"/>
    <s v="Danatra Cendikia"/>
    <s v="Comm Term Life"/>
    <s v="Commpact"/>
    <s v="Riders"/>
    <n v="0"/>
    <n v="101"/>
    <n v="700.5"/>
    <n v="263.39999999999998"/>
    <n v="3"/>
    <n v="1.2"/>
    <n v="76.733836999999994"/>
    <n v="0"/>
    <n v="0"/>
    <n v="7.6280103800000001"/>
    <n v="400.07154331999982"/>
    <n v="0"/>
    <n v="38.04020615671682"/>
    <n v="168.39756959641207"/>
    <n v="41.918203348545084"/>
    <n v="1.6159551879440759"/>
    <n v="0.51887007221350079"/>
    <n v="28.24451258256693"/>
    <n v="0"/>
    <n v="0"/>
    <n v="10.994129403531709"/>
    <n v="257.9497572355512"/>
    <s v="Unit Link"/>
    <s v="Unit Link"/>
    <s v="Unit Link"/>
    <s v="Unit Link"/>
    <s v="Unit Link"/>
    <s v="Unit Link"/>
    <s v="Endowment"/>
    <s v="YRT"/>
    <s v="YRT"/>
    <s v="YRT"/>
    <n v="0"/>
    <n v="0"/>
    <n v="0"/>
    <n v="0"/>
    <n v="0"/>
    <n v="0"/>
    <n v="0"/>
    <n v="0"/>
    <n v="0"/>
    <n v="0"/>
    <s v="IDR"/>
    <n v="14837.54839"/>
    <n v="0.10470283566165339"/>
    <n v="0"/>
    <n v="3.6911704628548904E-2"/>
    <n v="0"/>
    <n v="5.4414881723412557E-2"/>
    <n v="0"/>
    <n v="1.3459815100429073E-2"/>
    <n v="0"/>
    <n v="0.27493916734835211"/>
    <n v="9.1104561299558573E-2"/>
    <n v="5.8582163385249894E-2"/>
    <n v="1.9004744464177329E-2"/>
    <n v="0.35253777412322301"/>
    <s v=""/>
    <n v="0.3646489707229274"/>
    <s v=""/>
  </r>
  <r>
    <x v="3"/>
    <d v="2020-08-01T00:00:00"/>
    <x v="0"/>
    <x v="29"/>
    <n v="1657.470600506"/>
    <n v="426.92590891042937"/>
    <n v="817.60826303087777"/>
    <n v="108.24621533911007"/>
    <n v="5273.4693875450012"/>
    <n v="1747.7718061302046"/>
    <n v="1123.6349052979651"/>
    <n v="364.52041053527319"/>
    <n v="2410"/>
    <n v="1530.7754238301382"/>
    <n v="1138.1974322785147"/>
    <n v="715.8151701815035"/>
    <s v="Investra Link Prosper"/>
    <s v="Investra Titanium"/>
    <s v="Investra Link Extra"/>
    <s v="Investra Link"/>
    <s v="Investra Premier"/>
    <s v="Investra"/>
    <s v="Danatra Cendikia"/>
    <s v="Comm Term Life"/>
    <s v="Commpact"/>
    <s v="Riders"/>
    <n v="0"/>
    <n v="99"/>
    <n v="666.7"/>
    <n v="330.6"/>
    <n v="3.6"/>
    <n v="1"/>
    <n v="192.540367"/>
    <n v="3.44"/>
    <n v="0"/>
    <n v="12.856761000000001"/>
    <n v="347.73347250599977"/>
    <n v="0"/>
    <n v="24.214451123383345"/>
    <n v="90.625467767386553"/>
    <n v="-10.454632770938053"/>
    <n v="0.94805953465360204"/>
    <n v="1.6037964954393729"/>
    <n v="84.216534825399805"/>
    <n v="9.3093107702419946"/>
    <n v="0"/>
    <n v="21.145914679095817"/>
    <n v="205.31700648576691"/>
    <s v="Unit Link"/>
    <s v="Unit Link"/>
    <s v="Unit Link"/>
    <s v="Unit Link"/>
    <s v="Unit Link"/>
    <s v="Unit Link"/>
    <s v="Endowment"/>
    <s v="YRT"/>
    <s v="YRT"/>
    <s v="YRT"/>
    <n v="0"/>
    <n v="0"/>
    <n v="0"/>
    <n v="0"/>
    <n v="0"/>
    <n v="0"/>
    <n v="0"/>
    <n v="0"/>
    <n v="0"/>
    <n v="0"/>
    <s v="IDR"/>
    <n v="14121.866666669999"/>
    <n v="0.11736908721974494"/>
    <n v="0"/>
    <n v="3.02315493402899E-2"/>
    <n v="0"/>
    <n v="5.7896613976718247E-2"/>
    <n v="0"/>
    <n v="7.6651492252500508E-3"/>
    <n v="0"/>
    <n v="0.37313172709828557"/>
    <n v="0.12366604689795177"/>
    <n v="7.9504364590031573E-2"/>
    <n v="2.57921532012386E-2"/>
    <n v="0.25757676110821848"/>
    <s v=""/>
    <n v="0.25354801168045421"/>
    <s v=""/>
  </r>
  <r>
    <x v="3"/>
    <d v="2020-08-01T00:00:00"/>
    <x v="0"/>
    <x v="30"/>
    <n v="5180.37864497999"/>
    <n v="892"/>
    <n v="2822"/>
    <n v="378.706050051023"/>
    <n v="6400.0000000299997"/>
    <n v="2144.951467265545"/>
    <n v="1392.7410107961957"/>
    <n v="457.84717207271711"/>
    <n v="4184"/>
    <n v="2307.4177221383675"/>
    <n v="1584.4887764055088"/>
    <n v="825.12852409511595"/>
    <s v="Investra Link Prosper"/>
    <s v="Investra Titanium"/>
    <s v="Investra Link Extra"/>
    <s v="Investra Link"/>
    <s v="Investra Premier"/>
    <s v="Investra"/>
    <s v="Danatra Cendikia"/>
    <s v="Comm Term Life"/>
    <s v="Commpact"/>
    <s v="Riders"/>
    <n v="396"/>
    <n v="442"/>
    <n v="2931.24"/>
    <n v="589.4"/>
    <n v="12.8"/>
    <n v="0"/>
    <n v="321.88196025000002"/>
    <n v="0"/>
    <n v="0.35199999999999998"/>
    <n v="19.106394100000003"/>
    <n v="467.59829062999052"/>
    <n v="78"/>
    <n v="60"/>
    <n v="424.24156523104432"/>
    <n v="-1.4712199294528068"/>
    <n v="6.7303149010216501"/>
    <n v="0"/>
    <n v="107.82888057131684"/>
    <n v="0"/>
    <n v="7.3147649473157689E-2"/>
    <n v="23.850416111969018"/>
    <n v="192.74689546462776"/>
    <s v="Unit Link"/>
    <s v="Unit Link"/>
    <s v="Unit Link"/>
    <s v="Unit Link"/>
    <s v="Unit Link"/>
    <s v="Unit Link"/>
    <s v="Endowment"/>
    <s v="YRT"/>
    <s v="YRT"/>
    <s v="YRT"/>
    <n v="0"/>
    <n v="0"/>
    <n v="0"/>
    <n v="0"/>
    <n v="0"/>
    <n v="0"/>
    <n v="0"/>
    <n v="0"/>
    <n v="0"/>
    <n v="0"/>
    <s v="IDR"/>
    <n v="14547.96774194"/>
    <n v="0.35608950589336241"/>
    <n v="0"/>
    <n v="6.1314405958467579E-2"/>
    <n v="0"/>
    <n v="0.19397898387308912"/>
    <n v="0"/>
    <n v="2.6031543152193009E-2"/>
    <n v="0"/>
    <n v="0.43787629994731797"/>
    <n v="0.1467536581325633"/>
    <n v="9.5288793842104244E-2"/>
    <n v="3.1325066507438229E-2"/>
    <n v="0.17218818567719688"/>
    <s v=""/>
    <n v="0.42455835207513787"/>
    <s v=""/>
  </r>
  <r>
    <x v="3"/>
    <d v="2020-08-01T00:00:00"/>
    <x v="0"/>
    <x v="31"/>
    <n v="4382.8989706980001"/>
    <n v="1214.8592880962785"/>
    <n v="2677.0691213405171"/>
    <n v="667.47616202922836"/>
    <n v="4000.0000000099999"/>
    <n v="1340.8290641359708"/>
    <n v="870.4631317450245"/>
    <n v="286.15448254552558"/>
    <n v="5043"/>
    <n v="2797.6086079172737"/>
    <n v="1882.077669714575"/>
    <n v="1043.6407244491843"/>
    <s v="Investra Link Prosper"/>
    <s v="Investra Titanium"/>
    <s v="Investra Link Extra"/>
    <s v="Investra Link"/>
    <s v="Investra Premier"/>
    <s v="Investra"/>
    <s v="Danatra Cendikia"/>
    <s v="Comm Term Life"/>
    <s v="Commpact"/>
    <s v="Riders"/>
    <n v="36"/>
    <n v="953.2"/>
    <n v="2444.8000000000002"/>
    <n v="208.2"/>
    <n v="0"/>
    <n v="0"/>
    <n v="385.28818000000001"/>
    <n v="8.7750000000000004"/>
    <n v="14.624999999963437"/>
    <n v="25.009842600000002"/>
    <n v="307.00094809803636"/>
    <n v="3.5425810078543125"/>
    <n v="364.17626921146393"/>
    <n v="525.73106987165033"/>
    <n v="-7.0720453741718678"/>
    <n v="0"/>
    <n v="0"/>
    <n v="109.18564680731716"/>
    <n v="3.0757083777780232"/>
    <n v="5.579169422105859"/>
    <n v="21.802778378119037"/>
    <n v="188.83811039416173"/>
    <s v="Unit Link"/>
    <s v="Unit Link"/>
    <s v="Unit Link"/>
    <s v="Unit Link"/>
    <s v="Unit Link"/>
    <s v="Unit Link"/>
    <s v="Endowment"/>
    <s v="YRT"/>
    <s v="YRT"/>
    <s v="YRT"/>
    <n v="0"/>
    <n v="0"/>
    <n v="0"/>
    <n v="0"/>
    <n v="0"/>
    <n v="0"/>
    <n v="0"/>
    <n v="0"/>
    <n v="0"/>
    <n v="0"/>
    <s v="IDR"/>
    <n v="14692.4516129"/>
    <n v="0.29830957325391538"/>
    <n v="0"/>
    <n v="8.2685947866565024E-2"/>
    <n v="0"/>
    <n v="0.182207108239856"/>
    <n v="0"/>
    <n v="4.5429869678330813E-2"/>
    <n v="0"/>
    <n v="0.27367268746647511"/>
    <n v="9.1737073353583123E-2"/>
    <n v="5.9555496151137415E-2"/>
    <n v="1.9578166567154186E-2"/>
    <n v="0.27718167729127596"/>
    <s v=""/>
    <n v="0.54942672667481007"/>
    <s v=""/>
  </r>
  <r>
    <x v="3"/>
    <d v="2020-08-01T00:00:00"/>
    <x v="0"/>
    <x v="32"/>
    <n v="4160"/>
    <n v="1014.5483147650543"/>
    <n v="2604.9800723446701"/>
    <n v="583.50376863451277"/>
    <n v="8000"/>
    <n v="2681.0905243821549"/>
    <n v="1740.9262634841107"/>
    <n v="572.30896508991111"/>
    <n v="4160"/>
    <n v="2520.2205163502476"/>
    <n v="1742.8808026977131"/>
    <n v="971.53440158460035"/>
    <s v="Investra Link Prosper"/>
    <s v="Investra Titanium"/>
    <s v="Investra Link Extra"/>
    <s v="Investra Link"/>
    <s v="Investra Premier"/>
    <s v="Investra"/>
    <s v="Danatra Cendikia"/>
    <s v="Comm Term Life"/>
    <s v="Commpact"/>
    <s v="Riders"/>
    <n v="87.36"/>
    <n v="573.24800000000005"/>
    <n v="2329.6"/>
    <n v="730.08"/>
    <n v="12.48"/>
    <n v="4.16"/>
    <n v="386.88"/>
    <n v="12.48"/>
    <n v="0.83199999999999996"/>
    <n v="22.88"/>
    <n v="1.2789769243681803E-13"/>
    <n v="48.238571901027171"/>
    <n v="159.00469061210202"/>
    <n v="396.32685525617586"/>
    <n v="231.55070189063164"/>
    <n v="5.5108392668519839"/>
    <n v="1.6939796648189422"/>
    <n v="158.42164137473375"/>
    <n v="4.3734149242531979"/>
    <n v="0.31732556950960583"/>
    <n v="9.1102943049502549"/>
    <n v="-2.2737367544323206E-13"/>
    <s v="Unit Link"/>
    <s v="Unit Link"/>
    <s v="Unit Link"/>
    <s v="Unit Link"/>
    <s v="Unit Link"/>
    <s v="Unit Link"/>
    <s v="Endowment"/>
    <s v="YRT"/>
    <s v="YRT"/>
    <s v="YRT"/>
    <n v="0"/>
    <n v="0"/>
    <n v="0"/>
    <n v="0"/>
    <n v="0"/>
    <n v="0"/>
    <n v="0"/>
    <n v="0"/>
    <n v="0"/>
    <n v="0"/>
    <s v="IDR"/>
    <n v="14692.4516129"/>
    <n v="0"/>
    <n v="0.28313858773218709"/>
    <n v="0"/>
    <n v="6.9052350247271119E-2"/>
    <n v="0"/>
    <n v="0.17730057181590395"/>
    <n v="0"/>
    <n v="3.971452716047711E-2"/>
    <n v="0.54734537493158186"/>
    <n v="0.18343531228668272"/>
    <n v="0.11911099230186854"/>
    <n v="3.9156333134230371E-2"/>
    <s v=""/>
    <n v="0.24388180643390725"/>
    <s v=""/>
    <n v="0.5751365017738348"/>
  </r>
  <r>
    <x v="3"/>
    <d v="2020-08-01T00:00:00"/>
    <x v="0"/>
    <x v="33"/>
    <n v="3640"/>
    <n v="887.63940875780963"/>
    <n v="2279.3575633015871"/>
    <n v="510.50512065437255"/>
    <n v="6698.3050844400004"/>
    <n v="2278.3897072654017"/>
    <n v="1495.6915596755525"/>
    <n v="499.97356172603418"/>
    <n v="5648"/>
    <n v="3275.2161941061968"/>
    <n v="2092.1275844033617"/>
    <n v="1325.1828476120734"/>
    <s v="Investra Link Prosper"/>
    <s v="Investra Titanium"/>
    <s v="Investra Link Extra"/>
    <s v="Investra Link"/>
    <s v="Investra Premier"/>
    <s v="Investra"/>
    <s v="Danatra Cendikia"/>
    <s v="Comm Term Life"/>
    <s v="Commpact"/>
    <s v="Riders"/>
    <n v="76.44"/>
    <n v="501.59199999999998"/>
    <n v="2038.4000000000003"/>
    <n v="638.82000000000005"/>
    <n v="10.92"/>
    <n v="3.64"/>
    <n v="338.52"/>
    <n v="10.92"/>
    <n v="0.72799999999999998"/>
    <n v="20.02"/>
    <n v="-5.1159076974727213E-13"/>
    <n v="42.19915485026592"/>
    <n v="139.09747524815248"/>
    <n v="346.78599834915389"/>
    <n v="202.56080434442907"/>
    <n v="4.8219843584954853"/>
    <n v="1.4818952421526392"/>
    <n v="138.61893620289203"/>
    <n v="3.8258681038529607"/>
    <n v="0.27759675126910244"/>
    <n v="7.9696953071460976"/>
    <n v="0"/>
    <s v="Unit Link"/>
    <s v="Unit Link"/>
    <s v="Unit Link"/>
    <s v="Unit Link"/>
    <s v="Unit Link"/>
    <s v="Unit Link"/>
    <s v="Endowment"/>
    <s v="YRT"/>
    <s v="YRT"/>
    <s v="YRT"/>
    <n v="0"/>
    <n v="0"/>
    <n v="0"/>
    <n v="0"/>
    <n v="0"/>
    <n v="0"/>
    <n v="0"/>
    <n v="0"/>
    <n v="0"/>
    <n v="0"/>
    <s v="IDR"/>
    <n v="14692.4516129"/>
    <n v="0"/>
    <n v="0.24774626426566368"/>
    <n v="0"/>
    <n v="6.0414655916134548E-2"/>
    <n v="0"/>
    <n v="0.155138000338916"/>
    <n v="0"/>
    <n v="3.4746081464454036E-2"/>
    <n v="0.45828578848111662"/>
    <n v="0.15588325857042978"/>
    <n v="0.10233248218907721"/>
    <n v="3.420727707485182E-2"/>
    <s v=""/>
    <n v="0.24385698042796966"/>
    <s v=""/>
    <n v="0.57512669628851809"/>
  </r>
  <r>
    <x v="3"/>
    <d v="2020-08-01T00:00:00"/>
    <x v="0"/>
    <x v="34"/>
    <n v="2975.3"/>
    <n v="725.56580033511636"/>
    <n v="1863.1243291459366"/>
    <n v="417.29400772908582"/>
    <n v="6345.7627119900008"/>
    <n v="2158.5949047442123"/>
    <n v="1416.9709513525067"/>
    <n v="473.65916374357664"/>
    <n v="3819"/>
    <n v="2290.0327692800615"/>
    <n v="1498.8617531821453"/>
    <n v="1012.1763264126889"/>
    <s v="Investra Link Prosper"/>
    <s v="Investra Titanium"/>
    <s v="Investra Link Extra"/>
    <s v="Investra Link"/>
    <s v="Investra Premier"/>
    <s v="Investra"/>
    <s v="Danatra Cendikia"/>
    <s v="Comm Term Life"/>
    <s v="Commpact"/>
    <s v="Riders"/>
    <n v="62.481300000000005"/>
    <n v="409.99634000000003"/>
    <n v="1666.1680000000001"/>
    <n v="522.16514999999993"/>
    <n v="8.9259000000000004"/>
    <n v="2.9753000000000003"/>
    <n v="276.7029"/>
    <n v="8.9259000000000004"/>
    <n v="0.59506000000000003"/>
    <n v="16.364149999999999"/>
    <n v="-4.2632564145606011E-13"/>
    <n v="34.495096575466171"/>
    <n v="113.7032449837035"/>
    <n v="283.45944529896639"/>
    <n v="165.58043716739971"/>
    <n v="3.9414423246790156"/>
    <n v="1.2113541058747879"/>
    <n v="113.30574749573208"/>
    <n v="3.1274012523336507"/>
    <n v="0.22691750055075277"/>
    <n v="6.5147136304103999"/>
    <n v="0"/>
    <s v="Unit Link"/>
    <s v="Unit Link"/>
    <s v="Unit Link"/>
    <s v="Unit Link"/>
    <s v="Unit Link"/>
    <s v="Unit Link"/>
    <s v="Endowment"/>
    <s v="YRT"/>
    <s v="YRT"/>
    <s v="YRT"/>
    <n v="0"/>
    <n v="0"/>
    <n v="0"/>
    <n v="0"/>
    <n v="0"/>
    <n v="0"/>
    <n v="0"/>
    <n v="0"/>
    <n v="0"/>
    <n v="0"/>
    <s v="IDR"/>
    <n v="14692.4516129"/>
    <n v="0"/>
    <n v="0.20250534617297505"/>
    <n v="0"/>
    <n v="4.9383575964821839E-2"/>
    <n v="0"/>
    <n v="0.12680826714515839"/>
    <n v="0"/>
    <n v="2.8401931734980217E-2"/>
    <n v="0.43416548385262732"/>
    <n v="0.14768711718282787"/>
    <n v="9.6946562079399751E-2"/>
    <n v="3.240689407112593E-2"/>
    <s v=""/>
    <n v="0.24386307274396407"/>
    <s v=""/>
    <n v="0.57512910274485185"/>
  </r>
  <r>
    <x v="3"/>
    <d v="2020-08-01T00:00:00"/>
    <x v="0"/>
    <x v="35"/>
    <n v="4395.93"/>
    <n v="1073.7458597093669"/>
    <n v="2768.3770239654623"/>
    <n v="623.25192090496569"/>
    <n v="7755.9322039200015"/>
    <n v="2638.2050069049728"/>
    <n v="1731.8533851633472"/>
    <n v="578.9167556876771"/>
    <n v="6972"/>
    <n v="4539.2353233319836"/>
    <n v="2784.4697776118633"/>
    <n v="1998.6265636540684"/>
    <s v="Investra Link Prosper"/>
    <s v="Investra Titanium"/>
    <s v="Investra Link Extra"/>
    <s v="Investra Link"/>
    <s v="Investra Premier"/>
    <s v="Investra"/>
    <s v="Danatra Cendikia"/>
    <s v="Comm Term Life"/>
    <s v="Commpact"/>
    <s v="Riders"/>
    <n v="92.314530000000005"/>
    <n v="605.75915399999997"/>
    <n v="2461.7208000000001"/>
    <n v="718.734555"/>
    <n v="13.187790000000001"/>
    <n v="4.3959299999999999"/>
    <n v="408.82148999999998"/>
    <n v="65.938949999999991"/>
    <n v="0.87918600000000002"/>
    <n v="24.177614999999999"/>
    <n v="8.9528384705772623E-13"/>
    <n v="50.964126847987025"/>
    <n v="167.98870493860801"/>
    <n v="418.80411366016375"/>
    <n v="227.90659039737113"/>
    <n v="5.823380687099192"/>
    <n v="1.7896921719088741"/>
    <n v="167.40635720395034"/>
    <n v="23.102598623199935"/>
    <n v="0.33525496172857971"/>
    <n v="9.6250402173498308"/>
    <n v="0"/>
    <s v="Unit Link"/>
    <s v="Unit Link"/>
    <s v="Unit Link"/>
    <s v="Unit Link"/>
    <s v="Unit Link"/>
    <s v="Unit Link"/>
    <s v="Endowment"/>
    <s v="YRT"/>
    <s v="YRT"/>
    <s v="YRT"/>
    <n v="0"/>
    <n v="0"/>
    <n v="0"/>
    <n v="0"/>
    <n v="0"/>
    <n v="0"/>
    <n v="0"/>
    <n v="0"/>
    <n v="0"/>
    <n v="0"/>
    <s v="IDR"/>
    <n v="14692.4516129"/>
    <n v="0"/>
    <n v="0.29919649326191183"/>
    <n v="0"/>
    <n v="7.3081463053219511E-2"/>
    <n v="0"/>
    <n v="0.18842172136437885"/>
    <n v="0"/>
    <n v="4.2419872280385754E-2"/>
    <n v="0.53064670251231538"/>
    <n v="0.18050116358134735"/>
    <n v="0.11849024255359518"/>
    <n v="3.9608426087005821E-2"/>
    <s v=""/>
    <n v="0.24425908959181941"/>
    <s v=""/>
    <n v="0.58044640197603437"/>
  </r>
  <r>
    <x v="3"/>
    <d v="2020-08-01T00:00:00"/>
    <x v="1"/>
    <x v="24"/>
    <n v="8990.8293001999991"/>
    <n v="272.10409055646085"/>
    <n v="1648.7046213158776"/>
    <n v="-902.48881317183259"/>
    <n v="0"/>
    <n v="0"/>
    <n v="0"/>
    <n v="0"/>
    <n v="12859.8813348"/>
    <n v="3171.2319396881262"/>
    <n v="2446.6575017952059"/>
    <n v="-457.07434874980584"/>
    <s v="MAXIWEALTH LINK"/>
    <s v="ELITE LINK"/>
    <s v="COMMLINK PREMIER"/>
    <s v="COMM LINK SIGNATURE"/>
    <s v="COMMLINK"/>
    <s v="PRIME VALUE"/>
    <s v="STAR LINK ASSURANCE"/>
    <s v="MORTGAGE (KPR)"/>
    <s v="MULTI FINANCE (KPM)"/>
    <n v="0"/>
    <n v="2902.962"/>
    <n v="2595"/>
    <n v="22.4"/>
    <n v="24.5916"/>
    <n v="51.408000000000001"/>
    <n v="0"/>
    <n v="25"/>
    <n v="52.403080600000003"/>
    <n v="459.79692380000023"/>
    <n v="0"/>
    <n v="2857.2676957999993"/>
    <n v="571.87826202620863"/>
    <n v="386.38206399784792"/>
    <n v="-2.5246292422407497"/>
    <n v="25.965748763518135"/>
    <n v="32.347938934629788"/>
    <n v="0"/>
    <n v="10.205906941260146"/>
    <n v="73.746205565220961"/>
    <n v="-1229.2332327417298"/>
    <n v="0"/>
    <n v="403.33582631174568"/>
    <s v="Unit Link"/>
    <s v="Unit Link"/>
    <s v="Unit Link"/>
    <s v="Unit Link"/>
    <s v="Unit Link"/>
    <s v="Unit Link"/>
    <s v="Unit Link"/>
    <s v="Credit Life (Auto Loan)"/>
    <s v="Credit Life (Auto Loan)"/>
    <n v="0"/>
    <n v="0"/>
    <n v="0"/>
    <n v="0"/>
    <n v="0"/>
    <n v="0"/>
    <n v="0"/>
    <n v="0"/>
    <n v="0"/>
    <n v="0"/>
    <n v="0"/>
    <s v="IDR"/>
    <n v="13731.90322581"/>
    <n v="0.65474021716823305"/>
    <n v="0"/>
    <n v="1.981546811697767E-2"/>
    <n v="0"/>
    <n v="0.12006381010732953"/>
    <n v="0"/>
    <n v="-6.5722048745256709E-2"/>
    <n v="0"/>
    <n v="0"/>
    <n v="0"/>
    <n v="0"/>
    <n v="0"/>
    <n v="3.0264626484501043E-2"/>
    <s v=""/>
    <n v="-3.3167043219608221"/>
    <s v=""/>
  </r>
  <r>
    <x v="3"/>
    <d v="2020-08-01T00:00:00"/>
    <x v="1"/>
    <x v="25"/>
    <n v="9419.9835097999985"/>
    <n v="1568.6433560768726"/>
    <n v="1737.0030275069651"/>
    <n v="-181.87347092911435"/>
    <n v="0"/>
    <n v="0"/>
    <n v="0"/>
    <n v="0"/>
    <n v="13416.1256361"/>
    <n v="4149.2906897581961"/>
    <n v="2075.290076509034"/>
    <n v="300.86307250333999"/>
    <s v="MAXIWEALTH LINK"/>
    <s v="ELITE LINK"/>
    <s v="COMMLINK PREMIER"/>
    <s v="COMM LINK SIGNATURE"/>
    <s v="COMMLINK"/>
    <s v="PRIME VALUE"/>
    <s v="STAR LINK ASSURANCE"/>
    <s v="MORTGAGE (KPR)"/>
    <s v="MULTI FINANCE (KPM)"/>
    <n v="0"/>
    <n v="1166.6579999999999"/>
    <n v="1918"/>
    <n v="78"/>
    <n v="38.1616"/>
    <n v="15.8712"/>
    <n v="6"/>
    <n v="0"/>
    <n v="120.3297542"/>
    <n v="340.72540559999976"/>
    <n v="0"/>
    <n v="5736.2375499999989"/>
    <n v="161.27888581869112"/>
    <n v="475.87650797827899"/>
    <n v="20.386586056982519"/>
    <n v="38.860248755008136"/>
    <n v="8.187092169532038"/>
    <n v="2.191786091760346"/>
    <n v="0"/>
    <n v="175.08942054634412"/>
    <n v="-687.7678676373672"/>
    <n v="0"/>
    <n v="1374.5406962976422"/>
    <s v="Unit Link"/>
    <s v="Unit Link"/>
    <s v="Unit Link"/>
    <s v="Unit Link"/>
    <s v="Unit Link"/>
    <s v="Unit Link"/>
    <s v="Unit Link"/>
    <s v="Credit Life (Auto Loan)"/>
    <s v="Credit Life (Auto Loan)"/>
    <n v="0"/>
    <n v="0"/>
    <n v="0"/>
    <n v="0"/>
    <n v="0"/>
    <n v="0"/>
    <n v="0"/>
    <n v="0"/>
    <n v="0"/>
    <n v="0"/>
    <n v="0"/>
    <s v="IDR"/>
    <n v="13769.724137929999"/>
    <n v="0.68410836814455622"/>
    <n v="0"/>
    <n v="0.11391973727025489"/>
    <n v="0"/>
    <n v="0.12614653787596419"/>
    <n v="0"/>
    <n v="-1.3208214566051238E-2"/>
    <n v="0"/>
    <n v="0"/>
    <n v="0"/>
    <n v="0"/>
    <n v="0"/>
    <n v="0.16652294077213067"/>
    <s v=""/>
    <n v="-0.11594316211173337"/>
    <s v=""/>
  </r>
  <r>
    <x v="3"/>
    <d v="2020-08-01T00:00:00"/>
    <x v="1"/>
    <x v="26"/>
    <n v="5294.9215430329996"/>
    <n v="243.96029548669142"/>
    <n v="964.09685180730355"/>
    <n v="-178.37273343647783"/>
    <n v="0"/>
    <n v="0"/>
    <n v="0"/>
    <n v="0"/>
    <n v="18667.096570374"/>
    <n v="5904.9599282708314"/>
    <n v="2825.5130467974191"/>
    <n v="935.12290193576882"/>
    <s v="MAXIWEALTH LINK"/>
    <s v="ELITE LINK"/>
    <s v="COMMLINK PREMIER"/>
    <s v="COMM LINK SIGNATURE"/>
    <s v="COMMLINK"/>
    <s v="PRIME VALUE"/>
    <s v="STAR LINK ASSURANCE"/>
    <s v="MORTGAGE (KPR)"/>
    <s v="MULTI FINANCE (KPM)"/>
    <n v="0"/>
    <n v="231.83500000000001"/>
    <n v="711"/>
    <n v="18.100000000000001"/>
    <n v="15.856159999999999"/>
    <n v="4.5431999999999997"/>
    <n v="3.6"/>
    <n v="38"/>
    <n v="121.67892430000001"/>
    <n v="348.09783920000035"/>
    <n v="0"/>
    <n v="3802.210419532998"/>
    <n v="17.654457774031876"/>
    <n v="263.62380564768529"/>
    <n v="2.3027161915353687"/>
    <n v="11.571970870476807"/>
    <n v="2.2836192242413969"/>
    <n v="-2.7456806037487926E-2"/>
    <n v="7.5827209729181506"/>
    <n v="224.8671066979403"/>
    <n v="-605.77166621081585"/>
    <n v="0"/>
    <n v="319.87302112471559"/>
    <s v="Unit Link"/>
    <s v="Unit Link"/>
    <s v="Unit Link"/>
    <s v="Unit Link"/>
    <s v="Unit Link"/>
    <s v="Unit Link"/>
    <s v="Unit Link"/>
    <s v="Credit Life (Auto Loan)"/>
    <s v="Credit Life (Auto Loan)"/>
    <n v="0"/>
    <n v="0"/>
    <n v="0"/>
    <n v="0"/>
    <n v="0"/>
    <n v="0"/>
    <n v="0"/>
    <n v="0"/>
    <n v="0"/>
    <n v="0"/>
    <n v="0"/>
    <s v="IDR"/>
    <n v="15112.51612903"/>
    <n v="0.35036664297494813"/>
    <n v="0"/>
    <n v="1.6142930363400053E-2"/>
    <n v="0"/>
    <n v="6.3794595392050332E-2"/>
    <n v="0"/>
    <n v="-1.1802980517177897E-2"/>
    <n v="0"/>
    <n v="0"/>
    <n v="0"/>
    <n v="0"/>
    <n v="0"/>
    <n v="4.6074392888350114E-2"/>
    <s v=""/>
    <n v="-0.73115476877346397"/>
    <s v=""/>
  </r>
  <r>
    <x v="3"/>
    <d v="2020-08-01T00:00:00"/>
    <x v="1"/>
    <x v="27"/>
    <n v="1289.8380671859998"/>
    <n v="359.7725500837596"/>
    <n v="408.40081447666228"/>
    <n v="112.1721135250441"/>
    <n v="10567.237199589999"/>
    <n v="4680.2528347994403"/>
    <n v="4426.9429248292045"/>
    <n v="1959.3248911760274"/>
    <n v="11643.518509173"/>
    <n v="3639.8107640532335"/>
    <n v="2103.5854582638331"/>
    <n v="493.71592872661375"/>
    <s v="MAXIWEALTH LINK"/>
    <s v="ELITE LINK"/>
    <s v="COMMLINK PREMIER"/>
    <s v="COMM LINK SIGNATURE"/>
    <s v="COMMLINK"/>
    <s v="PRIME VALUE"/>
    <s v="STAR LINK ASSURANCE"/>
    <s v="MORTGAGE (KPR)"/>
    <s v="MULTI FINANCE (KPM)"/>
    <n v="0"/>
    <n v="242.19800000000001"/>
    <n v="315"/>
    <n v="30.8"/>
    <n v="9.4565199999999994"/>
    <n v="10.950799999999999"/>
    <n v="0"/>
    <n v="30"/>
    <n v="10.897791400000003"/>
    <n v="37.043361900000001"/>
    <n v="0"/>
    <n v="603.49159388599981"/>
    <n v="40.787612675470619"/>
    <n v="112.62688477215481"/>
    <n v="2.8216592274657377"/>
    <n v="7.2069296953051234"/>
    <n v="4.8181450320698938"/>
    <n v="0"/>
    <n v="8.2568253173741137"/>
    <n v="15.686004089407373"/>
    <n v="-5.5596048683820998"/>
    <n v="0"/>
    <n v="173.12809414289404"/>
    <s v="Unit Link"/>
    <s v="Unit Link"/>
    <s v="Unit Link"/>
    <s v="Unit Link"/>
    <s v="Unit Link"/>
    <s v="Unit Link"/>
    <s v="Unit Link"/>
    <s v="Credit Life (Auto Loan)"/>
    <s v="Credit Life (Auto Loan)"/>
    <n v="0"/>
    <n v="0"/>
    <n v="0"/>
    <n v="0"/>
    <n v="0"/>
    <n v="0"/>
    <n v="0"/>
    <n v="0"/>
    <n v="0"/>
    <n v="0"/>
    <n v="0"/>
    <s v="IDR"/>
    <n v="15820.87096774"/>
    <n v="8.1527627007140183E-2"/>
    <n v="0"/>
    <n v="2.2740375723774256E-2"/>
    <n v="0"/>
    <n v="2.5814053809643203E-2"/>
    <n v="0"/>
    <n v="7.0901351609384752E-3"/>
    <n v="0"/>
    <n v="0.74769969770809053"/>
    <n v="0.33115785741165632"/>
    <n v="0.31323455924640292"/>
    <n v="0.13863478231576873"/>
    <n v="0.27892846337576654"/>
    <s v=""/>
    <n v="0.31178619241220323"/>
    <s v=""/>
  </r>
  <r>
    <x v="3"/>
    <d v="2020-08-01T00:00:00"/>
    <x v="1"/>
    <x v="28"/>
    <n v="1197.2603238670001"/>
    <n v="249.72676623983398"/>
    <n v="442.57617896343987"/>
    <n v="88.271415815272334"/>
    <n v="9246.3325493699977"/>
    <n v="4094.8431459940543"/>
    <n v="3873.5750591119177"/>
    <n v="1714.4092797713083"/>
    <n v="8898.2213109000004"/>
    <n v="2603.0060926698693"/>
    <n v="2179.0112160466892"/>
    <n v="572.98592791624026"/>
    <s v="MAXIWEALTH LINK"/>
    <s v="ELITE LINK"/>
    <s v="COMMLINK PREMIER"/>
    <s v="COMM LINK SIGNATURE"/>
    <s v="COMMLINK"/>
    <s v="PRIME VALUE"/>
    <s v="STAR LINK ASSURANCE"/>
    <s v="MORTGAGE (KPR)"/>
    <s v="MULTI FINANCE (KPM)"/>
    <n v="0"/>
    <n v="88"/>
    <n v="518"/>
    <n v="124.6"/>
    <n v="10.607760000000001"/>
    <n v="3.9116"/>
    <n v="3.6"/>
    <n v="0"/>
    <n v="11.5873536"/>
    <n v="14.453807600000005"/>
    <n v="0"/>
    <n v="422.49980266700004"/>
    <n v="-7.2451711799934495"/>
    <n v="123.29014082966805"/>
    <n v="18.701797868775778"/>
    <n v="11.141972756587753"/>
    <n v="1.9533570785895711"/>
    <n v="2.4639634963069109E-3"/>
    <n v="0"/>
    <n v="12.710938931578818"/>
    <n v="-15.19840870905923"/>
    <n v="0"/>
    <n v="104.36967470019039"/>
    <s v="Unit Link"/>
    <s v="Unit Link"/>
    <s v="Unit Link"/>
    <s v="Unit Link"/>
    <s v="Unit Link"/>
    <s v="Unit Link"/>
    <s v="Unit Link"/>
    <s v="Credit Life (Auto Loan)"/>
    <s v="Credit Life (Auto Loan)"/>
    <n v="0"/>
    <n v="0"/>
    <n v="0"/>
    <n v="0"/>
    <n v="0"/>
    <n v="0"/>
    <n v="0"/>
    <n v="0"/>
    <n v="0"/>
    <n v="0"/>
    <n v="0"/>
    <s v="IDR"/>
    <n v="14837.54839"/>
    <n v="8.0691249820887698E-2"/>
    <n v="0"/>
    <n v="1.6830729691715195E-2"/>
    <n v="0"/>
    <n v="2.982812034242268E-2"/>
    <n v="0"/>
    <n v="5.949191436151558E-3"/>
    <n v="0"/>
    <n v="0.65423723547538648"/>
    <n v="0.2897363733389644"/>
    <n v="0.27408023933256204"/>
    <n v="0.12130543452575171"/>
    <n v="0.20858184411661448"/>
    <s v=""/>
    <n v="0.35347198517958522"/>
    <s v=""/>
  </r>
  <r>
    <x v="3"/>
    <d v="2020-08-01T00:00:00"/>
    <x v="1"/>
    <x v="29"/>
    <n v="5928.1607644159994"/>
    <n v="979.61845822010719"/>
    <n v="812.32606501279133"/>
    <n v="226.65682013286442"/>
    <n v="12548.594173840002"/>
    <n v="5557.8755032887138"/>
    <n v="5256.9947229526842"/>
    <n v="2326.6983082643978"/>
    <n v="8951.9611800179991"/>
    <n v="2814.3731219585884"/>
    <n v="1882.9104192333507"/>
    <n v="422.11787350368138"/>
    <s v="MAXIWEALTH LINK"/>
    <s v="ELITE LINK"/>
    <s v="COMMLINK PREMIER"/>
    <s v="COMM LINK SIGNATURE"/>
    <s v="COMMLINK"/>
    <s v="PRIME VALUE"/>
    <s v="STAR LINK ASSURANCE"/>
    <s v="MORTGAGE (KPR)"/>
    <s v="MULTI FINANCE (KPM)"/>
    <n v="0"/>
    <n v="1104.1769999999999"/>
    <n v="886"/>
    <n v="-2.8"/>
    <n v="66.933359999999993"/>
    <n v="1.9676"/>
    <n v="3.6"/>
    <n v="0"/>
    <n v="40.559377399999995"/>
    <n v="26.224931099999999"/>
    <n v="0"/>
    <n v="3801.4984959160001"/>
    <n v="188.01304296417666"/>
    <n v="270.56016625871251"/>
    <n v="-1.4525912966091408"/>
    <n v="69.332059626359538"/>
    <n v="0.84603492422604432"/>
    <n v="-0.69587475490804873"/>
    <n v="0"/>
    <n v="47.792914418038471"/>
    <n v="-33.745442125791961"/>
    <n v="0"/>
    <n v="438.96814820590322"/>
    <s v="Unit Link"/>
    <s v="Unit Link"/>
    <s v="Unit Link"/>
    <s v="Unit Link"/>
    <s v="Unit Link"/>
    <s v="Unit Link"/>
    <s v="Unit Link"/>
    <s v="Credit Life (Auto Loan)"/>
    <s v="Credit Life (Auto Loan)"/>
    <n v="0"/>
    <n v="0"/>
    <n v="0"/>
    <n v="0"/>
    <n v="0"/>
    <n v="0"/>
    <n v="0"/>
    <n v="0"/>
    <n v="0"/>
    <n v="0"/>
    <n v="0"/>
    <s v="IDR"/>
    <n v="14121.866666669999"/>
    <n v="0.41978591813272564"/>
    <n v="0"/>
    <n v="6.9368907194979609E-2"/>
    <n v="0"/>
    <n v="5.752257008133483E-2"/>
    <n v="0"/>
    <n v="1.6050060907869423E-2"/>
    <n v="0"/>
    <n v="0.88789339098072984"/>
    <n v="0.39325528094225121"/>
    <n v="0.37196603908515041"/>
    <n v="0.16462880399947055"/>
    <n v="0.1652482949012285"/>
    <s v=""/>
    <n v="0.23137254941549668"/>
    <s v=""/>
  </r>
  <r>
    <x v="3"/>
    <d v="2020-08-01T00:00:00"/>
    <x v="1"/>
    <x v="30"/>
    <n v="13541.15277235"/>
    <n v="1611.8725075109762"/>
    <n v="548.60563729641058"/>
    <n v="98.412450765327023"/>
    <n v="15229.25361091"/>
    <n v="6744.182761114912"/>
    <n v="6380.0059797903878"/>
    <n v="2823.7329313922264"/>
    <n v="10551.129918111001"/>
    <n v="3155.877538013975"/>
    <n v="1849.1913217234905"/>
    <n v="423.03856722411672"/>
    <s v="MAXIWEALTH LINK"/>
    <s v="ELITE LINK"/>
    <s v="COMMLINK PREMIER"/>
    <s v="COMM LINK SIGNATURE"/>
    <s v="COMMLINK"/>
    <s v="PRIME VALUE"/>
    <s v="STAR LINK ASSURANCE"/>
    <s v="MORTGAGE (KPR)"/>
    <s v="MULTI FINANCE (KPM)"/>
    <n v="0"/>
    <n v="209.88672499999979"/>
    <n v="758"/>
    <n v="0"/>
    <n v="282.18442999999945"/>
    <n v="0"/>
    <n v="3.6"/>
    <n v="0"/>
    <n v="29.145482000000001"/>
    <n v="50.810806099999994"/>
    <n v="0"/>
    <n v="12207.525329249984"/>
    <n v="16.288075534404214"/>
    <n v="244.03906617954806"/>
    <n v="0"/>
    <n v="291.04882488624344"/>
    <n v="0"/>
    <n v="-0.26640931214463709"/>
    <n v="0"/>
    <n v="68.89470934895003"/>
    <n v="-137.84869535524706"/>
    <n v="0"/>
    <n v="1129.716936229222"/>
    <s v="Unit Link"/>
    <s v="Unit Link"/>
    <s v="Unit Link"/>
    <s v="Unit Link"/>
    <s v="Unit Link"/>
    <s v="Unit Link"/>
    <s v="Unit Link"/>
    <s v="Credit Life (Auto Loan)"/>
    <s v="Credit Life (Auto Loan)"/>
    <n v="0"/>
    <n v="0"/>
    <n v="0"/>
    <n v="0"/>
    <n v="0"/>
    <n v="0"/>
    <n v="0"/>
    <n v="0"/>
    <n v="0"/>
    <n v="0"/>
    <n v="0"/>
    <s v="IDR"/>
    <n v="14547.96774194"/>
    <n v="0.9307934285084043"/>
    <n v="0"/>
    <n v="0.11079709111975457"/>
    <n v="0"/>
    <n v="3.7710121924098589E-2"/>
    <n v="0"/>
    <n v="6.7646871721894217E-3"/>
    <n v="0"/>
    <n v="1.0419576909489601"/>
    <n v="0.46142465524869403"/>
    <n v="0.436508345634263"/>
    <n v="0.1931946450049416"/>
    <n v="0.1190351024472818"/>
    <s v=""/>
    <n v="6.105473621936372E-2"/>
    <s v=""/>
  </r>
  <r>
    <x v="3"/>
    <d v="2020-08-01T00:00:00"/>
    <x v="1"/>
    <x v="31"/>
    <n v="13654.415876532981"/>
    <n v="1395.0554064620642"/>
    <n v="448.34097325066028"/>
    <n v="-8.2273806794265951"/>
    <n v="9518.28350718"/>
    <n v="4215.7832320445759"/>
    <n v="3987.5037375203306"/>
    <n v="1764.8330821234908"/>
    <n v="11454.74529278"/>
    <n v="4099.1687598334256"/>
    <n v="2210.4658895955431"/>
    <n v="614.8654974923694"/>
    <s v="MAXIWEALTH LINK"/>
    <s v="ELITE LINK"/>
    <s v="COMMLINK PREMIER"/>
    <s v="COMM LINK SIGNATURE"/>
    <s v="COMMLINK"/>
    <s v="PRIME VALUE"/>
    <s v="STAR LINK ASSURANCE"/>
    <s v="MORTGAGE (KPR)"/>
    <s v="MULTI FINANCE (KPM)"/>
    <n v="0"/>
    <n v="839.60340299999984"/>
    <n v="899"/>
    <n v="0"/>
    <n v="197.24530959999993"/>
    <n v="0"/>
    <n v="0"/>
    <n v="0"/>
    <n v="52.893602099999974"/>
    <n v="63.819143300001691"/>
    <n v="0"/>
    <n v="11601.854418532994"/>
    <n v="197.24527986427981"/>
    <n v="96.713011122577427"/>
    <n v="0"/>
    <n v="194.28301849225971"/>
    <n v="0"/>
    <n v="0"/>
    <n v="0"/>
    <n v="77.170190098935834"/>
    <n v="-140.36976869331895"/>
    <n v="0"/>
    <n v="970.01367557733033"/>
    <s v="Unit Link"/>
    <s v="Unit Link"/>
    <s v="Unit Link"/>
    <s v="Unit Link"/>
    <s v="Unit Link"/>
    <s v="Unit Link"/>
    <s v="Unit Link"/>
    <s v="Credit Life (Auto Loan)"/>
    <s v="Credit Life (Auto Loan)"/>
    <n v="0"/>
    <n v="0"/>
    <n v="0"/>
    <n v="0"/>
    <n v="0"/>
    <n v="0"/>
    <n v="0"/>
    <n v="0"/>
    <n v="0"/>
    <n v="0"/>
    <n v="0"/>
    <s v="IDR"/>
    <n v="14692.4516129"/>
    <n v="0.92934904509363014"/>
    <n v="0"/>
    <n v="9.4950484998514675E-2"/>
    <n v="0"/>
    <n v="3.0515055285737069E-2"/>
    <n v="0"/>
    <n v="-5.5997330440094419E-4"/>
    <n v="0"/>
    <n v="0.65122355686781608"/>
    <n v="0.28843618172171426"/>
    <n v="0.27281771603176863"/>
    <n v="0.12074665312831766"/>
    <n v="0.10216880890962619"/>
    <s v=""/>
    <n v="-5.8975296904455405E-3"/>
    <s v=""/>
  </r>
  <r>
    <x v="3"/>
    <d v="2020-08-01T00:00:00"/>
    <x v="1"/>
    <x v="32"/>
    <n v="14000"/>
    <n v="3616.1717586091863"/>
    <n v="4141.2998970208837"/>
    <n v="1304.8070222778135"/>
    <n v="19036.5670135"/>
    <n v="8430.6823768953873"/>
    <n v="7975.0074746803803"/>
    <n v="3529.6661642374679"/>
    <n v="9358.1450012660007"/>
    <n v="3168.9964454069673"/>
    <n v="2364.0377042630748"/>
    <n v="665.68926948153899"/>
    <s v="MAXIWEALTH LINK"/>
    <s v="ELITE LINK"/>
    <s v="COMMLINK PREMIER"/>
    <s v="COMM LINK SIGNATURE"/>
    <s v="COMMLINK"/>
    <s v="PRIME VALUE"/>
    <s v="STAR LINK ASSURANCE"/>
    <s v="MORTGAGE (KPR)"/>
    <s v="MULTI FINANCE (KPM)"/>
    <n v="0"/>
    <n v="2100"/>
    <n v="4340"/>
    <n v="0"/>
    <n v="6580"/>
    <n v="0"/>
    <n v="0"/>
    <n v="0"/>
    <n v="140"/>
    <n v="840"/>
    <n v="0"/>
    <n v="0"/>
    <n v="725.43141821293682"/>
    <n v="1801.1428654119043"/>
    <n v="0"/>
    <n v="873.81161998089908"/>
    <n v="0"/>
    <n v="0"/>
    <n v="0"/>
    <n v="215.78585500344619"/>
    <n v="0"/>
    <n v="0"/>
    <n v="0"/>
    <s v="Unit Link"/>
    <s v="Unit Link"/>
    <s v="Unit Link"/>
    <s v="Unit Link"/>
    <s v="Unit Link"/>
    <s v="Unit Link"/>
    <s v="Unit Link"/>
    <s v="Credit Life (Auto Loan)"/>
    <s v="Credit Life (Auto Loan)"/>
    <n v="0"/>
    <n v="0"/>
    <n v="0"/>
    <n v="0"/>
    <n v="0"/>
    <n v="0"/>
    <n v="0"/>
    <n v="0"/>
    <n v="0"/>
    <n v="0"/>
    <n v="0"/>
    <s v="IDR"/>
    <n v="14692.4516129"/>
    <n v="0"/>
    <n v="0.95287024717562951"/>
    <n v="0"/>
    <n v="0.24612446267539045"/>
    <n v="0"/>
    <n v="0.28186581832162133"/>
    <n v="0"/>
    <n v="8.8807984988168373E-2"/>
    <n v="1.3024471136767926"/>
    <n v="0.57681187581386062"/>
    <n v="0.54563543203888754"/>
    <n v="0.24149330625598439"/>
    <s v=""/>
    <n v="0.25829798275779903"/>
    <s v=""/>
    <n v="0.36082551089322551"/>
  </r>
  <r>
    <x v="3"/>
    <d v="2020-08-01T00:00:00"/>
    <x v="1"/>
    <x v="33"/>
    <n v="15000"/>
    <n v="3874.7552558856396"/>
    <n v="4437.1070325223754"/>
    <n v="1398.1105447911468"/>
    <n v="13638.681305179998"/>
    <n v="6040.5777633311982"/>
    <n v="5713.6659817108612"/>
    <n v="2528.8168761036436"/>
    <n v="8852.5521827000011"/>
    <n v="2681.1699825699252"/>
    <n v="1241.0634193179048"/>
    <n v="306.85351519764242"/>
    <s v="MAXIWEALTH LINK"/>
    <s v="ELITE LINK"/>
    <s v="COMMLINK PREMIER"/>
    <s v="COMM LINK SIGNATURE"/>
    <s v="COMMLINK"/>
    <s v="PRIME VALUE"/>
    <s v="STAR LINK ASSURANCE"/>
    <s v="MORTGAGE (KPR)"/>
    <s v="MULTI FINANCE (KPM)"/>
    <n v="0"/>
    <n v="2250"/>
    <n v="4650"/>
    <n v="0"/>
    <n v="7050"/>
    <n v="0"/>
    <n v="0"/>
    <n v="0"/>
    <n v="150"/>
    <n v="900"/>
    <n v="0"/>
    <n v="0"/>
    <n v="777.30522445820941"/>
    <n v="1929.9381363013247"/>
    <n v="0"/>
    <n v="936.29572741233608"/>
    <n v="0"/>
    <n v="0"/>
    <n v="0"/>
    <n v="231.21616771376986"/>
    <n v="0"/>
    <n v="0"/>
    <n v="0"/>
    <s v="Unit Link"/>
    <s v="Unit Link"/>
    <s v="Unit Link"/>
    <s v="Unit Link"/>
    <s v="Unit Link"/>
    <s v="Unit Link"/>
    <s v="Unit Link"/>
    <s v="Credit Life (Auto Loan)"/>
    <s v="Credit Life (Auto Loan)"/>
    <n v="0"/>
    <n v="0"/>
    <n v="0"/>
    <n v="0"/>
    <n v="0"/>
    <n v="0"/>
    <n v="0"/>
    <n v="0"/>
    <n v="0"/>
    <n v="0"/>
    <n v="0"/>
    <s v="IDR"/>
    <n v="14692.4516129"/>
    <n v="0"/>
    <n v="1.0209324076881745"/>
    <n v="0"/>
    <n v="0.26372421417291564"/>
    <n v="0"/>
    <n v="0.30199909105888001"/>
    <n v="0"/>
    <n v="9.5158424313856724E-2"/>
    <n v="0.93313364156951273"/>
    <n v="0.41328528758423633"/>
    <n v="0.3909185811241695"/>
    <n v="0.17301702764803253"/>
    <s v=""/>
    <n v="0.25831701705904264"/>
    <s v=""/>
    <n v="0.36082551089322557"/>
  </r>
  <r>
    <x v="3"/>
    <d v="2020-08-01T00:00:00"/>
    <x v="1"/>
    <x v="34"/>
    <n v="12600"/>
    <n v="3254.8580753359684"/>
    <n v="3727.1699073187956"/>
    <n v="1174.4358279180415"/>
    <n v="15212.345433800001"/>
    <n v="6737.6860561858794"/>
    <n v="6372.9226207614283"/>
    <n v="2820.5979007346759"/>
    <n v="10595.888272132999"/>
    <n v="3274.295330503428"/>
    <n v="1061.1619225284692"/>
    <n v="282.7237596017244"/>
    <s v="MAXIWEALTH LINK"/>
    <s v="ELITE LINK"/>
    <s v="COMMLINK PREMIER"/>
    <s v="COMM LINK SIGNATURE"/>
    <s v="COMMLINK"/>
    <s v="PRIME VALUE"/>
    <s v="STAR LINK ASSURANCE"/>
    <s v="MORTGAGE (KPR)"/>
    <s v="MULTI FINANCE (KPM)"/>
    <n v="0"/>
    <n v="1890"/>
    <n v="3906"/>
    <n v="0"/>
    <n v="5922"/>
    <n v="0"/>
    <n v="0"/>
    <n v="0"/>
    <n v="126"/>
    <n v="756"/>
    <n v="0"/>
    <n v="0"/>
    <n v="652.94915930125296"/>
    <n v="1621.1797424618071"/>
    <n v="0"/>
    <n v="786.50379392131379"/>
    <n v="0"/>
    <n v="0"/>
    <n v="0"/>
    <n v="194.22537965159444"/>
    <n v="0"/>
    <n v="0"/>
    <n v="0"/>
    <s v="Unit Link"/>
    <s v="Unit Link"/>
    <s v="Unit Link"/>
    <s v="Unit Link"/>
    <s v="Unit Link"/>
    <s v="Unit Link"/>
    <s v="Unit Link"/>
    <s v="Credit Life (Auto Loan)"/>
    <s v="Credit Life (Auto Loan)"/>
    <n v="0"/>
    <n v="0"/>
    <n v="0"/>
    <n v="0"/>
    <n v="0"/>
    <n v="0"/>
    <n v="0"/>
    <n v="0"/>
    <n v="0"/>
    <n v="0"/>
    <n v="0"/>
    <s v="IDR"/>
    <n v="14692.4516129"/>
    <n v="0"/>
    <n v="0.85758322245806662"/>
    <n v="0"/>
    <n v="0.22153267276906985"/>
    <n v="0"/>
    <n v="0.25367923648945923"/>
    <n v="0"/>
    <n v="7.9934639831441376E-2"/>
    <n v="1.0408008643814999"/>
    <n v="0.46098016257429386"/>
    <n v="0.43602371515882787"/>
    <n v="0.19298015193860674"/>
    <s v=""/>
    <n v="0.25832206947110858"/>
    <s v=""/>
    <n v="0.36082551089322551"/>
  </r>
  <r>
    <x v="3"/>
    <d v="2020-08-01T00:00:00"/>
    <x v="1"/>
    <x v="35"/>
    <n v="11008"/>
    <n v="2843.3344534199837"/>
    <n v="3256.2449476004213"/>
    <n v="1025.9476067955757"/>
    <n v="20644.047496900002"/>
    <n v="9142.5523863621183"/>
    <n v="8648.4308320234686"/>
    <n v="3827.7172501955888"/>
    <n v="6475.7561380339994"/>
    <n v="1228.2910105895824"/>
    <n v="805.13867492904387"/>
    <n v="179.26283368673367"/>
    <s v="MAXIWEALTH LINK"/>
    <s v="ELITE LINK"/>
    <s v="COMMLINK PREMIER"/>
    <s v="COMM LINK SIGNATURE"/>
    <s v="COMMLINK"/>
    <s v="PRIME VALUE"/>
    <s v="STAR LINK ASSURANCE"/>
    <s v="MORTGAGE (KPR)"/>
    <s v="MULTI FINANCE (KPM)"/>
    <n v="0"/>
    <n v="1651.2"/>
    <n v="3412.48"/>
    <n v="0"/>
    <n v="5173.76"/>
    <n v="0"/>
    <n v="0"/>
    <n v="0"/>
    <n v="110.08"/>
    <n v="660.48"/>
    <n v="0"/>
    <n v="0"/>
    <n v="570.39440676110951"/>
    <n v="1416.2080527742798"/>
    <n v="0"/>
    <n v="687.06324000660777"/>
    <n v="0"/>
    <n v="0"/>
    <n v="0"/>
    <n v="169.66875387798649"/>
    <n v="0"/>
    <n v="0"/>
    <n v="0"/>
    <s v="Unit Link"/>
    <s v="Unit Link"/>
    <s v="Unit Link"/>
    <s v="Unit Link"/>
    <s v="Unit Link"/>
    <s v="Unit Link"/>
    <s v="Unit Link"/>
    <s v="Credit Life (Auto Loan)"/>
    <s v="Credit Life (Auto Loan)"/>
    <n v="0"/>
    <n v="0"/>
    <n v="0"/>
    <n v="0"/>
    <n v="0"/>
    <n v="0"/>
    <n v="0"/>
    <n v="0"/>
    <n v="0"/>
    <n v="0"/>
    <n v="0"/>
    <s v="IDR"/>
    <n v="14692.4516129"/>
    <n v="0"/>
    <n v="0.74922826292209499"/>
    <n v="0"/>
    <n v="0.19352348595952024"/>
    <n v="0"/>
    <n v="0.22162706629174345"/>
    <n v="0"/>
    <n v="6.9828210691181836E-2"/>
    <n v="1.4124279896620144"/>
    <n v="0.62551672046812523"/>
    <n v="0.59170982704046715"/>
    <n v="0.2618854166800485"/>
    <s v=""/>
    <n v="0.25829709787608862"/>
    <s v=""/>
    <n v="0.36082551089322545"/>
  </r>
  <r>
    <x v="3"/>
    <d v="2020-08-01T00:00:00"/>
    <x v="7"/>
    <x v="2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31.90322581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20-08-01T00:00:00"/>
    <x v="7"/>
    <x v="25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69.724137929999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20-08-01T00:00:00"/>
    <x v="7"/>
    <x v="26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12.51612903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20-08-01T00:00:00"/>
    <x v="7"/>
    <x v="27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820.87096774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20-08-01T00:00:00"/>
    <x v="7"/>
    <x v="28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37.54839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20-08-01T00:00:00"/>
    <x v="7"/>
    <x v="29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21.866666669999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20-08-01T00:00:00"/>
    <x v="7"/>
    <x v="3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47.96774194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20-08-01T00:00:00"/>
    <x v="7"/>
    <x v="31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20-08-01T00:00:00"/>
    <x v="7"/>
    <x v="32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0"/>
    <n v="0"/>
    <n v="0"/>
    <n v="0"/>
    <n v="0"/>
    <n v="0"/>
    <n v="0"/>
    <n v="0"/>
    <n v="0"/>
    <n v="0"/>
    <n v="0"/>
    <s v=""/>
    <n v="0"/>
    <s v=""/>
    <n v="0"/>
  </r>
  <r>
    <x v="3"/>
    <d v="2020-08-01T00:00:00"/>
    <x v="7"/>
    <x v="33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0"/>
    <n v="0"/>
    <n v="0"/>
    <n v="0"/>
    <n v="0"/>
    <n v="0"/>
    <n v="0"/>
    <n v="0"/>
    <n v="0"/>
    <n v="0"/>
    <n v="0"/>
    <s v=""/>
    <n v="0"/>
    <s v=""/>
    <n v="0"/>
  </r>
  <r>
    <x v="3"/>
    <d v="2020-08-01T00:00:00"/>
    <x v="7"/>
    <x v="3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0"/>
    <n v="0"/>
    <n v="0"/>
    <n v="0"/>
    <n v="0"/>
    <n v="0"/>
    <n v="0"/>
    <n v="0"/>
    <n v="0"/>
    <n v="0"/>
    <n v="0"/>
    <s v=""/>
    <n v="0"/>
    <s v=""/>
    <n v="0"/>
  </r>
  <r>
    <x v="3"/>
    <d v="2020-08-01T00:00:00"/>
    <x v="7"/>
    <x v="35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0"/>
    <n v="0"/>
    <n v="0"/>
    <n v="0"/>
    <n v="0"/>
    <n v="0"/>
    <n v="0"/>
    <n v="0"/>
    <n v="0"/>
    <n v="0"/>
    <n v="0"/>
    <s v=""/>
    <n v="0"/>
    <s v=""/>
    <n v="0"/>
  </r>
  <r>
    <x v="3"/>
    <d v="2020-08-01T00:00:00"/>
    <x v="3"/>
    <x v="24"/>
    <n v="0"/>
    <n v="0"/>
    <n v="0"/>
    <n v="0"/>
    <n v="0"/>
    <n v="0"/>
    <n v="0"/>
    <n v="0"/>
    <n v="0"/>
    <n v="0"/>
    <n v="0"/>
    <n v="0"/>
    <s v="Bebas Handal"/>
    <s v="Bebas Rencana"/>
    <s v="Bebas Aksi"/>
    <s v="Cancer Care"/>
    <s v="Credit Lif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3731.90322581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20-08-01T00:00:00"/>
    <x v="3"/>
    <x v="25"/>
    <n v="0"/>
    <n v="0"/>
    <n v="0"/>
    <n v="0"/>
    <n v="0"/>
    <n v="0"/>
    <n v="0"/>
    <n v="0"/>
    <n v="0"/>
    <n v="0"/>
    <n v="0"/>
    <n v="0"/>
    <s v="Bebas Handal"/>
    <s v="Bebas Rencana"/>
    <s v="Bebas Aksi"/>
    <s v="Cancer Care"/>
    <s v="Credit Lif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3769.724137929999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20-08-01T00:00:00"/>
    <x v="3"/>
    <x v="26"/>
    <n v="0"/>
    <n v="0"/>
    <n v="0"/>
    <n v="0"/>
    <n v="0"/>
    <n v="0"/>
    <n v="0"/>
    <n v="0"/>
    <n v="0"/>
    <n v="0"/>
    <n v="0"/>
    <n v="0"/>
    <s v="Bebas Handal"/>
    <s v="Bebas Rencana"/>
    <s v="Bebas Aksi"/>
    <s v="Cancer Care"/>
    <s v="Credit Lif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5112.51612903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20-08-01T00:00:00"/>
    <x v="3"/>
    <x v="27"/>
    <n v="0"/>
    <n v="0"/>
    <n v="0"/>
    <n v="0"/>
    <n v="0"/>
    <n v="0"/>
    <n v="0"/>
    <n v="0"/>
    <n v="0"/>
    <n v="0"/>
    <n v="0"/>
    <n v="0"/>
    <s v="Bebas Handal"/>
    <s v="Bebas Rencana"/>
    <s v="Bebas Aksi"/>
    <s v="Cancer Care"/>
    <s v="Credit Lif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5820.87096774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20-08-01T00:00:00"/>
    <x v="3"/>
    <x v="28"/>
    <n v="0"/>
    <n v="0"/>
    <n v="0"/>
    <n v="0"/>
    <n v="0"/>
    <n v="0"/>
    <n v="0"/>
    <n v="0"/>
    <n v="0"/>
    <n v="0"/>
    <n v="0"/>
    <n v="0"/>
    <s v="Bebas Handal"/>
    <s v="Bebas Rencana"/>
    <s v="Bebas Aksi"/>
    <s v="Cancer Care"/>
    <s v="Credit Lif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837.54839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20-08-01T00:00:00"/>
    <x v="3"/>
    <x v="29"/>
    <n v="0"/>
    <n v="0"/>
    <n v="0"/>
    <n v="0"/>
    <n v="0"/>
    <n v="0"/>
    <n v="0"/>
    <n v="0"/>
    <n v="0"/>
    <n v="0"/>
    <n v="0"/>
    <n v="0"/>
    <s v="Bebas Handal"/>
    <s v="Bebas Rencana"/>
    <s v="Bebas Aksi"/>
    <s v="Cancer Care"/>
    <s v="Credit Lif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121.866666669999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20-08-01T00:00:00"/>
    <x v="3"/>
    <x v="30"/>
    <n v="0"/>
    <n v="0"/>
    <n v="0"/>
    <n v="0"/>
    <n v="0"/>
    <n v="0"/>
    <n v="0"/>
    <n v="0"/>
    <n v="0"/>
    <n v="0"/>
    <n v="0"/>
    <n v="0"/>
    <s v="Bebas Handal"/>
    <s v="Bebas Rencana"/>
    <s v="Bebas Aksi"/>
    <s v="Cancer Care"/>
    <s v="Credit Lif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547.96774194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20-08-01T00:00:00"/>
    <x v="3"/>
    <x v="31"/>
    <n v="0"/>
    <n v="0"/>
    <n v="0"/>
    <n v="0"/>
    <n v="0"/>
    <n v="0"/>
    <n v="0"/>
    <n v="0"/>
    <n v="0"/>
    <n v="0"/>
    <n v="0"/>
    <n v="0"/>
    <s v="Bebas Handal"/>
    <s v="Bebas Rencana"/>
    <s v="Bebas Aksi"/>
    <s v="Cancer Care"/>
    <s v="Credit Lif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692.4516129"/>
    <n v="0"/>
    <n v="0"/>
    <n v="0"/>
    <n v="0"/>
    <n v="0"/>
    <n v="0"/>
    <n v="0"/>
    <n v="0"/>
    <n v="0"/>
    <n v="0"/>
    <n v="0"/>
    <n v="0"/>
    <n v="0"/>
    <s v=""/>
    <n v="0"/>
    <s v=""/>
  </r>
  <r>
    <x v="3"/>
    <d v="2020-08-01T00:00:00"/>
    <x v="3"/>
    <x v="32"/>
    <n v="0"/>
    <n v="0"/>
    <n v="0"/>
    <n v="0"/>
    <n v="0"/>
    <n v="0"/>
    <n v="0"/>
    <n v="0"/>
    <n v="0"/>
    <n v="0"/>
    <n v="0"/>
    <n v="0"/>
    <s v="Bebas Handal"/>
    <s v="Bebas Rencana"/>
    <s v="Bebas Aksi"/>
    <s v="Cancer Care"/>
    <s v="Credit Lif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692.4516129"/>
    <n v="0"/>
    <n v="0"/>
    <n v="0"/>
    <n v="0"/>
    <n v="0"/>
    <n v="0"/>
    <n v="0"/>
    <n v="0"/>
    <n v="0"/>
    <n v="0"/>
    <n v="0"/>
    <n v="0"/>
    <s v=""/>
    <n v="0"/>
    <s v=""/>
    <n v="0"/>
  </r>
  <r>
    <x v="3"/>
    <d v="2020-08-01T00:00:00"/>
    <x v="3"/>
    <x v="33"/>
    <n v="0"/>
    <n v="0"/>
    <n v="0"/>
    <n v="0"/>
    <n v="0"/>
    <n v="0"/>
    <n v="0"/>
    <n v="0"/>
    <n v="0"/>
    <n v="0"/>
    <n v="0"/>
    <n v="0"/>
    <s v="Bebas Handal"/>
    <s v="Bebas Rencana"/>
    <s v="Bebas Aksi"/>
    <s v="Cancer Care"/>
    <s v="Credit Lif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692.4516129"/>
    <n v="0"/>
    <n v="0"/>
    <n v="0"/>
    <n v="0"/>
    <n v="0"/>
    <n v="0"/>
    <n v="0"/>
    <n v="0"/>
    <n v="0"/>
    <n v="0"/>
    <n v="0"/>
    <n v="0"/>
    <s v=""/>
    <n v="0"/>
    <s v=""/>
    <n v="0"/>
  </r>
  <r>
    <x v="3"/>
    <d v="2020-08-01T00:00:00"/>
    <x v="3"/>
    <x v="34"/>
    <n v="0"/>
    <n v="0"/>
    <n v="0"/>
    <n v="0"/>
    <n v="0"/>
    <n v="0"/>
    <n v="0"/>
    <n v="0"/>
    <n v="0"/>
    <n v="0"/>
    <n v="0"/>
    <n v="0"/>
    <s v="Bebas Handal"/>
    <s v="Bebas Rencana"/>
    <s v="Bebas Aksi"/>
    <s v="Cancer Care"/>
    <s v="Credit Lif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692.4516129"/>
    <n v="0"/>
    <n v="0"/>
    <n v="0"/>
    <n v="0"/>
    <n v="0"/>
    <n v="0"/>
    <n v="0"/>
    <n v="0"/>
    <n v="0"/>
    <n v="0"/>
    <n v="0"/>
    <n v="0"/>
    <s v=""/>
    <n v="0"/>
    <s v=""/>
    <n v="0"/>
  </r>
  <r>
    <x v="3"/>
    <d v="2020-08-01T00:00:00"/>
    <x v="3"/>
    <x v="35"/>
    <n v="0"/>
    <n v="0"/>
    <n v="0"/>
    <n v="0"/>
    <n v="0"/>
    <n v="0"/>
    <n v="0"/>
    <n v="0"/>
    <n v="0"/>
    <n v="0"/>
    <n v="0"/>
    <n v="0"/>
    <s v="Bebas Handal"/>
    <s v="Bebas Rencana"/>
    <s v="Bebas Aksi"/>
    <s v="Cancer Care"/>
    <s v="Credit Lif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Traditional"/>
    <s v="Traditional"/>
    <s v="Traditional"/>
    <s v="Traditional"/>
    <s v="Traditional"/>
    <n v="0"/>
    <n v="0"/>
    <n v="0"/>
    <n v="0"/>
    <n v="0"/>
    <n v="1"/>
    <n v="1"/>
    <n v="1"/>
    <n v="1"/>
    <n v="1"/>
    <n v="0"/>
    <n v="0"/>
    <n v="0"/>
    <n v="0"/>
    <n v="0"/>
    <s v="IDR"/>
    <n v="14692.4516129"/>
    <n v="0"/>
    <n v="0"/>
    <n v="0"/>
    <n v="0"/>
    <n v="0"/>
    <n v="0"/>
    <n v="0"/>
    <n v="0"/>
    <n v="0"/>
    <n v="0"/>
    <n v="0"/>
    <n v="0"/>
    <s v=""/>
    <n v="0"/>
    <s v=""/>
    <n v="0"/>
  </r>
  <r>
    <x v="3"/>
    <d v="2020-08-01T00:00:00"/>
    <x v="4"/>
    <x v="24"/>
    <n v="12126.41462635399"/>
    <n v="1672.6500127294553"/>
    <n v="3188.4402370851562"/>
    <n v="-555.03925713558226"/>
    <n v="0"/>
    <n v="0"/>
    <n v="0"/>
    <n v="0"/>
    <n v="17342.8813348"/>
    <n v="5552.2548727071753"/>
    <n v="4068.0286024832931"/>
    <n v="469.88907305096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31.90322581"/>
    <n v="0.88308331532380813"/>
    <n v="0"/>
    <n v="0.1218075881561415"/>
    <n v="0"/>
    <n v="0.23219215753663897"/>
    <n v="0"/>
    <n v="-4.0419688954139298E-2"/>
    <n v="0"/>
    <n v="0"/>
    <n v="0"/>
    <n v="0"/>
    <n v="0"/>
    <n v="0.13793442367493627"/>
    <s v=""/>
    <n v="-0.33183227388368047"/>
    <s v=""/>
  </r>
  <r>
    <x v="3"/>
    <d v="2020-08-01T00:00:00"/>
    <x v="4"/>
    <x v="25"/>
    <n v="11974.241524080488"/>
    <n v="2290.6635939538478"/>
    <n v="3014.484144405882"/>
    <n v="92.070494897791292"/>
    <n v="0"/>
    <n v="0"/>
    <n v="0"/>
    <n v="0"/>
    <n v="17539.125636099998"/>
    <n v="6484.7218151554189"/>
    <n v="3590.7103344420484"/>
    <n v="1227.134331335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3769.724137929999"/>
    <n v="0.86960649350238717"/>
    <n v="0"/>
    <n v="0.16635508242637917"/>
    <n v="0"/>
    <n v="0.21892117185573834"/>
    <n v="0"/>
    <n v="6.6864444033540556E-3"/>
    <n v="0"/>
    <n v="0"/>
    <n v="0"/>
    <n v="0"/>
    <n v="0"/>
    <n v="0.19129926428720084"/>
    <s v=""/>
    <n v="4.0193808964707506E-2"/>
    <s v=""/>
  </r>
  <r>
    <x v="3"/>
    <d v="2020-08-01T00:00:00"/>
    <x v="4"/>
    <x v="26"/>
    <n v="8332.7352420759889"/>
    <n v="1103.275872724601"/>
    <n v="2618.889370718141"/>
    <n v="201.76356615112431"/>
    <n v="0"/>
    <n v="0"/>
    <n v="0"/>
    <n v="0"/>
    <n v="23124.096570374"/>
    <n v="8429.1120368315114"/>
    <n v="4717.3759590374921"/>
    <n v="2006.3990237201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112.51612903"/>
    <n v="0.55137974185975791"/>
    <n v="0"/>
    <n v="7.3004115483145227E-2"/>
    <n v="0"/>
    <n v="0.17329274280723198"/>
    <n v="0"/>
    <n v="1.3350759359227532E-2"/>
    <n v="0"/>
    <n v="0"/>
    <n v="0"/>
    <n v="0"/>
    <n v="0"/>
    <n v="0.13240260738798351"/>
    <s v=""/>
    <n v="0.18287680455918789"/>
    <s v=""/>
  </r>
  <r>
    <x v="3"/>
    <d v="2020-08-01T00:00:00"/>
    <x v="4"/>
    <x v="27"/>
    <n v="2659.4481052169995"/>
    <n v="866.1338661881565"/>
    <n v="1125.6320672690706"/>
    <n v="269.01420855891615"/>
    <n v="15008.053526369999"/>
    <n v="6152.0260501373823"/>
    <n v="5373.1617925388464"/>
    <n v="2266.2894474198647"/>
    <n v="16445.518509173002"/>
    <n v="6482.4851929177512"/>
    <n v="4379.6011603346269"/>
    <n v="1824.5337224822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5820.87096774"/>
    <n v="0.16809745244998353"/>
    <n v="0"/>
    <n v="5.4746282170828116E-2"/>
    <n v="0"/>
    <n v="7.114855241309552E-2"/>
    <n v="0"/>
    <n v="1.7003754667328827E-2"/>
    <n v="0"/>
    <n v="1.0619158889789164"/>
    <n v="0.43529523669237691"/>
    <n v="0.38018560311808214"/>
    <n v="0.16035449027496174"/>
    <n v="0.32568180762357224"/>
    <s v=""/>
    <n v="0.31059195242283283"/>
    <s v=""/>
  </r>
  <r>
    <x v="3"/>
    <d v="2020-08-01T00:00:00"/>
    <x v="4"/>
    <x v="28"/>
    <n v="2750.7937145670003"/>
    <n v="797.40596982331533"/>
    <n v="1249.9596196707002"/>
    <n v="287.98207368834142"/>
    <n v="13132.046835109997"/>
    <n v="5382.4235906137865"/>
    <n v="4701.5165683229534"/>
    <n v="1983.0032664830187"/>
    <n v="13532.2213109"/>
    <n v="5271.1731920958318"/>
    <n v="3863.520044019815"/>
    <n v="1466.314458225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837.54839"/>
    <n v="0.1853940854825411"/>
    <n v="0"/>
    <n v="5.3742434320264099E-2"/>
    <n v="0"/>
    <n v="8.4243002065835237E-2"/>
    <n v="0"/>
    <n v="1.940900653658063E-2"/>
    <n v="0"/>
    <n v="0.92917640282373859"/>
    <n v="0.38084093463852298"/>
    <n v="0.33266240271781194"/>
    <n v="0.14031017898992904"/>
    <n v="0.28988214041663762"/>
    <s v=""/>
    <n v="0.36114863016657728"/>
    <s v=""/>
  </r>
  <r>
    <x v="3"/>
    <d v="2020-08-01T00:00:00"/>
    <x v="4"/>
    <x v="29"/>
    <n v="7585.6313649219992"/>
    <n v="1406.5443671305366"/>
    <n v="1629.9343280436692"/>
    <n v="334.90303547197448"/>
    <n v="17822.063561385003"/>
    <n v="7305.6473094189187"/>
    <n v="6380.6296282506491"/>
    <n v="2691.218718799671"/>
    <n v="11361.961180017999"/>
    <n v="4345.1485457887266"/>
    <n v="3021.1078515118652"/>
    <n v="1137.933043685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121.866666669999"/>
    <n v="0.53715500535247063"/>
    <n v="0"/>
    <n v="9.9600456535269513E-2"/>
    <n v="0"/>
    <n v="0.11541918405805308"/>
    <n v="0"/>
    <n v="2.3715210133119474E-2"/>
    <n v="0"/>
    <n v="1.2610251180790153"/>
    <n v="0.51692132784020295"/>
    <n v="0.45147040367518199"/>
    <n v="0.19042095720070915"/>
    <n v="0.18542218827489773"/>
    <s v=""/>
    <n v="0.23810342801713646"/>
    <s v=""/>
  </r>
  <r>
    <x v="3"/>
    <d v="2020-08-01T00:00:00"/>
    <x v="4"/>
    <x v="30"/>
    <n v="18721.531417329992"/>
    <n v="2503.872507510976"/>
    <n v="3370.6056372964104"/>
    <n v="477.11850081635004"/>
    <n v="21629.253610939999"/>
    <n v="8889.134228380457"/>
    <n v="7772.7469905865837"/>
    <n v="3281.5801034649435"/>
    <n v="14735.129918111001"/>
    <n v="5463.295260152343"/>
    <n v="3433.6800981289994"/>
    <n v="1248.1670913192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547.96774194"/>
    <n v="1.2868829344017667"/>
    <n v="0"/>
    <n v="0.17211149707822213"/>
    <n v="0"/>
    <n v="0.23168910579718768"/>
    <n v="0"/>
    <n v="3.2796230324382433E-2"/>
    <n v="0"/>
    <n v="1.4798339908962779"/>
    <n v="0.60817831338125727"/>
    <n v="0.5317971394763672"/>
    <n v="0.22451971151237982"/>
    <n v="0.13374293222579067"/>
    <s v=""/>
    <n v="0.19055223434304933"/>
    <s v=""/>
  </r>
  <r>
    <x v="3"/>
    <d v="2020-08-01T00:00:00"/>
    <x v="4"/>
    <x v="31"/>
    <n v="18037.31484723098"/>
    <n v="2609.9146945583425"/>
    <n v="3125.4100945911773"/>
    <n v="659.24878134980179"/>
    <n v="13518.283507190001"/>
    <n v="5556.6122961805468"/>
    <n v="4857.9668692653549"/>
    <n v="2050.9875646690166"/>
    <n v="16497.74529278"/>
    <n v="6896.7773677506993"/>
    <n v="4092.5435593101183"/>
    <n v="1658.506221941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1.2276586183475455"/>
    <n v="0"/>
    <n v="0.17763643286507969"/>
    <n v="0"/>
    <n v="0.21272216352559306"/>
    <n v="0"/>
    <n v="4.4869896373929873E-2"/>
    <n v="0"/>
    <n v="0.9248962443342913"/>
    <n v="0.38017325507529742"/>
    <n v="0.33237321218290605"/>
    <n v="0.14032481969547186"/>
    <n v="0.14469530063999558"/>
    <s v=""/>
    <n v="0.25259399578244141"/>
    <s v=""/>
  </r>
  <r>
    <x v="3"/>
    <d v="2020-08-01T00:00:00"/>
    <x v="4"/>
    <x v="32"/>
    <n v="18160"/>
    <n v="4630.7200733742411"/>
    <n v="6746.2799693655543"/>
    <n v="1888.3107909123264"/>
    <n v="27036.5670135"/>
    <n v="11111.772901277542"/>
    <n v="9715.9337381644909"/>
    <n v="4101.9751293273794"/>
    <n v="13518.145001266001"/>
    <n v="5689.2169617572144"/>
    <n v="4106.9185069607884"/>
    <n v="1637.2236710661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1.2360088349078167"/>
    <n v="0"/>
    <n v="0.31517681292266159"/>
    <n v="0"/>
    <n v="0.4591663901375253"/>
    <n v="0"/>
    <n v="0.12852251214864549"/>
    <n v="1.8497924886083743"/>
    <n v="0.76024718810054337"/>
    <n v="0.66474642434075604"/>
    <n v="0.28064963939021481"/>
    <s v=""/>
    <n v="0.25499559875408812"/>
    <s v=""/>
    <n v="0.40777908424431741"/>
  </r>
  <r>
    <x v="3"/>
    <d v="2020-08-01T00:00:00"/>
    <x v="4"/>
    <x v="33"/>
    <n v="18640"/>
    <n v="4762.3946646434488"/>
    <n v="6716.4645958239626"/>
    <n v="1908.6156654455194"/>
    <n v="20336.986389619997"/>
    <n v="8318.967470596599"/>
    <n v="7209.3575413864137"/>
    <n v="3028.790437829678"/>
    <n v="14500.552182700001"/>
    <n v="5956.386176676122"/>
    <n v="3333.1910037212665"/>
    <n v="1632.0363628097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1.2686786719538381"/>
    <n v="0"/>
    <n v="0.32413887008905018"/>
    <n v="0"/>
    <n v="0.45713709139779601"/>
    <n v="0"/>
    <n v="0.12990450577831075"/>
    <n v="1.3914194300506293"/>
    <n v="0.56916854615466606"/>
    <n v="0.4932510633132467"/>
    <n v="0.20722430472288436"/>
    <s v=""/>
    <n v="0.25549327600018507"/>
    <s v=""/>
    <n v="0.40076805889593642"/>
  </r>
  <r>
    <x v="3"/>
    <d v="2020-08-01T00:00:00"/>
    <x v="4"/>
    <x v="34"/>
    <n v="15575.3"/>
    <n v="3980.4238756710847"/>
    <n v="5590.2942364647324"/>
    <n v="1591.7298356471274"/>
    <n v="21558.10814579"/>
    <n v="8896.2809609300912"/>
    <n v="7789.8935721139351"/>
    <n v="3294.2570644782527"/>
    <n v="14414.888272132999"/>
    <n v="5564.32809978349"/>
    <n v="2560.0236757106145"/>
    <n v="1294.9000860144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1.0600885686310415"/>
    <n v="0"/>
    <n v="0.2709162487338917"/>
    <n v="0"/>
    <n v="0.38048750363461764"/>
    <n v="0"/>
    <n v="0.1083365715664216"/>
    <n v="1.4749663482341271"/>
    <n v="0.60866727975712176"/>
    <n v="0.53297027723822765"/>
    <n v="0.22538704600973267"/>
    <s v=""/>
    <n v="0.2555600133333602"/>
    <s v=""/>
    <n v="0.39988953070450756"/>
  </r>
  <r>
    <x v="3"/>
    <d v="2020-08-01T00:00:00"/>
    <x v="4"/>
    <x v="35"/>
    <n v="15403.93"/>
    <n v="3917.0803131293505"/>
    <n v="6024.6219715658835"/>
    <n v="1649.1995277005412"/>
    <n v="28399.979700820004"/>
    <n v="11780.757393267091"/>
    <n v="10380.284217186816"/>
    <n v="4406.6340058832657"/>
    <n v="13447.756138033999"/>
    <n v="5767.5263339215662"/>
    <n v="3589.6084525409069"/>
    <n v="2177.8893973408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DR"/>
    <n v="14692.4516129"/>
    <n v="0"/>
    <n v="1.0484247561840068"/>
    <n v="0"/>
    <n v="0.26660494901273973"/>
    <n v="0"/>
    <n v="0.41004878765612229"/>
    <n v="0"/>
    <n v="0.11224808297156759"/>
    <n v="1.9430746921743298"/>
    <n v="0.80601788404947261"/>
    <n v="0.71020006959406234"/>
    <n v="0.30149384276705432"/>
    <s v=""/>
    <n v="0.25429097075417445"/>
    <s v=""/>
    <n v="0.421027754313007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5C340-D0F7-4423-9B1D-9ADC0D4A51B8}" name="PivotTable1" cacheId="1" dataOnRows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AP99" firstHeaderRow="1" firstDataRow="4" firstDataCol="1"/>
  <pivotFields count="88">
    <pivotField axis="axisRow" showAll="0">
      <items count="10">
        <item sd="0" x="0"/>
        <item sd="0" x="3"/>
        <item sd="0" x="2"/>
        <item sd="0" x="6"/>
        <item sd="0" x="4"/>
        <item sd="0" x="7"/>
        <item sd="0" x="5"/>
        <item x="1"/>
        <item x="8"/>
        <item t="default"/>
      </items>
    </pivotField>
    <pivotField numFmtId="17" showAll="0"/>
    <pivotField axis="axisRow" showAll="0">
      <items count="12">
        <item h="1" x="6"/>
        <item h="1" x="0"/>
        <item h="1" x="1"/>
        <item h="1" x="3"/>
        <item x="4"/>
        <item h="1" x="2"/>
        <item h="1" x="5"/>
        <item h="1" x="7"/>
        <item h="1" x="8"/>
        <item h="1" x="9"/>
        <item h="1" x="10"/>
        <item t="default"/>
      </items>
    </pivotField>
    <pivotField axis="axisCol" numFmtId="17" showAll="0">
      <items count="15">
        <item h="1"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Col" showAll="0" defaultSubtotal="0">
      <items count="6">
        <item sd="0" x="0"/>
        <item x="1"/>
        <item x="2"/>
        <item x="3"/>
        <item x="4"/>
        <item x="5"/>
      </items>
    </pivotField>
    <pivotField axis="axisCol" showAll="0">
      <items count="6">
        <item sd="0" x="0"/>
        <item x="1"/>
        <item x="2"/>
        <item x="3"/>
        <item x="4"/>
        <item t="default"/>
      </items>
    </pivotField>
  </pivotFields>
  <rowFields count="3">
    <field x="0"/>
    <field x="-2"/>
    <field x="2"/>
  </rowFields>
  <rowItems count="93">
    <i>
      <x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2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3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4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5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6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7"/>
    </i>
    <i r="1">
      <x/>
    </i>
    <i r="2">
      <x v="4"/>
    </i>
    <i r="1" i="1">
      <x v="1"/>
    </i>
    <i r="2" i="1">
      <x v="4"/>
    </i>
    <i r="1" i="2">
      <x v="2"/>
    </i>
    <i r="2" i="2">
      <x v="4"/>
    </i>
    <i r="1" i="3">
      <x v="3"/>
    </i>
    <i r="2" i="3">
      <x v="4"/>
    </i>
    <i r="1" i="4">
      <x v="4"/>
    </i>
    <i r="2" i="4">
      <x v="4"/>
    </i>
    <i r="1" i="5">
      <x v="5"/>
    </i>
    <i r="2" i="5">
      <x v="4"/>
    </i>
    <i t="default">
      <x v="7"/>
    </i>
    <i t="default" i="1">
      <x v="7"/>
    </i>
    <i t="default" i="2">
      <x v="7"/>
    </i>
    <i t="default" i="3">
      <x v="7"/>
    </i>
    <i t="default" i="4">
      <x v="7"/>
    </i>
    <i t="default" i="5">
      <x v="7"/>
    </i>
    <i>
      <x v="8"/>
    </i>
    <i r="1">
      <x/>
    </i>
    <i r="2">
      <x v="4"/>
    </i>
    <i r="1" i="1">
      <x v="1"/>
    </i>
    <i r="2" i="1">
      <x v="4"/>
    </i>
    <i r="1" i="2">
      <x v="2"/>
    </i>
    <i r="2" i="2">
      <x v="4"/>
    </i>
    <i r="1" i="3">
      <x v="3"/>
    </i>
    <i r="2" i="3">
      <x v="4"/>
    </i>
    <i r="1" i="4">
      <x v="4"/>
    </i>
    <i r="2" i="4">
      <x v="4"/>
    </i>
    <i r="1" i="5">
      <x v="5"/>
    </i>
    <i r="2" i="5">
      <x v="4"/>
    </i>
    <i t="default">
      <x v="8"/>
    </i>
    <i t="default" i="1">
      <x v="8"/>
    </i>
    <i t="default" i="2">
      <x v="8"/>
    </i>
    <i t="default" i="3">
      <x v="8"/>
    </i>
    <i t="default" i="4">
      <x v="8"/>
    </i>
    <i t="default" i="5">
      <x v="8"/>
    </i>
    <i t="grand">
      <x/>
    </i>
    <i t="grand" i="1">
      <x/>
    </i>
    <i t="grand" i="2">
      <x/>
    </i>
    <i t="grand" i="3">
      <x/>
    </i>
    <i t="grand" i="4">
      <x/>
    </i>
    <i t="grand" i="5">
      <x/>
    </i>
  </rowItems>
  <colFields count="3">
    <field x="87"/>
    <field x="86"/>
    <field x="3"/>
  </colFields>
  <colItems count="40">
    <i>
      <x v="1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 t="default">
      <x v="1"/>
    </i>
    <i>
      <x v="2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 t="default">
      <x v="2"/>
    </i>
    <i>
      <x v="3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 t="default">
      <x v="3"/>
    </i>
    <i t="grand">
      <x/>
    </i>
  </colItems>
  <dataFields count="6">
    <dataField name="Sum of iAPE Act USD" fld="70" baseField="0" baseItem="0"/>
    <dataField name="Sum of iAPE Fore USD" fld="71" baseField="0" baseItem="0"/>
    <dataField name="Sum of iAPE Plan USD" fld="78" baseField="0" baseItem="0"/>
    <dataField name="Sum of VNB Plan USD" fld="79" baseField="0" baseItem="0"/>
    <dataField name="Sum of VNB Act USD" fld="72" baseField="0" baseItem="0"/>
    <dataField name="Sum of VNB Fore USD" fld="73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A2101C-EF42-40BE-B82C-E384046637D7}" name="PivotTable1" cacheId="1" dataOnRows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AP99" firstHeaderRow="1" firstDataRow="4" firstDataCol="1"/>
  <pivotFields count="88">
    <pivotField axis="axisRow" showAll="0">
      <items count="10">
        <item sd="0" x="0"/>
        <item sd="0" x="3"/>
        <item sd="0" x="2"/>
        <item sd="0" x="6"/>
        <item sd="0" x="4"/>
        <item sd="0" x="7"/>
        <item sd="0" x="5"/>
        <item x="1"/>
        <item x="8"/>
        <item t="default"/>
      </items>
    </pivotField>
    <pivotField numFmtId="17" showAll="0"/>
    <pivotField axis="axisRow" showAll="0">
      <items count="12">
        <item h="1" x="6"/>
        <item h="1" x="0"/>
        <item h="1" x="1"/>
        <item h="1" x="3"/>
        <item x="4"/>
        <item h="1" x="2"/>
        <item h="1" x="5"/>
        <item h="1" x="7"/>
        <item h="1" x="8"/>
        <item h="1" x="9"/>
        <item h="1" x="10"/>
        <item t="default"/>
      </items>
    </pivotField>
    <pivotField axis="axisCol" numFmtId="17" showAll="0">
      <items count="15">
        <item h="1"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Col" showAll="0" defaultSubtotal="0">
      <items count="6">
        <item sd="0" x="0"/>
        <item x="1"/>
        <item x="2"/>
        <item x="3"/>
        <item x="4"/>
        <item x="5"/>
      </items>
    </pivotField>
    <pivotField axis="axisCol" showAll="0">
      <items count="6">
        <item sd="0" x="0"/>
        <item x="1"/>
        <item x="2"/>
        <item x="3"/>
        <item x="4"/>
        <item t="default"/>
      </items>
    </pivotField>
  </pivotFields>
  <rowFields count="3">
    <field x="0"/>
    <field x="-2"/>
    <field x="2"/>
  </rowFields>
  <rowItems count="93">
    <i>
      <x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2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3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4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5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6"/>
    </i>
    <i r="1">
      <x/>
    </i>
    <i r="1" i="1">
      <x v="1"/>
    </i>
    <i r="1" i="2">
      <x v="2"/>
    </i>
    <i r="1" i="3">
      <x v="3"/>
    </i>
    <i r="1" i="4">
      <x v="4"/>
    </i>
    <i r="1" i="5">
      <x v="5"/>
    </i>
    <i>
      <x v="7"/>
    </i>
    <i r="1">
      <x/>
    </i>
    <i r="2">
      <x v="4"/>
    </i>
    <i r="1" i="1">
      <x v="1"/>
    </i>
    <i r="2" i="1">
      <x v="4"/>
    </i>
    <i r="1" i="2">
      <x v="2"/>
    </i>
    <i r="2" i="2">
      <x v="4"/>
    </i>
    <i r="1" i="3">
      <x v="3"/>
    </i>
    <i r="2" i="3">
      <x v="4"/>
    </i>
    <i r="1" i="4">
      <x v="4"/>
    </i>
    <i r="2" i="4">
      <x v="4"/>
    </i>
    <i r="1" i="5">
      <x v="5"/>
    </i>
    <i r="2" i="5">
      <x v="4"/>
    </i>
    <i t="default">
      <x v="7"/>
    </i>
    <i t="default" i="1">
      <x v="7"/>
    </i>
    <i t="default" i="2">
      <x v="7"/>
    </i>
    <i t="default" i="3">
      <x v="7"/>
    </i>
    <i t="default" i="4">
      <x v="7"/>
    </i>
    <i t="default" i="5">
      <x v="7"/>
    </i>
    <i>
      <x v="8"/>
    </i>
    <i r="1">
      <x/>
    </i>
    <i r="2">
      <x v="4"/>
    </i>
    <i r="1" i="1">
      <x v="1"/>
    </i>
    <i r="2" i="1">
      <x v="4"/>
    </i>
    <i r="1" i="2">
      <x v="2"/>
    </i>
    <i r="2" i="2">
      <x v="4"/>
    </i>
    <i r="1" i="3">
      <x v="3"/>
    </i>
    <i r="2" i="3">
      <x v="4"/>
    </i>
    <i r="1" i="4">
      <x v="4"/>
    </i>
    <i r="2" i="4">
      <x v="4"/>
    </i>
    <i r="1" i="5">
      <x v="5"/>
    </i>
    <i r="2" i="5">
      <x v="4"/>
    </i>
    <i t="default">
      <x v="8"/>
    </i>
    <i t="default" i="1">
      <x v="8"/>
    </i>
    <i t="default" i="2">
      <x v="8"/>
    </i>
    <i t="default" i="3">
      <x v="8"/>
    </i>
    <i t="default" i="4">
      <x v="8"/>
    </i>
    <i t="default" i="5">
      <x v="8"/>
    </i>
    <i t="grand">
      <x/>
    </i>
    <i t="grand" i="1">
      <x/>
    </i>
    <i t="grand" i="2">
      <x/>
    </i>
    <i t="grand" i="3">
      <x/>
    </i>
    <i t="grand" i="4">
      <x/>
    </i>
    <i t="grand" i="5">
      <x/>
    </i>
  </rowItems>
  <colFields count="3">
    <field x="87"/>
    <field x="86"/>
    <field x="3"/>
  </colFields>
  <colItems count="40">
    <i>
      <x v="1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 t="default">
      <x v="1"/>
    </i>
    <i>
      <x v="2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 t="default">
      <x v="2"/>
    </i>
    <i>
      <x v="3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 t="default">
      <x v="3"/>
    </i>
    <i t="grand">
      <x/>
    </i>
  </colItems>
  <dataFields count="6">
    <dataField name="Sum of pAPE Plan USD" fld="80" baseField="0" baseItem="0"/>
    <dataField name="Sum of pVNB Plan USD" fld="81" baseField="0" baseItem="0"/>
    <dataField name="Sum of pAPE Act USD" fld="74" baseField="0" baseItem="0"/>
    <dataField name="Sum of pAPE Fore USD" fld="75" baseField="0" baseItem="0"/>
    <dataField name="Sum of pVNB Act USD" fld="76" baseField="0" baseItem="0"/>
    <dataField name="Sum of pVNB Fore USD" fld="77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1D1D8-984A-444F-9216-5FA29479B4B8}" name="PivotTable1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3:AQ732" firstHeaderRow="1" firstDataRow="3" firstDataCol="1"/>
  <pivotFields count="88">
    <pivotField axis="axisRow" showAll="0">
      <items count="10">
        <item x="0"/>
        <item x="3"/>
        <item x="2"/>
        <item x="6"/>
        <item x="4"/>
        <item x="7"/>
        <item x="5"/>
        <item x="1"/>
        <item x="8"/>
        <item t="default"/>
      </items>
    </pivotField>
    <pivotField numFmtId="17" showAll="0"/>
    <pivotField axis="axisRow" showAll="0">
      <items count="12">
        <item x="6"/>
        <item x="0"/>
        <item x="1"/>
        <item x="3"/>
        <item x="4"/>
        <item x="2"/>
        <item x="5"/>
        <item x="7"/>
        <item x="8"/>
        <item x="9"/>
        <item x="10"/>
        <item t="default"/>
      </items>
    </pivotField>
    <pivotField axis="axisCol"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x="5"/>
      </items>
    </pivotField>
    <pivotField axis="axisCol" showAll="0">
      <items count="6">
        <item sd="0" x="0"/>
        <item x="2"/>
        <item x="1"/>
        <item x="3"/>
        <item x="4"/>
        <item t="default"/>
      </items>
    </pivotField>
  </pivotFields>
  <rowFields count="3">
    <field x="0"/>
    <field x="2"/>
    <field x="-2"/>
  </rowFields>
  <rowItems count="727">
    <i>
      <x/>
    </i>
    <i r="1">
      <x v="1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2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3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4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5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8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t="default">
      <x/>
    </i>
    <i t="default" i="1">
      <x/>
    </i>
    <i t="default" i="2">
      <x/>
    </i>
    <i t="default" i="3">
      <x/>
    </i>
    <i t="default" i="4">
      <x/>
    </i>
    <i t="default" i="5">
      <x/>
    </i>
    <i t="default" i="6">
      <x/>
    </i>
    <i t="default" i="7">
      <x/>
    </i>
    <i t="default" i="8">
      <x/>
    </i>
    <i t="default" i="9">
      <x/>
    </i>
    <i t="default" i="10">
      <x/>
    </i>
    <i t="default" i="11">
      <x/>
    </i>
    <i>
      <x v="1"/>
    </i>
    <i r="1">
      <x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1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2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3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4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7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t="default">
      <x v="1"/>
    </i>
    <i t="default" i="1">
      <x v="1"/>
    </i>
    <i t="default" i="2">
      <x v="1"/>
    </i>
    <i t="default" i="3">
      <x v="1"/>
    </i>
    <i t="default" i="4">
      <x v="1"/>
    </i>
    <i t="default" i="5">
      <x v="1"/>
    </i>
    <i t="default" i="6">
      <x v="1"/>
    </i>
    <i t="default" i="7">
      <x v="1"/>
    </i>
    <i t="default" i="8">
      <x v="1"/>
    </i>
    <i t="default" i="9">
      <x v="1"/>
    </i>
    <i t="default" i="10">
      <x v="1"/>
    </i>
    <i t="default" i="11">
      <x v="1"/>
    </i>
    <i>
      <x v="2"/>
    </i>
    <i r="1">
      <x v="3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4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5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t="default">
      <x v="2"/>
    </i>
    <i t="default" i="1">
      <x v="2"/>
    </i>
    <i t="default" i="2">
      <x v="2"/>
    </i>
    <i t="default" i="3">
      <x v="2"/>
    </i>
    <i t="default" i="4">
      <x v="2"/>
    </i>
    <i t="default" i="5">
      <x v="2"/>
    </i>
    <i t="default" i="6">
      <x v="2"/>
    </i>
    <i t="default" i="7">
      <x v="2"/>
    </i>
    <i t="default" i="8">
      <x v="2"/>
    </i>
    <i t="default" i="9">
      <x v="2"/>
    </i>
    <i t="default" i="10">
      <x v="2"/>
    </i>
    <i t="default" i="11">
      <x v="2"/>
    </i>
    <i>
      <x v="3"/>
    </i>
    <i r="1">
      <x v="1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2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3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4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7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t="default">
      <x v="3"/>
    </i>
    <i t="default" i="1">
      <x v="3"/>
    </i>
    <i t="default" i="2">
      <x v="3"/>
    </i>
    <i t="default" i="3">
      <x v="3"/>
    </i>
    <i t="default" i="4">
      <x v="3"/>
    </i>
    <i t="default" i="5">
      <x v="3"/>
    </i>
    <i t="default" i="6">
      <x v="3"/>
    </i>
    <i t="default" i="7">
      <x v="3"/>
    </i>
    <i t="default" i="8">
      <x v="3"/>
    </i>
    <i t="default" i="9">
      <x v="3"/>
    </i>
    <i t="default" i="10">
      <x v="3"/>
    </i>
    <i t="default" i="11">
      <x v="3"/>
    </i>
    <i>
      <x v="4"/>
    </i>
    <i r="1">
      <x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1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2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3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4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7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t="default">
      <x v="4"/>
    </i>
    <i t="default" i="1">
      <x v="4"/>
    </i>
    <i t="default" i="2">
      <x v="4"/>
    </i>
    <i t="default" i="3">
      <x v="4"/>
    </i>
    <i t="default" i="4">
      <x v="4"/>
    </i>
    <i t="default" i="5">
      <x v="4"/>
    </i>
    <i t="default" i="6">
      <x v="4"/>
    </i>
    <i t="default" i="7">
      <x v="4"/>
    </i>
    <i t="default" i="8">
      <x v="4"/>
    </i>
    <i t="default" i="9">
      <x v="4"/>
    </i>
    <i t="default" i="10">
      <x v="4"/>
    </i>
    <i t="default" i="11">
      <x v="4"/>
    </i>
    <i>
      <x v="5"/>
    </i>
    <i r="1">
      <x v="3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4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5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t="default">
      <x v="5"/>
    </i>
    <i t="default" i="1">
      <x v="5"/>
    </i>
    <i t="default" i="2">
      <x v="5"/>
    </i>
    <i t="default" i="3">
      <x v="5"/>
    </i>
    <i t="default" i="4">
      <x v="5"/>
    </i>
    <i t="default" i="5">
      <x v="5"/>
    </i>
    <i t="default" i="6">
      <x v="5"/>
    </i>
    <i t="default" i="7">
      <x v="5"/>
    </i>
    <i t="default" i="8">
      <x v="5"/>
    </i>
    <i t="default" i="9">
      <x v="5"/>
    </i>
    <i t="default" i="10">
      <x v="5"/>
    </i>
    <i t="default" i="11">
      <x v="5"/>
    </i>
    <i>
      <x v="6"/>
    </i>
    <i r="1">
      <x v="1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2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3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4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5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t="default">
      <x v="6"/>
    </i>
    <i t="default" i="1">
      <x v="6"/>
    </i>
    <i t="default" i="2">
      <x v="6"/>
    </i>
    <i t="default" i="3">
      <x v="6"/>
    </i>
    <i t="default" i="4">
      <x v="6"/>
    </i>
    <i t="default" i="5">
      <x v="6"/>
    </i>
    <i t="default" i="6">
      <x v="6"/>
    </i>
    <i t="default" i="7">
      <x v="6"/>
    </i>
    <i t="default" i="8">
      <x v="6"/>
    </i>
    <i t="default" i="9">
      <x v="6"/>
    </i>
    <i t="default" i="10">
      <x v="6"/>
    </i>
    <i t="default" i="11">
      <x v="6"/>
    </i>
    <i>
      <x v="7"/>
    </i>
    <i r="1">
      <x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1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2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3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4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5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6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7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9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10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t="default">
      <x v="7"/>
    </i>
    <i t="default" i="1">
      <x v="7"/>
    </i>
    <i t="default" i="2">
      <x v="7"/>
    </i>
    <i t="default" i="3">
      <x v="7"/>
    </i>
    <i t="default" i="4">
      <x v="7"/>
    </i>
    <i t="default" i="5">
      <x v="7"/>
    </i>
    <i t="default" i="6">
      <x v="7"/>
    </i>
    <i t="default" i="7">
      <x v="7"/>
    </i>
    <i t="default" i="8">
      <x v="7"/>
    </i>
    <i t="default" i="9">
      <x v="7"/>
    </i>
    <i t="default" i="10">
      <x v="7"/>
    </i>
    <i t="default" i="11">
      <x v="7"/>
    </i>
    <i>
      <x v="8"/>
    </i>
    <i r="1">
      <x v="2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1">
      <x v="4"/>
    </i>
    <i r="2"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t="default">
      <x v="8"/>
    </i>
    <i t="default" i="1">
      <x v="8"/>
    </i>
    <i t="default" i="2">
      <x v="8"/>
    </i>
    <i t="default" i="3">
      <x v="8"/>
    </i>
    <i t="default" i="4">
      <x v="8"/>
    </i>
    <i t="default" i="5">
      <x v="8"/>
    </i>
    <i t="default" i="6">
      <x v="8"/>
    </i>
    <i t="default" i="7">
      <x v="8"/>
    </i>
    <i t="default" i="8">
      <x v="8"/>
    </i>
    <i t="default" i="9">
      <x v="8"/>
    </i>
    <i t="default" i="10">
      <x v="8"/>
    </i>
    <i t="default" i="11">
      <x v="8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  <i t="grand" i="9">
      <x/>
    </i>
    <i t="grand" i="10">
      <x/>
    </i>
    <i t="grand" i="11">
      <x/>
    </i>
  </rowItems>
  <colFields count="2">
    <field x="87"/>
    <field x="3"/>
  </colFields>
  <colItems count="40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 t="grand">
      <x/>
    </i>
  </colItems>
  <dataFields count="12">
    <dataField name="Sum of iAPE Act USD" fld="70" baseField="0" baseItem="0"/>
    <dataField name="Sum of VNB Act USD" fld="72" baseField="0" baseItem="0"/>
    <dataField name="Sum of pAPE Act USD" fld="74" baseField="0" baseItem="0"/>
    <dataField name="Sum of pVNB Act USD" fld="76" baseField="0" baseItem="0"/>
    <dataField name="Sum of pVNB Fore USD" fld="77" baseField="0" baseItem="0"/>
    <dataField name="Sum of pAPE Fore USD" fld="75" baseField="0" baseItem="0"/>
    <dataField name="Sum of VNB Fore USD" fld="73" baseField="0" baseItem="0"/>
    <dataField name="Sum of iAPE Fore USD" fld="71" baseField="0" baseItem="0"/>
    <dataField name="Sum of iAPE Plan USD" fld="78" baseField="0" baseItem="0"/>
    <dataField name="Sum of VNB Plan USD" fld="79" baseField="0" baseItem="0"/>
    <dataField name="Sum of pAPE Plan USD" fld="80" baseField="0" baseItem="0"/>
    <dataField name="Sum of pVNB Plan USD" fld="81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FWD Excel">
      <a:dk1>
        <a:sysClr val="windowText" lastClr="000000"/>
      </a:dk1>
      <a:lt1>
        <a:srgbClr val="FFFFFF"/>
      </a:lt1>
      <a:dk2>
        <a:srgbClr val="183028"/>
      </a:dk2>
      <a:lt2>
        <a:srgbClr val="7C878E"/>
      </a:lt2>
      <a:accent1>
        <a:srgbClr val="E87722"/>
      </a:accent1>
      <a:accent2>
        <a:srgbClr val="FED141"/>
      </a:accent2>
      <a:accent3>
        <a:srgbClr val="0097A9"/>
      </a:accent3>
      <a:accent4>
        <a:srgbClr val="63B1BC"/>
      </a:accent4>
      <a:accent5>
        <a:srgbClr val="006169"/>
      </a:accent5>
      <a:accent6>
        <a:srgbClr val="6ECEB2"/>
      </a:accent6>
      <a:hlink>
        <a:srgbClr val="0097A9"/>
      </a:hlink>
      <a:folHlink>
        <a:srgbClr val="63B1BC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5AE6F-1E0B-4D68-8A4B-675D26BDC2D4}">
  <dimension ref="A3:AP159"/>
  <sheetViews>
    <sheetView zoomScale="85" zoomScaleNormal="85" workbookViewId="0">
      <pane xSplit="2" ySplit="6" topLeftCell="C7" activePane="bottomRight" state="frozen"/>
      <selection activeCell="AH9" sqref="AH9"/>
      <selection pane="topRight" activeCell="AH9" sqref="AH9"/>
      <selection pane="bottomLeft" activeCell="AH9" sqref="AH9"/>
      <selection pane="bottomRight" activeCell="AH9" sqref="AH9"/>
    </sheetView>
  </sheetViews>
  <sheetFormatPr defaultRowHeight="13.5" x14ac:dyDescent="0.15"/>
  <cols>
    <col min="2" max="2" width="29.25" bestFit="1" customWidth="1"/>
    <col min="3" max="3" width="17" bestFit="1" customWidth="1"/>
    <col min="4" max="4" width="12.875" bestFit="1" customWidth="1"/>
    <col min="5" max="5" width="13.375" bestFit="1" customWidth="1"/>
    <col min="6" max="26" width="12.875" bestFit="1" customWidth="1"/>
    <col min="27" max="27" width="13.375" bestFit="1" customWidth="1"/>
    <col min="28" max="42" width="12.875" bestFit="1" customWidth="1"/>
  </cols>
  <sheetData>
    <row r="3" spans="1:42" x14ac:dyDescent="0.15">
      <c r="C3" s="5" t="s">
        <v>71</v>
      </c>
    </row>
    <row r="4" spans="1:42" x14ac:dyDescent="0.15">
      <c r="C4" t="s">
        <v>125</v>
      </c>
      <c r="O4" t="s">
        <v>160</v>
      </c>
      <c r="P4" t="s">
        <v>130</v>
      </c>
      <c r="AB4" t="s">
        <v>139</v>
      </c>
      <c r="AC4" t="s">
        <v>315</v>
      </c>
      <c r="AO4" t="s">
        <v>316</v>
      </c>
      <c r="AP4" t="s">
        <v>70</v>
      </c>
    </row>
    <row r="5" spans="1:42" x14ac:dyDescent="0.15">
      <c r="C5" t="s">
        <v>126</v>
      </c>
      <c r="F5" t="s">
        <v>127</v>
      </c>
      <c r="I5" t="s">
        <v>128</v>
      </c>
      <c r="L5" t="s">
        <v>129</v>
      </c>
      <c r="P5" t="s">
        <v>126</v>
      </c>
      <c r="S5" t="s">
        <v>127</v>
      </c>
      <c r="V5" t="s">
        <v>128</v>
      </c>
      <c r="Y5" t="s">
        <v>129</v>
      </c>
      <c r="AC5" t="s">
        <v>126</v>
      </c>
      <c r="AF5" t="s">
        <v>127</v>
      </c>
      <c r="AI5" t="s">
        <v>128</v>
      </c>
      <c r="AL5" t="s">
        <v>129</v>
      </c>
    </row>
    <row r="6" spans="1:42" x14ac:dyDescent="0.15">
      <c r="A6" t="s">
        <v>182</v>
      </c>
      <c r="B6" s="5" t="s">
        <v>69</v>
      </c>
      <c r="C6" s="1" t="s">
        <v>94</v>
      </c>
      <c r="D6" s="1" t="s">
        <v>95</v>
      </c>
      <c r="E6" s="1" t="s">
        <v>96</v>
      </c>
      <c r="F6" s="1" t="s">
        <v>97</v>
      </c>
      <c r="G6" s="1" t="s">
        <v>98</v>
      </c>
      <c r="H6" s="1" t="s">
        <v>99</v>
      </c>
      <c r="I6" s="1" t="s">
        <v>100</v>
      </c>
      <c r="J6" s="1" t="s">
        <v>101</v>
      </c>
      <c r="K6" s="1" t="s">
        <v>102</v>
      </c>
      <c r="L6" s="1" t="s">
        <v>103</v>
      </c>
      <c r="M6" s="1" t="s">
        <v>104</v>
      </c>
      <c r="N6" s="1" t="s">
        <v>105</v>
      </c>
      <c r="P6" s="1" t="s">
        <v>94</v>
      </c>
      <c r="Q6" s="1" t="s">
        <v>95</v>
      </c>
      <c r="R6" s="1" t="s">
        <v>96</v>
      </c>
      <c r="S6" s="1" t="s">
        <v>97</v>
      </c>
      <c r="T6" s="1" t="s">
        <v>98</v>
      </c>
      <c r="U6" s="1" t="s">
        <v>99</v>
      </c>
      <c r="V6" s="1" t="s">
        <v>100</v>
      </c>
      <c r="W6" s="1" t="s">
        <v>101</v>
      </c>
      <c r="X6" s="1" t="s">
        <v>102</v>
      </c>
      <c r="Y6" s="1" t="s">
        <v>103</v>
      </c>
      <c r="Z6" s="1" t="s">
        <v>104</v>
      </c>
      <c r="AA6" s="1" t="s">
        <v>105</v>
      </c>
      <c r="AC6" s="1" t="s">
        <v>94</v>
      </c>
      <c r="AD6" s="1" t="s">
        <v>95</v>
      </c>
      <c r="AE6" s="1" t="s">
        <v>96</v>
      </c>
      <c r="AF6" s="1" t="s">
        <v>97</v>
      </c>
      <c r="AG6" s="1" t="s">
        <v>98</v>
      </c>
      <c r="AH6" s="1" t="s">
        <v>99</v>
      </c>
      <c r="AI6" s="1" t="s">
        <v>100</v>
      </c>
      <c r="AJ6" s="1" t="s">
        <v>101</v>
      </c>
      <c r="AK6" s="1" t="s">
        <v>102</v>
      </c>
      <c r="AL6" s="1" t="s">
        <v>103</v>
      </c>
      <c r="AM6" s="1" t="s">
        <v>104</v>
      </c>
      <c r="AN6" s="1" t="s">
        <v>105</v>
      </c>
    </row>
    <row r="7" spans="1:42" x14ac:dyDescent="0.15">
      <c r="B7" s="6" t="s">
        <v>2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</row>
    <row r="8" spans="1:42" x14ac:dyDescent="0.15">
      <c r="B8" s="7" t="s">
        <v>131</v>
      </c>
      <c r="C8" s="19">
        <v>17.364963495325934</v>
      </c>
      <c r="D8" s="19">
        <v>11.629321375480535</v>
      </c>
      <c r="E8" s="19">
        <v>21.47604934740556</v>
      </c>
      <c r="F8" s="19">
        <v>18.110479684082971</v>
      </c>
      <c r="G8" s="19">
        <v>22.445662850082144</v>
      </c>
      <c r="H8" s="19">
        <v>20.889268671880977</v>
      </c>
      <c r="I8" s="19">
        <v>13.394853109135353</v>
      </c>
      <c r="J8" s="19">
        <v>16.075113372582265</v>
      </c>
      <c r="K8" s="19">
        <v>21.550798495497418</v>
      </c>
      <c r="L8" s="19">
        <v>23.090620756681382</v>
      </c>
      <c r="M8" s="19">
        <v>33.023681591852601</v>
      </c>
      <c r="N8" s="19">
        <v>31.155108496772527</v>
      </c>
      <c r="O8" s="19">
        <v>250.20592124677967</v>
      </c>
      <c r="P8" s="19">
        <v>24.166372567527986</v>
      </c>
      <c r="Q8" s="19">
        <v>19.828820916934845</v>
      </c>
      <c r="R8" s="19">
        <v>24.913424074141233</v>
      </c>
      <c r="S8" s="19">
        <v>16.297678571810099</v>
      </c>
      <c r="T8" s="19">
        <v>22.542514827356626</v>
      </c>
      <c r="U8" s="19">
        <v>29.063751410974749</v>
      </c>
      <c r="V8" s="19">
        <v>21.296229995880161</v>
      </c>
      <c r="W8" s="19">
        <v>19.757937616025405</v>
      </c>
      <c r="X8" s="19">
        <v>18.435604974049383</v>
      </c>
      <c r="Y8" s="19">
        <v>20.357029973762817</v>
      </c>
      <c r="Z8" s="19">
        <v>17.491050638298908</v>
      </c>
      <c r="AA8" s="19">
        <v>32.930216354765051</v>
      </c>
      <c r="AB8" s="19">
        <v>267.08063192152724</v>
      </c>
      <c r="AC8" s="19">
        <v>17.248662193079173</v>
      </c>
      <c r="AD8" s="19">
        <v>11.137126101770662</v>
      </c>
      <c r="AE8" s="19">
        <v>20.016795343860892</v>
      </c>
      <c r="AF8" s="19">
        <v>15.252621262974291</v>
      </c>
      <c r="AG8" s="19">
        <v>16.605343341591659</v>
      </c>
      <c r="AH8" s="19">
        <v>23.029891696936328</v>
      </c>
      <c r="AI8" s="19">
        <v>20.884838708645638</v>
      </c>
      <c r="AJ8" s="19">
        <v>19.311594307809823</v>
      </c>
      <c r="AK8" s="19">
        <v>0</v>
      </c>
      <c r="AL8" s="19">
        <v>0</v>
      </c>
      <c r="AM8" s="19">
        <v>0</v>
      </c>
      <c r="AN8" s="19">
        <v>0</v>
      </c>
      <c r="AO8" s="19">
        <v>143.48687295666846</v>
      </c>
      <c r="AP8" s="19">
        <v>660.77342612497534</v>
      </c>
    </row>
    <row r="9" spans="1:42" x14ac:dyDescent="0.15">
      <c r="B9" s="7" t="s">
        <v>133</v>
      </c>
      <c r="C9" s="19">
        <v>0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0</v>
      </c>
      <c r="AK9" s="19">
        <v>28.487447501515497</v>
      </c>
      <c r="AL9" s="19">
        <v>35.786216788059434</v>
      </c>
      <c r="AM9" s="19">
        <v>46.682852739905279</v>
      </c>
      <c r="AN9" s="19">
        <v>52.693471435691194</v>
      </c>
      <c r="AO9" s="19">
        <v>163.64998846517142</v>
      </c>
      <c r="AP9" s="19">
        <v>163.64998846517142</v>
      </c>
    </row>
    <row r="10" spans="1:42" x14ac:dyDescent="0.15">
      <c r="B10" s="7" t="s">
        <v>140</v>
      </c>
      <c r="C10" s="19">
        <v>0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15.942372878472872</v>
      </c>
      <c r="Q10" s="19">
        <v>9.764865939034804</v>
      </c>
      <c r="R10" s="19">
        <v>23.095366372302117</v>
      </c>
      <c r="S10" s="19">
        <v>22.879536298405409</v>
      </c>
      <c r="T10" s="19">
        <v>31.96839046270695</v>
      </c>
      <c r="U10" s="19">
        <v>33.827272474329149</v>
      </c>
      <c r="V10" s="19">
        <v>22.559354977985073</v>
      </c>
      <c r="W10" s="19">
        <v>27.8759076618027</v>
      </c>
      <c r="X10" s="19">
        <v>34.568188412675141</v>
      </c>
      <c r="Y10" s="19">
        <v>30.829416732279775</v>
      </c>
      <c r="Z10" s="19">
        <v>33.79382818894684</v>
      </c>
      <c r="AA10" s="19">
        <v>38.23696305960916</v>
      </c>
      <c r="AB10" s="19">
        <v>325.34146345854998</v>
      </c>
      <c r="AC10" s="19">
        <v>20.746452042543684</v>
      </c>
      <c r="AD10" s="19">
        <v>21.002567992400767</v>
      </c>
      <c r="AE10" s="19">
        <v>30.255995445367216</v>
      </c>
      <c r="AF10" s="19">
        <v>23.339758547861639</v>
      </c>
      <c r="AG10" s="19">
        <v>26.861617884426504</v>
      </c>
      <c r="AH10" s="19">
        <v>30.524519031998501</v>
      </c>
      <c r="AI10" s="19">
        <v>25.861824676865627</v>
      </c>
      <c r="AJ10" s="19">
        <v>32.053398546696506</v>
      </c>
      <c r="AK10" s="19">
        <v>32.926377291210116</v>
      </c>
      <c r="AL10" s="19">
        <v>37.471092416356832</v>
      </c>
      <c r="AM10" s="19">
        <v>30.440881612107997</v>
      </c>
      <c r="AN10" s="19">
        <v>41.765998324517895</v>
      </c>
      <c r="AO10" s="19">
        <v>353.25048381235331</v>
      </c>
      <c r="AP10" s="19">
        <v>678.59194727090323</v>
      </c>
    </row>
    <row r="11" spans="1:42" x14ac:dyDescent="0.15">
      <c r="B11" s="7" t="s">
        <v>142</v>
      </c>
      <c r="C11" s="19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8.9906581759146267</v>
      </c>
      <c r="Q11" s="19">
        <v>5.6689486265786231</v>
      </c>
      <c r="R11" s="19">
        <v>13.620888447692066</v>
      </c>
      <c r="S11" s="19">
        <v>12.722725875590568</v>
      </c>
      <c r="T11" s="19">
        <v>18.647562631157655</v>
      </c>
      <c r="U11" s="19">
        <v>19.476061157314099</v>
      </c>
      <c r="V11" s="19">
        <v>12.670208893691758</v>
      </c>
      <c r="W11" s="19">
        <v>16.169654948432377</v>
      </c>
      <c r="X11" s="19">
        <v>19.929289707470584</v>
      </c>
      <c r="Y11" s="19">
        <v>17.698074426779488</v>
      </c>
      <c r="Z11" s="19">
        <v>19.601707100229149</v>
      </c>
      <c r="AA11" s="19">
        <v>22.361142480923153</v>
      </c>
      <c r="AB11" s="19">
        <v>187.55692247177416</v>
      </c>
      <c r="AC11" s="19">
        <v>12.955989464860837</v>
      </c>
      <c r="AD11" s="19">
        <v>13.143070189746828</v>
      </c>
      <c r="AE11" s="19">
        <v>19.685954834059473</v>
      </c>
      <c r="AF11" s="19">
        <v>14.620708913891756</v>
      </c>
      <c r="AG11" s="19">
        <v>16.999792702243838</v>
      </c>
      <c r="AH11" s="19">
        <v>19.464486734043515</v>
      </c>
      <c r="AI11" s="19">
        <v>16.214256706544102</v>
      </c>
      <c r="AJ11" s="19">
        <v>20.523334862666673</v>
      </c>
      <c r="AK11" s="19">
        <v>20.864257981892042</v>
      </c>
      <c r="AL11" s="19">
        <v>24.444347053835934</v>
      </c>
      <c r="AM11" s="19">
        <v>19.114244045905984</v>
      </c>
      <c r="AN11" s="19">
        <v>27.079540503017437</v>
      </c>
      <c r="AO11" s="19">
        <v>225.10998399270844</v>
      </c>
      <c r="AP11" s="19">
        <v>412.66690646448257</v>
      </c>
    </row>
    <row r="12" spans="1:42" x14ac:dyDescent="0.15">
      <c r="B12" s="7" t="s">
        <v>132</v>
      </c>
      <c r="C12" s="19">
        <v>9.0740328831818253</v>
      </c>
      <c r="D12" s="19">
        <v>6.4511195550373586</v>
      </c>
      <c r="E12" s="19">
        <v>12.379057263378927</v>
      </c>
      <c r="F12" s="19">
        <v>9.0117043329955884</v>
      </c>
      <c r="G12" s="19">
        <v>12.236718727110745</v>
      </c>
      <c r="H12" s="19">
        <v>10.882020491074714</v>
      </c>
      <c r="I12" s="19">
        <v>8.3889596847508905</v>
      </c>
      <c r="J12" s="19">
        <v>10.972718203360351</v>
      </c>
      <c r="K12" s="19">
        <v>15.105159293822357</v>
      </c>
      <c r="L12" s="19">
        <v>16.212981065697974</v>
      </c>
      <c r="M12" s="19">
        <v>14.800427221990613</v>
      </c>
      <c r="N12" s="19">
        <v>21.133687380494983</v>
      </c>
      <c r="O12" s="19">
        <v>146.64858610289633</v>
      </c>
      <c r="P12" s="19">
        <v>13.180898578515311</v>
      </c>
      <c r="Q12" s="19">
        <v>13.947732285551037</v>
      </c>
      <c r="R12" s="19">
        <v>18.091710584264348</v>
      </c>
      <c r="S12" s="19">
        <v>10.976668188603691</v>
      </c>
      <c r="T12" s="19">
        <v>15.014280809668023</v>
      </c>
      <c r="U12" s="19">
        <v>20.102231168869579</v>
      </c>
      <c r="V12" s="19">
        <v>13.585975283216181</v>
      </c>
      <c r="W12" s="19">
        <v>13.051409194520749</v>
      </c>
      <c r="X12" s="19">
        <v>13.771724654586414</v>
      </c>
      <c r="Y12" s="19">
        <v>11.853509382885994</v>
      </c>
      <c r="Z12" s="19">
        <v>9.9818750180707667</v>
      </c>
      <c r="AA12" s="19">
        <v>29.35922336679878</v>
      </c>
      <c r="AB12" s="19">
        <v>182.91723851555085</v>
      </c>
      <c r="AC12" s="19">
        <v>11.041926342647345</v>
      </c>
      <c r="AD12" s="19">
        <v>8.102378538043352</v>
      </c>
      <c r="AE12" s="19">
        <v>14.451526833224984</v>
      </c>
      <c r="AF12" s="19">
        <v>8.0022093889372385</v>
      </c>
      <c r="AG12" s="19">
        <v>10.57293752713314</v>
      </c>
      <c r="AH12" s="19">
        <v>15.975753584190583</v>
      </c>
      <c r="AI12" s="19">
        <v>13.882336439630452</v>
      </c>
      <c r="AJ12" s="19">
        <v>11.306537944951458</v>
      </c>
      <c r="AK12" s="19">
        <v>0</v>
      </c>
      <c r="AL12" s="19">
        <v>0</v>
      </c>
      <c r="AM12" s="19">
        <v>0</v>
      </c>
      <c r="AN12" s="19">
        <v>0</v>
      </c>
      <c r="AO12" s="19">
        <v>93.335606598758545</v>
      </c>
      <c r="AP12" s="19">
        <v>422.90143121720581</v>
      </c>
    </row>
    <row r="13" spans="1:42" x14ac:dyDescent="0.15">
      <c r="B13" s="7" t="s">
        <v>134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9">
        <v>0</v>
      </c>
      <c r="AK13" s="19">
        <v>16.215155598850341</v>
      </c>
      <c r="AL13" s="19">
        <v>20.27530000415987</v>
      </c>
      <c r="AM13" s="19">
        <v>26.776623008865606</v>
      </c>
      <c r="AN13" s="19">
        <v>30.45660712809407</v>
      </c>
      <c r="AO13" s="19">
        <v>93.723685739969881</v>
      </c>
      <c r="AP13" s="19">
        <v>93.723685739969881</v>
      </c>
    </row>
    <row r="14" spans="1:42" x14ac:dyDescent="0.15">
      <c r="B14" s="6" t="s">
        <v>66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</row>
    <row r="15" spans="1:42" x14ac:dyDescent="0.15">
      <c r="B15" s="7" t="s">
        <v>131</v>
      </c>
      <c r="C15" s="19">
        <v>1.61457093168563</v>
      </c>
      <c r="D15" s="19">
        <v>1.0637986982633021</v>
      </c>
      <c r="E15" s="19">
        <v>7.2604993008206913</v>
      </c>
      <c r="F15" s="19">
        <v>0.88156004251574782</v>
      </c>
      <c r="G15" s="19">
        <v>1.7080721096448257</v>
      </c>
      <c r="H15" s="19">
        <v>0.84675750554801843</v>
      </c>
      <c r="I15" s="19">
        <v>0.77681935346104813</v>
      </c>
      <c r="J15" s="19">
        <v>1.5455192981995618</v>
      </c>
      <c r="K15" s="19">
        <v>1.2545834418698676</v>
      </c>
      <c r="L15" s="19">
        <v>1.1784641979679378</v>
      </c>
      <c r="M15" s="19">
        <v>1.3915436403316903</v>
      </c>
      <c r="N15" s="19">
        <v>5.0920291053321565</v>
      </c>
      <c r="O15" s="19">
        <v>24.614217625640475</v>
      </c>
      <c r="P15" s="19">
        <v>4.9760030484461693</v>
      </c>
      <c r="Q15" s="19">
        <v>1.4791393612607266</v>
      </c>
      <c r="R15" s="19">
        <v>2.0521880096814713</v>
      </c>
      <c r="S15" s="19">
        <v>1.718550834350095</v>
      </c>
      <c r="T15" s="19">
        <v>1.4850891292814721</v>
      </c>
      <c r="U15" s="19">
        <v>1.6111040410949951</v>
      </c>
      <c r="V15" s="19">
        <v>2.6649456860275458</v>
      </c>
      <c r="W15" s="19">
        <v>1.501090402029845</v>
      </c>
      <c r="X15" s="19">
        <v>2.4562040112662751</v>
      </c>
      <c r="Y15" s="19">
        <v>1.3970416762856341</v>
      </c>
      <c r="Z15" s="19">
        <v>1.6461546761230981</v>
      </c>
      <c r="AA15" s="19">
        <v>5.2539761874700588</v>
      </c>
      <c r="AB15" s="19">
        <v>28.241487063317386</v>
      </c>
      <c r="AC15" s="19">
        <v>7.0556416076089059</v>
      </c>
      <c r="AD15" s="19">
        <v>2.7758177877589945</v>
      </c>
      <c r="AE15" s="19">
        <v>2.3395011622915849</v>
      </c>
      <c r="AF15" s="19">
        <v>2.6923181530197979</v>
      </c>
      <c r="AG15" s="19">
        <v>1.6413236221345884</v>
      </c>
      <c r="AH15" s="19">
        <v>3.7137791856590954</v>
      </c>
      <c r="AI15" s="19">
        <v>2.6259415223769023</v>
      </c>
      <c r="AJ15" s="19">
        <v>2.7417453461260637</v>
      </c>
      <c r="AK15" s="19">
        <v>0</v>
      </c>
      <c r="AL15" s="19">
        <v>0</v>
      </c>
      <c r="AM15" s="19">
        <v>0</v>
      </c>
      <c r="AN15" s="19">
        <v>0</v>
      </c>
      <c r="AO15" s="19">
        <v>25.586068386975931</v>
      </c>
      <c r="AP15" s="19">
        <v>78.441773075933796</v>
      </c>
    </row>
    <row r="16" spans="1:42" x14ac:dyDescent="0.15">
      <c r="B16" s="7" t="s">
        <v>133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9">
        <v>0</v>
      </c>
      <c r="AK16" s="19">
        <v>3.1413658853802575</v>
      </c>
      <c r="AL16" s="19">
        <v>3.7034920269434917</v>
      </c>
      <c r="AM16" s="19">
        <v>3.2175528046257202</v>
      </c>
      <c r="AN16" s="19">
        <v>4.2355088650929931</v>
      </c>
      <c r="AO16" s="19">
        <v>14.297919582042461</v>
      </c>
      <c r="AP16" s="19">
        <v>14.297919582042461</v>
      </c>
    </row>
    <row r="17" spans="2:42" x14ac:dyDescent="0.15">
      <c r="B17" s="7" t="s">
        <v>140</v>
      </c>
      <c r="C17" s="19">
        <v>0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4.8293098009938555</v>
      </c>
      <c r="Q17" s="19">
        <v>1.5862160135430785</v>
      </c>
      <c r="R17" s="19">
        <v>3.0969308719249016</v>
      </c>
      <c r="S17" s="19">
        <v>2.3636851216689556</v>
      </c>
      <c r="T17" s="19">
        <v>1.8054210898149676</v>
      </c>
      <c r="U17" s="19">
        <v>1.9457189340164809</v>
      </c>
      <c r="V17" s="19">
        <v>4.5269362170743666</v>
      </c>
      <c r="W17" s="19">
        <v>2.2875769509883854</v>
      </c>
      <c r="X17" s="19">
        <v>2.7227864478336117</v>
      </c>
      <c r="Y17" s="19">
        <v>2.7198011345123443</v>
      </c>
      <c r="Z17" s="19">
        <v>2.7668244296671443</v>
      </c>
      <c r="AA17" s="19">
        <v>2.9493299187145507</v>
      </c>
      <c r="AB17" s="19">
        <v>33.600536930752646</v>
      </c>
      <c r="AC17" s="19">
        <v>5.9746777172988512</v>
      </c>
      <c r="AD17" s="19">
        <v>2.1726513530294955</v>
      </c>
      <c r="AE17" s="19">
        <v>3.2845860137131395</v>
      </c>
      <c r="AF17" s="19">
        <v>4.2763383027457778</v>
      </c>
      <c r="AG17" s="19">
        <v>2.8231681487697151</v>
      </c>
      <c r="AH17" s="19">
        <v>4.8601849238106585</v>
      </c>
      <c r="AI17" s="19">
        <v>5.0486182343130821</v>
      </c>
      <c r="AJ17" s="19">
        <v>3.8460703940387244</v>
      </c>
      <c r="AK17" s="19">
        <v>5.4455770006609194</v>
      </c>
      <c r="AL17" s="19">
        <v>4.880029152601943</v>
      </c>
      <c r="AM17" s="19">
        <v>5.3422032220744384</v>
      </c>
      <c r="AN17" s="19">
        <v>6.0442241103509851</v>
      </c>
      <c r="AO17" s="19">
        <v>53.998328573407733</v>
      </c>
      <c r="AP17" s="19">
        <v>87.598865504160372</v>
      </c>
    </row>
    <row r="18" spans="2:42" x14ac:dyDescent="0.15">
      <c r="B18" s="7" t="s">
        <v>142</v>
      </c>
      <c r="C18" s="19">
        <v>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0.71410566122298935</v>
      </c>
      <c r="Q18" s="19">
        <v>0.42675016043881708</v>
      </c>
      <c r="R18" s="19">
        <v>0.62869592549306996</v>
      </c>
      <c r="S18" s="19">
        <v>0.61665452161891177</v>
      </c>
      <c r="T18" s="19">
        <v>0.50510886563360657</v>
      </c>
      <c r="U18" s="19">
        <v>0.54973132302176997</v>
      </c>
      <c r="V18" s="19">
        <v>0.82684410385207274</v>
      </c>
      <c r="W18" s="19">
        <v>0.65116388177505913</v>
      </c>
      <c r="X18" s="19">
        <v>0.78480041518421118</v>
      </c>
      <c r="Y18" s="19">
        <v>0.71226574876893645</v>
      </c>
      <c r="Z18" s="19">
        <v>0.79711316230085683</v>
      </c>
      <c r="AA18" s="19">
        <v>0.86863631288740184</v>
      </c>
      <c r="AB18" s="19">
        <v>8.0818700821977032</v>
      </c>
      <c r="AC18" s="19">
        <v>0.99549325181145243</v>
      </c>
      <c r="AD18" s="19">
        <v>0.63142943678073993</v>
      </c>
      <c r="AE18" s="19">
        <v>0.88400755797725727</v>
      </c>
      <c r="AF18" s="19">
        <v>1.4636983415264084</v>
      </c>
      <c r="AG18" s="19">
        <v>1.0162860612257396</v>
      </c>
      <c r="AH18" s="19">
        <v>1.7674474055907485</v>
      </c>
      <c r="AI18" s="19">
        <v>1.6811492542244031</v>
      </c>
      <c r="AJ18" s="19">
        <v>1.4301989257615197</v>
      </c>
      <c r="AK18" s="19">
        <v>2.1043833373465848</v>
      </c>
      <c r="AL18" s="19">
        <v>1.9009738246331687</v>
      </c>
      <c r="AM18" s="19">
        <v>2.134411860942854</v>
      </c>
      <c r="AN18" s="19">
        <v>2.3871014510693924</v>
      </c>
      <c r="AO18" s="19">
        <v>18.396580708890269</v>
      </c>
      <c r="AP18" s="19">
        <v>26.478450791087973</v>
      </c>
    </row>
    <row r="19" spans="2:42" x14ac:dyDescent="0.15">
      <c r="B19" s="7" t="s">
        <v>132</v>
      </c>
      <c r="C19" s="19">
        <v>0.33990938629788015</v>
      </c>
      <c r="D19" s="19">
        <v>0.33808843761296031</v>
      </c>
      <c r="E19" s="19">
        <v>0.81254698579812012</v>
      </c>
      <c r="F19" s="19">
        <v>0.23949631490747245</v>
      </c>
      <c r="G19" s="19">
        <v>0.58263081398214256</v>
      </c>
      <c r="H19" s="19">
        <v>0.2647417000456152</v>
      </c>
      <c r="I19" s="19">
        <v>0.23214971223303285</v>
      </c>
      <c r="J19" s="19">
        <v>0.47126565470028431</v>
      </c>
      <c r="K19" s="19">
        <v>0.20197139938467443</v>
      </c>
      <c r="L19" s="19">
        <v>0.26384263773937972</v>
      </c>
      <c r="M19" s="19">
        <v>0.41417591559780004</v>
      </c>
      <c r="N19" s="19">
        <v>0.95335679827480424</v>
      </c>
      <c r="O19" s="19">
        <v>5.1141757565741663</v>
      </c>
      <c r="P19" s="19">
        <v>0.61593822354139804</v>
      </c>
      <c r="Q19" s="19">
        <v>0.30960887463693909</v>
      </c>
      <c r="R19" s="19">
        <v>0.36516866799123743</v>
      </c>
      <c r="S19" s="19">
        <v>0.35138085324459051</v>
      </c>
      <c r="T19" s="19">
        <v>0.55235327529295453</v>
      </c>
      <c r="U19" s="19">
        <v>0.46579704559621149</v>
      </c>
      <c r="V19" s="19">
        <v>0.72357967041973703</v>
      </c>
      <c r="W19" s="19">
        <v>0.53214376255325901</v>
      </c>
      <c r="X19" s="19">
        <v>0.95258281004088752</v>
      </c>
      <c r="Y19" s="19">
        <v>0.31570680890789798</v>
      </c>
      <c r="Z19" s="19">
        <v>0.57952638086733776</v>
      </c>
      <c r="AA19" s="19">
        <v>1.9013505807124007</v>
      </c>
      <c r="AB19" s="19">
        <v>7.6651369538048506</v>
      </c>
      <c r="AC19" s="19">
        <v>1.1127203070751663</v>
      </c>
      <c r="AD19" s="19">
        <v>0.67311523699638631</v>
      </c>
      <c r="AE19" s="19">
        <v>0.55145873427502601</v>
      </c>
      <c r="AF19" s="19">
        <v>0.5851790790483401</v>
      </c>
      <c r="AG19" s="19">
        <v>0.58167443709182565</v>
      </c>
      <c r="AH19" s="19">
        <v>0.71302546787259924</v>
      </c>
      <c r="AI19" s="19">
        <v>0.62146327093668219</v>
      </c>
      <c r="AJ19" s="19">
        <v>0.73933416803022478</v>
      </c>
      <c r="AK19" s="19">
        <v>0</v>
      </c>
      <c r="AL19" s="19">
        <v>0</v>
      </c>
      <c r="AM19" s="19">
        <v>0</v>
      </c>
      <c r="AN19" s="19">
        <v>0</v>
      </c>
      <c r="AO19" s="19">
        <v>5.5779707013262509</v>
      </c>
      <c r="AP19" s="19">
        <v>18.357283411705268</v>
      </c>
    </row>
    <row r="20" spans="2:42" x14ac:dyDescent="0.15">
      <c r="B20" s="7" t="s">
        <v>134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9">
        <v>0</v>
      </c>
      <c r="AJ20" s="19">
        <v>0</v>
      </c>
      <c r="AK20" s="19">
        <v>1.0072135011635315</v>
      </c>
      <c r="AL20" s="19">
        <v>1.3569335751923892</v>
      </c>
      <c r="AM20" s="19">
        <v>1.2726472536496953</v>
      </c>
      <c r="AN20" s="19">
        <v>1.5348059514533587</v>
      </c>
      <c r="AO20" s="19">
        <v>5.171600281458975</v>
      </c>
      <c r="AP20" s="19">
        <v>5.171600281458975</v>
      </c>
    </row>
    <row r="21" spans="2:42" x14ac:dyDescent="0.15">
      <c r="B21" s="6" t="s">
        <v>65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</row>
    <row r="22" spans="2:42" x14ac:dyDescent="0.15">
      <c r="B22" s="7" t="s">
        <v>131</v>
      </c>
      <c r="C22" s="19">
        <v>9.0159302687867804</v>
      </c>
      <c r="D22" s="19">
        <v>19.080789563685016</v>
      </c>
      <c r="E22" s="19">
        <v>65.041737261602705</v>
      </c>
      <c r="F22" s="19">
        <v>45.297209334474346</v>
      </c>
      <c r="G22" s="19">
        <v>27.656416357881053</v>
      </c>
      <c r="H22" s="19">
        <v>35.252657311620816</v>
      </c>
      <c r="I22" s="19">
        <v>31.81786327026256</v>
      </c>
      <c r="J22" s="19">
        <v>30.526753629176671</v>
      </c>
      <c r="K22" s="19">
        <v>28.960166348133768</v>
      </c>
      <c r="L22" s="19">
        <v>33.195021384849376</v>
      </c>
      <c r="M22" s="19">
        <v>19.545141644643358</v>
      </c>
      <c r="N22" s="19">
        <v>23.748919777557898</v>
      </c>
      <c r="O22" s="19">
        <v>369.13860615267441</v>
      </c>
      <c r="P22" s="19">
        <v>18.638723641528557</v>
      </c>
      <c r="Q22" s="19">
        <v>25.872368499129394</v>
      </c>
      <c r="R22" s="19">
        <v>62.013892569473477</v>
      </c>
      <c r="S22" s="19">
        <v>22.106769315878129</v>
      </c>
      <c r="T22" s="19">
        <v>10.100602069402763</v>
      </c>
      <c r="U22" s="19">
        <v>11.857667279933526</v>
      </c>
      <c r="V22" s="19">
        <v>22.218288556374141</v>
      </c>
      <c r="W22" s="19">
        <v>16.067180007912611</v>
      </c>
      <c r="X22" s="19">
        <v>14.129271543022531</v>
      </c>
      <c r="Y22" s="19">
        <v>21.288990302516186</v>
      </c>
      <c r="Z22" s="19">
        <v>15.510677727619914</v>
      </c>
      <c r="AA22" s="19">
        <v>29.352359273452219</v>
      </c>
      <c r="AB22" s="19">
        <v>269.15679078624345</v>
      </c>
      <c r="AC22" s="19">
        <v>19.320212436098085</v>
      </c>
      <c r="AD22" s="19">
        <v>22.519683689097327</v>
      </c>
      <c r="AE22" s="19">
        <v>33.716718614034569</v>
      </c>
      <c r="AF22" s="19">
        <v>27.291579637858334</v>
      </c>
      <c r="AG22" s="19">
        <v>13.685566389153031</v>
      </c>
      <c r="AH22" s="19">
        <v>23.913647357161423</v>
      </c>
      <c r="AI22" s="19">
        <v>29.846250173548189</v>
      </c>
      <c r="AJ22" s="19">
        <v>18.275015051055064</v>
      </c>
      <c r="AK22" s="19">
        <v>0</v>
      </c>
      <c r="AL22" s="19">
        <v>0</v>
      </c>
      <c r="AM22" s="19">
        <v>0</v>
      </c>
      <c r="AN22" s="19">
        <v>0</v>
      </c>
      <c r="AO22" s="19">
        <v>188.56867334800603</v>
      </c>
      <c r="AP22" s="19">
        <v>826.86407028692383</v>
      </c>
    </row>
    <row r="23" spans="2:42" x14ac:dyDescent="0.15">
      <c r="B23" s="7" t="s">
        <v>133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0</v>
      </c>
      <c r="AK23" s="19">
        <v>25.695695583820946</v>
      </c>
      <c r="AL23" s="19">
        <v>19.668806506971382</v>
      </c>
      <c r="AM23" s="19">
        <v>23.556661504448289</v>
      </c>
      <c r="AN23" s="19">
        <v>27.526267542919264</v>
      </c>
      <c r="AO23" s="19">
        <v>96.447431138159885</v>
      </c>
      <c r="AP23" s="19">
        <v>96.447431138159885</v>
      </c>
    </row>
    <row r="24" spans="2:42" x14ac:dyDescent="0.15">
      <c r="B24" s="7" t="s">
        <v>140</v>
      </c>
      <c r="C24" s="19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9">
        <v>0</v>
      </c>
      <c r="M24" s="19">
        <v>0</v>
      </c>
      <c r="N24" s="19">
        <v>0</v>
      </c>
      <c r="O24" s="19">
        <v>0</v>
      </c>
      <c r="P24" s="19">
        <v>12.05183184069281</v>
      </c>
      <c r="Q24" s="19">
        <v>13.268620177992869</v>
      </c>
      <c r="R24" s="19">
        <v>76.993326796501862</v>
      </c>
      <c r="S24" s="19">
        <v>11.252584675103842</v>
      </c>
      <c r="T24" s="19">
        <v>10.045109737290762</v>
      </c>
      <c r="U24" s="19">
        <v>20.350341355075944</v>
      </c>
      <c r="V24" s="19">
        <v>16.420958325684008</v>
      </c>
      <c r="W24" s="19">
        <v>24.734049034173001</v>
      </c>
      <c r="X24" s="19">
        <v>42.01119709286619</v>
      </c>
      <c r="Y24" s="19">
        <v>36.68245082684443</v>
      </c>
      <c r="Z24" s="19">
        <v>70.306506453230739</v>
      </c>
      <c r="AA24" s="19">
        <v>122.83897086383536</v>
      </c>
      <c r="AB24" s="19">
        <v>456.9559471792918</v>
      </c>
      <c r="AC24" s="19">
        <v>33.086736027650893</v>
      </c>
      <c r="AD24" s="19">
        <v>44.198843884551387</v>
      </c>
      <c r="AE24" s="19">
        <v>60.730724953295272</v>
      </c>
      <c r="AF24" s="19">
        <v>48.672514871158235</v>
      </c>
      <c r="AG24" s="19">
        <v>32.431591349070146</v>
      </c>
      <c r="AH24" s="19">
        <v>40.249498749396409</v>
      </c>
      <c r="AI24" s="19">
        <v>32.21946902363635</v>
      </c>
      <c r="AJ24" s="19">
        <v>34.77244165827117</v>
      </c>
      <c r="AK24" s="19">
        <v>53.351196179718336</v>
      </c>
      <c r="AL24" s="19">
        <v>39.796224009927613</v>
      </c>
      <c r="AM24" s="19">
        <v>46.992235333619647</v>
      </c>
      <c r="AN24" s="19">
        <v>53.712721084070758</v>
      </c>
      <c r="AO24" s="19">
        <v>520.21419712436614</v>
      </c>
      <c r="AP24" s="19">
        <v>977.17014430365805</v>
      </c>
    </row>
    <row r="25" spans="2:42" x14ac:dyDescent="0.15">
      <c r="B25" s="7" t="s">
        <v>142</v>
      </c>
      <c r="C25" s="19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19">
        <v>0</v>
      </c>
      <c r="N25" s="19">
        <v>0</v>
      </c>
      <c r="O25" s="19">
        <v>0</v>
      </c>
      <c r="P25" s="19">
        <v>13.135257325217962</v>
      </c>
      <c r="Q25" s="19">
        <v>14.39299520216853</v>
      </c>
      <c r="R25" s="19">
        <v>86.630987618442973</v>
      </c>
      <c r="S25" s="19">
        <v>8.6769405105815629</v>
      </c>
      <c r="T25" s="19">
        <v>8.7742932410476957</v>
      </c>
      <c r="U25" s="19">
        <v>11.654729885086962</v>
      </c>
      <c r="V25" s="19">
        <v>7.4907484276580849</v>
      </c>
      <c r="W25" s="19">
        <v>13.386211729293544</v>
      </c>
      <c r="X25" s="19">
        <v>22.672355329946367</v>
      </c>
      <c r="Y25" s="19">
        <v>20.254595306590236</v>
      </c>
      <c r="Z25" s="19">
        <v>43.225236021145747</v>
      </c>
      <c r="AA25" s="19">
        <v>75.260344471595161</v>
      </c>
      <c r="AB25" s="19">
        <v>325.55469506877478</v>
      </c>
      <c r="AC25" s="19">
        <v>25.738563012952689</v>
      </c>
      <c r="AD25" s="19">
        <v>34.059380255725941</v>
      </c>
      <c r="AE25" s="19">
        <v>46.972925720228389</v>
      </c>
      <c r="AF25" s="19">
        <v>37.927536516655792</v>
      </c>
      <c r="AG25" s="19">
        <v>25.040621477406198</v>
      </c>
      <c r="AH25" s="19">
        <v>30.851897413393147</v>
      </c>
      <c r="AI25" s="19">
        <v>24.621619847385599</v>
      </c>
      <c r="AJ25" s="19">
        <v>26.3037849331991</v>
      </c>
      <c r="AK25" s="19">
        <v>40.876271107671251</v>
      </c>
      <c r="AL25" s="19">
        <v>30.629569629791622</v>
      </c>
      <c r="AM25" s="19">
        <v>35.754070968203841</v>
      </c>
      <c r="AN25" s="19">
        <v>41.338412288171405</v>
      </c>
      <c r="AO25" s="19">
        <v>400.11465317078495</v>
      </c>
      <c r="AP25" s="19">
        <v>725.66934823955967</v>
      </c>
    </row>
    <row r="26" spans="2:42" x14ac:dyDescent="0.15">
      <c r="B26" s="7" t="s">
        <v>132</v>
      </c>
      <c r="C26" s="19">
        <v>8.3936619075206789</v>
      </c>
      <c r="D26" s="19">
        <v>18.512105769268256</v>
      </c>
      <c r="E26" s="19">
        <v>80.697474552405964</v>
      </c>
      <c r="F26" s="19">
        <v>48.806156376516135</v>
      </c>
      <c r="G26" s="19">
        <v>31.205286282675583</v>
      </c>
      <c r="H26" s="19">
        <v>39.294551586351631</v>
      </c>
      <c r="I26" s="19">
        <v>37.118415366494176</v>
      </c>
      <c r="J26" s="19">
        <v>35.194214851654479</v>
      </c>
      <c r="K26" s="19">
        <v>33.852486266405911</v>
      </c>
      <c r="L26" s="19">
        <v>30.142554384920853</v>
      </c>
      <c r="M26" s="19">
        <v>21.352758365975173</v>
      </c>
      <c r="N26" s="19">
        <v>26.151764150134944</v>
      </c>
      <c r="O26" s="19">
        <v>410.72142986032372</v>
      </c>
      <c r="P26" s="19">
        <v>20.475885697341479</v>
      </c>
      <c r="Q26" s="19">
        <v>31.036302722087452</v>
      </c>
      <c r="R26" s="19">
        <v>74.356864976769586</v>
      </c>
      <c r="S26" s="19">
        <v>20.114727986572586</v>
      </c>
      <c r="T26" s="19">
        <v>7.0055886978079682</v>
      </c>
      <c r="U26" s="19">
        <v>6.2303450435563734</v>
      </c>
      <c r="V26" s="19">
        <v>6.6802014354232213</v>
      </c>
      <c r="W26" s="19">
        <v>7.3552478034260487</v>
      </c>
      <c r="X26" s="19">
        <v>6.6199218606580361</v>
      </c>
      <c r="Y26" s="19">
        <v>9.2730046429642563</v>
      </c>
      <c r="Z26" s="19">
        <v>8.44631134103272</v>
      </c>
      <c r="AA26" s="19">
        <v>12.612390819628722</v>
      </c>
      <c r="AB26" s="19">
        <v>210.20679302726845</v>
      </c>
      <c r="AC26" s="19">
        <v>7.5088655977568406</v>
      </c>
      <c r="AD26" s="19">
        <v>8.8769348230245093</v>
      </c>
      <c r="AE26" s="19">
        <v>13.823150899236897</v>
      </c>
      <c r="AF26" s="19">
        <v>9.1541001636716643</v>
      </c>
      <c r="AG26" s="19">
        <v>5.5694167957282597</v>
      </c>
      <c r="AH26" s="19">
        <v>8.7379216306334051</v>
      </c>
      <c r="AI26" s="19">
        <v>11.920186792954128</v>
      </c>
      <c r="AJ26" s="19">
        <v>9.8116030185936172</v>
      </c>
      <c r="AK26" s="19">
        <v>0</v>
      </c>
      <c r="AL26" s="19">
        <v>0</v>
      </c>
      <c r="AM26" s="19">
        <v>0</v>
      </c>
      <c r="AN26" s="19">
        <v>0</v>
      </c>
      <c r="AO26" s="19">
        <v>75.402179721599325</v>
      </c>
      <c r="AP26" s="19">
        <v>696.33040260919131</v>
      </c>
    </row>
    <row r="27" spans="2:42" x14ac:dyDescent="0.15">
      <c r="B27" s="7" t="s">
        <v>134</v>
      </c>
      <c r="C27" s="19">
        <v>0</v>
      </c>
      <c r="D27" s="19">
        <v>0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9">
        <v>0</v>
      </c>
      <c r="AJ27" s="19">
        <v>0</v>
      </c>
      <c r="AK27" s="19">
        <v>13.932719168411124</v>
      </c>
      <c r="AL27" s="19">
        <v>11.806340816843822</v>
      </c>
      <c r="AM27" s="19">
        <v>15.405451389161513</v>
      </c>
      <c r="AN27" s="19">
        <v>17.757123186512409</v>
      </c>
      <c r="AO27" s="19">
        <v>58.901634560928869</v>
      </c>
      <c r="AP27" s="19">
        <v>58.901634560928869</v>
      </c>
    </row>
    <row r="28" spans="2:42" x14ac:dyDescent="0.15">
      <c r="B28" s="6" t="s">
        <v>80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</row>
    <row r="29" spans="2:42" x14ac:dyDescent="0.15">
      <c r="B29" s="7" t="s">
        <v>131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0.29606984908768552</v>
      </c>
      <c r="T29" s="19">
        <v>0.27987275126908667</v>
      </c>
      <c r="U29" s="19">
        <v>0.38302840815354283</v>
      </c>
      <c r="V29" s="19">
        <v>0.24360474758490783</v>
      </c>
      <c r="W29" s="19">
        <v>0.33345136895773086</v>
      </c>
      <c r="X29" s="19">
        <v>0.45663608191761712</v>
      </c>
      <c r="Y29" s="19">
        <v>0.58115627753236343</v>
      </c>
      <c r="Z29" s="19">
        <v>0.60369786843130757</v>
      </c>
      <c r="AA29" s="19">
        <v>1.0588110755778841</v>
      </c>
      <c r="AB29" s="19">
        <v>4.2363284285121265</v>
      </c>
      <c r="AC29" s="19">
        <v>1.1228753316144811</v>
      </c>
      <c r="AD29" s="19">
        <v>1.4378304694144508</v>
      </c>
      <c r="AE29" s="19">
        <v>14.747576064299649</v>
      </c>
      <c r="AF29" s="19">
        <v>5.3300115413865186</v>
      </c>
      <c r="AG29" s="19">
        <v>1.4008990168540596</v>
      </c>
      <c r="AH29" s="19">
        <v>1.6645780166686672</v>
      </c>
      <c r="AI29" s="19">
        <v>1.8859972087801351</v>
      </c>
      <c r="AJ29" s="19">
        <v>1.9297954890005715</v>
      </c>
      <c r="AK29" s="19">
        <v>0</v>
      </c>
      <c r="AL29" s="19">
        <v>0</v>
      </c>
      <c r="AM29" s="19">
        <v>0</v>
      </c>
      <c r="AN29" s="19">
        <v>0</v>
      </c>
      <c r="AO29" s="19">
        <v>29.519563138018533</v>
      </c>
      <c r="AP29" s="19">
        <v>33.755891566530657</v>
      </c>
    </row>
    <row r="30" spans="2:42" x14ac:dyDescent="0.15">
      <c r="B30" s="7" t="s">
        <v>133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9">
        <v>0</v>
      </c>
      <c r="AJ30" s="19">
        <v>0</v>
      </c>
      <c r="AK30" s="19">
        <v>2.3348323978372214</v>
      </c>
      <c r="AL30" s="19">
        <v>2.2093644080568837</v>
      </c>
      <c r="AM30" s="19">
        <v>2.3262562204653494</v>
      </c>
      <c r="AN30" s="19">
        <v>2.3845118913398862</v>
      </c>
      <c r="AO30" s="19">
        <v>9.2549649176993398</v>
      </c>
      <c r="AP30" s="19">
        <v>9.2549649176993398</v>
      </c>
    </row>
    <row r="31" spans="2:42" x14ac:dyDescent="0.15">
      <c r="B31" s="7" t="s">
        <v>140</v>
      </c>
      <c r="C31" s="19">
        <v>0</v>
      </c>
      <c r="D31" s="19">
        <v>0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0.38980266802605501</v>
      </c>
      <c r="T31" s="19">
        <v>0.38980266802605501</v>
      </c>
      <c r="U31" s="19">
        <v>0.38980266802605501</v>
      </c>
      <c r="V31" s="19">
        <v>0.5854144984649946</v>
      </c>
      <c r="W31" s="19">
        <v>0.7810263289039342</v>
      </c>
      <c r="X31" s="19">
        <v>0.97663815934287401</v>
      </c>
      <c r="Y31" s="19">
        <v>1.1722499897818133</v>
      </c>
      <c r="Z31" s="19">
        <v>1.2896170880451774</v>
      </c>
      <c r="AA31" s="19">
        <v>1.4461065523963292</v>
      </c>
      <c r="AB31" s="19">
        <v>7.4204606210132873</v>
      </c>
      <c r="AC31" s="19">
        <v>0.9026509069283376</v>
      </c>
      <c r="AD31" s="19">
        <v>0.97582189294499744</v>
      </c>
      <c r="AE31" s="19">
        <v>2.1407620162405245</v>
      </c>
      <c r="AF31" s="19">
        <v>2.0403546222756455</v>
      </c>
      <c r="AG31" s="19">
        <v>1.8230513342952881</v>
      </c>
      <c r="AH31" s="19">
        <v>2.1868215039428311</v>
      </c>
      <c r="AI31" s="19">
        <v>2.1537964288716331</v>
      </c>
      <c r="AJ31" s="19">
        <v>2.3379371328029492</v>
      </c>
      <c r="AK31" s="19">
        <v>2.4758771327514983</v>
      </c>
      <c r="AL31" s="19">
        <v>2.5450678367256896</v>
      </c>
      <c r="AM31" s="19">
        <v>2.6372485406913064</v>
      </c>
      <c r="AN31" s="19">
        <v>2.6363146899728078</v>
      </c>
      <c r="AO31" s="19">
        <v>24.855704038443506</v>
      </c>
      <c r="AP31" s="19">
        <v>32.276164659456796</v>
      </c>
    </row>
    <row r="32" spans="2:42" x14ac:dyDescent="0.15">
      <c r="B32" s="7" t="s">
        <v>142</v>
      </c>
      <c r="C32" s="19">
        <v>0</v>
      </c>
      <c r="D32" s="19">
        <v>0</v>
      </c>
      <c r="E32" s="19">
        <v>0</v>
      </c>
      <c r="F32" s="19">
        <v>0</v>
      </c>
      <c r="G32" s="19">
        <v>0</v>
      </c>
      <c r="H32" s="19">
        <v>0</v>
      </c>
      <c r="I32" s="19">
        <v>0</v>
      </c>
      <c r="J32" s="19">
        <v>0</v>
      </c>
      <c r="K32" s="19">
        <v>0</v>
      </c>
      <c r="L32" s="19">
        <v>0</v>
      </c>
      <c r="M32" s="19">
        <v>0</v>
      </c>
      <c r="N32" s="19">
        <v>0</v>
      </c>
      <c r="O32" s="19">
        <v>0</v>
      </c>
      <c r="P32" s="19">
        <v>0</v>
      </c>
      <c r="Q32" s="19">
        <v>0</v>
      </c>
      <c r="R32" s="19">
        <v>0</v>
      </c>
      <c r="S32" s="19">
        <v>4.8616506817325433E-2</v>
      </c>
      <c r="T32" s="19">
        <v>4.8616506817325433E-2</v>
      </c>
      <c r="U32" s="19">
        <v>4.8616506817325433E-2</v>
      </c>
      <c r="V32" s="19">
        <v>0.16104528541975274</v>
      </c>
      <c r="W32" s="19">
        <v>0.27347406402218005</v>
      </c>
      <c r="X32" s="19">
        <v>0.38590284262460728</v>
      </c>
      <c r="Y32" s="19">
        <v>0.49833162122703467</v>
      </c>
      <c r="Z32" s="19">
        <v>0.56578888838849106</v>
      </c>
      <c r="AA32" s="19">
        <v>0.65573191127043284</v>
      </c>
      <c r="AB32" s="19">
        <v>2.686124133404475</v>
      </c>
      <c r="AC32" s="19">
        <v>0.41161311777585274</v>
      </c>
      <c r="AD32" s="19">
        <v>0.45168793771499993</v>
      </c>
      <c r="AE32" s="19">
        <v>0.64050067412879863</v>
      </c>
      <c r="AF32" s="19">
        <v>0.56295801040755911</v>
      </c>
      <c r="AG32" s="19">
        <v>0.43619614931470613</v>
      </c>
      <c r="AH32" s="19">
        <v>0.59036792270330707</v>
      </c>
      <c r="AI32" s="19">
        <v>0.59968089693498861</v>
      </c>
      <c r="AJ32" s="19">
        <v>0.67028077306475253</v>
      </c>
      <c r="AK32" s="19">
        <v>0.73269550334461131</v>
      </c>
      <c r="AL32" s="19">
        <v>0.76807200024867561</v>
      </c>
      <c r="AM32" s="19">
        <v>0.80575898789265021</v>
      </c>
      <c r="AN32" s="19">
        <v>0.80147007546044768</v>
      </c>
      <c r="AO32" s="19">
        <v>7.4712820489913501</v>
      </c>
      <c r="AP32" s="19">
        <v>10.157406182395825</v>
      </c>
    </row>
    <row r="33" spans="2:42" x14ac:dyDescent="0.15">
      <c r="B33" s="7" t="s">
        <v>132</v>
      </c>
      <c r="C33" s="19">
        <v>0</v>
      </c>
      <c r="D33" s="19">
        <v>0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2.7382092154525209E-2</v>
      </c>
      <c r="T33" s="19">
        <v>2.2160245895718505E-2</v>
      </c>
      <c r="U33" s="19">
        <v>4.511924082727424E-2</v>
      </c>
      <c r="V33" s="19">
        <v>2.992010502819106E-2</v>
      </c>
      <c r="W33" s="19">
        <v>4.0139409041230534E-2</v>
      </c>
      <c r="X33" s="19">
        <v>7.3688537209920441E-2</v>
      </c>
      <c r="Y33" s="19">
        <v>0.12970765672076925</v>
      </c>
      <c r="Z33" s="19">
        <v>0.15073242156542738</v>
      </c>
      <c r="AA33" s="19">
        <v>0.24947673204079854</v>
      </c>
      <c r="AB33" s="19">
        <v>0.76832644048385512</v>
      </c>
      <c r="AC33" s="19">
        <v>0.35841260396099178</v>
      </c>
      <c r="AD33" s="19">
        <v>0.44321131750499848</v>
      </c>
      <c r="AE33" s="19">
        <v>8.0288741574715878</v>
      </c>
      <c r="AF33" s="19">
        <v>2.7059043499115369</v>
      </c>
      <c r="AG33" s="19">
        <v>0.58292085141359928</v>
      </c>
      <c r="AH33" s="19">
        <v>0.61821814192912461</v>
      </c>
      <c r="AI33" s="19">
        <v>0.68405602338286309</v>
      </c>
      <c r="AJ33" s="19">
        <v>0.73520572352177382</v>
      </c>
      <c r="AK33" s="19">
        <v>0</v>
      </c>
      <c r="AL33" s="19">
        <v>0</v>
      </c>
      <c r="AM33" s="19">
        <v>0</v>
      </c>
      <c r="AN33" s="19">
        <v>0</v>
      </c>
      <c r="AO33" s="19">
        <v>14.156803169096477</v>
      </c>
      <c r="AP33" s="19">
        <v>14.925129609580331</v>
      </c>
    </row>
    <row r="34" spans="2:42" x14ac:dyDescent="0.15">
      <c r="B34" s="7" t="s">
        <v>134</v>
      </c>
      <c r="C34" s="19">
        <v>0</v>
      </c>
      <c r="D34" s="19">
        <v>0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19">
        <v>0</v>
      </c>
      <c r="K34" s="19">
        <v>0</v>
      </c>
      <c r="L34" s="19">
        <v>0</v>
      </c>
      <c r="M34" s="19">
        <v>0</v>
      </c>
      <c r="N34" s="19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9">
        <v>0</v>
      </c>
      <c r="AB34" s="19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9">
        <v>0</v>
      </c>
      <c r="AJ34" s="19">
        <v>0</v>
      </c>
      <c r="AK34" s="19">
        <v>0.87475881114182563</v>
      </c>
      <c r="AL34" s="19">
        <v>0.83309050779730676</v>
      </c>
      <c r="AM34" s="19">
        <v>0.89704326209837826</v>
      </c>
      <c r="AN34" s="19">
        <v>0.95764613480716043</v>
      </c>
      <c r="AO34" s="19">
        <v>3.5625387158446711</v>
      </c>
      <c r="AP34" s="19">
        <v>3.5625387158446711</v>
      </c>
    </row>
    <row r="35" spans="2:42" x14ac:dyDescent="0.15">
      <c r="B35" s="6" t="s">
        <v>67</v>
      </c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</row>
    <row r="36" spans="2:42" x14ac:dyDescent="0.15">
      <c r="B36" s="7" t="s">
        <v>131</v>
      </c>
      <c r="C36" s="19">
        <v>2.8453441940089257</v>
      </c>
      <c r="D36" s="19">
        <v>2.8956596213617951</v>
      </c>
      <c r="E36" s="19">
        <v>3.5270824713666546</v>
      </c>
      <c r="F36" s="19">
        <v>2.7792951644791692</v>
      </c>
      <c r="G36" s="19">
        <v>2.8617188065455124</v>
      </c>
      <c r="H36" s="19">
        <v>3.1329737151078221</v>
      </c>
      <c r="I36" s="19">
        <v>2.704125331259621</v>
      </c>
      <c r="J36" s="19">
        <v>4.118729996918832</v>
      </c>
      <c r="K36" s="19">
        <v>3.257122904701816</v>
      </c>
      <c r="L36" s="19">
        <v>3.316249271439601</v>
      </c>
      <c r="M36" s="19">
        <v>3.785370301536104</v>
      </c>
      <c r="N36" s="19">
        <v>3.288852677876736</v>
      </c>
      <c r="O36" s="19">
        <v>38.512524456602591</v>
      </c>
      <c r="P36" s="19">
        <v>3.1329954954314712</v>
      </c>
      <c r="Q36" s="19">
        <v>3.4582068362793073</v>
      </c>
      <c r="R36" s="19">
        <v>3.8505395511557259</v>
      </c>
      <c r="S36" s="19">
        <v>3.1189791094091137</v>
      </c>
      <c r="T36" s="19">
        <v>3.8758886381091822</v>
      </c>
      <c r="U36" s="19">
        <v>4.717087291556175</v>
      </c>
      <c r="V36" s="19">
        <v>4.2971188041179751</v>
      </c>
      <c r="W36" s="19">
        <v>3.7575836981240536</v>
      </c>
      <c r="X36" s="19">
        <v>4.702174225995269</v>
      </c>
      <c r="Y36" s="19">
        <v>4.0726335634772548</v>
      </c>
      <c r="Z36" s="19">
        <v>5.1311607284455238</v>
      </c>
      <c r="AA36" s="19">
        <v>4.9039673450605381</v>
      </c>
      <c r="AB36" s="19">
        <v>49.018335287161591</v>
      </c>
      <c r="AC36" s="19">
        <v>3.7828785371280396</v>
      </c>
      <c r="AD36" s="19">
        <v>4.3878682959355038</v>
      </c>
      <c r="AE36" s="19">
        <v>3.0649909673451821</v>
      </c>
      <c r="AF36" s="19">
        <v>2.2067344844230723</v>
      </c>
      <c r="AG36" s="19">
        <v>3.5758191930292487</v>
      </c>
      <c r="AH36" s="19">
        <v>4.5965531053933626</v>
      </c>
      <c r="AI36" s="19">
        <v>4.6086076736616226</v>
      </c>
      <c r="AJ36" s="19">
        <v>3.5601863152691227</v>
      </c>
      <c r="AK36" s="19">
        <v>0</v>
      </c>
      <c r="AL36" s="19">
        <v>0</v>
      </c>
      <c r="AM36" s="19">
        <v>0</v>
      </c>
      <c r="AN36" s="19">
        <v>0</v>
      </c>
      <c r="AO36" s="19">
        <v>29.783638572185154</v>
      </c>
      <c r="AP36" s="19">
        <v>117.31449831594932</v>
      </c>
    </row>
    <row r="37" spans="2:42" x14ac:dyDescent="0.15">
      <c r="B37" s="7" t="s">
        <v>133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9">
        <v>0</v>
      </c>
      <c r="AK37" s="19">
        <v>4.90685104029283</v>
      </c>
      <c r="AL37" s="19">
        <v>5.8491523063299304</v>
      </c>
      <c r="AM37" s="19">
        <v>6.4733325605978358</v>
      </c>
      <c r="AN37" s="19">
        <v>6.8180473582783216</v>
      </c>
      <c r="AO37" s="19">
        <v>24.047383265498915</v>
      </c>
      <c r="AP37" s="19">
        <v>24.047383265498915</v>
      </c>
    </row>
    <row r="38" spans="2:42" x14ac:dyDescent="0.15">
      <c r="B38" s="7" t="s">
        <v>140</v>
      </c>
      <c r="C38" s="19">
        <v>0</v>
      </c>
      <c r="D38" s="19">
        <v>0</v>
      </c>
      <c r="E38" s="19">
        <v>0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9">
        <v>4.0791164792114403</v>
      </c>
      <c r="Q38" s="19">
        <v>4.1347296600328631</v>
      </c>
      <c r="R38" s="19">
        <v>4.5539037286081641</v>
      </c>
      <c r="S38" s="19">
        <v>4.2660999756765019</v>
      </c>
      <c r="T38" s="19">
        <v>4.5757476570419815</v>
      </c>
      <c r="U38" s="19">
        <v>5.1887232015553373</v>
      </c>
      <c r="V38" s="19">
        <v>5.0320932478025142</v>
      </c>
      <c r="W38" s="19">
        <v>5.3654452886598989</v>
      </c>
      <c r="X38" s="19">
        <v>5.9447448617039154</v>
      </c>
      <c r="Y38" s="19">
        <v>6.0356023601701621</v>
      </c>
      <c r="Z38" s="19">
        <v>6.8405569578646661</v>
      </c>
      <c r="AA38" s="19">
        <v>7.417845704865397</v>
      </c>
      <c r="AB38" s="19">
        <v>63.434609123192836</v>
      </c>
      <c r="AC38" s="19">
        <v>4.0761474278005787</v>
      </c>
      <c r="AD38" s="19">
        <v>4.6000168058831798</v>
      </c>
      <c r="AE38" s="19">
        <v>5.4900386499930693</v>
      </c>
      <c r="AF38" s="19">
        <v>4.8550680483788273</v>
      </c>
      <c r="AG38" s="19">
        <v>5.2205484430319649</v>
      </c>
      <c r="AH38" s="19">
        <v>6.7896575892600275</v>
      </c>
      <c r="AI38" s="19">
        <v>5.8017884310384034</v>
      </c>
      <c r="AJ38" s="19">
        <v>6.1723418180829031</v>
      </c>
      <c r="AK38" s="19">
        <v>7.2436586611088973</v>
      </c>
      <c r="AL38" s="19">
        <v>6.6200631373474019</v>
      </c>
      <c r="AM38" s="19">
        <v>7.5609319819426126</v>
      </c>
      <c r="AN38" s="19">
        <v>8.6511940147026518</v>
      </c>
      <c r="AO38" s="19">
        <v>73.081455008570515</v>
      </c>
      <c r="AP38" s="19">
        <v>136.51606413176336</v>
      </c>
    </row>
    <row r="39" spans="2:42" x14ac:dyDescent="0.15">
      <c r="B39" s="7" t="s">
        <v>142</v>
      </c>
      <c r="C39" s="19">
        <v>0</v>
      </c>
      <c r="D39" s="19">
        <v>0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9">
        <v>2.1417053425441157</v>
      </c>
      <c r="Q39" s="19">
        <v>2.3262575692948366</v>
      </c>
      <c r="R39" s="19">
        <v>2.5561379764298513</v>
      </c>
      <c r="S39" s="19">
        <v>2.4070445078737044</v>
      </c>
      <c r="T39" s="19">
        <v>2.5534471302177817</v>
      </c>
      <c r="U39" s="19">
        <v>2.9190671393099605</v>
      </c>
      <c r="V39" s="19">
        <v>2.9505584793759478</v>
      </c>
      <c r="W39" s="19">
        <v>3.1164650063517096</v>
      </c>
      <c r="X39" s="19">
        <v>3.4745480851882591</v>
      </c>
      <c r="Y39" s="19">
        <v>3.606049458193191</v>
      </c>
      <c r="Z39" s="19">
        <v>4.1409021111953548</v>
      </c>
      <c r="AA39" s="19">
        <v>4.4902126421899267</v>
      </c>
      <c r="AB39" s="19">
        <v>36.682395448164634</v>
      </c>
      <c r="AC39" s="19">
        <v>2.2142681875118315</v>
      </c>
      <c r="AD39" s="19">
        <v>2.5587589646622741</v>
      </c>
      <c r="AE39" s="19">
        <v>3.0545035103201785</v>
      </c>
      <c r="AF39" s="19">
        <v>2.6931267759429085</v>
      </c>
      <c r="AG39" s="19">
        <v>2.8938864217629963</v>
      </c>
      <c r="AH39" s="19">
        <v>3.7680967135730397</v>
      </c>
      <c r="AI39" s="19">
        <v>3.2464650319667734</v>
      </c>
      <c r="AJ39" s="19">
        <v>3.468121891719075</v>
      </c>
      <c r="AK39" s="19">
        <v>4.0611966750498318</v>
      </c>
      <c r="AL39" s="19">
        <v>3.7009187007950799</v>
      </c>
      <c r="AM39" s="19">
        <v>4.2443885424521257</v>
      </c>
      <c r="AN39" s="19">
        <v>4.8240897675783607</v>
      </c>
      <c r="AO39" s="19">
        <v>40.72782118333447</v>
      </c>
      <c r="AP39" s="19">
        <v>77.410216631499111</v>
      </c>
    </row>
    <row r="40" spans="2:42" x14ac:dyDescent="0.15">
      <c r="B40" s="7" t="s">
        <v>132</v>
      </c>
      <c r="C40" s="19">
        <v>1.2219508401370622</v>
      </c>
      <c r="D40" s="19">
        <v>1.4457299684163976</v>
      </c>
      <c r="E40" s="19">
        <v>1.7715444242559988</v>
      </c>
      <c r="F40" s="19">
        <v>1.4163790028476992</v>
      </c>
      <c r="G40" s="19">
        <v>1.7769784313358785</v>
      </c>
      <c r="H40" s="19">
        <v>2.3032424689921096</v>
      </c>
      <c r="I40" s="19">
        <v>1.4774918606199356</v>
      </c>
      <c r="J40" s="19">
        <v>2.2573322930812689</v>
      </c>
      <c r="K40" s="19">
        <v>1.76306635787678</v>
      </c>
      <c r="L40" s="19">
        <v>1.84309131606245</v>
      </c>
      <c r="M40" s="19">
        <v>2.2838327575486987</v>
      </c>
      <c r="N40" s="19">
        <v>2.5863325111510274</v>
      </c>
      <c r="O40" s="19">
        <v>22.146972232325304</v>
      </c>
      <c r="P40" s="19">
        <v>1.2898036410201308</v>
      </c>
      <c r="Q40" s="19">
        <v>1.6771770441194989</v>
      </c>
      <c r="R40" s="19">
        <v>1.729869863811337</v>
      </c>
      <c r="S40" s="19">
        <v>1.6080595010229544</v>
      </c>
      <c r="T40" s="19">
        <v>2.0249419378252309</v>
      </c>
      <c r="U40" s="19">
        <v>3.2631548216740707</v>
      </c>
      <c r="V40" s="19">
        <v>2.2120110385569642</v>
      </c>
      <c r="W40" s="19">
        <v>2.0825129278324854</v>
      </c>
      <c r="X40" s="19">
        <v>2.8171722630307814</v>
      </c>
      <c r="Y40" s="19">
        <v>2.3944392448966352</v>
      </c>
      <c r="Z40" s="19">
        <v>3.1290228371702633</v>
      </c>
      <c r="AA40" s="19">
        <v>2.7831514346717414</v>
      </c>
      <c r="AB40" s="19">
        <v>27.011316555632096</v>
      </c>
      <c r="AC40" s="19">
        <v>2.0636157322895508</v>
      </c>
      <c r="AD40" s="19">
        <v>2.6038157258927614</v>
      </c>
      <c r="AE40" s="19">
        <v>1.8124682200831879</v>
      </c>
      <c r="AF40" s="19">
        <v>1.1738016980362294</v>
      </c>
      <c r="AG40" s="19">
        <v>1.8366664153818073</v>
      </c>
      <c r="AH40" s="19">
        <v>2.6467729978666577</v>
      </c>
      <c r="AI40" s="19">
        <v>2.4459506156081288</v>
      </c>
      <c r="AJ40" s="19">
        <v>1.7122846495365207</v>
      </c>
      <c r="AK40" s="19">
        <v>0</v>
      </c>
      <c r="AL40" s="19">
        <v>0</v>
      </c>
      <c r="AM40" s="19">
        <v>0</v>
      </c>
      <c r="AN40" s="19">
        <v>0</v>
      </c>
      <c r="AO40" s="19">
        <v>16.295376054694842</v>
      </c>
      <c r="AP40" s="19">
        <v>65.453664842652231</v>
      </c>
    </row>
    <row r="41" spans="2:42" x14ac:dyDescent="0.15">
      <c r="B41" s="7" t="s">
        <v>134</v>
      </c>
      <c r="C41" s="19">
        <v>0</v>
      </c>
      <c r="D41" s="19">
        <v>0</v>
      </c>
      <c r="E41" s="19"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0</v>
      </c>
      <c r="AB41" s="19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9">
        <v>0</v>
      </c>
      <c r="AJ41" s="19">
        <v>0</v>
      </c>
      <c r="AK41" s="19">
        <v>2.6033752296489907</v>
      </c>
      <c r="AL41" s="19">
        <v>3.1458459483027217</v>
      </c>
      <c r="AM41" s="19">
        <v>3.4915761415217328</v>
      </c>
      <c r="AN41" s="19">
        <v>3.6965791651641831</v>
      </c>
      <c r="AO41" s="19">
        <v>12.937376484637628</v>
      </c>
      <c r="AP41" s="19">
        <v>12.937376484637628</v>
      </c>
    </row>
    <row r="42" spans="2:42" x14ac:dyDescent="0.15">
      <c r="B42" s="6" t="s">
        <v>79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</row>
    <row r="43" spans="2:42" x14ac:dyDescent="0.15">
      <c r="B43" s="7" t="s">
        <v>131</v>
      </c>
      <c r="C43" s="19">
        <v>2.866269515452931</v>
      </c>
      <c r="D43" s="19">
        <v>0.58622133334266158</v>
      </c>
      <c r="E43" s="19">
        <v>-4.6743651677899546E-2</v>
      </c>
      <c r="F43" s="19">
        <v>0.58286688881244753</v>
      </c>
      <c r="G43" s="19">
        <v>0.60104136346356629</v>
      </c>
      <c r="H43" s="19">
        <v>0.13083789402731097</v>
      </c>
      <c r="I43" s="19">
        <v>1.556821650356403</v>
      </c>
      <c r="J43" s="19">
        <v>0.11022227439492793</v>
      </c>
      <c r="K43" s="19">
        <v>0.35505470676786899</v>
      </c>
      <c r="L43" s="19">
        <v>0.44302462450552293</v>
      </c>
      <c r="M43" s="19">
        <v>0.50412846500120767</v>
      </c>
      <c r="N43" s="19">
        <v>0.16506324995359681</v>
      </c>
      <c r="O43" s="19">
        <v>7.8548083144005449</v>
      </c>
      <c r="P43" s="19">
        <v>2.9839045245856699</v>
      </c>
      <c r="Q43" s="19">
        <v>0.40479960358170242</v>
      </c>
      <c r="R43" s="19">
        <v>0.23860681589646432</v>
      </c>
      <c r="S43" s="19">
        <v>2.1449810913792899</v>
      </c>
      <c r="T43" s="19">
        <v>0.61296408623663468</v>
      </c>
      <c r="U43" s="19">
        <v>0.3124875245796721</v>
      </c>
      <c r="V43" s="19">
        <v>2.8983997693285222</v>
      </c>
      <c r="W43" s="19">
        <v>0.71548406133449505</v>
      </c>
      <c r="X43" s="19">
        <v>0.65564537612491236</v>
      </c>
      <c r="Y43" s="19">
        <v>4.6723602002263753</v>
      </c>
      <c r="Z43" s="19">
        <v>0.57641788647730952</v>
      </c>
      <c r="AA43" s="19">
        <v>0.34539801147329785</v>
      </c>
      <c r="AB43" s="19">
        <v>16.561448951224346</v>
      </c>
      <c r="AC43" s="19">
        <v>0.24073218732379231</v>
      </c>
      <c r="AD43" s="19">
        <v>0.3299804079834201</v>
      </c>
      <c r="AE43" s="19">
        <v>0.19235468123966334</v>
      </c>
      <c r="AF43" s="19">
        <v>0.15957214828894933</v>
      </c>
      <c r="AG43" s="19">
        <v>0.34515312216332628</v>
      </c>
      <c r="AH43" s="19">
        <v>0.38212616915504738</v>
      </c>
      <c r="AI43" s="19">
        <v>0.32332317929973631</v>
      </c>
      <c r="AJ43" s="19">
        <v>0.49678688678855043</v>
      </c>
      <c r="AK43" s="19">
        <v>0</v>
      </c>
      <c r="AL43" s="19">
        <v>0</v>
      </c>
      <c r="AM43" s="19">
        <v>0</v>
      </c>
      <c r="AN43" s="19">
        <v>0</v>
      </c>
      <c r="AO43" s="19">
        <v>2.4700287822424851</v>
      </c>
      <c r="AP43" s="19">
        <v>26.88628604786738</v>
      </c>
    </row>
    <row r="44" spans="2:42" x14ac:dyDescent="0.15">
      <c r="B44" s="7" t="s">
        <v>133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9">
        <v>0</v>
      </c>
      <c r="AJ44" s="19">
        <v>0</v>
      </c>
      <c r="AK44" s="19">
        <v>0.55902547806243208</v>
      </c>
      <c r="AL44" s="19">
        <v>0.69670845181483021</v>
      </c>
      <c r="AM44" s="19">
        <v>0.7113681176407689</v>
      </c>
      <c r="AN44" s="19">
        <v>0.82110124175133603</v>
      </c>
      <c r="AO44" s="19">
        <v>2.7882032892693673</v>
      </c>
      <c r="AP44" s="19">
        <v>2.7882032892693673</v>
      </c>
    </row>
    <row r="45" spans="2:42" x14ac:dyDescent="0.15">
      <c r="B45" s="7" t="s">
        <v>140</v>
      </c>
      <c r="C45" s="19">
        <v>0</v>
      </c>
      <c r="D45" s="19">
        <v>0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0.38649762412934074</v>
      </c>
      <c r="Q45" s="19">
        <v>0.3674294162053347</v>
      </c>
      <c r="R45" s="19">
        <v>0.37131640139531963</v>
      </c>
      <c r="S45" s="19">
        <v>0.38246393852793159</v>
      </c>
      <c r="T45" s="19">
        <v>0.40651922704831406</v>
      </c>
      <c r="U45" s="19">
        <v>0.31682537953950685</v>
      </c>
      <c r="V45" s="19">
        <v>0.75353378574948471</v>
      </c>
      <c r="W45" s="19">
        <v>0.76893500409623861</v>
      </c>
      <c r="X45" s="19">
        <v>0.84594116916921303</v>
      </c>
      <c r="Y45" s="19">
        <v>0.84410768171450734</v>
      </c>
      <c r="Z45" s="19">
        <v>0.89287826759523214</v>
      </c>
      <c r="AA45" s="19">
        <v>0.91928037400061702</v>
      </c>
      <c r="AB45" s="19">
        <v>7.2557282691710387</v>
      </c>
      <c r="AC45" s="19">
        <v>0.38955896249431621</v>
      </c>
      <c r="AD45" s="19">
        <v>0.37033972068853527</v>
      </c>
      <c r="AE45" s="19">
        <v>0.37425749358882748</v>
      </c>
      <c r="AF45" s="19">
        <v>0.38549332721013319</v>
      </c>
      <c r="AG45" s="19">
        <v>0.4097391508671645</v>
      </c>
      <c r="AH45" s="19">
        <v>0.31933486376096126</v>
      </c>
      <c r="AI45" s="19">
        <v>0.7271361356063164</v>
      </c>
      <c r="AJ45" s="19">
        <v>0.74199782144452897</v>
      </c>
      <c r="AK45" s="19">
        <v>0.81630632140559123</v>
      </c>
      <c r="AL45" s="19">
        <v>0.81453706432951811</v>
      </c>
      <c r="AM45" s="19">
        <v>0.86159912845885767</v>
      </c>
      <c r="AN45" s="19">
        <v>0.88707632136850756</v>
      </c>
      <c r="AO45" s="19">
        <v>7.0973763112232575</v>
      </c>
      <c r="AP45" s="19">
        <v>14.353104580394296</v>
      </c>
    </row>
    <row r="46" spans="2:42" x14ac:dyDescent="0.15">
      <c r="B46" s="7" t="s">
        <v>142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1.1772938369250616</v>
      </c>
      <c r="Q46" s="19">
        <v>0.24609909738017716</v>
      </c>
      <c r="R46" s="19">
        <v>0.22198099407290015</v>
      </c>
      <c r="S46" s="19">
        <v>0.5648577415564856</v>
      </c>
      <c r="T46" s="19">
        <v>0.17441003316421644</v>
      </c>
      <c r="U46" s="19">
        <v>0.10579032582153813</v>
      </c>
      <c r="V46" s="19">
        <v>0.47094634289372111</v>
      </c>
      <c r="W46" s="19">
        <v>0.13740931069074061</v>
      </c>
      <c r="X46" s="19">
        <v>0.15421826911376033</v>
      </c>
      <c r="Y46" s="19">
        <v>0.19680128289550311</v>
      </c>
      <c r="Z46" s="19">
        <v>0.1490374416632837</v>
      </c>
      <c r="AA46" s="19">
        <v>0.1787899367056825</v>
      </c>
      <c r="AB46" s="19">
        <v>3.77763461288307</v>
      </c>
      <c r="AC46" s="19">
        <v>0.31263303569551482</v>
      </c>
      <c r="AD46" s="19">
        <v>0.30104924348753603</v>
      </c>
      <c r="AE46" s="19">
        <v>0.31101009843009197</v>
      </c>
      <c r="AF46" s="19">
        <v>0.3141893639471649</v>
      </c>
      <c r="AG46" s="19">
        <v>0.33737624932472371</v>
      </c>
      <c r="AH46" s="19">
        <v>0.26036405247025018</v>
      </c>
      <c r="AI46" s="19">
        <v>0.67899943711182231</v>
      </c>
      <c r="AJ46" s="19">
        <v>0.69440614905901776</v>
      </c>
      <c r="AK46" s="19">
        <v>0.75818178334934083</v>
      </c>
      <c r="AL46" s="19">
        <v>0.77590211255243935</v>
      </c>
      <c r="AM46" s="19">
        <v>0.83177256276414291</v>
      </c>
      <c r="AN46" s="19">
        <v>0.83977981049874917</v>
      </c>
      <c r="AO46" s="19">
        <v>6.4156638986907941</v>
      </c>
      <c r="AP46" s="19">
        <v>10.193298511573863</v>
      </c>
    </row>
    <row r="47" spans="2:42" x14ac:dyDescent="0.15">
      <c r="B47" s="7" t="s">
        <v>132</v>
      </c>
      <c r="C47" s="19">
        <v>0.36715952007075359</v>
      </c>
      <c r="D47" s="19">
        <v>0.37077871834237319</v>
      </c>
      <c r="E47" s="19">
        <v>4.9238031913037335E-2</v>
      </c>
      <c r="F47" s="19">
        <v>0.20605255605547931</v>
      </c>
      <c r="G47" s="19">
        <v>0.23491522936971498</v>
      </c>
      <c r="H47" s="19">
        <v>3.870503943235651E-3</v>
      </c>
      <c r="I47" s="19">
        <v>0.67608031287268111</v>
      </c>
      <c r="J47" s="19">
        <v>3.8146937855493189E-2</v>
      </c>
      <c r="K47" s="19">
        <v>0.28118277656874624</v>
      </c>
      <c r="L47" s="19">
        <v>0.24901148565410983</v>
      </c>
      <c r="M47" s="19">
        <v>0.39093552583830543</v>
      </c>
      <c r="N47" s="19">
        <v>0.21143184439223553</v>
      </c>
      <c r="O47" s="19">
        <v>3.0788034428761657</v>
      </c>
      <c r="P47" s="19">
        <v>0.92241187749478248</v>
      </c>
      <c r="Q47" s="19">
        <v>0.3043299222514137</v>
      </c>
      <c r="R47" s="19">
        <v>0.17823285627076632</v>
      </c>
      <c r="S47" s="19">
        <v>0.77156003574297871</v>
      </c>
      <c r="T47" s="19">
        <v>0.23394924602742331</v>
      </c>
      <c r="U47" s="19">
        <v>0.31142171499610038</v>
      </c>
      <c r="V47" s="19">
        <v>0.40348863810034324</v>
      </c>
      <c r="W47" s="19">
        <v>0.20736469749690106</v>
      </c>
      <c r="X47" s="19">
        <v>0.34733100164479591</v>
      </c>
      <c r="Y47" s="19">
        <v>0.3085085237309198</v>
      </c>
      <c r="Z47" s="19">
        <v>0.72496213785222907</v>
      </c>
      <c r="AA47" s="19">
        <v>-1.9593274719373428</v>
      </c>
      <c r="AB47" s="19">
        <v>2.7542331796713109</v>
      </c>
      <c r="AC47" s="19">
        <v>0.15568065610115658</v>
      </c>
      <c r="AD47" s="19">
        <v>0.24613639290803943</v>
      </c>
      <c r="AE47" s="19">
        <v>5.938498316875826E-2</v>
      </c>
      <c r="AF47" s="19">
        <v>9.6024968697602575E-2</v>
      </c>
      <c r="AG47" s="19">
        <v>0.34302837750493653</v>
      </c>
      <c r="AH47" s="19">
        <v>0.29960148252668395</v>
      </c>
      <c r="AI47" s="19">
        <v>0.27134073908477452</v>
      </c>
      <c r="AJ47" s="19">
        <v>0.59664296496780678</v>
      </c>
      <c r="AK47" s="19">
        <v>0</v>
      </c>
      <c r="AL47" s="19">
        <v>0</v>
      </c>
      <c r="AM47" s="19">
        <v>0</v>
      </c>
      <c r="AN47" s="19">
        <v>0</v>
      </c>
      <c r="AO47" s="19">
        <v>2.0678405649597584</v>
      </c>
      <c r="AP47" s="19">
        <v>7.9008771875072368</v>
      </c>
    </row>
    <row r="48" spans="2:42" x14ac:dyDescent="0.15">
      <c r="B48" s="7" t="s">
        <v>134</v>
      </c>
      <c r="C48" s="19">
        <v>0</v>
      </c>
      <c r="D48" s="19">
        <v>0</v>
      </c>
      <c r="E48" s="19">
        <v>0</v>
      </c>
      <c r="F48" s="19">
        <v>0</v>
      </c>
      <c r="G48" s="19">
        <v>0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9">
        <v>0</v>
      </c>
      <c r="Q48" s="19">
        <v>0</v>
      </c>
      <c r="R48" s="19">
        <v>0</v>
      </c>
      <c r="S48" s="19">
        <v>0</v>
      </c>
      <c r="T48" s="19">
        <v>0</v>
      </c>
      <c r="U48" s="19">
        <v>0</v>
      </c>
      <c r="V48" s="19">
        <v>0</v>
      </c>
      <c r="W48" s="19">
        <v>0</v>
      </c>
      <c r="X48" s="19">
        <v>0</v>
      </c>
      <c r="Y48" s="19">
        <v>0</v>
      </c>
      <c r="Z48" s="19">
        <v>0</v>
      </c>
      <c r="AA48" s="19">
        <v>0</v>
      </c>
      <c r="AB48" s="19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9">
        <v>0</v>
      </c>
      <c r="AJ48" s="19">
        <v>0</v>
      </c>
      <c r="AK48" s="19">
        <v>0.59625077457902487</v>
      </c>
      <c r="AL48" s="19">
        <v>0.69666061124327938</v>
      </c>
      <c r="AM48" s="19">
        <v>0.6800951377326403</v>
      </c>
      <c r="AN48" s="19">
        <v>0.7384805746828571</v>
      </c>
      <c r="AO48" s="19">
        <v>2.7114870982378019</v>
      </c>
      <c r="AP48" s="19">
        <v>2.7114870982378019</v>
      </c>
    </row>
    <row r="49" spans="2:42" x14ac:dyDescent="0.15">
      <c r="B49" s="6" t="s">
        <v>68</v>
      </c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</row>
    <row r="50" spans="2:42" x14ac:dyDescent="0.15">
      <c r="B50" s="7" t="s">
        <v>131</v>
      </c>
      <c r="C50" s="19">
        <v>0.97473029308504588</v>
      </c>
      <c r="D50" s="19">
        <v>0.7888851996130124</v>
      </c>
      <c r="E50" s="19">
        <v>1.9029281243446523</v>
      </c>
      <c r="F50" s="19">
        <v>1.4470491875467155</v>
      </c>
      <c r="G50" s="19">
        <v>1.5435511428786437</v>
      </c>
      <c r="H50" s="19">
        <v>2.4208389518139399</v>
      </c>
      <c r="I50" s="19">
        <v>1.6766001627021101</v>
      </c>
      <c r="J50" s="19">
        <v>2.412399197344723</v>
      </c>
      <c r="K50" s="19">
        <v>2.480849684666993</v>
      </c>
      <c r="L50" s="19">
        <v>2.1108350239334635</v>
      </c>
      <c r="M50" s="19">
        <v>2.2020627441656551</v>
      </c>
      <c r="N50" s="19">
        <v>4.2265694232950937</v>
      </c>
      <c r="O50" s="19">
        <v>24.187299135390045</v>
      </c>
      <c r="P50" s="19">
        <v>1.6455058142396159</v>
      </c>
      <c r="Q50" s="19">
        <v>1.6710407163021217</v>
      </c>
      <c r="R50" s="19">
        <v>3.6248928853399542</v>
      </c>
      <c r="S50" s="19">
        <v>2.0059238114865305</v>
      </c>
      <c r="T50" s="19">
        <v>2.7896516661360904</v>
      </c>
      <c r="U50" s="19">
        <v>3.7265960326764378</v>
      </c>
      <c r="V50" s="19">
        <v>2.6297149597005509</v>
      </c>
      <c r="W50" s="19">
        <v>3.2407270882104084</v>
      </c>
      <c r="X50" s="19">
        <v>3.114356993950687</v>
      </c>
      <c r="Y50" s="19">
        <v>3.0133251317362806</v>
      </c>
      <c r="Z50" s="19">
        <v>4.2045970131709698</v>
      </c>
      <c r="AA50" s="19">
        <v>5.8650298746725582</v>
      </c>
      <c r="AB50" s="19">
        <v>37.531361987622205</v>
      </c>
      <c r="AC50" s="19">
        <v>1.2347035694976987</v>
      </c>
      <c r="AD50" s="19">
        <v>2.7369764958024687</v>
      </c>
      <c r="AE50" s="19">
        <v>4.6613777810968839</v>
      </c>
      <c r="AF50" s="19">
        <v>2.7293649393725796</v>
      </c>
      <c r="AG50" s="19">
        <v>4.9415174566004065</v>
      </c>
      <c r="AH50" s="19">
        <v>7.5527024709533848</v>
      </c>
      <c r="AI50" s="19">
        <v>5.7056533041538255</v>
      </c>
      <c r="AJ50" s="19">
        <v>6.9752889854205016</v>
      </c>
      <c r="AK50" s="19">
        <v>0</v>
      </c>
      <c r="AL50" s="19">
        <v>0</v>
      </c>
      <c r="AM50" s="19">
        <v>0</v>
      </c>
      <c r="AN50" s="19">
        <v>0</v>
      </c>
      <c r="AO50" s="19">
        <v>36.537585002897757</v>
      </c>
      <c r="AP50" s="19">
        <v>98.25624612591001</v>
      </c>
    </row>
    <row r="51" spans="2:42" x14ac:dyDescent="0.15">
      <c r="B51" s="7" t="s">
        <v>133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9">
        <v>0</v>
      </c>
      <c r="AK51" s="19">
        <v>9.8261142144166342</v>
      </c>
      <c r="AL51" s="19">
        <v>9.61557889197117</v>
      </c>
      <c r="AM51" s="19">
        <v>10.632172902112814</v>
      </c>
      <c r="AN51" s="19">
        <v>13.005813420060079</v>
      </c>
      <c r="AO51" s="19">
        <v>43.079679428560695</v>
      </c>
      <c r="AP51" s="19">
        <v>43.079679428560695</v>
      </c>
    </row>
    <row r="52" spans="2:42" x14ac:dyDescent="0.15">
      <c r="B52" s="7" t="s">
        <v>140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1.7140685002363387</v>
      </c>
      <c r="Q52" s="19">
        <v>0.92713901579536184</v>
      </c>
      <c r="R52" s="19">
        <v>2.1486512782472142</v>
      </c>
      <c r="S52" s="19">
        <v>2.1245898384378594</v>
      </c>
      <c r="T52" s="19">
        <v>2.2659894195248924</v>
      </c>
      <c r="U52" s="19">
        <v>2.977468410737842</v>
      </c>
      <c r="V52" s="19">
        <v>2.7122908661779359</v>
      </c>
      <c r="W52" s="19">
        <v>3.0743770399591122</v>
      </c>
      <c r="X52" s="19">
        <v>3.5886118803462463</v>
      </c>
      <c r="Y52" s="19">
        <v>3.2804652772176923</v>
      </c>
      <c r="Z52" s="19">
        <v>3.744493798895546</v>
      </c>
      <c r="AA52" s="19">
        <v>4.3135807632464367</v>
      </c>
      <c r="AB52" s="19">
        <v>32.871726088822484</v>
      </c>
      <c r="AC52" s="19">
        <v>2.6219314348672387</v>
      </c>
      <c r="AD52" s="19">
        <v>2.7571348655246486</v>
      </c>
      <c r="AE52" s="19">
        <v>5.16276133121195</v>
      </c>
      <c r="AF52" s="19">
        <v>3.9903658835165712</v>
      </c>
      <c r="AG52" s="19">
        <v>5.1690908768437289</v>
      </c>
      <c r="AH52" s="19">
        <v>7.3175639170108351</v>
      </c>
      <c r="AI52" s="19">
        <v>5.5767652124283869</v>
      </c>
      <c r="AJ52" s="19">
        <v>6.6065168954412803</v>
      </c>
      <c r="AK52" s="19">
        <v>8.9867648384895826</v>
      </c>
      <c r="AL52" s="19">
        <v>9.3183805430951647</v>
      </c>
      <c r="AM52" s="19">
        <v>9.9855680162257947</v>
      </c>
      <c r="AN52" s="19">
        <v>12.801703879597044</v>
      </c>
      <c r="AO52" s="19">
        <v>80.29454769425223</v>
      </c>
      <c r="AP52" s="19">
        <v>113.1662737830747</v>
      </c>
    </row>
    <row r="53" spans="2:42" x14ac:dyDescent="0.15">
      <c r="B53" s="7" t="s">
        <v>142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0.55401286608712319</v>
      </c>
      <c r="Q53" s="19">
        <v>0.29973426203866976</v>
      </c>
      <c r="R53" s="19">
        <v>0.69512381947619517</v>
      </c>
      <c r="S53" s="19">
        <v>0.68911025450524699</v>
      </c>
      <c r="T53" s="19">
        <v>0.73698441271070203</v>
      </c>
      <c r="U53" s="19">
        <v>0.96730979181969357</v>
      </c>
      <c r="V53" s="19">
        <v>0.88415344985638455</v>
      </c>
      <c r="W53" s="19">
        <v>1.0022562476123948</v>
      </c>
      <c r="X53" s="19">
        <v>1.1682686073157051</v>
      </c>
      <c r="Y53" s="19">
        <v>1.0697445842361273</v>
      </c>
      <c r="Z53" s="19">
        <v>1.2191616031364991</v>
      </c>
      <c r="AA53" s="19">
        <v>1.4029260479242101</v>
      </c>
      <c r="AB53" s="19">
        <v>10.688785946718951</v>
      </c>
      <c r="AC53" s="19">
        <v>0.98706202958341838</v>
      </c>
      <c r="AD53" s="19">
        <v>1.0208613221698197</v>
      </c>
      <c r="AE53" s="19">
        <v>1.9196042990914717</v>
      </c>
      <c r="AF53" s="19">
        <v>1.4953749717566558</v>
      </c>
      <c r="AG53" s="19">
        <v>1.9375492888579395</v>
      </c>
      <c r="AH53" s="19">
        <v>2.6804856880560251</v>
      </c>
      <c r="AI53" s="19">
        <v>2.0726223068010361</v>
      </c>
      <c r="AJ53" s="19">
        <v>2.4501799797848118</v>
      </c>
      <c r="AK53" s="19">
        <v>3.2819634344654491</v>
      </c>
      <c r="AL53" s="19">
        <v>3.373817226982192</v>
      </c>
      <c r="AM53" s="19">
        <v>3.6095288399799008</v>
      </c>
      <c r="AN53" s="19">
        <v>4.5941883689909844</v>
      </c>
      <c r="AO53" s="19">
        <v>29.423237756519704</v>
      </c>
      <c r="AP53" s="19">
        <v>40.112023703238663</v>
      </c>
    </row>
    <row r="54" spans="2:42" x14ac:dyDescent="0.15">
      <c r="B54" s="7" t="s">
        <v>132</v>
      </c>
      <c r="C54" s="19">
        <v>0.30819952604658463</v>
      </c>
      <c r="D54" s="19">
        <v>0.23372506531278386</v>
      </c>
      <c r="E54" s="19">
        <v>0.59315787513376328</v>
      </c>
      <c r="F54" s="19">
        <v>0.41801441327408545</v>
      </c>
      <c r="G54" s="19">
        <v>0.46180858731457886</v>
      </c>
      <c r="H54" s="19">
        <v>0.69780196688571605</v>
      </c>
      <c r="I54" s="19">
        <v>0.55713781273738017</v>
      </c>
      <c r="J54" s="19">
        <v>0.78046062031901886</v>
      </c>
      <c r="K54" s="19">
        <v>0.78473398061186384</v>
      </c>
      <c r="L54" s="19">
        <v>0.67923242205571288</v>
      </c>
      <c r="M54" s="19">
        <v>0.69905031176902876</v>
      </c>
      <c r="N54" s="19">
        <v>1.4624607055895571</v>
      </c>
      <c r="O54" s="19">
        <v>7.6757832870500735</v>
      </c>
      <c r="P54" s="19">
        <v>0.61289877727924946</v>
      </c>
      <c r="Q54" s="19">
        <v>0.56469031715266493</v>
      </c>
      <c r="R54" s="19">
        <v>1.3686594507823475</v>
      </c>
      <c r="S54" s="19">
        <v>0.77327692352032895</v>
      </c>
      <c r="T54" s="19">
        <v>0.80318716842240145</v>
      </c>
      <c r="U54" s="19">
        <v>1.3039094316028921</v>
      </c>
      <c r="V54" s="19">
        <v>1.0521236217920731</v>
      </c>
      <c r="W54" s="19">
        <v>1.3480126334844484</v>
      </c>
      <c r="X54" s="19">
        <v>1.3224834079360894</v>
      </c>
      <c r="Y54" s="19">
        <v>1.1805907676573062</v>
      </c>
      <c r="Z54" s="19">
        <v>1.547232687045605</v>
      </c>
      <c r="AA54" s="19">
        <v>2.1042478055039924</v>
      </c>
      <c r="AB54" s="19">
        <v>13.981312992179401</v>
      </c>
      <c r="AC54" s="19">
        <v>0.50113552697819319</v>
      </c>
      <c r="AD54" s="19">
        <v>1.0155684966718024</v>
      </c>
      <c r="AE54" s="19">
        <v>1.6145241399987762</v>
      </c>
      <c r="AF54" s="19">
        <v>0.94805988141183728</v>
      </c>
      <c r="AG54" s="19">
        <v>1.7015329077483832</v>
      </c>
      <c r="AH54" s="19">
        <v>2.557286300597843</v>
      </c>
      <c r="AI54" s="19">
        <v>2.2672196318249696</v>
      </c>
      <c r="AJ54" s="19">
        <v>2.6470762655478817</v>
      </c>
      <c r="AK54" s="19">
        <v>0</v>
      </c>
      <c r="AL54" s="19">
        <v>0</v>
      </c>
      <c r="AM54" s="19">
        <v>0</v>
      </c>
      <c r="AN54" s="19">
        <v>0</v>
      </c>
      <c r="AO54" s="19">
        <v>13.252403150779688</v>
      </c>
      <c r="AP54" s="19">
        <v>34.909499430009163</v>
      </c>
    </row>
    <row r="55" spans="2:42" x14ac:dyDescent="0.15">
      <c r="B55" s="7" t="s">
        <v>134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3.7250007087250792</v>
      </c>
      <c r="AL55" s="19">
        <v>3.631304231963052</v>
      </c>
      <c r="AM55" s="19">
        <v>4.653962171186997</v>
      </c>
      <c r="AN55" s="19">
        <v>5.5991620226754044</v>
      </c>
      <c r="AO55" s="19">
        <v>17.609429134550531</v>
      </c>
      <c r="AP55" s="19">
        <v>17.609429134550531</v>
      </c>
    </row>
    <row r="56" spans="2:42" x14ac:dyDescent="0.15">
      <c r="B56" s="6" t="s">
        <v>302</v>
      </c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</row>
    <row r="57" spans="2:42" x14ac:dyDescent="0.15">
      <c r="B57" s="7" t="s">
        <v>131</v>
      </c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</row>
    <row r="58" spans="2:42" x14ac:dyDescent="0.15">
      <c r="B58" s="15" t="s">
        <v>45</v>
      </c>
      <c r="C58" s="19">
        <v>16.780049422560857</v>
      </c>
      <c r="D58" s="19">
        <v>16.907097140606336</v>
      </c>
      <c r="E58" s="19">
        <v>18.298139336182579</v>
      </c>
      <c r="F58" s="19">
        <v>14.440778883979881</v>
      </c>
      <c r="G58" s="19">
        <v>15.866474891719069</v>
      </c>
      <c r="H58" s="19">
        <v>15.367714012401381</v>
      </c>
      <c r="I58" s="19">
        <v>11.35453976239892</v>
      </c>
      <c r="J58" s="19">
        <v>16.205637575038313</v>
      </c>
      <c r="K58" s="19">
        <v>13.430486854831411</v>
      </c>
      <c r="L58" s="19">
        <v>11.990145105135021</v>
      </c>
      <c r="M58" s="19">
        <v>13.505932098754268</v>
      </c>
      <c r="N58" s="19">
        <v>22.952045192783071</v>
      </c>
      <c r="O58" s="19">
        <v>187.09904027639107</v>
      </c>
      <c r="P58" s="19">
        <v>16.707031262038104</v>
      </c>
      <c r="Q58" s="19">
        <v>9.4273277234862096</v>
      </c>
      <c r="R58" s="19">
        <v>14.135180144090526</v>
      </c>
      <c r="S58" s="19">
        <v>10.62503697065784</v>
      </c>
      <c r="T58" s="19">
        <v>11.18702287458877</v>
      </c>
      <c r="U58" s="19">
        <v>18.339113567107663</v>
      </c>
      <c r="V58" s="19">
        <v>12.497530665316582</v>
      </c>
      <c r="W58" s="19">
        <v>22.562231285662008</v>
      </c>
      <c r="X58" s="19">
        <v>13.621894975058467</v>
      </c>
      <c r="Y58" s="19">
        <v>13.861105845447804</v>
      </c>
      <c r="Z58" s="19">
        <v>10.668379220220165</v>
      </c>
      <c r="AA58" s="19">
        <v>24.991343837381784</v>
      </c>
      <c r="AB58" s="19">
        <v>178.62319837105591</v>
      </c>
      <c r="AC58" s="19">
        <v>30.228768016475197</v>
      </c>
      <c r="AD58" s="19">
        <v>11.127846445116866</v>
      </c>
      <c r="AE58" s="19">
        <v>13.317396534590959</v>
      </c>
      <c r="AF58" s="19">
        <v>6.5940684353223311</v>
      </c>
      <c r="AG58" s="19">
        <v>8.6907079261158948</v>
      </c>
      <c r="AH58" s="19">
        <v>13.882503053582026</v>
      </c>
      <c r="AI58" s="19">
        <v>9.3015449385078455</v>
      </c>
      <c r="AJ58" s="19">
        <v>9.6701751975255306</v>
      </c>
      <c r="AK58" s="19">
        <v>0</v>
      </c>
      <c r="AL58" s="19">
        <v>0</v>
      </c>
      <c r="AM58" s="19">
        <v>0</v>
      </c>
      <c r="AN58" s="19">
        <v>0</v>
      </c>
      <c r="AO58" s="19">
        <v>102.81301054723664</v>
      </c>
      <c r="AP58" s="19">
        <v>468.53524919468367</v>
      </c>
    </row>
    <row r="59" spans="2:42" x14ac:dyDescent="0.15">
      <c r="B59" s="7" t="s">
        <v>133</v>
      </c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</row>
    <row r="60" spans="2:42" x14ac:dyDescent="0.15">
      <c r="B60" s="15" t="s">
        <v>45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0</v>
      </c>
      <c r="X60" s="19">
        <v>0</v>
      </c>
      <c r="Y60" s="19">
        <v>0</v>
      </c>
      <c r="Z60" s="19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9">
        <v>0</v>
      </c>
      <c r="AJ60" s="19">
        <v>0</v>
      </c>
      <c r="AK60" s="19">
        <v>11.07897729867587</v>
      </c>
      <c r="AL60" s="19">
        <v>11.988988141088289</v>
      </c>
      <c r="AM60" s="19">
        <v>12.916682867571643</v>
      </c>
      <c r="AN60" s="19">
        <v>12.844165874292921</v>
      </c>
      <c r="AO60" s="19">
        <v>48.828814181628722</v>
      </c>
      <c r="AP60" s="19">
        <v>48.828814181628722</v>
      </c>
    </row>
    <row r="61" spans="2:42" x14ac:dyDescent="0.15">
      <c r="B61" s="7" t="s">
        <v>140</v>
      </c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</row>
    <row r="62" spans="2:42" x14ac:dyDescent="0.15">
      <c r="B62" s="15" t="s">
        <v>45</v>
      </c>
      <c r="C62" s="19">
        <v>0</v>
      </c>
      <c r="D62" s="19">
        <v>0</v>
      </c>
      <c r="E62" s="19">
        <v>0</v>
      </c>
      <c r="F62" s="19">
        <v>0</v>
      </c>
      <c r="G62" s="19">
        <v>0</v>
      </c>
      <c r="H62" s="19">
        <v>0</v>
      </c>
      <c r="I62" s="19">
        <v>0</v>
      </c>
      <c r="J62" s="19">
        <v>0</v>
      </c>
      <c r="K62" s="19">
        <v>0</v>
      </c>
      <c r="L62" s="19">
        <v>0</v>
      </c>
      <c r="M62" s="19">
        <v>0</v>
      </c>
      <c r="N62" s="19">
        <v>0</v>
      </c>
      <c r="O62" s="19">
        <v>0</v>
      </c>
      <c r="P62" s="19">
        <v>17.786769894248902</v>
      </c>
      <c r="Q62" s="19">
        <v>17.694466986315728</v>
      </c>
      <c r="R62" s="19">
        <v>20.408103761752578</v>
      </c>
      <c r="S62" s="19">
        <v>18.737971709913623</v>
      </c>
      <c r="T62" s="19">
        <v>19.34460833006138</v>
      </c>
      <c r="U62" s="19">
        <v>21.180667377838425</v>
      </c>
      <c r="V62" s="19">
        <v>19.63690075241189</v>
      </c>
      <c r="W62" s="19">
        <v>20.655316727050646</v>
      </c>
      <c r="X62" s="19">
        <v>24.647129597707657</v>
      </c>
      <c r="Y62" s="19">
        <v>23.775638331220048</v>
      </c>
      <c r="Z62" s="19">
        <v>25.730937633958224</v>
      </c>
      <c r="AA62" s="19">
        <v>31.833341193731489</v>
      </c>
      <c r="AB62" s="19">
        <v>261.43185229621059</v>
      </c>
      <c r="AC62" s="19">
        <v>29.569586787185269</v>
      </c>
      <c r="AD62" s="19">
        <v>14.817634584361674</v>
      </c>
      <c r="AE62" s="19">
        <v>18.200059352733039</v>
      </c>
      <c r="AF62" s="19">
        <v>16.550021455668844</v>
      </c>
      <c r="AG62" s="19">
        <v>17.926813932976451</v>
      </c>
      <c r="AH62" s="19">
        <v>20.682379786120908</v>
      </c>
      <c r="AI62" s="19">
        <v>17.022015233189173</v>
      </c>
      <c r="AJ62" s="19">
        <v>17.516203967048515</v>
      </c>
      <c r="AK62" s="19">
        <v>20.622675565159462</v>
      </c>
      <c r="AL62" s="19">
        <v>19.17831354133984</v>
      </c>
      <c r="AM62" s="19">
        <v>22.108509931872735</v>
      </c>
      <c r="AN62" s="19">
        <v>31.70261073300308</v>
      </c>
      <c r="AO62" s="19">
        <v>245.89682487065895</v>
      </c>
      <c r="AP62" s="19">
        <v>507.32867716686957</v>
      </c>
    </row>
    <row r="63" spans="2:42" x14ac:dyDescent="0.15">
      <c r="B63" s="7" t="s">
        <v>142</v>
      </c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</row>
    <row r="64" spans="2:42" x14ac:dyDescent="0.15">
      <c r="B64" s="15" t="s">
        <v>45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9.2815959455531925</v>
      </c>
      <c r="Q64" s="19">
        <v>9.2270868915816653</v>
      </c>
      <c r="R64" s="19">
        <v>10.653349354486812</v>
      </c>
      <c r="S64" s="19">
        <v>9.784060742239177</v>
      </c>
      <c r="T64" s="19">
        <v>10.108357717148937</v>
      </c>
      <c r="U64" s="19">
        <v>11.081995141494508</v>
      </c>
      <c r="V64" s="19">
        <v>10.130623404005682</v>
      </c>
      <c r="W64" s="19">
        <v>10.633502961105416</v>
      </c>
      <c r="X64" s="19">
        <v>12.799038129671514</v>
      </c>
      <c r="Y64" s="19">
        <v>12.076322629994021</v>
      </c>
      <c r="Z64" s="19">
        <v>13.100090375513716</v>
      </c>
      <c r="AA64" s="19">
        <v>16.401147399682674</v>
      </c>
      <c r="AB64" s="19">
        <v>135.27717069247734</v>
      </c>
      <c r="AC64" s="19">
        <v>5.0546691136651383</v>
      </c>
      <c r="AD64" s="19">
        <v>4.4717350583405073</v>
      </c>
      <c r="AE64" s="19">
        <v>5.58662234355105</v>
      </c>
      <c r="AF64" s="19">
        <v>5.4233064056247517</v>
      </c>
      <c r="AG64" s="19">
        <v>5.8928197464463929</v>
      </c>
      <c r="AH64" s="19">
        <v>7.4456082910557901</v>
      </c>
      <c r="AI64" s="19">
        <v>7.1182493097010964</v>
      </c>
      <c r="AJ64" s="19">
        <v>7.6181695849346358</v>
      </c>
      <c r="AK64" s="19">
        <v>8.8128290043509079</v>
      </c>
      <c r="AL64" s="19">
        <v>8.8854575435516079</v>
      </c>
      <c r="AM64" s="19">
        <v>10.04157017050092</v>
      </c>
      <c r="AN64" s="19">
        <v>13.355655994241106</v>
      </c>
      <c r="AO64" s="19">
        <v>89.706692565963905</v>
      </c>
      <c r="AP64" s="19">
        <v>224.98386325844126</v>
      </c>
    </row>
    <row r="65" spans="2:42" x14ac:dyDescent="0.15">
      <c r="B65" s="7" t="s">
        <v>132</v>
      </c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</row>
    <row r="66" spans="2:42" x14ac:dyDescent="0.15">
      <c r="B66" s="15" t="s">
        <v>45</v>
      </c>
      <c r="C66" s="19">
        <v>5.6851186959006776</v>
      </c>
      <c r="D66" s="19">
        <v>6.5501529946796566</v>
      </c>
      <c r="E66" s="19">
        <v>7.9701249358431987</v>
      </c>
      <c r="F66" s="19">
        <v>5.9544735058778082</v>
      </c>
      <c r="G66" s="19">
        <v>6.3937774792418161</v>
      </c>
      <c r="H66" s="19">
        <v>6.4228208466463119</v>
      </c>
      <c r="I66" s="19">
        <v>4.8358964012186219</v>
      </c>
      <c r="J66" s="19">
        <v>7.140231925855792</v>
      </c>
      <c r="K66" s="19">
        <v>5.9667940862604363</v>
      </c>
      <c r="L66" s="19">
        <v>5.2262643549190644</v>
      </c>
      <c r="M66" s="19">
        <v>5.6120319355850485</v>
      </c>
      <c r="N66" s="19">
        <v>10.084626533942462</v>
      </c>
      <c r="O66" s="19">
        <v>77.842313695970887</v>
      </c>
      <c r="P66" s="19">
        <v>4.8458489455307143</v>
      </c>
      <c r="Q66" s="19">
        <v>3.841611089573906</v>
      </c>
      <c r="R66" s="19">
        <v>5.4227761772913805</v>
      </c>
      <c r="S66" s="19">
        <v>4.3461349752501635</v>
      </c>
      <c r="T66" s="19">
        <v>5.269144853527612</v>
      </c>
      <c r="U66" s="19">
        <v>4.3060848643188478</v>
      </c>
      <c r="V66" s="19">
        <v>4.6149759240934412</v>
      </c>
      <c r="W66" s="19">
        <v>11.266990621785547</v>
      </c>
      <c r="X66" s="19">
        <v>5.9341451172800728</v>
      </c>
      <c r="Y66" s="19">
        <v>3.1053436334936744</v>
      </c>
      <c r="Z66" s="19">
        <v>2.6540548790027709</v>
      </c>
      <c r="AA66" s="19">
        <v>4.6124986803049506</v>
      </c>
      <c r="AB66" s="19">
        <v>60.219609761453086</v>
      </c>
      <c r="AC66" s="19">
        <v>3.7374266586826255</v>
      </c>
      <c r="AD66" s="19">
        <v>3.5514373371245118</v>
      </c>
      <c r="AE66" s="19">
        <v>4.3890697483663521</v>
      </c>
      <c r="AF66" s="19">
        <v>3.4097692013115615</v>
      </c>
      <c r="AG66" s="19">
        <v>4.0962244204671201</v>
      </c>
      <c r="AH66" s="19">
        <v>5.6252455934016776</v>
      </c>
      <c r="AI66" s="19">
        <v>4.5127979083345853</v>
      </c>
      <c r="AJ66" s="19">
        <v>4.696353350704201</v>
      </c>
      <c r="AK66" s="19">
        <v>0</v>
      </c>
      <c r="AL66" s="19">
        <v>0</v>
      </c>
      <c r="AM66" s="19">
        <v>0</v>
      </c>
      <c r="AN66" s="19">
        <v>0</v>
      </c>
      <c r="AO66" s="19">
        <v>34.018324218392635</v>
      </c>
      <c r="AP66" s="19">
        <v>172.08024767581659</v>
      </c>
    </row>
    <row r="67" spans="2:42" x14ac:dyDescent="0.15">
      <c r="B67" s="7" t="s">
        <v>134</v>
      </c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</row>
    <row r="68" spans="2:42" x14ac:dyDescent="0.15">
      <c r="B68" s="15" t="s">
        <v>45</v>
      </c>
      <c r="C68" s="19">
        <v>0</v>
      </c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0</v>
      </c>
      <c r="AC68" s="19">
        <v>0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19">
        <v>0</v>
      </c>
      <c r="AJ68" s="19">
        <v>0</v>
      </c>
      <c r="AK68" s="19">
        <v>5.6522163804926784</v>
      </c>
      <c r="AL68" s="19">
        <v>6.3292602951020847</v>
      </c>
      <c r="AM68" s="19">
        <v>6.892926366449565</v>
      </c>
      <c r="AN68" s="19">
        <v>6.9065554565304179</v>
      </c>
      <c r="AO68" s="19">
        <v>25.780958498574748</v>
      </c>
      <c r="AP68" s="19">
        <v>25.780958498574748</v>
      </c>
    </row>
    <row r="69" spans="2:42" x14ac:dyDescent="0.15">
      <c r="B69" s="6" t="s">
        <v>303</v>
      </c>
      <c r="C69" s="19">
        <v>16.780049422560857</v>
      </c>
      <c r="D69" s="19">
        <v>16.907097140606336</v>
      </c>
      <c r="E69" s="19">
        <v>18.298139336182579</v>
      </c>
      <c r="F69" s="19">
        <v>14.440778883979881</v>
      </c>
      <c r="G69" s="19">
        <v>15.866474891719069</v>
      </c>
      <c r="H69" s="19">
        <v>15.367714012401381</v>
      </c>
      <c r="I69" s="19">
        <v>11.35453976239892</v>
      </c>
      <c r="J69" s="19">
        <v>16.205637575038313</v>
      </c>
      <c r="K69" s="19">
        <v>13.430486854831411</v>
      </c>
      <c r="L69" s="19">
        <v>11.990145105135021</v>
      </c>
      <c r="M69" s="19">
        <v>13.505932098754268</v>
      </c>
      <c r="N69" s="19">
        <v>22.952045192783071</v>
      </c>
      <c r="O69" s="19">
        <v>187.09904027639107</v>
      </c>
      <c r="P69" s="19">
        <v>16.707031262038104</v>
      </c>
      <c r="Q69" s="19">
        <v>9.4273277234862096</v>
      </c>
      <c r="R69" s="19">
        <v>14.135180144090526</v>
      </c>
      <c r="S69" s="19">
        <v>10.62503697065784</v>
      </c>
      <c r="T69" s="19">
        <v>11.18702287458877</v>
      </c>
      <c r="U69" s="19">
        <v>18.339113567107663</v>
      </c>
      <c r="V69" s="19">
        <v>12.497530665316582</v>
      </c>
      <c r="W69" s="19">
        <v>22.562231285662008</v>
      </c>
      <c r="X69" s="19">
        <v>13.621894975058467</v>
      </c>
      <c r="Y69" s="19">
        <v>13.861105845447804</v>
      </c>
      <c r="Z69" s="19">
        <v>10.668379220220165</v>
      </c>
      <c r="AA69" s="19">
        <v>24.991343837381784</v>
      </c>
      <c r="AB69" s="19">
        <v>178.62319837105591</v>
      </c>
      <c r="AC69" s="19">
        <v>30.228768016475197</v>
      </c>
      <c r="AD69" s="19">
        <v>11.127846445116866</v>
      </c>
      <c r="AE69" s="19">
        <v>13.317396534590959</v>
      </c>
      <c r="AF69" s="19">
        <v>6.5940684353223311</v>
      </c>
      <c r="AG69" s="19">
        <v>8.6907079261158948</v>
      </c>
      <c r="AH69" s="19">
        <v>13.882503053582026</v>
      </c>
      <c r="AI69" s="19">
        <v>9.3015449385078455</v>
      </c>
      <c r="AJ69" s="19">
        <v>9.6701751975255306</v>
      </c>
      <c r="AK69" s="19">
        <v>0</v>
      </c>
      <c r="AL69" s="19">
        <v>0</v>
      </c>
      <c r="AM69" s="19">
        <v>0</v>
      </c>
      <c r="AN69" s="19">
        <v>0</v>
      </c>
      <c r="AO69" s="19">
        <v>102.81301054723664</v>
      </c>
      <c r="AP69" s="19">
        <v>468.53524919468367</v>
      </c>
    </row>
    <row r="70" spans="2:42" x14ac:dyDescent="0.15">
      <c r="B70" s="6" t="s">
        <v>311</v>
      </c>
      <c r="C70" s="19">
        <v>0</v>
      </c>
      <c r="D70" s="19">
        <v>0</v>
      </c>
      <c r="E70" s="19">
        <v>0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9">
        <v>0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0</v>
      </c>
      <c r="AC70" s="19">
        <v>0</v>
      </c>
      <c r="AD70" s="19">
        <v>0</v>
      </c>
      <c r="AE70" s="19">
        <v>0</v>
      </c>
      <c r="AF70" s="19">
        <v>0</v>
      </c>
      <c r="AG70" s="19">
        <v>0</v>
      </c>
      <c r="AH70" s="19">
        <v>0</v>
      </c>
      <c r="AI70" s="19">
        <v>0</v>
      </c>
      <c r="AJ70" s="19">
        <v>0</v>
      </c>
      <c r="AK70" s="19">
        <v>11.07897729867587</v>
      </c>
      <c r="AL70" s="19">
        <v>11.988988141088289</v>
      </c>
      <c r="AM70" s="19">
        <v>12.916682867571643</v>
      </c>
      <c r="AN70" s="19">
        <v>12.844165874292921</v>
      </c>
      <c r="AO70" s="19">
        <v>48.828814181628722</v>
      </c>
      <c r="AP70" s="19">
        <v>48.828814181628722</v>
      </c>
    </row>
    <row r="71" spans="2:42" x14ac:dyDescent="0.15">
      <c r="B71" s="6" t="s">
        <v>312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17.786769894248902</v>
      </c>
      <c r="Q71" s="19">
        <v>17.694466986315728</v>
      </c>
      <c r="R71" s="19">
        <v>20.408103761752578</v>
      </c>
      <c r="S71" s="19">
        <v>18.737971709913623</v>
      </c>
      <c r="T71" s="19">
        <v>19.34460833006138</v>
      </c>
      <c r="U71" s="19">
        <v>21.180667377838425</v>
      </c>
      <c r="V71" s="19">
        <v>19.63690075241189</v>
      </c>
      <c r="W71" s="19">
        <v>20.655316727050646</v>
      </c>
      <c r="X71" s="19">
        <v>24.647129597707657</v>
      </c>
      <c r="Y71" s="19">
        <v>23.775638331220048</v>
      </c>
      <c r="Z71" s="19">
        <v>25.730937633958224</v>
      </c>
      <c r="AA71" s="19">
        <v>31.833341193731489</v>
      </c>
      <c r="AB71" s="19">
        <v>261.43185229621059</v>
      </c>
      <c r="AC71" s="19">
        <v>29.569586787185269</v>
      </c>
      <c r="AD71" s="19">
        <v>14.817634584361674</v>
      </c>
      <c r="AE71" s="19">
        <v>18.200059352733039</v>
      </c>
      <c r="AF71" s="19">
        <v>16.550021455668844</v>
      </c>
      <c r="AG71" s="19">
        <v>17.926813932976451</v>
      </c>
      <c r="AH71" s="19">
        <v>20.682379786120908</v>
      </c>
      <c r="AI71" s="19">
        <v>17.022015233189173</v>
      </c>
      <c r="AJ71" s="19">
        <v>17.516203967048515</v>
      </c>
      <c r="AK71" s="19">
        <v>20.622675565159462</v>
      </c>
      <c r="AL71" s="19">
        <v>19.17831354133984</v>
      </c>
      <c r="AM71" s="19">
        <v>22.108509931872735</v>
      </c>
      <c r="AN71" s="19">
        <v>31.70261073300308</v>
      </c>
      <c r="AO71" s="19">
        <v>245.89682487065895</v>
      </c>
      <c r="AP71" s="19">
        <v>507.32867716686957</v>
      </c>
    </row>
    <row r="72" spans="2:42" x14ac:dyDescent="0.15">
      <c r="B72" s="6" t="s">
        <v>313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9.2815959455531925</v>
      </c>
      <c r="Q72" s="19">
        <v>9.2270868915816653</v>
      </c>
      <c r="R72" s="19">
        <v>10.653349354486812</v>
      </c>
      <c r="S72" s="19">
        <v>9.784060742239177</v>
      </c>
      <c r="T72" s="19">
        <v>10.108357717148937</v>
      </c>
      <c r="U72" s="19">
        <v>11.081995141494508</v>
      </c>
      <c r="V72" s="19">
        <v>10.130623404005682</v>
      </c>
      <c r="W72" s="19">
        <v>10.633502961105416</v>
      </c>
      <c r="X72" s="19">
        <v>12.799038129671514</v>
      </c>
      <c r="Y72" s="19">
        <v>12.076322629994021</v>
      </c>
      <c r="Z72" s="19">
        <v>13.100090375513716</v>
      </c>
      <c r="AA72" s="19">
        <v>16.401147399682674</v>
      </c>
      <c r="AB72" s="19">
        <v>135.27717069247734</v>
      </c>
      <c r="AC72" s="19">
        <v>5.0546691136651383</v>
      </c>
      <c r="AD72" s="19">
        <v>4.4717350583405073</v>
      </c>
      <c r="AE72" s="19">
        <v>5.58662234355105</v>
      </c>
      <c r="AF72" s="19">
        <v>5.4233064056247517</v>
      </c>
      <c r="AG72" s="19">
        <v>5.8928197464463929</v>
      </c>
      <c r="AH72" s="19">
        <v>7.4456082910557901</v>
      </c>
      <c r="AI72" s="19">
        <v>7.1182493097010964</v>
      </c>
      <c r="AJ72" s="19">
        <v>7.6181695849346358</v>
      </c>
      <c r="AK72" s="19">
        <v>8.8128290043509079</v>
      </c>
      <c r="AL72" s="19">
        <v>8.8854575435516079</v>
      </c>
      <c r="AM72" s="19">
        <v>10.04157017050092</v>
      </c>
      <c r="AN72" s="19">
        <v>13.355655994241106</v>
      </c>
      <c r="AO72" s="19">
        <v>89.706692565963905</v>
      </c>
      <c r="AP72" s="19">
        <v>224.98386325844126</v>
      </c>
    </row>
    <row r="73" spans="2:42" x14ac:dyDescent="0.15">
      <c r="B73" s="6" t="s">
        <v>305</v>
      </c>
      <c r="C73" s="19">
        <v>5.6851186959006776</v>
      </c>
      <c r="D73" s="19">
        <v>6.5501529946796566</v>
      </c>
      <c r="E73" s="19">
        <v>7.9701249358431987</v>
      </c>
      <c r="F73" s="19">
        <v>5.9544735058778082</v>
      </c>
      <c r="G73" s="19">
        <v>6.3937774792418161</v>
      </c>
      <c r="H73" s="19">
        <v>6.4228208466463119</v>
      </c>
      <c r="I73" s="19">
        <v>4.8358964012186219</v>
      </c>
      <c r="J73" s="19">
        <v>7.140231925855792</v>
      </c>
      <c r="K73" s="19">
        <v>5.9667940862604363</v>
      </c>
      <c r="L73" s="19">
        <v>5.2262643549190644</v>
      </c>
      <c r="M73" s="19">
        <v>5.6120319355850485</v>
      </c>
      <c r="N73" s="19">
        <v>10.084626533942462</v>
      </c>
      <c r="O73" s="19">
        <v>77.842313695970887</v>
      </c>
      <c r="P73" s="19">
        <v>4.8458489455307143</v>
      </c>
      <c r="Q73" s="19">
        <v>3.841611089573906</v>
      </c>
      <c r="R73" s="19">
        <v>5.4227761772913805</v>
      </c>
      <c r="S73" s="19">
        <v>4.3461349752501635</v>
      </c>
      <c r="T73" s="19">
        <v>5.269144853527612</v>
      </c>
      <c r="U73" s="19">
        <v>4.3060848643188478</v>
      </c>
      <c r="V73" s="19">
        <v>4.6149759240934412</v>
      </c>
      <c r="W73" s="19">
        <v>11.266990621785547</v>
      </c>
      <c r="X73" s="19">
        <v>5.9341451172800728</v>
      </c>
      <c r="Y73" s="19">
        <v>3.1053436334936744</v>
      </c>
      <c r="Z73" s="19">
        <v>2.6540548790027709</v>
      </c>
      <c r="AA73" s="19">
        <v>4.6124986803049506</v>
      </c>
      <c r="AB73" s="19">
        <v>60.219609761453086</v>
      </c>
      <c r="AC73" s="19">
        <v>3.7374266586826255</v>
      </c>
      <c r="AD73" s="19">
        <v>3.5514373371245118</v>
      </c>
      <c r="AE73" s="19">
        <v>4.3890697483663521</v>
      </c>
      <c r="AF73" s="19">
        <v>3.4097692013115615</v>
      </c>
      <c r="AG73" s="19">
        <v>4.0962244204671201</v>
      </c>
      <c r="AH73" s="19">
        <v>5.6252455934016776</v>
      </c>
      <c r="AI73" s="19">
        <v>4.5127979083345853</v>
      </c>
      <c r="AJ73" s="19">
        <v>4.696353350704201</v>
      </c>
      <c r="AK73" s="19">
        <v>0</v>
      </c>
      <c r="AL73" s="19">
        <v>0</v>
      </c>
      <c r="AM73" s="19">
        <v>0</v>
      </c>
      <c r="AN73" s="19">
        <v>0</v>
      </c>
      <c r="AO73" s="19">
        <v>34.018324218392635</v>
      </c>
      <c r="AP73" s="19">
        <v>172.08024767581659</v>
      </c>
    </row>
    <row r="74" spans="2:42" x14ac:dyDescent="0.15">
      <c r="B74" s="6" t="s">
        <v>310</v>
      </c>
      <c r="C74" s="19">
        <v>0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19">
        <v>0</v>
      </c>
      <c r="AJ74" s="19">
        <v>0</v>
      </c>
      <c r="AK74" s="19">
        <v>5.6522163804926784</v>
      </c>
      <c r="AL74" s="19">
        <v>6.3292602951020847</v>
      </c>
      <c r="AM74" s="19">
        <v>6.892926366449565</v>
      </c>
      <c r="AN74" s="19">
        <v>6.9065554565304179</v>
      </c>
      <c r="AO74" s="19">
        <v>25.780958498574748</v>
      </c>
      <c r="AP74" s="19">
        <v>25.780958498574748</v>
      </c>
    </row>
    <row r="75" spans="2:42" x14ac:dyDescent="0.15">
      <c r="B75" s="6" t="s">
        <v>301</v>
      </c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</row>
    <row r="76" spans="2:42" x14ac:dyDescent="0.15">
      <c r="B76" s="7" t="s">
        <v>131</v>
      </c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</row>
    <row r="77" spans="2:42" x14ac:dyDescent="0.15">
      <c r="B77" s="15" t="s">
        <v>45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>
        <v>37.351123169164573</v>
      </c>
      <c r="AD77" s="19">
        <v>31.067667264002228</v>
      </c>
      <c r="AE77" s="19">
        <v>36.844784418298573</v>
      </c>
      <c r="AF77" s="19">
        <v>7.8655447388303035</v>
      </c>
      <c r="AG77" s="19">
        <v>18.418979126375543</v>
      </c>
      <c r="AH77" s="19">
        <v>31.599508520605976</v>
      </c>
      <c r="AI77" s="19">
        <v>21.608817554355312</v>
      </c>
      <c r="AJ77" s="19">
        <v>26.999392145694731</v>
      </c>
      <c r="AK77" s="19">
        <v>0</v>
      </c>
      <c r="AL77" s="19">
        <v>0</v>
      </c>
      <c r="AM77" s="19">
        <v>0</v>
      </c>
      <c r="AN77" s="19">
        <v>0</v>
      </c>
      <c r="AO77" s="19">
        <v>211.75581693732727</v>
      </c>
      <c r="AP77" s="19">
        <v>211.75581693732727</v>
      </c>
    </row>
    <row r="78" spans="2:42" x14ac:dyDescent="0.15">
      <c r="B78" s="7" t="s">
        <v>133</v>
      </c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</row>
    <row r="79" spans="2:42" x14ac:dyDescent="0.15">
      <c r="B79" s="15" t="s">
        <v>45</v>
      </c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9">
        <v>0</v>
      </c>
      <c r="AJ79" s="19">
        <v>0</v>
      </c>
      <c r="AK79" s="19">
        <v>31.989279601486274</v>
      </c>
      <c r="AL79" s="19">
        <v>21.141069885220801</v>
      </c>
      <c r="AM79" s="19">
        <v>14.04244932588206</v>
      </c>
      <c r="AN79" s="19">
        <v>10.160397601568421</v>
      </c>
      <c r="AO79" s="19">
        <v>77.333196414157555</v>
      </c>
      <c r="AP79" s="19">
        <v>77.333196414157555</v>
      </c>
    </row>
    <row r="80" spans="2:42" x14ac:dyDescent="0.15">
      <c r="B80" s="7" t="s">
        <v>140</v>
      </c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</row>
    <row r="81" spans="2:42" x14ac:dyDescent="0.15">
      <c r="B81" s="15" t="s">
        <v>45</v>
      </c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>
        <v>23.546833397987264</v>
      </c>
      <c r="AD81" s="19">
        <v>22.058699480465709</v>
      </c>
      <c r="AE81" s="19">
        <v>31.699789873648907</v>
      </c>
      <c r="AF81" s="19">
        <v>17.595440521367603</v>
      </c>
      <c r="AG81" s="19">
        <v>20.8920685661889</v>
      </c>
      <c r="AH81" s="19">
        <v>24.399251039279079</v>
      </c>
      <c r="AI81" s="19">
        <v>16.71196788325538</v>
      </c>
      <c r="AJ81" s="19">
        <v>20.679171361514339</v>
      </c>
      <c r="AK81" s="19">
        <v>25.756990589166016</v>
      </c>
      <c r="AL81" s="19">
        <v>20.516319455514424</v>
      </c>
      <c r="AM81" s="19">
        <v>25.847150818858193</v>
      </c>
      <c r="AN81" s="19">
        <v>13.402414462774489</v>
      </c>
      <c r="AO81" s="19">
        <v>263.10609745002029</v>
      </c>
      <c r="AP81" s="19">
        <v>263.10609745002029</v>
      </c>
    </row>
    <row r="82" spans="2:42" x14ac:dyDescent="0.15">
      <c r="B82" s="7" t="s">
        <v>142</v>
      </c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</row>
    <row r="83" spans="2:42" x14ac:dyDescent="0.15">
      <c r="B83" s="15" t="s">
        <v>45</v>
      </c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>
        <v>8.1419955548554714</v>
      </c>
      <c r="AD83" s="19">
        <v>7.780599452418274</v>
      </c>
      <c r="AE83" s="19">
        <v>10.408598300611041</v>
      </c>
      <c r="AF83" s="19">
        <v>6.7330675609110697</v>
      </c>
      <c r="AG83" s="19">
        <v>7.6713820412895126</v>
      </c>
      <c r="AH83" s="19">
        <v>8.7540724938040544</v>
      </c>
      <c r="AI83" s="19">
        <v>6.732191720027136</v>
      </c>
      <c r="AJ83" s="19">
        <v>8.1418173135869427</v>
      </c>
      <c r="AK83" s="19">
        <v>9.5259024290863135</v>
      </c>
      <c r="AL83" s="19">
        <v>7.872469040169479</v>
      </c>
      <c r="AM83" s="19">
        <v>9.4120246604732287</v>
      </c>
      <c r="AN83" s="19">
        <v>5.8145998949457036</v>
      </c>
      <c r="AO83" s="19">
        <v>96.988720462178236</v>
      </c>
      <c r="AP83" s="19">
        <v>96.988720462178236</v>
      </c>
    </row>
    <row r="84" spans="2:42" x14ac:dyDescent="0.15">
      <c r="B84" s="7" t="s">
        <v>132</v>
      </c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</row>
    <row r="85" spans="2:42" x14ac:dyDescent="0.15">
      <c r="B85" s="15" t="s">
        <v>45</v>
      </c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>
        <v>8.3329909069259553</v>
      </c>
      <c r="AD85" s="19">
        <v>8.7168858280120229</v>
      </c>
      <c r="AE85" s="19">
        <v>9.020730690530856</v>
      </c>
      <c r="AF85" s="19">
        <v>5.9130487853113722</v>
      </c>
      <c r="AG85" s="19">
        <v>11.040729764232095</v>
      </c>
      <c r="AH85" s="19">
        <v>20.383248026969049</v>
      </c>
      <c r="AI85" s="19">
        <v>9.8053935083101891</v>
      </c>
      <c r="AJ85" s="19">
        <v>12.212685949286087</v>
      </c>
      <c r="AK85" s="19">
        <v>0</v>
      </c>
      <c r="AL85" s="19">
        <v>0</v>
      </c>
      <c r="AM85" s="19">
        <v>0</v>
      </c>
      <c r="AN85" s="19">
        <v>0</v>
      </c>
      <c r="AO85" s="19">
        <v>85.425713459577622</v>
      </c>
      <c r="AP85" s="19">
        <v>85.425713459577622</v>
      </c>
    </row>
    <row r="86" spans="2:42" x14ac:dyDescent="0.15">
      <c r="B86" s="7" t="s">
        <v>134</v>
      </c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</row>
    <row r="87" spans="2:42" x14ac:dyDescent="0.15">
      <c r="B87" s="15" t="s">
        <v>45</v>
      </c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9">
        <v>0</v>
      </c>
      <c r="AJ87" s="19">
        <v>0</v>
      </c>
      <c r="AK87" s="19">
        <v>15.429878134738686</v>
      </c>
      <c r="AL87" s="19">
        <v>10.441597947630672</v>
      </c>
      <c r="AM87" s="19">
        <v>6.8523447404658437</v>
      </c>
      <c r="AN87" s="19">
        <v>5.234733976359002</v>
      </c>
      <c r="AO87" s="19">
        <v>37.958554799194204</v>
      </c>
      <c r="AP87" s="19">
        <v>37.958554799194204</v>
      </c>
    </row>
    <row r="88" spans="2:42" x14ac:dyDescent="0.15">
      <c r="B88" s="6" t="s">
        <v>317</v>
      </c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>
        <v>37.351123169164573</v>
      </c>
      <c r="AD88" s="19">
        <v>31.067667264002228</v>
      </c>
      <c r="AE88" s="19">
        <v>36.844784418298573</v>
      </c>
      <c r="AF88" s="19">
        <v>7.8655447388303035</v>
      </c>
      <c r="AG88" s="19">
        <v>18.418979126375543</v>
      </c>
      <c r="AH88" s="19">
        <v>31.599508520605976</v>
      </c>
      <c r="AI88" s="19">
        <v>21.608817554355312</v>
      </c>
      <c r="AJ88" s="19">
        <v>26.999392145694731</v>
      </c>
      <c r="AK88" s="19">
        <v>0</v>
      </c>
      <c r="AL88" s="19">
        <v>0</v>
      </c>
      <c r="AM88" s="19">
        <v>0</v>
      </c>
      <c r="AN88" s="19">
        <v>0</v>
      </c>
      <c r="AO88" s="19">
        <v>211.75581693732727</v>
      </c>
      <c r="AP88" s="19">
        <v>211.75581693732727</v>
      </c>
    </row>
    <row r="89" spans="2:42" x14ac:dyDescent="0.15">
      <c r="B89" s="6" t="s">
        <v>324</v>
      </c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9">
        <v>0</v>
      </c>
      <c r="AJ89" s="19">
        <v>0</v>
      </c>
      <c r="AK89" s="19">
        <v>31.989279601486274</v>
      </c>
      <c r="AL89" s="19">
        <v>21.141069885220801</v>
      </c>
      <c r="AM89" s="19">
        <v>14.04244932588206</v>
      </c>
      <c r="AN89" s="19">
        <v>10.160397601568421</v>
      </c>
      <c r="AO89" s="19">
        <v>77.333196414157555</v>
      </c>
      <c r="AP89" s="19">
        <v>77.333196414157555</v>
      </c>
    </row>
    <row r="90" spans="2:42" x14ac:dyDescent="0.15">
      <c r="B90" s="6" t="s">
        <v>325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>
        <v>23.546833397987264</v>
      </c>
      <c r="AD90" s="19">
        <v>22.058699480465709</v>
      </c>
      <c r="AE90" s="19">
        <v>31.699789873648907</v>
      </c>
      <c r="AF90" s="19">
        <v>17.595440521367603</v>
      </c>
      <c r="AG90" s="19">
        <v>20.8920685661889</v>
      </c>
      <c r="AH90" s="19">
        <v>24.399251039279079</v>
      </c>
      <c r="AI90" s="19">
        <v>16.71196788325538</v>
      </c>
      <c r="AJ90" s="19">
        <v>20.679171361514339</v>
      </c>
      <c r="AK90" s="19">
        <v>25.756990589166016</v>
      </c>
      <c r="AL90" s="19">
        <v>20.516319455514424</v>
      </c>
      <c r="AM90" s="19">
        <v>25.847150818858193</v>
      </c>
      <c r="AN90" s="19">
        <v>13.402414462774489</v>
      </c>
      <c r="AO90" s="19">
        <v>263.10609745002029</v>
      </c>
      <c r="AP90" s="19">
        <v>263.10609745002029</v>
      </c>
    </row>
    <row r="91" spans="2:42" x14ac:dyDescent="0.15">
      <c r="B91" s="6" t="s">
        <v>326</v>
      </c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>
        <v>8.1419955548554714</v>
      </c>
      <c r="AD91" s="19">
        <v>7.780599452418274</v>
      </c>
      <c r="AE91" s="19">
        <v>10.408598300611041</v>
      </c>
      <c r="AF91" s="19">
        <v>6.7330675609110697</v>
      </c>
      <c r="AG91" s="19">
        <v>7.6713820412895126</v>
      </c>
      <c r="AH91" s="19">
        <v>8.7540724938040544</v>
      </c>
      <c r="AI91" s="19">
        <v>6.732191720027136</v>
      </c>
      <c r="AJ91" s="19">
        <v>8.1418173135869427</v>
      </c>
      <c r="AK91" s="19">
        <v>9.5259024290863135</v>
      </c>
      <c r="AL91" s="19">
        <v>7.872469040169479</v>
      </c>
      <c r="AM91" s="19">
        <v>9.4120246604732287</v>
      </c>
      <c r="AN91" s="19">
        <v>5.8145998949457036</v>
      </c>
      <c r="AO91" s="19">
        <v>96.988720462178236</v>
      </c>
      <c r="AP91" s="19">
        <v>96.988720462178236</v>
      </c>
    </row>
    <row r="92" spans="2:42" x14ac:dyDescent="0.15">
      <c r="B92" s="6" t="s">
        <v>318</v>
      </c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>
        <v>8.3329909069259553</v>
      </c>
      <c r="AD92" s="19">
        <v>8.7168858280120229</v>
      </c>
      <c r="AE92" s="19">
        <v>9.020730690530856</v>
      </c>
      <c r="AF92" s="19">
        <v>5.9130487853113722</v>
      </c>
      <c r="AG92" s="19">
        <v>11.040729764232095</v>
      </c>
      <c r="AH92" s="19">
        <v>20.383248026969049</v>
      </c>
      <c r="AI92" s="19">
        <v>9.8053935083101891</v>
      </c>
      <c r="AJ92" s="19">
        <v>12.212685949286087</v>
      </c>
      <c r="AK92" s="19">
        <v>0</v>
      </c>
      <c r="AL92" s="19">
        <v>0</v>
      </c>
      <c r="AM92" s="19">
        <v>0</v>
      </c>
      <c r="AN92" s="19">
        <v>0</v>
      </c>
      <c r="AO92" s="19">
        <v>85.425713459577622</v>
      </c>
      <c r="AP92" s="19">
        <v>85.425713459577622</v>
      </c>
    </row>
    <row r="93" spans="2:42" x14ac:dyDescent="0.15">
      <c r="B93" s="6" t="s">
        <v>323</v>
      </c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9">
        <v>0</v>
      </c>
      <c r="AJ93" s="19">
        <v>0</v>
      </c>
      <c r="AK93" s="19">
        <v>15.429878134738686</v>
      </c>
      <c r="AL93" s="19">
        <v>10.441597947630672</v>
      </c>
      <c r="AM93" s="19">
        <v>6.8523447404658437</v>
      </c>
      <c r="AN93" s="19">
        <v>5.234733976359002</v>
      </c>
      <c r="AO93" s="19">
        <v>37.958554799194204</v>
      </c>
      <c r="AP93" s="19">
        <v>37.958554799194204</v>
      </c>
    </row>
    <row r="94" spans="2:42" x14ac:dyDescent="0.15">
      <c r="B94" s="6" t="s">
        <v>135</v>
      </c>
      <c r="C94" s="19">
        <v>51.461858120906108</v>
      </c>
      <c r="D94" s="19">
        <v>52.951772932352654</v>
      </c>
      <c r="E94" s="19">
        <v>117.45969219004493</v>
      </c>
      <c r="F94" s="19">
        <v>83.539239185891262</v>
      </c>
      <c r="G94" s="19">
        <v>72.6829375222148</v>
      </c>
      <c r="H94" s="19">
        <v>78.041048062400264</v>
      </c>
      <c r="I94" s="19">
        <v>63.281622639576014</v>
      </c>
      <c r="J94" s="19">
        <v>70.994375343655292</v>
      </c>
      <c r="K94" s="19">
        <v>71.289062436469138</v>
      </c>
      <c r="L94" s="19">
        <v>75.324360364512302</v>
      </c>
      <c r="M94" s="19">
        <v>73.957860486284886</v>
      </c>
      <c r="N94" s="19">
        <v>90.628587923571089</v>
      </c>
      <c r="O94" s="19">
        <v>901.61241720787882</v>
      </c>
      <c r="P94" s="19">
        <v>72.250536353797571</v>
      </c>
      <c r="Q94" s="19">
        <v>62.141703656974308</v>
      </c>
      <c r="R94" s="19">
        <v>110.82872404977884</v>
      </c>
      <c r="S94" s="19">
        <v>58.313989554058779</v>
      </c>
      <c r="T94" s="19">
        <v>52.873606042380629</v>
      </c>
      <c r="U94" s="19">
        <v>70.010835556076771</v>
      </c>
      <c r="V94" s="19">
        <v>68.745833184330394</v>
      </c>
      <c r="W94" s="19">
        <v>67.935685528256556</v>
      </c>
      <c r="X94" s="19">
        <v>57.571788181385138</v>
      </c>
      <c r="Y94" s="19">
        <v>69.243642970984723</v>
      </c>
      <c r="Z94" s="19">
        <v>55.832135758787189</v>
      </c>
      <c r="AA94" s="19">
        <v>104.70110195985339</v>
      </c>
      <c r="AB94" s="19">
        <v>850.44958279666412</v>
      </c>
      <c r="AC94" s="19">
        <v>117.58559704798995</v>
      </c>
      <c r="AD94" s="19">
        <v>87.520796956881924</v>
      </c>
      <c r="AE94" s="19">
        <v>128.90149556705796</v>
      </c>
      <c r="AF94" s="19">
        <v>70.121815341476179</v>
      </c>
      <c r="AG94" s="19">
        <v>69.305309194017767</v>
      </c>
      <c r="AH94" s="19">
        <v>110.33528957611533</v>
      </c>
      <c r="AI94" s="19">
        <v>96.790974263329204</v>
      </c>
      <c r="AJ94" s="19">
        <v>89.959979724689958</v>
      </c>
      <c r="AK94" s="19">
        <v>0</v>
      </c>
      <c r="AL94" s="19">
        <v>0</v>
      </c>
      <c r="AM94" s="19">
        <v>0</v>
      </c>
      <c r="AN94" s="19">
        <v>0</v>
      </c>
      <c r="AO94" s="19">
        <v>770.52125767155826</v>
      </c>
      <c r="AP94" s="19">
        <v>2522.5832576761013</v>
      </c>
    </row>
    <row r="95" spans="2:42" x14ac:dyDescent="0.15">
      <c r="B95" s="6" t="s">
        <v>137</v>
      </c>
      <c r="C95" s="19">
        <v>0</v>
      </c>
      <c r="D95" s="19">
        <v>0</v>
      </c>
      <c r="E95" s="19"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0</v>
      </c>
      <c r="O95" s="19">
        <v>0</v>
      </c>
      <c r="P95" s="19">
        <v>0</v>
      </c>
      <c r="Q95" s="19">
        <v>0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9">
        <v>0</v>
      </c>
      <c r="X95" s="19">
        <v>0</v>
      </c>
      <c r="Y95" s="19">
        <v>0</v>
      </c>
      <c r="Z95" s="19">
        <v>0</v>
      </c>
      <c r="AA95" s="19">
        <v>0</v>
      </c>
      <c r="AB95" s="19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9">
        <v>0</v>
      </c>
      <c r="AJ95" s="19">
        <v>0</v>
      </c>
      <c r="AK95" s="19">
        <v>118.01958900148797</v>
      </c>
      <c r="AL95" s="19">
        <v>110.6593774064562</v>
      </c>
      <c r="AM95" s="19">
        <v>120.55932904324976</v>
      </c>
      <c r="AN95" s="19">
        <v>130.48928523099443</v>
      </c>
      <c r="AO95" s="19">
        <v>479.72758068218837</v>
      </c>
      <c r="AP95" s="19">
        <v>479.72758068218837</v>
      </c>
    </row>
    <row r="96" spans="2:42" x14ac:dyDescent="0.15">
      <c r="B96" s="6" t="s">
        <v>141</v>
      </c>
      <c r="C96" s="19">
        <v>0</v>
      </c>
      <c r="D96" s="19">
        <v>0</v>
      </c>
      <c r="E96" s="19">
        <v>0</v>
      </c>
      <c r="F96" s="19">
        <v>0</v>
      </c>
      <c r="G96" s="19">
        <v>0</v>
      </c>
      <c r="H96" s="19">
        <v>0</v>
      </c>
      <c r="I96" s="19">
        <v>0</v>
      </c>
      <c r="J96" s="19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9">
        <v>56.78996701798556</v>
      </c>
      <c r="Q96" s="19">
        <v>47.743467208920038</v>
      </c>
      <c r="R96" s="19">
        <v>130.66759921073216</v>
      </c>
      <c r="S96" s="19">
        <v>62.396734225760177</v>
      </c>
      <c r="T96" s="19">
        <v>70.801588591515298</v>
      </c>
      <c r="U96" s="19">
        <v>86.176819801118739</v>
      </c>
      <c r="V96" s="19">
        <v>72.227482671350259</v>
      </c>
      <c r="W96" s="19">
        <v>85.54263403563391</v>
      </c>
      <c r="X96" s="19">
        <v>115.30523762164484</v>
      </c>
      <c r="Y96" s="19">
        <v>105.33973233374077</v>
      </c>
      <c r="Z96" s="19">
        <v>145.36564281820358</v>
      </c>
      <c r="AA96" s="19">
        <v>209.95541843039931</v>
      </c>
      <c r="AB96" s="19">
        <v>1188.3123239670047</v>
      </c>
      <c r="AC96" s="19">
        <v>120.91457470475643</v>
      </c>
      <c r="AD96" s="19">
        <v>112.95371057985039</v>
      </c>
      <c r="AE96" s="19">
        <v>157.33897512979195</v>
      </c>
      <c r="AF96" s="19">
        <v>121.70535558018327</v>
      </c>
      <c r="AG96" s="19">
        <v>113.55768968646984</v>
      </c>
      <c r="AH96" s="19">
        <v>137.32921140458021</v>
      </c>
      <c r="AI96" s="19">
        <v>111.12338125920435</v>
      </c>
      <c r="AJ96" s="19">
        <v>124.72607959534089</v>
      </c>
      <c r="AK96" s="19">
        <v>157.62542357967041</v>
      </c>
      <c r="AL96" s="19">
        <v>141.14002715723842</v>
      </c>
      <c r="AM96" s="19">
        <v>151.77632858585159</v>
      </c>
      <c r="AN96" s="19">
        <v>171.6042576203582</v>
      </c>
      <c r="AO96" s="19">
        <v>1621.7950148832961</v>
      </c>
      <c r="AP96" s="19">
        <v>2810.1073388503005</v>
      </c>
    </row>
    <row r="97" spans="1:42" x14ac:dyDescent="0.15">
      <c r="B97" s="6" t="s">
        <v>143</v>
      </c>
      <c r="C97" s="19">
        <v>0</v>
      </c>
      <c r="D97" s="19">
        <v>0</v>
      </c>
      <c r="E97" s="19">
        <v>0</v>
      </c>
      <c r="F97" s="19">
        <v>0</v>
      </c>
      <c r="G97" s="19">
        <v>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19">
        <v>35.99462915346507</v>
      </c>
      <c r="Q97" s="19">
        <v>32.587871809481314</v>
      </c>
      <c r="R97" s="19">
        <v>115.00716413609385</v>
      </c>
      <c r="S97" s="19">
        <v>35.510010660782982</v>
      </c>
      <c r="T97" s="19">
        <v>41.548780537897926</v>
      </c>
      <c r="U97" s="19">
        <v>46.803301270685857</v>
      </c>
      <c r="V97" s="19">
        <v>35.585128386753411</v>
      </c>
      <c r="W97" s="19">
        <v>45.37013814928342</v>
      </c>
      <c r="X97" s="19">
        <v>61.368421386515017</v>
      </c>
      <c r="Y97" s="19">
        <v>56.112185058684531</v>
      </c>
      <c r="Z97" s="19">
        <v>82.799036703573108</v>
      </c>
      <c r="AA97" s="19">
        <v>121.61893120317865</v>
      </c>
      <c r="AB97" s="19">
        <v>710.30559845639505</v>
      </c>
      <c r="AC97" s="19">
        <v>56.812286768712198</v>
      </c>
      <c r="AD97" s="19">
        <v>64.418571861046928</v>
      </c>
      <c r="AE97" s="19">
        <v>89.46372733839776</v>
      </c>
      <c r="AF97" s="19">
        <v>71.233966860664054</v>
      </c>
      <c r="AG97" s="19">
        <v>62.225910137872035</v>
      </c>
      <c r="AH97" s="19">
        <v>75.582826714689872</v>
      </c>
      <c r="AI97" s="19">
        <v>62.965234510696959</v>
      </c>
      <c r="AJ97" s="19">
        <v>71.300294413776527</v>
      </c>
      <c r="AK97" s="19">
        <v>91.01768125655633</v>
      </c>
      <c r="AL97" s="19">
        <v>82.351527132560193</v>
      </c>
      <c r="AM97" s="19">
        <v>85.947770639115646</v>
      </c>
      <c r="AN97" s="19">
        <v>101.03483815397358</v>
      </c>
      <c r="AO97" s="19">
        <v>914.35463578806218</v>
      </c>
      <c r="AP97" s="19">
        <v>1624.6602342444571</v>
      </c>
    </row>
    <row r="98" spans="1:42" x14ac:dyDescent="0.15">
      <c r="B98" s="6" t="s">
        <v>136</v>
      </c>
      <c r="C98" s="19">
        <v>25.390032759155464</v>
      </c>
      <c r="D98" s="19">
        <v>33.901700508669784</v>
      </c>
      <c r="E98" s="19">
        <v>104.27314406872901</v>
      </c>
      <c r="F98" s="19">
        <v>66.052276502474271</v>
      </c>
      <c r="G98" s="19">
        <v>52.892115551030457</v>
      </c>
      <c r="H98" s="19">
        <v>59.869049563939328</v>
      </c>
      <c r="I98" s="19">
        <v>53.286131150926714</v>
      </c>
      <c r="J98" s="19">
        <v>56.854370486826689</v>
      </c>
      <c r="K98" s="19">
        <v>57.955394160930773</v>
      </c>
      <c r="L98" s="19">
        <v>54.616977667049539</v>
      </c>
      <c r="M98" s="19">
        <v>45.553212034304678</v>
      </c>
      <c r="N98" s="19">
        <v>62.583659923980015</v>
      </c>
      <c r="O98" s="19">
        <v>673.22806437801671</v>
      </c>
      <c r="P98" s="19">
        <v>41.943685740723055</v>
      </c>
      <c r="Q98" s="19">
        <v>51.681452255372918</v>
      </c>
      <c r="R98" s="19">
        <v>101.513282577181</v>
      </c>
      <c r="S98" s="19">
        <v>38.969190556111819</v>
      </c>
      <c r="T98" s="19">
        <v>30.925606234467338</v>
      </c>
      <c r="U98" s="19">
        <v>36.028063331441345</v>
      </c>
      <c r="V98" s="19">
        <v>29.302275716630149</v>
      </c>
      <c r="W98" s="19">
        <v>35.883821050140668</v>
      </c>
      <c r="X98" s="19">
        <v>31.839049652386997</v>
      </c>
      <c r="Y98" s="19">
        <v>28.560810661257452</v>
      </c>
      <c r="Z98" s="19">
        <v>27.21371770260712</v>
      </c>
      <c r="AA98" s="19">
        <v>51.663011947724051</v>
      </c>
      <c r="AB98" s="19">
        <v>505.5239674260439</v>
      </c>
      <c r="AC98" s="19">
        <v>34.812774332417831</v>
      </c>
      <c r="AD98" s="19">
        <v>34.229483696178384</v>
      </c>
      <c r="AE98" s="19">
        <v>53.75118840635642</v>
      </c>
      <c r="AF98" s="19">
        <v>31.98809751633738</v>
      </c>
      <c r="AG98" s="19">
        <v>36.325131496701168</v>
      </c>
      <c r="AH98" s="19">
        <v>57.557073225987622</v>
      </c>
      <c r="AI98" s="19">
        <v>46.41074493006677</v>
      </c>
      <c r="AJ98" s="19">
        <v>44.457724035139563</v>
      </c>
      <c r="AK98" s="19">
        <v>0</v>
      </c>
      <c r="AL98" s="19">
        <v>0</v>
      </c>
      <c r="AM98" s="19">
        <v>0</v>
      </c>
      <c r="AN98" s="19">
        <v>0</v>
      </c>
      <c r="AO98" s="19">
        <v>339.53221763918509</v>
      </c>
      <c r="AP98" s="19">
        <v>1518.2842494432455</v>
      </c>
    </row>
    <row r="99" spans="1:42" x14ac:dyDescent="0.15">
      <c r="B99" s="6" t="s">
        <v>138</v>
      </c>
      <c r="C99" s="19">
        <v>0</v>
      </c>
      <c r="D99" s="19">
        <v>0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9">
        <v>0</v>
      </c>
      <c r="AJ99" s="19">
        <v>0</v>
      </c>
      <c r="AK99" s="19">
        <v>60.036568307751281</v>
      </c>
      <c r="AL99" s="19">
        <v>58.516333938235192</v>
      </c>
      <c r="AM99" s="19">
        <v>66.922669471131968</v>
      </c>
      <c r="AN99" s="19">
        <v>72.881693596278851</v>
      </c>
      <c r="AO99" s="19">
        <v>258.35726531339731</v>
      </c>
      <c r="AP99" s="19">
        <v>258.35726531339731</v>
      </c>
    </row>
    <row r="100" spans="1:42" x14ac:dyDescent="0.15">
      <c r="B100" s="6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</row>
    <row r="101" spans="1:42" x14ac:dyDescent="0.15">
      <c r="B101" s="6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</row>
    <row r="102" spans="1:42" s="11" customFormat="1" x14ac:dyDescent="0.15">
      <c r="B102"/>
      <c r="C102" s="20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</row>
    <row r="103" spans="1:42" x14ac:dyDescent="0.15">
      <c r="A103" t="s">
        <v>182</v>
      </c>
      <c r="B103" s="6" t="s">
        <v>330</v>
      </c>
      <c r="C103" s="21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</row>
    <row r="104" spans="1:42" x14ac:dyDescent="0.15">
      <c r="A104">
        <v>2020</v>
      </c>
      <c r="B104" s="25" t="str">
        <f>"YTD "&amp;INDEX(Mths,B105)</f>
        <v>YTD AUG</v>
      </c>
      <c r="C104" s="21">
        <v>1</v>
      </c>
      <c r="D104" s="19">
        <v>1</v>
      </c>
      <c r="E104" s="19">
        <v>1</v>
      </c>
      <c r="F104" s="19">
        <v>2</v>
      </c>
      <c r="G104" s="19">
        <v>2</v>
      </c>
      <c r="H104" s="19">
        <v>2</v>
      </c>
      <c r="I104" s="19">
        <v>3</v>
      </c>
      <c r="J104" s="19">
        <v>3</v>
      </c>
      <c r="K104" s="19">
        <v>3</v>
      </c>
      <c r="L104" s="19">
        <v>4</v>
      </c>
      <c r="M104" s="19">
        <v>4</v>
      </c>
      <c r="N104" s="19">
        <v>4</v>
      </c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</row>
    <row r="105" spans="1:42" x14ac:dyDescent="0.15">
      <c r="B105">
        <f>COUNTIF(C108:N108,"&gt;0")</f>
        <v>8</v>
      </c>
      <c r="C105" s="19">
        <v>1</v>
      </c>
      <c r="D105" s="19">
        <v>2</v>
      </c>
      <c r="E105" s="19">
        <v>3</v>
      </c>
      <c r="F105" s="19">
        <v>4</v>
      </c>
      <c r="G105" s="19">
        <v>5</v>
      </c>
      <c r="H105" s="19">
        <v>6</v>
      </c>
      <c r="I105" s="19">
        <v>7</v>
      </c>
      <c r="J105" s="19">
        <v>8</v>
      </c>
      <c r="K105" s="19">
        <v>9</v>
      </c>
      <c r="L105" s="19">
        <v>10</v>
      </c>
      <c r="M105" s="19">
        <v>11</v>
      </c>
      <c r="N105" s="19">
        <v>12</v>
      </c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</row>
    <row r="106" spans="1:42" x14ac:dyDescent="0.15">
      <c r="B106" s="24" t="s">
        <v>332</v>
      </c>
      <c r="C106" s="23" t="s">
        <v>94</v>
      </c>
      <c r="D106" s="23" t="s">
        <v>95</v>
      </c>
      <c r="E106" s="23" t="s">
        <v>96</v>
      </c>
      <c r="F106" s="23" t="s">
        <v>97</v>
      </c>
      <c r="G106" s="23" t="s">
        <v>98</v>
      </c>
      <c r="H106" s="23" t="s">
        <v>99</v>
      </c>
      <c r="I106" s="23" t="s">
        <v>100</v>
      </c>
      <c r="J106" s="23" t="s">
        <v>101</v>
      </c>
      <c r="K106" s="23" t="s">
        <v>102</v>
      </c>
      <c r="L106" s="23" t="s">
        <v>103</v>
      </c>
      <c r="M106" s="23" t="s">
        <v>104</v>
      </c>
      <c r="N106" s="23" t="s">
        <v>105</v>
      </c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</row>
    <row r="107" spans="1:42" x14ac:dyDescent="0.15">
      <c r="A107">
        <f>$A$104-1</f>
        <v>2019</v>
      </c>
      <c r="B107" t="s">
        <v>131</v>
      </c>
      <c r="C107" s="32">
        <f t="shared" ref="C107:N108" si="0">GETPIVOTDATA("Sum of iAPE Act USD",$B$3,"Period",C$105,"Quarters",C$104,"Years",$A107)</f>
        <v>72.250536353797571</v>
      </c>
      <c r="D107" s="32">
        <f t="shared" si="0"/>
        <v>62.141703656974308</v>
      </c>
      <c r="E107" s="32">
        <f t="shared" si="0"/>
        <v>110.82872404977884</v>
      </c>
      <c r="F107" s="32">
        <f t="shared" si="0"/>
        <v>58.313989554058779</v>
      </c>
      <c r="G107" s="32">
        <f t="shared" si="0"/>
        <v>52.873606042380629</v>
      </c>
      <c r="H107" s="32">
        <f t="shared" si="0"/>
        <v>70.010835556076771</v>
      </c>
      <c r="I107" s="32">
        <f t="shared" si="0"/>
        <v>68.745833184330394</v>
      </c>
      <c r="J107" s="32">
        <f t="shared" si="0"/>
        <v>67.935685528256556</v>
      </c>
      <c r="K107" s="32">
        <f t="shared" si="0"/>
        <v>57.571788181385138</v>
      </c>
      <c r="L107" s="32">
        <f t="shared" si="0"/>
        <v>69.243642970984723</v>
      </c>
      <c r="M107" s="32">
        <f t="shared" si="0"/>
        <v>55.832135758787189</v>
      </c>
      <c r="N107" s="32">
        <f t="shared" si="0"/>
        <v>104.70110195985339</v>
      </c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</row>
    <row r="108" spans="1:42" x14ac:dyDescent="0.15">
      <c r="A108">
        <f>$A$104</f>
        <v>2020</v>
      </c>
      <c r="B108" t="s">
        <v>131</v>
      </c>
      <c r="C108" s="32">
        <f t="shared" si="0"/>
        <v>117.58559704798995</v>
      </c>
      <c r="D108" s="32">
        <f t="shared" si="0"/>
        <v>87.520796956881924</v>
      </c>
      <c r="E108" s="32">
        <f t="shared" si="0"/>
        <v>128.90149556705796</v>
      </c>
      <c r="F108" s="32">
        <f t="shared" si="0"/>
        <v>70.121815341476179</v>
      </c>
      <c r="G108" s="32">
        <f t="shared" si="0"/>
        <v>69.305309194017767</v>
      </c>
      <c r="H108" s="32">
        <f t="shared" si="0"/>
        <v>110.33528957611533</v>
      </c>
      <c r="I108" s="32">
        <f t="shared" si="0"/>
        <v>96.790974263329204</v>
      </c>
      <c r="J108" s="32">
        <f t="shared" si="0"/>
        <v>89.959979724689958</v>
      </c>
      <c r="K108" s="32">
        <f t="shared" si="0"/>
        <v>0</v>
      </c>
      <c r="L108" s="32">
        <f t="shared" si="0"/>
        <v>0</v>
      </c>
      <c r="M108" s="32">
        <f t="shared" si="0"/>
        <v>0</v>
      </c>
      <c r="N108" s="32">
        <f t="shared" si="0"/>
        <v>0</v>
      </c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</row>
    <row r="109" spans="1:42" x14ac:dyDescent="0.15">
      <c r="A109">
        <f>$A$104</f>
        <v>2020</v>
      </c>
      <c r="B109" t="s">
        <v>133</v>
      </c>
      <c r="C109" s="32">
        <f t="shared" ref="C109:N109" si="1">GETPIVOTDATA("Sum of iAPE Fore USD",$B$3,"Period",C$105,"Quarters",C$104,"Years",$A109)</f>
        <v>0</v>
      </c>
      <c r="D109" s="32">
        <f t="shared" si="1"/>
        <v>0</v>
      </c>
      <c r="E109" s="32">
        <f t="shared" si="1"/>
        <v>0</v>
      </c>
      <c r="F109" s="32">
        <f t="shared" si="1"/>
        <v>0</v>
      </c>
      <c r="G109" s="32">
        <f t="shared" si="1"/>
        <v>0</v>
      </c>
      <c r="H109" s="32">
        <f t="shared" si="1"/>
        <v>0</v>
      </c>
      <c r="I109" s="32">
        <f t="shared" si="1"/>
        <v>0</v>
      </c>
      <c r="J109" s="32">
        <f t="shared" si="1"/>
        <v>0</v>
      </c>
      <c r="K109" s="32">
        <f t="shared" si="1"/>
        <v>118.01958900148797</v>
      </c>
      <c r="L109" s="32">
        <f t="shared" si="1"/>
        <v>110.6593774064562</v>
      </c>
      <c r="M109" s="32">
        <f t="shared" si="1"/>
        <v>120.55932904324976</v>
      </c>
      <c r="N109" s="32">
        <f t="shared" si="1"/>
        <v>130.48928523099443</v>
      </c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</row>
    <row r="110" spans="1:42" x14ac:dyDescent="0.15">
      <c r="A110">
        <f>$A$104</f>
        <v>2020</v>
      </c>
      <c r="B110" t="s">
        <v>140</v>
      </c>
      <c r="C110" s="32">
        <f t="shared" ref="C110:N110" si="2">GETPIVOTDATA("Sum of iAPE Plan USD",$B$3,"Period",C$105,"Quarters",C$104,"Years",$A110)</f>
        <v>120.91457470475643</v>
      </c>
      <c r="D110" s="32">
        <f t="shared" si="2"/>
        <v>112.95371057985039</v>
      </c>
      <c r="E110" s="32">
        <f t="shared" si="2"/>
        <v>157.33897512979195</v>
      </c>
      <c r="F110" s="32">
        <f t="shared" si="2"/>
        <v>121.70535558018327</v>
      </c>
      <c r="G110" s="32">
        <f t="shared" si="2"/>
        <v>113.55768968646984</v>
      </c>
      <c r="H110" s="32">
        <f t="shared" si="2"/>
        <v>137.32921140458021</v>
      </c>
      <c r="I110" s="32">
        <f t="shared" si="2"/>
        <v>111.12338125920435</v>
      </c>
      <c r="J110" s="32">
        <f t="shared" si="2"/>
        <v>124.72607959534089</v>
      </c>
      <c r="K110" s="32">
        <f t="shared" si="2"/>
        <v>157.62542357967041</v>
      </c>
      <c r="L110" s="32">
        <f t="shared" si="2"/>
        <v>141.14002715723842</v>
      </c>
      <c r="M110" s="32">
        <f t="shared" si="2"/>
        <v>151.77632858585159</v>
      </c>
      <c r="N110" s="32">
        <f t="shared" si="2"/>
        <v>171.6042576203582</v>
      </c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</row>
    <row r="111" spans="1:42" x14ac:dyDescent="0.15">
      <c r="A111">
        <f>$A$104</f>
        <v>2020</v>
      </c>
      <c r="B111" s="6" t="s">
        <v>89</v>
      </c>
      <c r="C111" s="20">
        <f>IF(C105&gt;$B$105,C127/C109,C126/C108)</f>
        <v>0.29606325269760519</v>
      </c>
      <c r="D111" s="20">
        <f>IF(D105&gt;$B$105,D127/D109,D126/D108)</f>
        <v>0.39110114265803492</v>
      </c>
      <c r="E111" s="20">
        <f t="shared" ref="E111:N111" si="3">IF(E105&gt;$B$105,E127/E109,E126/E108)</f>
        <v>0.41699429607000665</v>
      </c>
      <c r="F111" s="20">
        <f t="shared" si="3"/>
        <v>0.45617897027569992</v>
      </c>
      <c r="G111" s="20">
        <f t="shared" si="3"/>
        <v>0.52413201700046164</v>
      </c>
      <c r="H111" s="20">
        <f t="shared" si="3"/>
        <v>0.52165606713055845</v>
      </c>
      <c r="I111" s="20">
        <f t="shared" si="3"/>
        <v>0.47949455290946708</v>
      </c>
      <c r="J111" s="20">
        <f t="shared" si="3"/>
        <v>0.49419446481864782</v>
      </c>
      <c r="K111" s="20">
        <f t="shared" si="3"/>
        <v>0.50870002866214314</v>
      </c>
      <c r="L111" s="20">
        <f t="shared" si="3"/>
        <v>0.52879688382216739</v>
      </c>
      <c r="M111" s="20">
        <f t="shared" si="3"/>
        <v>0.55510154213884155</v>
      </c>
      <c r="N111" s="20">
        <f t="shared" si="3"/>
        <v>0.55852626878339007</v>
      </c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</row>
    <row r="112" spans="1:42" x14ac:dyDescent="0.15">
      <c r="B112" s="24" t="s">
        <v>332</v>
      </c>
      <c r="C112" s="23" t="s">
        <v>94</v>
      </c>
      <c r="D112" s="23" t="s">
        <v>95</v>
      </c>
      <c r="E112" s="23" t="s">
        <v>96</v>
      </c>
      <c r="F112" s="23" t="s">
        <v>97</v>
      </c>
      <c r="G112" s="23" t="s">
        <v>98</v>
      </c>
      <c r="H112" s="23" t="s">
        <v>99</v>
      </c>
      <c r="I112" s="23" t="s">
        <v>100</v>
      </c>
      <c r="J112" s="23" t="s">
        <v>101</v>
      </c>
      <c r="K112" s="23" t="s">
        <v>102</v>
      </c>
      <c r="L112" s="23" t="s">
        <v>103</v>
      </c>
      <c r="M112" s="23" t="s">
        <v>104</v>
      </c>
      <c r="N112" s="23" t="s">
        <v>105</v>
      </c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</row>
    <row r="113" spans="1:29" x14ac:dyDescent="0.15">
      <c r="A113">
        <f>$A$104-1</f>
        <v>2019</v>
      </c>
      <c r="B113" t="s">
        <v>131</v>
      </c>
      <c r="C113" s="32">
        <f>SUM($C107:C107)</f>
        <v>72.250536353797571</v>
      </c>
      <c r="D113" s="32">
        <f>SUM($C107:D107)</f>
        <v>134.39224001077187</v>
      </c>
      <c r="E113" s="32">
        <f>SUM($C107:E107)</f>
        <v>245.22096406055073</v>
      </c>
      <c r="F113" s="32">
        <f>SUM($C107:F107)</f>
        <v>303.53495361460949</v>
      </c>
      <c r="G113" s="32">
        <f>SUM($C107:G107)</f>
        <v>356.40855965699012</v>
      </c>
      <c r="H113" s="32">
        <f>SUM($C107:H107)</f>
        <v>426.41939521306688</v>
      </c>
      <c r="I113" s="32">
        <f>SUM($C107:I107)</f>
        <v>495.1652283973973</v>
      </c>
      <c r="J113" s="32">
        <f>SUM($C107:J107)</f>
        <v>563.10091392565391</v>
      </c>
      <c r="K113" s="32">
        <f>SUM($C107:K107)</f>
        <v>620.67270210703907</v>
      </c>
      <c r="L113" s="32">
        <f>SUM($C107:L107)</f>
        <v>689.91634507802382</v>
      </c>
      <c r="M113" s="32">
        <f>SUM($C107:M107)</f>
        <v>745.74848083681104</v>
      </c>
      <c r="N113" s="32">
        <f>SUM($C107:N107)</f>
        <v>850.44958279666446</v>
      </c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</row>
    <row r="114" spans="1:29" x14ac:dyDescent="0.15">
      <c r="A114">
        <f>$A$104</f>
        <v>2020</v>
      </c>
      <c r="B114" t="s">
        <v>131</v>
      </c>
      <c r="C114" s="32">
        <f>SUM($C108:C109)</f>
        <v>117.58559704798995</v>
      </c>
      <c r="D114" s="32">
        <f>SUM($C108:D109)</f>
        <v>205.10639400487187</v>
      </c>
      <c r="E114" s="32">
        <f>SUM($C108:E109)</f>
        <v>334.00788957192981</v>
      </c>
      <c r="F114" s="32">
        <f>SUM($C108:F109)</f>
        <v>404.12970491340599</v>
      </c>
      <c r="G114" s="32">
        <f>SUM($C108:G109)</f>
        <v>473.43501410742374</v>
      </c>
      <c r="H114" s="32">
        <f>SUM($C108:H109)</f>
        <v>583.77030368353905</v>
      </c>
      <c r="I114" s="32">
        <f>SUM($C108:I109)</f>
        <v>680.56127794686824</v>
      </c>
      <c r="J114" s="32">
        <f>SUM($C108:J109)</f>
        <v>770.52125767155826</v>
      </c>
      <c r="K114" s="32">
        <f>SUM($C108:K109)</f>
        <v>888.54084667304619</v>
      </c>
      <c r="L114" s="32">
        <f>SUM($C108:L109)</f>
        <v>999.20022407950239</v>
      </c>
      <c r="M114" s="32">
        <f>SUM($C108:M109)</f>
        <v>1119.7595531227521</v>
      </c>
      <c r="N114" s="32">
        <f>SUM($C108:N109)</f>
        <v>1250.2488383537466</v>
      </c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</row>
    <row r="115" spans="1:29" x14ac:dyDescent="0.15">
      <c r="A115">
        <f>$A$104</f>
        <v>2020</v>
      </c>
      <c r="B115" t="s">
        <v>133</v>
      </c>
      <c r="C115" s="32">
        <f>SUM($C108:C109)</f>
        <v>117.58559704798995</v>
      </c>
      <c r="D115" s="32">
        <f>SUM($C108:D109)</f>
        <v>205.10639400487187</v>
      </c>
      <c r="E115" s="32">
        <f>SUM($C108:E109)</f>
        <v>334.00788957192981</v>
      </c>
      <c r="F115" s="32">
        <f>SUM($C108:F109)</f>
        <v>404.12970491340599</v>
      </c>
      <c r="G115" s="32">
        <f>SUM($C108:G109)</f>
        <v>473.43501410742374</v>
      </c>
      <c r="H115" s="32">
        <f>SUM($C108:H109)</f>
        <v>583.77030368353905</v>
      </c>
      <c r="I115" s="32">
        <f>SUM($C108:I109)</f>
        <v>680.56127794686824</v>
      </c>
      <c r="J115" s="32">
        <f>SUM($C108:J109)</f>
        <v>770.52125767155826</v>
      </c>
      <c r="K115" s="32">
        <f>SUM($C108:K109)</f>
        <v>888.54084667304619</v>
      </c>
      <c r="L115" s="32">
        <f>SUM($C108:L109)</f>
        <v>999.20022407950239</v>
      </c>
      <c r="M115" s="32">
        <f>SUM($C108:M109)</f>
        <v>1119.7595531227521</v>
      </c>
      <c r="N115" s="32">
        <f>SUM($C108:N109)</f>
        <v>1250.2488383537466</v>
      </c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</row>
    <row r="116" spans="1:29" x14ac:dyDescent="0.15">
      <c r="A116">
        <f>$A$104</f>
        <v>2020</v>
      </c>
      <c r="B116" t="s">
        <v>140</v>
      </c>
      <c r="C116" s="32">
        <f>SUM($C110:C110)</f>
        <v>120.91457470475643</v>
      </c>
      <c r="D116" s="32">
        <f>SUM($C110:D110)</f>
        <v>233.86828528460683</v>
      </c>
      <c r="E116" s="32">
        <f>SUM($C110:E110)</f>
        <v>391.20726041439877</v>
      </c>
      <c r="F116" s="32">
        <f>SUM($C110:F110)</f>
        <v>512.91261599458198</v>
      </c>
      <c r="G116" s="32">
        <f>SUM($C110:G110)</f>
        <v>626.47030568105185</v>
      </c>
      <c r="H116" s="32">
        <f>SUM($C110:H110)</f>
        <v>763.79951708563203</v>
      </c>
      <c r="I116" s="32">
        <f>SUM($C110:I110)</f>
        <v>874.92289834483643</v>
      </c>
      <c r="J116" s="32">
        <f>SUM($C110:J110)</f>
        <v>999.64897794017736</v>
      </c>
      <c r="K116" s="32">
        <f>SUM($C110:K110)</f>
        <v>1157.2744015198477</v>
      </c>
      <c r="L116" s="32">
        <f>SUM($C110:L110)</f>
        <v>1298.4144286770861</v>
      </c>
      <c r="M116" s="32">
        <f>SUM($C110:M110)</f>
        <v>1450.1907572629377</v>
      </c>
      <c r="N116" s="32">
        <f>SUM($C110:N110)</f>
        <v>1621.7950148832958</v>
      </c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</row>
    <row r="117" spans="1:29" x14ac:dyDescent="0.15">
      <c r="A117">
        <f>$A$104</f>
        <v>2020</v>
      </c>
      <c r="B117" s="6" t="s">
        <v>89</v>
      </c>
      <c r="C117" s="4">
        <f>C133/C115</f>
        <v>0.29606325269760519</v>
      </c>
      <c r="D117" s="4">
        <f t="shared" ref="D117:N117" si="4">D133/D115</f>
        <v>0.33661680009330314</v>
      </c>
      <c r="E117" s="4">
        <f t="shared" si="4"/>
        <v>0.36763636509403058</v>
      </c>
      <c r="F117" s="4">
        <f t="shared" si="4"/>
        <v>0.38299967082215719</v>
      </c>
      <c r="G117" s="4">
        <f t="shared" si="4"/>
        <v>0.40365978382120371</v>
      </c>
      <c r="H117" s="4">
        <f t="shared" si="4"/>
        <v>0.42596162755270789</v>
      </c>
      <c r="I117" s="4">
        <f t="shared" si="4"/>
        <v>0.43357520206590744</v>
      </c>
      <c r="J117" s="4">
        <f t="shared" si="4"/>
        <v>0.44065262867012794</v>
      </c>
      <c r="K117" s="4">
        <f t="shared" si="4"/>
        <v>0.44969095955806365</v>
      </c>
      <c r="L117" s="4">
        <f t="shared" si="4"/>
        <v>0.45845177857838787</v>
      </c>
      <c r="M117" s="4">
        <f t="shared" si="4"/>
        <v>0.46885761134359377</v>
      </c>
      <c r="N117" s="4">
        <f t="shared" si="4"/>
        <v>0.47821638749918599</v>
      </c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</row>
    <row r="118" spans="1:29" x14ac:dyDescent="0.15"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</row>
    <row r="119" spans="1:29" x14ac:dyDescent="0.15">
      <c r="B119" t="s">
        <v>145</v>
      </c>
      <c r="C119" s="20">
        <f>SUM(C108:N108)/SUMIF(C108:N108,"&gt;0",C110:N110)-1</f>
        <v>-0.22920817739517652</v>
      </c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</row>
    <row r="120" spans="1:29" x14ac:dyDescent="0.15">
      <c r="A120" s="11"/>
      <c r="B120" t="s">
        <v>158</v>
      </c>
      <c r="C120" s="20">
        <f>SUM(C108:N108,C109:N109)/SUM(C110:N110)-1</f>
        <v>-0.22909564594776222</v>
      </c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</row>
    <row r="121" spans="1:29" s="11" customFormat="1" x14ac:dyDescent="0.15">
      <c r="A121"/>
      <c r="B121" t="s">
        <v>161</v>
      </c>
      <c r="C121" s="20">
        <f>SUM(C108:N108)/SUMIF(C108:N108,"&gt;0",C107:N107)-1</f>
        <v>0.36835376859873126</v>
      </c>
      <c r="D121"/>
      <c r="E121"/>
      <c r="F121"/>
      <c r="G121"/>
      <c r="H121"/>
      <c r="I121"/>
      <c r="J121"/>
      <c r="K121"/>
      <c r="L121"/>
      <c r="M121"/>
      <c r="N121"/>
      <c r="O121" s="22"/>
    </row>
    <row r="122" spans="1:29" x14ac:dyDescent="0.15">
      <c r="C122" s="20"/>
    </row>
    <row r="124" spans="1:29" x14ac:dyDescent="0.15">
      <c r="B124" s="24" t="s">
        <v>163</v>
      </c>
    </row>
    <row r="125" spans="1:29" ht="13.9" customHeight="1" x14ac:dyDescent="0.15">
      <c r="A125">
        <f>$A$104-1</f>
        <v>2019</v>
      </c>
      <c r="B125" t="s">
        <v>132</v>
      </c>
      <c r="C125" s="32">
        <f t="shared" ref="C125:N126" si="5">GETPIVOTDATA("Sum of VNB Act USD",$B$3,"Period",C$105,"Quarters",C$104,"Years",$A125)</f>
        <v>41.943685740723055</v>
      </c>
      <c r="D125" s="32">
        <f t="shared" si="5"/>
        <v>51.681452255372918</v>
      </c>
      <c r="E125" s="32">
        <f t="shared" si="5"/>
        <v>101.513282577181</v>
      </c>
      <c r="F125" s="32">
        <f t="shared" si="5"/>
        <v>38.969190556111819</v>
      </c>
      <c r="G125" s="32">
        <f t="shared" si="5"/>
        <v>30.925606234467338</v>
      </c>
      <c r="H125" s="32">
        <f t="shared" si="5"/>
        <v>36.028063331441345</v>
      </c>
      <c r="I125" s="32">
        <f t="shared" si="5"/>
        <v>29.302275716630149</v>
      </c>
      <c r="J125" s="32">
        <f t="shared" si="5"/>
        <v>35.883821050140668</v>
      </c>
      <c r="K125" s="32">
        <f t="shared" si="5"/>
        <v>31.839049652386997</v>
      </c>
      <c r="L125" s="32">
        <f t="shared" si="5"/>
        <v>28.560810661257452</v>
      </c>
      <c r="M125" s="32">
        <f t="shared" si="5"/>
        <v>27.21371770260712</v>
      </c>
      <c r="N125" s="32">
        <f t="shared" si="5"/>
        <v>51.663011947724051</v>
      </c>
    </row>
    <row r="126" spans="1:29" x14ac:dyDescent="0.15">
      <c r="A126">
        <f>$A$104</f>
        <v>2020</v>
      </c>
      <c r="B126" t="s">
        <v>132</v>
      </c>
      <c r="C126" s="32">
        <f t="shared" si="5"/>
        <v>34.812774332417831</v>
      </c>
      <c r="D126" s="108">
        <f t="shared" si="5"/>
        <v>34.229483696178384</v>
      </c>
      <c r="E126" s="108">
        <f t="shared" si="5"/>
        <v>53.75118840635642</v>
      </c>
      <c r="F126" s="108">
        <f t="shared" si="5"/>
        <v>31.98809751633738</v>
      </c>
      <c r="G126" s="108">
        <f t="shared" si="5"/>
        <v>36.325131496701168</v>
      </c>
      <c r="H126" s="108">
        <f t="shared" si="5"/>
        <v>57.557073225987622</v>
      </c>
      <c r="I126" s="108">
        <f t="shared" si="5"/>
        <v>46.41074493006677</v>
      </c>
      <c r="J126" s="108">
        <f t="shared" si="5"/>
        <v>44.457724035139563</v>
      </c>
      <c r="K126" s="108">
        <f t="shared" si="5"/>
        <v>0</v>
      </c>
      <c r="L126" s="108">
        <f t="shared" si="5"/>
        <v>0</v>
      </c>
      <c r="M126" s="108">
        <f t="shared" si="5"/>
        <v>0</v>
      </c>
      <c r="N126" s="108">
        <f t="shared" si="5"/>
        <v>0</v>
      </c>
    </row>
    <row r="127" spans="1:29" x14ac:dyDescent="0.15">
      <c r="A127">
        <f>$A$104</f>
        <v>2020</v>
      </c>
      <c r="B127" t="s">
        <v>134</v>
      </c>
      <c r="C127" s="32">
        <f t="shared" ref="C127:N127" si="6">GETPIVOTDATA("Sum of VNB Fore USD",$B$3,"Period",C$105,"Quarters",C$104,"Years",$A127)</f>
        <v>0</v>
      </c>
      <c r="D127" s="32">
        <f t="shared" si="6"/>
        <v>0</v>
      </c>
      <c r="E127" s="32">
        <f t="shared" si="6"/>
        <v>0</v>
      </c>
      <c r="F127" s="32">
        <f t="shared" si="6"/>
        <v>0</v>
      </c>
      <c r="G127" s="32">
        <f t="shared" si="6"/>
        <v>0</v>
      </c>
      <c r="H127" s="32">
        <f t="shared" si="6"/>
        <v>0</v>
      </c>
      <c r="I127" s="32">
        <f t="shared" si="6"/>
        <v>0</v>
      </c>
      <c r="J127" s="32">
        <f t="shared" si="6"/>
        <v>0</v>
      </c>
      <c r="K127" s="32">
        <f t="shared" si="6"/>
        <v>60.036568307751281</v>
      </c>
      <c r="L127" s="32">
        <f t="shared" si="6"/>
        <v>58.516333938235192</v>
      </c>
      <c r="M127" s="32">
        <f t="shared" si="6"/>
        <v>66.922669471131968</v>
      </c>
      <c r="N127" s="32">
        <f t="shared" si="6"/>
        <v>72.881693596278851</v>
      </c>
    </row>
    <row r="128" spans="1:29" x14ac:dyDescent="0.15">
      <c r="A128">
        <f>$A$104</f>
        <v>2020</v>
      </c>
      <c r="B128" t="s">
        <v>142</v>
      </c>
      <c r="C128" s="32">
        <f t="shared" ref="C128:N128" si="7">GETPIVOTDATA("Sum of VNB Plan USD",$B$3,"Period",C$105,"Quarters",C$104,"Years",$A128)</f>
        <v>56.812286768712198</v>
      </c>
      <c r="D128" s="32">
        <f t="shared" si="7"/>
        <v>64.418571861046928</v>
      </c>
      <c r="E128" s="32">
        <f t="shared" si="7"/>
        <v>89.46372733839776</v>
      </c>
      <c r="F128" s="32">
        <f t="shared" si="7"/>
        <v>71.233966860664054</v>
      </c>
      <c r="G128" s="32">
        <f t="shared" si="7"/>
        <v>62.225910137872035</v>
      </c>
      <c r="H128" s="32">
        <f t="shared" si="7"/>
        <v>75.582826714689872</v>
      </c>
      <c r="I128" s="32">
        <f t="shared" si="7"/>
        <v>62.965234510696959</v>
      </c>
      <c r="J128" s="32">
        <f t="shared" si="7"/>
        <v>71.300294413776527</v>
      </c>
      <c r="K128" s="32">
        <f t="shared" si="7"/>
        <v>91.01768125655633</v>
      </c>
      <c r="L128" s="32">
        <f t="shared" si="7"/>
        <v>82.351527132560193</v>
      </c>
      <c r="M128" s="32">
        <f t="shared" si="7"/>
        <v>85.947770639115646</v>
      </c>
      <c r="N128" s="32">
        <f t="shared" si="7"/>
        <v>101.03483815397358</v>
      </c>
    </row>
    <row r="129" spans="1:29" x14ac:dyDescent="0.15">
      <c r="A129">
        <f>$A$104</f>
        <v>2020</v>
      </c>
      <c r="B129" s="6" t="s">
        <v>89</v>
      </c>
      <c r="C129" s="14">
        <f>C111</f>
        <v>0.29606325269760519</v>
      </c>
      <c r="D129" s="14">
        <f t="shared" ref="D129:N129" si="8">D111</f>
        <v>0.39110114265803492</v>
      </c>
      <c r="E129" s="14">
        <f t="shared" si="8"/>
        <v>0.41699429607000665</v>
      </c>
      <c r="F129" s="14">
        <f t="shared" si="8"/>
        <v>0.45617897027569992</v>
      </c>
      <c r="G129" s="14">
        <f t="shared" si="8"/>
        <v>0.52413201700046164</v>
      </c>
      <c r="H129" s="14">
        <f t="shared" si="8"/>
        <v>0.52165606713055845</v>
      </c>
      <c r="I129" s="14">
        <f t="shared" si="8"/>
        <v>0.47949455290946708</v>
      </c>
      <c r="J129" s="14">
        <f t="shared" si="8"/>
        <v>0.49419446481864782</v>
      </c>
      <c r="K129" s="14">
        <f t="shared" si="8"/>
        <v>0.50870002866214314</v>
      </c>
      <c r="L129" s="14">
        <f t="shared" si="8"/>
        <v>0.52879688382216739</v>
      </c>
      <c r="M129" s="14">
        <f t="shared" si="8"/>
        <v>0.55510154213884155</v>
      </c>
      <c r="N129" s="14">
        <f t="shared" si="8"/>
        <v>0.55852626878339007</v>
      </c>
      <c r="O129" s="14"/>
      <c r="P129" s="14"/>
      <c r="Q129" s="14"/>
    </row>
    <row r="130" spans="1:29" x14ac:dyDescent="0.15">
      <c r="B130" s="6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</row>
    <row r="131" spans="1:29" x14ac:dyDescent="0.15">
      <c r="A131">
        <f>$A$104-1</f>
        <v>2019</v>
      </c>
      <c r="B131" t="s">
        <v>131</v>
      </c>
      <c r="C131" s="32">
        <f>SUM($C125:C125)</f>
        <v>41.943685740723055</v>
      </c>
      <c r="D131" s="32">
        <f>SUM($C125:D125)</f>
        <v>93.625137996095972</v>
      </c>
      <c r="E131" s="32">
        <f>SUM($C125:E125)</f>
        <v>195.13842057327696</v>
      </c>
      <c r="F131" s="32">
        <f>SUM($C125:F125)</f>
        <v>234.10761112938877</v>
      </c>
      <c r="G131" s="32">
        <f>SUM($C125:G125)</f>
        <v>265.03321736385612</v>
      </c>
      <c r="H131" s="32">
        <f>SUM($C125:H125)</f>
        <v>301.06128069529746</v>
      </c>
      <c r="I131" s="32">
        <f>SUM($C125:I125)</f>
        <v>330.36355641192762</v>
      </c>
      <c r="J131" s="32">
        <f>SUM($C125:J125)</f>
        <v>366.2473774620683</v>
      </c>
      <c r="K131" s="32">
        <f>SUM($C125:K125)</f>
        <v>398.08642711445532</v>
      </c>
      <c r="L131" s="32">
        <f>SUM($C125:L125)</f>
        <v>426.64723777571277</v>
      </c>
      <c r="M131" s="32">
        <f>SUM($C125:M125)</f>
        <v>453.86095547831991</v>
      </c>
      <c r="N131" s="32">
        <f>SUM($C125:N125)</f>
        <v>505.52396742604395</v>
      </c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</row>
    <row r="132" spans="1:29" x14ac:dyDescent="0.15">
      <c r="A132">
        <f>$A$104</f>
        <v>2020</v>
      </c>
      <c r="B132" t="s">
        <v>131</v>
      </c>
      <c r="C132" s="32">
        <f>SUM($C126:C127)</f>
        <v>34.812774332417831</v>
      </c>
      <c r="D132" s="32">
        <f>SUM($C126:D127)</f>
        <v>69.042258028596223</v>
      </c>
      <c r="E132" s="32">
        <f>SUM($C126:E127)</f>
        <v>122.79344643495264</v>
      </c>
      <c r="F132" s="32">
        <f>SUM($C126:F127)</f>
        <v>154.78154395129002</v>
      </c>
      <c r="G132" s="32">
        <f>SUM($C126:G127)</f>
        <v>191.10667544799119</v>
      </c>
      <c r="H132" s="32">
        <f>SUM($C126:H127)</f>
        <v>248.66374867397883</v>
      </c>
      <c r="I132" s="32">
        <f>SUM($C126:I127)</f>
        <v>295.07449360404559</v>
      </c>
      <c r="J132" s="32">
        <f>SUM($C126:J127)</f>
        <v>339.53221763918515</v>
      </c>
      <c r="K132" s="32">
        <f>SUM($C126:K127)</f>
        <v>399.56878594693643</v>
      </c>
      <c r="L132" s="32">
        <f>SUM($C126:L127)</f>
        <v>458.08511988517159</v>
      </c>
      <c r="M132" s="32">
        <f>SUM($C126:M127)</f>
        <v>525.00778935630353</v>
      </c>
      <c r="N132" s="32">
        <f>SUM($C126:N127)</f>
        <v>597.8894829525824</v>
      </c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</row>
    <row r="133" spans="1:29" x14ac:dyDescent="0.15">
      <c r="A133">
        <f>$A$104</f>
        <v>2020</v>
      </c>
      <c r="B133" t="s">
        <v>133</v>
      </c>
      <c r="C133" s="32">
        <f>SUM($C126:C127)</f>
        <v>34.812774332417831</v>
      </c>
      <c r="D133" s="32">
        <f>SUM($C126:D127)</f>
        <v>69.042258028596223</v>
      </c>
      <c r="E133" s="32">
        <f>SUM($C126:E127)</f>
        <v>122.79344643495264</v>
      </c>
      <c r="F133" s="32">
        <f>SUM($C126:F127)</f>
        <v>154.78154395129002</v>
      </c>
      <c r="G133" s="32">
        <f>SUM($C126:G127)</f>
        <v>191.10667544799119</v>
      </c>
      <c r="H133" s="32">
        <f>SUM($C126:H127)</f>
        <v>248.66374867397883</v>
      </c>
      <c r="I133" s="32">
        <f>SUM($C126:I127)</f>
        <v>295.07449360404559</v>
      </c>
      <c r="J133" s="32">
        <f>SUM($C126:J127)</f>
        <v>339.53221763918515</v>
      </c>
      <c r="K133" s="32">
        <f>SUM($C126:K127)</f>
        <v>399.56878594693643</v>
      </c>
      <c r="L133" s="32">
        <f>SUM($C126:L127)</f>
        <v>458.08511988517159</v>
      </c>
      <c r="M133" s="32">
        <f>SUM($C126:M127)</f>
        <v>525.00778935630353</v>
      </c>
      <c r="N133" s="32">
        <f>SUM($C126:N127)</f>
        <v>597.8894829525824</v>
      </c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</row>
    <row r="134" spans="1:29" x14ac:dyDescent="0.15">
      <c r="A134">
        <f>$A$104</f>
        <v>2020</v>
      </c>
      <c r="B134" t="s">
        <v>140</v>
      </c>
      <c r="C134" s="32">
        <f>SUM($C128:C128)</f>
        <v>56.812286768712198</v>
      </c>
      <c r="D134" s="32">
        <f>SUM($C128:D128)</f>
        <v>121.23085862975913</v>
      </c>
      <c r="E134" s="32">
        <f>SUM($C128:E128)</f>
        <v>210.6945859681569</v>
      </c>
      <c r="F134" s="32">
        <f>SUM($C128:F128)</f>
        <v>281.92855282882095</v>
      </c>
      <c r="G134" s="32">
        <f>SUM($C128:G128)</f>
        <v>344.15446296669302</v>
      </c>
      <c r="H134" s="32">
        <f>SUM($C128:H128)</f>
        <v>419.73728968138289</v>
      </c>
      <c r="I134" s="32">
        <f>SUM($C128:I128)</f>
        <v>482.70252419207986</v>
      </c>
      <c r="J134" s="32">
        <f>SUM($C128:J128)</f>
        <v>554.00281860585642</v>
      </c>
      <c r="K134" s="32">
        <f>SUM($C128:K128)</f>
        <v>645.02049986241275</v>
      </c>
      <c r="L134" s="32">
        <f>SUM($C128:L128)</f>
        <v>727.37202699497288</v>
      </c>
      <c r="M134" s="32">
        <f>SUM($C128:M128)</f>
        <v>813.31979763408856</v>
      </c>
      <c r="N134" s="32">
        <f>SUM($C128:N128)</f>
        <v>914.35463578806218</v>
      </c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</row>
    <row r="135" spans="1:29" x14ac:dyDescent="0.15">
      <c r="A135">
        <f>$A$104</f>
        <v>2020</v>
      </c>
      <c r="B135" s="6" t="s">
        <v>89</v>
      </c>
      <c r="C135" s="4">
        <f>C132/C114</f>
        <v>0.29606325269760519</v>
      </c>
      <c r="D135" s="4">
        <f t="shared" ref="D135:N135" si="9">D132/D114</f>
        <v>0.33661680009330314</v>
      </c>
      <c r="E135" s="4">
        <f t="shared" si="9"/>
        <v>0.36763636509403058</v>
      </c>
      <c r="F135" s="4">
        <f t="shared" si="9"/>
        <v>0.38299967082215719</v>
      </c>
      <c r="G135" s="4">
        <f t="shared" si="9"/>
        <v>0.40365978382120371</v>
      </c>
      <c r="H135" s="4">
        <f t="shared" si="9"/>
        <v>0.42596162755270789</v>
      </c>
      <c r="I135" s="4">
        <f t="shared" si="9"/>
        <v>0.43357520206590744</v>
      </c>
      <c r="J135" s="4">
        <f t="shared" si="9"/>
        <v>0.44065262867012794</v>
      </c>
      <c r="K135" s="4">
        <f t="shared" si="9"/>
        <v>0.44969095955806365</v>
      </c>
      <c r="L135" s="4">
        <f t="shared" si="9"/>
        <v>0.45845177857838787</v>
      </c>
      <c r="M135" s="4">
        <f t="shared" si="9"/>
        <v>0.46885761134359377</v>
      </c>
      <c r="N135" s="4">
        <f t="shared" si="9"/>
        <v>0.47821638749918599</v>
      </c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</row>
    <row r="136" spans="1:29" x14ac:dyDescent="0.15"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</row>
    <row r="137" spans="1:29" x14ac:dyDescent="0.15">
      <c r="B137" t="s">
        <v>144</v>
      </c>
      <c r="C137" s="20">
        <f>SUM(C126:N126)/SUMIF(C126:N126,"&gt;0",C128:N128)-1</f>
        <v>-0.38712907906567118</v>
      </c>
    </row>
    <row r="138" spans="1:29" x14ac:dyDescent="0.15">
      <c r="B138" t="s">
        <v>159</v>
      </c>
      <c r="C138" s="20">
        <f>SUM(C126:N126,C127:N127)/SUM(C128:N128)-1</f>
        <v>-0.34610767031626133</v>
      </c>
    </row>
    <row r="139" spans="1:29" x14ac:dyDescent="0.15">
      <c r="B139" t="s">
        <v>162</v>
      </c>
      <c r="C139" s="20">
        <f>SUM(C126:N126)/SUMIF(C126:N126,"&gt;0",C125:N125)-1</f>
        <v>-7.29429382075234E-2</v>
      </c>
      <c r="E139" s="1">
        <f>Data!$B$914-366</f>
        <v>43678</v>
      </c>
    </row>
    <row r="140" spans="1:29" x14ac:dyDescent="0.15">
      <c r="C140" s="20"/>
    </row>
    <row r="141" spans="1:29" x14ac:dyDescent="0.15">
      <c r="C141" s="20"/>
    </row>
    <row r="143" spans="1:29" x14ac:dyDescent="0.15">
      <c r="B143" s="24" t="s">
        <v>181</v>
      </c>
      <c r="C143" s="9" t="s">
        <v>2</v>
      </c>
      <c r="D143" s="9" t="s">
        <v>302</v>
      </c>
      <c r="E143" s="9" t="s">
        <v>301</v>
      </c>
      <c r="F143" s="9" t="s">
        <v>65</v>
      </c>
      <c r="G143" s="9" t="s">
        <v>66</v>
      </c>
      <c r="H143" s="9" t="s">
        <v>67</v>
      </c>
      <c r="I143" s="9" t="s">
        <v>68</v>
      </c>
      <c r="J143" s="9" t="s">
        <v>79</v>
      </c>
      <c r="K143" s="9" t="s">
        <v>80</v>
      </c>
    </row>
    <row r="144" spans="1:29" x14ac:dyDescent="0.15">
      <c r="A144">
        <f>$A$104</f>
        <v>2020</v>
      </c>
      <c r="B144" t="s">
        <v>131</v>
      </c>
      <c r="C144" s="32">
        <f t="shared" ref="C144:K144" si="10">GETPIVOTDATA("Sum of iAPE Act USD",$B$3,"Country",C$143,"Years",$A144)</f>
        <v>143.48687295666846</v>
      </c>
      <c r="D144" s="32">
        <f t="shared" si="10"/>
        <v>102.81301054723664</v>
      </c>
      <c r="E144" s="32">
        <f t="shared" si="10"/>
        <v>211.75581693732727</v>
      </c>
      <c r="F144" s="32">
        <f t="shared" si="10"/>
        <v>188.56867334800603</v>
      </c>
      <c r="G144" s="32">
        <f t="shared" si="10"/>
        <v>25.586068386975931</v>
      </c>
      <c r="H144" s="32">
        <f t="shared" si="10"/>
        <v>29.783638572185154</v>
      </c>
      <c r="I144" s="32">
        <f t="shared" si="10"/>
        <v>36.537585002897757</v>
      </c>
      <c r="J144" s="32">
        <f t="shared" si="10"/>
        <v>2.4700287822424851</v>
      </c>
      <c r="K144" s="32">
        <f t="shared" si="10"/>
        <v>29.519563138018533</v>
      </c>
    </row>
    <row r="145" spans="1:11" x14ac:dyDescent="0.15">
      <c r="A145">
        <f>$A$104</f>
        <v>2020</v>
      </c>
      <c r="B145" s="28" t="s">
        <v>140</v>
      </c>
      <c r="C145" s="32">
        <f>SUMIFS(Data!$CA$914:$CA$1454,Data!$A$914:$A$1454,GrpPerformance!C$143,Data!$D$914:$D$1454,"&lt;="&amp;Data!$B$914,Data!$C$914:$C$1454,"&lt;&gt;Overall")</f>
        <v>210.64613416816044</v>
      </c>
      <c r="D145" s="32" t="e">
        <f>SUMIFS(Data!$CA$914:$CA$1454,Data!$A$914:$A$1454,GrpPerformance!D$143,Data!$D$914:$D$1454,"&lt;="&amp;Data!$B$914,Data!$C$914:$C$1454,"&lt;&gt;Overall")</f>
        <v>#N/A</v>
      </c>
      <c r="E145" s="32" t="e">
        <f>SUMIFS(Data!$CA$914:$CA$1454,Data!$A$914:$A$1454,GrpPerformance!E$143,Data!$D$914:$D$1454,"&lt;="&amp;Data!$B$914,Data!$C$914:$C$1454,"&lt;&gt;Overall")</f>
        <v>#N/A</v>
      </c>
      <c r="F145" s="32">
        <f>SUMIFS(Data!$CA$914:$CA$1454,Data!$A$914:$A$1454,GrpPerformance!F$143,Data!$D$914:$D$1454,"&lt;="&amp;Data!$B$914,Data!$C$914:$C$1454,"&lt;&gt;Overall")</f>
        <v>326.36182051702986</v>
      </c>
      <c r="G145" s="32">
        <f>SUMIFS(Data!$CA$914:$CA$1454,Data!$A$914:$A$1454,GrpPerformance!G$143,Data!$D$914:$D$1454,"&lt;="&amp;Data!$B$914,Data!$C$914:$C$1454,"&lt;&gt;Overall")</f>
        <v>32.286295087719445</v>
      </c>
      <c r="H145" s="32">
        <f>SUMIFS(Data!$CA$914:$CA$1454,Data!$A$914:$A$1454,GrpPerformance!H$143,Data!$D$914:$D$1454,"&lt;="&amp;Data!$B$914,Data!$C$914:$C$1454,"&lt;&gt;Overall")</f>
        <v>43.005607213468949</v>
      </c>
      <c r="I145" s="32">
        <f>SUMIFS(Data!$CA$914:$CA$1454,Data!$A$914:$A$1454,GrpPerformance!I$143,Data!$D$914:$D$1454,"&lt;="&amp;Data!$B$914,Data!$C$914:$C$1454,"&lt;&gt;Overall")</f>
        <v>39.202130416844632</v>
      </c>
      <c r="J145" s="32">
        <f>SUMIFS(Data!$CA$914:$CA$1454,Data!$A$914:$A$1454,GrpPerformance!J$143,Data!$D$914:$D$1454,"&lt;="&amp;Data!$B$914,Data!$C$914:$C$1454,"&lt;&gt;Overall")</f>
        <v>3.7178574756607832</v>
      </c>
      <c r="K145" s="32">
        <f>SUMIFS(Data!$CA$914:$CA$1454,Data!$A$914:$A$1454,GrpPerformance!K$143,Data!$D$914:$D$1454,"&lt;="&amp;Data!$B$914,Data!$C$914:$C$1454,"&lt;&gt;Overall")</f>
        <v>14.561195838302204</v>
      </c>
    </row>
    <row r="146" spans="1:11" x14ac:dyDescent="0.15">
      <c r="A146">
        <f>$A$104-1</f>
        <v>2019</v>
      </c>
      <c r="B146" s="28" t="s">
        <v>131</v>
      </c>
      <c r="C146" s="32">
        <f>SUMIFS(Data!$CA$1:$CA$913,Data!$A$1:$A$913,GrpPerformance!C$143,Data!$D$1:$D$913,"&lt;="&amp;(Data!$B$914-366),Data!$D$1:$D$913,"&gt;="&amp;Data!$D$2,Data!$C$1:$C$913,"&lt;&gt;Overall")</f>
        <v>187.91306706503909</v>
      </c>
      <c r="D146" s="32" t="e">
        <f>SUMIFS(Data!$CA$1:$CA$913,Data!$A$1:$A$913,GrpPerformance!D$143,Data!$D$1:$D$913,"&lt;="&amp;(Data!$B$914-366),Data!$D$1:$D$913,"&gt;="&amp;Data!$D$2,Data!$C$1:$C$913,"&lt;&gt;Overall")</f>
        <v>#N/A</v>
      </c>
      <c r="E146" s="32">
        <f>SUMIFS(Data!$CA$1:$CA$913,Data!$A$1:$A$913,GrpPerformance!E$143,Data!$D$1:$D$913,"&lt;="&amp;(Data!$B$914-366),Data!$D$1:$D$913,"&gt;="&amp;Data!$D$2,Data!$C$1:$C$913,"&lt;&gt;Overall")</f>
        <v>0</v>
      </c>
      <c r="F146" s="32">
        <f>SUMIFS(Data!$CA$1:$CA$913,Data!$A$1:$A$913,GrpPerformance!F$143,Data!$D$1:$D$913,"&lt;="&amp;(Data!$B$914-366),Data!$D$1:$D$913,"&gt;="&amp;Data!$D$2,Data!$C$1:$C$913,"&lt;&gt;Overall")</f>
        <v>185.11682194251512</v>
      </c>
      <c r="G146" s="32">
        <f>SUMIFS(Data!$CA$1:$CA$913,Data!$A$1:$A$913,GrpPerformance!G$143,Data!$D$1:$D$913,"&lt;="&amp;(Data!$B$914-366),Data!$D$1:$D$913,"&gt;="&amp;Data!$D$2,Data!$C$1:$C$913,"&lt;&gt;Overall")</f>
        <v>22.441795000024989</v>
      </c>
      <c r="H146" s="32">
        <f>SUMIFS(Data!$CA$1:$CA$913,Data!$A$1:$A$913,GrpPerformance!H$143,Data!$D$1:$D$913,"&lt;="&amp;(Data!$B$914-366),Data!$D$1:$D$913,"&gt;="&amp;Data!$D$2,Data!$C$1:$C$913,"&lt;&gt;Overall")</f>
        <v>37.195859238588682</v>
      </c>
      <c r="I146" s="32">
        <f>SUMIFS(Data!$CA$1:$CA$913,Data!$A$1:$A$913,GrpPerformance!I$143,Data!$D$1:$D$913,"&lt;="&amp;(Data!$B$914-366),Data!$D$1:$D$913,"&gt;="&amp;Data!$D$2,Data!$C$1:$C$913,"&lt;&gt;Overall")</f>
        <v>17.944574369116559</v>
      </c>
      <c r="J146" s="32">
        <f>SUMIFS(Data!$CA$1:$CA$913,Data!$A$1:$A$913,GrpPerformance!J$143,Data!$D$1:$D$913,"&lt;="&amp;(Data!$B$914-366),Data!$D$1:$D$913,"&gt;="&amp;Data!$D$2,Data!$C$1:$C$913,"&lt;&gt;Overall")</f>
        <v>2.27574391007236</v>
      </c>
      <c r="K146" s="32">
        <f>SUMIFS(Data!$CA$1:$CA$913,Data!$A$1:$A$913,GrpPerformance!K$143,Data!$D$1:$D$913,"&lt;="&amp;(Data!$B$914-366),Data!$D$1:$D$913,"&gt;="&amp;Data!$D$2,Data!$C$1:$C$913,"&lt;&gt;Overall")</f>
        <v>2.5358488314470935</v>
      </c>
    </row>
    <row r="147" spans="1:11" x14ac:dyDescent="0.15">
      <c r="B147" s="28"/>
      <c r="C147" s="33"/>
      <c r="D147" s="33"/>
      <c r="E147" s="33"/>
      <c r="F147" s="33"/>
      <c r="G147" s="33"/>
      <c r="H147" s="33"/>
      <c r="I147" s="33"/>
      <c r="J147" s="33"/>
      <c r="K147" s="33"/>
    </row>
    <row r="148" spans="1:11" x14ac:dyDescent="0.15">
      <c r="B148" s="29" t="s">
        <v>214</v>
      </c>
      <c r="C148" s="35">
        <f t="shared" ref="C148:K150" si="11">C153/C144</f>
        <v>0.65048185018949378</v>
      </c>
      <c r="D148" s="35">
        <f t="shared" si="11"/>
        <v>0.33087567456030459</v>
      </c>
      <c r="E148" s="35">
        <f t="shared" si="11"/>
        <v>0.40341613607176996</v>
      </c>
      <c r="F148" s="35">
        <f t="shared" si="11"/>
        <v>0.39986588643196097</v>
      </c>
      <c r="G148" s="35">
        <f t="shared" si="11"/>
        <v>0.21800812133237335</v>
      </c>
      <c r="H148" s="35">
        <f t="shared" si="11"/>
        <v>0.54712509404116394</v>
      </c>
      <c r="I148" s="35">
        <f t="shared" si="11"/>
        <v>0.36270605048824806</v>
      </c>
      <c r="J148" s="35">
        <f t="shared" si="11"/>
        <v>0.8371726596167075</v>
      </c>
      <c r="K148" s="35">
        <f t="shared" si="11"/>
        <v>0.47957360015480016</v>
      </c>
    </row>
    <row r="149" spans="1:11" x14ac:dyDescent="0.15">
      <c r="B149" s="29" t="s">
        <v>215</v>
      </c>
      <c r="C149" s="35">
        <f t="shared" si="11"/>
        <v>0.12390001723825884</v>
      </c>
      <c r="D149" s="35" t="e">
        <f t="shared" si="11"/>
        <v>#N/A</v>
      </c>
      <c r="E149" s="35" t="e">
        <f t="shared" si="11"/>
        <v>#N/A</v>
      </c>
      <c r="F149" s="35">
        <f t="shared" si="11"/>
        <v>0.18322591525548351</v>
      </c>
      <c r="G149" s="35">
        <f t="shared" si="11"/>
        <v>5.0390504211522733E-2</v>
      </c>
      <c r="H149" s="35">
        <f t="shared" si="11"/>
        <v>0.11098615881603546</v>
      </c>
      <c r="I149" s="35">
        <f t="shared" si="11"/>
        <v>5.1219750824829158E-2</v>
      </c>
      <c r="J149" s="35">
        <f t="shared" si="11"/>
        <v>0.16506342246860328</v>
      </c>
      <c r="K149" s="35">
        <f t="shared" si="11"/>
        <v>5.9287785500418848E-2</v>
      </c>
    </row>
    <row r="150" spans="1:11" x14ac:dyDescent="0.15">
      <c r="B150" s="29" t="s">
        <v>216</v>
      </c>
      <c r="C150" s="35">
        <f t="shared" si="11"/>
        <v>0.14436798508896023</v>
      </c>
      <c r="D150" s="35" t="e">
        <f t="shared" si="11"/>
        <v>#N/A</v>
      </c>
      <c r="E150" s="35" t="e">
        <f t="shared" si="11"/>
        <v>#DIV/0!</v>
      </c>
      <c r="F150" s="35">
        <f t="shared" si="11"/>
        <v>0.27826854350073688</v>
      </c>
      <c r="G150" s="35">
        <f t="shared" si="11"/>
        <v>4.1242115355625809E-2</v>
      </c>
      <c r="H150" s="35">
        <f t="shared" si="11"/>
        <v>7.9766424163191491E-2</v>
      </c>
      <c r="I150" s="35">
        <f t="shared" si="11"/>
        <v>6.5623684920529501E-2</v>
      </c>
      <c r="J150" s="35">
        <f t="shared" si="11"/>
        <v>0.53905089861679145</v>
      </c>
      <c r="K150" s="35">
        <f t="shared" si="11"/>
        <v>0</v>
      </c>
    </row>
    <row r="151" spans="1:11" x14ac:dyDescent="0.15">
      <c r="B151" s="28"/>
      <c r="C151" s="33"/>
      <c r="D151" s="33"/>
      <c r="E151" s="33"/>
      <c r="F151" s="33"/>
      <c r="G151" s="33"/>
      <c r="H151" s="33"/>
      <c r="I151" s="33"/>
      <c r="J151" s="33"/>
      <c r="K151" s="33"/>
    </row>
    <row r="152" spans="1:11" x14ac:dyDescent="0.15">
      <c r="B152" s="24" t="s">
        <v>183</v>
      </c>
      <c r="C152" s="34" t="str">
        <f t="shared" ref="C152:K152" si="12">C143</f>
        <v>HK</v>
      </c>
      <c r="D152" s="34" t="str">
        <f t="shared" si="12"/>
        <v>TH FWD</v>
      </c>
      <c r="E152" s="34" t="str">
        <f t="shared" si="12"/>
        <v>TH SCB</v>
      </c>
      <c r="F152" s="34" t="str">
        <f t="shared" si="12"/>
        <v>JP</v>
      </c>
      <c r="G152" s="34" t="str">
        <f t="shared" si="12"/>
        <v>ID</v>
      </c>
      <c r="H152" s="34" t="str">
        <f t="shared" si="12"/>
        <v>PH</v>
      </c>
      <c r="I152" s="34" t="str">
        <f t="shared" si="12"/>
        <v>VN</v>
      </c>
      <c r="J152" s="34" t="str">
        <f t="shared" si="12"/>
        <v>SG</v>
      </c>
      <c r="K152" s="34" t="str">
        <f t="shared" si="12"/>
        <v>MY</v>
      </c>
    </row>
    <row r="153" spans="1:11" x14ac:dyDescent="0.15">
      <c r="A153">
        <f>$A$104</f>
        <v>2020</v>
      </c>
      <c r="B153" t="s">
        <v>132</v>
      </c>
      <c r="C153" s="32">
        <f t="shared" ref="C153:K153" si="13">GETPIVOTDATA("Sum of VNB Act USD",$B$3,"Country",C$143,"Years",$A153)</f>
        <v>93.335606598758545</v>
      </c>
      <c r="D153" s="32">
        <f t="shared" si="13"/>
        <v>34.018324218392635</v>
      </c>
      <c r="E153" s="32">
        <f t="shared" si="13"/>
        <v>85.425713459577622</v>
      </c>
      <c r="F153" s="32">
        <f t="shared" si="13"/>
        <v>75.402179721599325</v>
      </c>
      <c r="G153" s="32">
        <f t="shared" si="13"/>
        <v>5.5779707013262509</v>
      </c>
      <c r="H153" s="32">
        <f t="shared" si="13"/>
        <v>16.295376054694842</v>
      </c>
      <c r="I153" s="32">
        <f t="shared" si="13"/>
        <v>13.252403150779688</v>
      </c>
      <c r="J153" s="32">
        <f t="shared" si="13"/>
        <v>2.0678405649597584</v>
      </c>
      <c r="K153" s="32">
        <f t="shared" si="13"/>
        <v>14.156803169096477</v>
      </c>
    </row>
    <row r="154" spans="1:11" x14ac:dyDescent="0.15">
      <c r="A154">
        <f>$A$104</f>
        <v>2020</v>
      </c>
      <c r="B154" s="28" t="s">
        <v>142</v>
      </c>
      <c r="C154" s="33">
        <f t="shared" ref="C154:K154" si="14">GETPIVOTDATA("Sum of VNB Plan USD",$B$3,"Country",C$143,"Period",1,"Quarters",1,"Years",$A154)+GETPIVOTDATA("Sum of VNB Plan USD",$B$3,"Country",C$143,"Period",2,"Quarters",1,"Years",$A154)</f>
        <v>26.099059654607665</v>
      </c>
      <c r="D154" s="33">
        <f t="shared" si="14"/>
        <v>9.5264041720056447</v>
      </c>
      <c r="E154" s="33">
        <f t="shared" si="14"/>
        <v>15.922595007273745</v>
      </c>
      <c r="F154" s="33">
        <f t="shared" si="14"/>
        <v>59.79794326867863</v>
      </c>
      <c r="G154" s="33">
        <f t="shared" si="14"/>
        <v>1.6269226885921924</v>
      </c>
      <c r="H154" s="33">
        <f t="shared" si="14"/>
        <v>4.7730271521741052</v>
      </c>
      <c r="I154" s="33">
        <f t="shared" si="14"/>
        <v>2.007923351753238</v>
      </c>
      <c r="J154" s="33">
        <f t="shared" si="14"/>
        <v>0.61368227918305085</v>
      </c>
      <c r="K154" s="33">
        <f t="shared" si="14"/>
        <v>0.86330105549085268</v>
      </c>
    </row>
    <row r="155" spans="1:11" x14ac:dyDescent="0.15">
      <c r="A155">
        <f>$A$104-1</f>
        <v>2019</v>
      </c>
      <c r="B155" s="28" t="s">
        <v>132</v>
      </c>
      <c r="C155" s="33">
        <f t="shared" ref="C155:K155" si="15">GETPIVOTDATA("Sum of VNB Act USD",$B$3,"Country",C$143,"Period",1,"Quarters",1,"Years",$A155)+GETPIVOTDATA("Sum of VNB Act USD",$B$3,"Country",C$143,"Period",2,"Quarters",1,"Years",$A155)</f>
        <v>27.128630864066348</v>
      </c>
      <c r="D155" s="33">
        <f t="shared" si="15"/>
        <v>8.6874600351046212</v>
      </c>
      <c r="E155" s="33">
        <f t="shared" si="15"/>
        <v>0</v>
      </c>
      <c r="F155" s="33">
        <f t="shared" si="15"/>
        <v>51.512188419428931</v>
      </c>
      <c r="G155" s="33">
        <f t="shared" si="15"/>
        <v>0.92554709817833714</v>
      </c>
      <c r="H155" s="33">
        <f t="shared" si="15"/>
        <v>2.9669806851396299</v>
      </c>
      <c r="I155" s="33">
        <f t="shared" si="15"/>
        <v>1.1775890944319145</v>
      </c>
      <c r="J155" s="33">
        <f t="shared" si="15"/>
        <v>1.2267417997461962</v>
      </c>
      <c r="K155" s="33">
        <f t="shared" si="15"/>
        <v>0</v>
      </c>
    </row>
    <row r="156" spans="1:11" x14ac:dyDescent="0.15">
      <c r="C156" s="32"/>
      <c r="D156" s="32"/>
      <c r="E156" s="32"/>
      <c r="F156" s="32"/>
      <c r="G156" s="32"/>
      <c r="H156" s="32"/>
      <c r="I156" s="32"/>
      <c r="J156" s="32"/>
      <c r="K156" s="32"/>
    </row>
    <row r="157" spans="1:11" x14ac:dyDescent="0.15">
      <c r="B157" s="29" t="s">
        <v>217</v>
      </c>
      <c r="C157" s="35">
        <f>GrpProtection!C152/GrpPerformance!C153</f>
        <v>0.50700998662201002</v>
      </c>
      <c r="D157" s="35">
        <f>GrpProtection!D152/GrpPerformance!D153</f>
        <v>0.46500721233976106</v>
      </c>
      <c r="E157" s="35">
        <f>GrpProtection!E152/GrpPerformance!E153</f>
        <v>0.31272467700603335</v>
      </c>
      <c r="F157" s="35">
        <f>GrpProtection!F152/GrpPerformance!F153</f>
        <v>0.67463404486869749</v>
      </c>
      <c r="G157" s="35">
        <f>GrpProtection!G152/GrpPerformance!G153</f>
        <v>0.34624395085561088</v>
      </c>
      <c r="H157" s="35">
        <f>GrpProtection!H152/GrpPerformance!H153</f>
        <v>0.32573679881502021</v>
      </c>
      <c r="I157" s="35">
        <f>GrpProtection!I152/GrpPerformance!I153</f>
        <v>0.56469436910601789</v>
      </c>
      <c r="J157" s="35">
        <f>GrpProtection!J152/GrpPerformance!J153</f>
        <v>1</v>
      </c>
      <c r="K157" s="35">
        <f>GrpProtection!K152/GrpPerformance!K153</f>
        <v>0.14484129179673469</v>
      </c>
    </row>
    <row r="158" spans="1:11" x14ac:dyDescent="0.15">
      <c r="B158" s="29" t="s">
        <v>218</v>
      </c>
      <c r="C158" s="35">
        <f>GrpProtection!C153/GrpPerformance!C154</f>
        <v>0.46569294662870814</v>
      </c>
      <c r="D158" s="35">
        <f>GrpProtection!D153/GrpPerformance!D154</f>
        <v>0.53232833488561071</v>
      </c>
      <c r="E158" s="35">
        <f>GrpProtection!E153/GrpPerformance!E154</f>
        <v>0.34399223033756204</v>
      </c>
      <c r="F158" s="35">
        <f>GrpProtection!F153/GrpPerformance!F154</f>
        <v>0.45948871613844472</v>
      </c>
      <c r="G158" s="35">
        <f>GrpProtection!G153/GrpPerformance!G154</f>
        <v>0.13573654903801513</v>
      </c>
      <c r="H158" s="35">
        <f>GrpProtection!H153/GrpPerformance!H154</f>
        <v>0.40044716119541601</v>
      </c>
      <c r="I158" s="35">
        <f>GrpProtection!I153/GrpPerformance!I154</f>
        <v>0.54501297093521772</v>
      </c>
      <c r="J158" s="35">
        <f>GrpProtection!J153/GrpPerformance!J154</f>
        <v>1</v>
      </c>
      <c r="K158" s="35">
        <f>GrpProtection!K153/GrpPerformance!K154</f>
        <v>0.76280592459937668</v>
      </c>
    </row>
    <row r="159" spans="1:11" x14ac:dyDescent="0.15">
      <c r="B159" s="29" t="s">
        <v>219</v>
      </c>
      <c r="C159" s="35">
        <f>GrpProtection!C154/GrpPerformance!C155</f>
        <v>0.41173656791556068</v>
      </c>
      <c r="D159" s="35">
        <f>GrpProtection!D154/GrpPerformance!D155</f>
        <v>0.38364034853606488</v>
      </c>
      <c r="E159" s="35" t="e">
        <f>GrpProtection!E154/GrpPerformance!E155</f>
        <v>#DIV/0!</v>
      </c>
      <c r="F159" s="35">
        <f>GrpProtection!F154/GrpPerformance!F155</f>
        <v>0.3734130332810543</v>
      </c>
      <c r="G159" s="35">
        <f>GrpProtection!G154/GrpPerformance!G155</f>
        <v>0.20395742610386014</v>
      </c>
      <c r="H159" s="35">
        <f>GrpProtection!H154/GrpPerformance!H155</f>
        <v>0.27212986609373446</v>
      </c>
      <c r="I159" s="35">
        <f>GrpProtection!I154/GrpPerformance!I155</f>
        <v>0.49445174360762362</v>
      </c>
      <c r="J159" s="35">
        <f>GrpProtection!J154/GrpPerformance!J155</f>
        <v>0.22328892410761669</v>
      </c>
      <c r="K159" s="35" t="e">
        <f>GrpProtection!K154/GrpPerformance!K155</f>
        <v>#DIV/0!</v>
      </c>
    </row>
  </sheetData>
  <phoneticPr fontId="12" type="noConversion"/>
  <pageMargins left="0.7" right="0.7" top="0.75" bottom="0.75" header="0.3" footer="0.3"/>
  <pageSetup orientation="portrait" horizontalDpi="90" verticalDpi="90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30019-8CB7-45FB-B348-14584BC1CBE7}">
  <dimension ref="A3:AP158"/>
  <sheetViews>
    <sheetView zoomScaleNormal="100" workbookViewId="0">
      <pane xSplit="2" ySplit="6" topLeftCell="C112" activePane="bottomRight" state="frozen"/>
      <selection activeCell="AH9" sqref="AH9"/>
      <selection pane="topRight" activeCell="AH9" sqref="AH9"/>
      <selection pane="bottomLeft" activeCell="AH9" sqref="AH9"/>
      <selection pane="bottomRight" activeCell="AH9" sqref="AH9"/>
    </sheetView>
  </sheetViews>
  <sheetFormatPr defaultRowHeight="13.5" x14ac:dyDescent="0.15"/>
  <cols>
    <col min="2" max="2" width="29.125" bestFit="1" customWidth="1"/>
    <col min="3" max="3" width="16.25" bestFit="1" customWidth="1"/>
    <col min="4" max="4" width="12.375" bestFit="1" customWidth="1"/>
    <col min="5" max="5" width="13" bestFit="1" customWidth="1"/>
    <col min="6" max="42" width="12.375" bestFit="1" customWidth="1"/>
  </cols>
  <sheetData>
    <row r="3" spans="2:42" x14ac:dyDescent="0.15">
      <c r="C3" s="5" t="s">
        <v>71</v>
      </c>
    </row>
    <row r="4" spans="2:42" x14ac:dyDescent="0.15">
      <c r="C4" t="s">
        <v>125</v>
      </c>
      <c r="O4" t="s">
        <v>160</v>
      </c>
      <c r="P4" t="s">
        <v>130</v>
      </c>
      <c r="AB4" t="s">
        <v>139</v>
      </c>
      <c r="AC4" t="s">
        <v>315</v>
      </c>
      <c r="AO4" t="s">
        <v>316</v>
      </c>
      <c r="AP4" t="s">
        <v>70</v>
      </c>
    </row>
    <row r="5" spans="2:42" x14ac:dyDescent="0.15">
      <c r="C5" t="s">
        <v>126</v>
      </c>
      <c r="F5" t="s">
        <v>127</v>
      </c>
      <c r="I5" t="s">
        <v>128</v>
      </c>
      <c r="L5" t="s">
        <v>129</v>
      </c>
      <c r="P5" t="s">
        <v>126</v>
      </c>
      <c r="S5" t="s">
        <v>127</v>
      </c>
      <c r="V5" t="s">
        <v>128</v>
      </c>
      <c r="Y5" t="s">
        <v>129</v>
      </c>
      <c r="AC5" t="s">
        <v>126</v>
      </c>
      <c r="AF5" t="s">
        <v>127</v>
      </c>
      <c r="AI5" t="s">
        <v>128</v>
      </c>
      <c r="AL5" t="s">
        <v>129</v>
      </c>
    </row>
    <row r="6" spans="2:42" x14ac:dyDescent="0.15">
      <c r="B6" s="5" t="s">
        <v>69</v>
      </c>
      <c r="C6" s="1" t="s">
        <v>94</v>
      </c>
      <c r="D6" s="1" t="s">
        <v>95</v>
      </c>
      <c r="E6" s="1" t="s">
        <v>96</v>
      </c>
      <c r="F6" s="1" t="s">
        <v>97</v>
      </c>
      <c r="G6" s="1" t="s">
        <v>98</v>
      </c>
      <c r="H6" s="1" t="s">
        <v>99</v>
      </c>
      <c r="I6" s="1" t="s">
        <v>100</v>
      </c>
      <c r="J6" s="1" t="s">
        <v>101</v>
      </c>
      <c r="K6" s="1" t="s">
        <v>102</v>
      </c>
      <c r="L6" s="1" t="s">
        <v>103</v>
      </c>
      <c r="M6" s="1" t="s">
        <v>104</v>
      </c>
      <c r="N6" s="1" t="s">
        <v>105</v>
      </c>
      <c r="P6" s="1" t="s">
        <v>94</v>
      </c>
      <c r="Q6" s="1" t="s">
        <v>95</v>
      </c>
      <c r="R6" s="1" t="s">
        <v>96</v>
      </c>
      <c r="S6" s="1" t="s">
        <v>97</v>
      </c>
      <c r="T6" s="1" t="s">
        <v>98</v>
      </c>
      <c r="U6" s="1" t="s">
        <v>99</v>
      </c>
      <c r="V6" s="1" t="s">
        <v>100</v>
      </c>
      <c r="W6" s="1" t="s">
        <v>101</v>
      </c>
      <c r="X6" s="1" t="s">
        <v>102</v>
      </c>
      <c r="Y6" s="1" t="s">
        <v>103</v>
      </c>
      <c r="Z6" s="1" t="s">
        <v>104</v>
      </c>
      <c r="AA6" s="1" t="s">
        <v>105</v>
      </c>
      <c r="AC6" s="1" t="s">
        <v>94</v>
      </c>
      <c r="AD6" s="1" t="s">
        <v>95</v>
      </c>
      <c r="AE6" s="1" t="s">
        <v>96</v>
      </c>
      <c r="AF6" s="1" t="s">
        <v>97</v>
      </c>
      <c r="AG6" s="1" t="s">
        <v>98</v>
      </c>
      <c r="AH6" s="1" t="s">
        <v>99</v>
      </c>
      <c r="AI6" s="1" t="s">
        <v>100</v>
      </c>
      <c r="AJ6" s="1" t="s">
        <v>101</v>
      </c>
      <c r="AK6" s="1" t="s">
        <v>102</v>
      </c>
      <c r="AL6" s="1" t="s">
        <v>103</v>
      </c>
      <c r="AM6" s="1" t="s">
        <v>104</v>
      </c>
      <c r="AN6" s="1" t="s">
        <v>105</v>
      </c>
    </row>
    <row r="7" spans="2:42" x14ac:dyDescent="0.15">
      <c r="B7" s="6" t="s">
        <v>2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</row>
    <row r="8" spans="2:42" x14ac:dyDescent="0.15">
      <c r="B8" s="7" t="s">
        <v>146</v>
      </c>
      <c r="C8" s="19">
        <v>0</v>
      </c>
      <c r="D8" s="19">
        <v>0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4.8114218266226816</v>
      </c>
      <c r="Q8" s="19">
        <v>3.2972420297539222</v>
      </c>
      <c r="R8" s="19">
        <v>8.0324504493467046</v>
      </c>
      <c r="S8" s="19">
        <v>6.7276557522069727</v>
      </c>
      <c r="T8" s="19">
        <v>10.929554878544961</v>
      </c>
      <c r="U8" s="19">
        <v>10.956574984344472</v>
      </c>
      <c r="V8" s="19">
        <v>6.776281681681068</v>
      </c>
      <c r="W8" s="19">
        <v>9.2913108246679688</v>
      </c>
      <c r="X8" s="19">
        <v>11.940081835372292</v>
      </c>
      <c r="Y8" s="19">
        <v>10.4741073537852</v>
      </c>
      <c r="Z8" s="19">
        <v>11.909341443730794</v>
      </c>
      <c r="AA8" s="19">
        <v>14.005868306478989</v>
      </c>
      <c r="AB8" s="19">
        <v>109.15189136653602</v>
      </c>
      <c r="AC8" s="19">
        <v>7.5009188975302532</v>
      </c>
      <c r="AD8" s="19">
        <v>7.8124203994826544</v>
      </c>
      <c r="AE8" s="19">
        <v>11.970176835204775</v>
      </c>
      <c r="AF8" s="19">
        <v>8.6086564341021994</v>
      </c>
      <c r="AG8" s="19">
        <v>10.113160088903845</v>
      </c>
      <c r="AH8" s="19">
        <v>11.596467610414352</v>
      </c>
      <c r="AI8" s="19">
        <v>9.517750489711716</v>
      </c>
      <c r="AJ8" s="19">
        <v>12.322147496444826</v>
      </c>
      <c r="AK8" s="19">
        <v>12.33139872973943</v>
      </c>
      <c r="AL8" s="19">
        <v>14.816934381444229</v>
      </c>
      <c r="AM8" s="19">
        <v>11.271451603389767</v>
      </c>
      <c r="AN8" s="19">
        <v>16.346786140026786</v>
      </c>
      <c r="AO8" s="19">
        <v>134.20826910639482</v>
      </c>
      <c r="AP8" s="19">
        <v>243.36016047293083</v>
      </c>
    </row>
    <row r="9" spans="2:42" x14ac:dyDescent="0.15">
      <c r="B9" s="7" t="s">
        <v>148</v>
      </c>
      <c r="C9" s="19">
        <v>0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3.4374420531850087</v>
      </c>
      <c r="Q9" s="19">
        <v>2.4265650068575599</v>
      </c>
      <c r="R9" s="19">
        <v>5.9514473288897971</v>
      </c>
      <c r="S9" s="19">
        <v>4.7600304641145854</v>
      </c>
      <c r="T9" s="19">
        <v>8.0439535834048925</v>
      </c>
      <c r="U9" s="19">
        <v>7.965178850218857</v>
      </c>
      <c r="V9" s="19">
        <v>4.8360612433717725</v>
      </c>
      <c r="W9" s="19">
        <v>6.8156230901635357</v>
      </c>
      <c r="X9" s="19">
        <v>8.4480536493376928</v>
      </c>
      <c r="Y9" s="19">
        <v>7.3953203313447267</v>
      </c>
      <c r="Z9" s="19">
        <v>8.478196032210576</v>
      </c>
      <c r="AA9" s="19">
        <v>9.9089513053248961</v>
      </c>
      <c r="AB9" s="19">
        <v>78.466822938423903</v>
      </c>
      <c r="AC9" s="19">
        <v>6.0002774547527915</v>
      </c>
      <c r="AD9" s="19">
        <v>6.1538705400398843</v>
      </c>
      <c r="AE9" s="19">
        <v>9.7179442876203961</v>
      </c>
      <c r="AF9" s="19">
        <v>6.7411906098192995</v>
      </c>
      <c r="AG9" s="19">
        <v>7.9278182772958958</v>
      </c>
      <c r="AH9" s="19">
        <v>9.1926867317400394</v>
      </c>
      <c r="AI9" s="19">
        <v>7.4626823703360223</v>
      </c>
      <c r="AJ9" s="19">
        <v>9.7526824902032967</v>
      </c>
      <c r="AK9" s="19">
        <v>9.753931112929946</v>
      </c>
      <c r="AL9" s="19">
        <v>11.931015572077388</v>
      </c>
      <c r="AM9" s="19">
        <v>8.8177066890833782</v>
      </c>
      <c r="AN9" s="19">
        <v>13.126791253048697</v>
      </c>
      <c r="AO9" s="19">
        <v>106.57859738894703</v>
      </c>
      <c r="AP9" s="19">
        <v>185.04542032737092</v>
      </c>
    </row>
    <row r="10" spans="2:42" x14ac:dyDescent="0.15">
      <c r="B10" s="7" t="s">
        <v>150</v>
      </c>
      <c r="C10" s="19">
        <v>4.3006813022379351</v>
      </c>
      <c r="D10" s="19">
        <v>2.961051421060799</v>
      </c>
      <c r="E10" s="19">
        <v>6.1772232512307612</v>
      </c>
      <c r="F10" s="19">
        <v>3.3732905666407249</v>
      </c>
      <c r="G10" s="19">
        <v>5.7008196832448021</v>
      </c>
      <c r="H10" s="19">
        <v>5.7073315555538855</v>
      </c>
      <c r="I10" s="19">
        <v>3.7577371070496208</v>
      </c>
      <c r="J10" s="19">
        <v>5.9095205277065732</v>
      </c>
      <c r="K10" s="19">
        <v>8.1360744144939865</v>
      </c>
      <c r="L10" s="19">
        <v>8.1471315081529987</v>
      </c>
      <c r="M10" s="19">
        <v>6.5414708100808934</v>
      </c>
      <c r="N10" s="19">
        <v>8.206430779282007</v>
      </c>
      <c r="O10" s="19">
        <v>68.918762926734985</v>
      </c>
      <c r="P10" s="19">
        <v>6.7036241532869578</v>
      </c>
      <c r="Q10" s="19">
        <v>6.4371511770637611</v>
      </c>
      <c r="R10" s="19">
        <v>9.6674727509373692</v>
      </c>
      <c r="S10" s="19">
        <v>5.6929076653311208</v>
      </c>
      <c r="T10" s="19">
        <v>8.6448935000407676</v>
      </c>
      <c r="U10" s="19">
        <v>10.626458130548542</v>
      </c>
      <c r="V10" s="19">
        <v>8.1935699667647661</v>
      </c>
      <c r="W10" s="19">
        <v>8.4425569564899519</v>
      </c>
      <c r="X10" s="19">
        <v>8.2614648007487403</v>
      </c>
      <c r="Y10" s="19">
        <v>8.564806777355777</v>
      </c>
      <c r="Z10" s="19">
        <v>6.6992092848858285</v>
      </c>
      <c r="AA10" s="19">
        <v>12.276922237028039</v>
      </c>
      <c r="AB10" s="19">
        <v>100.21103740048162</v>
      </c>
      <c r="AC10" s="19">
        <v>5.4955139088169656</v>
      </c>
      <c r="AD10" s="19">
        <v>5.1578145373771545</v>
      </c>
      <c r="AE10" s="19">
        <v>7.0366527578670182</v>
      </c>
      <c r="AF10" s="19">
        <v>4.5670761530885615</v>
      </c>
      <c r="AG10" s="19">
        <v>6.3265005288195209</v>
      </c>
      <c r="AH10" s="19">
        <v>9.06598343694173</v>
      </c>
      <c r="AI10" s="19">
        <v>8.9974246825585453</v>
      </c>
      <c r="AJ10" s="19">
        <v>7.7656889125738218</v>
      </c>
      <c r="AK10" s="19">
        <v>0</v>
      </c>
      <c r="AL10" s="19">
        <v>0</v>
      </c>
      <c r="AM10" s="19">
        <v>0</v>
      </c>
      <c r="AN10" s="19">
        <v>0</v>
      </c>
      <c r="AO10" s="19">
        <v>54.412654918043316</v>
      </c>
      <c r="AP10" s="19">
        <v>223.54245524525993</v>
      </c>
    </row>
    <row r="11" spans="2:42" x14ac:dyDescent="0.15">
      <c r="B11" s="7" t="s">
        <v>152</v>
      </c>
      <c r="C11" s="19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9">
        <v>0</v>
      </c>
      <c r="AJ11" s="19">
        <v>0</v>
      </c>
      <c r="AK11" s="19">
        <v>12.122261995522663</v>
      </c>
      <c r="AL11" s="19">
        <v>15.217957999683883</v>
      </c>
      <c r="AM11" s="19">
        <v>20.215061484082966</v>
      </c>
      <c r="AN11" s="19">
        <v>22.901662226570178</v>
      </c>
      <c r="AO11" s="19">
        <v>70.456943705859686</v>
      </c>
      <c r="AP11" s="19">
        <v>70.456943705859686</v>
      </c>
    </row>
    <row r="12" spans="2:42" x14ac:dyDescent="0.15">
      <c r="B12" s="7" t="s">
        <v>154</v>
      </c>
      <c r="C12" s="19">
        <v>3.0628827377614232</v>
      </c>
      <c r="D12" s="19">
        <v>2.3118654413633286</v>
      </c>
      <c r="E12" s="19">
        <v>4.8283676474866315</v>
      </c>
      <c r="F12" s="19">
        <v>2.7456560320346335</v>
      </c>
      <c r="G12" s="19">
        <v>4.5964985699147523</v>
      </c>
      <c r="H12" s="19">
        <v>4.3578239174169582</v>
      </c>
      <c r="I12" s="19">
        <v>3.2397207161902632</v>
      </c>
      <c r="J12" s="19">
        <v>4.792911626948384</v>
      </c>
      <c r="K12" s="19">
        <v>6.7088191076803749</v>
      </c>
      <c r="L12" s="19">
        <v>7.1553730326774154</v>
      </c>
      <c r="M12" s="19">
        <v>5.7613682030128004</v>
      </c>
      <c r="N12" s="19">
        <v>8.8782758093429841</v>
      </c>
      <c r="O12" s="19">
        <v>58.439562841829954</v>
      </c>
      <c r="P12" s="19">
        <v>5.3980083371447023</v>
      </c>
      <c r="Q12" s="19">
        <v>5.7718410270741289</v>
      </c>
      <c r="R12" s="19">
        <v>8.2045941898391774</v>
      </c>
      <c r="S12" s="19">
        <v>4.554525516917967</v>
      </c>
      <c r="T12" s="19">
        <v>6.6587125454024951</v>
      </c>
      <c r="U12" s="19">
        <v>8.2767743201863997</v>
      </c>
      <c r="V12" s="19">
        <v>6.1874981636527231</v>
      </c>
      <c r="W12" s="19">
        <v>6.5445961988499652</v>
      </c>
      <c r="X12" s="19">
        <v>6.9190315790621977</v>
      </c>
      <c r="Y12" s="19">
        <v>5.8901760528203804</v>
      </c>
      <c r="Z12" s="19">
        <v>4.983507404306871</v>
      </c>
      <c r="AA12" s="19">
        <v>14.33824932937306</v>
      </c>
      <c r="AB12" s="19">
        <v>83.727514664630064</v>
      </c>
      <c r="AC12" s="19">
        <v>5.0273720173801104</v>
      </c>
      <c r="AD12" s="19">
        <v>4.6169660575032552</v>
      </c>
      <c r="AE12" s="19">
        <v>6.5345169202478814</v>
      </c>
      <c r="AF12" s="19">
        <v>3.8582301236466074</v>
      </c>
      <c r="AG12" s="19">
        <v>5.4118389344757585</v>
      </c>
      <c r="AH12" s="19">
        <v>8.2462193106426511</v>
      </c>
      <c r="AI12" s="19">
        <v>7.3815528829267594</v>
      </c>
      <c r="AJ12" s="19">
        <v>6.2453884061707345</v>
      </c>
      <c r="AK12" s="19">
        <v>0</v>
      </c>
      <c r="AL12" s="19">
        <v>0</v>
      </c>
      <c r="AM12" s="19">
        <v>0</v>
      </c>
      <c r="AN12" s="19">
        <v>0</v>
      </c>
      <c r="AO12" s="19">
        <v>47.322084652993759</v>
      </c>
      <c r="AP12" s="19">
        <v>189.4891621594538</v>
      </c>
    </row>
    <row r="13" spans="2:42" x14ac:dyDescent="0.15">
      <c r="B13" s="7" t="s">
        <v>156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9">
        <v>0</v>
      </c>
      <c r="AK13" s="19">
        <v>8.3938304516734412</v>
      </c>
      <c r="AL13" s="19">
        <v>10.464230663855677</v>
      </c>
      <c r="AM13" s="19">
        <v>14.059606684516245</v>
      </c>
      <c r="AN13" s="19">
        <v>16.029603465026089</v>
      </c>
      <c r="AO13" s="19">
        <v>48.94727126507145</v>
      </c>
      <c r="AP13" s="19">
        <v>48.94727126507145</v>
      </c>
    </row>
    <row r="14" spans="2:42" x14ac:dyDescent="0.15">
      <c r="B14" s="6" t="s">
        <v>66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</row>
    <row r="15" spans="2:42" x14ac:dyDescent="0.15">
      <c r="B15" s="7" t="s">
        <v>146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0.29668669374389917</v>
      </c>
      <c r="Q15" s="19">
        <v>0.32183890498092443</v>
      </c>
      <c r="R15" s="19">
        <v>0.38325236881043728</v>
      </c>
      <c r="S15" s="19">
        <v>0.45978617291041368</v>
      </c>
      <c r="T15" s="19">
        <v>0.39439126613314335</v>
      </c>
      <c r="U15" s="19">
        <v>0.43074987173839785</v>
      </c>
      <c r="V15" s="19">
        <v>0.47561516761514405</v>
      </c>
      <c r="W15" s="19">
        <v>0.52050953422609703</v>
      </c>
      <c r="X15" s="19">
        <v>0.62715419544833695</v>
      </c>
      <c r="Y15" s="19">
        <v>0.55377497300307266</v>
      </c>
      <c r="Z15" s="19">
        <v>0.64737496106171422</v>
      </c>
      <c r="AA15" s="19">
        <v>0.69702881250145854</v>
      </c>
      <c r="AB15" s="19">
        <v>5.8081629221730395</v>
      </c>
      <c r="AC15" s="19">
        <v>0.33765820869778662</v>
      </c>
      <c r="AD15" s="19">
        <v>0.29545093260785799</v>
      </c>
      <c r="AE15" s="19">
        <v>0.40309181493215734</v>
      </c>
      <c r="AF15" s="19">
        <v>0.88617040352579823</v>
      </c>
      <c r="AG15" s="19">
        <v>0.65420963324958015</v>
      </c>
      <c r="AH15" s="19">
        <v>1.0775833278865226</v>
      </c>
      <c r="AI15" s="19">
        <v>1.0344748532800203</v>
      </c>
      <c r="AJ15" s="19">
        <v>0.8214988667642168</v>
      </c>
      <c r="AK15" s="19">
        <v>1.2646379318002494</v>
      </c>
      <c r="AL15" s="19">
        <v>1.1461219439227839</v>
      </c>
      <c r="AM15" s="19">
        <v>1.2635036403060012</v>
      </c>
      <c r="AN15" s="19">
        <v>1.5243634584028158</v>
      </c>
      <c r="AO15" s="19">
        <v>10.708765015375791</v>
      </c>
      <c r="AP15" s="19">
        <v>16.516927937548832</v>
      </c>
    </row>
    <row r="16" spans="2:42" x14ac:dyDescent="0.15">
      <c r="B16" s="7" t="s">
        <v>148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0.16333628214392223</v>
      </c>
      <c r="Q16" s="19">
        <v>0.1213108297722368</v>
      </c>
      <c r="R16" s="19">
        <v>0.1446170702975407</v>
      </c>
      <c r="S16" s="19">
        <v>0.17076986807410155</v>
      </c>
      <c r="T16" s="19">
        <v>0.14432832184090028</v>
      </c>
      <c r="U16" s="19">
        <v>0.15836310762291883</v>
      </c>
      <c r="V16" s="19">
        <v>0.17409464085647622</v>
      </c>
      <c r="W16" s="19">
        <v>0.19160514583747237</v>
      </c>
      <c r="X16" s="19">
        <v>0.23076434647298066</v>
      </c>
      <c r="Y16" s="19">
        <v>0.20347278528502116</v>
      </c>
      <c r="Z16" s="19">
        <v>0.23958459867724416</v>
      </c>
      <c r="AA16" s="19">
        <v>0.26205683654915807</v>
      </c>
      <c r="AB16" s="19">
        <v>2.2043038334299734</v>
      </c>
      <c r="AC16" s="19">
        <v>0.11777753136037333</v>
      </c>
      <c r="AD16" s="19">
        <v>0.10305533994078019</v>
      </c>
      <c r="AE16" s="19">
        <v>0.14056791922154321</v>
      </c>
      <c r="AF16" s="19">
        <v>0.33938803787798044</v>
      </c>
      <c r="AG16" s="19">
        <v>0.25397389806861792</v>
      </c>
      <c r="AH16" s="19">
        <v>0.41209158951224434</v>
      </c>
      <c r="AI16" s="19">
        <v>0.41741856766458607</v>
      </c>
      <c r="AJ16" s="19">
        <v>0.33115770603818784</v>
      </c>
      <c r="AK16" s="19">
        <v>0.51797043323060821</v>
      </c>
      <c r="AL16" s="19">
        <v>0.46105326229614618</v>
      </c>
      <c r="AM16" s="19">
        <v>0.51193488478266025</v>
      </c>
      <c r="AN16" s="19">
        <v>0.61464248310001657</v>
      </c>
      <c r="AO16" s="19">
        <v>4.2210316530937444</v>
      </c>
      <c r="AP16" s="19">
        <v>6.4253354865237187</v>
      </c>
    </row>
    <row r="17" spans="2:42" x14ac:dyDescent="0.15">
      <c r="B17" s="7" t="s">
        <v>150</v>
      </c>
      <c r="C17" s="19">
        <v>0.1394170234167629</v>
      </c>
      <c r="D17" s="19">
        <v>0.22344508610695421</v>
      </c>
      <c r="E17" s="19">
        <v>0.28729569609458505</v>
      </c>
      <c r="F17" s="19">
        <v>0.161856857232266</v>
      </c>
      <c r="G17" s="19">
        <v>0.35514507100921511</v>
      </c>
      <c r="H17" s="19">
        <v>0.15679438068356782</v>
      </c>
      <c r="I17" s="19">
        <v>0.16838110997457476</v>
      </c>
      <c r="J17" s="19">
        <v>0.29750071770466269</v>
      </c>
      <c r="K17" s="19">
        <v>0.219521736051251</v>
      </c>
      <c r="L17" s="19">
        <v>0.16015848314782008</v>
      </c>
      <c r="M17" s="19">
        <v>0.1920914318707265</v>
      </c>
      <c r="N17" s="19">
        <v>0.47229551003352066</v>
      </c>
      <c r="O17" s="19">
        <v>2.8339031033259068</v>
      </c>
      <c r="P17" s="19">
        <v>0.2631865094898857</v>
      </c>
      <c r="Q17" s="19">
        <v>0.17278068898456816</v>
      </c>
      <c r="R17" s="19">
        <v>0.26203541251799378</v>
      </c>
      <c r="S17" s="19">
        <v>0.18199941518408258</v>
      </c>
      <c r="T17" s="19">
        <v>0.22156073534071222</v>
      </c>
      <c r="U17" s="19">
        <v>0.12343962344971493</v>
      </c>
      <c r="V17" s="19">
        <v>0.16277221173033249</v>
      </c>
      <c r="W17" s="19">
        <v>0.22992034406130221</v>
      </c>
      <c r="X17" s="19">
        <v>0.26639128027902859</v>
      </c>
      <c r="Y17" s="19">
        <v>0.21896459888831055</v>
      </c>
      <c r="Z17" s="19">
        <v>0.23019997938865674</v>
      </c>
      <c r="AA17" s="19">
        <v>0.73054891050004223</v>
      </c>
      <c r="AB17" s="19">
        <v>3.0637997098146301</v>
      </c>
      <c r="AC17" s="19">
        <v>0.56560446791751473</v>
      </c>
      <c r="AD17" s="19">
        <v>0.63277799534688661</v>
      </c>
      <c r="AE17" s="19">
        <v>0.60645673688259027</v>
      </c>
      <c r="AF17" s="19">
        <v>0.38038774134191672</v>
      </c>
      <c r="AG17" s="19">
        <v>0.49326520757867354</v>
      </c>
      <c r="AH17" s="19">
        <v>0.43943849413231845</v>
      </c>
      <c r="AI17" s="19">
        <v>0.55399097612046877</v>
      </c>
      <c r="AJ17" s="19">
        <v>0.59120094844108528</v>
      </c>
      <c r="AK17" s="19">
        <v>0</v>
      </c>
      <c r="AL17" s="19">
        <v>0</v>
      </c>
      <c r="AM17" s="19">
        <v>0</v>
      </c>
      <c r="AN17" s="19">
        <v>0</v>
      </c>
      <c r="AO17" s="19">
        <v>4.2631225677614539</v>
      </c>
      <c r="AP17" s="19">
        <v>10.16082538090199</v>
      </c>
    </row>
    <row r="18" spans="2:42" x14ac:dyDescent="0.15">
      <c r="B18" s="7" t="s">
        <v>152</v>
      </c>
      <c r="C18" s="19">
        <v>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9">
        <v>0</v>
      </c>
      <c r="AK18" s="19">
        <v>1.0901964077355428</v>
      </c>
      <c r="AL18" s="19">
        <v>1.1740498930587704</v>
      </c>
      <c r="AM18" s="19">
        <v>1.1425766653120277</v>
      </c>
      <c r="AN18" s="19">
        <v>1.4413026467264971</v>
      </c>
      <c r="AO18" s="19">
        <v>4.8481256128328383</v>
      </c>
      <c r="AP18" s="19">
        <v>4.8481256128328383</v>
      </c>
    </row>
    <row r="19" spans="2:42" x14ac:dyDescent="0.15">
      <c r="B19" s="7" t="s">
        <v>154</v>
      </c>
      <c r="C19" s="19">
        <v>6.0396273984575359E-2</v>
      </c>
      <c r="D19" s="19">
        <v>8.5892450357310315E-2</v>
      </c>
      <c r="E19" s="19">
        <v>0.1117202491920619</v>
      </c>
      <c r="F19" s="19">
        <v>6.4114124783367324E-2</v>
      </c>
      <c r="G19" s="19">
        <v>0.17596631241951</v>
      </c>
      <c r="H19" s="19">
        <v>7.0240463132211661E-2</v>
      </c>
      <c r="I19" s="19">
        <v>7.7249866200206796E-2</v>
      </c>
      <c r="J19" s="19">
        <v>0.12395416147526447</v>
      </c>
      <c r="K19" s="19">
        <v>7.3676989008155322E-2</v>
      </c>
      <c r="L19" s="19">
        <v>6.855698750915841E-2</v>
      </c>
      <c r="M19" s="19">
        <v>0.10755169654104378</v>
      </c>
      <c r="N19" s="19">
        <v>0.23812946662720605</v>
      </c>
      <c r="O19" s="19">
        <v>1.2574490412300714</v>
      </c>
      <c r="P19" s="19">
        <v>0.13070203119435328</v>
      </c>
      <c r="Q19" s="19">
        <v>5.8070172687997121E-2</v>
      </c>
      <c r="R19" s="19">
        <v>9.4258931806027652E-2</v>
      </c>
      <c r="S19" s="19">
        <v>6.0104816603553511E-2</v>
      </c>
      <c r="T19" s="19">
        <v>8.6642326918961066E-2</v>
      </c>
      <c r="U19" s="19">
        <v>5.0615097094820712E-2</v>
      </c>
      <c r="V19" s="19">
        <v>2.8346030541430315E-2</v>
      </c>
      <c r="W19" s="19">
        <v>9.709561623801348E-2</v>
      </c>
      <c r="X19" s="19">
        <v>0.12718248789909981</v>
      </c>
      <c r="Y19" s="19">
        <v>6.0185329060342525E-2</v>
      </c>
      <c r="Z19" s="19">
        <v>7.1904148770900136E-2</v>
      </c>
      <c r="AA19" s="19">
        <v>0.40863260663261519</v>
      </c>
      <c r="AB19" s="19">
        <v>1.2737395954481148</v>
      </c>
      <c r="AC19" s="19">
        <v>7.4410170793970026E-2</v>
      </c>
      <c r="AD19" s="19">
        <v>0.21183143100330226</v>
      </c>
      <c r="AE19" s="19">
        <v>0.30074154114488738</v>
      </c>
      <c r="AF19" s="19">
        <v>0.25017156825404002</v>
      </c>
      <c r="AG19" s="19">
        <v>0.31735875147542314</v>
      </c>
      <c r="AH19" s="19">
        <v>0.23334907283448392</v>
      </c>
      <c r="AI19" s="19">
        <v>0.27667597058164572</v>
      </c>
      <c r="AJ19" s="19">
        <v>0.26680010729629122</v>
      </c>
      <c r="AK19" s="19">
        <v>0</v>
      </c>
      <c r="AL19" s="19">
        <v>0</v>
      </c>
      <c r="AM19" s="19">
        <v>0</v>
      </c>
      <c r="AN19" s="19">
        <v>0</v>
      </c>
      <c r="AO19" s="19">
        <v>1.9313386133840438</v>
      </c>
      <c r="AP19" s="19">
        <v>4.4625272500622293</v>
      </c>
    </row>
    <row r="20" spans="2:42" x14ac:dyDescent="0.15">
      <c r="B20" s="7" t="s">
        <v>156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9">
        <v>0</v>
      </c>
      <c r="AJ20" s="19">
        <v>0</v>
      </c>
      <c r="AK20" s="19">
        <v>0.39167356579253354</v>
      </c>
      <c r="AL20" s="19">
        <v>0.54611622538521032</v>
      </c>
      <c r="AM20" s="19">
        <v>0.5389395318709771</v>
      </c>
      <c r="AN20" s="19">
        <v>0.6518298897694571</v>
      </c>
      <c r="AO20" s="19">
        <v>2.1285592128181778</v>
      </c>
      <c r="AP20" s="19">
        <v>2.1285592128181778</v>
      </c>
    </row>
    <row r="21" spans="2:42" x14ac:dyDescent="0.15">
      <c r="B21" s="6" t="s">
        <v>65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</row>
    <row r="22" spans="2:42" x14ac:dyDescent="0.15">
      <c r="B22" s="7" t="s">
        <v>146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5.050445956606108</v>
      </c>
      <c r="Q22" s="19">
        <v>6.2174545598848852</v>
      </c>
      <c r="R22" s="19">
        <v>19.341707550198826</v>
      </c>
      <c r="S22" s="19">
        <v>7.2447258045860776</v>
      </c>
      <c r="T22" s="19">
        <v>7.5243480804391547</v>
      </c>
      <c r="U22" s="19">
        <v>9.4204586592640229</v>
      </c>
      <c r="V22" s="19">
        <v>9.3768946837078442</v>
      </c>
      <c r="W22" s="19">
        <v>11.32517293804375</v>
      </c>
      <c r="X22" s="19">
        <v>14.341807516196837</v>
      </c>
      <c r="Y22" s="19">
        <v>16.42559464563357</v>
      </c>
      <c r="Z22" s="19">
        <v>21.218942318280778</v>
      </c>
      <c r="AA22" s="19">
        <v>27.38425437280619</v>
      </c>
      <c r="AB22" s="19">
        <v>154.87180708564804</v>
      </c>
      <c r="AC22" s="19">
        <v>13.91844958848287</v>
      </c>
      <c r="AD22" s="19">
        <v>17.081850664176184</v>
      </c>
      <c r="AE22" s="19">
        <v>20.601008213213703</v>
      </c>
      <c r="AF22" s="19">
        <v>19.343524376606851</v>
      </c>
      <c r="AG22" s="19">
        <v>13.631894858009789</v>
      </c>
      <c r="AH22" s="19">
        <v>15.193380338858073</v>
      </c>
      <c r="AI22" s="19">
        <v>12.694592793277117</v>
      </c>
      <c r="AJ22" s="19">
        <v>15.882849530425588</v>
      </c>
      <c r="AK22" s="19">
        <v>25.015573590389526</v>
      </c>
      <c r="AL22" s="19">
        <v>21.499439612004604</v>
      </c>
      <c r="AM22" s="19">
        <v>21.334485330762011</v>
      </c>
      <c r="AN22" s="19">
        <v>27.243822817901005</v>
      </c>
      <c r="AO22" s="19">
        <v>223.44087171410735</v>
      </c>
      <c r="AP22" s="19">
        <v>378.3126787997553</v>
      </c>
    </row>
    <row r="23" spans="2:42" x14ac:dyDescent="0.15">
      <c r="B23" s="7" t="s">
        <v>148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5.479946855476614</v>
      </c>
      <c r="Q23" s="19">
        <v>6.7346155721774759</v>
      </c>
      <c r="R23" s="19">
        <v>21.952466926215738</v>
      </c>
      <c r="S23" s="19">
        <v>8.1815024048972216</v>
      </c>
      <c r="T23" s="19">
        <v>8.3891129553755235</v>
      </c>
      <c r="U23" s="19">
        <v>10.268217187957912</v>
      </c>
      <c r="V23" s="19">
        <v>6.5987096146225834</v>
      </c>
      <c r="W23" s="19">
        <v>8.1752083700701697</v>
      </c>
      <c r="X23" s="19">
        <v>11.181017540826103</v>
      </c>
      <c r="Y23" s="19">
        <v>12.372106881465799</v>
      </c>
      <c r="Z23" s="19">
        <v>15.556560175388322</v>
      </c>
      <c r="AA23" s="19">
        <v>19.690831070942981</v>
      </c>
      <c r="AB23" s="19">
        <v>134.58029555541646</v>
      </c>
      <c r="AC23" s="19">
        <v>12.194602111109297</v>
      </c>
      <c r="AD23" s="19">
        <v>15.281878069135399</v>
      </c>
      <c r="AE23" s="19">
        <v>18.3544313517292</v>
      </c>
      <c r="AF23" s="19">
        <v>17.380063424942904</v>
      </c>
      <c r="AG23" s="19">
        <v>11.964487771582382</v>
      </c>
      <c r="AH23" s="19">
        <v>13.426904885203916</v>
      </c>
      <c r="AI23" s="19">
        <v>11.30233537132659</v>
      </c>
      <c r="AJ23" s="19">
        <v>13.461566129821549</v>
      </c>
      <c r="AK23" s="19">
        <v>21.31114588187372</v>
      </c>
      <c r="AL23" s="19">
        <v>18.23308006252439</v>
      </c>
      <c r="AM23" s="19">
        <v>18.06944927523427</v>
      </c>
      <c r="AN23" s="19">
        <v>23.168228149925355</v>
      </c>
      <c r="AO23" s="19">
        <v>194.14817248440897</v>
      </c>
      <c r="AP23" s="19">
        <v>328.72846803982543</v>
      </c>
    </row>
    <row r="24" spans="2:42" x14ac:dyDescent="0.15">
      <c r="B24" s="7" t="s">
        <v>150</v>
      </c>
      <c r="C24" s="19">
        <v>3.1796370379199685</v>
      </c>
      <c r="D24" s="19">
        <v>5.3679581156311871</v>
      </c>
      <c r="E24" s="19">
        <v>15.65687744347855</v>
      </c>
      <c r="F24" s="19">
        <v>10.68783570552297</v>
      </c>
      <c r="G24" s="19">
        <v>8.0243679728896211</v>
      </c>
      <c r="H24" s="19">
        <v>9.3788057861004539</v>
      </c>
      <c r="I24" s="19">
        <v>8.0226905501368631</v>
      </c>
      <c r="J24" s="19">
        <v>8.6824326597605808</v>
      </c>
      <c r="K24" s="19">
        <v>8.5959163924807616</v>
      </c>
      <c r="L24" s="19">
        <v>9.4307934039843531</v>
      </c>
      <c r="M24" s="19">
        <v>8.1549997385602495</v>
      </c>
      <c r="N24" s="19">
        <v>8.9333745033889134</v>
      </c>
      <c r="O24" s="19">
        <v>104.11568930985449</v>
      </c>
      <c r="P24" s="19">
        <v>7.5931156237563409</v>
      </c>
      <c r="Q24" s="19">
        <v>9.5042694967593313</v>
      </c>
      <c r="R24" s="19">
        <v>17.444047977619341</v>
      </c>
      <c r="S24" s="19">
        <v>9.1220009149656089</v>
      </c>
      <c r="T24" s="19">
        <v>6.4204786899422173</v>
      </c>
      <c r="U24" s="19">
        <v>6.2489373868420008</v>
      </c>
      <c r="V24" s="19">
        <v>7.9912034417277864</v>
      </c>
      <c r="W24" s="19">
        <v>8.7052972466215959</v>
      </c>
      <c r="X24" s="19">
        <v>8.0302391300475122</v>
      </c>
      <c r="Y24" s="19">
        <v>9.655984362910873</v>
      </c>
      <c r="Z24" s="19">
        <v>8.4489712144805829</v>
      </c>
      <c r="AA24" s="19">
        <v>10.209128587971151</v>
      </c>
      <c r="AB24" s="19">
        <v>109.37367407364434</v>
      </c>
      <c r="AC24" s="19">
        <v>8.4143993621027207</v>
      </c>
      <c r="AD24" s="19">
        <v>9.3022197265342133</v>
      </c>
      <c r="AE24" s="19">
        <v>12.330291957542434</v>
      </c>
      <c r="AF24" s="19">
        <v>9.3947371691583044</v>
      </c>
      <c r="AG24" s="19">
        <v>6.085672702324441</v>
      </c>
      <c r="AH24" s="19">
        <v>8.6918762823851168</v>
      </c>
      <c r="AI24" s="19">
        <v>9.8614072168946709</v>
      </c>
      <c r="AJ24" s="19">
        <v>9.0508980109068613</v>
      </c>
      <c r="AK24" s="19">
        <v>0</v>
      </c>
      <c r="AL24" s="19">
        <v>0</v>
      </c>
      <c r="AM24" s="19">
        <v>0</v>
      </c>
      <c r="AN24" s="19">
        <v>0</v>
      </c>
      <c r="AO24" s="19">
        <v>73.131502427848758</v>
      </c>
      <c r="AP24" s="19">
        <v>286.62086581134764</v>
      </c>
    </row>
    <row r="25" spans="2:42" x14ac:dyDescent="0.15">
      <c r="B25" s="7" t="s">
        <v>152</v>
      </c>
      <c r="C25" s="19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9">
        <v>0</v>
      </c>
      <c r="AJ25" s="19">
        <v>0</v>
      </c>
      <c r="AK25" s="19">
        <v>11.001402240026607</v>
      </c>
      <c r="AL25" s="19">
        <v>10.140276290491514</v>
      </c>
      <c r="AM25" s="19">
        <v>13.436272157297177</v>
      </c>
      <c r="AN25" s="19">
        <v>13.850220289560646</v>
      </c>
      <c r="AO25" s="19">
        <v>48.428170977375942</v>
      </c>
      <c r="AP25" s="19">
        <v>48.428170977375942</v>
      </c>
    </row>
    <row r="26" spans="2:42" x14ac:dyDescent="0.15">
      <c r="B26" s="7" t="s">
        <v>154</v>
      </c>
      <c r="C26" s="19">
        <v>3.6950309274466195</v>
      </c>
      <c r="D26" s="19">
        <v>5.9656361266449682</v>
      </c>
      <c r="E26" s="19">
        <v>18.913793795015383</v>
      </c>
      <c r="F26" s="19">
        <v>12.325112459233658</v>
      </c>
      <c r="G26" s="19">
        <v>8.9333605606033846</v>
      </c>
      <c r="H26" s="19">
        <v>10.640437249505061</v>
      </c>
      <c r="I26" s="19">
        <v>10.369598752241011</v>
      </c>
      <c r="J26" s="19">
        <v>9.7525855517041133</v>
      </c>
      <c r="K26" s="19">
        <v>9.6220284585846745</v>
      </c>
      <c r="L26" s="19">
        <v>9.9715959176458782</v>
      </c>
      <c r="M26" s="19">
        <v>8.3087202636853164</v>
      </c>
      <c r="N26" s="19">
        <v>9.1026759395782619</v>
      </c>
      <c r="O26" s="19">
        <v>117.60057600188834</v>
      </c>
      <c r="P26" s="19">
        <v>9.549353553776788</v>
      </c>
      <c r="Q26" s="19">
        <v>9.6859689748673663</v>
      </c>
      <c r="R26" s="19">
        <v>20.436750468707665</v>
      </c>
      <c r="S26" s="19">
        <v>9.6227413398818999</v>
      </c>
      <c r="T26" s="19">
        <v>6.3826262906439899</v>
      </c>
      <c r="U26" s="19">
        <v>5.9533383130775617</v>
      </c>
      <c r="V26" s="19">
        <v>6.2829096591022919</v>
      </c>
      <c r="W26" s="19">
        <v>6.0391378518240995</v>
      </c>
      <c r="X26" s="19">
        <v>4.9744371503538183</v>
      </c>
      <c r="Y26" s="19">
        <v>6.585202872401009</v>
      </c>
      <c r="Z26" s="19">
        <v>5.8269885494489166</v>
      </c>
      <c r="AA26" s="19">
        <v>7.2801967745569165</v>
      </c>
      <c r="AB26" s="19">
        <v>98.619651798642309</v>
      </c>
      <c r="AC26" s="19">
        <v>5.4563914242635878</v>
      </c>
      <c r="AD26" s="19">
        <v>6.0503955539772321</v>
      </c>
      <c r="AE26" s="19">
        <v>7.9998726606290242</v>
      </c>
      <c r="AF26" s="19">
        <v>6.3173383101738256</v>
      </c>
      <c r="AG26" s="19">
        <v>4.1375074903094697</v>
      </c>
      <c r="AH26" s="19">
        <v>5.7435300268237377</v>
      </c>
      <c r="AI26" s="19">
        <v>8.1216331464358298</v>
      </c>
      <c r="AJ26" s="19">
        <v>7.0422088848863247</v>
      </c>
      <c r="AK26" s="19">
        <v>0</v>
      </c>
      <c r="AL26" s="19">
        <v>0</v>
      </c>
      <c r="AM26" s="19">
        <v>0</v>
      </c>
      <c r="AN26" s="19">
        <v>0</v>
      </c>
      <c r="AO26" s="19">
        <v>50.868877497499028</v>
      </c>
      <c r="AP26" s="19">
        <v>267.08910529802972</v>
      </c>
    </row>
    <row r="27" spans="2:42" x14ac:dyDescent="0.15">
      <c r="B27" s="7" t="s">
        <v>156</v>
      </c>
      <c r="C27" s="19">
        <v>0</v>
      </c>
      <c r="D27" s="19">
        <v>0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9">
        <v>0</v>
      </c>
      <c r="AJ27" s="19">
        <v>0</v>
      </c>
      <c r="AK27" s="19">
        <v>8.5537841597072539</v>
      </c>
      <c r="AL27" s="19">
        <v>8.2695940401697161</v>
      </c>
      <c r="AM27" s="19">
        <v>11.49958674268002</v>
      </c>
      <c r="AN27" s="19">
        <v>12.085412086902352</v>
      </c>
      <c r="AO27" s="19">
        <v>40.408377029459345</v>
      </c>
      <c r="AP27" s="19">
        <v>40.408377029459345</v>
      </c>
    </row>
    <row r="28" spans="2:42" x14ac:dyDescent="0.15">
      <c r="B28" s="6" t="s">
        <v>80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</row>
    <row r="29" spans="2:42" x14ac:dyDescent="0.15">
      <c r="B29" s="7" t="s">
        <v>146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0</v>
      </c>
      <c r="X29" s="19">
        <v>0</v>
      </c>
      <c r="Y29" s="19">
        <v>0</v>
      </c>
      <c r="Z29" s="19">
        <v>0</v>
      </c>
      <c r="AA29" s="19">
        <v>0</v>
      </c>
      <c r="AB29" s="19">
        <v>0</v>
      </c>
      <c r="AC29" s="19">
        <v>0.52427061648885043</v>
      </c>
      <c r="AD29" s="19">
        <v>0.5823895110705245</v>
      </c>
      <c r="AE29" s="19">
        <v>0.7986633565031519</v>
      </c>
      <c r="AF29" s="19">
        <v>0.68634327474509593</v>
      </c>
      <c r="AG29" s="19">
        <v>0.49618007269239078</v>
      </c>
      <c r="AH29" s="19">
        <v>0.73015507434958415</v>
      </c>
      <c r="AI29" s="19">
        <v>0.74838873212211443</v>
      </c>
      <c r="AJ29" s="19">
        <v>0.86303028219168598</v>
      </c>
      <c r="AK29" s="19">
        <v>0.95448610464123529</v>
      </c>
      <c r="AL29" s="19">
        <v>1.0087754952042101</v>
      </c>
      <c r="AM29" s="19">
        <v>1.0652875171614327</v>
      </c>
      <c r="AN29" s="19">
        <v>1.0608183137018052</v>
      </c>
      <c r="AO29" s="19">
        <v>9.5187883508720823</v>
      </c>
      <c r="AP29" s="19">
        <v>9.5187883508720823</v>
      </c>
    </row>
    <row r="30" spans="2:42" x14ac:dyDescent="0.15">
      <c r="B30" s="7" t="s">
        <v>148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19">
        <v>0.31180462968577355</v>
      </c>
      <c r="AD30" s="19">
        <v>0.34672653015554422</v>
      </c>
      <c r="AE30" s="19">
        <v>0.51767456141910684</v>
      </c>
      <c r="AF30" s="19">
        <v>0.45002831148918282</v>
      </c>
      <c r="AG30" s="19">
        <v>0.33517327403188396</v>
      </c>
      <c r="AH30" s="19">
        <v>0.45838363609242916</v>
      </c>
      <c r="AI30" s="19">
        <v>0.46726818011661042</v>
      </c>
      <c r="AJ30" s="19">
        <v>0.52913315137664929</v>
      </c>
      <c r="AK30" s="19">
        <v>0.58062958167908629</v>
      </c>
      <c r="AL30" s="19">
        <v>0.61042644214041519</v>
      </c>
      <c r="AM30" s="19">
        <v>0.64246438445858123</v>
      </c>
      <c r="AN30" s="19">
        <v>0.63544153030179795</v>
      </c>
      <c r="AO30" s="19">
        <v>5.8851542129470609</v>
      </c>
      <c r="AP30" s="19">
        <v>5.8851542129470609</v>
      </c>
    </row>
    <row r="31" spans="2:42" x14ac:dyDescent="0.15">
      <c r="B31" s="7" t="s">
        <v>150</v>
      </c>
      <c r="C31" s="19">
        <v>0</v>
      </c>
      <c r="D31" s="19">
        <v>0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3.5796312517141798E-2</v>
      </c>
      <c r="T31" s="19">
        <v>2.5479243741995925E-2</v>
      </c>
      <c r="U31" s="19">
        <v>2.5533588262013147E-2</v>
      </c>
      <c r="V31" s="19">
        <v>2.4738264741862973E-2</v>
      </c>
      <c r="W31" s="19">
        <v>4.370900196514825E-2</v>
      </c>
      <c r="X31" s="19">
        <v>0.10766094966462962</v>
      </c>
      <c r="Y31" s="19">
        <v>0.20366412446173002</v>
      </c>
      <c r="Z31" s="19">
        <v>0.21090653618830088</v>
      </c>
      <c r="AA31" s="19">
        <v>0.367787127818617</v>
      </c>
      <c r="AB31" s="19">
        <v>1.0452751493614396</v>
      </c>
      <c r="AC31" s="19">
        <v>0.4816848988508986</v>
      </c>
      <c r="AD31" s="19">
        <v>0.55057573840411744</v>
      </c>
      <c r="AE31" s="19">
        <v>0.52443993099307284</v>
      </c>
      <c r="AF31" s="19">
        <v>0.55362637412926374</v>
      </c>
      <c r="AG31" s="19">
        <v>0.5695199470416592</v>
      </c>
      <c r="AH31" s="19">
        <v>0.56955777544897912</v>
      </c>
      <c r="AI31" s="19">
        <v>0.62947340109747152</v>
      </c>
      <c r="AJ31" s="19">
        <v>0.70526046544677812</v>
      </c>
      <c r="AK31" s="19">
        <v>0</v>
      </c>
      <c r="AL31" s="19">
        <v>0</v>
      </c>
      <c r="AM31" s="19">
        <v>0</v>
      </c>
      <c r="AN31" s="19">
        <v>0</v>
      </c>
      <c r="AO31" s="19">
        <v>4.5841385314122407</v>
      </c>
      <c r="AP31" s="19">
        <v>5.6294136807736805</v>
      </c>
    </row>
    <row r="32" spans="2:42" x14ac:dyDescent="0.15">
      <c r="B32" s="7" t="s">
        <v>152</v>
      </c>
      <c r="C32" s="19">
        <v>0</v>
      </c>
      <c r="D32" s="19">
        <v>0</v>
      </c>
      <c r="E32" s="19">
        <v>0</v>
      </c>
      <c r="F32" s="19">
        <v>0</v>
      </c>
      <c r="G32" s="19">
        <v>0</v>
      </c>
      <c r="H32" s="19">
        <v>0</v>
      </c>
      <c r="I32" s="19">
        <v>0</v>
      </c>
      <c r="J32" s="19">
        <v>0</v>
      </c>
      <c r="K32" s="19">
        <v>0</v>
      </c>
      <c r="L32" s="19">
        <v>0</v>
      </c>
      <c r="M32" s="19">
        <v>0</v>
      </c>
      <c r="N32" s="19">
        <v>0</v>
      </c>
      <c r="O32" s="19">
        <v>0</v>
      </c>
      <c r="P32" s="19">
        <v>0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0</v>
      </c>
      <c r="X32" s="19">
        <v>0</v>
      </c>
      <c r="Y32" s="19">
        <v>0</v>
      </c>
      <c r="Z32" s="19">
        <v>0</v>
      </c>
      <c r="AA32" s="19">
        <v>0</v>
      </c>
      <c r="AB32" s="19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9">
        <v>0</v>
      </c>
      <c r="AJ32" s="19">
        <v>0</v>
      </c>
      <c r="AK32" s="19">
        <v>0.80292267800500761</v>
      </c>
      <c r="AL32" s="19">
        <v>0.74764993068605134</v>
      </c>
      <c r="AM32" s="19">
        <v>0.75666523797367047</v>
      </c>
      <c r="AN32" s="19">
        <v>0.77057638703567233</v>
      </c>
      <c r="AO32" s="19">
        <v>3.0778142337004013</v>
      </c>
      <c r="AP32" s="19">
        <v>3.0778142337004013</v>
      </c>
    </row>
    <row r="33" spans="2:42" x14ac:dyDescent="0.15">
      <c r="B33" s="7" t="s">
        <v>154</v>
      </c>
      <c r="C33" s="19">
        <v>0</v>
      </c>
      <c r="D33" s="19">
        <v>0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6.9990879411075124E-3</v>
      </c>
      <c r="T33" s="19">
        <v>3.8653254828349337E-3</v>
      </c>
      <c r="U33" s="19">
        <v>3.9057487041333962E-3</v>
      </c>
      <c r="V33" s="19">
        <v>3.470488359385379E-3</v>
      </c>
      <c r="W33" s="19">
        <v>4.7183970890812554E-3</v>
      </c>
      <c r="X33" s="19">
        <v>6.5084693157788989E-3</v>
      </c>
      <c r="Y33" s="19">
        <v>9.5627851749393832E-3</v>
      </c>
      <c r="Z33" s="19">
        <v>0.10338341161725989</v>
      </c>
      <c r="AA33" s="19">
        <v>0.15574050522590807</v>
      </c>
      <c r="AB33" s="19">
        <v>0.2981542189104287</v>
      </c>
      <c r="AC33" s="19">
        <v>0.22632913579002517</v>
      </c>
      <c r="AD33" s="19">
        <v>0.25552690104531772</v>
      </c>
      <c r="AE33" s="19">
        <v>0.2299523556191756</v>
      </c>
      <c r="AF33" s="19">
        <v>0.25753818222531621</v>
      </c>
      <c r="AG33" s="19">
        <v>0.25238925391925104</v>
      </c>
      <c r="AH33" s="19">
        <v>0.2480006194738027</v>
      </c>
      <c r="AI33" s="19">
        <v>0.26786690448324113</v>
      </c>
      <c r="AJ33" s="19">
        <v>0.3128863061679118</v>
      </c>
      <c r="AK33" s="19">
        <v>0</v>
      </c>
      <c r="AL33" s="19">
        <v>0</v>
      </c>
      <c r="AM33" s="19">
        <v>0</v>
      </c>
      <c r="AN33" s="19">
        <v>0</v>
      </c>
      <c r="AO33" s="19">
        <v>2.0504896587240413</v>
      </c>
      <c r="AP33" s="19">
        <v>2.3486438776344705</v>
      </c>
    </row>
    <row r="34" spans="2:42" x14ac:dyDescent="0.15">
      <c r="B34" s="7" t="s">
        <v>156</v>
      </c>
      <c r="C34" s="19">
        <v>0</v>
      </c>
      <c r="D34" s="19">
        <v>0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19">
        <v>0</v>
      </c>
      <c r="K34" s="19">
        <v>0</v>
      </c>
      <c r="L34" s="19">
        <v>0</v>
      </c>
      <c r="M34" s="19">
        <v>0</v>
      </c>
      <c r="N34" s="19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9">
        <v>0</v>
      </c>
      <c r="AB34" s="19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9">
        <v>0</v>
      </c>
      <c r="AJ34" s="19">
        <v>0</v>
      </c>
      <c r="AK34" s="19">
        <v>0.31938297820283473</v>
      </c>
      <c r="AL34" s="19">
        <v>0.29684992329982751</v>
      </c>
      <c r="AM34" s="19">
        <v>0.30242357964442423</v>
      </c>
      <c r="AN34" s="19">
        <v>0.30772367162124092</v>
      </c>
      <c r="AO34" s="19">
        <v>1.2263801527683273</v>
      </c>
      <c r="AP34" s="19">
        <v>1.2263801527683273</v>
      </c>
    </row>
    <row r="35" spans="2:42" x14ac:dyDescent="0.15">
      <c r="B35" s="6" t="s">
        <v>67</v>
      </c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</row>
    <row r="36" spans="2:42" x14ac:dyDescent="0.15">
      <c r="B36" s="7" t="s">
        <v>146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0.92347900377011261</v>
      </c>
      <c r="Q36" s="19">
        <v>1.0894511383382608</v>
      </c>
      <c r="R36" s="19">
        <v>1.1941129604754646</v>
      </c>
      <c r="S36" s="19">
        <v>1.1220123599656995</v>
      </c>
      <c r="T36" s="19">
        <v>1.2282035155196107</v>
      </c>
      <c r="U36" s="19">
        <v>1.3657528957977441</v>
      </c>
      <c r="V36" s="19">
        <v>1.4507896178119168</v>
      </c>
      <c r="W36" s="19">
        <v>1.5356262175198656</v>
      </c>
      <c r="X36" s="19">
        <v>1.6971603370052244</v>
      </c>
      <c r="Y36" s="19">
        <v>1.8840758338714152</v>
      </c>
      <c r="Z36" s="19">
        <v>2.1393818377493097</v>
      </c>
      <c r="AA36" s="19">
        <v>2.3020144450652302</v>
      </c>
      <c r="AB36" s="19">
        <v>17.932060162889854</v>
      </c>
      <c r="AC36" s="19">
        <v>1.090426478686205</v>
      </c>
      <c r="AD36" s="19">
        <v>1.3128869304557338</v>
      </c>
      <c r="AE36" s="19">
        <v>1.5453562348073557</v>
      </c>
      <c r="AF36" s="19">
        <v>1.3449661875835404</v>
      </c>
      <c r="AG36" s="19">
        <v>1.456580677545513</v>
      </c>
      <c r="AH36" s="19">
        <v>1.8883999442083792</v>
      </c>
      <c r="AI36" s="19">
        <v>1.6965651467884861</v>
      </c>
      <c r="AJ36" s="19">
        <v>1.824563158022185</v>
      </c>
      <c r="AK36" s="19">
        <v>2.1356227356265816</v>
      </c>
      <c r="AL36" s="19">
        <v>1.9414481100666408</v>
      </c>
      <c r="AM36" s="19">
        <v>2.1965996614911609</v>
      </c>
      <c r="AN36" s="19">
        <v>2.5040887274460926</v>
      </c>
      <c r="AO36" s="19">
        <v>20.937503992727873</v>
      </c>
      <c r="AP36" s="19">
        <v>38.869564155617738</v>
      </c>
    </row>
    <row r="37" spans="2:42" x14ac:dyDescent="0.15">
      <c r="B37" s="7" t="s">
        <v>148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0.64935008970425245</v>
      </c>
      <c r="Q37" s="19">
        <v>0.79866841263531696</v>
      </c>
      <c r="R37" s="19">
        <v>0.87143816306943023</v>
      </c>
      <c r="S37" s="19">
        <v>0.92053524016678889</v>
      </c>
      <c r="T37" s="19">
        <v>1.0102528269433926</v>
      </c>
      <c r="U37" s="19">
        <v>1.1242424253314356</v>
      </c>
      <c r="V37" s="19">
        <v>1.315886487382995</v>
      </c>
      <c r="W37" s="19">
        <v>1.3963590587578352</v>
      </c>
      <c r="X37" s="19">
        <v>1.5506121545559035</v>
      </c>
      <c r="Y37" s="19">
        <v>1.7616111811810153</v>
      </c>
      <c r="Z37" s="19">
        <v>2.0083679226901809</v>
      </c>
      <c r="AA37" s="19">
        <v>2.1624927084273251</v>
      </c>
      <c r="AB37" s="19">
        <v>15.569816670845871</v>
      </c>
      <c r="AC37" s="19">
        <v>0.86851502726284446</v>
      </c>
      <c r="AD37" s="19">
        <v>1.0428301461339169</v>
      </c>
      <c r="AE37" s="19">
        <v>1.2291344059018137</v>
      </c>
      <c r="AF37" s="19">
        <v>1.0678095606410627</v>
      </c>
      <c r="AG37" s="19">
        <v>1.1580535208918428</v>
      </c>
      <c r="AH37" s="19">
        <v>1.5043036453270289</v>
      </c>
      <c r="AI37" s="19">
        <v>1.3366983608594534</v>
      </c>
      <c r="AJ37" s="19">
        <v>1.436958575780618</v>
      </c>
      <c r="AK37" s="19">
        <v>1.6877691803644284</v>
      </c>
      <c r="AL37" s="19">
        <v>1.530666612670454</v>
      </c>
      <c r="AM37" s="19">
        <v>1.7324597956367813</v>
      </c>
      <c r="AN37" s="19">
        <v>1.981527922783249</v>
      </c>
      <c r="AO37" s="19">
        <v>16.576726754253496</v>
      </c>
      <c r="AP37" s="19">
        <v>32.146543425099367</v>
      </c>
    </row>
    <row r="38" spans="2:42" x14ac:dyDescent="0.15">
      <c r="B38" s="7" t="s">
        <v>150</v>
      </c>
      <c r="C38" s="19">
        <v>0.49598307360664301</v>
      </c>
      <c r="D38" s="19">
        <v>0.69996435474441254</v>
      </c>
      <c r="E38" s="19">
        <v>0.79031144494217187</v>
      </c>
      <c r="F38" s="19">
        <v>0.60526112272662191</v>
      </c>
      <c r="G38" s="19">
        <v>0.69694239958355131</v>
      </c>
      <c r="H38" s="19">
        <v>0.1597966535299804</v>
      </c>
      <c r="I38" s="19">
        <v>0.70917216187080823</v>
      </c>
      <c r="J38" s="19">
        <v>0.78539889334204993</v>
      </c>
      <c r="K38" s="19">
        <v>0.745591899354902</v>
      </c>
      <c r="L38" s="19">
        <v>0.83755819456794078</v>
      </c>
      <c r="M38" s="19">
        <v>0.93311504373131304</v>
      </c>
      <c r="N38" s="19">
        <v>0.70622073583068901</v>
      </c>
      <c r="O38" s="19">
        <v>8.1653159778310833</v>
      </c>
      <c r="P38" s="19">
        <v>0.56110813128123704</v>
      </c>
      <c r="Q38" s="19">
        <v>0.6891987505939593</v>
      </c>
      <c r="R38" s="19">
        <v>0.8351424723352725</v>
      </c>
      <c r="S38" s="19">
        <v>0.73400501139110896</v>
      </c>
      <c r="T38" s="19">
        <v>0.914206460055486</v>
      </c>
      <c r="U38" s="19">
        <v>1.0475294458091438</v>
      </c>
      <c r="V38" s="19">
        <v>0.93481030914895313</v>
      </c>
      <c r="W38" s="19">
        <v>0.93934574879672605</v>
      </c>
      <c r="X38" s="19">
        <v>1.1710763900057721</v>
      </c>
      <c r="Y38" s="19">
        <v>1.0652869938862219</v>
      </c>
      <c r="Z38" s="19">
        <v>1.208673252274779</v>
      </c>
      <c r="AA38" s="19">
        <v>1.0994438072246941</v>
      </c>
      <c r="AB38" s="19">
        <v>11.199826772803355</v>
      </c>
      <c r="AC38" s="19">
        <v>0.98470056817632778</v>
      </c>
      <c r="AD38" s="19">
        <v>1.1450324131609333</v>
      </c>
      <c r="AE38" s="19">
        <v>0.89099010519428801</v>
      </c>
      <c r="AF38" s="19">
        <v>0.6182590821524393</v>
      </c>
      <c r="AG38" s="19">
        <v>0.805575838041935</v>
      </c>
      <c r="AH38" s="19">
        <v>0.9460939650754715</v>
      </c>
      <c r="AI38" s="19">
        <v>1.0865996765847667</v>
      </c>
      <c r="AJ38" s="19">
        <v>0.84914352187404141</v>
      </c>
      <c r="AK38" s="19">
        <v>0</v>
      </c>
      <c r="AL38" s="19">
        <v>0</v>
      </c>
      <c r="AM38" s="19">
        <v>0</v>
      </c>
      <c r="AN38" s="19">
        <v>0</v>
      </c>
      <c r="AO38" s="19">
        <v>7.3263951702602021</v>
      </c>
      <c r="AP38" s="19">
        <v>26.691537920894643</v>
      </c>
    </row>
    <row r="39" spans="2:42" x14ac:dyDescent="0.15">
      <c r="B39" s="7" t="s">
        <v>152</v>
      </c>
      <c r="C39" s="19">
        <v>0</v>
      </c>
      <c r="D39" s="19">
        <v>0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s="19">
        <v>0</v>
      </c>
      <c r="X39" s="19">
        <v>0</v>
      </c>
      <c r="Y39" s="19">
        <v>0</v>
      </c>
      <c r="Z39" s="19">
        <v>0</v>
      </c>
      <c r="AA39" s="19">
        <v>0</v>
      </c>
      <c r="AB39" s="19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9">
        <v>0</v>
      </c>
      <c r="AK39" s="19">
        <v>1.4816484492477981</v>
      </c>
      <c r="AL39" s="19">
        <v>1.8422929332753937</v>
      </c>
      <c r="AM39" s="19">
        <v>2.1517883221187355</v>
      </c>
      <c r="AN39" s="19">
        <v>2.2910042638528152</v>
      </c>
      <c r="AO39" s="19">
        <v>7.7667339684947425</v>
      </c>
      <c r="AP39" s="19">
        <v>7.7667339684947425</v>
      </c>
    </row>
    <row r="40" spans="2:42" x14ac:dyDescent="0.15">
      <c r="B40" s="7" t="s">
        <v>154</v>
      </c>
      <c r="C40" s="19">
        <v>0.23598692344552782</v>
      </c>
      <c r="D40" s="19">
        <v>0.35781209963127364</v>
      </c>
      <c r="E40" s="19">
        <v>0.49392557885358684</v>
      </c>
      <c r="F40" s="19">
        <v>0.33900296635673199</v>
      </c>
      <c r="G40" s="19">
        <v>0.54264628667275017</v>
      </c>
      <c r="H40" s="19">
        <v>0.23854245800985466</v>
      </c>
      <c r="I40" s="19">
        <v>0.36265660636547775</v>
      </c>
      <c r="J40" s="19">
        <v>0.47572142729246214</v>
      </c>
      <c r="K40" s="19">
        <v>0.46435445169382067</v>
      </c>
      <c r="L40" s="19">
        <v>0.50551770133466112</v>
      </c>
      <c r="M40" s="19">
        <v>0.57916334551865178</v>
      </c>
      <c r="N40" s="19">
        <v>0.61287448952939394</v>
      </c>
      <c r="O40" s="19">
        <v>5.2082043347041926</v>
      </c>
      <c r="P40" s="19">
        <v>0.33752616962150578</v>
      </c>
      <c r="Q40" s="19">
        <v>0.46987788692823829</v>
      </c>
      <c r="R40" s="19">
        <v>0.50430211627475741</v>
      </c>
      <c r="S40" s="19">
        <v>0.46523375155868318</v>
      </c>
      <c r="T40" s="19">
        <v>0.63894372309785152</v>
      </c>
      <c r="U40" s="19">
        <v>0.76429572150561476</v>
      </c>
      <c r="V40" s="19">
        <v>0.57061876643932219</v>
      </c>
      <c r="W40" s="19">
        <v>0.62732732128153057</v>
      </c>
      <c r="X40" s="19">
        <v>0.82032769521996862</v>
      </c>
      <c r="Y40" s="19">
        <v>0.72765971758288783</v>
      </c>
      <c r="Z40" s="19">
        <v>0.84336755404724206</v>
      </c>
      <c r="AA40" s="19">
        <v>0.76431491900904092</v>
      </c>
      <c r="AB40" s="19">
        <v>7.533795342566644</v>
      </c>
      <c r="AC40" s="19">
        <v>0.72318892211826291</v>
      </c>
      <c r="AD40" s="19">
        <v>0.83999473867941443</v>
      </c>
      <c r="AE40" s="19">
        <v>0.65752177383812527</v>
      </c>
      <c r="AF40" s="19">
        <v>0.43456462751118929</v>
      </c>
      <c r="AG40" s="19">
        <v>0.55908558104852069</v>
      </c>
      <c r="AH40" s="19">
        <v>0.73701577809037666</v>
      </c>
      <c r="AI40" s="19">
        <v>0.78220769892445496</v>
      </c>
      <c r="AJ40" s="19">
        <v>0.5744245113328873</v>
      </c>
      <c r="AK40" s="19">
        <v>0</v>
      </c>
      <c r="AL40" s="19">
        <v>0</v>
      </c>
      <c r="AM40" s="19">
        <v>0</v>
      </c>
      <c r="AN40" s="19">
        <v>0</v>
      </c>
      <c r="AO40" s="19">
        <v>5.3080036315432313</v>
      </c>
      <c r="AP40" s="19">
        <v>18.050003308814066</v>
      </c>
    </row>
    <row r="41" spans="2:42" x14ac:dyDescent="0.15">
      <c r="B41" s="7" t="s">
        <v>156</v>
      </c>
      <c r="C41" s="19">
        <v>0</v>
      </c>
      <c r="D41" s="19">
        <v>0</v>
      </c>
      <c r="E41" s="19"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0</v>
      </c>
      <c r="AB41" s="19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9">
        <v>0</v>
      </c>
      <c r="AJ41" s="19">
        <v>0</v>
      </c>
      <c r="AK41" s="19">
        <v>1.1181573260336393</v>
      </c>
      <c r="AL41" s="19">
        <v>1.4044834665056287</v>
      </c>
      <c r="AM41" s="19">
        <v>1.6263398588799332</v>
      </c>
      <c r="AN41" s="19">
        <v>1.7251091042434732</v>
      </c>
      <c r="AO41" s="19">
        <v>5.8740897556626743</v>
      </c>
      <c r="AP41" s="19">
        <v>5.8740897556626743</v>
      </c>
    </row>
    <row r="42" spans="2:42" x14ac:dyDescent="0.15">
      <c r="B42" s="6" t="s">
        <v>79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</row>
    <row r="43" spans="2:42" x14ac:dyDescent="0.15">
      <c r="B43" s="7" t="s">
        <v>146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0.38649762412934074</v>
      </c>
      <c r="Q43" s="19">
        <v>0.3674294162053347</v>
      </c>
      <c r="R43" s="19">
        <v>0.37131640139531963</v>
      </c>
      <c r="S43" s="19">
        <v>0.38246393852793159</v>
      </c>
      <c r="T43" s="19">
        <v>0.40651922704831406</v>
      </c>
      <c r="U43" s="19">
        <v>0.31682537953950685</v>
      </c>
      <c r="V43" s="19">
        <v>0.75353378574948471</v>
      </c>
      <c r="W43" s="19">
        <v>0.76893500409623861</v>
      </c>
      <c r="X43" s="19">
        <v>0.84594116916921303</v>
      </c>
      <c r="Y43" s="19">
        <v>0.84410768171450734</v>
      </c>
      <c r="Z43" s="19">
        <v>0.89287826759523214</v>
      </c>
      <c r="AA43" s="19">
        <v>0.91928037400061702</v>
      </c>
      <c r="AB43" s="19">
        <v>7.2557282691710387</v>
      </c>
      <c r="AC43" s="19">
        <v>0.38955896249431621</v>
      </c>
      <c r="AD43" s="19">
        <v>0.37033972068853527</v>
      </c>
      <c r="AE43" s="19">
        <v>0.37425749358882748</v>
      </c>
      <c r="AF43" s="19">
        <v>0.38549332721013319</v>
      </c>
      <c r="AG43" s="19">
        <v>0.4097391508671645</v>
      </c>
      <c r="AH43" s="19">
        <v>0.31933486376096126</v>
      </c>
      <c r="AI43" s="19">
        <v>0.7271361356063164</v>
      </c>
      <c r="AJ43" s="19">
        <v>0.74199782144452897</v>
      </c>
      <c r="AK43" s="19">
        <v>0.81630632140559123</v>
      </c>
      <c r="AL43" s="19">
        <v>0.81453706432951811</v>
      </c>
      <c r="AM43" s="19">
        <v>0.86159912845885767</v>
      </c>
      <c r="AN43" s="19">
        <v>0.88707632136850756</v>
      </c>
      <c r="AO43" s="19">
        <v>7.0973763112232575</v>
      </c>
      <c r="AP43" s="19">
        <v>14.353104580394296</v>
      </c>
    </row>
    <row r="44" spans="2:42" x14ac:dyDescent="0.15">
      <c r="B44" s="7" t="s">
        <v>148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1.1772938369250616</v>
      </c>
      <c r="Q44" s="19">
        <v>0.24609909738017716</v>
      </c>
      <c r="R44" s="19">
        <v>0.22198099407290015</v>
      </c>
      <c r="S44" s="19">
        <v>0.5648577415564856</v>
      </c>
      <c r="T44" s="19">
        <v>0.17441003316421644</v>
      </c>
      <c r="U44" s="19">
        <v>0.10579032582153813</v>
      </c>
      <c r="V44" s="19">
        <v>0.47094634289372111</v>
      </c>
      <c r="W44" s="19">
        <v>0.13740931069074061</v>
      </c>
      <c r="X44" s="19">
        <v>0.15421826911376033</v>
      </c>
      <c r="Y44" s="19">
        <v>0.19680128289550311</v>
      </c>
      <c r="Z44" s="19">
        <v>0.1490374416632837</v>
      </c>
      <c r="AA44" s="19">
        <v>0.1787899367056825</v>
      </c>
      <c r="AB44" s="19">
        <v>3.77763461288307</v>
      </c>
      <c r="AC44" s="19">
        <v>0.31263303569551482</v>
      </c>
      <c r="AD44" s="19">
        <v>0.30104924348753603</v>
      </c>
      <c r="AE44" s="19">
        <v>0.31101009843009197</v>
      </c>
      <c r="AF44" s="19">
        <v>0.3141893639471649</v>
      </c>
      <c r="AG44" s="19">
        <v>0.33737624932472371</v>
      </c>
      <c r="AH44" s="19">
        <v>0.26036405247025018</v>
      </c>
      <c r="AI44" s="19">
        <v>0.67899943711182231</v>
      </c>
      <c r="AJ44" s="19">
        <v>0.69440614905901776</v>
      </c>
      <c r="AK44" s="19">
        <v>0.75818178334934083</v>
      </c>
      <c r="AL44" s="19">
        <v>0.77590211255243935</v>
      </c>
      <c r="AM44" s="19">
        <v>0.83177256276414291</v>
      </c>
      <c r="AN44" s="19">
        <v>0.83977981049874917</v>
      </c>
      <c r="AO44" s="19">
        <v>6.4156638986907941</v>
      </c>
      <c r="AP44" s="19">
        <v>10.193298511573863</v>
      </c>
    </row>
    <row r="45" spans="2:42" x14ac:dyDescent="0.15">
      <c r="B45" s="7" t="s">
        <v>150</v>
      </c>
      <c r="C45" s="19">
        <v>2.866269515452931</v>
      </c>
      <c r="D45" s="19">
        <v>0.58622133334266158</v>
      </c>
      <c r="E45" s="19">
        <v>-4.6743651677899546E-2</v>
      </c>
      <c r="F45" s="19">
        <v>0.58286688881244753</v>
      </c>
      <c r="G45" s="19">
        <v>0.60104136346356629</v>
      </c>
      <c r="H45" s="19">
        <v>0.13083789402731097</v>
      </c>
      <c r="I45" s="19">
        <v>1.556821650356403</v>
      </c>
      <c r="J45" s="19">
        <v>0.11022227439492793</v>
      </c>
      <c r="K45" s="19">
        <v>0.35505470676786899</v>
      </c>
      <c r="L45" s="19">
        <v>0.44302462450552293</v>
      </c>
      <c r="M45" s="19">
        <v>0.50412846500120767</v>
      </c>
      <c r="N45" s="19">
        <v>0.16506324995359681</v>
      </c>
      <c r="O45" s="19">
        <v>7.8548083144005449</v>
      </c>
      <c r="P45" s="19">
        <v>2.9839045245856699</v>
      </c>
      <c r="Q45" s="19">
        <v>0.40479960358170242</v>
      </c>
      <c r="R45" s="19">
        <v>0.23860681589646432</v>
      </c>
      <c r="S45" s="19">
        <v>2.1449810913792899</v>
      </c>
      <c r="T45" s="19">
        <v>0.61296408623663468</v>
      </c>
      <c r="U45" s="19">
        <v>0.3124875245796721</v>
      </c>
      <c r="V45" s="19">
        <v>2.8983997693285222</v>
      </c>
      <c r="W45" s="19">
        <v>0.71548406133449505</v>
      </c>
      <c r="X45" s="19">
        <v>0.65564537612491236</v>
      </c>
      <c r="Y45" s="19">
        <v>4.6723602002263753</v>
      </c>
      <c r="Z45" s="19">
        <v>0.57641788647730952</v>
      </c>
      <c r="AA45" s="19">
        <v>0.34539801147329785</v>
      </c>
      <c r="AB45" s="19">
        <v>16.561448951224346</v>
      </c>
      <c r="AC45" s="19">
        <v>0.24073218732379231</v>
      </c>
      <c r="AD45" s="19">
        <v>0.3299804079834201</v>
      </c>
      <c r="AE45" s="19">
        <v>0.19235468123966334</v>
      </c>
      <c r="AF45" s="19">
        <v>0.15957214828894933</v>
      </c>
      <c r="AG45" s="19">
        <v>0.34515312216332628</v>
      </c>
      <c r="AH45" s="19">
        <v>0.38212616915504738</v>
      </c>
      <c r="AI45" s="19">
        <v>0.32332317929973631</v>
      </c>
      <c r="AJ45" s="19">
        <v>0.49678688678855043</v>
      </c>
      <c r="AK45" s="19">
        <v>0</v>
      </c>
      <c r="AL45" s="19">
        <v>0</v>
      </c>
      <c r="AM45" s="19">
        <v>0</v>
      </c>
      <c r="AN45" s="19">
        <v>0</v>
      </c>
      <c r="AO45" s="19">
        <v>2.4700287822424851</v>
      </c>
      <c r="AP45" s="19">
        <v>26.88628604786738</v>
      </c>
    </row>
    <row r="46" spans="2:42" x14ac:dyDescent="0.15">
      <c r="B46" s="7" t="s">
        <v>152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0.55902547806243208</v>
      </c>
      <c r="AL46" s="19">
        <v>0.69670845181483021</v>
      </c>
      <c r="AM46" s="19">
        <v>0.7113681176407689</v>
      </c>
      <c r="AN46" s="19">
        <v>0.82110124175133603</v>
      </c>
      <c r="AO46" s="19">
        <v>2.7882032892693673</v>
      </c>
      <c r="AP46" s="19">
        <v>2.7882032892693673</v>
      </c>
    </row>
    <row r="47" spans="2:42" x14ac:dyDescent="0.15">
      <c r="B47" s="7" t="s">
        <v>154</v>
      </c>
      <c r="C47" s="19">
        <v>0.36715952007075359</v>
      </c>
      <c r="D47" s="19">
        <v>0.37077871834237319</v>
      </c>
      <c r="E47" s="19">
        <v>4.9238031913037335E-2</v>
      </c>
      <c r="F47" s="19">
        <v>0.20605255605547931</v>
      </c>
      <c r="G47" s="19">
        <v>0.23491522936971498</v>
      </c>
      <c r="H47" s="19">
        <v>3.870503943235651E-3</v>
      </c>
      <c r="I47" s="19">
        <v>0.67608031287268111</v>
      </c>
      <c r="J47" s="19">
        <v>3.8146937855493189E-2</v>
      </c>
      <c r="K47" s="19">
        <v>0.28118277656874624</v>
      </c>
      <c r="L47" s="19">
        <v>0.24901148565410983</v>
      </c>
      <c r="M47" s="19">
        <v>0.39093552583830543</v>
      </c>
      <c r="N47" s="19">
        <v>0.21143184439223553</v>
      </c>
      <c r="O47" s="19">
        <v>3.0788034428761657</v>
      </c>
      <c r="P47" s="19">
        <v>7.679094285366049E-2</v>
      </c>
      <c r="Q47" s="19">
        <v>0.19712691376950903</v>
      </c>
      <c r="R47" s="19">
        <v>0.15830490691894933</v>
      </c>
      <c r="S47" s="19">
        <v>0.13277230365964282</v>
      </c>
      <c r="T47" s="19">
        <v>0.22739071241044004</v>
      </c>
      <c r="U47" s="19">
        <v>0.1573381577973372</v>
      </c>
      <c r="V47" s="19">
        <v>0.14008581880561954</v>
      </c>
      <c r="W47" s="19">
        <v>0.17712095397358538</v>
      </c>
      <c r="X47" s="19">
        <v>0.28120247131261217</v>
      </c>
      <c r="Y47" s="19">
        <v>0.47745317102664958</v>
      </c>
      <c r="Z47" s="19">
        <v>0.40670718945776735</v>
      </c>
      <c r="AA47" s="19">
        <v>0.37970856553899524</v>
      </c>
      <c r="AB47" s="19">
        <v>2.8120021075247679</v>
      </c>
      <c r="AC47" s="19">
        <v>0.15568065610115658</v>
      </c>
      <c r="AD47" s="19">
        <v>0.24613639290803943</v>
      </c>
      <c r="AE47" s="19">
        <v>5.938498316875826E-2</v>
      </c>
      <c r="AF47" s="19">
        <v>9.6024968697602575E-2</v>
      </c>
      <c r="AG47" s="19">
        <v>0.34302837750493653</v>
      </c>
      <c r="AH47" s="19">
        <v>0.29960148252668395</v>
      </c>
      <c r="AI47" s="19">
        <v>0.27134073908477452</v>
      </c>
      <c r="AJ47" s="19">
        <v>0.59664296496780678</v>
      </c>
      <c r="AK47" s="19">
        <v>0</v>
      </c>
      <c r="AL47" s="19">
        <v>0</v>
      </c>
      <c r="AM47" s="19">
        <v>0</v>
      </c>
      <c r="AN47" s="19">
        <v>0</v>
      </c>
      <c r="AO47" s="19">
        <v>2.0678405649597584</v>
      </c>
      <c r="AP47" s="19">
        <v>7.9586461153606942</v>
      </c>
    </row>
    <row r="48" spans="2:42" x14ac:dyDescent="0.15">
      <c r="B48" s="7" t="s">
        <v>156</v>
      </c>
      <c r="C48" s="19">
        <v>0</v>
      </c>
      <c r="D48" s="19">
        <v>0</v>
      </c>
      <c r="E48" s="19">
        <v>0</v>
      </c>
      <c r="F48" s="19">
        <v>0</v>
      </c>
      <c r="G48" s="19">
        <v>0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9">
        <v>0</v>
      </c>
      <c r="Q48" s="19">
        <v>0</v>
      </c>
      <c r="R48" s="19">
        <v>0</v>
      </c>
      <c r="S48" s="19">
        <v>0</v>
      </c>
      <c r="T48" s="19">
        <v>0</v>
      </c>
      <c r="U48" s="19">
        <v>0</v>
      </c>
      <c r="V48" s="19">
        <v>0</v>
      </c>
      <c r="W48" s="19">
        <v>0</v>
      </c>
      <c r="X48" s="19">
        <v>0</v>
      </c>
      <c r="Y48" s="19">
        <v>0</v>
      </c>
      <c r="Z48" s="19">
        <v>0</v>
      </c>
      <c r="AA48" s="19">
        <v>0</v>
      </c>
      <c r="AB48" s="19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9">
        <v>0</v>
      </c>
      <c r="AJ48" s="19">
        <v>0</v>
      </c>
      <c r="AK48" s="19">
        <v>0.59625077457902487</v>
      </c>
      <c r="AL48" s="19">
        <v>0.69666061124327938</v>
      </c>
      <c r="AM48" s="19">
        <v>0.6800951377326403</v>
      </c>
      <c r="AN48" s="19">
        <v>0.7384805746828571</v>
      </c>
      <c r="AO48" s="19">
        <v>2.7114870982378019</v>
      </c>
      <c r="AP48" s="19">
        <v>2.7114870982378019</v>
      </c>
    </row>
    <row r="49" spans="2:42" x14ac:dyDescent="0.15">
      <c r="B49" s="6" t="s">
        <v>68</v>
      </c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</row>
    <row r="50" spans="2:42" x14ac:dyDescent="0.15">
      <c r="B50" s="7" t="s">
        <v>146</v>
      </c>
      <c r="C50" s="19">
        <v>0</v>
      </c>
      <c r="D50" s="19">
        <v>0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0.54851762216072264</v>
      </c>
      <c r="Q50" s="19">
        <v>0.29675815101074543</v>
      </c>
      <c r="R50" s="19">
        <v>0.68818997396716963</v>
      </c>
      <c r="S50" s="19">
        <v>0.68228184646715317</v>
      </c>
      <c r="T50" s="19">
        <v>0.72963464345758167</v>
      </c>
      <c r="U50" s="19">
        <v>0.95769205586402451</v>
      </c>
      <c r="V50" s="19">
        <v>0.87525009945209653</v>
      </c>
      <c r="W50" s="19">
        <v>0.99215800070778093</v>
      </c>
      <c r="X50" s="19">
        <v>1.1566190044299478</v>
      </c>
      <c r="Y50" s="19">
        <v>1.0590804527823388</v>
      </c>
      <c r="Z50" s="19">
        <v>1.2070617222072295</v>
      </c>
      <c r="AA50" s="19">
        <v>1.3889583085976336</v>
      </c>
      <c r="AB50" s="19">
        <v>10.582201881104425</v>
      </c>
      <c r="AC50" s="19">
        <v>0.95905489489009732</v>
      </c>
      <c r="AD50" s="19">
        <v>1.0106476254718204</v>
      </c>
      <c r="AE50" s="19">
        <v>1.8944723531005794</v>
      </c>
      <c r="AF50" s="19">
        <v>1.1721508186620746</v>
      </c>
      <c r="AG50" s="19">
        <v>1.6448345667188549</v>
      </c>
      <c r="AH50" s="19">
        <v>2.4342884319913485</v>
      </c>
      <c r="AI50" s="19">
        <v>2.3158237483638344</v>
      </c>
      <c r="AJ50" s="19">
        <v>2.5763394880896708</v>
      </c>
      <c r="AK50" s="19">
        <v>3.4031643240087193</v>
      </c>
      <c r="AL50" s="19">
        <v>3.6035292643151173</v>
      </c>
      <c r="AM50" s="19">
        <v>3.8815945544585557</v>
      </c>
      <c r="AN50" s="19">
        <v>4.6876146543498516</v>
      </c>
      <c r="AO50" s="19">
        <v>29.583514724420525</v>
      </c>
      <c r="AP50" s="19">
        <v>40.165716605524949</v>
      </c>
    </row>
    <row r="51" spans="2:42" x14ac:dyDescent="0.15">
      <c r="B51" s="7" t="s">
        <v>148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0.27195434881514519</v>
      </c>
      <c r="Q51" s="19">
        <v>0.1471657411754318</v>
      </c>
      <c r="R51" s="19">
        <v>0.34152695689289397</v>
      </c>
      <c r="S51" s="19">
        <v>0.33934057336157369</v>
      </c>
      <c r="T51" s="19">
        <v>0.3638262427540957</v>
      </c>
      <c r="U51" s="19">
        <v>0.47704391440313143</v>
      </c>
      <c r="V51" s="19">
        <v>0.43740519284468399</v>
      </c>
      <c r="W51" s="19">
        <v>0.4958656910142098</v>
      </c>
      <c r="X51" s="19">
        <v>0.57723149240814475</v>
      </c>
      <c r="Y51" s="19">
        <v>0.52934211377653262</v>
      </c>
      <c r="Z51" s="19">
        <v>0.60241811410089163</v>
      </c>
      <c r="AA51" s="19">
        <v>0.69256616759201062</v>
      </c>
      <c r="AB51" s="19">
        <v>5.2756865491387446</v>
      </c>
      <c r="AC51" s="19">
        <v>0.5333064498695731</v>
      </c>
      <c r="AD51" s="19">
        <v>0.56103782147965919</v>
      </c>
      <c r="AE51" s="19">
        <v>1.0574921568021622</v>
      </c>
      <c r="AF51" s="19">
        <v>0.65739267134701695</v>
      </c>
      <c r="AG51" s="19">
        <v>0.91546535628236758</v>
      </c>
      <c r="AH51" s="19">
        <v>1.3171367953046704</v>
      </c>
      <c r="AI51" s="19">
        <v>1.1652969504912007</v>
      </c>
      <c r="AJ51" s="19">
        <v>1.3324470804649471</v>
      </c>
      <c r="AK51" s="19">
        <v>1.7764655957932491</v>
      </c>
      <c r="AL51" s="19">
        <v>1.8225185246255133</v>
      </c>
      <c r="AM51" s="19">
        <v>1.9736314621008795</v>
      </c>
      <c r="AN51" s="19">
        <v>2.3835973556986829</v>
      </c>
      <c r="AO51" s="19">
        <v>15.495788220259922</v>
      </c>
      <c r="AP51" s="19">
        <v>20.771474769398669</v>
      </c>
    </row>
    <row r="52" spans="2:42" x14ac:dyDescent="0.15">
      <c r="B52" s="7" t="s">
        <v>150</v>
      </c>
      <c r="C52" s="19">
        <v>0.28339490594796823</v>
      </c>
      <c r="D52" s="19">
        <v>0.20207153701506475</v>
      </c>
      <c r="E52" s="19">
        <v>0.52047712719984496</v>
      </c>
      <c r="F52" s="19">
        <v>0.41062929850120883</v>
      </c>
      <c r="G52" s="19">
        <v>0.45362985270895634</v>
      </c>
      <c r="H52" s="19">
        <v>0.74031221770770983</v>
      </c>
      <c r="I52" s="19">
        <v>0.54946809258004858</v>
      </c>
      <c r="J52" s="19">
        <v>0.8084269859317903</v>
      </c>
      <c r="K52" s="19">
        <v>0.78546530973981099</v>
      </c>
      <c r="L52" s="19">
        <v>0.69608103256635745</v>
      </c>
      <c r="M52" s="19">
        <v>0.73705096799204428</v>
      </c>
      <c r="N52" s="19">
        <v>1.4360574493399128</v>
      </c>
      <c r="O52" s="19">
        <v>7.6230647772307165</v>
      </c>
      <c r="P52" s="19">
        <v>0.60334688171517004</v>
      </c>
      <c r="Q52" s="19">
        <v>0.52750387469841264</v>
      </c>
      <c r="R52" s="19">
        <v>1.2451960912003055</v>
      </c>
      <c r="S52" s="19">
        <v>0.75945725831316468</v>
      </c>
      <c r="T52" s="19">
        <v>1.0061910696531113</v>
      </c>
      <c r="U52" s="19">
        <v>1.262710112686636</v>
      </c>
      <c r="V52" s="19">
        <v>1.0062451227979705</v>
      </c>
      <c r="W52" s="19">
        <v>1.2080606156301024</v>
      </c>
      <c r="X52" s="19">
        <v>1.1739945080832173</v>
      </c>
      <c r="Y52" s="19">
        <v>1.1778948861733758</v>
      </c>
      <c r="Z52" s="19">
        <v>1.5363084858520875</v>
      </c>
      <c r="AA52" s="19">
        <v>2.1679377823900685</v>
      </c>
      <c r="AB52" s="19">
        <v>13.674846689193622</v>
      </c>
      <c r="AC52" s="19">
        <v>0.49412084988268562</v>
      </c>
      <c r="AD52" s="19">
        <v>1.0129862841625106</v>
      </c>
      <c r="AE52" s="19">
        <v>1.5812882124662742</v>
      </c>
      <c r="AF52" s="19">
        <v>0.98931772361367776</v>
      </c>
      <c r="AG52" s="19">
        <v>1.8196711898041533</v>
      </c>
      <c r="AH52" s="19">
        <v>2.7386104641089046</v>
      </c>
      <c r="AI52" s="19">
        <v>2.2614387471033801</v>
      </c>
      <c r="AJ52" s="19">
        <v>2.5938748360287329</v>
      </c>
      <c r="AK52" s="19">
        <v>0</v>
      </c>
      <c r="AL52" s="19">
        <v>0</v>
      </c>
      <c r="AM52" s="19">
        <v>0</v>
      </c>
      <c r="AN52" s="19">
        <v>0</v>
      </c>
      <c r="AO52" s="19">
        <v>13.491308307170318</v>
      </c>
      <c r="AP52" s="19">
        <v>34.789219773594652</v>
      </c>
    </row>
    <row r="53" spans="2:42" x14ac:dyDescent="0.15">
      <c r="B53" s="7" t="s">
        <v>152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19">
        <v>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9">
        <v>0</v>
      </c>
      <c r="AJ53" s="19">
        <v>0</v>
      </c>
      <c r="AK53" s="19">
        <v>3.7493216998813739</v>
      </c>
      <c r="AL53" s="19">
        <v>3.7153174416210972</v>
      </c>
      <c r="AM53" s="19">
        <v>4.0712954943480675</v>
      </c>
      <c r="AN53" s="19">
        <v>4.9154361359412828</v>
      </c>
      <c r="AO53" s="19">
        <v>16.451370771791822</v>
      </c>
      <c r="AP53" s="19">
        <v>16.451370771791822</v>
      </c>
    </row>
    <row r="54" spans="2:42" x14ac:dyDescent="0.15">
      <c r="B54" s="7" t="s">
        <v>154</v>
      </c>
      <c r="C54" s="19">
        <v>0.12407346917175704</v>
      </c>
      <c r="D54" s="19">
        <v>9.3045382167897345E-2</v>
      </c>
      <c r="E54" s="19">
        <v>0.25813796496106084</v>
      </c>
      <c r="F54" s="19">
        <v>0.19840975150956996</v>
      </c>
      <c r="G54" s="19">
        <v>0.21497239029072618</v>
      </c>
      <c r="H54" s="19">
        <v>0.33095056589782468</v>
      </c>
      <c r="I54" s="19">
        <v>0.29146445571963786</v>
      </c>
      <c r="J54" s="19">
        <v>0.35994135218193968</v>
      </c>
      <c r="K54" s="19">
        <v>0.36317740713145835</v>
      </c>
      <c r="L54" s="19">
        <v>0.32235731783348398</v>
      </c>
      <c r="M54" s="19">
        <v>0.33955968154304733</v>
      </c>
      <c r="N54" s="19">
        <v>0.73075249169882284</v>
      </c>
      <c r="O54" s="19">
        <v>3.6268422301072256</v>
      </c>
      <c r="P54" s="19">
        <v>0.31924256289964043</v>
      </c>
      <c r="Q54" s="19">
        <v>0.26301841809554216</v>
      </c>
      <c r="R54" s="19">
        <v>0.65303001487581247</v>
      </c>
      <c r="S54" s="19">
        <v>0.40789503878174999</v>
      </c>
      <c r="T54" s="19">
        <v>0.46036831589433302</v>
      </c>
      <c r="U54" s="19">
        <v>0.65099417717848229</v>
      </c>
      <c r="V54" s="19">
        <v>0.62446716431752702</v>
      </c>
      <c r="W54" s="19">
        <v>0.80105576819080171</v>
      </c>
      <c r="X54" s="19">
        <v>0.78815315677893349</v>
      </c>
      <c r="Y54" s="19">
        <v>0.72541046186384506</v>
      </c>
      <c r="Z54" s="19">
        <v>0.8831298093400527</v>
      </c>
      <c r="AA54" s="19">
        <v>1.2059581507444401</v>
      </c>
      <c r="AB54" s="19">
        <v>7.7827230389611604</v>
      </c>
      <c r="AC54" s="19">
        <v>0.30746352245477643</v>
      </c>
      <c r="AD54" s="19">
        <v>0.60027202836500015</v>
      </c>
      <c r="AE54" s="19">
        <v>0.91439788789455789</v>
      </c>
      <c r="AF54" s="19">
        <v>0.55460674407604482</v>
      </c>
      <c r="AG54" s="19">
        <v>0.98549089736678397</v>
      </c>
      <c r="AH54" s="19">
        <v>1.4244351551082783</v>
      </c>
      <c r="AI54" s="19">
        <v>1.2713708602004461</v>
      </c>
      <c r="AJ54" s="19">
        <v>1.4255203409022505</v>
      </c>
      <c r="AK54" s="19">
        <v>0</v>
      </c>
      <c r="AL54" s="19">
        <v>0</v>
      </c>
      <c r="AM54" s="19">
        <v>0</v>
      </c>
      <c r="AN54" s="19">
        <v>0</v>
      </c>
      <c r="AO54" s="19">
        <v>7.4835574363681392</v>
      </c>
      <c r="AP54" s="19">
        <v>18.893122705436522</v>
      </c>
    </row>
    <row r="55" spans="2:42" x14ac:dyDescent="0.15">
      <c r="B55" s="7" t="s">
        <v>156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2.0576216667646641</v>
      </c>
      <c r="AL55" s="19">
        <v>2.1447899258041545</v>
      </c>
      <c r="AM55" s="19">
        <v>2.841275802254839</v>
      </c>
      <c r="AN55" s="19">
        <v>3.3931043606670181</v>
      </c>
      <c r="AO55" s="19">
        <v>10.436791755490676</v>
      </c>
      <c r="AP55" s="19">
        <v>10.436791755490676</v>
      </c>
    </row>
    <row r="56" spans="2:42" x14ac:dyDescent="0.15">
      <c r="B56" s="6" t="s">
        <v>302</v>
      </c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</row>
    <row r="57" spans="2:42" x14ac:dyDescent="0.15">
      <c r="B57" s="7" t="s">
        <v>146</v>
      </c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</row>
    <row r="58" spans="2:42" x14ac:dyDescent="0.15">
      <c r="B58" s="15" t="s">
        <v>45</v>
      </c>
      <c r="C58" s="19">
        <v>0</v>
      </c>
      <c r="D58" s="19">
        <v>0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9">
        <v>5.12067447128564</v>
      </c>
      <c r="Q58" s="19">
        <v>5.114755480908217</v>
      </c>
      <c r="R58" s="19">
        <v>5.9462564983766253</v>
      </c>
      <c r="S58" s="19">
        <v>5.4278943682895378</v>
      </c>
      <c r="T58" s="19">
        <v>5.6705058044320191</v>
      </c>
      <c r="U58" s="19">
        <v>6.2519555457992828</v>
      </c>
      <c r="V58" s="19">
        <v>5.9423498928661749</v>
      </c>
      <c r="W58" s="19">
        <v>6.3980595784420489</v>
      </c>
      <c r="X58" s="19">
        <v>7.6618965426972858</v>
      </c>
      <c r="Y58" s="19">
        <v>7.2603058366405415</v>
      </c>
      <c r="Z58" s="19">
        <v>7.6248438625355375</v>
      </c>
      <c r="AA58" s="19">
        <v>9.3187826969192002</v>
      </c>
      <c r="AB58" s="19">
        <v>77.738280579192107</v>
      </c>
      <c r="AC58" s="19">
        <v>3.7464914942664089</v>
      </c>
      <c r="AD58" s="19">
        <v>4.0452499769304611</v>
      </c>
      <c r="AE58" s="19">
        <v>4.9983442352506211</v>
      </c>
      <c r="AF58" s="19">
        <v>4.428717337377492</v>
      </c>
      <c r="AG58" s="19">
        <v>4.7992507705111764</v>
      </c>
      <c r="AH58" s="19">
        <v>5.7369666532081114</v>
      </c>
      <c r="AI58" s="19">
        <v>5.0509967326047756</v>
      </c>
      <c r="AJ58" s="19">
        <v>5.2840184842163325</v>
      </c>
      <c r="AK58" s="19">
        <v>6.0482080545097947</v>
      </c>
      <c r="AL58" s="19">
        <v>5.8020084869509212</v>
      </c>
      <c r="AM58" s="19">
        <v>6.453526517992497</v>
      </c>
      <c r="AN58" s="19">
        <v>8.9352597340937372</v>
      </c>
      <c r="AO58" s="19">
        <v>65.32903847791232</v>
      </c>
      <c r="AP58" s="19">
        <v>143.06731905710444</v>
      </c>
    </row>
    <row r="59" spans="2:42" x14ac:dyDescent="0.15">
      <c r="B59" s="7" t="s">
        <v>148</v>
      </c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</row>
    <row r="60" spans="2:42" x14ac:dyDescent="0.15">
      <c r="B60" s="15" t="s">
        <v>45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3.9482953755363175</v>
      </c>
      <c r="Q60" s="19">
        <v>3.9551754571979751</v>
      </c>
      <c r="R60" s="19">
        <v>4.6125170042127461</v>
      </c>
      <c r="S60" s="19">
        <v>4.1920587497417428</v>
      </c>
      <c r="T60" s="19">
        <v>4.4021272812105128</v>
      </c>
      <c r="U60" s="19">
        <v>4.8517790938302898</v>
      </c>
      <c r="V60" s="19">
        <v>4.5346958908946737</v>
      </c>
      <c r="W60" s="19">
        <v>4.8765407030090202</v>
      </c>
      <c r="X60" s="19">
        <v>5.8743903585907971</v>
      </c>
      <c r="Y60" s="19">
        <v>5.5381499381681101</v>
      </c>
      <c r="Z60" s="19">
        <v>5.8496847849998597</v>
      </c>
      <c r="AA60" s="19">
        <v>6.555620388077438</v>
      </c>
      <c r="AB60" s="19">
        <v>59.191035025469475</v>
      </c>
      <c r="AC60" s="19">
        <v>2.4054425420373131</v>
      </c>
      <c r="AD60" s="19">
        <v>2.6657323282937866</v>
      </c>
      <c r="AE60" s="19">
        <v>3.3503806323961416</v>
      </c>
      <c r="AF60" s="19">
        <v>3.0524371617445429</v>
      </c>
      <c r="AG60" s="19">
        <v>3.42883782578622</v>
      </c>
      <c r="AH60" s="19">
        <v>4.122666273933028</v>
      </c>
      <c r="AI60" s="19">
        <v>3.6938995738069789</v>
      </c>
      <c r="AJ60" s="19">
        <v>3.8956942198839069</v>
      </c>
      <c r="AK60" s="19">
        <v>4.4658077307081641</v>
      </c>
      <c r="AL60" s="19">
        <v>4.3333686844159267</v>
      </c>
      <c r="AM60" s="19">
        <v>4.7861888782374589</v>
      </c>
      <c r="AN60" s="19">
        <v>6.5724894585521447</v>
      </c>
      <c r="AO60" s="19">
        <v>46.772945309795617</v>
      </c>
      <c r="AP60" s="19">
        <v>105.96398033526508</v>
      </c>
    </row>
    <row r="61" spans="2:42" x14ac:dyDescent="0.15">
      <c r="B61" s="7" t="s">
        <v>150</v>
      </c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</row>
    <row r="62" spans="2:42" x14ac:dyDescent="0.15">
      <c r="B62" s="15" t="s">
        <v>45</v>
      </c>
      <c r="C62" s="19">
        <v>3.1788539880056708</v>
      </c>
      <c r="D62" s="19">
        <v>3.5657766911401336</v>
      </c>
      <c r="E62" s="19">
        <v>4.5183754197906465</v>
      </c>
      <c r="F62" s="19">
        <v>3.3149507025281992</v>
      </c>
      <c r="G62" s="19">
        <v>3.362204487270219</v>
      </c>
      <c r="H62" s="19">
        <v>3.5761067988994868</v>
      </c>
      <c r="I62" s="19">
        <v>3.2623796572506309</v>
      </c>
      <c r="J62" s="19">
        <v>3.8304667894859619</v>
      </c>
      <c r="K62" s="19">
        <v>3.1873818626848687</v>
      </c>
      <c r="L62" s="19">
        <v>2.6333548569766538</v>
      </c>
      <c r="M62" s="19">
        <v>2.6887070192175293</v>
      </c>
      <c r="N62" s="19">
        <v>3.5199538079850443</v>
      </c>
      <c r="O62" s="19">
        <v>40.638512081235049</v>
      </c>
      <c r="P62" s="19">
        <v>2.2335301664509717</v>
      </c>
      <c r="Q62" s="19">
        <v>1.9981828421225318</v>
      </c>
      <c r="R62" s="19">
        <v>2.9908286792605732</v>
      </c>
      <c r="S62" s="19">
        <v>2.0604120518109457</v>
      </c>
      <c r="T62" s="19">
        <v>2.3957346579460808</v>
      </c>
      <c r="U62" s="19">
        <v>2.2788263517718925</v>
      </c>
      <c r="V62" s="19">
        <v>2.3168519402907934</v>
      </c>
      <c r="W62" s="19">
        <v>3.3891492997083246</v>
      </c>
      <c r="X62" s="19">
        <v>2.6498875772183506</v>
      </c>
      <c r="Y62" s="19">
        <v>2.7514501533054898</v>
      </c>
      <c r="Z62" s="19">
        <v>2.5102908363833909</v>
      </c>
      <c r="AA62" s="19">
        <v>3.9521528466485787</v>
      </c>
      <c r="AB62" s="19">
        <v>31.527297402917924</v>
      </c>
      <c r="AC62" s="19">
        <v>2.4613485907337922</v>
      </c>
      <c r="AD62" s="19">
        <v>2.6295101676196619</v>
      </c>
      <c r="AE62" s="19">
        <v>3.4048903280505383</v>
      </c>
      <c r="AF62" s="19">
        <v>2.1246253305799003</v>
      </c>
      <c r="AG62" s="19">
        <v>2.2633424532117612</v>
      </c>
      <c r="AH62" s="19">
        <v>2.8329492272067149</v>
      </c>
      <c r="AI62" s="19">
        <v>2.482432110771938</v>
      </c>
      <c r="AJ62" s="19">
        <v>2.6760189036673547</v>
      </c>
      <c r="AK62" s="19">
        <v>0</v>
      </c>
      <c r="AL62" s="19">
        <v>0</v>
      </c>
      <c r="AM62" s="19">
        <v>0</v>
      </c>
      <c r="AN62" s="19">
        <v>0</v>
      </c>
      <c r="AO62" s="19">
        <v>20.875117111841661</v>
      </c>
      <c r="AP62" s="19">
        <v>93.04092659599462</v>
      </c>
    </row>
    <row r="63" spans="2:42" x14ac:dyDescent="0.15">
      <c r="B63" s="7" t="s">
        <v>152</v>
      </c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</row>
    <row r="64" spans="2:42" x14ac:dyDescent="0.15">
      <c r="B64" s="15" t="s">
        <v>45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0</v>
      </c>
      <c r="AC64" s="19">
        <v>0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9">
        <v>0</v>
      </c>
      <c r="AJ64" s="19">
        <v>0</v>
      </c>
      <c r="AK64" s="19">
        <v>3.4301155291819523</v>
      </c>
      <c r="AL64" s="19">
        <v>3.2509825870681293</v>
      </c>
      <c r="AM64" s="19">
        <v>3.4272585177132093</v>
      </c>
      <c r="AN64" s="19">
        <v>3.5732135775880205</v>
      </c>
      <c r="AO64" s="19">
        <v>13.681570211551312</v>
      </c>
      <c r="AP64" s="19">
        <v>13.681570211551312</v>
      </c>
    </row>
    <row r="65" spans="1:42" x14ac:dyDescent="0.15">
      <c r="B65" s="7" t="s">
        <v>154</v>
      </c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</row>
    <row r="66" spans="1:42" x14ac:dyDescent="0.15">
      <c r="B66" s="15" t="s">
        <v>45</v>
      </c>
      <c r="C66" s="19">
        <v>1.953463461286898</v>
      </c>
      <c r="D66" s="19">
        <v>2.6149561213086381</v>
      </c>
      <c r="E66" s="19">
        <v>3.3060471541283807</v>
      </c>
      <c r="F66" s="19">
        <v>2.360787176854001</v>
      </c>
      <c r="G66" s="19">
        <v>2.5342331167905709</v>
      </c>
      <c r="H66" s="19">
        <v>2.2644312407122702</v>
      </c>
      <c r="I66" s="19">
        <v>1.5686189896854168</v>
      </c>
      <c r="J66" s="19">
        <v>2.6599612934175054</v>
      </c>
      <c r="K66" s="19">
        <v>2.3719140506457674</v>
      </c>
      <c r="L66" s="19">
        <v>1.973326893565458</v>
      </c>
      <c r="M66" s="19">
        <v>2.0174350797117788</v>
      </c>
      <c r="N66" s="19">
        <v>2.5086043839381302</v>
      </c>
      <c r="O66" s="19">
        <v>28.133778962044811</v>
      </c>
      <c r="P66" s="19">
        <v>1.6779122851688368</v>
      </c>
      <c r="Q66" s="19">
        <v>1.6549479105918345</v>
      </c>
      <c r="R66" s="19">
        <v>2.6413640116064472</v>
      </c>
      <c r="S66" s="19">
        <v>1.6306225557351428</v>
      </c>
      <c r="T66" s="19">
        <v>2.0375061540615835</v>
      </c>
      <c r="U66" s="19">
        <v>1.6904265857450225</v>
      </c>
      <c r="V66" s="19">
        <v>1.7354899755701207</v>
      </c>
      <c r="W66" s="19">
        <v>2.1619048437555768</v>
      </c>
      <c r="X66" s="19">
        <v>2.0133118754690553</v>
      </c>
      <c r="Y66" s="19">
        <v>1.6054530684725192</v>
      </c>
      <c r="Z66" s="19">
        <v>1.7732563814360873</v>
      </c>
      <c r="AA66" s="19">
        <v>2.2425809063984614</v>
      </c>
      <c r="AB66" s="19">
        <v>22.864776554010689</v>
      </c>
      <c r="AC66" s="19">
        <v>1.500898213408868</v>
      </c>
      <c r="AD66" s="19">
        <v>1.972002454024121</v>
      </c>
      <c r="AE66" s="19">
        <v>2.5214708907189265</v>
      </c>
      <c r="AF66" s="19">
        <v>1.7447980769235958</v>
      </c>
      <c r="AG66" s="19">
        <v>1.7279592633803371</v>
      </c>
      <c r="AH66" s="19">
        <v>2.1475066312577611</v>
      </c>
      <c r="AI66" s="19">
        <v>2.035165652171167</v>
      </c>
      <c r="AJ66" s="19">
        <v>2.1689649313801653</v>
      </c>
      <c r="AK66" s="19">
        <v>0</v>
      </c>
      <c r="AL66" s="19">
        <v>0</v>
      </c>
      <c r="AM66" s="19">
        <v>0</v>
      </c>
      <c r="AN66" s="19">
        <v>0</v>
      </c>
      <c r="AO66" s="19">
        <v>15.818766113264941</v>
      </c>
      <c r="AP66" s="19">
        <v>66.817321629320432</v>
      </c>
    </row>
    <row r="67" spans="1:42" x14ac:dyDescent="0.15">
      <c r="B67" s="7" t="s">
        <v>156</v>
      </c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</row>
    <row r="68" spans="1:42" x14ac:dyDescent="0.15">
      <c r="B68" s="15" t="s">
        <v>45</v>
      </c>
      <c r="C68" s="19">
        <v>0</v>
      </c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0</v>
      </c>
      <c r="AC68" s="19">
        <v>0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19">
        <v>0</v>
      </c>
      <c r="AJ68" s="19">
        <v>0</v>
      </c>
      <c r="AK68" s="19">
        <v>2.53238016590173</v>
      </c>
      <c r="AL68" s="19">
        <v>2.330177257207585</v>
      </c>
      <c r="AM68" s="19">
        <v>2.4986129817717884</v>
      </c>
      <c r="AN68" s="19">
        <v>2.6582239730267609</v>
      </c>
      <c r="AO68" s="19">
        <v>10.019394377907865</v>
      </c>
      <c r="AP68" s="19">
        <v>10.019394377907865</v>
      </c>
    </row>
    <row r="69" spans="1:42" x14ac:dyDescent="0.15">
      <c r="B69" s="6" t="s">
        <v>304</v>
      </c>
      <c r="C69" s="19">
        <v>0</v>
      </c>
      <c r="D69" s="19">
        <v>0</v>
      </c>
      <c r="E69" s="19">
        <v>0</v>
      </c>
      <c r="F69" s="19">
        <v>0</v>
      </c>
      <c r="G69" s="19">
        <v>0</v>
      </c>
      <c r="H69" s="19">
        <v>0</v>
      </c>
      <c r="I69" s="19">
        <v>0</v>
      </c>
      <c r="J69" s="19">
        <v>0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P69" s="19">
        <v>5.12067447128564</v>
      </c>
      <c r="Q69" s="19">
        <v>5.114755480908217</v>
      </c>
      <c r="R69" s="19">
        <v>5.9462564983766253</v>
      </c>
      <c r="S69" s="19">
        <v>5.4278943682895378</v>
      </c>
      <c r="T69" s="19">
        <v>5.6705058044320191</v>
      </c>
      <c r="U69" s="19">
        <v>6.2519555457992828</v>
      </c>
      <c r="V69" s="19">
        <v>5.9423498928661749</v>
      </c>
      <c r="W69" s="19">
        <v>6.3980595784420489</v>
      </c>
      <c r="X69" s="19">
        <v>7.6618965426972858</v>
      </c>
      <c r="Y69" s="19">
        <v>7.2603058366405415</v>
      </c>
      <c r="Z69" s="19">
        <v>7.6248438625355375</v>
      </c>
      <c r="AA69" s="19">
        <v>9.3187826969192002</v>
      </c>
      <c r="AB69" s="19">
        <v>77.738280579192107</v>
      </c>
      <c r="AC69" s="19">
        <v>3.7464914942664089</v>
      </c>
      <c r="AD69" s="19">
        <v>4.0452499769304611</v>
      </c>
      <c r="AE69" s="19">
        <v>4.9983442352506211</v>
      </c>
      <c r="AF69" s="19">
        <v>4.428717337377492</v>
      </c>
      <c r="AG69" s="19">
        <v>4.7992507705111764</v>
      </c>
      <c r="AH69" s="19">
        <v>5.7369666532081114</v>
      </c>
      <c r="AI69" s="19">
        <v>5.0509967326047756</v>
      </c>
      <c r="AJ69" s="19">
        <v>5.2840184842163325</v>
      </c>
      <c r="AK69" s="19">
        <v>6.0482080545097947</v>
      </c>
      <c r="AL69" s="19">
        <v>5.8020084869509212</v>
      </c>
      <c r="AM69" s="19">
        <v>6.453526517992497</v>
      </c>
      <c r="AN69" s="19">
        <v>8.9352597340937372</v>
      </c>
      <c r="AO69" s="19">
        <v>65.32903847791232</v>
      </c>
      <c r="AP69" s="19">
        <v>143.06731905710444</v>
      </c>
    </row>
    <row r="70" spans="1:42" x14ac:dyDescent="0.15">
      <c r="B70" s="6" t="s">
        <v>314</v>
      </c>
      <c r="C70" s="19">
        <v>0</v>
      </c>
      <c r="D70" s="19">
        <v>0</v>
      </c>
      <c r="E70" s="19">
        <v>0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9">
        <v>3.9482953755363175</v>
      </c>
      <c r="Q70" s="19">
        <v>3.9551754571979751</v>
      </c>
      <c r="R70" s="19">
        <v>4.6125170042127461</v>
      </c>
      <c r="S70" s="19">
        <v>4.1920587497417428</v>
      </c>
      <c r="T70" s="19">
        <v>4.4021272812105128</v>
      </c>
      <c r="U70" s="19">
        <v>4.8517790938302898</v>
      </c>
      <c r="V70" s="19">
        <v>4.5346958908946737</v>
      </c>
      <c r="W70" s="19">
        <v>4.8765407030090202</v>
      </c>
      <c r="X70" s="19">
        <v>5.8743903585907971</v>
      </c>
      <c r="Y70" s="19">
        <v>5.5381499381681101</v>
      </c>
      <c r="Z70" s="19">
        <v>5.8496847849998597</v>
      </c>
      <c r="AA70" s="19">
        <v>6.555620388077438</v>
      </c>
      <c r="AB70" s="19">
        <v>59.191035025469475</v>
      </c>
      <c r="AC70" s="19">
        <v>2.4054425420373131</v>
      </c>
      <c r="AD70" s="19">
        <v>2.6657323282937866</v>
      </c>
      <c r="AE70" s="19">
        <v>3.3503806323961416</v>
      </c>
      <c r="AF70" s="19">
        <v>3.0524371617445429</v>
      </c>
      <c r="AG70" s="19">
        <v>3.42883782578622</v>
      </c>
      <c r="AH70" s="19">
        <v>4.122666273933028</v>
      </c>
      <c r="AI70" s="19">
        <v>3.6938995738069789</v>
      </c>
      <c r="AJ70" s="19">
        <v>3.8956942198839069</v>
      </c>
      <c r="AK70" s="19">
        <v>4.4658077307081641</v>
      </c>
      <c r="AL70" s="19">
        <v>4.3333686844159267</v>
      </c>
      <c r="AM70" s="19">
        <v>4.7861888782374589</v>
      </c>
      <c r="AN70" s="19">
        <v>6.5724894585521447</v>
      </c>
      <c r="AO70" s="19">
        <v>46.772945309795617</v>
      </c>
      <c r="AP70" s="19">
        <v>105.96398033526508</v>
      </c>
    </row>
    <row r="71" spans="1:42" x14ac:dyDescent="0.15">
      <c r="B71" s="6" t="s">
        <v>306</v>
      </c>
      <c r="C71" s="19">
        <v>3.1788539880056708</v>
      </c>
      <c r="D71" s="19">
        <v>3.5657766911401336</v>
      </c>
      <c r="E71" s="19">
        <v>4.5183754197906465</v>
      </c>
      <c r="F71" s="19">
        <v>3.3149507025281992</v>
      </c>
      <c r="G71" s="19">
        <v>3.362204487270219</v>
      </c>
      <c r="H71" s="19">
        <v>3.5761067988994868</v>
      </c>
      <c r="I71" s="19">
        <v>3.2623796572506309</v>
      </c>
      <c r="J71" s="19">
        <v>3.8304667894859619</v>
      </c>
      <c r="K71" s="19">
        <v>3.1873818626848687</v>
      </c>
      <c r="L71" s="19">
        <v>2.6333548569766538</v>
      </c>
      <c r="M71" s="19">
        <v>2.6887070192175293</v>
      </c>
      <c r="N71" s="19">
        <v>3.5199538079850443</v>
      </c>
      <c r="O71" s="19">
        <v>40.638512081235049</v>
      </c>
      <c r="P71" s="19">
        <v>2.2335301664509717</v>
      </c>
      <c r="Q71" s="19">
        <v>1.9981828421225318</v>
      </c>
      <c r="R71" s="19">
        <v>2.9908286792605732</v>
      </c>
      <c r="S71" s="19">
        <v>2.0604120518109457</v>
      </c>
      <c r="T71" s="19">
        <v>2.3957346579460808</v>
      </c>
      <c r="U71" s="19">
        <v>2.2788263517718925</v>
      </c>
      <c r="V71" s="19">
        <v>2.3168519402907934</v>
      </c>
      <c r="W71" s="19">
        <v>3.3891492997083246</v>
      </c>
      <c r="X71" s="19">
        <v>2.6498875772183506</v>
      </c>
      <c r="Y71" s="19">
        <v>2.7514501533054898</v>
      </c>
      <c r="Z71" s="19">
        <v>2.5102908363833909</v>
      </c>
      <c r="AA71" s="19">
        <v>3.9521528466485787</v>
      </c>
      <c r="AB71" s="19">
        <v>31.527297402917924</v>
      </c>
      <c r="AC71" s="19">
        <v>2.4613485907337922</v>
      </c>
      <c r="AD71" s="19">
        <v>2.6295101676196619</v>
      </c>
      <c r="AE71" s="19">
        <v>3.4048903280505383</v>
      </c>
      <c r="AF71" s="19">
        <v>2.1246253305799003</v>
      </c>
      <c r="AG71" s="19">
        <v>2.2633424532117612</v>
      </c>
      <c r="AH71" s="19">
        <v>2.8329492272067149</v>
      </c>
      <c r="AI71" s="19">
        <v>2.482432110771938</v>
      </c>
      <c r="AJ71" s="19">
        <v>2.6760189036673547</v>
      </c>
      <c r="AK71" s="19">
        <v>0</v>
      </c>
      <c r="AL71" s="19">
        <v>0</v>
      </c>
      <c r="AM71" s="19">
        <v>0</v>
      </c>
      <c r="AN71" s="19">
        <v>0</v>
      </c>
      <c r="AO71" s="19">
        <v>20.875117111841661</v>
      </c>
      <c r="AP71" s="19">
        <v>93.04092659599462</v>
      </c>
    </row>
    <row r="72" spans="1:42" x14ac:dyDescent="0.15">
      <c r="B72" s="6" t="s">
        <v>309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0</v>
      </c>
      <c r="AI72" s="19">
        <v>0</v>
      </c>
      <c r="AJ72" s="19">
        <v>0</v>
      </c>
      <c r="AK72" s="19">
        <v>3.4301155291819523</v>
      </c>
      <c r="AL72" s="19">
        <v>3.2509825870681293</v>
      </c>
      <c r="AM72" s="19">
        <v>3.4272585177132093</v>
      </c>
      <c r="AN72" s="19">
        <v>3.5732135775880205</v>
      </c>
      <c r="AO72" s="19">
        <v>13.681570211551312</v>
      </c>
      <c r="AP72" s="19">
        <v>13.681570211551312</v>
      </c>
    </row>
    <row r="73" spans="1:42" x14ac:dyDescent="0.15">
      <c r="B73" s="6" t="s">
        <v>307</v>
      </c>
      <c r="C73" s="19">
        <v>1.953463461286898</v>
      </c>
      <c r="D73" s="19">
        <v>2.6149561213086381</v>
      </c>
      <c r="E73" s="19">
        <v>3.3060471541283807</v>
      </c>
      <c r="F73" s="19">
        <v>2.360787176854001</v>
      </c>
      <c r="G73" s="19">
        <v>2.5342331167905709</v>
      </c>
      <c r="H73" s="19">
        <v>2.2644312407122702</v>
      </c>
      <c r="I73" s="19">
        <v>1.5686189896854168</v>
      </c>
      <c r="J73" s="19">
        <v>2.6599612934175054</v>
      </c>
      <c r="K73" s="19">
        <v>2.3719140506457674</v>
      </c>
      <c r="L73" s="19">
        <v>1.973326893565458</v>
      </c>
      <c r="M73" s="19">
        <v>2.0174350797117788</v>
      </c>
      <c r="N73" s="19">
        <v>2.5086043839381302</v>
      </c>
      <c r="O73" s="19">
        <v>28.133778962044811</v>
      </c>
      <c r="P73" s="19">
        <v>1.6779122851688368</v>
      </c>
      <c r="Q73" s="19">
        <v>1.6549479105918345</v>
      </c>
      <c r="R73" s="19">
        <v>2.6413640116064472</v>
      </c>
      <c r="S73" s="19">
        <v>1.6306225557351428</v>
      </c>
      <c r="T73" s="19">
        <v>2.0375061540615835</v>
      </c>
      <c r="U73" s="19">
        <v>1.6904265857450225</v>
      </c>
      <c r="V73" s="19">
        <v>1.7354899755701207</v>
      </c>
      <c r="W73" s="19">
        <v>2.1619048437555768</v>
      </c>
      <c r="X73" s="19">
        <v>2.0133118754690553</v>
      </c>
      <c r="Y73" s="19">
        <v>1.6054530684725192</v>
      </c>
      <c r="Z73" s="19">
        <v>1.7732563814360873</v>
      </c>
      <c r="AA73" s="19">
        <v>2.2425809063984614</v>
      </c>
      <c r="AB73" s="19">
        <v>22.864776554010689</v>
      </c>
      <c r="AC73" s="19">
        <v>1.500898213408868</v>
      </c>
      <c r="AD73" s="19">
        <v>1.972002454024121</v>
      </c>
      <c r="AE73" s="19">
        <v>2.5214708907189265</v>
      </c>
      <c r="AF73" s="19">
        <v>1.7447980769235958</v>
      </c>
      <c r="AG73" s="19">
        <v>1.7279592633803371</v>
      </c>
      <c r="AH73" s="19">
        <v>2.1475066312577611</v>
      </c>
      <c r="AI73" s="19">
        <v>2.035165652171167</v>
      </c>
      <c r="AJ73" s="19">
        <v>2.1689649313801653</v>
      </c>
      <c r="AK73" s="19">
        <v>0</v>
      </c>
      <c r="AL73" s="19">
        <v>0</v>
      </c>
      <c r="AM73" s="19">
        <v>0</v>
      </c>
      <c r="AN73" s="19">
        <v>0</v>
      </c>
      <c r="AO73" s="19">
        <v>15.818766113264941</v>
      </c>
      <c r="AP73" s="19">
        <v>66.817321629320432</v>
      </c>
    </row>
    <row r="74" spans="1:42" x14ac:dyDescent="0.15">
      <c r="A74">
        <v>2018</v>
      </c>
      <c r="B74" s="6" t="s">
        <v>308</v>
      </c>
      <c r="C74" s="19">
        <v>0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19">
        <v>0</v>
      </c>
      <c r="AJ74" s="19">
        <v>0</v>
      </c>
      <c r="AK74" s="19">
        <v>2.53238016590173</v>
      </c>
      <c r="AL74" s="19">
        <v>2.330177257207585</v>
      </c>
      <c r="AM74" s="19">
        <v>2.4986129817717884</v>
      </c>
      <c r="AN74" s="19">
        <v>2.6582239730267609</v>
      </c>
      <c r="AO74" s="19">
        <v>10.019394377907865</v>
      </c>
      <c r="AP74" s="19">
        <v>10.019394377907865</v>
      </c>
    </row>
    <row r="75" spans="1:42" x14ac:dyDescent="0.15">
      <c r="A75">
        <v>2019</v>
      </c>
      <c r="B75" s="6" t="s">
        <v>301</v>
      </c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</row>
    <row r="76" spans="1:42" x14ac:dyDescent="0.15">
      <c r="A76">
        <v>2019</v>
      </c>
      <c r="B76" s="7" t="s">
        <v>146</v>
      </c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</row>
    <row r="77" spans="1:42" x14ac:dyDescent="0.15">
      <c r="A77">
        <v>2019</v>
      </c>
      <c r="B77" s="15" t="s">
        <v>45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>
        <v>4.4227399074059761</v>
      </c>
      <c r="AD77" s="19">
        <v>4.2990438916724116</v>
      </c>
      <c r="AE77" s="19">
        <v>5.5332958689384162</v>
      </c>
      <c r="AF77" s="19">
        <v>3.9872025308553463</v>
      </c>
      <c r="AG77" s="19">
        <v>4.4696636492168773</v>
      </c>
      <c r="AH77" s="19">
        <v>5.1109083165124547</v>
      </c>
      <c r="AI77" s="19">
        <v>3.8259186264205951</v>
      </c>
      <c r="AJ77" s="19">
        <v>4.6531681511185496</v>
      </c>
      <c r="AK77" s="19">
        <v>5.0360498601098049</v>
      </c>
      <c r="AL77" s="19">
        <v>4.3535254076219765</v>
      </c>
      <c r="AM77" s="19">
        <v>4.9261327027934305</v>
      </c>
      <c r="AN77" s="19">
        <v>3.5840244516133479</v>
      </c>
      <c r="AO77" s="19">
        <v>54.201673364279181</v>
      </c>
      <c r="AP77" s="19">
        <v>54.201673364279181</v>
      </c>
    </row>
    <row r="78" spans="1:42" x14ac:dyDescent="0.15">
      <c r="A78">
        <v>2019</v>
      </c>
      <c r="B78" s="7" t="s">
        <v>148</v>
      </c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</row>
    <row r="79" spans="1:42" x14ac:dyDescent="0.15">
      <c r="A79">
        <v>2019</v>
      </c>
      <c r="B79" s="15" t="s">
        <v>45</v>
      </c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>
        <v>2.7525102275290152</v>
      </c>
      <c r="AD79" s="19">
        <v>2.7247387417848108</v>
      </c>
      <c r="AE79" s="19">
        <v>3.2971451438611852</v>
      </c>
      <c r="AF79" s="19">
        <v>2.6738307243579791</v>
      </c>
      <c r="AG79" s="19">
        <v>2.9197052298837325</v>
      </c>
      <c r="AH79" s="19">
        <v>3.2963470436079367</v>
      </c>
      <c r="AI79" s="19">
        <v>2.5969125782189724</v>
      </c>
      <c r="AJ79" s="19">
        <v>3.1228259025478131</v>
      </c>
      <c r="AK79" s="19">
        <v>3.1899973283770966</v>
      </c>
      <c r="AL79" s="19">
        <v>2.8640929623471094</v>
      </c>
      <c r="AM79" s="19">
        <v>3.0880271620513375</v>
      </c>
      <c r="AN79" s="19">
        <v>2.5604464820218178</v>
      </c>
      <c r="AO79" s="19">
        <v>35.086579526588807</v>
      </c>
      <c r="AP79" s="19">
        <v>35.086579526588807</v>
      </c>
    </row>
    <row r="80" spans="1:42" x14ac:dyDescent="0.15">
      <c r="B80" s="7" t="s">
        <v>150</v>
      </c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</row>
    <row r="81" spans="2:42" x14ac:dyDescent="0.15">
      <c r="B81" s="15" t="s">
        <v>45</v>
      </c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>
        <v>6.0766994140908563</v>
      </c>
      <c r="AD81" s="19">
        <v>5.868338255578843</v>
      </c>
      <c r="AE81" s="19">
        <v>6.2881342501732576</v>
      </c>
      <c r="AF81" s="19">
        <v>2.1656242423456935</v>
      </c>
      <c r="AG81" s="19">
        <v>4.0870981057999716</v>
      </c>
      <c r="AH81" s="19">
        <v>6.5262260147507529</v>
      </c>
      <c r="AI81" s="19">
        <v>5.0350879398375508</v>
      </c>
      <c r="AJ81" s="19">
        <v>5.6397113697428507</v>
      </c>
      <c r="AK81" s="19">
        <v>0</v>
      </c>
      <c r="AL81" s="19">
        <v>0</v>
      </c>
      <c r="AM81" s="19">
        <v>0</v>
      </c>
      <c r="AN81" s="19">
        <v>0</v>
      </c>
      <c r="AO81" s="19">
        <v>41.686919592319775</v>
      </c>
      <c r="AP81" s="19">
        <v>41.686919592319775</v>
      </c>
    </row>
    <row r="82" spans="2:42" x14ac:dyDescent="0.15">
      <c r="B82" s="7" t="s">
        <v>152</v>
      </c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</row>
    <row r="83" spans="2:42" x14ac:dyDescent="0.15">
      <c r="B83" s="15" t="s">
        <v>45</v>
      </c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19">
        <v>0</v>
      </c>
      <c r="AJ83" s="19">
        <v>0</v>
      </c>
      <c r="AK83" s="19">
        <v>0</v>
      </c>
      <c r="AL83" s="19">
        <v>0</v>
      </c>
      <c r="AM83" s="19">
        <v>0</v>
      </c>
      <c r="AN83" s="19">
        <v>0</v>
      </c>
      <c r="AO83" s="19">
        <v>0</v>
      </c>
      <c r="AP83" s="19">
        <v>0</v>
      </c>
    </row>
    <row r="84" spans="2:42" x14ac:dyDescent="0.15">
      <c r="B84" s="7" t="s">
        <v>154</v>
      </c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</row>
    <row r="85" spans="2:42" x14ac:dyDescent="0.15">
      <c r="B85" s="15" t="s">
        <v>45</v>
      </c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>
        <v>2.806710688441425</v>
      </c>
      <c r="AD85" s="19">
        <v>3.1941158112013461</v>
      </c>
      <c r="AE85" s="19">
        <v>3.4707539180776772</v>
      </c>
      <c r="AF85" s="19">
        <v>2.0620491068460982</v>
      </c>
      <c r="AG85" s="19">
        <v>3.1113706954111575</v>
      </c>
      <c r="AH85" s="19">
        <v>5.1211750483464922</v>
      </c>
      <c r="AI85" s="19">
        <v>3.2352547084559693</v>
      </c>
      <c r="AJ85" s="19">
        <v>3.713298672876201</v>
      </c>
      <c r="AK85" s="19">
        <v>0</v>
      </c>
      <c r="AL85" s="19">
        <v>0</v>
      </c>
      <c r="AM85" s="19">
        <v>0</v>
      </c>
      <c r="AN85" s="19">
        <v>0</v>
      </c>
      <c r="AO85" s="19">
        <v>26.714728649656365</v>
      </c>
      <c r="AP85" s="19">
        <v>26.714728649656365</v>
      </c>
    </row>
    <row r="86" spans="2:42" x14ac:dyDescent="0.15">
      <c r="B86" s="7" t="s">
        <v>156</v>
      </c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</row>
    <row r="87" spans="2:42" x14ac:dyDescent="0.15">
      <c r="B87" s="15" t="s">
        <v>45</v>
      </c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9">
        <v>0</v>
      </c>
      <c r="AJ87" s="19">
        <v>0</v>
      </c>
      <c r="AK87" s="19">
        <v>0</v>
      </c>
      <c r="AL87" s="19">
        <v>0</v>
      </c>
      <c r="AM87" s="19">
        <v>0</v>
      </c>
      <c r="AN87" s="19">
        <v>0</v>
      </c>
      <c r="AO87" s="19">
        <v>0</v>
      </c>
      <c r="AP87" s="19">
        <v>0</v>
      </c>
    </row>
    <row r="88" spans="2:42" x14ac:dyDescent="0.15">
      <c r="B88" s="6" t="s">
        <v>327</v>
      </c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>
        <v>4.4227399074059761</v>
      </c>
      <c r="AD88" s="19">
        <v>4.2990438916724116</v>
      </c>
      <c r="AE88" s="19">
        <v>5.5332958689384162</v>
      </c>
      <c r="AF88" s="19">
        <v>3.9872025308553463</v>
      </c>
      <c r="AG88" s="19">
        <v>4.4696636492168773</v>
      </c>
      <c r="AH88" s="19">
        <v>5.1109083165124547</v>
      </c>
      <c r="AI88" s="19">
        <v>3.8259186264205951</v>
      </c>
      <c r="AJ88" s="19">
        <v>4.6531681511185496</v>
      </c>
      <c r="AK88" s="19">
        <v>5.0360498601098049</v>
      </c>
      <c r="AL88" s="19">
        <v>4.3535254076219765</v>
      </c>
      <c r="AM88" s="19">
        <v>4.9261327027934305</v>
      </c>
      <c r="AN88" s="19">
        <v>3.5840244516133479</v>
      </c>
      <c r="AO88" s="19">
        <v>54.201673364279181</v>
      </c>
      <c r="AP88" s="19">
        <v>54.201673364279181</v>
      </c>
    </row>
    <row r="89" spans="2:42" x14ac:dyDescent="0.15">
      <c r="B89" s="6" t="s">
        <v>328</v>
      </c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>
        <v>2.7525102275290152</v>
      </c>
      <c r="AD89" s="19">
        <v>2.7247387417848108</v>
      </c>
      <c r="AE89" s="19">
        <v>3.2971451438611852</v>
      </c>
      <c r="AF89" s="19">
        <v>2.6738307243579791</v>
      </c>
      <c r="AG89" s="19">
        <v>2.9197052298837325</v>
      </c>
      <c r="AH89" s="19">
        <v>3.2963470436079367</v>
      </c>
      <c r="AI89" s="19">
        <v>2.5969125782189724</v>
      </c>
      <c r="AJ89" s="19">
        <v>3.1228259025478131</v>
      </c>
      <c r="AK89" s="19">
        <v>3.1899973283770966</v>
      </c>
      <c r="AL89" s="19">
        <v>2.8640929623471094</v>
      </c>
      <c r="AM89" s="19">
        <v>3.0880271620513375</v>
      </c>
      <c r="AN89" s="19">
        <v>2.5604464820218178</v>
      </c>
      <c r="AO89" s="19">
        <v>35.086579526588807</v>
      </c>
      <c r="AP89" s="19">
        <v>35.086579526588807</v>
      </c>
    </row>
    <row r="90" spans="2:42" x14ac:dyDescent="0.15">
      <c r="B90" s="6" t="s">
        <v>319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>
        <v>6.0766994140908563</v>
      </c>
      <c r="AD90" s="19">
        <v>5.868338255578843</v>
      </c>
      <c r="AE90" s="19">
        <v>6.2881342501732576</v>
      </c>
      <c r="AF90" s="19">
        <v>2.1656242423456935</v>
      </c>
      <c r="AG90" s="19">
        <v>4.0870981057999716</v>
      </c>
      <c r="AH90" s="19">
        <v>6.5262260147507529</v>
      </c>
      <c r="AI90" s="19">
        <v>5.0350879398375508</v>
      </c>
      <c r="AJ90" s="19">
        <v>5.6397113697428507</v>
      </c>
      <c r="AK90" s="19">
        <v>0</v>
      </c>
      <c r="AL90" s="19">
        <v>0</v>
      </c>
      <c r="AM90" s="19">
        <v>0</v>
      </c>
      <c r="AN90" s="19">
        <v>0</v>
      </c>
      <c r="AO90" s="19">
        <v>41.686919592319775</v>
      </c>
      <c r="AP90" s="19">
        <v>41.686919592319775</v>
      </c>
    </row>
    <row r="91" spans="2:42" x14ac:dyDescent="0.15">
      <c r="B91" s="6" t="s">
        <v>322</v>
      </c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9">
        <v>0</v>
      </c>
      <c r="AJ91" s="19">
        <v>0</v>
      </c>
      <c r="AK91" s="19">
        <v>0</v>
      </c>
      <c r="AL91" s="19">
        <v>0</v>
      </c>
      <c r="AM91" s="19">
        <v>0</v>
      </c>
      <c r="AN91" s="19">
        <v>0</v>
      </c>
      <c r="AO91" s="19">
        <v>0</v>
      </c>
      <c r="AP91" s="19">
        <v>0</v>
      </c>
    </row>
    <row r="92" spans="2:42" x14ac:dyDescent="0.15">
      <c r="B92" s="6" t="s">
        <v>320</v>
      </c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>
        <v>2.806710688441425</v>
      </c>
      <c r="AD92" s="19">
        <v>3.1941158112013461</v>
      </c>
      <c r="AE92" s="19">
        <v>3.4707539180776772</v>
      </c>
      <c r="AF92" s="19">
        <v>2.0620491068460982</v>
      </c>
      <c r="AG92" s="19">
        <v>3.1113706954111575</v>
      </c>
      <c r="AH92" s="19">
        <v>5.1211750483464922</v>
      </c>
      <c r="AI92" s="19">
        <v>3.2352547084559693</v>
      </c>
      <c r="AJ92" s="19">
        <v>3.713298672876201</v>
      </c>
      <c r="AK92" s="19">
        <v>0</v>
      </c>
      <c r="AL92" s="19">
        <v>0</v>
      </c>
      <c r="AM92" s="19">
        <v>0</v>
      </c>
      <c r="AN92" s="19">
        <v>0</v>
      </c>
      <c r="AO92" s="19">
        <v>26.714728649656365</v>
      </c>
      <c r="AP92" s="19">
        <v>26.714728649656365</v>
      </c>
    </row>
    <row r="93" spans="2:42" x14ac:dyDescent="0.15">
      <c r="B93" s="6" t="s">
        <v>321</v>
      </c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9">
        <v>0</v>
      </c>
      <c r="AJ93" s="19">
        <v>0</v>
      </c>
      <c r="AK93" s="19">
        <v>0</v>
      </c>
      <c r="AL93" s="19">
        <v>0</v>
      </c>
      <c r="AM93" s="19">
        <v>0</v>
      </c>
      <c r="AN93" s="19">
        <v>0</v>
      </c>
      <c r="AO93" s="19">
        <v>0</v>
      </c>
      <c r="AP93" s="19">
        <v>0</v>
      </c>
    </row>
    <row r="94" spans="2:42" x14ac:dyDescent="0.15">
      <c r="B94" s="6" t="s">
        <v>147</v>
      </c>
      <c r="C94" s="19">
        <v>0</v>
      </c>
      <c r="D94" s="19">
        <v>0</v>
      </c>
      <c r="E94" s="19">
        <v>0</v>
      </c>
      <c r="F94" s="19">
        <v>0</v>
      </c>
      <c r="G94" s="19">
        <v>0</v>
      </c>
      <c r="H94" s="19">
        <v>0</v>
      </c>
      <c r="I94" s="19">
        <v>0</v>
      </c>
      <c r="J94" s="19">
        <v>0</v>
      </c>
      <c r="K94" s="19">
        <v>0</v>
      </c>
      <c r="L94" s="19">
        <v>0</v>
      </c>
      <c r="M94" s="19">
        <v>0</v>
      </c>
      <c r="N94" s="19">
        <v>0</v>
      </c>
      <c r="O94" s="19">
        <v>0</v>
      </c>
      <c r="P94" s="19">
        <v>17.137723198318504</v>
      </c>
      <c r="Q94" s="19">
        <v>16.704929681082291</v>
      </c>
      <c r="R94" s="19">
        <v>35.95728620257055</v>
      </c>
      <c r="S94" s="19">
        <v>22.046820242953785</v>
      </c>
      <c r="T94" s="19">
        <v>26.883157415574782</v>
      </c>
      <c r="U94" s="19">
        <v>29.70000939234745</v>
      </c>
      <c r="V94" s="19">
        <v>25.65071492888373</v>
      </c>
      <c r="W94" s="19">
        <v>30.831772097703752</v>
      </c>
      <c r="X94" s="19">
        <v>38.27066060031914</v>
      </c>
      <c r="Y94" s="19">
        <v>38.501046777430645</v>
      </c>
      <c r="Z94" s="19">
        <v>45.639824413160589</v>
      </c>
      <c r="AA94" s="19">
        <v>56.016187316369326</v>
      </c>
      <c r="AB94" s="19">
        <v>383.34013226671453</v>
      </c>
      <c r="AC94" s="19">
        <v>32.889569048942761</v>
      </c>
      <c r="AD94" s="19">
        <v>36.810279652556183</v>
      </c>
      <c r="AE94" s="19">
        <v>48.118666405539599</v>
      </c>
      <c r="AF94" s="19">
        <v>40.843224690668535</v>
      </c>
      <c r="AG94" s="19">
        <v>37.675513467715191</v>
      </c>
      <c r="AH94" s="19">
        <v>44.087484561189797</v>
      </c>
      <c r="AI94" s="19">
        <v>37.611647258174976</v>
      </c>
      <c r="AJ94" s="19">
        <v>44.969613278717588</v>
      </c>
      <c r="AK94" s="19">
        <v>57.005447652230934</v>
      </c>
      <c r="AL94" s="19">
        <v>54.986319765860003</v>
      </c>
      <c r="AM94" s="19">
        <v>53.254180656813723</v>
      </c>
      <c r="AN94" s="19">
        <v>66.773854618903954</v>
      </c>
      <c r="AO94" s="19">
        <v>555.02580105731329</v>
      </c>
      <c r="AP94" s="19">
        <v>938.36593332402765</v>
      </c>
    </row>
    <row r="95" spans="2:42" x14ac:dyDescent="0.15">
      <c r="B95" s="6" t="s">
        <v>149</v>
      </c>
      <c r="C95" s="19">
        <v>0</v>
      </c>
      <c r="D95" s="19">
        <v>0</v>
      </c>
      <c r="E95" s="19"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0</v>
      </c>
      <c r="O95" s="19">
        <v>0</v>
      </c>
      <c r="P95" s="19">
        <v>15.127618841786322</v>
      </c>
      <c r="Q95" s="19">
        <v>14.429600117196173</v>
      </c>
      <c r="R95" s="19">
        <v>34.095994443651051</v>
      </c>
      <c r="S95" s="19">
        <v>19.1290950419125</v>
      </c>
      <c r="T95" s="19">
        <v>22.528011244693538</v>
      </c>
      <c r="U95" s="19">
        <v>24.950614905186086</v>
      </c>
      <c r="V95" s="19">
        <v>18.367799412866908</v>
      </c>
      <c r="W95" s="19">
        <v>22.088611369542985</v>
      </c>
      <c r="X95" s="19">
        <v>28.016287811305382</v>
      </c>
      <c r="Y95" s="19">
        <v>27.996804514116711</v>
      </c>
      <c r="Z95" s="19">
        <v>32.88384906973036</v>
      </c>
      <c r="AA95" s="19">
        <v>39.451308413619493</v>
      </c>
      <c r="AB95" s="19">
        <v>299.06559518560755</v>
      </c>
      <c r="AC95" s="19">
        <v>25.4968690093025</v>
      </c>
      <c r="AD95" s="19">
        <v>29.180918760451313</v>
      </c>
      <c r="AE95" s="19">
        <v>37.97578055738164</v>
      </c>
      <c r="AF95" s="19">
        <v>32.676329866167137</v>
      </c>
      <c r="AG95" s="19">
        <v>29.240891403147671</v>
      </c>
      <c r="AH95" s="19">
        <v>33.990884653191543</v>
      </c>
      <c r="AI95" s="19">
        <v>29.121511389932241</v>
      </c>
      <c r="AJ95" s="19">
        <v>34.556871405175983</v>
      </c>
      <c r="AK95" s="19">
        <v>44.041898628305638</v>
      </c>
      <c r="AL95" s="19">
        <v>42.562124235649783</v>
      </c>
      <c r="AM95" s="19">
        <v>40.453635094349494</v>
      </c>
      <c r="AN95" s="19">
        <v>51.882944445930505</v>
      </c>
      <c r="AO95" s="19">
        <v>431.18065944898547</v>
      </c>
      <c r="AP95" s="19">
        <v>730.2462546345929</v>
      </c>
    </row>
    <row r="96" spans="2:42" x14ac:dyDescent="0.15">
      <c r="B96" s="6" t="s">
        <v>151</v>
      </c>
      <c r="C96" s="19">
        <v>14.444236846587879</v>
      </c>
      <c r="D96" s="19">
        <v>13.606488539041214</v>
      </c>
      <c r="E96" s="19">
        <v>27.903816731058658</v>
      </c>
      <c r="F96" s="19">
        <v>19.136691141964437</v>
      </c>
      <c r="G96" s="19">
        <v>19.194150830169932</v>
      </c>
      <c r="H96" s="19">
        <v>19.849985286502395</v>
      </c>
      <c r="I96" s="19">
        <v>18.026650329218949</v>
      </c>
      <c r="J96" s="19">
        <v>20.423968848326545</v>
      </c>
      <c r="K96" s="19">
        <v>22.025006321573454</v>
      </c>
      <c r="L96" s="19">
        <v>22.348102103901645</v>
      </c>
      <c r="M96" s="19">
        <v>19.751563476453963</v>
      </c>
      <c r="N96" s="19">
        <v>23.439396035813683</v>
      </c>
      <c r="O96" s="19">
        <v>240.15005649061277</v>
      </c>
      <c r="P96" s="19">
        <v>20.94181599056623</v>
      </c>
      <c r="Q96" s="19">
        <v>19.733886433804265</v>
      </c>
      <c r="R96" s="19">
        <v>32.683330199767319</v>
      </c>
      <c r="S96" s="19">
        <v>20.731559720892466</v>
      </c>
      <c r="T96" s="19">
        <v>20.241508442957006</v>
      </c>
      <c r="U96" s="19">
        <v>21.925922163949618</v>
      </c>
      <c r="V96" s="19">
        <v>23.528591026530986</v>
      </c>
      <c r="W96" s="19">
        <v>23.673523274607646</v>
      </c>
      <c r="X96" s="19">
        <v>22.316360012172169</v>
      </c>
      <c r="Y96" s="19">
        <v>28.310412097208157</v>
      </c>
      <c r="Z96" s="19">
        <v>21.420977475930933</v>
      </c>
      <c r="AA96" s="19">
        <v>31.149319311054484</v>
      </c>
      <c r="AB96" s="19">
        <v>286.65720614944127</v>
      </c>
      <c r="AC96" s="19">
        <v>25.214804247895554</v>
      </c>
      <c r="AD96" s="19">
        <v>26.62923552616774</v>
      </c>
      <c r="AE96" s="19">
        <v>32.855498960409136</v>
      </c>
      <c r="AF96" s="19">
        <v>20.953225964698706</v>
      </c>
      <c r="AG96" s="19">
        <v>22.795799094785441</v>
      </c>
      <c r="AH96" s="19">
        <v>32.192861829205036</v>
      </c>
      <c r="AI96" s="19">
        <v>31.23117793026853</v>
      </c>
      <c r="AJ96" s="19">
        <v>30.368583855470078</v>
      </c>
      <c r="AK96" s="19">
        <v>0</v>
      </c>
      <c r="AL96" s="19">
        <v>0</v>
      </c>
      <c r="AM96" s="19">
        <v>0</v>
      </c>
      <c r="AN96" s="19">
        <v>0</v>
      </c>
      <c r="AO96" s="19">
        <v>222.24118740890023</v>
      </c>
      <c r="AP96" s="19">
        <v>749.04845004895458</v>
      </c>
    </row>
    <row r="97" spans="1:42" x14ac:dyDescent="0.15">
      <c r="B97" s="6" t="s">
        <v>153</v>
      </c>
      <c r="C97" s="19">
        <v>0</v>
      </c>
      <c r="D97" s="19">
        <v>0</v>
      </c>
      <c r="E97" s="19">
        <v>0</v>
      </c>
      <c r="F97" s="19">
        <v>0</v>
      </c>
      <c r="G97" s="19">
        <v>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19">
        <v>0</v>
      </c>
      <c r="Q97" s="19">
        <v>0</v>
      </c>
      <c r="R97" s="19">
        <v>0</v>
      </c>
      <c r="S97" s="19">
        <v>0</v>
      </c>
      <c r="T97" s="19">
        <v>0</v>
      </c>
      <c r="U97" s="19">
        <v>0</v>
      </c>
      <c r="V97" s="19">
        <v>0</v>
      </c>
      <c r="W97" s="19">
        <v>0</v>
      </c>
      <c r="X97" s="19">
        <v>0</v>
      </c>
      <c r="Y97" s="19">
        <v>0</v>
      </c>
      <c r="Z97" s="19">
        <v>0</v>
      </c>
      <c r="AA97" s="19">
        <v>0</v>
      </c>
      <c r="AB97" s="19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19">
        <v>0</v>
      </c>
      <c r="AJ97" s="19">
        <v>0</v>
      </c>
      <c r="AK97" s="19">
        <v>34.236894477663377</v>
      </c>
      <c r="AL97" s="19">
        <v>36.785235527699676</v>
      </c>
      <c r="AM97" s="19">
        <v>45.912285996486617</v>
      </c>
      <c r="AN97" s="19">
        <v>50.564516769026447</v>
      </c>
      <c r="AO97" s="19">
        <v>167.49893277087611</v>
      </c>
      <c r="AP97" s="19">
        <v>167.49893277087611</v>
      </c>
    </row>
    <row r="98" spans="1:42" x14ac:dyDescent="0.15">
      <c r="B98" s="6" t="s">
        <v>155</v>
      </c>
      <c r="C98" s="19">
        <v>9.4989933131675546</v>
      </c>
      <c r="D98" s="19">
        <v>11.799986339815788</v>
      </c>
      <c r="E98" s="19">
        <v>27.961230421550148</v>
      </c>
      <c r="F98" s="19">
        <v>18.239135066827441</v>
      </c>
      <c r="G98" s="19">
        <v>17.232592466061408</v>
      </c>
      <c r="H98" s="19">
        <v>17.906296398617418</v>
      </c>
      <c r="I98" s="19">
        <v>16.585389699274693</v>
      </c>
      <c r="J98" s="19">
        <v>18.203222350875162</v>
      </c>
      <c r="K98" s="19">
        <v>19.885153241312999</v>
      </c>
      <c r="L98" s="19">
        <v>20.245739336220158</v>
      </c>
      <c r="M98" s="19">
        <v>17.504733795850942</v>
      </c>
      <c r="N98" s="19">
        <v>22.282744425107037</v>
      </c>
      <c r="O98" s="19">
        <v>217.34521685468076</v>
      </c>
      <c r="P98" s="19">
        <v>17.489535882659489</v>
      </c>
      <c r="Q98" s="19">
        <v>18.100851304014615</v>
      </c>
      <c r="R98" s="19">
        <v>32.69260464002884</v>
      </c>
      <c r="S98" s="19">
        <v>16.880894411079744</v>
      </c>
      <c r="T98" s="19">
        <v>16.496055393912489</v>
      </c>
      <c r="U98" s="19">
        <v>17.547688121289372</v>
      </c>
      <c r="V98" s="19">
        <v>15.572886066788421</v>
      </c>
      <c r="W98" s="19">
        <v>16.452956951202655</v>
      </c>
      <c r="X98" s="19">
        <v>15.930154885411467</v>
      </c>
      <c r="Y98" s="19">
        <v>16.081103458402573</v>
      </c>
      <c r="Z98" s="19">
        <v>14.8922444484251</v>
      </c>
      <c r="AA98" s="19">
        <v>26.775381757479437</v>
      </c>
      <c r="AB98" s="19">
        <v>224.91235732069418</v>
      </c>
      <c r="AC98" s="19">
        <v>16.278444750752183</v>
      </c>
      <c r="AD98" s="19">
        <v>17.987241368707028</v>
      </c>
      <c r="AE98" s="19">
        <v>22.688612931339012</v>
      </c>
      <c r="AF98" s="19">
        <v>15.57532170835432</v>
      </c>
      <c r="AG98" s="19">
        <v>16.846029244891639</v>
      </c>
      <c r="AH98" s="19">
        <v>24.200833125104268</v>
      </c>
      <c r="AI98" s="19">
        <v>23.643068563264286</v>
      </c>
      <c r="AJ98" s="19">
        <v>22.346135125980574</v>
      </c>
      <c r="AK98" s="19">
        <v>0</v>
      </c>
      <c r="AL98" s="19">
        <v>0</v>
      </c>
      <c r="AM98" s="19">
        <v>0</v>
      </c>
      <c r="AN98" s="19">
        <v>0</v>
      </c>
      <c r="AO98" s="19">
        <v>159.56568681839332</v>
      </c>
      <c r="AP98" s="19">
        <v>601.82326099376814</v>
      </c>
    </row>
    <row r="99" spans="1:42" x14ac:dyDescent="0.15">
      <c r="B99" s="6" t="s">
        <v>157</v>
      </c>
      <c r="C99" s="19">
        <v>0</v>
      </c>
      <c r="D99" s="19">
        <v>0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9">
        <v>0</v>
      </c>
      <c r="AJ99" s="19">
        <v>0</v>
      </c>
      <c r="AK99" s="19">
        <v>23.963081088655127</v>
      </c>
      <c r="AL99" s="19">
        <v>26.152902113471075</v>
      </c>
      <c r="AM99" s="19">
        <v>34.046880319350869</v>
      </c>
      <c r="AN99" s="19">
        <v>37.589487125939243</v>
      </c>
      <c r="AO99" s="19">
        <v>121.75235064741631</v>
      </c>
      <c r="AP99" s="19">
        <v>121.75235064741631</v>
      </c>
    </row>
    <row r="100" spans="1:42" x14ac:dyDescent="0.15">
      <c r="B100" s="6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</row>
    <row r="101" spans="1:42" x14ac:dyDescent="0.15">
      <c r="B101" s="6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</row>
    <row r="103" spans="1:42" x14ac:dyDescent="0.15">
      <c r="A103" t="s">
        <v>182</v>
      </c>
      <c r="B103" s="26" t="s">
        <v>330</v>
      </c>
      <c r="C103" s="21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</row>
    <row r="104" spans="1:42" x14ac:dyDescent="0.15">
      <c r="A104" s="39">
        <v>2020</v>
      </c>
      <c r="B104" s="25" t="str">
        <f>"YTD "&amp;INDEX(Mths,B105)</f>
        <v>YTD AUG</v>
      </c>
      <c r="C104" s="21">
        <v>1</v>
      </c>
      <c r="D104" s="19">
        <v>1</v>
      </c>
      <c r="E104" s="19">
        <v>1</v>
      </c>
      <c r="F104" s="19">
        <v>2</v>
      </c>
      <c r="G104" s="19">
        <v>2</v>
      </c>
      <c r="H104" s="19">
        <v>2</v>
      </c>
      <c r="I104" s="19">
        <v>3</v>
      </c>
      <c r="J104" s="19">
        <v>3</v>
      </c>
      <c r="K104" s="19">
        <v>3</v>
      </c>
      <c r="L104" s="19">
        <v>4</v>
      </c>
      <c r="M104" s="19">
        <v>4</v>
      </c>
      <c r="N104" s="19">
        <v>4</v>
      </c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</row>
    <row r="105" spans="1:42" x14ac:dyDescent="0.15">
      <c r="B105">
        <v>8</v>
      </c>
      <c r="C105" s="19">
        <v>1</v>
      </c>
      <c r="D105" s="19">
        <v>2</v>
      </c>
      <c r="E105" s="19">
        <v>3</v>
      </c>
      <c r="F105" s="19">
        <v>4</v>
      </c>
      <c r="G105" s="19">
        <v>5</v>
      </c>
      <c r="H105" s="19">
        <v>6</v>
      </c>
      <c r="I105" s="19">
        <v>7</v>
      </c>
      <c r="J105" s="19">
        <v>8</v>
      </c>
      <c r="K105" s="19">
        <v>9</v>
      </c>
      <c r="L105" s="19">
        <v>10</v>
      </c>
      <c r="M105" s="19">
        <v>11</v>
      </c>
      <c r="N105" s="19">
        <v>12</v>
      </c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</row>
    <row r="106" spans="1:42" x14ac:dyDescent="0.15">
      <c r="B106" s="24" t="s">
        <v>331</v>
      </c>
      <c r="C106" s="23" t="s">
        <v>94</v>
      </c>
      <c r="D106" s="23" t="s">
        <v>95</v>
      </c>
      <c r="E106" s="23" t="s">
        <v>96</v>
      </c>
      <c r="F106" s="23" t="s">
        <v>97</v>
      </c>
      <c r="G106" s="23" t="s">
        <v>98</v>
      </c>
      <c r="H106" s="23" t="s">
        <v>99</v>
      </c>
      <c r="I106" s="23" t="s">
        <v>100</v>
      </c>
      <c r="J106" s="23" t="s">
        <v>101</v>
      </c>
      <c r="K106" s="23" t="s">
        <v>102</v>
      </c>
      <c r="L106" s="23" t="s">
        <v>103</v>
      </c>
      <c r="M106" s="23" t="s">
        <v>104</v>
      </c>
      <c r="N106" s="23" t="s">
        <v>105</v>
      </c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</row>
    <row r="107" spans="1:42" x14ac:dyDescent="0.15">
      <c r="A107">
        <f>$A$104-1</f>
        <v>2019</v>
      </c>
      <c r="B107" t="s">
        <v>150</v>
      </c>
      <c r="C107" s="32">
        <f t="shared" ref="C107:N108" si="0">GETPIVOTDATA("Sum of pAPE Act USD",$B$3,"Period",C$105,"Quarters",C$104,"Years",$A107)</f>
        <v>20.94181599056623</v>
      </c>
      <c r="D107" s="32">
        <f t="shared" si="0"/>
        <v>19.733886433804265</v>
      </c>
      <c r="E107" s="32">
        <f t="shared" si="0"/>
        <v>32.683330199767319</v>
      </c>
      <c r="F107" s="32">
        <f t="shared" si="0"/>
        <v>20.731559720892466</v>
      </c>
      <c r="G107" s="32">
        <f t="shared" si="0"/>
        <v>20.241508442957006</v>
      </c>
      <c r="H107" s="32">
        <f t="shared" si="0"/>
        <v>21.925922163949618</v>
      </c>
      <c r="I107" s="32">
        <f t="shared" si="0"/>
        <v>23.528591026530986</v>
      </c>
      <c r="J107" s="32">
        <f t="shared" si="0"/>
        <v>23.673523274607646</v>
      </c>
      <c r="K107" s="32">
        <f t="shared" si="0"/>
        <v>22.316360012172169</v>
      </c>
      <c r="L107" s="32">
        <f t="shared" si="0"/>
        <v>28.310412097208157</v>
      </c>
      <c r="M107" s="32">
        <f t="shared" si="0"/>
        <v>21.420977475930933</v>
      </c>
      <c r="N107" s="32">
        <f t="shared" si="0"/>
        <v>31.149319311054484</v>
      </c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</row>
    <row r="108" spans="1:42" x14ac:dyDescent="0.15">
      <c r="A108">
        <f>$A$104</f>
        <v>2020</v>
      </c>
      <c r="B108" t="s">
        <v>150</v>
      </c>
      <c r="C108" s="32">
        <f t="shared" si="0"/>
        <v>25.214804247895554</v>
      </c>
      <c r="D108" s="32">
        <f t="shared" si="0"/>
        <v>26.62923552616774</v>
      </c>
      <c r="E108" s="32">
        <f t="shared" si="0"/>
        <v>32.855498960409136</v>
      </c>
      <c r="F108" s="32">
        <f t="shared" si="0"/>
        <v>20.953225964698706</v>
      </c>
      <c r="G108" s="32">
        <f t="shared" si="0"/>
        <v>22.795799094785441</v>
      </c>
      <c r="H108" s="32">
        <f t="shared" si="0"/>
        <v>32.192861829205036</v>
      </c>
      <c r="I108" s="32">
        <f t="shared" si="0"/>
        <v>31.23117793026853</v>
      </c>
      <c r="J108" s="32">
        <f t="shared" si="0"/>
        <v>30.368583855470078</v>
      </c>
      <c r="K108" s="32">
        <f t="shared" si="0"/>
        <v>0</v>
      </c>
      <c r="L108" s="32">
        <f t="shared" si="0"/>
        <v>0</v>
      </c>
      <c r="M108" s="32">
        <f t="shared" si="0"/>
        <v>0</v>
      </c>
      <c r="N108" s="32">
        <f t="shared" si="0"/>
        <v>0</v>
      </c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</row>
    <row r="109" spans="1:42" x14ac:dyDescent="0.15">
      <c r="A109">
        <f>$A$104</f>
        <v>2020</v>
      </c>
      <c r="B109" t="s">
        <v>152</v>
      </c>
      <c r="C109" s="32">
        <f t="shared" ref="C109:N109" si="1">GETPIVOTDATA("Sum of pAPE Fore USD",$B$3,"Period",C$105,"Quarters",C$104,"Years",$A109)</f>
        <v>0</v>
      </c>
      <c r="D109" s="32">
        <f t="shared" si="1"/>
        <v>0</v>
      </c>
      <c r="E109" s="32">
        <f t="shared" si="1"/>
        <v>0</v>
      </c>
      <c r="F109" s="32">
        <f t="shared" si="1"/>
        <v>0</v>
      </c>
      <c r="G109" s="32">
        <f t="shared" si="1"/>
        <v>0</v>
      </c>
      <c r="H109" s="32">
        <f t="shared" si="1"/>
        <v>0</v>
      </c>
      <c r="I109" s="32">
        <f t="shared" si="1"/>
        <v>0</v>
      </c>
      <c r="J109" s="32">
        <f t="shared" si="1"/>
        <v>0</v>
      </c>
      <c r="K109" s="32">
        <f t="shared" si="1"/>
        <v>34.236894477663377</v>
      </c>
      <c r="L109" s="32">
        <f t="shared" si="1"/>
        <v>36.785235527699676</v>
      </c>
      <c r="M109" s="32">
        <f t="shared" si="1"/>
        <v>45.912285996486617</v>
      </c>
      <c r="N109" s="32">
        <f t="shared" si="1"/>
        <v>50.564516769026447</v>
      </c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</row>
    <row r="110" spans="1:42" x14ac:dyDescent="0.15">
      <c r="A110">
        <f>$A$104</f>
        <v>2020</v>
      </c>
      <c r="B110" t="s">
        <v>146</v>
      </c>
      <c r="C110" s="32">
        <f t="shared" ref="C110:N110" si="2">GETPIVOTDATA("Sum of pAPE Plan USD",$B$3,"Period",C$105,"Quarters",C$104,"Years",$A110)</f>
        <v>32.889569048942761</v>
      </c>
      <c r="D110" s="32">
        <f t="shared" si="2"/>
        <v>36.810279652556183</v>
      </c>
      <c r="E110" s="32">
        <f t="shared" si="2"/>
        <v>48.118666405539599</v>
      </c>
      <c r="F110" s="32">
        <f t="shared" si="2"/>
        <v>40.843224690668535</v>
      </c>
      <c r="G110" s="32">
        <f t="shared" si="2"/>
        <v>37.675513467715191</v>
      </c>
      <c r="H110" s="32">
        <f t="shared" si="2"/>
        <v>44.087484561189797</v>
      </c>
      <c r="I110" s="32">
        <f t="shared" si="2"/>
        <v>37.611647258174976</v>
      </c>
      <c r="J110" s="32">
        <f t="shared" si="2"/>
        <v>44.969613278717588</v>
      </c>
      <c r="K110" s="32">
        <f t="shared" si="2"/>
        <v>57.005447652230934</v>
      </c>
      <c r="L110" s="32">
        <f t="shared" si="2"/>
        <v>54.986319765860003</v>
      </c>
      <c r="M110" s="32">
        <f t="shared" si="2"/>
        <v>53.254180656813723</v>
      </c>
      <c r="N110" s="32">
        <f t="shared" si="2"/>
        <v>66.773854618903954</v>
      </c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</row>
    <row r="111" spans="1:42" x14ac:dyDescent="0.15">
      <c r="A111">
        <f>$A$104</f>
        <v>2020</v>
      </c>
      <c r="B111" s="6" t="s">
        <v>89</v>
      </c>
      <c r="C111" s="20">
        <f>GrpPerformance!C111</f>
        <v>0.29606325269760519</v>
      </c>
      <c r="D111" s="20">
        <f>GrpPerformance!D111</f>
        <v>0.39110114265803492</v>
      </c>
      <c r="E111" s="20">
        <f>GrpPerformance!E111</f>
        <v>0.41699429607000665</v>
      </c>
      <c r="F111" s="20">
        <f>GrpPerformance!F111</f>
        <v>0.45617897027569992</v>
      </c>
      <c r="G111" s="20">
        <f>GrpPerformance!G111</f>
        <v>0.52413201700046164</v>
      </c>
      <c r="H111" s="20">
        <f>GrpPerformance!H111</f>
        <v>0.52165606713055845</v>
      </c>
      <c r="I111" s="20">
        <f>GrpPerformance!I111</f>
        <v>0.47949455290946708</v>
      </c>
      <c r="J111" s="20">
        <f>GrpPerformance!J111</f>
        <v>0.49419446481864782</v>
      </c>
      <c r="K111" s="20">
        <f>GrpPerformance!K111</f>
        <v>0.50870002866214314</v>
      </c>
      <c r="L111" s="20">
        <f>GrpPerformance!L111</f>
        <v>0.52879688382216739</v>
      </c>
      <c r="M111" s="20">
        <f>GrpPerformance!M111</f>
        <v>0.55510154213884155</v>
      </c>
      <c r="N111" s="20">
        <f>GrpPerformance!N111</f>
        <v>0.55852626878339007</v>
      </c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</row>
    <row r="112" spans="1:42" x14ac:dyDescent="0.15">
      <c r="A112">
        <f>$A$104</f>
        <v>2020</v>
      </c>
      <c r="B112" s="6" t="s">
        <v>110</v>
      </c>
      <c r="C112" s="20">
        <f>IF(C105&gt;$B$105,C127/GrpPerformance!C127,C126/GrpPerformance!C126)</f>
        <v>0.46759975505869444</v>
      </c>
      <c r="D112" s="20">
        <f>IF(D105&gt;$B$105,D127/GrpPerformance!D127,D126/GrpPerformance!D126)</f>
        <v>0.52548970730502864</v>
      </c>
      <c r="E112" s="20">
        <f>IF(E105&gt;$B$105,E127/GrpPerformance!E127,E126/GrpPerformance!E126)</f>
        <v>0.42210439627518898</v>
      </c>
      <c r="F112" s="20">
        <f>IF(F105&gt;$B$105,F127/GrpPerformance!F127,F126/GrpPerformance!F126)</f>
        <v>0.48690991080039969</v>
      </c>
      <c r="G112" s="20">
        <f>IF(G105&gt;$B$105,G127/GrpPerformance!G127,G126/GrpPerformance!G126)</f>
        <v>0.46375686888900858</v>
      </c>
      <c r="H112" s="20">
        <f>IF(H105&gt;$B$105,H127/GrpPerformance!H127,H126/GrpPerformance!H126)</f>
        <v>0.42046670841104089</v>
      </c>
      <c r="I112" s="20">
        <f>IF(I105&gt;$B$105,I127/GrpPerformance!I127,I126/GrpPerformance!I126)</f>
        <v>0.50943092163011894</v>
      </c>
      <c r="J112" s="20">
        <f>IF(J105&gt;$B$105,J127/GrpPerformance!J127,J126/GrpPerformance!J126)</f>
        <v>0.5026378567719324</v>
      </c>
      <c r="K112" s="20">
        <f>IF(K105&gt;$B$105,K127/GrpPerformance!K127,K126/GrpPerformance!K126)</f>
        <v>0.39914141937325337</v>
      </c>
      <c r="L112" s="20">
        <f>IF(L105&gt;$B$105,L127/GrpPerformance!L127,L126/GrpPerformance!L126)</f>
        <v>0.44693336634991232</v>
      </c>
      <c r="M112" s="20">
        <f>IF(M105&gt;$B$105,M127/GrpPerformance!M127,M126/GrpPerformance!M126)</f>
        <v>0.50874958498237233</v>
      </c>
      <c r="N112" s="20">
        <f>IF(N105&gt;$B$105,N127/GrpPerformance!N127,N126/GrpPerformance!N126)</f>
        <v>0.51576034078135724</v>
      </c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</row>
    <row r="113" spans="1:29" x14ac:dyDescent="0.15"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</row>
    <row r="114" spans="1:29" x14ac:dyDescent="0.15">
      <c r="A114">
        <f>$A$104-1</f>
        <v>2019</v>
      </c>
      <c r="B114" t="s">
        <v>131</v>
      </c>
      <c r="C114" s="32">
        <f>SUM($C107:C107)</f>
        <v>20.94181599056623</v>
      </c>
      <c r="D114" s="32">
        <f>SUM($C107:D107)</f>
        <v>40.675702424370499</v>
      </c>
      <c r="E114" s="32">
        <f>SUM($C107:E107)</f>
        <v>73.359032624137825</v>
      </c>
      <c r="F114" s="32">
        <f>SUM($C107:F107)</f>
        <v>94.090592345030288</v>
      </c>
      <c r="G114" s="32">
        <f>SUM($C107:G107)</f>
        <v>114.33210078798729</v>
      </c>
      <c r="H114" s="32">
        <f>SUM($C107:H107)</f>
        <v>136.25802295193691</v>
      </c>
      <c r="I114" s="32">
        <f>SUM($C107:I107)</f>
        <v>159.7866139784679</v>
      </c>
      <c r="J114" s="32">
        <f>SUM($C107:J107)</f>
        <v>183.46013725307554</v>
      </c>
      <c r="K114" s="32">
        <f>SUM($C107:K107)</f>
        <v>205.77649726524771</v>
      </c>
      <c r="L114" s="32">
        <f>SUM($C107:L107)</f>
        <v>234.08690936245586</v>
      </c>
      <c r="M114" s="32">
        <f>SUM($C107:M107)</f>
        <v>255.50788683838678</v>
      </c>
      <c r="N114" s="32">
        <f>SUM($C107:N107)</f>
        <v>286.65720614944127</v>
      </c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</row>
    <row r="115" spans="1:29" x14ac:dyDescent="0.15">
      <c r="A115">
        <f>$A$104</f>
        <v>2020</v>
      </c>
      <c r="B115" t="s">
        <v>131</v>
      </c>
      <c r="C115" s="32">
        <f>SUM($C108:C109)</f>
        <v>25.214804247895554</v>
      </c>
      <c r="D115" s="32">
        <f>SUM($C108:D109)</f>
        <v>51.84403977406329</v>
      </c>
      <c r="E115" s="32">
        <f>SUM($C108:E109)</f>
        <v>84.699538734472426</v>
      </c>
      <c r="F115" s="32">
        <f>SUM($C108:F109)</f>
        <v>105.65276469917113</v>
      </c>
      <c r="G115" s="32">
        <f>SUM($C108:G109)</f>
        <v>128.44856379395657</v>
      </c>
      <c r="H115" s="32">
        <f>SUM($C108:H109)</f>
        <v>160.64142562316161</v>
      </c>
      <c r="I115" s="32">
        <f>SUM($C108:I109)</f>
        <v>191.87260355343014</v>
      </c>
      <c r="J115" s="32">
        <f>SUM($C108:J109)</f>
        <v>222.2411874089002</v>
      </c>
      <c r="K115" s="32">
        <f>SUM($C108:K109)</f>
        <v>256.47808188656359</v>
      </c>
      <c r="L115" s="32">
        <f>SUM($C108:L109)</f>
        <v>293.26331741426327</v>
      </c>
      <c r="M115" s="32">
        <f>SUM($C108:M109)</f>
        <v>339.17560341074989</v>
      </c>
      <c r="N115" s="32">
        <f>SUM($C108:N109)</f>
        <v>389.74012017977634</v>
      </c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</row>
    <row r="116" spans="1:29" x14ac:dyDescent="0.15">
      <c r="A116">
        <f>$A$104</f>
        <v>2020</v>
      </c>
      <c r="B116" t="s">
        <v>133</v>
      </c>
      <c r="C116" s="32">
        <f>SUM($C108:C109)</f>
        <v>25.214804247895554</v>
      </c>
      <c r="D116" s="32">
        <f>SUM($C108:D109)</f>
        <v>51.84403977406329</v>
      </c>
      <c r="E116" s="32">
        <f>SUM($C108:E109)</f>
        <v>84.699538734472426</v>
      </c>
      <c r="F116" s="32">
        <f>SUM($C108:F109)</f>
        <v>105.65276469917113</v>
      </c>
      <c r="G116" s="32">
        <f>SUM($C108:G109)</f>
        <v>128.44856379395657</v>
      </c>
      <c r="H116" s="32">
        <f>SUM($C108:H109)</f>
        <v>160.64142562316161</v>
      </c>
      <c r="I116" s="32">
        <f>SUM($C108:I109)</f>
        <v>191.87260355343014</v>
      </c>
      <c r="J116" s="32">
        <f>SUM($C108:J109)</f>
        <v>222.2411874089002</v>
      </c>
      <c r="K116" s="32">
        <f>SUM($C108:K109)</f>
        <v>256.47808188656359</v>
      </c>
      <c r="L116" s="32">
        <f>SUM($C108:L109)</f>
        <v>293.26331741426327</v>
      </c>
      <c r="M116" s="32">
        <f>SUM($C108:M109)</f>
        <v>339.17560341074989</v>
      </c>
      <c r="N116" s="32">
        <f>SUM($C108:N109)</f>
        <v>389.74012017977634</v>
      </c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</row>
    <row r="117" spans="1:29" x14ac:dyDescent="0.15">
      <c r="A117">
        <f>$A$104</f>
        <v>2020</v>
      </c>
      <c r="B117" t="s">
        <v>140</v>
      </c>
      <c r="C117" s="32">
        <f>SUM($C110:C110)</f>
        <v>32.889569048942761</v>
      </c>
      <c r="D117" s="32">
        <f>SUM($C110:D110)</f>
        <v>69.699848701498951</v>
      </c>
      <c r="E117" s="32">
        <f>SUM($C110:E110)</f>
        <v>117.81851510703855</v>
      </c>
      <c r="F117" s="32">
        <f>SUM($C110:F110)</f>
        <v>158.66173979770707</v>
      </c>
      <c r="G117" s="32">
        <f>SUM($C110:G110)</f>
        <v>196.33725326542225</v>
      </c>
      <c r="H117" s="32">
        <f>SUM($C110:H110)</f>
        <v>240.42473782661204</v>
      </c>
      <c r="I117" s="32">
        <f>SUM($C110:I110)</f>
        <v>278.03638508478701</v>
      </c>
      <c r="J117" s="32">
        <f>SUM($C110:J110)</f>
        <v>323.0059983635046</v>
      </c>
      <c r="K117" s="32">
        <f>SUM($C110:K110)</f>
        <v>380.01144601573554</v>
      </c>
      <c r="L117" s="32">
        <f>SUM($C110:L110)</f>
        <v>434.99776578159555</v>
      </c>
      <c r="M117" s="32">
        <f>SUM($C110:M110)</f>
        <v>488.25194643840928</v>
      </c>
      <c r="N117" s="32">
        <f>SUM($C110:N110)</f>
        <v>555.02580105731317</v>
      </c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</row>
    <row r="118" spans="1:29" x14ac:dyDescent="0.15">
      <c r="A118">
        <f>$A$104</f>
        <v>2020</v>
      </c>
      <c r="B118" s="6" t="s">
        <v>347</v>
      </c>
      <c r="C118" s="4">
        <f>C133/C115</f>
        <v>0.64559076448554198</v>
      </c>
      <c r="D118" s="4">
        <f t="shared" ref="D118:N118" si="3">D133/D115</f>
        <v>0.66093781018588305</v>
      </c>
      <c r="E118" s="4">
        <f t="shared" si="3"/>
        <v>0.67242749962719717</v>
      </c>
      <c r="F118" s="4">
        <f t="shared" si="3"/>
        <v>0.68649051414479045</v>
      </c>
      <c r="G118" s="4">
        <f t="shared" si="3"/>
        <v>0.69580886982443058</v>
      </c>
      <c r="H118" s="4">
        <f t="shared" si="3"/>
        <v>0.70701864533735048</v>
      </c>
      <c r="I118" s="4">
        <f t="shared" si="3"/>
        <v>0.715159690081558</v>
      </c>
      <c r="J118" s="4">
        <f t="shared" si="3"/>
        <v>0.71798431550318076</v>
      </c>
      <c r="K118" s="4">
        <f t="shared" si="3"/>
        <v>0.71557291195050521</v>
      </c>
      <c r="L118" s="4">
        <f t="shared" si="3"/>
        <v>0.714994537568855</v>
      </c>
      <c r="M118" s="4">
        <f t="shared" si="3"/>
        <v>0.71859104218857739</v>
      </c>
      <c r="N118" s="4">
        <f t="shared" si="3"/>
        <v>0.72180928495646113</v>
      </c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</row>
    <row r="119" spans="1:29" x14ac:dyDescent="0.15">
      <c r="B119" s="6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</row>
    <row r="120" spans="1:29" x14ac:dyDescent="0.15">
      <c r="B120" t="s">
        <v>145</v>
      </c>
      <c r="C120" s="20">
        <f>SUM(C108:N108)/SUMIF(C108:N108,"&gt;0",C110:N110)-1</f>
        <v>-0.31195956565860938</v>
      </c>
    </row>
    <row r="121" spans="1:29" s="11" customFormat="1" x14ac:dyDescent="0.15">
      <c r="B121" t="s">
        <v>158</v>
      </c>
      <c r="C121" s="20">
        <f>SUM(C108:N108,C109:N109)/SUM(C110:N110)-1</f>
        <v>-0.2977981934581615</v>
      </c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</row>
    <row r="122" spans="1:29" x14ac:dyDescent="0.15">
      <c r="B122" t="s">
        <v>161</v>
      </c>
      <c r="C122" s="20">
        <f>SUM(C108:N108)/SUMIF(C108:N108,"&gt;0",C107:N107)-1</f>
        <v>0.21138679353721312</v>
      </c>
      <c r="D122" s="4"/>
    </row>
    <row r="124" spans="1:29" x14ac:dyDescent="0.15">
      <c r="B124" s="24" t="s">
        <v>177</v>
      </c>
    </row>
    <row r="125" spans="1:29" ht="13.9" customHeight="1" x14ac:dyDescent="0.15">
      <c r="A125">
        <f>$A$104-1</f>
        <v>2019</v>
      </c>
      <c r="B125" t="s">
        <v>154</v>
      </c>
      <c r="C125" s="32">
        <f t="shared" ref="C125:N126" si="4">GETPIVOTDATA("Sum of pVNB Act USD",$B$3,"Period",C$105,"Quarters",C$104,"Years",$A125)</f>
        <v>17.489535882659489</v>
      </c>
      <c r="D125" s="32">
        <f t="shared" si="4"/>
        <v>18.100851304014615</v>
      </c>
      <c r="E125" s="32">
        <f t="shared" si="4"/>
        <v>32.69260464002884</v>
      </c>
      <c r="F125" s="32">
        <f t="shared" si="4"/>
        <v>16.880894411079744</v>
      </c>
      <c r="G125" s="32">
        <f t="shared" si="4"/>
        <v>16.496055393912489</v>
      </c>
      <c r="H125" s="32">
        <f t="shared" si="4"/>
        <v>17.547688121289372</v>
      </c>
      <c r="I125" s="32">
        <f t="shared" si="4"/>
        <v>15.572886066788421</v>
      </c>
      <c r="J125" s="32">
        <f t="shared" si="4"/>
        <v>16.452956951202655</v>
      </c>
      <c r="K125" s="32">
        <f t="shared" si="4"/>
        <v>15.930154885411467</v>
      </c>
      <c r="L125" s="32">
        <f t="shared" si="4"/>
        <v>16.081103458402573</v>
      </c>
      <c r="M125" s="32">
        <f t="shared" si="4"/>
        <v>14.8922444484251</v>
      </c>
      <c r="N125" s="32">
        <f t="shared" si="4"/>
        <v>26.775381757479437</v>
      </c>
    </row>
    <row r="126" spans="1:29" x14ac:dyDescent="0.15">
      <c r="A126">
        <f>$A$104</f>
        <v>2020</v>
      </c>
      <c r="B126" t="s">
        <v>154</v>
      </c>
      <c r="C126" s="32">
        <f t="shared" si="4"/>
        <v>16.278444750752183</v>
      </c>
      <c r="D126" s="32">
        <f t="shared" si="4"/>
        <v>17.987241368707028</v>
      </c>
      <c r="E126" s="32">
        <f t="shared" si="4"/>
        <v>22.688612931339012</v>
      </c>
      <c r="F126" s="32">
        <f t="shared" si="4"/>
        <v>15.57532170835432</v>
      </c>
      <c r="G126" s="32">
        <f t="shared" si="4"/>
        <v>16.846029244891639</v>
      </c>
      <c r="H126" s="32">
        <f t="shared" si="4"/>
        <v>24.200833125104268</v>
      </c>
      <c r="I126" s="32">
        <f t="shared" si="4"/>
        <v>23.643068563264286</v>
      </c>
      <c r="J126" s="32">
        <f t="shared" si="4"/>
        <v>22.346135125980574</v>
      </c>
      <c r="K126" s="32">
        <f t="shared" si="4"/>
        <v>0</v>
      </c>
      <c r="L126" s="32">
        <f t="shared" si="4"/>
        <v>0</v>
      </c>
      <c r="M126" s="32">
        <f t="shared" si="4"/>
        <v>0</v>
      </c>
      <c r="N126" s="32">
        <f t="shared" si="4"/>
        <v>0</v>
      </c>
    </row>
    <row r="127" spans="1:29" x14ac:dyDescent="0.15">
      <c r="A127">
        <f>$A$104</f>
        <v>2020</v>
      </c>
      <c r="B127" t="s">
        <v>156</v>
      </c>
      <c r="C127" s="32">
        <f t="shared" ref="C127:N127" si="5">GETPIVOTDATA("Sum of pVNB Fore USD",$B$3,"Period",C$105,"Quarters",C$104,"Years",$A127)</f>
        <v>0</v>
      </c>
      <c r="D127" s="32">
        <f t="shared" si="5"/>
        <v>0</v>
      </c>
      <c r="E127" s="32">
        <f t="shared" si="5"/>
        <v>0</v>
      </c>
      <c r="F127" s="32">
        <f t="shared" si="5"/>
        <v>0</v>
      </c>
      <c r="G127" s="32">
        <f t="shared" si="5"/>
        <v>0</v>
      </c>
      <c r="H127" s="32">
        <f t="shared" si="5"/>
        <v>0</v>
      </c>
      <c r="I127" s="32">
        <f t="shared" si="5"/>
        <v>0</v>
      </c>
      <c r="J127" s="32">
        <f t="shared" si="5"/>
        <v>0</v>
      </c>
      <c r="K127" s="32">
        <f t="shared" si="5"/>
        <v>23.963081088655127</v>
      </c>
      <c r="L127" s="32">
        <f t="shared" si="5"/>
        <v>26.152902113471075</v>
      </c>
      <c r="M127" s="32">
        <f t="shared" si="5"/>
        <v>34.046880319350869</v>
      </c>
      <c r="N127" s="32">
        <f t="shared" si="5"/>
        <v>37.589487125939243</v>
      </c>
    </row>
    <row r="128" spans="1:29" x14ac:dyDescent="0.15">
      <c r="A128">
        <f>$A$104</f>
        <v>2020</v>
      </c>
      <c r="B128" t="s">
        <v>148</v>
      </c>
      <c r="C128" s="32">
        <f t="shared" ref="C128:N128" si="6">GETPIVOTDATA("Sum of pVNB Plan USD",$B$3,"Period",C$105,"Quarters",C$104,"Years",$A128)</f>
        <v>25.4968690093025</v>
      </c>
      <c r="D128" s="32">
        <f t="shared" si="6"/>
        <v>29.180918760451313</v>
      </c>
      <c r="E128" s="32">
        <f t="shared" si="6"/>
        <v>37.97578055738164</v>
      </c>
      <c r="F128" s="32">
        <f t="shared" si="6"/>
        <v>32.676329866167137</v>
      </c>
      <c r="G128" s="32">
        <f t="shared" si="6"/>
        <v>29.240891403147671</v>
      </c>
      <c r="H128" s="32">
        <f t="shared" si="6"/>
        <v>33.990884653191543</v>
      </c>
      <c r="I128" s="32">
        <f t="shared" si="6"/>
        <v>29.121511389932241</v>
      </c>
      <c r="J128" s="32">
        <f t="shared" si="6"/>
        <v>34.556871405175983</v>
      </c>
      <c r="K128" s="32">
        <f t="shared" si="6"/>
        <v>44.041898628305638</v>
      </c>
      <c r="L128" s="32">
        <f t="shared" si="6"/>
        <v>42.562124235649783</v>
      </c>
      <c r="M128" s="32">
        <f t="shared" si="6"/>
        <v>40.453635094349494</v>
      </c>
      <c r="N128" s="32">
        <f t="shared" si="6"/>
        <v>51.882944445930505</v>
      </c>
    </row>
    <row r="129" spans="1:29" x14ac:dyDescent="0.15">
      <c r="A129">
        <f>$A$104</f>
        <v>2020</v>
      </c>
      <c r="B129" s="6" t="s">
        <v>89</v>
      </c>
      <c r="C129" s="14">
        <f t="shared" ref="C129:N129" si="7">C111</f>
        <v>0.29606325269760519</v>
      </c>
      <c r="D129" s="14">
        <f t="shared" si="7"/>
        <v>0.39110114265803492</v>
      </c>
      <c r="E129" s="14">
        <f t="shared" si="7"/>
        <v>0.41699429607000665</v>
      </c>
      <c r="F129" s="14">
        <f t="shared" si="7"/>
        <v>0.45617897027569992</v>
      </c>
      <c r="G129" s="14">
        <f t="shared" si="7"/>
        <v>0.52413201700046164</v>
      </c>
      <c r="H129" s="14">
        <f t="shared" si="7"/>
        <v>0.52165606713055845</v>
      </c>
      <c r="I129" s="14">
        <f t="shared" si="7"/>
        <v>0.47949455290946708</v>
      </c>
      <c r="J129" s="14">
        <f t="shared" si="7"/>
        <v>0.49419446481864782</v>
      </c>
      <c r="K129" s="14">
        <f t="shared" si="7"/>
        <v>0.50870002866214314</v>
      </c>
      <c r="L129" s="14">
        <f t="shared" si="7"/>
        <v>0.52879688382216739</v>
      </c>
      <c r="M129" s="14">
        <f t="shared" si="7"/>
        <v>0.55510154213884155</v>
      </c>
      <c r="N129" s="14">
        <f t="shared" si="7"/>
        <v>0.55852626878339007</v>
      </c>
      <c r="O129" s="14"/>
      <c r="P129" s="14"/>
      <c r="Q129" s="14"/>
    </row>
    <row r="130" spans="1:29" x14ac:dyDescent="0.15">
      <c r="A130">
        <f>$A$104</f>
        <v>2020</v>
      </c>
      <c r="B130" s="6" t="s">
        <v>110</v>
      </c>
      <c r="C130" s="14">
        <f t="shared" ref="C130:N130" si="8">C112</f>
        <v>0.46759975505869444</v>
      </c>
      <c r="D130" s="14">
        <f t="shared" si="8"/>
        <v>0.52548970730502864</v>
      </c>
      <c r="E130" s="14">
        <f t="shared" si="8"/>
        <v>0.42210439627518898</v>
      </c>
      <c r="F130" s="14">
        <f t="shared" si="8"/>
        <v>0.48690991080039969</v>
      </c>
      <c r="G130" s="14">
        <f t="shared" si="8"/>
        <v>0.46375686888900858</v>
      </c>
      <c r="H130" s="14">
        <f t="shared" si="8"/>
        <v>0.42046670841104089</v>
      </c>
      <c r="I130" s="14">
        <f t="shared" si="8"/>
        <v>0.50943092163011894</v>
      </c>
      <c r="J130" s="14">
        <f t="shared" si="8"/>
        <v>0.5026378567719324</v>
      </c>
      <c r="K130" s="14">
        <f t="shared" si="8"/>
        <v>0.39914141937325337</v>
      </c>
      <c r="L130" s="14">
        <f t="shared" si="8"/>
        <v>0.44693336634991232</v>
      </c>
      <c r="M130" s="14">
        <f t="shared" si="8"/>
        <v>0.50874958498237233</v>
      </c>
      <c r="N130" s="14">
        <f t="shared" si="8"/>
        <v>0.51576034078135724</v>
      </c>
      <c r="O130" s="14"/>
      <c r="P130" s="14"/>
      <c r="Q130" s="14"/>
    </row>
    <row r="131" spans="1:29" x14ac:dyDescent="0.15"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</row>
    <row r="132" spans="1:29" x14ac:dyDescent="0.15">
      <c r="A132">
        <f>$A$104-1</f>
        <v>2019</v>
      </c>
      <c r="B132" t="s">
        <v>131</v>
      </c>
      <c r="C132" s="32">
        <f>SUM($C125:C125)</f>
        <v>17.489535882659489</v>
      </c>
      <c r="D132" s="32">
        <f>SUM($C125:D125)</f>
        <v>35.590387186674107</v>
      </c>
      <c r="E132" s="32">
        <f>SUM($C125:E125)</f>
        <v>68.282991826702954</v>
      </c>
      <c r="F132" s="32">
        <f>SUM($C125:F125)</f>
        <v>85.163886237782691</v>
      </c>
      <c r="G132" s="32">
        <f>SUM($C125:G125)</f>
        <v>101.65994163169518</v>
      </c>
      <c r="H132" s="32">
        <f>SUM($C125:H125)</f>
        <v>119.20762975298454</v>
      </c>
      <c r="I132" s="32">
        <f>SUM($C125:I125)</f>
        <v>134.78051581977297</v>
      </c>
      <c r="J132" s="32">
        <f>SUM($C125:J125)</f>
        <v>151.23347277097562</v>
      </c>
      <c r="K132" s="32">
        <f>SUM($C125:K125)</f>
        <v>167.16362765638709</v>
      </c>
      <c r="L132" s="32">
        <f>SUM($C125:L125)</f>
        <v>183.24473111478966</v>
      </c>
      <c r="M132" s="32">
        <f>SUM($C125:M125)</f>
        <v>198.13697556321475</v>
      </c>
      <c r="N132" s="32">
        <f>SUM($C125:N125)</f>
        <v>224.91235732069418</v>
      </c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</row>
    <row r="133" spans="1:29" x14ac:dyDescent="0.15">
      <c r="A133">
        <f>$A$104</f>
        <v>2020</v>
      </c>
      <c r="B133" t="s">
        <v>131</v>
      </c>
      <c r="C133" s="32">
        <f>SUM($C126:C127)</f>
        <v>16.278444750752183</v>
      </c>
      <c r="D133" s="32">
        <f>SUM($C126:D127)</f>
        <v>34.265686119459211</v>
      </c>
      <c r="E133" s="32">
        <f>SUM($C126:E127)</f>
        <v>56.954299050798227</v>
      </c>
      <c r="F133" s="32">
        <f>SUM($C126:F127)</f>
        <v>72.52962075915255</v>
      </c>
      <c r="G133" s="32">
        <f>SUM($C126:G127)</f>
        <v>89.375650004044189</v>
      </c>
      <c r="H133" s="32">
        <f>SUM($C126:H127)</f>
        <v>113.57648312914846</v>
      </c>
      <c r="I133" s="32">
        <f>SUM($C126:I127)</f>
        <v>137.21955169241275</v>
      </c>
      <c r="J133" s="32">
        <f>SUM($C126:J127)</f>
        <v>159.56568681839332</v>
      </c>
      <c r="K133" s="32">
        <f>SUM($C126:K127)</f>
        <v>183.52876790704843</v>
      </c>
      <c r="L133" s="32">
        <f>SUM($C126:L127)</f>
        <v>209.6816700205195</v>
      </c>
      <c r="M133" s="32">
        <f>SUM($C126:M127)</f>
        <v>243.72855033987037</v>
      </c>
      <c r="N133" s="32">
        <f>SUM($C126:N127)</f>
        <v>281.3180374658096</v>
      </c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</row>
    <row r="134" spans="1:29" x14ac:dyDescent="0.15">
      <c r="A134">
        <f>$A$104</f>
        <v>2020</v>
      </c>
      <c r="B134" t="s">
        <v>133</v>
      </c>
      <c r="C134" s="32">
        <f>SUM($C126:C127)</f>
        <v>16.278444750752183</v>
      </c>
      <c r="D134" s="32">
        <f>SUM($C126:D127)</f>
        <v>34.265686119459211</v>
      </c>
      <c r="E134" s="32">
        <f>SUM($C126:E127)</f>
        <v>56.954299050798227</v>
      </c>
      <c r="F134" s="32">
        <f>SUM($C126:F127)</f>
        <v>72.52962075915255</v>
      </c>
      <c r="G134" s="32">
        <f>SUM($C126:G127)</f>
        <v>89.375650004044189</v>
      </c>
      <c r="H134" s="32">
        <f>SUM($C126:H127)</f>
        <v>113.57648312914846</v>
      </c>
      <c r="I134" s="32">
        <f>SUM($C126:I127)</f>
        <v>137.21955169241275</v>
      </c>
      <c r="J134" s="32">
        <f>SUM($C126:J127)</f>
        <v>159.56568681839332</v>
      </c>
      <c r="K134" s="32">
        <f>SUM($C126:K127)</f>
        <v>183.52876790704843</v>
      </c>
      <c r="L134" s="32">
        <f>SUM($C126:L127)</f>
        <v>209.6816700205195</v>
      </c>
      <c r="M134" s="32">
        <f>SUM($C126:M127)</f>
        <v>243.72855033987037</v>
      </c>
      <c r="N134" s="32">
        <f>SUM($C126:N127)</f>
        <v>281.3180374658096</v>
      </c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</row>
    <row r="135" spans="1:29" x14ac:dyDescent="0.15">
      <c r="A135">
        <f>$A$104</f>
        <v>2020</v>
      </c>
      <c r="B135" t="s">
        <v>140</v>
      </c>
      <c r="C135" s="32">
        <f>SUM($C128:C128)</f>
        <v>25.4968690093025</v>
      </c>
      <c r="D135" s="32">
        <f>SUM($C128:D128)</f>
        <v>54.677787769753813</v>
      </c>
      <c r="E135" s="32">
        <f>SUM($C128:E128)</f>
        <v>92.653568327135446</v>
      </c>
      <c r="F135" s="32">
        <f>SUM($C128:F128)</f>
        <v>125.32989819330258</v>
      </c>
      <c r="G135" s="32">
        <f>SUM($C128:G128)</f>
        <v>154.57078959645025</v>
      </c>
      <c r="H135" s="32">
        <f>SUM($C128:H128)</f>
        <v>188.56167424964178</v>
      </c>
      <c r="I135" s="32">
        <f>SUM($C128:I128)</f>
        <v>217.68318563957402</v>
      </c>
      <c r="J135" s="32">
        <f>SUM($C128:J128)</f>
        <v>252.24005704475002</v>
      </c>
      <c r="K135" s="32">
        <f>SUM($C128:K128)</f>
        <v>296.28195567305568</v>
      </c>
      <c r="L135" s="32">
        <f>SUM($C128:L128)</f>
        <v>338.84407990870545</v>
      </c>
      <c r="M135" s="32">
        <f>SUM($C128:M128)</f>
        <v>379.29771500305492</v>
      </c>
      <c r="N135" s="32">
        <f>SUM($C128:N128)</f>
        <v>431.18065944898541</v>
      </c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</row>
    <row r="136" spans="1:29" x14ac:dyDescent="0.15">
      <c r="A136">
        <f>$A$104</f>
        <v>2020</v>
      </c>
      <c r="B136" s="6" t="s">
        <v>89</v>
      </c>
      <c r="C136" s="4">
        <f>C133/GrpPerformance!C132</f>
        <v>0.46759975505869444</v>
      </c>
      <c r="D136" s="4">
        <f>D133/GrpPerformance!D132</f>
        <v>0.49630019495113992</v>
      </c>
      <c r="E136" s="4">
        <f>E133/GrpPerformance!E132</f>
        <v>0.46382197669619624</v>
      </c>
      <c r="F136" s="4">
        <f>F133/GrpPerformance!F132</f>
        <v>0.46859346991639861</v>
      </c>
      <c r="G136" s="4">
        <f>G133/GrpPerformance!G132</f>
        <v>0.46767413955860149</v>
      </c>
      <c r="H136" s="4">
        <f>H133/GrpPerformance!H132</f>
        <v>0.45674724898504498</v>
      </c>
      <c r="I136" s="4">
        <f>I133/GrpPerformance!I132</f>
        <v>0.46503359208181799</v>
      </c>
      <c r="J136" s="4">
        <f>J133/GrpPerformance!J132</f>
        <v>0.46995742533028467</v>
      </c>
      <c r="K136" s="4">
        <f>K133/GrpPerformance!K132</f>
        <v>0.45931707971658586</v>
      </c>
      <c r="L136" s="4">
        <f>L133/GrpPerformance!L132</f>
        <v>0.45773516955338017</v>
      </c>
      <c r="M136" s="4">
        <f>M133/GrpPerformance!M132</f>
        <v>0.46423796995221484</v>
      </c>
      <c r="N136" s="4">
        <f>N133/GrpPerformance!N132</f>
        <v>0.47051845782027318</v>
      </c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</row>
    <row r="137" spans="1:29" x14ac:dyDescent="0.15">
      <c r="B137" s="6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</row>
    <row r="138" spans="1:29" x14ac:dyDescent="0.15">
      <c r="B138" t="s">
        <v>178</v>
      </c>
      <c r="C138" s="20">
        <f>SUM(C126:N126)/SUMIF(C126:N126,"&gt;0",C128:N128)-1</f>
        <v>-0.36740544429037814</v>
      </c>
    </row>
    <row r="139" spans="1:29" x14ac:dyDescent="0.15">
      <c r="B139" t="s">
        <v>179</v>
      </c>
      <c r="C139" s="20">
        <f>SUM(C126:N126,C127:N127)/SUM(C128:N128)-1</f>
        <v>-0.34756341384766265</v>
      </c>
    </row>
    <row r="140" spans="1:29" x14ac:dyDescent="0.15">
      <c r="B140" t="s">
        <v>180</v>
      </c>
      <c r="C140" s="20">
        <f>SUM(C126:N126)/SUMIF(C126:N126,"&gt;0",C125:N125)-1</f>
        <v>5.5095038781763694E-2</v>
      </c>
    </row>
    <row r="142" spans="1:29" x14ac:dyDescent="0.15">
      <c r="B142" s="24" t="s">
        <v>181</v>
      </c>
      <c r="C142" s="9" t="s">
        <v>2</v>
      </c>
      <c r="D142" s="9" t="s">
        <v>302</v>
      </c>
      <c r="E142" s="9" t="s">
        <v>301</v>
      </c>
      <c r="F142" s="9" t="s">
        <v>65</v>
      </c>
      <c r="G142" s="9" t="s">
        <v>66</v>
      </c>
      <c r="H142" s="9" t="s">
        <v>67</v>
      </c>
      <c r="I142" s="9" t="s">
        <v>68</v>
      </c>
      <c r="J142" s="9" t="s">
        <v>79</v>
      </c>
      <c r="K142" s="9" t="s">
        <v>80</v>
      </c>
    </row>
    <row r="143" spans="1:29" x14ac:dyDescent="0.15">
      <c r="A143">
        <f>$A$104</f>
        <v>2020</v>
      </c>
      <c r="B143" t="s">
        <v>150</v>
      </c>
      <c r="C143" s="32">
        <f t="shared" ref="C143:K143" si="9">GETPIVOTDATA("Sum of pAPE Act USD",$B$3,"Country",C$142,"Years",$A143)</f>
        <v>54.412654918043316</v>
      </c>
      <c r="D143" s="32">
        <f t="shared" si="9"/>
        <v>20.875117111841661</v>
      </c>
      <c r="E143" s="32">
        <f t="shared" si="9"/>
        <v>41.686919592319775</v>
      </c>
      <c r="F143" s="32">
        <f t="shared" si="9"/>
        <v>73.131502427848758</v>
      </c>
      <c r="G143" s="32">
        <f t="shared" si="9"/>
        <v>4.2631225677614539</v>
      </c>
      <c r="H143" s="32">
        <f t="shared" si="9"/>
        <v>7.3263951702602021</v>
      </c>
      <c r="I143" s="32">
        <f t="shared" si="9"/>
        <v>13.491308307170318</v>
      </c>
      <c r="J143" s="32">
        <f t="shared" si="9"/>
        <v>2.4700287822424851</v>
      </c>
      <c r="K143" s="32">
        <f t="shared" si="9"/>
        <v>4.5841385314122407</v>
      </c>
    </row>
    <row r="144" spans="1:29" x14ac:dyDescent="0.15">
      <c r="A144">
        <f>$A$104</f>
        <v>2020</v>
      </c>
      <c r="B144" s="28" t="s">
        <v>146</v>
      </c>
      <c r="C144" s="33">
        <f>GETPIVOTDATA("Sum of pAPE Plan USD",$B$3,"Country",C$142,"Period",1,"Quarters",1,"Years",$A144)+GETPIVOTDATA("Sum of pAPE Plan USD",$B$3,"Country",C$142,"Period",2,"Quarters",1,"Years",$A144)</f>
        <v>15.313339297012908</v>
      </c>
      <c r="D144" s="33">
        <f t="shared" ref="D144:K144" si="10">GETPIVOTDATA("Sum of pAPE Plan USD",$B$3,"Country",D$142,"Period",1,"Quarters",1,"Years",$A144)+GETPIVOTDATA("Sum of pAPE Plan USD",$B$3,"Country",D$142,"Period",2,"Quarters",1,"Years",$A144)</f>
        <v>7.79174147119687</v>
      </c>
      <c r="E144" s="33">
        <f t="shared" si="10"/>
        <v>8.7217837990783877</v>
      </c>
      <c r="F144" s="33">
        <f t="shared" si="10"/>
        <v>31.000300252659052</v>
      </c>
      <c r="G144" s="33">
        <f t="shared" si="10"/>
        <v>0.63310914130564466</v>
      </c>
      <c r="H144" s="33">
        <f t="shared" si="10"/>
        <v>2.4033134091419388</v>
      </c>
      <c r="I144" s="33">
        <f t="shared" si="10"/>
        <v>1.9697025203619178</v>
      </c>
      <c r="J144" s="33">
        <f t="shared" si="10"/>
        <v>0.75989868318285148</v>
      </c>
      <c r="K144" s="33">
        <f t="shared" si="10"/>
        <v>1.1066601275593748</v>
      </c>
    </row>
    <row r="145" spans="1:11" x14ac:dyDescent="0.15">
      <c r="A145">
        <f>$A$104-1</f>
        <v>2019</v>
      </c>
      <c r="B145" s="28" t="s">
        <v>150</v>
      </c>
      <c r="C145" s="33">
        <f>GETPIVOTDATA("Sum of pAPE Act USD",$B$3,"Country",C$142,"Period",1,"Quarters",1,"Years",$A145)+GETPIVOTDATA("Sum of pAPE Act USD",$B$3,"Country",C$142,"Period",2,"Quarters",1,"Years",$A145)</f>
        <v>13.140775330350719</v>
      </c>
      <c r="D145" s="33">
        <f t="shared" ref="D145:K145" si="11">GETPIVOTDATA("Sum of pAPE Act USD",$B$3,"Country",D$142,"Period",1,"Quarters",1,"Years",$A145)+GETPIVOTDATA("Sum of pAPE Act USD",$B$3,"Country",D$142,"Period",2,"Quarters",1,"Years",$A145)</f>
        <v>4.2317130085735037</v>
      </c>
      <c r="E145" s="33">
        <f t="shared" si="11"/>
        <v>0</v>
      </c>
      <c r="F145" s="33">
        <f t="shared" si="11"/>
        <v>17.097385120515671</v>
      </c>
      <c r="G145" s="33">
        <f t="shared" si="11"/>
        <v>0.43596719847445387</v>
      </c>
      <c r="H145" s="33">
        <f t="shared" si="11"/>
        <v>1.2503068818751963</v>
      </c>
      <c r="I145" s="33">
        <f t="shared" si="11"/>
        <v>1.1308507564135826</v>
      </c>
      <c r="J145" s="33">
        <f t="shared" si="11"/>
        <v>3.3887041281673724</v>
      </c>
      <c r="K145" s="33">
        <f t="shared" si="11"/>
        <v>0</v>
      </c>
    </row>
    <row r="146" spans="1:11" x14ac:dyDescent="0.15">
      <c r="B146" s="28"/>
      <c r="C146" s="30"/>
      <c r="D146" s="30"/>
      <c r="E146" s="30"/>
      <c r="F146" s="30"/>
      <c r="G146" s="30"/>
      <c r="H146" s="30"/>
      <c r="I146" s="30"/>
      <c r="J146" s="30"/>
      <c r="K146" s="30"/>
    </row>
    <row r="147" spans="1:11" x14ac:dyDescent="0.15">
      <c r="B147" s="29" t="s">
        <v>214</v>
      </c>
      <c r="C147" s="35">
        <f>GrpPerformance!C148</f>
        <v>0.65048185018949378</v>
      </c>
      <c r="D147" s="35">
        <f>GrpPerformance!D148</f>
        <v>0.33087567456030459</v>
      </c>
      <c r="E147" s="35">
        <f>GrpPerformance!E148</f>
        <v>0.40341613607176996</v>
      </c>
      <c r="F147" s="35">
        <f>GrpPerformance!F148</f>
        <v>0.39986588643196097</v>
      </c>
      <c r="G147" s="35">
        <f>GrpPerformance!G148</f>
        <v>0.21800812133237335</v>
      </c>
      <c r="H147" s="35">
        <f>GrpPerformance!H148</f>
        <v>0.54712509404116394</v>
      </c>
      <c r="I147" s="35">
        <f>GrpPerformance!I148</f>
        <v>0.36270605048824806</v>
      </c>
      <c r="J147" s="35">
        <f>GrpPerformance!J148</f>
        <v>0.8371726596167075</v>
      </c>
      <c r="K147" s="35">
        <f>GrpPerformance!K148</f>
        <v>0.47957360015480016</v>
      </c>
    </row>
    <row r="148" spans="1:11" x14ac:dyDescent="0.15">
      <c r="B148" s="29" t="s">
        <v>215</v>
      </c>
      <c r="C148" s="35">
        <f>GrpPerformance!C149</f>
        <v>0.12390001723825884</v>
      </c>
      <c r="D148" s="35" t="e">
        <f>GrpPerformance!D149</f>
        <v>#N/A</v>
      </c>
      <c r="E148" s="35" t="e">
        <f>GrpPerformance!E149</f>
        <v>#N/A</v>
      </c>
      <c r="F148" s="35">
        <f>GrpPerformance!F149</f>
        <v>0.18322591525548351</v>
      </c>
      <c r="G148" s="35">
        <f>GrpPerformance!G149</f>
        <v>5.0390504211522733E-2</v>
      </c>
      <c r="H148" s="35">
        <f>GrpPerformance!H149</f>
        <v>0.11098615881603546</v>
      </c>
      <c r="I148" s="35">
        <f>GrpPerformance!I149</f>
        <v>5.1219750824829158E-2</v>
      </c>
      <c r="J148" s="35">
        <f>GrpPerformance!J149</f>
        <v>0.16506342246860328</v>
      </c>
      <c r="K148" s="35">
        <f>GrpPerformance!K149</f>
        <v>5.9287785500418848E-2</v>
      </c>
    </row>
    <row r="149" spans="1:11" x14ac:dyDescent="0.15">
      <c r="B149" s="29" t="s">
        <v>216</v>
      </c>
      <c r="C149" s="35">
        <f>GrpPerformance!C150</f>
        <v>0.14436798508896023</v>
      </c>
      <c r="D149" s="35" t="e">
        <f>GrpPerformance!D150</f>
        <v>#N/A</v>
      </c>
      <c r="E149" s="35" t="e">
        <f>GrpPerformance!E150</f>
        <v>#DIV/0!</v>
      </c>
      <c r="F149" s="35">
        <f>GrpPerformance!F150</f>
        <v>0.27826854350073688</v>
      </c>
      <c r="G149" s="35">
        <f>GrpPerformance!G150</f>
        <v>4.1242115355625809E-2</v>
      </c>
      <c r="H149" s="35">
        <f>GrpPerformance!H150</f>
        <v>7.9766424163191491E-2</v>
      </c>
      <c r="I149" s="35">
        <f>GrpPerformance!I150</f>
        <v>6.5623684920529501E-2</v>
      </c>
      <c r="J149" s="35">
        <f>GrpPerformance!J150</f>
        <v>0.53905089861679145</v>
      </c>
      <c r="K149" s="35">
        <f>GrpPerformance!K150</f>
        <v>0</v>
      </c>
    </row>
    <row r="150" spans="1:11" x14ac:dyDescent="0.15">
      <c r="B150" s="28"/>
      <c r="C150" s="30"/>
      <c r="D150" s="30"/>
      <c r="E150" s="30"/>
      <c r="F150" s="30"/>
      <c r="G150" s="30"/>
      <c r="H150" s="30"/>
      <c r="I150" s="30"/>
      <c r="J150" s="30"/>
      <c r="K150" s="30"/>
    </row>
    <row r="151" spans="1:11" x14ac:dyDescent="0.15">
      <c r="B151" s="24" t="s">
        <v>184</v>
      </c>
      <c r="C151" s="9" t="str">
        <f>C142</f>
        <v>HK</v>
      </c>
      <c r="D151" s="9" t="str">
        <f t="shared" ref="D151:K151" si="12">D142</f>
        <v>TH FWD</v>
      </c>
      <c r="E151" s="9" t="str">
        <f t="shared" si="12"/>
        <v>TH SCB</v>
      </c>
      <c r="F151" s="9" t="str">
        <f t="shared" si="12"/>
        <v>JP</v>
      </c>
      <c r="G151" s="9" t="str">
        <f t="shared" si="12"/>
        <v>ID</v>
      </c>
      <c r="H151" s="9" t="str">
        <f t="shared" si="12"/>
        <v>PH</v>
      </c>
      <c r="I151" s="9" t="str">
        <f t="shared" si="12"/>
        <v>VN</v>
      </c>
      <c r="J151" s="9" t="str">
        <f t="shared" si="12"/>
        <v>SG</v>
      </c>
      <c r="K151" s="9" t="str">
        <f t="shared" si="12"/>
        <v>MY</v>
      </c>
    </row>
    <row r="152" spans="1:11" x14ac:dyDescent="0.15">
      <c r="A152">
        <f>$A$104</f>
        <v>2020</v>
      </c>
      <c r="B152" t="s">
        <v>154</v>
      </c>
      <c r="C152" s="32">
        <f t="shared" ref="C152:K152" si="13">GETPIVOTDATA("Sum of pVNB Act USD",$B$3,"Country",C$142,"Years",$A152)</f>
        <v>47.322084652993759</v>
      </c>
      <c r="D152" s="32">
        <f t="shared" si="13"/>
        <v>15.818766113264941</v>
      </c>
      <c r="E152" s="32">
        <f t="shared" si="13"/>
        <v>26.714728649656365</v>
      </c>
      <c r="F152" s="32">
        <f t="shared" si="13"/>
        <v>50.868877497499028</v>
      </c>
      <c r="G152" s="32">
        <f t="shared" si="13"/>
        <v>1.9313386133840438</v>
      </c>
      <c r="H152" s="32">
        <f t="shared" si="13"/>
        <v>5.3080036315432313</v>
      </c>
      <c r="I152" s="32">
        <f t="shared" si="13"/>
        <v>7.4835574363681392</v>
      </c>
      <c r="J152" s="32">
        <f t="shared" si="13"/>
        <v>2.0678405649597584</v>
      </c>
      <c r="K152" s="32">
        <f t="shared" si="13"/>
        <v>2.0504896587240413</v>
      </c>
    </row>
    <row r="153" spans="1:11" x14ac:dyDescent="0.15">
      <c r="A153">
        <f>$A$104</f>
        <v>2020</v>
      </c>
      <c r="B153" s="28" t="s">
        <v>148</v>
      </c>
      <c r="C153" s="33">
        <f>GETPIVOTDATA("Sum of pVNB Plan USD",$B$3,"Country",C$142,"Period",1,"Quarters",1,"Years",$A153)+GETPIVOTDATA("Sum of pVNB Plan USD",$B$3,"Country",C$142,"Period",2,"Quarters",1,"Years",$A153)</f>
        <v>12.154147994792677</v>
      </c>
      <c r="D153" s="33">
        <f t="shared" ref="D153:K153" si="14">GETPIVOTDATA("Sum of pVNB Plan USD",$B$3,"Country",D$142,"Period",1,"Quarters",1,"Years",$A153)+GETPIVOTDATA("Sum of pVNB Plan USD",$B$3,"Country",D$142,"Period",2,"Quarters",1,"Years",$A153)</f>
        <v>5.0711748703310997</v>
      </c>
      <c r="E153" s="33">
        <f t="shared" si="14"/>
        <v>5.477248969313826</v>
      </c>
      <c r="F153" s="33">
        <f t="shared" si="14"/>
        <v>27.476480180244696</v>
      </c>
      <c r="G153" s="33">
        <f t="shared" si="14"/>
        <v>0.22083287130115353</v>
      </c>
      <c r="H153" s="33">
        <f t="shared" si="14"/>
        <v>1.9113451733967612</v>
      </c>
      <c r="I153" s="33">
        <f t="shared" si="14"/>
        <v>1.0943442713492324</v>
      </c>
      <c r="J153" s="33">
        <f t="shared" si="14"/>
        <v>0.61368227918305085</v>
      </c>
      <c r="K153" s="33">
        <f t="shared" si="14"/>
        <v>0.65853115984131771</v>
      </c>
    </row>
    <row r="154" spans="1:11" x14ac:dyDescent="0.15">
      <c r="A154">
        <f>$A$104-1</f>
        <v>2019</v>
      </c>
      <c r="B154" s="28" t="s">
        <v>154</v>
      </c>
      <c r="C154" s="33">
        <f>GETPIVOTDATA("Sum of pVNB Act USD",$B$3,"Country",C$142,"Period",1,"Quarters",1,"Years",$A154)+GETPIVOTDATA("Sum of pVNB Act USD",$B$3,"Country",C$142,"Period",2,"Quarters",1,"Years",$A154)</f>
        <v>11.16984936421883</v>
      </c>
      <c r="D154" s="33">
        <f t="shared" ref="D154:K154" si="15">GETPIVOTDATA("Sum of pVNB Act USD",$B$3,"Country",D$142,"Period",1,"Quarters",1,"Years",$A154)+GETPIVOTDATA("Sum of pVNB Act USD",$B$3,"Country",D$142,"Period",2,"Quarters",1,"Years",$A154)</f>
        <v>3.3328601957606714</v>
      </c>
      <c r="E154" s="33">
        <f t="shared" si="15"/>
        <v>0</v>
      </c>
      <c r="F154" s="33">
        <f t="shared" si="15"/>
        <v>19.235322528644154</v>
      </c>
      <c r="G154" s="33">
        <f t="shared" si="15"/>
        <v>0.18877220388235039</v>
      </c>
      <c r="H154" s="33">
        <f t="shared" si="15"/>
        <v>0.80740405654974401</v>
      </c>
      <c r="I154" s="33">
        <f t="shared" si="15"/>
        <v>0.58226098099518264</v>
      </c>
      <c r="J154" s="33">
        <f t="shared" si="15"/>
        <v>0.27391785662316953</v>
      </c>
      <c r="K154" s="33">
        <f t="shared" si="15"/>
        <v>0</v>
      </c>
    </row>
    <row r="156" spans="1:11" x14ac:dyDescent="0.15">
      <c r="B156" s="29" t="s">
        <v>217</v>
      </c>
      <c r="C156" s="35">
        <f>GrpProtection!C152/GrpPerformance!C153</f>
        <v>0.50700998662201002</v>
      </c>
      <c r="D156" s="35">
        <f>GrpProtection!D152/GrpPerformance!D153</f>
        <v>0.46500721233976106</v>
      </c>
      <c r="E156" s="35">
        <f>GrpProtection!E152/GrpPerformance!E153</f>
        <v>0.31272467700603335</v>
      </c>
      <c r="F156" s="35">
        <f>GrpProtection!F152/GrpPerformance!F153</f>
        <v>0.67463404486869749</v>
      </c>
      <c r="G156" s="35">
        <f>GrpProtection!G152/GrpPerformance!G153</f>
        <v>0.34624395085561088</v>
      </c>
      <c r="H156" s="35">
        <f>GrpProtection!H152/GrpPerformance!H153</f>
        <v>0.32573679881502021</v>
      </c>
      <c r="I156" s="35">
        <f>GrpProtection!I152/GrpPerformance!I153</f>
        <v>0.56469436910601789</v>
      </c>
      <c r="J156" s="35">
        <f>GrpProtection!J152/GrpPerformance!J153</f>
        <v>1</v>
      </c>
      <c r="K156" s="35">
        <f>GrpProtection!K152/GrpPerformance!K153</f>
        <v>0.14484129179673469</v>
      </c>
    </row>
    <row r="157" spans="1:11" x14ac:dyDescent="0.15">
      <c r="B157" s="29" t="s">
        <v>218</v>
      </c>
      <c r="C157" s="35">
        <f>GrpProtection!C153/GrpPerformance!C154</f>
        <v>0.46569294662870814</v>
      </c>
      <c r="D157" s="35">
        <f>GrpProtection!D153/GrpPerformance!D154</f>
        <v>0.53232833488561071</v>
      </c>
      <c r="E157" s="35">
        <f>GrpProtection!E153/GrpPerformance!E154</f>
        <v>0.34399223033756204</v>
      </c>
      <c r="F157" s="35">
        <f>GrpProtection!F153/GrpPerformance!F154</f>
        <v>0.45948871613844472</v>
      </c>
      <c r="G157" s="35">
        <f>GrpProtection!G153/GrpPerformance!G154</f>
        <v>0.13573654903801513</v>
      </c>
      <c r="H157" s="35">
        <f>GrpProtection!H153/GrpPerformance!H154</f>
        <v>0.40044716119541601</v>
      </c>
      <c r="I157" s="35">
        <f>GrpProtection!I153/GrpPerformance!I154</f>
        <v>0.54501297093521772</v>
      </c>
      <c r="J157" s="35">
        <f>GrpProtection!J153/GrpPerformance!J154</f>
        <v>1</v>
      </c>
      <c r="K157" s="35">
        <f>GrpProtection!K153/GrpPerformance!K154</f>
        <v>0.76280592459937668</v>
      </c>
    </row>
    <row r="158" spans="1:11" x14ac:dyDescent="0.15">
      <c r="B158" s="29" t="s">
        <v>219</v>
      </c>
      <c r="C158" s="35">
        <f>GrpProtection!C154/GrpPerformance!C155</f>
        <v>0.41173656791556068</v>
      </c>
      <c r="D158" s="35">
        <f>GrpProtection!D154/GrpPerformance!D155</f>
        <v>0.38364034853606488</v>
      </c>
      <c r="E158" s="35" t="e">
        <f>GrpProtection!E154/GrpPerformance!E155</f>
        <v>#DIV/0!</v>
      </c>
      <c r="F158" s="35">
        <f>GrpProtection!F154/GrpPerformance!F155</f>
        <v>0.3734130332810543</v>
      </c>
      <c r="G158" s="35">
        <f>GrpProtection!G154/GrpPerformance!G155</f>
        <v>0.20395742610386014</v>
      </c>
      <c r="H158" s="35">
        <f>GrpProtection!H154/GrpPerformance!H155</f>
        <v>0.27212986609373446</v>
      </c>
      <c r="I158" s="35">
        <f>GrpProtection!I154/GrpPerformance!I155</f>
        <v>0.49445174360762362</v>
      </c>
      <c r="J158" s="35">
        <f>GrpProtection!J154/GrpPerformance!J155</f>
        <v>0.22328892410761669</v>
      </c>
      <c r="K158" s="35" t="e">
        <f>GrpProtection!K154/GrpPerformance!K155</f>
        <v>#DIV/0!</v>
      </c>
    </row>
  </sheetData>
  <phoneticPr fontId="12" type="noConversion"/>
  <pageMargins left="0.7" right="0.7" top="0.75" bottom="0.75" header="0.3" footer="0.3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2F548-C0E1-4326-AE60-3A17536E6DF3}">
  <dimension ref="A3:AQ841"/>
  <sheetViews>
    <sheetView workbookViewId="0">
      <pane xSplit="3" ySplit="5" topLeftCell="D734" activePane="bottomRight" state="frozen"/>
      <selection activeCell="AH9" sqref="AH9"/>
      <selection pane="topRight" activeCell="AH9" sqref="AH9"/>
      <selection pane="bottomLeft" activeCell="AH9" sqref="AH9"/>
      <selection pane="bottomRight" activeCell="AH9" sqref="AH9"/>
    </sheetView>
  </sheetViews>
  <sheetFormatPr defaultRowHeight="13.5" outlineLevelRow="1" x14ac:dyDescent="0.15"/>
  <cols>
    <col min="1" max="1" width="7.125" customWidth="1"/>
    <col min="2" max="2" width="14.625" customWidth="1"/>
    <col min="3" max="3" width="29.125" bestFit="1" customWidth="1"/>
    <col min="4" max="4" width="16.25" bestFit="1" customWidth="1"/>
    <col min="5" max="7" width="13" bestFit="1" customWidth="1"/>
    <col min="8" max="12" width="12.375" bestFit="1" customWidth="1"/>
    <col min="13" max="13" width="13" bestFit="1" customWidth="1"/>
    <col min="14" max="14" width="12.375" bestFit="1" customWidth="1"/>
    <col min="15" max="15" width="13" bestFit="1" customWidth="1"/>
    <col min="16" max="18" width="12.375" bestFit="1" customWidth="1"/>
    <col min="19" max="19" width="13" bestFit="1" customWidth="1"/>
    <col min="20" max="22" width="12.375" bestFit="1" customWidth="1"/>
    <col min="23" max="23" width="13" bestFit="1" customWidth="1"/>
    <col min="24" max="26" width="12.375" bestFit="1" customWidth="1"/>
    <col min="27" max="28" width="13" bestFit="1" customWidth="1"/>
    <col min="29" max="43" width="12.375" bestFit="1" customWidth="1"/>
  </cols>
  <sheetData>
    <row r="3" spans="3:43" x14ac:dyDescent="0.15">
      <c r="D3" s="5" t="s">
        <v>71</v>
      </c>
    </row>
    <row r="4" spans="3:43" x14ac:dyDescent="0.15">
      <c r="D4" t="s">
        <v>130</v>
      </c>
      <c r="P4" t="s">
        <v>139</v>
      </c>
      <c r="Q4" t="s">
        <v>125</v>
      </c>
      <c r="AC4" t="s">
        <v>160</v>
      </c>
      <c r="AD4" t="s">
        <v>315</v>
      </c>
      <c r="AP4" t="s">
        <v>316</v>
      </c>
      <c r="AQ4" t="s">
        <v>70</v>
      </c>
    </row>
    <row r="5" spans="3:43" x14ac:dyDescent="0.15">
      <c r="C5" s="5" t="s">
        <v>69</v>
      </c>
      <c r="D5" s="1" t="s">
        <v>94</v>
      </c>
      <c r="E5" s="1" t="s">
        <v>95</v>
      </c>
      <c r="F5" s="1" t="s">
        <v>96</v>
      </c>
      <c r="G5" s="1" t="s">
        <v>97</v>
      </c>
      <c r="H5" s="1" t="s">
        <v>98</v>
      </c>
      <c r="I5" s="1" t="s">
        <v>99</v>
      </c>
      <c r="J5" s="1" t="s">
        <v>100</v>
      </c>
      <c r="K5" s="1" t="s">
        <v>101</v>
      </c>
      <c r="L5" s="1" t="s">
        <v>102</v>
      </c>
      <c r="M5" s="1" t="s">
        <v>103</v>
      </c>
      <c r="N5" s="1" t="s">
        <v>104</v>
      </c>
      <c r="O5" s="1" t="s">
        <v>105</v>
      </c>
      <c r="Q5" s="1" t="s">
        <v>94</v>
      </c>
      <c r="R5" s="1" t="s">
        <v>95</v>
      </c>
      <c r="S5" s="1" t="s">
        <v>96</v>
      </c>
      <c r="T5" s="1" t="s">
        <v>97</v>
      </c>
      <c r="U5" s="1" t="s">
        <v>98</v>
      </c>
      <c r="V5" s="1" t="s">
        <v>99</v>
      </c>
      <c r="W5" s="1" t="s">
        <v>100</v>
      </c>
      <c r="X5" s="1" t="s">
        <v>101</v>
      </c>
      <c r="Y5" s="1" t="s">
        <v>102</v>
      </c>
      <c r="Z5" s="1" t="s">
        <v>103</v>
      </c>
      <c r="AA5" s="1" t="s">
        <v>104</v>
      </c>
      <c r="AB5" s="1" t="s">
        <v>105</v>
      </c>
      <c r="AD5" s="1" t="s">
        <v>94</v>
      </c>
      <c r="AE5" s="1" t="s">
        <v>95</v>
      </c>
      <c r="AF5" s="1" t="s">
        <v>96</v>
      </c>
      <c r="AG5" s="1" t="s">
        <v>97</v>
      </c>
      <c r="AH5" s="1" t="s">
        <v>98</v>
      </c>
      <c r="AI5" s="1" t="s">
        <v>99</v>
      </c>
      <c r="AJ5" s="1" t="s">
        <v>100</v>
      </c>
      <c r="AK5" s="1" t="s">
        <v>101</v>
      </c>
      <c r="AL5" s="1" t="s">
        <v>102</v>
      </c>
      <c r="AM5" s="1" t="s">
        <v>103</v>
      </c>
      <c r="AN5" s="1" t="s">
        <v>104</v>
      </c>
      <c r="AO5" s="1" t="s">
        <v>105</v>
      </c>
    </row>
    <row r="6" spans="3:43" hidden="1" outlineLevel="1" x14ac:dyDescent="0.15">
      <c r="C6" s="6" t="s">
        <v>2</v>
      </c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</row>
    <row r="7" spans="3:43" hidden="1" outlineLevel="1" x14ac:dyDescent="0.15">
      <c r="C7" s="7" t="s">
        <v>50</v>
      </c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</row>
    <row r="8" spans="3:43" hidden="1" outlineLevel="1" x14ac:dyDescent="0.15">
      <c r="C8" s="15" t="s">
        <v>131</v>
      </c>
      <c r="D8" s="19">
        <v>8.539086536287531</v>
      </c>
      <c r="E8" s="19">
        <v>9.9146082017480843</v>
      </c>
      <c r="F8" s="19">
        <v>15.189685189559835</v>
      </c>
      <c r="G8" s="19">
        <v>7.8643440150445665</v>
      </c>
      <c r="H8" s="19">
        <v>11.513614301984463</v>
      </c>
      <c r="I8" s="19">
        <v>15.886162218596795</v>
      </c>
      <c r="J8" s="19">
        <v>11.397017000374143</v>
      </c>
      <c r="K8" s="19">
        <v>13.022189391306727</v>
      </c>
      <c r="L8" s="19">
        <v>13.078493094414426</v>
      </c>
      <c r="M8" s="19">
        <v>13.558276113850642</v>
      </c>
      <c r="N8" s="19">
        <v>9.7699605235335198</v>
      </c>
      <c r="O8" s="19">
        <v>17.191720203742978</v>
      </c>
      <c r="P8" s="19">
        <v>146.92515679044371</v>
      </c>
      <c r="Q8" s="19">
        <v>5.926989528817292</v>
      </c>
      <c r="R8" s="19">
        <v>4.8231644988189188</v>
      </c>
      <c r="S8" s="19">
        <v>11.924573838260537</v>
      </c>
      <c r="T8" s="19">
        <v>4.6176050432377931</v>
      </c>
      <c r="U8" s="19">
        <v>9.3322186062993868</v>
      </c>
      <c r="V8" s="19">
        <v>7.4687849708593745</v>
      </c>
      <c r="W8" s="19">
        <v>5.1633528644551028</v>
      </c>
      <c r="X8" s="19">
        <v>8.6770325055525639</v>
      </c>
      <c r="Y8" s="19">
        <v>12.115592164187976</v>
      </c>
      <c r="Z8" s="19">
        <v>12.47312845628648</v>
      </c>
      <c r="AA8" s="19">
        <v>10.222327476507481</v>
      </c>
      <c r="AB8" s="19">
        <v>13.011580015081631</v>
      </c>
      <c r="AC8" s="19">
        <v>105.75634996836452</v>
      </c>
      <c r="AD8" s="19">
        <v>6.3664966222492563</v>
      </c>
      <c r="AE8" s="19">
        <v>7.0838256685536578</v>
      </c>
      <c r="AF8" s="19">
        <v>13.210447920632722</v>
      </c>
      <c r="AG8" s="19">
        <v>7.2123442352484863</v>
      </c>
      <c r="AH8" s="19">
        <v>8.6156956367650768</v>
      </c>
      <c r="AI8" s="19">
        <v>10.726092340948098</v>
      </c>
      <c r="AJ8" s="19">
        <v>10.169627807619381</v>
      </c>
      <c r="AK8" s="19">
        <v>8.5109231929951523</v>
      </c>
      <c r="AL8" s="19">
        <v>0</v>
      </c>
      <c r="AM8" s="19">
        <v>0</v>
      </c>
      <c r="AN8" s="19">
        <v>0</v>
      </c>
      <c r="AO8" s="19">
        <v>0</v>
      </c>
      <c r="AP8" s="19">
        <v>71.895453425011823</v>
      </c>
      <c r="AQ8" s="19">
        <v>324.57696018382006</v>
      </c>
    </row>
    <row r="9" spans="3:43" hidden="1" outlineLevel="1" x14ac:dyDescent="0.15">
      <c r="C9" s="15" t="s">
        <v>132</v>
      </c>
      <c r="D9" s="19">
        <v>7.233724994833203</v>
      </c>
      <c r="E9" s="19">
        <v>7.8391137595345137</v>
      </c>
      <c r="F9" s="19">
        <v>12.21340941807372</v>
      </c>
      <c r="G9" s="19">
        <v>6.050261243971546</v>
      </c>
      <c r="H9" s="19">
        <v>8.9517204166341457</v>
      </c>
      <c r="I9" s="19">
        <v>11.691764704509536</v>
      </c>
      <c r="J9" s="19">
        <v>7.9684098364189753</v>
      </c>
      <c r="K9" s="19">
        <v>9.7528957707960604</v>
      </c>
      <c r="L9" s="19">
        <v>10.894778255748774</v>
      </c>
      <c r="M9" s="19">
        <v>8.613583391176082</v>
      </c>
      <c r="N9" s="19">
        <v>6.7167606891483196</v>
      </c>
      <c r="O9" s="19">
        <v>19.439315640272923</v>
      </c>
      <c r="P9" s="19">
        <v>117.3657381211178</v>
      </c>
      <c r="Q9" s="19">
        <v>3.9240587864453382</v>
      </c>
      <c r="R9" s="19">
        <v>3.384118381122966</v>
      </c>
      <c r="S9" s="19">
        <v>8.3815577968868542</v>
      </c>
      <c r="T9" s="19">
        <v>3.63599683766983</v>
      </c>
      <c r="U9" s="19">
        <v>6.8743941314466257</v>
      </c>
      <c r="V9" s="19">
        <v>5.5798024605415497</v>
      </c>
      <c r="W9" s="19">
        <v>4.2863881583470009</v>
      </c>
      <c r="X9" s="19">
        <v>7.0753858805788781</v>
      </c>
      <c r="Y9" s="19">
        <v>9.9732323405085932</v>
      </c>
      <c r="Z9" s="19">
        <v>11.179330892955059</v>
      </c>
      <c r="AA9" s="19">
        <v>9.4298393723559908</v>
      </c>
      <c r="AB9" s="19">
        <v>14.698595189000015</v>
      </c>
      <c r="AC9" s="19">
        <v>88.422700227858698</v>
      </c>
      <c r="AD9" s="19">
        <v>6.1928833064876221</v>
      </c>
      <c r="AE9" s="19">
        <v>6.2780277554614097</v>
      </c>
      <c r="AF9" s="19">
        <v>10.308300653160829</v>
      </c>
      <c r="AG9" s="19">
        <v>5.0788342690778583</v>
      </c>
      <c r="AH9" s="19">
        <v>7.2373330093792259</v>
      </c>
      <c r="AI9" s="19">
        <v>8.3556771251568147</v>
      </c>
      <c r="AJ9" s="19">
        <v>8.4911632595787854</v>
      </c>
      <c r="AK9" s="19">
        <v>6.4812780569591268</v>
      </c>
      <c r="AL9" s="19">
        <v>0</v>
      </c>
      <c r="AM9" s="19">
        <v>0</v>
      </c>
      <c r="AN9" s="19">
        <v>0</v>
      </c>
      <c r="AO9" s="19">
        <v>0</v>
      </c>
      <c r="AP9" s="19">
        <v>58.423497435261673</v>
      </c>
      <c r="AQ9" s="19">
        <v>264.21193578423816</v>
      </c>
    </row>
    <row r="10" spans="3:43" hidden="1" outlineLevel="1" x14ac:dyDescent="0.15">
      <c r="C10" s="15" t="s">
        <v>150</v>
      </c>
      <c r="D10" s="19">
        <v>3.9450244629794997</v>
      </c>
      <c r="E10" s="19">
        <v>4.1891145432491488</v>
      </c>
      <c r="F10" s="19">
        <v>7.1809389529683836</v>
      </c>
      <c r="G10" s="19">
        <v>3.7350931363052164</v>
      </c>
      <c r="H10" s="19">
        <v>5.7720892388897553</v>
      </c>
      <c r="I10" s="19">
        <v>7.5233900275091203</v>
      </c>
      <c r="J10" s="19">
        <v>5.4965294984986732</v>
      </c>
      <c r="K10" s="19">
        <v>6.7663166586761694</v>
      </c>
      <c r="L10" s="19">
        <v>7.0084868981642421</v>
      </c>
      <c r="M10" s="19">
        <v>6.6764749109625079</v>
      </c>
      <c r="N10" s="19">
        <v>4.9923146638038922</v>
      </c>
      <c r="O10" s="19">
        <v>8.3687708352673376</v>
      </c>
      <c r="P10" s="19">
        <v>71.654543827273955</v>
      </c>
      <c r="Q10" s="19">
        <v>2.6773359153225891</v>
      </c>
      <c r="R10" s="19">
        <v>1.9714339823224893</v>
      </c>
      <c r="S10" s="19">
        <v>4.8303151823515904</v>
      </c>
      <c r="T10" s="19">
        <v>1.9500992779837292</v>
      </c>
      <c r="U10" s="19">
        <v>4.2061492775909963</v>
      </c>
      <c r="V10" s="19">
        <v>3.5546549470460289</v>
      </c>
      <c r="W10" s="19">
        <v>2.2417503611886072</v>
      </c>
      <c r="X10" s="19">
        <v>4.2540529795085034</v>
      </c>
      <c r="Y10" s="19">
        <v>6.0996734495768496</v>
      </c>
      <c r="Z10" s="19">
        <v>5.8350856381611669</v>
      </c>
      <c r="AA10" s="19">
        <v>4.309912224907543</v>
      </c>
      <c r="AB10" s="19">
        <v>5.8022616360990602</v>
      </c>
      <c r="AC10" s="19">
        <v>47.732724872059151</v>
      </c>
      <c r="AD10" s="19">
        <v>3.2354722841931247</v>
      </c>
      <c r="AE10" s="19">
        <v>4.1673082626618081</v>
      </c>
      <c r="AF10" s="19">
        <v>5.8738039781571629</v>
      </c>
      <c r="AG10" s="19">
        <v>3.046966377839984</v>
      </c>
      <c r="AH10" s="19">
        <v>4.8430670922081998</v>
      </c>
      <c r="AI10" s="19">
        <v>5.9106754398423691</v>
      </c>
      <c r="AJ10" s="19">
        <v>5.3292759131765814</v>
      </c>
      <c r="AK10" s="19">
        <v>4.3593896460534092</v>
      </c>
      <c r="AL10" s="19">
        <v>0</v>
      </c>
      <c r="AM10" s="19">
        <v>0</v>
      </c>
      <c r="AN10" s="19">
        <v>0</v>
      </c>
      <c r="AO10" s="19">
        <v>0</v>
      </c>
      <c r="AP10" s="19">
        <v>36.765958994132639</v>
      </c>
      <c r="AQ10" s="19">
        <v>156.15322769346579</v>
      </c>
    </row>
    <row r="11" spans="3:43" hidden="1" outlineLevel="1" x14ac:dyDescent="0.15">
      <c r="C11" s="15" t="s">
        <v>154</v>
      </c>
      <c r="D11" s="19">
        <v>3.9061135018006627</v>
      </c>
      <c r="E11" s="19">
        <v>3.8875507103404661</v>
      </c>
      <c r="F11" s="19">
        <v>6.3907335503035982</v>
      </c>
      <c r="G11" s="19">
        <v>3.3165365452397242</v>
      </c>
      <c r="H11" s="19">
        <v>4.9273768439312526</v>
      </c>
      <c r="I11" s="19">
        <v>6.0476730612286422</v>
      </c>
      <c r="J11" s="19">
        <v>4.4896109354212355</v>
      </c>
      <c r="K11" s="19">
        <v>5.5764114729796717</v>
      </c>
      <c r="L11" s="19">
        <v>6.1306192475745487</v>
      </c>
      <c r="M11" s="19">
        <v>4.8962247645974006</v>
      </c>
      <c r="N11" s="19">
        <v>4.1868471458392538</v>
      </c>
      <c r="O11" s="19">
        <v>10.480666716881686</v>
      </c>
      <c r="P11" s="19">
        <v>64.236364496138151</v>
      </c>
      <c r="Q11" s="19">
        <v>2.1141638272476313</v>
      </c>
      <c r="R11" s="19">
        <v>1.7257307736089307</v>
      </c>
      <c r="S11" s="19">
        <v>4.0734898202978034</v>
      </c>
      <c r="T11" s="19">
        <v>2.0106927192864399</v>
      </c>
      <c r="U11" s="19">
        <v>3.7310193780621677</v>
      </c>
      <c r="V11" s="19">
        <v>3.1567763558722901</v>
      </c>
      <c r="W11" s="19">
        <v>2.2840598227168751</v>
      </c>
      <c r="X11" s="19">
        <v>3.8432449062238008</v>
      </c>
      <c r="Y11" s="19">
        <v>5.4473937104635866</v>
      </c>
      <c r="Z11" s="19">
        <v>5.8399181329682373</v>
      </c>
      <c r="AA11" s="19">
        <v>4.6490481424202459</v>
      </c>
      <c r="AB11" s="19">
        <v>7.4785777418245631</v>
      </c>
      <c r="AC11" s="19">
        <v>46.354115330992578</v>
      </c>
      <c r="AD11" s="19">
        <v>3.7086378005372813</v>
      </c>
      <c r="AE11" s="19">
        <v>4.0381720753250336</v>
      </c>
      <c r="AF11" s="19">
        <v>5.6647864047529026</v>
      </c>
      <c r="AG11" s="19">
        <v>2.8915821773058998</v>
      </c>
      <c r="AH11" s="19">
        <v>4.5424866050727282</v>
      </c>
      <c r="AI11" s="19">
        <v>5.7354276259266372</v>
      </c>
      <c r="AJ11" s="19">
        <v>5.3220538646856852</v>
      </c>
      <c r="AK11" s="19">
        <v>4.1423616369216658</v>
      </c>
      <c r="AL11" s="19">
        <v>0</v>
      </c>
      <c r="AM11" s="19">
        <v>0</v>
      </c>
      <c r="AN11" s="19">
        <v>0</v>
      </c>
      <c r="AO11" s="19">
        <v>0</v>
      </c>
      <c r="AP11" s="19">
        <v>36.045508190527833</v>
      </c>
      <c r="AQ11" s="19">
        <v>146.63598801765855</v>
      </c>
    </row>
    <row r="12" spans="3:43" hidden="1" outlineLevel="1" x14ac:dyDescent="0.15">
      <c r="C12" s="15" t="s">
        <v>156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9">
        <v>0</v>
      </c>
      <c r="AK12" s="19">
        <v>0</v>
      </c>
      <c r="AL12" s="19">
        <v>6.044851258478702</v>
      </c>
      <c r="AM12" s="19">
        <v>7.1992410616678963</v>
      </c>
      <c r="AN12" s="19">
        <v>9.8771936597260588</v>
      </c>
      <c r="AO12" s="19">
        <v>11.374517443960851</v>
      </c>
      <c r="AP12" s="19">
        <v>34.495803423833507</v>
      </c>
      <c r="AQ12" s="19">
        <v>34.495803423833507</v>
      </c>
    </row>
    <row r="13" spans="3:43" hidden="1" outlineLevel="1" x14ac:dyDescent="0.15">
      <c r="C13" s="15" t="s">
        <v>152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9">
        <v>0</v>
      </c>
      <c r="AK13" s="19">
        <v>0</v>
      </c>
      <c r="AL13" s="19">
        <v>7.3156815324142785</v>
      </c>
      <c r="AM13" s="19">
        <v>8.7061156018848518</v>
      </c>
      <c r="AN13" s="19">
        <v>11.984909815700165</v>
      </c>
      <c r="AO13" s="19">
        <v>13.783375976327667</v>
      </c>
      <c r="AP13" s="19">
        <v>41.790082926326967</v>
      </c>
      <c r="AQ13" s="19">
        <v>41.790082926326967</v>
      </c>
    </row>
    <row r="14" spans="3:43" hidden="1" outlineLevel="1" x14ac:dyDescent="0.15">
      <c r="C14" s="15" t="s">
        <v>134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0</v>
      </c>
      <c r="AL14" s="19">
        <v>10.131145315176397</v>
      </c>
      <c r="AM14" s="19">
        <v>12.091484859249842</v>
      </c>
      <c r="AN14" s="19">
        <v>16.448218113663842</v>
      </c>
      <c r="AO14" s="19">
        <v>19.00965498285364</v>
      </c>
      <c r="AP14" s="19">
        <v>57.680503270943724</v>
      </c>
      <c r="AQ14" s="19">
        <v>57.680503270943724</v>
      </c>
    </row>
    <row r="15" spans="3:43" hidden="1" outlineLevel="1" x14ac:dyDescent="0.15">
      <c r="C15" s="15" t="s">
        <v>133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9">
        <v>0</v>
      </c>
      <c r="AJ15" s="19">
        <v>0</v>
      </c>
      <c r="AK15" s="19">
        <v>0</v>
      </c>
      <c r="AL15" s="19">
        <v>14.172804021483293</v>
      </c>
      <c r="AM15" s="19">
        <v>16.898133739916226</v>
      </c>
      <c r="AN15" s="19">
        <v>23.085613285455832</v>
      </c>
      <c r="AO15" s="19">
        <v>26.635000862828932</v>
      </c>
      <c r="AP15" s="19">
        <v>80.791551909684287</v>
      </c>
      <c r="AQ15" s="19">
        <v>80.791551909684287</v>
      </c>
    </row>
    <row r="16" spans="3:43" hidden="1" outlineLevel="1" x14ac:dyDescent="0.15">
      <c r="C16" s="15" t="s">
        <v>140</v>
      </c>
      <c r="D16" s="19">
        <v>7.061269606580912</v>
      </c>
      <c r="E16" s="19">
        <v>5.2959522049356824</v>
      </c>
      <c r="F16" s="19">
        <v>14.122539213161824</v>
      </c>
      <c r="G16" s="19">
        <v>9.0606733719174777</v>
      </c>
      <c r="H16" s="19">
        <v>18.036021864025102</v>
      </c>
      <c r="I16" s="19">
        <v>17.036239805188117</v>
      </c>
      <c r="J16" s="19">
        <v>9.5362109628826168</v>
      </c>
      <c r="K16" s="19">
        <v>14.785934401743212</v>
      </c>
      <c r="L16" s="19">
        <v>19.810789676504854</v>
      </c>
      <c r="M16" s="19">
        <v>17.019233748253875</v>
      </c>
      <c r="N16" s="19">
        <v>19.946559185378113</v>
      </c>
      <c r="O16" s="19">
        <v>24.820316123950949</v>
      </c>
      <c r="P16" s="19">
        <v>176.53174016452274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  <c r="AD16" s="19">
        <v>10.245698098403068</v>
      </c>
      <c r="AE16" s="19">
        <v>10.501814048260153</v>
      </c>
      <c r="AF16" s="19">
        <v>18.711268720071434</v>
      </c>
      <c r="AG16" s="19">
        <v>11.814540804292669</v>
      </c>
      <c r="AH16" s="19">
        <v>14.439994316357721</v>
      </c>
      <c r="AI16" s="19">
        <v>17.150123832757746</v>
      </c>
      <c r="AJ16" s="19">
        <v>13.221784674079759</v>
      </c>
      <c r="AK16" s="19">
        <v>18.510498543711652</v>
      </c>
      <c r="AL16" s="19">
        <v>17.946324851649422</v>
      </c>
      <c r="AM16" s="19">
        <v>23.799212413343554</v>
      </c>
      <c r="AN16" s="19">
        <v>15.86614160889572</v>
      </c>
      <c r="AO16" s="19">
        <v>25.910408629422612</v>
      </c>
      <c r="AP16" s="19">
        <v>198.11781054124552</v>
      </c>
      <c r="AQ16" s="19">
        <v>374.64955070576826</v>
      </c>
    </row>
    <row r="17" spans="3:43" hidden="1" outlineLevel="1" x14ac:dyDescent="0.15">
      <c r="C17" s="15" t="s">
        <v>142</v>
      </c>
      <c r="D17" s="19">
        <v>4.560500571235683</v>
      </c>
      <c r="E17" s="19">
        <v>3.4438984052504389</v>
      </c>
      <c r="F17" s="19">
        <v>9.157725445886479</v>
      </c>
      <c r="G17" s="19">
        <v>5.9041080132467583</v>
      </c>
      <c r="H17" s="19">
        <v>11.787902174240926</v>
      </c>
      <c r="I17" s="19">
        <v>11.099659612429484</v>
      </c>
      <c r="J17" s="19">
        <v>6.2161746177091786</v>
      </c>
      <c r="K17" s="19">
        <v>9.6914578209963</v>
      </c>
      <c r="L17" s="19">
        <v>12.630227536804439</v>
      </c>
      <c r="M17" s="19">
        <v>10.851105543976102</v>
      </c>
      <c r="N17" s="19">
        <v>12.741330965812491</v>
      </c>
      <c r="O17" s="19">
        <v>15.835904125868531</v>
      </c>
      <c r="P17" s="19">
        <v>113.9199948334568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0</v>
      </c>
      <c r="AC17" s="19">
        <v>0</v>
      </c>
      <c r="AD17" s="19">
        <v>7.4840033519264253</v>
      </c>
      <c r="AE17" s="19">
        <v>7.6710840768124173</v>
      </c>
      <c r="AF17" s="19">
        <v>13.667706824353637</v>
      </c>
      <c r="AG17" s="19">
        <v>8.6299695864139707</v>
      </c>
      <c r="AH17" s="19">
        <v>10.547740605617072</v>
      </c>
      <c r="AI17" s="19">
        <v>12.527363486370687</v>
      </c>
      <c r="AJ17" s="19">
        <v>9.6578954278074498</v>
      </c>
      <c r="AK17" s="19">
        <v>13.521053598930413</v>
      </c>
      <c r="AL17" s="19">
        <v>13.108951098748326</v>
      </c>
      <c r="AM17" s="19">
        <v>17.384211770053415</v>
      </c>
      <c r="AN17" s="19">
        <v>11.589474513368929</v>
      </c>
      <c r="AO17" s="19">
        <v>18.92634188221945</v>
      </c>
      <c r="AP17" s="19">
        <v>144.71579622262217</v>
      </c>
      <c r="AQ17" s="19">
        <v>258.63579105607903</v>
      </c>
    </row>
    <row r="18" spans="3:43" hidden="1" outlineLevel="1" x14ac:dyDescent="0.15">
      <c r="C18" s="15" t="s">
        <v>146</v>
      </c>
      <c r="D18" s="19">
        <v>3.1478826544273235</v>
      </c>
      <c r="E18" s="19">
        <v>2.4626428096920709</v>
      </c>
      <c r="F18" s="19">
        <v>6.3604827647129598</v>
      </c>
      <c r="G18" s="19">
        <v>4.1575238604504134</v>
      </c>
      <c r="H18" s="19">
        <v>8.3491512509041428</v>
      </c>
      <c r="I18" s="19">
        <v>7.8043755241247883</v>
      </c>
      <c r="J18" s="19">
        <v>4.3446099121142678</v>
      </c>
      <c r="K18" s="19">
        <v>6.8536065646904687</v>
      </c>
      <c r="L18" s="19">
        <v>9.1950733707079753</v>
      </c>
      <c r="M18" s="19">
        <v>7.8984422386958926</v>
      </c>
      <c r="N18" s="19">
        <v>9.3302798034018384</v>
      </c>
      <c r="O18" s="19">
        <v>11.542389845482022</v>
      </c>
      <c r="P18" s="19">
        <v>81.446460599404162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4.8147246556111201</v>
      </c>
      <c r="AE18" s="19">
        <v>5.082539435008834</v>
      </c>
      <c r="AF18" s="19">
        <v>8.955828232273813</v>
      </c>
      <c r="AG18" s="19">
        <v>5.6560570416373617</v>
      </c>
      <c r="AH18" s="19">
        <v>6.9672556826224392</v>
      </c>
      <c r="AI18" s="19">
        <v>8.2088912809434014</v>
      </c>
      <c r="AJ18" s="19">
        <v>6.3293833602400849</v>
      </c>
      <c r="AK18" s="19">
        <v>8.9152274474318052</v>
      </c>
      <c r="AL18" s="19">
        <v>8.5898613372356927</v>
      </c>
      <c r="AM18" s="19">
        <v>11.390202309644785</v>
      </c>
      <c r="AN18" s="19">
        <v>7.6500227100806262</v>
      </c>
      <c r="AO18" s="19">
        <v>12.400313849011152</v>
      </c>
      <c r="AP18" s="19">
        <v>94.960307341741114</v>
      </c>
      <c r="AQ18" s="19">
        <v>176.40676794114532</v>
      </c>
    </row>
    <row r="19" spans="3:43" hidden="1" outlineLevel="1" x14ac:dyDescent="0.15">
      <c r="C19" s="15" t="s">
        <v>148</v>
      </c>
      <c r="D19" s="19">
        <v>2.4483656159667078</v>
      </c>
      <c r="E19" s="19">
        <v>1.9304890951482447</v>
      </c>
      <c r="F19" s="19">
        <v>4.9571838232490935</v>
      </c>
      <c r="G19" s="19">
        <v>3.253998657925556</v>
      </c>
      <c r="H19" s="19">
        <v>6.5314492384501213</v>
      </c>
      <c r="I19" s="19">
        <v>6.0956963691314554</v>
      </c>
      <c r="J19" s="19">
        <v>3.4046633683038379</v>
      </c>
      <c r="K19" s="19">
        <v>5.3804134782662816</v>
      </c>
      <c r="L19" s="19">
        <v>6.8316829202085163</v>
      </c>
      <c r="M19" s="19">
        <v>5.8757808698875289</v>
      </c>
      <c r="N19" s="19">
        <v>6.9565457053115738</v>
      </c>
      <c r="O19" s="19">
        <v>8.4879643792608697</v>
      </c>
      <c r="P19" s="19">
        <v>62.154233521109788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0</v>
      </c>
      <c r="AC19" s="19">
        <v>0</v>
      </c>
      <c r="AD19" s="19">
        <v>4.1678558159088812</v>
      </c>
      <c r="AE19" s="19">
        <v>4.2998490426658398</v>
      </c>
      <c r="AF19" s="19">
        <v>7.6724862117507797</v>
      </c>
      <c r="AG19" s="19">
        <v>4.8259572060179359</v>
      </c>
      <c r="AH19" s="19">
        <v>5.8930492927729903</v>
      </c>
      <c r="AI19" s="19">
        <v>7.0055011184270342</v>
      </c>
      <c r="AJ19" s="19">
        <v>5.4007720911390207</v>
      </c>
      <c r="AK19" s="19">
        <v>7.555809454667453</v>
      </c>
      <c r="AL19" s="19">
        <v>7.3307469224989683</v>
      </c>
      <c r="AM19" s="19">
        <v>9.7216517005932008</v>
      </c>
      <c r="AN19" s="19">
        <v>6.4755895523039069</v>
      </c>
      <c r="AO19" s="19">
        <v>10.588882850360744</v>
      </c>
      <c r="AP19" s="19">
        <v>80.938151259106746</v>
      </c>
      <c r="AQ19" s="19">
        <v>143.09238478021652</v>
      </c>
    </row>
    <row r="20" spans="3:43" hidden="1" outlineLevel="1" x14ac:dyDescent="0.15">
      <c r="C20" s="7" t="s">
        <v>63</v>
      </c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</row>
    <row r="21" spans="3:43" hidden="1" outlineLevel="1" x14ac:dyDescent="0.15">
      <c r="C21" s="15" t="s">
        <v>131</v>
      </c>
      <c r="D21" s="19">
        <v>6.2588217127020878</v>
      </c>
      <c r="E21" s="19">
        <v>4.99414356441254</v>
      </c>
      <c r="F21" s="19">
        <v>4.0613279692030462</v>
      </c>
      <c r="G21" s="19">
        <v>3.0454408125220138</v>
      </c>
      <c r="H21" s="19">
        <v>5.2195465821434368</v>
      </c>
      <c r="I21" s="19">
        <v>6.0743275472296334</v>
      </c>
      <c r="J21" s="19">
        <v>4.6095650843588274</v>
      </c>
      <c r="K21" s="19">
        <v>2.9539554025895476</v>
      </c>
      <c r="L21" s="19">
        <v>2.4207925264923142</v>
      </c>
      <c r="M21" s="19">
        <v>2.5181226756345545</v>
      </c>
      <c r="N21" s="19">
        <v>1.9321939847005529</v>
      </c>
      <c r="O21" s="19">
        <v>3.7906266594181957</v>
      </c>
      <c r="P21" s="19">
        <v>47.878864521406747</v>
      </c>
      <c r="Q21" s="19">
        <v>2.4438778723982231</v>
      </c>
      <c r="R21" s="19">
        <v>1.3004986012950059</v>
      </c>
      <c r="S21" s="19">
        <v>2.2947202143326679</v>
      </c>
      <c r="T21" s="19">
        <v>6.2706838508434481</v>
      </c>
      <c r="U21" s="19">
        <v>4.412984078580056</v>
      </c>
      <c r="V21" s="19">
        <v>5.3339374485690634</v>
      </c>
      <c r="W21" s="19">
        <v>2.3977744517276722</v>
      </c>
      <c r="X21" s="19">
        <v>2.8931422090259291</v>
      </c>
      <c r="Y21" s="19">
        <v>4.3447418684771302</v>
      </c>
      <c r="Z21" s="19">
        <v>2.370803746615108</v>
      </c>
      <c r="AA21" s="19">
        <v>13.475625785271317</v>
      </c>
      <c r="AB21" s="19">
        <v>4.7335042192752681</v>
      </c>
      <c r="AC21" s="19">
        <v>52.272294346410888</v>
      </c>
      <c r="AD21" s="19">
        <v>3.5016084798951397</v>
      </c>
      <c r="AE21" s="19">
        <v>1.1232653980231255</v>
      </c>
      <c r="AF21" s="19">
        <v>3.2587070147978383</v>
      </c>
      <c r="AG21" s="19">
        <v>5.3138293071751974</v>
      </c>
      <c r="AH21" s="19">
        <v>3.7942407463227785</v>
      </c>
      <c r="AI21" s="19">
        <v>8.6257019878810226</v>
      </c>
      <c r="AJ21" s="19">
        <v>4.9199334580760432</v>
      </c>
      <c r="AK21" s="19">
        <v>5.9346856402985306</v>
      </c>
      <c r="AL21" s="19">
        <v>0</v>
      </c>
      <c r="AM21" s="19">
        <v>0</v>
      </c>
      <c r="AN21" s="19">
        <v>0</v>
      </c>
      <c r="AO21" s="19">
        <v>0</v>
      </c>
      <c r="AP21" s="19">
        <v>36.471972032469679</v>
      </c>
      <c r="AQ21" s="19">
        <v>136.62313090028729</v>
      </c>
    </row>
    <row r="22" spans="3:43" hidden="1" outlineLevel="1" x14ac:dyDescent="0.15">
      <c r="C22" s="15" t="s">
        <v>132</v>
      </c>
      <c r="D22" s="19">
        <v>2.7138495476317619</v>
      </c>
      <c r="E22" s="19">
        <v>2.7040713740680209</v>
      </c>
      <c r="F22" s="19">
        <v>2.4509538612690411</v>
      </c>
      <c r="G22" s="19">
        <v>1.9883760809042785</v>
      </c>
      <c r="H22" s="19">
        <v>3.1053910985064417</v>
      </c>
      <c r="I22" s="19">
        <v>3.4963841308270638</v>
      </c>
      <c r="J22" s="19">
        <v>2.9186078739410584</v>
      </c>
      <c r="K22" s="19">
        <v>1.777742862304226</v>
      </c>
      <c r="L22" s="19">
        <v>1.4100425727357475</v>
      </c>
      <c r="M22" s="19">
        <v>1.5596794408249033</v>
      </c>
      <c r="N22" s="19">
        <v>0.97334364966330889</v>
      </c>
      <c r="O22" s="19">
        <v>2.5336706116998333</v>
      </c>
      <c r="P22" s="19">
        <v>27.632113104375687</v>
      </c>
      <c r="Q22" s="19">
        <v>1.5284694337034961</v>
      </c>
      <c r="R22" s="19">
        <v>0.9764093273300849</v>
      </c>
      <c r="S22" s="19">
        <v>1.424833327359545</v>
      </c>
      <c r="T22" s="19">
        <v>3.5283543003081732</v>
      </c>
      <c r="U22" s="19">
        <v>2.7272864473172431</v>
      </c>
      <c r="V22" s="19">
        <v>3.2770960965455167</v>
      </c>
      <c r="W22" s="19">
        <v>1.7947979780101473</v>
      </c>
      <c r="X22" s="19">
        <v>1.763356114519697</v>
      </c>
      <c r="Y22" s="19">
        <v>2.8443371861602458</v>
      </c>
      <c r="Z22" s="19">
        <v>1.6953901429809732</v>
      </c>
      <c r="AA22" s="19">
        <v>2.8010698086115333</v>
      </c>
      <c r="AB22" s="19">
        <v>2.7635615396039319</v>
      </c>
      <c r="AC22" s="19">
        <v>27.124961702450584</v>
      </c>
      <c r="AD22" s="19">
        <v>2.0408433352664361</v>
      </c>
      <c r="AE22" s="19">
        <v>0.6081903615923846</v>
      </c>
      <c r="AF22" s="19">
        <v>1.7738593431256127</v>
      </c>
      <c r="AG22" s="19">
        <v>1.6474702787548496</v>
      </c>
      <c r="AH22" s="19">
        <v>1.2386637060808177</v>
      </c>
      <c r="AI22" s="19">
        <v>4.729746746558158</v>
      </c>
      <c r="AJ22" s="19">
        <v>2.9622889050518926</v>
      </c>
      <c r="AK22" s="19">
        <v>2.4957321009549247</v>
      </c>
      <c r="AL22" s="19">
        <v>0</v>
      </c>
      <c r="AM22" s="19">
        <v>0</v>
      </c>
      <c r="AN22" s="19">
        <v>0</v>
      </c>
      <c r="AO22" s="19">
        <v>0</v>
      </c>
      <c r="AP22" s="19">
        <v>17.496794777385077</v>
      </c>
      <c r="AQ22" s="19">
        <v>72.253869584211358</v>
      </c>
    </row>
    <row r="23" spans="3:43" hidden="1" outlineLevel="1" x14ac:dyDescent="0.15">
      <c r="C23" s="15" t="s">
        <v>150</v>
      </c>
      <c r="D23" s="19">
        <v>1.1035375753132506</v>
      </c>
      <c r="E23" s="19">
        <v>1.2016039799370581</v>
      </c>
      <c r="F23" s="19">
        <v>1.0783012854808929</v>
      </c>
      <c r="G23" s="19">
        <v>0.80773688090533557</v>
      </c>
      <c r="H23" s="19">
        <v>1.280372260799554</v>
      </c>
      <c r="I23" s="19">
        <v>1.5319551205101989</v>
      </c>
      <c r="J23" s="19">
        <v>1.4454058329397896</v>
      </c>
      <c r="K23" s="19">
        <v>0.76125027147239577</v>
      </c>
      <c r="L23" s="19">
        <v>0.56881488473164876</v>
      </c>
      <c r="M23" s="19">
        <v>0.84007600535668836</v>
      </c>
      <c r="N23" s="19">
        <v>0.46687525979596073</v>
      </c>
      <c r="O23" s="19">
        <v>0.69958012567943606</v>
      </c>
      <c r="P23" s="19">
        <v>11.78550948292221</v>
      </c>
      <c r="Q23" s="19">
        <v>0.6976283147400073</v>
      </c>
      <c r="R23" s="19">
        <v>0.3508109638349286</v>
      </c>
      <c r="S23" s="19">
        <v>0.68770161680962927</v>
      </c>
      <c r="T23" s="19">
        <v>0.78605078772358128</v>
      </c>
      <c r="U23" s="19">
        <v>0.75996766579488151</v>
      </c>
      <c r="V23" s="19">
        <v>1.2380929158283842</v>
      </c>
      <c r="W23" s="19">
        <v>0.77416624717133842</v>
      </c>
      <c r="X23" s="19">
        <v>0.76686129319221108</v>
      </c>
      <c r="Y23" s="19">
        <v>0.87834842640861277</v>
      </c>
      <c r="Z23" s="19">
        <v>0.58616411765714149</v>
      </c>
      <c r="AA23" s="19">
        <v>1.2675973880017173</v>
      </c>
      <c r="AB23" s="19">
        <v>1.0390972789940744</v>
      </c>
      <c r="AC23" s="19">
        <v>9.8324870161565059</v>
      </c>
      <c r="AD23" s="19">
        <v>0.8214459422214837</v>
      </c>
      <c r="AE23" s="19">
        <v>0.32947413678241477</v>
      </c>
      <c r="AF23" s="19">
        <v>0.49046206529113473</v>
      </c>
      <c r="AG23" s="19">
        <v>0.79027929222109083</v>
      </c>
      <c r="AH23" s="19">
        <v>0.55465079679045537</v>
      </c>
      <c r="AI23" s="19">
        <v>2.1755052424810919</v>
      </c>
      <c r="AJ23" s="19">
        <v>1.7694858571270198</v>
      </c>
      <c r="AK23" s="19">
        <v>1.8216171461514166</v>
      </c>
      <c r="AL23" s="19">
        <v>0</v>
      </c>
      <c r="AM23" s="19">
        <v>0</v>
      </c>
      <c r="AN23" s="19">
        <v>0</v>
      </c>
      <c r="AO23" s="19">
        <v>0</v>
      </c>
      <c r="AP23" s="19">
        <v>8.7529204790661073</v>
      </c>
      <c r="AQ23" s="19">
        <v>30.370916978144823</v>
      </c>
    </row>
    <row r="24" spans="3:43" hidden="1" outlineLevel="1" x14ac:dyDescent="0.15">
      <c r="C24" s="15" t="s">
        <v>154</v>
      </c>
      <c r="D24" s="19">
        <v>0.75437335055097932</v>
      </c>
      <c r="E24" s="19">
        <v>0.96398238218325727</v>
      </c>
      <c r="F24" s="19">
        <v>0.80864641634453283</v>
      </c>
      <c r="G24" s="19">
        <v>0.55938311016477671</v>
      </c>
      <c r="H24" s="19">
        <v>0.87786949251773427</v>
      </c>
      <c r="I24" s="19">
        <v>1.0583931092300323</v>
      </c>
      <c r="J24" s="19">
        <v>1.0243035398571103</v>
      </c>
      <c r="K24" s="19">
        <v>0.50541118301090171</v>
      </c>
      <c r="L24" s="19">
        <v>0.38090421648642925</v>
      </c>
      <c r="M24" s="19">
        <v>0.54903048458243264</v>
      </c>
      <c r="N24" s="19">
        <v>0.26877315037373745</v>
      </c>
      <c r="O24" s="19">
        <v>0.78016328980342897</v>
      </c>
      <c r="P24" s="19">
        <v>8.5312337251053538</v>
      </c>
      <c r="Q24" s="19">
        <v>0.44857840807567284</v>
      </c>
      <c r="R24" s="19">
        <v>0.2832355764893762</v>
      </c>
      <c r="S24" s="19">
        <v>0.4467243606809812</v>
      </c>
      <c r="T24" s="19">
        <v>0.48773322300842448</v>
      </c>
      <c r="U24" s="19">
        <v>0.5198292992708794</v>
      </c>
      <c r="V24" s="19">
        <v>0.83008828475380358</v>
      </c>
      <c r="W24" s="19">
        <v>0.57316818253332125</v>
      </c>
      <c r="X24" s="19">
        <v>0.4637516470417703</v>
      </c>
      <c r="Y24" s="19">
        <v>0.59822291592042509</v>
      </c>
      <c r="Z24" s="19">
        <v>0.43516679770177186</v>
      </c>
      <c r="AA24" s="19">
        <v>0.66933842590947012</v>
      </c>
      <c r="AB24" s="19">
        <v>0.73077117004764913</v>
      </c>
      <c r="AC24" s="19">
        <v>6.4866082914335443</v>
      </c>
      <c r="AD24" s="19">
        <v>0.57215112702604543</v>
      </c>
      <c r="AE24" s="19">
        <v>0.2308413707794629</v>
      </c>
      <c r="AF24" s="19">
        <v>0.35812863147177965</v>
      </c>
      <c r="AG24" s="19">
        <v>0.55669924556098949</v>
      </c>
      <c r="AH24" s="19">
        <v>0.35018625207377535</v>
      </c>
      <c r="AI24" s="19">
        <v>1.6045090381391358</v>
      </c>
      <c r="AJ24" s="19">
        <v>1.1537733707539906</v>
      </c>
      <c r="AK24" s="19">
        <v>1.0145904924097393</v>
      </c>
      <c r="AL24" s="19">
        <v>0</v>
      </c>
      <c r="AM24" s="19">
        <v>0</v>
      </c>
      <c r="AN24" s="19">
        <v>0</v>
      </c>
      <c r="AO24" s="19">
        <v>0</v>
      </c>
      <c r="AP24" s="19">
        <v>5.8408795282149182</v>
      </c>
      <c r="AQ24" s="19">
        <v>20.858721544753816</v>
      </c>
    </row>
    <row r="25" spans="3:43" hidden="1" outlineLevel="1" x14ac:dyDescent="0.15">
      <c r="C25" s="15" t="s">
        <v>156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9">
        <v>0</v>
      </c>
      <c r="AJ25" s="19">
        <v>0</v>
      </c>
      <c r="AK25" s="19">
        <v>0</v>
      </c>
      <c r="AL25" s="19">
        <v>0.9382511589916005</v>
      </c>
      <c r="AM25" s="19">
        <v>0.97034317717017338</v>
      </c>
      <c r="AN25" s="19">
        <v>0.98639723565161452</v>
      </c>
      <c r="AO25" s="19">
        <v>1.0075082678581539</v>
      </c>
      <c r="AP25" s="19">
        <v>3.9024998396715422</v>
      </c>
      <c r="AQ25" s="19">
        <v>3.9024998396715422</v>
      </c>
    </row>
    <row r="26" spans="3:43" hidden="1" outlineLevel="1" x14ac:dyDescent="0.15">
      <c r="C26" s="15" t="s">
        <v>152</v>
      </c>
      <c r="D26" s="19">
        <v>0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0</v>
      </c>
      <c r="O26" s="19">
        <v>0</v>
      </c>
      <c r="P26" s="19">
        <v>0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0</v>
      </c>
      <c r="X26" s="19">
        <v>0</v>
      </c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9">
        <v>0</v>
      </c>
      <c r="AJ26" s="19">
        <v>0</v>
      </c>
      <c r="AK26" s="19">
        <v>0</v>
      </c>
      <c r="AL26" s="19">
        <v>2.1593055765555156</v>
      </c>
      <c r="AM26" s="19">
        <v>2.2374670305730193</v>
      </c>
      <c r="AN26" s="19">
        <v>2.2744573882887011</v>
      </c>
      <c r="AO26" s="19">
        <v>2.3205688834594858</v>
      </c>
      <c r="AP26" s="19">
        <v>8.9917988788767218</v>
      </c>
      <c r="AQ26" s="19">
        <v>8.9917988788767218</v>
      </c>
    </row>
    <row r="27" spans="3:43" hidden="1" outlineLevel="1" x14ac:dyDescent="0.15">
      <c r="C27" s="15" t="s">
        <v>134</v>
      </c>
      <c r="D27" s="19">
        <v>0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9">
        <v>0</v>
      </c>
      <c r="AJ27" s="19">
        <v>0</v>
      </c>
      <c r="AK27" s="19">
        <v>0</v>
      </c>
      <c r="AL27" s="19">
        <v>2.6272678933405351</v>
      </c>
      <c r="AM27" s="19">
        <v>2.7064394309349993</v>
      </c>
      <c r="AN27" s="19">
        <v>2.7512860538430086</v>
      </c>
      <c r="AO27" s="19">
        <v>2.8165452521684191</v>
      </c>
      <c r="AP27" s="19">
        <v>10.901538630286963</v>
      </c>
      <c r="AQ27" s="19">
        <v>10.901538630286963</v>
      </c>
    </row>
    <row r="28" spans="3:43" hidden="1" outlineLevel="1" x14ac:dyDescent="0.15">
      <c r="C28" s="15" t="s">
        <v>133</v>
      </c>
      <c r="D28" s="19">
        <v>0</v>
      </c>
      <c r="E28" s="19">
        <v>0</v>
      </c>
      <c r="F28" s="19">
        <v>0</v>
      </c>
      <c r="G28" s="19">
        <v>0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  <c r="N28" s="19">
        <v>0</v>
      </c>
      <c r="O28" s="19">
        <v>0</v>
      </c>
      <c r="P28" s="19">
        <v>0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0</v>
      </c>
      <c r="X28" s="19">
        <v>0</v>
      </c>
      <c r="Y28" s="19">
        <v>0</v>
      </c>
      <c r="Z28" s="19">
        <v>0</v>
      </c>
      <c r="AA28" s="19">
        <v>0</v>
      </c>
      <c r="AB28" s="19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9">
        <v>0</v>
      </c>
      <c r="AJ28" s="19">
        <v>0</v>
      </c>
      <c r="AK28" s="19">
        <v>0</v>
      </c>
      <c r="AL28" s="19">
        <v>6.4062646057695503</v>
      </c>
      <c r="AM28" s="19">
        <v>6.6067517697003346</v>
      </c>
      <c r="AN28" s="19">
        <v>6.7161794764135596</v>
      </c>
      <c r="AO28" s="19">
        <v>6.8710316480758777</v>
      </c>
      <c r="AP28" s="19">
        <v>26.600227499959324</v>
      </c>
      <c r="AQ28" s="19">
        <v>26.600227499959324</v>
      </c>
    </row>
    <row r="29" spans="3:43" hidden="1" outlineLevel="1" x14ac:dyDescent="0.15">
      <c r="C29" s="15" t="s">
        <v>140</v>
      </c>
      <c r="D29" s="19">
        <v>3.7193379179003148</v>
      </c>
      <c r="E29" s="19">
        <v>1.8654027160146163</v>
      </c>
      <c r="F29" s="19">
        <v>3.7246330360613147</v>
      </c>
      <c r="G29" s="19">
        <v>5.5851276433253618</v>
      </c>
      <c r="H29" s="19">
        <v>5.588657143840825</v>
      </c>
      <c r="I29" s="19">
        <v>7.4449625527863104</v>
      </c>
      <c r="J29" s="19">
        <v>5.4607817235768197</v>
      </c>
      <c r="K29" s="19">
        <v>5.4626452157491068</v>
      </c>
      <c r="L29" s="19">
        <v>6.1437581222971955</v>
      </c>
      <c r="M29" s="19">
        <v>5.8508596484624666</v>
      </c>
      <c r="N29" s="19">
        <v>5.852610441987963</v>
      </c>
      <c r="O29" s="19">
        <v>5.363714971172703</v>
      </c>
      <c r="P29" s="19">
        <v>62.062491133174994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0</v>
      </c>
      <c r="X29" s="19">
        <v>0</v>
      </c>
      <c r="Y29" s="19">
        <v>0</v>
      </c>
      <c r="Z29" s="19">
        <v>0</v>
      </c>
      <c r="AA29" s="19">
        <v>0</v>
      </c>
      <c r="AB29" s="19">
        <v>0</v>
      </c>
      <c r="AC29" s="19">
        <v>0</v>
      </c>
      <c r="AD29" s="19">
        <v>3.8417392478563226</v>
      </c>
      <c r="AE29" s="19">
        <v>3.8417392478563226</v>
      </c>
      <c r="AF29" s="19">
        <v>4.2452824974948724</v>
      </c>
      <c r="AG29" s="19">
        <v>4.482029122499041</v>
      </c>
      <c r="AH29" s="19">
        <v>5.1223189971417638</v>
      </c>
      <c r="AI29" s="19">
        <v>5.306603121868589</v>
      </c>
      <c r="AJ29" s="19">
        <v>5.159200001137088</v>
      </c>
      <c r="AK29" s="19">
        <v>5.159200001137088</v>
      </c>
      <c r="AL29" s="19">
        <v>6.2017420809470796</v>
      </c>
      <c r="AM29" s="19">
        <v>5.159200001137088</v>
      </c>
      <c r="AN29" s="19">
        <v>5.8041000012792221</v>
      </c>
      <c r="AO29" s="19">
        <v>5.5568420808049366</v>
      </c>
      <c r="AP29" s="19">
        <v>59.87999640115941</v>
      </c>
      <c r="AQ29" s="19">
        <v>121.94248753433443</v>
      </c>
    </row>
    <row r="30" spans="3:43" hidden="1" outlineLevel="1" x14ac:dyDescent="0.15">
      <c r="C30" s="15" t="s">
        <v>142</v>
      </c>
      <c r="D30" s="19">
        <v>2.1906895742564241</v>
      </c>
      <c r="E30" s="19">
        <v>1.097405382155844</v>
      </c>
      <c r="F30" s="19">
        <v>2.1925925314327768</v>
      </c>
      <c r="G30" s="19">
        <v>3.2448356852615414</v>
      </c>
      <c r="H30" s="19">
        <v>3.2461041155648194</v>
      </c>
      <c r="I30" s="19">
        <v>4.3257739934701087</v>
      </c>
      <c r="J30" s="19">
        <v>3.1726448595535346</v>
      </c>
      <c r="K30" s="19">
        <v>3.1733145605298865</v>
      </c>
      <c r="L30" s="19">
        <v>3.5693615580216727</v>
      </c>
      <c r="M30" s="19">
        <v>3.3992702873128677</v>
      </c>
      <c r="N30" s="19">
        <v>3.3998994867003729</v>
      </c>
      <c r="O30" s="19">
        <v>3.0438206133950478</v>
      </c>
      <c r="P30" s="19">
        <v>36.055712647654893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19">
        <v>0</v>
      </c>
      <c r="AD30" s="19">
        <v>2.078591270161295</v>
      </c>
      <c r="AE30" s="19">
        <v>2.0785912701612945</v>
      </c>
      <c r="AF30" s="19">
        <v>2.2969302624027028</v>
      </c>
      <c r="AG30" s="19">
        <v>2.4250231485215088</v>
      </c>
      <c r="AH30" s="19">
        <v>2.7714550268817244</v>
      </c>
      <c r="AI30" s="19">
        <v>2.8711628280033765</v>
      </c>
      <c r="AJ30" s="19">
        <v>2.7914096692958985</v>
      </c>
      <c r="AK30" s="19">
        <v>2.7914096692958985</v>
      </c>
      <c r="AL30" s="19">
        <v>3.3554820141532606</v>
      </c>
      <c r="AM30" s="19">
        <v>2.791409669295891</v>
      </c>
      <c r="AN30" s="19">
        <v>3.1403358779578885</v>
      </c>
      <c r="AO30" s="19">
        <v>3.0065558054912667</v>
      </c>
      <c r="AP30" s="19">
        <v>32.398356511622005</v>
      </c>
      <c r="AQ30" s="19">
        <v>68.454069159276898</v>
      </c>
    </row>
    <row r="31" spans="3:43" hidden="1" outlineLevel="1" x14ac:dyDescent="0.15">
      <c r="C31" s="15" t="s">
        <v>146</v>
      </c>
      <c r="D31" s="19">
        <v>0.81697613299207117</v>
      </c>
      <c r="E31" s="19">
        <v>0.40938574498051061</v>
      </c>
      <c r="F31" s="19">
        <v>0.81780513805671617</v>
      </c>
      <c r="G31" s="19">
        <v>1.2179210586135472</v>
      </c>
      <c r="H31" s="19">
        <v>1.2184736381243386</v>
      </c>
      <c r="I31" s="19">
        <v>1.6236013031469685</v>
      </c>
      <c r="J31" s="19">
        <v>1.1908198285851337</v>
      </c>
      <c r="K31" s="19">
        <v>1.1911115774001331</v>
      </c>
      <c r="L31" s="19">
        <v>1.3397315939091834</v>
      </c>
      <c r="M31" s="19">
        <v>1.2758818457924925</v>
      </c>
      <c r="N31" s="19">
        <v>1.2761559504782918</v>
      </c>
      <c r="O31" s="19">
        <v>1.1554561875367944</v>
      </c>
      <c r="P31" s="19">
        <v>13.533319999616181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0</v>
      </c>
      <c r="AC31" s="19">
        <v>0</v>
      </c>
      <c r="AD31" s="19">
        <v>0.92378534572698223</v>
      </c>
      <c r="AE31" s="19">
        <v>0.92378534572698223</v>
      </c>
      <c r="AF31" s="19">
        <v>1.0208214318151132</v>
      </c>
      <c r="AG31" s="19">
        <v>1.0777495700148123</v>
      </c>
      <c r="AH31" s="19">
        <v>1.2317137943026428</v>
      </c>
      <c r="AI31" s="19">
        <v>1.2760267897688908</v>
      </c>
      <c r="AJ31" s="19">
        <v>1.2405822074948161</v>
      </c>
      <c r="AK31" s="19">
        <v>1.2405822074948161</v>
      </c>
      <c r="AL31" s="19">
        <v>1.4912720730731748</v>
      </c>
      <c r="AM31" s="19">
        <v>1.2405822074948161</v>
      </c>
      <c r="AN31" s="19">
        <v>1.3956549834316676</v>
      </c>
      <c r="AO31" s="19">
        <v>1.3361992971363199</v>
      </c>
      <c r="AP31" s="19">
        <v>14.398755253481033</v>
      </c>
      <c r="AQ31" s="19">
        <v>27.932075253097224</v>
      </c>
    </row>
    <row r="32" spans="3:43" hidden="1" outlineLevel="1" x14ac:dyDescent="0.15">
      <c r="C32" s="15" t="s">
        <v>148</v>
      </c>
      <c r="D32" s="19">
        <v>0.55845241525673961</v>
      </c>
      <c r="E32" s="19">
        <v>0.27951895848799818</v>
      </c>
      <c r="F32" s="19">
        <v>0.55872277034434426</v>
      </c>
      <c r="G32" s="19">
        <v>0.81852223154195947</v>
      </c>
      <c r="H32" s="19">
        <v>0.81870243874263859</v>
      </c>
      <c r="I32" s="19">
        <v>1.091267278207104</v>
      </c>
      <c r="J32" s="19">
        <v>0.80032100472020384</v>
      </c>
      <c r="K32" s="19">
        <v>0.8004161498282395</v>
      </c>
      <c r="L32" s="19">
        <v>0.90038046490228341</v>
      </c>
      <c r="M32" s="19">
        <v>0.85748791850182826</v>
      </c>
      <c r="N32" s="19">
        <v>0.85757730950738731</v>
      </c>
      <c r="O32" s="19">
        <v>0.75360422159828033</v>
      </c>
      <c r="P32" s="19">
        <v>9.0949731616390075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0</v>
      </c>
      <c r="X32" s="19">
        <v>0</v>
      </c>
      <c r="Y32" s="19">
        <v>0</v>
      </c>
      <c r="Z32" s="19">
        <v>0</v>
      </c>
      <c r="AA32" s="19">
        <v>0</v>
      </c>
      <c r="AB32" s="19">
        <v>0</v>
      </c>
      <c r="AC32" s="19">
        <v>0</v>
      </c>
      <c r="AD32" s="19">
        <v>0.71059936149413505</v>
      </c>
      <c r="AE32" s="19">
        <v>0.71057803091953087</v>
      </c>
      <c r="AF32" s="19">
        <v>0.7851893301452455</v>
      </c>
      <c r="AG32" s="19">
        <v>0.74900824947145683</v>
      </c>
      <c r="AH32" s="19">
        <v>0.85600942796737911</v>
      </c>
      <c r="AI32" s="19">
        <v>0.88680582082750803</v>
      </c>
      <c r="AJ32" s="19">
        <v>0.86217274718871539</v>
      </c>
      <c r="AK32" s="19">
        <v>0.86217274718871539</v>
      </c>
      <c r="AL32" s="19">
        <v>1.0363957602162233</v>
      </c>
      <c r="AM32" s="19">
        <v>0.86217274718871539</v>
      </c>
      <c r="AN32" s="19">
        <v>0.96994434058730494</v>
      </c>
      <c r="AO32" s="19">
        <v>0.92862416681763438</v>
      </c>
      <c r="AP32" s="19">
        <v>10.219672730012565</v>
      </c>
      <c r="AQ32" s="19">
        <v>19.314645891651569</v>
      </c>
    </row>
    <row r="33" spans="3:43" hidden="1" outlineLevel="1" x14ac:dyDescent="0.15">
      <c r="C33" s="7" t="s">
        <v>109</v>
      </c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</row>
    <row r="34" spans="3:43" hidden="1" outlineLevel="1" x14ac:dyDescent="0.15">
      <c r="C34" s="15" t="s">
        <v>131</v>
      </c>
      <c r="D34" s="19">
        <v>2.1406816865494847</v>
      </c>
      <c r="E34" s="19">
        <v>1.1990741190679712</v>
      </c>
      <c r="F34" s="19">
        <v>0.42104169005258552</v>
      </c>
      <c r="G34" s="19">
        <v>0.2156869735166827</v>
      </c>
      <c r="H34" s="19">
        <v>0.16268891759490245</v>
      </c>
      <c r="I34" s="19">
        <v>6.4491194983590835E-2</v>
      </c>
      <c r="J34" s="19">
        <v>9.298367306446878E-2</v>
      </c>
      <c r="K34" s="19">
        <v>0.13899510992042283</v>
      </c>
      <c r="L34" s="19">
        <v>5.9560169542246355E-2</v>
      </c>
      <c r="M34" s="19">
        <v>0.10915203564806307</v>
      </c>
      <c r="N34" s="19">
        <v>0.45956713306168606</v>
      </c>
      <c r="O34" s="19">
        <v>0.79376656566043713</v>
      </c>
      <c r="P34" s="19">
        <v>5.8576892686625408</v>
      </c>
      <c r="Q34" s="19">
        <v>2.1760881284177822</v>
      </c>
      <c r="R34" s="19">
        <v>1.32586092520663</v>
      </c>
      <c r="S34" s="19">
        <v>2.3929804836586595</v>
      </c>
      <c r="T34" s="19">
        <v>3.2695862304701797</v>
      </c>
      <c r="U34" s="19">
        <v>3.2383342637116481</v>
      </c>
      <c r="V34" s="19">
        <v>3.1673441456624629</v>
      </c>
      <c r="W34" s="19">
        <v>1.5408517475951378</v>
      </c>
      <c r="X34" s="19">
        <v>0.82651996433045338</v>
      </c>
      <c r="Y34" s="19">
        <v>0.88092558382731767</v>
      </c>
      <c r="Z34" s="19">
        <v>1.8107085890292054</v>
      </c>
      <c r="AA34" s="19">
        <v>3.1042135168910603</v>
      </c>
      <c r="AB34" s="19">
        <v>3.9266583762100842</v>
      </c>
      <c r="AC34" s="19">
        <v>27.660071955010622</v>
      </c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>
        <v>33.517761223673162</v>
      </c>
    </row>
    <row r="35" spans="3:43" hidden="1" outlineLevel="1" x14ac:dyDescent="0.15">
      <c r="C35" s="15" t="s">
        <v>132</v>
      </c>
      <c r="D35" s="19">
        <v>0.22512587807513004</v>
      </c>
      <c r="E35" s="19">
        <v>0.16649751993899012</v>
      </c>
      <c r="F35" s="19">
        <v>9.4299829801509E-2</v>
      </c>
      <c r="G35" s="19">
        <v>5.6139140832585935E-2</v>
      </c>
      <c r="H35" s="19">
        <v>7.0276895817168991E-2</v>
      </c>
      <c r="I35" s="19">
        <v>5.8606786769031548E-2</v>
      </c>
      <c r="J35" s="19">
        <v>6.264985515285755E-2</v>
      </c>
      <c r="K35" s="19">
        <v>8.4229374544205621E-2</v>
      </c>
      <c r="L35" s="19">
        <v>4.3240678021321637E-2</v>
      </c>
      <c r="M35" s="19">
        <v>5.2326985566931702E-2</v>
      </c>
      <c r="N35" s="19">
        <v>0.21067848540139933</v>
      </c>
      <c r="O35" s="19">
        <v>0.51997448723536555</v>
      </c>
      <c r="P35" s="19">
        <v>1.6440459171564969</v>
      </c>
      <c r="Q35" s="19">
        <v>0.27839849675160905</v>
      </c>
      <c r="R35" s="19">
        <v>0.19107804597706218</v>
      </c>
      <c r="S35" s="19">
        <v>0.29779976793088553</v>
      </c>
      <c r="T35" s="19">
        <v>0.21921620903470285</v>
      </c>
      <c r="U35" s="19">
        <v>0.30144269071450952</v>
      </c>
      <c r="V35" s="19">
        <v>0.34864854800640516</v>
      </c>
      <c r="W35" s="19">
        <v>0.25297479521274596</v>
      </c>
      <c r="X35" s="19">
        <v>0.19478785412139177</v>
      </c>
      <c r="Y35" s="19">
        <v>0.15400847792950059</v>
      </c>
      <c r="Z35" s="19">
        <v>0.22827651533883159</v>
      </c>
      <c r="AA35" s="19">
        <v>0.40561081786012793</v>
      </c>
      <c r="AB35" s="19">
        <v>0.47989373906091604</v>
      </c>
      <c r="AC35" s="19">
        <v>3.3521359579386885</v>
      </c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>
        <v>4.9961818750951847</v>
      </c>
    </row>
    <row r="36" spans="3:43" hidden="1" outlineLevel="1" x14ac:dyDescent="0.15">
      <c r="C36" s="15" t="s">
        <v>150</v>
      </c>
      <c r="D36" s="19">
        <v>3.9971881061999427E-2</v>
      </c>
      <c r="E36" s="19">
        <v>3.4230512840175496E-2</v>
      </c>
      <c r="F36" s="19">
        <v>3.0879037468189218E-2</v>
      </c>
      <c r="G36" s="19">
        <v>2.1420060625457524E-2</v>
      </c>
      <c r="H36" s="19">
        <v>3.3076182711179063E-2</v>
      </c>
      <c r="I36" s="19">
        <v>2.6865741282253167E-2</v>
      </c>
      <c r="J36" s="19">
        <v>3.0595686937882879E-2</v>
      </c>
      <c r="K36" s="19">
        <v>3.2290816029244024E-2</v>
      </c>
      <c r="L36" s="19">
        <v>1.9527357890230884E-2</v>
      </c>
      <c r="M36" s="19">
        <v>1.9362976510303418E-2</v>
      </c>
      <c r="N36" s="19">
        <v>3.4951589875594116E-2</v>
      </c>
      <c r="O36" s="19">
        <v>5.6251757882498511E-2</v>
      </c>
      <c r="P36" s="19">
        <v>0.37942360111500778</v>
      </c>
      <c r="Q36" s="19">
        <v>6.64593304063196E-2</v>
      </c>
      <c r="R36" s="19">
        <v>4.8664314718902375E-2</v>
      </c>
      <c r="S36" s="19">
        <v>8.8994666919585089E-2</v>
      </c>
      <c r="T36" s="19">
        <v>0.11185983565146318</v>
      </c>
      <c r="U36" s="19">
        <v>0.12093375200100663</v>
      </c>
      <c r="V36" s="19">
        <v>0.12642336712282565</v>
      </c>
      <c r="W36" s="19">
        <v>5.5193149460176671E-2</v>
      </c>
      <c r="X36" s="19">
        <v>4.0833402478721643E-2</v>
      </c>
      <c r="Y36" s="19">
        <v>3.7592033673985607E-2</v>
      </c>
      <c r="Z36" s="19">
        <v>7.0170261237205211E-2</v>
      </c>
      <c r="AA36" s="19">
        <v>8.2844231117212536E-2</v>
      </c>
      <c r="AB36" s="19">
        <v>0.12896120128915209</v>
      </c>
      <c r="AC36" s="19">
        <v>0.97892954607655647</v>
      </c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>
        <v>1.3583531471915642</v>
      </c>
    </row>
    <row r="37" spans="3:43" hidden="1" outlineLevel="1" x14ac:dyDescent="0.15">
      <c r="C37" s="15" t="s">
        <v>154</v>
      </c>
      <c r="D37" s="19">
        <v>2.1799592479322737E-2</v>
      </c>
      <c r="E37" s="19">
        <v>3.0807681504625345E-2</v>
      </c>
      <c r="F37" s="19">
        <v>3.0853500918852424E-2</v>
      </c>
      <c r="G37" s="19">
        <v>2.06883093885258E-2</v>
      </c>
      <c r="H37" s="19">
        <v>3.1231458398383927E-2</v>
      </c>
      <c r="I37" s="19">
        <v>3.7025897416683995E-2</v>
      </c>
      <c r="J37" s="19">
        <v>2.7143425910247508E-2</v>
      </c>
      <c r="K37" s="19">
        <v>2.8451841240303141E-2</v>
      </c>
      <c r="L37" s="19">
        <v>2.7087076513767724E-2</v>
      </c>
      <c r="M37" s="19">
        <v>1.3414060084719577E-2</v>
      </c>
      <c r="N37" s="19">
        <v>2.2373383302184226E-2</v>
      </c>
      <c r="O37" s="19">
        <v>4.1544498211880346E-2</v>
      </c>
      <c r="P37" s="19">
        <v>0.33242072536949674</v>
      </c>
      <c r="Q37" s="19">
        <v>2.4000417699201207E-2</v>
      </c>
      <c r="R37" s="19">
        <v>2.3976641866929205E-2</v>
      </c>
      <c r="S37" s="19">
        <v>4.3442074772305245E-2</v>
      </c>
      <c r="T37" s="19">
        <v>2.3552733540936222E-2</v>
      </c>
      <c r="U37" s="19">
        <v>6.1984421517247264E-2</v>
      </c>
      <c r="V37" s="19">
        <v>2.9629021047140457E-2</v>
      </c>
      <c r="W37" s="19">
        <v>2.840984667545764E-2</v>
      </c>
      <c r="X37" s="19">
        <v>3.6352150040495586E-2</v>
      </c>
      <c r="Y37" s="19">
        <v>2.1337882639074754E-2</v>
      </c>
      <c r="Z37" s="19">
        <v>5.6351770305440835E-2</v>
      </c>
      <c r="AA37" s="19">
        <v>3.263492765094976E-2</v>
      </c>
      <c r="AB37" s="19">
        <v>7.8995768873114158E-2</v>
      </c>
      <c r="AC37" s="19">
        <v>0.4606676566282924</v>
      </c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>
        <v>0.79308838199778919</v>
      </c>
    </row>
    <row r="38" spans="3:43" hidden="1" outlineLevel="1" x14ac:dyDescent="0.15">
      <c r="C38" s="15" t="s">
        <v>156</v>
      </c>
      <c r="D38" s="19">
        <v>0</v>
      </c>
      <c r="E38" s="19">
        <v>0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9">
        <v>0</v>
      </c>
      <c r="Q38" s="19">
        <v>0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9">
        <v>0</v>
      </c>
      <c r="X38" s="19">
        <v>0</v>
      </c>
      <c r="Y38" s="19">
        <v>0</v>
      </c>
      <c r="Z38" s="19">
        <v>0</v>
      </c>
      <c r="AA38" s="19">
        <v>0</v>
      </c>
      <c r="AB38" s="19">
        <v>0</v>
      </c>
      <c r="AC38" s="19">
        <v>0</v>
      </c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>
        <v>0</v>
      </c>
    </row>
    <row r="39" spans="3:43" hidden="1" outlineLevel="1" x14ac:dyDescent="0.15">
      <c r="C39" s="15" t="s">
        <v>152</v>
      </c>
      <c r="D39" s="19">
        <v>0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s="19">
        <v>0</v>
      </c>
      <c r="X39" s="19">
        <v>0</v>
      </c>
      <c r="Y39" s="19">
        <v>0</v>
      </c>
      <c r="Z39" s="19">
        <v>0</v>
      </c>
      <c r="AA39" s="19">
        <v>0</v>
      </c>
      <c r="AB39" s="19">
        <v>0</v>
      </c>
      <c r="AC39" s="19">
        <v>0</v>
      </c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>
        <v>0</v>
      </c>
    </row>
    <row r="40" spans="3:43" hidden="1" outlineLevel="1" x14ac:dyDescent="0.15">
      <c r="C40" s="15" t="s">
        <v>134</v>
      </c>
      <c r="D40" s="19">
        <v>0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9">
        <v>0</v>
      </c>
      <c r="AB40" s="19">
        <v>0</v>
      </c>
      <c r="AC40" s="19">
        <v>0</v>
      </c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>
        <v>0</v>
      </c>
    </row>
    <row r="41" spans="3:43" hidden="1" outlineLevel="1" x14ac:dyDescent="0.15">
      <c r="C41" s="15" t="s">
        <v>133</v>
      </c>
      <c r="D41" s="19">
        <v>0</v>
      </c>
      <c r="E41" s="19"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0</v>
      </c>
      <c r="AB41" s="19">
        <v>0</v>
      </c>
      <c r="AC41" s="19">
        <v>0</v>
      </c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>
        <v>0</v>
      </c>
    </row>
    <row r="42" spans="3:43" hidden="1" outlineLevel="1" x14ac:dyDescent="0.15">
      <c r="C42" s="15" t="s">
        <v>140</v>
      </c>
      <c r="D42" s="19">
        <v>8.525243422040403E-2</v>
      </c>
      <c r="E42" s="19">
        <v>6.4379056129756237E-2</v>
      </c>
      <c r="F42" s="19">
        <v>0.17119137997880327</v>
      </c>
      <c r="G42" s="19">
        <v>0.11036937111776263</v>
      </c>
      <c r="H42" s="19">
        <v>0.22035900204563261</v>
      </c>
      <c r="I42" s="19">
        <v>0.20749323154259</v>
      </c>
      <c r="J42" s="19">
        <v>0.11620303723703007</v>
      </c>
      <c r="K42" s="19">
        <v>0.18116879002175873</v>
      </c>
      <c r="L42" s="19">
        <v>0.23610514360234056</v>
      </c>
      <c r="M42" s="19">
        <v>0.20284684699772557</v>
      </c>
      <c r="N42" s="19">
        <v>0.23818207301506988</v>
      </c>
      <c r="O42" s="19">
        <v>0.29603096276894708</v>
      </c>
      <c r="P42" s="19">
        <v>2.1295813286778205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0</v>
      </c>
      <c r="Y42" s="19">
        <v>0</v>
      </c>
      <c r="Z42" s="19">
        <v>0</v>
      </c>
      <c r="AA42" s="19">
        <v>0</v>
      </c>
      <c r="AB42" s="19">
        <v>0</v>
      </c>
      <c r="AC42" s="19">
        <v>0</v>
      </c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>
        <v>2.1295813286778205</v>
      </c>
    </row>
    <row r="43" spans="3:43" hidden="1" outlineLevel="1" x14ac:dyDescent="0.15">
      <c r="C43" s="15" t="s">
        <v>142</v>
      </c>
      <c r="D43" s="19">
        <v>3.0829293586724961E-2</v>
      </c>
      <c r="E43" s="19">
        <v>2.3280987110928433E-2</v>
      </c>
      <c r="F43" s="19">
        <v>6.1906845958657288E-2</v>
      </c>
      <c r="G43" s="19">
        <v>3.9912171145458468E-2</v>
      </c>
      <c r="H43" s="19">
        <v>7.9687019270079651E-2</v>
      </c>
      <c r="I43" s="19">
        <v>7.503445281042545E-2</v>
      </c>
      <c r="J43" s="19">
        <v>4.2021762585544103E-2</v>
      </c>
      <c r="K43" s="19">
        <v>6.551491306269068E-2</v>
      </c>
      <c r="L43" s="19">
        <v>8.5381195927309861E-2</v>
      </c>
      <c r="M43" s="19">
        <v>7.335421042719785E-2</v>
      </c>
      <c r="N43" s="19">
        <v>8.6132262652963684E-2</v>
      </c>
      <c r="O43" s="19">
        <v>0.1070517873820479</v>
      </c>
      <c r="P43" s="19">
        <v>0.77010690192002829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0</v>
      </c>
      <c r="AC43" s="19">
        <v>0</v>
      </c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>
        <v>0.77010690192002829</v>
      </c>
    </row>
    <row r="44" spans="3:43" hidden="1" outlineLevel="1" x14ac:dyDescent="0.15">
      <c r="C44" s="15" t="s">
        <v>146</v>
      </c>
      <c r="D44" s="19">
        <v>7.5333875816920928E-3</v>
      </c>
      <c r="E44" s="19">
        <v>5.6888977588030838E-3</v>
      </c>
      <c r="F44" s="19">
        <v>1.512743920825651E-2</v>
      </c>
      <c r="G44" s="19">
        <v>9.7528622775526711E-3</v>
      </c>
      <c r="H44" s="19">
        <v>1.9472168562751968E-2</v>
      </c>
      <c r="I44" s="19">
        <v>1.8335276266093943E-2</v>
      </c>
      <c r="J44" s="19">
        <v>1.0268358032020045E-2</v>
      </c>
      <c r="K44" s="19">
        <v>1.6009099627720066E-2</v>
      </c>
      <c r="L44" s="19">
        <v>2.0863586747436234E-2</v>
      </c>
      <c r="M44" s="19">
        <v>1.7924695431069879E-2</v>
      </c>
      <c r="N44" s="19">
        <v>2.1047115984917663E-2</v>
      </c>
      <c r="O44" s="19">
        <v>2.6158971284672039E-2</v>
      </c>
      <c r="P44" s="19">
        <v>0.18818185876298621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0</v>
      </c>
      <c r="AC44" s="19">
        <v>0</v>
      </c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>
        <v>0.18818185876298621</v>
      </c>
    </row>
    <row r="45" spans="3:43" hidden="1" outlineLevel="1" x14ac:dyDescent="0.15">
      <c r="C45" s="15" t="s">
        <v>148</v>
      </c>
      <c r="D45" s="19">
        <v>4.8771618531511371E-3</v>
      </c>
      <c r="E45" s="19">
        <v>3.6830276996685962E-3</v>
      </c>
      <c r="F45" s="19">
        <v>9.793597985277137E-3</v>
      </c>
      <c r="G45" s="19">
        <v>6.3140635395839565E-3</v>
      </c>
      <c r="H45" s="19">
        <v>1.2606402721556439E-2</v>
      </c>
      <c r="I45" s="19">
        <v>1.1870371596080157E-2</v>
      </c>
      <c r="J45" s="19">
        <v>6.6477986888625667E-3</v>
      </c>
      <c r="K45" s="19">
        <v>1.0364390410147306E-2</v>
      </c>
      <c r="L45" s="19">
        <v>1.3507215485871778E-2</v>
      </c>
      <c r="M45" s="19">
        <v>1.1604559016480406E-2</v>
      </c>
      <c r="N45" s="19">
        <v>1.3626033452726109E-2</v>
      </c>
      <c r="O45" s="19">
        <v>1.6935480284770113E-2</v>
      </c>
      <c r="P45" s="19">
        <v>0.1218301027341757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>
        <v>0.1218301027341757</v>
      </c>
    </row>
    <row r="46" spans="3:43" hidden="1" outlineLevel="1" x14ac:dyDescent="0.15">
      <c r="C46" s="7" t="s">
        <v>45</v>
      </c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</row>
    <row r="47" spans="3:43" hidden="1" outlineLevel="1" x14ac:dyDescent="0.15">
      <c r="C47" s="15" t="s">
        <v>131</v>
      </c>
      <c r="D47" s="19">
        <v>24.166372567527986</v>
      </c>
      <c r="E47" s="19">
        <v>19.828820916934845</v>
      </c>
      <c r="F47" s="19">
        <v>24.913424074141233</v>
      </c>
      <c r="G47" s="19">
        <v>16.297678571810099</v>
      </c>
      <c r="H47" s="19">
        <v>22.542514827356626</v>
      </c>
      <c r="I47" s="19">
        <v>29.063751410974749</v>
      </c>
      <c r="J47" s="19">
        <v>21.296229995880161</v>
      </c>
      <c r="K47" s="19">
        <v>19.757937616025405</v>
      </c>
      <c r="L47" s="19">
        <v>18.435604974049383</v>
      </c>
      <c r="M47" s="19">
        <v>20.357029973762817</v>
      </c>
      <c r="N47" s="19">
        <v>17.491050638298908</v>
      </c>
      <c r="O47" s="19">
        <v>32.930216354765051</v>
      </c>
      <c r="P47" s="19">
        <v>267.08063192152724</v>
      </c>
      <c r="Q47" s="19">
        <v>17.364963495325934</v>
      </c>
      <c r="R47" s="19">
        <v>11.629321375480535</v>
      </c>
      <c r="S47" s="19">
        <v>21.47604934740556</v>
      </c>
      <c r="T47" s="19">
        <v>18.110479684082971</v>
      </c>
      <c r="U47" s="19">
        <v>22.445662850082144</v>
      </c>
      <c r="V47" s="19">
        <v>20.889268671880977</v>
      </c>
      <c r="W47" s="19">
        <v>13.394853109135353</v>
      </c>
      <c r="X47" s="19">
        <v>16.075113372582265</v>
      </c>
      <c r="Y47" s="19">
        <v>21.550798495497418</v>
      </c>
      <c r="Z47" s="19">
        <v>23.090620756681382</v>
      </c>
      <c r="AA47" s="19">
        <v>33.023681591852601</v>
      </c>
      <c r="AB47" s="19">
        <v>31.155108496772527</v>
      </c>
      <c r="AC47" s="19">
        <v>250.20592124677967</v>
      </c>
      <c r="AD47" s="19">
        <v>17.248662193079173</v>
      </c>
      <c r="AE47" s="19">
        <v>11.137126101770662</v>
      </c>
      <c r="AF47" s="19">
        <v>20.016795343860892</v>
      </c>
      <c r="AG47" s="19">
        <v>15.252621262974291</v>
      </c>
      <c r="AH47" s="19">
        <v>16.605343341591659</v>
      </c>
      <c r="AI47" s="19">
        <v>23.029891696936328</v>
      </c>
      <c r="AJ47" s="19">
        <v>20.884838708645638</v>
      </c>
      <c r="AK47" s="19">
        <v>19.311594307809823</v>
      </c>
      <c r="AL47" s="19">
        <v>0</v>
      </c>
      <c r="AM47" s="19">
        <v>0</v>
      </c>
      <c r="AN47" s="19">
        <v>0</v>
      </c>
      <c r="AO47" s="19">
        <v>0</v>
      </c>
      <c r="AP47" s="19">
        <v>143.48687295666846</v>
      </c>
      <c r="AQ47" s="19">
        <v>660.77342612497534</v>
      </c>
    </row>
    <row r="48" spans="3:43" hidden="1" outlineLevel="1" x14ac:dyDescent="0.15">
      <c r="C48" s="15" t="s">
        <v>132</v>
      </c>
      <c r="D48" s="19">
        <v>13.180898578515311</v>
      </c>
      <c r="E48" s="19">
        <v>13.947732285551037</v>
      </c>
      <c r="F48" s="19">
        <v>18.091710584264348</v>
      </c>
      <c r="G48" s="19">
        <v>10.976668188603691</v>
      </c>
      <c r="H48" s="19">
        <v>15.014280809668023</v>
      </c>
      <c r="I48" s="19">
        <v>20.102231168869579</v>
      </c>
      <c r="J48" s="19">
        <v>13.585975283216181</v>
      </c>
      <c r="K48" s="19">
        <v>13.051409194520749</v>
      </c>
      <c r="L48" s="19">
        <v>13.771724654586414</v>
      </c>
      <c r="M48" s="19">
        <v>11.853509382885994</v>
      </c>
      <c r="N48" s="19">
        <v>9.9818750180707667</v>
      </c>
      <c r="O48" s="19">
        <v>29.35922336679878</v>
      </c>
      <c r="P48" s="19">
        <v>182.91723851555085</v>
      </c>
      <c r="Q48" s="19">
        <v>9.0740328831818253</v>
      </c>
      <c r="R48" s="19">
        <v>6.4511195550373586</v>
      </c>
      <c r="S48" s="19">
        <v>12.379057263378927</v>
      </c>
      <c r="T48" s="19">
        <v>9.0117043329955884</v>
      </c>
      <c r="U48" s="19">
        <v>12.236718727110745</v>
      </c>
      <c r="V48" s="19">
        <v>10.882020491074714</v>
      </c>
      <c r="W48" s="19">
        <v>8.3889596847508905</v>
      </c>
      <c r="X48" s="19">
        <v>10.972718203360351</v>
      </c>
      <c r="Y48" s="19">
        <v>15.105159293822357</v>
      </c>
      <c r="Z48" s="19">
        <v>16.212981065697974</v>
      </c>
      <c r="AA48" s="19">
        <v>14.800427221990613</v>
      </c>
      <c r="AB48" s="19">
        <v>21.133687380494983</v>
      </c>
      <c r="AC48" s="19">
        <v>146.64858610289633</v>
      </c>
      <c r="AD48" s="19">
        <v>11.041926342647345</v>
      </c>
      <c r="AE48" s="19">
        <v>8.102378538043352</v>
      </c>
      <c r="AF48" s="19">
        <v>14.451526833224984</v>
      </c>
      <c r="AG48" s="19">
        <v>8.0022093889372385</v>
      </c>
      <c r="AH48" s="19">
        <v>10.57293752713314</v>
      </c>
      <c r="AI48" s="19">
        <v>15.975753584190583</v>
      </c>
      <c r="AJ48" s="19">
        <v>13.882336439630452</v>
      </c>
      <c r="AK48" s="19">
        <v>11.306537944951458</v>
      </c>
      <c r="AL48" s="19">
        <v>0</v>
      </c>
      <c r="AM48" s="19">
        <v>0</v>
      </c>
      <c r="AN48" s="19">
        <v>0</v>
      </c>
      <c r="AO48" s="19">
        <v>0</v>
      </c>
      <c r="AP48" s="19">
        <v>93.335606598758545</v>
      </c>
      <c r="AQ48" s="19">
        <v>422.9014312172057</v>
      </c>
    </row>
    <row r="49" spans="3:43" hidden="1" outlineLevel="1" x14ac:dyDescent="0.15">
      <c r="C49" s="15" t="s">
        <v>150</v>
      </c>
      <c r="D49" s="19">
        <v>6.7036241532869578</v>
      </c>
      <c r="E49" s="19">
        <v>6.4371511770637611</v>
      </c>
      <c r="F49" s="19">
        <v>9.6674727509373692</v>
      </c>
      <c r="G49" s="19">
        <v>5.6929076653311208</v>
      </c>
      <c r="H49" s="19">
        <v>8.6448935000407676</v>
      </c>
      <c r="I49" s="19">
        <v>10.626458130548542</v>
      </c>
      <c r="J49" s="19">
        <v>8.1935699667647661</v>
      </c>
      <c r="K49" s="19">
        <v>8.4425569564899519</v>
      </c>
      <c r="L49" s="19">
        <v>8.2614648007487403</v>
      </c>
      <c r="M49" s="19">
        <v>8.564806777355777</v>
      </c>
      <c r="N49" s="19">
        <v>6.6992092848858285</v>
      </c>
      <c r="O49" s="19">
        <v>12.276922237028039</v>
      </c>
      <c r="P49" s="19">
        <v>100.21103740048162</v>
      </c>
      <c r="Q49" s="19">
        <v>4.3006813022379351</v>
      </c>
      <c r="R49" s="19">
        <v>2.961051421060799</v>
      </c>
      <c r="S49" s="19">
        <v>6.1772232512307612</v>
      </c>
      <c r="T49" s="19">
        <v>3.3732905666407249</v>
      </c>
      <c r="U49" s="19">
        <v>5.7008196832448021</v>
      </c>
      <c r="V49" s="19">
        <v>5.7073315555538855</v>
      </c>
      <c r="W49" s="19">
        <v>3.7577371070496208</v>
      </c>
      <c r="X49" s="19">
        <v>5.9095205277065732</v>
      </c>
      <c r="Y49" s="19">
        <v>8.1360744144939865</v>
      </c>
      <c r="Z49" s="19">
        <v>8.1471315081529987</v>
      </c>
      <c r="AA49" s="19">
        <v>6.5414708100808934</v>
      </c>
      <c r="AB49" s="19">
        <v>8.206430779282007</v>
      </c>
      <c r="AC49" s="19">
        <v>68.918762926734985</v>
      </c>
      <c r="AD49" s="19">
        <v>5.4955139088169656</v>
      </c>
      <c r="AE49" s="19">
        <v>5.1578145373771545</v>
      </c>
      <c r="AF49" s="19">
        <v>7.0366527578670182</v>
      </c>
      <c r="AG49" s="19">
        <v>4.5670761530885615</v>
      </c>
      <c r="AH49" s="19">
        <v>6.3265005288195209</v>
      </c>
      <c r="AI49" s="19">
        <v>9.06598343694173</v>
      </c>
      <c r="AJ49" s="19">
        <v>8.9974246825585453</v>
      </c>
      <c r="AK49" s="19">
        <v>7.7656889125738218</v>
      </c>
      <c r="AL49" s="19">
        <v>0</v>
      </c>
      <c r="AM49" s="19">
        <v>0</v>
      </c>
      <c r="AN49" s="19">
        <v>0</v>
      </c>
      <c r="AO49" s="19">
        <v>0</v>
      </c>
      <c r="AP49" s="19">
        <v>54.412654918043316</v>
      </c>
      <c r="AQ49" s="19">
        <v>223.54245524525987</v>
      </c>
    </row>
    <row r="50" spans="3:43" hidden="1" outlineLevel="1" x14ac:dyDescent="0.15">
      <c r="C50" s="15" t="s">
        <v>154</v>
      </c>
      <c r="D50" s="19">
        <v>5.3980083371447023</v>
      </c>
      <c r="E50" s="19">
        <v>5.7718410270741289</v>
      </c>
      <c r="F50" s="19">
        <v>8.2045941898391774</v>
      </c>
      <c r="G50" s="19">
        <v>4.554525516917967</v>
      </c>
      <c r="H50" s="19">
        <v>6.6587125454024951</v>
      </c>
      <c r="I50" s="19">
        <v>8.2767743201863997</v>
      </c>
      <c r="J50" s="19">
        <v>6.1874981636527231</v>
      </c>
      <c r="K50" s="19">
        <v>6.5445961988499652</v>
      </c>
      <c r="L50" s="19">
        <v>6.9190315790621977</v>
      </c>
      <c r="M50" s="19">
        <v>5.8901760528203804</v>
      </c>
      <c r="N50" s="19">
        <v>4.983507404306871</v>
      </c>
      <c r="O50" s="19">
        <v>14.33824932937306</v>
      </c>
      <c r="P50" s="19">
        <v>83.727514664630064</v>
      </c>
      <c r="Q50" s="19">
        <v>3.0628827377614232</v>
      </c>
      <c r="R50" s="19">
        <v>2.3118654413633286</v>
      </c>
      <c r="S50" s="19">
        <v>4.8283676474866315</v>
      </c>
      <c r="T50" s="19">
        <v>2.7456560320346335</v>
      </c>
      <c r="U50" s="19">
        <v>4.5964985699147523</v>
      </c>
      <c r="V50" s="19">
        <v>4.3578239174169582</v>
      </c>
      <c r="W50" s="19">
        <v>3.2397207161902632</v>
      </c>
      <c r="X50" s="19">
        <v>4.792911626948384</v>
      </c>
      <c r="Y50" s="19">
        <v>6.7088191076803749</v>
      </c>
      <c r="Z50" s="19">
        <v>7.1553730326774154</v>
      </c>
      <c r="AA50" s="19">
        <v>5.7613682030128004</v>
      </c>
      <c r="AB50" s="19">
        <v>8.8782758093429841</v>
      </c>
      <c r="AC50" s="19">
        <v>58.439562841829954</v>
      </c>
      <c r="AD50" s="19">
        <v>5.0273720173801104</v>
      </c>
      <c r="AE50" s="19">
        <v>4.6169660575032552</v>
      </c>
      <c r="AF50" s="19">
        <v>6.5345169202478814</v>
      </c>
      <c r="AG50" s="19">
        <v>3.8582301236466074</v>
      </c>
      <c r="AH50" s="19">
        <v>5.4118389344757585</v>
      </c>
      <c r="AI50" s="19">
        <v>8.2462193106426511</v>
      </c>
      <c r="AJ50" s="19">
        <v>7.3815528829267594</v>
      </c>
      <c r="AK50" s="19">
        <v>6.2453884061707345</v>
      </c>
      <c r="AL50" s="19">
        <v>0</v>
      </c>
      <c r="AM50" s="19">
        <v>0</v>
      </c>
      <c r="AN50" s="19">
        <v>0</v>
      </c>
      <c r="AO50" s="19">
        <v>0</v>
      </c>
      <c r="AP50" s="19">
        <v>47.322084652993759</v>
      </c>
      <c r="AQ50" s="19">
        <v>189.48916215945383</v>
      </c>
    </row>
    <row r="51" spans="3:43" hidden="1" outlineLevel="1" x14ac:dyDescent="0.15">
      <c r="C51" s="15" t="s">
        <v>156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9">
        <v>0</v>
      </c>
      <c r="AK51" s="19">
        <v>0</v>
      </c>
      <c r="AL51" s="19">
        <v>8.3938304516734412</v>
      </c>
      <c r="AM51" s="19">
        <v>10.464230663855677</v>
      </c>
      <c r="AN51" s="19">
        <v>14.059606684516245</v>
      </c>
      <c r="AO51" s="19">
        <v>16.029603465026089</v>
      </c>
      <c r="AP51" s="19">
        <v>48.94727126507145</v>
      </c>
      <c r="AQ51" s="19">
        <v>48.94727126507145</v>
      </c>
    </row>
    <row r="52" spans="3:43" hidden="1" outlineLevel="1" x14ac:dyDescent="0.15">
      <c r="C52" s="15" t="s">
        <v>152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9">
        <v>0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0</v>
      </c>
      <c r="AK52" s="19">
        <v>0</v>
      </c>
      <c r="AL52" s="19">
        <v>12.122261995522663</v>
      </c>
      <c r="AM52" s="19">
        <v>15.217957999683883</v>
      </c>
      <c r="AN52" s="19">
        <v>20.215061484082966</v>
      </c>
      <c r="AO52" s="19">
        <v>22.901662226570178</v>
      </c>
      <c r="AP52" s="19">
        <v>70.456943705859686</v>
      </c>
      <c r="AQ52" s="19">
        <v>70.456943705859686</v>
      </c>
    </row>
    <row r="53" spans="3:43" hidden="1" outlineLevel="1" x14ac:dyDescent="0.15">
      <c r="C53" s="15" t="s">
        <v>134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19">
        <v>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9">
        <v>0</v>
      </c>
      <c r="AJ53" s="19">
        <v>0</v>
      </c>
      <c r="AK53" s="19">
        <v>0</v>
      </c>
      <c r="AL53" s="19">
        <v>16.215155598850341</v>
      </c>
      <c r="AM53" s="19">
        <v>20.27530000415987</v>
      </c>
      <c r="AN53" s="19">
        <v>26.776623008865606</v>
      </c>
      <c r="AO53" s="19">
        <v>30.45660712809407</v>
      </c>
      <c r="AP53" s="19">
        <v>93.723685739969881</v>
      </c>
      <c r="AQ53" s="19">
        <v>93.723685739969881</v>
      </c>
    </row>
    <row r="54" spans="3:43" hidden="1" outlineLevel="1" x14ac:dyDescent="0.15">
      <c r="C54" s="15" t="s">
        <v>133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9">
        <v>0</v>
      </c>
      <c r="AK54" s="19">
        <v>0</v>
      </c>
      <c r="AL54" s="19">
        <v>28.487447501515497</v>
      </c>
      <c r="AM54" s="19">
        <v>35.786216788059434</v>
      </c>
      <c r="AN54" s="19">
        <v>46.682852739905279</v>
      </c>
      <c r="AO54" s="19">
        <v>52.693471435691194</v>
      </c>
      <c r="AP54" s="19">
        <v>163.64998846517142</v>
      </c>
      <c r="AQ54" s="19">
        <v>163.64998846517142</v>
      </c>
    </row>
    <row r="55" spans="3:43" hidden="1" outlineLevel="1" x14ac:dyDescent="0.15">
      <c r="C55" s="15" t="s">
        <v>140</v>
      </c>
      <c r="D55" s="19">
        <v>15.942372878472872</v>
      </c>
      <c r="E55" s="19">
        <v>9.764865939034804</v>
      </c>
      <c r="F55" s="19">
        <v>23.095366372302117</v>
      </c>
      <c r="G55" s="19">
        <v>22.879536298405409</v>
      </c>
      <c r="H55" s="19">
        <v>31.96839046270695</v>
      </c>
      <c r="I55" s="19">
        <v>33.827272474329149</v>
      </c>
      <c r="J55" s="19">
        <v>22.559354977985073</v>
      </c>
      <c r="K55" s="19">
        <v>27.8759076618027</v>
      </c>
      <c r="L55" s="19">
        <v>34.568188412675141</v>
      </c>
      <c r="M55" s="19">
        <v>30.829416732279775</v>
      </c>
      <c r="N55" s="19">
        <v>33.79382818894684</v>
      </c>
      <c r="O55" s="19">
        <v>38.23696305960916</v>
      </c>
      <c r="P55" s="19">
        <v>325.34146345854998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20.746452042543684</v>
      </c>
      <c r="AE55" s="19">
        <v>21.002567992400767</v>
      </c>
      <c r="AF55" s="19">
        <v>30.255995445367216</v>
      </c>
      <c r="AG55" s="19">
        <v>23.339758547861639</v>
      </c>
      <c r="AH55" s="19">
        <v>26.861617884426504</v>
      </c>
      <c r="AI55" s="19">
        <v>30.524519031998501</v>
      </c>
      <c r="AJ55" s="19">
        <v>25.861824676865627</v>
      </c>
      <c r="AK55" s="19">
        <v>32.053398546696506</v>
      </c>
      <c r="AL55" s="19">
        <v>32.926377291210116</v>
      </c>
      <c r="AM55" s="19">
        <v>37.471092416356832</v>
      </c>
      <c r="AN55" s="19">
        <v>30.440881612107997</v>
      </c>
      <c r="AO55" s="19">
        <v>41.765998324517895</v>
      </c>
      <c r="AP55" s="19">
        <v>353.25048381235331</v>
      </c>
      <c r="AQ55" s="19">
        <v>678.59194727090323</v>
      </c>
    </row>
    <row r="56" spans="3:43" hidden="1" outlineLevel="1" x14ac:dyDescent="0.15">
      <c r="C56" s="15" t="s">
        <v>142</v>
      </c>
      <c r="D56" s="19">
        <v>8.9906581759146267</v>
      </c>
      <c r="E56" s="19">
        <v>5.6689486265786231</v>
      </c>
      <c r="F56" s="19">
        <v>13.620888447692066</v>
      </c>
      <c r="G56" s="19">
        <v>12.722725875590568</v>
      </c>
      <c r="H56" s="19">
        <v>18.647562631157655</v>
      </c>
      <c r="I56" s="19">
        <v>19.476061157314099</v>
      </c>
      <c r="J56" s="19">
        <v>12.670208893691758</v>
      </c>
      <c r="K56" s="19">
        <v>16.169654948432377</v>
      </c>
      <c r="L56" s="19">
        <v>19.929289707470584</v>
      </c>
      <c r="M56" s="19">
        <v>17.698074426779488</v>
      </c>
      <c r="N56" s="19">
        <v>19.601707100229149</v>
      </c>
      <c r="O56" s="19">
        <v>22.361142480923153</v>
      </c>
      <c r="P56" s="19">
        <v>187.55692247177416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12.955989464860837</v>
      </c>
      <c r="AE56" s="19">
        <v>13.143070189746828</v>
      </c>
      <c r="AF56" s="19">
        <v>19.685954834059473</v>
      </c>
      <c r="AG56" s="19">
        <v>14.620708913891756</v>
      </c>
      <c r="AH56" s="19">
        <v>16.999792702243838</v>
      </c>
      <c r="AI56" s="19">
        <v>19.464486734043515</v>
      </c>
      <c r="AJ56" s="19">
        <v>16.214256706544102</v>
      </c>
      <c r="AK56" s="19">
        <v>20.523334862666673</v>
      </c>
      <c r="AL56" s="19">
        <v>20.864257981892042</v>
      </c>
      <c r="AM56" s="19">
        <v>24.444347053835934</v>
      </c>
      <c r="AN56" s="19">
        <v>19.114244045905984</v>
      </c>
      <c r="AO56" s="19">
        <v>27.079540503017437</v>
      </c>
      <c r="AP56" s="19">
        <v>225.10998399270844</v>
      </c>
      <c r="AQ56" s="19">
        <v>412.66690646448257</v>
      </c>
    </row>
    <row r="57" spans="3:43" hidden="1" outlineLevel="1" x14ac:dyDescent="0.15">
      <c r="C57" s="15" t="s">
        <v>146</v>
      </c>
      <c r="D57" s="19">
        <v>4.8114218266226816</v>
      </c>
      <c r="E57" s="19">
        <v>3.2972420297539222</v>
      </c>
      <c r="F57" s="19">
        <v>8.0324504493467046</v>
      </c>
      <c r="G57" s="19">
        <v>6.7276557522069727</v>
      </c>
      <c r="H57" s="19">
        <v>10.929554878544961</v>
      </c>
      <c r="I57" s="19">
        <v>10.956574984344472</v>
      </c>
      <c r="J57" s="19">
        <v>6.776281681681068</v>
      </c>
      <c r="K57" s="19">
        <v>9.2913108246679688</v>
      </c>
      <c r="L57" s="19">
        <v>11.940081835372292</v>
      </c>
      <c r="M57" s="19">
        <v>10.4741073537852</v>
      </c>
      <c r="N57" s="19">
        <v>11.909341443730794</v>
      </c>
      <c r="O57" s="19">
        <v>14.005868306478989</v>
      </c>
      <c r="P57" s="19">
        <v>109.15189136653602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0</v>
      </c>
      <c r="X57" s="19">
        <v>0</v>
      </c>
      <c r="Y57" s="19">
        <v>0</v>
      </c>
      <c r="Z57" s="19">
        <v>0</v>
      </c>
      <c r="AA57" s="19">
        <v>0</v>
      </c>
      <c r="AB57" s="19">
        <v>0</v>
      </c>
      <c r="AC57" s="19">
        <v>0</v>
      </c>
      <c r="AD57" s="19">
        <v>7.5009188975302532</v>
      </c>
      <c r="AE57" s="19">
        <v>7.8124203994826544</v>
      </c>
      <c r="AF57" s="19">
        <v>11.970176835204775</v>
      </c>
      <c r="AG57" s="19">
        <v>8.6086564341021994</v>
      </c>
      <c r="AH57" s="19">
        <v>10.113160088903845</v>
      </c>
      <c r="AI57" s="19">
        <v>11.596467610414352</v>
      </c>
      <c r="AJ57" s="19">
        <v>9.517750489711716</v>
      </c>
      <c r="AK57" s="19">
        <v>12.322147496444826</v>
      </c>
      <c r="AL57" s="19">
        <v>12.33139872973943</v>
      </c>
      <c r="AM57" s="19">
        <v>14.816934381444229</v>
      </c>
      <c r="AN57" s="19">
        <v>11.271451603389767</v>
      </c>
      <c r="AO57" s="19">
        <v>16.346786140026786</v>
      </c>
      <c r="AP57" s="19">
        <v>134.20826910639482</v>
      </c>
      <c r="AQ57" s="19">
        <v>243.36016047293083</v>
      </c>
    </row>
    <row r="58" spans="3:43" hidden="1" outlineLevel="1" x14ac:dyDescent="0.15">
      <c r="C58" s="15" t="s">
        <v>148</v>
      </c>
      <c r="D58" s="19">
        <v>3.4374420531850087</v>
      </c>
      <c r="E58" s="19">
        <v>2.4265650068575599</v>
      </c>
      <c r="F58" s="19">
        <v>5.9514473288897971</v>
      </c>
      <c r="G58" s="19">
        <v>4.7600304641145854</v>
      </c>
      <c r="H58" s="19">
        <v>8.0439535834048925</v>
      </c>
      <c r="I58" s="19">
        <v>7.965178850218857</v>
      </c>
      <c r="J58" s="19">
        <v>4.8360612433717725</v>
      </c>
      <c r="K58" s="19">
        <v>6.8156230901635357</v>
      </c>
      <c r="L58" s="19">
        <v>8.4480536493376928</v>
      </c>
      <c r="M58" s="19">
        <v>7.3953203313447267</v>
      </c>
      <c r="N58" s="19">
        <v>8.478196032210576</v>
      </c>
      <c r="O58" s="19">
        <v>9.9089513053248961</v>
      </c>
      <c r="P58" s="19">
        <v>78.466822938423903</v>
      </c>
      <c r="Q58" s="19">
        <v>0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9">
        <v>0</v>
      </c>
      <c r="X58" s="19">
        <v>0</v>
      </c>
      <c r="Y58" s="19">
        <v>0</v>
      </c>
      <c r="Z58" s="19">
        <v>0</v>
      </c>
      <c r="AA58" s="19">
        <v>0</v>
      </c>
      <c r="AB58" s="19">
        <v>0</v>
      </c>
      <c r="AC58" s="19">
        <v>0</v>
      </c>
      <c r="AD58" s="19">
        <v>6.0002774547527915</v>
      </c>
      <c r="AE58" s="19">
        <v>6.1538705400398843</v>
      </c>
      <c r="AF58" s="19">
        <v>9.7179442876203961</v>
      </c>
      <c r="AG58" s="19">
        <v>6.7411906098192995</v>
      </c>
      <c r="AH58" s="19">
        <v>7.9278182772958958</v>
      </c>
      <c r="AI58" s="19">
        <v>9.1926867317400394</v>
      </c>
      <c r="AJ58" s="19">
        <v>7.4626823703360223</v>
      </c>
      <c r="AK58" s="19">
        <v>9.7526824902032967</v>
      </c>
      <c r="AL58" s="19">
        <v>9.753931112929946</v>
      </c>
      <c r="AM58" s="19">
        <v>11.931015572077388</v>
      </c>
      <c r="AN58" s="19">
        <v>8.8177066890833782</v>
      </c>
      <c r="AO58" s="19">
        <v>13.126791253048697</v>
      </c>
      <c r="AP58" s="19">
        <v>106.57859738894703</v>
      </c>
      <c r="AQ58" s="19">
        <v>185.04542032737092</v>
      </c>
    </row>
    <row r="59" spans="3:43" hidden="1" outlineLevel="1" x14ac:dyDescent="0.15">
      <c r="C59" s="7" t="s">
        <v>108</v>
      </c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</row>
    <row r="60" spans="3:43" hidden="1" outlineLevel="1" x14ac:dyDescent="0.15">
      <c r="C60" s="15" t="s">
        <v>131</v>
      </c>
      <c r="D60" s="19">
        <v>7.2277826319888838</v>
      </c>
      <c r="E60" s="19">
        <v>3.7209950317062517</v>
      </c>
      <c r="F60" s="19">
        <v>5.2413692253257675</v>
      </c>
      <c r="G60" s="19">
        <v>5.1722067707268344</v>
      </c>
      <c r="H60" s="19">
        <v>5.6466650256338244</v>
      </c>
      <c r="I60" s="19">
        <v>7.0387704501647308</v>
      </c>
      <c r="J60" s="19">
        <v>5.1966642380827164</v>
      </c>
      <c r="K60" s="19">
        <v>3.6427977122087096</v>
      </c>
      <c r="L60" s="19">
        <v>2.8767591836003965</v>
      </c>
      <c r="M60" s="19">
        <v>4.1714791486295573</v>
      </c>
      <c r="N60" s="19">
        <v>5.329328997003147</v>
      </c>
      <c r="O60" s="19">
        <v>11.154102925943441</v>
      </c>
      <c r="P60" s="19">
        <v>66.418921341014268</v>
      </c>
      <c r="Q60" s="19">
        <v>6.8180079656926358</v>
      </c>
      <c r="R60" s="19">
        <v>4.1797973501599799</v>
      </c>
      <c r="S60" s="19">
        <v>4.8637748111536974</v>
      </c>
      <c r="T60" s="19">
        <v>3.9526045595315509</v>
      </c>
      <c r="U60" s="19">
        <v>5.4621259014910528</v>
      </c>
      <c r="V60" s="19">
        <v>4.9192021067900775</v>
      </c>
      <c r="W60" s="19">
        <v>4.2928740453574408</v>
      </c>
      <c r="X60" s="19">
        <v>3.6784186936733185</v>
      </c>
      <c r="Y60" s="19">
        <v>4.2095388790049908</v>
      </c>
      <c r="Z60" s="19">
        <v>6.4359799647505893</v>
      </c>
      <c r="AA60" s="19">
        <v>6.2215148131827442</v>
      </c>
      <c r="AB60" s="19">
        <v>9.4833658862055437</v>
      </c>
      <c r="AC60" s="19">
        <v>64.517204976993625</v>
      </c>
      <c r="AD60" s="19">
        <v>7.1882949820521294</v>
      </c>
      <c r="AE60" s="19">
        <v>2.7879458083479278</v>
      </c>
      <c r="AF60" s="19">
        <v>3.1956739648133712</v>
      </c>
      <c r="AG60" s="19">
        <v>2.6119423335713465</v>
      </c>
      <c r="AH60" s="19">
        <v>4.0127448947282334</v>
      </c>
      <c r="AI60" s="19">
        <v>3.4198496744646882</v>
      </c>
      <c r="AJ60" s="19">
        <v>4.4685212418448268</v>
      </c>
      <c r="AK60" s="19">
        <v>3.8154245484649669</v>
      </c>
      <c r="AL60" s="19">
        <v>0</v>
      </c>
      <c r="AM60" s="19">
        <v>0</v>
      </c>
      <c r="AN60" s="19">
        <v>0</v>
      </c>
      <c r="AO60" s="19">
        <v>0</v>
      </c>
      <c r="AP60" s="19">
        <v>31.50039744828749</v>
      </c>
      <c r="AQ60" s="19">
        <v>162.43652376629538</v>
      </c>
    </row>
    <row r="61" spans="3:43" hidden="1" outlineLevel="1" x14ac:dyDescent="0.15">
      <c r="C61" s="15" t="s">
        <v>132</v>
      </c>
      <c r="D61" s="19">
        <v>3.0081981579752166</v>
      </c>
      <c r="E61" s="19">
        <v>3.2380496320095116</v>
      </c>
      <c r="F61" s="19">
        <v>3.3330474751200807</v>
      </c>
      <c r="G61" s="19">
        <v>2.8818917228952796</v>
      </c>
      <c r="H61" s="19">
        <v>2.886892398710267</v>
      </c>
      <c r="I61" s="19">
        <v>4.8554755467639454</v>
      </c>
      <c r="J61" s="19">
        <v>2.6363077177032888</v>
      </c>
      <c r="K61" s="19">
        <v>1.4365411868762576</v>
      </c>
      <c r="L61" s="19">
        <v>1.4236631480805702</v>
      </c>
      <c r="M61" s="19">
        <v>1.6279195653180765</v>
      </c>
      <c r="N61" s="19">
        <v>2.0810921938577387</v>
      </c>
      <c r="O61" s="19">
        <v>6.8662626275906531</v>
      </c>
      <c r="P61" s="19">
        <v>36.27534137290089</v>
      </c>
      <c r="Q61" s="19">
        <v>3.3431061662813826</v>
      </c>
      <c r="R61" s="19">
        <v>1.8995138006072452</v>
      </c>
      <c r="S61" s="19">
        <v>2.2748663712016413</v>
      </c>
      <c r="T61" s="19">
        <v>1.6281369859828831</v>
      </c>
      <c r="U61" s="19">
        <v>2.3335954576323656</v>
      </c>
      <c r="V61" s="19">
        <v>1.6764733859812417</v>
      </c>
      <c r="W61" s="19">
        <v>2.0547987531809966</v>
      </c>
      <c r="X61" s="19">
        <v>1.9391883541403838</v>
      </c>
      <c r="Y61" s="19">
        <v>2.1335812892240194</v>
      </c>
      <c r="Z61" s="19">
        <v>3.1099835144231083</v>
      </c>
      <c r="AA61" s="19">
        <v>2.1639072231629624</v>
      </c>
      <c r="AB61" s="19">
        <v>3.1916369128301163</v>
      </c>
      <c r="AC61" s="19">
        <v>27.748788214648343</v>
      </c>
      <c r="AD61" s="19">
        <v>2.6973722990249733</v>
      </c>
      <c r="AE61" s="19">
        <v>1.1254430920157967</v>
      </c>
      <c r="AF61" s="19">
        <v>2.1903724716459814</v>
      </c>
      <c r="AG61" s="19">
        <v>1.1842426712317071</v>
      </c>
      <c r="AH61" s="19">
        <v>1.9833469850497296</v>
      </c>
      <c r="AI61" s="19">
        <v>2.7219837856285474</v>
      </c>
      <c r="AJ61" s="19">
        <v>1.6253844582832599</v>
      </c>
      <c r="AK61" s="19">
        <v>1.6421530343114903</v>
      </c>
      <c r="AL61" s="19">
        <v>0</v>
      </c>
      <c r="AM61" s="19">
        <v>0</v>
      </c>
      <c r="AN61" s="19">
        <v>0</v>
      </c>
      <c r="AO61" s="19">
        <v>0</v>
      </c>
      <c r="AP61" s="19">
        <v>15.170298797191485</v>
      </c>
      <c r="AQ61" s="19">
        <v>79.194428384740732</v>
      </c>
    </row>
    <row r="62" spans="3:43" hidden="1" outlineLevel="1" x14ac:dyDescent="0.15">
      <c r="C62" s="15" t="s">
        <v>150</v>
      </c>
      <c r="D62" s="19">
        <v>1.6150902339322084</v>
      </c>
      <c r="E62" s="19">
        <v>1.012202141037378</v>
      </c>
      <c r="F62" s="19">
        <v>1.3773534750199028</v>
      </c>
      <c r="G62" s="19">
        <v>1.1286575874951112</v>
      </c>
      <c r="H62" s="19">
        <v>1.55935581764028</v>
      </c>
      <c r="I62" s="19">
        <v>1.5442472412469705</v>
      </c>
      <c r="J62" s="19">
        <v>1.2210389483884199</v>
      </c>
      <c r="K62" s="19">
        <v>0.88269921031214393</v>
      </c>
      <c r="L62" s="19">
        <v>0.66463565996261942</v>
      </c>
      <c r="M62" s="19">
        <v>1.0288928845262781</v>
      </c>
      <c r="N62" s="19">
        <v>1.205067771410381</v>
      </c>
      <c r="O62" s="19">
        <v>3.1523195181987687</v>
      </c>
      <c r="P62" s="19">
        <v>16.391560489170462</v>
      </c>
      <c r="Q62" s="19">
        <v>0.85925774176901937</v>
      </c>
      <c r="R62" s="19">
        <v>0.59014216018447874</v>
      </c>
      <c r="S62" s="19">
        <v>0.57021178514995574</v>
      </c>
      <c r="T62" s="19">
        <v>0.52528066528195105</v>
      </c>
      <c r="U62" s="19">
        <v>0.61376898785791767</v>
      </c>
      <c r="V62" s="19">
        <v>0.78816032555664628</v>
      </c>
      <c r="W62" s="19">
        <v>0.68662734922949864</v>
      </c>
      <c r="X62" s="19">
        <v>0.84777285252713674</v>
      </c>
      <c r="Y62" s="19">
        <v>1.1204605048345382</v>
      </c>
      <c r="Z62" s="19">
        <v>1.6557114910974842</v>
      </c>
      <c r="AA62" s="19">
        <v>0.88111696605442114</v>
      </c>
      <c r="AB62" s="19">
        <v>1.2361106628997198</v>
      </c>
      <c r="AC62" s="19">
        <v>10.374621492442767</v>
      </c>
      <c r="AD62" s="19">
        <v>1.4176827148837681</v>
      </c>
      <c r="AE62" s="19">
        <v>0.63058233774873762</v>
      </c>
      <c r="AF62" s="19">
        <v>0.63153893993171051</v>
      </c>
      <c r="AG62" s="19">
        <v>0.68930345577358254</v>
      </c>
      <c r="AH62" s="19">
        <v>0.88379894390373659</v>
      </c>
      <c r="AI62" s="19">
        <v>0.87910900036121564</v>
      </c>
      <c r="AJ62" s="19">
        <v>1.5916212399291243</v>
      </c>
      <c r="AK62" s="19">
        <v>1.3760961423018869</v>
      </c>
      <c r="AL62" s="19">
        <v>0</v>
      </c>
      <c r="AM62" s="19">
        <v>0</v>
      </c>
      <c r="AN62" s="19">
        <v>0</v>
      </c>
      <c r="AO62" s="19">
        <v>0</v>
      </c>
      <c r="AP62" s="19">
        <v>8.0997327748337629</v>
      </c>
      <c r="AQ62" s="19">
        <v>34.865914756446998</v>
      </c>
    </row>
    <row r="63" spans="3:43" hidden="1" outlineLevel="1" x14ac:dyDescent="0.15">
      <c r="C63" s="15" t="s">
        <v>154</v>
      </c>
      <c r="D63" s="19">
        <v>0.71572189231373651</v>
      </c>
      <c r="E63" s="19">
        <v>0.88950025304577995</v>
      </c>
      <c r="F63" s="19">
        <v>0.97436072227219339</v>
      </c>
      <c r="G63" s="19">
        <v>0.65791755212494096</v>
      </c>
      <c r="H63" s="19">
        <v>0.82223475055512318</v>
      </c>
      <c r="I63" s="19">
        <v>1.1336822523110417</v>
      </c>
      <c r="J63" s="19">
        <v>0.64644026246413011</v>
      </c>
      <c r="K63" s="19">
        <v>0.43432170161908817</v>
      </c>
      <c r="L63" s="19">
        <v>0.38042103848745212</v>
      </c>
      <c r="M63" s="19">
        <v>0.43150674355582819</v>
      </c>
      <c r="N63" s="19">
        <v>0.50551372479169632</v>
      </c>
      <c r="O63" s="19">
        <v>3.0358748244760627</v>
      </c>
      <c r="P63" s="19">
        <v>10.627495718017073</v>
      </c>
      <c r="Q63" s="19">
        <v>0.50014050243811914</v>
      </c>
      <c r="R63" s="19">
        <v>0.30289909126502179</v>
      </c>
      <c r="S63" s="19">
        <v>0.30815346650784664</v>
      </c>
      <c r="T63" s="19">
        <v>0.24723008973976851</v>
      </c>
      <c r="U63" s="19">
        <v>0.34564989258170459</v>
      </c>
      <c r="V63" s="19">
        <v>0.37095927679086482</v>
      </c>
      <c r="W63" s="19">
        <v>0.38249271094006732</v>
      </c>
      <c r="X63" s="19">
        <v>0.48591507368281306</v>
      </c>
      <c r="Y63" s="19">
        <v>0.66320248129636372</v>
      </c>
      <c r="Z63" s="19">
        <v>0.88028810200740593</v>
      </c>
      <c r="AA63" s="19">
        <v>0.44298163468308482</v>
      </c>
      <c r="AB63" s="19">
        <v>0.66892689747077183</v>
      </c>
      <c r="AC63" s="19">
        <v>5.5988392194038337</v>
      </c>
      <c r="AD63" s="19">
        <v>0.72825102650182927</v>
      </c>
      <c r="AE63" s="19">
        <v>0.32199670795682317</v>
      </c>
      <c r="AF63" s="19">
        <v>0.48244127287880689</v>
      </c>
      <c r="AG63" s="19">
        <v>0.36420850557947315</v>
      </c>
      <c r="AH63" s="19">
        <v>0.47332020117035417</v>
      </c>
      <c r="AI63" s="19">
        <v>0.81219399138507442</v>
      </c>
      <c r="AJ63" s="19">
        <v>0.67085280681503145</v>
      </c>
      <c r="AK63" s="19">
        <v>0.91169331953808952</v>
      </c>
      <c r="AL63" s="19">
        <v>0</v>
      </c>
      <c r="AM63" s="19">
        <v>0</v>
      </c>
      <c r="AN63" s="19">
        <v>0</v>
      </c>
      <c r="AO63" s="19">
        <v>0</v>
      </c>
      <c r="AP63" s="19">
        <v>4.764957831825483</v>
      </c>
      <c r="AQ63" s="19">
        <v>20.991292769246382</v>
      </c>
    </row>
    <row r="64" spans="3:43" hidden="1" outlineLevel="1" x14ac:dyDescent="0.15">
      <c r="C64" s="15" t="s">
        <v>156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0</v>
      </c>
      <c r="AC64" s="19">
        <v>0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9">
        <v>0</v>
      </c>
      <c r="AJ64" s="19">
        <v>0</v>
      </c>
      <c r="AK64" s="19">
        <v>0</v>
      </c>
      <c r="AL64" s="19">
        <v>1.2486821364024727</v>
      </c>
      <c r="AM64" s="19">
        <v>2.1321906518935978</v>
      </c>
      <c r="AN64" s="19">
        <v>3.0234798439380817</v>
      </c>
      <c r="AO64" s="19">
        <v>3.4695656914248825</v>
      </c>
      <c r="AP64" s="19">
        <v>9.8739183236590353</v>
      </c>
      <c r="AQ64" s="19">
        <v>9.8739183236590353</v>
      </c>
    </row>
    <row r="65" spans="3:43" hidden="1" outlineLevel="1" x14ac:dyDescent="0.15">
      <c r="C65" s="15" t="s">
        <v>152</v>
      </c>
      <c r="D65" s="19">
        <v>0</v>
      </c>
      <c r="E65" s="19">
        <v>0</v>
      </c>
      <c r="F65" s="19">
        <v>0</v>
      </c>
      <c r="G65" s="19">
        <v>0</v>
      </c>
      <c r="H65" s="19">
        <v>0</v>
      </c>
      <c r="I65" s="19">
        <v>0</v>
      </c>
      <c r="J65" s="19">
        <v>0</v>
      </c>
      <c r="K65" s="19">
        <v>0</v>
      </c>
      <c r="L65" s="19">
        <v>0</v>
      </c>
      <c r="M65" s="19">
        <v>0</v>
      </c>
      <c r="N65" s="19">
        <v>0</v>
      </c>
      <c r="O65" s="19">
        <v>0</v>
      </c>
      <c r="P65" s="19">
        <v>0</v>
      </c>
      <c r="Q65" s="19">
        <v>0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9">
        <v>0</v>
      </c>
      <c r="X65" s="19">
        <v>0</v>
      </c>
      <c r="Y65" s="19">
        <v>0</v>
      </c>
      <c r="Z65" s="19">
        <v>0</v>
      </c>
      <c r="AA65" s="19">
        <v>0</v>
      </c>
      <c r="AB65" s="19">
        <v>0</v>
      </c>
      <c r="AC65" s="19">
        <v>0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19">
        <v>0</v>
      </c>
      <c r="AJ65" s="19">
        <v>0</v>
      </c>
      <c r="AK65" s="19">
        <v>0</v>
      </c>
      <c r="AL65" s="19">
        <v>2.3561909497766367</v>
      </c>
      <c r="AM65" s="19">
        <v>3.9843140135014061</v>
      </c>
      <c r="AN65" s="19">
        <v>5.6493419932888118</v>
      </c>
      <c r="AO65" s="19">
        <v>6.4824427144236951</v>
      </c>
      <c r="AP65" s="19">
        <v>18.472289670990548</v>
      </c>
      <c r="AQ65" s="19">
        <v>18.472289670990548</v>
      </c>
    </row>
    <row r="66" spans="3:43" hidden="1" outlineLevel="1" x14ac:dyDescent="0.15">
      <c r="C66" s="15" t="s">
        <v>134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9">
        <v>0</v>
      </c>
      <c r="AJ66" s="19">
        <v>0</v>
      </c>
      <c r="AK66" s="19">
        <v>0</v>
      </c>
      <c r="AL66" s="19">
        <v>2.9427239511112808</v>
      </c>
      <c r="AM66" s="19">
        <v>4.9661378307339872</v>
      </c>
      <c r="AN66" s="19">
        <v>7.0381197258565624</v>
      </c>
      <c r="AO66" s="19">
        <v>8.0761587699129205</v>
      </c>
      <c r="AP66" s="19">
        <v>23.02314027761475</v>
      </c>
      <c r="AQ66" s="19">
        <v>23.02314027761475</v>
      </c>
    </row>
    <row r="67" spans="3:43" hidden="1" outlineLevel="1" x14ac:dyDescent="0.15">
      <c r="C67" s="15" t="s">
        <v>133</v>
      </c>
      <c r="D67" s="19">
        <v>0</v>
      </c>
      <c r="E67" s="19">
        <v>0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0</v>
      </c>
      <c r="AC67" s="19">
        <v>0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9">
        <v>0</v>
      </c>
      <c r="AK67" s="19">
        <v>0</v>
      </c>
      <c r="AL67" s="19">
        <v>6.4514999978135874</v>
      </c>
      <c r="AM67" s="19">
        <v>10.834418562135593</v>
      </c>
      <c r="AN67" s="19">
        <v>15.3576169676337</v>
      </c>
      <c r="AO67" s="19">
        <v>17.621859867338053</v>
      </c>
      <c r="AP67" s="19">
        <v>50.265395394920937</v>
      </c>
      <c r="AQ67" s="19">
        <v>50.265395394920937</v>
      </c>
    </row>
    <row r="68" spans="3:43" hidden="1" outlineLevel="1" x14ac:dyDescent="0.15">
      <c r="C68" s="15" t="s">
        <v>140</v>
      </c>
      <c r="D68" s="19">
        <v>5.0765129197712415</v>
      </c>
      <c r="E68" s="19">
        <v>2.5391319619547486</v>
      </c>
      <c r="F68" s="19">
        <v>5.0770027431001781</v>
      </c>
      <c r="G68" s="19">
        <v>8.1233659120448038</v>
      </c>
      <c r="H68" s="19">
        <v>8.1233524527953893</v>
      </c>
      <c r="I68" s="19">
        <v>9.1385768848121369</v>
      </c>
      <c r="J68" s="19">
        <v>7.4461592542886095</v>
      </c>
      <c r="K68" s="19">
        <v>7.4461592542886237</v>
      </c>
      <c r="L68" s="19">
        <v>8.377535470270745</v>
      </c>
      <c r="M68" s="19">
        <v>7.7564764885657089</v>
      </c>
      <c r="N68" s="19">
        <v>7.7564764885656947</v>
      </c>
      <c r="O68" s="19">
        <v>7.7569010017165594</v>
      </c>
      <c r="P68" s="19">
        <v>84.617650832174434</v>
      </c>
      <c r="Q68" s="19">
        <v>0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0</v>
      </c>
      <c r="AC68" s="19">
        <v>0</v>
      </c>
      <c r="AD68" s="19">
        <v>6.402898746427204</v>
      </c>
      <c r="AE68" s="19">
        <v>6.402898746427204</v>
      </c>
      <c r="AF68" s="19">
        <v>7.0433282779438215</v>
      </c>
      <c r="AG68" s="19">
        <v>6.4028987464272058</v>
      </c>
      <c r="AH68" s="19">
        <v>6.4028987464272094</v>
      </c>
      <c r="AI68" s="19">
        <v>7.0433282779438144</v>
      </c>
      <c r="AJ68" s="19">
        <v>6.4490000014213642</v>
      </c>
      <c r="AK68" s="19">
        <v>7.0939000015634912</v>
      </c>
      <c r="AL68" s="19">
        <v>7.2821423582838589</v>
      </c>
      <c r="AM68" s="19">
        <v>7.0939000015634983</v>
      </c>
      <c r="AN68" s="19">
        <v>7.0939000015634983</v>
      </c>
      <c r="AO68" s="19">
        <v>8.303245747043265</v>
      </c>
      <c r="AP68" s="19">
        <v>83.014339653035435</v>
      </c>
      <c r="AQ68" s="19">
        <v>167.63199048520988</v>
      </c>
    </row>
    <row r="69" spans="3:43" hidden="1" outlineLevel="1" x14ac:dyDescent="0.15">
      <c r="C69" s="15" t="s">
        <v>142</v>
      </c>
      <c r="D69" s="19">
        <v>2.2086387368357943</v>
      </c>
      <c r="E69" s="19">
        <v>1.1043638520614119</v>
      </c>
      <c r="F69" s="19">
        <v>2.2086636244141529</v>
      </c>
      <c r="G69" s="19">
        <v>3.5338700059368096</v>
      </c>
      <c r="H69" s="19">
        <v>3.5338693220818267</v>
      </c>
      <c r="I69" s="19">
        <v>3.9755930986040831</v>
      </c>
      <c r="J69" s="19">
        <v>3.2393676538434995</v>
      </c>
      <c r="K69" s="19">
        <v>3.2393676538435012</v>
      </c>
      <c r="L69" s="19">
        <v>3.6443194167171598</v>
      </c>
      <c r="M69" s="19">
        <v>3.3743443850633201</v>
      </c>
      <c r="N69" s="19">
        <v>3.3743443850633201</v>
      </c>
      <c r="O69" s="19">
        <v>3.3743659542775264</v>
      </c>
      <c r="P69" s="19">
        <v>36.811108088742408</v>
      </c>
      <c r="Q69" s="19">
        <v>0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0</v>
      </c>
      <c r="AC69" s="19">
        <v>0</v>
      </c>
      <c r="AD69" s="19">
        <v>3.2785139519843431</v>
      </c>
      <c r="AE69" s="19">
        <v>3.2785139519843454</v>
      </c>
      <c r="AF69" s="19">
        <v>3.6064368565143625</v>
      </c>
      <c r="AG69" s="19">
        <v>3.2785139519843463</v>
      </c>
      <c r="AH69" s="19">
        <v>3.2785139519843423</v>
      </c>
      <c r="AI69" s="19">
        <v>3.6064368565143625</v>
      </c>
      <c r="AJ69" s="19">
        <v>3.3021194490705894</v>
      </c>
      <c r="AK69" s="19">
        <v>3.6323313939776565</v>
      </c>
      <c r="AL69" s="19">
        <v>3.7287182364537221</v>
      </c>
      <c r="AM69" s="19">
        <v>3.6323313939776529</v>
      </c>
      <c r="AN69" s="19">
        <v>3.6323313939776565</v>
      </c>
      <c r="AO69" s="19">
        <v>4.2515598179068315</v>
      </c>
      <c r="AP69" s="19">
        <v>42.506321206330213</v>
      </c>
      <c r="AQ69" s="19">
        <v>79.317429295072614</v>
      </c>
    </row>
    <row r="70" spans="3:43" hidden="1" outlineLevel="1" x14ac:dyDescent="0.15">
      <c r="C70" s="15" t="s">
        <v>146</v>
      </c>
      <c r="D70" s="19">
        <v>0.83902965162159493</v>
      </c>
      <c r="E70" s="19">
        <v>0.41952457732253734</v>
      </c>
      <c r="F70" s="19">
        <v>0.8390351073687724</v>
      </c>
      <c r="G70" s="19">
        <v>1.3424579708654587</v>
      </c>
      <c r="H70" s="19">
        <v>1.3424578209537301</v>
      </c>
      <c r="I70" s="19">
        <v>1.5102628808066212</v>
      </c>
      <c r="J70" s="19">
        <v>1.2305835829496476</v>
      </c>
      <c r="K70" s="19">
        <v>1.2305835829496476</v>
      </c>
      <c r="L70" s="19">
        <v>1.3844132840076975</v>
      </c>
      <c r="M70" s="19">
        <v>1.281858573865746</v>
      </c>
      <c r="N70" s="19">
        <v>1.281858573865746</v>
      </c>
      <c r="O70" s="19">
        <v>1.2818633021755004</v>
      </c>
      <c r="P70" s="19">
        <v>13.9839289087527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0</v>
      </c>
      <c r="AC70" s="19">
        <v>0</v>
      </c>
      <c r="AD70" s="19">
        <v>1.7230681066634144</v>
      </c>
      <c r="AE70" s="19">
        <v>1.7667548292181012</v>
      </c>
      <c r="AF70" s="19">
        <v>1.9541863815871132</v>
      </c>
      <c r="AG70" s="19">
        <v>1.7764978486281837</v>
      </c>
      <c r="AH70" s="19">
        <v>1.7764978486281839</v>
      </c>
      <c r="AI70" s="19">
        <v>1.9541863815871132</v>
      </c>
      <c r="AJ70" s="19">
        <v>1.7892887396854373</v>
      </c>
      <c r="AK70" s="19">
        <v>1.9682176136539813</v>
      </c>
      <c r="AL70" s="19">
        <v>2.0204458551080635</v>
      </c>
      <c r="AM70" s="19">
        <v>1.9682176136539813</v>
      </c>
      <c r="AN70" s="19">
        <v>1.9682176136539813</v>
      </c>
      <c r="AO70" s="19">
        <v>2.3037531578153221</v>
      </c>
      <c r="AP70" s="19">
        <v>22.969331989882875</v>
      </c>
      <c r="AQ70" s="19">
        <v>36.953260898635577</v>
      </c>
    </row>
    <row r="71" spans="3:43" hidden="1" outlineLevel="1" x14ac:dyDescent="0.15">
      <c r="C71" s="15" t="s">
        <v>148</v>
      </c>
      <c r="D71" s="19">
        <v>0.42574686010840973</v>
      </c>
      <c r="E71" s="19">
        <v>0.21287392552164836</v>
      </c>
      <c r="F71" s="19">
        <v>0.42574713731108127</v>
      </c>
      <c r="G71" s="19">
        <v>0.68119551110748544</v>
      </c>
      <c r="H71" s="19">
        <v>0.681195503490576</v>
      </c>
      <c r="I71" s="19">
        <v>0.76634483128421771</v>
      </c>
      <c r="J71" s="19">
        <v>0.62442907165886785</v>
      </c>
      <c r="K71" s="19">
        <v>0.62442907165886785</v>
      </c>
      <c r="L71" s="19">
        <v>0.70248304874102063</v>
      </c>
      <c r="M71" s="19">
        <v>0.65044698393888933</v>
      </c>
      <c r="N71" s="19">
        <v>0.65044698393888933</v>
      </c>
      <c r="O71" s="19">
        <v>0.65044722418097711</v>
      </c>
      <c r="P71" s="19">
        <v>7.0957861529409314</v>
      </c>
      <c r="Q71" s="19">
        <v>0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0</v>
      </c>
      <c r="AC71" s="19">
        <v>0</v>
      </c>
      <c r="AD71" s="19">
        <v>1.097019189175527</v>
      </c>
      <c r="AE71" s="19">
        <v>1.1186403782802652</v>
      </c>
      <c r="AF71" s="19">
        <v>1.2354656575501233</v>
      </c>
      <c r="AG71" s="19">
        <v>1.1042174338942876</v>
      </c>
      <c r="AH71" s="19">
        <v>1.0919487479456584</v>
      </c>
      <c r="AI71" s="19">
        <v>1.2011674397885048</v>
      </c>
      <c r="AJ71" s="19">
        <v>1.0998108444215209</v>
      </c>
      <c r="AK71" s="19">
        <v>1.2097919288636725</v>
      </c>
      <c r="AL71" s="19">
        <v>1.2418947332139438</v>
      </c>
      <c r="AM71" s="19">
        <v>1.2097919288636725</v>
      </c>
      <c r="AN71" s="19">
        <v>1.2097919288636725</v>
      </c>
      <c r="AO71" s="19">
        <v>1.4160334492917237</v>
      </c>
      <c r="AP71" s="19">
        <v>14.235573660152575</v>
      </c>
      <c r="AQ71" s="19">
        <v>21.331359813093503</v>
      </c>
    </row>
    <row r="72" spans="3:43" hidden="1" outlineLevel="1" x14ac:dyDescent="0.15">
      <c r="C72" s="7" t="s">
        <v>348</v>
      </c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</row>
    <row r="73" spans="3:43" hidden="1" outlineLevel="1" x14ac:dyDescent="0.15">
      <c r="C73" s="15" t="s">
        <v>131</v>
      </c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>
        <v>0.19226210888264561</v>
      </c>
      <c r="AE73" s="19">
        <v>0.14208922684595038</v>
      </c>
      <c r="AF73" s="19">
        <v>0.35196644361695795</v>
      </c>
      <c r="AG73" s="19">
        <v>0.1145053869792593</v>
      </c>
      <c r="AH73" s="19">
        <v>0.18266206377557145</v>
      </c>
      <c r="AI73" s="19">
        <v>0.25824769364252043</v>
      </c>
      <c r="AJ73" s="19">
        <v>1.3267562011053857</v>
      </c>
      <c r="AK73" s="19">
        <v>1.0505609260511737</v>
      </c>
      <c r="AL73" s="19">
        <v>0</v>
      </c>
      <c r="AM73" s="19">
        <v>0</v>
      </c>
      <c r="AN73" s="19">
        <v>0</v>
      </c>
      <c r="AO73" s="19">
        <v>0</v>
      </c>
      <c r="AP73" s="19">
        <v>3.6190500508994647</v>
      </c>
      <c r="AQ73" s="19">
        <v>3.6190500508994647</v>
      </c>
    </row>
    <row r="74" spans="3:43" hidden="1" outlineLevel="1" x14ac:dyDescent="0.15">
      <c r="C74" s="15" t="s">
        <v>132</v>
      </c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>
        <v>0.11082740186831334</v>
      </c>
      <c r="AE74" s="19">
        <v>9.0717328973760378E-2</v>
      </c>
      <c r="AF74" s="19">
        <v>0.17899436529256035</v>
      </c>
      <c r="AG74" s="19">
        <v>9.1662169872823496E-2</v>
      </c>
      <c r="AH74" s="19">
        <v>0.11359382662336789</v>
      </c>
      <c r="AI74" s="19">
        <v>0.16834592684706273</v>
      </c>
      <c r="AJ74" s="19">
        <v>0.80349981671651305</v>
      </c>
      <c r="AK74" s="19">
        <v>0.68737475272591586</v>
      </c>
      <c r="AL74" s="19">
        <v>0</v>
      </c>
      <c r="AM74" s="19">
        <v>0</v>
      </c>
      <c r="AN74" s="19">
        <v>0</v>
      </c>
      <c r="AO74" s="19">
        <v>0</v>
      </c>
      <c r="AP74" s="19">
        <v>2.2450155889203174</v>
      </c>
      <c r="AQ74" s="19">
        <v>2.2450155889203174</v>
      </c>
    </row>
    <row r="75" spans="3:43" hidden="1" outlineLevel="1" x14ac:dyDescent="0.15">
      <c r="C75" s="15" t="s">
        <v>150</v>
      </c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>
        <v>2.0912967518588871E-2</v>
      </c>
      <c r="AE75" s="19">
        <v>3.0449800184194173E-2</v>
      </c>
      <c r="AF75" s="19">
        <v>4.0847774487009179E-2</v>
      </c>
      <c r="AG75" s="19">
        <v>4.0527027253904398E-2</v>
      </c>
      <c r="AH75" s="19">
        <v>4.4983695917129765E-2</v>
      </c>
      <c r="AI75" s="19">
        <v>0.10069375425705336</v>
      </c>
      <c r="AJ75" s="19">
        <v>0.30704167232581964</v>
      </c>
      <c r="AK75" s="19">
        <v>0.20858597806711052</v>
      </c>
      <c r="AL75" s="19">
        <v>0</v>
      </c>
      <c r="AM75" s="19">
        <v>0</v>
      </c>
      <c r="AN75" s="19">
        <v>0</v>
      </c>
      <c r="AO75" s="19">
        <v>0</v>
      </c>
      <c r="AP75" s="19">
        <v>0.79404267001080997</v>
      </c>
      <c r="AQ75" s="19">
        <v>0.79404267001080997</v>
      </c>
    </row>
    <row r="76" spans="3:43" hidden="1" outlineLevel="1" x14ac:dyDescent="0.15">
      <c r="C76" s="15" t="s">
        <v>154</v>
      </c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>
        <v>1.8332063314954777E-2</v>
      </c>
      <c r="AE76" s="19">
        <v>2.5955903441936153E-2</v>
      </c>
      <c r="AF76" s="19">
        <v>2.9160611144390943E-2</v>
      </c>
      <c r="AG76" s="19">
        <v>4.574019520024504E-2</v>
      </c>
      <c r="AH76" s="19">
        <v>4.5845876158901053E-2</v>
      </c>
      <c r="AI76" s="19">
        <v>9.4088655191804968E-2</v>
      </c>
      <c r="AJ76" s="19">
        <v>0.234872840672053</v>
      </c>
      <c r="AK76" s="19">
        <v>0.17674295730124021</v>
      </c>
      <c r="AL76" s="19">
        <v>0</v>
      </c>
      <c r="AM76" s="19">
        <v>0</v>
      </c>
      <c r="AN76" s="19">
        <v>0</v>
      </c>
      <c r="AO76" s="19">
        <v>0</v>
      </c>
      <c r="AP76" s="19">
        <v>0.67073910242552615</v>
      </c>
      <c r="AQ76" s="19">
        <v>0.67073910242552615</v>
      </c>
    </row>
    <row r="77" spans="3:43" hidden="1" outlineLevel="1" x14ac:dyDescent="0.15">
      <c r="C77" s="15" t="s">
        <v>156</v>
      </c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19">
        <v>0</v>
      </c>
      <c r="AJ77" s="19">
        <v>0</v>
      </c>
      <c r="AK77" s="19">
        <v>0</v>
      </c>
      <c r="AL77" s="19">
        <v>0.16204589780066511</v>
      </c>
      <c r="AM77" s="19">
        <v>0.16245577312400991</v>
      </c>
      <c r="AN77" s="19">
        <v>0.17253594520049259</v>
      </c>
      <c r="AO77" s="19">
        <v>0.17801206178220019</v>
      </c>
      <c r="AP77" s="19">
        <v>0.67504967790736781</v>
      </c>
      <c r="AQ77" s="19">
        <v>0.67504967790736781</v>
      </c>
    </row>
    <row r="78" spans="3:43" hidden="1" outlineLevel="1" x14ac:dyDescent="0.15">
      <c r="C78" s="15" t="s">
        <v>152</v>
      </c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9">
        <v>0</v>
      </c>
      <c r="AJ78" s="19">
        <v>0</v>
      </c>
      <c r="AK78" s="19">
        <v>0</v>
      </c>
      <c r="AL78" s="19">
        <v>0.29108393677623401</v>
      </c>
      <c r="AM78" s="19">
        <v>0.2900613537246064</v>
      </c>
      <c r="AN78" s="19">
        <v>0.30635228680528731</v>
      </c>
      <c r="AO78" s="19">
        <v>0.31527465235933116</v>
      </c>
      <c r="AP78" s="19">
        <v>1.202772229665459</v>
      </c>
      <c r="AQ78" s="19">
        <v>1.202772229665459</v>
      </c>
    </row>
    <row r="79" spans="3:43" hidden="1" outlineLevel="1" x14ac:dyDescent="0.15">
      <c r="C79" s="15" t="s">
        <v>134</v>
      </c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9">
        <v>0</v>
      </c>
      <c r="AJ79" s="19">
        <v>0</v>
      </c>
      <c r="AK79" s="19">
        <v>0</v>
      </c>
      <c r="AL79" s="19">
        <v>0.5140184392221292</v>
      </c>
      <c r="AM79" s="19">
        <v>0.51123788324103969</v>
      </c>
      <c r="AN79" s="19">
        <v>0.53899911550219404</v>
      </c>
      <c r="AO79" s="19">
        <v>0.55424812315908933</v>
      </c>
      <c r="AP79" s="19">
        <v>2.1185035611244523</v>
      </c>
      <c r="AQ79" s="19">
        <v>2.1185035611244523</v>
      </c>
    </row>
    <row r="80" spans="3:43" hidden="1" outlineLevel="1" x14ac:dyDescent="0.15">
      <c r="C80" s="15" t="s">
        <v>133</v>
      </c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19">
        <v>0</v>
      </c>
      <c r="AJ80" s="19">
        <v>0</v>
      </c>
      <c r="AK80" s="19">
        <v>0</v>
      </c>
      <c r="AL80" s="19">
        <v>1.4568788764490681</v>
      </c>
      <c r="AM80" s="19">
        <v>1.4469127163072852</v>
      </c>
      <c r="AN80" s="19">
        <v>1.5234430104021879</v>
      </c>
      <c r="AO80" s="19">
        <v>1.5655790574483279</v>
      </c>
      <c r="AP80" s="19">
        <v>5.9928136606068687</v>
      </c>
      <c r="AQ80" s="19">
        <v>5.9928136606068687</v>
      </c>
    </row>
    <row r="81" spans="3:43" hidden="1" outlineLevel="1" x14ac:dyDescent="0.15">
      <c r="C81" s="15" t="s">
        <v>140</v>
      </c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>
        <v>0.25611594985708819</v>
      </c>
      <c r="AE81" s="19">
        <v>0.25611594985708819</v>
      </c>
      <c r="AF81" s="19">
        <v>0.25611594985708819</v>
      </c>
      <c r="AG81" s="19">
        <v>0.64028987464272047</v>
      </c>
      <c r="AH81" s="19">
        <v>0.89640582449980855</v>
      </c>
      <c r="AI81" s="19">
        <v>1.0244637994283528</v>
      </c>
      <c r="AJ81" s="19">
        <v>1.0318400002274175</v>
      </c>
      <c r="AK81" s="19">
        <v>1.289800000284272</v>
      </c>
      <c r="AL81" s="19">
        <v>1.4961680003297553</v>
      </c>
      <c r="AM81" s="19">
        <v>1.4187800003126991</v>
      </c>
      <c r="AN81" s="19">
        <v>1.6767400003695534</v>
      </c>
      <c r="AO81" s="19">
        <v>1.9955018672470788</v>
      </c>
      <c r="AP81" s="19">
        <v>12.238337216912923</v>
      </c>
      <c r="AQ81" s="19">
        <v>12.238337216912923</v>
      </c>
    </row>
    <row r="82" spans="3:43" hidden="1" outlineLevel="1" x14ac:dyDescent="0.15">
      <c r="C82" s="15" t="s">
        <v>142</v>
      </c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>
        <v>0.11488089078877167</v>
      </c>
      <c r="AE82" s="19">
        <v>0.11488089078877167</v>
      </c>
      <c r="AF82" s="19">
        <v>0.11488089078877167</v>
      </c>
      <c r="AG82" s="19">
        <v>0.28720222697192921</v>
      </c>
      <c r="AH82" s="19">
        <v>0.40208311776070077</v>
      </c>
      <c r="AI82" s="19">
        <v>0.45952356315508669</v>
      </c>
      <c r="AJ82" s="19">
        <v>0.46283216037016151</v>
      </c>
      <c r="AK82" s="19">
        <v>0.57854020046270194</v>
      </c>
      <c r="AL82" s="19">
        <v>0.6711066325367343</v>
      </c>
      <c r="AM82" s="19">
        <v>0.6363942205089721</v>
      </c>
      <c r="AN82" s="19">
        <v>0.7521022606015122</v>
      </c>
      <c r="AO82" s="19">
        <v>0.89508299739988673</v>
      </c>
      <c r="AP82" s="19">
        <v>5.4895100521340003</v>
      </c>
      <c r="AQ82" s="19">
        <v>5.4895100521340003</v>
      </c>
    </row>
    <row r="83" spans="3:43" hidden="1" outlineLevel="1" x14ac:dyDescent="0.15">
      <c r="C83" s="15" t="s">
        <v>146</v>
      </c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>
        <v>3.9340789528736715E-2</v>
      </c>
      <c r="AE83" s="19">
        <v>3.9340789528736715E-2</v>
      </c>
      <c r="AF83" s="19">
        <v>3.9340789528736715E-2</v>
      </c>
      <c r="AG83" s="19">
        <v>9.8351973821841798E-2</v>
      </c>
      <c r="AH83" s="19">
        <v>0.13769276335057848</v>
      </c>
      <c r="AI83" s="19">
        <v>0.15736315811494686</v>
      </c>
      <c r="AJ83" s="19">
        <v>0.15849618229137799</v>
      </c>
      <c r="AK83" s="19">
        <v>0.19812022786422254</v>
      </c>
      <c r="AL83" s="19">
        <v>0.22981946432249808</v>
      </c>
      <c r="AM83" s="19">
        <v>0.21793225065064473</v>
      </c>
      <c r="AN83" s="19">
        <v>0.25755629622348925</v>
      </c>
      <c r="AO83" s="19">
        <v>0.30651983606399263</v>
      </c>
      <c r="AP83" s="19">
        <v>1.8798745212898025</v>
      </c>
      <c r="AQ83" s="19">
        <v>1.8798745212898025</v>
      </c>
    </row>
    <row r="84" spans="3:43" hidden="1" outlineLevel="1" x14ac:dyDescent="0.15">
      <c r="C84" s="15" t="s">
        <v>148</v>
      </c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>
        <v>2.4803088174248051E-2</v>
      </c>
      <c r="AE84" s="19">
        <v>2.4803088174248051E-2</v>
      </c>
      <c r="AF84" s="19">
        <v>2.4803088174248051E-2</v>
      </c>
      <c r="AG84" s="19">
        <v>6.2007720435620119E-2</v>
      </c>
      <c r="AH84" s="19">
        <v>8.6810808609868145E-2</v>
      </c>
      <c r="AI84" s="19">
        <v>9.9212352696992204E-2</v>
      </c>
      <c r="AJ84" s="19">
        <v>9.9926687586764776E-2</v>
      </c>
      <c r="AK84" s="19">
        <v>0.12490835948345595</v>
      </c>
      <c r="AL84" s="19">
        <v>0.14489369700080892</v>
      </c>
      <c r="AM84" s="19">
        <v>0.13739919543180154</v>
      </c>
      <c r="AN84" s="19">
        <v>0.16238086732849275</v>
      </c>
      <c r="AO84" s="19">
        <v>0.19325078657859354</v>
      </c>
      <c r="AP84" s="19">
        <v>1.1851997396751421</v>
      </c>
      <c r="AQ84" s="19">
        <v>1.1851997396751421</v>
      </c>
    </row>
    <row r="85" spans="3:43" hidden="1" outlineLevel="1" x14ac:dyDescent="0.15">
      <c r="C85" s="6" t="s">
        <v>185</v>
      </c>
      <c r="D85" s="19">
        <v>48.332745135055973</v>
      </c>
      <c r="E85" s="19">
        <v>39.65764183386969</v>
      </c>
      <c r="F85" s="19">
        <v>49.826848148282465</v>
      </c>
      <c r="G85" s="19">
        <v>32.595357143620191</v>
      </c>
      <c r="H85" s="19">
        <v>45.085029654713253</v>
      </c>
      <c r="I85" s="19">
        <v>58.127502821949506</v>
      </c>
      <c r="J85" s="19">
        <v>42.592459991760322</v>
      </c>
      <c r="K85" s="19">
        <v>39.51587523205081</v>
      </c>
      <c r="L85" s="19">
        <v>36.871209948098766</v>
      </c>
      <c r="M85" s="19">
        <v>40.714059947525634</v>
      </c>
      <c r="N85" s="19">
        <v>34.982101276597817</v>
      </c>
      <c r="O85" s="19">
        <v>65.860432709530102</v>
      </c>
      <c r="P85" s="19">
        <v>534.16126384305448</v>
      </c>
      <c r="Q85" s="19">
        <v>34.729926990651869</v>
      </c>
      <c r="R85" s="19">
        <v>23.258642750961069</v>
      </c>
      <c r="S85" s="19">
        <v>42.95209869481112</v>
      </c>
      <c r="T85" s="19">
        <v>36.220959368165943</v>
      </c>
      <c r="U85" s="19">
        <v>44.891325700164288</v>
      </c>
      <c r="V85" s="19">
        <v>41.778537343761954</v>
      </c>
      <c r="W85" s="19">
        <v>26.789706218270705</v>
      </c>
      <c r="X85" s="19">
        <v>32.150226745164531</v>
      </c>
      <c r="Y85" s="19">
        <v>43.101596990994828</v>
      </c>
      <c r="Z85" s="19">
        <v>46.181241513362764</v>
      </c>
      <c r="AA85" s="19">
        <v>66.047363183705215</v>
      </c>
      <c r="AB85" s="19">
        <v>62.310216993545055</v>
      </c>
      <c r="AC85" s="19">
        <v>500.41184249355933</v>
      </c>
      <c r="AD85" s="19">
        <v>34.49732438615834</v>
      </c>
      <c r="AE85" s="19">
        <v>22.274252203541323</v>
      </c>
      <c r="AF85" s="19">
        <v>40.033590687721784</v>
      </c>
      <c r="AG85" s="19">
        <v>30.505242525948582</v>
      </c>
      <c r="AH85" s="19">
        <v>33.210686683183326</v>
      </c>
      <c r="AI85" s="19">
        <v>46.059783393872657</v>
      </c>
      <c r="AJ85" s="19">
        <v>41.76967741729127</v>
      </c>
      <c r="AK85" s="19">
        <v>38.623188615619647</v>
      </c>
      <c r="AL85" s="19">
        <v>0</v>
      </c>
      <c r="AM85" s="19">
        <v>0</v>
      </c>
      <c r="AN85" s="19">
        <v>0</v>
      </c>
      <c r="AO85" s="19">
        <v>0</v>
      </c>
      <c r="AP85" s="19">
        <v>286.97374591333698</v>
      </c>
      <c r="AQ85" s="19">
        <v>1321.5468522499507</v>
      </c>
    </row>
    <row r="86" spans="3:43" hidden="1" outlineLevel="1" x14ac:dyDescent="0.15">
      <c r="C86" s="6" t="s">
        <v>192</v>
      </c>
      <c r="D86" s="19">
        <v>26.361797157030622</v>
      </c>
      <c r="E86" s="19">
        <v>27.895464571102075</v>
      </c>
      <c r="F86" s="19">
        <v>36.183421168528703</v>
      </c>
      <c r="G86" s="19">
        <v>21.953336377207382</v>
      </c>
      <c r="H86" s="19">
        <v>30.028561619336045</v>
      </c>
      <c r="I86" s="19">
        <v>40.204462337739159</v>
      </c>
      <c r="J86" s="19">
        <v>27.171950566432361</v>
      </c>
      <c r="K86" s="19">
        <v>26.102818389041499</v>
      </c>
      <c r="L86" s="19">
        <v>27.543449309172829</v>
      </c>
      <c r="M86" s="19">
        <v>23.707018765771988</v>
      </c>
      <c r="N86" s="19">
        <v>19.963750036141533</v>
      </c>
      <c r="O86" s="19">
        <v>58.718446733597553</v>
      </c>
      <c r="P86" s="19">
        <v>365.8344770311017</v>
      </c>
      <c r="Q86" s="19">
        <v>18.148065766363651</v>
      </c>
      <c r="R86" s="19">
        <v>12.902239110074717</v>
      </c>
      <c r="S86" s="19">
        <v>24.758114526757851</v>
      </c>
      <c r="T86" s="19">
        <v>18.023408665991177</v>
      </c>
      <c r="U86" s="19">
        <v>24.473437454221489</v>
      </c>
      <c r="V86" s="19">
        <v>21.764040982149428</v>
      </c>
      <c r="W86" s="19">
        <v>16.777919369501781</v>
      </c>
      <c r="X86" s="19">
        <v>21.945436406720702</v>
      </c>
      <c r="Y86" s="19">
        <v>30.210318587644714</v>
      </c>
      <c r="Z86" s="19">
        <v>32.425962131395949</v>
      </c>
      <c r="AA86" s="19">
        <v>29.600854443981227</v>
      </c>
      <c r="AB86" s="19">
        <v>42.267374760989966</v>
      </c>
      <c r="AC86" s="19">
        <v>293.29717220579266</v>
      </c>
      <c r="AD86" s="19">
        <v>22.083852685294691</v>
      </c>
      <c r="AE86" s="19">
        <v>16.204757076086704</v>
      </c>
      <c r="AF86" s="19">
        <v>28.903053666449967</v>
      </c>
      <c r="AG86" s="19">
        <v>16.004418777874477</v>
      </c>
      <c r="AH86" s="19">
        <v>21.145875054266281</v>
      </c>
      <c r="AI86" s="19">
        <v>31.95150716838117</v>
      </c>
      <c r="AJ86" s="19">
        <v>27.764672879260903</v>
      </c>
      <c r="AK86" s="19">
        <v>22.613075889902916</v>
      </c>
      <c r="AL86" s="19">
        <v>0</v>
      </c>
      <c r="AM86" s="19">
        <v>0</v>
      </c>
      <c r="AN86" s="19">
        <v>0</v>
      </c>
      <c r="AO86" s="19">
        <v>0</v>
      </c>
      <c r="AP86" s="19">
        <v>186.67121319751712</v>
      </c>
      <c r="AQ86" s="19">
        <v>845.8028624344114</v>
      </c>
    </row>
    <row r="87" spans="3:43" hidden="1" outlineLevel="1" x14ac:dyDescent="0.15">
      <c r="C87" s="6" t="s">
        <v>199</v>
      </c>
      <c r="D87" s="19">
        <v>13.407248306573917</v>
      </c>
      <c r="E87" s="19">
        <v>12.874302354127522</v>
      </c>
      <c r="F87" s="19">
        <v>19.334945501874735</v>
      </c>
      <c r="G87" s="19">
        <v>11.385815330662242</v>
      </c>
      <c r="H87" s="19">
        <v>17.289787000081535</v>
      </c>
      <c r="I87" s="19">
        <v>21.252916261097084</v>
      </c>
      <c r="J87" s="19">
        <v>16.387139933529532</v>
      </c>
      <c r="K87" s="19">
        <v>16.885113912979904</v>
      </c>
      <c r="L87" s="19">
        <v>16.522929601497481</v>
      </c>
      <c r="M87" s="19">
        <v>17.129613554711554</v>
      </c>
      <c r="N87" s="19">
        <v>13.398418569771657</v>
      </c>
      <c r="O87" s="19">
        <v>24.553844474056081</v>
      </c>
      <c r="P87" s="19">
        <v>200.42207480096326</v>
      </c>
      <c r="Q87" s="19">
        <v>8.6013626044758702</v>
      </c>
      <c r="R87" s="19">
        <v>5.922102842121598</v>
      </c>
      <c r="S87" s="19">
        <v>12.354446502461522</v>
      </c>
      <c r="T87" s="19">
        <v>6.7465811332814489</v>
      </c>
      <c r="U87" s="19">
        <v>11.401639366489604</v>
      </c>
      <c r="V87" s="19">
        <v>11.414663111107771</v>
      </c>
      <c r="W87" s="19">
        <v>7.5154742140992408</v>
      </c>
      <c r="X87" s="19">
        <v>11.819041055413145</v>
      </c>
      <c r="Y87" s="19">
        <v>16.272148828987973</v>
      </c>
      <c r="Z87" s="19">
        <v>16.294263016305997</v>
      </c>
      <c r="AA87" s="19">
        <v>13.082941620161787</v>
      </c>
      <c r="AB87" s="19">
        <v>16.412861558564014</v>
      </c>
      <c r="AC87" s="19">
        <v>137.83752585346997</v>
      </c>
      <c r="AD87" s="19">
        <v>10.991027817633929</v>
      </c>
      <c r="AE87" s="19">
        <v>10.315629074754309</v>
      </c>
      <c r="AF87" s="19">
        <v>14.073305515734036</v>
      </c>
      <c r="AG87" s="19">
        <v>9.1341523061771248</v>
      </c>
      <c r="AH87" s="19">
        <v>12.653001057639042</v>
      </c>
      <c r="AI87" s="19">
        <v>18.13196687388346</v>
      </c>
      <c r="AJ87" s="19">
        <v>17.994849365117091</v>
      </c>
      <c r="AK87" s="19">
        <v>15.531377825147645</v>
      </c>
      <c r="AL87" s="19">
        <v>0</v>
      </c>
      <c r="AM87" s="19">
        <v>0</v>
      </c>
      <c r="AN87" s="19">
        <v>0</v>
      </c>
      <c r="AO87" s="19">
        <v>0</v>
      </c>
      <c r="AP87" s="19">
        <v>108.82530983608663</v>
      </c>
      <c r="AQ87" s="19">
        <v>447.08491049051986</v>
      </c>
    </row>
    <row r="88" spans="3:43" hidden="1" outlineLevel="1" x14ac:dyDescent="0.15">
      <c r="C88" s="6" t="s">
        <v>206</v>
      </c>
      <c r="D88" s="19">
        <v>10.796016674289403</v>
      </c>
      <c r="E88" s="19">
        <v>11.543682054148258</v>
      </c>
      <c r="F88" s="19">
        <v>16.409188379678355</v>
      </c>
      <c r="G88" s="19">
        <v>9.1090510338359341</v>
      </c>
      <c r="H88" s="19">
        <v>13.31742509080499</v>
      </c>
      <c r="I88" s="19">
        <v>16.553548640372803</v>
      </c>
      <c r="J88" s="19">
        <v>12.374996327305448</v>
      </c>
      <c r="K88" s="19">
        <v>13.08919239769993</v>
      </c>
      <c r="L88" s="19">
        <v>13.838063158124395</v>
      </c>
      <c r="M88" s="19">
        <v>11.780352105640763</v>
      </c>
      <c r="N88" s="19">
        <v>9.967014808613742</v>
      </c>
      <c r="O88" s="19">
        <v>28.676498658746119</v>
      </c>
      <c r="P88" s="19">
        <v>167.45502932926013</v>
      </c>
      <c r="Q88" s="19">
        <v>6.1497658932220478</v>
      </c>
      <c r="R88" s="19">
        <v>4.6477075245935868</v>
      </c>
      <c r="S88" s="19">
        <v>9.7001773697455675</v>
      </c>
      <c r="T88" s="19">
        <v>5.5148647976102021</v>
      </c>
      <c r="U88" s="19">
        <v>9.2549815613467512</v>
      </c>
      <c r="V88" s="19">
        <v>8.7452768558810572</v>
      </c>
      <c r="W88" s="19">
        <v>6.5078512790559842</v>
      </c>
      <c r="X88" s="19">
        <v>9.6221754039372644</v>
      </c>
      <c r="Y88" s="19">
        <v>13.438976097999824</v>
      </c>
      <c r="Z88" s="19">
        <v>14.367097835660271</v>
      </c>
      <c r="AA88" s="19">
        <v>11.55537133367655</v>
      </c>
      <c r="AB88" s="19">
        <v>17.835547387559082</v>
      </c>
      <c r="AC88" s="19">
        <v>117.3397933402882</v>
      </c>
      <c r="AD88" s="19">
        <v>10.054744034760221</v>
      </c>
      <c r="AE88" s="19">
        <v>9.2339321150065103</v>
      </c>
      <c r="AF88" s="19">
        <v>13.069033840495761</v>
      </c>
      <c r="AG88" s="19">
        <v>7.716460247293214</v>
      </c>
      <c r="AH88" s="19">
        <v>10.823677868951517</v>
      </c>
      <c r="AI88" s="19">
        <v>16.492438621285302</v>
      </c>
      <c r="AJ88" s="19">
        <v>14.763105765853519</v>
      </c>
      <c r="AK88" s="19">
        <v>12.490776812341469</v>
      </c>
      <c r="AL88" s="19">
        <v>0</v>
      </c>
      <c r="AM88" s="19">
        <v>0</v>
      </c>
      <c r="AN88" s="19">
        <v>0</v>
      </c>
      <c r="AO88" s="19">
        <v>0</v>
      </c>
      <c r="AP88" s="19">
        <v>94.644169305987532</v>
      </c>
      <c r="AQ88" s="19">
        <v>379.43899197553588</v>
      </c>
    </row>
    <row r="89" spans="3:43" hidden="1" outlineLevel="1" x14ac:dyDescent="0.15">
      <c r="C89" s="6" t="s">
        <v>221</v>
      </c>
      <c r="D89" s="19">
        <v>0</v>
      </c>
      <c r="E89" s="19">
        <v>0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v>0</v>
      </c>
      <c r="P89" s="19">
        <v>0</v>
      </c>
      <c r="Q89" s="19">
        <v>0</v>
      </c>
      <c r="R89" s="19">
        <v>0</v>
      </c>
      <c r="S89" s="19">
        <v>0</v>
      </c>
      <c r="T89" s="19">
        <v>0</v>
      </c>
      <c r="U89" s="19">
        <v>0</v>
      </c>
      <c r="V89" s="19">
        <v>0</v>
      </c>
      <c r="W89" s="19">
        <v>0</v>
      </c>
      <c r="X89" s="19">
        <v>0</v>
      </c>
      <c r="Y89" s="19">
        <v>0</v>
      </c>
      <c r="Z89" s="19">
        <v>0</v>
      </c>
      <c r="AA89" s="19">
        <v>0</v>
      </c>
      <c r="AB89" s="19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9">
        <v>0</v>
      </c>
      <c r="AJ89" s="19">
        <v>0</v>
      </c>
      <c r="AK89" s="19">
        <v>0</v>
      </c>
      <c r="AL89" s="19">
        <v>16.787660903346882</v>
      </c>
      <c r="AM89" s="19">
        <v>20.928461327711354</v>
      </c>
      <c r="AN89" s="19">
        <v>28.11921336903249</v>
      </c>
      <c r="AO89" s="19">
        <v>32.059206930052177</v>
      </c>
      <c r="AP89" s="19">
        <v>97.8945425301429</v>
      </c>
      <c r="AQ89" s="19">
        <v>97.8945425301429</v>
      </c>
    </row>
    <row r="90" spans="3:43" hidden="1" outlineLevel="1" x14ac:dyDescent="0.15">
      <c r="C90" s="6" t="s">
        <v>228</v>
      </c>
      <c r="D90" s="19">
        <v>0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9">
        <v>0</v>
      </c>
      <c r="AJ90" s="19">
        <v>0</v>
      </c>
      <c r="AK90" s="19">
        <v>0</v>
      </c>
      <c r="AL90" s="19">
        <v>24.244523991045327</v>
      </c>
      <c r="AM90" s="19">
        <v>30.435915999367769</v>
      </c>
      <c r="AN90" s="19">
        <v>40.430122968165932</v>
      </c>
      <c r="AO90" s="19">
        <v>45.803324453140355</v>
      </c>
      <c r="AP90" s="19">
        <v>140.91388741171937</v>
      </c>
      <c r="AQ90" s="19">
        <v>140.91388741171937</v>
      </c>
    </row>
    <row r="91" spans="3:43" hidden="1" outlineLevel="1" x14ac:dyDescent="0.15">
      <c r="C91" s="6" t="s">
        <v>235</v>
      </c>
      <c r="D91" s="19">
        <v>0</v>
      </c>
      <c r="E91" s="19">
        <v>0</v>
      </c>
      <c r="F91" s="19">
        <v>0</v>
      </c>
      <c r="G91" s="19">
        <v>0</v>
      </c>
      <c r="H91" s="19">
        <v>0</v>
      </c>
      <c r="I91" s="19">
        <v>0</v>
      </c>
      <c r="J91" s="19">
        <v>0</v>
      </c>
      <c r="K91" s="19">
        <v>0</v>
      </c>
      <c r="L91" s="19">
        <v>0</v>
      </c>
      <c r="M91" s="19">
        <v>0</v>
      </c>
      <c r="N91" s="19">
        <v>0</v>
      </c>
      <c r="O91" s="19">
        <v>0</v>
      </c>
      <c r="P91" s="19">
        <v>0</v>
      </c>
      <c r="Q91" s="19">
        <v>0</v>
      </c>
      <c r="R91" s="19">
        <v>0</v>
      </c>
      <c r="S91" s="19">
        <v>0</v>
      </c>
      <c r="T91" s="19">
        <v>0</v>
      </c>
      <c r="U91" s="19">
        <v>0</v>
      </c>
      <c r="V91" s="19">
        <v>0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9">
        <v>0</v>
      </c>
      <c r="AJ91" s="19">
        <v>0</v>
      </c>
      <c r="AK91" s="19">
        <v>0</v>
      </c>
      <c r="AL91" s="19">
        <v>32.430311197700682</v>
      </c>
      <c r="AM91" s="19">
        <v>40.550600008319734</v>
      </c>
      <c r="AN91" s="19">
        <v>53.553246017731212</v>
      </c>
      <c r="AO91" s="19">
        <v>60.913214256188141</v>
      </c>
      <c r="AP91" s="19">
        <v>187.44737147993976</v>
      </c>
      <c r="AQ91" s="19">
        <v>187.44737147993976</v>
      </c>
    </row>
    <row r="92" spans="3:43" hidden="1" outlineLevel="1" x14ac:dyDescent="0.15">
      <c r="C92" s="6" t="s">
        <v>242</v>
      </c>
      <c r="D92" s="19">
        <v>0</v>
      </c>
      <c r="E92" s="19">
        <v>0</v>
      </c>
      <c r="F92" s="19">
        <v>0</v>
      </c>
      <c r="G92" s="19">
        <v>0</v>
      </c>
      <c r="H92" s="19">
        <v>0</v>
      </c>
      <c r="I92" s="19">
        <v>0</v>
      </c>
      <c r="J92" s="19">
        <v>0</v>
      </c>
      <c r="K92" s="19">
        <v>0</v>
      </c>
      <c r="L92" s="19">
        <v>0</v>
      </c>
      <c r="M92" s="19">
        <v>0</v>
      </c>
      <c r="N92" s="19">
        <v>0</v>
      </c>
      <c r="O92" s="19">
        <v>0</v>
      </c>
      <c r="P92" s="19">
        <v>0</v>
      </c>
      <c r="Q92" s="19">
        <v>0</v>
      </c>
      <c r="R92" s="19">
        <v>0</v>
      </c>
      <c r="S92" s="19">
        <v>0</v>
      </c>
      <c r="T92" s="19">
        <v>0</v>
      </c>
      <c r="U92" s="19">
        <v>0</v>
      </c>
      <c r="V92" s="19">
        <v>0</v>
      </c>
      <c r="W92" s="19">
        <v>0</v>
      </c>
      <c r="X92" s="19">
        <v>0</v>
      </c>
      <c r="Y92" s="19">
        <v>0</v>
      </c>
      <c r="Z92" s="19">
        <v>0</v>
      </c>
      <c r="AA92" s="19">
        <v>0</v>
      </c>
      <c r="AB92" s="19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9">
        <v>0</v>
      </c>
      <c r="AJ92" s="19">
        <v>0</v>
      </c>
      <c r="AK92" s="19">
        <v>0</v>
      </c>
      <c r="AL92" s="19">
        <v>56.974895003030994</v>
      </c>
      <c r="AM92" s="19">
        <v>71.572433576118868</v>
      </c>
      <c r="AN92" s="19">
        <v>93.365705479810572</v>
      </c>
      <c r="AO92" s="19">
        <v>105.38694287138239</v>
      </c>
      <c r="AP92" s="19">
        <v>327.29997693034284</v>
      </c>
      <c r="AQ92" s="19">
        <v>327.29997693034284</v>
      </c>
    </row>
    <row r="93" spans="3:43" hidden="1" outlineLevel="1" x14ac:dyDescent="0.15">
      <c r="C93" s="6" t="s">
        <v>249</v>
      </c>
      <c r="D93" s="19">
        <v>31.88474575694574</v>
      </c>
      <c r="E93" s="19">
        <v>19.529731878069608</v>
      </c>
      <c r="F93" s="19">
        <v>46.19073274460424</v>
      </c>
      <c r="G93" s="19">
        <v>45.75907259681081</v>
      </c>
      <c r="H93" s="19">
        <v>63.936780925413899</v>
      </c>
      <c r="I93" s="19">
        <v>67.654544948658298</v>
      </c>
      <c r="J93" s="19">
        <v>45.118709955970147</v>
      </c>
      <c r="K93" s="19">
        <v>55.751815323605399</v>
      </c>
      <c r="L93" s="19">
        <v>69.136376825350283</v>
      </c>
      <c r="M93" s="19">
        <v>61.658833464559549</v>
      </c>
      <c r="N93" s="19">
        <v>67.58765637789368</v>
      </c>
      <c r="O93" s="19">
        <v>76.473926119218305</v>
      </c>
      <c r="P93" s="19">
        <v>650.68292691710008</v>
      </c>
      <c r="Q93" s="19">
        <v>0</v>
      </c>
      <c r="R93" s="19">
        <v>0</v>
      </c>
      <c r="S93" s="19">
        <v>0</v>
      </c>
      <c r="T93" s="19">
        <v>0</v>
      </c>
      <c r="U93" s="19">
        <v>0</v>
      </c>
      <c r="V93" s="19">
        <v>0</v>
      </c>
      <c r="W93" s="19">
        <v>0</v>
      </c>
      <c r="X93" s="19">
        <v>0</v>
      </c>
      <c r="Y93" s="19">
        <v>0</v>
      </c>
      <c r="Z93" s="19">
        <v>0</v>
      </c>
      <c r="AA93" s="19">
        <v>0</v>
      </c>
      <c r="AB93" s="19">
        <v>0</v>
      </c>
      <c r="AC93" s="19">
        <v>0</v>
      </c>
      <c r="AD93" s="19">
        <v>41.492904085087368</v>
      </c>
      <c r="AE93" s="19">
        <v>42.005135984801534</v>
      </c>
      <c r="AF93" s="19">
        <v>60.511990890734431</v>
      </c>
      <c r="AG93" s="19">
        <v>46.679517095723277</v>
      </c>
      <c r="AH93" s="19">
        <v>53.723235768853009</v>
      </c>
      <c r="AI93" s="19">
        <v>61.049038063997003</v>
      </c>
      <c r="AJ93" s="19">
        <v>51.723649353731261</v>
      </c>
      <c r="AK93" s="19">
        <v>64.106797093392998</v>
      </c>
      <c r="AL93" s="19">
        <v>65.852754582420232</v>
      </c>
      <c r="AM93" s="19">
        <v>74.942184832713664</v>
      </c>
      <c r="AN93" s="19">
        <v>60.881763224215995</v>
      </c>
      <c r="AO93" s="19">
        <v>83.53199664903579</v>
      </c>
      <c r="AP93" s="19">
        <v>706.50096762470662</v>
      </c>
      <c r="AQ93" s="19">
        <v>1357.1838945418065</v>
      </c>
    </row>
    <row r="94" spans="3:43" hidden="1" outlineLevel="1" x14ac:dyDescent="0.15">
      <c r="C94" s="6" t="s">
        <v>256</v>
      </c>
      <c r="D94" s="19">
        <v>17.981316351829253</v>
      </c>
      <c r="E94" s="19">
        <v>11.337897253157248</v>
      </c>
      <c r="F94" s="19">
        <v>27.241776895384131</v>
      </c>
      <c r="G94" s="19">
        <v>25.445451751181135</v>
      </c>
      <c r="H94" s="19">
        <v>37.29512526231531</v>
      </c>
      <c r="I94" s="19">
        <v>38.952122314628198</v>
      </c>
      <c r="J94" s="19">
        <v>25.340417787383512</v>
      </c>
      <c r="K94" s="19">
        <v>32.339309896864755</v>
      </c>
      <c r="L94" s="19">
        <v>39.858579414941168</v>
      </c>
      <c r="M94" s="19">
        <v>35.396148853558977</v>
      </c>
      <c r="N94" s="19">
        <v>39.20341420045829</v>
      </c>
      <c r="O94" s="19">
        <v>44.722284961846306</v>
      </c>
      <c r="P94" s="19">
        <v>375.11384494354826</v>
      </c>
      <c r="Q94" s="19">
        <v>0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>
        <v>0</v>
      </c>
      <c r="AC94" s="19">
        <v>0</v>
      </c>
      <c r="AD94" s="19">
        <v>25.911978929721673</v>
      </c>
      <c r="AE94" s="19">
        <v>26.286140379493656</v>
      </c>
      <c r="AF94" s="19">
        <v>39.371909668118946</v>
      </c>
      <c r="AG94" s="19">
        <v>29.241417827783511</v>
      </c>
      <c r="AH94" s="19">
        <v>33.999585404487682</v>
      </c>
      <c r="AI94" s="19">
        <v>38.92897346808703</v>
      </c>
      <c r="AJ94" s="19">
        <v>32.428513413088197</v>
      </c>
      <c r="AK94" s="19">
        <v>41.046669725333345</v>
      </c>
      <c r="AL94" s="19">
        <v>41.728515963784083</v>
      </c>
      <c r="AM94" s="19">
        <v>48.888694107671867</v>
      </c>
      <c r="AN94" s="19">
        <v>38.228488091811968</v>
      </c>
      <c r="AO94" s="19">
        <v>54.159081006034874</v>
      </c>
      <c r="AP94" s="19">
        <v>450.21996798541682</v>
      </c>
      <c r="AQ94" s="19">
        <v>825.33381292896524</v>
      </c>
    </row>
    <row r="95" spans="3:43" hidden="1" outlineLevel="1" x14ac:dyDescent="0.15">
      <c r="C95" s="6" t="s">
        <v>263</v>
      </c>
      <c r="D95" s="19">
        <v>9.6228436532453614</v>
      </c>
      <c r="E95" s="19">
        <v>6.5944840595078436</v>
      </c>
      <c r="F95" s="19">
        <v>16.064900898693409</v>
      </c>
      <c r="G95" s="19">
        <v>13.455311504413944</v>
      </c>
      <c r="H95" s="19">
        <v>21.859109757089922</v>
      </c>
      <c r="I95" s="19">
        <v>21.913149968688941</v>
      </c>
      <c r="J95" s="19">
        <v>13.552563363362136</v>
      </c>
      <c r="K95" s="19">
        <v>18.582621649335941</v>
      </c>
      <c r="L95" s="19">
        <v>23.880163670744583</v>
      </c>
      <c r="M95" s="19">
        <v>20.948214707570401</v>
      </c>
      <c r="N95" s="19">
        <v>23.818682887461591</v>
      </c>
      <c r="O95" s="19">
        <v>28.011736612957982</v>
      </c>
      <c r="P95" s="19">
        <v>218.30378273307204</v>
      </c>
      <c r="Q95" s="19">
        <v>0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9">
        <v>0</v>
      </c>
      <c r="X95" s="19">
        <v>0</v>
      </c>
      <c r="Y95" s="19">
        <v>0</v>
      </c>
      <c r="Z95" s="19">
        <v>0</v>
      </c>
      <c r="AA95" s="19">
        <v>0</v>
      </c>
      <c r="AB95" s="19">
        <v>0</v>
      </c>
      <c r="AC95" s="19">
        <v>0</v>
      </c>
      <c r="AD95" s="19">
        <v>15.001837795060506</v>
      </c>
      <c r="AE95" s="19">
        <v>15.624840798965309</v>
      </c>
      <c r="AF95" s="19">
        <v>23.94035367040955</v>
      </c>
      <c r="AG95" s="19">
        <v>17.217312868204399</v>
      </c>
      <c r="AH95" s="19">
        <v>20.22632017780769</v>
      </c>
      <c r="AI95" s="19">
        <v>23.192935220828705</v>
      </c>
      <c r="AJ95" s="19">
        <v>19.035500979423432</v>
      </c>
      <c r="AK95" s="19">
        <v>24.644294992889652</v>
      </c>
      <c r="AL95" s="19">
        <v>24.662797459478863</v>
      </c>
      <c r="AM95" s="19">
        <v>29.633868762888454</v>
      </c>
      <c r="AN95" s="19">
        <v>22.542903206779528</v>
      </c>
      <c r="AO95" s="19">
        <v>32.693572280053573</v>
      </c>
      <c r="AP95" s="19">
        <v>268.41653821278965</v>
      </c>
      <c r="AQ95" s="19">
        <v>486.72032094586177</v>
      </c>
    </row>
    <row r="96" spans="3:43" hidden="1" outlineLevel="1" x14ac:dyDescent="0.15">
      <c r="C96" s="6" t="s">
        <v>270</v>
      </c>
      <c r="D96" s="19">
        <v>6.8748841063700166</v>
      </c>
      <c r="E96" s="19">
        <v>4.8531300137151199</v>
      </c>
      <c r="F96" s="19">
        <v>11.902894657779594</v>
      </c>
      <c r="G96" s="19">
        <v>9.5200609282291708</v>
      </c>
      <c r="H96" s="19">
        <v>16.087907166809785</v>
      </c>
      <c r="I96" s="19">
        <v>15.930357700437714</v>
      </c>
      <c r="J96" s="19">
        <v>9.6721224867435449</v>
      </c>
      <c r="K96" s="19">
        <v>13.631246180327073</v>
      </c>
      <c r="L96" s="19">
        <v>16.896107298675382</v>
      </c>
      <c r="M96" s="19">
        <v>14.790640662689453</v>
      </c>
      <c r="N96" s="19">
        <v>16.956392064421152</v>
      </c>
      <c r="O96" s="19">
        <v>19.817902610649792</v>
      </c>
      <c r="P96" s="19">
        <v>156.93364587684783</v>
      </c>
      <c r="Q96" s="19">
        <v>0</v>
      </c>
      <c r="R96" s="19">
        <v>0</v>
      </c>
      <c r="S96" s="19">
        <v>0</v>
      </c>
      <c r="T96" s="19">
        <v>0</v>
      </c>
      <c r="U96" s="19">
        <v>0</v>
      </c>
      <c r="V96" s="19">
        <v>0</v>
      </c>
      <c r="W96" s="19">
        <v>0</v>
      </c>
      <c r="X96" s="19">
        <v>0</v>
      </c>
      <c r="Y96" s="19">
        <v>0</v>
      </c>
      <c r="Z96" s="19">
        <v>0</v>
      </c>
      <c r="AA96" s="19">
        <v>0</v>
      </c>
      <c r="AB96" s="19">
        <v>0</v>
      </c>
      <c r="AC96" s="19">
        <v>0</v>
      </c>
      <c r="AD96" s="19">
        <v>12.000554909505583</v>
      </c>
      <c r="AE96" s="19">
        <v>12.307741080079769</v>
      </c>
      <c r="AF96" s="19">
        <v>19.435888575240792</v>
      </c>
      <c r="AG96" s="19">
        <v>13.482381219638601</v>
      </c>
      <c r="AH96" s="19">
        <v>15.855636554591792</v>
      </c>
      <c r="AI96" s="19">
        <v>18.385373463480079</v>
      </c>
      <c r="AJ96" s="19">
        <v>14.925364740672045</v>
      </c>
      <c r="AK96" s="19">
        <v>19.505364980406593</v>
      </c>
      <c r="AL96" s="19">
        <v>19.507862225859892</v>
      </c>
      <c r="AM96" s="19">
        <v>23.862031144154781</v>
      </c>
      <c r="AN96" s="19">
        <v>17.635413378166756</v>
      </c>
      <c r="AO96" s="19">
        <v>26.253582506097395</v>
      </c>
      <c r="AP96" s="19">
        <v>213.15719477789403</v>
      </c>
      <c r="AQ96" s="19">
        <v>370.09084065474184</v>
      </c>
    </row>
    <row r="97" spans="3:43" hidden="1" outlineLevel="1" x14ac:dyDescent="0.15">
      <c r="C97" s="6" t="s">
        <v>66</v>
      </c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</row>
    <row r="98" spans="3:43" hidden="1" outlineLevel="1" x14ac:dyDescent="0.15">
      <c r="C98" s="7" t="s">
        <v>64</v>
      </c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</row>
    <row r="99" spans="3:43" hidden="1" outlineLevel="1" x14ac:dyDescent="0.15">
      <c r="C99" s="15" t="s">
        <v>131</v>
      </c>
      <c r="D99" s="19">
        <v>0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>
        <v>0</v>
      </c>
    </row>
    <row r="100" spans="3:43" hidden="1" outlineLevel="1" x14ac:dyDescent="0.15">
      <c r="C100" s="15" t="s">
        <v>132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19">
        <v>0</v>
      </c>
      <c r="V100" s="19">
        <v>0</v>
      </c>
      <c r="W100" s="19">
        <v>0</v>
      </c>
      <c r="X100" s="19">
        <v>0</v>
      </c>
      <c r="Y100" s="19">
        <v>0</v>
      </c>
      <c r="Z100" s="19">
        <v>0</v>
      </c>
      <c r="AA100" s="19">
        <v>0</v>
      </c>
      <c r="AB100" s="19">
        <v>0</v>
      </c>
      <c r="AC100" s="19">
        <v>0</v>
      </c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>
        <v>0</v>
      </c>
    </row>
    <row r="101" spans="3:43" hidden="1" outlineLevel="1" x14ac:dyDescent="0.15">
      <c r="C101" s="15" t="s">
        <v>150</v>
      </c>
      <c r="D101" s="19">
        <v>0</v>
      </c>
      <c r="E101" s="19">
        <v>0</v>
      </c>
      <c r="F101" s="19">
        <v>0</v>
      </c>
      <c r="G101" s="19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19">
        <v>0</v>
      </c>
      <c r="Q101" s="19">
        <v>0</v>
      </c>
      <c r="R101" s="19">
        <v>0</v>
      </c>
      <c r="S101" s="19">
        <v>0</v>
      </c>
      <c r="T101" s="19">
        <v>0</v>
      </c>
      <c r="U101" s="19">
        <v>0</v>
      </c>
      <c r="V101" s="19">
        <v>0</v>
      </c>
      <c r="W101" s="19">
        <v>0</v>
      </c>
      <c r="X101" s="19">
        <v>0</v>
      </c>
      <c r="Y101" s="19">
        <v>0</v>
      </c>
      <c r="Z101" s="19">
        <v>0</v>
      </c>
      <c r="AA101" s="19">
        <v>0</v>
      </c>
      <c r="AB101" s="19">
        <v>0</v>
      </c>
      <c r="AC101" s="19">
        <v>0</v>
      </c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>
        <v>0</v>
      </c>
    </row>
    <row r="102" spans="3:43" hidden="1" outlineLevel="1" x14ac:dyDescent="0.15">
      <c r="C102" s="15" t="s">
        <v>154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19">
        <v>0</v>
      </c>
      <c r="V102" s="19">
        <v>0</v>
      </c>
      <c r="W102" s="19">
        <v>0</v>
      </c>
      <c r="X102" s="19">
        <v>0</v>
      </c>
      <c r="Y102" s="19">
        <v>0</v>
      </c>
      <c r="Z102" s="19">
        <v>0</v>
      </c>
      <c r="AA102" s="19">
        <v>0</v>
      </c>
      <c r="AB102" s="19">
        <v>0</v>
      </c>
      <c r="AC102" s="19">
        <v>0</v>
      </c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>
        <v>0</v>
      </c>
    </row>
    <row r="103" spans="3:43" hidden="1" outlineLevel="1" x14ac:dyDescent="0.15">
      <c r="C103" s="15" t="s">
        <v>156</v>
      </c>
      <c r="D103" s="19">
        <v>0</v>
      </c>
      <c r="E103" s="19">
        <v>0</v>
      </c>
      <c r="F103" s="19">
        <v>0</v>
      </c>
      <c r="G103" s="19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  <c r="M103" s="19">
        <v>0</v>
      </c>
      <c r="N103" s="19">
        <v>0</v>
      </c>
      <c r="O103" s="19">
        <v>0</v>
      </c>
      <c r="P103" s="19">
        <v>0</v>
      </c>
      <c r="Q103" s="19">
        <v>0</v>
      </c>
      <c r="R103" s="19">
        <v>0</v>
      </c>
      <c r="S103" s="19">
        <v>0</v>
      </c>
      <c r="T103" s="19">
        <v>0</v>
      </c>
      <c r="U103" s="19">
        <v>0</v>
      </c>
      <c r="V103" s="19">
        <v>0</v>
      </c>
      <c r="W103" s="19">
        <v>0</v>
      </c>
      <c r="X103" s="19">
        <v>0</v>
      </c>
      <c r="Y103" s="19">
        <v>0</v>
      </c>
      <c r="Z103" s="19">
        <v>0</v>
      </c>
      <c r="AA103" s="19">
        <v>0</v>
      </c>
      <c r="AB103" s="19">
        <v>0</v>
      </c>
      <c r="AC103" s="19">
        <v>0</v>
      </c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>
        <v>0</v>
      </c>
    </row>
    <row r="104" spans="3:43" hidden="1" outlineLevel="1" x14ac:dyDescent="0.15">
      <c r="C104" s="15" t="s">
        <v>152</v>
      </c>
      <c r="D104" s="19">
        <v>0</v>
      </c>
      <c r="E104" s="19">
        <v>0</v>
      </c>
      <c r="F104" s="19">
        <v>0</v>
      </c>
      <c r="G104" s="19">
        <v>0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  <c r="M104" s="19">
        <v>0</v>
      </c>
      <c r="N104" s="19">
        <v>0</v>
      </c>
      <c r="O104" s="19">
        <v>0</v>
      </c>
      <c r="P104" s="19">
        <v>0</v>
      </c>
      <c r="Q104" s="19">
        <v>0</v>
      </c>
      <c r="R104" s="19">
        <v>0</v>
      </c>
      <c r="S104" s="19">
        <v>0</v>
      </c>
      <c r="T104" s="19">
        <v>0</v>
      </c>
      <c r="U104" s="19">
        <v>0</v>
      </c>
      <c r="V104" s="19">
        <v>0</v>
      </c>
      <c r="W104" s="19">
        <v>0</v>
      </c>
      <c r="X104" s="19">
        <v>0</v>
      </c>
      <c r="Y104" s="19">
        <v>0</v>
      </c>
      <c r="Z104" s="19">
        <v>0</v>
      </c>
      <c r="AA104" s="19">
        <v>0</v>
      </c>
      <c r="AB104" s="19">
        <v>0</v>
      </c>
      <c r="AC104" s="19">
        <v>0</v>
      </c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>
        <v>0</v>
      </c>
    </row>
    <row r="105" spans="3:43" hidden="1" outlineLevel="1" x14ac:dyDescent="0.15">
      <c r="C105" s="15" t="s">
        <v>134</v>
      </c>
      <c r="D105" s="19">
        <v>0</v>
      </c>
      <c r="E105" s="19"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19">
        <v>0</v>
      </c>
      <c r="Q105" s="19">
        <v>0</v>
      </c>
      <c r="R105" s="19">
        <v>0</v>
      </c>
      <c r="S105" s="19">
        <v>0</v>
      </c>
      <c r="T105" s="19">
        <v>0</v>
      </c>
      <c r="U105" s="19">
        <v>0</v>
      </c>
      <c r="V105" s="19">
        <v>0</v>
      </c>
      <c r="W105" s="19">
        <v>0</v>
      </c>
      <c r="X105" s="19">
        <v>0</v>
      </c>
      <c r="Y105" s="19">
        <v>0</v>
      </c>
      <c r="Z105" s="19">
        <v>0</v>
      </c>
      <c r="AA105" s="19">
        <v>0</v>
      </c>
      <c r="AB105" s="19">
        <v>0</v>
      </c>
      <c r="AC105" s="19">
        <v>0</v>
      </c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>
        <v>0</v>
      </c>
    </row>
    <row r="106" spans="3:43" hidden="1" outlineLevel="1" x14ac:dyDescent="0.15">
      <c r="C106" s="15" t="s">
        <v>133</v>
      </c>
      <c r="D106" s="19">
        <v>0</v>
      </c>
      <c r="E106" s="19">
        <v>0</v>
      </c>
      <c r="F106" s="19">
        <v>0</v>
      </c>
      <c r="G106" s="19">
        <v>0</v>
      </c>
      <c r="H106" s="19">
        <v>0</v>
      </c>
      <c r="I106" s="19">
        <v>0</v>
      </c>
      <c r="J106" s="19">
        <v>0</v>
      </c>
      <c r="K106" s="19">
        <v>0</v>
      </c>
      <c r="L106" s="19">
        <v>0</v>
      </c>
      <c r="M106" s="19">
        <v>0</v>
      </c>
      <c r="N106" s="19">
        <v>0</v>
      </c>
      <c r="O106" s="19">
        <v>0</v>
      </c>
      <c r="P106" s="19">
        <v>0</v>
      </c>
      <c r="Q106" s="19">
        <v>0</v>
      </c>
      <c r="R106" s="19">
        <v>0</v>
      </c>
      <c r="S106" s="19">
        <v>0</v>
      </c>
      <c r="T106" s="19">
        <v>0</v>
      </c>
      <c r="U106" s="19">
        <v>0</v>
      </c>
      <c r="V106" s="19">
        <v>0</v>
      </c>
      <c r="W106" s="19">
        <v>0</v>
      </c>
      <c r="X106" s="19">
        <v>0</v>
      </c>
      <c r="Y106" s="19">
        <v>0</v>
      </c>
      <c r="Z106" s="19">
        <v>0</v>
      </c>
      <c r="AA106" s="19">
        <v>0</v>
      </c>
      <c r="AB106" s="19">
        <v>0</v>
      </c>
      <c r="AC106" s="19">
        <v>0</v>
      </c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>
        <v>0</v>
      </c>
    </row>
    <row r="107" spans="3:43" hidden="1" outlineLevel="1" x14ac:dyDescent="0.15">
      <c r="C107" s="15" t="s">
        <v>140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19">
        <v>0</v>
      </c>
      <c r="V107" s="19">
        <v>0</v>
      </c>
      <c r="W107" s="19">
        <v>0</v>
      </c>
      <c r="X107" s="19">
        <v>0</v>
      </c>
      <c r="Y107" s="19">
        <v>0</v>
      </c>
      <c r="Z107" s="19">
        <v>0</v>
      </c>
      <c r="AA107" s="19">
        <v>0</v>
      </c>
      <c r="AB107" s="19">
        <v>0</v>
      </c>
      <c r="AC107" s="19">
        <v>0</v>
      </c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>
        <v>0</v>
      </c>
    </row>
    <row r="108" spans="3:43" hidden="1" outlineLevel="1" x14ac:dyDescent="0.15">
      <c r="C108" s="15" t="s">
        <v>142</v>
      </c>
      <c r="D108" s="19">
        <v>0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>
        <v>0</v>
      </c>
    </row>
    <row r="109" spans="3:43" hidden="1" outlineLevel="1" x14ac:dyDescent="0.15">
      <c r="C109" s="15" t="s">
        <v>146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19">
        <v>0</v>
      </c>
      <c r="V109" s="19">
        <v>0</v>
      </c>
      <c r="W109" s="19">
        <v>0</v>
      </c>
      <c r="X109" s="19">
        <v>0</v>
      </c>
      <c r="Y109" s="19">
        <v>0</v>
      </c>
      <c r="Z109" s="19">
        <v>0</v>
      </c>
      <c r="AA109" s="19">
        <v>0</v>
      </c>
      <c r="AB109" s="19">
        <v>0</v>
      </c>
      <c r="AC109" s="19">
        <v>0</v>
      </c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>
        <v>0</v>
      </c>
    </row>
    <row r="110" spans="3:43" hidden="1" outlineLevel="1" x14ac:dyDescent="0.15">
      <c r="C110" s="15" t="s">
        <v>148</v>
      </c>
      <c r="D110" s="19">
        <v>0</v>
      </c>
      <c r="E110" s="19"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0</v>
      </c>
      <c r="M110" s="19">
        <v>0</v>
      </c>
      <c r="N110" s="19">
        <v>0</v>
      </c>
      <c r="O110" s="19">
        <v>0</v>
      </c>
      <c r="P110" s="19">
        <v>0</v>
      </c>
      <c r="Q110" s="19">
        <v>0</v>
      </c>
      <c r="R110" s="19">
        <v>0</v>
      </c>
      <c r="S110" s="19">
        <v>0</v>
      </c>
      <c r="T110" s="19">
        <v>0</v>
      </c>
      <c r="U110" s="19">
        <v>0</v>
      </c>
      <c r="V110" s="19">
        <v>0</v>
      </c>
      <c r="W110" s="19">
        <v>0</v>
      </c>
      <c r="X110" s="19">
        <v>0</v>
      </c>
      <c r="Y110" s="19">
        <v>0</v>
      </c>
      <c r="Z110" s="19">
        <v>0</v>
      </c>
      <c r="AA110" s="19">
        <v>0</v>
      </c>
      <c r="AB110" s="19">
        <v>0</v>
      </c>
      <c r="AC110" s="19">
        <v>0</v>
      </c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>
        <v>0</v>
      </c>
    </row>
    <row r="111" spans="3:43" hidden="1" outlineLevel="1" x14ac:dyDescent="0.15">
      <c r="C111" s="7" t="s">
        <v>50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</row>
    <row r="112" spans="3:43" hidden="1" outlineLevel="1" x14ac:dyDescent="0.15">
      <c r="C112" s="15" t="s">
        <v>131</v>
      </c>
      <c r="D112" s="19">
        <v>0.53071498867374156</v>
      </c>
      <c r="E112" s="19">
        <v>0.65261495371312972</v>
      </c>
      <c r="F112" s="19">
        <v>0.59705855507253458</v>
      </c>
      <c r="G112" s="19">
        <v>0.583775614455186</v>
      </c>
      <c r="H112" s="19">
        <v>0.65726476752527352</v>
      </c>
      <c r="I112" s="19">
        <v>0.32403599597615779</v>
      </c>
      <c r="J112" s="19">
        <v>0.64754754685525173</v>
      </c>
      <c r="K112" s="19">
        <v>0.56368705620450366</v>
      </c>
      <c r="L112" s="19">
        <v>0.65266132183054548</v>
      </c>
      <c r="M112" s="19">
        <v>0.66224606514904305</v>
      </c>
      <c r="N112" s="19">
        <v>0.78026967225608201</v>
      </c>
      <c r="O112" s="19">
        <v>2.757191224215171</v>
      </c>
      <c r="P112" s="19">
        <v>9.4090677619266216</v>
      </c>
      <c r="Q112" s="19">
        <v>0.48215137171625894</v>
      </c>
      <c r="R112" s="19">
        <v>0.89842485617884982</v>
      </c>
      <c r="S112" s="19">
        <v>0.96503424824843986</v>
      </c>
      <c r="T112" s="19">
        <v>0.53705045064635692</v>
      </c>
      <c r="U112" s="19">
        <v>1.4364205618354746</v>
      </c>
      <c r="V112" s="19">
        <v>0.58035415488957875</v>
      </c>
      <c r="W112" s="19">
        <v>0.47011098673588469</v>
      </c>
      <c r="X112" s="19">
        <v>1.162362524196042</v>
      </c>
      <c r="Y112" s="19">
        <v>0.53390087365443784</v>
      </c>
      <c r="Z112" s="19">
        <v>0.60028071304968877</v>
      </c>
      <c r="AA112" s="19">
        <v>0.82619314757727835</v>
      </c>
      <c r="AB112" s="19">
        <v>1.4952733032446335</v>
      </c>
      <c r="AC112" s="19">
        <v>9.9875571919729254</v>
      </c>
      <c r="AD112" s="19">
        <v>0.99527265342156024</v>
      </c>
      <c r="AE112" s="19">
        <v>0.854461098437716</v>
      </c>
      <c r="AF112" s="19">
        <v>0.50984798434981404</v>
      </c>
      <c r="AG112" s="19">
        <v>0.42247054875227158</v>
      </c>
      <c r="AH112" s="19">
        <v>0.6431788053632761</v>
      </c>
      <c r="AI112" s="19">
        <v>0.60083338202206493</v>
      </c>
      <c r="AJ112" s="19">
        <v>0.42206638609862568</v>
      </c>
      <c r="AK112" s="19">
        <v>0.78638514588372921</v>
      </c>
      <c r="AL112" s="19">
        <v>0</v>
      </c>
      <c r="AM112" s="19">
        <v>0</v>
      </c>
      <c r="AN112" s="19">
        <v>0</v>
      </c>
      <c r="AO112" s="19">
        <v>0</v>
      </c>
      <c r="AP112" s="19">
        <v>5.2345160043290591</v>
      </c>
      <c r="AQ112" s="19">
        <v>24.631140958228599</v>
      </c>
    </row>
    <row r="113" spans="3:43" hidden="1" outlineLevel="1" x14ac:dyDescent="0.15">
      <c r="C113" s="15" t="s">
        <v>132</v>
      </c>
      <c r="D113" s="19">
        <v>0.24503471873017668</v>
      </c>
      <c r="E113" s="19">
        <v>0.20408264820977598</v>
      </c>
      <c r="F113" s="19">
        <v>0.21311859964392449</v>
      </c>
      <c r="G113" s="19">
        <v>0.17884003515021665</v>
      </c>
      <c r="H113" s="19">
        <v>0.20478694893705596</v>
      </c>
      <c r="I113" s="19">
        <v>0.10681309624326729</v>
      </c>
      <c r="J113" s="19">
        <v>0.22524721684618998</v>
      </c>
      <c r="K113" s="19">
        <v>0.19296308828112962</v>
      </c>
      <c r="L113" s="19">
        <v>0.22672735243408434</v>
      </c>
      <c r="M113" s="19">
        <v>0.1600357099107001</v>
      </c>
      <c r="N113" s="19">
        <v>0.25487049294725495</v>
      </c>
      <c r="O113" s="19">
        <v>1.0743924136520966</v>
      </c>
      <c r="P113" s="19">
        <v>3.2869123209858722</v>
      </c>
      <c r="Q113" s="19">
        <v>0.15204258108953039</v>
      </c>
      <c r="R113" s="19">
        <v>0.29205988951656975</v>
      </c>
      <c r="S113" s="19">
        <v>0.31771946352779751</v>
      </c>
      <c r="T113" s="19">
        <v>0.17778736707550696</v>
      </c>
      <c r="U113" s="19">
        <v>0.49733986702024363</v>
      </c>
      <c r="V113" s="19">
        <v>0.17360130110086375</v>
      </c>
      <c r="W113" s="19">
        <v>0.17288470464119765</v>
      </c>
      <c r="X113" s="19">
        <v>0.38883653396996176</v>
      </c>
      <c r="Y113" s="19">
        <v>0.1413033571573834</v>
      </c>
      <c r="Z113" s="19">
        <v>0.19010500859563106</v>
      </c>
      <c r="AA113" s="19">
        <v>0.31506810417972486</v>
      </c>
      <c r="AB113" s="19">
        <v>0.56173192362069724</v>
      </c>
      <c r="AC113" s="19">
        <v>3.3804801014951082</v>
      </c>
      <c r="AD113" s="19">
        <v>0.29744057035468774</v>
      </c>
      <c r="AE113" s="19">
        <v>0.25503809609371353</v>
      </c>
      <c r="AF113" s="19">
        <v>0.23506892322085662</v>
      </c>
      <c r="AG113" s="19">
        <v>0.25746654434895572</v>
      </c>
      <c r="AH113" s="19">
        <v>0.36463189226377279</v>
      </c>
      <c r="AI113" s="19">
        <v>0.24162582070903474</v>
      </c>
      <c r="AJ113" s="19">
        <v>0.22533157058539266</v>
      </c>
      <c r="AK113" s="19">
        <v>0.31322190669539002</v>
      </c>
      <c r="AL113" s="19">
        <v>0</v>
      </c>
      <c r="AM113" s="19">
        <v>0</v>
      </c>
      <c r="AN113" s="19">
        <v>0</v>
      </c>
      <c r="AO113" s="19">
        <v>0</v>
      </c>
      <c r="AP113" s="19">
        <v>2.1898253242718035</v>
      </c>
      <c r="AQ113" s="19">
        <v>8.8572177467527826</v>
      </c>
    </row>
    <row r="114" spans="3:43" hidden="1" outlineLevel="1" x14ac:dyDescent="0.15">
      <c r="C114" s="15" t="s">
        <v>150</v>
      </c>
      <c r="D114" s="19">
        <v>0.24153835217518776</v>
      </c>
      <c r="E114" s="19">
        <v>0.15439088377950089</v>
      </c>
      <c r="F114" s="19">
        <v>0.23514475977692598</v>
      </c>
      <c r="G114" s="19">
        <v>0.1462993986967569</v>
      </c>
      <c r="H114" s="19">
        <v>0.16458424266540342</v>
      </c>
      <c r="I114" s="19">
        <v>9.2123562665812883E-2</v>
      </c>
      <c r="J114" s="19">
        <v>0.11969700668182448</v>
      </c>
      <c r="K114" s="19">
        <v>0.19036604473696947</v>
      </c>
      <c r="L114" s="19">
        <v>0.21365273223811698</v>
      </c>
      <c r="M114" s="19">
        <v>0.19558586318571206</v>
      </c>
      <c r="N114" s="19">
        <v>0.19007424089934705</v>
      </c>
      <c r="O114" s="19">
        <v>0.67835663389764211</v>
      </c>
      <c r="P114" s="19">
        <v>2.6218137213992003</v>
      </c>
      <c r="Q114" s="19">
        <v>0.11833512386572272</v>
      </c>
      <c r="R114" s="19">
        <v>0.20672632609187361</v>
      </c>
      <c r="S114" s="19">
        <v>0.27155811575352379</v>
      </c>
      <c r="T114" s="19">
        <v>0.13816061838408344</v>
      </c>
      <c r="U114" s="19">
        <v>0.33962738288374356</v>
      </c>
      <c r="V114" s="19">
        <v>0.14240434665445345</v>
      </c>
      <c r="W114" s="19">
        <v>0.14998828468881123</v>
      </c>
      <c r="X114" s="19">
        <v>0.26811324927564167</v>
      </c>
      <c r="Y114" s="19">
        <v>0.20315131247671545</v>
      </c>
      <c r="Z114" s="19">
        <v>0.14295194299508882</v>
      </c>
      <c r="AA114" s="19">
        <v>0.17246863884050911</v>
      </c>
      <c r="AB114" s="19">
        <v>0.45958264348883754</v>
      </c>
      <c r="AC114" s="19">
        <v>2.6130679853990046</v>
      </c>
      <c r="AD114" s="19">
        <v>0.30464368506998735</v>
      </c>
      <c r="AE114" s="19">
        <v>0.2890763237923209</v>
      </c>
      <c r="AF114" s="19">
        <v>0.32131991414814537</v>
      </c>
      <c r="AG114" s="19">
        <v>0.2369754683744805</v>
      </c>
      <c r="AH114" s="19">
        <v>0.35987468972301345</v>
      </c>
      <c r="AI114" s="19">
        <v>0.26142650286398167</v>
      </c>
      <c r="AJ114" s="19">
        <v>0.234809329390926</v>
      </c>
      <c r="AK114" s="19">
        <v>0.30297762738983314</v>
      </c>
      <c r="AL114" s="19">
        <v>0</v>
      </c>
      <c r="AM114" s="19">
        <v>0</v>
      </c>
      <c r="AN114" s="19">
        <v>0</v>
      </c>
      <c r="AO114" s="19">
        <v>0</v>
      </c>
      <c r="AP114" s="19">
        <v>2.3111035407526885</v>
      </c>
      <c r="AQ114" s="19">
        <v>7.5459852475508935</v>
      </c>
    </row>
    <row r="115" spans="3:43" hidden="1" outlineLevel="1" x14ac:dyDescent="0.15">
      <c r="C115" s="15" t="s">
        <v>154</v>
      </c>
      <c r="D115" s="19">
        <v>0.13326984519139745</v>
      </c>
      <c r="E115" s="19">
        <v>6.0889052461686244E-2</v>
      </c>
      <c r="F115" s="19">
        <v>9.3862150981257483E-2</v>
      </c>
      <c r="G115" s="19">
        <v>5.6597980705768991E-2</v>
      </c>
      <c r="H115" s="19">
        <v>6.513641446903809E-2</v>
      </c>
      <c r="I115" s="19">
        <v>3.8303526246628944E-2</v>
      </c>
      <c r="J115" s="19">
        <v>-1.9949501113637413E-3</v>
      </c>
      <c r="K115" s="19">
        <v>6.805643965690078E-2</v>
      </c>
      <c r="L115" s="19">
        <v>7.1715795381158659E-2</v>
      </c>
      <c r="M115" s="19">
        <v>4.491084720404484E-2</v>
      </c>
      <c r="N115" s="19">
        <v>5.7888268708426678E-2</v>
      </c>
      <c r="O115" s="19">
        <v>0.23074503454626863</v>
      </c>
      <c r="P115" s="19">
        <v>0.91938040544121302</v>
      </c>
      <c r="Q115" s="19">
        <v>4.3378754124616122E-2</v>
      </c>
      <c r="R115" s="19">
        <v>7.3588719401426847E-2</v>
      </c>
      <c r="S115" s="19">
        <v>0.11331086917896499</v>
      </c>
      <c r="T115" s="19">
        <v>5.2090464258903839E-2</v>
      </c>
      <c r="U115" s="19">
        <v>0.16293999624078848</v>
      </c>
      <c r="V115" s="19">
        <v>6.1620690273187714E-2</v>
      </c>
      <c r="W115" s="19">
        <v>6.475662638346176E-2</v>
      </c>
      <c r="X115" s="19">
        <v>0.11165326070410089</v>
      </c>
      <c r="Y115" s="19">
        <v>6.7754174617787974E-2</v>
      </c>
      <c r="Z115" s="19">
        <v>6.1287323840115107E-2</v>
      </c>
      <c r="AA115" s="19">
        <v>9.8420859380967854E-2</v>
      </c>
      <c r="AB115" s="19">
        <v>0.22727277074919466</v>
      </c>
      <c r="AC115" s="19">
        <v>1.1380745091535163</v>
      </c>
      <c r="AD115" s="19">
        <v>9.6925428079037229E-2</v>
      </c>
      <c r="AE115" s="19">
        <v>0.10423905804236504</v>
      </c>
      <c r="AF115" s="19">
        <v>0.17278981629831508</v>
      </c>
      <c r="AG115" s="19">
        <v>0.18085474067462098</v>
      </c>
      <c r="AH115" s="19">
        <v>0.25687364863236423</v>
      </c>
      <c r="AI115" s="19">
        <v>0.13758934265449435</v>
      </c>
      <c r="AJ115" s="19">
        <v>0.15517646143539812</v>
      </c>
      <c r="AK115" s="19">
        <v>0.15307706000868923</v>
      </c>
      <c r="AL115" s="19">
        <v>0</v>
      </c>
      <c r="AM115" s="19">
        <v>0</v>
      </c>
      <c r="AN115" s="19">
        <v>0</v>
      </c>
      <c r="AO115" s="19">
        <v>0</v>
      </c>
      <c r="AP115" s="19">
        <v>1.2575255558252842</v>
      </c>
      <c r="AQ115" s="19">
        <v>3.3149804704200134</v>
      </c>
    </row>
    <row r="116" spans="3:43" hidden="1" outlineLevel="1" x14ac:dyDescent="0.15">
      <c r="C116" s="15" t="s">
        <v>156</v>
      </c>
      <c r="D116" s="19">
        <v>0</v>
      </c>
      <c r="E116" s="19">
        <v>0</v>
      </c>
      <c r="F116" s="19">
        <v>0</v>
      </c>
      <c r="G116" s="19">
        <v>0</v>
      </c>
      <c r="H116" s="19">
        <v>0</v>
      </c>
      <c r="I116" s="19">
        <v>0</v>
      </c>
      <c r="J116" s="19">
        <v>0</v>
      </c>
      <c r="K116" s="19">
        <v>0</v>
      </c>
      <c r="L116" s="19">
        <v>0</v>
      </c>
      <c r="M116" s="19">
        <v>0</v>
      </c>
      <c r="N116" s="19">
        <v>0</v>
      </c>
      <c r="O116" s="19">
        <v>0</v>
      </c>
      <c r="P116" s="19">
        <v>0</v>
      </c>
      <c r="Q116" s="19">
        <v>0</v>
      </c>
      <c r="R116" s="19">
        <v>0</v>
      </c>
      <c r="S116" s="19">
        <v>0</v>
      </c>
      <c r="T116" s="19">
        <v>0</v>
      </c>
      <c r="U116" s="19">
        <v>0</v>
      </c>
      <c r="V116" s="19">
        <v>0</v>
      </c>
      <c r="W116" s="19">
        <v>0</v>
      </c>
      <c r="X116" s="19">
        <v>0</v>
      </c>
      <c r="Y116" s="19">
        <v>0</v>
      </c>
      <c r="Z116" s="19">
        <v>0</v>
      </c>
      <c r="AA116" s="19">
        <v>0</v>
      </c>
      <c r="AB116" s="19">
        <v>0</v>
      </c>
      <c r="AC116" s="19">
        <v>0</v>
      </c>
      <c r="AD116" s="19">
        <v>0</v>
      </c>
      <c r="AE116" s="19">
        <v>0</v>
      </c>
      <c r="AF116" s="19">
        <v>0</v>
      </c>
      <c r="AG116" s="19">
        <v>0</v>
      </c>
      <c r="AH116" s="19">
        <v>0</v>
      </c>
      <c r="AI116" s="19">
        <v>0</v>
      </c>
      <c r="AJ116" s="19">
        <v>0</v>
      </c>
      <c r="AK116" s="19">
        <v>0</v>
      </c>
      <c r="AL116" s="19">
        <v>0.16937995745998161</v>
      </c>
      <c r="AM116" s="19">
        <v>0.29162321763684612</v>
      </c>
      <c r="AN116" s="19">
        <v>0.2835460215614608</v>
      </c>
      <c r="AO116" s="19">
        <v>0.41180692789400053</v>
      </c>
      <c r="AP116" s="19">
        <v>1.1563561245522891</v>
      </c>
      <c r="AQ116" s="19">
        <v>1.1563561245522891</v>
      </c>
    </row>
    <row r="117" spans="3:43" hidden="1" outlineLevel="1" x14ac:dyDescent="0.15">
      <c r="C117" s="15" t="s">
        <v>152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0</v>
      </c>
      <c r="AI117" s="19">
        <v>0</v>
      </c>
      <c r="AJ117" s="19">
        <v>0</v>
      </c>
      <c r="AK117" s="19">
        <v>0</v>
      </c>
      <c r="AL117" s="19">
        <v>0.49307244481063478</v>
      </c>
      <c r="AM117" s="19">
        <v>0.53975341655058073</v>
      </c>
      <c r="AN117" s="19">
        <v>0.56593472706413783</v>
      </c>
      <c r="AO117" s="19">
        <v>0.86346495569992099</v>
      </c>
      <c r="AP117" s="19">
        <v>2.4622255441252743</v>
      </c>
      <c r="AQ117" s="19">
        <v>2.4622255441252743</v>
      </c>
    </row>
    <row r="118" spans="3:43" hidden="1" outlineLevel="1" x14ac:dyDescent="0.15">
      <c r="C118" s="15" t="s">
        <v>134</v>
      </c>
      <c r="D118" s="19">
        <v>0</v>
      </c>
      <c r="E118" s="19">
        <v>0</v>
      </c>
      <c r="F118" s="19">
        <v>0</v>
      </c>
      <c r="G118" s="19">
        <v>0</v>
      </c>
      <c r="H118" s="19">
        <v>0</v>
      </c>
      <c r="I118" s="19">
        <v>0</v>
      </c>
      <c r="J118" s="19">
        <v>0</v>
      </c>
      <c r="K118" s="19">
        <v>0</v>
      </c>
      <c r="L118" s="19">
        <v>0</v>
      </c>
      <c r="M118" s="19">
        <v>0</v>
      </c>
      <c r="N118" s="19">
        <v>0</v>
      </c>
      <c r="O118" s="19">
        <v>0</v>
      </c>
      <c r="P118" s="19">
        <v>0</v>
      </c>
      <c r="Q118" s="19">
        <v>0</v>
      </c>
      <c r="R118" s="19">
        <v>0</v>
      </c>
      <c r="S118" s="19">
        <v>0</v>
      </c>
      <c r="T118" s="19">
        <v>0</v>
      </c>
      <c r="U118" s="19">
        <v>0</v>
      </c>
      <c r="V118" s="19">
        <v>0</v>
      </c>
      <c r="W118" s="19">
        <v>0</v>
      </c>
      <c r="X118" s="19">
        <v>0</v>
      </c>
      <c r="Y118" s="19">
        <v>0</v>
      </c>
      <c r="Z118" s="19">
        <v>0</v>
      </c>
      <c r="AA118" s="19">
        <v>0</v>
      </c>
      <c r="AB118" s="19">
        <v>0</v>
      </c>
      <c r="AC118" s="19">
        <v>0</v>
      </c>
      <c r="AD118" s="19">
        <v>0</v>
      </c>
      <c r="AE118" s="19">
        <v>0</v>
      </c>
      <c r="AF118" s="19">
        <v>0</v>
      </c>
      <c r="AG118" s="19">
        <v>0</v>
      </c>
      <c r="AH118" s="19">
        <v>0</v>
      </c>
      <c r="AI118" s="19">
        <v>0</v>
      </c>
      <c r="AJ118" s="19">
        <v>0</v>
      </c>
      <c r="AK118" s="19">
        <v>0</v>
      </c>
      <c r="AL118" s="19">
        <v>0.25775183692730091</v>
      </c>
      <c r="AM118" s="19">
        <v>0.44447972377713502</v>
      </c>
      <c r="AN118" s="19">
        <v>0.44450826143322547</v>
      </c>
      <c r="AO118" s="19">
        <v>0.65995662156256629</v>
      </c>
      <c r="AP118" s="19">
        <v>1.8066964437002277</v>
      </c>
      <c r="AQ118" s="19">
        <v>1.8066964437002277</v>
      </c>
    </row>
    <row r="119" spans="3:43" hidden="1" outlineLevel="1" x14ac:dyDescent="0.15">
      <c r="C119" s="15" t="s">
        <v>133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0</v>
      </c>
      <c r="X119" s="19">
        <v>0</v>
      </c>
      <c r="Y119" s="19">
        <v>0</v>
      </c>
      <c r="Z119" s="19">
        <v>0</v>
      </c>
      <c r="AA119" s="19">
        <v>0</v>
      </c>
      <c r="AB119" s="19">
        <v>0</v>
      </c>
      <c r="AC119" s="19">
        <v>0</v>
      </c>
      <c r="AD119" s="19">
        <v>0</v>
      </c>
      <c r="AE119" s="19">
        <v>0</v>
      </c>
      <c r="AF119" s="19">
        <v>0</v>
      </c>
      <c r="AG119" s="19">
        <v>0</v>
      </c>
      <c r="AH119" s="19">
        <v>0</v>
      </c>
      <c r="AI119" s="19">
        <v>0</v>
      </c>
      <c r="AJ119" s="19">
        <v>0</v>
      </c>
      <c r="AK119" s="19">
        <v>0</v>
      </c>
      <c r="AL119" s="19">
        <v>0.94041487180183381</v>
      </c>
      <c r="AM119" s="19">
        <v>1.0281046215163736</v>
      </c>
      <c r="AN119" s="19">
        <v>1.1111003830776209</v>
      </c>
      <c r="AO119" s="19">
        <v>1.7395380791281803</v>
      </c>
      <c r="AP119" s="19">
        <v>4.8191579555240081</v>
      </c>
      <c r="AQ119" s="19">
        <v>4.8191579555240081</v>
      </c>
    </row>
    <row r="120" spans="3:43" hidden="1" outlineLevel="1" x14ac:dyDescent="0.15">
      <c r="C120" s="15" t="s">
        <v>140</v>
      </c>
      <c r="D120" s="19">
        <v>0.89560437507336288</v>
      </c>
      <c r="E120" s="19">
        <v>1.0112863979607727</v>
      </c>
      <c r="F120" s="19">
        <v>1.2460664941899762</v>
      </c>
      <c r="G120" s="19">
        <v>1.4086805772842195</v>
      </c>
      <c r="H120" s="19">
        <v>1.173900481048016</v>
      </c>
      <c r="I120" s="19">
        <v>1.2912905290618162</v>
      </c>
      <c r="J120" s="19">
        <v>1.3260745474985629</v>
      </c>
      <c r="K120" s="19">
        <v>1.4904206148907857</v>
      </c>
      <c r="L120" s="19">
        <v>1.8304187582761147</v>
      </c>
      <c r="M120" s="19">
        <v>1.5017266236057707</v>
      </c>
      <c r="N120" s="19">
        <v>1.8065077525649094</v>
      </c>
      <c r="O120" s="19">
        <v>2.0982748475993716</v>
      </c>
      <c r="P120" s="19">
        <v>17.080251999053676</v>
      </c>
      <c r="Q120" s="19">
        <v>0</v>
      </c>
      <c r="R120" s="19">
        <v>0</v>
      </c>
      <c r="S120" s="19">
        <v>0</v>
      </c>
      <c r="T120" s="19">
        <v>0</v>
      </c>
      <c r="U120" s="19">
        <v>0</v>
      </c>
      <c r="V120" s="19">
        <v>0</v>
      </c>
      <c r="W120" s="19">
        <v>0</v>
      </c>
      <c r="X120" s="19">
        <v>0</v>
      </c>
      <c r="Y120" s="19">
        <v>0</v>
      </c>
      <c r="Z120" s="19">
        <v>0</v>
      </c>
      <c r="AA120" s="19">
        <v>0</v>
      </c>
      <c r="AB120" s="19">
        <v>0</v>
      </c>
      <c r="AC120" s="19">
        <v>0</v>
      </c>
      <c r="AD120" s="19">
        <v>0.90337154984613532</v>
      </c>
      <c r="AE120" s="19">
        <v>0.7904501060845891</v>
      </c>
      <c r="AF120" s="19">
        <v>1.0727537154704112</v>
      </c>
      <c r="AG120" s="19">
        <v>1.3019178218298351</v>
      </c>
      <c r="AH120" s="19">
        <v>0.81369863870449755</v>
      </c>
      <c r="AI120" s="19">
        <v>1.6273972772653593</v>
      </c>
      <c r="AJ120" s="19">
        <v>1.3175716419095511</v>
      </c>
      <c r="AK120" s="19">
        <v>1.2482257660769018</v>
      </c>
      <c r="AL120" s="19">
        <v>1.5256092696346468</v>
      </c>
      <c r="AM120" s="19">
        <v>1.6050903120025999</v>
      </c>
      <c r="AN120" s="19">
        <v>1.7579560559298026</v>
      </c>
      <c r="AO120" s="19">
        <v>1.9872546719930211</v>
      </c>
      <c r="AP120" s="19">
        <v>15.951296826747352</v>
      </c>
      <c r="AQ120" s="19">
        <v>33.031548825801025</v>
      </c>
    </row>
    <row r="121" spans="3:43" hidden="1" outlineLevel="1" x14ac:dyDescent="0.15">
      <c r="C121" s="15" t="s">
        <v>142</v>
      </c>
      <c r="D121" s="19">
        <v>0.29049610534805714</v>
      </c>
      <c r="E121" s="19">
        <v>0.3280184511946706</v>
      </c>
      <c r="F121" s="19">
        <v>0.40417116490371913</v>
      </c>
      <c r="G121" s="19">
        <v>0.4569162821995148</v>
      </c>
      <c r="H121" s="19">
        <v>0.38076356848680448</v>
      </c>
      <c r="I121" s="19">
        <v>0.41883992531443859</v>
      </c>
      <c r="J121" s="19">
        <v>0.43012238681277193</v>
      </c>
      <c r="K121" s="19">
        <v>0.48342928641861399</v>
      </c>
      <c r="L121" s="19">
        <v>0.59371027569702561</v>
      </c>
      <c r="M121" s="19">
        <v>0.48709647651406351</v>
      </c>
      <c r="N121" s="19">
        <v>0.58595455873540636</v>
      </c>
      <c r="O121" s="19">
        <v>0.68059143985144754</v>
      </c>
      <c r="P121" s="19">
        <v>5.5401099214765326</v>
      </c>
      <c r="Q121" s="19">
        <v>0</v>
      </c>
      <c r="R121" s="19">
        <v>0</v>
      </c>
      <c r="S121" s="19">
        <v>0</v>
      </c>
      <c r="T121" s="19">
        <v>0</v>
      </c>
      <c r="U121" s="19">
        <v>0</v>
      </c>
      <c r="V121" s="19">
        <v>0</v>
      </c>
      <c r="W121" s="19">
        <v>0</v>
      </c>
      <c r="X121" s="19">
        <v>0</v>
      </c>
      <c r="Y121" s="19">
        <v>0</v>
      </c>
      <c r="Z121" s="19">
        <v>0</v>
      </c>
      <c r="AA121" s="19">
        <v>0</v>
      </c>
      <c r="AB121" s="19">
        <v>0</v>
      </c>
      <c r="AC121" s="19">
        <v>0</v>
      </c>
      <c r="AD121" s="19">
        <v>0.26052889646272925</v>
      </c>
      <c r="AE121" s="19">
        <v>0.22796278440520396</v>
      </c>
      <c r="AF121" s="19">
        <v>0.30937806454983907</v>
      </c>
      <c r="AG121" s="19">
        <v>0.38912322106568797</v>
      </c>
      <c r="AH121" s="19">
        <v>0.24316025478252748</v>
      </c>
      <c r="AI121" s="19">
        <v>0.48641546831820215</v>
      </c>
      <c r="AJ121" s="19">
        <v>0.46798000967684528</v>
      </c>
      <c r="AK121" s="19">
        <v>0.44342700059082435</v>
      </c>
      <c r="AL121" s="19">
        <v>0.54185162059882097</v>
      </c>
      <c r="AM121" s="19">
        <v>0.57410694177750032</v>
      </c>
      <c r="AN121" s="19">
        <v>0.62881888012991394</v>
      </c>
      <c r="AO121" s="19">
        <v>0.71081781145695588</v>
      </c>
      <c r="AP121" s="19">
        <v>5.283570953815051</v>
      </c>
      <c r="AQ121" s="19">
        <v>10.823680875291585</v>
      </c>
    </row>
    <row r="122" spans="3:43" hidden="1" outlineLevel="1" x14ac:dyDescent="0.15">
      <c r="C122" s="15" t="s">
        <v>146</v>
      </c>
      <c r="D122" s="19">
        <v>0.21457658341441357</v>
      </c>
      <c r="E122" s="19">
        <v>0.24229267539499696</v>
      </c>
      <c r="F122" s="19">
        <v>0.29854330602510409</v>
      </c>
      <c r="G122" s="19">
        <v>0.33750378381645918</v>
      </c>
      <c r="H122" s="19">
        <v>0.28125315318136379</v>
      </c>
      <c r="I122" s="19">
        <v>0.30937846848105427</v>
      </c>
      <c r="J122" s="19">
        <v>0.31771232218648171</v>
      </c>
      <c r="K122" s="19">
        <v>0.35708776362703171</v>
      </c>
      <c r="L122" s="19">
        <v>0.43854743712889138</v>
      </c>
      <c r="M122" s="19">
        <v>0.35979655423428797</v>
      </c>
      <c r="N122" s="19">
        <v>0.43281863314777208</v>
      </c>
      <c r="O122" s="19">
        <v>0.50272269810890857</v>
      </c>
      <c r="P122" s="19">
        <v>4.0922333787467657</v>
      </c>
      <c r="Q122" s="19">
        <v>0</v>
      </c>
      <c r="R122" s="19">
        <v>0</v>
      </c>
      <c r="S122" s="19">
        <v>0</v>
      </c>
      <c r="T122" s="19">
        <v>0</v>
      </c>
      <c r="U122" s="19">
        <v>0</v>
      </c>
      <c r="V122" s="19">
        <v>0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0</v>
      </c>
      <c r="AD122" s="19">
        <v>0.25863774725513861</v>
      </c>
      <c r="AE122" s="19">
        <v>0.22630802884082613</v>
      </c>
      <c r="AF122" s="19">
        <v>0.30713232487172526</v>
      </c>
      <c r="AG122" s="19">
        <v>0.38161377442034883</v>
      </c>
      <c r="AH122" s="19">
        <v>0.2385086090336524</v>
      </c>
      <c r="AI122" s="19">
        <v>0.47701721802128072</v>
      </c>
      <c r="AJ122" s="19">
        <v>0.38076438251453076</v>
      </c>
      <c r="AK122" s="19">
        <v>0.36072415186557794</v>
      </c>
      <c r="AL122" s="19">
        <v>0.44088507451501097</v>
      </c>
      <c r="AM122" s="19">
        <v>0.47453353049492919</v>
      </c>
      <c r="AN122" s="19">
        <v>0.51972720005314788</v>
      </c>
      <c r="AO122" s="19">
        <v>0.58751770442066398</v>
      </c>
      <c r="AP122" s="19">
        <v>4.653369746306832</v>
      </c>
      <c r="AQ122" s="19">
        <v>8.7456031250535986</v>
      </c>
    </row>
    <row r="123" spans="3:43" hidden="1" outlineLevel="1" x14ac:dyDescent="0.15">
      <c r="C123" s="15" t="s">
        <v>148</v>
      </c>
      <c r="D123" s="19">
        <v>0.13209896296394147</v>
      </c>
      <c r="E123" s="19">
        <v>9.1807360955577413E-2</v>
      </c>
      <c r="F123" s="19">
        <v>0.11312134389737717</v>
      </c>
      <c r="G123" s="19">
        <v>0.12788389766360098</v>
      </c>
      <c r="H123" s="19">
        <v>0.10656991471914608</v>
      </c>
      <c r="I123" s="19">
        <v>0.11722690618528556</v>
      </c>
      <c r="J123" s="19">
        <v>0.12038469506232433</v>
      </c>
      <c r="K123" s="19">
        <v>0.13530448312036875</v>
      </c>
      <c r="L123" s="19">
        <v>0.16617044981385551</v>
      </c>
      <c r="M123" s="19">
        <v>0.1363308736891391</v>
      </c>
      <c r="N123" s="19">
        <v>0.16399974294446804</v>
      </c>
      <c r="O123" s="19">
        <v>0.19048716239901006</v>
      </c>
      <c r="P123" s="19">
        <v>1.6013857934140943</v>
      </c>
      <c r="Q123" s="19">
        <v>0</v>
      </c>
      <c r="R123" s="19">
        <v>0</v>
      </c>
      <c r="S123" s="19">
        <v>0</v>
      </c>
      <c r="T123" s="19">
        <v>0</v>
      </c>
      <c r="U123" s="19">
        <v>0</v>
      </c>
      <c r="V123" s="19">
        <v>0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0</v>
      </c>
      <c r="AD123" s="19">
        <v>7.3389862430445013E-2</v>
      </c>
      <c r="AE123" s="19">
        <v>6.4216129627126792E-2</v>
      </c>
      <c r="AF123" s="19">
        <v>8.7150461636496993E-2</v>
      </c>
      <c r="AG123" s="19">
        <v>0.1115691740640294</v>
      </c>
      <c r="AH123" s="19">
        <v>6.9730733790027338E-2</v>
      </c>
      <c r="AI123" s="19">
        <v>0.13946146757990863</v>
      </c>
      <c r="AJ123" s="19">
        <v>0.1297427580164672</v>
      </c>
      <c r="AK123" s="19">
        <v>0.12291419180490433</v>
      </c>
      <c r="AL123" s="19">
        <v>0.15022845665072318</v>
      </c>
      <c r="AM123" s="19">
        <v>0.16242196774151552</v>
      </c>
      <c r="AN123" s="19">
        <v>0.177890726574224</v>
      </c>
      <c r="AO123" s="19">
        <v>0.20109386482303437</v>
      </c>
      <c r="AP123" s="19">
        <v>1.4898097947389028</v>
      </c>
      <c r="AQ123" s="19">
        <v>3.0911955881529973</v>
      </c>
    </row>
    <row r="124" spans="3:43" hidden="1" outlineLevel="1" x14ac:dyDescent="0.15">
      <c r="C124" s="7" t="s">
        <v>63</v>
      </c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</row>
    <row r="125" spans="3:43" hidden="1" outlineLevel="1" x14ac:dyDescent="0.15">
      <c r="C125" s="15" t="s">
        <v>131</v>
      </c>
      <c r="D125" s="19">
        <v>0.27206932548323587</v>
      </c>
      <c r="E125" s="19">
        <v>8.5038502917009068E-2</v>
      </c>
      <c r="F125" s="19">
        <v>0.1434768293678296</v>
      </c>
      <c r="G125" s="19">
        <v>0.28211512392079591</v>
      </c>
      <c r="H125" s="19">
        <v>0.41268577972135301</v>
      </c>
      <c r="I125" s="19">
        <v>0.37435261956986782</v>
      </c>
      <c r="J125" s="19">
        <v>0.66610582675979857</v>
      </c>
      <c r="K125" s="19">
        <v>0.51321286612716077</v>
      </c>
      <c r="L125" s="19">
        <v>0.60746869441047369</v>
      </c>
      <c r="M125" s="19">
        <v>0.26046489075504614</v>
      </c>
      <c r="N125" s="19">
        <v>0.56937532567074012</v>
      </c>
      <c r="O125" s="19">
        <v>0.73148084650901612</v>
      </c>
      <c r="P125" s="19">
        <v>4.9178466312123268</v>
      </c>
      <c r="Q125" s="19">
        <v>0.23782555852594056</v>
      </c>
      <c r="R125" s="19">
        <v>9.1231365954893964E-2</v>
      </c>
      <c r="S125" s="19">
        <v>0.12920954618769162</v>
      </c>
      <c r="T125" s="19">
        <v>0.10457235771483796</v>
      </c>
      <c r="U125" s="19">
        <v>0.1079477030136194</v>
      </c>
      <c r="V125" s="19">
        <v>4.8847147509247242E-2</v>
      </c>
      <c r="W125" s="19">
        <v>0.11246807115022291</v>
      </c>
      <c r="X125" s="19">
        <v>0.16522113755478204</v>
      </c>
      <c r="Y125" s="19">
        <v>6.5683796953032503E-2</v>
      </c>
      <c r="Z125" s="19">
        <v>0.10143001914315443</v>
      </c>
      <c r="AA125" s="19">
        <v>9.863656408413761E-2</v>
      </c>
      <c r="AB125" s="19">
        <v>9.0950290058947003E-2</v>
      </c>
      <c r="AC125" s="19">
        <v>1.3540235578505073</v>
      </c>
      <c r="AD125" s="19">
        <v>0.79003869176772967</v>
      </c>
      <c r="AE125" s="19">
        <v>0.35331355888233207</v>
      </c>
      <c r="AF125" s="19">
        <v>0.3394745941838932</v>
      </c>
      <c r="AG125" s="19">
        <v>0.1174963243168111</v>
      </c>
      <c r="AH125" s="19">
        <v>0.15312799259554766</v>
      </c>
      <c r="AI125" s="19">
        <v>0.2482928307399758</v>
      </c>
      <c r="AJ125" s="19">
        <v>0.22132588600107989</v>
      </c>
      <c r="AK125" s="19">
        <v>0.32722048958656125</v>
      </c>
      <c r="AL125" s="19">
        <v>0</v>
      </c>
      <c r="AM125" s="19">
        <v>0</v>
      </c>
      <c r="AN125" s="19">
        <v>0</v>
      </c>
      <c r="AO125" s="19">
        <v>0</v>
      </c>
      <c r="AP125" s="19">
        <v>2.5502903680739304</v>
      </c>
      <c r="AQ125" s="19">
        <v>8.8221605571367654</v>
      </c>
    </row>
    <row r="126" spans="3:43" hidden="1" outlineLevel="1" x14ac:dyDescent="0.15">
      <c r="C126" s="15" t="s">
        <v>132</v>
      </c>
      <c r="D126" s="19">
        <v>4.1752387209580022E-2</v>
      </c>
      <c r="E126" s="19">
        <v>1.3499483566881777E-2</v>
      </c>
      <c r="F126" s="19">
        <v>3.2609111770479642E-2</v>
      </c>
      <c r="G126" s="19">
        <v>0.11095946639292818</v>
      </c>
      <c r="H126" s="19">
        <v>0.30508423811625268</v>
      </c>
      <c r="I126" s="19">
        <v>0.26312354854576914</v>
      </c>
      <c r="J126" s="19">
        <v>0.38035584909741749</v>
      </c>
      <c r="K126" s="19">
        <v>0.30773249677150488</v>
      </c>
      <c r="L126" s="19">
        <v>0.63703442240502262</v>
      </c>
      <c r="M126" s="19">
        <v>0.11014046585166894</v>
      </c>
      <c r="N126" s="19">
        <v>0.30133408729660716</v>
      </c>
      <c r="O126" s="19">
        <v>0.69157084227469534</v>
      </c>
      <c r="P126" s="19">
        <v>3.1951963992988084</v>
      </c>
      <c r="Q126" s="19">
        <v>4.2311402610009465E-2</v>
      </c>
      <c r="R126" s="19">
        <v>2.1979564972186349E-2</v>
      </c>
      <c r="S126" s="19">
        <v>2.4929592924639414E-2</v>
      </c>
      <c r="T126" s="19">
        <v>3.2897054353887067E-2</v>
      </c>
      <c r="U126" s="19">
        <v>2.9935416034171023E-2</v>
      </c>
      <c r="V126" s="19">
        <v>1.7648317960284526E-2</v>
      </c>
      <c r="W126" s="19">
        <v>2.8327495837971329E-2</v>
      </c>
      <c r="X126" s="19">
        <v>4.0768282281231027E-2</v>
      </c>
      <c r="Y126" s="19">
        <v>1.7966590960408257E-2</v>
      </c>
      <c r="Z126" s="19">
        <v>2.3900215150578694E-2</v>
      </c>
      <c r="AA126" s="19">
        <v>3.2174932494343021E-2</v>
      </c>
      <c r="AB126" s="19">
        <v>3.126478872020489E-2</v>
      </c>
      <c r="AC126" s="19">
        <v>0.34410365429991507</v>
      </c>
      <c r="AD126" s="19">
        <v>0.21108136651636428</v>
      </c>
      <c r="AE126" s="19">
        <v>0.1913273967543769</v>
      </c>
      <c r="AF126" s="19">
        <v>0.1638272101722415</v>
      </c>
      <c r="AG126" s="19">
        <v>8.2270023798401204E-2</v>
      </c>
      <c r="AH126" s="19">
        <v>9.7677564684150606E-2</v>
      </c>
      <c r="AI126" s="19">
        <v>0.25718262800259523</v>
      </c>
      <c r="AJ126" s="19">
        <v>0.16255493855429654</v>
      </c>
      <c r="AK126" s="19">
        <v>0.18824137524428097</v>
      </c>
      <c r="AL126" s="19">
        <v>0</v>
      </c>
      <c r="AM126" s="19">
        <v>0</v>
      </c>
      <c r="AN126" s="19">
        <v>0</v>
      </c>
      <c r="AO126" s="19">
        <v>0</v>
      </c>
      <c r="AP126" s="19">
        <v>1.3541625037267071</v>
      </c>
      <c r="AQ126" s="19">
        <v>4.8934625573254298</v>
      </c>
    </row>
    <row r="127" spans="3:43" hidden="1" outlineLevel="1" x14ac:dyDescent="0.15">
      <c r="C127" s="15" t="s">
        <v>150</v>
      </c>
      <c r="D127" s="19">
        <v>1.8257439101852648E-2</v>
      </c>
      <c r="E127" s="19">
        <v>1.6252946594206574E-2</v>
      </c>
      <c r="F127" s="19">
        <v>2.4216259329971849E-2</v>
      </c>
      <c r="G127" s="19">
        <v>3.3791536287164449E-2</v>
      </c>
      <c r="H127" s="19">
        <v>5.1592353807911759E-2</v>
      </c>
      <c r="I127" s="19">
        <v>2.840663909428184E-2</v>
      </c>
      <c r="J127" s="19">
        <v>3.8046548552437068E-2</v>
      </c>
      <c r="K127" s="19">
        <v>3.7172840255156547E-2</v>
      </c>
      <c r="L127" s="19">
        <v>4.8425615094530992E-2</v>
      </c>
      <c r="M127" s="19">
        <v>1.8794630713964814E-2</v>
      </c>
      <c r="N127" s="19">
        <v>2.9562870790229932E-2</v>
      </c>
      <c r="O127" s="19">
        <v>4.5490637912282986E-2</v>
      </c>
      <c r="P127" s="19">
        <v>0.39001031753399146</v>
      </c>
      <c r="Q127" s="19">
        <v>2.108189955104019E-2</v>
      </c>
      <c r="R127" s="19">
        <v>1.6718760015080623E-2</v>
      </c>
      <c r="S127" s="19">
        <v>1.5737580341061236E-2</v>
      </c>
      <c r="T127" s="19">
        <v>2.369623884818256E-2</v>
      </c>
      <c r="U127" s="19">
        <v>1.5517688125471543E-2</v>
      </c>
      <c r="V127" s="19">
        <v>1.4390034029114356E-2</v>
      </c>
      <c r="W127" s="19">
        <v>1.8392825285763525E-2</v>
      </c>
      <c r="X127" s="19">
        <v>2.9387468429021048E-2</v>
      </c>
      <c r="Y127" s="19">
        <v>1.6370423574535563E-2</v>
      </c>
      <c r="Z127" s="19">
        <v>1.7206540152731282E-2</v>
      </c>
      <c r="AA127" s="19">
        <v>1.9622793030217366E-2</v>
      </c>
      <c r="AB127" s="19">
        <v>1.2712866544683121E-2</v>
      </c>
      <c r="AC127" s="19">
        <v>0.22083511792690241</v>
      </c>
      <c r="AD127" s="19">
        <v>2.4315892212312847E-2</v>
      </c>
      <c r="AE127" s="19">
        <v>0.11956106325405297</v>
      </c>
      <c r="AF127" s="19">
        <v>0.10628304698720088</v>
      </c>
      <c r="AG127" s="19">
        <v>6.5075924115580899E-2</v>
      </c>
      <c r="AH127" s="19">
        <v>4.2691867088145978E-2</v>
      </c>
      <c r="AI127" s="19">
        <v>5.9117484189100358E-2</v>
      </c>
      <c r="AJ127" s="19">
        <v>7.7818037375471605E-2</v>
      </c>
      <c r="AK127" s="19">
        <v>6.8269186729026446E-2</v>
      </c>
      <c r="AL127" s="19">
        <v>0</v>
      </c>
      <c r="AM127" s="19">
        <v>0</v>
      </c>
      <c r="AN127" s="19">
        <v>0</v>
      </c>
      <c r="AO127" s="19">
        <v>0</v>
      </c>
      <c r="AP127" s="19">
        <v>0.56313250195089193</v>
      </c>
      <c r="AQ127" s="19">
        <v>1.173977937411786</v>
      </c>
    </row>
    <row r="128" spans="3:43" hidden="1" outlineLevel="1" x14ac:dyDescent="0.15">
      <c r="C128" s="15" t="s">
        <v>154</v>
      </c>
      <c r="D128" s="19">
        <v>-4.7019819016349083E-3</v>
      </c>
      <c r="E128" s="19">
        <v>-4.1722235605675751E-3</v>
      </c>
      <c r="F128" s="19">
        <v>-1.6309506702472812E-3</v>
      </c>
      <c r="G128" s="19">
        <v>2.1833791018814959E-3</v>
      </c>
      <c r="H128" s="19">
        <v>1.7798730998664927E-2</v>
      </c>
      <c r="I128" s="19">
        <v>1.0281439895787569E-2</v>
      </c>
      <c r="J128" s="19">
        <v>2.7288067594725463E-2</v>
      </c>
      <c r="K128" s="19">
        <v>2.7865340102250655E-2</v>
      </c>
      <c r="L128" s="19">
        <v>5.2525164339100525E-2</v>
      </c>
      <c r="M128" s="19">
        <v>1.2687703786668614E-2</v>
      </c>
      <c r="N128" s="19">
        <v>9.016015946683725E-3</v>
      </c>
      <c r="O128" s="19">
        <v>0.17372358380480024</v>
      </c>
      <c r="P128" s="19">
        <v>0.32286426943811342</v>
      </c>
      <c r="Q128" s="19">
        <v>1.7017519859959238E-2</v>
      </c>
      <c r="R128" s="19">
        <v>1.2303730955883463E-2</v>
      </c>
      <c r="S128" s="19">
        <v>-1.5906199869030859E-3</v>
      </c>
      <c r="T128" s="19">
        <v>1.2023660524463489E-2</v>
      </c>
      <c r="U128" s="19">
        <v>1.3026316178721525E-2</v>
      </c>
      <c r="V128" s="19">
        <v>8.619772859023947E-3</v>
      </c>
      <c r="W128" s="19">
        <v>1.2493239816745036E-2</v>
      </c>
      <c r="X128" s="19">
        <v>1.2300900771163574E-2</v>
      </c>
      <c r="Y128" s="19">
        <v>5.9228143903673498E-3</v>
      </c>
      <c r="Z128" s="19">
        <v>7.2696636690433008E-3</v>
      </c>
      <c r="AA128" s="19">
        <v>9.1308371600759154E-3</v>
      </c>
      <c r="AB128" s="19">
        <v>1.0856695878011356E-2</v>
      </c>
      <c r="AC128" s="19">
        <v>0.11937453207655511</v>
      </c>
      <c r="AD128" s="19">
        <v>1.5652707414972725E-2</v>
      </c>
      <c r="AE128" s="19">
        <v>9.7945428618856398E-2</v>
      </c>
      <c r="AF128" s="19">
        <v>0.11102130303652036</v>
      </c>
      <c r="AG128" s="19">
        <v>4.77508674932016E-2</v>
      </c>
      <c r="AH128" s="19">
        <v>3.7708288035714896E-2</v>
      </c>
      <c r="AI128" s="19">
        <v>7.032314685186998E-2</v>
      </c>
      <c r="AJ128" s="19">
        <v>8.3742453375205694E-2</v>
      </c>
      <c r="AK128" s="19">
        <v>6.5028668796761266E-2</v>
      </c>
      <c r="AL128" s="19">
        <v>0</v>
      </c>
      <c r="AM128" s="19">
        <v>0</v>
      </c>
      <c r="AN128" s="19">
        <v>0</v>
      </c>
      <c r="AO128" s="19">
        <v>0</v>
      </c>
      <c r="AP128" s="19">
        <v>0.5291728636231029</v>
      </c>
      <c r="AQ128" s="19">
        <v>0.97141166513777144</v>
      </c>
    </row>
    <row r="129" spans="3:43" hidden="1" outlineLevel="1" x14ac:dyDescent="0.15">
      <c r="C129" s="15" t="s">
        <v>156</v>
      </c>
      <c r="D129" s="19">
        <v>0</v>
      </c>
      <c r="E129" s="19">
        <v>0</v>
      </c>
      <c r="F129" s="19">
        <v>0</v>
      </c>
      <c r="G129" s="19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19">
        <v>0</v>
      </c>
      <c r="R129" s="19">
        <v>0</v>
      </c>
      <c r="S129" s="19">
        <v>0</v>
      </c>
      <c r="T129" s="19">
        <v>0</v>
      </c>
      <c r="U129" s="19">
        <v>0</v>
      </c>
      <c r="V129" s="19">
        <v>0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0</v>
      </c>
      <c r="AD129" s="19">
        <v>0</v>
      </c>
      <c r="AE129" s="19">
        <v>0</v>
      </c>
      <c r="AF129" s="19">
        <v>0</v>
      </c>
      <c r="AG129" s="19">
        <v>0</v>
      </c>
      <c r="AH129" s="19">
        <v>0</v>
      </c>
      <c r="AI129" s="19">
        <v>0</v>
      </c>
      <c r="AJ129" s="19">
        <v>0</v>
      </c>
      <c r="AK129" s="19">
        <v>0</v>
      </c>
      <c r="AL129" s="19">
        <v>8.7800031014665283E-2</v>
      </c>
      <c r="AM129" s="19">
        <v>0.12031184715492595</v>
      </c>
      <c r="AN129" s="19">
        <v>0.14276069858495655</v>
      </c>
      <c r="AO129" s="19">
        <v>0.12353216300448447</v>
      </c>
      <c r="AP129" s="19">
        <v>0.47440473975903219</v>
      </c>
      <c r="AQ129" s="19">
        <v>0.47440473975903219</v>
      </c>
    </row>
    <row r="130" spans="3:43" hidden="1" outlineLevel="1" x14ac:dyDescent="0.15">
      <c r="C130" s="15" t="s">
        <v>152</v>
      </c>
      <c r="D130" s="19">
        <v>0</v>
      </c>
      <c r="E130" s="19">
        <v>0</v>
      </c>
      <c r="F130" s="19">
        <v>0</v>
      </c>
      <c r="G130" s="19">
        <v>0</v>
      </c>
      <c r="H130" s="19">
        <v>0</v>
      </c>
      <c r="I130" s="19">
        <v>0</v>
      </c>
      <c r="J130" s="19">
        <v>0</v>
      </c>
      <c r="K130" s="19">
        <v>0</v>
      </c>
      <c r="L130" s="19">
        <v>0</v>
      </c>
      <c r="M130" s="19">
        <v>0</v>
      </c>
      <c r="N130" s="19">
        <v>0</v>
      </c>
      <c r="O130" s="19">
        <v>0</v>
      </c>
      <c r="P130" s="19">
        <v>0</v>
      </c>
      <c r="Q130" s="19">
        <v>0</v>
      </c>
      <c r="R130" s="19">
        <v>0</v>
      </c>
      <c r="S130" s="19">
        <v>0</v>
      </c>
      <c r="T130" s="19">
        <v>0</v>
      </c>
      <c r="U130" s="19">
        <v>0</v>
      </c>
      <c r="V130" s="19">
        <v>0</v>
      </c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>
        <v>0</v>
      </c>
      <c r="AD130" s="19">
        <v>0</v>
      </c>
      <c r="AE130" s="19">
        <v>0</v>
      </c>
      <c r="AF130" s="19">
        <v>0</v>
      </c>
      <c r="AG130" s="19">
        <v>0</v>
      </c>
      <c r="AH130" s="19">
        <v>0</v>
      </c>
      <c r="AI130" s="19">
        <v>0</v>
      </c>
      <c r="AJ130" s="19">
        <v>0</v>
      </c>
      <c r="AK130" s="19">
        <v>0</v>
      </c>
      <c r="AL130" s="19">
        <v>0.12621410524723098</v>
      </c>
      <c r="AM130" s="19">
        <v>0.16781843439441838</v>
      </c>
      <c r="AN130" s="19">
        <v>0.18681348389729685</v>
      </c>
      <c r="AO130" s="19">
        <v>0.15844795265447859</v>
      </c>
      <c r="AP130" s="19">
        <v>0.63929397619342476</v>
      </c>
      <c r="AQ130" s="19">
        <v>0.63929397619342476</v>
      </c>
    </row>
    <row r="131" spans="3:43" hidden="1" outlineLevel="1" x14ac:dyDescent="0.15">
      <c r="C131" s="15" t="s">
        <v>134</v>
      </c>
      <c r="D131" s="19">
        <v>0</v>
      </c>
      <c r="E131" s="19">
        <v>0</v>
      </c>
      <c r="F131" s="19">
        <v>0</v>
      </c>
      <c r="G131" s="19">
        <v>0</v>
      </c>
      <c r="H131" s="19">
        <v>0</v>
      </c>
      <c r="I131" s="19">
        <v>0</v>
      </c>
      <c r="J131" s="19">
        <v>0</v>
      </c>
      <c r="K131" s="19">
        <v>0</v>
      </c>
      <c r="L131" s="19">
        <v>0</v>
      </c>
      <c r="M131" s="19">
        <v>0</v>
      </c>
      <c r="N131" s="19">
        <v>0</v>
      </c>
      <c r="O131" s="19">
        <v>0</v>
      </c>
      <c r="P131" s="19">
        <v>0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>
        <v>0</v>
      </c>
      <c r="AD131" s="19">
        <v>0</v>
      </c>
      <c r="AE131" s="19">
        <v>0</v>
      </c>
      <c r="AF131" s="19">
        <v>0</v>
      </c>
      <c r="AG131" s="19">
        <v>0</v>
      </c>
      <c r="AH131" s="19">
        <v>0</v>
      </c>
      <c r="AI131" s="19">
        <v>0</v>
      </c>
      <c r="AJ131" s="19">
        <v>0</v>
      </c>
      <c r="AK131" s="19">
        <v>0</v>
      </c>
      <c r="AL131" s="19">
        <v>0.38004695282361406</v>
      </c>
      <c r="AM131" s="19">
        <v>0.4852157656675059</v>
      </c>
      <c r="AN131" s="19">
        <v>0.51255675733914907</v>
      </c>
      <c r="AO131" s="19">
        <v>0.50515449928444667</v>
      </c>
      <c r="AP131" s="19">
        <v>1.8829739751147159</v>
      </c>
      <c r="AQ131" s="19">
        <v>1.8829739751147159</v>
      </c>
    </row>
    <row r="132" spans="3:43" hidden="1" outlineLevel="1" x14ac:dyDescent="0.15">
      <c r="C132" s="15" t="s">
        <v>133</v>
      </c>
      <c r="D132" s="19">
        <v>0</v>
      </c>
      <c r="E132" s="19">
        <v>0</v>
      </c>
      <c r="F132" s="19">
        <v>0</v>
      </c>
      <c r="G132" s="19">
        <v>0</v>
      </c>
      <c r="H132" s="19">
        <v>0</v>
      </c>
      <c r="I132" s="19">
        <v>0</v>
      </c>
      <c r="J132" s="19">
        <v>0</v>
      </c>
      <c r="K132" s="19">
        <v>0</v>
      </c>
      <c r="L132" s="19">
        <v>0</v>
      </c>
      <c r="M132" s="19">
        <v>0</v>
      </c>
      <c r="N132" s="19">
        <v>0</v>
      </c>
      <c r="O132" s="19">
        <v>0</v>
      </c>
      <c r="P132" s="19">
        <v>0</v>
      </c>
      <c r="Q132" s="19">
        <v>0</v>
      </c>
      <c r="R132" s="19">
        <v>0</v>
      </c>
      <c r="S132" s="19">
        <v>0</v>
      </c>
      <c r="T132" s="19">
        <v>0</v>
      </c>
      <c r="U132" s="19">
        <v>0</v>
      </c>
      <c r="V132" s="19">
        <v>0</v>
      </c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>
        <v>0</v>
      </c>
      <c r="AD132" s="19">
        <v>0</v>
      </c>
      <c r="AE132" s="19">
        <v>0</v>
      </c>
      <c r="AF132" s="19">
        <v>0</v>
      </c>
      <c r="AG132" s="19">
        <v>0</v>
      </c>
      <c r="AH132" s="19">
        <v>0</v>
      </c>
      <c r="AI132" s="19">
        <v>0</v>
      </c>
      <c r="AJ132" s="19">
        <v>0</v>
      </c>
      <c r="AK132" s="19">
        <v>0</v>
      </c>
      <c r="AL132" s="19">
        <v>0.5438415915794913</v>
      </c>
      <c r="AM132" s="19">
        <v>0.71587780427094794</v>
      </c>
      <c r="AN132" s="19">
        <v>0.76290875718511653</v>
      </c>
      <c r="AO132" s="19">
        <v>0.75671510057847491</v>
      </c>
      <c r="AP132" s="19">
        <v>2.779343253614031</v>
      </c>
      <c r="AQ132" s="19">
        <v>2.779343253614031</v>
      </c>
    </row>
    <row r="133" spans="3:43" hidden="1" outlineLevel="1" x14ac:dyDescent="0.15">
      <c r="C133" s="15" t="s">
        <v>140</v>
      </c>
      <c r="D133" s="19">
        <v>0.22903846384193924</v>
      </c>
      <c r="E133" s="19">
        <v>0.23426059255604126</v>
      </c>
      <c r="F133" s="19">
        <v>0.24820258185578173</v>
      </c>
      <c r="G133" s="19">
        <v>0.40038405754100326</v>
      </c>
      <c r="H133" s="19">
        <v>0.40177568310663231</v>
      </c>
      <c r="I133" s="19">
        <v>0.42073511383678597</v>
      </c>
      <c r="J133" s="19">
        <v>0.54423601654805953</v>
      </c>
      <c r="K133" s="19">
        <v>0.55161794859373425</v>
      </c>
      <c r="L133" s="19">
        <v>0.64288093659676926</v>
      </c>
      <c r="M133" s="19">
        <v>0.64963474495192342</v>
      </c>
      <c r="N133" s="19">
        <v>0.69701064502288745</v>
      </c>
      <c r="O133" s="19">
        <v>0.58034703302079271</v>
      </c>
      <c r="P133" s="19">
        <v>5.6001238174723502</v>
      </c>
      <c r="Q133" s="19">
        <v>0</v>
      </c>
      <c r="R133" s="19">
        <v>0</v>
      </c>
      <c r="S133" s="19">
        <v>0</v>
      </c>
      <c r="T133" s="19">
        <v>0</v>
      </c>
      <c r="U133" s="19">
        <v>0</v>
      </c>
      <c r="V133" s="19">
        <v>0</v>
      </c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>
        <v>0</v>
      </c>
      <c r="AD133" s="19">
        <v>0.66770940640610565</v>
      </c>
      <c r="AE133" s="19">
        <v>0.58424573061754781</v>
      </c>
      <c r="AF133" s="19">
        <v>0.79290492008929614</v>
      </c>
      <c r="AG133" s="19">
        <v>0.96228708573055355</v>
      </c>
      <c r="AH133" s="19">
        <v>0.60142942860379578</v>
      </c>
      <c r="AI133" s="19">
        <v>1.2028588571524015</v>
      </c>
      <c r="AJ133" s="19">
        <v>0.83330528533730186</v>
      </c>
      <c r="AK133" s="19">
        <v>0.92945407027025173</v>
      </c>
      <c r="AL133" s="19">
        <v>1.2613238409215923</v>
      </c>
      <c r="AM133" s="19">
        <v>1.1827882348563217</v>
      </c>
      <c r="AN133" s="19">
        <v>1.4206116559660649</v>
      </c>
      <c r="AO133" s="19">
        <v>1.3511704430247675</v>
      </c>
      <c r="AP133" s="19">
        <v>11.790088958976</v>
      </c>
      <c r="AQ133" s="19">
        <v>17.390212776448351</v>
      </c>
    </row>
    <row r="134" spans="3:43" hidden="1" outlineLevel="1" x14ac:dyDescent="0.15">
      <c r="C134" s="15" t="s">
        <v>142</v>
      </c>
      <c r="D134" s="19">
        <v>5.3247852265783317E-2</v>
      </c>
      <c r="E134" s="19">
        <v>5.446191532168957E-2</v>
      </c>
      <c r="F134" s="19">
        <v>5.7703209266714517E-2</v>
      </c>
      <c r="G134" s="19">
        <v>9.3083016643658256E-2</v>
      </c>
      <c r="H134" s="19">
        <v>9.3406547777947838E-2</v>
      </c>
      <c r="I134" s="19">
        <v>9.7814318211406931E-2</v>
      </c>
      <c r="J134" s="19">
        <v>0.12652634198428034</v>
      </c>
      <c r="K134" s="19">
        <v>0.12824252547180245</v>
      </c>
      <c r="L134" s="19">
        <v>0.14945973947568938</v>
      </c>
      <c r="M134" s="19">
        <v>0.15102989402892003</v>
      </c>
      <c r="N134" s="19">
        <v>0.16204404809966247</v>
      </c>
      <c r="O134" s="19">
        <v>0.13492158721482159</v>
      </c>
      <c r="P134" s="19">
        <v>1.3019409957623767</v>
      </c>
      <c r="Q134" s="19">
        <v>0</v>
      </c>
      <c r="R134" s="19">
        <v>0</v>
      </c>
      <c r="S134" s="19">
        <v>0</v>
      </c>
      <c r="T134" s="19">
        <v>0</v>
      </c>
      <c r="U134" s="19">
        <v>0</v>
      </c>
      <c r="V134" s="19">
        <v>0</v>
      </c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>
        <v>0</v>
      </c>
      <c r="AD134" s="19">
        <v>0.37813553641620778</v>
      </c>
      <c r="AE134" s="19">
        <v>0.33086859436430055</v>
      </c>
      <c r="AF134" s="19">
        <v>0.44903594949457182</v>
      </c>
      <c r="AG134" s="19">
        <v>0.544727302670999</v>
      </c>
      <c r="AH134" s="19">
        <v>0.34042313228859394</v>
      </c>
      <c r="AI134" s="19">
        <v>0.68091834901640624</v>
      </c>
      <c r="AJ134" s="19">
        <v>0.4716517771258828</v>
      </c>
      <c r="AK134" s="19">
        <v>0.52615559921124611</v>
      </c>
      <c r="AL134" s="19">
        <v>0.71394922638548253</v>
      </c>
      <c r="AM134" s="19">
        <v>0.66954492293971624</v>
      </c>
      <c r="AN134" s="19">
        <v>0.80418615728523335</v>
      </c>
      <c r="AO134" s="19">
        <v>0.76480262756633333</v>
      </c>
      <c r="AP134" s="19">
        <v>6.6743991747649734</v>
      </c>
      <c r="AQ134" s="19">
        <v>7.9763401705273491</v>
      </c>
    </row>
    <row r="135" spans="3:43" hidden="1" outlineLevel="1" x14ac:dyDescent="0.15">
      <c r="C135" s="15" t="s">
        <v>146</v>
      </c>
      <c r="D135" s="19">
        <v>5.3698474653337186E-2</v>
      </c>
      <c r="E135" s="19">
        <v>5.4922812002736736E-2</v>
      </c>
      <c r="F135" s="19">
        <v>5.8191536155657017E-2</v>
      </c>
      <c r="G135" s="19">
        <v>9.3870753417806152E-2</v>
      </c>
      <c r="H135" s="19">
        <v>9.4197022501018149E-2</v>
      </c>
      <c r="I135" s="19">
        <v>9.8642094720624962E-2</v>
      </c>
      <c r="J135" s="19">
        <v>0.12759710071304173</v>
      </c>
      <c r="K135" s="19">
        <v>0.12932780779048733</v>
      </c>
      <c r="L135" s="19">
        <v>0.15072457742492351</v>
      </c>
      <c r="M135" s="19">
        <v>0.15230801978130473</v>
      </c>
      <c r="N135" s="19">
        <v>0.16341538370107522</v>
      </c>
      <c r="O135" s="19">
        <v>0.13606339265579995</v>
      </c>
      <c r="P135" s="19">
        <v>1.3129589755178126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4.5057387829252761E-2</v>
      </c>
      <c r="AE135" s="19">
        <v>3.9425214355311058E-2</v>
      </c>
      <c r="AF135" s="19">
        <v>5.3505648043688007E-2</v>
      </c>
      <c r="AG135" s="19">
        <v>6.4935647163925664E-2</v>
      </c>
      <c r="AH135" s="19">
        <v>4.0584779481371791E-2</v>
      </c>
      <c r="AI135" s="19">
        <v>8.1169558963269342E-2</v>
      </c>
      <c r="AJ135" s="19">
        <v>5.6231886297332681E-2</v>
      </c>
      <c r="AK135" s="19">
        <v>6.2720057723943026E-2</v>
      </c>
      <c r="AL135" s="19">
        <v>8.5114807328718844E-2</v>
      </c>
      <c r="AM135" s="19">
        <v>7.9815182626923123E-2</v>
      </c>
      <c r="AN135" s="19">
        <v>9.5863634278993595E-2</v>
      </c>
      <c r="AO135" s="19">
        <v>9.1177704092522918E-2</v>
      </c>
      <c r="AP135" s="19">
        <v>0.79560150818525277</v>
      </c>
      <c r="AQ135" s="19">
        <v>2.1085604837030658</v>
      </c>
    </row>
    <row r="136" spans="3:43" hidden="1" outlineLevel="1" x14ac:dyDescent="0.15">
      <c r="C136" s="15" t="s">
        <v>148</v>
      </c>
      <c r="D136" s="19">
        <v>1.5570807096849356E-2</v>
      </c>
      <c r="E136" s="19">
        <v>1.5925825012824794E-2</v>
      </c>
      <c r="F136" s="19">
        <v>1.6873648456678447E-2</v>
      </c>
      <c r="G136" s="19">
        <v>2.7219458327369161E-2</v>
      </c>
      <c r="H136" s="19">
        <v>2.7314065733001332E-2</v>
      </c>
      <c r="I136" s="19">
        <v>2.8602991773445292E-2</v>
      </c>
      <c r="J136" s="19">
        <v>3.6998999575235343E-2</v>
      </c>
      <c r="K136" s="19">
        <v>3.7500848218890409E-2</v>
      </c>
      <c r="L136" s="19">
        <v>4.3705213885480737E-2</v>
      </c>
      <c r="M136" s="19">
        <v>4.4164360542940949E-2</v>
      </c>
      <c r="N136" s="19">
        <v>4.7385133985456331E-2</v>
      </c>
      <c r="O136" s="19">
        <v>3.9453948246718683E-2</v>
      </c>
      <c r="P136" s="19">
        <v>0.3807153008548908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>
        <v>0</v>
      </c>
      <c r="AD136" s="19">
        <v>3.3074057238505712E-2</v>
      </c>
      <c r="AE136" s="19">
        <v>2.8939800083658603E-2</v>
      </c>
      <c r="AF136" s="19">
        <v>3.9275442970767939E-2</v>
      </c>
      <c r="AG136" s="19">
        <v>4.766555307899973E-2</v>
      </c>
      <c r="AH136" s="19">
        <v>2.9790970674383299E-2</v>
      </c>
      <c r="AI136" s="19">
        <v>5.9581941348781378E-2</v>
      </c>
      <c r="AJ136" s="19">
        <v>4.1276618898160165E-2</v>
      </c>
      <c r="AK136" s="19">
        <v>4.6039215300232715E-2</v>
      </c>
      <c r="AL136" s="19">
        <v>6.2477923047393892E-2</v>
      </c>
      <c r="AM136" s="19">
        <v>5.8587770975377873E-2</v>
      </c>
      <c r="AN136" s="19">
        <v>7.0368023532940499E-2</v>
      </c>
      <c r="AO136" s="19">
        <v>6.6928349582421359E-2</v>
      </c>
      <c r="AP136" s="19">
        <v>0.58400566673162313</v>
      </c>
      <c r="AQ136" s="19">
        <v>0.96472096758651382</v>
      </c>
    </row>
    <row r="137" spans="3:43" hidden="1" outlineLevel="1" x14ac:dyDescent="0.15">
      <c r="C137" s="7" t="s">
        <v>109</v>
      </c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</row>
    <row r="138" spans="3:43" hidden="1" outlineLevel="1" x14ac:dyDescent="0.15">
      <c r="C138" s="15" t="s">
        <v>131</v>
      </c>
      <c r="D138" s="19">
        <v>3.395803230785783E-3</v>
      </c>
      <c r="E138" s="19">
        <v>2.1142292781716966E-3</v>
      </c>
      <c r="F138" s="19">
        <v>2.7053530337680953E-3</v>
      </c>
      <c r="G138" s="19">
        <v>1.8983016390937083E-3</v>
      </c>
      <c r="H138" s="19">
        <v>5.3841388673970172E-3</v>
      </c>
      <c r="I138" s="19">
        <v>2.9094216896202005E-3</v>
      </c>
      <c r="J138" s="19">
        <v>5.0286564960709303E-3</v>
      </c>
      <c r="K138" s="19">
        <v>2.3814590691761993E-3</v>
      </c>
      <c r="L138" s="19">
        <v>4.3129329463806624E-3</v>
      </c>
      <c r="M138" s="19">
        <v>4.5841049886336744E-3</v>
      </c>
      <c r="N138" s="19">
        <v>1.056286769907978E-2</v>
      </c>
      <c r="O138" s="19">
        <v>6.7016386901170904E-3</v>
      </c>
      <c r="P138" s="19">
        <v>5.1978907628294845E-2</v>
      </c>
      <c r="Q138" s="19">
        <v>1.112824034179814E-3</v>
      </c>
      <c r="R138" s="19">
        <v>6.7055914566719558E-4</v>
      </c>
      <c r="S138" s="19">
        <v>1.811278989884021E-3</v>
      </c>
      <c r="T138" s="19">
        <v>1.2528929341204941E-3</v>
      </c>
      <c r="U138" s="19">
        <v>3.2074634263015955E-4</v>
      </c>
      <c r="V138" s="19">
        <v>2.6436344694080879E-4</v>
      </c>
      <c r="W138" s="19">
        <v>7.2439968870759955E-4</v>
      </c>
      <c r="X138" s="19">
        <v>3.7107282536161042E-3</v>
      </c>
      <c r="Y138" s="19">
        <v>1.0535474173506502E-2</v>
      </c>
      <c r="Z138" s="19">
        <v>7.1409183938867561E-3</v>
      </c>
      <c r="AA138" s="19">
        <v>1.5841300188858539E-2</v>
      </c>
      <c r="AB138" s="19">
        <v>2.5803838226301293E-3</v>
      </c>
      <c r="AC138" s="19">
        <v>4.5965869414628123E-2</v>
      </c>
      <c r="AD138" s="19">
        <v>4.4527330985755101E-3</v>
      </c>
      <c r="AE138" s="19">
        <v>5.2194364447742843E-3</v>
      </c>
      <c r="AF138" s="19">
        <v>5.5610329400121016E-3</v>
      </c>
      <c r="AG138" s="19">
        <v>7.1877964387598078E-3</v>
      </c>
      <c r="AH138" s="19">
        <v>6.4556487016788093E-3</v>
      </c>
      <c r="AI138" s="19">
        <v>3.4934450922438267E-3</v>
      </c>
      <c r="AJ138" s="19">
        <v>9.9682753476233333E-3</v>
      </c>
      <c r="AK138" s="19">
        <v>7.7162065996161551E-3</v>
      </c>
      <c r="AL138" s="19">
        <v>0</v>
      </c>
      <c r="AM138" s="19">
        <v>0</v>
      </c>
      <c r="AN138" s="19">
        <v>0</v>
      </c>
      <c r="AO138" s="19">
        <v>0</v>
      </c>
      <c r="AP138" s="19">
        <v>5.0054574663283821E-2</v>
      </c>
      <c r="AQ138" s="19">
        <v>0.14799935170620682</v>
      </c>
    </row>
    <row r="139" spans="3:43" hidden="1" outlineLevel="1" x14ac:dyDescent="0.15">
      <c r="C139" s="15" t="s">
        <v>132</v>
      </c>
      <c r="D139" s="19">
        <v>2.1358209939175425E-3</v>
      </c>
      <c r="E139" s="19">
        <v>1.3558393282988937E-3</v>
      </c>
      <c r="F139" s="19">
        <v>2.0277314950174568E-3</v>
      </c>
      <c r="G139" s="19">
        <v>1.3234567959030277E-3</v>
      </c>
      <c r="H139" s="19">
        <v>3.7071814512580565E-3</v>
      </c>
      <c r="I139" s="19">
        <v>2.0301309524041909E-3</v>
      </c>
      <c r="J139" s="19">
        <v>3.0529130580685946E-3</v>
      </c>
      <c r="K139" s="19">
        <v>1.173836478862048E-3</v>
      </c>
      <c r="L139" s="19">
        <v>2.9415281788406269E-3</v>
      </c>
      <c r="M139" s="19">
        <v>2.5867780696290717E-3</v>
      </c>
      <c r="N139" s="19">
        <v>4.9998641157897308E-3</v>
      </c>
      <c r="O139" s="19">
        <v>4.1639882815464081E-3</v>
      </c>
      <c r="P139" s="19">
        <v>3.1499069199535656E-2</v>
      </c>
      <c r="Q139" s="19">
        <v>8.6360919728228392E-4</v>
      </c>
      <c r="R139" s="19">
        <v>5.9762152085141918E-4</v>
      </c>
      <c r="S139" s="19">
        <v>1.2112383996323217E-3</v>
      </c>
      <c r="T139" s="19">
        <v>1.0631333979894545E-3</v>
      </c>
      <c r="U139" s="19">
        <v>2.8490251745058815E-4</v>
      </c>
      <c r="V139" s="19">
        <v>1.7587225001463929E-4</v>
      </c>
      <c r="W139" s="19">
        <v>5.140494473627375E-4</v>
      </c>
      <c r="X139" s="19">
        <v>1.9405645742529296E-3</v>
      </c>
      <c r="Y139" s="19">
        <v>4.7498691991398733E-3</v>
      </c>
      <c r="Z139" s="19">
        <v>3.9339178667118953E-3</v>
      </c>
      <c r="AA139" s="19">
        <v>7.3894495771546333E-3</v>
      </c>
      <c r="AB139" s="19">
        <v>1.4152358731754444E-3</v>
      </c>
      <c r="AC139" s="19">
        <v>2.4139463821018222E-2</v>
      </c>
      <c r="AD139" s="19">
        <v>2.2517242541020468E-3</v>
      </c>
      <c r="AE139" s="19">
        <v>2.9604999387267523E-3</v>
      </c>
      <c r="AF139" s="19">
        <v>3.5796624508244025E-3</v>
      </c>
      <c r="AG139" s="19">
        <v>4.5622054188886093E-3</v>
      </c>
      <c r="AH139" s="19">
        <v>3.3678082707634025E-3</v>
      </c>
      <c r="AI139" s="19">
        <v>1.7546072125367072E-3</v>
      </c>
      <c r="AJ139" s="19">
        <v>5.2834229061887129E-3</v>
      </c>
      <c r="AK139" s="19">
        <v>4.4043664215875503E-3</v>
      </c>
      <c r="AL139" s="19">
        <v>0</v>
      </c>
      <c r="AM139" s="19">
        <v>0</v>
      </c>
      <c r="AN139" s="19">
        <v>0</v>
      </c>
      <c r="AO139" s="19">
        <v>0</v>
      </c>
      <c r="AP139" s="19">
        <v>2.8164296873618187E-2</v>
      </c>
      <c r="AQ139" s="19">
        <v>8.3802829894172051E-2</v>
      </c>
    </row>
    <row r="140" spans="3:43" hidden="1" outlineLevel="1" x14ac:dyDescent="0.15">
      <c r="C140" s="15" t="s">
        <v>150</v>
      </c>
      <c r="D140" s="19">
        <v>3.3907182128452527E-3</v>
      </c>
      <c r="E140" s="19">
        <v>2.1368586108607116E-3</v>
      </c>
      <c r="F140" s="19">
        <v>2.6743934110959608E-3</v>
      </c>
      <c r="G140" s="19">
        <v>1.9084802001612348E-3</v>
      </c>
      <c r="H140" s="19">
        <v>5.3841388673970172E-3</v>
      </c>
      <c r="I140" s="19">
        <v>2.9094216896202005E-3</v>
      </c>
      <c r="J140" s="19">
        <v>5.0286564960709303E-3</v>
      </c>
      <c r="K140" s="19">
        <v>2.3814590691761993E-3</v>
      </c>
      <c r="L140" s="19">
        <v>4.3129329463806624E-3</v>
      </c>
      <c r="M140" s="19">
        <v>4.5841049886336744E-3</v>
      </c>
      <c r="N140" s="19">
        <v>1.056286769907978E-2</v>
      </c>
      <c r="O140" s="19">
        <v>6.7016386901170904E-3</v>
      </c>
      <c r="P140" s="19">
        <v>5.1975670881438722E-2</v>
      </c>
      <c r="Q140" s="19">
        <v>0</v>
      </c>
      <c r="R140" s="19">
        <v>0</v>
      </c>
      <c r="S140" s="19">
        <v>0</v>
      </c>
      <c r="T140" s="19">
        <v>0</v>
      </c>
      <c r="U140" s="19">
        <v>0</v>
      </c>
      <c r="V140" s="19">
        <v>0</v>
      </c>
      <c r="W140" s="19">
        <v>0</v>
      </c>
      <c r="X140" s="19">
        <v>0</v>
      </c>
      <c r="Y140" s="19">
        <v>0</v>
      </c>
      <c r="Z140" s="19">
        <v>0</v>
      </c>
      <c r="AA140" s="19">
        <v>0</v>
      </c>
      <c r="AB140" s="19">
        <v>0</v>
      </c>
      <c r="AC140" s="19">
        <v>0</v>
      </c>
      <c r="AD140" s="19">
        <v>4.4527330985755101E-3</v>
      </c>
      <c r="AE140" s="19">
        <v>5.2194364447742843E-3</v>
      </c>
      <c r="AF140" s="19">
        <v>5.5610329400121016E-3</v>
      </c>
      <c r="AG140" s="19">
        <v>7.187796438759806E-3</v>
      </c>
      <c r="AH140" s="19">
        <v>6.455648701678811E-3</v>
      </c>
      <c r="AI140" s="19">
        <v>3.4753230211833266E-3</v>
      </c>
      <c r="AJ140" s="19">
        <v>9.6745035568834691E-3</v>
      </c>
      <c r="AK140" s="19">
        <v>7.2319707966326018E-3</v>
      </c>
      <c r="AL140" s="19">
        <v>0</v>
      </c>
      <c r="AM140" s="19">
        <v>0</v>
      </c>
      <c r="AN140" s="19">
        <v>0</v>
      </c>
      <c r="AO140" s="19">
        <v>0</v>
      </c>
      <c r="AP140" s="19">
        <v>4.9258444998499913E-2</v>
      </c>
      <c r="AQ140" s="19">
        <v>0.10123411587993862</v>
      </c>
    </row>
    <row r="141" spans="3:43" hidden="1" outlineLevel="1" x14ac:dyDescent="0.15">
      <c r="C141" s="15" t="s">
        <v>154</v>
      </c>
      <c r="D141" s="19">
        <v>2.1341679045907189E-3</v>
      </c>
      <c r="E141" s="19">
        <v>1.3533437868784505E-3</v>
      </c>
      <c r="F141" s="19">
        <v>2.0277314950174568E-3</v>
      </c>
      <c r="G141" s="19">
        <v>1.3234567959030277E-3</v>
      </c>
      <c r="H141" s="19">
        <v>3.7071814512580565E-3</v>
      </c>
      <c r="I141" s="19">
        <v>2.0301309524041909E-3</v>
      </c>
      <c r="J141" s="19">
        <v>3.0529130580685946E-3</v>
      </c>
      <c r="K141" s="19">
        <v>1.173836478862048E-3</v>
      </c>
      <c r="L141" s="19">
        <v>2.9415281788406269E-3</v>
      </c>
      <c r="M141" s="19">
        <v>2.5867780696290717E-3</v>
      </c>
      <c r="N141" s="19">
        <v>4.9998641157897308E-3</v>
      </c>
      <c r="O141" s="19">
        <v>4.1639882815464081E-3</v>
      </c>
      <c r="P141" s="19">
        <v>3.1494920568788387E-2</v>
      </c>
      <c r="Q141" s="19">
        <v>0</v>
      </c>
      <c r="R141" s="19">
        <v>0</v>
      </c>
      <c r="S141" s="19">
        <v>0</v>
      </c>
      <c r="T141" s="19">
        <v>0</v>
      </c>
      <c r="U141" s="19">
        <v>0</v>
      </c>
      <c r="V141" s="19">
        <v>0</v>
      </c>
      <c r="W141" s="19">
        <v>0</v>
      </c>
      <c r="X141" s="19">
        <v>0</v>
      </c>
      <c r="Y141" s="19">
        <v>0</v>
      </c>
      <c r="Z141" s="19">
        <v>0</v>
      </c>
      <c r="AA141" s="19">
        <v>0</v>
      </c>
      <c r="AB141" s="19">
        <v>0</v>
      </c>
      <c r="AC141" s="19">
        <v>0</v>
      </c>
      <c r="AD141" s="19">
        <v>2.2517242540993731E-3</v>
      </c>
      <c r="AE141" s="19">
        <v>2.9604999387267514E-3</v>
      </c>
      <c r="AF141" s="19">
        <v>3.5796624508244034E-3</v>
      </c>
      <c r="AG141" s="19">
        <v>4.5622054188886102E-3</v>
      </c>
      <c r="AH141" s="19">
        <v>3.3678082707634021E-3</v>
      </c>
      <c r="AI141" s="19">
        <v>1.7213731950000935E-3</v>
      </c>
      <c r="AJ141" s="19">
        <v>4.9608254466594467E-3</v>
      </c>
      <c r="AK141" s="19">
        <v>3.8244821169108128E-3</v>
      </c>
      <c r="AL141" s="19">
        <v>0</v>
      </c>
      <c r="AM141" s="19">
        <v>0</v>
      </c>
      <c r="AN141" s="19">
        <v>0</v>
      </c>
      <c r="AO141" s="19">
        <v>0</v>
      </c>
      <c r="AP141" s="19">
        <v>2.7228581091872893E-2</v>
      </c>
      <c r="AQ141" s="19">
        <v>5.872350166066128E-2</v>
      </c>
    </row>
    <row r="142" spans="3:43" hidden="1" outlineLevel="1" x14ac:dyDescent="0.15">
      <c r="C142" s="15" t="s">
        <v>156</v>
      </c>
      <c r="D142" s="19">
        <v>0</v>
      </c>
      <c r="E142" s="19">
        <v>0</v>
      </c>
      <c r="F142" s="19">
        <v>0</v>
      </c>
      <c r="G142" s="19">
        <v>0</v>
      </c>
      <c r="H142" s="19">
        <v>0</v>
      </c>
      <c r="I142" s="19">
        <v>0</v>
      </c>
      <c r="J142" s="19">
        <v>0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19">
        <v>0</v>
      </c>
      <c r="V142" s="19">
        <v>0</v>
      </c>
      <c r="W142" s="19">
        <v>0</v>
      </c>
      <c r="X142" s="19">
        <v>0</v>
      </c>
      <c r="Y142" s="19">
        <v>0</v>
      </c>
      <c r="Z142" s="19">
        <v>0</v>
      </c>
      <c r="AA142" s="19">
        <v>0</v>
      </c>
      <c r="AB142" s="19">
        <v>0</v>
      </c>
      <c r="AC142" s="19">
        <v>0</v>
      </c>
      <c r="AD142" s="19">
        <v>0</v>
      </c>
      <c r="AE142" s="19">
        <v>0</v>
      </c>
      <c r="AF142" s="19">
        <v>0</v>
      </c>
      <c r="AG142" s="19">
        <v>0</v>
      </c>
      <c r="AH142" s="19">
        <v>0</v>
      </c>
      <c r="AI142" s="19">
        <v>0</v>
      </c>
      <c r="AJ142" s="19">
        <v>0</v>
      </c>
      <c r="AK142" s="19">
        <v>0</v>
      </c>
      <c r="AL142" s="19">
        <v>5.9710651692411786E-3</v>
      </c>
      <c r="AM142" s="19">
        <v>4.2766548151274399E-3</v>
      </c>
      <c r="AN142" s="19">
        <v>4.2962401581381577E-3</v>
      </c>
      <c r="AO142" s="19">
        <v>4.2427158994045007E-3</v>
      </c>
      <c r="AP142" s="19">
        <v>1.8786676041911275E-2</v>
      </c>
      <c r="AQ142" s="19">
        <v>1.8786676041911275E-2</v>
      </c>
    </row>
    <row r="143" spans="3:43" hidden="1" outlineLevel="1" x14ac:dyDescent="0.15">
      <c r="C143" s="15" t="s">
        <v>152</v>
      </c>
      <c r="D143" s="19">
        <v>0</v>
      </c>
      <c r="E143" s="19">
        <v>0</v>
      </c>
      <c r="F143" s="19">
        <v>0</v>
      </c>
      <c r="G143" s="19">
        <v>0</v>
      </c>
      <c r="H143" s="19">
        <v>0</v>
      </c>
      <c r="I143" s="19">
        <v>0</v>
      </c>
      <c r="J143" s="19">
        <v>0</v>
      </c>
      <c r="K143" s="19">
        <v>0</v>
      </c>
      <c r="L143" s="19">
        <v>0</v>
      </c>
      <c r="M143" s="19">
        <v>0</v>
      </c>
      <c r="N143" s="19">
        <v>0</v>
      </c>
      <c r="O143" s="19">
        <v>0</v>
      </c>
      <c r="P143" s="19">
        <v>0</v>
      </c>
      <c r="Q143" s="19">
        <v>0</v>
      </c>
      <c r="R143" s="19">
        <v>0</v>
      </c>
      <c r="S143" s="19">
        <v>0</v>
      </c>
      <c r="T143" s="19">
        <v>0</v>
      </c>
      <c r="U143" s="19">
        <v>0</v>
      </c>
      <c r="V143" s="19">
        <v>0</v>
      </c>
      <c r="W143" s="19">
        <v>0</v>
      </c>
      <c r="X143" s="19">
        <v>0</v>
      </c>
      <c r="Y143" s="19">
        <v>0</v>
      </c>
      <c r="Z143" s="19">
        <v>0</v>
      </c>
      <c r="AA143" s="19">
        <v>0</v>
      </c>
      <c r="AB143" s="19">
        <v>0</v>
      </c>
      <c r="AC143" s="19">
        <v>0</v>
      </c>
      <c r="AD143" s="19">
        <v>0</v>
      </c>
      <c r="AE143" s="19">
        <v>0</v>
      </c>
      <c r="AF143" s="19">
        <v>0</v>
      </c>
      <c r="AG143" s="19">
        <v>0</v>
      </c>
      <c r="AH143" s="19">
        <v>0</v>
      </c>
      <c r="AI143" s="19">
        <v>0</v>
      </c>
      <c r="AJ143" s="19">
        <v>0</v>
      </c>
      <c r="AK143" s="19">
        <v>0</v>
      </c>
      <c r="AL143" s="19">
        <v>1.1743467540151837E-2</v>
      </c>
      <c r="AM143" s="19">
        <v>9.3409507159752086E-3</v>
      </c>
      <c r="AN143" s="19">
        <v>9.3409507159752086E-3</v>
      </c>
      <c r="AO143" s="19">
        <v>9.3409507159752086E-3</v>
      </c>
      <c r="AP143" s="19">
        <v>3.9766319688077464E-2</v>
      </c>
      <c r="AQ143" s="19">
        <v>3.9766319688077464E-2</v>
      </c>
    </row>
    <row r="144" spans="3:43" hidden="1" outlineLevel="1" x14ac:dyDescent="0.15">
      <c r="C144" s="15" t="s">
        <v>134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0</v>
      </c>
      <c r="AH144" s="19">
        <v>0</v>
      </c>
      <c r="AI144" s="19">
        <v>0</v>
      </c>
      <c r="AJ144" s="19">
        <v>0</v>
      </c>
      <c r="AK144" s="19">
        <v>0</v>
      </c>
      <c r="AL144" s="19">
        <v>7.4621153986625917E-3</v>
      </c>
      <c r="AM144" s="19">
        <v>7.1450664056880112E-3</v>
      </c>
      <c r="AN144" s="19">
        <v>7.1272523757402893E-3</v>
      </c>
      <c r="AO144" s="19">
        <v>7.1357323405956226E-3</v>
      </c>
      <c r="AP144" s="19">
        <v>2.8870166520686517E-2</v>
      </c>
      <c r="AQ144" s="19">
        <v>2.8870166520686517E-2</v>
      </c>
    </row>
    <row r="145" spans="3:43" hidden="1" outlineLevel="1" x14ac:dyDescent="0.15">
      <c r="C145" s="15" t="s">
        <v>133</v>
      </c>
      <c r="D145" s="19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19">
        <v>0</v>
      </c>
      <c r="V145" s="19">
        <v>0</v>
      </c>
      <c r="W145" s="19">
        <v>0</v>
      </c>
      <c r="X145" s="19">
        <v>0</v>
      </c>
      <c r="Y145" s="19">
        <v>0</v>
      </c>
      <c r="Z145" s="19">
        <v>0</v>
      </c>
      <c r="AA145" s="19">
        <v>0</v>
      </c>
      <c r="AB145" s="19">
        <v>0</v>
      </c>
      <c r="AC145" s="19">
        <v>0</v>
      </c>
      <c r="AD145" s="19">
        <v>0</v>
      </c>
      <c r="AE145" s="19">
        <v>0</v>
      </c>
      <c r="AF145" s="19">
        <v>0</v>
      </c>
      <c r="AG145" s="19">
        <v>0</v>
      </c>
      <c r="AH145" s="19">
        <v>0</v>
      </c>
      <c r="AI145" s="19">
        <v>0</v>
      </c>
      <c r="AJ145" s="19">
        <v>0</v>
      </c>
      <c r="AK145" s="19">
        <v>0</v>
      </c>
      <c r="AL145" s="19">
        <v>1.2727624015845908E-2</v>
      </c>
      <c r="AM145" s="19">
        <v>1.0209324076881745E-2</v>
      </c>
      <c r="AN145" s="19">
        <v>1.0209324076881745E-2</v>
      </c>
      <c r="AO145" s="19">
        <v>1.0209324076881745E-2</v>
      </c>
      <c r="AP145" s="19">
        <v>4.3355596246491136E-2</v>
      </c>
      <c r="AQ145" s="19">
        <v>4.3355596246491136E-2</v>
      </c>
    </row>
    <row r="146" spans="3:43" hidden="1" outlineLevel="1" x14ac:dyDescent="0.15">
      <c r="C146" s="15" t="s">
        <v>140</v>
      </c>
      <c r="D146" s="19">
        <v>2.9612740961464601E-2</v>
      </c>
      <c r="E146" s="19">
        <v>2.5664375496902612E-2</v>
      </c>
      <c r="F146" s="19">
        <v>2.7638558229533615E-2</v>
      </c>
      <c r="G146" s="19">
        <v>2.9612740961464601E-2</v>
      </c>
      <c r="H146" s="19">
        <v>1.9741827307409733E-2</v>
      </c>
      <c r="I146" s="19">
        <v>2.369019276497162E-2</v>
      </c>
      <c r="J146" s="19">
        <v>3.1586923686395492E-2</v>
      </c>
      <c r="K146" s="19">
        <v>3.553528915095748E-2</v>
      </c>
      <c r="L146" s="19">
        <v>3.9483654607819357E-2</v>
      </c>
      <c r="M146" s="19">
        <v>4.3432020072381353E-2</v>
      </c>
      <c r="N146" s="19">
        <v>5.3302933726436227E-2</v>
      </c>
      <c r="O146" s="19">
        <v>6.0704939741479294E-2</v>
      </c>
      <c r="P146" s="19">
        <v>0.42000619670721595</v>
      </c>
      <c r="Q146" s="19">
        <v>0</v>
      </c>
      <c r="R146" s="19">
        <v>0</v>
      </c>
      <c r="S146" s="19">
        <v>0</v>
      </c>
      <c r="T146" s="19">
        <v>0</v>
      </c>
      <c r="U146" s="19">
        <v>0</v>
      </c>
      <c r="V146" s="19">
        <v>0</v>
      </c>
      <c r="W146" s="19">
        <v>0</v>
      </c>
      <c r="X146" s="19">
        <v>0</v>
      </c>
      <c r="Y146" s="19">
        <v>0</v>
      </c>
      <c r="Z146" s="19">
        <v>0</v>
      </c>
      <c r="AA146" s="19">
        <v>0</v>
      </c>
      <c r="AB146" s="19">
        <v>0</v>
      </c>
      <c r="AC146" s="19">
        <v>0</v>
      </c>
      <c r="AD146" s="19">
        <v>3.396307361339522E-2</v>
      </c>
      <c r="AE146" s="19">
        <v>2.9717689411720816E-2</v>
      </c>
      <c r="AF146" s="19">
        <v>4.2453842016744021E-2</v>
      </c>
      <c r="AG146" s="19">
        <v>5.9435378823441631E-2</v>
      </c>
      <c r="AH146" s="19">
        <v>4.2453842016744021E-2</v>
      </c>
      <c r="AI146" s="19">
        <v>6.792614722679044E-2</v>
      </c>
      <c r="AJ146" s="19">
        <v>6.5681444991789822E-2</v>
      </c>
      <c r="AK146" s="19">
        <v>6.5681444991789822E-2</v>
      </c>
      <c r="AL146" s="19">
        <v>7.3891625615763554E-2</v>
      </c>
      <c r="AM146" s="19">
        <v>9.8522167487684734E-2</v>
      </c>
      <c r="AN146" s="19">
        <v>0.11494252873563218</v>
      </c>
      <c r="AO146" s="19">
        <v>0.1354679802955665</v>
      </c>
      <c r="AP146" s="19">
        <v>0.83013716522706282</v>
      </c>
      <c r="AQ146" s="19">
        <v>1.250143361934279</v>
      </c>
    </row>
    <row r="147" spans="3:43" hidden="1" outlineLevel="1" x14ac:dyDescent="0.15">
      <c r="C147" s="15" t="s">
        <v>142</v>
      </c>
      <c r="D147" s="19">
        <v>1.6037475969863744E-2</v>
      </c>
      <c r="E147" s="19">
        <v>1.3899145838931929E-2</v>
      </c>
      <c r="F147" s="19">
        <v>1.4968310904505918E-2</v>
      </c>
      <c r="G147" s="19">
        <v>1.6037475969863744E-2</v>
      </c>
      <c r="H147" s="19">
        <v>1.0691650646503962E-2</v>
      </c>
      <c r="I147" s="19">
        <v>1.2829980773574102E-2</v>
      </c>
      <c r="J147" s="19">
        <v>1.7106641031360035E-2</v>
      </c>
      <c r="K147" s="19">
        <v>1.9244971162292131E-2</v>
      </c>
      <c r="L147" s="19">
        <v>2.1383301289145968E-2</v>
      </c>
      <c r="M147" s="19">
        <v>2.3521631420078064E-2</v>
      </c>
      <c r="N147" s="19">
        <v>2.8867456743437846E-2</v>
      </c>
      <c r="O147" s="19">
        <v>3.2876187098782296E-2</v>
      </c>
      <c r="P147" s="19">
        <v>0.22746422884833975</v>
      </c>
      <c r="Q147" s="19">
        <v>0</v>
      </c>
      <c r="R147" s="19">
        <v>0</v>
      </c>
      <c r="S147" s="19">
        <v>0</v>
      </c>
      <c r="T147" s="19">
        <v>0</v>
      </c>
      <c r="U147" s="19">
        <v>0</v>
      </c>
      <c r="V147" s="19">
        <v>0</v>
      </c>
      <c r="W147" s="19">
        <v>0</v>
      </c>
      <c r="X147" s="19">
        <v>0</v>
      </c>
      <c r="Y147" s="19">
        <v>0</v>
      </c>
      <c r="Z147" s="19">
        <v>0</v>
      </c>
      <c r="AA147" s="19">
        <v>0</v>
      </c>
      <c r="AB147" s="19">
        <v>0</v>
      </c>
      <c r="AC147" s="19">
        <v>0</v>
      </c>
      <c r="AD147" s="19">
        <v>1.4106324071661444E-2</v>
      </c>
      <c r="AE147" s="19">
        <v>1.2343033562703764E-2</v>
      </c>
      <c r="AF147" s="19">
        <v>1.7632905089576805E-2</v>
      </c>
      <c r="AG147" s="19">
        <v>2.4686067125407527E-2</v>
      </c>
      <c r="AH147" s="19">
        <v>1.7632905089576805E-2</v>
      </c>
      <c r="AI147" s="19">
        <v>2.8212648143322888E-2</v>
      </c>
      <c r="AJ147" s="19">
        <v>2.7280326836607801E-2</v>
      </c>
      <c r="AK147" s="19">
        <v>2.7280326836607801E-2</v>
      </c>
      <c r="AL147" s="19">
        <v>3.0690367691183777E-2</v>
      </c>
      <c r="AM147" s="19">
        <v>4.09204902549117E-2</v>
      </c>
      <c r="AN147" s="19">
        <v>4.7740571964063644E-2</v>
      </c>
      <c r="AO147" s="19">
        <v>5.6265674100503614E-2</v>
      </c>
      <c r="AP147" s="19">
        <v>0.34479164076612756</v>
      </c>
      <c r="AQ147" s="19">
        <v>0.57225586961446739</v>
      </c>
    </row>
    <row r="148" spans="3:43" hidden="1" outlineLevel="1" x14ac:dyDescent="0.15">
      <c r="C148" s="15" t="s">
        <v>146</v>
      </c>
      <c r="D148" s="19">
        <v>2.8411635676148451E-2</v>
      </c>
      <c r="E148" s="19">
        <v>2.462341758319074E-2</v>
      </c>
      <c r="F148" s="19">
        <v>2.651752662967621E-2</v>
      </c>
      <c r="G148" s="19">
        <v>2.8411635676148378E-2</v>
      </c>
      <c r="H148" s="19">
        <v>1.8941090450761384E-2</v>
      </c>
      <c r="I148" s="19">
        <v>2.2729308536718638E-2</v>
      </c>
      <c r="J148" s="19">
        <v>3.0305744715620656E-2</v>
      </c>
      <c r="K148" s="19">
        <v>3.4093962808578016E-2</v>
      </c>
      <c r="L148" s="19">
        <v>3.7882180894521972E-2</v>
      </c>
      <c r="M148" s="19">
        <v>4.1670398987480033E-2</v>
      </c>
      <c r="N148" s="19">
        <v>5.1140944212867023E-2</v>
      </c>
      <c r="O148" s="19">
        <v>5.824272173675004E-2</v>
      </c>
      <c r="P148" s="19">
        <v>0.40297056790846159</v>
      </c>
      <c r="Q148" s="19">
        <v>0</v>
      </c>
      <c r="R148" s="19">
        <v>0</v>
      </c>
      <c r="S148" s="19">
        <v>0</v>
      </c>
      <c r="T148" s="19">
        <v>0</v>
      </c>
      <c r="U148" s="19">
        <v>0</v>
      </c>
      <c r="V148" s="19">
        <v>0</v>
      </c>
      <c r="W148" s="19">
        <v>0</v>
      </c>
      <c r="X148" s="19">
        <v>0</v>
      </c>
      <c r="Y148" s="19">
        <v>0</v>
      </c>
      <c r="Z148" s="19">
        <v>0</v>
      </c>
      <c r="AA148" s="19">
        <v>0</v>
      </c>
      <c r="AB148" s="19">
        <v>0</v>
      </c>
      <c r="AC148" s="19">
        <v>0</v>
      </c>
      <c r="AD148" s="19">
        <v>3.396307361339522E-2</v>
      </c>
      <c r="AE148" s="19">
        <v>2.9717689411720816E-2</v>
      </c>
      <c r="AF148" s="19">
        <v>4.2453842016744021E-2</v>
      </c>
      <c r="AG148" s="19">
        <v>5.9435378823441631E-2</v>
      </c>
      <c r="AH148" s="19">
        <v>4.2453842016744021E-2</v>
      </c>
      <c r="AI148" s="19">
        <v>6.792614722679044E-2</v>
      </c>
      <c r="AJ148" s="19">
        <v>6.5681444991789822E-2</v>
      </c>
      <c r="AK148" s="19">
        <v>6.5681444991789822E-2</v>
      </c>
      <c r="AL148" s="19">
        <v>7.3891625615763554E-2</v>
      </c>
      <c r="AM148" s="19">
        <v>9.8522167487684734E-2</v>
      </c>
      <c r="AN148" s="19">
        <v>0.11494252873563218</v>
      </c>
      <c r="AO148" s="19">
        <v>0.1354679802955665</v>
      </c>
      <c r="AP148" s="19">
        <v>0.83013716522706282</v>
      </c>
      <c r="AQ148" s="19">
        <v>1.2331077331355245</v>
      </c>
    </row>
    <row r="149" spans="3:43" hidden="1" outlineLevel="1" x14ac:dyDescent="0.15">
      <c r="C149" s="15" t="s">
        <v>148</v>
      </c>
      <c r="D149" s="19">
        <v>1.5666512083131412E-2</v>
      </c>
      <c r="E149" s="19">
        <v>1.357764380383459E-2</v>
      </c>
      <c r="F149" s="19">
        <v>1.4622077943485098E-2</v>
      </c>
      <c r="G149" s="19">
        <v>1.5666512083131412E-2</v>
      </c>
      <c r="H149" s="19">
        <v>1.044434138875285E-2</v>
      </c>
      <c r="I149" s="19">
        <v>1.2533209664187998E-2</v>
      </c>
      <c r="J149" s="19">
        <v>1.6710946218916535E-2</v>
      </c>
      <c r="K149" s="19">
        <v>1.8799814498213219E-2</v>
      </c>
      <c r="L149" s="19">
        <v>2.0888682773644446E-2</v>
      </c>
      <c r="M149" s="19">
        <v>2.2977551052941129E-2</v>
      </c>
      <c r="N149" s="19">
        <v>2.8199721747319828E-2</v>
      </c>
      <c r="O149" s="19">
        <v>3.2115725903429294E-2</v>
      </c>
      <c r="P149" s="19">
        <v>0.22220273916098782</v>
      </c>
      <c r="Q149" s="19">
        <v>0</v>
      </c>
      <c r="R149" s="19">
        <v>0</v>
      </c>
      <c r="S149" s="19">
        <v>0</v>
      </c>
      <c r="T149" s="19">
        <v>0</v>
      </c>
      <c r="U149" s="19">
        <v>0</v>
      </c>
      <c r="V149" s="19">
        <v>0</v>
      </c>
      <c r="W149" s="19">
        <v>0</v>
      </c>
      <c r="X149" s="19">
        <v>0</v>
      </c>
      <c r="Y149" s="19">
        <v>0</v>
      </c>
      <c r="Z149" s="19">
        <v>0</v>
      </c>
      <c r="AA149" s="19">
        <v>0</v>
      </c>
      <c r="AB149" s="19">
        <v>0</v>
      </c>
      <c r="AC149" s="19">
        <v>0</v>
      </c>
      <c r="AD149" s="19">
        <v>1.1313611691422618E-2</v>
      </c>
      <c r="AE149" s="19">
        <v>9.8994102299947914E-3</v>
      </c>
      <c r="AF149" s="19">
        <v>1.4142014614278274E-2</v>
      </c>
      <c r="AG149" s="19">
        <v>1.9798820459989583E-2</v>
      </c>
      <c r="AH149" s="19">
        <v>1.4142014614278274E-2</v>
      </c>
      <c r="AI149" s="19">
        <v>2.2627223382845237E-2</v>
      </c>
      <c r="AJ149" s="19">
        <v>2.1879479237578912E-2</v>
      </c>
      <c r="AK149" s="19">
        <v>2.1879479237578912E-2</v>
      </c>
      <c r="AL149" s="19">
        <v>2.4614414142276272E-2</v>
      </c>
      <c r="AM149" s="19">
        <v>3.2819218856368369E-2</v>
      </c>
      <c r="AN149" s="19">
        <v>3.8289088665763096E-2</v>
      </c>
      <c r="AO149" s="19">
        <v>4.51264259275065E-2</v>
      </c>
      <c r="AP149" s="19">
        <v>0.27653120105988083</v>
      </c>
      <c r="AQ149" s="19">
        <v>0.49873394022086864</v>
      </c>
    </row>
    <row r="150" spans="3:43" hidden="1" outlineLevel="1" x14ac:dyDescent="0.15">
      <c r="C150" s="7" t="s">
        <v>45</v>
      </c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</row>
    <row r="151" spans="3:43" hidden="1" outlineLevel="1" x14ac:dyDescent="0.15">
      <c r="C151" s="15" t="s">
        <v>131</v>
      </c>
      <c r="D151" s="19">
        <v>4.9760030484461693</v>
      </c>
      <c r="E151" s="19">
        <v>1.4791393612607266</v>
      </c>
      <c r="F151" s="19">
        <v>2.0521880096814713</v>
      </c>
      <c r="G151" s="19">
        <v>1.718550834350095</v>
      </c>
      <c r="H151" s="19">
        <v>1.4850891292814721</v>
      </c>
      <c r="I151" s="19">
        <v>1.6111040410949951</v>
      </c>
      <c r="J151" s="19">
        <v>2.6649456860275458</v>
      </c>
      <c r="K151" s="19">
        <v>1.501090402029845</v>
      </c>
      <c r="L151" s="19">
        <v>2.4562040112662751</v>
      </c>
      <c r="M151" s="19">
        <v>1.3970416762856341</v>
      </c>
      <c r="N151" s="19">
        <v>1.6461546761230981</v>
      </c>
      <c r="O151" s="19">
        <v>5.2539761874700588</v>
      </c>
      <c r="P151" s="19">
        <v>28.241487063317386</v>
      </c>
      <c r="Q151" s="19">
        <v>1.61457093168563</v>
      </c>
      <c r="R151" s="19">
        <v>1.0637986982633021</v>
      </c>
      <c r="S151" s="19">
        <v>7.2604993008206913</v>
      </c>
      <c r="T151" s="19">
        <v>0.88156004251574782</v>
      </c>
      <c r="U151" s="19">
        <v>1.7080721096448257</v>
      </c>
      <c r="V151" s="19">
        <v>0.84675750554801843</v>
      </c>
      <c r="W151" s="19">
        <v>0.77681935346104813</v>
      </c>
      <c r="X151" s="19">
        <v>1.5455192981995618</v>
      </c>
      <c r="Y151" s="19">
        <v>1.2545834418698676</v>
      </c>
      <c r="Z151" s="19">
        <v>1.1784641979679378</v>
      </c>
      <c r="AA151" s="19">
        <v>1.3915436403316903</v>
      </c>
      <c r="AB151" s="19">
        <v>5.0920291053321565</v>
      </c>
      <c r="AC151" s="19">
        <v>24.614217625640475</v>
      </c>
      <c r="AD151" s="19">
        <v>6.1725582922850979</v>
      </c>
      <c r="AE151" s="19">
        <v>1.9062112942566074</v>
      </c>
      <c r="AF151" s="19">
        <v>1.788121420431827</v>
      </c>
      <c r="AG151" s="19">
        <v>2.5242207005698143</v>
      </c>
      <c r="AH151" s="19">
        <v>1.4559295366520473</v>
      </c>
      <c r="AI151" s="19">
        <v>3.1766241803066246</v>
      </c>
      <c r="AJ151" s="19">
        <v>1.3390585879751356</v>
      </c>
      <c r="AK151" s="19">
        <v>1.5140867277785179</v>
      </c>
      <c r="AL151" s="19">
        <v>0</v>
      </c>
      <c r="AM151" s="19">
        <v>0</v>
      </c>
      <c r="AN151" s="19">
        <v>0</v>
      </c>
      <c r="AO151" s="19">
        <v>0</v>
      </c>
      <c r="AP151" s="19">
        <v>19.876810740255671</v>
      </c>
      <c r="AQ151" s="19">
        <v>72.732515429213549</v>
      </c>
    </row>
    <row r="152" spans="3:43" hidden="1" outlineLevel="1" x14ac:dyDescent="0.15">
      <c r="C152" s="15" t="s">
        <v>132</v>
      </c>
      <c r="D152" s="19">
        <v>0.61593822354139804</v>
      </c>
      <c r="E152" s="19">
        <v>0.30960887463693909</v>
      </c>
      <c r="F152" s="19">
        <v>0.36516866799123743</v>
      </c>
      <c r="G152" s="19">
        <v>0.35138085324459051</v>
      </c>
      <c r="H152" s="19">
        <v>0.55235327529295453</v>
      </c>
      <c r="I152" s="19">
        <v>0.46579704559621149</v>
      </c>
      <c r="J152" s="19">
        <v>0.72357967041973703</v>
      </c>
      <c r="K152" s="19">
        <v>0.53214376255325901</v>
      </c>
      <c r="L152" s="19">
        <v>0.95258281004088752</v>
      </c>
      <c r="M152" s="19">
        <v>0.31570680890789798</v>
      </c>
      <c r="N152" s="19">
        <v>0.57952638086733776</v>
      </c>
      <c r="O152" s="19">
        <v>1.9013505807124007</v>
      </c>
      <c r="P152" s="19">
        <v>7.6651369538048506</v>
      </c>
      <c r="Q152" s="19">
        <v>0.33990938629788015</v>
      </c>
      <c r="R152" s="19">
        <v>0.33808843761296031</v>
      </c>
      <c r="S152" s="19">
        <v>0.81254698579812012</v>
      </c>
      <c r="T152" s="19">
        <v>0.23949631490747245</v>
      </c>
      <c r="U152" s="19">
        <v>0.58263081398214256</v>
      </c>
      <c r="V152" s="19">
        <v>0.2647417000456152</v>
      </c>
      <c r="W152" s="19">
        <v>0.23214971223303285</v>
      </c>
      <c r="X152" s="19">
        <v>0.47126565470028431</v>
      </c>
      <c r="Y152" s="19">
        <v>0.20197139938467443</v>
      </c>
      <c r="Z152" s="19">
        <v>0.26384263773937972</v>
      </c>
      <c r="AA152" s="19">
        <v>0.41417591559780004</v>
      </c>
      <c r="AB152" s="19">
        <v>0.95335679827480424</v>
      </c>
      <c r="AC152" s="19">
        <v>5.1141757565741663</v>
      </c>
      <c r="AD152" s="19">
        <v>0.99091271891902477</v>
      </c>
      <c r="AE152" s="19">
        <v>0.50676015457000712</v>
      </c>
      <c r="AF152" s="19">
        <v>0.47845461879188078</v>
      </c>
      <c r="AG152" s="19">
        <v>0.53043279687751199</v>
      </c>
      <c r="AH152" s="19">
        <v>0.5279320027715616</v>
      </c>
      <c r="AI152" s="19">
        <v>0.61342501133732974</v>
      </c>
      <c r="AJ152" s="19">
        <v>0.44935177385846009</v>
      </c>
      <c r="AK152" s="19">
        <v>0.5616977351651451</v>
      </c>
      <c r="AL152" s="19">
        <v>0</v>
      </c>
      <c r="AM152" s="19">
        <v>0</v>
      </c>
      <c r="AN152" s="19">
        <v>0</v>
      </c>
      <c r="AO152" s="19">
        <v>0</v>
      </c>
      <c r="AP152" s="19">
        <v>4.6589668122909211</v>
      </c>
      <c r="AQ152" s="19">
        <v>17.438279522669937</v>
      </c>
    </row>
    <row r="153" spans="3:43" hidden="1" outlineLevel="1" x14ac:dyDescent="0.15">
      <c r="C153" s="15" t="s">
        <v>150</v>
      </c>
      <c r="D153" s="19">
        <v>0.2631865094898857</v>
      </c>
      <c r="E153" s="19">
        <v>0.17278068898456816</v>
      </c>
      <c r="F153" s="19">
        <v>0.26203541251799378</v>
      </c>
      <c r="G153" s="19">
        <v>0.18199941518408258</v>
      </c>
      <c r="H153" s="19">
        <v>0.22156073534071222</v>
      </c>
      <c r="I153" s="19">
        <v>0.12343962344971493</v>
      </c>
      <c r="J153" s="19">
        <v>0.16277221173033249</v>
      </c>
      <c r="K153" s="19">
        <v>0.22992034406130221</v>
      </c>
      <c r="L153" s="19">
        <v>0.26639128027902859</v>
      </c>
      <c r="M153" s="19">
        <v>0.21896459888831055</v>
      </c>
      <c r="N153" s="19">
        <v>0.23019997938865674</v>
      </c>
      <c r="O153" s="19">
        <v>0.73054891050004223</v>
      </c>
      <c r="P153" s="19">
        <v>3.0637997098146301</v>
      </c>
      <c r="Q153" s="19">
        <v>0.1394170234167629</v>
      </c>
      <c r="R153" s="19">
        <v>0.22344508610695421</v>
      </c>
      <c r="S153" s="19">
        <v>0.28729569609458505</v>
      </c>
      <c r="T153" s="19">
        <v>0.161856857232266</v>
      </c>
      <c r="U153" s="19">
        <v>0.35514507100921511</v>
      </c>
      <c r="V153" s="19">
        <v>0.15679438068356782</v>
      </c>
      <c r="W153" s="19">
        <v>0.16838110997457476</v>
      </c>
      <c r="X153" s="19">
        <v>0.29750071770466269</v>
      </c>
      <c r="Y153" s="19">
        <v>0.219521736051251</v>
      </c>
      <c r="Z153" s="19">
        <v>0.16015848314782008</v>
      </c>
      <c r="AA153" s="19">
        <v>0.1920914318707265</v>
      </c>
      <c r="AB153" s="19">
        <v>0.47229551003352066</v>
      </c>
      <c r="AC153" s="19">
        <v>2.8339031033259068</v>
      </c>
      <c r="AD153" s="19">
        <v>0.33341231038087571</v>
      </c>
      <c r="AE153" s="19">
        <v>0.41385682349114822</v>
      </c>
      <c r="AF153" s="19">
        <v>0.43316399407535833</v>
      </c>
      <c r="AG153" s="19">
        <v>0.30923918892882118</v>
      </c>
      <c r="AH153" s="19">
        <v>0.4090222055128383</v>
      </c>
      <c r="AI153" s="19">
        <v>0.32401931007426538</v>
      </c>
      <c r="AJ153" s="19">
        <v>0.32230187032328106</v>
      </c>
      <c r="AK153" s="19">
        <v>0.37847878491549219</v>
      </c>
      <c r="AL153" s="19">
        <v>0</v>
      </c>
      <c r="AM153" s="19">
        <v>0</v>
      </c>
      <c r="AN153" s="19">
        <v>0</v>
      </c>
      <c r="AO153" s="19">
        <v>0</v>
      </c>
      <c r="AP153" s="19">
        <v>2.9234944877020803</v>
      </c>
      <c r="AQ153" s="19">
        <v>8.8211973008426163</v>
      </c>
    </row>
    <row r="154" spans="3:43" hidden="1" outlineLevel="1" x14ac:dyDescent="0.15">
      <c r="C154" s="15" t="s">
        <v>154</v>
      </c>
      <c r="D154" s="19">
        <v>0.13070203119435328</v>
      </c>
      <c r="E154" s="19">
        <v>5.8070172687997121E-2</v>
      </c>
      <c r="F154" s="19">
        <v>9.4258931806027652E-2</v>
      </c>
      <c r="G154" s="19">
        <v>6.0104816603553511E-2</v>
      </c>
      <c r="H154" s="19">
        <v>8.6642326918961066E-2</v>
      </c>
      <c r="I154" s="19">
        <v>5.0615097094820712E-2</v>
      </c>
      <c r="J154" s="19">
        <v>2.8346030541430315E-2</v>
      </c>
      <c r="K154" s="19">
        <v>9.709561623801348E-2</v>
      </c>
      <c r="L154" s="19">
        <v>0.12718248789909981</v>
      </c>
      <c r="M154" s="19">
        <v>6.0185329060342525E-2</v>
      </c>
      <c r="N154" s="19">
        <v>7.1904148770900136E-2</v>
      </c>
      <c r="O154" s="19">
        <v>0.40863260663261519</v>
      </c>
      <c r="P154" s="19">
        <v>1.2737395954481148</v>
      </c>
      <c r="Q154" s="19">
        <v>6.0396273984575359E-2</v>
      </c>
      <c r="R154" s="19">
        <v>8.5892450357310315E-2</v>
      </c>
      <c r="S154" s="19">
        <v>0.1117202491920619</v>
      </c>
      <c r="T154" s="19">
        <v>6.4114124783367324E-2</v>
      </c>
      <c r="U154" s="19">
        <v>0.17596631241951</v>
      </c>
      <c r="V154" s="19">
        <v>7.0240463132211661E-2</v>
      </c>
      <c r="W154" s="19">
        <v>7.7249866200206796E-2</v>
      </c>
      <c r="X154" s="19">
        <v>0.12395416147526447</v>
      </c>
      <c r="Y154" s="19">
        <v>7.3676989008155322E-2</v>
      </c>
      <c r="Z154" s="19">
        <v>6.855698750915841E-2</v>
      </c>
      <c r="AA154" s="19">
        <v>0.10755169654104378</v>
      </c>
      <c r="AB154" s="19">
        <v>0.23812946662720605</v>
      </c>
      <c r="AC154" s="19">
        <v>1.2574490412300714</v>
      </c>
      <c r="AD154" s="19">
        <v>0.11482985974810933</v>
      </c>
      <c r="AE154" s="19">
        <v>0.2051449865999482</v>
      </c>
      <c r="AF154" s="19">
        <v>0.28739078178565985</v>
      </c>
      <c r="AG154" s="19">
        <v>0.23316781358671121</v>
      </c>
      <c r="AH154" s="19">
        <v>0.29794974493884252</v>
      </c>
      <c r="AI154" s="19">
        <v>0.20963386270136444</v>
      </c>
      <c r="AJ154" s="19">
        <v>0.24387974025726328</v>
      </c>
      <c r="AK154" s="19">
        <v>0.22193021092236134</v>
      </c>
      <c r="AL154" s="19">
        <v>0</v>
      </c>
      <c r="AM154" s="19">
        <v>0</v>
      </c>
      <c r="AN154" s="19">
        <v>0</v>
      </c>
      <c r="AO154" s="19">
        <v>0</v>
      </c>
      <c r="AP154" s="19">
        <v>1.8139270005402601</v>
      </c>
      <c r="AQ154" s="19">
        <v>4.3451156372184476</v>
      </c>
    </row>
    <row r="155" spans="3:43" hidden="1" outlineLevel="1" x14ac:dyDescent="0.15">
      <c r="C155" s="15" t="s">
        <v>156</v>
      </c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v>0</v>
      </c>
      <c r="U155" s="19">
        <v>0</v>
      </c>
      <c r="V155" s="19">
        <v>0</v>
      </c>
      <c r="W155" s="19">
        <v>0</v>
      </c>
      <c r="X155" s="19">
        <v>0</v>
      </c>
      <c r="Y155" s="19">
        <v>0</v>
      </c>
      <c r="Z155" s="19">
        <v>0</v>
      </c>
      <c r="AA155" s="19">
        <v>0</v>
      </c>
      <c r="AB155" s="19">
        <v>0</v>
      </c>
      <c r="AC155" s="19">
        <v>0</v>
      </c>
      <c r="AD155" s="19">
        <v>0</v>
      </c>
      <c r="AE155" s="19">
        <v>0</v>
      </c>
      <c r="AF155" s="19">
        <v>0</v>
      </c>
      <c r="AG155" s="19">
        <v>0</v>
      </c>
      <c r="AH155" s="19">
        <v>0</v>
      </c>
      <c r="AI155" s="19">
        <v>0</v>
      </c>
      <c r="AJ155" s="19">
        <v>0</v>
      </c>
      <c r="AK155" s="19">
        <v>0</v>
      </c>
      <c r="AL155" s="19">
        <v>0.26315105364388808</v>
      </c>
      <c r="AM155" s="19">
        <v>0.41621171960689951</v>
      </c>
      <c r="AN155" s="19">
        <v>0.43060296030455547</v>
      </c>
      <c r="AO155" s="19">
        <v>0.53958180679788947</v>
      </c>
      <c r="AP155" s="19">
        <v>1.6495475403532325</v>
      </c>
      <c r="AQ155" s="19">
        <v>1.6495475403532325</v>
      </c>
    </row>
    <row r="156" spans="3:43" hidden="1" outlineLevel="1" x14ac:dyDescent="0.15">
      <c r="C156" s="15" t="s">
        <v>152</v>
      </c>
      <c r="D156" s="19">
        <v>0</v>
      </c>
      <c r="E156" s="19"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0</v>
      </c>
      <c r="Q156" s="19">
        <v>0</v>
      </c>
      <c r="R156" s="19">
        <v>0</v>
      </c>
      <c r="S156" s="19">
        <v>0</v>
      </c>
      <c r="T156" s="19">
        <v>0</v>
      </c>
      <c r="U156" s="19">
        <v>0</v>
      </c>
      <c r="V156" s="19">
        <v>0</v>
      </c>
      <c r="W156" s="19">
        <v>0</v>
      </c>
      <c r="X156" s="19">
        <v>0</v>
      </c>
      <c r="Y156" s="19">
        <v>0</v>
      </c>
      <c r="Z156" s="19">
        <v>0</v>
      </c>
      <c r="AA156" s="19">
        <v>0</v>
      </c>
      <c r="AB156" s="19">
        <v>0</v>
      </c>
      <c r="AC156" s="19">
        <v>0</v>
      </c>
      <c r="AD156" s="19">
        <v>0</v>
      </c>
      <c r="AE156" s="19">
        <v>0</v>
      </c>
      <c r="AF156" s="19">
        <v>0</v>
      </c>
      <c r="AG156" s="19">
        <v>0</v>
      </c>
      <c r="AH156" s="19">
        <v>0</v>
      </c>
      <c r="AI156" s="19">
        <v>0</v>
      </c>
      <c r="AJ156" s="19">
        <v>0</v>
      </c>
      <c r="AK156" s="19">
        <v>0</v>
      </c>
      <c r="AL156" s="19">
        <v>0.63103001759801758</v>
      </c>
      <c r="AM156" s="19">
        <v>0.71691280166097437</v>
      </c>
      <c r="AN156" s="19">
        <v>0.76208916167741003</v>
      </c>
      <c r="AO156" s="19">
        <v>1.0312538590703748</v>
      </c>
      <c r="AP156" s="19">
        <v>3.1412858400067769</v>
      </c>
      <c r="AQ156" s="19">
        <v>3.1412858400067769</v>
      </c>
    </row>
    <row r="157" spans="3:43" hidden="1" outlineLevel="1" x14ac:dyDescent="0.15">
      <c r="C157" s="15" t="s">
        <v>134</v>
      </c>
      <c r="D157" s="19">
        <v>0</v>
      </c>
      <c r="E157" s="19">
        <v>0</v>
      </c>
      <c r="F157" s="19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0</v>
      </c>
      <c r="P157" s="19">
        <v>0</v>
      </c>
      <c r="Q157" s="19">
        <v>0</v>
      </c>
      <c r="R157" s="19">
        <v>0</v>
      </c>
      <c r="S157" s="19">
        <v>0</v>
      </c>
      <c r="T157" s="19">
        <v>0</v>
      </c>
      <c r="U157" s="19">
        <v>0</v>
      </c>
      <c r="V157" s="19">
        <v>0</v>
      </c>
      <c r="W157" s="19">
        <v>0</v>
      </c>
      <c r="X157" s="19">
        <v>0</v>
      </c>
      <c r="Y157" s="19">
        <v>0</v>
      </c>
      <c r="Z157" s="19">
        <v>0</v>
      </c>
      <c r="AA157" s="19">
        <v>0</v>
      </c>
      <c r="AB157" s="19">
        <v>0</v>
      </c>
      <c r="AC157" s="19">
        <v>0</v>
      </c>
      <c r="AD157" s="19">
        <v>0</v>
      </c>
      <c r="AE157" s="19">
        <v>0</v>
      </c>
      <c r="AF157" s="19">
        <v>0</v>
      </c>
      <c r="AG157" s="19">
        <v>0</v>
      </c>
      <c r="AH157" s="19">
        <v>0</v>
      </c>
      <c r="AI157" s="19">
        <v>0</v>
      </c>
      <c r="AJ157" s="19">
        <v>0</v>
      </c>
      <c r="AK157" s="19">
        <v>0</v>
      </c>
      <c r="AL157" s="19">
        <v>0.69203668824086995</v>
      </c>
      <c r="AM157" s="19">
        <v>1.032794705103339</v>
      </c>
      <c r="AN157" s="19">
        <v>1.0017310049158037</v>
      </c>
      <c r="AO157" s="19">
        <v>1.268201002440619</v>
      </c>
      <c r="AP157" s="19">
        <v>3.9947634007006316</v>
      </c>
      <c r="AQ157" s="19">
        <v>3.9947634007006316</v>
      </c>
    </row>
    <row r="158" spans="3:43" hidden="1" outlineLevel="1" x14ac:dyDescent="0.15">
      <c r="C158" s="15" t="s">
        <v>133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  <c r="X158" s="19">
        <v>0</v>
      </c>
      <c r="Y158" s="19">
        <v>0</v>
      </c>
      <c r="Z158" s="19">
        <v>0</v>
      </c>
      <c r="AA158" s="19">
        <v>0</v>
      </c>
      <c r="AB158" s="19">
        <v>0</v>
      </c>
      <c r="AC158" s="19">
        <v>0</v>
      </c>
      <c r="AD158" s="19">
        <v>0</v>
      </c>
      <c r="AE158" s="19">
        <v>0</v>
      </c>
      <c r="AF158" s="19">
        <v>0</v>
      </c>
      <c r="AG158" s="19">
        <v>0</v>
      </c>
      <c r="AH158" s="19">
        <v>0</v>
      </c>
      <c r="AI158" s="19">
        <v>0</v>
      </c>
      <c r="AJ158" s="19">
        <v>0</v>
      </c>
      <c r="AK158" s="19">
        <v>0</v>
      </c>
      <c r="AL158" s="19">
        <v>1.9053570504724409</v>
      </c>
      <c r="AM158" s="19">
        <v>2.4348133549896533</v>
      </c>
      <c r="AN158" s="19">
        <v>2.1574642359946785</v>
      </c>
      <c r="AO158" s="19">
        <v>3.1870841089089863</v>
      </c>
      <c r="AP158" s="19">
        <v>9.6847187503657608</v>
      </c>
      <c r="AQ158" s="19">
        <v>9.6847187503657608</v>
      </c>
    </row>
    <row r="159" spans="3:43" hidden="1" outlineLevel="1" x14ac:dyDescent="0.15">
      <c r="C159" s="15" t="s">
        <v>140</v>
      </c>
      <c r="D159" s="19">
        <v>4.8293098009938555</v>
      </c>
      <c r="E159" s="19">
        <v>1.5862160135430785</v>
      </c>
      <c r="F159" s="19">
        <v>3.0969308719249016</v>
      </c>
      <c r="G159" s="19">
        <v>2.3636851216689556</v>
      </c>
      <c r="H159" s="19">
        <v>1.8054210898149676</v>
      </c>
      <c r="I159" s="19">
        <v>1.9457189340164809</v>
      </c>
      <c r="J159" s="19">
        <v>4.5269362170743666</v>
      </c>
      <c r="K159" s="19">
        <v>2.2875769509883854</v>
      </c>
      <c r="L159" s="19">
        <v>2.7227864478336117</v>
      </c>
      <c r="M159" s="19">
        <v>2.7198011345123443</v>
      </c>
      <c r="N159" s="19">
        <v>2.7668244296671443</v>
      </c>
      <c r="O159" s="19">
        <v>2.9493299187145507</v>
      </c>
      <c r="P159" s="19">
        <v>33.600536930752646</v>
      </c>
      <c r="Q159" s="19">
        <v>0</v>
      </c>
      <c r="R159" s="19">
        <v>0</v>
      </c>
      <c r="S159" s="19">
        <v>0</v>
      </c>
      <c r="T159" s="19">
        <v>0</v>
      </c>
      <c r="U159" s="19">
        <v>0</v>
      </c>
      <c r="V159" s="19">
        <v>0</v>
      </c>
      <c r="W159" s="19">
        <v>0</v>
      </c>
      <c r="X159" s="19">
        <v>0</v>
      </c>
      <c r="Y159" s="19">
        <v>0</v>
      </c>
      <c r="Z159" s="19">
        <v>0</v>
      </c>
      <c r="AA159" s="19">
        <v>0</v>
      </c>
      <c r="AB159" s="19">
        <v>0</v>
      </c>
      <c r="AC159" s="19">
        <v>0</v>
      </c>
      <c r="AD159" s="19">
        <v>5.9746777172988512</v>
      </c>
      <c r="AE159" s="19">
        <v>2.1726513530294955</v>
      </c>
      <c r="AF159" s="19">
        <v>3.2845860137131395</v>
      </c>
      <c r="AG159" s="19">
        <v>3.2144224137668616</v>
      </c>
      <c r="AH159" s="19">
        <v>1.8939917459459765</v>
      </c>
      <c r="AI159" s="19">
        <v>3.5991598057316434</v>
      </c>
      <c r="AJ159" s="19">
        <v>3.568784243416804</v>
      </c>
      <c r="AK159" s="19">
        <v>2.921174149704433</v>
      </c>
      <c r="AL159" s="19">
        <v>3.5957845120525449</v>
      </c>
      <c r="AM159" s="19">
        <v>3.4886097225513137</v>
      </c>
      <c r="AN159" s="19">
        <v>3.8672368738403118</v>
      </c>
      <c r="AO159" s="19">
        <v>4.1011494181766555</v>
      </c>
      <c r="AP159" s="19">
        <v>41.68222796922803</v>
      </c>
      <c r="AQ159" s="19">
        <v>75.282764899980677</v>
      </c>
    </row>
    <row r="160" spans="3:43" hidden="1" outlineLevel="1" x14ac:dyDescent="0.15">
      <c r="C160" s="15" t="s">
        <v>142</v>
      </c>
      <c r="D160" s="19">
        <v>0.71410566122298935</v>
      </c>
      <c r="E160" s="19">
        <v>0.42675016043881708</v>
      </c>
      <c r="F160" s="19">
        <v>0.62869592549306996</v>
      </c>
      <c r="G160" s="19">
        <v>0.61665452161891177</v>
      </c>
      <c r="H160" s="19">
        <v>0.50510886563360657</v>
      </c>
      <c r="I160" s="19">
        <v>0.54973132302176997</v>
      </c>
      <c r="J160" s="19">
        <v>0.82684410385207274</v>
      </c>
      <c r="K160" s="19">
        <v>0.65116388177505913</v>
      </c>
      <c r="L160" s="19">
        <v>0.78480041518421118</v>
      </c>
      <c r="M160" s="19">
        <v>0.71226574876893645</v>
      </c>
      <c r="N160" s="19">
        <v>0.79711316230085683</v>
      </c>
      <c r="O160" s="19">
        <v>0.86863631288740184</v>
      </c>
      <c r="P160" s="19">
        <v>8.0818700821977032</v>
      </c>
      <c r="Q160" s="19">
        <v>0</v>
      </c>
      <c r="R160" s="19">
        <v>0</v>
      </c>
      <c r="S160" s="19">
        <v>0</v>
      </c>
      <c r="T160" s="19">
        <v>0</v>
      </c>
      <c r="U160" s="19">
        <v>0</v>
      </c>
      <c r="V160" s="19">
        <v>0</v>
      </c>
      <c r="W160" s="19">
        <v>0</v>
      </c>
      <c r="X160" s="19">
        <v>0</v>
      </c>
      <c r="Y160" s="19">
        <v>0</v>
      </c>
      <c r="Z160" s="19">
        <v>0</v>
      </c>
      <c r="AA160" s="19">
        <v>0</v>
      </c>
      <c r="AB160" s="19">
        <v>0</v>
      </c>
      <c r="AC160" s="19">
        <v>0</v>
      </c>
      <c r="AD160" s="19">
        <v>0.99549325181145243</v>
      </c>
      <c r="AE160" s="19">
        <v>0.63142943678073993</v>
      </c>
      <c r="AF160" s="19">
        <v>0.88400755797725727</v>
      </c>
      <c r="AG160" s="19">
        <v>1.0284031048340314</v>
      </c>
      <c r="AH160" s="19">
        <v>0.63544512658721664</v>
      </c>
      <c r="AI160" s="19">
        <v>1.2505260777505456</v>
      </c>
      <c r="AJ160" s="19">
        <v>1.0729709408431458</v>
      </c>
      <c r="AK160" s="19">
        <v>1.0500256706862223</v>
      </c>
      <c r="AL160" s="19">
        <v>1.3441361492460413</v>
      </c>
      <c r="AM160" s="19">
        <v>1.3318052784785026</v>
      </c>
      <c r="AN160" s="19">
        <v>1.5257445811857324</v>
      </c>
      <c r="AO160" s="19">
        <v>1.5810835670199199</v>
      </c>
      <c r="AP160" s="19">
        <v>13.33107074320081</v>
      </c>
      <c r="AQ160" s="19">
        <v>21.412940825398515</v>
      </c>
    </row>
    <row r="161" spans="3:43" hidden="1" outlineLevel="1" x14ac:dyDescent="0.15">
      <c r="C161" s="15" t="s">
        <v>146</v>
      </c>
      <c r="D161" s="19">
        <v>0.29668669374389917</v>
      </c>
      <c r="E161" s="19">
        <v>0.32183890498092443</v>
      </c>
      <c r="F161" s="19">
        <v>0.38325236881043728</v>
      </c>
      <c r="G161" s="19">
        <v>0.45978617291041368</v>
      </c>
      <c r="H161" s="19">
        <v>0.39439126613314335</v>
      </c>
      <c r="I161" s="19">
        <v>0.43074987173839785</v>
      </c>
      <c r="J161" s="19">
        <v>0.47561516761514405</v>
      </c>
      <c r="K161" s="19">
        <v>0.52050953422609703</v>
      </c>
      <c r="L161" s="19">
        <v>0.62715419544833695</v>
      </c>
      <c r="M161" s="19">
        <v>0.55377497300307266</v>
      </c>
      <c r="N161" s="19">
        <v>0.64737496106171422</v>
      </c>
      <c r="O161" s="19">
        <v>0.69702881250145854</v>
      </c>
      <c r="P161" s="19">
        <v>5.8081629221730395</v>
      </c>
      <c r="Q161" s="19">
        <v>0</v>
      </c>
      <c r="R161" s="19">
        <v>0</v>
      </c>
      <c r="S161" s="19">
        <v>0</v>
      </c>
      <c r="T161" s="19">
        <v>0</v>
      </c>
      <c r="U161" s="19">
        <v>0</v>
      </c>
      <c r="V161" s="19">
        <v>0</v>
      </c>
      <c r="W161" s="19">
        <v>0</v>
      </c>
      <c r="X161" s="19">
        <v>0</v>
      </c>
      <c r="Y161" s="19">
        <v>0</v>
      </c>
      <c r="Z161" s="19">
        <v>0</v>
      </c>
      <c r="AA161" s="19">
        <v>0</v>
      </c>
      <c r="AB161" s="19">
        <v>0</v>
      </c>
      <c r="AC161" s="19">
        <v>0</v>
      </c>
      <c r="AD161" s="19">
        <v>0.33765820869778662</v>
      </c>
      <c r="AE161" s="19">
        <v>0.29545093260785799</v>
      </c>
      <c r="AF161" s="19">
        <v>0.40309181493215734</v>
      </c>
      <c r="AG161" s="19">
        <v>0.5059848004077161</v>
      </c>
      <c r="AH161" s="19">
        <v>0.3215472305317682</v>
      </c>
      <c r="AI161" s="19">
        <v>0.62611292421134046</v>
      </c>
      <c r="AJ161" s="19">
        <v>0.50267771380365323</v>
      </c>
      <c r="AK161" s="19">
        <v>0.48912565458131074</v>
      </c>
      <c r="AL161" s="19">
        <v>0.59989150745949338</v>
      </c>
      <c r="AM161" s="19">
        <v>0.65287088060953713</v>
      </c>
      <c r="AN161" s="19">
        <v>0.73053336306777361</v>
      </c>
      <c r="AO161" s="19">
        <v>0.81416338880875339</v>
      </c>
      <c r="AP161" s="19">
        <v>6.2791084197191491</v>
      </c>
      <c r="AQ161" s="19">
        <v>12.087271341892189</v>
      </c>
    </row>
    <row r="162" spans="3:43" hidden="1" outlineLevel="1" x14ac:dyDescent="0.15">
      <c r="C162" s="15" t="s">
        <v>148</v>
      </c>
      <c r="D162" s="19">
        <v>0.16333628214392223</v>
      </c>
      <c r="E162" s="19">
        <v>0.1213108297722368</v>
      </c>
      <c r="F162" s="19">
        <v>0.1446170702975407</v>
      </c>
      <c r="G162" s="19">
        <v>0.17076986807410155</v>
      </c>
      <c r="H162" s="19">
        <v>0.14432832184090028</v>
      </c>
      <c r="I162" s="19">
        <v>0.15836310762291883</v>
      </c>
      <c r="J162" s="19">
        <v>0.17409464085647622</v>
      </c>
      <c r="K162" s="19">
        <v>0.19160514583747237</v>
      </c>
      <c r="L162" s="19">
        <v>0.23076434647298066</v>
      </c>
      <c r="M162" s="19">
        <v>0.20347278528502116</v>
      </c>
      <c r="N162" s="19">
        <v>0.23958459867724416</v>
      </c>
      <c r="O162" s="19">
        <v>0.26205683654915807</v>
      </c>
      <c r="P162" s="19">
        <v>2.2043038334299734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0.11777753136037333</v>
      </c>
      <c r="AE162" s="19">
        <v>0.10305533994078019</v>
      </c>
      <c r="AF162" s="19">
        <v>0.14056791922154321</v>
      </c>
      <c r="AG162" s="19">
        <v>0.17903354760301873</v>
      </c>
      <c r="AH162" s="19">
        <v>0.11366371907868891</v>
      </c>
      <c r="AI162" s="19">
        <v>0.22167063231153522</v>
      </c>
      <c r="AJ162" s="19">
        <v>0.19289885615220628</v>
      </c>
      <c r="AK162" s="19">
        <v>0.19083288634271595</v>
      </c>
      <c r="AL162" s="19">
        <v>0.23732079384039337</v>
      </c>
      <c r="AM162" s="19">
        <v>0.25382895757326179</v>
      </c>
      <c r="AN162" s="19">
        <v>0.28654783877292761</v>
      </c>
      <c r="AO162" s="19">
        <v>0.31314864033296225</v>
      </c>
      <c r="AP162" s="19">
        <v>2.3503466625304066</v>
      </c>
      <c r="AQ162" s="19">
        <v>4.5546504959603809</v>
      </c>
    </row>
    <row r="163" spans="3:43" hidden="1" outlineLevel="1" x14ac:dyDescent="0.15">
      <c r="C163" s="7" t="s">
        <v>278</v>
      </c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</row>
    <row r="164" spans="3:43" hidden="1" outlineLevel="1" x14ac:dyDescent="0.15">
      <c r="C164" s="15" t="s">
        <v>131</v>
      </c>
      <c r="D164" s="19">
        <v>4.1698229310584072</v>
      </c>
      <c r="E164" s="19">
        <v>0.7393716753524161</v>
      </c>
      <c r="F164" s="19">
        <v>1.308947272207339</v>
      </c>
      <c r="G164" s="19">
        <v>0.85076179433501942</v>
      </c>
      <c r="H164" s="19">
        <v>0.40975444316744847</v>
      </c>
      <c r="I164" s="19">
        <v>0.90980600385934929</v>
      </c>
      <c r="J164" s="19">
        <v>1.3462636559164243</v>
      </c>
      <c r="K164" s="19">
        <v>0.42180902062900399</v>
      </c>
      <c r="L164" s="19">
        <v>1.1917610620788748</v>
      </c>
      <c r="M164" s="19">
        <v>0.46974661539291135</v>
      </c>
      <c r="N164" s="19">
        <v>0.28594681049719611</v>
      </c>
      <c r="O164" s="19">
        <v>1.7586024780557545</v>
      </c>
      <c r="P164" s="19">
        <v>13.862593762550144</v>
      </c>
      <c r="Q164" s="19">
        <v>0.89348117740925082</v>
      </c>
      <c r="R164" s="19">
        <v>7.3471916983891147E-2</v>
      </c>
      <c r="S164" s="19">
        <v>6.164444227394676</v>
      </c>
      <c r="T164" s="19">
        <v>0.23868434122043236</v>
      </c>
      <c r="U164" s="19">
        <v>0.16338309845310159</v>
      </c>
      <c r="V164" s="19">
        <v>0.21729183970225169</v>
      </c>
      <c r="W164" s="19">
        <v>0.19351589588623297</v>
      </c>
      <c r="X164" s="19">
        <v>0.21422490819512155</v>
      </c>
      <c r="Y164" s="19">
        <v>0.64446329708889083</v>
      </c>
      <c r="Z164" s="19">
        <v>0.46961254738120772</v>
      </c>
      <c r="AA164" s="19">
        <v>0.45087262848141596</v>
      </c>
      <c r="AB164" s="19">
        <v>3.5032251282059468</v>
      </c>
      <c r="AC164" s="19">
        <v>13.22667100640242</v>
      </c>
      <c r="AD164" s="19">
        <v>4.3827942139972329</v>
      </c>
      <c r="AE164" s="19">
        <v>0.6932172004917847</v>
      </c>
      <c r="AF164" s="19">
        <v>0.93323780895810771</v>
      </c>
      <c r="AG164" s="19">
        <v>1.9770660310619721</v>
      </c>
      <c r="AH164" s="19">
        <v>0.6531670899915446</v>
      </c>
      <c r="AI164" s="19">
        <v>2.32400452245234</v>
      </c>
      <c r="AJ164" s="19">
        <v>0.68569804052780658</v>
      </c>
      <c r="AK164" s="19">
        <v>0.39276488570861129</v>
      </c>
      <c r="AL164" s="19">
        <v>0</v>
      </c>
      <c r="AM164" s="19">
        <v>0</v>
      </c>
      <c r="AN164" s="19">
        <v>0</v>
      </c>
      <c r="AO164" s="19">
        <v>0</v>
      </c>
      <c r="AP164" s="19">
        <v>12.041949793189401</v>
      </c>
      <c r="AQ164" s="19">
        <v>39.131214562141956</v>
      </c>
    </row>
    <row r="165" spans="3:43" hidden="1" outlineLevel="1" x14ac:dyDescent="0.15">
      <c r="C165" s="15" t="s">
        <v>132</v>
      </c>
      <c r="D165" s="19">
        <v>0.32701529660772388</v>
      </c>
      <c r="E165" s="19">
        <v>9.0670903531982469E-2</v>
      </c>
      <c r="F165" s="19">
        <v>0.1174132250818159</v>
      </c>
      <c r="G165" s="19">
        <v>6.025789490554264E-2</v>
      </c>
      <c r="H165" s="19">
        <v>3.8774906788387818E-2</v>
      </c>
      <c r="I165" s="19">
        <v>9.3830269854770859E-2</v>
      </c>
      <c r="J165" s="19">
        <v>0.11492369141806097</v>
      </c>
      <c r="K165" s="19">
        <v>3.0274341021762522E-2</v>
      </c>
      <c r="L165" s="19">
        <v>8.5879507022939866E-2</v>
      </c>
      <c r="M165" s="19">
        <v>4.2943855075899921E-2</v>
      </c>
      <c r="N165" s="19">
        <v>1.8321936507686001E-2</v>
      </c>
      <c r="O165" s="19">
        <v>0.13122333650406229</v>
      </c>
      <c r="P165" s="19">
        <v>1.1515291643206351</v>
      </c>
      <c r="Q165" s="19">
        <v>0.14469179340105803</v>
      </c>
      <c r="R165" s="19">
        <v>2.3451361603352889E-2</v>
      </c>
      <c r="S165" s="19">
        <v>0.46868669094605081</v>
      </c>
      <c r="T165" s="19">
        <v>2.7748760080088957E-2</v>
      </c>
      <c r="U165" s="19">
        <v>5.5070628410277322E-2</v>
      </c>
      <c r="V165" s="19">
        <v>7.3316208734452326E-2</v>
      </c>
      <c r="W165" s="19">
        <v>3.0423462306501142E-2</v>
      </c>
      <c r="X165" s="19">
        <v>3.9720273874838612E-2</v>
      </c>
      <c r="Y165" s="19">
        <v>3.7951582067742906E-2</v>
      </c>
      <c r="Z165" s="19">
        <v>4.5903496126458068E-2</v>
      </c>
      <c r="AA165" s="19">
        <v>5.954342934657747E-2</v>
      </c>
      <c r="AB165" s="19">
        <v>0.35894485006072663</v>
      </c>
      <c r="AC165" s="19">
        <v>1.3654525369581252</v>
      </c>
      <c r="AD165" s="19">
        <v>0.48013905779387062</v>
      </c>
      <c r="AE165" s="19">
        <v>5.7434161783189934E-2</v>
      </c>
      <c r="AF165" s="19">
        <v>7.5978822947958172E-2</v>
      </c>
      <c r="AG165" s="19">
        <v>0.18613402331126644</v>
      </c>
      <c r="AH165" s="19">
        <v>6.2254737552874882E-2</v>
      </c>
      <c r="AI165" s="19">
        <v>0.11286195541316299</v>
      </c>
      <c r="AJ165" s="19">
        <v>5.6181841812582206E-2</v>
      </c>
      <c r="AK165" s="19">
        <v>5.5830086803886549E-2</v>
      </c>
      <c r="AL165" s="19">
        <v>0</v>
      </c>
      <c r="AM165" s="19">
        <v>0</v>
      </c>
      <c r="AN165" s="19">
        <v>0</v>
      </c>
      <c r="AO165" s="19">
        <v>0</v>
      </c>
      <c r="AP165" s="19">
        <v>1.0868146874187918</v>
      </c>
      <c r="AQ165" s="19">
        <v>3.6037963886975524</v>
      </c>
    </row>
    <row r="166" spans="3:43" hidden="1" outlineLevel="1" x14ac:dyDescent="0.15">
      <c r="C166" s="15" t="s">
        <v>150</v>
      </c>
      <c r="D166" s="19">
        <v>0</v>
      </c>
      <c r="E166" s="19"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19">
        <v>0</v>
      </c>
      <c r="R166" s="19">
        <v>0</v>
      </c>
      <c r="S166" s="19">
        <v>0</v>
      </c>
      <c r="T166" s="19">
        <v>0</v>
      </c>
      <c r="U166" s="19">
        <v>0</v>
      </c>
      <c r="V166" s="19">
        <v>0</v>
      </c>
      <c r="W166" s="19">
        <v>0</v>
      </c>
      <c r="X166" s="19">
        <v>0</v>
      </c>
      <c r="Y166" s="19">
        <v>0</v>
      </c>
      <c r="Z166" s="19">
        <v>0</v>
      </c>
      <c r="AA166" s="19">
        <v>0</v>
      </c>
      <c r="AB166" s="19">
        <v>0</v>
      </c>
      <c r="AC166" s="19">
        <v>0</v>
      </c>
      <c r="AD166" s="19">
        <v>4.3827942139972329</v>
      </c>
      <c r="AE166" s="19">
        <v>0.6932172004917847</v>
      </c>
      <c r="AF166" s="19">
        <v>0</v>
      </c>
      <c r="AG166" s="19">
        <v>0</v>
      </c>
      <c r="AH166" s="19">
        <v>0</v>
      </c>
      <c r="AI166" s="19">
        <v>0</v>
      </c>
      <c r="AJ166" s="19">
        <v>0</v>
      </c>
      <c r="AK166" s="19">
        <v>0</v>
      </c>
      <c r="AL166" s="19">
        <v>0</v>
      </c>
      <c r="AM166" s="19">
        <v>0</v>
      </c>
      <c r="AN166" s="19">
        <v>0</v>
      </c>
      <c r="AO166" s="19">
        <v>0</v>
      </c>
      <c r="AP166" s="19">
        <v>5.0760114144890176</v>
      </c>
      <c r="AQ166" s="19">
        <v>5.0760114144890176</v>
      </c>
    </row>
    <row r="167" spans="3:43" hidden="1" outlineLevel="1" x14ac:dyDescent="0.15">
      <c r="C167" s="15" t="s">
        <v>154</v>
      </c>
      <c r="D167" s="19">
        <v>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9">
        <v>0</v>
      </c>
      <c r="Q167" s="19">
        <v>0</v>
      </c>
      <c r="R167" s="19">
        <v>0</v>
      </c>
      <c r="S167" s="19">
        <v>0</v>
      </c>
      <c r="T167" s="19">
        <v>0</v>
      </c>
      <c r="U167" s="19">
        <v>0</v>
      </c>
      <c r="V167" s="19">
        <v>0</v>
      </c>
      <c r="W167" s="19">
        <v>0</v>
      </c>
      <c r="X167" s="19">
        <v>0</v>
      </c>
      <c r="Y167" s="19">
        <v>0</v>
      </c>
      <c r="Z167" s="19">
        <v>0</v>
      </c>
      <c r="AA167" s="19">
        <v>0</v>
      </c>
      <c r="AB167" s="19">
        <v>0</v>
      </c>
      <c r="AC167" s="19">
        <v>0</v>
      </c>
      <c r="AD167" s="19">
        <v>0.48013905779387062</v>
      </c>
      <c r="AE167" s="19">
        <v>5.7434161783189934E-2</v>
      </c>
      <c r="AF167" s="19">
        <v>0</v>
      </c>
      <c r="AG167" s="19">
        <v>0</v>
      </c>
      <c r="AH167" s="19">
        <v>0</v>
      </c>
      <c r="AI167" s="19">
        <v>0</v>
      </c>
      <c r="AJ167" s="19">
        <v>0</v>
      </c>
      <c r="AK167" s="19">
        <v>0</v>
      </c>
      <c r="AL167" s="19">
        <v>0</v>
      </c>
      <c r="AM167" s="19">
        <v>0</v>
      </c>
      <c r="AN167" s="19">
        <v>0</v>
      </c>
      <c r="AO167" s="19">
        <v>0</v>
      </c>
      <c r="AP167" s="19">
        <v>0.5375732195770605</v>
      </c>
      <c r="AQ167" s="19">
        <v>0.5375732195770605</v>
      </c>
    </row>
    <row r="168" spans="3:43" hidden="1" outlineLevel="1" x14ac:dyDescent="0.15">
      <c r="C168" s="15" t="s">
        <v>156</v>
      </c>
      <c r="D168" s="19">
        <v>0</v>
      </c>
      <c r="E168" s="19">
        <v>0</v>
      </c>
      <c r="F168" s="19">
        <v>0</v>
      </c>
      <c r="G168" s="19">
        <v>0</v>
      </c>
      <c r="H168" s="19">
        <v>0</v>
      </c>
      <c r="I168" s="19">
        <v>0</v>
      </c>
      <c r="J168" s="19">
        <v>0</v>
      </c>
      <c r="K168" s="19">
        <v>0</v>
      </c>
      <c r="L168" s="19">
        <v>0</v>
      </c>
      <c r="M168" s="19">
        <v>0</v>
      </c>
      <c r="N168" s="19">
        <v>0</v>
      </c>
      <c r="O168" s="19">
        <v>0</v>
      </c>
      <c r="P168" s="19">
        <v>0</v>
      </c>
      <c r="Q168" s="19">
        <v>0</v>
      </c>
      <c r="R168" s="19">
        <v>0</v>
      </c>
      <c r="S168" s="19">
        <v>0</v>
      </c>
      <c r="T168" s="19">
        <v>0</v>
      </c>
      <c r="U168" s="19">
        <v>0</v>
      </c>
      <c r="V168" s="19">
        <v>0</v>
      </c>
      <c r="W168" s="19">
        <v>0</v>
      </c>
      <c r="X168" s="19">
        <v>0</v>
      </c>
      <c r="Y168" s="19">
        <v>0</v>
      </c>
      <c r="Z168" s="19">
        <v>0</v>
      </c>
      <c r="AA168" s="19">
        <v>0</v>
      </c>
      <c r="AB168" s="19">
        <v>0</v>
      </c>
      <c r="AC168" s="19">
        <v>0</v>
      </c>
      <c r="AD168" s="19">
        <v>0</v>
      </c>
      <c r="AE168" s="19">
        <v>0</v>
      </c>
      <c r="AF168" s="19">
        <v>0</v>
      </c>
      <c r="AG168" s="19">
        <v>0</v>
      </c>
      <c r="AH168" s="19">
        <v>0</v>
      </c>
      <c r="AI168" s="19">
        <v>0</v>
      </c>
      <c r="AJ168" s="19">
        <v>0</v>
      </c>
      <c r="AK168" s="19">
        <v>0</v>
      </c>
      <c r="AL168" s="19">
        <v>0</v>
      </c>
      <c r="AM168" s="19">
        <v>0</v>
      </c>
      <c r="AN168" s="19">
        <v>0</v>
      </c>
      <c r="AO168" s="19">
        <v>0</v>
      </c>
      <c r="AP168" s="19">
        <v>0</v>
      </c>
      <c r="AQ168" s="19">
        <v>0</v>
      </c>
    </row>
    <row r="169" spans="3:43" hidden="1" outlineLevel="1" x14ac:dyDescent="0.15">
      <c r="C169" s="15" t="s">
        <v>152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19">
        <v>0</v>
      </c>
      <c r="V169" s="19">
        <v>0</v>
      </c>
      <c r="W169" s="19">
        <v>0</v>
      </c>
      <c r="X169" s="19">
        <v>0</v>
      </c>
      <c r="Y169" s="19">
        <v>0</v>
      </c>
      <c r="Z169" s="19">
        <v>0</v>
      </c>
      <c r="AA169" s="19">
        <v>0</v>
      </c>
      <c r="AB169" s="19">
        <v>0</v>
      </c>
      <c r="AC169" s="19">
        <v>0</v>
      </c>
      <c r="AD169" s="19">
        <v>0</v>
      </c>
      <c r="AE169" s="19">
        <v>0</v>
      </c>
      <c r="AF169" s="19">
        <v>0</v>
      </c>
      <c r="AG169" s="19">
        <v>0</v>
      </c>
      <c r="AH169" s="19">
        <v>0</v>
      </c>
      <c r="AI169" s="19">
        <v>0</v>
      </c>
      <c r="AJ169" s="19">
        <v>0</v>
      </c>
      <c r="AK169" s="19">
        <v>0</v>
      </c>
      <c r="AL169" s="19">
        <v>0</v>
      </c>
      <c r="AM169" s="19">
        <v>0</v>
      </c>
      <c r="AN169" s="19">
        <v>0</v>
      </c>
      <c r="AO169" s="19">
        <v>0</v>
      </c>
      <c r="AP169" s="19">
        <v>0</v>
      </c>
      <c r="AQ169" s="19">
        <v>0</v>
      </c>
    </row>
    <row r="170" spans="3:43" hidden="1" outlineLevel="1" x14ac:dyDescent="0.15">
      <c r="C170" s="15" t="s">
        <v>134</v>
      </c>
      <c r="D170" s="19">
        <v>0</v>
      </c>
      <c r="E170" s="19"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0</v>
      </c>
      <c r="X170" s="19">
        <v>0</v>
      </c>
      <c r="Y170" s="19">
        <v>0</v>
      </c>
      <c r="Z170" s="19">
        <v>0</v>
      </c>
      <c r="AA170" s="19">
        <v>0</v>
      </c>
      <c r="AB170" s="19">
        <v>0</v>
      </c>
      <c r="AC170" s="19">
        <v>0</v>
      </c>
      <c r="AD170" s="19">
        <v>0</v>
      </c>
      <c r="AE170" s="19">
        <v>0</v>
      </c>
      <c r="AF170" s="19">
        <v>0</v>
      </c>
      <c r="AG170" s="19">
        <v>0</v>
      </c>
      <c r="AH170" s="19">
        <v>0</v>
      </c>
      <c r="AI170" s="19">
        <v>0</v>
      </c>
      <c r="AJ170" s="19">
        <v>0</v>
      </c>
      <c r="AK170" s="19">
        <v>0</v>
      </c>
      <c r="AL170" s="19">
        <v>4.677578309129244E-2</v>
      </c>
      <c r="AM170" s="19">
        <v>9.5954149253010101E-2</v>
      </c>
      <c r="AN170" s="19">
        <v>3.7538733767688889E-2</v>
      </c>
      <c r="AO170" s="19">
        <v>9.5954149253010101E-2</v>
      </c>
      <c r="AP170" s="19">
        <v>0.27622281536500154</v>
      </c>
      <c r="AQ170" s="19">
        <v>0.27622281536500154</v>
      </c>
    </row>
    <row r="171" spans="3:43" hidden="1" outlineLevel="1" x14ac:dyDescent="0.15">
      <c r="C171" s="15" t="s">
        <v>133</v>
      </c>
      <c r="D171" s="19">
        <v>0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0</v>
      </c>
      <c r="AJ171" s="19">
        <v>0</v>
      </c>
      <c r="AK171" s="19">
        <v>0</v>
      </c>
      <c r="AL171" s="19">
        <v>0.40837296307526982</v>
      </c>
      <c r="AM171" s="19">
        <v>0.68062160512544967</v>
      </c>
      <c r="AN171" s="19">
        <v>0.27324577165505909</v>
      </c>
      <c r="AO171" s="19">
        <v>0.68062160512544967</v>
      </c>
      <c r="AP171" s="19">
        <v>2.0428619449812282</v>
      </c>
      <c r="AQ171" s="19">
        <v>2.0428619449812282</v>
      </c>
    </row>
    <row r="172" spans="3:43" hidden="1" outlineLevel="1" x14ac:dyDescent="0.15">
      <c r="C172" s="15" t="s">
        <v>140</v>
      </c>
      <c r="D172" s="19">
        <v>3.6750542211170885</v>
      </c>
      <c r="E172" s="19">
        <v>0.31500464752936197</v>
      </c>
      <c r="F172" s="19">
        <v>1.5750232376496101</v>
      </c>
      <c r="G172" s="19">
        <v>0.52500774588226851</v>
      </c>
      <c r="H172" s="19">
        <v>0.2100030983529094</v>
      </c>
      <c r="I172" s="19">
        <v>0.21000309835290729</v>
      </c>
      <c r="J172" s="19">
        <v>2.6250387293413486</v>
      </c>
      <c r="K172" s="19">
        <v>0.21000309835290798</v>
      </c>
      <c r="L172" s="19">
        <v>0.21000309835290798</v>
      </c>
      <c r="M172" s="19">
        <v>0.52500774588226851</v>
      </c>
      <c r="N172" s="19">
        <v>0.21000309835291148</v>
      </c>
      <c r="O172" s="19">
        <v>0.21000309835290729</v>
      </c>
      <c r="P172" s="19">
        <v>10.500154917519398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0</v>
      </c>
      <c r="X172" s="19">
        <v>0</v>
      </c>
      <c r="Y172" s="19">
        <v>0</v>
      </c>
      <c r="Z172" s="19">
        <v>0</v>
      </c>
      <c r="AA172" s="19">
        <v>0</v>
      </c>
      <c r="AB172" s="19">
        <v>0</v>
      </c>
      <c r="AC172" s="19">
        <v>0</v>
      </c>
      <c r="AD172" s="19">
        <v>4.3696336874332147</v>
      </c>
      <c r="AE172" s="19">
        <v>0.76823782691563769</v>
      </c>
      <c r="AF172" s="19">
        <v>1.376473536136688</v>
      </c>
      <c r="AG172" s="19">
        <v>0.89078212738303164</v>
      </c>
      <c r="AH172" s="19">
        <v>0.43640983662093907</v>
      </c>
      <c r="AI172" s="19">
        <v>0.70097752408709246</v>
      </c>
      <c r="AJ172" s="19">
        <v>1.352225871178161</v>
      </c>
      <c r="AK172" s="19">
        <v>0.67781286836548982</v>
      </c>
      <c r="AL172" s="19">
        <v>0.73495977588054184</v>
      </c>
      <c r="AM172" s="19">
        <v>0.60220900820470713</v>
      </c>
      <c r="AN172" s="19">
        <v>0.57372663320881223</v>
      </c>
      <c r="AO172" s="19">
        <v>0.62725632286330046</v>
      </c>
      <c r="AP172" s="19">
        <v>13.110705018277613</v>
      </c>
      <c r="AQ172" s="19">
        <v>23.610859935797006</v>
      </c>
    </row>
    <row r="173" spans="3:43" hidden="1" outlineLevel="1" x14ac:dyDescent="0.15">
      <c r="C173" s="15" t="s">
        <v>142</v>
      </c>
      <c r="D173" s="19">
        <v>0.35432422763928506</v>
      </c>
      <c r="E173" s="19">
        <v>3.0370648083524996E-2</v>
      </c>
      <c r="F173" s="19">
        <v>0.15185324041813039</v>
      </c>
      <c r="G173" s="19">
        <v>5.0617746805874969E-2</v>
      </c>
      <c r="H173" s="19">
        <v>2.0247098722350254E-2</v>
      </c>
      <c r="I173" s="19">
        <v>2.0247098722350396E-2</v>
      </c>
      <c r="J173" s="19">
        <v>0.25308873402366033</v>
      </c>
      <c r="K173" s="19">
        <v>2.0247098722350396E-2</v>
      </c>
      <c r="L173" s="19">
        <v>2.0247098722350254E-2</v>
      </c>
      <c r="M173" s="19">
        <v>5.0617746805874837E-2</v>
      </c>
      <c r="N173" s="19">
        <v>2.0247098722350254E-2</v>
      </c>
      <c r="O173" s="19">
        <v>2.0247098722350396E-2</v>
      </c>
      <c r="P173" s="19">
        <v>1.0123549361104525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0</v>
      </c>
      <c r="X173" s="19">
        <v>0</v>
      </c>
      <c r="Y173" s="19">
        <v>0</v>
      </c>
      <c r="Z173" s="19">
        <v>0</v>
      </c>
      <c r="AA173" s="19">
        <v>0</v>
      </c>
      <c r="AB173" s="19">
        <v>0</v>
      </c>
      <c r="AC173" s="19">
        <v>0</v>
      </c>
      <c r="AD173" s="19">
        <v>0.34272249486085404</v>
      </c>
      <c r="AE173" s="19">
        <v>6.0255024448531751E-2</v>
      </c>
      <c r="AF173" s="19">
        <v>0.10796063884326967</v>
      </c>
      <c r="AG173" s="19">
        <v>6.9866513971936883E-2</v>
      </c>
      <c r="AH173" s="19">
        <v>3.4228834426518431E-2</v>
      </c>
      <c r="AI173" s="19">
        <v>5.4979612272614442E-2</v>
      </c>
      <c r="AJ173" s="19">
        <v>0.10605882720381003</v>
      </c>
      <c r="AK173" s="19">
        <v>5.3162744047544112E-2</v>
      </c>
      <c r="AL173" s="19">
        <v>5.7644934570554127E-2</v>
      </c>
      <c r="AM173" s="19">
        <v>4.7232923506374411E-2</v>
      </c>
      <c r="AN173" s="19">
        <v>4.4998971806521397E-2</v>
      </c>
      <c r="AO173" s="19">
        <v>4.919745389612705E-2</v>
      </c>
      <c r="AP173" s="19">
        <v>1.0283089738546562</v>
      </c>
      <c r="AQ173" s="19">
        <v>2.0406639099651089</v>
      </c>
    </row>
    <row r="174" spans="3:43" hidden="1" outlineLevel="1" x14ac:dyDescent="0.15">
      <c r="C174" s="15" t="s">
        <v>146</v>
      </c>
      <c r="D174" s="19">
        <v>0</v>
      </c>
      <c r="E174" s="19">
        <v>0</v>
      </c>
      <c r="F174" s="19">
        <v>0</v>
      </c>
      <c r="G174" s="19">
        <v>0</v>
      </c>
      <c r="H174" s="19">
        <v>0</v>
      </c>
      <c r="I174" s="19">
        <v>0</v>
      </c>
      <c r="J174" s="19">
        <v>0</v>
      </c>
      <c r="K174" s="19">
        <v>0</v>
      </c>
      <c r="L174" s="19">
        <v>0</v>
      </c>
      <c r="M174" s="19">
        <v>0</v>
      </c>
      <c r="N174" s="19">
        <v>0</v>
      </c>
      <c r="O174" s="19">
        <v>0</v>
      </c>
      <c r="P174" s="19">
        <v>0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0</v>
      </c>
      <c r="X174" s="19">
        <v>0</v>
      </c>
      <c r="Y174" s="19">
        <v>0</v>
      </c>
      <c r="Z174" s="19">
        <v>0</v>
      </c>
      <c r="AA174" s="19">
        <v>0</v>
      </c>
      <c r="AB174" s="19">
        <v>0</v>
      </c>
      <c r="AC174" s="19">
        <v>0</v>
      </c>
      <c r="AD174" s="19">
        <v>4.3696336874332147</v>
      </c>
      <c r="AE174" s="19">
        <v>0.76823782691563769</v>
      </c>
      <c r="AF174" s="19">
        <v>0</v>
      </c>
      <c r="AG174" s="19">
        <v>0</v>
      </c>
      <c r="AH174" s="19">
        <v>0</v>
      </c>
      <c r="AI174" s="19">
        <v>0</v>
      </c>
      <c r="AJ174" s="19">
        <v>0</v>
      </c>
      <c r="AK174" s="19">
        <v>0</v>
      </c>
      <c r="AL174" s="19">
        <v>0</v>
      </c>
      <c r="AM174" s="19">
        <v>0</v>
      </c>
      <c r="AN174" s="19">
        <v>0</v>
      </c>
      <c r="AO174" s="19">
        <v>0</v>
      </c>
      <c r="AP174" s="19">
        <v>5.137871514348852</v>
      </c>
      <c r="AQ174" s="19">
        <v>5.137871514348852</v>
      </c>
    </row>
    <row r="175" spans="3:43" hidden="1" outlineLevel="1" x14ac:dyDescent="0.15">
      <c r="C175" s="15" t="s">
        <v>148</v>
      </c>
      <c r="D175" s="19">
        <v>0</v>
      </c>
      <c r="E175" s="19">
        <v>0</v>
      </c>
      <c r="F175" s="19">
        <v>0</v>
      </c>
      <c r="G175" s="19">
        <v>0</v>
      </c>
      <c r="H175" s="19">
        <v>0</v>
      </c>
      <c r="I175" s="19">
        <v>0</v>
      </c>
      <c r="J175" s="19">
        <v>0</v>
      </c>
      <c r="K175" s="19">
        <v>0</v>
      </c>
      <c r="L175" s="19">
        <v>0</v>
      </c>
      <c r="M175" s="19">
        <v>0</v>
      </c>
      <c r="N175" s="19">
        <v>0</v>
      </c>
      <c r="O175" s="19">
        <v>0</v>
      </c>
      <c r="P175" s="19">
        <v>0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0</v>
      </c>
      <c r="X175" s="19">
        <v>0</v>
      </c>
      <c r="Y175" s="19">
        <v>0</v>
      </c>
      <c r="Z175" s="19">
        <v>0</v>
      </c>
      <c r="AA175" s="19">
        <v>0</v>
      </c>
      <c r="AB175" s="19">
        <v>0</v>
      </c>
      <c r="AC175" s="19">
        <v>0</v>
      </c>
      <c r="AD175" s="19">
        <v>0.34272249486085404</v>
      </c>
      <c r="AE175" s="19">
        <v>6.0255024448531751E-2</v>
      </c>
      <c r="AF175" s="19">
        <v>0</v>
      </c>
      <c r="AG175" s="19">
        <v>0</v>
      </c>
      <c r="AH175" s="19">
        <v>0</v>
      </c>
      <c r="AI175" s="19">
        <v>0</v>
      </c>
      <c r="AJ175" s="19">
        <v>0</v>
      </c>
      <c r="AK175" s="19">
        <v>0</v>
      </c>
      <c r="AL175" s="19">
        <v>0</v>
      </c>
      <c r="AM175" s="19">
        <v>0</v>
      </c>
      <c r="AN175" s="19">
        <v>0</v>
      </c>
      <c r="AO175" s="19">
        <v>0</v>
      </c>
      <c r="AP175" s="19">
        <v>0.4029775193093858</v>
      </c>
      <c r="AQ175" s="19">
        <v>0.4029775193093858</v>
      </c>
    </row>
    <row r="176" spans="3:43" hidden="1" outlineLevel="1" x14ac:dyDescent="0.15">
      <c r="C176" s="6" t="s">
        <v>186</v>
      </c>
      <c r="D176" s="19">
        <v>9.9520060968923403</v>
      </c>
      <c r="E176" s="19">
        <v>2.9582787225214533</v>
      </c>
      <c r="F176" s="19">
        <v>4.1043760193629426</v>
      </c>
      <c r="G176" s="19">
        <v>3.4371016687001901</v>
      </c>
      <c r="H176" s="19">
        <v>2.9701782585629442</v>
      </c>
      <c r="I176" s="19">
        <v>3.2222080821899901</v>
      </c>
      <c r="J176" s="19">
        <v>5.3298913720550907</v>
      </c>
      <c r="K176" s="19">
        <v>3.0021808040596896</v>
      </c>
      <c r="L176" s="19">
        <v>4.9124080225325502</v>
      </c>
      <c r="M176" s="19">
        <v>2.7940833525712687</v>
      </c>
      <c r="N176" s="19">
        <v>3.2923093522461961</v>
      </c>
      <c r="O176" s="19">
        <v>10.507952374940118</v>
      </c>
      <c r="P176" s="19">
        <v>56.482974126634772</v>
      </c>
      <c r="Q176" s="19">
        <v>3.2291418633712601</v>
      </c>
      <c r="R176" s="19">
        <v>2.1275973965266042</v>
      </c>
      <c r="S176" s="19">
        <v>14.520998601641384</v>
      </c>
      <c r="T176" s="19">
        <v>1.7631200850314954</v>
      </c>
      <c r="U176" s="19">
        <v>3.4161442192896518</v>
      </c>
      <c r="V176" s="19">
        <v>1.6935150110960369</v>
      </c>
      <c r="W176" s="19">
        <v>1.5536387069220963</v>
      </c>
      <c r="X176" s="19">
        <v>3.0910385963991236</v>
      </c>
      <c r="Y176" s="19">
        <v>2.5091668837397352</v>
      </c>
      <c r="Z176" s="19">
        <v>2.3569283959358756</v>
      </c>
      <c r="AA176" s="19">
        <v>2.7830872806633806</v>
      </c>
      <c r="AB176" s="19">
        <v>10.184058210664315</v>
      </c>
      <c r="AC176" s="19">
        <v>49.228435251280956</v>
      </c>
      <c r="AD176" s="19">
        <v>12.345116584570196</v>
      </c>
      <c r="AE176" s="19">
        <v>3.8124225885132144</v>
      </c>
      <c r="AF176" s="19">
        <v>3.576242840863654</v>
      </c>
      <c r="AG176" s="19">
        <v>5.0484414011396286</v>
      </c>
      <c r="AH176" s="19">
        <v>2.9118590733040945</v>
      </c>
      <c r="AI176" s="19">
        <v>6.3532483606132484</v>
      </c>
      <c r="AJ176" s="19">
        <v>2.6781171759502711</v>
      </c>
      <c r="AK176" s="19">
        <v>3.0281734555570359</v>
      </c>
      <c r="AL176" s="19">
        <v>0</v>
      </c>
      <c r="AM176" s="19">
        <v>0</v>
      </c>
      <c r="AN176" s="19">
        <v>0</v>
      </c>
      <c r="AO176" s="19">
        <v>0</v>
      </c>
      <c r="AP176" s="19">
        <v>39.753621480511349</v>
      </c>
      <c r="AQ176" s="19">
        <v>145.46503085842707</v>
      </c>
    </row>
    <row r="177" spans="3:43" hidden="1" outlineLevel="1" x14ac:dyDescent="0.15">
      <c r="C177" s="6" t="s">
        <v>193</v>
      </c>
      <c r="D177" s="19">
        <v>1.2318764470827963</v>
      </c>
      <c r="E177" s="19">
        <v>0.61921774927387818</v>
      </c>
      <c r="F177" s="19">
        <v>0.73033733598247497</v>
      </c>
      <c r="G177" s="19">
        <v>0.70276170648918102</v>
      </c>
      <c r="H177" s="19">
        <v>1.1047065505859088</v>
      </c>
      <c r="I177" s="19">
        <v>0.93159409119242298</v>
      </c>
      <c r="J177" s="19">
        <v>1.4471593408394738</v>
      </c>
      <c r="K177" s="19">
        <v>1.064287525106518</v>
      </c>
      <c r="L177" s="19">
        <v>1.905165620081775</v>
      </c>
      <c r="M177" s="19">
        <v>0.63141361781579597</v>
      </c>
      <c r="N177" s="19">
        <v>1.1590527617346755</v>
      </c>
      <c r="O177" s="19">
        <v>3.8027011614248014</v>
      </c>
      <c r="P177" s="19">
        <v>15.330273907609701</v>
      </c>
      <c r="Q177" s="19">
        <v>0.67981877259576029</v>
      </c>
      <c r="R177" s="19">
        <v>0.67617687522592074</v>
      </c>
      <c r="S177" s="19">
        <v>1.6250939715962402</v>
      </c>
      <c r="T177" s="19">
        <v>0.47899262981494489</v>
      </c>
      <c r="U177" s="19">
        <v>1.1652616279642851</v>
      </c>
      <c r="V177" s="19">
        <v>0.52948340009123041</v>
      </c>
      <c r="W177" s="19">
        <v>0.46429942446606576</v>
      </c>
      <c r="X177" s="19">
        <v>0.94253130940056862</v>
      </c>
      <c r="Y177" s="19">
        <v>0.40394279876934885</v>
      </c>
      <c r="Z177" s="19">
        <v>0.52768527547875943</v>
      </c>
      <c r="AA177" s="19">
        <v>0.82835183119559996</v>
      </c>
      <c r="AB177" s="19">
        <v>1.9067135965496085</v>
      </c>
      <c r="AC177" s="19">
        <v>10.228351513148334</v>
      </c>
      <c r="AD177" s="19">
        <v>1.9818254378380495</v>
      </c>
      <c r="AE177" s="19">
        <v>1.0135203091400142</v>
      </c>
      <c r="AF177" s="19">
        <v>0.95690923758376156</v>
      </c>
      <c r="AG177" s="19">
        <v>1.060865593755024</v>
      </c>
      <c r="AH177" s="19">
        <v>1.0558640055431232</v>
      </c>
      <c r="AI177" s="19">
        <v>1.2268500226746593</v>
      </c>
      <c r="AJ177" s="19">
        <v>0.89870354771692018</v>
      </c>
      <c r="AK177" s="19">
        <v>1.1233954703302902</v>
      </c>
      <c r="AL177" s="19">
        <v>0</v>
      </c>
      <c r="AM177" s="19">
        <v>0</v>
      </c>
      <c r="AN177" s="19">
        <v>0</v>
      </c>
      <c r="AO177" s="19">
        <v>0</v>
      </c>
      <c r="AP177" s="19">
        <v>9.3179336245818423</v>
      </c>
      <c r="AQ177" s="19">
        <v>34.876559045339874</v>
      </c>
    </row>
    <row r="178" spans="3:43" hidden="1" outlineLevel="1" x14ac:dyDescent="0.15">
      <c r="C178" s="6" t="s">
        <v>200</v>
      </c>
      <c r="D178" s="19">
        <v>0.52637301897977129</v>
      </c>
      <c r="E178" s="19">
        <v>0.34556137796913633</v>
      </c>
      <c r="F178" s="19">
        <v>0.52407082503598756</v>
      </c>
      <c r="G178" s="19">
        <v>0.36399883036816516</v>
      </c>
      <c r="H178" s="19">
        <v>0.44312147068142438</v>
      </c>
      <c r="I178" s="19">
        <v>0.24687924689942986</v>
      </c>
      <c r="J178" s="19">
        <v>0.32554442346066492</v>
      </c>
      <c r="K178" s="19">
        <v>0.45984068812260442</v>
      </c>
      <c r="L178" s="19">
        <v>0.53278256055805717</v>
      </c>
      <c r="M178" s="19">
        <v>0.43792919777662109</v>
      </c>
      <c r="N178" s="19">
        <v>0.46039995877731349</v>
      </c>
      <c r="O178" s="19">
        <v>1.4610978210000845</v>
      </c>
      <c r="P178" s="19">
        <v>6.1275994196292602</v>
      </c>
      <c r="Q178" s="19">
        <v>0.27883404683352581</v>
      </c>
      <c r="R178" s="19">
        <v>0.44689017221390848</v>
      </c>
      <c r="S178" s="19">
        <v>0.5745913921891701</v>
      </c>
      <c r="T178" s="19">
        <v>0.32371371446453201</v>
      </c>
      <c r="U178" s="19">
        <v>0.71029014201843022</v>
      </c>
      <c r="V178" s="19">
        <v>0.31358876136713565</v>
      </c>
      <c r="W178" s="19">
        <v>0.33676221994914951</v>
      </c>
      <c r="X178" s="19">
        <v>0.59500143540932537</v>
      </c>
      <c r="Y178" s="19">
        <v>0.439043472102502</v>
      </c>
      <c r="Z178" s="19">
        <v>0.32031696629564022</v>
      </c>
      <c r="AA178" s="19">
        <v>0.38418286374145294</v>
      </c>
      <c r="AB178" s="19">
        <v>0.94459102006704132</v>
      </c>
      <c r="AC178" s="19">
        <v>5.6678062066518144</v>
      </c>
      <c r="AD178" s="19">
        <v>5.0496188347589843</v>
      </c>
      <c r="AE178" s="19">
        <v>1.520930847474081</v>
      </c>
      <c r="AF178" s="19">
        <v>0.86632798815071665</v>
      </c>
      <c r="AG178" s="19">
        <v>0.61847837785764237</v>
      </c>
      <c r="AH178" s="19">
        <v>0.8180444110256766</v>
      </c>
      <c r="AI178" s="19">
        <v>0.64803862014853064</v>
      </c>
      <c r="AJ178" s="19">
        <v>0.64460374064656212</v>
      </c>
      <c r="AK178" s="19">
        <v>0.75695756983098439</v>
      </c>
      <c r="AL178" s="19">
        <v>0</v>
      </c>
      <c r="AM178" s="19">
        <v>0</v>
      </c>
      <c r="AN178" s="19">
        <v>0</v>
      </c>
      <c r="AO178" s="19">
        <v>0</v>
      </c>
      <c r="AP178" s="19">
        <v>10.923000389893179</v>
      </c>
      <c r="AQ178" s="19">
        <v>22.718406016174249</v>
      </c>
    </row>
    <row r="179" spans="3:43" hidden="1" outlineLevel="1" x14ac:dyDescent="0.15">
      <c r="C179" s="6" t="s">
        <v>207</v>
      </c>
      <c r="D179" s="19">
        <v>0.26140406238870656</v>
      </c>
      <c r="E179" s="19">
        <v>0.11614034537599424</v>
      </c>
      <c r="F179" s="19">
        <v>0.1885178636120553</v>
      </c>
      <c r="G179" s="19">
        <v>0.12020963320710702</v>
      </c>
      <c r="H179" s="19">
        <v>0.17328465383792213</v>
      </c>
      <c r="I179" s="19">
        <v>0.10123019418964141</v>
      </c>
      <c r="J179" s="19">
        <v>5.6692061082860637E-2</v>
      </c>
      <c r="K179" s="19">
        <v>0.19419123247602696</v>
      </c>
      <c r="L179" s="19">
        <v>0.25436497579819961</v>
      </c>
      <c r="M179" s="19">
        <v>0.12037065812068505</v>
      </c>
      <c r="N179" s="19">
        <v>0.14380829754180027</v>
      </c>
      <c r="O179" s="19">
        <v>0.81726521326523049</v>
      </c>
      <c r="P179" s="19">
        <v>2.5474791908962295</v>
      </c>
      <c r="Q179" s="19">
        <v>0.12079254796915072</v>
      </c>
      <c r="R179" s="19">
        <v>0.17178490071462063</v>
      </c>
      <c r="S179" s="19">
        <v>0.2234404983841238</v>
      </c>
      <c r="T179" s="19">
        <v>0.12822824956673465</v>
      </c>
      <c r="U179" s="19">
        <v>0.35193262483901999</v>
      </c>
      <c r="V179" s="19">
        <v>0.14048092626442332</v>
      </c>
      <c r="W179" s="19">
        <v>0.15449973240041359</v>
      </c>
      <c r="X179" s="19">
        <v>0.24790832295052895</v>
      </c>
      <c r="Y179" s="19">
        <v>0.14735397801631064</v>
      </c>
      <c r="Z179" s="19">
        <v>0.13711397501831682</v>
      </c>
      <c r="AA179" s="19">
        <v>0.21510339308208754</v>
      </c>
      <c r="AB179" s="19">
        <v>0.47625893325441204</v>
      </c>
      <c r="AC179" s="19">
        <v>2.5148980824601428</v>
      </c>
      <c r="AD179" s="19">
        <v>0.70979877729008933</v>
      </c>
      <c r="AE179" s="19">
        <v>0.46772413498308629</v>
      </c>
      <c r="AF179" s="19">
        <v>0.57478156357131971</v>
      </c>
      <c r="AG179" s="19">
        <v>0.46633562717342236</v>
      </c>
      <c r="AH179" s="19">
        <v>0.59589948987768504</v>
      </c>
      <c r="AI179" s="19">
        <v>0.41926772540272883</v>
      </c>
      <c r="AJ179" s="19">
        <v>0.48775948051452656</v>
      </c>
      <c r="AK179" s="19">
        <v>0.44386042184472263</v>
      </c>
      <c r="AL179" s="19">
        <v>0</v>
      </c>
      <c r="AM179" s="19">
        <v>0</v>
      </c>
      <c r="AN179" s="19">
        <v>0</v>
      </c>
      <c r="AO179" s="19">
        <v>0</v>
      </c>
      <c r="AP179" s="19">
        <v>4.1654272206575804</v>
      </c>
      <c r="AQ179" s="19">
        <v>9.2278044940139541</v>
      </c>
    </row>
    <row r="180" spans="3:43" hidden="1" outlineLevel="1" x14ac:dyDescent="0.15">
      <c r="C180" s="6" t="s">
        <v>222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</v>
      </c>
      <c r="AI180" s="19">
        <v>0</v>
      </c>
      <c r="AJ180" s="19">
        <v>0</v>
      </c>
      <c r="AK180" s="19">
        <v>0</v>
      </c>
      <c r="AL180" s="19">
        <v>0.52630210728777616</v>
      </c>
      <c r="AM180" s="19">
        <v>0.83242343921379902</v>
      </c>
      <c r="AN180" s="19">
        <v>0.86120592060911094</v>
      </c>
      <c r="AO180" s="19">
        <v>1.0791636135957789</v>
      </c>
      <c r="AP180" s="19">
        <v>3.299095080706465</v>
      </c>
      <c r="AQ180" s="19">
        <v>3.299095080706465</v>
      </c>
    </row>
    <row r="181" spans="3:43" hidden="1" outlineLevel="1" x14ac:dyDescent="0.15">
      <c r="C181" s="6" t="s">
        <v>229</v>
      </c>
      <c r="D181" s="19">
        <v>0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9">
        <v>0</v>
      </c>
      <c r="Q181" s="19">
        <v>0</v>
      </c>
      <c r="R181" s="19">
        <v>0</v>
      </c>
      <c r="S181" s="19">
        <v>0</v>
      </c>
      <c r="T181" s="19">
        <v>0</v>
      </c>
      <c r="U181" s="19">
        <v>0</v>
      </c>
      <c r="V181" s="19">
        <v>0</v>
      </c>
      <c r="W181" s="19">
        <v>0</v>
      </c>
      <c r="X181" s="19">
        <v>0</v>
      </c>
      <c r="Y181" s="19">
        <v>0</v>
      </c>
      <c r="Z181" s="19">
        <v>0</v>
      </c>
      <c r="AA181" s="19">
        <v>0</v>
      </c>
      <c r="AB181" s="19">
        <v>0</v>
      </c>
      <c r="AC181" s="19">
        <v>0</v>
      </c>
      <c r="AD181" s="19">
        <v>0</v>
      </c>
      <c r="AE181" s="19">
        <v>0</v>
      </c>
      <c r="AF181" s="19">
        <v>0</v>
      </c>
      <c r="AG181" s="19">
        <v>0</v>
      </c>
      <c r="AH181" s="19">
        <v>0</v>
      </c>
      <c r="AI181" s="19">
        <v>0</v>
      </c>
      <c r="AJ181" s="19">
        <v>0</v>
      </c>
      <c r="AK181" s="19">
        <v>0</v>
      </c>
      <c r="AL181" s="19">
        <v>1.2620600351960352</v>
      </c>
      <c r="AM181" s="19">
        <v>1.4338256033219485</v>
      </c>
      <c r="AN181" s="19">
        <v>1.5241783233548198</v>
      </c>
      <c r="AO181" s="19">
        <v>2.0625077181407496</v>
      </c>
      <c r="AP181" s="19">
        <v>6.2825716800135538</v>
      </c>
      <c r="AQ181" s="19">
        <v>6.2825716800135538</v>
      </c>
    </row>
    <row r="182" spans="3:43" hidden="1" outlineLevel="1" x14ac:dyDescent="0.15">
      <c r="C182" s="6" t="s">
        <v>236</v>
      </c>
      <c r="D182" s="19">
        <v>0</v>
      </c>
      <c r="E182" s="19">
        <v>0</v>
      </c>
      <c r="F182" s="19">
        <v>0</v>
      </c>
      <c r="G182" s="19">
        <v>0</v>
      </c>
      <c r="H182" s="19">
        <v>0</v>
      </c>
      <c r="I182" s="19">
        <v>0</v>
      </c>
      <c r="J182" s="19">
        <v>0</v>
      </c>
      <c r="K182" s="19">
        <v>0</v>
      </c>
      <c r="L182" s="19">
        <v>0</v>
      </c>
      <c r="M182" s="19">
        <v>0</v>
      </c>
      <c r="N182" s="19">
        <v>0</v>
      </c>
      <c r="O182" s="19">
        <v>0</v>
      </c>
      <c r="P182" s="19">
        <v>0</v>
      </c>
      <c r="Q182" s="19">
        <v>0</v>
      </c>
      <c r="R182" s="19">
        <v>0</v>
      </c>
      <c r="S182" s="19">
        <v>0</v>
      </c>
      <c r="T182" s="19">
        <v>0</v>
      </c>
      <c r="U182" s="19">
        <v>0</v>
      </c>
      <c r="V182" s="19">
        <v>0</v>
      </c>
      <c r="W182" s="19">
        <v>0</v>
      </c>
      <c r="X182" s="19">
        <v>0</v>
      </c>
      <c r="Y182" s="19">
        <v>0</v>
      </c>
      <c r="Z182" s="19">
        <v>0</v>
      </c>
      <c r="AA182" s="19">
        <v>0</v>
      </c>
      <c r="AB182" s="19">
        <v>0</v>
      </c>
      <c r="AC182" s="19">
        <v>0</v>
      </c>
      <c r="AD182" s="19">
        <v>0</v>
      </c>
      <c r="AE182" s="19">
        <v>0</v>
      </c>
      <c r="AF182" s="19">
        <v>0</v>
      </c>
      <c r="AG182" s="19">
        <v>0</v>
      </c>
      <c r="AH182" s="19">
        <v>0</v>
      </c>
      <c r="AI182" s="19">
        <v>0</v>
      </c>
      <c r="AJ182" s="19">
        <v>0</v>
      </c>
      <c r="AK182" s="19">
        <v>0</v>
      </c>
      <c r="AL182" s="19">
        <v>1.3840733764817399</v>
      </c>
      <c r="AM182" s="19">
        <v>2.0655894102066781</v>
      </c>
      <c r="AN182" s="19">
        <v>2.0034620098316074</v>
      </c>
      <c r="AO182" s="19">
        <v>2.5364020048812379</v>
      </c>
      <c r="AP182" s="19">
        <v>7.9895268014012641</v>
      </c>
      <c r="AQ182" s="19">
        <v>7.9895268014012641</v>
      </c>
    </row>
    <row r="183" spans="3:43" hidden="1" outlineLevel="1" x14ac:dyDescent="0.15">
      <c r="C183" s="6" t="s">
        <v>243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19">
        <v>0</v>
      </c>
      <c r="V183" s="19">
        <v>0</v>
      </c>
      <c r="W183" s="19">
        <v>0</v>
      </c>
      <c r="X183" s="19">
        <v>0</v>
      </c>
      <c r="Y183" s="19">
        <v>0</v>
      </c>
      <c r="Z183" s="19">
        <v>0</v>
      </c>
      <c r="AA183" s="19">
        <v>0</v>
      </c>
      <c r="AB183" s="19">
        <v>0</v>
      </c>
      <c r="AC183" s="19">
        <v>0</v>
      </c>
      <c r="AD183" s="19">
        <v>0</v>
      </c>
      <c r="AE183" s="19">
        <v>0</v>
      </c>
      <c r="AF183" s="19">
        <v>0</v>
      </c>
      <c r="AG183" s="19">
        <v>0</v>
      </c>
      <c r="AH183" s="19">
        <v>0</v>
      </c>
      <c r="AI183" s="19">
        <v>0</v>
      </c>
      <c r="AJ183" s="19">
        <v>0</v>
      </c>
      <c r="AK183" s="19">
        <v>0</v>
      </c>
      <c r="AL183" s="19">
        <v>3.8107141009448813</v>
      </c>
      <c r="AM183" s="19">
        <v>4.8696267099793067</v>
      </c>
      <c r="AN183" s="19">
        <v>4.314928471989357</v>
      </c>
      <c r="AO183" s="19">
        <v>6.3741682178179735</v>
      </c>
      <c r="AP183" s="19">
        <v>19.369437500731522</v>
      </c>
      <c r="AQ183" s="19">
        <v>19.369437500731522</v>
      </c>
    </row>
    <row r="184" spans="3:43" hidden="1" outlineLevel="1" x14ac:dyDescent="0.15">
      <c r="C184" s="6" t="s">
        <v>250</v>
      </c>
      <c r="D184" s="19">
        <v>9.6586196019877111</v>
      </c>
      <c r="E184" s="19">
        <v>3.172432027086157</v>
      </c>
      <c r="F184" s="19">
        <v>6.1938617438498031</v>
      </c>
      <c r="G184" s="19">
        <v>4.7273702433379112</v>
      </c>
      <c r="H184" s="19">
        <v>3.6108421796299348</v>
      </c>
      <c r="I184" s="19">
        <v>3.8914378680329613</v>
      </c>
      <c r="J184" s="19">
        <v>9.0538724341487331</v>
      </c>
      <c r="K184" s="19">
        <v>4.5751539019767709</v>
      </c>
      <c r="L184" s="19">
        <v>5.4455728956672225</v>
      </c>
      <c r="M184" s="19">
        <v>5.4396022690246877</v>
      </c>
      <c r="N184" s="19">
        <v>5.5336488593342885</v>
      </c>
      <c r="O184" s="19">
        <v>5.8986598374291015</v>
      </c>
      <c r="P184" s="19">
        <v>67.201073861505293</v>
      </c>
      <c r="Q184" s="19">
        <v>0</v>
      </c>
      <c r="R184" s="19">
        <v>0</v>
      </c>
      <c r="S184" s="19">
        <v>0</v>
      </c>
      <c r="T184" s="19">
        <v>0</v>
      </c>
      <c r="U184" s="19">
        <v>0</v>
      </c>
      <c r="V184" s="19">
        <v>0</v>
      </c>
      <c r="W184" s="19">
        <v>0</v>
      </c>
      <c r="X184" s="19">
        <v>0</v>
      </c>
      <c r="Y184" s="19">
        <v>0</v>
      </c>
      <c r="Z184" s="19">
        <v>0</v>
      </c>
      <c r="AA184" s="19">
        <v>0</v>
      </c>
      <c r="AB184" s="19">
        <v>0</v>
      </c>
      <c r="AC184" s="19">
        <v>0</v>
      </c>
      <c r="AD184" s="19">
        <v>11.949355434597702</v>
      </c>
      <c r="AE184" s="19">
        <v>4.345302706058991</v>
      </c>
      <c r="AF184" s="19">
        <v>6.5691720274262781</v>
      </c>
      <c r="AG184" s="19">
        <v>6.4288448275337231</v>
      </c>
      <c r="AH184" s="19">
        <v>3.7879834918919526</v>
      </c>
      <c r="AI184" s="19">
        <v>7.1983196114632877</v>
      </c>
      <c r="AJ184" s="19">
        <v>7.137568486833608</v>
      </c>
      <c r="AK184" s="19">
        <v>5.842348299408866</v>
      </c>
      <c r="AL184" s="19">
        <v>7.1915690241050889</v>
      </c>
      <c r="AM184" s="19">
        <v>6.9772194451026275</v>
      </c>
      <c r="AN184" s="19">
        <v>7.7344737476806245</v>
      </c>
      <c r="AO184" s="19">
        <v>8.2022988363533109</v>
      </c>
      <c r="AP184" s="19">
        <v>83.364455938456061</v>
      </c>
      <c r="AQ184" s="19">
        <v>150.56552979996133</v>
      </c>
    </row>
    <row r="185" spans="3:43" hidden="1" outlineLevel="1" x14ac:dyDescent="0.15">
      <c r="C185" s="6" t="s">
        <v>257</v>
      </c>
      <c r="D185" s="19">
        <v>1.4282113224459787</v>
      </c>
      <c r="E185" s="19">
        <v>0.85350032087763417</v>
      </c>
      <c r="F185" s="19">
        <v>1.2573918509861399</v>
      </c>
      <c r="G185" s="19">
        <v>1.2333090432378235</v>
      </c>
      <c r="H185" s="19">
        <v>1.0102177312672131</v>
      </c>
      <c r="I185" s="19">
        <v>1.0994626460435402</v>
      </c>
      <c r="J185" s="19">
        <v>1.6536882077041455</v>
      </c>
      <c r="K185" s="19">
        <v>1.302327763550118</v>
      </c>
      <c r="L185" s="19">
        <v>1.5696008303684224</v>
      </c>
      <c r="M185" s="19">
        <v>1.4245314975378729</v>
      </c>
      <c r="N185" s="19">
        <v>1.5942263246017137</v>
      </c>
      <c r="O185" s="19">
        <v>1.7372726257748037</v>
      </c>
      <c r="P185" s="19">
        <v>16.163740164395403</v>
      </c>
      <c r="Q185" s="19">
        <v>0</v>
      </c>
      <c r="R185" s="19">
        <v>0</v>
      </c>
      <c r="S185" s="19">
        <v>0</v>
      </c>
      <c r="T185" s="19">
        <v>0</v>
      </c>
      <c r="U185" s="19">
        <v>0</v>
      </c>
      <c r="V185" s="19">
        <v>0</v>
      </c>
      <c r="W185" s="19">
        <v>0</v>
      </c>
      <c r="X185" s="19">
        <v>0</v>
      </c>
      <c r="Y185" s="19">
        <v>0</v>
      </c>
      <c r="Z185" s="19">
        <v>0</v>
      </c>
      <c r="AA185" s="19">
        <v>0</v>
      </c>
      <c r="AB185" s="19">
        <v>0</v>
      </c>
      <c r="AC185" s="19">
        <v>0</v>
      </c>
      <c r="AD185" s="19">
        <v>1.9909865036229049</v>
      </c>
      <c r="AE185" s="19">
        <v>1.2628588735614801</v>
      </c>
      <c r="AF185" s="19">
        <v>1.7680151159545145</v>
      </c>
      <c r="AG185" s="19">
        <v>2.0568062096680628</v>
      </c>
      <c r="AH185" s="19">
        <v>1.2708902531744333</v>
      </c>
      <c r="AI185" s="19">
        <v>2.5010521555010912</v>
      </c>
      <c r="AJ185" s="19">
        <v>2.1459418816862916</v>
      </c>
      <c r="AK185" s="19">
        <v>2.1000513413724446</v>
      </c>
      <c r="AL185" s="19">
        <v>2.6882722984920826</v>
      </c>
      <c r="AM185" s="19">
        <v>2.6636105569570048</v>
      </c>
      <c r="AN185" s="19">
        <v>3.0514891623714648</v>
      </c>
      <c r="AO185" s="19">
        <v>3.1621671340398394</v>
      </c>
      <c r="AP185" s="19">
        <v>26.662141486401616</v>
      </c>
      <c r="AQ185" s="19">
        <v>42.825881650797022</v>
      </c>
    </row>
    <row r="186" spans="3:43" hidden="1" outlineLevel="1" x14ac:dyDescent="0.15">
      <c r="C186" s="6" t="s">
        <v>264</v>
      </c>
      <c r="D186" s="19">
        <v>0.59337338748779844</v>
      </c>
      <c r="E186" s="19">
        <v>0.64367780996184887</v>
      </c>
      <c r="F186" s="19">
        <v>0.76650473762087468</v>
      </c>
      <c r="G186" s="19">
        <v>0.91957234582082736</v>
      </c>
      <c r="H186" s="19">
        <v>0.7887825322662867</v>
      </c>
      <c r="I186" s="19">
        <v>0.8614997434767957</v>
      </c>
      <c r="J186" s="19">
        <v>0.95123033523028822</v>
      </c>
      <c r="K186" s="19">
        <v>1.0410190684521941</v>
      </c>
      <c r="L186" s="19">
        <v>1.2543083908966737</v>
      </c>
      <c r="M186" s="19">
        <v>1.1075499460061455</v>
      </c>
      <c r="N186" s="19">
        <v>1.2947499221234287</v>
      </c>
      <c r="O186" s="19">
        <v>1.3940576250029171</v>
      </c>
      <c r="P186" s="19">
        <v>11.616325844346079</v>
      </c>
      <c r="Q186" s="19">
        <v>0</v>
      </c>
      <c r="R186" s="19">
        <v>0</v>
      </c>
      <c r="S186" s="19">
        <v>0</v>
      </c>
      <c r="T186" s="19">
        <v>0</v>
      </c>
      <c r="U186" s="19">
        <v>0</v>
      </c>
      <c r="V186" s="19">
        <v>0</v>
      </c>
      <c r="W186" s="19">
        <v>0</v>
      </c>
      <c r="X186" s="19">
        <v>0</v>
      </c>
      <c r="Y186" s="19">
        <v>0</v>
      </c>
      <c r="Z186" s="19">
        <v>0</v>
      </c>
      <c r="AA186" s="19">
        <v>0</v>
      </c>
      <c r="AB186" s="19">
        <v>0</v>
      </c>
      <c r="AC186" s="19">
        <v>0</v>
      </c>
      <c r="AD186" s="19">
        <v>5.0449501048287875</v>
      </c>
      <c r="AE186" s="19">
        <v>1.3591396921313537</v>
      </c>
      <c r="AF186" s="19">
        <v>0.80618362986431458</v>
      </c>
      <c r="AG186" s="19">
        <v>1.0119696008154322</v>
      </c>
      <c r="AH186" s="19">
        <v>0.6430944610635364</v>
      </c>
      <c r="AI186" s="19">
        <v>1.2522258484226811</v>
      </c>
      <c r="AJ186" s="19">
        <v>1.0053554276073065</v>
      </c>
      <c r="AK186" s="19">
        <v>0.97825130916262149</v>
      </c>
      <c r="AL186" s="19">
        <v>1.1997830149189868</v>
      </c>
      <c r="AM186" s="19">
        <v>1.3057417612190743</v>
      </c>
      <c r="AN186" s="19">
        <v>1.4610667261355472</v>
      </c>
      <c r="AO186" s="19">
        <v>1.6283267776175068</v>
      </c>
      <c r="AP186" s="19">
        <v>17.696088353787147</v>
      </c>
      <c r="AQ186" s="19">
        <v>29.312414198133229</v>
      </c>
    </row>
    <row r="187" spans="3:43" hidden="1" outlineLevel="1" x14ac:dyDescent="0.15">
      <c r="C187" s="6" t="s">
        <v>271</v>
      </c>
      <c r="D187" s="19">
        <v>0.32667256428784447</v>
      </c>
      <c r="E187" s="19">
        <v>0.24262165954447357</v>
      </c>
      <c r="F187" s="19">
        <v>0.28923414059508146</v>
      </c>
      <c r="G187" s="19">
        <v>0.3415397361482031</v>
      </c>
      <c r="H187" s="19">
        <v>0.28865664368180055</v>
      </c>
      <c r="I187" s="19">
        <v>0.31672621524583766</v>
      </c>
      <c r="J187" s="19">
        <v>0.34818928171295238</v>
      </c>
      <c r="K187" s="19">
        <v>0.38321029167494475</v>
      </c>
      <c r="L187" s="19">
        <v>0.46152869294596133</v>
      </c>
      <c r="M187" s="19">
        <v>0.40694557057004233</v>
      </c>
      <c r="N187" s="19">
        <v>0.47916919735448837</v>
      </c>
      <c r="O187" s="19">
        <v>0.52411367309831614</v>
      </c>
      <c r="P187" s="19">
        <v>4.4086076668599468</v>
      </c>
      <c r="Q187" s="19">
        <v>0</v>
      </c>
      <c r="R187" s="19">
        <v>0</v>
      </c>
      <c r="S187" s="19">
        <v>0</v>
      </c>
      <c r="T187" s="19">
        <v>0</v>
      </c>
      <c r="U187" s="19">
        <v>0</v>
      </c>
      <c r="V187" s="19">
        <v>0</v>
      </c>
      <c r="W187" s="19">
        <v>0</v>
      </c>
      <c r="X187" s="19">
        <v>0</v>
      </c>
      <c r="Y187" s="19">
        <v>0</v>
      </c>
      <c r="Z187" s="19">
        <v>0</v>
      </c>
      <c r="AA187" s="19">
        <v>0</v>
      </c>
      <c r="AB187" s="19">
        <v>0</v>
      </c>
      <c r="AC187" s="19">
        <v>0</v>
      </c>
      <c r="AD187" s="19">
        <v>0.57827755758160071</v>
      </c>
      <c r="AE187" s="19">
        <v>0.26636570433009216</v>
      </c>
      <c r="AF187" s="19">
        <v>0.28113583844308643</v>
      </c>
      <c r="AG187" s="19">
        <v>0.35806709520603741</v>
      </c>
      <c r="AH187" s="19">
        <v>0.22732743815737783</v>
      </c>
      <c r="AI187" s="19">
        <v>0.44334126462307044</v>
      </c>
      <c r="AJ187" s="19">
        <v>0.38579771230441257</v>
      </c>
      <c r="AK187" s="19">
        <v>0.38166577268543189</v>
      </c>
      <c r="AL187" s="19">
        <v>0.47464158768078668</v>
      </c>
      <c r="AM187" s="19">
        <v>0.50765791514652348</v>
      </c>
      <c r="AN187" s="19">
        <v>0.57309567754585522</v>
      </c>
      <c r="AO187" s="19">
        <v>0.62629728066592438</v>
      </c>
      <c r="AP187" s="19">
        <v>5.1036708443701988</v>
      </c>
      <c r="AQ187" s="19">
        <v>9.5122785112301482</v>
      </c>
    </row>
    <row r="188" spans="3:43" hidden="1" outlineLevel="1" x14ac:dyDescent="0.15">
      <c r="C188" s="6" t="s">
        <v>65</v>
      </c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</row>
    <row r="189" spans="3:43" hidden="1" outlineLevel="1" x14ac:dyDescent="0.15">
      <c r="C189" s="7" t="s">
        <v>109</v>
      </c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</row>
    <row r="190" spans="3:43" hidden="1" outlineLevel="1" x14ac:dyDescent="0.15">
      <c r="C190" s="15" t="s">
        <v>131</v>
      </c>
      <c r="D190" s="19">
        <v>1.3817572396530755</v>
      </c>
      <c r="E190" s="19">
        <v>1.4150039156971717</v>
      </c>
      <c r="F190" s="19">
        <v>2.6656254142414859</v>
      </c>
      <c r="G190" s="19">
        <v>1.8101353750412561</v>
      </c>
      <c r="H190" s="19">
        <v>1.6461097097748132</v>
      </c>
      <c r="I190" s="19">
        <v>1.629657712899534</v>
      </c>
      <c r="J190" s="19">
        <v>1.9566210840466567</v>
      </c>
      <c r="K190" s="19">
        <v>2.0932662685141583</v>
      </c>
      <c r="L190" s="19">
        <v>2.0136715605315971</v>
      </c>
      <c r="M190" s="19">
        <v>2.2860516359201601</v>
      </c>
      <c r="N190" s="19">
        <v>2.0778492217562494</v>
      </c>
      <c r="O190" s="19">
        <v>2.4107292788415227</v>
      </c>
      <c r="P190" s="19">
        <v>23.386478416917679</v>
      </c>
      <c r="Q190" s="19">
        <v>0.9703936375191371</v>
      </c>
      <c r="R190" s="19">
        <v>1.2667862776909986</v>
      </c>
      <c r="S190" s="19">
        <v>1.8136041762063728</v>
      </c>
      <c r="T190" s="19">
        <v>1.5360536679400933</v>
      </c>
      <c r="U190" s="19">
        <v>1.6475460187582778</v>
      </c>
      <c r="V190" s="19">
        <v>1.6885811531834098</v>
      </c>
      <c r="W190" s="19">
        <v>1.551971978130678</v>
      </c>
      <c r="X190" s="19">
        <v>1.3842047671705071</v>
      </c>
      <c r="Y190" s="19">
        <v>1.8799362182835457</v>
      </c>
      <c r="Z190" s="19">
        <v>1.8482877424661635</v>
      </c>
      <c r="AA190" s="19">
        <v>1.61066342379766</v>
      </c>
      <c r="AB190" s="19">
        <v>1.4432416661700309</v>
      </c>
      <c r="AC190" s="19">
        <v>18.641270727316876</v>
      </c>
      <c r="AD190" s="19">
        <v>1.9224945919635037</v>
      </c>
      <c r="AE190" s="19">
        <v>2.168083309554949</v>
      </c>
      <c r="AF190" s="19">
        <v>2.6157321849683437</v>
      </c>
      <c r="AG190" s="19">
        <v>2.1408483371232814</v>
      </c>
      <c r="AH190" s="19">
        <v>1.5543678512534691</v>
      </c>
      <c r="AI190" s="19">
        <v>2.3434492708708197</v>
      </c>
      <c r="AJ190" s="19">
        <v>2.6899343619611611</v>
      </c>
      <c r="AK190" s="19">
        <v>2.3310919674628434</v>
      </c>
      <c r="AL190" s="19">
        <v>0</v>
      </c>
      <c r="AM190" s="19">
        <v>0</v>
      </c>
      <c r="AN190" s="19">
        <v>0</v>
      </c>
      <c r="AO190" s="19">
        <v>0</v>
      </c>
      <c r="AP190" s="19">
        <v>17.76600187515837</v>
      </c>
      <c r="AQ190" s="19">
        <v>59.793751019392936</v>
      </c>
    </row>
    <row r="191" spans="3:43" hidden="1" outlineLevel="1" x14ac:dyDescent="0.15">
      <c r="C191" s="15" t="s">
        <v>132</v>
      </c>
      <c r="D191" s="19">
        <v>1.2535561854854664</v>
      </c>
      <c r="E191" s="19">
        <v>1.334299344586102</v>
      </c>
      <c r="F191" s="19">
        <v>2.7066056900363917</v>
      </c>
      <c r="G191" s="19">
        <v>1.5939870442633346</v>
      </c>
      <c r="H191" s="19">
        <v>1.4844623817320539</v>
      </c>
      <c r="I191" s="19">
        <v>1.499521581611919</v>
      </c>
      <c r="J191" s="19">
        <v>1.311001941825898</v>
      </c>
      <c r="K191" s="19">
        <v>1.292778586943985</v>
      </c>
      <c r="L191" s="19">
        <v>1.2595873404091693</v>
      </c>
      <c r="M191" s="19">
        <v>1.4623350055764126</v>
      </c>
      <c r="N191" s="19">
        <v>1.2541622616591546</v>
      </c>
      <c r="O191" s="19">
        <v>1.471551363821751</v>
      </c>
      <c r="P191" s="19">
        <v>17.923848727951636</v>
      </c>
      <c r="Q191" s="19">
        <v>0.59165609356718907</v>
      </c>
      <c r="R191" s="19">
        <v>0.86484822386076543</v>
      </c>
      <c r="S191" s="19">
        <v>1.4619805039854901</v>
      </c>
      <c r="T191" s="19">
        <v>1.0785363776511381</v>
      </c>
      <c r="U191" s="19">
        <v>1.0940704641959018</v>
      </c>
      <c r="V191" s="19">
        <v>1.1056473920060845</v>
      </c>
      <c r="W191" s="19">
        <v>1.0111083521038124</v>
      </c>
      <c r="X191" s="19">
        <v>0.89879490802002315</v>
      </c>
      <c r="Y191" s="19">
        <v>1.5830695582433587</v>
      </c>
      <c r="Z191" s="19">
        <v>1.3475051091307322</v>
      </c>
      <c r="AA191" s="19">
        <v>1.0280887711467248</v>
      </c>
      <c r="AB191" s="19">
        <v>0.92773882092292004</v>
      </c>
      <c r="AC191" s="19">
        <v>12.993044574834142</v>
      </c>
      <c r="AD191" s="19">
        <v>1.1692438947862227</v>
      </c>
      <c r="AE191" s="19">
        <v>1.2464374301504377</v>
      </c>
      <c r="AF191" s="19">
        <v>1.5577668774778008</v>
      </c>
      <c r="AG191" s="19">
        <v>1.3582648677115143</v>
      </c>
      <c r="AH191" s="19">
        <v>1.0221825931619561</v>
      </c>
      <c r="AI191" s="19">
        <v>1.5524918590028824</v>
      </c>
      <c r="AJ191" s="19">
        <v>1.8088193328382589</v>
      </c>
      <c r="AK191" s="19">
        <v>1.5417820399294999</v>
      </c>
      <c r="AL191" s="19">
        <v>0</v>
      </c>
      <c r="AM191" s="19">
        <v>0</v>
      </c>
      <c r="AN191" s="19">
        <v>0</v>
      </c>
      <c r="AO191" s="19">
        <v>0</v>
      </c>
      <c r="AP191" s="19">
        <v>11.256988895058571</v>
      </c>
      <c r="AQ191" s="19">
        <v>42.17388219784435</v>
      </c>
    </row>
    <row r="192" spans="3:43" hidden="1" outlineLevel="1" x14ac:dyDescent="0.15">
      <c r="C192" s="15" t="s">
        <v>150</v>
      </c>
      <c r="D192" s="19">
        <v>1.2326185127530302</v>
      </c>
      <c r="E192" s="19">
        <v>1.2026481458974472</v>
      </c>
      <c r="F192" s="19">
        <v>1.6294283644915977</v>
      </c>
      <c r="G192" s="19">
        <v>1.5646674500065771</v>
      </c>
      <c r="H192" s="19">
        <v>1.4883489176215776</v>
      </c>
      <c r="I192" s="19">
        <v>1.5574225495547032</v>
      </c>
      <c r="J192" s="19">
        <v>1.7837972044753541</v>
      </c>
      <c r="K192" s="19">
        <v>1.9336294958246709</v>
      </c>
      <c r="L192" s="19">
        <v>1.8687270008005215</v>
      </c>
      <c r="M192" s="19">
        <v>2.1190344566467783</v>
      </c>
      <c r="N192" s="19">
        <v>1.9255488255559741</v>
      </c>
      <c r="O192" s="19">
        <v>1.8458345522044526</v>
      </c>
      <c r="P192" s="19">
        <v>20.151705475832681</v>
      </c>
      <c r="Q192" s="19">
        <v>0.8680153115589454</v>
      </c>
      <c r="R192" s="19">
        <v>1.0708201555643182</v>
      </c>
      <c r="S192" s="19">
        <v>1.3219634239187534</v>
      </c>
      <c r="T192" s="19">
        <v>1.1260518957157204</v>
      </c>
      <c r="U192" s="19">
        <v>1.4017455177934193</v>
      </c>
      <c r="V192" s="19">
        <v>1.4685052484413728</v>
      </c>
      <c r="W192" s="19">
        <v>1.3815486040961633</v>
      </c>
      <c r="X192" s="19">
        <v>1.2468290632064993</v>
      </c>
      <c r="Y192" s="19">
        <v>1.1972356917876275</v>
      </c>
      <c r="Z192" s="19">
        <v>1.4596635109863156</v>
      </c>
      <c r="AA192" s="19">
        <v>1.4639944588703282</v>
      </c>
      <c r="AB192" s="19">
        <v>1.3192846771097428</v>
      </c>
      <c r="AC192" s="19">
        <v>15.325657559049207</v>
      </c>
      <c r="AD192" s="19">
        <v>1.7502887823462374</v>
      </c>
      <c r="AE192" s="19">
        <v>1.9009466863608251</v>
      </c>
      <c r="AF192" s="19">
        <v>2.3759070774850271</v>
      </c>
      <c r="AG192" s="19">
        <v>1.9181408252400078</v>
      </c>
      <c r="AH192" s="19">
        <v>1.3893979361442146</v>
      </c>
      <c r="AI192" s="19">
        <v>2.0884934726278344</v>
      </c>
      <c r="AJ192" s="19">
        <v>1.7503757600804766</v>
      </c>
      <c r="AK192" s="19">
        <v>1.5465398347341766</v>
      </c>
      <c r="AL192" s="19">
        <v>0</v>
      </c>
      <c r="AM192" s="19">
        <v>0</v>
      </c>
      <c r="AN192" s="19">
        <v>0</v>
      </c>
      <c r="AO192" s="19">
        <v>0</v>
      </c>
      <c r="AP192" s="19">
        <v>14.720090375018799</v>
      </c>
      <c r="AQ192" s="19">
        <v>50.197453409900682</v>
      </c>
    </row>
    <row r="193" spans="3:43" hidden="1" outlineLevel="1" x14ac:dyDescent="0.15">
      <c r="C193" s="15" t="s">
        <v>154</v>
      </c>
      <c r="D193" s="19">
        <v>1.2584959556835382</v>
      </c>
      <c r="E193" s="19">
        <v>0.89840162048250238</v>
      </c>
      <c r="F193" s="19">
        <v>1.6033478974584963</v>
      </c>
      <c r="G193" s="19">
        <v>1.2288852742801111</v>
      </c>
      <c r="H193" s="19">
        <v>1.1908418957263227</v>
      </c>
      <c r="I193" s="19">
        <v>2.0706223376497523</v>
      </c>
      <c r="J193" s="19">
        <v>1.2192061130366714</v>
      </c>
      <c r="K193" s="19">
        <v>1.1423284522356627</v>
      </c>
      <c r="L193" s="19">
        <v>1.1162925766848211</v>
      </c>
      <c r="M193" s="19">
        <v>1.3542850931949313</v>
      </c>
      <c r="N193" s="19">
        <v>1.1613761829890406</v>
      </c>
      <c r="O193" s="19">
        <v>1.0861452399795037</v>
      </c>
      <c r="P193" s="19">
        <v>15.330228639401353</v>
      </c>
      <c r="Q193" s="19">
        <v>0.54679065562235896</v>
      </c>
      <c r="R193" s="19">
        <v>0.69085752546423873</v>
      </c>
      <c r="S193" s="19">
        <v>0.87868235011564444</v>
      </c>
      <c r="T193" s="19">
        <v>0.72756111017635727</v>
      </c>
      <c r="U193" s="19">
        <v>0.89734339061271451</v>
      </c>
      <c r="V193" s="19">
        <v>0.91896824580171788</v>
      </c>
      <c r="W193" s="19">
        <v>0.87148318093003185</v>
      </c>
      <c r="X193" s="19">
        <v>0.80443101549973595</v>
      </c>
      <c r="Y193" s="19">
        <v>0.83952910231619504</v>
      </c>
      <c r="Z193" s="19">
        <v>0.96429411354147065</v>
      </c>
      <c r="AA193" s="19">
        <v>0.92406772660763947</v>
      </c>
      <c r="AB193" s="19">
        <v>0.84121542020348372</v>
      </c>
      <c r="AC193" s="19">
        <v>9.9052238368915884</v>
      </c>
      <c r="AD193" s="19">
        <v>1.0599980561015871</v>
      </c>
      <c r="AE193" s="19">
        <v>1.1117617807601521</v>
      </c>
      <c r="AF193" s="19">
        <v>1.4083443570877134</v>
      </c>
      <c r="AG193" s="19">
        <v>1.2190936417240046</v>
      </c>
      <c r="AH193" s="19">
        <v>0.92006829687987801</v>
      </c>
      <c r="AI193" s="19">
        <v>1.3697149234838097</v>
      </c>
      <c r="AJ193" s="19">
        <v>1.2769119684687613</v>
      </c>
      <c r="AK193" s="19">
        <v>1.0656879273856426</v>
      </c>
      <c r="AL193" s="19">
        <v>0</v>
      </c>
      <c r="AM193" s="19">
        <v>0</v>
      </c>
      <c r="AN193" s="19">
        <v>0</v>
      </c>
      <c r="AO193" s="19">
        <v>0</v>
      </c>
      <c r="AP193" s="19">
        <v>9.4315809518915472</v>
      </c>
      <c r="AQ193" s="19">
        <v>34.667033428184496</v>
      </c>
    </row>
    <row r="194" spans="3:43" hidden="1" outlineLevel="1" x14ac:dyDescent="0.15">
      <c r="C194" s="15" t="s">
        <v>156</v>
      </c>
      <c r="D194" s="19">
        <v>0</v>
      </c>
      <c r="E194" s="19">
        <v>0</v>
      </c>
      <c r="F194" s="19">
        <v>0</v>
      </c>
      <c r="G194" s="19">
        <v>0</v>
      </c>
      <c r="H194" s="19">
        <v>0</v>
      </c>
      <c r="I194" s="19">
        <v>0</v>
      </c>
      <c r="J194" s="19">
        <v>0</v>
      </c>
      <c r="K194" s="19">
        <v>0</v>
      </c>
      <c r="L194" s="19">
        <v>0</v>
      </c>
      <c r="M194" s="19">
        <v>0</v>
      </c>
      <c r="N194" s="19">
        <v>0</v>
      </c>
      <c r="O194" s="19">
        <v>0</v>
      </c>
      <c r="P194" s="19">
        <v>0</v>
      </c>
      <c r="Q194" s="19">
        <v>0</v>
      </c>
      <c r="R194" s="19">
        <v>0</v>
      </c>
      <c r="S194" s="19">
        <v>0</v>
      </c>
      <c r="T194" s="19">
        <v>0</v>
      </c>
      <c r="U194" s="19">
        <v>0</v>
      </c>
      <c r="V194" s="19">
        <v>0</v>
      </c>
      <c r="W194" s="19">
        <v>0</v>
      </c>
      <c r="X194" s="19">
        <v>0</v>
      </c>
      <c r="Y194" s="19">
        <v>0</v>
      </c>
      <c r="Z194" s="19">
        <v>0</v>
      </c>
      <c r="AA194" s="19">
        <v>0</v>
      </c>
      <c r="AB194" s="19">
        <v>0</v>
      </c>
      <c r="AC194" s="19">
        <v>0</v>
      </c>
      <c r="AD194" s="19">
        <v>0</v>
      </c>
      <c r="AE194" s="19">
        <v>0</v>
      </c>
      <c r="AF194" s="19">
        <v>0</v>
      </c>
      <c r="AG194" s="19">
        <v>0</v>
      </c>
      <c r="AH194" s="19">
        <v>0</v>
      </c>
      <c r="AI194" s="19">
        <v>0</v>
      </c>
      <c r="AJ194" s="19">
        <v>0</v>
      </c>
      <c r="AK194" s="19">
        <v>0</v>
      </c>
      <c r="AL194" s="19">
        <v>1.1825409599908268</v>
      </c>
      <c r="AM194" s="19">
        <v>1.1256158052425489</v>
      </c>
      <c r="AN194" s="19">
        <v>1.4783548079616382</v>
      </c>
      <c r="AO194" s="19">
        <v>1.104099288379319</v>
      </c>
      <c r="AP194" s="19">
        <v>4.8906108615743333</v>
      </c>
      <c r="AQ194" s="19">
        <v>4.8906108615743333</v>
      </c>
    </row>
    <row r="195" spans="3:43" hidden="1" outlineLevel="1" x14ac:dyDescent="0.15">
      <c r="C195" s="15" t="s">
        <v>152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19">
        <v>0</v>
      </c>
      <c r="V195" s="19">
        <v>0</v>
      </c>
      <c r="W195" s="19">
        <v>0</v>
      </c>
      <c r="X195" s="19">
        <v>0</v>
      </c>
      <c r="Y195" s="19">
        <v>0</v>
      </c>
      <c r="Z195" s="19">
        <v>0</v>
      </c>
      <c r="AA195" s="19">
        <v>0</v>
      </c>
      <c r="AB195" s="19">
        <v>0</v>
      </c>
      <c r="AC195" s="19">
        <v>0</v>
      </c>
      <c r="AD195" s="19">
        <v>0</v>
      </c>
      <c r="AE195" s="19">
        <v>0</v>
      </c>
      <c r="AF195" s="19">
        <v>0</v>
      </c>
      <c r="AG195" s="19">
        <v>0</v>
      </c>
      <c r="AH195" s="19">
        <v>0</v>
      </c>
      <c r="AI195" s="19">
        <v>0</v>
      </c>
      <c r="AJ195" s="19">
        <v>0</v>
      </c>
      <c r="AK195" s="19">
        <v>0</v>
      </c>
      <c r="AL195" s="19">
        <v>1.7181218814872057</v>
      </c>
      <c r="AM195" s="19">
        <v>1.6944333255382402</v>
      </c>
      <c r="AN195" s="19">
        <v>2.1480798861061596</v>
      </c>
      <c r="AO195" s="19">
        <v>1.5233939468498652</v>
      </c>
      <c r="AP195" s="19">
        <v>7.0840290399814698</v>
      </c>
      <c r="AQ195" s="19">
        <v>7.0840290399814698</v>
      </c>
    </row>
    <row r="196" spans="3:43" hidden="1" outlineLevel="1" x14ac:dyDescent="0.15">
      <c r="C196" s="15" t="s">
        <v>134</v>
      </c>
      <c r="D196" s="19">
        <v>0</v>
      </c>
      <c r="E196" s="19">
        <v>0</v>
      </c>
      <c r="F196" s="19">
        <v>0</v>
      </c>
      <c r="G196" s="19">
        <v>0</v>
      </c>
      <c r="H196" s="19">
        <v>0</v>
      </c>
      <c r="I196" s="19">
        <v>0</v>
      </c>
      <c r="J196" s="19">
        <v>0</v>
      </c>
      <c r="K196" s="19">
        <v>0</v>
      </c>
      <c r="L196" s="19">
        <v>0</v>
      </c>
      <c r="M196" s="19">
        <v>0</v>
      </c>
      <c r="N196" s="19">
        <v>0</v>
      </c>
      <c r="O196" s="19">
        <v>0</v>
      </c>
      <c r="P196" s="19">
        <v>0</v>
      </c>
      <c r="Q196" s="19">
        <v>0</v>
      </c>
      <c r="R196" s="19">
        <v>0</v>
      </c>
      <c r="S196" s="19">
        <v>0</v>
      </c>
      <c r="T196" s="19">
        <v>0</v>
      </c>
      <c r="U196" s="19">
        <v>0</v>
      </c>
      <c r="V196" s="19">
        <v>0</v>
      </c>
      <c r="W196" s="19">
        <v>0</v>
      </c>
      <c r="X196" s="19">
        <v>0</v>
      </c>
      <c r="Y196" s="19">
        <v>0</v>
      </c>
      <c r="Z196" s="19">
        <v>0</v>
      </c>
      <c r="AA196" s="19">
        <v>0</v>
      </c>
      <c r="AB196" s="19">
        <v>0</v>
      </c>
      <c r="AC196" s="19">
        <v>0</v>
      </c>
      <c r="AD196" s="19">
        <v>0</v>
      </c>
      <c r="AE196" s="19">
        <v>0</v>
      </c>
      <c r="AF196" s="19">
        <v>0</v>
      </c>
      <c r="AG196" s="19">
        <v>0</v>
      </c>
      <c r="AH196" s="19">
        <v>0</v>
      </c>
      <c r="AI196" s="19">
        <v>0</v>
      </c>
      <c r="AJ196" s="19">
        <v>0</v>
      </c>
      <c r="AK196" s="19">
        <v>0</v>
      </c>
      <c r="AL196" s="19">
        <v>1.725788329872423</v>
      </c>
      <c r="AM196" s="19">
        <v>1.8334325440767336</v>
      </c>
      <c r="AN196" s="19">
        <v>1.8078971169097124</v>
      </c>
      <c r="AO196" s="19">
        <v>1.8258116670053275</v>
      </c>
      <c r="AP196" s="19">
        <v>7.1929296578641964</v>
      </c>
      <c r="AQ196" s="19">
        <v>7.1929296578641964</v>
      </c>
    </row>
    <row r="197" spans="3:43" hidden="1" outlineLevel="1" x14ac:dyDescent="0.15">
      <c r="C197" s="15" t="s">
        <v>133</v>
      </c>
      <c r="D197" s="19">
        <v>0</v>
      </c>
      <c r="E197" s="19">
        <v>0</v>
      </c>
      <c r="F197" s="19">
        <v>0</v>
      </c>
      <c r="G197" s="19">
        <v>0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19">
        <v>0</v>
      </c>
      <c r="R197" s="19">
        <v>0</v>
      </c>
      <c r="S197" s="19">
        <v>0</v>
      </c>
      <c r="T197" s="19">
        <v>0</v>
      </c>
      <c r="U197" s="19">
        <v>0</v>
      </c>
      <c r="V197" s="19">
        <v>0</v>
      </c>
      <c r="W197" s="19">
        <v>0</v>
      </c>
      <c r="X197" s="19">
        <v>0</v>
      </c>
      <c r="Y197" s="19">
        <v>0</v>
      </c>
      <c r="Z197" s="19">
        <v>0</v>
      </c>
      <c r="AA197" s="19">
        <v>0</v>
      </c>
      <c r="AB197" s="19">
        <v>0</v>
      </c>
      <c r="AC197" s="19">
        <v>0</v>
      </c>
      <c r="AD197" s="19">
        <v>0</v>
      </c>
      <c r="AE197" s="19">
        <v>0</v>
      </c>
      <c r="AF197" s="19">
        <v>0</v>
      </c>
      <c r="AG197" s="19">
        <v>0</v>
      </c>
      <c r="AH197" s="19">
        <v>0</v>
      </c>
      <c r="AI197" s="19">
        <v>0</v>
      </c>
      <c r="AJ197" s="19">
        <v>0</v>
      </c>
      <c r="AK197" s="19">
        <v>0</v>
      </c>
      <c r="AL197" s="19">
        <v>2.5967541067643007</v>
      </c>
      <c r="AM197" s="19">
        <v>2.7420060655399618</v>
      </c>
      <c r="AN197" s="19">
        <v>2.5277308202226338</v>
      </c>
      <c r="AO197" s="19">
        <v>2.5446134219741383</v>
      </c>
      <c r="AP197" s="19">
        <v>10.411104414501034</v>
      </c>
      <c r="AQ197" s="19">
        <v>10.411104414501034</v>
      </c>
    </row>
    <row r="198" spans="3:43" hidden="1" outlineLevel="1" x14ac:dyDescent="0.15">
      <c r="C198" s="15" t="s">
        <v>140</v>
      </c>
      <c r="D198" s="19">
        <v>1.6298020871280223</v>
      </c>
      <c r="E198" s="19">
        <v>1.9347657003115311</v>
      </c>
      <c r="F198" s="19">
        <v>2.2828657565142589</v>
      </c>
      <c r="G198" s="19">
        <v>2.2063506995923743</v>
      </c>
      <c r="H198" s="19">
        <v>1.9443717242715437</v>
      </c>
      <c r="I198" s="19">
        <v>2.5593787000852446</v>
      </c>
      <c r="J198" s="19">
        <v>1.786915938827222</v>
      </c>
      <c r="K198" s="19">
        <v>2.9493811792442948</v>
      </c>
      <c r="L198" s="19">
        <v>3.9591562404173386</v>
      </c>
      <c r="M198" s="19">
        <v>4.4464275301922331</v>
      </c>
      <c r="N198" s="19">
        <v>4.8675523506268918</v>
      </c>
      <c r="O198" s="19">
        <v>5.5606291992352288</v>
      </c>
      <c r="P198" s="19">
        <v>36.127597106446181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2.8584028182055463</v>
      </c>
      <c r="AE198" s="19">
        <v>2.8584028182055463</v>
      </c>
      <c r="AF198" s="19">
        <v>2.8584028182055463</v>
      </c>
      <c r="AG198" s="19">
        <v>2.8584028182055463</v>
      </c>
      <c r="AH198" s="19">
        <v>2.8584028182055463</v>
      </c>
      <c r="AI198" s="19">
        <v>2.8584028182055463</v>
      </c>
      <c r="AJ198" s="19">
        <v>2.6133898108162761</v>
      </c>
      <c r="AK198" s="19">
        <v>2.6133898108162761</v>
      </c>
      <c r="AL198" s="19">
        <v>2.6133898108162761</v>
      </c>
      <c r="AM198" s="19">
        <v>2.6133898108162761</v>
      </c>
      <c r="AN198" s="19">
        <v>2.6133898108162761</v>
      </c>
      <c r="AO198" s="19">
        <v>2.6133898947682761</v>
      </c>
      <c r="AP198" s="19">
        <v>32.830755858082938</v>
      </c>
      <c r="AQ198" s="19">
        <v>68.958352964529112</v>
      </c>
    </row>
    <row r="199" spans="3:43" hidden="1" outlineLevel="1" x14ac:dyDescent="0.15">
      <c r="C199" s="15" t="s">
        <v>142</v>
      </c>
      <c r="D199" s="19">
        <v>1.3672058178161808</v>
      </c>
      <c r="E199" s="19">
        <v>1.600048321618103</v>
      </c>
      <c r="F199" s="19">
        <v>1.9190165409531927</v>
      </c>
      <c r="G199" s="19">
        <v>1.613102578103117</v>
      </c>
      <c r="H199" s="19">
        <v>1.3170743911019727</v>
      </c>
      <c r="I199" s="19">
        <v>1.6868331223219908</v>
      </c>
      <c r="J199" s="19">
        <v>1.1594604917798605</v>
      </c>
      <c r="K199" s="19">
        <v>1.8669692428883511</v>
      </c>
      <c r="L199" s="19">
        <v>2.4677456573470509</v>
      </c>
      <c r="M199" s="19">
        <v>2.8803777087323121</v>
      </c>
      <c r="N199" s="19">
        <v>3.1408953917997016</v>
      </c>
      <c r="O199" s="19">
        <v>3.5649526128050368</v>
      </c>
      <c r="P199" s="19">
        <v>24.583681877266869</v>
      </c>
      <c r="Q199" s="19">
        <v>0</v>
      </c>
      <c r="R199" s="19">
        <v>0</v>
      </c>
      <c r="S199" s="19">
        <v>0</v>
      </c>
      <c r="T199" s="19">
        <v>0</v>
      </c>
      <c r="U199" s="19">
        <v>0</v>
      </c>
      <c r="V199" s="19">
        <v>0</v>
      </c>
      <c r="W199" s="19">
        <v>0</v>
      </c>
      <c r="X199" s="19">
        <v>0</v>
      </c>
      <c r="Y199" s="19">
        <v>0</v>
      </c>
      <c r="Z199" s="19">
        <v>0</v>
      </c>
      <c r="AA199" s="19">
        <v>0</v>
      </c>
      <c r="AB199" s="19">
        <v>0</v>
      </c>
      <c r="AC199" s="19">
        <v>0</v>
      </c>
      <c r="AD199" s="19">
        <v>1.8643851772267537</v>
      </c>
      <c r="AE199" s="19">
        <v>1.8643851772267537</v>
      </c>
      <c r="AF199" s="19">
        <v>1.8643851772267537</v>
      </c>
      <c r="AG199" s="19">
        <v>1.8643851772267537</v>
      </c>
      <c r="AH199" s="19">
        <v>1.8643851772267537</v>
      </c>
      <c r="AI199" s="19">
        <v>1.8643851772267537</v>
      </c>
      <c r="AJ199" s="19">
        <v>1.8782964160911708</v>
      </c>
      <c r="AK199" s="19">
        <v>1.8782964160911708</v>
      </c>
      <c r="AL199" s="19">
        <v>1.8782964160911708</v>
      </c>
      <c r="AM199" s="19">
        <v>1.8782964160911708</v>
      </c>
      <c r="AN199" s="19">
        <v>1.8782964160911708</v>
      </c>
      <c r="AO199" s="19">
        <v>1.8782965466831707</v>
      </c>
      <c r="AP199" s="19">
        <v>22.45608969049955</v>
      </c>
      <c r="AQ199" s="19">
        <v>47.039771567766401</v>
      </c>
    </row>
    <row r="200" spans="3:43" hidden="1" outlineLevel="1" x14ac:dyDescent="0.15">
      <c r="C200" s="15" t="s">
        <v>146</v>
      </c>
      <c r="D200" s="19">
        <v>1.3120146192025821</v>
      </c>
      <c r="E200" s="19">
        <v>1.6148258675144505</v>
      </c>
      <c r="F200" s="19">
        <v>1.8227352096790768</v>
      </c>
      <c r="G200" s="19">
        <v>1.8150701445629458</v>
      </c>
      <c r="H200" s="19">
        <v>1.7231770491389591</v>
      </c>
      <c r="I200" s="19">
        <v>2.2817780441105722</v>
      </c>
      <c r="J200" s="19">
        <v>1.6233991541131338</v>
      </c>
      <c r="K200" s="19">
        <v>2.1087689649218864</v>
      </c>
      <c r="L200" s="19">
        <v>2.6265261100603099</v>
      </c>
      <c r="M200" s="19">
        <v>3.4572173734749274</v>
      </c>
      <c r="N200" s="19">
        <v>3.8280992190945438</v>
      </c>
      <c r="O200" s="19">
        <v>4.0609797156120147</v>
      </c>
      <c r="P200" s="19">
        <v>28.274591471485397</v>
      </c>
      <c r="Q200" s="19">
        <v>0</v>
      </c>
      <c r="R200" s="19">
        <v>0</v>
      </c>
      <c r="S200" s="19">
        <v>0</v>
      </c>
      <c r="T200" s="19">
        <v>0</v>
      </c>
      <c r="U200" s="19">
        <v>0</v>
      </c>
      <c r="V200" s="19">
        <v>0</v>
      </c>
      <c r="W200" s="19">
        <v>0</v>
      </c>
      <c r="X200" s="19">
        <v>0</v>
      </c>
      <c r="Y200" s="19">
        <v>0</v>
      </c>
      <c r="Z200" s="19">
        <v>0</v>
      </c>
      <c r="AA200" s="19">
        <v>0</v>
      </c>
      <c r="AB200" s="19">
        <v>0</v>
      </c>
      <c r="AC200" s="19">
        <v>0</v>
      </c>
      <c r="AD200" s="19">
        <v>2.5082645933115821</v>
      </c>
      <c r="AE200" s="19">
        <v>2.5082645933115821</v>
      </c>
      <c r="AF200" s="19">
        <v>2.5082645933115821</v>
      </c>
      <c r="AG200" s="19">
        <v>2.5082645933115821</v>
      </c>
      <c r="AH200" s="19">
        <v>2.5082645933115821</v>
      </c>
      <c r="AI200" s="19">
        <v>2.5082645933115821</v>
      </c>
      <c r="AJ200" s="19">
        <v>2.2615246474592934</v>
      </c>
      <c r="AK200" s="19">
        <v>2.2615246474592934</v>
      </c>
      <c r="AL200" s="19">
        <v>2.2615246474592934</v>
      </c>
      <c r="AM200" s="19">
        <v>2.2209681265168877</v>
      </c>
      <c r="AN200" s="19">
        <v>2.2209681265168877</v>
      </c>
      <c r="AO200" s="19">
        <v>2.2209681824848877</v>
      </c>
      <c r="AP200" s="19">
        <v>28.497065937766035</v>
      </c>
      <c r="AQ200" s="19">
        <v>56.771657409251432</v>
      </c>
    </row>
    <row r="201" spans="3:43" hidden="1" outlineLevel="1" x14ac:dyDescent="0.15">
      <c r="C201" s="15" t="s">
        <v>148</v>
      </c>
      <c r="D201" s="19">
        <v>1.092499280246324</v>
      </c>
      <c r="E201" s="19">
        <v>1.338314581151745</v>
      </c>
      <c r="F201" s="19">
        <v>1.5160513236326367</v>
      </c>
      <c r="G201" s="19">
        <v>1.4659357296435227</v>
      </c>
      <c r="H201" s="19">
        <v>1.1990298191787649</v>
      </c>
      <c r="I201" s="19">
        <v>1.5400928070595428</v>
      </c>
      <c r="J201" s="19">
        <v>1.0697105297536627</v>
      </c>
      <c r="K201" s="19">
        <v>1.3695975788976249</v>
      </c>
      <c r="L201" s="19">
        <v>1.681671073953755</v>
      </c>
      <c r="M201" s="19">
        <v>2.3119917030044697</v>
      </c>
      <c r="N201" s="19">
        <v>2.5424985710938519</v>
      </c>
      <c r="O201" s="19">
        <v>2.6917377760399992</v>
      </c>
      <c r="P201" s="19">
        <v>19.8191307736559</v>
      </c>
      <c r="Q201" s="19">
        <v>0</v>
      </c>
      <c r="R201" s="19">
        <v>0</v>
      </c>
      <c r="S201" s="19">
        <v>0</v>
      </c>
      <c r="T201" s="19">
        <v>0</v>
      </c>
      <c r="U201" s="19">
        <v>0</v>
      </c>
      <c r="V201" s="19">
        <v>0</v>
      </c>
      <c r="W201" s="19">
        <v>0</v>
      </c>
      <c r="X201" s="19">
        <v>0</v>
      </c>
      <c r="Y201" s="19">
        <v>0</v>
      </c>
      <c r="Z201" s="19">
        <v>0</v>
      </c>
      <c r="AA201" s="19">
        <v>0</v>
      </c>
      <c r="AB201" s="19">
        <v>0</v>
      </c>
      <c r="AC201" s="19">
        <v>0</v>
      </c>
      <c r="AD201" s="19">
        <v>1.6288591928711253</v>
      </c>
      <c r="AE201" s="19">
        <v>1.6288591928711253</v>
      </c>
      <c r="AF201" s="19">
        <v>1.6288591928711253</v>
      </c>
      <c r="AG201" s="19">
        <v>1.6288591928711253</v>
      </c>
      <c r="AH201" s="19">
        <v>1.6288591928711253</v>
      </c>
      <c r="AI201" s="19">
        <v>1.6288591928711253</v>
      </c>
      <c r="AJ201" s="19">
        <v>1.6397224619264292</v>
      </c>
      <c r="AK201" s="19">
        <v>1.6397224619264292</v>
      </c>
      <c r="AL201" s="19">
        <v>1.6397224619264292</v>
      </c>
      <c r="AM201" s="19">
        <v>1.5930824619098629</v>
      </c>
      <c r="AN201" s="19">
        <v>1.5930824619098629</v>
      </c>
      <c r="AO201" s="19">
        <v>1.5930825458618629</v>
      </c>
      <c r="AP201" s="19">
        <v>19.471570012687625</v>
      </c>
      <c r="AQ201" s="19">
        <v>39.290700786343535</v>
      </c>
    </row>
    <row r="202" spans="3:43" hidden="1" outlineLevel="1" x14ac:dyDescent="0.15">
      <c r="C202" s="7" t="s">
        <v>45</v>
      </c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</row>
    <row r="203" spans="3:43" hidden="1" outlineLevel="1" x14ac:dyDescent="0.15">
      <c r="C203" s="15" t="s">
        <v>131</v>
      </c>
      <c r="D203" s="19">
        <v>18.638723641528557</v>
      </c>
      <c r="E203" s="19">
        <v>25.872368499129394</v>
      </c>
      <c r="F203" s="19">
        <v>62.013892569473477</v>
      </c>
      <c r="G203" s="19">
        <v>22.106769315878129</v>
      </c>
      <c r="H203" s="19">
        <v>10.100602069402763</v>
      </c>
      <c r="I203" s="19">
        <v>11.857667279933526</v>
      </c>
      <c r="J203" s="19">
        <v>22.218288556374141</v>
      </c>
      <c r="K203" s="19">
        <v>16.067180007912611</v>
      </c>
      <c r="L203" s="19">
        <v>14.129271543022531</v>
      </c>
      <c r="M203" s="19">
        <v>21.288990302516186</v>
      </c>
      <c r="N203" s="19">
        <v>15.510677727619914</v>
      </c>
      <c r="O203" s="19">
        <v>29.352359273452219</v>
      </c>
      <c r="P203" s="19">
        <v>269.15679078624345</v>
      </c>
      <c r="Q203" s="19">
        <v>9.0159302687867804</v>
      </c>
      <c r="R203" s="19">
        <v>19.080789563685016</v>
      </c>
      <c r="S203" s="19">
        <v>65.041737261602705</v>
      </c>
      <c r="T203" s="19">
        <v>45.297209334474346</v>
      </c>
      <c r="U203" s="19">
        <v>27.656416357881053</v>
      </c>
      <c r="V203" s="19">
        <v>35.252657311620816</v>
      </c>
      <c r="W203" s="19">
        <v>31.81786327026256</v>
      </c>
      <c r="X203" s="19">
        <v>30.526753629176671</v>
      </c>
      <c r="Y203" s="19">
        <v>28.960166348133768</v>
      </c>
      <c r="Z203" s="19">
        <v>33.195021384849376</v>
      </c>
      <c r="AA203" s="19">
        <v>19.545141644643358</v>
      </c>
      <c r="AB203" s="19">
        <v>23.748919777557898</v>
      </c>
      <c r="AC203" s="19">
        <v>369.13860615267441</v>
      </c>
      <c r="AD203" s="19">
        <v>19.320212436098085</v>
      </c>
      <c r="AE203" s="19">
        <v>22.519683689097327</v>
      </c>
      <c r="AF203" s="19">
        <v>33.716718614034569</v>
      </c>
      <c r="AG203" s="19">
        <v>27.291579637858334</v>
      </c>
      <c r="AH203" s="19">
        <v>13.685566389153031</v>
      </c>
      <c r="AI203" s="19">
        <v>23.913647357161423</v>
      </c>
      <c r="AJ203" s="19">
        <v>29.846250173548189</v>
      </c>
      <c r="AK203" s="19">
        <v>18.275015051055064</v>
      </c>
      <c r="AL203" s="19">
        <v>0</v>
      </c>
      <c r="AM203" s="19">
        <v>0</v>
      </c>
      <c r="AN203" s="19">
        <v>0</v>
      </c>
      <c r="AO203" s="19">
        <v>0</v>
      </c>
      <c r="AP203" s="19">
        <v>188.56867334800603</v>
      </c>
      <c r="AQ203" s="19">
        <v>826.86407028692383</v>
      </c>
    </row>
    <row r="204" spans="3:43" hidden="1" outlineLevel="1" x14ac:dyDescent="0.15">
      <c r="C204" s="15" t="s">
        <v>132</v>
      </c>
      <c r="D204" s="19">
        <v>20.475885697341479</v>
      </c>
      <c r="E204" s="19">
        <v>31.036302722087452</v>
      </c>
      <c r="F204" s="19">
        <v>74.356864976769586</v>
      </c>
      <c r="G204" s="19">
        <v>20.114727986572586</v>
      </c>
      <c r="H204" s="19">
        <v>7.0055886978079682</v>
      </c>
      <c r="I204" s="19">
        <v>6.2303450435563734</v>
      </c>
      <c r="J204" s="19">
        <v>6.6802014354232213</v>
      </c>
      <c r="K204" s="19">
        <v>7.3552478034260487</v>
      </c>
      <c r="L204" s="19">
        <v>6.6199218606580361</v>
      </c>
      <c r="M204" s="19">
        <v>9.2730046429642563</v>
      </c>
      <c r="N204" s="19">
        <v>8.44631134103272</v>
      </c>
      <c r="O204" s="19">
        <v>12.612390819628722</v>
      </c>
      <c r="P204" s="19">
        <v>210.20679302726845</v>
      </c>
      <c r="Q204" s="19">
        <v>8.3936619075206789</v>
      </c>
      <c r="R204" s="19">
        <v>18.512105769268256</v>
      </c>
      <c r="S204" s="19">
        <v>80.697474552405964</v>
      </c>
      <c r="T204" s="19">
        <v>48.806156376516135</v>
      </c>
      <c r="U204" s="19">
        <v>31.205286282675583</v>
      </c>
      <c r="V204" s="19">
        <v>39.294551586351631</v>
      </c>
      <c r="W204" s="19">
        <v>37.118415366494176</v>
      </c>
      <c r="X204" s="19">
        <v>35.194214851654479</v>
      </c>
      <c r="Y204" s="19">
        <v>33.852486266405911</v>
      </c>
      <c r="Z204" s="19">
        <v>30.142554384920853</v>
      </c>
      <c r="AA204" s="19">
        <v>21.352758365975173</v>
      </c>
      <c r="AB204" s="19">
        <v>26.151764150134944</v>
      </c>
      <c r="AC204" s="19">
        <v>410.72142986032372</v>
      </c>
      <c r="AD204" s="19">
        <v>7.5088655977568406</v>
      </c>
      <c r="AE204" s="19">
        <v>8.8769348230245093</v>
      </c>
      <c r="AF204" s="19">
        <v>13.823150899236897</v>
      </c>
      <c r="AG204" s="19">
        <v>9.1541001636716643</v>
      </c>
      <c r="AH204" s="19">
        <v>5.5694167957282597</v>
      </c>
      <c r="AI204" s="19">
        <v>8.7379216306334051</v>
      </c>
      <c r="AJ204" s="19">
        <v>11.920186792954128</v>
      </c>
      <c r="AK204" s="19">
        <v>9.8116030185936172</v>
      </c>
      <c r="AL204" s="19">
        <v>0</v>
      </c>
      <c r="AM204" s="19">
        <v>0</v>
      </c>
      <c r="AN204" s="19">
        <v>0</v>
      </c>
      <c r="AO204" s="19">
        <v>0</v>
      </c>
      <c r="AP204" s="19">
        <v>75.402179721599325</v>
      </c>
      <c r="AQ204" s="19">
        <v>696.33040260919142</v>
      </c>
    </row>
    <row r="205" spans="3:43" hidden="1" outlineLevel="1" x14ac:dyDescent="0.15">
      <c r="C205" s="15" t="s">
        <v>150</v>
      </c>
      <c r="D205" s="19">
        <v>7.5931156237563409</v>
      </c>
      <c r="E205" s="19">
        <v>9.5042694967593313</v>
      </c>
      <c r="F205" s="19">
        <v>17.444047977619341</v>
      </c>
      <c r="G205" s="19">
        <v>9.1220009149656089</v>
      </c>
      <c r="H205" s="19">
        <v>6.4204786899422173</v>
      </c>
      <c r="I205" s="19">
        <v>6.2489373868420008</v>
      </c>
      <c r="J205" s="19">
        <v>7.9912034417277864</v>
      </c>
      <c r="K205" s="19">
        <v>8.7052972466215959</v>
      </c>
      <c r="L205" s="19">
        <v>8.0302391300475122</v>
      </c>
      <c r="M205" s="19">
        <v>9.655984362910873</v>
      </c>
      <c r="N205" s="19">
        <v>8.4489712144805829</v>
      </c>
      <c r="O205" s="19">
        <v>10.209128587971151</v>
      </c>
      <c r="P205" s="19">
        <v>109.37367407364434</v>
      </c>
      <c r="Q205" s="19">
        <v>3.1796370379199685</v>
      </c>
      <c r="R205" s="19">
        <v>5.3679581156311871</v>
      </c>
      <c r="S205" s="19">
        <v>15.65687744347855</v>
      </c>
      <c r="T205" s="19">
        <v>10.68783570552297</v>
      </c>
      <c r="U205" s="19">
        <v>8.0243679728896211</v>
      </c>
      <c r="V205" s="19">
        <v>9.3788057861004539</v>
      </c>
      <c r="W205" s="19">
        <v>8.0226905501368631</v>
      </c>
      <c r="X205" s="19">
        <v>8.6824326597605808</v>
      </c>
      <c r="Y205" s="19">
        <v>8.5959163924807616</v>
      </c>
      <c r="Z205" s="19">
        <v>9.4307934039843531</v>
      </c>
      <c r="AA205" s="19">
        <v>8.1549997385602495</v>
      </c>
      <c r="AB205" s="19">
        <v>8.9333745033889134</v>
      </c>
      <c r="AC205" s="19">
        <v>104.11568930985449</v>
      </c>
      <c r="AD205" s="19">
        <v>8.4143993621027207</v>
      </c>
      <c r="AE205" s="19">
        <v>9.3022197265342133</v>
      </c>
      <c r="AF205" s="19">
        <v>12.330291957542434</v>
      </c>
      <c r="AG205" s="19">
        <v>9.3947371691583044</v>
      </c>
      <c r="AH205" s="19">
        <v>6.085672702324441</v>
      </c>
      <c r="AI205" s="19">
        <v>8.6918762823851168</v>
      </c>
      <c r="AJ205" s="19">
        <v>9.8614072168946709</v>
      </c>
      <c r="AK205" s="19">
        <v>9.0508980109068613</v>
      </c>
      <c r="AL205" s="19">
        <v>0</v>
      </c>
      <c r="AM205" s="19">
        <v>0</v>
      </c>
      <c r="AN205" s="19">
        <v>0</v>
      </c>
      <c r="AO205" s="19">
        <v>0</v>
      </c>
      <c r="AP205" s="19">
        <v>73.131502427848758</v>
      </c>
      <c r="AQ205" s="19">
        <v>286.62086581134758</v>
      </c>
    </row>
    <row r="206" spans="3:43" hidden="1" outlineLevel="1" x14ac:dyDescent="0.15">
      <c r="C206" s="15" t="s">
        <v>154</v>
      </c>
      <c r="D206" s="19">
        <v>9.549353553776788</v>
      </c>
      <c r="E206" s="19">
        <v>9.6859689748673663</v>
      </c>
      <c r="F206" s="19">
        <v>20.436750468707665</v>
      </c>
      <c r="G206" s="19">
        <v>9.6227413398818999</v>
      </c>
      <c r="H206" s="19">
        <v>6.3826262906439899</v>
      </c>
      <c r="I206" s="19">
        <v>5.9533383130775617</v>
      </c>
      <c r="J206" s="19">
        <v>6.2829096591022919</v>
      </c>
      <c r="K206" s="19">
        <v>6.0391378518240995</v>
      </c>
      <c r="L206" s="19">
        <v>4.9744371503538183</v>
      </c>
      <c r="M206" s="19">
        <v>6.585202872401009</v>
      </c>
      <c r="N206" s="19">
        <v>5.8269885494489166</v>
      </c>
      <c r="O206" s="19">
        <v>7.2801967745569165</v>
      </c>
      <c r="P206" s="19">
        <v>98.619651798642309</v>
      </c>
      <c r="Q206" s="19">
        <v>3.6950309274466195</v>
      </c>
      <c r="R206" s="19">
        <v>5.9656361266449682</v>
      </c>
      <c r="S206" s="19">
        <v>18.913793795015383</v>
      </c>
      <c r="T206" s="19">
        <v>12.325112459233658</v>
      </c>
      <c r="U206" s="19">
        <v>8.9333605606033846</v>
      </c>
      <c r="V206" s="19">
        <v>10.640437249505061</v>
      </c>
      <c r="W206" s="19">
        <v>10.369598752241011</v>
      </c>
      <c r="X206" s="19">
        <v>9.7525855517041133</v>
      </c>
      <c r="Y206" s="19">
        <v>9.6220284585846745</v>
      </c>
      <c r="Z206" s="19">
        <v>9.9715959176458782</v>
      </c>
      <c r="AA206" s="19">
        <v>8.3087202636853164</v>
      </c>
      <c r="AB206" s="19">
        <v>9.1026759395782619</v>
      </c>
      <c r="AC206" s="19">
        <v>117.60057600188834</v>
      </c>
      <c r="AD206" s="19">
        <v>5.4563914242635878</v>
      </c>
      <c r="AE206" s="19">
        <v>6.0503955539772321</v>
      </c>
      <c r="AF206" s="19">
        <v>7.9998726606290242</v>
      </c>
      <c r="AG206" s="19">
        <v>6.3173383101738256</v>
      </c>
      <c r="AH206" s="19">
        <v>4.1375074903094697</v>
      </c>
      <c r="AI206" s="19">
        <v>5.7435300268237377</v>
      </c>
      <c r="AJ206" s="19">
        <v>8.1216331464358298</v>
      </c>
      <c r="AK206" s="19">
        <v>7.0422088848863247</v>
      </c>
      <c r="AL206" s="19">
        <v>0</v>
      </c>
      <c r="AM206" s="19">
        <v>0</v>
      </c>
      <c r="AN206" s="19">
        <v>0</v>
      </c>
      <c r="AO206" s="19">
        <v>0</v>
      </c>
      <c r="AP206" s="19">
        <v>50.868877497499028</v>
      </c>
      <c r="AQ206" s="19">
        <v>267.08910529802966</v>
      </c>
    </row>
    <row r="207" spans="3:43" hidden="1" outlineLevel="1" x14ac:dyDescent="0.15">
      <c r="C207" s="15" t="s">
        <v>156</v>
      </c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0</v>
      </c>
      <c r="AL207" s="19">
        <v>8.5537841597072539</v>
      </c>
      <c r="AM207" s="19">
        <v>8.2695940401697161</v>
      </c>
      <c r="AN207" s="19">
        <v>11.49958674268002</v>
      </c>
      <c r="AO207" s="19">
        <v>12.085412086902352</v>
      </c>
      <c r="AP207" s="19">
        <v>40.408377029459345</v>
      </c>
      <c r="AQ207" s="19">
        <v>40.408377029459345</v>
      </c>
    </row>
    <row r="208" spans="3:43" hidden="1" outlineLevel="1" x14ac:dyDescent="0.15">
      <c r="C208" s="15" t="s">
        <v>152</v>
      </c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  <c r="AK208" s="19">
        <v>0</v>
      </c>
      <c r="AL208" s="19">
        <v>11.001402240026607</v>
      </c>
      <c r="AM208" s="19">
        <v>10.140276290491514</v>
      </c>
      <c r="AN208" s="19">
        <v>13.436272157297177</v>
      </c>
      <c r="AO208" s="19">
        <v>13.850220289560646</v>
      </c>
      <c r="AP208" s="19">
        <v>48.428170977375942</v>
      </c>
      <c r="AQ208" s="19">
        <v>48.428170977375942</v>
      </c>
    </row>
    <row r="209" spans="3:43" hidden="1" outlineLevel="1" x14ac:dyDescent="0.15">
      <c r="C209" s="15" t="s">
        <v>134</v>
      </c>
      <c r="D209" s="19">
        <v>0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0</v>
      </c>
      <c r="AL209" s="19">
        <v>13.932719168411124</v>
      </c>
      <c r="AM209" s="19">
        <v>11.806340816843822</v>
      </c>
      <c r="AN209" s="19">
        <v>15.405451389161513</v>
      </c>
      <c r="AO209" s="19">
        <v>17.757123186512409</v>
      </c>
      <c r="AP209" s="19">
        <v>58.901634560928869</v>
      </c>
      <c r="AQ209" s="19">
        <v>58.901634560928869</v>
      </c>
    </row>
    <row r="210" spans="3:43" hidden="1" outlineLevel="1" x14ac:dyDescent="0.15">
      <c r="C210" s="15" t="s">
        <v>133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0</v>
      </c>
      <c r="AL210" s="19">
        <v>25.695695583820946</v>
      </c>
      <c r="AM210" s="19">
        <v>19.668806506971382</v>
      </c>
      <c r="AN210" s="19">
        <v>23.556661504448289</v>
      </c>
      <c r="AO210" s="19">
        <v>27.526267542919264</v>
      </c>
      <c r="AP210" s="19">
        <v>96.447431138159885</v>
      </c>
      <c r="AQ210" s="19">
        <v>96.447431138159885</v>
      </c>
    </row>
    <row r="211" spans="3:43" hidden="1" outlineLevel="1" x14ac:dyDescent="0.15">
      <c r="C211" s="15" t="s">
        <v>140</v>
      </c>
      <c r="D211" s="19">
        <v>12.05183184069281</v>
      </c>
      <c r="E211" s="19">
        <v>13.268620177992869</v>
      </c>
      <c r="F211" s="19">
        <v>76.993326796501862</v>
      </c>
      <c r="G211" s="19">
        <v>11.252584675103842</v>
      </c>
      <c r="H211" s="19">
        <v>10.045109737290762</v>
      </c>
      <c r="I211" s="19">
        <v>20.350341355075944</v>
      </c>
      <c r="J211" s="19">
        <v>16.420958325684008</v>
      </c>
      <c r="K211" s="19">
        <v>24.734049034173001</v>
      </c>
      <c r="L211" s="19">
        <v>42.01119709286619</v>
      </c>
      <c r="M211" s="19">
        <v>36.68245082684443</v>
      </c>
      <c r="N211" s="19">
        <v>70.306506453230739</v>
      </c>
      <c r="O211" s="19">
        <v>122.83897086383536</v>
      </c>
      <c r="P211" s="19">
        <v>456.9559471792918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33.086736027650893</v>
      </c>
      <c r="AE211" s="19">
        <v>44.198843884551387</v>
      </c>
      <c r="AF211" s="19">
        <v>60.730724953295272</v>
      </c>
      <c r="AG211" s="19">
        <v>48.672514871158235</v>
      </c>
      <c r="AH211" s="19">
        <v>32.431591349070146</v>
      </c>
      <c r="AI211" s="19">
        <v>40.249498749396409</v>
      </c>
      <c r="AJ211" s="19">
        <v>32.21946902363635</v>
      </c>
      <c r="AK211" s="19">
        <v>34.77244165827117</v>
      </c>
      <c r="AL211" s="19">
        <v>53.351196179718336</v>
      </c>
      <c r="AM211" s="19">
        <v>39.796224009927613</v>
      </c>
      <c r="AN211" s="19">
        <v>46.992235333619647</v>
      </c>
      <c r="AO211" s="19">
        <v>53.712721084070758</v>
      </c>
      <c r="AP211" s="19">
        <v>520.21419712436614</v>
      </c>
      <c r="AQ211" s="19">
        <v>977.17014430365805</v>
      </c>
    </row>
    <row r="212" spans="3:43" hidden="1" outlineLevel="1" x14ac:dyDescent="0.15">
      <c r="C212" s="15" t="s">
        <v>142</v>
      </c>
      <c r="D212" s="19">
        <v>13.135257325217962</v>
      </c>
      <c r="E212" s="19">
        <v>14.39299520216853</v>
      </c>
      <c r="F212" s="19">
        <v>86.630987618442973</v>
      </c>
      <c r="G212" s="19">
        <v>8.6769405105815629</v>
      </c>
      <c r="H212" s="19">
        <v>8.7742932410476957</v>
      </c>
      <c r="I212" s="19">
        <v>11.654729885086962</v>
      </c>
      <c r="J212" s="19">
        <v>7.4907484276580849</v>
      </c>
      <c r="K212" s="19">
        <v>13.386211729293544</v>
      </c>
      <c r="L212" s="19">
        <v>22.672355329946367</v>
      </c>
      <c r="M212" s="19">
        <v>20.254595306590236</v>
      </c>
      <c r="N212" s="19">
        <v>43.225236021145747</v>
      </c>
      <c r="O212" s="19">
        <v>75.260344471595161</v>
      </c>
      <c r="P212" s="19">
        <v>325.55469506877478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0</v>
      </c>
      <c r="AD212" s="19">
        <v>25.738563012952689</v>
      </c>
      <c r="AE212" s="19">
        <v>34.059380255725941</v>
      </c>
      <c r="AF212" s="19">
        <v>46.972925720228389</v>
      </c>
      <c r="AG212" s="19">
        <v>37.927536516655792</v>
      </c>
      <c r="AH212" s="19">
        <v>25.040621477406198</v>
      </c>
      <c r="AI212" s="19">
        <v>30.851897413393147</v>
      </c>
      <c r="AJ212" s="19">
        <v>24.621619847385599</v>
      </c>
      <c r="AK212" s="19">
        <v>26.3037849331991</v>
      </c>
      <c r="AL212" s="19">
        <v>40.876271107671251</v>
      </c>
      <c r="AM212" s="19">
        <v>30.629569629791622</v>
      </c>
      <c r="AN212" s="19">
        <v>35.754070968203841</v>
      </c>
      <c r="AO212" s="19">
        <v>41.338412288171405</v>
      </c>
      <c r="AP212" s="19">
        <v>400.11465317078495</v>
      </c>
      <c r="AQ212" s="19">
        <v>725.66934823955967</v>
      </c>
    </row>
    <row r="213" spans="3:43" hidden="1" outlineLevel="1" x14ac:dyDescent="0.15">
      <c r="C213" s="15" t="s">
        <v>146</v>
      </c>
      <c r="D213" s="19">
        <v>5.050445956606108</v>
      </c>
      <c r="E213" s="19">
        <v>6.2174545598848852</v>
      </c>
      <c r="F213" s="19">
        <v>19.341707550198826</v>
      </c>
      <c r="G213" s="19">
        <v>7.2447258045860776</v>
      </c>
      <c r="H213" s="19">
        <v>7.5243480804391547</v>
      </c>
      <c r="I213" s="19">
        <v>9.4204586592640229</v>
      </c>
      <c r="J213" s="19">
        <v>9.3768946837078442</v>
      </c>
      <c r="K213" s="19">
        <v>11.32517293804375</v>
      </c>
      <c r="L213" s="19">
        <v>14.341807516196837</v>
      </c>
      <c r="M213" s="19">
        <v>16.42559464563357</v>
      </c>
      <c r="N213" s="19">
        <v>21.218942318280778</v>
      </c>
      <c r="O213" s="19">
        <v>27.38425437280619</v>
      </c>
      <c r="P213" s="19">
        <v>154.87180708564804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13.91844958848287</v>
      </c>
      <c r="AE213" s="19">
        <v>17.081850664176184</v>
      </c>
      <c r="AF213" s="19">
        <v>20.601008213213703</v>
      </c>
      <c r="AG213" s="19">
        <v>19.343524376606851</v>
      </c>
      <c r="AH213" s="19">
        <v>13.631894858009789</v>
      </c>
      <c r="AI213" s="19">
        <v>15.193380338858073</v>
      </c>
      <c r="AJ213" s="19">
        <v>12.694592793277117</v>
      </c>
      <c r="AK213" s="19">
        <v>15.882849530425588</v>
      </c>
      <c r="AL213" s="19">
        <v>25.015573590389526</v>
      </c>
      <c r="AM213" s="19">
        <v>21.499439612004604</v>
      </c>
      <c r="AN213" s="19">
        <v>21.334485330762011</v>
      </c>
      <c r="AO213" s="19">
        <v>27.243822817901005</v>
      </c>
      <c r="AP213" s="19">
        <v>223.44087171410735</v>
      </c>
      <c r="AQ213" s="19">
        <v>378.3126787997553</v>
      </c>
    </row>
    <row r="214" spans="3:43" hidden="1" outlineLevel="1" x14ac:dyDescent="0.15">
      <c r="C214" s="15" t="s">
        <v>148</v>
      </c>
      <c r="D214" s="19">
        <v>5.479946855476614</v>
      </c>
      <c r="E214" s="19">
        <v>6.7346155721774759</v>
      </c>
      <c r="F214" s="19">
        <v>21.952466926215738</v>
      </c>
      <c r="G214" s="19">
        <v>8.1815024048972216</v>
      </c>
      <c r="H214" s="19">
        <v>8.3891129553755235</v>
      </c>
      <c r="I214" s="19">
        <v>10.268217187957912</v>
      </c>
      <c r="J214" s="19">
        <v>6.5987096146225834</v>
      </c>
      <c r="K214" s="19">
        <v>8.1752083700701697</v>
      </c>
      <c r="L214" s="19">
        <v>11.181017540826103</v>
      </c>
      <c r="M214" s="19">
        <v>12.372106881465799</v>
      </c>
      <c r="N214" s="19">
        <v>15.556560175388322</v>
      </c>
      <c r="O214" s="19">
        <v>19.690831070942981</v>
      </c>
      <c r="P214" s="19">
        <v>134.58029555541646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12.194602111109297</v>
      </c>
      <c r="AE214" s="19">
        <v>15.281878069135399</v>
      </c>
      <c r="AF214" s="19">
        <v>18.3544313517292</v>
      </c>
      <c r="AG214" s="19">
        <v>17.380063424942904</v>
      </c>
      <c r="AH214" s="19">
        <v>11.964487771582382</v>
      </c>
      <c r="AI214" s="19">
        <v>13.426904885203916</v>
      </c>
      <c r="AJ214" s="19">
        <v>11.30233537132659</v>
      </c>
      <c r="AK214" s="19">
        <v>13.461566129821549</v>
      </c>
      <c r="AL214" s="19">
        <v>21.31114588187372</v>
      </c>
      <c r="AM214" s="19">
        <v>18.23308006252439</v>
      </c>
      <c r="AN214" s="19">
        <v>18.06944927523427</v>
      </c>
      <c r="AO214" s="19">
        <v>23.168228149925355</v>
      </c>
      <c r="AP214" s="19">
        <v>194.14817248440897</v>
      </c>
      <c r="AQ214" s="19">
        <v>328.72846803982543</v>
      </c>
    </row>
    <row r="215" spans="3:43" hidden="1" outlineLevel="1" x14ac:dyDescent="0.15">
      <c r="C215" s="7" t="s">
        <v>108</v>
      </c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</row>
    <row r="216" spans="3:43" hidden="1" outlineLevel="1" x14ac:dyDescent="0.15">
      <c r="C216" s="15" t="s">
        <v>131</v>
      </c>
      <c r="D216" s="19">
        <v>17.256966401875484</v>
      </c>
      <c r="E216" s="19">
        <v>24.457364583432224</v>
      </c>
      <c r="F216" s="19">
        <v>59.348267155231994</v>
      </c>
      <c r="G216" s="19">
        <v>20.29663394083687</v>
      </c>
      <c r="H216" s="19">
        <v>8.4544923596279489</v>
      </c>
      <c r="I216" s="19">
        <v>10.228009567033991</v>
      </c>
      <c r="J216" s="19">
        <v>20.261667472327485</v>
      </c>
      <c r="K216" s="19">
        <v>13.97391373939845</v>
      </c>
      <c r="L216" s="19">
        <v>12.115599982490934</v>
      </c>
      <c r="M216" s="19">
        <v>19.002938666596027</v>
      </c>
      <c r="N216" s="19">
        <v>13.432828505863665</v>
      </c>
      <c r="O216" s="19">
        <v>26.941629994610697</v>
      </c>
      <c r="P216" s="19">
        <v>245.77031236932578</v>
      </c>
      <c r="Q216" s="19">
        <v>8.0455366312676446</v>
      </c>
      <c r="R216" s="19">
        <v>17.814003285994016</v>
      </c>
      <c r="S216" s="19">
        <v>63.228133085396337</v>
      </c>
      <c r="T216" s="19">
        <v>43.76115566653425</v>
      </c>
      <c r="U216" s="19">
        <v>26.008870339122776</v>
      </c>
      <c r="V216" s="19">
        <v>33.564076158437409</v>
      </c>
      <c r="W216" s="19">
        <v>30.265891292131883</v>
      </c>
      <c r="X216" s="19">
        <v>29.142548862006162</v>
      </c>
      <c r="Y216" s="19">
        <v>27.080230129850225</v>
      </c>
      <c r="Z216" s="19">
        <v>31.346733642383214</v>
      </c>
      <c r="AA216" s="19">
        <v>17.934478220845701</v>
      </c>
      <c r="AB216" s="19">
        <v>22.30567811138787</v>
      </c>
      <c r="AC216" s="19">
        <v>350.49733542535745</v>
      </c>
      <c r="AD216" s="19">
        <v>17.397717844134579</v>
      </c>
      <c r="AE216" s="19">
        <v>20.351600379542379</v>
      </c>
      <c r="AF216" s="19">
        <v>31.100986429066225</v>
      </c>
      <c r="AG216" s="19">
        <v>25.150731300735053</v>
      </c>
      <c r="AH216" s="19">
        <v>12.131198537899563</v>
      </c>
      <c r="AI216" s="19">
        <v>21.570198086290603</v>
      </c>
      <c r="AJ216" s="19">
        <v>27.156315811587028</v>
      </c>
      <c r="AK216" s="19">
        <v>15.943923083592219</v>
      </c>
      <c r="AL216" s="19">
        <v>0</v>
      </c>
      <c r="AM216" s="19">
        <v>0</v>
      </c>
      <c r="AN216" s="19">
        <v>0</v>
      </c>
      <c r="AO216" s="19">
        <v>0</v>
      </c>
      <c r="AP216" s="19">
        <v>170.80267147284763</v>
      </c>
      <c r="AQ216" s="19">
        <v>767.07031926753086</v>
      </c>
    </row>
    <row r="217" spans="3:43" hidden="1" outlineLevel="1" x14ac:dyDescent="0.15">
      <c r="C217" s="15" t="s">
        <v>132</v>
      </c>
      <c r="D217" s="19">
        <v>19.222329511856014</v>
      </c>
      <c r="E217" s="19">
        <v>29.702003377501349</v>
      </c>
      <c r="F217" s="19">
        <v>71.650259286733188</v>
      </c>
      <c r="G217" s="19">
        <v>18.520740942309249</v>
      </c>
      <c r="H217" s="19">
        <v>5.5211263160759145</v>
      </c>
      <c r="I217" s="19">
        <v>4.7308234619444542</v>
      </c>
      <c r="J217" s="19">
        <v>5.3691994935973231</v>
      </c>
      <c r="K217" s="19">
        <v>6.0624692164820635</v>
      </c>
      <c r="L217" s="19">
        <v>5.360334520248867</v>
      </c>
      <c r="M217" s="19">
        <v>7.8106696373878437</v>
      </c>
      <c r="N217" s="19">
        <v>7.1921490793735661</v>
      </c>
      <c r="O217" s="19">
        <v>11.140839455806969</v>
      </c>
      <c r="P217" s="19">
        <v>192.2829442993168</v>
      </c>
      <c r="Q217" s="19">
        <v>7.8020058139534889</v>
      </c>
      <c r="R217" s="19">
        <v>17.647257545407488</v>
      </c>
      <c r="S217" s="19">
        <v>79.235494048420477</v>
      </c>
      <c r="T217" s="19">
        <v>47.727619998864995</v>
      </c>
      <c r="U217" s="19">
        <v>30.111215818479682</v>
      </c>
      <c r="V217" s="19">
        <v>38.18890419434554</v>
      </c>
      <c r="W217" s="19">
        <v>36.107307014390365</v>
      </c>
      <c r="X217" s="19">
        <v>34.295419943634457</v>
      </c>
      <c r="Y217" s="19">
        <v>32.269416708162552</v>
      </c>
      <c r="Z217" s="19">
        <v>28.79504927579012</v>
      </c>
      <c r="AA217" s="19">
        <v>20.32466959482845</v>
      </c>
      <c r="AB217" s="19">
        <v>25.224025329212026</v>
      </c>
      <c r="AC217" s="19">
        <v>397.72838528548959</v>
      </c>
      <c r="AD217" s="19">
        <v>6.3396217029706179</v>
      </c>
      <c r="AE217" s="19">
        <v>7.6304973928740711</v>
      </c>
      <c r="AF217" s="19">
        <v>12.265384021759095</v>
      </c>
      <c r="AG217" s="19">
        <v>7.79583529596015</v>
      </c>
      <c r="AH217" s="19">
        <v>4.5472342025663046</v>
      </c>
      <c r="AI217" s="19">
        <v>7.1854297716305231</v>
      </c>
      <c r="AJ217" s="19">
        <v>10.111367460115869</v>
      </c>
      <c r="AK217" s="19">
        <v>8.2698209786641179</v>
      </c>
      <c r="AL217" s="19">
        <v>0</v>
      </c>
      <c r="AM217" s="19">
        <v>0</v>
      </c>
      <c r="AN217" s="19">
        <v>0</v>
      </c>
      <c r="AO217" s="19">
        <v>0</v>
      </c>
      <c r="AP217" s="19">
        <v>64.145190826540755</v>
      </c>
      <c r="AQ217" s="19">
        <v>654.15652041134729</v>
      </c>
    </row>
    <row r="218" spans="3:43" hidden="1" outlineLevel="1" x14ac:dyDescent="0.15">
      <c r="C218" s="15" t="s">
        <v>150</v>
      </c>
      <c r="D218" s="19">
        <v>6.3604971110033102</v>
      </c>
      <c r="E218" s="19">
        <v>8.3016213508618844</v>
      </c>
      <c r="F218" s="19">
        <v>15.814619613127741</v>
      </c>
      <c r="G218" s="19">
        <v>7.557333464959032</v>
      </c>
      <c r="H218" s="19">
        <v>4.9321297723206392</v>
      </c>
      <c r="I218" s="19">
        <v>4.6915148372872979</v>
      </c>
      <c r="J218" s="19">
        <v>6.2074062372524326</v>
      </c>
      <c r="K218" s="19">
        <v>6.7716677507969258</v>
      </c>
      <c r="L218" s="19">
        <v>6.1615121292469901</v>
      </c>
      <c r="M218" s="19">
        <v>7.5369499062640957</v>
      </c>
      <c r="N218" s="19">
        <v>6.5234223889246081</v>
      </c>
      <c r="O218" s="19">
        <v>8.3632940357666978</v>
      </c>
      <c r="P218" s="19">
        <v>89.221968597811667</v>
      </c>
      <c r="Q218" s="19">
        <v>2.311621726361023</v>
      </c>
      <c r="R218" s="19">
        <v>4.2971379600668689</v>
      </c>
      <c r="S218" s="19">
        <v>14.334914019559797</v>
      </c>
      <c r="T218" s="19">
        <v>9.5617838098072507</v>
      </c>
      <c r="U218" s="19">
        <v>6.6226224550962014</v>
      </c>
      <c r="V218" s="19">
        <v>7.9103005376590811</v>
      </c>
      <c r="W218" s="19">
        <v>6.6411419460407002</v>
      </c>
      <c r="X218" s="19">
        <v>7.4356035965540803</v>
      </c>
      <c r="Y218" s="19">
        <v>7.3986807006931334</v>
      </c>
      <c r="Z218" s="19">
        <v>7.9711298929980385</v>
      </c>
      <c r="AA218" s="19">
        <v>6.6910052796899206</v>
      </c>
      <c r="AB218" s="19">
        <v>7.6140898262791703</v>
      </c>
      <c r="AC218" s="19">
        <v>88.790031750805255</v>
      </c>
      <c r="AD218" s="19">
        <v>6.6641105797564846</v>
      </c>
      <c r="AE218" s="19">
        <v>7.4012730401733879</v>
      </c>
      <c r="AF218" s="19">
        <v>9.9543848800574075</v>
      </c>
      <c r="AG218" s="19">
        <v>7.4765963439182963</v>
      </c>
      <c r="AH218" s="19">
        <v>4.6962747661802267</v>
      </c>
      <c r="AI218" s="19">
        <v>6.6033828097572815</v>
      </c>
      <c r="AJ218" s="19">
        <v>8.1110314568141941</v>
      </c>
      <c r="AK218" s="19">
        <v>7.5043581761726861</v>
      </c>
      <c r="AL218" s="19">
        <v>0</v>
      </c>
      <c r="AM218" s="19">
        <v>0</v>
      </c>
      <c r="AN218" s="19">
        <v>0</v>
      </c>
      <c r="AO218" s="19">
        <v>0</v>
      </c>
      <c r="AP218" s="19">
        <v>58.411412052829967</v>
      </c>
      <c r="AQ218" s="19">
        <v>236.42341240144691</v>
      </c>
    </row>
    <row r="219" spans="3:43" hidden="1" outlineLevel="1" x14ac:dyDescent="0.15">
      <c r="C219" s="15" t="s">
        <v>154</v>
      </c>
      <c r="D219" s="19">
        <v>8.2908575980932504</v>
      </c>
      <c r="E219" s="19">
        <v>8.7875673543848638</v>
      </c>
      <c r="F219" s="19">
        <v>18.83340257124917</v>
      </c>
      <c r="G219" s="19">
        <v>8.3938560656017884</v>
      </c>
      <c r="H219" s="19">
        <v>5.1917843949176676</v>
      </c>
      <c r="I219" s="19">
        <v>3.8827159754278098</v>
      </c>
      <c r="J219" s="19">
        <v>5.0637035460656206</v>
      </c>
      <c r="K219" s="19">
        <v>4.8968093995884363</v>
      </c>
      <c r="L219" s="19">
        <v>3.858144573668997</v>
      </c>
      <c r="M219" s="19">
        <v>5.2309177792060773</v>
      </c>
      <c r="N219" s="19">
        <v>4.6656123664598761</v>
      </c>
      <c r="O219" s="19">
        <v>6.1940515345774134</v>
      </c>
      <c r="P219" s="19">
        <v>83.289423159240968</v>
      </c>
      <c r="Q219" s="19">
        <v>3.1482402718242608</v>
      </c>
      <c r="R219" s="19">
        <v>5.2747786011807296</v>
      </c>
      <c r="S219" s="19">
        <v>18.035111444899741</v>
      </c>
      <c r="T219" s="19">
        <v>11.5975513490573</v>
      </c>
      <c r="U219" s="19">
        <v>8.0360171699906715</v>
      </c>
      <c r="V219" s="19">
        <v>9.7214690037033424</v>
      </c>
      <c r="W219" s="19">
        <v>9.4981155713109793</v>
      </c>
      <c r="X219" s="19">
        <v>8.9481545362043757</v>
      </c>
      <c r="Y219" s="19">
        <v>8.7824993562684774</v>
      </c>
      <c r="Z219" s="19">
        <v>9.0073018041044062</v>
      </c>
      <c r="AA219" s="19">
        <v>7.3846525370776765</v>
      </c>
      <c r="AB219" s="19">
        <v>8.2614605193747774</v>
      </c>
      <c r="AC219" s="19">
        <v>107.69535216499672</v>
      </c>
      <c r="AD219" s="19">
        <v>4.3963933681620002</v>
      </c>
      <c r="AE219" s="19">
        <v>4.9386337732170791</v>
      </c>
      <c r="AF219" s="19">
        <v>6.5915283035413106</v>
      </c>
      <c r="AG219" s="19">
        <v>5.098244668449821</v>
      </c>
      <c r="AH219" s="19">
        <v>3.2174391934295925</v>
      </c>
      <c r="AI219" s="19">
        <v>4.3738151033399282</v>
      </c>
      <c r="AJ219" s="19">
        <v>6.8447211779670676</v>
      </c>
      <c r="AK219" s="19">
        <v>5.9765209575006821</v>
      </c>
      <c r="AL219" s="19">
        <v>0</v>
      </c>
      <c r="AM219" s="19">
        <v>0</v>
      </c>
      <c r="AN219" s="19">
        <v>0</v>
      </c>
      <c r="AO219" s="19">
        <v>0</v>
      </c>
      <c r="AP219" s="19">
        <v>41.437296545607481</v>
      </c>
      <c r="AQ219" s="19">
        <v>232.42207186984513</v>
      </c>
    </row>
    <row r="220" spans="3:43" hidden="1" outlineLevel="1" x14ac:dyDescent="0.15">
      <c r="C220" s="15" t="s">
        <v>156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0</v>
      </c>
      <c r="AC220" s="19">
        <v>0</v>
      </c>
      <c r="AD220" s="19">
        <v>0</v>
      </c>
      <c r="AE220" s="19">
        <v>0</v>
      </c>
      <c r="AF220" s="19">
        <v>0</v>
      </c>
      <c r="AG220" s="19">
        <v>0</v>
      </c>
      <c r="AH220" s="19">
        <v>0</v>
      </c>
      <c r="AI220" s="19">
        <v>0</v>
      </c>
      <c r="AJ220" s="19">
        <v>0</v>
      </c>
      <c r="AK220" s="19">
        <v>0</v>
      </c>
      <c r="AL220" s="19">
        <v>7.3712431997164281</v>
      </c>
      <c r="AM220" s="19">
        <v>7.1439782349271672</v>
      </c>
      <c r="AN220" s="19">
        <v>10.021231934718381</v>
      </c>
      <c r="AO220" s="19">
        <v>10.981312798523033</v>
      </c>
      <c r="AP220" s="19">
        <v>35.517766167885014</v>
      </c>
      <c r="AQ220" s="19">
        <v>35.517766167885014</v>
      </c>
    </row>
    <row r="221" spans="3:43" hidden="1" outlineLevel="1" x14ac:dyDescent="0.15">
      <c r="C221" s="15" t="s">
        <v>152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0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  <c r="AK221" s="19">
        <v>0</v>
      </c>
      <c r="AL221" s="19">
        <v>9.2832803585394021</v>
      </c>
      <c r="AM221" s="19">
        <v>8.4458429649532736</v>
      </c>
      <c r="AN221" s="19">
        <v>11.288192271191017</v>
      </c>
      <c r="AO221" s="19">
        <v>12.326826342710781</v>
      </c>
      <c r="AP221" s="19">
        <v>41.344141937394475</v>
      </c>
      <c r="AQ221" s="19">
        <v>41.344141937394475</v>
      </c>
    </row>
    <row r="222" spans="3:43" hidden="1" outlineLevel="1" x14ac:dyDescent="0.15">
      <c r="C222" s="15" t="s">
        <v>134</v>
      </c>
      <c r="D222" s="19">
        <v>0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  <c r="AK222" s="19">
        <v>0</v>
      </c>
      <c r="AL222" s="19">
        <v>12.2069308385387</v>
      </c>
      <c r="AM222" s="19">
        <v>9.9729082727670875</v>
      </c>
      <c r="AN222" s="19">
        <v>13.5975542722518</v>
      </c>
      <c r="AO222" s="19">
        <v>15.931311519507082</v>
      </c>
      <c r="AP222" s="19">
        <v>51.708704903064671</v>
      </c>
      <c r="AQ222" s="19">
        <v>51.708704903064671</v>
      </c>
    </row>
    <row r="223" spans="3:43" hidden="1" outlineLevel="1" x14ac:dyDescent="0.15">
      <c r="C223" s="15" t="s">
        <v>133</v>
      </c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9">
        <v>0</v>
      </c>
      <c r="Q223" s="19">
        <v>0</v>
      </c>
      <c r="R223" s="19">
        <v>0</v>
      </c>
      <c r="S223" s="19">
        <v>0</v>
      </c>
      <c r="T223" s="19">
        <v>0</v>
      </c>
      <c r="U223" s="19">
        <v>0</v>
      </c>
      <c r="V223" s="19">
        <v>0</v>
      </c>
      <c r="W223" s="19">
        <v>0</v>
      </c>
      <c r="X223" s="19">
        <v>0</v>
      </c>
      <c r="Y223" s="19">
        <v>0</v>
      </c>
      <c r="Z223" s="19">
        <v>0</v>
      </c>
      <c r="AA223" s="19">
        <v>0</v>
      </c>
      <c r="AB223" s="19">
        <v>0</v>
      </c>
      <c r="AC223" s="19">
        <v>0</v>
      </c>
      <c r="AD223" s="19">
        <v>0</v>
      </c>
      <c r="AE223" s="19">
        <v>0</v>
      </c>
      <c r="AF223" s="19">
        <v>0</v>
      </c>
      <c r="AG223" s="19">
        <v>0</v>
      </c>
      <c r="AH223" s="19">
        <v>0</v>
      </c>
      <c r="AI223" s="19">
        <v>0</v>
      </c>
      <c r="AJ223" s="19">
        <v>0</v>
      </c>
      <c r="AK223" s="19">
        <v>0</v>
      </c>
      <c r="AL223" s="19">
        <v>23.098941477056645</v>
      </c>
      <c r="AM223" s="19">
        <v>16.926800441431421</v>
      </c>
      <c r="AN223" s="19">
        <v>21.028930684225656</v>
      </c>
      <c r="AO223" s="19">
        <v>24.981654120945127</v>
      </c>
      <c r="AP223" s="19">
        <v>86.036326723658846</v>
      </c>
      <c r="AQ223" s="19">
        <v>86.036326723658846</v>
      </c>
    </row>
    <row r="224" spans="3:43" hidden="1" outlineLevel="1" x14ac:dyDescent="0.15">
      <c r="C224" s="15" t="s">
        <v>140</v>
      </c>
      <c r="D224" s="19">
        <v>10.422029753564786</v>
      </c>
      <c r="E224" s="19">
        <v>11.333854477681339</v>
      </c>
      <c r="F224" s="19">
        <v>74.710461039987607</v>
      </c>
      <c r="G224" s="19">
        <v>9.046233975511468</v>
      </c>
      <c r="H224" s="19">
        <v>8.1007380130192193</v>
      </c>
      <c r="I224" s="19">
        <v>17.7909626549907</v>
      </c>
      <c r="J224" s="19">
        <v>14.634042386856787</v>
      </c>
      <c r="K224" s="19">
        <v>21.784667854928706</v>
      </c>
      <c r="L224" s="19">
        <v>38.052040852448854</v>
      </c>
      <c r="M224" s="19">
        <v>32.236023296652199</v>
      </c>
      <c r="N224" s="19">
        <v>65.438954102603844</v>
      </c>
      <c r="O224" s="19">
        <v>117.27834166460012</v>
      </c>
      <c r="P224" s="19">
        <v>420.82835007284564</v>
      </c>
      <c r="Q224" s="19">
        <v>0</v>
      </c>
      <c r="R224" s="19">
        <v>0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0</v>
      </c>
      <c r="Z224" s="19">
        <v>0</v>
      </c>
      <c r="AA224" s="19">
        <v>0</v>
      </c>
      <c r="AB224" s="19">
        <v>0</v>
      </c>
      <c r="AC224" s="19">
        <v>0</v>
      </c>
      <c r="AD224" s="19">
        <v>30.228333209445349</v>
      </c>
      <c r="AE224" s="19">
        <v>41.340441066345839</v>
      </c>
      <c r="AF224" s="19">
        <v>57.872322135089725</v>
      </c>
      <c r="AG224" s="19">
        <v>45.814112052952687</v>
      </c>
      <c r="AH224" s="19">
        <v>29.573188530864595</v>
      </c>
      <c r="AI224" s="19">
        <v>37.391095931190861</v>
      </c>
      <c r="AJ224" s="19">
        <v>29.606079212820077</v>
      </c>
      <c r="AK224" s="19">
        <v>32.15905184745489</v>
      </c>
      <c r="AL224" s="19">
        <v>50.737806368902064</v>
      </c>
      <c r="AM224" s="19">
        <v>37.18283419911134</v>
      </c>
      <c r="AN224" s="19">
        <v>44.378845522803367</v>
      </c>
      <c r="AO224" s="19">
        <v>51.099331189302482</v>
      </c>
      <c r="AP224" s="19">
        <v>487.38344126628323</v>
      </c>
      <c r="AQ224" s="19">
        <v>908.21179133912881</v>
      </c>
    </row>
    <row r="225" spans="3:43" hidden="1" outlineLevel="1" x14ac:dyDescent="0.15">
      <c r="C225" s="15" t="s">
        <v>142</v>
      </c>
      <c r="D225" s="19">
        <v>11.768051507401781</v>
      </c>
      <c r="E225" s="19">
        <v>12.792946880550426</v>
      </c>
      <c r="F225" s="19">
        <v>84.711971077489792</v>
      </c>
      <c r="G225" s="19">
        <v>7.0638379324784459</v>
      </c>
      <c r="H225" s="19">
        <v>7.4572188499457237</v>
      </c>
      <c r="I225" s="19">
        <v>9.9678967627649708</v>
      </c>
      <c r="J225" s="19">
        <v>6.3312879358782244</v>
      </c>
      <c r="K225" s="19">
        <v>11.519242486405194</v>
      </c>
      <c r="L225" s="19">
        <v>20.204609672599315</v>
      </c>
      <c r="M225" s="19">
        <v>17.374217597857925</v>
      </c>
      <c r="N225" s="19">
        <v>40.084340629346045</v>
      </c>
      <c r="O225" s="19">
        <v>71.695391858790117</v>
      </c>
      <c r="P225" s="19">
        <v>300.97101319150795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23.874177835725938</v>
      </c>
      <c r="AE225" s="19">
        <v>32.194995078499183</v>
      </c>
      <c r="AF225" s="19">
        <v>45.108540543001631</v>
      </c>
      <c r="AG225" s="19">
        <v>36.063151339429034</v>
      </c>
      <c r="AH225" s="19">
        <v>23.176236300179443</v>
      </c>
      <c r="AI225" s="19">
        <v>28.987512236166392</v>
      </c>
      <c r="AJ225" s="19">
        <v>22.743323431294428</v>
      </c>
      <c r="AK225" s="19">
        <v>24.425488517107929</v>
      </c>
      <c r="AL225" s="19">
        <v>38.997974691580076</v>
      </c>
      <c r="AM225" s="19">
        <v>28.751273213700451</v>
      </c>
      <c r="AN225" s="19">
        <v>33.875774552112674</v>
      </c>
      <c r="AO225" s="19">
        <v>39.460115741488231</v>
      </c>
      <c r="AP225" s="19">
        <v>377.65856348028541</v>
      </c>
      <c r="AQ225" s="19">
        <v>678.62957667179353</v>
      </c>
    </row>
    <row r="226" spans="3:43" hidden="1" outlineLevel="1" x14ac:dyDescent="0.15">
      <c r="C226" s="15" t="s">
        <v>146</v>
      </c>
      <c r="D226" s="19">
        <v>3.7384313374035258</v>
      </c>
      <c r="E226" s="19">
        <v>4.6026286923704349</v>
      </c>
      <c r="F226" s="19">
        <v>17.518972340519749</v>
      </c>
      <c r="G226" s="19">
        <v>5.4296556600231316</v>
      </c>
      <c r="H226" s="19">
        <v>5.8011710313001954</v>
      </c>
      <c r="I226" s="19">
        <v>7.1386806151534508</v>
      </c>
      <c r="J226" s="19">
        <v>7.7534955295947112</v>
      </c>
      <c r="K226" s="19">
        <v>9.2164039731218637</v>
      </c>
      <c r="L226" s="19">
        <v>11.715281406136528</v>
      </c>
      <c r="M226" s="19">
        <v>12.968377272158644</v>
      </c>
      <c r="N226" s="19">
        <v>17.390843099186235</v>
      </c>
      <c r="O226" s="19">
        <v>23.323274657194172</v>
      </c>
      <c r="P226" s="19">
        <v>126.59721561416264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0</v>
      </c>
      <c r="AC226" s="19">
        <v>0</v>
      </c>
      <c r="AD226" s="19">
        <v>11.410184995171287</v>
      </c>
      <c r="AE226" s="19">
        <v>14.5735860708646</v>
      </c>
      <c r="AF226" s="19">
        <v>18.092743619902119</v>
      </c>
      <c r="AG226" s="19">
        <v>16.835259783295268</v>
      </c>
      <c r="AH226" s="19">
        <v>11.123630264698205</v>
      </c>
      <c r="AI226" s="19">
        <v>12.685115745546492</v>
      </c>
      <c r="AJ226" s="19">
        <v>10.433068145817826</v>
      </c>
      <c r="AK226" s="19">
        <v>13.621324882966293</v>
      </c>
      <c r="AL226" s="19">
        <v>22.754048942930236</v>
      </c>
      <c r="AM226" s="19">
        <v>19.278471485487714</v>
      </c>
      <c r="AN226" s="19">
        <v>19.11351720424512</v>
      </c>
      <c r="AO226" s="19">
        <v>25.022854635416117</v>
      </c>
      <c r="AP226" s="19">
        <v>194.94380577634129</v>
      </c>
      <c r="AQ226" s="19">
        <v>321.54102139050389</v>
      </c>
    </row>
    <row r="227" spans="3:43" hidden="1" outlineLevel="1" x14ac:dyDescent="0.15">
      <c r="C227" s="15" t="s">
        <v>148</v>
      </c>
      <c r="D227" s="19">
        <v>4.3874475752302891</v>
      </c>
      <c r="E227" s="19">
        <v>5.39630099102573</v>
      </c>
      <c r="F227" s="19">
        <v>20.436415602583104</v>
      </c>
      <c r="G227" s="19">
        <v>6.7155666752536982</v>
      </c>
      <c r="H227" s="19">
        <v>7.1900831361967592</v>
      </c>
      <c r="I227" s="19">
        <v>8.7281243808983699</v>
      </c>
      <c r="J227" s="19">
        <v>5.5289990848689206</v>
      </c>
      <c r="K227" s="19">
        <v>6.805610791172545</v>
      </c>
      <c r="L227" s="19">
        <v>9.499346466872348</v>
      </c>
      <c r="M227" s="19">
        <v>10.060115178461329</v>
      </c>
      <c r="N227" s="19">
        <v>13.01406160429447</v>
      </c>
      <c r="O227" s="19">
        <v>16.99909329490298</v>
      </c>
      <c r="P227" s="19">
        <v>114.76116478176056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C227" s="19">
        <v>0</v>
      </c>
      <c r="AD227" s="19">
        <v>10.565742918238172</v>
      </c>
      <c r="AE227" s="19">
        <v>13.653018876264273</v>
      </c>
      <c r="AF227" s="19">
        <v>16.725572158858075</v>
      </c>
      <c r="AG227" s="19">
        <v>15.751204232071778</v>
      </c>
      <c r="AH227" s="19">
        <v>10.335628578711257</v>
      </c>
      <c r="AI227" s="19">
        <v>11.798045692332789</v>
      </c>
      <c r="AJ227" s="19">
        <v>9.6626129094001598</v>
      </c>
      <c r="AK227" s="19">
        <v>11.821843667895118</v>
      </c>
      <c r="AL227" s="19">
        <v>19.671423419947288</v>
      </c>
      <c r="AM227" s="19">
        <v>16.639997600614524</v>
      </c>
      <c r="AN227" s="19">
        <v>16.476366813324404</v>
      </c>
      <c r="AO227" s="19">
        <v>21.575145604063493</v>
      </c>
      <c r="AP227" s="19">
        <v>174.67660247172134</v>
      </c>
      <c r="AQ227" s="19">
        <v>289.43776725348192</v>
      </c>
    </row>
    <row r="228" spans="3:43" hidden="1" outlineLevel="1" x14ac:dyDescent="0.15">
      <c r="C228" s="6" t="s">
        <v>187</v>
      </c>
      <c r="D228" s="19">
        <v>37.277447283057114</v>
      </c>
      <c r="E228" s="19">
        <v>51.744736998258787</v>
      </c>
      <c r="F228" s="19">
        <v>124.02778513894695</v>
      </c>
      <c r="G228" s="19">
        <v>44.213538631756251</v>
      </c>
      <c r="H228" s="19">
        <v>20.201204138805526</v>
      </c>
      <c r="I228" s="19">
        <v>23.715334559867053</v>
      </c>
      <c r="J228" s="19">
        <v>44.436577112748282</v>
      </c>
      <c r="K228" s="19">
        <v>32.134360015825216</v>
      </c>
      <c r="L228" s="19">
        <v>28.258543086045062</v>
      </c>
      <c r="M228" s="19">
        <v>42.577980605032373</v>
      </c>
      <c r="N228" s="19">
        <v>31.021355455239828</v>
      </c>
      <c r="O228" s="19">
        <v>58.704718546904438</v>
      </c>
      <c r="P228" s="19">
        <v>538.3135815724869</v>
      </c>
      <c r="Q228" s="19">
        <v>18.031860537573564</v>
      </c>
      <c r="R228" s="19">
        <v>38.161579127370032</v>
      </c>
      <c r="S228" s="19">
        <v>130.08347452320541</v>
      </c>
      <c r="T228" s="19">
        <v>90.594418668948691</v>
      </c>
      <c r="U228" s="19">
        <v>55.312832715762106</v>
      </c>
      <c r="V228" s="19">
        <v>70.505314623241631</v>
      </c>
      <c r="W228" s="19">
        <v>63.63572654052512</v>
      </c>
      <c r="X228" s="19">
        <v>61.053507258353335</v>
      </c>
      <c r="Y228" s="19">
        <v>57.920332696267536</v>
      </c>
      <c r="Z228" s="19">
        <v>66.390042769698752</v>
      </c>
      <c r="AA228" s="19">
        <v>39.090283289286717</v>
      </c>
      <c r="AB228" s="19">
        <v>47.497839555115803</v>
      </c>
      <c r="AC228" s="19">
        <v>738.27721230534871</v>
      </c>
      <c r="AD228" s="19">
        <v>38.640424872196164</v>
      </c>
      <c r="AE228" s="19">
        <v>45.039367378194655</v>
      </c>
      <c r="AF228" s="19">
        <v>67.433437228069138</v>
      </c>
      <c r="AG228" s="19">
        <v>54.583159275716667</v>
      </c>
      <c r="AH228" s="19">
        <v>27.371132778306063</v>
      </c>
      <c r="AI228" s="19">
        <v>47.827294714322846</v>
      </c>
      <c r="AJ228" s="19">
        <v>59.692500347096377</v>
      </c>
      <c r="AK228" s="19">
        <v>36.550030102110128</v>
      </c>
      <c r="AL228" s="19">
        <v>0</v>
      </c>
      <c r="AM228" s="19">
        <v>0</v>
      </c>
      <c r="AN228" s="19">
        <v>0</v>
      </c>
      <c r="AO228" s="19">
        <v>0</v>
      </c>
      <c r="AP228" s="19">
        <v>377.13734669601206</v>
      </c>
      <c r="AQ228" s="19">
        <v>1653.7281405738477</v>
      </c>
    </row>
    <row r="229" spans="3:43" hidden="1" outlineLevel="1" x14ac:dyDescent="0.15">
      <c r="C229" s="6" t="s">
        <v>194</v>
      </c>
      <c r="D229" s="19">
        <v>40.951771394682957</v>
      </c>
      <c r="E229" s="19">
        <v>62.072605444174904</v>
      </c>
      <c r="F229" s="19">
        <v>148.71372995353917</v>
      </c>
      <c r="G229" s="19">
        <v>40.229455973145164</v>
      </c>
      <c r="H229" s="19">
        <v>14.011177395615936</v>
      </c>
      <c r="I229" s="19">
        <v>12.460690087112747</v>
      </c>
      <c r="J229" s="19">
        <v>13.360402870846443</v>
      </c>
      <c r="K229" s="19">
        <v>14.710495606852096</v>
      </c>
      <c r="L229" s="19">
        <v>13.239843721316072</v>
      </c>
      <c r="M229" s="19">
        <v>18.546009285928513</v>
      </c>
      <c r="N229" s="19">
        <v>16.89262268206544</v>
      </c>
      <c r="O229" s="19">
        <v>25.224781639257444</v>
      </c>
      <c r="P229" s="19">
        <v>420.41358605453689</v>
      </c>
      <c r="Q229" s="19">
        <v>16.787323815041358</v>
      </c>
      <c r="R229" s="19">
        <v>37.024211538536505</v>
      </c>
      <c r="S229" s="19">
        <v>161.39494910481193</v>
      </c>
      <c r="T229" s="19">
        <v>97.612312753032271</v>
      </c>
      <c r="U229" s="19">
        <v>62.410572565351174</v>
      </c>
      <c r="V229" s="19">
        <v>78.589103172703261</v>
      </c>
      <c r="W229" s="19">
        <v>74.236830732988352</v>
      </c>
      <c r="X229" s="19">
        <v>70.388429703308958</v>
      </c>
      <c r="Y229" s="19">
        <v>67.704972532811823</v>
      </c>
      <c r="Z229" s="19">
        <v>60.285108769841706</v>
      </c>
      <c r="AA229" s="19">
        <v>42.705516731950347</v>
      </c>
      <c r="AB229" s="19">
        <v>52.303528300269889</v>
      </c>
      <c r="AC229" s="19">
        <v>821.44285972064745</v>
      </c>
      <c r="AD229" s="19">
        <v>15.017731195513681</v>
      </c>
      <c r="AE229" s="19">
        <v>17.753869646049019</v>
      </c>
      <c r="AF229" s="19">
        <v>27.646301798473793</v>
      </c>
      <c r="AG229" s="19">
        <v>18.308200327343329</v>
      </c>
      <c r="AH229" s="19">
        <v>11.138833591456521</v>
      </c>
      <c r="AI229" s="19">
        <v>17.47584326126681</v>
      </c>
      <c r="AJ229" s="19">
        <v>23.840373585908257</v>
      </c>
      <c r="AK229" s="19">
        <v>19.623206037187234</v>
      </c>
      <c r="AL229" s="19">
        <v>0</v>
      </c>
      <c r="AM229" s="19">
        <v>0</v>
      </c>
      <c r="AN229" s="19">
        <v>0</v>
      </c>
      <c r="AO229" s="19">
        <v>0</v>
      </c>
      <c r="AP229" s="19">
        <v>150.80435944319865</v>
      </c>
      <c r="AQ229" s="19">
        <v>1392.6608052183831</v>
      </c>
    </row>
    <row r="230" spans="3:43" hidden="1" outlineLevel="1" x14ac:dyDescent="0.15">
      <c r="C230" s="6" t="s">
        <v>201</v>
      </c>
      <c r="D230" s="19">
        <v>15.186231247512682</v>
      </c>
      <c r="E230" s="19">
        <v>19.008538993518663</v>
      </c>
      <c r="F230" s="19">
        <v>34.888095955238683</v>
      </c>
      <c r="G230" s="19">
        <v>18.244001829931218</v>
      </c>
      <c r="H230" s="19">
        <v>12.840957379884435</v>
      </c>
      <c r="I230" s="19">
        <v>12.497874773684002</v>
      </c>
      <c r="J230" s="19">
        <v>15.982406883455575</v>
      </c>
      <c r="K230" s="19">
        <v>17.410594493243192</v>
      </c>
      <c r="L230" s="19">
        <v>16.060478260095024</v>
      </c>
      <c r="M230" s="19">
        <v>19.311968725821746</v>
      </c>
      <c r="N230" s="19">
        <v>16.897942428961166</v>
      </c>
      <c r="O230" s="19">
        <v>20.418257175942301</v>
      </c>
      <c r="P230" s="19">
        <v>218.74734814728868</v>
      </c>
      <c r="Q230" s="19">
        <v>6.3592740758399362</v>
      </c>
      <c r="R230" s="19">
        <v>10.735916231262374</v>
      </c>
      <c r="S230" s="19">
        <v>31.313754886957099</v>
      </c>
      <c r="T230" s="19">
        <v>21.375671411045943</v>
      </c>
      <c r="U230" s="19">
        <v>16.048735945779242</v>
      </c>
      <c r="V230" s="19">
        <v>18.757611572200908</v>
      </c>
      <c r="W230" s="19">
        <v>16.045381100273726</v>
      </c>
      <c r="X230" s="19">
        <v>17.364865319521162</v>
      </c>
      <c r="Y230" s="19">
        <v>17.191832784961523</v>
      </c>
      <c r="Z230" s="19">
        <v>18.861586807968706</v>
      </c>
      <c r="AA230" s="19">
        <v>16.309999477120499</v>
      </c>
      <c r="AB230" s="19">
        <v>17.866749006777827</v>
      </c>
      <c r="AC230" s="19">
        <v>208.23137861970895</v>
      </c>
      <c r="AD230" s="19">
        <v>16.828798724205441</v>
      </c>
      <c r="AE230" s="19">
        <v>18.604439453068427</v>
      </c>
      <c r="AF230" s="19">
        <v>24.660583915084867</v>
      </c>
      <c r="AG230" s="19">
        <v>18.789474338316609</v>
      </c>
      <c r="AH230" s="19">
        <v>12.171345404648882</v>
      </c>
      <c r="AI230" s="19">
        <v>17.383752564770234</v>
      </c>
      <c r="AJ230" s="19">
        <v>19.722814433789342</v>
      </c>
      <c r="AK230" s="19">
        <v>18.101796021813723</v>
      </c>
      <c r="AL230" s="19">
        <v>0</v>
      </c>
      <c r="AM230" s="19">
        <v>0</v>
      </c>
      <c r="AN230" s="19">
        <v>0</v>
      </c>
      <c r="AO230" s="19">
        <v>0</v>
      </c>
      <c r="AP230" s="19">
        <v>146.26300485569752</v>
      </c>
      <c r="AQ230" s="19">
        <v>573.24173162269517</v>
      </c>
    </row>
    <row r="231" spans="3:43" hidden="1" outlineLevel="1" x14ac:dyDescent="0.15">
      <c r="C231" s="6" t="s">
        <v>208</v>
      </c>
      <c r="D231" s="19">
        <v>19.098707107553576</v>
      </c>
      <c r="E231" s="19">
        <v>19.371937949734733</v>
      </c>
      <c r="F231" s="19">
        <v>40.873500937415329</v>
      </c>
      <c r="G231" s="19">
        <v>19.2454826797638</v>
      </c>
      <c r="H231" s="19">
        <v>12.765252581287982</v>
      </c>
      <c r="I231" s="19">
        <v>11.906676626155125</v>
      </c>
      <c r="J231" s="19">
        <v>12.565819318204584</v>
      </c>
      <c r="K231" s="19">
        <v>12.078275703648199</v>
      </c>
      <c r="L231" s="19">
        <v>9.9488743007076366</v>
      </c>
      <c r="M231" s="19">
        <v>13.170405744802018</v>
      </c>
      <c r="N231" s="19">
        <v>11.653977098897833</v>
      </c>
      <c r="O231" s="19">
        <v>14.560393549113833</v>
      </c>
      <c r="P231" s="19">
        <v>197.23930359728462</v>
      </c>
      <c r="Q231" s="19">
        <v>7.39006185489324</v>
      </c>
      <c r="R231" s="19">
        <v>11.931272253289936</v>
      </c>
      <c r="S231" s="19">
        <v>37.827587590030767</v>
      </c>
      <c r="T231" s="19">
        <v>24.650224918467316</v>
      </c>
      <c r="U231" s="19">
        <v>17.866721121206773</v>
      </c>
      <c r="V231" s="19">
        <v>21.280874499010121</v>
      </c>
      <c r="W231" s="19">
        <v>20.739197504482021</v>
      </c>
      <c r="X231" s="19">
        <v>19.505171103408223</v>
      </c>
      <c r="Y231" s="19">
        <v>19.244056917169345</v>
      </c>
      <c r="Z231" s="19">
        <v>19.943191835291756</v>
      </c>
      <c r="AA231" s="19">
        <v>16.617440527370633</v>
      </c>
      <c r="AB231" s="19">
        <v>18.205351879156524</v>
      </c>
      <c r="AC231" s="19">
        <v>235.20115200377666</v>
      </c>
      <c r="AD231" s="19">
        <v>10.912782848527176</v>
      </c>
      <c r="AE231" s="19">
        <v>12.100791107954464</v>
      </c>
      <c r="AF231" s="19">
        <v>15.999745321258047</v>
      </c>
      <c r="AG231" s="19">
        <v>12.634676620347651</v>
      </c>
      <c r="AH231" s="19">
        <v>8.2750149806189395</v>
      </c>
      <c r="AI231" s="19">
        <v>11.487060053647475</v>
      </c>
      <c r="AJ231" s="19">
        <v>16.24326629287166</v>
      </c>
      <c r="AK231" s="19">
        <v>14.084417769772649</v>
      </c>
      <c r="AL231" s="19">
        <v>0</v>
      </c>
      <c r="AM231" s="19">
        <v>0</v>
      </c>
      <c r="AN231" s="19">
        <v>0</v>
      </c>
      <c r="AO231" s="19">
        <v>0</v>
      </c>
      <c r="AP231" s="19">
        <v>101.73775499499806</v>
      </c>
      <c r="AQ231" s="19">
        <v>534.17821059605922</v>
      </c>
    </row>
    <row r="232" spans="3:43" hidden="1" outlineLevel="1" x14ac:dyDescent="0.15">
      <c r="C232" s="6" t="s">
        <v>223</v>
      </c>
      <c r="D232" s="19">
        <v>0</v>
      </c>
      <c r="E232" s="19">
        <v>0</v>
      </c>
      <c r="F232" s="19">
        <v>0</v>
      </c>
      <c r="G232" s="19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0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0</v>
      </c>
      <c r="Y232" s="19">
        <v>0</v>
      </c>
      <c r="Z232" s="19">
        <v>0</v>
      </c>
      <c r="AA232" s="19">
        <v>0</v>
      </c>
      <c r="AB232" s="19">
        <v>0</v>
      </c>
      <c r="AC232" s="19">
        <v>0</v>
      </c>
      <c r="AD232" s="19">
        <v>0</v>
      </c>
      <c r="AE232" s="19">
        <v>0</v>
      </c>
      <c r="AF232" s="19">
        <v>0</v>
      </c>
      <c r="AG232" s="19">
        <v>0</v>
      </c>
      <c r="AH232" s="19">
        <v>0</v>
      </c>
      <c r="AI232" s="19">
        <v>0</v>
      </c>
      <c r="AJ232" s="19">
        <v>0</v>
      </c>
      <c r="AK232" s="19">
        <v>0</v>
      </c>
      <c r="AL232" s="19">
        <v>17.107568319414508</v>
      </c>
      <c r="AM232" s="19">
        <v>16.539188080339432</v>
      </c>
      <c r="AN232" s="19">
        <v>22.999173485360039</v>
      </c>
      <c r="AO232" s="19">
        <v>24.170824173804704</v>
      </c>
      <c r="AP232" s="19">
        <v>80.81675405891869</v>
      </c>
      <c r="AQ232" s="19">
        <v>80.81675405891869</v>
      </c>
    </row>
    <row r="233" spans="3:43" hidden="1" outlineLevel="1" x14ac:dyDescent="0.15">
      <c r="C233" s="6" t="s">
        <v>230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0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0</v>
      </c>
      <c r="Y233" s="19">
        <v>0</v>
      </c>
      <c r="Z233" s="19">
        <v>0</v>
      </c>
      <c r="AA233" s="19">
        <v>0</v>
      </c>
      <c r="AB233" s="19">
        <v>0</v>
      </c>
      <c r="AC233" s="19">
        <v>0</v>
      </c>
      <c r="AD233" s="19">
        <v>0</v>
      </c>
      <c r="AE233" s="19">
        <v>0</v>
      </c>
      <c r="AF233" s="19">
        <v>0</v>
      </c>
      <c r="AG233" s="19">
        <v>0</v>
      </c>
      <c r="AH233" s="19">
        <v>0</v>
      </c>
      <c r="AI233" s="19">
        <v>0</v>
      </c>
      <c r="AJ233" s="19">
        <v>0</v>
      </c>
      <c r="AK233" s="19">
        <v>0</v>
      </c>
      <c r="AL233" s="19">
        <v>22.002804480053214</v>
      </c>
      <c r="AM233" s="19">
        <v>20.280552580983027</v>
      </c>
      <c r="AN233" s="19">
        <v>26.872544314594354</v>
      </c>
      <c r="AO233" s="19">
        <v>27.700440579121292</v>
      </c>
      <c r="AP233" s="19">
        <v>96.856341954751883</v>
      </c>
      <c r="AQ233" s="19">
        <v>96.856341954751883</v>
      </c>
    </row>
    <row r="234" spans="3:43" hidden="1" outlineLevel="1" x14ac:dyDescent="0.15">
      <c r="C234" s="6" t="s">
        <v>237</v>
      </c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0</v>
      </c>
      <c r="AI234" s="19">
        <v>0</v>
      </c>
      <c r="AJ234" s="19">
        <v>0</v>
      </c>
      <c r="AK234" s="19">
        <v>0</v>
      </c>
      <c r="AL234" s="19">
        <v>27.865438336822244</v>
      </c>
      <c r="AM234" s="19">
        <v>23.612681633687643</v>
      </c>
      <c r="AN234" s="19">
        <v>30.810902778323026</v>
      </c>
      <c r="AO234" s="19">
        <v>35.514246373024818</v>
      </c>
      <c r="AP234" s="19">
        <v>117.80326912185774</v>
      </c>
      <c r="AQ234" s="19">
        <v>117.80326912185774</v>
      </c>
    </row>
    <row r="235" spans="3:43" hidden="1" outlineLevel="1" x14ac:dyDescent="0.15">
      <c r="C235" s="6" t="s">
        <v>244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0</v>
      </c>
      <c r="AC235" s="19">
        <v>0</v>
      </c>
      <c r="AD235" s="19">
        <v>0</v>
      </c>
      <c r="AE235" s="19">
        <v>0</v>
      </c>
      <c r="AF235" s="19">
        <v>0</v>
      </c>
      <c r="AG235" s="19">
        <v>0</v>
      </c>
      <c r="AH235" s="19">
        <v>0</v>
      </c>
      <c r="AI235" s="19">
        <v>0</v>
      </c>
      <c r="AJ235" s="19">
        <v>0</v>
      </c>
      <c r="AK235" s="19">
        <v>0</v>
      </c>
      <c r="AL235" s="19">
        <v>51.391391167641892</v>
      </c>
      <c r="AM235" s="19">
        <v>39.337613013942764</v>
      </c>
      <c r="AN235" s="19">
        <v>47.113323008896579</v>
      </c>
      <c r="AO235" s="19">
        <v>55.052535085838528</v>
      </c>
      <c r="AP235" s="19">
        <v>192.89486227631977</v>
      </c>
      <c r="AQ235" s="19">
        <v>192.89486227631977</v>
      </c>
    </row>
    <row r="236" spans="3:43" hidden="1" outlineLevel="1" x14ac:dyDescent="0.15">
      <c r="C236" s="6" t="s">
        <v>251</v>
      </c>
      <c r="D236" s="19">
        <v>24.103663681385619</v>
      </c>
      <c r="E236" s="19">
        <v>26.537240355985737</v>
      </c>
      <c r="F236" s="19">
        <v>153.98665359300372</v>
      </c>
      <c r="G236" s="19">
        <v>22.505169350207684</v>
      </c>
      <c r="H236" s="19">
        <v>20.090219474581524</v>
      </c>
      <c r="I236" s="19">
        <v>40.700682710151888</v>
      </c>
      <c r="J236" s="19">
        <v>32.841916651368017</v>
      </c>
      <c r="K236" s="19">
        <v>49.468098068346002</v>
      </c>
      <c r="L236" s="19">
        <v>84.022394185732381</v>
      </c>
      <c r="M236" s="19">
        <v>73.364901653688861</v>
      </c>
      <c r="N236" s="19">
        <v>140.61301290646148</v>
      </c>
      <c r="O236" s="19">
        <v>245.67794172767071</v>
      </c>
      <c r="P236" s="19">
        <v>913.9118943585836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0</v>
      </c>
      <c r="AC236" s="19">
        <v>0</v>
      </c>
      <c r="AD236" s="19">
        <v>66.173472055301787</v>
      </c>
      <c r="AE236" s="19">
        <v>88.397687769102774</v>
      </c>
      <c r="AF236" s="19">
        <v>121.46144990659054</v>
      </c>
      <c r="AG236" s="19">
        <v>97.34502974231647</v>
      </c>
      <c r="AH236" s="19">
        <v>64.863182698140292</v>
      </c>
      <c r="AI236" s="19">
        <v>80.498997498792818</v>
      </c>
      <c r="AJ236" s="19">
        <v>64.4389380472727</v>
      </c>
      <c r="AK236" s="19">
        <v>69.544883316542339</v>
      </c>
      <c r="AL236" s="19">
        <v>106.70239235943669</v>
      </c>
      <c r="AM236" s="19">
        <v>79.592448019855226</v>
      </c>
      <c r="AN236" s="19">
        <v>93.984470667239293</v>
      </c>
      <c r="AO236" s="19">
        <v>107.42544216814152</v>
      </c>
      <c r="AP236" s="19">
        <v>1040.4283942487323</v>
      </c>
      <c r="AQ236" s="19">
        <v>1954.3402886073159</v>
      </c>
    </row>
    <row r="237" spans="3:43" hidden="1" outlineLevel="1" x14ac:dyDescent="0.15">
      <c r="C237" s="6" t="s">
        <v>258</v>
      </c>
      <c r="D237" s="19">
        <v>26.270514650435924</v>
      </c>
      <c r="E237" s="19">
        <v>28.785990404337056</v>
      </c>
      <c r="F237" s="19">
        <v>173.26197523688597</v>
      </c>
      <c r="G237" s="19">
        <v>17.353881021163126</v>
      </c>
      <c r="H237" s="19">
        <v>17.548586482095391</v>
      </c>
      <c r="I237" s="19">
        <v>23.309459770173923</v>
      </c>
      <c r="J237" s="19">
        <v>14.98149685531617</v>
      </c>
      <c r="K237" s="19">
        <v>26.772423458587088</v>
      </c>
      <c r="L237" s="19">
        <v>45.344710659892733</v>
      </c>
      <c r="M237" s="19">
        <v>40.509190613180472</v>
      </c>
      <c r="N237" s="19">
        <v>86.450472042291494</v>
      </c>
      <c r="O237" s="19">
        <v>150.52068894319032</v>
      </c>
      <c r="P237" s="19">
        <v>651.10939013754955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19">
        <v>0</v>
      </c>
      <c r="AD237" s="19">
        <v>51.477126025905378</v>
      </c>
      <c r="AE237" s="19">
        <v>68.118760511451882</v>
      </c>
      <c r="AF237" s="19">
        <v>93.945851440456778</v>
      </c>
      <c r="AG237" s="19">
        <v>75.855073033311584</v>
      </c>
      <c r="AH237" s="19">
        <v>50.081242954812396</v>
      </c>
      <c r="AI237" s="19">
        <v>61.703794826786293</v>
      </c>
      <c r="AJ237" s="19">
        <v>49.243239694771198</v>
      </c>
      <c r="AK237" s="19">
        <v>52.607569866398201</v>
      </c>
      <c r="AL237" s="19">
        <v>81.752542215342487</v>
      </c>
      <c r="AM237" s="19">
        <v>61.259139259583243</v>
      </c>
      <c r="AN237" s="19">
        <v>71.508141936407682</v>
      </c>
      <c r="AO237" s="19">
        <v>82.67682457634281</v>
      </c>
      <c r="AP237" s="19">
        <v>800.2293063415699</v>
      </c>
      <c r="AQ237" s="19">
        <v>1451.3386964791196</v>
      </c>
    </row>
    <row r="238" spans="3:43" hidden="1" outlineLevel="1" x14ac:dyDescent="0.15">
      <c r="C238" s="6" t="s">
        <v>265</v>
      </c>
      <c r="D238" s="19">
        <v>10.100891913212216</v>
      </c>
      <c r="E238" s="19">
        <v>12.43490911976977</v>
      </c>
      <c r="F238" s="19">
        <v>38.683415100397653</v>
      </c>
      <c r="G238" s="19">
        <v>14.489451609172155</v>
      </c>
      <c r="H238" s="19">
        <v>15.048696160878308</v>
      </c>
      <c r="I238" s="19">
        <v>18.840917318528046</v>
      </c>
      <c r="J238" s="19">
        <v>18.753789367415688</v>
      </c>
      <c r="K238" s="19">
        <v>22.650345876087499</v>
      </c>
      <c r="L238" s="19">
        <v>28.683615032393675</v>
      </c>
      <c r="M238" s="19">
        <v>32.851189291267147</v>
      </c>
      <c r="N238" s="19">
        <v>42.437884636561556</v>
      </c>
      <c r="O238" s="19">
        <v>54.76850874561238</v>
      </c>
      <c r="P238" s="19">
        <v>309.74361417129609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  <c r="AD238" s="19">
        <v>27.836899176965737</v>
      </c>
      <c r="AE238" s="19">
        <v>34.163701328352367</v>
      </c>
      <c r="AF238" s="19">
        <v>41.202016426427406</v>
      </c>
      <c r="AG238" s="19">
        <v>38.687048753213702</v>
      </c>
      <c r="AH238" s="19">
        <v>27.263789716019573</v>
      </c>
      <c r="AI238" s="19">
        <v>30.386760677716147</v>
      </c>
      <c r="AJ238" s="19">
        <v>25.389185586554234</v>
      </c>
      <c r="AK238" s="19">
        <v>31.765699060851176</v>
      </c>
      <c r="AL238" s="19">
        <v>50.031147180779058</v>
      </c>
      <c r="AM238" s="19">
        <v>42.998879224009201</v>
      </c>
      <c r="AN238" s="19">
        <v>42.668970661524014</v>
      </c>
      <c r="AO238" s="19">
        <v>54.487645635802011</v>
      </c>
      <c r="AP238" s="19">
        <v>446.88174342821469</v>
      </c>
      <c r="AQ238" s="19">
        <v>756.62535759951061</v>
      </c>
    </row>
    <row r="239" spans="3:43" hidden="1" outlineLevel="1" x14ac:dyDescent="0.15">
      <c r="C239" s="6" t="s">
        <v>272</v>
      </c>
      <c r="D239" s="19">
        <v>10.959893710953228</v>
      </c>
      <c r="E239" s="19">
        <v>13.46923114435495</v>
      </c>
      <c r="F239" s="19">
        <v>43.904933852431483</v>
      </c>
      <c r="G239" s="19">
        <v>16.363004809794443</v>
      </c>
      <c r="H239" s="19">
        <v>16.778225910751047</v>
      </c>
      <c r="I239" s="19">
        <v>20.536434375915825</v>
      </c>
      <c r="J239" s="19">
        <v>13.197419229245167</v>
      </c>
      <c r="K239" s="19">
        <v>16.350416740140339</v>
      </c>
      <c r="L239" s="19">
        <v>22.362035081652206</v>
      </c>
      <c r="M239" s="19">
        <v>24.744213762931597</v>
      </c>
      <c r="N239" s="19">
        <v>31.113120350776647</v>
      </c>
      <c r="O239" s="19">
        <v>39.381662141885961</v>
      </c>
      <c r="P239" s="19">
        <v>269.16059111083291</v>
      </c>
      <c r="Q239" s="19">
        <v>0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24.389204222218595</v>
      </c>
      <c r="AE239" s="19">
        <v>30.563756138270797</v>
      </c>
      <c r="AF239" s="19">
        <v>36.708862703458401</v>
      </c>
      <c r="AG239" s="19">
        <v>34.760126849885808</v>
      </c>
      <c r="AH239" s="19">
        <v>23.928975543164764</v>
      </c>
      <c r="AI239" s="19">
        <v>26.853809770407828</v>
      </c>
      <c r="AJ239" s="19">
        <v>22.604670742653177</v>
      </c>
      <c r="AK239" s="19">
        <v>26.923132259643097</v>
      </c>
      <c r="AL239" s="19">
        <v>42.622291763747441</v>
      </c>
      <c r="AM239" s="19">
        <v>36.466160125048773</v>
      </c>
      <c r="AN239" s="19">
        <v>36.138898550468539</v>
      </c>
      <c r="AO239" s="19">
        <v>46.33645629985071</v>
      </c>
      <c r="AP239" s="19">
        <v>388.29634496881795</v>
      </c>
      <c r="AQ239" s="19">
        <v>657.45693607965086</v>
      </c>
    </row>
    <row r="240" spans="3:43" hidden="1" outlineLevel="1" collapsed="1" x14ac:dyDescent="0.15">
      <c r="C240" s="6" t="s">
        <v>80</v>
      </c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</row>
    <row r="241" spans="3:43" hidden="1" outlineLevel="1" x14ac:dyDescent="0.15">
      <c r="C241" s="7" t="s">
        <v>50</v>
      </c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</row>
    <row r="242" spans="3:43" hidden="1" outlineLevel="1" x14ac:dyDescent="0.15">
      <c r="C242" s="15" t="s">
        <v>131</v>
      </c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6.4830130617545842E-3</v>
      </c>
      <c r="K242" s="19">
        <v>1.9074300601115236E-2</v>
      </c>
      <c r="L242" s="19">
        <v>0.11044760263579578</v>
      </c>
      <c r="M242" s="19">
        <v>0.21121119883748118</v>
      </c>
      <c r="N242" s="19">
        <v>0.29751874573514847</v>
      </c>
      <c r="O242" s="19">
        <v>0.64341852930814558</v>
      </c>
      <c r="P242" s="19">
        <v>1.2881533901794409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0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  <c r="AD242" s="19">
        <v>0.8729040313997467</v>
      </c>
      <c r="AE242" s="19">
        <v>1.0605686359560496</v>
      </c>
      <c r="AF242" s="19">
        <v>1.0123178618622308</v>
      </c>
      <c r="AG242" s="19">
        <v>0.8294127376706999</v>
      </c>
      <c r="AH242" s="19">
        <v>0.8325384714995927</v>
      </c>
      <c r="AI242" s="19">
        <v>1.1066150844845095</v>
      </c>
      <c r="AJ242" s="19">
        <v>1.1713664277100571</v>
      </c>
      <c r="AK242" s="19">
        <v>1.2142788475293742</v>
      </c>
      <c r="AL242" s="19">
        <v>0</v>
      </c>
      <c r="AM242" s="19">
        <v>0</v>
      </c>
      <c r="AN242" s="19">
        <v>0</v>
      </c>
      <c r="AO242" s="19">
        <v>0</v>
      </c>
      <c r="AP242" s="19">
        <v>8.1000020981122614</v>
      </c>
      <c r="AQ242" s="19">
        <v>9.3881554882917033</v>
      </c>
    </row>
    <row r="243" spans="3:43" hidden="1" outlineLevel="1" x14ac:dyDescent="0.15">
      <c r="C243" s="15" t="s">
        <v>132</v>
      </c>
      <c r="D243" s="19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3.8638993720461739E-3</v>
      </c>
      <c r="K243" s="19">
        <v>7.5158408571201051E-3</v>
      </c>
      <c r="L243" s="19">
        <v>4.7804554436436261E-2</v>
      </c>
      <c r="M243" s="19">
        <v>9.5744841225324215E-2</v>
      </c>
      <c r="N243" s="19">
        <v>0.11890860921192374</v>
      </c>
      <c r="O243" s="19">
        <v>0.21199375073083396</v>
      </c>
      <c r="P243" s="19">
        <v>0.48583149583368446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0.32274115803999837</v>
      </c>
      <c r="AE243" s="19">
        <v>0.37765061432778085</v>
      </c>
      <c r="AF243" s="19">
        <v>0.34610220749552423</v>
      </c>
      <c r="AG243" s="19">
        <v>0.31385004025794383</v>
      </c>
      <c r="AH243" s="19">
        <v>0.31075817275331791</v>
      </c>
      <c r="AI243" s="19">
        <v>0.38753591754675526</v>
      </c>
      <c r="AJ243" s="19">
        <v>0.40532977275512067</v>
      </c>
      <c r="AK243" s="19">
        <v>0.43639309611180027</v>
      </c>
      <c r="AL243" s="19">
        <v>0</v>
      </c>
      <c r="AM243" s="19">
        <v>0</v>
      </c>
      <c r="AN243" s="19">
        <v>0</v>
      </c>
      <c r="AO243" s="19">
        <v>0</v>
      </c>
      <c r="AP243" s="19">
        <v>2.9003609792882417</v>
      </c>
      <c r="AQ243" s="19">
        <v>3.3861924751219257</v>
      </c>
    </row>
    <row r="244" spans="3:43" hidden="1" outlineLevel="1" x14ac:dyDescent="0.15">
      <c r="C244" s="15" t="s">
        <v>150</v>
      </c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6.4830130617545842E-3</v>
      </c>
      <c r="K244" s="19">
        <v>1.5868209734426292E-2</v>
      </c>
      <c r="L244" s="19">
        <v>8.0684553208829085E-2</v>
      </c>
      <c r="M244" s="19">
        <v>0.16476891697929916</v>
      </c>
      <c r="N244" s="19">
        <v>0.18122969452107554</v>
      </c>
      <c r="O244" s="19">
        <v>0.31999037257335311</v>
      </c>
      <c r="P244" s="19">
        <v>0.76902476007873766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0.45534406516602915</v>
      </c>
      <c r="AE244" s="19">
        <v>0.52321200299009907</v>
      </c>
      <c r="AF244" s="19">
        <v>0.49003472622055161</v>
      </c>
      <c r="AG244" s="19">
        <v>0.53940696042956437</v>
      </c>
      <c r="AH244" s="19">
        <v>0.55640209195364032</v>
      </c>
      <c r="AI244" s="19">
        <v>0.53527026094492991</v>
      </c>
      <c r="AJ244" s="19">
        <v>0.56056552310631802</v>
      </c>
      <c r="AK244" s="19">
        <v>0.67036051658202922</v>
      </c>
      <c r="AL244" s="19">
        <v>0</v>
      </c>
      <c r="AM244" s="19">
        <v>0</v>
      </c>
      <c r="AN244" s="19">
        <v>0</v>
      </c>
      <c r="AO244" s="19">
        <v>0</v>
      </c>
      <c r="AP244" s="19">
        <v>4.3305961473931616</v>
      </c>
      <c r="AQ244" s="19">
        <v>5.0996209074718992</v>
      </c>
    </row>
    <row r="245" spans="3:43" hidden="1" outlineLevel="1" x14ac:dyDescent="0.15">
      <c r="C245" s="15" t="s">
        <v>154</v>
      </c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4.9225780618351693E-4</v>
      </c>
      <c r="L245" s="19">
        <v>2.4557506620574007E-3</v>
      </c>
      <c r="M245" s="19">
        <v>4.3719177071247124E-3</v>
      </c>
      <c r="N245" s="19">
        <v>9.4107703584563884E-2</v>
      </c>
      <c r="O245" s="19">
        <v>0.1398109412675306</v>
      </c>
      <c r="P245" s="19">
        <v>0.2412385710274601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0.2166132627479698</v>
      </c>
      <c r="AE245" s="19">
        <v>0.24539620953313346</v>
      </c>
      <c r="AF245" s="19">
        <v>0.21699984351969978</v>
      </c>
      <c r="AG245" s="19">
        <v>0.24904131169535645</v>
      </c>
      <c r="AH245" s="19">
        <v>0.24635152840053434</v>
      </c>
      <c r="AI245" s="19">
        <v>0.23261469302687468</v>
      </c>
      <c r="AJ245" s="19">
        <v>0.24375034550353356</v>
      </c>
      <c r="AK245" s="19">
        <v>0.29517133137349205</v>
      </c>
      <c r="AL245" s="19">
        <v>0</v>
      </c>
      <c r="AM245" s="19">
        <v>0</v>
      </c>
      <c r="AN245" s="19">
        <v>0</v>
      </c>
      <c r="AO245" s="19">
        <v>0</v>
      </c>
      <c r="AP245" s="19">
        <v>1.9459385258005941</v>
      </c>
      <c r="AQ245" s="19">
        <v>2.1871770968280542</v>
      </c>
    </row>
    <row r="246" spans="3:43" hidden="1" outlineLevel="1" x14ac:dyDescent="0.15">
      <c r="C246" s="15" t="s">
        <v>156</v>
      </c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  <c r="AK246" s="19">
        <v>0</v>
      </c>
      <c r="AL246" s="19">
        <v>0.22098492145306997</v>
      </c>
      <c r="AM246" s="19">
        <v>0.19453845971063058</v>
      </c>
      <c r="AN246" s="19">
        <v>0.1918651093792284</v>
      </c>
      <c r="AO246" s="19">
        <v>0.18695758780731056</v>
      </c>
      <c r="AP246" s="19">
        <v>0.79434607835023952</v>
      </c>
      <c r="AQ246" s="19">
        <v>0.79434607835023952</v>
      </c>
    </row>
    <row r="247" spans="3:43" hidden="1" outlineLevel="1" x14ac:dyDescent="0.15">
      <c r="C247" s="15" t="s">
        <v>152</v>
      </c>
      <c r="D247" s="19">
        <v>0</v>
      </c>
      <c r="E247" s="19">
        <v>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0</v>
      </c>
      <c r="AL247" s="19">
        <v>0.54359988401572767</v>
      </c>
      <c r="AM247" s="19">
        <v>0.47854434338749796</v>
      </c>
      <c r="AN247" s="19">
        <v>0.47103506668047246</v>
      </c>
      <c r="AO247" s="19">
        <v>0.45898694204570539</v>
      </c>
      <c r="AP247" s="19">
        <v>1.9521662361294032</v>
      </c>
      <c r="AQ247" s="19">
        <v>1.9521662361294032</v>
      </c>
    </row>
    <row r="248" spans="3:43" hidden="1" outlineLevel="1" x14ac:dyDescent="0.15">
      <c r="C248" s="15" t="s">
        <v>134</v>
      </c>
      <c r="D248" s="19">
        <v>0</v>
      </c>
      <c r="E248" s="19">
        <v>0</v>
      </c>
      <c r="F248" s="19">
        <v>0</v>
      </c>
      <c r="G248" s="19">
        <v>0</v>
      </c>
      <c r="H248" s="19">
        <v>0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0</v>
      </c>
      <c r="R248" s="19">
        <v>0</v>
      </c>
      <c r="S248" s="19">
        <v>0</v>
      </c>
      <c r="T248" s="19">
        <v>0</v>
      </c>
      <c r="U248" s="19">
        <v>0</v>
      </c>
      <c r="V248" s="19">
        <v>0</v>
      </c>
      <c r="W248" s="19">
        <v>0</v>
      </c>
      <c r="X248" s="19">
        <v>0</v>
      </c>
      <c r="Y248" s="19">
        <v>0</v>
      </c>
      <c r="Z248" s="19">
        <v>0</v>
      </c>
      <c r="AA248" s="19">
        <v>0</v>
      </c>
      <c r="AB248" s="19">
        <v>0</v>
      </c>
      <c r="AC248" s="19">
        <v>0</v>
      </c>
      <c r="AD248" s="19">
        <v>0</v>
      </c>
      <c r="AE248" s="19">
        <v>0</v>
      </c>
      <c r="AF248" s="19">
        <v>0</v>
      </c>
      <c r="AG248" s="19">
        <v>0</v>
      </c>
      <c r="AH248" s="19">
        <v>0</v>
      </c>
      <c r="AI248" s="19">
        <v>0</v>
      </c>
      <c r="AJ248" s="19">
        <v>0</v>
      </c>
      <c r="AK248" s="19">
        <v>0</v>
      </c>
      <c r="AL248" s="19">
        <v>0.37617841167873217</v>
      </c>
      <c r="AM248" s="19">
        <v>0.33115910489808414</v>
      </c>
      <c r="AN248" s="19">
        <v>0.3136378667595906</v>
      </c>
      <c r="AO248" s="19">
        <v>0.30561564426237392</v>
      </c>
      <c r="AP248" s="19">
        <v>1.3265910275987809</v>
      </c>
      <c r="AQ248" s="19">
        <v>1.3265910275987809</v>
      </c>
    </row>
    <row r="249" spans="3:43" hidden="1" outlineLevel="1" x14ac:dyDescent="0.15">
      <c r="C249" s="15" t="s">
        <v>133</v>
      </c>
      <c r="D249" s="19">
        <v>0</v>
      </c>
      <c r="E249" s="19">
        <v>0</v>
      </c>
      <c r="F249" s="19">
        <v>0</v>
      </c>
      <c r="G249" s="19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  <c r="AK249" s="19">
        <v>0</v>
      </c>
      <c r="AL249" s="19">
        <v>1.1575291822176137</v>
      </c>
      <c r="AM249" s="19">
        <v>1.0190013992721323</v>
      </c>
      <c r="AN249" s="19">
        <v>0.98793531611604302</v>
      </c>
      <c r="AO249" s="19">
        <v>0.9626659282049973</v>
      </c>
      <c r="AP249" s="19">
        <v>4.1271318258107863</v>
      </c>
      <c r="AQ249" s="19">
        <v>4.1271318258107863</v>
      </c>
    </row>
    <row r="250" spans="3:43" hidden="1" outlineLevel="1" x14ac:dyDescent="0.15">
      <c r="C250" s="15" t="s">
        <v>140</v>
      </c>
      <c r="D250" s="19">
        <v>0</v>
      </c>
      <c r="E250" s="19">
        <v>0</v>
      </c>
      <c r="F250" s="19">
        <v>0</v>
      </c>
      <c r="G250" s="19">
        <v>0</v>
      </c>
      <c r="H250" s="19">
        <v>0</v>
      </c>
      <c r="I250" s="19">
        <v>0</v>
      </c>
      <c r="J250" s="19">
        <v>0.19561183043893962</v>
      </c>
      <c r="K250" s="19">
        <v>0.39122366087787924</v>
      </c>
      <c r="L250" s="19">
        <v>0.586835491316819</v>
      </c>
      <c r="M250" s="19">
        <v>0.78244732175575848</v>
      </c>
      <c r="N250" s="19">
        <v>0.89981442001912237</v>
      </c>
      <c r="O250" s="19">
        <v>1.0563038843702741</v>
      </c>
      <c r="P250" s="19">
        <v>3.9122366087787928</v>
      </c>
      <c r="Q250" s="19">
        <v>0</v>
      </c>
      <c r="R250" s="19">
        <v>0</v>
      </c>
      <c r="S250" s="19">
        <v>0</v>
      </c>
      <c r="T250" s="19">
        <v>0</v>
      </c>
      <c r="U250" s="19">
        <v>0</v>
      </c>
      <c r="V250" s="19">
        <v>0</v>
      </c>
      <c r="W250" s="19">
        <v>0</v>
      </c>
      <c r="X250" s="19">
        <v>0</v>
      </c>
      <c r="Y250" s="19">
        <v>0</v>
      </c>
      <c r="Z250" s="19">
        <v>0</v>
      </c>
      <c r="AA250" s="19">
        <v>0</v>
      </c>
      <c r="AB250" s="19">
        <v>0</v>
      </c>
      <c r="AC250" s="19">
        <v>0</v>
      </c>
      <c r="AD250" s="19">
        <v>0.60426489953697804</v>
      </c>
      <c r="AE250" s="19">
        <v>0.6767766874814154</v>
      </c>
      <c r="AF250" s="19">
        <v>0.82180026337029</v>
      </c>
      <c r="AG250" s="19">
        <v>0.6767766874814154</v>
      </c>
      <c r="AH250" s="19">
        <v>0.43507072766662408</v>
      </c>
      <c r="AI250" s="19">
        <v>0.55592370757401977</v>
      </c>
      <c r="AJ250" s="19">
        <v>0.57474999978561803</v>
      </c>
      <c r="AK250" s="19">
        <v>0.66670999975131706</v>
      </c>
      <c r="AL250" s="19">
        <v>0.7356799997255915</v>
      </c>
      <c r="AM250" s="19">
        <v>0.7816599997084408</v>
      </c>
      <c r="AN250" s="19">
        <v>0.8276399996912901</v>
      </c>
      <c r="AO250" s="19">
        <v>0.77936099970929884</v>
      </c>
      <c r="AP250" s="19">
        <v>8.1364139714822983</v>
      </c>
      <c r="AQ250" s="19">
        <v>12.048650580261091</v>
      </c>
    </row>
    <row r="251" spans="3:43" hidden="1" outlineLevel="1" x14ac:dyDescent="0.15">
      <c r="C251" s="15" t="s">
        <v>142</v>
      </c>
      <c r="D251" s="19">
        <v>0</v>
      </c>
      <c r="E251" s="19">
        <v>0</v>
      </c>
      <c r="F251" s="19">
        <v>0</v>
      </c>
      <c r="G251" s="19">
        <v>0</v>
      </c>
      <c r="H251" s="19">
        <v>0</v>
      </c>
      <c r="I251" s="19">
        <v>0</v>
      </c>
      <c r="J251" s="19">
        <v>0.11242877860242731</v>
      </c>
      <c r="K251" s="19">
        <v>0.22485755720485462</v>
      </c>
      <c r="L251" s="19">
        <v>0.33728633580728185</v>
      </c>
      <c r="M251" s="19">
        <v>0.44971511440970924</v>
      </c>
      <c r="N251" s="19">
        <v>0.51717238157116563</v>
      </c>
      <c r="O251" s="19">
        <v>0.60711540445310741</v>
      </c>
      <c r="P251" s="19">
        <v>2.2485755720485461</v>
      </c>
      <c r="Q251" s="19">
        <v>0</v>
      </c>
      <c r="R251" s="19">
        <v>0</v>
      </c>
      <c r="S251" s="19">
        <v>0</v>
      </c>
      <c r="T251" s="19">
        <v>0</v>
      </c>
      <c r="U251" s="19">
        <v>0</v>
      </c>
      <c r="V251" s="19">
        <v>0</v>
      </c>
      <c r="W251" s="19">
        <v>0</v>
      </c>
      <c r="X251" s="19">
        <v>0</v>
      </c>
      <c r="Y251" s="19">
        <v>0</v>
      </c>
      <c r="Z251" s="19">
        <v>0</v>
      </c>
      <c r="AA251" s="19">
        <v>0</v>
      </c>
      <c r="AB251" s="19">
        <v>0</v>
      </c>
      <c r="AC251" s="19">
        <v>0</v>
      </c>
      <c r="AD251" s="19">
        <v>0.33256936096877238</v>
      </c>
      <c r="AE251" s="19">
        <v>0.37247768428502498</v>
      </c>
      <c r="AF251" s="19">
        <v>0.45229433091753035</v>
      </c>
      <c r="AG251" s="19">
        <v>0.37247768428502498</v>
      </c>
      <c r="AH251" s="19">
        <v>0.23944993989751601</v>
      </c>
      <c r="AI251" s="19">
        <v>0.30596381209127055</v>
      </c>
      <c r="AJ251" s="19">
        <v>0.31632524128403056</v>
      </c>
      <c r="AK251" s="19">
        <v>0.3669372798894755</v>
      </c>
      <c r="AL251" s="19">
        <v>0.40489630884355926</v>
      </c>
      <c r="AM251" s="19">
        <v>0.43020232814628157</v>
      </c>
      <c r="AN251" s="19">
        <v>0.45550834744900398</v>
      </c>
      <c r="AO251" s="19">
        <v>0.42893702718114574</v>
      </c>
      <c r="AP251" s="19">
        <v>4.4780393452386358</v>
      </c>
      <c r="AQ251" s="19">
        <v>6.7266149172871827</v>
      </c>
    </row>
    <row r="252" spans="3:43" hidden="1" outlineLevel="1" x14ac:dyDescent="0.15">
      <c r="C252" s="15" t="s">
        <v>146</v>
      </c>
      <c r="D252" s="19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0.48359319909944348</v>
      </c>
      <c r="AE252" s="19">
        <v>0.54162438299137672</v>
      </c>
      <c r="AF252" s="19">
        <v>0.65768675077524308</v>
      </c>
      <c r="AG252" s="19">
        <v>0.54162438299137672</v>
      </c>
      <c r="AH252" s="19">
        <v>0.34818710335159919</v>
      </c>
      <c r="AI252" s="19">
        <v>0.44490574317148807</v>
      </c>
      <c r="AJ252" s="19">
        <v>0.45997242482843015</v>
      </c>
      <c r="AK252" s="19">
        <v>0.5335680128009791</v>
      </c>
      <c r="AL252" s="19">
        <v>0.58876470378039092</v>
      </c>
      <c r="AM252" s="19">
        <v>0.62556249776666506</v>
      </c>
      <c r="AN252" s="19">
        <v>0.66236029175293931</v>
      </c>
      <c r="AO252" s="19">
        <v>0.6237226080673518</v>
      </c>
      <c r="AP252" s="19">
        <v>6.5115721013772836</v>
      </c>
      <c r="AQ252" s="19">
        <v>6.5115721013772836</v>
      </c>
    </row>
    <row r="253" spans="3:43" hidden="1" outlineLevel="1" x14ac:dyDescent="0.15">
      <c r="C253" s="15" t="s">
        <v>148</v>
      </c>
      <c r="D253" s="19">
        <v>0</v>
      </c>
      <c r="E253" s="19"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19">
        <v>0</v>
      </c>
      <c r="X253" s="19">
        <v>0</v>
      </c>
      <c r="Y253" s="19">
        <v>0</v>
      </c>
      <c r="Z253" s="19">
        <v>0</v>
      </c>
      <c r="AA253" s="19">
        <v>0</v>
      </c>
      <c r="AB253" s="19">
        <v>0</v>
      </c>
      <c r="AC253" s="19">
        <v>0</v>
      </c>
      <c r="AD253" s="19">
        <v>0.29072619343140538</v>
      </c>
      <c r="AE253" s="19">
        <v>0.32561333664317399</v>
      </c>
      <c r="AF253" s="19">
        <v>0.39538762306671132</v>
      </c>
      <c r="AG253" s="19">
        <v>0.32561333664317399</v>
      </c>
      <c r="AH253" s="19">
        <v>0.20932285927061184</v>
      </c>
      <c r="AI253" s="19">
        <v>0.26746809795689303</v>
      </c>
      <c r="AJ253" s="19">
        <v>0.27652587423232983</v>
      </c>
      <c r="AK253" s="19">
        <v>0.32077001410950268</v>
      </c>
      <c r="AL253" s="19">
        <v>0.35395311901738236</v>
      </c>
      <c r="AM253" s="19">
        <v>0.37607518895596864</v>
      </c>
      <c r="AN253" s="19">
        <v>0.39819725889455504</v>
      </c>
      <c r="AO253" s="19">
        <v>0.37496908545903962</v>
      </c>
      <c r="AP253" s="19">
        <v>3.9146219876807478</v>
      </c>
      <c r="AQ253" s="19">
        <v>3.9146219876807478</v>
      </c>
    </row>
    <row r="254" spans="3:43" hidden="1" outlineLevel="1" x14ac:dyDescent="0.15">
      <c r="C254" s="7" t="s">
        <v>63</v>
      </c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</row>
    <row r="255" spans="3:43" hidden="1" outlineLevel="1" x14ac:dyDescent="0.15">
      <c r="C255" s="15" t="s">
        <v>131</v>
      </c>
      <c r="D255" s="19">
        <v>0</v>
      </c>
      <c r="E255" s="19">
        <v>0</v>
      </c>
      <c r="F255" s="19">
        <v>0</v>
      </c>
      <c r="G255" s="19">
        <v>0.29606984908768552</v>
      </c>
      <c r="H255" s="19">
        <v>0.27987275126908667</v>
      </c>
      <c r="I255" s="19">
        <v>0.38302840815354283</v>
      </c>
      <c r="J255" s="19">
        <v>0.23712173452315322</v>
      </c>
      <c r="K255" s="19">
        <v>0.31437706835661561</v>
      </c>
      <c r="L255" s="19">
        <v>0.34618847928182134</v>
      </c>
      <c r="M255" s="19">
        <v>0.36103639719288533</v>
      </c>
      <c r="N255" s="19">
        <v>0.29836344237146972</v>
      </c>
      <c r="O255" s="19">
        <v>0.40115018829005389</v>
      </c>
      <c r="P255" s="19">
        <v>2.9172083185263142</v>
      </c>
      <c r="Q255" s="19">
        <v>0</v>
      </c>
      <c r="R255" s="19">
        <v>0</v>
      </c>
      <c r="S255" s="19">
        <v>0</v>
      </c>
      <c r="T255" s="19">
        <v>0</v>
      </c>
      <c r="U255" s="19">
        <v>0</v>
      </c>
      <c r="V255" s="19">
        <v>0</v>
      </c>
      <c r="W255" s="19">
        <v>0</v>
      </c>
      <c r="X255" s="19">
        <v>0</v>
      </c>
      <c r="Y255" s="19">
        <v>0</v>
      </c>
      <c r="Z255" s="19">
        <v>0</v>
      </c>
      <c r="AA255" s="19">
        <v>0</v>
      </c>
      <c r="AB255" s="19">
        <v>0</v>
      </c>
      <c r="AC255" s="19">
        <v>0</v>
      </c>
      <c r="AD255" s="19">
        <v>0.24324533941254042</v>
      </c>
      <c r="AE255" s="19">
        <v>0.36889435588539549</v>
      </c>
      <c r="AF255" s="19">
        <v>0.32798527174393466</v>
      </c>
      <c r="AG255" s="19">
        <v>5.9127326706036744E-2</v>
      </c>
      <c r="AH255" s="19">
        <v>0.10673431226761264</v>
      </c>
      <c r="AI255" s="19">
        <v>0.22278825496935595</v>
      </c>
      <c r="AJ255" s="19">
        <v>0.29620144798910231</v>
      </c>
      <c r="AK255" s="19">
        <v>0.33286496494156759</v>
      </c>
      <c r="AL255" s="19">
        <v>0</v>
      </c>
      <c r="AM255" s="19">
        <v>0</v>
      </c>
      <c r="AN255" s="19">
        <v>0</v>
      </c>
      <c r="AO255" s="19">
        <v>0</v>
      </c>
      <c r="AP255" s="19">
        <v>1.9578412739155457</v>
      </c>
      <c r="AQ255" s="19">
        <v>4.8750495924418606</v>
      </c>
    </row>
    <row r="256" spans="3:43" hidden="1" outlineLevel="1" x14ac:dyDescent="0.15">
      <c r="C256" s="15" t="s">
        <v>132</v>
      </c>
      <c r="D256" s="19">
        <v>0</v>
      </c>
      <c r="E256" s="19">
        <v>0</v>
      </c>
      <c r="F256" s="19">
        <v>0</v>
      </c>
      <c r="G256" s="19">
        <v>2.7382092154525209E-2</v>
      </c>
      <c r="H256" s="19">
        <v>2.2160245895718505E-2</v>
      </c>
      <c r="I256" s="19">
        <v>4.511924082727424E-2</v>
      </c>
      <c r="J256" s="19">
        <v>2.6056205656144887E-2</v>
      </c>
      <c r="K256" s="19">
        <v>3.2623568184110427E-2</v>
      </c>
      <c r="L256" s="19">
        <v>2.5883982773484172E-2</v>
      </c>
      <c r="M256" s="19">
        <v>2.587064789234297E-2</v>
      </c>
      <c r="N256" s="19">
        <v>2.6061828387263127E-2</v>
      </c>
      <c r="O256" s="19">
        <v>2.6120600761281174E-2</v>
      </c>
      <c r="P256" s="19">
        <v>0.25727841253214473</v>
      </c>
      <c r="Q256" s="19">
        <v>0</v>
      </c>
      <c r="R256" s="19">
        <v>0</v>
      </c>
      <c r="S256" s="19">
        <v>0</v>
      </c>
      <c r="T256" s="19">
        <v>0</v>
      </c>
      <c r="U256" s="19">
        <v>0</v>
      </c>
      <c r="V256" s="19">
        <v>0</v>
      </c>
      <c r="W256" s="19">
        <v>0</v>
      </c>
      <c r="X256" s="19">
        <v>0</v>
      </c>
      <c r="Y256" s="19">
        <v>0</v>
      </c>
      <c r="Z256" s="19">
        <v>0</v>
      </c>
      <c r="AA256" s="19">
        <v>0</v>
      </c>
      <c r="AB256" s="19">
        <v>0</v>
      </c>
      <c r="AC256" s="19">
        <v>0</v>
      </c>
      <c r="AD256" s="19">
        <v>3.0333090072752016E-2</v>
      </c>
      <c r="AE256" s="19">
        <v>5.8963672200866311E-2</v>
      </c>
      <c r="AF256" s="19">
        <v>4.9495155832504495E-2</v>
      </c>
      <c r="AG256" s="19">
        <v>8.9060476115730789E-3</v>
      </c>
      <c r="AH256" s="19">
        <v>1.5165321217379705E-2</v>
      </c>
      <c r="AI256" s="19">
        <v>2.9850443762267618E-2</v>
      </c>
      <c r="AJ256" s="19">
        <v>4.5144602750836822E-2</v>
      </c>
      <c r="AK256" s="19">
        <v>5.0267536926749706E-2</v>
      </c>
      <c r="AL256" s="19">
        <v>0</v>
      </c>
      <c r="AM256" s="19">
        <v>0</v>
      </c>
      <c r="AN256" s="19">
        <v>0</v>
      </c>
      <c r="AO256" s="19">
        <v>0</v>
      </c>
      <c r="AP256" s="19">
        <v>0.28812587037492976</v>
      </c>
      <c r="AQ256" s="19">
        <v>0.54540428290707454</v>
      </c>
    </row>
    <row r="257" spans="3:43" hidden="1" outlineLevel="1" x14ac:dyDescent="0.15">
      <c r="C257" s="15" t="s">
        <v>150</v>
      </c>
      <c r="D257" s="19">
        <v>0</v>
      </c>
      <c r="E257" s="19">
        <v>0</v>
      </c>
      <c r="F257" s="19">
        <v>0</v>
      </c>
      <c r="G257" s="19">
        <v>3.5796312517141798E-2</v>
      </c>
      <c r="H257" s="19">
        <v>2.5479243741995925E-2</v>
      </c>
      <c r="I257" s="19">
        <v>2.5533588262013147E-2</v>
      </c>
      <c r="J257" s="19">
        <v>1.825525168010839E-2</v>
      </c>
      <c r="K257" s="19">
        <v>2.7840792230721959E-2</v>
      </c>
      <c r="L257" s="19">
        <v>2.6976396455800529E-2</v>
      </c>
      <c r="M257" s="19">
        <v>2.9986525980433994E-2</v>
      </c>
      <c r="N257" s="19">
        <v>2.1861161342536052E-2</v>
      </c>
      <c r="O257" s="19">
        <v>3.3554397265579426E-2</v>
      </c>
      <c r="P257" s="19">
        <v>0.24528366947633121</v>
      </c>
      <c r="Q257" s="19">
        <v>0</v>
      </c>
      <c r="R257" s="19">
        <v>0</v>
      </c>
      <c r="S257" s="19">
        <v>0</v>
      </c>
      <c r="T257" s="19">
        <v>0</v>
      </c>
      <c r="U257" s="19">
        <v>0</v>
      </c>
      <c r="V257" s="19">
        <v>0</v>
      </c>
      <c r="W257" s="19">
        <v>0</v>
      </c>
      <c r="X257" s="19">
        <v>0</v>
      </c>
      <c r="Y257" s="19">
        <v>0</v>
      </c>
      <c r="Z257" s="19">
        <v>0</v>
      </c>
      <c r="AA257" s="19">
        <v>0</v>
      </c>
      <c r="AB257" s="19">
        <v>0</v>
      </c>
      <c r="AC257" s="19">
        <v>0</v>
      </c>
      <c r="AD257" s="19">
        <v>1.9614872882675528E-2</v>
      </c>
      <c r="AE257" s="19">
        <v>1.8996257841012623E-2</v>
      </c>
      <c r="AF257" s="19">
        <v>2.4431165340032694E-2</v>
      </c>
      <c r="AG257" s="19">
        <v>6.1968329072656309E-3</v>
      </c>
      <c r="AH257" s="19">
        <v>7.0782053026923726E-3</v>
      </c>
      <c r="AI257" s="19">
        <v>1.3181333654220126E-2</v>
      </c>
      <c r="AJ257" s="19">
        <v>2.2820871288987681E-2</v>
      </c>
      <c r="AK257" s="19">
        <v>1.4933039353229975E-2</v>
      </c>
      <c r="AL257" s="19">
        <v>0</v>
      </c>
      <c r="AM257" s="19">
        <v>0</v>
      </c>
      <c r="AN257" s="19">
        <v>0</v>
      </c>
      <c r="AO257" s="19">
        <v>0</v>
      </c>
      <c r="AP257" s="19">
        <v>0.12725257857011665</v>
      </c>
      <c r="AQ257" s="19">
        <v>0.37253624804644786</v>
      </c>
    </row>
    <row r="258" spans="3:43" hidden="1" outlineLevel="1" x14ac:dyDescent="0.15">
      <c r="C258" s="15" t="s">
        <v>154</v>
      </c>
      <c r="D258" s="19">
        <v>0</v>
      </c>
      <c r="E258" s="19">
        <v>0</v>
      </c>
      <c r="F258" s="19">
        <v>0</v>
      </c>
      <c r="G258" s="19">
        <v>6.9990879411075124E-3</v>
      </c>
      <c r="H258" s="19">
        <v>3.8653254828349337E-3</v>
      </c>
      <c r="I258" s="19">
        <v>3.9057487041333962E-3</v>
      </c>
      <c r="J258" s="19">
        <v>3.470488359385379E-3</v>
      </c>
      <c r="K258" s="19">
        <v>4.2261392828977385E-3</v>
      </c>
      <c r="L258" s="19">
        <v>4.0527186537214982E-3</v>
      </c>
      <c r="M258" s="19">
        <v>4.5118284366465816E-3</v>
      </c>
      <c r="N258" s="19">
        <v>3.5137240664554884E-3</v>
      </c>
      <c r="O258" s="19">
        <v>4.567183409694052E-3</v>
      </c>
      <c r="P258" s="19">
        <v>3.911224433687658E-2</v>
      </c>
      <c r="Q258" s="19">
        <v>0</v>
      </c>
      <c r="R258" s="19">
        <v>0</v>
      </c>
      <c r="S258" s="19">
        <v>0</v>
      </c>
      <c r="T258" s="19">
        <v>0</v>
      </c>
      <c r="U258" s="19">
        <v>0</v>
      </c>
      <c r="V258" s="19">
        <v>0</v>
      </c>
      <c r="W258" s="19">
        <v>0</v>
      </c>
      <c r="X258" s="19">
        <v>0</v>
      </c>
      <c r="Y258" s="19">
        <v>0</v>
      </c>
      <c r="Z258" s="19">
        <v>0</v>
      </c>
      <c r="AA258" s="19">
        <v>0</v>
      </c>
      <c r="AB258" s="19">
        <v>0</v>
      </c>
      <c r="AC258" s="19">
        <v>0</v>
      </c>
      <c r="AD258" s="19">
        <v>4.3775171938140066E-3</v>
      </c>
      <c r="AE258" s="19">
        <v>3.5336605358329098E-3</v>
      </c>
      <c r="AF258" s="19">
        <v>4.5804501362214593E-3</v>
      </c>
      <c r="AG258" s="19">
        <v>1.4479756522745447E-3</v>
      </c>
      <c r="AH258" s="19">
        <v>1.27716091644159E-3</v>
      </c>
      <c r="AI258" s="19">
        <v>2.1200578369655219E-3</v>
      </c>
      <c r="AJ258" s="19">
        <v>5.1945411838603692E-3</v>
      </c>
      <c r="AK258" s="19">
        <v>2.6723142095503166E-3</v>
      </c>
      <c r="AL258" s="19">
        <v>0</v>
      </c>
      <c r="AM258" s="19">
        <v>0</v>
      </c>
      <c r="AN258" s="19">
        <v>0</v>
      </c>
      <c r="AO258" s="19">
        <v>0</v>
      </c>
      <c r="AP258" s="19">
        <v>2.5203677664960716E-2</v>
      </c>
      <c r="AQ258" s="19">
        <v>6.4315922001837278E-2</v>
      </c>
    </row>
    <row r="259" spans="3:43" hidden="1" outlineLevel="1" x14ac:dyDescent="0.15">
      <c r="C259" s="15" t="s">
        <v>156</v>
      </c>
      <c r="D259" s="19">
        <v>0</v>
      </c>
      <c r="E259" s="19">
        <v>0</v>
      </c>
      <c r="F259" s="19">
        <v>0</v>
      </c>
      <c r="G259" s="19">
        <v>0</v>
      </c>
      <c r="H259" s="19">
        <v>0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19">
        <v>0</v>
      </c>
      <c r="R259" s="19">
        <v>0</v>
      </c>
      <c r="S259" s="19">
        <v>0</v>
      </c>
      <c r="T259" s="19">
        <v>0</v>
      </c>
      <c r="U259" s="19">
        <v>0</v>
      </c>
      <c r="V259" s="19">
        <v>0</v>
      </c>
      <c r="W259" s="19">
        <v>0</v>
      </c>
      <c r="X259" s="19">
        <v>0</v>
      </c>
      <c r="Y259" s="19">
        <v>0</v>
      </c>
      <c r="Z259" s="19">
        <v>0</v>
      </c>
      <c r="AA259" s="19">
        <v>0</v>
      </c>
      <c r="AB259" s="19">
        <v>0</v>
      </c>
      <c r="AC259" s="19">
        <v>0</v>
      </c>
      <c r="AD259" s="19">
        <v>0</v>
      </c>
      <c r="AE259" s="19">
        <v>0</v>
      </c>
      <c r="AF259" s="19">
        <v>0</v>
      </c>
      <c r="AG259" s="19">
        <v>0</v>
      </c>
      <c r="AH259" s="19">
        <v>0</v>
      </c>
      <c r="AI259" s="19">
        <v>0</v>
      </c>
      <c r="AJ259" s="19">
        <v>0</v>
      </c>
      <c r="AK259" s="19">
        <v>0</v>
      </c>
      <c r="AL259" s="19">
        <v>4.5040154223953783E-3</v>
      </c>
      <c r="AM259" s="19">
        <v>3.6779027744532062E-3</v>
      </c>
      <c r="AN259" s="19">
        <v>3.1933317028865456E-3</v>
      </c>
      <c r="AO259" s="19">
        <v>3.4899695541644482E-3</v>
      </c>
      <c r="AP259" s="19">
        <v>1.4865219453899578E-2</v>
      </c>
      <c r="AQ259" s="19">
        <v>1.4865219453899578E-2</v>
      </c>
    </row>
    <row r="260" spans="3:43" hidden="1" outlineLevel="1" x14ac:dyDescent="0.15">
      <c r="C260" s="15" t="s">
        <v>152</v>
      </c>
      <c r="D260" s="19">
        <v>0</v>
      </c>
      <c r="E260" s="19">
        <v>0</v>
      </c>
      <c r="F260" s="19">
        <v>0</v>
      </c>
      <c r="G260" s="19">
        <v>0</v>
      </c>
      <c r="H260" s="19">
        <v>0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  <c r="P260" s="19">
        <v>0</v>
      </c>
      <c r="Q260" s="19">
        <v>0</v>
      </c>
      <c r="R260" s="19">
        <v>0</v>
      </c>
      <c r="S260" s="19">
        <v>0</v>
      </c>
      <c r="T260" s="19">
        <v>0</v>
      </c>
      <c r="U260" s="19">
        <v>0</v>
      </c>
      <c r="V260" s="19">
        <v>0</v>
      </c>
      <c r="W260" s="19">
        <v>0</v>
      </c>
      <c r="X260" s="19">
        <v>0</v>
      </c>
      <c r="Y260" s="19">
        <v>0</v>
      </c>
      <c r="Z260" s="19">
        <v>0</v>
      </c>
      <c r="AA260" s="19">
        <v>0</v>
      </c>
      <c r="AB260" s="19">
        <v>0</v>
      </c>
      <c r="AC260" s="19">
        <v>0</v>
      </c>
      <c r="AD260" s="19">
        <v>0</v>
      </c>
      <c r="AE260" s="19">
        <v>0</v>
      </c>
      <c r="AF260" s="19">
        <v>0</v>
      </c>
      <c r="AG260" s="19">
        <v>0</v>
      </c>
      <c r="AH260" s="19">
        <v>0</v>
      </c>
      <c r="AI260" s="19">
        <v>0</v>
      </c>
      <c r="AJ260" s="19">
        <v>0</v>
      </c>
      <c r="AK260" s="19">
        <v>0</v>
      </c>
      <c r="AL260" s="19">
        <v>2.236169956371992E-2</v>
      </c>
      <c r="AM260" s="19">
        <v>1.9381122644821551E-2</v>
      </c>
      <c r="AN260" s="19">
        <v>1.8072625898889298E-2</v>
      </c>
      <c r="AO260" s="19">
        <v>1.8118149161871131E-2</v>
      </c>
      <c r="AP260" s="19">
        <v>7.7933597269301907E-2</v>
      </c>
      <c r="AQ260" s="19">
        <v>7.7933597269301907E-2</v>
      </c>
    </row>
    <row r="261" spans="3:43" hidden="1" outlineLevel="1" x14ac:dyDescent="0.15">
      <c r="C261" s="15" t="s">
        <v>134</v>
      </c>
      <c r="D261" s="19">
        <v>0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0</v>
      </c>
      <c r="AI261" s="19">
        <v>0</v>
      </c>
      <c r="AJ261" s="19">
        <v>0</v>
      </c>
      <c r="AK261" s="19">
        <v>0</v>
      </c>
      <c r="AL261" s="19">
        <v>5.7087390623613281E-2</v>
      </c>
      <c r="AM261" s="19">
        <v>5.511737233415475E-2</v>
      </c>
      <c r="AN261" s="19">
        <v>6.0829316492794418E-2</v>
      </c>
      <c r="AO261" s="19">
        <v>5.3894259335104701E-2</v>
      </c>
      <c r="AP261" s="19">
        <v>0.22692833878566715</v>
      </c>
      <c r="AQ261" s="19">
        <v>0.22692833878566715</v>
      </c>
    </row>
    <row r="262" spans="3:43" hidden="1" outlineLevel="1" x14ac:dyDescent="0.15">
      <c r="C262" s="15" t="s">
        <v>133</v>
      </c>
      <c r="D262" s="19">
        <v>0</v>
      </c>
      <c r="E262" s="19">
        <v>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0</v>
      </c>
      <c r="R262" s="19">
        <v>0</v>
      </c>
      <c r="S262" s="19">
        <v>0</v>
      </c>
      <c r="T262" s="19">
        <v>0</v>
      </c>
      <c r="U262" s="19">
        <v>0</v>
      </c>
      <c r="V262" s="19">
        <v>0</v>
      </c>
      <c r="W262" s="19">
        <v>0</v>
      </c>
      <c r="X262" s="19">
        <v>0</v>
      </c>
      <c r="Y262" s="19">
        <v>0</v>
      </c>
      <c r="Z262" s="19">
        <v>0</v>
      </c>
      <c r="AA262" s="19">
        <v>0</v>
      </c>
      <c r="AB262" s="19">
        <v>0</v>
      </c>
      <c r="AC262" s="19">
        <v>0</v>
      </c>
      <c r="AD262" s="19">
        <v>0</v>
      </c>
      <c r="AE262" s="19">
        <v>0</v>
      </c>
      <c r="AF262" s="19">
        <v>0</v>
      </c>
      <c r="AG262" s="19">
        <v>0</v>
      </c>
      <c r="AH262" s="19">
        <v>0</v>
      </c>
      <c r="AI262" s="19">
        <v>0</v>
      </c>
      <c r="AJ262" s="19">
        <v>0</v>
      </c>
      <c r="AK262" s="19">
        <v>0</v>
      </c>
      <c r="AL262" s="19">
        <v>0.39211300094390422</v>
      </c>
      <c r="AM262" s="19">
        <v>0.38017971040557824</v>
      </c>
      <c r="AN262" s="19">
        <v>0.40404629148223009</v>
      </c>
      <c r="AO262" s="19">
        <v>0.35631312932892645</v>
      </c>
      <c r="AP262" s="19">
        <v>1.532652132160639</v>
      </c>
      <c r="AQ262" s="19">
        <v>1.532652132160639</v>
      </c>
    </row>
    <row r="263" spans="3:43" hidden="1" outlineLevel="1" x14ac:dyDescent="0.15">
      <c r="C263" s="15" t="s">
        <v>140</v>
      </c>
      <c r="D263" s="19">
        <v>0</v>
      </c>
      <c r="E263" s="19">
        <v>0</v>
      </c>
      <c r="F263" s="19">
        <v>0</v>
      </c>
      <c r="G263" s="19">
        <v>0.38980266802605501</v>
      </c>
      <c r="H263" s="19">
        <v>0.38980266802605501</v>
      </c>
      <c r="I263" s="19">
        <v>0.38980266802605501</v>
      </c>
      <c r="J263" s="19">
        <v>0.38980266802605501</v>
      </c>
      <c r="K263" s="19">
        <v>0.38980266802605501</v>
      </c>
      <c r="L263" s="19">
        <v>0.38980266802605501</v>
      </c>
      <c r="M263" s="19">
        <v>0.38980266802605501</v>
      </c>
      <c r="N263" s="19">
        <v>0.38980266802605501</v>
      </c>
      <c r="O263" s="19">
        <v>0.38980266802605501</v>
      </c>
      <c r="P263" s="19">
        <v>3.5082240122344945</v>
      </c>
      <c r="Q263" s="19">
        <v>0</v>
      </c>
      <c r="R263" s="19">
        <v>0</v>
      </c>
      <c r="S263" s="19">
        <v>0</v>
      </c>
      <c r="T263" s="19">
        <v>0</v>
      </c>
      <c r="U263" s="19">
        <v>0</v>
      </c>
      <c r="V263" s="19">
        <v>0</v>
      </c>
      <c r="W263" s="19">
        <v>0</v>
      </c>
      <c r="X263" s="19">
        <v>0</v>
      </c>
      <c r="Y263" s="19">
        <v>0</v>
      </c>
      <c r="Z263" s="19">
        <v>0</v>
      </c>
      <c r="AA263" s="19">
        <v>0</v>
      </c>
      <c r="AB263" s="19">
        <v>0</v>
      </c>
      <c r="AC263" s="19">
        <v>0</v>
      </c>
      <c r="AD263" s="19">
        <v>0.29004715177774937</v>
      </c>
      <c r="AE263" s="19">
        <v>0.29070634984997157</v>
      </c>
      <c r="AF263" s="19">
        <v>0.31487694583145071</v>
      </c>
      <c r="AG263" s="19">
        <v>0.31487694583145071</v>
      </c>
      <c r="AH263" s="19">
        <v>0.33904754181292979</v>
      </c>
      <c r="AI263" s="19">
        <v>0.36321813779440887</v>
      </c>
      <c r="AJ263" s="19">
        <v>0.32248699987971224</v>
      </c>
      <c r="AK263" s="19">
        <v>0.36846699986256176</v>
      </c>
      <c r="AL263" s="19">
        <v>0.345476999871137</v>
      </c>
      <c r="AM263" s="19">
        <v>0.345476999871137</v>
      </c>
      <c r="AN263" s="19">
        <v>0.345476999871137</v>
      </c>
      <c r="AO263" s="19">
        <v>0.32248699987971224</v>
      </c>
      <c r="AP263" s="19">
        <v>3.9626450721333586</v>
      </c>
      <c r="AQ263" s="19">
        <v>7.47086908436785</v>
      </c>
    </row>
    <row r="264" spans="3:43" hidden="1" outlineLevel="1" x14ac:dyDescent="0.15">
      <c r="C264" s="15" t="s">
        <v>142</v>
      </c>
      <c r="D264" s="19">
        <v>0</v>
      </c>
      <c r="E264" s="19">
        <v>0</v>
      </c>
      <c r="F264" s="19">
        <v>0</v>
      </c>
      <c r="G264" s="19">
        <v>4.8616506817325433E-2</v>
      </c>
      <c r="H264" s="19">
        <v>4.8616506817325433E-2</v>
      </c>
      <c r="I264" s="19">
        <v>4.8616506817325433E-2</v>
      </c>
      <c r="J264" s="19">
        <v>4.8616506817325433E-2</v>
      </c>
      <c r="K264" s="19">
        <v>4.8616506817325433E-2</v>
      </c>
      <c r="L264" s="19">
        <v>4.8616506817325433E-2</v>
      </c>
      <c r="M264" s="19">
        <v>4.8616506817325433E-2</v>
      </c>
      <c r="N264" s="19">
        <v>4.8616506817325433E-2</v>
      </c>
      <c r="O264" s="19">
        <v>4.8616506817325433E-2</v>
      </c>
      <c r="P264" s="19">
        <v>0.4375485613559289</v>
      </c>
      <c r="Q264" s="19">
        <v>0</v>
      </c>
      <c r="R264" s="19">
        <v>0</v>
      </c>
      <c r="S264" s="19">
        <v>0</v>
      </c>
      <c r="T264" s="19">
        <v>0</v>
      </c>
      <c r="U264" s="19">
        <v>0</v>
      </c>
      <c r="V264" s="19">
        <v>0</v>
      </c>
      <c r="W264" s="19">
        <v>0</v>
      </c>
      <c r="X264" s="19">
        <v>0</v>
      </c>
      <c r="Y264" s="19">
        <v>0</v>
      </c>
      <c r="Z264" s="19">
        <v>0</v>
      </c>
      <c r="AA264" s="19">
        <v>0</v>
      </c>
      <c r="AB264" s="19">
        <v>0</v>
      </c>
      <c r="AC264" s="19">
        <v>0</v>
      </c>
      <c r="AD264" s="19">
        <v>7.3258514073597708E-2</v>
      </c>
      <c r="AE264" s="19">
        <v>7.3425010696492266E-2</v>
      </c>
      <c r="AF264" s="19">
        <v>7.9529886869292063E-2</v>
      </c>
      <c r="AG264" s="19">
        <v>7.9529886869292063E-2</v>
      </c>
      <c r="AH264" s="19">
        <v>8.5634763042091874E-2</v>
      </c>
      <c r="AI264" s="19">
        <v>9.1739639214891686E-2</v>
      </c>
      <c r="AJ264" s="19">
        <v>8.725868019058261E-2</v>
      </c>
      <c r="AK264" s="19">
        <v>8.725868019058261E-2</v>
      </c>
      <c r="AL264" s="19">
        <v>8.725868019058261E-2</v>
      </c>
      <c r="AM264" s="19">
        <v>8.725868019058261E-2</v>
      </c>
      <c r="AN264" s="19">
        <v>8.725868019058261E-2</v>
      </c>
      <c r="AO264" s="19">
        <v>8.725868019058261E-2</v>
      </c>
      <c r="AP264" s="19">
        <v>1.0066697819091532</v>
      </c>
      <c r="AQ264" s="19">
        <v>1.4442183432650821</v>
      </c>
    </row>
    <row r="265" spans="3:43" hidden="1" outlineLevel="1" x14ac:dyDescent="0.15">
      <c r="C265" s="15" t="s">
        <v>146</v>
      </c>
      <c r="D265" s="19">
        <v>0</v>
      </c>
      <c r="E265" s="19">
        <v>0</v>
      </c>
      <c r="F265" s="19">
        <v>0</v>
      </c>
      <c r="G265" s="19">
        <v>0</v>
      </c>
      <c r="H265" s="19">
        <v>0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19">
        <v>0</v>
      </c>
      <c r="O265" s="19">
        <v>0</v>
      </c>
      <c r="P265" s="19">
        <v>0</v>
      </c>
      <c r="Q265" s="19">
        <v>0</v>
      </c>
      <c r="R265" s="19">
        <v>0</v>
      </c>
      <c r="S265" s="19">
        <v>0</v>
      </c>
      <c r="T265" s="19">
        <v>0</v>
      </c>
      <c r="U265" s="19">
        <v>0</v>
      </c>
      <c r="V265" s="19">
        <v>0</v>
      </c>
      <c r="W265" s="19">
        <v>0</v>
      </c>
      <c r="X265" s="19">
        <v>0</v>
      </c>
      <c r="Y265" s="19">
        <v>0</v>
      </c>
      <c r="Z265" s="19">
        <v>0</v>
      </c>
      <c r="AA265" s="19">
        <v>0</v>
      </c>
      <c r="AB265" s="19">
        <v>0</v>
      </c>
      <c r="AC265" s="19">
        <v>0</v>
      </c>
      <c r="AD265" s="19">
        <v>3.8592703486004368E-2</v>
      </c>
      <c r="AE265" s="19">
        <v>3.868041417574529E-2</v>
      </c>
      <c r="AF265" s="19">
        <v>4.1896472799578983E-2</v>
      </c>
      <c r="AG265" s="19">
        <v>4.1896472799578983E-2</v>
      </c>
      <c r="AH265" s="19">
        <v>4.5112531423412684E-2</v>
      </c>
      <c r="AI265" s="19">
        <v>4.8328590047246385E-2</v>
      </c>
      <c r="AJ265" s="19">
        <v>4.2909041127166175E-2</v>
      </c>
      <c r="AK265" s="19">
        <v>4.9026986070767338E-2</v>
      </c>
      <c r="AL265" s="19">
        <v>4.596801359896676E-2</v>
      </c>
      <c r="AM265" s="19">
        <v>4.596801359896676E-2</v>
      </c>
      <c r="AN265" s="19">
        <v>4.5968013598966767E-2</v>
      </c>
      <c r="AO265" s="19">
        <v>4.2909041127166175E-2</v>
      </c>
      <c r="AP265" s="19">
        <v>0.52725629385356665</v>
      </c>
      <c r="AQ265" s="19">
        <v>0.52725629385356665</v>
      </c>
    </row>
    <row r="266" spans="3:43" hidden="1" outlineLevel="1" x14ac:dyDescent="0.15">
      <c r="C266" s="15" t="s">
        <v>148</v>
      </c>
      <c r="D266" s="19">
        <v>0</v>
      </c>
      <c r="E266" s="19">
        <v>0</v>
      </c>
      <c r="F266" s="19">
        <v>0</v>
      </c>
      <c r="G266" s="19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19">
        <v>0</v>
      </c>
      <c r="Q266" s="19">
        <v>0</v>
      </c>
      <c r="R266" s="19">
        <v>0</v>
      </c>
      <c r="S266" s="19">
        <v>0</v>
      </c>
      <c r="T266" s="19">
        <v>0</v>
      </c>
      <c r="U266" s="19">
        <v>0</v>
      </c>
      <c r="V266" s="19">
        <v>0</v>
      </c>
      <c r="W266" s="19">
        <v>0</v>
      </c>
      <c r="X266" s="19">
        <v>0</v>
      </c>
      <c r="Y266" s="19">
        <v>0</v>
      </c>
      <c r="Z266" s="19">
        <v>0</v>
      </c>
      <c r="AA266" s="19">
        <v>0</v>
      </c>
      <c r="AB266" s="19">
        <v>0</v>
      </c>
      <c r="AC266" s="19">
        <v>0</v>
      </c>
      <c r="AD266" s="19">
        <v>1.5293193520885462E-2</v>
      </c>
      <c r="AE266" s="19">
        <v>1.532795077888748E-2</v>
      </c>
      <c r="AF266" s="19">
        <v>1.6602383572294595E-2</v>
      </c>
      <c r="AG266" s="19">
        <v>1.6602383572294595E-2</v>
      </c>
      <c r="AH266" s="19">
        <v>1.7876816365701719E-2</v>
      </c>
      <c r="AI266" s="19">
        <v>1.9151249159108843E-2</v>
      </c>
      <c r="AJ266" s="19">
        <v>1.7003635674068863E-2</v>
      </c>
      <c r="AK266" s="19">
        <v>1.9428003689814267E-2</v>
      </c>
      <c r="AL266" s="19">
        <v>1.821581968194157E-2</v>
      </c>
      <c r="AM266" s="19">
        <v>1.821581968194157E-2</v>
      </c>
      <c r="AN266" s="19">
        <v>1.821581968194157E-2</v>
      </c>
      <c r="AO266" s="19">
        <v>1.7003635674068863E-2</v>
      </c>
      <c r="AP266" s="19">
        <v>0.20893671105294945</v>
      </c>
      <c r="AQ266" s="19">
        <v>0.20893671105294945</v>
      </c>
    </row>
    <row r="267" spans="3:43" hidden="1" outlineLevel="1" x14ac:dyDescent="0.15">
      <c r="C267" s="7" t="s">
        <v>109</v>
      </c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</row>
    <row r="268" spans="3:43" hidden="1" outlineLevel="1" x14ac:dyDescent="0.15">
      <c r="C268" s="15" t="s">
        <v>131</v>
      </c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>
        <v>6.7259608021938552E-3</v>
      </c>
      <c r="AE268" s="19">
        <v>8.3674775730058302E-3</v>
      </c>
      <c r="AF268" s="19">
        <v>9.9740394324885091E-3</v>
      </c>
      <c r="AG268" s="19">
        <v>8.0225807924336791E-3</v>
      </c>
      <c r="AH268" s="19">
        <v>6.0396497853264699E-3</v>
      </c>
      <c r="AI268" s="19">
        <v>9.4118672380894639E-3</v>
      </c>
      <c r="AJ268" s="19">
        <v>1.1371060406664199E-2</v>
      </c>
      <c r="AK268" s="19">
        <v>8.8628265208866054E-3</v>
      </c>
      <c r="AL268" s="19">
        <v>0</v>
      </c>
      <c r="AM268" s="19">
        <v>0</v>
      </c>
      <c r="AN268" s="19">
        <v>0</v>
      </c>
      <c r="AO268" s="19">
        <v>0</v>
      </c>
      <c r="AP268" s="19">
        <v>6.8775462551088615E-2</v>
      </c>
      <c r="AQ268" s="19">
        <v>6.8775462551088615E-2</v>
      </c>
    </row>
    <row r="269" spans="3:43" hidden="1" outlineLevel="1" x14ac:dyDescent="0.15">
      <c r="C269" s="15" t="s">
        <v>132</v>
      </c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>
        <v>5.3383558482413629E-3</v>
      </c>
      <c r="AE269" s="19">
        <v>6.5970309763513299E-3</v>
      </c>
      <c r="AF269" s="19">
        <v>8.3720619632543635E-3</v>
      </c>
      <c r="AG269" s="19">
        <v>7.0488948776851893E-3</v>
      </c>
      <c r="AH269" s="19">
        <v>4.7605646022751526E-3</v>
      </c>
      <c r="AI269" s="19">
        <v>7.7307232859961453E-3</v>
      </c>
      <c r="AJ269" s="19">
        <v>8.9039940354340829E-3</v>
      </c>
      <c r="AK269" s="19">
        <v>8.8628265208866054E-3</v>
      </c>
      <c r="AL269" s="19">
        <v>0</v>
      </c>
      <c r="AM269" s="19">
        <v>0</v>
      </c>
      <c r="AN269" s="19">
        <v>0</v>
      </c>
      <c r="AO269" s="19">
        <v>0</v>
      </c>
      <c r="AP269" s="19">
        <v>5.761445211012424E-2</v>
      </c>
      <c r="AQ269" s="19">
        <v>5.761445211012424E-2</v>
      </c>
    </row>
    <row r="270" spans="3:43" hidden="1" outlineLevel="1" x14ac:dyDescent="0.15">
      <c r="C270" s="15" t="s">
        <v>150</v>
      </c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>
        <v>6.7259608021938552E-3</v>
      </c>
      <c r="AE270" s="19">
        <v>8.3674775730058302E-3</v>
      </c>
      <c r="AF270" s="19">
        <v>9.9740394324885091E-3</v>
      </c>
      <c r="AG270" s="19">
        <v>8.0225807924336791E-3</v>
      </c>
      <c r="AH270" s="19">
        <v>6.0396497853264699E-3</v>
      </c>
      <c r="AI270" s="19">
        <v>9.4118672380894639E-3</v>
      </c>
      <c r="AJ270" s="19">
        <v>1.1371060406664199E-2</v>
      </c>
      <c r="AK270" s="19">
        <v>8.8628265208866054E-3</v>
      </c>
      <c r="AL270" s="19">
        <v>0</v>
      </c>
      <c r="AM270" s="19">
        <v>0</v>
      </c>
      <c r="AN270" s="19">
        <v>0</v>
      </c>
      <c r="AO270" s="19">
        <v>0</v>
      </c>
      <c r="AP270" s="19">
        <v>6.8775462551088615E-2</v>
      </c>
      <c r="AQ270" s="19">
        <v>6.8775462551088615E-2</v>
      </c>
    </row>
    <row r="271" spans="3:43" hidden="1" outlineLevel="1" x14ac:dyDescent="0.15">
      <c r="C271" s="15" t="s">
        <v>154</v>
      </c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>
        <v>5.3383558482413629E-3</v>
      </c>
      <c r="AE271" s="19">
        <v>6.5970309763513299E-3</v>
      </c>
      <c r="AF271" s="19">
        <v>8.3720619632543635E-3</v>
      </c>
      <c r="AG271" s="19">
        <v>7.0488948776851893E-3</v>
      </c>
      <c r="AH271" s="19">
        <v>4.7605646022751526E-3</v>
      </c>
      <c r="AI271" s="19">
        <v>7.7307232859961453E-3</v>
      </c>
      <c r="AJ271" s="19">
        <v>8.9039940354340829E-3</v>
      </c>
      <c r="AK271" s="19">
        <v>8.8628265208866054E-3</v>
      </c>
      <c r="AL271" s="19">
        <v>0</v>
      </c>
      <c r="AM271" s="19">
        <v>0</v>
      </c>
      <c r="AN271" s="19">
        <v>0</v>
      </c>
      <c r="AO271" s="19">
        <v>0</v>
      </c>
      <c r="AP271" s="19">
        <v>5.761445211012424E-2</v>
      </c>
      <c r="AQ271" s="19">
        <v>5.761445211012424E-2</v>
      </c>
    </row>
    <row r="272" spans="3:43" hidden="1" outlineLevel="1" x14ac:dyDescent="0.15">
      <c r="C272" s="15" t="s">
        <v>156</v>
      </c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>
        <v>0</v>
      </c>
      <c r="AE272" s="19">
        <v>0</v>
      </c>
      <c r="AF272" s="19">
        <v>0</v>
      </c>
      <c r="AG272" s="19">
        <v>0</v>
      </c>
      <c r="AH272" s="19">
        <v>0</v>
      </c>
      <c r="AI272" s="19">
        <v>0</v>
      </c>
      <c r="AJ272" s="19">
        <v>0</v>
      </c>
      <c r="AK272" s="19">
        <v>0</v>
      </c>
      <c r="AL272" s="19">
        <v>1.2145676998690211E-2</v>
      </c>
      <c r="AM272" s="19">
        <v>1.2180314740519647E-2</v>
      </c>
      <c r="AN272" s="19">
        <v>1.6102581834524198E-2</v>
      </c>
      <c r="AO272" s="19">
        <v>1.6120075490822994E-2</v>
      </c>
      <c r="AP272" s="19">
        <v>5.6548649064557047E-2</v>
      </c>
      <c r="AQ272" s="19">
        <v>5.6548649064557047E-2</v>
      </c>
    </row>
    <row r="273" spans="3:43" hidden="1" outlineLevel="1" x14ac:dyDescent="0.15">
      <c r="C273" s="15" t="s">
        <v>152</v>
      </c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>
        <v>0</v>
      </c>
      <c r="AE273" s="19">
        <v>0</v>
      </c>
      <c r="AF273" s="19">
        <v>0</v>
      </c>
      <c r="AG273" s="19">
        <v>0</v>
      </c>
      <c r="AH273" s="19">
        <v>0</v>
      </c>
      <c r="AI273" s="19">
        <v>0</v>
      </c>
      <c r="AJ273" s="19">
        <v>0</v>
      </c>
      <c r="AK273" s="19">
        <v>0</v>
      </c>
      <c r="AL273" s="19">
        <v>1.4558614456757617E-2</v>
      </c>
      <c r="AM273" s="19">
        <v>1.45872543540496E-2</v>
      </c>
      <c r="AN273" s="19">
        <v>1.923452638139795E-2</v>
      </c>
      <c r="AO273" s="19">
        <v>1.922773777107651E-2</v>
      </c>
      <c r="AP273" s="19">
        <v>6.7608132963281678E-2</v>
      </c>
      <c r="AQ273" s="19">
        <v>6.7608132963281678E-2</v>
      </c>
    </row>
    <row r="274" spans="3:43" hidden="1" outlineLevel="1" x14ac:dyDescent="0.15">
      <c r="C274" s="15" t="s">
        <v>134</v>
      </c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>
        <v>0</v>
      </c>
      <c r="AE274" s="19">
        <v>0</v>
      </c>
      <c r="AF274" s="19">
        <v>0</v>
      </c>
      <c r="AG274" s="19">
        <v>0</v>
      </c>
      <c r="AH274" s="19">
        <v>0</v>
      </c>
      <c r="AI274" s="19">
        <v>0</v>
      </c>
      <c r="AJ274" s="19">
        <v>0</v>
      </c>
      <c r="AK274" s="19">
        <v>0</v>
      </c>
      <c r="AL274" s="19">
        <v>1.2145676998690211E-2</v>
      </c>
      <c r="AM274" s="19">
        <v>1.2180314740519647E-2</v>
      </c>
      <c r="AN274" s="19">
        <v>1.6102581834524198E-2</v>
      </c>
      <c r="AO274" s="19">
        <v>1.6120075490822994E-2</v>
      </c>
      <c r="AP274" s="19">
        <v>5.6548649064557047E-2</v>
      </c>
      <c r="AQ274" s="19">
        <v>5.6548649064557047E-2</v>
      </c>
    </row>
    <row r="275" spans="3:43" hidden="1" outlineLevel="1" x14ac:dyDescent="0.15">
      <c r="C275" s="15" t="s">
        <v>133</v>
      </c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>
        <v>0</v>
      </c>
      <c r="AE275" s="19">
        <v>0</v>
      </c>
      <c r="AF275" s="19">
        <v>0</v>
      </c>
      <c r="AG275" s="19">
        <v>0</v>
      </c>
      <c r="AH275" s="19">
        <v>0</v>
      </c>
      <c r="AI275" s="19">
        <v>0</v>
      </c>
      <c r="AJ275" s="19">
        <v>0</v>
      </c>
      <c r="AK275" s="19">
        <v>0</v>
      </c>
      <c r="AL275" s="19">
        <v>1.4558614456757617E-2</v>
      </c>
      <c r="AM275" s="19">
        <v>1.45872543540496E-2</v>
      </c>
      <c r="AN275" s="19">
        <v>1.923452638139795E-2</v>
      </c>
      <c r="AO275" s="19">
        <v>1.922773777107651E-2</v>
      </c>
      <c r="AP275" s="19">
        <v>6.7608132963281678E-2</v>
      </c>
      <c r="AQ275" s="19">
        <v>6.7608132963281678E-2</v>
      </c>
    </row>
    <row r="276" spans="3:43" hidden="1" outlineLevel="1" x14ac:dyDescent="0.15">
      <c r="C276" s="15" t="s">
        <v>140</v>
      </c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>
        <v>8.3388556136102972E-3</v>
      </c>
      <c r="AE276" s="19">
        <v>8.3388556136102972E-3</v>
      </c>
      <c r="AF276" s="19">
        <v>1.3090371798139416E-2</v>
      </c>
      <c r="AG276" s="19">
        <v>9.3653617591775949E-3</v>
      </c>
      <c r="AH276" s="19">
        <v>9.5974376121320242E-3</v>
      </c>
      <c r="AI276" s="19">
        <v>1.5642786733783613E-2</v>
      </c>
      <c r="AJ276" s="19">
        <v>1.5099429669367911E-2</v>
      </c>
      <c r="AK276" s="19">
        <v>1.5320133669285588E-2</v>
      </c>
      <c r="AL276" s="19">
        <v>1.5320133669285588E-2</v>
      </c>
      <c r="AM276" s="19">
        <v>1.5540837669203266E-2</v>
      </c>
      <c r="AN276" s="19">
        <v>1.5761541669120943E-2</v>
      </c>
      <c r="AO276" s="19">
        <v>1.5761541669120943E-2</v>
      </c>
      <c r="AP276" s="19">
        <v>0.15717728714583748</v>
      </c>
      <c r="AQ276" s="19">
        <v>0.15717728714583748</v>
      </c>
    </row>
    <row r="277" spans="3:43" hidden="1" outlineLevel="1" x14ac:dyDescent="0.15">
      <c r="C277" s="15" t="s">
        <v>142</v>
      </c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>
        <v>5.7852427334826872E-3</v>
      </c>
      <c r="AE277" s="19">
        <v>5.7852427334826872E-3</v>
      </c>
      <c r="AF277" s="19">
        <v>9.0816991962503965E-3</v>
      </c>
      <c r="AG277" s="19">
        <v>6.4974012711393227E-3</v>
      </c>
      <c r="AH277" s="19">
        <v>6.658408392995474E-3</v>
      </c>
      <c r="AI277" s="19">
        <v>1.085248653728162E-2</v>
      </c>
      <c r="AJ277" s="19">
        <v>1.047552204068249E-2</v>
      </c>
      <c r="AK277" s="19">
        <v>1.0628639719047176E-2</v>
      </c>
      <c r="AL277" s="19">
        <v>1.0628639719047176E-2</v>
      </c>
      <c r="AM277" s="19">
        <v>1.0781757397411856E-2</v>
      </c>
      <c r="AN277" s="19">
        <v>1.0934875075776541E-2</v>
      </c>
      <c r="AO277" s="19">
        <v>1.0934875075776541E-2</v>
      </c>
      <c r="AP277" s="19">
        <v>0.10904478989237396</v>
      </c>
      <c r="AQ277" s="19">
        <v>0.10904478989237396</v>
      </c>
    </row>
    <row r="278" spans="3:43" hidden="1" outlineLevel="1" x14ac:dyDescent="0.15">
      <c r="C278" s="15" t="s">
        <v>146</v>
      </c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>
        <v>2.0847139034025743E-3</v>
      </c>
      <c r="AE278" s="19">
        <v>2.0847139034025743E-3</v>
      </c>
      <c r="AF278" s="19">
        <v>3.2725929495348535E-3</v>
      </c>
      <c r="AG278" s="19">
        <v>2.3413404397943987E-3</v>
      </c>
      <c r="AH278" s="19">
        <v>2.3993594030330061E-3</v>
      </c>
      <c r="AI278" s="19">
        <v>3.9106966834459031E-3</v>
      </c>
      <c r="AJ278" s="19">
        <v>3.7748574173419778E-3</v>
      </c>
      <c r="AK278" s="19">
        <v>3.8300334173213971E-3</v>
      </c>
      <c r="AL278" s="19">
        <v>3.8300334173213971E-3</v>
      </c>
      <c r="AM278" s="19">
        <v>3.8852094173008164E-3</v>
      </c>
      <c r="AN278" s="19">
        <v>3.9403854172802358E-3</v>
      </c>
      <c r="AO278" s="19">
        <v>3.9403854172802358E-3</v>
      </c>
      <c r="AP278" s="19">
        <v>3.929432178645937E-2</v>
      </c>
      <c r="AQ278" s="19">
        <v>3.929432178645937E-2</v>
      </c>
    </row>
    <row r="279" spans="3:43" hidden="1" outlineLevel="1" x14ac:dyDescent="0.15">
      <c r="C279" s="15" t="s">
        <v>148</v>
      </c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>
        <v>5.7852427334826872E-3</v>
      </c>
      <c r="AE279" s="19">
        <v>5.7852427334826872E-3</v>
      </c>
      <c r="AF279" s="19">
        <v>9.0816991962503965E-3</v>
      </c>
      <c r="AG279" s="19">
        <v>6.4974012711393227E-3</v>
      </c>
      <c r="AH279" s="19">
        <v>6.658408392995474E-3</v>
      </c>
      <c r="AI279" s="19">
        <v>1.085248653728162E-2</v>
      </c>
      <c r="AJ279" s="19">
        <v>1.047552204068249E-2</v>
      </c>
      <c r="AK279" s="19">
        <v>1.0628639719047176E-2</v>
      </c>
      <c r="AL279" s="19">
        <v>1.0628639719047176E-2</v>
      </c>
      <c r="AM279" s="19">
        <v>1.0781757397411856E-2</v>
      </c>
      <c r="AN279" s="19">
        <v>1.0934875075776541E-2</v>
      </c>
      <c r="AO279" s="19">
        <v>1.0934875075776541E-2</v>
      </c>
      <c r="AP279" s="19">
        <v>0.10904478989237396</v>
      </c>
      <c r="AQ279" s="19">
        <v>0.10904478989237396</v>
      </c>
    </row>
    <row r="280" spans="3:43" hidden="1" outlineLevel="1" x14ac:dyDescent="0.15">
      <c r="C280" s="7" t="s">
        <v>45</v>
      </c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</row>
    <row r="281" spans="3:43" hidden="1" outlineLevel="1" x14ac:dyDescent="0.15">
      <c r="C281" s="15" t="s">
        <v>131</v>
      </c>
      <c r="D281" s="19">
        <v>0</v>
      </c>
      <c r="E281" s="19">
        <v>0</v>
      </c>
      <c r="F281" s="19">
        <v>0</v>
      </c>
      <c r="G281" s="19">
        <v>0.29606984908768552</v>
      </c>
      <c r="H281" s="19">
        <v>0.27987275126908667</v>
      </c>
      <c r="I281" s="19">
        <v>0.38302840815354283</v>
      </c>
      <c r="J281" s="19">
        <v>0.24360474758490783</v>
      </c>
      <c r="K281" s="19">
        <v>0.33345136895773086</v>
      </c>
      <c r="L281" s="19">
        <v>0.45663608191761712</v>
      </c>
      <c r="M281" s="19">
        <v>0.58115627753236343</v>
      </c>
      <c r="N281" s="19">
        <v>0.60369786843130757</v>
      </c>
      <c r="O281" s="19">
        <v>1.0588110755778841</v>
      </c>
      <c r="P281" s="19">
        <v>4.2363284285121265</v>
      </c>
      <c r="Q281" s="19">
        <v>0</v>
      </c>
      <c r="R281" s="19">
        <v>0</v>
      </c>
      <c r="S281" s="19">
        <v>0</v>
      </c>
      <c r="T281" s="19">
        <v>0</v>
      </c>
      <c r="U281" s="19">
        <v>0</v>
      </c>
      <c r="V281" s="19">
        <v>0</v>
      </c>
      <c r="W281" s="19">
        <v>0</v>
      </c>
      <c r="X281" s="19">
        <v>0</v>
      </c>
      <c r="Y281" s="19">
        <v>0</v>
      </c>
      <c r="Z281" s="19">
        <v>0</v>
      </c>
      <c r="AA281" s="19">
        <v>0</v>
      </c>
      <c r="AB281" s="19">
        <v>0</v>
      </c>
      <c r="AC281" s="19">
        <v>0</v>
      </c>
      <c r="AD281" s="19">
        <v>1.1228753316144811</v>
      </c>
      <c r="AE281" s="19">
        <v>1.4378304694144508</v>
      </c>
      <c r="AF281" s="19">
        <v>14.747576064299649</v>
      </c>
      <c r="AG281" s="19">
        <v>5.3300115413865186</v>
      </c>
      <c r="AH281" s="19">
        <v>1.4008990168540596</v>
      </c>
      <c r="AI281" s="19">
        <v>1.6645780166686672</v>
      </c>
      <c r="AJ281" s="19">
        <v>1.8859972087801351</v>
      </c>
      <c r="AK281" s="19">
        <v>1.9297954890005715</v>
      </c>
      <c r="AL281" s="19">
        <v>0</v>
      </c>
      <c r="AM281" s="19">
        <v>0</v>
      </c>
      <c r="AN281" s="19">
        <v>0</v>
      </c>
      <c r="AO281" s="19">
        <v>0</v>
      </c>
      <c r="AP281" s="19">
        <v>29.519563138018533</v>
      </c>
      <c r="AQ281" s="19">
        <v>33.755891566530657</v>
      </c>
    </row>
    <row r="282" spans="3:43" hidden="1" outlineLevel="1" x14ac:dyDescent="0.15">
      <c r="C282" s="15" t="s">
        <v>132</v>
      </c>
      <c r="D282" s="19">
        <v>0</v>
      </c>
      <c r="E282" s="19">
        <v>0</v>
      </c>
      <c r="F282" s="19">
        <v>0</v>
      </c>
      <c r="G282" s="19">
        <v>2.7382092154525209E-2</v>
      </c>
      <c r="H282" s="19">
        <v>2.2160245895718505E-2</v>
      </c>
      <c r="I282" s="19">
        <v>4.511924082727424E-2</v>
      </c>
      <c r="J282" s="19">
        <v>2.992010502819106E-2</v>
      </c>
      <c r="K282" s="19">
        <v>4.0139409041230534E-2</v>
      </c>
      <c r="L282" s="19">
        <v>7.3688537209920441E-2</v>
      </c>
      <c r="M282" s="19">
        <v>0.12970765672076925</v>
      </c>
      <c r="N282" s="19">
        <v>0.15073242156542738</v>
      </c>
      <c r="O282" s="19">
        <v>0.24947673204079854</v>
      </c>
      <c r="P282" s="19">
        <v>0.76832644048385512</v>
      </c>
      <c r="Q282" s="19">
        <v>0</v>
      </c>
      <c r="R282" s="19">
        <v>0</v>
      </c>
      <c r="S282" s="19">
        <v>0</v>
      </c>
      <c r="T282" s="19">
        <v>0</v>
      </c>
      <c r="U282" s="19">
        <v>0</v>
      </c>
      <c r="V282" s="19">
        <v>0</v>
      </c>
      <c r="W282" s="19">
        <v>0</v>
      </c>
      <c r="X282" s="19">
        <v>0</v>
      </c>
      <c r="Y282" s="19">
        <v>0</v>
      </c>
      <c r="Z282" s="19">
        <v>0</v>
      </c>
      <c r="AA282" s="19">
        <v>0</v>
      </c>
      <c r="AB282" s="19">
        <v>0</v>
      </c>
      <c r="AC282" s="19">
        <v>0</v>
      </c>
      <c r="AD282" s="19">
        <v>0.35841260396099178</v>
      </c>
      <c r="AE282" s="19">
        <v>0.44321131750499848</v>
      </c>
      <c r="AF282" s="19">
        <v>8.0288741574715878</v>
      </c>
      <c r="AG282" s="19">
        <v>2.7059043499115369</v>
      </c>
      <c r="AH282" s="19">
        <v>0.58292085141359928</v>
      </c>
      <c r="AI282" s="19">
        <v>0.61821814192912461</v>
      </c>
      <c r="AJ282" s="19">
        <v>0.68405602338286309</v>
      </c>
      <c r="AK282" s="19">
        <v>0.73520572352177382</v>
      </c>
      <c r="AL282" s="19">
        <v>0</v>
      </c>
      <c r="AM282" s="19">
        <v>0</v>
      </c>
      <c r="AN282" s="19">
        <v>0</v>
      </c>
      <c r="AO282" s="19">
        <v>0</v>
      </c>
      <c r="AP282" s="19">
        <v>14.156803169096477</v>
      </c>
      <c r="AQ282" s="19">
        <v>14.925129609580331</v>
      </c>
    </row>
    <row r="283" spans="3:43" hidden="1" outlineLevel="1" x14ac:dyDescent="0.15">
      <c r="C283" s="15" t="s">
        <v>150</v>
      </c>
      <c r="D283" s="19">
        <v>0</v>
      </c>
      <c r="E283" s="19">
        <v>0</v>
      </c>
      <c r="F283" s="19">
        <v>0</v>
      </c>
      <c r="G283" s="19">
        <v>3.5796312517141798E-2</v>
      </c>
      <c r="H283" s="19">
        <v>2.5479243741995925E-2</v>
      </c>
      <c r="I283" s="19">
        <v>2.5533588262013147E-2</v>
      </c>
      <c r="J283" s="19">
        <v>2.4738264741862973E-2</v>
      </c>
      <c r="K283" s="19">
        <v>4.370900196514825E-2</v>
      </c>
      <c r="L283" s="19">
        <v>0.10766094966462962</v>
      </c>
      <c r="M283" s="19">
        <v>0.20366412446173002</v>
      </c>
      <c r="N283" s="19">
        <v>0.21090653618830088</v>
      </c>
      <c r="O283" s="19">
        <v>0.367787127818617</v>
      </c>
      <c r="P283" s="19">
        <v>1.0452751493614396</v>
      </c>
      <c r="Q283" s="19">
        <v>0</v>
      </c>
      <c r="R283" s="19">
        <v>0</v>
      </c>
      <c r="S283" s="19">
        <v>0</v>
      </c>
      <c r="T283" s="19">
        <v>0</v>
      </c>
      <c r="U283" s="19">
        <v>0</v>
      </c>
      <c r="V283" s="19">
        <v>0</v>
      </c>
      <c r="W283" s="19">
        <v>0</v>
      </c>
      <c r="X283" s="19">
        <v>0</v>
      </c>
      <c r="Y283" s="19">
        <v>0</v>
      </c>
      <c r="Z283" s="19">
        <v>0</v>
      </c>
      <c r="AA283" s="19">
        <v>0</v>
      </c>
      <c r="AB283" s="19">
        <v>0</v>
      </c>
      <c r="AC283" s="19">
        <v>0</v>
      </c>
      <c r="AD283" s="19">
        <v>0.4816848988508986</v>
      </c>
      <c r="AE283" s="19">
        <v>0.55057573840411744</v>
      </c>
      <c r="AF283" s="19">
        <v>0.52443993099307284</v>
      </c>
      <c r="AG283" s="19">
        <v>0.55362637412926374</v>
      </c>
      <c r="AH283" s="19">
        <v>0.5695199470416592</v>
      </c>
      <c r="AI283" s="19">
        <v>0.56955777544897912</v>
      </c>
      <c r="AJ283" s="19">
        <v>0.62947340109747152</v>
      </c>
      <c r="AK283" s="19">
        <v>0.70526046544677812</v>
      </c>
      <c r="AL283" s="19">
        <v>0</v>
      </c>
      <c r="AM283" s="19">
        <v>0</v>
      </c>
      <c r="AN283" s="19">
        <v>0</v>
      </c>
      <c r="AO283" s="19">
        <v>0</v>
      </c>
      <c r="AP283" s="19">
        <v>4.5841385314122407</v>
      </c>
      <c r="AQ283" s="19">
        <v>5.6294136807736805</v>
      </c>
    </row>
    <row r="284" spans="3:43" hidden="1" outlineLevel="1" x14ac:dyDescent="0.15">
      <c r="C284" s="15" t="s">
        <v>154</v>
      </c>
      <c r="D284" s="19">
        <v>0</v>
      </c>
      <c r="E284" s="19">
        <v>0</v>
      </c>
      <c r="F284" s="19">
        <v>0</v>
      </c>
      <c r="G284" s="19">
        <v>6.9990879411075124E-3</v>
      </c>
      <c r="H284" s="19">
        <v>3.8653254828349337E-3</v>
      </c>
      <c r="I284" s="19">
        <v>3.9057487041333962E-3</v>
      </c>
      <c r="J284" s="19">
        <v>3.470488359385379E-3</v>
      </c>
      <c r="K284" s="19">
        <v>4.7183970890812554E-3</v>
      </c>
      <c r="L284" s="19">
        <v>6.5084693157788989E-3</v>
      </c>
      <c r="M284" s="19">
        <v>9.5627851749393832E-3</v>
      </c>
      <c r="N284" s="19">
        <v>0.10338341161725989</v>
      </c>
      <c r="O284" s="19">
        <v>0.15574050522590807</v>
      </c>
      <c r="P284" s="19">
        <v>0.2981542189104287</v>
      </c>
      <c r="Q284" s="19">
        <v>0</v>
      </c>
      <c r="R284" s="19">
        <v>0</v>
      </c>
      <c r="S284" s="19">
        <v>0</v>
      </c>
      <c r="T284" s="19">
        <v>0</v>
      </c>
      <c r="U284" s="19">
        <v>0</v>
      </c>
      <c r="V284" s="19">
        <v>0</v>
      </c>
      <c r="W284" s="19">
        <v>0</v>
      </c>
      <c r="X284" s="19">
        <v>0</v>
      </c>
      <c r="Y284" s="19">
        <v>0</v>
      </c>
      <c r="Z284" s="19">
        <v>0</v>
      </c>
      <c r="AA284" s="19">
        <v>0</v>
      </c>
      <c r="AB284" s="19">
        <v>0</v>
      </c>
      <c r="AC284" s="19">
        <v>0</v>
      </c>
      <c r="AD284" s="19">
        <v>0.22632913579002517</v>
      </c>
      <c r="AE284" s="19">
        <v>0.25552690104531772</v>
      </c>
      <c r="AF284" s="19">
        <v>0.2299523556191756</v>
      </c>
      <c r="AG284" s="19">
        <v>0.25753818222531621</v>
      </c>
      <c r="AH284" s="19">
        <v>0.25238925391925104</v>
      </c>
      <c r="AI284" s="19">
        <v>0.2480006194738027</v>
      </c>
      <c r="AJ284" s="19">
        <v>0.26786690448324113</v>
      </c>
      <c r="AK284" s="19">
        <v>0.3128863061679118</v>
      </c>
      <c r="AL284" s="19">
        <v>0</v>
      </c>
      <c r="AM284" s="19">
        <v>0</v>
      </c>
      <c r="AN284" s="19">
        <v>0</v>
      </c>
      <c r="AO284" s="19">
        <v>0</v>
      </c>
      <c r="AP284" s="19">
        <v>2.0504896587240413</v>
      </c>
      <c r="AQ284" s="19">
        <v>2.3486438776344705</v>
      </c>
    </row>
    <row r="285" spans="3:43" hidden="1" outlineLevel="1" x14ac:dyDescent="0.15">
      <c r="C285" s="15" t="s">
        <v>156</v>
      </c>
      <c r="D285" s="19">
        <v>0</v>
      </c>
      <c r="E285" s="19">
        <v>0</v>
      </c>
      <c r="F285" s="19">
        <v>0</v>
      </c>
      <c r="G285" s="19">
        <v>0</v>
      </c>
      <c r="H285" s="19">
        <v>0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19">
        <v>0</v>
      </c>
      <c r="R285" s="19">
        <v>0</v>
      </c>
      <c r="S285" s="19">
        <v>0</v>
      </c>
      <c r="T285" s="19">
        <v>0</v>
      </c>
      <c r="U285" s="19">
        <v>0</v>
      </c>
      <c r="V285" s="19">
        <v>0</v>
      </c>
      <c r="W285" s="19">
        <v>0</v>
      </c>
      <c r="X285" s="19">
        <v>0</v>
      </c>
      <c r="Y285" s="19">
        <v>0</v>
      </c>
      <c r="Z285" s="19">
        <v>0</v>
      </c>
      <c r="AA285" s="19">
        <v>0</v>
      </c>
      <c r="AB285" s="19">
        <v>0</v>
      </c>
      <c r="AC285" s="19">
        <v>0</v>
      </c>
      <c r="AD285" s="19">
        <v>0</v>
      </c>
      <c r="AE285" s="19">
        <v>0</v>
      </c>
      <c r="AF285" s="19">
        <v>0</v>
      </c>
      <c r="AG285" s="19">
        <v>0</v>
      </c>
      <c r="AH285" s="19">
        <v>0</v>
      </c>
      <c r="AI285" s="19">
        <v>0</v>
      </c>
      <c r="AJ285" s="19">
        <v>0</v>
      </c>
      <c r="AK285" s="19">
        <v>0</v>
      </c>
      <c r="AL285" s="19">
        <v>0.31938297820283473</v>
      </c>
      <c r="AM285" s="19">
        <v>0.29684992329982751</v>
      </c>
      <c r="AN285" s="19">
        <v>0.30242357964442423</v>
      </c>
      <c r="AO285" s="19">
        <v>0.30772367162124092</v>
      </c>
      <c r="AP285" s="19">
        <v>1.2263801527683273</v>
      </c>
      <c r="AQ285" s="19">
        <v>1.2263801527683273</v>
      </c>
    </row>
    <row r="286" spans="3:43" hidden="1" outlineLevel="1" x14ac:dyDescent="0.15">
      <c r="C286" s="15" t="s">
        <v>152</v>
      </c>
      <c r="D286" s="19">
        <v>0</v>
      </c>
      <c r="E286" s="19">
        <v>0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19">
        <v>0</v>
      </c>
      <c r="O286" s="19">
        <v>0</v>
      </c>
      <c r="P286" s="19">
        <v>0</v>
      </c>
      <c r="Q286" s="19">
        <v>0</v>
      </c>
      <c r="R286" s="19">
        <v>0</v>
      </c>
      <c r="S286" s="19">
        <v>0</v>
      </c>
      <c r="T286" s="19">
        <v>0</v>
      </c>
      <c r="U286" s="19">
        <v>0</v>
      </c>
      <c r="V286" s="19">
        <v>0</v>
      </c>
      <c r="W286" s="19">
        <v>0</v>
      </c>
      <c r="X286" s="19">
        <v>0</v>
      </c>
      <c r="Y286" s="19">
        <v>0</v>
      </c>
      <c r="Z286" s="19">
        <v>0</v>
      </c>
      <c r="AA286" s="19">
        <v>0</v>
      </c>
      <c r="AB286" s="19">
        <v>0</v>
      </c>
      <c r="AC286" s="19">
        <v>0</v>
      </c>
      <c r="AD286" s="19">
        <v>0</v>
      </c>
      <c r="AE286" s="19">
        <v>0</v>
      </c>
      <c r="AF286" s="19">
        <v>0</v>
      </c>
      <c r="AG286" s="19">
        <v>0</v>
      </c>
      <c r="AH286" s="19">
        <v>0</v>
      </c>
      <c r="AI286" s="19">
        <v>0</v>
      </c>
      <c r="AJ286" s="19">
        <v>0</v>
      </c>
      <c r="AK286" s="19">
        <v>0</v>
      </c>
      <c r="AL286" s="19">
        <v>0.80292267800500761</v>
      </c>
      <c r="AM286" s="19">
        <v>0.74764993068605134</v>
      </c>
      <c r="AN286" s="19">
        <v>0.75666523797367047</v>
      </c>
      <c r="AO286" s="19">
        <v>0.77057638703567233</v>
      </c>
      <c r="AP286" s="19">
        <v>3.0778142337004013</v>
      </c>
      <c r="AQ286" s="19">
        <v>3.0778142337004013</v>
      </c>
    </row>
    <row r="287" spans="3:43" hidden="1" outlineLevel="1" x14ac:dyDescent="0.15">
      <c r="C287" s="15" t="s">
        <v>134</v>
      </c>
      <c r="D287" s="19">
        <v>0</v>
      </c>
      <c r="E287" s="19">
        <v>0</v>
      </c>
      <c r="F287" s="19">
        <v>0</v>
      </c>
      <c r="G287" s="19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19">
        <v>0</v>
      </c>
      <c r="R287" s="19">
        <v>0</v>
      </c>
      <c r="S287" s="19">
        <v>0</v>
      </c>
      <c r="T287" s="19">
        <v>0</v>
      </c>
      <c r="U287" s="19">
        <v>0</v>
      </c>
      <c r="V287" s="19">
        <v>0</v>
      </c>
      <c r="W287" s="19">
        <v>0</v>
      </c>
      <c r="X287" s="19">
        <v>0</v>
      </c>
      <c r="Y287" s="19">
        <v>0</v>
      </c>
      <c r="Z287" s="19">
        <v>0</v>
      </c>
      <c r="AA287" s="19">
        <v>0</v>
      </c>
      <c r="AB287" s="19">
        <v>0</v>
      </c>
      <c r="AC287" s="19">
        <v>0</v>
      </c>
      <c r="AD287" s="19">
        <v>0</v>
      </c>
      <c r="AE287" s="19">
        <v>0</v>
      </c>
      <c r="AF287" s="19">
        <v>0</v>
      </c>
      <c r="AG287" s="19">
        <v>0</v>
      </c>
      <c r="AH287" s="19">
        <v>0</v>
      </c>
      <c r="AI287" s="19">
        <v>0</v>
      </c>
      <c r="AJ287" s="19">
        <v>0</v>
      </c>
      <c r="AK287" s="19">
        <v>0</v>
      </c>
      <c r="AL287" s="19">
        <v>0.87475881114182563</v>
      </c>
      <c r="AM287" s="19">
        <v>0.83309050779730676</v>
      </c>
      <c r="AN287" s="19">
        <v>0.89704326209837826</v>
      </c>
      <c r="AO287" s="19">
        <v>0.95764613480716043</v>
      </c>
      <c r="AP287" s="19">
        <v>3.5625387158446711</v>
      </c>
      <c r="AQ287" s="19">
        <v>3.5625387158446711</v>
      </c>
    </row>
    <row r="288" spans="3:43" hidden="1" outlineLevel="1" x14ac:dyDescent="0.15">
      <c r="C288" s="15" t="s">
        <v>133</v>
      </c>
      <c r="D288" s="19">
        <v>0</v>
      </c>
      <c r="E288" s="19">
        <v>0</v>
      </c>
      <c r="F288" s="19">
        <v>0</v>
      </c>
      <c r="G288" s="19">
        <v>0</v>
      </c>
      <c r="H288" s="19">
        <v>0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19">
        <v>0</v>
      </c>
      <c r="O288" s="19">
        <v>0</v>
      </c>
      <c r="P288" s="19">
        <v>0</v>
      </c>
      <c r="Q288" s="19">
        <v>0</v>
      </c>
      <c r="R288" s="19">
        <v>0</v>
      </c>
      <c r="S288" s="19">
        <v>0</v>
      </c>
      <c r="T288" s="19">
        <v>0</v>
      </c>
      <c r="U288" s="19">
        <v>0</v>
      </c>
      <c r="V288" s="19">
        <v>0</v>
      </c>
      <c r="W288" s="19">
        <v>0</v>
      </c>
      <c r="X288" s="19">
        <v>0</v>
      </c>
      <c r="Y288" s="19">
        <v>0</v>
      </c>
      <c r="Z288" s="19">
        <v>0</v>
      </c>
      <c r="AA288" s="19">
        <v>0</v>
      </c>
      <c r="AB288" s="19">
        <v>0</v>
      </c>
      <c r="AC288" s="19">
        <v>0</v>
      </c>
      <c r="AD288" s="19">
        <v>0</v>
      </c>
      <c r="AE288" s="19">
        <v>0</v>
      </c>
      <c r="AF288" s="19">
        <v>0</v>
      </c>
      <c r="AG288" s="19">
        <v>0</v>
      </c>
      <c r="AH288" s="19">
        <v>0</v>
      </c>
      <c r="AI288" s="19">
        <v>0</v>
      </c>
      <c r="AJ288" s="19">
        <v>0</v>
      </c>
      <c r="AK288" s="19">
        <v>0</v>
      </c>
      <c r="AL288" s="19">
        <v>2.3348323978372214</v>
      </c>
      <c r="AM288" s="19">
        <v>2.2093644080568837</v>
      </c>
      <c r="AN288" s="19">
        <v>2.3262562204653494</v>
      </c>
      <c r="AO288" s="19">
        <v>2.3845118913398862</v>
      </c>
      <c r="AP288" s="19">
        <v>9.2549649176993398</v>
      </c>
      <c r="AQ288" s="19">
        <v>9.2549649176993398</v>
      </c>
    </row>
    <row r="289" spans="3:43" hidden="1" outlineLevel="1" x14ac:dyDescent="0.15">
      <c r="C289" s="15" t="s">
        <v>140</v>
      </c>
      <c r="D289" s="19">
        <v>0</v>
      </c>
      <c r="E289" s="19">
        <v>0</v>
      </c>
      <c r="F289" s="19">
        <v>0</v>
      </c>
      <c r="G289" s="19">
        <v>0.38980266802605501</v>
      </c>
      <c r="H289" s="19">
        <v>0.38980266802605501</v>
      </c>
      <c r="I289" s="19">
        <v>0.38980266802605501</v>
      </c>
      <c r="J289" s="19">
        <v>0.5854144984649946</v>
      </c>
      <c r="K289" s="19">
        <v>0.7810263289039342</v>
      </c>
      <c r="L289" s="19">
        <v>0.97663815934287401</v>
      </c>
      <c r="M289" s="19">
        <v>1.1722499897818133</v>
      </c>
      <c r="N289" s="19">
        <v>1.2896170880451774</v>
      </c>
      <c r="O289" s="19">
        <v>1.4461065523963292</v>
      </c>
      <c r="P289" s="19">
        <v>7.4204606210132873</v>
      </c>
      <c r="Q289" s="19">
        <v>0</v>
      </c>
      <c r="R289" s="19">
        <v>0</v>
      </c>
      <c r="S289" s="19">
        <v>0</v>
      </c>
      <c r="T289" s="19">
        <v>0</v>
      </c>
      <c r="U289" s="19">
        <v>0</v>
      </c>
      <c r="V289" s="19">
        <v>0</v>
      </c>
      <c r="W289" s="19">
        <v>0</v>
      </c>
      <c r="X289" s="19">
        <v>0</v>
      </c>
      <c r="Y289" s="19">
        <v>0</v>
      </c>
      <c r="Z289" s="19">
        <v>0</v>
      </c>
      <c r="AA289" s="19">
        <v>0</v>
      </c>
      <c r="AB289" s="19">
        <v>0</v>
      </c>
      <c r="AC289" s="19">
        <v>0</v>
      </c>
      <c r="AD289" s="19">
        <v>0.9026509069283376</v>
      </c>
      <c r="AE289" s="19">
        <v>0.97582189294499744</v>
      </c>
      <c r="AF289" s="19">
        <v>2.1407620162405245</v>
      </c>
      <c r="AG289" s="19">
        <v>2.0403546222756455</v>
      </c>
      <c r="AH289" s="19">
        <v>1.8230513342952881</v>
      </c>
      <c r="AI289" s="19">
        <v>2.1868215039428311</v>
      </c>
      <c r="AJ289" s="19">
        <v>2.1537964288716331</v>
      </c>
      <c r="AK289" s="19">
        <v>2.3379371328029492</v>
      </c>
      <c r="AL289" s="19">
        <v>2.4758771327514983</v>
      </c>
      <c r="AM289" s="19">
        <v>2.5450678367256896</v>
      </c>
      <c r="AN289" s="19">
        <v>2.6372485406913064</v>
      </c>
      <c r="AO289" s="19">
        <v>2.6363146899728078</v>
      </c>
      <c r="AP289" s="19">
        <v>24.855704038443506</v>
      </c>
      <c r="AQ289" s="19">
        <v>32.276164659456796</v>
      </c>
    </row>
    <row r="290" spans="3:43" hidden="1" outlineLevel="1" x14ac:dyDescent="0.15">
      <c r="C290" s="15" t="s">
        <v>142</v>
      </c>
      <c r="D290" s="19">
        <v>0</v>
      </c>
      <c r="E290" s="19">
        <v>0</v>
      </c>
      <c r="F290" s="19">
        <v>0</v>
      </c>
      <c r="G290" s="19">
        <v>4.8616506817325433E-2</v>
      </c>
      <c r="H290" s="19">
        <v>4.8616506817325433E-2</v>
      </c>
      <c r="I290" s="19">
        <v>4.8616506817325433E-2</v>
      </c>
      <c r="J290" s="19">
        <v>0.16104528541975274</v>
      </c>
      <c r="K290" s="19">
        <v>0.27347406402218005</v>
      </c>
      <c r="L290" s="19">
        <v>0.38590284262460728</v>
      </c>
      <c r="M290" s="19">
        <v>0.49833162122703467</v>
      </c>
      <c r="N290" s="19">
        <v>0.56578888838849106</v>
      </c>
      <c r="O290" s="19">
        <v>0.65573191127043284</v>
      </c>
      <c r="P290" s="19">
        <v>2.686124133404475</v>
      </c>
      <c r="Q290" s="19">
        <v>0</v>
      </c>
      <c r="R290" s="19">
        <v>0</v>
      </c>
      <c r="S290" s="19">
        <v>0</v>
      </c>
      <c r="T290" s="19">
        <v>0</v>
      </c>
      <c r="U290" s="19">
        <v>0</v>
      </c>
      <c r="V290" s="19">
        <v>0</v>
      </c>
      <c r="W290" s="19">
        <v>0</v>
      </c>
      <c r="X290" s="19">
        <v>0</v>
      </c>
      <c r="Y290" s="19">
        <v>0</v>
      </c>
      <c r="Z290" s="19">
        <v>0</v>
      </c>
      <c r="AA290" s="19">
        <v>0</v>
      </c>
      <c r="AB290" s="19">
        <v>0</v>
      </c>
      <c r="AC290" s="19">
        <v>0</v>
      </c>
      <c r="AD290" s="19">
        <v>0.41161311777585274</v>
      </c>
      <c r="AE290" s="19">
        <v>0.45168793771499993</v>
      </c>
      <c r="AF290" s="19">
        <v>0.64050067412879863</v>
      </c>
      <c r="AG290" s="19">
        <v>0.56295801040755911</v>
      </c>
      <c r="AH290" s="19">
        <v>0.43619614931470613</v>
      </c>
      <c r="AI290" s="19">
        <v>0.59036792270330707</v>
      </c>
      <c r="AJ290" s="19">
        <v>0.59968089693498861</v>
      </c>
      <c r="AK290" s="19">
        <v>0.67028077306475253</v>
      </c>
      <c r="AL290" s="19">
        <v>0.73269550334461131</v>
      </c>
      <c r="AM290" s="19">
        <v>0.76807200024867561</v>
      </c>
      <c r="AN290" s="19">
        <v>0.80575898789265021</v>
      </c>
      <c r="AO290" s="19">
        <v>0.80147007546044768</v>
      </c>
      <c r="AP290" s="19">
        <v>7.4712820489913501</v>
      </c>
      <c r="AQ290" s="19">
        <v>10.157406182395825</v>
      </c>
    </row>
    <row r="291" spans="3:43" hidden="1" outlineLevel="1" x14ac:dyDescent="0.15">
      <c r="C291" s="15" t="s">
        <v>146</v>
      </c>
      <c r="D291" s="19">
        <v>0</v>
      </c>
      <c r="E291" s="19">
        <v>0</v>
      </c>
      <c r="F291" s="19">
        <v>0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19">
        <v>0</v>
      </c>
      <c r="R291" s="19">
        <v>0</v>
      </c>
      <c r="S291" s="19">
        <v>0</v>
      </c>
      <c r="T291" s="19">
        <v>0</v>
      </c>
      <c r="U291" s="19">
        <v>0</v>
      </c>
      <c r="V291" s="19">
        <v>0</v>
      </c>
      <c r="W291" s="19">
        <v>0</v>
      </c>
      <c r="X291" s="19">
        <v>0</v>
      </c>
      <c r="Y291" s="19">
        <v>0</v>
      </c>
      <c r="Z291" s="19">
        <v>0</v>
      </c>
      <c r="AA291" s="19">
        <v>0</v>
      </c>
      <c r="AB291" s="19">
        <v>0</v>
      </c>
      <c r="AC291" s="19">
        <v>0</v>
      </c>
      <c r="AD291" s="19">
        <v>0.52427061648885043</v>
      </c>
      <c r="AE291" s="19">
        <v>0.5823895110705245</v>
      </c>
      <c r="AF291" s="19">
        <v>0.7986633565031519</v>
      </c>
      <c r="AG291" s="19">
        <v>0.68634327474509593</v>
      </c>
      <c r="AH291" s="19">
        <v>0.49618007269239078</v>
      </c>
      <c r="AI291" s="19">
        <v>0.73015507434958415</v>
      </c>
      <c r="AJ291" s="19">
        <v>0.74838873212211443</v>
      </c>
      <c r="AK291" s="19">
        <v>0.86303028219168598</v>
      </c>
      <c r="AL291" s="19">
        <v>0.95448610464123529</v>
      </c>
      <c r="AM291" s="19">
        <v>1.0087754952042101</v>
      </c>
      <c r="AN291" s="19">
        <v>1.0652875171614327</v>
      </c>
      <c r="AO291" s="19">
        <v>1.0608183137018052</v>
      </c>
      <c r="AP291" s="19">
        <v>9.5187883508720823</v>
      </c>
      <c r="AQ291" s="19">
        <v>9.5187883508720823</v>
      </c>
    </row>
    <row r="292" spans="3:43" hidden="1" outlineLevel="1" x14ac:dyDescent="0.15">
      <c r="C292" s="15" t="s">
        <v>148</v>
      </c>
      <c r="D292" s="19">
        <v>0</v>
      </c>
      <c r="E292" s="19">
        <v>0</v>
      </c>
      <c r="F292" s="19">
        <v>0</v>
      </c>
      <c r="G292" s="19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19">
        <v>0</v>
      </c>
      <c r="Q292" s="19">
        <v>0</v>
      </c>
      <c r="R292" s="19">
        <v>0</v>
      </c>
      <c r="S292" s="19">
        <v>0</v>
      </c>
      <c r="T292" s="19">
        <v>0</v>
      </c>
      <c r="U292" s="19">
        <v>0</v>
      </c>
      <c r="V292" s="19">
        <v>0</v>
      </c>
      <c r="W292" s="19">
        <v>0</v>
      </c>
      <c r="X292" s="19">
        <v>0</v>
      </c>
      <c r="Y292" s="19">
        <v>0</v>
      </c>
      <c r="Z292" s="19">
        <v>0</v>
      </c>
      <c r="AA292" s="19">
        <v>0</v>
      </c>
      <c r="AB292" s="19">
        <v>0</v>
      </c>
      <c r="AC292" s="19">
        <v>0</v>
      </c>
      <c r="AD292" s="19">
        <v>0.31180462968577355</v>
      </c>
      <c r="AE292" s="19">
        <v>0.34672653015554422</v>
      </c>
      <c r="AF292" s="19">
        <v>0.51767456141910684</v>
      </c>
      <c r="AG292" s="19">
        <v>0.45002831148918282</v>
      </c>
      <c r="AH292" s="19">
        <v>0.33517327403188396</v>
      </c>
      <c r="AI292" s="19">
        <v>0.45838363609242916</v>
      </c>
      <c r="AJ292" s="19">
        <v>0.46726818011661042</v>
      </c>
      <c r="AK292" s="19">
        <v>0.52913315137664929</v>
      </c>
      <c r="AL292" s="19">
        <v>0.58062958167908629</v>
      </c>
      <c r="AM292" s="19">
        <v>0.61042644214041519</v>
      </c>
      <c r="AN292" s="19">
        <v>0.64246438445858123</v>
      </c>
      <c r="AO292" s="19">
        <v>0.63544153030179795</v>
      </c>
      <c r="AP292" s="19">
        <v>5.8851542129470609</v>
      </c>
      <c r="AQ292" s="19">
        <v>5.8851542129470609</v>
      </c>
    </row>
    <row r="293" spans="3:43" hidden="1" outlineLevel="1" x14ac:dyDescent="0.15">
      <c r="C293" s="7" t="s">
        <v>278</v>
      </c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</row>
    <row r="294" spans="3:43" hidden="1" outlineLevel="1" x14ac:dyDescent="0.15">
      <c r="C294" s="15" t="s">
        <v>131</v>
      </c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>
        <v>0</v>
      </c>
      <c r="AE294" s="19">
        <v>0</v>
      </c>
      <c r="AF294" s="19">
        <v>13.397298891260995</v>
      </c>
      <c r="AG294" s="19">
        <v>4.4334488962173477</v>
      </c>
      <c r="AH294" s="19">
        <v>0.45558658330152757</v>
      </c>
      <c r="AI294" s="19">
        <v>0.32576280997671214</v>
      </c>
      <c r="AJ294" s="19">
        <v>0.40705827267431177</v>
      </c>
      <c r="AK294" s="19">
        <v>0.37378885000874329</v>
      </c>
      <c r="AL294" s="19">
        <v>0</v>
      </c>
      <c r="AM294" s="19">
        <v>0</v>
      </c>
      <c r="AN294" s="19">
        <v>0</v>
      </c>
      <c r="AO294" s="19">
        <v>0</v>
      </c>
      <c r="AP294" s="19">
        <v>19.392944303439641</v>
      </c>
      <c r="AQ294" s="19">
        <v>19.392944303439641</v>
      </c>
    </row>
    <row r="295" spans="3:43" hidden="1" outlineLevel="1" x14ac:dyDescent="0.15">
      <c r="C295" s="15" t="s">
        <v>132</v>
      </c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>
        <v>0</v>
      </c>
      <c r="AE295" s="19">
        <v>0</v>
      </c>
      <c r="AF295" s="19">
        <v>7.6249047321803047</v>
      </c>
      <c r="AG295" s="19">
        <v>2.3760993671643353</v>
      </c>
      <c r="AH295" s="19">
        <v>0.25223679284062639</v>
      </c>
      <c r="AI295" s="19">
        <v>0.19310105733410562</v>
      </c>
      <c r="AJ295" s="19">
        <v>0.22467765384147143</v>
      </c>
      <c r="AK295" s="19">
        <v>0.23968226396233727</v>
      </c>
      <c r="AL295" s="19">
        <v>0</v>
      </c>
      <c r="AM295" s="19">
        <v>0</v>
      </c>
      <c r="AN295" s="19">
        <v>0</v>
      </c>
      <c r="AO295" s="19">
        <v>0</v>
      </c>
      <c r="AP295" s="19">
        <v>10.910701867323182</v>
      </c>
      <c r="AQ295" s="19">
        <v>10.910701867323182</v>
      </c>
    </row>
    <row r="296" spans="3:43" hidden="1" outlineLevel="1" x14ac:dyDescent="0.15">
      <c r="C296" s="15" t="s">
        <v>150</v>
      </c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>
        <v>0</v>
      </c>
      <c r="AE296" s="19">
        <v>0</v>
      </c>
      <c r="AF296" s="19">
        <v>0</v>
      </c>
      <c r="AG296" s="19">
        <v>0</v>
      </c>
      <c r="AH296" s="19">
        <v>0</v>
      </c>
      <c r="AI296" s="19">
        <v>1.1694313611739632E-2</v>
      </c>
      <c r="AJ296" s="19">
        <v>3.4715946295501662E-2</v>
      </c>
      <c r="AK296" s="19">
        <v>1.11040829906323E-2</v>
      </c>
      <c r="AL296" s="19">
        <v>0</v>
      </c>
      <c r="AM296" s="19">
        <v>0</v>
      </c>
      <c r="AN296" s="19">
        <v>0</v>
      </c>
      <c r="AO296" s="19">
        <v>0</v>
      </c>
      <c r="AP296" s="19">
        <v>5.7514342897873591E-2</v>
      </c>
      <c r="AQ296" s="19">
        <v>5.7514342897873591E-2</v>
      </c>
    </row>
    <row r="297" spans="3:43" hidden="1" outlineLevel="1" x14ac:dyDescent="0.15">
      <c r="C297" s="15" t="s">
        <v>154</v>
      </c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>
        <v>0</v>
      </c>
      <c r="AE297" s="19">
        <v>0</v>
      </c>
      <c r="AF297" s="19">
        <v>0</v>
      </c>
      <c r="AG297" s="19">
        <v>0</v>
      </c>
      <c r="AH297" s="19">
        <v>0</v>
      </c>
      <c r="AI297" s="19">
        <v>5.5351453239662965E-3</v>
      </c>
      <c r="AJ297" s="19">
        <v>1.001802376041307E-2</v>
      </c>
      <c r="AK297" s="19">
        <v>6.1798340639828125E-3</v>
      </c>
      <c r="AL297" s="19">
        <v>0</v>
      </c>
      <c r="AM297" s="19">
        <v>0</v>
      </c>
      <c r="AN297" s="19">
        <v>0</v>
      </c>
      <c r="AO297" s="19">
        <v>0</v>
      </c>
      <c r="AP297" s="19">
        <v>2.1733003148362177E-2</v>
      </c>
      <c r="AQ297" s="19">
        <v>2.1733003148362177E-2</v>
      </c>
    </row>
    <row r="298" spans="3:43" hidden="1" outlineLevel="1" x14ac:dyDescent="0.15">
      <c r="C298" s="15" t="s">
        <v>156</v>
      </c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>
        <v>0</v>
      </c>
      <c r="AE298" s="19">
        <v>0</v>
      </c>
      <c r="AF298" s="19">
        <v>0</v>
      </c>
      <c r="AG298" s="19">
        <v>0</v>
      </c>
      <c r="AH298" s="19">
        <v>0</v>
      </c>
      <c r="AI298" s="19">
        <v>0</v>
      </c>
      <c r="AJ298" s="19">
        <v>0</v>
      </c>
      <c r="AK298" s="19">
        <v>0</v>
      </c>
      <c r="AL298" s="19">
        <v>8.1748364328679185E-2</v>
      </c>
      <c r="AM298" s="19">
        <v>8.6453246074224013E-2</v>
      </c>
      <c r="AN298" s="19">
        <v>9.1262556727785063E-2</v>
      </c>
      <c r="AO298" s="19">
        <v>0.10115603876894289</v>
      </c>
      <c r="AP298" s="19">
        <v>0.36062020589963117</v>
      </c>
      <c r="AQ298" s="19">
        <v>0.36062020589963117</v>
      </c>
    </row>
    <row r="299" spans="3:43" hidden="1" outlineLevel="1" x14ac:dyDescent="0.15">
      <c r="C299" s="15" t="s">
        <v>152</v>
      </c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>
        <v>0</v>
      </c>
      <c r="AE299" s="19">
        <v>0</v>
      </c>
      <c r="AF299" s="19">
        <v>0</v>
      </c>
      <c r="AG299" s="19">
        <v>0</v>
      </c>
      <c r="AH299" s="19">
        <v>0</v>
      </c>
      <c r="AI299" s="19">
        <v>0</v>
      </c>
      <c r="AJ299" s="19">
        <v>0</v>
      </c>
      <c r="AK299" s="19">
        <v>0</v>
      </c>
      <c r="AL299" s="19">
        <v>0.22240247996880239</v>
      </c>
      <c r="AM299" s="19">
        <v>0.23513721029968224</v>
      </c>
      <c r="AN299" s="19">
        <v>0.24832301901291087</v>
      </c>
      <c r="AO299" s="19">
        <v>0.27424355805701933</v>
      </c>
      <c r="AP299" s="19">
        <v>0.98010626733841488</v>
      </c>
      <c r="AQ299" s="19">
        <v>0.98010626733841488</v>
      </c>
    </row>
    <row r="300" spans="3:43" hidden="1" outlineLevel="1" x14ac:dyDescent="0.15">
      <c r="C300" s="15" t="s">
        <v>134</v>
      </c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>
        <v>0</v>
      </c>
      <c r="AE300" s="19">
        <v>0</v>
      </c>
      <c r="AF300" s="19">
        <v>0</v>
      </c>
      <c r="AG300" s="19">
        <v>0</v>
      </c>
      <c r="AH300" s="19">
        <v>0</v>
      </c>
      <c r="AI300" s="19">
        <v>0</v>
      </c>
      <c r="AJ300" s="19">
        <v>0</v>
      </c>
      <c r="AK300" s="19">
        <v>0</v>
      </c>
      <c r="AL300" s="19">
        <v>0.42934733184078999</v>
      </c>
      <c r="AM300" s="19">
        <v>0.43463371582454824</v>
      </c>
      <c r="AN300" s="19">
        <v>0.50647349701146904</v>
      </c>
      <c r="AO300" s="19">
        <v>0.58201615571885867</v>
      </c>
      <c r="AP300" s="19">
        <v>1.9524707003956658</v>
      </c>
      <c r="AQ300" s="19">
        <v>1.9524707003956658</v>
      </c>
    </row>
    <row r="301" spans="3:43" hidden="1" outlineLevel="1" x14ac:dyDescent="0.15">
      <c r="C301" s="15" t="s">
        <v>133</v>
      </c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>
        <v>0</v>
      </c>
      <c r="AE301" s="19">
        <v>0</v>
      </c>
      <c r="AF301" s="19">
        <v>0</v>
      </c>
      <c r="AG301" s="19">
        <v>0</v>
      </c>
      <c r="AH301" s="19">
        <v>0</v>
      </c>
      <c r="AI301" s="19">
        <v>0</v>
      </c>
      <c r="AJ301" s="19">
        <v>0</v>
      </c>
      <c r="AK301" s="19">
        <v>0</v>
      </c>
      <c r="AL301" s="19">
        <v>0.77063160021894583</v>
      </c>
      <c r="AM301" s="19">
        <v>0.79559604402512352</v>
      </c>
      <c r="AN301" s="19">
        <v>0.91504008648567836</v>
      </c>
      <c r="AO301" s="19">
        <v>1.0463050960348859</v>
      </c>
      <c r="AP301" s="19">
        <v>3.5275728267646338</v>
      </c>
      <c r="AQ301" s="19">
        <v>3.5275728267646338</v>
      </c>
    </row>
    <row r="302" spans="3:43" hidden="1" outlineLevel="1" x14ac:dyDescent="0.15">
      <c r="C302" s="15" t="s">
        <v>140</v>
      </c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>
        <v>0</v>
      </c>
      <c r="AE302" s="19">
        <v>0</v>
      </c>
      <c r="AF302" s="19">
        <v>0.99099443524064401</v>
      </c>
      <c r="AG302" s="19">
        <v>1.0393356272036021</v>
      </c>
      <c r="AH302" s="19">
        <v>1.0393356272036021</v>
      </c>
      <c r="AI302" s="19">
        <v>1.2520368718406185</v>
      </c>
      <c r="AJ302" s="19">
        <v>1.2414599995369353</v>
      </c>
      <c r="AK302" s="19">
        <v>1.2874399995197847</v>
      </c>
      <c r="AL302" s="19">
        <v>1.3793999994854842</v>
      </c>
      <c r="AM302" s="19">
        <v>1.4023899994769089</v>
      </c>
      <c r="AN302" s="19">
        <v>1.4483699994597581</v>
      </c>
      <c r="AO302" s="19">
        <v>1.5187051487146757</v>
      </c>
      <c r="AP302" s="19">
        <v>12.599467707682015</v>
      </c>
      <c r="AQ302" s="19">
        <v>12.599467707682015</v>
      </c>
    </row>
    <row r="303" spans="3:43" hidden="1" outlineLevel="1" x14ac:dyDescent="0.15">
      <c r="C303" s="15" t="s">
        <v>142</v>
      </c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>
        <v>0</v>
      </c>
      <c r="AE303" s="19">
        <v>0</v>
      </c>
      <c r="AF303" s="19">
        <v>9.9594757145725923E-2</v>
      </c>
      <c r="AG303" s="19">
        <v>0.10445303798210277</v>
      </c>
      <c r="AH303" s="19">
        <v>0.10445303798210277</v>
      </c>
      <c r="AI303" s="19">
        <v>0.18181198485986313</v>
      </c>
      <c r="AJ303" s="19">
        <v>0.18562145341969302</v>
      </c>
      <c r="AK303" s="19">
        <v>0.20545617326564733</v>
      </c>
      <c r="AL303" s="19">
        <v>0.22991187459142237</v>
      </c>
      <c r="AM303" s="19">
        <v>0.23982923451439958</v>
      </c>
      <c r="AN303" s="19">
        <v>0.25205708517728703</v>
      </c>
      <c r="AO303" s="19">
        <v>0.27433949301294286</v>
      </c>
      <c r="AP303" s="19">
        <v>1.8775281319511867</v>
      </c>
      <c r="AQ303" s="19">
        <v>1.8775281319511867</v>
      </c>
    </row>
    <row r="304" spans="3:43" hidden="1" outlineLevel="1" x14ac:dyDescent="0.15">
      <c r="C304" s="15" t="s">
        <v>146</v>
      </c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>
        <v>0</v>
      </c>
      <c r="AE304" s="19">
        <v>0</v>
      </c>
      <c r="AF304" s="19">
        <v>9.5807539978794987E-2</v>
      </c>
      <c r="AG304" s="19">
        <v>0.10048107851434596</v>
      </c>
      <c r="AH304" s="19">
        <v>0.10048107851434596</v>
      </c>
      <c r="AI304" s="19">
        <v>0.23301004444740381</v>
      </c>
      <c r="AJ304" s="19">
        <v>0.24173240874917618</v>
      </c>
      <c r="AK304" s="19">
        <v>0.2766052499026182</v>
      </c>
      <c r="AL304" s="19">
        <v>0.31592335384455628</v>
      </c>
      <c r="AM304" s="19">
        <v>0.33335977442127734</v>
      </c>
      <c r="AN304" s="19">
        <v>0.35301882639224635</v>
      </c>
      <c r="AO304" s="19">
        <v>0.39024627909000709</v>
      </c>
      <c r="AP304" s="19">
        <v>2.4406656338547719</v>
      </c>
      <c r="AQ304" s="19">
        <v>2.4406656338547719</v>
      </c>
    </row>
    <row r="305" spans="3:43" hidden="1" outlineLevel="1" x14ac:dyDescent="0.15">
      <c r="C305" s="15" t="s">
        <v>148</v>
      </c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>
        <v>0</v>
      </c>
      <c r="AE305" s="19">
        <v>0</v>
      </c>
      <c r="AF305" s="19">
        <v>9.6602855583850483E-2</v>
      </c>
      <c r="AG305" s="19">
        <v>0.10131519000257488</v>
      </c>
      <c r="AH305" s="19">
        <v>0.10131519000257488</v>
      </c>
      <c r="AI305" s="19">
        <v>0.16091180243914568</v>
      </c>
      <c r="AJ305" s="19">
        <v>0.16326314816952933</v>
      </c>
      <c r="AK305" s="19">
        <v>0.17830649385828515</v>
      </c>
      <c r="AL305" s="19">
        <v>0.19783200326071518</v>
      </c>
      <c r="AM305" s="19">
        <v>0.20535367610509306</v>
      </c>
      <c r="AN305" s="19">
        <v>0.21511643080630802</v>
      </c>
      <c r="AO305" s="19">
        <v>0.23253393409291293</v>
      </c>
      <c r="AP305" s="19">
        <v>1.6525507243209896</v>
      </c>
      <c r="AQ305" s="19">
        <v>1.6525507243209896</v>
      </c>
    </row>
    <row r="306" spans="3:43" hidden="1" outlineLevel="1" x14ac:dyDescent="0.15">
      <c r="C306" s="6" t="s">
        <v>188</v>
      </c>
      <c r="D306" s="19">
        <v>0</v>
      </c>
      <c r="E306" s="19">
        <v>0</v>
      </c>
      <c r="F306" s="19">
        <v>0</v>
      </c>
      <c r="G306" s="19">
        <v>0.59213969817537104</v>
      </c>
      <c r="H306" s="19">
        <v>0.55974550253817335</v>
      </c>
      <c r="I306" s="19">
        <v>0.76605681630708566</v>
      </c>
      <c r="J306" s="19">
        <v>0.4872094951698156</v>
      </c>
      <c r="K306" s="19">
        <v>0.66690273791546173</v>
      </c>
      <c r="L306" s="19">
        <v>0.91327216383523424</v>
      </c>
      <c r="M306" s="19">
        <v>1.1534038735627301</v>
      </c>
      <c r="N306" s="19">
        <v>1.1995800565379258</v>
      </c>
      <c r="O306" s="19">
        <v>2.1033797931760834</v>
      </c>
      <c r="P306" s="19">
        <v>8.4416901372178828</v>
      </c>
      <c r="Q306" s="19">
        <v>0</v>
      </c>
      <c r="R306" s="19">
        <v>0</v>
      </c>
      <c r="S306" s="19">
        <v>0</v>
      </c>
      <c r="T306" s="19">
        <v>0</v>
      </c>
      <c r="U306" s="19">
        <v>0</v>
      </c>
      <c r="V306" s="19">
        <v>0</v>
      </c>
      <c r="W306" s="19">
        <v>0</v>
      </c>
      <c r="X306" s="19">
        <v>0</v>
      </c>
      <c r="Y306" s="19">
        <v>0</v>
      </c>
      <c r="Z306" s="19">
        <v>0</v>
      </c>
      <c r="AA306" s="19">
        <v>0</v>
      </c>
      <c r="AB306" s="19">
        <v>0</v>
      </c>
      <c r="AC306" s="19">
        <v>0</v>
      </c>
      <c r="AD306" s="19">
        <v>2.2457506632289621</v>
      </c>
      <c r="AE306" s="19">
        <v>2.8756609388289016</v>
      </c>
      <c r="AF306" s="19">
        <v>29.495152128599297</v>
      </c>
      <c r="AG306" s="19">
        <v>10.660023082773037</v>
      </c>
      <c r="AH306" s="19">
        <v>2.8017980337081188</v>
      </c>
      <c r="AI306" s="19">
        <v>3.3291560333373345</v>
      </c>
      <c r="AJ306" s="19">
        <v>3.7719944175602702</v>
      </c>
      <c r="AK306" s="19">
        <v>3.859590978001143</v>
      </c>
      <c r="AL306" s="19">
        <v>0</v>
      </c>
      <c r="AM306" s="19">
        <v>0</v>
      </c>
      <c r="AN306" s="19">
        <v>0</v>
      </c>
      <c r="AO306" s="19">
        <v>0</v>
      </c>
      <c r="AP306" s="19">
        <v>59.039126276037074</v>
      </c>
      <c r="AQ306" s="19">
        <v>67.480816413254956</v>
      </c>
    </row>
    <row r="307" spans="3:43" hidden="1" outlineLevel="1" x14ac:dyDescent="0.15">
      <c r="C307" s="6" t="s">
        <v>195</v>
      </c>
      <c r="D307" s="19">
        <v>0</v>
      </c>
      <c r="E307" s="19">
        <v>0</v>
      </c>
      <c r="F307" s="19">
        <v>0</v>
      </c>
      <c r="G307" s="19">
        <v>5.4764184309050418E-2</v>
      </c>
      <c r="H307" s="19">
        <v>4.432049179143701E-2</v>
      </c>
      <c r="I307" s="19">
        <v>9.023848165454848E-2</v>
      </c>
      <c r="J307" s="19">
        <v>5.9840210056382126E-2</v>
      </c>
      <c r="K307" s="19">
        <v>8.0278818082461068E-2</v>
      </c>
      <c r="L307" s="19">
        <v>0.14737707441984088</v>
      </c>
      <c r="M307" s="19">
        <v>0.25132314583843646</v>
      </c>
      <c r="N307" s="19">
        <v>0.29570285916461425</v>
      </c>
      <c r="O307" s="19">
        <v>0.48759108353291369</v>
      </c>
      <c r="P307" s="19">
        <v>1.5114363488496845</v>
      </c>
      <c r="Q307" s="19">
        <v>0</v>
      </c>
      <c r="R307" s="19">
        <v>0</v>
      </c>
      <c r="S307" s="19">
        <v>0</v>
      </c>
      <c r="T307" s="19">
        <v>0</v>
      </c>
      <c r="U307" s="19">
        <v>0</v>
      </c>
      <c r="V307" s="19">
        <v>0</v>
      </c>
      <c r="W307" s="19">
        <v>0</v>
      </c>
      <c r="X307" s="19">
        <v>0</v>
      </c>
      <c r="Y307" s="19">
        <v>0</v>
      </c>
      <c r="Z307" s="19">
        <v>0</v>
      </c>
      <c r="AA307" s="19">
        <v>0</v>
      </c>
      <c r="AB307" s="19">
        <v>0</v>
      </c>
      <c r="AC307" s="19">
        <v>0</v>
      </c>
      <c r="AD307" s="19">
        <v>0.71682520792198356</v>
      </c>
      <c r="AE307" s="19">
        <v>0.88642263500999696</v>
      </c>
      <c r="AF307" s="19">
        <v>16.057748314943176</v>
      </c>
      <c r="AG307" s="19">
        <v>5.4118086998230748</v>
      </c>
      <c r="AH307" s="19">
        <v>1.1658417028271983</v>
      </c>
      <c r="AI307" s="19">
        <v>1.2364362838582494</v>
      </c>
      <c r="AJ307" s="19">
        <v>1.368112046765726</v>
      </c>
      <c r="AK307" s="19">
        <v>1.4704114470435476</v>
      </c>
      <c r="AL307" s="19">
        <v>0</v>
      </c>
      <c r="AM307" s="19">
        <v>0</v>
      </c>
      <c r="AN307" s="19">
        <v>0</v>
      </c>
      <c r="AO307" s="19">
        <v>0</v>
      </c>
      <c r="AP307" s="19">
        <v>28.313606338192955</v>
      </c>
      <c r="AQ307" s="19">
        <v>29.825042687042639</v>
      </c>
    </row>
    <row r="308" spans="3:43" hidden="1" outlineLevel="1" x14ac:dyDescent="0.15">
      <c r="C308" s="6" t="s">
        <v>202</v>
      </c>
      <c r="D308" s="19">
        <v>0</v>
      </c>
      <c r="E308" s="19">
        <v>0</v>
      </c>
      <c r="F308" s="19">
        <v>0</v>
      </c>
      <c r="G308" s="19">
        <v>7.1592625034283597E-2</v>
      </c>
      <c r="H308" s="19">
        <v>5.095848748399185E-2</v>
      </c>
      <c r="I308" s="19">
        <v>5.1067176524026293E-2</v>
      </c>
      <c r="J308" s="19">
        <v>4.9476529483725946E-2</v>
      </c>
      <c r="K308" s="19">
        <v>8.7418003930296501E-2</v>
      </c>
      <c r="L308" s="19">
        <v>0.21532189932925921</v>
      </c>
      <c r="M308" s="19">
        <v>0.39841956742146317</v>
      </c>
      <c r="N308" s="19">
        <v>0.41399739205191244</v>
      </c>
      <c r="O308" s="19">
        <v>0.72133189765754957</v>
      </c>
      <c r="P308" s="19">
        <v>2.0595835789165085</v>
      </c>
      <c r="Q308" s="19">
        <v>0</v>
      </c>
      <c r="R308" s="19">
        <v>0</v>
      </c>
      <c r="S308" s="19">
        <v>0</v>
      </c>
      <c r="T308" s="19">
        <v>0</v>
      </c>
      <c r="U308" s="19">
        <v>0</v>
      </c>
      <c r="V308" s="19">
        <v>0</v>
      </c>
      <c r="W308" s="19">
        <v>0</v>
      </c>
      <c r="X308" s="19">
        <v>0</v>
      </c>
      <c r="Y308" s="19">
        <v>0</v>
      </c>
      <c r="Z308" s="19">
        <v>0</v>
      </c>
      <c r="AA308" s="19">
        <v>0</v>
      </c>
      <c r="AB308" s="19">
        <v>0</v>
      </c>
      <c r="AC308" s="19">
        <v>0</v>
      </c>
      <c r="AD308" s="19">
        <v>0.9633697977017972</v>
      </c>
      <c r="AE308" s="19">
        <v>1.1011514768082349</v>
      </c>
      <c r="AF308" s="19">
        <v>1.0488798619861457</v>
      </c>
      <c r="AG308" s="19">
        <v>1.1072527482585275</v>
      </c>
      <c r="AH308" s="19">
        <v>1.1390398940833184</v>
      </c>
      <c r="AI308" s="19">
        <v>1.1391155508979582</v>
      </c>
      <c r="AJ308" s="19">
        <v>1.258946802194943</v>
      </c>
      <c r="AK308" s="19">
        <v>1.4105209308935562</v>
      </c>
      <c r="AL308" s="19">
        <v>0</v>
      </c>
      <c r="AM308" s="19">
        <v>0</v>
      </c>
      <c r="AN308" s="19">
        <v>0</v>
      </c>
      <c r="AO308" s="19">
        <v>0</v>
      </c>
      <c r="AP308" s="19">
        <v>9.1682770628244814</v>
      </c>
      <c r="AQ308" s="19">
        <v>11.227860641740989</v>
      </c>
    </row>
    <row r="309" spans="3:43" hidden="1" outlineLevel="1" x14ac:dyDescent="0.15">
      <c r="C309" s="6" t="s">
        <v>209</v>
      </c>
      <c r="D309" s="19">
        <v>0</v>
      </c>
      <c r="E309" s="19">
        <v>0</v>
      </c>
      <c r="F309" s="19">
        <v>0</v>
      </c>
      <c r="G309" s="19">
        <v>1.3998175882215025E-2</v>
      </c>
      <c r="H309" s="19">
        <v>7.7306509656698674E-3</v>
      </c>
      <c r="I309" s="19">
        <v>7.8114974082667925E-3</v>
      </c>
      <c r="J309" s="19">
        <v>6.9409767187707579E-3</v>
      </c>
      <c r="K309" s="19">
        <v>9.4367941781625109E-3</v>
      </c>
      <c r="L309" s="19">
        <v>1.3016938631557798E-2</v>
      </c>
      <c r="M309" s="19">
        <v>1.8446531318710678E-2</v>
      </c>
      <c r="N309" s="19">
        <v>0.20100483926827928</v>
      </c>
      <c r="O309" s="19">
        <v>0.30011862990313276</v>
      </c>
      <c r="P309" s="19">
        <v>0.57850503427476541</v>
      </c>
      <c r="Q309" s="19">
        <v>0</v>
      </c>
      <c r="R309" s="19">
        <v>0</v>
      </c>
      <c r="S309" s="19">
        <v>0</v>
      </c>
      <c r="T309" s="19">
        <v>0</v>
      </c>
      <c r="U309" s="19">
        <v>0</v>
      </c>
      <c r="V309" s="19">
        <v>0</v>
      </c>
      <c r="W309" s="19">
        <v>0</v>
      </c>
      <c r="X309" s="19">
        <v>0</v>
      </c>
      <c r="Y309" s="19">
        <v>0</v>
      </c>
      <c r="Z309" s="19">
        <v>0</v>
      </c>
      <c r="AA309" s="19">
        <v>0</v>
      </c>
      <c r="AB309" s="19">
        <v>0</v>
      </c>
      <c r="AC309" s="19">
        <v>0</v>
      </c>
      <c r="AD309" s="19">
        <v>0.45265827158005034</v>
      </c>
      <c r="AE309" s="19">
        <v>0.51105380209063545</v>
      </c>
      <c r="AF309" s="19">
        <v>0.45990471123835119</v>
      </c>
      <c r="AG309" s="19">
        <v>0.51507636445063243</v>
      </c>
      <c r="AH309" s="19">
        <v>0.50477850783850209</v>
      </c>
      <c r="AI309" s="19">
        <v>0.49600123894760534</v>
      </c>
      <c r="AJ309" s="19">
        <v>0.53573380896648226</v>
      </c>
      <c r="AK309" s="19">
        <v>0.6257726123358236</v>
      </c>
      <c r="AL309" s="19">
        <v>0</v>
      </c>
      <c r="AM309" s="19">
        <v>0</v>
      </c>
      <c r="AN309" s="19">
        <v>0</v>
      </c>
      <c r="AO309" s="19">
        <v>0</v>
      </c>
      <c r="AP309" s="19">
        <v>4.1009793174480818</v>
      </c>
      <c r="AQ309" s="19">
        <v>4.6794843517228477</v>
      </c>
    </row>
    <row r="310" spans="3:43" hidden="1" outlineLevel="1" x14ac:dyDescent="0.15">
      <c r="C310" s="6" t="s">
        <v>224</v>
      </c>
      <c r="D310" s="19">
        <v>0</v>
      </c>
      <c r="E310" s="19">
        <v>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19">
        <v>0</v>
      </c>
      <c r="O310" s="19">
        <v>0</v>
      </c>
      <c r="P310" s="19">
        <v>0</v>
      </c>
      <c r="Q310" s="19">
        <v>0</v>
      </c>
      <c r="R310" s="19">
        <v>0</v>
      </c>
      <c r="S310" s="19">
        <v>0</v>
      </c>
      <c r="T310" s="19">
        <v>0</v>
      </c>
      <c r="U310" s="19">
        <v>0</v>
      </c>
      <c r="V310" s="19">
        <v>0</v>
      </c>
      <c r="W310" s="19">
        <v>0</v>
      </c>
      <c r="X310" s="19">
        <v>0</v>
      </c>
      <c r="Y310" s="19">
        <v>0</v>
      </c>
      <c r="Z310" s="19">
        <v>0</v>
      </c>
      <c r="AA310" s="19">
        <v>0</v>
      </c>
      <c r="AB310" s="19">
        <v>0</v>
      </c>
      <c r="AC310" s="19">
        <v>0</v>
      </c>
      <c r="AD310" s="19">
        <v>0</v>
      </c>
      <c r="AE310" s="19">
        <v>0</v>
      </c>
      <c r="AF310" s="19">
        <v>0</v>
      </c>
      <c r="AG310" s="19">
        <v>0</v>
      </c>
      <c r="AH310" s="19">
        <v>0</v>
      </c>
      <c r="AI310" s="19">
        <v>0</v>
      </c>
      <c r="AJ310" s="19">
        <v>0</v>
      </c>
      <c r="AK310" s="19">
        <v>0</v>
      </c>
      <c r="AL310" s="19">
        <v>0.63876595640566947</v>
      </c>
      <c r="AM310" s="19">
        <v>0.59369984659965491</v>
      </c>
      <c r="AN310" s="19">
        <v>0.60484715928884847</v>
      </c>
      <c r="AO310" s="19">
        <v>0.61544734324248174</v>
      </c>
      <c r="AP310" s="19">
        <v>2.4527603055366547</v>
      </c>
      <c r="AQ310" s="19">
        <v>2.4527603055366547</v>
      </c>
    </row>
    <row r="311" spans="3:43" hidden="1" outlineLevel="1" x14ac:dyDescent="0.15">
      <c r="C311" s="6" t="s">
        <v>231</v>
      </c>
      <c r="D311" s="19">
        <v>0</v>
      </c>
      <c r="E311" s="19"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19">
        <v>0</v>
      </c>
      <c r="O311" s="19">
        <v>0</v>
      </c>
      <c r="P311" s="19">
        <v>0</v>
      </c>
      <c r="Q311" s="19">
        <v>0</v>
      </c>
      <c r="R311" s="19">
        <v>0</v>
      </c>
      <c r="S311" s="19">
        <v>0</v>
      </c>
      <c r="T311" s="19">
        <v>0</v>
      </c>
      <c r="U311" s="19">
        <v>0</v>
      </c>
      <c r="V311" s="19">
        <v>0</v>
      </c>
      <c r="W311" s="19">
        <v>0</v>
      </c>
      <c r="X311" s="19">
        <v>0</v>
      </c>
      <c r="Y311" s="19">
        <v>0</v>
      </c>
      <c r="Z311" s="19">
        <v>0</v>
      </c>
      <c r="AA311" s="19">
        <v>0</v>
      </c>
      <c r="AB311" s="19">
        <v>0</v>
      </c>
      <c r="AC311" s="19">
        <v>0</v>
      </c>
      <c r="AD311" s="19">
        <v>0</v>
      </c>
      <c r="AE311" s="19">
        <v>0</v>
      </c>
      <c r="AF311" s="19">
        <v>0</v>
      </c>
      <c r="AG311" s="19">
        <v>0</v>
      </c>
      <c r="AH311" s="19">
        <v>0</v>
      </c>
      <c r="AI311" s="19">
        <v>0</v>
      </c>
      <c r="AJ311" s="19">
        <v>0</v>
      </c>
      <c r="AK311" s="19">
        <v>0</v>
      </c>
      <c r="AL311" s="19">
        <v>1.6058453560100154</v>
      </c>
      <c r="AM311" s="19">
        <v>1.4952998613721027</v>
      </c>
      <c r="AN311" s="19">
        <v>1.5133304759473409</v>
      </c>
      <c r="AO311" s="19">
        <v>1.5411527740713447</v>
      </c>
      <c r="AP311" s="19">
        <v>6.1556284674008026</v>
      </c>
      <c r="AQ311" s="19">
        <v>6.1556284674008026</v>
      </c>
    </row>
    <row r="312" spans="3:43" hidden="1" outlineLevel="1" x14ac:dyDescent="0.15">
      <c r="C312" s="6" t="s">
        <v>238</v>
      </c>
      <c r="D312" s="19">
        <v>0</v>
      </c>
      <c r="E312" s="19">
        <v>0</v>
      </c>
      <c r="F312" s="19">
        <v>0</v>
      </c>
      <c r="G312" s="19">
        <v>0</v>
      </c>
      <c r="H312" s="19">
        <v>0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19">
        <v>0</v>
      </c>
      <c r="O312" s="19">
        <v>0</v>
      </c>
      <c r="P312" s="19">
        <v>0</v>
      </c>
      <c r="Q312" s="19">
        <v>0</v>
      </c>
      <c r="R312" s="19">
        <v>0</v>
      </c>
      <c r="S312" s="19">
        <v>0</v>
      </c>
      <c r="T312" s="19">
        <v>0</v>
      </c>
      <c r="U312" s="19">
        <v>0</v>
      </c>
      <c r="V312" s="19">
        <v>0</v>
      </c>
      <c r="W312" s="19">
        <v>0</v>
      </c>
      <c r="X312" s="19">
        <v>0</v>
      </c>
      <c r="Y312" s="19">
        <v>0</v>
      </c>
      <c r="Z312" s="19">
        <v>0</v>
      </c>
      <c r="AA312" s="19">
        <v>0</v>
      </c>
      <c r="AB312" s="19">
        <v>0</v>
      </c>
      <c r="AC312" s="19">
        <v>0</v>
      </c>
      <c r="AD312" s="19">
        <v>0</v>
      </c>
      <c r="AE312" s="19">
        <v>0</v>
      </c>
      <c r="AF312" s="19">
        <v>0</v>
      </c>
      <c r="AG312" s="19">
        <v>0</v>
      </c>
      <c r="AH312" s="19">
        <v>0</v>
      </c>
      <c r="AI312" s="19">
        <v>0</v>
      </c>
      <c r="AJ312" s="19">
        <v>0</v>
      </c>
      <c r="AK312" s="19">
        <v>0</v>
      </c>
      <c r="AL312" s="19">
        <v>1.7495176222836513</v>
      </c>
      <c r="AM312" s="19">
        <v>1.6661810155946135</v>
      </c>
      <c r="AN312" s="19">
        <v>1.7940865241967565</v>
      </c>
      <c r="AO312" s="19">
        <v>1.9152922696143206</v>
      </c>
      <c r="AP312" s="19">
        <v>7.1250774316893422</v>
      </c>
      <c r="AQ312" s="19">
        <v>7.1250774316893422</v>
      </c>
    </row>
    <row r="313" spans="3:43" hidden="1" outlineLevel="1" x14ac:dyDescent="0.15">
      <c r="C313" s="6" t="s">
        <v>245</v>
      </c>
      <c r="D313" s="19">
        <v>0</v>
      </c>
      <c r="E313" s="19">
        <v>0</v>
      </c>
      <c r="F313" s="19">
        <v>0</v>
      </c>
      <c r="G313" s="19">
        <v>0</v>
      </c>
      <c r="H313" s="19">
        <v>0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19">
        <v>0</v>
      </c>
      <c r="O313" s="19">
        <v>0</v>
      </c>
      <c r="P313" s="19">
        <v>0</v>
      </c>
      <c r="Q313" s="19">
        <v>0</v>
      </c>
      <c r="R313" s="19">
        <v>0</v>
      </c>
      <c r="S313" s="19">
        <v>0</v>
      </c>
      <c r="T313" s="19">
        <v>0</v>
      </c>
      <c r="U313" s="19">
        <v>0</v>
      </c>
      <c r="V313" s="19">
        <v>0</v>
      </c>
      <c r="W313" s="19">
        <v>0</v>
      </c>
      <c r="X313" s="19">
        <v>0</v>
      </c>
      <c r="Y313" s="19">
        <v>0</v>
      </c>
      <c r="Z313" s="19">
        <v>0</v>
      </c>
      <c r="AA313" s="19">
        <v>0</v>
      </c>
      <c r="AB313" s="19">
        <v>0</v>
      </c>
      <c r="AC313" s="19">
        <v>0</v>
      </c>
      <c r="AD313" s="19">
        <v>0</v>
      </c>
      <c r="AE313" s="19">
        <v>0</v>
      </c>
      <c r="AF313" s="19">
        <v>0</v>
      </c>
      <c r="AG313" s="19">
        <v>0</v>
      </c>
      <c r="AH313" s="19">
        <v>0</v>
      </c>
      <c r="AI313" s="19">
        <v>0</v>
      </c>
      <c r="AJ313" s="19">
        <v>0</v>
      </c>
      <c r="AK313" s="19">
        <v>0</v>
      </c>
      <c r="AL313" s="19">
        <v>4.6696647956744428</v>
      </c>
      <c r="AM313" s="19">
        <v>4.4187288161137674</v>
      </c>
      <c r="AN313" s="19">
        <v>4.6525124409306988</v>
      </c>
      <c r="AO313" s="19">
        <v>4.7690237826797723</v>
      </c>
      <c r="AP313" s="19">
        <v>18.50992983539868</v>
      </c>
      <c r="AQ313" s="19">
        <v>18.50992983539868</v>
      </c>
    </row>
    <row r="314" spans="3:43" hidden="1" outlineLevel="1" x14ac:dyDescent="0.15">
      <c r="C314" s="6" t="s">
        <v>252</v>
      </c>
      <c r="D314" s="19">
        <v>0</v>
      </c>
      <c r="E314" s="19">
        <v>0</v>
      </c>
      <c r="F314" s="19">
        <v>0</v>
      </c>
      <c r="G314" s="19">
        <v>0.77960533605211002</v>
      </c>
      <c r="H314" s="19">
        <v>0.77960533605211002</v>
      </c>
      <c r="I314" s="19">
        <v>0.77960533605211002</v>
      </c>
      <c r="J314" s="19">
        <v>1.1708289969299892</v>
      </c>
      <c r="K314" s="19">
        <v>1.5620526578078686</v>
      </c>
      <c r="L314" s="19">
        <v>1.953276318685748</v>
      </c>
      <c r="M314" s="19">
        <v>2.3444999795636265</v>
      </c>
      <c r="N314" s="19">
        <v>2.5792341760903548</v>
      </c>
      <c r="O314" s="19">
        <v>2.892213104792658</v>
      </c>
      <c r="P314" s="19">
        <v>14.840921242026575</v>
      </c>
      <c r="Q314" s="19">
        <v>0</v>
      </c>
      <c r="R314" s="19">
        <v>0</v>
      </c>
      <c r="S314" s="19">
        <v>0</v>
      </c>
      <c r="T314" s="19">
        <v>0</v>
      </c>
      <c r="U314" s="19">
        <v>0</v>
      </c>
      <c r="V314" s="19">
        <v>0</v>
      </c>
      <c r="W314" s="19">
        <v>0</v>
      </c>
      <c r="X314" s="19">
        <v>0</v>
      </c>
      <c r="Y314" s="19">
        <v>0</v>
      </c>
      <c r="Z314" s="19">
        <v>0</v>
      </c>
      <c r="AA314" s="19">
        <v>0</v>
      </c>
      <c r="AB314" s="19">
        <v>0</v>
      </c>
      <c r="AC314" s="19">
        <v>0</v>
      </c>
      <c r="AD314" s="19">
        <v>1.8053018138566752</v>
      </c>
      <c r="AE314" s="19">
        <v>1.9516437858899947</v>
      </c>
      <c r="AF314" s="19">
        <v>4.2815240324810491</v>
      </c>
      <c r="AG314" s="19">
        <v>4.0807092445512909</v>
      </c>
      <c r="AH314" s="19">
        <v>3.6461026685905757</v>
      </c>
      <c r="AI314" s="19">
        <v>4.3736430078856623</v>
      </c>
      <c r="AJ314" s="19">
        <v>4.3075928577432663</v>
      </c>
      <c r="AK314" s="19">
        <v>4.6758742656058985</v>
      </c>
      <c r="AL314" s="19">
        <v>4.9517542655029967</v>
      </c>
      <c r="AM314" s="19">
        <v>5.0901356734513792</v>
      </c>
      <c r="AN314" s="19">
        <v>5.2744970813826129</v>
      </c>
      <c r="AO314" s="19">
        <v>5.2726293799456156</v>
      </c>
      <c r="AP314" s="19">
        <v>49.711408076887018</v>
      </c>
      <c r="AQ314" s="19">
        <v>64.552329318913593</v>
      </c>
    </row>
    <row r="315" spans="3:43" hidden="1" outlineLevel="1" x14ac:dyDescent="0.15">
      <c r="C315" s="6" t="s">
        <v>259</v>
      </c>
      <c r="D315" s="19">
        <v>0</v>
      </c>
      <c r="E315" s="19">
        <v>0</v>
      </c>
      <c r="F315" s="19">
        <v>0</v>
      </c>
      <c r="G315" s="19">
        <v>9.7233013634650867E-2</v>
      </c>
      <c r="H315" s="19">
        <v>9.7233013634650867E-2</v>
      </c>
      <c r="I315" s="19">
        <v>9.7233013634650867E-2</v>
      </c>
      <c r="J315" s="19">
        <v>0.32209057083950549</v>
      </c>
      <c r="K315" s="19">
        <v>0.5469481280443601</v>
      </c>
      <c r="L315" s="19">
        <v>0.77180568524921456</v>
      </c>
      <c r="M315" s="19">
        <v>0.99666324245406934</v>
      </c>
      <c r="N315" s="19">
        <v>1.1315777767769821</v>
      </c>
      <c r="O315" s="19">
        <v>1.3114638225408657</v>
      </c>
      <c r="P315" s="19">
        <v>5.37224826680895</v>
      </c>
      <c r="Q315" s="19">
        <v>0</v>
      </c>
      <c r="R315" s="19">
        <v>0</v>
      </c>
      <c r="S315" s="19">
        <v>0</v>
      </c>
      <c r="T315" s="19">
        <v>0</v>
      </c>
      <c r="U315" s="19">
        <v>0</v>
      </c>
      <c r="V315" s="19">
        <v>0</v>
      </c>
      <c r="W315" s="19">
        <v>0</v>
      </c>
      <c r="X315" s="19">
        <v>0</v>
      </c>
      <c r="Y315" s="19">
        <v>0</v>
      </c>
      <c r="Z315" s="19">
        <v>0</v>
      </c>
      <c r="AA315" s="19">
        <v>0</v>
      </c>
      <c r="AB315" s="19">
        <v>0</v>
      </c>
      <c r="AC315" s="19">
        <v>0</v>
      </c>
      <c r="AD315" s="19">
        <v>0.82322623555170549</v>
      </c>
      <c r="AE315" s="19">
        <v>0.90337587542999986</v>
      </c>
      <c r="AF315" s="19">
        <v>1.2810013482575973</v>
      </c>
      <c r="AG315" s="19">
        <v>1.1259160208151182</v>
      </c>
      <c r="AH315" s="19">
        <v>0.87239229862941226</v>
      </c>
      <c r="AI315" s="19">
        <v>1.1807358454066141</v>
      </c>
      <c r="AJ315" s="19">
        <v>1.1993617938699772</v>
      </c>
      <c r="AK315" s="19">
        <v>1.3405615461295051</v>
      </c>
      <c r="AL315" s="19">
        <v>1.4653910066892228</v>
      </c>
      <c r="AM315" s="19">
        <v>1.536144000497351</v>
      </c>
      <c r="AN315" s="19">
        <v>1.6115179757853004</v>
      </c>
      <c r="AO315" s="19">
        <v>1.6029401509208954</v>
      </c>
      <c r="AP315" s="19">
        <v>14.9425640979827</v>
      </c>
      <c r="AQ315" s="19">
        <v>20.314812364791649</v>
      </c>
    </row>
    <row r="316" spans="3:43" hidden="1" outlineLevel="1" x14ac:dyDescent="0.15">
      <c r="C316" s="6" t="s">
        <v>266</v>
      </c>
      <c r="D316" s="19">
        <v>0</v>
      </c>
      <c r="E316" s="19">
        <v>0</v>
      </c>
      <c r="F316" s="19">
        <v>0</v>
      </c>
      <c r="G316" s="19">
        <v>0</v>
      </c>
      <c r="H316" s="19">
        <v>0</v>
      </c>
      <c r="I316" s="19">
        <v>0</v>
      </c>
      <c r="J316" s="19">
        <v>0</v>
      </c>
      <c r="K316" s="19">
        <v>0</v>
      </c>
      <c r="L316" s="19">
        <v>0</v>
      </c>
      <c r="M316" s="19">
        <v>0</v>
      </c>
      <c r="N316" s="19">
        <v>0</v>
      </c>
      <c r="O316" s="19">
        <v>0</v>
      </c>
      <c r="P316" s="19">
        <v>0</v>
      </c>
      <c r="Q316" s="19">
        <v>0</v>
      </c>
      <c r="R316" s="19">
        <v>0</v>
      </c>
      <c r="S316" s="19">
        <v>0</v>
      </c>
      <c r="T316" s="19">
        <v>0</v>
      </c>
      <c r="U316" s="19">
        <v>0</v>
      </c>
      <c r="V316" s="19">
        <v>0</v>
      </c>
      <c r="W316" s="19">
        <v>0</v>
      </c>
      <c r="X316" s="19">
        <v>0</v>
      </c>
      <c r="Y316" s="19">
        <v>0</v>
      </c>
      <c r="Z316" s="19">
        <v>0</v>
      </c>
      <c r="AA316" s="19">
        <v>0</v>
      </c>
      <c r="AB316" s="19">
        <v>0</v>
      </c>
      <c r="AC316" s="19">
        <v>0</v>
      </c>
      <c r="AD316" s="19">
        <v>1.0485412329777009</v>
      </c>
      <c r="AE316" s="19">
        <v>1.1647790221410492</v>
      </c>
      <c r="AF316" s="19">
        <v>1.5973267130063038</v>
      </c>
      <c r="AG316" s="19">
        <v>1.3726865494901919</v>
      </c>
      <c r="AH316" s="19">
        <v>0.99236014538478168</v>
      </c>
      <c r="AI316" s="19">
        <v>1.4603101486991683</v>
      </c>
      <c r="AJ316" s="19">
        <v>1.4967774642442289</v>
      </c>
      <c r="AK316" s="19">
        <v>1.726060564383372</v>
      </c>
      <c r="AL316" s="19">
        <v>1.9089722092824706</v>
      </c>
      <c r="AM316" s="19">
        <v>2.0175509904084201</v>
      </c>
      <c r="AN316" s="19">
        <v>2.1305750343228653</v>
      </c>
      <c r="AO316" s="19">
        <v>2.1216366274036105</v>
      </c>
      <c r="AP316" s="19">
        <v>19.037576701744165</v>
      </c>
      <c r="AQ316" s="19">
        <v>19.037576701744165</v>
      </c>
    </row>
    <row r="317" spans="3:43" hidden="1" outlineLevel="1" x14ac:dyDescent="0.15">
      <c r="C317" s="6" t="s">
        <v>273</v>
      </c>
      <c r="D317" s="19">
        <v>0</v>
      </c>
      <c r="E317" s="19">
        <v>0</v>
      </c>
      <c r="F317" s="19">
        <v>0</v>
      </c>
      <c r="G317" s="19">
        <v>0</v>
      </c>
      <c r="H317" s="19">
        <v>0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19">
        <v>0</v>
      </c>
      <c r="O317" s="19">
        <v>0</v>
      </c>
      <c r="P317" s="19">
        <v>0</v>
      </c>
      <c r="Q317" s="19">
        <v>0</v>
      </c>
      <c r="R317" s="19">
        <v>0</v>
      </c>
      <c r="S317" s="19">
        <v>0</v>
      </c>
      <c r="T317" s="19">
        <v>0</v>
      </c>
      <c r="U317" s="19">
        <v>0</v>
      </c>
      <c r="V317" s="19">
        <v>0</v>
      </c>
      <c r="W317" s="19">
        <v>0</v>
      </c>
      <c r="X317" s="19">
        <v>0</v>
      </c>
      <c r="Y317" s="19">
        <v>0</v>
      </c>
      <c r="Z317" s="19">
        <v>0</v>
      </c>
      <c r="AA317" s="19">
        <v>0</v>
      </c>
      <c r="AB317" s="19">
        <v>0</v>
      </c>
      <c r="AC317" s="19">
        <v>0</v>
      </c>
      <c r="AD317" s="19">
        <v>0.6236092593715471</v>
      </c>
      <c r="AE317" s="19">
        <v>0.69345306031108844</v>
      </c>
      <c r="AF317" s="19">
        <v>1.0353491228382137</v>
      </c>
      <c r="AG317" s="19">
        <v>0.90005662297836553</v>
      </c>
      <c r="AH317" s="19">
        <v>0.67034654806376781</v>
      </c>
      <c r="AI317" s="19">
        <v>0.91676727218485832</v>
      </c>
      <c r="AJ317" s="19">
        <v>0.93453636023322095</v>
      </c>
      <c r="AK317" s="19">
        <v>1.0582663027532986</v>
      </c>
      <c r="AL317" s="19">
        <v>1.1612591633581726</v>
      </c>
      <c r="AM317" s="19">
        <v>1.2208528842808304</v>
      </c>
      <c r="AN317" s="19">
        <v>1.2849287689171625</v>
      </c>
      <c r="AO317" s="19">
        <v>1.2708830606035959</v>
      </c>
      <c r="AP317" s="19">
        <v>11.770308425894122</v>
      </c>
      <c r="AQ317" s="19">
        <v>11.770308425894122</v>
      </c>
    </row>
    <row r="318" spans="3:43" hidden="1" outlineLevel="1" x14ac:dyDescent="0.15">
      <c r="C318" s="6" t="s">
        <v>67</v>
      </c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</row>
    <row r="319" spans="3:43" hidden="1" outlineLevel="1" x14ac:dyDescent="0.15">
      <c r="C319" s="7" t="s">
        <v>64</v>
      </c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</row>
    <row r="320" spans="3:43" hidden="1" outlineLevel="1" x14ac:dyDescent="0.15">
      <c r="C320" s="15" t="s">
        <v>131</v>
      </c>
      <c r="D320" s="19">
        <v>8.2870433673745681E-4</v>
      </c>
      <c r="E320" s="19">
        <v>2.3388670892123208E-3</v>
      </c>
      <c r="F320" s="19">
        <v>3.3886279186371603E-4</v>
      </c>
      <c r="G320" s="19">
        <v>2.245681814975043E-4</v>
      </c>
      <c r="H320" s="19">
        <v>0.10092881465960431</v>
      </c>
      <c r="I320" s="19">
        <v>3.1096470755386961E-3</v>
      </c>
      <c r="J320" s="19">
        <v>7.0387837947685176E-4</v>
      </c>
      <c r="K320" s="19">
        <v>6.4641612206757645E-3</v>
      </c>
      <c r="L320" s="19">
        <v>8.0713590241580338E-4</v>
      </c>
      <c r="M320" s="19">
        <v>1.4908612778885731E-3</v>
      </c>
      <c r="N320" s="19">
        <v>4.7316381844530343E-3</v>
      </c>
      <c r="O320" s="19">
        <v>3.445130660292436E-3</v>
      </c>
      <c r="P320" s="19">
        <v>0.12541226975965647</v>
      </c>
      <c r="Q320" s="19">
        <v>0</v>
      </c>
      <c r="R320" s="19">
        <v>0</v>
      </c>
      <c r="S320" s="19">
        <v>0</v>
      </c>
      <c r="T320" s="19">
        <v>0</v>
      </c>
      <c r="U320" s="19">
        <v>0</v>
      </c>
      <c r="V320" s="19">
        <v>0</v>
      </c>
      <c r="W320" s="19">
        <v>0</v>
      </c>
      <c r="X320" s="19">
        <v>7.9015723454222266E-4</v>
      </c>
      <c r="Y320" s="19">
        <v>0</v>
      </c>
      <c r="Z320" s="19">
        <v>9.0384159114962779E-4</v>
      </c>
      <c r="AA320" s="19">
        <v>0</v>
      </c>
      <c r="AB320" s="19">
        <v>8.9922673983537031E-6</v>
      </c>
      <c r="AC320" s="19">
        <v>1.702991093090204E-3</v>
      </c>
      <c r="AD320" s="19">
        <v>3.3430492259382419E-3</v>
      </c>
      <c r="AE320" s="19">
        <v>1.1299853533662561E-2</v>
      </c>
      <c r="AF320" s="19">
        <v>1.4212291142614991E-3</v>
      </c>
      <c r="AG320" s="19">
        <v>2.0087482920365272E-3</v>
      </c>
      <c r="AH320" s="19">
        <v>1.074006381950211E-2</v>
      </c>
      <c r="AI320" s="19">
        <v>6.4347061488023933E-3</v>
      </c>
      <c r="AJ320" s="19">
        <v>9.4005761244799141E-4</v>
      </c>
      <c r="AK320" s="19">
        <v>3.4437156566644745E-3</v>
      </c>
      <c r="AL320" s="19">
        <v>0</v>
      </c>
      <c r="AM320" s="19">
        <v>0</v>
      </c>
      <c r="AN320" s="19">
        <v>0</v>
      </c>
      <c r="AO320" s="19">
        <v>0</v>
      </c>
      <c r="AP320" s="19">
        <v>3.9631423403315796E-2</v>
      </c>
      <c r="AQ320" s="19">
        <v>0.16674668425606254</v>
      </c>
    </row>
    <row r="321" spans="3:43" hidden="1" outlineLevel="1" x14ac:dyDescent="0.15">
      <c r="C321" s="15" t="s">
        <v>132</v>
      </c>
      <c r="D321" s="19">
        <v>4.5342755024761945E-4</v>
      </c>
      <c r="E321" s="19">
        <v>1.398194866570346E-3</v>
      </c>
      <c r="F321" s="19">
        <v>1.8888940807175385E-4</v>
      </c>
      <c r="G321" s="19">
        <v>1.1068409172702085E-4</v>
      </c>
      <c r="H321" s="19">
        <v>0.15934568549218872</v>
      </c>
      <c r="I321" s="19">
        <v>1.7197059690766444E-3</v>
      </c>
      <c r="J321" s="19">
        <v>1.3778933924772258E-4</v>
      </c>
      <c r="K321" s="19">
        <v>4.6668646500217367E-3</v>
      </c>
      <c r="L321" s="19">
        <v>4.9028517166657833E-4</v>
      </c>
      <c r="M321" s="19">
        <v>4.667358094023324E-4</v>
      </c>
      <c r="N321" s="19">
        <v>2.7338165676747185E-3</v>
      </c>
      <c r="O321" s="19">
        <v>2.3676510418144683E-3</v>
      </c>
      <c r="P321" s="19">
        <v>0.17407972995770962</v>
      </c>
      <c r="Q321" s="19">
        <v>0</v>
      </c>
      <c r="R321" s="19">
        <v>0</v>
      </c>
      <c r="S321" s="19">
        <v>0</v>
      </c>
      <c r="T321" s="19">
        <v>0</v>
      </c>
      <c r="U321" s="19">
        <v>0</v>
      </c>
      <c r="V321" s="19">
        <v>0</v>
      </c>
      <c r="W321" s="19">
        <v>0</v>
      </c>
      <c r="X321" s="19">
        <v>3.890169417353632E-4</v>
      </c>
      <c r="Y321" s="19">
        <v>2.0370266831646209E-7</v>
      </c>
      <c r="Z321" s="19">
        <v>4.7641833772679682E-4</v>
      </c>
      <c r="AA321" s="19">
        <v>1.1564423982278475E-6</v>
      </c>
      <c r="AB321" s="19">
        <v>1.961071536411495E-4</v>
      </c>
      <c r="AC321" s="19">
        <v>1.0629025781698539E-3</v>
      </c>
      <c r="AD321" s="19">
        <v>1.6802088132225005E-3</v>
      </c>
      <c r="AE321" s="19">
        <v>1.3743486931513012E-2</v>
      </c>
      <c r="AF321" s="19">
        <v>6.8665216199385339E-4</v>
      </c>
      <c r="AG321" s="19">
        <v>1.6213323649168165E-3</v>
      </c>
      <c r="AH321" s="19">
        <v>1.7196014766971024E-2</v>
      </c>
      <c r="AI321" s="19">
        <v>8.6935274796615478E-3</v>
      </c>
      <c r="AJ321" s="19">
        <v>7.4971986053107037E-4</v>
      </c>
      <c r="AK321" s="19">
        <v>3.0996329895878454E-3</v>
      </c>
      <c r="AL321" s="19">
        <v>0</v>
      </c>
      <c r="AM321" s="19">
        <v>0</v>
      </c>
      <c r="AN321" s="19">
        <v>0</v>
      </c>
      <c r="AO321" s="19">
        <v>0</v>
      </c>
      <c r="AP321" s="19">
        <v>4.7470575368397668E-2</v>
      </c>
      <c r="AQ321" s="19">
        <v>0.22261320790427716</v>
      </c>
    </row>
    <row r="322" spans="3:43" hidden="1" outlineLevel="1" x14ac:dyDescent="0.15">
      <c r="C322" s="15" t="s">
        <v>150</v>
      </c>
      <c r="D322" s="19">
        <v>3.2274159064854573E-4</v>
      </c>
      <c r="E322" s="19">
        <v>9.6940402500524483E-4</v>
      </c>
      <c r="F322" s="19">
        <v>3.1417421702793102E-4</v>
      </c>
      <c r="G322" s="19">
        <v>2.0820678541697184E-4</v>
      </c>
      <c r="H322" s="19">
        <v>9.3575429591547424E-2</v>
      </c>
      <c r="I322" s="19">
        <v>2.8830870743208766E-3</v>
      </c>
      <c r="J322" s="19">
        <v>6.5259581182925254E-4</v>
      </c>
      <c r="K322" s="19">
        <v>5.993200903169388E-3</v>
      </c>
      <c r="L322" s="19">
        <v>7.483302866683662E-4</v>
      </c>
      <c r="M322" s="19">
        <v>1.3822413847852629E-3</v>
      </c>
      <c r="N322" s="19">
        <v>4.386904545300027E-3</v>
      </c>
      <c r="O322" s="19">
        <v>3.1941282836139874E-3</v>
      </c>
      <c r="P322" s="19">
        <v>0.11463044449933327</v>
      </c>
      <c r="Q322" s="19">
        <v>0</v>
      </c>
      <c r="R322" s="19">
        <v>0</v>
      </c>
      <c r="S322" s="19">
        <v>0</v>
      </c>
      <c r="T322" s="19">
        <v>0</v>
      </c>
      <c r="U322" s="19">
        <v>0</v>
      </c>
      <c r="V322" s="19">
        <v>0</v>
      </c>
      <c r="W322" s="19">
        <v>0</v>
      </c>
      <c r="X322" s="19">
        <v>4.0566309096201511E-4</v>
      </c>
      <c r="Y322" s="19">
        <v>0</v>
      </c>
      <c r="Z322" s="19">
        <v>4.6101352688434667E-4</v>
      </c>
      <c r="AA322" s="19">
        <v>-6.0665830726706759E-7</v>
      </c>
      <c r="AB322" s="19">
        <v>0</v>
      </c>
      <c r="AC322" s="19">
        <v>8.6606995953909468E-4</v>
      </c>
      <c r="AD322" s="19">
        <v>2.7077082442128432E-4</v>
      </c>
      <c r="AE322" s="19">
        <v>7.9816168002260525E-3</v>
      </c>
      <c r="AF322" s="19">
        <v>2.6007673428619433E-4</v>
      </c>
      <c r="AG322" s="19">
        <v>6.7254079042181503E-4</v>
      </c>
      <c r="AH322" s="19">
        <v>6.7121948898829359E-3</v>
      </c>
      <c r="AI322" s="19">
        <v>3.4406855621048997E-3</v>
      </c>
      <c r="AJ322" s="19">
        <v>3.3995422915274702E-4</v>
      </c>
      <c r="AK322" s="19">
        <v>1.6575413412639119E-3</v>
      </c>
      <c r="AL322" s="19">
        <v>0</v>
      </c>
      <c r="AM322" s="19">
        <v>0</v>
      </c>
      <c r="AN322" s="19">
        <v>0</v>
      </c>
      <c r="AO322" s="19">
        <v>0</v>
      </c>
      <c r="AP322" s="19">
        <v>2.1335381171759839E-2</v>
      </c>
      <c r="AQ322" s="19">
        <v>0.13683189563063222</v>
      </c>
    </row>
    <row r="323" spans="3:43" hidden="1" outlineLevel="1" x14ac:dyDescent="0.15">
      <c r="C323" s="15" t="s">
        <v>154</v>
      </c>
      <c r="D323" s="19">
        <v>1.7629960011866368E-4</v>
      </c>
      <c r="E323" s="19">
        <v>5.895645617961582E-4</v>
      </c>
      <c r="F323" s="19">
        <v>2.7106792420332185E-6</v>
      </c>
      <c r="G323" s="19">
        <v>-5.3910071671768223E-6</v>
      </c>
      <c r="H323" s="19">
        <v>9.7148019196118818E-2</v>
      </c>
      <c r="I323" s="19">
        <v>1.245547391815567E-3</v>
      </c>
      <c r="J323" s="19">
        <v>2.2280506472682914E-4</v>
      </c>
      <c r="K323" s="19">
        <v>2.0845246152356779E-3</v>
      </c>
      <c r="L323" s="19">
        <v>1.6151095688747699E-4</v>
      </c>
      <c r="M323" s="19">
        <v>-2.4293707740641469E-5</v>
      </c>
      <c r="N323" s="19">
        <v>6.2912242468839261E-4</v>
      </c>
      <c r="O323" s="19">
        <v>1.389174957216906E-3</v>
      </c>
      <c r="P323" s="19">
        <v>0.10361959473293871</v>
      </c>
      <c r="Q323" s="19">
        <v>0</v>
      </c>
      <c r="R323" s="19">
        <v>0</v>
      </c>
      <c r="S323" s="19">
        <v>0</v>
      </c>
      <c r="T323" s="19">
        <v>0</v>
      </c>
      <c r="U323" s="19">
        <v>0</v>
      </c>
      <c r="V323" s="19">
        <v>0</v>
      </c>
      <c r="W323" s="19">
        <v>0</v>
      </c>
      <c r="X323" s="19">
        <v>1.9971625712517416E-4</v>
      </c>
      <c r="Y323" s="19">
        <v>0</v>
      </c>
      <c r="Z323" s="19">
        <v>2.4315872902577409E-4</v>
      </c>
      <c r="AA323" s="19">
        <v>2.8437108153143795E-7</v>
      </c>
      <c r="AB323" s="19">
        <v>9.740045424111538E-5</v>
      </c>
      <c r="AC323" s="19">
        <v>5.4055981147359505E-4</v>
      </c>
      <c r="AD323" s="19">
        <v>2.5952638569588224E-4</v>
      </c>
      <c r="AE323" s="19">
        <v>1.1574506346506565E-2</v>
      </c>
      <c r="AF323" s="19">
        <v>1.4236469428271495E-4</v>
      </c>
      <c r="AG323" s="19">
        <v>5.8137447141804886E-4</v>
      </c>
      <c r="AH323" s="19">
        <v>1.0898945995303702E-2</v>
      </c>
      <c r="AI323" s="19">
        <v>4.703678878673876E-3</v>
      </c>
      <c r="AJ323" s="19">
        <v>1.3539794455837191E-4</v>
      </c>
      <c r="AK323" s="19">
        <v>1.452157656543152E-3</v>
      </c>
      <c r="AL323" s="19">
        <v>0</v>
      </c>
      <c r="AM323" s="19">
        <v>0</v>
      </c>
      <c r="AN323" s="19">
        <v>0</v>
      </c>
      <c r="AO323" s="19">
        <v>0</v>
      </c>
      <c r="AP323" s="19">
        <v>2.9747952372982313E-2</v>
      </c>
      <c r="AQ323" s="19">
        <v>0.13390810691739466</v>
      </c>
    </row>
    <row r="324" spans="3:43" hidden="1" outlineLevel="1" x14ac:dyDescent="0.15">
      <c r="C324" s="15" t="s">
        <v>156</v>
      </c>
      <c r="D324" s="19">
        <v>0</v>
      </c>
      <c r="E324" s="19"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19">
        <v>0</v>
      </c>
      <c r="R324" s="19">
        <v>0</v>
      </c>
      <c r="S324" s="19">
        <v>0</v>
      </c>
      <c r="T324" s="19">
        <v>0</v>
      </c>
      <c r="U324" s="19">
        <v>0</v>
      </c>
      <c r="V324" s="19">
        <v>0</v>
      </c>
      <c r="W324" s="19">
        <v>0</v>
      </c>
      <c r="X324" s="19">
        <v>0</v>
      </c>
      <c r="Y324" s="19">
        <v>0</v>
      </c>
      <c r="Z324" s="19">
        <v>0</v>
      </c>
      <c r="AA324" s="19">
        <v>0</v>
      </c>
      <c r="AB324" s="19">
        <v>0</v>
      </c>
      <c r="AC324" s="19">
        <v>0</v>
      </c>
      <c r="AD324" s="19">
        <v>0</v>
      </c>
      <c r="AE324" s="19">
        <v>0</v>
      </c>
      <c r="AF324" s="19">
        <v>0</v>
      </c>
      <c r="AG324" s="19">
        <v>0</v>
      </c>
      <c r="AH324" s="19">
        <v>0</v>
      </c>
      <c r="AI324" s="19">
        <v>0</v>
      </c>
      <c r="AJ324" s="19">
        <v>0</v>
      </c>
      <c r="AK324" s="19">
        <v>0</v>
      </c>
      <c r="AL324" s="19">
        <v>1.4292361942837072E-2</v>
      </c>
      <c r="AM324" s="19">
        <v>1.4292361942837072E-2</v>
      </c>
      <c r="AN324" s="19">
        <v>1.5245186072359543E-2</v>
      </c>
      <c r="AO324" s="19">
        <v>2.3820603238061781E-2</v>
      </c>
      <c r="AP324" s="19">
        <v>6.7650513196095469E-2</v>
      </c>
      <c r="AQ324" s="19">
        <v>6.7650513196095469E-2</v>
      </c>
    </row>
    <row r="325" spans="3:43" hidden="1" outlineLevel="1" x14ac:dyDescent="0.15">
      <c r="C325" s="15" t="s">
        <v>152</v>
      </c>
      <c r="D325" s="19">
        <v>0</v>
      </c>
      <c r="E325" s="19">
        <v>0</v>
      </c>
      <c r="F325" s="19">
        <v>0</v>
      </c>
      <c r="G325" s="19">
        <v>0</v>
      </c>
      <c r="H325" s="19">
        <v>0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19">
        <v>0</v>
      </c>
      <c r="R325" s="19">
        <v>0</v>
      </c>
      <c r="S325" s="19">
        <v>0</v>
      </c>
      <c r="T325" s="19">
        <v>0</v>
      </c>
      <c r="U325" s="19">
        <v>0</v>
      </c>
      <c r="V325" s="19">
        <v>0</v>
      </c>
      <c r="W325" s="19">
        <v>0</v>
      </c>
      <c r="X325" s="19">
        <v>0</v>
      </c>
      <c r="Y325" s="19">
        <v>0</v>
      </c>
      <c r="Z325" s="19">
        <v>0</v>
      </c>
      <c r="AA325" s="19">
        <v>0</v>
      </c>
      <c r="AB325" s="19">
        <v>0</v>
      </c>
      <c r="AC325" s="19">
        <v>0</v>
      </c>
      <c r="AD325" s="19">
        <v>0</v>
      </c>
      <c r="AE325" s="19">
        <v>0</v>
      </c>
      <c r="AF325" s="19">
        <v>0</v>
      </c>
      <c r="AG325" s="19">
        <v>0</v>
      </c>
      <c r="AH325" s="19">
        <v>0</v>
      </c>
      <c r="AI325" s="19">
        <v>0</v>
      </c>
      <c r="AJ325" s="19">
        <v>0</v>
      </c>
      <c r="AK325" s="19">
        <v>0</v>
      </c>
      <c r="AL325" s="19">
        <v>1.9861536885543454E-2</v>
      </c>
      <c r="AM325" s="19">
        <v>1.9861536885543454E-2</v>
      </c>
      <c r="AN325" s="19">
        <v>2.1185639344579683E-2</v>
      </c>
      <c r="AO325" s="19">
        <v>3.3102561475905755E-2</v>
      </c>
      <c r="AP325" s="19">
        <v>9.4011274591572352E-2</v>
      </c>
      <c r="AQ325" s="19">
        <v>9.4011274591572352E-2</v>
      </c>
    </row>
    <row r="326" spans="3:43" hidden="1" outlineLevel="1" x14ac:dyDescent="0.15">
      <c r="C326" s="15" t="s">
        <v>134</v>
      </c>
      <c r="D326" s="19">
        <v>0</v>
      </c>
      <c r="E326" s="19">
        <v>0</v>
      </c>
      <c r="F326" s="19">
        <v>0</v>
      </c>
      <c r="G326" s="19">
        <v>0</v>
      </c>
      <c r="H326" s="19">
        <v>0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19">
        <v>0</v>
      </c>
      <c r="O326" s="19">
        <v>0</v>
      </c>
      <c r="P326" s="19">
        <v>0</v>
      </c>
      <c r="Q326" s="19">
        <v>0</v>
      </c>
      <c r="R326" s="19">
        <v>0</v>
      </c>
      <c r="S326" s="19">
        <v>0</v>
      </c>
      <c r="T326" s="19">
        <v>0</v>
      </c>
      <c r="U326" s="19">
        <v>0</v>
      </c>
      <c r="V326" s="19">
        <v>0</v>
      </c>
      <c r="W326" s="19">
        <v>0</v>
      </c>
      <c r="X326" s="19">
        <v>0</v>
      </c>
      <c r="Y326" s="19">
        <v>0</v>
      </c>
      <c r="Z326" s="19">
        <v>0</v>
      </c>
      <c r="AA326" s="19">
        <v>0</v>
      </c>
      <c r="AB326" s="19">
        <v>0</v>
      </c>
      <c r="AC326" s="19">
        <v>0</v>
      </c>
      <c r="AD326" s="19">
        <v>0</v>
      </c>
      <c r="AE326" s="19">
        <v>0</v>
      </c>
      <c r="AF326" s="19">
        <v>0</v>
      </c>
      <c r="AG326" s="19">
        <v>0</v>
      </c>
      <c r="AH326" s="19">
        <v>0</v>
      </c>
      <c r="AI326" s="19">
        <v>0</v>
      </c>
      <c r="AJ326" s="19">
        <v>0</v>
      </c>
      <c r="AK326" s="19">
        <v>0</v>
      </c>
      <c r="AL326" s="19">
        <v>2.2129262454057688E-2</v>
      </c>
      <c r="AM326" s="19">
        <v>2.2129262454057688E-2</v>
      </c>
      <c r="AN326" s="19">
        <v>2.3604546617661534E-2</v>
      </c>
      <c r="AO326" s="19">
        <v>3.6882104090096145E-2</v>
      </c>
      <c r="AP326" s="19">
        <v>0.10474517561587304</v>
      </c>
      <c r="AQ326" s="19">
        <v>0.10474517561587304</v>
      </c>
    </row>
    <row r="327" spans="3:43" hidden="1" outlineLevel="1" x14ac:dyDescent="0.15">
      <c r="C327" s="15" t="s">
        <v>133</v>
      </c>
      <c r="D327" s="19">
        <v>0</v>
      </c>
      <c r="E327" s="19">
        <v>0</v>
      </c>
      <c r="F327" s="19">
        <v>0</v>
      </c>
      <c r="G327" s="19">
        <v>0</v>
      </c>
      <c r="H327" s="19">
        <v>0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19">
        <v>0</v>
      </c>
      <c r="O327" s="19">
        <v>0</v>
      </c>
      <c r="P327" s="19">
        <v>0</v>
      </c>
      <c r="Q327" s="19">
        <v>0</v>
      </c>
      <c r="R327" s="19">
        <v>0</v>
      </c>
      <c r="S327" s="19">
        <v>0</v>
      </c>
      <c r="T327" s="19">
        <v>0</v>
      </c>
      <c r="U327" s="19">
        <v>0</v>
      </c>
      <c r="V327" s="19">
        <v>0</v>
      </c>
      <c r="W327" s="19">
        <v>0</v>
      </c>
      <c r="X327" s="19">
        <v>0</v>
      </c>
      <c r="Y327" s="19">
        <v>0</v>
      </c>
      <c r="Z327" s="19">
        <v>0</v>
      </c>
      <c r="AA327" s="19">
        <v>0</v>
      </c>
      <c r="AB327" s="19">
        <v>0</v>
      </c>
      <c r="AC327" s="19">
        <v>0</v>
      </c>
      <c r="AD327" s="19">
        <v>0</v>
      </c>
      <c r="AE327" s="19">
        <v>0</v>
      </c>
      <c r="AF327" s="19">
        <v>0</v>
      </c>
      <c r="AG327" s="19">
        <v>0</v>
      </c>
      <c r="AH327" s="19">
        <v>0</v>
      </c>
      <c r="AI327" s="19">
        <v>0</v>
      </c>
      <c r="AJ327" s="19">
        <v>0</v>
      </c>
      <c r="AK327" s="19">
        <v>0</v>
      </c>
      <c r="AL327" s="19">
        <v>3.0752171281347534E-2</v>
      </c>
      <c r="AM327" s="19">
        <v>3.0752171281347534E-2</v>
      </c>
      <c r="AN327" s="19">
        <v>3.2802316033437369E-2</v>
      </c>
      <c r="AO327" s="19">
        <v>5.1253618802245889E-2</v>
      </c>
      <c r="AP327" s="19">
        <v>0.14556027739837832</v>
      </c>
      <c r="AQ327" s="19">
        <v>0.14556027739837832</v>
      </c>
    </row>
    <row r="328" spans="3:43" hidden="1" outlineLevel="1" x14ac:dyDescent="0.15">
      <c r="C328" s="15" t="s">
        <v>140</v>
      </c>
      <c r="D328" s="19">
        <v>0</v>
      </c>
      <c r="E328" s="19">
        <v>0.14288955787029936</v>
      </c>
      <c r="F328" s="19">
        <v>0.14288955787029936</v>
      </c>
      <c r="G328" s="19">
        <v>0.14288955787029936</v>
      </c>
      <c r="H328" s="19">
        <v>0.14288955787029936</v>
      </c>
      <c r="I328" s="19">
        <v>0.14288955787029936</v>
      </c>
      <c r="J328" s="19">
        <v>0.14288955787029936</v>
      </c>
      <c r="K328" s="19">
        <v>0.14288955787029936</v>
      </c>
      <c r="L328" s="19">
        <v>0.14288955787029936</v>
      </c>
      <c r="M328" s="19">
        <v>0.14288955787029936</v>
      </c>
      <c r="N328" s="19">
        <v>0.14288955787029936</v>
      </c>
      <c r="O328" s="19">
        <v>0.14288955787029936</v>
      </c>
      <c r="P328" s="19">
        <v>1.5717851365732929</v>
      </c>
      <c r="Q328" s="19">
        <v>0</v>
      </c>
      <c r="R328" s="19">
        <v>0</v>
      </c>
      <c r="S328" s="19">
        <v>0</v>
      </c>
      <c r="T328" s="19">
        <v>0</v>
      </c>
      <c r="U328" s="19">
        <v>0</v>
      </c>
      <c r="V328" s="19">
        <v>0</v>
      </c>
      <c r="W328" s="19">
        <v>0</v>
      </c>
      <c r="X328" s="19">
        <v>0</v>
      </c>
      <c r="Y328" s="19">
        <v>0</v>
      </c>
      <c r="Z328" s="19">
        <v>0</v>
      </c>
      <c r="AA328" s="19">
        <v>0</v>
      </c>
      <c r="AB328" s="19">
        <v>0</v>
      </c>
      <c r="AC328" s="19">
        <v>0</v>
      </c>
      <c r="AD328" s="19">
        <v>4.550595096359393E-2</v>
      </c>
      <c r="AE328" s="19">
        <v>5.515695265431763E-2</v>
      </c>
      <c r="AF328" s="19">
        <v>6.7363588083445169E-2</v>
      </c>
      <c r="AG328" s="19">
        <v>6.3489258454990802E-2</v>
      </c>
      <c r="AH328" s="19">
        <v>6.4139135498766653E-2</v>
      </c>
      <c r="AI328" s="19">
        <v>8.1819641793904371E-2</v>
      </c>
      <c r="AJ328" s="19">
        <v>7.1624678333513644E-2</v>
      </c>
      <c r="AK328" s="19">
        <v>7.7877629130371093E-2</v>
      </c>
      <c r="AL328" s="19">
        <v>8.4924177604822529E-2</v>
      </c>
      <c r="AM328" s="19">
        <v>8.0423015990424201E-2</v>
      </c>
      <c r="AN328" s="19">
        <v>9.9156095200755009E-2</v>
      </c>
      <c r="AO328" s="19">
        <v>0.10121335976225525</v>
      </c>
      <c r="AP328" s="19">
        <v>0.89269348347116018</v>
      </c>
      <c r="AQ328" s="19">
        <v>2.4644786200444528</v>
      </c>
    </row>
    <row r="329" spans="3:43" hidden="1" outlineLevel="1" x14ac:dyDescent="0.15">
      <c r="C329" s="15" t="s">
        <v>142</v>
      </c>
      <c r="D329" s="19">
        <v>0</v>
      </c>
      <c r="E329" s="19">
        <v>0.12655932268512229</v>
      </c>
      <c r="F329" s="19">
        <v>0.12655932268512229</v>
      </c>
      <c r="G329" s="19">
        <v>0.12655932268512229</v>
      </c>
      <c r="H329" s="19">
        <v>0.12655932268512229</v>
      </c>
      <c r="I329" s="19">
        <v>0.12655932268512229</v>
      </c>
      <c r="J329" s="19">
        <v>0.12655932268512229</v>
      </c>
      <c r="K329" s="19">
        <v>0.12655932268512229</v>
      </c>
      <c r="L329" s="19">
        <v>0.12655932268512229</v>
      </c>
      <c r="M329" s="19">
        <v>0.12655932268512229</v>
      </c>
      <c r="N329" s="19">
        <v>0.12655932268512229</v>
      </c>
      <c r="O329" s="19">
        <v>0.12655932268512229</v>
      </c>
      <c r="P329" s="19">
        <v>1.3921525495363452</v>
      </c>
      <c r="Q329" s="19">
        <v>0</v>
      </c>
      <c r="R329" s="19">
        <v>0</v>
      </c>
      <c r="S329" s="19">
        <v>0</v>
      </c>
      <c r="T329" s="19">
        <v>0</v>
      </c>
      <c r="U329" s="19">
        <v>0</v>
      </c>
      <c r="V329" s="19">
        <v>0</v>
      </c>
      <c r="W329" s="19">
        <v>0</v>
      </c>
      <c r="X329" s="19">
        <v>0</v>
      </c>
      <c r="Y329" s="19">
        <v>0</v>
      </c>
      <c r="Z329" s="19">
        <v>0</v>
      </c>
      <c r="AA329" s="19">
        <v>0</v>
      </c>
      <c r="AB329" s="19">
        <v>0</v>
      </c>
      <c r="AC329" s="19">
        <v>0</v>
      </c>
      <c r="AD329" s="19">
        <v>3.0117887728926162E-2</v>
      </c>
      <c r="AE329" s="19">
        <v>3.6505355285102174E-2</v>
      </c>
      <c r="AF329" s="19">
        <v>4.4584256343482793E-2</v>
      </c>
      <c r="AG329" s="19">
        <v>4.2020050513172959E-2</v>
      </c>
      <c r="AH329" s="19">
        <v>4.2450168408252366E-2</v>
      </c>
      <c r="AI329" s="19">
        <v>5.415192372402515E-2</v>
      </c>
      <c r="AJ329" s="19">
        <v>4.7404437771117532E-2</v>
      </c>
      <c r="AK329" s="19">
        <v>5.1542922212963777E-2</v>
      </c>
      <c r="AL329" s="19">
        <v>5.6206645337874457E-2</v>
      </c>
      <c r="AM329" s="19">
        <v>5.3227573869603036E-2</v>
      </c>
      <c r="AN329" s="19">
        <v>6.5625969343751034E-2</v>
      </c>
      <c r="AO329" s="19">
        <v>6.6987559680398059E-2</v>
      </c>
      <c r="AP329" s="19">
        <v>0.59082475021866943</v>
      </c>
      <c r="AQ329" s="19">
        <v>1.9829772997550148</v>
      </c>
    </row>
    <row r="330" spans="3:43" hidden="1" outlineLevel="1" x14ac:dyDescent="0.15">
      <c r="C330" s="15" t="s">
        <v>146</v>
      </c>
      <c r="D330" s="19">
        <v>0</v>
      </c>
      <c r="E330" s="19">
        <v>0.13247903293974897</v>
      </c>
      <c r="F330" s="19">
        <v>0.13247903293974897</v>
      </c>
      <c r="G330" s="19">
        <v>0.13247903293974897</v>
      </c>
      <c r="H330" s="19">
        <v>0.13247903293974897</v>
      </c>
      <c r="I330" s="19">
        <v>0.13247903293974897</v>
      </c>
      <c r="J330" s="19">
        <v>0.13247903293974897</v>
      </c>
      <c r="K330" s="19">
        <v>0.13247903293974897</v>
      </c>
      <c r="L330" s="19">
        <v>0.13247903293974897</v>
      </c>
      <c r="M330" s="19">
        <v>0.13247903293974897</v>
      </c>
      <c r="N330" s="19">
        <v>0.13247903293974897</v>
      </c>
      <c r="O330" s="19">
        <v>0.13247903293974897</v>
      </c>
      <c r="P330" s="19">
        <v>1.4572693623372386</v>
      </c>
      <c r="Q330" s="19">
        <v>0</v>
      </c>
      <c r="R330" s="19">
        <v>0</v>
      </c>
      <c r="S330" s="19">
        <v>0</v>
      </c>
      <c r="T330" s="19">
        <v>0</v>
      </c>
      <c r="U330" s="19">
        <v>0</v>
      </c>
      <c r="V330" s="19">
        <v>0</v>
      </c>
      <c r="W330" s="19">
        <v>0</v>
      </c>
      <c r="X330" s="19">
        <v>0</v>
      </c>
      <c r="Y330" s="19">
        <v>0</v>
      </c>
      <c r="Z330" s="19">
        <v>0</v>
      </c>
      <c r="AA330" s="19">
        <v>0</v>
      </c>
      <c r="AB330" s="19">
        <v>0</v>
      </c>
      <c r="AC330" s="19">
        <v>0</v>
      </c>
      <c r="AD330" s="19">
        <v>1.2055246890351342E-2</v>
      </c>
      <c r="AE330" s="19">
        <v>1.461195003921976E-2</v>
      </c>
      <c r="AF330" s="19">
        <v>1.7845681027862752E-2</v>
      </c>
      <c r="AG330" s="19">
        <v>1.6819309768354593E-2</v>
      </c>
      <c r="AH330" s="19">
        <v>1.6991472486530882E-2</v>
      </c>
      <c r="AI330" s="19">
        <v>2.1675318533497728E-2</v>
      </c>
      <c r="AJ330" s="19">
        <v>1.8974511299484607E-2</v>
      </c>
      <c r="AK330" s="19">
        <v>2.0631016966394911E-2</v>
      </c>
      <c r="AL330" s="19">
        <v>2.2497759222859376E-2</v>
      </c>
      <c r="AM330" s="19">
        <v>2.130533024585907E-2</v>
      </c>
      <c r="AN330" s="19">
        <v>2.6268019523086078E-2</v>
      </c>
      <c r="AO330" s="19">
        <v>2.6813021477390848E-2</v>
      </c>
      <c r="AP330" s="19">
        <v>0.23648863748089194</v>
      </c>
      <c r="AQ330" s="19">
        <v>1.6937579998181305</v>
      </c>
    </row>
    <row r="331" spans="3:43" hidden="1" outlineLevel="1" x14ac:dyDescent="0.15">
      <c r="C331" s="15" t="s">
        <v>148</v>
      </c>
      <c r="D331" s="19">
        <v>0</v>
      </c>
      <c r="E331" s="19">
        <v>0.12447721769901221</v>
      </c>
      <c r="F331" s="19">
        <v>0.12447721769901221</v>
      </c>
      <c r="G331" s="19">
        <v>0.12447721769901221</v>
      </c>
      <c r="H331" s="19">
        <v>0.12447721769901221</v>
      </c>
      <c r="I331" s="19">
        <v>0.12447721769901221</v>
      </c>
      <c r="J331" s="19">
        <v>0.12447721769901221</v>
      </c>
      <c r="K331" s="19">
        <v>0.12447721769901221</v>
      </c>
      <c r="L331" s="19">
        <v>0.12447721769901221</v>
      </c>
      <c r="M331" s="19">
        <v>0.12447721769901221</v>
      </c>
      <c r="N331" s="19">
        <v>0.12447721769901221</v>
      </c>
      <c r="O331" s="19">
        <v>0.12447721769901221</v>
      </c>
      <c r="P331" s="19">
        <v>1.3692493946891346</v>
      </c>
      <c r="Q331" s="19">
        <v>0</v>
      </c>
      <c r="R331" s="19">
        <v>0</v>
      </c>
      <c r="S331" s="19">
        <v>0</v>
      </c>
      <c r="T331" s="19">
        <v>0</v>
      </c>
      <c r="U331" s="19">
        <v>0</v>
      </c>
      <c r="V331" s="19">
        <v>0</v>
      </c>
      <c r="W331" s="19">
        <v>0</v>
      </c>
      <c r="X331" s="19">
        <v>0</v>
      </c>
      <c r="Y331" s="19">
        <v>0</v>
      </c>
      <c r="Z331" s="19">
        <v>0</v>
      </c>
      <c r="AA331" s="19">
        <v>0</v>
      </c>
      <c r="AB331" s="19">
        <v>0</v>
      </c>
      <c r="AC331" s="19">
        <v>0</v>
      </c>
      <c r="AD331" s="19">
        <v>1.073094377473457E-2</v>
      </c>
      <c r="AE331" s="19">
        <v>1.3006785820006379E-2</v>
      </c>
      <c r="AF331" s="19">
        <v>1.5885282273655821E-2</v>
      </c>
      <c r="AG331" s="19">
        <v>1.4971660812563988E-2</v>
      </c>
      <c r="AH331" s="19">
        <v>1.5124910967094949E-2</v>
      </c>
      <c r="AI331" s="19">
        <v>1.9294223220645085E-2</v>
      </c>
      <c r="AJ331" s="19">
        <v>1.6890107333330684E-2</v>
      </c>
      <c r="AK331" s="19">
        <v>1.8364641147181556E-2</v>
      </c>
      <c r="AL331" s="19">
        <v>2.0026316464015939E-2</v>
      </c>
      <c r="AM331" s="19">
        <v>1.8964879197409985E-2</v>
      </c>
      <c r="AN331" s="19">
        <v>2.3382402960280768E-2</v>
      </c>
      <c r="AO331" s="19">
        <v>2.386753490174651E-2</v>
      </c>
      <c r="AP331" s="19">
        <v>0.21050968887266625</v>
      </c>
      <c r="AQ331" s="19">
        <v>1.5797590835618009</v>
      </c>
    </row>
    <row r="332" spans="3:43" hidden="1" outlineLevel="1" x14ac:dyDescent="0.15">
      <c r="C332" s="7" t="s">
        <v>50</v>
      </c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</row>
    <row r="333" spans="3:43" hidden="1" outlineLevel="1" x14ac:dyDescent="0.15">
      <c r="C333" s="15" t="s">
        <v>131</v>
      </c>
      <c r="D333" s="19">
        <v>1.2933205507439647</v>
      </c>
      <c r="E333" s="19">
        <v>1.4265720507400796</v>
      </c>
      <c r="F333" s="19">
        <v>1.6809855512495329</v>
      </c>
      <c r="G333" s="19">
        <v>1.0865864980312361</v>
      </c>
      <c r="H333" s="19">
        <v>1.5013176092462406</v>
      </c>
      <c r="I333" s="19">
        <v>1.9258786181571004</v>
      </c>
      <c r="J333" s="19">
        <v>1.6373550217366843</v>
      </c>
      <c r="K333" s="19">
        <v>1.5157760803883937</v>
      </c>
      <c r="L333" s="19">
        <v>1.4220529609316879</v>
      </c>
      <c r="M333" s="19">
        <v>1.3449595675809691</v>
      </c>
      <c r="N333" s="19">
        <v>2.4790028110473035</v>
      </c>
      <c r="O333" s="19">
        <v>2.4804498537356618</v>
      </c>
      <c r="P333" s="19">
        <v>19.794257173588854</v>
      </c>
      <c r="Q333" s="19">
        <v>1.3709856947580596</v>
      </c>
      <c r="R333" s="19">
        <v>1.2600700408127898</v>
      </c>
      <c r="S333" s="19">
        <v>1.4340238996444226</v>
      </c>
      <c r="T333" s="19">
        <v>1.1295538123604174</v>
      </c>
      <c r="U333" s="19">
        <v>1.3518241074967023</v>
      </c>
      <c r="V333" s="19">
        <v>1.6594839430880031</v>
      </c>
      <c r="W333" s="19">
        <v>0.92191936810263708</v>
      </c>
      <c r="X333" s="19">
        <v>1.0985501441367982</v>
      </c>
      <c r="Y333" s="19">
        <v>1.3459722724391674</v>
      </c>
      <c r="Z333" s="19">
        <v>1.4672034262277103</v>
      </c>
      <c r="AA333" s="19">
        <v>1.5124023202346275</v>
      </c>
      <c r="AB333" s="19">
        <v>1.8001559072134903</v>
      </c>
      <c r="AC333" s="19">
        <v>16.352144936514826</v>
      </c>
      <c r="AD333" s="19">
        <v>1.7165158158415015</v>
      </c>
      <c r="AE333" s="19">
        <v>1.8515630610725156</v>
      </c>
      <c r="AF333" s="19">
        <v>1.2622982331720289</v>
      </c>
      <c r="AG333" s="19">
        <v>0.94648251673793793</v>
      </c>
      <c r="AH333" s="19">
        <v>0.96483374309980707</v>
      </c>
      <c r="AI333" s="19">
        <v>1.2257467297379132</v>
      </c>
      <c r="AJ333" s="19">
        <v>1.4273085965355261</v>
      </c>
      <c r="AK333" s="19">
        <v>1.1522770919282133</v>
      </c>
      <c r="AL333" s="19">
        <v>0</v>
      </c>
      <c r="AM333" s="19">
        <v>0</v>
      </c>
      <c r="AN333" s="19">
        <v>0</v>
      </c>
      <c r="AO333" s="19">
        <v>0</v>
      </c>
      <c r="AP333" s="19">
        <v>10.547025788125445</v>
      </c>
      <c r="AQ333" s="19">
        <v>46.693427898229132</v>
      </c>
    </row>
    <row r="334" spans="3:43" hidden="1" outlineLevel="1" x14ac:dyDescent="0.15">
      <c r="C334" s="15" t="s">
        <v>132</v>
      </c>
      <c r="D334" s="19">
        <v>0.53495095192334208</v>
      </c>
      <c r="E334" s="19">
        <v>0.61608799361090916</v>
      </c>
      <c r="F334" s="19">
        <v>0.61193702220019097</v>
      </c>
      <c r="G334" s="19">
        <v>0.51771260686607001</v>
      </c>
      <c r="H334" s="19">
        <v>0.6319423346842501</v>
      </c>
      <c r="I334" s="19">
        <v>1.3455465557378024</v>
      </c>
      <c r="J334" s="19">
        <v>0.72601500495722138</v>
      </c>
      <c r="K334" s="19">
        <v>0.75190055807072353</v>
      </c>
      <c r="L334" s="19">
        <v>0.7193280398936035</v>
      </c>
      <c r="M334" s="19">
        <v>0.72312228861687511</v>
      </c>
      <c r="N334" s="19">
        <v>1.4066569930511879</v>
      </c>
      <c r="O334" s="19">
        <v>1.3330768736090512</v>
      </c>
      <c r="P334" s="19">
        <v>9.918277223221228</v>
      </c>
      <c r="Q334" s="19">
        <v>0.63812284527929342</v>
      </c>
      <c r="R334" s="19">
        <v>0.71514402125304555</v>
      </c>
      <c r="S334" s="19">
        <v>0.65334828768895414</v>
      </c>
      <c r="T334" s="19">
        <v>0.56924444329993307</v>
      </c>
      <c r="U334" s="19">
        <v>0.8994209684900687</v>
      </c>
      <c r="V334" s="19">
        <v>1.1679712197820455</v>
      </c>
      <c r="W334" s="19">
        <v>0.46868790604966193</v>
      </c>
      <c r="X334" s="19">
        <v>0.57831564133303115</v>
      </c>
      <c r="Y334" s="19">
        <v>0.66732181022406156</v>
      </c>
      <c r="Z334" s="19">
        <v>0.77917494084942585</v>
      </c>
      <c r="AA334" s="19">
        <v>0.80598748254934627</v>
      </c>
      <c r="AB334" s="19">
        <v>1.2949848617711039</v>
      </c>
      <c r="AC334" s="19">
        <v>9.2377244285699724</v>
      </c>
      <c r="AD334" s="19">
        <v>0.9110111080443446</v>
      </c>
      <c r="AE334" s="19">
        <v>1.025526547566735</v>
      </c>
      <c r="AF334" s="19">
        <v>0.72259947884701636</v>
      </c>
      <c r="AG334" s="19">
        <v>0.48515813002454494</v>
      </c>
      <c r="AH334" s="19">
        <v>0.48899244844012396</v>
      </c>
      <c r="AI334" s="19">
        <v>0.70317902194796045</v>
      </c>
      <c r="AJ334" s="19">
        <v>0.82034152306654962</v>
      </c>
      <c r="AK334" s="19">
        <v>0.53629454190282222</v>
      </c>
      <c r="AL334" s="19">
        <v>0</v>
      </c>
      <c r="AM334" s="19">
        <v>0</v>
      </c>
      <c r="AN334" s="19">
        <v>0</v>
      </c>
      <c r="AO334" s="19">
        <v>0</v>
      </c>
      <c r="AP334" s="19">
        <v>5.6931027998400969</v>
      </c>
      <c r="AQ334" s="19">
        <v>24.849104451631298</v>
      </c>
    </row>
    <row r="335" spans="3:43" hidden="1" outlineLevel="1" x14ac:dyDescent="0.15">
      <c r="C335" s="15" t="s">
        <v>150</v>
      </c>
      <c r="D335" s="19">
        <v>0.27964244678559685</v>
      </c>
      <c r="E335" s="19">
        <v>0.26757857691003767</v>
      </c>
      <c r="F335" s="19">
        <v>0.37002470865042808</v>
      </c>
      <c r="G335" s="19">
        <v>0.27461238429286078</v>
      </c>
      <c r="H335" s="19">
        <v>0.32201295185782552</v>
      </c>
      <c r="I335" s="19">
        <v>0.44772214658479953</v>
      </c>
      <c r="J335" s="19">
        <v>0.37625630087896034</v>
      </c>
      <c r="K335" s="19">
        <v>0.42144504223369295</v>
      </c>
      <c r="L335" s="19">
        <v>0.45088817949213961</v>
      </c>
      <c r="M335" s="19">
        <v>0.41067502976570602</v>
      </c>
      <c r="N335" s="19">
        <v>0.61630548865402068</v>
      </c>
      <c r="O335" s="19">
        <v>0.58293566991675705</v>
      </c>
      <c r="P335" s="19">
        <v>4.8200989260228244</v>
      </c>
      <c r="Q335" s="19">
        <v>0.22524275418310535</v>
      </c>
      <c r="R335" s="19">
        <v>0.31988138142681383</v>
      </c>
      <c r="S335" s="19">
        <v>0.32475358807574045</v>
      </c>
      <c r="T335" s="19">
        <v>0.27639130128279749</v>
      </c>
      <c r="U335" s="19">
        <v>0.35618571332420473</v>
      </c>
      <c r="V335" s="19">
        <v>0.14215679218500663</v>
      </c>
      <c r="W335" s="19">
        <v>0.22260906124588634</v>
      </c>
      <c r="X335" s="19">
        <v>0.24802264605109603</v>
      </c>
      <c r="Y335" s="19">
        <v>0.28155513724819664</v>
      </c>
      <c r="Z335" s="19">
        <v>0.31048397491029084</v>
      </c>
      <c r="AA335" s="19">
        <v>0.31880171442785221</v>
      </c>
      <c r="AB335" s="19">
        <v>0.39433075047492294</v>
      </c>
      <c r="AC335" s="19">
        <v>3.4204148148359135</v>
      </c>
      <c r="AD335" s="19">
        <v>0.52433119747857559</v>
      </c>
      <c r="AE335" s="19">
        <v>0.5519053444867793</v>
      </c>
      <c r="AF335" s="19">
        <v>0.44300698899443697</v>
      </c>
      <c r="AG335" s="19">
        <v>0.33721050559800103</v>
      </c>
      <c r="AH335" s="19">
        <v>0.32476491863815654</v>
      </c>
      <c r="AI335" s="19">
        <v>0.38197336780265667</v>
      </c>
      <c r="AJ335" s="19">
        <v>0.49495182393963838</v>
      </c>
      <c r="AK335" s="19">
        <v>0.3807399301077809</v>
      </c>
      <c r="AL335" s="19">
        <v>0</v>
      </c>
      <c r="AM335" s="19">
        <v>0</v>
      </c>
      <c r="AN335" s="19">
        <v>0</v>
      </c>
      <c r="AO335" s="19">
        <v>0</v>
      </c>
      <c r="AP335" s="19">
        <v>3.4388840770460254</v>
      </c>
      <c r="AQ335" s="19">
        <v>11.679397817904764</v>
      </c>
    </row>
    <row r="336" spans="3:43" hidden="1" outlineLevel="1" x14ac:dyDescent="0.15">
      <c r="C336" s="15" t="s">
        <v>154</v>
      </c>
      <c r="D336" s="19">
        <v>0.15745167514701647</v>
      </c>
      <c r="E336" s="19">
        <v>0.14204957290727541</v>
      </c>
      <c r="F336" s="19">
        <v>0.19214323513483569</v>
      </c>
      <c r="G336" s="19">
        <v>0.15884582226233709</v>
      </c>
      <c r="H336" s="19">
        <v>0.18562914606676606</v>
      </c>
      <c r="I336" s="19">
        <v>0.30983072998280431</v>
      </c>
      <c r="J336" s="19">
        <v>0.20608208902294872</v>
      </c>
      <c r="K336" s="19">
        <v>0.27138398709443023</v>
      </c>
      <c r="L336" s="19">
        <v>0.29357930574397134</v>
      </c>
      <c r="M336" s="19">
        <v>0.28481268119258613</v>
      </c>
      <c r="N336" s="19">
        <v>0.42674582640178294</v>
      </c>
      <c r="O336" s="19">
        <v>0.40521203934584843</v>
      </c>
      <c r="P336" s="19">
        <v>3.0337661103026026</v>
      </c>
      <c r="Q336" s="19">
        <v>0.10640566061768528</v>
      </c>
      <c r="R336" s="19">
        <v>0.18324937194258514</v>
      </c>
      <c r="S336" s="19">
        <v>0.16331938358148046</v>
      </c>
      <c r="T336" s="19">
        <v>0.14947533554295445</v>
      </c>
      <c r="U336" s="19">
        <v>0.24183354223966272</v>
      </c>
      <c r="V336" s="19">
        <v>0.14358079647896566</v>
      </c>
      <c r="W336" s="19">
        <v>0.13292007198607678</v>
      </c>
      <c r="X336" s="19">
        <v>0.1345831218572224</v>
      </c>
      <c r="Y336" s="19">
        <v>0.16082112701704171</v>
      </c>
      <c r="Z336" s="19">
        <v>0.18231512066254274</v>
      </c>
      <c r="AA336" s="19">
        <v>0.18153269712639319</v>
      </c>
      <c r="AB336" s="19">
        <v>0.33295827517034038</v>
      </c>
      <c r="AC336" s="19">
        <v>2.112994504222951</v>
      </c>
      <c r="AD336" s="19">
        <v>0.38415652459085919</v>
      </c>
      <c r="AE336" s="19">
        <v>0.38074372253026295</v>
      </c>
      <c r="AF336" s="19">
        <v>0.33497075666585513</v>
      </c>
      <c r="AG336" s="19">
        <v>0.24516502515200395</v>
      </c>
      <c r="AH336" s="19">
        <v>0.22833288131993495</v>
      </c>
      <c r="AI336" s="19">
        <v>0.32181156230878877</v>
      </c>
      <c r="AJ336" s="19">
        <v>0.39490585641378245</v>
      </c>
      <c r="AK336" s="19">
        <v>0.27838840191733721</v>
      </c>
      <c r="AL336" s="19">
        <v>0</v>
      </c>
      <c r="AM336" s="19">
        <v>0</v>
      </c>
      <c r="AN336" s="19">
        <v>0</v>
      </c>
      <c r="AO336" s="19">
        <v>0</v>
      </c>
      <c r="AP336" s="19">
        <v>2.5684747308988247</v>
      </c>
      <c r="AQ336" s="19">
        <v>7.7152353454243796</v>
      </c>
    </row>
    <row r="337" spans="3:43" hidden="1" outlineLevel="1" x14ac:dyDescent="0.15">
      <c r="C337" s="15" t="s">
        <v>156</v>
      </c>
      <c r="D337" s="19">
        <v>0</v>
      </c>
      <c r="E337" s="19">
        <v>0</v>
      </c>
      <c r="F337" s="19">
        <v>0</v>
      </c>
      <c r="G337" s="19">
        <v>0</v>
      </c>
      <c r="H337" s="19">
        <v>0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19">
        <v>0</v>
      </c>
      <c r="O337" s="19">
        <v>0</v>
      </c>
      <c r="P337" s="19">
        <v>0</v>
      </c>
      <c r="Q337" s="19">
        <v>0</v>
      </c>
      <c r="R337" s="19">
        <v>0</v>
      </c>
      <c r="S337" s="19">
        <v>0</v>
      </c>
      <c r="T337" s="19">
        <v>0</v>
      </c>
      <c r="U337" s="19">
        <v>0</v>
      </c>
      <c r="V337" s="19">
        <v>0</v>
      </c>
      <c r="W337" s="19">
        <v>0</v>
      </c>
      <c r="X337" s="19">
        <v>0</v>
      </c>
      <c r="Y337" s="19">
        <v>0</v>
      </c>
      <c r="Z337" s="19">
        <v>0</v>
      </c>
      <c r="AA337" s="19">
        <v>0</v>
      </c>
      <c r="AB337" s="19">
        <v>0</v>
      </c>
      <c r="AC337" s="19">
        <v>0</v>
      </c>
      <c r="AD337" s="19">
        <v>0</v>
      </c>
      <c r="AE337" s="19">
        <v>0</v>
      </c>
      <c r="AF337" s="19">
        <v>0</v>
      </c>
      <c r="AG337" s="19">
        <v>0</v>
      </c>
      <c r="AH337" s="19">
        <v>0</v>
      </c>
      <c r="AI337" s="19">
        <v>0</v>
      </c>
      <c r="AJ337" s="19">
        <v>0</v>
      </c>
      <c r="AK337" s="19">
        <v>0</v>
      </c>
      <c r="AL337" s="19">
        <v>0.54779147946221551</v>
      </c>
      <c r="AM337" s="19">
        <v>0.7189508942213334</v>
      </c>
      <c r="AN337" s="19">
        <v>0.86274107306560022</v>
      </c>
      <c r="AO337" s="19">
        <v>0.87569332318380355</v>
      </c>
      <c r="AP337" s="19">
        <v>3.0051767699329526</v>
      </c>
      <c r="AQ337" s="19">
        <v>3.0051767699329526</v>
      </c>
    </row>
    <row r="338" spans="3:43" hidden="1" outlineLevel="1" x14ac:dyDescent="0.15">
      <c r="C338" s="15" t="s">
        <v>152</v>
      </c>
      <c r="D338" s="19">
        <v>0</v>
      </c>
      <c r="E338" s="19">
        <v>0</v>
      </c>
      <c r="F338" s="19">
        <v>0</v>
      </c>
      <c r="G338" s="19">
        <v>0</v>
      </c>
      <c r="H338" s="19">
        <v>0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19">
        <v>0</v>
      </c>
      <c r="O338" s="19">
        <v>0</v>
      </c>
      <c r="P338" s="19">
        <v>0</v>
      </c>
      <c r="Q338" s="19">
        <v>0</v>
      </c>
      <c r="R338" s="19">
        <v>0</v>
      </c>
      <c r="S338" s="19">
        <v>0</v>
      </c>
      <c r="T338" s="19">
        <v>0</v>
      </c>
      <c r="U338" s="19">
        <v>0</v>
      </c>
      <c r="V338" s="19">
        <v>0</v>
      </c>
      <c r="W338" s="19">
        <v>0</v>
      </c>
      <c r="X338" s="19">
        <v>0</v>
      </c>
      <c r="Y338" s="19">
        <v>0</v>
      </c>
      <c r="Z338" s="19">
        <v>0</v>
      </c>
      <c r="AA338" s="19">
        <v>0</v>
      </c>
      <c r="AB338" s="19">
        <v>0</v>
      </c>
      <c r="AC338" s="19">
        <v>0</v>
      </c>
      <c r="AD338" s="19">
        <v>0</v>
      </c>
      <c r="AE338" s="19">
        <v>0</v>
      </c>
      <c r="AF338" s="19">
        <v>0</v>
      </c>
      <c r="AG338" s="19">
        <v>0</v>
      </c>
      <c r="AH338" s="19">
        <v>0</v>
      </c>
      <c r="AI338" s="19">
        <v>0</v>
      </c>
      <c r="AJ338" s="19">
        <v>0</v>
      </c>
      <c r="AK338" s="19">
        <v>0</v>
      </c>
      <c r="AL338" s="19">
        <v>0.65828687878922543</v>
      </c>
      <c r="AM338" s="19">
        <v>0.86664690980855852</v>
      </c>
      <c r="AN338" s="19">
        <v>1.0399762917702704</v>
      </c>
      <c r="AO338" s="19">
        <v>1.0570359833880041</v>
      </c>
      <c r="AP338" s="19">
        <v>3.6219460637560585</v>
      </c>
      <c r="AQ338" s="19">
        <v>3.6219460637560585</v>
      </c>
    </row>
    <row r="339" spans="3:43" hidden="1" outlineLevel="1" x14ac:dyDescent="0.15">
      <c r="C339" s="15" t="s">
        <v>134</v>
      </c>
      <c r="D339" s="19">
        <v>0</v>
      </c>
      <c r="E339" s="19"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9">
        <v>0</v>
      </c>
      <c r="Q339" s="19">
        <v>0</v>
      </c>
      <c r="R339" s="19">
        <v>0</v>
      </c>
      <c r="S339" s="19">
        <v>0</v>
      </c>
      <c r="T339" s="19">
        <v>0</v>
      </c>
      <c r="U339" s="19">
        <v>0</v>
      </c>
      <c r="V339" s="19">
        <v>0</v>
      </c>
      <c r="W339" s="19">
        <v>0</v>
      </c>
      <c r="X339" s="19">
        <v>0</v>
      </c>
      <c r="Y339" s="19">
        <v>0</v>
      </c>
      <c r="Z339" s="19">
        <v>0</v>
      </c>
      <c r="AA339" s="19">
        <v>0</v>
      </c>
      <c r="AB339" s="19">
        <v>0</v>
      </c>
      <c r="AC339" s="19">
        <v>0</v>
      </c>
      <c r="AD339" s="19">
        <v>0</v>
      </c>
      <c r="AE339" s="19">
        <v>0</v>
      </c>
      <c r="AF339" s="19">
        <v>0</v>
      </c>
      <c r="AG339" s="19">
        <v>0</v>
      </c>
      <c r="AH339" s="19">
        <v>0</v>
      </c>
      <c r="AI339" s="19">
        <v>0</v>
      </c>
      <c r="AJ339" s="19">
        <v>0</v>
      </c>
      <c r="AK339" s="19">
        <v>0</v>
      </c>
      <c r="AL339" s="19">
        <v>0.91371148562514337</v>
      </c>
      <c r="AM339" s="19">
        <v>1.1658808592152288</v>
      </c>
      <c r="AN339" s="19">
        <v>1.3990570310582748</v>
      </c>
      <c r="AO339" s="19">
        <v>1.4091801072436181</v>
      </c>
      <c r="AP339" s="19">
        <v>4.8878294831422657</v>
      </c>
      <c r="AQ339" s="19">
        <v>4.8878294831422657</v>
      </c>
    </row>
    <row r="340" spans="3:43" hidden="1" outlineLevel="1" x14ac:dyDescent="0.15">
      <c r="C340" s="15" t="s">
        <v>133</v>
      </c>
      <c r="D340" s="19">
        <v>0</v>
      </c>
      <c r="E340" s="19">
        <v>0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19">
        <v>0</v>
      </c>
      <c r="R340" s="19">
        <v>0</v>
      </c>
      <c r="S340" s="19">
        <v>0</v>
      </c>
      <c r="T340" s="19">
        <v>0</v>
      </c>
      <c r="U340" s="19">
        <v>0</v>
      </c>
      <c r="V340" s="19">
        <v>0</v>
      </c>
      <c r="W340" s="19">
        <v>0</v>
      </c>
      <c r="X340" s="19">
        <v>0</v>
      </c>
      <c r="Y340" s="19">
        <v>0</v>
      </c>
      <c r="Z340" s="19">
        <v>0</v>
      </c>
      <c r="AA340" s="19">
        <v>0</v>
      </c>
      <c r="AB340" s="19">
        <v>0</v>
      </c>
      <c r="AC340" s="19">
        <v>0</v>
      </c>
      <c r="AD340" s="19">
        <v>0</v>
      </c>
      <c r="AE340" s="19">
        <v>0</v>
      </c>
      <c r="AF340" s="19">
        <v>0</v>
      </c>
      <c r="AG340" s="19">
        <v>0</v>
      </c>
      <c r="AH340" s="19">
        <v>0</v>
      </c>
      <c r="AI340" s="19">
        <v>0</v>
      </c>
      <c r="AJ340" s="19">
        <v>0</v>
      </c>
      <c r="AK340" s="19">
        <v>0</v>
      </c>
      <c r="AL340" s="19">
        <v>1.6401158016718684</v>
      </c>
      <c r="AM340" s="19">
        <v>2.0501447520898353</v>
      </c>
      <c r="AN340" s="19">
        <v>2.4601737025078028</v>
      </c>
      <c r="AO340" s="19">
        <v>2.4601737025078023</v>
      </c>
      <c r="AP340" s="19">
        <v>8.6106079587773081</v>
      </c>
      <c r="AQ340" s="19">
        <v>8.6106079587773081</v>
      </c>
    </row>
    <row r="341" spans="3:43" hidden="1" outlineLevel="1" x14ac:dyDescent="0.15">
      <c r="C341" s="15" t="s">
        <v>140</v>
      </c>
      <c r="D341" s="19">
        <v>1.6732611452455979</v>
      </c>
      <c r="E341" s="19">
        <v>1.9984239805577757</v>
      </c>
      <c r="F341" s="19">
        <v>2.2876235446378117</v>
      </c>
      <c r="G341" s="19">
        <v>2.0747244034910151</v>
      </c>
      <c r="H341" s="19">
        <v>2.1716523590841974</v>
      </c>
      <c r="I341" s="19">
        <v>2.4866116349176459</v>
      </c>
      <c r="J341" s="19">
        <v>2.3007100173031074</v>
      </c>
      <c r="K341" s="19">
        <v>2.4935953353652582</v>
      </c>
      <c r="L341" s="19">
        <v>2.9332532108238039</v>
      </c>
      <c r="M341" s="19">
        <v>2.8885171268544418</v>
      </c>
      <c r="N341" s="19">
        <v>3.225397916857399</v>
      </c>
      <c r="O341" s="19">
        <v>3.7698718569635417</v>
      </c>
      <c r="P341" s="19">
        <v>30.303642532101595</v>
      </c>
      <c r="Q341" s="19">
        <v>0</v>
      </c>
      <c r="R341" s="19">
        <v>0</v>
      </c>
      <c r="S341" s="19">
        <v>0</v>
      </c>
      <c r="T341" s="19">
        <v>0</v>
      </c>
      <c r="U341" s="19">
        <v>0</v>
      </c>
      <c r="V341" s="19">
        <v>0</v>
      </c>
      <c r="W341" s="19">
        <v>0</v>
      </c>
      <c r="X341" s="19">
        <v>0</v>
      </c>
      <c r="Y341" s="19">
        <v>0</v>
      </c>
      <c r="Z341" s="19">
        <v>0</v>
      </c>
      <c r="AA341" s="19">
        <v>0</v>
      </c>
      <c r="AB341" s="19">
        <v>0</v>
      </c>
      <c r="AC341" s="19">
        <v>0</v>
      </c>
      <c r="AD341" s="19">
        <v>1.8980914266305868</v>
      </c>
      <c r="AE341" s="19">
        <v>2.1278531339324664</v>
      </c>
      <c r="AF341" s="19">
        <v>2.5496637071142736</v>
      </c>
      <c r="AG341" s="19">
        <v>2.0333875745052463</v>
      </c>
      <c r="AH341" s="19">
        <v>2.3673033523497833</v>
      </c>
      <c r="AI341" s="19">
        <v>3.2463627361530905</v>
      </c>
      <c r="AJ341" s="19">
        <v>2.5142267789667092</v>
      </c>
      <c r="AK341" s="19">
        <v>2.6324852654827562</v>
      </c>
      <c r="AL341" s="19">
        <v>3.4366969166275574</v>
      </c>
      <c r="AM341" s="19">
        <v>2.9081557471598103</v>
      </c>
      <c r="AN341" s="19">
        <v>3.1379008562708952</v>
      </c>
      <c r="AO341" s="19">
        <v>4.0770695705302087</v>
      </c>
      <c r="AP341" s="19">
        <v>32.929197065723386</v>
      </c>
      <c r="AQ341" s="19">
        <v>63.232839597824992</v>
      </c>
    </row>
    <row r="342" spans="3:43" hidden="1" outlineLevel="1" x14ac:dyDescent="0.15">
      <c r="C342" s="15" t="s">
        <v>142</v>
      </c>
      <c r="D342" s="19">
        <v>0.94046004560927265</v>
      </c>
      <c r="E342" s="19">
        <v>1.1229830136466459</v>
      </c>
      <c r="F342" s="19">
        <v>1.2831458984171642</v>
      </c>
      <c r="G342" s="19">
        <v>1.1727340209195176</v>
      </c>
      <c r="H342" s="19">
        <v>1.2277348381651811</v>
      </c>
      <c r="I342" s="19">
        <v>1.4015433518122511</v>
      </c>
      <c r="J342" s="19">
        <v>1.4144718173105166</v>
      </c>
      <c r="K342" s="19">
        <v>1.5330573167085251</v>
      </c>
      <c r="L342" s="19">
        <v>1.7999690037327305</v>
      </c>
      <c r="M342" s="19">
        <v>1.8267674475885654</v>
      </c>
      <c r="N342" s="19">
        <v>2.0443846776438708</v>
      </c>
      <c r="O342" s="19">
        <v>2.3837872515884544</v>
      </c>
      <c r="P342" s="19">
        <v>18.151038683142694</v>
      </c>
      <c r="Q342" s="19">
        <v>0</v>
      </c>
      <c r="R342" s="19">
        <v>0</v>
      </c>
      <c r="S342" s="19">
        <v>0</v>
      </c>
      <c r="T342" s="19">
        <v>0</v>
      </c>
      <c r="U342" s="19">
        <v>0</v>
      </c>
      <c r="V342" s="19">
        <v>0</v>
      </c>
      <c r="W342" s="19">
        <v>0</v>
      </c>
      <c r="X342" s="19">
        <v>0</v>
      </c>
      <c r="Y342" s="19">
        <v>0</v>
      </c>
      <c r="Z342" s="19">
        <v>0</v>
      </c>
      <c r="AA342" s="19">
        <v>0</v>
      </c>
      <c r="AB342" s="19">
        <v>0</v>
      </c>
      <c r="AC342" s="19">
        <v>0</v>
      </c>
      <c r="AD342" s="19">
        <v>1.02743433711569</v>
      </c>
      <c r="AE342" s="19">
        <v>1.1518040403471768</v>
      </c>
      <c r="AF342" s="19">
        <v>1.3801295364560562</v>
      </c>
      <c r="AG342" s="19">
        <v>1.1006699600449126</v>
      </c>
      <c r="AH342" s="19">
        <v>1.2814181216185556</v>
      </c>
      <c r="AI342" s="19">
        <v>1.7572517841131789</v>
      </c>
      <c r="AJ342" s="19">
        <v>1.3609475748972597</v>
      </c>
      <c r="AK342" s="19">
        <v>1.4249607346414175</v>
      </c>
      <c r="AL342" s="19">
        <v>1.8602794200861121</v>
      </c>
      <c r="AM342" s="19">
        <v>1.5741807957145613</v>
      </c>
      <c r="AN342" s="19">
        <v>1.6985415143676881</v>
      </c>
      <c r="AO342" s="19">
        <v>2.2069122766168618</v>
      </c>
      <c r="AP342" s="19">
        <v>17.824530096019473</v>
      </c>
      <c r="AQ342" s="19">
        <v>35.975568779162167</v>
      </c>
    </row>
    <row r="343" spans="3:43" hidden="1" outlineLevel="1" x14ac:dyDescent="0.15">
      <c r="C343" s="15" t="s">
        <v>146</v>
      </c>
      <c r="D343" s="19">
        <v>0.47629203168947021</v>
      </c>
      <c r="E343" s="19">
        <v>0.56735886703125027</v>
      </c>
      <c r="F343" s="19">
        <v>0.64613431542693212</v>
      </c>
      <c r="G343" s="19">
        <v>0.59211486434646143</v>
      </c>
      <c r="H343" s="19">
        <v>0.62018624993030713</v>
      </c>
      <c r="I343" s="19">
        <v>0.70541133932585065</v>
      </c>
      <c r="J343" s="19">
        <v>0.72857388158582015</v>
      </c>
      <c r="K343" s="19">
        <v>0.78965554934253657</v>
      </c>
      <c r="L343" s="19">
        <v>0.92084822628988239</v>
      </c>
      <c r="M343" s="19">
        <v>1.0018516412810434</v>
      </c>
      <c r="N343" s="19">
        <v>1.1220477704417906</v>
      </c>
      <c r="O343" s="19">
        <v>1.2800996519261651</v>
      </c>
      <c r="P343" s="19">
        <v>9.4505743886175093</v>
      </c>
      <c r="Q343" s="19">
        <v>0</v>
      </c>
      <c r="R343" s="19">
        <v>0</v>
      </c>
      <c r="S343" s="19">
        <v>0</v>
      </c>
      <c r="T343" s="19">
        <v>0</v>
      </c>
      <c r="U343" s="19">
        <v>0</v>
      </c>
      <c r="V343" s="19">
        <v>0</v>
      </c>
      <c r="W343" s="19">
        <v>0</v>
      </c>
      <c r="X343" s="19">
        <v>0</v>
      </c>
      <c r="Y343" s="19">
        <v>0</v>
      </c>
      <c r="Z343" s="19">
        <v>0</v>
      </c>
      <c r="AA343" s="19">
        <v>0</v>
      </c>
      <c r="AB343" s="19">
        <v>0</v>
      </c>
      <c r="AC343" s="19">
        <v>0</v>
      </c>
      <c r="AD343" s="19">
        <v>0.56739410349017905</v>
      </c>
      <c r="AE343" s="19">
        <v>0.63607648417104135</v>
      </c>
      <c r="AF343" s="19">
        <v>0.76216779286949721</v>
      </c>
      <c r="AG343" s="19">
        <v>0.60783801227769707</v>
      </c>
      <c r="AH343" s="19">
        <v>0.70765503939933161</v>
      </c>
      <c r="AI343" s="19">
        <v>0.97043116492722936</v>
      </c>
      <c r="AJ343" s="19">
        <v>0.75157467612357431</v>
      </c>
      <c r="AK343" s="19">
        <v>0.7869255380449045</v>
      </c>
      <c r="AL343" s="19">
        <v>1.0273275241745579</v>
      </c>
      <c r="AM343" s="19">
        <v>0.86933137140748218</v>
      </c>
      <c r="AN343" s="19">
        <v>0.93800879041186591</v>
      </c>
      <c r="AO343" s="19">
        <v>1.2187533231444816</v>
      </c>
      <c r="AP343" s="19">
        <v>9.8434838204418433</v>
      </c>
      <c r="AQ343" s="19">
        <v>19.294058209059354</v>
      </c>
    </row>
    <row r="344" spans="3:43" hidden="1" outlineLevel="1" x14ac:dyDescent="0.15">
      <c r="C344" s="15" t="s">
        <v>148</v>
      </c>
      <c r="D344" s="19">
        <v>0.32735142425459013</v>
      </c>
      <c r="E344" s="19">
        <v>0.3896154564003399</v>
      </c>
      <c r="F344" s="19">
        <v>0.44349566068122737</v>
      </c>
      <c r="G344" s="19">
        <v>0.50575210573652596</v>
      </c>
      <c r="H344" s="19">
        <v>0.52976535226924359</v>
      </c>
      <c r="I344" s="19">
        <v>0.60230777960311721</v>
      </c>
      <c r="J344" s="19">
        <v>0.71186794612377502</v>
      </c>
      <c r="K344" s="19">
        <v>0.7715490333419236</v>
      </c>
      <c r="L344" s="19">
        <v>0.89875186180469757</v>
      </c>
      <c r="M344" s="19">
        <v>0.98593124526557485</v>
      </c>
      <c r="N344" s="19">
        <v>1.1042839820718848</v>
      </c>
      <c r="O344" s="19">
        <v>1.2554312960185239</v>
      </c>
      <c r="P344" s="19">
        <v>8.5261031435714241</v>
      </c>
      <c r="Q344" s="19">
        <v>0</v>
      </c>
      <c r="R344" s="19">
        <v>0</v>
      </c>
      <c r="S344" s="19">
        <v>0</v>
      </c>
      <c r="T344" s="19">
        <v>0</v>
      </c>
      <c r="U344" s="19">
        <v>0</v>
      </c>
      <c r="V344" s="19">
        <v>0</v>
      </c>
      <c r="W344" s="19">
        <v>0</v>
      </c>
      <c r="X344" s="19">
        <v>0</v>
      </c>
      <c r="Y344" s="19">
        <v>0</v>
      </c>
      <c r="Z344" s="19">
        <v>0</v>
      </c>
      <c r="AA344" s="19">
        <v>0</v>
      </c>
      <c r="AB344" s="19">
        <v>0</v>
      </c>
      <c r="AC344" s="19">
        <v>0</v>
      </c>
      <c r="AD344" s="19">
        <v>0.46148998321198043</v>
      </c>
      <c r="AE344" s="19">
        <v>0.51735279622395691</v>
      </c>
      <c r="AF344" s="19">
        <v>0.61990915974005112</v>
      </c>
      <c r="AG344" s="19">
        <v>0.49438503565008102</v>
      </c>
      <c r="AH344" s="19">
        <v>0.57557121274864198</v>
      </c>
      <c r="AI344" s="19">
        <v>0.78930016941637371</v>
      </c>
      <c r="AJ344" s="19">
        <v>0.61129324843754129</v>
      </c>
      <c r="AK344" s="19">
        <v>0.64004587130452517</v>
      </c>
      <c r="AL344" s="19">
        <v>0.83557682212100803</v>
      </c>
      <c r="AM344" s="19">
        <v>0.70707065429246374</v>
      </c>
      <c r="AN344" s="19">
        <v>0.76292943172497174</v>
      </c>
      <c r="AO344" s="19">
        <v>0.9912729920486868</v>
      </c>
      <c r="AP344" s="19">
        <v>8.0061973769202819</v>
      </c>
      <c r="AQ344" s="19">
        <v>16.532300520491702</v>
      </c>
    </row>
    <row r="345" spans="3:43" hidden="1" outlineLevel="1" x14ac:dyDescent="0.15">
      <c r="C345" s="7" t="s">
        <v>63</v>
      </c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</row>
    <row r="346" spans="3:43" hidden="1" outlineLevel="1" x14ac:dyDescent="0.15">
      <c r="C346" s="15" t="s">
        <v>131</v>
      </c>
      <c r="D346" s="19">
        <v>1.3667428740713574</v>
      </c>
      <c r="E346" s="19">
        <v>1.6670800433609423</v>
      </c>
      <c r="F346" s="19">
        <v>2.0174396159655799</v>
      </c>
      <c r="G346" s="19">
        <v>1.9433509146377499</v>
      </c>
      <c r="H346" s="19">
        <v>2.080875646945004</v>
      </c>
      <c r="I346" s="19">
        <v>2.6538140873023499</v>
      </c>
      <c r="J346" s="19">
        <v>2.53028102734732</v>
      </c>
      <c r="K346" s="19">
        <v>2.1265462777343229</v>
      </c>
      <c r="L346" s="19">
        <v>3.186773377541928</v>
      </c>
      <c r="M346" s="19">
        <v>2.6325060553074651</v>
      </c>
      <c r="N346" s="19">
        <v>2.5701450073785121</v>
      </c>
      <c r="O346" s="19">
        <v>2.1967235046398699</v>
      </c>
      <c r="P346" s="19">
        <v>26.9722784322324</v>
      </c>
      <c r="Q346" s="19">
        <v>1.1649022720993285</v>
      </c>
      <c r="R346" s="19">
        <v>1.5747496228244446</v>
      </c>
      <c r="S346" s="19">
        <v>2.0425570085325244</v>
      </c>
      <c r="T346" s="19">
        <v>1.5995473902702881</v>
      </c>
      <c r="U346" s="19">
        <v>1.4220275034507952</v>
      </c>
      <c r="V346" s="19">
        <v>1.4272748292129001</v>
      </c>
      <c r="W346" s="19">
        <v>1.6355273840107634</v>
      </c>
      <c r="X346" s="19">
        <v>2.7989557301250061</v>
      </c>
      <c r="Y346" s="19">
        <v>1.7362747569451384</v>
      </c>
      <c r="Z346" s="19">
        <v>1.793762352126741</v>
      </c>
      <c r="AA346" s="19">
        <v>2.1810053970623984</v>
      </c>
      <c r="AB346" s="19">
        <v>1.3970098570531082</v>
      </c>
      <c r="AC346" s="19">
        <v>20.773594103713435</v>
      </c>
      <c r="AD346" s="19">
        <v>1.8485521163133256</v>
      </c>
      <c r="AE346" s="19">
        <v>2.4222393833459575</v>
      </c>
      <c r="AF346" s="19">
        <v>1.6857327131027851</v>
      </c>
      <c r="AG346" s="19">
        <v>1.2020385380548899</v>
      </c>
      <c r="AH346" s="19">
        <v>2.3188974758111924</v>
      </c>
      <c r="AI346" s="19">
        <v>3.2929037181456899</v>
      </c>
      <c r="AJ346" s="19">
        <v>3.1102064909193636</v>
      </c>
      <c r="AK346" s="19">
        <v>2.3027949662668274</v>
      </c>
      <c r="AL346" s="19">
        <v>0</v>
      </c>
      <c r="AM346" s="19">
        <v>0</v>
      </c>
      <c r="AN346" s="19">
        <v>0</v>
      </c>
      <c r="AO346" s="19">
        <v>0</v>
      </c>
      <c r="AP346" s="19">
        <v>18.183365401960032</v>
      </c>
      <c r="AQ346" s="19">
        <v>65.929237937905881</v>
      </c>
    </row>
    <row r="347" spans="3:43" hidden="1" outlineLevel="1" x14ac:dyDescent="0.15">
      <c r="C347" s="15" t="s">
        <v>132</v>
      </c>
      <c r="D347" s="19">
        <v>0.66632244206183477</v>
      </c>
      <c r="E347" s="19">
        <v>0.94734797542695692</v>
      </c>
      <c r="F347" s="19">
        <v>1.0630925672148082</v>
      </c>
      <c r="G347" s="19">
        <v>1.0754933494332801</v>
      </c>
      <c r="H347" s="19">
        <v>1.1635611443183969</v>
      </c>
      <c r="I347" s="19">
        <v>1.8820146802339404</v>
      </c>
      <c r="J347" s="19">
        <v>1.4514730836906766</v>
      </c>
      <c r="K347" s="19">
        <v>1.2876422262430429</v>
      </c>
      <c r="L347" s="19">
        <v>2.070223400737055</v>
      </c>
      <c r="M347" s="19">
        <v>1.6346865737624652</v>
      </c>
      <c r="N347" s="19">
        <v>1.6933248799630432</v>
      </c>
      <c r="O347" s="19">
        <v>1.3726250926585153</v>
      </c>
      <c r="P347" s="19">
        <v>16.307807415744016</v>
      </c>
      <c r="Q347" s="19">
        <v>0.53599233351823694</v>
      </c>
      <c r="R347" s="19">
        <v>0.70843907052813071</v>
      </c>
      <c r="S347" s="19">
        <v>1.0954554097777998</v>
      </c>
      <c r="T347" s="19">
        <v>0.83414225452604873</v>
      </c>
      <c r="U347" s="19">
        <v>0.85054872199793985</v>
      </c>
      <c r="V347" s="19">
        <v>1.1189438518766874</v>
      </c>
      <c r="W347" s="19">
        <v>0.97453800837630256</v>
      </c>
      <c r="X347" s="19">
        <v>1.6552283101586363</v>
      </c>
      <c r="Y347" s="19">
        <v>1.0669464944914322</v>
      </c>
      <c r="Z347" s="19">
        <v>1.0430934384418507</v>
      </c>
      <c r="AA347" s="19">
        <v>1.4557630675592403</v>
      </c>
      <c r="AB347" s="19">
        <v>1.2176350718859414</v>
      </c>
      <c r="AC347" s="19">
        <v>12.556726033138247</v>
      </c>
      <c r="AD347" s="19">
        <v>1.0859874926810713</v>
      </c>
      <c r="AE347" s="19">
        <v>1.5220803539413095</v>
      </c>
      <c r="AF347" s="19">
        <v>1.0464895077725609</v>
      </c>
      <c r="AG347" s="19">
        <v>0.6664483019903511</v>
      </c>
      <c r="AH347" s="19">
        <v>1.2576444418332511</v>
      </c>
      <c r="AI347" s="19">
        <v>1.9120241017334343</v>
      </c>
      <c r="AJ347" s="19">
        <v>1.5913033850819631</v>
      </c>
      <c r="AK347" s="19">
        <v>1.1258968594774903</v>
      </c>
      <c r="AL347" s="19">
        <v>0</v>
      </c>
      <c r="AM347" s="19">
        <v>0</v>
      </c>
      <c r="AN347" s="19">
        <v>0</v>
      </c>
      <c r="AO347" s="19">
        <v>0</v>
      </c>
      <c r="AP347" s="19">
        <v>10.207874444511431</v>
      </c>
      <c r="AQ347" s="19">
        <v>39.072407893393695</v>
      </c>
    </row>
    <row r="348" spans="3:43" hidden="1" outlineLevel="1" x14ac:dyDescent="0.15">
      <c r="C348" s="15" t="s">
        <v>150</v>
      </c>
      <c r="D348" s="19">
        <v>0.28110481350906902</v>
      </c>
      <c r="E348" s="19">
        <v>0.42047822321417</v>
      </c>
      <c r="F348" s="19">
        <v>0.46467030073884025</v>
      </c>
      <c r="G348" s="19">
        <v>0.45910753808529381</v>
      </c>
      <c r="H348" s="19">
        <v>0.49844248104694017</v>
      </c>
      <c r="I348" s="19">
        <v>0.59687096759650726</v>
      </c>
      <c r="J348" s="19">
        <v>0.55785650138340204</v>
      </c>
      <c r="K348" s="19">
        <v>0.51182834660673704</v>
      </c>
      <c r="L348" s="19">
        <v>0.71942224931835075</v>
      </c>
      <c r="M348" s="19">
        <v>0.65315833198941964</v>
      </c>
      <c r="N348" s="19">
        <v>0.58664582794304598</v>
      </c>
      <c r="O348" s="19">
        <v>0.51168023699774479</v>
      </c>
      <c r="P348" s="19">
        <v>6.2612658184295205</v>
      </c>
      <c r="Q348" s="19">
        <v>0.27028580297266935</v>
      </c>
      <c r="R348" s="19">
        <v>0.37989040842648353</v>
      </c>
      <c r="S348" s="19">
        <v>0.46490544473760581</v>
      </c>
      <c r="T348" s="19">
        <v>0.32852401477615101</v>
      </c>
      <c r="U348" s="19">
        <v>0.34048885915969024</v>
      </c>
      <c r="V348" s="19">
        <v>1.6962183207363937E-2</v>
      </c>
      <c r="W348" s="19">
        <v>0.48624470954650612</v>
      </c>
      <c r="X348" s="19">
        <v>0.53657648145618164</v>
      </c>
      <c r="Y348" s="19">
        <v>0.46338861725297126</v>
      </c>
      <c r="Z348" s="19">
        <v>0.52652051773821174</v>
      </c>
      <c r="AA348" s="19">
        <v>0.61431393596176798</v>
      </c>
      <c r="AB348" s="19">
        <v>0.31181426099872728</v>
      </c>
      <c r="AC348" s="19">
        <v>4.7399152362343298</v>
      </c>
      <c r="AD348" s="19">
        <v>0.45804182828162632</v>
      </c>
      <c r="AE348" s="19">
        <v>0.58176765951691733</v>
      </c>
      <c r="AF348" s="19">
        <v>0.44410659577289519</v>
      </c>
      <c r="AG348" s="19">
        <v>0.27590674826549777</v>
      </c>
      <c r="AH348" s="19">
        <v>0.46989141100595483</v>
      </c>
      <c r="AI348" s="19">
        <v>0.55942170927491774</v>
      </c>
      <c r="AJ348" s="19">
        <v>0.58971451842564482</v>
      </c>
      <c r="AK348" s="19">
        <v>0.46530764836548283</v>
      </c>
      <c r="AL348" s="19">
        <v>0</v>
      </c>
      <c r="AM348" s="19">
        <v>0</v>
      </c>
      <c r="AN348" s="19">
        <v>0</v>
      </c>
      <c r="AO348" s="19">
        <v>0</v>
      </c>
      <c r="AP348" s="19">
        <v>3.8441581189089371</v>
      </c>
      <c r="AQ348" s="19">
        <v>14.845339173572786</v>
      </c>
    </row>
    <row r="349" spans="3:43" hidden="1" outlineLevel="1" x14ac:dyDescent="0.15">
      <c r="C349" s="15" t="s">
        <v>154</v>
      </c>
      <c r="D349" s="19">
        <v>0.17982864361297321</v>
      </c>
      <c r="E349" s="19">
        <v>0.32691813365844224</v>
      </c>
      <c r="F349" s="19">
        <v>0.31190588617964937</v>
      </c>
      <c r="G349" s="19">
        <v>0.30625476787555195</v>
      </c>
      <c r="H349" s="19">
        <v>0.35545944478385055</v>
      </c>
      <c r="I349" s="19">
        <v>0.45301084194769131</v>
      </c>
      <c r="J349" s="19">
        <v>0.36413149088369323</v>
      </c>
      <c r="K349" s="19">
        <v>0.35354031647864093</v>
      </c>
      <c r="L349" s="19">
        <v>0.52651794880632685</v>
      </c>
      <c r="M349" s="19">
        <v>0.44259060813065515</v>
      </c>
      <c r="N349" s="19">
        <v>0.4131527287037346</v>
      </c>
      <c r="O349" s="19">
        <v>0.35328836127576629</v>
      </c>
      <c r="P349" s="19">
        <v>4.3865991723369762</v>
      </c>
      <c r="Q349" s="19">
        <v>0.12870971765251019</v>
      </c>
      <c r="R349" s="19">
        <v>0.17419157811755312</v>
      </c>
      <c r="S349" s="19">
        <v>0.32936761003412307</v>
      </c>
      <c r="T349" s="19">
        <v>0.1888725961392779</v>
      </c>
      <c r="U349" s="19">
        <v>0.30037637756571917</v>
      </c>
      <c r="V349" s="19">
        <v>9.3690280871554718E-2</v>
      </c>
      <c r="W349" s="19">
        <v>0.22914567545340922</v>
      </c>
      <c r="X349" s="19">
        <v>0.34021214522048832</v>
      </c>
      <c r="Y349" s="19">
        <v>0.30233940481935184</v>
      </c>
      <c r="Z349" s="19">
        <v>0.32278424088116581</v>
      </c>
      <c r="AA349" s="19">
        <v>0.39763036402117707</v>
      </c>
      <c r="AB349" s="19">
        <v>0.2796149639356641</v>
      </c>
      <c r="AC349" s="19">
        <v>3.0869349547119942</v>
      </c>
      <c r="AD349" s="19">
        <v>0.33652328589127484</v>
      </c>
      <c r="AE349" s="19">
        <v>0.4436974348376414</v>
      </c>
      <c r="AF349" s="19">
        <v>0.31875820756962775</v>
      </c>
      <c r="AG349" s="19">
        <v>0.18433695178576731</v>
      </c>
      <c r="AH349" s="19">
        <v>0.31538453631616914</v>
      </c>
      <c r="AI349" s="19">
        <v>0.40889184596383366</v>
      </c>
      <c r="AJ349" s="19">
        <v>0.38530659655063237</v>
      </c>
      <c r="AK349" s="19">
        <v>0.29299521954713614</v>
      </c>
      <c r="AL349" s="19">
        <v>0</v>
      </c>
      <c r="AM349" s="19">
        <v>0</v>
      </c>
      <c r="AN349" s="19">
        <v>0</v>
      </c>
      <c r="AO349" s="19">
        <v>0</v>
      </c>
      <c r="AP349" s="19">
        <v>2.6858940784620824</v>
      </c>
      <c r="AQ349" s="19">
        <v>10.159428205511055</v>
      </c>
    </row>
    <row r="350" spans="3:43" hidden="1" outlineLevel="1" x14ac:dyDescent="0.15">
      <c r="C350" s="15" t="s">
        <v>156</v>
      </c>
      <c r="D350" s="19">
        <v>0</v>
      </c>
      <c r="E350" s="19">
        <v>0</v>
      </c>
      <c r="F350" s="19">
        <v>0</v>
      </c>
      <c r="G350" s="19">
        <v>0</v>
      </c>
      <c r="H350" s="19">
        <v>0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19">
        <v>0</v>
      </c>
      <c r="O350" s="19">
        <v>0</v>
      </c>
      <c r="P350" s="19">
        <v>0</v>
      </c>
      <c r="Q350" s="19">
        <v>0</v>
      </c>
      <c r="R350" s="19">
        <v>0</v>
      </c>
      <c r="S350" s="19">
        <v>0</v>
      </c>
      <c r="T350" s="19">
        <v>0</v>
      </c>
      <c r="U350" s="19">
        <v>0</v>
      </c>
      <c r="V350" s="19">
        <v>0</v>
      </c>
      <c r="W350" s="19">
        <v>0</v>
      </c>
      <c r="X350" s="19">
        <v>0</v>
      </c>
      <c r="Y350" s="19">
        <v>0</v>
      </c>
      <c r="Z350" s="19">
        <v>0</v>
      </c>
      <c r="AA350" s="19">
        <v>0</v>
      </c>
      <c r="AB350" s="19">
        <v>0</v>
      </c>
      <c r="AC350" s="19">
        <v>0</v>
      </c>
      <c r="AD350" s="19">
        <v>0</v>
      </c>
      <c r="AE350" s="19">
        <v>0</v>
      </c>
      <c r="AF350" s="19">
        <v>0</v>
      </c>
      <c r="AG350" s="19">
        <v>0</v>
      </c>
      <c r="AH350" s="19">
        <v>0</v>
      </c>
      <c r="AI350" s="19">
        <v>0</v>
      </c>
      <c r="AJ350" s="19">
        <v>0</v>
      </c>
      <c r="AK350" s="19">
        <v>0</v>
      </c>
      <c r="AL350" s="19">
        <v>0.52297462947194062</v>
      </c>
      <c r="AM350" s="19">
        <v>0.6050425000281664</v>
      </c>
      <c r="AN350" s="19">
        <v>0.66008998599091728</v>
      </c>
      <c r="AO350" s="19">
        <v>0.7152656606327874</v>
      </c>
      <c r="AP350" s="19">
        <v>2.5033727761238116</v>
      </c>
      <c r="AQ350" s="19">
        <v>2.5033727761238116</v>
      </c>
    </row>
    <row r="351" spans="3:43" hidden="1" outlineLevel="1" x14ac:dyDescent="0.15">
      <c r="C351" s="15" t="s">
        <v>152</v>
      </c>
      <c r="D351" s="19">
        <v>0</v>
      </c>
      <c r="E351" s="19">
        <v>0</v>
      </c>
      <c r="F351" s="19">
        <v>0</v>
      </c>
      <c r="G351" s="19">
        <v>0</v>
      </c>
      <c r="H351" s="19">
        <v>0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19">
        <v>0</v>
      </c>
      <c r="O351" s="19">
        <v>0</v>
      </c>
      <c r="P351" s="19">
        <v>0</v>
      </c>
      <c r="Q351" s="19">
        <v>0</v>
      </c>
      <c r="R351" s="19">
        <v>0</v>
      </c>
      <c r="S351" s="19">
        <v>0</v>
      </c>
      <c r="T351" s="19">
        <v>0</v>
      </c>
      <c r="U351" s="19">
        <v>0</v>
      </c>
      <c r="V351" s="19">
        <v>0</v>
      </c>
      <c r="W351" s="19">
        <v>0</v>
      </c>
      <c r="X351" s="19">
        <v>0</v>
      </c>
      <c r="Y351" s="19">
        <v>0</v>
      </c>
      <c r="Z351" s="19">
        <v>0</v>
      </c>
      <c r="AA351" s="19">
        <v>0</v>
      </c>
      <c r="AB351" s="19">
        <v>0</v>
      </c>
      <c r="AC351" s="19">
        <v>0</v>
      </c>
      <c r="AD351" s="19">
        <v>0</v>
      </c>
      <c r="AE351" s="19">
        <v>0</v>
      </c>
      <c r="AF351" s="19">
        <v>0</v>
      </c>
      <c r="AG351" s="19">
        <v>0</v>
      </c>
      <c r="AH351" s="19">
        <v>0</v>
      </c>
      <c r="AI351" s="19">
        <v>0</v>
      </c>
      <c r="AJ351" s="19">
        <v>0</v>
      </c>
      <c r="AK351" s="19">
        <v>0</v>
      </c>
      <c r="AL351" s="19">
        <v>0.77274786229168135</v>
      </c>
      <c r="AM351" s="19">
        <v>0.89428014401859657</v>
      </c>
      <c r="AN351" s="19">
        <v>1.0086206009202923</v>
      </c>
      <c r="AO351" s="19">
        <v>1.0983584813844132</v>
      </c>
      <c r="AP351" s="19">
        <v>3.774007088614983</v>
      </c>
      <c r="AQ351" s="19">
        <v>3.774007088614983</v>
      </c>
    </row>
    <row r="352" spans="3:43" hidden="1" outlineLevel="1" x14ac:dyDescent="0.15">
      <c r="C352" s="15" t="s">
        <v>134</v>
      </c>
      <c r="D352" s="19">
        <v>0</v>
      </c>
      <c r="E352" s="19">
        <v>0</v>
      </c>
      <c r="F352" s="19">
        <v>0</v>
      </c>
      <c r="G352" s="19">
        <v>0</v>
      </c>
      <c r="H352" s="19">
        <v>0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19">
        <v>0</v>
      </c>
      <c r="O352" s="19">
        <v>0</v>
      </c>
      <c r="P352" s="19">
        <v>0</v>
      </c>
      <c r="Q352" s="19">
        <v>0</v>
      </c>
      <c r="R352" s="19">
        <v>0</v>
      </c>
      <c r="S352" s="19">
        <v>0</v>
      </c>
      <c r="T352" s="19">
        <v>0</v>
      </c>
      <c r="U352" s="19">
        <v>0</v>
      </c>
      <c r="V352" s="19">
        <v>0</v>
      </c>
      <c r="W352" s="19">
        <v>0</v>
      </c>
      <c r="X352" s="19">
        <v>0</v>
      </c>
      <c r="Y352" s="19">
        <v>0</v>
      </c>
      <c r="Z352" s="19">
        <v>0</v>
      </c>
      <c r="AA352" s="19">
        <v>0</v>
      </c>
      <c r="AB352" s="19">
        <v>0</v>
      </c>
      <c r="AC352" s="19">
        <v>0</v>
      </c>
      <c r="AD352" s="19">
        <v>0</v>
      </c>
      <c r="AE352" s="19">
        <v>0</v>
      </c>
      <c r="AF352" s="19">
        <v>0</v>
      </c>
      <c r="AG352" s="19">
        <v>0</v>
      </c>
      <c r="AH352" s="19">
        <v>0</v>
      </c>
      <c r="AI352" s="19">
        <v>0</v>
      </c>
      <c r="AJ352" s="19">
        <v>0</v>
      </c>
      <c r="AK352" s="19">
        <v>0</v>
      </c>
      <c r="AL352" s="19">
        <v>1.6007625737356033</v>
      </c>
      <c r="AM352" s="19">
        <v>1.854893419735878</v>
      </c>
      <c r="AN352" s="19">
        <v>1.9376173029455173</v>
      </c>
      <c r="AO352" s="19">
        <v>2.0886685955638886</v>
      </c>
      <c r="AP352" s="19">
        <v>7.4819418919808864</v>
      </c>
      <c r="AQ352" s="19">
        <v>7.4819418919808864</v>
      </c>
    </row>
    <row r="353" spans="3:43" hidden="1" outlineLevel="1" x14ac:dyDescent="0.15">
      <c r="C353" s="15" t="s">
        <v>133</v>
      </c>
      <c r="D353" s="19">
        <v>0</v>
      </c>
      <c r="E353" s="19">
        <v>0</v>
      </c>
      <c r="F353" s="19">
        <v>0</v>
      </c>
      <c r="G353" s="19">
        <v>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9">
        <v>0</v>
      </c>
      <c r="Q353" s="19">
        <v>0</v>
      </c>
      <c r="R353" s="19">
        <v>0</v>
      </c>
      <c r="S353" s="19">
        <v>0</v>
      </c>
      <c r="T353" s="19">
        <v>0</v>
      </c>
      <c r="U353" s="19">
        <v>0</v>
      </c>
      <c r="V353" s="19">
        <v>0</v>
      </c>
      <c r="W353" s="19">
        <v>0</v>
      </c>
      <c r="X353" s="19">
        <v>0</v>
      </c>
      <c r="Y353" s="19">
        <v>0</v>
      </c>
      <c r="Z353" s="19">
        <v>0</v>
      </c>
      <c r="AA353" s="19">
        <v>0</v>
      </c>
      <c r="AB353" s="19">
        <v>0</v>
      </c>
      <c r="AC353" s="19">
        <v>0</v>
      </c>
      <c r="AD353" s="19">
        <v>0</v>
      </c>
      <c r="AE353" s="19">
        <v>0</v>
      </c>
      <c r="AF353" s="19">
        <v>0</v>
      </c>
      <c r="AG353" s="19">
        <v>0</v>
      </c>
      <c r="AH353" s="19">
        <v>0</v>
      </c>
      <c r="AI353" s="19">
        <v>0</v>
      </c>
      <c r="AJ353" s="19">
        <v>0</v>
      </c>
      <c r="AK353" s="19">
        <v>0</v>
      </c>
      <c r="AL353" s="19">
        <v>3.0924729346933253</v>
      </c>
      <c r="AM353" s="19">
        <v>3.5837423552706626</v>
      </c>
      <c r="AN353" s="19">
        <v>3.7548406193267123</v>
      </c>
      <c r="AO353" s="19">
        <v>4.050351942957044</v>
      </c>
      <c r="AP353" s="19">
        <v>14.481407852247745</v>
      </c>
      <c r="AQ353" s="19">
        <v>14.481407852247745</v>
      </c>
    </row>
    <row r="354" spans="3:43" hidden="1" outlineLevel="1" x14ac:dyDescent="0.15">
      <c r="C354" s="15" t="s">
        <v>140</v>
      </c>
      <c r="D354" s="19">
        <v>1.7453352114459844</v>
      </c>
      <c r="E354" s="19">
        <v>1.664731984247251</v>
      </c>
      <c r="F354" s="19">
        <v>1.772244643246051</v>
      </c>
      <c r="G354" s="19">
        <v>1.7185188361090664</v>
      </c>
      <c r="H354" s="19">
        <v>1.8036189490199668</v>
      </c>
      <c r="I354" s="19">
        <v>2.1622844404568271</v>
      </c>
      <c r="J354" s="19">
        <v>2.025910532934498</v>
      </c>
      <c r="K354" s="19">
        <v>2.0498964938371063</v>
      </c>
      <c r="L354" s="19">
        <v>2.1991992269728464</v>
      </c>
      <c r="M354" s="19">
        <v>2.2261792840842056</v>
      </c>
      <c r="N354" s="19">
        <v>2.7122524922792972</v>
      </c>
      <c r="O354" s="19">
        <v>2.7186655084434621</v>
      </c>
      <c r="P354" s="19">
        <v>24.798837603076564</v>
      </c>
      <c r="Q354" s="19">
        <v>0</v>
      </c>
      <c r="R354" s="19">
        <v>0</v>
      </c>
      <c r="S354" s="19">
        <v>0</v>
      </c>
      <c r="T354" s="19">
        <v>0</v>
      </c>
      <c r="U354" s="19">
        <v>0</v>
      </c>
      <c r="V354" s="19">
        <v>0</v>
      </c>
      <c r="W354" s="19">
        <v>0</v>
      </c>
      <c r="X354" s="19">
        <v>0</v>
      </c>
      <c r="Y354" s="19">
        <v>0</v>
      </c>
      <c r="Z354" s="19">
        <v>0</v>
      </c>
      <c r="AA354" s="19">
        <v>0</v>
      </c>
      <c r="AB354" s="19">
        <v>0</v>
      </c>
      <c r="AC354" s="19">
        <v>0</v>
      </c>
      <c r="AD354" s="19">
        <v>1.7136605893743948</v>
      </c>
      <c r="AE354" s="19">
        <v>2.0832135841332642</v>
      </c>
      <c r="AF354" s="19">
        <v>2.5142763631752025</v>
      </c>
      <c r="AG354" s="19">
        <v>2.3872850758123492</v>
      </c>
      <c r="AH354" s="19">
        <v>2.3905320200191831</v>
      </c>
      <c r="AI354" s="19">
        <v>3.0106383439077877</v>
      </c>
      <c r="AJ354" s="19">
        <v>2.8442827074235226</v>
      </c>
      <c r="AK354" s="19">
        <v>3.1026378176574889</v>
      </c>
      <c r="AL354" s="19">
        <v>3.3519219275858934</v>
      </c>
      <c r="AM354" s="19">
        <v>3.2197502300726342</v>
      </c>
      <c r="AN354" s="19">
        <v>3.8848398304650229</v>
      </c>
      <c r="AO354" s="19">
        <v>3.9661655048635578</v>
      </c>
      <c r="AP354" s="19">
        <v>34.4692039944903</v>
      </c>
      <c r="AQ354" s="19">
        <v>59.268041597566871</v>
      </c>
    </row>
    <row r="355" spans="3:43" hidden="1" outlineLevel="1" x14ac:dyDescent="0.15">
      <c r="C355" s="15" t="s">
        <v>142</v>
      </c>
      <c r="D355" s="19">
        <v>1.0402352516438806</v>
      </c>
      <c r="E355" s="19">
        <v>0.99659436148913805</v>
      </c>
      <c r="F355" s="19">
        <v>1.0608365279372896</v>
      </c>
      <c r="G355" s="19">
        <v>1.0273175355329447</v>
      </c>
      <c r="H355" s="19">
        <v>1.0759574624082904</v>
      </c>
      <c r="I355" s="19">
        <v>1.2825529648352083</v>
      </c>
      <c r="J355" s="19">
        <v>1.2607376585701564</v>
      </c>
      <c r="K355" s="19">
        <v>1.2796650428531238</v>
      </c>
      <c r="L355" s="19">
        <v>1.373191432974334</v>
      </c>
      <c r="M355" s="19">
        <v>1.4514184561889492</v>
      </c>
      <c r="N355" s="19">
        <v>1.7730414582442671</v>
      </c>
      <c r="O355" s="19">
        <v>1.7765136484245792</v>
      </c>
      <c r="P355" s="19">
        <v>15.398061801102161</v>
      </c>
      <c r="Q355" s="19">
        <v>0</v>
      </c>
      <c r="R355" s="19">
        <v>0</v>
      </c>
      <c r="S355" s="19">
        <v>0</v>
      </c>
      <c r="T355" s="19">
        <v>0</v>
      </c>
      <c r="U355" s="19">
        <v>0</v>
      </c>
      <c r="V355" s="19">
        <v>0</v>
      </c>
      <c r="W355" s="19">
        <v>0</v>
      </c>
      <c r="X355" s="19">
        <v>0</v>
      </c>
      <c r="Y355" s="19">
        <v>0</v>
      </c>
      <c r="Z355" s="19">
        <v>0</v>
      </c>
      <c r="AA355" s="19">
        <v>0</v>
      </c>
      <c r="AB355" s="19">
        <v>0</v>
      </c>
      <c r="AC355" s="19">
        <v>0</v>
      </c>
      <c r="AD355" s="19">
        <v>1.0008733549442679</v>
      </c>
      <c r="AE355" s="19">
        <v>1.236837775902758</v>
      </c>
      <c r="AF355" s="19">
        <v>1.4832455228548245</v>
      </c>
      <c r="AG355" s="19">
        <v>1.4015472840471228</v>
      </c>
      <c r="AH355" s="19">
        <v>1.4121167982602094</v>
      </c>
      <c r="AI355" s="19">
        <v>1.775139178656461</v>
      </c>
      <c r="AJ355" s="19">
        <v>1.6852682800657777</v>
      </c>
      <c r="AK355" s="19">
        <v>1.8398474425707994</v>
      </c>
      <c r="AL355" s="19">
        <v>1.9860359228849391</v>
      </c>
      <c r="AM355" s="19">
        <v>1.9036797371536336</v>
      </c>
      <c r="AN355" s="19">
        <v>2.2940988218730931</v>
      </c>
      <c r="AO355" s="19">
        <v>2.3422155731080743</v>
      </c>
      <c r="AP355" s="19">
        <v>20.360905692321957</v>
      </c>
      <c r="AQ355" s="19">
        <v>35.758967493424123</v>
      </c>
    </row>
    <row r="356" spans="3:43" hidden="1" outlineLevel="1" x14ac:dyDescent="0.15">
      <c r="C356" s="15" t="s">
        <v>146</v>
      </c>
      <c r="D356" s="19">
        <v>0.44718697208064245</v>
      </c>
      <c r="E356" s="19">
        <v>0.38961323836726164</v>
      </c>
      <c r="F356" s="19">
        <v>0.41549961210878333</v>
      </c>
      <c r="G356" s="19">
        <v>0.39741846267948899</v>
      </c>
      <c r="H356" s="19">
        <v>0.42293050571746793</v>
      </c>
      <c r="I356" s="19">
        <v>0.47525479660005754</v>
      </c>
      <c r="J356" s="19">
        <v>0.53712897635426105</v>
      </c>
      <c r="K356" s="19">
        <v>0.56088390830549328</v>
      </c>
      <c r="L356" s="19">
        <v>0.59122535084350614</v>
      </c>
      <c r="M356" s="19">
        <v>0.6971374327185359</v>
      </c>
      <c r="N356" s="19">
        <v>0.83224730743568287</v>
      </c>
      <c r="O356" s="19">
        <v>0.83682803326722932</v>
      </c>
      <c r="P356" s="19">
        <v>6.6033545964784111</v>
      </c>
      <c r="Q356" s="19">
        <v>0</v>
      </c>
      <c r="R356" s="19">
        <v>0</v>
      </c>
      <c r="S356" s="19">
        <v>0</v>
      </c>
      <c r="T356" s="19">
        <v>0</v>
      </c>
      <c r="U356" s="19">
        <v>0</v>
      </c>
      <c r="V356" s="19">
        <v>0</v>
      </c>
      <c r="W356" s="19">
        <v>0</v>
      </c>
      <c r="X356" s="19">
        <v>0</v>
      </c>
      <c r="Y356" s="19">
        <v>0</v>
      </c>
      <c r="Z356" s="19">
        <v>0</v>
      </c>
      <c r="AA356" s="19">
        <v>0</v>
      </c>
      <c r="AB356" s="19">
        <v>0</v>
      </c>
      <c r="AC356" s="19">
        <v>0</v>
      </c>
      <c r="AD356" s="19">
        <v>0.45169037104785531</v>
      </c>
      <c r="AE356" s="19">
        <v>0.59343580661687345</v>
      </c>
      <c r="AF356" s="19">
        <v>0.68470243895609839</v>
      </c>
      <c r="AG356" s="19">
        <v>0.64293177703590898</v>
      </c>
      <c r="AH356" s="19">
        <v>0.6535655177539853</v>
      </c>
      <c r="AI356" s="19">
        <v>0.80090614379935798</v>
      </c>
      <c r="AJ356" s="19">
        <v>0.84013746203074158</v>
      </c>
      <c r="AK356" s="19">
        <v>0.9248636630288416</v>
      </c>
      <c r="AL356" s="19">
        <v>0.98552057968111961</v>
      </c>
      <c r="AM356" s="19">
        <v>0.95452369525747038</v>
      </c>
      <c r="AN356" s="19">
        <v>1.1181539387808332</v>
      </c>
      <c r="AO356" s="19">
        <v>1.1423847586178011</v>
      </c>
      <c r="AP356" s="19">
        <v>9.7928161526068873</v>
      </c>
      <c r="AQ356" s="19">
        <v>16.396170749085297</v>
      </c>
    </row>
    <row r="357" spans="3:43" hidden="1" outlineLevel="1" x14ac:dyDescent="0.15">
      <c r="C357" s="15" t="s">
        <v>148</v>
      </c>
      <c r="D357" s="19">
        <v>0.32199866544966238</v>
      </c>
      <c r="E357" s="19">
        <v>0.28457573853596485</v>
      </c>
      <c r="F357" s="19">
        <v>0.3034652846891906</v>
      </c>
      <c r="G357" s="19">
        <v>0.29030591673125061</v>
      </c>
      <c r="H357" s="19">
        <v>0.32882091691716714</v>
      </c>
      <c r="I357" s="19">
        <v>0.37026808797133648</v>
      </c>
      <c r="J357" s="19">
        <v>0.45235198350223804</v>
      </c>
      <c r="K357" s="19">
        <v>0.47314346765892973</v>
      </c>
      <c r="L357" s="19">
        <v>0.50019373499422415</v>
      </c>
      <c r="M357" s="19">
        <v>0.62401337815845848</v>
      </c>
      <c r="N357" s="19">
        <v>0.75241738286131421</v>
      </c>
      <c r="O357" s="19">
        <v>0.75539485465181933</v>
      </c>
      <c r="P357" s="19">
        <v>5.4569494121215563</v>
      </c>
      <c r="Q357" s="19">
        <v>0</v>
      </c>
      <c r="R357" s="19">
        <v>0</v>
      </c>
      <c r="S357" s="19">
        <v>0</v>
      </c>
      <c r="T357" s="19">
        <v>0</v>
      </c>
      <c r="U357" s="19">
        <v>0</v>
      </c>
      <c r="V357" s="19">
        <v>0</v>
      </c>
      <c r="W357" s="19">
        <v>0</v>
      </c>
      <c r="X357" s="19">
        <v>0</v>
      </c>
      <c r="Y357" s="19">
        <v>0</v>
      </c>
      <c r="Z357" s="19">
        <v>0</v>
      </c>
      <c r="AA357" s="19">
        <v>0</v>
      </c>
      <c r="AB357" s="19">
        <v>0</v>
      </c>
      <c r="AC357" s="19">
        <v>0</v>
      </c>
      <c r="AD357" s="19">
        <v>0.35192833066117868</v>
      </c>
      <c r="AE357" s="19">
        <v>0.46101820907842173</v>
      </c>
      <c r="AF357" s="19">
        <v>0.53300511681882878</v>
      </c>
      <c r="AG357" s="19">
        <v>0.50055738868316269</v>
      </c>
      <c r="AH357" s="19">
        <v>0.50871970275028255</v>
      </c>
      <c r="AI357" s="19">
        <v>0.62434478625229084</v>
      </c>
      <c r="AJ357" s="19">
        <v>0.6442607542397546</v>
      </c>
      <c r="AK357" s="19">
        <v>0.70960870244239127</v>
      </c>
      <c r="AL357" s="19">
        <v>0.75714137272869819</v>
      </c>
      <c r="AM357" s="19">
        <v>0.73258887872359713</v>
      </c>
      <c r="AN357" s="19">
        <v>0.86073427312541018</v>
      </c>
      <c r="AO357" s="19">
        <v>0.87950150381525427</v>
      </c>
      <c r="AP357" s="19">
        <v>7.5634090193192716</v>
      </c>
      <c r="AQ357" s="19">
        <v>13.020358431440824</v>
      </c>
    </row>
    <row r="358" spans="3:43" hidden="1" outlineLevel="1" x14ac:dyDescent="0.15">
      <c r="C358" s="7" t="s">
        <v>109</v>
      </c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</row>
    <row r="359" spans="3:43" hidden="1" outlineLevel="1" x14ac:dyDescent="0.15">
      <c r="C359" s="15" t="s">
        <v>131</v>
      </c>
      <c r="D359" s="19">
        <v>3.8129395922618096E-5</v>
      </c>
      <c r="E359" s="19">
        <v>1.7254644474639592E-4</v>
      </c>
      <c r="F359" s="19">
        <v>1.3328872897638616E-4</v>
      </c>
      <c r="G359" s="19">
        <v>7.6882227537393156E-5</v>
      </c>
      <c r="H359" s="19">
        <v>3.8248973285207554E-4</v>
      </c>
      <c r="I359" s="19">
        <v>1.1597823538171093E-4</v>
      </c>
      <c r="J359" s="19">
        <v>9.7826103440745452E-5</v>
      </c>
      <c r="K359" s="19">
        <v>1.7242566027575673E-4</v>
      </c>
      <c r="L359" s="19">
        <v>3.8403959356106042E-5</v>
      </c>
      <c r="M359" s="19">
        <v>1.555045959248778E-4</v>
      </c>
      <c r="N359" s="19">
        <v>2.9079886052542389E-3</v>
      </c>
      <c r="O359" s="19">
        <v>3.5587113450217781E-3</v>
      </c>
      <c r="P359" s="19">
        <v>7.8501750346900833E-3</v>
      </c>
      <c r="Q359" s="19">
        <v>4.5451645086828625E-4</v>
      </c>
      <c r="R359" s="19">
        <v>1.9256489111517278E-4</v>
      </c>
      <c r="S359" s="19">
        <v>6.5241212882562671E-4</v>
      </c>
      <c r="T359" s="19">
        <v>3.4580666767343476E-4</v>
      </c>
      <c r="U359" s="19">
        <v>2.6782709965613989E-4</v>
      </c>
      <c r="V359" s="19">
        <v>6.7767813760986927E-4</v>
      </c>
      <c r="W359" s="19">
        <v>3.1839107841573079E-4</v>
      </c>
      <c r="X359" s="19">
        <v>3.9410274381024762E-4</v>
      </c>
      <c r="Y359" s="19">
        <v>6.4814485373419772E-4</v>
      </c>
      <c r="Z359" s="19">
        <v>9.2688392553851612E-5</v>
      </c>
      <c r="AA359" s="19">
        <v>0</v>
      </c>
      <c r="AB359" s="19">
        <v>7.5724357038768094E-5</v>
      </c>
      <c r="AC359" s="19">
        <v>4.1198568013013264E-3</v>
      </c>
      <c r="AD359" s="19">
        <v>2.0567715917044912E-3</v>
      </c>
      <c r="AE359" s="19">
        <v>3.3777923570106933E-3</v>
      </c>
      <c r="AF359" s="19">
        <v>3.6164436926697475E-3</v>
      </c>
      <c r="AG359" s="19">
        <v>4.4692874985187252E-3</v>
      </c>
      <c r="AH359" s="19">
        <v>4.2073135079408455E-3</v>
      </c>
      <c r="AI359" s="19">
        <v>1.2582024357921521E-3</v>
      </c>
      <c r="AJ359" s="19">
        <v>1.593379990330723E-3</v>
      </c>
      <c r="AK359" s="19">
        <v>1.4384020595137497E-3</v>
      </c>
      <c r="AL359" s="19">
        <v>0</v>
      </c>
      <c r="AM359" s="19">
        <v>0</v>
      </c>
      <c r="AN359" s="19">
        <v>0</v>
      </c>
      <c r="AO359" s="19">
        <v>0</v>
      </c>
      <c r="AP359" s="19">
        <v>2.2017593133481127E-2</v>
      </c>
      <c r="AQ359" s="19">
        <v>3.3987624969472531E-2</v>
      </c>
    </row>
    <row r="360" spans="3:43" hidden="1" outlineLevel="1" x14ac:dyDescent="0.15">
      <c r="C360" s="15" t="s">
        <v>132</v>
      </c>
      <c r="D360" s="19">
        <v>6.9551261397426123E-5</v>
      </c>
      <c r="E360" s="19">
        <v>3.2061580072449111E-4</v>
      </c>
      <c r="F360" s="19">
        <v>2.5028428103027103E-4</v>
      </c>
      <c r="G360" s="19">
        <v>1.3855242796130573E-4</v>
      </c>
      <c r="H360" s="19">
        <v>7.0711305111613128E-4</v>
      </c>
      <c r="I360" s="19">
        <v>2.0860218330346183E-4</v>
      </c>
      <c r="J360" s="19">
        <v>1.8238146795342559E-4</v>
      </c>
      <c r="K360" s="19">
        <v>3.1849309322370327E-4</v>
      </c>
      <c r="L360" s="19">
        <v>6.8929712783002411E-5</v>
      </c>
      <c r="M360" s="19">
        <v>2.8072196738704341E-4</v>
      </c>
      <c r="N360" s="19">
        <v>2.8398765170362791E-3</v>
      </c>
      <c r="O360" s="19">
        <v>4.4253434302092874E-3</v>
      </c>
      <c r="P360" s="19">
        <v>9.8104651941258274E-3</v>
      </c>
      <c r="Q360" s="19">
        <v>8.7154396754012529E-4</v>
      </c>
      <c r="R360" s="19">
        <v>3.7115751625258902E-4</v>
      </c>
      <c r="S360" s="19">
        <v>1.2385791849114896E-3</v>
      </c>
      <c r="T360" s="19">
        <v>6.5503979440803214E-4</v>
      </c>
      <c r="U360" s="19">
        <v>4.3636812919091694E-4</v>
      </c>
      <c r="V360" s="19">
        <v>1.2713679852363413E-3</v>
      </c>
      <c r="W360" s="19">
        <v>5.9086897878839867E-4</v>
      </c>
      <c r="X360" s="19">
        <v>7.2644603200365673E-4</v>
      </c>
      <c r="Y360" s="19">
        <v>1.1939087725796249E-3</v>
      </c>
      <c r="Z360" s="19">
        <v>1.7518253488217641E-4</v>
      </c>
      <c r="AA360" s="19">
        <v>0</v>
      </c>
      <c r="AB360" s="19">
        <v>2.0385891303736158E-4</v>
      </c>
      <c r="AC360" s="19">
        <v>7.7343218088307122E-3</v>
      </c>
      <c r="AD360" s="19">
        <v>2.2495852504330178E-3</v>
      </c>
      <c r="AE360" s="19">
        <v>3.9790749650035935E-3</v>
      </c>
      <c r="AF360" s="19">
        <v>3.65044490835973E-3</v>
      </c>
      <c r="AG360" s="19">
        <v>4.4812761019999182E-3</v>
      </c>
      <c r="AH360" s="19">
        <v>4.4692174171128835E-3</v>
      </c>
      <c r="AI360" s="19">
        <v>1.6086909390805662E-3</v>
      </c>
      <c r="AJ360" s="19">
        <v>1.8598480154817852E-3</v>
      </c>
      <c r="AK360" s="19">
        <v>1.5887322118708126E-3</v>
      </c>
      <c r="AL360" s="19">
        <v>0</v>
      </c>
      <c r="AM360" s="19">
        <v>0</v>
      </c>
      <c r="AN360" s="19">
        <v>0</v>
      </c>
      <c r="AO360" s="19">
        <v>0</v>
      </c>
      <c r="AP360" s="19">
        <v>2.388686980934231E-2</v>
      </c>
      <c r="AQ360" s="19">
        <v>4.143165681229885E-2</v>
      </c>
    </row>
    <row r="361" spans="3:43" hidden="1" outlineLevel="1" x14ac:dyDescent="0.15">
      <c r="C361" s="15" t="s">
        <v>150</v>
      </c>
      <c r="D361" s="19">
        <v>3.8129395922618096E-5</v>
      </c>
      <c r="E361" s="19">
        <v>1.7254644474639592E-4</v>
      </c>
      <c r="F361" s="19">
        <v>1.3328872897638616E-4</v>
      </c>
      <c r="G361" s="19">
        <v>7.6882227537393156E-5</v>
      </c>
      <c r="H361" s="19">
        <v>1.7559755917299834E-4</v>
      </c>
      <c r="I361" s="19">
        <v>5.3244553516149115E-5</v>
      </c>
      <c r="J361" s="19">
        <v>4.4911074761433146E-5</v>
      </c>
      <c r="K361" s="19">
        <v>7.9159053126597419E-5</v>
      </c>
      <c r="L361" s="19">
        <v>1.7630908613485048E-5</v>
      </c>
      <c r="M361" s="19">
        <v>7.1390746310966632E-5</v>
      </c>
      <c r="N361" s="19">
        <v>1.3350311324121734E-3</v>
      </c>
      <c r="O361" s="19">
        <v>1.6337720265781803E-3</v>
      </c>
      <c r="P361" s="19">
        <v>3.8315838516747771E-3</v>
      </c>
      <c r="Q361" s="19">
        <v>4.5451645086828625E-4</v>
      </c>
      <c r="R361" s="19">
        <v>1.9256489111517275E-4</v>
      </c>
      <c r="S361" s="19">
        <v>6.5241212882562671E-4</v>
      </c>
      <c r="T361" s="19">
        <v>3.458066676734347E-4</v>
      </c>
      <c r="U361" s="19">
        <v>2.6782709965613989E-4</v>
      </c>
      <c r="V361" s="19">
        <v>6.7767813760986916E-4</v>
      </c>
      <c r="W361" s="19">
        <v>3.1839107841573106E-4</v>
      </c>
      <c r="X361" s="19">
        <v>3.9410274381024784E-4</v>
      </c>
      <c r="Y361" s="19">
        <v>6.4814485373419772E-4</v>
      </c>
      <c r="Z361" s="19">
        <v>9.268839255385153E-5</v>
      </c>
      <c r="AA361" s="19">
        <v>0</v>
      </c>
      <c r="AB361" s="19">
        <v>7.5724357038768026E-5</v>
      </c>
      <c r="AC361" s="19">
        <v>4.1198568013013255E-3</v>
      </c>
      <c r="AD361" s="19">
        <v>2.0567715917044912E-3</v>
      </c>
      <c r="AE361" s="19">
        <v>3.3777923570106933E-3</v>
      </c>
      <c r="AF361" s="19">
        <v>3.6164436926697479E-3</v>
      </c>
      <c r="AG361" s="19">
        <v>4.469287498518726E-3</v>
      </c>
      <c r="AH361" s="19">
        <v>4.2073135079408455E-3</v>
      </c>
      <c r="AI361" s="19">
        <v>1.258202435792151E-3</v>
      </c>
      <c r="AJ361" s="19">
        <v>1.5933799903307256E-3</v>
      </c>
      <c r="AK361" s="19">
        <v>1.438402059513748E-3</v>
      </c>
      <c r="AL361" s="19">
        <v>0</v>
      </c>
      <c r="AM361" s="19">
        <v>0</v>
      </c>
      <c r="AN361" s="19">
        <v>0</v>
      </c>
      <c r="AO361" s="19">
        <v>0</v>
      </c>
      <c r="AP361" s="19">
        <v>2.2017593133481131E-2</v>
      </c>
      <c r="AQ361" s="19">
        <v>2.9969033786457232E-2</v>
      </c>
    </row>
    <row r="362" spans="3:43" hidden="1" outlineLevel="1" x14ac:dyDescent="0.15">
      <c r="C362" s="15" t="s">
        <v>154</v>
      </c>
      <c r="D362" s="19">
        <v>6.9551261397426123E-5</v>
      </c>
      <c r="E362" s="19">
        <v>3.2061580072449111E-4</v>
      </c>
      <c r="F362" s="19">
        <v>2.5028428103027108E-4</v>
      </c>
      <c r="G362" s="19">
        <v>1.3855242796130565E-4</v>
      </c>
      <c r="H362" s="19">
        <v>7.0711305111613118E-4</v>
      </c>
      <c r="I362" s="19">
        <v>2.0860218330346188E-4</v>
      </c>
      <c r="J362" s="19">
        <v>1.8238146795342562E-4</v>
      </c>
      <c r="K362" s="19">
        <v>3.1849309322370321E-4</v>
      </c>
      <c r="L362" s="19">
        <v>6.8929712783002425E-5</v>
      </c>
      <c r="M362" s="19">
        <v>2.8072196738704362E-4</v>
      </c>
      <c r="N362" s="19">
        <v>2.8398765170362804E-3</v>
      </c>
      <c r="O362" s="19">
        <v>4.4253434302092866E-3</v>
      </c>
      <c r="P362" s="19">
        <v>9.8104651941258291E-3</v>
      </c>
      <c r="Q362" s="19">
        <v>8.7154517533234916E-4</v>
      </c>
      <c r="R362" s="19">
        <v>3.7114957113538392E-4</v>
      </c>
      <c r="S362" s="19">
        <v>1.2385852379834278E-3</v>
      </c>
      <c r="T362" s="19">
        <v>6.5503467449963505E-4</v>
      </c>
      <c r="U362" s="19">
        <v>4.363668673683251E-4</v>
      </c>
      <c r="V362" s="19">
        <v>1.2713806593342488E-3</v>
      </c>
      <c r="W362" s="19">
        <v>5.9085892599173423E-4</v>
      </c>
      <c r="X362" s="19">
        <v>7.2644395762623255E-4</v>
      </c>
      <c r="Y362" s="19">
        <v>1.1939198574271769E-3</v>
      </c>
      <c r="Z362" s="19">
        <v>1.7518106192677938E-4</v>
      </c>
      <c r="AA362" s="19">
        <v>0</v>
      </c>
      <c r="AB362" s="19">
        <v>2.0384996914836354E-4</v>
      </c>
      <c r="AC362" s="19">
        <v>7.7343159577736575E-3</v>
      </c>
      <c r="AD362" s="19">
        <v>2.2495852504330178E-3</v>
      </c>
      <c r="AE362" s="19">
        <v>3.9790749650035935E-3</v>
      </c>
      <c r="AF362" s="19">
        <v>3.65044490835973E-3</v>
      </c>
      <c r="AG362" s="19">
        <v>4.4812761019999174E-3</v>
      </c>
      <c r="AH362" s="19">
        <v>4.4692174171128852E-3</v>
      </c>
      <c r="AI362" s="19">
        <v>1.6086909390805651E-3</v>
      </c>
      <c r="AJ362" s="19">
        <v>1.8598480154817833E-3</v>
      </c>
      <c r="AK362" s="19">
        <v>1.5887322118708145E-3</v>
      </c>
      <c r="AL362" s="19">
        <v>0</v>
      </c>
      <c r="AM362" s="19">
        <v>0</v>
      </c>
      <c r="AN362" s="19">
        <v>0</v>
      </c>
      <c r="AO362" s="19">
        <v>0</v>
      </c>
      <c r="AP362" s="19">
        <v>2.388686980934231E-2</v>
      </c>
      <c r="AQ362" s="19">
        <v>4.1431650961241788E-2</v>
      </c>
    </row>
    <row r="363" spans="3:43" hidden="1" outlineLevel="1" x14ac:dyDescent="0.15">
      <c r="C363" s="15" t="s">
        <v>156</v>
      </c>
      <c r="D363" s="19">
        <v>0</v>
      </c>
      <c r="E363" s="19">
        <v>0</v>
      </c>
      <c r="F363" s="19">
        <v>0</v>
      </c>
      <c r="G363" s="19">
        <v>0</v>
      </c>
      <c r="H363" s="19">
        <v>0</v>
      </c>
      <c r="I363" s="19">
        <v>0</v>
      </c>
      <c r="J363" s="19">
        <v>0</v>
      </c>
      <c r="K363" s="19">
        <v>0</v>
      </c>
      <c r="L363" s="19">
        <v>0</v>
      </c>
      <c r="M363" s="19">
        <v>0</v>
      </c>
      <c r="N363" s="19">
        <v>0</v>
      </c>
      <c r="O363" s="19">
        <v>0</v>
      </c>
      <c r="P363" s="19">
        <v>0</v>
      </c>
      <c r="Q363" s="19">
        <v>0</v>
      </c>
      <c r="R363" s="19">
        <v>0</v>
      </c>
      <c r="S363" s="19">
        <v>0</v>
      </c>
      <c r="T363" s="19">
        <v>0</v>
      </c>
      <c r="U363" s="19">
        <v>0</v>
      </c>
      <c r="V363" s="19">
        <v>0</v>
      </c>
      <c r="W363" s="19">
        <v>0</v>
      </c>
      <c r="X363" s="19">
        <v>0</v>
      </c>
      <c r="Y363" s="19">
        <v>0</v>
      </c>
      <c r="Z363" s="19">
        <v>0</v>
      </c>
      <c r="AA363" s="19">
        <v>0</v>
      </c>
      <c r="AB363" s="19">
        <v>0</v>
      </c>
      <c r="AC363" s="19">
        <v>0</v>
      </c>
      <c r="AD363" s="19">
        <v>0</v>
      </c>
      <c r="AE363" s="19">
        <v>0</v>
      </c>
      <c r="AF363" s="19">
        <v>0</v>
      </c>
      <c r="AG363" s="19">
        <v>0</v>
      </c>
      <c r="AH363" s="19">
        <v>0</v>
      </c>
      <c r="AI363" s="19">
        <v>0</v>
      </c>
      <c r="AJ363" s="19">
        <v>0</v>
      </c>
      <c r="AK363" s="19">
        <v>0</v>
      </c>
      <c r="AL363" s="19">
        <v>3.3098855156646075E-2</v>
      </c>
      <c r="AM363" s="19">
        <v>6.6197710313292163E-2</v>
      </c>
      <c r="AN363" s="19">
        <v>8.8263613751056194E-2</v>
      </c>
      <c r="AO363" s="19">
        <v>0.11032951718882024</v>
      </c>
      <c r="AP363" s="19">
        <v>0.29788969640981466</v>
      </c>
      <c r="AQ363" s="19">
        <v>0.29788969640981466</v>
      </c>
    </row>
    <row r="364" spans="3:43" hidden="1" outlineLevel="1" x14ac:dyDescent="0.15">
      <c r="C364" s="15" t="s">
        <v>152</v>
      </c>
      <c r="D364" s="19">
        <v>0</v>
      </c>
      <c r="E364" s="19">
        <v>0</v>
      </c>
      <c r="F364" s="19">
        <v>0</v>
      </c>
      <c r="G364" s="19">
        <v>0</v>
      </c>
      <c r="H364" s="19">
        <v>0</v>
      </c>
      <c r="I364" s="19">
        <v>0</v>
      </c>
      <c r="J364" s="19">
        <v>0</v>
      </c>
      <c r="K364" s="19">
        <v>0</v>
      </c>
      <c r="L364" s="19">
        <v>0</v>
      </c>
      <c r="M364" s="19">
        <v>0</v>
      </c>
      <c r="N364" s="19">
        <v>0</v>
      </c>
      <c r="O364" s="19">
        <v>0</v>
      </c>
      <c r="P364" s="19">
        <v>0</v>
      </c>
      <c r="Q364" s="19">
        <v>0</v>
      </c>
      <c r="R364" s="19">
        <v>0</v>
      </c>
      <c r="S364" s="19">
        <v>0</v>
      </c>
      <c r="T364" s="19">
        <v>0</v>
      </c>
      <c r="U364" s="19">
        <v>0</v>
      </c>
      <c r="V364" s="19">
        <v>0</v>
      </c>
      <c r="W364" s="19">
        <v>0</v>
      </c>
      <c r="X364" s="19">
        <v>0</v>
      </c>
      <c r="Y364" s="19">
        <v>0</v>
      </c>
      <c r="Z364" s="19">
        <v>0</v>
      </c>
      <c r="AA364" s="19">
        <v>0</v>
      </c>
      <c r="AB364" s="19">
        <v>0</v>
      </c>
      <c r="AC364" s="19">
        <v>0</v>
      </c>
      <c r="AD364" s="19">
        <v>0</v>
      </c>
      <c r="AE364" s="19">
        <v>0</v>
      </c>
      <c r="AF364" s="19">
        <v>0</v>
      </c>
      <c r="AG364" s="19">
        <v>0</v>
      </c>
      <c r="AH364" s="19">
        <v>0</v>
      </c>
      <c r="AI364" s="19">
        <v>0</v>
      </c>
      <c r="AJ364" s="19">
        <v>0</v>
      </c>
      <c r="AK364" s="19">
        <v>0</v>
      </c>
      <c r="AL364" s="19">
        <v>3.0752171281347534E-2</v>
      </c>
      <c r="AM364" s="19">
        <v>6.1504342562695068E-2</v>
      </c>
      <c r="AN364" s="19">
        <v>8.2005790083593419E-2</v>
      </c>
      <c r="AO364" s="19">
        <v>0.10250723760449178</v>
      </c>
      <c r="AP364" s="19">
        <v>0.27676954153212779</v>
      </c>
      <c r="AQ364" s="19">
        <v>0.27676954153212779</v>
      </c>
    </row>
    <row r="365" spans="3:43" hidden="1" outlineLevel="1" x14ac:dyDescent="0.15">
      <c r="C365" s="15" t="s">
        <v>134</v>
      </c>
      <c r="D365" s="19">
        <v>0</v>
      </c>
      <c r="E365" s="19">
        <v>0</v>
      </c>
      <c r="F365" s="19">
        <v>0</v>
      </c>
      <c r="G365" s="19">
        <v>0</v>
      </c>
      <c r="H365" s="19">
        <v>0</v>
      </c>
      <c r="I365" s="19">
        <v>0</v>
      </c>
      <c r="J365" s="19">
        <v>0</v>
      </c>
      <c r="K365" s="19">
        <v>0</v>
      </c>
      <c r="L365" s="19">
        <v>0</v>
      </c>
      <c r="M365" s="19">
        <v>0</v>
      </c>
      <c r="N365" s="19">
        <v>0</v>
      </c>
      <c r="O365" s="19">
        <v>0</v>
      </c>
      <c r="P365" s="19">
        <v>0</v>
      </c>
      <c r="Q365" s="19">
        <v>0</v>
      </c>
      <c r="R365" s="19">
        <v>0</v>
      </c>
      <c r="S365" s="19">
        <v>0</v>
      </c>
      <c r="T365" s="19">
        <v>0</v>
      </c>
      <c r="U365" s="19">
        <v>0</v>
      </c>
      <c r="V365" s="19">
        <v>0</v>
      </c>
      <c r="W365" s="19">
        <v>0</v>
      </c>
      <c r="X365" s="19">
        <v>0</v>
      </c>
      <c r="Y365" s="19">
        <v>0</v>
      </c>
      <c r="Z365" s="19">
        <v>0</v>
      </c>
      <c r="AA365" s="19">
        <v>0</v>
      </c>
      <c r="AB365" s="19">
        <v>0</v>
      </c>
      <c r="AC365" s="19">
        <v>0</v>
      </c>
      <c r="AD365" s="19">
        <v>0</v>
      </c>
      <c r="AE365" s="19">
        <v>0</v>
      </c>
      <c r="AF365" s="19">
        <v>0</v>
      </c>
      <c r="AG365" s="19">
        <v>0</v>
      </c>
      <c r="AH365" s="19">
        <v>0</v>
      </c>
      <c r="AI365" s="19">
        <v>0</v>
      </c>
      <c r="AJ365" s="19">
        <v>0</v>
      </c>
      <c r="AK365" s="19">
        <v>0</v>
      </c>
      <c r="AL365" s="19">
        <v>3.3098855156646075E-2</v>
      </c>
      <c r="AM365" s="19">
        <v>6.6197710313292149E-2</v>
      </c>
      <c r="AN365" s="19">
        <v>8.8263613751056194E-2</v>
      </c>
      <c r="AO365" s="19">
        <v>0.11032951718882024</v>
      </c>
      <c r="AP365" s="19">
        <v>0.29788969640981466</v>
      </c>
      <c r="AQ365" s="19">
        <v>0.29788969640981466</v>
      </c>
    </row>
    <row r="366" spans="3:43" hidden="1" outlineLevel="1" x14ac:dyDescent="0.15">
      <c r="C366" s="15" t="s">
        <v>133</v>
      </c>
      <c r="D366" s="19">
        <v>0</v>
      </c>
      <c r="E366" s="19">
        <v>0</v>
      </c>
      <c r="F366" s="19">
        <v>0</v>
      </c>
      <c r="G366" s="19">
        <v>0</v>
      </c>
      <c r="H366" s="19">
        <v>0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19">
        <v>0</v>
      </c>
      <c r="O366" s="19">
        <v>0</v>
      </c>
      <c r="P366" s="19">
        <v>0</v>
      </c>
      <c r="Q366" s="19">
        <v>0</v>
      </c>
      <c r="R366" s="19">
        <v>0</v>
      </c>
      <c r="S366" s="19">
        <v>0</v>
      </c>
      <c r="T366" s="19">
        <v>0</v>
      </c>
      <c r="U366" s="19">
        <v>0</v>
      </c>
      <c r="V366" s="19">
        <v>0</v>
      </c>
      <c r="W366" s="19">
        <v>0</v>
      </c>
      <c r="X366" s="19">
        <v>0</v>
      </c>
      <c r="Y366" s="19">
        <v>0</v>
      </c>
      <c r="Z366" s="19">
        <v>0</v>
      </c>
      <c r="AA366" s="19">
        <v>0</v>
      </c>
      <c r="AB366" s="19">
        <v>0</v>
      </c>
      <c r="AC366" s="19">
        <v>0</v>
      </c>
      <c r="AD366" s="19">
        <v>0</v>
      </c>
      <c r="AE366" s="19">
        <v>0</v>
      </c>
      <c r="AF366" s="19">
        <v>0</v>
      </c>
      <c r="AG366" s="19">
        <v>0</v>
      </c>
      <c r="AH366" s="19">
        <v>0</v>
      </c>
      <c r="AI366" s="19">
        <v>0</v>
      </c>
      <c r="AJ366" s="19">
        <v>0</v>
      </c>
      <c r="AK366" s="19">
        <v>0</v>
      </c>
      <c r="AL366" s="19">
        <v>3.0752171281347534E-2</v>
      </c>
      <c r="AM366" s="19">
        <v>6.1504342562695068E-2</v>
      </c>
      <c r="AN366" s="19">
        <v>8.2005790083593419E-2</v>
      </c>
      <c r="AO366" s="19">
        <v>0.10250723760449178</v>
      </c>
      <c r="AP366" s="19">
        <v>0.27676954153212779</v>
      </c>
      <c r="AQ366" s="19">
        <v>0.27676954153212779</v>
      </c>
    </row>
    <row r="367" spans="3:43" hidden="1" outlineLevel="1" x14ac:dyDescent="0.15">
      <c r="C367" s="15" t="s">
        <v>140</v>
      </c>
      <c r="D367" s="19">
        <v>0</v>
      </c>
      <c r="E367" s="19">
        <v>0</v>
      </c>
      <c r="F367" s="19">
        <v>0</v>
      </c>
      <c r="G367" s="19">
        <v>0</v>
      </c>
      <c r="H367" s="19">
        <v>0.1145910883669219</v>
      </c>
      <c r="I367" s="19">
        <v>0.1145910883669219</v>
      </c>
      <c r="J367" s="19">
        <v>0.1145910883669219</v>
      </c>
      <c r="K367" s="19">
        <v>0.1145910883669219</v>
      </c>
      <c r="L367" s="19">
        <v>0.1145910883669219</v>
      </c>
      <c r="M367" s="19">
        <v>0.1145910883669219</v>
      </c>
      <c r="N367" s="19">
        <v>0.1145910883669219</v>
      </c>
      <c r="O367" s="19">
        <v>0.1145910883669219</v>
      </c>
      <c r="P367" s="19">
        <v>0.91672870693537523</v>
      </c>
      <c r="Q367" s="19">
        <v>0</v>
      </c>
      <c r="R367" s="19">
        <v>0</v>
      </c>
      <c r="S367" s="19">
        <v>0</v>
      </c>
      <c r="T367" s="19">
        <v>0</v>
      </c>
      <c r="U367" s="19">
        <v>0</v>
      </c>
      <c r="V367" s="19">
        <v>0</v>
      </c>
      <c r="W367" s="19">
        <v>0</v>
      </c>
      <c r="X367" s="19">
        <v>0</v>
      </c>
      <c r="Y367" s="19">
        <v>0</v>
      </c>
      <c r="Z367" s="19">
        <v>0</v>
      </c>
      <c r="AA367" s="19">
        <v>0</v>
      </c>
      <c r="AB367" s="19">
        <v>0</v>
      </c>
      <c r="AC367" s="19">
        <v>0</v>
      </c>
      <c r="AD367" s="19">
        <v>4.2834689209477965E-2</v>
      </c>
      <c r="AE367" s="19">
        <v>5.1919163860123685E-2</v>
      </c>
      <c r="AF367" s="19">
        <v>6.3409253042489955E-2</v>
      </c>
      <c r="AG367" s="19">
        <v>5.9762351878668886E-2</v>
      </c>
      <c r="AH367" s="19">
        <v>6.037408024836681E-2</v>
      </c>
      <c r="AI367" s="19">
        <v>7.7016716566951512E-2</v>
      </c>
      <c r="AJ367" s="19">
        <v>6.7420211448814493E-2</v>
      </c>
      <c r="AK367" s="19">
        <v>7.3306105455069381E-2</v>
      </c>
      <c r="AL367" s="19">
        <v>7.9939011866455578E-2</v>
      </c>
      <c r="AM367" s="19">
        <v>7.5702074614256751E-2</v>
      </c>
      <c r="AN367" s="19">
        <v>9.3335496373819937E-2</v>
      </c>
      <c r="AO367" s="19">
        <v>9.5271996683066018E-2</v>
      </c>
      <c r="AP367" s="19">
        <v>0.84029115124756082</v>
      </c>
      <c r="AQ367" s="19">
        <v>1.7570198581829362</v>
      </c>
    </row>
    <row r="368" spans="3:43" hidden="1" outlineLevel="1" x14ac:dyDescent="0.15">
      <c r="C368" s="15" t="s">
        <v>142</v>
      </c>
      <c r="D368" s="19">
        <v>0</v>
      </c>
      <c r="E368" s="19">
        <v>0</v>
      </c>
      <c r="F368" s="19">
        <v>0</v>
      </c>
      <c r="G368" s="19">
        <v>0</v>
      </c>
      <c r="H368" s="19">
        <v>3.9586012344936666E-2</v>
      </c>
      <c r="I368" s="19">
        <v>3.9586012344936666E-2</v>
      </c>
      <c r="J368" s="19">
        <v>3.9586012344936666E-2</v>
      </c>
      <c r="K368" s="19">
        <v>3.9586012344936666E-2</v>
      </c>
      <c r="L368" s="19">
        <v>3.9586012344936666E-2</v>
      </c>
      <c r="M368" s="19">
        <v>3.9586012344936666E-2</v>
      </c>
      <c r="N368" s="19">
        <v>3.9586012344936666E-2</v>
      </c>
      <c r="O368" s="19">
        <v>3.9586012344936666E-2</v>
      </c>
      <c r="P368" s="19">
        <v>0.31668809875949333</v>
      </c>
      <c r="Q368" s="19">
        <v>0</v>
      </c>
      <c r="R368" s="19">
        <v>0</v>
      </c>
      <c r="S368" s="19">
        <v>0</v>
      </c>
      <c r="T368" s="19">
        <v>0</v>
      </c>
      <c r="U368" s="19">
        <v>0</v>
      </c>
      <c r="V368" s="19">
        <v>0</v>
      </c>
      <c r="W368" s="19">
        <v>0</v>
      </c>
      <c r="X368" s="19">
        <v>0</v>
      </c>
      <c r="Y368" s="19">
        <v>0</v>
      </c>
      <c r="Z368" s="19">
        <v>0</v>
      </c>
      <c r="AA368" s="19">
        <v>0</v>
      </c>
      <c r="AB368" s="19">
        <v>0</v>
      </c>
      <c r="AC368" s="19">
        <v>0</v>
      </c>
      <c r="AD368" s="19">
        <v>3.2030412515761143E-2</v>
      </c>
      <c r="AE368" s="19">
        <v>3.8823492515155017E-2</v>
      </c>
      <c r="AF368" s="19">
        <v>4.7415414229685447E-2</v>
      </c>
      <c r="AG368" s="19">
        <v>4.4688378015878834E-2</v>
      </c>
      <c r="AH368" s="19">
        <v>4.5145808953061466E-2</v>
      </c>
      <c r="AI368" s="19">
        <v>5.7590640851505712E-2</v>
      </c>
      <c r="AJ368" s="19">
        <v>5.041468082199934E-2</v>
      </c>
      <c r="AK368" s="19">
        <v>5.4815964373338258E-2</v>
      </c>
      <c r="AL368" s="19">
        <v>5.9775839942789739E-2</v>
      </c>
      <c r="AM368" s="19">
        <v>5.6607593586953088E-2</v>
      </c>
      <c r="AN368" s="19">
        <v>6.9793303193974907E-2</v>
      </c>
      <c r="AO368" s="19">
        <v>7.1241356276342704E-2</v>
      </c>
      <c r="AP368" s="19">
        <v>0.62834288527644566</v>
      </c>
      <c r="AQ368" s="19">
        <v>0.94503098403593899</v>
      </c>
    </row>
    <row r="369" spans="3:43" hidden="1" outlineLevel="1" x14ac:dyDescent="0.15">
      <c r="C369" s="15" t="s">
        <v>146</v>
      </c>
      <c r="D369" s="19">
        <v>0</v>
      </c>
      <c r="E369" s="19">
        <v>0</v>
      </c>
      <c r="F369" s="19">
        <v>0</v>
      </c>
      <c r="G369" s="19">
        <v>0</v>
      </c>
      <c r="H369" s="19">
        <v>5.260772693208688E-2</v>
      </c>
      <c r="I369" s="19">
        <v>5.260772693208688E-2</v>
      </c>
      <c r="J369" s="19">
        <v>5.260772693208688E-2</v>
      </c>
      <c r="K369" s="19">
        <v>5.260772693208688E-2</v>
      </c>
      <c r="L369" s="19">
        <v>5.260772693208688E-2</v>
      </c>
      <c r="M369" s="19">
        <v>5.260772693208688E-2</v>
      </c>
      <c r="N369" s="19">
        <v>5.260772693208688E-2</v>
      </c>
      <c r="O369" s="19">
        <v>5.260772693208688E-2</v>
      </c>
      <c r="P369" s="19">
        <v>0.42086181545669504</v>
      </c>
      <c r="Q369" s="19">
        <v>0</v>
      </c>
      <c r="R369" s="19">
        <v>0</v>
      </c>
      <c r="S369" s="19">
        <v>0</v>
      </c>
      <c r="T369" s="19">
        <v>0</v>
      </c>
      <c r="U369" s="19">
        <v>0</v>
      </c>
      <c r="V369" s="19">
        <v>0</v>
      </c>
      <c r="W369" s="19">
        <v>0</v>
      </c>
      <c r="X369" s="19">
        <v>0</v>
      </c>
      <c r="Y369" s="19">
        <v>0</v>
      </c>
      <c r="Z369" s="19">
        <v>0</v>
      </c>
      <c r="AA369" s="19">
        <v>0</v>
      </c>
      <c r="AB369" s="19">
        <v>0</v>
      </c>
      <c r="AC369" s="19">
        <v>0</v>
      </c>
      <c r="AD369" s="19">
        <v>4.2834689209477965E-2</v>
      </c>
      <c r="AE369" s="19">
        <v>5.1919163860123685E-2</v>
      </c>
      <c r="AF369" s="19">
        <v>6.3409253042489955E-2</v>
      </c>
      <c r="AG369" s="19">
        <v>5.9762351878668886E-2</v>
      </c>
      <c r="AH369" s="19">
        <v>6.037408024836681E-2</v>
      </c>
      <c r="AI369" s="19">
        <v>7.7016716566951512E-2</v>
      </c>
      <c r="AJ369" s="19">
        <v>6.7420211448814493E-2</v>
      </c>
      <c r="AK369" s="19">
        <v>7.3306105455069381E-2</v>
      </c>
      <c r="AL369" s="19">
        <v>7.9939011866455578E-2</v>
      </c>
      <c r="AM369" s="19">
        <v>7.5702074614256751E-2</v>
      </c>
      <c r="AN369" s="19">
        <v>9.3335496373819937E-2</v>
      </c>
      <c r="AO369" s="19">
        <v>9.5271996683066018E-2</v>
      </c>
      <c r="AP369" s="19">
        <v>0.84029115124756082</v>
      </c>
      <c r="AQ369" s="19">
        <v>1.2611529667042558</v>
      </c>
    </row>
    <row r="370" spans="3:43" hidden="1" outlineLevel="1" x14ac:dyDescent="0.15">
      <c r="C370" s="15" t="s">
        <v>148</v>
      </c>
      <c r="D370" s="19">
        <v>0</v>
      </c>
      <c r="E370" s="19">
        <v>0</v>
      </c>
      <c r="F370" s="19">
        <v>0</v>
      </c>
      <c r="G370" s="19">
        <v>0</v>
      </c>
      <c r="H370" s="19">
        <v>2.7189340057969653E-2</v>
      </c>
      <c r="I370" s="19">
        <v>2.7189340057969653E-2</v>
      </c>
      <c r="J370" s="19">
        <v>2.7189340057969653E-2</v>
      </c>
      <c r="K370" s="19">
        <v>2.7189340057969653E-2</v>
      </c>
      <c r="L370" s="19">
        <v>2.7189340057969653E-2</v>
      </c>
      <c r="M370" s="19">
        <v>2.7189340057969653E-2</v>
      </c>
      <c r="N370" s="19">
        <v>2.7189340057969653E-2</v>
      </c>
      <c r="O370" s="19">
        <v>2.7189340057969653E-2</v>
      </c>
      <c r="P370" s="19">
        <v>0.21751472046375725</v>
      </c>
      <c r="Q370" s="19">
        <v>0</v>
      </c>
      <c r="R370" s="19">
        <v>0</v>
      </c>
      <c r="S370" s="19">
        <v>0</v>
      </c>
      <c r="T370" s="19">
        <v>0</v>
      </c>
      <c r="U370" s="19">
        <v>0</v>
      </c>
      <c r="V370" s="19">
        <v>0</v>
      </c>
      <c r="W370" s="19">
        <v>0</v>
      </c>
      <c r="X370" s="19">
        <v>0</v>
      </c>
      <c r="Y370" s="19">
        <v>0</v>
      </c>
      <c r="Z370" s="19">
        <v>0</v>
      </c>
      <c r="AA370" s="19">
        <v>0</v>
      </c>
      <c r="AB370" s="19">
        <v>0</v>
      </c>
      <c r="AC370" s="19">
        <v>0</v>
      </c>
      <c r="AD370" s="19">
        <v>3.2030412515761143E-2</v>
      </c>
      <c r="AE370" s="19">
        <v>3.8823492515155017E-2</v>
      </c>
      <c r="AF370" s="19">
        <v>4.7415414229685447E-2</v>
      </c>
      <c r="AG370" s="19">
        <v>4.4688378015878834E-2</v>
      </c>
      <c r="AH370" s="19">
        <v>4.5145808953061466E-2</v>
      </c>
      <c r="AI370" s="19">
        <v>5.7590640851505712E-2</v>
      </c>
      <c r="AJ370" s="19">
        <v>5.041468082199934E-2</v>
      </c>
      <c r="AK370" s="19">
        <v>5.4815964373338258E-2</v>
      </c>
      <c r="AL370" s="19">
        <v>5.9775839942789739E-2</v>
      </c>
      <c r="AM370" s="19">
        <v>5.6607593586953088E-2</v>
      </c>
      <c r="AN370" s="19">
        <v>6.9793303193974907E-2</v>
      </c>
      <c r="AO370" s="19">
        <v>7.1241356276342704E-2</v>
      </c>
      <c r="AP370" s="19">
        <v>0.62834288527644566</v>
      </c>
      <c r="AQ370" s="19">
        <v>0.84585760574020297</v>
      </c>
    </row>
    <row r="371" spans="3:43" hidden="1" outlineLevel="1" x14ac:dyDescent="0.15">
      <c r="C371" s="7" t="s">
        <v>45</v>
      </c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</row>
    <row r="372" spans="3:43" hidden="1" outlineLevel="1" x14ac:dyDescent="0.15">
      <c r="C372" s="15" t="s">
        <v>131</v>
      </c>
      <c r="D372" s="19">
        <v>3.1329954954314712</v>
      </c>
      <c r="E372" s="19">
        <v>3.4582068362793073</v>
      </c>
      <c r="F372" s="19">
        <v>3.8505395511557259</v>
      </c>
      <c r="G372" s="19">
        <v>3.1189791094091137</v>
      </c>
      <c r="H372" s="19">
        <v>3.8758886381091822</v>
      </c>
      <c r="I372" s="19">
        <v>4.717087291556175</v>
      </c>
      <c r="J372" s="19">
        <v>4.2971188041179751</v>
      </c>
      <c r="K372" s="19">
        <v>3.7575836981240536</v>
      </c>
      <c r="L372" s="19">
        <v>4.702174225995269</v>
      </c>
      <c r="M372" s="19">
        <v>4.0726335634772548</v>
      </c>
      <c r="N372" s="19">
        <v>5.1311607284455238</v>
      </c>
      <c r="O372" s="19">
        <v>4.9039673450605381</v>
      </c>
      <c r="P372" s="19">
        <v>49.018335287161591</v>
      </c>
      <c r="Q372" s="19">
        <v>2.8453441940089257</v>
      </c>
      <c r="R372" s="19">
        <v>2.8956596213617951</v>
      </c>
      <c r="S372" s="19">
        <v>3.5270824713666546</v>
      </c>
      <c r="T372" s="19">
        <v>2.7792951644791692</v>
      </c>
      <c r="U372" s="19">
        <v>2.8617188065455124</v>
      </c>
      <c r="V372" s="19">
        <v>3.1329737151078221</v>
      </c>
      <c r="W372" s="19">
        <v>2.704125331259621</v>
      </c>
      <c r="X372" s="19">
        <v>4.118729996918832</v>
      </c>
      <c r="Y372" s="19">
        <v>3.257122904701816</v>
      </c>
      <c r="Z372" s="19">
        <v>3.316249271439601</v>
      </c>
      <c r="AA372" s="19">
        <v>3.785370301536104</v>
      </c>
      <c r="AB372" s="19">
        <v>3.288852677876736</v>
      </c>
      <c r="AC372" s="19">
        <v>38.512524456602591</v>
      </c>
      <c r="AD372" s="19">
        <v>3.7828785371280396</v>
      </c>
      <c r="AE372" s="19">
        <v>4.3878682959355038</v>
      </c>
      <c r="AF372" s="19">
        <v>3.0649909673451821</v>
      </c>
      <c r="AG372" s="19">
        <v>2.2067344844230723</v>
      </c>
      <c r="AH372" s="19">
        <v>3.5758191930292487</v>
      </c>
      <c r="AI372" s="19">
        <v>4.5965531053933626</v>
      </c>
      <c r="AJ372" s="19">
        <v>4.6086076736616226</v>
      </c>
      <c r="AK372" s="19">
        <v>3.5601863152691227</v>
      </c>
      <c r="AL372" s="19">
        <v>0</v>
      </c>
      <c r="AM372" s="19">
        <v>0</v>
      </c>
      <c r="AN372" s="19">
        <v>0</v>
      </c>
      <c r="AO372" s="19">
        <v>0</v>
      </c>
      <c r="AP372" s="19">
        <v>29.783638572185154</v>
      </c>
      <c r="AQ372" s="19">
        <v>117.31449831594932</v>
      </c>
    </row>
    <row r="373" spans="3:43" hidden="1" outlineLevel="1" x14ac:dyDescent="0.15">
      <c r="C373" s="15" t="s">
        <v>132</v>
      </c>
      <c r="D373" s="19">
        <v>1.2898036410201308</v>
      </c>
      <c r="E373" s="19">
        <v>1.6771770441194989</v>
      </c>
      <c r="F373" s="19">
        <v>1.729869863811337</v>
      </c>
      <c r="G373" s="19">
        <v>1.6080595010229544</v>
      </c>
      <c r="H373" s="19">
        <v>2.0249419378252309</v>
      </c>
      <c r="I373" s="19">
        <v>3.2631548216740707</v>
      </c>
      <c r="J373" s="19">
        <v>2.2120110385569642</v>
      </c>
      <c r="K373" s="19">
        <v>2.0825129278324854</v>
      </c>
      <c r="L373" s="19">
        <v>2.8171722630307814</v>
      </c>
      <c r="M373" s="19">
        <v>2.3944392448966352</v>
      </c>
      <c r="N373" s="19">
        <v>3.1290228371702633</v>
      </c>
      <c r="O373" s="19">
        <v>2.7831514346717414</v>
      </c>
      <c r="P373" s="19">
        <v>27.011316555632096</v>
      </c>
      <c r="Q373" s="19">
        <v>1.2219508401370622</v>
      </c>
      <c r="R373" s="19">
        <v>1.4457299684163976</v>
      </c>
      <c r="S373" s="19">
        <v>1.7715444242559988</v>
      </c>
      <c r="T373" s="19">
        <v>1.4163790028476992</v>
      </c>
      <c r="U373" s="19">
        <v>1.7769784313358785</v>
      </c>
      <c r="V373" s="19">
        <v>2.3032424689921096</v>
      </c>
      <c r="W373" s="19">
        <v>1.4774918606199356</v>
      </c>
      <c r="X373" s="19">
        <v>2.2573322930812689</v>
      </c>
      <c r="Y373" s="19">
        <v>1.76306635787678</v>
      </c>
      <c r="Z373" s="19">
        <v>1.84309131606245</v>
      </c>
      <c r="AA373" s="19">
        <v>2.2838327575486987</v>
      </c>
      <c r="AB373" s="19">
        <v>2.5863325111510274</v>
      </c>
      <c r="AC373" s="19">
        <v>22.146972232325304</v>
      </c>
      <c r="AD373" s="19">
        <v>2.0636157322895508</v>
      </c>
      <c r="AE373" s="19">
        <v>2.6038157258927614</v>
      </c>
      <c r="AF373" s="19">
        <v>1.8124682200831879</v>
      </c>
      <c r="AG373" s="19">
        <v>1.1738016980362294</v>
      </c>
      <c r="AH373" s="19">
        <v>1.8366664153818073</v>
      </c>
      <c r="AI373" s="19">
        <v>2.6467729978666577</v>
      </c>
      <c r="AJ373" s="19">
        <v>2.4459506156081288</v>
      </c>
      <c r="AK373" s="19">
        <v>1.7122846495365207</v>
      </c>
      <c r="AL373" s="19">
        <v>0</v>
      </c>
      <c r="AM373" s="19">
        <v>0</v>
      </c>
      <c r="AN373" s="19">
        <v>0</v>
      </c>
      <c r="AO373" s="19">
        <v>0</v>
      </c>
      <c r="AP373" s="19">
        <v>16.295376054694842</v>
      </c>
      <c r="AQ373" s="19">
        <v>65.453664842652231</v>
      </c>
    </row>
    <row r="374" spans="3:43" hidden="1" outlineLevel="1" x14ac:dyDescent="0.15">
      <c r="C374" s="15" t="s">
        <v>150</v>
      </c>
      <c r="D374" s="19">
        <v>0.56110813128123704</v>
      </c>
      <c r="E374" s="19">
        <v>0.6891987505939593</v>
      </c>
      <c r="F374" s="19">
        <v>0.8351424723352725</v>
      </c>
      <c r="G374" s="19">
        <v>0.73400501139110896</v>
      </c>
      <c r="H374" s="19">
        <v>0.914206460055486</v>
      </c>
      <c r="I374" s="19">
        <v>1.0475294458091438</v>
      </c>
      <c r="J374" s="19">
        <v>0.93481030914895313</v>
      </c>
      <c r="K374" s="19">
        <v>0.93934574879672605</v>
      </c>
      <c r="L374" s="19">
        <v>1.1710763900057721</v>
      </c>
      <c r="M374" s="19">
        <v>1.0652869938862219</v>
      </c>
      <c r="N374" s="19">
        <v>1.208673252274779</v>
      </c>
      <c r="O374" s="19">
        <v>1.0994438072246941</v>
      </c>
      <c r="P374" s="19">
        <v>11.199826772803355</v>
      </c>
      <c r="Q374" s="19">
        <v>0.49598307360664301</v>
      </c>
      <c r="R374" s="19">
        <v>0.69996435474441254</v>
      </c>
      <c r="S374" s="19">
        <v>0.79031144494217187</v>
      </c>
      <c r="T374" s="19">
        <v>0.60526112272662191</v>
      </c>
      <c r="U374" s="19">
        <v>0.69694239958355131</v>
      </c>
      <c r="V374" s="19">
        <v>0.1597966535299804</v>
      </c>
      <c r="W374" s="19">
        <v>0.70917216187080823</v>
      </c>
      <c r="X374" s="19">
        <v>0.78539889334204993</v>
      </c>
      <c r="Y374" s="19">
        <v>0.745591899354902</v>
      </c>
      <c r="Z374" s="19">
        <v>0.83755819456794078</v>
      </c>
      <c r="AA374" s="19">
        <v>0.93311504373131304</v>
      </c>
      <c r="AB374" s="19">
        <v>0.70622073583068901</v>
      </c>
      <c r="AC374" s="19">
        <v>8.1653159778310833</v>
      </c>
      <c r="AD374" s="19">
        <v>0.98470056817632778</v>
      </c>
      <c r="AE374" s="19">
        <v>1.1450324131609333</v>
      </c>
      <c r="AF374" s="19">
        <v>0.89099010519428801</v>
      </c>
      <c r="AG374" s="19">
        <v>0.6182590821524393</v>
      </c>
      <c r="AH374" s="19">
        <v>0.805575838041935</v>
      </c>
      <c r="AI374" s="19">
        <v>0.9460939650754715</v>
      </c>
      <c r="AJ374" s="19">
        <v>1.0865996765847667</v>
      </c>
      <c r="AK374" s="19">
        <v>0.84914352187404141</v>
      </c>
      <c r="AL374" s="19">
        <v>0</v>
      </c>
      <c r="AM374" s="19">
        <v>0</v>
      </c>
      <c r="AN374" s="19">
        <v>0</v>
      </c>
      <c r="AO374" s="19">
        <v>0</v>
      </c>
      <c r="AP374" s="19">
        <v>7.3263951702602021</v>
      </c>
      <c r="AQ374" s="19">
        <v>26.69153792089465</v>
      </c>
    </row>
    <row r="375" spans="3:43" hidden="1" outlineLevel="1" x14ac:dyDescent="0.15">
      <c r="C375" s="15" t="s">
        <v>154</v>
      </c>
      <c r="D375" s="19">
        <v>0.33752616962150578</v>
      </c>
      <c r="E375" s="19">
        <v>0.46987788692823829</v>
      </c>
      <c r="F375" s="19">
        <v>0.50430211627475741</v>
      </c>
      <c r="G375" s="19">
        <v>0.46523375155868318</v>
      </c>
      <c r="H375" s="19">
        <v>0.63894372309785152</v>
      </c>
      <c r="I375" s="19">
        <v>0.76429572150561476</v>
      </c>
      <c r="J375" s="19">
        <v>0.57061876643932219</v>
      </c>
      <c r="K375" s="19">
        <v>0.62732732128153057</v>
      </c>
      <c r="L375" s="19">
        <v>0.82032769521996862</v>
      </c>
      <c r="M375" s="19">
        <v>0.72765971758288783</v>
      </c>
      <c r="N375" s="19">
        <v>0.84336755404724206</v>
      </c>
      <c r="O375" s="19">
        <v>0.76431491900904092</v>
      </c>
      <c r="P375" s="19">
        <v>7.533795342566644</v>
      </c>
      <c r="Q375" s="19">
        <v>0.23598692344552782</v>
      </c>
      <c r="R375" s="19">
        <v>0.35781209963127364</v>
      </c>
      <c r="S375" s="19">
        <v>0.49392557885358684</v>
      </c>
      <c r="T375" s="19">
        <v>0.33900296635673199</v>
      </c>
      <c r="U375" s="19">
        <v>0.54264628667275017</v>
      </c>
      <c r="V375" s="19">
        <v>0.23854245800985466</v>
      </c>
      <c r="W375" s="19">
        <v>0.36265660636547775</v>
      </c>
      <c r="X375" s="19">
        <v>0.47572142729246214</v>
      </c>
      <c r="Y375" s="19">
        <v>0.46435445169382067</v>
      </c>
      <c r="Z375" s="19">
        <v>0.50551770133466112</v>
      </c>
      <c r="AA375" s="19">
        <v>0.57916334551865178</v>
      </c>
      <c r="AB375" s="19">
        <v>0.61287448952939394</v>
      </c>
      <c r="AC375" s="19">
        <v>5.2082043347041926</v>
      </c>
      <c r="AD375" s="19">
        <v>0.72318892211826291</v>
      </c>
      <c r="AE375" s="19">
        <v>0.83999473867941443</v>
      </c>
      <c r="AF375" s="19">
        <v>0.65752177383812527</v>
      </c>
      <c r="AG375" s="19">
        <v>0.43456462751118929</v>
      </c>
      <c r="AH375" s="19">
        <v>0.55908558104852069</v>
      </c>
      <c r="AI375" s="19">
        <v>0.73701577809037666</v>
      </c>
      <c r="AJ375" s="19">
        <v>0.78220769892445496</v>
      </c>
      <c r="AK375" s="19">
        <v>0.5744245113328873</v>
      </c>
      <c r="AL375" s="19">
        <v>0</v>
      </c>
      <c r="AM375" s="19">
        <v>0</v>
      </c>
      <c r="AN375" s="19">
        <v>0</v>
      </c>
      <c r="AO375" s="19">
        <v>0</v>
      </c>
      <c r="AP375" s="19">
        <v>5.3080036315432313</v>
      </c>
      <c r="AQ375" s="19">
        <v>18.050003308814066</v>
      </c>
    </row>
    <row r="376" spans="3:43" hidden="1" outlineLevel="1" x14ac:dyDescent="0.15">
      <c r="C376" s="15" t="s">
        <v>156</v>
      </c>
      <c r="D376" s="19">
        <v>0</v>
      </c>
      <c r="E376" s="19">
        <v>0</v>
      </c>
      <c r="F376" s="19">
        <v>0</v>
      </c>
      <c r="G376" s="19">
        <v>0</v>
      </c>
      <c r="H376" s="19">
        <v>0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19">
        <v>0</v>
      </c>
      <c r="O376" s="19">
        <v>0</v>
      </c>
      <c r="P376" s="19">
        <v>0</v>
      </c>
      <c r="Q376" s="19">
        <v>0</v>
      </c>
      <c r="R376" s="19">
        <v>0</v>
      </c>
      <c r="S376" s="19">
        <v>0</v>
      </c>
      <c r="T376" s="19">
        <v>0</v>
      </c>
      <c r="U376" s="19">
        <v>0</v>
      </c>
      <c r="V376" s="19">
        <v>0</v>
      </c>
      <c r="W376" s="19">
        <v>0</v>
      </c>
      <c r="X376" s="19">
        <v>0</v>
      </c>
      <c r="Y376" s="19">
        <v>0</v>
      </c>
      <c r="Z376" s="19">
        <v>0</v>
      </c>
      <c r="AA376" s="19">
        <v>0</v>
      </c>
      <c r="AB376" s="19">
        <v>0</v>
      </c>
      <c r="AC376" s="19">
        <v>0</v>
      </c>
      <c r="AD376" s="19">
        <v>0</v>
      </c>
      <c r="AE376" s="19">
        <v>0</v>
      </c>
      <c r="AF376" s="19">
        <v>0</v>
      </c>
      <c r="AG376" s="19">
        <v>0</v>
      </c>
      <c r="AH376" s="19">
        <v>0</v>
      </c>
      <c r="AI376" s="19">
        <v>0</v>
      </c>
      <c r="AJ376" s="19">
        <v>0</v>
      </c>
      <c r="AK376" s="19">
        <v>0</v>
      </c>
      <c r="AL376" s="19">
        <v>1.1181573260336393</v>
      </c>
      <c r="AM376" s="19">
        <v>1.4044834665056287</v>
      </c>
      <c r="AN376" s="19">
        <v>1.6263398588799332</v>
      </c>
      <c r="AO376" s="19">
        <v>1.7251091042434732</v>
      </c>
      <c r="AP376" s="19">
        <v>5.8740897556626743</v>
      </c>
      <c r="AQ376" s="19">
        <v>5.8740897556626743</v>
      </c>
    </row>
    <row r="377" spans="3:43" hidden="1" outlineLevel="1" x14ac:dyDescent="0.15">
      <c r="C377" s="15" t="s">
        <v>152</v>
      </c>
      <c r="D377" s="19">
        <v>0</v>
      </c>
      <c r="E377" s="19">
        <v>0</v>
      </c>
      <c r="F377" s="19">
        <v>0</v>
      </c>
      <c r="G377" s="19">
        <v>0</v>
      </c>
      <c r="H377" s="19">
        <v>0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19">
        <v>0</v>
      </c>
      <c r="O377" s="19">
        <v>0</v>
      </c>
      <c r="P377" s="19">
        <v>0</v>
      </c>
      <c r="Q377" s="19">
        <v>0</v>
      </c>
      <c r="R377" s="19">
        <v>0</v>
      </c>
      <c r="S377" s="19">
        <v>0</v>
      </c>
      <c r="T377" s="19">
        <v>0</v>
      </c>
      <c r="U377" s="19">
        <v>0</v>
      </c>
      <c r="V377" s="19">
        <v>0</v>
      </c>
      <c r="W377" s="19">
        <v>0</v>
      </c>
      <c r="X377" s="19">
        <v>0</v>
      </c>
      <c r="Y377" s="19">
        <v>0</v>
      </c>
      <c r="Z377" s="19">
        <v>0</v>
      </c>
      <c r="AA377" s="19">
        <v>0</v>
      </c>
      <c r="AB377" s="19">
        <v>0</v>
      </c>
      <c r="AC377" s="19">
        <v>0</v>
      </c>
      <c r="AD377" s="19">
        <v>0</v>
      </c>
      <c r="AE377" s="19">
        <v>0</v>
      </c>
      <c r="AF377" s="19">
        <v>0</v>
      </c>
      <c r="AG377" s="19">
        <v>0</v>
      </c>
      <c r="AH377" s="19">
        <v>0</v>
      </c>
      <c r="AI377" s="19">
        <v>0</v>
      </c>
      <c r="AJ377" s="19">
        <v>0</v>
      </c>
      <c r="AK377" s="19">
        <v>0</v>
      </c>
      <c r="AL377" s="19">
        <v>1.4816484492477981</v>
      </c>
      <c r="AM377" s="19">
        <v>1.8422929332753937</v>
      </c>
      <c r="AN377" s="19">
        <v>2.1517883221187355</v>
      </c>
      <c r="AO377" s="19">
        <v>2.2910042638528152</v>
      </c>
      <c r="AP377" s="19">
        <v>7.7667339684947425</v>
      </c>
      <c r="AQ377" s="19">
        <v>7.7667339684947425</v>
      </c>
    </row>
    <row r="378" spans="3:43" hidden="1" outlineLevel="1" x14ac:dyDescent="0.15">
      <c r="C378" s="15" t="s">
        <v>134</v>
      </c>
      <c r="D378" s="19">
        <v>0</v>
      </c>
      <c r="E378" s="19">
        <v>0</v>
      </c>
      <c r="F378" s="19">
        <v>0</v>
      </c>
      <c r="G378" s="19">
        <v>0</v>
      </c>
      <c r="H378" s="19">
        <v>0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19">
        <v>0</v>
      </c>
      <c r="O378" s="19">
        <v>0</v>
      </c>
      <c r="P378" s="19">
        <v>0</v>
      </c>
      <c r="Q378" s="19">
        <v>0</v>
      </c>
      <c r="R378" s="19">
        <v>0</v>
      </c>
      <c r="S378" s="19">
        <v>0</v>
      </c>
      <c r="T378" s="19">
        <v>0</v>
      </c>
      <c r="U378" s="19">
        <v>0</v>
      </c>
      <c r="V378" s="19">
        <v>0</v>
      </c>
      <c r="W378" s="19">
        <v>0</v>
      </c>
      <c r="X378" s="19">
        <v>0</v>
      </c>
      <c r="Y378" s="19">
        <v>0</v>
      </c>
      <c r="Z378" s="19">
        <v>0</v>
      </c>
      <c r="AA378" s="19">
        <v>0</v>
      </c>
      <c r="AB378" s="19">
        <v>0</v>
      </c>
      <c r="AC378" s="19">
        <v>0</v>
      </c>
      <c r="AD378" s="19">
        <v>0</v>
      </c>
      <c r="AE378" s="19">
        <v>0</v>
      </c>
      <c r="AF378" s="19">
        <v>0</v>
      </c>
      <c r="AG378" s="19">
        <v>0</v>
      </c>
      <c r="AH378" s="19">
        <v>0</v>
      </c>
      <c r="AI378" s="19">
        <v>0</v>
      </c>
      <c r="AJ378" s="19">
        <v>0</v>
      </c>
      <c r="AK378" s="19">
        <v>0</v>
      </c>
      <c r="AL378" s="19">
        <v>2.6033752296489907</v>
      </c>
      <c r="AM378" s="19">
        <v>3.1458459483027217</v>
      </c>
      <c r="AN378" s="19">
        <v>3.4915761415217328</v>
      </c>
      <c r="AO378" s="19">
        <v>3.6965791651641831</v>
      </c>
      <c r="AP378" s="19">
        <v>12.937376484637628</v>
      </c>
      <c r="AQ378" s="19">
        <v>12.937376484637628</v>
      </c>
    </row>
    <row r="379" spans="3:43" hidden="1" outlineLevel="1" x14ac:dyDescent="0.15">
      <c r="C379" s="15" t="s">
        <v>133</v>
      </c>
      <c r="D379" s="19">
        <v>0</v>
      </c>
      <c r="E379" s="19">
        <v>0</v>
      </c>
      <c r="F379" s="19">
        <v>0</v>
      </c>
      <c r="G379" s="19">
        <v>0</v>
      </c>
      <c r="H379" s="19">
        <v>0</v>
      </c>
      <c r="I379" s="19">
        <v>0</v>
      </c>
      <c r="J379" s="19">
        <v>0</v>
      </c>
      <c r="K379" s="19">
        <v>0</v>
      </c>
      <c r="L379" s="19">
        <v>0</v>
      </c>
      <c r="M379" s="19">
        <v>0</v>
      </c>
      <c r="N379" s="19">
        <v>0</v>
      </c>
      <c r="O379" s="19">
        <v>0</v>
      </c>
      <c r="P379" s="19">
        <v>0</v>
      </c>
      <c r="Q379" s="19">
        <v>0</v>
      </c>
      <c r="R379" s="19">
        <v>0</v>
      </c>
      <c r="S379" s="19">
        <v>0</v>
      </c>
      <c r="T379" s="19">
        <v>0</v>
      </c>
      <c r="U379" s="19">
        <v>0</v>
      </c>
      <c r="V379" s="19">
        <v>0</v>
      </c>
      <c r="W379" s="19">
        <v>0</v>
      </c>
      <c r="X379" s="19">
        <v>0</v>
      </c>
      <c r="Y379" s="19">
        <v>0</v>
      </c>
      <c r="Z379" s="19">
        <v>0</v>
      </c>
      <c r="AA379" s="19">
        <v>0</v>
      </c>
      <c r="AB379" s="19">
        <v>0</v>
      </c>
      <c r="AC379" s="19">
        <v>0</v>
      </c>
      <c r="AD379" s="19">
        <v>0</v>
      </c>
      <c r="AE379" s="19">
        <v>0</v>
      </c>
      <c r="AF379" s="19">
        <v>0</v>
      </c>
      <c r="AG379" s="19">
        <v>0</v>
      </c>
      <c r="AH379" s="19">
        <v>0</v>
      </c>
      <c r="AI379" s="19">
        <v>0</v>
      </c>
      <c r="AJ379" s="19">
        <v>0</v>
      </c>
      <c r="AK379" s="19">
        <v>0</v>
      </c>
      <c r="AL379" s="19">
        <v>4.90685104029283</v>
      </c>
      <c r="AM379" s="19">
        <v>5.8491523063299304</v>
      </c>
      <c r="AN379" s="19">
        <v>6.4733325605978358</v>
      </c>
      <c r="AO379" s="19">
        <v>6.8180473582783216</v>
      </c>
      <c r="AP379" s="19">
        <v>24.047383265498915</v>
      </c>
      <c r="AQ379" s="19">
        <v>24.047383265498915</v>
      </c>
    </row>
    <row r="380" spans="3:43" hidden="1" outlineLevel="1" x14ac:dyDescent="0.15">
      <c r="C380" s="15" t="s">
        <v>140</v>
      </c>
      <c r="D380" s="19">
        <v>4.0791164792114403</v>
      </c>
      <c r="E380" s="19">
        <v>4.1347296600328631</v>
      </c>
      <c r="F380" s="19">
        <v>4.5539037286081641</v>
      </c>
      <c r="G380" s="19">
        <v>4.2660999756765019</v>
      </c>
      <c r="H380" s="19">
        <v>4.5757476570419815</v>
      </c>
      <c r="I380" s="19">
        <v>5.1887232015553373</v>
      </c>
      <c r="J380" s="19">
        <v>5.0320932478025142</v>
      </c>
      <c r="K380" s="19">
        <v>5.3654452886598989</v>
      </c>
      <c r="L380" s="19">
        <v>5.9447448617039154</v>
      </c>
      <c r="M380" s="19">
        <v>6.0356023601701621</v>
      </c>
      <c r="N380" s="19">
        <v>6.8405569578646661</v>
      </c>
      <c r="O380" s="19">
        <v>7.417845704865397</v>
      </c>
      <c r="P380" s="19">
        <v>63.434609123192836</v>
      </c>
      <c r="Q380" s="19">
        <v>0</v>
      </c>
      <c r="R380" s="19">
        <v>0</v>
      </c>
      <c r="S380" s="19">
        <v>0</v>
      </c>
      <c r="T380" s="19">
        <v>0</v>
      </c>
      <c r="U380" s="19">
        <v>0</v>
      </c>
      <c r="V380" s="19">
        <v>0</v>
      </c>
      <c r="W380" s="19">
        <v>0</v>
      </c>
      <c r="X380" s="19">
        <v>0</v>
      </c>
      <c r="Y380" s="19">
        <v>0</v>
      </c>
      <c r="Z380" s="19">
        <v>0</v>
      </c>
      <c r="AA380" s="19">
        <v>0</v>
      </c>
      <c r="AB380" s="19">
        <v>0</v>
      </c>
      <c r="AC380" s="19">
        <v>0</v>
      </c>
      <c r="AD380" s="19">
        <v>4.0761474278005787</v>
      </c>
      <c r="AE380" s="19">
        <v>4.6000168058831798</v>
      </c>
      <c r="AF380" s="19">
        <v>5.4900386499930693</v>
      </c>
      <c r="AG380" s="19">
        <v>4.8550680483788273</v>
      </c>
      <c r="AH380" s="19">
        <v>5.2205484430319649</v>
      </c>
      <c r="AI380" s="19">
        <v>6.7896575892600275</v>
      </c>
      <c r="AJ380" s="19">
        <v>5.8017884310384034</v>
      </c>
      <c r="AK380" s="19">
        <v>6.1723418180829031</v>
      </c>
      <c r="AL380" s="19">
        <v>7.2436586611088973</v>
      </c>
      <c r="AM380" s="19">
        <v>6.6200631373474019</v>
      </c>
      <c r="AN380" s="19">
        <v>7.5609319819426126</v>
      </c>
      <c r="AO380" s="19">
        <v>8.6511940147026518</v>
      </c>
      <c r="AP380" s="19">
        <v>73.081455008570515</v>
      </c>
      <c r="AQ380" s="19">
        <v>136.51606413176336</v>
      </c>
    </row>
    <row r="381" spans="3:43" hidden="1" outlineLevel="1" x14ac:dyDescent="0.15">
      <c r="C381" s="15" t="s">
        <v>142</v>
      </c>
      <c r="D381" s="19">
        <v>2.1417053425441157</v>
      </c>
      <c r="E381" s="19">
        <v>2.3262575692948366</v>
      </c>
      <c r="F381" s="19">
        <v>2.5561379764298513</v>
      </c>
      <c r="G381" s="19">
        <v>2.4070445078737044</v>
      </c>
      <c r="H381" s="19">
        <v>2.5534471302177817</v>
      </c>
      <c r="I381" s="19">
        <v>2.9190671393099605</v>
      </c>
      <c r="J381" s="19">
        <v>2.9505584793759478</v>
      </c>
      <c r="K381" s="19">
        <v>3.1164650063517096</v>
      </c>
      <c r="L381" s="19">
        <v>3.4745480851882591</v>
      </c>
      <c r="M381" s="19">
        <v>3.606049458193191</v>
      </c>
      <c r="N381" s="19">
        <v>4.1409021111953548</v>
      </c>
      <c r="O381" s="19">
        <v>4.4902126421899267</v>
      </c>
      <c r="P381" s="19">
        <v>36.682395448164634</v>
      </c>
      <c r="Q381" s="19">
        <v>0</v>
      </c>
      <c r="R381" s="19">
        <v>0</v>
      </c>
      <c r="S381" s="19">
        <v>0</v>
      </c>
      <c r="T381" s="19">
        <v>0</v>
      </c>
      <c r="U381" s="19">
        <v>0</v>
      </c>
      <c r="V381" s="19">
        <v>0</v>
      </c>
      <c r="W381" s="19">
        <v>0</v>
      </c>
      <c r="X381" s="19">
        <v>0</v>
      </c>
      <c r="Y381" s="19">
        <v>0</v>
      </c>
      <c r="Z381" s="19">
        <v>0</v>
      </c>
      <c r="AA381" s="19">
        <v>0</v>
      </c>
      <c r="AB381" s="19">
        <v>0</v>
      </c>
      <c r="AC381" s="19">
        <v>0</v>
      </c>
      <c r="AD381" s="19">
        <v>2.2142681875118315</v>
      </c>
      <c r="AE381" s="19">
        <v>2.5587589646622741</v>
      </c>
      <c r="AF381" s="19">
        <v>3.0545035103201785</v>
      </c>
      <c r="AG381" s="19">
        <v>2.6931267759429085</v>
      </c>
      <c r="AH381" s="19">
        <v>2.8938864217629963</v>
      </c>
      <c r="AI381" s="19">
        <v>3.7680967135730397</v>
      </c>
      <c r="AJ381" s="19">
        <v>3.2464650319667734</v>
      </c>
      <c r="AK381" s="19">
        <v>3.468121891719075</v>
      </c>
      <c r="AL381" s="19">
        <v>4.0611966750498318</v>
      </c>
      <c r="AM381" s="19">
        <v>3.7009187007950799</v>
      </c>
      <c r="AN381" s="19">
        <v>4.2443885424521257</v>
      </c>
      <c r="AO381" s="19">
        <v>4.8240897675783607</v>
      </c>
      <c r="AP381" s="19">
        <v>40.72782118333447</v>
      </c>
      <c r="AQ381" s="19">
        <v>77.410216631499111</v>
      </c>
    </row>
    <row r="382" spans="3:43" hidden="1" outlineLevel="1" x14ac:dyDescent="0.15">
      <c r="C382" s="15" t="s">
        <v>146</v>
      </c>
      <c r="D382" s="19">
        <v>0.92347900377011261</v>
      </c>
      <c r="E382" s="19">
        <v>1.0894511383382608</v>
      </c>
      <c r="F382" s="19">
        <v>1.1941129604754646</v>
      </c>
      <c r="G382" s="19">
        <v>1.1220123599656995</v>
      </c>
      <c r="H382" s="19">
        <v>1.2282035155196107</v>
      </c>
      <c r="I382" s="19">
        <v>1.3657528957977441</v>
      </c>
      <c r="J382" s="19">
        <v>1.4507896178119168</v>
      </c>
      <c r="K382" s="19">
        <v>1.5356262175198656</v>
      </c>
      <c r="L382" s="19">
        <v>1.6971603370052244</v>
      </c>
      <c r="M382" s="19">
        <v>1.8840758338714152</v>
      </c>
      <c r="N382" s="19">
        <v>2.1393818377493097</v>
      </c>
      <c r="O382" s="19">
        <v>2.3020144450652302</v>
      </c>
      <c r="P382" s="19">
        <v>17.932060162889854</v>
      </c>
      <c r="Q382" s="19">
        <v>0</v>
      </c>
      <c r="R382" s="19">
        <v>0</v>
      </c>
      <c r="S382" s="19">
        <v>0</v>
      </c>
      <c r="T382" s="19">
        <v>0</v>
      </c>
      <c r="U382" s="19">
        <v>0</v>
      </c>
      <c r="V382" s="19">
        <v>0</v>
      </c>
      <c r="W382" s="19">
        <v>0</v>
      </c>
      <c r="X382" s="19">
        <v>0</v>
      </c>
      <c r="Y382" s="19">
        <v>0</v>
      </c>
      <c r="Z382" s="19">
        <v>0</v>
      </c>
      <c r="AA382" s="19">
        <v>0</v>
      </c>
      <c r="AB382" s="19">
        <v>0</v>
      </c>
      <c r="AC382" s="19">
        <v>0</v>
      </c>
      <c r="AD382" s="19">
        <v>1.090426478686205</v>
      </c>
      <c r="AE382" s="19">
        <v>1.3128869304557338</v>
      </c>
      <c r="AF382" s="19">
        <v>1.5453562348073557</v>
      </c>
      <c r="AG382" s="19">
        <v>1.3449661875835404</v>
      </c>
      <c r="AH382" s="19">
        <v>1.456580677545513</v>
      </c>
      <c r="AI382" s="19">
        <v>1.8883999442083792</v>
      </c>
      <c r="AJ382" s="19">
        <v>1.6965651467884861</v>
      </c>
      <c r="AK382" s="19">
        <v>1.824563158022185</v>
      </c>
      <c r="AL382" s="19">
        <v>2.1356227356265816</v>
      </c>
      <c r="AM382" s="19">
        <v>1.9414481100666408</v>
      </c>
      <c r="AN382" s="19">
        <v>2.1965996614911609</v>
      </c>
      <c r="AO382" s="19">
        <v>2.5040887274460926</v>
      </c>
      <c r="AP382" s="19">
        <v>20.937503992727873</v>
      </c>
      <c r="AQ382" s="19">
        <v>38.869564155617738</v>
      </c>
    </row>
    <row r="383" spans="3:43" hidden="1" outlineLevel="1" x14ac:dyDescent="0.15">
      <c r="C383" s="15" t="s">
        <v>148</v>
      </c>
      <c r="D383" s="19">
        <v>0.64935008970425245</v>
      </c>
      <c r="E383" s="19">
        <v>0.79866841263531696</v>
      </c>
      <c r="F383" s="19">
        <v>0.87143816306943023</v>
      </c>
      <c r="G383" s="19">
        <v>0.92053524016678889</v>
      </c>
      <c r="H383" s="19">
        <v>1.0102528269433926</v>
      </c>
      <c r="I383" s="19">
        <v>1.1242424253314356</v>
      </c>
      <c r="J383" s="19">
        <v>1.315886487382995</v>
      </c>
      <c r="K383" s="19">
        <v>1.3963590587578352</v>
      </c>
      <c r="L383" s="19">
        <v>1.5506121545559035</v>
      </c>
      <c r="M383" s="19">
        <v>1.7616111811810153</v>
      </c>
      <c r="N383" s="19">
        <v>2.0083679226901809</v>
      </c>
      <c r="O383" s="19">
        <v>2.1624927084273251</v>
      </c>
      <c r="P383" s="19">
        <v>15.569816670845871</v>
      </c>
      <c r="Q383" s="19">
        <v>0</v>
      </c>
      <c r="R383" s="19">
        <v>0</v>
      </c>
      <c r="S383" s="19">
        <v>0</v>
      </c>
      <c r="T383" s="19">
        <v>0</v>
      </c>
      <c r="U383" s="19">
        <v>0</v>
      </c>
      <c r="V383" s="19">
        <v>0</v>
      </c>
      <c r="W383" s="19">
        <v>0</v>
      </c>
      <c r="X383" s="19">
        <v>0</v>
      </c>
      <c r="Y383" s="19">
        <v>0</v>
      </c>
      <c r="Z383" s="19">
        <v>0</v>
      </c>
      <c r="AA383" s="19">
        <v>0</v>
      </c>
      <c r="AB383" s="19">
        <v>0</v>
      </c>
      <c r="AC383" s="19">
        <v>0</v>
      </c>
      <c r="AD383" s="19">
        <v>0.86851502726284446</v>
      </c>
      <c r="AE383" s="19">
        <v>1.0428301461339169</v>
      </c>
      <c r="AF383" s="19">
        <v>1.2291344059018137</v>
      </c>
      <c r="AG383" s="19">
        <v>1.0678095606410627</v>
      </c>
      <c r="AH383" s="19">
        <v>1.1580535208918428</v>
      </c>
      <c r="AI383" s="19">
        <v>1.5043036453270289</v>
      </c>
      <c r="AJ383" s="19">
        <v>1.3366983608594534</v>
      </c>
      <c r="AK383" s="19">
        <v>1.436958575780618</v>
      </c>
      <c r="AL383" s="19">
        <v>1.6877691803644284</v>
      </c>
      <c r="AM383" s="19">
        <v>1.530666612670454</v>
      </c>
      <c r="AN383" s="19">
        <v>1.7324597956367813</v>
      </c>
      <c r="AO383" s="19">
        <v>1.981527922783249</v>
      </c>
      <c r="AP383" s="19">
        <v>16.576726754253496</v>
      </c>
      <c r="AQ383" s="19">
        <v>32.146543425099367</v>
      </c>
    </row>
    <row r="384" spans="3:43" hidden="1" outlineLevel="1" x14ac:dyDescent="0.15">
      <c r="C384" s="7" t="s">
        <v>278</v>
      </c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</row>
    <row r="385" spans="3:43" hidden="1" outlineLevel="1" x14ac:dyDescent="0.15">
      <c r="C385" s="15" t="s">
        <v>131</v>
      </c>
      <c r="D385" s="19">
        <v>0.47206523688348884</v>
      </c>
      <c r="E385" s="19">
        <v>0.36204332864432653</v>
      </c>
      <c r="F385" s="19">
        <v>0.15164223241977337</v>
      </c>
      <c r="G385" s="19">
        <v>8.8740246331093148E-2</v>
      </c>
      <c r="H385" s="19">
        <v>0.1923840775254804</v>
      </c>
      <c r="I385" s="19">
        <v>0.13416896078580429</v>
      </c>
      <c r="J385" s="19">
        <v>0.12868105055105361</v>
      </c>
      <c r="K385" s="19">
        <v>0.10862475312038661</v>
      </c>
      <c r="L385" s="19">
        <v>9.2502347659881273E-2</v>
      </c>
      <c r="M385" s="19">
        <v>9.3521574715007813E-2</v>
      </c>
      <c r="N385" s="19">
        <v>7.4373283230001752E-2</v>
      </c>
      <c r="O385" s="19">
        <v>0.21979014467969263</v>
      </c>
      <c r="P385" s="19">
        <v>2.1185372365459902</v>
      </c>
      <c r="Q385" s="19">
        <v>0.30900171070066951</v>
      </c>
      <c r="R385" s="19">
        <v>6.0647392833445966E-2</v>
      </c>
      <c r="S385" s="19">
        <v>4.9849151060882356E-2</v>
      </c>
      <c r="T385" s="19">
        <v>4.9848155180790416E-2</v>
      </c>
      <c r="U385" s="19">
        <v>8.7599368498358796E-2</v>
      </c>
      <c r="V385" s="19">
        <v>4.5537264669308998E-2</v>
      </c>
      <c r="W385" s="19">
        <v>0.14636018806780471</v>
      </c>
      <c r="X385" s="19">
        <v>0.2200398626786762</v>
      </c>
      <c r="Y385" s="19">
        <v>0.17422773046377577</v>
      </c>
      <c r="Z385" s="19">
        <v>5.4286963101446643E-2</v>
      </c>
      <c r="AA385" s="19">
        <v>9.196258423907798E-2</v>
      </c>
      <c r="AB385" s="19">
        <v>9.1602196985700962E-2</v>
      </c>
      <c r="AC385" s="19">
        <v>1.3809625684799383</v>
      </c>
      <c r="AD385" s="19">
        <v>0.21241078415556966</v>
      </c>
      <c r="AE385" s="19">
        <v>9.9388205626357917E-2</v>
      </c>
      <c r="AF385" s="19">
        <v>0.11192234826343687</v>
      </c>
      <c r="AG385" s="19">
        <v>5.1735393839689468E-2</v>
      </c>
      <c r="AH385" s="19">
        <v>0.27714059679080549</v>
      </c>
      <c r="AI385" s="19">
        <v>7.0209748925165405E-2</v>
      </c>
      <c r="AJ385" s="19">
        <v>6.8559148603953776E-2</v>
      </c>
      <c r="AK385" s="19">
        <v>0.10023213935790343</v>
      </c>
      <c r="AL385" s="19">
        <v>0</v>
      </c>
      <c r="AM385" s="19">
        <v>0</v>
      </c>
      <c r="AN385" s="19">
        <v>0</v>
      </c>
      <c r="AO385" s="19">
        <v>0</v>
      </c>
      <c r="AP385" s="19">
        <v>0.99159836556288194</v>
      </c>
      <c r="AQ385" s="19">
        <v>4.4910981705888116</v>
      </c>
    </row>
    <row r="386" spans="3:43" hidden="1" outlineLevel="1" x14ac:dyDescent="0.15">
      <c r="C386" s="15" t="s">
        <v>132</v>
      </c>
      <c r="D386" s="19">
        <v>8.8007268223308732E-2</v>
      </c>
      <c r="E386" s="19">
        <v>0.11202226441433799</v>
      </c>
      <c r="F386" s="19">
        <v>5.4401100707235847E-2</v>
      </c>
      <c r="G386" s="19">
        <v>1.4604308203915971E-2</v>
      </c>
      <c r="H386" s="19">
        <v>6.9385660279279116E-2</v>
      </c>
      <c r="I386" s="19">
        <v>3.3665277549948296E-2</v>
      </c>
      <c r="J386" s="19">
        <v>3.4202779101865123E-2</v>
      </c>
      <c r="K386" s="19">
        <v>3.7984785775473241E-2</v>
      </c>
      <c r="L386" s="19">
        <v>2.7061607515672621E-2</v>
      </c>
      <c r="M386" s="19">
        <v>3.5882924740505751E-2</v>
      </c>
      <c r="N386" s="19">
        <v>2.3467271071320874E-2</v>
      </c>
      <c r="O386" s="19">
        <v>7.0656473932150132E-2</v>
      </c>
      <c r="P386" s="19">
        <v>0.60134172151501375</v>
      </c>
      <c r="Q386" s="19">
        <v>4.6964117371991861E-2</v>
      </c>
      <c r="R386" s="19">
        <v>2.177571911896883E-2</v>
      </c>
      <c r="S386" s="19">
        <v>2.150214760433378E-2</v>
      </c>
      <c r="T386" s="19">
        <v>1.2337265227309189E-2</v>
      </c>
      <c r="U386" s="19">
        <v>2.6572372718678645E-2</v>
      </c>
      <c r="V386" s="19">
        <v>1.5056029348140133E-2</v>
      </c>
      <c r="W386" s="19">
        <v>3.3675077215182848E-2</v>
      </c>
      <c r="X386" s="19">
        <v>2.2672878615862351E-2</v>
      </c>
      <c r="Y386" s="19">
        <v>2.7603940686038365E-2</v>
      </c>
      <c r="Z386" s="19">
        <v>2.0171335898564589E-2</v>
      </c>
      <c r="AA386" s="19">
        <v>2.2081050997714197E-2</v>
      </c>
      <c r="AB386" s="19">
        <v>7.3312611427302915E-2</v>
      </c>
      <c r="AC386" s="19">
        <v>0.34372454623008764</v>
      </c>
      <c r="AD386" s="19">
        <v>6.2687337500479112E-2</v>
      </c>
      <c r="AE386" s="19">
        <v>3.8486262488200647E-2</v>
      </c>
      <c r="AF386" s="19">
        <v>3.9042136393256772E-2</v>
      </c>
      <c r="AG386" s="19">
        <v>1.6092657554416776E-2</v>
      </c>
      <c r="AH386" s="19">
        <v>6.8364292924347939E-2</v>
      </c>
      <c r="AI386" s="19">
        <v>2.1267655766521013E-2</v>
      </c>
      <c r="AJ386" s="19">
        <v>3.1696139583603025E-2</v>
      </c>
      <c r="AK386" s="19">
        <v>4.5404882954749731E-2</v>
      </c>
      <c r="AL386" s="19">
        <v>0</v>
      </c>
      <c r="AM386" s="19">
        <v>0</v>
      </c>
      <c r="AN386" s="19">
        <v>0</v>
      </c>
      <c r="AO386" s="19">
        <v>0</v>
      </c>
      <c r="AP386" s="19">
        <v>0.32304136516557502</v>
      </c>
      <c r="AQ386" s="19">
        <v>1.2681076329106764</v>
      </c>
    </row>
    <row r="387" spans="3:43" hidden="1" outlineLevel="1" x14ac:dyDescent="0.15">
      <c r="C387" s="15" t="s">
        <v>150</v>
      </c>
      <c r="D387" s="19">
        <v>0</v>
      </c>
      <c r="E387" s="19">
        <v>0</v>
      </c>
      <c r="F387" s="19">
        <v>0</v>
      </c>
      <c r="G387" s="19">
        <v>0</v>
      </c>
      <c r="H387" s="19">
        <v>0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  <c r="P387" s="19">
        <v>0</v>
      </c>
      <c r="Q387" s="19">
        <v>0</v>
      </c>
      <c r="R387" s="19">
        <v>0</v>
      </c>
      <c r="S387" s="19">
        <v>0</v>
      </c>
      <c r="T387" s="19">
        <v>0</v>
      </c>
      <c r="U387" s="19">
        <v>0</v>
      </c>
      <c r="V387" s="19">
        <v>0</v>
      </c>
      <c r="W387" s="19">
        <v>0</v>
      </c>
      <c r="X387" s="19">
        <v>0</v>
      </c>
      <c r="Y387" s="19">
        <v>0</v>
      </c>
      <c r="Z387" s="19">
        <v>0</v>
      </c>
      <c r="AA387" s="19">
        <v>0</v>
      </c>
      <c r="AB387" s="19">
        <v>0</v>
      </c>
      <c r="AC387" s="19">
        <v>0</v>
      </c>
      <c r="AD387" s="19">
        <v>0</v>
      </c>
      <c r="AE387" s="19">
        <v>0</v>
      </c>
      <c r="AF387" s="19">
        <v>0</v>
      </c>
      <c r="AG387" s="19">
        <v>0</v>
      </c>
      <c r="AH387" s="19">
        <v>0</v>
      </c>
      <c r="AI387" s="19">
        <v>0</v>
      </c>
      <c r="AJ387" s="19">
        <v>0</v>
      </c>
      <c r="AK387" s="19">
        <v>0</v>
      </c>
      <c r="AL387" s="19">
        <v>0</v>
      </c>
      <c r="AM387" s="19">
        <v>0</v>
      </c>
      <c r="AN387" s="19">
        <v>0</v>
      </c>
      <c r="AO387" s="19">
        <v>0</v>
      </c>
      <c r="AP387" s="19">
        <v>0</v>
      </c>
      <c r="AQ387" s="19">
        <v>0</v>
      </c>
    </row>
    <row r="388" spans="3:43" hidden="1" outlineLevel="1" x14ac:dyDescent="0.15">
      <c r="C388" s="15" t="s">
        <v>154</v>
      </c>
      <c r="D388" s="19">
        <v>0</v>
      </c>
      <c r="E388" s="19">
        <v>0</v>
      </c>
      <c r="F388" s="19">
        <v>0</v>
      </c>
      <c r="G388" s="19">
        <v>0</v>
      </c>
      <c r="H388" s="19">
        <v>0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19">
        <v>0</v>
      </c>
      <c r="O388" s="19">
        <v>0</v>
      </c>
      <c r="P388" s="19">
        <v>0</v>
      </c>
      <c r="Q388" s="19">
        <v>0</v>
      </c>
      <c r="R388" s="19">
        <v>0</v>
      </c>
      <c r="S388" s="19">
        <v>0</v>
      </c>
      <c r="T388" s="19">
        <v>0</v>
      </c>
      <c r="U388" s="19">
        <v>0</v>
      </c>
      <c r="V388" s="19">
        <v>0</v>
      </c>
      <c r="W388" s="19">
        <v>0</v>
      </c>
      <c r="X388" s="19">
        <v>0</v>
      </c>
      <c r="Y388" s="19">
        <v>0</v>
      </c>
      <c r="Z388" s="19">
        <v>0</v>
      </c>
      <c r="AA388" s="19">
        <v>0</v>
      </c>
      <c r="AB388" s="19">
        <v>0</v>
      </c>
      <c r="AC388" s="19">
        <v>0</v>
      </c>
      <c r="AD388" s="19">
        <v>0</v>
      </c>
      <c r="AE388" s="19">
        <v>0</v>
      </c>
      <c r="AF388" s="19">
        <v>0</v>
      </c>
      <c r="AG388" s="19">
        <v>0</v>
      </c>
      <c r="AH388" s="19">
        <v>0</v>
      </c>
      <c r="AI388" s="19">
        <v>0</v>
      </c>
      <c r="AJ388" s="19">
        <v>0</v>
      </c>
      <c r="AK388" s="19">
        <v>0</v>
      </c>
      <c r="AL388" s="19">
        <v>0</v>
      </c>
      <c r="AM388" s="19">
        <v>0</v>
      </c>
      <c r="AN388" s="19">
        <v>0</v>
      </c>
      <c r="AO388" s="19">
        <v>0</v>
      </c>
      <c r="AP388" s="19">
        <v>0</v>
      </c>
      <c r="AQ388" s="19">
        <v>0</v>
      </c>
    </row>
    <row r="389" spans="3:43" hidden="1" outlineLevel="1" x14ac:dyDescent="0.15">
      <c r="C389" s="15" t="s">
        <v>156</v>
      </c>
      <c r="D389" s="19">
        <v>0</v>
      </c>
      <c r="E389" s="19">
        <v>0</v>
      </c>
      <c r="F389" s="19">
        <v>0</v>
      </c>
      <c r="G389" s="19">
        <v>0</v>
      </c>
      <c r="H389" s="19">
        <v>0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19">
        <v>0</v>
      </c>
      <c r="O389" s="19">
        <v>0</v>
      </c>
      <c r="P389" s="19">
        <v>0</v>
      </c>
      <c r="Q389" s="19">
        <v>0</v>
      </c>
      <c r="R389" s="19">
        <v>0</v>
      </c>
      <c r="S389" s="19">
        <v>0</v>
      </c>
      <c r="T389" s="19">
        <v>0</v>
      </c>
      <c r="U389" s="19">
        <v>0</v>
      </c>
      <c r="V389" s="19">
        <v>0</v>
      </c>
      <c r="W389" s="19">
        <v>0</v>
      </c>
      <c r="X389" s="19">
        <v>0</v>
      </c>
      <c r="Y389" s="19">
        <v>0</v>
      </c>
      <c r="Z389" s="19">
        <v>0</v>
      </c>
      <c r="AA389" s="19">
        <v>0</v>
      </c>
      <c r="AB389" s="19">
        <v>0</v>
      </c>
      <c r="AC389" s="19">
        <v>0</v>
      </c>
      <c r="AD389" s="19">
        <v>0</v>
      </c>
      <c r="AE389" s="19">
        <v>0</v>
      </c>
      <c r="AF389" s="19">
        <v>0</v>
      </c>
      <c r="AG389" s="19">
        <v>0</v>
      </c>
      <c r="AH389" s="19">
        <v>0</v>
      </c>
      <c r="AI389" s="19">
        <v>0</v>
      </c>
      <c r="AJ389" s="19">
        <v>0</v>
      </c>
      <c r="AK389" s="19">
        <v>0</v>
      </c>
      <c r="AL389" s="19">
        <v>0</v>
      </c>
      <c r="AM389" s="19">
        <v>0</v>
      </c>
      <c r="AN389" s="19">
        <v>0</v>
      </c>
      <c r="AO389" s="19">
        <v>0</v>
      </c>
      <c r="AP389" s="19">
        <v>0</v>
      </c>
      <c r="AQ389" s="19">
        <v>0</v>
      </c>
    </row>
    <row r="390" spans="3:43" hidden="1" outlineLevel="1" x14ac:dyDescent="0.15">
      <c r="C390" s="15" t="s">
        <v>152</v>
      </c>
      <c r="D390" s="19">
        <v>0</v>
      </c>
      <c r="E390" s="19">
        <v>0</v>
      </c>
      <c r="F390" s="19">
        <v>0</v>
      </c>
      <c r="G390" s="19">
        <v>0</v>
      </c>
      <c r="H390" s="19">
        <v>0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  <c r="P390" s="19">
        <v>0</v>
      </c>
      <c r="Q390" s="19">
        <v>0</v>
      </c>
      <c r="R390" s="19">
        <v>0</v>
      </c>
      <c r="S390" s="19">
        <v>0</v>
      </c>
      <c r="T390" s="19">
        <v>0</v>
      </c>
      <c r="U390" s="19">
        <v>0</v>
      </c>
      <c r="V390" s="19">
        <v>0</v>
      </c>
      <c r="W390" s="19">
        <v>0</v>
      </c>
      <c r="X390" s="19">
        <v>0</v>
      </c>
      <c r="Y390" s="19">
        <v>0</v>
      </c>
      <c r="Z390" s="19">
        <v>0</v>
      </c>
      <c r="AA390" s="19">
        <v>0</v>
      </c>
      <c r="AB390" s="19">
        <v>0</v>
      </c>
      <c r="AC390" s="19">
        <v>0</v>
      </c>
      <c r="AD390" s="19">
        <v>0</v>
      </c>
      <c r="AE390" s="19">
        <v>0</v>
      </c>
      <c r="AF390" s="19">
        <v>0</v>
      </c>
      <c r="AG390" s="19">
        <v>0</v>
      </c>
      <c r="AH390" s="19">
        <v>0</v>
      </c>
      <c r="AI390" s="19">
        <v>0</v>
      </c>
      <c r="AJ390" s="19">
        <v>0</v>
      </c>
      <c r="AK390" s="19">
        <v>0</v>
      </c>
      <c r="AL390" s="19">
        <v>0</v>
      </c>
      <c r="AM390" s="19">
        <v>0</v>
      </c>
      <c r="AN390" s="19">
        <v>0</v>
      </c>
      <c r="AO390" s="19">
        <v>0</v>
      </c>
      <c r="AP390" s="19">
        <v>0</v>
      </c>
      <c r="AQ390" s="19">
        <v>0</v>
      </c>
    </row>
    <row r="391" spans="3:43" hidden="1" outlineLevel="1" x14ac:dyDescent="0.15">
      <c r="C391" s="15" t="s">
        <v>134</v>
      </c>
      <c r="D391" s="19">
        <v>0</v>
      </c>
      <c r="E391" s="19">
        <v>0</v>
      </c>
      <c r="F391" s="19">
        <v>0</v>
      </c>
      <c r="G391" s="19">
        <v>0</v>
      </c>
      <c r="H391" s="19">
        <v>0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9">
        <v>0</v>
      </c>
      <c r="Q391" s="19">
        <v>0</v>
      </c>
      <c r="R391" s="19">
        <v>0</v>
      </c>
      <c r="S391" s="19">
        <v>0</v>
      </c>
      <c r="T391" s="19">
        <v>0</v>
      </c>
      <c r="U391" s="19">
        <v>0</v>
      </c>
      <c r="V391" s="19">
        <v>0</v>
      </c>
      <c r="W391" s="19">
        <v>0</v>
      </c>
      <c r="X391" s="19">
        <v>0</v>
      </c>
      <c r="Y391" s="19">
        <v>0</v>
      </c>
      <c r="Z391" s="19">
        <v>0</v>
      </c>
      <c r="AA391" s="19">
        <v>0</v>
      </c>
      <c r="AB391" s="19">
        <v>0</v>
      </c>
      <c r="AC391" s="19">
        <v>0</v>
      </c>
      <c r="AD391" s="19">
        <v>0</v>
      </c>
      <c r="AE391" s="19">
        <v>0</v>
      </c>
      <c r="AF391" s="19">
        <v>0</v>
      </c>
      <c r="AG391" s="19">
        <v>0</v>
      </c>
      <c r="AH391" s="19">
        <v>0</v>
      </c>
      <c r="AI391" s="19">
        <v>0</v>
      </c>
      <c r="AJ391" s="19">
        <v>0</v>
      </c>
      <c r="AK391" s="19">
        <v>0</v>
      </c>
      <c r="AL391" s="19">
        <v>3.3673052677540116E-2</v>
      </c>
      <c r="AM391" s="19">
        <v>3.674469658426522E-2</v>
      </c>
      <c r="AN391" s="19">
        <v>4.3033647149222441E-2</v>
      </c>
      <c r="AO391" s="19">
        <v>5.1518841077759947E-2</v>
      </c>
      <c r="AP391" s="19">
        <v>0.16497023748878772</v>
      </c>
      <c r="AQ391" s="19">
        <v>0.16497023748878772</v>
      </c>
    </row>
    <row r="392" spans="3:43" hidden="1" outlineLevel="1" x14ac:dyDescent="0.15">
      <c r="C392" s="15" t="s">
        <v>133</v>
      </c>
      <c r="D392" s="19">
        <v>0</v>
      </c>
      <c r="E392" s="19">
        <v>0</v>
      </c>
      <c r="F392" s="19">
        <v>0</v>
      </c>
      <c r="G392" s="19">
        <v>0</v>
      </c>
      <c r="H392" s="19">
        <v>0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  <c r="P392" s="19">
        <v>0</v>
      </c>
      <c r="Q392" s="19">
        <v>0</v>
      </c>
      <c r="R392" s="19">
        <v>0</v>
      </c>
      <c r="S392" s="19">
        <v>0</v>
      </c>
      <c r="T392" s="19">
        <v>0</v>
      </c>
      <c r="U392" s="19">
        <v>0</v>
      </c>
      <c r="V392" s="19">
        <v>0</v>
      </c>
      <c r="W392" s="19">
        <v>0</v>
      </c>
      <c r="X392" s="19">
        <v>0</v>
      </c>
      <c r="Y392" s="19">
        <v>0</v>
      </c>
      <c r="Z392" s="19">
        <v>0</v>
      </c>
      <c r="AA392" s="19">
        <v>0</v>
      </c>
      <c r="AB392" s="19">
        <v>0</v>
      </c>
      <c r="AC392" s="19">
        <v>0</v>
      </c>
      <c r="AD392" s="19">
        <v>0</v>
      </c>
      <c r="AE392" s="19">
        <v>0</v>
      </c>
      <c r="AF392" s="19">
        <v>0</v>
      </c>
      <c r="AG392" s="19">
        <v>0</v>
      </c>
      <c r="AH392" s="19">
        <v>0</v>
      </c>
      <c r="AI392" s="19">
        <v>0</v>
      </c>
      <c r="AJ392" s="19">
        <v>0</v>
      </c>
      <c r="AK392" s="19">
        <v>0</v>
      </c>
      <c r="AL392" s="19">
        <v>0.11275796136494096</v>
      </c>
      <c r="AM392" s="19">
        <v>0.12300868512539014</v>
      </c>
      <c r="AN392" s="19">
        <v>0.14351013264628851</v>
      </c>
      <c r="AO392" s="19">
        <v>0.15376085640673767</v>
      </c>
      <c r="AP392" s="19">
        <v>0.53303763554335726</v>
      </c>
      <c r="AQ392" s="19">
        <v>0.53303763554335726</v>
      </c>
    </row>
    <row r="393" spans="3:43" hidden="1" outlineLevel="1" x14ac:dyDescent="0.15">
      <c r="C393" s="15" t="s">
        <v>140</v>
      </c>
      <c r="D393" s="19">
        <v>0.66052012251985825</v>
      </c>
      <c r="E393" s="19">
        <v>0.32868413735753776</v>
      </c>
      <c r="F393" s="19">
        <v>0.35114598285400217</v>
      </c>
      <c r="G393" s="19">
        <v>0.32996717820612143</v>
      </c>
      <c r="H393" s="19">
        <v>0.34299570270059593</v>
      </c>
      <c r="I393" s="19">
        <v>0.28234647994364237</v>
      </c>
      <c r="J393" s="19">
        <v>0.44799205132768777</v>
      </c>
      <c r="K393" s="19">
        <v>0.56447281322031273</v>
      </c>
      <c r="L393" s="19">
        <v>0.55481177767004397</v>
      </c>
      <c r="M393" s="19">
        <v>0.66342530299429436</v>
      </c>
      <c r="N393" s="19">
        <v>0.64542590249074916</v>
      </c>
      <c r="O393" s="19">
        <v>0.67182769322117075</v>
      </c>
      <c r="P393" s="19">
        <v>5.8436151445060167</v>
      </c>
      <c r="Q393" s="19">
        <v>0</v>
      </c>
      <c r="R393" s="19">
        <v>0</v>
      </c>
      <c r="S393" s="19">
        <v>0</v>
      </c>
      <c r="T393" s="19">
        <v>0</v>
      </c>
      <c r="U393" s="19">
        <v>0</v>
      </c>
      <c r="V393" s="19">
        <v>0</v>
      </c>
      <c r="W393" s="19">
        <v>0</v>
      </c>
      <c r="X393" s="19">
        <v>0</v>
      </c>
      <c r="Y393" s="19">
        <v>0</v>
      </c>
      <c r="Z393" s="19">
        <v>0</v>
      </c>
      <c r="AA393" s="19">
        <v>0</v>
      </c>
      <c r="AB393" s="19">
        <v>0</v>
      </c>
      <c r="AC393" s="19">
        <v>0</v>
      </c>
      <c r="AD393" s="19">
        <v>0.37605477162252499</v>
      </c>
      <c r="AE393" s="19">
        <v>0.28187397130300845</v>
      </c>
      <c r="AF393" s="19">
        <v>0.29532573857765892</v>
      </c>
      <c r="AG393" s="19">
        <v>0.3111437877275714</v>
      </c>
      <c r="AH393" s="19">
        <v>0.33819985491586518</v>
      </c>
      <c r="AI393" s="19">
        <v>0.37382015083829306</v>
      </c>
      <c r="AJ393" s="19">
        <v>0.30423405486584365</v>
      </c>
      <c r="AK393" s="19">
        <v>0.28603500035721763</v>
      </c>
      <c r="AL393" s="19">
        <v>0.29017662742416855</v>
      </c>
      <c r="AM393" s="19">
        <v>0.33603206951027731</v>
      </c>
      <c r="AN393" s="19">
        <v>0.34569970363211877</v>
      </c>
      <c r="AO393" s="19">
        <v>0.41147358286356323</v>
      </c>
      <c r="AP393" s="19">
        <v>3.9500693136381106</v>
      </c>
      <c r="AQ393" s="19">
        <v>9.7936844581441296</v>
      </c>
    </row>
    <row r="394" spans="3:43" hidden="1" outlineLevel="1" x14ac:dyDescent="0.15">
      <c r="C394" s="15" t="s">
        <v>142</v>
      </c>
      <c r="D394" s="19">
        <v>0.16101004529096249</v>
      </c>
      <c r="E394" s="19">
        <v>8.0120871473930058E-2</v>
      </c>
      <c r="F394" s="19">
        <v>8.5596227390275503E-2</v>
      </c>
      <c r="G394" s="19">
        <v>8.0433628736119894E-2</v>
      </c>
      <c r="H394" s="19">
        <v>8.3609494614250934E-2</v>
      </c>
      <c r="I394" s="19">
        <v>6.8825487632442187E-2</v>
      </c>
      <c r="J394" s="19">
        <v>0.10920366846521562</v>
      </c>
      <c r="K394" s="19">
        <v>0.13759731176000192</v>
      </c>
      <c r="L394" s="19">
        <v>0.13524231345113566</v>
      </c>
      <c r="M394" s="19">
        <v>0.16171821938561826</v>
      </c>
      <c r="N394" s="19">
        <v>0.15733064027715757</v>
      </c>
      <c r="O394" s="19">
        <v>0.16376640714683369</v>
      </c>
      <c r="P394" s="19">
        <v>1.4244543156239435</v>
      </c>
      <c r="Q394" s="19">
        <v>0</v>
      </c>
      <c r="R394" s="19">
        <v>0</v>
      </c>
      <c r="S394" s="19">
        <v>0</v>
      </c>
      <c r="T394" s="19">
        <v>0</v>
      </c>
      <c r="U394" s="19">
        <v>0</v>
      </c>
      <c r="V394" s="19">
        <v>0</v>
      </c>
      <c r="W394" s="19">
        <v>0</v>
      </c>
      <c r="X394" s="19">
        <v>0</v>
      </c>
      <c r="Y394" s="19">
        <v>0</v>
      </c>
      <c r="Z394" s="19">
        <v>0</v>
      </c>
      <c r="AA394" s="19">
        <v>0</v>
      </c>
      <c r="AB394" s="19">
        <v>0</v>
      </c>
      <c r="AC394" s="19">
        <v>0</v>
      </c>
      <c r="AD394" s="19">
        <v>0.12381219520718638</v>
      </c>
      <c r="AE394" s="19">
        <v>9.478830061208228E-2</v>
      </c>
      <c r="AF394" s="19">
        <v>9.9128780436130493E-2</v>
      </c>
      <c r="AG394" s="19">
        <v>0.10420110332182086</v>
      </c>
      <c r="AH394" s="19">
        <v>0.11275552452291726</v>
      </c>
      <c r="AI394" s="19">
        <v>0.12396318622786798</v>
      </c>
      <c r="AJ394" s="19">
        <v>0.10243005841061883</v>
      </c>
      <c r="AK394" s="19">
        <v>9.6954827920556846E-2</v>
      </c>
      <c r="AL394" s="19">
        <v>9.8898846798115905E-2</v>
      </c>
      <c r="AM394" s="19">
        <v>0.11322300047032866</v>
      </c>
      <c r="AN394" s="19">
        <v>0.11632893367361853</v>
      </c>
      <c r="AO394" s="19">
        <v>0.13673300189668375</v>
      </c>
      <c r="AP394" s="19">
        <v>1.3232177594979277</v>
      </c>
      <c r="AQ394" s="19">
        <v>2.7476720751218715</v>
      </c>
    </row>
    <row r="395" spans="3:43" hidden="1" outlineLevel="1" x14ac:dyDescent="0.15">
      <c r="C395" s="15" t="s">
        <v>146</v>
      </c>
      <c r="D395" s="19">
        <v>0</v>
      </c>
      <c r="E395" s="19">
        <v>0</v>
      </c>
      <c r="F395" s="19">
        <v>0</v>
      </c>
      <c r="G395" s="19">
        <v>0</v>
      </c>
      <c r="H395" s="19">
        <v>0</v>
      </c>
      <c r="I395" s="19">
        <v>0</v>
      </c>
      <c r="J395" s="19">
        <v>0</v>
      </c>
      <c r="K395" s="19">
        <v>0</v>
      </c>
      <c r="L395" s="19">
        <v>0</v>
      </c>
      <c r="M395" s="19">
        <v>0</v>
      </c>
      <c r="N395" s="19">
        <v>0</v>
      </c>
      <c r="O395" s="19">
        <v>0</v>
      </c>
      <c r="P395" s="19">
        <v>0</v>
      </c>
      <c r="Q395" s="19">
        <v>0</v>
      </c>
      <c r="R395" s="19">
        <v>0</v>
      </c>
      <c r="S395" s="19">
        <v>0</v>
      </c>
      <c r="T395" s="19">
        <v>0</v>
      </c>
      <c r="U395" s="19">
        <v>0</v>
      </c>
      <c r="V395" s="19">
        <v>0</v>
      </c>
      <c r="W395" s="19">
        <v>0</v>
      </c>
      <c r="X395" s="19">
        <v>0</v>
      </c>
      <c r="Y395" s="19">
        <v>0</v>
      </c>
      <c r="Z395" s="19">
        <v>0</v>
      </c>
      <c r="AA395" s="19">
        <v>0</v>
      </c>
      <c r="AB395" s="19">
        <v>0</v>
      </c>
      <c r="AC395" s="19">
        <v>0</v>
      </c>
      <c r="AD395" s="19">
        <v>1.645206804834147E-2</v>
      </c>
      <c r="AE395" s="19">
        <v>1.6843525768475184E-2</v>
      </c>
      <c r="AF395" s="19">
        <v>1.7231068911407559E-2</v>
      </c>
      <c r="AG395" s="19">
        <v>1.7614736622910607E-2</v>
      </c>
      <c r="AH395" s="19">
        <v>1.7994567657298621E-2</v>
      </c>
      <c r="AI395" s="19">
        <v>1.837060038134276E-2</v>
      </c>
      <c r="AJ395" s="19">
        <v>1.8458285885871277E-2</v>
      </c>
      <c r="AK395" s="19">
        <v>1.8836834526974201E-2</v>
      </c>
      <c r="AL395" s="19">
        <v>2.0337860681589378E-2</v>
      </c>
      <c r="AM395" s="19">
        <v>2.0585638541572502E-2</v>
      </c>
      <c r="AN395" s="19">
        <v>2.0833416401555626E-2</v>
      </c>
      <c r="AO395" s="19">
        <v>2.0865627523353428E-2</v>
      </c>
      <c r="AP395" s="19">
        <v>0.22442423095069264</v>
      </c>
      <c r="AQ395" s="19">
        <v>0.22442423095069264</v>
      </c>
    </row>
    <row r="396" spans="3:43" hidden="1" outlineLevel="1" x14ac:dyDescent="0.15">
      <c r="C396" s="15" t="s">
        <v>148</v>
      </c>
      <c r="D396" s="19">
        <v>0</v>
      </c>
      <c r="E396" s="19">
        <v>0</v>
      </c>
      <c r="F396" s="19">
        <v>0</v>
      </c>
      <c r="G396" s="19">
        <v>0</v>
      </c>
      <c r="H396" s="19">
        <v>0</v>
      </c>
      <c r="I396" s="19">
        <v>0</v>
      </c>
      <c r="J396" s="19">
        <v>0</v>
      </c>
      <c r="K396" s="19">
        <v>0</v>
      </c>
      <c r="L396" s="19">
        <v>0</v>
      </c>
      <c r="M396" s="19">
        <v>0</v>
      </c>
      <c r="N396" s="19">
        <v>0</v>
      </c>
      <c r="O396" s="19">
        <v>0</v>
      </c>
      <c r="P396" s="19">
        <v>0</v>
      </c>
      <c r="Q396" s="19">
        <v>0</v>
      </c>
      <c r="R396" s="19">
        <v>0</v>
      </c>
      <c r="S396" s="19">
        <v>0</v>
      </c>
      <c r="T396" s="19">
        <v>0</v>
      </c>
      <c r="U396" s="19">
        <v>0</v>
      </c>
      <c r="V396" s="19">
        <v>0</v>
      </c>
      <c r="W396" s="19">
        <v>0</v>
      </c>
      <c r="X396" s="19">
        <v>0</v>
      </c>
      <c r="Y396" s="19">
        <v>0</v>
      </c>
      <c r="Z396" s="19">
        <v>0</v>
      </c>
      <c r="AA396" s="19">
        <v>0</v>
      </c>
      <c r="AB396" s="19">
        <v>0</v>
      </c>
      <c r="AC396" s="19">
        <v>0</v>
      </c>
      <c r="AD396" s="19">
        <v>1.2335357099189483E-2</v>
      </c>
      <c r="AE396" s="19">
        <v>1.2628862496376963E-2</v>
      </c>
      <c r="AF396" s="19">
        <v>1.2919432839592565E-2</v>
      </c>
      <c r="AG396" s="19">
        <v>1.3207097479376016E-2</v>
      </c>
      <c r="AH396" s="19">
        <v>1.3491885472761627E-2</v>
      </c>
      <c r="AI396" s="19">
        <v>1.3773825586213383E-2</v>
      </c>
      <c r="AJ396" s="19">
        <v>1.3839570026827393E-2</v>
      </c>
      <c r="AK396" s="19">
        <v>1.4123396513181381E-2</v>
      </c>
      <c r="AL396" s="19">
        <v>1.5248829107916362E-2</v>
      </c>
      <c r="AM396" s="19">
        <v>1.5434606870030159E-2</v>
      </c>
      <c r="AN396" s="19">
        <v>1.562038463214396E-2</v>
      </c>
      <c r="AO396" s="19">
        <v>1.5644535741218751E-2</v>
      </c>
      <c r="AP396" s="19">
        <v>0.16826778386482805</v>
      </c>
      <c r="AQ396" s="19">
        <v>0.16826778386482805</v>
      </c>
    </row>
    <row r="397" spans="3:43" hidden="1" outlineLevel="1" x14ac:dyDescent="0.15">
      <c r="C397" s="6" t="s">
        <v>189</v>
      </c>
      <c r="D397" s="19">
        <v>6.2659909908629414</v>
      </c>
      <c r="E397" s="19">
        <v>6.9164136725586145</v>
      </c>
      <c r="F397" s="19">
        <v>7.7010791023114518</v>
      </c>
      <c r="G397" s="19">
        <v>6.2379582188182274</v>
      </c>
      <c r="H397" s="19">
        <v>7.7517772762183634</v>
      </c>
      <c r="I397" s="19">
        <v>9.4341745831123482</v>
      </c>
      <c r="J397" s="19">
        <v>8.594237608235952</v>
      </c>
      <c r="K397" s="19">
        <v>7.515167396248108</v>
      </c>
      <c r="L397" s="19">
        <v>9.4043484519905363</v>
      </c>
      <c r="M397" s="19">
        <v>8.1452671269545096</v>
      </c>
      <c r="N397" s="19">
        <v>10.262321456891048</v>
      </c>
      <c r="O397" s="19">
        <v>9.8079346901210762</v>
      </c>
      <c r="P397" s="19">
        <v>98.036670574323182</v>
      </c>
      <c r="Q397" s="19">
        <v>5.6906883880178514</v>
      </c>
      <c r="R397" s="19">
        <v>5.7913192427235911</v>
      </c>
      <c r="S397" s="19">
        <v>7.0541649427333093</v>
      </c>
      <c r="T397" s="19">
        <v>5.5585903289583394</v>
      </c>
      <c r="U397" s="19">
        <v>5.7234376130910247</v>
      </c>
      <c r="V397" s="19">
        <v>6.2659474302156442</v>
      </c>
      <c r="W397" s="19">
        <v>5.4082506625192419</v>
      </c>
      <c r="X397" s="19">
        <v>8.2374599938376658</v>
      </c>
      <c r="Y397" s="19">
        <v>6.514245809403632</v>
      </c>
      <c r="Z397" s="19">
        <v>6.6324985428792029</v>
      </c>
      <c r="AA397" s="19">
        <v>7.570740603072208</v>
      </c>
      <c r="AB397" s="19">
        <v>6.5777053557534719</v>
      </c>
      <c r="AC397" s="19">
        <v>77.025048913205197</v>
      </c>
      <c r="AD397" s="19">
        <v>7.5657570742560791</v>
      </c>
      <c r="AE397" s="19">
        <v>8.7757365918710093</v>
      </c>
      <c r="AF397" s="19">
        <v>6.1299819346903641</v>
      </c>
      <c r="AG397" s="19">
        <v>4.4134689688461455</v>
      </c>
      <c r="AH397" s="19">
        <v>7.1516383860584964</v>
      </c>
      <c r="AI397" s="19">
        <v>9.193106210786727</v>
      </c>
      <c r="AJ397" s="19">
        <v>9.2172153473232452</v>
      </c>
      <c r="AK397" s="19">
        <v>7.1203726305382453</v>
      </c>
      <c r="AL397" s="19">
        <v>0</v>
      </c>
      <c r="AM397" s="19">
        <v>0</v>
      </c>
      <c r="AN397" s="19">
        <v>0</v>
      </c>
      <c r="AO397" s="19">
        <v>0</v>
      </c>
      <c r="AP397" s="19">
        <v>59.567277144370308</v>
      </c>
      <c r="AQ397" s="19">
        <v>234.62899663189867</v>
      </c>
    </row>
    <row r="398" spans="3:43" hidden="1" outlineLevel="1" x14ac:dyDescent="0.15">
      <c r="C398" s="6" t="s">
        <v>196</v>
      </c>
      <c r="D398" s="19">
        <v>2.5796072820402616</v>
      </c>
      <c r="E398" s="19">
        <v>3.3543540882389982</v>
      </c>
      <c r="F398" s="19">
        <v>3.459739727622674</v>
      </c>
      <c r="G398" s="19">
        <v>3.2161190020459092</v>
      </c>
      <c r="H398" s="19">
        <v>4.0498838756504618</v>
      </c>
      <c r="I398" s="19">
        <v>6.5263096433481422</v>
      </c>
      <c r="J398" s="19">
        <v>4.4240220771139285</v>
      </c>
      <c r="K398" s="19">
        <v>4.16502585566497</v>
      </c>
      <c r="L398" s="19">
        <v>5.6343445260615619</v>
      </c>
      <c r="M398" s="19">
        <v>4.7888784897932712</v>
      </c>
      <c r="N398" s="19">
        <v>6.2580456743405266</v>
      </c>
      <c r="O398" s="19">
        <v>5.566302869343482</v>
      </c>
      <c r="P398" s="19">
        <v>54.022633111264184</v>
      </c>
      <c r="Q398" s="19">
        <v>2.4439016802741245</v>
      </c>
      <c r="R398" s="19">
        <v>2.8914599368327951</v>
      </c>
      <c r="S398" s="19">
        <v>3.543088848511998</v>
      </c>
      <c r="T398" s="19">
        <v>2.832758005695398</v>
      </c>
      <c r="U398" s="19">
        <v>3.553956862671757</v>
      </c>
      <c r="V398" s="19">
        <v>4.6064849379842192</v>
      </c>
      <c r="W398" s="19">
        <v>2.9549837212398713</v>
      </c>
      <c r="X398" s="19">
        <v>4.5146645861625379</v>
      </c>
      <c r="Y398" s="19">
        <v>3.52613271575356</v>
      </c>
      <c r="Z398" s="19">
        <v>3.6861826321249</v>
      </c>
      <c r="AA398" s="19">
        <v>4.5676655150973975</v>
      </c>
      <c r="AB398" s="19">
        <v>5.1726650223020538</v>
      </c>
      <c r="AC398" s="19">
        <v>44.293944464650608</v>
      </c>
      <c r="AD398" s="19">
        <v>4.1272314645791015</v>
      </c>
      <c r="AE398" s="19">
        <v>5.2076314517855238</v>
      </c>
      <c r="AF398" s="19">
        <v>3.6249364401663753</v>
      </c>
      <c r="AG398" s="19">
        <v>2.3476033960724587</v>
      </c>
      <c r="AH398" s="19">
        <v>3.6733328307636137</v>
      </c>
      <c r="AI398" s="19">
        <v>5.2935459957333153</v>
      </c>
      <c r="AJ398" s="19">
        <v>4.8919012312162566</v>
      </c>
      <c r="AK398" s="19">
        <v>3.4245692990730419</v>
      </c>
      <c r="AL398" s="19">
        <v>0</v>
      </c>
      <c r="AM398" s="19">
        <v>0</v>
      </c>
      <c r="AN398" s="19">
        <v>0</v>
      </c>
      <c r="AO398" s="19">
        <v>0</v>
      </c>
      <c r="AP398" s="19">
        <v>32.590752109389683</v>
      </c>
      <c r="AQ398" s="19">
        <v>130.90732968530446</v>
      </c>
    </row>
    <row r="399" spans="3:43" hidden="1" outlineLevel="1" x14ac:dyDescent="0.15">
      <c r="C399" s="6" t="s">
        <v>203</v>
      </c>
      <c r="D399" s="19">
        <v>1.1222162625624741</v>
      </c>
      <c r="E399" s="19">
        <v>1.3783975011879186</v>
      </c>
      <c r="F399" s="19">
        <v>1.670284944670545</v>
      </c>
      <c r="G399" s="19">
        <v>1.4680100227822179</v>
      </c>
      <c r="H399" s="19">
        <v>1.828412920110972</v>
      </c>
      <c r="I399" s="19">
        <v>2.0950588916182875</v>
      </c>
      <c r="J399" s="19">
        <v>1.8696206182979063</v>
      </c>
      <c r="K399" s="19">
        <v>1.8786914975934521</v>
      </c>
      <c r="L399" s="19">
        <v>2.3421527800115447</v>
      </c>
      <c r="M399" s="19">
        <v>2.1305739877724439</v>
      </c>
      <c r="N399" s="19">
        <v>2.4173465045495579</v>
      </c>
      <c r="O399" s="19">
        <v>2.1988876144493883</v>
      </c>
      <c r="P399" s="19">
        <v>22.399653545606707</v>
      </c>
      <c r="Q399" s="19">
        <v>0.99196614721328602</v>
      </c>
      <c r="R399" s="19">
        <v>1.3999287094888251</v>
      </c>
      <c r="S399" s="19">
        <v>1.5806228898843437</v>
      </c>
      <c r="T399" s="19">
        <v>1.2105222454532438</v>
      </c>
      <c r="U399" s="19">
        <v>1.3938847991671024</v>
      </c>
      <c r="V399" s="19">
        <v>0.31959330705996086</v>
      </c>
      <c r="W399" s="19">
        <v>1.4183443237416165</v>
      </c>
      <c r="X399" s="19">
        <v>1.5707977866840999</v>
      </c>
      <c r="Y399" s="19">
        <v>1.491183798709804</v>
      </c>
      <c r="Z399" s="19">
        <v>1.6751163891358813</v>
      </c>
      <c r="AA399" s="19">
        <v>1.8662300874626259</v>
      </c>
      <c r="AB399" s="19">
        <v>1.412441471661378</v>
      </c>
      <c r="AC399" s="19">
        <v>16.330631955662167</v>
      </c>
      <c r="AD399" s="19">
        <v>1.9694011363526553</v>
      </c>
      <c r="AE399" s="19">
        <v>2.2900648263218666</v>
      </c>
      <c r="AF399" s="19">
        <v>1.7819802103885762</v>
      </c>
      <c r="AG399" s="19">
        <v>1.2365181643048786</v>
      </c>
      <c r="AH399" s="19">
        <v>1.6111516760838702</v>
      </c>
      <c r="AI399" s="19">
        <v>1.8921879301509428</v>
      </c>
      <c r="AJ399" s="19">
        <v>2.1731993531695335</v>
      </c>
      <c r="AK399" s="19">
        <v>1.6982870437480826</v>
      </c>
      <c r="AL399" s="19">
        <v>0</v>
      </c>
      <c r="AM399" s="19">
        <v>0</v>
      </c>
      <c r="AN399" s="19">
        <v>0</v>
      </c>
      <c r="AO399" s="19">
        <v>0</v>
      </c>
      <c r="AP399" s="19">
        <v>14.652790340520404</v>
      </c>
      <c r="AQ399" s="19">
        <v>53.383075841789292</v>
      </c>
    </row>
    <row r="400" spans="3:43" hidden="1" outlineLevel="1" x14ac:dyDescent="0.15">
      <c r="C400" s="6" t="s">
        <v>210</v>
      </c>
      <c r="D400" s="19">
        <v>0.67505233924301145</v>
      </c>
      <c r="E400" s="19">
        <v>0.93975577385647657</v>
      </c>
      <c r="F400" s="19">
        <v>1.0086042325495148</v>
      </c>
      <c r="G400" s="19">
        <v>0.93046750311736637</v>
      </c>
      <c r="H400" s="19">
        <v>1.277887446195703</v>
      </c>
      <c r="I400" s="19">
        <v>1.5285914430112295</v>
      </c>
      <c r="J400" s="19">
        <v>1.1412375328786444</v>
      </c>
      <c r="K400" s="19">
        <v>1.2546546425630611</v>
      </c>
      <c r="L400" s="19">
        <v>1.6406553904399375</v>
      </c>
      <c r="M400" s="19">
        <v>1.4553194351657754</v>
      </c>
      <c r="N400" s="19">
        <v>1.6867351080944843</v>
      </c>
      <c r="O400" s="19">
        <v>1.5286298380180818</v>
      </c>
      <c r="P400" s="19">
        <v>15.067590685133286</v>
      </c>
      <c r="Q400" s="19">
        <v>0.47197384689105565</v>
      </c>
      <c r="R400" s="19">
        <v>0.71562419926254728</v>
      </c>
      <c r="S400" s="19">
        <v>0.9878511577071738</v>
      </c>
      <c r="T400" s="19">
        <v>0.67800593271346399</v>
      </c>
      <c r="U400" s="19">
        <v>1.0852925733455003</v>
      </c>
      <c r="V400" s="19">
        <v>0.47708491601970926</v>
      </c>
      <c r="W400" s="19">
        <v>0.7253132127309555</v>
      </c>
      <c r="X400" s="19">
        <v>0.95144285458492428</v>
      </c>
      <c r="Y400" s="19">
        <v>0.92870890338764145</v>
      </c>
      <c r="Z400" s="19">
        <v>1.0110354026693222</v>
      </c>
      <c r="AA400" s="19">
        <v>1.1583266910373036</v>
      </c>
      <c r="AB400" s="19">
        <v>1.2257489790587879</v>
      </c>
      <c r="AC400" s="19">
        <v>10.416408669408385</v>
      </c>
      <c r="AD400" s="19">
        <v>1.4463778442365258</v>
      </c>
      <c r="AE400" s="19">
        <v>1.6799894773588289</v>
      </c>
      <c r="AF400" s="19">
        <v>1.3150435476762505</v>
      </c>
      <c r="AG400" s="19">
        <v>0.86912925502237859</v>
      </c>
      <c r="AH400" s="19">
        <v>1.1181711620970414</v>
      </c>
      <c r="AI400" s="19">
        <v>1.4740315561807535</v>
      </c>
      <c r="AJ400" s="19">
        <v>1.5644153978489099</v>
      </c>
      <c r="AK400" s="19">
        <v>1.1488490226657748</v>
      </c>
      <c r="AL400" s="19">
        <v>0</v>
      </c>
      <c r="AM400" s="19">
        <v>0</v>
      </c>
      <c r="AN400" s="19">
        <v>0</v>
      </c>
      <c r="AO400" s="19">
        <v>0</v>
      </c>
      <c r="AP400" s="19">
        <v>10.616007263086463</v>
      </c>
      <c r="AQ400" s="19">
        <v>36.100006617628139</v>
      </c>
    </row>
    <row r="401" spans="3:43" hidden="1" outlineLevel="1" x14ac:dyDescent="0.15">
      <c r="C401" s="6" t="s">
        <v>225</v>
      </c>
      <c r="D401" s="19">
        <v>0</v>
      </c>
      <c r="E401" s="19">
        <v>0</v>
      </c>
      <c r="F401" s="19">
        <v>0</v>
      </c>
      <c r="G401" s="19">
        <v>0</v>
      </c>
      <c r="H401" s="19">
        <v>0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  <c r="P401" s="19">
        <v>0</v>
      </c>
      <c r="Q401" s="19">
        <v>0</v>
      </c>
      <c r="R401" s="19">
        <v>0</v>
      </c>
      <c r="S401" s="19">
        <v>0</v>
      </c>
      <c r="T401" s="19">
        <v>0</v>
      </c>
      <c r="U401" s="19">
        <v>0</v>
      </c>
      <c r="V401" s="19">
        <v>0</v>
      </c>
      <c r="W401" s="19">
        <v>0</v>
      </c>
      <c r="X401" s="19">
        <v>0</v>
      </c>
      <c r="Y401" s="19">
        <v>0</v>
      </c>
      <c r="Z401" s="19">
        <v>0</v>
      </c>
      <c r="AA401" s="19">
        <v>0</v>
      </c>
      <c r="AB401" s="19">
        <v>0</v>
      </c>
      <c r="AC401" s="19">
        <v>0</v>
      </c>
      <c r="AD401" s="19">
        <v>0</v>
      </c>
      <c r="AE401" s="19">
        <v>0</v>
      </c>
      <c r="AF401" s="19">
        <v>0</v>
      </c>
      <c r="AG401" s="19">
        <v>0</v>
      </c>
      <c r="AH401" s="19">
        <v>0</v>
      </c>
      <c r="AI401" s="19">
        <v>0</v>
      </c>
      <c r="AJ401" s="19">
        <v>0</v>
      </c>
      <c r="AK401" s="19">
        <v>0</v>
      </c>
      <c r="AL401" s="19">
        <v>2.2363146520672785</v>
      </c>
      <c r="AM401" s="19">
        <v>2.8089669330112579</v>
      </c>
      <c r="AN401" s="19">
        <v>3.2526797177598663</v>
      </c>
      <c r="AO401" s="19">
        <v>3.4502182084869464</v>
      </c>
      <c r="AP401" s="19">
        <v>11.748179511325349</v>
      </c>
      <c r="AQ401" s="19">
        <v>11.748179511325349</v>
      </c>
    </row>
    <row r="402" spans="3:43" hidden="1" outlineLevel="1" x14ac:dyDescent="0.15">
      <c r="C402" s="6" t="s">
        <v>232</v>
      </c>
      <c r="D402" s="19">
        <v>0</v>
      </c>
      <c r="E402" s="19">
        <v>0</v>
      </c>
      <c r="F402" s="19">
        <v>0</v>
      </c>
      <c r="G402" s="19">
        <v>0</v>
      </c>
      <c r="H402" s="19">
        <v>0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19">
        <v>0</v>
      </c>
      <c r="O402" s="19">
        <v>0</v>
      </c>
      <c r="P402" s="19">
        <v>0</v>
      </c>
      <c r="Q402" s="19">
        <v>0</v>
      </c>
      <c r="R402" s="19">
        <v>0</v>
      </c>
      <c r="S402" s="19">
        <v>0</v>
      </c>
      <c r="T402" s="19">
        <v>0</v>
      </c>
      <c r="U402" s="19">
        <v>0</v>
      </c>
      <c r="V402" s="19">
        <v>0</v>
      </c>
      <c r="W402" s="19">
        <v>0</v>
      </c>
      <c r="X402" s="19">
        <v>0</v>
      </c>
      <c r="Y402" s="19">
        <v>0</v>
      </c>
      <c r="Z402" s="19">
        <v>0</v>
      </c>
      <c r="AA402" s="19">
        <v>0</v>
      </c>
      <c r="AB402" s="19">
        <v>0</v>
      </c>
      <c r="AC402" s="19">
        <v>0</v>
      </c>
      <c r="AD402" s="19">
        <v>0</v>
      </c>
      <c r="AE402" s="19">
        <v>0</v>
      </c>
      <c r="AF402" s="19">
        <v>0</v>
      </c>
      <c r="AG402" s="19">
        <v>0</v>
      </c>
      <c r="AH402" s="19">
        <v>0</v>
      </c>
      <c r="AI402" s="19">
        <v>0</v>
      </c>
      <c r="AJ402" s="19">
        <v>0</v>
      </c>
      <c r="AK402" s="19">
        <v>0</v>
      </c>
      <c r="AL402" s="19">
        <v>2.9632968984955959</v>
      </c>
      <c r="AM402" s="19">
        <v>3.6845858665507873</v>
      </c>
      <c r="AN402" s="19">
        <v>4.303576644237471</v>
      </c>
      <c r="AO402" s="19">
        <v>4.5820085277056304</v>
      </c>
      <c r="AP402" s="19">
        <v>15.533467936989483</v>
      </c>
      <c r="AQ402" s="19">
        <v>15.533467936989483</v>
      </c>
    </row>
    <row r="403" spans="3:43" hidden="1" outlineLevel="1" x14ac:dyDescent="0.15">
      <c r="C403" s="6" t="s">
        <v>239</v>
      </c>
      <c r="D403" s="19">
        <v>0</v>
      </c>
      <c r="E403" s="19">
        <v>0</v>
      </c>
      <c r="F403" s="19">
        <v>0</v>
      </c>
      <c r="G403" s="19">
        <v>0</v>
      </c>
      <c r="H403" s="19">
        <v>0</v>
      </c>
      <c r="I403" s="19">
        <v>0</v>
      </c>
      <c r="J403" s="19">
        <v>0</v>
      </c>
      <c r="K403" s="19">
        <v>0</v>
      </c>
      <c r="L403" s="19">
        <v>0</v>
      </c>
      <c r="M403" s="19">
        <v>0</v>
      </c>
      <c r="N403" s="19">
        <v>0</v>
      </c>
      <c r="O403" s="19">
        <v>0</v>
      </c>
      <c r="P403" s="19">
        <v>0</v>
      </c>
      <c r="Q403" s="19">
        <v>0</v>
      </c>
      <c r="R403" s="19">
        <v>0</v>
      </c>
      <c r="S403" s="19">
        <v>0</v>
      </c>
      <c r="T403" s="19">
        <v>0</v>
      </c>
      <c r="U403" s="19">
        <v>0</v>
      </c>
      <c r="V403" s="19">
        <v>0</v>
      </c>
      <c r="W403" s="19">
        <v>0</v>
      </c>
      <c r="X403" s="19">
        <v>0</v>
      </c>
      <c r="Y403" s="19">
        <v>0</v>
      </c>
      <c r="Z403" s="19">
        <v>0</v>
      </c>
      <c r="AA403" s="19">
        <v>0</v>
      </c>
      <c r="AB403" s="19">
        <v>0</v>
      </c>
      <c r="AC403" s="19">
        <v>0</v>
      </c>
      <c r="AD403" s="19">
        <v>0</v>
      </c>
      <c r="AE403" s="19">
        <v>0</v>
      </c>
      <c r="AF403" s="19">
        <v>0</v>
      </c>
      <c r="AG403" s="19">
        <v>0</v>
      </c>
      <c r="AH403" s="19">
        <v>0</v>
      </c>
      <c r="AI403" s="19">
        <v>0</v>
      </c>
      <c r="AJ403" s="19">
        <v>0</v>
      </c>
      <c r="AK403" s="19">
        <v>0</v>
      </c>
      <c r="AL403" s="19">
        <v>5.2067504592979814</v>
      </c>
      <c r="AM403" s="19">
        <v>6.2916918966054434</v>
      </c>
      <c r="AN403" s="19">
        <v>6.9831522830434647</v>
      </c>
      <c r="AO403" s="19">
        <v>7.3931583303283661</v>
      </c>
      <c r="AP403" s="19">
        <v>25.874752969275256</v>
      </c>
      <c r="AQ403" s="19">
        <v>25.874752969275256</v>
      </c>
    </row>
    <row r="404" spans="3:43" hidden="1" outlineLevel="1" x14ac:dyDescent="0.15">
      <c r="C404" s="6" t="s">
        <v>246</v>
      </c>
      <c r="D404" s="19">
        <v>0</v>
      </c>
      <c r="E404" s="19"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9">
        <v>0</v>
      </c>
      <c r="Q404" s="19">
        <v>0</v>
      </c>
      <c r="R404" s="19">
        <v>0</v>
      </c>
      <c r="S404" s="19">
        <v>0</v>
      </c>
      <c r="T404" s="19">
        <v>0</v>
      </c>
      <c r="U404" s="19">
        <v>0</v>
      </c>
      <c r="V404" s="19">
        <v>0</v>
      </c>
      <c r="W404" s="19">
        <v>0</v>
      </c>
      <c r="X404" s="19">
        <v>0</v>
      </c>
      <c r="Y404" s="19">
        <v>0</v>
      </c>
      <c r="Z404" s="19">
        <v>0</v>
      </c>
      <c r="AA404" s="19">
        <v>0</v>
      </c>
      <c r="AB404" s="19">
        <v>0</v>
      </c>
      <c r="AC404" s="19">
        <v>0</v>
      </c>
      <c r="AD404" s="19">
        <v>0</v>
      </c>
      <c r="AE404" s="19">
        <v>0</v>
      </c>
      <c r="AF404" s="19">
        <v>0</v>
      </c>
      <c r="AG404" s="19">
        <v>0</v>
      </c>
      <c r="AH404" s="19">
        <v>0</v>
      </c>
      <c r="AI404" s="19">
        <v>0</v>
      </c>
      <c r="AJ404" s="19">
        <v>0</v>
      </c>
      <c r="AK404" s="19">
        <v>0</v>
      </c>
      <c r="AL404" s="19">
        <v>9.8137020805856601</v>
      </c>
      <c r="AM404" s="19">
        <v>11.698304612659859</v>
      </c>
      <c r="AN404" s="19">
        <v>12.94666512119567</v>
      </c>
      <c r="AO404" s="19">
        <v>13.636094716556643</v>
      </c>
      <c r="AP404" s="19">
        <v>48.094766530997838</v>
      </c>
      <c r="AQ404" s="19">
        <v>48.094766530997838</v>
      </c>
    </row>
    <row r="405" spans="3:43" hidden="1" outlineLevel="1" x14ac:dyDescent="0.15">
      <c r="C405" s="6" t="s">
        <v>253</v>
      </c>
      <c r="D405" s="19">
        <v>8.1582329584228805</v>
      </c>
      <c r="E405" s="19">
        <v>8.269459320065728</v>
      </c>
      <c r="F405" s="19">
        <v>9.1078074572163281</v>
      </c>
      <c r="G405" s="19">
        <v>8.5321999513530038</v>
      </c>
      <c r="H405" s="19">
        <v>9.151495314083963</v>
      </c>
      <c r="I405" s="19">
        <v>10.377446403110675</v>
      </c>
      <c r="J405" s="19">
        <v>10.064186495605028</v>
      </c>
      <c r="K405" s="19">
        <v>10.730890577319798</v>
      </c>
      <c r="L405" s="19">
        <v>11.889489723407832</v>
      </c>
      <c r="M405" s="19">
        <v>12.071204720340326</v>
      </c>
      <c r="N405" s="19">
        <v>13.681113915729334</v>
      </c>
      <c r="O405" s="19">
        <v>14.835691409730792</v>
      </c>
      <c r="P405" s="19">
        <v>126.86921824638567</v>
      </c>
      <c r="Q405" s="19">
        <v>0</v>
      </c>
      <c r="R405" s="19">
        <v>0</v>
      </c>
      <c r="S405" s="19">
        <v>0</v>
      </c>
      <c r="T405" s="19">
        <v>0</v>
      </c>
      <c r="U405" s="19">
        <v>0</v>
      </c>
      <c r="V405" s="19">
        <v>0</v>
      </c>
      <c r="W405" s="19">
        <v>0</v>
      </c>
      <c r="X405" s="19">
        <v>0</v>
      </c>
      <c r="Y405" s="19">
        <v>0</v>
      </c>
      <c r="Z405" s="19">
        <v>0</v>
      </c>
      <c r="AA405" s="19">
        <v>0</v>
      </c>
      <c r="AB405" s="19">
        <v>0</v>
      </c>
      <c r="AC405" s="19">
        <v>0</v>
      </c>
      <c r="AD405" s="19">
        <v>8.1522948556011574</v>
      </c>
      <c r="AE405" s="19">
        <v>9.2000336117663597</v>
      </c>
      <c r="AF405" s="19">
        <v>10.98007729998614</v>
      </c>
      <c r="AG405" s="19">
        <v>9.7101360967576529</v>
      </c>
      <c r="AH405" s="19">
        <v>10.44109688606393</v>
      </c>
      <c r="AI405" s="19">
        <v>13.579315178520053</v>
      </c>
      <c r="AJ405" s="19">
        <v>11.603576862076807</v>
      </c>
      <c r="AK405" s="19">
        <v>12.344683636165806</v>
      </c>
      <c r="AL405" s="19">
        <v>14.487317322217795</v>
      </c>
      <c r="AM405" s="19">
        <v>13.240126274694806</v>
      </c>
      <c r="AN405" s="19">
        <v>15.121863963885225</v>
      </c>
      <c r="AO405" s="19">
        <v>17.302388029405304</v>
      </c>
      <c r="AP405" s="19">
        <v>146.16291001714106</v>
      </c>
      <c r="AQ405" s="19">
        <v>273.03212826352677</v>
      </c>
    </row>
    <row r="406" spans="3:43" hidden="1" outlineLevel="1" x14ac:dyDescent="0.15">
      <c r="C406" s="6" t="s">
        <v>260</v>
      </c>
      <c r="D406" s="19">
        <v>4.2834106850882314</v>
      </c>
      <c r="E406" s="19">
        <v>4.6525151385896732</v>
      </c>
      <c r="F406" s="19">
        <v>5.1122759528597026</v>
      </c>
      <c r="G406" s="19">
        <v>4.8140890157474097</v>
      </c>
      <c r="H406" s="19">
        <v>5.1068942604355634</v>
      </c>
      <c r="I406" s="19">
        <v>5.8381342786199211</v>
      </c>
      <c r="J406" s="19">
        <v>5.9011169587518948</v>
      </c>
      <c r="K406" s="19">
        <v>6.2329300127034202</v>
      </c>
      <c r="L406" s="19">
        <v>6.9490961703765182</v>
      </c>
      <c r="M406" s="19">
        <v>7.2120989163863829</v>
      </c>
      <c r="N406" s="19">
        <v>8.2818042223907096</v>
      </c>
      <c r="O406" s="19">
        <v>8.9804252843798533</v>
      </c>
      <c r="P406" s="19">
        <v>73.364790896329268</v>
      </c>
      <c r="Q406" s="19">
        <v>0</v>
      </c>
      <c r="R406" s="19">
        <v>0</v>
      </c>
      <c r="S406" s="19">
        <v>0</v>
      </c>
      <c r="T406" s="19">
        <v>0</v>
      </c>
      <c r="U406" s="19">
        <v>0</v>
      </c>
      <c r="V406" s="19">
        <v>0</v>
      </c>
      <c r="W406" s="19">
        <v>0</v>
      </c>
      <c r="X406" s="19">
        <v>0</v>
      </c>
      <c r="Y406" s="19">
        <v>0</v>
      </c>
      <c r="Z406" s="19">
        <v>0</v>
      </c>
      <c r="AA406" s="19">
        <v>0</v>
      </c>
      <c r="AB406" s="19">
        <v>0</v>
      </c>
      <c r="AC406" s="19">
        <v>0</v>
      </c>
      <c r="AD406" s="19">
        <v>4.428536375023663</v>
      </c>
      <c r="AE406" s="19">
        <v>5.1175179293245483</v>
      </c>
      <c r="AF406" s="19">
        <v>6.1090070206403579</v>
      </c>
      <c r="AG406" s="19">
        <v>5.386253551885817</v>
      </c>
      <c r="AH406" s="19">
        <v>5.7877728435259925</v>
      </c>
      <c r="AI406" s="19">
        <v>7.5361934271460784</v>
      </c>
      <c r="AJ406" s="19">
        <v>6.4929300639335459</v>
      </c>
      <c r="AK406" s="19">
        <v>6.936243783438151</v>
      </c>
      <c r="AL406" s="19">
        <v>8.1223933500996637</v>
      </c>
      <c r="AM406" s="19">
        <v>7.4018374015901589</v>
      </c>
      <c r="AN406" s="19">
        <v>8.4887770849042496</v>
      </c>
      <c r="AO406" s="19">
        <v>9.6481795351567214</v>
      </c>
      <c r="AP406" s="19">
        <v>81.455642366668926</v>
      </c>
      <c r="AQ406" s="19">
        <v>154.82043326299822</v>
      </c>
    </row>
    <row r="407" spans="3:43" hidden="1" outlineLevel="1" x14ac:dyDescent="0.15">
      <c r="C407" s="6" t="s">
        <v>267</v>
      </c>
      <c r="D407" s="19">
        <v>1.8469580075402252</v>
      </c>
      <c r="E407" s="19">
        <v>2.1789022766765216</v>
      </c>
      <c r="F407" s="19">
        <v>2.3882259209509291</v>
      </c>
      <c r="G407" s="19">
        <v>2.2440247199313985</v>
      </c>
      <c r="H407" s="19">
        <v>2.4564070310392214</v>
      </c>
      <c r="I407" s="19">
        <v>2.7315057915954881</v>
      </c>
      <c r="J407" s="19">
        <v>2.9015792356238337</v>
      </c>
      <c r="K407" s="19">
        <v>3.0712524350397312</v>
      </c>
      <c r="L407" s="19">
        <v>3.3943206740104488</v>
      </c>
      <c r="M407" s="19">
        <v>3.7681516677428304</v>
      </c>
      <c r="N407" s="19">
        <v>4.2787636754986185</v>
      </c>
      <c r="O407" s="19">
        <v>4.6040288901304613</v>
      </c>
      <c r="P407" s="19">
        <v>35.864120325779709</v>
      </c>
      <c r="Q407" s="19">
        <v>0</v>
      </c>
      <c r="R407" s="19">
        <v>0</v>
      </c>
      <c r="S407" s="19">
        <v>0</v>
      </c>
      <c r="T407" s="19">
        <v>0</v>
      </c>
      <c r="U407" s="19">
        <v>0</v>
      </c>
      <c r="V407" s="19">
        <v>0</v>
      </c>
      <c r="W407" s="19">
        <v>0</v>
      </c>
      <c r="X407" s="19">
        <v>0</v>
      </c>
      <c r="Y407" s="19">
        <v>0</v>
      </c>
      <c r="Z407" s="19">
        <v>0</v>
      </c>
      <c r="AA407" s="19">
        <v>0</v>
      </c>
      <c r="AB407" s="19">
        <v>0</v>
      </c>
      <c r="AC407" s="19">
        <v>0</v>
      </c>
      <c r="AD407" s="19">
        <v>2.18085295737241</v>
      </c>
      <c r="AE407" s="19">
        <v>2.6257738609114671</v>
      </c>
      <c r="AF407" s="19">
        <v>3.0907124696147115</v>
      </c>
      <c r="AG407" s="19">
        <v>2.6899323751670807</v>
      </c>
      <c r="AH407" s="19">
        <v>2.9131613550910265</v>
      </c>
      <c r="AI407" s="19">
        <v>3.7767998884167584</v>
      </c>
      <c r="AJ407" s="19">
        <v>3.3931302935769723</v>
      </c>
      <c r="AK407" s="19">
        <v>3.6491263160443692</v>
      </c>
      <c r="AL407" s="19">
        <v>4.271245471253164</v>
      </c>
      <c r="AM407" s="19">
        <v>3.8828962201332815</v>
      </c>
      <c r="AN407" s="19">
        <v>4.3931993229823219</v>
      </c>
      <c r="AO407" s="19">
        <v>5.0081774548921869</v>
      </c>
      <c r="AP407" s="19">
        <v>41.87500798545576</v>
      </c>
      <c r="AQ407" s="19">
        <v>77.739128311235476</v>
      </c>
    </row>
    <row r="408" spans="3:43" hidden="1" outlineLevel="1" x14ac:dyDescent="0.15">
      <c r="C408" s="6" t="s">
        <v>274</v>
      </c>
      <c r="D408" s="19">
        <v>1.2987001794085051</v>
      </c>
      <c r="E408" s="19">
        <v>1.5973368252706339</v>
      </c>
      <c r="F408" s="19">
        <v>1.7428763261388602</v>
      </c>
      <c r="G408" s="19">
        <v>1.8410704803335776</v>
      </c>
      <c r="H408" s="19">
        <v>2.0205056538867852</v>
      </c>
      <c r="I408" s="19">
        <v>2.2484848506628712</v>
      </c>
      <c r="J408" s="19">
        <v>2.6317729747659899</v>
      </c>
      <c r="K408" s="19">
        <v>2.7927181175156703</v>
      </c>
      <c r="L408" s="19">
        <v>3.1012243091118075</v>
      </c>
      <c r="M408" s="19">
        <v>3.5232223623620307</v>
      </c>
      <c r="N408" s="19">
        <v>4.0167358453803619</v>
      </c>
      <c r="O408" s="19">
        <v>4.3249854168546502</v>
      </c>
      <c r="P408" s="19">
        <v>31.139633341691741</v>
      </c>
      <c r="Q408" s="19">
        <v>0</v>
      </c>
      <c r="R408" s="19">
        <v>0</v>
      </c>
      <c r="S408" s="19">
        <v>0</v>
      </c>
      <c r="T408" s="19">
        <v>0</v>
      </c>
      <c r="U408" s="19">
        <v>0</v>
      </c>
      <c r="V408" s="19">
        <v>0</v>
      </c>
      <c r="W408" s="19">
        <v>0</v>
      </c>
      <c r="X408" s="19">
        <v>0</v>
      </c>
      <c r="Y408" s="19">
        <v>0</v>
      </c>
      <c r="Z408" s="19">
        <v>0</v>
      </c>
      <c r="AA408" s="19">
        <v>0</v>
      </c>
      <c r="AB408" s="19">
        <v>0</v>
      </c>
      <c r="AC408" s="19">
        <v>0</v>
      </c>
      <c r="AD408" s="19">
        <v>1.7370300545256887</v>
      </c>
      <c r="AE408" s="19">
        <v>2.0856602922678338</v>
      </c>
      <c r="AF408" s="19">
        <v>2.4582688118036273</v>
      </c>
      <c r="AG408" s="19">
        <v>2.1356191212821254</v>
      </c>
      <c r="AH408" s="19">
        <v>2.3161070417836851</v>
      </c>
      <c r="AI408" s="19">
        <v>3.0086072906540577</v>
      </c>
      <c r="AJ408" s="19">
        <v>2.6733967217189067</v>
      </c>
      <c r="AK408" s="19">
        <v>2.8739171515612356</v>
      </c>
      <c r="AL408" s="19">
        <v>3.3755383607288563</v>
      </c>
      <c r="AM408" s="19">
        <v>3.061333225340908</v>
      </c>
      <c r="AN408" s="19">
        <v>3.4649195912735626</v>
      </c>
      <c r="AO408" s="19">
        <v>3.9630558455664979</v>
      </c>
      <c r="AP408" s="19">
        <v>33.153453508506992</v>
      </c>
      <c r="AQ408" s="19">
        <v>64.293086850198733</v>
      </c>
    </row>
    <row r="409" spans="3:43" hidden="1" outlineLevel="1" x14ac:dyDescent="0.15">
      <c r="C409" s="6" t="s">
        <v>79</v>
      </c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</row>
    <row r="410" spans="3:43" hidden="1" outlineLevel="1" x14ac:dyDescent="0.15">
      <c r="C410" s="7" t="s">
        <v>109</v>
      </c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</row>
    <row r="411" spans="3:43" hidden="1" outlineLevel="1" x14ac:dyDescent="0.15">
      <c r="C411" s="15" t="s">
        <v>131</v>
      </c>
      <c r="D411" s="19">
        <v>0.10643037958682984</v>
      </c>
      <c r="E411" s="19">
        <v>0.17676524019326509</v>
      </c>
      <c r="F411" s="19">
        <v>0.16514438002557286</v>
      </c>
      <c r="G411" s="19">
        <v>0.18147870496794408</v>
      </c>
      <c r="H411" s="19">
        <v>0.26018517058287599</v>
      </c>
      <c r="I411" s="19">
        <v>0.24992986255642266</v>
      </c>
      <c r="J411" s="19">
        <v>0.19569233175857512</v>
      </c>
      <c r="K411" s="19">
        <v>0.21069444649468269</v>
      </c>
      <c r="L411" s="19">
        <v>0.31766482277706848</v>
      </c>
      <c r="M411" s="19">
        <v>0.37515626935968954</v>
      </c>
      <c r="N411" s="19">
        <v>0.34334527142920435</v>
      </c>
      <c r="O411" s="19">
        <v>0.28048264288342883</v>
      </c>
      <c r="P411" s="19">
        <v>2.8629695226155594</v>
      </c>
      <c r="Q411" s="19">
        <v>2.2263907615072319E-2</v>
      </c>
      <c r="R411" s="19">
        <v>2.9601899837305566E-2</v>
      </c>
      <c r="S411" s="19">
        <v>2.5861528530164619E-2</v>
      </c>
      <c r="T411" s="19">
        <v>4.5069378248181718E-2</v>
      </c>
      <c r="U411" s="19">
        <v>8.6355176263369623E-2</v>
      </c>
      <c r="V411" s="19">
        <v>7.5242669286403732E-2</v>
      </c>
      <c r="W411" s="19">
        <v>8.30493692228884E-2</v>
      </c>
      <c r="X411" s="19">
        <v>4.2485737463857379E-2</v>
      </c>
      <c r="Y411" s="19">
        <v>7.6859051695367095E-2</v>
      </c>
      <c r="Z411" s="19">
        <v>9.2195236034577896E-2</v>
      </c>
      <c r="AA411" s="19">
        <v>8.4551812677664012E-2</v>
      </c>
      <c r="AB411" s="19">
        <v>0.16610561957537875</v>
      </c>
      <c r="AC411" s="19">
        <v>0.829641386450231</v>
      </c>
      <c r="AD411" s="19">
        <v>0.24073218732379231</v>
      </c>
      <c r="AE411" s="19">
        <v>0.3299804079834201</v>
      </c>
      <c r="AF411" s="19">
        <v>0.19235468123966334</v>
      </c>
      <c r="AG411" s="19">
        <v>0.15957214828894933</v>
      </c>
      <c r="AH411" s="19">
        <v>0.34515312216332628</v>
      </c>
      <c r="AI411" s="19">
        <v>0.35084215376263572</v>
      </c>
      <c r="AJ411" s="19">
        <v>0.27709511898135114</v>
      </c>
      <c r="AK411" s="19">
        <v>0.39775231682635243</v>
      </c>
      <c r="AL411" s="19">
        <v>0</v>
      </c>
      <c r="AM411" s="19">
        <v>0</v>
      </c>
      <c r="AN411" s="19">
        <v>0</v>
      </c>
      <c r="AO411" s="19">
        <v>0</v>
      </c>
      <c r="AP411" s="19">
        <v>2.2934821365694904</v>
      </c>
      <c r="AQ411" s="19">
        <v>5.9860930456352808</v>
      </c>
    </row>
    <row r="412" spans="3:43" hidden="1" outlineLevel="1" x14ac:dyDescent="0.15">
      <c r="C412" s="15" t="s">
        <v>132</v>
      </c>
      <c r="D412" s="19">
        <v>7.679094285366049E-2</v>
      </c>
      <c r="E412" s="19">
        <v>0.19712691376950905</v>
      </c>
      <c r="F412" s="19">
        <v>0.15830490691894938</v>
      </c>
      <c r="G412" s="19">
        <v>0.13277230365964285</v>
      </c>
      <c r="H412" s="19">
        <v>0.22739071241043737</v>
      </c>
      <c r="I412" s="19">
        <v>0.15733815779733881</v>
      </c>
      <c r="J412" s="19">
        <v>0.14008621321885728</v>
      </c>
      <c r="K412" s="19">
        <v>0.1771209650279511</v>
      </c>
      <c r="L412" s="19">
        <v>0.28120157368267529</v>
      </c>
      <c r="M412" s="19">
        <v>0.4774531120227517</v>
      </c>
      <c r="N412" s="19">
        <v>0.46291793730260705</v>
      </c>
      <c r="O412" s="19">
        <v>0.3233075986566189</v>
      </c>
      <c r="P412" s="19">
        <v>2.8118113373209992</v>
      </c>
      <c r="Q412" s="19">
        <v>3.5433969185157066E-2</v>
      </c>
      <c r="R412" s="19">
        <v>4.0580316136340361E-2</v>
      </c>
      <c r="S412" s="19">
        <v>3.844861145887031E-2</v>
      </c>
      <c r="T412" s="19">
        <v>2.9124731814134774E-2</v>
      </c>
      <c r="U412" s="19">
        <v>5.7742518108956788E-2</v>
      </c>
      <c r="V412" s="19">
        <v>4.0815021820308849E-2</v>
      </c>
      <c r="W412" s="19">
        <v>3.9980324579707953E-2</v>
      </c>
      <c r="X412" s="19">
        <v>1.4391082984790341E-2</v>
      </c>
      <c r="Y412" s="19">
        <v>2.043868629216683E-2</v>
      </c>
      <c r="Z412" s="19">
        <v>2.7285435515270868E-2</v>
      </c>
      <c r="AA412" s="19">
        <v>6.3756993413739194E-2</v>
      </c>
      <c r="AB412" s="19">
        <v>0.19855340696058571</v>
      </c>
      <c r="AC412" s="19">
        <v>0.60655109827002907</v>
      </c>
      <c r="AD412" s="19">
        <v>0.15568065610115658</v>
      </c>
      <c r="AE412" s="19">
        <v>0.24613639290803943</v>
      </c>
      <c r="AF412" s="19">
        <v>5.938498316875826E-2</v>
      </c>
      <c r="AG412" s="19">
        <v>9.6024968697602575E-2</v>
      </c>
      <c r="AH412" s="19">
        <v>0.34302837750493653</v>
      </c>
      <c r="AI412" s="19">
        <v>0.27327788160128669</v>
      </c>
      <c r="AJ412" s="19">
        <v>0.24633040318772206</v>
      </c>
      <c r="AK412" s="19">
        <v>0.54216297637374411</v>
      </c>
      <c r="AL412" s="19">
        <v>0</v>
      </c>
      <c r="AM412" s="19">
        <v>0</v>
      </c>
      <c r="AN412" s="19">
        <v>0</v>
      </c>
      <c r="AO412" s="19">
        <v>0</v>
      </c>
      <c r="AP412" s="19">
        <v>1.9620266395432462</v>
      </c>
      <c r="AQ412" s="19">
        <v>5.3803890751342749</v>
      </c>
    </row>
    <row r="413" spans="3:43" hidden="1" outlineLevel="1" x14ac:dyDescent="0.15">
      <c r="C413" s="15" t="s">
        <v>150</v>
      </c>
      <c r="D413" s="19">
        <v>0.10643037958682984</v>
      </c>
      <c r="E413" s="19">
        <v>0.17676524019326509</v>
      </c>
      <c r="F413" s="19">
        <v>0.16514438002557286</v>
      </c>
      <c r="G413" s="19">
        <v>0.18147870496794408</v>
      </c>
      <c r="H413" s="19">
        <v>0.26018517058287599</v>
      </c>
      <c r="I413" s="19">
        <v>0.24992986255642266</v>
      </c>
      <c r="J413" s="19">
        <v>0.19569233175857512</v>
      </c>
      <c r="K413" s="19">
        <v>0.21069444649468269</v>
      </c>
      <c r="L413" s="19">
        <v>0.31766482277706848</v>
      </c>
      <c r="M413" s="19">
        <v>0.37515626935968954</v>
      </c>
      <c r="N413" s="19">
        <v>0.34334527142920435</v>
      </c>
      <c r="O413" s="19">
        <v>0.28048264288342883</v>
      </c>
      <c r="P413" s="19">
        <v>2.8629695226155594</v>
      </c>
      <c r="Q413" s="19">
        <v>2.2263907615072319E-2</v>
      </c>
      <c r="R413" s="19">
        <v>2.9601899837305566E-2</v>
      </c>
      <c r="S413" s="19">
        <v>2.5861528530164619E-2</v>
      </c>
      <c r="T413" s="19">
        <v>4.5069378248181718E-2</v>
      </c>
      <c r="U413" s="19">
        <v>8.6355176263369623E-2</v>
      </c>
      <c r="V413" s="19">
        <v>7.5242669286403732E-2</v>
      </c>
      <c r="W413" s="19">
        <v>8.30493692228884E-2</v>
      </c>
      <c r="X413" s="19">
        <v>4.2485737463857379E-2</v>
      </c>
      <c r="Y413" s="19">
        <v>7.6859051695367095E-2</v>
      </c>
      <c r="Z413" s="19">
        <v>9.2195236034577896E-2</v>
      </c>
      <c r="AA413" s="19">
        <v>8.4551812677664012E-2</v>
      </c>
      <c r="AB413" s="19">
        <v>0.16610561957537875</v>
      </c>
      <c r="AC413" s="19">
        <v>0.829641386450231</v>
      </c>
      <c r="AD413" s="19">
        <v>0.24073218732379231</v>
      </c>
      <c r="AE413" s="19">
        <v>0.3299804079834201</v>
      </c>
      <c r="AF413" s="19">
        <v>0.19235468123966334</v>
      </c>
      <c r="AG413" s="19">
        <v>0.15957214828894933</v>
      </c>
      <c r="AH413" s="19">
        <v>0.34515312216332628</v>
      </c>
      <c r="AI413" s="19">
        <v>0.35084215376263572</v>
      </c>
      <c r="AJ413" s="19">
        <v>0.27709511898135114</v>
      </c>
      <c r="AK413" s="19">
        <v>0.39775231682635243</v>
      </c>
      <c r="AL413" s="19">
        <v>0</v>
      </c>
      <c r="AM413" s="19">
        <v>0</v>
      </c>
      <c r="AN413" s="19">
        <v>0</v>
      </c>
      <c r="AO413" s="19">
        <v>0</v>
      </c>
      <c r="AP413" s="19">
        <v>2.2934821365694904</v>
      </c>
      <c r="AQ413" s="19">
        <v>5.9860930456352808</v>
      </c>
    </row>
    <row r="414" spans="3:43" hidden="1" outlineLevel="1" x14ac:dyDescent="0.15">
      <c r="C414" s="15" t="s">
        <v>154</v>
      </c>
      <c r="D414" s="19">
        <v>7.679094285366049E-2</v>
      </c>
      <c r="E414" s="19">
        <v>0.19712691376950905</v>
      </c>
      <c r="F414" s="19">
        <v>0.15830490691894938</v>
      </c>
      <c r="G414" s="19">
        <v>0.13277230365964285</v>
      </c>
      <c r="H414" s="19">
        <v>0.22739071241043737</v>
      </c>
      <c r="I414" s="19">
        <v>0.15733815779733881</v>
      </c>
      <c r="J414" s="19">
        <v>0.14008621321885728</v>
      </c>
      <c r="K414" s="19">
        <v>0.1771209650279511</v>
      </c>
      <c r="L414" s="19">
        <v>0.28120157368267529</v>
      </c>
      <c r="M414" s="19">
        <v>0.4774531120227517</v>
      </c>
      <c r="N414" s="19">
        <v>0.46291793730260705</v>
      </c>
      <c r="O414" s="19">
        <v>0.3233075986566189</v>
      </c>
      <c r="P414" s="19">
        <v>2.8118113373209992</v>
      </c>
      <c r="Q414" s="19">
        <v>3.5433969185157066E-2</v>
      </c>
      <c r="R414" s="19">
        <v>4.0580316136340361E-2</v>
      </c>
      <c r="S414" s="19">
        <v>3.844861145887031E-2</v>
      </c>
      <c r="T414" s="19">
        <v>2.9124731814134774E-2</v>
      </c>
      <c r="U414" s="19">
        <v>5.7742518108956788E-2</v>
      </c>
      <c r="V414" s="19">
        <v>4.0815021820308849E-2</v>
      </c>
      <c r="W414" s="19">
        <v>3.9980324579707953E-2</v>
      </c>
      <c r="X414" s="19">
        <v>1.4391082984790341E-2</v>
      </c>
      <c r="Y414" s="19">
        <v>2.043868629216683E-2</v>
      </c>
      <c r="Z414" s="19">
        <v>2.7285435515270868E-2</v>
      </c>
      <c r="AA414" s="19">
        <v>6.3756993413739194E-2</v>
      </c>
      <c r="AB414" s="19">
        <v>0.19855340696058571</v>
      </c>
      <c r="AC414" s="19">
        <v>0.60655109827002907</v>
      </c>
      <c r="AD414" s="19">
        <v>0.15568065610115658</v>
      </c>
      <c r="AE414" s="19">
        <v>0.24613639290803943</v>
      </c>
      <c r="AF414" s="19">
        <v>5.938498316875826E-2</v>
      </c>
      <c r="AG414" s="19">
        <v>9.6024968697602575E-2</v>
      </c>
      <c r="AH414" s="19">
        <v>0.34302837750493653</v>
      </c>
      <c r="AI414" s="19">
        <v>0.27327788160128669</v>
      </c>
      <c r="AJ414" s="19">
        <v>0.24633040318772206</v>
      </c>
      <c r="AK414" s="19">
        <v>0.54216297637374411</v>
      </c>
      <c r="AL414" s="19">
        <v>0</v>
      </c>
      <c r="AM414" s="19">
        <v>0</v>
      </c>
      <c r="AN414" s="19">
        <v>0</v>
      </c>
      <c r="AO414" s="19">
        <v>0</v>
      </c>
      <c r="AP414" s="19">
        <v>1.9620266395432462</v>
      </c>
      <c r="AQ414" s="19">
        <v>5.3803890751342749</v>
      </c>
    </row>
    <row r="415" spans="3:43" hidden="1" outlineLevel="1" x14ac:dyDescent="0.15">
      <c r="C415" s="15" t="s">
        <v>156</v>
      </c>
      <c r="D415" s="19">
        <v>0</v>
      </c>
      <c r="E415" s="19">
        <v>0</v>
      </c>
      <c r="F415" s="19">
        <v>0</v>
      </c>
      <c r="G415" s="19">
        <v>0</v>
      </c>
      <c r="H415" s="19">
        <v>0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19">
        <v>0</v>
      </c>
      <c r="O415" s="19">
        <v>0</v>
      </c>
      <c r="P415" s="19">
        <v>0</v>
      </c>
      <c r="Q415" s="19">
        <v>0</v>
      </c>
      <c r="R415" s="19">
        <v>0</v>
      </c>
      <c r="S415" s="19">
        <v>0</v>
      </c>
      <c r="T415" s="19">
        <v>0</v>
      </c>
      <c r="U415" s="19">
        <v>0</v>
      </c>
      <c r="V415" s="19">
        <v>0</v>
      </c>
      <c r="W415" s="19">
        <v>0</v>
      </c>
      <c r="X415" s="19">
        <v>0</v>
      </c>
      <c r="Y415" s="19">
        <v>0</v>
      </c>
      <c r="Z415" s="19">
        <v>0</v>
      </c>
      <c r="AA415" s="19">
        <v>0</v>
      </c>
      <c r="AB415" s="19">
        <v>0</v>
      </c>
      <c r="AC415" s="19">
        <v>0</v>
      </c>
      <c r="AD415" s="19">
        <v>0</v>
      </c>
      <c r="AE415" s="19">
        <v>0</v>
      </c>
      <c r="AF415" s="19">
        <v>0</v>
      </c>
      <c r="AG415" s="19">
        <v>0</v>
      </c>
      <c r="AH415" s="19">
        <v>0</v>
      </c>
      <c r="AI415" s="19">
        <v>0</v>
      </c>
      <c r="AJ415" s="19">
        <v>0</v>
      </c>
      <c r="AK415" s="19">
        <v>0</v>
      </c>
      <c r="AL415" s="19">
        <v>0.49073470555187282</v>
      </c>
      <c r="AM415" s="19">
        <v>0.5041611071783646</v>
      </c>
      <c r="AN415" s="19">
        <v>0.46052575838626958</v>
      </c>
      <c r="AO415" s="19">
        <v>0.42727108323032398</v>
      </c>
      <c r="AP415" s="19">
        <v>1.882692654346831</v>
      </c>
      <c r="AQ415" s="19">
        <v>1.882692654346831</v>
      </c>
    </row>
    <row r="416" spans="3:43" hidden="1" outlineLevel="1" x14ac:dyDescent="0.15">
      <c r="C416" s="15" t="s">
        <v>152</v>
      </c>
      <c r="D416" s="19">
        <v>0</v>
      </c>
      <c r="E416" s="19">
        <v>0</v>
      </c>
      <c r="F416" s="19">
        <v>0</v>
      </c>
      <c r="G416" s="19">
        <v>0</v>
      </c>
      <c r="H416" s="19">
        <v>0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19">
        <v>0</v>
      </c>
      <c r="O416" s="19">
        <v>0</v>
      </c>
      <c r="P416" s="19">
        <v>0</v>
      </c>
      <c r="Q416" s="19">
        <v>0</v>
      </c>
      <c r="R416" s="19">
        <v>0</v>
      </c>
      <c r="S416" s="19">
        <v>0</v>
      </c>
      <c r="T416" s="19">
        <v>0</v>
      </c>
      <c r="U416" s="19">
        <v>0</v>
      </c>
      <c r="V416" s="19">
        <v>0</v>
      </c>
      <c r="W416" s="19">
        <v>0</v>
      </c>
      <c r="X416" s="19">
        <v>0</v>
      </c>
      <c r="Y416" s="19">
        <v>0</v>
      </c>
      <c r="Z416" s="19">
        <v>0</v>
      </c>
      <c r="AA416" s="19">
        <v>0</v>
      </c>
      <c r="AB416" s="19">
        <v>0</v>
      </c>
      <c r="AC416" s="19">
        <v>0</v>
      </c>
      <c r="AD416" s="19">
        <v>0</v>
      </c>
      <c r="AE416" s="19">
        <v>0</v>
      </c>
      <c r="AF416" s="19">
        <v>0</v>
      </c>
      <c r="AG416" s="19">
        <v>0</v>
      </c>
      <c r="AH416" s="19">
        <v>0</v>
      </c>
      <c r="AI416" s="19">
        <v>0</v>
      </c>
      <c r="AJ416" s="19">
        <v>0</v>
      </c>
      <c r="AK416" s="19">
        <v>0</v>
      </c>
      <c r="AL416" s="19">
        <v>0.40828823659507191</v>
      </c>
      <c r="AM416" s="19">
        <v>0.42170916029352346</v>
      </c>
      <c r="AN416" s="19">
        <v>0.39769757571738212</v>
      </c>
      <c r="AO416" s="19">
        <v>0.37651625396200272</v>
      </c>
      <c r="AP416" s="19">
        <v>1.6042112265679802</v>
      </c>
      <c r="AQ416" s="19">
        <v>1.6042112265679802</v>
      </c>
    </row>
    <row r="417" spans="3:43" hidden="1" outlineLevel="1" x14ac:dyDescent="0.15">
      <c r="C417" s="15" t="s">
        <v>134</v>
      </c>
      <c r="D417" s="19">
        <v>0</v>
      </c>
      <c r="E417" s="19"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19">
        <v>0</v>
      </c>
      <c r="O417" s="19">
        <v>0</v>
      </c>
      <c r="P417" s="19">
        <v>0</v>
      </c>
      <c r="Q417" s="19">
        <v>0</v>
      </c>
      <c r="R417" s="19">
        <v>0</v>
      </c>
      <c r="S417" s="19">
        <v>0</v>
      </c>
      <c r="T417" s="19">
        <v>0</v>
      </c>
      <c r="U417" s="19">
        <v>0</v>
      </c>
      <c r="V417" s="19">
        <v>0</v>
      </c>
      <c r="W417" s="19">
        <v>0</v>
      </c>
      <c r="X417" s="19">
        <v>0</v>
      </c>
      <c r="Y417" s="19">
        <v>0</v>
      </c>
      <c r="Z417" s="19">
        <v>0</v>
      </c>
      <c r="AA417" s="19">
        <v>0</v>
      </c>
      <c r="AB417" s="19">
        <v>0</v>
      </c>
      <c r="AC417" s="19">
        <v>0</v>
      </c>
      <c r="AD417" s="19">
        <v>0</v>
      </c>
      <c r="AE417" s="19">
        <v>0</v>
      </c>
      <c r="AF417" s="19">
        <v>0</v>
      </c>
      <c r="AG417" s="19">
        <v>0</v>
      </c>
      <c r="AH417" s="19">
        <v>0</v>
      </c>
      <c r="AI417" s="19">
        <v>0</v>
      </c>
      <c r="AJ417" s="19">
        <v>0</v>
      </c>
      <c r="AK417" s="19">
        <v>0</v>
      </c>
      <c r="AL417" s="19">
        <v>0.49073470555187282</v>
      </c>
      <c r="AM417" s="19">
        <v>0.5041611071783646</v>
      </c>
      <c r="AN417" s="19">
        <v>0.46052575838626958</v>
      </c>
      <c r="AO417" s="19">
        <v>0.42727108323032398</v>
      </c>
      <c r="AP417" s="19">
        <v>1.882692654346831</v>
      </c>
      <c r="AQ417" s="19">
        <v>1.882692654346831</v>
      </c>
    </row>
    <row r="418" spans="3:43" hidden="1" outlineLevel="1" x14ac:dyDescent="0.15">
      <c r="C418" s="15" t="s">
        <v>133</v>
      </c>
      <c r="D418" s="19">
        <v>0</v>
      </c>
      <c r="E418" s="19"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0</v>
      </c>
      <c r="P418" s="19">
        <v>0</v>
      </c>
      <c r="Q418" s="19">
        <v>0</v>
      </c>
      <c r="R418" s="19">
        <v>0</v>
      </c>
      <c r="S418" s="19">
        <v>0</v>
      </c>
      <c r="T418" s="19">
        <v>0</v>
      </c>
      <c r="U418" s="19">
        <v>0</v>
      </c>
      <c r="V418" s="19">
        <v>0</v>
      </c>
      <c r="W418" s="19">
        <v>0</v>
      </c>
      <c r="X418" s="19">
        <v>0</v>
      </c>
      <c r="Y418" s="19">
        <v>0</v>
      </c>
      <c r="Z418" s="19">
        <v>0</v>
      </c>
      <c r="AA418" s="19">
        <v>0</v>
      </c>
      <c r="AB418" s="19">
        <v>0</v>
      </c>
      <c r="AC418" s="19">
        <v>0</v>
      </c>
      <c r="AD418" s="19">
        <v>0</v>
      </c>
      <c r="AE418" s="19">
        <v>0</v>
      </c>
      <c r="AF418" s="19">
        <v>0</v>
      </c>
      <c r="AG418" s="19">
        <v>0</v>
      </c>
      <c r="AH418" s="19">
        <v>0</v>
      </c>
      <c r="AI418" s="19">
        <v>0</v>
      </c>
      <c r="AJ418" s="19">
        <v>0</v>
      </c>
      <c r="AK418" s="19">
        <v>0</v>
      </c>
      <c r="AL418" s="19">
        <v>0.40828823659507191</v>
      </c>
      <c r="AM418" s="19">
        <v>0.42170916029352346</v>
      </c>
      <c r="AN418" s="19">
        <v>0.39769757571738212</v>
      </c>
      <c r="AO418" s="19">
        <v>0.37651625396200272</v>
      </c>
      <c r="AP418" s="19">
        <v>1.6042112265679802</v>
      </c>
      <c r="AQ418" s="19">
        <v>1.6042112265679802</v>
      </c>
    </row>
    <row r="419" spans="3:43" hidden="1" outlineLevel="1" x14ac:dyDescent="0.15">
      <c r="C419" s="15" t="s">
        <v>140</v>
      </c>
      <c r="D419" s="19">
        <v>0.28213647342657744</v>
      </c>
      <c r="E419" s="19">
        <v>0.29819775928465497</v>
      </c>
      <c r="F419" s="19">
        <v>0.31095878092531926</v>
      </c>
      <c r="G419" s="19">
        <v>0.33164264644843822</v>
      </c>
      <c r="H419" s="19">
        <v>0.37653121176674936</v>
      </c>
      <c r="I419" s="19">
        <v>0.19529847372294118</v>
      </c>
      <c r="J419" s="19">
        <v>0.23438865097088082</v>
      </c>
      <c r="K419" s="19">
        <v>0.24658991352679899</v>
      </c>
      <c r="L419" s="19">
        <v>0.30536450471885207</v>
      </c>
      <c r="M419" s="19">
        <v>0.37354118197029101</v>
      </c>
      <c r="N419" s="19">
        <v>0.36109607135056748</v>
      </c>
      <c r="O419" s="19">
        <v>0.39013894890396933</v>
      </c>
      <c r="P419" s="19">
        <v>3.7058846170160402</v>
      </c>
      <c r="Q419" s="19">
        <v>0</v>
      </c>
      <c r="R419" s="19">
        <v>0</v>
      </c>
      <c r="S419" s="19">
        <v>0</v>
      </c>
      <c r="T419" s="19">
        <v>0</v>
      </c>
      <c r="U419" s="19">
        <v>0</v>
      </c>
      <c r="V419" s="19">
        <v>0</v>
      </c>
      <c r="W419" s="19">
        <v>0</v>
      </c>
      <c r="X419" s="19">
        <v>0</v>
      </c>
      <c r="Y419" s="19">
        <v>0</v>
      </c>
      <c r="Z419" s="19">
        <v>0</v>
      </c>
      <c r="AA419" s="19">
        <v>0</v>
      </c>
      <c r="AB419" s="19">
        <v>0</v>
      </c>
      <c r="AC419" s="19">
        <v>0</v>
      </c>
      <c r="AD419" s="19">
        <v>0.38955896249431621</v>
      </c>
      <c r="AE419" s="19">
        <v>0.37033972068853527</v>
      </c>
      <c r="AF419" s="19">
        <v>0.37425749358882748</v>
      </c>
      <c r="AG419" s="19">
        <v>0.38549332721013319</v>
      </c>
      <c r="AH419" s="19">
        <v>0.4097391508671645</v>
      </c>
      <c r="AI419" s="19">
        <v>0.31933486376096126</v>
      </c>
      <c r="AJ419" s="19">
        <v>0.33084976398063465</v>
      </c>
      <c r="AK419" s="19">
        <v>0.34571144981884716</v>
      </c>
      <c r="AL419" s="19">
        <v>0.42001994977990953</v>
      </c>
      <c r="AM419" s="19">
        <v>0.41825069270383664</v>
      </c>
      <c r="AN419" s="19">
        <v>0.46531275683317602</v>
      </c>
      <c r="AO419" s="19">
        <v>0.49078994974282597</v>
      </c>
      <c r="AP419" s="19">
        <v>4.7196580814691682</v>
      </c>
      <c r="AQ419" s="19">
        <v>8.4255426984852075</v>
      </c>
    </row>
    <row r="420" spans="3:43" hidden="1" outlineLevel="1" x14ac:dyDescent="0.15">
      <c r="C420" s="15" t="s">
        <v>142</v>
      </c>
      <c r="D420" s="19">
        <v>8.1649158600106853E-2</v>
      </c>
      <c r="E420" s="19">
        <v>9.7284846121270904E-2</v>
      </c>
      <c r="F420" s="19">
        <v>9.8665271582473998E-2</v>
      </c>
      <c r="G420" s="19">
        <v>0.11897069364718835</v>
      </c>
      <c r="H420" s="19">
        <v>0.14046267115262767</v>
      </c>
      <c r="I420" s="19">
        <v>0.10187192215561036</v>
      </c>
      <c r="J420" s="19">
        <v>0.1105291727638623</v>
      </c>
      <c r="K420" s="19">
        <v>0.11988438693438021</v>
      </c>
      <c r="L420" s="19">
        <v>0.13631515640573508</v>
      </c>
      <c r="M420" s="19">
        <v>0.17596447684771016</v>
      </c>
      <c r="N420" s="19">
        <v>0.14758235882015183</v>
      </c>
      <c r="O420" s="19">
        <v>0.17694444543901139</v>
      </c>
      <c r="P420" s="19">
        <v>1.5061245604701292</v>
      </c>
      <c r="Q420" s="19">
        <v>0</v>
      </c>
      <c r="R420" s="19">
        <v>0</v>
      </c>
      <c r="S420" s="19">
        <v>0</v>
      </c>
      <c r="T420" s="19">
        <v>0</v>
      </c>
      <c r="U420" s="19">
        <v>0</v>
      </c>
      <c r="V420" s="19">
        <v>0</v>
      </c>
      <c r="W420" s="19">
        <v>0</v>
      </c>
      <c r="X420" s="19">
        <v>0</v>
      </c>
      <c r="Y420" s="19">
        <v>0</v>
      </c>
      <c r="Z420" s="19">
        <v>0</v>
      </c>
      <c r="AA420" s="19">
        <v>0</v>
      </c>
      <c r="AB420" s="19">
        <v>0</v>
      </c>
      <c r="AC420" s="19">
        <v>0</v>
      </c>
      <c r="AD420" s="19">
        <v>0.31263303569551482</v>
      </c>
      <c r="AE420" s="19">
        <v>0.30104924348753603</v>
      </c>
      <c r="AF420" s="19">
        <v>0.31101009843009197</v>
      </c>
      <c r="AG420" s="19">
        <v>0.3141893639471649</v>
      </c>
      <c r="AH420" s="19">
        <v>0.33737624932472371</v>
      </c>
      <c r="AI420" s="19">
        <v>0.26036405247025018</v>
      </c>
      <c r="AJ420" s="19">
        <v>0.27166826782558073</v>
      </c>
      <c r="AK420" s="19">
        <v>0.28707497977277624</v>
      </c>
      <c r="AL420" s="19">
        <v>0.35085061406309925</v>
      </c>
      <c r="AM420" s="19">
        <v>0.36857094326619766</v>
      </c>
      <c r="AN420" s="19">
        <v>0.42444139347790144</v>
      </c>
      <c r="AO420" s="19">
        <v>0.43244864121250765</v>
      </c>
      <c r="AP420" s="19">
        <v>3.9716768829733442</v>
      </c>
      <c r="AQ420" s="19">
        <v>5.4778014434434743</v>
      </c>
    </row>
    <row r="421" spans="3:43" hidden="1" outlineLevel="1" x14ac:dyDescent="0.15">
      <c r="C421" s="15" t="s">
        <v>146</v>
      </c>
      <c r="D421" s="19">
        <v>0.28213647342657744</v>
      </c>
      <c r="E421" s="19">
        <v>0.29819775928465497</v>
      </c>
      <c r="F421" s="19">
        <v>0.31095878092531926</v>
      </c>
      <c r="G421" s="19">
        <v>0.33164264644843822</v>
      </c>
      <c r="H421" s="19">
        <v>0.37653121176674936</v>
      </c>
      <c r="I421" s="19">
        <v>0.19529847372294118</v>
      </c>
      <c r="J421" s="19">
        <v>0.23438865097088082</v>
      </c>
      <c r="K421" s="19">
        <v>0.24658991352679899</v>
      </c>
      <c r="L421" s="19">
        <v>0.30536450471885207</v>
      </c>
      <c r="M421" s="19">
        <v>0.37354118197029101</v>
      </c>
      <c r="N421" s="19">
        <v>0.36109607135056748</v>
      </c>
      <c r="O421" s="19">
        <v>0.39013894890396933</v>
      </c>
      <c r="P421" s="19">
        <v>3.7058846170160402</v>
      </c>
      <c r="Q421" s="19">
        <v>0</v>
      </c>
      <c r="R421" s="19">
        <v>0</v>
      </c>
      <c r="S421" s="19">
        <v>0</v>
      </c>
      <c r="T421" s="19">
        <v>0</v>
      </c>
      <c r="U421" s="19">
        <v>0</v>
      </c>
      <c r="V421" s="19">
        <v>0</v>
      </c>
      <c r="W421" s="19">
        <v>0</v>
      </c>
      <c r="X421" s="19">
        <v>0</v>
      </c>
      <c r="Y421" s="19">
        <v>0</v>
      </c>
      <c r="Z421" s="19">
        <v>0</v>
      </c>
      <c r="AA421" s="19">
        <v>0</v>
      </c>
      <c r="AB421" s="19">
        <v>0</v>
      </c>
      <c r="AC421" s="19">
        <v>0</v>
      </c>
      <c r="AD421" s="19">
        <v>0.38955896249431621</v>
      </c>
      <c r="AE421" s="19">
        <v>0.37033972068853527</v>
      </c>
      <c r="AF421" s="19">
        <v>0.37425749358882748</v>
      </c>
      <c r="AG421" s="19">
        <v>0.38549332721013319</v>
      </c>
      <c r="AH421" s="19">
        <v>0.4097391508671645</v>
      </c>
      <c r="AI421" s="19">
        <v>0.31933486376096126</v>
      </c>
      <c r="AJ421" s="19">
        <v>0.33084976398063465</v>
      </c>
      <c r="AK421" s="19">
        <v>0.34571144981884716</v>
      </c>
      <c r="AL421" s="19">
        <v>0.42001994977990953</v>
      </c>
      <c r="AM421" s="19">
        <v>0.41825069270383664</v>
      </c>
      <c r="AN421" s="19">
        <v>0.46531275683317602</v>
      </c>
      <c r="AO421" s="19">
        <v>0.49078994974282597</v>
      </c>
      <c r="AP421" s="19">
        <v>4.7196580814691682</v>
      </c>
      <c r="AQ421" s="19">
        <v>8.4255426984852075</v>
      </c>
    </row>
    <row r="422" spans="3:43" hidden="1" outlineLevel="1" x14ac:dyDescent="0.15">
      <c r="C422" s="15" t="s">
        <v>148</v>
      </c>
      <c r="D422" s="19">
        <v>8.1649158600106853E-2</v>
      </c>
      <c r="E422" s="19">
        <v>9.7284846121270904E-2</v>
      </c>
      <c r="F422" s="19">
        <v>9.8665271582473998E-2</v>
      </c>
      <c r="G422" s="19">
        <v>0.11897069364718835</v>
      </c>
      <c r="H422" s="19">
        <v>0.14046267115262767</v>
      </c>
      <c r="I422" s="19">
        <v>0.10187192215561036</v>
      </c>
      <c r="J422" s="19">
        <v>0.1105291727638623</v>
      </c>
      <c r="K422" s="19">
        <v>0.11988438693438021</v>
      </c>
      <c r="L422" s="19">
        <v>0.13631515640573508</v>
      </c>
      <c r="M422" s="19">
        <v>0.17596447684771016</v>
      </c>
      <c r="N422" s="19">
        <v>0.14758235882015183</v>
      </c>
      <c r="O422" s="19">
        <v>0.17694444543901139</v>
      </c>
      <c r="P422" s="19">
        <v>1.5061245604701292</v>
      </c>
      <c r="Q422" s="19">
        <v>0</v>
      </c>
      <c r="R422" s="19">
        <v>0</v>
      </c>
      <c r="S422" s="19">
        <v>0</v>
      </c>
      <c r="T422" s="19">
        <v>0</v>
      </c>
      <c r="U422" s="19">
        <v>0</v>
      </c>
      <c r="V422" s="19">
        <v>0</v>
      </c>
      <c r="W422" s="19">
        <v>0</v>
      </c>
      <c r="X422" s="19">
        <v>0</v>
      </c>
      <c r="Y422" s="19">
        <v>0</v>
      </c>
      <c r="Z422" s="19">
        <v>0</v>
      </c>
      <c r="AA422" s="19">
        <v>0</v>
      </c>
      <c r="AB422" s="19">
        <v>0</v>
      </c>
      <c r="AC422" s="19">
        <v>0</v>
      </c>
      <c r="AD422" s="19">
        <v>0.31263303569551482</v>
      </c>
      <c r="AE422" s="19">
        <v>0.30104924348753603</v>
      </c>
      <c r="AF422" s="19">
        <v>0.31101009843009197</v>
      </c>
      <c r="AG422" s="19">
        <v>0.3141893639471649</v>
      </c>
      <c r="AH422" s="19">
        <v>0.33737624932472371</v>
      </c>
      <c r="AI422" s="19">
        <v>0.26036405247025018</v>
      </c>
      <c r="AJ422" s="19">
        <v>0.27166826782558073</v>
      </c>
      <c r="AK422" s="19">
        <v>0.28707497977277624</v>
      </c>
      <c r="AL422" s="19">
        <v>0.35085061406309925</v>
      </c>
      <c r="AM422" s="19">
        <v>0.36857094326619766</v>
      </c>
      <c r="AN422" s="19">
        <v>0.42444139347790144</v>
      </c>
      <c r="AO422" s="19">
        <v>0.43244864121250765</v>
      </c>
      <c r="AP422" s="19">
        <v>3.9716768829733442</v>
      </c>
      <c r="AQ422" s="19">
        <v>5.4778014434434743</v>
      </c>
    </row>
    <row r="423" spans="3:43" hidden="1" outlineLevel="1" x14ac:dyDescent="0.15">
      <c r="C423" s="7" t="s">
        <v>45</v>
      </c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</row>
    <row r="424" spans="3:43" hidden="1" outlineLevel="1" x14ac:dyDescent="0.15">
      <c r="C424" s="15" t="s">
        <v>131</v>
      </c>
      <c r="D424" s="19">
        <v>2.9839045245856699</v>
      </c>
      <c r="E424" s="19">
        <v>0.40479960358170242</v>
      </c>
      <c r="F424" s="19">
        <v>0.23860681589646432</v>
      </c>
      <c r="G424" s="19">
        <v>2.1449810913792899</v>
      </c>
      <c r="H424" s="19">
        <v>0.61296408623663468</v>
      </c>
      <c r="I424" s="19">
        <v>0.3124875245796721</v>
      </c>
      <c r="J424" s="19">
        <v>2.8983997693285222</v>
      </c>
      <c r="K424" s="19">
        <v>0.71548406133449505</v>
      </c>
      <c r="L424" s="19">
        <v>0.65564537612491236</v>
      </c>
      <c r="M424" s="19">
        <v>4.6723602002263753</v>
      </c>
      <c r="N424" s="19">
        <v>0.57641788647730952</v>
      </c>
      <c r="O424" s="19">
        <v>0.34539801147329785</v>
      </c>
      <c r="P424" s="19">
        <v>16.561448951224346</v>
      </c>
      <c r="Q424" s="19">
        <v>2.866269515452931</v>
      </c>
      <c r="R424" s="19">
        <v>0.58622133334266158</v>
      </c>
      <c r="S424" s="19">
        <v>-4.6743651677899546E-2</v>
      </c>
      <c r="T424" s="19">
        <v>0.58286688881244753</v>
      </c>
      <c r="U424" s="19">
        <v>0.60104136346356629</v>
      </c>
      <c r="V424" s="19">
        <v>0.13083789402731097</v>
      </c>
      <c r="W424" s="19">
        <v>1.556821650356403</v>
      </c>
      <c r="X424" s="19">
        <v>0.11022227439492793</v>
      </c>
      <c r="Y424" s="19">
        <v>0.35505470676786899</v>
      </c>
      <c r="Z424" s="19">
        <v>0.44302462450552293</v>
      </c>
      <c r="AA424" s="19">
        <v>0.50412846500120767</v>
      </c>
      <c r="AB424" s="19">
        <v>0.16506324995359681</v>
      </c>
      <c r="AC424" s="19">
        <v>7.8548083144005449</v>
      </c>
      <c r="AD424" s="19">
        <v>0.24073218732379231</v>
      </c>
      <c r="AE424" s="19">
        <v>0.3299804079834201</v>
      </c>
      <c r="AF424" s="19">
        <v>0.19235468123966334</v>
      </c>
      <c r="AG424" s="19">
        <v>0.15957214828894933</v>
      </c>
      <c r="AH424" s="19">
        <v>0.34515312216332628</v>
      </c>
      <c r="AI424" s="19">
        <v>0.38212616915504738</v>
      </c>
      <c r="AJ424" s="19">
        <v>0.32332317929973631</v>
      </c>
      <c r="AK424" s="19">
        <v>0.49678688678855043</v>
      </c>
      <c r="AL424" s="19">
        <v>0</v>
      </c>
      <c r="AM424" s="19">
        <v>0</v>
      </c>
      <c r="AN424" s="19">
        <v>0</v>
      </c>
      <c r="AO424" s="19">
        <v>0</v>
      </c>
      <c r="AP424" s="19">
        <v>2.4700287822424851</v>
      </c>
      <c r="AQ424" s="19">
        <v>26.88628604786738</v>
      </c>
    </row>
    <row r="425" spans="3:43" hidden="1" outlineLevel="1" x14ac:dyDescent="0.15">
      <c r="C425" s="15" t="s">
        <v>132</v>
      </c>
      <c r="D425" s="19">
        <v>0.92241187749478248</v>
      </c>
      <c r="E425" s="19">
        <v>0.3043299222514137</v>
      </c>
      <c r="F425" s="19">
        <v>0.17823285627076632</v>
      </c>
      <c r="G425" s="19">
        <v>0.77156003574297871</v>
      </c>
      <c r="H425" s="19">
        <v>0.23394924602742331</v>
      </c>
      <c r="I425" s="19">
        <v>0.31142171499610038</v>
      </c>
      <c r="J425" s="19">
        <v>0.40348863810034324</v>
      </c>
      <c r="K425" s="19">
        <v>0.20736469749690106</v>
      </c>
      <c r="L425" s="19">
        <v>0.34733100164479591</v>
      </c>
      <c r="M425" s="19">
        <v>0.3085085237309198</v>
      </c>
      <c r="N425" s="19">
        <v>0.72496213785222907</v>
      </c>
      <c r="O425" s="19">
        <v>-1.9593274719373428</v>
      </c>
      <c r="P425" s="19">
        <v>2.7542331796713109</v>
      </c>
      <c r="Q425" s="19">
        <v>0.36715952007075359</v>
      </c>
      <c r="R425" s="19">
        <v>0.37077871834237319</v>
      </c>
      <c r="S425" s="19">
        <v>4.9238031913037335E-2</v>
      </c>
      <c r="T425" s="19">
        <v>0.20605255605547931</v>
      </c>
      <c r="U425" s="19">
        <v>0.23491522936971498</v>
      </c>
      <c r="V425" s="19">
        <v>3.870503943235651E-3</v>
      </c>
      <c r="W425" s="19">
        <v>0.67608031287268111</v>
      </c>
      <c r="X425" s="19">
        <v>3.8146937855493189E-2</v>
      </c>
      <c r="Y425" s="19">
        <v>0.28118277656874624</v>
      </c>
      <c r="Z425" s="19">
        <v>0.24901148565410983</v>
      </c>
      <c r="AA425" s="19">
        <v>0.39093552583830543</v>
      </c>
      <c r="AB425" s="19">
        <v>0.21143184439223553</v>
      </c>
      <c r="AC425" s="19">
        <v>3.0788034428761657</v>
      </c>
      <c r="AD425" s="19">
        <v>0.15568065610115658</v>
      </c>
      <c r="AE425" s="19">
        <v>0.24613639290803943</v>
      </c>
      <c r="AF425" s="19">
        <v>5.938498316875826E-2</v>
      </c>
      <c r="AG425" s="19">
        <v>9.6024968697602575E-2</v>
      </c>
      <c r="AH425" s="19">
        <v>0.34302837750493653</v>
      </c>
      <c r="AI425" s="19">
        <v>0.29960148252668395</v>
      </c>
      <c r="AJ425" s="19">
        <v>0.27134073908477452</v>
      </c>
      <c r="AK425" s="19">
        <v>0.59664296496780678</v>
      </c>
      <c r="AL425" s="19">
        <v>0</v>
      </c>
      <c r="AM425" s="19">
        <v>0</v>
      </c>
      <c r="AN425" s="19">
        <v>0</v>
      </c>
      <c r="AO425" s="19">
        <v>0</v>
      </c>
      <c r="AP425" s="19">
        <v>2.0678405649597584</v>
      </c>
      <c r="AQ425" s="19">
        <v>7.9008771875072368</v>
      </c>
    </row>
    <row r="426" spans="3:43" hidden="1" outlineLevel="1" x14ac:dyDescent="0.15">
      <c r="C426" s="15" t="s">
        <v>150</v>
      </c>
      <c r="D426" s="19">
        <v>2.9839045245856699</v>
      </c>
      <c r="E426" s="19">
        <v>0.40479960358170242</v>
      </c>
      <c r="F426" s="19">
        <v>0.23860681589646432</v>
      </c>
      <c r="G426" s="19">
        <v>2.1449810913792899</v>
      </c>
      <c r="H426" s="19">
        <v>0.61296408623663468</v>
      </c>
      <c r="I426" s="19">
        <v>0.3124875245796721</v>
      </c>
      <c r="J426" s="19">
        <v>2.8983997693285222</v>
      </c>
      <c r="K426" s="19">
        <v>0.71548406133449505</v>
      </c>
      <c r="L426" s="19">
        <v>0.65564537612491236</v>
      </c>
      <c r="M426" s="19">
        <v>4.6723602002263753</v>
      </c>
      <c r="N426" s="19">
        <v>0.57641788647730952</v>
      </c>
      <c r="O426" s="19">
        <v>0.34539801147329785</v>
      </c>
      <c r="P426" s="19">
        <v>16.561448951224346</v>
      </c>
      <c r="Q426" s="19">
        <v>2.866269515452931</v>
      </c>
      <c r="R426" s="19">
        <v>0.58622133334266158</v>
      </c>
      <c r="S426" s="19">
        <v>-4.6743651677899546E-2</v>
      </c>
      <c r="T426" s="19">
        <v>0.58286688881244753</v>
      </c>
      <c r="U426" s="19">
        <v>0.60104136346356629</v>
      </c>
      <c r="V426" s="19">
        <v>0.13083789402731097</v>
      </c>
      <c r="W426" s="19">
        <v>1.556821650356403</v>
      </c>
      <c r="X426" s="19">
        <v>0.11022227439492793</v>
      </c>
      <c r="Y426" s="19">
        <v>0.35505470676786899</v>
      </c>
      <c r="Z426" s="19">
        <v>0.44302462450552293</v>
      </c>
      <c r="AA426" s="19">
        <v>0.50412846500120767</v>
      </c>
      <c r="AB426" s="19">
        <v>0.16506324995359681</v>
      </c>
      <c r="AC426" s="19">
        <v>7.8548083144005449</v>
      </c>
      <c r="AD426" s="19">
        <v>0.24073218732379231</v>
      </c>
      <c r="AE426" s="19">
        <v>0.3299804079834201</v>
      </c>
      <c r="AF426" s="19">
        <v>0.19235468123966334</v>
      </c>
      <c r="AG426" s="19">
        <v>0.15957214828894933</v>
      </c>
      <c r="AH426" s="19">
        <v>0.34515312216332628</v>
      </c>
      <c r="AI426" s="19">
        <v>0.38212616915504738</v>
      </c>
      <c r="AJ426" s="19">
        <v>0.32332317929973631</v>
      </c>
      <c r="AK426" s="19">
        <v>0.49678688678855043</v>
      </c>
      <c r="AL426" s="19">
        <v>0</v>
      </c>
      <c r="AM426" s="19">
        <v>0</v>
      </c>
      <c r="AN426" s="19">
        <v>0</v>
      </c>
      <c r="AO426" s="19">
        <v>0</v>
      </c>
      <c r="AP426" s="19">
        <v>2.4700287822424851</v>
      </c>
      <c r="AQ426" s="19">
        <v>26.88628604786738</v>
      </c>
    </row>
    <row r="427" spans="3:43" hidden="1" outlineLevel="1" x14ac:dyDescent="0.15">
      <c r="C427" s="15" t="s">
        <v>154</v>
      </c>
      <c r="D427" s="19">
        <v>7.679094285366049E-2</v>
      </c>
      <c r="E427" s="19">
        <v>0.19712691376950903</v>
      </c>
      <c r="F427" s="19">
        <v>0.15830490691894933</v>
      </c>
      <c r="G427" s="19">
        <v>0.13277230365964282</v>
      </c>
      <c r="H427" s="19">
        <v>0.22739071241044004</v>
      </c>
      <c r="I427" s="19">
        <v>0.1573381577973372</v>
      </c>
      <c r="J427" s="19">
        <v>0.14008581880561954</v>
      </c>
      <c r="K427" s="19">
        <v>0.17712095397358538</v>
      </c>
      <c r="L427" s="19">
        <v>0.28120247131261217</v>
      </c>
      <c r="M427" s="19">
        <v>0.47745317102664958</v>
      </c>
      <c r="N427" s="19">
        <v>0.40670718945776735</v>
      </c>
      <c r="O427" s="19">
        <v>0.37970856553899524</v>
      </c>
      <c r="P427" s="19">
        <v>2.8120021075247679</v>
      </c>
      <c r="Q427" s="19">
        <v>0.36715952007075359</v>
      </c>
      <c r="R427" s="19">
        <v>0.37077871834237319</v>
      </c>
      <c r="S427" s="19">
        <v>4.9238031913037335E-2</v>
      </c>
      <c r="T427" s="19">
        <v>0.20605255605547931</v>
      </c>
      <c r="U427" s="19">
        <v>0.23491522936971498</v>
      </c>
      <c r="V427" s="19">
        <v>3.870503943235651E-3</v>
      </c>
      <c r="W427" s="19">
        <v>0.67608031287268111</v>
      </c>
      <c r="X427" s="19">
        <v>3.8146937855493189E-2</v>
      </c>
      <c r="Y427" s="19">
        <v>0.28118277656874624</v>
      </c>
      <c r="Z427" s="19">
        <v>0.24901148565410983</v>
      </c>
      <c r="AA427" s="19">
        <v>0.39093552583830543</v>
      </c>
      <c r="AB427" s="19">
        <v>0.21143184439223553</v>
      </c>
      <c r="AC427" s="19">
        <v>3.0788034428761657</v>
      </c>
      <c r="AD427" s="19">
        <v>0.15568065610115658</v>
      </c>
      <c r="AE427" s="19">
        <v>0.24613639290803943</v>
      </c>
      <c r="AF427" s="19">
        <v>5.938498316875826E-2</v>
      </c>
      <c r="AG427" s="19">
        <v>9.6024968697602575E-2</v>
      </c>
      <c r="AH427" s="19">
        <v>0.34302837750493653</v>
      </c>
      <c r="AI427" s="19">
        <v>0.29960148252668395</v>
      </c>
      <c r="AJ427" s="19">
        <v>0.27134073908477452</v>
      </c>
      <c r="AK427" s="19">
        <v>0.59664296496780678</v>
      </c>
      <c r="AL427" s="19">
        <v>0</v>
      </c>
      <c r="AM427" s="19">
        <v>0</v>
      </c>
      <c r="AN427" s="19">
        <v>0</v>
      </c>
      <c r="AO427" s="19">
        <v>0</v>
      </c>
      <c r="AP427" s="19">
        <v>2.0678405649597584</v>
      </c>
      <c r="AQ427" s="19">
        <v>7.9586461153606924</v>
      </c>
    </row>
    <row r="428" spans="3:43" hidden="1" outlineLevel="1" x14ac:dyDescent="0.15">
      <c r="C428" s="15" t="s">
        <v>156</v>
      </c>
      <c r="D428" s="19">
        <v>0</v>
      </c>
      <c r="E428" s="19">
        <v>0</v>
      </c>
      <c r="F428" s="19">
        <v>0</v>
      </c>
      <c r="G428" s="19">
        <v>0</v>
      </c>
      <c r="H428" s="19">
        <v>0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  <c r="P428" s="19">
        <v>0</v>
      </c>
      <c r="Q428" s="19">
        <v>0</v>
      </c>
      <c r="R428" s="19">
        <v>0</v>
      </c>
      <c r="S428" s="19">
        <v>0</v>
      </c>
      <c r="T428" s="19">
        <v>0</v>
      </c>
      <c r="U428" s="19">
        <v>0</v>
      </c>
      <c r="V428" s="19">
        <v>0</v>
      </c>
      <c r="W428" s="19">
        <v>0</v>
      </c>
      <c r="X428" s="19">
        <v>0</v>
      </c>
      <c r="Y428" s="19">
        <v>0</v>
      </c>
      <c r="Z428" s="19">
        <v>0</v>
      </c>
      <c r="AA428" s="19">
        <v>0</v>
      </c>
      <c r="AB428" s="19">
        <v>0</v>
      </c>
      <c r="AC428" s="19">
        <v>0</v>
      </c>
      <c r="AD428" s="19">
        <v>0</v>
      </c>
      <c r="AE428" s="19">
        <v>0</v>
      </c>
      <c r="AF428" s="19">
        <v>0</v>
      </c>
      <c r="AG428" s="19">
        <v>0</v>
      </c>
      <c r="AH428" s="19">
        <v>0</v>
      </c>
      <c r="AI428" s="19">
        <v>0</v>
      </c>
      <c r="AJ428" s="19">
        <v>0</v>
      </c>
      <c r="AK428" s="19">
        <v>0</v>
      </c>
      <c r="AL428" s="19">
        <v>0.59625077457902487</v>
      </c>
      <c r="AM428" s="19">
        <v>0.69666061124327938</v>
      </c>
      <c r="AN428" s="19">
        <v>0.6800951377326403</v>
      </c>
      <c r="AO428" s="19">
        <v>0.7384805746828571</v>
      </c>
      <c r="AP428" s="19">
        <v>2.7114870982378019</v>
      </c>
      <c r="AQ428" s="19">
        <v>2.7114870982378019</v>
      </c>
    </row>
    <row r="429" spans="3:43" hidden="1" outlineLevel="1" x14ac:dyDescent="0.15">
      <c r="C429" s="15" t="s">
        <v>152</v>
      </c>
      <c r="D429" s="19">
        <v>0</v>
      </c>
      <c r="E429" s="19">
        <v>0</v>
      </c>
      <c r="F429" s="19">
        <v>0</v>
      </c>
      <c r="G429" s="19">
        <v>0</v>
      </c>
      <c r="H429" s="19">
        <v>0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19">
        <v>0</v>
      </c>
      <c r="O429" s="19">
        <v>0</v>
      </c>
      <c r="P429" s="19">
        <v>0</v>
      </c>
      <c r="Q429" s="19">
        <v>0</v>
      </c>
      <c r="R429" s="19">
        <v>0</v>
      </c>
      <c r="S429" s="19">
        <v>0</v>
      </c>
      <c r="T429" s="19">
        <v>0</v>
      </c>
      <c r="U429" s="19">
        <v>0</v>
      </c>
      <c r="V429" s="19">
        <v>0</v>
      </c>
      <c r="W429" s="19">
        <v>0</v>
      </c>
      <c r="X429" s="19">
        <v>0</v>
      </c>
      <c r="Y429" s="19">
        <v>0</v>
      </c>
      <c r="Z429" s="19">
        <v>0</v>
      </c>
      <c r="AA429" s="19">
        <v>0</v>
      </c>
      <c r="AB429" s="19">
        <v>0</v>
      </c>
      <c r="AC429" s="19">
        <v>0</v>
      </c>
      <c r="AD429" s="19">
        <v>0</v>
      </c>
      <c r="AE429" s="19">
        <v>0</v>
      </c>
      <c r="AF429" s="19">
        <v>0</v>
      </c>
      <c r="AG429" s="19">
        <v>0</v>
      </c>
      <c r="AH429" s="19">
        <v>0</v>
      </c>
      <c r="AI429" s="19">
        <v>0</v>
      </c>
      <c r="AJ429" s="19">
        <v>0</v>
      </c>
      <c r="AK429" s="19">
        <v>0</v>
      </c>
      <c r="AL429" s="19">
        <v>0.55902547806243208</v>
      </c>
      <c r="AM429" s="19">
        <v>0.69670845181483021</v>
      </c>
      <c r="AN429" s="19">
        <v>0.7113681176407689</v>
      </c>
      <c r="AO429" s="19">
        <v>0.82110124175133603</v>
      </c>
      <c r="AP429" s="19">
        <v>2.7882032892693673</v>
      </c>
      <c r="AQ429" s="19">
        <v>2.7882032892693673</v>
      </c>
    </row>
    <row r="430" spans="3:43" hidden="1" outlineLevel="1" x14ac:dyDescent="0.15">
      <c r="C430" s="15" t="s">
        <v>134</v>
      </c>
      <c r="D430" s="19">
        <v>0</v>
      </c>
      <c r="E430" s="19">
        <v>0</v>
      </c>
      <c r="F430" s="19">
        <v>0</v>
      </c>
      <c r="G430" s="19">
        <v>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0</v>
      </c>
      <c r="P430" s="19">
        <v>0</v>
      </c>
      <c r="Q430" s="19">
        <v>0</v>
      </c>
      <c r="R430" s="19">
        <v>0</v>
      </c>
      <c r="S430" s="19">
        <v>0</v>
      </c>
      <c r="T430" s="19">
        <v>0</v>
      </c>
      <c r="U430" s="19">
        <v>0</v>
      </c>
      <c r="V430" s="19">
        <v>0</v>
      </c>
      <c r="W430" s="19">
        <v>0</v>
      </c>
      <c r="X430" s="19">
        <v>0</v>
      </c>
      <c r="Y430" s="19">
        <v>0</v>
      </c>
      <c r="Z430" s="19">
        <v>0</v>
      </c>
      <c r="AA430" s="19">
        <v>0</v>
      </c>
      <c r="AB430" s="19">
        <v>0</v>
      </c>
      <c r="AC430" s="19">
        <v>0</v>
      </c>
      <c r="AD430" s="19">
        <v>0</v>
      </c>
      <c r="AE430" s="19">
        <v>0</v>
      </c>
      <c r="AF430" s="19">
        <v>0</v>
      </c>
      <c r="AG430" s="19">
        <v>0</v>
      </c>
      <c r="AH430" s="19">
        <v>0</v>
      </c>
      <c r="AI430" s="19">
        <v>0</v>
      </c>
      <c r="AJ430" s="19">
        <v>0</v>
      </c>
      <c r="AK430" s="19">
        <v>0</v>
      </c>
      <c r="AL430" s="19">
        <v>0.59625077457902487</v>
      </c>
      <c r="AM430" s="19">
        <v>0.69666061124327938</v>
      </c>
      <c r="AN430" s="19">
        <v>0.6800951377326403</v>
      </c>
      <c r="AO430" s="19">
        <v>0.7384805746828571</v>
      </c>
      <c r="AP430" s="19">
        <v>2.7114870982378019</v>
      </c>
      <c r="AQ430" s="19">
        <v>2.7114870982378019</v>
      </c>
    </row>
    <row r="431" spans="3:43" hidden="1" outlineLevel="1" x14ac:dyDescent="0.15">
      <c r="C431" s="15" t="s">
        <v>133</v>
      </c>
      <c r="D431" s="19">
        <v>0</v>
      </c>
      <c r="E431" s="19">
        <v>0</v>
      </c>
      <c r="F431" s="19">
        <v>0</v>
      </c>
      <c r="G431" s="19">
        <v>0</v>
      </c>
      <c r="H431" s="19">
        <v>0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19">
        <v>0</v>
      </c>
      <c r="O431" s="19">
        <v>0</v>
      </c>
      <c r="P431" s="19">
        <v>0</v>
      </c>
      <c r="Q431" s="19">
        <v>0</v>
      </c>
      <c r="R431" s="19">
        <v>0</v>
      </c>
      <c r="S431" s="19">
        <v>0</v>
      </c>
      <c r="T431" s="19">
        <v>0</v>
      </c>
      <c r="U431" s="19">
        <v>0</v>
      </c>
      <c r="V431" s="19">
        <v>0</v>
      </c>
      <c r="W431" s="19">
        <v>0</v>
      </c>
      <c r="X431" s="19">
        <v>0</v>
      </c>
      <c r="Y431" s="19">
        <v>0</v>
      </c>
      <c r="Z431" s="19">
        <v>0</v>
      </c>
      <c r="AA431" s="19">
        <v>0</v>
      </c>
      <c r="AB431" s="19">
        <v>0</v>
      </c>
      <c r="AC431" s="19">
        <v>0</v>
      </c>
      <c r="AD431" s="19">
        <v>0</v>
      </c>
      <c r="AE431" s="19">
        <v>0</v>
      </c>
      <c r="AF431" s="19">
        <v>0</v>
      </c>
      <c r="AG431" s="19">
        <v>0</v>
      </c>
      <c r="AH431" s="19">
        <v>0</v>
      </c>
      <c r="AI431" s="19">
        <v>0</v>
      </c>
      <c r="AJ431" s="19">
        <v>0</v>
      </c>
      <c r="AK431" s="19">
        <v>0</v>
      </c>
      <c r="AL431" s="19">
        <v>0.55902547806243208</v>
      </c>
      <c r="AM431" s="19">
        <v>0.69670845181483021</v>
      </c>
      <c r="AN431" s="19">
        <v>0.7113681176407689</v>
      </c>
      <c r="AO431" s="19">
        <v>0.82110124175133603</v>
      </c>
      <c r="AP431" s="19">
        <v>2.7882032892693673</v>
      </c>
      <c r="AQ431" s="19">
        <v>2.7882032892693673</v>
      </c>
    </row>
    <row r="432" spans="3:43" hidden="1" outlineLevel="1" x14ac:dyDescent="0.15">
      <c r="C432" s="15" t="s">
        <v>140</v>
      </c>
      <c r="D432" s="19">
        <v>0.38649762412934074</v>
      </c>
      <c r="E432" s="19">
        <v>0.3674294162053347</v>
      </c>
      <c r="F432" s="19">
        <v>0.37131640139531963</v>
      </c>
      <c r="G432" s="19">
        <v>0.38246393852793159</v>
      </c>
      <c r="H432" s="19">
        <v>0.40651922704831406</v>
      </c>
      <c r="I432" s="19">
        <v>0.31682537953950685</v>
      </c>
      <c r="J432" s="19">
        <v>0.75353378574948471</v>
      </c>
      <c r="K432" s="19">
        <v>0.76893500409623861</v>
      </c>
      <c r="L432" s="19">
        <v>0.84594116916921303</v>
      </c>
      <c r="M432" s="19">
        <v>0.84410768171450734</v>
      </c>
      <c r="N432" s="19">
        <v>0.89287826759523214</v>
      </c>
      <c r="O432" s="19">
        <v>0.91928037400061702</v>
      </c>
      <c r="P432" s="19">
        <v>7.2557282691710387</v>
      </c>
      <c r="Q432" s="19">
        <v>0</v>
      </c>
      <c r="R432" s="19">
        <v>0</v>
      </c>
      <c r="S432" s="19">
        <v>0</v>
      </c>
      <c r="T432" s="19">
        <v>0</v>
      </c>
      <c r="U432" s="19">
        <v>0</v>
      </c>
      <c r="V432" s="19">
        <v>0</v>
      </c>
      <c r="W432" s="19">
        <v>0</v>
      </c>
      <c r="X432" s="19">
        <v>0</v>
      </c>
      <c r="Y432" s="19">
        <v>0</v>
      </c>
      <c r="Z432" s="19">
        <v>0</v>
      </c>
      <c r="AA432" s="19">
        <v>0</v>
      </c>
      <c r="AB432" s="19">
        <v>0</v>
      </c>
      <c r="AC432" s="19">
        <v>0</v>
      </c>
      <c r="AD432" s="19">
        <v>0.38955896249431621</v>
      </c>
      <c r="AE432" s="19">
        <v>0.37033972068853527</v>
      </c>
      <c r="AF432" s="19">
        <v>0.37425749358882748</v>
      </c>
      <c r="AG432" s="19">
        <v>0.38549332721013319</v>
      </c>
      <c r="AH432" s="19">
        <v>0.4097391508671645</v>
      </c>
      <c r="AI432" s="19">
        <v>0.31933486376096126</v>
      </c>
      <c r="AJ432" s="19">
        <v>0.7271361356063164</v>
      </c>
      <c r="AK432" s="19">
        <v>0.74199782144452897</v>
      </c>
      <c r="AL432" s="19">
        <v>0.81630632140559123</v>
      </c>
      <c r="AM432" s="19">
        <v>0.81453706432951811</v>
      </c>
      <c r="AN432" s="19">
        <v>0.86159912845885767</v>
      </c>
      <c r="AO432" s="19">
        <v>0.88707632136850756</v>
      </c>
      <c r="AP432" s="19">
        <v>7.0973763112232575</v>
      </c>
      <c r="AQ432" s="19">
        <v>14.353104580394296</v>
      </c>
    </row>
    <row r="433" spans="3:43" hidden="1" outlineLevel="1" x14ac:dyDescent="0.15">
      <c r="C433" s="15" t="s">
        <v>142</v>
      </c>
      <c r="D433" s="19">
        <v>1.1772938369250616</v>
      </c>
      <c r="E433" s="19">
        <v>0.24609909738017716</v>
      </c>
      <c r="F433" s="19">
        <v>0.22198099407290015</v>
      </c>
      <c r="G433" s="19">
        <v>0.5648577415564856</v>
      </c>
      <c r="H433" s="19">
        <v>0.17441003316421644</v>
      </c>
      <c r="I433" s="19">
        <v>0.10579032582153813</v>
      </c>
      <c r="J433" s="19">
        <v>0.47094634289372111</v>
      </c>
      <c r="K433" s="19">
        <v>0.13740931069074061</v>
      </c>
      <c r="L433" s="19">
        <v>0.15421826911376033</v>
      </c>
      <c r="M433" s="19">
        <v>0.19680128289550311</v>
      </c>
      <c r="N433" s="19">
        <v>0.1490374416632837</v>
      </c>
      <c r="O433" s="19">
        <v>0.1787899367056825</v>
      </c>
      <c r="P433" s="19">
        <v>3.77763461288307</v>
      </c>
      <c r="Q433" s="19">
        <v>0</v>
      </c>
      <c r="R433" s="19">
        <v>0</v>
      </c>
      <c r="S433" s="19">
        <v>0</v>
      </c>
      <c r="T433" s="19">
        <v>0</v>
      </c>
      <c r="U433" s="19">
        <v>0</v>
      </c>
      <c r="V433" s="19">
        <v>0</v>
      </c>
      <c r="W433" s="19">
        <v>0</v>
      </c>
      <c r="X433" s="19">
        <v>0</v>
      </c>
      <c r="Y433" s="19">
        <v>0</v>
      </c>
      <c r="Z433" s="19">
        <v>0</v>
      </c>
      <c r="AA433" s="19">
        <v>0</v>
      </c>
      <c r="AB433" s="19">
        <v>0</v>
      </c>
      <c r="AC433" s="19">
        <v>0</v>
      </c>
      <c r="AD433" s="19">
        <v>0.31263303569551482</v>
      </c>
      <c r="AE433" s="19">
        <v>0.30104924348753603</v>
      </c>
      <c r="AF433" s="19">
        <v>0.31101009843009197</v>
      </c>
      <c r="AG433" s="19">
        <v>0.3141893639471649</v>
      </c>
      <c r="AH433" s="19">
        <v>0.33737624932472371</v>
      </c>
      <c r="AI433" s="19">
        <v>0.26036405247025018</v>
      </c>
      <c r="AJ433" s="19">
        <v>0.67899943711182231</v>
      </c>
      <c r="AK433" s="19">
        <v>0.69440614905901776</v>
      </c>
      <c r="AL433" s="19">
        <v>0.75818178334934083</v>
      </c>
      <c r="AM433" s="19">
        <v>0.77590211255243935</v>
      </c>
      <c r="AN433" s="19">
        <v>0.83177256276414291</v>
      </c>
      <c r="AO433" s="19">
        <v>0.83977981049874917</v>
      </c>
      <c r="AP433" s="19">
        <v>6.4156638986907941</v>
      </c>
      <c r="AQ433" s="19">
        <v>10.193298511573863</v>
      </c>
    </row>
    <row r="434" spans="3:43" hidden="1" outlineLevel="1" x14ac:dyDescent="0.15">
      <c r="C434" s="15" t="s">
        <v>146</v>
      </c>
      <c r="D434" s="19">
        <v>0.38649762412934074</v>
      </c>
      <c r="E434" s="19">
        <v>0.3674294162053347</v>
      </c>
      <c r="F434" s="19">
        <v>0.37131640139531963</v>
      </c>
      <c r="G434" s="19">
        <v>0.38246393852793159</v>
      </c>
      <c r="H434" s="19">
        <v>0.40651922704831406</v>
      </c>
      <c r="I434" s="19">
        <v>0.31682537953950685</v>
      </c>
      <c r="J434" s="19">
        <v>0.75353378574948471</v>
      </c>
      <c r="K434" s="19">
        <v>0.76893500409623861</v>
      </c>
      <c r="L434" s="19">
        <v>0.84594116916921303</v>
      </c>
      <c r="M434" s="19">
        <v>0.84410768171450734</v>
      </c>
      <c r="N434" s="19">
        <v>0.89287826759523214</v>
      </c>
      <c r="O434" s="19">
        <v>0.91928037400061702</v>
      </c>
      <c r="P434" s="19">
        <v>7.2557282691710387</v>
      </c>
      <c r="Q434" s="19">
        <v>0</v>
      </c>
      <c r="R434" s="19">
        <v>0</v>
      </c>
      <c r="S434" s="19">
        <v>0</v>
      </c>
      <c r="T434" s="19">
        <v>0</v>
      </c>
      <c r="U434" s="19">
        <v>0</v>
      </c>
      <c r="V434" s="19">
        <v>0</v>
      </c>
      <c r="W434" s="19">
        <v>0</v>
      </c>
      <c r="X434" s="19">
        <v>0</v>
      </c>
      <c r="Y434" s="19">
        <v>0</v>
      </c>
      <c r="Z434" s="19">
        <v>0</v>
      </c>
      <c r="AA434" s="19">
        <v>0</v>
      </c>
      <c r="AB434" s="19">
        <v>0</v>
      </c>
      <c r="AC434" s="19">
        <v>0</v>
      </c>
      <c r="AD434" s="19">
        <v>0.38955896249431621</v>
      </c>
      <c r="AE434" s="19">
        <v>0.37033972068853527</v>
      </c>
      <c r="AF434" s="19">
        <v>0.37425749358882748</v>
      </c>
      <c r="AG434" s="19">
        <v>0.38549332721013319</v>
      </c>
      <c r="AH434" s="19">
        <v>0.4097391508671645</v>
      </c>
      <c r="AI434" s="19">
        <v>0.31933486376096126</v>
      </c>
      <c r="AJ434" s="19">
        <v>0.7271361356063164</v>
      </c>
      <c r="AK434" s="19">
        <v>0.74199782144452897</v>
      </c>
      <c r="AL434" s="19">
        <v>0.81630632140559123</v>
      </c>
      <c r="AM434" s="19">
        <v>0.81453706432951811</v>
      </c>
      <c r="AN434" s="19">
        <v>0.86159912845885767</v>
      </c>
      <c r="AO434" s="19">
        <v>0.88707632136850756</v>
      </c>
      <c r="AP434" s="19">
        <v>7.0973763112232575</v>
      </c>
      <c r="AQ434" s="19">
        <v>14.353104580394296</v>
      </c>
    </row>
    <row r="435" spans="3:43" hidden="1" outlineLevel="1" x14ac:dyDescent="0.15">
      <c r="C435" s="15" t="s">
        <v>148</v>
      </c>
      <c r="D435" s="19">
        <v>1.1772938369250616</v>
      </c>
      <c r="E435" s="19">
        <v>0.24609909738017716</v>
      </c>
      <c r="F435" s="19">
        <v>0.22198099407290015</v>
      </c>
      <c r="G435" s="19">
        <v>0.5648577415564856</v>
      </c>
      <c r="H435" s="19">
        <v>0.17441003316421644</v>
      </c>
      <c r="I435" s="19">
        <v>0.10579032582153813</v>
      </c>
      <c r="J435" s="19">
        <v>0.47094634289372111</v>
      </c>
      <c r="K435" s="19">
        <v>0.13740931069074061</v>
      </c>
      <c r="L435" s="19">
        <v>0.15421826911376033</v>
      </c>
      <c r="M435" s="19">
        <v>0.19680128289550311</v>
      </c>
      <c r="N435" s="19">
        <v>0.1490374416632837</v>
      </c>
      <c r="O435" s="19">
        <v>0.1787899367056825</v>
      </c>
      <c r="P435" s="19">
        <v>3.77763461288307</v>
      </c>
      <c r="Q435" s="19">
        <v>0</v>
      </c>
      <c r="R435" s="19">
        <v>0</v>
      </c>
      <c r="S435" s="19">
        <v>0</v>
      </c>
      <c r="T435" s="19">
        <v>0</v>
      </c>
      <c r="U435" s="19">
        <v>0</v>
      </c>
      <c r="V435" s="19">
        <v>0</v>
      </c>
      <c r="W435" s="19">
        <v>0</v>
      </c>
      <c r="X435" s="19">
        <v>0</v>
      </c>
      <c r="Y435" s="19">
        <v>0</v>
      </c>
      <c r="Z435" s="19">
        <v>0</v>
      </c>
      <c r="AA435" s="19">
        <v>0</v>
      </c>
      <c r="AB435" s="19">
        <v>0</v>
      </c>
      <c r="AC435" s="19">
        <v>0</v>
      </c>
      <c r="AD435" s="19">
        <v>0.31263303569551482</v>
      </c>
      <c r="AE435" s="19">
        <v>0.30104924348753603</v>
      </c>
      <c r="AF435" s="19">
        <v>0.31101009843009197</v>
      </c>
      <c r="AG435" s="19">
        <v>0.3141893639471649</v>
      </c>
      <c r="AH435" s="19">
        <v>0.33737624932472371</v>
      </c>
      <c r="AI435" s="19">
        <v>0.26036405247025018</v>
      </c>
      <c r="AJ435" s="19">
        <v>0.67899943711182231</v>
      </c>
      <c r="AK435" s="19">
        <v>0.69440614905901776</v>
      </c>
      <c r="AL435" s="19">
        <v>0.75818178334934083</v>
      </c>
      <c r="AM435" s="19">
        <v>0.77590211255243935</v>
      </c>
      <c r="AN435" s="19">
        <v>0.83177256276414291</v>
      </c>
      <c r="AO435" s="19">
        <v>0.83977981049874917</v>
      </c>
      <c r="AP435" s="19">
        <v>6.4156638986907941</v>
      </c>
      <c r="AQ435" s="19">
        <v>10.193298511573863</v>
      </c>
    </row>
    <row r="436" spans="3:43" hidden="1" outlineLevel="1" x14ac:dyDescent="0.15">
      <c r="C436" s="7" t="s">
        <v>108</v>
      </c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</row>
    <row r="437" spans="3:43" hidden="1" outlineLevel="1" x14ac:dyDescent="0.15">
      <c r="C437" s="15" t="s">
        <v>131</v>
      </c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>
        <v>0</v>
      </c>
      <c r="AE437" s="19">
        <v>0</v>
      </c>
      <c r="AF437" s="19">
        <v>0</v>
      </c>
      <c r="AG437" s="19">
        <v>0</v>
      </c>
      <c r="AH437" s="19">
        <v>0</v>
      </c>
      <c r="AI437" s="19">
        <v>3.1284015392411657E-2</v>
      </c>
      <c r="AJ437" s="19">
        <v>4.6228060318385125E-2</v>
      </c>
      <c r="AK437" s="19">
        <v>9.9034569962197935E-2</v>
      </c>
      <c r="AL437" s="19">
        <v>0</v>
      </c>
      <c r="AM437" s="19">
        <v>0</v>
      </c>
      <c r="AN437" s="19">
        <v>0</v>
      </c>
      <c r="AO437" s="19">
        <v>0</v>
      </c>
      <c r="AP437" s="19">
        <v>0.17654664567299472</v>
      </c>
      <c r="AQ437" s="19">
        <v>0.17654664567299472</v>
      </c>
    </row>
    <row r="438" spans="3:43" hidden="1" outlineLevel="1" x14ac:dyDescent="0.15">
      <c r="C438" s="15" t="s">
        <v>132</v>
      </c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>
        <v>0</v>
      </c>
      <c r="AE438" s="19">
        <v>0</v>
      </c>
      <c r="AF438" s="19">
        <v>0</v>
      </c>
      <c r="AG438" s="19">
        <v>0</v>
      </c>
      <c r="AH438" s="19">
        <v>0</v>
      </c>
      <c r="AI438" s="19">
        <v>2.6323600925397247E-2</v>
      </c>
      <c r="AJ438" s="19">
        <v>2.501033589705243E-2</v>
      </c>
      <c r="AK438" s="19">
        <v>5.4479988594062639E-2</v>
      </c>
      <c r="AL438" s="19">
        <v>0</v>
      </c>
      <c r="AM438" s="19">
        <v>0</v>
      </c>
      <c r="AN438" s="19">
        <v>0</v>
      </c>
      <c r="AO438" s="19">
        <v>0</v>
      </c>
      <c r="AP438" s="19">
        <v>0.10581392541651231</v>
      </c>
      <c r="AQ438" s="19">
        <v>0.10581392541651231</v>
      </c>
    </row>
    <row r="439" spans="3:43" hidden="1" outlineLevel="1" x14ac:dyDescent="0.15">
      <c r="C439" s="15" t="s">
        <v>150</v>
      </c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>
        <v>0</v>
      </c>
      <c r="AE439" s="19">
        <v>0</v>
      </c>
      <c r="AF439" s="19">
        <v>0</v>
      </c>
      <c r="AG439" s="19">
        <v>0</v>
      </c>
      <c r="AH439" s="19">
        <v>0</v>
      </c>
      <c r="AI439" s="19">
        <v>3.1284015392411657E-2</v>
      </c>
      <c r="AJ439" s="19">
        <v>4.6228060318385125E-2</v>
      </c>
      <c r="AK439" s="19">
        <v>9.9034569962197935E-2</v>
      </c>
      <c r="AL439" s="19">
        <v>0</v>
      </c>
      <c r="AM439" s="19">
        <v>0</v>
      </c>
      <c r="AN439" s="19">
        <v>0</v>
      </c>
      <c r="AO439" s="19">
        <v>0</v>
      </c>
      <c r="AP439" s="19">
        <v>0.17654664567299472</v>
      </c>
      <c r="AQ439" s="19">
        <v>0.17654664567299472</v>
      </c>
    </row>
    <row r="440" spans="3:43" hidden="1" outlineLevel="1" x14ac:dyDescent="0.15">
      <c r="C440" s="15" t="s">
        <v>154</v>
      </c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>
        <v>0</v>
      </c>
      <c r="AE440" s="19">
        <v>0</v>
      </c>
      <c r="AF440" s="19">
        <v>0</v>
      </c>
      <c r="AG440" s="19">
        <v>0</v>
      </c>
      <c r="AH440" s="19">
        <v>0</v>
      </c>
      <c r="AI440" s="19">
        <v>2.6323600925397247E-2</v>
      </c>
      <c r="AJ440" s="19">
        <v>2.501033589705243E-2</v>
      </c>
      <c r="AK440" s="19">
        <v>5.4479988594062639E-2</v>
      </c>
      <c r="AL440" s="19">
        <v>0</v>
      </c>
      <c r="AM440" s="19">
        <v>0</v>
      </c>
      <c r="AN440" s="19">
        <v>0</v>
      </c>
      <c r="AO440" s="19">
        <v>0</v>
      </c>
      <c r="AP440" s="19">
        <v>0.10581392541651231</v>
      </c>
      <c r="AQ440" s="19">
        <v>0.10581392541651231</v>
      </c>
    </row>
    <row r="441" spans="3:43" hidden="1" outlineLevel="1" x14ac:dyDescent="0.15">
      <c r="C441" s="15" t="s">
        <v>156</v>
      </c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>
        <v>0</v>
      </c>
      <c r="AE441" s="19">
        <v>0</v>
      </c>
      <c r="AF441" s="19">
        <v>0</v>
      </c>
      <c r="AG441" s="19">
        <v>0</v>
      </c>
      <c r="AH441" s="19">
        <v>0</v>
      </c>
      <c r="AI441" s="19">
        <v>0</v>
      </c>
      <c r="AJ441" s="19">
        <v>0</v>
      </c>
      <c r="AK441" s="19">
        <v>0</v>
      </c>
      <c r="AL441" s="19">
        <v>0.10551606902715212</v>
      </c>
      <c r="AM441" s="19">
        <v>0.19249950406491478</v>
      </c>
      <c r="AN441" s="19">
        <v>0.21956937934637069</v>
      </c>
      <c r="AO441" s="19">
        <v>0.31120949145253324</v>
      </c>
      <c r="AP441" s="19">
        <v>0.8287944438909709</v>
      </c>
      <c r="AQ441" s="19">
        <v>0.8287944438909709</v>
      </c>
    </row>
    <row r="442" spans="3:43" hidden="1" outlineLevel="1" x14ac:dyDescent="0.15">
      <c r="C442" s="15" t="s">
        <v>152</v>
      </c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>
        <v>0</v>
      </c>
      <c r="AE442" s="19">
        <v>0</v>
      </c>
      <c r="AF442" s="19">
        <v>0</v>
      </c>
      <c r="AG442" s="19">
        <v>0</v>
      </c>
      <c r="AH442" s="19">
        <v>0</v>
      </c>
      <c r="AI442" s="19">
        <v>0</v>
      </c>
      <c r="AJ442" s="19">
        <v>0</v>
      </c>
      <c r="AK442" s="19">
        <v>0</v>
      </c>
      <c r="AL442" s="19">
        <v>0.15073724146736014</v>
      </c>
      <c r="AM442" s="19">
        <v>0.27499929152130681</v>
      </c>
      <c r="AN442" s="19">
        <v>0.31367054192338673</v>
      </c>
      <c r="AO442" s="19">
        <v>0.44458498778933331</v>
      </c>
      <c r="AP442" s="19">
        <v>1.1839920627013871</v>
      </c>
      <c r="AQ442" s="19">
        <v>1.1839920627013871</v>
      </c>
    </row>
    <row r="443" spans="3:43" hidden="1" outlineLevel="1" x14ac:dyDescent="0.15">
      <c r="C443" s="15" t="s">
        <v>134</v>
      </c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>
        <v>0</v>
      </c>
      <c r="AE443" s="19">
        <v>0</v>
      </c>
      <c r="AF443" s="19">
        <v>0</v>
      </c>
      <c r="AG443" s="19">
        <v>0</v>
      </c>
      <c r="AH443" s="19">
        <v>0</v>
      </c>
      <c r="AI443" s="19">
        <v>0</v>
      </c>
      <c r="AJ443" s="19">
        <v>0</v>
      </c>
      <c r="AK443" s="19">
        <v>0</v>
      </c>
      <c r="AL443" s="19">
        <v>0.10551606902715212</v>
      </c>
      <c r="AM443" s="19">
        <v>0.19249950406491478</v>
      </c>
      <c r="AN443" s="19">
        <v>0.21956937934637069</v>
      </c>
      <c r="AO443" s="19">
        <v>0.31120949145253324</v>
      </c>
      <c r="AP443" s="19">
        <v>0.8287944438909709</v>
      </c>
      <c r="AQ443" s="19">
        <v>0.8287944438909709</v>
      </c>
    </row>
    <row r="444" spans="3:43" hidden="1" outlineLevel="1" x14ac:dyDescent="0.15">
      <c r="C444" s="15" t="s">
        <v>133</v>
      </c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>
        <v>0</v>
      </c>
      <c r="AE444" s="19">
        <v>0</v>
      </c>
      <c r="AF444" s="19">
        <v>0</v>
      </c>
      <c r="AG444" s="19">
        <v>0</v>
      </c>
      <c r="AH444" s="19">
        <v>0</v>
      </c>
      <c r="AI444" s="19">
        <v>0</v>
      </c>
      <c r="AJ444" s="19">
        <v>0</v>
      </c>
      <c r="AK444" s="19">
        <v>0</v>
      </c>
      <c r="AL444" s="19">
        <v>0.15073724146736014</v>
      </c>
      <c r="AM444" s="19">
        <v>0.27499929152130681</v>
      </c>
      <c r="AN444" s="19">
        <v>0.31367054192338673</v>
      </c>
      <c r="AO444" s="19">
        <v>0.44458498778933331</v>
      </c>
      <c r="AP444" s="19">
        <v>1.1839920627013871</v>
      </c>
      <c r="AQ444" s="19">
        <v>1.1839920627013871</v>
      </c>
    </row>
    <row r="445" spans="3:43" hidden="1" outlineLevel="1" x14ac:dyDescent="0.15">
      <c r="C445" s="15" t="s">
        <v>140</v>
      </c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>
        <v>0</v>
      </c>
      <c r="AE445" s="19">
        <v>0</v>
      </c>
      <c r="AF445" s="19">
        <v>0</v>
      </c>
      <c r="AG445" s="19">
        <v>0</v>
      </c>
      <c r="AH445" s="19">
        <v>0</v>
      </c>
      <c r="AI445" s="19">
        <v>0</v>
      </c>
      <c r="AJ445" s="19">
        <v>0.39628637162568164</v>
      </c>
      <c r="AK445" s="19">
        <v>0.39628637162568164</v>
      </c>
      <c r="AL445" s="19">
        <v>0.39628637162568164</v>
      </c>
      <c r="AM445" s="19">
        <v>0.39628637162568164</v>
      </c>
      <c r="AN445" s="19">
        <v>0.39628637162568164</v>
      </c>
      <c r="AO445" s="19">
        <v>0.39628637162568164</v>
      </c>
      <c r="AP445" s="19">
        <v>2.3777182297540898</v>
      </c>
      <c r="AQ445" s="19">
        <v>2.3777182297540898</v>
      </c>
    </row>
    <row r="446" spans="3:43" hidden="1" outlineLevel="1" x14ac:dyDescent="0.15">
      <c r="C446" s="15" t="s">
        <v>142</v>
      </c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>
        <v>0</v>
      </c>
      <c r="AE446" s="19">
        <v>0</v>
      </c>
      <c r="AF446" s="19">
        <v>0</v>
      </c>
      <c r="AG446" s="19">
        <v>0</v>
      </c>
      <c r="AH446" s="19">
        <v>0</v>
      </c>
      <c r="AI446" s="19">
        <v>0</v>
      </c>
      <c r="AJ446" s="19">
        <v>0.40733116928624158</v>
      </c>
      <c r="AK446" s="19">
        <v>0.40733116928624158</v>
      </c>
      <c r="AL446" s="19">
        <v>0.40733116928624158</v>
      </c>
      <c r="AM446" s="19">
        <v>0.40733116928624158</v>
      </c>
      <c r="AN446" s="19">
        <v>0.40733116928624158</v>
      </c>
      <c r="AO446" s="19">
        <v>0.40733116928624158</v>
      </c>
      <c r="AP446" s="19">
        <v>2.4439870157174495</v>
      </c>
      <c r="AQ446" s="19">
        <v>2.4439870157174495</v>
      </c>
    </row>
    <row r="447" spans="3:43" hidden="1" outlineLevel="1" x14ac:dyDescent="0.15">
      <c r="C447" s="15" t="s">
        <v>146</v>
      </c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>
        <v>0</v>
      </c>
      <c r="AE447" s="19">
        <v>0</v>
      </c>
      <c r="AF447" s="19">
        <v>0</v>
      </c>
      <c r="AG447" s="19">
        <v>0</v>
      </c>
      <c r="AH447" s="19">
        <v>0</v>
      </c>
      <c r="AI447" s="19">
        <v>0</v>
      </c>
      <c r="AJ447" s="19">
        <v>0.39628637162568164</v>
      </c>
      <c r="AK447" s="19">
        <v>0.39628637162568164</v>
      </c>
      <c r="AL447" s="19">
        <v>0.39628637162568164</v>
      </c>
      <c r="AM447" s="19">
        <v>0.39628637162568164</v>
      </c>
      <c r="AN447" s="19">
        <v>0.39628637162568164</v>
      </c>
      <c r="AO447" s="19">
        <v>0.39628637162568164</v>
      </c>
      <c r="AP447" s="19">
        <v>2.3777182297540898</v>
      </c>
      <c r="AQ447" s="19">
        <v>2.3777182297540898</v>
      </c>
    </row>
    <row r="448" spans="3:43" hidden="1" outlineLevel="1" x14ac:dyDescent="0.15">
      <c r="C448" s="15" t="s">
        <v>148</v>
      </c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>
        <v>0</v>
      </c>
      <c r="AE448" s="19">
        <v>0</v>
      </c>
      <c r="AF448" s="19">
        <v>0</v>
      </c>
      <c r="AG448" s="19">
        <v>0</v>
      </c>
      <c r="AH448" s="19">
        <v>0</v>
      </c>
      <c r="AI448" s="19">
        <v>0</v>
      </c>
      <c r="AJ448" s="19">
        <v>0.40733116928624158</v>
      </c>
      <c r="AK448" s="19">
        <v>0.40733116928624158</v>
      </c>
      <c r="AL448" s="19">
        <v>0.40733116928624158</v>
      </c>
      <c r="AM448" s="19">
        <v>0.40733116928624158</v>
      </c>
      <c r="AN448" s="19">
        <v>0.40733116928624158</v>
      </c>
      <c r="AO448" s="19">
        <v>0.40733116928624158</v>
      </c>
      <c r="AP448" s="19">
        <v>2.4439870157174495</v>
      </c>
      <c r="AQ448" s="19">
        <v>2.4439870157174495</v>
      </c>
    </row>
    <row r="449" spans="3:43" hidden="1" outlineLevel="1" x14ac:dyDescent="0.15">
      <c r="C449" s="6" t="s">
        <v>190</v>
      </c>
      <c r="D449" s="19">
        <v>3.0903349041724999</v>
      </c>
      <c r="E449" s="19">
        <v>0.58156484377496753</v>
      </c>
      <c r="F449" s="19">
        <v>0.40375119592203718</v>
      </c>
      <c r="G449" s="19">
        <v>2.3264597963472342</v>
      </c>
      <c r="H449" s="19">
        <v>0.87314925681951072</v>
      </c>
      <c r="I449" s="19">
        <v>0.56241738713609479</v>
      </c>
      <c r="J449" s="19">
        <v>3.0940921010870972</v>
      </c>
      <c r="K449" s="19">
        <v>0.92617850782917777</v>
      </c>
      <c r="L449" s="19">
        <v>0.97331019890198078</v>
      </c>
      <c r="M449" s="19">
        <v>5.047516469586065</v>
      </c>
      <c r="N449" s="19">
        <v>0.91976315790651386</v>
      </c>
      <c r="O449" s="19">
        <v>0.62588065435672668</v>
      </c>
      <c r="P449" s="19">
        <v>19.424418473839907</v>
      </c>
      <c r="Q449" s="19">
        <v>2.8885334230680031</v>
      </c>
      <c r="R449" s="19">
        <v>0.61582323317996712</v>
      </c>
      <c r="S449" s="19">
        <v>-2.0882123147734927E-2</v>
      </c>
      <c r="T449" s="19">
        <v>0.62793626706062922</v>
      </c>
      <c r="U449" s="19">
        <v>0.68739653972693593</v>
      </c>
      <c r="V449" s="19">
        <v>0.20608056331371472</v>
      </c>
      <c r="W449" s="19">
        <v>1.6398710195792914</v>
      </c>
      <c r="X449" s="19">
        <v>0.1527080118587853</v>
      </c>
      <c r="Y449" s="19">
        <v>0.4319137584632361</v>
      </c>
      <c r="Z449" s="19">
        <v>0.53521986054010084</v>
      </c>
      <c r="AA449" s="19">
        <v>0.58868027767887166</v>
      </c>
      <c r="AB449" s="19">
        <v>0.33116886952897556</v>
      </c>
      <c r="AC449" s="19">
        <v>8.6844497008507755</v>
      </c>
      <c r="AD449" s="19">
        <v>0.48146437464758463</v>
      </c>
      <c r="AE449" s="19">
        <v>0.6599608159668402</v>
      </c>
      <c r="AF449" s="19">
        <v>0.38470936247932669</v>
      </c>
      <c r="AG449" s="19">
        <v>0.31914429657789867</v>
      </c>
      <c r="AH449" s="19">
        <v>0.69030624432665255</v>
      </c>
      <c r="AI449" s="19">
        <v>0.76425233831009476</v>
      </c>
      <c r="AJ449" s="19">
        <v>0.64664635859947261</v>
      </c>
      <c r="AK449" s="19">
        <v>0.99357377357710086</v>
      </c>
      <c r="AL449" s="19">
        <v>0</v>
      </c>
      <c r="AM449" s="19">
        <v>0</v>
      </c>
      <c r="AN449" s="19">
        <v>0</v>
      </c>
      <c r="AO449" s="19">
        <v>0</v>
      </c>
      <c r="AP449" s="19">
        <v>4.9400575644849702</v>
      </c>
      <c r="AQ449" s="19">
        <v>33.048925739175651</v>
      </c>
    </row>
    <row r="450" spans="3:43" hidden="1" outlineLevel="1" x14ac:dyDescent="0.15">
      <c r="C450" s="6" t="s">
        <v>197</v>
      </c>
      <c r="D450" s="19">
        <v>0.99920282034844299</v>
      </c>
      <c r="E450" s="19">
        <v>0.50145683602092272</v>
      </c>
      <c r="F450" s="19">
        <v>0.33653776318971573</v>
      </c>
      <c r="G450" s="19">
        <v>0.90433233940262159</v>
      </c>
      <c r="H450" s="19">
        <v>0.46133995843786069</v>
      </c>
      <c r="I450" s="19">
        <v>0.46875987279343923</v>
      </c>
      <c r="J450" s="19">
        <v>0.54357485131920047</v>
      </c>
      <c r="K450" s="19">
        <v>0.38448566252485217</v>
      </c>
      <c r="L450" s="19">
        <v>0.6285325753274712</v>
      </c>
      <c r="M450" s="19">
        <v>0.78596163575367151</v>
      </c>
      <c r="N450" s="19">
        <v>1.1878800751548362</v>
      </c>
      <c r="O450" s="19">
        <v>-1.6360198732807238</v>
      </c>
      <c r="P450" s="19">
        <v>5.5660445169923101</v>
      </c>
      <c r="Q450" s="19">
        <v>0.40259348925591065</v>
      </c>
      <c r="R450" s="19">
        <v>0.41135903447871358</v>
      </c>
      <c r="S450" s="19">
        <v>8.7686643371907652E-2</v>
      </c>
      <c r="T450" s="19">
        <v>0.23517728786961409</v>
      </c>
      <c r="U450" s="19">
        <v>0.29265774747867179</v>
      </c>
      <c r="V450" s="19">
        <v>4.4685525763544502E-2</v>
      </c>
      <c r="W450" s="19">
        <v>0.71606063745238901</v>
      </c>
      <c r="X450" s="19">
        <v>5.2538020840283528E-2</v>
      </c>
      <c r="Y450" s="19">
        <v>0.30162146286091307</v>
      </c>
      <c r="Z450" s="19">
        <v>0.2762969211693807</v>
      </c>
      <c r="AA450" s="19">
        <v>0.45469251925204462</v>
      </c>
      <c r="AB450" s="19">
        <v>0.40998525135282127</v>
      </c>
      <c r="AC450" s="19">
        <v>3.6853545411461948</v>
      </c>
      <c r="AD450" s="19">
        <v>0.31136131220231317</v>
      </c>
      <c r="AE450" s="19">
        <v>0.49227278581607886</v>
      </c>
      <c r="AF450" s="19">
        <v>0.11876996633751652</v>
      </c>
      <c r="AG450" s="19">
        <v>0.19204993739520515</v>
      </c>
      <c r="AH450" s="19">
        <v>0.68605675500987306</v>
      </c>
      <c r="AI450" s="19">
        <v>0.59920296505336779</v>
      </c>
      <c r="AJ450" s="19">
        <v>0.54268147816954904</v>
      </c>
      <c r="AK450" s="19">
        <v>1.1932859299356136</v>
      </c>
      <c r="AL450" s="19">
        <v>0</v>
      </c>
      <c r="AM450" s="19">
        <v>0</v>
      </c>
      <c r="AN450" s="19">
        <v>0</v>
      </c>
      <c r="AO450" s="19">
        <v>0</v>
      </c>
      <c r="AP450" s="19">
        <v>4.1356811299195169</v>
      </c>
      <c r="AQ450" s="19">
        <v>13.387080188058025</v>
      </c>
    </row>
    <row r="451" spans="3:43" hidden="1" outlineLevel="1" x14ac:dyDescent="0.15">
      <c r="C451" s="6" t="s">
        <v>204</v>
      </c>
      <c r="D451" s="19">
        <v>3.0903349041724999</v>
      </c>
      <c r="E451" s="19">
        <v>0.58156484377496753</v>
      </c>
      <c r="F451" s="19">
        <v>0.40375119592203718</v>
      </c>
      <c r="G451" s="19">
        <v>2.3264597963472342</v>
      </c>
      <c r="H451" s="19">
        <v>0.87314925681951072</v>
      </c>
      <c r="I451" s="19">
        <v>0.56241738713609479</v>
      </c>
      <c r="J451" s="19">
        <v>3.0940921010870972</v>
      </c>
      <c r="K451" s="19">
        <v>0.92617850782917777</v>
      </c>
      <c r="L451" s="19">
        <v>0.97331019890198078</v>
      </c>
      <c r="M451" s="19">
        <v>5.047516469586065</v>
      </c>
      <c r="N451" s="19">
        <v>0.91976315790651386</v>
      </c>
      <c r="O451" s="19">
        <v>0.62588065435672668</v>
      </c>
      <c r="P451" s="19">
        <v>19.424418473839907</v>
      </c>
      <c r="Q451" s="19">
        <v>2.8885334230680031</v>
      </c>
      <c r="R451" s="19">
        <v>0.61582323317996712</v>
      </c>
      <c r="S451" s="19">
        <v>-2.0882123147734927E-2</v>
      </c>
      <c r="T451" s="19">
        <v>0.62793626706062922</v>
      </c>
      <c r="U451" s="19">
        <v>0.68739653972693593</v>
      </c>
      <c r="V451" s="19">
        <v>0.20608056331371472</v>
      </c>
      <c r="W451" s="19">
        <v>1.6398710195792914</v>
      </c>
      <c r="X451" s="19">
        <v>0.1527080118587853</v>
      </c>
      <c r="Y451" s="19">
        <v>0.4319137584632361</v>
      </c>
      <c r="Z451" s="19">
        <v>0.53521986054010084</v>
      </c>
      <c r="AA451" s="19">
        <v>0.58868027767887166</v>
      </c>
      <c r="AB451" s="19">
        <v>0.33116886952897556</v>
      </c>
      <c r="AC451" s="19">
        <v>8.6844497008507755</v>
      </c>
      <c r="AD451" s="19">
        <v>0.48146437464758463</v>
      </c>
      <c r="AE451" s="19">
        <v>0.6599608159668402</v>
      </c>
      <c r="AF451" s="19">
        <v>0.38470936247932669</v>
      </c>
      <c r="AG451" s="19">
        <v>0.31914429657789867</v>
      </c>
      <c r="AH451" s="19">
        <v>0.69030624432665255</v>
      </c>
      <c r="AI451" s="19">
        <v>0.76425233831009476</v>
      </c>
      <c r="AJ451" s="19">
        <v>0.64664635859947261</v>
      </c>
      <c r="AK451" s="19">
        <v>0.99357377357710086</v>
      </c>
      <c r="AL451" s="19">
        <v>0</v>
      </c>
      <c r="AM451" s="19">
        <v>0</v>
      </c>
      <c r="AN451" s="19">
        <v>0</v>
      </c>
      <c r="AO451" s="19">
        <v>0</v>
      </c>
      <c r="AP451" s="19">
        <v>4.9400575644849702</v>
      </c>
      <c r="AQ451" s="19">
        <v>33.048925739175651</v>
      </c>
    </row>
    <row r="452" spans="3:43" hidden="1" outlineLevel="1" x14ac:dyDescent="0.15">
      <c r="C452" s="6" t="s">
        <v>211</v>
      </c>
      <c r="D452" s="19">
        <v>0.15358188570732098</v>
      </c>
      <c r="E452" s="19">
        <v>0.39425382753901805</v>
      </c>
      <c r="F452" s="19">
        <v>0.31660981383789871</v>
      </c>
      <c r="G452" s="19">
        <v>0.26554460731928564</v>
      </c>
      <c r="H452" s="19">
        <v>0.45478142482087741</v>
      </c>
      <c r="I452" s="19">
        <v>0.31467631559467601</v>
      </c>
      <c r="J452" s="19">
        <v>0.28017203202447682</v>
      </c>
      <c r="K452" s="19">
        <v>0.35424191900153645</v>
      </c>
      <c r="L452" s="19">
        <v>0.5624040449952874</v>
      </c>
      <c r="M452" s="19">
        <v>0.95490628304940128</v>
      </c>
      <c r="N452" s="19">
        <v>0.8696251267603744</v>
      </c>
      <c r="O452" s="19">
        <v>0.70301616419561408</v>
      </c>
      <c r="P452" s="19">
        <v>5.6238134448457675</v>
      </c>
      <c r="Q452" s="19">
        <v>0.40259348925591065</v>
      </c>
      <c r="R452" s="19">
        <v>0.41135903447871358</v>
      </c>
      <c r="S452" s="19">
        <v>8.7686643371907652E-2</v>
      </c>
      <c r="T452" s="19">
        <v>0.23517728786961409</v>
      </c>
      <c r="U452" s="19">
        <v>0.29265774747867179</v>
      </c>
      <c r="V452" s="19">
        <v>4.4685525763544502E-2</v>
      </c>
      <c r="W452" s="19">
        <v>0.71606063745238901</v>
      </c>
      <c r="X452" s="19">
        <v>5.2538020840283528E-2</v>
      </c>
      <c r="Y452" s="19">
        <v>0.30162146286091307</v>
      </c>
      <c r="Z452" s="19">
        <v>0.2762969211693807</v>
      </c>
      <c r="AA452" s="19">
        <v>0.45469251925204462</v>
      </c>
      <c r="AB452" s="19">
        <v>0.40998525135282127</v>
      </c>
      <c r="AC452" s="19">
        <v>3.6853545411461948</v>
      </c>
      <c r="AD452" s="19">
        <v>0.31136131220231317</v>
      </c>
      <c r="AE452" s="19">
        <v>0.49227278581607886</v>
      </c>
      <c r="AF452" s="19">
        <v>0.11876996633751652</v>
      </c>
      <c r="AG452" s="19">
        <v>0.19204993739520515</v>
      </c>
      <c r="AH452" s="19">
        <v>0.68605675500987306</v>
      </c>
      <c r="AI452" s="19">
        <v>0.59920296505336779</v>
      </c>
      <c r="AJ452" s="19">
        <v>0.54268147816954904</v>
      </c>
      <c r="AK452" s="19">
        <v>1.1932859299356136</v>
      </c>
      <c r="AL452" s="19">
        <v>0</v>
      </c>
      <c r="AM452" s="19">
        <v>0</v>
      </c>
      <c r="AN452" s="19">
        <v>0</v>
      </c>
      <c r="AO452" s="19">
        <v>0</v>
      </c>
      <c r="AP452" s="19">
        <v>4.1356811299195169</v>
      </c>
      <c r="AQ452" s="19">
        <v>13.444849115911481</v>
      </c>
    </row>
    <row r="453" spans="3:43" hidden="1" outlineLevel="1" x14ac:dyDescent="0.15">
      <c r="C453" s="6" t="s">
        <v>226</v>
      </c>
      <c r="D453" s="19">
        <v>0</v>
      </c>
      <c r="E453" s="19"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0</v>
      </c>
      <c r="Q453" s="19">
        <v>0</v>
      </c>
      <c r="R453" s="19">
        <v>0</v>
      </c>
      <c r="S453" s="19">
        <v>0</v>
      </c>
      <c r="T453" s="19">
        <v>0</v>
      </c>
      <c r="U453" s="19">
        <v>0</v>
      </c>
      <c r="V453" s="19">
        <v>0</v>
      </c>
      <c r="W453" s="19">
        <v>0</v>
      </c>
      <c r="X453" s="19">
        <v>0</v>
      </c>
      <c r="Y453" s="19">
        <v>0</v>
      </c>
      <c r="Z453" s="19">
        <v>0</v>
      </c>
      <c r="AA453" s="19">
        <v>0</v>
      </c>
      <c r="AB453" s="19">
        <v>0</v>
      </c>
      <c r="AC453" s="19">
        <v>0</v>
      </c>
      <c r="AD453" s="19">
        <v>0</v>
      </c>
      <c r="AE453" s="19">
        <v>0</v>
      </c>
      <c r="AF453" s="19">
        <v>0</v>
      </c>
      <c r="AG453" s="19">
        <v>0</v>
      </c>
      <c r="AH453" s="19">
        <v>0</v>
      </c>
      <c r="AI453" s="19">
        <v>0</v>
      </c>
      <c r="AJ453" s="19">
        <v>0</v>
      </c>
      <c r="AK453" s="19">
        <v>0</v>
      </c>
      <c r="AL453" s="19">
        <v>1.1925015491580497</v>
      </c>
      <c r="AM453" s="19">
        <v>1.3933212224865588</v>
      </c>
      <c r="AN453" s="19">
        <v>1.3601902754652806</v>
      </c>
      <c r="AO453" s="19">
        <v>1.4769611493657142</v>
      </c>
      <c r="AP453" s="19">
        <v>5.4229741964756037</v>
      </c>
      <c r="AQ453" s="19">
        <v>5.4229741964756037</v>
      </c>
    </row>
    <row r="454" spans="3:43" hidden="1" outlineLevel="1" x14ac:dyDescent="0.15">
      <c r="C454" s="6" t="s">
        <v>233</v>
      </c>
      <c r="D454" s="19">
        <v>0</v>
      </c>
      <c r="E454" s="19">
        <v>0</v>
      </c>
      <c r="F454" s="19">
        <v>0</v>
      </c>
      <c r="G454" s="19">
        <v>0</v>
      </c>
      <c r="H454" s="19">
        <v>0</v>
      </c>
      <c r="I454" s="19">
        <v>0</v>
      </c>
      <c r="J454" s="19">
        <v>0</v>
      </c>
      <c r="K454" s="19">
        <v>0</v>
      </c>
      <c r="L454" s="19">
        <v>0</v>
      </c>
      <c r="M454" s="19">
        <v>0</v>
      </c>
      <c r="N454" s="19">
        <v>0</v>
      </c>
      <c r="O454" s="19">
        <v>0</v>
      </c>
      <c r="P454" s="19">
        <v>0</v>
      </c>
      <c r="Q454" s="19">
        <v>0</v>
      </c>
      <c r="R454" s="19">
        <v>0</v>
      </c>
      <c r="S454" s="19">
        <v>0</v>
      </c>
      <c r="T454" s="19">
        <v>0</v>
      </c>
      <c r="U454" s="19">
        <v>0</v>
      </c>
      <c r="V454" s="19">
        <v>0</v>
      </c>
      <c r="W454" s="19">
        <v>0</v>
      </c>
      <c r="X454" s="19">
        <v>0</v>
      </c>
      <c r="Y454" s="19">
        <v>0</v>
      </c>
      <c r="Z454" s="19">
        <v>0</v>
      </c>
      <c r="AA454" s="19">
        <v>0</v>
      </c>
      <c r="AB454" s="19">
        <v>0</v>
      </c>
      <c r="AC454" s="19">
        <v>0</v>
      </c>
      <c r="AD454" s="19">
        <v>0</v>
      </c>
      <c r="AE454" s="19">
        <v>0</v>
      </c>
      <c r="AF454" s="19">
        <v>0</v>
      </c>
      <c r="AG454" s="19">
        <v>0</v>
      </c>
      <c r="AH454" s="19">
        <v>0</v>
      </c>
      <c r="AI454" s="19">
        <v>0</v>
      </c>
      <c r="AJ454" s="19">
        <v>0</v>
      </c>
      <c r="AK454" s="19">
        <v>0</v>
      </c>
      <c r="AL454" s="19">
        <v>1.1180509561248642</v>
      </c>
      <c r="AM454" s="19">
        <v>1.3934169036296606</v>
      </c>
      <c r="AN454" s="19">
        <v>1.4227362352815378</v>
      </c>
      <c r="AO454" s="19">
        <v>1.6422024835026721</v>
      </c>
      <c r="AP454" s="19">
        <v>5.5764065785387347</v>
      </c>
      <c r="AQ454" s="19">
        <v>5.5764065785387347</v>
      </c>
    </row>
    <row r="455" spans="3:43" hidden="1" outlineLevel="1" x14ac:dyDescent="0.15">
      <c r="C455" s="6" t="s">
        <v>240</v>
      </c>
      <c r="D455" s="19">
        <v>0</v>
      </c>
      <c r="E455" s="19">
        <v>0</v>
      </c>
      <c r="F455" s="19">
        <v>0</v>
      </c>
      <c r="G455" s="19">
        <v>0</v>
      </c>
      <c r="H455" s="19">
        <v>0</v>
      </c>
      <c r="I455" s="19">
        <v>0</v>
      </c>
      <c r="J455" s="19">
        <v>0</v>
      </c>
      <c r="K455" s="19">
        <v>0</v>
      </c>
      <c r="L455" s="19">
        <v>0</v>
      </c>
      <c r="M455" s="19">
        <v>0</v>
      </c>
      <c r="N455" s="19">
        <v>0</v>
      </c>
      <c r="O455" s="19">
        <v>0</v>
      </c>
      <c r="P455" s="19">
        <v>0</v>
      </c>
      <c r="Q455" s="19">
        <v>0</v>
      </c>
      <c r="R455" s="19">
        <v>0</v>
      </c>
      <c r="S455" s="19">
        <v>0</v>
      </c>
      <c r="T455" s="19">
        <v>0</v>
      </c>
      <c r="U455" s="19">
        <v>0</v>
      </c>
      <c r="V455" s="19">
        <v>0</v>
      </c>
      <c r="W455" s="19">
        <v>0</v>
      </c>
      <c r="X455" s="19">
        <v>0</v>
      </c>
      <c r="Y455" s="19">
        <v>0</v>
      </c>
      <c r="Z455" s="19">
        <v>0</v>
      </c>
      <c r="AA455" s="19">
        <v>0</v>
      </c>
      <c r="AB455" s="19">
        <v>0</v>
      </c>
      <c r="AC455" s="19">
        <v>0</v>
      </c>
      <c r="AD455" s="19">
        <v>0</v>
      </c>
      <c r="AE455" s="19">
        <v>0</v>
      </c>
      <c r="AF455" s="19">
        <v>0</v>
      </c>
      <c r="AG455" s="19">
        <v>0</v>
      </c>
      <c r="AH455" s="19">
        <v>0</v>
      </c>
      <c r="AI455" s="19">
        <v>0</v>
      </c>
      <c r="AJ455" s="19">
        <v>0</v>
      </c>
      <c r="AK455" s="19">
        <v>0</v>
      </c>
      <c r="AL455" s="19">
        <v>1.1925015491580497</v>
      </c>
      <c r="AM455" s="19">
        <v>1.3933212224865588</v>
      </c>
      <c r="AN455" s="19">
        <v>1.3601902754652806</v>
      </c>
      <c r="AO455" s="19">
        <v>1.4769611493657142</v>
      </c>
      <c r="AP455" s="19">
        <v>5.4229741964756037</v>
      </c>
      <c r="AQ455" s="19">
        <v>5.4229741964756037</v>
      </c>
    </row>
    <row r="456" spans="3:43" hidden="1" outlineLevel="1" x14ac:dyDescent="0.15">
      <c r="C456" s="6" t="s">
        <v>247</v>
      </c>
      <c r="D456" s="19">
        <v>0</v>
      </c>
      <c r="E456" s="19"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19">
        <v>0</v>
      </c>
      <c r="O456" s="19">
        <v>0</v>
      </c>
      <c r="P456" s="19">
        <v>0</v>
      </c>
      <c r="Q456" s="19">
        <v>0</v>
      </c>
      <c r="R456" s="19">
        <v>0</v>
      </c>
      <c r="S456" s="19">
        <v>0</v>
      </c>
      <c r="T456" s="19">
        <v>0</v>
      </c>
      <c r="U456" s="19">
        <v>0</v>
      </c>
      <c r="V456" s="19">
        <v>0</v>
      </c>
      <c r="W456" s="19">
        <v>0</v>
      </c>
      <c r="X456" s="19">
        <v>0</v>
      </c>
      <c r="Y456" s="19">
        <v>0</v>
      </c>
      <c r="Z456" s="19">
        <v>0</v>
      </c>
      <c r="AA456" s="19">
        <v>0</v>
      </c>
      <c r="AB456" s="19">
        <v>0</v>
      </c>
      <c r="AC456" s="19">
        <v>0</v>
      </c>
      <c r="AD456" s="19">
        <v>0</v>
      </c>
      <c r="AE456" s="19">
        <v>0</v>
      </c>
      <c r="AF456" s="19">
        <v>0</v>
      </c>
      <c r="AG456" s="19">
        <v>0</v>
      </c>
      <c r="AH456" s="19">
        <v>0</v>
      </c>
      <c r="AI456" s="19">
        <v>0</v>
      </c>
      <c r="AJ456" s="19">
        <v>0</v>
      </c>
      <c r="AK456" s="19">
        <v>0</v>
      </c>
      <c r="AL456" s="19">
        <v>1.1180509561248642</v>
      </c>
      <c r="AM456" s="19">
        <v>1.3934169036296606</v>
      </c>
      <c r="AN456" s="19">
        <v>1.4227362352815378</v>
      </c>
      <c r="AO456" s="19">
        <v>1.6422024835026721</v>
      </c>
      <c r="AP456" s="19">
        <v>5.5764065785387347</v>
      </c>
      <c r="AQ456" s="19">
        <v>5.5764065785387347</v>
      </c>
    </row>
    <row r="457" spans="3:43" hidden="1" outlineLevel="1" x14ac:dyDescent="0.15">
      <c r="C457" s="6" t="s">
        <v>254</v>
      </c>
      <c r="D457" s="19">
        <v>0.66863409755591818</v>
      </c>
      <c r="E457" s="19">
        <v>0.66562717548998962</v>
      </c>
      <c r="F457" s="19">
        <v>0.68227518232063888</v>
      </c>
      <c r="G457" s="19">
        <v>0.71410658497636981</v>
      </c>
      <c r="H457" s="19">
        <v>0.78305043881506342</v>
      </c>
      <c r="I457" s="19">
        <v>0.51212385326244803</v>
      </c>
      <c r="J457" s="19">
        <v>0.9879224367203655</v>
      </c>
      <c r="K457" s="19">
        <v>1.0155249176230376</v>
      </c>
      <c r="L457" s="19">
        <v>1.1513056738880652</v>
      </c>
      <c r="M457" s="19">
        <v>1.2176488636847984</v>
      </c>
      <c r="N457" s="19">
        <v>1.2539743389457996</v>
      </c>
      <c r="O457" s="19">
        <v>1.3094193229045863</v>
      </c>
      <c r="P457" s="19">
        <v>10.96161288618708</v>
      </c>
      <c r="Q457" s="19">
        <v>0</v>
      </c>
      <c r="R457" s="19">
        <v>0</v>
      </c>
      <c r="S457" s="19">
        <v>0</v>
      </c>
      <c r="T457" s="19">
        <v>0</v>
      </c>
      <c r="U457" s="19">
        <v>0</v>
      </c>
      <c r="V457" s="19">
        <v>0</v>
      </c>
      <c r="W457" s="19">
        <v>0</v>
      </c>
      <c r="X457" s="19">
        <v>0</v>
      </c>
      <c r="Y457" s="19">
        <v>0</v>
      </c>
      <c r="Z457" s="19">
        <v>0</v>
      </c>
      <c r="AA457" s="19">
        <v>0</v>
      </c>
      <c r="AB457" s="19">
        <v>0</v>
      </c>
      <c r="AC457" s="19">
        <v>0</v>
      </c>
      <c r="AD457" s="19">
        <v>0.77911792498863242</v>
      </c>
      <c r="AE457" s="19">
        <v>0.74067944137707054</v>
      </c>
      <c r="AF457" s="19">
        <v>0.74851498717765497</v>
      </c>
      <c r="AG457" s="19">
        <v>0.77098665442026637</v>
      </c>
      <c r="AH457" s="19">
        <v>0.81947830173432901</v>
      </c>
      <c r="AI457" s="19">
        <v>0.63866972752192253</v>
      </c>
      <c r="AJ457" s="19">
        <v>1.4542722712126328</v>
      </c>
      <c r="AK457" s="19">
        <v>1.4839956428890577</v>
      </c>
      <c r="AL457" s="19">
        <v>1.6326126428111825</v>
      </c>
      <c r="AM457" s="19">
        <v>1.6290741286590364</v>
      </c>
      <c r="AN457" s="19">
        <v>1.7231982569177153</v>
      </c>
      <c r="AO457" s="19">
        <v>1.7741526427370151</v>
      </c>
      <c r="AP457" s="19">
        <v>14.194752622446515</v>
      </c>
      <c r="AQ457" s="19">
        <v>25.156365508633595</v>
      </c>
    </row>
    <row r="458" spans="3:43" hidden="1" outlineLevel="1" x14ac:dyDescent="0.15">
      <c r="C458" s="6" t="s">
        <v>261</v>
      </c>
      <c r="D458" s="19">
        <v>1.2589429955251685</v>
      </c>
      <c r="E458" s="19">
        <v>0.34338394350144807</v>
      </c>
      <c r="F458" s="19">
        <v>0.32064626565537413</v>
      </c>
      <c r="G458" s="19">
        <v>0.68382843520367398</v>
      </c>
      <c r="H458" s="19">
        <v>0.31487270431684411</v>
      </c>
      <c r="I458" s="19">
        <v>0.2076622479771485</v>
      </c>
      <c r="J458" s="19">
        <v>0.58147551565758337</v>
      </c>
      <c r="K458" s="19">
        <v>0.25729369762512083</v>
      </c>
      <c r="L458" s="19">
        <v>0.2905334255194954</v>
      </c>
      <c r="M458" s="19">
        <v>0.37276575974321324</v>
      </c>
      <c r="N458" s="19">
        <v>0.2966198004834355</v>
      </c>
      <c r="O458" s="19">
        <v>0.35573438214469388</v>
      </c>
      <c r="P458" s="19">
        <v>5.2837591733531992</v>
      </c>
      <c r="Q458" s="19">
        <v>0</v>
      </c>
      <c r="R458" s="19">
        <v>0</v>
      </c>
      <c r="S458" s="19">
        <v>0</v>
      </c>
      <c r="T458" s="19">
        <v>0</v>
      </c>
      <c r="U458" s="19">
        <v>0</v>
      </c>
      <c r="V458" s="19">
        <v>0</v>
      </c>
      <c r="W458" s="19">
        <v>0</v>
      </c>
      <c r="X458" s="19">
        <v>0</v>
      </c>
      <c r="Y458" s="19">
        <v>0</v>
      </c>
      <c r="Z458" s="19">
        <v>0</v>
      </c>
      <c r="AA458" s="19">
        <v>0</v>
      </c>
      <c r="AB458" s="19">
        <v>0</v>
      </c>
      <c r="AC458" s="19">
        <v>0</v>
      </c>
      <c r="AD458" s="19">
        <v>0.62526607139102963</v>
      </c>
      <c r="AE458" s="19">
        <v>0.60209848697507207</v>
      </c>
      <c r="AF458" s="19">
        <v>0.62202019686018395</v>
      </c>
      <c r="AG458" s="19">
        <v>0.6283787278943298</v>
      </c>
      <c r="AH458" s="19">
        <v>0.67475249864944742</v>
      </c>
      <c r="AI458" s="19">
        <v>0.52072810494050037</v>
      </c>
      <c r="AJ458" s="19">
        <v>1.3579988742236446</v>
      </c>
      <c r="AK458" s="19">
        <v>1.3888122981180355</v>
      </c>
      <c r="AL458" s="19">
        <v>1.5163635666986817</v>
      </c>
      <c r="AM458" s="19">
        <v>1.5518042251048785</v>
      </c>
      <c r="AN458" s="19">
        <v>1.663545125528286</v>
      </c>
      <c r="AO458" s="19">
        <v>1.6795596209974983</v>
      </c>
      <c r="AP458" s="19">
        <v>12.831327797381586</v>
      </c>
      <c r="AQ458" s="19">
        <v>18.115086970734787</v>
      </c>
    </row>
    <row r="459" spans="3:43" hidden="1" outlineLevel="1" x14ac:dyDescent="0.15">
      <c r="C459" s="6" t="s">
        <v>268</v>
      </c>
      <c r="D459" s="19">
        <v>0.66863409755591818</v>
      </c>
      <c r="E459" s="19">
        <v>0.66562717548998962</v>
      </c>
      <c r="F459" s="19">
        <v>0.68227518232063888</v>
      </c>
      <c r="G459" s="19">
        <v>0.71410658497636981</v>
      </c>
      <c r="H459" s="19">
        <v>0.78305043881506342</v>
      </c>
      <c r="I459" s="19">
        <v>0.51212385326244803</v>
      </c>
      <c r="J459" s="19">
        <v>0.9879224367203655</v>
      </c>
      <c r="K459" s="19">
        <v>1.0155249176230376</v>
      </c>
      <c r="L459" s="19">
        <v>1.1513056738880652</v>
      </c>
      <c r="M459" s="19">
        <v>1.2176488636847984</v>
      </c>
      <c r="N459" s="19">
        <v>1.2539743389457996</v>
      </c>
      <c r="O459" s="19">
        <v>1.3094193229045863</v>
      </c>
      <c r="P459" s="19">
        <v>10.96161288618708</v>
      </c>
      <c r="Q459" s="19">
        <v>0</v>
      </c>
      <c r="R459" s="19">
        <v>0</v>
      </c>
      <c r="S459" s="19">
        <v>0</v>
      </c>
      <c r="T459" s="19">
        <v>0</v>
      </c>
      <c r="U459" s="19">
        <v>0</v>
      </c>
      <c r="V459" s="19">
        <v>0</v>
      </c>
      <c r="W459" s="19">
        <v>0</v>
      </c>
      <c r="X459" s="19">
        <v>0</v>
      </c>
      <c r="Y459" s="19">
        <v>0</v>
      </c>
      <c r="Z459" s="19">
        <v>0</v>
      </c>
      <c r="AA459" s="19">
        <v>0</v>
      </c>
      <c r="AB459" s="19">
        <v>0</v>
      </c>
      <c r="AC459" s="19">
        <v>0</v>
      </c>
      <c r="AD459" s="19">
        <v>0.77911792498863242</v>
      </c>
      <c r="AE459" s="19">
        <v>0.74067944137707054</v>
      </c>
      <c r="AF459" s="19">
        <v>0.74851498717765497</v>
      </c>
      <c r="AG459" s="19">
        <v>0.77098665442026637</v>
      </c>
      <c r="AH459" s="19">
        <v>0.81947830173432901</v>
      </c>
      <c r="AI459" s="19">
        <v>0.63866972752192253</v>
      </c>
      <c r="AJ459" s="19">
        <v>1.4542722712126328</v>
      </c>
      <c r="AK459" s="19">
        <v>1.4839956428890577</v>
      </c>
      <c r="AL459" s="19">
        <v>1.6326126428111825</v>
      </c>
      <c r="AM459" s="19">
        <v>1.6290741286590364</v>
      </c>
      <c r="AN459" s="19">
        <v>1.7231982569177153</v>
      </c>
      <c r="AO459" s="19">
        <v>1.7741526427370151</v>
      </c>
      <c r="AP459" s="19">
        <v>14.194752622446515</v>
      </c>
      <c r="AQ459" s="19">
        <v>25.156365508633595</v>
      </c>
    </row>
    <row r="460" spans="3:43" hidden="1" outlineLevel="1" x14ac:dyDescent="0.15">
      <c r="C460" s="6" t="s">
        <v>275</v>
      </c>
      <c r="D460" s="19">
        <v>1.2589429955251685</v>
      </c>
      <c r="E460" s="19">
        <v>0.34338394350144807</v>
      </c>
      <c r="F460" s="19">
        <v>0.32064626565537413</v>
      </c>
      <c r="G460" s="19">
        <v>0.68382843520367398</v>
      </c>
      <c r="H460" s="19">
        <v>0.31487270431684411</v>
      </c>
      <c r="I460" s="19">
        <v>0.2076622479771485</v>
      </c>
      <c r="J460" s="19">
        <v>0.58147551565758337</v>
      </c>
      <c r="K460" s="19">
        <v>0.25729369762512083</v>
      </c>
      <c r="L460" s="19">
        <v>0.2905334255194954</v>
      </c>
      <c r="M460" s="19">
        <v>0.37276575974321324</v>
      </c>
      <c r="N460" s="19">
        <v>0.2966198004834355</v>
      </c>
      <c r="O460" s="19">
        <v>0.35573438214469388</v>
      </c>
      <c r="P460" s="19">
        <v>5.2837591733531992</v>
      </c>
      <c r="Q460" s="19">
        <v>0</v>
      </c>
      <c r="R460" s="19">
        <v>0</v>
      </c>
      <c r="S460" s="19">
        <v>0</v>
      </c>
      <c r="T460" s="19">
        <v>0</v>
      </c>
      <c r="U460" s="19">
        <v>0</v>
      </c>
      <c r="V460" s="19">
        <v>0</v>
      </c>
      <c r="W460" s="19">
        <v>0</v>
      </c>
      <c r="X460" s="19">
        <v>0</v>
      </c>
      <c r="Y460" s="19">
        <v>0</v>
      </c>
      <c r="Z460" s="19">
        <v>0</v>
      </c>
      <c r="AA460" s="19">
        <v>0</v>
      </c>
      <c r="AB460" s="19">
        <v>0</v>
      </c>
      <c r="AC460" s="19">
        <v>0</v>
      </c>
      <c r="AD460" s="19">
        <v>0.62526607139102963</v>
      </c>
      <c r="AE460" s="19">
        <v>0.60209848697507207</v>
      </c>
      <c r="AF460" s="19">
        <v>0.62202019686018395</v>
      </c>
      <c r="AG460" s="19">
        <v>0.6283787278943298</v>
      </c>
      <c r="AH460" s="19">
        <v>0.67475249864944742</v>
      </c>
      <c r="AI460" s="19">
        <v>0.52072810494050037</v>
      </c>
      <c r="AJ460" s="19">
        <v>1.3579988742236446</v>
      </c>
      <c r="AK460" s="19">
        <v>1.3888122981180355</v>
      </c>
      <c r="AL460" s="19">
        <v>1.5163635666986817</v>
      </c>
      <c r="AM460" s="19">
        <v>1.5518042251048785</v>
      </c>
      <c r="AN460" s="19">
        <v>1.663545125528286</v>
      </c>
      <c r="AO460" s="19">
        <v>1.6795596209974983</v>
      </c>
      <c r="AP460" s="19">
        <v>12.831327797381586</v>
      </c>
      <c r="AQ460" s="19">
        <v>18.115086970734787</v>
      </c>
    </row>
    <row r="461" spans="3:43" hidden="1" outlineLevel="1" x14ac:dyDescent="0.15">
      <c r="C461" s="6" t="s">
        <v>68</v>
      </c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</row>
    <row r="462" spans="3:43" hidden="1" outlineLevel="1" x14ac:dyDescent="0.15">
      <c r="C462" s="7" t="s">
        <v>50</v>
      </c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</row>
    <row r="463" spans="3:43" hidden="1" outlineLevel="1" x14ac:dyDescent="0.15">
      <c r="C463" s="15" t="s">
        <v>131</v>
      </c>
      <c r="D463" s="19">
        <v>0.83909627429096989</v>
      </c>
      <c r="E463" s="19">
        <v>1.2396636255195765</v>
      </c>
      <c r="F463" s="19">
        <v>2.502979220594562</v>
      </c>
      <c r="G463" s="19">
        <v>0.96208805142068665</v>
      </c>
      <c r="H463" s="19">
        <v>1.4517971142918737</v>
      </c>
      <c r="I463" s="19">
        <v>2.4186560400750827</v>
      </c>
      <c r="J463" s="19">
        <v>1.5083635955997994</v>
      </c>
      <c r="K463" s="19">
        <v>2.0092791255010485</v>
      </c>
      <c r="L463" s="19">
        <v>1.8858748573260613</v>
      </c>
      <c r="M463" s="19">
        <v>1.5144894772666653</v>
      </c>
      <c r="N463" s="19">
        <v>2.8747401108295394</v>
      </c>
      <c r="O463" s="19">
        <v>3.7891953358584987</v>
      </c>
      <c r="P463" s="19">
        <v>22.996222828574364</v>
      </c>
      <c r="Q463" s="19">
        <v>0.7149270818586434</v>
      </c>
      <c r="R463" s="19">
        <v>0.62124776042849394</v>
      </c>
      <c r="S463" s="19">
        <v>1.4607819621483145</v>
      </c>
      <c r="T463" s="19">
        <v>0.97960310555276087</v>
      </c>
      <c r="U463" s="19">
        <v>0.92377810736523269</v>
      </c>
      <c r="V463" s="19">
        <v>1.7435368207574495</v>
      </c>
      <c r="W463" s="19">
        <v>1.2037108751796539</v>
      </c>
      <c r="X463" s="19">
        <v>1.6996943424333062</v>
      </c>
      <c r="Y463" s="19">
        <v>1.8070144189697193</v>
      </c>
      <c r="Z463" s="19">
        <v>1.4561681457520455</v>
      </c>
      <c r="AA463" s="19">
        <v>1.5423764895833136</v>
      </c>
      <c r="AB463" s="19">
        <v>3.3152199082017568</v>
      </c>
      <c r="AC463" s="19">
        <v>17.46805901823069</v>
      </c>
      <c r="AD463" s="19">
        <v>0.617192078455435</v>
      </c>
      <c r="AE463" s="19">
        <v>1.7123525843293739</v>
      </c>
      <c r="AF463" s="19">
        <v>2.8705167766840978</v>
      </c>
      <c r="AG463" s="19">
        <v>1.3538624635019998</v>
      </c>
      <c r="AH463" s="19">
        <v>2.312662151488865</v>
      </c>
      <c r="AI463" s="19">
        <v>3.7213402726658313</v>
      </c>
      <c r="AJ463" s="19">
        <v>2.0036103757052404</v>
      </c>
      <c r="AK463" s="19">
        <v>2.8626333281371497</v>
      </c>
      <c r="AL463" s="19">
        <v>0</v>
      </c>
      <c r="AM463" s="19">
        <v>0</v>
      </c>
      <c r="AN463" s="19">
        <v>0</v>
      </c>
      <c r="AO463" s="19">
        <v>0</v>
      </c>
      <c r="AP463" s="19">
        <v>17.454170030967994</v>
      </c>
      <c r="AQ463" s="19">
        <v>57.918451877773045</v>
      </c>
    </row>
    <row r="464" spans="3:43" hidden="1" outlineLevel="1" x14ac:dyDescent="0.15">
      <c r="C464" s="15" t="s">
        <v>132</v>
      </c>
      <c r="D464" s="19">
        <v>0.33503890687428922</v>
      </c>
      <c r="E464" s="19">
        <v>0.40783278261965222</v>
      </c>
      <c r="F464" s="19">
        <v>0.96784006970541658</v>
      </c>
      <c r="G464" s="19">
        <v>0.39913071469752959</v>
      </c>
      <c r="H464" s="19">
        <v>0.55334418191466306</v>
      </c>
      <c r="I464" s="19">
        <v>0.86701156784148203</v>
      </c>
      <c r="J464" s="19">
        <v>0.67619496639298304</v>
      </c>
      <c r="K464" s="19">
        <v>0.88855325469523505</v>
      </c>
      <c r="L464" s="19">
        <v>0.84698995605911775</v>
      </c>
      <c r="M464" s="19">
        <v>0.62130760017850695</v>
      </c>
      <c r="N464" s="19">
        <v>1.0392833475393555</v>
      </c>
      <c r="O464" s="19">
        <v>1.3933520924858926</v>
      </c>
      <c r="P464" s="19">
        <v>8.9958794410041225</v>
      </c>
      <c r="Q464" s="19">
        <v>0.22193919391967937</v>
      </c>
      <c r="R464" s="19">
        <v>0.18016441030896474</v>
      </c>
      <c r="S464" s="19">
        <v>0.43516894538855738</v>
      </c>
      <c r="T464" s="19">
        <v>0.27673282579663433</v>
      </c>
      <c r="U464" s="19">
        <v>0.26464878571922146</v>
      </c>
      <c r="V464" s="19">
        <v>0.48829425510693081</v>
      </c>
      <c r="W464" s="19">
        <v>0.40734498901062643</v>
      </c>
      <c r="X464" s="19">
        <v>0.55517265520232395</v>
      </c>
      <c r="Y464" s="19">
        <v>0.57481776532853524</v>
      </c>
      <c r="Z464" s="19">
        <v>0.4768900756917609</v>
      </c>
      <c r="AA464" s="19">
        <v>0.50227610689575541</v>
      </c>
      <c r="AB464" s="19">
        <v>1.1696656176922062</v>
      </c>
      <c r="AC464" s="19">
        <v>5.5531156260611958</v>
      </c>
      <c r="AD464" s="19">
        <v>0.24782003732694619</v>
      </c>
      <c r="AE464" s="19">
        <v>0.57564545448531901</v>
      </c>
      <c r="AF464" s="19">
        <v>0.84441414521176672</v>
      </c>
      <c r="AG464" s="19">
        <v>0.42154544977002079</v>
      </c>
      <c r="AH464" s="19">
        <v>0.71437920579209646</v>
      </c>
      <c r="AI464" s="19">
        <v>1.1075255338932859</v>
      </c>
      <c r="AJ464" s="19">
        <v>0.71879053780077529</v>
      </c>
      <c r="AK464" s="19">
        <v>0.92603152611544004</v>
      </c>
      <c r="AL464" s="19">
        <v>0</v>
      </c>
      <c r="AM464" s="19">
        <v>0</v>
      </c>
      <c r="AN464" s="19">
        <v>0</v>
      </c>
      <c r="AO464" s="19">
        <v>0</v>
      </c>
      <c r="AP464" s="19">
        <v>5.5561518903956504</v>
      </c>
      <c r="AQ464" s="19">
        <v>20.105146957460974</v>
      </c>
    </row>
    <row r="465" spans="3:43" hidden="1" outlineLevel="1" x14ac:dyDescent="0.15">
      <c r="C465" s="15" t="s">
        <v>150</v>
      </c>
      <c r="D465" s="19">
        <v>0.32692285976156582</v>
      </c>
      <c r="E465" s="19">
        <v>0.37000718058584381</v>
      </c>
      <c r="F465" s="19">
        <v>0.84777432600950886</v>
      </c>
      <c r="G465" s="19">
        <v>0.38279561249544553</v>
      </c>
      <c r="H465" s="19">
        <v>0.52084023029346815</v>
      </c>
      <c r="I465" s="19">
        <v>0.7768954975911404</v>
      </c>
      <c r="J465" s="19">
        <v>0.57878348111403899</v>
      </c>
      <c r="K465" s="19">
        <v>0.73337066815761365</v>
      </c>
      <c r="L465" s="19">
        <v>0.70158542021421644</v>
      </c>
      <c r="M465" s="19">
        <v>0.59843731421989454</v>
      </c>
      <c r="N465" s="19">
        <v>1.0223699213992643</v>
      </c>
      <c r="O465" s="19">
        <v>1.3659702854809255</v>
      </c>
      <c r="P465" s="19">
        <v>8.2257527973229259</v>
      </c>
      <c r="Q465" s="19">
        <v>0.20558871759363076</v>
      </c>
      <c r="R465" s="19">
        <v>0.15602583302796177</v>
      </c>
      <c r="S465" s="19">
        <v>0.37997892108878722</v>
      </c>
      <c r="T465" s="19">
        <v>0.26084054229699344</v>
      </c>
      <c r="U465" s="19">
        <v>0.26056489006341027</v>
      </c>
      <c r="V465" s="19">
        <v>0.50681409366099384</v>
      </c>
      <c r="W465" s="19">
        <v>0.3956251902594079</v>
      </c>
      <c r="X465" s="19">
        <v>0.5713459304954136</v>
      </c>
      <c r="Y465" s="19">
        <v>0.56661075648621295</v>
      </c>
      <c r="Z465" s="19">
        <v>0.47786559153607339</v>
      </c>
      <c r="AA465" s="19">
        <v>0.52653995577380908</v>
      </c>
      <c r="AB465" s="19">
        <v>1.1363286830701644</v>
      </c>
      <c r="AC465" s="19">
        <v>5.4441291053528591</v>
      </c>
      <c r="AD465" s="19">
        <v>0.26324175646378822</v>
      </c>
      <c r="AE465" s="19">
        <v>0.63541810141195787</v>
      </c>
      <c r="AF465" s="19">
        <v>0.91469152723882241</v>
      </c>
      <c r="AG465" s="19">
        <v>0.47001036582725791</v>
      </c>
      <c r="AH465" s="19">
        <v>0.81948320166271504</v>
      </c>
      <c r="AI465" s="19">
        <v>1.251434834036987</v>
      </c>
      <c r="AJ465" s="19">
        <v>0.74826328364496031</v>
      </c>
      <c r="AK465" s="19">
        <v>0.93976062342809952</v>
      </c>
      <c r="AL465" s="19">
        <v>0</v>
      </c>
      <c r="AM465" s="19">
        <v>0</v>
      </c>
      <c r="AN465" s="19">
        <v>0</v>
      </c>
      <c r="AO465" s="19">
        <v>0</v>
      </c>
      <c r="AP465" s="19">
        <v>6.0423036937145884</v>
      </c>
      <c r="AQ465" s="19">
        <v>19.712185596390373</v>
      </c>
    </row>
    <row r="466" spans="3:43" hidden="1" outlineLevel="1" x14ac:dyDescent="0.15">
      <c r="C466" s="15" t="s">
        <v>154</v>
      </c>
      <c r="D466" s="19">
        <v>0.18869799258515191</v>
      </c>
      <c r="E466" s="19">
        <v>0.1873212307707445</v>
      </c>
      <c r="F466" s="19">
        <v>0.45675089802132668</v>
      </c>
      <c r="G466" s="19">
        <v>0.22508585399728476</v>
      </c>
      <c r="H466" s="19">
        <v>0.29107367018210761</v>
      </c>
      <c r="I466" s="19">
        <v>0.41257908866074489</v>
      </c>
      <c r="J466" s="19">
        <v>0.40548593198257149</v>
      </c>
      <c r="K466" s="19">
        <v>0.52070690297417177</v>
      </c>
      <c r="L466" s="19">
        <v>0.49589745653601602</v>
      </c>
      <c r="M466" s="19">
        <v>0.38960284420805319</v>
      </c>
      <c r="N466" s="19">
        <v>0.58717273085791966</v>
      </c>
      <c r="O466" s="19">
        <v>0.80356517102428038</v>
      </c>
      <c r="P466" s="19">
        <v>4.9639397718003728</v>
      </c>
      <c r="Q466" s="19">
        <v>8.7998931992904303E-2</v>
      </c>
      <c r="R466" s="19">
        <v>7.1388670383257288E-2</v>
      </c>
      <c r="S466" s="19">
        <v>0.18304087272057301</v>
      </c>
      <c r="T466" s="19">
        <v>0.12525625023360609</v>
      </c>
      <c r="U466" s="19">
        <v>0.1234881850102432</v>
      </c>
      <c r="V466" s="19">
        <v>0.22766399498174034</v>
      </c>
      <c r="W466" s="19">
        <v>0.21985975885282971</v>
      </c>
      <c r="X466" s="19">
        <v>0.26277239943777064</v>
      </c>
      <c r="Y466" s="19">
        <v>0.26876499831211992</v>
      </c>
      <c r="Z466" s="19">
        <v>0.23106931857421356</v>
      </c>
      <c r="AA466" s="19">
        <v>0.25754612967396001</v>
      </c>
      <c r="AB466" s="19">
        <v>0.59415499564058538</v>
      </c>
      <c r="AC466" s="19">
        <v>2.6530045058138034</v>
      </c>
      <c r="AD466" s="19">
        <v>0.16905629998471805</v>
      </c>
      <c r="AE466" s="19">
        <v>0.36992630526784614</v>
      </c>
      <c r="AF466" s="19">
        <v>0.50403604372288302</v>
      </c>
      <c r="AG466" s="19">
        <v>0.26747722548296343</v>
      </c>
      <c r="AH466" s="19">
        <v>0.44878946813819409</v>
      </c>
      <c r="AI466" s="19">
        <v>0.66047145780797922</v>
      </c>
      <c r="AJ466" s="19">
        <v>0.43823620871619601</v>
      </c>
      <c r="AK466" s="19">
        <v>0.52395166728127618</v>
      </c>
      <c r="AL466" s="19">
        <v>0</v>
      </c>
      <c r="AM466" s="19">
        <v>0</v>
      </c>
      <c r="AN466" s="19">
        <v>0</v>
      </c>
      <c r="AO466" s="19">
        <v>0</v>
      </c>
      <c r="AP466" s="19">
        <v>3.3819446764020564</v>
      </c>
      <c r="AQ466" s="19">
        <v>10.998888954016234</v>
      </c>
    </row>
    <row r="467" spans="3:43" hidden="1" outlineLevel="1" x14ac:dyDescent="0.15">
      <c r="C467" s="15" t="s">
        <v>156</v>
      </c>
      <c r="D467" s="19">
        <v>0</v>
      </c>
      <c r="E467" s="19">
        <v>0</v>
      </c>
      <c r="F467" s="19">
        <v>0</v>
      </c>
      <c r="G467" s="19">
        <v>0</v>
      </c>
      <c r="H467" s="19">
        <v>0</v>
      </c>
      <c r="I467" s="19">
        <v>0</v>
      </c>
      <c r="J467" s="19">
        <v>0</v>
      </c>
      <c r="K467" s="19">
        <v>0</v>
      </c>
      <c r="L467" s="19">
        <v>0</v>
      </c>
      <c r="M467" s="19">
        <v>0</v>
      </c>
      <c r="N467" s="19">
        <v>0</v>
      </c>
      <c r="O467" s="19">
        <v>0</v>
      </c>
      <c r="P467" s="19">
        <v>0</v>
      </c>
      <c r="Q467" s="19">
        <v>0</v>
      </c>
      <c r="R467" s="19">
        <v>0</v>
      </c>
      <c r="S467" s="19">
        <v>0</v>
      </c>
      <c r="T467" s="19">
        <v>0</v>
      </c>
      <c r="U467" s="19">
        <v>0</v>
      </c>
      <c r="V467" s="19">
        <v>0</v>
      </c>
      <c r="W467" s="19">
        <v>0</v>
      </c>
      <c r="X467" s="19">
        <v>0</v>
      </c>
      <c r="Y467" s="19">
        <v>0</v>
      </c>
      <c r="Z467" s="19">
        <v>0</v>
      </c>
      <c r="AA467" s="19">
        <v>0</v>
      </c>
      <c r="AB467" s="19">
        <v>0</v>
      </c>
      <c r="AC467" s="19">
        <v>0</v>
      </c>
      <c r="AD467" s="19">
        <v>0</v>
      </c>
      <c r="AE467" s="19">
        <v>0</v>
      </c>
      <c r="AF467" s="19">
        <v>0</v>
      </c>
      <c r="AG467" s="19">
        <v>0</v>
      </c>
      <c r="AH467" s="19">
        <v>0</v>
      </c>
      <c r="AI467" s="19">
        <v>0</v>
      </c>
      <c r="AJ467" s="19">
        <v>0</v>
      </c>
      <c r="AK467" s="19">
        <v>0</v>
      </c>
      <c r="AL467" s="19">
        <v>0.86371964493669784</v>
      </c>
      <c r="AM467" s="19">
        <v>0.91946452012427682</v>
      </c>
      <c r="AN467" s="19">
        <v>1.2618050087786477</v>
      </c>
      <c r="AO467" s="19">
        <v>1.6755412283050675</v>
      </c>
      <c r="AP467" s="19">
        <v>4.7205304021446892</v>
      </c>
      <c r="AQ467" s="19">
        <v>4.7205304021446892</v>
      </c>
    </row>
    <row r="468" spans="3:43" hidden="1" outlineLevel="1" x14ac:dyDescent="0.15">
      <c r="C468" s="15" t="s">
        <v>152</v>
      </c>
      <c r="D468" s="19">
        <v>0</v>
      </c>
      <c r="E468" s="19">
        <v>0</v>
      </c>
      <c r="F468" s="19">
        <v>0</v>
      </c>
      <c r="G468" s="19">
        <v>0</v>
      </c>
      <c r="H468" s="19">
        <v>0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19">
        <v>0</v>
      </c>
      <c r="O468" s="19">
        <v>0</v>
      </c>
      <c r="P468" s="19">
        <v>0</v>
      </c>
      <c r="Q468" s="19">
        <v>0</v>
      </c>
      <c r="R468" s="19">
        <v>0</v>
      </c>
      <c r="S468" s="19">
        <v>0</v>
      </c>
      <c r="T468" s="19">
        <v>0</v>
      </c>
      <c r="U468" s="19">
        <v>0</v>
      </c>
      <c r="V468" s="19">
        <v>0</v>
      </c>
      <c r="W468" s="19">
        <v>0</v>
      </c>
      <c r="X468" s="19">
        <v>0</v>
      </c>
      <c r="Y468" s="19">
        <v>0</v>
      </c>
      <c r="Z468" s="19">
        <v>0</v>
      </c>
      <c r="AA468" s="19">
        <v>0</v>
      </c>
      <c r="AB468" s="19">
        <v>0</v>
      </c>
      <c r="AC468" s="19">
        <v>0</v>
      </c>
      <c r="AD468" s="19">
        <v>0</v>
      </c>
      <c r="AE468" s="19">
        <v>0</v>
      </c>
      <c r="AF468" s="19">
        <v>0</v>
      </c>
      <c r="AG468" s="19">
        <v>0</v>
      </c>
      <c r="AH468" s="19">
        <v>0</v>
      </c>
      <c r="AI468" s="19">
        <v>0</v>
      </c>
      <c r="AJ468" s="19">
        <v>0</v>
      </c>
      <c r="AK468" s="19">
        <v>0</v>
      </c>
      <c r="AL468" s="19">
        <v>1.559067399087021</v>
      </c>
      <c r="AM468" s="19">
        <v>1.5885692432363681</v>
      </c>
      <c r="AN468" s="19">
        <v>1.8364023119659854</v>
      </c>
      <c r="AO468" s="19">
        <v>2.4576415291314757</v>
      </c>
      <c r="AP468" s="19">
        <v>7.4416804834208499</v>
      </c>
      <c r="AQ468" s="19">
        <v>7.4416804834208499</v>
      </c>
    </row>
    <row r="469" spans="3:43" hidden="1" outlineLevel="1" x14ac:dyDescent="0.15">
      <c r="C469" s="15" t="s">
        <v>134</v>
      </c>
      <c r="D469" s="19">
        <v>0</v>
      </c>
      <c r="E469" s="19">
        <v>0</v>
      </c>
      <c r="F469" s="19">
        <v>0</v>
      </c>
      <c r="G469" s="19">
        <v>0</v>
      </c>
      <c r="H469" s="19">
        <v>0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19">
        <v>0</v>
      </c>
      <c r="O469" s="19">
        <v>0</v>
      </c>
      <c r="P469" s="19">
        <v>0</v>
      </c>
      <c r="Q469" s="19">
        <v>0</v>
      </c>
      <c r="R469" s="19">
        <v>0</v>
      </c>
      <c r="S469" s="19">
        <v>0</v>
      </c>
      <c r="T469" s="19">
        <v>0</v>
      </c>
      <c r="U469" s="19">
        <v>0</v>
      </c>
      <c r="V469" s="19">
        <v>0</v>
      </c>
      <c r="W469" s="19">
        <v>0</v>
      </c>
      <c r="X469" s="19">
        <v>0</v>
      </c>
      <c r="Y469" s="19">
        <v>0</v>
      </c>
      <c r="Z469" s="19">
        <v>0</v>
      </c>
      <c r="AA469" s="19">
        <v>0</v>
      </c>
      <c r="AB469" s="19">
        <v>0</v>
      </c>
      <c r="AC469" s="19">
        <v>0</v>
      </c>
      <c r="AD469" s="19">
        <v>0</v>
      </c>
      <c r="AE469" s="19">
        <v>0</v>
      </c>
      <c r="AF469" s="19">
        <v>0</v>
      </c>
      <c r="AG469" s="19">
        <v>0</v>
      </c>
      <c r="AH469" s="19">
        <v>0</v>
      </c>
      <c r="AI469" s="19">
        <v>0</v>
      </c>
      <c r="AJ469" s="19">
        <v>0</v>
      </c>
      <c r="AK469" s="19">
        <v>0</v>
      </c>
      <c r="AL469" s="19">
        <v>1.4680183714234312</v>
      </c>
      <c r="AM469" s="19">
        <v>1.4906105792727578</v>
      </c>
      <c r="AN469" s="19">
        <v>2.0252887303267597</v>
      </c>
      <c r="AO469" s="19">
        <v>2.7109814514729336</v>
      </c>
      <c r="AP469" s="19">
        <v>7.6948991324958822</v>
      </c>
      <c r="AQ469" s="19">
        <v>7.6948991324958822</v>
      </c>
    </row>
    <row r="470" spans="3:43" hidden="1" outlineLevel="1" x14ac:dyDescent="0.15">
      <c r="C470" s="15" t="s">
        <v>133</v>
      </c>
      <c r="D470" s="19">
        <v>0</v>
      </c>
      <c r="E470" s="19">
        <v>0</v>
      </c>
      <c r="F470" s="19">
        <v>0</v>
      </c>
      <c r="G470" s="19">
        <v>0</v>
      </c>
      <c r="H470" s="19">
        <v>0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19">
        <v>0</v>
      </c>
      <c r="O470" s="19">
        <v>0</v>
      </c>
      <c r="P470" s="19">
        <v>0</v>
      </c>
      <c r="Q470" s="19">
        <v>0</v>
      </c>
      <c r="R470" s="19">
        <v>0</v>
      </c>
      <c r="S470" s="19">
        <v>0</v>
      </c>
      <c r="T470" s="19">
        <v>0</v>
      </c>
      <c r="U470" s="19">
        <v>0</v>
      </c>
      <c r="V470" s="19">
        <v>0</v>
      </c>
      <c r="W470" s="19">
        <v>0</v>
      </c>
      <c r="X470" s="19">
        <v>0</v>
      </c>
      <c r="Y470" s="19">
        <v>0</v>
      </c>
      <c r="Z470" s="19">
        <v>0</v>
      </c>
      <c r="AA470" s="19">
        <v>0</v>
      </c>
      <c r="AB470" s="19">
        <v>0</v>
      </c>
      <c r="AC470" s="19">
        <v>0</v>
      </c>
      <c r="AD470" s="19">
        <v>0</v>
      </c>
      <c r="AE470" s="19">
        <v>0</v>
      </c>
      <c r="AF470" s="19">
        <v>0</v>
      </c>
      <c r="AG470" s="19">
        <v>0</v>
      </c>
      <c r="AH470" s="19">
        <v>0</v>
      </c>
      <c r="AI470" s="19">
        <v>0</v>
      </c>
      <c r="AJ470" s="19">
        <v>0</v>
      </c>
      <c r="AK470" s="19">
        <v>0</v>
      </c>
      <c r="AL470" s="19">
        <v>4.4938171004304177</v>
      </c>
      <c r="AM470" s="19">
        <v>4.3824164310299896</v>
      </c>
      <c r="AN470" s="19">
        <v>5.0148938558125602</v>
      </c>
      <c r="AO470" s="19">
        <v>6.7661203618872729</v>
      </c>
      <c r="AP470" s="19">
        <v>20.657247749160241</v>
      </c>
      <c r="AQ470" s="19">
        <v>20.657247749160241</v>
      </c>
    </row>
    <row r="471" spans="3:43" hidden="1" outlineLevel="1" x14ac:dyDescent="0.15">
      <c r="C471" s="15" t="s">
        <v>140</v>
      </c>
      <c r="D471" s="19">
        <v>1.3742805904779272</v>
      </c>
      <c r="E471" s="19">
        <v>0.7437146862943369</v>
      </c>
      <c r="F471" s="19">
        <v>1.7337431102095167</v>
      </c>
      <c r="G471" s="19">
        <v>1.6322351202695671</v>
      </c>
      <c r="H471" s="19">
        <v>1.7204259091322023</v>
      </c>
      <c r="I471" s="19">
        <v>2.2685728176149249</v>
      </c>
      <c r="J471" s="19">
        <v>2.0676012962003756</v>
      </c>
      <c r="K471" s="19">
        <v>2.3458640088922444</v>
      </c>
      <c r="L471" s="19">
        <v>2.693064481340409</v>
      </c>
      <c r="M471" s="19">
        <v>2.4104870832983312</v>
      </c>
      <c r="N471" s="19">
        <v>2.7637535141839322</v>
      </c>
      <c r="O471" s="19">
        <v>3.2581205037410337</v>
      </c>
      <c r="P471" s="19">
        <v>25.011863121654802</v>
      </c>
      <c r="Q471" s="19">
        <v>0</v>
      </c>
      <c r="R471" s="19">
        <v>0</v>
      </c>
      <c r="S471" s="19">
        <v>0</v>
      </c>
      <c r="T471" s="19">
        <v>0</v>
      </c>
      <c r="U471" s="19">
        <v>0</v>
      </c>
      <c r="V471" s="19">
        <v>0</v>
      </c>
      <c r="W471" s="19">
        <v>0</v>
      </c>
      <c r="X471" s="19">
        <v>0</v>
      </c>
      <c r="Y471" s="19">
        <v>0</v>
      </c>
      <c r="Z471" s="19">
        <v>0</v>
      </c>
      <c r="AA471" s="19">
        <v>0</v>
      </c>
      <c r="AB471" s="19">
        <v>0</v>
      </c>
      <c r="AC471" s="19">
        <v>0</v>
      </c>
      <c r="AD471" s="19">
        <v>1.5212178674320853</v>
      </c>
      <c r="AE471" s="19">
        <v>1.8314659920851422</v>
      </c>
      <c r="AF471" s="19">
        <v>3.3655318872842508</v>
      </c>
      <c r="AG471" s="19">
        <v>1.4351408062444337</v>
      </c>
      <c r="AH471" s="19">
        <v>2.1773237458557904</v>
      </c>
      <c r="AI471" s="19">
        <v>3.6684301829037995</v>
      </c>
      <c r="AJ471" s="19">
        <v>2.2483850948262605</v>
      </c>
      <c r="AK471" s="19">
        <v>2.9956386880433379</v>
      </c>
      <c r="AL471" s="19">
        <v>4.4734133569345422</v>
      </c>
      <c r="AM471" s="19">
        <v>4.002650807778112</v>
      </c>
      <c r="AN471" s="19">
        <v>4.5961162613405193</v>
      </c>
      <c r="AO471" s="19">
        <v>5.4341839760355644</v>
      </c>
      <c r="AP471" s="19">
        <v>37.749498666763841</v>
      </c>
      <c r="AQ471" s="19">
        <v>62.761361788418633</v>
      </c>
    </row>
    <row r="472" spans="3:43" hidden="1" outlineLevel="1" x14ac:dyDescent="0.15">
      <c r="C472" s="15" t="s">
        <v>142</v>
      </c>
      <c r="D472" s="19">
        <v>0.44083371117627007</v>
      </c>
      <c r="E472" s="19">
        <v>0.23856445873357829</v>
      </c>
      <c r="F472" s="19">
        <v>0.55614000139094899</v>
      </c>
      <c r="G472" s="19">
        <v>0.52357886050798808</v>
      </c>
      <c r="H472" s="19">
        <v>0.55186818731304399</v>
      </c>
      <c r="I472" s="19">
        <v>0.72769955509231454</v>
      </c>
      <c r="J472" s="19">
        <v>0.6632330827869013</v>
      </c>
      <c r="K472" s="19">
        <v>0.75249257256494873</v>
      </c>
      <c r="L472" s="19">
        <v>0.86386551478065288</v>
      </c>
      <c r="M472" s="19">
        <v>0.77322198540496345</v>
      </c>
      <c r="N472" s="19">
        <v>0.88654073038348757</v>
      </c>
      <c r="O472" s="19">
        <v>1.0451208894860102</v>
      </c>
      <c r="P472" s="19">
        <v>8.0231595496211092</v>
      </c>
      <c r="Q472" s="19">
        <v>0</v>
      </c>
      <c r="R472" s="19">
        <v>0</v>
      </c>
      <c r="S472" s="19">
        <v>0</v>
      </c>
      <c r="T472" s="19">
        <v>0</v>
      </c>
      <c r="U472" s="19">
        <v>0</v>
      </c>
      <c r="V472" s="19">
        <v>0</v>
      </c>
      <c r="W472" s="19">
        <v>0</v>
      </c>
      <c r="X472" s="19">
        <v>0</v>
      </c>
      <c r="Y472" s="19">
        <v>0</v>
      </c>
      <c r="Z472" s="19">
        <v>0</v>
      </c>
      <c r="AA472" s="19">
        <v>0</v>
      </c>
      <c r="AB472" s="19">
        <v>0</v>
      </c>
      <c r="AC472" s="19">
        <v>0</v>
      </c>
      <c r="AD472" s="19">
        <v>0.52044451545697412</v>
      </c>
      <c r="AE472" s="19">
        <v>0.62658771713982753</v>
      </c>
      <c r="AF472" s="19">
        <v>1.1514278459593867</v>
      </c>
      <c r="AG472" s="19">
        <v>0.49099552240975236</v>
      </c>
      <c r="AH472" s="19">
        <v>0.74491381291620185</v>
      </c>
      <c r="AI472" s="19">
        <v>1.2550564977596355</v>
      </c>
      <c r="AJ472" s="19">
        <v>0.76922557661788848</v>
      </c>
      <c r="AK472" s="19">
        <v>1.0248786573314894</v>
      </c>
      <c r="AL472" s="19">
        <v>1.5304602298149472</v>
      </c>
      <c r="AM472" s="19">
        <v>1.3694012572399488</v>
      </c>
      <c r="AN472" s="19">
        <v>1.5724397877701299</v>
      </c>
      <c r="AO472" s="19">
        <v>1.8591625215955214</v>
      </c>
      <c r="AP472" s="19">
        <v>12.914993942011703</v>
      </c>
      <c r="AQ472" s="19">
        <v>20.938153491632814</v>
      </c>
    </row>
    <row r="473" spans="3:43" hidden="1" outlineLevel="1" x14ac:dyDescent="0.15">
      <c r="C473" s="15" t="s">
        <v>146</v>
      </c>
      <c r="D473" s="19">
        <v>0.43621704861820143</v>
      </c>
      <c r="E473" s="19">
        <v>0.23606607538312588</v>
      </c>
      <c r="F473" s="19">
        <v>0.55031578546468751</v>
      </c>
      <c r="G473" s="19">
        <v>0.51809564345760717</v>
      </c>
      <c r="H473" s="19">
        <v>0.54608870826513323</v>
      </c>
      <c r="I473" s="19">
        <v>0.7200786694741218</v>
      </c>
      <c r="J473" s="19">
        <v>0.65628732690900815</v>
      </c>
      <c r="K473" s="19">
        <v>0.74461204029867401</v>
      </c>
      <c r="L473" s="19">
        <v>0.85481862141432519</v>
      </c>
      <c r="M473" s="19">
        <v>0.76512436288065544</v>
      </c>
      <c r="N473" s="19">
        <v>0.87725636920057892</v>
      </c>
      <c r="O473" s="19">
        <v>1.034175786249079</v>
      </c>
      <c r="P473" s="19">
        <v>7.9391364376151969</v>
      </c>
      <c r="Q473" s="19">
        <v>0</v>
      </c>
      <c r="R473" s="19">
        <v>0</v>
      </c>
      <c r="S473" s="19">
        <v>0</v>
      </c>
      <c r="T473" s="19">
        <v>0</v>
      </c>
      <c r="U473" s="19">
        <v>0</v>
      </c>
      <c r="V473" s="19">
        <v>0</v>
      </c>
      <c r="W473" s="19">
        <v>0</v>
      </c>
      <c r="X473" s="19">
        <v>0</v>
      </c>
      <c r="Y473" s="19">
        <v>0</v>
      </c>
      <c r="Z473" s="19">
        <v>0</v>
      </c>
      <c r="AA473" s="19">
        <v>0</v>
      </c>
      <c r="AB473" s="19">
        <v>0</v>
      </c>
      <c r="AC473" s="19">
        <v>0</v>
      </c>
      <c r="AD473" s="19">
        <v>0.55545649571270506</v>
      </c>
      <c r="AE473" s="19">
        <v>0.66874029273509639</v>
      </c>
      <c r="AF473" s="19">
        <v>1.2288881088909274</v>
      </c>
      <c r="AG473" s="19">
        <v>0.52402637397171192</v>
      </c>
      <c r="AH473" s="19">
        <v>0.79502656640944391</v>
      </c>
      <c r="AI473" s="19">
        <v>1.3394881941541512</v>
      </c>
      <c r="AJ473" s="19">
        <v>0.82097386082653911</v>
      </c>
      <c r="AK473" s="19">
        <v>1.0938255484012449</v>
      </c>
      <c r="AL473" s="19">
        <v>1.6334192230542552</v>
      </c>
      <c r="AM473" s="19">
        <v>1.4615252942057937</v>
      </c>
      <c r="AN473" s="19">
        <v>1.6782228811982896</v>
      </c>
      <c r="AO473" s="19">
        <v>1.9842343776052274</v>
      </c>
      <c r="AP473" s="19">
        <v>13.783827217165387</v>
      </c>
      <c r="AQ473" s="19">
        <v>21.722963654780582</v>
      </c>
    </row>
    <row r="474" spans="3:43" hidden="1" outlineLevel="1" x14ac:dyDescent="0.15">
      <c r="C474" s="15" t="s">
        <v>148</v>
      </c>
      <c r="D474" s="19">
        <v>0.21500520350457764</v>
      </c>
      <c r="E474" s="19">
        <v>0.11635362427730257</v>
      </c>
      <c r="F474" s="19">
        <v>0.27124285449278013</v>
      </c>
      <c r="G474" s="19">
        <v>0.25536200295081896</v>
      </c>
      <c r="H474" s="19">
        <v>0.26915938802488526</v>
      </c>
      <c r="I474" s="19">
        <v>0.35491657503990592</v>
      </c>
      <c r="J474" s="19">
        <v>0.32347472600285831</v>
      </c>
      <c r="K474" s="19">
        <v>0.36700872596224277</v>
      </c>
      <c r="L474" s="19">
        <v>0.42132798852974723</v>
      </c>
      <c r="M474" s="19">
        <v>0.37711895917082577</v>
      </c>
      <c r="N474" s="19">
        <v>0.43238723654458017</v>
      </c>
      <c r="O474" s="19">
        <v>0.50973059417630484</v>
      </c>
      <c r="P474" s="19">
        <v>3.9130878786768295</v>
      </c>
      <c r="Q474" s="19">
        <v>0</v>
      </c>
      <c r="R474" s="19">
        <v>0</v>
      </c>
      <c r="S474" s="19">
        <v>0</v>
      </c>
      <c r="T474" s="19">
        <v>0</v>
      </c>
      <c r="U474" s="19">
        <v>0</v>
      </c>
      <c r="V474" s="19">
        <v>0</v>
      </c>
      <c r="W474" s="19">
        <v>0</v>
      </c>
      <c r="X474" s="19">
        <v>0</v>
      </c>
      <c r="Y474" s="19">
        <v>0</v>
      </c>
      <c r="Z474" s="19">
        <v>0</v>
      </c>
      <c r="AA474" s="19">
        <v>0</v>
      </c>
      <c r="AB474" s="19">
        <v>0</v>
      </c>
      <c r="AC474" s="19">
        <v>0</v>
      </c>
      <c r="AD474" s="19">
        <v>0.30363473059993895</v>
      </c>
      <c r="AE474" s="19">
        <v>0.36556018372851667</v>
      </c>
      <c r="AF474" s="19">
        <v>0.67175937766597971</v>
      </c>
      <c r="AG474" s="19">
        <v>0.28645376931652738</v>
      </c>
      <c r="AH474" s="19">
        <v>0.43459331050196293</v>
      </c>
      <c r="AI474" s="19">
        <v>0.73221780663829472</v>
      </c>
      <c r="AJ474" s="19">
        <v>0.44877713913792877</v>
      </c>
      <c r="AK474" s="19">
        <v>0.5979287815976867</v>
      </c>
      <c r="AL474" s="19">
        <v>0.89289225992856835</v>
      </c>
      <c r="AM474" s="19">
        <v>0.7989281652053406</v>
      </c>
      <c r="AN474" s="19">
        <v>0.91738373095340664</v>
      </c>
      <c r="AO474" s="19">
        <v>1.0846618508225725</v>
      </c>
      <c r="AP474" s="19">
        <v>7.5347911060967245</v>
      </c>
      <c r="AQ474" s="19">
        <v>11.447878984773554</v>
      </c>
    </row>
    <row r="475" spans="3:43" hidden="1" outlineLevel="1" x14ac:dyDescent="0.15">
      <c r="C475" s="7" t="s">
        <v>63</v>
      </c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</row>
    <row r="476" spans="3:43" hidden="1" outlineLevel="1" x14ac:dyDescent="0.15">
      <c r="C476" s="15" t="s">
        <v>131</v>
      </c>
      <c r="D476" s="19">
        <v>0.44013035406391698</v>
      </c>
      <c r="E476" s="19">
        <v>0.14682113848931952</v>
      </c>
      <c r="F476" s="19">
        <v>0.59970586585025842</v>
      </c>
      <c r="G476" s="19">
        <v>0.42809606252304061</v>
      </c>
      <c r="H476" s="19">
        <v>0.599266413898073</v>
      </c>
      <c r="I476" s="19">
        <v>0.68600251583899241</v>
      </c>
      <c r="J476" s="19">
        <v>0.36456547737827011</v>
      </c>
      <c r="K476" s="19">
        <v>0.48676445589302653</v>
      </c>
      <c r="L476" s="19">
        <v>0.58669207379177257</v>
      </c>
      <c r="M476" s="19">
        <v>0.62344721477616216</v>
      </c>
      <c r="N476" s="19">
        <v>0.58510169874627771</v>
      </c>
      <c r="O476" s="19">
        <v>0.58680431162142666</v>
      </c>
      <c r="P476" s="19">
        <v>6.1333975828705363</v>
      </c>
      <c r="Q476" s="19">
        <v>0.21654854026206025</v>
      </c>
      <c r="R476" s="19">
        <v>0.108023428277745</v>
      </c>
      <c r="S476" s="19">
        <v>0.34122902426627633</v>
      </c>
      <c r="T476" s="19">
        <v>0.395759429853488</v>
      </c>
      <c r="U476" s="19">
        <v>0.5214056343463267</v>
      </c>
      <c r="V476" s="19">
        <v>0.60533615947742381</v>
      </c>
      <c r="W476" s="19">
        <v>0.37754327766602919</v>
      </c>
      <c r="X476" s="19">
        <v>0.52070341265375542</v>
      </c>
      <c r="Y476" s="19">
        <v>0.48533858666792384</v>
      </c>
      <c r="Z476" s="19">
        <v>0.40298354384337309</v>
      </c>
      <c r="AA476" s="19">
        <v>0.39178260185919089</v>
      </c>
      <c r="AB476" s="19">
        <v>0.57575318439007339</v>
      </c>
      <c r="AC476" s="19">
        <v>4.9424068235636662</v>
      </c>
      <c r="AD476" s="19">
        <v>0.21481437938668199</v>
      </c>
      <c r="AE476" s="19">
        <v>0.44388996970430578</v>
      </c>
      <c r="AF476" s="19">
        <v>0.95630681569886666</v>
      </c>
      <c r="AG476" s="19">
        <v>0.76275937365056168</v>
      </c>
      <c r="AH476" s="19">
        <v>1.6609933577733185</v>
      </c>
      <c r="AI476" s="19">
        <v>2.9072620945419483</v>
      </c>
      <c r="AJ476" s="19">
        <v>2.5477291334502037</v>
      </c>
      <c r="AK476" s="19">
        <v>3.0159139507283736</v>
      </c>
      <c r="AL476" s="19">
        <v>0</v>
      </c>
      <c r="AM476" s="19">
        <v>0</v>
      </c>
      <c r="AN476" s="19">
        <v>0</v>
      </c>
      <c r="AO476" s="19">
        <v>0</v>
      </c>
      <c r="AP476" s="19">
        <v>12.50966907493426</v>
      </c>
      <c r="AQ476" s="19">
        <v>23.585473481368467</v>
      </c>
    </row>
    <row r="477" spans="3:43" hidden="1" outlineLevel="1" x14ac:dyDescent="0.15">
      <c r="C477" s="15" t="s">
        <v>132</v>
      </c>
      <c r="D477" s="19">
        <v>0.15214857234611259</v>
      </c>
      <c r="E477" s="19">
        <v>5.6399257190966494E-2</v>
      </c>
      <c r="F477" s="19">
        <v>0.21626461039679071</v>
      </c>
      <c r="G477" s="19">
        <v>0.16028806596923531</v>
      </c>
      <c r="H477" s="19">
        <v>0.2232149806581766</v>
      </c>
      <c r="I477" s="19">
        <v>0.26060744498711269</v>
      </c>
      <c r="J477" s="19">
        <v>0.15067922830391731</v>
      </c>
      <c r="K477" s="19">
        <v>0.21264352147362633</v>
      </c>
      <c r="L477" s="19">
        <v>0.24982727701147334</v>
      </c>
      <c r="M477" s="19">
        <v>0.26998740400717025</v>
      </c>
      <c r="N477" s="19">
        <v>0.25829666801987949</v>
      </c>
      <c r="O477" s="19">
        <v>0.24536434029709889</v>
      </c>
      <c r="P477" s="19">
        <v>2.4557213706615602</v>
      </c>
      <c r="Q477" s="19">
        <v>7.0751283795761094E-2</v>
      </c>
      <c r="R477" s="19">
        <v>3.5975617290829112E-2</v>
      </c>
      <c r="S477" s="19">
        <v>0.11820618121993297</v>
      </c>
      <c r="T477" s="19">
        <v>0.12041373414136654</v>
      </c>
      <c r="U477" s="19">
        <v>0.1638467602524189</v>
      </c>
      <c r="V477" s="19">
        <v>0.18450206155717119</v>
      </c>
      <c r="W477" s="19">
        <v>0.11742033921964361</v>
      </c>
      <c r="X477" s="19">
        <v>0.16655543827632963</v>
      </c>
      <c r="Y477" s="19">
        <v>0.15049503496562572</v>
      </c>
      <c r="Z477" s="19">
        <v>0.1275736992593966</v>
      </c>
      <c r="AA477" s="19">
        <v>0.11243362936097856</v>
      </c>
      <c r="AB477" s="19">
        <v>0.18767593498201243</v>
      </c>
      <c r="AC477" s="19">
        <v>1.5558497143214665</v>
      </c>
      <c r="AD477" s="19">
        <v>9.4469567828578557E-2</v>
      </c>
      <c r="AE477" s="19">
        <v>0.19696950721305898</v>
      </c>
      <c r="AF477" s="19">
        <v>0.41119597220201204</v>
      </c>
      <c r="AG477" s="19">
        <v>0.29839153095731041</v>
      </c>
      <c r="AH477" s="19">
        <v>0.62377464979184982</v>
      </c>
      <c r="AI477" s="19">
        <v>1.0919766564428108</v>
      </c>
      <c r="AJ477" s="19">
        <v>1.0521285058732925</v>
      </c>
      <c r="AK477" s="19">
        <v>1.2357169540689406</v>
      </c>
      <c r="AL477" s="19">
        <v>0</v>
      </c>
      <c r="AM477" s="19">
        <v>0</v>
      </c>
      <c r="AN477" s="19">
        <v>0</v>
      </c>
      <c r="AO477" s="19">
        <v>0</v>
      </c>
      <c r="AP477" s="19">
        <v>5.0046233443778529</v>
      </c>
      <c r="AQ477" s="19">
        <v>9.0161944293608816</v>
      </c>
    </row>
    <row r="478" spans="3:43" hidden="1" outlineLevel="1" x14ac:dyDescent="0.15">
      <c r="C478" s="15" t="s">
        <v>150</v>
      </c>
      <c r="D478" s="19">
        <v>0.14233692124846653</v>
      </c>
      <c r="E478" s="19">
        <v>5.2698108144090337E-2</v>
      </c>
      <c r="F478" s="19">
        <v>0.20824249991428437</v>
      </c>
      <c r="G478" s="19">
        <v>0.15190466614128828</v>
      </c>
      <c r="H478" s="19">
        <v>0.21153376756863082</v>
      </c>
      <c r="I478" s="19">
        <v>0.24841510577451964</v>
      </c>
      <c r="J478" s="19">
        <v>0.13649059483273399</v>
      </c>
      <c r="K478" s="19">
        <v>0.18363338244372784</v>
      </c>
      <c r="L478" s="19">
        <v>0.21712835093548091</v>
      </c>
      <c r="M478" s="19">
        <v>0.23361655314297394</v>
      </c>
      <c r="N478" s="19">
        <v>0.22570235554707194</v>
      </c>
      <c r="O478" s="19">
        <v>0.20456236760831401</v>
      </c>
      <c r="P478" s="19">
        <v>2.2162646733015827</v>
      </c>
      <c r="Q478" s="19">
        <v>6.6790545497702053E-2</v>
      </c>
      <c r="R478" s="19">
        <v>3.068101857615517E-2</v>
      </c>
      <c r="S478" s="19">
        <v>0.10371802717627041</v>
      </c>
      <c r="T478" s="19">
        <v>0.12369261834708443</v>
      </c>
      <c r="U478" s="19">
        <v>0.15812314271786881</v>
      </c>
      <c r="V478" s="19">
        <v>0.19804837337981904</v>
      </c>
      <c r="W478" s="19">
        <v>0.11773995108389576</v>
      </c>
      <c r="X478" s="19">
        <v>0.1674684606088862</v>
      </c>
      <c r="Y478" s="19">
        <v>0.15058808819523281</v>
      </c>
      <c r="Z478" s="19">
        <v>0.12616111523805798</v>
      </c>
      <c r="AA478" s="19">
        <v>0.11460809251429514</v>
      </c>
      <c r="AB478" s="19">
        <v>0.17777383780109057</v>
      </c>
      <c r="AC478" s="19">
        <v>1.5353932711363583</v>
      </c>
      <c r="AD478" s="19">
        <v>7.5887504929841185E-2</v>
      </c>
      <c r="AE478" s="19">
        <v>0.1574312914222277</v>
      </c>
      <c r="AF478" s="19">
        <v>0.33866207001046367</v>
      </c>
      <c r="AG478" s="19">
        <v>0.27862588498678981</v>
      </c>
      <c r="AH478" s="19">
        <v>0.61649385189759998</v>
      </c>
      <c r="AI478" s="19">
        <v>1.116452752292945</v>
      </c>
      <c r="AJ478" s="19">
        <v>1.0342378776919954</v>
      </c>
      <c r="AK478" s="19">
        <v>1.1890684143012529</v>
      </c>
      <c r="AL478" s="19">
        <v>0</v>
      </c>
      <c r="AM478" s="19">
        <v>0</v>
      </c>
      <c r="AN478" s="19">
        <v>0</v>
      </c>
      <c r="AO478" s="19">
        <v>0</v>
      </c>
      <c r="AP478" s="19">
        <v>4.8068596475331153</v>
      </c>
      <c r="AQ478" s="19">
        <v>8.5585175919710572</v>
      </c>
    </row>
    <row r="479" spans="3:43" hidden="1" outlineLevel="1" x14ac:dyDescent="0.15">
      <c r="C479" s="15" t="s">
        <v>154</v>
      </c>
      <c r="D479" s="19">
        <v>7.2797765206703419E-2</v>
      </c>
      <c r="E479" s="19">
        <v>3.0073590757513358E-2</v>
      </c>
      <c r="F479" s="19">
        <v>0.11319389753039853</v>
      </c>
      <c r="G479" s="19">
        <v>8.4681979004331068E-2</v>
      </c>
      <c r="H479" s="19">
        <v>0.11805403313015166</v>
      </c>
      <c r="I479" s="19">
        <v>0.14351633891501331</v>
      </c>
      <c r="J479" s="19">
        <v>8.7298725754771184E-2</v>
      </c>
      <c r="K479" s="19">
        <v>0.12996468169356151</v>
      </c>
      <c r="L479" s="19">
        <v>0.15192431395797262</v>
      </c>
      <c r="M479" s="19">
        <v>0.16306693756658758</v>
      </c>
      <c r="N479" s="19">
        <v>0.15367829816084552</v>
      </c>
      <c r="O479" s="19">
        <v>0.13239779008429206</v>
      </c>
      <c r="P479" s="19">
        <v>1.380648351762142</v>
      </c>
      <c r="Q479" s="19">
        <v>3.0455459082219295E-2</v>
      </c>
      <c r="R479" s="19">
        <v>1.5249023741840294E-2</v>
      </c>
      <c r="S479" s="19">
        <v>5.491289917116815E-2</v>
      </c>
      <c r="T479" s="19">
        <v>6.1630172677266372E-2</v>
      </c>
      <c r="U479" s="19">
        <v>7.5782334394724024E-2</v>
      </c>
      <c r="V479" s="19">
        <v>8.9023538375387609E-2</v>
      </c>
      <c r="W479" s="19">
        <v>5.5870459375827568E-2</v>
      </c>
      <c r="X479" s="19">
        <v>7.2614708680784942E-2</v>
      </c>
      <c r="Y479" s="19">
        <v>6.8385521928726448E-2</v>
      </c>
      <c r="Z479" s="19">
        <v>5.8023630558761238E-2</v>
      </c>
      <c r="AA479" s="19">
        <v>4.7927889790523898E-2</v>
      </c>
      <c r="AB479" s="19">
        <v>8.8596073573815881E-2</v>
      </c>
      <c r="AC479" s="19">
        <v>0.71847171135104571</v>
      </c>
      <c r="AD479" s="19">
        <v>5.1453843838230436E-2</v>
      </c>
      <c r="AE479" s="19">
        <v>0.10189467562070144</v>
      </c>
      <c r="AF479" s="19">
        <v>0.21672810140922283</v>
      </c>
      <c r="AG479" s="19">
        <v>0.15408784564728278</v>
      </c>
      <c r="AH479" s="19">
        <v>0.31932697322459913</v>
      </c>
      <c r="AI479" s="19">
        <v>0.54933881009563357</v>
      </c>
      <c r="AJ479" s="19">
        <v>0.53866408728373549</v>
      </c>
      <c r="AK479" s="19">
        <v>0.60422901181758604</v>
      </c>
      <c r="AL479" s="19">
        <v>0</v>
      </c>
      <c r="AM479" s="19">
        <v>0</v>
      </c>
      <c r="AN479" s="19">
        <v>0</v>
      </c>
      <c r="AO479" s="19">
        <v>0</v>
      </c>
      <c r="AP479" s="19">
        <v>2.5357233489369917</v>
      </c>
      <c r="AQ479" s="19">
        <v>4.6348434120501798</v>
      </c>
    </row>
    <row r="480" spans="3:43" hidden="1" outlineLevel="1" x14ac:dyDescent="0.15">
      <c r="C480" s="15" t="s">
        <v>156</v>
      </c>
      <c r="D480" s="19">
        <v>0</v>
      </c>
      <c r="E480" s="19">
        <v>0</v>
      </c>
      <c r="F480" s="19">
        <v>0</v>
      </c>
      <c r="G480" s="19">
        <v>0</v>
      </c>
      <c r="H480" s="19">
        <v>0</v>
      </c>
      <c r="I480" s="19">
        <v>0</v>
      </c>
      <c r="J480" s="19">
        <v>0</v>
      </c>
      <c r="K480" s="19">
        <v>0</v>
      </c>
      <c r="L480" s="19">
        <v>0</v>
      </c>
      <c r="M480" s="19">
        <v>0</v>
      </c>
      <c r="N480" s="19">
        <v>0</v>
      </c>
      <c r="O480" s="19">
        <v>0</v>
      </c>
      <c r="P480" s="19">
        <v>0</v>
      </c>
      <c r="Q480" s="19">
        <v>0</v>
      </c>
      <c r="R480" s="19">
        <v>0</v>
      </c>
      <c r="S480" s="19">
        <v>0</v>
      </c>
      <c r="T480" s="19">
        <v>0</v>
      </c>
      <c r="U480" s="19">
        <v>0</v>
      </c>
      <c r="V480" s="19">
        <v>0</v>
      </c>
      <c r="W480" s="19">
        <v>0</v>
      </c>
      <c r="X480" s="19">
        <v>0</v>
      </c>
      <c r="Y480" s="19">
        <v>0</v>
      </c>
      <c r="Z480" s="19">
        <v>0</v>
      </c>
      <c r="AA480" s="19">
        <v>0</v>
      </c>
      <c r="AB480" s="19">
        <v>0</v>
      </c>
      <c r="AC480" s="19">
        <v>0</v>
      </c>
      <c r="AD480" s="19">
        <v>0</v>
      </c>
      <c r="AE480" s="19">
        <v>0</v>
      </c>
      <c r="AF480" s="19">
        <v>0</v>
      </c>
      <c r="AG480" s="19">
        <v>0</v>
      </c>
      <c r="AH480" s="19">
        <v>0</v>
      </c>
      <c r="AI480" s="19">
        <v>0</v>
      </c>
      <c r="AJ480" s="19">
        <v>0</v>
      </c>
      <c r="AK480" s="19">
        <v>0</v>
      </c>
      <c r="AL480" s="19">
        <v>0.82243239715075278</v>
      </c>
      <c r="AM480" s="19">
        <v>0.78812424106515033</v>
      </c>
      <c r="AN480" s="19">
        <v>1.0379645215737709</v>
      </c>
      <c r="AO480" s="19">
        <v>1.1384953575385783</v>
      </c>
      <c r="AP480" s="19">
        <v>3.7870165173282526</v>
      </c>
      <c r="AQ480" s="19">
        <v>3.7870165173282526</v>
      </c>
    </row>
    <row r="481" spans="3:43" hidden="1" outlineLevel="1" x14ac:dyDescent="0.15">
      <c r="C481" s="15" t="s">
        <v>152</v>
      </c>
      <c r="D481" s="19">
        <v>0</v>
      </c>
      <c r="E481" s="19">
        <v>0</v>
      </c>
      <c r="F481" s="19">
        <v>0</v>
      </c>
      <c r="G481" s="19">
        <v>0</v>
      </c>
      <c r="H481" s="19">
        <v>0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19">
        <v>0</v>
      </c>
      <c r="O481" s="19">
        <v>0</v>
      </c>
      <c r="P481" s="19">
        <v>0</v>
      </c>
      <c r="Q481" s="19">
        <v>0</v>
      </c>
      <c r="R481" s="19">
        <v>0</v>
      </c>
      <c r="S481" s="19">
        <v>0</v>
      </c>
      <c r="T481" s="19">
        <v>0</v>
      </c>
      <c r="U481" s="19">
        <v>0</v>
      </c>
      <c r="V481" s="19">
        <v>0</v>
      </c>
      <c r="W481" s="19">
        <v>0</v>
      </c>
      <c r="X481" s="19">
        <v>0</v>
      </c>
      <c r="Y481" s="19">
        <v>0</v>
      </c>
      <c r="Z481" s="19">
        <v>0</v>
      </c>
      <c r="AA481" s="19">
        <v>0</v>
      </c>
      <c r="AB481" s="19">
        <v>0</v>
      </c>
      <c r="AC481" s="19">
        <v>0</v>
      </c>
      <c r="AD481" s="19">
        <v>0</v>
      </c>
      <c r="AE481" s="19">
        <v>0</v>
      </c>
      <c r="AF481" s="19">
        <v>0</v>
      </c>
      <c r="AG481" s="19">
        <v>0</v>
      </c>
      <c r="AH481" s="19">
        <v>0</v>
      </c>
      <c r="AI481" s="19">
        <v>0</v>
      </c>
      <c r="AJ481" s="19">
        <v>0</v>
      </c>
      <c r="AK481" s="19">
        <v>0</v>
      </c>
      <c r="AL481" s="19">
        <v>1.5698025612818267</v>
      </c>
      <c r="AM481" s="19">
        <v>1.4365617987666661</v>
      </c>
      <c r="AN481" s="19">
        <v>1.5112219756584073</v>
      </c>
      <c r="AO481" s="19">
        <v>1.6878447204399833</v>
      </c>
      <c r="AP481" s="19">
        <v>6.2054310561468835</v>
      </c>
      <c r="AQ481" s="19">
        <v>6.2054310561468835</v>
      </c>
    </row>
    <row r="482" spans="3:43" hidden="1" outlineLevel="1" x14ac:dyDescent="0.15">
      <c r="C482" s="15" t="s">
        <v>134</v>
      </c>
      <c r="D482" s="19">
        <v>0</v>
      </c>
      <c r="E482" s="19">
        <v>0</v>
      </c>
      <c r="F482" s="19">
        <v>0</v>
      </c>
      <c r="G482" s="19">
        <v>0</v>
      </c>
      <c r="H482" s="19">
        <v>0</v>
      </c>
      <c r="I482" s="19">
        <v>0</v>
      </c>
      <c r="J482" s="19">
        <v>0</v>
      </c>
      <c r="K482" s="19">
        <v>0</v>
      </c>
      <c r="L482" s="19">
        <v>0</v>
      </c>
      <c r="M482" s="19">
        <v>0</v>
      </c>
      <c r="N482" s="19">
        <v>0</v>
      </c>
      <c r="O482" s="19">
        <v>0</v>
      </c>
      <c r="P482" s="19">
        <v>0</v>
      </c>
      <c r="Q482" s="19">
        <v>0</v>
      </c>
      <c r="R482" s="19">
        <v>0</v>
      </c>
      <c r="S482" s="19">
        <v>0</v>
      </c>
      <c r="T482" s="19">
        <v>0</v>
      </c>
      <c r="U482" s="19">
        <v>0</v>
      </c>
      <c r="V482" s="19">
        <v>0</v>
      </c>
      <c r="W482" s="19">
        <v>0</v>
      </c>
      <c r="X482" s="19">
        <v>0</v>
      </c>
      <c r="Y482" s="19">
        <v>0</v>
      </c>
      <c r="Z482" s="19">
        <v>0</v>
      </c>
      <c r="AA482" s="19">
        <v>0</v>
      </c>
      <c r="AB482" s="19">
        <v>0</v>
      </c>
      <c r="AC482" s="19">
        <v>0</v>
      </c>
      <c r="AD482" s="19">
        <v>0</v>
      </c>
      <c r="AE482" s="19">
        <v>0</v>
      </c>
      <c r="AF482" s="19">
        <v>0</v>
      </c>
      <c r="AG482" s="19">
        <v>0</v>
      </c>
      <c r="AH482" s="19">
        <v>0</v>
      </c>
      <c r="AI482" s="19">
        <v>0</v>
      </c>
      <c r="AJ482" s="19">
        <v>0</v>
      </c>
      <c r="AK482" s="19">
        <v>0</v>
      </c>
      <c r="AL482" s="19">
        <v>1.6200589369578975</v>
      </c>
      <c r="AM482" s="19">
        <v>1.4178967399104678</v>
      </c>
      <c r="AN482" s="19">
        <v>1.7615489350905131</v>
      </c>
      <c r="AO482" s="19">
        <v>1.9499908359268661</v>
      </c>
      <c r="AP482" s="19">
        <v>6.7494954478857441</v>
      </c>
      <c r="AQ482" s="19">
        <v>6.7494954478857441</v>
      </c>
    </row>
    <row r="483" spans="3:43" hidden="1" outlineLevel="1" x14ac:dyDescent="0.15">
      <c r="C483" s="15" t="s">
        <v>133</v>
      </c>
      <c r="D483" s="19">
        <v>0</v>
      </c>
      <c r="E483" s="19">
        <v>0</v>
      </c>
      <c r="F483" s="19">
        <v>0</v>
      </c>
      <c r="G483" s="19">
        <v>0</v>
      </c>
      <c r="H483" s="19">
        <v>0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19">
        <v>0</v>
      </c>
      <c r="O483" s="19">
        <v>0</v>
      </c>
      <c r="P483" s="19">
        <v>0</v>
      </c>
      <c r="Q483" s="19">
        <v>0</v>
      </c>
      <c r="R483" s="19">
        <v>0</v>
      </c>
      <c r="S483" s="19">
        <v>0</v>
      </c>
      <c r="T483" s="19">
        <v>0</v>
      </c>
      <c r="U483" s="19">
        <v>0</v>
      </c>
      <c r="V483" s="19">
        <v>0</v>
      </c>
      <c r="W483" s="19">
        <v>0</v>
      </c>
      <c r="X483" s="19">
        <v>0</v>
      </c>
      <c r="Y483" s="19">
        <v>0</v>
      </c>
      <c r="Z483" s="19">
        <v>0</v>
      </c>
      <c r="AA483" s="19">
        <v>0</v>
      </c>
      <c r="AB483" s="19">
        <v>0</v>
      </c>
      <c r="AC483" s="19">
        <v>0</v>
      </c>
      <c r="AD483" s="19">
        <v>0</v>
      </c>
      <c r="AE483" s="19">
        <v>0</v>
      </c>
      <c r="AF483" s="19">
        <v>0</v>
      </c>
      <c r="AG483" s="19">
        <v>0</v>
      </c>
      <c r="AH483" s="19">
        <v>0</v>
      </c>
      <c r="AI483" s="19">
        <v>0</v>
      </c>
      <c r="AJ483" s="19">
        <v>0</v>
      </c>
      <c r="AK483" s="19">
        <v>0</v>
      </c>
      <c r="AL483" s="19">
        <v>3.8444461456021894</v>
      </c>
      <c r="AM483" s="19">
        <v>3.5380985851782212</v>
      </c>
      <c r="AN483" s="19">
        <v>3.7840395843918295</v>
      </c>
      <c r="AO483" s="19">
        <v>4.2457183022138656</v>
      </c>
      <c r="AP483" s="19">
        <v>15.412302617386107</v>
      </c>
      <c r="AQ483" s="19">
        <v>15.412302617386107</v>
      </c>
    </row>
    <row r="484" spans="3:43" hidden="1" outlineLevel="1" x14ac:dyDescent="0.15">
      <c r="C484" s="15" t="s">
        <v>140</v>
      </c>
      <c r="D484" s="19">
        <v>0.33978790975841155</v>
      </c>
      <c r="E484" s="19">
        <v>0.18342432950102508</v>
      </c>
      <c r="F484" s="19">
        <v>0.41490816803769759</v>
      </c>
      <c r="G484" s="19">
        <v>0.49235471816829207</v>
      </c>
      <c r="H484" s="19">
        <v>0.54556351039268991</v>
      </c>
      <c r="I484" s="19">
        <v>0.70889559312291672</v>
      </c>
      <c r="J484" s="19">
        <v>0.64468956997756044</v>
      </c>
      <c r="K484" s="19">
        <v>0.72851303106686771</v>
      </c>
      <c r="L484" s="19">
        <v>0.89554739900583746</v>
      </c>
      <c r="M484" s="19">
        <v>0.86997819391936149</v>
      </c>
      <c r="N484" s="19">
        <v>0.98074028471161379</v>
      </c>
      <c r="O484" s="19">
        <v>1.0554602595054026</v>
      </c>
      <c r="P484" s="19">
        <v>7.8598629671676754</v>
      </c>
      <c r="Q484" s="19">
        <v>0</v>
      </c>
      <c r="R484" s="19">
        <v>0</v>
      </c>
      <c r="S484" s="19">
        <v>0</v>
      </c>
      <c r="T484" s="19">
        <v>0</v>
      </c>
      <c r="U484" s="19">
        <v>0</v>
      </c>
      <c r="V484" s="19">
        <v>0</v>
      </c>
      <c r="W484" s="19">
        <v>0</v>
      </c>
      <c r="X484" s="19">
        <v>0</v>
      </c>
      <c r="Y484" s="19">
        <v>0</v>
      </c>
      <c r="Z484" s="19">
        <v>0</v>
      </c>
      <c r="AA484" s="19">
        <v>0</v>
      </c>
      <c r="AB484" s="19">
        <v>0</v>
      </c>
      <c r="AC484" s="19">
        <v>0</v>
      </c>
      <c r="AD484" s="19">
        <v>0.49547100880892841</v>
      </c>
      <c r="AE484" s="19">
        <v>0.37582986963246917</v>
      </c>
      <c r="AF484" s="19">
        <v>1.0358965728054641</v>
      </c>
      <c r="AG484" s="19">
        <v>1.740332804217402</v>
      </c>
      <c r="AH484" s="19">
        <v>2.0393924615126093</v>
      </c>
      <c r="AI484" s="19">
        <v>2.6730687576672469</v>
      </c>
      <c r="AJ484" s="19">
        <v>2.2513978995800494</v>
      </c>
      <c r="AK484" s="19">
        <v>2.4208988241834417</v>
      </c>
      <c r="AL484" s="19">
        <v>3.2443625630772459</v>
      </c>
      <c r="AM484" s="19">
        <v>3.7309380507538705</v>
      </c>
      <c r="AN484" s="19">
        <v>3.7817973437526406</v>
      </c>
      <c r="AO484" s="19">
        <v>5.5619158433904072</v>
      </c>
      <c r="AP484" s="19">
        <v>29.351301999381775</v>
      </c>
      <c r="AQ484" s="19">
        <v>37.211164966549454</v>
      </c>
    </row>
    <row r="485" spans="3:43" hidden="1" outlineLevel="1" x14ac:dyDescent="0.15">
      <c r="C485" s="15" t="s">
        <v>142</v>
      </c>
      <c r="D485" s="19">
        <v>0.11317915491085313</v>
      </c>
      <c r="E485" s="19">
        <v>6.1169803305091468E-2</v>
      </c>
      <c r="F485" s="19">
        <v>0.13898381808524626</v>
      </c>
      <c r="G485" s="19">
        <v>0.16553139399725891</v>
      </c>
      <c r="H485" s="19">
        <v>0.1851162253976581</v>
      </c>
      <c r="I485" s="19">
        <v>0.23961023672737894</v>
      </c>
      <c r="J485" s="19">
        <v>0.22092036706948331</v>
      </c>
      <c r="K485" s="19">
        <v>0.24976367504744612</v>
      </c>
      <c r="L485" s="19">
        <v>0.30440309253505232</v>
      </c>
      <c r="M485" s="19">
        <v>0.29652259883116378</v>
      </c>
      <c r="N485" s="19">
        <v>0.33262087275301144</v>
      </c>
      <c r="O485" s="19">
        <v>0.35780515843819999</v>
      </c>
      <c r="P485" s="19">
        <v>2.6656263970978435</v>
      </c>
      <c r="Q485" s="19">
        <v>0</v>
      </c>
      <c r="R485" s="19">
        <v>0</v>
      </c>
      <c r="S485" s="19">
        <v>0</v>
      </c>
      <c r="T485" s="19">
        <v>0</v>
      </c>
      <c r="U485" s="19">
        <v>0</v>
      </c>
      <c r="V485" s="19">
        <v>0</v>
      </c>
      <c r="W485" s="19">
        <v>0</v>
      </c>
      <c r="X485" s="19">
        <v>0</v>
      </c>
      <c r="Y485" s="19">
        <v>0</v>
      </c>
      <c r="Z485" s="19">
        <v>0</v>
      </c>
      <c r="AA485" s="19">
        <v>0</v>
      </c>
      <c r="AB485" s="19">
        <v>0</v>
      </c>
      <c r="AC485" s="19">
        <v>0</v>
      </c>
      <c r="AD485" s="19">
        <v>0.21351508594458424</v>
      </c>
      <c r="AE485" s="19">
        <v>0.16195770385884301</v>
      </c>
      <c r="AF485" s="19">
        <v>0.44640259841614377</v>
      </c>
      <c r="AG485" s="19">
        <v>0.66038524040441526</v>
      </c>
      <c r="AH485" s="19">
        <v>0.79127474914931306</v>
      </c>
      <c r="AI485" s="19">
        <v>1.0142399928063939</v>
      </c>
      <c r="AJ485" s="19">
        <v>0.85035890312653295</v>
      </c>
      <c r="AK485" s="19">
        <v>0.92609777004430949</v>
      </c>
      <c r="AL485" s="19">
        <v>1.2139223512479977</v>
      </c>
      <c r="AM485" s="19">
        <v>1.3381373960880287</v>
      </c>
      <c r="AN485" s="19">
        <v>1.3661186397419023</v>
      </c>
      <c r="AO485" s="19">
        <v>1.9824058884874896</v>
      </c>
      <c r="AP485" s="19">
        <v>10.964816319315956</v>
      </c>
      <c r="AQ485" s="19">
        <v>13.630442716413798</v>
      </c>
    </row>
    <row r="486" spans="3:43" hidden="1" outlineLevel="1" x14ac:dyDescent="0.15">
      <c r="C486" s="15" t="s">
        <v>146</v>
      </c>
      <c r="D486" s="19">
        <v>0.11230057354252129</v>
      </c>
      <c r="E486" s="19">
        <v>6.0692075627619593E-2</v>
      </c>
      <c r="F486" s="19">
        <v>0.13787418850248218</v>
      </c>
      <c r="G486" s="19">
        <v>0.16418620300954601</v>
      </c>
      <c r="H486" s="19">
        <v>0.18354593519244838</v>
      </c>
      <c r="I486" s="19">
        <v>0.23761338638990279</v>
      </c>
      <c r="J486" s="19">
        <v>0.21896277254308846</v>
      </c>
      <c r="K486" s="19">
        <v>0.24754596040910701</v>
      </c>
      <c r="L486" s="19">
        <v>0.30180038301562262</v>
      </c>
      <c r="M486" s="19">
        <v>0.29395608990168326</v>
      </c>
      <c r="N486" s="19">
        <v>0.32980535300665065</v>
      </c>
      <c r="O486" s="19">
        <v>0.35478252234855456</v>
      </c>
      <c r="P486" s="19">
        <v>2.6430654434892267</v>
      </c>
      <c r="Q486" s="19">
        <v>0</v>
      </c>
      <c r="R486" s="19">
        <v>0</v>
      </c>
      <c r="S486" s="19">
        <v>0</v>
      </c>
      <c r="T486" s="19">
        <v>0</v>
      </c>
      <c r="U486" s="19">
        <v>0</v>
      </c>
      <c r="V486" s="19">
        <v>0</v>
      </c>
      <c r="W486" s="19">
        <v>0</v>
      </c>
      <c r="X486" s="19">
        <v>0</v>
      </c>
      <c r="Y486" s="19">
        <v>0</v>
      </c>
      <c r="Z486" s="19">
        <v>0</v>
      </c>
      <c r="AA486" s="19">
        <v>0</v>
      </c>
      <c r="AB486" s="19">
        <v>0</v>
      </c>
      <c r="AC486" s="19">
        <v>0</v>
      </c>
      <c r="AD486" s="19">
        <v>0.18457648527911952</v>
      </c>
      <c r="AE486" s="19">
        <v>0.14000689276775707</v>
      </c>
      <c r="AF486" s="19">
        <v>0.38589977036320333</v>
      </c>
      <c r="AG486" s="19">
        <v>0.34927641683246496</v>
      </c>
      <c r="AH486" s="19">
        <v>0.50136325558342187</v>
      </c>
      <c r="AI486" s="19">
        <v>0.73787910127932455</v>
      </c>
      <c r="AJ486" s="19">
        <v>1.1018458761317029</v>
      </c>
      <c r="AK486" s="19">
        <v>1.0569787436762708</v>
      </c>
      <c r="AL486" s="19">
        <v>1.3096863210558305</v>
      </c>
      <c r="AM486" s="19">
        <v>1.5706156654836472</v>
      </c>
      <c r="AN486" s="19">
        <v>1.6310950476793453</v>
      </c>
      <c r="AO486" s="19">
        <v>2.0619717151324353</v>
      </c>
      <c r="AP486" s="19">
        <v>11.031195291264522</v>
      </c>
      <c r="AQ486" s="19">
        <v>13.67426073475375</v>
      </c>
    </row>
    <row r="487" spans="3:43" hidden="1" outlineLevel="1" x14ac:dyDescent="0.15">
      <c r="C487" s="15" t="s">
        <v>148</v>
      </c>
      <c r="D487" s="19">
        <v>5.6949145310567578E-2</v>
      </c>
      <c r="E487" s="19">
        <v>3.0812116898129214E-2</v>
      </c>
      <c r="F487" s="19">
        <v>7.0284102400113846E-2</v>
      </c>
      <c r="G487" s="19">
        <v>8.3978570410754738E-2</v>
      </c>
      <c r="H487" s="19">
        <v>9.4666854729210423E-2</v>
      </c>
      <c r="I487" s="19">
        <v>0.12212733936322549</v>
      </c>
      <c r="J487" s="19">
        <v>0.11393046684182573</v>
      </c>
      <c r="K487" s="19">
        <v>0.128856965051967</v>
      </c>
      <c r="L487" s="19">
        <v>0.15590350387839758</v>
      </c>
      <c r="M487" s="19">
        <v>0.15222315460570693</v>
      </c>
      <c r="N487" s="19">
        <v>0.17003087755631138</v>
      </c>
      <c r="O487" s="19">
        <v>0.18283557341570572</v>
      </c>
      <c r="P487" s="19">
        <v>1.3625986704619155</v>
      </c>
      <c r="Q487" s="19">
        <v>0</v>
      </c>
      <c r="R487" s="19">
        <v>0</v>
      </c>
      <c r="S487" s="19">
        <v>0</v>
      </c>
      <c r="T487" s="19">
        <v>0</v>
      </c>
      <c r="U487" s="19">
        <v>0</v>
      </c>
      <c r="V487" s="19">
        <v>0</v>
      </c>
      <c r="W487" s="19">
        <v>0</v>
      </c>
      <c r="X487" s="19">
        <v>0</v>
      </c>
      <c r="Y487" s="19">
        <v>0</v>
      </c>
      <c r="Z487" s="19">
        <v>0</v>
      </c>
      <c r="AA487" s="19">
        <v>0</v>
      </c>
      <c r="AB487" s="19">
        <v>0</v>
      </c>
      <c r="AC487" s="19">
        <v>0</v>
      </c>
      <c r="AD487" s="19">
        <v>0.11045201242666124</v>
      </c>
      <c r="AE487" s="19">
        <v>8.3781219674137139E-2</v>
      </c>
      <c r="AF487" s="19">
        <v>0.23092544083899227</v>
      </c>
      <c r="AG487" s="19">
        <v>0.20583472084361365</v>
      </c>
      <c r="AH487" s="19">
        <v>0.28886502848602763</v>
      </c>
      <c r="AI487" s="19">
        <v>0.38835748868535497</v>
      </c>
      <c r="AJ487" s="19">
        <v>0.50058867244113125</v>
      </c>
      <c r="AK487" s="19">
        <v>0.501107704072006</v>
      </c>
      <c r="AL487" s="19">
        <v>0.6271027837793165</v>
      </c>
      <c r="AM487" s="19">
        <v>0.70886875171097452</v>
      </c>
      <c r="AN487" s="19">
        <v>0.74459341687419023</v>
      </c>
      <c r="AO487" s="19">
        <v>0.95011282448734613</v>
      </c>
      <c r="AP487" s="19">
        <v>5.340590064319751</v>
      </c>
      <c r="AQ487" s="19">
        <v>6.7031887347816665</v>
      </c>
    </row>
    <row r="488" spans="3:43" hidden="1" outlineLevel="1" x14ac:dyDescent="0.15">
      <c r="C488" s="7" t="s">
        <v>109</v>
      </c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</row>
    <row r="489" spans="3:43" hidden="1" outlineLevel="1" x14ac:dyDescent="0.15">
      <c r="C489" s="15" t="s">
        <v>131</v>
      </c>
      <c r="D489" s="19">
        <v>1.4021976212761824E-3</v>
      </c>
      <c r="E489" s="19">
        <v>6.6796093810080948E-4</v>
      </c>
      <c r="F489" s="19">
        <v>2.16785809928974E-3</v>
      </c>
      <c r="G489" s="19">
        <v>2.8550122101612817E-3</v>
      </c>
      <c r="H489" s="19">
        <v>4.0996227152327877E-3</v>
      </c>
      <c r="I489" s="19">
        <v>4.1597893002305623E-3</v>
      </c>
      <c r="J489" s="19">
        <v>5.0804048880878196E-3</v>
      </c>
      <c r="K489" s="19">
        <v>5.518611441003473E-3</v>
      </c>
      <c r="L489" s="19">
        <v>1.6537192127793612E-2</v>
      </c>
      <c r="M489" s="19">
        <v>4.1888417895151438E-3</v>
      </c>
      <c r="N489" s="19">
        <v>2.3550513498807381E-4</v>
      </c>
      <c r="O489" s="19">
        <v>4.0848758774569388E-4</v>
      </c>
      <c r="P489" s="19">
        <v>4.7321483853425182E-2</v>
      </c>
      <c r="Q489" s="19">
        <v>0</v>
      </c>
      <c r="R489" s="19">
        <v>0</v>
      </c>
      <c r="S489" s="19">
        <v>6.479603309067607E-3</v>
      </c>
      <c r="T489" s="19">
        <v>3.7678189494255374E-3</v>
      </c>
      <c r="U489" s="19">
        <v>2.7196718199875157E-3</v>
      </c>
      <c r="V489" s="19">
        <v>2.1073572639668868E-3</v>
      </c>
      <c r="W489" s="19">
        <v>2.6005249042427244E-3</v>
      </c>
      <c r="X489" s="19">
        <v>2.5057875750788532E-3</v>
      </c>
      <c r="Y489" s="19">
        <v>3.2099440761744849E-3</v>
      </c>
      <c r="Z489" s="19">
        <v>4.9355651943460569E-3</v>
      </c>
      <c r="AA489" s="19">
        <v>2.4493521892459363E-3</v>
      </c>
      <c r="AB489" s="19">
        <v>2.5220679740962193E-3</v>
      </c>
      <c r="AC489" s="19">
        <v>3.3297693255631818E-2</v>
      </c>
      <c r="AD489" s="19">
        <v>3.0334792655597421E-3</v>
      </c>
      <c r="AE489" s="19">
        <v>4.8628845397388548E-3</v>
      </c>
      <c r="AF489" s="19">
        <v>8.9787987720812042E-3</v>
      </c>
      <c r="AG489" s="19">
        <v>8.6808077050339171E-3</v>
      </c>
      <c r="AH489" s="19">
        <v>1.9738811613334132E-2</v>
      </c>
      <c r="AI489" s="19">
        <v>2.1041158162540517E-2</v>
      </c>
      <c r="AJ489" s="19">
        <v>1.4335595009892827E-2</v>
      </c>
      <c r="AK489" s="19">
        <v>2.7560925027663916E-2</v>
      </c>
      <c r="AL489" s="19">
        <v>0</v>
      </c>
      <c r="AM489" s="19">
        <v>0</v>
      </c>
      <c r="AN489" s="19">
        <v>0</v>
      </c>
      <c r="AO489" s="19">
        <v>0</v>
      </c>
      <c r="AP489" s="19">
        <v>0.10823246009584511</v>
      </c>
      <c r="AQ489" s="19">
        <v>0.18885163720490211</v>
      </c>
    </row>
    <row r="490" spans="3:43" hidden="1" outlineLevel="1" x14ac:dyDescent="0.15">
      <c r="C490" s="15" t="s">
        <v>132</v>
      </c>
      <c r="D490" s="19">
        <v>1.4182364988209524E-3</v>
      </c>
      <c r="E490" s="19">
        <v>6.4934916607021348E-4</v>
      </c>
      <c r="F490" s="19">
        <v>2.0584028505629308E-3</v>
      </c>
      <c r="G490" s="19">
        <v>2.6428694622008708E-3</v>
      </c>
      <c r="H490" s="19">
        <v>3.7573999037000916E-3</v>
      </c>
      <c r="I490" s="19">
        <v>3.7978853882927781E-3</v>
      </c>
      <c r="J490" s="19">
        <v>4.5621236829995167E-3</v>
      </c>
      <c r="K490" s="19">
        <v>4.8031726671938007E-3</v>
      </c>
      <c r="L490" s="19">
        <v>1.6632161503565761E-2</v>
      </c>
      <c r="M490" s="19">
        <v>3.8969593657666966E-3</v>
      </c>
      <c r="N490" s="19">
        <v>1.9512170347126681E-4</v>
      </c>
      <c r="O490" s="19">
        <v>3.5989496466026923E-4</v>
      </c>
      <c r="P490" s="19">
        <v>4.4773577157305143E-2</v>
      </c>
      <c r="Q490" s="19">
        <v>0</v>
      </c>
      <c r="R490" s="19">
        <v>0</v>
      </c>
      <c r="S490" s="19">
        <v>5.8216878397036841E-3</v>
      </c>
      <c r="T490" s="19">
        <v>3.4760642379518297E-3</v>
      </c>
      <c r="U490" s="19">
        <v>2.4557075708902532E-3</v>
      </c>
      <c r="V490" s="19">
        <v>1.9784920938916129E-3</v>
      </c>
      <c r="W490" s="19">
        <v>2.4033270590625168E-3</v>
      </c>
      <c r="X490" s="19">
        <v>2.13774456992637E-3</v>
      </c>
      <c r="Y490" s="19">
        <v>3.0945660697336745E-3</v>
      </c>
      <c r="Z490" s="19">
        <v>5.1164476357905561E-3</v>
      </c>
      <c r="AA490" s="19">
        <v>2.3319284164180377E-3</v>
      </c>
      <c r="AB490" s="19">
        <v>2.4369025369491036E-3</v>
      </c>
      <c r="AC490" s="19">
        <v>3.1252868030317633E-2</v>
      </c>
      <c r="AD490" s="19">
        <v>2.4040873408366485E-3</v>
      </c>
      <c r="AE490" s="19">
        <v>4.329900219529813E-3</v>
      </c>
      <c r="AF490" s="19">
        <v>7.7963161283847535E-3</v>
      </c>
      <c r="AG490" s="19">
        <v>7.2979131123875191E-3</v>
      </c>
      <c r="AH490" s="19">
        <v>1.7381870344535668E-2</v>
      </c>
      <c r="AI490" s="19">
        <v>1.9034836354183335E-2</v>
      </c>
      <c r="AJ490" s="19">
        <v>1.3540007545621419E-2</v>
      </c>
      <c r="AK490" s="19">
        <v>2.2462167253612896E-2</v>
      </c>
      <c r="AL490" s="19">
        <v>0</v>
      </c>
      <c r="AM490" s="19">
        <v>0</v>
      </c>
      <c r="AN490" s="19">
        <v>0</v>
      </c>
      <c r="AO490" s="19">
        <v>0</v>
      </c>
      <c r="AP490" s="19">
        <v>9.4247098299092058E-2</v>
      </c>
      <c r="AQ490" s="19">
        <v>0.17027354348671483</v>
      </c>
    </row>
    <row r="491" spans="3:43" hidden="1" outlineLevel="1" x14ac:dyDescent="0.15">
      <c r="C491" s="15" t="s">
        <v>150</v>
      </c>
      <c r="D491" s="19">
        <v>1.4021976212761824E-3</v>
      </c>
      <c r="E491" s="19">
        <v>6.6796093810080948E-4</v>
      </c>
      <c r="F491" s="19">
        <v>2.16785809928974E-3</v>
      </c>
      <c r="G491" s="19">
        <v>2.8550122101612817E-3</v>
      </c>
      <c r="H491" s="19">
        <v>4.0996227152327877E-3</v>
      </c>
      <c r="I491" s="19">
        <v>4.1597893002305623E-3</v>
      </c>
      <c r="J491" s="19">
        <v>5.0804048880878196E-3</v>
      </c>
      <c r="K491" s="19">
        <v>5.518611441003473E-3</v>
      </c>
      <c r="L491" s="19">
        <v>1.6537192127793612E-2</v>
      </c>
      <c r="M491" s="19">
        <v>4.1888417895151438E-3</v>
      </c>
      <c r="N491" s="19">
        <v>2.3550513498807381E-4</v>
      </c>
      <c r="O491" s="19">
        <v>4.0848758774569388E-4</v>
      </c>
      <c r="P491" s="19">
        <v>4.7321483853425182E-2</v>
      </c>
      <c r="Q491" s="19">
        <v>0</v>
      </c>
      <c r="R491" s="19">
        <v>0</v>
      </c>
      <c r="S491" s="19">
        <v>6.479603309067607E-3</v>
      </c>
      <c r="T491" s="19">
        <v>3.7678189494255374E-3</v>
      </c>
      <c r="U491" s="19">
        <v>2.7196718199875157E-3</v>
      </c>
      <c r="V491" s="19">
        <v>2.1073572639668868E-3</v>
      </c>
      <c r="W491" s="19">
        <v>2.6005249042427244E-3</v>
      </c>
      <c r="X491" s="19">
        <v>2.5057875750788532E-3</v>
      </c>
      <c r="Y491" s="19">
        <v>3.2099440761744849E-3</v>
      </c>
      <c r="Z491" s="19">
        <v>4.9355651943460569E-3</v>
      </c>
      <c r="AA491" s="19">
        <v>2.4493521892459363E-3</v>
      </c>
      <c r="AB491" s="19">
        <v>2.5220679740962193E-3</v>
      </c>
      <c r="AC491" s="19">
        <v>3.3297693255631818E-2</v>
      </c>
      <c r="AD491" s="19">
        <v>3.0334792655597421E-3</v>
      </c>
      <c r="AE491" s="19">
        <v>4.8628845397388548E-3</v>
      </c>
      <c r="AF491" s="19">
        <v>8.9787987720812042E-3</v>
      </c>
      <c r="AG491" s="19">
        <v>8.6808077050339171E-3</v>
      </c>
      <c r="AH491" s="19">
        <v>1.9738811613334132E-2</v>
      </c>
      <c r="AI491" s="19">
        <v>2.1041158162540517E-2</v>
      </c>
      <c r="AJ491" s="19">
        <v>1.4335595009892827E-2</v>
      </c>
      <c r="AK491" s="19">
        <v>2.0803286172604671E-2</v>
      </c>
      <c r="AL491" s="19">
        <v>0</v>
      </c>
      <c r="AM491" s="19">
        <v>0</v>
      </c>
      <c r="AN491" s="19">
        <v>0</v>
      </c>
      <c r="AO491" s="19">
        <v>0</v>
      </c>
      <c r="AP491" s="19">
        <v>0.10147482124078587</v>
      </c>
      <c r="AQ491" s="19">
        <v>0.18209399834984286</v>
      </c>
    </row>
    <row r="492" spans="3:43" hidden="1" outlineLevel="1" x14ac:dyDescent="0.15">
      <c r="C492" s="15" t="s">
        <v>154</v>
      </c>
      <c r="D492" s="19">
        <v>1.4191370242185558E-3</v>
      </c>
      <c r="E492" s="19">
        <v>6.4934916607021348E-4</v>
      </c>
      <c r="F492" s="19">
        <v>2.0584028505629308E-3</v>
      </c>
      <c r="G492" s="19">
        <v>2.6428694622008708E-3</v>
      </c>
      <c r="H492" s="19">
        <v>3.7573999037000916E-3</v>
      </c>
      <c r="I492" s="19">
        <v>3.7978853882927781E-3</v>
      </c>
      <c r="J492" s="19">
        <v>4.5621236829995167E-3</v>
      </c>
      <c r="K492" s="19">
        <v>4.8031726671938007E-3</v>
      </c>
      <c r="L492" s="19">
        <v>1.6632161503565761E-2</v>
      </c>
      <c r="M492" s="19">
        <v>3.8969593657666966E-3</v>
      </c>
      <c r="N492" s="19">
        <v>1.9512170347126681E-4</v>
      </c>
      <c r="O492" s="19">
        <v>3.5989496466026923E-4</v>
      </c>
      <c r="P492" s="19">
        <v>4.4774477682702755E-2</v>
      </c>
      <c r="Q492" s="19">
        <v>0</v>
      </c>
      <c r="R492" s="19">
        <v>0</v>
      </c>
      <c r="S492" s="19">
        <v>5.8216878397036841E-3</v>
      </c>
      <c r="T492" s="19">
        <v>3.4760642379518297E-3</v>
      </c>
      <c r="U492" s="19">
        <v>2.4557075708902532E-3</v>
      </c>
      <c r="V492" s="19">
        <v>1.9784920938916129E-3</v>
      </c>
      <c r="W492" s="19">
        <v>2.4033270590625168E-3</v>
      </c>
      <c r="X492" s="19">
        <v>2.13774456992637E-3</v>
      </c>
      <c r="Y492" s="19">
        <v>3.0945660697336745E-3</v>
      </c>
      <c r="Z492" s="19">
        <v>5.1164476357905561E-3</v>
      </c>
      <c r="AA492" s="19">
        <v>2.3319284164180377E-3</v>
      </c>
      <c r="AB492" s="19">
        <v>2.4369025369491036E-3</v>
      </c>
      <c r="AC492" s="19">
        <v>3.1252868030317633E-2</v>
      </c>
      <c r="AD492" s="19">
        <v>2.4040873408366485E-3</v>
      </c>
      <c r="AE492" s="19">
        <v>4.329900219529813E-3</v>
      </c>
      <c r="AF492" s="19">
        <v>7.7963161283847535E-3</v>
      </c>
      <c r="AG492" s="19">
        <v>7.2979131123875191E-3</v>
      </c>
      <c r="AH492" s="19">
        <v>1.7381870344535668E-2</v>
      </c>
      <c r="AI492" s="19">
        <v>1.9034836354183335E-2</v>
      </c>
      <c r="AJ492" s="19">
        <v>1.3540007545621419E-2</v>
      </c>
      <c r="AK492" s="19">
        <v>1.8470166664496811E-2</v>
      </c>
      <c r="AL492" s="19">
        <v>0</v>
      </c>
      <c r="AM492" s="19">
        <v>0</v>
      </c>
      <c r="AN492" s="19">
        <v>0</v>
      </c>
      <c r="AO492" s="19">
        <v>0</v>
      </c>
      <c r="AP492" s="19">
        <v>9.0255097709975973E-2</v>
      </c>
      <c r="AQ492" s="19">
        <v>0.16628244342299636</v>
      </c>
    </row>
    <row r="493" spans="3:43" hidden="1" outlineLevel="1" x14ac:dyDescent="0.15">
      <c r="C493" s="15" t="s">
        <v>156</v>
      </c>
      <c r="D493" s="19">
        <v>0</v>
      </c>
      <c r="E493" s="19">
        <v>0</v>
      </c>
      <c r="F493" s="19">
        <v>0</v>
      </c>
      <c r="G493" s="19">
        <v>0</v>
      </c>
      <c r="H493" s="19">
        <v>0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19">
        <v>0</v>
      </c>
      <c r="O493" s="19">
        <v>0</v>
      </c>
      <c r="P493" s="19">
        <v>0</v>
      </c>
      <c r="Q493" s="19">
        <v>0</v>
      </c>
      <c r="R493" s="19">
        <v>0</v>
      </c>
      <c r="S493" s="19">
        <v>0</v>
      </c>
      <c r="T493" s="19">
        <v>0</v>
      </c>
      <c r="U493" s="19">
        <v>0</v>
      </c>
      <c r="V493" s="19">
        <v>0</v>
      </c>
      <c r="W493" s="19">
        <v>0</v>
      </c>
      <c r="X493" s="19">
        <v>0</v>
      </c>
      <c r="Y493" s="19">
        <v>0</v>
      </c>
      <c r="Z493" s="19">
        <v>0</v>
      </c>
      <c r="AA493" s="19">
        <v>0</v>
      </c>
      <c r="AB493" s="19">
        <v>0</v>
      </c>
      <c r="AC493" s="19">
        <v>0</v>
      </c>
      <c r="AD493" s="19">
        <v>0</v>
      </c>
      <c r="AE493" s="19">
        <v>0</v>
      </c>
      <c r="AF493" s="19">
        <v>0</v>
      </c>
      <c r="AG493" s="19">
        <v>0</v>
      </c>
      <c r="AH493" s="19">
        <v>0</v>
      </c>
      <c r="AI493" s="19">
        <v>0</v>
      </c>
      <c r="AJ493" s="19">
        <v>0</v>
      </c>
      <c r="AK493" s="19">
        <v>0</v>
      </c>
      <c r="AL493" s="19">
        <v>2.0346140337082683E-2</v>
      </c>
      <c r="AM493" s="19">
        <v>3.1605635648226271E-2</v>
      </c>
      <c r="AN493" s="19">
        <v>2.3221073792346867E-2</v>
      </c>
      <c r="AO493" s="19">
        <v>1.7512435933024716E-2</v>
      </c>
      <c r="AP493" s="19">
        <v>9.2685285710680534E-2</v>
      </c>
      <c r="AQ493" s="19">
        <v>9.2685285710680534E-2</v>
      </c>
    </row>
    <row r="494" spans="3:43" hidden="1" outlineLevel="1" x14ac:dyDescent="0.15">
      <c r="C494" s="15" t="s">
        <v>152</v>
      </c>
      <c r="D494" s="19">
        <v>0</v>
      </c>
      <c r="E494" s="19">
        <v>0</v>
      </c>
      <c r="F494" s="19">
        <v>0</v>
      </c>
      <c r="G494" s="19">
        <v>0</v>
      </c>
      <c r="H494" s="19">
        <v>0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19">
        <v>0</v>
      </c>
      <c r="O494" s="19">
        <v>0</v>
      </c>
      <c r="P494" s="19">
        <v>0</v>
      </c>
      <c r="Q494" s="19">
        <v>0</v>
      </c>
      <c r="R494" s="19">
        <v>0</v>
      </c>
      <c r="S494" s="19">
        <v>0</v>
      </c>
      <c r="T494" s="19">
        <v>0</v>
      </c>
      <c r="U494" s="19">
        <v>0</v>
      </c>
      <c r="V494" s="19">
        <v>0</v>
      </c>
      <c r="W494" s="19">
        <v>0</v>
      </c>
      <c r="X494" s="19">
        <v>0</v>
      </c>
      <c r="Y494" s="19">
        <v>0</v>
      </c>
      <c r="Z494" s="19">
        <v>0</v>
      </c>
      <c r="AA494" s="19">
        <v>0</v>
      </c>
      <c r="AB494" s="19">
        <v>0</v>
      </c>
      <c r="AC494" s="19">
        <v>0</v>
      </c>
      <c r="AD494" s="19">
        <v>0</v>
      </c>
      <c r="AE494" s="19">
        <v>0</v>
      </c>
      <c r="AF494" s="19">
        <v>0</v>
      </c>
      <c r="AG494" s="19">
        <v>0</v>
      </c>
      <c r="AH494" s="19">
        <v>0</v>
      </c>
      <c r="AI494" s="19">
        <v>0</v>
      </c>
      <c r="AJ494" s="19">
        <v>0</v>
      </c>
      <c r="AK494" s="19">
        <v>0</v>
      </c>
      <c r="AL494" s="19">
        <v>2.2144613864280713E-2</v>
      </c>
      <c r="AM494" s="19">
        <v>3.4399379232113864E-2</v>
      </c>
      <c r="AN494" s="19">
        <v>2.5273673734977357E-2</v>
      </c>
      <c r="AO494" s="19">
        <v>1.9060427439054624E-2</v>
      </c>
      <c r="AP494" s="19">
        <v>0.10087809427042654</v>
      </c>
      <c r="AQ494" s="19">
        <v>0.10087809427042654</v>
      </c>
    </row>
    <row r="495" spans="3:43" hidden="1" outlineLevel="1" x14ac:dyDescent="0.15">
      <c r="C495" s="15" t="s">
        <v>134</v>
      </c>
      <c r="D495" s="19">
        <v>0</v>
      </c>
      <c r="E495" s="19">
        <v>0</v>
      </c>
      <c r="F495" s="19">
        <v>0</v>
      </c>
      <c r="G495" s="19">
        <v>0</v>
      </c>
      <c r="H495" s="19">
        <v>0</v>
      </c>
      <c r="I495" s="19">
        <v>0</v>
      </c>
      <c r="J495" s="19">
        <v>0</v>
      </c>
      <c r="K495" s="19">
        <v>0</v>
      </c>
      <c r="L495" s="19">
        <v>0</v>
      </c>
      <c r="M495" s="19">
        <v>0</v>
      </c>
      <c r="N495" s="19">
        <v>0</v>
      </c>
      <c r="O495" s="19">
        <v>0</v>
      </c>
      <c r="P495" s="19">
        <v>0</v>
      </c>
      <c r="Q495" s="19">
        <v>0</v>
      </c>
      <c r="R495" s="19">
        <v>0</v>
      </c>
      <c r="S495" s="19">
        <v>0</v>
      </c>
      <c r="T495" s="19">
        <v>0</v>
      </c>
      <c r="U495" s="19">
        <v>0</v>
      </c>
      <c r="V495" s="19">
        <v>0</v>
      </c>
      <c r="W495" s="19">
        <v>0</v>
      </c>
      <c r="X495" s="19">
        <v>0</v>
      </c>
      <c r="Y495" s="19">
        <v>0</v>
      </c>
      <c r="Z495" s="19">
        <v>0</v>
      </c>
      <c r="AA495" s="19">
        <v>0</v>
      </c>
      <c r="AB495" s="19">
        <v>0</v>
      </c>
      <c r="AC495" s="19">
        <v>0</v>
      </c>
      <c r="AD495" s="19">
        <v>0</v>
      </c>
      <c r="AE495" s="19">
        <v>0</v>
      </c>
      <c r="AF495" s="19">
        <v>0</v>
      </c>
      <c r="AG495" s="19">
        <v>0</v>
      </c>
      <c r="AH495" s="19">
        <v>0</v>
      </c>
      <c r="AI495" s="19">
        <v>0</v>
      </c>
      <c r="AJ495" s="19">
        <v>0</v>
      </c>
      <c r="AK495" s="19">
        <v>0</v>
      </c>
      <c r="AL495" s="19">
        <v>2.727441571825602E-2</v>
      </c>
      <c r="AM495" s="19">
        <v>4.6000723272661193E-2</v>
      </c>
      <c r="AN495" s="19">
        <v>5.285605355211296E-2</v>
      </c>
      <c r="AO495" s="19">
        <v>5.9247043446403316E-2</v>
      </c>
      <c r="AP495" s="19">
        <v>0.18537823598943348</v>
      </c>
      <c r="AQ495" s="19">
        <v>0.18537823598943348</v>
      </c>
    </row>
    <row r="496" spans="3:43" hidden="1" outlineLevel="1" x14ac:dyDescent="0.15">
      <c r="C496" s="15" t="s">
        <v>133</v>
      </c>
      <c r="D496" s="19">
        <v>0</v>
      </c>
      <c r="E496" s="19">
        <v>0</v>
      </c>
      <c r="F496" s="19">
        <v>0</v>
      </c>
      <c r="G496" s="19">
        <v>0</v>
      </c>
      <c r="H496" s="19">
        <v>0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19">
        <v>0</v>
      </c>
      <c r="O496" s="19">
        <v>0</v>
      </c>
      <c r="P496" s="19">
        <v>0</v>
      </c>
      <c r="Q496" s="19">
        <v>0</v>
      </c>
      <c r="R496" s="19">
        <v>0</v>
      </c>
      <c r="S496" s="19">
        <v>0</v>
      </c>
      <c r="T496" s="19">
        <v>0</v>
      </c>
      <c r="U496" s="19">
        <v>0</v>
      </c>
      <c r="V496" s="19">
        <v>0</v>
      </c>
      <c r="W496" s="19">
        <v>0</v>
      </c>
      <c r="X496" s="19">
        <v>0</v>
      </c>
      <c r="Y496" s="19">
        <v>0</v>
      </c>
      <c r="Z496" s="19">
        <v>0</v>
      </c>
      <c r="AA496" s="19">
        <v>0</v>
      </c>
      <c r="AB496" s="19">
        <v>0</v>
      </c>
      <c r="AC496" s="19">
        <v>0</v>
      </c>
      <c r="AD496" s="19">
        <v>0</v>
      </c>
      <c r="AE496" s="19">
        <v>0</v>
      </c>
      <c r="AF496" s="19">
        <v>0</v>
      </c>
      <c r="AG496" s="19">
        <v>0</v>
      </c>
      <c r="AH496" s="19">
        <v>0</v>
      </c>
      <c r="AI496" s="19">
        <v>0</v>
      </c>
      <c r="AJ496" s="19">
        <v>0</v>
      </c>
      <c r="AK496" s="19">
        <v>0</v>
      </c>
      <c r="AL496" s="19">
        <v>3.3125663741449707E-2</v>
      </c>
      <c r="AM496" s="19">
        <v>6.028790546512524E-2</v>
      </c>
      <c r="AN496" s="19">
        <v>7.6187775326566398E-2</v>
      </c>
      <c r="AO496" s="19">
        <v>8.8096497393751624E-2</v>
      </c>
      <c r="AP496" s="19">
        <v>0.25769784192689299</v>
      </c>
      <c r="AQ496" s="19">
        <v>0.25769784192689299</v>
      </c>
    </row>
    <row r="497" spans="3:43" hidden="1" outlineLevel="1" x14ac:dyDescent="0.15">
      <c r="C497" s="15" t="s">
        <v>140</v>
      </c>
      <c r="D497" s="19">
        <v>0</v>
      </c>
      <c r="E497" s="19">
        <v>0</v>
      </c>
      <c r="F497" s="19">
        <v>0</v>
      </c>
      <c r="G497" s="19">
        <v>0</v>
      </c>
      <c r="H497" s="19">
        <v>0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19">
        <v>0</v>
      </c>
      <c r="O497" s="19">
        <v>0</v>
      </c>
      <c r="P497" s="19">
        <v>0</v>
      </c>
      <c r="Q497" s="19">
        <v>0</v>
      </c>
      <c r="R497" s="19">
        <v>0</v>
      </c>
      <c r="S497" s="19">
        <v>0</v>
      </c>
      <c r="T497" s="19">
        <v>0</v>
      </c>
      <c r="U497" s="19">
        <v>0</v>
      </c>
      <c r="V497" s="19">
        <v>0</v>
      </c>
      <c r="W497" s="19">
        <v>0</v>
      </c>
      <c r="X497" s="19">
        <v>0</v>
      </c>
      <c r="Y497" s="19">
        <v>0</v>
      </c>
      <c r="Z497" s="19">
        <v>0</v>
      </c>
      <c r="AA497" s="19">
        <v>0</v>
      </c>
      <c r="AB497" s="19">
        <v>0</v>
      </c>
      <c r="AC497" s="19">
        <v>0</v>
      </c>
      <c r="AD497" s="19">
        <v>3.852726266612711E-3</v>
      </c>
      <c r="AE497" s="19">
        <v>8.0265130554431473E-3</v>
      </c>
      <c r="AF497" s="19">
        <v>1.1333436434285724E-2</v>
      </c>
      <c r="AG497" s="19">
        <v>1.1333436434285724E-2</v>
      </c>
      <c r="AH497" s="19">
        <v>1.1975557478721177E-2</v>
      </c>
      <c r="AI497" s="19">
        <v>1.1975557478721177E-2</v>
      </c>
      <c r="AJ497" s="19">
        <v>1.1919079116914354E-2</v>
      </c>
      <c r="AK497" s="19">
        <v>3.3996220255991756E-2</v>
      </c>
      <c r="AL497" s="19">
        <v>4.8062881195773559E-2</v>
      </c>
      <c r="AM497" s="19">
        <v>4.1748990636543255E-2</v>
      </c>
      <c r="AN497" s="19">
        <v>3.7335709990550643E-2</v>
      </c>
      <c r="AO497" s="19">
        <v>4.223106816007724E-2</v>
      </c>
      <c r="AP497" s="19">
        <v>0.27379117650392049</v>
      </c>
      <c r="AQ497" s="19">
        <v>0.27379117650392049</v>
      </c>
    </row>
    <row r="498" spans="3:43" hidden="1" outlineLevel="1" x14ac:dyDescent="0.15">
      <c r="C498" s="15" t="s">
        <v>142</v>
      </c>
      <c r="D498" s="19">
        <v>0</v>
      </c>
      <c r="E498" s="19">
        <v>0</v>
      </c>
      <c r="F498" s="19">
        <v>0</v>
      </c>
      <c r="G498" s="19">
        <v>0</v>
      </c>
      <c r="H498" s="19">
        <v>0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19">
        <v>0</v>
      </c>
      <c r="O498" s="19">
        <v>0</v>
      </c>
      <c r="P498" s="19">
        <v>0</v>
      </c>
      <c r="Q498" s="19">
        <v>0</v>
      </c>
      <c r="R498" s="19">
        <v>0</v>
      </c>
      <c r="S498" s="19">
        <v>0</v>
      </c>
      <c r="T498" s="19">
        <v>0</v>
      </c>
      <c r="U498" s="19">
        <v>0</v>
      </c>
      <c r="V498" s="19">
        <v>0</v>
      </c>
      <c r="W498" s="19">
        <v>0</v>
      </c>
      <c r="X498" s="19">
        <v>0</v>
      </c>
      <c r="Y498" s="19">
        <v>0</v>
      </c>
      <c r="Z498" s="19">
        <v>0</v>
      </c>
      <c r="AA498" s="19">
        <v>0</v>
      </c>
      <c r="AB498" s="19">
        <v>0</v>
      </c>
      <c r="AC498" s="19">
        <v>0</v>
      </c>
      <c r="AD498" s="19">
        <v>3.6019740864802513E-3</v>
      </c>
      <c r="AE498" s="19">
        <v>7.5324824914707478E-3</v>
      </c>
      <c r="AF498" s="19">
        <v>1.0619276675443238E-2</v>
      </c>
      <c r="AG498" s="19">
        <v>1.0619276675443238E-2</v>
      </c>
      <c r="AH498" s="19">
        <v>1.1214447542492718E-2</v>
      </c>
      <c r="AI498" s="19">
        <v>1.1214447542492718E-2</v>
      </c>
      <c r="AJ498" s="19">
        <v>1.1171798570472591E-2</v>
      </c>
      <c r="AK498" s="19">
        <v>1.9617253198155875E-2</v>
      </c>
      <c r="AL498" s="19">
        <v>3.1051503674028934E-2</v>
      </c>
      <c r="AM498" s="19">
        <v>2.6111693359121852E-2</v>
      </c>
      <c r="AN498" s="19">
        <v>1.9487450956086717E-2</v>
      </c>
      <c r="AO498" s="19">
        <v>2.1043968473314998E-2</v>
      </c>
      <c r="AP498" s="19">
        <v>0.18328557324500389</v>
      </c>
      <c r="AQ498" s="19">
        <v>0.18328557324500389</v>
      </c>
    </row>
    <row r="499" spans="3:43" hidden="1" outlineLevel="1" x14ac:dyDescent="0.15">
      <c r="C499" s="15" t="s">
        <v>146</v>
      </c>
      <c r="D499" s="19">
        <v>0</v>
      </c>
      <c r="E499" s="19"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0</v>
      </c>
      <c r="O499" s="19">
        <v>0</v>
      </c>
      <c r="P499" s="19">
        <v>0</v>
      </c>
      <c r="Q499" s="19">
        <v>0</v>
      </c>
      <c r="R499" s="19">
        <v>0</v>
      </c>
      <c r="S499" s="19">
        <v>0</v>
      </c>
      <c r="T499" s="19">
        <v>0</v>
      </c>
      <c r="U499" s="19">
        <v>0</v>
      </c>
      <c r="V499" s="19">
        <v>0</v>
      </c>
      <c r="W499" s="19">
        <v>0</v>
      </c>
      <c r="X499" s="19">
        <v>0</v>
      </c>
      <c r="Y499" s="19">
        <v>0</v>
      </c>
      <c r="Z499" s="19">
        <v>0</v>
      </c>
      <c r="AA499" s="19">
        <v>0</v>
      </c>
      <c r="AB499" s="19">
        <v>0</v>
      </c>
      <c r="AC499" s="19">
        <v>0</v>
      </c>
      <c r="AD499" s="19">
        <v>3.844631879650548E-3</v>
      </c>
      <c r="AE499" s="19">
        <v>8.0399307780463676E-3</v>
      </c>
      <c r="AF499" s="19">
        <v>1.1334676115100473E-2</v>
      </c>
      <c r="AG499" s="19">
        <v>1.1334676115100473E-2</v>
      </c>
      <c r="AH499" s="19">
        <v>1.1969942453602554E-2</v>
      </c>
      <c r="AI499" s="19">
        <v>1.1969942453602554E-2</v>
      </c>
      <c r="AJ499" s="19">
        <v>1.1924420305600895E-2</v>
      </c>
      <c r="AK499" s="19">
        <v>1.1924420305600895E-2</v>
      </c>
      <c r="AL499" s="19">
        <v>2.3211443759127221E-2</v>
      </c>
      <c r="AM499" s="19">
        <v>1.9287628738725197E-2</v>
      </c>
      <c r="AN499" s="19">
        <v>1.0416594312559058E-2</v>
      </c>
      <c r="AO499" s="19">
        <v>1.0473705070655441E-2</v>
      </c>
      <c r="AP499" s="19">
        <v>0.14573201228737168</v>
      </c>
      <c r="AQ499" s="19">
        <v>0.14573201228737168</v>
      </c>
    </row>
    <row r="500" spans="3:43" hidden="1" outlineLevel="1" x14ac:dyDescent="0.15">
      <c r="C500" s="15" t="s">
        <v>148</v>
      </c>
      <c r="D500" s="19">
        <v>0</v>
      </c>
      <c r="E500" s="19">
        <v>0</v>
      </c>
      <c r="F500" s="19">
        <v>0</v>
      </c>
      <c r="G500" s="19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P500" s="19">
        <v>0</v>
      </c>
      <c r="Q500" s="19">
        <v>0</v>
      </c>
      <c r="R500" s="19">
        <v>0</v>
      </c>
      <c r="S500" s="19">
        <v>0</v>
      </c>
      <c r="T500" s="19">
        <v>0</v>
      </c>
      <c r="U500" s="19">
        <v>0</v>
      </c>
      <c r="V500" s="19">
        <v>0</v>
      </c>
      <c r="W500" s="19">
        <v>0</v>
      </c>
      <c r="X500" s="19">
        <v>0</v>
      </c>
      <c r="Y500" s="19">
        <v>0</v>
      </c>
      <c r="Z500" s="19">
        <v>0</v>
      </c>
      <c r="AA500" s="19">
        <v>0</v>
      </c>
      <c r="AB500" s="19">
        <v>0</v>
      </c>
      <c r="AC500" s="19">
        <v>0</v>
      </c>
      <c r="AD500" s="19">
        <v>3.6019740864802513E-3</v>
      </c>
      <c r="AE500" s="19">
        <v>7.5324824914707478E-3</v>
      </c>
      <c r="AF500" s="19">
        <v>1.0619276675443238E-2</v>
      </c>
      <c r="AG500" s="19">
        <v>1.0619276675443238E-2</v>
      </c>
      <c r="AH500" s="19">
        <v>1.1214447542492718E-2</v>
      </c>
      <c r="AI500" s="19">
        <v>1.1214447542492718E-2</v>
      </c>
      <c r="AJ500" s="19">
        <v>1.1171798570472591E-2</v>
      </c>
      <c r="AK500" s="19">
        <v>1.1171798570472591E-2</v>
      </c>
      <c r="AL500" s="19">
        <v>2.1746430229821988E-2</v>
      </c>
      <c r="AM500" s="19">
        <v>1.8070270725855455E-2</v>
      </c>
      <c r="AN500" s="19">
        <v>9.7591405257310745E-3</v>
      </c>
      <c r="AO500" s="19">
        <v>9.8126466811087158E-3</v>
      </c>
      <c r="AP500" s="19">
        <v>0.13653399031728533</v>
      </c>
      <c r="AQ500" s="19">
        <v>0.13653399031728533</v>
      </c>
    </row>
    <row r="501" spans="3:43" hidden="1" outlineLevel="1" x14ac:dyDescent="0.15">
      <c r="C501" s="7" t="s">
        <v>45</v>
      </c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</row>
    <row r="502" spans="3:43" hidden="1" outlineLevel="1" x14ac:dyDescent="0.15">
      <c r="C502" s="15" t="s">
        <v>131</v>
      </c>
      <c r="D502" s="19">
        <v>1.6455058142396159</v>
      </c>
      <c r="E502" s="19">
        <v>1.6710407163021217</v>
      </c>
      <c r="F502" s="19">
        <v>3.6248928853399542</v>
      </c>
      <c r="G502" s="19">
        <v>2.0059238114865305</v>
      </c>
      <c r="H502" s="19">
        <v>2.7896516661360904</v>
      </c>
      <c r="I502" s="19">
        <v>3.7265960326764378</v>
      </c>
      <c r="J502" s="19">
        <v>2.6297149597005509</v>
      </c>
      <c r="K502" s="19">
        <v>3.2407270882104084</v>
      </c>
      <c r="L502" s="19">
        <v>3.114356993950687</v>
      </c>
      <c r="M502" s="19">
        <v>3.0133251317362806</v>
      </c>
      <c r="N502" s="19">
        <v>4.2045970131709698</v>
      </c>
      <c r="O502" s="19">
        <v>5.8650298746725582</v>
      </c>
      <c r="P502" s="19">
        <v>37.531361987622205</v>
      </c>
      <c r="Q502" s="19">
        <v>0.97473029308504588</v>
      </c>
      <c r="R502" s="19">
        <v>0.7888851996130124</v>
      </c>
      <c r="S502" s="19">
        <v>1.9029281243446523</v>
      </c>
      <c r="T502" s="19">
        <v>1.4470491875467155</v>
      </c>
      <c r="U502" s="19">
        <v>1.5435511428786437</v>
      </c>
      <c r="V502" s="19">
        <v>2.4208389518139399</v>
      </c>
      <c r="W502" s="19">
        <v>1.6766001627021101</v>
      </c>
      <c r="X502" s="19">
        <v>2.412399197344723</v>
      </c>
      <c r="Y502" s="19">
        <v>2.480849684666993</v>
      </c>
      <c r="Z502" s="19">
        <v>2.1108350239334635</v>
      </c>
      <c r="AA502" s="19">
        <v>2.2020627441656551</v>
      </c>
      <c r="AB502" s="19">
        <v>4.2265694232950937</v>
      </c>
      <c r="AC502" s="19">
        <v>24.187299135390045</v>
      </c>
      <c r="AD502" s="19">
        <v>1.2347035694976987</v>
      </c>
      <c r="AE502" s="19">
        <v>2.7369764958024687</v>
      </c>
      <c r="AF502" s="19">
        <v>4.6613777810968839</v>
      </c>
      <c r="AG502" s="19">
        <v>2.7293649393725796</v>
      </c>
      <c r="AH502" s="19">
        <v>4.9415174566004065</v>
      </c>
      <c r="AI502" s="19">
        <v>7.5527024709533848</v>
      </c>
      <c r="AJ502" s="19">
        <v>5.7056533041538255</v>
      </c>
      <c r="AK502" s="19">
        <v>6.9752889854205016</v>
      </c>
      <c r="AL502" s="19">
        <v>0</v>
      </c>
      <c r="AM502" s="19">
        <v>0</v>
      </c>
      <c r="AN502" s="19">
        <v>0</v>
      </c>
      <c r="AO502" s="19">
        <v>0</v>
      </c>
      <c r="AP502" s="19">
        <v>36.537585002897757</v>
      </c>
      <c r="AQ502" s="19">
        <v>98.25624612591001</v>
      </c>
    </row>
    <row r="503" spans="3:43" hidden="1" outlineLevel="1" x14ac:dyDescent="0.15">
      <c r="C503" s="15" t="s">
        <v>132</v>
      </c>
      <c r="D503" s="19">
        <v>0.61289877727924946</v>
      </c>
      <c r="E503" s="19">
        <v>0.56469031715266493</v>
      </c>
      <c r="F503" s="19">
        <v>1.3686594507823475</v>
      </c>
      <c r="G503" s="19">
        <v>0.77327692352032895</v>
      </c>
      <c r="H503" s="19">
        <v>0.80318716842240145</v>
      </c>
      <c r="I503" s="19">
        <v>1.3039094316028921</v>
      </c>
      <c r="J503" s="19">
        <v>1.0521236217920731</v>
      </c>
      <c r="K503" s="19">
        <v>1.3480126334844484</v>
      </c>
      <c r="L503" s="19">
        <v>1.3224834079360894</v>
      </c>
      <c r="M503" s="19">
        <v>1.1805907676573062</v>
      </c>
      <c r="N503" s="19">
        <v>1.547232687045605</v>
      </c>
      <c r="O503" s="19">
        <v>2.1042478055039924</v>
      </c>
      <c r="P503" s="19">
        <v>13.981312992179401</v>
      </c>
      <c r="Q503" s="19">
        <v>0.30819952604658463</v>
      </c>
      <c r="R503" s="19">
        <v>0.23372506531278386</v>
      </c>
      <c r="S503" s="19">
        <v>0.59315787513376328</v>
      </c>
      <c r="T503" s="19">
        <v>0.41801441327408545</v>
      </c>
      <c r="U503" s="19">
        <v>0.46180858731457886</v>
      </c>
      <c r="V503" s="19">
        <v>0.69780196688571605</v>
      </c>
      <c r="W503" s="19">
        <v>0.55713781273738017</v>
      </c>
      <c r="X503" s="19">
        <v>0.78046062031901886</v>
      </c>
      <c r="Y503" s="19">
        <v>0.78473398061186384</v>
      </c>
      <c r="Z503" s="19">
        <v>0.67923242205571288</v>
      </c>
      <c r="AA503" s="19">
        <v>0.69905031176902876</v>
      </c>
      <c r="AB503" s="19">
        <v>1.4624607055895571</v>
      </c>
      <c r="AC503" s="19">
        <v>7.6757832870500735</v>
      </c>
      <c r="AD503" s="19">
        <v>0.50113552697819319</v>
      </c>
      <c r="AE503" s="19">
        <v>1.0155684966718024</v>
      </c>
      <c r="AF503" s="19">
        <v>1.6145241399987762</v>
      </c>
      <c r="AG503" s="19">
        <v>0.94805988141183728</v>
      </c>
      <c r="AH503" s="19">
        <v>1.7015329077483832</v>
      </c>
      <c r="AI503" s="19">
        <v>2.557286300597843</v>
      </c>
      <c r="AJ503" s="19">
        <v>2.2672196318249696</v>
      </c>
      <c r="AK503" s="19">
        <v>2.6470762655478817</v>
      </c>
      <c r="AL503" s="19">
        <v>0</v>
      </c>
      <c r="AM503" s="19">
        <v>0</v>
      </c>
      <c r="AN503" s="19">
        <v>0</v>
      </c>
      <c r="AO503" s="19">
        <v>0</v>
      </c>
      <c r="AP503" s="19">
        <v>13.252403150779688</v>
      </c>
      <c r="AQ503" s="19">
        <v>34.909499430009156</v>
      </c>
    </row>
    <row r="504" spans="3:43" hidden="1" outlineLevel="1" x14ac:dyDescent="0.15">
      <c r="C504" s="15" t="s">
        <v>150</v>
      </c>
      <c r="D504" s="19">
        <v>0.60334688171517004</v>
      </c>
      <c r="E504" s="19">
        <v>0.52750387469841264</v>
      </c>
      <c r="F504" s="19">
        <v>1.2451960912003055</v>
      </c>
      <c r="G504" s="19">
        <v>0.75945725831316468</v>
      </c>
      <c r="H504" s="19">
        <v>1.0061910696531113</v>
      </c>
      <c r="I504" s="19">
        <v>1.262710112686636</v>
      </c>
      <c r="J504" s="19">
        <v>1.0062451227979705</v>
      </c>
      <c r="K504" s="19">
        <v>1.2080606156301024</v>
      </c>
      <c r="L504" s="19">
        <v>1.1739945080832173</v>
      </c>
      <c r="M504" s="19">
        <v>1.1778948861733758</v>
      </c>
      <c r="N504" s="19">
        <v>1.5363084858520875</v>
      </c>
      <c r="O504" s="19">
        <v>2.1679377823900685</v>
      </c>
      <c r="P504" s="19">
        <v>13.674846689193622</v>
      </c>
      <c r="Q504" s="19">
        <v>0.28339490594796823</v>
      </c>
      <c r="R504" s="19">
        <v>0.20207153701506475</v>
      </c>
      <c r="S504" s="19">
        <v>0.52047712719984496</v>
      </c>
      <c r="T504" s="19">
        <v>0.41062929850120883</v>
      </c>
      <c r="U504" s="19">
        <v>0.45362985270895634</v>
      </c>
      <c r="V504" s="19">
        <v>0.74031221770770983</v>
      </c>
      <c r="W504" s="19">
        <v>0.54946809258004858</v>
      </c>
      <c r="X504" s="19">
        <v>0.8084269859317903</v>
      </c>
      <c r="Y504" s="19">
        <v>0.78546530973981099</v>
      </c>
      <c r="Z504" s="19">
        <v>0.69608103256635745</v>
      </c>
      <c r="AA504" s="19">
        <v>0.73705096799204428</v>
      </c>
      <c r="AB504" s="19">
        <v>1.4360574493399128</v>
      </c>
      <c r="AC504" s="19">
        <v>7.6230647772307165</v>
      </c>
      <c r="AD504" s="19">
        <v>0.49412084988268562</v>
      </c>
      <c r="AE504" s="19">
        <v>1.0129862841625106</v>
      </c>
      <c r="AF504" s="19">
        <v>1.5812882124662742</v>
      </c>
      <c r="AG504" s="19">
        <v>0.98931772361367776</v>
      </c>
      <c r="AH504" s="19">
        <v>1.8196711898041533</v>
      </c>
      <c r="AI504" s="19">
        <v>2.7386104641089046</v>
      </c>
      <c r="AJ504" s="19">
        <v>2.2614387471033801</v>
      </c>
      <c r="AK504" s="19">
        <v>2.5938748360287329</v>
      </c>
      <c r="AL504" s="19">
        <v>0</v>
      </c>
      <c r="AM504" s="19">
        <v>0</v>
      </c>
      <c r="AN504" s="19">
        <v>0</v>
      </c>
      <c r="AO504" s="19">
        <v>0</v>
      </c>
      <c r="AP504" s="19">
        <v>13.491308307170318</v>
      </c>
      <c r="AQ504" s="19">
        <v>34.789219773594667</v>
      </c>
    </row>
    <row r="505" spans="3:43" hidden="1" outlineLevel="1" x14ac:dyDescent="0.15">
      <c r="C505" s="15" t="s">
        <v>154</v>
      </c>
      <c r="D505" s="19">
        <v>0.31924256289964043</v>
      </c>
      <c r="E505" s="19">
        <v>0.26301841809554216</v>
      </c>
      <c r="F505" s="19">
        <v>0.65303001487581247</v>
      </c>
      <c r="G505" s="19">
        <v>0.40789503878174999</v>
      </c>
      <c r="H505" s="19">
        <v>0.46036831589433302</v>
      </c>
      <c r="I505" s="19">
        <v>0.65099417717848229</v>
      </c>
      <c r="J505" s="19">
        <v>0.62446716431752702</v>
      </c>
      <c r="K505" s="19">
        <v>0.80105576819080171</v>
      </c>
      <c r="L505" s="19">
        <v>0.78815315677893349</v>
      </c>
      <c r="M505" s="19">
        <v>0.72541046186384506</v>
      </c>
      <c r="N505" s="19">
        <v>0.8831298093400527</v>
      </c>
      <c r="O505" s="19">
        <v>1.2059581507444401</v>
      </c>
      <c r="P505" s="19">
        <v>7.7827230389611604</v>
      </c>
      <c r="Q505" s="19">
        <v>0.12407346917175704</v>
      </c>
      <c r="R505" s="19">
        <v>9.3045382167897345E-2</v>
      </c>
      <c r="S505" s="19">
        <v>0.25813796496106084</v>
      </c>
      <c r="T505" s="19">
        <v>0.19840975150956996</v>
      </c>
      <c r="U505" s="19">
        <v>0.21497239029072618</v>
      </c>
      <c r="V505" s="19">
        <v>0.33095056589782468</v>
      </c>
      <c r="W505" s="19">
        <v>0.29146445571963786</v>
      </c>
      <c r="X505" s="19">
        <v>0.35994135218193968</v>
      </c>
      <c r="Y505" s="19">
        <v>0.36317740713145835</v>
      </c>
      <c r="Z505" s="19">
        <v>0.32235731783348398</v>
      </c>
      <c r="AA505" s="19">
        <v>0.33955968154304733</v>
      </c>
      <c r="AB505" s="19">
        <v>0.73075249169882284</v>
      </c>
      <c r="AC505" s="19">
        <v>3.6268422301072256</v>
      </c>
      <c r="AD505" s="19">
        <v>0.30746352245477643</v>
      </c>
      <c r="AE505" s="19">
        <v>0.60027202836500015</v>
      </c>
      <c r="AF505" s="19">
        <v>0.91439788789455789</v>
      </c>
      <c r="AG505" s="19">
        <v>0.55460674407604482</v>
      </c>
      <c r="AH505" s="19">
        <v>0.98549089736678397</v>
      </c>
      <c r="AI505" s="19">
        <v>1.4244351551082783</v>
      </c>
      <c r="AJ505" s="19">
        <v>1.2713708602004461</v>
      </c>
      <c r="AK505" s="19">
        <v>1.4255203409022505</v>
      </c>
      <c r="AL505" s="19">
        <v>0</v>
      </c>
      <c r="AM505" s="19">
        <v>0</v>
      </c>
      <c r="AN505" s="19">
        <v>0</v>
      </c>
      <c r="AO505" s="19">
        <v>0</v>
      </c>
      <c r="AP505" s="19">
        <v>7.4835574363681392</v>
      </c>
      <c r="AQ505" s="19">
        <v>18.893122705436518</v>
      </c>
    </row>
    <row r="506" spans="3:43" hidden="1" outlineLevel="1" x14ac:dyDescent="0.15">
      <c r="C506" s="15" t="s">
        <v>156</v>
      </c>
      <c r="D506" s="19">
        <v>0</v>
      </c>
      <c r="E506" s="19">
        <v>0</v>
      </c>
      <c r="F506" s="19">
        <v>0</v>
      </c>
      <c r="G506" s="19">
        <v>0</v>
      </c>
      <c r="H506" s="19">
        <v>0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19">
        <v>0</v>
      </c>
      <c r="O506" s="19">
        <v>0</v>
      </c>
      <c r="P506" s="19">
        <v>0</v>
      </c>
      <c r="Q506" s="19">
        <v>0</v>
      </c>
      <c r="R506" s="19">
        <v>0</v>
      </c>
      <c r="S506" s="19">
        <v>0</v>
      </c>
      <c r="T506" s="19">
        <v>0</v>
      </c>
      <c r="U506" s="19">
        <v>0</v>
      </c>
      <c r="V506" s="19">
        <v>0</v>
      </c>
      <c r="W506" s="19">
        <v>0</v>
      </c>
      <c r="X506" s="19">
        <v>0</v>
      </c>
      <c r="Y506" s="19">
        <v>0</v>
      </c>
      <c r="Z506" s="19">
        <v>0</v>
      </c>
      <c r="AA506" s="19">
        <v>0</v>
      </c>
      <c r="AB506" s="19">
        <v>0</v>
      </c>
      <c r="AC506" s="19">
        <v>0</v>
      </c>
      <c r="AD506" s="19">
        <v>0</v>
      </c>
      <c r="AE506" s="19">
        <v>0</v>
      </c>
      <c r="AF506" s="19">
        <v>0</v>
      </c>
      <c r="AG506" s="19">
        <v>0</v>
      </c>
      <c r="AH506" s="19">
        <v>0</v>
      </c>
      <c r="AI506" s="19">
        <v>0</v>
      </c>
      <c r="AJ506" s="19">
        <v>0</v>
      </c>
      <c r="AK506" s="19">
        <v>0</v>
      </c>
      <c r="AL506" s="19">
        <v>2.0576216667646641</v>
      </c>
      <c r="AM506" s="19">
        <v>2.1447899258041545</v>
      </c>
      <c r="AN506" s="19">
        <v>2.841275802254839</v>
      </c>
      <c r="AO506" s="19">
        <v>3.3931043606670181</v>
      </c>
      <c r="AP506" s="19">
        <v>10.436791755490676</v>
      </c>
      <c r="AQ506" s="19">
        <v>10.436791755490676</v>
      </c>
    </row>
    <row r="507" spans="3:43" hidden="1" outlineLevel="1" x14ac:dyDescent="0.15">
      <c r="C507" s="15" t="s">
        <v>152</v>
      </c>
      <c r="D507" s="19">
        <v>0</v>
      </c>
      <c r="E507" s="19">
        <v>0</v>
      </c>
      <c r="F507" s="19">
        <v>0</v>
      </c>
      <c r="G507" s="19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19">
        <v>0</v>
      </c>
      <c r="Q507" s="19">
        <v>0</v>
      </c>
      <c r="R507" s="19">
        <v>0</v>
      </c>
      <c r="S507" s="19">
        <v>0</v>
      </c>
      <c r="T507" s="19">
        <v>0</v>
      </c>
      <c r="U507" s="19">
        <v>0</v>
      </c>
      <c r="V507" s="19">
        <v>0</v>
      </c>
      <c r="W507" s="19">
        <v>0</v>
      </c>
      <c r="X507" s="19">
        <v>0</v>
      </c>
      <c r="Y507" s="19">
        <v>0</v>
      </c>
      <c r="Z507" s="19">
        <v>0</v>
      </c>
      <c r="AA507" s="19">
        <v>0</v>
      </c>
      <c r="AB507" s="19">
        <v>0</v>
      </c>
      <c r="AC507" s="19">
        <v>0</v>
      </c>
      <c r="AD507" s="19">
        <v>0</v>
      </c>
      <c r="AE507" s="19">
        <v>0</v>
      </c>
      <c r="AF507" s="19">
        <v>0</v>
      </c>
      <c r="AG507" s="19">
        <v>0</v>
      </c>
      <c r="AH507" s="19">
        <v>0</v>
      </c>
      <c r="AI507" s="19">
        <v>0</v>
      </c>
      <c r="AJ507" s="19">
        <v>0</v>
      </c>
      <c r="AK507" s="19">
        <v>0</v>
      </c>
      <c r="AL507" s="19">
        <v>3.7493216998813739</v>
      </c>
      <c r="AM507" s="19">
        <v>3.7153174416210972</v>
      </c>
      <c r="AN507" s="19">
        <v>4.0712954943480675</v>
      </c>
      <c r="AO507" s="19">
        <v>4.9154361359412828</v>
      </c>
      <c r="AP507" s="19">
        <v>16.451370771791822</v>
      </c>
      <c r="AQ507" s="19">
        <v>16.451370771791822</v>
      </c>
    </row>
    <row r="508" spans="3:43" hidden="1" outlineLevel="1" x14ac:dyDescent="0.15">
      <c r="C508" s="15" t="s">
        <v>134</v>
      </c>
      <c r="D508" s="19">
        <v>0</v>
      </c>
      <c r="E508" s="19">
        <v>0</v>
      </c>
      <c r="F508" s="19">
        <v>0</v>
      </c>
      <c r="G508" s="19">
        <v>0</v>
      </c>
      <c r="H508" s="19">
        <v>0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19">
        <v>0</v>
      </c>
      <c r="O508" s="19">
        <v>0</v>
      </c>
      <c r="P508" s="19">
        <v>0</v>
      </c>
      <c r="Q508" s="19">
        <v>0</v>
      </c>
      <c r="R508" s="19">
        <v>0</v>
      </c>
      <c r="S508" s="19">
        <v>0</v>
      </c>
      <c r="T508" s="19">
        <v>0</v>
      </c>
      <c r="U508" s="19">
        <v>0</v>
      </c>
      <c r="V508" s="19">
        <v>0</v>
      </c>
      <c r="W508" s="19">
        <v>0</v>
      </c>
      <c r="X508" s="19">
        <v>0</v>
      </c>
      <c r="Y508" s="19">
        <v>0</v>
      </c>
      <c r="Z508" s="19">
        <v>0</v>
      </c>
      <c r="AA508" s="19">
        <v>0</v>
      </c>
      <c r="AB508" s="19">
        <v>0</v>
      </c>
      <c r="AC508" s="19">
        <v>0</v>
      </c>
      <c r="AD508" s="19">
        <v>0</v>
      </c>
      <c r="AE508" s="19">
        <v>0</v>
      </c>
      <c r="AF508" s="19">
        <v>0</v>
      </c>
      <c r="AG508" s="19">
        <v>0</v>
      </c>
      <c r="AH508" s="19">
        <v>0</v>
      </c>
      <c r="AI508" s="19">
        <v>0</v>
      </c>
      <c r="AJ508" s="19">
        <v>0</v>
      </c>
      <c r="AK508" s="19">
        <v>0</v>
      </c>
      <c r="AL508" s="19">
        <v>3.7250007087250792</v>
      </c>
      <c r="AM508" s="19">
        <v>3.631304231963052</v>
      </c>
      <c r="AN508" s="19">
        <v>4.653962171186997</v>
      </c>
      <c r="AO508" s="19">
        <v>5.5991620226754044</v>
      </c>
      <c r="AP508" s="19">
        <v>17.609429134550531</v>
      </c>
      <c r="AQ508" s="19">
        <v>17.609429134550531</v>
      </c>
    </row>
    <row r="509" spans="3:43" hidden="1" outlineLevel="1" x14ac:dyDescent="0.15">
      <c r="C509" s="15" t="s">
        <v>133</v>
      </c>
      <c r="D509" s="19">
        <v>0</v>
      </c>
      <c r="E509" s="19">
        <v>0</v>
      </c>
      <c r="F509" s="19">
        <v>0</v>
      </c>
      <c r="G509" s="19">
        <v>0</v>
      </c>
      <c r="H509" s="19">
        <v>0</v>
      </c>
      <c r="I509" s="19">
        <v>0</v>
      </c>
      <c r="J509" s="19">
        <v>0</v>
      </c>
      <c r="K509" s="19">
        <v>0</v>
      </c>
      <c r="L509" s="19">
        <v>0</v>
      </c>
      <c r="M509" s="19">
        <v>0</v>
      </c>
      <c r="N509" s="19">
        <v>0</v>
      </c>
      <c r="O509" s="19">
        <v>0</v>
      </c>
      <c r="P509" s="19">
        <v>0</v>
      </c>
      <c r="Q509" s="19">
        <v>0</v>
      </c>
      <c r="R509" s="19">
        <v>0</v>
      </c>
      <c r="S509" s="19">
        <v>0</v>
      </c>
      <c r="T509" s="19">
        <v>0</v>
      </c>
      <c r="U509" s="19">
        <v>0</v>
      </c>
      <c r="V509" s="19">
        <v>0</v>
      </c>
      <c r="W509" s="19">
        <v>0</v>
      </c>
      <c r="X509" s="19">
        <v>0</v>
      </c>
      <c r="Y509" s="19">
        <v>0</v>
      </c>
      <c r="Z509" s="19">
        <v>0</v>
      </c>
      <c r="AA509" s="19">
        <v>0</v>
      </c>
      <c r="AB509" s="19">
        <v>0</v>
      </c>
      <c r="AC509" s="19">
        <v>0</v>
      </c>
      <c r="AD509" s="19">
        <v>0</v>
      </c>
      <c r="AE509" s="19">
        <v>0</v>
      </c>
      <c r="AF509" s="19">
        <v>0</v>
      </c>
      <c r="AG509" s="19">
        <v>0</v>
      </c>
      <c r="AH509" s="19">
        <v>0</v>
      </c>
      <c r="AI509" s="19">
        <v>0</v>
      </c>
      <c r="AJ509" s="19">
        <v>0</v>
      </c>
      <c r="AK509" s="19">
        <v>0</v>
      </c>
      <c r="AL509" s="19">
        <v>9.8261142144166342</v>
      </c>
      <c r="AM509" s="19">
        <v>9.61557889197117</v>
      </c>
      <c r="AN509" s="19">
        <v>10.632172902112814</v>
      </c>
      <c r="AO509" s="19">
        <v>13.005813420060079</v>
      </c>
      <c r="AP509" s="19">
        <v>43.079679428560695</v>
      </c>
      <c r="AQ509" s="19">
        <v>43.079679428560695</v>
      </c>
    </row>
    <row r="510" spans="3:43" hidden="1" outlineLevel="1" x14ac:dyDescent="0.15">
      <c r="C510" s="15" t="s">
        <v>140</v>
      </c>
      <c r="D510" s="19">
        <v>1.7140685002363387</v>
      </c>
      <c r="E510" s="19">
        <v>0.92713901579536184</v>
      </c>
      <c r="F510" s="19">
        <v>2.1486512782472142</v>
      </c>
      <c r="G510" s="19">
        <v>2.1245898384378594</v>
      </c>
      <c r="H510" s="19">
        <v>2.2659894195248924</v>
      </c>
      <c r="I510" s="19">
        <v>2.977468410737842</v>
      </c>
      <c r="J510" s="19">
        <v>2.7122908661779359</v>
      </c>
      <c r="K510" s="19">
        <v>3.0743770399591122</v>
      </c>
      <c r="L510" s="19">
        <v>3.5886118803462463</v>
      </c>
      <c r="M510" s="19">
        <v>3.2804652772176923</v>
      </c>
      <c r="N510" s="19">
        <v>3.744493798895546</v>
      </c>
      <c r="O510" s="19">
        <v>4.3135807632464367</v>
      </c>
      <c r="P510" s="19">
        <v>32.871726088822484</v>
      </c>
      <c r="Q510" s="19">
        <v>0</v>
      </c>
      <c r="R510" s="19">
        <v>0</v>
      </c>
      <c r="S510" s="19">
        <v>0</v>
      </c>
      <c r="T510" s="19">
        <v>0</v>
      </c>
      <c r="U510" s="19">
        <v>0</v>
      </c>
      <c r="V510" s="19">
        <v>0</v>
      </c>
      <c r="W510" s="19">
        <v>0</v>
      </c>
      <c r="X510" s="19">
        <v>0</v>
      </c>
      <c r="Y510" s="19">
        <v>0</v>
      </c>
      <c r="Z510" s="19">
        <v>0</v>
      </c>
      <c r="AA510" s="19">
        <v>0</v>
      </c>
      <c r="AB510" s="19">
        <v>0</v>
      </c>
      <c r="AC510" s="19">
        <v>0</v>
      </c>
      <c r="AD510" s="19">
        <v>2.6219314348672387</v>
      </c>
      <c r="AE510" s="19">
        <v>2.7571348655246486</v>
      </c>
      <c r="AF510" s="19">
        <v>5.16276133121195</v>
      </c>
      <c r="AG510" s="19">
        <v>3.9903658835165712</v>
      </c>
      <c r="AH510" s="19">
        <v>5.1690908768437289</v>
      </c>
      <c r="AI510" s="19">
        <v>7.3175639170108351</v>
      </c>
      <c r="AJ510" s="19">
        <v>5.5767652124283869</v>
      </c>
      <c r="AK510" s="19">
        <v>6.6065168954412803</v>
      </c>
      <c r="AL510" s="19">
        <v>8.9867648384895826</v>
      </c>
      <c r="AM510" s="19">
        <v>9.3183805430951647</v>
      </c>
      <c r="AN510" s="19">
        <v>9.9855680162257947</v>
      </c>
      <c r="AO510" s="19">
        <v>12.801703879597044</v>
      </c>
      <c r="AP510" s="19">
        <v>80.29454769425223</v>
      </c>
      <c r="AQ510" s="19">
        <v>113.1662737830747</v>
      </c>
    </row>
    <row r="511" spans="3:43" hidden="1" outlineLevel="1" x14ac:dyDescent="0.15">
      <c r="C511" s="15" t="s">
        <v>142</v>
      </c>
      <c r="D511" s="19">
        <v>0.55401286608712319</v>
      </c>
      <c r="E511" s="19">
        <v>0.29973426203866976</v>
      </c>
      <c r="F511" s="19">
        <v>0.69512381947619517</v>
      </c>
      <c r="G511" s="19">
        <v>0.68911025450524699</v>
      </c>
      <c r="H511" s="19">
        <v>0.73698441271070203</v>
      </c>
      <c r="I511" s="19">
        <v>0.96730979181969357</v>
      </c>
      <c r="J511" s="19">
        <v>0.88415344985638455</v>
      </c>
      <c r="K511" s="19">
        <v>1.0022562476123948</v>
      </c>
      <c r="L511" s="19">
        <v>1.1682686073157051</v>
      </c>
      <c r="M511" s="19">
        <v>1.0697445842361273</v>
      </c>
      <c r="N511" s="19">
        <v>1.2191616031364991</v>
      </c>
      <c r="O511" s="19">
        <v>1.4029260479242101</v>
      </c>
      <c r="P511" s="19">
        <v>10.688785946718951</v>
      </c>
      <c r="Q511" s="19">
        <v>0</v>
      </c>
      <c r="R511" s="19">
        <v>0</v>
      </c>
      <c r="S511" s="19">
        <v>0</v>
      </c>
      <c r="T511" s="19">
        <v>0</v>
      </c>
      <c r="U511" s="19">
        <v>0</v>
      </c>
      <c r="V511" s="19">
        <v>0</v>
      </c>
      <c r="W511" s="19">
        <v>0</v>
      </c>
      <c r="X511" s="19">
        <v>0</v>
      </c>
      <c r="Y511" s="19">
        <v>0</v>
      </c>
      <c r="Z511" s="19">
        <v>0</v>
      </c>
      <c r="AA511" s="19">
        <v>0</v>
      </c>
      <c r="AB511" s="19">
        <v>0</v>
      </c>
      <c r="AC511" s="19">
        <v>0</v>
      </c>
      <c r="AD511" s="19">
        <v>0.98706202958341838</v>
      </c>
      <c r="AE511" s="19">
        <v>1.0208613221698197</v>
      </c>
      <c r="AF511" s="19">
        <v>1.9196042990914717</v>
      </c>
      <c r="AG511" s="19">
        <v>1.4953749717566558</v>
      </c>
      <c r="AH511" s="19">
        <v>1.9375492888579395</v>
      </c>
      <c r="AI511" s="19">
        <v>2.6804856880560251</v>
      </c>
      <c r="AJ511" s="19">
        <v>2.0726223068010361</v>
      </c>
      <c r="AK511" s="19">
        <v>2.4501799797848118</v>
      </c>
      <c r="AL511" s="19">
        <v>3.2819634344654491</v>
      </c>
      <c r="AM511" s="19">
        <v>3.373817226982192</v>
      </c>
      <c r="AN511" s="19">
        <v>3.6095288399799008</v>
      </c>
      <c r="AO511" s="19">
        <v>4.5941883689909844</v>
      </c>
      <c r="AP511" s="19">
        <v>29.423237756519704</v>
      </c>
      <c r="AQ511" s="19">
        <v>40.112023703238663</v>
      </c>
    </row>
    <row r="512" spans="3:43" hidden="1" outlineLevel="1" x14ac:dyDescent="0.15">
      <c r="C512" s="15" t="s">
        <v>146</v>
      </c>
      <c r="D512" s="19">
        <v>0.54851762216072264</v>
      </c>
      <c r="E512" s="19">
        <v>0.29675815101074543</v>
      </c>
      <c r="F512" s="19">
        <v>0.68818997396716963</v>
      </c>
      <c r="G512" s="19">
        <v>0.68228184646715317</v>
      </c>
      <c r="H512" s="19">
        <v>0.72963464345758167</v>
      </c>
      <c r="I512" s="19">
        <v>0.95769205586402451</v>
      </c>
      <c r="J512" s="19">
        <v>0.87525009945209653</v>
      </c>
      <c r="K512" s="19">
        <v>0.99215800070778093</v>
      </c>
      <c r="L512" s="19">
        <v>1.1566190044299478</v>
      </c>
      <c r="M512" s="19">
        <v>1.0590804527823388</v>
      </c>
      <c r="N512" s="19">
        <v>1.2070617222072295</v>
      </c>
      <c r="O512" s="19">
        <v>1.3889583085976336</v>
      </c>
      <c r="P512" s="19">
        <v>10.582201881104425</v>
      </c>
      <c r="Q512" s="19">
        <v>0</v>
      </c>
      <c r="R512" s="19">
        <v>0</v>
      </c>
      <c r="S512" s="19">
        <v>0</v>
      </c>
      <c r="T512" s="19">
        <v>0</v>
      </c>
      <c r="U512" s="19">
        <v>0</v>
      </c>
      <c r="V512" s="19">
        <v>0</v>
      </c>
      <c r="W512" s="19">
        <v>0</v>
      </c>
      <c r="X512" s="19">
        <v>0</v>
      </c>
      <c r="Y512" s="19">
        <v>0</v>
      </c>
      <c r="Z512" s="19">
        <v>0</v>
      </c>
      <c r="AA512" s="19">
        <v>0</v>
      </c>
      <c r="AB512" s="19">
        <v>0</v>
      </c>
      <c r="AC512" s="19">
        <v>0</v>
      </c>
      <c r="AD512" s="19">
        <v>0.95905489489009732</v>
      </c>
      <c r="AE512" s="19">
        <v>1.0106476254718204</v>
      </c>
      <c r="AF512" s="19">
        <v>1.8944723531005794</v>
      </c>
      <c r="AG512" s="19">
        <v>1.1721508186620746</v>
      </c>
      <c r="AH512" s="19">
        <v>1.6448345667188549</v>
      </c>
      <c r="AI512" s="19">
        <v>2.4342884319913485</v>
      </c>
      <c r="AJ512" s="19">
        <v>2.3158237483638344</v>
      </c>
      <c r="AK512" s="19">
        <v>2.5763394880896708</v>
      </c>
      <c r="AL512" s="19">
        <v>3.4031643240087193</v>
      </c>
      <c r="AM512" s="19">
        <v>3.6035292643151173</v>
      </c>
      <c r="AN512" s="19">
        <v>3.8815945544585557</v>
      </c>
      <c r="AO512" s="19">
        <v>4.6876146543498516</v>
      </c>
      <c r="AP512" s="19">
        <v>29.583514724420525</v>
      </c>
      <c r="AQ512" s="19">
        <v>40.165716605524949</v>
      </c>
    </row>
    <row r="513" spans="3:43" hidden="1" outlineLevel="1" x14ac:dyDescent="0.15">
      <c r="C513" s="15" t="s">
        <v>148</v>
      </c>
      <c r="D513" s="19">
        <v>0.27195434881514519</v>
      </c>
      <c r="E513" s="19">
        <v>0.1471657411754318</v>
      </c>
      <c r="F513" s="19">
        <v>0.34152695689289397</v>
      </c>
      <c r="G513" s="19">
        <v>0.33934057336157369</v>
      </c>
      <c r="H513" s="19">
        <v>0.3638262427540957</v>
      </c>
      <c r="I513" s="19">
        <v>0.47704391440313143</v>
      </c>
      <c r="J513" s="19">
        <v>0.43740519284468399</v>
      </c>
      <c r="K513" s="19">
        <v>0.4958656910142098</v>
      </c>
      <c r="L513" s="19">
        <v>0.57723149240814475</v>
      </c>
      <c r="M513" s="19">
        <v>0.52934211377653262</v>
      </c>
      <c r="N513" s="19">
        <v>0.60241811410089163</v>
      </c>
      <c r="O513" s="19">
        <v>0.69256616759201062</v>
      </c>
      <c r="P513" s="19">
        <v>5.2756865491387446</v>
      </c>
      <c r="Q513" s="19">
        <v>0</v>
      </c>
      <c r="R513" s="19">
        <v>0</v>
      </c>
      <c r="S513" s="19">
        <v>0</v>
      </c>
      <c r="T513" s="19">
        <v>0</v>
      </c>
      <c r="U513" s="19">
        <v>0</v>
      </c>
      <c r="V513" s="19">
        <v>0</v>
      </c>
      <c r="W513" s="19">
        <v>0</v>
      </c>
      <c r="X513" s="19">
        <v>0</v>
      </c>
      <c r="Y513" s="19">
        <v>0</v>
      </c>
      <c r="Z513" s="19">
        <v>0</v>
      </c>
      <c r="AA513" s="19">
        <v>0</v>
      </c>
      <c r="AB513" s="19">
        <v>0</v>
      </c>
      <c r="AC513" s="19">
        <v>0</v>
      </c>
      <c r="AD513" s="19">
        <v>0.5333064498695731</v>
      </c>
      <c r="AE513" s="19">
        <v>0.56103782147965919</v>
      </c>
      <c r="AF513" s="19">
        <v>1.0574921568021622</v>
      </c>
      <c r="AG513" s="19">
        <v>0.65739267134701695</v>
      </c>
      <c r="AH513" s="19">
        <v>0.91546535628236758</v>
      </c>
      <c r="AI513" s="19">
        <v>1.3171367953046704</v>
      </c>
      <c r="AJ513" s="19">
        <v>1.1652969504912007</v>
      </c>
      <c r="AK513" s="19">
        <v>1.3324470804649471</v>
      </c>
      <c r="AL513" s="19">
        <v>1.7764655957932491</v>
      </c>
      <c r="AM513" s="19">
        <v>1.8225185246255133</v>
      </c>
      <c r="AN513" s="19">
        <v>1.9736314621008795</v>
      </c>
      <c r="AO513" s="19">
        <v>2.3835973556986829</v>
      </c>
      <c r="AP513" s="19">
        <v>15.495788220259922</v>
      </c>
      <c r="AQ513" s="19">
        <v>20.771474769398669</v>
      </c>
    </row>
    <row r="514" spans="3:43" hidden="1" outlineLevel="1" x14ac:dyDescent="0.15">
      <c r="C514" s="7" t="s">
        <v>108</v>
      </c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</row>
    <row r="515" spans="3:43" hidden="1" outlineLevel="1" x14ac:dyDescent="0.15">
      <c r="C515" s="15" t="s">
        <v>131</v>
      </c>
      <c r="D515" s="19">
        <v>0.36487698826345299</v>
      </c>
      <c r="E515" s="19">
        <v>0.28388799135512477</v>
      </c>
      <c r="F515" s="19">
        <v>0.52003994079584392</v>
      </c>
      <c r="G515" s="19">
        <v>0.61288468533264173</v>
      </c>
      <c r="H515" s="19">
        <v>0.73448851523091074</v>
      </c>
      <c r="I515" s="19">
        <v>0.61777768746213224</v>
      </c>
      <c r="J515" s="19">
        <v>0.75170548183439367</v>
      </c>
      <c r="K515" s="19">
        <v>0.73916489537533014</v>
      </c>
      <c r="L515" s="19">
        <v>0.62525287070505942</v>
      </c>
      <c r="M515" s="19">
        <v>0.87119959790393842</v>
      </c>
      <c r="N515" s="19">
        <v>0.74451969846016419</v>
      </c>
      <c r="O515" s="19">
        <v>1.4886217396048871</v>
      </c>
      <c r="P515" s="19">
        <v>8.3544200923238794</v>
      </c>
      <c r="Q515" s="19">
        <v>4.3254670964342226E-2</v>
      </c>
      <c r="R515" s="19">
        <v>5.9614010906773408E-2</v>
      </c>
      <c r="S515" s="19">
        <v>9.4437534620993857E-2</v>
      </c>
      <c r="T515" s="19">
        <v>6.7918833191041236E-2</v>
      </c>
      <c r="U515" s="19">
        <v>9.564772934709713E-2</v>
      </c>
      <c r="V515" s="19">
        <v>6.9858614315099932E-2</v>
      </c>
      <c r="W515" s="19">
        <v>9.2745484952184043E-2</v>
      </c>
      <c r="X515" s="19">
        <v>0.18949565468258234</v>
      </c>
      <c r="Y515" s="19">
        <v>0.18528673495317541</v>
      </c>
      <c r="Z515" s="19">
        <v>0.24674776914369884</v>
      </c>
      <c r="AA515" s="19">
        <v>0.26545430053390479</v>
      </c>
      <c r="AB515" s="19">
        <v>0.33307426272916696</v>
      </c>
      <c r="AC515" s="19">
        <v>1.7435356003400602</v>
      </c>
      <c r="AD515" s="19">
        <v>0.39966363239002189</v>
      </c>
      <c r="AE515" s="19">
        <v>0.57587105722905041</v>
      </c>
      <c r="AF515" s="19">
        <v>0.82557538994183854</v>
      </c>
      <c r="AG515" s="19">
        <v>0.60406229451498394</v>
      </c>
      <c r="AH515" s="19">
        <v>0.94812313572488927</v>
      </c>
      <c r="AI515" s="19">
        <v>0.90305894558306321</v>
      </c>
      <c r="AJ515" s="19">
        <v>1.1399781999884895</v>
      </c>
      <c r="AK515" s="19">
        <v>1.0691807815273138</v>
      </c>
      <c r="AL515" s="19">
        <v>0</v>
      </c>
      <c r="AM515" s="19">
        <v>0</v>
      </c>
      <c r="AN515" s="19">
        <v>0</v>
      </c>
      <c r="AO515" s="19">
        <v>0</v>
      </c>
      <c r="AP515" s="19">
        <v>6.4655134368996503</v>
      </c>
      <c r="AQ515" s="19">
        <v>16.563469129563597</v>
      </c>
    </row>
    <row r="516" spans="3:43" hidden="1" outlineLevel="1" x14ac:dyDescent="0.15">
      <c r="C516" s="15" t="s">
        <v>132</v>
      </c>
      <c r="D516" s="19">
        <v>0.12429306156002674</v>
      </c>
      <c r="E516" s="19">
        <v>9.9808928175975975E-2</v>
      </c>
      <c r="F516" s="19">
        <v>0.18249636782957726</v>
      </c>
      <c r="G516" s="19">
        <v>0.21121527339136323</v>
      </c>
      <c r="H516" s="19">
        <v>2.2870605945861665E-2</v>
      </c>
      <c r="I516" s="19">
        <v>0.17249253338600454</v>
      </c>
      <c r="J516" s="19">
        <v>0.22068730341217341</v>
      </c>
      <c r="K516" s="19">
        <v>0.24201268464839323</v>
      </c>
      <c r="L516" s="19">
        <v>0.20903401336193275</v>
      </c>
      <c r="M516" s="19">
        <v>0.28539880410586205</v>
      </c>
      <c r="N516" s="19">
        <v>0.24945754978289855</v>
      </c>
      <c r="O516" s="19">
        <v>0.46517147775634038</v>
      </c>
      <c r="P516" s="19">
        <v>2.4849386033564098</v>
      </c>
      <c r="Q516" s="19">
        <v>1.5509048331144146E-2</v>
      </c>
      <c r="R516" s="19">
        <v>1.758503771299004E-2</v>
      </c>
      <c r="S516" s="19">
        <v>3.3961060685569304E-2</v>
      </c>
      <c r="T516" s="19">
        <v>1.7391789098132708E-2</v>
      </c>
      <c r="U516" s="19">
        <v>3.0857333772048245E-2</v>
      </c>
      <c r="V516" s="19">
        <v>2.3027158127722352E-2</v>
      </c>
      <c r="W516" s="19">
        <v>2.9969157448047623E-2</v>
      </c>
      <c r="X516" s="19">
        <v>5.659478227043882E-2</v>
      </c>
      <c r="Y516" s="19">
        <v>5.6326614247969101E-2</v>
      </c>
      <c r="Z516" s="19">
        <v>6.9652199468764789E-2</v>
      </c>
      <c r="AA516" s="19">
        <v>8.2008647095876755E-2</v>
      </c>
      <c r="AB516" s="19">
        <v>0.10268225037838942</v>
      </c>
      <c r="AC516" s="19">
        <v>0.53556507863709324</v>
      </c>
      <c r="AD516" s="19">
        <v>0.15644183448183177</v>
      </c>
      <c r="AE516" s="19">
        <v>0.23862363475389448</v>
      </c>
      <c r="AF516" s="19">
        <v>0.35111770645661267</v>
      </c>
      <c r="AG516" s="19">
        <v>0.22082498757211849</v>
      </c>
      <c r="AH516" s="19">
        <v>0.34599718181990086</v>
      </c>
      <c r="AI516" s="19">
        <v>0.3387492739075626</v>
      </c>
      <c r="AJ516" s="19">
        <v>0.48276058060528032</v>
      </c>
      <c r="AK516" s="19">
        <v>0.46286561810988813</v>
      </c>
      <c r="AL516" s="19">
        <v>0</v>
      </c>
      <c r="AM516" s="19">
        <v>0</v>
      </c>
      <c r="AN516" s="19">
        <v>0</v>
      </c>
      <c r="AO516" s="19">
        <v>0</v>
      </c>
      <c r="AP516" s="19">
        <v>2.597380817707089</v>
      </c>
      <c r="AQ516" s="19">
        <v>5.6178844997005921</v>
      </c>
    </row>
    <row r="517" spans="3:43" hidden="1" outlineLevel="1" x14ac:dyDescent="0.15">
      <c r="C517" s="15" t="s">
        <v>150</v>
      </c>
      <c r="D517" s="19">
        <v>0.13268490308386149</v>
      </c>
      <c r="E517" s="19">
        <v>0.10413062503037775</v>
      </c>
      <c r="F517" s="19">
        <v>0.18701140717722251</v>
      </c>
      <c r="G517" s="19">
        <v>0.22190196746626964</v>
      </c>
      <c r="H517" s="19">
        <v>0.26971744907577982</v>
      </c>
      <c r="I517" s="19">
        <v>0.23323972002074517</v>
      </c>
      <c r="J517" s="19">
        <v>0.28589064196310965</v>
      </c>
      <c r="K517" s="19">
        <v>0.28553795358775758</v>
      </c>
      <c r="L517" s="19">
        <v>0.23874354480572615</v>
      </c>
      <c r="M517" s="19">
        <v>0.3416521770209921</v>
      </c>
      <c r="N517" s="19">
        <v>0.28800070377076303</v>
      </c>
      <c r="O517" s="19">
        <v>0.5969966417130832</v>
      </c>
      <c r="P517" s="19">
        <v>3.1855077347156886</v>
      </c>
      <c r="Q517" s="19">
        <v>1.1015642856635418E-2</v>
      </c>
      <c r="R517" s="19">
        <v>1.5364685410947805E-2</v>
      </c>
      <c r="S517" s="19">
        <v>3.0300575625719681E-2</v>
      </c>
      <c r="T517" s="19">
        <v>2.23283189077054E-2</v>
      </c>
      <c r="U517" s="19">
        <v>3.2222148107689662E-2</v>
      </c>
      <c r="V517" s="19">
        <v>3.334239340293E-2</v>
      </c>
      <c r="W517" s="19">
        <v>3.3502426332502222E-2</v>
      </c>
      <c r="X517" s="19">
        <v>6.7106807252411693E-2</v>
      </c>
      <c r="Y517" s="19">
        <v>6.5056520982190794E-2</v>
      </c>
      <c r="Z517" s="19">
        <v>8.7118760597880082E-2</v>
      </c>
      <c r="AA517" s="19">
        <v>9.345356751469415E-2</v>
      </c>
      <c r="AB517" s="19">
        <v>0.11943286049456148</v>
      </c>
      <c r="AC517" s="19">
        <v>0.61024470748586834</v>
      </c>
      <c r="AD517" s="19">
        <v>0.15195810922349645</v>
      </c>
      <c r="AE517" s="19">
        <v>0.2152740067885861</v>
      </c>
      <c r="AF517" s="19">
        <v>0.31895581644490667</v>
      </c>
      <c r="AG517" s="19">
        <v>0.23200066509459624</v>
      </c>
      <c r="AH517" s="19">
        <v>0.36395532463050412</v>
      </c>
      <c r="AI517" s="19">
        <v>0.34968171961643224</v>
      </c>
      <c r="AJ517" s="19">
        <v>0.46460199075653158</v>
      </c>
      <c r="AK517" s="19">
        <v>0.44424251212677607</v>
      </c>
      <c r="AL517" s="19">
        <v>0</v>
      </c>
      <c r="AM517" s="19">
        <v>0</v>
      </c>
      <c r="AN517" s="19">
        <v>0</v>
      </c>
      <c r="AO517" s="19">
        <v>0</v>
      </c>
      <c r="AP517" s="19">
        <v>2.5406701446818296</v>
      </c>
      <c r="AQ517" s="19">
        <v>6.3364225868833888</v>
      </c>
    </row>
    <row r="518" spans="3:43" hidden="1" outlineLevel="1" x14ac:dyDescent="0.15">
      <c r="C518" s="15" t="s">
        <v>154</v>
      </c>
      <c r="D518" s="19">
        <v>5.6327668083566526E-2</v>
      </c>
      <c r="E518" s="19">
        <v>4.4974247401214085E-2</v>
      </c>
      <c r="F518" s="19">
        <v>8.1026816473524332E-2</v>
      </c>
      <c r="G518" s="19">
        <v>9.5484336317933252E-2</v>
      </c>
      <c r="H518" s="19">
        <v>4.748321267837368E-2</v>
      </c>
      <c r="I518" s="19">
        <v>9.1100864214431296E-2</v>
      </c>
      <c r="J518" s="19">
        <v>0.12712038289718477</v>
      </c>
      <c r="K518" s="19">
        <v>0.1455810108558748</v>
      </c>
      <c r="L518" s="19">
        <v>0.12369922478137912</v>
      </c>
      <c r="M518" s="19">
        <v>0.16884372072343753</v>
      </c>
      <c r="N518" s="19">
        <v>0.14208365861781613</v>
      </c>
      <c r="O518" s="19">
        <v>0.26963529467120728</v>
      </c>
      <c r="P518" s="19">
        <v>1.393360437715943</v>
      </c>
      <c r="Q518" s="19">
        <v>5.6190780966334326E-3</v>
      </c>
      <c r="R518" s="19">
        <v>6.4076880427997611E-3</v>
      </c>
      <c r="S518" s="19">
        <v>1.4362505229615942E-2</v>
      </c>
      <c r="T518" s="19">
        <v>8.0472643607456627E-3</v>
      </c>
      <c r="U518" s="19">
        <v>1.3246163314868718E-2</v>
      </c>
      <c r="V518" s="19">
        <v>1.2284540446805124E-2</v>
      </c>
      <c r="W518" s="19">
        <v>1.3330910431918036E-2</v>
      </c>
      <c r="X518" s="19">
        <v>2.2416499493457712E-2</v>
      </c>
      <c r="Y518" s="19">
        <v>2.2932320820878354E-2</v>
      </c>
      <c r="Z518" s="19">
        <v>2.8147921064718643E-2</v>
      </c>
      <c r="AA518" s="19">
        <v>3.1753733662145366E-2</v>
      </c>
      <c r="AB518" s="19">
        <v>4.5564519947472529E-2</v>
      </c>
      <c r="AC518" s="19">
        <v>0.2241131449120593</v>
      </c>
      <c r="AD518" s="19">
        <v>8.4549291290991271E-2</v>
      </c>
      <c r="AE518" s="19">
        <v>0.12412114725692275</v>
      </c>
      <c r="AF518" s="19">
        <v>0.18583742663406727</v>
      </c>
      <c r="AG518" s="19">
        <v>0.12574375983341113</v>
      </c>
      <c r="AH518" s="19">
        <v>0.1999925856594551</v>
      </c>
      <c r="AI518" s="19">
        <v>0.19559005085048195</v>
      </c>
      <c r="AJ518" s="19">
        <v>0.28093055665489319</v>
      </c>
      <c r="AK518" s="19">
        <v>0.27886949513889125</v>
      </c>
      <c r="AL518" s="19">
        <v>0</v>
      </c>
      <c r="AM518" s="19">
        <v>0</v>
      </c>
      <c r="AN518" s="19">
        <v>0</v>
      </c>
      <c r="AO518" s="19">
        <v>0</v>
      </c>
      <c r="AP518" s="19">
        <v>1.4756343133191139</v>
      </c>
      <c r="AQ518" s="19">
        <v>3.0931078959471154</v>
      </c>
    </row>
    <row r="519" spans="3:43" hidden="1" outlineLevel="1" x14ac:dyDescent="0.15">
      <c r="C519" s="15" t="s">
        <v>156</v>
      </c>
      <c r="D519" s="19">
        <v>0</v>
      </c>
      <c r="E519" s="19">
        <v>0</v>
      </c>
      <c r="F519" s="19">
        <v>0</v>
      </c>
      <c r="G519" s="19">
        <v>0</v>
      </c>
      <c r="H519" s="19">
        <v>0</v>
      </c>
      <c r="I519" s="19">
        <v>0</v>
      </c>
      <c r="J519" s="19">
        <v>0</v>
      </c>
      <c r="K519" s="19">
        <v>0</v>
      </c>
      <c r="L519" s="19">
        <v>0</v>
      </c>
      <c r="M519" s="19">
        <v>0</v>
      </c>
      <c r="N519" s="19">
        <v>0</v>
      </c>
      <c r="O519" s="19">
        <v>0</v>
      </c>
      <c r="P519" s="19">
        <v>0</v>
      </c>
      <c r="Q519" s="19">
        <v>0</v>
      </c>
      <c r="R519" s="19">
        <v>0</v>
      </c>
      <c r="S519" s="19">
        <v>0</v>
      </c>
      <c r="T519" s="19">
        <v>0</v>
      </c>
      <c r="U519" s="19">
        <v>0</v>
      </c>
      <c r="V519" s="19">
        <v>0</v>
      </c>
      <c r="W519" s="19">
        <v>0</v>
      </c>
      <c r="X519" s="19">
        <v>0</v>
      </c>
      <c r="Y519" s="19">
        <v>0</v>
      </c>
      <c r="Z519" s="19">
        <v>0</v>
      </c>
      <c r="AA519" s="19">
        <v>0</v>
      </c>
      <c r="AB519" s="19">
        <v>0</v>
      </c>
      <c r="AC519" s="19">
        <v>0</v>
      </c>
      <c r="AD519" s="19">
        <v>0</v>
      </c>
      <c r="AE519" s="19">
        <v>0</v>
      </c>
      <c r="AF519" s="19">
        <v>0</v>
      </c>
      <c r="AG519" s="19">
        <v>0</v>
      </c>
      <c r="AH519" s="19">
        <v>0</v>
      </c>
      <c r="AI519" s="19">
        <v>0</v>
      </c>
      <c r="AJ519" s="19">
        <v>0</v>
      </c>
      <c r="AK519" s="19">
        <v>0</v>
      </c>
      <c r="AL519" s="19">
        <v>0.35112348434013069</v>
      </c>
      <c r="AM519" s="19">
        <v>0.40559552896650131</v>
      </c>
      <c r="AN519" s="19">
        <v>0.51828519811007323</v>
      </c>
      <c r="AO519" s="19">
        <v>0.56155533889034759</v>
      </c>
      <c r="AP519" s="19">
        <v>1.8365595503070526</v>
      </c>
      <c r="AQ519" s="19">
        <v>1.8365595503070526</v>
      </c>
    </row>
    <row r="520" spans="3:43" hidden="1" outlineLevel="1" x14ac:dyDescent="0.15">
      <c r="C520" s="15" t="s">
        <v>152</v>
      </c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0</v>
      </c>
      <c r="P520" s="19">
        <v>0</v>
      </c>
      <c r="Q520" s="19">
        <v>0</v>
      </c>
      <c r="R520" s="19">
        <v>0</v>
      </c>
      <c r="S520" s="19">
        <v>0</v>
      </c>
      <c r="T520" s="19">
        <v>0</v>
      </c>
      <c r="U520" s="19">
        <v>0</v>
      </c>
      <c r="V520" s="19">
        <v>0</v>
      </c>
      <c r="W520" s="19">
        <v>0</v>
      </c>
      <c r="X520" s="19">
        <v>0</v>
      </c>
      <c r="Y520" s="19">
        <v>0</v>
      </c>
      <c r="Z520" s="19">
        <v>0</v>
      </c>
      <c r="AA520" s="19">
        <v>0</v>
      </c>
      <c r="AB520" s="19">
        <v>0</v>
      </c>
      <c r="AC520" s="19">
        <v>0</v>
      </c>
      <c r="AD520" s="19">
        <v>0</v>
      </c>
      <c r="AE520" s="19">
        <v>0</v>
      </c>
      <c r="AF520" s="19">
        <v>0</v>
      </c>
      <c r="AG520" s="19">
        <v>0</v>
      </c>
      <c r="AH520" s="19">
        <v>0</v>
      </c>
      <c r="AI520" s="19">
        <v>0</v>
      </c>
      <c r="AJ520" s="19">
        <v>0</v>
      </c>
      <c r="AK520" s="19">
        <v>0</v>
      </c>
      <c r="AL520" s="19">
        <v>0.59830712564824606</v>
      </c>
      <c r="AM520" s="19">
        <v>0.65578702038594883</v>
      </c>
      <c r="AN520" s="19">
        <v>0.698397532988698</v>
      </c>
      <c r="AO520" s="19">
        <v>0.7508894589307693</v>
      </c>
      <c r="AP520" s="19">
        <v>2.7033811379536621</v>
      </c>
      <c r="AQ520" s="19">
        <v>2.7033811379536621</v>
      </c>
    </row>
    <row r="521" spans="3:43" hidden="1" outlineLevel="1" x14ac:dyDescent="0.15">
      <c r="C521" s="15" t="s">
        <v>134</v>
      </c>
      <c r="D521" s="19">
        <v>0</v>
      </c>
      <c r="E521" s="19">
        <v>0</v>
      </c>
      <c r="F521" s="19">
        <v>0</v>
      </c>
      <c r="G521" s="19">
        <v>0</v>
      </c>
      <c r="H521" s="19">
        <v>0</v>
      </c>
      <c r="I521" s="19">
        <v>0</v>
      </c>
      <c r="J521" s="19">
        <v>0</v>
      </c>
      <c r="K521" s="19">
        <v>0</v>
      </c>
      <c r="L521" s="19">
        <v>0</v>
      </c>
      <c r="M521" s="19">
        <v>0</v>
      </c>
      <c r="N521" s="19">
        <v>0</v>
      </c>
      <c r="O521" s="19">
        <v>0</v>
      </c>
      <c r="P521" s="19">
        <v>0</v>
      </c>
      <c r="Q521" s="19">
        <v>0</v>
      </c>
      <c r="R521" s="19">
        <v>0</v>
      </c>
      <c r="S521" s="19">
        <v>0</v>
      </c>
      <c r="T521" s="19">
        <v>0</v>
      </c>
      <c r="U521" s="19">
        <v>0</v>
      </c>
      <c r="V521" s="19">
        <v>0</v>
      </c>
      <c r="W521" s="19">
        <v>0</v>
      </c>
      <c r="X521" s="19">
        <v>0</v>
      </c>
      <c r="Y521" s="19">
        <v>0</v>
      </c>
      <c r="Z521" s="19">
        <v>0</v>
      </c>
      <c r="AA521" s="19">
        <v>0</v>
      </c>
      <c r="AB521" s="19">
        <v>0</v>
      </c>
      <c r="AC521" s="19">
        <v>0</v>
      </c>
      <c r="AD521" s="19">
        <v>0</v>
      </c>
      <c r="AE521" s="19">
        <v>0</v>
      </c>
      <c r="AF521" s="19">
        <v>0</v>
      </c>
      <c r="AG521" s="19">
        <v>0</v>
      </c>
      <c r="AH521" s="19">
        <v>0</v>
      </c>
      <c r="AI521" s="19">
        <v>0</v>
      </c>
      <c r="AJ521" s="19">
        <v>0</v>
      </c>
      <c r="AK521" s="19">
        <v>0</v>
      </c>
      <c r="AL521" s="19">
        <v>0.60964898462549422</v>
      </c>
      <c r="AM521" s="19">
        <v>0.67679618950716491</v>
      </c>
      <c r="AN521" s="19">
        <v>0.81426845221761057</v>
      </c>
      <c r="AO521" s="19">
        <v>0.87894269182920182</v>
      </c>
      <c r="AP521" s="19">
        <v>2.9796563181794715</v>
      </c>
      <c r="AQ521" s="19">
        <v>2.9796563181794715</v>
      </c>
    </row>
    <row r="522" spans="3:43" hidden="1" outlineLevel="1" x14ac:dyDescent="0.15">
      <c r="C522" s="15" t="s">
        <v>133</v>
      </c>
      <c r="D522" s="19">
        <v>0</v>
      </c>
      <c r="E522" s="19">
        <v>0</v>
      </c>
      <c r="F522" s="19">
        <v>0</v>
      </c>
      <c r="G522" s="19">
        <v>0</v>
      </c>
      <c r="H522" s="19">
        <v>0</v>
      </c>
      <c r="I522" s="19">
        <v>0</v>
      </c>
      <c r="J522" s="19">
        <v>0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19">
        <v>0</v>
      </c>
      <c r="R522" s="19">
        <v>0</v>
      </c>
      <c r="S522" s="19">
        <v>0</v>
      </c>
      <c r="T522" s="19">
        <v>0</v>
      </c>
      <c r="U522" s="19">
        <v>0</v>
      </c>
      <c r="V522" s="19">
        <v>0</v>
      </c>
      <c r="W522" s="19">
        <v>0</v>
      </c>
      <c r="X522" s="19">
        <v>0</v>
      </c>
      <c r="Y522" s="19">
        <v>0</v>
      </c>
      <c r="Z522" s="19">
        <v>0</v>
      </c>
      <c r="AA522" s="19">
        <v>0</v>
      </c>
      <c r="AB522" s="19">
        <v>0</v>
      </c>
      <c r="AC522" s="19">
        <v>0</v>
      </c>
      <c r="AD522" s="19">
        <v>0</v>
      </c>
      <c r="AE522" s="19">
        <v>0</v>
      </c>
      <c r="AF522" s="19">
        <v>0</v>
      </c>
      <c r="AG522" s="19">
        <v>0</v>
      </c>
      <c r="AH522" s="19">
        <v>0</v>
      </c>
      <c r="AI522" s="19">
        <v>0</v>
      </c>
      <c r="AJ522" s="19">
        <v>0</v>
      </c>
      <c r="AK522" s="19">
        <v>0</v>
      </c>
      <c r="AL522" s="19">
        <v>1.454725304642577</v>
      </c>
      <c r="AM522" s="19">
        <v>1.6347759702978333</v>
      </c>
      <c r="AN522" s="19">
        <v>1.7570516865818586</v>
      </c>
      <c r="AO522" s="19">
        <v>1.9058782585651888</v>
      </c>
      <c r="AP522" s="19">
        <v>6.7524312200874572</v>
      </c>
      <c r="AQ522" s="19">
        <v>6.7524312200874572</v>
      </c>
    </row>
    <row r="523" spans="3:43" hidden="1" outlineLevel="1" x14ac:dyDescent="0.15">
      <c r="C523" s="15" t="s">
        <v>140</v>
      </c>
      <c r="D523" s="19">
        <v>0</v>
      </c>
      <c r="E523" s="19">
        <v>0</v>
      </c>
      <c r="F523" s="19">
        <v>0</v>
      </c>
      <c r="G523" s="19">
        <v>0</v>
      </c>
      <c r="H523" s="19">
        <v>0</v>
      </c>
      <c r="I523" s="19">
        <v>0</v>
      </c>
      <c r="J523" s="19">
        <v>0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19">
        <v>0</v>
      </c>
      <c r="R523" s="19">
        <v>0</v>
      </c>
      <c r="S523" s="19">
        <v>0</v>
      </c>
      <c r="T523" s="19">
        <v>0</v>
      </c>
      <c r="U523" s="19">
        <v>0</v>
      </c>
      <c r="V523" s="19">
        <v>0</v>
      </c>
      <c r="W523" s="19">
        <v>0</v>
      </c>
      <c r="X523" s="19">
        <v>0</v>
      </c>
      <c r="Y523" s="19">
        <v>0</v>
      </c>
      <c r="Z523" s="19">
        <v>0</v>
      </c>
      <c r="AA523" s="19">
        <v>0</v>
      </c>
      <c r="AB523" s="19">
        <v>0</v>
      </c>
      <c r="AC523" s="19">
        <v>0</v>
      </c>
      <c r="AD523" s="19">
        <v>0.60138983235961263</v>
      </c>
      <c r="AE523" s="19">
        <v>0.54181249075159432</v>
      </c>
      <c r="AF523" s="19">
        <v>0.74999943468794983</v>
      </c>
      <c r="AG523" s="19">
        <v>0.80355883662045025</v>
      </c>
      <c r="AH523" s="19">
        <v>0.94039911199660786</v>
      </c>
      <c r="AI523" s="19">
        <v>0.96408941896106792</v>
      </c>
      <c r="AJ523" s="19">
        <v>1.0650631389051628</v>
      </c>
      <c r="AK523" s="19">
        <v>1.1559831629585087</v>
      </c>
      <c r="AL523" s="19">
        <v>1.2209260372820203</v>
      </c>
      <c r="AM523" s="19">
        <v>1.5430426939266386</v>
      </c>
      <c r="AN523" s="19">
        <v>1.5703187011420841</v>
      </c>
      <c r="AO523" s="19">
        <v>1.7633729920109955</v>
      </c>
      <c r="AP523" s="19">
        <v>12.919955851602694</v>
      </c>
      <c r="AQ523" s="19">
        <v>12.919955851602694</v>
      </c>
    </row>
    <row r="524" spans="3:43" hidden="1" outlineLevel="1" x14ac:dyDescent="0.15">
      <c r="C524" s="15" t="s">
        <v>142</v>
      </c>
      <c r="D524" s="19">
        <v>0</v>
      </c>
      <c r="E524" s="19">
        <v>0</v>
      </c>
      <c r="F524" s="19">
        <v>0</v>
      </c>
      <c r="G524" s="19">
        <v>0</v>
      </c>
      <c r="H524" s="19">
        <v>0</v>
      </c>
      <c r="I524" s="19">
        <v>0</v>
      </c>
      <c r="J524" s="19">
        <v>0</v>
      </c>
      <c r="K524" s="19">
        <v>0</v>
      </c>
      <c r="L524" s="19">
        <v>0</v>
      </c>
      <c r="M524" s="19">
        <v>0</v>
      </c>
      <c r="N524" s="19">
        <v>0</v>
      </c>
      <c r="O524" s="19">
        <v>0</v>
      </c>
      <c r="P524" s="19">
        <v>0</v>
      </c>
      <c r="Q524" s="19">
        <v>0</v>
      </c>
      <c r="R524" s="19">
        <v>0</v>
      </c>
      <c r="S524" s="19">
        <v>0</v>
      </c>
      <c r="T524" s="19">
        <v>0</v>
      </c>
      <c r="U524" s="19">
        <v>0</v>
      </c>
      <c r="V524" s="19">
        <v>0</v>
      </c>
      <c r="W524" s="19">
        <v>0</v>
      </c>
      <c r="X524" s="19">
        <v>0</v>
      </c>
      <c r="Y524" s="19">
        <v>0</v>
      </c>
      <c r="Z524" s="19">
        <v>0</v>
      </c>
      <c r="AA524" s="19">
        <v>0</v>
      </c>
      <c r="AB524" s="19">
        <v>0</v>
      </c>
      <c r="AC524" s="19">
        <v>0</v>
      </c>
      <c r="AD524" s="19">
        <v>0.24950045409537966</v>
      </c>
      <c r="AE524" s="19">
        <v>0.22478341867967838</v>
      </c>
      <c r="AF524" s="19">
        <v>0.31115457804049823</v>
      </c>
      <c r="AG524" s="19">
        <v>0.33337493226704523</v>
      </c>
      <c r="AH524" s="19">
        <v>0.39014627924993162</v>
      </c>
      <c r="AI524" s="19">
        <v>0.39997474994750298</v>
      </c>
      <c r="AJ524" s="19">
        <v>0.44186602848614198</v>
      </c>
      <c r="AK524" s="19">
        <v>0.47958629921085699</v>
      </c>
      <c r="AL524" s="19">
        <v>0.50652934972847541</v>
      </c>
      <c r="AM524" s="19">
        <v>0.64016688029509228</v>
      </c>
      <c r="AN524" s="19">
        <v>0.65148296151178198</v>
      </c>
      <c r="AO524" s="19">
        <v>0.73157599043465826</v>
      </c>
      <c r="AP524" s="19">
        <v>5.3601419219470428</v>
      </c>
      <c r="AQ524" s="19">
        <v>5.3601419219470428</v>
      </c>
    </row>
    <row r="525" spans="3:43" hidden="1" outlineLevel="1" x14ac:dyDescent="0.15">
      <c r="C525" s="15" t="s">
        <v>146</v>
      </c>
      <c r="D525" s="19">
        <v>0</v>
      </c>
      <c r="E525" s="19">
        <v>0</v>
      </c>
      <c r="F525" s="19">
        <v>0</v>
      </c>
      <c r="G525" s="19">
        <v>0</v>
      </c>
      <c r="H525" s="19">
        <v>0</v>
      </c>
      <c r="I525" s="19">
        <v>0</v>
      </c>
      <c r="J525" s="19">
        <v>0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  <c r="P525" s="19">
        <v>0</v>
      </c>
      <c r="Q525" s="19">
        <v>0</v>
      </c>
      <c r="R525" s="19">
        <v>0</v>
      </c>
      <c r="S525" s="19">
        <v>0</v>
      </c>
      <c r="T525" s="19">
        <v>0</v>
      </c>
      <c r="U525" s="19">
        <v>0</v>
      </c>
      <c r="V525" s="19">
        <v>0</v>
      </c>
      <c r="W525" s="19">
        <v>0</v>
      </c>
      <c r="X525" s="19">
        <v>0</v>
      </c>
      <c r="Y525" s="19">
        <v>0</v>
      </c>
      <c r="Z525" s="19">
        <v>0</v>
      </c>
      <c r="AA525" s="19">
        <v>0</v>
      </c>
      <c r="AB525" s="19">
        <v>0</v>
      </c>
      <c r="AC525" s="19">
        <v>0</v>
      </c>
      <c r="AD525" s="19">
        <v>0.21517728201862238</v>
      </c>
      <c r="AE525" s="19">
        <v>0.19386050919092046</v>
      </c>
      <c r="AF525" s="19">
        <v>0.26834979773134848</v>
      </c>
      <c r="AG525" s="19">
        <v>0.28751335174279707</v>
      </c>
      <c r="AH525" s="19">
        <v>0.3364748022723863</v>
      </c>
      <c r="AI525" s="19">
        <v>0.34495119410427</v>
      </c>
      <c r="AJ525" s="19">
        <v>0.3810795910999914</v>
      </c>
      <c r="AK525" s="19">
        <v>0.41361077570655441</v>
      </c>
      <c r="AL525" s="19">
        <v>0.43684733613950688</v>
      </c>
      <c r="AM525" s="19">
        <v>0.55210067588695133</v>
      </c>
      <c r="AN525" s="19">
        <v>0.56186003126836181</v>
      </c>
      <c r="AO525" s="19">
        <v>0.63093485654153425</v>
      </c>
      <c r="AP525" s="19">
        <v>4.622760203703244</v>
      </c>
      <c r="AQ525" s="19">
        <v>4.622760203703244</v>
      </c>
    </row>
    <row r="526" spans="3:43" hidden="1" outlineLevel="1" x14ac:dyDescent="0.15">
      <c r="C526" s="15" t="s">
        <v>148</v>
      </c>
      <c r="D526" s="19">
        <v>0</v>
      </c>
      <c r="E526" s="19">
        <v>0</v>
      </c>
      <c r="F526" s="19">
        <v>0</v>
      </c>
      <c r="G526" s="19">
        <v>0</v>
      </c>
      <c r="H526" s="19">
        <v>0</v>
      </c>
      <c r="I526" s="19">
        <v>0</v>
      </c>
      <c r="J526" s="19">
        <v>0</v>
      </c>
      <c r="K526" s="19">
        <v>0</v>
      </c>
      <c r="L526" s="19">
        <v>0</v>
      </c>
      <c r="M526" s="19">
        <v>0</v>
      </c>
      <c r="N526" s="19">
        <v>0</v>
      </c>
      <c r="O526" s="19">
        <v>0</v>
      </c>
      <c r="P526" s="19">
        <v>0</v>
      </c>
      <c r="Q526" s="19">
        <v>0</v>
      </c>
      <c r="R526" s="19">
        <v>0</v>
      </c>
      <c r="S526" s="19">
        <v>0</v>
      </c>
      <c r="T526" s="19">
        <v>0</v>
      </c>
      <c r="U526" s="19">
        <v>0</v>
      </c>
      <c r="V526" s="19">
        <v>0</v>
      </c>
      <c r="W526" s="19">
        <v>0</v>
      </c>
      <c r="X526" s="19">
        <v>0</v>
      </c>
      <c r="Y526" s="19">
        <v>0</v>
      </c>
      <c r="Z526" s="19">
        <v>0</v>
      </c>
      <c r="AA526" s="19">
        <v>0</v>
      </c>
      <c r="AB526" s="19">
        <v>0</v>
      </c>
      <c r="AC526" s="19">
        <v>0</v>
      </c>
      <c r="AD526" s="19">
        <v>0.1156177327564927</v>
      </c>
      <c r="AE526" s="19">
        <v>0.10416393558553456</v>
      </c>
      <c r="AF526" s="19">
        <v>0.14418806162174699</v>
      </c>
      <c r="AG526" s="19">
        <v>0.15448490451143271</v>
      </c>
      <c r="AH526" s="19">
        <v>0.18079256975188437</v>
      </c>
      <c r="AI526" s="19">
        <v>0.18534705243852811</v>
      </c>
      <c r="AJ526" s="19">
        <v>0.20475934034166823</v>
      </c>
      <c r="AK526" s="19">
        <v>0.22223879622478188</v>
      </c>
      <c r="AL526" s="19">
        <v>0.23472412185554217</v>
      </c>
      <c r="AM526" s="19">
        <v>0.29665133698334262</v>
      </c>
      <c r="AN526" s="19">
        <v>0.30189517374755181</v>
      </c>
      <c r="AO526" s="19">
        <v>0.33901003370765531</v>
      </c>
      <c r="AP526" s="19">
        <v>2.4838730595261618</v>
      </c>
      <c r="AQ526" s="19">
        <v>2.4838730595261618</v>
      </c>
    </row>
    <row r="527" spans="3:43" hidden="1" outlineLevel="1" x14ac:dyDescent="0.15">
      <c r="C527" s="6" t="s">
        <v>191</v>
      </c>
      <c r="D527" s="19">
        <v>3.2910116284792319</v>
      </c>
      <c r="E527" s="19">
        <v>3.342081432604243</v>
      </c>
      <c r="F527" s="19">
        <v>7.2497857706799085</v>
      </c>
      <c r="G527" s="19">
        <v>4.0118476229730611</v>
      </c>
      <c r="H527" s="19">
        <v>5.5793033322721808</v>
      </c>
      <c r="I527" s="19">
        <v>7.4531920653528756</v>
      </c>
      <c r="J527" s="19">
        <v>5.2594299194011018</v>
      </c>
      <c r="K527" s="19">
        <v>6.4814541764208169</v>
      </c>
      <c r="L527" s="19">
        <v>6.228713987901374</v>
      </c>
      <c r="M527" s="19">
        <v>6.0266502634725612</v>
      </c>
      <c r="N527" s="19">
        <v>8.4091940263419396</v>
      </c>
      <c r="O527" s="19">
        <v>11.730059749345116</v>
      </c>
      <c r="P527" s="19">
        <v>75.06272397524441</v>
      </c>
      <c r="Q527" s="19">
        <v>1.9494605861700918</v>
      </c>
      <c r="R527" s="19">
        <v>1.5777703992260246</v>
      </c>
      <c r="S527" s="19">
        <v>3.8058562486893046</v>
      </c>
      <c r="T527" s="19">
        <v>2.894098375093431</v>
      </c>
      <c r="U527" s="19">
        <v>3.0871022857572878</v>
      </c>
      <c r="V527" s="19">
        <v>4.8416779036278808</v>
      </c>
      <c r="W527" s="19">
        <v>3.3532003254042202</v>
      </c>
      <c r="X527" s="19">
        <v>4.824798394689445</v>
      </c>
      <c r="Y527" s="19">
        <v>4.9616993693339859</v>
      </c>
      <c r="Z527" s="19">
        <v>4.2216700478669269</v>
      </c>
      <c r="AA527" s="19">
        <v>4.4041254883313101</v>
      </c>
      <c r="AB527" s="19">
        <v>8.4531388465901856</v>
      </c>
      <c r="AC527" s="19">
        <v>48.374598270780091</v>
      </c>
      <c r="AD527" s="19">
        <v>2.4694071389953973</v>
      </c>
      <c r="AE527" s="19">
        <v>5.4739529916049374</v>
      </c>
      <c r="AF527" s="19">
        <v>9.3227555621937697</v>
      </c>
      <c r="AG527" s="19">
        <v>5.4587298787451584</v>
      </c>
      <c r="AH527" s="19">
        <v>9.8830349132008148</v>
      </c>
      <c r="AI527" s="19">
        <v>15.105404941906768</v>
      </c>
      <c r="AJ527" s="19">
        <v>11.411306608307651</v>
      </c>
      <c r="AK527" s="19">
        <v>13.950577970841001</v>
      </c>
      <c r="AL527" s="19">
        <v>0</v>
      </c>
      <c r="AM527" s="19">
        <v>0</v>
      </c>
      <c r="AN527" s="19">
        <v>0</v>
      </c>
      <c r="AO527" s="19">
        <v>0</v>
      </c>
      <c r="AP527" s="19">
        <v>73.075170005795513</v>
      </c>
      <c r="AQ527" s="19">
        <v>196.51249225182002</v>
      </c>
    </row>
    <row r="528" spans="3:43" hidden="1" outlineLevel="1" x14ac:dyDescent="0.15">
      <c r="C528" s="6" t="s">
        <v>198</v>
      </c>
      <c r="D528" s="19">
        <v>1.2257975545584991</v>
      </c>
      <c r="E528" s="19">
        <v>1.1293806343053299</v>
      </c>
      <c r="F528" s="19">
        <v>2.7373189015646955</v>
      </c>
      <c r="G528" s="19">
        <v>1.5465538470406579</v>
      </c>
      <c r="H528" s="19">
        <v>1.6063743368448029</v>
      </c>
      <c r="I528" s="19">
        <v>2.6078188632057837</v>
      </c>
      <c r="J528" s="19">
        <v>2.1042472435841462</v>
      </c>
      <c r="K528" s="19">
        <v>2.6960252669688969</v>
      </c>
      <c r="L528" s="19">
        <v>2.6449668158721789</v>
      </c>
      <c r="M528" s="19">
        <v>2.3611815353146124</v>
      </c>
      <c r="N528" s="19">
        <v>3.0944653740912096</v>
      </c>
      <c r="O528" s="19">
        <v>4.2084956110079847</v>
      </c>
      <c r="P528" s="19">
        <v>27.962625984358802</v>
      </c>
      <c r="Q528" s="19">
        <v>0.61639905209316925</v>
      </c>
      <c r="R528" s="19">
        <v>0.46745013062556773</v>
      </c>
      <c r="S528" s="19">
        <v>1.1863157502675266</v>
      </c>
      <c r="T528" s="19">
        <v>0.83602882654817079</v>
      </c>
      <c r="U528" s="19">
        <v>0.92361717462915771</v>
      </c>
      <c r="V528" s="19">
        <v>1.3956039337714321</v>
      </c>
      <c r="W528" s="19">
        <v>1.1142756254747603</v>
      </c>
      <c r="X528" s="19">
        <v>1.5609212406380377</v>
      </c>
      <c r="Y528" s="19">
        <v>1.5694679612237274</v>
      </c>
      <c r="Z528" s="19">
        <v>1.3584648441114258</v>
      </c>
      <c r="AA528" s="19">
        <v>1.3981006235380575</v>
      </c>
      <c r="AB528" s="19">
        <v>2.9249214111791142</v>
      </c>
      <c r="AC528" s="19">
        <v>15.351566574100145</v>
      </c>
      <c r="AD528" s="19">
        <v>1.0022710539563864</v>
      </c>
      <c r="AE528" s="19">
        <v>2.0311369933436048</v>
      </c>
      <c r="AF528" s="19">
        <v>3.2290482799975524</v>
      </c>
      <c r="AG528" s="19">
        <v>1.8961197628236743</v>
      </c>
      <c r="AH528" s="19">
        <v>3.4030658154967659</v>
      </c>
      <c r="AI528" s="19">
        <v>5.1145726011956851</v>
      </c>
      <c r="AJ528" s="19">
        <v>4.5344392636499391</v>
      </c>
      <c r="AK528" s="19">
        <v>5.2941525310957633</v>
      </c>
      <c r="AL528" s="19">
        <v>0</v>
      </c>
      <c r="AM528" s="19">
        <v>0</v>
      </c>
      <c r="AN528" s="19">
        <v>0</v>
      </c>
      <c r="AO528" s="19">
        <v>0</v>
      </c>
      <c r="AP528" s="19">
        <v>26.504806301559377</v>
      </c>
      <c r="AQ528" s="19">
        <v>69.818998860018311</v>
      </c>
    </row>
    <row r="529" spans="3:43" hidden="1" outlineLevel="1" x14ac:dyDescent="0.15">
      <c r="C529" s="6" t="s">
        <v>205</v>
      </c>
      <c r="D529" s="19">
        <v>1.2066937634303401</v>
      </c>
      <c r="E529" s="19">
        <v>1.0550077493968253</v>
      </c>
      <c r="F529" s="19">
        <v>2.490392182400611</v>
      </c>
      <c r="G529" s="19">
        <v>1.5189145166263294</v>
      </c>
      <c r="H529" s="19">
        <v>2.0123821393062227</v>
      </c>
      <c r="I529" s="19">
        <v>2.5254202253732716</v>
      </c>
      <c r="J529" s="19">
        <v>2.012490245595941</v>
      </c>
      <c r="K529" s="19">
        <v>2.4161212312602052</v>
      </c>
      <c r="L529" s="19">
        <v>2.3479890161664345</v>
      </c>
      <c r="M529" s="19">
        <v>2.3557897723467511</v>
      </c>
      <c r="N529" s="19">
        <v>3.0726169717041749</v>
      </c>
      <c r="O529" s="19">
        <v>4.335875564780137</v>
      </c>
      <c r="P529" s="19">
        <v>27.349693378387244</v>
      </c>
      <c r="Q529" s="19">
        <v>0.56678981189593636</v>
      </c>
      <c r="R529" s="19">
        <v>0.4041430740301295</v>
      </c>
      <c r="S529" s="19">
        <v>1.0409542543996899</v>
      </c>
      <c r="T529" s="19">
        <v>0.82125859700241766</v>
      </c>
      <c r="U529" s="19">
        <v>0.90725970541791257</v>
      </c>
      <c r="V529" s="19">
        <v>1.4806244354154197</v>
      </c>
      <c r="W529" s="19">
        <v>1.0989361851600972</v>
      </c>
      <c r="X529" s="19">
        <v>1.6168539718635806</v>
      </c>
      <c r="Y529" s="19">
        <v>1.570930619479622</v>
      </c>
      <c r="Z529" s="19">
        <v>1.3921620651327149</v>
      </c>
      <c r="AA529" s="19">
        <v>1.4741019359840886</v>
      </c>
      <c r="AB529" s="19">
        <v>2.8721148986798255</v>
      </c>
      <c r="AC529" s="19">
        <v>15.246129554461435</v>
      </c>
      <c r="AD529" s="19">
        <v>0.98824169976537135</v>
      </c>
      <c r="AE529" s="19">
        <v>2.0259725683250212</v>
      </c>
      <c r="AF529" s="19">
        <v>3.1625764249325483</v>
      </c>
      <c r="AG529" s="19">
        <v>1.9786354472273555</v>
      </c>
      <c r="AH529" s="19">
        <v>3.6393423796083066</v>
      </c>
      <c r="AI529" s="19">
        <v>5.4772209282178093</v>
      </c>
      <c r="AJ529" s="19">
        <v>4.5228774942067611</v>
      </c>
      <c r="AK529" s="19">
        <v>5.1877496720574658</v>
      </c>
      <c r="AL529" s="19">
        <v>0</v>
      </c>
      <c r="AM529" s="19">
        <v>0</v>
      </c>
      <c r="AN529" s="19">
        <v>0</v>
      </c>
      <c r="AO529" s="19">
        <v>0</v>
      </c>
      <c r="AP529" s="19">
        <v>26.982616614340635</v>
      </c>
      <c r="AQ529" s="19">
        <v>69.578439547189333</v>
      </c>
    </row>
    <row r="530" spans="3:43" hidden="1" outlineLevel="1" x14ac:dyDescent="0.15">
      <c r="C530" s="6" t="s">
        <v>212</v>
      </c>
      <c r="D530" s="19">
        <v>0.63848512579928074</v>
      </c>
      <c r="E530" s="19">
        <v>0.52603683619108432</v>
      </c>
      <c r="F530" s="19">
        <v>1.3060600297516249</v>
      </c>
      <c r="G530" s="19">
        <v>0.81579007756349997</v>
      </c>
      <c r="H530" s="19">
        <v>0.92073663178866605</v>
      </c>
      <c r="I530" s="19">
        <v>1.3019883543569646</v>
      </c>
      <c r="J530" s="19">
        <v>1.248934328635054</v>
      </c>
      <c r="K530" s="19">
        <v>1.6021115363816036</v>
      </c>
      <c r="L530" s="19">
        <v>1.576306313557867</v>
      </c>
      <c r="M530" s="19">
        <v>1.4508209237276899</v>
      </c>
      <c r="N530" s="19">
        <v>1.7662596186801052</v>
      </c>
      <c r="O530" s="19">
        <v>2.4119163014888798</v>
      </c>
      <c r="P530" s="19">
        <v>15.565446077922321</v>
      </c>
      <c r="Q530" s="19">
        <v>0.24814693834351406</v>
      </c>
      <c r="R530" s="19">
        <v>0.18609076433579469</v>
      </c>
      <c r="S530" s="19">
        <v>0.51627592992212157</v>
      </c>
      <c r="T530" s="19">
        <v>0.39681950301913993</v>
      </c>
      <c r="U530" s="19">
        <v>0.42994478058145236</v>
      </c>
      <c r="V530" s="19">
        <v>0.66190113179564947</v>
      </c>
      <c r="W530" s="19">
        <v>0.58292891143927572</v>
      </c>
      <c r="X530" s="19">
        <v>0.71988270436387936</v>
      </c>
      <c r="Y530" s="19">
        <v>0.7263548142629167</v>
      </c>
      <c r="Z530" s="19">
        <v>0.64471463566696796</v>
      </c>
      <c r="AA530" s="19">
        <v>0.67911936308609477</v>
      </c>
      <c r="AB530" s="19">
        <v>1.4615049833976457</v>
      </c>
      <c r="AC530" s="19">
        <v>7.2536844602144521</v>
      </c>
      <c r="AD530" s="19">
        <v>0.61492704490955286</v>
      </c>
      <c r="AE530" s="19">
        <v>1.2005440567300003</v>
      </c>
      <c r="AF530" s="19">
        <v>1.8287957757891158</v>
      </c>
      <c r="AG530" s="19">
        <v>1.1092134881520899</v>
      </c>
      <c r="AH530" s="19">
        <v>1.9709817947335679</v>
      </c>
      <c r="AI530" s="19">
        <v>2.8488703102165558</v>
      </c>
      <c r="AJ530" s="19">
        <v>2.5427417204008922</v>
      </c>
      <c r="AK530" s="19">
        <v>2.8510406818045011</v>
      </c>
      <c r="AL530" s="19">
        <v>0</v>
      </c>
      <c r="AM530" s="19">
        <v>0</v>
      </c>
      <c r="AN530" s="19">
        <v>0</v>
      </c>
      <c r="AO530" s="19">
        <v>0</v>
      </c>
      <c r="AP530" s="19">
        <v>14.967114872736277</v>
      </c>
      <c r="AQ530" s="19">
        <v>37.786245410873043</v>
      </c>
    </row>
    <row r="531" spans="3:43" hidden="1" outlineLevel="1" x14ac:dyDescent="0.15">
      <c r="C531" s="6" t="s">
        <v>227</v>
      </c>
      <c r="D531" s="19">
        <v>0</v>
      </c>
      <c r="E531" s="19">
        <v>0</v>
      </c>
      <c r="F531" s="19">
        <v>0</v>
      </c>
      <c r="G531" s="19">
        <v>0</v>
      </c>
      <c r="H531" s="19">
        <v>0</v>
      </c>
      <c r="I531" s="19">
        <v>0</v>
      </c>
      <c r="J531" s="19">
        <v>0</v>
      </c>
      <c r="K531" s="19">
        <v>0</v>
      </c>
      <c r="L531" s="19">
        <v>0</v>
      </c>
      <c r="M531" s="19">
        <v>0</v>
      </c>
      <c r="N531" s="19">
        <v>0</v>
      </c>
      <c r="O531" s="19">
        <v>0</v>
      </c>
      <c r="P531" s="19">
        <v>0</v>
      </c>
      <c r="Q531" s="19">
        <v>0</v>
      </c>
      <c r="R531" s="19">
        <v>0</v>
      </c>
      <c r="S531" s="19">
        <v>0</v>
      </c>
      <c r="T531" s="19">
        <v>0</v>
      </c>
      <c r="U531" s="19">
        <v>0</v>
      </c>
      <c r="V531" s="19">
        <v>0</v>
      </c>
      <c r="W531" s="19">
        <v>0</v>
      </c>
      <c r="X531" s="19">
        <v>0</v>
      </c>
      <c r="Y531" s="19">
        <v>0</v>
      </c>
      <c r="Z531" s="19">
        <v>0</v>
      </c>
      <c r="AA531" s="19">
        <v>0</v>
      </c>
      <c r="AB531" s="19">
        <v>0</v>
      </c>
      <c r="AC531" s="19">
        <v>0</v>
      </c>
      <c r="AD531" s="19">
        <v>0</v>
      </c>
      <c r="AE531" s="19">
        <v>0</v>
      </c>
      <c r="AF531" s="19">
        <v>0</v>
      </c>
      <c r="AG531" s="19">
        <v>0</v>
      </c>
      <c r="AH531" s="19">
        <v>0</v>
      </c>
      <c r="AI531" s="19">
        <v>0</v>
      </c>
      <c r="AJ531" s="19">
        <v>0</v>
      </c>
      <c r="AK531" s="19">
        <v>0</v>
      </c>
      <c r="AL531" s="19">
        <v>4.1152433335293281</v>
      </c>
      <c r="AM531" s="19">
        <v>4.289579851608309</v>
      </c>
      <c r="AN531" s="19">
        <v>5.6825516045096771</v>
      </c>
      <c r="AO531" s="19">
        <v>6.7862087213340363</v>
      </c>
      <c r="AP531" s="19">
        <v>20.873583510981348</v>
      </c>
      <c r="AQ531" s="19">
        <v>20.873583510981348</v>
      </c>
    </row>
    <row r="532" spans="3:43" hidden="1" outlineLevel="1" x14ac:dyDescent="0.15">
      <c r="C532" s="6" t="s">
        <v>234</v>
      </c>
      <c r="D532" s="19">
        <v>0</v>
      </c>
      <c r="E532" s="19"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0</v>
      </c>
      <c r="K532" s="19">
        <v>0</v>
      </c>
      <c r="L532" s="19">
        <v>0</v>
      </c>
      <c r="M532" s="19">
        <v>0</v>
      </c>
      <c r="N532" s="19">
        <v>0</v>
      </c>
      <c r="O532" s="19">
        <v>0</v>
      </c>
      <c r="P532" s="19">
        <v>0</v>
      </c>
      <c r="Q532" s="19">
        <v>0</v>
      </c>
      <c r="R532" s="19">
        <v>0</v>
      </c>
      <c r="S532" s="19">
        <v>0</v>
      </c>
      <c r="T532" s="19">
        <v>0</v>
      </c>
      <c r="U532" s="19">
        <v>0</v>
      </c>
      <c r="V532" s="19">
        <v>0</v>
      </c>
      <c r="W532" s="19">
        <v>0</v>
      </c>
      <c r="X532" s="19">
        <v>0</v>
      </c>
      <c r="Y532" s="19">
        <v>0</v>
      </c>
      <c r="Z532" s="19">
        <v>0</v>
      </c>
      <c r="AA532" s="19">
        <v>0</v>
      </c>
      <c r="AB532" s="19">
        <v>0</v>
      </c>
      <c r="AC532" s="19">
        <v>0</v>
      </c>
      <c r="AD532" s="19">
        <v>0</v>
      </c>
      <c r="AE532" s="19">
        <v>0</v>
      </c>
      <c r="AF532" s="19">
        <v>0</v>
      </c>
      <c r="AG532" s="19">
        <v>0</v>
      </c>
      <c r="AH532" s="19">
        <v>0</v>
      </c>
      <c r="AI532" s="19">
        <v>0</v>
      </c>
      <c r="AJ532" s="19">
        <v>0</v>
      </c>
      <c r="AK532" s="19">
        <v>0</v>
      </c>
      <c r="AL532" s="19">
        <v>7.4986433997627477</v>
      </c>
      <c r="AM532" s="19">
        <v>7.4306348832421936</v>
      </c>
      <c r="AN532" s="19">
        <v>8.142590988696135</v>
      </c>
      <c r="AO532" s="19">
        <v>9.8308722718825656</v>
      </c>
      <c r="AP532" s="19">
        <v>32.902741543583645</v>
      </c>
      <c r="AQ532" s="19">
        <v>32.902741543583645</v>
      </c>
    </row>
    <row r="533" spans="3:43" hidden="1" outlineLevel="1" x14ac:dyDescent="0.15">
      <c r="C533" s="6" t="s">
        <v>241</v>
      </c>
      <c r="D533" s="19">
        <v>0</v>
      </c>
      <c r="E533" s="19">
        <v>0</v>
      </c>
      <c r="F533" s="19">
        <v>0</v>
      </c>
      <c r="G533" s="19">
        <v>0</v>
      </c>
      <c r="H533" s="19">
        <v>0</v>
      </c>
      <c r="I533" s="19">
        <v>0</v>
      </c>
      <c r="J533" s="19">
        <v>0</v>
      </c>
      <c r="K533" s="19">
        <v>0</v>
      </c>
      <c r="L533" s="19">
        <v>0</v>
      </c>
      <c r="M533" s="19">
        <v>0</v>
      </c>
      <c r="N533" s="19">
        <v>0</v>
      </c>
      <c r="O533" s="19">
        <v>0</v>
      </c>
      <c r="P533" s="19">
        <v>0</v>
      </c>
      <c r="Q533" s="19">
        <v>0</v>
      </c>
      <c r="R533" s="19">
        <v>0</v>
      </c>
      <c r="S533" s="19">
        <v>0</v>
      </c>
      <c r="T533" s="19">
        <v>0</v>
      </c>
      <c r="U533" s="19">
        <v>0</v>
      </c>
      <c r="V533" s="19">
        <v>0</v>
      </c>
      <c r="W533" s="19">
        <v>0</v>
      </c>
      <c r="X533" s="19">
        <v>0</v>
      </c>
      <c r="Y533" s="19">
        <v>0</v>
      </c>
      <c r="Z533" s="19">
        <v>0</v>
      </c>
      <c r="AA533" s="19">
        <v>0</v>
      </c>
      <c r="AB533" s="19">
        <v>0</v>
      </c>
      <c r="AC533" s="19">
        <v>0</v>
      </c>
      <c r="AD533" s="19">
        <v>0</v>
      </c>
      <c r="AE533" s="19">
        <v>0</v>
      </c>
      <c r="AF533" s="19">
        <v>0</v>
      </c>
      <c r="AG533" s="19">
        <v>0</v>
      </c>
      <c r="AH533" s="19">
        <v>0</v>
      </c>
      <c r="AI533" s="19">
        <v>0</v>
      </c>
      <c r="AJ533" s="19">
        <v>0</v>
      </c>
      <c r="AK533" s="19">
        <v>0</v>
      </c>
      <c r="AL533" s="19">
        <v>7.4500014174501583</v>
      </c>
      <c r="AM533" s="19">
        <v>7.2626084639261039</v>
      </c>
      <c r="AN533" s="19">
        <v>9.3079243423739939</v>
      </c>
      <c r="AO533" s="19">
        <v>11.198324045350809</v>
      </c>
      <c r="AP533" s="19">
        <v>35.218858269101062</v>
      </c>
      <c r="AQ533" s="19">
        <v>35.218858269101062</v>
      </c>
    </row>
    <row r="534" spans="3:43" hidden="1" outlineLevel="1" x14ac:dyDescent="0.15">
      <c r="C534" s="6" t="s">
        <v>248</v>
      </c>
      <c r="D534" s="19">
        <v>0</v>
      </c>
      <c r="E534" s="19"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0</v>
      </c>
      <c r="L534" s="19">
        <v>0</v>
      </c>
      <c r="M534" s="19">
        <v>0</v>
      </c>
      <c r="N534" s="19">
        <v>0</v>
      </c>
      <c r="O534" s="19">
        <v>0</v>
      </c>
      <c r="P534" s="19">
        <v>0</v>
      </c>
      <c r="Q534" s="19">
        <v>0</v>
      </c>
      <c r="R534" s="19">
        <v>0</v>
      </c>
      <c r="S534" s="19">
        <v>0</v>
      </c>
      <c r="T534" s="19">
        <v>0</v>
      </c>
      <c r="U534" s="19">
        <v>0</v>
      </c>
      <c r="V534" s="19">
        <v>0</v>
      </c>
      <c r="W534" s="19">
        <v>0</v>
      </c>
      <c r="X534" s="19">
        <v>0</v>
      </c>
      <c r="Y534" s="19">
        <v>0</v>
      </c>
      <c r="Z534" s="19">
        <v>0</v>
      </c>
      <c r="AA534" s="19">
        <v>0</v>
      </c>
      <c r="AB534" s="19">
        <v>0</v>
      </c>
      <c r="AC534" s="19">
        <v>0</v>
      </c>
      <c r="AD534" s="19">
        <v>0</v>
      </c>
      <c r="AE534" s="19">
        <v>0</v>
      </c>
      <c r="AF534" s="19">
        <v>0</v>
      </c>
      <c r="AG534" s="19">
        <v>0</v>
      </c>
      <c r="AH534" s="19">
        <v>0</v>
      </c>
      <c r="AI534" s="19">
        <v>0</v>
      </c>
      <c r="AJ534" s="19">
        <v>0</v>
      </c>
      <c r="AK534" s="19">
        <v>0</v>
      </c>
      <c r="AL534" s="19">
        <v>19.652228428833265</v>
      </c>
      <c r="AM534" s="19">
        <v>19.23115778394234</v>
      </c>
      <c r="AN534" s="19">
        <v>21.264345804225627</v>
      </c>
      <c r="AO534" s="19">
        <v>26.011626840120158</v>
      </c>
      <c r="AP534" s="19">
        <v>86.15935885712139</v>
      </c>
      <c r="AQ534" s="19">
        <v>86.15935885712139</v>
      </c>
    </row>
    <row r="535" spans="3:43" hidden="1" outlineLevel="1" x14ac:dyDescent="0.15">
      <c r="C535" s="6" t="s">
        <v>255</v>
      </c>
      <c r="D535" s="19">
        <v>3.4281370004726774</v>
      </c>
      <c r="E535" s="19">
        <v>1.8542780315907237</v>
      </c>
      <c r="F535" s="19">
        <v>4.2973025564944285</v>
      </c>
      <c r="G535" s="19">
        <v>4.249179676875718</v>
      </c>
      <c r="H535" s="19">
        <v>4.5319788390497848</v>
      </c>
      <c r="I535" s="19">
        <v>5.9549368214756839</v>
      </c>
      <c r="J535" s="19">
        <v>5.4245817323558718</v>
      </c>
      <c r="K535" s="19">
        <v>6.1487540799182243</v>
      </c>
      <c r="L535" s="19">
        <v>7.1772237606924927</v>
      </c>
      <c r="M535" s="19">
        <v>6.5609305544353855</v>
      </c>
      <c r="N535" s="19">
        <v>7.488987597791092</v>
      </c>
      <c r="O535" s="19">
        <v>8.6271615264928734</v>
      </c>
      <c r="P535" s="19">
        <v>65.743452177644969</v>
      </c>
      <c r="Q535" s="19">
        <v>0</v>
      </c>
      <c r="R535" s="19">
        <v>0</v>
      </c>
      <c r="S535" s="19">
        <v>0</v>
      </c>
      <c r="T535" s="19">
        <v>0</v>
      </c>
      <c r="U535" s="19">
        <v>0</v>
      </c>
      <c r="V535" s="19">
        <v>0</v>
      </c>
      <c r="W535" s="19">
        <v>0</v>
      </c>
      <c r="X535" s="19">
        <v>0</v>
      </c>
      <c r="Y535" s="19">
        <v>0</v>
      </c>
      <c r="Z535" s="19">
        <v>0</v>
      </c>
      <c r="AA535" s="19">
        <v>0</v>
      </c>
      <c r="AB535" s="19">
        <v>0</v>
      </c>
      <c r="AC535" s="19">
        <v>0</v>
      </c>
      <c r="AD535" s="19">
        <v>5.2438628697344773</v>
      </c>
      <c r="AE535" s="19">
        <v>5.5142697310492972</v>
      </c>
      <c r="AF535" s="19">
        <v>10.3255226624239</v>
      </c>
      <c r="AG535" s="19">
        <v>7.9807317670331432</v>
      </c>
      <c r="AH535" s="19">
        <v>10.338181753687458</v>
      </c>
      <c r="AI535" s="19">
        <v>14.635127834021672</v>
      </c>
      <c r="AJ535" s="19">
        <v>11.153530424856775</v>
      </c>
      <c r="AK535" s="19">
        <v>13.213033790882561</v>
      </c>
      <c r="AL535" s="19">
        <v>17.973529676979165</v>
      </c>
      <c r="AM535" s="19">
        <v>18.636761086190326</v>
      </c>
      <c r="AN535" s="19">
        <v>19.971136032451589</v>
      </c>
      <c r="AO535" s="19">
        <v>25.603407759194088</v>
      </c>
      <c r="AP535" s="19">
        <v>160.58909538850446</v>
      </c>
      <c r="AQ535" s="19">
        <v>226.3325475661494</v>
      </c>
    </row>
    <row r="536" spans="3:43" hidden="1" outlineLevel="1" x14ac:dyDescent="0.15">
      <c r="C536" s="6" t="s">
        <v>262</v>
      </c>
      <c r="D536" s="19">
        <v>1.1080257321742464</v>
      </c>
      <c r="E536" s="19">
        <v>0.59946852407733953</v>
      </c>
      <c r="F536" s="19">
        <v>1.3902476389523906</v>
      </c>
      <c r="G536" s="19">
        <v>1.378220509010494</v>
      </c>
      <c r="H536" s="19">
        <v>1.4739688254214043</v>
      </c>
      <c r="I536" s="19">
        <v>1.9346195836393871</v>
      </c>
      <c r="J536" s="19">
        <v>1.7683068997127691</v>
      </c>
      <c r="K536" s="19">
        <v>2.0045124952247897</v>
      </c>
      <c r="L536" s="19">
        <v>2.3365372146314103</v>
      </c>
      <c r="M536" s="19">
        <v>2.1394891684722546</v>
      </c>
      <c r="N536" s="19">
        <v>2.4383232062729983</v>
      </c>
      <c r="O536" s="19">
        <v>2.8058520958484205</v>
      </c>
      <c r="P536" s="19">
        <v>21.377571893437903</v>
      </c>
      <c r="Q536" s="19">
        <v>0</v>
      </c>
      <c r="R536" s="19">
        <v>0</v>
      </c>
      <c r="S536" s="19">
        <v>0</v>
      </c>
      <c r="T536" s="19">
        <v>0</v>
      </c>
      <c r="U536" s="19">
        <v>0</v>
      </c>
      <c r="V536" s="19">
        <v>0</v>
      </c>
      <c r="W536" s="19">
        <v>0</v>
      </c>
      <c r="X536" s="19">
        <v>0</v>
      </c>
      <c r="Y536" s="19">
        <v>0</v>
      </c>
      <c r="Z536" s="19">
        <v>0</v>
      </c>
      <c r="AA536" s="19">
        <v>0</v>
      </c>
      <c r="AB536" s="19">
        <v>0</v>
      </c>
      <c r="AC536" s="19">
        <v>0</v>
      </c>
      <c r="AD536" s="19">
        <v>1.9741240591668365</v>
      </c>
      <c r="AE536" s="19">
        <v>2.0417226443396395</v>
      </c>
      <c r="AF536" s="19">
        <v>3.8392085981829434</v>
      </c>
      <c r="AG536" s="19">
        <v>2.990749943513312</v>
      </c>
      <c r="AH536" s="19">
        <v>3.8750985777158786</v>
      </c>
      <c r="AI536" s="19">
        <v>5.3609713761120501</v>
      </c>
      <c r="AJ536" s="19">
        <v>4.1452446136020722</v>
      </c>
      <c r="AK536" s="19">
        <v>4.9003599595696237</v>
      </c>
      <c r="AL536" s="19">
        <v>6.5639268689308983</v>
      </c>
      <c r="AM536" s="19">
        <v>6.747634453964384</v>
      </c>
      <c r="AN536" s="19">
        <v>7.2190576799598016</v>
      </c>
      <c r="AO536" s="19">
        <v>9.1883767379819687</v>
      </c>
      <c r="AP536" s="19">
        <v>58.846475513039408</v>
      </c>
      <c r="AQ536" s="19">
        <v>80.224047406477325</v>
      </c>
    </row>
    <row r="537" spans="3:43" hidden="1" outlineLevel="1" x14ac:dyDescent="0.15">
      <c r="C537" s="6" t="s">
        <v>269</v>
      </c>
      <c r="D537" s="19">
        <v>1.0970352443214453</v>
      </c>
      <c r="E537" s="19">
        <v>0.59351630202149086</v>
      </c>
      <c r="F537" s="19">
        <v>1.3763799479343395</v>
      </c>
      <c r="G537" s="19">
        <v>1.3645636929343063</v>
      </c>
      <c r="H537" s="19">
        <v>1.4592692869151631</v>
      </c>
      <c r="I537" s="19">
        <v>1.915384111728049</v>
      </c>
      <c r="J537" s="19">
        <v>1.7505001989041933</v>
      </c>
      <c r="K537" s="19">
        <v>1.9843160014155621</v>
      </c>
      <c r="L537" s="19">
        <v>2.3132380088598956</v>
      </c>
      <c r="M537" s="19">
        <v>2.1181609055646775</v>
      </c>
      <c r="N537" s="19">
        <v>2.414123444414459</v>
      </c>
      <c r="O537" s="19">
        <v>2.7779166171952672</v>
      </c>
      <c r="P537" s="19">
        <v>21.164403762208849</v>
      </c>
      <c r="Q537" s="19">
        <v>0</v>
      </c>
      <c r="R537" s="19">
        <v>0</v>
      </c>
      <c r="S537" s="19">
        <v>0</v>
      </c>
      <c r="T537" s="19">
        <v>0</v>
      </c>
      <c r="U537" s="19">
        <v>0</v>
      </c>
      <c r="V537" s="19">
        <v>0</v>
      </c>
      <c r="W537" s="19">
        <v>0</v>
      </c>
      <c r="X537" s="19">
        <v>0</v>
      </c>
      <c r="Y537" s="19">
        <v>0</v>
      </c>
      <c r="Z537" s="19">
        <v>0</v>
      </c>
      <c r="AA537" s="19">
        <v>0</v>
      </c>
      <c r="AB537" s="19">
        <v>0</v>
      </c>
      <c r="AC537" s="19">
        <v>0</v>
      </c>
      <c r="AD537" s="19">
        <v>1.9181097897801949</v>
      </c>
      <c r="AE537" s="19">
        <v>2.0212952509436404</v>
      </c>
      <c r="AF537" s="19">
        <v>3.7889447062011588</v>
      </c>
      <c r="AG537" s="19">
        <v>2.3443016373241492</v>
      </c>
      <c r="AH537" s="19">
        <v>3.2896691334377097</v>
      </c>
      <c r="AI537" s="19">
        <v>4.8685768639826961</v>
      </c>
      <c r="AJ537" s="19">
        <v>4.6316474967276688</v>
      </c>
      <c r="AK537" s="19">
        <v>5.1526789761793426</v>
      </c>
      <c r="AL537" s="19">
        <v>6.8063286480174385</v>
      </c>
      <c r="AM537" s="19">
        <v>7.2070585286302347</v>
      </c>
      <c r="AN537" s="19">
        <v>7.7631891089171106</v>
      </c>
      <c r="AO537" s="19">
        <v>9.3752293086997032</v>
      </c>
      <c r="AP537" s="19">
        <v>59.167029448841049</v>
      </c>
      <c r="AQ537" s="19">
        <v>80.331433211049898</v>
      </c>
    </row>
    <row r="538" spans="3:43" hidden="1" outlineLevel="1" x14ac:dyDescent="0.15">
      <c r="C538" s="6" t="s">
        <v>276</v>
      </c>
      <c r="D538" s="19">
        <v>0.54390869763029048</v>
      </c>
      <c r="E538" s="19">
        <v>0.29433148235086359</v>
      </c>
      <c r="F538" s="19">
        <v>0.68305391378578795</v>
      </c>
      <c r="G538" s="19">
        <v>0.67868114672314739</v>
      </c>
      <c r="H538" s="19">
        <v>0.72765248550819139</v>
      </c>
      <c r="I538" s="19">
        <v>0.95408782880626286</v>
      </c>
      <c r="J538" s="19">
        <v>0.87481038568936809</v>
      </c>
      <c r="K538" s="19">
        <v>0.99173138202841948</v>
      </c>
      <c r="L538" s="19">
        <v>1.1544629848162895</v>
      </c>
      <c r="M538" s="19">
        <v>1.0586842275530652</v>
      </c>
      <c r="N538" s="19">
        <v>1.204836228201783</v>
      </c>
      <c r="O538" s="19">
        <v>1.385132335184021</v>
      </c>
      <c r="P538" s="19">
        <v>10.551373098277491</v>
      </c>
      <c r="Q538" s="19">
        <v>0</v>
      </c>
      <c r="R538" s="19">
        <v>0</v>
      </c>
      <c r="S538" s="19">
        <v>0</v>
      </c>
      <c r="T538" s="19">
        <v>0</v>
      </c>
      <c r="U538" s="19">
        <v>0</v>
      </c>
      <c r="V538" s="19">
        <v>0</v>
      </c>
      <c r="W538" s="19">
        <v>0</v>
      </c>
      <c r="X538" s="19">
        <v>0</v>
      </c>
      <c r="Y538" s="19">
        <v>0</v>
      </c>
      <c r="Z538" s="19">
        <v>0</v>
      </c>
      <c r="AA538" s="19">
        <v>0</v>
      </c>
      <c r="AB538" s="19">
        <v>0</v>
      </c>
      <c r="AC538" s="19">
        <v>0</v>
      </c>
      <c r="AD538" s="19">
        <v>1.0666128997391462</v>
      </c>
      <c r="AE538" s="19">
        <v>1.1220756429593184</v>
      </c>
      <c r="AF538" s="19">
        <v>2.1149843136043245</v>
      </c>
      <c r="AG538" s="19">
        <v>1.3147853426940339</v>
      </c>
      <c r="AH538" s="19">
        <v>1.8309307125647352</v>
      </c>
      <c r="AI538" s="19">
        <v>2.6342735906093413</v>
      </c>
      <c r="AJ538" s="19">
        <v>2.3305939009824015</v>
      </c>
      <c r="AK538" s="19">
        <v>2.6648941609298946</v>
      </c>
      <c r="AL538" s="19">
        <v>3.5529311915864983</v>
      </c>
      <c r="AM538" s="19">
        <v>3.6450370492510271</v>
      </c>
      <c r="AN538" s="19">
        <v>3.9472629242017594</v>
      </c>
      <c r="AO538" s="19">
        <v>4.7671947113973658</v>
      </c>
      <c r="AP538" s="19">
        <v>30.991576440519843</v>
      </c>
      <c r="AQ538" s="19">
        <v>41.542949538797338</v>
      </c>
    </row>
    <row r="539" spans="3:43" hidden="1" outlineLevel="1" x14ac:dyDescent="0.15">
      <c r="C539" s="6" t="s">
        <v>302</v>
      </c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</row>
    <row r="540" spans="3:43" hidden="1" outlineLevel="1" x14ac:dyDescent="0.15">
      <c r="C540" s="7" t="s">
        <v>64</v>
      </c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</row>
    <row r="541" spans="3:43" hidden="1" outlineLevel="1" x14ac:dyDescent="0.15">
      <c r="C541" s="15" t="s">
        <v>131</v>
      </c>
      <c r="D541" s="19">
        <v>0.14365124946922889</v>
      </c>
      <c r="E541" s="19">
        <v>0.15527698182574112</v>
      </c>
      <c r="F541" s="19">
        <v>0.16962515649735632</v>
      </c>
      <c r="G541" s="19">
        <v>0.18235099969322041</v>
      </c>
      <c r="H541" s="19">
        <v>0.19155243334953095</v>
      </c>
      <c r="I541" s="19">
        <v>0.18442411790511176</v>
      </c>
      <c r="J541" s="19">
        <v>0.19680541691819428</v>
      </c>
      <c r="K541" s="19">
        <v>0.22225108361290852</v>
      </c>
      <c r="L541" s="19">
        <v>0.20854926398359783</v>
      </c>
      <c r="M541" s="19">
        <v>0.21127741552561466</v>
      </c>
      <c r="N541" s="19">
        <v>0.2247963994974119</v>
      </c>
      <c r="O541" s="19">
        <v>0.22987776204799149</v>
      </c>
      <c r="P541" s="19">
        <v>2.3204382803259085</v>
      </c>
      <c r="Q541" s="19">
        <v>0.19248160931141017</v>
      </c>
      <c r="R541" s="19">
        <v>0.17384433829296556</v>
      </c>
      <c r="S541" s="19">
        <v>0.21334616005841536</v>
      </c>
      <c r="T541" s="19">
        <v>0.17572039266179768</v>
      </c>
      <c r="U541" s="19">
        <v>0.21235132639760679</v>
      </c>
      <c r="V541" s="19">
        <v>4.1663751180372889E-2</v>
      </c>
      <c r="W541" s="19">
        <v>9.6415296393188035E-2</v>
      </c>
      <c r="X541" s="19">
        <v>0.13346193422034194</v>
      </c>
      <c r="Y541" s="19">
        <v>8.3227481525933109E-2</v>
      </c>
      <c r="Z541" s="19">
        <v>0.12364647574561592</v>
      </c>
      <c r="AA541" s="19">
        <v>0.13163419981158328</v>
      </c>
      <c r="AB541" s="19">
        <v>0.16002259681923509</v>
      </c>
      <c r="AC541" s="19">
        <v>1.7378155624184659</v>
      </c>
      <c r="AD541" s="19">
        <v>0</v>
      </c>
      <c r="AE541" s="19">
        <v>0</v>
      </c>
      <c r="AF541" s="19">
        <v>0</v>
      </c>
      <c r="AG541" s="19">
        <v>0</v>
      </c>
      <c r="AH541" s="19">
        <v>0</v>
      </c>
      <c r="AI541" s="19">
        <v>0</v>
      </c>
      <c r="AJ541" s="19">
        <v>8.4522585791415597E-2</v>
      </c>
      <c r="AK541" s="19">
        <v>0.36209735953429806</v>
      </c>
      <c r="AL541" s="19">
        <v>0</v>
      </c>
      <c r="AM541" s="19">
        <v>0</v>
      </c>
      <c r="AN541" s="19">
        <v>0</v>
      </c>
      <c r="AO541" s="19">
        <v>0</v>
      </c>
      <c r="AP541" s="19">
        <v>0.44661994532571364</v>
      </c>
      <c r="AQ541" s="19">
        <v>4.5048737880700882</v>
      </c>
    </row>
    <row r="542" spans="3:43" hidden="1" outlineLevel="1" x14ac:dyDescent="0.15">
      <c r="C542" s="15" t="s">
        <v>132</v>
      </c>
      <c r="D542" s="19">
        <v>7.7423327740346895E-2</v>
      </c>
      <c r="E542" s="19">
        <v>8.9235681140525339E-2</v>
      </c>
      <c r="F542" s="19">
        <v>9.2302968172977409E-2</v>
      </c>
      <c r="G542" s="19">
        <v>0.10401733347898831</v>
      </c>
      <c r="H542" s="19">
        <v>0.11039828735248886</v>
      </c>
      <c r="I542" s="19">
        <v>0.11212974737360185</v>
      </c>
      <c r="J542" s="19">
        <v>0.11207114657195903</v>
      </c>
      <c r="K542" s="19">
        <v>0.13355827071104334</v>
      </c>
      <c r="L542" s="19">
        <v>0.11556478370409672</v>
      </c>
      <c r="M542" s="19">
        <v>0.10368643189968921</v>
      </c>
      <c r="N542" s="19">
        <v>0.10514403162980185</v>
      </c>
      <c r="O542" s="19">
        <v>0.10138054720797987</v>
      </c>
      <c r="P542" s="19">
        <v>1.2569125569834987</v>
      </c>
      <c r="Q542" s="19">
        <v>0.10797811823308458</v>
      </c>
      <c r="R542" s="19">
        <v>9.7990376773726198E-2</v>
      </c>
      <c r="S542" s="19">
        <v>0.11590214455665668</v>
      </c>
      <c r="T542" s="19">
        <v>9.7070464176346016E-2</v>
      </c>
      <c r="U542" s="19">
        <v>0.11599573973766066</v>
      </c>
      <c r="V542" s="19">
        <v>1.5933169315953517E-2</v>
      </c>
      <c r="W542" s="19">
        <v>4.3763276569197339E-2</v>
      </c>
      <c r="X542" s="19">
        <v>4.1413952890649322E-2</v>
      </c>
      <c r="Y542" s="19">
        <v>3.5826161542542923E-2</v>
      </c>
      <c r="Z542" s="19">
        <v>5.746387790662888E-2</v>
      </c>
      <c r="AA542" s="19">
        <v>5.8550178760884822E-2</v>
      </c>
      <c r="AB542" s="19">
        <v>7.6189779407539626E-2</v>
      </c>
      <c r="AC542" s="19">
        <v>0.86407723987087071</v>
      </c>
      <c r="AD542" s="19">
        <v>0</v>
      </c>
      <c r="AE542" s="19">
        <v>0</v>
      </c>
      <c r="AF542" s="19">
        <v>0</v>
      </c>
      <c r="AG542" s="19">
        <v>0</v>
      </c>
      <c r="AH542" s="19">
        <v>0</v>
      </c>
      <c r="AI542" s="19">
        <v>0</v>
      </c>
      <c r="AJ542" s="19">
        <v>3.1980979144012121E-2</v>
      </c>
      <c r="AK542" s="19">
        <v>0.12741454765658558</v>
      </c>
      <c r="AL542" s="19">
        <v>0</v>
      </c>
      <c r="AM542" s="19">
        <v>0</v>
      </c>
      <c r="AN542" s="19">
        <v>0</v>
      </c>
      <c r="AO542" s="19">
        <v>0</v>
      </c>
      <c r="AP542" s="19">
        <v>0.15939552680059771</v>
      </c>
      <c r="AQ542" s="19">
        <v>2.2803853236549672</v>
      </c>
    </row>
    <row r="543" spans="3:43" hidden="1" outlineLevel="1" x14ac:dyDescent="0.15">
      <c r="C543" s="15" t="s">
        <v>150</v>
      </c>
      <c r="D543" s="19">
        <v>0.14365124946922889</v>
      </c>
      <c r="E543" s="19">
        <v>0.15527698182574112</v>
      </c>
      <c r="F543" s="19">
        <v>0.16962515649735632</v>
      </c>
      <c r="G543" s="19">
        <v>0.18235099969322041</v>
      </c>
      <c r="H543" s="19">
        <v>0.19155243334953095</v>
      </c>
      <c r="I543" s="19">
        <v>0.18442411790511176</v>
      </c>
      <c r="J543" s="19">
        <v>0.19680541691819428</v>
      </c>
      <c r="K543" s="19">
        <v>0.22225108361290852</v>
      </c>
      <c r="L543" s="19">
        <v>0.20854926398359783</v>
      </c>
      <c r="M543" s="19">
        <v>0.21127741552561466</v>
      </c>
      <c r="N543" s="19">
        <v>0.2247963994974119</v>
      </c>
      <c r="O543" s="19">
        <v>0.22987776204799149</v>
      </c>
      <c r="P543" s="19">
        <v>2.3204382803259085</v>
      </c>
      <c r="Q543" s="19">
        <v>0.19248160931141017</v>
      </c>
      <c r="R543" s="19">
        <v>0.17384433829296556</v>
      </c>
      <c r="S543" s="19">
        <v>0.21334616005841536</v>
      </c>
      <c r="T543" s="19">
        <v>0.17572039266179768</v>
      </c>
      <c r="U543" s="19">
        <v>0.21235132639760679</v>
      </c>
      <c r="V543" s="19">
        <v>4.1663751180372889E-2</v>
      </c>
      <c r="W543" s="19">
        <v>9.6415296393188035E-2</v>
      </c>
      <c r="X543" s="19">
        <v>0.13346193422034194</v>
      </c>
      <c r="Y543" s="19">
        <v>8.3227481525933109E-2</v>
      </c>
      <c r="Z543" s="19">
        <v>0.12364647574561592</v>
      </c>
      <c r="AA543" s="19">
        <v>0.13163419981158328</v>
      </c>
      <c r="AB543" s="19">
        <v>0.16002259681923509</v>
      </c>
      <c r="AC543" s="19">
        <v>1.7378155624184659</v>
      </c>
      <c r="AD543" s="19">
        <v>0</v>
      </c>
      <c r="AE543" s="19">
        <v>0</v>
      </c>
      <c r="AF543" s="19">
        <v>0</v>
      </c>
      <c r="AG543" s="19">
        <v>0</v>
      </c>
      <c r="AH543" s="19">
        <v>0</v>
      </c>
      <c r="AI543" s="19">
        <v>0</v>
      </c>
      <c r="AJ543" s="19">
        <v>1.1116949911891355E-2</v>
      </c>
      <c r="AK543" s="19">
        <v>5.3746267850087036E-2</v>
      </c>
      <c r="AL543" s="19">
        <v>0</v>
      </c>
      <c r="AM543" s="19">
        <v>0</v>
      </c>
      <c r="AN543" s="19">
        <v>0</v>
      </c>
      <c r="AO543" s="19">
        <v>0</v>
      </c>
      <c r="AP543" s="19">
        <v>6.4863217761978398E-2</v>
      </c>
      <c r="AQ543" s="19">
        <v>4.1231170605063534</v>
      </c>
    </row>
    <row r="544" spans="3:43" hidden="1" outlineLevel="1" x14ac:dyDescent="0.15">
      <c r="C544" s="15" t="s">
        <v>154</v>
      </c>
      <c r="D544" s="19">
        <v>7.7423327740346895E-2</v>
      </c>
      <c r="E544" s="19">
        <v>8.9235681140525339E-2</v>
      </c>
      <c r="F544" s="19">
        <v>9.2302968172977409E-2</v>
      </c>
      <c r="G544" s="19">
        <v>0.10401733347898831</v>
      </c>
      <c r="H544" s="19">
        <v>0.11039828735248886</v>
      </c>
      <c r="I544" s="19">
        <v>0.11212974737360185</v>
      </c>
      <c r="J544" s="19">
        <v>0.11207114657195903</v>
      </c>
      <c r="K544" s="19">
        <v>0.13355827071104334</v>
      </c>
      <c r="L544" s="19">
        <v>0.11556478370409672</v>
      </c>
      <c r="M544" s="19">
        <v>0.10368643189968921</v>
      </c>
      <c r="N544" s="19">
        <v>0.10514403162980185</v>
      </c>
      <c r="O544" s="19">
        <v>0.10138054720797987</v>
      </c>
      <c r="P544" s="19">
        <v>1.2569125569834987</v>
      </c>
      <c r="Q544" s="19">
        <v>0.10797811823308458</v>
      </c>
      <c r="R544" s="19">
        <v>9.7990376773726198E-2</v>
      </c>
      <c r="S544" s="19">
        <v>0.11590214455665668</v>
      </c>
      <c r="T544" s="19">
        <v>9.7070464176346016E-2</v>
      </c>
      <c r="U544" s="19">
        <v>0.11599573973766066</v>
      </c>
      <c r="V544" s="19">
        <v>1.5933169315953517E-2</v>
      </c>
      <c r="W544" s="19">
        <v>4.3763276569197339E-2</v>
      </c>
      <c r="X544" s="19">
        <v>4.1413952890649322E-2</v>
      </c>
      <c r="Y544" s="19">
        <v>3.5826161542542923E-2</v>
      </c>
      <c r="Z544" s="19">
        <v>5.746387790662888E-2</v>
      </c>
      <c r="AA544" s="19">
        <v>5.8550178760884822E-2</v>
      </c>
      <c r="AB544" s="19">
        <v>7.6189779407539626E-2</v>
      </c>
      <c r="AC544" s="19">
        <v>0.86407723987087071</v>
      </c>
      <c r="AD544" s="19">
        <v>0</v>
      </c>
      <c r="AE544" s="19">
        <v>0</v>
      </c>
      <c r="AF544" s="19">
        <v>0</v>
      </c>
      <c r="AG544" s="19">
        <v>0</v>
      </c>
      <c r="AH544" s="19">
        <v>0</v>
      </c>
      <c r="AI544" s="19">
        <v>0</v>
      </c>
      <c r="AJ544" s="19">
        <v>6.9750226949327537E-3</v>
      </c>
      <c r="AK544" s="19">
        <v>2.8502604483578314E-2</v>
      </c>
      <c r="AL544" s="19">
        <v>0</v>
      </c>
      <c r="AM544" s="19">
        <v>0</v>
      </c>
      <c r="AN544" s="19">
        <v>0</v>
      </c>
      <c r="AO544" s="19">
        <v>0</v>
      </c>
      <c r="AP544" s="19">
        <v>3.5477627178511065E-2</v>
      </c>
      <c r="AQ544" s="19">
        <v>2.1564674240328805</v>
      </c>
    </row>
    <row r="545" spans="3:43" hidden="1" outlineLevel="1" x14ac:dyDescent="0.15">
      <c r="C545" s="15" t="s">
        <v>156</v>
      </c>
      <c r="D545" s="19">
        <v>0</v>
      </c>
      <c r="E545" s="19">
        <v>0</v>
      </c>
      <c r="F545" s="19">
        <v>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0</v>
      </c>
      <c r="O545" s="19">
        <v>0</v>
      </c>
      <c r="P545" s="19">
        <v>0</v>
      </c>
      <c r="Q545" s="19">
        <v>0</v>
      </c>
      <c r="R545" s="19">
        <v>0</v>
      </c>
      <c r="S545" s="19">
        <v>0</v>
      </c>
      <c r="T545" s="19">
        <v>0</v>
      </c>
      <c r="U545" s="19">
        <v>0</v>
      </c>
      <c r="V545" s="19">
        <v>0</v>
      </c>
      <c r="W545" s="19">
        <v>0</v>
      </c>
      <c r="X545" s="19">
        <v>0</v>
      </c>
      <c r="Y545" s="19">
        <v>0</v>
      </c>
      <c r="Z545" s="19">
        <v>0</v>
      </c>
      <c r="AA545" s="19">
        <v>0</v>
      </c>
      <c r="AB545" s="19">
        <v>0</v>
      </c>
      <c r="AC545" s="19">
        <v>0</v>
      </c>
      <c r="AD545" s="19">
        <v>0</v>
      </c>
      <c r="AE545" s="19">
        <v>0</v>
      </c>
      <c r="AF545" s="19">
        <v>0</v>
      </c>
      <c r="AG545" s="19">
        <v>0</v>
      </c>
      <c r="AH545" s="19">
        <v>0</v>
      </c>
      <c r="AI545" s="19">
        <v>0</v>
      </c>
      <c r="AJ545" s="19">
        <v>0</v>
      </c>
      <c r="AK545" s="19">
        <v>0</v>
      </c>
      <c r="AL545" s="19">
        <v>0</v>
      </c>
      <c r="AM545" s="19">
        <v>0</v>
      </c>
      <c r="AN545" s="19">
        <v>0</v>
      </c>
      <c r="AO545" s="19">
        <v>0</v>
      </c>
      <c r="AP545" s="19">
        <v>0</v>
      </c>
      <c r="AQ545" s="19">
        <v>0</v>
      </c>
    </row>
    <row r="546" spans="3:43" hidden="1" outlineLevel="1" x14ac:dyDescent="0.15">
      <c r="C546" s="15" t="s">
        <v>152</v>
      </c>
      <c r="D546" s="19">
        <v>0</v>
      </c>
      <c r="E546" s="19">
        <v>0</v>
      </c>
      <c r="F546" s="19">
        <v>0</v>
      </c>
      <c r="G546" s="19">
        <v>0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  <c r="P546" s="19">
        <v>0</v>
      </c>
      <c r="Q546" s="19">
        <v>0</v>
      </c>
      <c r="R546" s="19">
        <v>0</v>
      </c>
      <c r="S546" s="19">
        <v>0</v>
      </c>
      <c r="T546" s="19">
        <v>0</v>
      </c>
      <c r="U546" s="19">
        <v>0</v>
      </c>
      <c r="V546" s="19">
        <v>0</v>
      </c>
      <c r="W546" s="19">
        <v>0</v>
      </c>
      <c r="X546" s="19">
        <v>0</v>
      </c>
      <c r="Y546" s="19">
        <v>0</v>
      </c>
      <c r="Z546" s="19">
        <v>0</v>
      </c>
      <c r="AA546" s="19">
        <v>0</v>
      </c>
      <c r="AB546" s="19">
        <v>0</v>
      </c>
      <c r="AC546" s="19">
        <v>0</v>
      </c>
      <c r="AD546" s="19">
        <v>0</v>
      </c>
      <c r="AE546" s="19">
        <v>0</v>
      </c>
      <c r="AF546" s="19">
        <v>0</v>
      </c>
      <c r="AG546" s="19">
        <v>0</v>
      </c>
      <c r="AH546" s="19">
        <v>0</v>
      </c>
      <c r="AI546" s="19">
        <v>0</v>
      </c>
      <c r="AJ546" s="19">
        <v>0</v>
      </c>
      <c r="AK546" s="19">
        <v>0</v>
      </c>
      <c r="AL546" s="19">
        <v>0</v>
      </c>
      <c r="AM546" s="19">
        <v>0</v>
      </c>
      <c r="AN546" s="19">
        <v>0</v>
      </c>
      <c r="AO546" s="19">
        <v>0</v>
      </c>
      <c r="AP546" s="19">
        <v>0</v>
      </c>
      <c r="AQ546" s="19">
        <v>0</v>
      </c>
    </row>
    <row r="547" spans="3:43" hidden="1" outlineLevel="1" x14ac:dyDescent="0.15">
      <c r="C547" s="15" t="s">
        <v>134</v>
      </c>
      <c r="D547" s="19">
        <v>0</v>
      </c>
      <c r="E547" s="19">
        <v>0</v>
      </c>
      <c r="F547" s="19">
        <v>0</v>
      </c>
      <c r="G547" s="19">
        <v>0</v>
      </c>
      <c r="H547" s="19">
        <v>0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  <c r="P547" s="19">
        <v>0</v>
      </c>
      <c r="Q547" s="19">
        <v>0</v>
      </c>
      <c r="R547" s="19">
        <v>0</v>
      </c>
      <c r="S547" s="19">
        <v>0</v>
      </c>
      <c r="T547" s="19">
        <v>0</v>
      </c>
      <c r="U547" s="19">
        <v>0</v>
      </c>
      <c r="V547" s="19">
        <v>0</v>
      </c>
      <c r="W547" s="19">
        <v>0</v>
      </c>
      <c r="X547" s="19">
        <v>0</v>
      </c>
      <c r="Y547" s="19">
        <v>0</v>
      </c>
      <c r="Z547" s="19">
        <v>0</v>
      </c>
      <c r="AA547" s="19">
        <v>0</v>
      </c>
      <c r="AB547" s="19">
        <v>0</v>
      </c>
      <c r="AC547" s="19">
        <v>0</v>
      </c>
      <c r="AD547" s="19">
        <v>0</v>
      </c>
      <c r="AE547" s="19">
        <v>0</v>
      </c>
      <c r="AF547" s="19">
        <v>0</v>
      </c>
      <c r="AG547" s="19">
        <v>0</v>
      </c>
      <c r="AH547" s="19">
        <v>0</v>
      </c>
      <c r="AI547" s="19">
        <v>0</v>
      </c>
      <c r="AJ547" s="19">
        <v>0</v>
      </c>
      <c r="AK547" s="19">
        <v>0</v>
      </c>
      <c r="AL547" s="19">
        <v>0</v>
      </c>
      <c r="AM547" s="19">
        <v>0</v>
      </c>
      <c r="AN547" s="19">
        <v>0</v>
      </c>
      <c r="AO547" s="19">
        <v>0</v>
      </c>
      <c r="AP547" s="19">
        <v>0</v>
      </c>
      <c r="AQ547" s="19">
        <v>0</v>
      </c>
    </row>
    <row r="548" spans="3:43" hidden="1" outlineLevel="1" x14ac:dyDescent="0.15">
      <c r="C548" s="15" t="s">
        <v>133</v>
      </c>
      <c r="D548" s="19">
        <v>0</v>
      </c>
      <c r="E548" s="19">
        <v>0</v>
      </c>
      <c r="F548" s="19">
        <v>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9">
        <v>0</v>
      </c>
      <c r="Q548" s="19">
        <v>0</v>
      </c>
      <c r="R548" s="19">
        <v>0</v>
      </c>
      <c r="S548" s="19">
        <v>0</v>
      </c>
      <c r="T548" s="19">
        <v>0</v>
      </c>
      <c r="U548" s="19">
        <v>0</v>
      </c>
      <c r="V548" s="19">
        <v>0</v>
      </c>
      <c r="W548" s="19">
        <v>0</v>
      </c>
      <c r="X548" s="19">
        <v>0</v>
      </c>
      <c r="Y548" s="19">
        <v>0</v>
      </c>
      <c r="Z548" s="19">
        <v>0</v>
      </c>
      <c r="AA548" s="19">
        <v>0</v>
      </c>
      <c r="AB548" s="19">
        <v>0</v>
      </c>
      <c r="AC548" s="19">
        <v>0</v>
      </c>
      <c r="AD548" s="19">
        <v>0</v>
      </c>
      <c r="AE548" s="19">
        <v>0</v>
      </c>
      <c r="AF548" s="19">
        <v>0</v>
      </c>
      <c r="AG548" s="19">
        <v>0</v>
      </c>
      <c r="AH548" s="19">
        <v>0</v>
      </c>
      <c r="AI548" s="19">
        <v>0</v>
      </c>
      <c r="AJ548" s="19">
        <v>0</v>
      </c>
      <c r="AK548" s="19">
        <v>0</v>
      </c>
      <c r="AL548" s="19">
        <v>0</v>
      </c>
      <c r="AM548" s="19">
        <v>0</v>
      </c>
      <c r="AN548" s="19">
        <v>0</v>
      </c>
      <c r="AO548" s="19">
        <v>0</v>
      </c>
      <c r="AP548" s="19">
        <v>0</v>
      </c>
      <c r="AQ548" s="19">
        <v>0</v>
      </c>
    </row>
    <row r="549" spans="3:43" hidden="1" outlineLevel="1" x14ac:dyDescent="0.15">
      <c r="C549" s="15" t="s">
        <v>140</v>
      </c>
      <c r="D549" s="19">
        <v>0.11661565464026975</v>
      </c>
      <c r="E549" s="19">
        <v>0.11661565464026975</v>
      </c>
      <c r="F549" s="19">
        <v>0.11661565464026975</v>
      </c>
      <c r="G549" s="19">
        <v>0.15647163787175433</v>
      </c>
      <c r="H549" s="19">
        <v>0.15647163787175433</v>
      </c>
      <c r="I549" s="19">
        <v>0.16975696561558257</v>
      </c>
      <c r="J549" s="19">
        <v>0.2236363503544414</v>
      </c>
      <c r="K549" s="19">
        <v>0.24799278455145973</v>
      </c>
      <c r="L549" s="19">
        <v>0.24799278455145973</v>
      </c>
      <c r="M549" s="19">
        <v>0.27677766132975418</v>
      </c>
      <c r="N549" s="19">
        <v>0.27677766132975418</v>
      </c>
      <c r="O549" s="19">
        <v>0.25217520254488718</v>
      </c>
      <c r="P549" s="19">
        <v>2.3578996499416571</v>
      </c>
      <c r="Q549" s="19">
        <v>0</v>
      </c>
      <c r="R549" s="19">
        <v>0</v>
      </c>
      <c r="S549" s="19">
        <v>0</v>
      </c>
      <c r="T549" s="19">
        <v>0</v>
      </c>
      <c r="U549" s="19">
        <v>0</v>
      </c>
      <c r="V549" s="19">
        <v>0</v>
      </c>
      <c r="W549" s="19">
        <v>0</v>
      </c>
      <c r="X549" s="19">
        <v>0</v>
      </c>
      <c r="Y549" s="19">
        <v>0</v>
      </c>
      <c r="Z549" s="19">
        <v>0</v>
      </c>
      <c r="AA549" s="19">
        <v>0</v>
      </c>
      <c r="AB549" s="19">
        <v>0</v>
      </c>
      <c r="AC549" s="19">
        <v>0</v>
      </c>
      <c r="AD549" s="19">
        <v>0</v>
      </c>
      <c r="AE549" s="19">
        <v>0</v>
      </c>
      <c r="AF549" s="19">
        <v>0</v>
      </c>
      <c r="AG549" s="19">
        <v>0</v>
      </c>
      <c r="AH549" s="19">
        <v>0</v>
      </c>
      <c r="AI549" s="19">
        <v>0</v>
      </c>
      <c r="AJ549" s="19">
        <v>0</v>
      </c>
      <c r="AK549" s="19">
        <v>0</v>
      </c>
      <c r="AL549" s="19">
        <v>0</v>
      </c>
      <c r="AM549" s="19">
        <v>0</v>
      </c>
      <c r="AN549" s="19">
        <v>0</v>
      </c>
      <c r="AO549" s="19">
        <v>0</v>
      </c>
      <c r="AP549" s="19">
        <v>0</v>
      </c>
      <c r="AQ549" s="19">
        <v>2.3578996499416571</v>
      </c>
    </row>
    <row r="550" spans="3:43" hidden="1" outlineLevel="1" x14ac:dyDescent="0.15">
      <c r="C550" s="15" t="s">
        <v>142</v>
      </c>
      <c r="D550" s="19">
        <v>4.5541468057187139E-2</v>
      </c>
      <c r="E550" s="19">
        <v>4.5541468057187139E-2</v>
      </c>
      <c r="F550" s="19">
        <v>4.5541468057187139E-2</v>
      </c>
      <c r="G550" s="19">
        <v>6.1106273595719462E-2</v>
      </c>
      <c r="H550" s="19">
        <v>6.1106273595719462E-2</v>
      </c>
      <c r="I550" s="19">
        <v>6.6294542108563559E-2</v>
      </c>
      <c r="J550" s="19">
        <v>8.7335853299542451E-2</v>
      </c>
      <c r="K550" s="19">
        <v>9.684767890642329E-2</v>
      </c>
      <c r="L550" s="19">
        <v>9.684767890642329E-2</v>
      </c>
      <c r="M550" s="19">
        <v>0.10808892735091886</v>
      </c>
      <c r="N550" s="19">
        <v>0.10808892735091886</v>
      </c>
      <c r="O550" s="19">
        <v>9.8481022697503875E-2</v>
      </c>
      <c r="P550" s="19">
        <v>0.92082158198329467</v>
      </c>
      <c r="Q550" s="19">
        <v>0</v>
      </c>
      <c r="R550" s="19">
        <v>0</v>
      </c>
      <c r="S550" s="19">
        <v>0</v>
      </c>
      <c r="T550" s="19">
        <v>0</v>
      </c>
      <c r="U550" s="19">
        <v>0</v>
      </c>
      <c r="V550" s="19">
        <v>0</v>
      </c>
      <c r="W550" s="19">
        <v>0</v>
      </c>
      <c r="X550" s="19">
        <v>0</v>
      </c>
      <c r="Y550" s="19">
        <v>0</v>
      </c>
      <c r="Z550" s="19">
        <v>0</v>
      </c>
      <c r="AA550" s="19">
        <v>0</v>
      </c>
      <c r="AB550" s="19">
        <v>0</v>
      </c>
      <c r="AC550" s="19">
        <v>0</v>
      </c>
      <c r="AD550" s="19">
        <v>0</v>
      </c>
      <c r="AE550" s="19">
        <v>0</v>
      </c>
      <c r="AF550" s="19">
        <v>0</v>
      </c>
      <c r="AG550" s="19">
        <v>0</v>
      </c>
      <c r="AH550" s="19">
        <v>0</v>
      </c>
      <c r="AI550" s="19">
        <v>0</v>
      </c>
      <c r="AJ550" s="19">
        <v>0</v>
      </c>
      <c r="AK550" s="19">
        <v>0</v>
      </c>
      <c r="AL550" s="19">
        <v>0</v>
      </c>
      <c r="AM550" s="19">
        <v>0</v>
      </c>
      <c r="AN550" s="19">
        <v>0</v>
      </c>
      <c r="AO550" s="19">
        <v>0</v>
      </c>
      <c r="AP550" s="19">
        <v>0</v>
      </c>
      <c r="AQ550" s="19">
        <v>0.92082158198329467</v>
      </c>
    </row>
    <row r="551" spans="3:43" hidden="1" outlineLevel="1" x14ac:dyDescent="0.15">
      <c r="C551" s="15" t="s">
        <v>146</v>
      </c>
      <c r="D551" s="19">
        <v>0.11661565464026975</v>
      </c>
      <c r="E551" s="19">
        <v>0.11661565464026975</v>
      </c>
      <c r="F551" s="19">
        <v>0.11661565464026975</v>
      </c>
      <c r="G551" s="19">
        <v>0.15647163787175433</v>
      </c>
      <c r="H551" s="19">
        <v>0.15647163787175433</v>
      </c>
      <c r="I551" s="19">
        <v>0.16975696561558257</v>
      </c>
      <c r="J551" s="19">
        <v>0.2236363503544414</v>
      </c>
      <c r="K551" s="19">
        <v>0.24799278455145973</v>
      </c>
      <c r="L551" s="19">
        <v>0.24799278455145973</v>
      </c>
      <c r="M551" s="19">
        <v>0.27677766132975418</v>
      </c>
      <c r="N551" s="19">
        <v>0.27677766132975418</v>
      </c>
      <c r="O551" s="19">
        <v>0.25217520254488718</v>
      </c>
      <c r="P551" s="19">
        <v>2.3578996499416571</v>
      </c>
      <c r="Q551" s="19">
        <v>0</v>
      </c>
      <c r="R551" s="19">
        <v>0</v>
      </c>
      <c r="S551" s="19">
        <v>0</v>
      </c>
      <c r="T551" s="19">
        <v>0</v>
      </c>
      <c r="U551" s="19">
        <v>0</v>
      </c>
      <c r="V551" s="19">
        <v>0</v>
      </c>
      <c r="W551" s="19">
        <v>0</v>
      </c>
      <c r="X551" s="19">
        <v>0</v>
      </c>
      <c r="Y551" s="19">
        <v>0</v>
      </c>
      <c r="Z551" s="19">
        <v>0</v>
      </c>
      <c r="AA551" s="19">
        <v>0</v>
      </c>
      <c r="AB551" s="19">
        <v>0</v>
      </c>
      <c r="AC551" s="19">
        <v>0</v>
      </c>
      <c r="AD551" s="19">
        <v>0</v>
      </c>
      <c r="AE551" s="19">
        <v>0</v>
      </c>
      <c r="AF551" s="19">
        <v>0</v>
      </c>
      <c r="AG551" s="19">
        <v>0</v>
      </c>
      <c r="AH551" s="19">
        <v>0</v>
      </c>
      <c r="AI551" s="19">
        <v>0</v>
      </c>
      <c r="AJ551" s="19">
        <v>0</v>
      </c>
      <c r="AK551" s="19">
        <v>0</v>
      </c>
      <c r="AL551" s="19">
        <v>0</v>
      </c>
      <c r="AM551" s="19">
        <v>0</v>
      </c>
      <c r="AN551" s="19">
        <v>0</v>
      </c>
      <c r="AO551" s="19">
        <v>0</v>
      </c>
      <c r="AP551" s="19">
        <v>0</v>
      </c>
      <c r="AQ551" s="19">
        <v>2.3578996499416571</v>
      </c>
    </row>
    <row r="552" spans="3:43" hidden="1" outlineLevel="1" x14ac:dyDescent="0.15">
      <c r="C552" s="15" t="s">
        <v>148</v>
      </c>
      <c r="D552" s="19">
        <v>4.5541468057187139E-2</v>
      </c>
      <c r="E552" s="19">
        <v>4.5541468057187139E-2</v>
      </c>
      <c r="F552" s="19">
        <v>4.5541468057187139E-2</v>
      </c>
      <c r="G552" s="19">
        <v>6.1106273595719462E-2</v>
      </c>
      <c r="H552" s="19">
        <v>6.1106273595719462E-2</v>
      </c>
      <c r="I552" s="19">
        <v>6.6294542108563559E-2</v>
      </c>
      <c r="J552" s="19">
        <v>8.7335853299542451E-2</v>
      </c>
      <c r="K552" s="19">
        <v>9.684767890642329E-2</v>
      </c>
      <c r="L552" s="19">
        <v>9.684767890642329E-2</v>
      </c>
      <c r="M552" s="19">
        <v>0.10808892735091886</v>
      </c>
      <c r="N552" s="19">
        <v>0.10808892735091886</v>
      </c>
      <c r="O552" s="19">
        <v>9.8481022697503875E-2</v>
      </c>
      <c r="P552" s="19">
        <v>0.92082158198329467</v>
      </c>
      <c r="Q552" s="19">
        <v>0</v>
      </c>
      <c r="R552" s="19">
        <v>0</v>
      </c>
      <c r="S552" s="19">
        <v>0</v>
      </c>
      <c r="T552" s="19">
        <v>0</v>
      </c>
      <c r="U552" s="19">
        <v>0</v>
      </c>
      <c r="V552" s="19">
        <v>0</v>
      </c>
      <c r="W552" s="19">
        <v>0</v>
      </c>
      <c r="X552" s="19">
        <v>0</v>
      </c>
      <c r="Y552" s="19">
        <v>0</v>
      </c>
      <c r="Z552" s="19">
        <v>0</v>
      </c>
      <c r="AA552" s="19">
        <v>0</v>
      </c>
      <c r="AB552" s="19">
        <v>0</v>
      </c>
      <c r="AC552" s="19">
        <v>0</v>
      </c>
      <c r="AD552" s="19">
        <v>0</v>
      </c>
      <c r="AE552" s="19">
        <v>0</v>
      </c>
      <c r="AF552" s="19">
        <v>0</v>
      </c>
      <c r="AG552" s="19">
        <v>0</v>
      </c>
      <c r="AH552" s="19">
        <v>0</v>
      </c>
      <c r="AI552" s="19">
        <v>0</v>
      </c>
      <c r="AJ552" s="19">
        <v>0</v>
      </c>
      <c r="AK552" s="19">
        <v>0</v>
      </c>
      <c r="AL552" s="19">
        <v>0</v>
      </c>
      <c r="AM552" s="19">
        <v>0</v>
      </c>
      <c r="AN552" s="19">
        <v>0</v>
      </c>
      <c r="AO552" s="19">
        <v>0</v>
      </c>
      <c r="AP552" s="19">
        <v>0</v>
      </c>
      <c r="AQ552" s="19">
        <v>0.92082158198329467</v>
      </c>
    </row>
    <row r="553" spans="3:43" hidden="1" outlineLevel="1" x14ac:dyDescent="0.15">
      <c r="C553" s="7" t="s">
        <v>50</v>
      </c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</row>
    <row r="554" spans="3:43" hidden="1" outlineLevel="1" x14ac:dyDescent="0.15">
      <c r="C554" s="15" t="s">
        <v>131</v>
      </c>
      <c r="D554" s="19">
        <v>1.4638334609124395</v>
      </c>
      <c r="E554" s="19">
        <v>1.540521830370742</v>
      </c>
      <c r="F554" s="19">
        <v>3.142294817083052</v>
      </c>
      <c r="G554" s="19">
        <v>1.842231951830585</v>
      </c>
      <c r="H554" s="19">
        <v>1.8739347715456847</v>
      </c>
      <c r="I554" s="19">
        <v>2.0847245393172251</v>
      </c>
      <c r="J554" s="19">
        <v>2.1176834782856289</v>
      </c>
      <c r="K554" s="19">
        <v>2.1773027177151909</v>
      </c>
      <c r="L554" s="19">
        <v>2.4889698165445409</v>
      </c>
      <c r="M554" s="19">
        <v>2.1319836696662615</v>
      </c>
      <c r="N554" s="19">
        <v>2.3204952077013754</v>
      </c>
      <c r="O554" s="19">
        <v>4.6574813260840937</v>
      </c>
      <c r="P554" s="19">
        <v>27.841457587056823</v>
      </c>
      <c r="Q554" s="19">
        <v>1.5976177475765938</v>
      </c>
      <c r="R554" s="19">
        <v>1.726108421936366</v>
      </c>
      <c r="S554" s="19">
        <v>2.6928121968879171</v>
      </c>
      <c r="T554" s="19">
        <v>1.9139551657396467</v>
      </c>
      <c r="U554" s="19">
        <v>1.7260000017313286</v>
      </c>
      <c r="V554" s="19">
        <v>1.8554343961487667</v>
      </c>
      <c r="W554" s="19">
        <v>1.8334561573164001</v>
      </c>
      <c r="X554" s="19">
        <v>1.672478638197868</v>
      </c>
      <c r="Y554" s="19">
        <v>1.9609636180508254</v>
      </c>
      <c r="Z554" s="19">
        <v>1.6492500691263201</v>
      </c>
      <c r="AA554" s="19">
        <v>2.0923597648708898</v>
      </c>
      <c r="AB554" s="19">
        <v>3.4841114386036414</v>
      </c>
      <c r="AC554" s="19">
        <v>24.204547616186559</v>
      </c>
      <c r="AD554" s="19">
        <v>1.705368697222158</v>
      </c>
      <c r="AE554" s="19">
        <v>2.3417260767565256</v>
      </c>
      <c r="AF554" s="19">
        <v>2.999029797098915</v>
      </c>
      <c r="AG554" s="19">
        <v>1.4973044774236677</v>
      </c>
      <c r="AH554" s="19">
        <v>1.8164951571116392</v>
      </c>
      <c r="AI554" s="19">
        <v>2.6763313262785084</v>
      </c>
      <c r="AJ554" s="19">
        <v>2.5077044257550578</v>
      </c>
      <c r="AK554" s="19">
        <v>2.8767218481632479</v>
      </c>
      <c r="AL554" s="19">
        <v>0</v>
      </c>
      <c r="AM554" s="19">
        <v>0</v>
      </c>
      <c r="AN554" s="19">
        <v>0</v>
      </c>
      <c r="AO554" s="19">
        <v>0</v>
      </c>
      <c r="AP554" s="19">
        <v>18.420681805809721</v>
      </c>
      <c r="AQ554" s="19">
        <v>70.466687009053075</v>
      </c>
    </row>
    <row r="555" spans="3:43" hidden="1" outlineLevel="1" x14ac:dyDescent="0.15">
      <c r="C555" s="15" t="s">
        <v>132</v>
      </c>
      <c r="D555" s="19">
        <v>0.73092205042631286</v>
      </c>
      <c r="E555" s="19">
        <v>0.6932724504933111</v>
      </c>
      <c r="F555" s="19">
        <v>0.98768407436950412</v>
      </c>
      <c r="G555" s="19">
        <v>0.72189737340681248</v>
      </c>
      <c r="H555" s="19">
        <v>0.82430621012645822</v>
      </c>
      <c r="I555" s="19">
        <v>0.81362338573306336</v>
      </c>
      <c r="J555" s="19">
        <v>0.72898601374481742</v>
      </c>
      <c r="K555" s="19">
        <v>0.95536570276152466</v>
      </c>
      <c r="L555" s="19">
        <v>1.1302968805328339</v>
      </c>
      <c r="M555" s="19">
        <v>0.70605301343997418</v>
      </c>
      <c r="N555" s="19">
        <v>0.5173921228303231</v>
      </c>
      <c r="O555" s="19">
        <v>0.63931148704712759</v>
      </c>
      <c r="P555" s="19">
        <v>9.4491107649120618</v>
      </c>
      <c r="Q555" s="19">
        <v>0.50767060358385085</v>
      </c>
      <c r="R555" s="19">
        <v>0.49093733022829478</v>
      </c>
      <c r="S555" s="19">
        <v>0.84738436290569219</v>
      </c>
      <c r="T555" s="19">
        <v>0.49366807001198137</v>
      </c>
      <c r="U555" s="19">
        <v>0.51786339054088937</v>
      </c>
      <c r="V555" s="19">
        <v>0.41144657555758202</v>
      </c>
      <c r="W555" s="19">
        <v>8.6666574466251478E-2</v>
      </c>
      <c r="X555" s="19">
        <v>0.57451067660865174</v>
      </c>
      <c r="Y555" s="19">
        <v>0.74657089014911682</v>
      </c>
      <c r="Z555" s="19">
        <v>0.66335129157347517</v>
      </c>
      <c r="AA555" s="19">
        <v>0.83137713589537832</v>
      </c>
      <c r="AB555" s="19">
        <v>1.3539002532727595</v>
      </c>
      <c r="AC555" s="19">
        <v>7.5253471547939244</v>
      </c>
      <c r="AD555" s="19">
        <v>0.78346533616061231</v>
      </c>
      <c r="AE555" s="19">
        <v>0.97915544980735891</v>
      </c>
      <c r="AF555" s="19">
        <v>1.3477014814210853</v>
      </c>
      <c r="AG555" s="19">
        <v>0.91123675989622266</v>
      </c>
      <c r="AH555" s="19">
        <v>0.87930585379927617</v>
      </c>
      <c r="AI555" s="19">
        <v>1.2814234333841563</v>
      </c>
      <c r="AJ555" s="19">
        <v>1.100275902614982</v>
      </c>
      <c r="AK555" s="19">
        <v>1.2114893874461796</v>
      </c>
      <c r="AL555" s="19">
        <v>0</v>
      </c>
      <c r="AM555" s="19">
        <v>0</v>
      </c>
      <c r="AN555" s="19">
        <v>0</v>
      </c>
      <c r="AO555" s="19">
        <v>0</v>
      </c>
      <c r="AP555" s="19">
        <v>8.4940536045298742</v>
      </c>
      <c r="AQ555" s="19">
        <v>25.468511524235861</v>
      </c>
    </row>
    <row r="556" spans="3:43" hidden="1" outlineLevel="1" x14ac:dyDescent="0.15">
      <c r="C556" s="15" t="s">
        <v>150</v>
      </c>
      <c r="D556" s="19">
        <v>0.68648508602361846</v>
      </c>
      <c r="E556" s="19">
        <v>0.71310319086828733</v>
      </c>
      <c r="F556" s="19">
        <v>1.0198173130771944</v>
      </c>
      <c r="G556" s="19">
        <v>0.66799208376032093</v>
      </c>
      <c r="H556" s="19">
        <v>0.72262561705556916</v>
      </c>
      <c r="I556" s="19">
        <v>0.84266585259864879</v>
      </c>
      <c r="J556" s="19">
        <v>0.84915100775807617</v>
      </c>
      <c r="K556" s="19">
        <v>0.91915098869676348</v>
      </c>
      <c r="L556" s="19">
        <v>0.96185034899208421</v>
      </c>
      <c r="M556" s="19">
        <v>0.8858242408995155</v>
      </c>
      <c r="N556" s="19">
        <v>0.82120443774967022</v>
      </c>
      <c r="O556" s="19">
        <v>1.2708766496609023</v>
      </c>
      <c r="P556" s="19">
        <v>10.360746817140653</v>
      </c>
      <c r="Q556" s="19">
        <v>0.77479449083377849</v>
      </c>
      <c r="R556" s="19">
        <v>0.80928306141854844</v>
      </c>
      <c r="S556" s="19">
        <v>1.1502829222601718</v>
      </c>
      <c r="T556" s="19">
        <v>0.78785002632156687</v>
      </c>
      <c r="U556" s="19">
        <v>0.84744162464222328</v>
      </c>
      <c r="V556" s="19">
        <v>0.88816143132063297</v>
      </c>
      <c r="W556" s="19">
        <v>1.001929558953951</v>
      </c>
      <c r="X556" s="19">
        <v>0.78208007039427474</v>
      </c>
      <c r="Y556" s="19">
        <v>0.88539188251491241</v>
      </c>
      <c r="Z556" s="19">
        <v>0.73837841778110402</v>
      </c>
      <c r="AA556" s="19">
        <v>0.91763410707940107</v>
      </c>
      <c r="AB556" s="19">
        <v>1.2122184904347395</v>
      </c>
      <c r="AC556" s="19">
        <v>10.795446083955305</v>
      </c>
      <c r="AD556" s="19">
        <v>0.82431669934370533</v>
      </c>
      <c r="AE556" s="19">
        <v>1.0085799159523727</v>
      </c>
      <c r="AF556" s="19">
        <v>1.5575786660521964</v>
      </c>
      <c r="AG556" s="19">
        <v>0.8917598620426157</v>
      </c>
      <c r="AH556" s="19">
        <v>0.95922295491673459</v>
      </c>
      <c r="AI556" s="19">
        <v>1.293284766347383</v>
      </c>
      <c r="AJ556" s="19">
        <v>1.2442342692840638</v>
      </c>
      <c r="AK556" s="19">
        <v>1.3463370390789164</v>
      </c>
      <c r="AL556" s="19">
        <v>0</v>
      </c>
      <c r="AM556" s="19">
        <v>0</v>
      </c>
      <c r="AN556" s="19">
        <v>0</v>
      </c>
      <c r="AO556" s="19">
        <v>0</v>
      </c>
      <c r="AP556" s="19">
        <v>9.1253141730179888</v>
      </c>
      <c r="AQ556" s="19">
        <v>30.281507074113946</v>
      </c>
    </row>
    <row r="557" spans="3:43" hidden="1" outlineLevel="1" x14ac:dyDescent="0.15">
      <c r="C557" s="15" t="s">
        <v>154</v>
      </c>
      <c r="D557" s="19">
        <v>0.55933247441331435</v>
      </c>
      <c r="E557" s="19">
        <v>0.54215951365974457</v>
      </c>
      <c r="F557" s="19">
        <v>0.79741006573672901</v>
      </c>
      <c r="G557" s="19">
        <v>0.51002907766847283</v>
      </c>
      <c r="H557" s="19">
        <v>0.56996425391393979</v>
      </c>
      <c r="I557" s="19">
        <v>0.59649841994731245</v>
      </c>
      <c r="J557" s="19">
        <v>0.60192182433172048</v>
      </c>
      <c r="K557" s="19">
        <v>0.70056798248835173</v>
      </c>
      <c r="L557" s="19">
        <v>0.78792449636247741</v>
      </c>
      <c r="M557" s="19">
        <v>0.68033857852682644</v>
      </c>
      <c r="N557" s="19">
        <v>0.58181554553664128</v>
      </c>
      <c r="O557" s="19">
        <v>0.76998897013321954</v>
      </c>
      <c r="P557" s="19">
        <v>7.69795120271875</v>
      </c>
      <c r="Q557" s="19">
        <v>0.35670343962724221</v>
      </c>
      <c r="R557" s="19">
        <v>0.32883487472201522</v>
      </c>
      <c r="S557" s="19">
        <v>0.5332796155703966</v>
      </c>
      <c r="T557" s="19">
        <v>0.32827666433260666</v>
      </c>
      <c r="U557" s="19">
        <v>0.39951743138055162</v>
      </c>
      <c r="V557" s="19">
        <v>0.24621947719224335</v>
      </c>
      <c r="W557" s="19">
        <v>-5.4317209049053954E-2</v>
      </c>
      <c r="X557" s="19">
        <v>0.42659029299400825</v>
      </c>
      <c r="Y557" s="19">
        <v>0.57206765424206252</v>
      </c>
      <c r="Z557" s="19">
        <v>0.48220638340368904</v>
      </c>
      <c r="AA557" s="19">
        <v>0.59276851832844268</v>
      </c>
      <c r="AB557" s="19">
        <v>0.77236096201527171</v>
      </c>
      <c r="AC557" s="19">
        <v>4.9845081047594757</v>
      </c>
      <c r="AD557" s="19">
        <v>0.52673857023955728</v>
      </c>
      <c r="AE557" s="19">
        <v>0.67607675641509446</v>
      </c>
      <c r="AF557" s="19">
        <v>1.0305738858728746</v>
      </c>
      <c r="AG557" s="19">
        <v>0.64358314223540847</v>
      </c>
      <c r="AH557" s="19">
        <v>0.63327298631809548</v>
      </c>
      <c r="AI557" s="19">
        <v>0.8869285180828429</v>
      </c>
      <c r="AJ557" s="19">
        <v>0.90849812433242094</v>
      </c>
      <c r="AK557" s="19">
        <v>0.97321440930581016</v>
      </c>
      <c r="AL557" s="19">
        <v>0</v>
      </c>
      <c r="AM557" s="19">
        <v>0</v>
      </c>
      <c r="AN557" s="19">
        <v>0</v>
      </c>
      <c r="AO557" s="19">
        <v>0</v>
      </c>
      <c r="AP557" s="19">
        <v>6.2788863928021037</v>
      </c>
      <c r="AQ557" s="19">
        <v>18.961345700280333</v>
      </c>
    </row>
    <row r="558" spans="3:43" hidden="1" outlineLevel="1" x14ac:dyDescent="0.15">
      <c r="C558" s="15" t="s">
        <v>156</v>
      </c>
      <c r="D558" s="19">
        <v>0</v>
      </c>
      <c r="E558" s="19"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9">
        <v>0</v>
      </c>
      <c r="Q558" s="19">
        <v>0</v>
      </c>
      <c r="R558" s="19">
        <v>0</v>
      </c>
      <c r="S558" s="19">
        <v>0</v>
      </c>
      <c r="T558" s="19">
        <v>0</v>
      </c>
      <c r="U558" s="19">
        <v>0</v>
      </c>
      <c r="V558" s="19">
        <v>0</v>
      </c>
      <c r="W558" s="19">
        <v>0</v>
      </c>
      <c r="X558" s="19">
        <v>0</v>
      </c>
      <c r="Y558" s="19">
        <v>0</v>
      </c>
      <c r="Z558" s="19">
        <v>0</v>
      </c>
      <c r="AA558" s="19">
        <v>0</v>
      </c>
      <c r="AB558" s="19">
        <v>0</v>
      </c>
      <c r="AC558" s="19">
        <v>0</v>
      </c>
      <c r="AD558" s="19">
        <v>0</v>
      </c>
      <c r="AE558" s="19">
        <v>0</v>
      </c>
      <c r="AF558" s="19">
        <v>0</v>
      </c>
      <c r="AG558" s="19">
        <v>0</v>
      </c>
      <c r="AH558" s="19">
        <v>0</v>
      </c>
      <c r="AI558" s="19">
        <v>0</v>
      </c>
      <c r="AJ558" s="19">
        <v>0</v>
      </c>
      <c r="AK558" s="19">
        <v>0</v>
      </c>
      <c r="AL558" s="19">
        <v>0.96978758669393417</v>
      </c>
      <c r="AM558" s="19">
        <v>0.99038776398865536</v>
      </c>
      <c r="AN558" s="19">
        <v>1.0647969052028359</v>
      </c>
      <c r="AO558" s="19">
        <v>1.2222401267254279</v>
      </c>
      <c r="AP558" s="19">
        <v>4.2472123826108534</v>
      </c>
      <c r="AQ558" s="19">
        <v>4.2472123826108534</v>
      </c>
    </row>
    <row r="559" spans="3:43" hidden="1" outlineLevel="1" x14ac:dyDescent="0.15">
      <c r="C559" s="15" t="s">
        <v>152</v>
      </c>
      <c r="D559" s="19">
        <v>0</v>
      </c>
      <c r="E559" s="19">
        <v>0</v>
      </c>
      <c r="F559" s="19">
        <v>0</v>
      </c>
      <c r="G559" s="19">
        <v>0</v>
      </c>
      <c r="H559" s="19">
        <v>0</v>
      </c>
      <c r="I559" s="19">
        <v>0</v>
      </c>
      <c r="J559" s="19">
        <v>0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0</v>
      </c>
      <c r="Q559" s="19">
        <v>0</v>
      </c>
      <c r="R559" s="19">
        <v>0</v>
      </c>
      <c r="S559" s="19">
        <v>0</v>
      </c>
      <c r="T559" s="19">
        <v>0</v>
      </c>
      <c r="U559" s="19">
        <v>0</v>
      </c>
      <c r="V559" s="19">
        <v>0</v>
      </c>
      <c r="W559" s="19">
        <v>0</v>
      </c>
      <c r="X559" s="19">
        <v>0</v>
      </c>
      <c r="Y559" s="19">
        <v>0</v>
      </c>
      <c r="Z559" s="19">
        <v>0</v>
      </c>
      <c r="AA559" s="19">
        <v>0</v>
      </c>
      <c r="AB559" s="19">
        <v>0</v>
      </c>
      <c r="AC559" s="19">
        <v>0</v>
      </c>
      <c r="AD559" s="19">
        <v>0</v>
      </c>
      <c r="AE559" s="19">
        <v>0</v>
      </c>
      <c r="AF559" s="19">
        <v>0</v>
      </c>
      <c r="AG559" s="19">
        <v>0</v>
      </c>
      <c r="AH559" s="19">
        <v>0</v>
      </c>
      <c r="AI559" s="19">
        <v>0</v>
      </c>
      <c r="AJ559" s="19">
        <v>0</v>
      </c>
      <c r="AK559" s="19">
        <v>0</v>
      </c>
      <c r="AL559" s="19">
        <v>1.720373468212242</v>
      </c>
      <c r="AM559" s="19">
        <v>1.6272140103328097</v>
      </c>
      <c r="AN559" s="19">
        <v>1.7322578234634056</v>
      </c>
      <c r="AO559" s="19">
        <v>1.9194593951593786</v>
      </c>
      <c r="AP559" s="19">
        <v>6.9993046971678359</v>
      </c>
      <c r="AQ559" s="19">
        <v>6.9993046971678359</v>
      </c>
    </row>
    <row r="560" spans="3:43" hidden="1" outlineLevel="1" x14ac:dyDescent="0.15">
      <c r="C560" s="15" t="s">
        <v>134</v>
      </c>
      <c r="D560" s="19">
        <v>0</v>
      </c>
      <c r="E560" s="19">
        <v>0</v>
      </c>
      <c r="F560" s="19">
        <v>0</v>
      </c>
      <c r="G560" s="19">
        <v>0</v>
      </c>
      <c r="H560" s="19">
        <v>0</v>
      </c>
      <c r="I560" s="19">
        <v>0</v>
      </c>
      <c r="J560" s="19">
        <v>0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  <c r="P560" s="19">
        <v>0</v>
      </c>
      <c r="Q560" s="19">
        <v>0</v>
      </c>
      <c r="R560" s="19">
        <v>0</v>
      </c>
      <c r="S560" s="19">
        <v>0</v>
      </c>
      <c r="T560" s="19">
        <v>0</v>
      </c>
      <c r="U560" s="19">
        <v>0</v>
      </c>
      <c r="V560" s="19">
        <v>0</v>
      </c>
      <c r="W560" s="19">
        <v>0</v>
      </c>
      <c r="X560" s="19">
        <v>0</v>
      </c>
      <c r="Y560" s="19">
        <v>0</v>
      </c>
      <c r="Z560" s="19">
        <v>0</v>
      </c>
      <c r="AA560" s="19">
        <v>0</v>
      </c>
      <c r="AB560" s="19">
        <v>0</v>
      </c>
      <c r="AC560" s="19">
        <v>0</v>
      </c>
      <c r="AD560" s="19">
        <v>0</v>
      </c>
      <c r="AE560" s="19">
        <v>0</v>
      </c>
      <c r="AF560" s="19">
        <v>0</v>
      </c>
      <c r="AG560" s="19">
        <v>0</v>
      </c>
      <c r="AH560" s="19">
        <v>0</v>
      </c>
      <c r="AI560" s="19">
        <v>0</v>
      </c>
      <c r="AJ560" s="19">
        <v>0</v>
      </c>
      <c r="AK560" s="19">
        <v>0</v>
      </c>
      <c r="AL560" s="19">
        <v>1.2024486661853317</v>
      </c>
      <c r="AM560" s="19">
        <v>1.4133329590130308</v>
      </c>
      <c r="AN560" s="19">
        <v>1.5347867085617981</v>
      </c>
      <c r="AO560" s="19">
        <v>1.7428760628658699</v>
      </c>
      <c r="AP560" s="19">
        <v>5.8934443966260304</v>
      </c>
      <c r="AQ560" s="19">
        <v>5.8934443966260304</v>
      </c>
    </row>
    <row r="561" spans="3:43" hidden="1" outlineLevel="1" x14ac:dyDescent="0.15">
      <c r="C561" s="15" t="s">
        <v>133</v>
      </c>
      <c r="D561" s="19">
        <v>0</v>
      </c>
      <c r="E561" s="19">
        <v>0</v>
      </c>
      <c r="F561" s="19">
        <v>0</v>
      </c>
      <c r="G561" s="19">
        <v>0</v>
      </c>
      <c r="H561" s="19">
        <v>0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0</v>
      </c>
      <c r="P561" s="19">
        <v>0</v>
      </c>
      <c r="Q561" s="19">
        <v>0</v>
      </c>
      <c r="R561" s="19">
        <v>0</v>
      </c>
      <c r="S561" s="19">
        <v>0</v>
      </c>
      <c r="T561" s="19">
        <v>0</v>
      </c>
      <c r="U561" s="19">
        <v>0</v>
      </c>
      <c r="V561" s="19">
        <v>0</v>
      </c>
      <c r="W561" s="19">
        <v>0</v>
      </c>
      <c r="X561" s="19">
        <v>0</v>
      </c>
      <c r="Y561" s="19">
        <v>0</v>
      </c>
      <c r="Z561" s="19">
        <v>0</v>
      </c>
      <c r="AA561" s="19">
        <v>0</v>
      </c>
      <c r="AB561" s="19">
        <v>0</v>
      </c>
      <c r="AC561" s="19">
        <v>0</v>
      </c>
      <c r="AD561" s="19">
        <v>0</v>
      </c>
      <c r="AE561" s="19">
        <v>0</v>
      </c>
      <c r="AF561" s="19">
        <v>0</v>
      </c>
      <c r="AG561" s="19">
        <v>0</v>
      </c>
      <c r="AH561" s="19">
        <v>0</v>
      </c>
      <c r="AI561" s="19">
        <v>0</v>
      </c>
      <c r="AJ561" s="19">
        <v>0</v>
      </c>
      <c r="AK561" s="19">
        <v>0</v>
      </c>
      <c r="AL561" s="19">
        <v>3.3948440560433468</v>
      </c>
      <c r="AM561" s="19">
        <v>3.3970848470135517</v>
      </c>
      <c r="AN561" s="19">
        <v>3.7645459219383892</v>
      </c>
      <c r="AO561" s="19">
        <v>4.1314333766458384</v>
      </c>
      <c r="AP561" s="19">
        <v>14.687908201641125</v>
      </c>
      <c r="AQ561" s="19">
        <v>14.687908201641125</v>
      </c>
    </row>
    <row r="562" spans="3:43" hidden="1" outlineLevel="1" x14ac:dyDescent="0.15">
      <c r="C562" s="15" t="s">
        <v>140</v>
      </c>
      <c r="D562" s="19">
        <v>2.2360679678759352</v>
      </c>
      <c r="E562" s="19">
        <v>2.3249806683774152</v>
      </c>
      <c r="F562" s="19">
        <v>3.030706587161224</v>
      </c>
      <c r="G562" s="19">
        <v>2.1765784786759359</v>
      </c>
      <c r="H562" s="19">
        <v>2.4671820968446743</v>
      </c>
      <c r="I562" s="19">
        <v>2.8039591493026399</v>
      </c>
      <c r="J562" s="19">
        <v>2.6855143667825532</v>
      </c>
      <c r="K562" s="19">
        <v>3.4140160872001029</v>
      </c>
      <c r="L562" s="19">
        <v>4.348488291886814</v>
      </c>
      <c r="M562" s="19">
        <v>3.9787366981518022</v>
      </c>
      <c r="N562" s="19">
        <v>3.7655104695744401</v>
      </c>
      <c r="O562" s="19">
        <v>6.4842472298544909</v>
      </c>
      <c r="P562" s="19">
        <v>39.715988091688025</v>
      </c>
      <c r="Q562" s="19">
        <v>0</v>
      </c>
      <c r="R562" s="19">
        <v>0</v>
      </c>
      <c r="S562" s="19">
        <v>0</v>
      </c>
      <c r="T562" s="19">
        <v>0</v>
      </c>
      <c r="U562" s="19">
        <v>0</v>
      </c>
      <c r="V562" s="19">
        <v>0</v>
      </c>
      <c r="W562" s="19">
        <v>0</v>
      </c>
      <c r="X562" s="19">
        <v>0</v>
      </c>
      <c r="Y562" s="19">
        <v>0</v>
      </c>
      <c r="Z562" s="19">
        <v>0</v>
      </c>
      <c r="AA562" s="19">
        <v>0</v>
      </c>
      <c r="AB562" s="19">
        <v>0</v>
      </c>
      <c r="AC562" s="19">
        <v>0</v>
      </c>
      <c r="AD562" s="19">
        <v>3.5532857815713315</v>
      </c>
      <c r="AE562" s="19">
        <v>3.948858161118729</v>
      </c>
      <c r="AF562" s="19">
        <v>5.4921301707757326</v>
      </c>
      <c r="AG562" s="19">
        <v>3.8883994083967637</v>
      </c>
      <c r="AH562" s="19">
        <v>4.2190095576102422</v>
      </c>
      <c r="AI562" s="19">
        <v>5.2014149527032254</v>
      </c>
      <c r="AJ562" s="19">
        <v>3.9376927898630982</v>
      </c>
      <c r="AK562" s="19">
        <v>4.2820574211233389</v>
      </c>
      <c r="AL562" s="19">
        <v>4.9992570052563625</v>
      </c>
      <c r="AM562" s="19">
        <v>3.9299280306855784</v>
      </c>
      <c r="AN562" s="19">
        <v>4.3986471327588914</v>
      </c>
      <c r="AO562" s="19">
        <v>7.1513966948855678</v>
      </c>
      <c r="AP562" s="19">
        <v>55.002077106748864</v>
      </c>
      <c r="AQ562" s="19">
        <v>94.718065198436889</v>
      </c>
    </row>
    <row r="563" spans="3:43" hidden="1" outlineLevel="1" x14ac:dyDescent="0.15">
      <c r="C563" s="15" t="s">
        <v>142</v>
      </c>
      <c r="D563" s="19">
        <v>1.110119627835497</v>
      </c>
      <c r="E563" s="19">
        <v>1.1542612797926661</v>
      </c>
      <c r="F563" s="19">
        <v>1.5046263874590231</v>
      </c>
      <c r="G563" s="19">
        <v>1.080585440789493</v>
      </c>
      <c r="H563" s="19">
        <v>1.2248586852005623</v>
      </c>
      <c r="I563" s="19">
        <v>1.3920552201490548</v>
      </c>
      <c r="J563" s="19">
        <v>1.2992339866468978</v>
      </c>
      <c r="K563" s="19">
        <v>1.6516782730020612</v>
      </c>
      <c r="L563" s="19">
        <v>2.1037697095339807</v>
      </c>
      <c r="M563" s="19">
        <v>1.9248863480672049</v>
      </c>
      <c r="N563" s="19">
        <v>1.8217289170592477</v>
      </c>
      <c r="O563" s="19">
        <v>3.1370356766853553</v>
      </c>
      <c r="P563" s="19">
        <v>19.404839552221041</v>
      </c>
      <c r="Q563" s="19">
        <v>0</v>
      </c>
      <c r="R563" s="19">
        <v>0</v>
      </c>
      <c r="S563" s="19">
        <v>0</v>
      </c>
      <c r="T563" s="19">
        <v>0</v>
      </c>
      <c r="U563" s="19">
        <v>0</v>
      </c>
      <c r="V563" s="19">
        <v>0</v>
      </c>
      <c r="W563" s="19">
        <v>0</v>
      </c>
      <c r="X563" s="19">
        <v>0</v>
      </c>
      <c r="Y563" s="19">
        <v>0</v>
      </c>
      <c r="Z563" s="19">
        <v>0</v>
      </c>
      <c r="AA563" s="19">
        <v>0</v>
      </c>
      <c r="AB563" s="19">
        <v>0</v>
      </c>
      <c r="AC563" s="19">
        <v>0</v>
      </c>
      <c r="AD563" s="19">
        <v>1.5500850254750629</v>
      </c>
      <c r="AE563" s="19">
        <v>1.8160123063739064</v>
      </c>
      <c r="AF563" s="19">
        <v>2.5259831250470883</v>
      </c>
      <c r="AG563" s="19">
        <v>1.8077762991045825</v>
      </c>
      <c r="AH563" s="19">
        <v>1.9626251456564361</v>
      </c>
      <c r="AI563" s="19">
        <v>2.4208365669704723</v>
      </c>
      <c r="AJ563" s="19">
        <v>1.8269023545408511</v>
      </c>
      <c r="AK563" s="19">
        <v>1.988193428244311</v>
      </c>
      <c r="AL563" s="19">
        <v>2.3221762613537829</v>
      </c>
      <c r="AM563" s="19">
        <v>1.8263760036446299</v>
      </c>
      <c r="AN563" s="19">
        <v>2.0466168961308511</v>
      </c>
      <c r="AO563" s="19">
        <v>3.333336750765838</v>
      </c>
      <c r="AP563" s="19">
        <v>25.426920163307809</v>
      </c>
      <c r="AQ563" s="19">
        <v>44.831759715528847</v>
      </c>
    </row>
    <row r="564" spans="3:43" hidden="1" outlineLevel="1" x14ac:dyDescent="0.15">
      <c r="C564" s="15" t="s">
        <v>146</v>
      </c>
      <c r="D564" s="19">
        <v>1.124479453720737</v>
      </c>
      <c r="E564" s="19">
        <v>1.1691920949843715</v>
      </c>
      <c r="F564" s="19">
        <v>1.5240893105571194</v>
      </c>
      <c r="G564" s="19">
        <v>1.0945632305652826</v>
      </c>
      <c r="H564" s="19">
        <v>1.2407027050813735</v>
      </c>
      <c r="I564" s="19">
        <v>1.410061991746234</v>
      </c>
      <c r="J564" s="19">
        <v>1.3504981831958276</v>
      </c>
      <c r="K564" s="19">
        <v>1.7168489508730267</v>
      </c>
      <c r="L564" s="19">
        <v>2.186778670961762</v>
      </c>
      <c r="M564" s="19">
        <v>2.000837064486146</v>
      </c>
      <c r="N564" s="19">
        <v>1.8936093252249986</v>
      </c>
      <c r="O564" s="19">
        <v>3.2608144687762604</v>
      </c>
      <c r="P564" s="19">
        <v>19.972475450173143</v>
      </c>
      <c r="Q564" s="19">
        <v>0</v>
      </c>
      <c r="R564" s="19">
        <v>0</v>
      </c>
      <c r="S564" s="19">
        <v>0</v>
      </c>
      <c r="T564" s="19">
        <v>0</v>
      </c>
      <c r="U564" s="19">
        <v>0</v>
      </c>
      <c r="V564" s="19">
        <v>0</v>
      </c>
      <c r="W564" s="19">
        <v>0</v>
      </c>
      <c r="X564" s="19">
        <v>0</v>
      </c>
      <c r="Y564" s="19">
        <v>0</v>
      </c>
      <c r="Z564" s="19">
        <v>0</v>
      </c>
      <c r="AA564" s="19">
        <v>0</v>
      </c>
      <c r="AB564" s="19">
        <v>0</v>
      </c>
      <c r="AC564" s="19">
        <v>0</v>
      </c>
      <c r="AD564" s="19">
        <v>1.6155326627971283</v>
      </c>
      <c r="AE564" s="19">
        <v>1.7771176601755705</v>
      </c>
      <c r="AF564" s="19">
        <v>2.4725322303985942</v>
      </c>
      <c r="AG564" s="19">
        <v>1.7465995767400719</v>
      </c>
      <c r="AH564" s="19">
        <v>1.8964021319832443</v>
      </c>
      <c r="AI564" s="19">
        <v>2.3393577016103935</v>
      </c>
      <c r="AJ564" s="19">
        <v>1.7699317065546341</v>
      </c>
      <c r="AK564" s="19">
        <v>1.9259665464434941</v>
      </c>
      <c r="AL564" s="19">
        <v>2.2493504202056989</v>
      </c>
      <c r="AM564" s="19">
        <v>1.773315959831367</v>
      </c>
      <c r="AN564" s="19">
        <v>1.9861091735818641</v>
      </c>
      <c r="AO564" s="19">
        <v>3.216501999514723</v>
      </c>
      <c r="AP564" s="19">
        <v>24.76871776983678</v>
      </c>
      <c r="AQ564" s="19">
        <v>44.741193220009933</v>
      </c>
    </row>
    <row r="565" spans="3:43" hidden="1" outlineLevel="1" x14ac:dyDescent="0.15">
      <c r="C565" s="15" t="s">
        <v>148</v>
      </c>
      <c r="D565" s="19">
        <v>0.88721978706014104</v>
      </c>
      <c r="E565" s="19">
        <v>0.92249827963691189</v>
      </c>
      <c r="F565" s="19">
        <v>1.2025139179723436</v>
      </c>
      <c r="G565" s="19">
        <v>0.86361574071691849</v>
      </c>
      <c r="H565" s="19">
        <v>0.97892050065026193</v>
      </c>
      <c r="I565" s="19">
        <v>1.1125458059008568</v>
      </c>
      <c r="J565" s="19">
        <v>1.0315316031078232</v>
      </c>
      <c r="K565" s="19">
        <v>1.3113560407739089</v>
      </c>
      <c r="L565" s="19">
        <v>1.6702956998884699</v>
      </c>
      <c r="M565" s="19">
        <v>1.5282705970050667</v>
      </c>
      <c r="N565" s="19">
        <v>1.446368375177612</v>
      </c>
      <c r="O565" s="19">
        <v>2.4906610155181679</v>
      </c>
      <c r="P565" s="19">
        <v>15.445797363408483</v>
      </c>
      <c r="Q565" s="19">
        <v>0</v>
      </c>
      <c r="R565" s="19">
        <v>0</v>
      </c>
      <c r="S565" s="19">
        <v>0</v>
      </c>
      <c r="T565" s="19">
        <v>0</v>
      </c>
      <c r="U565" s="19">
        <v>0</v>
      </c>
      <c r="V565" s="19">
        <v>0</v>
      </c>
      <c r="W565" s="19">
        <v>0</v>
      </c>
      <c r="X565" s="19">
        <v>0</v>
      </c>
      <c r="Y565" s="19">
        <v>0</v>
      </c>
      <c r="Z565" s="19">
        <v>0</v>
      </c>
      <c r="AA565" s="19">
        <v>0</v>
      </c>
      <c r="AB565" s="19">
        <v>0</v>
      </c>
      <c r="AC565" s="19">
        <v>0</v>
      </c>
      <c r="AD565" s="19">
        <v>1.1646596253320365</v>
      </c>
      <c r="AE565" s="19">
        <v>1.2764742530184414</v>
      </c>
      <c r="AF565" s="19">
        <v>1.7761106410494192</v>
      </c>
      <c r="AG565" s="19">
        <v>1.2526947040138929</v>
      </c>
      <c r="AH565" s="19">
        <v>1.3604051194036586</v>
      </c>
      <c r="AI565" s="19">
        <v>1.6784489032510859</v>
      </c>
      <c r="AJ565" s="19">
        <v>1.2668553527262241</v>
      </c>
      <c r="AK565" s="19">
        <v>1.3790468797160198</v>
      </c>
      <c r="AL565" s="19">
        <v>1.6109257251657596</v>
      </c>
      <c r="AM565" s="19">
        <v>1.2681612152585844</v>
      </c>
      <c r="AN565" s="19">
        <v>1.4212978369001041</v>
      </c>
      <c r="AO565" s="19">
        <v>2.3153911102012152</v>
      </c>
      <c r="AP565" s="19">
        <v>17.770471366036446</v>
      </c>
      <c r="AQ565" s="19">
        <v>33.216268729444934</v>
      </c>
    </row>
    <row r="566" spans="3:43" hidden="1" outlineLevel="1" x14ac:dyDescent="0.15">
      <c r="C566" s="7" t="s">
        <v>63</v>
      </c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</row>
    <row r="567" spans="3:43" hidden="1" outlineLevel="1" x14ac:dyDescent="0.15">
      <c r="C567" s="15" t="s">
        <v>131</v>
      </c>
      <c r="D567" s="19">
        <v>12.553898706119497</v>
      </c>
      <c r="E567" s="19">
        <v>5.5348166417818669</v>
      </c>
      <c r="F567" s="19">
        <v>8.0700952467234917</v>
      </c>
      <c r="G567" s="19">
        <v>6.9519020914525154</v>
      </c>
      <c r="H567" s="19">
        <v>7.4488811457369257</v>
      </c>
      <c r="I567" s="19">
        <v>14.385932632982756</v>
      </c>
      <c r="J567" s="19">
        <v>6.7722962295531239</v>
      </c>
      <c r="K567" s="19">
        <v>16.891369609301432</v>
      </c>
      <c r="L567" s="19">
        <v>7.4457962110187923</v>
      </c>
      <c r="M567" s="19">
        <v>8.387438912955739</v>
      </c>
      <c r="N567" s="19">
        <v>5.7664348221937667</v>
      </c>
      <c r="O567" s="19">
        <v>16.34182771676862</v>
      </c>
      <c r="P567" s="19">
        <v>116.55068996658854</v>
      </c>
      <c r="Q567" s="19">
        <v>10.420137792899366</v>
      </c>
      <c r="R567" s="19">
        <v>10.960041996906405</v>
      </c>
      <c r="S567" s="19">
        <v>12.628965297469723</v>
      </c>
      <c r="T567" s="19">
        <v>10.763720226787601</v>
      </c>
      <c r="U567" s="19">
        <v>10.082901097731538</v>
      </c>
      <c r="V567" s="19">
        <v>11.60938665792469</v>
      </c>
      <c r="W567" s="19">
        <v>9.4233014168802693</v>
      </c>
      <c r="X567" s="19">
        <v>12.008718715229969</v>
      </c>
      <c r="Y567" s="19">
        <v>9.5607385170401091</v>
      </c>
      <c r="Z567" s="19">
        <v>8.7634549496761984</v>
      </c>
      <c r="AA567" s="19">
        <v>9.8902454631020511</v>
      </c>
      <c r="AB567" s="19">
        <v>17.675868926161943</v>
      </c>
      <c r="AC567" s="19">
        <v>133.78748105780986</v>
      </c>
      <c r="AD567" s="19">
        <v>6.7574897926153099</v>
      </c>
      <c r="AE567" s="19">
        <v>5.5485190150124648</v>
      </c>
      <c r="AF567" s="19">
        <v>6.5460534324156745</v>
      </c>
      <c r="AG567" s="19">
        <v>2.475025035934157</v>
      </c>
      <c r="AH567" s="19">
        <v>5.2002187890060867</v>
      </c>
      <c r="AI567" s="19">
        <v>8.5556802068765769</v>
      </c>
      <c r="AJ567" s="19">
        <v>4.7393637383008578</v>
      </c>
      <c r="AK567" s="19">
        <v>4.5869443640062331</v>
      </c>
      <c r="AL567" s="19">
        <v>0</v>
      </c>
      <c r="AM567" s="19">
        <v>0</v>
      </c>
      <c r="AN567" s="19">
        <v>0</v>
      </c>
      <c r="AO567" s="19">
        <v>0</v>
      </c>
      <c r="AP567" s="19">
        <v>44.409294374167359</v>
      </c>
      <c r="AQ567" s="19">
        <v>294.74746539856574</v>
      </c>
    </row>
    <row r="568" spans="3:43" hidden="1" outlineLevel="1" x14ac:dyDescent="0.15">
      <c r="C568" s="15" t="s">
        <v>132</v>
      </c>
      <c r="D568" s="19">
        <v>3.3192040623748591</v>
      </c>
      <c r="E568" s="19">
        <v>2.0279383062486964</v>
      </c>
      <c r="F568" s="19">
        <v>3.6131096484621121</v>
      </c>
      <c r="G568" s="19">
        <v>2.9091678200864837</v>
      </c>
      <c r="H568" s="19">
        <v>3.5713812161733474</v>
      </c>
      <c r="I568" s="19">
        <v>2.7979925718098015</v>
      </c>
      <c r="J568" s="19">
        <v>2.6395112519600046</v>
      </c>
      <c r="K568" s="19">
        <v>8.3208705983016866</v>
      </c>
      <c r="L568" s="19">
        <v>3.5172669847433489</v>
      </c>
      <c r="M568" s="19">
        <v>1.4206846269172797</v>
      </c>
      <c r="N568" s="19">
        <v>1.1606543896432497</v>
      </c>
      <c r="O568" s="19">
        <v>2.3808219803821737</v>
      </c>
      <c r="P568" s="19">
        <v>37.678603457103044</v>
      </c>
      <c r="Q568" s="19">
        <v>4.2067705500409005</v>
      </c>
      <c r="R568" s="19">
        <v>5.0446339448029285</v>
      </c>
      <c r="S568" s="19">
        <v>6.0653680178453495</v>
      </c>
      <c r="T568" s="19">
        <v>4.7275573063119252</v>
      </c>
      <c r="U568" s="19">
        <v>4.5106797808065711</v>
      </c>
      <c r="V568" s="19">
        <v>5.1782523095750417</v>
      </c>
      <c r="W568" s="19">
        <v>4.2551348373384057</v>
      </c>
      <c r="X568" s="19">
        <v>5.8732718290850281</v>
      </c>
      <c r="Y568" s="19">
        <v>4.5470033661868499</v>
      </c>
      <c r="Z568" s="19">
        <v>3.903667624227054</v>
      </c>
      <c r="AA568" s="19">
        <v>4.1824666338847756</v>
      </c>
      <c r="AB568" s="19">
        <v>8.0339422553386726</v>
      </c>
      <c r="AC568" s="19">
        <v>60.528748455443505</v>
      </c>
      <c r="AD568" s="19">
        <v>1.1294759270681458</v>
      </c>
      <c r="AE568" s="19">
        <v>1.4520328321583378</v>
      </c>
      <c r="AF568" s="19">
        <v>1.6912145170814663</v>
      </c>
      <c r="AG568" s="19">
        <v>1.3412296092597171</v>
      </c>
      <c r="AH568" s="19">
        <v>2.431666490691565</v>
      </c>
      <c r="AI568" s="19">
        <v>3.4014979581952076</v>
      </c>
      <c r="AJ568" s="19">
        <v>2.5276931628095545</v>
      </c>
      <c r="AK568" s="19">
        <v>2.5013986104335437</v>
      </c>
      <c r="AL568" s="19">
        <v>0</v>
      </c>
      <c r="AM568" s="19">
        <v>0</v>
      </c>
      <c r="AN568" s="19">
        <v>0</v>
      </c>
      <c r="AO568" s="19">
        <v>0</v>
      </c>
      <c r="AP568" s="19">
        <v>16.476209107697539</v>
      </c>
      <c r="AQ568" s="19">
        <v>114.68356102024406</v>
      </c>
    </row>
    <row r="569" spans="3:43" hidden="1" outlineLevel="1" x14ac:dyDescent="0.15">
      <c r="C569" s="15" t="s">
        <v>150</v>
      </c>
      <c r="D569" s="19">
        <v>1.1251378181791669</v>
      </c>
      <c r="E569" s="19">
        <v>0.78970084226937154</v>
      </c>
      <c r="F569" s="19">
        <v>1.4898242223745672</v>
      </c>
      <c r="G569" s="19">
        <v>0.97877506958317917</v>
      </c>
      <c r="H569" s="19">
        <v>1.1944469897209593</v>
      </c>
      <c r="I569" s="19">
        <v>0.98908703365934381</v>
      </c>
      <c r="J569" s="19">
        <v>0.97486832748807128</v>
      </c>
      <c r="K569" s="19">
        <v>1.827778097874547</v>
      </c>
      <c r="L569" s="19">
        <v>0.95351744204912592</v>
      </c>
      <c r="M569" s="19">
        <v>1.1997666642733327</v>
      </c>
      <c r="N569" s="19">
        <v>0.90632356925302893</v>
      </c>
      <c r="O569" s="19">
        <v>1.6903303390803679</v>
      </c>
      <c r="P569" s="19">
        <v>14.119556415805064</v>
      </c>
      <c r="Q569" s="19">
        <v>1.9242080237650361</v>
      </c>
      <c r="R569" s="19">
        <v>2.232702483528898</v>
      </c>
      <c r="S569" s="19">
        <v>2.724811797889735</v>
      </c>
      <c r="T569" s="19">
        <v>2.0221664262623977</v>
      </c>
      <c r="U569" s="19">
        <v>1.9379710622556283</v>
      </c>
      <c r="V569" s="19">
        <v>2.2857474180688699</v>
      </c>
      <c r="W569" s="19">
        <v>1.8384262341864654</v>
      </c>
      <c r="X569" s="19">
        <v>2.5637156859615562</v>
      </c>
      <c r="Y569" s="19">
        <v>1.8794574861519249</v>
      </c>
      <c r="Z569" s="19">
        <v>1.4570978449445191</v>
      </c>
      <c r="AA569" s="19">
        <v>1.3573381592552034</v>
      </c>
      <c r="AB569" s="19">
        <v>1.8461448778576448</v>
      </c>
      <c r="AC569" s="19">
        <v>24.069787500127877</v>
      </c>
      <c r="AD569" s="19">
        <v>0.76319101689775037</v>
      </c>
      <c r="AE569" s="19">
        <v>0.77779894488675183</v>
      </c>
      <c r="AF569" s="19">
        <v>0.90188134378881868</v>
      </c>
      <c r="AG569" s="19">
        <v>0.52086590928226351</v>
      </c>
      <c r="AH569" s="19">
        <v>0.66648488719046017</v>
      </c>
      <c r="AI569" s="19">
        <v>0.92587792438209227</v>
      </c>
      <c r="AJ569" s="19">
        <v>0.68559617998850675</v>
      </c>
      <c r="AK569" s="19">
        <v>0.78980556447135775</v>
      </c>
      <c r="AL569" s="19">
        <v>0</v>
      </c>
      <c r="AM569" s="19">
        <v>0</v>
      </c>
      <c r="AN569" s="19">
        <v>0</v>
      </c>
      <c r="AO569" s="19">
        <v>0</v>
      </c>
      <c r="AP569" s="19">
        <v>6.0315017708880019</v>
      </c>
      <c r="AQ569" s="19">
        <v>44.220845686820951</v>
      </c>
    </row>
    <row r="570" spans="3:43" hidden="1" outlineLevel="1" x14ac:dyDescent="0.15">
      <c r="C570" s="15" t="s">
        <v>154</v>
      </c>
      <c r="D570" s="19">
        <v>0.84478632953247257</v>
      </c>
      <c r="E570" s="19">
        <v>0.80728609438958365</v>
      </c>
      <c r="F570" s="19">
        <v>1.615399455902379</v>
      </c>
      <c r="G570" s="19">
        <v>0.90831966929842056</v>
      </c>
      <c r="H570" s="19">
        <v>1.1844805238828195</v>
      </c>
      <c r="I570" s="19">
        <v>0.88078086976317194</v>
      </c>
      <c r="J570" s="19">
        <v>0.89723828565021391</v>
      </c>
      <c r="K570" s="19">
        <v>1.1228755143452767</v>
      </c>
      <c r="L570" s="19">
        <v>0.82615487435478163</v>
      </c>
      <c r="M570" s="19">
        <v>0.57582754560092675</v>
      </c>
      <c r="N570" s="19">
        <v>0.69525026229580034</v>
      </c>
      <c r="O570" s="19">
        <v>0.79392630008326381</v>
      </c>
      <c r="P570" s="19">
        <v>11.152325725099111</v>
      </c>
      <c r="Q570" s="19">
        <v>1.2898591189699202</v>
      </c>
      <c r="R570" s="19">
        <v>1.9408060907116764</v>
      </c>
      <c r="S570" s="19">
        <v>2.344084790928433</v>
      </c>
      <c r="T570" s="19">
        <v>1.6766435546186651</v>
      </c>
      <c r="U570" s="19">
        <v>1.730095535070274</v>
      </c>
      <c r="V570" s="19">
        <v>1.7607539526237868</v>
      </c>
      <c r="W570" s="19">
        <v>1.3673383233593479</v>
      </c>
      <c r="X570" s="19">
        <v>1.9555870608295509</v>
      </c>
      <c r="Y570" s="19">
        <v>1.5411629377076406</v>
      </c>
      <c r="Z570" s="19">
        <v>1.218231417098911</v>
      </c>
      <c r="AA570" s="19">
        <v>1.1622374435894347</v>
      </c>
      <c r="AB570" s="19">
        <v>1.4428154133415851</v>
      </c>
      <c r="AC570" s="19">
        <v>19.429615638849228</v>
      </c>
      <c r="AD570" s="19">
        <v>0.37108026225338042</v>
      </c>
      <c r="AE570" s="19">
        <v>0.52013930620968396</v>
      </c>
      <c r="AF570" s="19">
        <v>0.63309166312388987</v>
      </c>
      <c r="AG570" s="19">
        <v>0.44686069185360899</v>
      </c>
      <c r="AH570" s="19">
        <v>0.47895841697573144</v>
      </c>
      <c r="AI570" s="19">
        <v>0.67210508636479083</v>
      </c>
      <c r="AJ570" s="19">
        <v>0.60626980195690938</v>
      </c>
      <c r="AK570" s="19">
        <v>0.66354201801677026</v>
      </c>
      <c r="AL570" s="19">
        <v>0</v>
      </c>
      <c r="AM570" s="19">
        <v>0</v>
      </c>
      <c r="AN570" s="19">
        <v>0</v>
      </c>
      <c r="AO570" s="19">
        <v>0</v>
      </c>
      <c r="AP570" s="19">
        <v>4.3920472467547649</v>
      </c>
      <c r="AQ570" s="19">
        <v>34.973988610703096</v>
      </c>
    </row>
    <row r="571" spans="3:43" hidden="1" outlineLevel="1" x14ac:dyDescent="0.15">
      <c r="C571" s="15" t="s">
        <v>156</v>
      </c>
      <c r="D571" s="19">
        <v>0</v>
      </c>
      <c r="E571" s="19">
        <v>0</v>
      </c>
      <c r="F571" s="19">
        <v>0</v>
      </c>
      <c r="G571" s="19">
        <v>0</v>
      </c>
      <c r="H571" s="19">
        <v>0</v>
      </c>
      <c r="I571" s="19">
        <v>0</v>
      </c>
      <c r="J571" s="19">
        <v>0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  <c r="P571" s="19">
        <v>0</v>
      </c>
      <c r="Q571" s="19">
        <v>0</v>
      </c>
      <c r="R571" s="19">
        <v>0</v>
      </c>
      <c r="S571" s="19">
        <v>0</v>
      </c>
      <c r="T571" s="19">
        <v>0</v>
      </c>
      <c r="U571" s="19">
        <v>0</v>
      </c>
      <c r="V571" s="19">
        <v>0</v>
      </c>
      <c r="W571" s="19">
        <v>0</v>
      </c>
      <c r="X571" s="19">
        <v>0</v>
      </c>
      <c r="Y571" s="19">
        <v>0</v>
      </c>
      <c r="Z571" s="19">
        <v>0</v>
      </c>
      <c r="AA571" s="19">
        <v>0</v>
      </c>
      <c r="AB571" s="19">
        <v>0</v>
      </c>
      <c r="AC571" s="19">
        <v>0</v>
      </c>
      <c r="AD571" s="19">
        <v>0</v>
      </c>
      <c r="AE571" s="19">
        <v>0</v>
      </c>
      <c r="AF571" s="19">
        <v>0</v>
      </c>
      <c r="AG571" s="19">
        <v>0</v>
      </c>
      <c r="AH571" s="19">
        <v>0</v>
      </c>
      <c r="AI571" s="19">
        <v>0</v>
      </c>
      <c r="AJ571" s="19">
        <v>0</v>
      </c>
      <c r="AK571" s="19">
        <v>0</v>
      </c>
      <c r="AL571" s="19">
        <v>0.86386938410270309</v>
      </c>
      <c r="AM571" s="19">
        <v>0.92262127254258175</v>
      </c>
      <c r="AN571" s="19">
        <v>0.93606098485426559</v>
      </c>
      <c r="AO571" s="19">
        <v>0.87500451994791351</v>
      </c>
      <c r="AP571" s="19">
        <v>3.5975561614474643</v>
      </c>
      <c r="AQ571" s="19">
        <v>3.5975561614474643</v>
      </c>
    </row>
    <row r="572" spans="3:43" hidden="1" outlineLevel="1" x14ac:dyDescent="0.15">
      <c r="C572" s="15" t="s">
        <v>152</v>
      </c>
      <c r="D572" s="19">
        <v>0</v>
      </c>
      <c r="E572" s="19">
        <v>0</v>
      </c>
      <c r="F572" s="19">
        <v>0</v>
      </c>
      <c r="G572" s="19">
        <v>0</v>
      </c>
      <c r="H572" s="19">
        <v>0</v>
      </c>
      <c r="I572" s="19">
        <v>0</v>
      </c>
      <c r="J572" s="19">
        <v>0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  <c r="P572" s="19">
        <v>0</v>
      </c>
      <c r="Q572" s="19">
        <v>0</v>
      </c>
      <c r="R572" s="19">
        <v>0</v>
      </c>
      <c r="S572" s="19">
        <v>0</v>
      </c>
      <c r="T572" s="19">
        <v>0</v>
      </c>
      <c r="U572" s="19">
        <v>0</v>
      </c>
      <c r="V572" s="19">
        <v>0</v>
      </c>
      <c r="W572" s="19">
        <v>0</v>
      </c>
      <c r="X572" s="19">
        <v>0</v>
      </c>
      <c r="Y572" s="19">
        <v>0</v>
      </c>
      <c r="Z572" s="19">
        <v>0</v>
      </c>
      <c r="AA572" s="19">
        <v>0</v>
      </c>
      <c r="AB572" s="19">
        <v>0</v>
      </c>
      <c r="AC572" s="19">
        <v>0</v>
      </c>
      <c r="AD572" s="19">
        <v>0</v>
      </c>
      <c r="AE572" s="19">
        <v>0</v>
      </c>
      <c r="AF572" s="19">
        <v>0</v>
      </c>
      <c r="AG572" s="19">
        <v>0</v>
      </c>
      <c r="AH572" s="19">
        <v>0</v>
      </c>
      <c r="AI572" s="19">
        <v>0</v>
      </c>
      <c r="AJ572" s="19">
        <v>0</v>
      </c>
      <c r="AK572" s="19">
        <v>0</v>
      </c>
      <c r="AL572" s="19">
        <v>1.2028187701093624</v>
      </c>
      <c r="AM572" s="19">
        <v>1.2579608734108239</v>
      </c>
      <c r="AN572" s="19">
        <v>1.2680389575459261</v>
      </c>
      <c r="AO572" s="19">
        <v>1.1834341869379563</v>
      </c>
      <c r="AP572" s="19">
        <v>4.9122527880040678</v>
      </c>
      <c r="AQ572" s="19">
        <v>4.9122527880040678</v>
      </c>
    </row>
    <row r="573" spans="3:43" hidden="1" outlineLevel="1" x14ac:dyDescent="0.15">
      <c r="C573" s="15" t="s">
        <v>134</v>
      </c>
      <c r="D573" s="19">
        <v>0</v>
      </c>
      <c r="E573" s="19">
        <v>0</v>
      </c>
      <c r="F573" s="19">
        <v>0</v>
      </c>
      <c r="G573" s="19">
        <v>0</v>
      </c>
      <c r="H573" s="19">
        <v>0</v>
      </c>
      <c r="I573" s="19">
        <v>0</v>
      </c>
      <c r="J573" s="19">
        <v>0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  <c r="P573" s="19">
        <v>0</v>
      </c>
      <c r="Q573" s="19">
        <v>0</v>
      </c>
      <c r="R573" s="19">
        <v>0</v>
      </c>
      <c r="S573" s="19">
        <v>0</v>
      </c>
      <c r="T573" s="19">
        <v>0</v>
      </c>
      <c r="U573" s="19">
        <v>0</v>
      </c>
      <c r="V573" s="19">
        <v>0</v>
      </c>
      <c r="W573" s="19">
        <v>0</v>
      </c>
      <c r="X573" s="19">
        <v>0</v>
      </c>
      <c r="Y573" s="19">
        <v>0</v>
      </c>
      <c r="Z573" s="19">
        <v>0</v>
      </c>
      <c r="AA573" s="19">
        <v>0</v>
      </c>
      <c r="AB573" s="19">
        <v>0</v>
      </c>
      <c r="AC573" s="19">
        <v>0</v>
      </c>
      <c r="AD573" s="19">
        <v>0</v>
      </c>
      <c r="AE573" s="19">
        <v>0</v>
      </c>
      <c r="AF573" s="19">
        <v>0</v>
      </c>
      <c r="AG573" s="19">
        <v>0</v>
      </c>
      <c r="AH573" s="19">
        <v>0</v>
      </c>
      <c r="AI573" s="19">
        <v>0</v>
      </c>
      <c r="AJ573" s="19">
        <v>0</v>
      </c>
      <c r="AK573" s="19">
        <v>0</v>
      </c>
      <c r="AL573" s="19">
        <v>3.4759245334728468</v>
      </c>
      <c r="AM573" s="19">
        <v>4.2000149102718591</v>
      </c>
      <c r="AN573" s="19">
        <v>4.5033254976900832</v>
      </c>
      <c r="AO573" s="19">
        <v>4.2344983240651839</v>
      </c>
      <c r="AP573" s="19">
        <v>16.413763265499973</v>
      </c>
      <c r="AQ573" s="19">
        <v>16.413763265499973</v>
      </c>
    </row>
    <row r="574" spans="3:43" hidden="1" outlineLevel="1" x14ac:dyDescent="0.15">
      <c r="C574" s="15" t="s">
        <v>133</v>
      </c>
      <c r="D574" s="19">
        <v>0</v>
      </c>
      <c r="E574" s="19">
        <v>0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9">
        <v>0</v>
      </c>
      <c r="Q574" s="19">
        <v>0</v>
      </c>
      <c r="R574" s="19">
        <v>0</v>
      </c>
      <c r="S574" s="19">
        <v>0</v>
      </c>
      <c r="T574" s="19">
        <v>0</v>
      </c>
      <c r="U574" s="19">
        <v>0</v>
      </c>
      <c r="V574" s="19">
        <v>0</v>
      </c>
      <c r="W574" s="19">
        <v>0</v>
      </c>
      <c r="X574" s="19">
        <v>0</v>
      </c>
      <c r="Y574" s="19">
        <v>0</v>
      </c>
      <c r="Z574" s="19">
        <v>0</v>
      </c>
      <c r="AA574" s="19">
        <v>0</v>
      </c>
      <c r="AB574" s="19">
        <v>0</v>
      </c>
      <c r="AC574" s="19">
        <v>0</v>
      </c>
      <c r="AD574" s="19">
        <v>0</v>
      </c>
      <c r="AE574" s="19">
        <v>0</v>
      </c>
      <c r="AF574" s="19">
        <v>0</v>
      </c>
      <c r="AG574" s="19">
        <v>0</v>
      </c>
      <c r="AH574" s="19">
        <v>0</v>
      </c>
      <c r="AI574" s="19">
        <v>0</v>
      </c>
      <c r="AJ574" s="19">
        <v>0</v>
      </c>
      <c r="AK574" s="19">
        <v>0</v>
      </c>
      <c r="AL574" s="19">
        <v>6.6454772411273657</v>
      </c>
      <c r="AM574" s="19">
        <v>6.9191743596732591</v>
      </c>
      <c r="AN574" s="19">
        <v>7.2500162165209385</v>
      </c>
      <c r="AO574" s="19">
        <v>6.6711538609460002</v>
      </c>
      <c r="AP574" s="19">
        <v>27.485821678267563</v>
      </c>
      <c r="AQ574" s="19">
        <v>27.485821678267563</v>
      </c>
    </row>
    <row r="575" spans="3:43" hidden="1" outlineLevel="1" x14ac:dyDescent="0.15">
      <c r="C575" s="15" t="s">
        <v>140</v>
      </c>
      <c r="D575" s="19">
        <v>12.940983712348135</v>
      </c>
      <c r="E575" s="19">
        <v>12.772660324351282</v>
      </c>
      <c r="F575" s="19">
        <v>14.659806003985159</v>
      </c>
      <c r="G575" s="19">
        <v>13.38217587167674</v>
      </c>
      <c r="H575" s="19">
        <v>13.635009758377814</v>
      </c>
      <c r="I575" s="19">
        <v>14.929671528767239</v>
      </c>
      <c r="J575" s="19">
        <v>12.95264776712138</v>
      </c>
      <c r="K575" s="19">
        <v>13.15954639343042</v>
      </c>
      <c r="L575" s="19">
        <v>15.908964676414232</v>
      </c>
      <c r="M575" s="19">
        <v>14.309622362917256</v>
      </c>
      <c r="N575" s="19">
        <v>16.246398068214241</v>
      </c>
      <c r="O575" s="19">
        <v>19.358089911169923</v>
      </c>
      <c r="P575" s="19">
        <v>174.25557637877381</v>
      </c>
      <c r="Q575" s="19">
        <v>0</v>
      </c>
      <c r="R575" s="19">
        <v>0</v>
      </c>
      <c r="S575" s="19">
        <v>0</v>
      </c>
      <c r="T575" s="19">
        <v>0</v>
      </c>
      <c r="U575" s="19">
        <v>0</v>
      </c>
      <c r="V575" s="19">
        <v>0</v>
      </c>
      <c r="W575" s="19">
        <v>0</v>
      </c>
      <c r="X575" s="19">
        <v>0</v>
      </c>
      <c r="Y575" s="19">
        <v>0</v>
      </c>
      <c r="Z575" s="19">
        <v>0</v>
      </c>
      <c r="AA575" s="19">
        <v>0</v>
      </c>
      <c r="AB575" s="19">
        <v>0</v>
      </c>
      <c r="AC575" s="19">
        <v>0</v>
      </c>
      <c r="AD575" s="19">
        <v>8.2361911001841381</v>
      </c>
      <c r="AE575" s="19">
        <v>8.6763674663187444</v>
      </c>
      <c r="AF575" s="19">
        <v>10.3361638333662</v>
      </c>
      <c r="AG575" s="19">
        <v>9.7193277021750557</v>
      </c>
      <c r="AH575" s="19">
        <v>10.636087163447758</v>
      </c>
      <c r="AI575" s="19">
        <v>12.40924762149923</v>
      </c>
      <c r="AJ575" s="19">
        <v>9.824866002570424</v>
      </c>
      <c r="AK575" s="19">
        <v>9.9616881372459805</v>
      </c>
      <c r="AL575" s="19">
        <v>12.345268983615071</v>
      </c>
      <c r="AM575" s="19">
        <v>11.52127689009337</v>
      </c>
      <c r="AN575" s="19">
        <v>13.949731208170897</v>
      </c>
      <c r="AO575" s="19">
        <v>20.936383003155772</v>
      </c>
      <c r="AP575" s="19">
        <v>138.55259911184265</v>
      </c>
      <c r="AQ575" s="19">
        <v>312.80817549061635</v>
      </c>
    </row>
    <row r="576" spans="3:43" hidden="1" outlineLevel="1" x14ac:dyDescent="0.15">
      <c r="C576" s="15" t="s">
        <v>142</v>
      </c>
      <c r="D576" s="19">
        <v>7.1854978023332796</v>
      </c>
      <c r="E576" s="19">
        <v>7.0937409611795532</v>
      </c>
      <c r="F576" s="19">
        <v>8.1212791894025926</v>
      </c>
      <c r="G576" s="19">
        <v>7.4865091127113574</v>
      </c>
      <c r="H576" s="19">
        <v>7.6418365007210518</v>
      </c>
      <c r="I576" s="19">
        <v>8.3725478527962345</v>
      </c>
      <c r="J576" s="19">
        <v>7.3085620532991573</v>
      </c>
      <c r="K576" s="19">
        <v>7.4181186325635871</v>
      </c>
      <c r="L576" s="19">
        <v>8.9556483908094613</v>
      </c>
      <c r="M576" s="19">
        <v>8.0741884586273471</v>
      </c>
      <c r="N576" s="19">
        <v>9.1578749257071479</v>
      </c>
      <c r="O576" s="19">
        <v>10.986267754609996</v>
      </c>
      <c r="P576" s="19">
        <v>97.802071634760765</v>
      </c>
      <c r="Q576" s="19">
        <v>0</v>
      </c>
      <c r="R576" s="19">
        <v>0</v>
      </c>
      <c r="S576" s="19">
        <v>0</v>
      </c>
      <c r="T576" s="19">
        <v>0</v>
      </c>
      <c r="U576" s="19">
        <v>0</v>
      </c>
      <c r="V576" s="19">
        <v>0</v>
      </c>
      <c r="W576" s="19">
        <v>0</v>
      </c>
      <c r="X576" s="19">
        <v>0</v>
      </c>
      <c r="Y576" s="19">
        <v>0</v>
      </c>
      <c r="Z576" s="19">
        <v>0</v>
      </c>
      <c r="AA576" s="19">
        <v>0</v>
      </c>
      <c r="AB576" s="19">
        <v>0</v>
      </c>
      <c r="AC576" s="19">
        <v>0</v>
      </c>
      <c r="AD576" s="19">
        <v>1.742969803471595</v>
      </c>
      <c r="AE576" s="19">
        <v>2.036259107470026</v>
      </c>
      <c r="AF576" s="19">
        <v>2.4103937796685018</v>
      </c>
      <c r="AG576" s="19">
        <v>2.7763257388098448</v>
      </c>
      <c r="AH576" s="19">
        <v>3.0511025850607867</v>
      </c>
      <c r="AI576" s="19">
        <v>4.1490781184025822</v>
      </c>
      <c r="AJ576" s="19">
        <v>4.3213282102912522</v>
      </c>
      <c r="AK576" s="19">
        <v>4.6593928464525254</v>
      </c>
      <c r="AL576" s="19">
        <v>5.5175653190114389</v>
      </c>
      <c r="AM576" s="19">
        <v>5.8956138423785989</v>
      </c>
      <c r="AN576" s="19">
        <v>6.8407012443447375</v>
      </c>
      <c r="AO576" s="19">
        <v>8.8859771722706089</v>
      </c>
      <c r="AP576" s="19">
        <v>52.286707767632493</v>
      </c>
      <c r="AQ576" s="19">
        <v>150.08877940239324</v>
      </c>
    </row>
    <row r="577" spans="3:43" hidden="1" outlineLevel="1" x14ac:dyDescent="0.15">
      <c r="C577" s="15" t="s">
        <v>146</v>
      </c>
      <c r="D577" s="19">
        <v>3.1465179830583687</v>
      </c>
      <c r="E577" s="19">
        <v>3.1010000032608729</v>
      </c>
      <c r="F577" s="19">
        <v>3.5312291939319298</v>
      </c>
      <c r="G577" s="19">
        <v>3.3019023310517794</v>
      </c>
      <c r="H577" s="19">
        <v>3.3746904409198031</v>
      </c>
      <c r="I577" s="19">
        <v>3.7047882104379615</v>
      </c>
      <c r="J577" s="19">
        <v>3.2467032109464729</v>
      </c>
      <c r="K577" s="19">
        <v>3.2884387410980795</v>
      </c>
      <c r="L577" s="19">
        <v>3.9632841054170349</v>
      </c>
      <c r="M577" s="19">
        <v>3.5567566287388739</v>
      </c>
      <c r="N577" s="19">
        <v>4.0285223938950168</v>
      </c>
      <c r="O577" s="19">
        <v>4.2658693073357874</v>
      </c>
      <c r="P577" s="19">
        <v>42.509702550091987</v>
      </c>
      <c r="Q577" s="19">
        <v>0</v>
      </c>
      <c r="R577" s="19">
        <v>0</v>
      </c>
      <c r="S577" s="19">
        <v>0</v>
      </c>
      <c r="T577" s="19">
        <v>0</v>
      </c>
      <c r="U577" s="19">
        <v>0</v>
      </c>
      <c r="V577" s="19">
        <v>0</v>
      </c>
      <c r="W577" s="19">
        <v>0</v>
      </c>
      <c r="X577" s="19">
        <v>0</v>
      </c>
      <c r="Y577" s="19">
        <v>0</v>
      </c>
      <c r="Z577" s="19">
        <v>0</v>
      </c>
      <c r="AA577" s="19">
        <v>0</v>
      </c>
      <c r="AB577" s="19">
        <v>0</v>
      </c>
      <c r="AC577" s="19">
        <v>0</v>
      </c>
      <c r="AD577" s="19">
        <v>1.2502432850725183</v>
      </c>
      <c r="AE577" s="19">
        <v>1.3874167703581282</v>
      </c>
      <c r="AF577" s="19">
        <v>1.6450964584552643</v>
      </c>
      <c r="AG577" s="19">
        <v>1.586157546872486</v>
      </c>
      <c r="AH577" s="19">
        <v>1.7272679152483958</v>
      </c>
      <c r="AI577" s="19">
        <v>2.2220282283181811</v>
      </c>
      <c r="AJ577" s="19">
        <v>2.0263464329355823</v>
      </c>
      <c r="AK577" s="19">
        <v>2.1068638858754412</v>
      </c>
      <c r="AL577" s="19">
        <v>2.5419784147978648</v>
      </c>
      <c r="AM577" s="19">
        <v>2.5461219829631725</v>
      </c>
      <c r="AN577" s="19">
        <v>2.9783808743923665</v>
      </c>
      <c r="AO577" s="19">
        <v>4.3304458630000173</v>
      </c>
      <c r="AP577" s="19">
        <v>26.34834765828942</v>
      </c>
      <c r="AQ577" s="19">
        <v>68.858050208381414</v>
      </c>
    </row>
    <row r="578" spans="3:43" hidden="1" outlineLevel="1" x14ac:dyDescent="0.15">
      <c r="C578" s="15" t="s">
        <v>148</v>
      </c>
      <c r="D578" s="19">
        <v>2.5775575113413836</v>
      </c>
      <c r="E578" s="19">
        <v>2.553200853732315</v>
      </c>
      <c r="F578" s="19">
        <v>2.9013968211225696</v>
      </c>
      <c r="G578" s="19">
        <v>2.7383105829802674</v>
      </c>
      <c r="H578" s="19">
        <v>2.8184053590445779</v>
      </c>
      <c r="I578" s="19">
        <v>3.0903667272134756</v>
      </c>
      <c r="J578" s="19">
        <v>2.7413972630456431</v>
      </c>
      <c r="K578" s="19">
        <v>2.7755159626541497</v>
      </c>
      <c r="L578" s="19">
        <v>3.3330657249065792</v>
      </c>
      <c r="M578" s="19">
        <v>3.0253211168771075</v>
      </c>
      <c r="N578" s="19">
        <v>3.4187581855363116</v>
      </c>
      <c r="O578" s="19">
        <v>3.0138978173707303</v>
      </c>
      <c r="P578" s="19">
        <v>34.987193925825117</v>
      </c>
      <c r="Q578" s="19">
        <v>0</v>
      </c>
      <c r="R578" s="19">
        <v>0</v>
      </c>
      <c r="S578" s="19">
        <v>0</v>
      </c>
      <c r="T578" s="19">
        <v>0</v>
      </c>
      <c r="U578" s="19">
        <v>0</v>
      </c>
      <c r="V578" s="19">
        <v>0</v>
      </c>
      <c r="W578" s="19">
        <v>0</v>
      </c>
      <c r="X578" s="19">
        <v>0</v>
      </c>
      <c r="Y578" s="19">
        <v>0</v>
      </c>
      <c r="Z578" s="19">
        <v>0</v>
      </c>
      <c r="AA578" s="19">
        <v>0</v>
      </c>
      <c r="AB578" s="19">
        <v>0</v>
      </c>
      <c r="AC578" s="19">
        <v>0</v>
      </c>
      <c r="AD578" s="19">
        <v>0.79988707140525694</v>
      </c>
      <c r="AE578" s="19">
        <v>0.94836222997532571</v>
      </c>
      <c r="AF578" s="19">
        <v>1.1333741460467028</v>
      </c>
      <c r="AG578" s="19">
        <v>1.2128935318843026</v>
      </c>
      <c r="AH578" s="19">
        <v>1.4542813735886928</v>
      </c>
      <c r="AI578" s="19">
        <v>1.833464447934507</v>
      </c>
      <c r="AJ578" s="19">
        <v>1.7495897279762871</v>
      </c>
      <c r="AK578" s="19">
        <v>1.8388102688998849</v>
      </c>
      <c r="AL578" s="19">
        <v>2.1745408205265142</v>
      </c>
      <c r="AM578" s="19">
        <v>2.228153964016045</v>
      </c>
      <c r="AN578" s="19">
        <v>2.5403301053138736</v>
      </c>
      <c r="AO578" s="19">
        <v>3.468264578121329</v>
      </c>
      <c r="AP578" s="19">
        <v>21.381952265688721</v>
      </c>
      <c r="AQ578" s="19">
        <v>56.369146191513842</v>
      </c>
    </row>
    <row r="579" spans="3:43" hidden="1" outlineLevel="1" x14ac:dyDescent="0.15">
      <c r="C579" s="7" t="s">
        <v>109</v>
      </c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</row>
    <row r="580" spans="3:43" hidden="1" outlineLevel="1" x14ac:dyDescent="0.15">
      <c r="C580" s="15" t="s">
        <v>131</v>
      </c>
      <c r="D580" s="19">
        <v>0.22801248846280733</v>
      </c>
      <c r="E580" s="19">
        <v>0.22537222973931981</v>
      </c>
      <c r="F580" s="19">
        <v>0.26240345016502015</v>
      </c>
      <c r="G580" s="19">
        <v>0.23915579002062837</v>
      </c>
      <c r="H580" s="19">
        <v>0.25905108878150612</v>
      </c>
      <c r="I580" s="19">
        <v>0.27528883964904693</v>
      </c>
      <c r="J580" s="19">
        <v>0.31637780481958849</v>
      </c>
      <c r="K580" s="19">
        <v>0.34807176245913918</v>
      </c>
      <c r="L580" s="19">
        <v>0.34302501525876283</v>
      </c>
      <c r="M580" s="19">
        <v>0.40712534661347344</v>
      </c>
      <c r="N580" s="19">
        <v>0.47295626875292079</v>
      </c>
      <c r="O580" s="19">
        <v>0.47672418741105521</v>
      </c>
      <c r="P580" s="19">
        <v>3.8535642721332684</v>
      </c>
      <c r="Q580" s="19">
        <v>0.17132771324254104</v>
      </c>
      <c r="R580" s="19">
        <v>6.5032551479386969E-2</v>
      </c>
      <c r="S580" s="19">
        <v>6.8030378538887742E-2</v>
      </c>
      <c r="T580" s="19">
        <v>7.3019086122421889E-2</v>
      </c>
      <c r="U580" s="19">
        <v>9.8523306566673241E-2</v>
      </c>
      <c r="V580" s="19">
        <v>0.16715081243308189</v>
      </c>
      <c r="W580" s="19">
        <v>0.18000148535697047</v>
      </c>
      <c r="X580" s="19">
        <v>0.20142239338424411</v>
      </c>
      <c r="Y580" s="19">
        <v>0.16797122748634347</v>
      </c>
      <c r="Z580" s="19">
        <v>0.17311862669289471</v>
      </c>
      <c r="AA580" s="19">
        <v>0.14797564252139606</v>
      </c>
      <c r="AB580" s="19">
        <v>0.16534275069643589</v>
      </c>
      <c r="AC580" s="19">
        <v>1.6789159745212774</v>
      </c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>
        <v>5.5324802466545453</v>
      </c>
    </row>
    <row r="581" spans="3:43" hidden="1" outlineLevel="1" x14ac:dyDescent="0.15">
      <c r="C581" s="15" t="s">
        <v>132</v>
      </c>
      <c r="D581" s="19">
        <v>3.0753387613383754E-2</v>
      </c>
      <c r="E581" s="19">
        <v>3.1812600918859159E-2</v>
      </c>
      <c r="F581" s="19">
        <v>5.593534284677016E-2</v>
      </c>
      <c r="G581" s="19">
        <v>4.2657698168213139E-2</v>
      </c>
      <c r="H581" s="19">
        <v>4.9027106246053595E-2</v>
      </c>
      <c r="I581" s="19">
        <v>3.8200157631040801E-2</v>
      </c>
      <c r="J581" s="19">
        <v>3.5408845038822863E-2</v>
      </c>
      <c r="K581" s="19">
        <v>4.0968985425131832E-2</v>
      </c>
      <c r="L581" s="19">
        <v>7.6601753450268914E-2</v>
      </c>
      <c r="M581" s="19">
        <v>0.1766755365702897</v>
      </c>
      <c r="N581" s="19">
        <v>0.23030711211312871</v>
      </c>
      <c r="O581" s="19">
        <v>0.21238699967339039</v>
      </c>
      <c r="P581" s="19">
        <v>1.020735525695353</v>
      </c>
      <c r="Q581" s="19">
        <v>5.1130729222095807E-2</v>
      </c>
      <c r="R581" s="19">
        <v>2.7657671996669027E-2</v>
      </c>
      <c r="S581" s="19">
        <v>1.4107314676102276E-2</v>
      </c>
      <c r="T581" s="19">
        <v>1.3104529246703901E-2</v>
      </c>
      <c r="U581" s="19">
        <v>1.705728707307555E-2</v>
      </c>
      <c r="V581" s="19">
        <v>2.5348310551331524E-2</v>
      </c>
      <c r="W581" s="19">
        <v>3.5232052173702247E-2</v>
      </c>
      <c r="X581" s="19">
        <v>4.1996895899080205E-2</v>
      </c>
      <c r="Y581" s="19">
        <v>3.3427768391674773E-2</v>
      </c>
      <c r="Z581" s="19">
        <v>3.8366992412754833E-2</v>
      </c>
      <c r="AA581" s="19">
        <v>3.4057345221747928E-2</v>
      </c>
      <c r="AB581" s="19">
        <v>3.8415388479056546E-2</v>
      </c>
      <c r="AC581" s="19">
        <v>0.36990228534399461</v>
      </c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>
        <v>1.3906378110393474</v>
      </c>
    </row>
    <row r="582" spans="3:43" hidden="1" outlineLevel="1" x14ac:dyDescent="0.15">
      <c r="C582" s="15" t="s">
        <v>150</v>
      </c>
      <c r="D582" s="19">
        <v>3.5443254919650169E-2</v>
      </c>
      <c r="E582" s="19">
        <v>3.7030866419300111E-2</v>
      </c>
      <c r="F582" s="19">
        <v>6.5248793498104765E-2</v>
      </c>
      <c r="G582" s="19">
        <v>4.8647136072276796E-2</v>
      </c>
      <c r="H582" s="19">
        <v>4.5510332409199786E-2</v>
      </c>
      <c r="I582" s="19">
        <v>6.1444252718427794E-2</v>
      </c>
      <c r="J582" s="19">
        <v>7.4620544195948768E-2</v>
      </c>
      <c r="K582" s="19">
        <v>9.0199731001811098E-2</v>
      </c>
      <c r="L582" s="19">
        <v>0.11391453123511289</v>
      </c>
      <c r="M582" s="19">
        <v>0.21706440931835772</v>
      </c>
      <c r="N582" s="19">
        <v>0.20066490521090458</v>
      </c>
      <c r="O582" s="19">
        <v>0.20858506969438298</v>
      </c>
      <c r="P582" s="19">
        <v>1.1983738266934774</v>
      </c>
      <c r="Q582" s="19">
        <v>4.0459962987981393E-2</v>
      </c>
      <c r="R582" s="19">
        <v>4.1817173605830649E-2</v>
      </c>
      <c r="S582" s="19">
        <v>2.1010493808473345E-2</v>
      </c>
      <c r="T582" s="19">
        <v>9.7367138230445988E-3</v>
      </c>
      <c r="U582" s="19">
        <v>1.3810307383125555E-2</v>
      </c>
      <c r="V582" s="19">
        <v>4.2522031266770503E-2</v>
      </c>
      <c r="W582" s="19">
        <v>4.4711132590227472E-2</v>
      </c>
      <c r="X582" s="19">
        <v>5.4303315997933359E-2</v>
      </c>
      <c r="Y582" s="19">
        <v>5.2889425488313616E-2</v>
      </c>
      <c r="Z582" s="19">
        <v>2.8240904503583863E-2</v>
      </c>
      <c r="AA582" s="19">
        <v>1.3430819449630203E-2</v>
      </c>
      <c r="AB582" s="19">
        <v>1.5897494387157256E-2</v>
      </c>
      <c r="AC582" s="19">
        <v>0.37882977529207179</v>
      </c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>
        <v>1.5772036019855491</v>
      </c>
    </row>
    <row r="583" spans="3:43" hidden="1" outlineLevel="1" x14ac:dyDescent="0.15">
      <c r="C583" s="15" t="s">
        <v>154</v>
      </c>
      <c r="D583" s="19">
        <v>5.842682647130509E-3</v>
      </c>
      <c r="E583" s="19">
        <v>5.551873285092203E-3</v>
      </c>
      <c r="F583" s="19">
        <v>1.0710809184035018E-2</v>
      </c>
      <c r="G583" s="19">
        <v>7.5109943500953754E-3</v>
      </c>
      <c r="H583" s="19">
        <v>7.5426638980794188E-3</v>
      </c>
      <c r="I583" s="19">
        <v>7.496523890456316E-3</v>
      </c>
      <c r="J583" s="19">
        <v>1.0768960507696072E-2</v>
      </c>
      <c r="K583" s="19">
        <v>1.3698215242274178E-2</v>
      </c>
      <c r="L583" s="19">
        <v>4.3786064813936772E-2</v>
      </c>
      <c r="M583" s="19">
        <v>0.12264875049498543</v>
      </c>
      <c r="N583" s="19">
        <v>0.12317251595109305</v>
      </c>
      <c r="O583" s="19">
        <v>0.13135325014170962</v>
      </c>
      <c r="P583" s="19">
        <v>0.49008330440658399</v>
      </c>
      <c r="Q583" s="19">
        <v>1.6972142108539996E-2</v>
      </c>
      <c r="R583" s="19">
        <v>2.2712822302772863E-2</v>
      </c>
      <c r="S583" s="19">
        <v>5.7237161791502426E-3</v>
      </c>
      <c r="T583" s="19">
        <v>7.6891377413614546E-4</v>
      </c>
      <c r="U583" s="19">
        <v>1.9946306331112577E-3</v>
      </c>
      <c r="V583" s="19">
        <v>6.2048703993194242E-3</v>
      </c>
      <c r="W583" s="19">
        <v>6.5147635487958627E-3</v>
      </c>
      <c r="X583" s="19">
        <v>8.0920002361377693E-3</v>
      </c>
      <c r="Y583" s="19">
        <v>8.3262761783975282E-3</v>
      </c>
      <c r="Z583" s="19">
        <v>4.3760339835207454E-3</v>
      </c>
      <c r="AA583" s="19">
        <v>2.379898446165801E-3</v>
      </c>
      <c r="AB583" s="19">
        <v>2.6640711410510069E-3</v>
      </c>
      <c r="AC583" s="19">
        <v>8.6730138931098655E-2</v>
      </c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>
        <v>0.57681344333768259</v>
      </c>
    </row>
    <row r="584" spans="3:43" hidden="1" outlineLevel="1" x14ac:dyDescent="0.15">
      <c r="C584" s="15" t="s">
        <v>156</v>
      </c>
      <c r="D584" s="19">
        <v>0</v>
      </c>
      <c r="E584" s="19">
        <v>0</v>
      </c>
      <c r="F584" s="19">
        <v>0</v>
      </c>
      <c r="G584" s="19">
        <v>0</v>
      </c>
      <c r="H584" s="19">
        <v>0</v>
      </c>
      <c r="I584" s="19">
        <v>0</v>
      </c>
      <c r="J584" s="19">
        <v>0</v>
      </c>
      <c r="K584" s="19">
        <v>0</v>
      </c>
      <c r="L584" s="19">
        <v>0</v>
      </c>
      <c r="M584" s="19">
        <v>0</v>
      </c>
      <c r="N584" s="19">
        <v>0</v>
      </c>
      <c r="O584" s="19">
        <v>0</v>
      </c>
      <c r="P584" s="19">
        <v>0</v>
      </c>
      <c r="Q584" s="19">
        <v>0</v>
      </c>
      <c r="R584" s="19">
        <v>0</v>
      </c>
      <c r="S584" s="19">
        <v>0</v>
      </c>
      <c r="T584" s="19">
        <v>0</v>
      </c>
      <c r="U584" s="19">
        <v>0</v>
      </c>
      <c r="V584" s="19">
        <v>0</v>
      </c>
      <c r="W584" s="19">
        <v>0</v>
      </c>
      <c r="X584" s="19">
        <v>0</v>
      </c>
      <c r="Y584" s="19">
        <v>0</v>
      </c>
      <c r="Z584" s="19">
        <v>0</v>
      </c>
      <c r="AA584" s="19">
        <v>0</v>
      </c>
      <c r="AB584" s="19">
        <v>0</v>
      </c>
      <c r="AC584" s="19">
        <v>0</v>
      </c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>
        <v>0</v>
      </c>
    </row>
    <row r="585" spans="3:43" hidden="1" outlineLevel="1" x14ac:dyDescent="0.15">
      <c r="C585" s="15" t="s">
        <v>152</v>
      </c>
      <c r="D585" s="19">
        <v>0</v>
      </c>
      <c r="E585" s="19">
        <v>0</v>
      </c>
      <c r="F585" s="19">
        <v>0</v>
      </c>
      <c r="G585" s="19">
        <v>0</v>
      </c>
      <c r="H585" s="19">
        <v>0</v>
      </c>
      <c r="I585" s="19">
        <v>0</v>
      </c>
      <c r="J585" s="19">
        <v>0</v>
      </c>
      <c r="K585" s="19">
        <v>0</v>
      </c>
      <c r="L585" s="19">
        <v>0</v>
      </c>
      <c r="M585" s="19">
        <v>0</v>
      </c>
      <c r="N585" s="19">
        <v>0</v>
      </c>
      <c r="O585" s="19">
        <v>0</v>
      </c>
      <c r="P585" s="19">
        <v>0</v>
      </c>
      <c r="Q585" s="19">
        <v>0</v>
      </c>
      <c r="R585" s="19">
        <v>0</v>
      </c>
      <c r="S585" s="19">
        <v>0</v>
      </c>
      <c r="T585" s="19">
        <v>0</v>
      </c>
      <c r="U585" s="19">
        <v>0</v>
      </c>
      <c r="V585" s="19">
        <v>0</v>
      </c>
      <c r="W585" s="19">
        <v>0</v>
      </c>
      <c r="X585" s="19">
        <v>0</v>
      </c>
      <c r="Y585" s="19">
        <v>0</v>
      </c>
      <c r="Z585" s="19">
        <v>0</v>
      </c>
      <c r="AA585" s="19">
        <v>0</v>
      </c>
      <c r="AB585" s="19">
        <v>0</v>
      </c>
      <c r="AC585" s="19">
        <v>0</v>
      </c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>
        <v>0</v>
      </c>
    </row>
    <row r="586" spans="3:43" hidden="1" outlineLevel="1" x14ac:dyDescent="0.15">
      <c r="C586" s="15" t="s">
        <v>134</v>
      </c>
      <c r="D586" s="19">
        <v>0</v>
      </c>
      <c r="E586" s="19">
        <v>0</v>
      </c>
      <c r="F586" s="19">
        <v>0</v>
      </c>
      <c r="G586" s="19">
        <v>0</v>
      </c>
      <c r="H586" s="19">
        <v>0</v>
      </c>
      <c r="I586" s="19">
        <v>0</v>
      </c>
      <c r="J586" s="19">
        <v>0</v>
      </c>
      <c r="K586" s="19">
        <v>0</v>
      </c>
      <c r="L586" s="19">
        <v>0</v>
      </c>
      <c r="M586" s="19">
        <v>0</v>
      </c>
      <c r="N586" s="19">
        <v>0</v>
      </c>
      <c r="O586" s="19">
        <v>0</v>
      </c>
      <c r="P586" s="19">
        <v>0</v>
      </c>
      <c r="Q586" s="19">
        <v>0</v>
      </c>
      <c r="R586" s="19">
        <v>0</v>
      </c>
      <c r="S586" s="19">
        <v>0</v>
      </c>
      <c r="T586" s="19">
        <v>0</v>
      </c>
      <c r="U586" s="19">
        <v>0</v>
      </c>
      <c r="V586" s="19">
        <v>0</v>
      </c>
      <c r="W586" s="19">
        <v>0</v>
      </c>
      <c r="X586" s="19">
        <v>0</v>
      </c>
      <c r="Y586" s="19">
        <v>0</v>
      </c>
      <c r="Z586" s="19">
        <v>0</v>
      </c>
      <c r="AA586" s="19">
        <v>0</v>
      </c>
      <c r="AB586" s="19">
        <v>0</v>
      </c>
      <c r="AC586" s="19">
        <v>0</v>
      </c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>
        <v>0</v>
      </c>
    </row>
    <row r="587" spans="3:43" hidden="1" outlineLevel="1" x14ac:dyDescent="0.15">
      <c r="C587" s="15" t="s">
        <v>133</v>
      </c>
      <c r="D587" s="19">
        <v>0</v>
      </c>
      <c r="E587" s="19">
        <v>0</v>
      </c>
      <c r="F587" s="19">
        <v>0</v>
      </c>
      <c r="G587" s="19">
        <v>0</v>
      </c>
      <c r="H587" s="19">
        <v>0</v>
      </c>
      <c r="I587" s="19">
        <v>0</v>
      </c>
      <c r="J587" s="19">
        <v>0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  <c r="P587" s="19">
        <v>0</v>
      </c>
      <c r="Q587" s="19">
        <v>0</v>
      </c>
      <c r="R587" s="19">
        <v>0</v>
      </c>
      <c r="S587" s="19">
        <v>0</v>
      </c>
      <c r="T587" s="19">
        <v>0</v>
      </c>
      <c r="U587" s="19">
        <v>0</v>
      </c>
      <c r="V587" s="19">
        <v>0</v>
      </c>
      <c r="W587" s="19">
        <v>0</v>
      </c>
      <c r="X587" s="19">
        <v>0</v>
      </c>
      <c r="Y587" s="19">
        <v>0</v>
      </c>
      <c r="Z587" s="19">
        <v>0</v>
      </c>
      <c r="AA587" s="19">
        <v>0</v>
      </c>
      <c r="AB587" s="19">
        <v>0</v>
      </c>
      <c r="AC587" s="19">
        <v>0</v>
      </c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>
        <v>0</v>
      </c>
    </row>
    <row r="588" spans="3:43" hidden="1" outlineLevel="1" x14ac:dyDescent="0.15">
      <c r="C588" s="15" t="s">
        <v>140</v>
      </c>
      <c r="D588" s="19">
        <v>0.30197328508523419</v>
      </c>
      <c r="E588" s="19">
        <v>0.30197328508523419</v>
      </c>
      <c r="F588" s="19">
        <v>0.31159158350723443</v>
      </c>
      <c r="G588" s="19">
        <v>0.33964495390473504</v>
      </c>
      <c r="H588" s="19">
        <v>0.34204952851023507</v>
      </c>
      <c r="I588" s="19">
        <v>0.36566091374110693</v>
      </c>
      <c r="J588" s="19">
        <v>0.44008822295896571</v>
      </c>
      <c r="K588" s="19">
        <v>0.44008822295896571</v>
      </c>
      <c r="L588" s="19">
        <v>0.46369960818983752</v>
      </c>
      <c r="M588" s="19">
        <v>0.46369960818983752</v>
      </c>
      <c r="N588" s="19">
        <v>0.46369960818983752</v>
      </c>
      <c r="O588" s="19">
        <v>0.48731099342070983</v>
      </c>
      <c r="P588" s="19">
        <v>4.7214798137419338</v>
      </c>
      <c r="Q588" s="19">
        <v>0</v>
      </c>
      <c r="R588" s="19">
        <v>0</v>
      </c>
      <c r="S588" s="19">
        <v>0</v>
      </c>
      <c r="T588" s="19">
        <v>0</v>
      </c>
      <c r="U588" s="19">
        <v>0</v>
      </c>
      <c r="V588" s="19">
        <v>0</v>
      </c>
      <c r="W588" s="19">
        <v>0</v>
      </c>
      <c r="X588" s="19">
        <v>0</v>
      </c>
      <c r="Y588" s="19">
        <v>0</v>
      </c>
      <c r="Z588" s="19">
        <v>0</v>
      </c>
      <c r="AA588" s="19">
        <v>0</v>
      </c>
      <c r="AB588" s="19">
        <v>0</v>
      </c>
      <c r="AC588" s="19">
        <v>0</v>
      </c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>
        <v>4.7214798137419338</v>
      </c>
    </row>
    <row r="589" spans="3:43" hidden="1" outlineLevel="1" x14ac:dyDescent="0.15">
      <c r="C589" s="15" t="s">
        <v>142</v>
      </c>
      <c r="D589" s="19">
        <v>0.11365668344579095</v>
      </c>
      <c r="E589" s="19">
        <v>0.11365668344579095</v>
      </c>
      <c r="F589" s="19">
        <v>0.11699283396141767</v>
      </c>
      <c r="G589" s="19">
        <v>0.12672327296532893</v>
      </c>
      <c r="H589" s="19">
        <v>0.12755731059423564</v>
      </c>
      <c r="I589" s="19">
        <v>0.13723300640290437</v>
      </c>
      <c r="J589" s="19">
        <v>0.16304845682144445</v>
      </c>
      <c r="K589" s="19">
        <v>0.16304845682144445</v>
      </c>
      <c r="L589" s="19">
        <v>0.17272415263011315</v>
      </c>
      <c r="M589" s="19">
        <v>0.17272415263011315</v>
      </c>
      <c r="N589" s="19">
        <v>0.17272415263011315</v>
      </c>
      <c r="O589" s="19">
        <v>0.18239984843878207</v>
      </c>
      <c r="P589" s="19">
        <v>1.7624890107874787</v>
      </c>
      <c r="Q589" s="19">
        <v>0</v>
      </c>
      <c r="R589" s="19">
        <v>0</v>
      </c>
      <c r="S589" s="19">
        <v>0</v>
      </c>
      <c r="T589" s="19">
        <v>0</v>
      </c>
      <c r="U589" s="19">
        <v>0</v>
      </c>
      <c r="V589" s="19">
        <v>0</v>
      </c>
      <c r="W589" s="19">
        <v>0</v>
      </c>
      <c r="X589" s="19">
        <v>0</v>
      </c>
      <c r="Y589" s="19">
        <v>0</v>
      </c>
      <c r="Z589" s="19">
        <v>0</v>
      </c>
      <c r="AA589" s="19">
        <v>0</v>
      </c>
      <c r="AB589" s="19">
        <v>0</v>
      </c>
      <c r="AC589" s="19">
        <v>0</v>
      </c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>
        <v>1.7624890107874787</v>
      </c>
    </row>
    <row r="590" spans="3:43" hidden="1" outlineLevel="1" x14ac:dyDescent="0.15">
      <c r="C590" s="15" t="s">
        <v>146</v>
      </c>
      <c r="D590" s="19">
        <v>0.13331373138599895</v>
      </c>
      <c r="E590" s="19">
        <v>0.13331373138599895</v>
      </c>
      <c r="F590" s="19">
        <v>0.13846586156370796</v>
      </c>
      <c r="G590" s="19">
        <v>0.15349290791535913</v>
      </c>
      <c r="H590" s="19">
        <v>0.15478094045978641</v>
      </c>
      <c r="I590" s="19">
        <v>0.16268842297492794</v>
      </c>
      <c r="J590" s="19">
        <v>0.20255609696910462</v>
      </c>
      <c r="K590" s="19">
        <v>0.20255609696910462</v>
      </c>
      <c r="L590" s="19">
        <v>0.21046357948424618</v>
      </c>
      <c r="M590" s="19">
        <v>0.21046357948424618</v>
      </c>
      <c r="N590" s="19">
        <v>0.21046357948424618</v>
      </c>
      <c r="O590" s="19">
        <v>0.21837106199938799</v>
      </c>
      <c r="P590" s="19">
        <v>2.1309295900761156</v>
      </c>
      <c r="Q590" s="19">
        <v>0</v>
      </c>
      <c r="R590" s="19">
        <v>0</v>
      </c>
      <c r="S590" s="19">
        <v>0</v>
      </c>
      <c r="T590" s="19">
        <v>0</v>
      </c>
      <c r="U590" s="19">
        <v>0</v>
      </c>
      <c r="V590" s="19">
        <v>0</v>
      </c>
      <c r="W590" s="19">
        <v>0</v>
      </c>
      <c r="X590" s="19">
        <v>0</v>
      </c>
      <c r="Y590" s="19">
        <v>0</v>
      </c>
      <c r="Z590" s="19">
        <v>0</v>
      </c>
      <c r="AA590" s="19">
        <v>0</v>
      </c>
      <c r="AB590" s="19">
        <v>0</v>
      </c>
      <c r="AC590" s="19">
        <v>0</v>
      </c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>
        <v>2.1309295900761156</v>
      </c>
    </row>
    <row r="591" spans="3:43" hidden="1" outlineLevel="1" x14ac:dyDescent="0.15">
      <c r="C591" s="15" t="s">
        <v>148</v>
      </c>
      <c r="D591" s="19">
        <v>6.5085551418766138E-2</v>
      </c>
      <c r="E591" s="19">
        <v>6.5085551418766138E-2</v>
      </c>
      <c r="F591" s="19">
        <v>6.7832153270596371E-2</v>
      </c>
      <c r="G591" s="19">
        <v>7.5843075338434499E-2</v>
      </c>
      <c r="H591" s="19">
        <v>7.6529725801392071E-2</v>
      </c>
      <c r="I591" s="19">
        <v>7.9747868116102488E-2</v>
      </c>
      <c r="J591" s="19">
        <v>0.10100133482669349</v>
      </c>
      <c r="K591" s="19">
        <v>0.10100133482669349</v>
      </c>
      <c r="L591" s="19">
        <v>0.10421947714140391</v>
      </c>
      <c r="M591" s="19">
        <v>0.10421947714140391</v>
      </c>
      <c r="N591" s="19">
        <v>0.10421947714140391</v>
      </c>
      <c r="O591" s="19">
        <v>0.10743761945611446</v>
      </c>
      <c r="P591" s="19">
        <v>1.0522226458977708</v>
      </c>
      <c r="Q591" s="19">
        <v>0</v>
      </c>
      <c r="R591" s="19">
        <v>0</v>
      </c>
      <c r="S591" s="19">
        <v>0</v>
      </c>
      <c r="T591" s="19">
        <v>0</v>
      </c>
      <c r="U591" s="19">
        <v>0</v>
      </c>
      <c r="V591" s="19">
        <v>0</v>
      </c>
      <c r="W591" s="19">
        <v>0</v>
      </c>
      <c r="X591" s="19">
        <v>0</v>
      </c>
      <c r="Y591" s="19">
        <v>0</v>
      </c>
      <c r="Z591" s="19">
        <v>0</v>
      </c>
      <c r="AA591" s="19">
        <v>0</v>
      </c>
      <c r="AB591" s="19">
        <v>0</v>
      </c>
      <c r="AC591" s="19">
        <v>0</v>
      </c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>
        <v>1.0522226458977708</v>
      </c>
    </row>
    <row r="592" spans="3:43" hidden="1" outlineLevel="1" x14ac:dyDescent="0.15">
      <c r="C592" s="7" t="s">
        <v>45</v>
      </c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</row>
    <row r="593" spans="3:43" hidden="1" outlineLevel="1" x14ac:dyDescent="0.15">
      <c r="C593" s="15" t="s">
        <v>131</v>
      </c>
      <c r="D593" s="19">
        <v>16.707031262038104</v>
      </c>
      <c r="E593" s="19">
        <v>9.4273277234862096</v>
      </c>
      <c r="F593" s="19">
        <v>14.135180144090526</v>
      </c>
      <c r="G593" s="19">
        <v>10.62503697065784</v>
      </c>
      <c r="H593" s="19">
        <v>11.18702287458877</v>
      </c>
      <c r="I593" s="19">
        <v>18.339113567107663</v>
      </c>
      <c r="J593" s="19">
        <v>12.497530665316582</v>
      </c>
      <c r="K593" s="19">
        <v>22.562231285662008</v>
      </c>
      <c r="L593" s="19">
        <v>13.621894975058467</v>
      </c>
      <c r="M593" s="19">
        <v>13.861105845447804</v>
      </c>
      <c r="N593" s="19">
        <v>10.668379220220165</v>
      </c>
      <c r="O593" s="19">
        <v>24.991343837381784</v>
      </c>
      <c r="P593" s="19">
        <v>178.62319837105591</v>
      </c>
      <c r="Q593" s="19">
        <v>16.780049422560857</v>
      </c>
      <c r="R593" s="19">
        <v>16.907097140606336</v>
      </c>
      <c r="S593" s="19">
        <v>18.298139336182579</v>
      </c>
      <c r="T593" s="19">
        <v>14.440778883979881</v>
      </c>
      <c r="U593" s="19">
        <v>15.866474891719069</v>
      </c>
      <c r="V593" s="19">
        <v>15.367714012401381</v>
      </c>
      <c r="W593" s="19">
        <v>11.35453976239892</v>
      </c>
      <c r="X593" s="19">
        <v>16.205637575038313</v>
      </c>
      <c r="Y593" s="19">
        <v>13.430486854831411</v>
      </c>
      <c r="Z593" s="19">
        <v>11.990145105135021</v>
      </c>
      <c r="AA593" s="19">
        <v>13.505932098754268</v>
      </c>
      <c r="AB593" s="19">
        <v>22.952045192783071</v>
      </c>
      <c r="AC593" s="19">
        <v>187.09904027639107</v>
      </c>
      <c r="AD593" s="19">
        <v>30.228768016475197</v>
      </c>
      <c r="AE593" s="19">
        <v>11.127846445116866</v>
      </c>
      <c r="AF593" s="19">
        <v>13.317396534590959</v>
      </c>
      <c r="AG593" s="19">
        <v>6.5940684353223311</v>
      </c>
      <c r="AH593" s="19">
        <v>8.6907079261158948</v>
      </c>
      <c r="AI593" s="19">
        <v>13.882503053582026</v>
      </c>
      <c r="AJ593" s="19">
        <v>9.3015449385078455</v>
      </c>
      <c r="AK593" s="19">
        <v>9.6701751975255306</v>
      </c>
      <c r="AL593" s="19">
        <v>0</v>
      </c>
      <c r="AM593" s="19">
        <v>0</v>
      </c>
      <c r="AN593" s="19">
        <v>0</v>
      </c>
      <c r="AO593" s="19">
        <v>0</v>
      </c>
      <c r="AP593" s="19">
        <v>102.81301054723664</v>
      </c>
      <c r="AQ593" s="19">
        <v>468.53524919468379</v>
      </c>
    </row>
    <row r="594" spans="3:43" hidden="1" outlineLevel="1" x14ac:dyDescent="0.15">
      <c r="C594" s="15" t="s">
        <v>132</v>
      </c>
      <c r="D594" s="19">
        <v>4.8458489455307143</v>
      </c>
      <c r="E594" s="19">
        <v>3.841611089573906</v>
      </c>
      <c r="F594" s="19">
        <v>5.4227761772913805</v>
      </c>
      <c r="G594" s="19">
        <v>4.3461349752501635</v>
      </c>
      <c r="H594" s="19">
        <v>5.269144853527612</v>
      </c>
      <c r="I594" s="19">
        <v>4.3060848643188478</v>
      </c>
      <c r="J594" s="19">
        <v>4.6149759240934412</v>
      </c>
      <c r="K594" s="19">
        <v>11.266990621785547</v>
      </c>
      <c r="L594" s="19">
        <v>5.9341451172800728</v>
      </c>
      <c r="M594" s="19">
        <v>3.1053436334936744</v>
      </c>
      <c r="N594" s="19">
        <v>2.6540548790027709</v>
      </c>
      <c r="O594" s="19">
        <v>4.6124986803049506</v>
      </c>
      <c r="P594" s="19">
        <v>60.219609761453086</v>
      </c>
      <c r="Q594" s="19">
        <v>5.6851186959006776</v>
      </c>
      <c r="R594" s="19">
        <v>6.5501529946796566</v>
      </c>
      <c r="S594" s="19">
        <v>7.9701249358431987</v>
      </c>
      <c r="T594" s="19">
        <v>5.9544735058778082</v>
      </c>
      <c r="U594" s="19">
        <v>6.3937774792418161</v>
      </c>
      <c r="V594" s="19">
        <v>6.4228208466463119</v>
      </c>
      <c r="W594" s="19">
        <v>4.8358964012186219</v>
      </c>
      <c r="X594" s="19">
        <v>7.140231925855792</v>
      </c>
      <c r="Y594" s="19">
        <v>5.9667940862604363</v>
      </c>
      <c r="Z594" s="19">
        <v>5.2262643549190644</v>
      </c>
      <c r="AA594" s="19">
        <v>5.6120319355850485</v>
      </c>
      <c r="AB594" s="19">
        <v>10.084626533942462</v>
      </c>
      <c r="AC594" s="19">
        <v>77.842313695970887</v>
      </c>
      <c r="AD594" s="19">
        <v>3.7374266586826255</v>
      </c>
      <c r="AE594" s="19">
        <v>3.5514373371245118</v>
      </c>
      <c r="AF594" s="19">
        <v>4.3890697483663521</v>
      </c>
      <c r="AG594" s="19">
        <v>3.4097692013115615</v>
      </c>
      <c r="AH594" s="19">
        <v>4.0962244204671201</v>
      </c>
      <c r="AI594" s="19">
        <v>5.6252455934016776</v>
      </c>
      <c r="AJ594" s="19">
        <v>4.5127979083345853</v>
      </c>
      <c r="AK594" s="19">
        <v>4.696353350704201</v>
      </c>
      <c r="AL594" s="19">
        <v>0</v>
      </c>
      <c r="AM594" s="19">
        <v>0</v>
      </c>
      <c r="AN594" s="19">
        <v>0</v>
      </c>
      <c r="AO594" s="19">
        <v>0</v>
      </c>
      <c r="AP594" s="19">
        <v>34.018324218392635</v>
      </c>
      <c r="AQ594" s="19">
        <v>172.08024767581665</v>
      </c>
    </row>
    <row r="595" spans="3:43" hidden="1" outlineLevel="1" x14ac:dyDescent="0.15">
      <c r="C595" s="15" t="s">
        <v>150</v>
      </c>
      <c r="D595" s="19">
        <v>2.2335301664509717</v>
      </c>
      <c r="E595" s="19">
        <v>1.9981828421225318</v>
      </c>
      <c r="F595" s="19">
        <v>2.9908286792605732</v>
      </c>
      <c r="G595" s="19">
        <v>2.0604120518109457</v>
      </c>
      <c r="H595" s="19">
        <v>2.3957346579460808</v>
      </c>
      <c r="I595" s="19">
        <v>2.2788263517718925</v>
      </c>
      <c r="J595" s="19">
        <v>2.3168519402907934</v>
      </c>
      <c r="K595" s="19">
        <v>3.3891492997083246</v>
      </c>
      <c r="L595" s="19">
        <v>2.6498875772183506</v>
      </c>
      <c r="M595" s="19">
        <v>2.7514501533054898</v>
      </c>
      <c r="N595" s="19">
        <v>2.5102908363833909</v>
      </c>
      <c r="O595" s="19">
        <v>3.9521528466485787</v>
      </c>
      <c r="P595" s="19">
        <v>31.527297402917924</v>
      </c>
      <c r="Q595" s="19">
        <v>3.1788539880056708</v>
      </c>
      <c r="R595" s="19">
        <v>3.5657766911401336</v>
      </c>
      <c r="S595" s="19">
        <v>4.5183754197906465</v>
      </c>
      <c r="T595" s="19">
        <v>3.3149507025281992</v>
      </c>
      <c r="U595" s="19">
        <v>3.362204487270219</v>
      </c>
      <c r="V595" s="19">
        <v>3.5761067988994868</v>
      </c>
      <c r="W595" s="19">
        <v>3.2623796572506309</v>
      </c>
      <c r="X595" s="19">
        <v>3.8304667894859619</v>
      </c>
      <c r="Y595" s="19">
        <v>3.1873818626848687</v>
      </c>
      <c r="Z595" s="19">
        <v>2.6333548569766538</v>
      </c>
      <c r="AA595" s="19">
        <v>2.6887070192175293</v>
      </c>
      <c r="AB595" s="19">
        <v>3.5199538079850443</v>
      </c>
      <c r="AC595" s="19">
        <v>40.638512081235049</v>
      </c>
      <c r="AD595" s="19">
        <v>2.4613485907337922</v>
      </c>
      <c r="AE595" s="19">
        <v>2.6295101676196619</v>
      </c>
      <c r="AF595" s="19">
        <v>3.4048903280505383</v>
      </c>
      <c r="AG595" s="19">
        <v>2.1246253305799003</v>
      </c>
      <c r="AH595" s="19">
        <v>2.2633424532117612</v>
      </c>
      <c r="AI595" s="19">
        <v>2.8329492272067149</v>
      </c>
      <c r="AJ595" s="19">
        <v>2.482432110771938</v>
      </c>
      <c r="AK595" s="19">
        <v>2.6760189036673547</v>
      </c>
      <c r="AL595" s="19">
        <v>0</v>
      </c>
      <c r="AM595" s="19">
        <v>0</v>
      </c>
      <c r="AN595" s="19">
        <v>0</v>
      </c>
      <c r="AO595" s="19">
        <v>0</v>
      </c>
      <c r="AP595" s="19">
        <v>20.875117111841661</v>
      </c>
      <c r="AQ595" s="19">
        <v>93.040926595994634</v>
      </c>
    </row>
    <row r="596" spans="3:43" hidden="1" outlineLevel="1" x14ac:dyDescent="0.15">
      <c r="C596" s="15" t="s">
        <v>154</v>
      </c>
      <c r="D596" s="19">
        <v>1.6779122851688368</v>
      </c>
      <c r="E596" s="19">
        <v>1.6549479105918345</v>
      </c>
      <c r="F596" s="19">
        <v>2.6413640116064472</v>
      </c>
      <c r="G596" s="19">
        <v>1.6306225557351428</v>
      </c>
      <c r="H596" s="19">
        <v>2.0375061540615835</v>
      </c>
      <c r="I596" s="19">
        <v>1.6904265857450225</v>
      </c>
      <c r="J596" s="19">
        <v>1.7354899755701207</v>
      </c>
      <c r="K596" s="19">
        <v>2.1619048437555768</v>
      </c>
      <c r="L596" s="19">
        <v>2.0133118754690553</v>
      </c>
      <c r="M596" s="19">
        <v>1.6054530684725192</v>
      </c>
      <c r="N596" s="19">
        <v>1.7732563814360873</v>
      </c>
      <c r="O596" s="19">
        <v>2.2425809063984614</v>
      </c>
      <c r="P596" s="19">
        <v>22.864776554010689</v>
      </c>
      <c r="Q596" s="19">
        <v>1.953463461286898</v>
      </c>
      <c r="R596" s="19">
        <v>2.6149561213086381</v>
      </c>
      <c r="S596" s="19">
        <v>3.3060471541283807</v>
      </c>
      <c r="T596" s="19">
        <v>2.360787176854001</v>
      </c>
      <c r="U596" s="19">
        <v>2.5342331167905709</v>
      </c>
      <c r="V596" s="19">
        <v>2.2644312407122702</v>
      </c>
      <c r="W596" s="19">
        <v>1.5686189896854168</v>
      </c>
      <c r="X596" s="19">
        <v>2.6599612934175054</v>
      </c>
      <c r="Y596" s="19">
        <v>2.3719140506457674</v>
      </c>
      <c r="Z596" s="19">
        <v>1.973326893565458</v>
      </c>
      <c r="AA596" s="19">
        <v>2.0174350797117788</v>
      </c>
      <c r="AB596" s="19">
        <v>2.5086043839381302</v>
      </c>
      <c r="AC596" s="19">
        <v>28.133778962044811</v>
      </c>
      <c r="AD596" s="19">
        <v>1.500898213408868</v>
      </c>
      <c r="AE596" s="19">
        <v>1.972002454024121</v>
      </c>
      <c r="AF596" s="19">
        <v>2.5214708907189265</v>
      </c>
      <c r="AG596" s="19">
        <v>1.7447980769235958</v>
      </c>
      <c r="AH596" s="19">
        <v>1.7279592633803371</v>
      </c>
      <c r="AI596" s="19">
        <v>2.1475066312577611</v>
      </c>
      <c r="AJ596" s="19">
        <v>2.035165652171167</v>
      </c>
      <c r="AK596" s="19">
        <v>2.1689649313801653</v>
      </c>
      <c r="AL596" s="19">
        <v>0</v>
      </c>
      <c r="AM596" s="19">
        <v>0</v>
      </c>
      <c r="AN596" s="19">
        <v>0</v>
      </c>
      <c r="AO596" s="19">
        <v>0</v>
      </c>
      <c r="AP596" s="19">
        <v>15.818766113264941</v>
      </c>
      <c r="AQ596" s="19">
        <v>66.817321629320446</v>
      </c>
    </row>
    <row r="597" spans="3:43" hidden="1" outlineLevel="1" x14ac:dyDescent="0.15">
      <c r="C597" s="15" t="s">
        <v>156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0</v>
      </c>
      <c r="AH597" s="19">
        <v>0</v>
      </c>
      <c r="AI597" s="19">
        <v>0</v>
      </c>
      <c r="AJ597" s="19">
        <v>0</v>
      </c>
      <c r="AK597" s="19">
        <v>0</v>
      </c>
      <c r="AL597" s="19">
        <v>2.53238016590173</v>
      </c>
      <c r="AM597" s="19">
        <v>2.330177257207585</v>
      </c>
      <c r="AN597" s="19">
        <v>2.4986129817717884</v>
      </c>
      <c r="AO597" s="19">
        <v>2.6582239730267609</v>
      </c>
      <c r="AP597" s="19">
        <v>10.019394377907865</v>
      </c>
      <c r="AQ597" s="19">
        <v>10.019394377907865</v>
      </c>
    </row>
    <row r="598" spans="3:43" hidden="1" outlineLevel="1" x14ac:dyDescent="0.15">
      <c r="C598" s="15" t="s">
        <v>152</v>
      </c>
      <c r="D598" s="19">
        <v>0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9">
        <v>0</v>
      </c>
      <c r="Q598" s="19">
        <v>0</v>
      </c>
      <c r="R598" s="19">
        <v>0</v>
      </c>
      <c r="S598" s="19">
        <v>0</v>
      </c>
      <c r="T598" s="19">
        <v>0</v>
      </c>
      <c r="U598" s="19">
        <v>0</v>
      </c>
      <c r="V598" s="19">
        <v>0</v>
      </c>
      <c r="W598" s="19">
        <v>0</v>
      </c>
      <c r="X598" s="19">
        <v>0</v>
      </c>
      <c r="Y598" s="19">
        <v>0</v>
      </c>
      <c r="Z598" s="19">
        <v>0</v>
      </c>
      <c r="AA598" s="19">
        <v>0</v>
      </c>
      <c r="AB598" s="19">
        <v>0</v>
      </c>
      <c r="AC598" s="19">
        <v>0</v>
      </c>
      <c r="AD598" s="19">
        <v>0</v>
      </c>
      <c r="AE598" s="19">
        <v>0</v>
      </c>
      <c r="AF598" s="19">
        <v>0</v>
      </c>
      <c r="AG598" s="19">
        <v>0</v>
      </c>
      <c r="AH598" s="19">
        <v>0</v>
      </c>
      <c r="AI598" s="19">
        <v>0</v>
      </c>
      <c r="AJ598" s="19">
        <v>0</v>
      </c>
      <c r="AK598" s="19">
        <v>0</v>
      </c>
      <c r="AL598" s="19">
        <v>3.4301155291819523</v>
      </c>
      <c r="AM598" s="19">
        <v>3.2509825870681293</v>
      </c>
      <c r="AN598" s="19">
        <v>3.4272585177132093</v>
      </c>
      <c r="AO598" s="19">
        <v>3.5732135775880205</v>
      </c>
      <c r="AP598" s="19">
        <v>13.681570211551312</v>
      </c>
      <c r="AQ598" s="19">
        <v>13.681570211551312</v>
      </c>
    </row>
    <row r="599" spans="3:43" hidden="1" outlineLevel="1" x14ac:dyDescent="0.15">
      <c r="C599" s="15" t="s">
        <v>134</v>
      </c>
      <c r="D599" s="19">
        <v>0</v>
      </c>
      <c r="E599" s="19"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9">
        <v>0</v>
      </c>
      <c r="Q599" s="19">
        <v>0</v>
      </c>
      <c r="R599" s="19">
        <v>0</v>
      </c>
      <c r="S599" s="19">
        <v>0</v>
      </c>
      <c r="T599" s="19">
        <v>0</v>
      </c>
      <c r="U599" s="19">
        <v>0</v>
      </c>
      <c r="V599" s="19">
        <v>0</v>
      </c>
      <c r="W599" s="19">
        <v>0</v>
      </c>
      <c r="X599" s="19">
        <v>0</v>
      </c>
      <c r="Y599" s="19">
        <v>0</v>
      </c>
      <c r="Z599" s="19">
        <v>0</v>
      </c>
      <c r="AA599" s="19">
        <v>0</v>
      </c>
      <c r="AB599" s="19">
        <v>0</v>
      </c>
      <c r="AC599" s="19">
        <v>0</v>
      </c>
      <c r="AD599" s="19">
        <v>0</v>
      </c>
      <c r="AE599" s="19">
        <v>0</v>
      </c>
      <c r="AF599" s="19">
        <v>0</v>
      </c>
      <c r="AG599" s="19">
        <v>0</v>
      </c>
      <c r="AH599" s="19">
        <v>0</v>
      </c>
      <c r="AI599" s="19">
        <v>0</v>
      </c>
      <c r="AJ599" s="19">
        <v>0</v>
      </c>
      <c r="AK599" s="19">
        <v>0</v>
      </c>
      <c r="AL599" s="19">
        <v>5.6522163804926784</v>
      </c>
      <c r="AM599" s="19">
        <v>6.3292602951020847</v>
      </c>
      <c r="AN599" s="19">
        <v>6.892926366449565</v>
      </c>
      <c r="AO599" s="19">
        <v>6.9065554565304179</v>
      </c>
      <c r="AP599" s="19">
        <v>25.780958498574748</v>
      </c>
      <c r="AQ599" s="19">
        <v>25.780958498574748</v>
      </c>
    </row>
    <row r="600" spans="3:43" hidden="1" outlineLevel="1" x14ac:dyDescent="0.15">
      <c r="C600" s="15" t="s">
        <v>133</v>
      </c>
      <c r="D600" s="19">
        <v>0</v>
      </c>
      <c r="E600" s="19"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9">
        <v>0</v>
      </c>
      <c r="Q600" s="19">
        <v>0</v>
      </c>
      <c r="R600" s="19">
        <v>0</v>
      </c>
      <c r="S600" s="19">
        <v>0</v>
      </c>
      <c r="T600" s="19">
        <v>0</v>
      </c>
      <c r="U600" s="19">
        <v>0</v>
      </c>
      <c r="V600" s="19">
        <v>0</v>
      </c>
      <c r="W600" s="19">
        <v>0</v>
      </c>
      <c r="X600" s="19">
        <v>0</v>
      </c>
      <c r="Y600" s="19">
        <v>0</v>
      </c>
      <c r="Z600" s="19">
        <v>0</v>
      </c>
      <c r="AA600" s="19">
        <v>0</v>
      </c>
      <c r="AB600" s="19">
        <v>0</v>
      </c>
      <c r="AC600" s="19">
        <v>0</v>
      </c>
      <c r="AD600" s="19">
        <v>0</v>
      </c>
      <c r="AE600" s="19">
        <v>0</v>
      </c>
      <c r="AF600" s="19">
        <v>0</v>
      </c>
      <c r="AG600" s="19">
        <v>0</v>
      </c>
      <c r="AH600" s="19">
        <v>0</v>
      </c>
      <c r="AI600" s="19">
        <v>0</v>
      </c>
      <c r="AJ600" s="19">
        <v>0</v>
      </c>
      <c r="AK600" s="19">
        <v>0</v>
      </c>
      <c r="AL600" s="19">
        <v>11.07897729867587</v>
      </c>
      <c r="AM600" s="19">
        <v>11.988988141088289</v>
      </c>
      <c r="AN600" s="19">
        <v>12.916682867571643</v>
      </c>
      <c r="AO600" s="19">
        <v>12.844165874292921</v>
      </c>
      <c r="AP600" s="19">
        <v>48.828814181628722</v>
      </c>
      <c r="AQ600" s="19">
        <v>48.828814181628722</v>
      </c>
    </row>
    <row r="601" spans="3:43" hidden="1" outlineLevel="1" x14ac:dyDescent="0.15">
      <c r="C601" s="15" t="s">
        <v>140</v>
      </c>
      <c r="D601" s="19">
        <v>17.786769894248902</v>
      </c>
      <c r="E601" s="19">
        <v>17.694466986315728</v>
      </c>
      <c r="F601" s="19">
        <v>20.408103761752578</v>
      </c>
      <c r="G601" s="19">
        <v>18.737971709913623</v>
      </c>
      <c r="H601" s="19">
        <v>19.34460833006138</v>
      </c>
      <c r="I601" s="19">
        <v>21.180667377838425</v>
      </c>
      <c r="J601" s="19">
        <v>19.63690075241189</v>
      </c>
      <c r="K601" s="19">
        <v>20.655316727050646</v>
      </c>
      <c r="L601" s="19">
        <v>24.647129597707657</v>
      </c>
      <c r="M601" s="19">
        <v>23.775638331220048</v>
      </c>
      <c r="N601" s="19">
        <v>25.730937633958224</v>
      </c>
      <c r="O601" s="19">
        <v>31.833341193731489</v>
      </c>
      <c r="P601" s="19">
        <v>261.43185229621059</v>
      </c>
      <c r="Q601" s="19">
        <v>0</v>
      </c>
      <c r="R601" s="19">
        <v>0</v>
      </c>
      <c r="S601" s="19">
        <v>0</v>
      </c>
      <c r="T601" s="19">
        <v>0</v>
      </c>
      <c r="U601" s="19">
        <v>0</v>
      </c>
      <c r="V601" s="19">
        <v>0</v>
      </c>
      <c r="W601" s="19">
        <v>0</v>
      </c>
      <c r="X601" s="19">
        <v>0</v>
      </c>
      <c r="Y601" s="19">
        <v>0</v>
      </c>
      <c r="Z601" s="19">
        <v>0</v>
      </c>
      <c r="AA601" s="19">
        <v>0</v>
      </c>
      <c r="AB601" s="19">
        <v>0</v>
      </c>
      <c r="AC601" s="19">
        <v>0</v>
      </c>
      <c r="AD601" s="19">
        <v>29.569586787185269</v>
      </c>
      <c r="AE601" s="19">
        <v>14.817634584361674</v>
      </c>
      <c r="AF601" s="19">
        <v>18.200059352733039</v>
      </c>
      <c r="AG601" s="19">
        <v>16.550021455668844</v>
      </c>
      <c r="AH601" s="19">
        <v>17.926813932976451</v>
      </c>
      <c r="AI601" s="19">
        <v>20.682379786120908</v>
      </c>
      <c r="AJ601" s="19">
        <v>17.022015233189173</v>
      </c>
      <c r="AK601" s="19">
        <v>17.516203967048515</v>
      </c>
      <c r="AL601" s="19">
        <v>20.622675565159462</v>
      </c>
      <c r="AM601" s="19">
        <v>19.17831354133984</v>
      </c>
      <c r="AN601" s="19">
        <v>22.108509931872735</v>
      </c>
      <c r="AO601" s="19">
        <v>31.70261073300308</v>
      </c>
      <c r="AP601" s="19">
        <v>245.89682487065895</v>
      </c>
      <c r="AQ601" s="19">
        <v>507.32867716686957</v>
      </c>
    </row>
    <row r="602" spans="3:43" hidden="1" outlineLevel="1" x14ac:dyDescent="0.15">
      <c r="C602" s="15" t="s">
        <v>142</v>
      </c>
      <c r="D602" s="19">
        <v>9.2815959455531925</v>
      </c>
      <c r="E602" s="19">
        <v>9.2270868915816653</v>
      </c>
      <c r="F602" s="19">
        <v>10.653349354486812</v>
      </c>
      <c r="G602" s="19">
        <v>9.784060742239177</v>
      </c>
      <c r="H602" s="19">
        <v>10.108357717148937</v>
      </c>
      <c r="I602" s="19">
        <v>11.081995141494508</v>
      </c>
      <c r="J602" s="19">
        <v>10.130623404005682</v>
      </c>
      <c r="K602" s="19">
        <v>10.633502961105416</v>
      </c>
      <c r="L602" s="19">
        <v>12.799038129671514</v>
      </c>
      <c r="M602" s="19">
        <v>12.076322629994021</v>
      </c>
      <c r="N602" s="19">
        <v>13.100090375513716</v>
      </c>
      <c r="O602" s="19">
        <v>16.401147399682674</v>
      </c>
      <c r="P602" s="19">
        <v>135.27717069247734</v>
      </c>
      <c r="Q602" s="19">
        <v>0</v>
      </c>
      <c r="R602" s="19">
        <v>0</v>
      </c>
      <c r="S602" s="19">
        <v>0</v>
      </c>
      <c r="T602" s="19">
        <v>0</v>
      </c>
      <c r="U602" s="19">
        <v>0</v>
      </c>
      <c r="V602" s="19">
        <v>0</v>
      </c>
      <c r="W602" s="19">
        <v>0</v>
      </c>
      <c r="X602" s="19">
        <v>0</v>
      </c>
      <c r="Y602" s="19">
        <v>0</v>
      </c>
      <c r="Z602" s="19">
        <v>0</v>
      </c>
      <c r="AA602" s="19">
        <v>0</v>
      </c>
      <c r="AB602" s="19">
        <v>0</v>
      </c>
      <c r="AC602" s="19">
        <v>0</v>
      </c>
      <c r="AD602" s="19">
        <v>5.0546691136651383</v>
      </c>
      <c r="AE602" s="19">
        <v>4.4717350583405073</v>
      </c>
      <c r="AF602" s="19">
        <v>5.58662234355105</v>
      </c>
      <c r="AG602" s="19">
        <v>5.4233064056247517</v>
      </c>
      <c r="AH602" s="19">
        <v>5.8928197464463929</v>
      </c>
      <c r="AI602" s="19">
        <v>7.4456082910557901</v>
      </c>
      <c r="AJ602" s="19">
        <v>7.1182493097010964</v>
      </c>
      <c r="AK602" s="19">
        <v>7.6181695849346358</v>
      </c>
      <c r="AL602" s="19">
        <v>8.8128290043509079</v>
      </c>
      <c r="AM602" s="19">
        <v>8.8854575435516079</v>
      </c>
      <c r="AN602" s="19">
        <v>10.04157017050092</v>
      </c>
      <c r="AO602" s="19">
        <v>13.355655994241106</v>
      </c>
      <c r="AP602" s="19">
        <v>89.706692565963905</v>
      </c>
      <c r="AQ602" s="19">
        <v>224.98386325844126</v>
      </c>
    </row>
    <row r="603" spans="3:43" hidden="1" outlineLevel="1" x14ac:dyDescent="0.15">
      <c r="C603" s="15" t="s">
        <v>146</v>
      </c>
      <c r="D603" s="19">
        <v>5.12067447128564</v>
      </c>
      <c r="E603" s="19">
        <v>5.114755480908217</v>
      </c>
      <c r="F603" s="19">
        <v>5.9462564983766253</v>
      </c>
      <c r="G603" s="19">
        <v>5.4278943682895378</v>
      </c>
      <c r="H603" s="19">
        <v>5.6705058044320191</v>
      </c>
      <c r="I603" s="19">
        <v>6.2519555457992828</v>
      </c>
      <c r="J603" s="19">
        <v>5.9423498928661749</v>
      </c>
      <c r="K603" s="19">
        <v>6.3980595784420489</v>
      </c>
      <c r="L603" s="19">
        <v>7.6618965426972858</v>
      </c>
      <c r="M603" s="19">
        <v>7.2603058366405415</v>
      </c>
      <c r="N603" s="19">
        <v>7.6248438625355375</v>
      </c>
      <c r="O603" s="19">
        <v>9.3187826969192002</v>
      </c>
      <c r="P603" s="19">
        <v>77.738280579192107</v>
      </c>
      <c r="Q603" s="19">
        <v>0</v>
      </c>
      <c r="R603" s="19">
        <v>0</v>
      </c>
      <c r="S603" s="19">
        <v>0</v>
      </c>
      <c r="T603" s="19">
        <v>0</v>
      </c>
      <c r="U603" s="19">
        <v>0</v>
      </c>
      <c r="V603" s="19">
        <v>0</v>
      </c>
      <c r="W603" s="19">
        <v>0</v>
      </c>
      <c r="X603" s="19">
        <v>0</v>
      </c>
      <c r="Y603" s="19">
        <v>0</v>
      </c>
      <c r="Z603" s="19">
        <v>0</v>
      </c>
      <c r="AA603" s="19">
        <v>0</v>
      </c>
      <c r="AB603" s="19">
        <v>0</v>
      </c>
      <c r="AC603" s="19">
        <v>0</v>
      </c>
      <c r="AD603" s="19">
        <v>3.7464914942664089</v>
      </c>
      <c r="AE603" s="19">
        <v>4.0452499769304611</v>
      </c>
      <c r="AF603" s="19">
        <v>4.9983442352506211</v>
      </c>
      <c r="AG603" s="19">
        <v>4.428717337377492</v>
      </c>
      <c r="AH603" s="19">
        <v>4.7992507705111764</v>
      </c>
      <c r="AI603" s="19">
        <v>5.7369666532081114</v>
      </c>
      <c r="AJ603" s="19">
        <v>5.0509967326047756</v>
      </c>
      <c r="AK603" s="19">
        <v>5.2840184842163325</v>
      </c>
      <c r="AL603" s="19">
        <v>6.0482080545097947</v>
      </c>
      <c r="AM603" s="19">
        <v>5.8020084869509212</v>
      </c>
      <c r="AN603" s="19">
        <v>6.453526517992497</v>
      </c>
      <c r="AO603" s="19">
        <v>8.9352597340937372</v>
      </c>
      <c r="AP603" s="19">
        <v>65.32903847791232</v>
      </c>
      <c r="AQ603" s="19">
        <v>143.06731905710444</v>
      </c>
    </row>
    <row r="604" spans="3:43" hidden="1" outlineLevel="1" x14ac:dyDescent="0.15">
      <c r="C604" s="15" t="s">
        <v>148</v>
      </c>
      <c r="D604" s="19">
        <v>3.9482953755363175</v>
      </c>
      <c r="E604" s="19">
        <v>3.9551754571979751</v>
      </c>
      <c r="F604" s="19">
        <v>4.6125170042127461</v>
      </c>
      <c r="G604" s="19">
        <v>4.1920587497417428</v>
      </c>
      <c r="H604" s="19">
        <v>4.4021272812105128</v>
      </c>
      <c r="I604" s="19">
        <v>4.8517790938302898</v>
      </c>
      <c r="J604" s="19">
        <v>4.5346958908946737</v>
      </c>
      <c r="K604" s="19">
        <v>4.8765407030090202</v>
      </c>
      <c r="L604" s="19">
        <v>5.8743903585907971</v>
      </c>
      <c r="M604" s="19">
        <v>5.5381499381681101</v>
      </c>
      <c r="N604" s="19">
        <v>5.8496847849998597</v>
      </c>
      <c r="O604" s="19">
        <v>6.555620388077438</v>
      </c>
      <c r="P604" s="19">
        <v>59.191035025469475</v>
      </c>
      <c r="Q604" s="19">
        <v>0</v>
      </c>
      <c r="R604" s="19">
        <v>0</v>
      </c>
      <c r="S604" s="19">
        <v>0</v>
      </c>
      <c r="T604" s="19">
        <v>0</v>
      </c>
      <c r="U604" s="19">
        <v>0</v>
      </c>
      <c r="V604" s="19">
        <v>0</v>
      </c>
      <c r="W604" s="19">
        <v>0</v>
      </c>
      <c r="X604" s="19">
        <v>0</v>
      </c>
      <c r="Y604" s="19">
        <v>0</v>
      </c>
      <c r="Z604" s="19">
        <v>0</v>
      </c>
      <c r="AA604" s="19">
        <v>0</v>
      </c>
      <c r="AB604" s="19">
        <v>0</v>
      </c>
      <c r="AC604" s="19">
        <v>0</v>
      </c>
      <c r="AD604" s="19">
        <v>2.4054425420373131</v>
      </c>
      <c r="AE604" s="19">
        <v>2.6657323282937866</v>
      </c>
      <c r="AF604" s="19">
        <v>3.3503806323961416</v>
      </c>
      <c r="AG604" s="19">
        <v>3.0524371617445429</v>
      </c>
      <c r="AH604" s="19">
        <v>3.42883782578622</v>
      </c>
      <c r="AI604" s="19">
        <v>4.122666273933028</v>
      </c>
      <c r="AJ604" s="19">
        <v>3.6938995738069789</v>
      </c>
      <c r="AK604" s="19">
        <v>3.8956942198839069</v>
      </c>
      <c r="AL604" s="19">
        <v>4.4658077307081641</v>
      </c>
      <c r="AM604" s="19">
        <v>4.3333686844159267</v>
      </c>
      <c r="AN604" s="19">
        <v>4.7861888782374589</v>
      </c>
      <c r="AO604" s="19">
        <v>6.5724894585521447</v>
      </c>
      <c r="AP604" s="19">
        <v>46.772945309795617</v>
      </c>
      <c r="AQ604" s="19">
        <v>105.96398033526508</v>
      </c>
    </row>
    <row r="605" spans="3:43" hidden="1" outlineLevel="1" x14ac:dyDescent="0.15">
      <c r="C605" s="7" t="s">
        <v>108</v>
      </c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</row>
    <row r="606" spans="3:43" hidden="1" outlineLevel="1" x14ac:dyDescent="0.15">
      <c r="C606" s="15" t="s">
        <v>131</v>
      </c>
      <c r="D606" s="19">
        <v>1.5931460703865547E-2</v>
      </c>
      <c r="E606" s="19">
        <v>0.30370182073609592</v>
      </c>
      <c r="F606" s="19">
        <v>0.28928729928856878</v>
      </c>
      <c r="G606" s="19">
        <v>0.34203038712952533</v>
      </c>
      <c r="H606" s="19">
        <v>0.57999354764340971</v>
      </c>
      <c r="I606" s="19">
        <v>0.45012565737305971</v>
      </c>
      <c r="J606" s="19">
        <v>0.40188260076265919</v>
      </c>
      <c r="K606" s="19">
        <v>1.4401475669977948</v>
      </c>
      <c r="L606" s="19">
        <v>1.5783413651048743</v>
      </c>
      <c r="M606" s="19">
        <v>0.37005284271733846</v>
      </c>
      <c r="N606" s="19">
        <v>0.30216598889489993</v>
      </c>
      <c r="O606" s="19">
        <v>0.70821019886206416</v>
      </c>
      <c r="P606" s="19">
        <v>6.7818707362141559</v>
      </c>
      <c r="Q606" s="19">
        <v>5.7831580363887886E-2</v>
      </c>
      <c r="R606" s="19">
        <v>5.3711739292069655E-2</v>
      </c>
      <c r="S606" s="19">
        <v>7.2039592404753786E-2</v>
      </c>
      <c r="T606" s="19">
        <v>6.4686164915133251E-2</v>
      </c>
      <c r="U606" s="19">
        <v>7.8577022371954436E-2</v>
      </c>
      <c r="V606" s="19">
        <v>0.24098080135873837</v>
      </c>
      <c r="W606" s="19">
        <v>0.17106796626335988</v>
      </c>
      <c r="X606" s="19">
        <v>5.0659693371569864E-2</v>
      </c>
      <c r="Y606" s="19">
        <v>7.2707040370715792E-2</v>
      </c>
      <c r="Z606" s="19">
        <v>3.4005955958547003E-2</v>
      </c>
      <c r="AA606" s="19">
        <v>1.3581115778938882E-2</v>
      </c>
      <c r="AB606" s="19">
        <v>2.8966469883003953E-2</v>
      </c>
      <c r="AC606" s="19">
        <v>0.93881514233267271</v>
      </c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>
        <v>7.7206858785468278</v>
      </c>
    </row>
    <row r="607" spans="3:43" hidden="1" outlineLevel="1" x14ac:dyDescent="0.15">
      <c r="C607" s="15" t="s">
        <v>132</v>
      </c>
      <c r="D607" s="19">
        <v>3.9303920649988722E-2</v>
      </c>
      <c r="E607" s="19">
        <v>0.18585266959103949</v>
      </c>
      <c r="F607" s="19">
        <v>0.15718521221279169</v>
      </c>
      <c r="G607" s="19">
        <v>0.18317643577413012</v>
      </c>
      <c r="H607" s="19">
        <v>0.39510563791106001</v>
      </c>
      <c r="I607" s="19">
        <v>0.22319989394297582</v>
      </c>
      <c r="J607" s="19">
        <v>0.20285474492102046</v>
      </c>
      <c r="K607" s="19">
        <v>0.72250900832888576</v>
      </c>
      <c r="L607" s="19">
        <v>0.80174516782721705</v>
      </c>
      <c r="M607" s="19">
        <v>0.20055447463068099</v>
      </c>
      <c r="N607" s="19">
        <v>0.16989861960085564</v>
      </c>
      <c r="O607" s="19">
        <v>0.43871780892005396</v>
      </c>
      <c r="P607" s="19">
        <v>3.7201035943106997</v>
      </c>
      <c r="Q607" s="19">
        <v>5.1424259586171382E-2</v>
      </c>
      <c r="R607" s="19">
        <v>4.5493646136001611E-2</v>
      </c>
      <c r="S607" s="19">
        <v>7.2688591293582488E-2</v>
      </c>
      <c r="T607" s="19">
        <v>7.0829528242264198E-2</v>
      </c>
      <c r="U607" s="19">
        <v>7.5604251396885758E-2</v>
      </c>
      <c r="V607" s="19">
        <v>0.17011218126472646</v>
      </c>
      <c r="W607" s="19">
        <v>0.11274540367639013</v>
      </c>
      <c r="X607" s="19">
        <v>5.0500661606542818E-2</v>
      </c>
      <c r="Y607" s="19">
        <v>5.2654260043527371E-2</v>
      </c>
      <c r="Z607" s="19">
        <v>2.4243390319358193E-2</v>
      </c>
      <c r="AA607" s="19">
        <v>8.8585408005196278E-3</v>
      </c>
      <c r="AB607" s="19">
        <v>2.1037725949352902E-2</v>
      </c>
      <c r="AC607" s="19">
        <v>0.75619244031532307</v>
      </c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>
        <v>4.4762960346260234</v>
      </c>
    </row>
    <row r="608" spans="3:43" hidden="1" outlineLevel="1" x14ac:dyDescent="0.15">
      <c r="C608" s="15" t="s">
        <v>150</v>
      </c>
      <c r="D608" s="19">
        <v>1.5136895982082033E-2</v>
      </c>
      <c r="E608" s="19">
        <v>7.5751685218739442E-2</v>
      </c>
      <c r="F608" s="19">
        <v>5.9753967433857212E-2</v>
      </c>
      <c r="G608" s="19">
        <v>6.7290786930288532E-2</v>
      </c>
      <c r="H608" s="19">
        <v>0.1196320831001273</v>
      </c>
      <c r="I608" s="19">
        <v>6.6686733749740462E-2</v>
      </c>
      <c r="J608" s="19">
        <v>5.383139766539171E-2</v>
      </c>
      <c r="K608" s="19">
        <v>0.15672595308071455</v>
      </c>
      <c r="L608" s="19">
        <v>0.27437009975055254</v>
      </c>
      <c r="M608" s="19">
        <v>7.3298629087344747E-2</v>
      </c>
      <c r="N608" s="19">
        <v>6.4398473869868508E-2</v>
      </c>
      <c r="O608" s="19">
        <v>0.14785300304082896</v>
      </c>
      <c r="P608" s="19">
        <v>1.1747297089095359</v>
      </c>
      <c r="Q608" s="19">
        <v>5.1327109102581404E-2</v>
      </c>
      <c r="R608" s="19">
        <v>5.1587197064834257E-2</v>
      </c>
      <c r="S608" s="19">
        <v>6.5755769726262916E-2</v>
      </c>
      <c r="T608" s="19">
        <v>6.1658201826365139E-2</v>
      </c>
      <c r="U608" s="19">
        <v>5.5300537556066225E-2</v>
      </c>
      <c r="V608" s="19">
        <v>6.3344398736334726E-2</v>
      </c>
      <c r="W608" s="19">
        <v>4.8527925598495107E-2</v>
      </c>
      <c r="X608" s="19">
        <v>4.9280296444290564E-2</v>
      </c>
      <c r="Y608" s="19">
        <v>6.3645707199672996E-2</v>
      </c>
      <c r="Z608" s="19">
        <v>1.8721049885049135E-2</v>
      </c>
      <c r="AA608" s="19">
        <v>3.9089674715950956E-3</v>
      </c>
      <c r="AB608" s="19">
        <v>1.8159746456609022E-2</v>
      </c>
      <c r="AC608" s="19">
        <v>0.55121690706815651</v>
      </c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>
        <v>1.7259466159776926</v>
      </c>
    </row>
    <row r="609" spans="3:43" hidden="1" outlineLevel="1" x14ac:dyDescent="0.15">
      <c r="C609" s="15" t="s">
        <v>154</v>
      </c>
      <c r="D609" s="19">
        <v>3.878514953389698E-2</v>
      </c>
      <c r="E609" s="19">
        <v>5.8313039048550779E-2</v>
      </c>
      <c r="F609" s="19">
        <v>4.4923836223833627E-2</v>
      </c>
      <c r="G609" s="19">
        <v>4.3463333716139203E-2</v>
      </c>
      <c r="H609" s="19">
        <v>0.10809237871713634</v>
      </c>
      <c r="I609" s="19">
        <v>2.8994889953824102E-2</v>
      </c>
      <c r="J609" s="19">
        <v>3.8595025966309336E-2</v>
      </c>
      <c r="K609" s="19">
        <v>0.10895128180473511</v>
      </c>
      <c r="L609" s="19">
        <v>0.18065286181123003</v>
      </c>
      <c r="M609" s="19">
        <v>5.1971684898482501E-2</v>
      </c>
      <c r="N609" s="19">
        <v>5.6035694130345544E-2</v>
      </c>
      <c r="O609" s="19">
        <v>0.13052009404330611</v>
      </c>
      <c r="P609" s="19">
        <v>0.88929926984778962</v>
      </c>
      <c r="Q609" s="19">
        <v>4.8348019652936836E-2</v>
      </c>
      <c r="R609" s="19">
        <v>4.5149758428793513E-2</v>
      </c>
      <c r="S609" s="19">
        <v>7.1844084413877643E-2</v>
      </c>
      <c r="T609" s="19">
        <v>7.0351433423179136E-2</v>
      </c>
      <c r="U609" s="19">
        <v>5.9540343208213289E-2</v>
      </c>
      <c r="V609" s="19">
        <v>5.7856128202199167E-2</v>
      </c>
      <c r="W609" s="19">
        <v>3.5370501625873761E-2</v>
      </c>
      <c r="X609" s="19">
        <v>5.0431143112653648E-2</v>
      </c>
      <c r="Y609" s="19">
        <v>4.9923750809994755E-2</v>
      </c>
      <c r="Z609" s="19">
        <v>1.8403128169708686E-2</v>
      </c>
      <c r="AA609" s="19">
        <v>5.2560255460618053E-3</v>
      </c>
      <c r="AB609" s="19">
        <v>1.4389726743232311E-2</v>
      </c>
      <c r="AC609" s="19">
        <v>0.52686404333672465</v>
      </c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>
        <v>1.4161633131845144</v>
      </c>
    </row>
    <row r="610" spans="3:43" hidden="1" outlineLevel="1" x14ac:dyDescent="0.15">
      <c r="C610" s="15" t="s">
        <v>156</v>
      </c>
      <c r="D610" s="19">
        <v>0</v>
      </c>
      <c r="E610" s="19">
        <v>0</v>
      </c>
      <c r="F610" s="19">
        <v>0</v>
      </c>
      <c r="G610" s="19">
        <v>0</v>
      </c>
      <c r="H610" s="19">
        <v>0</v>
      </c>
      <c r="I610" s="19">
        <v>0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P610" s="19">
        <v>0</v>
      </c>
      <c r="Q610" s="19">
        <v>0</v>
      </c>
      <c r="R610" s="19">
        <v>0</v>
      </c>
      <c r="S610" s="19">
        <v>0</v>
      </c>
      <c r="T610" s="19">
        <v>0</v>
      </c>
      <c r="U610" s="19">
        <v>0</v>
      </c>
      <c r="V610" s="19">
        <v>0</v>
      </c>
      <c r="W610" s="19">
        <v>0</v>
      </c>
      <c r="X610" s="19">
        <v>0</v>
      </c>
      <c r="Y610" s="19">
        <v>0</v>
      </c>
      <c r="Z610" s="19">
        <v>0</v>
      </c>
      <c r="AA610" s="19">
        <v>0</v>
      </c>
      <c r="AB610" s="19">
        <v>0</v>
      </c>
      <c r="AC610" s="19">
        <v>0</v>
      </c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>
        <v>0</v>
      </c>
    </row>
    <row r="611" spans="3:43" hidden="1" outlineLevel="1" x14ac:dyDescent="0.15">
      <c r="C611" s="15" t="s">
        <v>152</v>
      </c>
      <c r="D611" s="19">
        <v>0</v>
      </c>
      <c r="E611" s="19">
        <v>0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P611" s="19">
        <v>0</v>
      </c>
      <c r="Q611" s="19">
        <v>0</v>
      </c>
      <c r="R611" s="19">
        <v>0</v>
      </c>
      <c r="S611" s="19">
        <v>0</v>
      </c>
      <c r="T611" s="19">
        <v>0</v>
      </c>
      <c r="U611" s="19">
        <v>0</v>
      </c>
      <c r="V611" s="19">
        <v>0</v>
      </c>
      <c r="W611" s="19">
        <v>0</v>
      </c>
      <c r="X611" s="19">
        <v>0</v>
      </c>
      <c r="Y611" s="19">
        <v>0</v>
      </c>
      <c r="Z611" s="19">
        <v>0</v>
      </c>
      <c r="AA611" s="19">
        <v>0</v>
      </c>
      <c r="AB611" s="19">
        <v>0</v>
      </c>
      <c r="AC611" s="19">
        <v>0</v>
      </c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>
        <v>0</v>
      </c>
    </row>
    <row r="612" spans="3:43" hidden="1" outlineLevel="1" x14ac:dyDescent="0.15">
      <c r="C612" s="15" t="s">
        <v>134</v>
      </c>
      <c r="D612" s="19">
        <v>0</v>
      </c>
      <c r="E612" s="19"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9">
        <v>0</v>
      </c>
      <c r="Q612" s="19">
        <v>0</v>
      </c>
      <c r="R612" s="19">
        <v>0</v>
      </c>
      <c r="S612" s="19">
        <v>0</v>
      </c>
      <c r="T612" s="19">
        <v>0</v>
      </c>
      <c r="U612" s="19">
        <v>0</v>
      </c>
      <c r="V612" s="19">
        <v>0</v>
      </c>
      <c r="W612" s="19">
        <v>0</v>
      </c>
      <c r="X612" s="19">
        <v>0</v>
      </c>
      <c r="Y612" s="19">
        <v>0</v>
      </c>
      <c r="Z612" s="19">
        <v>0</v>
      </c>
      <c r="AA612" s="19">
        <v>0</v>
      </c>
      <c r="AB612" s="19">
        <v>0</v>
      </c>
      <c r="AC612" s="19">
        <v>0</v>
      </c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>
        <v>0</v>
      </c>
    </row>
    <row r="613" spans="3:43" hidden="1" outlineLevel="1" x14ac:dyDescent="0.15">
      <c r="C613" s="15" t="s">
        <v>133</v>
      </c>
      <c r="D613" s="19">
        <v>0</v>
      </c>
      <c r="E613" s="19">
        <v>0</v>
      </c>
      <c r="F613" s="19">
        <v>0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P613" s="19">
        <v>0</v>
      </c>
      <c r="Q613" s="19">
        <v>0</v>
      </c>
      <c r="R613" s="19">
        <v>0</v>
      </c>
      <c r="S613" s="19">
        <v>0</v>
      </c>
      <c r="T613" s="19">
        <v>0</v>
      </c>
      <c r="U613" s="19">
        <v>0</v>
      </c>
      <c r="V613" s="19">
        <v>0</v>
      </c>
      <c r="W613" s="19">
        <v>0</v>
      </c>
      <c r="X613" s="19">
        <v>0</v>
      </c>
      <c r="Y613" s="19">
        <v>0</v>
      </c>
      <c r="Z613" s="19">
        <v>0</v>
      </c>
      <c r="AA613" s="19">
        <v>0</v>
      </c>
      <c r="AB613" s="19">
        <v>0</v>
      </c>
      <c r="AC613" s="19">
        <v>0</v>
      </c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>
        <v>0</v>
      </c>
    </row>
    <row r="614" spans="3:43" hidden="1" outlineLevel="1" x14ac:dyDescent="0.15">
      <c r="C614" s="15" t="s">
        <v>140</v>
      </c>
      <c r="D614" s="19">
        <v>0.6546003395801665</v>
      </c>
      <c r="E614" s="19">
        <v>0.6546003395801665</v>
      </c>
      <c r="F614" s="19">
        <v>0.6546003395801665</v>
      </c>
      <c r="G614" s="19">
        <v>0.91591903830369203</v>
      </c>
      <c r="H614" s="19">
        <v>0.91591903830369203</v>
      </c>
      <c r="I614" s="19">
        <v>0.91591903830369203</v>
      </c>
      <c r="J614" s="19">
        <v>1.0468391062197251</v>
      </c>
      <c r="K614" s="19">
        <v>1.0468391062197251</v>
      </c>
      <c r="L614" s="19">
        <v>1.3065934936176238</v>
      </c>
      <c r="M614" s="19">
        <v>1.5720836892094836</v>
      </c>
      <c r="N614" s="19">
        <v>1.5741694376436506</v>
      </c>
      <c r="O614" s="19">
        <v>1.833923825041551</v>
      </c>
      <c r="P614" s="19">
        <v>13.092006791603335</v>
      </c>
      <c r="Q614" s="19">
        <v>0</v>
      </c>
      <c r="R614" s="19">
        <v>0</v>
      </c>
      <c r="S614" s="19">
        <v>0</v>
      </c>
      <c r="T614" s="19">
        <v>0</v>
      </c>
      <c r="U614" s="19">
        <v>0</v>
      </c>
      <c r="V614" s="19">
        <v>0</v>
      </c>
      <c r="W614" s="19">
        <v>0</v>
      </c>
      <c r="X614" s="19">
        <v>0</v>
      </c>
      <c r="Y614" s="19">
        <v>0</v>
      </c>
      <c r="Z614" s="19">
        <v>0</v>
      </c>
      <c r="AA614" s="19">
        <v>0</v>
      </c>
      <c r="AB614" s="19">
        <v>0</v>
      </c>
      <c r="AC614" s="19">
        <v>0</v>
      </c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>
        <v>13.092006791603335</v>
      </c>
    </row>
    <row r="615" spans="3:43" hidden="1" outlineLevel="1" x14ac:dyDescent="0.15">
      <c r="C615" s="15" t="s">
        <v>142</v>
      </c>
      <c r="D615" s="19">
        <v>0.39175825550691568</v>
      </c>
      <c r="E615" s="19">
        <v>0.39175825550691568</v>
      </c>
      <c r="F615" s="19">
        <v>0.39175825550691568</v>
      </c>
      <c r="G615" s="19">
        <v>0.54756250890391589</v>
      </c>
      <c r="H615" s="19">
        <v>0.54756250890391589</v>
      </c>
      <c r="I615" s="19">
        <v>0.54756250890391589</v>
      </c>
      <c r="J615" s="19">
        <v>0.6259141600052992</v>
      </c>
      <c r="K615" s="19">
        <v>0.6259141600052992</v>
      </c>
      <c r="L615" s="19">
        <v>0.77902126698499885</v>
      </c>
      <c r="M615" s="19">
        <v>0.94201791082813158</v>
      </c>
      <c r="N615" s="19">
        <v>0.94561410605119767</v>
      </c>
      <c r="O615" s="19">
        <v>1.0987212130308979</v>
      </c>
      <c r="P615" s="19">
        <v>7.8351651101383197</v>
      </c>
      <c r="Q615" s="19">
        <v>0</v>
      </c>
      <c r="R615" s="19">
        <v>0</v>
      </c>
      <c r="S615" s="19">
        <v>0</v>
      </c>
      <c r="T615" s="19">
        <v>0</v>
      </c>
      <c r="U615" s="19">
        <v>0</v>
      </c>
      <c r="V615" s="19">
        <v>0</v>
      </c>
      <c r="W615" s="19">
        <v>0</v>
      </c>
      <c r="X615" s="19">
        <v>0</v>
      </c>
      <c r="Y615" s="19">
        <v>0</v>
      </c>
      <c r="Z615" s="19">
        <v>0</v>
      </c>
      <c r="AA615" s="19">
        <v>0</v>
      </c>
      <c r="AB615" s="19">
        <v>0</v>
      </c>
      <c r="AC615" s="19">
        <v>0</v>
      </c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>
        <v>7.8351651101383197</v>
      </c>
    </row>
    <row r="616" spans="3:43" ht="16.899999999999999" hidden="1" customHeight="1" outlineLevel="1" x14ac:dyDescent="0.15">
      <c r="C616" s="15" t="s">
        <v>146</v>
      </c>
      <c r="D616" s="19">
        <v>0.25353527026643047</v>
      </c>
      <c r="E616" s="19">
        <v>0.25353527026643047</v>
      </c>
      <c r="F616" s="19">
        <v>0.25353527026643047</v>
      </c>
      <c r="G616" s="19">
        <v>0.35494937837300278</v>
      </c>
      <c r="H616" s="19">
        <v>0.35494937837300278</v>
      </c>
      <c r="I616" s="19">
        <v>0.35494937837300278</v>
      </c>
      <c r="J616" s="19">
        <v>0.40565643242628879</v>
      </c>
      <c r="K616" s="19">
        <v>0.40565643242628879</v>
      </c>
      <c r="L616" s="19">
        <v>0.50707054053286094</v>
      </c>
      <c r="M616" s="19">
        <v>0.60848464863943341</v>
      </c>
      <c r="N616" s="19">
        <v>0.60848464863943341</v>
      </c>
      <c r="O616" s="19">
        <v>0.70989875674600555</v>
      </c>
      <c r="P616" s="19">
        <v>5.0707054053286109</v>
      </c>
      <c r="Q616" s="19">
        <v>0</v>
      </c>
      <c r="R616" s="19">
        <v>0</v>
      </c>
      <c r="S616" s="19">
        <v>0</v>
      </c>
      <c r="T616" s="19">
        <v>0</v>
      </c>
      <c r="U616" s="19">
        <v>0</v>
      </c>
      <c r="V616" s="19">
        <v>0</v>
      </c>
      <c r="W616" s="19">
        <v>0</v>
      </c>
      <c r="X616" s="19">
        <v>0</v>
      </c>
      <c r="Y616" s="19">
        <v>0</v>
      </c>
      <c r="Z616" s="19">
        <v>0</v>
      </c>
      <c r="AA616" s="19">
        <v>0</v>
      </c>
      <c r="AB616" s="19">
        <v>0</v>
      </c>
      <c r="AC616" s="19">
        <v>0</v>
      </c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>
        <v>5.0707054053286109</v>
      </c>
    </row>
    <row r="617" spans="3:43" ht="16.899999999999999" hidden="1" customHeight="1" outlineLevel="1" x14ac:dyDescent="0.15">
      <c r="C617" s="15" t="s">
        <v>148</v>
      </c>
      <c r="D617" s="19">
        <v>0.17610878543568986</v>
      </c>
      <c r="E617" s="19">
        <v>0.17610878543568986</v>
      </c>
      <c r="F617" s="19">
        <v>0.17610878543568986</v>
      </c>
      <c r="G617" s="19">
        <v>0.24655229960996586</v>
      </c>
      <c r="H617" s="19">
        <v>0.24655229960996586</v>
      </c>
      <c r="I617" s="19">
        <v>0.24655229960996586</v>
      </c>
      <c r="J617" s="19">
        <v>0.28177405669710393</v>
      </c>
      <c r="K617" s="19">
        <v>0.28177405669710393</v>
      </c>
      <c r="L617" s="19">
        <v>0.35221757087137973</v>
      </c>
      <c r="M617" s="19">
        <v>0.42266108504565575</v>
      </c>
      <c r="N617" s="19">
        <v>0.42266108504565575</v>
      </c>
      <c r="O617" s="19">
        <v>0.49310459921993172</v>
      </c>
      <c r="P617" s="19">
        <v>3.5221757087137973</v>
      </c>
      <c r="Q617" s="19">
        <v>0</v>
      </c>
      <c r="R617" s="19">
        <v>0</v>
      </c>
      <c r="S617" s="19">
        <v>0</v>
      </c>
      <c r="T617" s="19">
        <v>0</v>
      </c>
      <c r="U617" s="19">
        <v>0</v>
      </c>
      <c r="V617" s="19">
        <v>0</v>
      </c>
      <c r="W617" s="19">
        <v>0</v>
      </c>
      <c r="X617" s="19">
        <v>0</v>
      </c>
      <c r="Y617" s="19">
        <v>0</v>
      </c>
      <c r="Z617" s="19">
        <v>0</v>
      </c>
      <c r="AA617" s="19">
        <v>0</v>
      </c>
      <c r="AB617" s="19">
        <v>0</v>
      </c>
      <c r="AC617" s="19">
        <v>0</v>
      </c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>
        <v>3.5221757087137973</v>
      </c>
    </row>
    <row r="618" spans="3:43" ht="16.899999999999999" hidden="1" customHeight="1" outlineLevel="1" x14ac:dyDescent="0.15">
      <c r="C618" s="7" t="s">
        <v>277</v>
      </c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</row>
    <row r="619" spans="3:43" ht="16.899999999999999" hidden="1" customHeight="1" outlineLevel="1" x14ac:dyDescent="0.15">
      <c r="C619" s="15" t="s">
        <v>131</v>
      </c>
      <c r="D619" s="19">
        <v>0.89201803542827918</v>
      </c>
      <c r="E619" s="19">
        <v>0.88945405122874333</v>
      </c>
      <c r="F619" s="19">
        <v>1.1842165955245272</v>
      </c>
      <c r="G619" s="19">
        <v>0.76089515483428516</v>
      </c>
      <c r="H619" s="19">
        <v>0.70893883517652223</v>
      </c>
      <c r="I619" s="19">
        <v>0.77756262622293004</v>
      </c>
      <c r="J619" s="19">
        <v>0.91641324657788781</v>
      </c>
      <c r="K619" s="19">
        <v>0.94124923168553942</v>
      </c>
      <c r="L619" s="19">
        <v>0.81344469271610109</v>
      </c>
      <c r="M619" s="19">
        <v>0.87162651422759652</v>
      </c>
      <c r="N619" s="19">
        <v>0.73572768921869525</v>
      </c>
      <c r="O619" s="19">
        <v>0.82245534980691237</v>
      </c>
      <c r="P619" s="19">
        <v>10.314002022648019</v>
      </c>
      <c r="Q619" s="19">
        <v>0.89214752088895044</v>
      </c>
      <c r="R619" s="19">
        <v>1.1554295879191645</v>
      </c>
      <c r="S619" s="19">
        <v>1.5338208280997068</v>
      </c>
      <c r="T619" s="19">
        <v>1.1289271423160869</v>
      </c>
      <c r="U619" s="19">
        <v>1.2183807501755943</v>
      </c>
      <c r="V619" s="19">
        <v>1.0805585050301076</v>
      </c>
      <c r="W619" s="19">
        <v>1.0386062390483042</v>
      </c>
      <c r="X619" s="19">
        <v>1.0784502433671679</v>
      </c>
      <c r="Y619" s="19">
        <v>0.93976095673106563</v>
      </c>
      <c r="Z619" s="19">
        <v>1.1059757103765664</v>
      </c>
      <c r="AA619" s="19">
        <v>1.0916577515394386</v>
      </c>
      <c r="AB619" s="19">
        <v>1.1484748399151021</v>
      </c>
      <c r="AC619" s="19">
        <v>13.412190075407253</v>
      </c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>
        <v>23.726192098055279</v>
      </c>
    </row>
    <row r="620" spans="3:43" ht="16.899999999999999" hidden="1" customHeight="1" outlineLevel="1" x14ac:dyDescent="0.15">
      <c r="C620" s="15" t="s">
        <v>132</v>
      </c>
      <c r="D620" s="19">
        <v>0.20828268346438303</v>
      </c>
      <c r="E620" s="19">
        <v>0.21202611373958677</v>
      </c>
      <c r="F620" s="19">
        <v>0.19211825865765889</v>
      </c>
      <c r="G620" s="19">
        <v>0.2384393574571598</v>
      </c>
      <c r="H620" s="19">
        <v>0.14867063167018466</v>
      </c>
      <c r="I620" s="19">
        <v>0.16939886692522396</v>
      </c>
      <c r="J620" s="19">
        <v>0.1720602305531137</v>
      </c>
      <c r="K620" s="19">
        <v>0.18143813516588847</v>
      </c>
      <c r="L620" s="19">
        <v>0.1551088336959289</v>
      </c>
      <c r="M620" s="19">
        <v>4.4166580799632385E-2</v>
      </c>
      <c r="N620" s="19">
        <v>0.13728650652891983</v>
      </c>
      <c r="O620" s="19">
        <v>0.19092227694207994</v>
      </c>
      <c r="P620" s="19">
        <v>2.0499184755997604</v>
      </c>
      <c r="Q620" s="19">
        <v>0.21967719006961262</v>
      </c>
      <c r="R620" s="19">
        <v>0.29978896837946639</v>
      </c>
      <c r="S620" s="19">
        <v>0.39378586252569453</v>
      </c>
      <c r="T620" s="19">
        <v>0.31896622573970773</v>
      </c>
      <c r="U620" s="19">
        <v>0.36166326756314937</v>
      </c>
      <c r="V620" s="19">
        <v>0.29717052351891271</v>
      </c>
      <c r="W620" s="19">
        <v>0.31253297896077781</v>
      </c>
      <c r="X620" s="19">
        <v>0.32477329697841106</v>
      </c>
      <c r="Y620" s="19">
        <v>0.28844468134469803</v>
      </c>
      <c r="Z620" s="19">
        <v>0.33711426337715411</v>
      </c>
      <c r="AA620" s="19">
        <v>0.34135780328075288</v>
      </c>
      <c r="AB620" s="19">
        <v>0.35287785191811388</v>
      </c>
      <c r="AC620" s="19">
        <v>3.8481529136564507</v>
      </c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>
        <v>5.898071389256212</v>
      </c>
    </row>
    <row r="621" spans="3:43" ht="16.899999999999999" hidden="1" customHeight="1" outlineLevel="1" x14ac:dyDescent="0.15">
      <c r="C621" s="15" t="s">
        <v>150</v>
      </c>
      <c r="D621" s="19">
        <v>0.22767586187722494</v>
      </c>
      <c r="E621" s="19">
        <v>0.22731927552109235</v>
      </c>
      <c r="F621" s="19">
        <v>0.18655922637949332</v>
      </c>
      <c r="G621" s="19">
        <v>0.11535597577165946</v>
      </c>
      <c r="H621" s="19">
        <v>0.12196720231069447</v>
      </c>
      <c r="I621" s="19">
        <v>0.134445932221952</v>
      </c>
      <c r="J621" s="19">
        <v>0.16739139444694312</v>
      </c>
      <c r="K621" s="19">
        <v>0.17299803615764905</v>
      </c>
      <c r="L621" s="19">
        <v>0.13754052128055133</v>
      </c>
      <c r="M621" s="19">
        <v>0.16108554131249092</v>
      </c>
      <c r="N621" s="19">
        <v>0.28998277179904192</v>
      </c>
      <c r="O621" s="19">
        <v>0.38869840073661965</v>
      </c>
      <c r="P621" s="19">
        <v>2.3310201398154127</v>
      </c>
      <c r="Q621" s="19">
        <v>0.19558279200488343</v>
      </c>
      <c r="R621" s="19">
        <v>0.25654243722905684</v>
      </c>
      <c r="S621" s="19">
        <v>0.34316827604758776</v>
      </c>
      <c r="T621" s="19">
        <v>0.25781894163302721</v>
      </c>
      <c r="U621" s="19">
        <v>0.29532962903556892</v>
      </c>
      <c r="V621" s="19">
        <v>0.25466776832650639</v>
      </c>
      <c r="W621" s="19">
        <v>0.22850982342767887</v>
      </c>
      <c r="X621" s="19">
        <v>0.23800571089536243</v>
      </c>
      <c r="Y621" s="19">
        <v>0.21956062705252885</v>
      </c>
      <c r="Z621" s="19">
        <v>0.26422109214059308</v>
      </c>
      <c r="AA621" s="19">
        <v>0.26049574012987781</v>
      </c>
      <c r="AB621" s="19">
        <v>0.26387884965661507</v>
      </c>
      <c r="AC621" s="19">
        <v>3.0777816875792867</v>
      </c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>
        <v>5.4088018273946998</v>
      </c>
    </row>
    <row r="622" spans="3:43" ht="16.899999999999999" hidden="1" customHeight="1" outlineLevel="1" x14ac:dyDescent="0.15">
      <c r="C622" s="15" t="s">
        <v>154</v>
      </c>
      <c r="D622" s="19">
        <v>0.15174232130167534</v>
      </c>
      <c r="E622" s="19">
        <v>0.15240170906833814</v>
      </c>
      <c r="F622" s="19">
        <v>8.0616876386492772E-2</v>
      </c>
      <c r="G622" s="19">
        <v>5.7282147223026512E-2</v>
      </c>
      <c r="H622" s="19">
        <v>5.7028046297119786E-2</v>
      </c>
      <c r="I622" s="19">
        <v>6.4521029150498108E-2</v>
      </c>
      <c r="J622" s="19">
        <v>7.4875431290735664E-2</v>
      </c>
      <c r="K622" s="19">
        <v>8.2254428482403413E-2</v>
      </c>
      <c r="L622" s="19">
        <v>5.921433823357361E-2</v>
      </c>
      <c r="M622" s="19">
        <v>6.7142532541541344E-2</v>
      </c>
      <c r="N622" s="19">
        <v>0.20816083027043647</v>
      </c>
      <c r="O622" s="19">
        <v>0.29848245748760899</v>
      </c>
      <c r="P622" s="19">
        <v>1.3537221477334502</v>
      </c>
      <c r="Q622" s="19">
        <v>0.13360262269517403</v>
      </c>
      <c r="R622" s="19">
        <v>0.17946219836965405</v>
      </c>
      <c r="S622" s="19">
        <v>0.23521280247986651</v>
      </c>
      <c r="T622" s="19">
        <v>0.18767614652906797</v>
      </c>
      <c r="U622" s="19">
        <v>0.22708943676076046</v>
      </c>
      <c r="V622" s="19">
        <v>0.1774636429787676</v>
      </c>
      <c r="W622" s="19">
        <v>0.16715791177085348</v>
      </c>
      <c r="X622" s="19">
        <v>0.18023527935273947</v>
      </c>
      <c r="Y622" s="19">
        <v>0.16108516266464484</v>
      </c>
      <c r="Z622" s="19">
        <v>0.1890935488407324</v>
      </c>
      <c r="AA622" s="19">
        <v>0.19574936999083523</v>
      </c>
      <c r="AB622" s="19">
        <v>0.19731262928002488</v>
      </c>
      <c r="AC622" s="19">
        <v>2.2311407517131205</v>
      </c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>
        <v>3.5848628994465708</v>
      </c>
    </row>
    <row r="623" spans="3:43" ht="16.899999999999999" hidden="1" customHeight="1" outlineLevel="1" x14ac:dyDescent="0.15">
      <c r="C623" s="15" t="s">
        <v>156</v>
      </c>
      <c r="D623" s="19">
        <v>0</v>
      </c>
      <c r="E623" s="19"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9">
        <v>0</v>
      </c>
      <c r="Q623" s="19">
        <v>0</v>
      </c>
      <c r="R623" s="19">
        <v>0</v>
      </c>
      <c r="S623" s="19">
        <v>0</v>
      </c>
      <c r="T623" s="19">
        <v>0</v>
      </c>
      <c r="U623" s="19">
        <v>0</v>
      </c>
      <c r="V623" s="19">
        <v>0</v>
      </c>
      <c r="W623" s="19">
        <v>0</v>
      </c>
      <c r="X623" s="19">
        <v>0</v>
      </c>
      <c r="Y623" s="19">
        <v>0</v>
      </c>
      <c r="Z623" s="19">
        <v>0</v>
      </c>
      <c r="AA623" s="19">
        <v>0</v>
      </c>
      <c r="AB623" s="19">
        <v>0</v>
      </c>
      <c r="AC623" s="19">
        <v>0</v>
      </c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>
        <v>0</v>
      </c>
    </row>
    <row r="624" spans="3:43" ht="16.899999999999999" hidden="1" customHeight="1" outlineLevel="1" x14ac:dyDescent="0.15">
      <c r="C624" s="15" t="s">
        <v>152</v>
      </c>
      <c r="D624" s="19">
        <v>0</v>
      </c>
      <c r="E624" s="19"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9">
        <v>0</v>
      </c>
      <c r="Q624" s="19">
        <v>0</v>
      </c>
      <c r="R624" s="19">
        <v>0</v>
      </c>
      <c r="S624" s="19">
        <v>0</v>
      </c>
      <c r="T624" s="19">
        <v>0</v>
      </c>
      <c r="U624" s="19">
        <v>0</v>
      </c>
      <c r="V624" s="19">
        <v>0</v>
      </c>
      <c r="W624" s="19">
        <v>0</v>
      </c>
      <c r="X624" s="19">
        <v>0</v>
      </c>
      <c r="Y624" s="19">
        <v>0</v>
      </c>
      <c r="Z624" s="19">
        <v>0</v>
      </c>
      <c r="AA624" s="19">
        <v>0</v>
      </c>
      <c r="AB624" s="19">
        <v>0</v>
      </c>
      <c r="AC624" s="19">
        <v>0</v>
      </c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>
        <v>0</v>
      </c>
    </row>
    <row r="625" spans="3:43" ht="16.899999999999999" hidden="1" customHeight="1" outlineLevel="1" x14ac:dyDescent="0.15">
      <c r="C625" s="15" t="s">
        <v>134</v>
      </c>
      <c r="D625" s="19">
        <v>0</v>
      </c>
      <c r="E625" s="19">
        <v>0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19">
        <v>0</v>
      </c>
      <c r="Q625" s="19">
        <v>0</v>
      </c>
      <c r="R625" s="19">
        <v>0</v>
      </c>
      <c r="S625" s="19">
        <v>0</v>
      </c>
      <c r="T625" s="19">
        <v>0</v>
      </c>
      <c r="U625" s="19">
        <v>0</v>
      </c>
      <c r="V625" s="19">
        <v>0</v>
      </c>
      <c r="W625" s="19">
        <v>0</v>
      </c>
      <c r="X625" s="19">
        <v>0</v>
      </c>
      <c r="Y625" s="19">
        <v>0</v>
      </c>
      <c r="Z625" s="19">
        <v>0</v>
      </c>
      <c r="AA625" s="19">
        <v>0</v>
      </c>
      <c r="AB625" s="19">
        <v>0</v>
      </c>
      <c r="AC625" s="19">
        <v>0</v>
      </c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>
        <v>0</v>
      </c>
    </row>
    <row r="626" spans="3:43" ht="16.899999999999999" hidden="1" customHeight="1" outlineLevel="1" x14ac:dyDescent="0.15">
      <c r="C626" s="15" t="s">
        <v>133</v>
      </c>
      <c r="D626" s="19">
        <v>0</v>
      </c>
      <c r="E626" s="19">
        <v>0</v>
      </c>
      <c r="F626" s="19">
        <v>0</v>
      </c>
      <c r="G626" s="19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19">
        <v>0</v>
      </c>
      <c r="Q626" s="19">
        <v>0</v>
      </c>
      <c r="R626" s="19">
        <v>0</v>
      </c>
      <c r="S626" s="19">
        <v>0</v>
      </c>
      <c r="T626" s="19">
        <v>0</v>
      </c>
      <c r="U626" s="19">
        <v>0</v>
      </c>
      <c r="V626" s="19">
        <v>0</v>
      </c>
      <c r="W626" s="19">
        <v>0</v>
      </c>
      <c r="X626" s="19">
        <v>0</v>
      </c>
      <c r="Y626" s="19">
        <v>0</v>
      </c>
      <c r="Z626" s="19">
        <v>0</v>
      </c>
      <c r="AA626" s="19">
        <v>0</v>
      </c>
      <c r="AB626" s="19">
        <v>0</v>
      </c>
      <c r="AC626" s="19">
        <v>0</v>
      </c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>
        <v>0</v>
      </c>
    </row>
    <row r="627" spans="3:43" ht="16.899999999999999" hidden="1" customHeight="1" outlineLevel="1" x14ac:dyDescent="0.15">
      <c r="C627" s="15" t="s">
        <v>140</v>
      </c>
      <c r="D627" s="19">
        <v>0.81912184700485646</v>
      </c>
      <c r="E627" s="19">
        <v>0.81912184700485646</v>
      </c>
      <c r="F627" s="19">
        <v>0.88518006047298969</v>
      </c>
      <c r="G627" s="19">
        <v>0.88518006047298969</v>
      </c>
      <c r="H627" s="19">
        <v>0.92481498855387034</v>
      </c>
      <c r="I627" s="19">
        <v>1.0569314154901375</v>
      </c>
      <c r="J627" s="19">
        <v>1.2154711278136581</v>
      </c>
      <c r="K627" s="19">
        <v>1.2154711278136581</v>
      </c>
      <c r="L627" s="19">
        <v>1.2154711278136581</v>
      </c>
      <c r="M627" s="19">
        <v>1.3872224828308055</v>
      </c>
      <c r="N627" s="19">
        <v>1.3872224828308055</v>
      </c>
      <c r="O627" s="19">
        <v>1.4004341255244317</v>
      </c>
      <c r="P627" s="19">
        <v>13.211642693626718</v>
      </c>
      <c r="Q627" s="19">
        <v>0</v>
      </c>
      <c r="R627" s="19">
        <v>0</v>
      </c>
      <c r="S627" s="19">
        <v>0</v>
      </c>
      <c r="T627" s="19">
        <v>0</v>
      </c>
      <c r="U627" s="19">
        <v>0</v>
      </c>
      <c r="V627" s="19">
        <v>0</v>
      </c>
      <c r="W627" s="19">
        <v>0</v>
      </c>
      <c r="X627" s="19">
        <v>0</v>
      </c>
      <c r="Y627" s="19">
        <v>0</v>
      </c>
      <c r="Z627" s="19">
        <v>0</v>
      </c>
      <c r="AA627" s="19">
        <v>0</v>
      </c>
      <c r="AB627" s="19">
        <v>0</v>
      </c>
      <c r="AC627" s="19">
        <v>0</v>
      </c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>
        <v>13.211642693626718</v>
      </c>
    </row>
    <row r="628" spans="3:43" ht="16.899999999999999" hidden="1" customHeight="1" outlineLevel="1" x14ac:dyDescent="0.15">
      <c r="C628" s="15" t="s">
        <v>142</v>
      </c>
      <c r="D628" s="19">
        <v>0.25931732531290952</v>
      </c>
      <c r="E628" s="19">
        <v>0.25931732531290952</v>
      </c>
      <c r="F628" s="19">
        <v>0.28023001283814425</v>
      </c>
      <c r="G628" s="19">
        <v>0.28023001283814425</v>
      </c>
      <c r="H628" s="19">
        <v>0.29277762535328516</v>
      </c>
      <c r="I628" s="19">
        <v>0.3346030004037544</v>
      </c>
      <c r="J628" s="19">
        <v>0.38479345046431762</v>
      </c>
      <c r="K628" s="19">
        <v>0.38479345046431762</v>
      </c>
      <c r="L628" s="19">
        <v>0.38479345046431762</v>
      </c>
      <c r="M628" s="19">
        <v>0.43916643802992761</v>
      </c>
      <c r="N628" s="19">
        <v>0.43916643802992761</v>
      </c>
      <c r="O628" s="19">
        <v>0.44334897553497443</v>
      </c>
      <c r="P628" s="19">
        <v>4.1825375050469296</v>
      </c>
      <c r="Q628" s="19">
        <v>0</v>
      </c>
      <c r="R628" s="19">
        <v>0</v>
      </c>
      <c r="S628" s="19">
        <v>0</v>
      </c>
      <c r="T628" s="19">
        <v>0</v>
      </c>
      <c r="U628" s="19">
        <v>0</v>
      </c>
      <c r="V628" s="19">
        <v>0</v>
      </c>
      <c r="W628" s="19">
        <v>0</v>
      </c>
      <c r="X628" s="19">
        <v>0</v>
      </c>
      <c r="Y628" s="19">
        <v>0</v>
      </c>
      <c r="Z628" s="19">
        <v>0</v>
      </c>
      <c r="AA628" s="19">
        <v>0</v>
      </c>
      <c r="AB628" s="19">
        <v>0</v>
      </c>
      <c r="AC628" s="19">
        <v>0</v>
      </c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>
        <v>4.1825375050469296</v>
      </c>
    </row>
    <row r="629" spans="3:43" ht="16.899999999999999" hidden="1" customHeight="1" outlineLevel="1" x14ac:dyDescent="0.15">
      <c r="C629" s="15" t="s">
        <v>146</v>
      </c>
      <c r="D629" s="19">
        <v>0.28939402439648376</v>
      </c>
      <c r="E629" s="19">
        <v>0.28939402439648376</v>
      </c>
      <c r="F629" s="19">
        <v>0.31273225217039374</v>
      </c>
      <c r="G629" s="19">
        <v>0.31273225217039374</v>
      </c>
      <c r="H629" s="19">
        <v>0.3267351888347399</v>
      </c>
      <c r="I629" s="19">
        <v>0.37341164438255975</v>
      </c>
      <c r="J629" s="19">
        <v>0.42942339103994381</v>
      </c>
      <c r="K629" s="19">
        <v>0.42942339103994381</v>
      </c>
      <c r="L629" s="19">
        <v>0.42942339103994381</v>
      </c>
      <c r="M629" s="19">
        <v>0.49010278325210971</v>
      </c>
      <c r="N629" s="19">
        <v>0.49010278325210971</v>
      </c>
      <c r="O629" s="19">
        <v>0.49477042880689159</v>
      </c>
      <c r="P629" s="19">
        <v>4.6676455547819966</v>
      </c>
      <c r="Q629" s="19">
        <v>0</v>
      </c>
      <c r="R629" s="19">
        <v>0</v>
      </c>
      <c r="S629" s="19">
        <v>0</v>
      </c>
      <c r="T629" s="19">
        <v>0</v>
      </c>
      <c r="U629" s="19">
        <v>0</v>
      </c>
      <c r="V629" s="19">
        <v>0</v>
      </c>
      <c r="W629" s="19">
        <v>0</v>
      </c>
      <c r="X629" s="19">
        <v>0</v>
      </c>
      <c r="Y629" s="19">
        <v>0</v>
      </c>
      <c r="Z629" s="19">
        <v>0</v>
      </c>
      <c r="AA629" s="19">
        <v>0</v>
      </c>
      <c r="AB629" s="19">
        <v>0</v>
      </c>
      <c r="AC629" s="19">
        <v>0</v>
      </c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>
        <v>4.6676455547819966</v>
      </c>
    </row>
    <row r="630" spans="3:43" ht="16.899999999999999" hidden="1" customHeight="1" outlineLevel="1" x14ac:dyDescent="0.15">
      <c r="C630" s="15" t="s">
        <v>148</v>
      </c>
      <c r="D630" s="19">
        <v>0.15187390215598992</v>
      </c>
      <c r="E630" s="19">
        <v>0.15187390215598992</v>
      </c>
      <c r="F630" s="19">
        <v>0.16412179749115038</v>
      </c>
      <c r="G630" s="19">
        <v>0.16412179749115038</v>
      </c>
      <c r="H630" s="19">
        <v>0.17147053469224677</v>
      </c>
      <c r="I630" s="19">
        <v>0.19596632536256769</v>
      </c>
      <c r="J630" s="19">
        <v>0.22536127416695287</v>
      </c>
      <c r="K630" s="19">
        <v>0.22536127416695287</v>
      </c>
      <c r="L630" s="19">
        <v>0.22536127416695287</v>
      </c>
      <c r="M630" s="19">
        <v>0.25720580203837007</v>
      </c>
      <c r="N630" s="19">
        <v>0.25720580203837007</v>
      </c>
      <c r="O630" s="19">
        <v>0.25965538110540215</v>
      </c>
      <c r="P630" s="19">
        <v>2.4495790670320958</v>
      </c>
      <c r="Q630" s="19">
        <v>0</v>
      </c>
      <c r="R630" s="19">
        <v>0</v>
      </c>
      <c r="S630" s="19">
        <v>0</v>
      </c>
      <c r="T630" s="19">
        <v>0</v>
      </c>
      <c r="U630" s="19">
        <v>0</v>
      </c>
      <c r="V630" s="19">
        <v>0</v>
      </c>
      <c r="W630" s="19">
        <v>0</v>
      </c>
      <c r="X630" s="19">
        <v>0</v>
      </c>
      <c r="Y630" s="19">
        <v>0</v>
      </c>
      <c r="Z630" s="19">
        <v>0</v>
      </c>
      <c r="AA630" s="19">
        <v>0</v>
      </c>
      <c r="AB630" s="19">
        <v>0</v>
      </c>
      <c r="AC630" s="19">
        <v>0</v>
      </c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>
        <v>2.4495790670320958</v>
      </c>
    </row>
    <row r="631" spans="3:43" ht="16.899999999999999" hidden="1" customHeight="1" outlineLevel="1" x14ac:dyDescent="0.15">
      <c r="C631" s="7" t="s">
        <v>278</v>
      </c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</row>
    <row r="632" spans="3:43" ht="16.899999999999999" hidden="1" customHeight="1" outlineLevel="1" x14ac:dyDescent="0.15">
      <c r="C632" s="15" t="s">
        <v>131</v>
      </c>
      <c r="D632" s="19">
        <v>1.4096858609419816</v>
      </c>
      <c r="E632" s="19">
        <v>0.7781841678036987</v>
      </c>
      <c r="F632" s="19">
        <v>1.0172575788085108</v>
      </c>
      <c r="G632" s="19">
        <v>0.30647059569708124</v>
      </c>
      <c r="H632" s="19">
        <v>0.12467105235519099</v>
      </c>
      <c r="I632" s="19">
        <v>0.176491332674341</v>
      </c>
      <c r="J632" s="19">
        <v>1.7685908432667066</v>
      </c>
      <c r="K632" s="19">
        <v>0.53749523748192896</v>
      </c>
      <c r="L632" s="19">
        <v>0.73615331559969355</v>
      </c>
      <c r="M632" s="19">
        <v>1.4714800921650963</v>
      </c>
      <c r="N632" s="19">
        <v>0.82967217626763867</v>
      </c>
      <c r="O632" s="19">
        <v>1.5677934603192798</v>
      </c>
      <c r="P632" s="19">
        <v>10.723945713381148</v>
      </c>
      <c r="Q632" s="19">
        <v>3.4485054582781078</v>
      </c>
      <c r="R632" s="19">
        <v>2.7729285047799777</v>
      </c>
      <c r="S632" s="19">
        <v>1.0891248827231788</v>
      </c>
      <c r="T632" s="19">
        <v>0.3207507054371912</v>
      </c>
      <c r="U632" s="19">
        <v>2.4497413867443734</v>
      </c>
      <c r="V632" s="19">
        <v>0.37253908832562249</v>
      </c>
      <c r="W632" s="19">
        <v>-1.3951985590812026</v>
      </c>
      <c r="X632" s="19">
        <v>1.0450565486746464</v>
      </c>
      <c r="Y632" s="19">
        <v>0.63915226496866107</v>
      </c>
      <c r="Z632" s="19">
        <v>0.13151718976611379</v>
      </c>
      <c r="AA632" s="19">
        <v>0.12385104637178222</v>
      </c>
      <c r="AB632" s="19">
        <v>0.27759927692520142</v>
      </c>
      <c r="AC632" s="19">
        <v>11.275567793913654</v>
      </c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>
        <v>21.999513507294811</v>
      </c>
    </row>
    <row r="633" spans="3:43" ht="16.899999999999999" hidden="1" customHeight="1" outlineLevel="1" x14ac:dyDescent="0.15">
      <c r="C633" s="15" t="s">
        <v>132</v>
      </c>
      <c r="D633" s="19">
        <v>0.26941572570736932</v>
      </c>
      <c r="E633" s="19">
        <v>0.16450743180911623</v>
      </c>
      <c r="F633" s="19">
        <v>0.17846772157785001</v>
      </c>
      <c r="G633" s="19">
        <v>0.10131163384092844</v>
      </c>
      <c r="H633" s="19">
        <v>4.7057384174589705E-2</v>
      </c>
      <c r="I633" s="19">
        <v>3.6576827697724419E-2</v>
      </c>
      <c r="J633" s="19">
        <v>0.32701122780100589</v>
      </c>
      <c r="K633" s="19">
        <v>0.10753627964679717</v>
      </c>
      <c r="L633" s="19">
        <v>0.28338321229823432</v>
      </c>
      <c r="M633" s="19">
        <v>0.17970090991966353</v>
      </c>
      <c r="N633" s="19">
        <v>4.7174698419810375E-2</v>
      </c>
      <c r="O633" s="19">
        <v>0.22265187777521669</v>
      </c>
      <c r="P633" s="19">
        <v>1.9647949306683061</v>
      </c>
      <c r="Q633" s="19">
        <v>0.36066478669149554</v>
      </c>
      <c r="R633" s="19">
        <v>0.34029139174646267</v>
      </c>
      <c r="S633" s="19">
        <v>0.18202500470520902</v>
      </c>
      <c r="T633" s="19">
        <v>2.4928438577616303E-2</v>
      </c>
      <c r="U633" s="19">
        <v>0.57662056929876038</v>
      </c>
      <c r="V633" s="19">
        <v>0.1004143553096081</v>
      </c>
      <c r="W633" s="19">
        <v>-0.26436408941985517</v>
      </c>
      <c r="X633" s="19">
        <v>8.043275773348893E-2</v>
      </c>
      <c r="Y633" s="19">
        <v>8.3332888690060669E-2</v>
      </c>
      <c r="Z633" s="19">
        <v>3.4208286022775453E-2</v>
      </c>
      <c r="AA633" s="19">
        <v>3.2158863495817619E-2</v>
      </c>
      <c r="AB633" s="19">
        <v>-6.7178494101010336E-3</v>
      </c>
      <c r="AC633" s="19">
        <v>1.5439954034413386</v>
      </c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>
        <v>3.5087903341096442</v>
      </c>
    </row>
    <row r="634" spans="3:43" ht="16.899999999999999" hidden="1" customHeight="1" outlineLevel="1" x14ac:dyDescent="0.15">
      <c r="C634" s="15" t="s">
        <v>150</v>
      </c>
      <c r="D634" s="19">
        <v>0</v>
      </c>
      <c r="E634" s="19">
        <v>0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19">
        <v>0</v>
      </c>
      <c r="Q634" s="19">
        <v>0</v>
      </c>
      <c r="R634" s="19">
        <v>0</v>
      </c>
      <c r="S634" s="19">
        <v>0</v>
      </c>
      <c r="T634" s="19">
        <v>0</v>
      </c>
      <c r="U634" s="19">
        <v>0</v>
      </c>
      <c r="V634" s="19">
        <v>0</v>
      </c>
      <c r="W634" s="19">
        <v>0</v>
      </c>
      <c r="X634" s="19">
        <v>0</v>
      </c>
      <c r="Y634" s="19">
        <v>0</v>
      </c>
      <c r="Z634" s="19">
        <v>0</v>
      </c>
      <c r="AA634" s="19">
        <v>0</v>
      </c>
      <c r="AB634" s="19">
        <v>0</v>
      </c>
      <c r="AC634" s="19">
        <v>0</v>
      </c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>
        <v>0</v>
      </c>
    </row>
    <row r="635" spans="3:43" ht="16.899999999999999" hidden="1" customHeight="1" outlineLevel="1" x14ac:dyDescent="0.15">
      <c r="C635" s="15" t="s">
        <v>154</v>
      </c>
      <c r="D635" s="19">
        <v>0</v>
      </c>
      <c r="E635" s="19">
        <v>0</v>
      </c>
      <c r="F635" s="19">
        <v>0</v>
      </c>
      <c r="G635" s="19">
        <v>0</v>
      </c>
      <c r="H635" s="19">
        <v>0</v>
      </c>
      <c r="I635" s="19">
        <v>0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  <c r="P635" s="19">
        <v>0</v>
      </c>
      <c r="Q635" s="19">
        <v>0</v>
      </c>
      <c r="R635" s="19">
        <v>0</v>
      </c>
      <c r="S635" s="19">
        <v>0</v>
      </c>
      <c r="T635" s="19">
        <v>0</v>
      </c>
      <c r="U635" s="19">
        <v>0</v>
      </c>
      <c r="V635" s="19">
        <v>0</v>
      </c>
      <c r="W635" s="19">
        <v>0</v>
      </c>
      <c r="X635" s="19">
        <v>0</v>
      </c>
      <c r="Y635" s="19">
        <v>0</v>
      </c>
      <c r="Z635" s="19">
        <v>0</v>
      </c>
      <c r="AA635" s="19">
        <v>0</v>
      </c>
      <c r="AB635" s="19">
        <v>0</v>
      </c>
      <c r="AC635" s="19">
        <v>0</v>
      </c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>
        <v>0</v>
      </c>
    </row>
    <row r="636" spans="3:43" ht="16.899999999999999" hidden="1" customHeight="1" outlineLevel="1" x14ac:dyDescent="0.15">
      <c r="C636" s="15" t="s">
        <v>156</v>
      </c>
      <c r="D636" s="19">
        <v>0</v>
      </c>
      <c r="E636" s="19"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9">
        <v>0</v>
      </c>
      <c r="Q636" s="19">
        <v>0</v>
      </c>
      <c r="R636" s="19">
        <v>0</v>
      </c>
      <c r="S636" s="19">
        <v>0</v>
      </c>
      <c r="T636" s="19">
        <v>0</v>
      </c>
      <c r="U636" s="19">
        <v>0</v>
      </c>
      <c r="V636" s="19">
        <v>0</v>
      </c>
      <c r="W636" s="19">
        <v>0</v>
      </c>
      <c r="X636" s="19">
        <v>0</v>
      </c>
      <c r="Y636" s="19">
        <v>0</v>
      </c>
      <c r="Z636" s="19">
        <v>0</v>
      </c>
      <c r="AA636" s="19">
        <v>0</v>
      </c>
      <c r="AB636" s="19">
        <v>0</v>
      </c>
      <c r="AC636" s="19">
        <v>0</v>
      </c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>
        <v>0</v>
      </c>
    </row>
    <row r="637" spans="3:43" ht="16.899999999999999" hidden="1" customHeight="1" outlineLevel="1" x14ac:dyDescent="0.15">
      <c r="C637" s="15" t="s">
        <v>152</v>
      </c>
      <c r="D637" s="19">
        <v>0</v>
      </c>
      <c r="E637" s="19">
        <v>0</v>
      </c>
      <c r="F637" s="19">
        <v>0</v>
      </c>
      <c r="G637" s="19">
        <v>0</v>
      </c>
      <c r="H637" s="19">
        <v>0</v>
      </c>
      <c r="I637" s="19">
        <v>0</v>
      </c>
      <c r="J637" s="19">
        <v>0</v>
      </c>
      <c r="K637" s="19">
        <v>0</v>
      </c>
      <c r="L637" s="19">
        <v>0</v>
      </c>
      <c r="M637" s="19">
        <v>0</v>
      </c>
      <c r="N637" s="19">
        <v>0</v>
      </c>
      <c r="O637" s="19">
        <v>0</v>
      </c>
      <c r="P637" s="19">
        <v>0</v>
      </c>
      <c r="Q637" s="19">
        <v>0</v>
      </c>
      <c r="R637" s="19">
        <v>0</v>
      </c>
      <c r="S637" s="19">
        <v>0</v>
      </c>
      <c r="T637" s="19">
        <v>0</v>
      </c>
      <c r="U637" s="19">
        <v>0</v>
      </c>
      <c r="V637" s="19">
        <v>0</v>
      </c>
      <c r="W637" s="19">
        <v>0</v>
      </c>
      <c r="X637" s="19">
        <v>0</v>
      </c>
      <c r="Y637" s="19">
        <v>0</v>
      </c>
      <c r="Z637" s="19">
        <v>0</v>
      </c>
      <c r="AA637" s="19">
        <v>0</v>
      </c>
      <c r="AB637" s="19">
        <v>0</v>
      </c>
      <c r="AC637" s="19">
        <v>0</v>
      </c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>
        <v>0</v>
      </c>
    </row>
    <row r="638" spans="3:43" ht="16.899999999999999" hidden="1" customHeight="1" outlineLevel="1" x14ac:dyDescent="0.15">
      <c r="C638" s="15" t="s">
        <v>134</v>
      </c>
      <c r="D638" s="19">
        <v>0</v>
      </c>
      <c r="E638" s="19"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9">
        <v>0</v>
      </c>
      <c r="Q638" s="19">
        <v>0</v>
      </c>
      <c r="R638" s="19">
        <v>0</v>
      </c>
      <c r="S638" s="19">
        <v>0</v>
      </c>
      <c r="T638" s="19">
        <v>0</v>
      </c>
      <c r="U638" s="19">
        <v>0</v>
      </c>
      <c r="V638" s="19">
        <v>0</v>
      </c>
      <c r="W638" s="19">
        <v>0</v>
      </c>
      <c r="X638" s="19">
        <v>0</v>
      </c>
      <c r="Y638" s="19">
        <v>0</v>
      </c>
      <c r="Z638" s="19">
        <v>0</v>
      </c>
      <c r="AA638" s="19">
        <v>0</v>
      </c>
      <c r="AB638" s="19">
        <v>0</v>
      </c>
      <c r="AC638" s="19">
        <v>0</v>
      </c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>
        <v>0</v>
      </c>
    </row>
    <row r="639" spans="3:43" ht="16.899999999999999" hidden="1" customHeight="1" outlineLevel="1" x14ac:dyDescent="0.15">
      <c r="C639" s="15" t="s">
        <v>133</v>
      </c>
      <c r="D639" s="19">
        <v>0</v>
      </c>
      <c r="E639" s="19">
        <v>0</v>
      </c>
      <c r="F639" s="19">
        <v>0</v>
      </c>
      <c r="G639" s="19">
        <v>0</v>
      </c>
      <c r="H639" s="19">
        <v>0</v>
      </c>
      <c r="I639" s="19">
        <v>0</v>
      </c>
      <c r="J639" s="19">
        <v>0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19">
        <v>0</v>
      </c>
      <c r="Q639" s="19">
        <v>0</v>
      </c>
      <c r="R639" s="19">
        <v>0</v>
      </c>
      <c r="S639" s="19">
        <v>0</v>
      </c>
      <c r="T639" s="19">
        <v>0</v>
      </c>
      <c r="U639" s="19">
        <v>0</v>
      </c>
      <c r="V639" s="19">
        <v>0</v>
      </c>
      <c r="W639" s="19">
        <v>0</v>
      </c>
      <c r="X639" s="19">
        <v>0</v>
      </c>
      <c r="Y639" s="19">
        <v>0</v>
      </c>
      <c r="Z639" s="19">
        <v>0</v>
      </c>
      <c r="AA639" s="19">
        <v>0</v>
      </c>
      <c r="AB639" s="19">
        <v>0</v>
      </c>
      <c r="AC639" s="19">
        <v>0</v>
      </c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>
        <v>0</v>
      </c>
    </row>
    <row r="640" spans="3:43" ht="16.899999999999999" hidden="1" customHeight="1" outlineLevel="1" x14ac:dyDescent="0.15">
      <c r="C640" s="15" t="s">
        <v>140</v>
      </c>
      <c r="D640" s="19">
        <v>0.57416019396097884</v>
      </c>
      <c r="E640" s="19">
        <v>0.57416019396097884</v>
      </c>
      <c r="F640" s="19">
        <v>0.57416019396097884</v>
      </c>
      <c r="G640" s="19">
        <v>0.74640825214927242</v>
      </c>
      <c r="H640" s="19">
        <v>0.74640825214927242</v>
      </c>
      <c r="I640" s="19">
        <v>0.74640825214927242</v>
      </c>
      <c r="J640" s="19">
        <v>0.86124029094146826</v>
      </c>
      <c r="K640" s="19">
        <v>0.86124029094146826</v>
      </c>
      <c r="L640" s="19">
        <v>0.86124029094146826</v>
      </c>
      <c r="M640" s="19">
        <v>1.4928165042985448</v>
      </c>
      <c r="N640" s="19">
        <v>1.7224805818829365</v>
      </c>
      <c r="O640" s="19">
        <v>1.7224805818829365</v>
      </c>
      <c r="P640" s="19">
        <v>11.483203879219577</v>
      </c>
      <c r="Q640" s="19">
        <v>0</v>
      </c>
      <c r="R640" s="19">
        <v>0</v>
      </c>
      <c r="S640" s="19">
        <v>0</v>
      </c>
      <c r="T640" s="19">
        <v>0</v>
      </c>
      <c r="U640" s="19">
        <v>0</v>
      </c>
      <c r="V640" s="19">
        <v>0</v>
      </c>
      <c r="W640" s="19">
        <v>0</v>
      </c>
      <c r="X640" s="19">
        <v>0</v>
      </c>
      <c r="Y640" s="19">
        <v>0</v>
      </c>
      <c r="Z640" s="19">
        <v>0</v>
      </c>
      <c r="AA640" s="19">
        <v>0</v>
      </c>
      <c r="AB640" s="19">
        <v>0</v>
      </c>
      <c r="AC640" s="19">
        <v>0</v>
      </c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>
        <v>11.483203879219577</v>
      </c>
    </row>
    <row r="641" spans="3:43" ht="16.899999999999999" hidden="1" customHeight="1" outlineLevel="1" x14ac:dyDescent="0.15">
      <c r="C641" s="15" t="s">
        <v>142</v>
      </c>
      <c r="D641" s="19">
        <v>9.9106285561962007E-2</v>
      </c>
      <c r="E641" s="19">
        <v>9.9106285561962007E-2</v>
      </c>
      <c r="F641" s="19">
        <v>9.9106285561962007E-2</v>
      </c>
      <c r="G641" s="19">
        <v>0.12883817123055058</v>
      </c>
      <c r="H641" s="19">
        <v>0.12883817123055058</v>
      </c>
      <c r="I641" s="19">
        <v>0.12883817123055058</v>
      </c>
      <c r="J641" s="19">
        <v>0.14865942834294299</v>
      </c>
      <c r="K641" s="19">
        <v>0.14865942834294299</v>
      </c>
      <c r="L641" s="19">
        <v>0.14865942834294299</v>
      </c>
      <c r="M641" s="19">
        <v>0.25767634246110116</v>
      </c>
      <c r="N641" s="19">
        <v>0.29731885668588598</v>
      </c>
      <c r="O641" s="19">
        <v>0.29731885668588598</v>
      </c>
      <c r="P641" s="19">
        <v>1.9821257112392399</v>
      </c>
      <c r="Q641" s="19">
        <v>0</v>
      </c>
      <c r="R641" s="19">
        <v>0</v>
      </c>
      <c r="S641" s="19">
        <v>0</v>
      </c>
      <c r="T641" s="19">
        <v>0</v>
      </c>
      <c r="U641" s="19">
        <v>0</v>
      </c>
      <c r="V641" s="19">
        <v>0</v>
      </c>
      <c r="W641" s="19">
        <v>0</v>
      </c>
      <c r="X641" s="19">
        <v>0</v>
      </c>
      <c r="Y641" s="19">
        <v>0</v>
      </c>
      <c r="Z641" s="19">
        <v>0</v>
      </c>
      <c r="AA641" s="19">
        <v>0</v>
      </c>
      <c r="AB641" s="19">
        <v>0</v>
      </c>
      <c r="AC641" s="19">
        <v>0</v>
      </c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>
        <v>1.9821257112392399</v>
      </c>
    </row>
    <row r="642" spans="3:43" ht="16.899999999999999" hidden="1" customHeight="1" outlineLevel="1" x14ac:dyDescent="0.15">
      <c r="C642" s="15" t="s">
        <v>146</v>
      </c>
      <c r="D642" s="19">
        <v>0</v>
      </c>
      <c r="E642" s="19">
        <v>0</v>
      </c>
      <c r="F642" s="19">
        <v>0</v>
      </c>
      <c r="G642" s="19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19">
        <v>0</v>
      </c>
      <c r="Q642" s="19">
        <v>0</v>
      </c>
      <c r="R642" s="19">
        <v>0</v>
      </c>
      <c r="S642" s="19">
        <v>0</v>
      </c>
      <c r="T642" s="19">
        <v>0</v>
      </c>
      <c r="U642" s="19">
        <v>0</v>
      </c>
      <c r="V642" s="19">
        <v>0</v>
      </c>
      <c r="W642" s="19">
        <v>0</v>
      </c>
      <c r="X642" s="19">
        <v>0</v>
      </c>
      <c r="Y642" s="19">
        <v>0</v>
      </c>
      <c r="Z642" s="19">
        <v>0</v>
      </c>
      <c r="AA642" s="19">
        <v>0</v>
      </c>
      <c r="AB642" s="19">
        <v>0</v>
      </c>
      <c r="AC642" s="19">
        <v>0</v>
      </c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>
        <v>0</v>
      </c>
    </row>
    <row r="643" spans="3:43" ht="16.899999999999999" hidden="1" customHeight="1" outlineLevel="1" x14ac:dyDescent="0.15">
      <c r="C643" s="15" t="s">
        <v>148</v>
      </c>
      <c r="D643" s="19">
        <v>0</v>
      </c>
      <c r="E643" s="19">
        <v>0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9">
        <v>0</v>
      </c>
      <c r="Q643" s="19">
        <v>0</v>
      </c>
      <c r="R643" s="19">
        <v>0</v>
      </c>
      <c r="S643" s="19">
        <v>0</v>
      </c>
      <c r="T643" s="19">
        <v>0</v>
      </c>
      <c r="U643" s="19">
        <v>0</v>
      </c>
      <c r="V643" s="19">
        <v>0</v>
      </c>
      <c r="W643" s="19">
        <v>0</v>
      </c>
      <c r="X643" s="19">
        <v>0</v>
      </c>
      <c r="Y643" s="19">
        <v>0</v>
      </c>
      <c r="Z643" s="19">
        <v>0</v>
      </c>
      <c r="AA643" s="19">
        <v>0</v>
      </c>
      <c r="AB643" s="19">
        <v>0</v>
      </c>
      <c r="AC643" s="19">
        <v>0</v>
      </c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>
        <v>0</v>
      </c>
    </row>
    <row r="644" spans="3:43" ht="16.899999999999999" hidden="1" customHeight="1" outlineLevel="1" x14ac:dyDescent="0.15">
      <c r="C644" s="7" t="s">
        <v>349</v>
      </c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</row>
    <row r="645" spans="3:43" ht="16.899999999999999" hidden="1" customHeight="1" outlineLevel="1" x14ac:dyDescent="0.15">
      <c r="C645" s="15" t="s">
        <v>131</v>
      </c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>
        <v>21.680690714029275</v>
      </c>
      <c r="AE645" s="19">
        <v>3.16452537863338</v>
      </c>
      <c r="AF645" s="19">
        <v>3.6763551089160242</v>
      </c>
      <c r="AG645" s="19">
        <v>2.5318966792469371</v>
      </c>
      <c r="AH645" s="19">
        <v>1.5432186923282805</v>
      </c>
      <c r="AI645" s="19">
        <v>2.4839049856780022</v>
      </c>
      <c r="AJ645" s="19">
        <v>1.8528606165606591</v>
      </c>
      <c r="AK645" s="19">
        <v>1.7045541357776486</v>
      </c>
      <c r="AL645" s="19">
        <v>0</v>
      </c>
      <c r="AM645" s="19">
        <v>0</v>
      </c>
      <c r="AN645" s="19">
        <v>0</v>
      </c>
      <c r="AO645" s="19">
        <v>0</v>
      </c>
      <c r="AP645" s="19">
        <v>38.638006311170209</v>
      </c>
      <c r="AQ645" s="19">
        <v>38.638006311170209</v>
      </c>
    </row>
    <row r="646" spans="3:43" ht="16.899999999999999" hidden="1" customHeight="1" outlineLevel="1" x14ac:dyDescent="0.15">
      <c r="C646" s="15" t="s">
        <v>132</v>
      </c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>
        <v>1.8022778821773895</v>
      </c>
      <c r="AE646" s="19">
        <v>1.0898476762105915</v>
      </c>
      <c r="AF646" s="19">
        <v>1.2026561008608434</v>
      </c>
      <c r="AG646" s="19">
        <v>1.0333016568751692</v>
      </c>
      <c r="AH646" s="19">
        <v>0.66123556133104311</v>
      </c>
      <c r="AI646" s="19">
        <v>0.82178858708025682</v>
      </c>
      <c r="AJ646" s="19">
        <v>0.78044680326571003</v>
      </c>
      <c r="AK646" s="19">
        <v>0.74521535212413514</v>
      </c>
      <c r="AL646" s="19">
        <v>0</v>
      </c>
      <c r="AM646" s="19">
        <v>0</v>
      </c>
      <c r="AN646" s="19">
        <v>0</v>
      </c>
      <c r="AO646" s="19">
        <v>0</v>
      </c>
      <c r="AP646" s="19">
        <v>8.1367696199251398</v>
      </c>
      <c r="AQ646" s="19">
        <v>8.1367696199251398</v>
      </c>
    </row>
    <row r="647" spans="3:43" ht="16.899999999999999" hidden="1" customHeight="1" outlineLevel="1" x14ac:dyDescent="0.15">
      <c r="C647" s="15" t="s">
        <v>150</v>
      </c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>
        <v>0.86516423326164338</v>
      </c>
      <c r="AE647" s="19">
        <v>0.83304527316530808</v>
      </c>
      <c r="AF647" s="19">
        <v>0.90005445384124649</v>
      </c>
      <c r="AG647" s="19">
        <v>0.67322183463637986</v>
      </c>
      <c r="AH647" s="19">
        <v>0.59516450297607348</v>
      </c>
      <c r="AI647" s="19">
        <v>0.57479287716947003</v>
      </c>
      <c r="AJ647" s="19">
        <v>0.50678190231179132</v>
      </c>
      <c r="AK647" s="19">
        <v>0.44332368841718434</v>
      </c>
      <c r="AL647" s="19">
        <v>0</v>
      </c>
      <c r="AM647" s="19">
        <v>0</v>
      </c>
      <c r="AN647" s="19">
        <v>0</v>
      </c>
      <c r="AO647" s="19">
        <v>0</v>
      </c>
      <c r="AP647" s="19">
        <v>5.3915487657790964</v>
      </c>
      <c r="AQ647" s="19">
        <v>5.3915487657790964</v>
      </c>
    </row>
    <row r="648" spans="3:43" ht="16.899999999999999" hidden="1" customHeight="1" outlineLevel="1" x14ac:dyDescent="0.15">
      <c r="C648" s="15" t="s">
        <v>154</v>
      </c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>
        <v>0.58934225855877675</v>
      </c>
      <c r="AE648" s="19">
        <v>0.75291419393180214</v>
      </c>
      <c r="AF648" s="19">
        <v>0.73080696087970054</v>
      </c>
      <c r="AG648" s="19">
        <v>0.54845698817288036</v>
      </c>
      <c r="AH648" s="19">
        <v>0.50903514701314834</v>
      </c>
      <c r="AI648" s="19">
        <v>0.48607467056499881</v>
      </c>
      <c r="AJ648" s="19">
        <v>0.44622347267397</v>
      </c>
      <c r="AK648" s="19">
        <v>0.40147904217060737</v>
      </c>
      <c r="AL648" s="19">
        <v>0</v>
      </c>
      <c r="AM648" s="19">
        <v>0</v>
      </c>
      <c r="AN648" s="19">
        <v>0</v>
      </c>
      <c r="AO648" s="19">
        <v>0</v>
      </c>
      <c r="AP648" s="19">
        <v>4.4643327339658851</v>
      </c>
      <c r="AQ648" s="19">
        <v>4.4643327339658851</v>
      </c>
    </row>
    <row r="649" spans="3:43" ht="16.899999999999999" hidden="1" customHeight="1" outlineLevel="1" x14ac:dyDescent="0.15">
      <c r="C649" s="15" t="s">
        <v>156</v>
      </c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>
        <v>0</v>
      </c>
      <c r="AE649" s="19">
        <v>0</v>
      </c>
      <c r="AF649" s="19">
        <v>0</v>
      </c>
      <c r="AG649" s="19">
        <v>0</v>
      </c>
      <c r="AH649" s="19">
        <v>0</v>
      </c>
      <c r="AI649" s="19">
        <v>0</v>
      </c>
      <c r="AJ649" s="19">
        <v>0</v>
      </c>
      <c r="AK649" s="19">
        <v>0</v>
      </c>
      <c r="AL649" s="19">
        <v>0.34416393613238977</v>
      </c>
      <c r="AM649" s="19">
        <v>0.24088251928984569</v>
      </c>
      <c r="AN649" s="19">
        <v>0.27033229813429083</v>
      </c>
      <c r="AO649" s="19">
        <v>0.30328365034825899</v>
      </c>
      <c r="AP649" s="19">
        <v>1.1586624039047853</v>
      </c>
      <c r="AQ649" s="19">
        <v>1.1586624039047853</v>
      </c>
    </row>
    <row r="650" spans="3:43" ht="16.899999999999999" hidden="1" customHeight="1" outlineLevel="1" x14ac:dyDescent="0.15">
      <c r="C650" s="15" t="s">
        <v>152</v>
      </c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>
        <v>0</v>
      </c>
      <c r="AE650" s="19">
        <v>0</v>
      </c>
      <c r="AF650" s="19">
        <v>0</v>
      </c>
      <c r="AG650" s="19">
        <v>0</v>
      </c>
      <c r="AH650" s="19">
        <v>0</v>
      </c>
      <c r="AI650" s="19">
        <v>0</v>
      </c>
      <c r="AJ650" s="19">
        <v>0</v>
      </c>
      <c r="AK650" s="19">
        <v>0</v>
      </c>
      <c r="AL650" s="19">
        <v>0.38550716069637253</v>
      </c>
      <c r="AM650" s="19">
        <v>0.29477395645141014</v>
      </c>
      <c r="AN650" s="19">
        <v>0.33552036956785908</v>
      </c>
      <c r="AO650" s="19">
        <v>0.36755964402817221</v>
      </c>
      <c r="AP650" s="19">
        <v>1.3833611307438138</v>
      </c>
      <c r="AQ650" s="19">
        <v>1.3833611307438138</v>
      </c>
    </row>
    <row r="651" spans="3:43" ht="16.899999999999999" hidden="1" customHeight="1" outlineLevel="1" x14ac:dyDescent="0.15">
      <c r="C651" s="15" t="s">
        <v>134</v>
      </c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>
        <v>0</v>
      </c>
      <c r="AE651" s="19">
        <v>0</v>
      </c>
      <c r="AF651" s="19">
        <v>0</v>
      </c>
      <c r="AG651" s="19">
        <v>0</v>
      </c>
      <c r="AH651" s="19">
        <v>0</v>
      </c>
      <c r="AI651" s="19">
        <v>0</v>
      </c>
      <c r="AJ651" s="19">
        <v>0</v>
      </c>
      <c r="AK651" s="19">
        <v>0</v>
      </c>
      <c r="AL651" s="19">
        <v>0.58081683099431047</v>
      </c>
      <c r="AM651" s="19">
        <v>0.51804353217246024</v>
      </c>
      <c r="AN651" s="19">
        <v>0.60021954149237033</v>
      </c>
      <c r="AO651" s="19">
        <v>0.63876559046146097</v>
      </c>
      <c r="AP651" s="19">
        <v>2.337845495120602</v>
      </c>
      <c r="AQ651" s="19">
        <v>2.337845495120602</v>
      </c>
    </row>
    <row r="652" spans="3:43" ht="16.899999999999999" hidden="1" customHeight="1" outlineLevel="1" x14ac:dyDescent="0.15">
      <c r="C652" s="15" t="s">
        <v>133</v>
      </c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>
        <v>0</v>
      </c>
      <c r="AE652" s="19">
        <v>0</v>
      </c>
      <c r="AF652" s="19">
        <v>0</v>
      </c>
      <c r="AG652" s="19">
        <v>0</v>
      </c>
      <c r="AH652" s="19">
        <v>0</v>
      </c>
      <c r="AI652" s="19">
        <v>0</v>
      </c>
      <c r="AJ652" s="19">
        <v>0</v>
      </c>
      <c r="AK652" s="19">
        <v>0</v>
      </c>
      <c r="AL652" s="19">
        <v>0.87988829231002763</v>
      </c>
      <c r="AM652" s="19">
        <v>1.4478244250541368</v>
      </c>
      <c r="AN652" s="19">
        <v>1.6551023829705047</v>
      </c>
      <c r="AO652" s="19">
        <v>1.7832594808117574</v>
      </c>
      <c r="AP652" s="19">
        <v>5.7660745811464267</v>
      </c>
      <c r="AQ652" s="19">
        <v>5.7660745811464267</v>
      </c>
    </row>
    <row r="653" spans="3:43" ht="16.899999999999999" hidden="1" customHeight="1" outlineLevel="1" x14ac:dyDescent="0.15">
      <c r="C653" s="15" t="s">
        <v>140</v>
      </c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>
        <v>17.7801099054298</v>
      </c>
      <c r="AE653" s="19">
        <v>2.1924089569242016</v>
      </c>
      <c r="AF653" s="19">
        <v>2.371765348591107</v>
      </c>
      <c r="AG653" s="19">
        <v>2.942294345097026</v>
      </c>
      <c r="AH653" s="19">
        <v>3.0717172119184544</v>
      </c>
      <c r="AI653" s="19">
        <v>3.0717172119184544</v>
      </c>
      <c r="AJ653" s="19">
        <v>3.2594564407556503</v>
      </c>
      <c r="AK653" s="19">
        <v>3.2724584086791939</v>
      </c>
      <c r="AL653" s="19">
        <v>3.2781495762880275</v>
      </c>
      <c r="AM653" s="19">
        <v>3.7271086205608897</v>
      </c>
      <c r="AN653" s="19">
        <v>3.7601315909429465</v>
      </c>
      <c r="AO653" s="19">
        <v>3.6148310349617394</v>
      </c>
      <c r="AP653" s="19">
        <v>52.342148652067493</v>
      </c>
      <c r="AQ653" s="19">
        <v>52.342148652067493</v>
      </c>
    </row>
    <row r="654" spans="3:43" ht="16.899999999999999" hidden="1" customHeight="1" outlineLevel="1" x14ac:dyDescent="0.15">
      <c r="C654" s="15" t="s">
        <v>142</v>
      </c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>
        <v>1.761614284718481</v>
      </c>
      <c r="AE654" s="19">
        <v>0.61946364449657532</v>
      </c>
      <c r="AF654" s="19">
        <v>0.65024543883545949</v>
      </c>
      <c r="AG654" s="19">
        <v>0.83920436771032447</v>
      </c>
      <c r="AH654" s="19">
        <v>0.87909201572917017</v>
      </c>
      <c r="AI654" s="19">
        <v>0.87569360568273602</v>
      </c>
      <c r="AJ654" s="19">
        <v>0.97001874486899231</v>
      </c>
      <c r="AK654" s="19">
        <v>0.97058331023779976</v>
      </c>
      <c r="AL654" s="19">
        <v>0.97308742398568682</v>
      </c>
      <c r="AM654" s="19">
        <v>1.1634676975283791</v>
      </c>
      <c r="AN654" s="19">
        <v>1.1542520300253323</v>
      </c>
      <c r="AO654" s="19">
        <v>1.1363420712046601</v>
      </c>
      <c r="AP654" s="19">
        <v>11.993064635023599</v>
      </c>
      <c r="AQ654" s="19">
        <v>11.993064635023599</v>
      </c>
    </row>
    <row r="655" spans="3:43" ht="16.899999999999999" hidden="1" customHeight="1" outlineLevel="1" x14ac:dyDescent="0.15">
      <c r="C655" s="15" t="s">
        <v>146</v>
      </c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>
        <v>0.88071554639676264</v>
      </c>
      <c r="AE655" s="19">
        <v>0.88071554639676264</v>
      </c>
      <c r="AF655" s="19">
        <v>0.88071554639676264</v>
      </c>
      <c r="AG655" s="19">
        <v>1.0959602137649338</v>
      </c>
      <c r="AH655" s="19">
        <v>1.1755807232795366</v>
      </c>
      <c r="AI655" s="19">
        <v>1.1755807232795366</v>
      </c>
      <c r="AJ655" s="19">
        <v>1.2547185931145592</v>
      </c>
      <c r="AK655" s="19">
        <v>1.2511880518973972</v>
      </c>
      <c r="AL655" s="19">
        <v>1.2568792195062313</v>
      </c>
      <c r="AM655" s="19">
        <v>1.4825705441563815</v>
      </c>
      <c r="AN655" s="19">
        <v>1.489036470018267</v>
      </c>
      <c r="AO655" s="19">
        <v>1.3883118715789953</v>
      </c>
      <c r="AP655" s="19">
        <v>14.211973049786126</v>
      </c>
      <c r="AQ655" s="19">
        <v>14.211973049786126</v>
      </c>
    </row>
    <row r="656" spans="3:43" ht="16.899999999999999" hidden="1" customHeight="1" outlineLevel="1" x14ac:dyDescent="0.15">
      <c r="C656" s="15" t="s">
        <v>148</v>
      </c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>
        <v>0.44089584530001968</v>
      </c>
      <c r="AE656" s="19">
        <v>0.44089584530001968</v>
      </c>
      <c r="AF656" s="19">
        <v>0.44089584530001968</v>
      </c>
      <c r="AG656" s="19">
        <v>0.58684892584634774</v>
      </c>
      <c r="AH656" s="19">
        <v>0.61415133279386902</v>
      </c>
      <c r="AI656" s="19">
        <v>0.61075292274743487</v>
      </c>
      <c r="AJ656" s="19">
        <v>0.67745449310446793</v>
      </c>
      <c r="AK656" s="19">
        <v>0.67783707126800241</v>
      </c>
      <c r="AL656" s="19">
        <v>0.68034118501588947</v>
      </c>
      <c r="AM656" s="19">
        <v>0.83705350514129739</v>
      </c>
      <c r="AN656" s="19">
        <v>0.82456093602348146</v>
      </c>
      <c r="AO656" s="19">
        <v>0.78883377022959933</v>
      </c>
      <c r="AP656" s="19">
        <v>7.6205216780704497</v>
      </c>
      <c r="AQ656" s="19">
        <v>7.6205216780704497</v>
      </c>
    </row>
    <row r="657" spans="3:43" ht="16.899999999999999" hidden="1" customHeight="1" outlineLevel="1" x14ac:dyDescent="0.15">
      <c r="C657" s="7" t="s">
        <v>350</v>
      </c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</row>
    <row r="658" spans="3:43" ht="16.899999999999999" hidden="1" customHeight="1" outlineLevel="1" x14ac:dyDescent="0.15">
      <c r="C658" s="15" t="s">
        <v>131</v>
      </c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>
        <v>8.5218812608453931E-2</v>
      </c>
      <c r="AE658" s="19">
        <v>7.3075974714493577E-2</v>
      </c>
      <c r="AF658" s="19">
        <v>9.5958196160345066E-2</v>
      </c>
      <c r="AG658" s="19">
        <v>8.9842242717569118E-2</v>
      </c>
      <c r="AH658" s="19">
        <v>0.13077528766988941</v>
      </c>
      <c r="AI658" s="19">
        <v>0.16658653474893806</v>
      </c>
      <c r="AJ658" s="19">
        <v>0.11709357209985427</v>
      </c>
      <c r="AK658" s="19">
        <v>0.13985749004410383</v>
      </c>
      <c r="AL658" s="19">
        <v>0</v>
      </c>
      <c r="AM658" s="19">
        <v>0</v>
      </c>
      <c r="AN658" s="19">
        <v>0</v>
      </c>
      <c r="AO658" s="19">
        <v>0</v>
      </c>
      <c r="AP658" s="19">
        <v>0.89840811076364724</v>
      </c>
      <c r="AQ658" s="19">
        <v>0.89840811076364724</v>
      </c>
    </row>
    <row r="659" spans="3:43" ht="16.899999999999999" hidden="1" customHeight="1" outlineLevel="1" x14ac:dyDescent="0.15">
      <c r="C659" s="15" t="s">
        <v>132</v>
      </c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>
        <v>2.2207513276477703E-2</v>
      </c>
      <c r="AE659" s="19">
        <v>3.0401378948223076E-2</v>
      </c>
      <c r="AF659" s="19">
        <v>0.14749764900295687</v>
      </c>
      <c r="AG659" s="19">
        <v>0.12400117528045292</v>
      </c>
      <c r="AH659" s="19">
        <v>0.12401651464523582</v>
      </c>
      <c r="AI659" s="19">
        <v>0.12053561474205733</v>
      </c>
      <c r="AJ659" s="19">
        <v>7.2401060500326506E-2</v>
      </c>
      <c r="AK659" s="19">
        <v>0.11083545304375823</v>
      </c>
      <c r="AL659" s="19">
        <v>0</v>
      </c>
      <c r="AM659" s="19">
        <v>0</v>
      </c>
      <c r="AN659" s="19">
        <v>0</v>
      </c>
      <c r="AO659" s="19">
        <v>0</v>
      </c>
      <c r="AP659" s="19">
        <v>0.7518963594394884</v>
      </c>
      <c r="AQ659" s="19">
        <v>0.7518963594394884</v>
      </c>
    </row>
    <row r="660" spans="3:43" ht="16.899999999999999" hidden="1" customHeight="1" outlineLevel="1" x14ac:dyDescent="0.15">
      <c r="C660" s="15" t="s">
        <v>150</v>
      </c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>
        <v>8.6766412306927641E-3</v>
      </c>
      <c r="AE660" s="19">
        <v>1.0086033615229417E-2</v>
      </c>
      <c r="AF660" s="19">
        <v>4.5375864368276564E-2</v>
      </c>
      <c r="AG660" s="19">
        <v>3.8777724618641415E-2</v>
      </c>
      <c r="AH660" s="19">
        <v>4.2470108128493209E-2</v>
      </c>
      <c r="AI660" s="19">
        <v>3.8993659307769574E-2</v>
      </c>
      <c r="AJ660" s="19">
        <v>3.4702809275684865E-2</v>
      </c>
      <c r="AK660" s="19">
        <v>4.2806343849809199E-2</v>
      </c>
      <c r="AL660" s="19">
        <v>0</v>
      </c>
      <c r="AM660" s="19">
        <v>0</v>
      </c>
      <c r="AN660" s="19">
        <v>0</v>
      </c>
      <c r="AO660" s="19">
        <v>0</v>
      </c>
      <c r="AP660" s="19">
        <v>0.26188918439459702</v>
      </c>
      <c r="AQ660" s="19">
        <v>0.26188918439459702</v>
      </c>
    </row>
    <row r="661" spans="3:43" ht="16.899999999999999" hidden="1" customHeight="1" outlineLevel="1" x14ac:dyDescent="0.15">
      <c r="C661" s="15" t="s">
        <v>154</v>
      </c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>
        <v>1.3737122357153457E-2</v>
      </c>
      <c r="AE661" s="19">
        <v>2.2872197467540208E-2</v>
      </c>
      <c r="AF661" s="19">
        <v>0.1269983808424619</v>
      </c>
      <c r="AG661" s="19">
        <v>0.10589725466169779</v>
      </c>
      <c r="AH661" s="19">
        <v>0.10669271307336188</v>
      </c>
      <c r="AI661" s="19">
        <v>0.10239835624512857</v>
      </c>
      <c r="AJ661" s="19">
        <v>6.719923051293393E-2</v>
      </c>
      <c r="AK661" s="19">
        <v>0.10222685740339868</v>
      </c>
      <c r="AL661" s="19">
        <v>0</v>
      </c>
      <c r="AM661" s="19">
        <v>0</v>
      </c>
      <c r="AN661" s="19">
        <v>0</v>
      </c>
      <c r="AO661" s="19">
        <v>0</v>
      </c>
      <c r="AP661" s="19">
        <v>0.64802211256367637</v>
      </c>
      <c r="AQ661" s="19">
        <v>0.64802211256367637</v>
      </c>
    </row>
    <row r="662" spans="3:43" ht="16.899999999999999" hidden="1" customHeight="1" outlineLevel="1" x14ac:dyDescent="0.15">
      <c r="C662" s="15" t="s">
        <v>156</v>
      </c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>
        <v>0</v>
      </c>
      <c r="AE662" s="19">
        <v>0</v>
      </c>
      <c r="AF662" s="19">
        <v>0</v>
      </c>
      <c r="AG662" s="19">
        <v>0</v>
      </c>
      <c r="AH662" s="19">
        <v>0</v>
      </c>
      <c r="AI662" s="19">
        <v>0</v>
      </c>
      <c r="AJ662" s="19">
        <v>0</v>
      </c>
      <c r="AK662" s="19">
        <v>0</v>
      </c>
      <c r="AL662" s="19">
        <v>0.35455925897270313</v>
      </c>
      <c r="AM662" s="19">
        <v>0.17628570138650199</v>
      </c>
      <c r="AN662" s="19">
        <v>0.22742279358039599</v>
      </c>
      <c r="AO662" s="19">
        <v>0.25769567600516086</v>
      </c>
      <c r="AP662" s="19">
        <v>1.015963429944762</v>
      </c>
      <c r="AQ662" s="19">
        <v>1.015963429944762</v>
      </c>
    </row>
    <row r="663" spans="3:43" ht="16.899999999999999" hidden="1" customHeight="1" outlineLevel="1" x14ac:dyDescent="0.15">
      <c r="C663" s="15" t="s">
        <v>152</v>
      </c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>
        <v>0</v>
      </c>
      <c r="AE663" s="19">
        <v>0</v>
      </c>
      <c r="AF663" s="19">
        <v>0</v>
      </c>
      <c r="AG663" s="19">
        <v>0</v>
      </c>
      <c r="AH663" s="19">
        <v>0</v>
      </c>
      <c r="AI663" s="19">
        <v>0</v>
      </c>
      <c r="AJ663" s="19">
        <v>0</v>
      </c>
      <c r="AK663" s="19">
        <v>0</v>
      </c>
      <c r="AL663" s="19">
        <v>0.12141613016397505</v>
      </c>
      <c r="AM663" s="19">
        <v>7.1033746873086001E-2</v>
      </c>
      <c r="AN663" s="19">
        <v>9.1441367136018414E-2</v>
      </c>
      <c r="AO663" s="19">
        <v>0.10276035146251371</v>
      </c>
      <c r="AP663" s="19">
        <v>0.3866515956355932</v>
      </c>
      <c r="AQ663" s="19">
        <v>0.3866515956355932</v>
      </c>
    </row>
    <row r="664" spans="3:43" ht="16.899999999999999" hidden="1" customHeight="1" outlineLevel="1" x14ac:dyDescent="0.15">
      <c r="C664" s="15" t="s">
        <v>134</v>
      </c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>
        <v>0</v>
      </c>
      <c r="AE664" s="19">
        <v>0</v>
      </c>
      <c r="AF664" s="19">
        <v>0</v>
      </c>
      <c r="AG664" s="19">
        <v>0</v>
      </c>
      <c r="AH664" s="19">
        <v>0</v>
      </c>
      <c r="AI664" s="19">
        <v>0</v>
      </c>
      <c r="AJ664" s="19">
        <v>0</v>
      </c>
      <c r="AK664" s="19">
        <v>0</v>
      </c>
      <c r="AL664" s="19">
        <v>0.39302634984018991</v>
      </c>
      <c r="AM664" s="19">
        <v>0.19786889364473462</v>
      </c>
      <c r="AN664" s="19">
        <v>0.25459461870531369</v>
      </c>
      <c r="AO664" s="19">
        <v>0.29041547913790328</v>
      </c>
      <c r="AP664" s="19">
        <v>1.1359053413281415</v>
      </c>
      <c r="AQ664" s="19">
        <v>1.1359053413281415</v>
      </c>
    </row>
    <row r="665" spans="3:43" ht="16.899999999999999" hidden="1" customHeight="1" outlineLevel="1" x14ac:dyDescent="0.15">
      <c r="C665" s="15" t="s">
        <v>133</v>
      </c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>
        <v>0</v>
      </c>
      <c r="AE665" s="19">
        <v>0</v>
      </c>
      <c r="AF665" s="19">
        <v>0</v>
      </c>
      <c r="AG665" s="19">
        <v>0</v>
      </c>
      <c r="AH665" s="19">
        <v>0</v>
      </c>
      <c r="AI665" s="19">
        <v>0</v>
      </c>
      <c r="AJ665" s="19">
        <v>0</v>
      </c>
      <c r="AK665" s="19">
        <v>0</v>
      </c>
      <c r="AL665" s="19">
        <v>0.15876770919512867</v>
      </c>
      <c r="AM665" s="19">
        <v>0.22490450934733913</v>
      </c>
      <c r="AN665" s="19">
        <v>0.24701834614180973</v>
      </c>
      <c r="AO665" s="19">
        <v>0.2583191558893238</v>
      </c>
      <c r="AP665" s="19">
        <v>0.88900972057360139</v>
      </c>
      <c r="AQ665" s="19">
        <v>0.88900972057360139</v>
      </c>
    </row>
    <row r="666" spans="3:43" ht="16.899999999999999" hidden="1" customHeight="1" outlineLevel="1" x14ac:dyDescent="0.15">
      <c r="C666" s="15" t="s">
        <v>140</v>
      </c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>
        <v>0</v>
      </c>
      <c r="AE666" s="19">
        <v>0</v>
      </c>
      <c r="AF666" s="19">
        <v>0</v>
      </c>
      <c r="AG666" s="19">
        <v>0</v>
      </c>
      <c r="AH666" s="19">
        <v>0</v>
      </c>
      <c r="AI666" s="19">
        <v>0</v>
      </c>
      <c r="AJ666" s="19">
        <v>0</v>
      </c>
      <c r="AK666" s="19">
        <v>0</v>
      </c>
      <c r="AL666" s="19">
        <v>0</v>
      </c>
      <c r="AM666" s="19">
        <v>0</v>
      </c>
      <c r="AN666" s="19">
        <v>0</v>
      </c>
      <c r="AO666" s="19">
        <v>0</v>
      </c>
      <c r="AP666" s="19">
        <v>0</v>
      </c>
      <c r="AQ666" s="19">
        <v>0</v>
      </c>
    </row>
    <row r="667" spans="3:43" ht="16.899999999999999" hidden="1" customHeight="1" outlineLevel="1" x14ac:dyDescent="0.15">
      <c r="C667" s="15" t="s">
        <v>142</v>
      </c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>
        <v>0</v>
      </c>
      <c r="AE667" s="19">
        <v>0</v>
      </c>
      <c r="AF667" s="19">
        <v>0</v>
      </c>
      <c r="AG667" s="19">
        <v>0</v>
      </c>
      <c r="AH667" s="19">
        <v>0</v>
      </c>
      <c r="AI667" s="19">
        <v>0</v>
      </c>
      <c r="AJ667" s="19">
        <v>0</v>
      </c>
      <c r="AK667" s="19">
        <v>0</v>
      </c>
      <c r="AL667" s="19">
        <v>0</v>
      </c>
      <c r="AM667" s="19">
        <v>0</v>
      </c>
      <c r="AN667" s="19">
        <v>0</v>
      </c>
      <c r="AO667" s="19">
        <v>0</v>
      </c>
      <c r="AP667" s="19">
        <v>0</v>
      </c>
      <c r="AQ667" s="19">
        <v>0</v>
      </c>
    </row>
    <row r="668" spans="3:43" ht="16.899999999999999" hidden="1" customHeight="1" outlineLevel="1" collapsed="1" x14ac:dyDescent="0.15">
      <c r="C668" s="15" t="s">
        <v>146</v>
      </c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>
        <v>0</v>
      </c>
      <c r="AE668" s="19">
        <v>0</v>
      </c>
      <c r="AF668" s="19">
        <v>0</v>
      </c>
      <c r="AG668" s="19">
        <v>0</v>
      </c>
      <c r="AH668" s="19">
        <v>0</v>
      </c>
      <c r="AI668" s="19">
        <v>0</v>
      </c>
      <c r="AJ668" s="19">
        <v>0</v>
      </c>
      <c r="AK668" s="19">
        <v>0</v>
      </c>
      <c r="AL668" s="19">
        <v>0</v>
      </c>
      <c r="AM668" s="19">
        <v>0</v>
      </c>
      <c r="AN668" s="19">
        <v>0</v>
      </c>
      <c r="AO668" s="19">
        <v>0</v>
      </c>
      <c r="AP668" s="19">
        <v>0</v>
      </c>
      <c r="AQ668" s="19">
        <v>0</v>
      </c>
    </row>
    <row r="669" spans="3:43" ht="16.899999999999999" hidden="1" customHeight="1" outlineLevel="1" x14ac:dyDescent="0.15">
      <c r="C669" s="15" t="s">
        <v>148</v>
      </c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>
        <v>0</v>
      </c>
      <c r="AE669" s="19">
        <v>0</v>
      </c>
      <c r="AF669" s="19">
        <v>0</v>
      </c>
      <c r="AG669" s="19">
        <v>0</v>
      </c>
      <c r="AH669" s="19">
        <v>0</v>
      </c>
      <c r="AI669" s="19">
        <v>0</v>
      </c>
      <c r="AJ669" s="19">
        <v>0</v>
      </c>
      <c r="AK669" s="19">
        <v>0</v>
      </c>
      <c r="AL669" s="19">
        <v>0</v>
      </c>
      <c r="AM669" s="19">
        <v>0</v>
      </c>
      <c r="AN669" s="19">
        <v>0</v>
      </c>
      <c r="AO669" s="19">
        <v>0</v>
      </c>
      <c r="AP669" s="19">
        <v>0</v>
      </c>
      <c r="AQ669" s="19">
        <v>0</v>
      </c>
    </row>
    <row r="670" spans="3:43" ht="16.899999999999999" hidden="1" customHeight="1" outlineLevel="1" x14ac:dyDescent="0.15">
      <c r="C670" s="6" t="s">
        <v>303</v>
      </c>
      <c r="D670" s="19">
        <v>33.414062524076208</v>
      </c>
      <c r="E670" s="19">
        <v>18.854655446972416</v>
      </c>
      <c r="F670" s="19">
        <v>28.270360288181056</v>
      </c>
      <c r="G670" s="19">
        <v>21.250073941315684</v>
      </c>
      <c r="H670" s="19">
        <v>22.374045749177537</v>
      </c>
      <c r="I670" s="19">
        <v>36.673663313232126</v>
      </c>
      <c r="J670" s="19">
        <v>24.987580285500371</v>
      </c>
      <c r="K670" s="19">
        <v>45.120118494915943</v>
      </c>
      <c r="L670" s="19">
        <v>27.236174655284831</v>
      </c>
      <c r="M670" s="19">
        <v>27.712090639318923</v>
      </c>
      <c r="N670" s="19">
        <v>21.320627772746874</v>
      </c>
      <c r="O670" s="19">
        <v>49.795713838681806</v>
      </c>
      <c r="P670" s="19">
        <v>357.00916694940383</v>
      </c>
      <c r="Q670" s="19">
        <v>33.560098845121715</v>
      </c>
      <c r="R670" s="19">
        <v>33.814194281212671</v>
      </c>
      <c r="S670" s="19">
        <v>36.596278672365159</v>
      </c>
      <c r="T670" s="19">
        <v>28.881557767959759</v>
      </c>
      <c r="U670" s="19">
        <v>31.732949783438141</v>
      </c>
      <c r="V670" s="19">
        <v>30.735428024802761</v>
      </c>
      <c r="W670" s="19">
        <v>22.702189764576211</v>
      </c>
      <c r="X670" s="19">
        <v>32.395885741484122</v>
      </c>
      <c r="Y670" s="19">
        <v>26.855007961005068</v>
      </c>
      <c r="Z670" s="19">
        <v>23.971114082477278</v>
      </c>
      <c r="AA670" s="19">
        <v>26.997237082750352</v>
      </c>
      <c r="AB670" s="19">
        <v>45.892431491787633</v>
      </c>
      <c r="AC670" s="19">
        <v>374.13437349898078</v>
      </c>
      <c r="AD670" s="19">
        <v>60.457536032950394</v>
      </c>
      <c r="AE670" s="19">
        <v>22.255692890233728</v>
      </c>
      <c r="AF670" s="19">
        <v>26.634793069181917</v>
      </c>
      <c r="AG670" s="19">
        <v>13.188136870644662</v>
      </c>
      <c r="AH670" s="19">
        <v>17.38141585223179</v>
      </c>
      <c r="AI670" s="19">
        <v>27.765006107164048</v>
      </c>
      <c r="AJ670" s="19">
        <v>18.603089877015687</v>
      </c>
      <c r="AK670" s="19">
        <v>19.340350395051065</v>
      </c>
      <c r="AL670" s="19">
        <v>0</v>
      </c>
      <c r="AM670" s="19">
        <v>0</v>
      </c>
      <c r="AN670" s="19">
        <v>0</v>
      </c>
      <c r="AO670" s="19">
        <v>0</v>
      </c>
      <c r="AP670" s="19">
        <v>205.62602109447332</v>
      </c>
      <c r="AQ670" s="19">
        <v>936.76956154285813</v>
      </c>
    </row>
    <row r="671" spans="3:43" ht="16.899999999999999" hidden="1" customHeight="1" outlineLevel="1" x14ac:dyDescent="0.15">
      <c r="C671" s="6" t="s">
        <v>305</v>
      </c>
      <c r="D671" s="19">
        <v>9.5211541035073584</v>
      </c>
      <c r="E671" s="19">
        <v>7.2462563435150393</v>
      </c>
      <c r="F671" s="19">
        <v>10.699579403591045</v>
      </c>
      <c r="G671" s="19">
        <v>8.6468026274628791</v>
      </c>
      <c r="H671" s="19">
        <v>10.415091327181793</v>
      </c>
      <c r="I671" s="19">
        <v>8.4972063154322797</v>
      </c>
      <c r="J671" s="19">
        <v>8.8328793846841851</v>
      </c>
      <c r="K671" s="19">
        <v>21.729237602126503</v>
      </c>
      <c r="L671" s="19">
        <v>12.014112733532002</v>
      </c>
      <c r="M671" s="19">
        <v>5.9368652076708841</v>
      </c>
      <c r="N671" s="19">
        <v>5.0219123597688595</v>
      </c>
      <c r="O671" s="19">
        <v>8.7986916582529719</v>
      </c>
      <c r="P671" s="19">
        <v>117.35978906672581</v>
      </c>
      <c r="Q671" s="19">
        <v>11.190434933327889</v>
      </c>
      <c r="R671" s="19">
        <v>12.896946324743208</v>
      </c>
      <c r="S671" s="19">
        <v>15.661386234351486</v>
      </c>
      <c r="T671" s="19">
        <v>11.700598068184352</v>
      </c>
      <c r="U671" s="19">
        <v>12.569261765658808</v>
      </c>
      <c r="V671" s="19">
        <v>12.621498271739469</v>
      </c>
      <c r="W671" s="19">
        <v>9.4176074349834913</v>
      </c>
      <c r="X671" s="19">
        <v>14.127131996657644</v>
      </c>
      <c r="Y671" s="19">
        <v>11.754054102608906</v>
      </c>
      <c r="Z671" s="19">
        <v>10.284680080758264</v>
      </c>
      <c r="AA671" s="19">
        <v>11.100858436924925</v>
      </c>
      <c r="AB671" s="19">
        <v>19.954271938897854</v>
      </c>
      <c r="AC671" s="19">
        <v>153.27872958883631</v>
      </c>
      <c r="AD671" s="19">
        <v>7.4748533173652509</v>
      </c>
      <c r="AE671" s="19">
        <v>7.1028746742490236</v>
      </c>
      <c r="AF671" s="19">
        <v>8.778139496732706</v>
      </c>
      <c r="AG671" s="19">
        <v>6.8195384026231238</v>
      </c>
      <c r="AH671" s="19">
        <v>8.1924488409342402</v>
      </c>
      <c r="AI671" s="19">
        <v>11.250491186803355</v>
      </c>
      <c r="AJ671" s="19">
        <v>9.0255958166691688</v>
      </c>
      <c r="AK671" s="19">
        <v>9.3927067014084038</v>
      </c>
      <c r="AL671" s="19">
        <v>0</v>
      </c>
      <c r="AM671" s="19">
        <v>0</v>
      </c>
      <c r="AN671" s="19">
        <v>0</v>
      </c>
      <c r="AO671" s="19">
        <v>0</v>
      </c>
      <c r="AP671" s="19">
        <v>68.036648436785271</v>
      </c>
      <c r="AQ671" s="19">
        <v>338.67516709234735</v>
      </c>
    </row>
    <row r="672" spans="3:43" ht="16.899999999999999" hidden="1" customHeight="1" outlineLevel="1" x14ac:dyDescent="0.15">
      <c r="C672" s="6" t="s">
        <v>306</v>
      </c>
      <c r="D672" s="19">
        <v>4.4670603329019434</v>
      </c>
      <c r="E672" s="19">
        <v>3.9963656842450637</v>
      </c>
      <c r="F672" s="19">
        <v>5.9816573585211463</v>
      </c>
      <c r="G672" s="19">
        <v>4.1208241036218904</v>
      </c>
      <c r="H672" s="19">
        <v>4.7914693158921615</v>
      </c>
      <c r="I672" s="19">
        <v>4.5575802746251171</v>
      </c>
      <c r="J672" s="19">
        <v>4.6335200287634182</v>
      </c>
      <c r="K672" s="19">
        <v>6.7782531901327188</v>
      </c>
      <c r="L672" s="19">
        <v>5.2996297845093761</v>
      </c>
      <c r="M672" s="19">
        <v>5.4997670537221461</v>
      </c>
      <c r="N672" s="19">
        <v>5.0176613937633165</v>
      </c>
      <c r="O672" s="19">
        <v>7.8883740709096726</v>
      </c>
      <c r="P672" s="19">
        <v>63.032162591607978</v>
      </c>
      <c r="Q672" s="19">
        <v>6.3577079760113424</v>
      </c>
      <c r="R672" s="19">
        <v>7.1315533822802673</v>
      </c>
      <c r="S672" s="19">
        <v>9.036750839581293</v>
      </c>
      <c r="T672" s="19">
        <v>6.6299014050563985</v>
      </c>
      <c r="U672" s="19">
        <v>6.7244089745404381</v>
      </c>
      <c r="V672" s="19">
        <v>7.1522135977989745</v>
      </c>
      <c r="W672" s="19">
        <v>6.5208996284006373</v>
      </c>
      <c r="X672" s="19">
        <v>7.651313803399721</v>
      </c>
      <c r="Y672" s="19">
        <v>6.3715544726181541</v>
      </c>
      <c r="Z672" s="19">
        <v>5.2636606419771192</v>
      </c>
      <c r="AA672" s="19">
        <v>5.37314901241482</v>
      </c>
      <c r="AB672" s="19">
        <v>7.0362758635970462</v>
      </c>
      <c r="AC672" s="19">
        <v>81.249389597676213</v>
      </c>
      <c r="AD672" s="19">
        <v>4.9226971814675835</v>
      </c>
      <c r="AE672" s="19">
        <v>5.2590203352393239</v>
      </c>
      <c r="AF672" s="19">
        <v>6.8097806561010756</v>
      </c>
      <c r="AG672" s="19">
        <v>4.2492506611598007</v>
      </c>
      <c r="AH672" s="19">
        <v>4.5266849064235233</v>
      </c>
      <c r="AI672" s="19">
        <v>5.6658984544134299</v>
      </c>
      <c r="AJ672" s="19">
        <v>4.9648642215438761</v>
      </c>
      <c r="AK672" s="19">
        <v>5.3520378073347104</v>
      </c>
      <c r="AL672" s="19">
        <v>0</v>
      </c>
      <c r="AM672" s="19">
        <v>0</v>
      </c>
      <c r="AN672" s="19">
        <v>0</v>
      </c>
      <c r="AO672" s="19">
        <v>0</v>
      </c>
      <c r="AP672" s="19">
        <v>41.750234223683321</v>
      </c>
      <c r="AQ672" s="19">
        <v>186.03178641296753</v>
      </c>
    </row>
    <row r="673" spans="3:43" ht="16.899999999999999" hidden="1" customHeight="1" outlineLevel="1" x14ac:dyDescent="0.15">
      <c r="C673" s="6" t="s">
        <v>307</v>
      </c>
      <c r="D673" s="19">
        <v>3.3558245703376737</v>
      </c>
      <c r="E673" s="19">
        <v>3.3098958211836691</v>
      </c>
      <c r="F673" s="19">
        <v>5.2827280232128953</v>
      </c>
      <c r="G673" s="19">
        <v>3.2612451114702856</v>
      </c>
      <c r="H673" s="19">
        <v>4.0750123081231671</v>
      </c>
      <c r="I673" s="19">
        <v>3.3808480658238871</v>
      </c>
      <c r="J673" s="19">
        <v>3.4709606498887551</v>
      </c>
      <c r="K673" s="19">
        <v>4.3238105368296615</v>
      </c>
      <c r="L673" s="19">
        <v>4.0266092947491519</v>
      </c>
      <c r="M673" s="19">
        <v>3.2070685924349709</v>
      </c>
      <c r="N673" s="19">
        <v>3.5428352612502061</v>
      </c>
      <c r="O673" s="19">
        <v>4.4682325254955488</v>
      </c>
      <c r="P673" s="19">
        <v>45.705070760799877</v>
      </c>
      <c r="Q673" s="19">
        <v>3.9069269225737959</v>
      </c>
      <c r="R673" s="19">
        <v>5.2299122426172762</v>
      </c>
      <c r="S673" s="19">
        <v>6.6120943082567614</v>
      </c>
      <c r="T673" s="19">
        <v>4.7215743537080019</v>
      </c>
      <c r="U673" s="19">
        <v>5.0684662335811419</v>
      </c>
      <c r="V673" s="19">
        <v>4.5288624814245395</v>
      </c>
      <c r="W673" s="19">
        <v>3.1344465575104308</v>
      </c>
      <c r="X673" s="19">
        <v>5.3223110228332455</v>
      </c>
      <c r="Y673" s="19">
        <v>4.7403059937910506</v>
      </c>
      <c r="Z673" s="19">
        <v>3.9431012829686489</v>
      </c>
      <c r="AA673" s="19">
        <v>4.0343765143736041</v>
      </c>
      <c r="AB673" s="19">
        <v>5.0143369658668346</v>
      </c>
      <c r="AC673" s="19">
        <v>56.256714879505324</v>
      </c>
      <c r="AD673" s="19">
        <v>3.001796426817736</v>
      </c>
      <c r="AE673" s="19">
        <v>3.9440049080482416</v>
      </c>
      <c r="AF673" s="19">
        <v>5.0429417814378539</v>
      </c>
      <c r="AG673" s="19">
        <v>3.4895961538471911</v>
      </c>
      <c r="AH673" s="19">
        <v>3.4559185267606742</v>
      </c>
      <c r="AI673" s="19">
        <v>4.2950132625155222</v>
      </c>
      <c r="AJ673" s="19">
        <v>4.0703313043423339</v>
      </c>
      <c r="AK673" s="19">
        <v>4.3379298627603307</v>
      </c>
      <c r="AL673" s="19">
        <v>0</v>
      </c>
      <c r="AM673" s="19">
        <v>0</v>
      </c>
      <c r="AN673" s="19">
        <v>0</v>
      </c>
      <c r="AO673" s="19">
        <v>0</v>
      </c>
      <c r="AP673" s="19">
        <v>31.637532226529885</v>
      </c>
      <c r="AQ673" s="19">
        <v>133.59931786683507</v>
      </c>
    </row>
    <row r="674" spans="3:43" ht="16.899999999999999" hidden="1" customHeight="1" outlineLevel="1" x14ac:dyDescent="0.15">
      <c r="C674" s="6" t="s">
        <v>308</v>
      </c>
      <c r="D674" s="19">
        <v>0</v>
      </c>
      <c r="E674" s="19">
        <v>0</v>
      </c>
      <c r="F674" s="19">
        <v>0</v>
      </c>
      <c r="G674" s="19">
        <v>0</v>
      </c>
      <c r="H674" s="19">
        <v>0</v>
      </c>
      <c r="I674" s="19">
        <v>0</v>
      </c>
      <c r="J674" s="19">
        <v>0</v>
      </c>
      <c r="K674" s="19">
        <v>0</v>
      </c>
      <c r="L674" s="19">
        <v>0</v>
      </c>
      <c r="M674" s="19">
        <v>0</v>
      </c>
      <c r="N674" s="19">
        <v>0</v>
      </c>
      <c r="O674" s="19">
        <v>0</v>
      </c>
      <c r="P674" s="19">
        <v>0</v>
      </c>
      <c r="Q674" s="19">
        <v>0</v>
      </c>
      <c r="R674" s="19">
        <v>0</v>
      </c>
      <c r="S674" s="19">
        <v>0</v>
      </c>
      <c r="T674" s="19">
        <v>0</v>
      </c>
      <c r="U674" s="19">
        <v>0</v>
      </c>
      <c r="V674" s="19">
        <v>0</v>
      </c>
      <c r="W674" s="19">
        <v>0</v>
      </c>
      <c r="X674" s="19">
        <v>0</v>
      </c>
      <c r="Y674" s="19">
        <v>0</v>
      </c>
      <c r="Z674" s="19">
        <v>0</v>
      </c>
      <c r="AA674" s="19">
        <v>0</v>
      </c>
      <c r="AB674" s="19">
        <v>0</v>
      </c>
      <c r="AC674" s="19">
        <v>0</v>
      </c>
      <c r="AD674" s="19">
        <v>0</v>
      </c>
      <c r="AE674" s="19">
        <v>0</v>
      </c>
      <c r="AF674" s="19">
        <v>0</v>
      </c>
      <c r="AG674" s="19">
        <v>0</v>
      </c>
      <c r="AH674" s="19">
        <v>0</v>
      </c>
      <c r="AI674" s="19">
        <v>0</v>
      </c>
      <c r="AJ674" s="19">
        <v>0</v>
      </c>
      <c r="AK674" s="19">
        <v>0</v>
      </c>
      <c r="AL674" s="19">
        <v>5.0647603318034591</v>
      </c>
      <c r="AM674" s="19">
        <v>4.6603545144151699</v>
      </c>
      <c r="AN674" s="19">
        <v>4.9972259635435767</v>
      </c>
      <c r="AO674" s="19">
        <v>5.3164479460535228</v>
      </c>
      <c r="AP674" s="19">
        <v>20.03878875581573</v>
      </c>
      <c r="AQ674" s="19">
        <v>20.03878875581573</v>
      </c>
    </row>
    <row r="675" spans="3:43" ht="16.899999999999999" hidden="1" customHeight="1" outlineLevel="1" x14ac:dyDescent="0.15">
      <c r="C675" s="6" t="s">
        <v>309</v>
      </c>
      <c r="D675" s="19">
        <v>0</v>
      </c>
      <c r="E675" s="19"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9">
        <v>0</v>
      </c>
      <c r="Q675" s="19">
        <v>0</v>
      </c>
      <c r="R675" s="19">
        <v>0</v>
      </c>
      <c r="S675" s="19">
        <v>0</v>
      </c>
      <c r="T675" s="19">
        <v>0</v>
      </c>
      <c r="U675" s="19">
        <v>0</v>
      </c>
      <c r="V675" s="19">
        <v>0</v>
      </c>
      <c r="W675" s="19">
        <v>0</v>
      </c>
      <c r="X675" s="19">
        <v>0</v>
      </c>
      <c r="Y675" s="19">
        <v>0</v>
      </c>
      <c r="Z675" s="19">
        <v>0</v>
      </c>
      <c r="AA675" s="19">
        <v>0</v>
      </c>
      <c r="AB675" s="19">
        <v>0</v>
      </c>
      <c r="AC675" s="19">
        <v>0</v>
      </c>
      <c r="AD675" s="19">
        <v>0</v>
      </c>
      <c r="AE675" s="19">
        <v>0</v>
      </c>
      <c r="AF675" s="19">
        <v>0</v>
      </c>
      <c r="AG675" s="19">
        <v>0</v>
      </c>
      <c r="AH675" s="19">
        <v>0</v>
      </c>
      <c r="AI675" s="19">
        <v>0</v>
      </c>
      <c r="AJ675" s="19">
        <v>0</v>
      </c>
      <c r="AK675" s="19">
        <v>0</v>
      </c>
      <c r="AL675" s="19">
        <v>6.8602310583639037</v>
      </c>
      <c r="AM675" s="19">
        <v>6.5019651741362585</v>
      </c>
      <c r="AN675" s="19">
        <v>6.8545170354264178</v>
      </c>
      <c r="AO675" s="19">
        <v>7.1464271551760401</v>
      </c>
      <c r="AP675" s="19">
        <v>27.363140423102625</v>
      </c>
      <c r="AQ675" s="19">
        <v>27.363140423102625</v>
      </c>
    </row>
    <row r="676" spans="3:43" ht="16.899999999999999" hidden="1" customHeight="1" outlineLevel="1" x14ac:dyDescent="0.15">
      <c r="C676" s="6" t="s">
        <v>310</v>
      </c>
      <c r="D676" s="19">
        <v>0</v>
      </c>
      <c r="E676" s="19"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9">
        <v>0</v>
      </c>
      <c r="Q676" s="19">
        <v>0</v>
      </c>
      <c r="R676" s="19">
        <v>0</v>
      </c>
      <c r="S676" s="19">
        <v>0</v>
      </c>
      <c r="T676" s="19">
        <v>0</v>
      </c>
      <c r="U676" s="19">
        <v>0</v>
      </c>
      <c r="V676" s="19">
        <v>0</v>
      </c>
      <c r="W676" s="19">
        <v>0</v>
      </c>
      <c r="X676" s="19">
        <v>0</v>
      </c>
      <c r="Y676" s="19">
        <v>0</v>
      </c>
      <c r="Z676" s="19">
        <v>0</v>
      </c>
      <c r="AA676" s="19">
        <v>0</v>
      </c>
      <c r="AB676" s="19">
        <v>0</v>
      </c>
      <c r="AC676" s="19">
        <v>0</v>
      </c>
      <c r="AD676" s="19">
        <v>0</v>
      </c>
      <c r="AE676" s="19">
        <v>0</v>
      </c>
      <c r="AF676" s="19">
        <v>0</v>
      </c>
      <c r="AG676" s="19">
        <v>0</v>
      </c>
      <c r="AH676" s="19">
        <v>0</v>
      </c>
      <c r="AI676" s="19">
        <v>0</v>
      </c>
      <c r="AJ676" s="19">
        <v>0</v>
      </c>
      <c r="AK676" s="19">
        <v>0</v>
      </c>
      <c r="AL676" s="19">
        <v>11.304432760985357</v>
      </c>
      <c r="AM676" s="19">
        <v>12.658520590204169</v>
      </c>
      <c r="AN676" s="19">
        <v>13.78585273289913</v>
      </c>
      <c r="AO676" s="19">
        <v>13.813110913060836</v>
      </c>
      <c r="AP676" s="19">
        <v>51.561916997149496</v>
      </c>
      <c r="AQ676" s="19">
        <v>51.561916997149496</v>
      </c>
    </row>
    <row r="677" spans="3:43" ht="16.899999999999999" hidden="1" customHeight="1" outlineLevel="1" x14ac:dyDescent="0.15">
      <c r="C677" s="6" t="s">
        <v>311</v>
      </c>
      <c r="D677" s="19">
        <v>0</v>
      </c>
      <c r="E677" s="19">
        <v>0</v>
      </c>
      <c r="F677" s="19">
        <v>0</v>
      </c>
      <c r="G677" s="19">
        <v>0</v>
      </c>
      <c r="H677" s="19">
        <v>0</v>
      </c>
      <c r="I677" s="19">
        <v>0</v>
      </c>
      <c r="J677" s="19">
        <v>0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  <c r="P677" s="19">
        <v>0</v>
      </c>
      <c r="Q677" s="19">
        <v>0</v>
      </c>
      <c r="R677" s="19">
        <v>0</v>
      </c>
      <c r="S677" s="19">
        <v>0</v>
      </c>
      <c r="T677" s="19">
        <v>0</v>
      </c>
      <c r="U677" s="19">
        <v>0</v>
      </c>
      <c r="V677" s="19">
        <v>0</v>
      </c>
      <c r="W677" s="19">
        <v>0</v>
      </c>
      <c r="X677" s="19">
        <v>0</v>
      </c>
      <c r="Y677" s="19">
        <v>0</v>
      </c>
      <c r="Z677" s="19">
        <v>0</v>
      </c>
      <c r="AA677" s="19">
        <v>0</v>
      </c>
      <c r="AB677" s="19">
        <v>0</v>
      </c>
      <c r="AC677" s="19">
        <v>0</v>
      </c>
      <c r="AD677" s="19">
        <v>0</v>
      </c>
      <c r="AE677" s="19">
        <v>0</v>
      </c>
      <c r="AF677" s="19">
        <v>0</v>
      </c>
      <c r="AG677" s="19">
        <v>0</v>
      </c>
      <c r="AH677" s="19">
        <v>0</v>
      </c>
      <c r="AI677" s="19">
        <v>0</v>
      </c>
      <c r="AJ677" s="19">
        <v>0</v>
      </c>
      <c r="AK677" s="19">
        <v>0</v>
      </c>
      <c r="AL677" s="19">
        <v>22.15795459735174</v>
      </c>
      <c r="AM677" s="19">
        <v>23.977976282176577</v>
      </c>
      <c r="AN677" s="19">
        <v>25.833365735143285</v>
      </c>
      <c r="AO677" s="19">
        <v>25.688331748585842</v>
      </c>
      <c r="AP677" s="19">
        <v>97.65762836325743</v>
      </c>
      <c r="AQ677" s="19">
        <v>97.65762836325743</v>
      </c>
    </row>
    <row r="678" spans="3:43" ht="16.899999999999999" hidden="1" customHeight="1" outlineLevel="1" x14ac:dyDescent="0.15">
      <c r="C678" s="6" t="s">
        <v>312</v>
      </c>
      <c r="D678" s="19">
        <v>35.430292894744476</v>
      </c>
      <c r="E678" s="19">
        <v>35.258579299315926</v>
      </c>
      <c r="F678" s="19">
        <v>40.640764185060597</v>
      </c>
      <c r="G678" s="19">
        <v>37.340350002968748</v>
      </c>
      <c r="H678" s="19">
        <v>38.532463630672687</v>
      </c>
      <c r="I678" s="19">
        <v>42.168974641208095</v>
      </c>
      <c r="J678" s="19">
        <v>39.062337984604085</v>
      </c>
      <c r="K678" s="19">
        <v>41.040510740166447</v>
      </c>
      <c r="L678" s="19">
        <v>48.999579871122748</v>
      </c>
      <c r="M678" s="19">
        <v>47.256597338147536</v>
      </c>
      <c r="N678" s="19">
        <v>51.167195943623881</v>
      </c>
      <c r="O678" s="19">
        <v>63.372003063170418</v>
      </c>
      <c r="P678" s="19">
        <v>520.26964959480574</v>
      </c>
      <c r="Q678" s="19">
        <v>0</v>
      </c>
      <c r="R678" s="19">
        <v>0</v>
      </c>
      <c r="S678" s="19">
        <v>0</v>
      </c>
      <c r="T678" s="19">
        <v>0</v>
      </c>
      <c r="U678" s="19">
        <v>0</v>
      </c>
      <c r="V678" s="19">
        <v>0</v>
      </c>
      <c r="W678" s="19">
        <v>0</v>
      </c>
      <c r="X678" s="19">
        <v>0</v>
      </c>
      <c r="Y678" s="19">
        <v>0</v>
      </c>
      <c r="Z678" s="19">
        <v>0</v>
      </c>
      <c r="AA678" s="19">
        <v>0</v>
      </c>
      <c r="AB678" s="19">
        <v>0</v>
      </c>
      <c r="AC678" s="19">
        <v>0</v>
      </c>
      <c r="AD678" s="19">
        <v>59.139173574370531</v>
      </c>
      <c r="AE678" s="19">
        <v>29.635269168723347</v>
      </c>
      <c r="AF678" s="19">
        <v>36.400118705466078</v>
      </c>
      <c r="AG678" s="19">
        <v>33.100042911337688</v>
      </c>
      <c r="AH678" s="19">
        <v>35.853627865952902</v>
      </c>
      <c r="AI678" s="19">
        <v>41.364759572241816</v>
      </c>
      <c r="AJ678" s="19">
        <v>34.044030466378345</v>
      </c>
      <c r="AK678" s="19">
        <v>35.03240793409703</v>
      </c>
      <c r="AL678" s="19">
        <v>41.245351130318923</v>
      </c>
      <c r="AM678" s="19">
        <v>38.35662708267968</v>
      </c>
      <c r="AN678" s="19">
        <v>44.21701986374547</v>
      </c>
      <c r="AO678" s="19">
        <v>63.405221466006154</v>
      </c>
      <c r="AP678" s="19">
        <v>491.79364974131795</v>
      </c>
      <c r="AQ678" s="19">
        <v>1012.0632993361236</v>
      </c>
    </row>
    <row r="679" spans="3:43" ht="16.899999999999999" hidden="1" customHeight="1" outlineLevel="1" x14ac:dyDescent="0.15">
      <c r="C679" s="6" t="s">
        <v>313</v>
      </c>
      <c r="D679" s="19">
        <v>18.486593393606732</v>
      </c>
      <c r="E679" s="19">
        <v>18.384469150438651</v>
      </c>
      <c r="F679" s="19">
        <v>21.212883787274052</v>
      </c>
      <c r="G679" s="19">
        <v>19.495615535273686</v>
      </c>
      <c r="H679" s="19">
        <v>20.13289479274826</v>
      </c>
      <c r="I679" s="19">
        <v>22.061129443489488</v>
      </c>
      <c r="J679" s="19">
        <v>20.148170792885285</v>
      </c>
      <c r="K679" s="19">
        <v>21.122563041211489</v>
      </c>
      <c r="L679" s="19">
        <v>25.440502207343751</v>
      </c>
      <c r="M679" s="19">
        <v>23.995071207988765</v>
      </c>
      <c r="N679" s="19">
        <v>26.042606699028159</v>
      </c>
      <c r="O679" s="19">
        <v>32.644720747366073</v>
      </c>
      <c r="P679" s="19">
        <v>269.1672207986544</v>
      </c>
      <c r="Q679" s="19">
        <v>0</v>
      </c>
      <c r="R679" s="19">
        <v>0</v>
      </c>
      <c r="S679" s="19">
        <v>0</v>
      </c>
      <c r="T679" s="19">
        <v>0</v>
      </c>
      <c r="U679" s="19">
        <v>0</v>
      </c>
      <c r="V679" s="19">
        <v>0</v>
      </c>
      <c r="W679" s="19">
        <v>0</v>
      </c>
      <c r="X679" s="19">
        <v>0</v>
      </c>
      <c r="Y679" s="19">
        <v>0</v>
      </c>
      <c r="Z679" s="19">
        <v>0</v>
      </c>
      <c r="AA679" s="19">
        <v>0</v>
      </c>
      <c r="AB679" s="19">
        <v>0</v>
      </c>
      <c r="AC679" s="19">
        <v>0</v>
      </c>
      <c r="AD679" s="19">
        <v>10.109338227330278</v>
      </c>
      <c r="AE679" s="19">
        <v>8.9434701166810147</v>
      </c>
      <c r="AF679" s="19">
        <v>11.173244687102098</v>
      </c>
      <c r="AG679" s="19">
        <v>10.846612811249503</v>
      </c>
      <c r="AH679" s="19">
        <v>11.785639492892788</v>
      </c>
      <c r="AI679" s="19">
        <v>14.89121658211158</v>
      </c>
      <c r="AJ679" s="19">
        <v>14.236498619402193</v>
      </c>
      <c r="AK679" s="19">
        <v>15.236339169869272</v>
      </c>
      <c r="AL679" s="19">
        <v>17.625658008701816</v>
      </c>
      <c r="AM679" s="19">
        <v>17.770915087103216</v>
      </c>
      <c r="AN679" s="19">
        <v>20.083140341001844</v>
      </c>
      <c r="AO679" s="19">
        <v>26.711311988482212</v>
      </c>
      <c r="AP679" s="19">
        <v>179.41338513192778</v>
      </c>
      <c r="AQ679" s="19">
        <v>448.58060593058218</v>
      </c>
    </row>
    <row r="680" spans="3:43" ht="16.899999999999999" hidden="1" customHeight="1" outlineLevel="1" x14ac:dyDescent="0.15">
      <c r="C680" s="6" t="s">
        <v>304</v>
      </c>
      <c r="D680" s="19">
        <v>10.18453058875393</v>
      </c>
      <c r="E680" s="19">
        <v>10.177806259842646</v>
      </c>
      <c r="F680" s="19">
        <v>11.822924041506475</v>
      </c>
      <c r="G680" s="19">
        <v>10.80200610623711</v>
      </c>
      <c r="H680" s="19">
        <v>11.27883609597248</v>
      </c>
      <c r="I680" s="19">
        <v>12.427612159329552</v>
      </c>
      <c r="J680" s="19">
        <v>11.800823557798253</v>
      </c>
      <c r="K680" s="19">
        <v>12.68897597539995</v>
      </c>
      <c r="L680" s="19">
        <v>15.206909614684594</v>
      </c>
      <c r="M680" s="19">
        <v>14.403728202571104</v>
      </c>
      <c r="N680" s="19">
        <v>15.132804254361096</v>
      </c>
      <c r="O680" s="19">
        <v>18.520681923128421</v>
      </c>
      <c r="P680" s="19">
        <v>154.44763877958562</v>
      </c>
      <c r="Q680" s="19">
        <v>0</v>
      </c>
      <c r="R680" s="19">
        <v>0</v>
      </c>
      <c r="S680" s="19">
        <v>0</v>
      </c>
      <c r="T680" s="19">
        <v>0</v>
      </c>
      <c r="U680" s="19">
        <v>0</v>
      </c>
      <c r="V680" s="19">
        <v>0</v>
      </c>
      <c r="W680" s="19">
        <v>0</v>
      </c>
      <c r="X680" s="19">
        <v>0</v>
      </c>
      <c r="Y680" s="19">
        <v>0</v>
      </c>
      <c r="Z680" s="19">
        <v>0</v>
      </c>
      <c r="AA680" s="19">
        <v>0</v>
      </c>
      <c r="AB680" s="19">
        <v>0</v>
      </c>
      <c r="AC680" s="19">
        <v>0</v>
      </c>
      <c r="AD680" s="19">
        <v>7.4929829885328179</v>
      </c>
      <c r="AE680" s="19">
        <v>8.0904999538609221</v>
      </c>
      <c r="AF680" s="19">
        <v>9.9966884705012422</v>
      </c>
      <c r="AG680" s="19">
        <v>8.8574346747549839</v>
      </c>
      <c r="AH680" s="19">
        <v>9.5985015410223529</v>
      </c>
      <c r="AI680" s="19">
        <v>11.473933306416223</v>
      </c>
      <c r="AJ680" s="19">
        <v>10.101993465209551</v>
      </c>
      <c r="AK680" s="19">
        <v>10.568036968432665</v>
      </c>
      <c r="AL680" s="19">
        <v>12.096416109019589</v>
      </c>
      <c r="AM680" s="19">
        <v>11.604016973901842</v>
      </c>
      <c r="AN680" s="19">
        <v>12.907053035984994</v>
      </c>
      <c r="AO680" s="19">
        <v>17.870519468187471</v>
      </c>
      <c r="AP680" s="19">
        <v>130.65807695582464</v>
      </c>
      <c r="AQ680" s="19">
        <v>285.10571573541034</v>
      </c>
    </row>
    <row r="681" spans="3:43" ht="16.899999999999999" customHeight="1" collapsed="1" x14ac:dyDescent="0.15">
      <c r="C681" s="6" t="s">
        <v>314</v>
      </c>
      <c r="D681" s="19">
        <v>7.8516823810054754</v>
      </c>
      <c r="E681" s="19">
        <v>7.8694842976348358</v>
      </c>
      <c r="F681" s="19">
        <v>9.1700319475622827</v>
      </c>
      <c r="G681" s="19">
        <v>8.3416085194741996</v>
      </c>
      <c r="H681" s="19">
        <v>8.7551119746046773</v>
      </c>
      <c r="I681" s="19">
        <v>9.6432526621418226</v>
      </c>
      <c r="J681" s="19">
        <v>9.0030972760384333</v>
      </c>
      <c r="K681" s="19">
        <v>9.668397051034253</v>
      </c>
      <c r="L681" s="19">
        <v>11.656397784472007</v>
      </c>
      <c r="M681" s="19">
        <v>10.983916943626634</v>
      </c>
      <c r="N681" s="19">
        <v>11.606986637290133</v>
      </c>
      <c r="O681" s="19">
        <v>13.018857843445289</v>
      </c>
      <c r="P681" s="19">
        <v>117.56882531833003</v>
      </c>
      <c r="Q681" s="19">
        <v>0</v>
      </c>
      <c r="R681" s="19">
        <v>0</v>
      </c>
      <c r="S681" s="19">
        <v>0</v>
      </c>
      <c r="T681" s="19">
        <v>0</v>
      </c>
      <c r="U681" s="19">
        <v>0</v>
      </c>
      <c r="V681" s="19">
        <v>0</v>
      </c>
      <c r="W681" s="19">
        <v>0</v>
      </c>
      <c r="X681" s="19">
        <v>0</v>
      </c>
      <c r="Y681" s="19">
        <v>0</v>
      </c>
      <c r="Z681" s="19">
        <v>0</v>
      </c>
      <c r="AA681" s="19">
        <v>0</v>
      </c>
      <c r="AB681" s="19">
        <v>0</v>
      </c>
      <c r="AC681" s="19">
        <v>0</v>
      </c>
      <c r="AD681" s="19">
        <v>4.8108850840746262</v>
      </c>
      <c r="AE681" s="19">
        <v>5.3314646565875732</v>
      </c>
      <c r="AF681" s="19">
        <v>6.7007612647922832</v>
      </c>
      <c r="AG681" s="19">
        <v>6.1048743234890859</v>
      </c>
      <c r="AH681" s="19">
        <v>6.8576756515724409</v>
      </c>
      <c r="AI681" s="19">
        <v>8.245332547866056</v>
      </c>
      <c r="AJ681" s="19">
        <v>7.3877991476139577</v>
      </c>
      <c r="AK681" s="19">
        <v>7.7913884397678137</v>
      </c>
      <c r="AL681" s="19">
        <v>8.9316154614163263</v>
      </c>
      <c r="AM681" s="19">
        <v>8.6667373688318534</v>
      </c>
      <c r="AN681" s="19">
        <v>9.5723777564749177</v>
      </c>
      <c r="AO681" s="19">
        <v>13.144978917104288</v>
      </c>
      <c r="AP681" s="19">
        <v>93.545890619591233</v>
      </c>
      <c r="AQ681" s="19">
        <v>211.11471593792126</v>
      </c>
    </row>
    <row r="682" spans="3:43" ht="16.899999999999999" customHeight="1" x14ac:dyDescent="0.15">
      <c r="C682" s="6" t="s">
        <v>301</v>
      </c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</row>
    <row r="683" spans="3:43" ht="16.899999999999999" customHeight="1" x14ac:dyDescent="0.15">
      <c r="C683" s="7" t="s">
        <v>63</v>
      </c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</row>
    <row r="684" spans="3:43" ht="16.899999999999999" customHeight="1" x14ac:dyDescent="0.15">
      <c r="C684" s="15" t="s">
        <v>131</v>
      </c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>
        <v>37.343366664439969</v>
      </c>
      <c r="AE684" s="19">
        <v>31.064728799728169</v>
      </c>
      <c r="AF684" s="19">
        <v>36.833556856500756</v>
      </c>
      <c r="AG684" s="19">
        <v>7.8590023827794573</v>
      </c>
      <c r="AH684" s="19">
        <v>18.417342955483146</v>
      </c>
      <c r="AI684" s="19">
        <v>31.58282029093802</v>
      </c>
      <c r="AJ684" s="19">
        <v>21.599318182353773</v>
      </c>
      <c r="AK684" s="19">
        <v>26.990125136707537</v>
      </c>
      <c r="AL684" s="19">
        <v>0</v>
      </c>
      <c r="AM684" s="19">
        <v>0</v>
      </c>
      <c r="AN684" s="19">
        <v>0</v>
      </c>
      <c r="AO684" s="19">
        <v>0</v>
      </c>
      <c r="AP684" s="19">
        <v>211.69026126893084</v>
      </c>
      <c r="AQ684" s="19">
        <v>211.69026126893084</v>
      </c>
    </row>
    <row r="685" spans="3:43" ht="16.899999999999999" customHeight="1" x14ac:dyDescent="0.15">
      <c r="C685" s="15" t="s">
        <v>132</v>
      </c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>
        <v>8.3315369262644428</v>
      </c>
      <c r="AE685" s="19">
        <v>8.7164142979249721</v>
      </c>
      <c r="AF685" s="19">
        <v>9.0196199188879262</v>
      </c>
      <c r="AG685" s="19">
        <v>5.9120674319037443</v>
      </c>
      <c r="AH685" s="19">
        <v>11.040647112453581</v>
      </c>
      <c r="AI685" s="19">
        <v>20.381176172141735</v>
      </c>
      <c r="AJ685" s="19">
        <v>9.807782217073342</v>
      </c>
      <c r="AK685" s="19">
        <v>12.215132065739212</v>
      </c>
      <c r="AL685" s="19">
        <v>0</v>
      </c>
      <c r="AM685" s="19">
        <v>0</v>
      </c>
      <c r="AN685" s="19">
        <v>0</v>
      </c>
      <c r="AO685" s="19">
        <v>0</v>
      </c>
      <c r="AP685" s="19">
        <v>85.424376142388951</v>
      </c>
      <c r="AQ685" s="19">
        <v>85.424376142388951</v>
      </c>
    </row>
    <row r="686" spans="3:43" ht="16.899999999999999" customHeight="1" x14ac:dyDescent="0.15">
      <c r="C686" s="15" t="s">
        <v>150</v>
      </c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>
        <v>6.0765368902946246</v>
      </c>
      <c r="AE686" s="19">
        <v>5.868276685272904</v>
      </c>
      <c r="AF686" s="19">
        <v>6.2878989965338139</v>
      </c>
      <c r="AG686" s="19">
        <v>2.1655546047582055</v>
      </c>
      <c r="AH686" s="19">
        <v>4.087078370629655</v>
      </c>
      <c r="AI686" s="19">
        <v>6.5260247246188268</v>
      </c>
      <c r="AJ686" s="19">
        <v>5.0349288222470001</v>
      </c>
      <c r="AK686" s="19">
        <v>5.6395561443088527</v>
      </c>
      <c r="AL686" s="19">
        <v>0</v>
      </c>
      <c r="AM686" s="19">
        <v>0</v>
      </c>
      <c r="AN686" s="19">
        <v>0</v>
      </c>
      <c r="AO686" s="19">
        <v>0</v>
      </c>
      <c r="AP686" s="19">
        <v>41.685855238663891</v>
      </c>
      <c r="AQ686" s="19">
        <v>41.685855238663891</v>
      </c>
    </row>
    <row r="687" spans="3:43" ht="16.899999999999999" customHeight="1" x14ac:dyDescent="0.15">
      <c r="C687" s="15" t="s">
        <v>154</v>
      </c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>
        <v>2.8066744691232111</v>
      </c>
      <c r="AE687" s="19">
        <v>3.1941040651728589</v>
      </c>
      <c r="AF687" s="19">
        <v>3.4707262482518928</v>
      </c>
      <c r="AG687" s="19">
        <v>2.0620386612079753</v>
      </c>
      <c r="AH687" s="19">
        <v>3.1113698273898516</v>
      </c>
      <c r="AI687" s="19">
        <v>5.1211532894180696</v>
      </c>
      <c r="AJ687" s="19">
        <v>3.235296144193629</v>
      </c>
      <c r="AK687" s="19">
        <v>3.7133411044363811</v>
      </c>
      <c r="AL687" s="19">
        <v>0</v>
      </c>
      <c r="AM687" s="19">
        <v>0</v>
      </c>
      <c r="AN687" s="19">
        <v>0</v>
      </c>
      <c r="AO687" s="19">
        <v>0</v>
      </c>
      <c r="AP687" s="19">
        <v>26.714703809193868</v>
      </c>
      <c r="AQ687" s="19">
        <v>26.714703809193868</v>
      </c>
    </row>
    <row r="688" spans="3:43" ht="16.899999999999999" customHeight="1" x14ac:dyDescent="0.15">
      <c r="C688" s="15" t="s">
        <v>156</v>
      </c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>
        <v>0</v>
      </c>
      <c r="AE688" s="19">
        <v>0</v>
      </c>
      <c r="AF688" s="19">
        <v>0</v>
      </c>
      <c r="AG688" s="19">
        <v>0</v>
      </c>
      <c r="AH688" s="19">
        <v>0</v>
      </c>
      <c r="AI688" s="19">
        <v>0</v>
      </c>
      <c r="AJ688" s="19">
        <v>0</v>
      </c>
      <c r="AK688" s="19">
        <v>0</v>
      </c>
      <c r="AL688" s="19">
        <v>0</v>
      </c>
      <c r="AM688" s="19">
        <v>0</v>
      </c>
      <c r="AN688" s="19">
        <v>0</v>
      </c>
      <c r="AO688" s="19">
        <v>0</v>
      </c>
      <c r="AP688" s="19">
        <v>0</v>
      </c>
      <c r="AQ688" s="19">
        <v>0</v>
      </c>
    </row>
    <row r="689" spans="3:43" ht="16.899999999999999" customHeight="1" x14ac:dyDescent="0.15">
      <c r="C689" s="15" t="s">
        <v>152</v>
      </c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>
        <v>0</v>
      </c>
      <c r="AE689" s="19">
        <v>0</v>
      </c>
      <c r="AF689" s="19">
        <v>0</v>
      </c>
      <c r="AG689" s="19">
        <v>0</v>
      </c>
      <c r="AH689" s="19">
        <v>0</v>
      </c>
      <c r="AI689" s="19">
        <v>0</v>
      </c>
      <c r="AJ689" s="19">
        <v>0</v>
      </c>
      <c r="AK689" s="19">
        <v>0</v>
      </c>
      <c r="AL689" s="19">
        <v>0</v>
      </c>
      <c r="AM689" s="19">
        <v>0</v>
      </c>
      <c r="AN689" s="19">
        <v>0</v>
      </c>
      <c r="AO689" s="19">
        <v>0</v>
      </c>
      <c r="AP689" s="19">
        <v>0</v>
      </c>
      <c r="AQ689" s="19">
        <v>0</v>
      </c>
    </row>
    <row r="690" spans="3:43" ht="16.899999999999999" customHeight="1" x14ac:dyDescent="0.15">
      <c r="C690" s="15" t="s">
        <v>134</v>
      </c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>
        <v>0</v>
      </c>
      <c r="AE690" s="19">
        <v>0</v>
      </c>
      <c r="AF690" s="19">
        <v>0</v>
      </c>
      <c r="AG690" s="19">
        <v>0</v>
      </c>
      <c r="AH690" s="19">
        <v>0</v>
      </c>
      <c r="AI690" s="19">
        <v>0</v>
      </c>
      <c r="AJ690" s="19">
        <v>0</v>
      </c>
      <c r="AK690" s="19">
        <v>0</v>
      </c>
      <c r="AL690" s="19">
        <v>15.436602537662418</v>
      </c>
      <c r="AM690" s="19">
        <v>10.442715962092754</v>
      </c>
      <c r="AN690" s="19">
        <v>6.8530761516572571</v>
      </c>
      <c r="AO690" s="19">
        <v>5.2353673694187277</v>
      </c>
      <c r="AP690" s="19">
        <v>37.967762020831152</v>
      </c>
      <c r="AQ690" s="19">
        <v>37.967762020831152</v>
      </c>
    </row>
    <row r="691" spans="3:43" ht="16.899999999999999" customHeight="1" x14ac:dyDescent="0.15">
      <c r="C691" s="15" t="s">
        <v>133</v>
      </c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>
        <v>0</v>
      </c>
      <c r="AE691" s="19">
        <v>0</v>
      </c>
      <c r="AF691" s="19">
        <v>0</v>
      </c>
      <c r="AG691" s="19">
        <v>0</v>
      </c>
      <c r="AH691" s="19">
        <v>0</v>
      </c>
      <c r="AI691" s="19">
        <v>0</v>
      </c>
      <c r="AJ691" s="19">
        <v>0</v>
      </c>
      <c r="AK691" s="19">
        <v>0</v>
      </c>
      <c r="AL691" s="19">
        <v>31.963904496113706</v>
      </c>
      <c r="AM691" s="19">
        <v>21.121641599609219</v>
      </c>
      <c r="AN691" s="19">
        <v>14.029739234905383</v>
      </c>
      <c r="AO691" s="19">
        <v>10.149390819736789</v>
      </c>
      <c r="AP691" s="19">
        <v>77.264676150365105</v>
      </c>
      <c r="AQ691" s="19">
        <v>77.264676150365105</v>
      </c>
    </row>
    <row r="692" spans="3:43" ht="16.899999999999999" customHeight="1" x14ac:dyDescent="0.15">
      <c r="C692" s="15" t="s">
        <v>140</v>
      </c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>
        <v>23.546833397987264</v>
      </c>
      <c r="AE692" s="19">
        <v>22.058699480465709</v>
      </c>
      <c r="AF692" s="19">
        <v>31.699789873648907</v>
      </c>
      <c r="AG692" s="19">
        <v>17.595440521367603</v>
      </c>
      <c r="AH692" s="19">
        <v>20.8920685661889</v>
      </c>
      <c r="AI692" s="19">
        <v>24.399251039279079</v>
      </c>
      <c r="AJ692" s="19">
        <v>16.71196788325538</v>
      </c>
      <c r="AK692" s="19">
        <v>20.679171361514339</v>
      </c>
      <c r="AL692" s="19">
        <v>25.756990589166016</v>
      </c>
      <c r="AM692" s="19">
        <v>20.516319455514424</v>
      </c>
      <c r="AN692" s="19">
        <v>25.847150818858193</v>
      </c>
      <c r="AO692" s="19">
        <v>13.402414462774489</v>
      </c>
      <c r="AP692" s="19">
        <v>263.10609745002029</v>
      </c>
      <c r="AQ692" s="19">
        <v>263.10609745002029</v>
      </c>
    </row>
    <row r="693" spans="3:43" ht="16.899999999999999" customHeight="1" x14ac:dyDescent="0.15">
      <c r="C693" s="15" t="s">
        <v>142</v>
      </c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>
        <v>8.1419955548554714</v>
      </c>
      <c r="AE693" s="19">
        <v>7.780599452418274</v>
      </c>
      <c r="AF693" s="19">
        <v>10.408598300611041</v>
      </c>
      <c r="AG693" s="19">
        <v>6.7330675609110697</v>
      </c>
      <c r="AH693" s="19">
        <v>7.6713820412895126</v>
      </c>
      <c r="AI693" s="19">
        <v>8.7540724938040544</v>
      </c>
      <c r="AJ693" s="19">
        <v>6.732191720027136</v>
      </c>
      <c r="AK693" s="19">
        <v>8.1418173135869427</v>
      </c>
      <c r="AL693" s="19">
        <v>9.5259024290863135</v>
      </c>
      <c r="AM693" s="19">
        <v>7.872469040169479</v>
      </c>
      <c r="AN693" s="19">
        <v>9.4120246604732287</v>
      </c>
      <c r="AO693" s="19">
        <v>5.8145998949457036</v>
      </c>
      <c r="AP693" s="19">
        <v>96.988720462178236</v>
      </c>
      <c r="AQ693" s="19">
        <v>96.988720462178236</v>
      </c>
    </row>
    <row r="694" spans="3:43" ht="16.899999999999999" customHeight="1" x14ac:dyDescent="0.15">
      <c r="C694" s="15" t="s">
        <v>146</v>
      </c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>
        <v>4.4227399074059761</v>
      </c>
      <c r="AE694" s="19">
        <v>4.2990438916724116</v>
      </c>
      <c r="AF694" s="19">
        <v>5.5332958689384162</v>
      </c>
      <c r="AG694" s="19">
        <v>3.9872025308553463</v>
      </c>
      <c r="AH694" s="19">
        <v>4.4696636492168773</v>
      </c>
      <c r="AI694" s="19">
        <v>5.1109083165124547</v>
      </c>
      <c r="AJ694" s="19">
        <v>3.8259186264205951</v>
      </c>
      <c r="AK694" s="19">
        <v>4.6531681511185496</v>
      </c>
      <c r="AL694" s="19">
        <v>5.0360498601098049</v>
      </c>
      <c r="AM694" s="19">
        <v>4.3535254076219765</v>
      </c>
      <c r="AN694" s="19">
        <v>4.9261327027934305</v>
      </c>
      <c r="AO694" s="19">
        <v>3.5840244516133479</v>
      </c>
      <c r="AP694" s="19">
        <v>54.201673364279181</v>
      </c>
      <c r="AQ694" s="19">
        <v>54.201673364279181</v>
      </c>
    </row>
    <row r="695" spans="3:43" ht="16.899999999999999" customHeight="1" x14ac:dyDescent="0.15">
      <c r="C695" s="15" t="s">
        <v>148</v>
      </c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>
        <v>2.7525102275290152</v>
      </c>
      <c r="AE695" s="19">
        <v>2.7247387417848108</v>
      </c>
      <c r="AF695" s="19">
        <v>3.2971451438611852</v>
      </c>
      <c r="AG695" s="19">
        <v>2.6738307243579791</v>
      </c>
      <c r="AH695" s="19">
        <v>2.9197052298837325</v>
      </c>
      <c r="AI695" s="19">
        <v>3.2963470436079367</v>
      </c>
      <c r="AJ695" s="19">
        <v>2.5969125782189724</v>
      </c>
      <c r="AK695" s="19">
        <v>3.1228259025478131</v>
      </c>
      <c r="AL695" s="19">
        <v>3.1899973283770966</v>
      </c>
      <c r="AM695" s="19">
        <v>2.8640929623471094</v>
      </c>
      <c r="AN695" s="19">
        <v>3.0880271620513375</v>
      </c>
      <c r="AO695" s="19">
        <v>2.5604464820218178</v>
      </c>
      <c r="AP695" s="19">
        <v>35.086579526588807</v>
      </c>
      <c r="AQ695" s="19">
        <v>35.086579526588807</v>
      </c>
    </row>
    <row r="696" spans="3:43" ht="16.899999999999999" customHeight="1" x14ac:dyDescent="0.15">
      <c r="C696" s="7" t="s">
        <v>45</v>
      </c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</row>
    <row r="697" spans="3:43" ht="16.899999999999999" customHeight="1" x14ac:dyDescent="0.15">
      <c r="C697" s="15" t="s">
        <v>131</v>
      </c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>
        <v>37.351123169164573</v>
      </c>
      <c r="AE697" s="19">
        <v>31.067667264002228</v>
      </c>
      <c r="AF697" s="19">
        <v>36.844784418298573</v>
      </c>
      <c r="AG697" s="19">
        <v>7.8655447388303035</v>
      </c>
      <c r="AH697" s="19">
        <v>18.418979126375543</v>
      </c>
      <c r="AI697" s="19">
        <v>31.599508520605976</v>
      </c>
      <c r="AJ697" s="19">
        <v>21.608817554355312</v>
      </c>
      <c r="AK697" s="19">
        <v>26.999392145694731</v>
      </c>
      <c r="AL697" s="19">
        <v>0</v>
      </c>
      <c r="AM697" s="19">
        <v>0</v>
      </c>
      <c r="AN697" s="19">
        <v>0</v>
      </c>
      <c r="AO697" s="19">
        <v>0</v>
      </c>
      <c r="AP697" s="19">
        <v>211.75581693732727</v>
      </c>
      <c r="AQ697" s="19">
        <v>211.75581693732727</v>
      </c>
    </row>
    <row r="698" spans="3:43" ht="16.899999999999999" customHeight="1" x14ac:dyDescent="0.15">
      <c r="C698" s="15" t="s">
        <v>132</v>
      </c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>
        <v>8.3329909069259553</v>
      </c>
      <c r="AE698" s="19">
        <v>8.7168858280120229</v>
      </c>
      <c r="AF698" s="19">
        <v>9.020730690530856</v>
      </c>
      <c r="AG698" s="19">
        <v>5.9130487853113722</v>
      </c>
      <c r="AH698" s="19">
        <v>11.040729764232095</v>
      </c>
      <c r="AI698" s="19">
        <v>20.383248026969049</v>
      </c>
      <c r="AJ698" s="19">
        <v>9.8053935083101891</v>
      </c>
      <c r="AK698" s="19">
        <v>12.212685949286087</v>
      </c>
      <c r="AL698" s="19">
        <v>0</v>
      </c>
      <c r="AM698" s="19">
        <v>0</v>
      </c>
      <c r="AN698" s="19">
        <v>0</v>
      </c>
      <c r="AO698" s="19">
        <v>0</v>
      </c>
      <c r="AP698" s="19">
        <v>85.425713459577622</v>
      </c>
      <c r="AQ698" s="19">
        <v>85.425713459577622</v>
      </c>
    </row>
    <row r="699" spans="3:43" ht="16.899999999999999" customHeight="1" x14ac:dyDescent="0.15">
      <c r="C699" s="15" t="s">
        <v>150</v>
      </c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>
        <v>6.0766994140908563</v>
      </c>
      <c r="AE699" s="19">
        <v>5.868338255578843</v>
      </c>
      <c r="AF699" s="19">
        <v>6.2881342501732576</v>
      </c>
      <c r="AG699" s="19">
        <v>2.1656242423456935</v>
      </c>
      <c r="AH699" s="19">
        <v>4.0870981057999716</v>
      </c>
      <c r="AI699" s="19">
        <v>6.5262260147507529</v>
      </c>
      <c r="AJ699" s="19">
        <v>5.0350879398375508</v>
      </c>
      <c r="AK699" s="19">
        <v>5.6397113697428507</v>
      </c>
      <c r="AL699" s="19">
        <v>0</v>
      </c>
      <c r="AM699" s="19">
        <v>0</v>
      </c>
      <c r="AN699" s="19">
        <v>0</v>
      </c>
      <c r="AO699" s="19">
        <v>0</v>
      </c>
      <c r="AP699" s="19">
        <v>41.686919592319775</v>
      </c>
      <c r="AQ699" s="19">
        <v>41.686919592319775</v>
      </c>
    </row>
    <row r="700" spans="3:43" ht="16.899999999999999" customHeight="1" x14ac:dyDescent="0.15">
      <c r="C700" s="15" t="s">
        <v>154</v>
      </c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>
        <v>2.806710688441425</v>
      </c>
      <c r="AE700" s="19">
        <v>3.1941158112013461</v>
      </c>
      <c r="AF700" s="19">
        <v>3.4707539180776772</v>
      </c>
      <c r="AG700" s="19">
        <v>2.0620491068460982</v>
      </c>
      <c r="AH700" s="19">
        <v>3.1113706954111575</v>
      </c>
      <c r="AI700" s="19">
        <v>5.1211750483464922</v>
      </c>
      <c r="AJ700" s="19">
        <v>3.2352547084559693</v>
      </c>
      <c r="AK700" s="19">
        <v>3.713298672876201</v>
      </c>
      <c r="AL700" s="19">
        <v>0</v>
      </c>
      <c r="AM700" s="19">
        <v>0</v>
      </c>
      <c r="AN700" s="19">
        <v>0</v>
      </c>
      <c r="AO700" s="19">
        <v>0</v>
      </c>
      <c r="AP700" s="19">
        <v>26.714728649656365</v>
      </c>
      <c r="AQ700" s="19">
        <v>26.714728649656365</v>
      </c>
    </row>
    <row r="701" spans="3:43" ht="16.899999999999999" customHeight="1" x14ac:dyDescent="0.15">
      <c r="C701" s="15" t="s">
        <v>156</v>
      </c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>
        <v>0</v>
      </c>
      <c r="AE701" s="19">
        <v>0</v>
      </c>
      <c r="AF701" s="19">
        <v>0</v>
      </c>
      <c r="AG701" s="19">
        <v>0</v>
      </c>
      <c r="AH701" s="19">
        <v>0</v>
      </c>
      <c r="AI701" s="19">
        <v>0</v>
      </c>
      <c r="AJ701" s="19">
        <v>0</v>
      </c>
      <c r="AK701" s="19">
        <v>0</v>
      </c>
      <c r="AL701" s="19">
        <v>0</v>
      </c>
      <c r="AM701" s="19">
        <v>0</v>
      </c>
      <c r="AN701" s="19">
        <v>0</v>
      </c>
      <c r="AO701" s="19">
        <v>0</v>
      </c>
      <c r="AP701" s="19">
        <v>0</v>
      </c>
      <c r="AQ701" s="19">
        <v>0</v>
      </c>
    </row>
    <row r="702" spans="3:43" ht="16.899999999999999" customHeight="1" x14ac:dyDescent="0.15">
      <c r="C702" s="15" t="s">
        <v>152</v>
      </c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>
        <v>0</v>
      </c>
      <c r="AE702" s="19">
        <v>0</v>
      </c>
      <c r="AF702" s="19">
        <v>0</v>
      </c>
      <c r="AG702" s="19">
        <v>0</v>
      </c>
      <c r="AH702" s="19">
        <v>0</v>
      </c>
      <c r="AI702" s="19">
        <v>0</v>
      </c>
      <c r="AJ702" s="19">
        <v>0</v>
      </c>
      <c r="AK702" s="19">
        <v>0</v>
      </c>
      <c r="AL702" s="19">
        <v>0</v>
      </c>
      <c r="AM702" s="19">
        <v>0</v>
      </c>
      <c r="AN702" s="19">
        <v>0</v>
      </c>
      <c r="AO702" s="19">
        <v>0</v>
      </c>
      <c r="AP702" s="19">
        <v>0</v>
      </c>
      <c r="AQ702" s="19">
        <v>0</v>
      </c>
    </row>
    <row r="703" spans="3:43" ht="16.899999999999999" customHeight="1" x14ac:dyDescent="0.15">
      <c r="C703" s="15" t="s">
        <v>134</v>
      </c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>
        <v>0</v>
      </c>
      <c r="AE703" s="19">
        <v>0</v>
      </c>
      <c r="AF703" s="19">
        <v>0</v>
      </c>
      <c r="AG703" s="19">
        <v>0</v>
      </c>
      <c r="AH703" s="19">
        <v>0</v>
      </c>
      <c r="AI703" s="19">
        <v>0</v>
      </c>
      <c r="AJ703" s="19">
        <v>0</v>
      </c>
      <c r="AK703" s="19">
        <v>0</v>
      </c>
      <c r="AL703" s="19">
        <v>15.429878134738686</v>
      </c>
      <c r="AM703" s="19">
        <v>10.441597947630672</v>
      </c>
      <c r="AN703" s="19">
        <v>6.8523447404658437</v>
      </c>
      <c r="AO703" s="19">
        <v>5.234733976359002</v>
      </c>
      <c r="AP703" s="19">
        <v>37.958554799194204</v>
      </c>
      <c r="AQ703" s="19">
        <v>37.958554799194204</v>
      </c>
    </row>
    <row r="704" spans="3:43" ht="16.899999999999999" customHeight="1" x14ac:dyDescent="0.15">
      <c r="C704" s="15" t="s">
        <v>133</v>
      </c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>
        <v>0</v>
      </c>
      <c r="AE704" s="19">
        <v>0</v>
      </c>
      <c r="AF704" s="19">
        <v>0</v>
      </c>
      <c r="AG704" s="19">
        <v>0</v>
      </c>
      <c r="AH704" s="19">
        <v>0</v>
      </c>
      <c r="AI704" s="19">
        <v>0</v>
      </c>
      <c r="AJ704" s="19">
        <v>0</v>
      </c>
      <c r="AK704" s="19">
        <v>0</v>
      </c>
      <c r="AL704" s="19">
        <v>31.989279601486274</v>
      </c>
      <c r="AM704" s="19">
        <v>21.141069885220801</v>
      </c>
      <c r="AN704" s="19">
        <v>14.04244932588206</v>
      </c>
      <c r="AO704" s="19">
        <v>10.160397601568421</v>
      </c>
      <c r="AP704" s="19">
        <v>77.333196414157555</v>
      </c>
      <c r="AQ704" s="19">
        <v>77.333196414157555</v>
      </c>
    </row>
    <row r="705" spans="3:43" ht="16.899999999999999" customHeight="1" x14ac:dyDescent="0.15">
      <c r="C705" s="15" t="s">
        <v>140</v>
      </c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>
        <v>23.546833397987264</v>
      </c>
      <c r="AE705" s="19">
        <v>22.058699480465709</v>
      </c>
      <c r="AF705" s="19">
        <v>31.699789873648907</v>
      </c>
      <c r="AG705" s="19">
        <v>17.595440521367603</v>
      </c>
      <c r="AH705" s="19">
        <v>20.8920685661889</v>
      </c>
      <c r="AI705" s="19">
        <v>24.399251039279079</v>
      </c>
      <c r="AJ705" s="19">
        <v>16.71196788325538</v>
      </c>
      <c r="AK705" s="19">
        <v>20.679171361514339</v>
      </c>
      <c r="AL705" s="19">
        <v>25.756990589166016</v>
      </c>
      <c r="AM705" s="19">
        <v>20.516319455514424</v>
      </c>
      <c r="AN705" s="19">
        <v>25.847150818858193</v>
      </c>
      <c r="AO705" s="19">
        <v>13.402414462774489</v>
      </c>
      <c r="AP705" s="19">
        <v>263.10609745002029</v>
      </c>
      <c r="AQ705" s="19">
        <v>263.10609745002029</v>
      </c>
    </row>
    <row r="706" spans="3:43" ht="16.899999999999999" customHeight="1" x14ac:dyDescent="0.15">
      <c r="C706" s="15" t="s">
        <v>142</v>
      </c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>
        <v>8.1419955548554714</v>
      </c>
      <c r="AE706" s="19">
        <v>7.780599452418274</v>
      </c>
      <c r="AF706" s="19">
        <v>10.408598300611041</v>
      </c>
      <c r="AG706" s="19">
        <v>6.7330675609110697</v>
      </c>
      <c r="AH706" s="19">
        <v>7.6713820412895126</v>
      </c>
      <c r="AI706" s="19">
        <v>8.7540724938040544</v>
      </c>
      <c r="AJ706" s="19">
        <v>6.732191720027136</v>
      </c>
      <c r="AK706" s="19">
        <v>8.1418173135869427</v>
      </c>
      <c r="AL706" s="19">
        <v>9.5259024290863135</v>
      </c>
      <c r="AM706" s="19">
        <v>7.872469040169479</v>
      </c>
      <c r="AN706" s="19">
        <v>9.4120246604732287</v>
      </c>
      <c r="AO706" s="19">
        <v>5.8145998949457036</v>
      </c>
      <c r="AP706" s="19">
        <v>96.988720462178236</v>
      </c>
      <c r="AQ706" s="19">
        <v>96.988720462178236</v>
      </c>
    </row>
    <row r="707" spans="3:43" ht="16.899999999999999" customHeight="1" x14ac:dyDescent="0.15">
      <c r="C707" s="15" t="s">
        <v>146</v>
      </c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>
        <v>4.4227399074059761</v>
      </c>
      <c r="AE707" s="19">
        <v>4.2990438916724116</v>
      </c>
      <c r="AF707" s="19">
        <v>5.5332958689384162</v>
      </c>
      <c r="AG707" s="19">
        <v>3.9872025308553463</v>
      </c>
      <c r="AH707" s="19">
        <v>4.4696636492168773</v>
      </c>
      <c r="AI707" s="19">
        <v>5.1109083165124547</v>
      </c>
      <c r="AJ707" s="19">
        <v>3.8259186264205951</v>
      </c>
      <c r="AK707" s="19">
        <v>4.6531681511185496</v>
      </c>
      <c r="AL707" s="19">
        <v>5.0360498601098049</v>
      </c>
      <c r="AM707" s="19">
        <v>4.3535254076219765</v>
      </c>
      <c r="AN707" s="19">
        <v>4.9261327027934305</v>
      </c>
      <c r="AO707" s="19">
        <v>3.5840244516133479</v>
      </c>
      <c r="AP707" s="19">
        <v>54.201673364279181</v>
      </c>
      <c r="AQ707" s="19">
        <v>54.201673364279181</v>
      </c>
    </row>
    <row r="708" spans="3:43" ht="16.899999999999999" customHeight="1" x14ac:dyDescent="0.15">
      <c r="C708" s="15" t="s">
        <v>148</v>
      </c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>
        <v>2.7525102275290152</v>
      </c>
      <c r="AE708" s="19">
        <v>2.7247387417848108</v>
      </c>
      <c r="AF708" s="19">
        <v>3.2971451438611852</v>
      </c>
      <c r="AG708" s="19">
        <v>2.6738307243579791</v>
      </c>
      <c r="AH708" s="19">
        <v>2.9197052298837325</v>
      </c>
      <c r="AI708" s="19">
        <v>3.2963470436079367</v>
      </c>
      <c r="AJ708" s="19">
        <v>2.5969125782189724</v>
      </c>
      <c r="AK708" s="19">
        <v>3.1228259025478131</v>
      </c>
      <c r="AL708" s="19">
        <v>3.1899973283770966</v>
      </c>
      <c r="AM708" s="19">
        <v>2.8640929623471094</v>
      </c>
      <c r="AN708" s="19">
        <v>3.0880271620513375</v>
      </c>
      <c r="AO708" s="19">
        <v>2.5604464820218178</v>
      </c>
      <c r="AP708" s="19">
        <v>35.086579526588807</v>
      </c>
      <c r="AQ708" s="19">
        <v>35.086579526588807</v>
      </c>
    </row>
    <row r="709" spans="3:43" ht="16.899999999999999" customHeight="1" x14ac:dyDescent="0.15">
      <c r="C709" s="6" t="s">
        <v>317</v>
      </c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>
        <v>74.694489833604536</v>
      </c>
      <c r="AE709" s="19">
        <v>62.132396063730397</v>
      </c>
      <c r="AF709" s="19">
        <v>73.678341274799322</v>
      </c>
      <c r="AG709" s="19">
        <v>15.72454712160976</v>
      </c>
      <c r="AH709" s="19">
        <v>36.83632208185869</v>
      </c>
      <c r="AI709" s="19">
        <v>63.182328811543996</v>
      </c>
      <c r="AJ709" s="19">
        <v>43.208135736709082</v>
      </c>
      <c r="AK709" s="19">
        <v>53.989517282402268</v>
      </c>
      <c r="AL709" s="19">
        <v>0</v>
      </c>
      <c r="AM709" s="19">
        <v>0</v>
      </c>
      <c r="AN709" s="19">
        <v>0</v>
      </c>
      <c r="AO709" s="19">
        <v>0</v>
      </c>
      <c r="AP709" s="19">
        <v>423.44607820625811</v>
      </c>
      <c r="AQ709" s="19">
        <v>423.44607820625811</v>
      </c>
    </row>
    <row r="710" spans="3:43" ht="16.899999999999999" customHeight="1" x14ac:dyDescent="0.15">
      <c r="C710" s="6" t="s">
        <v>318</v>
      </c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>
        <v>16.664527833190398</v>
      </c>
      <c r="AE710" s="19">
        <v>17.433300125936995</v>
      </c>
      <c r="AF710" s="19">
        <v>18.04035060941878</v>
      </c>
      <c r="AG710" s="19">
        <v>11.825116217215117</v>
      </c>
      <c r="AH710" s="19">
        <v>22.081376876685674</v>
      </c>
      <c r="AI710" s="19">
        <v>40.764424199110785</v>
      </c>
      <c r="AJ710" s="19">
        <v>19.613175725383531</v>
      </c>
      <c r="AK710" s="19">
        <v>24.427818015025299</v>
      </c>
      <c r="AL710" s="19">
        <v>0</v>
      </c>
      <c r="AM710" s="19">
        <v>0</v>
      </c>
      <c r="AN710" s="19">
        <v>0</v>
      </c>
      <c r="AO710" s="19">
        <v>0</v>
      </c>
      <c r="AP710" s="19">
        <v>170.85008960196657</v>
      </c>
      <c r="AQ710" s="19">
        <v>170.85008960196657</v>
      </c>
    </row>
    <row r="711" spans="3:43" ht="16.899999999999999" customHeight="1" x14ac:dyDescent="0.15">
      <c r="C711" s="6" t="s">
        <v>319</v>
      </c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>
        <v>12.15323630438548</v>
      </c>
      <c r="AE711" s="19">
        <v>11.736614940851748</v>
      </c>
      <c r="AF711" s="19">
        <v>12.576033246707071</v>
      </c>
      <c r="AG711" s="19">
        <v>4.3311788471038994</v>
      </c>
      <c r="AH711" s="19">
        <v>8.1741764764296256</v>
      </c>
      <c r="AI711" s="19">
        <v>13.05225073936958</v>
      </c>
      <c r="AJ711" s="19">
        <v>10.070016762084551</v>
      </c>
      <c r="AK711" s="19">
        <v>11.279267514051703</v>
      </c>
      <c r="AL711" s="19">
        <v>0</v>
      </c>
      <c r="AM711" s="19">
        <v>0</v>
      </c>
      <c r="AN711" s="19">
        <v>0</v>
      </c>
      <c r="AO711" s="19">
        <v>0</v>
      </c>
      <c r="AP711" s="19">
        <v>83.372774830983673</v>
      </c>
      <c r="AQ711" s="19">
        <v>83.372774830983673</v>
      </c>
    </row>
    <row r="712" spans="3:43" ht="16.899999999999999" customHeight="1" x14ac:dyDescent="0.15">
      <c r="C712" s="6" t="s">
        <v>320</v>
      </c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>
        <v>5.6133851575646361</v>
      </c>
      <c r="AE712" s="19">
        <v>6.3882198763742046</v>
      </c>
      <c r="AF712" s="19">
        <v>6.94148016632957</v>
      </c>
      <c r="AG712" s="19">
        <v>4.1240877680540731</v>
      </c>
      <c r="AH712" s="19">
        <v>6.2227405228010095</v>
      </c>
      <c r="AI712" s="19">
        <v>10.242328337764562</v>
      </c>
      <c r="AJ712" s="19">
        <v>6.4705508526495983</v>
      </c>
      <c r="AK712" s="19">
        <v>7.4266397773125821</v>
      </c>
      <c r="AL712" s="19">
        <v>0</v>
      </c>
      <c r="AM712" s="19">
        <v>0</v>
      </c>
      <c r="AN712" s="19">
        <v>0</v>
      </c>
      <c r="AO712" s="19">
        <v>0</v>
      </c>
      <c r="AP712" s="19">
        <v>53.429432458850229</v>
      </c>
      <c r="AQ712" s="19">
        <v>53.429432458850229</v>
      </c>
    </row>
    <row r="713" spans="3:43" ht="16.899999999999999" customHeight="1" x14ac:dyDescent="0.15">
      <c r="C713" s="6" t="s">
        <v>321</v>
      </c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>
        <v>0</v>
      </c>
      <c r="AE713" s="19">
        <v>0</v>
      </c>
      <c r="AF713" s="19">
        <v>0</v>
      </c>
      <c r="AG713" s="19">
        <v>0</v>
      </c>
      <c r="AH713" s="19">
        <v>0</v>
      </c>
      <c r="AI713" s="19">
        <v>0</v>
      </c>
      <c r="AJ713" s="19">
        <v>0</v>
      </c>
      <c r="AK713" s="19">
        <v>0</v>
      </c>
      <c r="AL713" s="19">
        <v>0</v>
      </c>
      <c r="AM713" s="19">
        <v>0</v>
      </c>
      <c r="AN713" s="19">
        <v>0</v>
      </c>
      <c r="AO713" s="19">
        <v>0</v>
      </c>
      <c r="AP713" s="19">
        <v>0</v>
      </c>
      <c r="AQ713" s="19">
        <v>0</v>
      </c>
    </row>
    <row r="714" spans="3:43" ht="16.899999999999999" customHeight="1" x14ac:dyDescent="0.15">
      <c r="C714" s="6" t="s">
        <v>322</v>
      </c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>
        <v>0</v>
      </c>
      <c r="AE714" s="19">
        <v>0</v>
      </c>
      <c r="AF714" s="19">
        <v>0</v>
      </c>
      <c r="AG714" s="19">
        <v>0</v>
      </c>
      <c r="AH714" s="19">
        <v>0</v>
      </c>
      <c r="AI714" s="19">
        <v>0</v>
      </c>
      <c r="AJ714" s="19">
        <v>0</v>
      </c>
      <c r="AK714" s="19">
        <v>0</v>
      </c>
      <c r="AL714" s="19">
        <v>0</v>
      </c>
      <c r="AM714" s="19">
        <v>0</v>
      </c>
      <c r="AN714" s="19">
        <v>0</v>
      </c>
      <c r="AO714" s="19">
        <v>0</v>
      </c>
      <c r="AP714" s="19">
        <v>0</v>
      </c>
      <c r="AQ714" s="19">
        <v>0</v>
      </c>
    </row>
    <row r="715" spans="3:43" ht="16.899999999999999" customHeight="1" x14ac:dyDescent="0.15">
      <c r="C715" s="6" t="s">
        <v>323</v>
      </c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>
        <v>0</v>
      </c>
      <c r="AE715" s="19">
        <v>0</v>
      </c>
      <c r="AF715" s="19">
        <v>0</v>
      </c>
      <c r="AG715" s="19">
        <v>0</v>
      </c>
      <c r="AH715" s="19">
        <v>0</v>
      </c>
      <c r="AI715" s="19">
        <v>0</v>
      </c>
      <c r="AJ715" s="19">
        <v>0</v>
      </c>
      <c r="AK715" s="19">
        <v>0</v>
      </c>
      <c r="AL715" s="19">
        <v>30.866480672401103</v>
      </c>
      <c r="AM715" s="19">
        <v>20.884313909723424</v>
      </c>
      <c r="AN715" s="19">
        <v>13.705420892123101</v>
      </c>
      <c r="AO715" s="19">
        <v>10.47010134577773</v>
      </c>
      <c r="AP715" s="19">
        <v>75.926316820025363</v>
      </c>
      <c r="AQ715" s="19">
        <v>75.926316820025363</v>
      </c>
    </row>
    <row r="716" spans="3:43" ht="16.899999999999999" customHeight="1" x14ac:dyDescent="0.15">
      <c r="C716" s="6" t="s">
        <v>324</v>
      </c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>
        <v>0</v>
      </c>
      <c r="AE716" s="19">
        <v>0</v>
      </c>
      <c r="AF716" s="19">
        <v>0</v>
      </c>
      <c r="AG716" s="19">
        <v>0</v>
      </c>
      <c r="AH716" s="19">
        <v>0</v>
      </c>
      <c r="AI716" s="19">
        <v>0</v>
      </c>
      <c r="AJ716" s="19">
        <v>0</v>
      </c>
      <c r="AK716" s="19">
        <v>0</v>
      </c>
      <c r="AL716" s="19">
        <v>63.95318409759998</v>
      </c>
      <c r="AM716" s="19">
        <v>42.262711484830021</v>
      </c>
      <c r="AN716" s="19">
        <v>28.072188560787446</v>
      </c>
      <c r="AO716" s="19">
        <v>20.30978842130521</v>
      </c>
      <c r="AP716" s="19">
        <v>154.59787256452267</v>
      </c>
      <c r="AQ716" s="19">
        <v>154.59787256452267</v>
      </c>
    </row>
    <row r="717" spans="3:43" ht="16.899999999999999" customHeight="1" x14ac:dyDescent="0.15">
      <c r="C717" s="6" t="s">
        <v>325</v>
      </c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>
        <v>47.093666795974528</v>
      </c>
      <c r="AE717" s="19">
        <v>44.117398960931418</v>
      </c>
      <c r="AF717" s="19">
        <v>63.399579747297814</v>
      </c>
      <c r="AG717" s="19">
        <v>35.190881042735207</v>
      </c>
      <c r="AH717" s="19">
        <v>41.784137132377801</v>
      </c>
      <c r="AI717" s="19">
        <v>48.798502078558158</v>
      </c>
      <c r="AJ717" s="19">
        <v>33.423935766510759</v>
      </c>
      <c r="AK717" s="19">
        <v>41.358342723028677</v>
      </c>
      <c r="AL717" s="19">
        <v>51.513981178332031</v>
      </c>
      <c r="AM717" s="19">
        <v>41.032638911028847</v>
      </c>
      <c r="AN717" s="19">
        <v>51.694301637716386</v>
      </c>
      <c r="AO717" s="19">
        <v>26.804828925548978</v>
      </c>
      <c r="AP717" s="19">
        <v>526.21219490004057</v>
      </c>
      <c r="AQ717" s="19">
        <v>526.21219490004057</v>
      </c>
    </row>
    <row r="718" spans="3:43" ht="16.899999999999999" customHeight="1" x14ac:dyDescent="0.15">
      <c r="C718" s="6" t="s">
        <v>326</v>
      </c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>
        <v>16.283991109710943</v>
      </c>
      <c r="AE718" s="19">
        <v>15.561198904836548</v>
      </c>
      <c r="AF718" s="19">
        <v>20.817196601222083</v>
      </c>
      <c r="AG718" s="19">
        <v>13.466135121822139</v>
      </c>
      <c r="AH718" s="19">
        <v>15.342764082579025</v>
      </c>
      <c r="AI718" s="19">
        <v>17.508144987608109</v>
      </c>
      <c r="AJ718" s="19">
        <v>13.464383440054272</v>
      </c>
      <c r="AK718" s="19">
        <v>16.283634627173885</v>
      </c>
      <c r="AL718" s="19">
        <v>19.051804858172627</v>
      </c>
      <c r="AM718" s="19">
        <v>15.744938080338958</v>
      </c>
      <c r="AN718" s="19">
        <v>18.824049320946457</v>
      </c>
      <c r="AO718" s="19">
        <v>11.629199789891407</v>
      </c>
      <c r="AP718" s="19">
        <v>193.97744092435647</v>
      </c>
      <c r="AQ718" s="19">
        <v>193.97744092435647</v>
      </c>
    </row>
    <row r="719" spans="3:43" ht="16.899999999999999" customHeight="1" x14ac:dyDescent="0.15">
      <c r="C719" s="6" t="s">
        <v>327</v>
      </c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>
        <v>8.8454798148119522</v>
      </c>
      <c r="AE719" s="19">
        <v>8.5980877833448233</v>
      </c>
      <c r="AF719" s="19">
        <v>11.066591737876832</v>
      </c>
      <c r="AG719" s="19">
        <v>7.9744050617106925</v>
      </c>
      <c r="AH719" s="19">
        <v>8.9393272984337546</v>
      </c>
      <c r="AI719" s="19">
        <v>10.221816633024909</v>
      </c>
      <c r="AJ719" s="19">
        <v>7.6518372528411902</v>
      </c>
      <c r="AK719" s="19">
        <v>9.3063363022370993</v>
      </c>
      <c r="AL719" s="19">
        <v>10.07209972021961</v>
      </c>
      <c r="AM719" s="19">
        <v>8.707050815243953</v>
      </c>
      <c r="AN719" s="19">
        <v>9.852265405586861</v>
      </c>
      <c r="AO719" s="19">
        <v>7.1680489032266959</v>
      </c>
      <c r="AP719" s="19">
        <v>108.40334672855836</v>
      </c>
      <c r="AQ719" s="19">
        <v>108.40334672855836</v>
      </c>
    </row>
    <row r="720" spans="3:43" ht="16.899999999999999" customHeight="1" x14ac:dyDescent="0.15">
      <c r="C720" s="6" t="s">
        <v>328</v>
      </c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>
        <v>5.5050204550580304</v>
      </c>
      <c r="AE720" s="19">
        <v>5.4494774835696216</v>
      </c>
      <c r="AF720" s="19">
        <v>6.5942902877223704</v>
      </c>
      <c r="AG720" s="19">
        <v>5.3476614487159582</v>
      </c>
      <c r="AH720" s="19">
        <v>5.839410459767465</v>
      </c>
      <c r="AI720" s="19">
        <v>6.5926940872158735</v>
      </c>
      <c r="AJ720" s="19">
        <v>5.1938251564379447</v>
      </c>
      <c r="AK720" s="19">
        <v>6.2456518050956262</v>
      </c>
      <c r="AL720" s="19">
        <v>6.3799946567541932</v>
      </c>
      <c r="AM720" s="19">
        <v>5.7281859246942188</v>
      </c>
      <c r="AN720" s="19">
        <v>6.1760543241026751</v>
      </c>
      <c r="AO720" s="19">
        <v>5.1208929640436356</v>
      </c>
      <c r="AP720" s="19">
        <v>70.173159053177613</v>
      </c>
      <c r="AQ720" s="19">
        <v>70.173159053177613</v>
      </c>
    </row>
    <row r="721" spans="2:43" ht="16.899999999999999" customHeight="1" x14ac:dyDescent="0.15">
      <c r="C721" s="6" t="s">
        <v>135</v>
      </c>
      <c r="D721" s="19">
        <v>141.62359856259627</v>
      </c>
      <c r="E721" s="19">
        <v>124.05537295056017</v>
      </c>
      <c r="F721" s="19">
        <v>221.58398566368678</v>
      </c>
      <c r="G721" s="19">
        <v>114.66447672170622</v>
      </c>
      <c r="H721" s="19">
        <v>105.39443316910749</v>
      </c>
      <c r="I721" s="19">
        <v>139.95454962914712</v>
      </c>
      <c r="J721" s="19">
        <v>134.78147788595803</v>
      </c>
      <c r="K721" s="19">
        <v>135.3622373652652</v>
      </c>
      <c r="L721" s="19">
        <v>114.79798051459035</v>
      </c>
      <c r="M721" s="19">
        <v>134.17105227802406</v>
      </c>
      <c r="N721" s="19">
        <v>111.40725255450813</v>
      </c>
      <c r="O721" s="19">
        <v>209.1360723570555</v>
      </c>
      <c r="P721" s="19">
        <v>1686.9324896522053</v>
      </c>
      <c r="Q721" s="19">
        <v>100.07971063397434</v>
      </c>
      <c r="R721" s="19">
        <v>105.34692643119995</v>
      </c>
      <c r="S721" s="19">
        <v>234.99198956029795</v>
      </c>
      <c r="T721" s="19">
        <v>166.54068086121831</v>
      </c>
      <c r="U721" s="19">
        <v>144.8511888572294</v>
      </c>
      <c r="V721" s="19">
        <v>156.02650090005963</v>
      </c>
      <c r="W721" s="19">
        <v>125.08258323779687</v>
      </c>
      <c r="X721" s="19">
        <v>141.90562474178702</v>
      </c>
      <c r="Y721" s="19">
        <v>142.29396346920802</v>
      </c>
      <c r="Z721" s="19">
        <v>150.28871521276088</v>
      </c>
      <c r="AA721" s="19">
        <v>147.48151720548805</v>
      </c>
      <c r="AB721" s="19">
        <v>181.24655932298538</v>
      </c>
      <c r="AC721" s="19">
        <v>1796.1359604340059</v>
      </c>
      <c r="AD721" s="19">
        <v>233.39727096060761</v>
      </c>
      <c r="AE721" s="19">
        <v>173.29944246248499</v>
      </c>
      <c r="AF721" s="19">
        <v>256.68900408859867</v>
      </c>
      <c r="AG721" s="19">
        <v>139.90089342200153</v>
      </c>
      <c r="AH721" s="19">
        <v>138.23819404617805</v>
      </c>
      <c r="AI721" s="19">
        <v>219.57958091185776</v>
      </c>
      <c r="AJ721" s="19">
        <v>190.99868328585333</v>
      </c>
      <c r="AK721" s="19">
        <v>177.45537520369763</v>
      </c>
      <c r="AL721" s="19">
        <v>0</v>
      </c>
      <c r="AM721" s="19">
        <v>0</v>
      </c>
      <c r="AN721" s="19">
        <v>0</v>
      </c>
      <c r="AO721" s="19">
        <v>0</v>
      </c>
      <c r="AP721" s="19">
        <v>1529.5584443812795</v>
      </c>
      <c r="AQ721" s="19">
        <v>5012.6268944674903</v>
      </c>
    </row>
    <row r="722" spans="2:43" ht="16.899999999999999" customHeight="1" x14ac:dyDescent="0.15">
      <c r="C722" s="6" t="s">
        <v>136</v>
      </c>
      <c r="D722" s="19">
        <v>82.871206759250967</v>
      </c>
      <c r="E722" s="19">
        <v>102.81873566663111</v>
      </c>
      <c r="F722" s="19">
        <v>202.86066425401845</v>
      </c>
      <c r="G722" s="19">
        <v>77.254126057102852</v>
      </c>
      <c r="H722" s="19">
        <v>61.721455555444251</v>
      </c>
      <c r="I722" s="19">
        <v>71.787079692478542</v>
      </c>
      <c r="J722" s="19">
        <v>57.944076544876118</v>
      </c>
      <c r="K722" s="19">
        <v>70.932654726367787</v>
      </c>
      <c r="L722" s="19">
        <v>63.75779237578373</v>
      </c>
      <c r="M722" s="19">
        <v>57.008651683887166</v>
      </c>
      <c r="N722" s="19">
        <v>53.87343182246169</v>
      </c>
      <c r="O722" s="19">
        <v>105.17099088313643</v>
      </c>
      <c r="P722" s="19">
        <v>1008.0008660214393</v>
      </c>
      <c r="Q722" s="19">
        <v>50.268537508951859</v>
      </c>
      <c r="R722" s="19">
        <v>67.2698429505174</v>
      </c>
      <c r="S722" s="19">
        <v>208.25663507966888</v>
      </c>
      <c r="T722" s="19">
        <v>131.71927623713589</v>
      </c>
      <c r="U722" s="19">
        <v>105.3887651979753</v>
      </c>
      <c r="V722" s="19">
        <v>119.55090022420261</v>
      </c>
      <c r="W722" s="19">
        <v>105.68197694610669</v>
      </c>
      <c r="X722" s="19">
        <v>113.53165326372871</v>
      </c>
      <c r="Y722" s="19">
        <v>115.47051016167299</v>
      </c>
      <c r="Z722" s="19">
        <v>108.84438065488041</v>
      </c>
      <c r="AA722" s="19">
        <v>90.656040101939595</v>
      </c>
      <c r="AB722" s="19">
        <v>124.9394602815413</v>
      </c>
      <c r="AC722" s="19">
        <v>1341.5779786083219</v>
      </c>
      <c r="AD722" s="19">
        <v>69.380479507861821</v>
      </c>
      <c r="AE722" s="19">
        <v>68.125785697416944</v>
      </c>
      <c r="AF722" s="19">
        <v>107.35525781010362</v>
      </c>
      <c r="AG722" s="19">
        <v>63.865721114925492</v>
      </c>
      <c r="AH722" s="19">
        <v>72.542695472983283</v>
      </c>
      <c r="AI722" s="19">
        <v>114.9128736840774</v>
      </c>
      <c r="AJ722" s="19">
        <v>92.479655574740249</v>
      </c>
      <c r="AK722" s="19">
        <v>88.562621321002098</v>
      </c>
      <c r="AL722" s="19">
        <v>0</v>
      </c>
      <c r="AM722" s="19">
        <v>0</v>
      </c>
      <c r="AN722" s="19">
        <v>0</v>
      </c>
      <c r="AO722" s="19">
        <v>0</v>
      </c>
      <c r="AP722" s="19">
        <v>677.22509018311098</v>
      </c>
      <c r="AQ722" s="19">
        <v>3026.8039348128718</v>
      </c>
    </row>
    <row r="723" spans="2:43" ht="16.899999999999999" customHeight="1" x14ac:dyDescent="0.15">
      <c r="C723" s="6" t="s">
        <v>151</v>
      </c>
      <c r="D723" s="19">
        <v>39.00615783613361</v>
      </c>
      <c r="E723" s="19">
        <v>39.239738504220099</v>
      </c>
      <c r="F723" s="19">
        <v>65.293197963663729</v>
      </c>
      <c r="G723" s="19">
        <v>39.499617055373569</v>
      </c>
      <c r="H723" s="19">
        <v>40.130237970260254</v>
      </c>
      <c r="I723" s="19">
        <v>43.789214236957328</v>
      </c>
      <c r="J723" s="19">
        <v>44.354290763673859</v>
      </c>
      <c r="K723" s="19">
        <v>46.84221152509155</v>
      </c>
      <c r="L723" s="19">
        <v>44.294594101069151</v>
      </c>
      <c r="M723" s="19">
        <v>52.311578329158799</v>
      </c>
      <c r="N723" s="19">
        <v>42.598146377485619</v>
      </c>
      <c r="O723" s="19">
        <v>62.203549273151957</v>
      </c>
      <c r="P723" s="19">
        <v>559.56253393623956</v>
      </c>
      <c r="Q723" s="19">
        <v>26.044468085337904</v>
      </c>
      <c r="R723" s="19">
        <v>26.656357644577067</v>
      </c>
      <c r="S723" s="19">
        <v>55.880238642325374</v>
      </c>
      <c r="T723" s="19">
        <v>37.735584773364607</v>
      </c>
      <c r="U723" s="19">
        <v>37.873615473139672</v>
      </c>
      <c r="V723" s="19">
        <v>39.644375348263885</v>
      </c>
      <c r="W723" s="19">
        <v>34.575668691203759</v>
      </c>
      <c r="X723" s="19">
        <v>40.770581384149821</v>
      </c>
      <c r="Y723" s="19">
        <v>43.768607735322824</v>
      </c>
      <c r="Z723" s="19">
        <v>44.34232574735617</v>
      </c>
      <c r="AA723" s="19">
        <v>39.07928527456415</v>
      </c>
      <c r="AB723" s="19">
        <v>46.876202688876099</v>
      </c>
      <c r="AC723" s="19">
        <v>473.24731148848127</v>
      </c>
      <c r="AD723" s="19">
        <v>54.347855870918828</v>
      </c>
      <c r="AE723" s="19">
        <v>53.513784338809856</v>
      </c>
      <c r="AF723" s="19">
        <v>65.364177181564372</v>
      </c>
      <c r="AG723" s="19">
        <v>41.764085186983735</v>
      </c>
      <c r="AH723" s="19">
        <v>45.423092450268896</v>
      </c>
      <c r="AI723" s="19">
        <v>64.154684000162035</v>
      </c>
      <c r="AJ723" s="19">
        <v>61.998818531352143</v>
      </c>
      <c r="AK723" s="19">
        <v>60.311568158454996</v>
      </c>
      <c r="AL723" s="19">
        <v>0</v>
      </c>
      <c r="AM723" s="19">
        <v>0</v>
      </c>
      <c r="AN723" s="19">
        <v>0</v>
      </c>
      <c r="AO723" s="19">
        <v>0</v>
      </c>
      <c r="AP723" s="19">
        <v>446.87806571851479</v>
      </c>
      <c r="AQ723" s="19">
        <v>1479.6879111432356</v>
      </c>
    </row>
    <row r="724" spans="2:43" ht="16.899999999999999" customHeight="1" x14ac:dyDescent="0.15">
      <c r="C724" s="6" t="s">
        <v>155</v>
      </c>
      <c r="D724" s="19">
        <v>34.979071765318963</v>
      </c>
      <c r="E724" s="19">
        <v>36.201702608029215</v>
      </c>
      <c r="F724" s="19">
        <v>65.385209280057666</v>
      </c>
      <c r="G724" s="19">
        <v>33.761788822159488</v>
      </c>
      <c r="H724" s="19">
        <v>32.992110787824977</v>
      </c>
      <c r="I724" s="19">
        <v>35.09537113691259</v>
      </c>
      <c r="J724" s="19">
        <v>31.145753226738599</v>
      </c>
      <c r="K724" s="19">
        <v>32.905914762778181</v>
      </c>
      <c r="L724" s="19">
        <v>31.860294417004031</v>
      </c>
      <c r="M724" s="19">
        <v>32.157690274260005</v>
      </c>
      <c r="N724" s="19">
        <v>29.831260159106812</v>
      </c>
      <c r="O724" s="19">
        <v>53.466070880226432</v>
      </c>
      <c r="P724" s="19">
        <v>449.78223812041699</v>
      </c>
      <c r="Q724" s="19">
        <v>18.690261493148718</v>
      </c>
      <c r="R724" s="19">
        <v>23.293750919292471</v>
      </c>
      <c r="S724" s="19">
        <v>55.955113497418417</v>
      </c>
      <c r="T724" s="19">
        <v>36.324895042954466</v>
      </c>
      <c r="U724" s="19">
        <v>34.34999664237931</v>
      </c>
      <c r="V724" s="19">
        <v>35.879166336159038</v>
      </c>
      <c r="W724" s="19">
        <v>32.560297835071481</v>
      </c>
      <c r="X724" s="19">
        <v>36.421429432918352</v>
      </c>
      <c r="Y724" s="19">
        <v>39.527378167488017</v>
      </c>
      <c r="Z724" s="19">
        <v>40.322551888444671</v>
      </c>
      <c r="AA724" s="19">
        <v>34.714430341878312</v>
      </c>
      <c r="AB724" s="19">
        <v>44.628734379646119</v>
      </c>
      <c r="AC724" s="19">
        <v>432.66800597679929</v>
      </c>
      <c r="AD724" s="19">
        <v>33.117831717888301</v>
      </c>
      <c r="AE724" s="19">
        <v>36.018532264362051</v>
      </c>
      <c r="AF724" s="19">
        <v>45.350496674133787</v>
      </c>
      <c r="AG724" s="19">
        <v>31.116625461735865</v>
      </c>
      <c r="AH724" s="19">
        <v>33.653239608688814</v>
      </c>
      <c r="AI724" s="19">
        <v>48.354214071013864</v>
      </c>
      <c r="AJ724" s="19">
        <v>47.220586101617478</v>
      </c>
      <c r="AK724" s="19">
        <v>44.602572890773473</v>
      </c>
      <c r="AL724" s="19">
        <v>0</v>
      </c>
      <c r="AM724" s="19">
        <v>0</v>
      </c>
      <c r="AN724" s="19">
        <v>0</v>
      </c>
      <c r="AO724" s="19">
        <v>0</v>
      </c>
      <c r="AP724" s="19">
        <v>319.43409879021362</v>
      </c>
      <c r="AQ724" s="19">
        <v>1201.8843428874302</v>
      </c>
    </row>
    <row r="725" spans="2:43" ht="16.899999999999999" customHeight="1" x14ac:dyDescent="0.15">
      <c r="C725" s="6" t="s">
        <v>157</v>
      </c>
      <c r="D725" s="19">
        <v>0</v>
      </c>
      <c r="E725" s="19">
        <v>0</v>
      </c>
      <c r="F725" s="19">
        <v>0</v>
      </c>
      <c r="G725" s="19">
        <v>0</v>
      </c>
      <c r="H725" s="19">
        <v>0</v>
      </c>
      <c r="I725" s="19">
        <v>0</v>
      </c>
      <c r="J725" s="19">
        <v>0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  <c r="P725" s="19">
        <v>0</v>
      </c>
      <c r="Q725" s="19">
        <v>0</v>
      </c>
      <c r="R725" s="19">
        <v>0</v>
      </c>
      <c r="S725" s="19">
        <v>0</v>
      </c>
      <c r="T725" s="19">
        <v>0</v>
      </c>
      <c r="U725" s="19">
        <v>0</v>
      </c>
      <c r="V725" s="19">
        <v>0</v>
      </c>
      <c r="W725" s="19">
        <v>0</v>
      </c>
      <c r="X725" s="19">
        <v>0</v>
      </c>
      <c r="Y725" s="19">
        <v>0</v>
      </c>
      <c r="Z725" s="19">
        <v>0</v>
      </c>
      <c r="AA725" s="19">
        <v>0</v>
      </c>
      <c r="AB725" s="19">
        <v>0</v>
      </c>
      <c r="AC725" s="19">
        <v>0</v>
      </c>
      <c r="AD725" s="19">
        <v>0</v>
      </c>
      <c r="AE725" s="19">
        <v>0</v>
      </c>
      <c r="AF725" s="19">
        <v>0</v>
      </c>
      <c r="AG725" s="19">
        <v>0</v>
      </c>
      <c r="AH725" s="19">
        <v>0</v>
      </c>
      <c r="AI725" s="19">
        <v>0</v>
      </c>
      <c r="AJ725" s="19">
        <v>0</v>
      </c>
      <c r="AK725" s="19">
        <v>0</v>
      </c>
      <c r="AL725" s="19">
        <v>47.669117153012962</v>
      </c>
      <c r="AM725" s="19">
        <v>52.045995215385545</v>
      </c>
      <c r="AN725" s="19">
        <v>67.877087495568887</v>
      </c>
      <c r="AO725" s="19">
        <v>74.954478085935364</v>
      </c>
      <c r="AP725" s="19">
        <v>242.5466779499028</v>
      </c>
      <c r="AQ725" s="19">
        <v>242.5466779499028</v>
      </c>
    </row>
    <row r="726" spans="2:43" ht="16.899999999999999" customHeight="1" x14ac:dyDescent="0.15">
      <c r="C726" s="6" t="s">
        <v>153</v>
      </c>
      <c r="D726" s="19">
        <v>0</v>
      </c>
      <c r="E726" s="19">
        <v>0</v>
      </c>
      <c r="F726" s="19">
        <v>0</v>
      </c>
      <c r="G726" s="19">
        <v>0</v>
      </c>
      <c r="H726" s="19">
        <v>0</v>
      </c>
      <c r="I726" s="19">
        <v>0</v>
      </c>
      <c r="J726" s="19">
        <v>0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  <c r="P726" s="19">
        <v>0</v>
      </c>
      <c r="Q726" s="19">
        <v>0</v>
      </c>
      <c r="R726" s="19">
        <v>0</v>
      </c>
      <c r="S726" s="19">
        <v>0</v>
      </c>
      <c r="T726" s="19">
        <v>0</v>
      </c>
      <c r="U726" s="19">
        <v>0</v>
      </c>
      <c r="V726" s="19">
        <v>0</v>
      </c>
      <c r="W726" s="19">
        <v>0</v>
      </c>
      <c r="X726" s="19">
        <v>0</v>
      </c>
      <c r="Y726" s="19">
        <v>0</v>
      </c>
      <c r="Z726" s="19">
        <v>0</v>
      </c>
      <c r="AA726" s="19">
        <v>0</v>
      </c>
      <c r="AB726" s="19">
        <v>0</v>
      </c>
      <c r="AC726" s="19">
        <v>0</v>
      </c>
      <c r="AD726" s="19">
        <v>0</v>
      </c>
      <c r="AE726" s="19">
        <v>0</v>
      </c>
      <c r="AF726" s="19">
        <v>0</v>
      </c>
      <c r="AG726" s="19">
        <v>0</v>
      </c>
      <c r="AH726" s="19">
        <v>0</v>
      </c>
      <c r="AI726" s="19">
        <v>0</v>
      </c>
      <c r="AJ726" s="19">
        <v>0</v>
      </c>
      <c r="AK726" s="19">
        <v>0</v>
      </c>
      <c r="AL726" s="19">
        <v>67.555456175051717</v>
      </c>
      <c r="AM726" s="19">
        <v>72.656196872603729</v>
      </c>
      <c r="AN726" s="19">
        <v>91.063596985703995</v>
      </c>
      <c r="AO726" s="19">
        <v>100.30893596274065</v>
      </c>
      <c r="AP726" s="19">
        <v>331.58418599610013</v>
      </c>
      <c r="AQ726" s="19">
        <v>331.58418599610013</v>
      </c>
    </row>
    <row r="727" spans="2:43" ht="16.899999999999999" customHeight="1" x14ac:dyDescent="0.15">
      <c r="C727" s="6" t="s">
        <v>138</v>
      </c>
      <c r="D727" s="19">
        <v>0</v>
      </c>
      <c r="E727" s="19">
        <v>0</v>
      </c>
      <c r="F727" s="19">
        <v>0</v>
      </c>
      <c r="G727" s="19">
        <v>0</v>
      </c>
      <c r="H727" s="19">
        <v>0</v>
      </c>
      <c r="I727" s="19">
        <v>0</v>
      </c>
      <c r="J727" s="19">
        <v>0</v>
      </c>
      <c r="K727" s="19">
        <v>0</v>
      </c>
      <c r="L727" s="19">
        <v>0</v>
      </c>
      <c r="M727" s="19">
        <v>0</v>
      </c>
      <c r="N727" s="19">
        <v>0</v>
      </c>
      <c r="O727" s="19">
        <v>0</v>
      </c>
      <c r="P727" s="19">
        <v>0</v>
      </c>
      <c r="Q727" s="19">
        <v>0</v>
      </c>
      <c r="R727" s="19">
        <v>0</v>
      </c>
      <c r="S727" s="19">
        <v>0</v>
      </c>
      <c r="T727" s="19">
        <v>0</v>
      </c>
      <c r="U727" s="19">
        <v>0</v>
      </c>
      <c r="V727" s="19">
        <v>0</v>
      </c>
      <c r="W727" s="19">
        <v>0</v>
      </c>
      <c r="X727" s="19">
        <v>0</v>
      </c>
      <c r="Y727" s="19">
        <v>0</v>
      </c>
      <c r="Z727" s="19">
        <v>0</v>
      </c>
      <c r="AA727" s="19">
        <v>0</v>
      </c>
      <c r="AB727" s="19">
        <v>0</v>
      </c>
      <c r="AC727" s="19">
        <v>0</v>
      </c>
      <c r="AD727" s="19">
        <v>0</v>
      </c>
      <c r="AE727" s="19">
        <v>0</v>
      </c>
      <c r="AF727" s="19">
        <v>0</v>
      </c>
      <c r="AG727" s="19">
        <v>0</v>
      </c>
      <c r="AH727" s="19">
        <v>0</v>
      </c>
      <c r="AI727" s="19">
        <v>0</v>
      </c>
      <c r="AJ727" s="19">
        <v>0</v>
      </c>
      <c r="AK727" s="19">
        <v>0</v>
      </c>
      <c r="AL727" s="19">
        <v>119.44950739258095</v>
      </c>
      <c r="AM727" s="19">
        <v>116.38550815075433</v>
      </c>
      <c r="AN727" s="19">
        <v>133.30423785598757</v>
      </c>
      <c r="AO727" s="19">
        <v>145.23081068759194</v>
      </c>
      <c r="AP727" s="19">
        <v>514.37006408691491</v>
      </c>
      <c r="AQ727" s="19">
        <v>514.37006408691491</v>
      </c>
    </row>
    <row r="728" spans="2:43" ht="16.899999999999999" customHeight="1" x14ac:dyDescent="0.15">
      <c r="C728" s="6" t="s">
        <v>137</v>
      </c>
      <c r="D728" s="19">
        <v>0</v>
      </c>
      <c r="E728" s="19">
        <v>0</v>
      </c>
      <c r="F728" s="19">
        <v>0</v>
      </c>
      <c r="G728" s="19">
        <v>0</v>
      </c>
      <c r="H728" s="19">
        <v>0</v>
      </c>
      <c r="I728" s="19">
        <v>0</v>
      </c>
      <c r="J728" s="19">
        <v>0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  <c r="P728" s="19">
        <v>0</v>
      </c>
      <c r="Q728" s="19">
        <v>0</v>
      </c>
      <c r="R728" s="19">
        <v>0</v>
      </c>
      <c r="S728" s="19">
        <v>0</v>
      </c>
      <c r="T728" s="19">
        <v>0</v>
      </c>
      <c r="U728" s="19">
        <v>0</v>
      </c>
      <c r="V728" s="19">
        <v>0</v>
      </c>
      <c r="W728" s="19">
        <v>0</v>
      </c>
      <c r="X728" s="19">
        <v>0</v>
      </c>
      <c r="Y728" s="19">
        <v>0</v>
      </c>
      <c r="Z728" s="19">
        <v>0</v>
      </c>
      <c r="AA728" s="19">
        <v>0</v>
      </c>
      <c r="AB728" s="19">
        <v>0</v>
      </c>
      <c r="AC728" s="19">
        <v>0</v>
      </c>
      <c r="AD728" s="19">
        <v>0</v>
      </c>
      <c r="AE728" s="19">
        <v>0</v>
      </c>
      <c r="AF728" s="19">
        <v>0</v>
      </c>
      <c r="AG728" s="19">
        <v>0</v>
      </c>
      <c r="AH728" s="19">
        <v>0</v>
      </c>
      <c r="AI728" s="19">
        <v>0</v>
      </c>
      <c r="AJ728" s="19">
        <v>0</v>
      </c>
      <c r="AK728" s="19">
        <v>0</v>
      </c>
      <c r="AL728" s="19">
        <v>233.54178522778773</v>
      </c>
      <c r="AM728" s="19">
        <v>218.76196918339321</v>
      </c>
      <c r="AN728" s="19">
        <v>238.98577085826076</v>
      </c>
      <c r="AO728" s="19">
        <v>258.87071416778923</v>
      </c>
      <c r="AP728" s="19">
        <v>950.16023943723076</v>
      </c>
      <c r="AQ728" s="19">
        <v>950.16023943723076</v>
      </c>
    </row>
    <row r="729" spans="2:43" ht="16.899999999999999" customHeight="1" x14ac:dyDescent="0.15">
      <c r="C729" s="6" t="s">
        <v>141</v>
      </c>
      <c r="D729" s="19">
        <v>113.33232599151503</v>
      </c>
      <c r="E729" s="19">
        <v>95.287348087603874</v>
      </c>
      <c r="F729" s="19">
        <v>261.0993974625498</v>
      </c>
      <c r="G729" s="19">
        <v>124.60705374258235</v>
      </c>
      <c r="H729" s="19">
        <v>141.41643613829902</v>
      </c>
      <c r="I729" s="19">
        <v>172.03975258195217</v>
      </c>
      <c r="J729" s="19">
        <v>143.72435668770225</v>
      </c>
      <c r="K729" s="19">
        <v>170.29280026676355</v>
      </c>
      <c r="L729" s="19">
        <v>229.77521925454673</v>
      </c>
      <c r="M729" s="19">
        <v>209.91421884344479</v>
      </c>
      <c r="N729" s="19">
        <v>289.90482411586993</v>
      </c>
      <c r="O729" s="19">
        <v>419.08701611140953</v>
      </c>
      <c r="P729" s="19">
        <v>2370.4807492842388</v>
      </c>
      <c r="Q729" s="19">
        <v>0</v>
      </c>
      <c r="R729" s="19">
        <v>0</v>
      </c>
      <c r="S729" s="19">
        <v>0</v>
      </c>
      <c r="T729" s="19">
        <v>0</v>
      </c>
      <c r="U729" s="19">
        <v>0</v>
      </c>
      <c r="V729" s="19">
        <v>0</v>
      </c>
      <c r="W729" s="19">
        <v>0</v>
      </c>
      <c r="X729" s="19">
        <v>0</v>
      </c>
      <c r="Y729" s="19">
        <v>0</v>
      </c>
      <c r="Z729" s="19">
        <v>0</v>
      </c>
      <c r="AA729" s="19">
        <v>0</v>
      </c>
      <c r="AB729" s="19">
        <v>0</v>
      </c>
      <c r="AC729" s="19">
        <v>0</v>
      </c>
      <c r="AD729" s="19">
        <v>241.82914940951287</v>
      </c>
      <c r="AE729" s="19">
        <v>225.90742115970082</v>
      </c>
      <c r="AF729" s="19">
        <v>314.67795025958389</v>
      </c>
      <c r="AG729" s="19">
        <v>241.2868793824087</v>
      </c>
      <c r="AH729" s="19">
        <v>225.25702656729229</v>
      </c>
      <c r="AI729" s="19">
        <v>272.1363725730024</v>
      </c>
      <c r="AJ729" s="19">
        <v>219.28709453661614</v>
      </c>
      <c r="AK729" s="19">
        <v>247.60236670201323</v>
      </c>
      <c r="AL729" s="19">
        <v>311.55126218212405</v>
      </c>
      <c r="AM729" s="19">
        <v>279.49721545437558</v>
      </c>
      <c r="AN729" s="19">
        <v>300.60272447523482</v>
      </c>
      <c r="AO729" s="19">
        <v>339.32236585636787</v>
      </c>
      <c r="AP729" s="19">
        <v>3218.9578285582315</v>
      </c>
      <c r="AQ729" s="19">
        <v>5589.4385778424703</v>
      </c>
    </row>
    <row r="730" spans="2:43" ht="16.899999999999999" customHeight="1" x14ac:dyDescent="0.15">
      <c r="C730" s="6" t="s">
        <v>143</v>
      </c>
      <c r="D730" s="19">
        <v>70.817015131105521</v>
      </c>
      <c r="E730" s="19">
        <v>64.957224734979036</v>
      </c>
      <c r="F730" s="19">
        <v>229.79719762799775</v>
      </c>
      <c r="G730" s="19">
        <v>70.501628324452014</v>
      </c>
      <c r="H730" s="19">
        <v>82.979793072234656</v>
      </c>
      <c r="I730" s="19">
        <v>93.499823298206266</v>
      </c>
      <c r="J730" s="19">
        <v>70.696763588250832</v>
      </c>
      <c r="K730" s="19">
        <v>90.57830849381115</v>
      </c>
      <c r="L730" s="19">
        <v>122.5613656083227</v>
      </c>
      <c r="M730" s="19">
        <v>112.04595925932202</v>
      </c>
      <c r="N730" s="19">
        <v>165.43904427230382</v>
      </c>
      <c r="O730" s="19">
        <v>243.07844286309131</v>
      </c>
      <c r="P730" s="19">
        <v>1416.9525662740773</v>
      </c>
      <c r="Q730" s="19">
        <v>0</v>
      </c>
      <c r="R730" s="19">
        <v>0</v>
      </c>
      <c r="S730" s="19">
        <v>0</v>
      </c>
      <c r="T730" s="19">
        <v>0</v>
      </c>
      <c r="U730" s="19">
        <v>0</v>
      </c>
      <c r="V730" s="19">
        <v>0</v>
      </c>
      <c r="W730" s="19">
        <v>0</v>
      </c>
      <c r="X730" s="19">
        <v>0</v>
      </c>
      <c r="Y730" s="19">
        <v>0</v>
      </c>
      <c r="Z730" s="19">
        <v>0</v>
      </c>
      <c r="AA730" s="19">
        <v>0</v>
      </c>
      <c r="AB730" s="19">
        <v>0</v>
      </c>
      <c r="AC730" s="19">
        <v>0</v>
      </c>
      <c r="AD730" s="19">
        <v>113.6245735374244</v>
      </c>
      <c r="AE730" s="19">
        <v>128.83714372209386</v>
      </c>
      <c r="AF730" s="19">
        <v>178.92745467679549</v>
      </c>
      <c r="AG730" s="19">
        <v>141.59734324794343</v>
      </c>
      <c r="AH730" s="19">
        <v>123.69013840646706</v>
      </c>
      <c r="AI730" s="19">
        <v>150.13181077369933</v>
      </c>
      <c r="AJ730" s="19">
        <v>124.7141123946314</v>
      </c>
      <c r="AK730" s="19">
        <v>141.84024231740244</v>
      </c>
      <c r="AL730" s="19">
        <v>180.5148681369115</v>
      </c>
      <c r="AM730" s="19">
        <v>163.56471717281107</v>
      </c>
      <c r="AN730" s="19">
        <v>170.67820671871706</v>
      </c>
      <c r="AO730" s="19">
        <v>200.45764053984823</v>
      </c>
      <c r="AP730" s="19">
        <v>1818.5782516447455</v>
      </c>
      <c r="AQ730" s="19">
        <v>3235.5308179188237</v>
      </c>
    </row>
    <row r="731" spans="2:43" ht="16.899999999999999" customHeight="1" x14ac:dyDescent="0.15">
      <c r="C731" s="6" t="s">
        <v>147</v>
      </c>
      <c r="D731" s="19">
        <v>34.114266892116902</v>
      </c>
      <c r="E731" s="19">
        <v>33.288923003270114</v>
      </c>
      <c r="F731" s="19">
        <v>71.784625829424314</v>
      </c>
      <c r="G731" s="19">
        <v>43.989036563486103</v>
      </c>
      <c r="H731" s="19">
        <v>53.674151302976433</v>
      </c>
      <c r="I731" s="19">
        <v>59.202192946609308</v>
      </c>
      <c r="J731" s="19">
        <v>50.698408495054743</v>
      </c>
      <c r="K731" s="19">
        <v>61.034055923353911</v>
      </c>
      <c r="L731" s="19">
        <v>75.883861065477959</v>
      </c>
      <c r="M731" s="19">
        <v>76.414643584407088</v>
      </c>
      <c r="N731" s="19">
        <v>90.630983159366579</v>
      </c>
      <c r="O731" s="19">
        <v>111.386349736932</v>
      </c>
      <c r="P731" s="19">
        <v>762.10149850247535</v>
      </c>
      <c r="Q731" s="19">
        <v>0</v>
      </c>
      <c r="R731" s="19">
        <v>0</v>
      </c>
      <c r="S731" s="19">
        <v>0</v>
      </c>
      <c r="T731" s="19">
        <v>0</v>
      </c>
      <c r="U731" s="19">
        <v>0</v>
      </c>
      <c r="V731" s="19">
        <v>0</v>
      </c>
      <c r="W731" s="19">
        <v>0</v>
      </c>
      <c r="X731" s="19">
        <v>0</v>
      </c>
      <c r="Y731" s="19">
        <v>0</v>
      </c>
      <c r="Z731" s="19">
        <v>0</v>
      </c>
      <c r="AA731" s="19">
        <v>0</v>
      </c>
      <c r="AB731" s="19">
        <v>0</v>
      </c>
      <c r="AC731" s="19">
        <v>0</v>
      </c>
      <c r="AD731" s="19">
        <v>70.148771785318729</v>
      </c>
      <c r="AE731" s="19">
        <v>74.388797132027989</v>
      </c>
      <c r="AF731" s="19">
        <v>96.237332811079185</v>
      </c>
      <c r="AG731" s="19">
        <v>80.926078175100898</v>
      </c>
      <c r="AH731" s="19">
        <v>74.68570212999478</v>
      </c>
      <c r="AI731" s="19">
        <v>87.272028315029218</v>
      </c>
      <c r="AJ731" s="19">
        <v>74.159700237397232</v>
      </c>
      <c r="AK731" s="19">
        <v>89.27448013306936</v>
      </c>
      <c r="AL731" s="19">
        <v>112.68140245578034</v>
      </c>
      <c r="AM731" s="19">
        <v>108.9861374050935</v>
      </c>
      <c r="AN731" s="19">
        <v>105.44242075915099</v>
      </c>
      <c r="AO731" s="19">
        <v>132.12730909861975</v>
      </c>
      <c r="AP731" s="19">
        <v>1106.3301604376622</v>
      </c>
      <c r="AQ731" s="19">
        <v>1868.4316589401378</v>
      </c>
    </row>
    <row r="732" spans="2:43" ht="16.899999999999999" customHeight="1" x14ac:dyDescent="0.15">
      <c r="C732" s="6" t="s">
        <v>149</v>
      </c>
      <c r="D732" s="19">
        <v>29.114684635180531</v>
      </c>
      <c r="E732" s="19">
        <v>28.66951936637232</v>
      </c>
      <c r="F732" s="19">
        <v>68.013671103948454</v>
      </c>
      <c r="G732" s="19">
        <v>37.769794055906409</v>
      </c>
      <c r="H732" s="19">
        <v>44.972932539559118</v>
      </c>
      <c r="I732" s="19">
        <v>49.837005881187494</v>
      </c>
      <c r="J732" s="19">
        <v>36.308887149853028</v>
      </c>
      <c r="K732" s="19">
        <v>44.075013460345808</v>
      </c>
      <c r="L732" s="19">
        <v>55.922289577193155</v>
      </c>
      <c r="M732" s="19">
        <v>55.880389289476042</v>
      </c>
      <c r="N732" s="19">
        <v>65.673860123908014</v>
      </c>
      <c r="O732" s="19">
        <v>78.808388403262711</v>
      </c>
      <c r="P732" s="19">
        <v>595.04643558619318</v>
      </c>
      <c r="Q732" s="19">
        <v>0</v>
      </c>
      <c r="R732" s="19">
        <v>0</v>
      </c>
      <c r="S732" s="19">
        <v>0</v>
      </c>
      <c r="T732" s="19">
        <v>0</v>
      </c>
      <c r="U732" s="19">
        <v>0</v>
      </c>
      <c r="V732" s="19">
        <v>0</v>
      </c>
      <c r="W732" s="19">
        <v>0</v>
      </c>
      <c r="X732" s="19">
        <v>0</v>
      </c>
      <c r="Y732" s="19">
        <v>0</v>
      </c>
      <c r="Z732" s="19">
        <v>0</v>
      </c>
      <c r="AA732" s="19">
        <v>0</v>
      </c>
      <c r="AB732" s="19">
        <v>0</v>
      </c>
      <c r="AC732" s="19">
        <v>0</v>
      </c>
      <c r="AD732" s="19">
        <v>51.336460513465831</v>
      </c>
      <c r="AE732" s="19">
        <v>58.422092545351155</v>
      </c>
      <c r="AF732" s="19">
        <v>75.95156111476328</v>
      </c>
      <c r="AG732" s="19">
        <v>65.031950751784336</v>
      </c>
      <c r="AH732" s="19">
        <v>58.201162448315472</v>
      </c>
      <c r="AI732" s="19">
        <v>67.600927391981685</v>
      </c>
      <c r="AJ732" s="19">
        <v>57.793983356839718</v>
      </c>
      <c r="AK732" s="19">
        <v>68.833093170961035</v>
      </c>
      <c r="AL732" s="19">
        <v>87.522497977830866</v>
      </c>
      <c r="AM732" s="19">
        <v>84.70979986185381</v>
      </c>
      <c r="AN732" s="19">
        <v>80.456496096679501</v>
      </c>
      <c r="AO732" s="19">
        <v>103.16290120632692</v>
      </c>
      <c r="AP732" s="19">
        <v>859.02292643615351</v>
      </c>
      <c r="AQ732" s="19">
        <v>1454.0693620223462</v>
      </c>
    </row>
    <row r="733" spans="2:43" ht="16.899999999999999" customHeight="1" x14ac:dyDescent="0.15">
      <c r="C733" s="6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</row>
    <row r="734" spans="2:43" ht="16.899999999999999" customHeight="1" x14ac:dyDescent="0.15">
      <c r="C734" s="6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</row>
    <row r="735" spans="2:43" x14ac:dyDescent="0.15">
      <c r="C735" s="26" t="s">
        <v>220</v>
      </c>
      <c r="D735" s="21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</row>
    <row r="736" spans="2:43" x14ac:dyDescent="0.15">
      <c r="B736">
        <v>2019</v>
      </c>
      <c r="C736" s="25" t="str">
        <f>"YTD "&amp;INDEX(Mths,C737)</f>
        <v>YTD DEC</v>
      </c>
      <c r="D736" s="21" t="s">
        <v>334</v>
      </c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</row>
    <row r="737" spans="1:15" x14ac:dyDescent="0.15">
      <c r="C737">
        <f>COUNTIF(D740:O740,"&gt;0")</f>
        <v>12</v>
      </c>
      <c r="D737" s="19">
        <v>1</v>
      </c>
      <c r="E737" s="19">
        <v>2</v>
      </c>
      <c r="F737" s="19">
        <v>3</v>
      </c>
      <c r="G737" s="19">
        <v>4</v>
      </c>
      <c r="H737" s="19">
        <v>5</v>
      </c>
      <c r="I737" s="19">
        <v>6</v>
      </c>
      <c r="J737" s="19">
        <v>7</v>
      </c>
      <c r="K737" s="19">
        <v>8</v>
      </c>
      <c r="L737" s="19">
        <v>9</v>
      </c>
      <c r="M737" s="19">
        <v>10</v>
      </c>
      <c r="N737" s="19">
        <v>11</v>
      </c>
      <c r="O737" s="19">
        <v>12</v>
      </c>
    </row>
    <row r="738" spans="1:15" s="31" customFormat="1" x14ac:dyDescent="0.15">
      <c r="A738" s="31" t="s">
        <v>0</v>
      </c>
      <c r="B738" s="31" t="s">
        <v>1</v>
      </c>
      <c r="C738" s="31" t="s">
        <v>213</v>
      </c>
      <c r="D738" s="23" t="s">
        <v>94</v>
      </c>
      <c r="E738" s="23" t="s">
        <v>95</v>
      </c>
      <c r="F738" s="23" t="s">
        <v>96</v>
      </c>
      <c r="G738" s="23" t="s">
        <v>97</v>
      </c>
      <c r="H738" s="23" t="s">
        <v>98</v>
      </c>
      <c r="I738" s="23" t="s">
        <v>99</v>
      </c>
      <c r="J738" s="23" t="s">
        <v>100</v>
      </c>
      <c r="K738" s="23" t="s">
        <v>101</v>
      </c>
      <c r="L738" s="23" t="s">
        <v>102</v>
      </c>
      <c r="M738" s="23" t="s">
        <v>103</v>
      </c>
      <c r="N738" s="23" t="s">
        <v>104</v>
      </c>
      <c r="O738" s="23" t="s">
        <v>329</v>
      </c>
    </row>
    <row r="739" spans="1:15" s="36" customFormat="1" x14ac:dyDescent="0.15">
      <c r="A739" s="38" t="s">
        <v>2</v>
      </c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</row>
    <row r="740" spans="1:15" x14ac:dyDescent="0.15">
      <c r="A740" t="str">
        <f>$A$739</f>
        <v>HK</v>
      </c>
      <c r="B740" t="s">
        <v>45</v>
      </c>
      <c r="C740" t="s">
        <v>131</v>
      </c>
      <c r="D740" s="27">
        <f t="shared" ref="D740:O740" si="0">GETPIVOTDATA("Sum of iAPE Act USD",$C$3,"Country",$A740,"Channel",$B740,"Period",D$737,"Years",2019)</f>
        <v>24.166372567527986</v>
      </c>
      <c r="E740" s="27">
        <f t="shared" si="0"/>
        <v>19.828820916934845</v>
      </c>
      <c r="F740" s="27">
        <f t="shared" si="0"/>
        <v>24.913424074141233</v>
      </c>
      <c r="G740" s="27">
        <f t="shared" si="0"/>
        <v>16.297678571810099</v>
      </c>
      <c r="H740" s="27">
        <f t="shared" si="0"/>
        <v>22.542514827356626</v>
      </c>
      <c r="I740" s="27">
        <f t="shared" si="0"/>
        <v>29.063751410974749</v>
      </c>
      <c r="J740" s="27">
        <f t="shared" si="0"/>
        <v>21.296229995880161</v>
      </c>
      <c r="K740" s="27">
        <f t="shared" si="0"/>
        <v>19.757937616025405</v>
      </c>
      <c r="L740" s="27">
        <f t="shared" si="0"/>
        <v>18.435604974049383</v>
      </c>
      <c r="M740" s="27">
        <f t="shared" si="0"/>
        <v>20.357029973762817</v>
      </c>
      <c r="N740" s="27">
        <f t="shared" si="0"/>
        <v>17.491050638298908</v>
      </c>
      <c r="O740" s="27">
        <f t="shared" si="0"/>
        <v>32.930216354765051</v>
      </c>
    </row>
    <row r="741" spans="1:15" x14ac:dyDescent="0.15">
      <c r="A741" t="str">
        <f t="shared" ref="A741:A773" si="1">$A$739</f>
        <v>HK</v>
      </c>
      <c r="B741" t="s">
        <v>45</v>
      </c>
      <c r="C741" t="s">
        <v>89</v>
      </c>
      <c r="D741" s="12">
        <f>D742/D740</f>
        <v>0.54542313049606372</v>
      </c>
      <c r="E741" s="12">
        <f t="shared" ref="E741:O741" si="2">E742/E740</f>
        <v>0.70340704290888767</v>
      </c>
      <c r="F741" s="12">
        <f t="shared" si="2"/>
        <v>0.72618322276473235</v>
      </c>
      <c r="G741" s="12">
        <f t="shared" si="2"/>
        <v>0.67351114701635506</v>
      </c>
      <c r="H741" s="12">
        <f t="shared" si="2"/>
        <v>0.66604284946271108</v>
      </c>
      <c r="I741" s="12">
        <f t="shared" si="2"/>
        <v>0.69165989223534252</v>
      </c>
      <c r="J741" s="12">
        <f t="shared" si="2"/>
        <v>0.63795212982976046</v>
      </c>
      <c r="K741" s="12">
        <f t="shared" si="2"/>
        <v>0.66056536102912489</v>
      </c>
      <c r="L741" s="12">
        <f t="shared" si="2"/>
        <v>0.74701777750022236</v>
      </c>
      <c r="M741" s="12">
        <f t="shared" si="2"/>
        <v>0.58228088273011358</v>
      </c>
      <c r="N741" s="12">
        <f t="shared" si="2"/>
        <v>0.57068470182198006</v>
      </c>
      <c r="O741" s="12">
        <f t="shared" si="2"/>
        <v>0.89155877539658057</v>
      </c>
    </row>
    <row r="742" spans="1:15" x14ac:dyDescent="0.15">
      <c r="A742" t="str">
        <f t="shared" si="1"/>
        <v>HK</v>
      </c>
      <c r="B742" t="s">
        <v>45</v>
      </c>
      <c r="C742" t="s">
        <v>132</v>
      </c>
      <c r="D742" s="27">
        <f t="shared" ref="D742:O742" si="3">GETPIVOTDATA("Sum of VNB Act USD",$C$3,"Country",$A742,"Channel",$B742,"Period",D$737,"Years",2019)</f>
        <v>13.180898578515311</v>
      </c>
      <c r="E742" s="27">
        <f t="shared" si="3"/>
        <v>13.947732285551037</v>
      </c>
      <c r="F742" s="27">
        <f t="shared" si="3"/>
        <v>18.091710584264348</v>
      </c>
      <c r="G742" s="27">
        <f t="shared" si="3"/>
        <v>10.976668188603691</v>
      </c>
      <c r="H742" s="27">
        <f t="shared" si="3"/>
        <v>15.014280809668023</v>
      </c>
      <c r="I742" s="27">
        <f t="shared" si="3"/>
        <v>20.102231168869579</v>
      </c>
      <c r="J742" s="27">
        <f t="shared" si="3"/>
        <v>13.585975283216181</v>
      </c>
      <c r="K742" s="27">
        <f t="shared" si="3"/>
        <v>13.051409194520749</v>
      </c>
      <c r="L742" s="27">
        <f t="shared" si="3"/>
        <v>13.771724654586414</v>
      </c>
      <c r="M742" s="27">
        <f t="shared" si="3"/>
        <v>11.853509382885994</v>
      </c>
      <c r="N742" s="27">
        <f t="shared" si="3"/>
        <v>9.9818750180707667</v>
      </c>
      <c r="O742" s="27">
        <f t="shared" si="3"/>
        <v>29.35922336679878</v>
      </c>
    </row>
    <row r="743" spans="1:15" x14ac:dyDescent="0.15">
      <c r="A743" t="str">
        <f t="shared" si="1"/>
        <v>HK</v>
      </c>
      <c r="B743" t="s">
        <v>45</v>
      </c>
      <c r="C743" t="s">
        <v>110</v>
      </c>
      <c r="D743" s="12">
        <f>D745/D742</f>
        <v>0.40953265097899955</v>
      </c>
      <c r="E743" s="12">
        <f t="shared" ref="E743:O743" si="4">E745/E742</f>
        <v>0.41381931549212403</v>
      </c>
      <c r="F743" s="12">
        <f t="shared" si="4"/>
        <v>0.45350019013543685</v>
      </c>
      <c r="G743" s="12">
        <f t="shared" si="4"/>
        <v>0.41492786687736566</v>
      </c>
      <c r="H743" s="12">
        <f t="shared" si="4"/>
        <v>0.4434919414265121</v>
      </c>
      <c r="I743" s="12">
        <f t="shared" si="4"/>
        <v>0.41173411302740642</v>
      </c>
      <c r="J743" s="12">
        <f t="shared" si="4"/>
        <v>0.45543275581375625</v>
      </c>
      <c r="K743" s="12">
        <f t="shared" si="4"/>
        <v>0.50144747600109896</v>
      </c>
      <c r="L743" s="12">
        <f t="shared" si="4"/>
        <v>0.50240850384399338</v>
      </c>
      <c r="M743" s="12">
        <f t="shared" si="4"/>
        <v>0.49691410894098348</v>
      </c>
      <c r="N743" s="12">
        <f t="shared" si="4"/>
        <v>0.49925564037667658</v>
      </c>
      <c r="O743" s="12">
        <f t="shared" si="4"/>
        <v>0.48837290926392951</v>
      </c>
    </row>
    <row r="744" spans="1:15" x14ac:dyDescent="0.15">
      <c r="A744" t="str">
        <f t="shared" si="1"/>
        <v>HK</v>
      </c>
      <c r="B744" t="s">
        <v>45</v>
      </c>
      <c r="C744" t="s">
        <v>150</v>
      </c>
      <c r="D744" s="27">
        <f t="shared" ref="D744:O744" si="5">GETPIVOTDATA("Sum of pAPE Act USD",$C$3,"Country",$A744,"Channel",$B744,"Period",D$737,"Years",2019)</f>
        <v>6.7036241532869578</v>
      </c>
      <c r="E744" s="27">
        <f t="shared" si="5"/>
        <v>6.4371511770637611</v>
      </c>
      <c r="F744" s="27">
        <f t="shared" si="5"/>
        <v>9.6674727509373692</v>
      </c>
      <c r="G744" s="27">
        <f t="shared" si="5"/>
        <v>5.6929076653311208</v>
      </c>
      <c r="H744" s="27">
        <f t="shared" si="5"/>
        <v>8.6448935000407676</v>
      </c>
      <c r="I744" s="27">
        <f t="shared" si="5"/>
        <v>10.626458130548542</v>
      </c>
      <c r="J744" s="27">
        <f t="shared" si="5"/>
        <v>8.1935699667647661</v>
      </c>
      <c r="K744" s="27">
        <f t="shared" si="5"/>
        <v>8.4425569564899519</v>
      </c>
      <c r="L744" s="27">
        <f t="shared" si="5"/>
        <v>8.2614648007487403</v>
      </c>
      <c r="M744" s="27">
        <f t="shared" si="5"/>
        <v>8.564806777355777</v>
      </c>
      <c r="N744" s="27">
        <f t="shared" si="5"/>
        <v>6.6992092848858285</v>
      </c>
      <c r="O744" s="27">
        <f t="shared" si="5"/>
        <v>12.276922237028039</v>
      </c>
    </row>
    <row r="745" spans="1:15" x14ac:dyDescent="0.15">
      <c r="A745" t="str">
        <f t="shared" si="1"/>
        <v>HK</v>
      </c>
      <c r="B745" t="s">
        <v>45</v>
      </c>
      <c r="C745" t="s">
        <v>154</v>
      </c>
      <c r="D745" s="27">
        <f t="shared" ref="D745:O745" si="6">GETPIVOTDATA("Sum of pVNB Act USD",$C$3,"Country",$A745,"Channel",$B745,"Period",D$737,"Years",2019)</f>
        <v>5.3980083371447023</v>
      </c>
      <c r="E745" s="27">
        <f t="shared" si="6"/>
        <v>5.7718410270741289</v>
      </c>
      <c r="F745" s="27">
        <f t="shared" si="6"/>
        <v>8.2045941898391774</v>
      </c>
      <c r="G745" s="27">
        <f t="shared" si="6"/>
        <v>4.554525516917967</v>
      </c>
      <c r="H745" s="27">
        <f t="shared" si="6"/>
        <v>6.6587125454024951</v>
      </c>
      <c r="I745" s="27">
        <f t="shared" si="6"/>
        <v>8.2767743201863997</v>
      </c>
      <c r="J745" s="27">
        <f t="shared" si="6"/>
        <v>6.1874981636527231</v>
      </c>
      <c r="K745" s="27">
        <f t="shared" si="6"/>
        <v>6.5445961988499652</v>
      </c>
      <c r="L745" s="27">
        <f t="shared" si="6"/>
        <v>6.9190315790621977</v>
      </c>
      <c r="M745" s="27">
        <f t="shared" si="6"/>
        <v>5.8901760528203804</v>
      </c>
      <c r="N745" s="27">
        <f t="shared" si="6"/>
        <v>4.983507404306871</v>
      </c>
      <c r="O745" s="27">
        <f t="shared" si="6"/>
        <v>14.33824932937306</v>
      </c>
    </row>
    <row r="746" spans="1:15" x14ac:dyDescent="0.15"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</row>
    <row r="747" spans="1:15" x14ac:dyDescent="0.15">
      <c r="A747" t="str">
        <f t="shared" si="1"/>
        <v>HK</v>
      </c>
      <c r="B747" t="s">
        <v>50</v>
      </c>
      <c r="C747" t="s">
        <v>131</v>
      </c>
      <c r="D747" s="27">
        <f t="shared" ref="D747:O747" si="7">GETPIVOTDATA("Sum of iAPE Act USD",$C$3,"Country",$A747,"Channel",$B747,"Period",D$737,"Years",2019)</f>
        <v>8.539086536287531</v>
      </c>
      <c r="E747" s="27">
        <f t="shared" si="7"/>
        <v>9.9146082017480843</v>
      </c>
      <c r="F747" s="27">
        <f t="shared" si="7"/>
        <v>15.189685189559835</v>
      </c>
      <c r="G747" s="27">
        <f t="shared" si="7"/>
        <v>7.8643440150445665</v>
      </c>
      <c r="H747" s="27">
        <f t="shared" si="7"/>
        <v>11.513614301984463</v>
      </c>
      <c r="I747" s="27">
        <f t="shared" si="7"/>
        <v>15.886162218596795</v>
      </c>
      <c r="J747" s="27">
        <f t="shared" si="7"/>
        <v>11.397017000374143</v>
      </c>
      <c r="K747" s="27">
        <f t="shared" si="7"/>
        <v>13.022189391306727</v>
      </c>
      <c r="L747" s="27">
        <f t="shared" si="7"/>
        <v>13.078493094414426</v>
      </c>
      <c r="M747" s="27">
        <f t="shared" si="7"/>
        <v>13.558276113850642</v>
      </c>
      <c r="N747" s="27">
        <f t="shared" si="7"/>
        <v>9.7699605235335198</v>
      </c>
      <c r="O747" s="27">
        <f t="shared" si="7"/>
        <v>17.191720203742978</v>
      </c>
    </row>
    <row r="748" spans="1:15" x14ac:dyDescent="0.15">
      <c r="A748" t="str">
        <f t="shared" si="1"/>
        <v>HK</v>
      </c>
      <c r="B748" t="str">
        <f>B747</f>
        <v>Agency</v>
      </c>
      <c r="C748" t="s">
        <v>89</v>
      </c>
      <c r="D748" s="12">
        <f>D749/D747</f>
        <v>0.84713100916507988</v>
      </c>
      <c r="E748" s="12">
        <f t="shared" ref="E748" si="8">E749/E747</f>
        <v>0.7906629894010706</v>
      </c>
      <c r="F748" s="12">
        <f t="shared" ref="F748" si="9">F749/F747</f>
        <v>0.80405941700939487</v>
      </c>
      <c r="G748" s="12">
        <f t="shared" ref="G748" si="10">G749/G747</f>
        <v>0.76932815151490541</v>
      </c>
      <c r="H748" s="12">
        <f t="shared" ref="H748" si="11">H749/H747</f>
        <v>0.77749003760628366</v>
      </c>
      <c r="I748" s="12">
        <f t="shared" ref="I748" si="12">I749/I747</f>
        <v>0.73597163012869293</v>
      </c>
      <c r="J748" s="12">
        <f t="shared" ref="J748" si="13">J749/J747</f>
        <v>0.6991662674678284</v>
      </c>
      <c r="K748" s="12">
        <f t="shared" ref="K748" si="14">K749/K747</f>
        <v>0.74894439619399478</v>
      </c>
      <c r="L748" s="12">
        <f t="shared" ref="L748" si="15">L749/L747</f>
        <v>0.83303008818360924</v>
      </c>
      <c r="M748" s="12">
        <f t="shared" ref="M748" si="16">M749/M747</f>
        <v>0.63530078004361912</v>
      </c>
      <c r="N748" s="12">
        <f t="shared" ref="N748" si="17">N749/N747</f>
        <v>0.68749107767316298</v>
      </c>
      <c r="O748" s="12">
        <f t="shared" ref="O748" si="18">O749/O747</f>
        <v>1.1307370879640422</v>
      </c>
    </row>
    <row r="749" spans="1:15" x14ac:dyDescent="0.15">
      <c r="A749" t="str">
        <f t="shared" si="1"/>
        <v>HK</v>
      </c>
      <c r="B749" t="str">
        <f t="shared" ref="B749:B751" si="19">B748</f>
        <v>Agency</v>
      </c>
      <c r="C749" t="s">
        <v>132</v>
      </c>
      <c r="D749" s="27">
        <f t="shared" ref="D749:O749" si="20">GETPIVOTDATA("Sum of VNB Act USD",$C$3,"Country",$A749,"Channel",$B749,"Period",D$737,"Years",2019)</f>
        <v>7.233724994833203</v>
      </c>
      <c r="E749" s="27">
        <f t="shared" si="20"/>
        <v>7.8391137595345137</v>
      </c>
      <c r="F749" s="27">
        <f t="shared" si="20"/>
        <v>12.21340941807372</v>
      </c>
      <c r="G749" s="27">
        <f t="shared" si="20"/>
        <v>6.050261243971546</v>
      </c>
      <c r="H749" s="27">
        <f t="shared" si="20"/>
        <v>8.9517204166341457</v>
      </c>
      <c r="I749" s="27">
        <f t="shared" si="20"/>
        <v>11.691764704509536</v>
      </c>
      <c r="J749" s="27">
        <f t="shared" si="20"/>
        <v>7.9684098364189753</v>
      </c>
      <c r="K749" s="27">
        <f t="shared" si="20"/>
        <v>9.7528957707960604</v>
      </c>
      <c r="L749" s="27">
        <f t="shared" si="20"/>
        <v>10.894778255748774</v>
      </c>
      <c r="M749" s="27">
        <f t="shared" si="20"/>
        <v>8.613583391176082</v>
      </c>
      <c r="N749" s="27">
        <f t="shared" si="20"/>
        <v>6.7167606891483196</v>
      </c>
      <c r="O749" s="27">
        <f t="shared" si="20"/>
        <v>19.439315640272923</v>
      </c>
    </row>
    <row r="750" spans="1:15" x14ac:dyDescent="0.15">
      <c r="A750" t="str">
        <f t="shared" si="1"/>
        <v>HK</v>
      </c>
      <c r="B750" t="str">
        <f t="shared" si="19"/>
        <v>Agency</v>
      </c>
      <c r="C750" t="s">
        <v>110</v>
      </c>
      <c r="D750" s="12">
        <f>D752/D749</f>
        <v>0.53998645298109382</v>
      </c>
      <c r="E750" s="12">
        <f t="shared" ref="E750" si="21">E752/E749</f>
        <v>0.4959171188978011</v>
      </c>
      <c r="F750" s="12">
        <f t="shared" ref="F750" si="22">F752/F749</f>
        <v>0.52325549169312424</v>
      </c>
      <c r="G750" s="12">
        <f t="shared" ref="G750" si="23">G752/G749</f>
        <v>0.54816418853719862</v>
      </c>
      <c r="H750" s="12">
        <f t="shared" ref="H750" si="24">H752/H749</f>
        <v>0.55043909043173067</v>
      </c>
      <c r="I750" s="12">
        <f t="shared" ref="I750" si="25">I752/I749</f>
        <v>0.51725921741275238</v>
      </c>
      <c r="J750" s="12">
        <f t="shared" ref="J750" si="26">J752/J749</f>
        <v>0.56342620768598406</v>
      </c>
      <c r="K750" s="12">
        <f t="shared" ref="K750" si="27">K752/K749</f>
        <v>0.57176982139782551</v>
      </c>
      <c r="L750" s="12">
        <f t="shared" ref="L750" si="28">L752/L749</f>
        <v>0.56271170497110823</v>
      </c>
      <c r="M750" s="12">
        <f t="shared" ref="M750" si="29">M752/M749</f>
        <v>0.56843064520779885</v>
      </c>
      <c r="N750" s="12">
        <f t="shared" ref="N750" si="30">N752/N749</f>
        <v>0.62334320658521825</v>
      </c>
      <c r="O750" s="12">
        <f t="shared" ref="O750" si="31">O752/O749</f>
        <v>0.53914792633793251</v>
      </c>
    </row>
    <row r="751" spans="1:15" x14ac:dyDescent="0.15">
      <c r="A751" t="str">
        <f t="shared" si="1"/>
        <v>HK</v>
      </c>
      <c r="B751" t="str">
        <f t="shared" si="19"/>
        <v>Agency</v>
      </c>
      <c r="C751" t="s">
        <v>150</v>
      </c>
      <c r="D751" s="27">
        <f t="shared" ref="D751:O751" si="32">GETPIVOTDATA("Sum of pAPE Act USD",$C$3,"Country",$A751,"Channel",$B751,"Period",D$737,"Years",2019)</f>
        <v>3.9450244629794997</v>
      </c>
      <c r="E751" s="27">
        <f t="shared" si="32"/>
        <v>4.1891145432491488</v>
      </c>
      <c r="F751" s="27">
        <f t="shared" si="32"/>
        <v>7.1809389529683836</v>
      </c>
      <c r="G751" s="27">
        <f t="shared" si="32"/>
        <v>3.7350931363052164</v>
      </c>
      <c r="H751" s="27">
        <f t="shared" si="32"/>
        <v>5.7720892388897553</v>
      </c>
      <c r="I751" s="27">
        <f t="shared" si="32"/>
        <v>7.5233900275091203</v>
      </c>
      <c r="J751" s="27">
        <f t="shared" si="32"/>
        <v>5.4965294984986732</v>
      </c>
      <c r="K751" s="27">
        <f t="shared" si="32"/>
        <v>6.7663166586761694</v>
      </c>
      <c r="L751" s="27">
        <f t="shared" si="32"/>
        <v>7.0084868981642421</v>
      </c>
      <c r="M751" s="27">
        <f t="shared" si="32"/>
        <v>6.6764749109625079</v>
      </c>
      <c r="N751" s="27">
        <f t="shared" si="32"/>
        <v>4.9923146638038922</v>
      </c>
      <c r="O751" s="27">
        <f t="shared" si="32"/>
        <v>8.3687708352673376</v>
      </c>
    </row>
    <row r="752" spans="1:15" x14ac:dyDescent="0.15">
      <c r="A752" t="str">
        <f t="shared" si="1"/>
        <v>HK</v>
      </c>
      <c r="B752" t="str">
        <f>B751</f>
        <v>Agency</v>
      </c>
      <c r="C752" t="s">
        <v>154</v>
      </c>
      <c r="D752" s="27">
        <f t="shared" ref="D752:O752" si="33">GETPIVOTDATA("Sum of pVNB Act USD",$C$3,"Country",$A752,"Channel",$B752,"Period",D$737,"Years",2019)</f>
        <v>3.9061135018006627</v>
      </c>
      <c r="E752" s="27">
        <f t="shared" si="33"/>
        <v>3.8875507103404661</v>
      </c>
      <c r="F752" s="27">
        <f t="shared" si="33"/>
        <v>6.3907335503035982</v>
      </c>
      <c r="G752" s="27">
        <f t="shared" si="33"/>
        <v>3.3165365452397242</v>
      </c>
      <c r="H752" s="27">
        <f t="shared" si="33"/>
        <v>4.9273768439312526</v>
      </c>
      <c r="I752" s="27">
        <f t="shared" si="33"/>
        <v>6.0476730612286422</v>
      </c>
      <c r="J752" s="27">
        <f t="shared" si="33"/>
        <v>4.4896109354212355</v>
      </c>
      <c r="K752" s="27">
        <f t="shared" si="33"/>
        <v>5.5764114729796717</v>
      </c>
      <c r="L752" s="27">
        <f t="shared" si="33"/>
        <v>6.1306192475745487</v>
      </c>
      <c r="M752" s="27">
        <f t="shared" si="33"/>
        <v>4.8962247645974006</v>
      </c>
      <c r="N752" s="27">
        <f t="shared" si="33"/>
        <v>4.1868471458392538</v>
      </c>
      <c r="O752" s="27">
        <f t="shared" si="33"/>
        <v>10.480666716881686</v>
      </c>
    </row>
    <row r="753" spans="1:15" x14ac:dyDescent="0.15"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</row>
    <row r="754" spans="1:15" x14ac:dyDescent="0.15">
      <c r="A754" t="str">
        <f t="shared" si="1"/>
        <v>HK</v>
      </c>
      <c r="B754" t="s">
        <v>63</v>
      </c>
      <c r="C754" t="s">
        <v>131</v>
      </c>
      <c r="D754" s="27">
        <f t="shared" ref="D754:O754" si="34">GETPIVOTDATA("Sum of iAPE Act USD",$C$3,"Country",$A754,"Channel",$B754,"Period",D$737,"Years",2019)</f>
        <v>6.2588217127020878</v>
      </c>
      <c r="E754" s="27">
        <f t="shared" si="34"/>
        <v>4.99414356441254</v>
      </c>
      <c r="F754" s="27">
        <f t="shared" si="34"/>
        <v>4.0613279692030462</v>
      </c>
      <c r="G754" s="27">
        <f t="shared" si="34"/>
        <v>3.0454408125220138</v>
      </c>
      <c r="H754" s="27">
        <f t="shared" si="34"/>
        <v>5.2195465821434368</v>
      </c>
      <c r="I754" s="27">
        <f t="shared" si="34"/>
        <v>6.0743275472296334</v>
      </c>
      <c r="J754" s="27">
        <f t="shared" si="34"/>
        <v>4.6095650843588274</v>
      </c>
      <c r="K754" s="27">
        <f t="shared" si="34"/>
        <v>2.9539554025895476</v>
      </c>
      <c r="L754" s="27">
        <f t="shared" si="34"/>
        <v>2.4207925264923142</v>
      </c>
      <c r="M754" s="27">
        <f t="shared" si="34"/>
        <v>2.5181226756345545</v>
      </c>
      <c r="N754" s="27">
        <f t="shared" si="34"/>
        <v>1.9321939847005529</v>
      </c>
      <c r="O754" s="27">
        <f t="shared" si="34"/>
        <v>3.7906266594181957</v>
      </c>
    </row>
    <row r="755" spans="1:15" x14ac:dyDescent="0.15">
      <c r="A755" t="str">
        <f t="shared" si="1"/>
        <v>HK</v>
      </c>
      <c r="B755" t="s">
        <v>63</v>
      </c>
      <c r="C755" t="s">
        <v>89</v>
      </c>
      <c r="D755" s="12">
        <f>D756/D754</f>
        <v>0.4336039069660807</v>
      </c>
      <c r="E755" s="12">
        <f t="shared" ref="E755" si="35">E756/E754</f>
        <v>0.54144846642711608</v>
      </c>
      <c r="F755" s="12">
        <f t="shared" ref="F755" si="36">F756/F754</f>
        <v>0.60348582529029082</v>
      </c>
      <c r="G755" s="12">
        <f t="shared" ref="G755" si="37">G756/G754</f>
        <v>0.65290255280241327</v>
      </c>
      <c r="H755" s="12">
        <f t="shared" ref="H755" si="38">H756/H754</f>
        <v>0.59495418799983102</v>
      </c>
      <c r="I755" s="12">
        <f t="shared" ref="I755" si="39">I756/I754</f>
        <v>0.57560019667060713</v>
      </c>
      <c r="J755" s="12">
        <f t="shared" ref="J755" si="40">J756/J754</f>
        <v>0.63316339405738653</v>
      </c>
      <c r="K755" s="12">
        <f t="shared" ref="K755" si="41">K756/K754</f>
        <v>0.60181777312744467</v>
      </c>
      <c r="L755" s="12">
        <f t="shared" ref="L755" si="42">L756/L754</f>
        <v>0.58247146639157643</v>
      </c>
      <c r="M755" s="12">
        <f t="shared" ref="M755" si="43">M756/M754</f>
        <v>0.61938183390206425</v>
      </c>
      <c r="N755" s="12">
        <f t="shared" ref="N755" si="44">N756/N754</f>
        <v>0.50375048125106103</v>
      </c>
      <c r="O755" s="12">
        <f t="shared" ref="O755" si="45">O756/O754</f>
        <v>0.66840415565713185</v>
      </c>
    </row>
    <row r="756" spans="1:15" x14ac:dyDescent="0.15">
      <c r="A756" t="str">
        <f t="shared" si="1"/>
        <v>HK</v>
      </c>
      <c r="B756" t="s">
        <v>63</v>
      </c>
      <c r="C756" t="s">
        <v>132</v>
      </c>
      <c r="D756" s="27">
        <f t="shared" ref="D756:O756" si="46">GETPIVOTDATA("Sum of VNB Act USD",$C$3,"Country",$A756,"Channel",$B756,"Period",D$737,"Years",2019)</f>
        <v>2.7138495476317619</v>
      </c>
      <c r="E756" s="27">
        <f t="shared" si="46"/>
        <v>2.7040713740680209</v>
      </c>
      <c r="F756" s="27">
        <f t="shared" si="46"/>
        <v>2.4509538612690411</v>
      </c>
      <c r="G756" s="27">
        <f t="shared" si="46"/>
        <v>1.9883760809042785</v>
      </c>
      <c r="H756" s="27">
        <f t="shared" si="46"/>
        <v>3.1053910985064417</v>
      </c>
      <c r="I756" s="27">
        <f t="shared" si="46"/>
        <v>3.4963841308270638</v>
      </c>
      <c r="J756" s="27">
        <f t="shared" si="46"/>
        <v>2.9186078739410584</v>
      </c>
      <c r="K756" s="27">
        <f t="shared" si="46"/>
        <v>1.777742862304226</v>
      </c>
      <c r="L756" s="27">
        <f t="shared" si="46"/>
        <v>1.4100425727357475</v>
      </c>
      <c r="M756" s="27">
        <f t="shared" si="46"/>
        <v>1.5596794408249033</v>
      </c>
      <c r="N756" s="27">
        <f t="shared" si="46"/>
        <v>0.97334364966330889</v>
      </c>
      <c r="O756" s="27">
        <f t="shared" si="46"/>
        <v>2.5336706116998333</v>
      </c>
    </row>
    <row r="757" spans="1:15" x14ac:dyDescent="0.15">
      <c r="A757" t="str">
        <f t="shared" si="1"/>
        <v>HK</v>
      </c>
      <c r="B757" t="s">
        <v>63</v>
      </c>
      <c r="C757" t="s">
        <v>110</v>
      </c>
      <c r="D757" s="12">
        <f>D759/D756</f>
        <v>0.27797169198612448</v>
      </c>
      <c r="E757" s="12">
        <f t="shared" ref="E757" si="47">E759/E756</f>
        <v>0.35649295038134904</v>
      </c>
      <c r="F757" s="12">
        <f t="shared" ref="F757" si="48">F759/F756</f>
        <v>0.32993130924375558</v>
      </c>
      <c r="G757" s="12">
        <f t="shared" ref="G757" si="49">G759/G756</f>
        <v>0.28132661398259179</v>
      </c>
      <c r="H757" s="12">
        <f t="shared" ref="H757" si="50">H759/H756</f>
        <v>0.28269208762141146</v>
      </c>
      <c r="I757" s="12">
        <f t="shared" ref="I757" si="51">I759/I756</f>
        <v>0.30271076335644825</v>
      </c>
      <c r="J757" s="12">
        <f t="shared" ref="J757" si="52">J759/J756</f>
        <v>0.35095620381300879</v>
      </c>
      <c r="K757" s="12">
        <f t="shared" ref="K757" si="53">K759/K756</f>
        <v>0.28429937407022504</v>
      </c>
      <c r="L757" s="12">
        <f t="shared" ref="L757" si="54">L759/L756</f>
        <v>0.27013667803476565</v>
      </c>
      <c r="M757" s="12">
        <f t="shared" ref="M757" si="55">M759/M756</f>
        <v>0.35201495269569905</v>
      </c>
      <c r="N757" s="12">
        <f t="shared" ref="N757" si="56">N759/N756</f>
        <v>0.27613387159479519</v>
      </c>
      <c r="O757" s="12">
        <f t="shared" ref="O757" si="57">O759/O756</f>
        <v>0.3079181982854588</v>
      </c>
    </row>
    <row r="758" spans="1:15" x14ac:dyDescent="0.15">
      <c r="A758" t="str">
        <f t="shared" si="1"/>
        <v>HK</v>
      </c>
      <c r="B758" t="s">
        <v>63</v>
      </c>
      <c r="C758" t="s">
        <v>150</v>
      </c>
      <c r="D758" s="27">
        <f t="shared" ref="D758:O758" si="58">GETPIVOTDATA("Sum of pAPE Act USD",$C$3,"Country",$A758,"Channel",$B758,"Period",D$737,"Years",2019)</f>
        <v>1.1035375753132506</v>
      </c>
      <c r="E758" s="27">
        <f t="shared" si="58"/>
        <v>1.2016039799370581</v>
      </c>
      <c r="F758" s="27">
        <f t="shared" si="58"/>
        <v>1.0783012854808929</v>
      </c>
      <c r="G758" s="27">
        <f t="shared" si="58"/>
        <v>0.80773688090533557</v>
      </c>
      <c r="H758" s="27">
        <f t="shared" si="58"/>
        <v>1.280372260799554</v>
      </c>
      <c r="I758" s="27">
        <f t="shared" si="58"/>
        <v>1.5319551205101989</v>
      </c>
      <c r="J758" s="27">
        <f t="shared" si="58"/>
        <v>1.4454058329397896</v>
      </c>
      <c r="K758" s="27">
        <f t="shared" si="58"/>
        <v>0.76125027147239577</v>
      </c>
      <c r="L758" s="27">
        <f t="shared" si="58"/>
        <v>0.56881488473164876</v>
      </c>
      <c r="M758" s="27">
        <f t="shared" si="58"/>
        <v>0.84007600535668836</v>
      </c>
      <c r="N758" s="27">
        <f t="shared" si="58"/>
        <v>0.46687525979596073</v>
      </c>
      <c r="O758" s="27">
        <f t="shared" si="58"/>
        <v>0.69958012567943606</v>
      </c>
    </row>
    <row r="759" spans="1:15" x14ac:dyDescent="0.15">
      <c r="A759" t="str">
        <f t="shared" si="1"/>
        <v>HK</v>
      </c>
      <c r="B759" t="s">
        <v>63</v>
      </c>
      <c r="C759" t="s">
        <v>154</v>
      </c>
      <c r="D759" s="27">
        <f t="shared" ref="D759:O759" si="59">GETPIVOTDATA("Sum of pVNB Act USD",$C$3,"Country",$A759,"Channel",$B759,"Period",D$737,"Years",2019)</f>
        <v>0.75437335055097932</v>
      </c>
      <c r="E759" s="27">
        <f t="shared" si="59"/>
        <v>0.96398238218325727</v>
      </c>
      <c r="F759" s="27">
        <f t="shared" si="59"/>
        <v>0.80864641634453283</v>
      </c>
      <c r="G759" s="27">
        <f t="shared" si="59"/>
        <v>0.55938311016477671</v>
      </c>
      <c r="H759" s="27">
        <f t="shared" si="59"/>
        <v>0.87786949251773427</v>
      </c>
      <c r="I759" s="27">
        <f t="shared" si="59"/>
        <v>1.0583931092300323</v>
      </c>
      <c r="J759" s="27">
        <f t="shared" si="59"/>
        <v>1.0243035398571103</v>
      </c>
      <c r="K759" s="27">
        <f t="shared" si="59"/>
        <v>0.50541118301090171</v>
      </c>
      <c r="L759" s="27">
        <f t="shared" si="59"/>
        <v>0.38090421648642925</v>
      </c>
      <c r="M759" s="27">
        <f t="shared" si="59"/>
        <v>0.54903048458243264</v>
      </c>
      <c r="N759" s="27">
        <f t="shared" si="59"/>
        <v>0.26877315037373745</v>
      </c>
      <c r="O759" s="27">
        <f t="shared" si="59"/>
        <v>0.78016328980342897</v>
      </c>
    </row>
    <row r="760" spans="1:15" x14ac:dyDescent="0.15"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</row>
    <row r="761" spans="1:15" x14ac:dyDescent="0.15">
      <c r="A761" t="str">
        <f t="shared" si="1"/>
        <v>HK</v>
      </c>
      <c r="B761" t="s">
        <v>108</v>
      </c>
      <c r="C761" t="s">
        <v>131</v>
      </c>
      <c r="D761" s="27">
        <f t="shared" ref="D761:O761" si="60">GETPIVOTDATA("Sum of iAPE Act USD",$C$3,"Country",$A761,"Channel",$B761,"Period",D$737,"Years",2019)</f>
        <v>7.2277826319888838</v>
      </c>
      <c r="E761" s="27">
        <f t="shared" si="60"/>
        <v>3.7209950317062517</v>
      </c>
      <c r="F761" s="27">
        <f t="shared" si="60"/>
        <v>5.2413692253257675</v>
      </c>
      <c r="G761" s="27">
        <f t="shared" si="60"/>
        <v>5.1722067707268344</v>
      </c>
      <c r="H761" s="27">
        <f t="shared" si="60"/>
        <v>5.6466650256338244</v>
      </c>
      <c r="I761" s="27">
        <f t="shared" si="60"/>
        <v>7.0387704501647308</v>
      </c>
      <c r="J761" s="27">
        <f t="shared" si="60"/>
        <v>5.1966642380827164</v>
      </c>
      <c r="K761" s="27">
        <f t="shared" si="60"/>
        <v>3.6427977122087096</v>
      </c>
      <c r="L761" s="27">
        <f t="shared" si="60"/>
        <v>2.8767591836003965</v>
      </c>
      <c r="M761" s="27">
        <f t="shared" si="60"/>
        <v>4.1714791486295573</v>
      </c>
      <c r="N761" s="27">
        <f t="shared" si="60"/>
        <v>5.329328997003147</v>
      </c>
      <c r="O761" s="27">
        <f t="shared" si="60"/>
        <v>11.154102925943441</v>
      </c>
    </row>
    <row r="762" spans="1:15" x14ac:dyDescent="0.15">
      <c r="A762" t="str">
        <f t="shared" si="1"/>
        <v>HK</v>
      </c>
      <c r="B762" t="s">
        <v>108</v>
      </c>
      <c r="C762" t="s">
        <v>89</v>
      </c>
      <c r="D762" s="12">
        <f>D763/D761</f>
        <v>0.41619931189704917</v>
      </c>
      <c r="E762" s="12">
        <f t="shared" ref="E762" si="61">E763/E761</f>
        <v>0.87021068408272317</v>
      </c>
      <c r="F762" s="12">
        <f t="shared" ref="F762" si="62">F763/F761</f>
        <v>0.63591159710999401</v>
      </c>
      <c r="G762" s="12">
        <f t="shared" ref="G762" si="63">G763/G761</f>
        <v>0.55718803416869123</v>
      </c>
      <c r="H762" s="12">
        <f t="shared" ref="H762" si="64">H763/H761</f>
        <v>0.5112561814105876</v>
      </c>
      <c r="I762" s="12">
        <f t="shared" ref="I762" si="65">I763/I761</f>
        <v>0.68981870926765498</v>
      </c>
      <c r="J762" s="12">
        <f t="shared" ref="J762" si="66">J763/J761</f>
        <v>0.50730768757073696</v>
      </c>
      <c r="K762" s="12">
        <f t="shared" ref="K762" si="67">K763/K761</f>
        <v>0.39435107309465467</v>
      </c>
      <c r="L762" s="12">
        <f t="shared" ref="L762" si="68">L763/L761</f>
        <v>0.49488436717139117</v>
      </c>
      <c r="M762" s="12">
        <f t="shared" ref="M762" si="69">M763/M761</f>
        <v>0.39024995866343759</v>
      </c>
      <c r="N762" s="12">
        <f t="shared" ref="N762" si="70">N763/N761</f>
        <v>0.39049797733035507</v>
      </c>
      <c r="O762" s="12">
        <f t="shared" ref="O762" si="71">O763/O761</f>
        <v>0.61558178843951161</v>
      </c>
    </row>
    <row r="763" spans="1:15" x14ac:dyDescent="0.15">
      <c r="A763" t="str">
        <f t="shared" si="1"/>
        <v>HK</v>
      </c>
      <c r="B763" t="s">
        <v>108</v>
      </c>
      <c r="C763" t="s">
        <v>132</v>
      </c>
      <c r="D763" s="27">
        <f t="shared" ref="D763:O763" si="72">GETPIVOTDATA("Sum of VNB Act USD",$C$3,"Country",$A763,"Channel",$B763,"Period",D$737,"Years",2019)</f>
        <v>3.0081981579752166</v>
      </c>
      <c r="E763" s="27">
        <f t="shared" si="72"/>
        <v>3.2380496320095116</v>
      </c>
      <c r="F763" s="27">
        <f t="shared" si="72"/>
        <v>3.3330474751200807</v>
      </c>
      <c r="G763" s="27">
        <f t="shared" si="72"/>
        <v>2.8818917228952796</v>
      </c>
      <c r="H763" s="27">
        <f t="shared" si="72"/>
        <v>2.886892398710267</v>
      </c>
      <c r="I763" s="27">
        <f t="shared" si="72"/>
        <v>4.8554755467639454</v>
      </c>
      <c r="J763" s="27">
        <f t="shared" si="72"/>
        <v>2.6363077177032888</v>
      </c>
      <c r="K763" s="27">
        <f t="shared" si="72"/>
        <v>1.4365411868762576</v>
      </c>
      <c r="L763" s="27">
        <f t="shared" si="72"/>
        <v>1.4236631480805702</v>
      </c>
      <c r="M763" s="27">
        <f t="shared" si="72"/>
        <v>1.6279195653180765</v>
      </c>
      <c r="N763" s="27">
        <f t="shared" si="72"/>
        <v>2.0810921938577387</v>
      </c>
      <c r="O763" s="27">
        <f t="shared" si="72"/>
        <v>6.8662626275906531</v>
      </c>
    </row>
    <row r="764" spans="1:15" x14ac:dyDescent="0.15">
      <c r="A764" t="str">
        <f t="shared" si="1"/>
        <v>HK</v>
      </c>
      <c r="B764" t="s">
        <v>108</v>
      </c>
      <c r="C764" t="s">
        <v>110</v>
      </c>
      <c r="D764" s="12">
        <f>D766/D763</f>
        <v>0.23792378517892607</v>
      </c>
      <c r="E764" s="12">
        <f t="shared" ref="E764" si="73">E766/E763</f>
        <v>0.27470247653176399</v>
      </c>
      <c r="F764" s="12">
        <f t="shared" ref="F764" si="74">F766/F763</f>
        <v>0.29233328644293904</v>
      </c>
      <c r="G764" s="12">
        <f t="shared" ref="G764" si="75">G766/G763</f>
        <v>0.22829364021489573</v>
      </c>
      <c r="H764" s="12">
        <f t="shared" ref="H764" si="76">H766/H763</f>
        <v>0.28481655600411726</v>
      </c>
      <c r="I764" s="12">
        <f t="shared" ref="I764" si="77">I766/I763</f>
        <v>0.23348531804811845</v>
      </c>
      <c r="J764" s="12">
        <f t="shared" ref="J764" si="78">J766/J763</f>
        <v>0.24520667982844546</v>
      </c>
      <c r="K764" s="12">
        <f t="shared" ref="K764" si="79">K766/K763</f>
        <v>0.30233849581682776</v>
      </c>
      <c r="L764" s="12">
        <f t="shared" ref="L764" si="80">L766/L763</f>
        <v>0.26721281575655614</v>
      </c>
      <c r="M764" s="12">
        <f t="shared" ref="M764" si="81">M766/M763</f>
        <v>0.26506637843099873</v>
      </c>
      <c r="N764" s="12">
        <f t="shared" ref="N764" si="82">N766/N763</f>
        <v>0.24290789532712684</v>
      </c>
      <c r="O764" s="12">
        <f t="shared" ref="O764" si="83">O766/O763</f>
        <v>0.44214370890461269</v>
      </c>
    </row>
    <row r="765" spans="1:15" x14ac:dyDescent="0.15">
      <c r="A765" t="str">
        <f t="shared" si="1"/>
        <v>HK</v>
      </c>
      <c r="B765" t="s">
        <v>108</v>
      </c>
      <c r="C765" t="s">
        <v>150</v>
      </c>
      <c r="D765" s="27">
        <f t="shared" ref="D765:O765" si="84">GETPIVOTDATA("Sum of pAPE Act USD",$C$3,"Country",$A765,"Channel",$B765,"Period",D$737,"Years",2019)</f>
        <v>1.6150902339322084</v>
      </c>
      <c r="E765" s="27">
        <f t="shared" si="84"/>
        <v>1.012202141037378</v>
      </c>
      <c r="F765" s="27">
        <f t="shared" si="84"/>
        <v>1.3773534750199028</v>
      </c>
      <c r="G765" s="27">
        <f t="shared" si="84"/>
        <v>1.1286575874951112</v>
      </c>
      <c r="H765" s="27">
        <f t="shared" si="84"/>
        <v>1.55935581764028</v>
      </c>
      <c r="I765" s="27">
        <f t="shared" si="84"/>
        <v>1.5442472412469705</v>
      </c>
      <c r="J765" s="27">
        <f t="shared" si="84"/>
        <v>1.2210389483884199</v>
      </c>
      <c r="K765" s="27">
        <f t="shared" si="84"/>
        <v>0.88269921031214393</v>
      </c>
      <c r="L765" s="27">
        <f t="shared" si="84"/>
        <v>0.66463565996261942</v>
      </c>
      <c r="M765" s="27">
        <f t="shared" si="84"/>
        <v>1.0288928845262781</v>
      </c>
      <c r="N765" s="27">
        <f t="shared" si="84"/>
        <v>1.205067771410381</v>
      </c>
      <c r="O765" s="27">
        <f t="shared" si="84"/>
        <v>3.1523195181987687</v>
      </c>
    </row>
    <row r="766" spans="1:15" x14ac:dyDescent="0.15">
      <c r="A766" t="str">
        <f t="shared" si="1"/>
        <v>HK</v>
      </c>
      <c r="B766" t="s">
        <v>108</v>
      </c>
      <c r="C766" t="s">
        <v>154</v>
      </c>
      <c r="D766" s="27">
        <f t="shared" ref="D766:O766" si="85">GETPIVOTDATA("Sum of pVNB Act USD",$C$3,"Country",$A766,"Channel",$B766,"Period",D$737,"Years",2019)</f>
        <v>0.71572189231373651</v>
      </c>
      <c r="E766" s="27">
        <f t="shared" si="85"/>
        <v>0.88950025304577995</v>
      </c>
      <c r="F766" s="27">
        <f t="shared" si="85"/>
        <v>0.97436072227219339</v>
      </c>
      <c r="G766" s="27">
        <f t="shared" si="85"/>
        <v>0.65791755212494096</v>
      </c>
      <c r="H766" s="27">
        <f t="shared" si="85"/>
        <v>0.82223475055512318</v>
      </c>
      <c r="I766" s="27">
        <f t="shared" si="85"/>
        <v>1.1336822523110417</v>
      </c>
      <c r="J766" s="27">
        <f t="shared" si="85"/>
        <v>0.64644026246413011</v>
      </c>
      <c r="K766" s="27">
        <f t="shared" si="85"/>
        <v>0.43432170161908817</v>
      </c>
      <c r="L766" s="27">
        <f t="shared" si="85"/>
        <v>0.38042103848745212</v>
      </c>
      <c r="M766" s="27">
        <f t="shared" si="85"/>
        <v>0.43150674355582819</v>
      </c>
      <c r="N766" s="27">
        <f t="shared" si="85"/>
        <v>0.50551372479169632</v>
      </c>
      <c r="O766" s="27">
        <f t="shared" si="85"/>
        <v>3.0358748244760627</v>
      </c>
    </row>
    <row r="767" spans="1:15" x14ac:dyDescent="0.15"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</row>
    <row r="768" spans="1:15" x14ac:dyDescent="0.15">
      <c r="A768" t="str">
        <f t="shared" si="1"/>
        <v>HK</v>
      </c>
      <c r="B768" t="s">
        <v>109</v>
      </c>
      <c r="C768" t="s">
        <v>131</v>
      </c>
      <c r="D768" s="27">
        <f t="shared" ref="D768:O768" si="86">GETPIVOTDATA("Sum of iAPE Act USD",$C$3,"Country",$A768,"Channel",$B768,"Period",D$737,"Years",2019)</f>
        <v>2.1406816865494847</v>
      </c>
      <c r="E768" s="27">
        <f t="shared" si="86"/>
        <v>1.1990741190679712</v>
      </c>
      <c r="F768" s="27">
        <f t="shared" si="86"/>
        <v>0.42104169005258552</v>
      </c>
      <c r="G768" s="27">
        <f t="shared" si="86"/>
        <v>0.2156869735166827</v>
      </c>
      <c r="H768" s="27">
        <f t="shared" si="86"/>
        <v>0.16268891759490245</v>
      </c>
      <c r="I768" s="27">
        <f t="shared" si="86"/>
        <v>6.4491194983590835E-2</v>
      </c>
      <c r="J768" s="27">
        <f t="shared" si="86"/>
        <v>9.298367306446878E-2</v>
      </c>
      <c r="K768" s="27">
        <f t="shared" si="86"/>
        <v>0.13899510992042283</v>
      </c>
      <c r="L768" s="27">
        <f t="shared" si="86"/>
        <v>5.9560169542246355E-2</v>
      </c>
      <c r="M768" s="27">
        <f t="shared" si="86"/>
        <v>0.10915203564806307</v>
      </c>
      <c r="N768" s="27">
        <f t="shared" si="86"/>
        <v>0.45956713306168606</v>
      </c>
      <c r="O768" s="27">
        <f t="shared" si="86"/>
        <v>0.79376656566043713</v>
      </c>
    </row>
    <row r="769" spans="1:15" x14ac:dyDescent="0.15">
      <c r="A769" t="str">
        <f t="shared" si="1"/>
        <v>HK</v>
      </c>
      <c r="B769" t="str">
        <f>IFERROR(B768,"")</f>
        <v>DTC</v>
      </c>
      <c r="C769" t="s">
        <v>89</v>
      </c>
      <c r="D769" s="12">
        <f>D770/D768</f>
        <v>0.10516550848716104</v>
      </c>
      <c r="E769" s="12">
        <f t="shared" ref="E769" si="87">E770/E768</f>
        <v>0.1388550693333345</v>
      </c>
      <c r="F769" s="12">
        <f t="shared" ref="F769" si="88">F770/F768</f>
        <v>0.22396791583686532</v>
      </c>
      <c r="G769" s="12">
        <f t="shared" ref="G769" si="89">G770/G768</f>
        <v>0.26028062760240711</v>
      </c>
      <c r="H769" s="12">
        <f t="shared" ref="H769" si="90">H770/H768</f>
        <v>0.43197100857330301</v>
      </c>
      <c r="I769" s="12">
        <f t="shared" ref="I769" si="91">I770/I768</f>
        <v>0.90875640905620503</v>
      </c>
      <c r="J769" s="12">
        <f t="shared" ref="J769" si="92">J770/J768</f>
        <v>0.67377264296088035</v>
      </c>
      <c r="K769" s="12">
        <f t="shared" ref="K769" si="93">K770/K768</f>
        <v>0.60598804225866965</v>
      </c>
      <c r="L769" s="12">
        <f t="shared" ref="L769" si="94">L770/L768</f>
        <v>0.72599991493729354</v>
      </c>
      <c r="M769" s="12">
        <f t="shared" ref="M769" si="95">M770/M768</f>
        <v>0.47939541627651044</v>
      </c>
      <c r="N769" s="12">
        <f t="shared" ref="N769" si="96">N770/N768</f>
        <v>0.45842809514648364</v>
      </c>
      <c r="O769" s="12">
        <f t="shared" ref="O769" si="97">O770/O768</f>
        <v>0.65507229673088019</v>
      </c>
    </row>
    <row r="770" spans="1:15" x14ac:dyDescent="0.15">
      <c r="A770" t="str">
        <f t="shared" si="1"/>
        <v>HK</v>
      </c>
      <c r="B770" t="str">
        <f t="shared" ref="B770:B773" si="98">IFERROR(B769,"")</f>
        <v>DTC</v>
      </c>
      <c r="C770" t="s">
        <v>132</v>
      </c>
      <c r="D770" s="27">
        <f t="shared" ref="D770:O770" si="99">GETPIVOTDATA("Sum of VNB Act USD",$C$3,"Country",$A770,"Channel",$B770,"Period",D$737,"Years",2019)</f>
        <v>0.22512587807513004</v>
      </c>
      <c r="E770" s="27">
        <f t="shared" si="99"/>
        <v>0.16649751993899012</v>
      </c>
      <c r="F770" s="27">
        <f t="shared" si="99"/>
        <v>9.4299829801509E-2</v>
      </c>
      <c r="G770" s="27">
        <f t="shared" si="99"/>
        <v>5.6139140832585935E-2</v>
      </c>
      <c r="H770" s="27">
        <f t="shared" si="99"/>
        <v>7.0276895817168991E-2</v>
      </c>
      <c r="I770" s="27">
        <f t="shared" si="99"/>
        <v>5.8606786769031548E-2</v>
      </c>
      <c r="J770" s="27">
        <f t="shared" si="99"/>
        <v>6.264985515285755E-2</v>
      </c>
      <c r="K770" s="27">
        <f t="shared" si="99"/>
        <v>8.4229374544205621E-2</v>
      </c>
      <c r="L770" s="27">
        <f t="shared" si="99"/>
        <v>4.3240678021321637E-2</v>
      </c>
      <c r="M770" s="27">
        <f t="shared" si="99"/>
        <v>5.2326985566931702E-2</v>
      </c>
      <c r="N770" s="27">
        <f t="shared" si="99"/>
        <v>0.21067848540139933</v>
      </c>
      <c r="O770" s="27">
        <f t="shared" si="99"/>
        <v>0.51997448723536555</v>
      </c>
    </row>
    <row r="771" spans="1:15" x14ac:dyDescent="0.15">
      <c r="A771" t="str">
        <f t="shared" si="1"/>
        <v>HK</v>
      </c>
      <c r="B771" t="str">
        <f t="shared" si="98"/>
        <v>DTC</v>
      </c>
      <c r="C771" t="s">
        <v>110</v>
      </c>
      <c r="D771" s="12">
        <f>D773/D770</f>
        <v>9.6832903732407327E-2</v>
      </c>
      <c r="E771" s="12">
        <f t="shared" ref="E771" si="100">E773/E770</f>
        <v>0.18503387627584025</v>
      </c>
      <c r="F771" s="12">
        <f t="shared" ref="F771" si="101">F773/F770</f>
        <v>0.32718511776527831</v>
      </c>
      <c r="G771" s="12">
        <f t="shared" ref="G771" si="102">G773/G770</f>
        <v>0.36851845400023081</v>
      </c>
      <c r="H771" s="12">
        <f t="shared" ref="H771" si="103">H773/H770</f>
        <v>0.44440577568529893</v>
      </c>
      <c r="I771" s="12">
        <f t="shared" ref="I771" si="104">I773/I770</f>
        <v>0.6317680845155782</v>
      </c>
      <c r="J771" s="12">
        <f t="shared" ref="J771" si="105">J773/J770</f>
        <v>0.43325600424807137</v>
      </c>
      <c r="K771" s="12">
        <f t="shared" ref="K771" si="106">K773/K770</f>
        <v>0.33779000965240369</v>
      </c>
      <c r="L771" s="12">
        <f t="shared" ref="L771" si="107">L773/L770</f>
        <v>0.62642580443376261</v>
      </c>
      <c r="M771" s="12">
        <f t="shared" ref="M771" si="108">M773/M770</f>
        <v>0.25635071348724242</v>
      </c>
      <c r="N771" s="12">
        <f t="shared" ref="N771" si="109">N773/N770</f>
        <v>0.106196811029645</v>
      </c>
      <c r="O771" s="12">
        <f t="shared" ref="O771" si="110">O773/O770</f>
        <v>7.9897185788416009E-2</v>
      </c>
    </row>
    <row r="772" spans="1:15" x14ac:dyDescent="0.15">
      <c r="A772" t="str">
        <f t="shared" si="1"/>
        <v>HK</v>
      </c>
      <c r="B772" t="str">
        <f t="shared" si="98"/>
        <v>DTC</v>
      </c>
      <c r="C772" t="s">
        <v>150</v>
      </c>
      <c r="D772" s="27">
        <f t="shared" ref="D772:O772" si="111">GETPIVOTDATA("Sum of pAPE Act USD",$C$3,"Country",$A772,"Channel",$B772,"Period",D$737,"Years",2019)</f>
        <v>3.9971881061999427E-2</v>
      </c>
      <c r="E772" s="27">
        <f t="shared" si="111"/>
        <v>3.4230512840175496E-2</v>
      </c>
      <c r="F772" s="27">
        <f t="shared" si="111"/>
        <v>3.0879037468189218E-2</v>
      </c>
      <c r="G772" s="27">
        <f t="shared" si="111"/>
        <v>2.1420060625457524E-2</v>
      </c>
      <c r="H772" s="27">
        <f t="shared" si="111"/>
        <v>3.3076182711179063E-2</v>
      </c>
      <c r="I772" s="27">
        <f t="shared" si="111"/>
        <v>2.6865741282253167E-2</v>
      </c>
      <c r="J772" s="27">
        <f t="shared" si="111"/>
        <v>3.0595686937882879E-2</v>
      </c>
      <c r="K772" s="27">
        <f t="shared" si="111"/>
        <v>3.2290816029244024E-2</v>
      </c>
      <c r="L772" s="27">
        <f t="shared" si="111"/>
        <v>1.9527357890230884E-2</v>
      </c>
      <c r="M772" s="27">
        <f t="shared" si="111"/>
        <v>1.9362976510303418E-2</v>
      </c>
      <c r="N772" s="27">
        <f t="shared" si="111"/>
        <v>3.4951589875594116E-2</v>
      </c>
      <c r="O772" s="27">
        <f t="shared" si="111"/>
        <v>5.6251757882498511E-2</v>
      </c>
    </row>
    <row r="773" spans="1:15" x14ac:dyDescent="0.15">
      <c r="A773" t="str">
        <f t="shared" si="1"/>
        <v>HK</v>
      </c>
      <c r="B773" t="str">
        <f t="shared" si="98"/>
        <v>DTC</v>
      </c>
      <c r="C773" t="s">
        <v>154</v>
      </c>
      <c r="D773" s="27">
        <f t="shared" ref="D773:O773" si="112">GETPIVOTDATA("Sum of pVNB Act USD",$C$3,"Country",$A773,"Channel",$B773,"Period",D$737,"Years",2019)</f>
        <v>2.1799592479322737E-2</v>
      </c>
      <c r="E773" s="27">
        <f t="shared" si="112"/>
        <v>3.0807681504625345E-2</v>
      </c>
      <c r="F773" s="27">
        <f t="shared" si="112"/>
        <v>3.0853500918852424E-2</v>
      </c>
      <c r="G773" s="27">
        <f t="shared" si="112"/>
        <v>2.06883093885258E-2</v>
      </c>
      <c r="H773" s="27">
        <f t="shared" si="112"/>
        <v>3.1231458398383927E-2</v>
      </c>
      <c r="I773" s="27">
        <f t="shared" si="112"/>
        <v>3.7025897416683995E-2</v>
      </c>
      <c r="J773" s="27">
        <f t="shared" si="112"/>
        <v>2.7143425910247508E-2</v>
      </c>
      <c r="K773" s="27">
        <f t="shared" si="112"/>
        <v>2.8451841240303141E-2</v>
      </c>
      <c r="L773" s="27">
        <f t="shared" si="112"/>
        <v>2.7087076513767724E-2</v>
      </c>
      <c r="M773" s="27">
        <f t="shared" si="112"/>
        <v>1.3414060084719577E-2</v>
      </c>
      <c r="N773" s="27">
        <f t="shared" si="112"/>
        <v>2.2373383302184226E-2</v>
      </c>
      <c r="O773" s="27">
        <f t="shared" si="112"/>
        <v>4.1544498211880346E-2</v>
      </c>
    </row>
    <row r="775" spans="1:15" x14ac:dyDescent="0.15">
      <c r="A775" t="str">
        <f>$A$739</f>
        <v>HK</v>
      </c>
      <c r="B775" t="s">
        <v>45</v>
      </c>
      <c r="C775" t="s">
        <v>140</v>
      </c>
      <c r="D775" s="27">
        <f t="shared" ref="D775:N775" si="113">GETPIVOTDATA("Sum of iAPE Plan USD",$C$3,"Country",$A775,"Channel",$B775,"Period",D$737,"Years",2019)</f>
        <v>15.942372878472872</v>
      </c>
      <c r="E775" s="27">
        <f t="shared" si="113"/>
        <v>9.764865939034804</v>
      </c>
      <c r="F775" s="27">
        <f t="shared" si="113"/>
        <v>23.095366372302117</v>
      </c>
      <c r="G775" s="27">
        <f t="shared" si="113"/>
        <v>22.879536298405409</v>
      </c>
      <c r="H775" s="27">
        <f t="shared" si="113"/>
        <v>31.96839046270695</v>
      </c>
      <c r="I775" s="27">
        <f t="shared" si="113"/>
        <v>33.827272474329149</v>
      </c>
      <c r="J775" s="27">
        <f t="shared" si="113"/>
        <v>22.559354977985073</v>
      </c>
      <c r="K775" s="27">
        <f t="shared" si="113"/>
        <v>27.8759076618027</v>
      </c>
      <c r="L775" s="27">
        <f t="shared" si="113"/>
        <v>34.568188412675141</v>
      </c>
      <c r="M775" s="27">
        <f t="shared" si="113"/>
        <v>30.829416732279775</v>
      </c>
      <c r="N775" s="27">
        <f t="shared" si="113"/>
        <v>33.79382818894684</v>
      </c>
      <c r="O775" s="27">
        <f>GETPIVOTDATA("Sum of iAPE Act USD",$C$3,"Country",$A775,"Channel",$B775,"Period",O$737,"Years",2019)</f>
        <v>32.930216354765051</v>
      </c>
    </row>
    <row r="776" spans="1:15" s="11" customFormat="1" x14ac:dyDescent="0.15">
      <c r="A776" s="11" t="str">
        <f t="shared" ref="A776:A780" si="114">$A$739</f>
        <v>HK</v>
      </c>
      <c r="B776" s="11" t="s">
        <v>45</v>
      </c>
      <c r="C776" s="11" t="s">
        <v>89</v>
      </c>
      <c r="D776" s="13">
        <f>D777/D775</f>
        <v>0.56394730222718559</v>
      </c>
      <c r="E776" s="13">
        <f t="shared" ref="E776:O776" si="115">E777/E775</f>
        <v>0.58054546390822881</v>
      </c>
      <c r="F776" s="13">
        <f t="shared" si="115"/>
        <v>0.58976715190919715</v>
      </c>
      <c r="G776" s="13">
        <f t="shared" si="115"/>
        <v>0.55607446364537028</v>
      </c>
      <c r="H776" s="13">
        <f t="shared" si="115"/>
        <v>0.58331252719498528</v>
      </c>
      <c r="I776" s="13">
        <f t="shared" si="115"/>
        <v>0.57575026695084852</v>
      </c>
      <c r="J776" s="13">
        <f t="shared" si="115"/>
        <v>0.56163879268960459</v>
      </c>
      <c r="K776" s="13">
        <f t="shared" si="115"/>
        <v>0.58005841978695616</v>
      </c>
      <c r="L776" s="13">
        <f t="shared" si="115"/>
        <v>0.57652109128643547</v>
      </c>
      <c r="M776" s="13">
        <f t="shared" si="115"/>
        <v>0.57406452351882531</v>
      </c>
      <c r="N776" s="13">
        <f t="shared" si="115"/>
        <v>0.58003807649825245</v>
      </c>
      <c r="O776" s="13">
        <f t="shared" si="115"/>
        <v>0.89155877539658057</v>
      </c>
    </row>
    <row r="777" spans="1:15" x14ac:dyDescent="0.15">
      <c r="A777" t="str">
        <f t="shared" si="114"/>
        <v>HK</v>
      </c>
      <c r="B777" t="s">
        <v>45</v>
      </c>
      <c r="C777" t="s">
        <v>142</v>
      </c>
      <c r="D777" s="27">
        <f t="shared" ref="D777:N777" si="116">GETPIVOTDATA("Sum of VNB Plan USD",$C$3,"Country",$A777,"Channel",$B777,"Period",D$737,"Years",2019)</f>
        <v>8.9906581759146267</v>
      </c>
      <c r="E777" s="27">
        <f t="shared" si="116"/>
        <v>5.6689486265786231</v>
      </c>
      <c r="F777" s="27">
        <f t="shared" si="116"/>
        <v>13.620888447692066</v>
      </c>
      <c r="G777" s="27">
        <f t="shared" si="116"/>
        <v>12.722725875590568</v>
      </c>
      <c r="H777" s="27">
        <f t="shared" si="116"/>
        <v>18.647562631157655</v>
      </c>
      <c r="I777" s="27">
        <f t="shared" si="116"/>
        <v>19.476061157314099</v>
      </c>
      <c r="J777" s="27">
        <f t="shared" si="116"/>
        <v>12.670208893691758</v>
      </c>
      <c r="K777" s="27">
        <f t="shared" si="116"/>
        <v>16.169654948432377</v>
      </c>
      <c r="L777" s="27">
        <f t="shared" si="116"/>
        <v>19.929289707470584</v>
      </c>
      <c r="M777" s="27">
        <f t="shared" si="116"/>
        <v>17.698074426779488</v>
      </c>
      <c r="N777" s="27">
        <f t="shared" si="116"/>
        <v>19.601707100229149</v>
      </c>
      <c r="O777" s="27">
        <f>GETPIVOTDATA("Sum of VNB Act USD",$C$3,"Country",$A777,"Channel",$B777,"Period",O$737,"Years",2019)</f>
        <v>29.35922336679878</v>
      </c>
    </row>
    <row r="778" spans="1:15" x14ac:dyDescent="0.15">
      <c r="A778" t="str">
        <f t="shared" si="114"/>
        <v>HK</v>
      </c>
      <c r="B778" t="s">
        <v>45</v>
      </c>
      <c r="C778" t="s">
        <v>110</v>
      </c>
      <c r="D778" s="12">
        <f>D780/D777</f>
        <v>0.38233486202308153</v>
      </c>
      <c r="E778" s="12">
        <f t="shared" ref="E778:O778" si="117">E780/E777</f>
        <v>0.42804498094773935</v>
      </c>
      <c r="F778" s="12">
        <f t="shared" si="117"/>
        <v>0.43693532560265663</v>
      </c>
      <c r="G778" s="12">
        <f t="shared" si="117"/>
        <v>0.37413605469933403</v>
      </c>
      <c r="H778" s="12">
        <f t="shared" si="117"/>
        <v>0.43136755953105049</v>
      </c>
      <c r="I778" s="12">
        <f t="shared" si="117"/>
        <v>0.40897277872983007</v>
      </c>
      <c r="J778" s="12">
        <f t="shared" si="117"/>
        <v>0.38168756994839687</v>
      </c>
      <c r="K778" s="12">
        <f t="shared" si="117"/>
        <v>0.42150702113926675</v>
      </c>
      <c r="L778" s="12">
        <f t="shared" si="117"/>
        <v>0.42390139203861849</v>
      </c>
      <c r="M778" s="12">
        <f t="shared" si="117"/>
        <v>0.41786016676224647</v>
      </c>
      <c r="N778" s="12">
        <f t="shared" si="117"/>
        <v>0.4325233505867182</v>
      </c>
      <c r="O778" s="12">
        <f t="shared" si="117"/>
        <v>0.48837290926392951</v>
      </c>
    </row>
    <row r="779" spans="1:15" x14ac:dyDescent="0.15">
      <c r="A779" t="str">
        <f t="shared" si="114"/>
        <v>HK</v>
      </c>
      <c r="B779" t="s">
        <v>45</v>
      </c>
      <c r="C779" t="s">
        <v>146</v>
      </c>
      <c r="D779" s="27">
        <f t="shared" ref="D779:N779" si="118">GETPIVOTDATA("Sum of pAPE Plan USD",$C$3,"Country",$A779,"Channel",$B779,"Period",D$737,"Years",2019)</f>
        <v>4.8114218266226816</v>
      </c>
      <c r="E779" s="27">
        <f t="shared" si="118"/>
        <v>3.2972420297539222</v>
      </c>
      <c r="F779" s="27">
        <f t="shared" si="118"/>
        <v>8.0324504493467046</v>
      </c>
      <c r="G779" s="27">
        <f t="shared" si="118"/>
        <v>6.7276557522069727</v>
      </c>
      <c r="H779" s="27">
        <f t="shared" si="118"/>
        <v>10.929554878544961</v>
      </c>
      <c r="I779" s="27">
        <f t="shared" si="118"/>
        <v>10.956574984344472</v>
      </c>
      <c r="J779" s="27">
        <f t="shared" si="118"/>
        <v>6.776281681681068</v>
      </c>
      <c r="K779" s="27">
        <f t="shared" si="118"/>
        <v>9.2913108246679688</v>
      </c>
      <c r="L779" s="27">
        <f t="shared" si="118"/>
        <v>11.940081835372292</v>
      </c>
      <c r="M779" s="27">
        <f t="shared" si="118"/>
        <v>10.4741073537852</v>
      </c>
      <c r="N779" s="27">
        <f t="shared" si="118"/>
        <v>11.909341443730794</v>
      </c>
      <c r="O779" s="27">
        <f>GETPIVOTDATA("Sum of pAPE Act USD",$C$3,"Country",$A779,"Channel",$B779,"Period",O$737,"Years",2019)</f>
        <v>12.276922237028039</v>
      </c>
    </row>
    <row r="780" spans="1:15" x14ac:dyDescent="0.15">
      <c r="A780" t="str">
        <f t="shared" si="114"/>
        <v>HK</v>
      </c>
      <c r="B780" t="s">
        <v>45</v>
      </c>
      <c r="C780" t="s">
        <v>148</v>
      </c>
      <c r="D780" s="27">
        <f t="shared" ref="D780:N780" si="119">GETPIVOTDATA("Sum of pVNB Plan USD",$C$3,"Country",$A780,"Channel",$B780,"Period",D$737,"Years",2019)</f>
        <v>3.4374420531850087</v>
      </c>
      <c r="E780" s="27">
        <f t="shared" si="119"/>
        <v>2.4265650068575599</v>
      </c>
      <c r="F780" s="27">
        <f t="shared" si="119"/>
        <v>5.9514473288897971</v>
      </c>
      <c r="G780" s="27">
        <f t="shared" si="119"/>
        <v>4.7600304641145854</v>
      </c>
      <c r="H780" s="27">
        <f t="shared" si="119"/>
        <v>8.0439535834048925</v>
      </c>
      <c r="I780" s="27">
        <f t="shared" si="119"/>
        <v>7.965178850218857</v>
      </c>
      <c r="J780" s="27">
        <f t="shared" si="119"/>
        <v>4.8360612433717725</v>
      </c>
      <c r="K780" s="27">
        <f t="shared" si="119"/>
        <v>6.8156230901635357</v>
      </c>
      <c r="L780" s="27">
        <f t="shared" si="119"/>
        <v>8.4480536493376928</v>
      </c>
      <c r="M780" s="27">
        <f t="shared" si="119"/>
        <v>7.3953203313447267</v>
      </c>
      <c r="N780" s="27">
        <f t="shared" si="119"/>
        <v>8.478196032210576</v>
      </c>
      <c r="O780" s="27">
        <f>GETPIVOTDATA("Sum of pVNB Act USD",$C$3,"Country",$A780,"Channel",$B780,"Period",O$737,"Years",2019)</f>
        <v>14.33824932937306</v>
      </c>
    </row>
    <row r="781" spans="1:15" x14ac:dyDescent="0.15">
      <c r="A781">
        <v>2018</v>
      </c>
    </row>
    <row r="782" spans="1:15" x14ac:dyDescent="0.15">
      <c r="A782" t="str">
        <f>$A$739</f>
        <v>HK</v>
      </c>
      <c r="B782" t="s">
        <v>45</v>
      </c>
      <c r="C782" t="s">
        <v>131</v>
      </c>
      <c r="D782" s="27">
        <f t="shared" ref="D782:O782" si="120">GETPIVOTDATA("Sum of iAPE Act USD",$C$3,"Country",$A782,"Channel",$B782,"Period",D$737,"Years",2018)</f>
        <v>17.364963495325934</v>
      </c>
      <c r="E782" s="27">
        <f t="shared" si="120"/>
        <v>11.629321375480535</v>
      </c>
      <c r="F782" s="27">
        <f t="shared" si="120"/>
        <v>21.47604934740556</v>
      </c>
      <c r="G782" s="27">
        <f t="shared" si="120"/>
        <v>18.110479684082971</v>
      </c>
      <c r="H782" s="27">
        <f t="shared" si="120"/>
        <v>22.445662850082144</v>
      </c>
      <c r="I782" s="27">
        <f t="shared" si="120"/>
        <v>20.889268671880977</v>
      </c>
      <c r="J782" s="27">
        <f t="shared" si="120"/>
        <v>13.394853109135353</v>
      </c>
      <c r="K782" s="27">
        <f t="shared" si="120"/>
        <v>16.075113372582265</v>
      </c>
      <c r="L782" s="27">
        <f t="shared" si="120"/>
        <v>21.550798495497418</v>
      </c>
      <c r="M782" s="27">
        <f t="shared" si="120"/>
        <v>23.090620756681382</v>
      </c>
      <c r="N782" s="27">
        <f t="shared" si="120"/>
        <v>33.023681591852601</v>
      </c>
      <c r="O782" s="27">
        <f t="shared" si="120"/>
        <v>31.155108496772527</v>
      </c>
    </row>
    <row r="783" spans="1:15" s="11" customFormat="1" x14ac:dyDescent="0.15">
      <c r="A783" s="11" t="str">
        <f t="shared" ref="A783:A787" si="121">$A$739</f>
        <v>HK</v>
      </c>
      <c r="B783" s="11" t="s">
        <v>45</v>
      </c>
      <c r="C783" s="11" t="s">
        <v>89</v>
      </c>
      <c r="D783" s="13">
        <f>D784/D782</f>
        <v>0.52254834198898548</v>
      </c>
      <c r="E783" s="13">
        <f t="shared" ref="E783:O783" si="122">E784/E782</f>
        <v>0.55472880546916625</v>
      </c>
      <c r="F783" s="13">
        <f t="shared" si="122"/>
        <v>0.5764122191716976</v>
      </c>
      <c r="G783" s="13">
        <f t="shared" si="122"/>
        <v>0.49759611507782647</v>
      </c>
      <c r="H783" s="13">
        <f t="shared" si="122"/>
        <v>0.54517074451494585</v>
      </c>
      <c r="I783" s="13">
        <f t="shared" si="122"/>
        <v>0.52093831823432812</v>
      </c>
      <c r="J783" s="13">
        <f t="shared" si="122"/>
        <v>0.62628232026147268</v>
      </c>
      <c r="K783" s="13">
        <f t="shared" si="122"/>
        <v>0.68259040848044239</v>
      </c>
      <c r="L783" s="13">
        <f t="shared" si="122"/>
        <v>0.70090949516224466</v>
      </c>
      <c r="M783" s="13">
        <f t="shared" si="122"/>
        <v>0.70214574292060428</v>
      </c>
      <c r="N783" s="13">
        <f t="shared" si="122"/>
        <v>0.44817617263007054</v>
      </c>
      <c r="O783" s="13">
        <f t="shared" si="122"/>
        <v>0.67833778793241239</v>
      </c>
    </row>
    <row r="784" spans="1:15" x14ac:dyDescent="0.15">
      <c r="A784" t="str">
        <f t="shared" si="121"/>
        <v>HK</v>
      </c>
      <c r="B784" t="s">
        <v>45</v>
      </c>
      <c r="C784" t="s">
        <v>132</v>
      </c>
      <c r="D784" s="27">
        <f t="shared" ref="D784:O784" si="123">GETPIVOTDATA("Sum of VNB Act USD",$C$3,"Country",$A784,"Channel",$B784,"Period",D$737,"Years",2018)</f>
        <v>9.0740328831818253</v>
      </c>
      <c r="E784" s="27">
        <f t="shared" si="123"/>
        <v>6.4511195550373586</v>
      </c>
      <c r="F784" s="27">
        <f t="shared" si="123"/>
        <v>12.379057263378927</v>
      </c>
      <c r="G784" s="27">
        <f t="shared" si="123"/>
        <v>9.0117043329955884</v>
      </c>
      <c r="H784" s="27">
        <f t="shared" si="123"/>
        <v>12.236718727110745</v>
      </c>
      <c r="I784" s="27">
        <f t="shared" si="123"/>
        <v>10.882020491074714</v>
      </c>
      <c r="J784" s="27">
        <f t="shared" si="123"/>
        <v>8.3889596847508905</v>
      </c>
      <c r="K784" s="27">
        <f t="shared" si="123"/>
        <v>10.972718203360351</v>
      </c>
      <c r="L784" s="27">
        <f t="shared" si="123"/>
        <v>15.105159293822357</v>
      </c>
      <c r="M784" s="27">
        <f t="shared" si="123"/>
        <v>16.212981065697974</v>
      </c>
      <c r="N784" s="27">
        <f t="shared" si="123"/>
        <v>14.800427221990613</v>
      </c>
      <c r="O784" s="27">
        <f t="shared" si="123"/>
        <v>21.133687380494983</v>
      </c>
    </row>
    <row r="785" spans="1:15" x14ac:dyDescent="0.15">
      <c r="A785" t="str">
        <f t="shared" si="121"/>
        <v>HK</v>
      </c>
      <c r="B785" t="s">
        <v>45</v>
      </c>
      <c r="C785" t="s">
        <v>110</v>
      </c>
      <c r="D785" s="12">
        <f>D787/D784</f>
        <v>0.33754371151093054</v>
      </c>
      <c r="E785" s="12">
        <f t="shared" ref="E785:O785" si="124">E787/E784</f>
        <v>0.35836654733178952</v>
      </c>
      <c r="F785" s="12">
        <f t="shared" si="124"/>
        <v>0.39004324358127285</v>
      </c>
      <c r="G785" s="12">
        <f t="shared" si="124"/>
        <v>0.30467666609762678</v>
      </c>
      <c r="H785" s="12">
        <f t="shared" si="124"/>
        <v>0.37563162743383971</v>
      </c>
      <c r="I785" s="12">
        <f t="shared" si="124"/>
        <v>0.40046091817150925</v>
      </c>
      <c r="J785" s="12">
        <f t="shared" si="124"/>
        <v>0.38618861431403656</v>
      </c>
      <c r="K785" s="12">
        <f t="shared" si="124"/>
        <v>0.43680258055661852</v>
      </c>
      <c r="L785" s="12">
        <f t="shared" si="124"/>
        <v>0.4441409042554168</v>
      </c>
      <c r="M785" s="12">
        <f t="shared" si="124"/>
        <v>0.4413360506425395</v>
      </c>
      <c r="N785" s="12">
        <f t="shared" si="124"/>
        <v>0.38927039852285517</v>
      </c>
      <c r="O785" s="12">
        <f t="shared" si="124"/>
        <v>0.42010065018455106</v>
      </c>
    </row>
    <row r="786" spans="1:15" x14ac:dyDescent="0.15">
      <c r="A786" t="str">
        <f t="shared" si="121"/>
        <v>HK</v>
      </c>
      <c r="B786" t="s">
        <v>45</v>
      </c>
      <c r="C786" t="s">
        <v>150</v>
      </c>
      <c r="D786" s="27">
        <f t="shared" ref="D786:O786" si="125">GETPIVOTDATA("Sum of pAPE Act USD",$C$3,"Country",$A786,"Channel",$B786,"Period",D$737,"Years",2018)</f>
        <v>4.3006813022379351</v>
      </c>
      <c r="E786" s="27">
        <f t="shared" si="125"/>
        <v>2.961051421060799</v>
      </c>
      <c r="F786" s="27">
        <f t="shared" si="125"/>
        <v>6.1772232512307612</v>
      </c>
      <c r="G786" s="27">
        <f t="shared" si="125"/>
        <v>3.3732905666407249</v>
      </c>
      <c r="H786" s="27">
        <f t="shared" si="125"/>
        <v>5.7008196832448021</v>
      </c>
      <c r="I786" s="27">
        <f t="shared" si="125"/>
        <v>5.7073315555538855</v>
      </c>
      <c r="J786" s="27">
        <f t="shared" si="125"/>
        <v>3.7577371070496208</v>
      </c>
      <c r="K786" s="27">
        <f t="shared" si="125"/>
        <v>5.9095205277065732</v>
      </c>
      <c r="L786" s="27">
        <f t="shared" si="125"/>
        <v>8.1360744144939865</v>
      </c>
      <c r="M786" s="27">
        <f t="shared" si="125"/>
        <v>8.1471315081529987</v>
      </c>
      <c r="N786" s="27">
        <f t="shared" si="125"/>
        <v>6.5414708100808934</v>
      </c>
      <c r="O786" s="27">
        <f t="shared" si="125"/>
        <v>8.206430779282007</v>
      </c>
    </row>
    <row r="787" spans="1:15" x14ac:dyDescent="0.15">
      <c r="A787" t="str">
        <f t="shared" si="121"/>
        <v>HK</v>
      </c>
      <c r="B787" t="s">
        <v>45</v>
      </c>
      <c r="C787" t="s">
        <v>154</v>
      </c>
      <c r="D787" s="27">
        <f t="shared" ref="D787:O787" si="126">GETPIVOTDATA("Sum of pVNB Act USD",$C$3,"Country",$A787,"Channel",$B787,"Period",D$737,"Years",2018)</f>
        <v>3.0628827377614232</v>
      </c>
      <c r="E787" s="27">
        <f t="shared" si="126"/>
        <v>2.3118654413633286</v>
      </c>
      <c r="F787" s="27">
        <f t="shared" si="126"/>
        <v>4.8283676474866315</v>
      </c>
      <c r="G787" s="27">
        <f t="shared" si="126"/>
        <v>2.7456560320346335</v>
      </c>
      <c r="H787" s="27">
        <f t="shared" si="126"/>
        <v>4.5964985699147523</v>
      </c>
      <c r="I787" s="27">
        <f t="shared" si="126"/>
        <v>4.3578239174169582</v>
      </c>
      <c r="J787" s="27">
        <f t="shared" si="126"/>
        <v>3.2397207161902632</v>
      </c>
      <c r="K787" s="27">
        <f t="shared" si="126"/>
        <v>4.792911626948384</v>
      </c>
      <c r="L787" s="27">
        <f t="shared" si="126"/>
        <v>6.7088191076803749</v>
      </c>
      <c r="M787" s="27">
        <f t="shared" si="126"/>
        <v>7.1553730326774154</v>
      </c>
      <c r="N787" s="27">
        <f t="shared" si="126"/>
        <v>5.7613682030128004</v>
      </c>
      <c r="O787" s="27">
        <f t="shared" si="126"/>
        <v>8.8782758093429841</v>
      </c>
    </row>
    <row r="790" spans="1:15" x14ac:dyDescent="0.15">
      <c r="B790">
        <v>2020</v>
      </c>
      <c r="C790" s="25" t="str">
        <f>"YTD "&amp;INDEX(Mths,C791)</f>
        <v>YTD MAR</v>
      </c>
      <c r="D790" s="21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</row>
    <row r="791" spans="1:15" x14ac:dyDescent="0.15">
      <c r="C791">
        <v>3</v>
      </c>
      <c r="D791" s="19">
        <v>1</v>
      </c>
      <c r="E791" s="19">
        <v>2</v>
      </c>
      <c r="F791" s="19">
        <v>3</v>
      </c>
      <c r="G791" s="19">
        <v>4</v>
      </c>
      <c r="H791" s="19">
        <v>5</v>
      </c>
      <c r="I791" s="19">
        <v>6</v>
      </c>
      <c r="J791" s="19">
        <v>7</v>
      </c>
      <c r="K791" s="19">
        <v>8</v>
      </c>
      <c r="L791" s="19">
        <v>9</v>
      </c>
      <c r="M791" s="19">
        <v>10</v>
      </c>
      <c r="N791" s="19">
        <v>11</v>
      </c>
      <c r="O791" s="19">
        <v>12</v>
      </c>
    </row>
    <row r="792" spans="1:15" s="31" customFormat="1" x14ac:dyDescent="0.15">
      <c r="A792" s="31" t="s">
        <v>0</v>
      </c>
      <c r="B792" s="31" t="s">
        <v>1</v>
      </c>
      <c r="C792" s="31" t="s">
        <v>213</v>
      </c>
      <c r="D792" s="23" t="str">
        <f>IF(D791&gt;$C791,D738&amp;" (Fore)",D738)</f>
        <v>Jan</v>
      </c>
      <c r="E792" s="23" t="str">
        <f t="shared" ref="E792:O792" si="127">IF(E791&gt;$C791,E738&amp;" (Fore)",E738)</f>
        <v>Feb</v>
      </c>
      <c r="F792" s="23" t="str">
        <f t="shared" si="127"/>
        <v>Mar</v>
      </c>
      <c r="G792" s="23" t="str">
        <f t="shared" si="127"/>
        <v>Apr (Fore)</v>
      </c>
      <c r="H792" s="23" t="str">
        <f t="shared" si="127"/>
        <v>May (Fore)</v>
      </c>
      <c r="I792" s="23" t="str">
        <f t="shared" si="127"/>
        <v>Jun (Fore)</v>
      </c>
      <c r="J792" s="23" t="str">
        <f t="shared" si="127"/>
        <v>Jul (Fore)</v>
      </c>
      <c r="K792" s="23" t="str">
        <f t="shared" si="127"/>
        <v>Aug (Fore)</v>
      </c>
      <c r="L792" s="23" t="str">
        <f t="shared" si="127"/>
        <v>Sep (Fore)</v>
      </c>
      <c r="M792" s="23" t="str">
        <f t="shared" si="127"/>
        <v>Oct (Fore)</v>
      </c>
      <c r="N792" s="23" t="str">
        <f t="shared" si="127"/>
        <v>Nov (Fore)</v>
      </c>
      <c r="O792" s="23" t="str">
        <f t="shared" si="127"/>
        <v>Dec  (Fore)</v>
      </c>
    </row>
    <row r="793" spans="1:15" s="36" customFormat="1" x14ac:dyDescent="0.15">
      <c r="A793" s="38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</row>
    <row r="794" spans="1:15" x14ac:dyDescent="0.15">
      <c r="A794" t="str">
        <f>$A$739</f>
        <v>HK</v>
      </c>
      <c r="B794" t="s">
        <v>45</v>
      </c>
      <c r="C794" t="s">
        <v>131</v>
      </c>
      <c r="D794" s="27">
        <f>IF(D$791&gt;$C$791,GETPIVOTDATA("Sum of iAPE Fore USD",$C$3,"Country",$A794,"Channel",$B794,"Period",G$737,"Years",2020),GETPIVOTDATA("Sum of iAPE Act USD",$C$3,"Country",$A794,"Channel",$B794,"Period",D$737,"Years",2020))</f>
        <v>17.248662193079173</v>
      </c>
      <c r="E794" s="27">
        <f t="shared" ref="E794:O794" si="128">IF(E$791&gt;$C$791,GETPIVOTDATA("Sum of iAPE Fore USD",$C$3,"Country",$A794,"Channel",$B794,"Period",E$737,"Years",2020),GETPIVOTDATA("Sum of iAPE Act USD",$C$3,"Country",$A794,"Channel",$B794,"Period",E$737,"Years",2020))</f>
        <v>11.137126101770662</v>
      </c>
      <c r="F794" s="27">
        <f t="shared" si="128"/>
        <v>20.016795343860892</v>
      </c>
      <c r="G794" s="27">
        <f t="shared" si="128"/>
        <v>0</v>
      </c>
      <c r="H794" s="27">
        <f t="shared" si="128"/>
        <v>0</v>
      </c>
      <c r="I794" s="27">
        <f t="shared" si="128"/>
        <v>0</v>
      </c>
      <c r="J794" s="27">
        <f t="shared" si="128"/>
        <v>0</v>
      </c>
      <c r="K794" s="27">
        <f t="shared" si="128"/>
        <v>0</v>
      </c>
      <c r="L794" s="27">
        <f t="shared" si="128"/>
        <v>28.487447501515497</v>
      </c>
      <c r="M794" s="27">
        <f t="shared" si="128"/>
        <v>35.786216788059434</v>
      </c>
      <c r="N794" s="27">
        <f t="shared" si="128"/>
        <v>46.682852739905279</v>
      </c>
      <c r="O794" s="27">
        <f t="shared" si="128"/>
        <v>52.693471435691194</v>
      </c>
    </row>
    <row r="795" spans="1:15" x14ac:dyDescent="0.15">
      <c r="A795" t="str">
        <f t="shared" ref="A795:A827" si="129">$A$739</f>
        <v>HK</v>
      </c>
      <c r="B795" t="s">
        <v>45</v>
      </c>
      <c r="C795" t="s">
        <v>89</v>
      </c>
      <c r="D795" s="12">
        <f>D796/D794</f>
        <v>0.6401613191240878</v>
      </c>
      <c r="E795" s="12">
        <f t="shared" ref="E795:O795" si="130">E796/E794</f>
        <v>0.72751071183033267</v>
      </c>
      <c r="F795" s="12">
        <f t="shared" si="130"/>
        <v>0.72197005489478794</v>
      </c>
      <c r="G795" s="12" t="e">
        <f t="shared" si="130"/>
        <v>#DIV/0!</v>
      </c>
      <c r="H795" s="12" t="e">
        <f t="shared" si="130"/>
        <v>#DIV/0!</v>
      </c>
      <c r="I795" s="12" t="e">
        <f t="shared" si="130"/>
        <v>#DIV/0!</v>
      </c>
      <c r="J795" s="12" t="e">
        <f t="shared" si="130"/>
        <v>#DIV/0!</v>
      </c>
      <c r="K795" s="12" t="e">
        <f t="shared" si="130"/>
        <v>#DIV/0!</v>
      </c>
      <c r="L795" s="12">
        <f t="shared" si="130"/>
        <v>0.56920352720220768</v>
      </c>
      <c r="M795" s="12">
        <f t="shared" si="130"/>
        <v>0.56656729388966887</v>
      </c>
      <c r="N795" s="12">
        <f t="shared" si="130"/>
        <v>0.57358583371183958</v>
      </c>
      <c r="O795" s="12">
        <f t="shared" si="130"/>
        <v>0.57799583702251034</v>
      </c>
    </row>
    <row r="796" spans="1:15" x14ac:dyDescent="0.15">
      <c r="A796" t="str">
        <f t="shared" si="129"/>
        <v>HK</v>
      </c>
      <c r="B796" t="s">
        <v>45</v>
      </c>
      <c r="C796" t="s">
        <v>132</v>
      </c>
      <c r="D796" s="27">
        <f>GETPIVOTDATA("Sum of VNB Act USD",$C$3,"Country",$A796,"Channel",$B796,"Period",D$737,"Years",2020)</f>
        <v>11.041926342647345</v>
      </c>
      <c r="E796" s="27">
        <f t="shared" ref="E796:O796" si="131">IF(E$791&gt;$C$791,GETPIVOTDATA("Sum of VNB Fore USD",$C$3,"Country",$A796,"Channel",$B796,"Period",E$737,"Years",2020),GETPIVOTDATA("Sum of VNB Act USD",$C$3,"Country",$A796,"Channel",$B796,"Period",E$737,"Years",2020))</f>
        <v>8.102378538043352</v>
      </c>
      <c r="F796" s="27">
        <f t="shared" si="131"/>
        <v>14.451526833224984</v>
      </c>
      <c r="G796" s="27">
        <f t="shared" si="131"/>
        <v>0</v>
      </c>
      <c r="H796" s="27">
        <f t="shared" si="131"/>
        <v>0</v>
      </c>
      <c r="I796" s="27">
        <f t="shared" si="131"/>
        <v>0</v>
      </c>
      <c r="J796" s="27">
        <f t="shared" si="131"/>
        <v>0</v>
      </c>
      <c r="K796" s="27">
        <f t="shared" si="131"/>
        <v>0</v>
      </c>
      <c r="L796" s="27">
        <f t="shared" si="131"/>
        <v>16.215155598850341</v>
      </c>
      <c r="M796" s="27">
        <f t="shared" si="131"/>
        <v>20.27530000415987</v>
      </c>
      <c r="N796" s="27">
        <f t="shared" si="131"/>
        <v>26.776623008865606</v>
      </c>
      <c r="O796" s="27">
        <f t="shared" si="131"/>
        <v>30.45660712809407</v>
      </c>
    </row>
    <row r="797" spans="1:15" x14ac:dyDescent="0.15">
      <c r="A797" t="str">
        <f t="shared" si="129"/>
        <v>HK</v>
      </c>
      <c r="B797" t="s">
        <v>45</v>
      </c>
      <c r="C797" t="s">
        <v>110</v>
      </c>
      <c r="D797" s="12">
        <f>D799/D796</f>
        <v>0.45529845620893522</v>
      </c>
      <c r="E797" s="12">
        <f t="shared" ref="E797:O797" si="132">E799/E796</f>
        <v>0.56982848133113873</v>
      </c>
      <c r="F797" s="12">
        <f t="shared" si="132"/>
        <v>0.45216792631382102</v>
      </c>
      <c r="G797" s="12" t="e">
        <f t="shared" si="132"/>
        <v>#DIV/0!</v>
      </c>
      <c r="H797" s="12" t="e">
        <f t="shared" si="132"/>
        <v>#DIV/0!</v>
      </c>
      <c r="I797" s="12" t="e">
        <f t="shared" si="132"/>
        <v>#DIV/0!</v>
      </c>
      <c r="J797" s="12" t="e">
        <f t="shared" si="132"/>
        <v>#DIV/0!</v>
      </c>
      <c r="K797" s="12" t="e">
        <f t="shared" si="132"/>
        <v>#DIV/0!</v>
      </c>
      <c r="L797" s="12">
        <f t="shared" si="132"/>
        <v>0.51765340150473582</v>
      </c>
      <c r="M797" s="12">
        <f t="shared" si="132"/>
        <v>0.51610731588231673</v>
      </c>
      <c r="N797" s="12">
        <f t="shared" si="132"/>
        <v>0.52507019573981306</v>
      </c>
      <c r="O797" s="12">
        <f t="shared" si="132"/>
        <v>0.52630955896068643</v>
      </c>
    </row>
    <row r="798" spans="1:15" x14ac:dyDescent="0.15">
      <c r="A798" t="str">
        <f t="shared" si="129"/>
        <v>HK</v>
      </c>
      <c r="B798" t="s">
        <v>45</v>
      </c>
      <c r="C798" t="s">
        <v>150</v>
      </c>
      <c r="D798" s="27">
        <f>GETPIVOTDATA("Sum of pAPE Act USD",$C$3,"Country",$A798,"Channel",$B798,"Period",D$737,"Years",2020)</f>
        <v>5.4955139088169656</v>
      </c>
      <c r="E798" s="27">
        <f t="shared" ref="E798:O798" si="133">IF(E$791&gt;$C$791,GETPIVOTDATA("Sum of pAPE Fore USD",$C$3,"Country",$A798,"Channel",$B798,"Period",E$737,"Years",2020),GETPIVOTDATA("Sum of pAPE Act USD",$C$3,"Country",$A798,"Channel",$B798,"Period",E$737,"Years",2020))</f>
        <v>5.1578145373771545</v>
      </c>
      <c r="F798" s="27">
        <f t="shared" si="133"/>
        <v>7.0366527578670182</v>
      </c>
      <c r="G798" s="27">
        <f t="shared" si="133"/>
        <v>0</v>
      </c>
      <c r="H798" s="27">
        <f t="shared" si="133"/>
        <v>0</v>
      </c>
      <c r="I798" s="27">
        <f t="shared" si="133"/>
        <v>0</v>
      </c>
      <c r="J798" s="27">
        <f t="shared" si="133"/>
        <v>0</v>
      </c>
      <c r="K798" s="27">
        <f t="shared" si="133"/>
        <v>0</v>
      </c>
      <c r="L798" s="27">
        <f t="shared" si="133"/>
        <v>12.122261995522663</v>
      </c>
      <c r="M798" s="27">
        <f t="shared" si="133"/>
        <v>15.217957999683883</v>
      </c>
      <c r="N798" s="27">
        <f t="shared" si="133"/>
        <v>20.215061484082966</v>
      </c>
      <c r="O798" s="27">
        <f t="shared" si="133"/>
        <v>22.901662226570178</v>
      </c>
    </row>
    <row r="799" spans="1:15" x14ac:dyDescent="0.15">
      <c r="A799" t="str">
        <f t="shared" si="129"/>
        <v>HK</v>
      </c>
      <c r="B799" t="s">
        <v>45</v>
      </c>
      <c r="C799" t="s">
        <v>154</v>
      </c>
      <c r="D799" s="27">
        <f>GETPIVOTDATA("Sum of pVNB Act USD",$C$3,"Country",$A799,"Channel",$B799,"Period",D$737,"Years",2020)</f>
        <v>5.0273720173801104</v>
      </c>
      <c r="E799" s="27">
        <f t="shared" ref="E799:O799" si="134">IF(E$791&gt;$C$791,GETPIVOTDATA("Sum of pVNB Fore USD",$C$3,"Country",$A799,"Channel",$B799,"Period",E$737,"Years",2020),GETPIVOTDATA("Sum of pVNB Act USD",$C$3,"Country",$A799,"Channel",$B799,"Period",E$737,"Years",2020))</f>
        <v>4.6169660575032552</v>
      </c>
      <c r="F799" s="27">
        <f t="shared" si="134"/>
        <v>6.5345169202478814</v>
      </c>
      <c r="G799" s="27">
        <f t="shared" si="134"/>
        <v>0</v>
      </c>
      <c r="H799" s="27">
        <f t="shared" si="134"/>
        <v>0</v>
      </c>
      <c r="I799" s="27">
        <f t="shared" si="134"/>
        <v>0</v>
      </c>
      <c r="J799" s="27">
        <f t="shared" si="134"/>
        <v>0</v>
      </c>
      <c r="K799" s="27">
        <f t="shared" si="134"/>
        <v>0</v>
      </c>
      <c r="L799" s="27">
        <f t="shared" si="134"/>
        <v>8.3938304516734412</v>
      </c>
      <c r="M799" s="27">
        <f t="shared" si="134"/>
        <v>10.464230663855677</v>
      </c>
      <c r="N799" s="27">
        <f t="shared" si="134"/>
        <v>14.059606684516245</v>
      </c>
      <c r="O799" s="27">
        <f t="shared" si="134"/>
        <v>16.029603465026089</v>
      </c>
    </row>
    <row r="800" spans="1:15" x14ac:dyDescent="0.15"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</row>
    <row r="801" spans="1:15" x14ac:dyDescent="0.15">
      <c r="A801" t="str">
        <f t="shared" si="129"/>
        <v>HK</v>
      </c>
      <c r="B801" t="s">
        <v>50</v>
      </c>
      <c r="C801" t="s">
        <v>131</v>
      </c>
      <c r="D801" s="27">
        <f>GETPIVOTDATA("Sum of iAPE Act USD",$C$3,"Country",$A801,"Channel",$B801,"Period",D$737,"Years",2020)</f>
        <v>6.3664966222492563</v>
      </c>
      <c r="E801" s="27">
        <f t="shared" ref="E801:O801" si="135">IF(E$791&gt;$C$791,GETPIVOTDATA("Sum of iAPE Fore USD",$C$3,"Country",$A801,"Channel",$B801,"Period",E$737,"Years",2020),GETPIVOTDATA("Sum of iAPE Act USD",$C$3,"Country",$A801,"Channel",$B801,"Period",E$737,"Years",2020))</f>
        <v>7.0838256685536578</v>
      </c>
      <c r="F801" s="27">
        <f t="shared" si="135"/>
        <v>13.210447920632722</v>
      </c>
      <c r="G801" s="27">
        <f t="shared" si="135"/>
        <v>0</v>
      </c>
      <c r="H801" s="27">
        <f t="shared" si="135"/>
        <v>0</v>
      </c>
      <c r="I801" s="27">
        <f t="shared" si="135"/>
        <v>0</v>
      </c>
      <c r="J801" s="27">
        <f t="shared" si="135"/>
        <v>0</v>
      </c>
      <c r="K801" s="27">
        <f t="shared" si="135"/>
        <v>0</v>
      </c>
      <c r="L801" s="27">
        <f t="shared" si="135"/>
        <v>14.172804021483293</v>
      </c>
      <c r="M801" s="27">
        <f t="shared" si="135"/>
        <v>16.898133739916226</v>
      </c>
      <c r="N801" s="27">
        <f t="shared" si="135"/>
        <v>23.085613285455832</v>
      </c>
      <c r="O801" s="27">
        <f t="shared" si="135"/>
        <v>26.635000862828932</v>
      </c>
    </row>
    <row r="802" spans="1:15" x14ac:dyDescent="0.15">
      <c r="A802" t="str">
        <f t="shared" si="129"/>
        <v>HK</v>
      </c>
      <c r="B802" t="str">
        <f>B801</f>
        <v>Agency</v>
      </c>
      <c r="C802" t="s">
        <v>89</v>
      </c>
      <c r="D802" s="12">
        <f>D803/D801</f>
        <v>0.97273016447461846</v>
      </c>
      <c r="E802" s="12">
        <f t="shared" ref="E802:O802" si="136">E803/E801</f>
        <v>0.88624820107172797</v>
      </c>
      <c r="F802" s="12">
        <f t="shared" si="136"/>
        <v>0.78031424181013742</v>
      </c>
      <c r="G802" s="12" t="e">
        <f t="shared" si="136"/>
        <v>#DIV/0!</v>
      </c>
      <c r="H802" s="12" t="e">
        <f t="shared" si="136"/>
        <v>#DIV/0!</v>
      </c>
      <c r="I802" s="12" t="e">
        <f t="shared" si="136"/>
        <v>#DIV/0!</v>
      </c>
      <c r="J802" s="12" t="e">
        <f t="shared" si="136"/>
        <v>#DIV/0!</v>
      </c>
      <c r="K802" s="12" t="e">
        <f t="shared" si="136"/>
        <v>#DIV/0!</v>
      </c>
      <c r="L802" s="12">
        <f t="shared" si="136"/>
        <v>0.71482998705263234</v>
      </c>
      <c r="M802" s="12">
        <f t="shared" si="136"/>
        <v>0.71555149493743964</v>
      </c>
      <c r="N802" s="12">
        <f t="shared" si="136"/>
        <v>0.7124878126597739</v>
      </c>
      <c r="O802" s="12">
        <f t="shared" si="136"/>
        <v>0.71370956887720571</v>
      </c>
    </row>
    <row r="803" spans="1:15" x14ac:dyDescent="0.15">
      <c r="A803" t="str">
        <f t="shared" si="129"/>
        <v>HK</v>
      </c>
      <c r="B803" t="str">
        <f t="shared" ref="B803:B805" si="137">B802</f>
        <v>Agency</v>
      </c>
      <c r="C803" t="s">
        <v>132</v>
      </c>
      <c r="D803" s="27">
        <f>GETPIVOTDATA("Sum of VNB Act USD",$C$3,"Country",$A803,"Channel",$B803,"Period",D$737,"Years",2020)</f>
        <v>6.1928833064876221</v>
      </c>
      <c r="E803" s="27">
        <f t="shared" ref="E803:O803" si="138">IF(E$791&gt;$C$791,GETPIVOTDATA("Sum of VNB Fore USD",$C$3,"Country",$A803,"Channel",$B803,"Period",E$737,"Years",2020),GETPIVOTDATA("Sum of VNB Act USD",$C$3,"Country",$A803,"Channel",$B803,"Period",E$737,"Years",2020))</f>
        <v>6.2780277554614097</v>
      </c>
      <c r="F803" s="27">
        <f t="shared" si="138"/>
        <v>10.308300653160829</v>
      </c>
      <c r="G803" s="27">
        <f t="shared" si="138"/>
        <v>0</v>
      </c>
      <c r="H803" s="27">
        <f t="shared" si="138"/>
        <v>0</v>
      </c>
      <c r="I803" s="27">
        <f t="shared" si="138"/>
        <v>0</v>
      </c>
      <c r="J803" s="27">
        <f t="shared" si="138"/>
        <v>0</v>
      </c>
      <c r="K803" s="27">
        <f t="shared" si="138"/>
        <v>0</v>
      </c>
      <c r="L803" s="27">
        <f t="shared" si="138"/>
        <v>10.131145315176397</v>
      </c>
      <c r="M803" s="27">
        <f t="shared" si="138"/>
        <v>12.091484859249842</v>
      </c>
      <c r="N803" s="27">
        <f t="shared" si="138"/>
        <v>16.448218113663842</v>
      </c>
      <c r="O803" s="27">
        <f t="shared" si="138"/>
        <v>19.00965498285364</v>
      </c>
    </row>
    <row r="804" spans="1:15" x14ac:dyDescent="0.15">
      <c r="A804" t="str">
        <f t="shared" si="129"/>
        <v>HK</v>
      </c>
      <c r="B804" t="str">
        <f t="shared" si="137"/>
        <v>Agency</v>
      </c>
      <c r="C804" t="s">
        <v>110</v>
      </c>
      <c r="D804" s="12">
        <f>D806/D803</f>
        <v>0.59885478491935051</v>
      </c>
      <c r="E804" s="12">
        <f t="shared" ref="E804:O804" si="139">E806/E803</f>
        <v>0.64322303637669154</v>
      </c>
      <c r="F804" s="12">
        <f t="shared" si="139"/>
        <v>0.54953639744839144</v>
      </c>
      <c r="G804" s="12" t="e">
        <f t="shared" si="139"/>
        <v>#DIV/0!</v>
      </c>
      <c r="H804" s="12" t="e">
        <f t="shared" si="139"/>
        <v>#DIV/0!</v>
      </c>
      <c r="I804" s="12" t="e">
        <f t="shared" si="139"/>
        <v>#DIV/0!</v>
      </c>
      <c r="J804" s="12" t="e">
        <f t="shared" si="139"/>
        <v>#DIV/0!</v>
      </c>
      <c r="K804" s="12" t="e">
        <f t="shared" si="139"/>
        <v>#DIV/0!</v>
      </c>
      <c r="L804" s="12">
        <f t="shared" si="139"/>
        <v>0.59666020676098186</v>
      </c>
      <c r="M804" s="12">
        <f t="shared" si="139"/>
        <v>0.59539759967201733</v>
      </c>
      <c r="N804" s="12">
        <f t="shared" si="139"/>
        <v>0.60050235177273636</v>
      </c>
      <c r="O804" s="12">
        <f t="shared" si="139"/>
        <v>0.59835475468757626</v>
      </c>
    </row>
    <row r="805" spans="1:15" x14ac:dyDescent="0.15">
      <c r="A805" t="str">
        <f t="shared" si="129"/>
        <v>HK</v>
      </c>
      <c r="B805" t="str">
        <f t="shared" si="137"/>
        <v>Agency</v>
      </c>
      <c r="C805" t="s">
        <v>150</v>
      </c>
      <c r="D805" s="27">
        <f>GETPIVOTDATA("Sum of pAPE Act USD",$C$3,"Country",$A805,"Channel",$B805,"Period",D$737,"Years",2020)</f>
        <v>3.2354722841931247</v>
      </c>
      <c r="E805" s="27">
        <f t="shared" ref="E805:O805" si="140">IF(E$791&gt;$C$791,GETPIVOTDATA("Sum of pAPE Fore USD",$C$3,"Country",$A805,"Channel",$B805,"Period",E$737,"Years",2020),GETPIVOTDATA("Sum of pAPE Act USD",$C$3,"Country",$A805,"Channel",$B805,"Period",E$737,"Years",2020))</f>
        <v>4.1673082626618081</v>
      </c>
      <c r="F805" s="27">
        <f t="shared" si="140"/>
        <v>5.8738039781571629</v>
      </c>
      <c r="G805" s="27">
        <f t="shared" si="140"/>
        <v>0</v>
      </c>
      <c r="H805" s="27">
        <f t="shared" si="140"/>
        <v>0</v>
      </c>
      <c r="I805" s="27">
        <f t="shared" si="140"/>
        <v>0</v>
      </c>
      <c r="J805" s="27">
        <f t="shared" si="140"/>
        <v>0</v>
      </c>
      <c r="K805" s="27">
        <f t="shared" si="140"/>
        <v>0</v>
      </c>
      <c r="L805" s="27">
        <f t="shared" si="140"/>
        <v>7.3156815324142785</v>
      </c>
      <c r="M805" s="27">
        <f t="shared" si="140"/>
        <v>8.7061156018848518</v>
      </c>
      <c r="N805" s="27">
        <f t="shared" si="140"/>
        <v>11.984909815700165</v>
      </c>
      <c r="O805" s="27">
        <f t="shared" si="140"/>
        <v>13.783375976327667</v>
      </c>
    </row>
    <row r="806" spans="1:15" x14ac:dyDescent="0.15">
      <c r="A806" t="str">
        <f t="shared" si="129"/>
        <v>HK</v>
      </c>
      <c r="B806" t="str">
        <f>B805</f>
        <v>Agency</v>
      </c>
      <c r="C806" t="s">
        <v>154</v>
      </c>
      <c r="D806" s="27">
        <f>GETPIVOTDATA("Sum of pVNB Act USD",$C$3,"Country",$A806,"Channel",$B806,"Period",D$737,"Years",2020)</f>
        <v>3.7086378005372813</v>
      </c>
      <c r="E806" s="27">
        <f t="shared" ref="E806:O806" si="141">IF(E$791&gt;$C$791,GETPIVOTDATA("Sum of pVNB Fore USD",$C$3,"Country",$A806,"Channel",$B806,"Period",E$737,"Years",2020),GETPIVOTDATA("Sum of pVNB Act USD",$C$3,"Country",$A806,"Channel",$B806,"Period",E$737,"Years",2020))</f>
        <v>4.0381720753250336</v>
      </c>
      <c r="F806" s="27">
        <f t="shared" si="141"/>
        <v>5.6647864047529026</v>
      </c>
      <c r="G806" s="27">
        <f t="shared" si="141"/>
        <v>0</v>
      </c>
      <c r="H806" s="27">
        <f t="shared" si="141"/>
        <v>0</v>
      </c>
      <c r="I806" s="27">
        <f t="shared" si="141"/>
        <v>0</v>
      </c>
      <c r="J806" s="27">
        <f t="shared" si="141"/>
        <v>0</v>
      </c>
      <c r="K806" s="27">
        <f t="shared" si="141"/>
        <v>0</v>
      </c>
      <c r="L806" s="27">
        <f t="shared" si="141"/>
        <v>6.044851258478702</v>
      </c>
      <c r="M806" s="27">
        <f t="shared" si="141"/>
        <v>7.1992410616678963</v>
      </c>
      <c r="N806" s="27">
        <f t="shared" si="141"/>
        <v>9.8771936597260588</v>
      </c>
      <c r="O806" s="27">
        <f t="shared" si="141"/>
        <v>11.374517443960851</v>
      </c>
    </row>
    <row r="807" spans="1:15" x14ac:dyDescent="0.15"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</row>
    <row r="808" spans="1:15" x14ac:dyDescent="0.15">
      <c r="A808" t="str">
        <f t="shared" si="129"/>
        <v>HK</v>
      </c>
      <c r="B808" t="s">
        <v>63</v>
      </c>
      <c r="C808" t="s">
        <v>131</v>
      </c>
      <c r="D808" s="27">
        <f>GETPIVOTDATA("Sum of iAPE Act USD",$C$3,"Country",$A808,"Channel",$B808,"Period",D$737,"Years",2020)</f>
        <v>3.5016084798951397</v>
      </c>
      <c r="E808" s="27">
        <f t="shared" ref="E808:O808" si="142">IF(E$791&gt;$C$791,GETPIVOTDATA("Sum of iAPE Fore USD",$C$3,"Country",$A808,"Channel",$B808,"Period",E$737,"Years",2020),GETPIVOTDATA("Sum of iAPE Act USD",$C$3,"Country",$A808,"Channel",$B808,"Period",E$737,"Years",2020))</f>
        <v>1.1232653980231255</v>
      </c>
      <c r="F808" s="27">
        <f t="shared" si="142"/>
        <v>3.2587070147978383</v>
      </c>
      <c r="G808" s="27">
        <f t="shared" si="142"/>
        <v>0</v>
      </c>
      <c r="H808" s="27">
        <f t="shared" si="142"/>
        <v>0</v>
      </c>
      <c r="I808" s="27">
        <f t="shared" si="142"/>
        <v>0</v>
      </c>
      <c r="J808" s="27">
        <f t="shared" si="142"/>
        <v>0</v>
      </c>
      <c r="K808" s="27">
        <f t="shared" si="142"/>
        <v>0</v>
      </c>
      <c r="L808" s="27">
        <f t="shared" si="142"/>
        <v>6.4062646057695503</v>
      </c>
      <c r="M808" s="27">
        <f t="shared" si="142"/>
        <v>6.6067517697003346</v>
      </c>
      <c r="N808" s="27">
        <f t="shared" si="142"/>
        <v>6.7161794764135596</v>
      </c>
      <c r="O808" s="27">
        <f t="shared" si="142"/>
        <v>6.8710316480758777</v>
      </c>
    </row>
    <row r="809" spans="1:15" x14ac:dyDescent="0.15">
      <c r="A809" t="str">
        <f t="shared" si="129"/>
        <v>HK</v>
      </c>
      <c r="B809" t="s">
        <v>63</v>
      </c>
      <c r="C809" t="s">
        <v>89</v>
      </c>
      <c r="D809" s="12">
        <f>D810/D808</f>
        <v>0.58283024700909791</v>
      </c>
      <c r="E809" s="12">
        <f t="shared" ref="E809:O809" si="143">E810/E808</f>
        <v>0.54144849708961063</v>
      </c>
      <c r="F809" s="12">
        <f t="shared" si="143"/>
        <v>0.54434453145695216</v>
      </c>
      <c r="G809" s="12" t="e">
        <f t="shared" si="143"/>
        <v>#DIV/0!</v>
      </c>
      <c r="H809" s="12" t="e">
        <f t="shared" si="143"/>
        <v>#DIV/0!</v>
      </c>
      <c r="I809" s="12" t="e">
        <f t="shared" si="143"/>
        <v>#DIV/0!</v>
      </c>
      <c r="J809" s="12" t="e">
        <f t="shared" si="143"/>
        <v>#DIV/0!</v>
      </c>
      <c r="K809" s="12" t="e">
        <f t="shared" si="143"/>
        <v>#DIV/0!</v>
      </c>
      <c r="L809" s="12">
        <f t="shared" si="143"/>
        <v>0.41010917516182355</v>
      </c>
      <c r="M809" s="12">
        <f t="shared" si="143"/>
        <v>0.40964751291961382</v>
      </c>
      <c r="N809" s="12">
        <f t="shared" si="143"/>
        <v>0.40965046623682483</v>
      </c>
      <c r="O809" s="12">
        <f t="shared" si="143"/>
        <v>0.40991591895187202</v>
      </c>
    </row>
    <row r="810" spans="1:15" x14ac:dyDescent="0.15">
      <c r="A810" t="str">
        <f t="shared" si="129"/>
        <v>HK</v>
      </c>
      <c r="B810" t="s">
        <v>63</v>
      </c>
      <c r="C810" t="s">
        <v>132</v>
      </c>
      <c r="D810" s="27">
        <f>GETPIVOTDATA("Sum of VNB Act USD",$C$3,"Country",$A810,"Channel",$B810,"Period",D$737,"Years",2020)</f>
        <v>2.0408433352664361</v>
      </c>
      <c r="E810" s="27">
        <f t="shared" ref="E810:O810" si="144">IF(E$791&gt;$C$791,GETPIVOTDATA("Sum of VNB Fore USD",$C$3,"Country",$A810,"Channel",$B810,"Period",E$737,"Years",2020),GETPIVOTDATA("Sum of VNB Act USD",$C$3,"Country",$A810,"Channel",$B810,"Period",E$737,"Years",2020))</f>
        <v>0.6081903615923846</v>
      </c>
      <c r="F810" s="27">
        <f t="shared" si="144"/>
        <v>1.7738593431256127</v>
      </c>
      <c r="G810" s="27">
        <f t="shared" si="144"/>
        <v>0</v>
      </c>
      <c r="H810" s="27">
        <f t="shared" si="144"/>
        <v>0</v>
      </c>
      <c r="I810" s="27">
        <f t="shared" si="144"/>
        <v>0</v>
      </c>
      <c r="J810" s="27">
        <f t="shared" si="144"/>
        <v>0</v>
      </c>
      <c r="K810" s="27">
        <f t="shared" si="144"/>
        <v>0</v>
      </c>
      <c r="L810" s="27">
        <f t="shared" si="144"/>
        <v>2.6272678933405351</v>
      </c>
      <c r="M810" s="27">
        <f t="shared" si="144"/>
        <v>2.7064394309349993</v>
      </c>
      <c r="N810" s="27">
        <f t="shared" si="144"/>
        <v>2.7512860538430086</v>
      </c>
      <c r="O810" s="27">
        <f t="shared" si="144"/>
        <v>2.8165452521684191</v>
      </c>
    </row>
    <row r="811" spans="1:15" x14ac:dyDescent="0.15">
      <c r="A811" t="str">
        <f t="shared" si="129"/>
        <v>HK</v>
      </c>
      <c r="B811" t="s">
        <v>63</v>
      </c>
      <c r="C811" t="s">
        <v>110</v>
      </c>
      <c r="D811" s="12">
        <f>D813/D810</f>
        <v>0.28035034200768283</v>
      </c>
      <c r="E811" s="12">
        <f t="shared" ref="E811:O811" si="145">E813/E810</f>
        <v>0.37955447070069676</v>
      </c>
      <c r="F811" s="12">
        <f t="shared" si="145"/>
        <v>0.2018923500669125</v>
      </c>
      <c r="G811" s="12" t="e">
        <f t="shared" si="145"/>
        <v>#DIV/0!</v>
      </c>
      <c r="H811" s="12" t="e">
        <f t="shared" si="145"/>
        <v>#DIV/0!</v>
      </c>
      <c r="I811" s="12" t="e">
        <f t="shared" si="145"/>
        <v>#DIV/0!</v>
      </c>
      <c r="J811" s="12" t="e">
        <f t="shared" si="145"/>
        <v>#DIV/0!</v>
      </c>
      <c r="K811" s="12" t="e">
        <f t="shared" si="145"/>
        <v>#DIV/0!</v>
      </c>
      <c r="L811" s="12">
        <f t="shared" si="145"/>
        <v>0.35712047536904468</v>
      </c>
      <c r="M811" s="12">
        <f t="shared" si="145"/>
        <v>0.35853127399749229</v>
      </c>
      <c r="N811" s="12">
        <f t="shared" si="145"/>
        <v>0.3585222388176651</v>
      </c>
      <c r="O811" s="12">
        <f t="shared" si="145"/>
        <v>0.35771066240902299</v>
      </c>
    </row>
    <row r="812" spans="1:15" x14ac:dyDescent="0.15">
      <c r="A812" t="str">
        <f t="shared" si="129"/>
        <v>HK</v>
      </c>
      <c r="B812" t="s">
        <v>63</v>
      </c>
      <c r="C812" t="s">
        <v>150</v>
      </c>
      <c r="D812" s="27">
        <f>GETPIVOTDATA("Sum of pAPE Act USD",$C$3,"Country",$A812,"Channel",$B812,"Period",D$737,"Years",2020)</f>
        <v>0.8214459422214837</v>
      </c>
      <c r="E812" s="27">
        <f t="shared" ref="E812:O812" si="146">IF(E$791&gt;$C$791,GETPIVOTDATA("Sum of pAPE Fore USD",$C$3,"Country",$A812,"Channel",$B812,"Period",E$737,"Years",2020),GETPIVOTDATA("Sum of pAPE Act USD",$C$3,"Country",$A812,"Channel",$B812,"Period",E$737,"Years",2020))</f>
        <v>0.32947413678241477</v>
      </c>
      <c r="F812" s="27">
        <f t="shared" si="146"/>
        <v>0.49046206529113473</v>
      </c>
      <c r="G812" s="27">
        <f t="shared" si="146"/>
        <v>0</v>
      </c>
      <c r="H812" s="27">
        <f t="shared" si="146"/>
        <v>0</v>
      </c>
      <c r="I812" s="27">
        <f t="shared" si="146"/>
        <v>0</v>
      </c>
      <c r="J812" s="27">
        <f t="shared" si="146"/>
        <v>0</v>
      </c>
      <c r="K812" s="27">
        <f t="shared" si="146"/>
        <v>0</v>
      </c>
      <c r="L812" s="27">
        <f t="shared" si="146"/>
        <v>2.1593055765555156</v>
      </c>
      <c r="M812" s="27">
        <f t="shared" si="146"/>
        <v>2.2374670305730193</v>
      </c>
      <c r="N812" s="27">
        <f t="shared" si="146"/>
        <v>2.2744573882887011</v>
      </c>
      <c r="O812" s="27">
        <f t="shared" si="146"/>
        <v>2.3205688834594858</v>
      </c>
    </row>
    <row r="813" spans="1:15" x14ac:dyDescent="0.15">
      <c r="A813" t="str">
        <f t="shared" si="129"/>
        <v>HK</v>
      </c>
      <c r="B813" t="s">
        <v>63</v>
      </c>
      <c r="C813" t="s">
        <v>154</v>
      </c>
      <c r="D813" s="27">
        <f>GETPIVOTDATA("Sum of pVNB Act USD",$C$3,"Country",$A813,"Channel",$B813,"Period",D$737,"Years",2020)</f>
        <v>0.57215112702604543</v>
      </c>
      <c r="E813" s="27">
        <f t="shared" ref="E813:O813" si="147">IF(E$791&gt;$C$791,GETPIVOTDATA("Sum of pVNB Fore USD",$C$3,"Country",$A813,"Channel",$B813,"Period",E$737,"Years",2020),GETPIVOTDATA("Sum of pVNB Act USD",$C$3,"Country",$A813,"Channel",$B813,"Period",E$737,"Years",2020))</f>
        <v>0.2308413707794629</v>
      </c>
      <c r="F813" s="27">
        <f t="shared" si="147"/>
        <v>0.35812863147177965</v>
      </c>
      <c r="G813" s="27">
        <f t="shared" si="147"/>
        <v>0</v>
      </c>
      <c r="H813" s="27">
        <f t="shared" si="147"/>
        <v>0</v>
      </c>
      <c r="I813" s="27">
        <f t="shared" si="147"/>
        <v>0</v>
      </c>
      <c r="J813" s="27">
        <f t="shared" si="147"/>
        <v>0</v>
      </c>
      <c r="K813" s="27">
        <f t="shared" si="147"/>
        <v>0</v>
      </c>
      <c r="L813" s="27">
        <f t="shared" si="147"/>
        <v>0.9382511589916005</v>
      </c>
      <c r="M813" s="27">
        <f t="shared" si="147"/>
        <v>0.97034317717017338</v>
      </c>
      <c r="N813" s="27">
        <f t="shared" si="147"/>
        <v>0.98639723565161452</v>
      </c>
      <c r="O813" s="27">
        <f t="shared" si="147"/>
        <v>1.0075082678581539</v>
      </c>
    </row>
    <row r="814" spans="1:15" x14ac:dyDescent="0.15"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</row>
    <row r="815" spans="1:15" x14ac:dyDescent="0.15">
      <c r="A815" t="str">
        <f t="shared" si="129"/>
        <v>HK</v>
      </c>
      <c r="B815" t="s">
        <v>108</v>
      </c>
      <c r="C815" t="s">
        <v>131</v>
      </c>
      <c r="D815" s="27">
        <f>GETPIVOTDATA("Sum of iAPE Act USD",$C$3,"Country",$A815,"Channel",$B815,"Period",D$737,"Years",2020)</f>
        <v>7.1882949820521294</v>
      </c>
      <c r="E815" s="27">
        <f t="shared" ref="E815:O815" si="148">IF(E$791&gt;$C$791,GETPIVOTDATA("Sum of iAPE Fore USD",$C$3,"Country",$A815,"Channel",$B815,"Period",E$737,"Years",2020),GETPIVOTDATA("Sum of iAPE Act USD",$C$3,"Country",$A815,"Channel",$B815,"Period",E$737,"Years",2020))</f>
        <v>2.7879458083479278</v>
      </c>
      <c r="F815" s="27">
        <f t="shared" si="148"/>
        <v>3.1956739648133712</v>
      </c>
      <c r="G815" s="27">
        <f t="shared" si="148"/>
        <v>0</v>
      </c>
      <c r="H815" s="27">
        <f t="shared" si="148"/>
        <v>0</v>
      </c>
      <c r="I815" s="27">
        <f t="shared" si="148"/>
        <v>0</v>
      </c>
      <c r="J815" s="27">
        <f t="shared" si="148"/>
        <v>0</v>
      </c>
      <c r="K815" s="27">
        <f t="shared" si="148"/>
        <v>0</v>
      </c>
      <c r="L815" s="27">
        <f t="shared" si="148"/>
        <v>6.4514999978135874</v>
      </c>
      <c r="M815" s="27">
        <f t="shared" si="148"/>
        <v>10.834418562135593</v>
      </c>
      <c r="N815" s="27">
        <f t="shared" si="148"/>
        <v>15.3576169676337</v>
      </c>
      <c r="O815" s="27">
        <f t="shared" si="148"/>
        <v>17.621859867338053</v>
      </c>
    </row>
    <row r="816" spans="1:15" x14ac:dyDescent="0.15">
      <c r="A816" t="str">
        <f t="shared" si="129"/>
        <v>HK</v>
      </c>
      <c r="B816" t="s">
        <v>108</v>
      </c>
      <c r="C816" t="s">
        <v>89</v>
      </c>
      <c r="D816" s="12">
        <f>D817/D815</f>
        <v>0.37524507630249221</v>
      </c>
      <c r="E816" s="12">
        <f t="shared" ref="E816:O816" si="149">E817/E815</f>
        <v>0.40368183938363861</v>
      </c>
      <c r="F816" s="12">
        <f t="shared" si="149"/>
        <v>0.68541800439078904</v>
      </c>
      <c r="G816" s="12" t="e">
        <f t="shared" si="149"/>
        <v>#DIV/0!</v>
      </c>
      <c r="H816" s="12" t="e">
        <f t="shared" si="149"/>
        <v>#DIV/0!</v>
      </c>
      <c r="I816" s="12" t="e">
        <f t="shared" si="149"/>
        <v>#DIV/0!</v>
      </c>
      <c r="J816" s="12" t="e">
        <f t="shared" si="149"/>
        <v>#DIV/0!</v>
      </c>
      <c r="K816" s="12" t="e">
        <f t="shared" si="149"/>
        <v>#DIV/0!</v>
      </c>
      <c r="L816" s="12">
        <f t="shared" si="149"/>
        <v>0.45613019485523826</v>
      </c>
      <c r="M816" s="12">
        <f t="shared" si="149"/>
        <v>0.45836680595761498</v>
      </c>
      <c r="N816" s="12">
        <f t="shared" si="149"/>
        <v>0.45828201997025031</v>
      </c>
      <c r="O816" s="12">
        <f t="shared" si="149"/>
        <v>0.45830342714743766</v>
      </c>
    </row>
    <row r="817" spans="1:15" x14ac:dyDescent="0.15">
      <c r="A817" t="str">
        <f t="shared" si="129"/>
        <v>HK</v>
      </c>
      <c r="B817" t="s">
        <v>108</v>
      </c>
      <c r="C817" t="s">
        <v>132</v>
      </c>
      <c r="D817" s="27">
        <f>GETPIVOTDATA("Sum of VNB Act USD",$C$3,"Country",$A817,"Channel",$B817,"Period",D$737,"Years",2020)</f>
        <v>2.6973722990249733</v>
      </c>
      <c r="E817" s="27">
        <f t="shared" ref="E817:O817" si="150">IF(E$791&gt;$C$791,GETPIVOTDATA("Sum of VNB Fore USD",$C$3,"Country",$A817,"Channel",$B817,"Period",E$737,"Years",2020),GETPIVOTDATA("Sum of VNB Act USD",$C$3,"Country",$A817,"Channel",$B817,"Period",E$737,"Years",2020))</f>
        <v>1.1254430920157967</v>
      </c>
      <c r="F817" s="27">
        <f t="shared" si="150"/>
        <v>2.1903724716459814</v>
      </c>
      <c r="G817" s="27">
        <f t="shared" si="150"/>
        <v>0</v>
      </c>
      <c r="H817" s="27">
        <f t="shared" si="150"/>
        <v>0</v>
      </c>
      <c r="I817" s="27">
        <f t="shared" si="150"/>
        <v>0</v>
      </c>
      <c r="J817" s="27">
        <f t="shared" si="150"/>
        <v>0</v>
      </c>
      <c r="K817" s="27">
        <f t="shared" si="150"/>
        <v>0</v>
      </c>
      <c r="L817" s="27">
        <f t="shared" si="150"/>
        <v>2.9427239511112808</v>
      </c>
      <c r="M817" s="27">
        <f t="shared" si="150"/>
        <v>4.9661378307339872</v>
      </c>
      <c r="N817" s="27">
        <f t="shared" si="150"/>
        <v>7.0381197258565624</v>
      </c>
      <c r="O817" s="27">
        <f t="shared" si="150"/>
        <v>8.0761587699129205</v>
      </c>
    </row>
    <row r="818" spans="1:15" x14ac:dyDescent="0.15">
      <c r="A818" t="str">
        <f t="shared" si="129"/>
        <v>HK</v>
      </c>
      <c r="B818" t="s">
        <v>108</v>
      </c>
      <c r="C818" t="s">
        <v>110</v>
      </c>
      <c r="D818" s="12">
        <f>D820/D817</f>
        <v>0.26998535825591158</v>
      </c>
      <c r="E818" s="12">
        <f t="shared" ref="E818:O818" si="151">E820/E817</f>
        <v>0.28610661013529382</v>
      </c>
      <c r="F818" s="12">
        <f t="shared" si="151"/>
        <v>0.22025535799227364</v>
      </c>
      <c r="G818" s="12" t="e">
        <f t="shared" si="151"/>
        <v>#DIV/0!</v>
      </c>
      <c r="H818" s="12" t="e">
        <f t="shared" si="151"/>
        <v>#DIV/0!</v>
      </c>
      <c r="I818" s="12" t="e">
        <f t="shared" si="151"/>
        <v>#DIV/0!</v>
      </c>
      <c r="J818" s="12" t="e">
        <f t="shared" si="151"/>
        <v>#DIV/0!</v>
      </c>
      <c r="K818" s="12" t="e">
        <f t="shared" si="151"/>
        <v>#DIV/0!</v>
      </c>
      <c r="L818" s="12">
        <f t="shared" si="151"/>
        <v>0.42432866865780067</v>
      </c>
      <c r="M818" s="12">
        <f t="shared" si="151"/>
        <v>0.42934584672581738</v>
      </c>
      <c r="N818" s="12">
        <f t="shared" si="151"/>
        <v>0.42958630453961399</v>
      </c>
      <c r="O818" s="12">
        <f t="shared" si="151"/>
        <v>0.42960592904023509</v>
      </c>
    </row>
    <row r="819" spans="1:15" x14ac:dyDescent="0.15">
      <c r="A819" t="str">
        <f t="shared" si="129"/>
        <v>HK</v>
      </c>
      <c r="B819" t="s">
        <v>108</v>
      </c>
      <c r="C819" t="s">
        <v>150</v>
      </c>
      <c r="D819" s="27">
        <f>GETPIVOTDATA("Sum of pAPE Act USD",$C$3,"Country",$A819,"Channel",$B819,"Period",D$737,"Years",2020)</f>
        <v>1.4176827148837681</v>
      </c>
      <c r="E819" s="27">
        <f t="shared" ref="E819:O819" si="152">IF(E$791&gt;$C$791,GETPIVOTDATA("Sum of pAPE Fore USD",$C$3,"Country",$A819,"Channel",$B819,"Period",E$737,"Years",2020),GETPIVOTDATA("Sum of pAPE Act USD",$C$3,"Country",$A819,"Channel",$B819,"Period",E$737,"Years",2020))</f>
        <v>0.63058233774873762</v>
      </c>
      <c r="F819" s="27">
        <f t="shared" si="152"/>
        <v>0.63153893993171051</v>
      </c>
      <c r="G819" s="27">
        <f t="shared" si="152"/>
        <v>0</v>
      </c>
      <c r="H819" s="27">
        <f t="shared" si="152"/>
        <v>0</v>
      </c>
      <c r="I819" s="27">
        <f t="shared" si="152"/>
        <v>0</v>
      </c>
      <c r="J819" s="27">
        <f t="shared" si="152"/>
        <v>0</v>
      </c>
      <c r="K819" s="27">
        <f t="shared" si="152"/>
        <v>0</v>
      </c>
      <c r="L819" s="27">
        <f t="shared" si="152"/>
        <v>2.3561909497766367</v>
      </c>
      <c r="M819" s="27">
        <f t="shared" si="152"/>
        <v>3.9843140135014061</v>
      </c>
      <c r="N819" s="27">
        <f t="shared" si="152"/>
        <v>5.6493419932888118</v>
      </c>
      <c r="O819" s="27">
        <f t="shared" si="152"/>
        <v>6.4824427144236951</v>
      </c>
    </row>
    <row r="820" spans="1:15" x14ac:dyDescent="0.15">
      <c r="A820" t="str">
        <f t="shared" si="129"/>
        <v>HK</v>
      </c>
      <c r="B820" t="s">
        <v>108</v>
      </c>
      <c r="C820" t="s">
        <v>154</v>
      </c>
      <c r="D820" s="27">
        <f>GETPIVOTDATA("Sum of pVNB Act USD",$C$3,"Country",$A820,"Channel",$B820,"Period",D$737,"Years",2020)</f>
        <v>0.72825102650182927</v>
      </c>
      <c r="E820" s="27">
        <f t="shared" ref="E820:O820" si="153">IF(E$791&gt;$C$791,GETPIVOTDATA("Sum of pVNB Fore USD",$C$3,"Country",$A820,"Channel",$B820,"Period",E$737,"Years",2020),GETPIVOTDATA("Sum of pVNB Act USD",$C$3,"Country",$A820,"Channel",$B820,"Period",E$737,"Years",2020))</f>
        <v>0.32199670795682317</v>
      </c>
      <c r="F820" s="27">
        <f t="shared" si="153"/>
        <v>0.48244127287880689</v>
      </c>
      <c r="G820" s="27">
        <f t="shared" si="153"/>
        <v>0</v>
      </c>
      <c r="H820" s="27">
        <f t="shared" si="153"/>
        <v>0</v>
      </c>
      <c r="I820" s="27">
        <f t="shared" si="153"/>
        <v>0</v>
      </c>
      <c r="J820" s="27">
        <f t="shared" si="153"/>
        <v>0</v>
      </c>
      <c r="K820" s="27">
        <f t="shared" si="153"/>
        <v>0</v>
      </c>
      <c r="L820" s="27">
        <f t="shared" si="153"/>
        <v>1.2486821364024727</v>
      </c>
      <c r="M820" s="27">
        <f t="shared" si="153"/>
        <v>2.1321906518935978</v>
      </c>
      <c r="N820" s="27">
        <f t="shared" si="153"/>
        <v>3.0234798439380817</v>
      </c>
      <c r="O820" s="27">
        <f t="shared" si="153"/>
        <v>3.4695656914248825</v>
      </c>
    </row>
    <row r="821" spans="1:15" x14ac:dyDescent="0.15"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</row>
    <row r="822" spans="1:15" x14ac:dyDescent="0.15">
      <c r="A822" t="str">
        <f t="shared" si="129"/>
        <v>HK</v>
      </c>
      <c r="B822" t="s">
        <v>109</v>
      </c>
      <c r="C822" t="s">
        <v>131</v>
      </c>
      <c r="D822" s="27">
        <f>GETPIVOTDATA("Sum of iAPE Act USD",$C$3,"Country",$A822,"Channel",$B822,"Period",D$737,"Years",2020)</f>
        <v>0</v>
      </c>
      <c r="E822" s="27">
        <f t="shared" ref="E822:O822" si="154">IF(E$791&gt;$C$791,GETPIVOTDATA("Sum of iAPE Fore USD",$C$3,"Country",$A822,"Channel",$B822,"Period",E$737,"Years",2020),GETPIVOTDATA("Sum of iAPE Act USD",$C$3,"Country",$A822,"Channel",$B822,"Period",E$737,"Years",2020))</f>
        <v>0</v>
      </c>
      <c r="F822" s="27">
        <f t="shared" si="154"/>
        <v>0</v>
      </c>
      <c r="G822" s="27">
        <f t="shared" si="154"/>
        <v>0</v>
      </c>
      <c r="H822" s="27">
        <f t="shared" si="154"/>
        <v>0</v>
      </c>
      <c r="I822" s="27">
        <f t="shared" si="154"/>
        <v>0</v>
      </c>
      <c r="J822" s="27">
        <f t="shared" si="154"/>
        <v>0</v>
      </c>
      <c r="K822" s="27">
        <f t="shared" si="154"/>
        <v>0</v>
      </c>
      <c r="L822" s="27">
        <f t="shared" si="154"/>
        <v>0</v>
      </c>
      <c r="M822" s="27">
        <f t="shared" si="154"/>
        <v>0</v>
      </c>
      <c r="N822" s="27">
        <f t="shared" si="154"/>
        <v>0</v>
      </c>
      <c r="O822" s="27">
        <f t="shared" si="154"/>
        <v>0</v>
      </c>
    </row>
    <row r="823" spans="1:15" x14ac:dyDescent="0.15">
      <c r="A823" t="str">
        <f t="shared" si="129"/>
        <v>HK</v>
      </c>
      <c r="B823" t="str">
        <f>IFERROR(B822,"")</f>
        <v>DTC</v>
      </c>
      <c r="C823" t="s">
        <v>89</v>
      </c>
      <c r="D823" s="12" t="e">
        <f>D824/D822</f>
        <v>#DIV/0!</v>
      </c>
      <c r="E823" s="12" t="e">
        <f t="shared" ref="E823:O823" si="155">E824/E822</f>
        <v>#DIV/0!</v>
      </c>
      <c r="F823" s="12" t="e">
        <f t="shared" si="155"/>
        <v>#DIV/0!</v>
      </c>
      <c r="G823" s="12" t="e">
        <f t="shared" si="155"/>
        <v>#DIV/0!</v>
      </c>
      <c r="H823" s="12" t="e">
        <f t="shared" si="155"/>
        <v>#DIV/0!</v>
      </c>
      <c r="I823" s="12" t="e">
        <f t="shared" si="155"/>
        <v>#DIV/0!</v>
      </c>
      <c r="J823" s="12" t="e">
        <f t="shared" si="155"/>
        <v>#DIV/0!</v>
      </c>
      <c r="K823" s="12" t="e">
        <f t="shared" si="155"/>
        <v>#DIV/0!</v>
      </c>
      <c r="L823" s="12" t="e">
        <f t="shared" si="155"/>
        <v>#DIV/0!</v>
      </c>
      <c r="M823" s="12" t="e">
        <f t="shared" si="155"/>
        <v>#DIV/0!</v>
      </c>
      <c r="N823" s="12" t="e">
        <f t="shared" si="155"/>
        <v>#DIV/0!</v>
      </c>
      <c r="O823" s="12" t="e">
        <f t="shared" si="155"/>
        <v>#DIV/0!</v>
      </c>
    </row>
    <row r="824" spans="1:15" x14ac:dyDescent="0.15">
      <c r="A824" t="str">
        <f t="shared" si="129"/>
        <v>HK</v>
      </c>
      <c r="B824" t="str">
        <f t="shared" ref="B824:B827" si="156">IFERROR(B823,"")</f>
        <v>DTC</v>
      </c>
      <c r="C824" t="s">
        <v>132</v>
      </c>
      <c r="D824" s="27">
        <f>GETPIVOTDATA("Sum of VNB Act USD",$C$3,"Country",$A824,"Channel",$B824,"Period",D$737,"Years",2020)</f>
        <v>0</v>
      </c>
      <c r="E824" s="27">
        <f t="shared" ref="E824:O824" si="157">IF(E$791&gt;$C$791,GETPIVOTDATA("Sum of VNB Fore USD",$C$3,"Country",$A824,"Channel",$B824,"Period",E$737,"Years",2020),GETPIVOTDATA("Sum of VNB Act USD",$C$3,"Country",$A824,"Channel",$B824,"Period",E$737,"Years",2020))</f>
        <v>0</v>
      </c>
      <c r="F824" s="27">
        <f t="shared" si="157"/>
        <v>0</v>
      </c>
      <c r="G824" s="27">
        <f t="shared" si="157"/>
        <v>0</v>
      </c>
      <c r="H824" s="27">
        <f t="shared" si="157"/>
        <v>0</v>
      </c>
      <c r="I824" s="27">
        <f t="shared" si="157"/>
        <v>0</v>
      </c>
      <c r="J824" s="27">
        <f t="shared" si="157"/>
        <v>0</v>
      </c>
      <c r="K824" s="27">
        <f t="shared" si="157"/>
        <v>0</v>
      </c>
      <c r="L824" s="27">
        <f t="shared" si="157"/>
        <v>0</v>
      </c>
      <c r="M824" s="27">
        <f t="shared" si="157"/>
        <v>0</v>
      </c>
      <c r="N824" s="27">
        <f t="shared" si="157"/>
        <v>0</v>
      </c>
      <c r="O824" s="27">
        <f t="shared" si="157"/>
        <v>0</v>
      </c>
    </row>
    <row r="825" spans="1:15" x14ac:dyDescent="0.15">
      <c r="A825" t="str">
        <f t="shared" si="129"/>
        <v>HK</v>
      </c>
      <c r="B825" t="str">
        <f t="shared" si="156"/>
        <v>DTC</v>
      </c>
      <c r="C825" t="s">
        <v>110</v>
      </c>
      <c r="D825" s="12" t="e">
        <f>D827/D824</f>
        <v>#DIV/0!</v>
      </c>
      <c r="E825" s="12" t="e">
        <f t="shared" ref="E825:O825" si="158">E827/E824</f>
        <v>#DIV/0!</v>
      </c>
      <c r="F825" s="12" t="e">
        <f t="shared" si="158"/>
        <v>#DIV/0!</v>
      </c>
      <c r="G825" s="12" t="e">
        <f t="shared" si="158"/>
        <v>#DIV/0!</v>
      </c>
      <c r="H825" s="12" t="e">
        <f t="shared" si="158"/>
        <v>#DIV/0!</v>
      </c>
      <c r="I825" s="12" t="e">
        <f t="shared" si="158"/>
        <v>#DIV/0!</v>
      </c>
      <c r="J825" s="12" t="e">
        <f t="shared" si="158"/>
        <v>#DIV/0!</v>
      </c>
      <c r="K825" s="12" t="e">
        <f t="shared" si="158"/>
        <v>#DIV/0!</v>
      </c>
      <c r="L825" s="12" t="e">
        <f t="shared" si="158"/>
        <v>#DIV/0!</v>
      </c>
      <c r="M825" s="12" t="e">
        <f t="shared" si="158"/>
        <v>#DIV/0!</v>
      </c>
      <c r="N825" s="12" t="e">
        <f t="shared" si="158"/>
        <v>#DIV/0!</v>
      </c>
      <c r="O825" s="12" t="e">
        <f t="shared" si="158"/>
        <v>#DIV/0!</v>
      </c>
    </row>
    <row r="826" spans="1:15" x14ac:dyDescent="0.15">
      <c r="A826" t="str">
        <f t="shared" si="129"/>
        <v>HK</v>
      </c>
      <c r="B826" t="str">
        <f t="shared" si="156"/>
        <v>DTC</v>
      </c>
      <c r="C826" t="s">
        <v>150</v>
      </c>
      <c r="D826" s="27">
        <f>GETPIVOTDATA("Sum of pAPE Act USD",$C$3,"Country",$A826,"Channel",$B826,"Period",D$737,"Years",2020)</f>
        <v>0</v>
      </c>
      <c r="E826" s="27">
        <f t="shared" ref="E826:O826" si="159">IF(E$791&gt;$C$791,GETPIVOTDATA("Sum of pAPE Fore USD",$C$3,"Country",$A826,"Channel",$B826,"Period",E$737,"Years",2020),GETPIVOTDATA("Sum of pAPE Act USD",$C$3,"Country",$A826,"Channel",$B826,"Period",E$737,"Years",2020))</f>
        <v>0</v>
      </c>
      <c r="F826" s="27">
        <f t="shared" si="159"/>
        <v>0</v>
      </c>
      <c r="G826" s="27">
        <f t="shared" si="159"/>
        <v>0</v>
      </c>
      <c r="H826" s="27">
        <f t="shared" si="159"/>
        <v>0</v>
      </c>
      <c r="I826" s="27">
        <f t="shared" si="159"/>
        <v>0</v>
      </c>
      <c r="J826" s="27">
        <f t="shared" si="159"/>
        <v>0</v>
      </c>
      <c r="K826" s="27">
        <f t="shared" si="159"/>
        <v>0</v>
      </c>
      <c r="L826" s="27">
        <f t="shared" si="159"/>
        <v>0</v>
      </c>
      <c r="M826" s="27">
        <f t="shared" si="159"/>
        <v>0</v>
      </c>
      <c r="N826" s="27">
        <f t="shared" si="159"/>
        <v>0</v>
      </c>
      <c r="O826" s="27">
        <f t="shared" si="159"/>
        <v>0</v>
      </c>
    </row>
    <row r="827" spans="1:15" x14ac:dyDescent="0.15">
      <c r="A827" t="str">
        <f t="shared" si="129"/>
        <v>HK</v>
      </c>
      <c r="B827" t="str">
        <f t="shared" si="156"/>
        <v>DTC</v>
      </c>
      <c r="C827" t="s">
        <v>154</v>
      </c>
      <c r="D827" s="27">
        <f>GETPIVOTDATA("Sum of pVNB Act USD",$C$3,"Country",$A827,"Channel",$B827,"Period",D$737,"Years",2020)</f>
        <v>0</v>
      </c>
      <c r="E827" s="27">
        <f t="shared" ref="E827:O827" si="160">IF(E$791&gt;$C$791,GETPIVOTDATA("Sum of pVNB Fore USD",$C$3,"Country",$A827,"Channel",$B827,"Period",E$737,"Years",2020),GETPIVOTDATA("Sum of pVNB Act USD",$C$3,"Country",$A827,"Channel",$B827,"Period",E$737,"Years",2020))</f>
        <v>0</v>
      </c>
      <c r="F827" s="27">
        <f t="shared" si="160"/>
        <v>0</v>
      </c>
      <c r="G827" s="27">
        <f t="shared" si="160"/>
        <v>0</v>
      </c>
      <c r="H827" s="27">
        <f t="shared" si="160"/>
        <v>0</v>
      </c>
      <c r="I827" s="27">
        <f t="shared" si="160"/>
        <v>0</v>
      </c>
      <c r="J827" s="27">
        <f t="shared" si="160"/>
        <v>0</v>
      </c>
      <c r="K827" s="27">
        <f t="shared" si="160"/>
        <v>0</v>
      </c>
      <c r="L827" s="27">
        <f t="shared" si="160"/>
        <v>0</v>
      </c>
      <c r="M827" s="27">
        <f t="shared" si="160"/>
        <v>0</v>
      </c>
      <c r="N827" s="27">
        <f t="shared" si="160"/>
        <v>0</v>
      </c>
      <c r="O827" s="27">
        <f t="shared" si="160"/>
        <v>0</v>
      </c>
    </row>
    <row r="829" spans="1:15" x14ac:dyDescent="0.15">
      <c r="A829" t="str">
        <f>$A$739</f>
        <v>HK</v>
      </c>
      <c r="B829" t="s">
        <v>45</v>
      </c>
      <c r="C829" t="s">
        <v>140</v>
      </c>
      <c r="D829" s="27">
        <f t="shared" ref="D829:N829" si="161">GETPIVOTDATA("Sum of iAPE Plan USD",$C$3,"Country",$A829,"Channel",$B829,"Period",D$737,"Years",2020)</f>
        <v>20.746452042543684</v>
      </c>
      <c r="E829" s="27">
        <f t="shared" si="161"/>
        <v>21.002567992400767</v>
      </c>
      <c r="F829" s="27">
        <f t="shared" si="161"/>
        <v>30.255995445367216</v>
      </c>
      <c r="G829" s="27">
        <f t="shared" si="161"/>
        <v>23.339758547861639</v>
      </c>
      <c r="H829" s="27">
        <f t="shared" si="161"/>
        <v>26.861617884426504</v>
      </c>
      <c r="I829" s="27">
        <f t="shared" si="161"/>
        <v>30.524519031998501</v>
      </c>
      <c r="J829" s="27">
        <f t="shared" si="161"/>
        <v>25.861824676865627</v>
      </c>
      <c r="K829" s="27">
        <f t="shared" si="161"/>
        <v>32.053398546696506</v>
      </c>
      <c r="L829" s="27">
        <f t="shared" si="161"/>
        <v>32.926377291210116</v>
      </c>
      <c r="M829" s="27">
        <f t="shared" si="161"/>
        <v>37.471092416356832</v>
      </c>
      <c r="N829" s="27">
        <f t="shared" si="161"/>
        <v>30.440881612107997</v>
      </c>
      <c r="O829" s="27">
        <f>GETPIVOTDATA("Sum of iAPE Fore USD",$C$3,"Country",$A829,"Channel",$B829,"Period",O$737,"Years",2020)</f>
        <v>52.693471435691194</v>
      </c>
    </row>
    <row r="830" spans="1:15" s="11" customFormat="1" x14ac:dyDescent="0.15">
      <c r="A830" s="11" t="str">
        <f t="shared" ref="A830:A834" si="162">$A$739</f>
        <v>HK</v>
      </c>
      <c r="B830" s="11" t="s">
        <v>45</v>
      </c>
      <c r="C830" s="11" t="s">
        <v>89</v>
      </c>
      <c r="D830" s="13">
        <f>D831/D829</f>
        <v>0.62449181374688334</v>
      </c>
      <c r="E830" s="13">
        <f t="shared" ref="E830:O830" si="163">E831/E829</f>
        <v>0.6257839610138296</v>
      </c>
      <c r="F830" s="13">
        <f t="shared" si="163"/>
        <v>0.65064641054716243</v>
      </c>
      <c r="G830" s="13">
        <f t="shared" si="163"/>
        <v>0.62642931305008243</v>
      </c>
      <c r="H830" s="13">
        <f t="shared" si="163"/>
        <v>0.63286555468796857</v>
      </c>
      <c r="I830" s="13">
        <f t="shared" si="163"/>
        <v>0.63766727048636274</v>
      </c>
      <c r="J830" s="13">
        <f t="shared" si="163"/>
        <v>0.62695718144931833</v>
      </c>
      <c r="K830" s="13">
        <f t="shared" si="163"/>
        <v>0.64028576666426074</v>
      </c>
      <c r="L830" s="13">
        <f t="shared" si="163"/>
        <v>0.6336639405350516</v>
      </c>
      <c r="M830" s="13">
        <f t="shared" si="163"/>
        <v>0.65235213273807624</v>
      </c>
      <c r="N830" s="13">
        <f t="shared" si="163"/>
        <v>0.62791361595464457</v>
      </c>
      <c r="O830" s="13">
        <f t="shared" si="163"/>
        <v>0.57799583702251034</v>
      </c>
    </row>
    <row r="831" spans="1:15" x14ac:dyDescent="0.15">
      <c r="A831" t="str">
        <f t="shared" si="162"/>
        <v>HK</v>
      </c>
      <c r="B831" t="s">
        <v>45</v>
      </c>
      <c r="C831" t="s">
        <v>142</v>
      </c>
      <c r="D831" s="27">
        <f t="shared" ref="D831:N831" si="164">GETPIVOTDATA("Sum of VNB Plan USD",$C$3,"Country",$A831,"Channel",$B831,"Period",D$737,"Years",2020)</f>
        <v>12.955989464860837</v>
      </c>
      <c r="E831" s="27">
        <f t="shared" si="164"/>
        <v>13.143070189746828</v>
      </c>
      <c r="F831" s="27">
        <f t="shared" si="164"/>
        <v>19.685954834059473</v>
      </c>
      <c r="G831" s="27">
        <f t="shared" si="164"/>
        <v>14.620708913891756</v>
      </c>
      <c r="H831" s="27">
        <f t="shared" si="164"/>
        <v>16.999792702243838</v>
      </c>
      <c r="I831" s="27">
        <f t="shared" si="164"/>
        <v>19.464486734043515</v>
      </c>
      <c r="J831" s="27">
        <f t="shared" si="164"/>
        <v>16.214256706544102</v>
      </c>
      <c r="K831" s="27">
        <f t="shared" si="164"/>
        <v>20.523334862666673</v>
      </c>
      <c r="L831" s="27">
        <f t="shared" si="164"/>
        <v>20.864257981892042</v>
      </c>
      <c r="M831" s="27">
        <f t="shared" si="164"/>
        <v>24.444347053835934</v>
      </c>
      <c r="N831" s="27">
        <f t="shared" si="164"/>
        <v>19.114244045905984</v>
      </c>
      <c r="O831" s="27">
        <f>GETPIVOTDATA("Sum of VNB Fore USD",$C$3,"Country",$A831,"Channel",$B831,"Period",O$737,"Years",2020)</f>
        <v>30.45660712809407</v>
      </c>
    </row>
    <row r="832" spans="1:15" x14ac:dyDescent="0.15">
      <c r="A832" t="str">
        <f t="shared" si="162"/>
        <v>HK</v>
      </c>
      <c r="B832" t="s">
        <v>45</v>
      </c>
      <c r="C832" t="s">
        <v>110</v>
      </c>
      <c r="D832" s="12">
        <f>D834/D831</f>
        <v>0.46312768862823722</v>
      </c>
      <c r="E832" s="12">
        <f t="shared" ref="E832:O832" si="165">E834/E831</f>
        <v>0.46822169030495187</v>
      </c>
      <c r="F832" s="12">
        <f t="shared" si="165"/>
        <v>0.49364861240090752</v>
      </c>
      <c r="G832" s="12">
        <f t="shared" si="165"/>
        <v>0.46107139192233071</v>
      </c>
      <c r="H832" s="12">
        <f t="shared" si="165"/>
        <v>0.46634793824571091</v>
      </c>
      <c r="I832" s="12">
        <f t="shared" si="165"/>
        <v>0.47227994538699908</v>
      </c>
      <c r="J832" s="12">
        <f t="shared" si="165"/>
        <v>0.46025436166457578</v>
      </c>
      <c r="K832" s="12">
        <f t="shared" si="165"/>
        <v>0.47519969612463336</v>
      </c>
      <c r="L832" s="12">
        <f t="shared" si="165"/>
        <v>0.46749475209687885</v>
      </c>
      <c r="M832" s="12">
        <f t="shared" si="165"/>
        <v>0.48808894530095914</v>
      </c>
      <c r="N832" s="12">
        <f t="shared" si="165"/>
        <v>0.46131600433196379</v>
      </c>
      <c r="O832" s="12">
        <f t="shared" si="165"/>
        <v>0.52630955896068643</v>
      </c>
    </row>
    <row r="833" spans="1:15" x14ac:dyDescent="0.15">
      <c r="A833" t="str">
        <f t="shared" si="162"/>
        <v>HK</v>
      </c>
      <c r="B833" t="s">
        <v>45</v>
      </c>
      <c r="C833" t="s">
        <v>146</v>
      </c>
      <c r="D833" s="27">
        <f t="shared" ref="D833:N833" si="166">GETPIVOTDATA("Sum of pAPE Plan USD",$C$3,"Country",$A833,"Channel",$B833,"Period",D$737,"Years",2020)</f>
        <v>7.5009188975302532</v>
      </c>
      <c r="E833" s="27">
        <f t="shared" si="166"/>
        <v>7.8124203994826544</v>
      </c>
      <c r="F833" s="27">
        <f t="shared" si="166"/>
        <v>11.970176835204775</v>
      </c>
      <c r="G833" s="27">
        <f t="shared" si="166"/>
        <v>8.6086564341021994</v>
      </c>
      <c r="H833" s="27">
        <f t="shared" si="166"/>
        <v>10.113160088903845</v>
      </c>
      <c r="I833" s="27">
        <f t="shared" si="166"/>
        <v>11.596467610414352</v>
      </c>
      <c r="J833" s="27">
        <f t="shared" si="166"/>
        <v>9.517750489711716</v>
      </c>
      <c r="K833" s="27">
        <f t="shared" si="166"/>
        <v>12.322147496444826</v>
      </c>
      <c r="L833" s="27">
        <f t="shared" si="166"/>
        <v>12.33139872973943</v>
      </c>
      <c r="M833" s="27">
        <f t="shared" si="166"/>
        <v>14.816934381444229</v>
      </c>
      <c r="N833" s="27">
        <f t="shared" si="166"/>
        <v>11.271451603389767</v>
      </c>
      <c r="O833" s="27">
        <f>GETPIVOTDATA("Sum of pAPE Fore USD",$C$3,"Country",$A833,"Channel",$B833,"Period",O$737,"Years",2020)</f>
        <v>22.901662226570178</v>
      </c>
    </row>
    <row r="834" spans="1:15" x14ac:dyDescent="0.15">
      <c r="A834" t="str">
        <f t="shared" si="162"/>
        <v>HK</v>
      </c>
      <c r="B834" t="s">
        <v>45</v>
      </c>
      <c r="C834" t="s">
        <v>148</v>
      </c>
      <c r="D834" s="27">
        <f t="shared" ref="D834:N834" si="167">GETPIVOTDATA("Sum of pVNB Plan USD",$C$3,"Country",$A834,"Channel",$B834,"Period",D$737,"Years",2020)</f>
        <v>6.0002774547527915</v>
      </c>
      <c r="E834" s="27">
        <f t="shared" si="167"/>
        <v>6.1538705400398843</v>
      </c>
      <c r="F834" s="27">
        <f t="shared" si="167"/>
        <v>9.7179442876203961</v>
      </c>
      <c r="G834" s="27">
        <f t="shared" si="167"/>
        <v>6.7411906098192995</v>
      </c>
      <c r="H834" s="27">
        <f t="shared" si="167"/>
        <v>7.9278182772958958</v>
      </c>
      <c r="I834" s="27">
        <f t="shared" si="167"/>
        <v>9.1926867317400394</v>
      </c>
      <c r="J834" s="27">
        <f t="shared" si="167"/>
        <v>7.4626823703360223</v>
      </c>
      <c r="K834" s="27">
        <f t="shared" si="167"/>
        <v>9.7526824902032967</v>
      </c>
      <c r="L834" s="27">
        <f t="shared" si="167"/>
        <v>9.753931112929946</v>
      </c>
      <c r="M834" s="27">
        <f t="shared" si="167"/>
        <v>11.931015572077388</v>
      </c>
      <c r="N834" s="27">
        <f t="shared" si="167"/>
        <v>8.8177066890833782</v>
      </c>
      <c r="O834" s="27">
        <f>GETPIVOTDATA("Sum of pVNB Fore USD",$C$3,"Country",$A834,"Channel",$B834,"Period",O$737,"Years",2020)</f>
        <v>16.029603465026089</v>
      </c>
    </row>
    <row r="835" spans="1:15" x14ac:dyDescent="0.15">
      <c r="A835">
        <v>2019</v>
      </c>
    </row>
    <row r="836" spans="1:15" x14ac:dyDescent="0.15">
      <c r="A836" t="str">
        <f>$A$739</f>
        <v>HK</v>
      </c>
      <c r="B836" t="s">
        <v>45</v>
      </c>
      <c r="C836" t="s">
        <v>131</v>
      </c>
      <c r="D836" s="27">
        <f t="shared" ref="D836:O836" si="168">GETPIVOTDATA("Sum of iAPE Act USD",$C$3,"Country",$A836,"Channel",$B836,"Period",D$737,"Years",2019)</f>
        <v>24.166372567527986</v>
      </c>
      <c r="E836" s="27">
        <f t="shared" si="168"/>
        <v>19.828820916934845</v>
      </c>
      <c r="F836" s="27">
        <f t="shared" si="168"/>
        <v>24.913424074141233</v>
      </c>
      <c r="G836" s="27">
        <f t="shared" si="168"/>
        <v>16.297678571810099</v>
      </c>
      <c r="H836" s="27">
        <f t="shared" si="168"/>
        <v>22.542514827356626</v>
      </c>
      <c r="I836" s="27">
        <f t="shared" si="168"/>
        <v>29.063751410974749</v>
      </c>
      <c r="J836" s="27">
        <f t="shared" si="168"/>
        <v>21.296229995880161</v>
      </c>
      <c r="K836" s="27">
        <f t="shared" si="168"/>
        <v>19.757937616025405</v>
      </c>
      <c r="L836" s="27">
        <f t="shared" si="168"/>
        <v>18.435604974049383</v>
      </c>
      <c r="M836" s="27">
        <f t="shared" si="168"/>
        <v>20.357029973762817</v>
      </c>
      <c r="N836" s="27">
        <f t="shared" si="168"/>
        <v>17.491050638298908</v>
      </c>
      <c r="O836" s="27">
        <f t="shared" si="168"/>
        <v>32.930216354765051</v>
      </c>
    </row>
    <row r="837" spans="1:15" s="11" customFormat="1" x14ac:dyDescent="0.15">
      <c r="A837" s="11" t="str">
        <f t="shared" ref="A837:A841" si="169">$A$739</f>
        <v>HK</v>
      </c>
      <c r="B837" s="11" t="s">
        <v>45</v>
      </c>
      <c r="C837" s="11" t="s">
        <v>89</v>
      </c>
      <c r="D837" s="13">
        <f>D838/D836</f>
        <v>0.54542313049606372</v>
      </c>
      <c r="E837" s="13">
        <f t="shared" ref="E837:O837" si="170">E838/E836</f>
        <v>0.70340704290888767</v>
      </c>
      <c r="F837" s="13">
        <f t="shared" si="170"/>
        <v>0.72618322276473235</v>
      </c>
      <c r="G837" s="13">
        <f t="shared" si="170"/>
        <v>0.67351114701635506</v>
      </c>
      <c r="H837" s="13">
        <f t="shared" si="170"/>
        <v>0.66604284946271108</v>
      </c>
      <c r="I837" s="13">
        <f t="shared" si="170"/>
        <v>0.69165989223534252</v>
      </c>
      <c r="J837" s="13">
        <f t="shared" si="170"/>
        <v>0.63795212982976046</v>
      </c>
      <c r="K837" s="13">
        <f t="shared" si="170"/>
        <v>0.66056536102912489</v>
      </c>
      <c r="L837" s="13">
        <f t="shared" si="170"/>
        <v>0.74701777750022236</v>
      </c>
      <c r="M837" s="13">
        <f t="shared" si="170"/>
        <v>0.58228088273011358</v>
      </c>
      <c r="N837" s="13">
        <f t="shared" si="170"/>
        <v>0.57068470182198006</v>
      </c>
      <c r="O837" s="13">
        <f t="shared" si="170"/>
        <v>0.89155877539658057</v>
      </c>
    </row>
    <row r="838" spans="1:15" x14ac:dyDescent="0.15">
      <c r="A838" t="str">
        <f t="shared" si="169"/>
        <v>HK</v>
      </c>
      <c r="B838" t="s">
        <v>45</v>
      </c>
      <c r="C838" t="s">
        <v>132</v>
      </c>
      <c r="D838" s="27">
        <f t="shared" ref="D838:O838" si="171">GETPIVOTDATA("Sum of VNB Act USD",$C$3,"Country",$A838,"Channel",$B838,"Period",D$737,"Years",2019)</f>
        <v>13.180898578515311</v>
      </c>
      <c r="E838" s="27">
        <f t="shared" si="171"/>
        <v>13.947732285551037</v>
      </c>
      <c r="F838" s="27">
        <f t="shared" si="171"/>
        <v>18.091710584264348</v>
      </c>
      <c r="G838" s="27">
        <f t="shared" si="171"/>
        <v>10.976668188603691</v>
      </c>
      <c r="H838" s="27">
        <f t="shared" si="171"/>
        <v>15.014280809668023</v>
      </c>
      <c r="I838" s="27">
        <f t="shared" si="171"/>
        <v>20.102231168869579</v>
      </c>
      <c r="J838" s="27">
        <f t="shared" si="171"/>
        <v>13.585975283216181</v>
      </c>
      <c r="K838" s="27">
        <f t="shared" si="171"/>
        <v>13.051409194520749</v>
      </c>
      <c r="L838" s="27">
        <f t="shared" si="171"/>
        <v>13.771724654586414</v>
      </c>
      <c r="M838" s="27">
        <f t="shared" si="171"/>
        <v>11.853509382885994</v>
      </c>
      <c r="N838" s="27">
        <f t="shared" si="171"/>
        <v>9.9818750180707667</v>
      </c>
      <c r="O838" s="27">
        <f t="shared" si="171"/>
        <v>29.35922336679878</v>
      </c>
    </row>
    <row r="839" spans="1:15" x14ac:dyDescent="0.15">
      <c r="A839" t="str">
        <f t="shared" si="169"/>
        <v>HK</v>
      </c>
      <c r="B839" t="s">
        <v>45</v>
      </c>
      <c r="C839" t="s">
        <v>110</v>
      </c>
      <c r="D839" s="12">
        <f>D841/D838</f>
        <v>0.40953265097899955</v>
      </c>
      <c r="E839" s="12">
        <f t="shared" ref="E839:O839" si="172">E841/E838</f>
        <v>0.41381931549212403</v>
      </c>
      <c r="F839" s="12">
        <f t="shared" si="172"/>
        <v>0.45350019013543685</v>
      </c>
      <c r="G839" s="12">
        <f t="shared" si="172"/>
        <v>0.41492786687736566</v>
      </c>
      <c r="H839" s="12">
        <f t="shared" si="172"/>
        <v>0.4434919414265121</v>
      </c>
      <c r="I839" s="12">
        <f t="shared" si="172"/>
        <v>0.41173411302740642</v>
      </c>
      <c r="J839" s="12">
        <f t="shared" si="172"/>
        <v>0.45543275581375625</v>
      </c>
      <c r="K839" s="12">
        <f t="shared" si="172"/>
        <v>0.50144747600109896</v>
      </c>
      <c r="L839" s="12">
        <f t="shared" si="172"/>
        <v>0.50240850384399338</v>
      </c>
      <c r="M839" s="12">
        <f t="shared" si="172"/>
        <v>0.49691410894098348</v>
      </c>
      <c r="N839" s="12">
        <f t="shared" si="172"/>
        <v>0.49925564037667658</v>
      </c>
      <c r="O839" s="12">
        <f t="shared" si="172"/>
        <v>0.48837290926392951</v>
      </c>
    </row>
    <row r="840" spans="1:15" x14ac:dyDescent="0.15">
      <c r="A840" t="str">
        <f t="shared" si="169"/>
        <v>HK</v>
      </c>
      <c r="B840" t="s">
        <v>45</v>
      </c>
      <c r="C840" t="s">
        <v>150</v>
      </c>
      <c r="D840" s="27">
        <f t="shared" ref="D840:O840" si="173">GETPIVOTDATA("Sum of pAPE Act USD",$C$3,"Country",$A840,"Channel",$B840,"Period",D$737,"Years",2019)</f>
        <v>6.7036241532869578</v>
      </c>
      <c r="E840" s="27">
        <f t="shared" si="173"/>
        <v>6.4371511770637611</v>
      </c>
      <c r="F840" s="27">
        <f t="shared" si="173"/>
        <v>9.6674727509373692</v>
      </c>
      <c r="G840" s="27">
        <f t="shared" si="173"/>
        <v>5.6929076653311208</v>
      </c>
      <c r="H840" s="27">
        <f t="shared" si="173"/>
        <v>8.6448935000407676</v>
      </c>
      <c r="I840" s="27">
        <f t="shared" si="173"/>
        <v>10.626458130548542</v>
      </c>
      <c r="J840" s="27">
        <f t="shared" si="173"/>
        <v>8.1935699667647661</v>
      </c>
      <c r="K840" s="27">
        <f t="shared" si="173"/>
        <v>8.4425569564899519</v>
      </c>
      <c r="L840" s="27">
        <f t="shared" si="173"/>
        <v>8.2614648007487403</v>
      </c>
      <c r="M840" s="27">
        <f t="shared" si="173"/>
        <v>8.564806777355777</v>
      </c>
      <c r="N840" s="27">
        <f t="shared" si="173"/>
        <v>6.6992092848858285</v>
      </c>
      <c r="O840" s="27">
        <f t="shared" si="173"/>
        <v>12.276922237028039</v>
      </c>
    </row>
    <row r="841" spans="1:15" x14ac:dyDescent="0.15">
      <c r="A841" t="str">
        <f t="shared" si="169"/>
        <v>HK</v>
      </c>
      <c r="B841" t="s">
        <v>45</v>
      </c>
      <c r="C841" t="s">
        <v>154</v>
      </c>
      <c r="D841" s="27">
        <f t="shared" ref="D841:O841" si="174">GETPIVOTDATA("Sum of pVNB Act USD",$C$3,"Country",$A841,"Channel",$B841,"Period",D$737,"Years",2019)</f>
        <v>5.3980083371447023</v>
      </c>
      <c r="E841" s="27">
        <f t="shared" si="174"/>
        <v>5.7718410270741289</v>
      </c>
      <c r="F841" s="27">
        <f t="shared" si="174"/>
        <v>8.2045941898391774</v>
      </c>
      <c r="G841" s="27">
        <f t="shared" si="174"/>
        <v>4.554525516917967</v>
      </c>
      <c r="H841" s="27">
        <f t="shared" si="174"/>
        <v>6.6587125454024951</v>
      </c>
      <c r="I841" s="27">
        <f t="shared" si="174"/>
        <v>8.2767743201863997</v>
      </c>
      <c r="J841" s="27">
        <f t="shared" si="174"/>
        <v>6.1874981636527231</v>
      </c>
      <c r="K841" s="27">
        <f t="shared" si="174"/>
        <v>6.5445961988499652</v>
      </c>
      <c r="L841" s="27">
        <f t="shared" si="174"/>
        <v>6.9190315790621977</v>
      </c>
      <c r="M841" s="27">
        <f t="shared" si="174"/>
        <v>5.8901760528203804</v>
      </c>
      <c r="N841" s="27">
        <f t="shared" si="174"/>
        <v>4.983507404306871</v>
      </c>
      <c r="O841" s="27">
        <f t="shared" si="174"/>
        <v>14.33824932937306</v>
      </c>
    </row>
  </sheetData>
  <phoneticPr fontId="12" type="noConversion"/>
  <dataValidations count="1">
    <dataValidation type="list" allowBlank="1" showInputMessage="1" showErrorMessage="1" sqref="A739" xr:uid="{6A75D0F3-1C89-45BF-AB48-CB18EC19D2C5}">
      <formula1>"HK,JP,TH FWD,TH SCB,PH,VN,ID,MY,SG"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/>
  </sheetPr>
  <dimension ref="A1:CI1453"/>
  <sheetViews>
    <sheetView zoomScale="115" zoomScaleNormal="115" workbookViewId="0">
      <pane xSplit="4" ySplit="1" topLeftCell="E1058" activePane="bottomRight" state="frozen"/>
      <selection activeCell="AH9" sqref="AH9"/>
      <selection pane="topRight" activeCell="AH9" sqref="AH9"/>
      <selection pane="bottomLeft" activeCell="AH9" sqref="AH9"/>
      <selection pane="bottomRight" activeCell="AH9" sqref="AH9"/>
    </sheetView>
  </sheetViews>
  <sheetFormatPr defaultRowHeight="13.5" outlineLevelRow="1" outlineLevelCol="1" x14ac:dyDescent="0.15"/>
  <cols>
    <col min="1" max="1" width="8" bestFit="1" customWidth="1"/>
    <col min="2" max="2" width="16.25" bestFit="1" customWidth="1"/>
    <col min="3" max="3" width="16.75" bestFit="1" customWidth="1"/>
    <col min="4" max="4" width="8.875" customWidth="1"/>
    <col min="5" max="6" width="13.25" customWidth="1"/>
    <col min="7" max="7" width="13.75" customWidth="1"/>
    <col min="8" max="8" width="14.25" customWidth="1"/>
    <col min="9" max="12" width="12" customWidth="1"/>
    <col min="13" max="16" width="12" customWidth="1" outlineLevel="1"/>
    <col min="17" max="17" width="33.375" customWidth="1" outlineLevel="1"/>
    <col min="18" max="18" width="39.75" customWidth="1" outlineLevel="1"/>
    <col min="19" max="19" width="24.75" customWidth="1" outlineLevel="1"/>
    <col min="20" max="20" width="26.25" customWidth="1" outlineLevel="1"/>
    <col min="21" max="21" width="33.375" customWidth="1" outlineLevel="1"/>
    <col min="22" max="22" width="26.25" customWidth="1" outlineLevel="1"/>
    <col min="23" max="23" width="23" customWidth="1" outlineLevel="1"/>
    <col min="24" max="24" width="24.625" customWidth="1" outlineLevel="1"/>
    <col min="25" max="25" width="25.75" customWidth="1" outlineLevel="1"/>
    <col min="26" max="26" width="24.25" customWidth="1" outlineLevel="1"/>
    <col min="27" max="35" width="13.75" customWidth="1" outlineLevel="1"/>
    <col min="36" max="36" width="14.75" customWidth="1" outlineLevel="1"/>
    <col min="37" max="37" width="19" customWidth="1" outlineLevel="1"/>
    <col min="38" max="46" width="13.75" customWidth="1" outlineLevel="1"/>
    <col min="47" max="47" width="14.75" customWidth="1" outlineLevel="1"/>
    <col min="48" max="48" width="18.75" customWidth="1" outlineLevel="1"/>
    <col min="49" max="50" width="18.625" customWidth="1" outlineLevel="1"/>
    <col min="51" max="51" width="14" customWidth="1" outlineLevel="1"/>
    <col min="52" max="53" width="18.625" customWidth="1" outlineLevel="1"/>
    <col min="54" max="54" width="21.75" customWidth="1" outlineLevel="1"/>
    <col min="55" max="55" width="29.75" customWidth="1" outlineLevel="1"/>
    <col min="56" max="56" width="18.625" customWidth="1" outlineLevel="1"/>
    <col min="57" max="58" width="21.75" customWidth="1" outlineLevel="1"/>
    <col min="59" max="60" width="26.375" customWidth="1" outlineLevel="1"/>
    <col min="61" max="66" width="27.375" customWidth="1" outlineLevel="1"/>
    <col min="67" max="67" width="13.625" customWidth="1" outlineLevel="1"/>
    <col min="68" max="68" width="16.25" customWidth="1" outlineLevel="1"/>
    <col min="69" max="69" width="5" bestFit="1" customWidth="1"/>
    <col min="70" max="70" width="12" bestFit="1" customWidth="1"/>
    <col min="71" max="71" width="17.375" bestFit="1" customWidth="1"/>
    <col min="72" max="72" width="17.375" customWidth="1"/>
    <col min="73" max="73" width="17.25" bestFit="1" customWidth="1"/>
    <col min="74" max="74" width="17.25" customWidth="1"/>
    <col min="75" max="75" width="18" bestFit="1" customWidth="1"/>
    <col min="76" max="76" width="18" customWidth="1"/>
    <col min="77" max="77" width="18.375" bestFit="1" customWidth="1"/>
    <col min="78" max="78" width="18.375" customWidth="1"/>
    <col min="79" max="79" width="15.625" customWidth="1"/>
    <col min="80" max="80" width="13.25" bestFit="1" customWidth="1"/>
    <col min="81" max="81" width="14" bestFit="1" customWidth="1"/>
    <col min="82" max="82" width="14.375" bestFit="1" customWidth="1"/>
    <col min="83" max="83" width="14.75" bestFit="1" customWidth="1"/>
    <col min="84" max="84" width="16" bestFit="1" customWidth="1"/>
    <col min="85" max="85" width="13.75" bestFit="1" customWidth="1"/>
    <col min="86" max="86" width="9.25" style="4"/>
    <col min="87" max="87" width="12" bestFit="1" customWidth="1"/>
  </cols>
  <sheetData>
    <row r="1" spans="1:87" s="2" customFormat="1" x14ac:dyDescent="0.15">
      <c r="A1" s="2" t="s">
        <v>0</v>
      </c>
      <c r="B1" s="3" t="s">
        <v>43</v>
      </c>
      <c r="C1" s="2" t="s">
        <v>1</v>
      </c>
      <c r="D1" s="3" t="s">
        <v>44</v>
      </c>
      <c r="E1" s="16" t="s">
        <v>106</v>
      </c>
      <c r="F1" s="16" t="s">
        <v>123</v>
      </c>
      <c r="G1" s="16" t="s">
        <v>124</v>
      </c>
      <c r="H1" s="16" t="s">
        <v>107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90</v>
      </c>
      <c r="N1" s="16" t="s">
        <v>91</v>
      </c>
      <c r="O1" s="16" t="s">
        <v>92</v>
      </c>
      <c r="P1" s="16" t="s">
        <v>93</v>
      </c>
      <c r="Q1" s="16" t="s">
        <v>52</v>
      </c>
      <c r="R1" s="16" t="s">
        <v>53</v>
      </c>
      <c r="S1" s="16" t="s">
        <v>54</v>
      </c>
      <c r="T1" s="16" t="s">
        <v>55</v>
      </c>
      <c r="U1" s="16" t="s">
        <v>56</v>
      </c>
      <c r="V1" s="16" t="s">
        <v>57</v>
      </c>
      <c r="W1" s="16" t="s">
        <v>58</v>
      </c>
      <c r="X1" s="16" t="s">
        <v>59</v>
      </c>
      <c r="Y1" s="16" t="s">
        <v>60</v>
      </c>
      <c r="Z1" s="16" t="s">
        <v>61</v>
      </c>
      <c r="AA1" s="17" t="s">
        <v>3</v>
      </c>
      <c r="AB1" s="17" t="s">
        <v>4</v>
      </c>
      <c r="AC1" s="17" t="s">
        <v>5</v>
      </c>
      <c r="AD1" s="17" t="s">
        <v>6</v>
      </c>
      <c r="AE1" s="17" t="s">
        <v>7</v>
      </c>
      <c r="AF1" s="17" t="s">
        <v>8</v>
      </c>
      <c r="AG1" s="17" t="s">
        <v>9</v>
      </c>
      <c r="AH1" s="17" t="s">
        <v>10</v>
      </c>
      <c r="AI1" s="17" t="s">
        <v>11</v>
      </c>
      <c r="AJ1" s="17" t="s">
        <v>12</v>
      </c>
      <c r="AK1" s="16" t="s">
        <v>51</v>
      </c>
      <c r="AL1" s="16" t="s">
        <v>13</v>
      </c>
      <c r="AM1" s="17" t="s">
        <v>14</v>
      </c>
      <c r="AN1" s="17" t="s">
        <v>15</v>
      </c>
      <c r="AO1" s="17" t="s">
        <v>16</v>
      </c>
      <c r="AP1" s="17" t="s">
        <v>17</v>
      </c>
      <c r="AQ1" s="17" t="s">
        <v>18</v>
      </c>
      <c r="AR1" s="17" t="s">
        <v>19</v>
      </c>
      <c r="AS1" s="17" t="s">
        <v>20</v>
      </c>
      <c r="AT1" s="17" t="s">
        <v>21</v>
      </c>
      <c r="AU1" s="17" t="s">
        <v>22</v>
      </c>
      <c r="AV1" s="16" t="s">
        <v>62</v>
      </c>
      <c r="AW1" s="17" t="s">
        <v>23</v>
      </c>
      <c r="AX1" s="17" t="s">
        <v>24</v>
      </c>
      <c r="AY1" s="17" t="s">
        <v>25</v>
      </c>
      <c r="AZ1" s="17" t="s">
        <v>26</v>
      </c>
      <c r="BA1" s="17" t="s">
        <v>27</v>
      </c>
      <c r="BB1" s="17" t="s">
        <v>28</v>
      </c>
      <c r="BC1" s="17" t="s">
        <v>29</v>
      </c>
      <c r="BD1" s="17" t="s">
        <v>30</v>
      </c>
      <c r="BE1" s="17" t="s">
        <v>31</v>
      </c>
      <c r="BF1" s="17" t="s">
        <v>32</v>
      </c>
      <c r="BG1" s="17" t="s">
        <v>33</v>
      </c>
      <c r="BH1" s="17" t="s">
        <v>34</v>
      </c>
      <c r="BI1" s="17" t="s">
        <v>35</v>
      </c>
      <c r="BJ1" s="17" t="s">
        <v>36</v>
      </c>
      <c r="BK1" s="17" t="s">
        <v>37</v>
      </c>
      <c r="BL1" s="17" t="s">
        <v>38</v>
      </c>
      <c r="BM1" s="17" t="s">
        <v>39</v>
      </c>
      <c r="BN1" s="17" t="s">
        <v>40</v>
      </c>
      <c r="BO1" s="17" t="s">
        <v>41</v>
      </c>
      <c r="BP1" s="17" t="s">
        <v>42</v>
      </c>
      <c r="BQ1" s="3" t="s">
        <v>76</v>
      </c>
      <c r="BR1" s="3" t="s">
        <v>88</v>
      </c>
      <c r="BS1" s="3" t="s">
        <v>111</v>
      </c>
      <c r="BT1" s="3" t="s">
        <v>112</v>
      </c>
      <c r="BU1" s="3" t="s">
        <v>113</v>
      </c>
      <c r="BV1" s="3" t="s">
        <v>115</v>
      </c>
      <c r="BW1" s="3" t="s">
        <v>114</v>
      </c>
      <c r="BX1" s="3" t="s">
        <v>116</v>
      </c>
      <c r="BY1" s="3" t="s">
        <v>117</v>
      </c>
      <c r="BZ1" s="3" t="s">
        <v>118</v>
      </c>
      <c r="CA1" s="3" t="s">
        <v>72</v>
      </c>
      <c r="CB1" s="3" t="s">
        <v>73</v>
      </c>
      <c r="CC1" s="3" t="s">
        <v>74</v>
      </c>
      <c r="CD1" s="3" t="s">
        <v>75</v>
      </c>
      <c r="CE1" s="3" t="s">
        <v>119</v>
      </c>
      <c r="CF1" s="3" t="s">
        <v>120</v>
      </c>
      <c r="CG1" s="3" t="s">
        <v>121</v>
      </c>
      <c r="CH1" s="18" t="s">
        <v>122</v>
      </c>
      <c r="CI1" s="3" t="s">
        <v>333</v>
      </c>
    </row>
    <row r="2" spans="1:87" hidden="1" outlineLevel="1" x14ac:dyDescent="0.15">
      <c r="A2" t="s">
        <v>2</v>
      </c>
      <c r="B2" s="1">
        <v>43800</v>
      </c>
      <c r="C2" t="s">
        <v>50</v>
      </c>
      <c r="D2" s="1">
        <v>43466</v>
      </c>
      <c r="E2">
        <f t="array" ref="E2:E13">TRANSPOSE('[1]AG_Key Metrics P1'!$F$6:$Q$6)</f>
        <v>66.963497510433811</v>
      </c>
      <c r="F2">
        <f t="array" ref="F2:F13">TRANSPOSE('[1]AG_Key Metrics P1'!$F$11:$Q$11)</f>
        <v>56.726855223237109</v>
      </c>
      <c r="G2">
        <f t="array" ref="G2:G13">TRANSPOSE('[1]AG_Key Metrics P1'!$F$16:$Q$16)</f>
        <v>30.936873011264783</v>
      </c>
      <c r="H2">
        <f t="array" ref="H2:H13">TRANSPOSE('[1]AG_Key Metrics P1'!$F$21:$Q$21)</f>
        <v>30.631733340767845</v>
      </c>
      <c r="I2">
        <f t="array" ref="I2:I13">TRANSPOSE('[1]AG_Key Metrics P1'!$F$7:$Q$7)</f>
        <v>55.402316724544768</v>
      </c>
      <c r="J2">
        <f t="array" ref="J2:J13">TRANSPOSE('[1]AG_Key Metrics P1'!$F$12:$Q$12)</f>
        <v>35.78142616656249</v>
      </c>
      <c r="K2">
        <f t="array" ref="K2:K13">TRANSPOSE('[1]AG_Key Metrics P1'!$F$17:$Q$17)</f>
        <v>24.698106933878748</v>
      </c>
      <c r="L2">
        <f t="array" ref="L2:L13">TRANSPOSE('[1]AG_Key Metrics P1'!$F$22:$Q$22)</f>
        <v>19.20973633223905</v>
      </c>
      <c r="M2">
        <f t="array" ref="M2:M13">TRANSPOSE('[1]AG_Key Metrics P1'!$F$9:$Q$9)</f>
        <v>46.346231858984922</v>
      </c>
      <c r="N2">
        <f t="array" ref="N2:N13">TRANSPOSE('[1]AG_Key Metrics P1'!$F$14:$Q$14)</f>
        <v>30.684268541499037</v>
      </c>
      <c r="O2">
        <f t="array" ref="O2:O13">TRANSPOSE('[1]AG_Key Metrics P1'!$F$19:$Q$19)</f>
        <v>20.935490183106314</v>
      </c>
      <c r="P2">
        <f t="array" ref="P2:P13">TRANSPOSE('[1]AG_Key Metrics P1'!$F$24:$Q$24)</f>
        <v>16.531753000253723</v>
      </c>
      <c r="Q2" t="str">
        <f t="array" ref="Q2:Q13">'[1]AG_Key Products'!$D$6</f>
        <v>Crisis XDefender Supreme</v>
      </c>
      <c r="R2" t="str">
        <f t="array" ref="R2:R13">'[1]AG_Key Products'!$D$9</f>
        <v>MaxFocus</v>
      </c>
      <c r="S2" t="str">
        <f t="array" ref="S2:S13">'[1]AG_Key Products'!$D$12</f>
        <v>Mind+ Critical Illness</v>
      </c>
      <c r="T2" t="str">
        <f t="array" ref="T2:T13">'[1]AG_Key Products'!$D$15</f>
        <v>Noble Fortune</v>
      </c>
      <c r="U2" t="str">
        <f t="array" ref="U2:U13">'[1]AG_Key Products'!$D$18</f>
        <v>Crisis OneCover</v>
      </c>
      <c r="V2" t="str">
        <f t="array" ref="V2:V13">'[1]AG_Key Products'!$D$21</f>
        <v>MediSaver Supreme</v>
      </c>
      <c r="W2" t="str">
        <f t="array" ref="W2:W13">'[1]AG_Key Products'!$D$24</f>
        <v>Life Promise</v>
      </c>
      <c r="X2" t="str">
        <f t="array" ref="X2:X13">'[1]AG_Key Products'!$D$27</f>
        <v>CANsurance</v>
      </c>
      <c r="Y2" t="str">
        <f t="array" ref="Y2:Y13">'[1]AG_Key Products'!$D$30</f>
        <v>i.PaySmart</v>
      </c>
      <c r="Z2" t="str">
        <f t="array" ref="Z2:Z13">'[1]AG_Key Products'!$D$33</f>
        <v>Basic Plus II series</v>
      </c>
      <c r="AA2">
        <f t="array" ref="AA2:AA13">TRANSPOSE('[1]AG_Key Products'!$F$6:$Q$6)</f>
        <v>15.880438779599112</v>
      </c>
      <c r="AB2">
        <f t="array" ref="AB2:AB13">TRANSPOSE('[1]AG_Key Products'!$F$9:$Q$9)</f>
        <v>17.387834712459743</v>
      </c>
      <c r="AC2">
        <f t="array" ref="AC2:AC13">TRANSPOSE('[1]AG_Key Products'!$F$12:$Q$12)</f>
        <v>10.041904781616742</v>
      </c>
      <c r="AD2">
        <f t="array" ref="AD2:AD13">TRANSPOSE('[1]AG_Key Products'!$F$15:$Q$15)</f>
        <v>5.8332875701959557</v>
      </c>
      <c r="AE2">
        <f t="array" ref="AE2:AE13">TRANSPOSE('[1]AG_Key Products'!$F$18:$Q$18)</f>
        <v>0</v>
      </c>
      <c r="AF2">
        <f t="array" ref="AF2:AF13">TRANSPOSE('[1]AG_Key Products'!$F$21:$Q$21)</f>
        <v>0</v>
      </c>
      <c r="AG2">
        <f t="array" ref="AG2:AG13">TRANSPOSE('[1]AG_Key Products'!$F$24:$Q$24)</f>
        <v>2.264512528608595</v>
      </c>
      <c r="AH2">
        <f t="array" ref="AH2:AH13">TRANSPOSE('[1]AG_Key Products'!$F$27:$Q$27)</f>
        <v>2.0538730968565604</v>
      </c>
      <c r="AI2">
        <f t="array" ref="AI2:AI13">TRANSPOSE('[1]AG_Key Products'!$F$30:$Q$30)</f>
        <v>1.8305749096923263</v>
      </c>
      <c r="AJ2">
        <f t="array" ref="AJ2:AJ13">TRANSPOSE('[1]AG_Key Products'!$F$33:$Q$33)</f>
        <v>1.9813665639037825</v>
      </c>
      <c r="AK2">
        <f t="array" ref="AK2:AK13">TRANSPOSE('[1]AG_Key Products'!$F$36:$Q$36)</f>
        <v>9.6897045675009963</v>
      </c>
      <c r="AL2">
        <f t="array" ref="AL2:AL13">TRANSPOSE('[1]AG_Key Products'!$F$7:$Q$7)</f>
        <v>11.212391247603403</v>
      </c>
      <c r="AM2">
        <f t="array" ref="AM2:AM13">TRANSPOSE('[1]AG_Key Products'!$F$10:$Q$10)</f>
        <v>13.876295848377</v>
      </c>
      <c r="AN2">
        <f t="array" ref="AN2:AN13">TRANSPOSE('[1]AG_Key Products'!$F$13:$Q$13)</f>
        <v>12.081259489821999</v>
      </c>
      <c r="AO2">
        <f t="array" ref="AO2:AO13">TRANSPOSE('[1]AG_Key Products'!$F$16:$Q$16)</f>
        <v>2.278153909139959</v>
      </c>
      <c r="AP2">
        <f t="array" ref="AP2:AP13">TRANSPOSE('[1]AG_Key Products'!$F$19:$Q$19)</f>
        <v>0</v>
      </c>
      <c r="AQ2">
        <f t="array" ref="AQ2:AQ13">TRANSPOSE('[1]AG_Key Products'!$F$22:$Q$22)</f>
        <v>0</v>
      </c>
      <c r="AR2">
        <f t="array" ref="AR2:AR13">TRANSPOSE('[1]AG_Key Products'!$F$25:$Q$25)</f>
        <v>3.6174857595452323</v>
      </c>
      <c r="AS2">
        <f t="array" ref="AS2:AS13">TRANSPOSE('[1]AG_Key Products'!$F$28:$Q$28)</f>
        <v>2.4886625083709686</v>
      </c>
      <c r="AT2">
        <f t="array" ref="AT2:AT13">TRANSPOSE('[1]AG_Key Products'!$F$31:$Q$31)</f>
        <v>0.49765230588238468</v>
      </c>
      <c r="AU2">
        <f t="array" ref="AU2:AU13">TRANSPOSE('[1]AG_Key Products'!$F$34:$Q$35)</f>
        <v>0.32787977767015791</v>
      </c>
      <c r="AV2">
        <f t="array" ref="AV2:AV13">TRANSPOSE('[1]AG_Key Products'!$F$37:$Q$37)</f>
        <v>10.347074376826001</v>
      </c>
      <c r="AW2" s="4">
        <f t="array" ref="AW2:AW13">'[1]AG_Key Products'!$D$8</f>
        <v>0.64065846357056699</v>
      </c>
      <c r="AX2" s="4">
        <f t="array" ref="AX2:AX13">'[1]AG_Key Products'!$D$11</f>
        <v>0.22107957006011492</v>
      </c>
      <c r="AY2" s="4">
        <f t="array" ref="AY2:AY13">'[1]AG_Key Products'!$D$14</f>
        <v>0.65357335010350837</v>
      </c>
      <c r="AZ2" s="4">
        <f t="array" ref="AZ2:AZ13">'[1]AG_Key Products'!$D$17</f>
        <v>9.0947503868041679E-2</v>
      </c>
      <c r="BA2" s="4">
        <f t="array" ref="BA2:BA13">'[1]AG_Key Products'!$D$20</f>
        <v>0.73217333364853376</v>
      </c>
      <c r="BB2" s="4">
        <f t="array" ref="BB2:BB13">'[1]AG_Key Products'!$D$23</f>
        <v>0.52799311127587656</v>
      </c>
      <c r="BC2" s="4">
        <f t="array" ref="BC2:BC13">'[1]AG_Key Products'!$D$26</f>
        <v>0.34632096283953168</v>
      </c>
      <c r="BD2" s="4">
        <f t="array" ref="BD2:BD13">'[1]AG_Key Products'!$D$29</f>
        <v>0.99322396255687195</v>
      </c>
      <c r="BE2" s="4">
        <f t="array" ref="BE2:BE13">'[1]AG_Key Products'!$D$32</f>
        <v>0.38661881792789188</v>
      </c>
      <c r="BF2" s="4">
        <f t="array" ref="BF2:BF13">'[1]AG_Key Products'!$D$35</f>
        <v>0.1244027671241407</v>
      </c>
      <c r="BG2" s="4" t="str">
        <f t="array" ref="BG2:BG13">'[1]AG_Key Products'!$D$7</f>
        <v>SPRO</v>
      </c>
      <c r="BH2" s="4" t="str">
        <f t="array" ref="BH2:BH13">'[1]AG_Key Products'!$D$10</f>
        <v>TPAR</v>
      </c>
      <c r="BI2" s="4" t="str">
        <f t="array" ref="BI2:BI13">'[1]AG_Key Products'!$D$13</f>
        <v>SPRO</v>
      </c>
      <c r="BJ2" s="4" t="str">
        <f t="array" ref="BJ2:BJ13">'[1]AG_Key Products'!$D$16</f>
        <v>UNLF</v>
      </c>
      <c r="BK2" s="4" t="str">
        <f t="array" ref="BK2:BK13">'[1]AG_Key Products'!$D$19</f>
        <v>SPRO</v>
      </c>
      <c r="BL2" s="4" t="str">
        <f t="array" ref="BL2:BL13">'[1]AG_Key Products'!$D$22</f>
        <v>SPRO</v>
      </c>
      <c r="BM2" s="4" t="str">
        <f t="array" ref="BM2:BM13">'[1]AG_Key Products'!$D$25</f>
        <v>TPAR</v>
      </c>
      <c r="BN2" s="4" t="str">
        <f t="array" ref="BN2:BN13">'[1]AG_Key Products'!$D$28</f>
        <v>SPRO</v>
      </c>
      <c r="BO2" s="4" t="str">
        <f t="array" ref="BO2:BO13">'[1]AG_Key Products'!$D$31</f>
        <v>TPAR</v>
      </c>
      <c r="BP2" s="4" t="str">
        <f t="array" ref="BP2:BP13">'[1]AG_Key Products'!$D$34</f>
        <v>UNLF</v>
      </c>
      <c r="BQ2" t="str">
        <f>VLOOKUP(A2,Misc!$A$3:$B$11,2,FALSE)</f>
        <v>HKD</v>
      </c>
      <c r="BR2">
        <f>INDEX(FX!$B$30:$AK$48,MATCH(Data!BQ2,FX!$A$30:$A$48,0),MATCH(Data!D2,Period,0))</f>
        <v>7.8419977623914541</v>
      </c>
      <c r="BS2">
        <f>IF(D2&gt;B2,0,E2/$BR2)</f>
        <v>8.539086536287531</v>
      </c>
      <c r="BT2">
        <f>IF(D2&gt;B2,E2/$BR2,0)</f>
        <v>0</v>
      </c>
      <c r="BU2">
        <f>IF(D2&gt;B2,0,F2/$BR2)</f>
        <v>7.233724994833203</v>
      </c>
      <c r="BV2">
        <f>IF(D2&gt;B2,F2/$BR2,0)</f>
        <v>0</v>
      </c>
      <c r="BW2">
        <f>IF(D2&gt;B2,0,G2/$BR2)</f>
        <v>3.9450244629794997</v>
      </c>
      <c r="BX2">
        <f>IF(D2&gt;B2,G2/$BR2,0)</f>
        <v>0</v>
      </c>
      <c r="BY2">
        <f>IF(D2&gt;B2,0,H2/$BR2)</f>
        <v>3.9061135018006627</v>
      </c>
      <c r="BZ2">
        <f>IF(D2&gt;B2,H2/$BR2,0)</f>
        <v>0</v>
      </c>
      <c r="CA2">
        <f>I2/$CI2</f>
        <v>7.061269606580912</v>
      </c>
      <c r="CB2">
        <f t="shared" ref="CB2:CD2" si="0">J2/$CI2</f>
        <v>4.560500571235683</v>
      </c>
      <c r="CC2">
        <f t="shared" si="0"/>
        <v>3.1478826544273235</v>
      </c>
      <c r="CD2">
        <f t="shared" si="0"/>
        <v>2.4483656159667078</v>
      </c>
      <c r="CE2" s="4">
        <f>IFERROR(IF(D2&gt;B2,"",BU2/BS2),0)</f>
        <v>0.84713100916507988</v>
      </c>
      <c r="CF2" s="4" t="str">
        <f>IFERROR(IF(D2&gt;B2,BV2/BT2,""),0)</f>
        <v/>
      </c>
      <c r="CG2" s="4">
        <f>IFERROR(IF(D2&gt;B2,"",BY2/BU2),0)</f>
        <v>0.53998645298109382</v>
      </c>
      <c r="CH2" s="4" t="str">
        <f>IFERROR(IF(D2&gt;B2,BZ2/BV2,""),0)</f>
        <v/>
      </c>
      <c r="CI2">
        <f>INDEX(FX!$B$114:$AK$132,MATCH(Data!BQ2,FX!$A$114:$A$132,0),MATCH(Data!D2,Period,0))</f>
        <v>7.845942700291646</v>
      </c>
    </row>
    <row r="3" spans="1:87" hidden="1" outlineLevel="1" x14ac:dyDescent="0.15">
      <c r="A3" t="s">
        <v>2</v>
      </c>
      <c r="B3" s="1">
        <f>B2</f>
        <v>43800</v>
      </c>
      <c r="C3" t="s">
        <v>50</v>
      </c>
      <c r="D3" s="1">
        <v>43497</v>
      </c>
      <c r="E3">
        <v>77.808338299550556</v>
      </c>
      <c r="F3">
        <v>61.520173360252464</v>
      </c>
      <c r="G3">
        <v>32.875534254518278</v>
      </c>
      <c r="H3">
        <v>30.508907126909659</v>
      </c>
      <c r="I3">
        <v>41.551737543408564</v>
      </c>
      <c r="J3">
        <v>27.020629553220722</v>
      </c>
      <c r="K3">
        <v>19.321754376129213</v>
      </c>
      <c r="L3">
        <v>15.146506824070995</v>
      </c>
      <c r="M3">
        <v>37.726952234566106</v>
      </c>
      <c r="N3">
        <v>26.470685905904173</v>
      </c>
      <c r="O3">
        <v>15.420621814349065</v>
      </c>
      <c r="P3">
        <v>13.498723189227327</v>
      </c>
      <c r="Q3" t="str">
        <v>Crisis XDefender Supreme</v>
      </c>
      <c r="R3" t="str">
        <v>MaxFocus</v>
      </c>
      <c r="S3" t="str">
        <v>Mind+ Critical Illness</v>
      </c>
      <c r="T3" t="str">
        <v>Noble Fortune</v>
      </c>
      <c r="U3" t="str">
        <v>Crisis OneCover</v>
      </c>
      <c r="V3" t="str">
        <v>MediSaver Supreme</v>
      </c>
      <c r="W3" t="str">
        <v>Life Promise</v>
      </c>
      <c r="X3" t="str">
        <v>CANsurance</v>
      </c>
      <c r="Y3" t="str">
        <v>i.PaySmart</v>
      </c>
      <c r="Z3" t="str">
        <v>Basic Plus II series</v>
      </c>
      <c r="AA3">
        <v>12.100619997162758</v>
      </c>
      <c r="AB3">
        <v>24.510880552261117</v>
      </c>
      <c r="AC3">
        <v>12.201797316897336</v>
      </c>
      <c r="AD3">
        <v>6.0003555222495608</v>
      </c>
      <c r="AE3">
        <v>0</v>
      </c>
      <c r="AF3">
        <v>0</v>
      </c>
      <c r="AG3">
        <v>3.7813120570988086</v>
      </c>
      <c r="AH3">
        <v>1.7268875263875263</v>
      </c>
      <c r="AI3">
        <v>3.0088887414435876</v>
      </c>
      <c r="AJ3">
        <v>6.0735143239707421</v>
      </c>
      <c r="AK3">
        <v>8.4040822620791289</v>
      </c>
      <c r="AL3">
        <v>8.484673444444061</v>
      </c>
      <c r="AM3">
        <v>17.645540416909185</v>
      </c>
      <c r="AN3">
        <v>14.027238323607497</v>
      </c>
      <c r="AO3">
        <v>2.7101962861525832</v>
      </c>
      <c r="AP3">
        <v>0</v>
      </c>
      <c r="AQ3">
        <v>0</v>
      </c>
      <c r="AR3">
        <v>5.7997464636054845</v>
      </c>
      <c r="AS3">
        <v>2.0523944910494798</v>
      </c>
      <c r="AT3">
        <v>0.7857820889465984</v>
      </c>
      <c r="AU3">
        <v>1.3673156655817122</v>
      </c>
      <c r="AV3">
        <v>8.6472861799558629</v>
      </c>
      <c r="AW3" s="4">
        <v>0.64065846357056699</v>
      </c>
      <c r="AX3" s="4">
        <v>0.22107957006011492</v>
      </c>
      <c r="AY3" s="4">
        <v>0.65357335010350837</v>
      </c>
      <c r="AZ3" s="4">
        <v>9.0947503868041679E-2</v>
      </c>
      <c r="BA3" s="4">
        <v>0.73217333364853376</v>
      </c>
      <c r="BB3" s="4">
        <v>0.52799311127587656</v>
      </c>
      <c r="BC3" s="4">
        <v>0.34632096283953168</v>
      </c>
      <c r="BD3" s="4">
        <v>0.99322396255687195</v>
      </c>
      <c r="BE3" s="4">
        <v>0.38661881792789188</v>
      </c>
      <c r="BF3" s="4">
        <v>0.1244027671241407</v>
      </c>
      <c r="BG3" s="4" t="str">
        <v>SPRO</v>
      </c>
      <c r="BH3" s="4" t="str">
        <v>TPAR</v>
      </c>
      <c r="BI3" s="4" t="str">
        <v>SPRO</v>
      </c>
      <c r="BJ3" s="4" t="str">
        <v>UNLF</v>
      </c>
      <c r="BK3" s="4" t="str">
        <v>SPRO</v>
      </c>
      <c r="BL3" s="4" t="str">
        <v>SPRO</v>
      </c>
      <c r="BM3" s="4" t="str">
        <v>TPAR</v>
      </c>
      <c r="BN3" s="4" t="str">
        <v>SPRO</v>
      </c>
      <c r="BO3" s="4" t="str">
        <v>TPAR</v>
      </c>
      <c r="BP3" s="4" t="str">
        <v>UNLF</v>
      </c>
      <c r="BQ3" t="str">
        <f>VLOOKUP(A3,Misc!$A$3:$B$11,2,FALSE)</f>
        <v>HKD</v>
      </c>
      <c r="BR3">
        <f>INDEX(FX!$B$30:$AK$48,MATCH(Data!BQ3,FX!$A$30:$A$48,0),MATCH(Data!D3,Period,0))</f>
        <v>7.8478480153993235</v>
      </c>
      <c r="BS3">
        <f t="shared" ref="BS3:BS66" si="1">IF(D3&gt;B3,0,E3/$BR3)</f>
        <v>9.9146082017480843</v>
      </c>
      <c r="BT3">
        <f t="shared" ref="BT3:BT66" si="2">IF(D3&gt;B3,E3/$BR3,0)</f>
        <v>0</v>
      </c>
      <c r="BU3">
        <f t="shared" ref="BU3:BU66" si="3">IF(D3&gt;B3,0,F3/$BR3)</f>
        <v>7.8391137595345137</v>
      </c>
      <c r="BV3">
        <f t="shared" ref="BV3:BV66" si="4">IF(D3&gt;B3,F3/$BR3,0)</f>
        <v>0</v>
      </c>
      <c r="BW3">
        <f t="shared" ref="BW3:BW66" si="5">IF(D3&gt;B3,0,G3/$BR3)</f>
        <v>4.1891145432491488</v>
      </c>
      <c r="BX3">
        <f t="shared" ref="BX3:BX66" si="6">IF(D3&gt;B3,G3/$BR3,0)</f>
        <v>0</v>
      </c>
      <c r="BY3">
        <f t="shared" ref="BY3:BY66" si="7">IF(D3&gt;B3,0,H3/$BR3)</f>
        <v>3.8875507103404661</v>
      </c>
      <c r="BZ3">
        <f t="shared" ref="BZ3:BZ66" si="8">IF(D3&gt;B3,H3/$BR3,0)</f>
        <v>0</v>
      </c>
      <c r="CA3">
        <f t="shared" ref="CA3:CA66" si="9">I3/$CI3</f>
        <v>5.2959522049356824</v>
      </c>
      <c r="CB3">
        <f t="shared" ref="CB3:CB66" si="10">J3/$CI3</f>
        <v>3.4438984052504389</v>
      </c>
      <c r="CC3">
        <f t="shared" ref="CC3:CC66" si="11">K3/$CI3</f>
        <v>2.4626428096920709</v>
      </c>
      <c r="CD3">
        <f t="shared" ref="CD3:CD66" si="12">L3/$CI3</f>
        <v>1.9304890951482447</v>
      </c>
      <c r="CE3" s="4">
        <f t="shared" ref="CE3:CE66" si="13">IFERROR(IF(D3&gt;B3,"",BU3/BS3),0)</f>
        <v>0.7906629894010706</v>
      </c>
      <c r="CF3" s="4" t="str">
        <f t="shared" ref="CF3:CF66" si="14">IFERROR(IF(D3&gt;B3,BV3/BT3,""),0)</f>
        <v/>
      </c>
      <c r="CG3" s="4">
        <f t="shared" ref="CG3:CG66" si="15">IFERROR(IF(D3&gt;B3,"",BY3/BU3),0)</f>
        <v>0.4959171188978011</v>
      </c>
      <c r="CH3" s="4" t="str">
        <f t="shared" ref="CH3:CH66" si="16">IFERROR(IF(D3&gt;B3,BZ3/BV3,""),0)</f>
        <v/>
      </c>
      <c r="CI3">
        <f>INDEX(FX!$B$114:$AK$132,MATCH(Data!BQ3,FX!$A$114:$A$132,0),MATCH(Data!D3,Period,0))</f>
        <v>7.845942700291646</v>
      </c>
    </row>
    <row r="4" spans="1:87" hidden="1" outlineLevel="1" x14ac:dyDescent="0.15">
      <c r="A4" t="s">
        <v>2</v>
      </c>
      <c r="B4" s="1">
        <f t="shared" ref="B4:B67" si="17">B3</f>
        <v>43800</v>
      </c>
      <c r="C4" t="s">
        <v>50</v>
      </c>
      <c r="D4" s="1">
        <v>43525</v>
      </c>
      <c r="E4">
        <v>119.23024842522656</v>
      </c>
      <c r="F4">
        <v>95.868204038672985</v>
      </c>
      <c r="G4">
        <v>56.366219879084746</v>
      </c>
      <c r="H4">
        <v>50.163564241992589</v>
      </c>
      <c r="I4">
        <v>110.80463344908954</v>
      </c>
      <c r="J4">
        <v>71.850989113428085</v>
      </c>
      <c r="K4">
        <v>49.903983318130472</v>
      </c>
      <c r="L4">
        <v>38.893780232025058</v>
      </c>
      <c r="M4">
        <v>93.498721085435349</v>
      </c>
      <c r="N4">
        <v>65.718485653395462</v>
      </c>
      <c r="O4">
        <v>37.873746946022109</v>
      </c>
      <c r="P4">
        <v>31.939597483170285</v>
      </c>
      <c r="Q4" t="str">
        <v>Crisis XDefender Supreme</v>
      </c>
      <c r="R4" t="str">
        <v>MaxFocus</v>
      </c>
      <c r="S4" t="str">
        <v>Mind+ Critical Illness</v>
      </c>
      <c r="T4" t="str">
        <v>Noble Fortune</v>
      </c>
      <c r="U4" t="str">
        <v>Crisis OneCover</v>
      </c>
      <c r="V4" t="str">
        <v>MediSaver Supreme</v>
      </c>
      <c r="W4" t="str">
        <v>Life Promise</v>
      </c>
      <c r="X4" t="str">
        <v>CANsurance</v>
      </c>
      <c r="Y4" t="str">
        <v>i.PaySmart</v>
      </c>
      <c r="Z4" t="str">
        <v>Basic Plus II series</v>
      </c>
      <c r="AA4">
        <v>47.128619372691453</v>
      </c>
      <c r="AB4">
        <v>32.62630099386201</v>
      </c>
      <c r="AC4">
        <v>10.530998438755027</v>
      </c>
      <c r="AD4">
        <v>4.4692649426258759</v>
      </c>
      <c r="AE4">
        <v>0</v>
      </c>
      <c r="AF4">
        <v>0</v>
      </c>
      <c r="AG4">
        <v>3.3178295662986357</v>
      </c>
      <c r="AH4">
        <v>2.6278560165537281</v>
      </c>
      <c r="AI4">
        <v>2.7778151316082096</v>
      </c>
      <c r="AJ4">
        <v>3.9149703625447381</v>
      </c>
      <c r="AK4">
        <v>11.836593600286875</v>
      </c>
      <c r="AL4">
        <v>30.709334152812367</v>
      </c>
      <c r="AM4">
        <v>24.308671520723561</v>
      </c>
      <c r="AN4">
        <v>12.352004858810753</v>
      </c>
      <c r="AO4">
        <v>2.4755264294172572</v>
      </c>
      <c r="AP4">
        <v>0</v>
      </c>
      <c r="AQ4">
        <v>0</v>
      </c>
      <c r="AR4">
        <v>5.169483840507028</v>
      </c>
      <c r="AS4">
        <v>2.917789388459592</v>
      </c>
      <c r="AT4">
        <v>0.75100680696828048</v>
      </c>
      <c r="AU4">
        <v>0.70502069874997786</v>
      </c>
      <c r="AV4">
        <v>16.479366342224168</v>
      </c>
      <c r="AW4" s="4">
        <v>0.64065846357056699</v>
      </c>
      <c r="AX4" s="4">
        <v>0.22107957006011492</v>
      </c>
      <c r="AY4" s="4">
        <v>0.65357335010350837</v>
      </c>
      <c r="AZ4" s="4">
        <v>9.0947503868041679E-2</v>
      </c>
      <c r="BA4" s="4">
        <v>0.73217333364853376</v>
      </c>
      <c r="BB4" s="4">
        <v>0.52799311127587656</v>
      </c>
      <c r="BC4" s="4">
        <v>0.34632096283953168</v>
      </c>
      <c r="BD4" s="4">
        <v>0.99322396255687195</v>
      </c>
      <c r="BE4" s="4">
        <v>0.38661881792789188</v>
      </c>
      <c r="BF4" s="4">
        <v>0.1244027671241407</v>
      </c>
      <c r="BG4" s="4" t="str">
        <v>SPRO</v>
      </c>
      <c r="BH4" s="4" t="str">
        <v>TPAR</v>
      </c>
      <c r="BI4" s="4" t="str">
        <v>SPRO</v>
      </c>
      <c r="BJ4" s="4" t="str">
        <v>UNLF</v>
      </c>
      <c r="BK4" s="4" t="str">
        <v>SPRO</v>
      </c>
      <c r="BL4" s="4" t="str">
        <v>SPRO</v>
      </c>
      <c r="BM4" s="4" t="str">
        <v>TPAR</v>
      </c>
      <c r="BN4" s="4" t="str">
        <v>SPRO</v>
      </c>
      <c r="BO4" s="4" t="str">
        <v>TPAR</v>
      </c>
      <c r="BP4" s="4" t="str">
        <v>UNLF</v>
      </c>
      <c r="BQ4" t="str">
        <f>VLOOKUP(A4,Misc!$A$3:$B$11,2,FALSE)</f>
        <v>HKD</v>
      </c>
      <c r="BR4">
        <f>INDEX(FX!$B$30:$AK$48,MATCH(Data!BQ4,FX!$A$30:$A$48,0),MATCH(Data!D4,Period,0))</f>
        <v>7.8494219555765268</v>
      </c>
      <c r="BS4">
        <f t="shared" si="1"/>
        <v>15.189685189559835</v>
      </c>
      <c r="BT4">
        <f t="shared" si="2"/>
        <v>0</v>
      </c>
      <c r="BU4">
        <f t="shared" si="3"/>
        <v>12.21340941807372</v>
      </c>
      <c r="BV4">
        <f t="shared" si="4"/>
        <v>0</v>
      </c>
      <c r="BW4">
        <f t="shared" si="5"/>
        <v>7.1809389529683836</v>
      </c>
      <c r="BX4">
        <f t="shared" si="6"/>
        <v>0</v>
      </c>
      <c r="BY4">
        <f t="shared" si="7"/>
        <v>6.3907335503035982</v>
      </c>
      <c r="BZ4">
        <f t="shared" si="8"/>
        <v>0</v>
      </c>
      <c r="CA4">
        <f t="shared" si="9"/>
        <v>14.122539213161824</v>
      </c>
      <c r="CB4">
        <f t="shared" si="10"/>
        <v>9.157725445886479</v>
      </c>
      <c r="CC4">
        <f t="shared" si="11"/>
        <v>6.3604827647129598</v>
      </c>
      <c r="CD4">
        <f t="shared" si="12"/>
        <v>4.9571838232490935</v>
      </c>
      <c r="CE4" s="4">
        <f t="shared" si="13"/>
        <v>0.80405941700939487</v>
      </c>
      <c r="CF4" s="4" t="str">
        <f t="shared" si="14"/>
        <v/>
      </c>
      <c r="CG4" s="4">
        <f t="shared" si="15"/>
        <v>0.52325549169312424</v>
      </c>
      <c r="CH4" s="4" t="str">
        <f t="shared" si="16"/>
        <v/>
      </c>
      <c r="CI4">
        <f>INDEX(FX!$B$114:$AK$132,MATCH(Data!BQ4,FX!$A$114:$A$132,0),MATCH(Data!D4,Period,0))</f>
        <v>7.845942700291646</v>
      </c>
    </row>
    <row r="5" spans="1:87" hidden="1" outlineLevel="1" x14ac:dyDescent="0.15">
      <c r="A5" t="s">
        <v>2</v>
      </c>
      <c r="B5" s="1">
        <f t="shared" si="17"/>
        <v>43800</v>
      </c>
      <c r="C5" t="s">
        <v>50</v>
      </c>
      <c r="D5" s="1">
        <v>43556</v>
      </c>
      <c r="E5">
        <v>61.695484014146658</v>
      </c>
      <c r="F5">
        <v>47.464072673420844</v>
      </c>
      <c r="G5">
        <v>29.30166564959983</v>
      </c>
      <c r="H5">
        <v>26.01810488169636</v>
      </c>
      <c r="I5">
        <v>71.089524102122823</v>
      </c>
      <c r="J5">
        <v>46.323293168266815</v>
      </c>
      <c r="K5">
        <v>32.619693984189269</v>
      </c>
      <c r="L5">
        <v>25.53068701690983</v>
      </c>
      <c r="M5">
        <v>36.240975824531873</v>
      </c>
      <c r="N5">
        <v>28.53688703520432</v>
      </c>
      <c r="O5">
        <v>15.305228603806754</v>
      </c>
      <c r="P5">
        <v>15.780792325869253</v>
      </c>
      <c r="Q5" t="str">
        <v>Crisis XDefender Supreme</v>
      </c>
      <c r="R5" t="str">
        <v>MaxFocus</v>
      </c>
      <c r="S5" t="str">
        <v>Mind+ Critical Illness</v>
      </c>
      <c r="T5" t="str">
        <v>Noble Fortune</v>
      </c>
      <c r="U5" t="str">
        <v>Crisis OneCover</v>
      </c>
      <c r="V5" t="str">
        <v>MediSaver Supreme</v>
      </c>
      <c r="W5" t="str">
        <v>Life Promise</v>
      </c>
      <c r="X5" t="str">
        <v>CANsurance</v>
      </c>
      <c r="Y5" t="str">
        <v>i.PaySmart</v>
      </c>
      <c r="Z5" t="str">
        <v>Basic Plus II series</v>
      </c>
      <c r="AA5">
        <v>18.792502118727683</v>
      </c>
      <c r="AB5">
        <v>11.265017920410388</v>
      </c>
      <c r="AC5">
        <v>8.3590733899999989</v>
      </c>
      <c r="AD5">
        <v>6.3937430646394757</v>
      </c>
      <c r="AE5">
        <v>0</v>
      </c>
      <c r="AF5">
        <v>0</v>
      </c>
      <c r="AG5">
        <v>1.6313147162788735</v>
      </c>
      <c r="AH5">
        <v>2.8631246284601208</v>
      </c>
      <c r="AI5">
        <v>1.4807672960724338</v>
      </c>
      <c r="AJ5">
        <v>2.6916907861619013</v>
      </c>
      <c r="AK5">
        <v>8.2182500933957812</v>
      </c>
      <c r="AL5">
        <v>12.320870289776977</v>
      </c>
      <c r="AM5">
        <v>8.9039422832862378</v>
      </c>
      <c r="AN5">
        <v>9.8789294168517134</v>
      </c>
      <c r="AO5">
        <v>2.5885348490074747</v>
      </c>
      <c r="AP5">
        <v>0</v>
      </c>
      <c r="AQ5">
        <v>0</v>
      </c>
      <c r="AR5">
        <v>2.4626276667596096</v>
      </c>
      <c r="AS5">
        <v>2.6429122250585149</v>
      </c>
      <c r="AT5">
        <v>0.1205755467166845</v>
      </c>
      <c r="AU5">
        <v>0.51312220524014518</v>
      </c>
      <c r="AV5">
        <v>8.032558190723492</v>
      </c>
      <c r="AW5" s="4">
        <v>0.64065846357056699</v>
      </c>
      <c r="AX5" s="4">
        <v>0.22107957006011492</v>
      </c>
      <c r="AY5" s="4">
        <v>0.65357335010350837</v>
      </c>
      <c r="AZ5" s="4">
        <v>9.0947503868041679E-2</v>
      </c>
      <c r="BA5" s="4">
        <v>0.73217333364853376</v>
      </c>
      <c r="BB5" s="4">
        <v>0.52799311127587656</v>
      </c>
      <c r="BC5" s="4">
        <v>0.34632096283953168</v>
      </c>
      <c r="BD5" s="4">
        <v>0.99322396255687195</v>
      </c>
      <c r="BE5" s="4">
        <v>0.38661881792789188</v>
      </c>
      <c r="BF5" s="4">
        <v>0.1244027671241407</v>
      </c>
      <c r="BG5" s="4" t="str">
        <v>SPRO</v>
      </c>
      <c r="BH5" s="4" t="str">
        <v>TPAR</v>
      </c>
      <c r="BI5" s="4" t="str">
        <v>SPRO</v>
      </c>
      <c r="BJ5" s="4" t="str">
        <v>UNLF</v>
      </c>
      <c r="BK5" s="4" t="str">
        <v>SPRO</v>
      </c>
      <c r="BL5" s="4" t="str">
        <v>SPRO</v>
      </c>
      <c r="BM5" s="4" t="str">
        <v>TPAR</v>
      </c>
      <c r="BN5" s="4" t="str">
        <v>SPRO</v>
      </c>
      <c r="BO5" s="4" t="str">
        <v>TPAR</v>
      </c>
      <c r="BP5" s="4" t="str">
        <v>UNLF</v>
      </c>
      <c r="BQ5" t="str">
        <f>VLOOKUP(A5,Misc!$A$3:$B$11,2,FALSE)</f>
        <v>HKD</v>
      </c>
      <c r="BR5">
        <f>INDEX(FX!$B$30:$AK$48,MATCH(Data!BQ5,FX!$A$30:$A$48,0),MATCH(Data!D5,Period,0))</f>
        <v>7.8449625164060217</v>
      </c>
      <c r="BS5">
        <f t="shared" si="1"/>
        <v>7.8643440150445665</v>
      </c>
      <c r="BT5">
        <f t="shared" si="2"/>
        <v>0</v>
      </c>
      <c r="BU5">
        <f t="shared" si="3"/>
        <v>6.050261243971546</v>
      </c>
      <c r="BV5">
        <f t="shared" si="4"/>
        <v>0</v>
      </c>
      <c r="BW5">
        <f t="shared" si="5"/>
        <v>3.7350931363052164</v>
      </c>
      <c r="BX5">
        <f t="shared" si="6"/>
        <v>0</v>
      </c>
      <c r="BY5">
        <f t="shared" si="7"/>
        <v>3.3165365452397242</v>
      </c>
      <c r="BZ5">
        <f t="shared" si="8"/>
        <v>0</v>
      </c>
      <c r="CA5">
        <f t="shared" si="9"/>
        <v>9.0606733719174777</v>
      </c>
      <c r="CB5">
        <f t="shared" si="10"/>
        <v>5.9041080132467583</v>
      </c>
      <c r="CC5">
        <f t="shared" si="11"/>
        <v>4.1575238604504134</v>
      </c>
      <c r="CD5">
        <f t="shared" si="12"/>
        <v>3.253998657925556</v>
      </c>
      <c r="CE5" s="4">
        <f t="shared" si="13"/>
        <v>0.76932815151490541</v>
      </c>
      <c r="CF5" s="4" t="str">
        <f t="shared" si="14"/>
        <v/>
      </c>
      <c r="CG5" s="4">
        <f t="shared" si="15"/>
        <v>0.54816418853719862</v>
      </c>
      <c r="CH5" s="4" t="str">
        <f t="shared" si="16"/>
        <v/>
      </c>
      <c r="CI5">
        <f>INDEX(FX!$B$114:$AK$132,MATCH(Data!BQ5,FX!$A$114:$A$132,0),MATCH(Data!D5,Period,0))</f>
        <v>7.845942700291646</v>
      </c>
    </row>
    <row r="6" spans="1:87" hidden="1" outlineLevel="1" x14ac:dyDescent="0.15">
      <c r="A6" t="s">
        <v>2</v>
      </c>
      <c r="B6" s="1">
        <f t="shared" si="17"/>
        <v>43800</v>
      </c>
      <c r="C6" t="s">
        <v>50</v>
      </c>
      <c r="D6" s="1">
        <v>43586</v>
      </c>
      <c r="E6">
        <v>90.361571688344711</v>
      </c>
      <c r="F6">
        <v>70.255221770134028</v>
      </c>
      <c r="G6">
        <v>45.300723289085866</v>
      </c>
      <c r="H6">
        <v>38.671220369232103</v>
      </c>
      <c r="I6">
        <v>141.50959408634827</v>
      </c>
      <c r="J6">
        <v>92.487205015737615</v>
      </c>
      <c r="K6">
        <v>65.506962310662217</v>
      </c>
      <c r="L6">
        <v>51.245376474743161</v>
      </c>
      <c r="M6">
        <v>73.246867965779032</v>
      </c>
      <c r="N6">
        <v>53.955855572318931</v>
      </c>
      <c r="O6">
        <v>33.01329231315917</v>
      </c>
      <c r="P6">
        <v>29.284085091857023</v>
      </c>
      <c r="Q6" t="str">
        <v>Crisis XDefender Supreme</v>
      </c>
      <c r="R6" t="str">
        <v>MaxFocus</v>
      </c>
      <c r="S6" t="str">
        <v>Mind+ Critical Illness</v>
      </c>
      <c r="T6" t="str">
        <v>Noble Fortune</v>
      </c>
      <c r="U6" t="str">
        <v>Crisis OneCover</v>
      </c>
      <c r="V6" t="str">
        <v>MediSaver Supreme</v>
      </c>
      <c r="W6" t="str">
        <v>Life Promise</v>
      </c>
      <c r="X6" t="str">
        <v>CANsurance</v>
      </c>
      <c r="Y6" t="str">
        <v>i.PaySmart</v>
      </c>
      <c r="Z6" t="str">
        <v>Basic Plus II series</v>
      </c>
      <c r="AA6">
        <v>25.535134578213516</v>
      </c>
      <c r="AB6">
        <v>17.23842395642686</v>
      </c>
      <c r="AC6">
        <v>13.82393559</v>
      </c>
      <c r="AD6">
        <v>11.954212301892646</v>
      </c>
      <c r="AE6">
        <v>0</v>
      </c>
      <c r="AF6">
        <v>0</v>
      </c>
      <c r="AG6">
        <v>1.5790125149488146</v>
      </c>
      <c r="AH6">
        <v>4.3312882720944197</v>
      </c>
      <c r="AI6">
        <v>1.6528664298128195</v>
      </c>
      <c r="AJ6">
        <v>1.0283840531948041</v>
      </c>
      <c r="AK6">
        <v>13.218313991760837</v>
      </c>
      <c r="AL6">
        <v>15.490677183453185</v>
      </c>
      <c r="AM6">
        <v>12.287199976618128</v>
      </c>
      <c r="AN6">
        <v>15.457191987677772</v>
      </c>
      <c r="AO6">
        <v>7.0346451854364149</v>
      </c>
      <c r="AP6">
        <v>0</v>
      </c>
      <c r="AQ6">
        <v>0</v>
      </c>
      <c r="AR6">
        <v>2.3539916422978613</v>
      </c>
      <c r="AS6">
        <v>3.4598710342045718</v>
      </c>
      <c r="AT6">
        <v>0.22918421970327554</v>
      </c>
      <c r="AU6">
        <v>0.23212637570581496</v>
      </c>
      <c r="AV6">
        <v>13.710334165037004</v>
      </c>
      <c r="AW6" s="4">
        <v>0.64065846357056699</v>
      </c>
      <c r="AX6" s="4">
        <v>0.22107957006011492</v>
      </c>
      <c r="AY6" s="4">
        <v>0.65357335010350837</v>
      </c>
      <c r="AZ6" s="4">
        <v>9.0947503868041679E-2</v>
      </c>
      <c r="BA6" s="4">
        <v>0.73217333364853376</v>
      </c>
      <c r="BB6" s="4">
        <v>0.52799311127587656</v>
      </c>
      <c r="BC6" s="4">
        <v>0.34632096283953168</v>
      </c>
      <c r="BD6" s="4">
        <v>0.99322396255687195</v>
      </c>
      <c r="BE6" s="4">
        <v>0.38661881792789188</v>
      </c>
      <c r="BF6" s="4">
        <v>0.1244027671241407</v>
      </c>
      <c r="BG6" s="4" t="str">
        <v>SPRO</v>
      </c>
      <c r="BH6" s="4" t="str">
        <v>TPAR</v>
      </c>
      <c r="BI6" s="4" t="str">
        <v>SPRO</v>
      </c>
      <c r="BJ6" s="4" t="str">
        <v>UNLF</v>
      </c>
      <c r="BK6" s="4" t="str">
        <v>SPRO</v>
      </c>
      <c r="BL6" s="4" t="str">
        <v>SPRO</v>
      </c>
      <c r="BM6" s="4" t="str">
        <v>TPAR</v>
      </c>
      <c r="BN6" s="4" t="str">
        <v>SPRO</v>
      </c>
      <c r="BO6" s="4" t="str">
        <v>TPAR</v>
      </c>
      <c r="BP6" s="4" t="str">
        <v>UNLF</v>
      </c>
      <c r="BQ6" t="str">
        <f>VLOOKUP(A6,Misc!$A$3:$B$11,2,FALSE)</f>
        <v>HKD</v>
      </c>
      <c r="BR6">
        <f>INDEX(FX!$B$30:$AK$48,MATCH(Data!BQ6,FX!$A$30:$A$48,0),MATCH(Data!D6,Period,0))</f>
        <v>7.8482368193252903</v>
      </c>
      <c r="BS6">
        <f t="shared" si="1"/>
        <v>11.513614301984463</v>
      </c>
      <c r="BT6">
        <f t="shared" si="2"/>
        <v>0</v>
      </c>
      <c r="BU6">
        <f t="shared" si="3"/>
        <v>8.9517204166341457</v>
      </c>
      <c r="BV6">
        <f t="shared" si="4"/>
        <v>0</v>
      </c>
      <c r="BW6">
        <f t="shared" si="5"/>
        <v>5.7720892388897553</v>
      </c>
      <c r="BX6">
        <f t="shared" si="6"/>
        <v>0</v>
      </c>
      <c r="BY6">
        <f t="shared" si="7"/>
        <v>4.9273768439312526</v>
      </c>
      <c r="BZ6">
        <f t="shared" si="8"/>
        <v>0</v>
      </c>
      <c r="CA6">
        <f t="shared" si="9"/>
        <v>18.036021864025102</v>
      </c>
      <c r="CB6">
        <f t="shared" si="10"/>
        <v>11.787902174240926</v>
      </c>
      <c r="CC6">
        <f t="shared" si="11"/>
        <v>8.3491512509041428</v>
      </c>
      <c r="CD6">
        <f t="shared" si="12"/>
        <v>6.5314492384501213</v>
      </c>
      <c r="CE6" s="4">
        <f t="shared" si="13"/>
        <v>0.77749003760628366</v>
      </c>
      <c r="CF6" s="4" t="str">
        <f t="shared" si="14"/>
        <v/>
      </c>
      <c r="CG6" s="4">
        <f t="shared" si="15"/>
        <v>0.55043909043173067</v>
      </c>
      <c r="CH6" s="4" t="str">
        <f t="shared" si="16"/>
        <v/>
      </c>
      <c r="CI6">
        <f>INDEX(FX!$B$114:$AK$132,MATCH(Data!BQ6,FX!$A$114:$A$132,0),MATCH(Data!D6,Period,0))</f>
        <v>7.845942700291646</v>
      </c>
    </row>
    <row r="7" spans="1:87" hidden="1" outlineLevel="1" x14ac:dyDescent="0.15">
      <c r="A7" t="s">
        <v>2</v>
      </c>
      <c r="B7" s="1">
        <f t="shared" si="17"/>
        <v>43800</v>
      </c>
      <c r="C7" t="s">
        <v>50</v>
      </c>
      <c r="D7" s="1">
        <v>43617</v>
      </c>
      <c r="E7">
        <v>124.32602211325172</v>
      </c>
      <c r="F7">
        <v>91.500425162105799</v>
      </c>
      <c r="G7">
        <v>58.878484435451959</v>
      </c>
      <c r="H7">
        <v>47.329438312284957</v>
      </c>
      <c r="I7">
        <v>133.66536133993367</v>
      </c>
      <c r="J7">
        <v>87.087293311863107</v>
      </c>
      <c r="K7">
        <v>61.232683173841671</v>
      </c>
      <c r="L7">
        <v>47.826484430581232</v>
      </c>
      <c r="M7">
        <v>58.609240775082377</v>
      </c>
      <c r="N7">
        <v>43.78596882400916</v>
      </c>
      <c r="O7">
        <v>27.894179371425505</v>
      </c>
      <c r="P7">
        <v>24.771936297038394</v>
      </c>
      <c r="Q7" t="str">
        <v>Crisis XDefender Supreme</v>
      </c>
      <c r="R7" t="str">
        <v>MaxFocus</v>
      </c>
      <c r="S7" t="str">
        <v>Mind+ Critical Illness</v>
      </c>
      <c r="T7" t="str">
        <v>Noble Fortune</v>
      </c>
      <c r="U7" t="str">
        <v>Crisis OneCover</v>
      </c>
      <c r="V7" t="str">
        <v>MediSaver Supreme</v>
      </c>
      <c r="W7" t="str">
        <v>Life Promise</v>
      </c>
      <c r="X7" t="str">
        <v>CANsurance</v>
      </c>
      <c r="Y7" t="str">
        <v>i.PaySmart</v>
      </c>
      <c r="Z7" t="str">
        <v>Basic Plus II series</v>
      </c>
      <c r="AA7">
        <v>41.260738529180237</v>
      </c>
      <c r="AB7">
        <v>34.537732622418659</v>
      </c>
      <c r="AC7">
        <v>12.806801627557054</v>
      </c>
      <c r="AD7">
        <v>9.3697567776325652</v>
      </c>
      <c r="AE7">
        <v>0</v>
      </c>
      <c r="AF7">
        <v>0.23479486830618129</v>
      </c>
      <c r="AG7">
        <v>2.4032049353423561</v>
      </c>
      <c r="AH7">
        <v>5.6120022790895137</v>
      </c>
      <c r="AI7">
        <v>2.4935077400000001</v>
      </c>
      <c r="AJ7">
        <v>1.2010046245221646</v>
      </c>
      <c r="AK7">
        <v>14.406478109202993</v>
      </c>
      <c r="AL7">
        <v>24.684113113607403</v>
      </c>
      <c r="AM7">
        <v>23.647873486858895</v>
      </c>
      <c r="AN7">
        <v>14.773766395865653</v>
      </c>
      <c r="AO7">
        <v>4.7783610929221592</v>
      </c>
      <c r="AP7">
        <v>0</v>
      </c>
      <c r="AQ7">
        <v>8.4797997764519129E-2</v>
      </c>
      <c r="AR7">
        <v>3.7754938246670227</v>
      </c>
      <c r="AS7">
        <v>4.7806041554698977</v>
      </c>
      <c r="AT7">
        <v>0.47891669712349982</v>
      </c>
      <c r="AU7">
        <v>0.2941692477545938</v>
      </c>
      <c r="AV7">
        <v>14.202329150072146</v>
      </c>
      <c r="AW7" s="4">
        <v>0.64065846357056699</v>
      </c>
      <c r="AX7" s="4">
        <v>0.22107957006011492</v>
      </c>
      <c r="AY7" s="4">
        <v>0.65357335010350837</v>
      </c>
      <c r="AZ7" s="4">
        <v>9.0947503868041679E-2</v>
      </c>
      <c r="BA7" s="4">
        <v>0.73217333364853376</v>
      </c>
      <c r="BB7" s="4">
        <v>0.52799311127587656</v>
      </c>
      <c r="BC7" s="4">
        <v>0.34632096283953168</v>
      </c>
      <c r="BD7" s="4">
        <v>0.99322396255687195</v>
      </c>
      <c r="BE7" s="4">
        <v>0.38661881792789188</v>
      </c>
      <c r="BF7" s="4">
        <v>0.1244027671241407</v>
      </c>
      <c r="BG7" s="4" t="str">
        <v>SPRO</v>
      </c>
      <c r="BH7" s="4" t="str">
        <v>TPAR</v>
      </c>
      <c r="BI7" s="4" t="str">
        <v>SPRO</v>
      </c>
      <c r="BJ7" s="4" t="str">
        <v>UNLF</v>
      </c>
      <c r="BK7" s="4" t="str">
        <v>SPRO</v>
      </c>
      <c r="BL7" s="4" t="str">
        <v>SPRO</v>
      </c>
      <c r="BM7" s="4" t="str">
        <v>TPAR</v>
      </c>
      <c r="BN7" s="4" t="str">
        <v>SPRO</v>
      </c>
      <c r="BO7" s="4" t="str">
        <v>TPAR</v>
      </c>
      <c r="BP7" s="4" t="str">
        <v>UNLF</v>
      </c>
      <c r="BQ7" t="str">
        <f>VLOOKUP(A7,Misc!$A$3:$B$11,2,FALSE)</f>
        <v>HKD</v>
      </c>
      <c r="BR7">
        <f>INDEX(FX!$B$30:$AK$48,MATCH(Data!BQ7,FX!$A$30:$A$48,0),MATCH(Data!D7,Period,0))</f>
        <v>7.8260576974161911</v>
      </c>
      <c r="BS7">
        <f t="shared" si="1"/>
        <v>15.886162218596795</v>
      </c>
      <c r="BT7">
        <f t="shared" si="2"/>
        <v>0</v>
      </c>
      <c r="BU7">
        <f t="shared" si="3"/>
        <v>11.691764704509536</v>
      </c>
      <c r="BV7">
        <f t="shared" si="4"/>
        <v>0</v>
      </c>
      <c r="BW7">
        <f t="shared" si="5"/>
        <v>7.5233900275091203</v>
      </c>
      <c r="BX7">
        <f t="shared" si="6"/>
        <v>0</v>
      </c>
      <c r="BY7">
        <f t="shared" si="7"/>
        <v>6.0476730612286422</v>
      </c>
      <c r="BZ7">
        <f t="shared" si="8"/>
        <v>0</v>
      </c>
      <c r="CA7">
        <f t="shared" si="9"/>
        <v>17.036239805188117</v>
      </c>
      <c r="CB7">
        <f t="shared" si="10"/>
        <v>11.099659612429484</v>
      </c>
      <c r="CC7">
        <f t="shared" si="11"/>
        <v>7.8043755241247883</v>
      </c>
      <c r="CD7">
        <f t="shared" si="12"/>
        <v>6.0956963691314554</v>
      </c>
      <c r="CE7" s="4">
        <f t="shared" si="13"/>
        <v>0.73597163012869293</v>
      </c>
      <c r="CF7" s="4" t="str">
        <f t="shared" si="14"/>
        <v/>
      </c>
      <c r="CG7" s="4">
        <f t="shared" si="15"/>
        <v>0.51725921741275238</v>
      </c>
      <c r="CH7" s="4" t="str">
        <f t="shared" si="16"/>
        <v/>
      </c>
      <c r="CI7">
        <f>INDEX(FX!$B$114:$AK$132,MATCH(Data!BQ7,FX!$A$114:$A$132,0),MATCH(Data!D7,Period,0))</f>
        <v>7.845942700291646</v>
      </c>
    </row>
    <row r="8" spans="1:87" hidden="1" outlineLevel="1" x14ac:dyDescent="0.15">
      <c r="A8" t="s">
        <v>2</v>
      </c>
      <c r="B8" s="1">
        <f t="shared" si="17"/>
        <v>43800</v>
      </c>
      <c r="C8" t="s">
        <v>50</v>
      </c>
      <c r="D8" s="1">
        <v>43647</v>
      </c>
      <c r="E8">
        <v>89.033422777086344</v>
      </c>
      <c r="F8">
        <v>62.249165882940588</v>
      </c>
      <c r="G8">
        <v>42.938852739317092</v>
      </c>
      <c r="H8">
        <v>35.072811465040957</v>
      </c>
      <c r="I8">
        <v>74.820564792670041</v>
      </c>
      <c r="J8">
        <v>48.771749865553545</v>
      </c>
      <c r="K8">
        <v>34.087560425567666</v>
      </c>
      <c r="L8">
        <v>26.712793701493865</v>
      </c>
      <c r="M8">
        <v>40.521131108006472</v>
      </c>
      <c r="N8">
        <v>33.638858529285301</v>
      </c>
      <c r="O8">
        <v>17.592882509053684</v>
      </c>
      <c r="P8">
        <v>17.924920098329896</v>
      </c>
      <c r="Q8" t="str">
        <v>Crisis XDefender Supreme</v>
      </c>
      <c r="R8" t="str">
        <v>MaxFocus</v>
      </c>
      <c r="S8" t="str">
        <v>Mind+ Critical Illness</v>
      </c>
      <c r="T8" t="str">
        <v>Noble Fortune</v>
      </c>
      <c r="U8" t="str">
        <v>Crisis OneCover</v>
      </c>
      <c r="V8" t="str">
        <v>MediSaver Supreme</v>
      </c>
      <c r="W8" t="str">
        <v>Life Promise</v>
      </c>
      <c r="X8" t="str">
        <v>CANsurance</v>
      </c>
      <c r="Y8" t="str">
        <v>i.PaySmart</v>
      </c>
      <c r="Z8" t="str">
        <v>Basic Plus II series</v>
      </c>
      <c r="AA8">
        <v>20.769030924708417</v>
      </c>
      <c r="AB8">
        <v>14.884221707454314</v>
      </c>
      <c r="AC8">
        <v>13.32807676</v>
      </c>
      <c r="AD8">
        <v>9.3905332017550922</v>
      </c>
      <c r="AE8">
        <v>0</v>
      </c>
      <c r="AF8">
        <v>3.3944660310853227</v>
      </c>
      <c r="AG8">
        <v>4.3857610408306016</v>
      </c>
      <c r="AH8">
        <v>4.2156195436769242</v>
      </c>
      <c r="AI8">
        <v>4.7283000593437681</v>
      </c>
      <c r="AJ8">
        <v>2.4324362500000003</v>
      </c>
      <c r="AK8">
        <v>11.504977258231889</v>
      </c>
      <c r="AL8">
        <v>12.712790451590068</v>
      </c>
      <c r="AM8">
        <v>10.510113347559852</v>
      </c>
      <c r="AN8">
        <v>13.423645699782735</v>
      </c>
      <c r="AO8">
        <v>3.1718309096190831</v>
      </c>
      <c r="AP8">
        <v>0</v>
      </c>
      <c r="AQ8">
        <v>1.0605564015116433</v>
      </c>
      <c r="AR8">
        <v>5.6143293498636124</v>
      </c>
      <c r="AS8">
        <v>4.1956660983078429</v>
      </c>
      <c r="AT8">
        <v>0.21691620843372039</v>
      </c>
      <c r="AU8">
        <v>0.78817930075510734</v>
      </c>
      <c r="AV8">
        <v>10.555138115516925</v>
      </c>
      <c r="AW8" s="4">
        <v>0.64065846357056699</v>
      </c>
      <c r="AX8" s="4">
        <v>0.22107957006011492</v>
      </c>
      <c r="AY8" s="4">
        <v>0.65357335010350837</v>
      </c>
      <c r="AZ8" s="4">
        <v>9.0947503868041679E-2</v>
      </c>
      <c r="BA8" s="4">
        <v>0.73217333364853376</v>
      </c>
      <c r="BB8" s="4">
        <v>0.52799311127587656</v>
      </c>
      <c r="BC8" s="4">
        <v>0.34632096283953168</v>
      </c>
      <c r="BD8" s="4">
        <v>0.99322396255687195</v>
      </c>
      <c r="BE8" s="4">
        <v>0.38661881792789188</v>
      </c>
      <c r="BF8" s="4">
        <v>0.1244027671241407</v>
      </c>
      <c r="BG8" s="4" t="str">
        <v>SPRO</v>
      </c>
      <c r="BH8" s="4" t="str">
        <v>TPAR</v>
      </c>
      <c r="BI8" s="4" t="str">
        <v>SPRO</v>
      </c>
      <c r="BJ8" s="4" t="str">
        <v>UNLF</v>
      </c>
      <c r="BK8" s="4" t="str">
        <v>SPRO</v>
      </c>
      <c r="BL8" s="4" t="str">
        <v>SPRO</v>
      </c>
      <c r="BM8" s="4" t="str">
        <v>TPAR</v>
      </c>
      <c r="BN8" s="4" t="str">
        <v>SPRO</v>
      </c>
      <c r="BO8" s="4" t="str">
        <v>TPAR</v>
      </c>
      <c r="BP8" s="4" t="str">
        <v>UNLF</v>
      </c>
      <c r="BQ8" t="str">
        <f>VLOOKUP(A8,Misc!$A$3:$B$11,2,FALSE)</f>
        <v>HKD</v>
      </c>
      <c r="BR8">
        <f>INDEX(FX!$B$30:$AK$48,MATCH(Data!BQ8,FX!$A$30:$A$48,0),MATCH(Data!D8,Period,0))</f>
        <v>7.8119935044550282</v>
      </c>
      <c r="BS8">
        <f t="shared" si="1"/>
        <v>11.397017000374143</v>
      </c>
      <c r="BT8">
        <f t="shared" si="2"/>
        <v>0</v>
      </c>
      <c r="BU8">
        <f t="shared" si="3"/>
        <v>7.9684098364189753</v>
      </c>
      <c r="BV8">
        <f t="shared" si="4"/>
        <v>0</v>
      </c>
      <c r="BW8">
        <f t="shared" si="5"/>
        <v>5.4965294984986732</v>
      </c>
      <c r="BX8">
        <f t="shared" si="6"/>
        <v>0</v>
      </c>
      <c r="BY8">
        <f t="shared" si="7"/>
        <v>4.4896109354212355</v>
      </c>
      <c r="BZ8">
        <f t="shared" si="8"/>
        <v>0</v>
      </c>
      <c r="CA8">
        <f t="shared" si="9"/>
        <v>9.5362109628826168</v>
      </c>
      <c r="CB8">
        <f t="shared" si="10"/>
        <v>6.2161746177091786</v>
      </c>
      <c r="CC8">
        <f t="shared" si="11"/>
        <v>4.3446099121142678</v>
      </c>
      <c r="CD8">
        <f t="shared" si="12"/>
        <v>3.4046633683038379</v>
      </c>
      <c r="CE8" s="4">
        <f t="shared" si="13"/>
        <v>0.6991662674678284</v>
      </c>
      <c r="CF8" s="4" t="str">
        <f t="shared" si="14"/>
        <v/>
      </c>
      <c r="CG8" s="4">
        <f t="shared" si="15"/>
        <v>0.56342620768598406</v>
      </c>
      <c r="CH8" s="4" t="str">
        <f t="shared" si="16"/>
        <v/>
      </c>
      <c r="CI8">
        <f>INDEX(FX!$B$114:$AK$132,MATCH(Data!BQ8,FX!$A$114:$A$132,0),MATCH(Data!D8,Period,0))</f>
        <v>7.845942700291646</v>
      </c>
    </row>
    <row r="9" spans="1:87" hidden="1" outlineLevel="1" x14ac:dyDescent="0.15">
      <c r="A9" t="s">
        <v>2</v>
      </c>
      <c r="B9" s="1">
        <f t="shared" si="17"/>
        <v>43800</v>
      </c>
      <c r="C9" t="s">
        <v>50</v>
      </c>
      <c r="D9" s="1">
        <v>43678</v>
      </c>
      <c r="E9">
        <v>102.109569515345</v>
      </c>
      <c r="F9">
        <v>76.474389886298795</v>
      </c>
      <c r="G9">
        <v>53.056030784129263</v>
      </c>
      <c r="H9">
        <v>43.725748246796741</v>
      </c>
      <c r="I9">
        <v>116.00959408634829</v>
      </c>
      <c r="J9">
        <v>76.038622745830295</v>
      </c>
      <c r="K9">
        <v>53.773004396904085</v>
      </c>
      <c r="L9">
        <v>42.214415854354115</v>
      </c>
      <c r="M9">
        <v>68.111533265775833</v>
      </c>
      <c r="N9">
        <v>55.539192744162705</v>
      </c>
      <c r="O9">
        <v>33.392760813417581</v>
      </c>
      <c r="P9">
        <v>30.16806760966676</v>
      </c>
      <c r="Q9" t="str">
        <v>Crisis XDefender Supreme</v>
      </c>
      <c r="R9" t="str">
        <v>MaxFocus</v>
      </c>
      <c r="S9" t="str">
        <v>Mind+ Critical Illness</v>
      </c>
      <c r="T9" t="str">
        <v>Noble Fortune</v>
      </c>
      <c r="U9" t="str">
        <v>Crisis OneCover</v>
      </c>
      <c r="V9" t="str">
        <v>MediSaver Supreme</v>
      </c>
      <c r="W9" t="str">
        <v>Life Promise</v>
      </c>
      <c r="X9" t="str">
        <v>CANsurance</v>
      </c>
      <c r="Y9" t="str">
        <v>i.PaySmart</v>
      </c>
      <c r="Z9" t="str">
        <v>Basic Plus II series</v>
      </c>
      <c r="AA9">
        <v>33.355770444445511</v>
      </c>
      <c r="AB9">
        <v>12.179933400593129</v>
      </c>
      <c r="AC9">
        <v>16.210473114223735</v>
      </c>
      <c r="AD9">
        <v>2.3161352005298967</v>
      </c>
      <c r="AE9">
        <v>0</v>
      </c>
      <c r="AF9">
        <v>9.9687224508724697</v>
      </c>
      <c r="AG9">
        <v>4.4183078094722763</v>
      </c>
      <c r="AH9">
        <v>3.4046220720497975</v>
      </c>
      <c r="AI9">
        <v>3.4041309048950104</v>
      </c>
      <c r="AJ9">
        <v>2.7469783632228664</v>
      </c>
      <c r="AK9">
        <v>14.104495755040304</v>
      </c>
      <c r="AL9">
        <v>18.392354685830103</v>
      </c>
      <c r="AM9">
        <v>8.7095528118505428</v>
      </c>
      <c r="AN9">
        <v>17.136226188558464</v>
      </c>
      <c r="AO9">
        <v>1.0695433515291302</v>
      </c>
      <c r="AP9">
        <v>0</v>
      </c>
      <c r="AQ9">
        <v>10.877025381275967</v>
      </c>
      <c r="AR9">
        <v>5.7670954121505256</v>
      </c>
      <c r="AS9">
        <v>3.7651214761984098</v>
      </c>
      <c r="AT9">
        <v>9.4986985478783537E-2</v>
      </c>
      <c r="AU9">
        <v>0.31840579332072338</v>
      </c>
      <c r="AV9">
        <v>10.344077800106149</v>
      </c>
      <c r="AW9" s="4">
        <v>0.64065846357056699</v>
      </c>
      <c r="AX9" s="4">
        <v>0.22107957006011492</v>
      </c>
      <c r="AY9" s="4">
        <v>0.65357335010350837</v>
      </c>
      <c r="AZ9" s="4">
        <v>9.0947503868041679E-2</v>
      </c>
      <c r="BA9" s="4">
        <v>0.73217333364853376</v>
      </c>
      <c r="BB9" s="4">
        <v>0.52799311127587656</v>
      </c>
      <c r="BC9" s="4">
        <v>0.34632096283953168</v>
      </c>
      <c r="BD9" s="4">
        <v>0.99322396255687195</v>
      </c>
      <c r="BE9" s="4">
        <v>0.38661881792789188</v>
      </c>
      <c r="BF9" s="4">
        <v>0.1244027671241407</v>
      </c>
      <c r="BG9" s="4" t="str">
        <v>SPRO</v>
      </c>
      <c r="BH9" s="4" t="str">
        <v>TPAR</v>
      </c>
      <c r="BI9" s="4" t="str">
        <v>SPRO</v>
      </c>
      <c r="BJ9" s="4" t="str">
        <v>UNLF</v>
      </c>
      <c r="BK9" s="4" t="str">
        <v>SPRO</v>
      </c>
      <c r="BL9" s="4" t="str">
        <v>SPRO</v>
      </c>
      <c r="BM9" s="4" t="str">
        <v>TPAR</v>
      </c>
      <c r="BN9" s="4" t="str">
        <v>SPRO</v>
      </c>
      <c r="BO9" s="4" t="str">
        <v>TPAR</v>
      </c>
      <c r="BP9" s="4" t="str">
        <v>UNLF</v>
      </c>
      <c r="BQ9" t="str">
        <f>VLOOKUP(A9,Misc!$A$3:$B$11,2,FALSE)</f>
        <v>HKD</v>
      </c>
      <c r="BR9">
        <f>INDEX(FX!$B$30:$AK$48,MATCH(Data!BQ9,FX!$A$30:$A$48,0),MATCH(Data!D9,Period,0))</f>
        <v>7.841198315201181</v>
      </c>
      <c r="BS9">
        <f t="shared" si="1"/>
        <v>13.022189391306727</v>
      </c>
      <c r="BT9">
        <f t="shared" si="2"/>
        <v>0</v>
      </c>
      <c r="BU9">
        <f t="shared" si="3"/>
        <v>9.7528957707960604</v>
      </c>
      <c r="BV9">
        <f t="shared" si="4"/>
        <v>0</v>
      </c>
      <c r="BW9">
        <f t="shared" si="5"/>
        <v>6.7663166586761694</v>
      </c>
      <c r="BX9">
        <f t="shared" si="6"/>
        <v>0</v>
      </c>
      <c r="BY9">
        <f t="shared" si="7"/>
        <v>5.5764114729796717</v>
      </c>
      <c r="BZ9">
        <f t="shared" si="8"/>
        <v>0</v>
      </c>
      <c r="CA9">
        <f t="shared" si="9"/>
        <v>14.785934401743212</v>
      </c>
      <c r="CB9">
        <f t="shared" si="10"/>
        <v>9.6914578209963</v>
      </c>
      <c r="CC9">
        <f t="shared" si="11"/>
        <v>6.8536065646904687</v>
      </c>
      <c r="CD9">
        <f t="shared" si="12"/>
        <v>5.3804134782662816</v>
      </c>
      <c r="CE9" s="4">
        <f t="shared" si="13"/>
        <v>0.74894439619399478</v>
      </c>
      <c r="CF9" s="4" t="str">
        <f t="shared" si="14"/>
        <v/>
      </c>
      <c r="CG9" s="4">
        <f t="shared" si="15"/>
        <v>0.57176982139782551</v>
      </c>
      <c r="CH9" s="4" t="str">
        <f t="shared" si="16"/>
        <v/>
      </c>
      <c r="CI9">
        <f>INDEX(FX!$B$114:$AK$132,MATCH(Data!BQ9,FX!$A$114:$A$132,0),MATCH(Data!D9,Period,0))</f>
        <v>7.845942700291646</v>
      </c>
    </row>
    <row r="10" spans="1:87" hidden="1" outlineLevel="1" x14ac:dyDescent="0.15">
      <c r="A10" t="s">
        <v>2</v>
      </c>
      <c r="B10" s="1">
        <f t="shared" si="17"/>
        <v>43800</v>
      </c>
      <c r="C10" t="s">
        <v>50</v>
      </c>
      <c r="D10" s="1">
        <v>43709</v>
      </c>
      <c r="E10">
        <v>102.48043719533904</v>
      </c>
      <c r="F10">
        <v>85.36928763392811</v>
      </c>
      <c r="G10">
        <v>54.917091458221634</v>
      </c>
      <c r="H10">
        <v>48.038297396656624</v>
      </c>
      <c r="I10">
        <v>155.43432064938636</v>
      </c>
      <c r="J10">
        <v>99.096041545413328</v>
      </c>
      <c r="K10">
        <v>72.144018791552341</v>
      </c>
      <c r="L10">
        <v>53.600992738517121</v>
      </c>
      <c r="M10">
        <v>94.955526220369237</v>
      </c>
      <c r="N10">
        <v>78.16485667206922</v>
      </c>
      <c r="O10">
        <v>47.805975500645637</v>
      </c>
      <c r="P10">
        <v>42.693756053917809</v>
      </c>
      <c r="Q10" t="str">
        <v>Crisis XDefender Supreme</v>
      </c>
      <c r="R10" t="str">
        <v>MaxFocus</v>
      </c>
      <c r="S10" t="str">
        <v>Mind+ Critical Illness</v>
      </c>
      <c r="T10" t="str">
        <v>Noble Fortune</v>
      </c>
      <c r="U10" t="str">
        <v>Crisis OneCover</v>
      </c>
      <c r="V10" t="str">
        <v>MediSaver Supreme</v>
      </c>
      <c r="W10" t="str">
        <v>Life Promise</v>
      </c>
      <c r="X10" t="str">
        <v>CANsurance</v>
      </c>
      <c r="Y10" t="str">
        <v>i.PaySmart</v>
      </c>
      <c r="Z10" t="str">
        <v>Basic Plus II series</v>
      </c>
      <c r="AA10">
        <v>32.701669010067718</v>
      </c>
      <c r="AB10">
        <v>8.1555498083097149</v>
      </c>
      <c r="AC10">
        <v>11.899724196672011</v>
      </c>
      <c r="AD10">
        <v>6.6640094938718626</v>
      </c>
      <c r="AE10">
        <v>0</v>
      </c>
      <c r="AF10">
        <v>20.704921428821585</v>
      </c>
      <c r="AG10">
        <v>4.5931568503681035</v>
      </c>
      <c r="AH10">
        <v>3.3220263513161012</v>
      </c>
      <c r="AI10">
        <v>2.9820268576382194</v>
      </c>
      <c r="AJ10">
        <v>1.7026831021879067</v>
      </c>
      <c r="AK10">
        <v>9.7546700960858175</v>
      </c>
      <c r="AL10">
        <v>17.827227368419571</v>
      </c>
      <c r="AM10">
        <v>6.0167650702346682</v>
      </c>
      <c r="AN10">
        <v>12.14581216126339</v>
      </c>
      <c r="AO10">
        <v>4.6873174562055038</v>
      </c>
      <c r="AP10">
        <v>0</v>
      </c>
      <c r="AQ10">
        <v>25.294333014245474</v>
      </c>
      <c r="AR10">
        <v>6.1746412500437797</v>
      </c>
      <c r="AS10">
        <v>3.5809732401549814</v>
      </c>
      <c r="AT10">
        <v>0.1620706470265576</v>
      </c>
      <c r="AU10">
        <v>0.20858265374434265</v>
      </c>
      <c r="AV10">
        <v>9.2715647725898407</v>
      </c>
      <c r="AW10" s="4">
        <v>0.64065846357056699</v>
      </c>
      <c r="AX10" s="4">
        <v>0.22107957006011492</v>
      </c>
      <c r="AY10" s="4">
        <v>0.65357335010350837</v>
      </c>
      <c r="AZ10" s="4">
        <v>9.0947503868041679E-2</v>
      </c>
      <c r="BA10" s="4">
        <v>0.73217333364853376</v>
      </c>
      <c r="BB10" s="4">
        <v>0.52799311127587656</v>
      </c>
      <c r="BC10" s="4">
        <v>0.34632096283953168</v>
      </c>
      <c r="BD10" s="4">
        <v>0.99322396255687195</v>
      </c>
      <c r="BE10" s="4">
        <v>0.38661881792789188</v>
      </c>
      <c r="BF10" s="4">
        <v>0.1244027671241407</v>
      </c>
      <c r="BG10" s="4" t="str">
        <v>SPRO</v>
      </c>
      <c r="BH10" s="4" t="str">
        <v>TPAR</v>
      </c>
      <c r="BI10" s="4" t="str">
        <v>SPRO</v>
      </c>
      <c r="BJ10" s="4" t="str">
        <v>UNLF</v>
      </c>
      <c r="BK10" s="4" t="str">
        <v>SPRO</v>
      </c>
      <c r="BL10" s="4" t="str">
        <v>SPRO</v>
      </c>
      <c r="BM10" s="4" t="str">
        <v>TPAR</v>
      </c>
      <c r="BN10" s="4" t="str">
        <v>SPRO</v>
      </c>
      <c r="BO10" s="4" t="str">
        <v>TPAR</v>
      </c>
      <c r="BP10" s="4" t="str">
        <v>UNLF</v>
      </c>
      <c r="BQ10" t="str">
        <f>VLOOKUP(A10,Misc!$A$3:$B$11,2,FALSE)</f>
        <v>HKD</v>
      </c>
      <c r="BR10">
        <f>INDEX(FX!$B$30:$AK$48,MATCH(Data!BQ10,FX!$A$30:$A$48,0),MATCH(Data!D10,Period,0))</f>
        <v>7.8357985477016818</v>
      </c>
      <c r="BS10">
        <f t="shared" si="1"/>
        <v>13.078493094414426</v>
      </c>
      <c r="BT10">
        <f t="shared" si="2"/>
        <v>0</v>
      </c>
      <c r="BU10">
        <f t="shared" si="3"/>
        <v>10.894778255748774</v>
      </c>
      <c r="BV10">
        <f t="shared" si="4"/>
        <v>0</v>
      </c>
      <c r="BW10">
        <f t="shared" si="5"/>
        <v>7.0084868981642421</v>
      </c>
      <c r="BX10">
        <f t="shared" si="6"/>
        <v>0</v>
      </c>
      <c r="BY10">
        <f t="shared" si="7"/>
        <v>6.1306192475745487</v>
      </c>
      <c r="BZ10">
        <f t="shared" si="8"/>
        <v>0</v>
      </c>
      <c r="CA10">
        <f t="shared" si="9"/>
        <v>19.810789676504854</v>
      </c>
      <c r="CB10">
        <f t="shared" si="10"/>
        <v>12.630227536804439</v>
      </c>
      <c r="CC10">
        <f t="shared" si="11"/>
        <v>9.1950733707079753</v>
      </c>
      <c r="CD10">
        <f t="shared" si="12"/>
        <v>6.8316829202085163</v>
      </c>
      <c r="CE10" s="4">
        <f t="shared" si="13"/>
        <v>0.83303008818360924</v>
      </c>
      <c r="CF10" s="4" t="str">
        <f t="shared" si="14"/>
        <v/>
      </c>
      <c r="CG10" s="4">
        <f t="shared" si="15"/>
        <v>0.56271170497110823</v>
      </c>
      <c r="CH10" s="4" t="str">
        <f t="shared" si="16"/>
        <v/>
      </c>
      <c r="CI10">
        <f>INDEX(FX!$B$114:$AK$132,MATCH(Data!BQ10,FX!$A$114:$A$132,0),MATCH(Data!D10,Period,0))</f>
        <v>7.845942700291646</v>
      </c>
    </row>
    <row r="11" spans="1:87" hidden="1" outlineLevel="1" x14ac:dyDescent="0.15">
      <c r="A11" t="s">
        <v>2</v>
      </c>
      <c r="B11" s="1">
        <f t="shared" si="17"/>
        <v>43800</v>
      </c>
      <c r="C11" t="s">
        <v>50</v>
      </c>
      <c r="D11" s="1">
        <v>43739</v>
      </c>
      <c r="E11">
        <v>106.32805592987938</v>
      </c>
      <c r="F11">
        <v>67.550296872773941</v>
      </c>
      <c r="G11">
        <v>52.358912872563018</v>
      </c>
      <c r="H11">
        <v>38.397658835369249</v>
      </c>
      <c r="I11">
        <v>133.5319327916697</v>
      </c>
      <c r="J11">
        <v>85.137152332853503</v>
      </c>
      <c r="K11">
        <v>61.970725226371243</v>
      </c>
      <c r="L11">
        <v>46.101040024607357</v>
      </c>
      <c r="M11">
        <v>97.762942713921987</v>
      </c>
      <c r="N11">
        <v>87.622306584769277</v>
      </c>
      <c r="O11">
        <v>45.734728458349885</v>
      </c>
      <c r="P11">
        <v>45.772604995470843</v>
      </c>
      <c r="Q11" t="str">
        <v>Crisis XDefender Supreme</v>
      </c>
      <c r="R11" t="str">
        <v>MaxFocus</v>
      </c>
      <c r="S11" t="str">
        <v>Mind+ Critical Illness</v>
      </c>
      <c r="T11" t="str">
        <v>Noble Fortune</v>
      </c>
      <c r="U11" t="str">
        <v>Crisis OneCover</v>
      </c>
      <c r="V11" t="str">
        <v>MediSaver Supreme</v>
      </c>
      <c r="W11" t="str">
        <v>Life Promise</v>
      </c>
      <c r="X11" t="str">
        <v>CANsurance</v>
      </c>
      <c r="Y11" t="str">
        <v>i.PaySmart</v>
      </c>
      <c r="Z11" t="str">
        <v>Basic Plus II series</v>
      </c>
      <c r="AA11">
        <v>26.790937915628213</v>
      </c>
      <c r="AB11">
        <v>16.301173256766663</v>
      </c>
      <c r="AC11">
        <v>11.3112637395398</v>
      </c>
      <c r="AD11">
        <v>4.4373070499660923</v>
      </c>
      <c r="AE11">
        <v>8.3199539002982608</v>
      </c>
      <c r="AF11">
        <v>10.530288733109749</v>
      </c>
      <c r="AG11">
        <v>3.7030408663149315</v>
      </c>
      <c r="AH11">
        <v>3.2570687996923646</v>
      </c>
      <c r="AI11">
        <v>3.4936208426035069</v>
      </c>
      <c r="AJ11">
        <v>3.3621735599705747</v>
      </c>
      <c r="AK11">
        <v>14.821227265989222</v>
      </c>
      <c r="AL11">
        <v>11.924310693469064</v>
      </c>
      <c r="AM11">
        <v>9.773566030507796</v>
      </c>
      <c r="AN11">
        <v>10.259009329408197</v>
      </c>
      <c r="AO11">
        <v>1.1993012201866358</v>
      </c>
      <c r="AP11">
        <v>6.3382183881076797</v>
      </c>
      <c r="AQ11">
        <v>11.09625125545829</v>
      </c>
      <c r="AR11">
        <v>4.2268230916673692</v>
      </c>
      <c r="AS11">
        <v>3.3485697954912763</v>
      </c>
      <c r="AT11">
        <v>-1.6793283689982945</v>
      </c>
      <c r="AU11">
        <v>0.76955352388986742</v>
      </c>
      <c r="AV11">
        <v>10.294021913586064</v>
      </c>
      <c r="AW11" s="4">
        <v>0.64065846357056699</v>
      </c>
      <c r="AX11" s="4">
        <v>0.22107957006011492</v>
      </c>
      <c r="AY11" s="4">
        <v>0.65357335010350837</v>
      </c>
      <c r="AZ11" s="4">
        <v>9.0947503868041679E-2</v>
      </c>
      <c r="BA11" s="4">
        <v>0.73217333364853376</v>
      </c>
      <c r="BB11" s="4">
        <v>0.52799311127587656</v>
      </c>
      <c r="BC11" s="4">
        <v>0.34632096283953168</v>
      </c>
      <c r="BD11" s="4">
        <v>0.99322396255687195</v>
      </c>
      <c r="BE11" s="4">
        <v>0.38661881792789188</v>
      </c>
      <c r="BF11" s="4">
        <v>0.1244027671241407</v>
      </c>
      <c r="BG11" s="4" t="str">
        <v>SPRO</v>
      </c>
      <c r="BH11" s="4" t="str">
        <v>TPAR</v>
      </c>
      <c r="BI11" s="4" t="str">
        <v>SPRO</v>
      </c>
      <c r="BJ11" s="4" t="str">
        <v>UNLF</v>
      </c>
      <c r="BK11" s="4" t="str">
        <v>SPRO</v>
      </c>
      <c r="BL11" s="4" t="str">
        <v>SPRO</v>
      </c>
      <c r="BM11" s="4" t="str">
        <v>TPAR</v>
      </c>
      <c r="BN11" s="4" t="str">
        <v>SPRO</v>
      </c>
      <c r="BO11" s="4" t="str">
        <v>TPAR</v>
      </c>
      <c r="BP11" s="4" t="str">
        <v>UNLF</v>
      </c>
      <c r="BQ11" t="str">
        <f>VLOOKUP(A11,Misc!$A$3:$B$11,2,FALSE)</f>
        <v>HKD</v>
      </c>
      <c r="BR11">
        <f>INDEX(FX!$B$30:$AK$48,MATCH(Data!BQ11,FX!$A$30:$A$48,0),MATCH(Data!D11,Period,0))</f>
        <v>7.8422990531413141</v>
      </c>
      <c r="BS11">
        <f t="shared" si="1"/>
        <v>13.558276113850642</v>
      </c>
      <c r="BT11">
        <f t="shared" si="2"/>
        <v>0</v>
      </c>
      <c r="BU11">
        <f t="shared" si="3"/>
        <v>8.613583391176082</v>
      </c>
      <c r="BV11">
        <f t="shared" si="4"/>
        <v>0</v>
      </c>
      <c r="BW11">
        <f t="shared" si="5"/>
        <v>6.6764749109625079</v>
      </c>
      <c r="BX11">
        <f t="shared" si="6"/>
        <v>0</v>
      </c>
      <c r="BY11">
        <f t="shared" si="7"/>
        <v>4.8962247645974006</v>
      </c>
      <c r="BZ11">
        <f t="shared" si="8"/>
        <v>0</v>
      </c>
      <c r="CA11">
        <f t="shared" si="9"/>
        <v>17.019233748253875</v>
      </c>
      <c r="CB11">
        <f t="shared" si="10"/>
        <v>10.851105543976102</v>
      </c>
      <c r="CC11">
        <f t="shared" si="11"/>
        <v>7.8984422386958926</v>
      </c>
      <c r="CD11">
        <f t="shared" si="12"/>
        <v>5.8757808698875289</v>
      </c>
      <c r="CE11" s="4">
        <f t="shared" si="13"/>
        <v>0.63530078004361912</v>
      </c>
      <c r="CF11" s="4" t="str">
        <f t="shared" si="14"/>
        <v/>
      </c>
      <c r="CG11" s="4">
        <f t="shared" si="15"/>
        <v>0.56843064520779885</v>
      </c>
      <c r="CH11" s="4" t="str">
        <f t="shared" si="16"/>
        <v/>
      </c>
      <c r="CI11">
        <f>INDEX(FX!$B$114:$AK$132,MATCH(Data!BQ11,FX!$A$114:$A$132,0),MATCH(Data!D11,Period,0))</f>
        <v>7.845942700291646</v>
      </c>
    </row>
    <row r="12" spans="1:87" hidden="1" outlineLevel="1" x14ac:dyDescent="0.15">
      <c r="A12" t="s">
        <v>2</v>
      </c>
      <c r="B12" s="1">
        <f t="shared" si="17"/>
        <v>43800</v>
      </c>
      <c r="C12" t="s">
        <v>50</v>
      </c>
      <c r="D12" s="1">
        <v>43770</v>
      </c>
      <c r="E12">
        <v>76.483041589870083</v>
      </c>
      <c r="F12">
        <v>52.581408686341128</v>
      </c>
      <c r="G12">
        <v>39.081776138368177</v>
      </c>
      <c r="H12">
        <v>32.776263897311729</v>
      </c>
      <c r="I12">
        <v>156.4995604364527</v>
      </c>
      <c r="J12">
        <v>99.967752683216418</v>
      </c>
      <c r="K12">
        <v>73.20484071517923</v>
      </c>
      <c r="L12">
        <v>54.58065899583454</v>
      </c>
      <c r="M12">
        <v>80.038946628263218</v>
      </c>
      <c r="N12">
        <v>73.833910327334053</v>
      </c>
      <c r="O12">
        <v>33.745821128764305</v>
      </c>
      <c r="P12">
        <v>36.401193074527896</v>
      </c>
      <c r="Q12" t="str">
        <v>Crisis XDefender Supreme</v>
      </c>
      <c r="R12" t="str">
        <v>MaxFocus</v>
      </c>
      <c r="S12" t="str">
        <v>Mind+ Critical Illness</v>
      </c>
      <c r="T12" t="str">
        <v>Noble Fortune</v>
      </c>
      <c r="U12" t="str">
        <v>Crisis OneCover</v>
      </c>
      <c r="V12" t="str">
        <v>MediSaver Supreme</v>
      </c>
      <c r="W12" t="str">
        <v>Life Promise</v>
      </c>
      <c r="X12" t="str">
        <v>CANsurance</v>
      </c>
      <c r="Y12" t="str">
        <v>i.PaySmart</v>
      </c>
      <c r="Z12" t="str">
        <v>Basic Plus II series</v>
      </c>
      <c r="AA12">
        <v>10.968710921324075</v>
      </c>
      <c r="AB12">
        <v>12.224245497458709</v>
      </c>
      <c r="AC12">
        <v>1.10687451331</v>
      </c>
      <c r="AD12">
        <v>4.9249784835061394</v>
      </c>
      <c r="AE12">
        <v>22.425839363669585</v>
      </c>
      <c r="AF12">
        <v>2.2705362203724997</v>
      </c>
      <c r="AG12">
        <v>2.7660520646598004</v>
      </c>
      <c r="AH12">
        <v>2.679498405949376</v>
      </c>
      <c r="AI12">
        <v>3.2165671848616504</v>
      </c>
      <c r="AJ12">
        <v>0.82496539104235</v>
      </c>
      <c r="AK12">
        <v>13.074773543715899</v>
      </c>
      <c r="AL12">
        <v>5.0182274879782911</v>
      </c>
      <c r="AM12">
        <v>8.1914812767070533</v>
      </c>
      <c r="AN12">
        <v>1.149845676009972</v>
      </c>
      <c r="AO12">
        <v>1.3110253913331502</v>
      </c>
      <c r="AP12">
        <v>21.688429344655326</v>
      </c>
      <c r="AQ12">
        <v>2.0603449109948095</v>
      </c>
      <c r="AR12">
        <v>3.2092681553409057</v>
      </c>
      <c r="AS12">
        <v>2.6461875838156996</v>
      </c>
      <c r="AT12">
        <v>-1.4370712416054425</v>
      </c>
      <c r="AU12">
        <v>0.16716576215429182</v>
      </c>
      <c r="AV12">
        <v>8.5765043389570721</v>
      </c>
      <c r="AW12" s="4">
        <v>0.64065846357056699</v>
      </c>
      <c r="AX12" s="4">
        <v>0.22107957006011492</v>
      </c>
      <c r="AY12" s="4">
        <v>0.65357335010350837</v>
      </c>
      <c r="AZ12" s="4">
        <v>9.0947503868041679E-2</v>
      </c>
      <c r="BA12" s="4">
        <v>0.73217333364853376</v>
      </c>
      <c r="BB12" s="4">
        <v>0.52799311127587656</v>
      </c>
      <c r="BC12" s="4">
        <v>0.34632096283953168</v>
      </c>
      <c r="BD12" s="4">
        <v>0.99322396255687195</v>
      </c>
      <c r="BE12" s="4">
        <v>0.38661881792789188</v>
      </c>
      <c r="BF12" s="4">
        <v>0.1244027671241407</v>
      </c>
      <c r="BG12" s="4" t="str">
        <v>SPRO</v>
      </c>
      <c r="BH12" s="4" t="str">
        <v>TPAR</v>
      </c>
      <c r="BI12" s="4" t="str">
        <v>SPRO</v>
      </c>
      <c r="BJ12" s="4" t="str">
        <v>UNLF</v>
      </c>
      <c r="BK12" s="4" t="str">
        <v>SPRO</v>
      </c>
      <c r="BL12" s="4" t="str">
        <v>SPRO</v>
      </c>
      <c r="BM12" s="4" t="str">
        <v>TPAR</v>
      </c>
      <c r="BN12" s="4" t="str">
        <v>SPRO</v>
      </c>
      <c r="BO12" s="4" t="str">
        <v>TPAR</v>
      </c>
      <c r="BP12" s="4" t="str">
        <v>UNLF</v>
      </c>
      <c r="BQ12" t="str">
        <f>VLOOKUP(A12,Misc!$A$3:$B$11,2,FALSE)</f>
        <v>HKD</v>
      </c>
      <c r="BR12">
        <f>INDEX(FX!$B$30:$AK$48,MATCH(Data!BQ12,FX!$A$30:$A$48,0),MATCH(Data!D12,Period,0))</f>
        <v>7.8283879863834205</v>
      </c>
      <c r="BS12">
        <f t="shared" si="1"/>
        <v>9.7699605235335198</v>
      </c>
      <c r="BT12">
        <f t="shared" si="2"/>
        <v>0</v>
      </c>
      <c r="BU12">
        <f t="shared" si="3"/>
        <v>6.7167606891483196</v>
      </c>
      <c r="BV12">
        <f t="shared" si="4"/>
        <v>0</v>
      </c>
      <c r="BW12">
        <f t="shared" si="5"/>
        <v>4.9923146638038922</v>
      </c>
      <c r="BX12">
        <f t="shared" si="6"/>
        <v>0</v>
      </c>
      <c r="BY12">
        <f t="shared" si="7"/>
        <v>4.1868471458392538</v>
      </c>
      <c r="BZ12">
        <f t="shared" si="8"/>
        <v>0</v>
      </c>
      <c r="CA12">
        <f t="shared" si="9"/>
        <v>19.946559185378113</v>
      </c>
      <c r="CB12">
        <f t="shared" si="10"/>
        <v>12.741330965812491</v>
      </c>
      <c r="CC12">
        <f t="shared" si="11"/>
        <v>9.3302798034018384</v>
      </c>
      <c r="CD12">
        <f t="shared" si="12"/>
        <v>6.9565457053115738</v>
      </c>
      <c r="CE12" s="4">
        <f t="shared" si="13"/>
        <v>0.68749107767316298</v>
      </c>
      <c r="CF12" s="4" t="str">
        <f t="shared" si="14"/>
        <v/>
      </c>
      <c r="CG12" s="4">
        <f t="shared" si="15"/>
        <v>0.62334320658521825</v>
      </c>
      <c r="CH12" s="4" t="str">
        <f t="shared" si="16"/>
        <v/>
      </c>
      <c r="CI12">
        <f>INDEX(FX!$B$114:$AK$132,MATCH(Data!BQ12,FX!$A$114:$A$132,0),MATCH(Data!D12,Period,0))</f>
        <v>7.845942700291646</v>
      </c>
    </row>
    <row r="13" spans="1:87" hidden="1" outlineLevel="1" x14ac:dyDescent="0.15">
      <c r="A13" t="s">
        <v>2</v>
      </c>
      <c r="B13" s="1">
        <f t="shared" si="17"/>
        <v>43800</v>
      </c>
      <c r="C13" t="s">
        <v>50</v>
      </c>
      <c r="D13" s="1">
        <v>43800</v>
      </c>
      <c r="E13">
        <v>134.18698032793608</v>
      </c>
      <c r="F13">
        <v>151.73019537869865</v>
      </c>
      <c r="G13">
        <v>65.32098441181752</v>
      </c>
      <c r="H13">
        <v>81.805020201274729</v>
      </c>
      <c r="I13">
        <v>194.738778111644</v>
      </c>
      <c r="J13">
        <v>124.24759637887657</v>
      </c>
      <c r="K13">
        <v>90.560929352080095</v>
      </c>
      <c r="L13">
        <v>66.596082161797327</v>
      </c>
      <c r="M13">
        <v>101.75217990961842</v>
      </c>
      <c r="N13">
        <v>114.94484915407857</v>
      </c>
      <c r="O13">
        <v>45.374410271059197</v>
      </c>
      <c r="P13">
        <v>58.48341146672238</v>
      </c>
      <c r="Q13" t="str">
        <v>Crisis XDefender Supreme</v>
      </c>
      <c r="R13" t="str">
        <v>MaxFocus</v>
      </c>
      <c r="S13" t="str">
        <v>Mind+ Critical Illness</v>
      </c>
      <c r="T13" t="str">
        <v>Noble Fortune</v>
      </c>
      <c r="U13" t="str">
        <v>Crisis OneCover</v>
      </c>
      <c r="V13" t="str">
        <v>MediSaver Supreme</v>
      </c>
      <c r="W13" t="str">
        <v>Life Promise</v>
      </c>
      <c r="X13" t="str">
        <v>CANsurance</v>
      </c>
      <c r="Y13" t="str">
        <v>i.PaySmart</v>
      </c>
      <c r="Z13" t="str">
        <v>Basic Plus II series</v>
      </c>
      <c r="AA13">
        <v>16.915093466181936</v>
      </c>
      <c r="AB13">
        <v>24.617625949799333</v>
      </c>
      <c r="AC13">
        <v>1.8362575956431999</v>
      </c>
      <c r="AD13">
        <v>4.8988666301449841</v>
      </c>
      <c r="AE13">
        <v>41.569640974144093</v>
      </c>
      <c r="AF13">
        <v>1.9217882306864</v>
      </c>
      <c r="AG13">
        <v>7.56192825242778</v>
      </c>
      <c r="AH13">
        <v>3.4904358940470788</v>
      </c>
      <c r="AI13">
        <v>4.4087800644005881</v>
      </c>
      <c r="AJ13">
        <v>1.70592494158112</v>
      </c>
      <c r="AK13">
        <v>25.260638328879566</v>
      </c>
      <c r="AL13">
        <v>23.102356255110752</v>
      </c>
      <c r="AM13">
        <v>21.718376406632732</v>
      </c>
      <c r="AN13">
        <v>4.1027314640690218</v>
      </c>
      <c r="AO13">
        <v>1.9468672463396295</v>
      </c>
      <c r="AP13">
        <v>43.510530196505883</v>
      </c>
      <c r="AQ13">
        <v>10.228332007321422</v>
      </c>
      <c r="AR13">
        <v>11.196051174252181</v>
      </c>
      <c r="AS13">
        <v>4.018409900162367</v>
      </c>
      <c r="AT13">
        <v>6.4546666177609291</v>
      </c>
      <c r="AU13">
        <v>0.35867079431038301</v>
      </c>
      <c r="AV13">
        <v>25.093203316233357</v>
      </c>
      <c r="AW13" s="4">
        <v>0.64065846357056699</v>
      </c>
      <c r="AX13" s="4">
        <v>0.22107957006011492</v>
      </c>
      <c r="AY13" s="4">
        <v>0.65357335010350837</v>
      </c>
      <c r="AZ13" s="4">
        <v>9.0947503868041679E-2</v>
      </c>
      <c r="BA13" s="4">
        <v>0.73217333364853376</v>
      </c>
      <c r="BB13" s="4">
        <v>0.52799311127587656</v>
      </c>
      <c r="BC13" s="4">
        <v>0.34632096283953168</v>
      </c>
      <c r="BD13" s="4">
        <v>0.99322396255687195</v>
      </c>
      <c r="BE13" s="4">
        <v>0.38661881792789188</v>
      </c>
      <c r="BF13" s="4">
        <v>0.1244027671241407</v>
      </c>
      <c r="BG13" s="4" t="str">
        <v>SPRO</v>
      </c>
      <c r="BH13" s="4" t="str">
        <v>TPAR</v>
      </c>
      <c r="BI13" s="4" t="str">
        <v>SPRO</v>
      </c>
      <c r="BJ13" s="4" t="str">
        <v>UNLF</v>
      </c>
      <c r="BK13" s="4" t="str">
        <v>SPRO</v>
      </c>
      <c r="BL13" s="4" t="str">
        <v>SPRO</v>
      </c>
      <c r="BM13" s="4" t="str">
        <v>TPAR</v>
      </c>
      <c r="BN13" s="4" t="str">
        <v>SPRO</v>
      </c>
      <c r="BO13" s="4" t="str">
        <v>TPAR</v>
      </c>
      <c r="BP13" s="4" t="str">
        <v>UNLF</v>
      </c>
      <c r="BQ13" t="str">
        <f>VLOOKUP(A13,Misc!$A$3:$B$11,2,FALSE)</f>
        <v>HKD</v>
      </c>
      <c r="BR13">
        <f>INDEX(FX!$B$30:$AK$48,MATCH(Data!BQ13,FX!$A$30:$A$48,0),MATCH(Data!D13,Period,0))</f>
        <v>7.8053259788814451</v>
      </c>
      <c r="BS13">
        <f t="shared" si="1"/>
        <v>17.191720203742978</v>
      </c>
      <c r="BT13">
        <f t="shared" si="2"/>
        <v>0</v>
      </c>
      <c r="BU13">
        <f t="shared" si="3"/>
        <v>19.439315640272923</v>
      </c>
      <c r="BV13">
        <f t="shared" si="4"/>
        <v>0</v>
      </c>
      <c r="BW13">
        <f t="shared" si="5"/>
        <v>8.3687708352673376</v>
      </c>
      <c r="BX13">
        <f t="shared" si="6"/>
        <v>0</v>
      </c>
      <c r="BY13">
        <f t="shared" si="7"/>
        <v>10.480666716881686</v>
      </c>
      <c r="BZ13">
        <f t="shared" si="8"/>
        <v>0</v>
      </c>
      <c r="CA13">
        <f t="shared" si="9"/>
        <v>24.820316123950949</v>
      </c>
      <c r="CB13">
        <f t="shared" si="10"/>
        <v>15.835904125868531</v>
      </c>
      <c r="CC13">
        <f t="shared" si="11"/>
        <v>11.542389845482022</v>
      </c>
      <c r="CD13">
        <f t="shared" si="12"/>
        <v>8.4879643792608697</v>
      </c>
      <c r="CE13" s="4">
        <f t="shared" si="13"/>
        <v>1.1307370879640422</v>
      </c>
      <c r="CF13" s="4" t="str">
        <f t="shared" si="14"/>
        <v/>
      </c>
      <c r="CG13" s="4">
        <f t="shared" si="15"/>
        <v>0.53914792633793251</v>
      </c>
      <c r="CH13" s="4" t="str">
        <f t="shared" si="16"/>
        <v/>
      </c>
      <c r="CI13">
        <f>INDEX(FX!$B$114:$AK$132,MATCH(Data!BQ13,FX!$A$114:$A$132,0),MATCH(Data!D13,Period,0))</f>
        <v>7.845942700291646</v>
      </c>
    </row>
    <row r="14" spans="1:87" hidden="1" outlineLevel="1" x14ac:dyDescent="0.15">
      <c r="A14" t="s">
        <v>2</v>
      </c>
      <c r="B14" s="1">
        <f t="shared" si="17"/>
        <v>43800</v>
      </c>
      <c r="C14" t="s">
        <v>63</v>
      </c>
      <c r="D14" s="1">
        <v>43466</v>
      </c>
      <c r="E14">
        <f t="array" ref="E14:E25">TRANSPOSE('[1]BA_Key Metrics P1'!$F$6:$Q$6)</f>
        <v>49.081665866216824</v>
      </c>
      <c r="F14">
        <f t="array" ref="F14:F25">TRANSPOSE('[1]BA_Key Metrics P1'!$F$11:$Q$11)</f>
        <v>21.282002079995337</v>
      </c>
      <c r="G14">
        <f t="array" ref="G14:G25">TRANSPOSE('[1]BA_Key Metrics P1'!$F$16:$Q$16)</f>
        <v>8.6539391963214012</v>
      </c>
      <c r="H14">
        <f t="array" ref="H14:H25">TRANSPOSE('[1]BA_Key Metrics P1'!$F$21:$Q$21)</f>
        <v>5.9157941270285237</v>
      </c>
      <c r="I14">
        <f t="array" ref="I14:I25">TRANSPOSE('[1]BA_Key Metrics P1'!$F$7:$Q$7)</f>
        <v>29.181712186867905</v>
      </c>
      <c r="J14">
        <f t="array" ref="J14:J25">TRANSPOSE('[1]BA_Key Metrics P1'!$F$12:$Q$12)</f>
        <v>17.188024873742204</v>
      </c>
      <c r="K14">
        <f t="array" ref="K14:K25">TRANSPOSE('[1]BA_Key Metrics P1'!$F$17:$Q$17)</f>
        <v>6.409947926961638</v>
      </c>
      <c r="L14">
        <f t="array" ref="L14:L25">TRANSPOSE('[1]BA_Key Metrics P1'!$F$22:$Q$22)</f>
        <v>4.3815856509438555</v>
      </c>
      <c r="M14">
        <f t="array" ref="M14:M25">TRANSPOSE('[1]BA_Key Metrics P1'!$F$9:$Q$9)</f>
        <v>19.109959610779388</v>
      </c>
      <c r="N14">
        <f t="array" ref="N14:N25">TRANSPOSE('[1]BA_Key Metrics P1'!$F$14:$Q$14)</f>
        <v>11.951902128284884</v>
      </c>
      <c r="O14">
        <f t="array" ref="O14:O25">TRANSPOSE('[1]BA_Key Metrics P1'!$F$19:$Q$19)</f>
        <v>5.455120760570181</v>
      </c>
      <c r="P14">
        <f t="array" ref="P14:P25">TRANSPOSE('[1]BA_Key Metrics P1'!$F$24:$Q$24)</f>
        <v>3.5076692487017156</v>
      </c>
      <c r="Q14" t="str">
        <f t="array" ref="Q14:Q25">'[1]BA_Key Products'!$D$6</f>
        <v>MaxFocus</v>
      </c>
      <c r="R14" t="str">
        <f t="array" ref="R14:R25">'[1]BA_Key Products'!$D$9</f>
        <v>Noble Fortune</v>
      </c>
      <c r="S14" t="str">
        <f t="array" ref="S14:S25">'[1]BA_Key Products'!$D$12</f>
        <v>Easy Fortune</v>
      </c>
      <c r="T14" t="str">
        <f t="array" ref="T14:T25">'[1]BA_Key Products'!$D$15</f>
        <v>FlexiGrowth Premier</v>
      </c>
      <c r="U14" t="str">
        <f t="array" ref="U14:U25">'[1]BA_Key Products'!$D$18</f>
        <v>i.ULife Select Insurance Plan</v>
      </c>
      <c r="V14" t="str">
        <f t="array" ref="V14:V25">'[1]BA_Key Products'!$D$21</f>
        <v>Wealth ICON Insurance Plan</v>
      </c>
      <c r="W14" t="str">
        <f t="array" ref="W14:W25">'[1]BA_Key Products'!$D$24</f>
        <v>Crisis XDefender</v>
      </c>
      <c r="X14" t="str">
        <f t="array" ref="X14:X25">'[1]BA_Key Products'!$D$27</f>
        <v>Crisis XDefender Supreme</v>
      </c>
      <c r="Y14" t="str">
        <f t="array" ref="Y14:Y25">'[1]BA_Key Products'!$D$30</f>
        <v>Journey Annuity</v>
      </c>
      <c r="Z14" t="str">
        <f t="array" ref="Z14:Z25">'[1]BA_Key Products'!$D$33</f>
        <v>The One Medical Solution</v>
      </c>
      <c r="AA14">
        <f t="array" ref="AA14:AA25">TRANSPOSE('[1]BA_Key Products'!$F$6:$Q$6)</f>
        <v>18.615252434380373</v>
      </c>
      <c r="AB14">
        <f t="array" ref="AB14:AB25">TRANSPOSE('[1]BA_Key Products'!$F$9:$Q$9)</f>
        <v>2.9607799736812908</v>
      </c>
      <c r="AC14">
        <f t="array" ref="AC14:AC25">TRANSPOSE('[1]BA_Key Products'!$F$12:$Q$12)</f>
        <v>22.767306117999954</v>
      </c>
      <c r="AD14">
        <f t="array" ref="AD14:AD25">TRANSPOSE('[1]BA_Key Products'!$F$15:$Q$15)</f>
        <v>1.2934618733000003</v>
      </c>
      <c r="AE14">
        <f t="array" ref="AE14:AE25">TRANSPOSE('[1]BA_Key Products'!$F$18:$Q$18)</f>
        <v>1.7110065293499999</v>
      </c>
      <c r="AF14">
        <f t="array" ref="AF14:AF25">TRANSPOSE('[1]BA_Key Products'!$F$21:$Q$21)</f>
        <v>0.88734973121000005</v>
      </c>
      <c r="AG14">
        <f t="array" ref="AG14:AG25">TRANSPOSE('[1]BA_Key Products'!$F$24:$Q$24)</f>
        <v>0.53854583863387329</v>
      </c>
      <c r="AH14">
        <f t="array" ref="AH14:AH25">TRANSPOSE('[1]BA_Key Products'!$F$27:$Q$27)</f>
        <v>0.24858715907978002</v>
      </c>
      <c r="AI14">
        <f t="array" ref="AI14:AI25">TRANSPOSE('[1]BA_Key Products'!$F$30:$Q$30)</f>
        <v>0</v>
      </c>
      <c r="AJ14">
        <f t="array" ref="AJ14:AJ25">TRANSPOSE('[1]BA_Key Products'!$F$33:$Q$33)</f>
        <v>4.8484208581559995E-2</v>
      </c>
      <c r="AK14">
        <f t="array" ref="AK14:AK25">TRANSPOSE('[1]BA_Key Products'!$F$36:$Q$36)</f>
        <v>1.0891999999984137E-2</v>
      </c>
      <c r="AL14">
        <f t="array" ref="AL14:AL25">TRANSPOSE('[1]BA_Key Products'!$F$7:$Q$7)</f>
        <v>13.724124017619273</v>
      </c>
      <c r="AM14">
        <f t="array" ref="AM14:AM25">TRANSPOSE('[1]BA_Key Products'!$F$10:$Q$10)</f>
        <v>1.839482699953884</v>
      </c>
      <c r="AN14">
        <f t="array" ref="AN14:AN25">TRANSPOSE('[1]BA_Key Products'!$F$13:$Q$13)</f>
        <v>3.5821538289875061</v>
      </c>
      <c r="AO14">
        <f t="array" ref="AO14:AO25">TRANSPOSE('[1]BA_Key Products'!$F$16:$Q$16)</f>
        <v>0.53020922663563708</v>
      </c>
      <c r="AP14">
        <f t="array" ref="AP14:AP25">TRANSPOSE('[1]BA_Key Products'!$F$19:$Q$19)</f>
        <v>0.68179709359052709</v>
      </c>
      <c r="AQ14">
        <f t="array" ref="AQ14:AQ25">TRANSPOSE('[1]BA_Key Products'!$F$22:$Q$22)</f>
        <v>0.31828318118350662</v>
      </c>
      <c r="AR14">
        <f t="array" ref="AR14:AR25">TRANSPOSE('[1]BA_Key Products'!$F$25:$Q$25)</f>
        <v>0.28186819466864904</v>
      </c>
      <c r="AS14">
        <f t="array" ref="AS14:AS25">TRANSPOSE('[1]BA_Key Products'!$F$28:$Q$28)</f>
        <v>0.21393185726733327</v>
      </c>
      <c r="AT14">
        <f t="array" ref="AT14:AT25">TRANSPOSE('[1]BA_Key Products'!$F$31:$Q$31)</f>
        <v>0</v>
      </c>
      <c r="AU14">
        <f t="array" ref="AU14:AU25">TRANSPOSE('[1]BA_Key Products'!$F$34:$Q$35)</f>
        <v>9.8922299740832387E-2</v>
      </c>
      <c r="AV14">
        <f t="array" ref="AV14:AV25">TRANSPOSE('[1]BA_Key Products'!$F$37:$Q$37)</f>
        <v>1.1229680348186832E-2</v>
      </c>
      <c r="AW14" s="4">
        <f t="array" ref="AW14:AW25">'[1]BA_Key Products'!$D$8</f>
        <v>0.40146851863330357</v>
      </c>
      <c r="AX14" s="4">
        <f t="array" ref="AX14:AX25">'[1]BA_Key Products'!$D$11</f>
        <v>8.0948671820186849E-2</v>
      </c>
      <c r="AY14" s="4">
        <f t="array" ref="AY14:AY25">'[1]BA_Key Products'!$D$14</f>
        <v>1.6265362338852157E-2</v>
      </c>
      <c r="AZ14" s="4">
        <f t="array" ref="AZ14:AZ25">'[1]BA_Key Products'!$D$17</f>
        <v>0.11322778595722952</v>
      </c>
      <c r="BA14" s="4">
        <f t="array" ref="BA14:BA25">'[1]BA_Key Products'!$D$20</f>
        <v>8.3060779885182803E-2</v>
      </c>
      <c r="BB14" s="4">
        <f t="array" ref="BB14:BB25">'[1]BA_Key Products'!$D$23</f>
        <v>0.49550459808212793</v>
      </c>
      <c r="BC14" s="4">
        <f t="array" ref="BC14:BC25">'[1]BA_Key Products'!$D$26</f>
        <v>0.64914182077504945</v>
      </c>
      <c r="BD14" s="4">
        <f t="array" ref="BD14:BD25">'[1]BA_Key Products'!$D$29</f>
        <v>0.62763130666325695</v>
      </c>
      <c r="BE14" s="4">
        <f t="array" ref="BE14:BE25">'[1]BA_Key Products'!$D$32</f>
        <v>0.24302836809061282</v>
      </c>
      <c r="BF14" s="4">
        <f t="array" ref="BF14:BF25">'[1]BA_Key Products'!$D$35</f>
        <v>1</v>
      </c>
      <c r="BG14" s="4" t="str">
        <f t="array" ref="BG14:BG25">'[1]BA_Key Products'!$D$7</f>
        <v>TPAR</v>
      </c>
      <c r="BH14" s="4" t="str">
        <f t="array" ref="BH14:BH25">'[1]BA_Key Products'!$D$10</f>
        <v>UNLF</v>
      </c>
      <c r="BI14" s="4" t="str">
        <f t="array" ref="BI14:BI25">'[1]BA_Key Products'!$D$13</f>
        <v>NPAR</v>
      </c>
      <c r="BJ14" s="4" t="str">
        <f t="array" ref="BJ14:BJ25">'[1]BA_Key Products'!$D$16</f>
        <v>UNLF</v>
      </c>
      <c r="BK14" s="4" t="str">
        <f t="array" ref="BK14:BK25">'[1]BA_Key Products'!$D$19</f>
        <v>UNLF</v>
      </c>
      <c r="BL14" s="4" t="str">
        <f t="array" ref="BL14:BL25">'[1]BA_Key Products'!$D$22</f>
        <v>TPAR</v>
      </c>
      <c r="BM14" s="4" t="str">
        <f t="array" ref="BM14:BM25">'[1]BA_Key Products'!$D$25</f>
        <v>SPRO</v>
      </c>
      <c r="BN14" s="4" t="str">
        <f t="array" ref="BN14:BN25">'[1]BA_Key Products'!$D$28</f>
        <v>SPRO</v>
      </c>
      <c r="BO14" s="4" t="str">
        <f t="array" ref="BO14:BO25">'[1]BA_Key Products'!$D$31</f>
        <v>TPAR</v>
      </c>
      <c r="BP14" s="4" t="str">
        <f t="array" ref="BP14:BP25">'[1]BA_Key Products'!$D$34</f>
        <v>SPRO</v>
      </c>
      <c r="BQ14" t="str">
        <f>VLOOKUP(A14,Misc!$A$3:$B$11,2,FALSE)</f>
        <v>HKD</v>
      </c>
      <c r="BR14">
        <f>INDEX(FX!$B$30:$AK$48,MATCH(Data!BQ14,FX!$A$30:$A$48,0),MATCH(Data!D14,Period,0))</f>
        <v>7.8419977623914541</v>
      </c>
      <c r="BS14">
        <f t="shared" si="1"/>
        <v>6.2588217127020878</v>
      </c>
      <c r="BT14">
        <f t="shared" si="2"/>
        <v>0</v>
      </c>
      <c r="BU14">
        <f t="shared" si="3"/>
        <v>2.7138495476317619</v>
      </c>
      <c r="BV14">
        <f t="shared" si="4"/>
        <v>0</v>
      </c>
      <c r="BW14">
        <f t="shared" si="5"/>
        <v>1.1035375753132506</v>
      </c>
      <c r="BX14">
        <f t="shared" si="6"/>
        <v>0</v>
      </c>
      <c r="BY14">
        <f t="shared" si="7"/>
        <v>0.75437335055097932</v>
      </c>
      <c r="BZ14">
        <f t="shared" si="8"/>
        <v>0</v>
      </c>
      <c r="CA14">
        <f t="shared" si="9"/>
        <v>3.7193379179003148</v>
      </c>
      <c r="CB14">
        <f t="shared" si="10"/>
        <v>2.1906895742564241</v>
      </c>
      <c r="CC14">
        <f t="shared" si="11"/>
        <v>0.81697613299207117</v>
      </c>
      <c r="CD14">
        <f t="shared" si="12"/>
        <v>0.55845241525673961</v>
      </c>
      <c r="CE14" s="4">
        <f t="shared" si="13"/>
        <v>0.4336039069660807</v>
      </c>
      <c r="CF14" s="4" t="str">
        <f t="shared" si="14"/>
        <v/>
      </c>
      <c r="CG14" s="4">
        <f t="shared" si="15"/>
        <v>0.27797169198612448</v>
      </c>
      <c r="CH14" s="4" t="str">
        <f t="shared" si="16"/>
        <v/>
      </c>
      <c r="CI14">
        <f>INDEX(FX!$B$114:$AK$132,MATCH(Data!BQ14,FX!$A$114:$A$132,0),MATCH(Data!D14,Period,0))</f>
        <v>7.845942700291646</v>
      </c>
    </row>
    <row r="15" spans="1:87" hidden="1" outlineLevel="1" x14ac:dyDescent="0.15">
      <c r="A15" t="s">
        <v>2</v>
      </c>
      <c r="B15" s="1">
        <f t="shared" si="17"/>
        <v>43800</v>
      </c>
      <c r="C15" t="s">
        <v>63</v>
      </c>
      <c r="D15" s="1">
        <v>43497</v>
      </c>
      <c r="E15">
        <v>39.193279660594257</v>
      </c>
      <c r="F15">
        <v>21.221141166477839</v>
      </c>
      <c r="G15">
        <v>9.4300054092449699</v>
      </c>
      <c r="H15">
        <v>7.5651872248967882</v>
      </c>
      <c r="I15">
        <v>14.63584282281909</v>
      </c>
      <c r="J15">
        <v>8.6101797473864092</v>
      </c>
      <c r="K15">
        <v>3.2120170974332947</v>
      </c>
      <c r="L15">
        <v>2.1930897319420328</v>
      </c>
      <c r="M15">
        <v>10.172543072953726</v>
      </c>
      <c r="N15">
        <v>7.6375060528388463</v>
      </c>
      <c r="O15">
        <v>2.7440549620904284</v>
      </c>
      <c r="P15">
        <v>2.2154780472366533</v>
      </c>
      <c r="Q15" t="str">
        <v>MaxFocus</v>
      </c>
      <c r="R15" t="str">
        <v>Noble Fortune</v>
      </c>
      <c r="S15" t="str">
        <v>Easy Fortune</v>
      </c>
      <c r="T15" t="str">
        <v>FlexiGrowth Premier</v>
      </c>
      <c r="U15" t="str">
        <v>i.ULife Select Insurance Plan</v>
      </c>
      <c r="V15" t="str">
        <v>Wealth ICON Insurance Plan</v>
      </c>
      <c r="W15" t="str">
        <v>Crisis XDefender</v>
      </c>
      <c r="X15" t="str">
        <v>Crisis XDefender Supreme</v>
      </c>
      <c r="Y15" t="str">
        <v>Journey Annuity</v>
      </c>
      <c r="Z15" t="str">
        <v>The One Medical Solution</v>
      </c>
      <c r="AA15">
        <v>19.137474448957608</v>
      </c>
      <c r="AB15">
        <v>2.065688761834267</v>
      </c>
      <c r="AC15">
        <v>16.203090968000001</v>
      </c>
      <c r="AD15">
        <v>0.25549316748423262</v>
      </c>
      <c r="AE15">
        <v>0.49248861247372105</v>
      </c>
      <c r="AF15">
        <v>0.76349999999999996</v>
      </c>
      <c r="AG15">
        <v>0.1890272958444289</v>
      </c>
      <c r="AH15">
        <v>-4.0000190000000005E-2</v>
      </c>
      <c r="AI15">
        <v>0.10907359599999999</v>
      </c>
      <c r="AJ15">
        <v>1.7443E-2</v>
      </c>
      <c r="AK15">
        <v>0</v>
      </c>
      <c r="AL15">
        <v>16.033361406493317</v>
      </c>
      <c r="AM15">
        <v>1.8146326945614415</v>
      </c>
      <c r="AN15">
        <v>2.5449274052336928</v>
      </c>
      <c r="AO15">
        <v>0.10354872285456222</v>
      </c>
      <c r="AP15">
        <v>0.20457504098584989</v>
      </c>
      <c r="AQ15">
        <v>0.38442328997385167</v>
      </c>
      <c r="AR15">
        <v>8.7791850454668668E-2</v>
      </c>
      <c r="AS15">
        <v>-3.9389457599164561E-2</v>
      </c>
      <c r="AT15">
        <v>7.2531597350772553E-2</v>
      </c>
      <c r="AU15">
        <v>1.4738616168846782E-2</v>
      </c>
      <c r="AV15">
        <v>0</v>
      </c>
      <c r="AW15" s="4">
        <v>0.40146851863330357</v>
      </c>
      <c r="AX15" s="4">
        <v>8.0948671820186849E-2</v>
      </c>
      <c r="AY15" s="4">
        <v>1.6265362338852157E-2</v>
      </c>
      <c r="AZ15" s="4">
        <v>0.11322778595722952</v>
      </c>
      <c r="BA15" s="4">
        <v>8.3060779885182803E-2</v>
      </c>
      <c r="BB15" s="4">
        <v>0.49550459808212793</v>
      </c>
      <c r="BC15" s="4">
        <v>0.64914182077504945</v>
      </c>
      <c r="BD15" s="4">
        <v>0.62763130666325695</v>
      </c>
      <c r="BE15" s="4">
        <v>0.24302836809061282</v>
      </c>
      <c r="BF15" s="4">
        <v>1</v>
      </c>
      <c r="BG15" s="4" t="str">
        <v>TPAR</v>
      </c>
      <c r="BH15" s="4" t="str">
        <v>UNLF</v>
      </c>
      <c r="BI15" s="4" t="str">
        <v>NPAR</v>
      </c>
      <c r="BJ15" s="4" t="str">
        <v>UNLF</v>
      </c>
      <c r="BK15" s="4" t="str">
        <v>UNLF</v>
      </c>
      <c r="BL15" s="4" t="str">
        <v>TPAR</v>
      </c>
      <c r="BM15" s="4" t="str">
        <v>SPRO</v>
      </c>
      <c r="BN15" s="4" t="str">
        <v>SPRO</v>
      </c>
      <c r="BO15" s="4" t="str">
        <v>TPAR</v>
      </c>
      <c r="BP15" s="4" t="str">
        <v>SPRO</v>
      </c>
      <c r="BQ15" t="str">
        <f>VLOOKUP(A15,Misc!$A$3:$B$11,2,FALSE)</f>
        <v>HKD</v>
      </c>
      <c r="BR15">
        <f>INDEX(FX!$B$30:$AK$48,MATCH(Data!BQ15,FX!$A$30:$A$48,0),MATCH(Data!D15,Period,0))</f>
        <v>7.8478480153993235</v>
      </c>
      <c r="BS15">
        <f t="shared" si="1"/>
        <v>4.99414356441254</v>
      </c>
      <c r="BT15">
        <f t="shared" si="2"/>
        <v>0</v>
      </c>
      <c r="BU15">
        <f t="shared" si="3"/>
        <v>2.7040713740680209</v>
      </c>
      <c r="BV15">
        <f t="shared" si="4"/>
        <v>0</v>
      </c>
      <c r="BW15">
        <f t="shared" si="5"/>
        <v>1.2016039799370581</v>
      </c>
      <c r="BX15">
        <f t="shared" si="6"/>
        <v>0</v>
      </c>
      <c r="BY15">
        <f t="shared" si="7"/>
        <v>0.96398238218325727</v>
      </c>
      <c r="BZ15">
        <f t="shared" si="8"/>
        <v>0</v>
      </c>
      <c r="CA15">
        <f t="shared" si="9"/>
        <v>1.8654027160146163</v>
      </c>
      <c r="CB15">
        <f t="shared" si="10"/>
        <v>1.097405382155844</v>
      </c>
      <c r="CC15">
        <f t="shared" si="11"/>
        <v>0.40938574498051061</v>
      </c>
      <c r="CD15">
        <f t="shared" si="12"/>
        <v>0.27951895848799818</v>
      </c>
      <c r="CE15" s="4">
        <f t="shared" si="13"/>
        <v>0.54144846642711608</v>
      </c>
      <c r="CF15" s="4" t="str">
        <f t="shared" si="14"/>
        <v/>
      </c>
      <c r="CG15" s="4">
        <f t="shared" si="15"/>
        <v>0.35649295038134904</v>
      </c>
      <c r="CH15" s="4" t="str">
        <f t="shared" si="16"/>
        <v/>
      </c>
      <c r="CI15">
        <f>INDEX(FX!$B$114:$AK$132,MATCH(Data!BQ15,FX!$A$114:$A$132,0),MATCH(Data!D15,Period,0))</f>
        <v>7.845942700291646</v>
      </c>
    </row>
    <row r="16" spans="1:87" hidden="1" outlineLevel="1" x14ac:dyDescent="0.15">
      <c r="A16" t="s">
        <v>2</v>
      </c>
      <c r="B16" s="1">
        <f t="shared" si="17"/>
        <v>43800</v>
      </c>
      <c r="C16" t="s">
        <v>63</v>
      </c>
      <c r="D16" s="1">
        <v>43525</v>
      </c>
      <c r="E16">
        <v>31.879076930259416</v>
      </c>
      <c r="F16">
        <v>19.238571050750277</v>
      </c>
      <c r="G16">
        <v>8.4640417849801128</v>
      </c>
      <c r="H16">
        <v>6.3474069347530531</v>
      </c>
      <c r="I16">
        <v>29.223257380550383</v>
      </c>
      <c r="J16">
        <v>17.202955366708977</v>
      </c>
      <c r="K16">
        <v>6.416452253197094</v>
      </c>
      <c r="L16">
        <v>4.3837068414699338</v>
      </c>
      <c r="M16">
        <v>17.992542811097884</v>
      </c>
      <c r="N16">
        <v>11.171895589306526</v>
      </c>
      <c r="O16">
        <v>5.3921609721413679</v>
      </c>
      <c r="P16">
        <v>3.5026959426730584</v>
      </c>
      <c r="Q16" t="str">
        <v>MaxFocus</v>
      </c>
      <c r="R16" t="str">
        <v>Noble Fortune</v>
      </c>
      <c r="S16" t="str">
        <v>Easy Fortune</v>
      </c>
      <c r="T16" t="str">
        <v>FlexiGrowth Premier</v>
      </c>
      <c r="U16" t="str">
        <v>i.ULife Select Insurance Plan</v>
      </c>
      <c r="V16" t="str">
        <v>Wealth ICON Insurance Plan</v>
      </c>
      <c r="W16" t="str">
        <v>Crisis XDefender</v>
      </c>
      <c r="X16" t="str">
        <v>Crisis XDefender Supreme</v>
      </c>
      <c r="Y16" t="str">
        <v>Journey Annuity</v>
      </c>
      <c r="Z16" t="str">
        <v>The One Medical Solution</v>
      </c>
      <c r="AA16">
        <v>16.776235571296393</v>
      </c>
      <c r="AB16">
        <v>2.2789313243730249</v>
      </c>
      <c r="AC16">
        <v>4.3036097379999996</v>
      </c>
      <c r="AD16">
        <v>7.4571532515899985</v>
      </c>
      <c r="AE16">
        <v>0.71600133499999996</v>
      </c>
      <c r="AF16">
        <v>0.220808</v>
      </c>
      <c r="AG16">
        <v>0.11813471000000002</v>
      </c>
      <c r="AH16">
        <v>0</v>
      </c>
      <c r="AI16">
        <v>0</v>
      </c>
      <c r="AJ16">
        <v>8.2030000000000002E-3</v>
      </c>
      <c r="AK16">
        <v>0</v>
      </c>
      <c r="AL16">
        <v>13.260302559636681</v>
      </c>
      <c r="AM16">
        <v>1.5291218064009953</v>
      </c>
      <c r="AN16">
        <v>0.6791916320096707</v>
      </c>
      <c r="AO16">
        <v>2.9365536412948297</v>
      </c>
      <c r="AP16">
        <v>0.31135247705913671</v>
      </c>
      <c r="AQ16">
        <v>0.4002454896695119</v>
      </c>
      <c r="AR16">
        <v>6.9005256160152947E-2</v>
      </c>
      <c r="AS16">
        <v>0</v>
      </c>
      <c r="AT16">
        <v>0</v>
      </c>
      <c r="AU16">
        <v>1.568285870768172E-2</v>
      </c>
      <c r="AV16">
        <v>3.7115329811616249E-2</v>
      </c>
      <c r="AW16" s="4">
        <v>0.40146851863330357</v>
      </c>
      <c r="AX16" s="4">
        <v>8.0948671820186849E-2</v>
      </c>
      <c r="AY16" s="4">
        <v>1.6265362338852157E-2</v>
      </c>
      <c r="AZ16" s="4">
        <v>0.11322778595722952</v>
      </c>
      <c r="BA16" s="4">
        <v>8.3060779885182803E-2</v>
      </c>
      <c r="BB16" s="4">
        <v>0.49550459808212793</v>
      </c>
      <c r="BC16" s="4">
        <v>0.64914182077504945</v>
      </c>
      <c r="BD16" s="4">
        <v>0.62763130666325695</v>
      </c>
      <c r="BE16" s="4">
        <v>0.24302836809061282</v>
      </c>
      <c r="BF16" s="4">
        <v>1</v>
      </c>
      <c r="BG16" s="4" t="str">
        <v>TPAR</v>
      </c>
      <c r="BH16" s="4" t="str">
        <v>UNLF</v>
      </c>
      <c r="BI16" s="4" t="str">
        <v>NPAR</v>
      </c>
      <c r="BJ16" s="4" t="str">
        <v>UNLF</v>
      </c>
      <c r="BK16" s="4" t="str">
        <v>UNLF</v>
      </c>
      <c r="BL16" s="4" t="str">
        <v>TPAR</v>
      </c>
      <c r="BM16" s="4" t="str">
        <v>SPRO</v>
      </c>
      <c r="BN16" s="4" t="str">
        <v>SPRO</v>
      </c>
      <c r="BO16" s="4" t="str">
        <v>TPAR</v>
      </c>
      <c r="BP16" s="4" t="str">
        <v>SPRO</v>
      </c>
      <c r="BQ16" t="str">
        <f>VLOOKUP(A16,Misc!$A$3:$B$11,2,FALSE)</f>
        <v>HKD</v>
      </c>
      <c r="BR16">
        <f>INDEX(FX!$B$30:$AK$48,MATCH(Data!BQ16,FX!$A$30:$A$48,0),MATCH(Data!D16,Period,0))</f>
        <v>7.8494219555765268</v>
      </c>
      <c r="BS16">
        <f t="shared" si="1"/>
        <v>4.0613279692030462</v>
      </c>
      <c r="BT16">
        <f t="shared" si="2"/>
        <v>0</v>
      </c>
      <c r="BU16">
        <f t="shared" si="3"/>
        <v>2.4509538612690411</v>
      </c>
      <c r="BV16">
        <f t="shared" si="4"/>
        <v>0</v>
      </c>
      <c r="BW16">
        <f t="shared" si="5"/>
        <v>1.0783012854808929</v>
      </c>
      <c r="BX16">
        <f t="shared" si="6"/>
        <v>0</v>
      </c>
      <c r="BY16">
        <f t="shared" si="7"/>
        <v>0.80864641634453283</v>
      </c>
      <c r="BZ16">
        <f t="shared" si="8"/>
        <v>0</v>
      </c>
      <c r="CA16">
        <f t="shared" si="9"/>
        <v>3.7246330360613147</v>
      </c>
      <c r="CB16">
        <f t="shared" si="10"/>
        <v>2.1925925314327768</v>
      </c>
      <c r="CC16">
        <f t="shared" si="11"/>
        <v>0.81780513805671617</v>
      </c>
      <c r="CD16">
        <f t="shared" si="12"/>
        <v>0.55872277034434426</v>
      </c>
      <c r="CE16" s="4">
        <f t="shared" si="13"/>
        <v>0.60348582529029082</v>
      </c>
      <c r="CF16" s="4" t="str">
        <f t="shared" si="14"/>
        <v/>
      </c>
      <c r="CG16" s="4">
        <f t="shared" si="15"/>
        <v>0.32993130924375558</v>
      </c>
      <c r="CH16" s="4" t="str">
        <f t="shared" si="16"/>
        <v/>
      </c>
      <c r="CI16">
        <f>INDEX(FX!$B$114:$AK$132,MATCH(Data!BQ16,FX!$A$114:$A$132,0),MATCH(Data!D16,Period,0))</f>
        <v>7.845942700291646</v>
      </c>
    </row>
    <row r="17" spans="1:87" hidden="1" outlineLevel="1" x14ac:dyDescent="0.15">
      <c r="A17" t="s">
        <v>2</v>
      </c>
      <c r="B17" s="1">
        <f t="shared" si="17"/>
        <v>43800</v>
      </c>
      <c r="C17" t="s">
        <v>63</v>
      </c>
      <c r="D17" s="1">
        <v>43556</v>
      </c>
      <c r="E17">
        <v>23.891369020168298</v>
      </c>
      <c r="F17">
        <v>15.598735823212373</v>
      </c>
      <c r="G17">
        <v>6.3366655538210725</v>
      </c>
      <c r="H17">
        <v>4.3883395315532931</v>
      </c>
      <c r="I17">
        <v>43.820591463345707</v>
      </c>
      <c r="J17">
        <v>25.45879485842363</v>
      </c>
      <c r="K17">
        <v>9.5557388393604334</v>
      </c>
      <c r="L17">
        <v>6.4220785275930652</v>
      </c>
      <c r="M17">
        <v>49.215058393636816</v>
      </c>
      <c r="N17">
        <v>27.692061512517412</v>
      </c>
      <c r="O17">
        <v>6.1692689885771888</v>
      </c>
      <c r="P17">
        <v>3.8279427924990395</v>
      </c>
      <c r="Q17" t="str">
        <v>MaxFocus</v>
      </c>
      <c r="R17" t="str">
        <v>Noble Fortune</v>
      </c>
      <c r="S17" t="str">
        <v>Easy Fortune</v>
      </c>
      <c r="T17" t="str">
        <v>FlexiGrowth Premier</v>
      </c>
      <c r="U17" t="str">
        <v>i.ULife Select Insurance Plan</v>
      </c>
      <c r="V17" t="str">
        <v>Wealth ICON Insurance Plan</v>
      </c>
      <c r="W17" t="str">
        <v>Crisis XDefender</v>
      </c>
      <c r="X17" t="str">
        <v>Crisis XDefender Supreme</v>
      </c>
      <c r="Y17" t="str">
        <v>Journey Annuity</v>
      </c>
      <c r="Z17" t="str">
        <v>The One Medical Solution</v>
      </c>
      <c r="AA17">
        <v>14.52135764116357</v>
      </c>
      <c r="AB17">
        <v>3.5236047763847282</v>
      </c>
      <c r="AC17">
        <v>0</v>
      </c>
      <c r="AD17">
        <v>3.8577541431200002</v>
      </c>
      <c r="AE17">
        <v>1.3687034394999997</v>
      </c>
      <c r="AF17">
        <v>0.56954199999999999</v>
      </c>
      <c r="AG17">
        <v>5.0407020000000004E-2</v>
      </c>
      <c r="AH17">
        <v>0</v>
      </c>
      <c r="AI17">
        <v>0</v>
      </c>
      <c r="AJ17">
        <v>0</v>
      </c>
      <c r="AK17">
        <v>0</v>
      </c>
      <c r="AL17">
        <v>10.719722175545856</v>
      </c>
      <c r="AM17">
        <v>2.5754827106008675</v>
      </c>
      <c r="AN17">
        <v>0</v>
      </c>
      <c r="AO17">
        <v>1.4951588719035089</v>
      </c>
      <c r="AP17">
        <v>0.48114404778838871</v>
      </c>
      <c r="AQ17">
        <v>0.30721196151807217</v>
      </c>
      <c r="AR17">
        <v>2.0016055855689011E-2</v>
      </c>
      <c r="AS17">
        <v>0</v>
      </c>
      <c r="AT17">
        <v>0</v>
      </c>
      <c r="AU17">
        <v>0</v>
      </c>
      <c r="AV17">
        <v>0</v>
      </c>
      <c r="AW17" s="4">
        <v>0.40146851863330357</v>
      </c>
      <c r="AX17" s="4">
        <v>8.0948671820186849E-2</v>
      </c>
      <c r="AY17" s="4">
        <v>1.6265362338852157E-2</v>
      </c>
      <c r="AZ17" s="4">
        <v>0.11322778595722952</v>
      </c>
      <c r="BA17" s="4">
        <v>8.3060779885182803E-2</v>
      </c>
      <c r="BB17" s="4">
        <v>0.49550459808212793</v>
      </c>
      <c r="BC17" s="4">
        <v>0.64914182077504945</v>
      </c>
      <c r="BD17" s="4">
        <v>0.62763130666325695</v>
      </c>
      <c r="BE17" s="4">
        <v>0.24302836809061282</v>
      </c>
      <c r="BF17" s="4">
        <v>1</v>
      </c>
      <c r="BG17" s="4" t="str">
        <v>TPAR</v>
      </c>
      <c r="BH17" s="4" t="str">
        <v>UNLF</v>
      </c>
      <c r="BI17" s="4" t="str">
        <v>NPAR</v>
      </c>
      <c r="BJ17" s="4" t="str">
        <v>UNLF</v>
      </c>
      <c r="BK17" s="4" t="str">
        <v>UNLF</v>
      </c>
      <c r="BL17" s="4" t="str">
        <v>TPAR</v>
      </c>
      <c r="BM17" s="4" t="str">
        <v>SPRO</v>
      </c>
      <c r="BN17" s="4" t="str">
        <v>SPRO</v>
      </c>
      <c r="BO17" s="4" t="str">
        <v>TPAR</v>
      </c>
      <c r="BP17" s="4" t="str">
        <v>SPRO</v>
      </c>
      <c r="BQ17" t="str">
        <f>VLOOKUP(A17,Misc!$A$3:$B$11,2,FALSE)</f>
        <v>HKD</v>
      </c>
      <c r="BR17">
        <f>INDEX(FX!$B$30:$AK$48,MATCH(Data!BQ17,FX!$A$30:$A$48,0),MATCH(Data!D17,Period,0))</f>
        <v>7.8449625164060217</v>
      </c>
      <c r="BS17">
        <f t="shared" si="1"/>
        <v>3.0454408125220138</v>
      </c>
      <c r="BT17">
        <f t="shared" si="2"/>
        <v>0</v>
      </c>
      <c r="BU17">
        <f t="shared" si="3"/>
        <v>1.9883760809042785</v>
      </c>
      <c r="BV17">
        <f t="shared" si="4"/>
        <v>0</v>
      </c>
      <c r="BW17">
        <f t="shared" si="5"/>
        <v>0.80773688090533557</v>
      </c>
      <c r="BX17">
        <f t="shared" si="6"/>
        <v>0</v>
      </c>
      <c r="BY17">
        <f t="shared" si="7"/>
        <v>0.55938311016477671</v>
      </c>
      <c r="BZ17">
        <f t="shared" si="8"/>
        <v>0</v>
      </c>
      <c r="CA17">
        <f t="shared" si="9"/>
        <v>5.5851276433253618</v>
      </c>
      <c r="CB17">
        <f t="shared" si="10"/>
        <v>3.2448356852615414</v>
      </c>
      <c r="CC17">
        <f t="shared" si="11"/>
        <v>1.2179210586135472</v>
      </c>
      <c r="CD17">
        <f t="shared" si="12"/>
        <v>0.81852223154195947</v>
      </c>
      <c r="CE17" s="4">
        <f t="shared" si="13"/>
        <v>0.65290255280241327</v>
      </c>
      <c r="CF17" s="4" t="str">
        <f t="shared" si="14"/>
        <v/>
      </c>
      <c r="CG17" s="4">
        <f t="shared" si="15"/>
        <v>0.28132661398259179</v>
      </c>
      <c r="CH17" s="4" t="str">
        <f t="shared" si="16"/>
        <v/>
      </c>
      <c r="CI17">
        <f>INDEX(FX!$B$114:$AK$132,MATCH(Data!BQ17,FX!$A$114:$A$132,0),MATCH(Data!D17,Period,0))</f>
        <v>7.845942700291646</v>
      </c>
    </row>
    <row r="18" spans="1:87" hidden="1" outlineLevel="1" x14ac:dyDescent="0.15">
      <c r="A18" t="s">
        <v>2</v>
      </c>
      <c r="B18" s="1">
        <f t="shared" si="17"/>
        <v>43800</v>
      </c>
      <c r="C18" t="s">
        <v>63</v>
      </c>
      <c r="D18" s="1">
        <v>43586</v>
      </c>
      <c r="E18">
        <v>40.964237666161594</v>
      </c>
      <c r="F18">
        <v>24.371844757703265</v>
      </c>
      <c r="G18">
        <v>10.048664719649823</v>
      </c>
      <c r="H18">
        <v>6.8897276737400892</v>
      </c>
      <c r="I18">
        <v>43.848283722150683</v>
      </c>
      <c r="J18">
        <v>25.468746889902466</v>
      </c>
      <c r="K18">
        <v>9.5600743465394586</v>
      </c>
      <c r="L18">
        <v>6.4234924229637738</v>
      </c>
      <c r="M18">
        <v>34.636700636293327</v>
      </c>
      <c r="N18">
        <v>21.405969870515055</v>
      </c>
      <c r="O18">
        <v>5.9648464768242881</v>
      </c>
      <c r="P18">
        <v>4.080044591190326</v>
      </c>
      <c r="Q18" t="str">
        <v>MaxFocus</v>
      </c>
      <c r="R18" t="str">
        <v>Noble Fortune</v>
      </c>
      <c r="S18" t="str">
        <v>Easy Fortune</v>
      </c>
      <c r="T18" t="str">
        <v>FlexiGrowth Premier</v>
      </c>
      <c r="U18" t="str">
        <v>i.ULife Select Insurance Plan</v>
      </c>
      <c r="V18" t="str">
        <v>Wealth ICON Insurance Plan</v>
      </c>
      <c r="W18" t="str">
        <v>Crisis XDefender</v>
      </c>
      <c r="X18" t="str">
        <v>Crisis XDefender Supreme</v>
      </c>
      <c r="Y18" t="str">
        <v>Journey Annuity</v>
      </c>
      <c r="Z18" t="str">
        <v>The One Medical Solution</v>
      </c>
      <c r="AA18">
        <v>20.121019472841173</v>
      </c>
      <c r="AB18">
        <v>7.325685682513166</v>
      </c>
      <c r="AC18">
        <v>0</v>
      </c>
      <c r="AD18">
        <v>6.0607100688799989</v>
      </c>
      <c r="AE18">
        <v>6.2256503067758349</v>
      </c>
      <c r="AF18">
        <v>1.0600246610799999</v>
      </c>
      <c r="AG18">
        <v>0.11549196398938</v>
      </c>
      <c r="AH18">
        <v>0</v>
      </c>
      <c r="AI18">
        <v>0</v>
      </c>
      <c r="AJ18">
        <v>5.5655510082039998E-2</v>
      </c>
      <c r="AK18">
        <v>0</v>
      </c>
      <c r="AL18">
        <v>15.052016613452574</v>
      </c>
      <c r="AM18">
        <v>4.3220420914663027</v>
      </c>
      <c r="AN18">
        <v>0</v>
      </c>
      <c r="AO18">
        <v>1.4384178183661429</v>
      </c>
      <c r="AP18">
        <v>2.6309764671693268</v>
      </c>
      <c r="AQ18">
        <v>0.76230969059677123</v>
      </c>
      <c r="AR18">
        <v>5.3728786435491463E-2</v>
      </c>
      <c r="AS18">
        <v>0</v>
      </c>
      <c r="AT18">
        <v>0</v>
      </c>
      <c r="AU18">
        <v>0.11235329021665831</v>
      </c>
      <c r="AV18">
        <v>0</v>
      </c>
      <c r="AW18" s="4">
        <v>0.40146851863330357</v>
      </c>
      <c r="AX18" s="4">
        <v>8.0948671820186849E-2</v>
      </c>
      <c r="AY18" s="4">
        <v>1.6265362338852157E-2</v>
      </c>
      <c r="AZ18" s="4">
        <v>0.11322778595722952</v>
      </c>
      <c r="BA18" s="4">
        <v>8.3060779885182803E-2</v>
      </c>
      <c r="BB18" s="4">
        <v>0.49550459808212793</v>
      </c>
      <c r="BC18" s="4">
        <v>0.64914182077504945</v>
      </c>
      <c r="BD18" s="4">
        <v>0.62763130666325695</v>
      </c>
      <c r="BE18" s="4">
        <v>0.24302836809061282</v>
      </c>
      <c r="BF18" s="4">
        <v>1</v>
      </c>
      <c r="BG18" s="4" t="str">
        <v>TPAR</v>
      </c>
      <c r="BH18" s="4" t="str">
        <v>UNLF</v>
      </c>
      <c r="BI18" s="4" t="str">
        <v>NPAR</v>
      </c>
      <c r="BJ18" s="4" t="str">
        <v>UNLF</v>
      </c>
      <c r="BK18" s="4" t="str">
        <v>UNLF</v>
      </c>
      <c r="BL18" s="4" t="str">
        <v>TPAR</v>
      </c>
      <c r="BM18" s="4" t="str">
        <v>SPRO</v>
      </c>
      <c r="BN18" s="4" t="str">
        <v>SPRO</v>
      </c>
      <c r="BO18" s="4" t="str">
        <v>TPAR</v>
      </c>
      <c r="BP18" s="4" t="str">
        <v>SPRO</v>
      </c>
      <c r="BQ18" t="str">
        <f>VLOOKUP(A18,Misc!$A$3:$B$11,2,FALSE)</f>
        <v>HKD</v>
      </c>
      <c r="BR18">
        <f>INDEX(FX!$B$30:$AK$48,MATCH(Data!BQ18,FX!$A$30:$A$48,0),MATCH(Data!D18,Period,0))</f>
        <v>7.8482368193252903</v>
      </c>
      <c r="BS18">
        <f t="shared" si="1"/>
        <v>5.2195465821434368</v>
      </c>
      <c r="BT18">
        <f t="shared" si="2"/>
        <v>0</v>
      </c>
      <c r="BU18">
        <f t="shared" si="3"/>
        <v>3.1053910985064417</v>
      </c>
      <c r="BV18">
        <f t="shared" si="4"/>
        <v>0</v>
      </c>
      <c r="BW18">
        <f t="shared" si="5"/>
        <v>1.280372260799554</v>
      </c>
      <c r="BX18">
        <f t="shared" si="6"/>
        <v>0</v>
      </c>
      <c r="BY18">
        <f t="shared" si="7"/>
        <v>0.87786949251773427</v>
      </c>
      <c r="BZ18">
        <f t="shared" si="8"/>
        <v>0</v>
      </c>
      <c r="CA18">
        <f t="shared" si="9"/>
        <v>5.588657143840825</v>
      </c>
      <c r="CB18">
        <f t="shared" si="10"/>
        <v>3.2461041155648194</v>
      </c>
      <c r="CC18">
        <f t="shared" si="11"/>
        <v>1.2184736381243386</v>
      </c>
      <c r="CD18">
        <f t="shared" si="12"/>
        <v>0.81870243874263859</v>
      </c>
      <c r="CE18" s="4">
        <f t="shared" si="13"/>
        <v>0.59495418799983102</v>
      </c>
      <c r="CF18" s="4" t="str">
        <f t="shared" si="14"/>
        <v/>
      </c>
      <c r="CG18" s="4">
        <f t="shared" si="15"/>
        <v>0.28269208762141146</v>
      </c>
      <c r="CH18" s="4" t="str">
        <f t="shared" si="16"/>
        <v/>
      </c>
      <c r="CI18">
        <f>INDEX(FX!$B$114:$AK$132,MATCH(Data!BQ18,FX!$A$114:$A$132,0),MATCH(Data!D18,Period,0))</f>
        <v>7.845942700291646</v>
      </c>
    </row>
    <row r="19" spans="1:87" hidden="1" outlineLevel="1" x14ac:dyDescent="0.15">
      <c r="A19" t="s">
        <v>2</v>
      </c>
      <c r="B19" s="1">
        <f t="shared" si="17"/>
        <v>43800</v>
      </c>
      <c r="C19" t="s">
        <v>63</v>
      </c>
      <c r="D19" s="1">
        <v>43617</v>
      </c>
      <c r="E19">
        <v>47.538037857623685</v>
      </c>
      <c r="F19">
        <v>27.36290394018296</v>
      </c>
      <c r="G19">
        <v>11.989169162964991</v>
      </c>
      <c r="H19">
        <v>8.2830455393819502</v>
      </c>
      <c r="I19">
        <v>58.412749594978408</v>
      </c>
      <c r="J19">
        <v>33.939774887178238</v>
      </c>
      <c r="K19">
        <v>12.738682792609961</v>
      </c>
      <c r="L19">
        <v>8.5620205355161598</v>
      </c>
      <c r="M19">
        <v>41.856610602948216</v>
      </c>
      <c r="N19">
        <v>25.716112448664994</v>
      </c>
      <c r="O19">
        <v>9.715594449274958</v>
      </c>
      <c r="P19">
        <v>6.5138900551468071</v>
      </c>
      <c r="Q19" t="str">
        <v>MaxFocus</v>
      </c>
      <c r="R19" t="str">
        <v>Noble Fortune</v>
      </c>
      <c r="S19" t="str">
        <v>Easy Fortune</v>
      </c>
      <c r="T19" t="str">
        <v>FlexiGrowth Premier</v>
      </c>
      <c r="U19" t="str">
        <v>i.ULife Select Insurance Plan</v>
      </c>
      <c r="V19" t="str">
        <v>Wealth ICON Insurance Plan</v>
      </c>
      <c r="W19" t="str">
        <v>Crisis XDefender</v>
      </c>
      <c r="X19" t="str">
        <v>Crisis XDefender Supreme</v>
      </c>
      <c r="Y19" t="str">
        <v>Journey Annuity</v>
      </c>
      <c r="Z19" t="str">
        <v>The One Medical Solution</v>
      </c>
      <c r="AA19">
        <v>23.788953138908155</v>
      </c>
      <c r="AB19">
        <v>6.3551692124310106</v>
      </c>
      <c r="AC19">
        <v>4.7825662203889854</v>
      </c>
      <c r="AD19">
        <v>5.5051945326370006</v>
      </c>
      <c r="AE19">
        <v>6.0267478387585287</v>
      </c>
      <c r="AF19">
        <v>0.98544815450000001</v>
      </c>
      <c r="AG19">
        <v>9.2939919999999995E-2</v>
      </c>
      <c r="AH19">
        <v>1.47E-2</v>
      </c>
      <c r="AI19">
        <v>0</v>
      </c>
      <c r="AJ19">
        <v>0</v>
      </c>
      <c r="AK19">
        <v>-1.36811599999902E-2</v>
      </c>
      <c r="AL19">
        <v>17.882566515255295</v>
      </c>
      <c r="AM19">
        <v>3.7729256005831524</v>
      </c>
      <c r="AN19">
        <v>0.75837495313786019</v>
      </c>
      <c r="AO19">
        <v>1.9254814518071071</v>
      </c>
      <c r="AP19">
        <v>2.3970014582241443</v>
      </c>
      <c r="AQ19">
        <v>0.59307817665442941</v>
      </c>
      <c r="AR19">
        <v>3.5962459565826242E-2</v>
      </c>
      <c r="AS19">
        <v>7.555738113748176E-3</v>
      </c>
      <c r="AT19">
        <v>0</v>
      </c>
      <c r="AU19">
        <v>0</v>
      </c>
      <c r="AV19">
        <v>-1.0042413158608099E-2</v>
      </c>
      <c r="AW19" s="4">
        <v>0.40146851863330357</v>
      </c>
      <c r="AX19" s="4">
        <v>8.0948671820186849E-2</v>
      </c>
      <c r="AY19" s="4">
        <v>1.6265362338852157E-2</v>
      </c>
      <c r="AZ19" s="4">
        <v>0.11322778595722952</v>
      </c>
      <c r="BA19" s="4">
        <v>8.3060779885182803E-2</v>
      </c>
      <c r="BB19" s="4">
        <v>0.49550459808212793</v>
      </c>
      <c r="BC19" s="4">
        <v>0.64914182077504945</v>
      </c>
      <c r="BD19" s="4">
        <v>0.62763130666325695</v>
      </c>
      <c r="BE19" s="4">
        <v>0.24302836809061282</v>
      </c>
      <c r="BF19" s="4">
        <v>1</v>
      </c>
      <c r="BG19" s="4" t="str">
        <v>TPAR</v>
      </c>
      <c r="BH19" s="4" t="str">
        <v>UNLF</v>
      </c>
      <c r="BI19" s="4" t="str">
        <v>NPAR</v>
      </c>
      <c r="BJ19" s="4" t="str">
        <v>UNLF</v>
      </c>
      <c r="BK19" s="4" t="str">
        <v>UNLF</v>
      </c>
      <c r="BL19" s="4" t="str">
        <v>TPAR</v>
      </c>
      <c r="BM19" s="4" t="str">
        <v>SPRO</v>
      </c>
      <c r="BN19" s="4" t="str">
        <v>SPRO</v>
      </c>
      <c r="BO19" s="4" t="str">
        <v>TPAR</v>
      </c>
      <c r="BP19" s="4" t="str">
        <v>SPRO</v>
      </c>
      <c r="BQ19" t="str">
        <f>VLOOKUP(A19,Misc!$A$3:$B$11,2,FALSE)</f>
        <v>HKD</v>
      </c>
      <c r="BR19">
        <f>INDEX(FX!$B$30:$AK$48,MATCH(Data!BQ19,FX!$A$30:$A$48,0),MATCH(Data!D19,Period,0))</f>
        <v>7.8260576974161911</v>
      </c>
      <c r="BS19">
        <f t="shared" si="1"/>
        <v>6.0743275472296334</v>
      </c>
      <c r="BT19">
        <f t="shared" si="2"/>
        <v>0</v>
      </c>
      <c r="BU19">
        <f t="shared" si="3"/>
        <v>3.4963841308270638</v>
      </c>
      <c r="BV19">
        <f t="shared" si="4"/>
        <v>0</v>
      </c>
      <c r="BW19">
        <f t="shared" si="5"/>
        <v>1.5319551205101989</v>
      </c>
      <c r="BX19">
        <f t="shared" si="6"/>
        <v>0</v>
      </c>
      <c r="BY19">
        <f t="shared" si="7"/>
        <v>1.0583931092300323</v>
      </c>
      <c r="BZ19">
        <f t="shared" si="8"/>
        <v>0</v>
      </c>
      <c r="CA19">
        <f t="shared" si="9"/>
        <v>7.4449625527863104</v>
      </c>
      <c r="CB19">
        <f t="shared" si="10"/>
        <v>4.3257739934701087</v>
      </c>
      <c r="CC19">
        <f t="shared" si="11"/>
        <v>1.6236013031469685</v>
      </c>
      <c r="CD19">
        <f t="shared" si="12"/>
        <v>1.091267278207104</v>
      </c>
      <c r="CE19" s="4">
        <f t="shared" si="13"/>
        <v>0.57560019667060713</v>
      </c>
      <c r="CF19" s="4" t="str">
        <f t="shared" si="14"/>
        <v/>
      </c>
      <c r="CG19" s="4">
        <f t="shared" si="15"/>
        <v>0.30271076335644825</v>
      </c>
      <c r="CH19" s="4" t="str">
        <f t="shared" si="16"/>
        <v/>
      </c>
      <c r="CI19">
        <f>INDEX(FX!$B$114:$AK$132,MATCH(Data!BQ19,FX!$A$114:$A$132,0),MATCH(Data!D19,Period,0))</f>
        <v>7.845942700291646</v>
      </c>
    </row>
    <row r="20" spans="1:87" hidden="1" outlineLevel="1" x14ac:dyDescent="0.15">
      <c r="A20" t="s">
        <v>2</v>
      </c>
      <c r="B20" s="1">
        <f t="shared" si="17"/>
        <v>43800</v>
      </c>
      <c r="C20" t="s">
        <v>63</v>
      </c>
      <c r="D20" s="1">
        <v>43647</v>
      </c>
      <c r="E20">
        <v>36.009892497373855</v>
      </c>
      <c r="F20">
        <v>22.800145753278848</v>
      </c>
      <c r="G20">
        <v>11.291500978227047</v>
      </c>
      <c r="H20">
        <v>8.001852599954038</v>
      </c>
      <c r="I20">
        <v>42.844980501983578</v>
      </c>
      <c r="J20">
        <v>24.89238977643187</v>
      </c>
      <c r="K20">
        <v>9.3431041414500786</v>
      </c>
      <c r="L20">
        <v>6.2792727448745591</v>
      </c>
      <c r="M20">
        <v>18.817333518835316</v>
      </c>
      <c r="N20">
        <v>14.08527483759511</v>
      </c>
      <c r="O20">
        <v>6.0755274381840429</v>
      </c>
      <c r="P20">
        <v>4.4981281893894955</v>
      </c>
      <c r="Q20" t="str">
        <v>MaxFocus</v>
      </c>
      <c r="R20" t="str">
        <v>Noble Fortune</v>
      </c>
      <c r="S20" t="str">
        <v>Easy Fortune</v>
      </c>
      <c r="T20" t="str">
        <v>FlexiGrowth Premier</v>
      </c>
      <c r="U20" t="str">
        <v>i.ULife Select Insurance Plan</v>
      </c>
      <c r="V20" t="str">
        <v>Wealth ICON Insurance Plan</v>
      </c>
      <c r="W20" t="str">
        <v>Crisis XDefender</v>
      </c>
      <c r="X20" t="str">
        <v>Crisis XDefender Supreme</v>
      </c>
      <c r="Y20" t="str">
        <v>Journey Annuity</v>
      </c>
      <c r="Z20" t="str">
        <v>The One Medical Solution</v>
      </c>
      <c r="AA20">
        <v>21.067503500421157</v>
      </c>
      <c r="AB20">
        <v>6.7380446442201016</v>
      </c>
      <c r="AC20">
        <v>2.6168550553057974</v>
      </c>
      <c r="AD20">
        <v>1.1741861714999999</v>
      </c>
      <c r="AE20">
        <v>2.8642645939267974</v>
      </c>
      <c r="AF20">
        <v>1.0550001000000002</v>
      </c>
      <c r="AG20">
        <v>0.36587846000000007</v>
      </c>
      <c r="AH20">
        <v>2.5791680000000001E-2</v>
      </c>
      <c r="AI20">
        <v>8.0167292000000015E-2</v>
      </c>
      <c r="AJ20">
        <v>1.7422E-2</v>
      </c>
      <c r="AK20">
        <v>4.779000000006306E-3</v>
      </c>
      <c r="AL20">
        <v>15.73754397186562</v>
      </c>
      <c r="AM20">
        <v>4.5731294861173231</v>
      </c>
      <c r="AN20">
        <v>0.39978902181924308</v>
      </c>
      <c r="AO20">
        <v>0.37310662884367291</v>
      </c>
      <c r="AP20">
        <v>0.98769294012946418</v>
      </c>
      <c r="AQ20">
        <v>0.51310980022117836</v>
      </c>
      <c r="AR20">
        <v>0.14229022757078749</v>
      </c>
      <c r="AS20">
        <v>1.618915599372767E-2</v>
      </c>
      <c r="AT20">
        <v>2.1360061066578503E-2</v>
      </c>
      <c r="AU20">
        <v>3.086299742478258E-2</v>
      </c>
      <c r="AV20">
        <v>5.0714622264713682E-3</v>
      </c>
      <c r="AW20" s="4">
        <v>0.40146851863330357</v>
      </c>
      <c r="AX20" s="4">
        <v>8.0948671820186849E-2</v>
      </c>
      <c r="AY20" s="4">
        <v>1.6265362338852157E-2</v>
      </c>
      <c r="AZ20" s="4">
        <v>0.11322778595722952</v>
      </c>
      <c r="BA20" s="4">
        <v>8.3060779885182803E-2</v>
      </c>
      <c r="BB20" s="4">
        <v>0.49550459808212793</v>
      </c>
      <c r="BC20" s="4">
        <v>0.64914182077504945</v>
      </c>
      <c r="BD20" s="4">
        <v>0.62763130666325695</v>
      </c>
      <c r="BE20" s="4">
        <v>0.24302836809061282</v>
      </c>
      <c r="BF20" s="4">
        <v>1</v>
      </c>
      <c r="BG20" s="4" t="str">
        <v>TPAR</v>
      </c>
      <c r="BH20" s="4" t="str">
        <v>UNLF</v>
      </c>
      <c r="BI20" s="4" t="str">
        <v>NPAR</v>
      </c>
      <c r="BJ20" s="4" t="str">
        <v>UNLF</v>
      </c>
      <c r="BK20" s="4" t="str">
        <v>UNLF</v>
      </c>
      <c r="BL20" s="4" t="str">
        <v>TPAR</v>
      </c>
      <c r="BM20" s="4" t="str">
        <v>SPRO</v>
      </c>
      <c r="BN20" s="4" t="str">
        <v>SPRO</v>
      </c>
      <c r="BO20" s="4" t="str">
        <v>TPAR</v>
      </c>
      <c r="BP20" s="4" t="str">
        <v>SPRO</v>
      </c>
      <c r="BQ20" t="str">
        <f>VLOOKUP(A20,Misc!$A$3:$B$11,2,FALSE)</f>
        <v>HKD</v>
      </c>
      <c r="BR20">
        <f>INDEX(FX!$B$30:$AK$48,MATCH(Data!BQ20,FX!$A$30:$A$48,0),MATCH(Data!D20,Period,0))</f>
        <v>7.8119935044550282</v>
      </c>
      <c r="BS20">
        <f t="shared" si="1"/>
        <v>4.6095650843588274</v>
      </c>
      <c r="BT20">
        <f t="shared" si="2"/>
        <v>0</v>
      </c>
      <c r="BU20">
        <f t="shared" si="3"/>
        <v>2.9186078739410584</v>
      </c>
      <c r="BV20">
        <f t="shared" si="4"/>
        <v>0</v>
      </c>
      <c r="BW20">
        <f t="shared" si="5"/>
        <v>1.4454058329397896</v>
      </c>
      <c r="BX20">
        <f t="shared" si="6"/>
        <v>0</v>
      </c>
      <c r="BY20">
        <f t="shared" si="7"/>
        <v>1.0243035398571103</v>
      </c>
      <c r="BZ20">
        <f t="shared" si="8"/>
        <v>0</v>
      </c>
      <c r="CA20">
        <f t="shared" si="9"/>
        <v>5.4607817235768197</v>
      </c>
      <c r="CB20">
        <f t="shared" si="10"/>
        <v>3.1726448595535346</v>
      </c>
      <c r="CC20">
        <f t="shared" si="11"/>
        <v>1.1908198285851337</v>
      </c>
      <c r="CD20">
        <f t="shared" si="12"/>
        <v>0.80032100472020384</v>
      </c>
      <c r="CE20" s="4">
        <f t="shared" si="13"/>
        <v>0.63316339405738653</v>
      </c>
      <c r="CF20" s="4" t="str">
        <f t="shared" si="14"/>
        <v/>
      </c>
      <c r="CG20" s="4">
        <f t="shared" si="15"/>
        <v>0.35095620381300879</v>
      </c>
      <c r="CH20" s="4" t="str">
        <f t="shared" si="16"/>
        <v/>
      </c>
      <c r="CI20">
        <f>INDEX(FX!$B$114:$AK$132,MATCH(Data!BQ20,FX!$A$114:$A$132,0),MATCH(Data!D20,Period,0))</f>
        <v>7.845942700291646</v>
      </c>
    </row>
    <row r="21" spans="1:87" hidden="1" outlineLevel="1" x14ac:dyDescent="0.15">
      <c r="A21" t="s">
        <v>2</v>
      </c>
      <c r="B21" s="1">
        <f t="shared" si="17"/>
        <v>43800</v>
      </c>
      <c r="C21" t="s">
        <v>63</v>
      </c>
      <c r="D21" s="1">
        <v>43678</v>
      </c>
      <c r="E21">
        <v>23.162550125964586</v>
      </c>
      <c r="F21">
        <v>13.939634336760822</v>
      </c>
      <c r="G21">
        <v>5.9691143461157914</v>
      </c>
      <c r="H21">
        <v>3.9630293167089183</v>
      </c>
      <c r="I21">
        <v>42.859601354789788</v>
      </c>
      <c r="J21">
        <v>24.897644211918657</v>
      </c>
      <c r="K21">
        <v>9.3453931859354427</v>
      </c>
      <c r="L21">
        <v>6.2800192479404204</v>
      </c>
      <c r="M21">
        <v>22.71010874819132</v>
      </c>
      <c r="N21">
        <v>13.84170090139234</v>
      </c>
      <c r="O21">
        <v>6.0195808242130076</v>
      </c>
      <c r="P21">
        <v>3.6402809041375583</v>
      </c>
      <c r="Q21" t="str">
        <v>MaxFocus</v>
      </c>
      <c r="R21" t="str">
        <v>Noble Fortune</v>
      </c>
      <c r="S21" t="str">
        <v>Easy Fortune</v>
      </c>
      <c r="T21" t="str">
        <v>FlexiGrowth Premier</v>
      </c>
      <c r="U21" t="str">
        <v>i.ULife Select Insurance Plan</v>
      </c>
      <c r="V21" t="str">
        <v>Wealth ICON Insurance Plan</v>
      </c>
      <c r="W21" t="str">
        <v>Crisis XDefender</v>
      </c>
      <c r="X21" t="str">
        <v>Crisis XDefender Supreme</v>
      </c>
      <c r="Y21" t="str">
        <v>Journey Annuity</v>
      </c>
      <c r="Z21" t="str">
        <v>The One Medical Solution</v>
      </c>
      <c r="AA21">
        <v>10.749850232276689</v>
      </c>
      <c r="AB21">
        <v>5.9216526207358466</v>
      </c>
      <c r="AC21">
        <v>0</v>
      </c>
      <c r="AD21">
        <v>1.655303053575</v>
      </c>
      <c r="AE21">
        <v>2.7570400301798501</v>
      </c>
      <c r="AF21">
        <v>1.8070843891971999</v>
      </c>
      <c r="AG21">
        <v>0.28378047999999995</v>
      </c>
      <c r="AH21">
        <v>-1.806168E-2</v>
      </c>
      <c r="AI21">
        <v>0</v>
      </c>
      <c r="AJ21">
        <v>0</v>
      </c>
      <c r="AK21">
        <v>5.9009999999979357E-3</v>
      </c>
      <c r="AL21">
        <v>7.9333280121278484</v>
      </c>
      <c r="AM21">
        <v>3.4880842487494808</v>
      </c>
      <c r="AN21">
        <v>0</v>
      </c>
      <c r="AO21">
        <v>0.50306899861050236</v>
      </c>
      <c r="AP21">
        <v>0.938643921005622</v>
      </c>
      <c r="AQ21">
        <v>0.97596563105173839</v>
      </c>
      <c r="AR21">
        <v>0.10902067927344625</v>
      </c>
      <c r="AS21">
        <v>-1.5930416712176741E-2</v>
      </c>
      <c r="AT21">
        <v>0</v>
      </c>
      <c r="AU21">
        <v>0</v>
      </c>
      <c r="AV21">
        <v>7.4532626543621916E-3</v>
      </c>
      <c r="AW21" s="4">
        <v>0.40146851863330357</v>
      </c>
      <c r="AX21" s="4">
        <v>8.0948671820186849E-2</v>
      </c>
      <c r="AY21" s="4">
        <v>1.6265362338852157E-2</v>
      </c>
      <c r="AZ21" s="4">
        <v>0.11322778595722952</v>
      </c>
      <c r="BA21" s="4">
        <v>8.3060779885182803E-2</v>
      </c>
      <c r="BB21" s="4">
        <v>0.49550459808212793</v>
      </c>
      <c r="BC21" s="4">
        <v>0.64914182077504945</v>
      </c>
      <c r="BD21" s="4">
        <v>0.62763130666325695</v>
      </c>
      <c r="BE21" s="4">
        <v>0.24302836809061282</v>
      </c>
      <c r="BF21" s="4">
        <v>1</v>
      </c>
      <c r="BG21" s="4" t="str">
        <v>TPAR</v>
      </c>
      <c r="BH21" s="4" t="str">
        <v>UNLF</v>
      </c>
      <c r="BI21" s="4" t="str">
        <v>NPAR</v>
      </c>
      <c r="BJ21" s="4" t="str">
        <v>UNLF</v>
      </c>
      <c r="BK21" s="4" t="str">
        <v>UNLF</v>
      </c>
      <c r="BL21" s="4" t="str">
        <v>TPAR</v>
      </c>
      <c r="BM21" s="4" t="str">
        <v>SPRO</v>
      </c>
      <c r="BN21" s="4" t="str">
        <v>SPRO</v>
      </c>
      <c r="BO21" s="4" t="str">
        <v>TPAR</v>
      </c>
      <c r="BP21" s="4" t="str">
        <v>SPRO</v>
      </c>
      <c r="BQ21" t="str">
        <f>VLOOKUP(A21,Misc!$A$3:$B$11,2,FALSE)</f>
        <v>HKD</v>
      </c>
      <c r="BR21">
        <f>INDEX(FX!$B$30:$AK$48,MATCH(Data!BQ21,FX!$A$30:$A$48,0),MATCH(Data!D21,Period,0))</f>
        <v>7.841198315201181</v>
      </c>
      <c r="BS21">
        <f t="shared" si="1"/>
        <v>2.9539554025895476</v>
      </c>
      <c r="BT21">
        <f t="shared" si="2"/>
        <v>0</v>
      </c>
      <c r="BU21">
        <f t="shared" si="3"/>
        <v>1.777742862304226</v>
      </c>
      <c r="BV21">
        <f t="shared" si="4"/>
        <v>0</v>
      </c>
      <c r="BW21">
        <f t="shared" si="5"/>
        <v>0.76125027147239577</v>
      </c>
      <c r="BX21">
        <f t="shared" si="6"/>
        <v>0</v>
      </c>
      <c r="BY21">
        <f t="shared" si="7"/>
        <v>0.50541118301090171</v>
      </c>
      <c r="BZ21">
        <f t="shared" si="8"/>
        <v>0</v>
      </c>
      <c r="CA21">
        <f t="shared" si="9"/>
        <v>5.4626452157491068</v>
      </c>
      <c r="CB21">
        <f t="shared" si="10"/>
        <v>3.1733145605298865</v>
      </c>
      <c r="CC21">
        <f t="shared" si="11"/>
        <v>1.1911115774001331</v>
      </c>
      <c r="CD21">
        <f t="shared" si="12"/>
        <v>0.8004161498282395</v>
      </c>
      <c r="CE21" s="4">
        <f t="shared" si="13"/>
        <v>0.60181777312744467</v>
      </c>
      <c r="CF21" s="4" t="str">
        <f t="shared" si="14"/>
        <v/>
      </c>
      <c r="CG21" s="4">
        <f t="shared" si="15"/>
        <v>0.28429937407022504</v>
      </c>
      <c r="CH21" s="4" t="str">
        <f t="shared" si="16"/>
        <v/>
      </c>
      <c r="CI21">
        <f>INDEX(FX!$B$114:$AK$132,MATCH(Data!BQ21,FX!$A$114:$A$132,0),MATCH(Data!D21,Period,0))</f>
        <v>7.845942700291646</v>
      </c>
    </row>
    <row r="22" spans="1:87" hidden="1" outlineLevel="1" x14ac:dyDescent="0.15">
      <c r="A22" t="s">
        <v>2</v>
      </c>
      <c r="B22" s="1">
        <f t="shared" si="17"/>
        <v>43800</v>
      </c>
      <c r="C22" t="s">
        <v>63</v>
      </c>
      <c r="D22" s="1">
        <v>43709</v>
      </c>
      <c r="E22">
        <v>18.96884256337556</v>
      </c>
      <c r="F22">
        <v>11.048809543640314</v>
      </c>
      <c r="G22">
        <v>4.457118847691353</v>
      </c>
      <c r="H22">
        <v>2.9846887063578094</v>
      </c>
      <c r="I22">
        <v>48.203574191995187</v>
      </c>
      <c r="J22">
        <v>28.005006260861759</v>
      </c>
      <c r="K22">
        <v>10.511457319581849</v>
      </c>
      <c r="L22">
        <v>7.064333536085269</v>
      </c>
      <c r="M22">
        <v>34.051761137386137</v>
      </c>
      <c r="N22">
        <v>22.2923923651331</v>
      </c>
      <c r="O22">
        <v>6.8840248090385501</v>
      </c>
      <c r="P22">
        <v>4.6885510017590528</v>
      </c>
      <c r="Q22" t="str">
        <v>MaxFocus</v>
      </c>
      <c r="R22" t="str">
        <v>Noble Fortune</v>
      </c>
      <c r="S22" t="str">
        <v>Easy Fortune</v>
      </c>
      <c r="T22" t="str">
        <v>FlexiGrowth Premier</v>
      </c>
      <c r="U22" t="str">
        <v>i.ULife Select Insurance Plan</v>
      </c>
      <c r="V22" t="str">
        <v>Wealth ICON Insurance Plan</v>
      </c>
      <c r="W22" t="str">
        <v>Crisis XDefender</v>
      </c>
      <c r="X22" t="str">
        <v>Crisis XDefender Supreme</v>
      </c>
      <c r="Y22" t="str">
        <v>Journey Annuity</v>
      </c>
      <c r="Z22" t="str">
        <v>The One Medical Solution</v>
      </c>
      <c r="AA22">
        <v>8.6065278044018303</v>
      </c>
      <c r="AB22">
        <v>3.8343787085449295</v>
      </c>
      <c r="AC22">
        <v>0</v>
      </c>
      <c r="AD22">
        <v>4.1645894393959999</v>
      </c>
      <c r="AE22">
        <v>1.7448542861463001</v>
      </c>
      <c r="AF22">
        <v>0.52041217745049995</v>
      </c>
      <c r="AG22">
        <v>5.9609599999999999E-2</v>
      </c>
      <c r="AH22">
        <v>2.1951547436000002E-2</v>
      </c>
      <c r="AI22">
        <v>0</v>
      </c>
      <c r="AJ22">
        <v>1.6518999999999999E-2</v>
      </c>
      <c r="AK22">
        <v>0</v>
      </c>
      <c r="AL22">
        <v>6.3564089840827345</v>
      </c>
      <c r="AM22">
        <v>2.4614289495112041</v>
      </c>
      <c r="AN22">
        <v>0</v>
      </c>
      <c r="AO22">
        <v>1.3332002141309507</v>
      </c>
      <c r="AP22">
        <v>0.54276998549238098</v>
      </c>
      <c r="AQ22">
        <v>0.27903768447084276</v>
      </c>
      <c r="AR22">
        <v>2.199382487680927E-2</v>
      </c>
      <c r="AS22">
        <v>1.7138667260929601E-2</v>
      </c>
      <c r="AT22">
        <v>0</v>
      </c>
      <c r="AU22">
        <v>3.6831233814460795E-2</v>
      </c>
      <c r="AV22">
        <v>0</v>
      </c>
      <c r="AW22" s="4">
        <v>0.40146851863330357</v>
      </c>
      <c r="AX22" s="4">
        <v>8.0948671820186849E-2</v>
      </c>
      <c r="AY22" s="4">
        <v>1.6265362338852157E-2</v>
      </c>
      <c r="AZ22" s="4">
        <v>0.11322778595722952</v>
      </c>
      <c r="BA22" s="4">
        <v>8.3060779885182803E-2</v>
      </c>
      <c r="BB22" s="4">
        <v>0.49550459808212793</v>
      </c>
      <c r="BC22" s="4">
        <v>0.64914182077504945</v>
      </c>
      <c r="BD22" s="4">
        <v>0.62763130666325695</v>
      </c>
      <c r="BE22" s="4">
        <v>0.24302836809061282</v>
      </c>
      <c r="BF22" s="4">
        <v>1</v>
      </c>
      <c r="BG22" s="4" t="str">
        <v>TPAR</v>
      </c>
      <c r="BH22" s="4" t="str">
        <v>UNLF</v>
      </c>
      <c r="BI22" s="4" t="str">
        <v>NPAR</v>
      </c>
      <c r="BJ22" s="4" t="str">
        <v>UNLF</v>
      </c>
      <c r="BK22" s="4" t="str">
        <v>UNLF</v>
      </c>
      <c r="BL22" s="4" t="str">
        <v>TPAR</v>
      </c>
      <c r="BM22" s="4" t="str">
        <v>SPRO</v>
      </c>
      <c r="BN22" s="4" t="str">
        <v>SPRO</v>
      </c>
      <c r="BO22" s="4" t="str">
        <v>TPAR</v>
      </c>
      <c r="BP22" s="4" t="str">
        <v>SPRO</v>
      </c>
      <c r="BQ22" t="str">
        <f>VLOOKUP(A22,Misc!$A$3:$B$11,2,FALSE)</f>
        <v>HKD</v>
      </c>
      <c r="BR22">
        <f>INDEX(FX!$B$30:$AK$48,MATCH(Data!BQ22,FX!$A$30:$A$48,0),MATCH(Data!D22,Period,0))</f>
        <v>7.8357985477016818</v>
      </c>
      <c r="BS22">
        <f t="shared" si="1"/>
        <v>2.4207925264923142</v>
      </c>
      <c r="BT22">
        <f t="shared" si="2"/>
        <v>0</v>
      </c>
      <c r="BU22">
        <f t="shared" si="3"/>
        <v>1.4100425727357475</v>
      </c>
      <c r="BV22">
        <f t="shared" si="4"/>
        <v>0</v>
      </c>
      <c r="BW22">
        <f t="shared" si="5"/>
        <v>0.56881488473164876</v>
      </c>
      <c r="BX22">
        <f t="shared" si="6"/>
        <v>0</v>
      </c>
      <c r="BY22">
        <f t="shared" si="7"/>
        <v>0.38090421648642925</v>
      </c>
      <c r="BZ22">
        <f t="shared" si="8"/>
        <v>0</v>
      </c>
      <c r="CA22">
        <f t="shared" si="9"/>
        <v>6.1437581222971955</v>
      </c>
      <c r="CB22">
        <f t="shared" si="10"/>
        <v>3.5693615580216727</v>
      </c>
      <c r="CC22">
        <f t="shared" si="11"/>
        <v>1.3397315939091834</v>
      </c>
      <c r="CD22">
        <f t="shared" si="12"/>
        <v>0.90038046490228341</v>
      </c>
      <c r="CE22" s="4">
        <f t="shared" si="13"/>
        <v>0.58247146639157643</v>
      </c>
      <c r="CF22" s="4" t="str">
        <f t="shared" si="14"/>
        <v/>
      </c>
      <c r="CG22" s="4">
        <f t="shared" si="15"/>
        <v>0.27013667803476565</v>
      </c>
      <c r="CH22" s="4" t="str">
        <f t="shared" si="16"/>
        <v/>
      </c>
      <c r="CI22">
        <f>INDEX(FX!$B$114:$AK$132,MATCH(Data!BQ22,FX!$A$114:$A$132,0),MATCH(Data!D22,Period,0))</f>
        <v>7.845942700291646</v>
      </c>
    </row>
    <row r="23" spans="1:87" hidden="1" outlineLevel="1" x14ac:dyDescent="0.15">
      <c r="A23" t="s">
        <v>2</v>
      </c>
      <c r="B23" s="1">
        <f t="shared" si="17"/>
        <v>43800</v>
      </c>
      <c r="C23" t="s">
        <v>63</v>
      </c>
      <c r="D23" s="1">
        <v>43739</v>
      </c>
      <c r="E23">
        <v>19.747871074822541</v>
      </c>
      <c r="F23">
        <v>12.231472601985113</v>
      </c>
      <c r="G23">
        <v>6.5881272613754946</v>
      </c>
      <c r="H23">
        <v>4.3056612493865281</v>
      </c>
      <c r="I23">
        <v>45.905509549285036</v>
      </c>
      <c r="J23">
        <v>26.67047989706068</v>
      </c>
      <c r="K23">
        <v>10.010495854430239</v>
      </c>
      <c r="L23">
        <v>6.7278010747576973</v>
      </c>
      <c r="M23">
        <v>18.582086417098392</v>
      </c>
      <c r="N23">
        <v>13.28827246563475</v>
      </c>
      <c r="O23">
        <v>4.5942867706609611</v>
      </c>
      <c r="P23">
        <v>3.4107871865359773</v>
      </c>
      <c r="Q23" t="str">
        <v>MaxFocus</v>
      </c>
      <c r="R23" t="str">
        <v>Noble Fortune</v>
      </c>
      <c r="S23" t="str">
        <v>Easy Fortune</v>
      </c>
      <c r="T23" t="str">
        <v>FlexiGrowth Premier</v>
      </c>
      <c r="U23" t="str">
        <v>i.ULife Select Insurance Plan</v>
      </c>
      <c r="V23" t="str">
        <v>Wealth ICON Insurance Plan</v>
      </c>
      <c r="W23" t="str">
        <v>Crisis XDefender</v>
      </c>
      <c r="X23" t="str">
        <v>Crisis XDefender Supreme</v>
      </c>
      <c r="Y23" t="str">
        <v>Journey Annuity</v>
      </c>
      <c r="Z23" t="str">
        <v>The One Medical Solution</v>
      </c>
      <c r="AA23">
        <v>11.152009299657472</v>
      </c>
      <c r="AB23">
        <v>2.8171707144899041</v>
      </c>
      <c r="AC23">
        <v>0</v>
      </c>
      <c r="AD23">
        <v>1.8026650996892004</v>
      </c>
      <c r="AE23">
        <v>1.6223485864763603</v>
      </c>
      <c r="AF23">
        <v>1.875848355072288</v>
      </c>
      <c r="AG23">
        <v>0.30325726143731996</v>
      </c>
      <c r="AH23">
        <v>0</v>
      </c>
      <c r="AI23">
        <v>0.16000575800000005</v>
      </c>
      <c r="AJ23">
        <v>1.4566000000000001E-2</v>
      </c>
      <c r="AK23">
        <v>0</v>
      </c>
      <c r="AL23">
        <v>7.90719709524903</v>
      </c>
      <c r="AM23">
        <v>1.7870713976638495</v>
      </c>
      <c r="AN23">
        <v>0</v>
      </c>
      <c r="AO23">
        <v>1.0171901789027087</v>
      </c>
      <c r="AP23">
        <v>0.49206914826346621</v>
      </c>
      <c r="AQ23">
        <v>0.87537115148535649</v>
      </c>
      <c r="AR23">
        <v>9.7818303449367899E-2</v>
      </c>
      <c r="AS23">
        <v>0</v>
      </c>
      <c r="AT23">
        <v>2.9575502764051166E-2</v>
      </c>
      <c r="AU23">
        <v>2.5179824207282743E-2</v>
      </c>
      <c r="AV23">
        <v>0</v>
      </c>
      <c r="AW23" s="4">
        <v>0.40146851863330357</v>
      </c>
      <c r="AX23" s="4">
        <v>8.0948671820186849E-2</v>
      </c>
      <c r="AY23" s="4">
        <v>1.6265362338852157E-2</v>
      </c>
      <c r="AZ23" s="4">
        <v>0.11322778595722952</v>
      </c>
      <c r="BA23" s="4">
        <v>8.3060779885182803E-2</v>
      </c>
      <c r="BB23" s="4">
        <v>0.49550459808212793</v>
      </c>
      <c r="BC23" s="4">
        <v>0.64914182077504945</v>
      </c>
      <c r="BD23" s="4">
        <v>0.62763130666325695</v>
      </c>
      <c r="BE23" s="4">
        <v>0.24302836809061282</v>
      </c>
      <c r="BF23" s="4">
        <v>1</v>
      </c>
      <c r="BG23" s="4" t="str">
        <v>TPAR</v>
      </c>
      <c r="BH23" s="4" t="str">
        <v>UNLF</v>
      </c>
      <c r="BI23" s="4" t="str">
        <v>NPAR</v>
      </c>
      <c r="BJ23" s="4" t="str">
        <v>UNLF</v>
      </c>
      <c r="BK23" s="4" t="str">
        <v>UNLF</v>
      </c>
      <c r="BL23" s="4" t="str">
        <v>TPAR</v>
      </c>
      <c r="BM23" s="4" t="str">
        <v>SPRO</v>
      </c>
      <c r="BN23" s="4" t="str">
        <v>SPRO</v>
      </c>
      <c r="BO23" s="4" t="str">
        <v>TPAR</v>
      </c>
      <c r="BP23" s="4" t="str">
        <v>SPRO</v>
      </c>
      <c r="BQ23" t="str">
        <f>VLOOKUP(A23,Misc!$A$3:$B$11,2,FALSE)</f>
        <v>HKD</v>
      </c>
      <c r="BR23">
        <f>INDEX(FX!$B$30:$AK$48,MATCH(Data!BQ23,FX!$A$30:$A$48,0),MATCH(Data!D23,Period,0))</f>
        <v>7.8422990531413141</v>
      </c>
      <c r="BS23">
        <f t="shared" si="1"/>
        <v>2.5181226756345545</v>
      </c>
      <c r="BT23">
        <f t="shared" si="2"/>
        <v>0</v>
      </c>
      <c r="BU23">
        <f t="shared" si="3"/>
        <v>1.5596794408249033</v>
      </c>
      <c r="BV23">
        <f t="shared" si="4"/>
        <v>0</v>
      </c>
      <c r="BW23">
        <f t="shared" si="5"/>
        <v>0.84007600535668836</v>
      </c>
      <c r="BX23">
        <f t="shared" si="6"/>
        <v>0</v>
      </c>
      <c r="BY23">
        <f t="shared" si="7"/>
        <v>0.54903048458243264</v>
      </c>
      <c r="BZ23">
        <f t="shared" si="8"/>
        <v>0</v>
      </c>
      <c r="CA23">
        <f t="shared" si="9"/>
        <v>5.8508596484624666</v>
      </c>
      <c r="CB23">
        <f t="shared" si="10"/>
        <v>3.3992702873128677</v>
      </c>
      <c r="CC23">
        <f t="shared" si="11"/>
        <v>1.2758818457924925</v>
      </c>
      <c r="CD23">
        <f t="shared" si="12"/>
        <v>0.85748791850182826</v>
      </c>
      <c r="CE23" s="4">
        <f t="shared" si="13"/>
        <v>0.61938183390206425</v>
      </c>
      <c r="CF23" s="4" t="str">
        <f t="shared" si="14"/>
        <v/>
      </c>
      <c r="CG23" s="4">
        <f t="shared" si="15"/>
        <v>0.35201495269569905</v>
      </c>
      <c r="CH23" s="4" t="str">
        <f t="shared" si="16"/>
        <v/>
      </c>
      <c r="CI23">
        <f>INDEX(FX!$B$114:$AK$132,MATCH(Data!BQ23,FX!$A$114:$A$132,0),MATCH(Data!D23,Period,0))</f>
        <v>7.845942700291646</v>
      </c>
    </row>
    <row r="24" spans="1:87" hidden="1" outlineLevel="1" x14ac:dyDescent="0.15">
      <c r="A24" t="s">
        <v>2</v>
      </c>
      <c r="B24" s="1">
        <f t="shared" si="17"/>
        <v>43800</v>
      </c>
      <c r="C24" t="s">
        <v>63</v>
      </c>
      <c r="D24" s="1">
        <v>43770</v>
      </c>
      <c r="E24">
        <v>15.125964177192118</v>
      </c>
      <c r="F24">
        <v>7.6197117336468398</v>
      </c>
      <c r="G24">
        <v>3.6548806749263374</v>
      </c>
      <c r="H24">
        <v>2.1040605014481906</v>
      </c>
      <c r="I24">
        <v>45.919246174966119</v>
      </c>
      <c r="J24">
        <v>26.675416559402105</v>
      </c>
      <c r="K24">
        <v>10.012646464088901</v>
      </c>
      <c r="L24">
        <v>6.7285024314652349</v>
      </c>
      <c r="M24">
        <v>105.51167485961624</v>
      </c>
      <c r="N24">
        <v>21.931862134991537</v>
      </c>
      <c r="O24">
        <v>9.925054731181314</v>
      </c>
      <c r="P24">
        <v>5.2407969389293507</v>
      </c>
      <c r="Q24" t="str">
        <v>MaxFocus</v>
      </c>
      <c r="R24" t="str">
        <v>Noble Fortune</v>
      </c>
      <c r="S24" t="str">
        <v>Easy Fortune</v>
      </c>
      <c r="T24" t="str">
        <v>FlexiGrowth Premier</v>
      </c>
      <c r="U24" t="str">
        <v>i.ULife Select Insurance Plan</v>
      </c>
      <c r="V24" t="str">
        <v>Wealth ICON Insurance Plan</v>
      </c>
      <c r="W24" t="str">
        <v>Crisis XDefender</v>
      </c>
      <c r="X24" t="str">
        <v>Crisis XDefender Supreme</v>
      </c>
      <c r="Y24" t="str">
        <v>Journey Annuity</v>
      </c>
      <c r="Z24" t="str">
        <v>The One Medical Solution</v>
      </c>
      <c r="AA24">
        <v>6.6818418605245435</v>
      </c>
      <c r="AB24">
        <v>1.7062456003615001</v>
      </c>
      <c r="AC24">
        <v>0</v>
      </c>
      <c r="AD24">
        <v>1.7914646687500002</v>
      </c>
      <c r="AE24">
        <v>3.70137094105</v>
      </c>
      <c r="AF24">
        <v>1.077148501346</v>
      </c>
      <c r="AG24">
        <v>0.15138060516007501</v>
      </c>
      <c r="AH24">
        <v>1.6511999999999999E-2</v>
      </c>
      <c r="AI24">
        <v>0</v>
      </c>
      <c r="AJ24">
        <v>0</v>
      </c>
      <c r="AK24">
        <v>0</v>
      </c>
      <c r="AL24">
        <v>4.5203926106159606</v>
      </c>
      <c r="AM24">
        <v>0.95427246188154147</v>
      </c>
      <c r="AN24">
        <v>0</v>
      </c>
      <c r="AO24">
        <v>0.49771051739878602</v>
      </c>
      <c r="AP24">
        <v>1.1554525751042795</v>
      </c>
      <c r="AQ24">
        <v>0.43197760582371481</v>
      </c>
      <c r="AR24">
        <v>5.3453750264376092E-2</v>
      </c>
      <c r="AS24">
        <v>6.4522125581803515E-3</v>
      </c>
      <c r="AT24">
        <v>0</v>
      </c>
      <c r="AU24">
        <v>0</v>
      </c>
      <c r="AV24">
        <v>0</v>
      </c>
      <c r="AW24" s="4">
        <v>0.40146851863330357</v>
      </c>
      <c r="AX24" s="4">
        <v>8.0948671820186849E-2</v>
      </c>
      <c r="AY24" s="4">
        <v>1.6265362338852157E-2</v>
      </c>
      <c r="AZ24" s="4">
        <v>0.11322778595722952</v>
      </c>
      <c r="BA24" s="4">
        <v>8.3060779885182803E-2</v>
      </c>
      <c r="BB24" s="4">
        <v>0.49550459808212793</v>
      </c>
      <c r="BC24" s="4">
        <v>0.64914182077504945</v>
      </c>
      <c r="BD24" s="4">
        <v>0.62763130666325695</v>
      </c>
      <c r="BE24" s="4">
        <v>0.24302836809061282</v>
      </c>
      <c r="BF24" s="4">
        <v>1</v>
      </c>
      <c r="BG24" s="4" t="str">
        <v>TPAR</v>
      </c>
      <c r="BH24" s="4" t="str">
        <v>UNLF</v>
      </c>
      <c r="BI24" s="4" t="str">
        <v>NPAR</v>
      </c>
      <c r="BJ24" s="4" t="str">
        <v>UNLF</v>
      </c>
      <c r="BK24" s="4" t="str">
        <v>UNLF</v>
      </c>
      <c r="BL24" s="4" t="str">
        <v>TPAR</v>
      </c>
      <c r="BM24" s="4" t="str">
        <v>SPRO</v>
      </c>
      <c r="BN24" s="4" t="str">
        <v>SPRO</v>
      </c>
      <c r="BO24" s="4" t="str">
        <v>TPAR</v>
      </c>
      <c r="BP24" s="4" t="str">
        <v>SPRO</v>
      </c>
      <c r="BQ24" t="str">
        <f>VLOOKUP(A24,Misc!$A$3:$B$11,2,FALSE)</f>
        <v>HKD</v>
      </c>
      <c r="BR24">
        <f>INDEX(FX!$B$30:$AK$48,MATCH(Data!BQ24,FX!$A$30:$A$48,0),MATCH(Data!D24,Period,0))</f>
        <v>7.8283879863834205</v>
      </c>
      <c r="BS24">
        <f t="shared" si="1"/>
        <v>1.9321939847005529</v>
      </c>
      <c r="BT24">
        <f t="shared" si="2"/>
        <v>0</v>
      </c>
      <c r="BU24">
        <f t="shared" si="3"/>
        <v>0.97334364966330889</v>
      </c>
      <c r="BV24">
        <f t="shared" si="4"/>
        <v>0</v>
      </c>
      <c r="BW24">
        <f t="shared" si="5"/>
        <v>0.46687525979596073</v>
      </c>
      <c r="BX24">
        <f t="shared" si="6"/>
        <v>0</v>
      </c>
      <c r="BY24">
        <f t="shared" si="7"/>
        <v>0.26877315037373745</v>
      </c>
      <c r="BZ24">
        <f t="shared" si="8"/>
        <v>0</v>
      </c>
      <c r="CA24">
        <f t="shared" si="9"/>
        <v>5.852610441987963</v>
      </c>
      <c r="CB24">
        <f t="shared" si="10"/>
        <v>3.3998994867003729</v>
      </c>
      <c r="CC24">
        <f t="shared" si="11"/>
        <v>1.2761559504782918</v>
      </c>
      <c r="CD24">
        <f t="shared" si="12"/>
        <v>0.85757730950738731</v>
      </c>
      <c r="CE24" s="4">
        <f t="shared" si="13"/>
        <v>0.50375048125106103</v>
      </c>
      <c r="CF24" s="4" t="str">
        <f t="shared" si="14"/>
        <v/>
      </c>
      <c r="CG24" s="4">
        <f t="shared" si="15"/>
        <v>0.27613387159479519</v>
      </c>
      <c r="CH24" s="4" t="str">
        <f t="shared" si="16"/>
        <v/>
      </c>
      <c r="CI24">
        <f>INDEX(FX!$B$114:$AK$132,MATCH(Data!BQ24,FX!$A$114:$A$132,0),MATCH(Data!D24,Period,0))</f>
        <v>7.845942700291646</v>
      </c>
    </row>
    <row r="25" spans="1:87" hidden="1" outlineLevel="1" x14ac:dyDescent="0.15">
      <c r="A25" t="s">
        <v>2</v>
      </c>
      <c r="B25" s="1">
        <f t="shared" si="17"/>
        <v>43800</v>
      </c>
      <c r="C25" t="s">
        <v>63</v>
      </c>
      <c r="D25" s="1">
        <v>43800</v>
      </c>
      <c r="E25">
        <v>29.587076740997428</v>
      </c>
      <c r="F25">
        <v>19.776125047429151</v>
      </c>
      <c r="G25">
        <v>5.4604509292748489</v>
      </c>
      <c r="H25">
        <v>6.0894287936723179</v>
      </c>
      <c r="I25">
        <v>42.083400324517484</v>
      </c>
      <c r="J25">
        <v>23.881642122664115</v>
      </c>
      <c r="K25">
        <v>9.0656430401111265</v>
      </c>
      <c r="L25">
        <v>5.9127355413579954</v>
      </c>
      <c r="M25">
        <v>37.016593862110859</v>
      </c>
      <c r="N25">
        <v>21.611396205775645</v>
      </c>
      <c r="O25">
        <v>8.1258704287449071</v>
      </c>
      <c r="P25">
        <v>5.7147217694748393</v>
      </c>
      <c r="Q25" t="str">
        <v>MaxFocus</v>
      </c>
      <c r="R25" t="str">
        <v>Noble Fortune</v>
      </c>
      <c r="S25" t="str">
        <v>Easy Fortune</v>
      </c>
      <c r="T25" t="str">
        <v>FlexiGrowth Premier</v>
      </c>
      <c r="U25" t="str">
        <v>i.ULife Select Insurance Plan</v>
      </c>
      <c r="V25" t="str">
        <v>Wealth ICON Insurance Plan</v>
      </c>
      <c r="W25" t="str">
        <v>Crisis XDefender</v>
      </c>
      <c r="X25" t="str">
        <v>Crisis XDefender Supreme</v>
      </c>
      <c r="Y25" t="str">
        <v>Journey Annuity</v>
      </c>
      <c r="Z25" t="str">
        <v>The One Medical Solution</v>
      </c>
      <c r="AA25">
        <v>8.9484577515564663</v>
      </c>
      <c r="AB25">
        <v>6.8957627286031355</v>
      </c>
      <c r="AC25">
        <v>0</v>
      </c>
      <c r="AD25">
        <v>7.8203967291904002</v>
      </c>
      <c r="AE25">
        <v>5.1224599013567991</v>
      </c>
      <c r="AF25">
        <v>0.56084613663999994</v>
      </c>
      <c r="AG25">
        <v>0.11512384000000002</v>
      </c>
      <c r="AH25">
        <v>0.11837668961478399</v>
      </c>
      <c r="AI25">
        <v>0</v>
      </c>
      <c r="AJ25">
        <v>5.6529640358400001E-3</v>
      </c>
      <c r="AK25">
        <v>0</v>
      </c>
      <c r="AL25">
        <v>6.736431386536732</v>
      </c>
      <c r="AM25">
        <v>3.7195874042815418</v>
      </c>
      <c r="AN25">
        <v>0</v>
      </c>
      <c r="AO25">
        <v>2.1231144641500843</v>
      </c>
      <c r="AP25">
        <v>1.6279791009718654</v>
      </c>
      <c r="AQ25">
        <v>5.3258983433051377</v>
      </c>
      <c r="AR25">
        <v>0.14198267089934929</v>
      </c>
      <c r="AS25">
        <v>8.8163797127873061E-2</v>
      </c>
      <c r="AT25">
        <v>0</v>
      </c>
      <c r="AU25">
        <v>1.2967880156568938E-2</v>
      </c>
      <c r="AV25">
        <v>0</v>
      </c>
      <c r="AW25" s="4">
        <v>0.40146851863330357</v>
      </c>
      <c r="AX25" s="4">
        <v>8.0948671820186849E-2</v>
      </c>
      <c r="AY25" s="4">
        <v>1.6265362338852157E-2</v>
      </c>
      <c r="AZ25" s="4">
        <v>0.11322778595722952</v>
      </c>
      <c r="BA25" s="4">
        <v>8.3060779885182803E-2</v>
      </c>
      <c r="BB25" s="4">
        <v>0.49550459808212793</v>
      </c>
      <c r="BC25" s="4">
        <v>0.64914182077504945</v>
      </c>
      <c r="BD25" s="4">
        <v>0.62763130666325695</v>
      </c>
      <c r="BE25" s="4">
        <v>0.24302836809061282</v>
      </c>
      <c r="BF25" s="4">
        <v>1</v>
      </c>
      <c r="BG25" s="4" t="str">
        <v>TPAR</v>
      </c>
      <c r="BH25" s="4" t="str">
        <v>UNLF</v>
      </c>
      <c r="BI25" s="4" t="str">
        <v>NPAR</v>
      </c>
      <c r="BJ25" s="4" t="str">
        <v>UNLF</v>
      </c>
      <c r="BK25" s="4" t="str">
        <v>UNLF</v>
      </c>
      <c r="BL25" s="4" t="str">
        <v>TPAR</v>
      </c>
      <c r="BM25" s="4" t="str">
        <v>SPRO</v>
      </c>
      <c r="BN25" s="4" t="str">
        <v>SPRO</v>
      </c>
      <c r="BO25" s="4" t="str">
        <v>TPAR</v>
      </c>
      <c r="BP25" s="4" t="str">
        <v>SPRO</v>
      </c>
      <c r="BQ25" t="str">
        <f>VLOOKUP(A25,Misc!$A$3:$B$11,2,FALSE)</f>
        <v>HKD</v>
      </c>
      <c r="BR25">
        <f>INDEX(FX!$B$30:$AK$48,MATCH(Data!BQ25,FX!$A$30:$A$48,0),MATCH(Data!D25,Period,0))</f>
        <v>7.8053259788814451</v>
      </c>
      <c r="BS25">
        <f t="shared" si="1"/>
        <v>3.7906266594181957</v>
      </c>
      <c r="BT25">
        <f t="shared" si="2"/>
        <v>0</v>
      </c>
      <c r="BU25">
        <f t="shared" si="3"/>
        <v>2.5336706116998333</v>
      </c>
      <c r="BV25">
        <f t="shared" si="4"/>
        <v>0</v>
      </c>
      <c r="BW25">
        <f t="shared" si="5"/>
        <v>0.69958012567943606</v>
      </c>
      <c r="BX25">
        <f t="shared" si="6"/>
        <v>0</v>
      </c>
      <c r="BY25">
        <f t="shared" si="7"/>
        <v>0.78016328980342897</v>
      </c>
      <c r="BZ25">
        <f t="shared" si="8"/>
        <v>0</v>
      </c>
      <c r="CA25">
        <f t="shared" si="9"/>
        <v>5.363714971172703</v>
      </c>
      <c r="CB25">
        <f t="shared" si="10"/>
        <v>3.0438206133950478</v>
      </c>
      <c r="CC25">
        <f t="shared" si="11"/>
        <v>1.1554561875367944</v>
      </c>
      <c r="CD25">
        <f t="shared" si="12"/>
        <v>0.75360422159828033</v>
      </c>
      <c r="CE25" s="4">
        <f t="shared" si="13"/>
        <v>0.66840415565713185</v>
      </c>
      <c r="CF25" s="4" t="str">
        <f t="shared" si="14"/>
        <v/>
      </c>
      <c r="CG25" s="4">
        <f t="shared" si="15"/>
        <v>0.3079181982854588</v>
      </c>
      <c r="CH25" s="4" t="str">
        <f t="shared" si="16"/>
        <v/>
      </c>
      <c r="CI25">
        <f>INDEX(FX!$B$114:$AK$132,MATCH(Data!BQ25,FX!$A$114:$A$132,0),MATCH(Data!D25,Period,0))</f>
        <v>7.845942700291646</v>
      </c>
    </row>
    <row r="26" spans="1:87" hidden="1" outlineLevel="1" x14ac:dyDescent="0.15">
      <c r="A26" t="s">
        <v>2</v>
      </c>
      <c r="B26" s="1">
        <f t="shared" si="17"/>
        <v>43800</v>
      </c>
      <c r="C26" t="s">
        <v>108</v>
      </c>
      <c r="D26" s="1">
        <v>43466</v>
      </c>
      <c r="E26">
        <f t="array" ref="E26:E37">TRANSPOSE('[1]BK_Key Metrics P1'!$F$6:$Q$6)</f>
        <v>56.680255227108638</v>
      </c>
      <c r="F26">
        <f t="array" ref="F26:F37">TRANSPOSE('[1]BK_Key Metrics P1'!$F$11:$Q$11)</f>
        <v>23.590283223671744</v>
      </c>
      <c r="G26">
        <f t="array" ref="G26:G37">TRANSPOSE('[1]BK_Key Metrics P1'!$F$16:$Q$16)</f>
        <v>12.665534000556669</v>
      </c>
      <c r="H26">
        <f t="array" ref="H26:H37">TRANSPOSE('[1]BK_Key Metrics P1'!$F$21:$Q$21)</f>
        <v>5.6126894780188987</v>
      </c>
      <c r="I26">
        <f t="array" ref="I26:I37">TRANSPOSE('[1]BK_Key Metrics P1'!$F$7:$Q$7)</f>
        <v>39.830029485815402</v>
      </c>
      <c r="J26">
        <f t="array" ref="J26:J37">TRANSPOSE('[1]BK_Key Metrics P1'!$F$12:$Q$12)</f>
        <v>17.328852974858162</v>
      </c>
      <c r="K26">
        <f t="array" ref="K26:K37">TRANSPOSE('[1]BK_Key Metrics P1'!$F$17:$Q$17)</f>
        <v>6.5829785704686952</v>
      </c>
      <c r="L26">
        <f t="array" ref="L26:L37">TRANSPOSE('[1]BK_Key Metrics P1'!$F$22:$Q$22)</f>
        <v>3.3403854692396657</v>
      </c>
      <c r="M26">
        <f t="array" ref="M26:M37">TRANSPOSE('[1]BK_Key Metrics P1'!$F$9:$Q$9)</f>
        <v>53.313571157506566</v>
      </c>
      <c r="N26">
        <f t="array" ref="N26:N37">TRANSPOSE('[1]BK_Key Metrics P1'!$F$14:$Q$14)</f>
        <v>26.141496076271441</v>
      </c>
      <c r="O26">
        <f t="array" ref="O26:O37">TRANSPOSE('[1]BK_Key Metrics P1'!$F$19:$Q$19)</f>
        <v>6.718985807724442</v>
      </c>
      <c r="P26">
        <f t="array" ref="P26:P37">TRANSPOSE('[1]BK_Key Metrics P1'!$F$24:$Q$24)</f>
        <v>3.9108602394800731</v>
      </c>
      <c r="Q26" t="str">
        <f t="array" ref="Q26:Q37">'[1]BK_Key Products'!$D$6</f>
        <v>MaxFocus</v>
      </c>
      <c r="R26" t="str">
        <f t="array" ref="R26:R37">'[1]BK_Key Products'!$D$9</f>
        <v>Noble Fortune</v>
      </c>
      <c r="S26" t="str">
        <f t="array" ref="S26:S37">'[1]BK_Key Products'!$D$12</f>
        <v>FlexiGrowth Premier</v>
      </c>
      <c r="T26" t="str">
        <f t="array" ref="T26:T37">'[1]BK_Key Products'!$D$15</f>
        <v>Regal Fortune</v>
      </c>
      <c r="U26" t="str">
        <f t="array" ref="U26:U37">'[1]BK_Key Products'!$D$18</f>
        <v>Altitude II</v>
      </c>
      <c r="V26" t="str">
        <f t="array" ref="V26:V37">'[1]BK_Key Products'!$D$21</f>
        <v>Crisis XDefender Supreme</v>
      </c>
      <c r="W26" t="str">
        <f t="array" ref="W26:W37">'[1]BK_Key Products'!$D$24</f>
        <v>Wealth ICON Insurance Plan</v>
      </c>
      <c r="X26" t="str">
        <f t="array" ref="X26:X37">'[1]BK_Key Products'!$D$27</f>
        <v>CANsurance</v>
      </c>
      <c r="Y26" t="str">
        <f t="array" ref="Y26:Y37">'[1]BK_Key Products'!$D$30</f>
        <v>The One Medical Solution</v>
      </c>
      <c r="Z26" t="str">
        <f t="array" ref="Z26:Z37">'[1]BK_Key Products'!$D$33</f>
        <v>Crisis Xdefender Light</v>
      </c>
      <c r="AA26">
        <f t="array" ref="AA26:AA37">TRANSPOSE('[1]BK_Key Products'!$F$6:$Q$6)</f>
        <v>51.495089468387206</v>
      </c>
      <c r="AB26">
        <f t="array" ref="AB26:AB37">TRANSPOSE('[1]BK_Key Products'!$F$9:$Q$9)</f>
        <v>1.5195405000705127</v>
      </c>
      <c r="AC26">
        <f t="array" ref="AC26:AC37">TRANSPOSE('[1]BK_Key Products'!$F$12:$Q$12)</f>
        <v>0.77810708247440008</v>
      </c>
      <c r="AD26">
        <f t="array" ref="AD26:AD37">TRANSPOSE('[1]BK_Key Products'!$F$15:$Q$15)</f>
        <v>0</v>
      </c>
      <c r="AE26">
        <f t="array" ref="AE26:AE37">TRANSPOSE('[1]BK_Key Products'!$F$18:$Q$18)</f>
        <v>1.4346483637800003</v>
      </c>
      <c r="AF26">
        <f t="array" ref="AF26:AF37">TRANSPOSE('[1]BK_Key Products'!$F$21:$Q$21)</f>
        <v>0.86294780548060157</v>
      </c>
      <c r="AG26">
        <f t="array" ref="AG26:AG37">TRANSPOSE('[1]BK_Key Products'!$F$24:$Q$24)</f>
        <v>0.36484771084500001</v>
      </c>
      <c r="AH26">
        <f t="array" ref="AH26:AH37">TRANSPOSE('[1]BK_Key Products'!$F$27:$Q$27)</f>
        <v>6.7750000000000005E-2</v>
      </c>
      <c r="AI26">
        <f t="array" ref="AI26:AI37">TRANSPOSE('[1]BK_Key Products'!$F$30:$Q$30)</f>
        <v>5.5089192681760012E-2</v>
      </c>
      <c r="AJ26">
        <f t="array" ref="AJ26:AJ37">TRANSPOSE('[1]BK_Key Products'!$F$33:$Q$33)</f>
        <v>4.9830439918325697E-2</v>
      </c>
      <c r="AK26">
        <f t="array" ref="AK26:AK37">TRANSPOSE('[1]BK_Key Products'!$F$36:$Q$36)</f>
        <v>5.2404663470838386E-2</v>
      </c>
      <c r="AL26">
        <f t="array" ref="AL26:AL37">TRANSPOSE('[1]BK_Key Products'!$F$7:$Q$7)</f>
        <v>21.289722934387566</v>
      </c>
      <c r="AM26">
        <f t="array" ref="AM26:AM37">TRANSPOSE('[1]BK_Key Products'!$F$10:$Q$10)</f>
        <v>1.0170066094908699</v>
      </c>
      <c r="AN26">
        <f t="array" ref="AN26:AN37">TRANSPOSE('[1]BK_Key Products'!$F$13:$Q$13)</f>
        <v>0.16759125763510527</v>
      </c>
      <c r="AO26">
        <f t="array" ref="AO26:AO37">TRANSPOSE('[1]BK_Key Products'!$F$16:$Q$16)</f>
        <v>0</v>
      </c>
      <c r="AP26">
        <f t="array" ref="AP26:AP37">TRANSPOSE('[1]BK_Key Products'!$F$19:$Q$19)</f>
        <v>0.10589061613715363</v>
      </c>
      <c r="AQ26">
        <f t="array" ref="AQ26:AQ37">TRANSPOSE('[1]BK_Key Products'!$F$22:$Q$22)</f>
        <v>0.5679270182992292</v>
      </c>
      <c r="AR26">
        <f t="array" ref="AR26:AR37">TRANSPOSE('[1]BK_Key Products'!$F$25:$Q$25)</f>
        <v>0.12973500069937416</v>
      </c>
      <c r="AS26">
        <f t="array" ref="AS26:AS37">TRANSPOSE('[1]BK_Key Products'!$F$28:$Q$28)</f>
        <v>6.2910874183844612E-2</v>
      </c>
      <c r="AT26">
        <f t="array" ref="AT26:AT37">TRANSPOSE('[1]BK_Key Products'!$F$31:$Q$31)</f>
        <v>4.1782082204903294E-2</v>
      </c>
      <c r="AU26">
        <f t="array" ref="AU26:AU37">TRANSPOSE('[1]BK_Key Products'!$F$34:$Q$35)</f>
        <v>6.2383534786223376E-2</v>
      </c>
      <c r="AV26">
        <f t="array" ref="AV26:AV37">TRANSPOSE('[1]BK_Key Products'!$F$37:$Q$37)</f>
        <v>0.14533329584747179</v>
      </c>
      <c r="AW26" s="4">
        <f t="array" ref="AW26:AW37">'[1]BK_Key Products'!$D$8</f>
        <v>0.24907265658539043</v>
      </c>
      <c r="AX26" s="4">
        <f t="array" ref="AX26:AX37">'[1]BK_Key Products'!$D$11</f>
        <v>0.14091745904490344</v>
      </c>
      <c r="AY26" s="4">
        <f t="array" ref="AY26:AY37">'[1]BK_Key Products'!$D$14</f>
        <v>7.6376529208601066E-2</v>
      </c>
      <c r="AZ26" s="4">
        <f t="array" ref="AZ26:AZ37">'[1]BK_Key Products'!$D$17</f>
        <v>0.79948463043984153</v>
      </c>
      <c r="BA26" s="4">
        <f t="array" ref="BA26:BA37">'[1]BK_Key Products'!$D$20</f>
        <v>7.9517336390464207E-3</v>
      </c>
      <c r="BB26" s="4">
        <f t="array" ref="BB26:BB37">'[1]BK_Key Products'!$D$23</f>
        <v>0.65497795839563944</v>
      </c>
      <c r="BC26" s="4">
        <f t="array" ref="BC26:BC37">'[1]BK_Key Products'!$D$26</f>
        <v>0.36600615962433425</v>
      </c>
      <c r="BD26" s="4">
        <f t="array" ref="BD26:BD37">'[1]BK_Key Products'!$D$29</f>
        <v>0.9918617930918886</v>
      </c>
      <c r="BE26" s="4">
        <f t="array" ref="BE26:BE37">'[1]BK_Key Products'!$D$32</f>
        <v>1</v>
      </c>
      <c r="BF26" s="4">
        <f t="array" ref="BF26:BF37">'[1]BK_Key Products'!$D$35</f>
        <v>0.57375507074816645</v>
      </c>
      <c r="BG26" s="4" t="str">
        <f t="array" ref="BG26:BG37">'[1]BK_Key Products'!$D$7</f>
        <v>TPAR</v>
      </c>
      <c r="BH26" s="4" t="str">
        <f t="array" ref="BH26:BH37">'[1]BK_Key Products'!$D$10</f>
        <v>UNLF</v>
      </c>
      <c r="BI26" s="4" t="str">
        <f t="array" ref="BI26:BI37">'[1]BK_Key Products'!$D$13</f>
        <v>UNLF</v>
      </c>
      <c r="BJ26" s="4" t="str">
        <f t="array" ref="BJ26:BJ37">'[1]BK_Key Products'!$D$16</f>
        <v>TPAR</v>
      </c>
      <c r="BK26" s="4" t="str">
        <f t="array" ref="BK26:BK37">'[1]BK_Key Products'!$D$19</f>
        <v>LINK</v>
      </c>
      <c r="BL26" s="4" t="str">
        <f t="array" ref="BL26:BL37">'[1]BK_Key Products'!$D$22</f>
        <v>SPRO</v>
      </c>
      <c r="BM26" s="4" t="str">
        <f t="array" ref="BM26:BM37">'[1]BK_Key Products'!$D$25</f>
        <v>TPAR</v>
      </c>
      <c r="BN26" s="4" t="str">
        <f t="array" ref="BN26:BN37">'[1]BK_Key Products'!$D$28</f>
        <v>SPRO</v>
      </c>
      <c r="BO26" s="4" t="str">
        <f t="array" ref="BO26:BO37">'[1]BK_Key Products'!$D$31</f>
        <v>SPRO</v>
      </c>
      <c r="BP26" s="4" t="str">
        <f t="array" ref="BP26:BP37">'[1]BK_Key Products'!$D$34</f>
        <v>SPRO</v>
      </c>
      <c r="BQ26" t="str">
        <f>VLOOKUP(A26,Misc!$A$3:$B$11,2,FALSE)</f>
        <v>HKD</v>
      </c>
      <c r="BR26">
        <f>INDEX(FX!$B$30:$AK$48,MATCH(Data!BQ26,FX!$A$30:$A$48,0),MATCH(Data!D26,Period,0))</f>
        <v>7.8419977623914541</v>
      </c>
      <c r="BS26">
        <f t="shared" si="1"/>
        <v>7.2277826319888838</v>
      </c>
      <c r="BT26">
        <f t="shared" si="2"/>
        <v>0</v>
      </c>
      <c r="BU26">
        <f t="shared" si="3"/>
        <v>3.0081981579752166</v>
      </c>
      <c r="BV26">
        <f t="shared" si="4"/>
        <v>0</v>
      </c>
      <c r="BW26">
        <f t="shared" si="5"/>
        <v>1.6150902339322084</v>
      </c>
      <c r="BX26">
        <f t="shared" si="6"/>
        <v>0</v>
      </c>
      <c r="BY26">
        <f t="shared" si="7"/>
        <v>0.71572189231373651</v>
      </c>
      <c r="BZ26">
        <f t="shared" si="8"/>
        <v>0</v>
      </c>
      <c r="CA26">
        <f t="shared" si="9"/>
        <v>5.0765129197712415</v>
      </c>
      <c r="CB26">
        <f t="shared" si="10"/>
        <v>2.2086387368357943</v>
      </c>
      <c r="CC26">
        <f t="shared" si="11"/>
        <v>0.83902965162159493</v>
      </c>
      <c r="CD26">
        <f t="shared" si="12"/>
        <v>0.42574686010840973</v>
      </c>
      <c r="CE26" s="4">
        <f t="shared" si="13"/>
        <v>0.41619931189704917</v>
      </c>
      <c r="CF26" s="4" t="str">
        <f t="shared" si="14"/>
        <v/>
      </c>
      <c r="CG26" s="4">
        <f t="shared" si="15"/>
        <v>0.23792378517892607</v>
      </c>
      <c r="CH26" s="4" t="str">
        <f t="shared" si="16"/>
        <v/>
      </c>
      <c r="CI26">
        <f>INDEX(FX!$B$114:$AK$132,MATCH(Data!BQ26,FX!$A$114:$A$132,0),MATCH(Data!D26,Period,0))</f>
        <v>7.845942700291646</v>
      </c>
    </row>
    <row r="27" spans="1:87" hidden="1" outlineLevel="1" x14ac:dyDescent="0.15">
      <c r="A27" t="s">
        <v>2</v>
      </c>
      <c r="B27" s="1">
        <f t="shared" si="17"/>
        <v>43800</v>
      </c>
      <c r="C27" t="s">
        <v>108</v>
      </c>
      <c r="D27" s="1">
        <v>43497</v>
      </c>
      <c r="E27">
        <v>29.201803474886649</v>
      </c>
      <c r="F27">
        <v>25.411721378330355</v>
      </c>
      <c r="G27">
        <v>7.9436085637231333</v>
      </c>
      <c r="H27">
        <v>6.9806627955625205</v>
      </c>
      <c r="I27">
        <v>19.921883881976065</v>
      </c>
      <c r="J27">
        <v>8.6647755035471974</v>
      </c>
      <c r="K27">
        <v>3.2915657950366999</v>
      </c>
      <c r="L27">
        <v>1.6701966220290043</v>
      </c>
      <c r="M27">
        <v>32.694513118569027</v>
      </c>
      <c r="N27">
        <v>14.858059774232714</v>
      </c>
      <c r="O27">
        <v>4.6161114957483811</v>
      </c>
      <c r="P27">
        <v>2.3692867101769548</v>
      </c>
      <c r="Q27" t="str">
        <v>MaxFocus</v>
      </c>
      <c r="R27" t="str">
        <v>Noble Fortune</v>
      </c>
      <c r="S27" t="str">
        <v>FlexiGrowth Premier</v>
      </c>
      <c r="T27" t="str">
        <v>Regal Fortune</v>
      </c>
      <c r="U27" t="str">
        <v>Altitude II</v>
      </c>
      <c r="V27" t="str">
        <v>Crisis XDefender Supreme</v>
      </c>
      <c r="W27" t="str">
        <v>Wealth ICON Insurance Plan</v>
      </c>
      <c r="X27" t="str">
        <v>CANsurance</v>
      </c>
      <c r="Y27" t="str">
        <v>The One Medical Solution</v>
      </c>
      <c r="Z27" t="str">
        <v>Crisis Xdefender Light</v>
      </c>
      <c r="AA27">
        <v>25.629429637149265</v>
      </c>
      <c r="AB27">
        <v>1.5612396327435176</v>
      </c>
      <c r="AC27">
        <v>0.4709863349684652</v>
      </c>
      <c r="AD27">
        <v>0</v>
      </c>
      <c r="AE27">
        <v>0.32019600000000004</v>
      </c>
      <c r="AF27">
        <v>0.75453222658286623</v>
      </c>
      <c r="AG27">
        <v>0.37678906797477218</v>
      </c>
      <c r="AH27">
        <v>2.7624759999999998E-2</v>
      </c>
      <c r="AI27">
        <v>2.5403310967063768E-2</v>
      </c>
      <c r="AJ27">
        <v>2.8164982831114221E-3</v>
      </c>
      <c r="AK27">
        <v>3.2786006217587982E-2</v>
      </c>
      <c r="AL27">
        <v>23.592126322681466</v>
      </c>
      <c r="AM27">
        <v>0.92489044289593025</v>
      </c>
      <c r="AN27">
        <v>9.3786739229119689E-2</v>
      </c>
      <c r="AO27">
        <v>0</v>
      </c>
      <c r="AP27">
        <v>3.3936323320577652E-2</v>
      </c>
      <c r="AQ27">
        <v>0.49826107618212057</v>
      </c>
      <c r="AR27">
        <v>0.1673784369457795</v>
      </c>
      <c r="AS27">
        <v>2.2843881958667364E-2</v>
      </c>
      <c r="AT27">
        <v>4.9862529734636105E-2</v>
      </c>
      <c r="AU27">
        <v>6.9845703549329397E-3</v>
      </c>
      <c r="AV27">
        <v>2.1651055027124499E-2</v>
      </c>
      <c r="AW27" s="4">
        <v>0.24907265658539043</v>
      </c>
      <c r="AX27" s="4">
        <v>0.14091745904490344</v>
      </c>
      <c r="AY27" s="4">
        <v>7.6376529208601066E-2</v>
      </c>
      <c r="AZ27" s="4">
        <v>0.79948463043984153</v>
      </c>
      <c r="BA27" s="4">
        <v>7.9517336390464207E-3</v>
      </c>
      <c r="BB27" s="4">
        <v>0.65497795839563944</v>
      </c>
      <c r="BC27" s="4">
        <v>0.36600615962433425</v>
      </c>
      <c r="BD27" s="4">
        <v>0.9918617930918886</v>
      </c>
      <c r="BE27" s="4">
        <v>1</v>
      </c>
      <c r="BF27" s="4">
        <v>0.57375507074816645</v>
      </c>
      <c r="BG27" s="4" t="str">
        <v>TPAR</v>
      </c>
      <c r="BH27" s="4" t="str">
        <v>UNLF</v>
      </c>
      <c r="BI27" s="4" t="str">
        <v>UNLF</v>
      </c>
      <c r="BJ27" s="4" t="str">
        <v>TPAR</v>
      </c>
      <c r="BK27" s="4" t="str">
        <v>LINK</v>
      </c>
      <c r="BL27" s="4" t="str">
        <v>SPRO</v>
      </c>
      <c r="BM27" s="4" t="str">
        <v>TPAR</v>
      </c>
      <c r="BN27" s="4" t="str">
        <v>SPRO</v>
      </c>
      <c r="BO27" s="4" t="str">
        <v>SPRO</v>
      </c>
      <c r="BP27" s="4" t="str">
        <v>SPRO</v>
      </c>
      <c r="BQ27" t="str">
        <f>VLOOKUP(A27,Misc!$A$3:$B$11,2,FALSE)</f>
        <v>HKD</v>
      </c>
      <c r="BR27">
        <f>INDEX(FX!$B$30:$AK$48,MATCH(Data!BQ27,FX!$A$30:$A$48,0),MATCH(Data!D27,Period,0))</f>
        <v>7.8478480153993235</v>
      </c>
      <c r="BS27">
        <f t="shared" si="1"/>
        <v>3.7209950317062517</v>
      </c>
      <c r="BT27">
        <f t="shared" si="2"/>
        <v>0</v>
      </c>
      <c r="BU27">
        <f t="shared" si="3"/>
        <v>3.2380496320095116</v>
      </c>
      <c r="BV27">
        <f t="shared" si="4"/>
        <v>0</v>
      </c>
      <c r="BW27">
        <f t="shared" si="5"/>
        <v>1.012202141037378</v>
      </c>
      <c r="BX27">
        <f t="shared" si="6"/>
        <v>0</v>
      </c>
      <c r="BY27">
        <f t="shared" si="7"/>
        <v>0.88950025304577995</v>
      </c>
      <c r="BZ27">
        <f t="shared" si="8"/>
        <v>0</v>
      </c>
      <c r="CA27">
        <f t="shared" si="9"/>
        <v>2.5391319619547486</v>
      </c>
      <c r="CB27">
        <f t="shared" si="10"/>
        <v>1.1043638520614119</v>
      </c>
      <c r="CC27">
        <f t="shared" si="11"/>
        <v>0.41952457732253734</v>
      </c>
      <c r="CD27">
        <f t="shared" si="12"/>
        <v>0.21287392552164836</v>
      </c>
      <c r="CE27" s="4">
        <f t="shared" si="13"/>
        <v>0.87021068408272317</v>
      </c>
      <c r="CF27" s="4" t="str">
        <f t="shared" si="14"/>
        <v/>
      </c>
      <c r="CG27" s="4">
        <f t="shared" si="15"/>
        <v>0.27470247653176399</v>
      </c>
      <c r="CH27" s="4" t="str">
        <f t="shared" si="16"/>
        <v/>
      </c>
      <c r="CI27">
        <f>INDEX(FX!$B$114:$AK$132,MATCH(Data!BQ27,FX!$A$114:$A$132,0),MATCH(Data!D27,Period,0))</f>
        <v>7.845942700291646</v>
      </c>
    </row>
    <row r="28" spans="1:87" hidden="1" outlineLevel="1" x14ac:dyDescent="0.15">
      <c r="A28" t="s">
        <v>2</v>
      </c>
      <c r="B28" s="1">
        <f t="shared" si="17"/>
        <v>43800</v>
      </c>
      <c r="C28" t="s">
        <v>108</v>
      </c>
      <c r="D28" s="1">
        <v>43525</v>
      </c>
      <c r="E28">
        <v>41.141718674555214</v>
      </c>
      <c r="F28">
        <v>26.162496030186468</v>
      </c>
      <c r="G28">
        <v>10.81142860741085</v>
      </c>
      <c r="H28">
        <v>7.6481684460547577</v>
      </c>
      <c r="I28">
        <v>39.833872611587502</v>
      </c>
      <c r="J28">
        <v>17.329048241371911</v>
      </c>
      <c r="K28">
        <v>6.5830213759484373</v>
      </c>
      <c r="L28">
        <v>3.340387644155943</v>
      </c>
      <c r="M28">
        <v>38.136098669733414</v>
      </c>
      <c r="N28">
        <v>17.836871927881429</v>
      </c>
      <c r="O28">
        <v>4.470941551663949</v>
      </c>
      <c r="P28">
        <v>2.416183203468683</v>
      </c>
      <c r="Q28" t="str">
        <v>MaxFocus</v>
      </c>
      <c r="R28" t="str">
        <v>Noble Fortune</v>
      </c>
      <c r="S28" t="str">
        <v>FlexiGrowth Premier</v>
      </c>
      <c r="T28" t="str">
        <v>Regal Fortune</v>
      </c>
      <c r="U28" t="str">
        <v>Altitude II</v>
      </c>
      <c r="V28" t="str">
        <v>Crisis XDefender Supreme</v>
      </c>
      <c r="W28" t="str">
        <v>Wealth ICON Insurance Plan</v>
      </c>
      <c r="X28" t="str">
        <v>CANsurance</v>
      </c>
      <c r="Y28" t="str">
        <v>The One Medical Solution</v>
      </c>
      <c r="Z28" t="str">
        <v>Crisis Xdefender Light</v>
      </c>
      <c r="AA28">
        <v>33.38708126284336</v>
      </c>
      <c r="AB28">
        <v>2.1906758792229497</v>
      </c>
      <c r="AC28">
        <v>1.1842343562622499</v>
      </c>
      <c r="AD28">
        <v>0</v>
      </c>
      <c r="AE28">
        <v>2.4147245498160008</v>
      </c>
      <c r="AF28">
        <v>1.7451678875170376</v>
      </c>
      <c r="AG28">
        <v>0</v>
      </c>
      <c r="AH28">
        <v>2.9488400000000001E-2</v>
      </c>
      <c r="AI28">
        <v>6.8234793014749995E-2</v>
      </c>
      <c r="AJ28">
        <v>3.4148128078649996E-2</v>
      </c>
      <c r="AK28">
        <v>8.7963417800217769E-2</v>
      </c>
      <c r="AL28">
        <v>22.647256030924517</v>
      </c>
      <c r="AM28">
        <v>1.4799264359710371</v>
      </c>
      <c r="AN28">
        <v>0.27324881047706107</v>
      </c>
      <c r="AO28">
        <v>0</v>
      </c>
      <c r="AP28">
        <v>0.13781406989594394</v>
      </c>
      <c r="AQ28">
        <v>1.1999727189527432</v>
      </c>
      <c r="AR28">
        <v>0</v>
      </c>
      <c r="AS28">
        <v>2.4501043575772759E-2</v>
      </c>
      <c r="AT28">
        <v>0.10555043711704949</v>
      </c>
      <c r="AU28">
        <v>4.0340329254724125E-2</v>
      </c>
      <c r="AV28">
        <v>0.25388615401761783</v>
      </c>
      <c r="AW28" s="4">
        <v>0.24907265658539043</v>
      </c>
      <c r="AX28" s="4">
        <v>0.14091745904490344</v>
      </c>
      <c r="AY28" s="4">
        <v>7.6376529208601066E-2</v>
      </c>
      <c r="AZ28" s="4">
        <v>0.79948463043984153</v>
      </c>
      <c r="BA28" s="4">
        <v>7.9517336390464207E-3</v>
      </c>
      <c r="BB28" s="4">
        <v>0.65497795839563944</v>
      </c>
      <c r="BC28" s="4">
        <v>0.36600615962433425</v>
      </c>
      <c r="BD28" s="4">
        <v>0.9918617930918886</v>
      </c>
      <c r="BE28" s="4">
        <v>1</v>
      </c>
      <c r="BF28" s="4">
        <v>0.57375507074816645</v>
      </c>
      <c r="BG28" s="4" t="str">
        <v>TPAR</v>
      </c>
      <c r="BH28" s="4" t="str">
        <v>UNLF</v>
      </c>
      <c r="BI28" s="4" t="str">
        <v>UNLF</v>
      </c>
      <c r="BJ28" s="4" t="str">
        <v>TPAR</v>
      </c>
      <c r="BK28" s="4" t="str">
        <v>LINK</v>
      </c>
      <c r="BL28" s="4" t="str">
        <v>SPRO</v>
      </c>
      <c r="BM28" s="4" t="str">
        <v>TPAR</v>
      </c>
      <c r="BN28" s="4" t="str">
        <v>SPRO</v>
      </c>
      <c r="BO28" s="4" t="str">
        <v>SPRO</v>
      </c>
      <c r="BP28" s="4" t="str">
        <v>SPRO</v>
      </c>
      <c r="BQ28" t="str">
        <f>VLOOKUP(A28,Misc!$A$3:$B$11,2,FALSE)</f>
        <v>HKD</v>
      </c>
      <c r="BR28">
        <f>INDEX(FX!$B$30:$AK$48,MATCH(Data!BQ28,FX!$A$30:$A$48,0),MATCH(Data!D28,Period,0))</f>
        <v>7.8494219555765268</v>
      </c>
      <c r="BS28">
        <f t="shared" si="1"/>
        <v>5.2413692253257675</v>
      </c>
      <c r="BT28">
        <f t="shared" si="2"/>
        <v>0</v>
      </c>
      <c r="BU28">
        <f t="shared" si="3"/>
        <v>3.3330474751200807</v>
      </c>
      <c r="BV28">
        <f t="shared" si="4"/>
        <v>0</v>
      </c>
      <c r="BW28">
        <f t="shared" si="5"/>
        <v>1.3773534750199028</v>
      </c>
      <c r="BX28">
        <f t="shared" si="6"/>
        <v>0</v>
      </c>
      <c r="BY28">
        <f t="shared" si="7"/>
        <v>0.97436072227219339</v>
      </c>
      <c r="BZ28">
        <f t="shared" si="8"/>
        <v>0</v>
      </c>
      <c r="CA28">
        <f t="shared" si="9"/>
        <v>5.0770027431001781</v>
      </c>
      <c r="CB28">
        <f t="shared" si="10"/>
        <v>2.2086636244141529</v>
      </c>
      <c r="CC28">
        <f t="shared" si="11"/>
        <v>0.8390351073687724</v>
      </c>
      <c r="CD28">
        <f t="shared" si="12"/>
        <v>0.42574713731108127</v>
      </c>
      <c r="CE28" s="4">
        <f t="shared" si="13"/>
        <v>0.63591159710999401</v>
      </c>
      <c r="CF28" s="4" t="str">
        <f t="shared" si="14"/>
        <v/>
      </c>
      <c r="CG28" s="4">
        <f t="shared" si="15"/>
        <v>0.29233328644293904</v>
      </c>
      <c r="CH28" s="4" t="str">
        <f t="shared" si="16"/>
        <v/>
      </c>
      <c r="CI28">
        <f>INDEX(FX!$B$114:$AK$132,MATCH(Data!BQ28,FX!$A$114:$A$132,0),MATCH(Data!D28,Period,0))</f>
        <v>7.845942700291646</v>
      </c>
    </row>
    <row r="29" spans="1:87" hidden="1" outlineLevel="1" x14ac:dyDescent="0.15">
      <c r="A29" t="s">
        <v>2</v>
      </c>
      <c r="B29" s="1">
        <f t="shared" si="17"/>
        <v>43800</v>
      </c>
      <c r="C29" t="s">
        <v>108</v>
      </c>
      <c r="D29" s="1">
        <v>43556</v>
      </c>
      <c r="E29">
        <v>40.575768243453453</v>
      </c>
      <c r="F29">
        <v>22.608332542454239</v>
      </c>
      <c r="G29">
        <v>8.8542764677563977</v>
      </c>
      <c r="H29">
        <v>5.1613385353057666</v>
      </c>
      <c r="I29">
        <v>63.735463479405922</v>
      </c>
      <c r="J29">
        <v>27.726541576859507</v>
      </c>
      <c r="K29">
        <v>10.53284831696018</v>
      </c>
      <c r="L29">
        <v>5.344620947845212</v>
      </c>
      <c r="M29">
        <v>31.021762351826293</v>
      </c>
      <c r="N29">
        <v>12.778328288263102</v>
      </c>
      <c r="O29">
        <v>4.1226314752612492</v>
      </c>
      <c r="P29">
        <v>1.9403694385852632</v>
      </c>
      <c r="Q29" t="str">
        <v>MaxFocus</v>
      </c>
      <c r="R29" t="str">
        <v>Noble Fortune</v>
      </c>
      <c r="S29" t="str">
        <v>FlexiGrowth Premier</v>
      </c>
      <c r="T29" t="str">
        <v>Regal Fortune</v>
      </c>
      <c r="U29" t="str">
        <v>Altitude II</v>
      </c>
      <c r="V29" t="str">
        <v>Crisis XDefender Supreme</v>
      </c>
      <c r="W29" t="str">
        <v>Wealth ICON Insurance Plan</v>
      </c>
      <c r="X29" t="str">
        <v>CANsurance</v>
      </c>
      <c r="Y29" t="str">
        <v>The One Medical Solution</v>
      </c>
      <c r="Z29" t="str">
        <v>Crisis Xdefender Light</v>
      </c>
      <c r="AA29">
        <v>35.021067910228943</v>
      </c>
      <c r="AB29">
        <v>2.5588612009872111</v>
      </c>
      <c r="AC29">
        <v>0.57431365609213192</v>
      </c>
      <c r="AD29">
        <v>0</v>
      </c>
      <c r="AE29">
        <v>1.2910404312048003</v>
      </c>
      <c r="AF29">
        <v>1.0061759091705424</v>
      </c>
      <c r="AG29">
        <v>0</v>
      </c>
      <c r="AH29">
        <v>7.1015160000000008E-2</v>
      </c>
      <c r="AI29">
        <v>3.227708E-2</v>
      </c>
      <c r="AJ29">
        <v>7.8869999999999999E-3</v>
      </c>
      <c r="AK29">
        <v>1.3129895769829147E-2</v>
      </c>
      <c r="AL29">
        <v>20.230171804681657</v>
      </c>
      <c r="AM29">
        <v>1.1781108372128095</v>
      </c>
      <c r="AN29">
        <v>0.27852331108158529</v>
      </c>
      <c r="AO29">
        <v>0</v>
      </c>
      <c r="AP29">
        <v>0.16352724851495698</v>
      </c>
      <c r="AQ29">
        <v>0.64209757630755548</v>
      </c>
      <c r="AR29">
        <v>0</v>
      </c>
      <c r="AS29">
        <v>6.2983910601330725E-2</v>
      </c>
      <c r="AT29">
        <v>3.4421973311093132E-2</v>
      </c>
      <c r="AU29">
        <v>7.9262909303247225E-3</v>
      </c>
      <c r="AV29">
        <v>1.0569589812924107E-2</v>
      </c>
      <c r="AW29" s="4">
        <v>0.24907265658539043</v>
      </c>
      <c r="AX29" s="4">
        <v>0.14091745904490344</v>
      </c>
      <c r="AY29" s="4">
        <v>7.6376529208601066E-2</v>
      </c>
      <c r="AZ29" s="4">
        <v>0.79948463043984153</v>
      </c>
      <c r="BA29" s="4">
        <v>7.9517336390464207E-3</v>
      </c>
      <c r="BB29" s="4">
        <v>0.65497795839563944</v>
      </c>
      <c r="BC29" s="4">
        <v>0.36600615962433425</v>
      </c>
      <c r="BD29" s="4">
        <v>0.9918617930918886</v>
      </c>
      <c r="BE29" s="4">
        <v>1</v>
      </c>
      <c r="BF29" s="4">
        <v>0.57375507074816645</v>
      </c>
      <c r="BG29" s="4" t="str">
        <v>TPAR</v>
      </c>
      <c r="BH29" s="4" t="str">
        <v>UNLF</v>
      </c>
      <c r="BI29" s="4" t="str">
        <v>UNLF</v>
      </c>
      <c r="BJ29" s="4" t="str">
        <v>TPAR</v>
      </c>
      <c r="BK29" s="4" t="str">
        <v>LINK</v>
      </c>
      <c r="BL29" s="4" t="str">
        <v>SPRO</v>
      </c>
      <c r="BM29" s="4" t="str">
        <v>TPAR</v>
      </c>
      <c r="BN29" s="4" t="str">
        <v>SPRO</v>
      </c>
      <c r="BO29" s="4" t="str">
        <v>SPRO</v>
      </c>
      <c r="BP29" s="4" t="str">
        <v>SPRO</v>
      </c>
      <c r="BQ29" t="str">
        <f>VLOOKUP(A29,Misc!$A$3:$B$11,2,FALSE)</f>
        <v>HKD</v>
      </c>
      <c r="BR29">
        <f>INDEX(FX!$B$30:$AK$48,MATCH(Data!BQ29,FX!$A$30:$A$48,0),MATCH(Data!D29,Period,0))</f>
        <v>7.8449625164060217</v>
      </c>
      <c r="BS29">
        <f t="shared" si="1"/>
        <v>5.1722067707268344</v>
      </c>
      <c r="BT29">
        <f t="shared" si="2"/>
        <v>0</v>
      </c>
      <c r="BU29">
        <f t="shared" si="3"/>
        <v>2.8818917228952796</v>
      </c>
      <c r="BV29">
        <f t="shared" si="4"/>
        <v>0</v>
      </c>
      <c r="BW29">
        <f t="shared" si="5"/>
        <v>1.1286575874951112</v>
      </c>
      <c r="BX29">
        <f t="shared" si="6"/>
        <v>0</v>
      </c>
      <c r="BY29">
        <f t="shared" si="7"/>
        <v>0.65791755212494096</v>
      </c>
      <c r="BZ29">
        <f t="shared" si="8"/>
        <v>0</v>
      </c>
      <c r="CA29">
        <f t="shared" si="9"/>
        <v>8.1233659120448038</v>
      </c>
      <c r="CB29">
        <f t="shared" si="10"/>
        <v>3.5338700059368096</v>
      </c>
      <c r="CC29">
        <f t="shared" si="11"/>
        <v>1.3424579708654587</v>
      </c>
      <c r="CD29">
        <f t="shared" si="12"/>
        <v>0.68119551110748544</v>
      </c>
      <c r="CE29" s="4">
        <f t="shared" si="13"/>
        <v>0.55718803416869123</v>
      </c>
      <c r="CF29" s="4" t="str">
        <f t="shared" si="14"/>
        <v/>
      </c>
      <c r="CG29" s="4">
        <f t="shared" si="15"/>
        <v>0.22829364021489573</v>
      </c>
      <c r="CH29" s="4" t="str">
        <f t="shared" si="16"/>
        <v/>
      </c>
      <c r="CI29">
        <f>INDEX(FX!$B$114:$AK$132,MATCH(Data!BQ29,FX!$A$114:$A$132,0),MATCH(Data!D29,Period,0))</f>
        <v>7.845942700291646</v>
      </c>
    </row>
    <row r="30" spans="1:87" hidden="1" outlineLevel="1" x14ac:dyDescent="0.15">
      <c r="A30" t="s">
        <v>2</v>
      </c>
      <c r="B30" s="1">
        <f t="shared" si="17"/>
        <v>43800</v>
      </c>
      <c r="C30" t="s">
        <v>108</v>
      </c>
      <c r="D30" s="1">
        <v>43586</v>
      </c>
      <c r="E30">
        <v>44.316364360575768</v>
      </c>
      <c r="F30">
        <v>22.657015216988224</v>
      </c>
      <c r="G30">
        <v>12.238193742433538</v>
      </c>
      <c r="H30">
        <v>6.4530930434354632</v>
      </c>
      <c r="I30">
        <v>63.735357878906228</v>
      </c>
      <c r="J30">
        <v>27.726536211372494</v>
      </c>
      <c r="K30">
        <v>10.532847140761348</v>
      </c>
      <c r="L30">
        <v>5.3446208880833774</v>
      </c>
      <c r="M30">
        <v>42.871221903108278</v>
      </c>
      <c r="N30">
        <v>18.31596167875453</v>
      </c>
      <c r="O30">
        <v>4.8173599346217966</v>
      </c>
      <c r="P30">
        <v>2.7129424537084832</v>
      </c>
      <c r="Q30" t="str">
        <v>MaxFocus</v>
      </c>
      <c r="R30" t="str">
        <v>Noble Fortune</v>
      </c>
      <c r="S30" t="str">
        <v>FlexiGrowth Premier</v>
      </c>
      <c r="T30" t="str">
        <v>Regal Fortune</v>
      </c>
      <c r="U30" t="str">
        <v>Altitude II</v>
      </c>
      <c r="V30" t="str">
        <v>Crisis XDefender Supreme</v>
      </c>
      <c r="W30" t="str">
        <v>Wealth ICON Insurance Plan</v>
      </c>
      <c r="X30" t="str">
        <v>CANsurance</v>
      </c>
      <c r="Y30" t="str">
        <v>The One Medical Solution</v>
      </c>
      <c r="Z30" t="str">
        <v>Crisis Xdefender Light</v>
      </c>
      <c r="AA30">
        <v>33.75394613901063</v>
      </c>
      <c r="AB30">
        <v>6.5868148299853537</v>
      </c>
      <c r="AC30">
        <v>1.01144582553178</v>
      </c>
      <c r="AD30">
        <v>0</v>
      </c>
      <c r="AE30">
        <v>1.3195883236080002</v>
      </c>
      <c r="AF30">
        <v>1.3381205807813996</v>
      </c>
      <c r="AG30">
        <v>5.4900816039999994E-2</v>
      </c>
      <c r="AH30">
        <v>8.0435489764400001E-2</v>
      </c>
      <c r="AI30">
        <v>0.13409335294344005</v>
      </c>
      <c r="AJ30">
        <v>0</v>
      </c>
      <c r="AK30">
        <v>3.701900291076754E-2</v>
      </c>
      <c r="AL30">
        <v>18.16480785030225</v>
      </c>
      <c r="AM30">
        <v>3.4023000856879637</v>
      </c>
      <c r="AN30">
        <v>0.35490640142305191</v>
      </c>
      <c r="AO30">
        <v>0</v>
      </c>
      <c r="AP30">
        <v>9.1102356098372791E-2</v>
      </c>
      <c r="AQ30">
        <v>0.23367594371540321</v>
      </c>
      <c r="AR30">
        <v>4.2166332779421591E-2</v>
      </c>
      <c r="AS30">
        <v>8.5586538474681673E-2</v>
      </c>
      <c r="AT30">
        <v>0.25367854876178192</v>
      </c>
      <c r="AU30">
        <v>0</v>
      </c>
      <c r="AV30">
        <v>2.8791159745296113E-2</v>
      </c>
      <c r="AW30" s="4">
        <v>0.24907265658539043</v>
      </c>
      <c r="AX30" s="4">
        <v>0.14091745904490344</v>
      </c>
      <c r="AY30" s="4">
        <v>7.6376529208601066E-2</v>
      </c>
      <c r="AZ30" s="4">
        <v>0.79948463043984153</v>
      </c>
      <c r="BA30" s="4">
        <v>7.9517336390464207E-3</v>
      </c>
      <c r="BB30" s="4">
        <v>0.65497795839563944</v>
      </c>
      <c r="BC30" s="4">
        <v>0.36600615962433425</v>
      </c>
      <c r="BD30" s="4">
        <v>0.9918617930918886</v>
      </c>
      <c r="BE30" s="4">
        <v>1</v>
      </c>
      <c r="BF30" s="4">
        <v>0.57375507074816645</v>
      </c>
      <c r="BG30" s="4" t="str">
        <v>TPAR</v>
      </c>
      <c r="BH30" s="4" t="str">
        <v>UNLF</v>
      </c>
      <c r="BI30" s="4" t="str">
        <v>UNLF</v>
      </c>
      <c r="BJ30" s="4" t="str">
        <v>TPAR</v>
      </c>
      <c r="BK30" s="4" t="str">
        <v>LINK</v>
      </c>
      <c r="BL30" s="4" t="str">
        <v>SPRO</v>
      </c>
      <c r="BM30" s="4" t="str">
        <v>TPAR</v>
      </c>
      <c r="BN30" s="4" t="str">
        <v>SPRO</v>
      </c>
      <c r="BO30" s="4" t="str">
        <v>SPRO</v>
      </c>
      <c r="BP30" s="4" t="str">
        <v>SPRO</v>
      </c>
      <c r="BQ30" t="str">
        <f>VLOOKUP(A30,Misc!$A$3:$B$11,2,FALSE)</f>
        <v>HKD</v>
      </c>
      <c r="BR30">
        <f>INDEX(FX!$B$30:$AK$48,MATCH(Data!BQ30,FX!$A$30:$A$48,0),MATCH(Data!D30,Period,0))</f>
        <v>7.8482368193252903</v>
      </c>
      <c r="BS30">
        <f t="shared" si="1"/>
        <v>5.6466650256338244</v>
      </c>
      <c r="BT30">
        <f t="shared" si="2"/>
        <v>0</v>
      </c>
      <c r="BU30">
        <f t="shared" si="3"/>
        <v>2.886892398710267</v>
      </c>
      <c r="BV30">
        <f t="shared" si="4"/>
        <v>0</v>
      </c>
      <c r="BW30">
        <f t="shared" si="5"/>
        <v>1.55935581764028</v>
      </c>
      <c r="BX30">
        <f t="shared" si="6"/>
        <v>0</v>
      </c>
      <c r="BY30">
        <f t="shared" si="7"/>
        <v>0.82223475055512318</v>
      </c>
      <c r="BZ30">
        <f t="shared" si="8"/>
        <v>0</v>
      </c>
      <c r="CA30">
        <f t="shared" si="9"/>
        <v>8.1233524527953893</v>
      </c>
      <c r="CB30">
        <f t="shared" si="10"/>
        <v>3.5338693220818267</v>
      </c>
      <c r="CC30">
        <f t="shared" si="11"/>
        <v>1.3424578209537301</v>
      </c>
      <c r="CD30">
        <f t="shared" si="12"/>
        <v>0.681195503490576</v>
      </c>
      <c r="CE30" s="4">
        <f t="shared" si="13"/>
        <v>0.5112561814105876</v>
      </c>
      <c r="CF30" s="4" t="str">
        <f t="shared" si="14"/>
        <v/>
      </c>
      <c r="CG30" s="4">
        <f t="shared" si="15"/>
        <v>0.28481655600411726</v>
      </c>
      <c r="CH30" s="4" t="str">
        <f t="shared" si="16"/>
        <v/>
      </c>
      <c r="CI30">
        <f>INDEX(FX!$B$114:$AK$132,MATCH(Data!BQ30,FX!$A$114:$A$132,0),MATCH(Data!D30,Period,0))</f>
        <v>7.845942700291646</v>
      </c>
    </row>
    <row r="31" spans="1:87" hidden="1" outlineLevel="1" x14ac:dyDescent="0.15">
      <c r="A31" t="s">
        <v>2</v>
      </c>
      <c r="B31" s="1">
        <f t="shared" si="17"/>
        <v>43800</v>
      </c>
      <c r="C31" t="s">
        <v>108</v>
      </c>
      <c r="D31" s="1">
        <v>43617</v>
      </c>
      <c r="E31">
        <v>55.085823661857319</v>
      </c>
      <c r="F31">
        <v>37.999231777368067</v>
      </c>
      <c r="G31">
        <v>12.085368009074571</v>
      </c>
      <c r="H31">
        <v>8.8722627171229522</v>
      </c>
      <c r="I31">
        <v>71.700750600445758</v>
      </c>
      <c r="J31">
        <v>31.19227565132255</v>
      </c>
      <c r="K31">
        <v>11.849436025186142</v>
      </c>
      <c r="L31">
        <v>6.0126976349206407</v>
      </c>
      <c r="M31">
        <v>38.602088803338312</v>
      </c>
      <c r="N31">
        <v>13.155664906053195</v>
      </c>
      <c r="O31">
        <v>6.1848718995322303</v>
      </c>
      <c r="P31">
        <v>2.91100114088364</v>
      </c>
      <c r="Q31" t="str">
        <v>MaxFocus</v>
      </c>
      <c r="R31" t="str">
        <v>Noble Fortune</v>
      </c>
      <c r="S31" t="str">
        <v>FlexiGrowth Premier</v>
      </c>
      <c r="T31" t="str">
        <v>Regal Fortune</v>
      </c>
      <c r="U31" t="str">
        <v>Altitude II</v>
      </c>
      <c r="V31" t="str">
        <v>Crisis XDefender Supreme</v>
      </c>
      <c r="W31" t="str">
        <v>Wealth ICON Insurance Plan</v>
      </c>
      <c r="X31" t="str">
        <v>CANsurance</v>
      </c>
      <c r="Y31" t="str">
        <v>The One Medical Solution</v>
      </c>
      <c r="Z31" t="str">
        <v>Crisis Xdefender Light</v>
      </c>
      <c r="AA31">
        <v>43.23602967388608</v>
      </c>
      <c r="AB31">
        <v>5.3000244623991355</v>
      </c>
      <c r="AC31">
        <v>3.0602715278500003</v>
      </c>
      <c r="AD31">
        <v>0.95657845611727499</v>
      </c>
      <c r="AE31">
        <v>1.1684072264976</v>
      </c>
      <c r="AF31">
        <v>1.0342063624754203</v>
      </c>
      <c r="AG31">
        <v>0.121038927895</v>
      </c>
      <c r="AH31">
        <v>4.0571880000000005E-2</v>
      </c>
      <c r="AI31">
        <v>8.7794089397109407E-2</v>
      </c>
      <c r="AJ31">
        <v>4.55008756846575E-2</v>
      </c>
      <c r="AK31">
        <v>3.5400179655034947E-2</v>
      </c>
      <c r="AL31">
        <v>32.45814697288607</v>
      </c>
      <c r="AM31">
        <v>2.4557380549349506</v>
      </c>
      <c r="AN31">
        <v>1.0753783458237083</v>
      </c>
      <c r="AO31">
        <v>1.103930912358259</v>
      </c>
      <c r="AP31">
        <v>0.120076379625032</v>
      </c>
      <c r="AQ31">
        <v>0.42725288725337118</v>
      </c>
      <c r="AR31">
        <v>5.9267284295810456E-2</v>
      </c>
      <c r="AS31">
        <v>4.4456388763823601E-2</v>
      </c>
      <c r="AT31">
        <v>0.1546958075231348</v>
      </c>
      <c r="AU31">
        <v>5.280912164886821E-2</v>
      </c>
      <c r="AV31">
        <v>4.7479622255032439E-2</v>
      </c>
      <c r="AW31" s="4">
        <v>0.24907265658539043</v>
      </c>
      <c r="AX31" s="4">
        <v>0.14091745904490344</v>
      </c>
      <c r="AY31" s="4">
        <v>7.6376529208601066E-2</v>
      </c>
      <c r="AZ31" s="4">
        <v>0.79948463043984153</v>
      </c>
      <c r="BA31" s="4">
        <v>7.9517336390464207E-3</v>
      </c>
      <c r="BB31" s="4">
        <v>0.65497795839563944</v>
      </c>
      <c r="BC31" s="4">
        <v>0.36600615962433425</v>
      </c>
      <c r="BD31" s="4">
        <v>0.9918617930918886</v>
      </c>
      <c r="BE31" s="4">
        <v>1</v>
      </c>
      <c r="BF31" s="4">
        <v>0.57375507074816645</v>
      </c>
      <c r="BG31" s="4" t="str">
        <v>TPAR</v>
      </c>
      <c r="BH31" s="4" t="str">
        <v>UNLF</v>
      </c>
      <c r="BI31" s="4" t="str">
        <v>UNLF</v>
      </c>
      <c r="BJ31" s="4" t="str">
        <v>TPAR</v>
      </c>
      <c r="BK31" s="4" t="str">
        <v>LINK</v>
      </c>
      <c r="BL31" s="4" t="str">
        <v>SPRO</v>
      </c>
      <c r="BM31" s="4" t="str">
        <v>TPAR</v>
      </c>
      <c r="BN31" s="4" t="str">
        <v>SPRO</v>
      </c>
      <c r="BO31" s="4" t="str">
        <v>SPRO</v>
      </c>
      <c r="BP31" s="4" t="str">
        <v>SPRO</v>
      </c>
      <c r="BQ31" t="str">
        <f>VLOOKUP(A31,Misc!$A$3:$B$11,2,FALSE)</f>
        <v>HKD</v>
      </c>
      <c r="BR31">
        <f>INDEX(FX!$B$30:$AK$48,MATCH(Data!BQ31,FX!$A$30:$A$48,0),MATCH(Data!D31,Period,0))</f>
        <v>7.8260576974161911</v>
      </c>
      <c r="BS31">
        <f t="shared" si="1"/>
        <v>7.0387704501647308</v>
      </c>
      <c r="BT31">
        <f t="shared" si="2"/>
        <v>0</v>
      </c>
      <c r="BU31">
        <f t="shared" si="3"/>
        <v>4.8554755467639454</v>
      </c>
      <c r="BV31">
        <f t="shared" si="4"/>
        <v>0</v>
      </c>
      <c r="BW31">
        <f t="shared" si="5"/>
        <v>1.5442472412469705</v>
      </c>
      <c r="BX31">
        <f t="shared" si="6"/>
        <v>0</v>
      </c>
      <c r="BY31">
        <f t="shared" si="7"/>
        <v>1.1336822523110417</v>
      </c>
      <c r="BZ31">
        <f t="shared" si="8"/>
        <v>0</v>
      </c>
      <c r="CA31">
        <f t="shared" si="9"/>
        <v>9.1385768848121369</v>
      </c>
      <c r="CB31">
        <f t="shared" si="10"/>
        <v>3.9755930986040831</v>
      </c>
      <c r="CC31">
        <f t="shared" si="11"/>
        <v>1.5102628808066212</v>
      </c>
      <c r="CD31">
        <f t="shared" si="12"/>
        <v>0.76634483128421771</v>
      </c>
      <c r="CE31" s="4">
        <f t="shared" si="13"/>
        <v>0.68981870926765498</v>
      </c>
      <c r="CF31" s="4" t="str">
        <f t="shared" si="14"/>
        <v/>
      </c>
      <c r="CG31" s="4">
        <f t="shared" si="15"/>
        <v>0.23348531804811845</v>
      </c>
      <c r="CH31" s="4" t="str">
        <f t="shared" si="16"/>
        <v/>
      </c>
      <c r="CI31">
        <f>INDEX(FX!$B$114:$AK$132,MATCH(Data!BQ31,FX!$A$114:$A$132,0),MATCH(Data!D31,Period,0))</f>
        <v>7.845942700291646</v>
      </c>
    </row>
    <row r="32" spans="1:87" hidden="1" outlineLevel="1" x14ac:dyDescent="0.15">
      <c r="A32" t="s">
        <v>2</v>
      </c>
      <c r="B32" s="1">
        <f t="shared" si="17"/>
        <v>43800</v>
      </c>
      <c r="C32" t="s">
        <v>108</v>
      </c>
      <c r="D32" s="1">
        <v>43647</v>
      </c>
      <c r="E32">
        <v>40.59630727273592</v>
      </c>
      <c r="F32">
        <v>20.594818766442753</v>
      </c>
      <c r="G32">
        <v>9.538748333496935</v>
      </c>
      <c r="H32">
        <v>5.0499871313879883</v>
      </c>
      <c r="I32">
        <v>58.422138846394802</v>
      </c>
      <c r="J32">
        <v>25.41589299723428</v>
      </c>
      <c r="K32">
        <v>9.655088279742527</v>
      </c>
      <c r="L32">
        <v>4.8992347166317831</v>
      </c>
      <c r="M32">
        <v>33.689758687535381</v>
      </c>
      <c r="N32">
        <v>16.125717506429275</v>
      </c>
      <c r="O32">
        <v>5.3885367843066563</v>
      </c>
      <c r="P32">
        <v>3.0017389271525081</v>
      </c>
      <c r="Q32" t="str">
        <v>MaxFocus</v>
      </c>
      <c r="R32" t="str">
        <v>Noble Fortune</v>
      </c>
      <c r="S32" t="str">
        <v>FlexiGrowth Premier</v>
      </c>
      <c r="T32" t="str">
        <v>Regal Fortune</v>
      </c>
      <c r="U32" t="str">
        <v>Altitude II</v>
      </c>
      <c r="V32" t="str">
        <v>Crisis XDefender Supreme</v>
      </c>
      <c r="W32" t="str">
        <v>Wealth ICON Insurance Plan</v>
      </c>
      <c r="X32" t="str">
        <v>CANsurance</v>
      </c>
      <c r="Y32" t="str">
        <v>The One Medical Solution</v>
      </c>
      <c r="Z32" t="str">
        <v>Crisis Xdefender Light</v>
      </c>
      <c r="AA32">
        <v>29.125829884723959</v>
      </c>
      <c r="AB32">
        <v>8.4967461714282688</v>
      </c>
      <c r="AC32">
        <v>1.24721598454905</v>
      </c>
      <c r="AD32">
        <v>0</v>
      </c>
      <c r="AE32">
        <v>0.44824494483119992</v>
      </c>
      <c r="AF32">
        <v>1.0289458039292134</v>
      </c>
      <c r="AG32">
        <v>0</v>
      </c>
      <c r="AH32">
        <v>3.6540079543889999E-2</v>
      </c>
      <c r="AI32">
        <v>9.836206915084561E-2</v>
      </c>
      <c r="AJ32">
        <v>4.288910689099E-2</v>
      </c>
      <c r="AK32">
        <v>7.1533227688505008E-2</v>
      </c>
      <c r="AL32">
        <v>14.11513733636156</v>
      </c>
      <c r="AM32">
        <v>5.1674584082319122</v>
      </c>
      <c r="AN32">
        <v>0.3676796958122503</v>
      </c>
      <c r="AO32">
        <v>0</v>
      </c>
      <c r="AP32">
        <v>5.7925473751977839E-2</v>
      </c>
      <c r="AQ32">
        <v>0.54153384675887517</v>
      </c>
      <c r="AR32">
        <v>0</v>
      </c>
      <c r="AS32">
        <v>3.6320578818521645E-2</v>
      </c>
      <c r="AT32">
        <v>0.15950672134026175</v>
      </c>
      <c r="AU32">
        <v>5.0688663652674576E-2</v>
      </c>
      <c r="AV32">
        <v>9.8568041714720778E-2</v>
      </c>
      <c r="AW32" s="4">
        <v>0.24907265658539043</v>
      </c>
      <c r="AX32" s="4">
        <v>0.14091745904490344</v>
      </c>
      <c r="AY32" s="4">
        <v>7.6376529208601066E-2</v>
      </c>
      <c r="AZ32" s="4">
        <v>0.79948463043984153</v>
      </c>
      <c r="BA32" s="4">
        <v>7.9517336390464207E-3</v>
      </c>
      <c r="BB32" s="4">
        <v>0.65497795839563944</v>
      </c>
      <c r="BC32" s="4">
        <v>0.36600615962433425</v>
      </c>
      <c r="BD32" s="4">
        <v>0.9918617930918886</v>
      </c>
      <c r="BE32" s="4">
        <v>1</v>
      </c>
      <c r="BF32" s="4">
        <v>0.57375507074816645</v>
      </c>
      <c r="BG32" s="4" t="str">
        <v>TPAR</v>
      </c>
      <c r="BH32" s="4" t="str">
        <v>UNLF</v>
      </c>
      <c r="BI32" s="4" t="str">
        <v>UNLF</v>
      </c>
      <c r="BJ32" s="4" t="str">
        <v>TPAR</v>
      </c>
      <c r="BK32" s="4" t="str">
        <v>LINK</v>
      </c>
      <c r="BL32" s="4" t="str">
        <v>SPRO</v>
      </c>
      <c r="BM32" s="4" t="str">
        <v>TPAR</v>
      </c>
      <c r="BN32" s="4" t="str">
        <v>SPRO</v>
      </c>
      <c r="BO32" s="4" t="str">
        <v>SPRO</v>
      </c>
      <c r="BP32" s="4" t="str">
        <v>SPRO</v>
      </c>
      <c r="BQ32" t="str">
        <f>VLOOKUP(A32,Misc!$A$3:$B$11,2,FALSE)</f>
        <v>HKD</v>
      </c>
      <c r="BR32">
        <f>INDEX(FX!$B$30:$AK$48,MATCH(Data!BQ32,FX!$A$30:$A$48,0),MATCH(Data!D32,Period,0))</f>
        <v>7.8119935044550282</v>
      </c>
      <c r="BS32">
        <f t="shared" si="1"/>
        <v>5.1966642380827164</v>
      </c>
      <c r="BT32">
        <f t="shared" si="2"/>
        <v>0</v>
      </c>
      <c r="BU32">
        <f t="shared" si="3"/>
        <v>2.6363077177032888</v>
      </c>
      <c r="BV32">
        <f t="shared" si="4"/>
        <v>0</v>
      </c>
      <c r="BW32">
        <f t="shared" si="5"/>
        <v>1.2210389483884199</v>
      </c>
      <c r="BX32">
        <f t="shared" si="6"/>
        <v>0</v>
      </c>
      <c r="BY32">
        <f t="shared" si="7"/>
        <v>0.64644026246413011</v>
      </c>
      <c r="BZ32">
        <f t="shared" si="8"/>
        <v>0</v>
      </c>
      <c r="CA32">
        <f t="shared" si="9"/>
        <v>7.4461592542886095</v>
      </c>
      <c r="CB32">
        <f t="shared" si="10"/>
        <v>3.2393676538434995</v>
      </c>
      <c r="CC32">
        <f t="shared" si="11"/>
        <v>1.2305835829496476</v>
      </c>
      <c r="CD32">
        <f t="shared" si="12"/>
        <v>0.62442907165886785</v>
      </c>
      <c r="CE32" s="4">
        <f t="shared" si="13"/>
        <v>0.50730768757073696</v>
      </c>
      <c r="CF32" s="4" t="str">
        <f t="shared" si="14"/>
        <v/>
      </c>
      <c r="CG32" s="4">
        <f t="shared" si="15"/>
        <v>0.24520667982844546</v>
      </c>
      <c r="CH32" s="4" t="str">
        <f t="shared" si="16"/>
        <v/>
      </c>
      <c r="CI32">
        <f>INDEX(FX!$B$114:$AK$132,MATCH(Data!BQ32,FX!$A$114:$A$132,0),MATCH(Data!D32,Period,0))</f>
        <v>7.845942700291646</v>
      </c>
    </row>
    <row r="33" spans="1:87" hidden="1" outlineLevel="1" x14ac:dyDescent="0.15">
      <c r="A33" t="s">
        <v>2</v>
      </c>
      <c r="B33" s="1">
        <f t="shared" si="17"/>
        <v>43800</v>
      </c>
      <c r="C33" t="s">
        <v>108</v>
      </c>
      <c r="D33" s="1">
        <v>43678</v>
      </c>
      <c r="E33">
        <v>28.563899283589652</v>
      </c>
      <c r="F33">
        <v>11.264204334251216</v>
      </c>
      <c r="G33">
        <v>6.9214195607289959</v>
      </c>
      <c r="H33">
        <v>3.4056025949909041</v>
      </c>
      <c r="I33">
        <v>58.422138846394915</v>
      </c>
      <c r="J33">
        <v>25.415892997234295</v>
      </c>
      <c r="K33">
        <v>9.655088279742527</v>
      </c>
      <c r="L33">
        <v>4.8992347166317831</v>
      </c>
      <c r="M33">
        <v>28.874242093625423</v>
      </c>
      <c r="N33">
        <v>15.221919706664364</v>
      </c>
      <c r="O33">
        <v>6.6547069876450333</v>
      </c>
      <c r="P33">
        <v>3.8142557013944498</v>
      </c>
      <c r="Q33" t="str">
        <v>MaxFocus</v>
      </c>
      <c r="R33" t="str">
        <v>Noble Fortune</v>
      </c>
      <c r="S33" t="str">
        <v>FlexiGrowth Premier</v>
      </c>
      <c r="T33" t="str">
        <v>Regal Fortune</v>
      </c>
      <c r="U33" t="str">
        <v>Altitude II</v>
      </c>
      <c r="V33" t="str">
        <v>Crisis XDefender Supreme</v>
      </c>
      <c r="W33" t="str">
        <v>Wealth ICON Insurance Plan</v>
      </c>
      <c r="X33" t="str">
        <v>CANsurance</v>
      </c>
      <c r="Y33" t="str">
        <v>The One Medical Solution</v>
      </c>
      <c r="Z33" t="str">
        <v>Crisis Xdefender Light</v>
      </c>
      <c r="AA33">
        <v>22.27429919455118</v>
      </c>
      <c r="AB33">
        <v>3.886592795007024</v>
      </c>
      <c r="AC33">
        <v>0.53310459475924799</v>
      </c>
      <c r="AD33">
        <v>0</v>
      </c>
      <c r="AE33">
        <v>1.0734400686659999</v>
      </c>
      <c r="AF33">
        <v>0.41099987932477489</v>
      </c>
      <c r="AG33">
        <v>7.0381057035376005E-2</v>
      </c>
      <c r="AH33">
        <v>0.1028209707516865</v>
      </c>
      <c r="AI33">
        <v>6.2491988816669994E-2</v>
      </c>
      <c r="AJ33">
        <v>0</v>
      </c>
      <c r="AK33">
        <v>0.14976873467769636</v>
      </c>
      <c r="AL33">
        <v>11.048529412218597</v>
      </c>
      <c r="AM33">
        <v>-0.51290798722056052</v>
      </c>
      <c r="AN33">
        <v>7.2671899168318288E-2</v>
      </c>
      <c r="AO33">
        <v>0</v>
      </c>
      <c r="AP33">
        <v>2.4155864230183597E-2</v>
      </c>
      <c r="AQ33">
        <v>0.25674715309896823</v>
      </c>
      <c r="AR33">
        <v>5.4015076005698069E-2</v>
      </c>
      <c r="AS33">
        <v>8.1625719089915783E-2</v>
      </c>
      <c r="AT33">
        <v>9.0194447373052655E-2</v>
      </c>
      <c r="AU33">
        <v>0</v>
      </c>
      <c r="AV33">
        <v>0.14917275028704324</v>
      </c>
      <c r="AW33" s="4">
        <v>0.24907265658539043</v>
      </c>
      <c r="AX33" s="4">
        <v>0.14091745904490344</v>
      </c>
      <c r="AY33" s="4">
        <v>7.6376529208601066E-2</v>
      </c>
      <c r="AZ33" s="4">
        <v>0.79948463043984153</v>
      </c>
      <c r="BA33" s="4">
        <v>7.9517336390464207E-3</v>
      </c>
      <c r="BB33" s="4">
        <v>0.65497795839563944</v>
      </c>
      <c r="BC33" s="4">
        <v>0.36600615962433425</v>
      </c>
      <c r="BD33" s="4">
        <v>0.9918617930918886</v>
      </c>
      <c r="BE33" s="4">
        <v>1</v>
      </c>
      <c r="BF33" s="4">
        <v>0.57375507074816645</v>
      </c>
      <c r="BG33" s="4" t="str">
        <v>TPAR</v>
      </c>
      <c r="BH33" s="4" t="str">
        <v>UNLF</v>
      </c>
      <c r="BI33" s="4" t="str">
        <v>UNLF</v>
      </c>
      <c r="BJ33" s="4" t="str">
        <v>TPAR</v>
      </c>
      <c r="BK33" s="4" t="str">
        <v>LINK</v>
      </c>
      <c r="BL33" s="4" t="str">
        <v>SPRO</v>
      </c>
      <c r="BM33" s="4" t="str">
        <v>TPAR</v>
      </c>
      <c r="BN33" s="4" t="str">
        <v>SPRO</v>
      </c>
      <c r="BO33" s="4" t="str">
        <v>SPRO</v>
      </c>
      <c r="BP33" s="4" t="str">
        <v>SPRO</v>
      </c>
      <c r="BQ33" t="str">
        <f>VLOOKUP(A33,Misc!$A$3:$B$11,2,FALSE)</f>
        <v>HKD</v>
      </c>
      <c r="BR33">
        <f>INDEX(FX!$B$30:$AK$48,MATCH(Data!BQ33,FX!$A$30:$A$48,0),MATCH(Data!D33,Period,0))</f>
        <v>7.841198315201181</v>
      </c>
      <c r="BS33">
        <f t="shared" si="1"/>
        <v>3.6427977122087096</v>
      </c>
      <c r="BT33">
        <f t="shared" si="2"/>
        <v>0</v>
      </c>
      <c r="BU33">
        <f t="shared" si="3"/>
        <v>1.4365411868762576</v>
      </c>
      <c r="BV33">
        <f t="shared" si="4"/>
        <v>0</v>
      </c>
      <c r="BW33">
        <f t="shared" si="5"/>
        <v>0.88269921031214393</v>
      </c>
      <c r="BX33">
        <f t="shared" si="6"/>
        <v>0</v>
      </c>
      <c r="BY33">
        <f t="shared" si="7"/>
        <v>0.43432170161908817</v>
      </c>
      <c r="BZ33">
        <f t="shared" si="8"/>
        <v>0</v>
      </c>
      <c r="CA33">
        <f t="shared" si="9"/>
        <v>7.4461592542886237</v>
      </c>
      <c r="CB33">
        <f t="shared" si="10"/>
        <v>3.2393676538435012</v>
      </c>
      <c r="CC33">
        <f t="shared" si="11"/>
        <v>1.2305835829496476</v>
      </c>
      <c r="CD33">
        <f t="shared" si="12"/>
        <v>0.62442907165886785</v>
      </c>
      <c r="CE33" s="4">
        <f t="shared" si="13"/>
        <v>0.39435107309465467</v>
      </c>
      <c r="CF33" s="4" t="str">
        <f t="shared" si="14"/>
        <v/>
      </c>
      <c r="CG33" s="4">
        <f t="shared" si="15"/>
        <v>0.30233849581682776</v>
      </c>
      <c r="CH33" s="4" t="str">
        <f t="shared" si="16"/>
        <v/>
      </c>
      <c r="CI33">
        <f>INDEX(FX!$B$114:$AK$132,MATCH(Data!BQ33,FX!$A$114:$A$132,0),MATCH(Data!D33,Period,0))</f>
        <v>7.845942700291646</v>
      </c>
    </row>
    <row r="34" spans="1:87" hidden="1" outlineLevel="1" x14ac:dyDescent="0.15">
      <c r="A34" t="s">
        <v>2</v>
      </c>
      <c r="B34" s="1">
        <f t="shared" si="17"/>
        <v>43800</v>
      </c>
      <c r="C34" t="s">
        <v>108</v>
      </c>
      <c r="D34" s="1">
        <v>43709</v>
      </c>
      <c r="E34">
        <v>22.541705432943463</v>
      </c>
      <c r="F34">
        <v>11.155537628146137</v>
      </c>
      <c r="G34">
        <v>5.207951139085842</v>
      </c>
      <c r="H34">
        <v>2.9809026208951428</v>
      </c>
      <c r="I34">
        <v>65.729663269405094</v>
      </c>
      <c r="J34">
        <v>28.593121325123107</v>
      </c>
      <c r="K34">
        <v>10.862027299846979</v>
      </c>
      <c r="L34">
        <v>5.5116417483482314</v>
      </c>
      <c r="M34">
        <v>32.99211247656028</v>
      </c>
      <c r="N34">
        <v>16.721868094160886</v>
      </c>
      <c r="O34">
        <v>8.7815696834191836</v>
      </c>
      <c r="P34">
        <v>5.1978260532981189</v>
      </c>
      <c r="Q34" t="str">
        <v>MaxFocus</v>
      </c>
      <c r="R34" t="str">
        <v>Noble Fortune</v>
      </c>
      <c r="S34" t="str">
        <v>FlexiGrowth Premier</v>
      </c>
      <c r="T34" t="str">
        <v>Regal Fortune</v>
      </c>
      <c r="U34" t="str">
        <v>Altitude II</v>
      </c>
      <c r="V34" t="str">
        <v>Crisis XDefender Supreme</v>
      </c>
      <c r="W34" t="str">
        <v>Wealth ICON Insurance Plan</v>
      </c>
      <c r="X34" t="str">
        <v>CANsurance</v>
      </c>
      <c r="Y34" t="str">
        <v>The One Medical Solution</v>
      </c>
      <c r="Z34" t="str">
        <v>Crisis Xdefender Light</v>
      </c>
      <c r="AA34">
        <v>13.499910164285142</v>
      </c>
      <c r="AB34">
        <v>4.9550906593909643</v>
      </c>
      <c r="AC34">
        <v>1.3704564278895441</v>
      </c>
      <c r="AD34">
        <v>0.14452742035095001</v>
      </c>
      <c r="AE34">
        <v>1.0385466948924</v>
      </c>
      <c r="AF34">
        <v>1.237949345679046</v>
      </c>
      <c r="AG34">
        <v>0</v>
      </c>
      <c r="AH34">
        <v>9.3262973506890001E-2</v>
      </c>
      <c r="AI34">
        <v>6.1030205861310007E-2</v>
      </c>
      <c r="AJ34">
        <v>2.8389488293119998E-2</v>
      </c>
      <c r="AK34">
        <v>0.11254205279410101</v>
      </c>
      <c r="AL34">
        <v>6.6193950466466855</v>
      </c>
      <c r="AM34">
        <v>2.6462853244681144</v>
      </c>
      <c r="AN34">
        <v>0.35657913547042275</v>
      </c>
      <c r="AO34">
        <v>0.11721816333153265</v>
      </c>
      <c r="AP34">
        <v>7.6511564930746914E-2</v>
      </c>
      <c r="AQ34">
        <v>0.99048496890122384</v>
      </c>
      <c r="AR34">
        <v>0</v>
      </c>
      <c r="AS34">
        <v>0.12104397464098583</v>
      </c>
      <c r="AT34">
        <v>7.674705651942372E-2</v>
      </c>
      <c r="AU34">
        <v>2.8160352066135739E-2</v>
      </c>
      <c r="AV34">
        <v>0.12311204117086483</v>
      </c>
      <c r="AW34" s="4">
        <v>0.24907265658539043</v>
      </c>
      <c r="AX34" s="4">
        <v>0.14091745904490344</v>
      </c>
      <c r="AY34" s="4">
        <v>7.6376529208601066E-2</v>
      </c>
      <c r="AZ34" s="4">
        <v>0.79948463043984153</v>
      </c>
      <c r="BA34" s="4">
        <v>7.9517336390464207E-3</v>
      </c>
      <c r="BB34" s="4">
        <v>0.65497795839563944</v>
      </c>
      <c r="BC34" s="4">
        <v>0.36600615962433425</v>
      </c>
      <c r="BD34" s="4">
        <v>0.9918617930918886</v>
      </c>
      <c r="BE34" s="4">
        <v>1</v>
      </c>
      <c r="BF34" s="4">
        <v>0.57375507074816645</v>
      </c>
      <c r="BG34" s="4" t="str">
        <v>TPAR</v>
      </c>
      <c r="BH34" s="4" t="str">
        <v>UNLF</v>
      </c>
      <c r="BI34" s="4" t="str">
        <v>UNLF</v>
      </c>
      <c r="BJ34" s="4" t="str">
        <v>TPAR</v>
      </c>
      <c r="BK34" s="4" t="str">
        <v>LINK</v>
      </c>
      <c r="BL34" s="4" t="str">
        <v>SPRO</v>
      </c>
      <c r="BM34" s="4" t="str">
        <v>TPAR</v>
      </c>
      <c r="BN34" s="4" t="str">
        <v>SPRO</v>
      </c>
      <c r="BO34" s="4" t="str">
        <v>SPRO</v>
      </c>
      <c r="BP34" s="4" t="str">
        <v>SPRO</v>
      </c>
      <c r="BQ34" t="str">
        <f>VLOOKUP(A34,Misc!$A$3:$B$11,2,FALSE)</f>
        <v>HKD</v>
      </c>
      <c r="BR34">
        <f>INDEX(FX!$B$30:$AK$48,MATCH(Data!BQ34,FX!$A$30:$A$48,0),MATCH(Data!D34,Period,0))</f>
        <v>7.8357985477016818</v>
      </c>
      <c r="BS34">
        <f t="shared" si="1"/>
        <v>2.8767591836003965</v>
      </c>
      <c r="BT34">
        <f t="shared" si="2"/>
        <v>0</v>
      </c>
      <c r="BU34">
        <f t="shared" si="3"/>
        <v>1.4236631480805702</v>
      </c>
      <c r="BV34">
        <f t="shared" si="4"/>
        <v>0</v>
      </c>
      <c r="BW34">
        <f t="shared" si="5"/>
        <v>0.66463565996261942</v>
      </c>
      <c r="BX34">
        <f t="shared" si="6"/>
        <v>0</v>
      </c>
      <c r="BY34">
        <f t="shared" si="7"/>
        <v>0.38042103848745212</v>
      </c>
      <c r="BZ34">
        <f t="shared" si="8"/>
        <v>0</v>
      </c>
      <c r="CA34">
        <f t="shared" si="9"/>
        <v>8.377535470270745</v>
      </c>
      <c r="CB34">
        <f t="shared" si="10"/>
        <v>3.6443194167171598</v>
      </c>
      <c r="CC34">
        <f t="shared" si="11"/>
        <v>1.3844132840076975</v>
      </c>
      <c r="CD34">
        <f t="shared" si="12"/>
        <v>0.70248304874102063</v>
      </c>
      <c r="CE34" s="4">
        <f t="shared" si="13"/>
        <v>0.49488436717139117</v>
      </c>
      <c r="CF34" s="4" t="str">
        <f t="shared" si="14"/>
        <v/>
      </c>
      <c r="CG34" s="4">
        <f t="shared" si="15"/>
        <v>0.26721281575655614</v>
      </c>
      <c r="CH34" s="4" t="str">
        <f t="shared" si="16"/>
        <v/>
      </c>
      <c r="CI34">
        <f>INDEX(FX!$B$114:$AK$132,MATCH(Data!BQ34,FX!$A$114:$A$132,0),MATCH(Data!D34,Period,0))</f>
        <v>7.845942700291646</v>
      </c>
    </row>
    <row r="35" spans="1:87" hidden="1" outlineLevel="1" x14ac:dyDescent="0.15">
      <c r="A35" t="s">
        <v>2</v>
      </c>
      <c r="B35" s="1">
        <f t="shared" si="17"/>
        <v>43800</v>
      </c>
      <c r="C35" t="s">
        <v>108</v>
      </c>
      <c r="D35" s="1">
        <v>43739</v>
      </c>
      <c r="E35">
        <v>32.713986977496312</v>
      </c>
      <c r="F35">
        <v>12.766632065684171</v>
      </c>
      <c r="G35">
        <v>8.0688856941042673</v>
      </c>
      <c r="H35">
        <v>3.3840049264119632</v>
      </c>
      <c r="I35">
        <v>60.856870085445905</v>
      </c>
      <c r="J35">
        <v>26.474912696257661</v>
      </c>
      <c r="K35">
        <v>10.05738892042821</v>
      </c>
      <c r="L35">
        <v>5.1033697655620465</v>
      </c>
      <c r="M35">
        <v>50.444468908258806</v>
      </c>
      <c r="N35">
        <v>24.375692211247195</v>
      </c>
      <c r="O35">
        <v>12.977275767040171</v>
      </c>
      <c r="P35">
        <v>6.8995966480985738</v>
      </c>
      <c r="Q35" t="str">
        <v>MaxFocus</v>
      </c>
      <c r="R35" t="str">
        <v>Noble Fortune</v>
      </c>
      <c r="S35" t="str">
        <v>FlexiGrowth Premier</v>
      </c>
      <c r="T35" t="str">
        <v>Regal Fortune</v>
      </c>
      <c r="U35" t="str">
        <v>Altitude II</v>
      </c>
      <c r="V35" t="str">
        <v>Crisis XDefender Supreme</v>
      </c>
      <c r="W35" t="str">
        <v>Wealth ICON Insurance Plan</v>
      </c>
      <c r="X35" t="str">
        <v>CANsurance</v>
      </c>
      <c r="Y35" t="str">
        <v>The One Medical Solution</v>
      </c>
      <c r="Z35" t="str">
        <v>Crisis Xdefender Light</v>
      </c>
      <c r="AA35">
        <v>23.252787512575324</v>
      </c>
      <c r="AB35">
        <v>7.833030963925423</v>
      </c>
      <c r="AC35">
        <v>0.47015061840000005</v>
      </c>
      <c r="AD35">
        <v>0.14457601666418399</v>
      </c>
      <c r="AE35">
        <v>0.25286932103712001</v>
      </c>
      <c r="AF35">
        <v>0.4751773078130091</v>
      </c>
      <c r="AG35">
        <v>0</v>
      </c>
      <c r="AH35">
        <v>0.10611467650666401</v>
      </c>
      <c r="AI35">
        <v>2.1635999999999999E-2</v>
      </c>
      <c r="AJ35">
        <v>9.9188929698830391E-2</v>
      </c>
      <c r="AK35">
        <v>5.8455630875748454E-2</v>
      </c>
      <c r="AL35">
        <v>9.2988214685955608</v>
      </c>
      <c r="AM35">
        <v>2.6860845728394884</v>
      </c>
      <c r="AN35">
        <v>0.15055130602350075</v>
      </c>
      <c r="AO35">
        <v>4.5092918891117953E-2</v>
      </c>
      <c r="AP35">
        <v>1.9683557994022129E-2</v>
      </c>
      <c r="AQ35">
        <v>0.26472689823312318</v>
      </c>
      <c r="AR35">
        <v>0</v>
      </c>
      <c r="AS35">
        <v>0.10632716278587892</v>
      </c>
      <c r="AT35">
        <v>4.2706478919135475E-2</v>
      </c>
      <c r="AU35">
        <v>7.9868818493867108E-2</v>
      </c>
      <c r="AV35">
        <v>7.2768882908475163E-2</v>
      </c>
      <c r="AW35" s="4">
        <v>0.24907265658539043</v>
      </c>
      <c r="AX35" s="4">
        <v>0.14091745904490344</v>
      </c>
      <c r="AY35" s="4">
        <v>7.6376529208601066E-2</v>
      </c>
      <c r="AZ35" s="4">
        <v>0.79948463043984153</v>
      </c>
      <c r="BA35" s="4">
        <v>7.9517336390464207E-3</v>
      </c>
      <c r="BB35" s="4">
        <v>0.65497795839563944</v>
      </c>
      <c r="BC35" s="4">
        <v>0.36600615962433425</v>
      </c>
      <c r="BD35" s="4">
        <v>0.9918617930918886</v>
      </c>
      <c r="BE35" s="4">
        <v>1</v>
      </c>
      <c r="BF35" s="4">
        <v>0.57375507074816645</v>
      </c>
      <c r="BG35" s="4" t="str">
        <v>TPAR</v>
      </c>
      <c r="BH35" s="4" t="str">
        <v>UNLF</v>
      </c>
      <c r="BI35" s="4" t="str">
        <v>UNLF</v>
      </c>
      <c r="BJ35" s="4" t="str">
        <v>TPAR</v>
      </c>
      <c r="BK35" s="4" t="str">
        <v>LINK</v>
      </c>
      <c r="BL35" s="4" t="str">
        <v>SPRO</v>
      </c>
      <c r="BM35" s="4" t="str">
        <v>TPAR</v>
      </c>
      <c r="BN35" s="4" t="str">
        <v>SPRO</v>
      </c>
      <c r="BO35" s="4" t="str">
        <v>SPRO</v>
      </c>
      <c r="BP35" s="4" t="str">
        <v>SPRO</v>
      </c>
      <c r="BQ35" t="str">
        <f>VLOOKUP(A35,Misc!$A$3:$B$11,2,FALSE)</f>
        <v>HKD</v>
      </c>
      <c r="BR35">
        <f>INDEX(FX!$B$30:$AK$48,MATCH(Data!BQ35,FX!$A$30:$A$48,0),MATCH(Data!D35,Period,0))</f>
        <v>7.8422990531413141</v>
      </c>
      <c r="BS35">
        <f t="shared" si="1"/>
        <v>4.1714791486295573</v>
      </c>
      <c r="BT35">
        <f t="shared" si="2"/>
        <v>0</v>
      </c>
      <c r="BU35">
        <f t="shared" si="3"/>
        <v>1.6279195653180765</v>
      </c>
      <c r="BV35">
        <f t="shared" si="4"/>
        <v>0</v>
      </c>
      <c r="BW35">
        <f t="shared" si="5"/>
        <v>1.0288928845262781</v>
      </c>
      <c r="BX35">
        <f t="shared" si="6"/>
        <v>0</v>
      </c>
      <c r="BY35">
        <f t="shared" si="7"/>
        <v>0.43150674355582819</v>
      </c>
      <c r="BZ35">
        <f t="shared" si="8"/>
        <v>0</v>
      </c>
      <c r="CA35">
        <f t="shared" si="9"/>
        <v>7.7564764885657089</v>
      </c>
      <c r="CB35">
        <f t="shared" si="10"/>
        <v>3.3743443850633201</v>
      </c>
      <c r="CC35">
        <f t="shared" si="11"/>
        <v>1.281858573865746</v>
      </c>
      <c r="CD35">
        <f t="shared" si="12"/>
        <v>0.65044698393888933</v>
      </c>
      <c r="CE35" s="4">
        <f t="shared" si="13"/>
        <v>0.39024995866343759</v>
      </c>
      <c r="CF35" s="4" t="str">
        <f t="shared" si="14"/>
        <v/>
      </c>
      <c r="CG35" s="4">
        <f t="shared" si="15"/>
        <v>0.26506637843099873</v>
      </c>
      <c r="CH35" s="4" t="str">
        <f t="shared" si="16"/>
        <v/>
      </c>
      <c r="CI35">
        <f>INDEX(FX!$B$114:$AK$132,MATCH(Data!BQ35,FX!$A$114:$A$132,0),MATCH(Data!D35,Period,0))</f>
        <v>7.845942700291646</v>
      </c>
    </row>
    <row r="36" spans="1:87" hidden="1" outlineLevel="1" x14ac:dyDescent="0.15">
      <c r="A36" t="s">
        <v>2</v>
      </c>
      <c r="B36" s="1">
        <f t="shared" si="17"/>
        <v>43800</v>
      </c>
      <c r="C36" t="s">
        <v>108</v>
      </c>
      <c r="D36" s="1">
        <v>43770</v>
      </c>
      <c r="E36">
        <v>41.72005509562424</v>
      </c>
      <c r="F36">
        <v>16.291597128952237</v>
      </c>
      <c r="G36">
        <v>9.4337380644868691</v>
      </c>
      <c r="H36">
        <v>3.9573575701112498</v>
      </c>
      <c r="I36">
        <v>60.856870085445792</v>
      </c>
      <c r="J36">
        <v>26.474912696257661</v>
      </c>
      <c r="K36">
        <v>10.05738892042821</v>
      </c>
      <c r="L36">
        <v>5.1033697655620465</v>
      </c>
      <c r="M36">
        <v>48.71331829504399</v>
      </c>
      <c r="N36">
        <v>16.942996117203961</v>
      </c>
      <c r="O36">
        <v>6.8989840113576433</v>
      </c>
      <c r="P36">
        <v>3.4684648380892904</v>
      </c>
      <c r="Q36" t="str">
        <v>MaxFocus</v>
      </c>
      <c r="R36" t="str">
        <v>Noble Fortune</v>
      </c>
      <c r="S36" t="str">
        <v>FlexiGrowth Premier</v>
      </c>
      <c r="T36" t="str">
        <v>Regal Fortune</v>
      </c>
      <c r="U36" t="str">
        <v>Altitude II</v>
      </c>
      <c r="V36" t="str">
        <v>Crisis XDefender Supreme</v>
      </c>
      <c r="W36" t="str">
        <v>Wealth ICON Insurance Plan</v>
      </c>
      <c r="X36" t="str">
        <v>CANsurance</v>
      </c>
      <c r="Y36" t="str">
        <v>The One Medical Solution</v>
      </c>
      <c r="Z36" t="str">
        <v>Crisis Xdefender Light</v>
      </c>
      <c r="AA36">
        <v>33.739215354347934</v>
      </c>
      <c r="AB36">
        <v>4.9417867717629997</v>
      </c>
      <c r="AC36">
        <v>0.24764801610750001</v>
      </c>
      <c r="AD36">
        <v>0</v>
      </c>
      <c r="AE36">
        <v>1.9552805463</v>
      </c>
      <c r="AF36">
        <v>0.68842677227499993</v>
      </c>
      <c r="AG36">
        <v>0</v>
      </c>
      <c r="AH36">
        <v>7.701263425249999E-2</v>
      </c>
      <c r="AI36">
        <v>3.7128608383299996E-2</v>
      </c>
      <c r="AJ36">
        <v>0</v>
      </c>
      <c r="AK36">
        <v>3.3556392195009721E-2</v>
      </c>
      <c r="AL36">
        <v>13.625188091439265</v>
      </c>
      <c r="AM36">
        <v>2.0444839427907384</v>
      </c>
      <c r="AN36">
        <v>6.8689982581023684E-2</v>
      </c>
      <c r="AO36">
        <v>0</v>
      </c>
      <c r="AP36">
        <v>3.9107336362340456E-2</v>
      </c>
      <c r="AQ36">
        <v>0.35647729073379636</v>
      </c>
      <c r="AR36">
        <v>0</v>
      </c>
      <c r="AS36">
        <v>5.3865823715992057E-2</v>
      </c>
      <c r="AT36">
        <v>6.0771577393594359E-2</v>
      </c>
      <c r="AU36">
        <v>0</v>
      </c>
      <c r="AV36">
        <v>4.3013083935484531E-2</v>
      </c>
      <c r="AW36" s="4">
        <v>0.24907265658539043</v>
      </c>
      <c r="AX36" s="4">
        <v>0.14091745904490344</v>
      </c>
      <c r="AY36" s="4">
        <v>7.6376529208601066E-2</v>
      </c>
      <c r="AZ36" s="4">
        <v>0.79948463043984153</v>
      </c>
      <c r="BA36" s="4">
        <v>7.9517336390464207E-3</v>
      </c>
      <c r="BB36" s="4">
        <v>0.65497795839563944</v>
      </c>
      <c r="BC36" s="4">
        <v>0.36600615962433425</v>
      </c>
      <c r="BD36" s="4">
        <v>0.9918617930918886</v>
      </c>
      <c r="BE36" s="4">
        <v>1</v>
      </c>
      <c r="BF36" s="4">
        <v>0.57375507074816645</v>
      </c>
      <c r="BG36" s="4" t="str">
        <v>TPAR</v>
      </c>
      <c r="BH36" s="4" t="str">
        <v>UNLF</v>
      </c>
      <c r="BI36" s="4" t="str">
        <v>UNLF</v>
      </c>
      <c r="BJ36" s="4" t="str">
        <v>TPAR</v>
      </c>
      <c r="BK36" s="4" t="str">
        <v>LINK</v>
      </c>
      <c r="BL36" s="4" t="str">
        <v>SPRO</v>
      </c>
      <c r="BM36" s="4" t="str">
        <v>TPAR</v>
      </c>
      <c r="BN36" s="4" t="str">
        <v>SPRO</v>
      </c>
      <c r="BO36" s="4" t="str">
        <v>SPRO</v>
      </c>
      <c r="BP36" s="4" t="str">
        <v>SPRO</v>
      </c>
      <c r="BQ36" t="str">
        <f>VLOOKUP(A36,Misc!$A$3:$B$11,2,FALSE)</f>
        <v>HKD</v>
      </c>
      <c r="BR36">
        <f>INDEX(FX!$B$30:$AK$48,MATCH(Data!BQ36,FX!$A$30:$A$48,0),MATCH(Data!D36,Period,0))</f>
        <v>7.8283879863834205</v>
      </c>
      <c r="BS36">
        <f t="shared" si="1"/>
        <v>5.329328997003147</v>
      </c>
      <c r="BT36">
        <f t="shared" si="2"/>
        <v>0</v>
      </c>
      <c r="BU36">
        <f t="shared" si="3"/>
        <v>2.0810921938577387</v>
      </c>
      <c r="BV36">
        <f t="shared" si="4"/>
        <v>0</v>
      </c>
      <c r="BW36">
        <f t="shared" si="5"/>
        <v>1.205067771410381</v>
      </c>
      <c r="BX36">
        <f t="shared" si="6"/>
        <v>0</v>
      </c>
      <c r="BY36">
        <f t="shared" si="7"/>
        <v>0.50551372479169632</v>
      </c>
      <c r="BZ36">
        <f t="shared" si="8"/>
        <v>0</v>
      </c>
      <c r="CA36">
        <f t="shared" si="9"/>
        <v>7.7564764885656947</v>
      </c>
      <c r="CB36">
        <f t="shared" si="10"/>
        <v>3.3743443850633201</v>
      </c>
      <c r="CC36">
        <f t="shared" si="11"/>
        <v>1.281858573865746</v>
      </c>
      <c r="CD36">
        <f t="shared" si="12"/>
        <v>0.65044698393888933</v>
      </c>
      <c r="CE36" s="4">
        <f t="shared" si="13"/>
        <v>0.39049797733035507</v>
      </c>
      <c r="CF36" s="4" t="str">
        <f t="shared" si="14"/>
        <v/>
      </c>
      <c r="CG36" s="4">
        <f t="shared" si="15"/>
        <v>0.24290789532712684</v>
      </c>
      <c r="CH36" s="4" t="str">
        <f t="shared" si="16"/>
        <v/>
      </c>
      <c r="CI36">
        <f>INDEX(FX!$B$114:$AK$132,MATCH(Data!BQ36,FX!$A$114:$A$132,0),MATCH(Data!D36,Period,0))</f>
        <v>7.845942700291646</v>
      </c>
    </row>
    <row r="37" spans="1:87" hidden="1" outlineLevel="1" x14ac:dyDescent="0.15">
      <c r="A37" t="s">
        <v>2</v>
      </c>
      <c r="B37" s="1">
        <f t="shared" si="17"/>
        <v>43800</v>
      </c>
      <c r="C37" t="s">
        <v>108</v>
      </c>
      <c r="D37" s="1">
        <v>43800</v>
      </c>
      <c r="E37">
        <v>87.061409338983879</v>
      </c>
      <c r="F37">
        <v>53.593418064956097</v>
      </c>
      <c r="G37">
        <v>24.60488142913189</v>
      </c>
      <c r="H37">
        <v>23.695992636115161</v>
      </c>
      <c r="I37">
        <v>60.860200791302994</v>
      </c>
      <c r="J37">
        <v>26.475081927076413</v>
      </c>
      <c r="K37">
        <v>10.057426018475612</v>
      </c>
      <c r="L37">
        <v>5.1033716504877011</v>
      </c>
      <c r="M37">
        <v>74.161105006728931</v>
      </c>
      <c r="N37">
        <v>24.958999059610495</v>
      </c>
      <c r="O37">
        <v>9.6665396834037676</v>
      </c>
      <c r="P37">
        <v>5.2310918381115483</v>
      </c>
      <c r="Q37" t="str">
        <v>MaxFocus</v>
      </c>
      <c r="R37" t="str">
        <v>Noble Fortune</v>
      </c>
      <c r="S37" t="str">
        <v>FlexiGrowth Premier</v>
      </c>
      <c r="T37" t="str">
        <v>Regal Fortune</v>
      </c>
      <c r="U37" t="str">
        <v>Altitude II</v>
      </c>
      <c r="V37" t="str">
        <v>Crisis XDefender Supreme</v>
      </c>
      <c r="W37" t="str">
        <v>Wealth ICON Insurance Plan</v>
      </c>
      <c r="X37" t="str">
        <v>CANsurance</v>
      </c>
      <c r="Y37" t="str">
        <v>The One Medical Solution</v>
      </c>
      <c r="Z37" t="str">
        <v>Crisis Xdefender Light</v>
      </c>
      <c r="AA37">
        <v>41.068785510004844</v>
      </c>
      <c r="AB37">
        <v>7.3331970278773122</v>
      </c>
      <c r="AC37">
        <v>21.27258642688</v>
      </c>
      <c r="AD37">
        <v>15.572893285086794</v>
      </c>
      <c r="AE37">
        <v>1.0960466404607998</v>
      </c>
      <c r="AF37">
        <v>0.56244676841432972</v>
      </c>
      <c r="AG37">
        <v>0</v>
      </c>
      <c r="AH37">
        <v>7.2419495203199999E-2</v>
      </c>
      <c r="AI37">
        <v>2.7884395974694401E-2</v>
      </c>
      <c r="AJ37">
        <v>0</v>
      </c>
      <c r="AK37">
        <v>5.5149789081895051E-2</v>
      </c>
      <c r="AL37">
        <v>26.561933390897657</v>
      </c>
      <c r="AM37">
        <v>4.0779763242483913</v>
      </c>
      <c r="AN37">
        <v>2.2793252769101024</v>
      </c>
      <c r="AO37">
        <v>19.516977914785027</v>
      </c>
      <c r="AP37">
        <v>6.7477388224837953E-2</v>
      </c>
      <c r="AQ37">
        <v>0.86053249191620085</v>
      </c>
      <c r="AR37">
        <v>0</v>
      </c>
      <c r="AS37">
        <v>9.8721614079887041E-2</v>
      </c>
      <c r="AT37">
        <v>2.6110792987277365E-2</v>
      </c>
      <c r="AU37">
        <v>0</v>
      </c>
      <c r="AV37">
        <v>0.10436287090671925</v>
      </c>
      <c r="AW37" s="4">
        <v>0.24907265658539043</v>
      </c>
      <c r="AX37" s="4">
        <v>0.14091745904490344</v>
      </c>
      <c r="AY37" s="4">
        <v>7.6376529208601066E-2</v>
      </c>
      <c r="AZ37" s="4">
        <v>0.79948463043984153</v>
      </c>
      <c r="BA37" s="4">
        <v>7.9517336390464207E-3</v>
      </c>
      <c r="BB37" s="4">
        <v>0.65497795839563944</v>
      </c>
      <c r="BC37" s="4">
        <v>0.36600615962433425</v>
      </c>
      <c r="BD37" s="4">
        <v>0.9918617930918886</v>
      </c>
      <c r="BE37" s="4">
        <v>1</v>
      </c>
      <c r="BF37" s="4">
        <v>0.57375507074816645</v>
      </c>
      <c r="BG37" s="4" t="str">
        <v>TPAR</v>
      </c>
      <c r="BH37" s="4" t="str">
        <v>UNLF</v>
      </c>
      <c r="BI37" s="4" t="str">
        <v>UNLF</v>
      </c>
      <c r="BJ37" s="4" t="str">
        <v>TPAR</v>
      </c>
      <c r="BK37" s="4" t="str">
        <v>LINK</v>
      </c>
      <c r="BL37" s="4" t="str">
        <v>SPRO</v>
      </c>
      <c r="BM37" s="4" t="str">
        <v>TPAR</v>
      </c>
      <c r="BN37" s="4" t="str">
        <v>SPRO</v>
      </c>
      <c r="BO37" s="4" t="str">
        <v>SPRO</v>
      </c>
      <c r="BP37" s="4" t="str">
        <v>SPRO</v>
      </c>
      <c r="BQ37" t="str">
        <f>VLOOKUP(A37,Misc!$A$3:$B$11,2,FALSE)</f>
        <v>HKD</v>
      </c>
      <c r="BR37">
        <f>INDEX(FX!$B$30:$AK$48,MATCH(Data!BQ37,FX!$A$30:$A$48,0),MATCH(Data!D37,Period,0))</f>
        <v>7.8053259788814451</v>
      </c>
      <c r="BS37">
        <f t="shared" si="1"/>
        <v>11.154102925943441</v>
      </c>
      <c r="BT37">
        <f t="shared" si="2"/>
        <v>0</v>
      </c>
      <c r="BU37">
        <f t="shared" si="3"/>
        <v>6.8662626275906531</v>
      </c>
      <c r="BV37">
        <f t="shared" si="4"/>
        <v>0</v>
      </c>
      <c r="BW37">
        <f t="shared" si="5"/>
        <v>3.1523195181987687</v>
      </c>
      <c r="BX37">
        <f t="shared" si="6"/>
        <v>0</v>
      </c>
      <c r="BY37">
        <f t="shared" si="7"/>
        <v>3.0358748244760627</v>
      </c>
      <c r="BZ37">
        <f t="shared" si="8"/>
        <v>0</v>
      </c>
      <c r="CA37">
        <f t="shared" si="9"/>
        <v>7.7569010017165594</v>
      </c>
      <c r="CB37">
        <f t="shared" si="10"/>
        <v>3.3743659542775264</v>
      </c>
      <c r="CC37">
        <f t="shared" si="11"/>
        <v>1.2818633021755004</v>
      </c>
      <c r="CD37">
        <f t="shared" si="12"/>
        <v>0.65044722418097711</v>
      </c>
      <c r="CE37" s="4">
        <f t="shared" si="13"/>
        <v>0.61558178843951161</v>
      </c>
      <c r="CF37" s="4" t="str">
        <f t="shared" si="14"/>
        <v/>
      </c>
      <c r="CG37" s="4">
        <f t="shared" si="15"/>
        <v>0.44214370890461269</v>
      </c>
      <c r="CH37" s="4" t="str">
        <f t="shared" si="16"/>
        <v/>
      </c>
      <c r="CI37">
        <f>INDEX(FX!$B$114:$AK$132,MATCH(Data!BQ37,FX!$A$114:$A$132,0),MATCH(Data!D37,Period,0))</f>
        <v>7.845942700291646</v>
      </c>
    </row>
    <row r="38" spans="1:87" hidden="1" outlineLevel="1" x14ac:dyDescent="0.15">
      <c r="A38" t="s">
        <v>2</v>
      </c>
      <c r="B38" s="1">
        <f t="shared" si="17"/>
        <v>43800</v>
      </c>
      <c r="C38" t="s">
        <v>109</v>
      </c>
      <c r="D38" s="1">
        <v>43466</v>
      </c>
      <c r="E38">
        <f t="array" ref="E38:E49">TRANSPOSE('[1]D2C_Key Metrics P1'!$F$6:$Q$6)</f>
        <v>16.787220995913422</v>
      </c>
      <c r="F38">
        <f t="array" ref="F38:F49">TRANSPOSE('[1]D2C_Key Metrics P1'!$F$11:$Q$11)</f>
        <v>1.7654366321215811</v>
      </c>
      <c r="G38">
        <f t="array" ref="G38:G49">TRANSPOSE('[1]D2C_Key Metrics P1'!$F$16:$Q$16)</f>
        <v>0.31345940184677684</v>
      </c>
      <c r="H38">
        <f t="array" ref="H38:H49">TRANSPOSE('[1]D2C_Key Metrics P1'!$F$21:$Q$21)</f>
        <v>0.17095235544389448</v>
      </c>
      <c r="I38">
        <f t="array" ref="I38:I49">TRANSPOSE('[1]D2C_Key Metrics P1'!$F$7:$Q$7)</f>
        <v>0.66888571395367269</v>
      </c>
      <c r="J38">
        <f t="array" ref="J38:J49">TRANSPOSE('[1]D2C_Key Metrics P1'!$F$12:$Q$12)</f>
        <v>0.24188487097191277</v>
      </c>
      <c r="K38">
        <f t="array" ref="K38:K49">TRANSPOSE('[1]D2C_Key Metrics P1'!$F$17:$Q$17)</f>
        <v>5.9106527305044815E-2</v>
      </c>
      <c r="L38">
        <f t="array" ref="L38:L49">TRANSPOSE('[1]D2C_Key Metrics P1'!$F$22:$Q$22)</f>
        <v>3.8265932439872037E-2</v>
      </c>
      <c r="M38">
        <f t="array" ref="M38:M49">TRANSPOSE('[1]D2C_Key Metrics P1'!$F$9:$Q$9)</f>
        <v>17.015971507099998</v>
      </c>
      <c r="N38">
        <f t="array" ref="N38:N49">TRANSPOSE('[1]D2C_Key Metrics P1'!$F$14:$Q$14)</f>
        <v>2.1769434916173407</v>
      </c>
      <c r="O38">
        <f t="array" ref="O38:O49">TRANSPOSE('[1]D2C_Key Metrics P1'!$F$19:$Q$19)</f>
        <v>0.51968027296630048</v>
      </c>
      <c r="P38">
        <f t="array" ref="P38:P49">TRANSPOSE('[1]D2C_Key Metrics P1'!$F$24:$Q$24)</f>
        <v>0.18767182192434639</v>
      </c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t="str">
        <f>VLOOKUP(A38,Misc!$A$3:$B$11,2,FALSE)</f>
        <v>HKD</v>
      </c>
      <c r="BR38">
        <f>INDEX(FX!$B$30:$AK$48,MATCH(Data!BQ38,FX!$A$30:$A$48,0),MATCH(Data!D38,Period,0))</f>
        <v>7.8419977623914541</v>
      </c>
      <c r="BS38">
        <f t="shared" si="1"/>
        <v>2.1406816865494847</v>
      </c>
      <c r="BT38">
        <f t="shared" si="2"/>
        <v>0</v>
      </c>
      <c r="BU38">
        <f t="shared" si="3"/>
        <v>0.22512587807513004</v>
      </c>
      <c r="BV38">
        <f t="shared" si="4"/>
        <v>0</v>
      </c>
      <c r="BW38">
        <f t="shared" si="5"/>
        <v>3.9971881061999427E-2</v>
      </c>
      <c r="BX38">
        <f t="shared" si="6"/>
        <v>0</v>
      </c>
      <c r="BY38">
        <f t="shared" si="7"/>
        <v>2.1799592479322737E-2</v>
      </c>
      <c r="BZ38">
        <f t="shared" si="8"/>
        <v>0</v>
      </c>
      <c r="CA38">
        <f t="shared" si="9"/>
        <v>8.525243422040403E-2</v>
      </c>
      <c r="CB38">
        <f t="shared" si="10"/>
        <v>3.0829293586724961E-2</v>
      </c>
      <c r="CC38">
        <f t="shared" si="11"/>
        <v>7.5333875816920928E-3</v>
      </c>
      <c r="CD38">
        <f t="shared" si="12"/>
        <v>4.8771618531511371E-3</v>
      </c>
      <c r="CE38" s="4">
        <f t="shared" si="13"/>
        <v>0.10516550848716104</v>
      </c>
      <c r="CF38" s="4" t="str">
        <f t="shared" si="14"/>
        <v/>
      </c>
      <c r="CG38" s="4">
        <f t="shared" si="15"/>
        <v>9.6832903732407327E-2</v>
      </c>
      <c r="CH38" s="4" t="str">
        <f t="shared" si="16"/>
        <v/>
      </c>
      <c r="CI38">
        <f>INDEX(FX!$B$114:$AK$132,MATCH(Data!BQ38,FX!$A$114:$A$132,0),MATCH(Data!D38,Period,0))</f>
        <v>7.845942700291646</v>
      </c>
    </row>
    <row r="39" spans="1:87" hidden="1" outlineLevel="1" x14ac:dyDescent="0.15">
      <c r="A39" t="s">
        <v>2</v>
      </c>
      <c r="B39" s="1">
        <f t="shared" si="17"/>
        <v>43800</v>
      </c>
      <c r="C39" t="s">
        <v>109</v>
      </c>
      <c r="D39" s="1">
        <v>43497</v>
      </c>
      <c r="E39">
        <v>9.4101514456442708</v>
      </c>
      <c r="F39">
        <v>1.3066472314221129</v>
      </c>
      <c r="G39">
        <v>0.26863586225887232</v>
      </c>
      <c r="H39">
        <v>0.24177400215512845</v>
      </c>
      <c r="I39">
        <v>0.50511438549292709</v>
      </c>
      <c r="J39">
        <v>0.18266129087857283</v>
      </c>
      <c r="K39">
        <v>4.4634765843386562E-2</v>
      </c>
      <c r="L39">
        <v>2.8896824295186755E-2</v>
      </c>
      <c r="M39">
        <v>10.370928009442155</v>
      </c>
      <c r="N39">
        <v>1.4946187954850219</v>
      </c>
      <c r="O39">
        <v>0.38065387928972882</v>
      </c>
      <c r="P39">
        <v>0.18754608570378289</v>
      </c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t="str">
        <f>VLOOKUP(A39,Misc!$A$3:$B$11,2,FALSE)</f>
        <v>HKD</v>
      </c>
      <c r="BR39">
        <f>INDEX(FX!$B$30:$AK$48,MATCH(Data!BQ39,FX!$A$30:$A$48,0),MATCH(Data!D39,Period,0))</f>
        <v>7.8478480153993235</v>
      </c>
      <c r="BS39">
        <f t="shared" si="1"/>
        <v>1.1990741190679712</v>
      </c>
      <c r="BT39">
        <f t="shared" si="2"/>
        <v>0</v>
      </c>
      <c r="BU39">
        <f t="shared" si="3"/>
        <v>0.16649751993899012</v>
      </c>
      <c r="BV39">
        <f t="shared" si="4"/>
        <v>0</v>
      </c>
      <c r="BW39">
        <f t="shared" si="5"/>
        <v>3.4230512840175496E-2</v>
      </c>
      <c r="BX39">
        <f t="shared" si="6"/>
        <v>0</v>
      </c>
      <c r="BY39">
        <f t="shared" si="7"/>
        <v>3.0807681504625345E-2</v>
      </c>
      <c r="BZ39">
        <f t="shared" si="8"/>
        <v>0</v>
      </c>
      <c r="CA39">
        <f t="shared" si="9"/>
        <v>6.4379056129756237E-2</v>
      </c>
      <c r="CB39">
        <f t="shared" si="10"/>
        <v>2.3280987110928433E-2</v>
      </c>
      <c r="CC39">
        <f t="shared" si="11"/>
        <v>5.6888977588030838E-3</v>
      </c>
      <c r="CD39">
        <f t="shared" si="12"/>
        <v>3.6830276996685962E-3</v>
      </c>
      <c r="CE39" s="4">
        <f t="shared" si="13"/>
        <v>0.1388550693333345</v>
      </c>
      <c r="CF39" s="4" t="str">
        <f t="shared" si="14"/>
        <v/>
      </c>
      <c r="CG39" s="4">
        <f t="shared" si="15"/>
        <v>0.18503387627584025</v>
      </c>
      <c r="CH39" s="4" t="str">
        <f t="shared" si="16"/>
        <v/>
      </c>
      <c r="CI39">
        <f>INDEX(FX!$B$114:$AK$132,MATCH(Data!BQ39,FX!$A$114:$A$132,0),MATCH(Data!D39,Period,0))</f>
        <v>7.845942700291646</v>
      </c>
    </row>
    <row r="40" spans="1:87" hidden="1" outlineLevel="1" x14ac:dyDescent="0.15">
      <c r="A40" t="s">
        <v>2</v>
      </c>
      <c r="B40" s="1">
        <f t="shared" si="17"/>
        <v>43800</v>
      </c>
      <c r="C40" t="s">
        <v>109</v>
      </c>
      <c r="D40" s="1">
        <v>43525</v>
      </c>
      <c r="E40">
        <v>3.3049338861118116</v>
      </c>
      <c r="F40">
        <v>0.74019915445109441</v>
      </c>
      <c r="G40">
        <v>0.24238259466987466</v>
      </c>
      <c r="H40">
        <v>0.24218214751884076</v>
      </c>
      <c r="I40">
        <v>1.3431577580975449</v>
      </c>
      <c r="J40">
        <v>0.48571756614740652</v>
      </c>
      <c r="K40">
        <v>0.1186890212301258</v>
      </c>
      <c r="L40">
        <v>7.6840008622176117E-2</v>
      </c>
      <c r="M40">
        <v>18.762986236590631</v>
      </c>
      <c r="N40">
        <v>2.3350014699677426</v>
      </c>
      <c r="O40">
        <v>0.69779328412622676</v>
      </c>
      <c r="P40">
        <v>0.34062252350486477</v>
      </c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t="str">
        <f>VLOOKUP(A40,Misc!$A$3:$B$11,2,FALSE)</f>
        <v>HKD</v>
      </c>
      <c r="BR40">
        <f>INDEX(FX!$B$30:$AK$48,MATCH(Data!BQ40,FX!$A$30:$A$48,0),MATCH(Data!D40,Period,0))</f>
        <v>7.8494219555765268</v>
      </c>
      <c r="BS40">
        <f t="shared" si="1"/>
        <v>0.42104169005258552</v>
      </c>
      <c r="BT40">
        <f t="shared" si="2"/>
        <v>0</v>
      </c>
      <c r="BU40">
        <f t="shared" si="3"/>
        <v>9.4299829801509E-2</v>
      </c>
      <c r="BV40">
        <f t="shared" si="4"/>
        <v>0</v>
      </c>
      <c r="BW40">
        <f t="shared" si="5"/>
        <v>3.0879037468189218E-2</v>
      </c>
      <c r="BX40">
        <f t="shared" si="6"/>
        <v>0</v>
      </c>
      <c r="BY40">
        <f t="shared" si="7"/>
        <v>3.0853500918852424E-2</v>
      </c>
      <c r="BZ40">
        <f t="shared" si="8"/>
        <v>0</v>
      </c>
      <c r="CA40">
        <f t="shared" si="9"/>
        <v>0.17119137997880327</v>
      </c>
      <c r="CB40">
        <f t="shared" si="10"/>
        <v>6.1906845958657288E-2</v>
      </c>
      <c r="CC40">
        <f t="shared" si="11"/>
        <v>1.512743920825651E-2</v>
      </c>
      <c r="CD40">
        <f t="shared" si="12"/>
        <v>9.793597985277137E-3</v>
      </c>
      <c r="CE40" s="4">
        <f t="shared" si="13"/>
        <v>0.22396791583686532</v>
      </c>
      <c r="CF40" s="4" t="str">
        <f t="shared" si="14"/>
        <v/>
      </c>
      <c r="CG40" s="4">
        <f t="shared" si="15"/>
        <v>0.32718511776527831</v>
      </c>
      <c r="CH40" s="4" t="str">
        <f t="shared" si="16"/>
        <v/>
      </c>
      <c r="CI40">
        <f>INDEX(FX!$B$114:$AK$132,MATCH(Data!BQ40,FX!$A$114:$A$132,0),MATCH(Data!D40,Period,0))</f>
        <v>7.845942700291646</v>
      </c>
    </row>
    <row r="41" spans="1:87" hidden="1" outlineLevel="1" x14ac:dyDescent="0.15">
      <c r="A41" t="s">
        <v>2</v>
      </c>
      <c r="B41" s="1">
        <f t="shared" si="17"/>
        <v>43800</v>
      </c>
      <c r="C41" t="s">
        <v>109</v>
      </c>
      <c r="D41" s="1">
        <v>43556</v>
      </c>
      <c r="E41">
        <v>1.6920562225154341</v>
      </c>
      <c r="F41">
        <v>0.44040945553487543</v>
      </c>
      <c r="G41">
        <v>0.16803957270585879</v>
      </c>
      <c r="H41">
        <v>0.16229901168079569</v>
      </c>
      <c r="I41">
        <v>0.86595176165718935</v>
      </c>
      <c r="J41">
        <v>0.31314860785150073</v>
      </c>
      <c r="K41">
        <v>7.652039859351413E-2</v>
      </c>
      <c r="L41">
        <v>4.9539780737576374E-2</v>
      </c>
      <c r="M41">
        <v>25.661136980136057</v>
      </c>
      <c r="N41">
        <v>1.7205042998657059</v>
      </c>
      <c r="O41">
        <v>0.87792471673546324</v>
      </c>
      <c r="P41">
        <v>0.18485211248387709</v>
      </c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t="str">
        <f>VLOOKUP(A41,Misc!$A$3:$B$11,2,FALSE)</f>
        <v>HKD</v>
      </c>
      <c r="BR41">
        <f>INDEX(FX!$B$30:$AK$48,MATCH(Data!BQ41,FX!$A$30:$A$48,0),MATCH(Data!D41,Period,0))</f>
        <v>7.8449625164060217</v>
      </c>
      <c r="BS41">
        <f t="shared" si="1"/>
        <v>0.2156869735166827</v>
      </c>
      <c r="BT41">
        <f t="shared" si="2"/>
        <v>0</v>
      </c>
      <c r="BU41">
        <f t="shared" si="3"/>
        <v>5.6139140832585935E-2</v>
      </c>
      <c r="BV41">
        <f t="shared" si="4"/>
        <v>0</v>
      </c>
      <c r="BW41">
        <f t="shared" si="5"/>
        <v>2.1420060625457524E-2</v>
      </c>
      <c r="BX41">
        <f t="shared" si="6"/>
        <v>0</v>
      </c>
      <c r="BY41">
        <f t="shared" si="7"/>
        <v>2.06883093885258E-2</v>
      </c>
      <c r="BZ41">
        <f t="shared" si="8"/>
        <v>0</v>
      </c>
      <c r="CA41">
        <f t="shared" si="9"/>
        <v>0.11036937111776263</v>
      </c>
      <c r="CB41">
        <f t="shared" si="10"/>
        <v>3.9912171145458468E-2</v>
      </c>
      <c r="CC41">
        <f t="shared" si="11"/>
        <v>9.7528622775526711E-3</v>
      </c>
      <c r="CD41">
        <f t="shared" si="12"/>
        <v>6.3140635395839565E-3</v>
      </c>
      <c r="CE41" s="4">
        <f t="shared" si="13"/>
        <v>0.26028062760240711</v>
      </c>
      <c r="CF41" s="4" t="str">
        <f t="shared" si="14"/>
        <v/>
      </c>
      <c r="CG41" s="4">
        <f t="shared" si="15"/>
        <v>0.36851845400023081</v>
      </c>
      <c r="CH41" s="4" t="str">
        <f t="shared" si="16"/>
        <v/>
      </c>
      <c r="CI41">
        <f>INDEX(FX!$B$114:$AK$132,MATCH(Data!BQ41,FX!$A$114:$A$132,0),MATCH(Data!D41,Period,0))</f>
        <v>7.845942700291646</v>
      </c>
    </row>
    <row r="42" spans="1:87" hidden="1" outlineLevel="1" x14ac:dyDescent="0.15">
      <c r="A42" t="s">
        <v>2</v>
      </c>
      <c r="B42" s="1">
        <f t="shared" si="17"/>
        <v>43800</v>
      </c>
      <c r="C42" t="s">
        <v>109</v>
      </c>
      <c r="D42" s="1">
        <v>43586</v>
      </c>
      <c r="E42">
        <v>1.2768211531644915</v>
      </c>
      <c r="F42">
        <v>0.5515497213001932</v>
      </c>
      <c r="G42">
        <v>0.2595897149966061</v>
      </c>
      <c r="H42">
        <v>0.2451118817234228</v>
      </c>
      <c r="I42">
        <v>1.728924103543483</v>
      </c>
      <c r="J42">
        <v>0.6252197871500812</v>
      </c>
      <c r="K42">
        <v>0.15277751879377227</v>
      </c>
      <c r="L42">
        <v>9.8909113410132476E-2</v>
      </c>
      <c r="M42">
        <v>25.417090217221578</v>
      </c>
      <c r="N42">
        <v>2.3659682544417353</v>
      </c>
      <c r="O42">
        <v>0.94918678388488498</v>
      </c>
      <c r="P42">
        <v>0.48650432767877128</v>
      </c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t="str">
        <f>VLOOKUP(A42,Misc!$A$3:$B$11,2,FALSE)</f>
        <v>HKD</v>
      </c>
      <c r="BR42">
        <f>INDEX(FX!$B$30:$AK$48,MATCH(Data!BQ42,FX!$A$30:$A$48,0),MATCH(Data!D42,Period,0))</f>
        <v>7.8482368193252903</v>
      </c>
      <c r="BS42">
        <f t="shared" si="1"/>
        <v>0.16268891759490245</v>
      </c>
      <c r="BT42">
        <f t="shared" si="2"/>
        <v>0</v>
      </c>
      <c r="BU42">
        <f t="shared" si="3"/>
        <v>7.0276895817168991E-2</v>
      </c>
      <c r="BV42">
        <f t="shared" si="4"/>
        <v>0</v>
      </c>
      <c r="BW42">
        <f t="shared" si="5"/>
        <v>3.3076182711179063E-2</v>
      </c>
      <c r="BX42">
        <f t="shared" si="6"/>
        <v>0</v>
      </c>
      <c r="BY42">
        <f t="shared" si="7"/>
        <v>3.1231458398383927E-2</v>
      </c>
      <c r="BZ42">
        <f t="shared" si="8"/>
        <v>0</v>
      </c>
      <c r="CA42">
        <f t="shared" si="9"/>
        <v>0.22035900204563261</v>
      </c>
      <c r="CB42">
        <f t="shared" si="10"/>
        <v>7.9687019270079651E-2</v>
      </c>
      <c r="CC42">
        <f t="shared" si="11"/>
        <v>1.9472168562751968E-2</v>
      </c>
      <c r="CD42">
        <f t="shared" si="12"/>
        <v>1.2606402721556439E-2</v>
      </c>
      <c r="CE42" s="4">
        <f t="shared" si="13"/>
        <v>0.43197100857330301</v>
      </c>
      <c r="CF42" s="4" t="str">
        <f t="shared" si="14"/>
        <v/>
      </c>
      <c r="CG42" s="4">
        <f t="shared" si="15"/>
        <v>0.44440577568529893</v>
      </c>
      <c r="CH42" s="4" t="str">
        <f t="shared" si="16"/>
        <v/>
      </c>
      <c r="CI42">
        <f>INDEX(FX!$B$114:$AK$132,MATCH(Data!BQ42,FX!$A$114:$A$132,0),MATCH(Data!D42,Period,0))</f>
        <v>7.845942700291646</v>
      </c>
    </row>
    <row r="43" spans="1:87" hidden="1" outlineLevel="1" x14ac:dyDescent="0.15">
      <c r="A43" t="s">
        <v>2</v>
      </c>
      <c r="B43" s="1">
        <f t="shared" si="17"/>
        <v>43800</v>
      </c>
      <c r="C43" t="s">
        <v>109</v>
      </c>
      <c r="D43" s="1">
        <v>43617</v>
      </c>
      <c r="E43">
        <v>0.50471181291689948</v>
      </c>
      <c r="F43">
        <v>0.45866009471460872</v>
      </c>
      <c r="G43">
        <v>0.21025284135876934</v>
      </c>
      <c r="H43">
        <v>0.28976680948158207</v>
      </c>
      <c r="I43">
        <v>1.6279800053815083</v>
      </c>
      <c r="J43">
        <v>0.58871601729833556</v>
      </c>
      <c r="K43">
        <v>0.14385752697779045</v>
      </c>
      <c r="L43">
        <v>9.3134255374014402E-2</v>
      </c>
      <c r="M43">
        <v>24.854864127828712</v>
      </c>
      <c r="N43">
        <v>2.7359238183609245</v>
      </c>
      <c r="O43">
        <v>0.99207268547801819</v>
      </c>
      <c r="P43">
        <v>0.23250561306252587</v>
      </c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t="str">
        <f>VLOOKUP(A43,Misc!$A$3:$B$11,2,FALSE)</f>
        <v>HKD</v>
      </c>
      <c r="BR43">
        <f>INDEX(FX!$B$30:$AK$48,MATCH(Data!BQ43,FX!$A$30:$A$48,0),MATCH(Data!D43,Period,0))</f>
        <v>7.8260576974161911</v>
      </c>
      <c r="BS43">
        <f t="shared" si="1"/>
        <v>6.4491194983590835E-2</v>
      </c>
      <c r="BT43">
        <f t="shared" si="2"/>
        <v>0</v>
      </c>
      <c r="BU43">
        <f t="shared" si="3"/>
        <v>5.8606786769031548E-2</v>
      </c>
      <c r="BV43">
        <f t="shared" si="4"/>
        <v>0</v>
      </c>
      <c r="BW43">
        <f t="shared" si="5"/>
        <v>2.6865741282253167E-2</v>
      </c>
      <c r="BX43">
        <f t="shared" si="6"/>
        <v>0</v>
      </c>
      <c r="BY43">
        <f t="shared" si="7"/>
        <v>3.7025897416683995E-2</v>
      </c>
      <c r="BZ43">
        <f t="shared" si="8"/>
        <v>0</v>
      </c>
      <c r="CA43">
        <f t="shared" si="9"/>
        <v>0.20749323154259</v>
      </c>
      <c r="CB43">
        <f t="shared" si="10"/>
        <v>7.503445281042545E-2</v>
      </c>
      <c r="CC43">
        <f t="shared" si="11"/>
        <v>1.8335276266093943E-2</v>
      </c>
      <c r="CD43">
        <f t="shared" si="12"/>
        <v>1.1870371596080157E-2</v>
      </c>
      <c r="CE43" s="4">
        <f t="shared" si="13"/>
        <v>0.90875640905620503</v>
      </c>
      <c r="CF43" s="4" t="str">
        <f t="shared" si="14"/>
        <v/>
      </c>
      <c r="CG43" s="4">
        <f t="shared" si="15"/>
        <v>0.6317680845155782</v>
      </c>
      <c r="CH43" s="4" t="str">
        <f t="shared" si="16"/>
        <v/>
      </c>
      <c r="CI43">
        <f>INDEX(FX!$B$114:$AK$132,MATCH(Data!BQ43,FX!$A$114:$A$132,0),MATCH(Data!D43,Period,0))</f>
        <v>7.845942700291646</v>
      </c>
    </row>
    <row r="44" spans="1:87" hidden="1" outlineLevel="1" x14ac:dyDescent="0.15">
      <c r="A44" t="s">
        <v>2</v>
      </c>
      <c r="B44" s="1">
        <f t="shared" si="17"/>
        <v>43800</v>
      </c>
      <c r="C44" t="s">
        <v>109</v>
      </c>
      <c r="D44" s="1">
        <v>43647</v>
      </c>
      <c r="E44">
        <v>0.72638785000000006</v>
      </c>
      <c r="F44">
        <v>0.48942026150917156</v>
      </c>
      <c r="G44">
        <v>0.2390133076230806</v>
      </c>
      <c r="H44">
        <v>0.21204426689950984</v>
      </c>
      <c r="I44">
        <v>0.91172237176159443</v>
      </c>
      <c r="J44">
        <v>0.32970034141143834</v>
      </c>
      <c r="K44">
        <v>8.0564948745308756E-2</v>
      </c>
      <c r="L44">
        <v>5.2158247595889627E-2</v>
      </c>
      <c r="M44">
        <v>12.092347225022081</v>
      </c>
      <c r="N44">
        <v>1.9853039513150827</v>
      </c>
      <c r="O44">
        <v>0.43314662085866096</v>
      </c>
      <c r="P44">
        <v>0.22295573285713619</v>
      </c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t="str">
        <f>VLOOKUP(A44,Misc!$A$3:$B$11,2,FALSE)</f>
        <v>HKD</v>
      </c>
      <c r="BR44">
        <f>INDEX(FX!$B$30:$AK$48,MATCH(Data!BQ44,FX!$A$30:$A$48,0),MATCH(Data!D44,Period,0))</f>
        <v>7.8119935044550282</v>
      </c>
      <c r="BS44">
        <f t="shared" si="1"/>
        <v>9.298367306446878E-2</v>
      </c>
      <c r="BT44">
        <f t="shared" si="2"/>
        <v>0</v>
      </c>
      <c r="BU44">
        <f t="shared" si="3"/>
        <v>6.264985515285755E-2</v>
      </c>
      <c r="BV44">
        <f t="shared" si="4"/>
        <v>0</v>
      </c>
      <c r="BW44">
        <f t="shared" si="5"/>
        <v>3.0595686937882879E-2</v>
      </c>
      <c r="BX44">
        <f t="shared" si="6"/>
        <v>0</v>
      </c>
      <c r="BY44">
        <f t="shared" si="7"/>
        <v>2.7143425910247508E-2</v>
      </c>
      <c r="BZ44">
        <f t="shared" si="8"/>
        <v>0</v>
      </c>
      <c r="CA44">
        <f t="shared" si="9"/>
        <v>0.11620303723703007</v>
      </c>
      <c r="CB44">
        <f t="shared" si="10"/>
        <v>4.2021762585544103E-2</v>
      </c>
      <c r="CC44">
        <f t="shared" si="11"/>
        <v>1.0268358032020045E-2</v>
      </c>
      <c r="CD44">
        <f t="shared" si="12"/>
        <v>6.6477986888625667E-3</v>
      </c>
      <c r="CE44" s="4">
        <f t="shared" si="13"/>
        <v>0.67377264296088035</v>
      </c>
      <c r="CF44" s="4" t="str">
        <f t="shared" si="14"/>
        <v/>
      </c>
      <c r="CG44" s="4">
        <f t="shared" si="15"/>
        <v>0.43325600424807137</v>
      </c>
      <c r="CH44" s="4" t="str">
        <f t="shared" si="16"/>
        <v/>
      </c>
      <c r="CI44">
        <f>INDEX(FX!$B$114:$AK$132,MATCH(Data!BQ44,FX!$A$114:$A$132,0),MATCH(Data!D44,Period,0))</f>
        <v>7.845942700291646</v>
      </c>
    </row>
    <row r="45" spans="1:87" hidden="1" outlineLevel="1" x14ac:dyDescent="0.15">
      <c r="A45" t="s">
        <v>2</v>
      </c>
      <c r="B45" s="1">
        <f t="shared" si="17"/>
        <v>43800</v>
      </c>
      <c r="C45" t="s">
        <v>109</v>
      </c>
      <c r="D45" s="1">
        <v>43678</v>
      </c>
      <c r="E45">
        <v>1.0898882217292225</v>
      </c>
      <c r="F45">
        <v>0.66045922976647431</v>
      </c>
      <c r="G45">
        <v>0.25319869224497954</v>
      </c>
      <c r="H45">
        <v>0.22309652959783646</v>
      </c>
      <c r="I45">
        <v>1.4214399455918878</v>
      </c>
      <c r="J45">
        <v>0.51402625390445977</v>
      </c>
      <c r="K45">
        <v>0.12560647836235195</v>
      </c>
      <c r="L45">
        <v>8.1318413281467994E-2</v>
      </c>
      <c r="M45">
        <v>6.4878795843276098</v>
      </c>
      <c r="N45">
        <v>1.5290134498480119</v>
      </c>
      <c r="O45">
        <v>0.32052728274378528</v>
      </c>
      <c r="P45">
        <v>0.28535108923255259</v>
      </c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t="str">
        <f>VLOOKUP(A45,Misc!$A$3:$B$11,2,FALSE)</f>
        <v>HKD</v>
      </c>
      <c r="BR45">
        <f>INDEX(FX!$B$30:$AK$48,MATCH(Data!BQ45,FX!$A$30:$A$48,0),MATCH(Data!D45,Period,0))</f>
        <v>7.841198315201181</v>
      </c>
      <c r="BS45">
        <f t="shared" si="1"/>
        <v>0.13899510992042283</v>
      </c>
      <c r="BT45">
        <f t="shared" si="2"/>
        <v>0</v>
      </c>
      <c r="BU45">
        <f t="shared" si="3"/>
        <v>8.4229374544205621E-2</v>
      </c>
      <c r="BV45">
        <f t="shared" si="4"/>
        <v>0</v>
      </c>
      <c r="BW45">
        <f t="shared" si="5"/>
        <v>3.2290816029244024E-2</v>
      </c>
      <c r="BX45">
        <f t="shared" si="6"/>
        <v>0</v>
      </c>
      <c r="BY45">
        <f t="shared" si="7"/>
        <v>2.8451841240303141E-2</v>
      </c>
      <c r="BZ45">
        <f t="shared" si="8"/>
        <v>0</v>
      </c>
      <c r="CA45">
        <f t="shared" si="9"/>
        <v>0.18116879002175873</v>
      </c>
      <c r="CB45">
        <f t="shared" si="10"/>
        <v>6.551491306269068E-2</v>
      </c>
      <c r="CC45">
        <f t="shared" si="11"/>
        <v>1.6009099627720066E-2</v>
      </c>
      <c r="CD45">
        <f t="shared" si="12"/>
        <v>1.0364390410147306E-2</v>
      </c>
      <c r="CE45" s="4">
        <f t="shared" si="13"/>
        <v>0.60598804225866965</v>
      </c>
      <c r="CF45" s="4" t="str">
        <f t="shared" si="14"/>
        <v/>
      </c>
      <c r="CG45" s="4">
        <f t="shared" si="15"/>
        <v>0.33779000965240369</v>
      </c>
      <c r="CH45" s="4" t="str">
        <f t="shared" si="16"/>
        <v/>
      </c>
      <c r="CI45">
        <f>INDEX(FX!$B$114:$AK$132,MATCH(Data!BQ45,FX!$A$114:$A$132,0),MATCH(Data!D45,Period,0))</f>
        <v>7.845942700291646</v>
      </c>
    </row>
    <row r="46" spans="1:87" hidden="1" outlineLevel="1" x14ac:dyDescent="0.15">
      <c r="A46" t="s">
        <v>2</v>
      </c>
      <c r="B46" s="1">
        <f t="shared" si="17"/>
        <v>43800</v>
      </c>
      <c r="C46" t="s">
        <v>109</v>
      </c>
      <c r="D46" s="1">
        <v>43709</v>
      </c>
      <c r="E46">
        <v>0.46670148999999994</v>
      </c>
      <c r="F46">
        <v>0.33882524204110809</v>
      </c>
      <c r="G46">
        <v>0.15301244259672214</v>
      </c>
      <c r="H46">
        <v>0.21224887480806548</v>
      </c>
      <c r="I46">
        <v>1.8524674279480946</v>
      </c>
      <c r="J46">
        <v>0.66989597092804765</v>
      </c>
      <c r="K46">
        <v>0.16369450614294884</v>
      </c>
      <c r="L46">
        <v>0.10597683874264195</v>
      </c>
      <c r="M46">
        <v>6.9042231894007742</v>
      </c>
      <c r="N46">
        <v>1.2070360132639866</v>
      </c>
      <c r="O46">
        <v>0.29462623789518977</v>
      </c>
      <c r="P46">
        <v>0.16723490250941631</v>
      </c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t="str">
        <f>VLOOKUP(A46,Misc!$A$3:$B$11,2,FALSE)</f>
        <v>HKD</v>
      </c>
      <c r="BR46">
        <f>INDEX(FX!$B$30:$AK$48,MATCH(Data!BQ46,FX!$A$30:$A$48,0),MATCH(Data!D46,Period,0))</f>
        <v>7.8357985477016818</v>
      </c>
      <c r="BS46">
        <f t="shared" si="1"/>
        <v>5.9560169542246355E-2</v>
      </c>
      <c r="BT46">
        <f t="shared" si="2"/>
        <v>0</v>
      </c>
      <c r="BU46">
        <f t="shared" si="3"/>
        <v>4.3240678021321637E-2</v>
      </c>
      <c r="BV46">
        <f t="shared" si="4"/>
        <v>0</v>
      </c>
      <c r="BW46">
        <f t="shared" si="5"/>
        <v>1.9527357890230884E-2</v>
      </c>
      <c r="BX46">
        <f t="shared" si="6"/>
        <v>0</v>
      </c>
      <c r="BY46">
        <f t="shared" si="7"/>
        <v>2.7087076513767724E-2</v>
      </c>
      <c r="BZ46">
        <f t="shared" si="8"/>
        <v>0</v>
      </c>
      <c r="CA46">
        <f t="shared" si="9"/>
        <v>0.23610514360234056</v>
      </c>
      <c r="CB46">
        <f t="shared" si="10"/>
        <v>8.5381195927309861E-2</v>
      </c>
      <c r="CC46">
        <f t="shared" si="11"/>
        <v>2.0863586747436234E-2</v>
      </c>
      <c r="CD46">
        <f t="shared" si="12"/>
        <v>1.3507215485871778E-2</v>
      </c>
      <c r="CE46" s="4">
        <f t="shared" si="13"/>
        <v>0.72599991493729354</v>
      </c>
      <c r="CF46" s="4" t="str">
        <f t="shared" si="14"/>
        <v/>
      </c>
      <c r="CG46" s="4">
        <f t="shared" si="15"/>
        <v>0.62642580443376261</v>
      </c>
      <c r="CH46" s="4" t="str">
        <f t="shared" si="16"/>
        <v/>
      </c>
      <c r="CI46">
        <f>INDEX(FX!$B$114:$AK$132,MATCH(Data!BQ46,FX!$A$114:$A$132,0),MATCH(Data!D46,Period,0))</f>
        <v>7.845942700291646</v>
      </c>
    </row>
    <row r="47" spans="1:87" hidden="1" outlineLevel="1" x14ac:dyDescent="0.15">
      <c r="A47" t="s">
        <v>2</v>
      </c>
      <c r="B47" s="1">
        <f t="shared" si="17"/>
        <v>43800</v>
      </c>
      <c r="C47" t="s">
        <v>109</v>
      </c>
      <c r="D47" s="1">
        <v>43739</v>
      </c>
      <c r="E47">
        <v>0.85600290581125194</v>
      </c>
      <c r="F47">
        <v>0.41036386936528768</v>
      </c>
      <c r="G47">
        <v>0.15185025235275001</v>
      </c>
      <c r="H47">
        <v>0.10519707070117704</v>
      </c>
      <c r="I47">
        <v>1.5915247384789812</v>
      </c>
      <c r="J47">
        <v>0.57553293183693033</v>
      </c>
      <c r="K47">
        <v>0.14063613327235372</v>
      </c>
      <c r="L47">
        <v>9.1048705105458039E-2</v>
      </c>
      <c r="M47">
        <v>14.192125149777496</v>
      </c>
      <c r="N47">
        <v>1.7892050074058305</v>
      </c>
      <c r="O47">
        <v>0.54998641708819695</v>
      </c>
      <c r="P47">
        <v>0.44167867840904806</v>
      </c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t="str">
        <f>VLOOKUP(A47,Misc!$A$3:$B$11,2,FALSE)</f>
        <v>HKD</v>
      </c>
      <c r="BR47">
        <f>INDEX(FX!$B$30:$AK$48,MATCH(Data!BQ47,FX!$A$30:$A$48,0),MATCH(Data!D47,Period,0))</f>
        <v>7.8422990531413141</v>
      </c>
      <c r="BS47">
        <f t="shared" si="1"/>
        <v>0.10915203564806307</v>
      </c>
      <c r="BT47">
        <f t="shared" si="2"/>
        <v>0</v>
      </c>
      <c r="BU47">
        <f t="shared" si="3"/>
        <v>5.2326985566931702E-2</v>
      </c>
      <c r="BV47">
        <f t="shared" si="4"/>
        <v>0</v>
      </c>
      <c r="BW47">
        <f t="shared" si="5"/>
        <v>1.9362976510303418E-2</v>
      </c>
      <c r="BX47">
        <f t="shared" si="6"/>
        <v>0</v>
      </c>
      <c r="BY47">
        <f t="shared" si="7"/>
        <v>1.3414060084719577E-2</v>
      </c>
      <c r="BZ47">
        <f t="shared" si="8"/>
        <v>0</v>
      </c>
      <c r="CA47">
        <f t="shared" si="9"/>
        <v>0.20284684699772557</v>
      </c>
      <c r="CB47">
        <f t="shared" si="10"/>
        <v>7.335421042719785E-2</v>
      </c>
      <c r="CC47">
        <f t="shared" si="11"/>
        <v>1.7924695431069879E-2</v>
      </c>
      <c r="CD47">
        <f t="shared" si="12"/>
        <v>1.1604559016480406E-2</v>
      </c>
      <c r="CE47" s="4">
        <f t="shared" si="13"/>
        <v>0.47939541627651044</v>
      </c>
      <c r="CF47" s="4" t="str">
        <f t="shared" si="14"/>
        <v/>
      </c>
      <c r="CG47" s="4">
        <f t="shared" si="15"/>
        <v>0.25635071348724242</v>
      </c>
      <c r="CH47" s="4" t="str">
        <f t="shared" si="16"/>
        <v/>
      </c>
      <c r="CI47">
        <f>INDEX(FX!$B$114:$AK$132,MATCH(Data!BQ47,FX!$A$114:$A$132,0),MATCH(Data!D47,Period,0))</f>
        <v>7.845942700291646</v>
      </c>
    </row>
    <row r="48" spans="1:87" hidden="1" outlineLevel="1" x14ac:dyDescent="0.15">
      <c r="A48" t="s">
        <v>2</v>
      </c>
      <c r="B48" s="1">
        <f t="shared" si="17"/>
        <v>43800</v>
      </c>
      <c r="C48" t="s">
        <v>109</v>
      </c>
      <c r="D48" s="1">
        <v>43770</v>
      </c>
      <c r="E48">
        <v>3.5976698233967741</v>
      </c>
      <c r="F48">
        <v>1.6492729241057693</v>
      </c>
      <c r="G48">
        <v>0.27361460628710138</v>
      </c>
      <c r="H48">
        <v>0.17514752505757042</v>
      </c>
      <c r="I48">
        <v>1.8687628971129193</v>
      </c>
      <c r="J48">
        <v>0.67578879742162323</v>
      </c>
      <c r="K48">
        <v>0.16513446602405635</v>
      </c>
      <c r="L48">
        <v>0.10690907770234619</v>
      </c>
      <c r="M48">
        <v>24.305421693070627</v>
      </c>
      <c r="N48">
        <v>3.1758582061826806</v>
      </c>
      <c r="O48">
        <v>0.64865511382692642</v>
      </c>
      <c r="P48">
        <v>0.25552548952032078</v>
      </c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t="str">
        <f>VLOOKUP(A48,Misc!$A$3:$B$11,2,FALSE)</f>
        <v>HKD</v>
      </c>
      <c r="BR48">
        <f>INDEX(FX!$B$30:$AK$48,MATCH(Data!BQ48,FX!$A$30:$A$48,0),MATCH(Data!D48,Period,0))</f>
        <v>7.8283879863834205</v>
      </c>
      <c r="BS48">
        <f t="shared" si="1"/>
        <v>0.45956713306168606</v>
      </c>
      <c r="BT48">
        <f t="shared" si="2"/>
        <v>0</v>
      </c>
      <c r="BU48">
        <f t="shared" si="3"/>
        <v>0.21067848540139933</v>
      </c>
      <c r="BV48">
        <f t="shared" si="4"/>
        <v>0</v>
      </c>
      <c r="BW48">
        <f t="shared" si="5"/>
        <v>3.4951589875594116E-2</v>
      </c>
      <c r="BX48">
        <f t="shared" si="6"/>
        <v>0</v>
      </c>
      <c r="BY48">
        <f t="shared" si="7"/>
        <v>2.2373383302184226E-2</v>
      </c>
      <c r="BZ48">
        <f t="shared" si="8"/>
        <v>0</v>
      </c>
      <c r="CA48">
        <f t="shared" si="9"/>
        <v>0.23818207301506988</v>
      </c>
      <c r="CB48">
        <f t="shared" si="10"/>
        <v>8.6132262652963684E-2</v>
      </c>
      <c r="CC48">
        <f t="shared" si="11"/>
        <v>2.1047115984917663E-2</v>
      </c>
      <c r="CD48">
        <f t="shared" si="12"/>
        <v>1.3626033452726109E-2</v>
      </c>
      <c r="CE48" s="4">
        <f t="shared" si="13"/>
        <v>0.45842809514648364</v>
      </c>
      <c r="CF48" s="4" t="str">
        <f t="shared" si="14"/>
        <v/>
      </c>
      <c r="CG48" s="4">
        <f t="shared" si="15"/>
        <v>0.106196811029645</v>
      </c>
      <c r="CH48" s="4" t="str">
        <f t="shared" si="16"/>
        <v/>
      </c>
      <c r="CI48">
        <f>INDEX(FX!$B$114:$AK$132,MATCH(Data!BQ48,FX!$A$114:$A$132,0),MATCH(Data!D48,Period,0))</f>
        <v>7.845942700291646</v>
      </c>
    </row>
    <row r="49" spans="1:87" hidden="1" outlineLevel="1" x14ac:dyDescent="0.15">
      <c r="A49" t="s">
        <v>2</v>
      </c>
      <c r="B49" s="1">
        <f t="shared" si="17"/>
        <v>43800</v>
      </c>
      <c r="C49" t="s">
        <v>109</v>
      </c>
      <c r="D49" s="1">
        <v>43800</v>
      </c>
      <c r="E49">
        <v>6.1956067961169143</v>
      </c>
      <c r="F49">
        <v>4.0585703735737573</v>
      </c>
      <c r="G49">
        <v>0.43906330715801473</v>
      </c>
      <c r="H49">
        <v>0.32426835117278341</v>
      </c>
      <c r="I49">
        <v>2.3226419713973283</v>
      </c>
      <c r="J49">
        <v>0.83992218976335209</v>
      </c>
      <c r="K49">
        <v>0.20524178979811136</v>
      </c>
      <c r="L49">
        <v>0.13287480791622516</v>
      </c>
      <c r="M49">
        <v>30.70695865349386</v>
      </c>
      <c r="N49">
        <v>3.7528289429744142</v>
      </c>
      <c r="O49">
        <v>1.0084926918732855</v>
      </c>
      <c r="P49">
        <v>0.61775677336334001</v>
      </c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t="str">
        <f>VLOOKUP(A49,Misc!$A$3:$B$11,2,FALSE)</f>
        <v>HKD</v>
      </c>
      <c r="BR49">
        <f>INDEX(FX!$B$30:$AK$48,MATCH(Data!BQ49,FX!$A$30:$A$48,0),MATCH(Data!D49,Period,0))</f>
        <v>7.8053259788814451</v>
      </c>
      <c r="BS49">
        <f t="shared" si="1"/>
        <v>0.79376656566043713</v>
      </c>
      <c r="BT49">
        <f t="shared" si="2"/>
        <v>0</v>
      </c>
      <c r="BU49">
        <f t="shared" si="3"/>
        <v>0.51997448723536555</v>
      </c>
      <c r="BV49">
        <f t="shared" si="4"/>
        <v>0</v>
      </c>
      <c r="BW49">
        <f t="shared" si="5"/>
        <v>5.6251757882498511E-2</v>
      </c>
      <c r="BX49">
        <f t="shared" si="6"/>
        <v>0</v>
      </c>
      <c r="BY49">
        <f t="shared" si="7"/>
        <v>4.1544498211880346E-2</v>
      </c>
      <c r="BZ49">
        <f t="shared" si="8"/>
        <v>0</v>
      </c>
      <c r="CA49">
        <f t="shared" si="9"/>
        <v>0.29603096276894708</v>
      </c>
      <c r="CB49">
        <f t="shared" si="10"/>
        <v>0.1070517873820479</v>
      </c>
      <c r="CC49">
        <f t="shared" si="11"/>
        <v>2.6158971284672039E-2</v>
      </c>
      <c r="CD49">
        <f t="shared" si="12"/>
        <v>1.6935480284770113E-2</v>
      </c>
      <c r="CE49" s="4">
        <f t="shared" si="13"/>
        <v>0.65507229673088019</v>
      </c>
      <c r="CF49" s="4" t="str">
        <f t="shared" si="14"/>
        <v/>
      </c>
      <c r="CG49" s="4">
        <f t="shared" si="15"/>
        <v>7.9897185788416009E-2</v>
      </c>
      <c r="CH49" s="4" t="str">
        <f t="shared" si="16"/>
        <v/>
      </c>
      <c r="CI49">
        <f>INDEX(FX!$B$114:$AK$132,MATCH(Data!BQ49,FX!$A$114:$A$132,0),MATCH(Data!D49,Period,0))</f>
        <v>7.845942700291646</v>
      </c>
    </row>
    <row r="50" spans="1:87" hidden="1" outlineLevel="1" x14ac:dyDescent="0.15">
      <c r="A50" t="s">
        <v>2</v>
      </c>
      <c r="B50" s="1">
        <f t="shared" si="17"/>
        <v>43800</v>
      </c>
      <c r="C50" t="s">
        <v>45</v>
      </c>
      <c r="D50" s="1">
        <v>43466</v>
      </c>
      <c r="E50">
        <f t="array" ref="E50:E61">TRANSPOSE('[1]OVERALL_Key Metrics P1'!$F$6:$Q$6)</f>
        <v>189.5126395996727</v>
      </c>
      <c r="F50">
        <f t="array" ref="F50:F61">TRANSPOSE('[1]OVERALL_Key Metrics P1'!$F$11:$Q$11)</f>
        <v>103.36457715902577</v>
      </c>
      <c r="G50">
        <f t="array" ref="G50:G61">TRANSPOSE('[1]OVERALL_Key Metrics P1'!$F$16:$Q$16)</f>
        <v>52.569805609989629</v>
      </c>
      <c r="H50">
        <f t="array" ref="H50:H61">TRANSPOSE('[1]OVERALL_Key Metrics P1'!$F$21:$Q$21)</f>
        <v>42.331169301259166</v>
      </c>
      <c r="I50">
        <f t="array" ref="I50:I61">TRANSPOSE('[1]OVERALL_Key Metrics P1'!$F$7:$Q$7)</f>
        <v>125.08294411118175</v>
      </c>
      <c r="J50">
        <f t="array" ref="J50:J61">TRANSPOSE('[1]OVERALL_Key Metrics P1'!$F$12:$Q$12)</f>
        <v>70.540188886134771</v>
      </c>
      <c r="K50">
        <f t="array" ref="K50:K61">TRANSPOSE('[1]OVERALL_Key Metrics P1'!$F$17:$Q$17)</f>
        <v>37.750139958614128</v>
      </c>
      <c r="L50">
        <f t="array" ref="L50:L61">TRANSPOSE('[1]OVERALL_Key Metrics P1'!$F$22:$Q$22)</f>
        <v>26.969973384862445</v>
      </c>
      <c r="M50">
        <f t="array" ref="M50:M61">TRANSPOSE('[1]OVERALL_Key Metrics P1'!$F$9:$Q$9)</f>
        <v>135.78573413437087</v>
      </c>
      <c r="N50">
        <f t="array" ref="N50:N61">TRANSPOSE('[1]OVERALL_Key Metrics P1'!$F$14:$Q$14)</f>
        <v>70.954610237672696</v>
      </c>
      <c r="O50">
        <f t="array" ref="O50:O61">TRANSPOSE('[1]OVERALL_Key Metrics P1'!$F$19:$Q$19)</f>
        <v>33.629277024367234</v>
      </c>
      <c r="P50">
        <f t="array" ref="P50:P61">TRANSPOSE('[1]OVERALL_Key Metrics P1'!$F$24:$Q$24)</f>
        <v>23.950282488435512</v>
      </c>
      <c r="BQ50" t="str">
        <f>VLOOKUP(A50,Misc!$A$3:$B$11,2,FALSE)</f>
        <v>HKD</v>
      </c>
      <c r="BR50">
        <f>INDEX(FX!$B$30:$AK$48,MATCH(Data!BQ50,FX!$A$30:$A$48,0),MATCH(Data!D50,Period,0))</f>
        <v>7.8419977623914541</v>
      </c>
      <c r="BS50">
        <f t="shared" si="1"/>
        <v>24.166372567527986</v>
      </c>
      <c r="BT50">
        <f t="shared" si="2"/>
        <v>0</v>
      </c>
      <c r="BU50">
        <f t="shared" si="3"/>
        <v>13.180898578515311</v>
      </c>
      <c r="BV50">
        <f t="shared" si="4"/>
        <v>0</v>
      </c>
      <c r="BW50">
        <f t="shared" si="5"/>
        <v>6.7036241532869578</v>
      </c>
      <c r="BX50">
        <f t="shared" si="6"/>
        <v>0</v>
      </c>
      <c r="BY50">
        <f t="shared" si="7"/>
        <v>5.3980083371447023</v>
      </c>
      <c r="BZ50">
        <f t="shared" si="8"/>
        <v>0</v>
      </c>
      <c r="CA50">
        <f t="shared" si="9"/>
        <v>15.942372878472872</v>
      </c>
      <c r="CB50">
        <f t="shared" si="10"/>
        <v>8.9906581759146267</v>
      </c>
      <c r="CC50">
        <f t="shared" si="11"/>
        <v>4.8114218266226816</v>
      </c>
      <c r="CD50">
        <f t="shared" si="12"/>
        <v>3.4374420531850087</v>
      </c>
      <c r="CE50" s="4">
        <f t="shared" si="13"/>
        <v>0.54542313049606372</v>
      </c>
      <c r="CF50" s="4" t="str">
        <f t="shared" si="14"/>
        <v/>
      </c>
      <c r="CG50" s="4">
        <f t="shared" si="15"/>
        <v>0.40953265097899955</v>
      </c>
      <c r="CH50" s="4" t="str">
        <f t="shared" si="16"/>
        <v/>
      </c>
      <c r="CI50">
        <f>INDEX(FX!$B$114:$AK$132,MATCH(Data!BQ50,FX!$A$114:$A$132,0),MATCH(Data!D50,Period,0))</f>
        <v>7.845942700291646</v>
      </c>
    </row>
    <row r="51" spans="1:87" hidden="1" outlineLevel="1" x14ac:dyDescent="0.15">
      <c r="A51" t="s">
        <v>2</v>
      </c>
      <c r="B51" s="1">
        <f t="shared" si="17"/>
        <v>43800</v>
      </c>
      <c r="C51" t="s">
        <v>45</v>
      </c>
      <c r="D51" s="1">
        <v>43497</v>
      </c>
      <c r="E51">
        <v>155.61357288067572</v>
      </c>
      <c r="F51">
        <v>109.45968313648278</v>
      </c>
      <c r="G51">
        <v>50.517784089745255</v>
      </c>
      <c r="H51">
        <v>45.296531149524093</v>
      </c>
      <c r="I51">
        <v>76.614578633696652</v>
      </c>
      <c r="J51">
        <v>44.478246095032901</v>
      </c>
      <c r="K51">
        <v>25.869972034442597</v>
      </c>
      <c r="L51">
        <v>19.038690002337219</v>
      </c>
      <c r="M51">
        <v>90.964936435531015</v>
      </c>
      <c r="N51">
        <v>50.460870528460759</v>
      </c>
      <c r="O51">
        <v>23.161442151477601</v>
      </c>
      <c r="P51">
        <v>18.083487946640936</v>
      </c>
      <c r="BQ51" t="str">
        <f>VLOOKUP(A51,Misc!$A$3:$B$11,2,FALSE)</f>
        <v>HKD</v>
      </c>
      <c r="BR51">
        <f>INDEX(FX!$B$30:$AK$48,MATCH(Data!BQ51,FX!$A$30:$A$48,0),MATCH(Data!D51,Period,0))</f>
        <v>7.8478480153993235</v>
      </c>
      <c r="BS51">
        <f t="shared" si="1"/>
        <v>19.828820916934845</v>
      </c>
      <c r="BT51">
        <f t="shared" si="2"/>
        <v>0</v>
      </c>
      <c r="BU51">
        <f t="shared" si="3"/>
        <v>13.947732285551037</v>
      </c>
      <c r="BV51">
        <f t="shared" si="4"/>
        <v>0</v>
      </c>
      <c r="BW51">
        <f t="shared" si="5"/>
        <v>6.4371511770637611</v>
      </c>
      <c r="BX51">
        <f t="shared" si="6"/>
        <v>0</v>
      </c>
      <c r="BY51">
        <f t="shared" si="7"/>
        <v>5.7718410270741289</v>
      </c>
      <c r="BZ51">
        <f t="shared" si="8"/>
        <v>0</v>
      </c>
      <c r="CA51">
        <f t="shared" si="9"/>
        <v>9.764865939034804</v>
      </c>
      <c r="CB51">
        <f t="shared" si="10"/>
        <v>5.6689486265786231</v>
      </c>
      <c r="CC51">
        <f t="shared" si="11"/>
        <v>3.2972420297539222</v>
      </c>
      <c r="CD51">
        <f t="shared" si="12"/>
        <v>2.4265650068575599</v>
      </c>
      <c r="CE51" s="4">
        <f t="shared" si="13"/>
        <v>0.70340704290888767</v>
      </c>
      <c r="CF51" s="4" t="str">
        <f t="shared" si="14"/>
        <v/>
      </c>
      <c r="CG51" s="4">
        <f t="shared" si="15"/>
        <v>0.41381931549212403</v>
      </c>
      <c r="CH51" s="4" t="str">
        <f t="shared" si="16"/>
        <v/>
      </c>
      <c r="CI51">
        <f>INDEX(FX!$B$114:$AK$132,MATCH(Data!BQ51,FX!$A$114:$A$132,0),MATCH(Data!D51,Period,0))</f>
        <v>7.845942700291646</v>
      </c>
    </row>
    <row r="52" spans="1:87" hidden="1" outlineLevel="1" x14ac:dyDescent="0.15">
      <c r="A52" t="s">
        <v>2</v>
      </c>
      <c r="B52" s="1">
        <f t="shared" si="17"/>
        <v>43800</v>
      </c>
      <c r="C52" t="s">
        <v>45</v>
      </c>
      <c r="D52" s="1">
        <v>43525</v>
      </c>
      <c r="E52">
        <v>195.55597791615298</v>
      </c>
      <c r="F52">
        <v>142.00947027406082</v>
      </c>
      <c r="G52">
        <v>75.884072866145587</v>
      </c>
      <c r="H52">
        <v>64.401321770319242</v>
      </c>
      <c r="I52">
        <v>181.20492119932496</v>
      </c>
      <c r="J52">
        <v>106.86871028765637</v>
      </c>
      <c r="K52">
        <v>63.022145968506123</v>
      </c>
      <c r="L52">
        <v>46.694714726273119</v>
      </c>
      <c r="M52">
        <v>168.39034880285726</v>
      </c>
      <c r="N52">
        <v>97.06225464055116</v>
      </c>
      <c r="O52">
        <v>48.434642753953653</v>
      </c>
      <c r="P52">
        <v>37.85847662931203</v>
      </c>
      <c r="BQ52" t="str">
        <f>VLOOKUP(A52,Misc!$A$3:$B$11,2,FALSE)</f>
        <v>HKD</v>
      </c>
      <c r="BR52">
        <f>INDEX(FX!$B$30:$AK$48,MATCH(Data!BQ52,FX!$A$30:$A$48,0),MATCH(Data!D52,Period,0))</f>
        <v>7.8494219555765268</v>
      </c>
      <c r="BS52">
        <f t="shared" si="1"/>
        <v>24.913424074141233</v>
      </c>
      <c r="BT52">
        <f t="shared" si="2"/>
        <v>0</v>
      </c>
      <c r="BU52">
        <f t="shared" si="3"/>
        <v>18.091710584264348</v>
      </c>
      <c r="BV52">
        <f t="shared" si="4"/>
        <v>0</v>
      </c>
      <c r="BW52">
        <f t="shared" si="5"/>
        <v>9.6674727509373692</v>
      </c>
      <c r="BX52">
        <f t="shared" si="6"/>
        <v>0</v>
      </c>
      <c r="BY52">
        <f t="shared" si="7"/>
        <v>8.2045941898391774</v>
      </c>
      <c r="BZ52">
        <f t="shared" si="8"/>
        <v>0</v>
      </c>
      <c r="CA52">
        <f t="shared" si="9"/>
        <v>23.095366372302117</v>
      </c>
      <c r="CB52">
        <f t="shared" si="10"/>
        <v>13.620888447692066</v>
      </c>
      <c r="CC52">
        <f t="shared" si="11"/>
        <v>8.0324504493467046</v>
      </c>
      <c r="CD52">
        <f t="shared" si="12"/>
        <v>5.9514473288897971</v>
      </c>
      <c r="CE52" s="4">
        <f t="shared" si="13"/>
        <v>0.72618322276473235</v>
      </c>
      <c r="CF52" s="4" t="str">
        <f t="shared" si="14"/>
        <v/>
      </c>
      <c r="CG52" s="4">
        <f t="shared" si="15"/>
        <v>0.45350019013543685</v>
      </c>
      <c r="CH52" s="4" t="str">
        <f t="shared" si="16"/>
        <v/>
      </c>
      <c r="CI52">
        <f>INDEX(FX!$B$114:$AK$132,MATCH(Data!BQ52,FX!$A$114:$A$132,0),MATCH(Data!D52,Period,0))</f>
        <v>7.845942700291646</v>
      </c>
    </row>
    <row r="53" spans="1:87" hidden="1" outlineLevel="1" x14ac:dyDescent="0.15">
      <c r="A53" t="s">
        <v>2</v>
      </c>
      <c r="B53" s="1">
        <f t="shared" si="17"/>
        <v>43800</v>
      </c>
      <c r="C53" t="s">
        <v>45</v>
      </c>
      <c r="D53" s="1">
        <v>43556</v>
      </c>
      <c r="E53">
        <v>127.85467750028384</v>
      </c>
      <c r="F53">
        <v>86.111550494622335</v>
      </c>
      <c r="G53">
        <v>44.660647243883162</v>
      </c>
      <c r="H53">
        <v>35.730081960236213</v>
      </c>
      <c r="I53">
        <v>179.51153080653165</v>
      </c>
      <c r="J53">
        <v>99.821778211401451</v>
      </c>
      <c r="K53">
        <v>52.784801539103398</v>
      </c>
      <c r="L53">
        <v>37.346926273085685</v>
      </c>
      <c r="M53">
        <v>142.13893355013104</v>
      </c>
      <c r="N53">
        <v>70.727781135850535</v>
      </c>
      <c r="O53">
        <v>26.475053784380655</v>
      </c>
      <c r="P53">
        <v>21.549104556953559</v>
      </c>
      <c r="BQ53" t="str">
        <f>VLOOKUP(A53,Misc!$A$3:$B$11,2,FALSE)</f>
        <v>HKD</v>
      </c>
      <c r="BR53">
        <f>INDEX(FX!$B$30:$AK$48,MATCH(Data!BQ53,FX!$A$30:$A$48,0),MATCH(Data!D53,Period,0))</f>
        <v>7.8449625164060217</v>
      </c>
      <c r="BS53">
        <f t="shared" si="1"/>
        <v>16.297678571810099</v>
      </c>
      <c r="BT53">
        <f t="shared" si="2"/>
        <v>0</v>
      </c>
      <c r="BU53">
        <f t="shared" si="3"/>
        <v>10.976668188603691</v>
      </c>
      <c r="BV53">
        <f t="shared" si="4"/>
        <v>0</v>
      </c>
      <c r="BW53">
        <f t="shared" si="5"/>
        <v>5.6929076653311208</v>
      </c>
      <c r="BX53">
        <f t="shared" si="6"/>
        <v>0</v>
      </c>
      <c r="BY53">
        <f t="shared" si="7"/>
        <v>4.554525516917967</v>
      </c>
      <c r="BZ53">
        <f t="shared" si="8"/>
        <v>0</v>
      </c>
      <c r="CA53">
        <f t="shared" si="9"/>
        <v>22.879536298405409</v>
      </c>
      <c r="CB53">
        <f t="shared" si="10"/>
        <v>12.722725875590568</v>
      </c>
      <c r="CC53">
        <f t="shared" si="11"/>
        <v>6.7276557522069727</v>
      </c>
      <c r="CD53">
        <f t="shared" si="12"/>
        <v>4.7600304641145854</v>
      </c>
      <c r="CE53" s="4">
        <f t="shared" si="13"/>
        <v>0.67351114701635506</v>
      </c>
      <c r="CF53" s="4" t="str">
        <f t="shared" si="14"/>
        <v/>
      </c>
      <c r="CG53" s="4">
        <f t="shared" si="15"/>
        <v>0.41492786687736566</v>
      </c>
      <c r="CH53" s="4" t="str">
        <f t="shared" si="16"/>
        <v/>
      </c>
      <c r="CI53">
        <f>INDEX(FX!$B$114:$AK$132,MATCH(Data!BQ53,FX!$A$114:$A$132,0),MATCH(Data!D53,Period,0))</f>
        <v>7.845942700291646</v>
      </c>
    </row>
    <row r="54" spans="1:87" hidden="1" outlineLevel="1" x14ac:dyDescent="0.15">
      <c r="A54" t="s">
        <v>2</v>
      </c>
      <c r="B54" s="1">
        <f t="shared" si="17"/>
        <v>43800</v>
      </c>
      <c r="C54" t="s">
        <v>45</v>
      </c>
      <c r="D54" s="1">
        <v>43586</v>
      </c>
      <c r="E54">
        <v>176.91899486824656</v>
      </c>
      <c r="F54">
        <v>117.8356314661257</v>
      </c>
      <c r="G54">
        <v>67.847171466165832</v>
      </c>
      <c r="H54">
        <v>52.259152968131083</v>
      </c>
      <c r="I54">
        <v>250.82215979094866</v>
      </c>
      <c r="J54">
        <v>146.30770790416267</v>
      </c>
      <c r="K54">
        <v>85.752661316756786</v>
      </c>
      <c r="L54">
        <v>63.112398899200443</v>
      </c>
      <c r="M54">
        <v>176.17188072240222</v>
      </c>
      <c r="N54">
        <v>96.043755376030262</v>
      </c>
      <c r="O54">
        <v>44.744685508490143</v>
      </c>
      <c r="P54">
        <v>36.077072136755838</v>
      </c>
      <c r="BQ54" t="str">
        <f>VLOOKUP(A54,Misc!$A$3:$B$11,2,FALSE)</f>
        <v>HKD</v>
      </c>
      <c r="BR54">
        <f>INDEX(FX!$B$30:$AK$48,MATCH(Data!BQ54,FX!$A$30:$A$48,0),MATCH(Data!D54,Period,0))</f>
        <v>7.8482368193252903</v>
      </c>
      <c r="BS54">
        <f t="shared" si="1"/>
        <v>22.542514827356626</v>
      </c>
      <c r="BT54">
        <f t="shared" si="2"/>
        <v>0</v>
      </c>
      <c r="BU54">
        <f t="shared" si="3"/>
        <v>15.014280809668023</v>
      </c>
      <c r="BV54">
        <f t="shared" si="4"/>
        <v>0</v>
      </c>
      <c r="BW54">
        <f t="shared" si="5"/>
        <v>8.6448935000407676</v>
      </c>
      <c r="BX54">
        <f t="shared" si="6"/>
        <v>0</v>
      </c>
      <c r="BY54">
        <f t="shared" si="7"/>
        <v>6.6587125454024951</v>
      </c>
      <c r="BZ54">
        <f t="shared" si="8"/>
        <v>0</v>
      </c>
      <c r="CA54">
        <f t="shared" si="9"/>
        <v>31.96839046270695</v>
      </c>
      <c r="CB54">
        <f t="shared" si="10"/>
        <v>18.647562631157655</v>
      </c>
      <c r="CC54">
        <f t="shared" si="11"/>
        <v>10.929554878544961</v>
      </c>
      <c r="CD54">
        <f t="shared" si="12"/>
        <v>8.0439535834048925</v>
      </c>
      <c r="CE54" s="4">
        <f t="shared" si="13"/>
        <v>0.66604284946271108</v>
      </c>
      <c r="CF54" s="4" t="str">
        <f t="shared" si="14"/>
        <v/>
      </c>
      <c r="CG54" s="4">
        <f t="shared" si="15"/>
        <v>0.4434919414265121</v>
      </c>
      <c r="CH54" s="4" t="str">
        <f t="shared" si="16"/>
        <v/>
      </c>
      <c r="CI54">
        <f>INDEX(FX!$B$114:$AK$132,MATCH(Data!BQ54,FX!$A$114:$A$132,0),MATCH(Data!D54,Period,0))</f>
        <v>7.845942700291646</v>
      </c>
    </row>
    <row r="55" spans="1:87" hidden="1" outlineLevel="1" x14ac:dyDescent="0.15">
      <c r="A55" t="s">
        <v>2</v>
      </c>
      <c r="B55" s="1">
        <f t="shared" si="17"/>
        <v>43800</v>
      </c>
      <c r="C55" t="s">
        <v>45</v>
      </c>
      <c r="D55" s="1">
        <v>43617</v>
      </c>
      <c r="E55">
        <v>227.45459544564963</v>
      </c>
      <c r="F55">
        <v>157.32122097437144</v>
      </c>
      <c r="G55">
        <v>83.163274448850288</v>
      </c>
      <c r="H55">
        <v>64.774513378271436</v>
      </c>
      <c r="I55">
        <v>265.40684154073932</v>
      </c>
      <c r="J55">
        <v>152.80805986766222</v>
      </c>
      <c r="K55">
        <v>85.964659518615562</v>
      </c>
      <c r="L55">
        <v>62.494336856392046</v>
      </c>
      <c r="M55">
        <v>163.9228043091976</v>
      </c>
      <c r="N55">
        <v>85.393669997088281</v>
      </c>
      <c r="O55">
        <v>44.786718405710715</v>
      </c>
      <c r="P55">
        <v>34.196827493068838</v>
      </c>
      <c r="BQ55" t="str">
        <f>VLOOKUP(A55,Misc!$A$3:$B$11,2,FALSE)</f>
        <v>HKD</v>
      </c>
      <c r="BR55">
        <f>INDEX(FX!$B$30:$AK$48,MATCH(Data!BQ55,FX!$A$30:$A$48,0),MATCH(Data!D55,Period,0))</f>
        <v>7.8260576974161911</v>
      </c>
      <c r="BS55">
        <f t="shared" si="1"/>
        <v>29.063751410974749</v>
      </c>
      <c r="BT55">
        <f t="shared" si="2"/>
        <v>0</v>
      </c>
      <c r="BU55">
        <f t="shared" si="3"/>
        <v>20.102231168869579</v>
      </c>
      <c r="BV55">
        <f t="shared" si="4"/>
        <v>0</v>
      </c>
      <c r="BW55">
        <f t="shared" si="5"/>
        <v>10.626458130548542</v>
      </c>
      <c r="BX55">
        <f t="shared" si="6"/>
        <v>0</v>
      </c>
      <c r="BY55">
        <f t="shared" si="7"/>
        <v>8.2767743201863997</v>
      </c>
      <c r="BZ55">
        <f t="shared" si="8"/>
        <v>0</v>
      </c>
      <c r="CA55">
        <f t="shared" si="9"/>
        <v>33.827272474329149</v>
      </c>
      <c r="CB55">
        <f t="shared" si="10"/>
        <v>19.476061157314099</v>
      </c>
      <c r="CC55">
        <f t="shared" si="11"/>
        <v>10.956574984344472</v>
      </c>
      <c r="CD55">
        <f t="shared" si="12"/>
        <v>7.965178850218857</v>
      </c>
      <c r="CE55" s="4">
        <f t="shared" si="13"/>
        <v>0.69165989223534252</v>
      </c>
      <c r="CF55" s="4" t="str">
        <f t="shared" si="14"/>
        <v/>
      </c>
      <c r="CG55" s="4">
        <f t="shared" si="15"/>
        <v>0.41173411302740642</v>
      </c>
      <c r="CH55" s="4" t="str">
        <f t="shared" si="16"/>
        <v/>
      </c>
      <c r="CI55">
        <f>INDEX(FX!$B$114:$AK$132,MATCH(Data!BQ55,FX!$A$114:$A$132,0),MATCH(Data!D55,Period,0))</f>
        <v>7.845942700291646</v>
      </c>
    </row>
    <row r="56" spans="1:87" hidden="1" outlineLevel="1" x14ac:dyDescent="0.15">
      <c r="A56" t="s">
        <v>2</v>
      </c>
      <c r="B56" s="1">
        <f t="shared" si="17"/>
        <v>43800</v>
      </c>
      <c r="C56" t="s">
        <v>45</v>
      </c>
      <c r="D56" s="1">
        <v>43647</v>
      </c>
      <c r="E56">
        <v>166.36601039719613</v>
      </c>
      <c r="F56">
        <v>106.13355066417137</v>
      </c>
      <c r="G56">
        <v>64.008115358664156</v>
      </c>
      <c r="H56">
        <v>48.336695463282489</v>
      </c>
      <c r="I56">
        <v>176.99940651281</v>
      </c>
      <c r="J56">
        <v>99.409732980631134</v>
      </c>
      <c r="K56">
        <v>53.166317795505577</v>
      </c>
      <c r="L56">
        <v>37.943459410596098</v>
      </c>
      <c r="M56">
        <v>105.12057053939924</v>
      </c>
      <c r="N56">
        <v>65.835154824624766</v>
      </c>
      <c r="O56">
        <v>29.490093352403044</v>
      </c>
      <c r="P56">
        <v>25.424787214871898</v>
      </c>
      <c r="BQ56" t="str">
        <f>VLOOKUP(A56,Misc!$A$3:$B$11,2,FALSE)</f>
        <v>HKD</v>
      </c>
      <c r="BR56">
        <f>INDEX(FX!$B$30:$AK$48,MATCH(Data!BQ56,FX!$A$30:$A$48,0),MATCH(Data!D56,Period,0))</f>
        <v>7.8119935044550282</v>
      </c>
      <c r="BS56">
        <f t="shared" si="1"/>
        <v>21.296229995880161</v>
      </c>
      <c r="BT56">
        <f t="shared" si="2"/>
        <v>0</v>
      </c>
      <c r="BU56">
        <f t="shared" si="3"/>
        <v>13.585975283216181</v>
      </c>
      <c r="BV56">
        <f t="shared" si="4"/>
        <v>0</v>
      </c>
      <c r="BW56">
        <f t="shared" si="5"/>
        <v>8.1935699667647661</v>
      </c>
      <c r="BX56">
        <f t="shared" si="6"/>
        <v>0</v>
      </c>
      <c r="BY56">
        <f t="shared" si="7"/>
        <v>6.1874981636527231</v>
      </c>
      <c r="BZ56">
        <f t="shared" si="8"/>
        <v>0</v>
      </c>
      <c r="CA56">
        <f t="shared" si="9"/>
        <v>22.559354977985073</v>
      </c>
      <c r="CB56">
        <f t="shared" si="10"/>
        <v>12.670208893691758</v>
      </c>
      <c r="CC56">
        <f t="shared" si="11"/>
        <v>6.776281681681068</v>
      </c>
      <c r="CD56">
        <f t="shared" si="12"/>
        <v>4.8360612433717725</v>
      </c>
      <c r="CE56" s="4">
        <f t="shared" si="13"/>
        <v>0.63795212982976046</v>
      </c>
      <c r="CF56" s="4" t="str">
        <f t="shared" si="14"/>
        <v/>
      </c>
      <c r="CG56" s="4">
        <f t="shared" si="15"/>
        <v>0.45543275581375625</v>
      </c>
      <c r="CH56" s="4" t="str">
        <f t="shared" si="16"/>
        <v/>
      </c>
      <c r="CI56">
        <f>INDEX(FX!$B$114:$AK$132,MATCH(Data!BQ56,FX!$A$114:$A$132,0),MATCH(Data!D56,Period,0))</f>
        <v>7.845942700291646</v>
      </c>
    </row>
    <row r="57" spans="1:87" hidden="1" outlineLevel="1" x14ac:dyDescent="0.15">
      <c r="A57" t="s">
        <v>2</v>
      </c>
      <c r="B57" s="1">
        <f t="shared" si="17"/>
        <v>43800</v>
      </c>
      <c r="C57" t="s">
        <v>45</v>
      </c>
      <c r="D57" s="1">
        <v>43678</v>
      </c>
      <c r="E57">
        <v>154.92590714662845</v>
      </c>
      <c r="F57">
        <v>102.3386877870773</v>
      </c>
      <c r="G57">
        <v>66.199763383219022</v>
      </c>
      <c r="H57">
        <v>51.317476688094402</v>
      </c>
      <c r="I57">
        <v>218.71277423312486</v>
      </c>
      <c r="J57">
        <v>126.86618620888771</v>
      </c>
      <c r="K57">
        <v>72.899092340944406</v>
      </c>
      <c r="L57">
        <v>53.474988232207785</v>
      </c>
      <c r="M57">
        <v>126.18376369192019</v>
      </c>
      <c r="N57">
        <v>86.131826802067422</v>
      </c>
      <c r="O57">
        <v>46.387575908019407</v>
      </c>
      <c r="P57">
        <v>37.62260421519877</v>
      </c>
      <c r="BQ57" t="str">
        <f>VLOOKUP(A57,Misc!$A$3:$B$11,2,FALSE)</f>
        <v>HKD</v>
      </c>
      <c r="BR57">
        <f>INDEX(FX!$B$30:$AK$48,MATCH(Data!BQ57,FX!$A$30:$A$48,0),MATCH(Data!D57,Period,0))</f>
        <v>7.841198315201181</v>
      </c>
      <c r="BS57">
        <f t="shared" si="1"/>
        <v>19.757937616025405</v>
      </c>
      <c r="BT57">
        <f t="shared" si="2"/>
        <v>0</v>
      </c>
      <c r="BU57">
        <f t="shared" si="3"/>
        <v>13.051409194520749</v>
      </c>
      <c r="BV57">
        <f t="shared" si="4"/>
        <v>0</v>
      </c>
      <c r="BW57">
        <f t="shared" si="5"/>
        <v>8.4425569564899519</v>
      </c>
      <c r="BX57">
        <f t="shared" si="6"/>
        <v>0</v>
      </c>
      <c r="BY57">
        <f t="shared" si="7"/>
        <v>6.5445961988499652</v>
      </c>
      <c r="BZ57">
        <f t="shared" si="8"/>
        <v>0</v>
      </c>
      <c r="CA57">
        <f t="shared" si="9"/>
        <v>27.8759076618027</v>
      </c>
      <c r="CB57">
        <f t="shared" si="10"/>
        <v>16.169654948432377</v>
      </c>
      <c r="CC57">
        <f t="shared" si="11"/>
        <v>9.2913108246679688</v>
      </c>
      <c r="CD57">
        <f t="shared" si="12"/>
        <v>6.8156230901635357</v>
      </c>
      <c r="CE57" s="4">
        <f t="shared" si="13"/>
        <v>0.66056536102912489</v>
      </c>
      <c r="CF57" s="4" t="str">
        <f t="shared" si="14"/>
        <v/>
      </c>
      <c r="CG57" s="4">
        <f t="shared" si="15"/>
        <v>0.50144747600109896</v>
      </c>
      <c r="CH57" s="4" t="str">
        <f t="shared" si="16"/>
        <v/>
      </c>
      <c r="CI57">
        <f>INDEX(FX!$B$114:$AK$132,MATCH(Data!BQ57,FX!$A$114:$A$132,0),MATCH(Data!D57,Period,0))</f>
        <v>7.845942700291646</v>
      </c>
    </row>
    <row r="58" spans="1:87" hidden="1" outlineLevel="1" x14ac:dyDescent="0.15">
      <c r="A58" t="s">
        <v>2</v>
      </c>
      <c r="B58" s="1">
        <f t="shared" si="17"/>
        <v>43800</v>
      </c>
      <c r="C58" t="s">
        <v>45</v>
      </c>
      <c r="D58" s="1">
        <v>43709</v>
      </c>
      <c r="E58">
        <v>144.45768668165806</v>
      </c>
      <c r="F58">
        <v>107.91246004775567</v>
      </c>
      <c r="G58">
        <v>64.73517388759555</v>
      </c>
      <c r="H58">
        <v>54.216137598717644</v>
      </c>
      <c r="I58">
        <v>271.22002553873477</v>
      </c>
      <c r="J58">
        <v>156.36406510232626</v>
      </c>
      <c r="K58">
        <v>93.681197917124109</v>
      </c>
      <c r="L58">
        <v>66.282944861693267</v>
      </c>
      <c r="M58">
        <v>168.90362302371645</v>
      </c>
      <c r="N58">
        <v>118.38615314462719</v>
      </c>
      <c r="O58">
        <v>63.76619623099856</v>
      </c>
      <c r="P58">
        <v>52.580133108974977</v>
      </c>
      <c r="BQ58" t="str">
        <f>VLOOKUP(A58,Misc!$A$3:$B$11,2,FALSE)</f>
        <v>HKD</v>
      </c>
      <c r="BR58">
        <f>INDEX(FX!$B$30:$AK$48,MATCH(Data!BQ58,FX!$A$30:$A$48,0),MATCH(Data!D58,Period,0))</f>
        <v>7.8357985477016818</v>
      </c>
      <c r="BS58">
        <f t="shared" si="1"/>
        <v>18.435604974049383</v>
      </c>
      <c r="BT58">
        <f t="shared" si="2"/>
        <v>0</v>
      </c>
      <c r="BU58">
        <f t="shared" si="3"/>
        <v>13.771724654586414</v>
      </c>
      <c r="BV58">
        <f t="shared" si="4"/>
        <v>0</v>
      </c>
      <c r="BW58">
        <f t="shared" si="5"/>
        <v>8.2614648007487403</v>
      </c>
      <c r="BX58">
        <f t="shared" si="6"/>
        <v>0</v>
      </c>
      <c r="BY58">
        <f t="shared" si="7"/>
        <v>6.9190315790621977</v>
      </c>
      <c r="BZ58">
        <f t="shared" si="8"/>
        <v>0</v>
      </c>
      <c r="CA58">
        <f t="shared" si="9"/>
        <v>34.568188412675141</v>
      </c>
      <c r="CB58">
        <f t="shared" si="10"/>
        <v>19.929289707470584</v>
      </c>
      <c r="CC58">
        <f t="shared" si="11"/>
        <v>11.940081835372292</v>
      </c>
      <c r="CD58">
        <f t="shared" si="12"/>
        <v>8.4480536493376928</v>
      </c>
      <c r="CE58" s="4">
        <f t="shared" si="13"/>
        <v>0.74701777750022236</v>
      </c>
      <c r="CF58" s="4" t="str">
        <f t="shared" si="14"/>
        <v/>
      </c>
      <c r="CG58" s="4">
        <f t="shared" si="15"/>
        <v>0.50240850384399338</v>
      </c>
      <c r="CH58" s="4" t="str">
        <f t="shared" si="16"/>
        <v/>
      </c>
      <c r="CI58">
        <f>INDEX(FX!$B$114:$AK$132,MATCH(Data!BQ58,FX!$A$114:$A$132,0),MATCH(Data!D58,Period,0))</f>
        <v>7.845942700291646</v>
      </c>
    </row>
    <row r="59" spans="1:87" hidden="1" outlineLevel="1" x14ac:dyDescent="0.15">
      <c r="A59" t="s">
        <v>2</v>
      </c>
      <c r="B59" s="1">
        <f t="shared" si="17"/>
        <v>43800</v>
      </c>
      <c r="C59" t="s">
        <v>45</v>
      </c>
      <c r="D59" s="1">
        <v>43739</v>
      </c>
      <c r="E59">
        <v>159.64591688800948</v>
      </c>
      <c r="F59">
        <v>92.958765409808507</v>
      </c>
      <c r="G59">
        <v>67.167776080395527</v>
      </c>
      <c r="H59">
        <v>46.192522081868916</v>
      </c>
      <c r="I59">
        <v>241.88583716487963</v>
      </c>
      <c r="J59">
        <v>138.85807785800878</v>
      </c>
      <c r="K59">
        <v>82.179246134502037</v>
      </c>
      <c r="L59">
        <v>58.023259570032558</v>
      </c>
      <c r="M59">
        <v>180.98162318905668</v>
      </c>
      <c r="N59">
        <v>127.07547626905705</v>
      </c>
      <c r="O59">
        <v>63.856277413139217</v>
      </c>
      <c r="P59">
        <v>56.082988830105393</v>
      </c>
      <c r="BQ59" t="str">
        <f>VLOOKUP(A59,Misc!$A$3:$B$11,2,FALSE)</f>
        <v>HKD</v>
      </c>
      <c r="BR59">
        <f>INDEX(FX!$B$30:$AK$48,MATCH(Data!BQ59,FX!$A$30:$A$48,0),MATCH(Data!D59,Period,0))</f>
        <v>7.8422990531413141</v>
      </c>
      <c r="BS59">
        <f t="shared" si="1"/>
        <v>20.357029973762817</v>
      </c>
      <c r="BT59">
        <f t="shared" si="2"/>
        <v>0</v>
      </c>
      <c r="BU59">
        <f t="shared" si="3"/>
        <v>11.853509382885994</v>
      </c>
      <c r="BV59">
        <f t="shared" si="4"/>
        <v>0</v>
      </c>
      <c r="BW59">
        <f t="shared" si="5"/>
        <v>8.564806777355777</v>
      </c>
      <c r="BX59">
        <f t="shared" si="6"/>
        <v>0</v>
      </c>
      <c r="BY59">
        <f t="shared" si="7"/>
        <v>5.8901760528203804</v>
      </c>
      <c r="BZ59">
        <f t="shared" si="8"/>
        <v>0</v>
      </c>
      <c r="CA59">
        <f t="shared" si="9"/>
        <v>30.829416732279775</v>
      </c>
      <c r="CB59">
        <f t="shared" si="10"/>
        <v>17.698074426779488</v>
      </c>
      <c r="CC59">
        <f t="shared" si="11"/>
        <v>10.4741073537852</v>
      </c>
      <c r="CD59">
        <f t="shared" si="12"/>
        <v>7.3953203313447267</v>
      </c>
      <c r="CE59" s="4">
        <f t="shared" si="13"/>
        <v>0.58228088273011358</v>
      </c>
      <c r="CF59" s="4" t="str">
        <f t="shared" si="14"/>
        <v/>
      </c>
      <c r="CG59" s="4">
        <f t="shared" si="15"/>
        <v>0.49691410894098348</v>
      </c>
      <c r="CH59" s="4" t="str">
        <f t="shared" si="16"/>
        <v/>
      </c>
      <c r="CI59">
        <f>INDEX(FX!$B$114:$AK$132,MATCH(Data!BQ59,FX!$A$114:$A$132,0),MATCH(Data!D59,Period,0))</f>
        <v>7.845942700291646</v>
      </c>
    </row>
    <row r="60" spans="1:87" hidden="1" outlineLevel="1" x14ac:dyDescent="0.15">
      <c r="A60" t="s">
        <v>2</v>
      </c>
      <c r="B60" s="1">
        <f t="shared" si="17"/>
        <v>43800</v>
      </c>
      <c r="C60" t="s">
        <v>45</v>
      </c>
      <c r="D60" s="1">
        <v>43770</v>
      </c>
      <c r="E60">
        <v>136.92673068608323</v>
      </c>
      <c r="F60">
        <v>78.141990473045979</v>
      </c>
      <c r="G60">
        <v>52.444009484068488</v>
      </c>
      <c r="H60">
        <v>39.012829493928734</v>
      </c>
      <c r="I60">
        <v>265.14443959397749</v>
      </c>
      <c r="J60">
        <v>153.79387073629781</v>
      </c>
      <c r="K60">
        <v>93.440010565720399</v>
      </c>
      <c r="L60">
        <v>66.519440270564161</v>
      </c>
      <c r="M60">
        <v>258.56936147599407</v>
      </c>
      <c r="N60">
        <v>115.88462678571223</v>
      </c>
      <c r="O60">
        <v>51.218514985130184</v>
      </c>
      <c r="P60">
        <v>45.110454851546535</v>
      </c>
      <c r="BQ60" t="str">
        <f>VLOOKUP(A60,Misc!$A$3:$B$11,2,FALSE)</f>
        <v>HKD</v>
      </c>
      <c r="BR60">
        <f>INDEX(FX!$B$30:$AK$48,MATCH(Data!BQ60,FX!$A$30:$A$48,0),MATCH(Data!D60,Period,0))</f>
        <v>7.8283879863834205</v>
      </c>
      <c r="BS60">
        <f t="shared" si="1"/>
        <v>17.491050638298908</v>
      </c>
      <c r="BT60">
        <f t="shared" si="2"/>
        <v>0</v>
      </c>
      <c r="BU60">
        <f t="shared" si="3"/>
        <v>9.9818750180707667</v>
      </c>
      <c r="BV60">
        <f t="shared" si="4"/>
        <v>0</v>
      </c>
      <c r="BW60">
        <f t="shared" si="5"/>
        <v>6.6992092848858285</v>
      </c>
      <c r="BX60">
        <f t="shared" si="6"/>
        <v>0</v>
      </c>
      <c r="BY60">
        <f t="shared" si="7"/>
        <v>4.983507404306871</v>
      </c>
      <c r="BZ60">
        <f t="shared" si="8"/>
        <v>0</v>
      </c>
      <c r="CA60">
        <f t="shared" si="9"/>
        <v>33.79382818894684</v>
      </c>
      <c r="CB60">
        <f t="shared" si="10"/>
        <v>19.601707100229149</v>
      </c>
      <c r="CC60">
        <f t="shared" si="11"/>
        <v>11.909341443730794</v>
      </c>
      <c r="CD60">
        <f t="shared" si="12"/>
        <v>8.478196032210576</v>
      </c>
      <c r="CE60" s="4">
        <f t="shared" si="13"/>
        <v>0.57068470182198006</v>
      </c>
      <c r="CF60" s="4" t="str">
        <f t="shared" si="14"/>
        <v/>
      </c>
      <c r="CG60" s="4">
        <f t="shared" si="15"/>
        <v>0.49925564037667658</v>
      </c>
      <c r="CH60" s="4" t="str">
        <f t="shared" si="16"/>
        <v/>
      </c>
      <c r="CI60">
        <f>INDEX(FX!$B$114:$AK$132,MATCH(Data!BQ60,FX!$A$114:$A$132,0),MATCH(Data!D60,Period,0))</f>
        <v>7.845942700291646</v>
      </c>
    </row>
    <row r="61" spans="1:87" hidden="1" outlineLevel="1" x14ac:dyDescent="0.15">
      <c r="A61" t="s">
        <v>2</v>
      </c>
      <c r="B61" s="1">
        <f t="shared" si="17"/>
        <v>43800</v>
      </c>
      <c r="C61" t="s">
        <v>45</v>
      </c>
      <c r="D61" s="1">
        <v>43800</v>
      </c>
      <c r="E61">
        <v>257.03107320403427</v>
      </c>
      <c r="F61">
        <v>229.15830886465767</v>
      </c>
      <c r="G61">
        <v>95.825380077382263</v>
      </c>
      <c r="H61">
        <v>111.914709982235</v>
      </c>
      <c r="I61">
        <v>300.00502119886181</v>
      </c>
      <c r="J61">
        <v>175.44424261838043</v>
      </c>
      <c r="K61">
        <v>109.88924020046494</v>
      </c>
      <c r="L61">
        <v>77.745064161559242</v>
      </c>
      <c r="M61">
        <v>243.63683743195207</v>
      </c>
      <c r="N61">
        <v>165.26807336243914</v>
      </c>
      <c r="O61">
        <v>64.175313075081164</v>
      </c>
      <c r="P61">
        <v>69.429225074308775</v>
      </c>
      <c r="BQ61" t="str">
        <f>VLOOKUP(A61,Misc!$A$3:$B$11,2,FALSE)</f>
        <v>HKD</v>
      </c>
      <c r="BR61">
        <f>INDEX(FX!$B$30:$AK$48,MATCH(Data!BQ61,FX!$A$30:$A$48,0),MATCH(Data!D61,Period,0))</f>
        <v>7.8053259788814451</v>
      </c>
      <c r="BS61">
        <f t="shared" si="1"/>
        <v>32.930216354765051</v>
      </c>
      <c r="BT61">
        <f t="shared" si="2"/>
        <v>0</v>
      </c>
      <c r="BU61">
        <f t="shared" si="3"/>
        <v>29.35922336679878</v>
      </c>
      <c r="BV61">
        <f t="shared" si="4"/>
        <v>0</v>
      </c>
      <c r="BW61">
        <f t="shared" si="5"/>
        <v>12.276922237028039</v>
      </c>
      <c r="BX61">
        <f t="shared" si="6"/>
        <v>0</v>
      </c>
      <c r="BY61">
        <f t="shared" si="7"/>
        <v>14.33824932937306</v>
      </c>
      <c r="BZ61">
        <f t="shared" si="8"/>
        <v>0</v>
      </c>
      <c r="CA61">
        <f t="shared" si="9"/>
        <v>38.23696305960916</v>
      </c>
      <c r="CB61">
        <f t="shared" si="10"/>
        <v>22.361142480923153</v>
      </c>
      <c r="CC61">
        <f t="shared" si="11"/>
        <v>14.005868306478989</v>
      </c>
      <c r="CD61">
        <f t="shared" si="12"/>
        <v>9.9089513053248961</v>
      </c>
      <c r="CE61" s="4">
        <f t="shared" si="13"/>
        <v>0.89155877539658057</v>
      </c>
      <c r="CF61" s="4" t="str">
        <f t="shared" si="14"/>
        <v/>
      </c>
      <c r="CG61" s="4">
        <f t="shared" si="15"/>
        <v>0.48837290926392951</v>
      </c>
      <c r="CH61" s="4" t="str">
        <f t="shared" si="16"/>
        <v/>
      </c>
      <c r="CI61">
        <f>INDEX(FX!$B$114:$AK$132,MATCH(Data!BQ61,FX!$A$114:$A$132,0),MATCH(Data!D61,Period,0))</f>
        <v>7.845942700291646</v>
      </c>
    </row>
    <row r="62" spans="1:87" hidden="1" outlineLevel="1" x14ac:dyDescent="0.15">
      <c r="A62" t="s">
        <v>302</v>
      </c>
      <c r="B62" s="1">
        <f t="shared" si="17"/>
        <v>43800</v>
      </c>
      <c r="C62" t="s">
        <v>50</v>
      </c>
      <c r="D62" s="1">
        <v>43466</v>
      </c>
      <c r="E62">
        <f t="array" ref="E62:E73">TRANSPOSE('[2]AG_Key Metrics P1'!$F$6:$Q$6)</f>
        <v>46.567972851516004</v>
      </c>
      <c r="F62">
        <f t="array" ref="F62:F73">TRANSPOSE('[2]AG_Key Metrics P1'!$F$11:$Q$11)</f>
        <v>23.252343322996996</v>
      </c>
      <c r="G62">
        <f t="array" ref="G62:G73">TRANSPOSE('[2]AG_Key Metrics P1'!$F$16:$Q$16)</f>
        <v>21.838699348348001</v>
      </c>
      <c r="H62">
        <f t="array" ref="H62:H73">TRANSPOSE('[2]AG_Key Metrics P1'!$F$21:$Q$21)</f>
        <v>17.793676793816996</v>
      </c>
      <c r="I62">
        <f t="array" ref="I62:I73">TRANSPOSE('[2]AG_Key Metrics P1'!$F$7:$Q$7)</f>
        <v>73.969772843657097</v>
      </c>
      <c r="J62">
        <f t="array" ref="J62:J73">TRANSPOSE('[2]AG_Key Metrics P1'!$F$12:$Q$12)</f>
        <v>36.723077240929783</v>
      </c>
      <c r="K62">
        <f t="array" ref="K62:K73">TRANSPOSE('[2]AG_Key Metrics P1'!$F$17:$Q$17)</f>
        <v>37.198104419917847</v>
      </c>
      <c r="L62">
        <f t="array" ref="L62:L73">TRANSPOSE('[2]AG_Key Metrics P1'!$F$22:$Q$22)</f>
        <v>29.349486265203584</v>
      </c>
      <c r="M62">
        <f t="array" ref="M62:M73">TRANSPOSE('[2]AG_Key Metrics P1'!$F$9:$Q$9)</f>
        <v>50.959547040000004</v>
      </c>
      <c r="N62">
        <f t="array" ref="N62:N73">TRANSPOSE('[2]AG_Key Metrics P1'!$F$14:$Q$14)</f>
        <v>16.193275295920646</v>
      </c>
      <c r="O62">
        <f t="array" ref="O62:O73">TRANSPOSE('[2]AG_Key Metrics P1'!$F$19:$Q$19)</f>
        <v>24.713781730247</v>
      </c>
      <c r="P62">
        <f t="array" ref="P62:P73">TRANSPOSE('[2]AG_Key Metrics P1'!$F$24:$Q$24)</f>
        <v>11.377844129853584</v>
      </c>
      <c r="Q62" t="str">
        <f t="array" ref="Q62:Q73">'[2]AG_Key Products'!$D$6</f>
        <v>UE15/7 + UE15/7 repriced</v>
      </c>
      <c r="R62" t="str">
        <f t="array" ref="R62:R73">'[2]AG_Key Products'!$D$9</f>
        <v>IVP</v>
      </c>
      <c r="S62" t="str">
        <f t="array" ref="S62:S73">'[2]AG_Key Products'!$D$12</f>
        <v>Pension85</v>
      </c>
      <c r="T62" t="str">
        <f t="array" ref="T62:T73">'[2]AG_Key Products'!$D$15</f>
        <v>iSave + iSave repriced</v>
      </c>
      <c r="U62" t="str">
        <f t="array" ref="U62:U73">'[2]AG_Key Products'!$D$18</f>
        <v>Whole Life Package (with NGD&amp;ICP)</v>
      </c>
      <c r="V62" t="str">
        <f t="array" ref="V62:V73">'[2]AG_Key Products'!$D$21</f>
        <v>SUPER CARE (Regular)</v>
      </c>
      <c r="W62" t="str">
        <f t="array" ref="W62:W73">'[2]AG_Key Products'!$D$24</f>
        <v>Power Max Link</v>
      </c>
      <c r="X62" t="str">
        <f t="array" ref="X62:X73">'[2]AG_Key Products'!$D$27</f>
        <v>CARE - Health Lump Sum</v>
      </c>
      <c r="Y62" t="str">
        <f t="array" ref="Y62:Y73">'[2]AG_Key Products'!$D$30</f>
        <v>Unit-Linked</v>
      </c>
      <c r="Z62" t="str">
        <f t="array" ref="Z62:Z73">'[2]AG_Key Products'!$D$33</f>
        <v>UE10/5 + UE10/5_Repriced</v>
      </c>
      <c r="AA62">
        <f t="array" ref="AA62:AA73">TRANSPOSE('[2]AG_Key Products'!$F$6:$Q$6)</f>
        <v>4.2399279999999999</v>
      </c>
      <c r="AB62">
        <f t="array" ref="AB62:AB73">TRANSPOSE('[2]AG_Key Products'!$F$9:$Q$9)</f>
        <v>7.7679520000000002</v>
      </c>
      <c r="AC62">
        <f t="array" ref="AC62:AC73">TRANSPOSE('[2]AG_Key Products'!$F$12:$Q$12)</f>
        <v>0.9840449</v>
      </c>
      <c r="AD62">
        <f t="array" ref="AD62:AD73">TRANSPOSE('[2]AG_Key Products'!$F$15:$Q$15)</f>
        <v>1.853909</v>
      </c>
      <c r="AE62">
        <f t="array" ref="AE62:AE73">TRANSPOSE('[2]AG_Key Products'!$F$18:$Q$18)</f>
        <v>1.0891459999999999</v>
      </c>
      <c r="AF62">
        <f t="array" ref="AF62:AF73">TRANSPOSE('[2]AG_Key Products'!$F$21:$Q$21)</f>
        <v>3.9348947999999999</v>
      </c>
      <c r="AG62">
        <f t="array" ref="AG62:AG73">TRANSPOSE('[2]AG_Key Products'!$F$24:$Q$24)</f>
        <v>0</v>
      </c>
      <c r="AH62">
        <f t="array" ref="AH62:AH73">TRANSPOSE('[2]AG_Key Products'!$F$27:$Q$27)</f>
        <v>2.4270283999999998</v>
      </c>
      <c r="AI62">
        <f t="array" ref="AI62:AI73">TRANSPOSE('[2]AG_Key Products'!$F$30:$Q$30)</f>
        <v>10.873200000000001</v>
      </c>
      <c r="AJ62">
        <f t="array" ref="AJ62:AJ73">TRANSPOSE('[2]AG_Key Products'!$F$33:$Q$33)</f>
        <v>2.3374999999999999</v>
      </c>
      <c r="AK62">
        <f t="array" ref="AK62:AK73">TRANSPOSE('[2]AG_Key Products'!$F$36:$Q$36)</f>
        <v>11.060369751515999</v>
      </c>
      <c r="AL62">
        <f t="array" ref="AL62:AL73">TRANSPOSE('[2]AG_Key Products'!$F$7:$Q$7)</f>
        <v>0.12666765725199994</v>
      </c>
      <c r="AM62">
        <f t="array" ref="AM62:AM73">TRANSPOSE('[2]AG_Key Products'!$F$10:$Q$10)</f>
        <v>1.7812096895199994</v>
      </c>
      <c r="AN62">
        <f t="array" ref="AN62:AN73">TRANSPOSE('[2]AG_Key Products'!$F$13:$Q$13)</f>
        <v>0.91722095525399994</v>
      </c>
      <c r="AO62">
        <f t="array" ref="AO62:AO73">TRANSPOSE('[2]AG_Key Products'!$F$16:$Q$16)</f>
        <v>-3.926284431000019E-3</v>
      </c>
      <c r="AP62">
        <f t="array" ref="AP62:AP73">TRANSPOSE('[2]AG_Key Products'!$F$19:$Q$19)</f>
        <v>-0.40724754885699993</v>
      </c>
      <c r="AQ62">
        <f t="array" ref="AQ62:AQ73">TRANSPOSE('[2]AG_Key Products'!$F$22:$Q$22)</f>
        <v>1.8182594661290001</v>
      </c>
      <c r="AR62">
        <f t="array" ref="AR62:AR73">TRANSPOSE('[2]AG_Key Products'!$F$25:$Q$25)</f>
        <v>0</v>
      </c>
      <c r="AS62">
        <f t="array" ref="AS62:AS73">TRANSPOSE('[2]AG_Key Products'!$F$28:$Q$28)</f>
        <v>2.961596079545</v>
      </c>
      <c r="AT62">
        <f t="array" ref="AT62:AT73">TRANSPOSE('[2]AG_Key Products'!$F$31:$Q$31)</f>
        <v>6.0286814630730001</v>
      </c>
      <c r="AU62">
        <f t="array" ref="AU62:AU73">TRANSPOSE('[2]AG_Key Products'!$F$34:$Q$35)</f>
        <v>-0.21657939277500002</v>
      </c>
      <c r="AV62">
        <f t="array" ref="AV62:AV73">TRANSPOSE('[2]AG_Key Products'!$F$37:$Q$37)</f>
        <v>10.246461238286997</v>
      </c>
      <c r="AW62" s="4" t="str">
        <f t="array" ref="AW62:AW73">'[2]AG_Key Products'!$D$8</f>
        <v>Traditional Non-par</v>
      </c>
      <c r="AX62" s="4" t="str">
        <f t="array" ref="AX62:AX73">'[2]AG_Key Products'!$D$11</f>
        <v>Traditional Non-par</v>
      </c>
      <c r="AY62" s="4" t="str">
        <f t="array" ref="AY62:AY73">'[2]AG_Key Products'!$D$14</f>
        <v>Traditional Non-par</v>
      </c>
      <c r="AZ62" s="4" t="str">
        <f t="array" ref="AZ62:AZ73">'[2]AG_Key Products'!$D$17</f>
        <v>Traditional Par</v>
      </c>
      <c r="BA62" s="4" t="str">
        <f t="array" ref="BA62:BA73">'[2]AG_Key Products'!$D$20</f>
        <v>Traditional Par</v>
      </c>
      <c r="BB62" s="4" t="str">
        <f t="array" ref="BB62:BB73">'[2]AG_Key Products'!$D$23</f>
        <v>Riders</v>
      </c>
      <c r="BC62" s="4" t="str">
        <f t="array" ref="BC62:BC73">'[2]AG_Key Products'!$D$26</f>
        <v>Unit Linked</v>
      </c>
      <c r="BD62" s="4" t="str">
        <f t="array" ref="BD62:BD73">'[2]AG_Key Products'!$D$29</f>
        <v>Riders</v>
      </c>
      <c r="BE62" s="4" t="str">
        <f t="array" ref="BE62:BE73">'[2]AG_Key Products'!$D$32</f>
        <v>Unit Linked</v>
      </c>
      <c r="BF62" s="4" t="str">
        <f t="array" ref="BF62:BF73">'[2]AG_Key Products'!$D$35</f>
        <v>Traditional Par</v>
      </c>
      <c r="BG62" s="4" t="str">
        <f t="array" ref="BG62:BG73">'[2]AG_Key Products'!$D$7</f>
        <v>Protection Ratio (YTD) = 1%</v>
      </c>
      <c r="BH62" s="4" t="str">
        <f t="array" ref="BH62:BH73">'[2]AG_Key Products'!$D$10</f>
        <v>Protection Ratio (YTD) = 32%</v>
      </c>
      <c r="BI62" s="4" t="str">
        <f t="array" ref="BI62:BI73">'[2]AG_Key Products'!$D$13</f>
        <v>Protection Ratio (YTD) = 5%</v>
      </c>
      <c r="BJ62" s="4" t="str">
        <f t="array" ref="BJ62:BJ73">'[2]AG_Key Products'!$D$16</f>
        <v>Protection Ratio (YTD) = -224%</v>
      </c>
      <c r="BK62" s="4" t="str">
        <f t="array" ref="BK62:BK73">'[2]AG_Key Products'!$D$19</f>
        <v>Protection Ratio (YTD) = -60%</v>
      </c>
      <c r="BL62" s="4" t="str">
        <f t="array" ref="BL62:BL73">'[2]AG_Key Products'!$D$22</f>
        <v>Protection Ratio (YTD) = 100%</v>
      </c>
      <c r="BM62" s="4" t="str">
        <f t="array" ref="BM62:BM73">'[2]AG_Key Products'!$D$25</f>
        <v>Protection Ratio (YTD) = 35%</v>
      </c>
      <c r="BN62" s="4" t="str">
        <f t="array" ref="BN62:BN73">'[2]AG_Key Products'!$D$28</f>
        <v>Protection Ratio (YTD) = 100%</v>
      </c>
      <c r="BO62" s="4" t="str">
        <f t="array" ref="BO62:BO73">'[2]AG_Key Products'!$D$31</f>
        <v>Protection Ratio (YTD) = 31%</v>
      </c>
      <c r="BP62" s="4" t="str">
        <f t="array" ref="BP62:BP73">'[2]AG_Key Products'!$D$34</f>
        <v>Protection Ratio (YTD) = 3%</v>
      </c>
      <c r="BQ62" t="e">
        <f>VLOOKUP(A62,Misc!$A$3:$B$11,2,FALSE)</f>
        <v>#N/A</v>
      </c>
      <c r="BR62" t="e">
        <f>INDEX(FX!$B$30:$AK$48,MATCH(Data!BQ62,FX!$A$30:$A$48,0),MATCH(Data!D62,Period,0))</f>
        <v>#N/A</v>
      </c>
      <c r="BS62" t="e">
        <f t="shared" si="1"/>
        <v>#N/A</v>
      </c>
      <c r="BT62">
        <f t="shared" si="2"/>
        <v>0</v>
      </c>
      <c r="BU62" t="e">
        <f t="shared" si="3"/>
        <v>#N/A</v>
      </c>
      <c r="BV62">
        <f t="shared" si="4"/>
        <v>0</v>
      </c>
      <c r="BW62" t="e">
        <f t="shared" si="5"/>
        <v>#N/A</v>
      </c>
      <c r="BX62">
        <f t="shared" si="6"/>
        <v>0</v>
      </c>
      <c r="BY62" t="e">
        <f t="shared" si="7"/>
        <v>#N/A</v>
      </c>
      <c r="BZ62">
        <f t="shared" si="8"/>
        <v>0</v>
      </c>
      <c r="CA62" t="e">
        <f t="shared" si="9"/>
        <v>#N/A</v>
      </c>
      <c r="CB62" t="e">
        <f t="shared" si="10"/>
        <v>#N/A</v>
      </c>
      <c r="CC62" t="e">
        <f t="shared" si="11"/>
        <v>#N/A</v>
      </c>
      <c r="CD62" t="e">
        <f t="shared" si="12"/>
        <v>#N/A</v>
      </c>
      <c r="CE62" s="4">
        <f t="shared" si="13"/>
        <v>0</v>
      </c>
      <c r="CF62" s="4" t="str">
        <f t="shared" si="14"/>
        <v/>
      </c>
      <c r="CG62" s="4">
        <f t="shared" si="15"/>
        <v>0</v>
      </c>
      <c r="CH62" s="4" t="str">
        <f t="shared" si="16"/>
        <v/>
      </c>
      <c r="CI62" t="e">
        <f>INDEX(FX!$B$114:$AK$132,MATCH(Data!BQ62,FX!$A$114:$A$132,0),MATCH(Data!D62,Period,0))</f>
        <v>#N/A</v>
      </c>
    </row>
    <row r="63" spans="1:87" hidden="1" outlineLevel="1" x14ac:dyDescent="0.15">
      <c r="A63" t="s">
        <v>302</v>
      </c>
      <c r="B63" s="1">
        <f t="shared" si="17"/>
        <v>43800</v>
      </c>
      <c r="C63" t="s">
        <v>50</v>
      </c>
      <c r="D63" s="1">
        <v>43497</v>
      </c>
      <c r="E63">
        <v>48.222337562999996</v>
      </c>
      <c r="F63">
        <v>21.701229720821999</v>
      </c>
      <c r="G63">
        <v>22.321983440524999</v>
      </c>
      <c r="H63">
        <v>16.971002010663</v>
      </c>
      <c r="I63">
        <v>76.911030602140187</v>
      </c>
      <c r="J63">
        <v>38.183295809919514</v>
      </c>
      <c r="K63">
        <v>38.67721147973262</v>
      </c>
      <c r="L63">
        <v>30.516508967402221</v>
      </c>
      <c r="M63">
        <v>54.361833130000001</v>
      </c>
      <c r="N63">
        <v>15.461516138840867</v>
      </c>
      <c r="O63">
        <v>25.487455006110004</v>
      </c>
      <c r="P63">
        <v>10.35628258328587</v>
      </c>
      <c r="Q63" t="str">
        <v>UE15/7 + UE15/7 repriced</v>
      </c>
      <c r="R63" t="str">
        <v>IVP</v>
      </c>
      <c r="S63" t="str">
        <v>Pension85</v>
      </c>
      <c r="T63" t="str">
        <v>iSave + iSave repriced</v>
      </c>
      <c r="U63" t="str">
        <v>Whole Life Package (with NGD&amp;ICP)</v>
      </c>
      <c r="V63" t="str">
        <v>SUPER CARE (Regular)</v>
      </c>
      <c r="W63" t="str">
        <v>Power Max Link</v>
      </c>
      <c r="X63" t="str">
        <v>CARE - Health Lump Sum</v>
      </c>
      <c r="Y63" t="str">
        <v>Unit-Linked</v>
      </c>
      <c r="Z63" t="str">
        <v>UE10/5 + UE10/5_Repriced</v>
      </c>
      <c r="AA63">
        <v>3.7743579999999999</v>
      </c>
      <c r="AB63">
        <v>7.5855810000000004</v>
      </c>
      <c r="AC63">
        <v>1.9256663999999999</v>
      </c>
      <c r="AD63">
        <v>1.869993</v>
      </c>
      <c r="AE63">
        <v>4.6392224999999998</v>
      </c>
      <c r="AF63">
        <v>4.5161572000000003</v>
      </c>
      <c r="AG63">
        <v>0</v>
      </c>
      <c r="AH63">
        <v>2.7429783999999997</v>
      </c>
      <c r="AI63">
        <v>7.4387999999999996</v>
      </c>
      <c r="AJ63">
        <v>0.72660000000000002</v>
      </c>
      <c r="AK63">
        <v>13.002981062999996</v>
      </c>
      <c r="AL63">
        <v>9.2268699549999979E-3</v>
      </c>
      <c r="AM63">
        <v>1.3386751293189996</v>
      </c>
      <c r="AN63">
        <v>2.0035735255970004</v>
      </c>
      <c r="AO63">
        <v>5.8205873637000007E-2</v>
      </c>
      <c r="AP63">
        <v>0.22783755215600004</v>
      </c>
      <c r="AQ63">
        <v>2.0696231205409994</v>
      </c>
      <c r="AR63">
        <v>0</v>
      </c>
      <c r="AS63">
        <v>3.3691823706980006</v>
      </c>
      <c r="AT63">
        <v>1.5784864344039999</v>
      </c>
      <c r="AU63">
        <v>-7.7060497802999978E-2</v>
      </c>
      <c r="AV63">
        <v>11.123479342317998</v>
      </c>
      <c r="AW63" s="4" t="str">
        <v>Traditional Non-par</v>
      </c>
      <c r="AX63" s="4" t="str">
        <v>Traditional Non-par</v>
      </c>
      <c r="AY63" s="4" t="str">
        <v>Traditional Non-par</v>
      </c>
      <c r="AZ63" s="4" t="str">
        <v>Traditional Par</v>
      </c>
      <c r="BA63" s="4" t="str">
        <v>Traditional Par</v>
      </c>
      <c r="BB63" s="4" t="str">
        <v>Riders</v>
      </c>
      <c r="BC63" s="4" t="str">
        <v>Unit Linked</v>
      </c>
      <c r="BD63" s="4" t="str">
        <v>Riders</v>
      </c>
      <c r="BE63" s="4" t="str">
        <v>Unit Linked</v>
      </c>
      <c r="BF63" s="4" t="str">
        <v>Traditional Par</v>
      </c>
      <c r="BG63" s="4" t="str">
        <v>Protection Ratio (YTD) = 1%</v>
      </c>
      <c r="BH63" s="4" t="str">
        <v>Protection Ratio (YTD) = 32%</v>
      </c>
      <c r="BI63" s="4" t="str">
        <v>Protection Ratio (YTD) = 5%</v>
      </c>
      <c r="BJ63" s="4" t="str">
        <v>Protection Ratio (YTD) = -224%</v>
      </c>
      <c r="BK63" s="4" t="str">
        <v>Protection Ratio (YTD) = -60%</v>
      </c>
      <c r="BL63" s="4" t="str">
        <v>Protection Ratio (YTD) = 100%</v>
      </c>
      <c r="BM63" s="4" t="str">
        <v>Protection Ratio (YTD) = 35%</v>
      </c>
      <c r="BN63" s="4" t="str">
        <v>Protection Ratio (YTD) = 100%</v>
      </c>
      <c r="BO63" s="4" t="str">
        <v>Protection Ratio (YTD) = 31%</v>
      </c>
      <c r="BP63" s="4" t="str">
        <v>Protection Ratio (YTD) = 3%</v>
      </c>
      <c r="BQ63" t="e">
        <f>VLOOKUP(A63,Misc!$A$3:$B$11,2,FALSE)</f>
        <v>#N/A</v>
      </c>
      <c r="BR63" t="e">
        <f>INDEX(FX!$B$30:$AK$48,MATCH(Data!BQ63,FX!$A$30:$A$48,0),MATCH(Data!D63,Period,0))</f>
        <v>#N/A</v>
      </c>
      <c r="BS63" t="e">
        <f t="shared" si="1"/>
        <v>#N/A</v>
      </c>
      <c r="BT63">
        <f t="shared" si="2"/>
        <v>0</v>
      </c>
      <c r="BU63" t="e">
        <f t="shared" si="3"/>
        <v>#N/A</v>
      </c>
      <c r="BV63">
        <f t="shared" si="4"/>
        <v>0</v>
      </c>
      <c r="BW63" t="e">
        <f t="shared" si="5"/>
        <v>#N/A</v>
      </c>
      <c r="BX63">
        <f t="shared" si="6"/>
        <v>0</v>
      </c>
      <c r="BY63" t="e">
        <f t="shared" si="7"/>
        <v>#N/A</v>
      </c>
      <c r="BZ63">
        <f t="shared" si="8"/>
        <v>0</v>
      </c>
      <c r="CA63" t="e">
        <f t="shared" si="9"/>
        <v>#N/A</v>
      </c>
      <c r="CB63" t="e">
        <f t="shared" si="10"/>
        <v>#N/A</v>
      </c>
      <c r="CC63" t="e">
        <f t="shared" si="11"/>
        <v>#N/A</v>
      </c>
      <c r="CD63" t="e">
        <f t="shared" si="12"/>
        <v>#N/A</v>
      </c>
      <c r="CE63" s="4">
        <f t="shared" si="13"/>
        <v>0</v>
      </c>
      <c r="CF63" s="4" t="str">
        <f t="shared" si="14"/>
        <v/>
      </c>
      <c r="CG63" s="4">
        <f t="shared" si="15"/>
        <v>0</v>
      </c>
      <c r="CH63" s="4" t="str">
        <f t="shared" si="16"/>
        <v/>
      </c>
      <c r="CI63" t="e">
        <f>INDEX(FX!$B$114:$AK$132,MATCH(Data!BQ63,FX!$A$114:$A$132,0),MATCH(Data!D63,Period,0))</f>
        <v>#N/A</v>
      </c>
    </row>
    <row r="64" spans="1:87" hidden="1" outlineLevel="1" x14ac:dyDescent="0.15">
      <c r="A64" t="s">
        <v>302</v>
      </c>
      <c r="B64" s="1">
        <f t="shared" si="17"/>
        <v>43800</v>
      </c>
      <c r="C64" t="s">
        <v>50</v>
      </c>
      <c r="D64" s="1">
        <v>43525</v>
      </c>
      <c r="E64">
        <v>99.721444631150007</v>
      </c>
      <c r="F64">
        <v>31.344379973466996</v>
      </c>
      <c r="G64">
        <v>32.364135652401998</v>
      </c>
      <c r="H64">
        <v>25.305990795765997</v>
      </c>
      <c r="I64">
        <v>100.25664739567044</v>
      </c>
      <c r="J64">
        <v>49.77347455168745</v>
      </c>
      <c r="K64">
        <v>50.417313657261374</v>
      </c>
      <c r="L64">
        <v>39.779506987994026</v>
      </c>
      <c r="M64">
        <v>84.215710901289995</v>
      </c>
      <c r="N64">
        <v>26.501319554038666</v>
      </c>
      <c r="O64">
        <v>35.974248091904997</v>
      </c>
      <c r="P64">
        <v>16.677925770809665</v>
      </c>
      <c r="Q64" t="str">
        <v>UE15/7 + UE15/7 repriced</v>
      </c>
      <c r="R64" t="str">
        <v>IVP</v>
      </c>
      <c r="S64" t="str">
        <v>Pension85</v>
      </c>
      <c r="T64" t="str">
        <v>iSave + iSave repriced</v>
      </c>
      <c r="U64" t="str">
        <v>Whole Life Package (with NGD&amp;ICP)</v>
      </c>
      <c r="V64" t="str">
        <v>SUPER CARE (Regular)</v>
      </c>
      <c r="W64" t="str">
        <v>Power Max Link</v>
      </c>
      <c r="X64" t="str">
        <v>CARE - Health Lump Sum</v>
      </c>
      <c r="Y64" t="str">
        <v>Unit-Linked</v>
      </c>
      <c r="Z64" t="str">
        <v>UE10/5 + UE10/5_Repriced</v>
      </c>
      <c r="AA64">
        <v>8.2679261000000004</v>
      </c>
      <c r="AB64">
        <v>12.156983</v>
      </c>
      <c r="AC64">
        <v>5.8326514000000005</v>
      </c>
      <c r="AD64">
        <v>3.9766560000000002</v>
      </c>
      <c r="AE64">
        <v>5.6234039999999998</v>
      </c>
      <c r="AF64">
        <v>6.1882190000000001</v>
      </c>
      <c r="AG64">
        <v>0</v>
      </c>
      <c r="AH64">
        <v>3.2102919999999999</v>
      </c>
      <c r="AI64">
        <v>12.081799999999999</v>
      </c>
      <c r="AJ64">
        <v>21.782042000000001</v>
      </c>
      <c r="AK64">
        <v>20.601471131149999</v>
      </c>
      <c r="AL64">
        <v>0.24231548869599998</v>
      </c>
      <c r="AM64">
        <v>2.2096646420710009</v>
      </c>
      <c r="AN64">
        <v>2.2870555559089989</v>
      </c>
      <c r="AO64">
        <v>0.14355206838999998</v>
      </c>
      <c r="AP64">
        <v>0.12710158444299985</v>
      </c>
      <c r="AQ64">
        <v>2.9295114389309997</v>
      </c>
      <c r="AR64">
        <v>0</v>
      </c>
      <c r="AS64">
        <v>4.7568506617740001</v>
      </c>
      <c r="AT64">
        <v>2.474368846221001</v>
      </c>
      <c r="AU64">
        <v>-1.3680934679239998</v>
      </c>
      <c r="AV64">
        <v>17.542053154955994</v>
      </c>
      <c r="AW64" s="4" t="str">
        <v>Traditional Non-par</v>
      </c>
      <c r="AX64" s="4" t="str">
        <v>Traditional Non-par</v>
      </c>
      <c r="AY64" s="4" t="str">
        <v>Traditional Non-par</v>
      </c>
      <c r="AZ64" s="4" t="str">
        <v>Traditional Par</v>
      </c>
      <c r="BA64" s="4" t="str">
        <v>Traditional Par</v>
      </c>
      <c r="BB64" s="4" t="str">
        <v>Riders</v>
      </c>
      <c r="BC64" s="4" t="str">
        <v>Unit Linked</v>
      </c>
      <c r="BD64" s="4" t="str">
        <v>Riders</v>
      </c>
      <c r="BE64" s="4" t="str">
        <v>Unit Linked</v>
      </c>
      <c r="BF64" s="4" t="str">
        <v>Traditional Par</v>
      </c>
      <c r="BG64" s="4" t="str">
        <v>Protection Ratio (YTD) = 1%</v>
      </c>
      <c r="BH64" s="4" t="str">
        <v>Protection Ratio (YTD) = 32%</v>
      </c>
      <c r="BI64" s="4" t="str">
        <v>Protection Ratio (YTD) = 5%</v>
      </c>
      <c r="BJ64" s="4" t="str">
        <v>Protection Ratio (YTD) = -224%</v>
      </c>
      <c r="BK64" s="4" t="str">
        <v>Protection Ratio (YTD) = -60%</v>
      </c>
      <c r="BL64" s="4" t="str">
        <v>Protection Ratio (YTD) = 100%</v>
      </c>
      <c r="BM64" s="4" t="str">
        <v>Protection Ratio (YTD) = 35%</v>
      </c>
      <c r="BN64" s="4" t="str">
        <v>Protection Ratio (YTD) = 100%</v>
      </c>
      <c r="BO64" s="4" t="str">
        <v>Protection Ratio (YTD) = 31%</v>
      </c>
      <c r="BP64" s="4" t="str">
        <v>Protection Ratio (YTD) = 3%</v>
      </c>
      <c r="BQ64" t="e">
        <f>VLOOKUP(A64,Misc!$A$3:$B$11,2,FALSE)</f>
        <v>#N/A</v>
      </c>
      <c r="BR64" t="e">
        <f>INDEX(FX!$B$30:$AK$48,MATCH(Data!BQ64,FX!$A$30:$A$48,0),MATCH(Data!D64,Period,0))</f>
        <v>#N/A</v>
      </c>
      <c r="BS64" t="e">
        <f t="shared" si="1"/>
        <v>#N/A</v>
      </c>
      <c r="BT64">
        <f t="shared" si="2"/>
        <v>0</v>
      </c>
      <c r="BU64" t="e">
        <f t="shared" si="3"/>
        <v>#N/A</v>
      </c>
      <c r="BV64">
        <f t="shared" si="4"/>
        <v>0</v>
      </c>
      <c r="BW64" t="e">
        <f t="shared" si="5"/>
        <v>#N/A</v>
      </c>
      <c r="BX64">
        <f t="shared" si="6"/>
        <v>0</v>
      </c>
      <c r="BY64" t="e">
        <f t="shared" si="7"/>
        <v>#N/A</v>
      </c>
      <c r="BZ64">
        <f t="shared" si="8"/>
        <v>0</v>
      </c>
      <c r="CA64" t="e">
        <f t="shared" si="9"/>
        <v>#N/A</v>
      </c>
      <c r="CB64" t="e">
        <f t="shared" si="10"/>
        <v>#N/A</v>
      </c>
      <c r="CC64" t="e">
        <f t="shared" si="11"/>
        <v>#N/A</v>
      </c>
      <c r="CD64" t="e">
        <f t="shared" si="12"/>
        <v>#N/A</v>
      </c>
      <c r="CE64" s="4">
        <f t="shared" si="13"/>
        <v>0</v>
      </c>
      <c r="CF64" s="4" t="str">
        <f t="shared" si="14"/>
        <v/>
      </c>
      <c r="CG64" s="4">
        <f t="shared" si="15"/>
        <v>0</v>
      </c>
      <c r="CH64" s="4" t="str">
        <f t="shared" si="16"/>
        <v/>
      </c>
      <c r="CI64" t="e">
        <f>INDEX(FX!$B$114:$AK$132,MATCH(Data!BQ64,FX!$A$114:$A$132,0),MATCH(Data!D64,Period,0))</f>
        <v>#N/A</v>
      </c>
    </row>
    <row r="65" spans="1:87" hidden="1" outlineLevel="1" x14ac:dyDescent="0.15">
      <c r="A65" t="s">
        <v>302</v>
      </c>
      <c r="B65" s="1">
        <f t="shared" si="17"/>
        <v>43800</v>
      </c>
      <c r="C65" t="s">
        <v>50</v>
      </c>
      <c r="D65" s="1">
        <v>43556</v>
      </c>
      <c r="E65">
        <v>58.685781733559999</v>
      </c>
      <c r="F65">
        <v>22.996621922492</v>
      </c>
      <c r="G65">
        <v>21.279425529641003</v>
      </c>
      <c r="H65">
        <v>16.247386817972998</v>
      </c>
      <c r="I65">
        <v>72.001843395211424</v>
      </c>
      <c r="J65">
        <v>35.746077821278782</v>
      </c>
      <c r="K65">
        <v>36.208467135658026</v>
      </c>
      <c r="L65">
        <v>28.568657609150765</v>
      </c>
      <c r="M65">
        <v>59.948316151999997</v>
      </c>
      <c r="N65">
        <v>15.462519741829546</v>
      </c>
      <c r="O65">
        <v>24.676796668867997</v>
      </c>
      <c r="P65">
        <v>10.282180905282544</v>
      </c>
      <c r="Q65" t="str">
        <v>UE15/7 + UE15/7 repriced</v>
      </c>
      <c r="R65" t="str">
        <v>IVP</v>
      </c>
      <c r="S65" t="str">
        <v>Pension85</v>
      </c>
      <c r="T65" t="str">
        <v>iSave + iSave repriced</v>
      </c>
      <c r="U65" t="str">
        <v>Whole Life Package (with NGD&amp;ICP)</v>
      </c>
      <c r="V65" t="str">
        <v>SUPER CARE (Regular)</v>
      </c>
      <c r="W65" t="str">
        <v>Power Max Link</v>
      </c>
      <c r="X65" t="str">
        <v>CARE - Health Lump Sum</v>
      </c>
      <c r="Y65" t="str">
        <v>Unit-Linked</v>
      </c>
      <c r="Z65" t="str">
        <v>UE10/5 + UE10/5_Repriced</v>
      </c>
      <c r="AA65">
        <v>8.4619660999999997</v>
      </c>
      <c r="AB65">
        <v>7.560594</v>
      </c>
      <c r="AC65">
        <v>5.2734416</v>
      </c>
      <c r="AD65">
        <v>2.3556965000000001</v>
      </c>
      <c r="AE65">
        <v>2.9088945000000002</v>
      </c>
      <c r="AF65">
        <v>3.6053130000000002</v>
      </c>
      <c r="AG65">
        <v>0</v>
      </c>
      <c r="AH65">
        <v>3.3489608999999998</v>
      </c>
      <c r="AI65">
        <v>3.8418000000000001</v>
      </c>
      <c r="AJ65">
        <v>3.9808949999999999</v>
      </c>
      <c r="AK65">
        <v>17.348220133559998</v>
      </c>
      <c r="AL65">
        <v>-0.18243022329999997</v>
      </c>
      <c r="AM65">
        <v>1.4318577235380008</v>
      </c>
      <c r="AN65">
        <v>4.1295381600300001</v>
      </c>
      <c r="AO65">
        <v>-0.15369939042199995</v>
      </c>
      <c r="AP65">
        <v>0.14955808400300011</v>
      </c>
      <c r="AQ65">
        <v>1.677549023838</v>
      </c>
      <c r="AR65">
        <v>0</v>
      </c>
      <c r="AS65">
        <v>4.4776388060659995</v>
      </c>
      <c r="AT65">
        <v>1.0610460049000001</v>
      </c>
      <c r="AU65">
        <v>-0.31494410938</v>
      </c>
      <c r="AV65">
        <v>10.720507843218998</v>
      </c>
      <c r="AW65" s="4" t="str">
        <v>Traditional Non-par</v>
      </c>
      <c r="AX65" s="4" t="str">
        <v>Traditional Non-par</v>
      </c>
      <c r="AY65" s="4" t="str">
        <v>Traditional Non-par</v>
      </c>
      <c r="AZ65" s="4" t="str">
        <v>Traditional Par</v>
      </c>
      <c r="BA65" s="4" t="str">
        <v>Traditional Par</v>
      </c>
      <c r="BB65" s="4" t="str">
        <v>Riders</v>
      </c>
      <c r="BC65" s="4" t="str">
        <v>Unit Linked</v>
      </c>
      <c r="BD65" s="4" t="str">
        <v>Riders</v>
      </c>
      <c r="BE65" s="4" t="str">
        <v>Unit Linked</v>
      </c>
      <c r="BF65" s="4" t="str">
        <v>Traditional Par</v>
      </c>
      <c r="BG65" s="4" t="str">
        <v>Protection Ratio (YTD) = 1%</v>
      </c>
      <c r="BH65" s="4" t="str">
        <v>Protection Ratio (YTD) = 32%</v>
      </c>
      <c r="BI65" s="4" t="str">
        <v>Protection Ratio (YTD) = 5%</v>
      </c>
      <c r="BJ65" s="4" t="str">
        <v>Protection Ratio (YTD) = -224%</v>
      </c>
      <c r="BK65" s="4" t="str">
        <v>Protection Ratio (YTD) = -60%</v>
      </c>
      <c r="BL65" s="4" t="str">
        <v>Protection Ratio (YTD) = 100%</v>
      </c>
      <c r="BM65" s="4" t="str">
        <v>Protection Ratio (YTD) = 35%</v>
      </c>
      <c r="BN65" s="4" t="str">
        <v>Protection Ratio (YTD) = 100%</v>
      </c>
      <c r="BO65" s="4" t="str">
        <v>Protection Ratio (YTD) = 31%</v>
      </c>
      <c r="BP65" s="4" t="str">
        <v>Protection Ratio (YTD) = 3%</v>
      </c>
      <c r="BQ65" t="e">
        <f>VLOOKUP(A65,Misc!$A$3:$B$11,2,FALSE)</f>
        <v>#N/A</v>
      </c>
      <c r="BR65" t="e">
        <f>INDEX(FX!$B$30:$AK$48,MATCH(Data!BQ65,FX!$A$30:$A$48,0),MATCH(Data!D65,Period,0))</f>
        <v>#N/A</v>
      </c>
      <c r="BS65" t="e">
        <f t="shared" si="1"/>
        <v>#N/A</v>
      </c>
      <c r="BT65">
        <f t="shared" si="2"/>
        <v>0</v>
      </c>
      <c r="BU65" t="e">
        <f t="shared" si="3"/>
        <v>#N/A</v>
      </c>
      <c r="BV65">
        <f t="shared" si="4"/>
        <v>0</v>
      </c>
      <c r="BW65" t="e">
        <f t="shared" si="5"/>
        <v>#N/A</v>
      </c>
      <c r="BX65">
        <f t="shared" si="6"/>
        <v>0</v>
      </c>
      <c r="BY65" t="e">
        <f t="shared" si="7"/>
        <v>#N/A</v>
      </c>
      <c r="BZ65">
        <f t="shared" si="8"/>
        <v>0</v>
      </c>
      <c r="CA65" t="e">
        <f t="shared" si="9"/>
        <v>#N/A</v>
      </c>
      <c r="CB65" t="e">
        <f t="shared" si="10"/>
        <v>#N/A</v>
      </c>
      <c r="CC65" t="e">
        <f t="shared" si="11"/>
        <v>#N/A</v>
      </c>
      <c r="CD65" t="e">
        <f t="shared" si="12"/>
        <v>#N/A</v>
      </c>
      <c r="CE65" s="4">
        <f t="shared" si="13"/>
        <v>0</v>
      </c>
      <c r="CF65" s="4" t="str">
        <f t="shared" si="14"/>
        <v/>
      </c>
      <c r="CG65" s="4">
        <f t="shared" si="15"/>
        <v>0</v>
      </c>
      <c r="CH65" s="4" t="str">
        <f t="shared" si="16"/>
        <v/>
      </c>
      <c r="CI65" t="e">
        <f>INDEX(FX!$B$114:$AK$132,MATCH(Data!BQ65,FX!$A$114:$A$132,0),MATCH(Data!D65,Period,0))</f>
        <v>#N/A</v>
      </c>
    </row>
    <row r="66" spans="1:87" hidden="1" outlineLevel="1" x14ac:dyDescent="0.15">
      <c r="A66" t="s">
        <v>302</v>
      </c>
      <c r="B66" s="1">
        <f t="shared" si="17"/>
        <v>43800</v>
      </c>
      <c r="C66" t="s">
        <v>50</v>
      </c>
      <c r="D66" s="1">
        <v>43586</v>
      </c>
      <c r="E66">
        <v>59.596762900399995</v>
      </c>
      <c r="F66">
        <v>26.215417157616997</v>
      </c>
      <c r="G66">
        <v>22.981668422691996</v>
      </c>
      <c r="H66">
        <v>18.126577839309999</v>
      </c>
      <c r="I66">
        <v>81.615094840294105</v>
      </c>
      <c r="J66">
        <v>40.518678327980517</v>
      </c>
      <c r="K66">
        <v>41.042803072107709</v>
      </c>
      <c r="L66">
        <v>32.382972300203598</v>
      </c>
      <c r="M66">
        <v>55.205911033599989</v>
      </c>
      <c r="N66">
        <v>16.563800832607996</v>
      </c>
      <c r="O66">
        <v>27.105322647299996</v>
      </c>
      <c r="P66">
        <v>12.778518975111997</v>
      </c>
      <c r="Q66" t="str">
        <v>UE15/7 + UE15/7 repriced</v>
      </c>
      <c r="R66" t="str">
        <v>IVP</v>
      </c>
      <c r="S66" t="str">
        <v>Pension85</v>
      </c>
      <c r="T66" t="str">
        <v>iSave + iSave repriced</v>
      </c>
      <c r="U66" t="str">
        <v>Whole Life Package (with NGD&amp;ICP)</v>
      </c>
      <c r="V66" t="str">
        <v>SUPER CARE (Regular)</v>
      </c>
      <c r="W66" t="str">
        <v>Power Max Link</v>
      </c>
      <c r="X66" t="str">
        <v>CARE - Health Lump Sum</v>
      </c>
      <c r="Y66" t="str">
        <v>Unit-Linked</v>
      </c>
      <c r="Z66" t="str">
        <v>UE10/5 + UE10/5_Repriced</v>
      </c>
      <c r="AA66">
        <v>5.2784969999999998</v>
      </c>
      <c r="AB66">
        <v>5.7546549999999996</v>
      </c>
      <c r="AC66">
        <v>7.7443333999999986</v>
      </c>
      <c r="AD66">
        <v>6.8840180000000002</v>
      </c>
      <c r="AE66">
        <v>6.1668079999999996</v>
      </c>
      <c r="AF66">
        <v>3.7154315999999996</v>
      </c>
      <c r="AG66">
        <v>0</v>
      </c>
      <c r="AH66">
        <v>3.2226442000000004</v>
      </c>
      <c r="AI66">
        <v>6.3788999999999998</v>
      </c>
      <c r="AJ66">
        <v>1.5936999999999999</v>
      </c>
      <c r="AK66">
        <v>12.8577757004</v>
      </c>
      <c r="AL66">
        <v>-0.13388544271699995</v>
      </c>
      <c r="AM66">
        <v>0.93979670098599988</v>
      </c>
      <c r="AN66">
        <v>4.8332642491960014</v>
      </c>
      <c r="AO66">
        <v>3.6489293079000014E-2</v>
      </c>
      <c r="AP66">
        <v>0.26951643265899977</v>
      </c>
      <c r="AQ66">
        <v>1.7552910656649992</v>
      </c>
      <c r="AR66">
        <v>0</v>
      </c>
      <c r="AS66">
        <v>4.7389352465070003</v>
      </c>
      <c r="AT66">
        <v>3.8784252070010004</v>
      </c>
      <c r="AU66">
        <v>-0.16168835081900004</v>
      </c>
      <c r="AV66">
        <v>10.059272756059993</v>
      </c>
      <c r="AW66" s="4" t="str">
        <v>Traditional Non-par</v>
      </c>
      <c r="AX66" s="4" t="str">
        <v>Traditional Non-par</v>
      </c>
      <c r="AY66" s="4" t="str">
        <v>Traditional Non-par</v>
      </c>
      <c r="AZ66" s="4" t="str">
        <v>Traditional Par</v>
      </c>
      <c r="BA66" s="4" t="str">
        <v>Traditional Par</v>
      </c>
      <c r="BB66" s="4" t="str">
        <v>Riders</v>
      </c>
      <c r="BC66" s="4" t="str">
        <v>Unit Linked</v>
      </c>
      <c r="BD66" s="4" t="str">
        <v>Riders</v>
      </c>
      <c r="BE66" s="4" t="str">
        <v>Unit Linked</v>
      </c>
      <c r="BF66" s="4" t="str">
        <v>Traditional Par</v>
      </c>
      <c r="BG66" s="4" t="str">
        <v>Protection Ratio (YTD) = 1%</v>
      </c>
      <c r="BH66" s="4" t="str">
        <v>Protection Ratio (YTD) = 32%</v>
      </c>
      <c r="BI66" s="4" t="str">
        <v>Protection Ratio (YTD) = 5%</v>
      </c>
      <c r="BJ66" s="4" t="str">
        <v>Protection Ratio (YTD) = -224%</v>
      </c>
      <c r="BK66" s="4" t="str">
        <v>Protection Ratio (YTD) = -60%</v>
      </c>
      <c r="BL66" s="4" t="str">
        <v>Protection Ratio (YTD) = 100%</v>
      </c>
      <c r="BM66" s="4" t="str">
        <v>Protection Ratio (YTD) = 35%</v>
      </c>
      <c r="BN66" s="4" t="str">
        <v>Protection Ratio (YTD) = 100%</v>
      </c>
      <c r="BO66" s="4" t="str">
        <v>Protection Ratio (YTD) = 31%</v>
      </c>
      <c r="BP66" s="4" t="str">
        <v>Protection Ratio (YTD) = 3%</v>
      </c>
      <c r="BQ66" t="e">
        <f>VLOOKUP(A66,Misc!$A$3:$B$11,2,FALSE)</f>
        <v>#N/A</v>
      </c>
      <c r="BR66" t="e">
        <f>INDEX(FX!$B$30:$AK$48,MATCH(Data!BQ66,FX!$A$30:$A$48,0),MATCH(Data!D66,Period,0))</f>
        <v>#N/A</v>
      </c>
      <c r="BS66" t="e">
        <f t="shared" si="1"/>
        <v>#N/A</v>
      </c>
      <c r="BT66">
        <f t="shared" si="2"/>
        <v>0</v>
      </c>
      <c r="BU66" t="e">
        <f t="shared" si="3"/>
        <v>#N/A</v>
      </c>
      <c r="BV66">
        <f t="shared" si="4"/>
        <v>0</v>
      </c>
      <c r="BW66" t="e">
        <f t="shared" si="5"/>
        <v>#N/A</v>
      </c>
      <c r="BX66">
        <f t="shared" si="6"/>
        <v>0</v>
      </c>
      <c r="BY66" t="e">
        <f t="shared" si="7"/>
        <v>#N/A</v>
      </c>
      <c r="BZ66">
        <f t="shared" si="8"/>
        <v>0</v>
      </c>
      <c r="CA66" t="e">
        <f t="shared" si="9"/>
        <v>#N/A</v>
      </c>
      <c r="CB66" t="e">
        <f t="shared" si="10"/>
        <v>#N/A</v>
      </c>
      <c r="CC66" t="e">
        <f t="shared" si="11"/>
        <v>#N/A</v>
      </c>
      <c r="CD66" t="e">
        <f t="shared" si="12"/>
        <v>#N/A</v>
      </c>
      <c r="CE66" s="4">
        <f t="shared" si="13"/>
        <v>0</v>
      </c>
      <c r="CF66" s="4" t="str">
        <f t="shared" si="14"/>
        <v/>
      </c>
      <c r="CG66" s="4">
        <f t="shared" si="15"/>
        <v>0</v>
      </c>
      <c r="CH66" s="4" t="str">
        <f t="shared" si="16"/>
        <v/>
      </c>
      <c r="CI66" t="e">
        <f>INDEX(FX!$B$114:$AK$132,MATCH(Data!BQ66,FX!$A$114:$A$132,0),MATCH(Data!D66,Period,0))</f>
        <v>#N/A</v>
      </c>
    </row>
    <row r="67" spans="1:87" hidden="1" outlineLevel="1" x14ac:dyDescent="0.15">
      <c r="A67" t="s">
        <v>302</v>
      </c>
      <c r="B67" s="1">
        <f t="shared" si="17"/>
        <v>43800</v>
      </c>
      <c r="C67" t="s">
        <v>50</v>
      </c>
      <c r="D67" s="1">
        <v>43617</v>
      </c>
      <c r="E67">
        <v>64.864701238999999</v>
      </c>
      <c r="F67">
        <v>25.315305135672006</v>
      </c>
      <c r="G67">
        <v>26.218940556539998</v>
      </c>
      <c r="H67">
        <v>18.559618342714007</v>
      </c>
      <c r="I67">
        <v>92.75577679949933</v>
      </c>
      <c r="J67">
        <v>46.049587892475813</v>
      </c>
      <c r="K67">
        <v>46.645257086716001</v>
      </c>
      <c r="L67">
        <v>36.803335910590619</v>
      </c>
      <c r="M67">
        <v>60.263032973999998</v>
      </c>
      <c r="N67">
        <v>13.363457420716001</v>
      </c>
      <c r="O67">
        <v>28.846776654030997</v>
      </c>
      <c r="P67">
        <v>7.9970127230990027</v>
      </c>
      <c r="Q67" t="str">
        <v>UE15/7 + UE15/7 repriced</v>
      </c>
      <c r="R67" t="str">
        <v>IVP</v>
      </c>
      <c r="S67" t="str">
        <v>Pension85</v>
      </c>
      <c r="T67" t="str">
        <v>iSave + iSave repriced</v>
      </c>
      <c r="U67" t="str">
        <v>Whole Life Package (with NGD&amp;ICP)</v>
      </c>
      <c r="V67" t="str">
        <v>SUPER CARE (Regular)</v>
      </c>
      <c r="W67" t="str">
        <v>Power Max Link</v>
      </c>
      <c r="X67" t="str">
        <v>CARE - Health Lump Sum</v>
      </c>
      <c r="Y67" t="str">
        <v>Unit-Linked</v>
      </c>
      <c r="Z67" t="str">
        <v>UE10/5 + UE10/5_Repriced</v>
      </c>
      <c r="AA67">
        <v>3.8941560000000002</v>
      </c>
      <c r="AB67">
        <v>10.387404999999999</v>
      </c>
      <c r="AC67">
        <v>7.9346090999999994</v>
      </c>
      <c r="AD67">
        <v>5.8847290000000001</v>
      </c>
      <c r="AE67">
        <v>6.0988045</v>
      </c>
      <c r="AF67">
        <v>4.8420444000000007</v>
      </c>
      <c r="AG67">
        <v>1.9755</v>
      </c>
      <c r="AH67">
        <v>4.0035565000000002</v>
      </c>
      <c r="AI67">
        <v>4.6440000000000001</v>
      </c>
      <c r="AJ67">
        <v>1.5243</v>
      </c>
      <c r="AK67">
        <v>13.675596739000008</v>
      </c>
      <c r="AL67">
        <v>-7.286604172999997E-2</v>
      </c>
      <c r="AM67">
        <v>1.666928733870999</v>
      </c>
      <c r="AN67">
        <v>3.3327796810230006</v>
      </c>
      <c r="AO67">
        <v>1.5785541389000027E-2</v>
      </c>
      <c r="AP67">
        <v>0.35465036822800022</v>
      </c>
      <c r="AQ67">
        <v>2.2012239579109987</v>
      </c>
      <c r="AR67">
        <v>0.48243739280300002</v>
      </c>
      <c r="AS67">
        <v>5.4798134004820005</v>
      </c>
      <c r="AT67">
        <v>1.0571413041740001</v>
      </c>
      <c r="AU67">
        <v>-0.13755043955400004</v>
      </c>
      <c r="AV67">
        <v>10.93496123707501</v>
      </c>
      <c r="AW67" s="4" t="str">
        <v>Traditional Non-par</v>
      </c>
      <c r="AX67" s="4" t="str">
        <v>Traditional Non-par</v>
      </c>
      <c r="AY67" s="4" t="str">
        <v>Traditional Non-par</v>
      </c>
      <c r="AZ67" s="4" t="str">
        <v>Traditional Par</v>
      </c>
      <c r="BA67" s="4" t="str">
        <v>Traditional Par</v>
      </c>
      <c r="BB67" s="4" t="str">
        <v>Riders</v>
      </c>
      <c r="BC67" s="4" t="str">
        <v>Unit Linked</v>
      </c>
      <c r="BD67" s="4" t="str">
        <v>Riders</v>
      </c>
      <c r="BE67" s="4" t="str">
        <v>Unit Linked</v>
      </c>
      <c r="BF67" s="4" t="str">
        <v>Traditional Par</v>
      </c>
      <c r="BG67" s="4" t="str">
        <v>Protection Ratio (YTD) = 1%</v>
      </c>
      <c r="BH67" s="4" t="str">
        <v>Protection Ratio (YTD) = 32%</v>
      </c>
      <c r="BI67" s="4" t="str">
        <v>Protection Ratio (YTD) = 5%</v>
      </c>
      <c r="BJ67" s="4" t="str">
        <v>Protection Ratio (YTD) = -224%</v>
      </c>
      <c r="BK67" s="4" t="str">
        <v>Protection Ratio (YTD) = -60%</v>
      </c>
      <c r="BL67" s="4" t="str">
        <v>Protection Ratio (YTD) = 100%</v>
      </c>
      <c r="BM67" s="4" t="str">
        <v>Protection Ratio (YTD) = 35%</v>
      </c>
      <c r="BN67" s="4" t="str">
        <v>Protection Ratio (YTD) = 100%</v>
      </c>
      <c r="BO67" s="4" t="str">
        <v>Protection Ratio (YTD) = 31%</v>
      </c>
      <c r="BP67" s="4" t="str">
        <v>Protection Ratio (YTD) = 3%</v>
      </c>
      <c r="BQ67" t="e">
        <f>VLOOKUP(A67,Misc!$A$3:$B$11,2,FALSE)</f>
        <v>#N/A</v>
      </c>
      <c r="BR67" t="e">
        <f>INDEX(FX!$B$30:$AK$48,MATCH(Data!BQ67,FX!$A$30:$A$48,0),MATCH(Data!D67,Period,0))</f>
        <v>#N/A</v>
      </c>
      <c r="BS67" t="e">
        <f t="shared" ref="BS67:BS130" si="18">IF(D67&gt;B67,0,E67/$BR67)</f>
        <v>#N/A</v>
      </c>
      <c r="BT67">
        <f t="shared" ref="BT67:BT130" si="19">IF(D67&gt;B67,E67/$BR67,0)</f>
        <v>0</v>
      </c>
      <c r="BU67" t="e">
        <f t="shared" ref="BU67:BU130" si="20">IF(D67&gt;B67,0,F67/$BR67)</f>
        <v>#N/A</v>
      </c>
      <c r="BV67">
        <f t="shared" ref="BV67:BV130" si="21">IF(D67&gt;B67,F67/$BR67,0)</f>
        <v>0</v>
      </c>
      <c r="BW67" t="e">
        <f t="shared" ref="BW67:BW130" si="22">IF(D67&gt;B67,0,G67/$BR67)</f>
        <v>#N/A</v>
      </c>
      <c r="BX67">
        <f t="shared" ref="BX67:BX130" si="23">IF(D67&gt;B67,G67/$BR67,0)</f>
        <v>0</v>
      </c>
      <c r="BY67" t="e">
        <f t="shared" ref="BY67:BY130" si="24">IF(D67&gt;B67,0,H67/$BR67)</f>
        <v>#N/A</v>
      </c>
      <c r="BZ67">
        <f t="shared" ref="BZ67:BZ130" si="25">IF(D67&gt;B67,H67/$BR67,0)</f>
        <v>0</v>
      </c>
      <c r="CA67" t="e">
        <f t="shared" ref="CA67:CA130" si="26">I67/$CI67</f>
        <v>#N/A</v>
      </c>
      <c r="CB67" t="e">
        <f t="shared" ref="CB67:CB130" si="27">J67/$CI67</f>
        <v>#N/A</v>
      </c>
      <c r="CC67" t="e">
        <f t="shared" ref="CC67:CC130" si="28">K67/$CI67</f>
        <v>#N/A</v>
      </c>
      <c r="CD67" t="e">
        <f t="shared" ref="CD67:CD130" si="29">L67/$CI67</f>
        <v>#N/A</v>
      </c>
      <c r="CE67" s="4">
        <f t="shared" ref="CE67:CE130" si="30">IFERROR(IF(D67&gt;B67,"",BU67/BS67),0)</f>
        <v>0</v>
      </c>
      <c r="CF67" s="4" t="str">
        <f t="shared" ref="CF67:CF130" si="31">IFERROR(IF(D67&gt;B67,BV67/BT67,""),0)</f>
        <v/>
      </c>
      <c r="CG67" s="4">
        <f t="shared" ref="CG67:CG130" si="32">IFERROR(IF(D67&gt;B67,"",BY67/BU67),0)</f>
        <v>0</v>
      </c>
      <c r="CH67" s="4" t="str">
        <f t="shared" ref="CH67:CH130" si="33">IFERROR(IF(D67&gt;B67,BZ67/BV67,""),0)</f>
        <v/>
      </c>
      <c r="CI67" t="e">
        <f>INDEX(FX!$B$114:$AK$132,MATCH(Data!BQ67,FX!$A$114:$A$132,0),MATCH(Data!D67,Period,0))</f>
        <v>#N/A</v>
      </c>
    </row>
    <row r="68" spans="1:87" hidden="1" outlineLevel="1" x14ac:dyDescent="0.15">
      <c r="A68" t="s">
        <v>302</v>
      </c>
      <c r="B68" s="1">
        <f t="shared" ref="B68:C131" si="34">B67</f>
        <v>43800</v>
      </c>
      <c r="C68" t="s">
        <v>50</v>
      </c>
      <c r="D68" s="1">
        <v>43647</v>
      </c>
      <c r="E68">
        <v>65.220068150399996</v>
      </c>
      <c r="F68">
        <v>22.451191589602001</v>
      </c>
      <c r="G68">
        <v>26.152013350360001</v>
      </c>
      <c r="H68">
        <v>18.537889541409999</v>
      </c>
      <c r="I68">
        <v>88.837589256278235</v>
      </c>
      <c r="J68">
        <v>42.979034735836009</v>
      </c>
      <c r="K68">
        <v>44.674869132738969</v>
      </c>
      <c r="L68">
        <v>34.123362732761372</v>
      </c>
      <c r="M68">
        <v>61.022897478399983</v>
      </c>
      <c r="N68">
        <v>2.8845224726830043</v>
      </c>
      <c r="O68">
        <v>33.347208501628984</v>
      </c>
      <c r="P68">
        <v>-1.8078389635259977</v>
      </c>
      <c r="Q68" t="str">
        <v>UE15/7 + UE15/7 repriced</v>
      </c>
      <c r="R68" t="str">
        <v>IVP</v>
      </c>
      <c r="S68" t="str">
        <v>Pension85</v>
      </c>
      <c r="T68" t="str">
        <v>iSave + iSave repriced</v>
      </c>
      <c r="U68" t="str">
        <v>Whole Life Package (with NGD&amp;ICP)</v>
      </c>
      <c r="V68" t="str">
        <v>SUPER CARE (Regular)</v>
      </c>
      <c r="W68" t="str">
        <v>Power Max Link</v>
      </c>
      <c r="X68" t="str">
        <v>CARE - Health Lump Sum</v>
      </c>
      <c r="Y68" t="str">
        <v>Unit-Linked</v>
      </c>
      <c r="Z68" t="str">
        <v>UE10/5 + UE10/5_Repriced</v>
      </c>
      <c r="AA68">
        <v>8.7269658000000003</v>
      </c>
      <c r="AB68">
        <v>7.9407670000000001</v>
      </c>
      <c r="AC68">
        <v>4.8679803000000001</v>
      </c>
      <c r="AD68">
        <v>6.6414540000000004</v>
      </c>
      <c r="AE68">
        <v>5.0172584999999996</v>
      </c>
      <c r="AF68">
        <v>4.4644609000000006</v>
      </c>
      <c r="AG68">
        <v>10.029999999999999</v>
      </c>
      <c r="AH68">
        <v>3.8569966999999998</v>
      </c>
      <c r="AI68">
        <v>0.50970000000000004</v>
      </c>
      <c r="AJ68">
        <v>0.17</v>
      </c>
      <c r="AK68">
        <v>12.994484950400002</v>
      </c>
      <c r="AL68">
        <v>-0.76707037548099999</v>
      </c>
      <c r="AM68">
        <v>0.70993464797500028</v>
      </c>
      <c r="AN68">
        <v>2.3170156824100006</v>
      </c>
      <c r="AO68">
        <v>-0.34727395176500003</v>
      </c>
      <c r="AP68">
        <v>-0.19185529370099991</v>
      </c>
      <c r="AQ68">
        <v>2.0848025243309998</v>
      </c>
      <c r="AR68">
        <v>3.7219412712069997</v>
      </c>
      <c r="AS68">
        <v>5.2423219999439992</v>
      </c>
      <c r="AT68">
        <v>0.14919836803799999</v>
      </c>
      <c r="AU68">
        <v>-7.1173549055000007E-2</v>
      </c>
      <c r="AV68">
        <v>9.6033502656990013</v>
      </c>
      <c r="AW68" s="4" t="str">
        <v>Traditional Non-par</v>
      </c>
      <c r="AX68" s="4" t="str">
        <v>Traditional Non-par</v>
      </c>
      <c r="AY68" s="4" t="str">
        <v>Traditional Non-par</v>
      </c>
      <c r="AZ68" s="4" t="str">
        <v>Traditional Par</v>
      </c>
      <c r="BA68" s="4" t="str">
        <v>Traditional Par</v>
      </c>
      <c r="BB68" s="4" t="str">
        <v>Riders</v>
      </c>
      <c r="BC68" s="4" t="str">
        <v>Unit Linked</v>
      </c>
      <c r="BD68" s="4" t="str">
        <v>Riders</v>
      </c>
      <c r="BE68" s="4" t="str">
        <v>Unit Linked</v>
      </c>
      <c r="BF68" s="4" t="str">
        <v>Traditional Par</v>
      </c>
      <c r="BG68" s="4" t="str">
        <v>Protection Ratio (YTD) = 1%</v>
      </c>
      <c r="BH68" s="4" t="str">
        <v>Protection Ratio (YTD) = 32%</v>
      </c>
      <c r="BI68" s="4" t="str">
        <v>Protection Ratio (YTD) = 5%</v>
      </c>
      <c r="BJ68" s="4" t="str">
        <v>Protection Ratio (YTD) = -224%</v>
      </c>
      <c r="BK68" s="4" t="str">
        <v>Protection Ratio (YTD) = -60%</v>
      </c>
      <c r="BL68" s="4" t="str">
        <v>Protection Ratio (YTD) = 100%</v>
      </c>
      <c r="BM68" s="4" t="str">
        <v>Protection Ratio (YTD) = 35%</v>
      </c>
      <c r="BN68" s="4" t="str">
        <v>Protection Ratio (YTD) = 100%</v>
      </c>
      <c r="BO68" s="4" t="str">
        <v>Protection Ratio (YTD) = 31%</v>
      </c>
      <c r="BP68" s="4" t="str">
        <v>Protection Ratio (YTD) = 3%</v>
      </c>
      <c r="BQ68" t="e">
        <f>VLOOKUP(A68,Misc!$A$3:$B$11,2,FALSE)</f>
        <v>#N/A</v>
      </c>
      <c r="BR68" t="e">
        <f>INDEX(FX!$B$30:$AK$48,MATCH(Data!BQ68,FX!$A$30:$A$48,0),MATCH(Data!D68,Period,0))</f>
        <v>#N/A</v>
      </c>
      <c r="BS68" t="e">
        <f t="shared" si="18"/>
        <v>#N/A</v>
      </c>
      <c r="BT68">
        <f t="shared" si="19"/>
        <v>0</v>
      </c>
      <c r="BU68" t="e">
        <f t="shared" si="20"/>
        <v>#N/A</v>
      </c>
      <c r="BV68">
        <f t="shared" si="21"/>
        <v>0</v>
      </c>
      <c r="BW68" t="e">
        <f t="shared" si="22"/>
        <v>#N/A</v>
      </c>
      <c r="BX68">
        <f t="shared" si="23"/>
        <v>0</v>
      </c>
      <c r="BY68" t="e">
        <f t="shared" si="24"/>
        <v>#N/A</v>
      </c>
      <c r="BZ68">
        <f t="shared" si="25"/>
        <v>0</v>
      </c>
      <c r="CA68" t="e">
        <f t="shared" si="26"/>
        <v>#N/A</v>
      </c>
      <c r="CB68" t="e">
        <f t="shared" si="27"/>
        <v>#N/A</v>
      </c>
      <c r="CC68" t="e">
        <f t="shared" si="28"/>
        <v>#N/A</v>
      </c>
      <c r="CD68" t="e">
        <f t="shared" si="29"/>
        <v>#N/A</v>
      </c>
      <c r="CE68" s="4">
        <f t="shared" si="30"/>
        <v>0</v>
      </c>
      <c r="CF68" s="4" t="str">
        <f t="shared" si="31"/>
        <v/>
      </c>
      <c r="CG68" s="4">
        <f t="shared" si="32"/>
        <v>0</v>
      </c>
      <c r="CH68" s="4" t="str">
        <f t="shared" si="33"/>
        <v/>
      </c>
      <c r="CI68" t="e">
        <f>INDEX(FX!$B$114:$AK$132,MATCH(Data!BQ68,FX!$A$114:$A$132,0),MATCH(Data!D68,Period,0))</f>
        <v>#N/A</v>
      </c>
    </row>
    <row r="69" spans="1:87" hidden="1" outlineLevel="1" x14ac:dyDescent="0.15">
      <c r="A69" t="s">
        <v>302</v>
      </c>
      <c r="B69" s="1">
        <f t="shared" si="34"/>
        <v>43800</v>
      </c>
      <c r="C69" t="s">
        <v>50</v>
      </c>
      <c r="D69" s="1">
        <v>43678</v>
      </c>
      <c r="E69">
        <v>66.961907609619999</v>
      </c>
      <c r="F69">
        <v>29.381816961515</v>
      </c>
      <c r="G69">
        <v>28.268050686580992</v>
      </c>
      <c r="H69">
        <v>21.545634484335995</v>
      </c>
      <c r="I69">
        <v>112.93663613215986</v>
      </c>
      <c r="J69">
        <v>54.637993307878276</v>
      </c>
      <c r="K69">
        <v>56.793858114958205</v>
      </c>
      <c r="L69">
        <v>43.380035780104478</v>
      </c>
      <c r="M69">
        <v>55.241234129999995</v>
      </c>
      <c r="N69">
        <v>18.975835070109</v>
      </c>
      <c r="O69">
        <v>25.831760890894998</v>
      </c>
      <c r="P69">
        <v>14.090089831137998</v>
      </c>
      <c r="Q69" t="str">
        <v>UE15/7 + UE15/7 repriced</v>
      </c>
      <c r="R69" t="str">
        <v>IVP</v>
      </c>
      <c r="S69" t="str">
        <v>Pension85</v>
      </c>
      <c r="T69" t="str">
        <v>iSave + iSave repriced</v>
      </c>
      <c r="U69" t="str">
        <v>Whole Life Package (with NGD&amp;ICP)</v>
      </c>
      <c r="V69" t="str">
        <v>SUPER CARE (Regular)</v>
      </c>
      <c r="W69" t="str">
        <v>Power Max Link</v>
      </c>
      <c r="X69" t="str">
        <v>CARE - Health Lump Sum</v>
      </c>
      <c r="Y69" t="str">
        <v>Unit-Linked</v>
      </c>
      <c r="Z69" t="str">
        <v>UE10/5 + UE10/5_Repriced</v>
      </c>
      <c r="AA69">
        <v>5.4858748000000004</v>
      </c>
      <c r="AB69">
        <v>6.702617</v>
      </c>
      <c r="AC69">
        <v>6.2077381000000003</v>
      </c>
      <c r="AD69">
        <v>5.5894209999999998</v>
      </c>
      <c r="AE69">
        <v>7.787077</v>
      </c>
      <c r="AF69">
        <v>5.4027839999999996</v>
      </c>
      <c r="AG69">
        <v>9.0862999999999996</v>
      </c>
      <c r="AH69">
        <v>4.7697859999999999</v>
      </c>
      <c r="AI69">
        <v>-3.2689400000000006E-3</v>
      </c>
      <c r="AJ69">
        <v>5.4379999999999998E-2</v>
      </c>
      <c r="AK69">
        <v>15.879198649620001</v>
      </c>
      <c r="AL69">
        <v>0.83238062942400015</v>
      </c>
      <c r="AM69">
        <v>0.76987313603400087</v>
      </c>
      <c r="AN69">
        <v>2.2623915802750005</v>
      </c>
      <c r="AO69">
        <v>0.71556517306799994</v>
      </c>
      <c r="AP69">
        <v>0.87058563184800053</v>
      </c>
      <c r="AQ69">
        <v>2.5509262147090004</v>
      </c>
      <c r="AR69">
        <v>3.7292482516889991</v>
      </c>
      <c r="AS69">
        <v>6.2244485694859994</v>
      </c>
      <c r="AT69">
        <v>-1.0076487099999941E-4</v>
      </c>
      <c r="AU69">
        <v>-4.2917968240000007E-3</v>
      </c>
      <c r="AV69">
        <v>11.430790336676994</v>
      </c>
      <c r="AW69" s="4" t="str">
        <v>Traditional Non-par</v>
      </c>
      <c r="AX69" s="4" t="str">
        <v>Traditional Non-par</v>
      </c>
      <c r="AY69" s="4" t="str">
        <v>Traditional Non-par</v>
      </c>
      <c r="AZ69" s="4" t="str">
        <v>Traditional Par</v>
      </c>
      <c r="BA69" s="4" t="str">
        <v>Traditional Par</v>
      </c>
      <c r="BB69" s="4" t="str">
        <v>Riders</v>
      </c>
      <c r="BC69" s="4" t="str">
        <v>Unit Linked</v>
      </c>
      <c r="BD69" s="4" t="str">
        <v>Riders</v>
      </c>
      <c r="BE69" s="4" t="str">
        <v>Unit Linked</v>
      </c>
      <c r="BF69" s="4" t="str">
        <v>Traditional Par</v>
      </c>
      <c r="BG69" s="4" t="str">
        <v>Protection Ratio (YTD) = 1%</v>
      </c>
      <c r="BH69" s="4" t="str">
        <v>Protection Ratio (YTD) = 32%</v>
      </c>
      <c r="BI69" s="4" t="str">
        <v>Protection Ratio (YTD) = 5%</v>
      </c>
      <c r="BJ69" s="4" t="str">
        <v>Protection Ratio (YTD) = -224%</v>
      </c>
      <c r="BK69" s="4" t="str">
        <v>Protection Ratio (YTD) = -60%</v>
      </c>
      <c r="BL69" s="4" t="str">
        <v>Protection Ratio (YTD) = 100%</v>
      </c>
      <c r="BM69" s="4" t="str">
        <v>Protection Ratio (YTD) = 35%</v>
      </c>
      <c r="BN69" s="4" t="str">
        <v>Protection Ratio (YTD) = 100%</v>
      </c>
      <c r="BO69" s="4" t="str">
        <v>Protection Ratio (YTD) = 31%</v>
      </c>
      <c r="BP69" s="4" t="str">
        <v>Protection Ratio (YTD) = 3%</v>
      </c>
      <c r="BQ69" t="e">
        <f>VLOOKUP(A69,Misc!$A$3:$B$11,2,FALSE)</f>
        <v>#N/A</v>
      </c>
      <c r="BR69" t="e">
        <f>INDEX(FX!$B$30:$AK$48,MATCH(Data!BQ69,FX!$A$30:$A$48,0),MATCH(Data!D69,Period,0))</f>
        <v>#N/A</v>
      </c>
      <c r="BS69" t="e">
        <f t="shared" si="18"/>
        <v>#N/A</v>
      </c>
      <c r="BT69">
        <f t="shared" si="19"/>
        <v>0</v>
      </c>
      <c r="BU69" t="e">
        <f t="shared" si="20"/>
        <v>#N/A</v>
      </c>
      <c r="BV69">
        <f t="shared" si="21"/>
        <v>0</v>
      </c>
      <c r="BW69" t="e">
        <f t="shared" si="22"/>
        <v>#N/A</v>
      </c>
      <c r="BX69">
        <f t="shared" si="23"/>
        <v>0</v>
      </c>
      <c r="BY69" t="e">
        <f t="shared" si="24"/>
        <v>#N/A</v>
      </c>
      <c r="BZ69">
        <f t="shared" si="25"/>
        <v>0</v>
      </c>
      <c r="CA69" t="e">
        <f t="shared" si="26"/>
        <v>#N/A</v>
      </c>
      <c r="CB69" t="e">
        <f t="shared" si="27"/>
        <v>#N/A</v>
      </c>
      <c r="CC69" t="e">
        <f t="shared" si="28"/>
        <v>#N/A</v>
      </c>
      <c r="CD69" t="e">
        <f t="shared" si="29"/>
        <v>#N/A</v>
      </c>
      <c r="CE69" s="4">
        <f t="shared" si="30"/>
        <v>0</v>
      </c>
      <c r="CF69" s="4" t="str">
        <f t="shared" si="31"/>
        <v/>
      </c>
      <c r="CG69" s="4">
        <f t="shared" si="32"/>
        <v>0</v>
      </c>
      <c r="CH69" s="4" t="str">
        <f t="shared" si="33"/>
        <v/>
      </c>
      <c r="CI69" t="e">
        <f>INDEX(FX!$B$114:$AK$132,MATCH(Data!BQ69,FX!$A$114:$A$132,0),MATCH(Data!D69,Period,0))</f>
        <v>#N/A</v>
      </c>
    </row>
    <row r="70" spans="1:87" hidden="1" outlineLevel="1" x14ac:dyDescent="0.15">
      <c r="A70" t="s">
        <v>302</v>
      </c>
      <c r="B70" s="1">
        <f t="shared" si="34"/>
        <v>43800</v>
      </c>
      <c r="C70" t="s">
        <v>50</v>
      </c>
      <c r="D70" s="1">
        <v>43709</v>
      </c>
      <c r="E70">
        <v>76.087950114400002</v>
      </c>
      <c r="F70">
        <v>34.553240496841994</v>
      </c>
      <c r="G70">
        <v>29.403820361804001</v>
      </c>
      <c r="H70">
        <v>24.086897066663997</v>
      </c>
      <c r="I70">
        <v>143.8492459912635</v>
      </c>
      <c r="J70">
        <v>69.593308327481537</v>
      </c>
      <c r="K70">
        <v>72.339268695865812</v>
      </c>
      <c r="L70">
        <v>55.253863155085646</v>
      </c>
      <c r="M70">
        <v>63.936812821999993</v>
      </c>
      <c r="N70">
        <v>24.34178932359</v>
      </c>
      <c r="O70">
        <v>28.868019041956</v>
      </c>
      <c r="P70">
        <v>18.652147441242001</v>
      </c>
      <c r="Q70" t="str">
        <v>UE15/7 + UE15/7 repriced</v>
      </c>
      <c r="R70" t="str">
        <v>IVP</v>
      </c>
      <c r="S70" t="str">
        <v>Pension85</v>
      </c>
      <c r="T70" t="str">
        <v>iSave + iSave repriced</v>
      </c>
      <c r="U70" t="str">
        <v>Whole Life Package (with NGD&amp;ICP)</v>
      </c>
      <c r="V70" t="str">
        <v>SUPER CARE (Regular)</v>
      </c>
      <c r="W70" t="str">
        <v>Power Max Link</v>
      </c>
      <c r="X70" t="str">
        <v>CARE - Health Lump Sum</v>
      </c>
      <c r="Y70" t="str">
        <v>Unit-Linked</v>
      </c>
      <c r="Z70" t="str">
        <v>UE10/5 + UE10/5_Repriced</v>
      </c>
      <c r="AA70">
        <v>7.9539600000000004</v>
      </c>
      <c r="AB70">
        <v>8.6505740000000007</v>
      </c>
      <c r="AC70">
        <v>10.0637142</v>
      </c>
      <c r="AD70">
        <v>5.2631550000000002</v>
      </c>
      <c r="AE70">
        <v>6.8051835000000001</v>
      </c>
      <c r="AF70">
        <v>5.534806800000001</v>
      </c>
      <c r="AG70">
        <v>12.185</v>
      </c>
      <c r="AH70">
        <v>5.4761029000000008</v>
      </c>
      <c r="AI70">
        <v>-0.2205</v>
      </c>
      <c r="AJ70">
        <v>0.39</v>
      </c>
      <c r="AK70">
        <v>13.985953714400006</v>
      </c>
      <c r="AL70">
        <v>0.74118682594900021</v>
      </c>
      <c r="AM70">
        <v>1.1073622084179977</v>
      </c>
      <c r="AN70">
        <v>4.4343286529149983</v>
      </c>
      <c r="AO70">
        <v>0.93444815432000017</v>
      </c>
      <c r="AP70">
        <v>0.30688709332199976</v>
      </c>
      <c r="AQ70">
        <v>2.5139091552169996</v>
      </c>
      <c r="AR70">
        <v>5.0039844208939996</v>
      </c>
      <c r="AS70">
        <v>7.923630075801003</v>
      </c>
      <c r="AT70">
        <v>-4.1712550549999998E-2</v>
      </c>
      <c r="AU70">
        <v>8.3618659950000007E-2</v>
      </c>
      <c r="AV70">
        <v>11.545597800605995</v>
      </c>
      <c r="AW70" s="4" t="str">
        <v>Traditional Non-par</v>
      </c>
      <c r="AX70" s="4" t="str">
        <v>Traditional Non-par</v>
      </c>
      <c r="AY70" s="4" t="str">
        <v>Traditional Non-par</v>
      </c>
      <c r="AZ70" s="4" t="str">
        <v>Traditional Par</v>
      </c>
      <c r="BA70" s="4" t="str">
        <v>Traditional Par</v>
      </c>
      <c r="BB70" s="4" t="str">
        <v>Riders</v>
      </c>
      <c r="BC70" s="4" t="str">
        <v>Unit Linked</v>
      </c>
      <c r="BD70" s="4" t="str">
        <v>Riders</v>
      </c>
      <c r="BE70" s="4" t="str">
        <v>Unit Linked</v>
      </c>
      <c r="BF70" s="4" t="str">
        <v>Traditional Par</v>
      </c>
      <c r="BG70" s="4" t="str">
        <v>Protection Ratio (YTD) = 1%</v>
      </c>
      <c r="BH70" s="4" t="str">
        <v>Protection Ratio (YTD) = 32%</v>
      </c>
      <c r="BI70" s="4" t="str">
        <v>Protection Ratio (YTD) = 5%</v>
      </c>
      <c r="BJ70" s="4" t="str">
        <v>Protection Ratio (YTD) = -224%</v>
      </c>
      <c r="BK70" s="4" t="str">
        <v>Protection Ratio (YTD) = -60%</v>
      </c>
      <c r="BL70" s="4" t="str">
        <v>Protection Ratio (YTD) = 100%</v>
      </c>
      <c r="BM70" s="4" t="str">
        <v>Protection Ratio (YTD) = 35%</v>
      </c>
      <c r="BN70" s="4" t="str">
        <v>Protection Ratio (YTD) = 100%</v>
      </c>
      <c r="BO70" s="4" t="str">
        <v>Protection Ratio (YTD) = 31%</v>
      </c>
      <c r="BP70" s="4" t="str">
        <v>Protection Ratio (YTD) = 3%</v>
      </c>
      <c r="BQ70" t="e">
        <f>VLOOKUP(A70,Misc!$A$3:$B$11,2,FALSE)</f>
        <v>#N/A</v>
      </c>
      <c r="BR70" t="e">
        <f>INDEX(FX!$B$30:$AK$48,MATCH(Data!BQ70,FX!$A$30:$A$48,0),MATCH(Data!D70,Period,0))</f>
        <v>#N/A</v>
      </c>
      <c r="BS70" t="e">
        <f t="shared" si="18"/>
        <v>#N/A</v>
      </c>
      <c r="BT70">
        <f t="shared" si="19"/>
        <v>0</v>
      </c>
      <c r="BU70" t="e">
        <f t="shared" si="20"/>
        <v>#N/A</v>
      </c>
      <c r="BV70">
        <f t="shared" si="21"/>
        <v>0</v>
      </c>
      <c r="BW70" t="e">
        <f t="shared" si="22"/>
        <v>#N/A</v>
      </c>
      <c r="BX70">
        <f t="shared" si="23"/>
        <v>0</v>
      </c>
      <c r="BY70" t="e">
        <f t="shared" si="24"/>
        <v>#N/A</v>
      </c>
      <c r="BZ70">
        <f t="shared" si="25"/>
        <v>0</v>
      </c>
      <c r="CA70" t="e">
        <f t="shared" si="26"/>
        <v>#N/A</v>
      </c>
      <c r="CB70" t="e">
        <f t="shared" si="27"/>
        <v>#N/A</v>
      </c>
      <c r="CC70" t="e">
        <f t="shared" si="28"/>
        <v>#N/A</v>
      </c>
      <c r="CD70" t="e">
        <f t="shared" si="29"/>
        <v>#N/A</v>
      </c>
      <c r="CE70" s="4">
        <f t="shared" si="30"/>
        <v>0</v>
      </c>
      <c r="CF70" s="4" t="str">
        <f t="shared" si="31"/>
        <v/>
      </c>
      <c r="CG70" s="4">
        <f t="shared" si="32"/>
        <v>0</v>
      </c>
      <c r="CH70" s="4" t="str">
        <f t="shared" si="33"/>
        <v/>
      </c>
      <c r="CI70" t="e">
        <f>INDEX(FX!$B$114:$AK$132,MATCH(Data!BQ70,FX!$A$114:$A$132,0),MATCH(Data!D70,Period,0))</f>
        <v>#N/A</v>
      </c>
    </row>
    <row r="71" spans="1:87" hidden="1" outlineLevel="1" x14ac:dyDescent="0.15">
      <c r="A71" t="s">
        <v>302</v>
      </c>
      <c r="B71" s="1">
        <f t="shared" si="34"/>
        <v>43800</v>
      </c>
      <c r="C71" t="s">
        <v>50</v>
      </c>
      <c r="D71" s="1">
        <v>43739</v>
      </c>
      <c r="E71">
        <v>64.732263907999993</v>
      </c>
      <c r="F71">
        <v>21.437504728256009</v>
      </c>
      <c r="G71">
        <v>26.895801010983995</v>
      </c>
      <c r="H71">
        <v>20.656751286883008</v>
      </c>
      <c r="I71">
        <v>131.6177567028858</v>
      </c>
      <c r="J71">
        <v>63.675795173453217</v>
      </c>
      <c r="K71">
        <v>66.18826676265931</v>
      </c>
      <c r="L71">
        <v>50.555631818065194</v>
      </c>
      <c r="M71">
        <v>54.072721512000001</v>
      </c>
      <c r="N71">
        <v>21.748799848697004</v>
      </c>
      <c r="O71">
        <v>24.208657803057996</v>
      </c>
      <c r="P71">
        <v>15.809737994984003</v>
      </c>
      <c r="Q71" t="str">
        <v>UE15/7 + UE15/7 repriced</v>
      </c>
      <c r="R71" t="str">
        <v>IVP</v>
      </c>
      <c r="S71" t="str">
        <v>Pension85</v>
      </c>
      <c r="T71" t="str">
        <v>iSave + iSave repriced</v>
      </c>
      <c r="U71" t="str">
        <v>Whole Life Package (with NGD&amp;ICP)</v>
      </c>
      <c r="V71" t="str">
        <v>SUPER CARE (Regular)</v>
      </c>
      <c r="W71" t="str">
        <v>Power Max Link</v>
      </c>
      <c r="X71" t="str">
        <v>CARE - Health Lump Sum</v>
      </c>
      <c r="Y71" t="str">
        <v>Unit-Linked</v>
      </c>
      <c r="Z71" t="str">
        <v>UE10/5 + UE10/5_Repriced</v>
      </c>
      <c r="AA71">
        <v>6.1740000000000004</v>
      </c>
      <c r="AB71">
        <v>8.4382350000000006</v>
      </c>
      <c r="AC71">
        <v>6.6356615999999997</v>
      </c>
      <c r="AD71">
        <v>6.1483449999999999</v>
      </c>
      <c r="AE71">
        <v>5.7814684999999999</v>
      </c>
      <c r="AF71">
        <v>5.3008179999999996</v>
      </c>
      <c r="AG71">
        <v>5.6882999999999999</v>
      </c>
      <c r="AH71">
        <v>5.2862730000000004</v>
      </c>
      <c r="AI71">
        <v>-0.60799999999999998</v>
      </c>
      <c r="AJ71">
        <v>0.6</v>
      </c>
      <c r="AK71">
        <v>15.287162808000005</v>
      </c>
      <c r="AL71">
        <v>-0.2377445391310001</v>
      </c>
      <c r="AM71">
        <v>-6.2838530173999443E-2</v>
      </c>
      <c r="AN71">
        <v>0.92923435867499971</v>
      </c>
      <c r="AO71">
        <v>0.38754678891</v>
      </c>
      <c r="AP71">
        <v>-1.0661204623299994</v>
      </c>
      <c r="AQ71">
        <v>2.4404522451599999</v>
      </c>
      <c r="AR71">
        <v>2.2111794667670002</v>
      </c>
      <c r="AS71">
        <v>6.3578149212300001</v>
      </c>
      <c r="AT71">
        <v>-0.15733513562099999</v>
      </c>
      <c r="AU71">
        <v>0.108239138841</v>
      </c>
      <c r="AV71">
        <v>10.527076475929009</v>
      </c>
      <c r="AW71" s="4" t="str">
        <v>Traditional Non-par</v>
      </c>
      <c r="AX71" s="4" t="str">
        <v>Traditional Non-par</v>
      </c>
      <c r="AY71" s="4" t="str">
        <v>Traditional Non-par</v>
      </c>
      <c r="AZ71" s="4" t="str">
        <v>Traditional Par</v>
      </c>
      <c r="BA71" s="4" t="str">
        <v>Traditional Par</v>
      </c>
      <c r="BB71" s="4" t="str">
        <v>Riders</v>
      </c>
      <c r="BC71" s="4" t="str">
        <v>Unit Linked</v>
      </c>
      <c r="BD71" s="4" t="str">
        <v>Riders</v>
      </c>
      <c r="BE71" s="4" t="str">
        <v>Unit Linked</v>
      </c>
      <c r="BF71" s="4" t="str">
        <v>Traditional Par</v>
      </c>
      <c r="BG71" s="4" t="str">
        <v>Protection Ratio (YTD) = 1%</v>
      </c>
      <c r="BH71" s="4" t="str">
        <v>Protection Ratio (YTD) = 32%</v>
      </c>
      <c r="BI71" s="4" t="str">
        <v>Protection Ratio (YTD) = 5%</v>
      </c>
      <c r="BJ71" s="4" t="str">
        <v>Protection Ratio (YTD) = -224%</v>
      </c>
      <c r="BK71" s="4" t="str">
        <v>Protection Ratio (YTD) = -60%</v>
      </c>
      <c r="BL71" s="4" t="str">
        <v>Protection Ratio (YTD) = 100%</v>
      </c>
      <c r="BM71" s="4" t="str">
        <v>Protection Ratio (YTD) = 35%</v>
      </c>
      <c r="BN71" s="4" t="str">
        <v>Protection Ratio (YTD) = 100%</v>
      </c>
      <c r="BO71" s="4" t="str">
        <v>Protection Ratio (YTD) = 31%</v>
      </c>
      <c r="BP71" s="4" t="str">
        <v>Protection Ratio (YTD) = 3%</v>
      </c>
      <c r="BQ71" t="e">
        <f>VLOOKUP(A71,Misc!$A$3:$B$11,2,FALSE)</f>
        <v>#N/A</v>
      </c>
      <c r="BR71" t="e">
        <f>INDEX(FX!$B$30:$AK$48,MATCH(Data!BQ71,FX!$A$30:$A$48,0),MATCH(Data!D71,Period,0))</f>
        <v>#N/A</v>
      </c>
      <c r="BS71" t="e">
        <f t="shared" si="18"/>
        <v>#N/A</v>
      </c>
      <c r="BT71">
        <f t="shared" si="19"/>
        <v>0</v>
      </c>
      <c r="BU71" t="e">
        <f t="shared" si="20"/>
        <v>#N/A</v>
      </c>
      <c r="BV71">
        <f t="shared" si="21"/>
        <v>0</v>
      </c>
      <c r="BW71" t="e">
        <f t="shared" si="22"/>
        <v>#N/A</v>
      </c>
      <c r="BX71">
        <f t="shared" si="23"/>
        <v>0</v>
      </c>
      <c r="BY71" t="e">
        <f t="shared" si="24"/>
        <v>#N/A</v>
      </c>
      <c r="BZ71">
        <f t="shared" si="25"/>
        <v>0</v>
      </c>
      <c r="CA71" t="e">
        <f t="shared" si="26"/>
        <v>#N/A</v>
      </c>
      <c r="CB71" t="e">
        <f t="shared" si="27"/>
        <v>#N/A</v>
      </c>
      <c r="CC71" t="e">
        <f t="shared" si="28"/>
        <v>#N/A</v>
      </c>
      <c r="CD71" t="e">
        <f t="shared" si="29"/>
        <v>#N/A</v>
      </c>
      <c r="CE71" s="4">
        <f t="shared" si="30"/>
        <v>0</v>
      </c>
      <c r="CF71" s="4" t="str">
        <f t="shared" si="31"/>
        <v/>
      </c>
      <c r="CG71" s="4">
        <f t="shared" si="32"/>
        <v>0</v>
      </c>
      <c r="CH71" s="4" t="str">
        <f t="shared" si="33"/>
        <v/>
      </c>
      <c r="CI71" t="e">
        <f>INDEX(FX!$B$114:$AK$132,MATCH(Data!BQ71,FX!$A$114:$A$132,0),MATCH(Data!D71,Period,0))</f>
        <v>#N/A</v>
      </c>
    </row>
    <row r="72" spans="1:87" hidden="1" outlineLevel="1" x14ac:dyDescent="0.15">
      <c r="A72" t="s">
        <v>302</v>
      </c>
      <c r="B72" s="1">
        <f t="shared" si="34"/>
        <v>43800</v>
      </c>
      <c r="C72" t="s">
        <v>50</v>
      </c>
      <c r="D72" s="1">
        <v>43770</v>
      </c>
      <c r="E72">
        <v>70.180206336800012</v>
      </c>
      <c r="F72">
        <v>15.647817679931997</v>
      </c>
      <c r="G72">
        <v>24.836205950649997</v>
      </c>
      <c r="H72">
        <v>17.596216057764</v>
      </c>
      <c r="I72">
        <v>124.56417160674069</v>
      </c>
      <c r="J72">
        <v>60.263317624283658</v>
      </c>
      <c r="K72">
        <v>62.641142243353983</v>
      </c>
      <c r="L72">
        <v>47.846282714637681</v>
      </c>
      <c r="M72">
        <v>68.972459903599997</v>
      </c>
      <c r="N72">
        <v>27.405481185905003</v>
      </c>
      <c r="O72">
        <v>30.248852381566998</v>
      </c>
      <c r="P72">
        <v>19.539996681712005</v>
      </c>
      <c r="Q72" t="str">
        <v>UE15/7 + UE15/7 repriced</v>
      </c>
      <c r="R72" t="str">
        <v>IVP</v>
      </c>
      <c r="S72" t="str">
        <v>Pension85</v>
      </c>
      <c r="T72" t="str">
        <v>iSave + iSave repriced</v>
      </c>
      <c r="U72" t="str">
        <v>Whole Life Package (with NGD&amp;ICP)</v>
      </c>
      <c r="V72" t="str">
        <v>SUPER CARE (Regular)</v>
      </c>
      <c r="W72" t="str">
        <v>Power Max Link</v>
      </c>
      <c r="X72" t="str">
        <v>CARE - Health Lump Sum</v>
      </c>
      <c r="Y72" t="str">
        <v>Unit-Linked</v>
      </c>
      <c r="Z72" t="str">
        <v>UE10/5 + UE10/5_Repriced</v>
      </c>
      <c r="AA72">
        <v>9.2336993000000014</v>
      </c>
      <c r="AB72">
        <v>6.744516</v>
      </c>
      <c r="AC72">
        <v>10.2818764</v>
      </c>
      <c r="AD72">
        <v>8.2210859999999997</v>
      </c>
      <c r="AE72">
        <v>6.4127409999999996</v>
      </c>
      <c r="AF72">
        <v>4.9603421999999995</v>
      </c>
      <c r="AG72">
        <v>4.4930000000000003</v>
      </c>
      <c r="AH72">
        <v>4.3053825999999997</v>
      </c>
      <c r="AI72">
        <v>0</v>
      </c>
      <c r="AJ72">
        <v>0.2</v>
      </c>
      <c r="AK72">
        <v>15.327562836800006</v>
      </c>
      <c r="AL72">
        <v>-2.1812525713789999</v>
      </c>
      <c r="AM72">
        <v>-3.3719405072999996E-2</v>
      </c>
      <c r="AN72">
        <v>2.6709797098039991</v>
      </c>
      <c r="AO72">
        <v>-1.2258353613830013</v>
      </c>
      <c r="AP72">
        <v>-1.2384522646020013</v>
      </c>
      <c r="AQ72">
        <v>2.3256288258350004</v>
      </c>
      <c r="AR72">
        <v>0.61795651450999967</v>
      </c>
      <c r="AS72">
        <v>4.4707037966070002</v>
      </c>
      <c r="AT72">
        <v>0</v>
      </c>
      <c r="AU72">
        <v>-2.6574763082999994E-2</v>
      </c>
      <c r="AV72">
        <v>10.268383198696</v>
      </c>
      <c r="AW72" s="4" t="str">
        <v>Traditional Non-par</v>
      </c>
      <c r="AX72" s="4" t="str">
        <v>Traditional Non-par</v>
      </c>
      <c r="AY72" s="4" t="str">
        <v>Traditional Non-par</v>
      </c>
      <c r="AZ72" s="4" t="str">
        <v>Traditional Par</v>
      </c>
      <c r="BA72" s="4" t="str">
        <v>Traditional Par</v>
      </c>
      <c r="BB72" s="4" t="str">
        <v>Riders</v>
      </c>
      <c r="BC72" s="4" t="str">
        <v>Unit Linked</v>
      </c>
      <c r="BD72" s="4" t="str">
        <v>Riders</v>
      </c>
      <c r="BE72" s="4" t="str">
        <v>Unit Linked</v>
      </c>
      <c r="BF72" s="4" t="str">
        <v>Traditional Par</v>
      </c>
      <c r="BG72" s="4" t="str">
        <v>Protection Ratio (YTD) = 1%</v>
      </c>
      <c r="BH72" s="4" t="str">
        <v>Protection Ratio (YTD) = 32%</v>
      </c>
      <c r="BI72" s="4" t="str">
        <v>Protection Ratio (YTD) = 5%</v>
      </c>
      <c r="BJ72" s="4" t="str">
        <v>Protection Ratio (YTD) = -224%</v>
      </c>
      <c r="BK72" s="4" t="str">
        <v>Protection Ratio (YTD) = -60%</v>
      </c>
      <c r="BL72" s="4" t="str">
        <v>Protection Ratio (YTD) = 100%</v>
      </c>
      <c r="BM72" s="4" t="str">
        <v>Protection Ratio (YTD) = 35%</v>
      </c>
      <c r="BN72" s="4" t="str">
        <v>Protection Ratio (YTD) = 100%</v>
      </c>
      <c r="BO72" s="4" t="str">
        <v>Protection Ratio (YTD) = 31%</v>
      </c>
      <c r="BP72" s="4" t="str">
        <v>Protection Ratio (YTD) = 3%</v>
      </c>
      <c r="BQ72" t="e">
        <f>VLOOKUP(A72,Misc!$A$3:$B$11,2,FALSE)</f>
        <v>#N/A</v>
      </c>
      <c r="BR72" t="e">
        <f>INDEX(FX!$B$30:$AK$48,MATCH(Data!BQ72,FX!$A$30:$A$48,0),MATCH(Data!D72,Period,0))</f>
        <v>#N/A</v>
      </c>
      <c r="BS72" t="e">
        <f t="shared" si="18"/>
        <v>#N/A</v>
      </c>
      <c r="BT72">
        <f t="shared" si="19"/>
        <v>0</v>
      </c>
      <c r="BU72" t="e">
        <f t="shared" si="20"/>
        <v>#N/A</v>
      </c>
      <c r="BV72">
        <f t="shared" si="21"/>
        <v>0</v>
      </c>
      <c r="BW72" t="e">
        <f t="shared" si="22"/>
        <v>#N/A</v>
      </c>
      <c r="BX72">
        <f t="shared" si="23"/>
        <v>0</v>
      </c>
      <c r="BY72" t="e">
        <f t="shared" si="24"/>
        <v>#N/A</v>
      </c>
      <c r="BZ72">
        <f t="shared" si="25"/>
        <v>0</v>
      </c>
      <c r="CA72" t="e">
        <f t="shared" si="26"/>
        <v>#N/A</v>
      </c>
      <c r="CB72" t="e">
        <f t="shared" si="27"/>
        <v>#N/A</v>
      </c>
      <c r="CC72" t="e">
        <f t="shared" si="28"/>
        <v>#N/A</v>
      </c>
      <c r="CD72" t="e">
        <f t="shared" si="29"/>
        <v>#N/A</v>
      </c>
      <c r="CE72" s="4">
        <f t="shared" si="30"/>
        <v>0</v>
      </c>
      <c r="CF72" s="4" t="str">
        <f t="shared" si="31"/>
        <v/>
      </c>
      <c r="CG72" s="4">
        <f t="shared" si="32"/>
        <v>0</v>
      </c>
      <c r="CH72" s="4" t="str">
        <f t="shared" si="33"/>
        <v/>
      </c>
      <c r="CI72" t="e">
        <f>INDEX(FX!$B$114:$AK$132,MATCH(Data!BQ72,FX!$A$114:$A$132,0),MATCH(Data!D72,Period,0))</f>
        <v>#N/A</v>
      </c>
    </row>
    <row r="73" spans="1:87" hidden="1" outlineLevel="1" x14ac:dyDescent="0.15">
      <c r="A73" t="s">
        <v>302</v>
      </c>
      <c r="B73" s="1">
        <f t="shared" si="34"/>
        <v>43800</v>
      </c>
      <c r="C73" t="s">
        <v>50</v>
      </c>
      <c r="D73" s="1">
        <v>43800</v>
      </c>
      <c r="E73">
        <v>140.65145602799998</v>
      </c>
      <c r="F73">
        <v>19.30659195668899</v>
      </c>
      <c r="G73">
        <v>38.379252366660992</v>
      </c>
      <c r="H73">
        <v>23.252926247541993</v>
      </c>
      <c r="I73">
        <v>214.50076721507844</v>
      </c>
      <c r="J73">
        <v>103.77404432267176</v>
      </c>
      <c r="K73">
        <v>107.8686824398323</v>
      </c>
      <c r="L73">
        <v>82.391784236968732</v>
      </c>
      <c r="M73">
        <v>113.96749192171397</v>
      </c>
      <c r="N73">
        <v>44.286934817306005</v>
      </c>
      <c r="O73">
        <v>39.652434616541001</v>
      </c>
      <c r="P73">
        <v>25.264416265170009</v>
      </c>
      <c r="Q73" t="str">
        <v>UE15/7 + UE15/7 repriced</v>
      </c>
      <c r="R73" t="str">
        <v>IVP</v>
      </c>
      <c r="S73" t="str">
        <v>Pension85</v>
      </c>
      <c r="T73" t="str">
        <v>iSave + iSave repriced</v>
      </c>
      <c r="U73" t="str">
        <v>Whole Life Package (with NGD&amp;ICP)</v>
      </c>
      <c r="V73" t="str">
        <v>SUPER CARE (Regular)</v>
      </c>
      <c r="W73" t="str">
        <v>Power Max Link</v>
      </c>
      <c r="X73" t="str">
        <v>CARE - Health Lump Sum</v>
      </c>
      <c r="Y73" t="str">
        <v>Unit-Linked</v>
      </c>
      <c r="Z73" t="str">
        <v>UE10/5 + UE10/5_Repriced</v>
      </c>
      <c r="AA73">
        <v>32.99492</v>
      </c>
      <c r="AB73">
        <v>13.920328</v>
      </c>
      <c r="AC73">
        <v>23.707014499999996</v>
      </c>
      <c r="AD73">
        <v>15.177020000000001</v>
      </c>
      <c r="AE73">
        <v>9.2288460000000008</v>
      </c>
      <c r="AF73">
        <v>6.5023615999999995</v>
      </c>
      <c r="AG73">
        <v>6.0563320000000003</v>
      </c>
      <c r="AH73">
        <v>5.2333788999999991</v>
      </c>
      <c r="AI73">
        <v>0</v>
      </c>
      <c r="AJ73">
        <v>1.298</v>
      </c>
      <c r="AK73">
        <v>26.533255027999992</v>
      </c>
      <c r="AL73">
        <v>-4.959053254496002</v>
      </c>
      <c r="AM73">
        <v>0.4418614974960004</v>
      </c>
      <c r="AN73">
        <v>2.4467482336310007</v>
      </c>
      <c r="AO73">
        <v>-0.68302057946299966</v>
      </c>
      <c r="AP73">
        <v>-1.2464232674190001</v>
      </c>
      <c r="AQ73">
        <v>1.9147112417529999</v>
      </c>
      <c r="AR73">
        <v>1.8637682255079999</v>
      </c>
      <c r="AS73">
        <v>5.4625784662070016</v>
      </c>
      <c r="AT73">
        <v>0</v>
      </c>
      <c r="AU73">
        <v>0.36849072510399994</v>
      </c>
      <c r="AV73">
        <v>13.696930668367989</v>
      </c>
      <c r="AW73" s="4" t="str">
        <v>Traditional Non-par</v>
      </c>
      <c r="AX73" s="4" t="str">
        <v>Traditional Non-par</v>
      </c>
      <c r="AY73" s="4" t="str">
        <v>Traditional Non-par</v>
      </c>
      <c r="AZ73" s="4" t="str">
        <v>Traditional Par</v>
      </c>
      <c r="BA73" s="4" t="str">
        <v>Traditional Par</v>
      </c>
      <c r="BB73" s="4" t="str">
        <v>Riders</v>
      </c>
      <c r="BC73" s="4" t="str">
        <v>Unit Linked</v>
      </c>
      <c r="BD73" s="4" t="str">
        <v>Riders</v>
      </c>
      <c r="BE73" s="4" t="str">
        <v>Unit Linked</v>
      </c>
      <c r="BF73" s="4" t="str">
        <v>Traditional Par</v>
      </c>
      <c r="BG73" s="4" t="str">
        <v>Protection Ratio (YTD) = 1%</v>
      </c>
      <c r="BH73" s="4" t="str">
        <v>Protection Ratio (YTD) = 32%</v>
      </c>
      <c r="BI73" s="4" t="str">
        <v>Protection Ratio (YTD) = 5%</v>
      </c>
      <c r="BJ73" s="4" t="str">
        <v>Protection Ratio (YTD) = -224%</v>
      </c>
      <c r="BK73" s="4" t="str">
        <v>Protection Ratio (YTD) = -60%</v>
      </c>
      <c r="BL73" s="4" t="str">
        <v>Protection Ratio (YTD) = 100%</v>
      </c>
      <c r="BM73" s="4" t="str">
        <v>Protection Ratio (YTD) = 35%</v>
      </c>
      <c r="BN73" s="4" t="str">
        <v>Protection Ratio (YTD) = 100%</v>
      </c>
      <c r="BO73" s="4" t="str">
        <v>Protection Ratio (YTD) = 31%</v>
      </c>
      <c r="BP73" s="4" t="str">
        <v>Protection Ratio (YTD) = 3%</v>
      </c>
      <c r="BQ73" t="e">
        <f>VLOOKUP(A73,Misc!$A$3:$B$11,2,FALSE)</f>
        <v>#N/A</v>
      </c>
      <c r="BR73" t="e">
        <f>INDEX(FX!$B$30:$AK$48,MATCH(Data!BQ73,FX!$A$30:$A$48,0),MATCH(Data!D73,Period,0))</f>
        <v>#N/A</v>
      </c>
      <c r="BS73" t="e">
        <f t="shared" si="18"/>
        <v>#N/A</v>
      </c>
      <c r="BT73">
        <f t="shared" si="19"/>
        <v>0</v>
      </c>
      <c r="BU73" t="e">
        <f t="shared" si="20"/>
        <v>#N/A</v>
      </c>
      <c r="BV73">
        <f t="shared" si="21"/>
        <v>0</v>
      </c>
      <c r="BW73" t="e">
        <f t="shared" si="22"/>
        <v>#N/A</v>
      </c>
      <c r="BX73">
        <f t="shared" si="23"/>
        <v>0</v>
      </c>
      <c r="BY73" t="e">
        <f t="shared" si="24"/>
        <v>#N/A</v>
      </c>
      <c r="BZ73">
        <f t="shared" si="25"/>
        <v>0</v>
      </c>
      <c r="CA73" t="e">
        <f t="shared" si="26"/>
        <v>#N/A</v>
      </c>
      <c r="CB73" t="e">
        <f t="shared" si="27"/>
        <v>#N/A</v>
      </c>
      <c r="CC73" t="e">
        <f t="shared" si="28"/>
        <v>#N/A</v>
      </c>
      <c r="CD73" t="e">
        <f t="shared" si="29"/>
        <v>#N/A</v>
      </c>
      <c r="CE73" s="4">
        <f t="shared" si="30"/>
        <v>0</v>
      </c>
      <c r="CF73" s="4" t="str">
        <f t="shared" si="31"/>
        <v/>
      </c>
      <c r="CG73" s="4">
        <f t="shared" si="32"/>
        <v>0</v>
      </c>
      <c r="CH73" s="4" t="str">
        <f t="shared" si="33"/>
        <v/>
      </c>
      <c r="CI73" t="e">
        <f>INDEX(FX!$B$114:$AK$132,MATCH(Data!BQ73,FX!$A$114:$A$132,0),MATCH(Data!D73,Period,0))</f>
        <v>#N/A</v>
      </c>
    </row>
    <row r="74" spans="1:87" hidden="1" outlineLevel="1" x14ac:dyDescent="0.15">
      <c r="A74" t="s">
        <v>302</v>
      </c>
      <c r="B74" s="1">
        <f t="shared" si="34"/>
        <v>43800</v>
      </c>
      <c r="C74" t="s">
        <v>63</v>
      </c>
      <c r="D74" s="1">
        <v>43466</v>
      </c>
      <c r="E74">
        <f t="array" ref="E74:E85">TRANSPOSE('[2]BA_Key Metrics P1'!$F$6:$Q$6)</f>
        <v>399.36893761319999</v>
      </c>
      <c r="F74">
        <f t="array" ref="F74:F85">TRANSPOSE('[2]BA_Key Metrics P1'!$F$11:$Q$11)</f>
        <v>105.59165970216863</v>
      </c>
      <c r="G74">
        <f t="array" ref="G74:G85">TRANSPOSE('[2]BA_Key Metrics P1'!$F$16:$Q$16)</f>
        <v>35.793270730757996</v>
      </c>
      <c r="H74">
        <f t="array" ref="H74:H85">TRANSPOSE('[2]BA_Key Metrics P1'!$F$21:$Q$21)</f>
        <v>26.874632879670997</v>
      </c>
      <c r="I74">
        <f t="array" ref="I74:I85">TRANSPOSE('[2]BA_Key Metrics P1'!$F$7:$Q$7)</f>
        <v>428.09147097847472</v>
      </c>
      <c r="J74">
        <f t="array" ref="J74:J85">TRANSPOSE('[2]BA_Key Metrics P1'!$F$12:$Q$12)</f>
        <v>237.69833826298074</v>
      </c>
      <c r="K74">
        <f t="array" ref="K74:K85">TRANSPOSE('[2]BA_Key Metrics P1'!$F$17:$Q$17)</f>
        <v>104.08772175042546</v>
      </c>
      <c r="L74">
        <f t="array" ref="L74:L85">TRANSPOSE('[2]BA_Key Metrics P1'!$F$22:$Q$22)</f>
        <v>85.266345363596216</v>
      </c>
      <c r="M74">
        <f t="array" ref="M74:M85">TRANSPOSE('[2]BA_Key Metrics P1'!$F$9:$Q$9)</f>
        <v>332.37331196777996</v>
      </c>
      <c r="N74">
        <f t="array" ref="N74:N85">TRANSPOSE('[2]BA_Key Metrics P1'!$F$14:$Q$14)</f>
        <v>134.18423903745366</v>
      </c>
      <c r="O74">
        <f t="array" ref="O74:O85">TRANSPOSE('[2]BA_Key Metrics P1'!$F$19:$Q$19)</f>
        <v>61.376865304945994</v>
      </c>
      <c r="P74">
        <f t="array" ref="P74:P85">TRANSPOSE('[2]BA_Key Metrics P1'!$F$24:$Q$24)</f>
        <v>41.142905771938615</v>
      </c>
      <c r="Q74" t="str">
        <f t="array" ref="Q74:Q85">'[2]BA_Key Products'!$D$6</f>
        <v>Life Saver 15/9</v>
      </c>
      <c r="R74" t="str">
        <f t="array" ref="R74:R85">'[2]BA_Key Products'!$D$9</f>
        <v>TMB Wealthy 3 Gens</v>
      </c>
      <c r="S74" t="str">
        <f t="array" ref="S74:S85">'[2]BA_Key Products'!$D$12</f>
        <v>UE15/7</v>
      </c>
      <c r="T74" t="str">
        <f t="array" ref="T74:T85">'[2]BA_Key Products'!$D$15</f>
        <v>Unit-Linked(new feature)</v>
      </c>
      <c r="U74" t="str">
        <f t="array" ref="U74:U85">'[2]BA_Key Products'!$D$18</f>
        <v>Smart Life 5/1</v>
      </c>
      <c r="V74" t="str">
        <f t="array" ref="V74:V85">'[2]BA_Key Products'!$D$21</f>
        <v>E15/8</v>
      </c>
      <c r="W74" t="str">
        <f t="array" ref="W74:W85">'[2]BA_Key Products'!$D$24</f>
        <v>Employee Benefit</v>
      </c>
      <c r="X74" t="str">
        <f t="array" ref="X74:X85">'[2]BA_Key Products'!$D$27</f>
        <v>Pension85</v>
      </c>
      <c r="Y74" t="str">
        <f t="array" ref="Y74:Y85">'[2]BA_Key Products'!$D$30</f>
        <v>Credit Life Decreasing Term</v>
      </c>
      <c r="Z74" t="str">
        <f t="array" ref="Z74:Z85">'[2]BA_Key Products'!$D$33</f>
        <v>SME OD(D&amp;T)</v>
      </c>
      <c r="AA74">
        <f t="array" ref="AA74:AA85">TRANSPOSE('[2]BA_Key Products'!$F$6:$Q$6)</f>
        <v>146.0311236</v>
      </c>
      <c r="AB74">
        <f t="array" ref="AB74:AB85">TRANSPOSE('[2]BA_Key Products'!$F$9:$Q$9)</f>
        <v>0</v>
      </c>
      <c r="AC74">
        <f t="array" ref="AC74:AC85">TRANSPOSE('[2]BA_Key Products'!$F$12:$Q$12)</f>
        <v>103.43266990000001</v>
      </c>
      <c r="AD74">
        <f t="array" ref="AD74:AD85">TRANSPOSE('[2]BA_Key Products'!$F$15:$Q$15)</f>
        <v>15.1347424</v>
      </c>
      <c r="AE74">
        <f t="array" ref="AE74:AE85">TRANSPOSE('[2]BA_Key Products'!$F$18:$Q$18)</f>
        <v>0</v>
      </c>
      <c r="AF74">
        <f t="array" ref="AF74:AF85">TRANSPOSE('[2]BA_Key Products'!$F$21:$Q$21)</f>
        <v>8.4191599999999998</v>
      </c>
      <c r="AG74">
        <f t="array" ref="AG74:AG85">TRANSPOSE('[2]BA_Key Products'!$F$24:$Q$24)</f>
        <v>109.134731</v>
      </c>
      <c r="AH74">
        <f t="array" ref="AH74:AH85">TRANSPOSE('[2]BA_Key Products'!$F$27:$Q$27)</f>
        <v>1.9923518</v>
      </c>
      <c r="AI74">
        <f t="array" ref="AI74:AI85">TRANSPOSE('[2]BA_Key Products'!$F$30:$Q$30)</f>
        <v>4.7690829999999984</v>
      </c>
      <c r="AJ74">
        <f t="array" ref="AJ74:AJ85">TRANSPOSE('[2]BA_Key Products'!$F$33:$Q$33)</f>
        <v>2.1931292999999998</v>
      </c>
      <c r="AK74">
        <f t="array" ref="AK74:AK85">TRANSPOSE('[2]BA_Key Products'!$F$36:$Q$36)</f>
        <v>8.2619466131999815</v>
      </c>
      <c r="AL74">
        <f t="array" ref="AL74:AL85">TRANSPOSE('[2]BA_Key Products'!$F$7:$Q$7)</f>
        <v>22.391561949394024</v>
      </c>
      <c r="AM74">
        <f t="array" ref="AM74:AM85">TRANSPOSE('[2]BA_Key Products'!$F$10:$Q$10)</f>
        <v>0</v>
      </c>
      <c r="AN74">
        <f t="array" ref="AN74:AN85">TRANSPOSE('[2]BA_Key Products'!$F$13:$Q$13)</f>
        <v>39.127749481194996</v>
      </c>
      <c r="AO74">
        <f t="array" ref="AO74:AO85">TRANSPOSE('[2]BA_Key Products'!$F$16:$Q$16)</f>
        <v>14.696607060921004</v>
      </c>
      <c r="AP74">
        <f t="array" ref="AP74:AP85">TRANSPOSE('[2]BA_Key Products'!$F$19:$Q$19)</f>
        <v>0</v>
      </c>
      <c r="AQ74">
        <f t="array" ref="AQ74:AQ85">TRANSPOSE('[2]BA_Key Products'!$F$22:$Q$22)</f>
        <v>1.6682742551649992</v>
      </c>
      <c r="AR74">
        <f t="array" ref="AR74:AR85">TRANSPOSE('[2]BA_Key Products'!$F$25:$Q$25)</f>
        <v>8.093671915958593</v>
      </c>
      <c r="AS74">
        <f t="array" ref="AS74:AS85">TRANSPOSE('[2]BA_Key Products'!$F$28:$Q$28)</f>
        <v>1.6078939971540003</v>
      </c>
      <c r="AT74">
        <f t="array" ref="AT74:AT85">TRANSPOSE('[2]BA_Key Products'!$F$31:$Q$31)</f>
        <v>10.821523622925001</v>
      </c>
      <c r="AU74">
        <f t="array" ref="AU74:AU85">TRANSPOSE('[2]BA_Key Products'!$F$34:$Q$35)</f>
        <v>2.5179821070370005</v>
      </c>
      <c r="AV74">
        <f t="array" ref="AV74:AV85">TRANSPOSE('[2]BA_Key Products'!$F$37:$Q$37)</f>
        <v>4.6663953124190174</v>
      </c>
      <c r="AW74" s="4" t="str">
        <f t="array" ref="AW74:AW85">'[2]BA_Key Products'!$D$8</f>
        <v>Traditional Non-par</v>
      </c>
      <c r="AX74" s="4" t="str">
        <f t="array" ref="AX74:AX85">'[2]BA_Key Products'!$D$11</f>
        <v>Traditional Non-par</v>
      </c>
      <c r="AY74" s="4" t="str">
        <f t="array" ref="AY74:AY85">'[2]BA_Key Products'!$D$14</f>
        <v>Traditional Non-par</v>
      </c>
      <c r="AZ74" s="4" t="str">
        <f t="array" ref="AZ74:AZ85">'[2]BA_Key Products'!$D$17</f>
        <v>Unit Linked</v>
      </c>
      <c r="BA74" s="4" t="str">
        <f t="array" ref="BA74:BA85">'[2]BA_Key Products'!$D$20</f>
        <v>Traditional Non-par</v>
      </c>
      <c r="BB74" s="4" t="str">
        <f t="array" ref="BB74:BB85">'[2]BA_Key Products'!$D$23</f>
        <v>Traditional Non-par</v>
      </c>
      <c r="BC74" s="4" t="str">
        <f t="array" ref="BC74:BC85">'[2]BA_Key Products'!$D$26</f>
        <v>Group Protection (non-medical)</v>
      </c>
      <c r="BD74" s="4" t="str">
        <f t="array" ref="BD74:BD85">'[2]BA_Key Products'!$D$29</f>
        <v>Traditional Non-par</v>
      </c>
      <c r="BE74" s="4" t="str">
        <f t="array" ref="BE74:BE85">'[2]BA_Key Products'!$D$32</f>
        <v>Stand-alone protection</v>
      </c>
      <c r="BF74" s="4" t="str">
        <f t="array" ref="BF74:BF85">'[2]BA_Key Products'!$D$35</f>
        <v>Stand-alone protection</v>
      </c>
      <c r="BG74" s="4" t="str">
        <f t="array" ref="BG74:BG85">'[2]BA_Key Products'!$D$7</f>
        <v>Protection Ratio (YTD) = 1%</v>
      </c>
      <c r="BH74" s="4" t="str">
        <f t="array" ref="BH74:BH85">'[2]BA_Key Products'!$D$10</f>
        <v>Protection Ratio (YTD) = 6%</v>
      </c>
      <c r="BI74" s="4" t="str">
        <f t="array" ref="BI74:BI85">'[2]BA_Key Products'!$D$13</f>
        <v>Protection Ratio (YTD) = 15%</v>
      </c>
      <c r="BJ74" s="4" t="str">
        <f t="array" ref="BJ74:BJ85">'[2]BA_Key Products'!$D$16</f>
        <v>Protection Ratio (YTD) = 29%</v>
      </c>
      <c r="BK74" s="4" t="str">
        <f t="array" ref="BK74:BK85">'[2]BA_Key Products'!$D$19</f>
        <v>Protection Ratio (YTD) = 1%</v>
      </c>
      <c r="BL74" s="4" t="str">
        <f t="array" ref="BL74:BL85">'[2]BA_Key Products'!$D$22</f>
        <v>Protection Ratio (YTD) = 4%</v>
      </c>
      <c r="BM74" s="4" t="str">
        <f t="array" ref="BM74:BM85">'[2]BA_Key Products'!$D$25</f>
        <v>Protection Ratio (YTD) = 0%</v>
      </c>
      <c r="BN74" s="4" t="str">
        <f t="array" ref="BN74:BN85">'[2]BA_Key Products'!$D$28</f>
        <v>Protection Ratio (YTD) = 4%</v>
      </c>
      <c r="BO74" s="4" t="str">
        <f t="array" ref="BO74:BO85">'[2]BA_Key Products'!$D$31</f>
        <v>Protection Ratio (YTD) = 100%</v>
      </c>
      <c r="BP74" s="4" t="str">
        <f t="array" ref="BP74:BP85">'[2]BA_Key Products'!$D$34</f>
        <v>Protection Ratio (YTD) = 100%</v>
      </c>
      <c r="BQ74" t="e">
        <f>VLOOKUP(A74,Misc!$A$3:$B$11,2,FALSE)</f>
        <v>#N/A</v>
      </c>
      <c r="BR74" t="e">
        <f>INDEX(FX!$B$30:$AK$48,MATCH(Data!BQ74,FX!$A$30:$A$48,0),MATCH(Data!D74,Period,0))</f>
        <v>#N/A</v>
      </c>
      <c r="BS74" t="e">
        <f t="shared" si="18"/>
        <v>#N/A</v>
      </c>
      <c r="BT74">
        <f t="shared" si="19"/>
        <v>0</v>
      </c>
      <c r="BU74" t="e">
        <f t="shared" si="20"/>
        <v>#N/A</v>
      </c>
      <c r="BV74">
        <f t="shared" si="21"/>
        <v>0</v>
      </c>
      <c r="BW74" t="e">
        <f t="shared" si="22"/>
        <v>#N/A</v>
      </c>
      <c r="BX74">
        <f t="shared" si="23"/>
        <v>0</v>
      </c>
      <c r="BY74" t="e">
        <f t="shared" si="24"/>
        <v>#N/A</v>
      </c>
      <c r="BZ74">
        <f t="shared" si="25"/>
        <v>0</v>
      </c>
      <c r="CA74" t="e">
        <f t="shared" si="26"/>
        <v>#N/A</v>
      </c>
      <c r="CB74" t="e">
        <f t="shared" si="27"/>
        <v>#N/A</v>
      </c>
      <c r="CC74" t="e">
        <f t="shared" si="28"/>
        <v>#N/A</v>
      </c>
      <c r="CD74" t="e">
        <f t="shared" si="29"/>
        <v>#N/A</v>
      </c>
      <c r="CE74" s="4">
        <f t="shared" si="30"/>
        <v>0</v>
      </c>
      <c r="CF74" s="4" t="str">
        <f t="shared" si="31"/>
        <v/>
      </c>
      <c r="CG74" s="4">
        <f t="shared" si="32"/>
        <v>0</v>
      </c>
      <c r="CH74" s="4" t="str">
        <f t="shared" si="33"/>
        <v/>
      </c>
      <c r="CI74" t="e">
        <f>INDEX(FX!$B$114:$AK$132,MATCH(Data!BQ74,FX!$A$114:$A$132,0),MATCH(Data!D74,Period,0))</f>
        <v>#N/A</v>
      </c>
    </row>
    <row r="75" spans="1:87" hidden="1" outlineLevel="1" x14ac:dyDescent="0.15">
      <c r="A75" t="s">
        <v>302</v>
      </c>
      <c r="B75" s="1">
        <f t="shared" si="34"/>
        <v>43800</v>
      </c>
      <c r="C75" t="s">
        <v>63</v>
      </c>
      <c r="D75" s="1">
        <v>43497</v>
      </c>
      <c r="E75">
        <v>173.25414751512</v>
      </c>
      <c r="F75">
        <v>63.479740197727999</v>
      </c>
      <c r="G75">
        <v>24.719689029355997</v>
      </c>
      <c r="H75">
        <v>25.270153129996004</v>
      </c>
      <c r="I75">
        <v>422.52328479036476</v>
      </c>
      <c r="J75">
        <v>234.6629955119999</v>
      </c>
      <c r="K75">
        <v>102.58197385980063</v>
      </c>
      <c r="L75">
        <v>84.460620109956025</v>
      </c>
      <c r="M75">
        <v>345.17413075664996</v>
      </c>
      <c r="N75">
        <v>158.87504239256893</v>
      </c>
      <c r="O75">
        <v>70.316440320925011</v>
      </c>
      <c r="P75">
        <v>61.123493460855912</v>
      </c>
      <c r="Q75" t="str">
        <v>Life Saver 15/9</v>
      </c>
      <c r="R75" t="str">
        <v>TMB Wealthy 3 Gens</v>
      </c>
      <c r="S75" t="str">
        <v>UE15/7</v>
      </c>
      <c r="T75" t="str">
        <v>Unit-Linked(new feature)</v>
      </c>
      <c r="U75" t="str">
        <v>Smart Life 5/1</v>
      </c>
      <c r="V75" t="str">
        <v>E15/8</v>
      </c>
      <c r="W75" t="str">
        <v>Employee Benefit</v>
      </c>
      <c r="X75" t="str">
        <v>Pension85</v>
      </c>
      <c r="Y75" t="str">
        <v>Credit Life Decreasing Term</v>
      </c>
      <c r="Z75" t="str">
        <v>SME OD(D&amp;T)</v>
      </c>
      <c r="AA75">
        <v>116.53398</v>
      </c>
      <c r="AB75">
        <v>0</v>
      </c>
      <c r="AC75">
        <v>12.128830000000001</v>
      </c>
      <c r="AD75">
        <v>19.986000000000001</v>
      </c>
      <c r="AE75">
        <v>0</v>
      </c>
      <c r="AF75">
        <v>10.034248</v>
      </c>
      <c r="AG75">
        <v>0</v>
      </c>
      <c r="AH75">
        <v>3.1461443999999998</v>
      </c>
      <c r="AI75">
        <v>5.5213406999999997</v>
      </c>
      <c r="AJ75">
        <v>2.9104253</v>
      </c>
      <c r="AK75">
        <v>2.9931791151199967</v>
      </c>
      <c r="AL75">
        <v>18.104087266254005</v>
      </c>
      <c r="AM75">
        <v>0</v>
      </c>
      <c r="AN75">
        <v>4.4424438089370009</v>
      </c>
      <c r="AO75">
        <v>16.900539110102997</v>
      </c>
      <c r="AP75">
        <v>0</v>
      </c>
      <c r="AQ75">
        <v>2.5950678641579987</v>
      </c>
      <c r="AR75">
        <v>0</v>
      </c>
      <c r="AS75">
        <v>2.5198410064719998</v>
      </c>
      <c r="AT75">
        <v>12.511287966263003</v>
      </c>
      <c r="AU75">
        <v>3.6169605169010004</v>
      </c>
      <c r="AV75">
        <v>2.7895126586399965</v>
      </c>
      <c r="AW75" s="4" t="str">
        <v>Traditional Non-par</v>
      </c>
      <c r="AX75" s="4" t="str">
        <v>Traditional Non-par</v>
      </c>
      <c r="AY75" s="4" t="str">
        <v>Traditional Non-par</v>
      </c>
      <c r="AZ75" s="4" t="str">
        <v>Unit Linked</v>
      </c>
      <c r="BA75" s="4" t="str">
        <v>Traditional Non-par</v>
      </c>
      <c r="BB75" s="4" t="str">
        <v>Traditional Non-par</v>
      </c>
      <c r="BC75" s="4" t="str">
        <v>Group Protection (non-medical)</v>
      </c>
      <c r="BD75" s="4" t="str">
        <v>Traditional Non-par</v>
      </c>
      <c r="BE75" s="4" t="str">
        <v>Stand-alone protection</v>
      </c>
      <c r="BF75" s="4" t="str">
        <v>Stand-alone protection</v>
      </c>
      <c r="BG75" s="4" t="str">
        <v>Protection Ratio (YTD) = 1%</v>
      </c>
      <c r="BH75" s="4" t="str">
        <v>Protection Ratio (YTD) = 6%</v>
      </c>
      <c r="BI75" s="4" t="str">
        <v>Protection Ratio (YTD) = 15%</v>
      </c>
      <c r="BJ75" s="4" t="str">
        <v>Protection Ratio (YTD) = 29%</v>
      </c>
      <c r="BK75" s="4" t="str">
        <v>Protection Ratio (YTD) = 1%</v>
      </c>
      <c r="BL75" s="4" t="str">
        <v>Protection Ratio (YTD) = 4%</v>
      </c>
      <c r="BM75" s="4" t="str">
        <v>Protection Ratio (YTD) = 0%</v>
      </c>
      <c r="BN75" s="4" t="str">
        <v>Protection Ratio (YTD) = 4%</v>
      </c>
      <c r="BO75" s="4" t="str">
        <v>Protection Ratio (YTD) = 100%</v>
      </c>
      <c r="BP75" s="4" t="str">
        <v>Protection Ratio (YTD) = 100%</v>
      </c>
      <c r="BQ75" t="e">
        <f>VLOOKUP(A75,Misc!$A$3:$B$11,2,FALSE)</f>
        <v>#N/A</v>
      </c>
      <c r="BR75" t="e">
        <f>INDEX(FX!$B$30:$AK$48,MATCH(Data!BQ75,FX!$A$30:$A$48,0),MATCH(Data!D75,Period,0))</f>
        <v>#N/A</v>
      </c>
      <c r="BS75" t="e">
        <f t="shared" si="18"/>
        <v>#N/A</v>
      </c>
      <c r="BT75">
        <f t="shared" si="19"/>
        <v>0</v>
      </c>
      <c r="BU75" t="e">
        <f t="shared" si="20"/>
        <v>#N/A</v>
      </c>
      <c r="BV75">
        <f t="shared" si="21"/>
        <v>0</v>
      </c>
      <c r="BW75" t="e">
        <f t="shared" si="22"/>
        <v>#N/A</v>
      </c>
      <c r="BX75">
        <f t="shared" si="23"/>
        <v>0</v>
      </c>
      <c r="BY75" t="e">
        <f t="shared" si="24"/>
        <v>#N/A</v>
      </c>
      <c r="BZ75">
        <f t="shared" si="25"/>
        <v>0</v>
      </c>
      <c r="CA75" t="e">
        <f t="shared" si="26"/>
        <v>#N/A</v>
      </c>
      <c r="CB75" t="e">
        <f t="shared" si="27"/>
        <v>#N/A</v>
      </c>
      <c r="CC75" t="e">
        <f t="shared" si="28"/>
        <v>#N/A</v>
      </c>
      <c r="CD75" t="e">
        <f t="shared" si="29"/>
        <v>#N/A</v>
      </c>
      <c r="CE75" s="4">
        <f t="shared" si="30"/>
        <v>0</v>
      </c>
      <c r="CF75" s="4" t="str">
        <f t="shared" si="31"/>
        <v/>
      </c>
      <c r="CG75" s="4">
        <f t="shared" si="32"/>
        <v>0</v>
      </c>
      <c r="CH75" s="4" t="str">
        <f t="shared" si="33"/>
        <v/>
      </c>
      <c r="CI75" t="e">
        <f>INDEX(FX!$B$114:$AK$132,MATCH(Data!BQ75,FX!$A$114:$A$132,0),MATCH(Data!D75,Period,0))</f>
        <v>#N/A</v>
      </c>
    </row>
    <row r="76" spans="1:87" hidden="1" outlineLevel="1" x14ac:dyDescent="0.15">
      <c r="A76" t="s">
        <v>302</v>
      </c>
      <c r="B76" s="1">
        <f t="shared" si="34"/>
        <v>43800</v>
      </c>
      <c r="C76" t="s">
        <v>63</v>
      </c>
      <c r="D76" s="1">
        <v>43525</v>
      </c>
      <c r="E76">
        <v>256.10631820386999</v>
      </c>
      <c r="F76">
        <v>114.66286097555097</v>
      </c>
      <c r="G76">
        <v>47.279912404777015</v>
      </c>
      <c r="H76">
        <v>51.265071158566997</v>
      </c>
      <c r="I76">
        <v>484.95060777465056</v>
      </c>
      <c r="J76">
        <v>268.65425625262566</v>
      </c>
      <c r="K76">
        <v>116.81407948531898</v>
      </c>
      <c r="L76">
        <v>95.979043066213677</v>
      </c>
      <c r="M76">
        <v>394.96155420837999</v>
      </c>
      <c r="N76">
        <v>189.68990117139433</v>
      </c>
      <c r="O76">
        <v>85.216474768165</v>
      </c>
      <c r="P76">
        <v>73.309519063039374</v>
      </c>
      <c r="Q76" t="str">
        <v>Life Saver 15/9</v>
      </c>
      <c r="R76" t="str">
        <v>TMB Wealthy 3 Gens</v>
      </c>
      <c r="S76" t="str">
        <v>UE15/7</v>
      </c>
      <c r="T76" t="str">
        <v>Unit-Linked(new feature)</v>
      </c>
      <c r="U76" t="str">
        <v>Smart Life 5/1</v>
      </c>
      <c r="V76" t="str">
        <v>E15/8</v>
      </c>
      <c r="W76" t="str">
        <v>Employee Benefit</v>
      </c>
      <c r="X76" t="str">
        <v>Pension85</v>
      </c>
      <c r="Y76" t="str">
        <v>Credit Life Decreasing Term</v>
      </c>
      <c r="Z76" t="str">
        <v>SME OD(D&amp;T)</v>
      </c>
      <c r="AA76">
        <v>135.82183499999999</v>
      </c>
      <c r="AB76">
        <v>0</v>
      </c>
      <c r="AC76">
        <v>18.8552</v>
      </c>
      <c r="AD76">
        <v>54.570532</v>
      </c>
      <c r="AE76">
        <v>0</v>
      </c>
      <c r="AF76">
        <v>10.5572576</v>
      </c>
      <c r="AG76">
        <v>0</v>
      </c>
      <c r="AH76">
        <v>2.7187475000000001</v>
      </c>
      <c r="AI76">
        <v>10.031032400000008</v>
      </c>
      <c r="AJ76">
        <v>4.8420174999999981</v>
      </c>
      <c r="AK76">
        <v>18.709696203869996</v>
      </c>
      <c r="AL76">
        <v>15.265492000300995</v>
      </c>
      <c r="AM76">
        <v>0</v>
      </c>
      <c r="AN76">
        <v>6.8438811473319969</v>
      </c>
      <c r="AO76">
        <v>47.007804436449987</v>
      </c>
      <c r="AP76">
        <v>0</v>
      </c>
      <c r="AQ76">
        <v>2.5779416482289998</v>
      </c>
      <c r="AR76">
        <v>0</v>
      </c>
      <c r="AS76">
        <v>2.2780849528259997</v>
      </c>
      <c r="AT76">
        <v>23.048629289926996</v>
      </c>
      <c r="AU76">
        <v>6.0831637617269987</v>
      </c>
      <c r="AV76">
        <v>11.557863738758995</v>
      </c>
      <c r="AW76" s="4" t="str">
        <v>Traditional Non-par</v>
      </c>
      <c r="AX76" s="4" t="str">
        <v>Traditional Non-par</v>
      </c>
      <c r="AY76" s="4" t="str">
        <v>Traditional Non-par</v>
      </c>
      <c r="AZ76" s="4" t="str">
        <v>Unit Linked</v>
      </c>
      <c r="BA76" s="4" t="str">
        <v>Traditional Non-par</v>
      </c>
      <c r="BB76" s="4" t="str">
        <v>Traditional Non-par</v>
      </c>
      <c r="BC76" s="4" t="str">
        <v>Group Protection (non-medical)</v>
      </c>
      <c r="BD76" s="4" t="str">
        <v>Traditional Non-par</v>
      </c>
      <c r="BE76" s="4" t="str">
        <v>Stand-alone protection</v>
      </c>
      <c r="BF76" s="4" t="str">
        <v>Stand-alone protection</v>
      </c>
      <c r="BG76" s="4" t="str">
        <v>Protection Ratio (YTD) = 1%</v>
      </c>
      <c r="BH76" s="4" t="str">
        <v>Protection Ratio (YTD) = 6%</v>
      </c>
      <c r="BI76" s="4" t="str">
        <v>Protection Ratio (YTD) = 15%</v>
      </c>
      <c r="BJ76" s="4" t="str">
        <v>Protection Ratio (YTD) = 29%</v>
      </c>
      <c r="BK76" s="4" t="str">
        <v>Protection Ratio (YTD) = 1%</v>
      </c>
      <c r="BL76" s="4" t="str">
        <v>Protection Ratio (YTD) = 4%</v>
      </c>
      <c r="BM76" s="4" t="str">
        <v>Protection Ratio (YTD) = 0%</v>
      </c>
      <c r="BN76" s="4" t="str">
        <v>Protection Ratio (YTD) = 4%</v>
      </c>
      <c r="BO76" s="4" t="str">
        <v>Protection Ratio (YTD) = 100%</v>
      </c>
      <c r="BP76" s="4" t="str">
        <v>Protection Ratio (YTD) = 100%</v>
      </c>
      <c r="BQ76" t="e">
        <f>VLOOKUP(A76,Misc!$A$3:$B$11,2,FALSE)</f>
        <v>#N/A</v>
      </c>
      <c r="BR76" t="e">
        <f>INDEX(FX!$B$30:$AK$48,MATCH(Data!BQ76,FX!$A$30:$A$48,0),MATCH(Data!D76,Period,0))</f>
        <v>#N/A</v>
      </c>
      <c r="BS76" t="e">
        <f t="shared" si="18"/>
        <v>#N/A</v>
      </c>
      <c r="BT76">
        <f t="shared" si="19"/>
        <v>0</v>
      </c>
      <c r="BU76" t="e">
        <f t="shared" si="20"/>
        <v>#N/A</v>
      </c>
      <c r="BV76">
        <f t="shared" si="21"/>
        <v>0</v>
      </c>
      <c r="BW76" t="e">
        <f t="shared" si="22"/>
        <v>#N/A</v>
      </c>
      <c r="BX76">
        <f t="shared" si="23"/>
        <v>0</v>
      </c>
      <c r="BY76" t="e">
        <f t="shared" si="24"/>
        <v>#N/A</v>
      </c>
      <c r="BZ76">
        <f t="shared" si="25"/>
        <v>0</v>
      </c>
      <c r="CA76" t="e">
        <f t="shared" si="26"/>
        <v>#N/A</v>
      </c>
      <c r="CB76" t="e">
        <f t="shared" si="27"/>
        <v>#N/A</v>
      </c>
      <c r="CC76" t="e">
        <f t="shared" si="28"/>
        <v>#N/A</v>
      </c>
      <c r="CD76" t="e">
        <f t="shared" si="29"/>
        <v>#N/A</v>
      </c>
      <c r="CE76" s="4">
        <f t="shared" si="30"/>
        <v>0</v>
      </c>
      <c r="CF76" s="4" t="str">
        <f t="shared" si="31"/>
        <v/>
      </c>
      <c r="CG76" s="4">
        <f t="shared" si="32"/>
        <v>0</v>
      </c>
      <c r="CH76" s="4" t="str">
        <f t="shared" si="33"/>
        <v/>
      </c>
      <c r="CI76" t="e">
        <f>INDEX(FX!$B$114:$AK$132,MATCH(Data!BQ76,FX!$A$114:$A$132,0),MATCH(Data!D76,Period,0))</f>
        <v>#N/A</v>
      </c>
    </row>
    <row r="77" spans="1:87" hidden="1" outlineLevel="1" x14ac:dyDescent="0.15">
      <c r="A77" t="s">
        <v>302</v>
      </c>
      <c r="B77" s="1">
        <f t="shared" si="34"/>
        <v>43800</v>
      </c>
      <c r="C77" t="s">
        <v>63</v>
      </c>
      <c r="D77" s="1">
        <v>43556</v>
      </c>
      <c r="E77">
        <v>221.45843706959002</v>
      </c>
      <c r="F77">
        <v>92.673882648840447</v>
      </c>
      <c r="G77">
        <v>31.17966770836399</v>
      </c>
      <c r="H77">
        <v>28.935254219089007</v>
      </c>
      <c r="I77">
        <v>442.68623476686696</v>
      </c>
      <c r="J77">
        <v>247.65587916599202</v>
      </c>
      <c r="K77">
        <v>109.22788076600779</v>
      </c>
      <c r="L77">
        <v>90.584103304712656</v>
      </c>
      <c r="M77">
        <v>337.13794067782004</v>
      </c>
      <c r="N77">
        <v>148.07509867450918</v>
      </c>
      <c r="O77">
        <v>63.337676035211985</v>
      </c>
      <c r="P77">
        <v>52.515314718801172</v>
      </c>
      <c r="Q77" t="str">
        <v>Life Saver 15/9</v>
      </c>
      <c r="R77" t="str">
        <v>TMB Wealthy 3 Gens</v>
      </c>
      <c r="S77" t="str">
        <v>UE15/7</v>
      </c>
      <c r="T77" t="str">
        <v>Unit-Linked(new feature)</v>
      </c>
      <c r="U77" t="str">
        <v>Smart Life 5/1</v>
      </c>
      <c r="V77" t="str">
        <v>E15/8</v>
      </c>
      <c r="W77" t="str">
        <v>Employee Benefit</v>
      </c>
      <c r="X77" t="str">
        <v>Pension85</v>
      </c>
      <c r="Y77" t="str">
        <v>Credit Life Decreasing Term</v>
      </c>
      <c r="Z77" t="str">
        <v>SME OD(D&amp;T)</v>
      </c>
      <c r="AA77">
        <v>113.56074</v>
      </c>
      <c r="AB77">
        <v>0</v>
      </c>
      <c r="AC77">
        <v>19.9255</v>
      </c>
      <c r="AD77">
        <v>53.086824999999997</v>
      </c>
      <c r="AE77">
        <v>0</v>
      </c>
      <c r="AF77">
        <v>13.492222399999999</v>
      </c>
      <c r="AG77">
        <v>0.98330908000000006</v>
      </c>
      <c r="AH77">
        <v>3.3310372000000004</v>
      </c>
      <c r="AI77">
        <v>3.4584860999999996</v>
      </c>
      <c r="AJ77">
        <v>2.4440858999999997</v>
      </c>
      <c r="AK77">
        <v>11.176231389590026</v>
      </c>
      <c r="AL77">
        <v>15.356670559923014</v>
      </c>
      <c r="AM77">
        <v>0</v>
      </c>
      <c r="AN77">
        <v>7.0808849979589992</v>
      </c>
      <c r="AO77">
        <v>48.197620464083009</v>
      </c>
      <c r="AP77">
        <v>0</v>
      </c>
      <c r="AQ77">
        <v>3.3859674359090013</v>
      </c>
      <c r="AR77">
        <v>0.29076841319741636</v>
      </c>
      <c r="AS77">
        <v>2.5824420969930002</v>
      </c>
      <c r="AT77">
        <v>7.6903912629179985</v>
      </c>
      <c r="AU77">
        <v>3.1339234383880008</v>
      </c>
      <c r="AV77">
        <v>4.955213979469999</v>
      </c>
      <c r="AW77" s="4" t="str">
        <v>Traditional Non-par</v>
      </c>
      <c r="AX77" s="4" t="str">
        <v>Traditional Non-par</v>
      </c>
      <c r="AY77" s="4" t="str">
        <v>Traditional Non-par</v>
      </c>
      <c r="AZ77" s="4" t="str">
        <v>Unit Linked</v>
      </c>
      <c r="BA77" s="4" t="str">
        <v>Traditional Non-par</v>
      </c>
      <c r="BB77" s="4" t="str">
        <v>Traditional Non-par</v>
      </c>
      <c r="BC77" s="4" t="str">
        <v>Group Protection (non-medical)</v>
      </c>
      <c r="BD77" s="4" t="str">
        <v>Traditional Non-par</v>
      </c>
      <c r="BE77" s="4" t="str">
        <v>Stand-alone protection</v>
      </c>
      <c r="BF77" s="4" t="str">
        <v>Stand-alone protection</v>
      </c>
      <c r="BG77" s="4" t="str">
        <v>Protection Ratio (YTD) = 1%</v>
      </c>
      <c r="BH77" s="4" t="str">
        <v>Protection Ratio (YTD) = 6%</v>
      </c>
      <c r="BI77" s="4" t="str">
        <v>Protection Ratio (YTD) = 15%</v>
      </c>
      <c r="BJ77" s="4" t="str">
        <v>Protection Ratio (YTD) = 29%</v>
      </c>
      <c r="BK77" s="4" t="str">
        <v>Protection Ratio (YTD) = 1%</v>
      </c>
      <c r="BL77" s="4" t="str">
        <v>Protection Ratio (YTD) = 4%</v>
      </c>
      <c r="BM77" s="4" t="str">
        <v>Protection Ratio (YTD) = 0%</v>
      </c>
      <c r="BN77" s="4" t="str">
        <v>Protection Ratio (YTD) = 4%</v>
      </c>
      <c r="BO77" s="4" t="str">
        <v>Protection Ratio (YTD) = 100%</v>
      </c>
      <c r="BP77" s="4" t="str">
        <v>Protection Ratio (YTD) = 100%</v>
      </c>
      <c r="BQ77" t="e">
        <f>VLOOKUP(A77,Misc!$A$3:$B$11,2,FALSE)</f>
        <v>#N/A</v>
      </c>
      <c r="BR77" t="e">
        <f>INDEX(FX!$B$30:$AK$48,MATCH(Data!BQ77,FX!$A$30:$A$48,0),MATCH(Data!D77,Period,0))</f>
        <v>#N/A</v>
      </c>
      <c r="BS77" t="e">
        <f t="shared" si="18"/>
        <v>#N/A</v>
      </c>
      <c r="BT77">
        <f t="shared" si="19"/>
        <v>0</v>
      </c>
      <c r="BU77" t="e">
        <f t="shared" si="20"/>
        <v>#N/A</v>
      </c>
      <c r="BV77">
        <f t="shared" si="21"/>
        <v>0</v>
      </c>
      <c r="BW77" t="e">
        <f t="shared" si="22"/>
        <v>#N/A</v>
      </c>
      <c r="BX77">
        <f t="shared" si="23"/>
        <v>0</v>
      </c>
      <c r="BY77" t="e">
        <f t="shared" si="24"/>
        <v>#N/A</v>
      </c>
      <c r="BZ77">
        <f t="shared" si="25"/>
        <v>0</v>
      </c>
      <c r="CA77" t="e">
        <f t="shared" si="26"/>
        <v>#N/A</v>
      </c>
      <c r="CB77" t="e">
        <f t="shared" si="27"/>
        <v>#N/A</v>
      </c>
      <c r="CC77" t="e">
        <f t="shared" si="28"/>
        <v>#N/A</v>
      </c>
      <c r="CD77" t="e">
        <f t="shared" si="29"/>
        <v>#N/A</v>
      </c>
      <c r="CE77" s="4">
        <f t="shared" si="30"/>
        <v>0</v>
      </c>
      <c r="CF77" s="4" t="str">
        <f t="shared" si="31"/>
        <v/>
      </c>
      <c r="CG77" s="4">
        <f t="shared" si="32"/>
        <v>0</v>
      </c>
      <c r="CH77" s="4" t="str">
        <f t="shared" si="33"/>
        <v/>
      </c>
      <c r="CI77" t="e">
        <f>INDEX(FX!$B$114:$AK$132,MATCH(Data!BQ77,FX!$A$114:$A$132,0),MATCH(Data!D77,Period,0))</f>
        <v>#N/A</v>
      </c>
    </row>
    <row r="78" spans="1:87" hidden="1" outlineLevel="1" x14ac:dyDescent="0.15">
      <c r="A78" t="s">
        <v>302</v>
      </c>
      <c r="B78" s="1">
        <f t="shared" si="34"/>
        <v>43800</v>
      </c>
      <c r="C78" t="s">
        <v>63</v>
      </c>
      <c r="D78" s="1">
        <v>43586</v>
      </c>
      <c r="E78">
        <v>236.89682813750002</v>
      </c>
      <c r="F78">
        <v>113.58066609312408</v>
      </c>
      <c r="G78">
        <v>37.987007405162018</v>
      </c>
      <c r="H78">
        <v>37.670043810415002</v>
      </c>
      <c r="I78">
        <v>451.05005260923008</v>
      </c>
      <c r="J78">
        <v>252.79415392889635</v>
      </c>
      <c r="K78">
        <v>111.63573241900173</v>
      </c>
      <c r="L78">
        <v>93.233661581364004</v>
      </c>
      <c r="M78">
        <v>322.50042897079999</v>
      </c>
      <c r="N78">
        <v>144.27357267119402</v>
      </c>
      <c r="O78">
        <v>61.98578096248999</v>
      </c>
      <c r="P78">
        <v>55.336906195197997</v>
      </c>
      <c r="Q78" t="str">
        <v>Life Saver 15/9</v>
      </c>
      <c r="R78" t="str">
        <v>TMB Wealthy 3 Gens</v>
      </c>
      <c r="S78" t="str">
        <v>UE15/7</v>
      </c>
      <c r="T78" t="str">
        <v>Unit-Linked(new feature)</v>
      </c>
      <c r="U78" t="str">
        <v>Smart Life 5/1</v>
      </c>
      <c r="V78" t="str">
        <v>E15/8</v>
      </c>
      <c r="W78" t="str">
        <v>Employee Benefit</v>
      </c>
      <c r="X78" t="str">
        <v>Pension85</v>
      </c>
      <c r="Y78" t="str">
        <v>Credit Life Decreasing Term</v>
      </c>
      <c r="Z78" t="str">
        <v>SME OD(D&amp;T)</v>
      </c>
      <c r="AA78">
        <v>105.02072280000002</v>
      </c>
      <c r="AB78">
        <v>0</v>
      </c>
      <c r="AC78">
        <v>36.273006000000002</v>
      </c>
      <c r="AD78">
        <v>63.015419999999999</v>
      </c>
      <c r="AE78">
        <v>0</v>
      </c>
      <c r="AF78">
        <v>11.918305600000002</v>
      </c>
      <c r="AG78">
        <v>0.47306248000000001</v>
      </c>
      <c r="AH78">
        <v>2.8531985</v>
      </c>
      <c r="AI78">
        <v>4.5607149000000025</v>
      </c>
      <c r="AJ78">
        <v>4.4251462999999998</v>
      </c>
      <c r="AK78">
        <v>8.3572515574999926</v>
      </c>
      <c r="AL78">
        <v>15.199873203521992</v>
      </c>
      <c r="AM78">
        <v>0</v>
      </c>
      <c r="AN78">
        <v>13.039680150338</v>
      </c>
      <c r="AO78">
        <v>59.745600383261028</v>
      </c>
      <c r="AP78">
        <v>0</v>
      </c>
      <c r="AQ78">
        <v>3.0238497893050016</v>
      </c>
      <c r="AR78">
        <v>0.15677984443904328</v>
      </c>
      <c r="AS78">
        <v>2.3689895986390002</v>
      </c>
      <c r="AT78">
        <v>10.260026188465002</v>
      </c>
      <c r="AU78">
        <v>5.5580835627910012</v>
      </c>
      <c r="AV78">
        <v>4.2277833723640157</v>
      </c>
      <c r="AW78" s="4" t="str">
        <v>Traditional Non-par</v>
      </c>
      <c r="AX78" s="4" t="str">
        <v>Traditional Non-par</v>
      </c>
      <c r="AY78" s="4" t="str">
        <v>Traditional Non-par</v>
      </c>
      <c r="AZ78" s="4" t="str">
        <v>Unit Linked</v>
      </c>
      <c r="BA78" s="4" t="str">
        <v>Traditional Non-par</v>
      </c>
      <c r="BB78" s="4" t="str">
        <v>Traditional Non-par</v>
      </c>
      <c r="BC78" s="4" t="str">
        <v>Group Protection (non-medical)</v>
      </c>
      <c r="BD78" s="4" t="str">
        <v>Traditional Non-par</v>
      </c>
      <c r="BE78" s="4" t="str">
        <v>Stand-alone protection</v>
      </c>
      <c r="BF78" s="4" t="str">
        <v>Stand-alone protection</v>
      </c>
      <c r="BG78" s="4" t="str">
        <v>Protection Ratio (YTD) = 1%</v>
      </c>
      <c r="BH78" s="4" t="str">
        <v>Protection Ratio (YTD) = 6%</v>
      </c>
      <c r="BI78" s="4" t="str">
        <v>Protection Ratio (YTD) = 15%</v>
      </c>
      <c r="BJ78" s="4" t="str">
        <v>Protection Ratio (YTD) = 29%</v>
      </c>
      <c r="BK78" s="4" t="str">
        <v>Protection Ratio (YTD) = 1%</v>
      </c>
      <c r="BL78" s="4" t="str">
        <v>Protection Ratio (YTD) = 4%</v>
      </c>
      <c r="BM78" s="4" t="str">
        <v>Protection Ratio (YTD) = 0%</v>
      </c>
      <c r="BN78" s="4" t="str">
        <v>Protection Ratio (YTD) = 4%</v>
      </c>
      <c r="BO78" s="4" t="str">
        <v>Protection Ratio (YTD) = 100%</v>
      </c>
      <c r="BP78" s="4" t="str">
        <v>Protection Ratio (YTD) = 100%</v>
      </c>
      <c r="BQ78" t="e">
        <f>VLOOKUP(A78,Misc!$A$3:$B$11,2,FALSE)</f>
        <v>#N/A</v>
      </c>
      <c r="BR78" t="e">
        <f>INDEX(FX!$B$30:$AK$48,MATCH(Data!BQ78,FX!$A$30:$A$48,0),MATCH(Data!D78,Period,0))</f>
        <v>#N/A</v>
      </c>
      <c r="BS78" t="e">
        <f t="shared" si="18"/>
        <v>#N/A</v>
      </c>
      <c r="BT78">
        <f t="shared" si="19"/>
        <v>0</v>
      </c>
      <c r="BU78" t="e">
        <f t="shared" si="20"/>
        <v>#N/A</v>
      </c>
      <c r="BV78">
        <f t="shared" si="21"/>
        <v>0</v>
      </c>
      <c r="BW78" t="e">
        <f t="shared" si="22"/>
        <v>#N/A</v>
      </c>
      <c r="BX78">
        <f t="shared" si="23"/>
        <v>0</v>
      </c>
      <c r="BY78" t="e">
        <f t="shared" si="24"/>
        <v>#N/A</v>
      </c>
      <c r="BZ78">
        <f t="shared" si="25"/>
        <v>0</v>
      </c>
      <c r="CA78" t="e">
        <f t="shared" si="26"/>
        <v>#N/A</v>
      </c>
      <c r="CB78" t="e">
        <f t="shared" si="27"/>
        <v>#N/A</v>
      </c>
      <c r="CC78" t="e">
        <f t="shared" si="28"/>
        <v>#N/A</v>
      </c>
      <c r="CD78" t="e">
        <f t="shared" si="29"/>
        <v>#N/A</v>
      </c>
      <c r="CE78" s="4">
        <f t="shared" si="30"/>
        <v>0</v>
      </c>
      <c r="CF78" s="4" t="str">
        <f t="shared" si="31"/>
        <v/>
      </c>
      <c r="CG78" s="4">
        <f t="shared" si="32"/>
        <v>0</v>
      </c>
      <c r="CH78" s="4" t="str">
        <f t="shared" si="33"/>
        <v/>
      </c>
      <c r="CI78" t="e">
        <f>INDEX(FX!$B$114:$AK$132,MATCH(Data!BQ78,FX!$A$114:$A$132,0),MATCH(Data!D78,Period,0))</f>
        <v>#N/A</v>
      </c>
    </row>
    <row r="79" spans="1:87" hidden="1" outlineLevel="1" x14ac:dyDescent="0.15">
      <c r="A79" t="s">
        <v>302</v>
      </c>
      <c r="B79" s="1">
        <f t="shared" si="34"/>
        <v>43800</v>
      </c>
      <c r="C79" t="s">
        <v>63</v>
      </c>
      <c r="D79" s="1">
        <v>43617</v>
      </c>
      <c r="E79">
        <v>447.60792358131999</v>
      </c>
      <c r="F79">
        <v>87.057521901106753</v>
      </c>
      <c r="G79">
        <v>30.774730055556539</v>
      </c>
      <c r="H79">
        <v>27.404861839888959</v>
      </c>
      <c r="I79">
        <v>493.87783711349169</v>
      </c>
      <c r="J79">
        <v>276.96629605685951</v>
      </c>
      <c r="K79">
        <v>122.55546177349459</v>
      </c>
      <c r="L79">
        <v>102.23022202349262</v>
      </c>
      <c r="M79">
        <v>377.06364203800001</v>
      </c>
      <c r="N79">
        <v>168.18551511566997</v>
      </c>
      <c r="O79">
        <v>74.239257562127975</v>
      </c>
      <c r="P79">
        <v>57.187887497564986</v>
      </c>
      <c r="Q79" t="str">
        <v>Life Saver 15/9</v>
      </c>
      <c r="R79" t="str">
        <v>TMB Wealthy 3 Gens</v>
      </c>
      <c r="S79" t="str">
        <v>UE15/7</v>
      </c>
      <c r="T79" t="str">
        <v>Unit-Linked(new feature)</v>
      </c>
      <c r="U79" t="str">
        <v>Smart Life 5/1</v>
      </c>
      <c r="V79" t="str">
        <v>E15/8</v>
      </c>
      <c r="W79" t="str">
        <v>Employee Benefit</v>
      </c>
      <c r="X79" t="str">
        <v>Pension85</v>
      </c>
      <c r="Y79" t="str">
        <v>Credit Life Decreasing Term</v>
      </c>
      <c r="Z79" t="str">
        <v>SME OD(D&amp;T)</v>
      </c>
      <c r="AA79">
        <v>70.325729999999993</v>
      </c>
      <c r="AB79">
        <v>0</v>
      </c>
      <c r="AC79">
        <v>29.412600000000001</v>
      </c>
      <c r="AD79">
        <v>29.470055600000002</v>
      </c>
      <c r="AE79">
        <v>289.30470000000003</v>
      </c>
      <c r="AF79">
        <v>10.560144800000002</v>
      </c>
      <c r="AG79">
        <v>0.24197868000000003</v>
      </c>
      <c r="AH79">
        <v>3.3679408</v>
      </c>
      <c r="AI79">
        <v>5.5505129999999996</v>
      </c>
      <c r="AJ79">
        <v>3.2473181999999992</v>
      </c>
      <c r="AK79">
        <v>6.1269425013199843</v>
      </c>
      <c r="AL79">
        <v>9.6648544890210015</v>
      </c>
      <c r="AM79">
        <v>0</v>
      </c>
      <c r="AN79">
        <v>10.823702719715</v>
      </c>
      <c r="AO79">
        <v>24.262233791400011</v>
      </c>
      <c r="AP79">
        <v>18.196354885056998</v>
      </c>
      <c r="AQ79">
        <v>2.4428524021049998</v>
      </c>
      <c r="AR79">
        <v>5.3474922200726263E-2</v>
      </c>
      <c r="AS79">
        <v>2.4570342109099998</v>
      </c>
      <c r="AT79">
        <v>12.453397268566997</v>
      </c>
      <c r="AU79">
        <v>4.0755195255950012</v>
      </c>
      <c r="AV79">
        <v>2.6280976865360257</v>
      </c>
      <c r="AW79" s="4" t="str">
        <v>Traditional Non-par</v>
      </c>
      <c r="AX79" s="4" t="str">
        <v>Traditional Non-par</v>
      </c>
      <c r="AY79" s="4" t="str">
        <v>Traditional Non-par</v>
      </c>
      <c r="AZ79" s="4" t="str">
        <v>Unit Linked</v>
      </c>
      <c r="BA79" s="4" t="str">
        <v>Traditional Non-par</v>
      </c>
      <c r="BB79" s="4" t="str">
        <v>Traditional Non-par</v>
      </c>
      <c r="BC79" s="4" t="str">
        <v>Group Protection (non-medical)</v>
      </c>
      <c r="BD79" s="4" t="str">
        <v>Traditional Non-par</v>
      </c>
      <c r="BE79" s="4" t="str">
        <v>Stand-alone protection</v>
      </c>
      <c r="BF79" s="4" t="str">
        <v>Stand-alone protection</v>
      </c>
      <c r="BG79" s="4" t="str">
        <v>Protection Ratio (YTD) = 1%</v>
      </c>
      <c r="BH79" s="4" t="str">
        <v>Protection Ratio (YTD) = 6%</v>
      </c>
      <c r="BI79" s="4" t="str">
        <v>Protection Ratio (YTD) = 15%</v>
      </c>
      <c r="BJ79" s="4" t="str">
        <v>Protection Ratio (YTD) = 29%</v>
      </c>
      <c r="BK79" s="4" t="str">
        <v>Protection Ratio (YTD) = 1%</v>
      </c>
      <c r="BL79" s="4" t="str">
        <v>Protection Ratio (YTD) = 4%</v>
      </c>
      <c r="BM79" s="4" t="str">
        <v>Protection Ratio (YTD) = 0%</v>
      </c>
      <c r="BN79" s="4" t="str">
        <v>Protection Ratio (YTD) = 4%</v>
      </c>
      <c r="BO79" s="4" t="str">
        <v>Protection Ratio (YTD) = 100%</v>
      </c>
      <c r="BP79" s="4" t="str">
        <v>Protection Ratio (YTD) = 100%</v>
      </c>
      <c r="BQ79" t="e">
        <f>VLOOKUP(A79,Misc!$A$3:$B$11,2,FALSE)</f>
        <v>#N/A</v>
      </c>
      <c r="BR79" t="e">
        <f>INDEX(FX!$B$30:$AK$48,MATCH(Data!BQ79,FX!$A$30:$A$48,0),MATCH(Data!D79,Period,0))</f>
        <v>#N/A</v>
      </c>
      <c r="BS79" t="e">
        <f t="shared" si="18"/>
        <v>#N/A</v>
      </c>
      <c r="BT79">
        <f t="shared" si="19"/>
        <v>0</v>
      </c>
      <c r="BU79" t="e">
        <f t="shared" si="20"/>
        <v>#N/A</v>
      </c>
      <c r="BV79">
        <f t="shared" si="21"/>
        <v>0</v>
      </c>
      <c r="BW79" t="e">
        <f t="shared" si="22"/>
        <v>#N/A</v>
      </c>
      <c r="BX79">
        <f t="shared" si="23"/>
        <v>0</v>
      </c>
      <c r="BY79" t="e">
        <f t="shared" si="24"/>
        <v>#N/A</v>
      </c>
      <c r="BZ79">
        <f t="shared" si="25"/>
        <v>0</v>
      </c>
      <c r="CA79" t="e">
        <f t="shared" si="26"/>
        <v>#N/A</v>
      </c>
      <c r="CB79" t="e">
        <f t="shared" si="27"/>
        <v>#N/A</v>
      </c>
      <c r="CC79" t="e">
        <f t="shared" si="28"/>
        <v>#N/A</v>
      </c>
      <c r="CD79" t="e">
        <f t="shared" si="29"/>
        <v>#N/A</v>
      </c>
      <c r="CE79" s="4">
        <f t="shared" si="30"/>
        <v>0</v>
      </c>
      <c r="CF79" s="4" t="str">
        <f t="shared" si="31"/>
        <v/>
      </c>
      <c r="CG79" s="4">
        <f t="shared" si="32"/>
        <v>0</v>
      </c>
      <c r="CH79" s="4" t="str">
        <f t="shared" si="33"/>
        <v/>
      </c>
      <c r="CI79" t="e">
        <f>INDEX(FX!$B$114:$AK$132,MATCH(Data!BQ79,FX!$A$114:$A$132,0),MATCH(Data!D79,Period,0))</f>
        <v>#N/A</v>
      </c>
    </row>
    <row r="80" spans="1:87" hidden="1" outlineLevel="1" x14ac:dyDescent="0.15">
      <c r="A80" t="s">
        <v>302</v>
      </c>
      <c r="B80" s="1">
        <f t="shared" si="34"/>
        <v>43800</v>
      </c>
      <c r="C80" t="s">
        <v>63</v>
      </c>
      <c r="D80" s="1">
        <v>43647</v>
      </c>
      <c r="E80">
        <v>208.57206761783004</v>
      </c>
      <c r="F80">
        <v>81.291234266955925</v>
      </c>
      <c r="G80">
        <v>30.023834727138009</v>
      </c>
      <c r="H80">
        <v>27.632997441444001</v>
      </c>
      <c r="I80">
        <v>428.47732127211879</v>
      </c>
      <c r="J80">
        <v>241.76933915378453</v>
      </c>
      <c r="K80">
        <v>107.40187796375942</v>
      </c>
      <c r="L80">
        <v>90.686211570900014</v>
      </c>
      <c r="M80">
        <v>313.63561870604997</v>
      </c>
      <c r="N80">
        <v>141.62359754253998</v>
      </c>
      <c r="O80">
        <v>61.188316482334976</v>
      </c>
      <c r="P80">
        <v>45.509103662872988</v>
      </c>
      <c r="Q80" t="str">
        <v>Life Saver 15/9</v>
      </c>
      <c r="R80" t="str">
        <v>TMB Wealthy 3 Gens</v>
      </c>
      <c r="S80" t="str">
        <v>UE15/7</v>
      </c>
      <c r="T80" t="str">
        <v>Unit-Linked(new feature)</v>
      </c>
      <c r="U80" t="str">
        <v>Smart Life 5/1</v>
      </c>
      <c r="V80" t="str">
        <v>E15/8</v>
      </c>
      <c r="W80" t="str">
        <v>Employee Benefit</v>
      </c>
      <c r="X80" t="str">
        <v>Pension85</v>
      </c>
      <c r="Y80" t="str">
        <v>Credit Life Decreasing Term</v>
      </c>
      <c r="Z80" t="str">
        <v>SME OD(D&amp;T)</v>
      </c>
      <c r="AA80">
        <v>90.065246400000007</v>
      </c>
      <c r="AB80">
        <v>0</v>
      </c>
      <c r="AC80">
        <v>40.4075791</v>
      </c>
      <c r="AD80">
        <v>44.837892200000006</v>
      </c>
      <c r="AE80">
        <v>-1.39</v>
      </c>
      <c r="AF80">
        <v>9.7871951999999993</v>
      </c>
      <c r="AG80">
        <v>3.9281731999999998</v>
      </c>
      <c r="AH80">
        <v>4.2896644999999998</v>
      </c>
      <c r="AI80">
        <v>3.9780501999999984</v>
      </c>
      <c r="AJ80">
        <v>2.9628840000000012</v>
      </c>
      <c r="AK80">
        <v>9.7053828178300403</v>
      </c>
      <c r="AL80">
        <v>8.1176930590070029</v>
      </c>
      <c r="AM80">
        <v>0</v>
      </c>
      <c r="AN80">
        <v>11.372975396557001</v>
      </c>
      <c r="AO80">
        <v>38.22440167052401</v>
      </c>
      <c r="AP80">
        <v>-7.6812771892000004E-2</v>
      </c>
      <c r="AQ80">
        <v>1.7348539367319991</v>
      </c>
      <c r="AR80">
        <v>1.2380759923549081</v>
      </c>
      <c r="AS80">
        <v>3.3337481627909997</v>
      </c>
      <c r="AT80">
        <v>8.7759676272090026</v>
      </c>
      <c r="AU80">
        <v>3.4508202882830012</v>
      </c>
      <c r="AV80">
        <v>5.1195109053899941</v>
      </c>
      <c r="AW80" s="4" t="str">
        <v>Traditional Non-par</v>
      </c>
      <c r="AX80" s="4" t="str">
        <v>Traditional Non-par</v>
      </c>
      <c r="AY80" s="4" t="str">
        <v>Traditional Non-par</v>
      </c>
      <c r="AZ80" s="4" t="str">
        <v>Unit Linked</v>
      </c>
      <c r="BA80" s="4" t="str">
        <v>Traditional Non-par</v>
      </c>
      <c r="BB80" s="4" t="str">
        <v>Traditional Non-par</v>
      </c>
      <c r="BC80" s="4" t="str">
        <v>Group Protection (non-medical)</v>
      </c>
      <c r="BD80" s="4" t="str">
        <v>Traditional Non-par</v>
      </c>
      <c r="BE80" s="4" t="str">
        <v>Stand-alone protection</v>
      </c>
      <c r="BF80" s="4" t="str">
        <v>Stand-alone protection</v>
      </c>
      <c r="BG80" s="4" t="str">
        <v>Protection Ratio (YTD) = 1%</v>
      </c>
      <c r="BH80" s="4" t="str">
        <v>Protection Ratio (YTD) = 6%</v>
      </c>
      <c r="BI80" s="4" t="str">
        <v>Protection Ratio (YTD) = 15%</v>
      </c>
      <c r="BJ80" s="4" t="str">
        <v>Protection Ratio (YTD) = 29%</v>
      </c>
      <c r="BK80" s="4" t="str">
        <v>Protection Ratio (YTD) = 1%</v>
      </c>
      <c r="BL80" s="4" t="str">
        <v>Protection Ratio (YTD) = 4%</v>
      </c>
      <c r="BM80" s="4" t="str">
        <v>Protection Ratio (YTD) = 0%</v>
      </c>
      <c r="BN80" s="4" t="str">
        <v>Protection Ratio (YTD) = 4%</v>
      </c>
      <c r="BO80" s="4" t="str">
        <v>Protection Ratio (YTD) = 100%</v>
      </c>
      <c r="BP80" s="4" t="str">
        <v>Protection Ratio (YTD) = 100%</v>
      </c>
      <c r="BQ80" t="e">
        <f>VLOOKUP(A80,Misc!$A$3:$B$11,2,FALSE)</f>
        <v>#N/A</v>
      </c>
      <c r="BR80" t="e">
        <f>INDEX(FX!$B$30:$AK$48,MATCH(Data!BQ80,FX!$A$30:$A$48,0),MATCH(Data!D80,Period,0))</f>
        <v>#N/A</v>
      </c>
      <c r="BS80" t="e">
        <f t="shared" si="18"/>
        <v>#N/A</v>
      </c>
      <c r="BT80">
        <f t="shared" si="19"/>
        <v>0</v>
      </c>
      <c r="BU80" t="e">
        <f t="shared" si="20"/>
        <v>#N/A</v>
      </c>
      <c r="BV80">
        <f t="shared" si="21"/>
        <v>0</v>
      </c>
      <c r="BW80" t="e">
        <f t="shared" si="22"/>
        <v>#N/A</v>
      </c>
      <c r="BX80">
        <f t="shared" si="23"/>
        <v>0</v>
      </c>
      <c r="BY80" t="e">
        <f t="shared" si="24"/>
        <v>#N/A</v>
      </c>
      <c r="BZ80">
        <f t="shared" si="25"/>
        <v>0</v>
      </c>
      <c r="CA80" t="e">
        <f t="shared" si="26"/>
        <v>#N/A</v>
      </c>
      <c r="CB80" t="e">
        <f t="shared" si="27"/>
        <v>#N/A</v>
      </c>
      <c r="CC80" t="e">
        <f t="shared" si="28"/>
        <v>#N/A</v>
      </c>
      <c r="CD80" t="e">
        <f t="shared" si="29"/>
        <v>#N/A</v>
      </c>
      <c r="CE80" s="4">
        <f t="shared" si="30"/>
        <v>0</v>
      </c>
      <c r="CF80" s="4" t="str">
        <f t="shared" si="31"/>
        <v/>
      </c>
      <c r="CG80" s="4">
        <f t="shared" si="32"/>
        <v>0</v>
      </c>
      <c r="CH80" s="4" t="str">
        <f t="shared" si="33"/>
        <v/>
      </c>
      <c r="CI80" t="e">
        <f>INDEX(FX!$B$114:$AK$132,MATCH(Data!BQ80,FX!$A$114:$A$132,0),MATCH(Data!D80,Period,0))</f>
        <v>#N/A</v>
      </c>
    </row>
    <row r="81" spans="1:87" hidden="1" outlineLevel="1" x14ac:dyDescent="0.15">
      <c r="A81" t="s">
        <v>302</v>
      </c>
      <c r="B81" s="1">
        <f t="shared" si="34"/>
        <v>43800</v>
      </c>
      <c r="C81" t="s">
        <v>63</v>
      </c>
      <c r="D81" s="1">
        <v>43678</v>
      </c>
      <c r="E81">
        <v>519.48602368205002</v>
      </c>
      <c r="F81">
        <v>255.90441039809744</v>
      </c>
      <c r="G81">
        <v>56.212444473131008</v>
      </c>
      <c r="H81">
        <v>34.533501399196993</v>
      </c>
      <c r="I81">
        <v>435.32158746152356</v>
      </c>
      <c r="J81">
        <v>245.39350237160298</v>
      </c>
      <c r="K81">
        <v>108.7825013299429</v>
      </c>
      <c r="L81">
        <v>91.814867987439769</v>
      </c>
      <c r="M81">
        <v>396.64269964256999</v>
      </c>
      <c r="N81">
        <v>193.99158638535306</v>
      </c>
      <c r="O81">
        <v>84.678401993557017</v>
      </c>
      <c r="P81">
        <v>64.592180863539994</v>
      </c>
      <c r="Q81" t="str">
        <v>Life Saver 15/9</v>
      </c>
      <c r="R81" t="str">
        <v>TMB Wealthy 3 Gens</v>
      </c>
      <c r="S81" t="str">
        <v>UE15/7</v>
      </c>
      <c r="T81" t="str">
        <v>Unit-Linked(new feature)</v>
      </c>
      <c r="U81" t="str">
        <v>Smart Life 5/1</v>
      </c>
      <c r="V81" t="str">
        <v>E15/8</v>
      </c>
      <c r="W81" t="str">
        <v>Employee Benefit</v>
      </c>
      <c r="X81" t="str">
        <v>Pension85</v>
      </c>
      <c r="Y81" t="str">
        <v>Credit Life Decreasing Term</v>
      </c>
      <c r="Z81" t="str">
        <v>SME OD(D&amp;T)</v>
      </c>
      <c r="AA81">
        <v>65.383567200000002</v>
      </c>
      <c r="AB81">
        <v>412.24</v>
      </c>
      <c r="AC81">
        <v>7.8260699999999996</v>
      </c>
      <c r="AD81">
        <v>15.200545699999999</v>
      </c>
      <c r="AE81">
        <v>0</v>
      </c>
      <c r="AF81">
        <v>6.8558519999999996</v>
      </c>
      <c r="AG81">
        <v>1.0157635600000001</v>
      </c>
      <c r="AH81">
        <v>2.3008245000000001</v>
      </c>
      <c r="AI81">
        <v>4.1980611999999971</v>
      </c>
      <c r="AJ81">
        <v>3.118679300000001</v>
      </c>
      <c r="AK81">
        <v>1.3466602220499944</v>
      </c>
      <c r="AL81">
        <v>5.1445343598710007</v>
      </c>
      <c r="AM81">
        <v>216.97492023785313</v>
      </c>
      <c r="AN81">
        <v>2.3807098700059979</v>
      </c>
      <c r="AO81">
        <v>14.483195774241</v>
      </c>
      <c r="AP81">
        <v>0</v>
      </c>
      <c r="AQ81">
        <v>1.1866486311530002</v>
      </c>
      <c r="AR81">
        <v>0.13293514675531828</v>
      </c>
      <c r="AS81">
        <v>2.2287656891670005</v>
      </c>
      <c r="AT81">
        <v>9.3183566539209988</v>
      </c>
      <c r="AU81">
        <v>4.2177876618019994</v>
      </c>
      <c r="AV81">
        <v>-0.16344362667198986</v>
      </c>
      <c r="AW81" s="4" t="str">
        <v>Traditional Non-par</v>
      </c>
      <c r="AX81" s="4" t="str">
        <v>Traditional Non-par</v>
      </c>
      <c r="AY81" s="4" t="str">
        <v>Traditional Non-par</v>
      </c>
      <c r="AZ81" s="4" t="str">
        <v>Unit Linked</v>
      </c>
      <c r="BA81" s="4" t="str">
        <v>Traditional Non-par</v>
      </c>
      <c r="BB81" s="4" t="str">
        <v>Traditional Non-par</v>
      </c>
      <c r="BC81" s="4" t="str">
        <v>Group Protection (non-medical)</v>
      </c>
      <c r="BD81" s="4" t="str">
        <v>Traditional Non-par</v>
      </c>
      <c r="BE81" s="4" t="str">
        <v>Stand-alone protection</v>
      </c>
      <c r="BF81" s="4" t="str">
        <v>Stand-alone protection</v>
      </c>
      <c r="BG81" s="4" t="str">
        <v>Protection Ratio (YTD) = 1%</v>
      </c>
      <c r="BH81" s="4" t="str">
        <v>Protection Ratio (YTD) = 6%</v>
      </c>
      <c r="BI81" s="4" t="str">
        <v>Protection Ratio (YTD) = 15%</v>
      </c>
      <c r="BJ81" s="4" t="str">
        <v>Protection Ratio (YTD) = 29%</v>
      </c>
      <c r="BK81" s="4" t="str">
        <v>Protection Ratio (YTD) = 1%</v>
      </c>
      <c r="BL81" s="4" t="str">
        <v>Protection Ratio (YTD) = 4%</v>
      </c>
      <c r="BM81" s="4" t="str">
        <v>Protection Ratio (YTD) = 0%</v>
      </c>
      <c r="BN81" s="4" t="str">
        <v>Protection Ratio (YTD) = 4%</v>
      </c>
      <c r="BO81" s="4" t="str">
        <v>Protection Ratio (YTD) = 100%</v>
      </c>
      <c r="BP81" s="4" t="str">
        <v>Protection Ratio (YTD) = 100%</v>
      </c>
      <c r="BQ81" t="e">
        <f>VLOOKUP(A81,Misc!$A$3:$B$11,2,FALSE)</f>
        <v>#N/A</v>
      </c>
      <c r="BR81" t="e">
        <f>INDEX(FX!$B$30:$AK$48,MATCH(Data!BQ81,FX!$A$30:$A$48,0),MATCH(Data!D81,Period,0))</f>
        <v>#N/A</v>
      </c>
      <c r="BS81" t="e">
        <f t="shared" si="18"/>
        <v>#N/A</v>
      </c>
      <c r="BT81">
        <f t="shared" si="19"/>
        <v>0</v>
      </c>
      <c r="BU81" t="e">
        <f t="shared" si="20"/>
        <v>#N/A</v>
      </c>
      <c r="BV81">
        <f t="shared" si="21"/>
        <v>0</v>
      </c>
      <c r="BW81" t="e">
        <f t="shared" si="22"/>
        <v>#N/A</v>
      </c>
      <c r="BX81">
        <f t="shared" si="23"/>
        <v>0</v>
      </c>
      <c r="BY81" t="e">
        <f t="shared" si="24"/>
        <v>#N/A</v>
      </c>
      <c r="BZ81">
        <f t="shared" si="25"/>
        <v>0</v>
      </c>
      <c r="CA81" t="e">
        <f t="shared" si="26"/>
        <v>#N/A</v>
      </c>
      <c r="CB81" t="e">
        <f t="shared" si="27"/>
        <v>#N/A</v>
      </c>
      <c r="CC81" t="e">
        <f t="shared" si="28"/>
        <v>#N/A</v>
      </c>
      <c r="CD81" t="e">
        <f t="shared" si="29"/>
        <v>#N/A</v>
      </c>
      <c r="CE81" s="4">
        <f t="shared" si="30"/>
        <v>0</v>
      </c>
      <c r="CF81" s="4" t="str">
        <f t="shared" si="31"/>
        <v/>
      </c>
      <c r="CG81" s="4">
        <f t="shared" si="32"/>
        <v>0</v>
      </c>
      <c r="CH81" s="4" t="str">
        <f t="shared" si="33"/>
        <v/>
      </c>
      <c r="CI81" t="e">
        <f>INDEX(FX!$B$114:$AK$132,MATCH(Data!BQ81,FX!$A$114:$A$132,0),MATCH(Data!D81,Period,0))</f>
        <v>#N/A</v>
      </c>
    </row>
    <row r="82" spans="1:87" hidden="1" outlineLevel="1" x14ac:dyDescent="0.15">
      <c r="A82" t="s">
        <v>302</v>
      </c>
      <c r="B82" s="1">
        <f t="shared" si="34"/>
        <v>43800</v>
      </c>
      <c r="C82" t="s">
        <v>63</v>
      </c>
      <c r="D82" s="1">
        <v>43709</v>
      </c>
      <c r="E82">
        <v>227.61841742721998</v>
      </c>
      <c r="F82">
        <v>107.52305355222008</v>
      </c>
      <c r="G82">
        <v>29.149082918396999</v>
      </c>
      <c r="H82">
        <v>25.255601915633004</v>
      </c>
      <c r="I82">
        <v>526.27313668374927</v>
      </c>
      <c r="J82">
        <v>296.2554299121349</v>
      </c>
      <c r="K82">
        <v>131.10658048156455</v>
      </c>
      <c r="L82">
        <v>110.25877481645414</v>
      </c>
      <c r="M82">
        <v>311.72590015295003</v>
      </c>
      <c r="N82">
        <v>148.25410346667505</v>
      </c>
      <c r="O82">
        <v>61.279322264248002</v>
      </c>
      <c r="P82">
        <v>50.249298543519998</v>
      </c>
      <c r="Q82" t="str">
        <v>Life Saver 15/9</v>
      </c>
      <c r="R82" t="str">
        <v>TMB Wealthy 3 Gens</v>
      </c>
      <c r="S82" t="str">
        <v>UE15/7</v>
      </c>
      <c r="T82" t="str">
        <v>Unit-Linked(new feature)</v>
      </c>
      <c r="U82" t="str">
        <v>Smart Life 5/1</v>
      </c>
      <c r="V82" t="str">
        <v>E15/8</v>
      </c>
      <c r="W82" t="str">
        <v>Employee Benefit</v>
      </c>
      <c r="X82" t="str">
        <v>Pension85</v>
      </c>
      <c r="Y82" t="str">
        <v>Credit Life Decreasing Term</v>
      </c>
      <c r="Z82" t="str">
        <v>SME OD(D&amp;T)</v>
      </c>
      <c r="AA82">
        <v>36.348300000000002</v>
      </c>
      <c r="AB82">
        <v>136.16800000000001</v>
      </c>
      <c r="AC82">
        <v>4.7064500000000002</v>
      </c>
      <c r="AD82">
        <v>12.87743066</v>
      </c>
      <c r="AE82">
        <v>0</v>
      </c>
      <c r="AF82">
        <v>22.401993599999997</v>
      </c>
      <c r="AG82">
        <v>2.3401362799999998</v>
      </c>
      <c r="AH82">
        <v>2.4772439999999998</v>
      </c>
      <c r="AI82">
        <v>4.3192393000000004</v>
      </c>
      <c r="AJ82">
        <v>4.0286633000000007</v>
      </c>
      <c r="AK82">
        <v>1.9509602872199778</v>
      </c>
      <c r="AL82">
        <v>2.8835363717070006</v>
      </c>
      <c r="AM82">
        <v>70.368731231312012</v>
      </c>
      <c r="AN82">
        <v>1.4408197797759996</v>
      </c>
      <c r="AO82">
        <v>11.775600183482998</v>
      </c>
      <c r="AP82">
        <v>0</v>
      </c>
      <c r="AQ82">
        <v>3.5484561770229983</v>
      </c>
      <c r="AR82">
        <v>0.51071721246005486</v>
      </c>
      <c r="AS82">
        <v>2.053403725685</v>
      </c>
      <c r="AT82">
        <v>9.6833685710260031</v>
      </c>
      <c r="AU82">
        <v>4.9759626830879986</v>
      </c>
      <c r="AV82">
        <v>0.28245761666001545</v>
      </c>
      <c r="AW82" s="4" t="str">
        <v>Traditional Non-par</v>
      </c>
      <c r="AX82" s="4" t="str">
        <v>Traditional Non-par</v>
      </c>
      <c r="AY82" s="4" t="str">
        <v>Traditional Non-par</v>
      </c>
      <c r="AZ82" s="4" t="str">
        <v>Unit Linked</v>
      </c>
      <c r="BA82" s="4" t="str">
        <v>Traditional Non-par</v>
      </c>
      <c r="BB82" s="4" t="str">
        <v>Traditional Non-par</v>
      </c>
      <c r="BC82" s="4" t="str">
        <v>Group Protection (non-medical)</v>
      </c>
      <c r="BD82" s="4" t="str">
        <v>Traditional Non-par</v>
      </c>
      <c r="BE82" s="4" t="str">
        <v>Stand-alone protection</v>
      </c>
      <c r="BF82" s="4" t="str">
        <v>Stand-alone protection</v>
      </c>
      <c r="BG82" s="4" t="str">
        <v>Protection Ratio (YTD) = 1%</v>
      </c>
      <c r="BH82" s="4" t="str">
        <v>Protection Ratio (YTD) = 6%</v>
      </c>
      <c r="BI82" s="4" t="str">
        <v>Protection Ratio (YTD) = 15%</v>
      </c>
      <c r="BJ82" s="4" t="str">
        <v>Protection Ratio (YTD) = 29%</v>
      </c>
      <c r="BK82" s="4" t="str">
        <v>Protection Ratio (YTD) = 1%</v>
      </c>
      <c r="BL82" s="4" t="str">
        <v>Protection Ratio (YTD) = 4%</v>
      </c>
      <c r="BM82" s="4" t="str">
        <v>Protection Ratio (YTD) = 0%</v>
      </c>
      <c r="BN82" s="4" t="str">
        <v>Protection Ratio (YTD) = 4%</v>
      </c>
      <c r="BO82" s="4" t="str">
        <v>Protection Ratio (YTD) = 100%</v>
      </c>
      <c r="BP82" s="4" t="str">
        <v>Protection Ratio (YTD) = 100%</v>
      </c>
      <c r="BQ82" t="e">
        <f>VLOOKUP(A82,Misc!$A$3:$B$11,2,FALSE)</f>
        <v>#N/A</v>
      </c>
      <c r="BR82" t="e">
        <f>INDEX(FX!$B$30:$AK$48,MATCH(Data!BQ82,FX!$A$30:$A$48,0),MATCH(Data!D82,Period,0))</f>
        <v>#N/A</v>
      </c>
      <c r="BS82" t="e">
        <f t="shared" si="18"/>
        <v>#N/A</v>
      </c>
      <c r="BT82">
        <f t="shared" si="19"/>
        <v>0</v>
      </c>
      <c r="BU82" t="e">
        <f t="shared" si="20"/>
        <v>#N/A</v>
      </c>
      <c r="BV82">
        <f t="shared" si="21"/>
        <v>0</v>
      </c>
      <c r="BW82" t="e">
        <f t="shared" si="22"/>
        <v>#N/A</v>
      </c>
      <c r="BX82">
        <f t="shared" si="23"/>
        <v>0</v>
      </c>
      <c r="BY82" t="e">
        <f t="shared" si="24"/>
        <v>#N/A</v>
      </c>
      <c r="BZ82">
        <f t="shared" si="25"/>
        <v>0</v>
      </c>
      <c r="CA82" t="e">
        <f t="shared" si="26"/>
        <v>#N/A</v>
      </c>
      <c r="CB82" t="e">
        <f t="shared" si="27"/>
        <v>#N/A</v>
      </c>
      <c r="CC82" t="e">
        <f t="shared" si="28"/>
        <v>#N/A</v>
      </c>
      <c r="CD82" t="e">
        <f t="shared" si="29"/>
        <v>#N/A</v>
      </c>
      <c r="CE82" s="4">
        <f t="shared" si="30"/>
        <v>0</v>
      </c>
      <c r="CF82" s="4" t="str">
        <f t="shared" si="31"/>
        <v/>
      </c>
      <c r="CG82" s="4">
        <f t="shared" si="32"/>
        <v>0</v>
      </c>
      <c r="CH82" s="4" t="str">
        <f t="shared" si="33"/>
        <v/>
      </c>
      <c r="CI82" t="e">
        <f>INDEX(FX!$B$114:$AK$132,MATCH(Data!BQ82,FX!$A$114:$A$132,0),MATCH(Data!D82,Period,0))</f>
        <v>#N/A</v>
      </c>
    </row>
    <row r="83" spans="1:87" hidden="1" outlineLevel="1" x14ac:dyDescent="0.15">
      <c r="A83" t="s">
        <v>302</v>
      </c>
      <c r="B83" s="1">
        <f t="shared" si="34"/>
        <v>43800</v>
      </c>
      <c r="C83" t="s">
        <v>63</v>
      </c>
      <c r="D83" s="1">
        <v>43739</v>
      </c>
      <c r="E83">
        <v>254.66325889384999</v>
      </c>
      <c r="F83">
        <v>43.13547683695149</v>
      </c>
      <c r="G83">
        <v>36.427864549224985</v>
      </c>
      <c r="H83">
        <v>17.483539474376002</v>
      </c>
      <c r="I83">
        <v>473.36643200026077</v>
      </c>
      <c r="J83">
        <v>267.09648130636788</v>
      </c>
      <c r="K83">
        <v>117.65853438609939</v>
      </c>
      <c r="L83">
        <v>100.07849448650339</v>
      </c>
      <c r="M83">
        <v>287.32080589078009</v>
      </c>
      <c r="N83">
        <v>127.986614202211</v>
      </c>
      <c r="O83">
        <v>47.772771067493991</v>
      </c>
      <c r="P83">
        <v>39.941237164145996</v>
      </c>
      <c r="Q83" t="str">
        <v>Life Saver 15/9</v>
      </c>
      <c r="R83" t="str">
        <v>TMB Wealthy 3 Gens</v>
      </c>
      <c r="S83" t="str">
        <v>UE15/7</v>
      </c>
      <c r="T83" t="str">
        <v>Unit-Linked(new feature)</v>
      </c>
      <c r="U83" t="str">
        <v>Smart Life 5/1</v>
      </c>
      <c r="V83" t="str">
        <v>E15/8</v>
      </c>
      <c r="W83" t="str">
        <v>Employee Benefit</v>
      </c>
      <c r="X83" t="str">
        <v>Pension85</v>
      </c>
      <c r="Y83" t="str">
        <v>Credit Life Decreasing Term</v>
      </c>
      <c r="Z83" t="str">
        <v>SME OD(D&amp;T)</v>
      </c>
      <c r="AA83">
        <v>36.716265</v>
      </c>
      <c r="AB83">
        <v>151.45400000000001</v>
      </c>
      <c r="AC83">
        <v>4.8048000000000002</v>
      </c>
      <c r="AD83">
        <v>18.875599999999999</v>
      </c>
      <c r="AE83">
        <v>0</v>
      </c>
      <c r="AF83">
        <v>22.066372799999996</v>
      </c>
      <c r="AG83">
        <v>7.0237167799999991</v>
      </c>
      <c r="AH83">
        <v>3.0071632999999998</v>
      </c>
      <c r="AI83">
        <v>3.5823045999999992</v>
      </c>
      <c r="AJ83">
        <v>1.8778470000000005</v>
      </c>
      <c r="AK83">
        <v>5.2551894138499904</v>
      </c>
      <c r="AL83">
        <v>-2.6314543107720008</v>
      </c>
      <c r="AM83">
        <v>16.548142871450999</v>
      </c>
      <c r="AN83">
        <v>0.63781542653800005</v>
      </c>
      <c r="AO83">
        <v>16.166953214794997</v>
      </c>
      <c r="AP83">
        <v>0</v>
      </c>
      <c r="AQ83">
        <v>0.21901849402300003</v>
      </c>
      <c r="AR83">
        <v>0.52969525101049808</v>
      </c>
      <c r="AS83">
        <v>0.83883088395899996</v>
      </c>
      <c r="AT83">
        <v>7.618544188135</v>
      </c>
      <c r="AU83">
        <v>1.9576194849549995</v>
      </c>
      <c r="AV83">
        <v>1.2503113328569948</v>
      </c>
      <c r="AW83" s="4" t="str">
        <v>Traditional Non-par</v>
      </c>
      <c r="AX83" s="4" t="str">
        <v>Traditional Non-par</v>
      </c>
      <c r="AY83" s="4" t="str">
        <v>Traditional Non-par</v>
      </c>
      <c r="AZ83" s="4" t="str">
        <v>Unit Linked</v>
      </c>
      <c r="BA83" s="4" t="str">
        <v>Traditional Non-par</v>
      </c>
      <c r="BB83" s="4" t="str">
        <v>Traditional Non-par</v>
      </c>
      <c r="BC83" s="4" t="str">
        <v>Group Protection (non-medical)</v>
      </c>
      <c r="BD83" s="4" t="str">
        <v>Traditional Non-par</v>
      </c>
      <c r="BE83" s="4" t="str">
        <v>Stand-alone protection</v>
      </c>
      <c r="BF83" s="4" t="str">
        <v>Stand-alone protection</v>
      </c>
      <c r="BG83" s="4" t="str">
        <v>Protection Ratio (YTD) = 1%</v>
      </c>
      <c r="BH83" s="4" t="str">
        <v>Protection Ratio (YTD) = 6%</v>
      </c>
      <c r="BI83" s="4" t="str">
        <v>Protection Ratio (YTD) = 15%</v>
      </c>
      <c r="BJ83" s="4" t="str">
        <v>Protection Ratio (YTD) = 29%</v>
      </c>
      <c r="BK83" s="4" t="str">
        <v>Protection Ratio (YTD) = 1%</v>
      </c>
      <c r="BL83" s="4" t="str">
        <v>Protection Ratio (YTD) = 4%</v>
      </c>
      <c r="BM83" s="4" t="str">
        <v>Protection Ratio (YTD) = 0%</v>
      </c>
      <c r="BN83" s="4" t="str">
        <v>Protection Ratio (YTD) = 4%</v>
      </c>
      <c r="BO83" s="4" t="str">
        <v>Protection Ratio (YTD) = 100%</v>
      </c>
      <c r="BP83" s="4" t="str">
        <v>Protection Ratio (YTD) = 100%</v>
      </c>
      <c r="BQ83" t="e">
        <f>VLOOKUP(A83,Misc!$A$3:$B$11,2,FALSE)</f>
        <v>#N/A</v>
      </c>
      <c r="BR83" t="e">
        <f>INDEX(FX!$B$30:$AK$48,MATCH(Data!BQ83,FX!$A$30:$A$48,0),MATCH(Data!D83,Period,0))</f>
        <v>#N/A</v>
      </c>
      <c r="BS83" t="e">
        <f t="shared" si="18"/>
        <v>#N/A</v>
      </c>
      <c r="BT83">
        <f t="shared" si="19"/>
        <v>0</v>
      </c>
      <c r="BU83" t="e">
        <f t="shared" si="20"/>
        <v>#N/A</v>
      </c>
      <c r="BV83">
        <f t="shared" si="21"/>
        <v>0</v>
      </c>
      <c r="BW83" t="e">
        <f t="shared" si="22"/>
        <v>#N/A</v>
      </c>
      <c r="BX83">
        <f t="shared" si="23"/>
        <v>0</v>
      </c>
      <c r="BY83" t="e">
        <f t="shared" si="24"/>
        <v>#N/A</v>
      </c>
      <c r="BZ83">
        <f t="shared" si="25"/>
        <v>0</v>
      </c>
      <c r="CA83" t="e">
        <f t="shared" si="26"/>
        <v>#N/A</v>
      </c>
      <c r="CB83" t="e">
        <f t="shared" si="27"/>
        <v>#N/A</v>
      </c>
      <c r="CC83" t="e">
        <f t="shared" si="28"/>
        <v>#N/A</v>
      </c>
      <c r="CD83" t="e">
        <f t="shared" si="29"/>
        <v>#N/A</v>
      </c>
      <c r="CE83" s="4">
        <f t="shared" si="30"/>
        <v>0</v>
      </c>
      <c r="CF83" s="4" t="str">
        <f t="shared" si="31"/>
        <v/>
      </c>
      <c r="CG83" s="4">
        <f t="shared" si="32"/>
        <v>0</v>
      </c>
      <c r="CH83" s="4" t="str">
        <f t="shared" si="33"/>
        <v/>
      </c>
      <c r="CI83" t="e">
        <f>INDEX(FX!$B$114:$AK$132,MATCH(Data!BQ83,FX!$A$114:$A$132,0),MATCH(Data!D83,Period,0))</f>
        <v>#N/A</v>
      </c>
    </row>
    <row r="84" spans="1:87" hidden="1" outlineLevel="1" x14ac:dyDescent="0.15">
      <c r="A84" t="s">
        <v>302</v>
      </c>
      <c r="B84" s="1">
        <f t="shared" si="34"/>
        <v>43800</v>
      </c>
      <c r="C84" t="s">
        <v>63</v>
      </c>
      <c r="D84" s="1">
        <v>43770</v>
      </c>
      <c r="E84">
        <v>174.39794070944998</v>
      </c>
      <c r="F84">
        <v>35.102405848777082</v>
      </c>
      <c r="G84">
        <v>27.410517758013007</v>
      </c>
      <c r="H84">
        <v>21.026894044727005</v>
      </c>
      <c r="I84">
        <v>537.43553053755545</v>
      </c>
      <c r="J84">
        <v>302.94514197108953</v>
      </c>
      <c r="K84">
        <v>133.26468186701092</v>
      </c>
      <c r="L84">
        <v>113.09350611186126</v>
      </c>
      <c r="M84">
        <v>326.02163838810998</v>
      </c>
      <c r="N84">
        <v>137.87065544225996</v>
      </c>
      <c r="O84">
        <v>44.743238393628999</v>
      </c>
      <c r="P84">
        <v>38.311946550636009</v>
      </c>
      <c r="Q84" t="str">
        <v>Life Saver 15/9</v>
      </c>
      <c r="R84" t="str">
        <v>TMB Wealthy 3 Gens</v>
      </c>
      <c r="S84" t="str">
        <v>UE15/7</v>
      </c>
      <c r="T84" t="str">
        <v>Unit-Linked(new feature)</v>
      </c>
      <c r="U84" t="str">
        <v>Smart Life 5/1</v>
      </c>
      <c r="V84" t="str">
        <v>E15/8</v>
      </c>
      <c r="W84" t="str">
        <v>Employee Benefit</v>
      </c>
      <c r="X84" t="str">
        <v>Pension85</v>
      </c>
      <c r="Y84" t="str">
        <v>Credit Life Decreasing Term</v>
      </c>
      <c r="Z84" t="str">
        <v>SME OD(D&amp;T)</v>
      </c>
      <c r="AA84">
        <v>46.520399700000006</v>
      </c>
      <c r="AB84">
        <v>34.593919999999997</v>
      </c>
      <c r="AC84">
        <v>5.3298664999999996</v>
      </c>
      <c r="AD84">
        <v>13.692883999999999</v>
      </c>
      <c r="AE84">
        <v>0</v>
      </c>
      <c r="AF84">
        <v>48.786824799999998</v>
      </c>
      <c r="AG84">
        <v>0.20747336</v>
      </c>
      <c r="AH84">
        <v>7.2039007000000002</v>
      </c>
      <c r="AI84">
        <v>3.9323511999999998</v>
      </c>
      <c r="AJ84">
        <v>3.7002386000000009</v>
      </c>
      <c r="AK84">
        <v>10.430081849449975</v>
      </c>
      <c r="AL84">
        <v>-2.6513715355470002</v>
      </c>
      <c r="AM84">
        <v>5.4431608881940017</v>
      </c>
      <c r="AN84">
        <v>0.67556052335900008</v>
      </c>
      <c r="AO84">
        <v>10.615116733193</v>
      </c>
      <c r="AP84">
        <v>0</v>
      </c>
      <c r="AQ84">
        <v>3.1102141634729983</v>
      </c>
      <c r="AR84">
        <v>2.3330797423079794E-2</v>
      </c>
      <c r="AS84">
        <v>1.5283088186590001</v>
      </c>
      <c r="AT84">
        <v>8.5246315536110036</v>
      </c>
      <c r="AU84">
        <v>4.2452133635089995</v>
      </c>
      <c r="AV84">
        <v>3.5882405429029989</v>
      </c>
      <c r="AW84" s="4" t="str">
        <v>Traditional Non-par</v>
      </c>
      <c r="AX84" s="4" t="str">
        <v>Traditional Non-par</v>
      </c>
      <c r="AY84" s="4" t="str">
        <v>Traditional Non-par</v>
      </c>
      <c r="AZ84" s="4" t="str">
        <v>Unit Linked</v>
      </c>
      <c r="BA84" s="4" t="str">
        <v>Traditional Non-par</v>
      </c>
      <c r="BB84" s="4" t="str">
        <v>Traditional Non-par</v>
      </c>
      <c r="BC84" s="4" t="str">
        <v>Group Protection (non-medical)</v>
      </c>
      <c r="BD84" s="4" t="str">
        <v>Traditional Non-par</v>
      </c>
      <c r="BE84" s="4" t="str">
        <v>Stand-alone protection</v>
      </c>
      <c r="BF84" s="4" t="str">
        <v>Stand-alone protection</v>
      </c>
      <c r="BG84" s="4" t="str">
        <v>Protection Ratio (YTD) = 1%</v>
      </c>
      <c r="BH84" s="4" t="str">
        <v>Protection Ratio (YTD) = 6%</v>
      </c>
      <c r="BI84" s="4" t="str">
        <v>Protection Ratio (YTD) = 15%</v>
      </c>
      <c r="BJ84" s="4" t="str">
        <v>Protection Ratio (YTD) = 29%</v>
      </c>
      <c r="BK84" s="4" t="str">
        <v>Protection Ratio (YTD) = 1%</v>
      </c>
      <c r="BL84" s="4" t="str">
        <v>Protection Ratio (YTD) = 4%</v>
      </c>
      <c r="BM84" s="4" t="str">
        <v>Protection Ratio (YTD) = 0%</v>
      </c>
      <c r="BN84" s="4" t="str">
        <v>Protection Ratio (YTD) = 4%</v>
      </c>
      <c r="BO84" s="4" t="str">
        <v>Protection Ratio (YTD) = 100%</v>
      </c>
      <c r="BP84" s="4" t="str">
        <v>Protection Ratio (YTD) = 100%</v>
      </c>
      <c r="BQ84" t="e">
        <f>VLOOKUP(A84,Misc!$A$3:$B$11,2,FALSE)</f>
        <v>#N/A</v>
      </c>
      <c r="BR84" t="e">
        <f>INDEX(FX!$B$30:$AK$48,MATCH(Data!BQ84,FX!$A$30:$A$48,0),MATCH(Data!D84,Period,0))</f>
        <v>#N/A</v>
      </c>
      <c r="BS84" t="e">
        <f t="shared" si="18"/>
        <v>#N/A</v>
      </c>
      <c r="BT84">
        <f t="shared" si="19"/>
        <v>0</v>
      </c>
      <c r="BU84" t="e">
        <f t="shared" si="20"/>
        <v>#N/A</v>
      </c>
      <c r="BV84">
        <f t="shared" si="21"/>
        <v>0</v>
      </c>
      <c r="BW84" t="e">
        <f t="shared" si="22"/>
        <v>#N/A</v>
      </c>
      <c r="BX84">
        <f t="shared" si="23"/>
        <v>0</v>
      </c>
      <c r="BY84" t="e">
        <f t="shared" si="24"/>
        <v>#N/A</v>
      </c>
      <c r="BZ84">
        <f t="shared" si="25"/>
        <v>0</v>
      </c>
      <c r="CA84" t="e">
        <f t="shared" si="26"/>
        <v>#N/A</v>
      </c>
      <c r="CB84" t="e">
        <f t="shared" si="27"/>
        <v>#N/A</v>
      </c>
      <c r="CC84" t="e">
        <f t="shared" si="28"/>
        <v>#N/A</v>
      </c>
      <c r="CD84" t="e">
        <f t="shared" si="29"/>
        <v>#N/A</v>
      </c>
      <c r="CE84" s="4">
        <f t="shared" si="30"/>
        <v>0</v>
      </c>
      <c r="CF84" s="4" t="str">
        <f t="shared" si="31"/>
        <v/>
      </c>
      <c r="CG84" s="4">
        <f t="shared" si="32"/>
        <v>0</v>
      </c>
      <c r="CH84" s="4" t="str">
        <f t="shared" si="33"/>
        <v/>
      </c>
      <c r="CI84" t="e">
        <f>INDEX(FX!$B$114:$AK$132,MATCH(Data!BQ84,FX!$A$114:$A$132,0),MATCH(Data!D84,Period,0))</f>
        <v>#N/A</v>
      </c>
    </row>
    <row r="85" spans="1:87" hidden="1" outlineLevel="1" x14ac:dyDescent="0.15">
      <c r="A85" t="s">
        <v>302</v>
      </c>
      <c r="B85" s="1">
        <f t="shared" si="34"/>
        <v>43800</v>
      </c>
      <c r="C85" t="s">
        <v>63</v>
      </c>
      <c r="D85" s="1">
        <v>43800</v>
      </c>
      <c r="E85">
        <v>493.50747788285003</v>
      </c>
      <c r="F85">
        <v>71.898533700781798</v>
      </c>
      <c r="G85">
        <v>51.046350315665009</v>
      </c>
      <c r="H85">
        <v>23.975810586775001</v>
      </c>
      <c r="I85">
        <v>640.3711935359994</v>
      </c>
      <c r="J85">
        <v>363.42890371979286</v>
      </c>
      <c r="K85">
        <v>141.1161861703591</v>
      </c>
      <c r="L85">
        <v>99.700608446476423</v>
      </c>
      <c r="M85">
        <v>578.18886810893605</v>
      </c>
      <c r="N85">
        <v>262.7953397069823</v>
      </c>
      <c r="O85">
        <v>60.388568265164004</v>
      </c>
      <c r="P85">
        <v>47.195406020202739</v>
      </c>
      <c r="Q85" t="str">
        <v>Life Saver 15/9</v>
      </c>
      <c r="R85" t="str">
        <v>TMB Wealthy 3 Gens</v>
      </c>
      <c r="S85" t="str">
        <v>UE15/7</v>
      </c>
      <c r="T85" t="str">
        <v>Unit-Linked(new feature)</v>
      </c>
      <c r="U85" t="str">
        <v>Smart Life 5/1</v>
      </c>
      <c r="V85" t="str">
        <v>E15/8</v>
      </c>
      <c r="W85" t="str">
        <v>Employee Benefit</v>
      </c>
      <c r="X85" t="str">
        <v>Pension85</v>
      </c>
      <c r="Y85" t="str">
        <v>Credit Life Decreasing Term</v>
      </c>
      <c r="Z85" t="str">
        <v>SME OD(D&amp;T)</v>
      </c>
      <c r="AA85">
        <v>135.50284260000001</v>
      </c>
      <c r="AB85">
        <v>19.286799999999999</v>
      </c>
      <c r="AC85">
        <v>207.68532680000001</v>
      </c>
      <c r="AD85">
        <v>8.3919999999999995</v>
      </c>
      <c r="AE85">
        <v>0.5</v>
      </c>
      <c r="AF85">
        <v>65.638392799999991</v>
      </c>
      <c r="AG85">
        <v>0.90843853999999991</v>
      </c>
      <c r="AH85">
        <v>28.616383300000006</v>
      </c>
      <c r="AI85">
        <v>4.7055888999999995</v>
      </c>
      <c r="AJ85">
        <v>3.0825524</v>
      </c>
      <c r="AK85">
        <v>19.189152542850042</v>
      </c>
      <c r="AL85">
        <v>-0.92930382614999962</v>
      </c>
      <c r="AM85">
        <v>3.3373198364189998</v>
      </c>
      <c r="AN85">
        <v>29.085377686573015</v>
      </c>
      <c r="AO85">
        <v>7.4232502439330004</v>
      </c>
      <c r="AP85">
        <v>2.6634554144000001E-2</v>
      </c>
      <c r="AQ85">
        <v>4.5912265821079981</v>
      </c>
      <c r="AR85">
        <v>8.499534873678638E-2</v>
      </c>
      <c r="AS85">
        <v>9.4868685435899991</v>
      </c>
      <c r="AT85">
        <v>10.225004767613999</v>
      </c>
      <c r="AU85">
        <v>3.3024821608700012</v>
      </c>
      <c r="AV85">
        <v>5.2646778029440053</v>
      </c>
      <c r="AW85" s="4" t="str">
        <v>Traditional Non-par</v>
      </c>
      <c r="AX85" s="4" t="str">
        <v>Traditional Non-par</v>
      </c>
      <c r="AY85" s="4" t="str">
        <v>Traditional Non-par</v>
      </c>
      <c r="AZ85" s="4" t="str">
        <v>Unit Linked</v>
      </c>
      <c r="BA85" s="4" t="str">
        <v>Traditional Non-par</v>
      </c>
      <c r="BB85" s="4" t="str">
        <v>Traditional Non-par</v>
      </c>
      <c r="BC85" s="4" t="str">
        <v>Group Protection (non-medical)</v>
      </c>
      <c r="BD85" s="4" t="str">
        <v>Traditional Non-par</v>
      </c>
      <c r="BE85" s="4" t="str">
        <v>Stand-alone protection</v>
      </c>
      <c r="BF85" s="4" t="str">
        <v>Stand-alone protection</v>
      </c>
      <c r="BG85" s="4" t="str">
        <v>Protection Ratio (YTD) = 1%</v>
      </c>
      <c r="BH85" s="4" t="str">
        <v>Protection Ratio (YTD) = 6%</v>
      </c>
      <c r="BI85" s="4" t="str">
        <v>Protection Ratio (YTD) = 15%</v>
      </c>
      <c r="BJ85" s="4" t="str">
        <v>Protection Ratio (YTD) = 29%</v>
      </c>
      <c r="BK85" s="4" t="str">
        <v>Protection Ratio (YTD) = 1%</v>
      </c>
      <c r="BL85" s="4" t="str">
        <v>Protection Ratio (YTD) = 4%</v>
      </c>
      <c r="BM85" s="4" t="str">
        <v>Protection Ratio (YTD) = 0%</v>
      </c>
      <c r="BN85" s="4" t="str">
        <v>Protection Ratio (YTD) = 4%</v>
      </c>
      <c r="BO85" s="4" t="str">
        <v>Protection Ratio (YTD) = 100%</v>
      </c>
      <c r="BP85" s="4" t="str">
        <v>Protection Ratio (YTD) = 100%</v>
      </c>
      <c r="BQ85" t="e">
        <f>VLOOKUP(A85,Misc!$A$3:$B$11,2,FALSE)</f>
        <v>#N/A</v>
      </c>
      <c r="BR85" t="e">
        <f>INDEX(FX!$B$30:$AK$48,MATCH(Data!BQ85,FX!$A$30:$A$48,0),MATCH(Data!D85,Period,0))</f>
        <v>#N/A</v>
      </c>
      <c r="BS85" t="e">
        <f t="shared" si="18"/>
        <v>#N/A</v>
      </c>
      <c r="BT85">
        <f t="shared" si="19"/>
        <v>0</v>
      </c>
      <c r="BU85" t="e">
        <f t="shared" si="20"/>
        <v>#N/A</v>
      </c>
      <c r="BV85">
        <f t="shared" si="21"/>
        <v>0</v>
      </c>
      <c r="BW85" t="e">
        <f t="shared" si="22"/>
        <v>#N/A</v>
      </c>
      <c r="BX85">
        <f t="shared" si="23"/>
        <v>0</v>
      </c>
      <c r="BY85" t="e">
        <f t="shared" si="24"/>
        <v>#N/A</v>
      </c>
      <c r="BZ85">
        <f t="shared" si="25"/>
        <v>0</v>
      </c>
      <c r="CA85" t="e">
        <f t="shared" si="26"/>
        <v>#N/A</v>
      </c>
      <c r="CB85" t="e">
        <f t="shared" si="27"/>
        <v>#N/A</v>
      </c>
      <c r="CC85" t="e">
        <f t="shared" si="28"/>
        <v>#N/A</v>
      </c>
      <c r="CD85" t="e">
        <f t="shared" si="29"/>
        <v>#N/A</v>
      </c>
      <c r="CE85" s="4">
        <f t="shared" si="30"/>
        <v>0</v>
      </c>
      <c r="CF85" s="4" t="str">
        <f t="shared" si="31"/>
        <v/>
      </c>
      <c r="CG85" s="4">
        <f t="shared" si="32"/>
        <v>0</v>
      </c>
      <c r="CH85" s="4" t="str">
        <f t="shared" si="33"/>
        <v/>
      </c>
      <c r="CI85" t="e">
        <f>INDEX(FX!$B$114:$AK$132,MATCH(Data!BQ85,FX!$A$114:$A$132,0),MATCH(Data!D85,Period,0))</f>
        <v>#N/A</v>
      </c>
    </row>
    <row r="86" spans="1:87" hidden="1" outlineLevel="1" x14ac:dyDescent="0.15">
      <c r="A86" t="s">
        <v>302</v>
      </c>
      <c r="B86" s="1">
        <f t="shared" si="34"/>
        <v>43800</v>
      </c>
      <c r="C86" t="s">
        <v>277</v>
      </c>
      <c r="D86" s="1">
        <v>43466</v>
      </c>
      <c r="E86">
        <f t="array" ref="E86:E97">TRANSPOSE('[2]RA_Key Metrics P1'!$F$6:$Q$6)</f>
        <v>28.377184130628002</v>
      </c>
      <c r="F86">
        <f t="array" ref="F86:F97">TRANSPOSE('[2]RA_Key Metrics P1'!$F$11:$Q$11)</f>
        <v>6.6259602666579998</v>
      </c>
      <c r="G86">
        <f t="array" ref="G86:G97">TRANSPOSE('[2]RA_Key Metrics P1'!$F$16:$Q$16)</f>
        <v>7.2429027194359996</v>
      </c>
      <c r="H86">
        <f t="array" ref="H86:H97">TRANSPOSE('[2]RA_Key Metrics P1'!$F$21:$Q$21)</f>
        <v>4.8272788452300004</v>
      </c>
      <c r="I86">
        <f t="array" ref="I86:I97">TRANSPOSE('[2]RA_Key Metrics P1'!$F$7:$Q$7)</f>
        <v>27.096786781388136</v>
      </c>
      <c r="J86">
        <f t="array" ref="J86:J97">TRANSPOSE('[2]RA_Key Metrics P1'!$F$12:$Q$12)</f>
        <v>8.5782918602610714</v>
      </c>
      <c r="K86">
        <f t="array" ref="K86:K97">TRANSPOSE('[2]RA_Key Metrics P1'!$F$17:$Q$17)</f>
        <v>9.573237734474521</v>
      </c>
      <c r="L86">
        <f t="array" ref="L86:L97">TRANSPOSE('[2]RA_Key Metrics P1'!$F$22:$Q$22)</f>
        <v>5.0240324555204596</v>
      </c>
      <c r="M86">
        <f t="array" ref="M86:M97">TRANSPOSE('[2]RA_Key Metrics P1'!$F$9:$Q$9)</f>
        <v>28.457015845199997</v>
      </c>
      <c r="N86">
        <f t="array" ref="N86:N97">TRANSPOSE('[2]RA_Key Metrics P1'!$F$14:$Q$14)</f>
        <v>7.0070892226557131</v>
      </c>
      <c r="O86">
        <f t="array" ref="O86:O97">TRANSPOSE('[2]RA_Key Metrics P1'!$F$19:$Q$19)</f>
        <v>6.2385451742170011</v>
      </c>
      <c r="P86">
        <f t="array" ref="P86:P97">TRANSPOSE('[2]RA_Key Metrics P1'!$F$24:$Q$24)</f>
        <v>4.2615507659636123</v>
      </c>
      <c r="Q86" t="str">
        <f t="array" ref="Q86:Q97">'[2]RA_Key Products'!$D$6</f>
        <v>Whole Life Package (with NGD&amp;ICP)</v>
      </c>
      <c r="R86" t="str">
        <f t="array" ref="R86:R97">'[2]RA_Key Products'!$D$9</f>
        <v>Whole Life Package (with NGD&amp;ICP)_Tesco</v>
      </c>
      <c r="S86" t="str">
        <f t="array" ref="S86:S97">'[2]RA_Key Products'!$D$12</f>
        <v>ADD</v>
      </c>
      <c r="T86" t="str">
        <f t="array" ref="T86:T97">'[2]RA_Key Products'!$D$15</f>
        <v>HB</v>
      </c>
      <c r="U86" t="str">
        <f t="array" ref="U86:U97">'[2]RA_Key Products'!$D$18</f>
        <v>New CI</v>
      </c>
      <c r="V86" t="str">
        <f t="array" ref="V86:V97">'[2]RA_Key Products'!$D$21</f>
        <v>SUPER CARE (Regular)</v>
      </c>
      <c r="W86" t="str">
        <f t="array" ref="W86:W97">'[2]RA_Key Products'!$D$24</f>
        <v>CI</v>
      </c>
      <c r="X86" t="str">
        <f t="array" ref="X86:X97">'[2]RA_Key Products'!$D$27</f>
        <v>Cancer Fighter</v>
      </c>
      <c r="Y86">
        <f t="array" ref="Y86:Y97">'[2]RA_Key Products'!$D$30</f>
        <v>0</v>
      </c>
      <c r="Z86">
        <f t="array" ref="Z86:Z97">'[2]RA_Key Products'!$D$33</f>
        <v>0</v>
      </c>
      <c r="AA86">
        <f t="array" ref="AA86:AA97">TRANSPOSE('[2]RA_Key Products'!$F$6:$Q$6)</f>
        <v>23.305675000000001</v>
      </c>
      <c r="AB86">
        <f t="array" ref="AB86:AB97">TRANSPOSE('[2]RA_Key Products'!$F$9:$Q$9)</f>
        <v>0</v>
      </c>
      <c r="AC86">
        <f t="array" ref="AC86:AC97">TRANSPOSE('[2]RA_Key Products'!$F$12:$Q$12)</f>
        <v>1.9760880000000001</v>
      </c>
      <c r="AD86">
        <f t="array" ref="AD86:AD97">TRANSPOSE('[2]RA_Key Products'!$F$15:$Q$15)</f>
        <v>1.1360703999999999</v>
      </c>
      <c r="AE86">
        <f t="array" ref="AE86:AE97">TRANSPOSE('[2]RA_Key Products'!$F$18:$Q$18)</f>
        <v>0</v>
      </c>
      <c r="AF86">
        <f t="array" ref="AF86:AF97">TRANSPOSE('[2]RA_Key Products'!$F$21:$Q$21)</f>
        <v>0.43076359999999997</v>
      </c>
      <c r="AG86">
        <f t="array" ref="AG86:AG97">TRANSPOSE('[2]RA_Key Products'!$F$24:$Q$24)</f>
        <v>0.91326601462799983</v>
      </c>
      <c r="AH86">
        <f t="array" ref="AH86:AH97">TRANSPOSE('[2]RA_Key Products'!$F$27:$Q$27)</f>
        <v>0.25862515599999997</v>
      </c>
      <c r="AI86">
        <f t="array" ref="AI86:AI97">TRANSPOSE('[2]RA_Key Products'!$F$30:$Q$30)</f>
        <v>0</v>
      </c>
      <c r="AJ86">
        <f t="array" ref="AJ86:AJ97">TRANSPOSE('[2]RA_Key Products'!$F$33:$Q$33)</f>
        <v>0</v>
      </c>
      <c r="AK86">
        <f t="array" ref="AK86:AK97">TRANSPOSE('[2]RA_Key Products'!$F$36:$Q$36)</f>
        <v>0.35669596000000209</v>
      </c>
      <c r="AL86">
        <f t="array" ref="AL86:AL97">TRANSPOSE('[2]RA_Key Products'!$F$7:$Q$7)</f>
        <v>2.0981555260079996</v>
      </c>
      <c r="AM86">
        <f t="array" ref="AM86:AM97">TRANSPOSE('[2]RA_Key Products'!$F$10:$Q$10)</f>
        <v>0</v>
      </c>
      <c r="AN86">
        <f t="array" ref="AN86:AN97">TRANSPOSE('[2]RA_Key Products'!$F$13:$Q$13)</f>
        <v>2.0978803354470008</v>
      </c>
      <c r="AO86">
        <f t="array" ref="AO86:AO97">TRANSPOSE('[2]RA_Key Products'!$F$16:$Q$16)</f>
        <v>0.5958221766570001</v>
      </c>
      <c r="AP86">
        <f t="array" ref="AP86:AP97">TRANSPOSE('[2]RA_Key Products'!$F$19:$Q$19)</f>
        <v>0</v>
      </c>
      <c r="AQ86">
        <f t="array" ref="AQ86:AQ97">TRANSPOSE('[2]RA_Key Products'!$F$22:$Q$22)</f>
        <v>0.120661230208</v>
      </c>
      <c r="AR86">
        <f t="array" ref="AR86:AR97">TRANSPOSE('[2]RA_Key Products'!$F$25:$Q$25)</f>
        <v>1.3709454758080004</v>
      </c>
      <c r="AS86">
        <f t="array" ref="AS86:AS97">TRANSPOSE('[2]RA_Key Products'!$F$28:$Q$28)</f>
        <v>0.40173497884999998</v>
      </c>
      <c r="AT86">
        <f t="array" ref="AT86:AT97">TRANSPOSE('[2]RA_Key Products'!$F$31:$Q$31)</f>
        <v>0</v>
      </c>
      <c r="AU86">
        <f t="array" ref="AU86:AU97">TRANSPOSE('[2]RA_Key Products'!$F$34:$Q$35)</f>
        <v>0</v>
      </c>
      <c r="AV86">
        <f t="array" ref="AV86:AV97">TRANSPOSE('[2]RA_Key Products'!$F$37:$Q$37)</f>
        <v>-5.9239456320001604E-2</v>
      </c>
      <c r="AW86" s="4" t="str">
        <f t="array" ref="AW86:AW97">'[2]RA_Key Products'!$D$8</f>
        <v>Traditional Par</v>
      </c>
      <c r="AX86" s="4" t="str">
        <f t="array" ref="AX86:AX97">'[2]RA_Key Products'!$D$11</f>
        <v>Traditional Par</v>
      </c>
      <c r="AY86" s="4" t="str">
        <f t="array" ref="AY86:AY97">'[2]RA_Key Products'!$D$14</f>
        <v>Riders</v>
      </c>
      <c r="AZ86" s="4" t="str">
        <f t="array" ref="AZ86:AZ97">'[2]RA_Key Products'!$D$17</f>
        <v>Riders</v>
      </c>
      <c r="BA86" s="4" t="str">
        <f t="array" ref="BA86:BA97">'[2]RA_Key Products'!$D$20</f>
        <v>Riders</v>
      </c>
      <c r="BB86" s="4" t="str">
        <f t="array" ref="BB86:BB97">'[2]RA_Key Products'!$D$23</f>
        <v>Riders</v>
      </c>
      <c r="BC86" s="4" t="str">
        <f t="array" ref="BC86:BC97">'[2]RA_Key Products'!$D$26</f>
        <v>Riders</v>
      </c>
      <c r="BD86" s="4" t="str">
        <f t="array" ref="BD86:BD97">'[2]RA_Key Products'!$D$29</f>
        <v>Riders</v>
      </c>
      <c r="BE86" s="4">
        <f t="array" ref="BE86:BE97">'[2]RA_Key Products'!$D$32</f>
        <v>0</v>
      </c>
      <c r="BF86" s="4">
        <f t="array" ref="BF86:BF97">'[2]RA_Key Products'!$D$35</f>
        <v>0</v>
      </c>
      <c r="BG86" s="4" t="str">
        <f t="array" ref="BG86:BG97">'[2]RA_Key Products'!$D$7</f>
        <v>Protection Ratio (YTD) = 18%</v>
      </c>
      <c r="BH86" s="4" t="str">
        <f t="array" ref="BH86:BH97">'[2]RA_Key Products'!$D$10</f>
        <v>Protection Ratio (YTD) = 13%</v>
      </c>
      <c r="BI86" s="4" t="str">
        <f t="array" ref="BI86:BI97">'[2]RA_Key Products'!$D$13</f>
        <v>Protection Ratio (YTD) = 100%</v>
      </c>
      <c r="BJ86" s="4" t="str">
        <f t="array" ref="BJ86:BJ97">'[2]RA_Key Products'!$D$16</f>
        <v>Protection Ratio (YTD) = 100%</v>
      </c>
      <c r="BK86" s="4" t="str">
        <f t="array" ref="BK86:BK97">'[2]RA_Key Products'!$D$19</f>
        <v>Protection Ratio (YTD) = 100%</v>
      </c>
      <c r="BL86" s="4" t="str">
        <f t="array" ref="BL86:BL97">'[2]RA_Key Products'!$D$22</f>
        <v>Protection Ratio (YTD) = 100%</v>
      </c>
      <c r="BM86" s="4" t="str">
        <f t="array" ref="BM86:BM97">'[2]RA_Key Products'!$D$25</f>
        <v>Protection Ratio (YTD) = 100%</v>
      </c>
      <c r="BN86" s="4" t="str">
        <f t="array" ref="BN86:BN97">'[2]RA_Key Products'!$D$28</f>
        <v>Protection Ratio (YTD) = 100%</v>
      </c>
      <c r="BO86" s="4">
        <f t="array" ref="BO86:BO97">'[2]RA_Key Products'!$D$31</f>
        <v>0</v>
      </c>
      <c r="BP86" s="4">
        <f t="array" ref="BP86:BP97">'[2]RA_Key Products'!$D$34</f>
        <v>0</v>
      </c>
      <c r="BQ86" t="e">
        <f>VLOOKUP(A86,Misc!$A$3:$B$11,2,FALSE)</f>
        <v>#N/A</v>
      </c>
      <c r="BR86" t="e">
        <f>INDEX(FX!$B$30:$AK$48,MATCH(Data!BQ86,FX!$A$30:$A$48,0),MATCH(Data!D86,Period,0))</f>
        <v>#N/A</v>
      </c>
      <c r="BS86" t="e">
        <f t="shared" si="18"/>
        <v>#N/A</v>
      </c>
      <c r="BT86">
        <f t="shared" si="19"/>
        <v>0</v>
      </c>
      <c r="BU86" t="e">
        <f t="shared" si="20"/>
        <v>#N/A</v>
      </c>
      <c r="BV86">
        <f t="shared" si="21"/>
        <v>0</v>
      </c>
      <c r="BW86" t="e">
        <f t="shared" si="22"/>
        <v>#N/A</v>
      </c>
      <c r="BX86">
        <f t="shared" si="23"/>
        <v>0</v>
      </c>
      <c r="BY86" t="e">
        <f t="shared" si="24"/>
        <v>#N/A</v>
      </c>
      <c r="BZ86">
        <f t="shared" si="25"/>
        <v>0</v>
      </c>
      <c r="CA86" t="e">
        <f t="shared" si="26"/>
        <v>#N/A</v>
      </c>
      <c r="CB86" t="e">
        <f t="shared" si="27"/>
        <v>#N/A</v>
      </c>
      <c r="CC86" t="e">
        <f t="shared" si="28"/>
        <v>#N/A</v>
      </c>
      <c r="CD86" t="e">
        <f t="shared" si="29"/>
        <v>#N/A</v>
      </c>
      <c r="CE86" s="4">
        <f t="shared" si="30"/>
        <v>0</v>
      </c>
      <c r="CF86" s="4" t="str">
        <f t="shared" si="31"/>
        <v/>
      </c>
      <c r="CG86" s="4">
        <f t="shared" si="32"/>
        <v>0</v>
      </c>
      <c r="CH86" s="4" t="str">
        <f t="shared" si="33"/>
        <v/>
      </c>
      <c r="CI86" t="e">
        <f>INDEX(FX!$B$114:$AK$132,MATCH(Data!BQ86,FX!$A$114:$A$132,0),MATCH(Data!D86,Period,0))</f>
        <v>#N/A</v>
      </c>
    </row>
    <row r="87" spans="1:87" hidden="1" outlineLevel="1" x14ac:dyDescent="0.15">
      <c r="A87" t="s">
        <v>302</v>
      </c>
      <c r="B87" s="1">
        <f t="shared" si="34"/>
        <v>43800</v>
      </c>
      <c r="C87" t="str">
        <f>C86</f>
        <v>Retail Assurance</v>
      </c>
      <c r="D87" s="1">
        <v>43497</v>
      </c>
      <c r="E87">
        <v>27.842223757911999</v>
      </c>
      <c r="F87">
        <v>6.6369684787010002</v>
      </c>
      <c r="G87">
        <v>7.1156841939180016</v>
      </c>
      <c r="H87">
        <v>4.7705696310079997</v>
      </c>
      <c r="I87">
        <v>27.096786781388136</v>
      </c>
      <c r="J87">
        <v>8.5782918602610714</v>
      </c>
      <c r="K87">
        <v>9.573237734474521</v>
      </c>
      <c r="L87">
        <v>5.0240324555204596</v>
      </c>
      <c r="M87">
        <v>36.388948488800004</v>
      </c>
      <c r="N87">
        <v>9.4415146036870432</v>
      </c>
      <c r="O87">
        <v>8.0795140016550011</v>
      </c>
      <c r="P87">
        <v>5.6519590293000421</v>
      </c>
      <c r="Q87" t="str">
        <v>Whole Life Package (with NGD&amp;ICP)</v>
      </c>
      <c r="R87" t="str">
        <v>Whole Life Package (with NGD&amp;ICP)_Tesco</v>
      </c>
      <c r="S87" t="str">
        <v>ADD</v>
      </c>
      <c r="T87" t="str">
        <v>HB</v>
      </c>
      <c r="U87" t="str">
        <v>New CI</v>
      </c>
      <c r="V87" t="str">
        <v>SUPER CARE (Regular)</v>
      </c>
      <c r="W87" t="str">
        <v>CI</v>
      </c>
      <c r="X87" t="str">
        <v>Cancer Fighter</v>
      </c>
      <c r="Y87">
        <v>0</v>
      </c>
      <c r="Z87">
        <v>0</v>
      </c>
      <c r="AA87">
        <v>22.68722</v>
      </c>
      <c r="AB87">
        <v>0</v>
      </c>
      <c r="AC87">
        <v>1.9435500000000001</v>
      </c>
      <c r="AD87">
        <v>1.1494656000000001</v>
      </c>
      <c r="AE87">
        <v>0</v>
      </c>
      <c r="AF87">
        <v>0.61999080000000006</v>
      </c>
      <c r="AG87">
        <v>0.81565765647199995</v>
      </c>
      <c r="AH87">
        <v>0.27419870143999991</v>
      </c>
      <c r="AI87">
        <v>0</v>
      </c>
      <c r="AJ87">
        <v>0</v>
      </c>
      <c r="AK87">
        <v>0.35214099999999859</v>
      </c>
      <c r="AL87">
        <v>2.1305242706790009</v>
      </c>
      <c r="AM87">
        <v>0</v>
      </c>
      <c r="AN87">
        <v>2.1015387087139996</v>
      </c>
      <c r="AO87">
        <v>0.60522944058800021</v>
      </c>
      <c r="AP87">
        <v>0</v>
      </c>
      <c r="AQ87">
        <v>0.16206036835599999</v>
      </c>
      <c r="AR87">
        <v>1.2160107202980002</v>
      </c>
      <c r="AS87">
        <v>0.42462037775799993</v>
      </c>
      <c r="AT87">
        <v>0</v>
      </c>
      <c r="AU87">
        <v>0</v>
      </c>
      <c r="AV87">
        <v>-3.0154076920003159E-3</v>
      </c>
      <c r="AW87" s="4" t="str">
        <v>Traditional Par</v>
      </c>
      <c r="AX87" s="4" t="str">
        <v>Traditional Par</v>
      </c>
      <c r="AY87" s="4" t="str">
        <v>Riders</v>
      </c>
      <c r="AZ87" s="4" t="str">
        <v>Riders</v>
      </c>
      <c r="BA87" s="4" t="str">
        <v>Riders</v>
      </c>
      <c r="BB87" s="4" t="str">
        <v>Riders</v>
      </c>
      <c r="BC87" s="4" t="str">
        <v>Riders</v>
      </c>
      <c r="BD87" s="4" t="str">
        <v>Riders</v>
      </c>
      <c r="BE87" s="4">
        <v>0</v>
      </c>
      <c r="BF87" s="4">
        <v>0</v>
      </c>
      <c r="BG87" s="4" t="str">
        <v>Protection Ratio (YTD) = 18%</v>
      </c>
      <c r="BH87" s="4" t="str">
        <v>Protection Ratio (YTD) = 13%</v>
      </c>
      <c r="BI87" s="4" t="str">
        <v>Protection Ratio (YTD) = 100%</v>
      </c>
      <c r="BJ87" s="4" t="str">
        <v>Protection Ratio (YTD) = 100%</v>
      </c>
      <c r="BK87" s="4" t="str">
        <v>Protection Ratio (YTD) = 100%</v>
      </c>
      <c r="BL87" s="4" t="str">
        <v>Protection Ratio (YTD) = 100%</v>
      </c>
      <c r="BM87" s="4" t="str">
        <v>Protection Ratio (YTD) = 100%</v>
      </c>
      <c r="BN87" s="4" t="str">
        <v>Protection Ratio (YTD) = 100%</v>
      </c>
      <c r="BO87" s="4">
        <v>0</v>
      </c>
      <c r="BP87" s="4">
        <v>0</v>
      </c>
      <c r="BQ87" t="e">
        <f>VLOOKUP(A87,Misc!$A$3:$B$11,2,FALSE)</f>
        <v>#N/A</v>
      </c>
      <c r="BR87" t="e">
        <f>INDEX(FX!$B$30:$AK$48,MATCH(Data!BQ87,FX!$A$30:$A$48,0),MATCH(Data!D87,Period,0))</f>
        <v>#N/A</v>
      </c>
      <c r="BS87" t="e">
        <f t="shared" si="18"/>
        <v>#N/A</v>
      </c>
      <c r="BT87">
        <f t="shared" si="19"/>
        <v>0</v>
      </c>
      <c r="BU87" t="e">
        <f t="shared" si="20"/>
        <v>#N/A</v>
      </c>
      <c r="BV87">
        <f t="shared" si="21"/>
        <v>0</v>
      </c>
      <c r="BW87" t="e">
        <f t="shared" si="22"/>
        <v>#N/A</v>
      </c>
      <c r="BX87">
        <f t="shared" si="23"/>
        <v>0</v>
      </c>
      <c r="BY87" t="e">
        <f t="shared" si="24"/>
        <v>#N/A</v>
      </c>
      <c r="BZ87">
        <f t="shared" si="25"/>
        <v>0</v>
      </c>
      <c r="CA87" t="e">
        <f t="shared" si="26"/>
        <v>#N/A</v>
      </c>
      <c r="CB87" t="e">
        <f t="shared" si="27"/>
        <v>#N/A</v>
      </c>
      <c r="CC87" t="e">
        <f t="shared" si="28"/>
        <v>#N/A</v>
      </c>
      <c r="CD87" t="e">
        <f t="shared" si="29"/>
        <v>#N/A</v>
      </c>
      <c r="CE87" s="4">
        <f t="shared" si="30"/>
        <v>0</v>
      </c>
      <c r="CF87" s="4" t="str">
        <f t="shared" si="31"/>
        <v/>
      </c>
      <c r="CG87" s="4">
        <f t="shared" si="32"/>
        <v>0</v>
      </c>
      <c r="CH87" s="4" t="str">
        <f t="shared" si="33"/>
        <v/>
      </c>
      <c r="CI87" t="e">
        <f>INDEX(FX!$B$114:$AK$132,MATCH(Data!BQ87,FX!$A$114:$A$132,0),MATCH(Data!D87,Period,0))</f>
        <v>#N/A</v>
      </c>
    </row>
    <row r="88" spans="1:87" hidden="1" outlineLevel="1" x14ac:dyDescent="0.15">
      <c r="A88" t="s">
        <v>302</v>
      </c>
      <c r="B88" s="1">
        <f t="shared" si="34"/>
        <v>43800</v>
      </c>
      <c r="C88" t="str">
        <f t="shared" si="34"/>
        <v>Retail Assurance</v>
      </c>
      <c r="D88" s="1">
        <v>43525</v>
      </c>
      <c r="E88">
        <v>37.58138447732</v>
      </c>
      <c r="F88">
        <v>6.096916874001999</v>
      </c>
      <c r="G88">
        <v>5.9204997133599999</v>
      </c>
      <c r="H88">
        <v>2.5583950083889992</v>
      </c>
      <c r="I88">
        <v>29.282011521822653</v>
      </c>
      <c r="J88">
        <v>9.270089590927288</v>
      </c>
      <c r="K88">
        <v>10.345273035641821</v>
      </c>
      <c r="L88">
        <v>5.4291963632237215</v>
      </c>
      <c r="M88">
        <v>47.969112581600001</v>
      </c>
      <c r="N88">
        <v>12.315361759652397</v>
      </c>
      <c r="O88">
        <v>10.732334159626001</v>
      </c>
      <c r="P88">
        <v>7.3561065256683982</v>
      </c>
      <c r="Q88" t="str">
        <v>Whole Life Package (with NGD&amp;ICP)</v>
      </c>
      <c r="R88" t="str">
        <v>Whole Life Package (with NGD&amp;ICP)_Tesco</v>
      </c>
      <c r="S88" t="str">
        <v>ADD</v>
      </c>
      <c r="T88" t="str">
        <v>HB</v>
      </c>
      <c r="U88" t="str">
        <v>New CI</v>
      </c>
      <c r="V88" t="str">
        <v>SUPER CARE (Regular)</v>
      </c>
      <c r="W88" t="str">
        <v>CI</v>
      </c>
      <c r="X88" t="str">
        <v>Cancer Fighter</v>
      </c>
      <c r="Y88">
        <v>0</v>
      </c>
      <c r="Z88">
        <v>0</v>
      </c>
      <c r="AA88">
        <v>13.038047000000001</v>
      </c>
      <c r="AB88">
        <v>21.784735999999999</v>
      </c>
      <c r="AC88">
        <v>1.029458</v>
      </c>
      <c r="AD88">
        <v>0.45243200000000006</v>
      </c>
      <c r="AE88">
        <v>0</v>
      </c>
      <c r="AF88">
        <v>0.44397320000000001</v>
      </c>
      <c r="AG88">
        <v>0.30360974611999991</v>
      </c>
      <c r="AH88">
        <v>8.4143051200000027E-2</v>
      </c>
      <c r="AI88">
        <v>0</v>
      </c>
      <c r="AJ88">
        <v>0</v>
      </c>
      <c r="AK88">
        <v>0.44498548000000276</v>
      </c>
      <c r="AL88">
        <v>1.449972876723</v>
      </c>
      <c r="AM88">
        <v>2.5818858234379998</v>
      </c>
      <c r="AN88">
        <v>1.1238930092169994</v>
      </c>
      <c r="AO88">
        <v>0.23564419645300005</v>
      </c>
      <c r="AP88">
        <v>0</v>
      </c>
      <c r="AQ88">
        <v>0.11871343004100002</v>
      </c>
      <c r="AR88">
        <v>0.46588310473399974</v>
      </c>
      <c r="AS88">
        <v>0.13182992685200001</v>
      </c>
      <c r="AT88">
        <v>0</v>
      </c>
      <c r="AU88">
        <v>0</v>
      </c>
      <c r="AV88">
        <v>-1.0905493455999782E-2</v>
      </c>
      <c r="AW88" s="4" t="str">
        <v>Traditional Par</v>
      </c>
      <c r="AX88" s="4" t="str">
        <v>Traditional Par</v>
      </c>
      <c r="AY88" s="4" t="str">
        <v>Riders</v>
      </c>
      <c r="AZ88" s="4" t="str">
        <v>Riders</v>
      </c>
      <c r="BA88" s="4" t="str">
        <v>Riders</v>
      </c>
      <c r="BB88" s="4" t="str">
        <v>Riders</v>
      </c>
      <c r="BC88" s="4" t="str">
        <v>Riders</v>
      </c>
      <c r="BD88" s="4" t="str">
        <v>Riders</v>
      </c>
      <c r="BE88" s="4">
        <v>0</v>
      </c>
      <c r="BF88" s="4">
        <v>0</v>
      </c>
      <c r="BG88" s="4" t="str">
        <v>Protection Ratio (YTD) = 18%</v>
      </c>
      <c r="BH88" s="4" t="str">
        <v>Protection Ratio (YTD) = 13%</v>
      </c>
      <c r="BI88" s="4" t="str">
        <v>Protection Ratio (YTD) = 100%</v>
      </c>
      <c r="BJ88" s="4" t="str">
        <v>Protection Ratio (YTD) = 100%</v>
      </c>
      <c r="BK88" s="4" t="str">
        <v>Protection Ratio (YTD) = 100%</v>
      </c>
      <c r="BL88" s="4" t="str">
        <v>Protection Ratio (YTD) = 100%</v>
      </c>
      <c r="BM88" s="4" t="str">
        <v>Protection Ratio (YTD) = 100%</v>
      </c>
      <c r="BN88" s="4" t="str">
        <v>Protection Ratio (YTD) = 100%</v>
      </c>
      <c r="BO88" s="4">
        <v>0</v>
      </c>
      <c r="BP88" s="4">
        <v>0</v>
      </c>
      <c r="BQ88" t="e">
        <f>VLOOKUP(A88,Misc!$A$3:$B$11,2,FALSE)</f>
        <v>#N/A</v>
      </c>
      <c r="BR88" t="e">
        <f>INDEX(FX!$B$30:$AK$48,MATCH(Data!BQ88,FX!$A$30:$A$48,0),MATCH(Data!D88,Period,0))</f>
        <v>#N/A</v>
      </c>
      <c r="BS88" t="e">
        <f t="shared" si="18"/>
        <v>#N/A</v>
      </c>
      <c r="BT88">
        <f t="shared" si="19"/>
        <v>0</v>
      </c>
      <c r="BU88" t="e">
        <f t="shared" si="20"/>
        <v>#N/A</v>
      </c>
      <c r="BV88">
        <f t="shared" si="21"/>
        <v>0</v>
      </c>
      <c r="BW88" t="e">
        <f t="shared" si="22"/>
        <v>#N/A</v>
      </c>
      <c r="BX88">
        <f t="shared" si="23"/>
        <v>0</v>
      </c>
      <c r="BY88" t="e">
        <f t="shared" si="24"/>
        <v>#N/A</v>
      </c>
      <c r="BZ88">
        <f t="shared" si="25"/>
        <v>0</v>
      </c>
      <c r="CA88" t="e">
        <f t="shared" si="26"/>
        <v>#N/A</v>
      </c>
      <c r="CB88" t="e">
        <f t="shared" si="27"/>
        <v>#N/A</v>
      </c>
      <c r="CC88" t="e">
        <f t="shared" si="28"/>
        <v>#N/A</v>
      </c>
      <c r="CD88" t="e">
        <f t="shared" si="29"/>
        <v>#N/A</v>
      </c>
      <c r="CE88" s="4">
        <f t="shared" si="30"/>
        <v>0</v>
      </c>
      <c r="CF88" s="4" t="str">
        <f t="shared" si="31"/>
        <v/>
      </c>
      <c r="CG88" s="4">
        <f t="shared" si="32"/>
        <v>0</v>
      </c>
      <c r="CH88" s="4" t="str">
        <f t="shared" si="33"/>
        <v/>
      </c>
      <c r="CI88" t="e">
        <f>INDEX(FX!$B$114:$AK$132,MATCH(Data!BQ88,FX!$A$114:$A$132,0),MATCH(Data!D88,Period,0))</f>
        <v>#N/A</v>
      </c>
    </row>
    <row r="89" spans="1:87" hidden="1" outlineLevel="1" x14ac:dyDescent="0.15">
      <c r="A89" t="s">
        <v>302</v>
      </c>
      <c r="B89" s="1">
        <f t="shared" si="34"/>
        <v>43800</v>
      </c>
      <c r="C89" t="str">
        <f t="shared" si="34"/>
        <v>Retail Assurance</v>
      </c>
      <c r="D89" s="1">
        <v>43556</v>
      </c>
      <c r="E89">
        <v>24.238927641200004</v>
      </c>
      <c r="F89">
        <v>7.5956776639969998</v>
      </c>
      <c r="G89">
        <v>3.6747574642110004</v>
      </c>
      <c r="H89">
        <v>1.8247689091592345</v>
      </c>
      <c r="I89">
        <v>29.282011521822653</v>
      </c>
      <c r="J89">
        <v>9.270089590927288</v>
      </c>
      <c r="K89">
        <v>10.345273035641821</v>
      </c>
      <c r="L89">
        <v>5.4291963632237215</v>
      </c>
      <c r="M89">
        <v>35.359909391599999</v>
      </c>
      <c r="N89">
        <v>9.9905622058104537</v>
      </c>
      <c r="O89">
        <v>8.0753257441210025</v>
      </c>
      <c r="P89">
        <v>5.8783346484324532</v>
      </c>
      <c r="Q89" t="str">
        <v>Whole Life Package (with NGD&amp;ICP)</v>
      </c>
      <c r="R89" t="str">
        <v>Whole Life Package (with NGD&amp;ICP)_Tesco</v>
      </c>
      <c r="S89" t="str">
        <v>ADD</v>
      </c>
      <c r="T89" t="str">
        <v>HB</v>
      </c>
      <c r="U89" t="str">
        <v>New CI</v>
      </c>
      <c r="V89" t="str">
        <v>SUPER CARE (Regular)</v>
      </c>
      <c r="W89" t="str">
        <v>CI</v>
      </c>
      <c r="X89" t="str">
        <v>Cancer Fighter</v>
      </c>
      <c r="Y89">
        <v>0</v>
      </c>
      <c r="Z89">
        <v>0</v>
      </c>
      <c r="AA89">
        <v>8.9543719999999993</v>
      </c>
      <c r="AB89">
        <v>13.938221</v>
      </c>
      <c r="AC89">
        <v>0.63905999999999996</v>
      </c>
      <c r="AD89">
        <v>0.12449279999999999</v>
      </c>
      <c r="AE89">
        <v>8.0518657199999982E-2</v>
      </c>
      <c r="AF89">
        <v>0.1774684</v>
      </c>
      <c r="AG89">
        <v>-1.3383696E-2</v>
      </c>
      <c r="AH89">
        <v>3.8307479999999998E-2</v>
      </c>
      <c r="AI89">
        <v>0</v>
      </c>
      <c r="AJ89">
        <v>0</v>
      </c>
      <c r="AK89">
        <v>0.29987100000000405</v>
      </c>
      <c r="AL89">
        <v>1.0583577460379996</v>
      </c>
      <c r="AM89">
        <v>5.6142165736730005</v>
      </c>
      <c r="AN89">
        <v>0.71129124410400013</v>
      </c>
      <c r="AO89">
        <v>6.2962420012000003E-2</v>
      </c>
      <c r="AP89">
        <v>8.6459518046000022E-2</v>
      </c>
      <c r="AQ89">
        <v>4.606364516300001E-2</v>
      </c>
      <c r="AR89">
        <v>-1.9613541151999998E-2</v>
      </c>
      <c r="AS89">
        <v>5.6574837173999998E-2</v>
      </c>
      <c r="AT89">
        <v>0</v>
      </c>
      <c r="AU89">
        <v>0</v>
      </c>
      <c r="AV89">
        <v>-2.0634779061000225E-2</v>
      </c>
      <c r="AW89" s="4" t="str">
        <v>Traditional Par</v>
      </c>
      <c r="AX89" s="4" t="str">
        <v>Traditional Par</v>
      </c>
      <c r="AY89" s="4" t="str">
        <v>Riders</v>
      </c>
      <c r="AZ89" s="4" t="str">
        <v>Riders</v>
      </c>
      <c r="BA89" s="4" t="str">
        <v>Riders</v>
      </c>
      <c r="BB89" s="4" t="str">
        <v>Riders</v>
      </c>
      <c r="BC89" s="4" t="str">
        <v>Riders</v>
      </c>
      <c r="BD89" s="4" t="str">
        <v>Riders</v>
      </c>
      <c r="BE89" s="4">
        <v>0</v>
      </c>
      <c r="BF89" s="4">
        <v>0</v>
      </c>
      <c r="BG89" s="4" t="str">
        <v>Protection Ratio (YTD) = 18%</v>
      </c>
      <c r="BH89" s="4" t="str">
        <v>Protection Ratio (YTD) = 13%</v>
      </c>
      <c r="BI89" s="4" t="str">
        <v>Protection Ratio (YTD) = 100%</v>
      </c>
      <c r="BJ89" s="4" t="str">
        <v>Protection Ratio (YTD) = 100%</v>
      </c>
      <c r="BK89" s="4" t="str">
        <v>Protection Ratio (YTD) = 100%</v>
      </c>
      <c r="BL89" s="4" t="str">
        <v>Protection Ratio (YTD) = 100%</v>
      </c>
      <c r="BM89" s="4" t="str">
        <v>Protection Ratio (YTD) = 100%</v>
      </c>
      <c r="BN89" s="4" t="str">
        <v>Protection Ratio (YTD) = 100%</v>
      </c>
      <c r="BO89" s="4">
        <v>0</v>
      </c>
      <c r="BP89" s="4">
        <v>0</v>
      </c>
      <c r="BQ89" t="e">
        <f>VLOOKUP(A89,Misc!$A$3:$B$11,2,FALSE)</f>
        <v>#N/A</v>
      </c>
      <c r="BR89" t="e">
        <f>INDEX(FX!$B$30:$AK$48,MATCH(Data!BQ89,FX!$A$30:$A$48,0),MATCH(Data!D89,Period,0))</f>
        <v>#N/A</v>
      </c>
      <c r="BS89" t="e">
        <f t="shared" si="18"/>
        <v>#N/A</v>
      </c>
      <c r="BT89">
        <f t="shared" si="19"/>
        <v>0</v>
      </c>
      <c r="BU89" t="e">
        <f t="shared" si="20"/>
        <v>#N/A</v>
      </c>
      <c r="BV89">
        <f t="shared" si="21"/>
        <v>0</v>
      </c>
      <c r="BW89" t="e">
        <f t="shared" si="22"/>
        <v>#N/A</v>
      </c>
      <c r="BX89">
        <f t="shared" si="23"/>
        <v>0</v>
      </c>
      <c r="BY89" t="e">
        <f t="shared" si="24"/>
        <v>#N/A</v>
      </c>
      <c r="BZ89">
        <f t="shared" si="25"/>
        <v>0</v>
      </c>
      <c r="CA89" t="e">
        <f t="shared" si="26"/>
        <v>#N/A</v>
      </c>
      <c r="CB89" t="e">
        <f t="shared" si="27"/>
        <v>#N/A</v>
      </c>
      <c r="CC89" t="e">
        <f t="shared" si="28"/>
        <v>#N/A</v>
      </c>
      <c r="CD89" t="e">
        <f t="shared" si="29"/>
        <v>#N/A</v>
      </c>
      <c r="CE89" s="4">
        <f t="shared" si="30"/>
        <v>0</v>
      </c>
      <c r="CF89" s="4" t="str">
        <f t="shared" si="31"/>
        <v/>
      </c>
      <c r="CG89" s="4">
        <f t="shared" si="32"/>
        <v>0</v>
      </c>
      <c r="CH89" s="4" t="str">
        <f t="shared" si="33"/>
        <v/>
      </c>
      <c r="CI89" t="e">
        <f>INDEX(FX!$B$114:$AK$132,MATCH(Data!BQ89,FX!$A$114:$A$132,0),MATCH(Data!D89,Period,0))</f>
        <v>#N/A</v>
      </c>
    </row>
    <row r="90" spans="1:87" hidden="1" outlineLevel="1" x14ac:dyDescent="0.15">
      <c r="A90" t="s">
        <v>302</v>
      </c>
      <c r="B90" s="1">
        <f t="shared" si="34"/>
        <v>43800</v>
      </c>
      <c r="C90" t="str">
        <f t="shared" si="34"/>
        <v>Retail Assurance</v>
      </c>
      <c r="D90" s="1">
        <v>43586</v>
      </c>
      <c r="E90">
        <v>22.546387586400002</v>
      </c>
      <c r="F90">
        <v>4.7281733176829999</v>
      </c>
      <c r="G90">
        <v>3.8789239348710005</v>
      </c>
      <c r="H90">
        <v>1.8136634238549991</v>
      </c>
      <c r="I90">
        <v>30.593146366083385</v>
      </c>
      <c r="J90">
        <v>9.6851682293270223</v>
      </c>
      <c r="K90">
        <v>10.808494216342206</v>
      </c>
      <c r="L90">
        <v>5.6722947078456825</v>
      </c>
      <c r="M90">
        <v>38.9697678052</v>
      </c>
      <c r="N90">
        <v>11.567757910304</v>
      </c>
      <c r="O90">
        <v>9.4460841308049996</v>
      </c>
      <c r="P90">
        <v>7.2634294495419987</v>
      </c>
      <c r="Q90" t="str">
        <v>Whole Life Package (with NGD&amp;ICP)</v>
      </c>
      <c r="R90" t="str">
        <v>Whole Life Package (with NGD&amp;ICP)_Tesco</v>
      </c>
      <c r="S90" t="str">
        <v>ADD</v>
      </c>
      <c r="T90" t="str">
        <v>HB</v>
      </c>
      <c r="U90" t="str">
        <v>New CI</v>
      </c>
      <c r="V90" t="str">
        <v>SUPER CARE (Regular)</v>
      </c>
      <c r="W90" t="str">
        <v>CI</v>
      </c>
      <c r="X90" t="str">
        <v>Cancer Fighter</v>
      </c>
      <c r="Y90">
        <v>0</v>
      </c>
      <c r="Z90">
        <v>0</v>
      </c>
      <c r="AA90">
        <v>10.531383999999999</v>
      </c>
      <c r="AB90">
        <v>10.186726</v>
      </c>
      <c r="AC90">
        <v>0.802678</v>
      </c>
      <c r="AD90">
        <v>0.26777599999999996</v>
      </c>
      <c r="AE90">
        <v>0.21643741959999999</v>
      </c>
      <c r="AF90">
        <v>0.265708</v>
      </c>
      <c r="AG90">
        <v>-7.4147507999999997E-3</v>
      </c>
      <c r="AH90">
        <v>5.7363637600000003E-2</v>
      </c>
      <c r="AI90">
        <v>0</v>
      </c>
      <c r="AJ90">
        <v>0</v>
      </c>
      <c r="AK90">
        <v>0.22572928000000225</v>
      </c>
      <c r="AL90">
        <v>1.1218787196720006</v>
      </c>
      <c r="AM90">
        <v>2.1783753978039999</v>
      </c>
      <c r="AN90">
        <v>0.88897601286999905</v>
      </c>
      <c r="AO90">
        <v>0.139325306698</v>
      </c>
      <c r="AP90">
        <v>0.22103591176000009</v>
      </c>
      <c r="AQ90">
        <v>7.9687560692999995E-2</v>
      </c>
      <c r="AR90">
        <v>-9.8230470020000023E-3</v>
      </c>
      <c r="AS90">
        <v>9.2189074207999946E-2</v>
      </c>
      <c r="AT90">
        <v>0</v>
      </c>
      <c r="AU90">
        <v>0</v>
      </c>
      <c r="AV90">
        <v>1.6528380980000021E-2</v>
      </c>
      <c r="AW90" s="4" t="str">
        <v>Traditional Par</v>
      </c>
      <c r="AX90" s="4" t="str">
        <v>Traditional Par</v>
      </c>
      <c r="AY90" s="4" t="str">
        <v>Riders</v>
      </c>
      <c r="AZ90" s="4" t="str">
        <v>Riders</v>
      </c>
      <c r="BA90" s="4" t="str">
        <v>Riders</v>
      </c>
      <c r="BB90" s="4" t="str">
        <v>Riders</v>
      </c>
      <c r="BC90" s="4" t="str">
        <v>Riders</v>
      </c>
      <c r="BD90" s="4" t="str">
        <v>Riders</v>
      </c>
      <c r="BE90" s="4">
        <v>0</v>
      </c>
      <c r="BF90" s="4">
        <v>0</v>
      </c>
      <c r="BG90" s="4" t="str">
        <v>Protection Ratio (YTD) = 18%</v>
      </c>
      <c r="BH90" s="4" t="str">
        <v>Protection Ratio (YTD) = 13%</v>
      </c>
      <c r="BI90" s="4" t="str">
        <v>Protection Ratio (YTD) = 100%</v>
      </c>
      <c r="BJ90" s="4" t="str">
        <v>Protection Ratio (YTD) = 100%</v>
      </c>
      <c r="BK90" s="4" t="str">
        <v>Protection Ratio (YTD) = 100%</v>
      </c>
      <c r="BL90" s="4" t="str">
        <v>Protection Ratio (YTD) = 100%</v>
      </c>
      <c r="BM90" s="4" t="str">
        <v>Protection Ratio (YTD) = 100%</v>
      </c>
      <c r="BN90" s="4" t="str">
        <v>Protection Ratio (YTD) = 100%</v>
      </c>
      <c r="BO90" s="4">
        <v>0</v>
      </c>
      <c r="BP90" s="4">
        <v>0</v>
      </c>
      <c r="BQ90" t="e">
        <f>VLOOKUP(A90,Misc!$A$3:$B$11,2,FALSE)</f>
        <v>#N/A</v>
      </c>
      <c r="BR90" t="e">
        <f>INDEX(FX!$B$30:$AK$48,MATCH(Data!BQ90,FX!$A$30:$A$48,0),MATCH(Data!D90,Period,0))</f>
        <v>#N/A</v>
      </c>
      <c r="BS90" t="e">
        <f t="shared" si="18"/>
        <v>#N/A</v>
      </c>
      <c r="BT90">
        <f t="shared" si="19"/>
        <v>0</v>
      </c>
      <c r="BU90" t="e">
        <f t="shared" si="20"/>
        <v>#N/A</v>
      </c>
      <c r="BV90">
        <f t="shared" si="21"/>
        <v>0</v>
      </c>
      <c r="BW90" t="e">
        <f t="shared" si="22"/>
        <v>#N/A</v>
      </c>
      <c r="BX90">
        <f t="shared" si="23"/>
        <v>0</v>
      </c>
      <c r="BY90" t="e">
        <f t="shared" si="24"/>
        <v>#N/A</v>
      </c>
      <c r="BZ90">
        <f t="shared" si="25"/>
        <v>0</v>
      </c>
      <c r="CA90" t="e">
        <f t="shared" si="26"/>
        <v>#N/A</v>
      </c>
      <c r="CB90" t="e">
        <f t="shared" si="27"/>
        <v>#N/A</v>
      </c>
      <c r="CC90" t="e">
        <f t="shared" si="28"/>
        <v>#N/A</v>
      </c>
      <c r="CD90" t="e">
        <f t="shared" si="29"/>
        <v>#N/A</v>
      </c>
      <c r="CE90" s="4">
        <f t="shared" si="30"/>
        <v>0</v>
      </c>
      <c r="CF90" s="4" t="str">
        <f t="shared" si="31"/>
        <v/>
      </c>
      <c r="CG90" s="4">
        <f t="shared" si="32"/>
        <v>0</v>
      </c>
      <c r="CH90" s="4" t="str">
        <f t="shared" si="33"/>
        <v/>
      </c>
      <c r="CI90" t="e">
        <f>INDEX(FX!$B$114:$AK$132,MATCH(Data!BQ90,FX!$A$114:$A$132,0),MATCH(Data!D90,Period,0))</f>
        <v>#N/A</v>
      </c>
    </row>
    <row r="91" spans="1:87" hidden="1" outlineLevel="1" x14ac:dyDescent="0.15">
      <c r="A91" t="s">
        <v>302</v>
      </c>
      <c r="B91" s="1">
        <f t="shared" si="34"/>
        <v>43800</v>
      </c>
      <c r="C91" t="str">
        <f t="shared" si="34"/>
        <v>Retail Assurance</v>
      </c>
      <c r="D91" s="1">
        <v>43617</v>
      </c>
      <c r="E91">
        <v>24.193300598399997</v>
      </c>
      <c r="F91">
        <v>5.2707236309159997</v>
      </c>
      <c r="G91">
        <v>4.1831882639189999</v>
      </c>
      <c r="H91">
        <v>2.0075253111619999</v>
      </c>
      <c r="I91">
        <v>34.963595846952437</v>
      </c>
      <c r="J91">
        <v>11.068763690659452</v>
      </c>
      <c r="K91">
        <v>12.352564818676804</v>
      </c>
      <c r="L91">
        <v>6.482622523252207</v>
      </c>
      <c r="M91">
        <v>35.095680533964</v>
      </c>
      <c r="N91">
        <v>9.6518621703320004</v>
      </c>
      <c r="O91">
        <v>8.2714064975459998</v>
      </c>
      <c r="P91">
        <v>5.7638779310730008</v>
      </c>
      <c r="Q91" t="str">
        <v>Whole Life Package (with NGD&amp;ICP)</v>
      </c>
      <c r="R91" t="str">
        <v>Whole Life Package (with NGD&amp;ICP)_Tesco</v>
      </c>
      <c r="S91" t="str">
        <v>ADD</v>
      </c>
      <c r="T91" t="str">
        <v>HB</v>
      </c>
      <c r="U91" t="str">
        <v>New CI</v>
      </c>
      <c r="V91" t="str">
        <v>SUPER CARE (Regular)</v>
      </c>
      <c r="W91" t="str">
        <v>CI</v>
      </c>
      <c r="X91" t="str">
        <v>Cancer Fighter</v>
      </c>
      <c r="Y91">
        <v>0</v>
      </c>
      <c r="Z91">
        <v>0</v>
      </c>
      <c r="AA91">
        <v>10.614148999999999</v>
      </c>
      <c r="AB91">
        <v>11.118523</v>
      </c>
      <c r="AC91">
        <v>0.85409199999999996</v>
      </c>
      <c r="AD91">
        <v>0.31131520000000001</v>
      </c>
      <c r="AE91">
        <v>0.25949195839999983</v>
      </c>
      <c r="AF91">
        <v>0.24800800000000001</v>
      </c>
      <c r="AG91">
        <v>-4.0564800000000003E-3</v>
      </c>
      <c r="AH91">
        <v>5.4599880000000017E-2</v>
      </c>
      <c r="AI91">
        <v>0</v>
      </c>
      <c r="AJ91">
        <v>0</v>
      </c>
      <c r="AK91">
        <v>0.73717803999999765</v>
      </c>
      <c r="AL91">
        <v>1.122019297317</v>
      </c>
      <c r="AM91">
        <v>2.4642589791459995</v>
      </c>
      <c r="AN91">
        <v>0.94981509534500042</v>
      </c>
      <c r="AO91">
        <v>0.16255584541499993</v>
      </c>
      <c r="AP91">
        <v>0.29214104703399996</v>
      </c>
      <c r="AQ91">
        <v>6.1097737812000001E-2</v>
      </c>
      <c r="AR91">
        <v>-5.4750387550000007E-3</v>
      </c>
      <c r="AS91">
        <v>9.1459456930999994E-2</v>
      </c>
      <c r="AT91">
        <v>0</v>
      </c>
      <c r="AU91">
        <v>0</v>
      </c>
      <c r="AV91">
        <v>0.13285121067099975</v>
      </c>
      <c r="AW91" s="4" t="str">
        <v>Traditional Par</v>
      </c>
      <c r="AX91" s="4" t="str">
        <v>Traditional Par</v>
      </c>
      <c r="AY91" s="4" t="str">
        <v>Riders</v>
      </c>
      <c r="AZ91" s="4" t="str">
        <v>Riders</v>
      </c>
      <c r="BA91" s="4" t="str">
        <v>Riders</v>
      </c>
      <c r="BB91" s="4" t="str">
        <v>Riders</v>
      </c>
      <c r="BC91" s="4" t="str">
        <v>Riders</v>
      </c>
      <c r="BD91" s="4" t="str">
        <v>Riders</v>
      </c>
      <c r="BE91" s="4">
        <v>0</v>
      </c>
      <c r="BF91" s="4">
        <v>0</v>
      </c>
      <c r="BG91" s="4" t="str">
        <v>Protection Ratio (YTD) = 18%</v>
      </c>
      <c r="BH91" s="4" t="str">
        <v>Protection Ratio (YTD) = 13%</v>
      </c>
      <c r="BI91" s="4" t="str">
        <v>Protection Ratio (YTD) = 100%</v>
      </c>
      <c r="BJ91" s="4" t="str">
        <v>Protection Ratio (YTD) = 100%</v>
      </c>
      <c r="BK91" s="4" t="str">
        <v>Protection Ratio (YTD) = 100%</v>
      </c>
      <c r="BL91" s="4" t="str">
        <v>Protection Ratio (YTD) = 100%</v>
      </c>
      <c r="BM91" s="4" t="str">
        <v>Protection Ratio (YTD) = 100%</v>
      </c>
      <c r="BN91" s="4" t="str">
        <v>Protection Ratio (YTD) = 100%</v>
      </c>
      <c r="BO91" s="4">
        <v>0</v>
      </c>
      <c r="BP91" s="4">
        <v>0</v>
      </c>
      <c r="BQ91" t="e">
        <f>VLOOKUP(A91,Misc!$A$3:$B$11,2,FALSE)</f>
        <v>#N/A</v>
      </c>
      <c r="BR91" t="e">
        <f>INDEX(FX!$B$30:$AK$48,MATCH(Data!BQ91,FX!$A$30:$A$48,0),MATCH(Data!D91,Period,0))</f>
        <v>#N/A</v>
      </c>
      <c r="BS91" t="e">
        <f t="shared" si="18"/>
        <v>#N/A</v>
      </c>
      <c r="BT91">
        <f t="shared" si="19"/>
        <v>0</v>
      </c>
      <c r="BU91" t="e">
        <f t="shared" si="20"/>
        <v>#N/A</v>
      </c>
      <c r="BV91">
        <f t="shared" si="21"/>
        <v>0</v>
      </c>
      <c r="BW91" t="e">
        <f t="shared" si="22"/>
        <v>#N/A</v>
      </c>
      <c r="BX91">
        <f t="shared" si="23"/>
        <v>0</v>
      </c>
      <c r="BY91" t="e">
        <f t="shared" si="24"/>
        <v>#N/A</v>
      </c>
      <c r="BZ91">
        <f t="shared" si="25"/>
        <v>0</v>
      </c>
      <c r="CA91" t="e">
        <f t="shared" si="26"/>
        <v>#N/A</v>
      </c>
      <c r="CB91" t="e">
        <f t="shared" si="27"/>
        <v>#N/A</v>
      </c>
      <c r="CC91" t="e">
        <f t="shared" si="28"/>
        <v>#N/A</v>
      </c>
      <c r="CD91" t="e">
        <f t="shared" si="29"/>
        <v>#N/A</v>
      </c>
      <c r="CE91" s="4">
        <f t="shared" si="30"/>
        <v>0</v>
      </c>
      <c r="CF91" s="4" t="str">
        <f t="shared" si="31"/>
        <v/>
      </c>
      <c r="CG91" s="4">
        <f t="shared" si="32"/>
        <v>0</v>
      </c>
      <c r="CH91" s="4" t="str">
        <f t="shared" si="33"/>
        <v/>
      </c>
      <c r="CI91" t="e">
        <f>INDEX(FX!$B$114:$AK$132,MATCH(Data!BQ91,FX!$A$114:$A$132,0),MATCH(Data!D91,Period,0))</f>
        <v>#N/A</v>
      </c>
    </row>
    <row r="92" spans="1:87" hidden="1" outlineLevel="1" x14ac:dyDescent="0.15">
      <c r="A92" t="s">
        <v>302</v>
      </c>
      <c r="B92" s="1">
        <f t="shared" si="34"/>
        <v>43800</v>
      </c>
      <c r="C92" t="str">
        <f t="shared" si="34"/>
        <v>Retail Assurance</v>
      </c>
      <c r="D92" s="1">
        <v>43647</v>
      </c>
      <c r="E92">
        <v>28.223544740559998</v>
      </c>
      <c r="F92">
        <v>5.2990827372049987</v>
      </c>
      <c r="G92">
        <v>5.1552926891880002</v>
      </c>
      <c r="H92">
        <v>2.3060012422280001</v>
      </c>
      <c r="I92">
        <v>40.208135223995306</v>
      </c>
      <c r="J92">
        <v>12.729078244258371</v>
      </c>
      <c r="K92">
        <v>14.205449541478327</v>
      </c>
      <c r="L92">
        <v>7.4550159017400395</v>
      </c>
      <c r="M92">
        <v>34.567917968999986</v>
      </c>
      <c r="N92">
        <v>10.402031080828992</v>
      </c>
      <c r="O92">
        <v>7.6054894861759994</v>
      </c>
      <c r="P92">
        <v>5.5635146070939978</v>
      </c>
      <c r="Q92" t="str">
        <v>Whole Life Package (with NGD&amp;ICP)</v>
      </c>
      <c r="R92" t="str">
        <v>Whole Life Package (with NGD&amp;ICP)_Tesco</v>
      </c>
      <c r="S92" t="str">
        <v>ADD</v>
      </c>
      <c r="T92" t="str">
        <v>HB</v>
      </c>
      <c r="U92" t="str">
        <v>New CI</v>
      </c>
      <c r="V92" t="str">
        <v>SUPER CARE (Regular)</v>
      </c>
      <c r="W92" t="str">
        <v>CI</v>
      </c>
      <c r="X92" t="str">
        <v>Cancer Fighter</v>
      </c>
      <c r="Y92">
        <v>0</v>
      </c>
      <c r="Z92">
        <v>0</v>
      </c>
      <c r="AA92">
        <v>12.574678</v>
      </c>
      <c r="AB92">
        <v>13.148617</v>
      </c>
      <c r="AC92">
        <v>0.99549799999999999</v>
      </c>
      <c r="AD92">
        <v>0.43099520000000002</v>
      </c>
      <c r="AE92">
        <v>0.24753369655999988</v>
      </c>
      <c r="AF92">
        <v>0.49637240000000005</v>
      </c>
      <c r="AG92">
        <v>0</v>
      </c>
      <c r="AH92">
        <v>7.1672443999999974E-2</v>
      </c>
      <c r="AI92">
        <v>0</v>
      </c>
      <c r="AJ92">
        <v>0</v>
      </c>
      <c r="AK92">
        <v>0.25817799999999769</v>
      </c>
      <c r="AL92">
        <v>0.92551268777899987</v>
      </c>
      <c r="AM92">
        <v>2.5362953836769986</v>
      </c>
      <c r="AN92">
        <v>1.1045155558160005</v>
      </c>
      <c r="AO92">
        <v>0.21721673015099999</v>
      </c>
      <c r="AP92">
        <v>0.2797609940239999</v>
      </c>
      <c r="AQ92">
        <v>0.13719665835799999</v>
      </c>
      <c r="AR92">
        <v>0</v>
      </c>
      <c r="AS92">
        <v>0.11943368711399999</v>
      </c>
      <c r="AT92">
        <v>0</v>
      </c>
      <c r="AU92">
        <v>0</v>
      </c>
      <c r="AV92">
        <v>-2.0848959714000526E-2</v>
      </c>
      <c r="AW92" s="4" t="str">
        <v>Traditional Par</v>
      </c>
      <c r="AX92" s="4" t="str">
        <v>Traditional Par</v>
      </c>
      <c r="AY92" s="4" t="str">
        <v>Riders</v>
      </c>
      <c r="AZ92" s="4" t="str">
        <v>Riders</v>
      </c>
      <c r="BA92" s="4" t="str">
        <v>Riders</v>
      </c>
      <c r="BB92" s="4" t="str">
        <v>Riders</v>
      </c>
      <c r="BC92" s="4" t="str">
        <v>Riders</v>
      </c>
      <c r="BD92" s="4" t="str">
        <v>Riders</v>
      </c>
      <c r="BE92" s="4">
        <v>0</v>
      </c>
      <c r="BF92" s="4">
        <v>0</v>
      </c>
      <c r="BG92" s="4" t="str">
        <v>Protection Ratio (YTD) = 18%</v>
      </c>
      <c r="BH92" s="4" t="str">
        <v>Protection Ratio (YTD) = 13%</v>
      </c>
      <c r="BI92" s="4" t="str">
        <v>Protection Ratio (YTD) = 100%</v>
      </c>
      <c r="BJ92" s="4" t="str">
        <v>Protection Ratio (YTD) = 100%</v>
      </c>
      <c r="BK92" s="4" t="str">
        <v>Protection Ratio (YTD) = 100%</v>
      </c>
      <c r="BL92" s="4" t="str">
        <v>Protection Ratio (YTD) = 100%</v>
      </c>
      <c r="BM92" s="4" t="str">
        <v>Protection Ratio (YTD) = 100%</v>
      </c>
      <c r="BN92" s="4" t="str">
        <v>Protection Ratio (YTD) = 100%</v>
      </c>
      <c r="BO92" s="4">
        <v>0</v>
      </c>
      <c r="BP92" s="4">
        <v>0</v>
      </c>
      <c r="BQ92" t="e">
        <f>VLOOKUP(A92,Misc!$A$3:$B$11,2,FALSE)</f>
        <v>#N/A</v>
      </c>
      <c r="BR92" t="e">
        <f>INDEX(FX!$B$30:$AK$48,MATCH(Data!BQ92,FX!$A$30:$A$48,0),MATCH(Data!D92,Period,0))</f>
        <v>#N/A</v>
      </c>
      <c r="BS92" t="e">
        <f t="shared" si="18"/>
        <v>#N/A</v>
      </c>
      <c r="BT92">
        <f t="shared" si="19"/>
        <v>0</v>
      </c>
      <c r="BU92" t="e">
        <f t="shared" si="20"/>
        <v>#N/A</v>
      </c>
      <c r="BV92">
        <f t="shared" si="21"/>
        <v>0</v>
      </c>
      <c r="BW92" t="e">
        <f t="shared" si="22"/>
        <v>#N/A</v>
      </c>
      <c r="BX92">
        <f t="shared" si="23"/>
        <v>0</v>
      </c>
      <c r="BY92" t="e">
        <f t="shared" si="24"/>
        <v>#N/A</v>
      </c>
      <c r="BZ92">
        <f t="shared" si="25"/>
        <v>0</v>
      </c>
      <c r="CA92" t="e">
        <f t="shared" si="26"/>
        <v>#N/A</v>
      </c>
      <c r="CB92" t="e">
        <f t="shared" si="27"/>
        <v>#N/A</v>
      </c>
      <c r="CC92" t="e">
        <f t="shared" si="28"/>
        <v>#N/A</v>
      </c>
      <c r="CD92" t="e">
        <f t="shared" si="29"/>
        <v>#N/A</v>
      </c>
      <c r="CE92" s="4">
        <f t="shared" si="30"/>
        <v>0</v>
      </c>
      <c r="CF92" s="4" t="str">
        <f t="shared" si="31"/>
        <v/>
      </c>
      <c r="CG92" s="4">
        <f t="shared" si="32"/>
        <v>0</v>
      </c>
      <c r="CH92" s="4" t="str">
        <f t="shared" si="33"/>
        <v/>
      </c>
      <c r="CI92" t="e">
        <f>INDEX(FX!$B$114:$AK$132,MATCH(Data!BQ92,FX!$A$114:$A$132,0),MATCH(Data!D92,Period,0))</f>
        <v>#N/A</v>
      </c>
    </row>
    <row r="93" spans="1:87" hidden="1" outlineLevel="1" x14ac:dyDescent="0.15">
      <c r="A93" t="s">
        <v>302</v>
      </c>
      <c r="B93" s="1">
        <f t="shared" si="34"/>
        <v>43800</v>
      </c>
      <c r="C93" t="str">
        <f t="shared" si="34"/>
        <v>Retail Assurance</v>
      </c>
      <c r="D93" s="1">
        <v>43678</v>
      </c>
      <c r="E93">
        <v>28.947671620000001</v>
      </c>
      <c r="F93">
        <v>5.580043392674999</v>
      </c>
      <c r="G93">
        <v>5.3204721693410004</v>
      </c>
      <c r="H93">
        <v>2.5296957541580003</v>
      </c>
      <c r="I93">
        <v>40.208135223995306</v>
      </c>
      <c r="J93">
        <v>12.729078244258371</v>
      </c>
      <c r="K93">
        <v>14.205449541478327</v>
      </c>
      <c r="L93">
        <v>7.4550159017400395</v>
      </c>
      <c r="M93">
        <v>35.6207374078</v>
      </c>
      <c r="N93">
        <v>10.727119215638</v>
      </c>
      <c r="O93">
        <v>7.8612239938769983</v>
      </c>
      <c r="P93">
        <v>5.9530920382569983</v>
      </c>
      <c r="Q93" t="str">
        <v>Whole Life Package (with NGD&amp;ICP)</v>
      </c>
      <c r="R93" t="str">
        <v>Whole Life Package (with NGD&amp;ICP)_Tesco</v>
      </c>
      <c r="S93" t="str">
        <v>ADD</v>
      </c>
      <c r="T93" t="str">
        <v>HB</v>
      </c>
      <c r="U93" t="str">
        <v>New CI</v>
      </c>
      <c r="V93" t="str">
        <v>SUPER CARE (Regular)</v>
      </c>
      <c r="W93" t="str">
        <v>CI</v>
      </c>
      <c r="X93" t="str">
        <v>Cancer Fighter</v>
      </c>
      <c r="Y93">
        <v>0</v>
      </c>
      <c r="Z93">
        <v>0</v>
      </c>
      <c r="AA93">
        <v>15.512966</v>
      </c>
      <c r="AB93">
        <v>10.914720000000001</v>
      </c>
      <c r="AC93">
        <v>1.1129020000000001</v>
      </c>
      <c r="AD93">
        <v>0.43139040000000001</v>
      </c>
      <c r="AE93">
        <v>0.37586270000000016</v>
      </c>
      <c r="AF93">
        <v>0.41537079999999998</v>
      </c>
      <c r="AG93">
        <v>-3.3263999999999999E-4</v>
      </c>
      <c r="AH93">
        <v>7.67452E-2</v>
      </c>
      <c r="AI93">
        <v>0</v>
      </c>
      <c r="AJ93">
        <v>0</v>
      </c>
      <c r="AK93">
        <v>0.10804715999999982</v>
      </c>
      <c r="AL93">
        <v>1.3182078633150003</v>
      </c>
      <c r="AM93">
        <v>2.0942475404729985</v>
      </c>
      <c r="AN93">
        <v>1.2216449036040005</v>
      </c>
      <c r="AO93">
        <v>0.23380181932299998</v>
      </c>
      <c r="AP93">
        <v>0.41856370898400008</v>
      </c>
      <c r="AQ93">
        <v>0.11958060865299999</v>
      </c>
      <c r="AR93">
        <v>-4.5671825000000003E-4</v>
      </c>
      <c r="AS93">
        <v>0.109885617839</v>
      </c>
      <c r="AT93">
        <v>0</v>
      </c>
      <c r="AU93">
        <v>0</v>
      </c>
      <c r="AV93">
        <v>6.456804873399985E-2</v>
      </c>
      <c r="AW93" s="4" t="str">
        <v>Traditional Par</v>
      </c>
      <c r="AX93" s="4" t="str">
        <v>Traditional Par</v>
      </c>
      <c r="AY93" s="4" t="str">
        <v>Riders</v>
      </c>
      <c r="AZ93" s="4" t="str">
        <v>Riders</v>
      </c>
      <c r="BA93" s="4" t="str">
        <v>Riders</v>
      </c>
      <c r="BB93" s="4" t="str">
        <v>Riders</v>
      </c>
      <c r="BC93" s="4" t="str">
        <v>Riders</v>
      </c>
      <c r="BD93" s="4" t="str">
        <v>Riders</v>
      </c>
      <c r="BE93" s="4">
        <v>0</v>
      </c>
      <c r="BF93" s="4">
        <v>0</v>
      </c>
      <c r="BG93" s="4" t="str">
        <v>Protection Ratio (YTD) = 18%</v>
      </c>
      <c r="BH93" s="4" t="str">
        <v>Protection Ratio (YTD) = 13%</v>
      </c>
      <c r="BI93" s="4" t="str">
        <v>Protection Ratio (YTD) = 100%</v>
      </c>
      <c r="BJ93" s="4" t="str">
        <v>Protection Ratio (YTD) = 100%</v>
      </c>
      <c r="BK93" s="4" t="str">
        <v>Protection Ratio (YTD) = 100%</v>
      </c>
      <c r="BL93" s="4" t="str">
        <v>Protection Ratio (YTD) = 100%</v>
      </c>
      <c r="BM93" s="4" t="str">
        <v>Protection Ratio (YTD) = 100%</v>
      </c>
      <c r="BN93" s="4" t="str">
        <v>Protection Ratio (YTD) = 100%</v>
      </c>
      <c r="BO93" s="4">
        <v>0</v>
      </c>
      <c r="BP93" s="4">
        <v>0</v>
      </c>
      <c r="BQ93" t="e">
        <f>VLOOKUP(A93,Misc!$A$3:$B$11,2,FALSE)</f>
        <v>#N/A</v>
      </c>
      <c r="BR93" t="e">
        <f>INDEX(FX!$B$30:$AK$48,MATCH(Data!BQ93,FX!$A$30:$A$48,0),MATCH(Data!D93,Period,0))</f>
        <v>#N/A</v>
      </c>
      <c r="BS93" t="e">
        <f t="shared" si="18"/>
        <v>#N/A</v>
      </c>
      <c r="BT93">
        <f t="shared" si="19"/>
        <v>0</v>
      </c>
      <c r="BU93" t="e">
        <f t="shared" si="20"/>
        <v>#N/A</v>
      </c>
      <c r="BV93">
        <f t="shared" si="21"/>
        <v>0</v>
      </c>
      <c r="BW93" t="e">
        <f t="shared" si="22"/>
        <v>#N/A</v>
      </c>
      <c r="BX93">
        <f t="shared" si="23"/>
        <v>0</v>
      </c>
      <c r="BY93" t="e">
        <f t="shared" si="24"/>
        <v>#N/A</v>
      </c>
      <c r="BZ93">
        <f t="shared" si="25"/>
        <v>0</v>
      </c>
      <c r="CA93" t="e">
        <f t="shared" si="26"/>
        <v>#N/A</v>
      </c>
      <c r="CB93" t="e">
        <f t="shared" si="27"/>
        <v>#N/A</v>
      </c>
      <c r="CC93" t="e">
        <f t="shared" si="28"/>
        <v>#N/A</v>
      </c>
      <c r="CD93" t="e">
        <f t="shared" si="29"/>
        <v>#N/A</v>
      </c>
      <c r="CE93" s="4">
        <f t="shared" si="30"/>
        <v>0</v>
      </c>
      <c r="CF93" s="4" t="str">
        <f t="shared" si="31"/>
        <v/>
      </c>
      <c r="CG93" s="4">
        <f t="shared" si="32"/>
        <v>0</v>
      </c>
      <c r="CH93" s="4" t="str">
        <f t="shared" si="33"/>
        <v/>
      </c>
      <c r="CI93" t="e">
        <f>INDEX(FX!$B$114:$AK$132,MATCH(Data!BQ93,FX!$A$114:$A$132,0),MATCH(Data!D93,Period,0))</f>
        <v>#N/A</v>
      </c>
    </row>
    <row r="94" spans="1:87" hidden="1" outlineLevel="1" x14ac:dyDescent="0.15">
      <c r="A94" t="s">
        <v>302</v>
      </c>
      <c r="B94" s="1">
        <f t="shared" si="34"/>
        <v>43800</v>
      </c>
      <c r="C94" t="str">
        <f t="shared" si="34"/>
        <v>Retail Assurance</v>
      </c>
      <c r="D94" s="1">
        <v>43709</v>
      </c>
      <c r="E94">
        <v>24.867050933599998</v>
      </c>
      <c r="F94">
        <v>4.7416859465750001</v>
      </c>
      <c r="G94">
        <v>4.2046216279279998</v>
      </c>
      <c r="H94">
        <v>1.8101857176510001</v>
      </c>
      <c r="I94">
        <v>40.208135223995306</v>
      </c>
      <c r="J94">
        <v>12.729078244258371</v>
      </c>
      <c r="K94">
        <v>14.205449541478327</v>
      </c>
      <c r="L94">
        <v>7.4550159017400395</v>
      </c>
      <c r="M94">
        <v>30.640711451680001</v>
      </c>
      <c r="N94">
        <v>9.4046791235059999</v>
      </c>
      <c r="O94">
        <v>7.1587287931900017</v>
      </c>
      <c r="P94">
        <v>5.252148381991999</v>
      </c>
      <c r="Q94" t="str">
        <v>Whole Life Package (with NGD&amp;ICP)</v>
      </c>
      <c r="R94" t="str">
        <v>Whole Life Package (with NGD&amp;ICP)_Tesco</v>
      </c>
      <c r="S94" t="str">
        <v>ADD</v>
      </c>
      <c r="T94" t="str">
        <v>HB</v>
      </c>
      <c r="U94" t="str">
        <v>New CI</v>
      </c>
      <c r="V94" t="str">
        <v>SUPER CARE (Regular)</v>
      </c>
      <c r="W94" t="str">
        <v>CI</v>
      </c>
      <c r="X94" t="str">
        <v>Cancer Fighter</v>
      </c>
      <c r="Y94">
        <v>0</v>
      </c>
      <c r="Z94">
        <v>0</v>
      </c>
      <c r="AA94">
        <v>9.2883669999999992</v>
      </c>
      <c r="AB94">
        <v>13.825200000000001</v>
      </c>
      <c r="AC94">
        <v>0.72743919999999995</v>
      </c>
      <c r="AD94">
        <v>0.24563840000000003</v>
      </c>
      <c r="AE94">
        <v>0.21472692319999992</v>
      </c>
      <c r="AF94">
        <v>0.28399200000000002</v>
      </c>
      <c r="AG94">
        <v>-8.3915999999999993E-4</v>
      </c>
      <c r="AH94">
        <v>7.2641570399999994E-2</v>
      </c>
      <c r="AI94">
        <v>0</v>
      </c>
      <c r="AJ94">
        <v>0</v>
      </c>
      <c r="AK94">
        <v>0.20988499999999824</v>
      </c>
      <c r="AL94">
        <v>0.61699208149100015</v>
      </c>
      <c r="AM94">
        <v>2.6633520265049997</v>
      </c>
      <c r="AN94">
        <v>0.80628878348300004</v>
      </c>
      <c r="AO94">
        <v>0.12734567404200001</v>
      </c>
      <c r="AP94">
        <v>0.23705118294600006</v>
      </c>
      <c r="AQ94">
        <v>8.2872857434000011E-2</v>
      </c>
      <c r="AR94">
        <v>-1.4757962030000002E-3</v>
      </c>
      <c r="AS94">
        <v>0.11051252498100006</v>
      </c>
      <c r="AT94">
        <v>0</v>
      </c>
      <c r="AU94">
        <v>0</v>
      </c>
      <c r="AV94">
        <v>9.8746611895999842E-2</v>
      </c>
      <c r="AW94" s="4" t="str">
        <v>Traditional Par</v>
      </c>
      <c r="AX94" s="4" t="str">
        <v>Traditional Par</v>
      </c>
      <c r="AY94" s="4" t="str">
        <v>Riders</v>
      </c>
      <c r="AZ94" s="4" t="str">
        <v>Riders</v>
      </c>
      <c r="BA94" s="4" t="str">
        <v>Riders</v>
      </c>
      <c r="BB94" s="4" t="str">
        <v>Riders</v>
      </c>
      <c r="BC94" s="4" t="str">
        <v>Riders</v>
      </c>
      <c r="BD94" s="4" t="str">
        <v>Riders</v>
      </c>
      <c r="BE94" s="4">
        <v>0</v>
      </c>
      <c r="BF94" s="4">
        <v>0</v>
      </c>
      <c r="BG94" s="4" t="str">
        <v>Protection Ratio (YTD) = 18%</v>
      </c>
      <c r="BH94" s="4" t="str">
        <v>Protection Ratio (YTD) = 13%</v>
      </c>
      <c r="BI94" s="4" t="str">
        <v>Protection Ratio (YTD) = 100%</v>
      </c>
      <c r="BJ94" s="4" t="str">
        <v>Protection Ratio (YTD) = 100%</v>
      </c>
      <c r="BK94" s="4" t="str">
        <v>Protection Ratio (YTD) = 100%</v>
      </c>
      <c r="BL94" s="4" t="str">
        <v>Protection Ratio (YTD) = 100%</v>
      </c>
      <c r="BM94" s="4" t="str">
        <v>Protection Ratio (YTD) = 100%</v>
      </c>
      <c r="BN94" s="4" t="str">
        <v>Protection Ratio (YTD) = 100%</v>
      </c>
      <c r="BO94" s="4">
        <v>0</v>
      </c>
      <c r="BP94" s="4">
        <v>0</v>
      </c>
      <c r="BQ94" t="e">
        <f>VLOOKUP(A94,Misc!$A$3:$B$11,2,FALSE)</f>
        <v>#N/A</v>
      </c>
      <c r="BR94" t="e">
        <f>INDEX(FX!$B$30:$AK$48,MATCH(Data!BQ94,FX!$A$30:$A$48,0),MATCH(Data!D94,Period,0))</f>
        <v>#N/A</v>
      </c>
      <c r="BS94" t="e">
        <f t="shared" si="18"/>
        <v>#N/A</v>
      </c>
      <c r="BT94">
        <f t="shared" si="19"/>
        <v>0</v>
      </c>
      <c r="BU94" t="e">
        <f t="shared" si="20"/>
        <v>#N/A</v>
      </c>
      <c r="BV94">
        <f t="shared" si="21"/>
        <v>0</v>
      </c>
      <c r="BW94" t="e">
        <f t="shared" si="22"/>
        <v>#N/A</v>
      </c>
      <c r="BX94">
        <f t="shared" si="23"/>
        <v>0</v>
      </c>
      <c r="BY94" t="e">
        <f t="shared" si="24"/>
        <v>#N/A</v>
      </c>
      <c r="BZ94">
        <f t="shared" si="25"/>
        <v>0</v>
      </c>
      <c r="CA94" t="e">
        <f t="shared" si="26"/>
        <v>#N/A</v>
      </c>
      <c r="CB94" t="e">
        <f t="shared" si="27"/>
        <v>#N/A</v>
      </c>
      <c r="CC94" t="e">
        <f t="shared" si="28"/>
        <v>#N/A</v>
      </c>
      <c r="CD94" t="e">
        <f t="shared" si="29"/>
        <v>#N/A</v>
      </c>
      <c r="CE94" s="4">
        <f t="shared" si="30"/>
        <v>0</v>
      </c>
      <c r="CF94" s="4" t="str">
        <f t="shared" si="31"/>
        <v/>
      </c>
      <c r="CG94" s="4">
        <f t="shared" si="32"/>
        <v>0</v>
      </c>
      <c r="CH94" s="4" t="str">
        <f t="shared" si="33"/>
        <v/>
      </c>
      <c r="CI94" t="e">
        <f>INDEX(FX!$B$114:$AK$132,MATCH(Data!BQ94,FX!$A$114:$A$132,0),MATCH(Data!D94,Period,0))</f>
        <v>#N/A</v>
      </c>
    </row>
    <row r="95" spans="1:87" hidden="1" outlineLevel="1" x14ac:dyDescent="0.15">
      <c r="A95" t="s">
        <v>302</v>
      </c>
      <c r="B95" s="1">
        <f t="shared" si="34"/>
        <v>43800</v>
      </c>
      <c r="C95" t="str">
        <f t="shared" si="34"/>
        <v>Retail Assurance</v>
      </c>
      <c r="D95" s="1">
        <v>43739</v>
      </c>
      <c r="E95">
        <v>26.464723136</v>
      </c>
      <c r="F95">
        <v>1.3410059396390004</v>
      </c>
      <c r="G95">
        <v>4.8909529281879998</v>
      </c>
      <c r="H95">
        <v>2.0386123016650006</v>
      </c>
      <c r="I95">
        <v>45.889719549125076</v>
      </c>
      <c r="J95">
        <v>14.52775234399053</v>
      </c>
      <c r="K95">
        <v>16.212741324513306</v>
      </c>
      <c r="L95">
        <v>8.5084420617685215</v>
      </c>
      <c r="M95">
        <v>36.260793742400004</v>
      </c>
      <c r="N95">
        <v>11.05271178856</v>
      </c>
      <c r="O95">
        <v>8.6628182107540006</v>
      </c>
      <c r="P95">
        <v>6.1996679567200008</v>
      </c>
      <c r="Q95" t="str">
        <v>Whole Life Package (with NGD&amp;ICP)</v>
      </c>
      <c r="R95" t="str">
        <v>Whole Life Package (with NGD&amp;ICP)_Tesco</v>
      </c>
      <c r="S95" t="str">
        <v>ADD</v>
      </c>
      <c r="T95" t="str">
        <v>HB</v>
      </c>
      <c r="U95" t="str">
        <v>New CI</v>
      </c>
      <c r="V95" t="str">
        <v>SUPER CARE (Regular)</v>
      </c>
      <c r="W95" t="str">
        <v>CI</v>
      </c>
      <c r="X95" t="str">
        <v>Cancer Fighter</v>
      </c>
      <c r="Y95">
        <v>0</v>
      </c>
      <c r="Z95">
        <v>0</v>
      </c>
      <c r="AA95">
        <v>13.437972</v>
      </c>
      <c r="AB95">
        <v>10.690182</v>
      </c>
      <c r="AC95">
        <v>1.083496</v>
      </c>
      <c r="AD95">
        <v>0.6415552000000001</v>
      </c>
      <c r="AE95">
        <v>0.23624197599999996</v>
      </c>
      <c r="AF95">
        <v>0.18948400000000001</v>
      </c>
      <c r="AG95">
        <v>-3.4199999999999999E-3</v>
      </c>
      <c r="AH95">
        <v>0.13052791999999999</v>
      </c>
      <c r="AI95">
        <v>0</v>
      </c>
      <c r="AJ95">
        <v>0</v>
      </c>
      <c r="AK95">
        <v>5.8684039999999521E-2</v>
      </c>
      <c r="AL95">
        <v>-0.90338029109899975</v>
      </c>
      <c r="AM95">
        <v>0.26061680537799986</v>
      </c>
      <c r="AN95">
        <v>1.1970085229960004</v>
      </c>
      <c r="AO95">
        <v>0.33297814314600011</v>
      </c>
      <c r="AP95">
        <v>0.25314739791700003</v>
      </c>
      <c r="AQ95">
        <v>4.6824283995E-2</v>
      </c>
      <c r="AR95">
        <v>-5.9320237610000007E-3</v>
      </c>
      <c r="AS95">
        <v>0.20143758043099999</v>
      </c>
      <c r="AT95">
        <v>0</v>
      </c>
      <c r="AU95">
        <v>0</v>
      </c>
      <c r="AV95">
        <v>-4.1694479364000031E-2</v>
      </c>
      <c r="AW95" s="4" t="str">
        <v>Traditional Par</v>
      </c>
      <c r="AX95" s="4" t="str">
        <v>Traditional Par</v>
      </c>
      <c r="AY95" s="4" t="str">
        <v>Riders</v>
      </c>
      <c r="AZ95" s="4" t="str">
        <v>Riders</v>
      </c>
      <c r="BA95" s="4" t="str">
        <v>Riders</v>
      </c>
      <c r="BB95" s="4" t="str">
        <v>Riders</v>
      </c>
      <c r="BC95" s="4" t="str">
        <v>Riders</v>
      </c>
      <c r="BD95" s="4" t="str">
        <v>Riders</v>
      </c>
      <c r="BE95" s="4">
        <v>0</v>
      </c>
      <c r="BF95" s="4">
        <v>0</v>
      </c>
      <c r="BG95" s="4" t="str">
        <v>Protection Ratio (YTD) = 18%</v>
      </c>
      <c r="BH95" s="4" t="str">
        <v>Protection Ratio (YTD) = 13%</v>
      </c>
      <c r="BI95" s="4" t="str">
        <v>Protection Ratio (YTD) = 100%</v>
      </c>
      <c r="BJ95" s="4" t="str">
        <v>Protection Ratio (YTD) = 100%</v>
      </c>
      <c r="BK95" s="4" t="str">
        <v>Protection Ratio (YTD) = 100%</v>
      </c>
      <c r="BL95" s="4" t="str">
        <v>Protection Ratio (YTD) = 100%</v>
      </c>
      <c r="BM95" s="4" t="str">
        <v>Protection Ratio (YTD) = 100%</v>
      </c>
      <c r="BN95" s="4" t="str">
        <v>Protection Ratio (YTD) = 100%</v>
      </c>
      <c r="BO95" s="4">
        <v>0</v>
      </c>
      <c r="BP95" s="4">
        <v>0</v>
      </c>
      <c r="BQ95" t="e">
        <f>VLOOKUP(A95,Misc!$A$3:$B$11,2,FALSE)</f>
        <v>#N/A</v>
      </c>
      <c r="BR95" t="e">
        <f>INDEX(FX!$B$30:$AK$48,MATCH(Data!BQ95,FX!$A$30:$A$48,0),MATCH(Data!D95,Period,0))</f>
        <v>#N/A</v>
      </c>
      <c r="BS95" t="e">
        <f t="shared" si="18"/>
        <v>#N/A</v>
      </c>
      <c r="BT95">
        <f t="shared" si="19"/>
        <v>0</v>
      </c>
      <c r="BU95" t="e">
        <f t="shared" si="20"/>
        <v>#N/A</v>
      </c>
      <c r="BV95">
        <f t="shared" si="21"/>
        <v>0</v>
      </c>
      <c r="BW95" t="e">
        <f t="shared" si="22"/>
        <v>#N/A</v>
      </c>
      <c r="BX95">
        <f t="shared" si="23"/>
        <v>0</v>
      </c>
      <c r="BY95" t="e">
        <f t="shared" si="24"/>
        <v>#N/A</v>
      </c>
      <c r="BZ95">
        <f t="shared" si="25"/>
        <v>0</v>
      </c>
      <c r="CA95" t="e">
        <f t="shared" si="26"/>
        <v>#N/A</v>
      </c>
      <c r="CB95" t="e">
        <f t="shared" si="27"/>
        <v>#N/A</v>
      </c>
      <c r="CC95" t="e">
        <f t="shared" si="28"/>
        <v>#N/A</v>
      </c>
      <c r="CD95" t="e">
        <f t="shared" si="29"/>
        <v>#N/A</v>
      </c>
      <c r="CE95" s="4">
        <f t="shared" si="30"/>
        <v>0</v>
      </c>
      <c r="CF95" s="4" t="str">
        <f t="shared" si="31"/>
        <v/>
      </c>
      <c r="CG95" s="4">
        <f t="shared" si="32"/>
        <v>0</v>
      </c>
      <c r="CH95" s="4" t="str">
        <f t="shared" si="33"/>
        <v/>
      </c>
      <c r="CI95" t="e">
        <f>INDEX(FX!$B$114:$AK$132,MATCH(Data!BQ95,FX!$A$114:$A$132,0),MATCH(Data!D95,Period,0))</f>
        <v>#N/A</v>
      </c>
    </row>
    <row r="96" spans="1:87" hidden="1" outlineLevel="1" x14ac:dyDescent="0.15">
      <c r="A96" t="s">
        <v>302</v>
      </c>
      <c r="B96" s="1">
        <f t="shared" si="34"/>
        <v>43800</v>
      </c>
      <c r="C96" t="str">
        <f t="shared" si="34"/>
        <v>Retail Assurance</v>
      </c>
      <c r="D96" s="1">
        <v>43770</v>
      </c>
      <c r="E96">
        <v>22.251078505011002</v>
      </c>
      <c r="F96">
        <v>4.1520427723709989</v>
      </c>
      <c r="G96">
        <v>8.7701326386849985</v>
      </c>
      <c r="H96">
        <v>6.2955398361239974</v>
      </c>
      <c r="I96">
        <v>45.889719549125076</v>
      </c>
      <c r="J96">
        <v>14.52775234399053</v>
      </c>
      <c r="K96">
        <v>16.212741324513306</v>
      </c>
      <c r="L96">
        <v>8.5084420617685215</v>
      </c>
      <c r="M96">
        <v>35.985360529600001</v>
      </c>
      <c r="N96">
        <v>11.252504370832</v>
      </c>
      <c r="O96">
        <v>8.5869706982609983</v>
      </c>
      <c r="P96">
        <v>6.4526740570739989</v>
      </c>
      <c r="Q96" t="str">
        <v>Whole Life Package (with NGD&amp;ICP)</v>
      </c>
      <c r="R96" t="str">
        <v>Whole Life Package (with NGD&amp;ICP)_Tesco</v>
      </c>
      <c r="S96" t="str">
        <v>ADD</v>
      </c>
      <c r="T96" t="str">
        <v>HB</v>
      </c>
      <c r="U96" t="str">
        <v>New CI</v>
      </c>
      <c r="V96" t="str">
        <v>SUPER CARE (Regular)</v>
      </c>
      <c r="W96" t="str">
        <v>CI</v>
      </c>
      <c r="X96" t="str">
        <v>Cancer Fighter</v>
      </c>
      <c r="Y96">
        <v>0</v>
      </c>
      <c r="Z96">
        <v>0</v>
      </c>
      <c r="AA96">
        <v>15.748184</v>
      </c>
      <c r="AB96">
        <v>-0.75973199999999996</v>
      </c>
      <c r="AC96">
        <v>2.1611672000000004</v>
      </c>
      <c r="AD96">
        <v>1.6672447999999997</v>
      </c>
      <c r="AE96">
        <v>2.5788004065370003</v>
      </c>
      <c r="AF96">
        <v>0.52073999999999998</v>
      </c>
      <c r="AG96">
        <v>-1.2179999999999999E-3</v>
      </c>
      <c r="AH96">
        <v>0.14102209847400005</v>
      </c>
      <c r="AI96">
        <v>0</v>
      </c>
      <c r="AJ96">
        <v>0</v>
      </c>
      <c r="AK96">
        <v>0.1948700000000006</v>
      </c>
      <c r="AL96">
        <v>-2.2210829560669989</v>
      </c>
      <c r="AM96">
        <v>-2.3635330035000002E-2</v>
      </c>
      <c r="AN96">
        <v>2.3854031432349978</v>
      </c>
      <c r="AO96">
        <v>0.86347550743800061</v>
      </c>
      <c r="AP96">
        <v>2.817445736320999</v>
      </c>
      <c r="AQ96">
        <v>0.13438561947400002</v>
      </c>
      <c r="AR96">
        <v>-2.1224187240000002E-3</v>
      </c>
      <c r="AS96">
        <v>0.23804816268799997</v>
      </c>
      <c r="AT96">
        <v>0</v>
      </c>
      <c r="AU96">
        <v>0</v>
      </c>
      <c r="AV96">
        <v>-3.9874691959000286E-2</v>
      </c>
      <c r="AW96" s="4" t="str">
        <v>Traditional Par</v>
      </c>
      <c r="AX96" s="4" t="str">
        <v>Traditional Par</v>
      </c>
      <c r="AY96" s="4" t="str">
        <v>Riders</v>
      </c>
      <c r="AZ96" s="4" t="str">
        <v>Riders</v>
      </c>
      <c r="BA96" s="4" t="str">
        <v>Riders</v>
      </c>
      <c r="BB96" s="4" t="str">
        <v>Riders</v>
      </c>
      <c r="BC96" s="4" t="str">
        <v>Riders</v>
      </c>
      <c r="BD96" s="4" t="str">
        <v>Riders</v>
      </c>
      <c r="BE96" s="4">
        <v>0</v>
      </c>
      <c r="BF96" s="4">
        <v>0</v>
      </c>
      <c r="BG96" s="4" t="str">
        <v>Protection Ratio (YTD) = 18%</v>
      </c>
      <c r="BH96" s="4" t="str">
        <v>Protection Ratio (YTD) = 13%</v>
      </c>
      <c r="BI96" s="4" t="str">
        <v>Protection Ratio (YTD) = 100%</v>
      </c>
      <c r="BJ96" s="4" t="str">
        <v>Protection Ratio (YTD) = 100%</v>
      </c>
      <c r="BK96" s="4" t="str">
        <v>Protection Ratio (YTD) = 100%</v>
      </c>
      <c r="BL96" s="4" t="str">
        <v>Protection Ratio (YTD) = 100%</v>
      </c>
      <c r="BM96" s="4" t="str">
        <v>Protection Ratio (YTD) = 100%</v>
      </c>
      <c r="BN96" s="4" t="str">
        <v>Protection Ratio (YTD) = 100%</v>
      </c>
      <c r="BO96" s="4">
        <v>0</v>
      </c>
      <c r="BP96" s="4">
        <v>0</v>
      </c>
      <c r="BQ96" t="e">
        <f>VLOOKUP(A96,Misc!$A$3:$B$11,2,FALSE)</f>
        <v>#N/A</v>
      </c>
      <c r="BR96" t="e">
        <f>INDEX(FX!$B$30:$AK$48,MATCH(Data!BQ96,FX!$A$30:$A$48,0),MATCH(Data!D96,Period,0))</f>
        <v>#N/A</v>
      </c>
      <c r="BS96" t="e">
        <f t="shared" si="18"/>
        <v>#N/A</v>
      </c>
      <c r="BT96">
        <f t="shared" si="19"/>
        <v>0</v>
      </c>
      <c r="BU96" t="e">
        <f t="shared" si="20"/>
        <v>#N/A</v>
      </c>
      <c r="BV96">
        <f t="shared" si="21"/>
        <v>0</v>
      </c>
      <c r="BW96" t="e">
        <f t="shared" si="22"/>
        <v>#N/A</v>
      </c>
      <c r="BX96">
        <f t="shared" si="23"/>
        <v>0</v>
      </c>
      <c r="BY96" t="e">
        <f t="shared" si="24"/>
        <v>#N/A</v>
      </c>
      <c r="BZ96">
        <f t="shared" si="25"/>
        <v>0</v>
      </c>
      <c r="CA96" t="e">
        <f t="shared" si="26"/>
        <v>#N/A</v>
      </c>
      <c r="CB96" t="e">
        <f t="shared" si="27"/>
        <v>#N/A</v>
      </c>
      <c r="CC96" t="e">
        <f t="shared" si="28"/>
        <v>#N/A</v>
      </c>
      <c r="CD96" t="e">
        <f t="shared" si="29"/>
        <v>#N/A</v>
      </c>
      <c r="CE96" s="4">
        <f t="shared" si="30"/>
        <v>0</v>
      </c>
      <c r="CF96" s="4" t="str">
        <f t="shared" si="31"/>
        <v/>
      </c>
      <c r="CG96" s="4">
        <f t="shared" si="32"/>
        <v>0</v>
      </c>
      <c r="CH96" s="4" t="str">
        <f t="shared" si="33"/>
        <v/>
      </c>
      <c r="CI96" t="e">
        <f>INDEX(FX!$B$114:$AK$132,MATCH(Data!BQ96,FX!$A$114:$A$132,0),MATCH(Data!D96,Period,0))</f>
        <v>#N/A</v>
      </c>
    </row>
    <row r="97" spans="1:87" hidden="1" outlineLevel="1" x14ac:dyDescent="0.15">
      <c r="A97" t="s">
        <v>302</v>
      </c>
      <c r="B97" s="1">
        <f t="shared" si="34"/>
        <v>43800</v>
      </c>
      <c r="C97" t="str">
        <f t="shared" si="34"/>
        <v>Retail Assurance</v>
      </c>
      <c r="D97" s="1">
        <v>43800</v>
      </c>
      <c r="E97">
        <v>24.837360446406997</v>
      </c>
      <c r="F97">
        <v>5.7656691159860021</v>
      </c>
      <c r="G97">
        <v>11.738317814217996</v>
      </c>
      <c r="H97">
        <v>9.0138831065900007</v>
      </c>
      <c r="I97">
        <v>46.326764497211968</v>
      </c>
      <c r="J97">
        <v>14.666111890123769</v>
      </c>
      <c r="K97">
        <v>16.367148384746763</v>
      </c>
      <c r="L97">
        <v>8.5894748433091728</v>
      </c>
      <c r="M97">
        <v>37.567339434117997</v>
      </c>
      <c r="N97">
        <v>11.542858041862001</v>
      </c>
      <c r="O97">
        <v>8.6316443077389984</v>
      </c>
      <c r="P97">
        <v>6.4542210775369995</v>
      </c>
      <c r="Q97" t="str">
        <v>Whole Life Package (with NGD&amp;ICP)</v>
      </c>
      <c r="R97" t="str">
        <v>Whole Life Package (with NGD&amp;ICP)_Tesco</v>
      </c>
      <c r="S97" t="str">
        <v>ADD</v>
      </c>
      <c r="T97" t="str">
        <v>HB</v>
      </c>
      <c r="U97" t="str">
        <v>New CI</v>
      </c>
      <c r="V97" t="str">
        <v>SUPER CARE (Regular)</v>
      </c>
      <c r="W97" t="str">
        <v>CI</v>
      </c>
      <c r="X97" t="str">
        <v>Cancer Fighter</v>
      </c>
      <c r="Y97">
        <v>0</v>
      </c>
      <c r="Z97">
        <v>0</v>
      </c>
      <c r="AA97">
        <v>14.680669999999999</v>
      </c>
      <c r="AB97">
        <v>-0.213368</v>
      </c>
      <c r="AC97">
        <v>2.771658</v>
      </c>
      <c r="AD97">
        <v>2.5030399999999982</v>
      </c>
      <c r="AE97">
        <v>4.0780791916070012</v>
      </c>
      <c r="AF97">
        <v>0.79060799999999998</v>
      </c>
      <c r="AG97">
        <v>-5.65812E-3</v>
      </c>
      <c r="AH97">
        <v>0.12917205479999996</v>
      </c>
      <c r="AI97">
        <v>0</v>
      </c>
      <c r="AJ97">
        <v>0</v>
      </c>
      <c r="AK97">
        <v>0.10315931999999681</v>
      </c>
      <c r="AL97">
        <v>-3.4424940969889994</v>
      </c>
      <c r="AM97">
        <v>-3.4548895642000005E-2</v>
      </c>
      <c r="AN97">
        <v>3.0900670798549998</v>
      </c>
      <c r="AO97">
        <v>1.2766264586619998</v>
      </c>
      <c r="AP97">
        <v>4.4661421696240025</v>
      </c>
      <c r="AQ97">
        <v>0.191321543998</v>
      </c>
      <c r="AR97">
        <v>-9.3756056700000003E-3</v>
      </c>
      <c r="AS97">
        <v>0.22298519264599992</v>
      </c>
      <c r="AT97">
        <v>0</v>
      </c>
      <c r="AU97">
        <v>0</v>
      </c>
      <c r="AV97">
        <v>4.9452695020005821E-3</v>
      </c>
      <c r="AW97" s="4" t="str">
        <v>Traditional Par</v>
      </c>
      <c r="AX97" s="4" t="str">
        <v>Traditional Par</v>
      </c>
      <c r="AY97" s="4" t="str">
        <v>Riders</v>
      </c>
      <c r="AZ97" s="4" t="str">
        <v>Riders</v>
      </c>
      <c r="BA97" s="4" t="str">
        <v>Riders</v>
      </c>
      <c r="BB97" s="4" t="str">
        <v>Riders</v>
      </c>
      <c r="BC97" s="4" t="str">
        <v>Riders</v>
      </c>
      <c r="BD97" s="4" t="str">
        <v>Riders</v>
      </c>
      <c r="BE97" s="4">
        <v>0</v>
      </c>
      <c r="BF97" s="4">
        <v>0</v>
      </c>
      <c r="BG97" s="4" t="str">
        <v>Protection Ratio (YTD) = 18%</v>
      </c>
      <c r="BH97" s="4" t="str">
        <v>Protection Ratio (YTD) = 13%</v>
      </c>
      <c r="BI97" s="4" t="str">
        <v>Protection Ratio (YTD) = 100%</v>
      </c>
      <c r="BJ97" s="4" t="str">
        <v>Protection Ratio (YTD) = 100%</v>
      </c>
      <c r="BK97" s="4" t="str">
        <v>Protection Ratio (YTD) = 100%</v>
      </c>
      <c r="BL97" s="4" t="str">
        <v>Protection Ratio (YTD) = 100%</v>
      </c>
      <c r="BM97" s="4" t="str">
        <v>Protection Ratio (YTD) = 100%</v>
      </c>
      <c r="BN97" s="4" t="str">
        <v>Protection Ratio (YTD) = 100%</v>
      </c>
      <c r="BO97" s="4">
        <v>0</v>
      </c>
      <c r="BP97" s="4">
        <v>0</v>
      </c>
      <c r="BQ97" t="e">
        <f>VLOOKUP(A97,Misc!$A$3:$B$11,2,FALSE)</f>
        <v>#N/A</v>
      </c>
      <c r="BR97" t="e">
        <f>INDEX(FX!$B$30:$AK$48,MATCH(Data!BQ97,FX!$A$30:$A$48,0),MATCH(Data!D97,Period,0))</f>
        <v>#N/A</v>
      </c>
      <c r="BS97" t="e">
        <f t="shared" si="18"/>
        <v>#N/A</v>
      </c>
      <c r="BT97">
        <f t="shared" si="19"/>
        <v>0</v>
      </c>
      <c r="BU97" t="e">
        <f t="shared" si="20"/>
        <v>#N/A</v>
      </c>
      <c r="BV97">
        <f t="shared" si="21"/>
        <v>0</v>
      </c>
      <c r="BW97" t="e">
        <f t="shared" si="22"/>
        <v>#N/A</v>
      </c>
      <c r="BX97">
        <f t="shared" si="23"/>
        <v>0</v>
      </c>
      <c r="BY97" t="e">
        <f t="shared" si="24"/>
        <v>#N/A</v>
      </c>
      <c r="BZ97">
        <f t="shared" si="25"/>
        <v>0</v>
      </c>
      <c r="CA97" t="e">
        <f t="shared" si="26"/>
        <v>#N/A</v>
      </c>
      <c r="CB97" t="e">
        <f t="shared" si="27"/>
        <v>#N/A</v>
      </c>
      <c r="CC97" t="e">
        <f t="shared" si="28"/>
        <v>#N/A</v>
      </c>
      <c r="CD97" t="e">
        <f t="shared" si="29"/>
        <v>#N/A</v>
      </c>
      <c r="CE97" s="4">
        <f t="shared" si="30"/>
        <v>0</v>
      </c>
      <c r="CF97" s="4" t="str">
        <f t="shared" si="31"/>
        <v/>
      </c>
      <c r="CG97" s="4">
        <f t="shared" si="32"/>
        <v>0</v>
      </c>
      <c r="CH97" s="4" t="str">
        <f t="shared" si="33"/>
        <v/>
      </c>
      <c r="CI97" t="e">
        <f>INDEX(FX!$B$114:$AK$132,MATCH(Data!BQ97,FX!$A$114:$A$132,0),MATCH(Data!D97,Period,0))</f>
        <v>#N/A</v>
      </c>
    </row>
    <row r="98" spans="1:87" hidden="1" outlineLevel="1" x14ac:dyDescent="0.15">
      <c r="A98" t="s">
        <v>302</v>
      </c>
      <c r="B98" s="1">
        <f t="shared" si="34"/>
        <v>43800</v>
      </c>
      <c r="C98" t="s">
        <v>108</v>
      </c>
      <c r="D98" s="1">
        <v>43466</v>
      </c>
      <c r="E98">
        <f t="array" ref="E98:E109">TRANSPOSE('[2]BKIL_Key Metrics P1'!$F$6:$Q$6)</f>
        <v>0.50681709999999924</v>
      </c>
      <c r="F98">
        <f t="array" ref="F98:F109">TRANSPOSE('[2]BKIL_Key Metrics P1'!$F$11:$Q$11)</f>
        <v>1.2503498237060011</v>
      </c>
      <c r="G98">
        <f t="array" ref="G98:G109">TRANSPOSE('[2]BKIL_Key Metrics P1'!$F$16:$Q$16)</f>
        <v>0.48154013415599994</v>
      </c>
      <c r="H98">
        <f t="array" ref="H98:H109">TRANSPOSE('[2]BKIL_Key Metrics P1'!$F$21:$Q$21)</f>
        <v>1.2338464987749993</v>
      </c>
      <c r="I98">
        <f t="array" ref="I98:I109">TRANSPOSE('[2]BKIL_Key Metrics P1'!$F$7:$Q$7)</f>
        <v>21.654367898360888</v>
      </c>
      <c r="J98">
        <f t="array" ref="J98:J109">TRANSPOSE('[2]BKIL_Key Metrics P1'!$F$12:$Q$12)</f>
        <v>12.959476002422546</v>
      </c>
      <c r="K98">
        <f t="array" ref="K98:K109">TRANSPOSE('[2]BKIL_Key Metrics P1'!$F$17:$Q$17)</f>
        <v>8.3870198128537403</v>
      </c>
      <c r="L98">
        <f t="array" ref="L98:L109">TRANSPOSE('[2]BKIL_Key Metrics P1'!$F$22:$Q$22)</f>
        <v>5.8257293792480525</v>
      </c>
      <c r="M98">
        <f t="array" ref="M98:M109">TRANSPOSE('[2]BKIL_Key Metrics P1'!$F$9:$Q$9)</f>
        <v>1.8446659999999753</v>
      </c>
      <c r="N98">
        <f t="array" ref="N98:N109">TRANSPOSE('[2]BKIL_Key Metrics P1'!$F$14:$Q$14)</f>
        <v>1.640290350651</v>
      </c>
      <c r="O98">
        <f t="array" ref="O98:O109">TRANSPOSE('[2]BKIL_Key Metrics P1'!$F$19:$Q$19)</f>
        <v>1.6371915213809998</v>
      </c>
      <c r="P98">
        <f t="array" ref="P98:P109">TRANSPOSE('[2]BKIL_Key Metrics P1'!$F$24:$Q$24)</f>
        <v>1.5421668828679302</v>
      </c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t="e">
        <f>VLOOKUP(A98,Misc!$A$3:$B$11,2,FALSE)</f>
        <v>#N/A</v>
      </c>
      <c r="BR98" t="e">
        <f>INDEX(FX!$B$30:$AK$48,MATCH(Data!BQ98,FX!$A$30:$A$48,0),MATCH(Data!D98,Period,0))</f>
        <v>#N/A</v>
      </c>
      <c r="BS98" t="e">
        <f t="shared" si="18"/>
        <v>#N/A</v>
      </c>
      <c r="BT98">
        <f t="shared" si="19"/>
        <v>0</v>
      </c>
      <c r="BU98" t="e">
        <f t="shared" si="20"/>
        <v>#N/A</v>
      </c>
      <c r="BV98">
        <f t="shared" si="21"/>
        <v>0</v>
      </c>
      <c r="BW98" t="e">
        <f t="shared" si="22"/>
        <v>#N/A</v>
      </c>
      <c r="BX98">
        <f t="shared" si="23"/>
        <v>0</v>
      </c>
      <c r="BY98" t="e">
        <f t="shared" si="24"/>
        <v>#N/A</v>
      </c>
      <c r="BZ98">
        <f t="shared" si="25"/>
        <v>0</v>
      </c>
      <c r="CA98" t="e">
        <f t="shared" si="26"/>
        <v>#N/A</v>
      </c>
      <c r="CB98" t="e">
        <f t="shared" si="27"/>
        <v>#N/A</v>
      </c>
      <c r="CC98" t="e">
        <f t="shared" si="28"/>
        <v>#N/A</v>
      </c>
      <c r="CD98" t="e">
        <f t="shared" si="29"/>
        <v>#N/A</v>
      </c>
      <c r="CE98" s="4">
        <f t="shared" si="30"/>
        <v>0</v>
      </c>
      <c r="CF98" s="4" t="str">
        <f t="shared" si="31"/>
        <v/>
      </c>
      <c r="CG98" s="4">
        <f t="shared" si="32"/>
        <v>0</v>
      </c>
      <c r="CH98" s="4" t="str">
        <f t="shared" si="33"/>
        <v/>
      </c>
      <c r="CI98" t="e">
        <f>INDEX(FX!$B$114:$AK$132,MATCH(Data!BQ98,FX!$A$114:$A$132,0),MATCH(Data!D98,Period,0))</f>
        <v>#N/A</v>
      </c>
    </row>
    <row r="99" spans="1:87" hidden="1" outlineLevel="1" x14ac:dyDescent="0.15">
      <c r="A99" t="s">
        <v>302</v>
      </c>
      <c r="B99" s="1">
        <f t="shared" si="34"/>
        <v>43800</v>
      </c>
      <c r="C99" t="str">
        <f>C98</f>
        <v>IFA/Broker</v>
      </c>
      <c r="D99" s="1">
        <v>43497</v>
      </c>
      <c r="E99">
        <v>9.5066564000000007</v>
      </c>
      <c r="F99">
        <v>5.8176716443199998</v>
      </c>
      <c r="G99">
        <v>2.3712246484069999</v>
      </c>
      <c r="H99">
        <v>1.8253496950750006</v>
      </c>
      <c r="I99">
        <v>21.654367898360888</v>
      </c>
      <c r="J99">
        <v>12.959476002422546</v>
      </c>
      <c r="K99">
        <v>8.3870198128537403</v>
      </c>
      <c r="L99">
        <v>5.8257293792480525</v>
      </c>
      <c r="M99">
        <v>1.6915905000000038</v>
      </c>
      <c r="N99">
        <v>1.432770947809999</v>
      </c>
      <c r="O99">
        <v>1.6246804446599996</v>
      </c>
      <c r="P99">
        <v>1.4219405932870002</v>
      </c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t="e">
        <f>VLOOKUP(A99,Misc!$A$3:$B$11,2,FALSE)</f>
        <v>#N/A</v>
      </c>
      <c r="BR99" t="e">
        <f>INDEX(FX!$B$30:$AK$48,MATCH(Data!BQ99,FX!$A$30:$A$48,0),MATCH(Data!D99,Period,0))</f>
        <v>#N/A</v>
      </c>
      <c r="BS99" t="e">
        <f t="shared" si="18"/>
        <v>#N/A</v>
      </c>
      <c r="BT99">
        <f t="shared" si="19"/>
        <v>0</v>
      </c>
      <c r="BU99" t="e">
        <f t="shared" si="20"/>
        <v>#N/A</v>
      </c>
      <c r="BV99">
        <f t="shared" si="21"/>
        <v>0</v>
      </c>
      <c r="BW99" t="e">
        <f t="shared" si="22"/>
        <v>#N/A</v>
      </c>
      <c r="BX99">
        <f t="shared" si="23"/>
        <v>0</v>
      </c>
      <c r="BY99" t="e">
        <f t="shared" si="24"/>
        <v>#N/A</v>
      </c>
      <c r="BZ99">
        <f t="shared" si="25"/>
        <v>0</v>
      </c>
      <c r="CA99" t="e">
        <f t="shared" si="26"/>
        <v>#N/A</v>
      </c>
      <c r="CB99" t="e">
        <f t="shared" si="27"/>
        <v>#N/A</v>
      </c>
      <c r="CC99" t="e">
        <f t="shared" si="28"/>
        <v>#N/A</v>
      </c>
      <c r="CD99" t="e">
        <f t="shared" si="29"/>
        <v>#N/A</v>
      </c>
      <c r="CE99" s="4">
        <f t="shared" si="30"/>
        <v>0</v>
      </c>
      <c r="CF99" s="4" t="str">
        <f t="shared" si="31"/>
        <v/>
      </c>
      <c r="CG99" s="4">
        <f t="shared" si="32"/>
        <v>0</v>
      </c>
      <c r="CH99" s="4" t="str">
        <f t="shared" si="33"/>
        <v/>
      </c>
      <c r="CI99" t="e">
        <f>INDEX(FX!$B$114:$AK$132,MATCH(Data!BQ99,FX!$A$114:$A$132,0),MATCH(Data!D99,Period,0))</f>
        <v>#N/A</v>
      </c>
    </row>
    <row r="100" spans="1:87" hidden="1" outlineLevel="1" x14ac:dyDescent="0.15">
      <c r="A100" t="s">
        <v>302</v>
      </c>
      <c r="B100" s="1">
        <f t="shared" si="34"/>
        <v>43800</v>
      </c>
      <c r="C100" t="str">
        <f t="shared" si="34"/>
        <v>IFA/Broker</v>
      </c>
      <c r="D100" s="1">
        <v>43525</v>
      </c>
      <c r="E100">
        <v>9.1805986000000033</v>
      </c>
      <c r="F100">
        <v>4.9883086562399983</v>
      </c>
      <c r="G100">
        <v>1.896305821641</v>
      </c>
      <c r="H100">
        <v>1.4256682161899996</v>
      </c>
      <c r="I100">
        <v>21.654367898360888</v>
      </c>
      <c r="J100">
        <v>12.959476002422546</v>
      </c>
      <c r="K100">
        <v>8.3870198128537403</v>
      </c>
      <c r="L100">
        <v>5.8257293792480525</v>
      </c>
      <c r="M100">
        <v>2.2529849999999954</v>
      </c>
      <c r="N100">
        <v>2.2732819605009995</v>
      </c>
      <c r="O100">
        <v>2.0564630908009991</v>
      </c>
      <c r="P100">
        <v>2.246870632107</v>
      </c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t="e">
        <f>VLOOKUP(A100,Misc!$A$3:$B$11,2,FALSE)</f>
        <v>#N/A</v>
      </c>
      <c r="BR100" t="e">
        <f>INDEX(FX!$B$30:$AK$48,MATCH(Data!BQ100,FX!$A$30:$A$48,0),MATCH(Data!D100,Period,0))</f>
        <v>#N/A</v>
      </c>
      <c r="BS100" t="e">
        <f t="shared" si="18"/>
        <v>#N/A</v>
      </c>
      <c r="BT100">
        <f t="shared" si="19"/>
        <v>0</v>
      </c>
      <c r="BU100" t="e">
        <f t="shared" si="20"/>
        <v>#N/A</v>
      </c>
      <c r="BV100">
        <f t="shared" si="21"/>
        <v>0</v>
      </c>
      <c r="BW100" t="e">
        <f t="shared" si="22"/>
        <v>#N/A</v>
      </c>
      <c r="BX100">
        <f t="shared" si="23"/>
        <v>0</v>
      </c>
      <c r="BY100" t="e">
        <f t="shared" si="24"/>
        <v>#N/A</v>
      </c>
      <c r="BZ100">
        <f t="shared" si="25"/>
        <v>0</v>
      </c>
      <c r="CA100" t="e">
        <f t="shared" si="26"/>
        <v>#N/A</v>
      </c>
      <c r="CB100" t="e">
        <f t="shared" si="27"/>
        <v>#N/A</v>
      </c>
      <c r="CC100" t="e">
        <f t="shared" si="28"/>
        <v>#N/A</v>
      </c>
      <c r="CD100" t="e">
        <f t="shared" si="29"/>
        <v>#N/A</v>
      </c>
      <c r="CE100" s="4">
        <f t="shared" si="30"/>
        <v>0</v>
      </c>
      <c r="CF100" s="4" t="str">
        <f t="shared" si="31"/>
        <v/>
      </c>
      <c r="CG100" s="4">
        <f t="shared" si="32"/>
        <v>0</v>
      </c>
      <c r="CH100" s="4" t="str">
        <f t="shared" si="33"/>
        <v/>
      </c>
      <c r="CI100" t="e">
        <f>INDEX(FX!$B$114:$AK$132,MATCH(Data!BQ100,FX!$A$114:$A$132,0),MATCH(Data!D100,Period,0))</f>
        <v>#N/A</v>
      </c>
    </row>
    <row r="101" spans="1:87" hidden="1" outlineLevel="1" x14ac:dyDescent="0.15">
      <c r="A101" t="s">
        <v>302</v>
      </c>
      <c r="B101" s="1">
        <f t="shared" si="34"/>
        <v>43800</v>
      </c>
      <c r="C101" t="str">
        <f t="shared" si="34"/>
        <v>IFA/Broker</v>
      </c>
      <c r="D101" s="1">
        <v>43556</v>
      </c>
      <c r="E101">
        <v>10.895653299999999</v>
      </c>
      <c r="F101">
        <v>5.8352328097936752</v>
      </c>
      <c r="G101">
        <v>2.1436021835070003</v>
      </c>
      <c r="H101">
        <v>1.3845594814179998</v>
      </c>
      <c r="I101">
        <v>30.298865767869174</v>
      </c>
      <c r="J101">
        <v>18.113525609778279</v>
      </c>
      <c r="K101">
        <v>11.741827737995241</v>
      </c>
      <c r="L101">
        <v>8.1560211309472752</v>
      </c>
      <c r="M101">
        <v>2.0260802000000009</v>
      </c>
      <c r="N101">
        <v>2.2185007402319998</v>
      </c>
      <c r="O101">
        <v>1.9312392696629996</v>
      </c>
      <c r="P101">
        <v>2.2035260010749997</v>
      </c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t="e">
        <f>VLOOKUP(A101,Misc!$A$3:$B$11,2,FALSE)</f>
        <v>#N/A</v>
      </c>
      <c r="BR101" t="e">
        <f>INDEX(FX!$B$30:$AK$48,MATCH(Data!BQ101,FX!$A$30:$A$48,0),MATCH(Data!D101,Period,0))</f>
        <v>#N/A</v>
      </c>
      <c r="BS101" t="e">
        <f t="shared" si="18"/>
        <v>#N/A</v>
      </c>
      <c r="BT101">
        <f t="shared" si="19"/>
        <v>0</v>
      </c>
      <c r="BU101" t="e">
        <f t="shared" si="20"/>
        <v>#N/A</v>
      </c>
      <c r="BV101">
        <f t="shared" si="21"/>
        <v>0</v>
      </c>
      <c r="BW101" t="e">
        <f t="shared" si="22"/>
        <v>#N/A</v>
      </c>
      <c r="BX101">
        <f t="shared" si="23"/>
        <v>0</v>
      </c>
      <c r="BY101" t="e">
        <f t="shared" si="24"/>
        <v>#N/A</v>
      </c>
      <c r="BZ101">
        <f t="shared" si="25"/>
        <v>0</v>
      </c>
      <c r="CA101" t="e">
        <f t="shared" si="26"/>
        <v>#N/A</v>
      </c>
      <c r="CB101" t="e">
        <f t="shared" si="27"/>
        <v>#N/A</v>
      </c>
      <c r="CC101" t="e">
        <f t="shared" si="28"/>
        <v>#N/A</v>
      </c>
      <c r="CD101" t="e">
        <f t="shared" si="29"/>
        <v>#N/A</v>
      </c>
      <c r="CE101" s="4">
        <f t="shared" si="30"/>
        <v>0</v>
      </c>
      <c r="CF101" s="4" t="str">
        <f t="shared" si="31"/>
        <v/>
      </c>
      <c r="CG101" s="4">
        <f t="shared" si="32"/>
        <v>0</v>
      </c>
      <c r="CH101" s="4" t="str">
        <f t="shared" si="33"/>
        <v/>
      </c>
      <c r="CI101" t="e">
        <f>INDEX(FX!$B$114:$AK$132,MATCH(Data!BQ101,FX!$A$114:$A$132,0),MATCH(Data!D101,Period,0))</f>
        <v>#N/A</v>
      </c>
    </row>
    <row r="102" spans="1:87" hidden="1" outlineLevel="1" x14ac:dyDescent="0.15">
      <c r="A102" t="s">
        <v>302</v>
      </c>
      <c r="B102" s="1">
        <f t="shared" si="34"/>
        <v>43800</v>
      </c>
      <c r="C102" t="str">
        <f t="shared" si="34"/>
        <v>IFA/Broker</v>
      </c>
      <c r="D102" s="1">
        <v>43586</v>
      </c>
      <c r="E102">
        <v>18.445539549999999</v>
      </c>
      <c r="F102">
        <v>12.565547841227344</v>
      </c>
      <c r="G102">
        <v>3.8046601194760004</v>
      </c>
      <c r="H102">
        <v>3.4376628063910006</v>
      </c>
      <c r="I102">
        <v>30.298865767869174</v>
      </c>
      <c r="J102">
        <v>18.113525609778279</v>
      </c>
      <c r="K102">
        <v>11.741827737995241</v>
      </c>
      <c r="L102">
        <v>8.1560211309472752</v>
      </c>
      <c r="M102">
        <v>2.5132770000000022</v>
      </c>
      <c r="N102">
        <v>2.4181932631469962</v>
      </c>
      <c r="O102">
        <v>1.7687813171309996</v>
      </c>
      <c r="P102">
        <v>1.9043910120309997</v>
      </c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t="e">
        <f>VLOOKUP(A102,Misc!$A$3:$B$11,2,FALSE)</f>
        <v>#N/A</v>
      </c>
      <c r="BR102" t="e">
        <f>INDEX(FX!$B$30:$AK$48,MATCH(Data!BQ102,FX!$A$30:$A$48,0),MATCH(Data!D102,Period,0))</f>
        <v>#N/A</v>
      </c>
      <c r="BS102" t="e">
        <f t="shared" si="18"/>
        <v>#N/A</v>
      </c>
      <c r="BT102">
        <f t="shared" si="19"/>
        <v>0</v>
      </c>
      <c r="BU102" t="e">
        <f t="shared" si="20"/>
        <v>#N/A</v>
      </c>
      <c r="BV102">
        <f t="shared" si="21"/>
        <v>0</v>
      </c>
      <c r="BW102" t="e">
        <f t="shared" si="22"/>
        <v>#N/A</v>
      </c>
      <c r="BX102">
        <f t="shared" si="23"/>
        <v>0</v>
      </c>
      <c r="BY102" t="e">
        <f t="shared" si="24"/>
        <v>#N/A</v>
      </c>
      <c r="BZ102">
        <f t="shared" si="25"/>
        <v>0</v>
      </c>
      <c r="CA102" t="e">
        <f t="shared" si="26"/>
        <v>#N/A</v>
      </c>
      <c r="CB102" t="e">
        <f t="shared" si="27"/>
        <v>#N/A</v>
      </c>
      <c r="CC102" t="e">
        <f t="shared" si="28"/>
        <v>#N/A</v>
      </c>
      <c r="CD102" t="e">
        <f t="shared" si="29"/>
        <v>#N/A</v>
      </c>
      <c r="CE102" s="4">
        <f t="shared" si="30"/>
        <v>0</v>
      </c>
      <c r="CF102" s="4" t="str">
        <f t="shared" si="31"/>
        <v/>
      </c>
      <c r="CG102" s="4">
        <f t="shared" si="32"/>
        <v>0</v>
      </c>
      <c r="CH102" s="4" t="str">
        <f t="shared" si="33"/>
        <v/>
      </c>
      <c r="CI102" t="e">
        <f>INDEX(FX!$B$114:$AK$132,MATCH(Data!BQ102,FX!$A$114:$A$132,0),MATCH(Data!D102,Period,0))</f>
        <v>#N/A</v>
      </c>
    </row>
    <row r="103" spans="1:87" hidden="1" outlineLevel="1" x14ac:dyDescent="0.15">
      <c r="A103" t="s">
        <v>302</v>
      </c>
      <c r="B103" s="1">
        <f t="shared" si="34"/>
        <v>43800</v>
      </c>
      <c r="C103" t="str">
        <f t="shared" si="34"/>
        <v>IFA/Broker</v>
      </c>
      <c r="D103" s="1">
        <v>43617</v>
      </c>
      <c r="E103">
        <v>14.005335349999998</v>
      </c>
      <c r="F103">
        <v>6.9447038033759991</v>
      </c>
      <c r="G103">
        <v>2.0749096485899998</v>
      </c>
      <c r="H103">
        <v>0.90215509955499995</v>
      </c>
      <c r="I103">
        <v>30.298865767869174</v>
      </c>
      <c r="J103">
        <v>18.113525609778279</v>
      </c>
      <c r="K103">
        <v>11.741827737995241</v>
      </c>
      <c r="L103">
        <v>8.1560211309472752</v>
      </c>
      <c r="M103">
        <v>7.826864699999998</v>
      </c>
      <c r="N103">
        <v>5.5251083035399997</v>
      </c>
      <c r="O103">
        <v>2.0573756731519999</v>
      </c>
      <c r="P103">
        <v>1.8791210127580005</v>
      </c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t="e">
        <f>VLOOKUP(A103,Misc!$A$3:$B$11,2,FALSE)</f>
        <v>#N/A</v>
      </c>
      <c r="BR103" t="e">
        <f>INDEX(FX!$B$30:$AK$48,MATCH(Data!BQ103,FX!$A$30:$A$48,0),MATCH(Data!D103,Period,0))</f>
        <v>#N/A</v>
      </c>
      <c r="BS103" t="e">
        <f t="shared" si="18"/>
        <v>#N/A</v>
      </c>
      <c r="BT103">
        <f t="shared" si="19"/>
        <v>0</v>
      </c>
      <c r="BU103" t="e">
        <f t="shared" si="20"/>
        <v>#N/A</v>
      </c>
      <c r="BV103">
        <f t="shared" si="21"/>
        <v>0</v>
      </c>
      <c r="BW103" t="e">
        <f t="shared" si="22"/>
        <v>#N/A</v>
      </c>
      <c r="BX103">
        <f t="shared" si="23"/>
        <v>0</v>
      </c>
      <c r="BY103" t="e">
        <f t="shared" si="24"/>
        <v>#N/A</v>
      </c>
      <c r="BZ103">
        <f t="shared" si="25"/>
        <v>0</v>
      </c>
      <c r="CA103" t="e">
        <f t="shared" si="26"/>
        <v>#N/A</v>
      </c>
      <c r="CB103" t="e">
        <f t="shared" si="27"/>
        <v>#N/A</v>
      </c>
      <c r="CC103" t="e">
        <f t="shared" si="28"/>
        <v>#N/A</v>
      </c>
      <c r="CD103" t="e">
        <f t="shared" si="29"/>
        <v>#N/A</v>
      </c>
      <c r="CE103" s="4">
        <f t="shared" si="30"/>
        <v>0</v>
      </c>
      <c r="CF103" s="4" t="str">
        <f t="shared" si="31"/>
        <v/>
      </c>
      <c r="CG103" s="4">
        <f t="shared" si="32"/>
        <v>0</v>
      </c>
      <c r="CH103" s="4" t="str">
        <f t="shared" si="33"/>
        <v/>
      </c>
      <c r="CI103" t="e">
        <f>INDEX(FX!$B$114:$AK$132,MATCH(Data!BQ103,FX!$A$114:$A$132,0),MATCH(Data!D103,Period,0))</f>
        <v>#N/A</v>
      </c>
    </row>
    <row r="104" spans="1:87" hidden="1" outlineLevel="1" x14ac:dyDescent="0.15">
      <c r="A104" t="s">
        <v>302</v>
      </c>
      <c r="B104" s="1">
        <f t="shared" si="34"/>
        <v>43800</v>
      </c>
      <c r="C104" t="str">
        <f t="shared" si="34"/>
        <v>IFA/Broker</v>
      </c>
      <c r="D104" s="1">
        <v>43647</v>
      </c>
      <c r="E104">
        <v>12.377114369999994</v>
      </c>
      <c r="F104">
        <v>6.2474871358450006</v>
      </c>
      <c r="G104">
        <v>1.6578905489739999</v>
      </c>
      <c r="H104">
        <v>1.188643274408</v>
      </c>
      <c r="I104">
        <v>34.629739347541346</v>
      </c>
      <c r="J104">
        <v>20.705420810262794</v>
      </c>
      <c r="K104">
        <v>13.419231700565987</v>
      </c>
      <c r="L104">
        <v>9.3211670067968893</v>
      </c>
      <c r="M104">
        <v>5.6936529000000107</v>
      </c>
      <c r="N104">
        <v>3.7525038066769998</v>
      </c>
      <c r="O104">
        <v>1.6151543176089997</v>
      </c>
      <c r="P104">
        <v>1.1772359463639996</v>
      </c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t="e">
        <f>VLOOKUP(A104,Misc!$A$3:$B$11,2,FALSE)</f>
        <v>#N/A</v>
      </c>
      <c r="BR104" t="e">
        <f>INDEX(FX!$B$30:$AK$48,MATCH(Data!BQ104,FX!$A$30:$A$48,0),MATCH(Data!D104,Period,0))</f>
        <v>#N/A</v>
      </c>
      <c r="BS104" t="e">
        <f t="shared" si="18"/>
        <v>#N/A</v>
      </c>
      <c r="BT104">
        <f t="shared" si="19"/>
        <v>0</v>
      </c>
      <c r="BU104" t="e">
        <f t="shared" si="20"/>
        <v>#N/A</v>
      </c>
      <c r="BV104">
        <f t="shared" si="21"/>
        <v>0</v>
      </c>
      <c r="BW104" t="e">
        <f t="shared" si="22"/>
        <v>#N/A</v>
      </c>
      <c r="BX104">
        <f t="shared" si="23"/>
        <v>0</v>
      </c>
      <c r="BY104" t="e">
        <f t="shared" si="24"/>
        <v>#N/A</v>
      </c>
      <c r="BZ104">
        <f t="shared" si="25"/>
        <v>0</v>
      </c>
      <c r="CA104" t="e">
        <f t="shared" si="26"/>
        <v>#N/A</v>
      </c>
      <c r="CB104" t="e">
        <f t="shared" si="27"/>
        <v>#N/A</v>
      </c>
      <c r="CC104" t="e">
        <f t="shared" si="28"/>
        <v>#N/A</v>
      </c>
      <c r="CD104" t="e">
        <f t="shared" si="29"/>
        <v>#N/A</v>
      </c>
      <c r="CE104" s="4">
        <f t="shared" si="30"/>
        <v>0</v>
      </c>
      <c r="CF104" s="4" t="str">
        <f t="shared" si="31"/>
        <v/>
      </c>
      <c r="CG104" s="4">
        <f t="shared" si="32"/>
        <v>0</v>
      </c>
      <c r="CH104" s="4" t="str">
        <f t="shared" si="33"/>
        <v/>
      </c>
      <c r="CI104" t="e">
        <f>INDEX(FX!$B$114:$AK$132,MATCH(Data!BQ104,FX!$A$114:$A$132,0),MATCH(Data!D104,Period,0))</f>
        <v>#N/A</v>
      </c>
    </row>
    <row r="105" spans="1:87" hidden="1" outlineLevel="1" x14ac:dyDescent="0.15">
      <c r="A105" t="s">
        <v>302</v>
      </c>
      <c r="B105" s="1">
        <f t="shared" si="34"/>
        <v>43800</v>
      </c>
      <c r="C105" t="str">
        <f t="shared" si="34"/>
        <v>IFA/Broker</v>
      </c>
      <c r="D105" s="1">
        <v>43678</v>
      </c>
      <c r="E105">
        <v>44.291052199999996</v>
      </c>
      <c r="F105">
        <v>22.220420279273998</v>
      </c>
      <c r="G105">
        <v>4.8200320078750005</v>
      </c>
      <c r="H105">
        <v>3.3507447571709998</v>
      </c>
      <c r="I105">
        <v>34.629739347541346</v>
      </c>
      <c r="J105">
        <v>20.705420810262794</v>
      </c>
      <c r="K105">
        <v>13.419231700565987</v>
      </c>
      <c r="L105">
        <v>9.3211670067968893</v>
      </c>
      <c r="M105">
        <v>1.6732674000000074</v>
      </c>
      <c r="N105">
        <v>1.6680146507180003</v>
      </c>
      <c r="O105">
        <v>1.6277065259309997</v>
      </c>
      <c r="P105">
        <v>1.6657184854280001</v>
      </c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t="e">
        <f>VLOOKUP(A105,Misc!$A$3:$B$11,2,FALSE)</f>
        <v>#N/A</v>
      </c>
      <c r="BR105" t="e">
        <f>INDEX(FX!$B$30:$AK$48,MATCH(Data!BQ105,FX!$A$30:$A$48,0),MATCH(Data!D105,Period,0))</f>
        <v>#N/A</v>
      </c>
      <c r="BS105" t="e">
        <f t="shared" si="18"/>
        <v>#N/A</v>
      </c>
      <c r="BT105">
        <f t="shared" si="19"/>
        <v>0</v>
      </c>
      <c r="BU105" t="e">
        <f t="shared" si="20"/>
        <v>#N/A</v>
      </c>
      <c r="BV105">
        <f t="shared" si="21"/>
        <v>0</v>
      </c>
      <c r="BW105" t="e">
        <f t="shared" si="22"/>
        <v>#N/A</v>
      </c>
      <c r="BX105">
        <f t="shared" si="23"/>
        <v>0</v>
      </c>
      <c r="BY105" t="e">
        <f t="shared" si="24"/>
        <v>#N/A</v>
      </c>
      <c r="BZ105">
        <f t="shared" si="25"/>
        <v>0</v>
      </c>
      <c r="CA105" t="e">
        <f t="shared" si="26"/>
        <v>#N/A</v>
      </c>
      <c r="CB105" t="e">
        <f t="shared" si="27"/>
        <v>#N/A</v>
      </c>
      <c r="CC105" t="e">
        <f t="shared" si="28"/>
        <v>#N/A</v>
      </c>
      <c r="CD105" t="e">
        <f t="shared" si="29"/>
        <v>#N/A</v>
      </c>
      <c r="CE105" s="4">
        <f t="shared" si="30"/>
        <v>0</v>
      </c>
      <c r="CF105" s="4" t="str">
        <f t="shared" si="31"/>
        <v/>
      </c>
      <c r="CG105" s="4">
        <f t="shared" si="32"/>
        <v>0</v>
      </c>
      <c r="CH105" s="4" t="str">
        <f t="shared" si="33"/>
        <v/>
      </c>
      <c r="CI105" t="e">
        <f>INDEX(FX!$B$114:$AK$132,MATCH(Data!BQ105,FX!$A$114:$A$132,0),MATCH(Data!D105,Period,0))</f>
        <v>#N/A</v>
      </c>
    </row>
    <row r="106" spans="1:87" hidden="1" outlineLevel="1" x14ac:dyDescent="0.15">
      <c r="A106" t="s">
        <v>302</v>
      </c>
      <c r="B106" s="1">
        <f t="shared" si="34"/>
        <v>43800</v>
      </c>
      <c r="C106" t="str">
        <f t="shared" si="34"/>
        <v>IFA/Broker</v>
      </c>
      <c r="D106" s="1">
        <v>43709</v>
      </c>
      <c r="E106">
        <v>48.249986100000015</v>
      </c>
      <c r="F106">
        <v>24.50939578640201</v>
      </c>
      <c r="G106">
        <v>8.3875096933420004</v>
      </c>
      <c r="H106">
        <v>5.5225683518329998</v>
      </c>
      <c r="I106">
        <v>43.222489347541313</v>
      </c>
      <c r="J106">
        <v>25.77024803677859</v>
      </c>
      <c r="K106">
        <v>16.774039625707481</v>
      </c>
      <c r="L106">
        <v>11.651458758496105</v>
      </c>
      <c r="M106">
        <v>2.3705980000000011</v>
      </c>
      <c r="N106">
        <v>1.7167812486139997</v>
      </c>
      <c r="O106">
        <v>2.0751551077699997</v>
      </c>
      <c r="P106">
        <v>1.627753560305</v>
      </c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t="e">
        <f>VLOOKUP(A106,Misc!$A$3:$B$11,2,FALSE)</f>
        <v>#N/A</v>
      </c>
      <c r="BR106" t="e">
        <f>INDEX(FX!$B$30:$AK$48,MATCH(Data!BQ106,FX!$A$30:$A$48,0),MATCH(Data!D106,Period,0))</f>
        <v>#N/A</v>
      </c>
      <c r="BS106" t="e">
        <f t="shared" si="18"/>
        <v>#N/A</v>
      </c>
      <c r="BT106">
        <f t="shared" si="19"/>
        <v>0</v>
      </c>
      <c r="BU106" t="e">
        <f t="shared" si="20"/>
        <v>#N/A</v>
      </c>
      <c r="BV106">
        <f t="shared" si="21"/>
        <v>0</v>
      </c>
      <c r="BW106" t="e">
        <f t="shared" si="22"/>
        <v>#N/A</v>
      </c>
      <c r="BX106">
        <f t="shared" si="23"/>
        <v>0</v>
      </c>
      <c r="BY106" t="e">
        <f t="shared" si="24"/>
        <v>#N/A</v>
      </c>
      <c r="BZ106">
        <f t="shared" si="25"/>
        <v>0</v>
      </c>
      <c r="CA106" t="e">
        <f t="shared" si="26"/>
        <v>#N/A</v>
      </c>
      <c r="CB106" t="e">
        <f t="shared" si="27"/>
        <v>#N/A</v>
      </c>
      <c r="CC106" t="e">
        <f t="shared" si="28"/>
        <v>#N/A</v>
      </c>
      <c r="CD106" t="e">
        <f t="shared" si="29"/>
        <v>#N/A</v>
      </c>
      <c r="CE106" s="4">
        <f t="shared" si="30"/>
        <v>0</v>
      </c>
      <c r="CF106" s="4" t="str">
        <f t="shared" si="31"/>
        <v/>
      </c>
      <c r="CG106" s="4">
        <f t="shared" si="32"/>
        <v>0</v>
      </c>
      <c r="CH106" s="4" t="str">
        <f t="shared" si="33"/>
        <v/>
      </c>
      <c r="CI106" t="e">
        <f>INDEX(FX!$B$114:$AK$132,MATCH(Data!BQ106,FX!$A$114:$A$132,0),MATCH(Data!D106,Period,0))</f>
        <v>#N/A</v>
      </c>
    </row>
    <row r="107" spans="1:87" hidden="1" outlineLevel="1" x14ac:dyDescent="0.15">
      <c r="A107" t="s">
        <v>302</v>
      </c>
      <c r="B107" s="1">
        <f t="shared" si="34"/>
        <v>43800</v>
      </c>
      <c r="C107" t="str">
        <f t="shared" si="34"/>
        <v>IFA/Broker</v>
      </c>
      <c r="D107" s="1">
        <v>43739</v>
      </c>
      <c r="E107">
        <v>11.235713770000011</v>
      </c>
      <c r="F107">
        <v>6.089326745056999</v>
      </c>
      <c r="G107">
        <v>2.225526522405</v>
      </c>
      <c r="H107">
        <v>1.577988082394</v>
      </c>
      <c r="I107">
        <v>52.004981535738324</v>
      </c>
      <c r="J107">
        <v>31.16222399304074</v>
      </c>
      <c r="K107">
        <v>20.128847550848988</v>
      </c>
      <c r="L107">
        <v>13.981750510195329</v>
      </c>
      <c r="M107">
        <v>1.1149277</v>
      </c>
      <c r="N107">
        <v>0.79484980342599987</v>
      </c>
      <c r="O107">
        <v>0.61379298130500004</v>
      </c>
      <c r="P107">
        <v>0.60336952115300002</v>
      </c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t="e">
        <f>VLOOKUP(A107,Misc!$A$3:$B$11,2,FALSE)</f>
        <v>#N/A</v>
      </c>
      <c r="BR107" t="e">
        <f>INDEX(FX!$B$30:$AK$48,MATCH(Data!BQ107,FX!$A$30:$A$48,0),MATCH(Data!D107,Period,0))</f>
        <v>#N/A</v>
      </c>
      <c r="BS107" t="e">
        <f t="shared" si="18"/>
        <v>#N/A</v>
      </c>
      <c r="BT107">
        <f t="shared" si="19"/>
        <v>0</v>
      </c>
      <c r="BU107" t="e">
        <f t="shared" si="20"/>
        <v>#N/A</v>
      </c>
      <c r="BV107">
        <f t="shared" si="21"/>
        <v>0</v>
      </c>
      <c r="BW107" t="e">
        <f t="shared" si="22"/>
        <v>#N/A</v>
      </c>
      <c r="BX107">
        <f t="shared" si="23"/>
        <v>0</v>
      </c>
      <c r="BY107" t="e">
        <f t="shared" si="24"/>
        <v>#N/A</v>
      </c>
      <c r="BZ107">
        <f t="shared" si="25"/>
        <v>0</v>
      </c>
      <c r="CA107" t="e">
        <f t="shared" si="26"/>
        <v>#N/A</v>
      </c>
      <c r="CB107" t="e">
        <f t="shared" si="27"/>
        <v>#N/A</v>
      </c>
      <c r="CC107" t="e">
        <f t="shared" si="28"/>
        <v>#N/A</v>
      </c>
      <c r="CD107" t="e">
        <f t="shared" si="29"/>
        <v>#N/A</v>
      </c>
      <c r="CE107" s="4">
        <f t="shared" si="30"/>
        <v>0</v>
      </c>
      <c r="CF107" s="4" t="str">
        <f t="shared" si="31"/>
        <v/>
      </c>
      <c r="CG107" s="4">
        <f t="shared" si="32"/>
        <v>0</v>
      </c>
      <c r="CH107" s="4" t="str">
        <f t="shared" si="33"/>
        <v/>
      </c>
      <c r="CI107" t="e">
        <f>INDEX(FX!$B$114:$AK$132,MATCH(Data!BQ107,FX!$A$114:$A$132,0),MATCH(Data!D107,Period,0))</f>
        <v>#N/A</v>
      </c>
    </row>
    <row r="108" spans="1:87" hidden="1" outlineLevel="1" x14ac:dyDescent="0.15">
      <c r="A108" t="s">
        <v>302</v>
      </c>
      <c r="B108" s="1">
        <f t="shared" si="34"/>
        <v>43800</v>
      </c>
      <c r="C108" t="str">
        <f t="shared" si="34"/>
        <v>IFA/Broker</v>
      </c>
      <c r="D108" s="1">
        <v>43770</v>
      </c>
      <c r="E108">
        <v>9.138597390000001</v>
      </c>
      <c r="F108">
        <v>5.1383515640770003</v>
      </c>
      <c r="G108">
        <v>1.9476438343690003</v>
      </c>
      <c r="H108">
        <v>1.6947229898349998</v>
      </c>
      <c r="I108">
        <v>52.07397869508268</v>
      </c>
      <c r="J108">
        <v>31.281187167493943</v>
      </c>
      <c r="K108">
        <v>20.128847550848988</v>
      </c>
      <c r="L108">
        <v>13.981750510195329</v>
      </c>
      <c r="M108">
        <v>0.44768733333333444</v>
      </c>
      <c r="N108">
        <v>0.29201256897899985</v>
      </c>
      <c r="O108">
        <v>0.12885504047899998</v>
      </c>
      <c r="P108">
        <v>0.17325940658699998</v>
      </c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t="e">
        <f>VLOOKUP(A108,Misc!$A$3:$B$11,2,FALSE)</f>
        <v>#N/A</v>
      </c>
      <c r="BR108" t="e">
        <f>INDEX(FX!$B$30:$AK$48,MATCH(Data!BQ108,FX!$A$30:$A$48,0),MATCH(Data!D108,Period,0))</f>
        <v>#N/A</v>
      </c>
      <c r="BS108" t="e">
        <f t="shared" si="18"/>
        <v>#N/A</v>
      </c>
      <c r="BT108">
        <f t="shared" si="19"/>
        <v>0</v>
      </c>
      <c r="BU108" t="e">
        <f t="shared" si="20"/>
        <v>#N/A</v>
      </c>
      <c r="BV108">
        <f t="shared" si="21"/>
        <v>0</v>
      </c>
      <c r="BW108" t="e">
        <f t="shared" si="22"/>
        <v>#N/A</v>
      </c>
      <c r="BX108">
        <f t="shared" si="23"/>
        <v>0</v>
      </c>
      <c r="BY108" t="e">
        <f t="shared" si="24"/>
        <v>#N/A</v>
      </c>
      <c r="BZ108">
        <f t="shared" si="25"/>
        <v>0</v>
      </c>
      <c r="CA108" t="e">
        <f t="shared" si="26"/>
        <v>#N/A</v>
      </c>
      <c r="CB108" t="e">
        <f t="shared" si="27"/>
        <v>#N/A</v>
      </c>
      <c r="CC108" t="e">
        <f t="shared" si="28"/>
        <v>#N/A</v>
      </c>
      <c r="CD108" t="e">
        <f t="shared" si="29"/>
        <v>#N/A</v>
      </c>
      <c r="CE108" s="4">
        <f t="shared" si="30"/>
        <v>0</v>
      </c>
      <c r="CF108" s="4" t="str">
        <f t="shared" si="31"/>
        <v/>
      </c>
      <c r="CG108" s="4">
        <f t="shared" si="32"/>
        <v>0</v>
      </c>
      <c r="CH108" s="4" t="str">
        <f t="shared" si="33"/>
        <v/>
      </c>
      <c r="CI108" t="e">
        <f>INDEX(FX!$B$114:$AK$132,MATCH(Data!BQ108,FX!$A$114:$A$132,0),MATCH(Data!D108,Period,0))</f>
        <v>#N/A</v>
      </c>
    </row>
    <row r="109" spans="1:87" hidden="1" outlineLevel="1" x14ac:dyDescent="0.15">
      <c r="A109" t="s">
        <v>302</v>
      </c>
      <c r="B109" s="1">
        <f t="shared" si="34"/>
        <v>43800</v>
      </c>
      <c r="C109" t="str">
        <f t="shared" si="34"/>
        <v>IFA/Broker</v>
      </c>
      <c r="D109" s="1">
        <v>43800</v>
      </c>
      <c r="E109">
        <v>21.387266780000012</v>
      </c>
      <c r="F109">
        <v>13.248855827812999</v>
      </c>
      <c r="G109">
        <v>4.4650184723960011</v>
      </c>
      <c r="H109">
        <v>3.9415812931529999</v>
      </c>
      <c r="I109">
        <v>60.666728695082703</v>
      </c>
      <c r="J109">
        <v>36.346014394009757</v>
      </c>
      <c r="K109">
        <v>23.483655475990481</v>
      </c>
      <c r="L109">
        <v>16.31204226189455</v>
      </c>
      <c r="M109">
        <v>0.94751157664316565</v>
      </c>
      <c r="N109">
        <v>0.68815734066905265</v>
      </c>
      <c r="O109">
        <v>0.59401680860799999</v>
      </c>
      <c r="P109">
        <v>0.47069707593000004</v>
      </c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t="e">
        <f>VLOOKUP(A109,Misc!$A$3:$B$11,2,FALSE)</f>
        <v>#N/A</v>
      </c>
      <c r="BR109" t="e">
        <f>INDEX(FX!$B$30:$AK$48,MATCH(Data!BQ109,FX!$A$30:$A$48,0),MATCH(Data!D109,Period,0))</f>
        <v>#N/A</v>
      </c>
      <c r="BS109" t="e">
        <f t="shared" si="18"/>
        <v>#N/A</v>
      </c>
      <c r="BT109">
        <f t="shared" si="19"/>
        <v>0</v>
      </c>
      <c r="BU109" t="e">
        <f t="shared" si="20"/>
        <v>#N/A</v>
      </c>
      <c r="BV109">
        <f t="shared" si="21"/>
        <v>0</v>
      </c>
      <c r="BW109" t="e">
        <f t="shared" si="22"/>
        <v>#N/A</v>
      </c>
      <c r="BX109">
        <f t="shared" si="23"/>
        <v>0</v>
      </c>
      <c r="BY109" t="e">
        <f t="shared" si="24"/>
        <v>#N/A</v>
      </c>
      <c r="BZ109">
        <f t="shared" si="25"/>
        <v>0</v>
      </c>
      <c r="CA109" t="e">
        <f t="shared" si="26"/>
        <v>#N/A</v>
      </c>
      <c r="CB109" t="e">
        <f t="shared" si="27"/>
        <v>#N/A</v>
      </c>
      <c r="CC109" t="e">
        <f t="shared" si="28"/>
        <v>#N/A</v>
      </c>
      <c r="CD109" t="e">
        <f t="shared" si="29"/>
        <v>#N/A</v>
      </c>
      <c r="CE109" s="4">
        <f t="shared" si="30"/>
        <v>0</v>
      </c>
      <c r="CF109" s="4" t="str">
        <f t="shared" si="31"/>
        <v/>
      </c>
      <c r="CG109" s="4">
        <f t="shared" si="32"/>
        <v>0</v>
      </c>
      <c r="CH109" s="4" t="str">
        <f t="shared" si="33"/>
        <v/>
      </c>
      <c r="CI109" t="e">
        <f>INDEX(FX!$B$114:$AK$132,MATCH(Data!BQ109,FX!$A$114:$A$132,0),MATCH(Data!D109,Period,0))</f>
        <v>#N/A</v>
      </c>
    </row>
    <row r="110" spans="1:87" hidden="1" outlineLevel="1" x14ac:dyDescent="0.15">
      <c r="A110" t="s">
        <v>302</v>
      </c>
      <c r="B110" s="1">
        <f t="shared" si="34"/>
        <v>43800</v>
      </c>
      <c r="C110" t="s">
        <v>64</v>
      </c>
      <c r="D110" s="1">
        <v>43466</v>
      </c>
      <c r="E110">
        <f t="array" ref="E110:E121">TRANSPOSE('[2]AF_Key Metrics P1'!$F$6:$Q$6)</f>
        <v>4.569882888999997</v>
      </c>
      <c r="F110">
        <f t="array" ref="F110:F121">TRANSPOSE('[2]AF_Key Metrics P1'!$F$11:$Q$11)</f>
        <v>2.4630174951999977</v>
      </c>
      <c r="G110">
        <f t="array" ref="G110:G121">TRANSPOSE('[2]AF_Key Metrics P1'!$F$16:$Q$16)</f>
        <v>4.569882888999997</v>
      </c>
      <c r="H110">
        <f t="array" ref="H110:H121">TRANSPOSE('[2]AF_Key Metrics P1'!$F$21:$Q$21)</f>
        <v>2.4630174951999977</v>
      </c>
      <c r="I110">
        <f t="array" ref="I110:I121">TRANSPOSE('[2]AF_Key Metrics P1'!$F$7:$Q$7)</f>
        <v>3.8576794657762936</v>
      </c>
      <c r="J110">
        <f t="array" ref="J110:J121">TRANSPOSE('[2]AF_Key Metrics P1'!$F$12:$Q$12)</f>
        <v>1.5065248890250662</v>
      </c>
      <c r="K110">
        <f t="array" ref="K110:K121">TRANSPOSE('[2]AF_Key Metrics P1'!$F$17:$Q$17)</f>
        <v>3.8576794657762936</v>
      </c>
      <c r="L110">
        <f t="array" ref="L110:L121">TRANSPOSE('[2]AF_Key Metrics P1'!$F$22:$Q$22)</f>
        <v>1.5065248890250662</v>
      </c>
      <c r="M110">
        <f t="array" ref="M110:M121">TRANSPOSE('[2]AF_Key Metrics P1'!$F$9:$Q$9)</f>
        <v>6.1396261020000047</v>
      </c>
      <c r="N110">
        <f t="array" ref="N110:N121">TRANSPOSE('[2]AF_Key Metrics P1'!$F$14:$Q$14)</f>
        <v>3.4442005941260061</v>
      </c>
      <c r="O110">
        <f t="array" ref="O110:O121">TRANSPOSE('[2]AF_Key Metrics P1'!$F$19:$Q$19)</f>
        <v>6.1396261020000047</v>
      </c>
      <c r="P110">
        <f t="array" ref="P110:P121">TRANSPOSE('[2]AF_Key Metrics P1'!$F$24:$Q$24)</f>
        <v>3.4442005941260061</v>
      </c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t="e">
        <f>VLOOKUP(A110,Misc!$A$3:$B$11,2,FALSE)</f>
        <v>#N/A</v>
      </c>
      <c r="BR110" t="e">
        <f>INDEX(FX!$B$30:$AK$48,MATCH(Data!BQ110,FX!$A$30:$A$48,0),MATCH(Data!D110,Period,0))</f>
        <v>#N/A</v>
      </c>
      <c r="BS110" t="e">
        <f t="shared" si="18"/>
        <v>#N/A</v>
      </c>
      <c r="BT110">
        <f t="shared" si="19"/>
        <v>0</v>
      </c>
      <c r="BU110" t="e">
        <f t="shared" si="20"/>
        <v>#N/A</v>
      </c>
      <c r="BV110">
        <f t="shared" si="21"/>
        <v>0</v>
      </c>
      <c r="BW110" t="e">
        <f t="shared" si="22"/>
        <v>#N/A</v>
      </c>
      <c r="BX110">
        <f t="shared" si="23"/>
        <v>0</v>
      </c>
      <c r="BY110" t="e">
        <f t="shared" si="24"/>
        <v>#N/A</v>
      </c>
      <c r="BZ110">
        <f t="shared" si="25"/>
        <v>0</v>
      </c>
      <c r="CA110" t="e">
        <f t="shared" si="26"/>
        <v>#N/A</v>
      </c>
      <c r="CB110" t="e">
        <f t="shared" si="27"/>
        <v>#N/A</v>
      </c>
      <c r="CC110" t="e">
        <f t="shared" si="28"/>
        <v>#N/A</v>
      </c>
      <c r="CD110" t="e">
        <f t="shared" si="29"/>
        <v>#N/A</v>
      </c>
      <c r="CE110" s="4">
        <f t="shared" si="30"/>
        <v>0</v>
      </c>
      <c r="CF110" s="4" t="str">
        <f t="shared" si="31"/>
        <v/>
      </c>
      <c r="CG110" s="4">
        <f t="shared" si="32"/>
        <v>0</v>
      </c>
      <c r="CH110" s="4" t="str">
        <f t="shared" si="33"/>
        <v/>
      </c>
      <c r="CI110" t="e">
        <f>INDEX(FX!$B$114:$AK$132,MATCH(Data!BQ110,FX!$A$114:$A$132,0),MATCH(Data!D110,Period,0))</f>
        <v>#N/A</v>
      </c>
    </row>
    <row r="111" spans="1:87" hidden="1" outlineLevel="1" x14ac:dyDescent="0.15">
      <c r="A111" t="s">
        <v>302</v>
      </c>
      <c r="B111" s="1">
        <f t="shared" si="34"/>
        <v>43800</v>
      </c>
      <c r="C111" t="s">
        <v>64</v>
      </c>
      <c r="D111" s="1">
        <v>43497</v>
      </c>
      <c r="E111">
        <v>4.8605731419999971</v>
      </c>
      <c r="F111">
        <v>2.7933087696569987</v>
      </c>
      <c r="G111">
        <v>4.8605731419999971</v>
      </c>
      <c r="H111">
        <v>2.7933087696569987</v>
      </c>
      <c r="I111">
        <v>3.8576794657762936</v>
      </c>
      <c r="J111">
        <v>1.5065248890250662</v>
      </c>
      <c r="K111">
        <v>3.8576794657762936</v>
      </c>
      <c r="L111">
        <v>1.5065248890250662</v>
      </c>
      <c r="M111">
        <v>5.4750308780000028</v>
      </c>
      <c r="N111">
        <v>3.0860961239869971</v>
      </c>
      <c r="O111">
        <v>5.4750308780000028</v>
      </c>
      <c r="P111">
        <v>3.0860961239869971</v>
      </c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t="e">
        <f>VLOOKUP(A111,Misc!$A$3:$B$11,2,FALSE)</f>
        <v>#N/A</v>
      </c>
      <c r="BR111" t="e">
        <f>INDEX(FX!$B$30:$AK$48,MATCH(Data!BQ111,FX!$A$30:$A$48,0),MATCH(Data!D111,Period,0))</f>
        <v>#N/A</v>
      </c>
      <c r="BS111" t="e">
        <f t="shared" si="18"/>
        <v>#N/A</v>
      </c>
      <c r="BT111">
        <f t="shared" si="19"/>
        <v>0</v>
      </c>
      <c r="BU111" t="e">
        <f t="shared" si="20"/>
        <v>#N/A</v>
      </c>
      <c r="BV111">
        <f t="shared" si="21"/>
        <v>0</v>
      </c>
      <c r="BW111" t="e">
        <f t="shared" si="22"/>
        <v>#N/A</v>
      </c>
      <c r="BX111">
        <f t="shared" si="23"/>
        <v>0</v>
      </c>
      <c r="BY111" t="e">
        <f t="shared" si="24"/>
        <v>#N/A</v>
      </c>
      <c r="BZ111">
        <f t="shared" si="25"/>
        <v>0</v>
      </c>
      <c r="CA111" t="e">
        <f t="shared" si="26"/>
        <v>#N/A</v>
      </c>
      <c r="CB111" t="e">
        <f t="shared" si="27"/>
        <v>#N/A</v>
      </c>
      <c r="CC111" t="e">
        <f t="shared" si="28"/>
        <v>#N/A</v>
      </c>
      <c r="CD111" t="e">
        <f t="shared" si="29"/>
        <v>#N/A</v>
      </c>
      <c r="CE111" s="4">
        <f t="shared" si="30"/>
        <v>0</v>
      </c>
      <c r="CF111" s="4" t="str">
        <f t="shared" si="31"/>
        <v/>
      </c>
      <c r="CG111" s="4">
        <f t="shared" si="32"/>
        <v>0</v>
      </c>
      <c r="CH111" s="4" t="str">
        <f t="shared" si="33"/>
        <v/>
      </c>
      <c r="CI111" t="e">
        <f>INDEX(FX!$B$114:$AK$132,MATCH(Data!BQ111,FX!$A$114:$A$132,0),MATCH(Data!D111,Period,0))</f>
        <v>#N/A</v>
      </c>
    </row>
    <row r="112" spans="1:87" hidden="1" outlineLevel="1" x14ac:dyDescent="0.15">
      <c r="A112" t="s">
        <v>302</v>
      </c>
      <c r="B112" s="1">
        <f t="shared" si="34"/>
        <v>43800</v>
      </c>
      <c r="C112" t="s">
        <v>64</v>
      </c>
      <c r="D112" s="1">
        <v>43525</v>
      </c>
      <c r="E112">
        <v>5.3830931330000018</v>
      </c>
      <c r="F112">
        <v>2.9292558037239975</v>
      </c>
      <c r="G112">
        <v>5.3830931330000018</v>
      </c>
      <c r="H112">
        <v>2.9292558037239975</v>
      </c>
      <c r="I112">
        <v>3.8576794657762936</v>
      </c>
      <c r="J112">
        <v>1.5065248890250662</v>
      </c>
      <c r="K112">
        <v>3.8576794657762936</v>
      </c>
      <c r="L112">
        <v>1.5065248890250662</v>
      </c>
      <c r="M112">
        <v>6.6722434479999846</v>
      </c>
      <c r="N112">
        <v>3.6247538948700004</v>
      </c>
      <c r="O112">
        <v>6.6722434479999846</v>
      </c>
      <c r="P112">
        <v>3.6247538948700004</v>
      </c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t="e">
        <f>VLOOKUP(A112,Misc!$A$3:$B$11,2,FALSE)</f>
        <v>#N/A</v>
      </c>
      <c r="BR112" t="e">
        <f>INDEX(FX!$B$30:$AK$48,MATCH(Data!BQ112,FX!$A$30:$A$48,0),MATCH(Data!D112,Period,0))</f>
        <v>#N/A</v>
      </c>
      <c r="BS112" t="e">
        <f t="shared" si="18"/>
        <v>#N/A</v>
      </c>
      <c r="BT112">
        <f t="shared" si="19"/>
        <v>0</v>
      </c>
      <c r="BU112" t="e">
        <f t="shared" si="20"/>
        <v>#N/A</v>
      </c>
      <c r="BV112">
        <f t="shared" si="21"/>
        <v>0</v>
      </c>
      <c r="BW112" t="e">
        <f t="shared" si="22"/>
        <v>#N/A</v>
      </c>
      <c r="BX112">
        <f t="shared" si="23"/>
        <v>0</v>
      </c>
      <c r="BY112" t="e">
        <f t="shared" si="24"/>
        <v>#N/A</v>
      </c>
      <c r="BZ112">
        <f t="shared" si="25"/>
        <v>0</v>
      </c>
      <c r="CA112" t="e">
        <f t="shared" si="26"/>
        <v>#N/A</v>
      </c>
      <c r="CB112" t="e">
        <f t="shared" si="27"/>
        <v>#N/A</v>
      </c>
      <c r="CC112" t="e">
        <f t="shared" si="28"/>
        <v>#N/A</v>
      </c>
      <c r="CD112" t="e">
        <f t="shared" si="29"/>
        <v>#N/A</v>
      </c>
      <c r="CE112" s="4">
        <f t="shared" si="30"/>
        <v>0</v>
      </c>
      <c r="CF112" s="4" t="str">
        <f t="shared" si="31"/>
        <v/>
      </c>
      <c r="CG112" s="4">
        <f t="shared" si="32"/>
        <v>0</v>
      </c>
      <c r="CH112" s="4" t="str">
        <f t="shared" si="33"/>
        <v/>
      </c>
      <c r="CI112" t="e">
        <f>INDEX(FX!$B$114:$AK$132,MATCH(Data!BQ112,FX!$A$114:$A$132,0),MATCH(Data!D112,Period,0))</f>
        <v>#N/A</v>
      </c>
    </row>
    <row r="113" spans="1:87" hidden="1" outlineLevel="1" x14ac:dyDescent="0.15">
      <c r="A113" t="s">
        <v>302</v>
      </c>
      <c r="B113" s="1">
        <f t="shared" si="34"/>
        <v>43800</v>
      </c>
      <c r="C113" t="s">
        <v>64</v>
      </c>
      <c r="D113" s="1">
        <v>43556</v>
      </c>
      <c r="E113">
        <v>5.8089378790000064</v>
      </c>
      <c r="F113">
        <v>3.3135558869170008</v>
      </c>
      <c r="G113">
        <v>5.8089378790000064</v>
      </c>
      <c r="H113">
        <v>3.3135558869170008</v>
      </c>
      <c r="I113">
        <v>5.1761268781302165</v>
      </c>
      <c r="J113">
        <v>2.021413142236165</v>
      </c>
      <c r="K113">
        <v>5.1761268781302165</v>
      </c>
      <c r="L113">
        <v>2.021413142236165</v>
      </c>
      <c r="M113">
        <v>5.5038601960000015</v>
      </c>
      <c r="N113">
        <v>3.040411280070999</v>
      </c>
      <c r="O113">
        <v>5.5038601960000015</v>
      </c>
      <c r="P113">
        <v>3.040411280070999</v>
      </c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t="e">
        <f>VLOOKUP(A113,Misc!$A$3:$B$11,2,FALSE)</f>
        <v>#N/A</v>
      </c>
      <c r="BR113" t="e">
        <f>INDEX(FX!$B$30:$AK$48,MATCH(Data!BQ113,FX!$A$30:$A$48,0),MATCH(Data!D113,Period,0))</f>
        <v>#N/A</v>
      </c>
      <c r="BS113" t="e">
        <f t="shared" si="18"/>
        <v>#N/A</v>
      </c>
      <c r="BT113">
        <f t="shared" si="19"/>
        <v>0</v>
      </c>
      <c r="BU113" t="e">
        <f t="shared" si="20"/>
        <v>#N/A</v>
      </c>
      <c r="BV113">
        <f t="shared" si="21"/>
        <v>0</v>
      </c>
      <c r="BW113" t="e">
        <f t="shared" si="22"/>
        <v>#N/A</v>
      </c>
      <c r="BX113">
        <f t="shared" si="23"/>
        <v>0</v>
      </c>
      <c r="BY113" t="e">
        <f t="shared" si="24"/>
        <v>#N/A</v>
      </c>
      <c r="BZ113">
        <f t="shared" si="25"/>
        <v>0</v>
      </c>
      <c r="CA113" t="e">
        <f t="shared" si="26"/>
        <v>#N/A</v>
      </c>
      <c r="CB113" t="e">
        <f t="shared" si="27"/>
        <v>#N/A</v>
      </c>
      <c r="CC113" t="e">
        <f t="shared" si="28"/>
        <v>#N/A</v>
      </c>
      <c r="CD113" t="e">
        <f t="shared" si="29"/>
        <v>#N/A</v>
      </c>
      <c r="CE113" s="4">
        <f t="shared" si="30"/>
        <v>0</v>
      </c>
      <c r="CF113" s="4" t="str">
        <f t="shared" si="31"/>
        <v/>
      </c>
      <c r="CG113" s="4">
        <f t="shared" si="32"/>
        <v>0</v>
      </c>
      <c r="CH113" s="4" t="str">
        <f t="shared" si="33"/>
        <v/>
      </c>
      <c r="CI113" t="e">
        <f>INDEX(FX!$B$114:$AK$132,MATCH(Data!BQ113,FX!$A$114:$A$132,0),MATCH(Data!D113,Period,0))</f>
        <v>#N/A</v>
      </c>
    </row>
    <row r="114" spans="1:87" hidden="1" outlineLevel="1" x14ac:dyDescent="0.15">
      <c r="A114" t="s">
        <v>302</v>
      </c>
      <c r="B114" s="1">
        <f t="shared" si="34"/>
        <v>43800</v>
      </c>
      <c r="C114" t="s">
        <v>64</v>
      </c>
      <c r="D114" s="1">
        <v>43586</v>
      </c>
      <c r="E114">
        <v>6.0919436079999976</v>
      </c>
      <c r="F114">
        <v>3.5109976376230057</v>
      </c>
      <c r="G114">
        <v>6.0919436079999976</v>
      </c>
      <c r="H114">
        <v>3.5109976376230057</v>
      </c>
      <c r="I114">
        <v>5.1761268781302165</v>
      </c>
      <c r="J114">
        <v>2.021413142236165</v>
      </c>
      <c r="K114">
        <v>5.1761268781302165</v>
      </c>
      <c r="L114">
        <v>2.021413142236165</v>
      </c>
      <c r="M114">
        <v>6.7920326889999956</v>
      </c>
      <c r="N114">
        <v>3.7101103602610039</v>
      </c>
      <c r="O114">
        <v>6.7920326889999956</v>
      </c>
      <c r="P114">
        <v>3.7101103602610039</v>
      </c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t="e">
        <f>VLOOKUP(A114,Misc!$A$3:$B$11,2,FALSE)</f>
        <v>#N/A</v>
      </c>
      <c r="BR114" t="e">
        <f>INDEX(FX!$B$30:$AK$48,MATCH(Data!BQ114,FX!$A$30:$A$48,0),MATCH(Data!D114,Period,0))</f>
        <v>#N/A</v>
      </c>
      <c r="BS114" t="e">
        <f t="shared" si="18"/>
        <v>#N/A</v>
      </c>
      <c r="BT114">
        <f t="shared" si="19"/>
        <v>0</v>
      </c>
      <c r="BU114" t="e">
        <f t="shared" si="20"/>
        <v>#N/A</v>
      </c>
      <c r="BV114">
        <f t="shared" si="21"/>
        <v>0</v>
      </c>
      <c r="BW114" t="e">
        <f t="shared" si="22"/>
        <v>#N/A</v>
      </c>
      <c r="BX114">
        <f t="shared" si="23"/>
        <v>0</v>
      </c>
      <c r="BY114" t="e">
        <f t="shared" si="24"/>
        <v>#N/A</v>
      </c>
      <c r="BZ114">
        <f t="shared" si="25"/>
        <v>0</v>
      </c>
      <c r="CA114" t="e">
        <f t="shared" si="26"/>
        <v>#N/A</v>
      </c>
      <c r="CB114" t="e">
        <f t="shared" si="27"/>
        <v>#N/A</v>
      </c>
      <c r="CC114" t="e">
        <f t="shared" si="28"/>
        <v>#N/A</v>
      </c>
      <c r="CD114" t="e">
        <f t="shared" si="29"/>
        <v>#N/A</v>
      </c>
      <c r="CE114" s="4">
        <f t="shared" si="30"/>
        <v>0</v>
      </c>
      <c r="CF114" s="4" t="str">
        <f t="shared" si="31"/>
        <v/>
      </c>
      <c r="CG114" s="4">
        <f t="shared" si="32"/>
        <v>0</v>
      </c>
      <c r="CH114" s="4" t="str">
        <f t="shared" si="33"/>
        <v/>
      </c>
      <c r="CI114" t="e">
        <f>INDEX(FX!$B$114:$AK$132,MATCH(Data!BQ114,FX!$A$114:$A$132,0),MATCH(Data!D114,Period,0))</f>
        <v>#N/A</v>
      </c>
    </row>
    <row r="115" spans="1:87" hidden="1" outlineLevel="1" x14ac:dyDescent="0.15">
      <c r="A115" t="s">
        <v>302</v>
      </c>
      <c r="B115" s="1">
        <f t="shared" si="34"/>
        <v>43800</v>
      </c>
      <c r="C115" t="s">
        <v>64</v>
      </c>
      <c r="D115" s="1">
        <v>43617</v>
      </c>
      <c r="E115">
        <v>5.7382234840000006</v>
      </c>
      <c r="F115">
        <v>3.4888362592859954</v>
      </c>
      <c r="G115">
        <v>5.7382234840000006</v>
      </c>
      <c r="H115">
        <v>3.4888362592859954</v>
      </c>
      <c r="I115">
        <v>5.615609348914858</v>
      </c>
      <c r="J115">
        <v>2.1930425599731977</v>
      </c>
      <c r="K115">
        <v>5.615609348914858</v>
      </c>
      <c r="L115">
        <v>2.1930425599731977</v>
      </c>
      <c r="M115">
        <v>1.3532054899999983</v>
      </c>
      <c r="N115">
        <v>0.51749666270099992</v>
      </c>
      <c r="O115">
        <v>1.3532054899999983</v>
      </c>
      <c r="P115">
        <v>0.51749666270099992</v>
      </c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t="e">
        <f>VLOOKUP(A115,Misc!$A$3:$B$11,2,FALSE)</f>
        <v>#N/A</v>
      </c>
      <c r="BR115" t="e">
        <f>INDEX(FX!$B$30:$AK$48,MATCH(Data!BQ115,FX!$A$30:$A$48,0),MATCH(Data!D115,Period,0))</f>
        <v>#N/A</v>
      </c>
      <c r="BS115" t="e">
        <f t="shared" si="18"/>
        <v>#N/A</v>
      </c>
      <c r="BT115">
        <f t="shared" si="19"/>
        <v>0</v>
      </c>
      <c r="BU115" t="e">
        <f t="shared" si="20"/>
        <v>#N/A</v>
      </c>
      <c r="BV115">
        <f t="shared" si="21"/>
        <v>0</v>
      </c>
      <c r="BW115" t="e">
        <f t="shared" si="22"/>
        <v>#N/A</v>
      </c>
      <c r="BX115">
        <f t="shared" si="23"/>
        <v>0</v>
      </c>
      <c r="BY115" t="e">
        <f t="shared" si="24"/>
        <v>#N/A</v>
      </c>
      <c r="BZ115">
        <f t="shared" si="25"/>
        <v>0</v>
      </c>
      <c r="CA115" t="e">
        <f t="shared" si="26"/>
        <v>#N/A</v>
      </c>
      <c r="CB115" t="e">
        <f t="shared" si="27"/>
        <v>#N/A</v>
      </c>
      <c r="CC115" t="e">
        <f t="shared" si="28"/>
        <v>#N/A</v>
      </c>
      <c r="CD115" t="e">
        <f t="shared" si="29"/>
        <v>#N/A</v>
      </c>
      <c r="CE115" s="4">
        <f t="shared" si="30"/>
        <v>0</v>
      </c>
      <c r="CF115" s="4" t="str">
        <f t="shared" si="31"/>
        <v/>
      </c>
      <c r="CG115" s="4">
        <f t="shared" si="32"/>
        <v>0</v>
      </c>
      <c r="CH115" s="4" t="str">
        <f t="shared" si="33"/>
        <v/>
      </c>
      <c r="CI115" t="e">
        <f>INDEX(FX!$B$114:$AK$132,MATCH(Data!BQ115,FX!$A$114:$A$132,0),MATCH(Data!D115,Period,0))</f>
        <v>#N/A</v>
      </c>
    </row>
    <row r="116" spans="1:87" hidden="1" outlineLevel="1" x14ac:dyDescent="0.15">
      <c r="A116" t="s">
        <v>302</v>
      </c>
      <c r="B116" s="1">
        <f t="shared" si="34"/>
        <v>43800</v>
      </c>
      <c r="C116" t="s">
        <v>64</v>
      </c>
      <c r="D116" s="1">
        <v>43647</v>
      </c>
      <c r="E116">
        <v>6.0611809250000048</v>
      </c>
      <c r="F116">
        <v>3.4515487758509931</v>
      </c>
      <c r="G116">
        <v>6.0611809250000048</v>
      </c>
      <c r="H116">
        <v>3.4515487758509931</v>
      </c>
      <c r="I116">
        <v>7.3979549248747922</v>
      </c>
      <c r="J116">
        <v>2.8890951985733873</v>
      </c>
      <c r="K116">
        <v>7.3979549248747922</v>
      </c>
      <c r="L116">
        <v>2.8890951985733873</v>
      </c>
      <c r="M116">
        <v>3.2089890580000038</v>
      </c>
      <c r="N116">
        <v>1.4565725658309994</v>
      </c>
      <c r="O116">
        <v>3.2089890580000038</v>
      </c>
      <c r="P116">
        <v>1.4565725658309994</v>
      </c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t="e">
        <f>VLOOKUP(A116,Misc!$A$3:$B$11,2,FALSE)</f>
        <v>#N/A</v>
      </c>
      <c r="BR116" t="e">
        <f>INDEX(FX!$B$30:$AK$48,MATCH(Data!BQ116,FX!$A$30:$A$48,0),MATCH(Data!D116,Period,0))</f>
        <v>#N/A</v>
      </c>
      <c r="BS116" t="e">
        <f t="shared" si="18"/>
        <v>#N/A</v>
      </c>
      <c r="BT116">
        <f t="shared" si="19"/>
        <v>0</v>
      </c>
      <c r="BU116" t="e">
        <f t="shared" si="20"/>
        <v>#N/A</v>
      </c>
      <c r="BV116">
        <f t="shared" si="21"/>
        <v>0</v>
      </c>
      <c r="BW116" t="e">
        <f t="shared" si="22"/>
        <v>#N/A</v>
      </c>
      <c r="BX116">
        <f t="shared" si="23"/>
        <v>0</v>
      </c>
      <c r="BY116" t="e">
        <f t="shared" si="24"/>
        <v>#N/A</v>
      </c>
      <c r="BZ116">
        <f t="shared" si="25"/>
        <v>0</v>
      </c>
      <c r="CA116" t="e">
        <f t="shared" si="26"/>
        <v>#N/A</v>
      </c>
      <c r="CB116" t="e">
        <f t="shared" si="27"/>
        <v>#N/A</v>
      </c>
      <c r="CC116" t="e">
        <f t="shared" si="28"/>
        <v>#N/A</v>
      </c>
      <c r="CD116" t="e">
        <f t="shared" si="29"/>
        <v>#N/A</v>
      </c>
      <c r="CE116" s="4">
        <f t="shared" si="30"/>
        <v>0</v>
      </c>
      <c r="CF116" s="4" t="str">
        <f t="shared" si="31"/>
        <v/>
      </c>
      <c r="CG116" s="4">
        <f t="shared" si="32"/>
        <v>0</v>
      </c>
      <c r="CH116" s="4" t="str">
        <f t="shared" si="33"/>
        <v/>
      </c>
      <c r="CI116" t="e">
        <f>INDEX(FX!$B$114:$AK$132,MATCH(Data!BQ116,FX!$A$114:$A$132,0),MATCH(Data!D116,Period,0))</f>
        <v>#N/A</v>
      </c>
    </row>
    <row r="117" spans="1:87" hidden="1" outlineLevel="1" x14ac:dyDescent="0.15">
      <c r="A117" t="s">
        <v>302</v>
      </c>
      <c r="B117" s="1">
        <f t="shared" si="34"/>
        <v>43800</v>
      </c>
      <c r="C117" t="s">
        <v>64</v>
      </c>
      <c r="D117" s="1">
        <v>43678</v>
      </c>
      <c r="E117">
        <v>6.8352261750000007</v>
      </c>
      <c r="F117">
        <v>4.1075209758790008</v>
      </c>
      <c r="G117">
        <v>6.8352261750000007</v>
      </c>
      <c r="H117">
        <v>4.1075209758790008</v>
      </c>
      <c r="I117">
        <v>8.2036727879799667</v>
      </c>
      <c r="J117">
        <v>3.2037491310912802</v>
      </c>
      <c r="K117">
        <v>8.2036727879799667</v>
      </c>
      <c r="L117">
        <v>3.2037491310912802</v>
      </c>
      <c r="M117">
        <v>4.4081890120000011</v>
      </c>
      <c r="N117">
        <v>1.3678846567189988</v>
      </c>
      <c r="O117">
        <v>4.4081890120000011</v>
      </c>
      <c r="P117">
        <v>1.3678846567189988</v>
      </c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t="e">
        <f>VLOOKUP(A117,Misc!$A$3:$B$11,2,FALSE)</f>
        <v>#N/A</v>
      </c>
      <c r="BR117" t="e">
        <f>INDEX(FX!$B$30:$AK$48,MATCH(Data!BQ117,FX!$A$30:$A$48,0),MATCH(Data!D117,Period,0))</f>
        <v>#N/A</v>
      </c>
      <c r="BS117" t="e">
        <f t="shared" si="18"/>
        <v>#N/A</v>
      </c>
      <c r="BT117">
        <f t="shared" si="19"/>
        <v>0</v>
      </c>
      <c r="BU117" t="e">
        <f t="shared" si="20"/>
        <v>#N/A</v>
      </c>
      <c r="BV117">
        <f t="shared" si="21"/>
        <v>0</v>
      </c>
      <c r="BW117" t="e">
        <f t="shared" si="22"/>
        <v>#N/A</v>
      </c>
      <c r="BX117">
        <f t="shared" si="23"/>
        <v>0</v>
      </c>
      <c r="BY117" t="e">
        <f t="shared" si="24"/>
        <v>#N/A</v>
      </c>
      <c r="BZ117">
        <f t="shared" si="25"/>
        <v>0</v>
      </c>
      <c r="CA117" t="e">
        <f t="shared" si="26"/>
        <v>#N/A</v>
      </c>
      <c r="CB117" t="e">
        <f t="shared" si="27"/>
        <v>#N/A</v>
      </c>
      <c r="CC117" t="e">
        <f t="shared" si="28"/>
        <v>#N/A</v>
      </c>
      <c r="CD117" t="e">
        <f t="shared" si="29"/>
        <v>#N/A</v>
      </c>
      <c r="CE117" s="4">
        <f t="shared" si="30"/>
        <v>0</v>
      </c>
      <c r="CF117" s="4" t="str">
        <f t="shared" si="31"/>
        <v/>
      </c>
      <c r="CG117" s="4">
        <f t="shared" si="32"/>
        <v>0</v>
      </c>
      <c r="CH117" s="4" t="str">
        <f t="shared" si="33"/>
        <v/>
      </c>
      <c r="CI117" t="e">
        <f>INDEX(FX!$B$114:$AK$132,MATCH(Data!BQ117,FX!$A$114:$A$132,0),MATCH(Data!D117,Period,0))</f>
        <v>#N/A</v>
      </c>
    </row>
    <row r="118" spans="1:87" hidden="1" outlineLevel="1" x14ac:dyDescent="0.15">
      <c r="A118" t="s">
        <v>302</v>
      </c>
      <c r="B118" s="1">
        <f t="shared" si="34"/>
        <v>43800</v>
      </c>
      <c r="C118" t="s">
        <v>64</v>
      </c>
      <c r="D118" s="1">
        <v>43709</v>
      </c>
      <c r="E118">
        <v>6.3753629669999921</v>
      </c>
      <c r="F118">
        <v>3.5328220691989989</v>
      </c>
      <c r="G118">
        <v>6.3753629669999921</v>
      </c>
      <c r="H118">
        <v>3.5328220691989989</v>
      </c>
      <c r="I118">
        <v>8.2036727879799667</v>
      </c>
      <c r="J118">
        <v>3.2037491310912802</v>
      </c>
      <c r="K118">
        <v>8.2036727879799667</v>
      </c>
      <c r="L118">
        <v>3.2037491310912802</v>
      </c>
      <c r="M118">
        <v>2.7136148059999994</v>
      </c>
      <c r="N118">
        <v>1.1681045806210015</v>
      </c>
      <c r="O118">
        <v>2.7136148059999994</v>
      </c>
      <c r="P118">
        <v>1.1681045806210015</v>
      </c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t="e">
        <f>VLOOKUP(A118,Misc!$A$3:$B$11,2,FALSE)</f>
        <v>#N/A</v>
      </c>
      <c r="BR118" t="e">
        <f>INDEX(FX!$B$30:$AK$48,MATCH(Data!BQ118,FX!$A$30:$A$48,0),MATCH(Data!D118,Period,0))</f>
        <v>#N/A</v>
      </c>
      <c r="BS118" t="e">
        <f t="shared" si="18"/>
        <v>#N/A</v>
      </c>
      <c r="BT118">
        <f t="shared" si="19"/>
        <v>0</v>
      </c>
      <c r="BU118" t="e">
        <f t="shared" si="20"/>
        <v>#N/A</v>
      </c>
      <c r="BV118">
        <f t="shared" si="21"/>
        <v>0</v>
      </c>
      <c r="BW118" t="e">
        <f t="shared" si="22"/>
        <v>#N/A</v>
      </c>
      <c r="BX118">
        <f t="shared" si="23"/>
        <v>0</v>
      </c>
      <c r="BY118" t="e">
        <f t="shared" si="24"/>
        <v>#N/A</v>
      </c>
      <c r="BZ118">
        <f t="shared" si="25"/>
        <v>0</v>
      </c>
      <c r="CA118" t="e">
        <f t="shared" si="26"/>
        <v>#N/A</v>
      </c>
      <c r="CB118" t="e">
        <f t="shared" si="27"/>
        <v>#N/A</v>
      </c>
      <c r="CC118" t="e">
        <f t="shared" si="28"/>
        <v>#N/A</v>
      </c>
      <c r="CD118" t="e">
        <f t="shared" si="29"/>
        <v>#N/A</v>
      </c>
      <c r="CE118" s="4">
        <f t="shared" si="30"/>
        <v>0</v>
      </c>
      <c r="CF118" s="4" t="str">
        <f t="shared" si="31"/>
        <v/>
      </c>
      <c r="CG118" s="4">
        <f t="shared" si="32"/>
        <v>0</v>
      </c>
      <c r="CH118" s="4" t="str">
        <f t="shared" si="33"/>
        <v/>
      </c>
      <c r="CI118" t="e">
        <f>INDEX(FX!$B$114:$AK$132,MATCH(Data!BQ118,FX!$A$114:$A$132,0),MATCH(Data!D118,Period,0))</f>
        <v>#N/A</v>
      </c>
    </row>
    <row r="119" spans="1:87" hidden="1" outlineLevel="1" x14ac:dyDescent="0.15">
      <c r="A119" t="s">
        <v>302</v>
      </c>
      <c r="B119" s="1">
        <f t="shared" si="34"/>
        <v>43800</v>
      </c>
      <c r="C119" t="s">
        <v>64</v>
      </c>
      <c r="D119" s="1">
        <v>43739</v>
      </c>
      <c r="E119">
        <v>6.4149015840000141</v>
      </c>
      <c r="F119">
        <v>3.1481748987599976</v>
      </c>
      <c r="G119">
        <v>6.4149015840000141</v>
      </c>
      <c r="H119">
        <v>3.1481748987599976</v>
      </c>
      <c r="I119">
        <v>9.1558848080133561</v>
      </c>
      <c r="J119">
        <v>3.5756128695215184</v>
      </c>
      <c r="K119">
        <v>9.1558848080133561</v>
      </c>
      <c r="L119">
        <v>3.5756128695215184</v>
      </c>
      <c r="M119">
        <v>4.053903997999992</v>
      </c>
      <c r="N119">
        <v>1.8840249427370026</v>
      </c>
      <c r="O119">
        <v>4.053903997999992</v>
      </c>
      <c r="P119">
        <v>1.8840249427370026</v>
      </c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t="e">
        <f>VLOOKUP(A119,Misc!$A$3:$B$11,2,FALSE)</f>
        <v>#N/A</v>
      </c>
      <c r="BR119" t="e">
        <f>INDEX(FX!$B$30:$AK$48,MATCH(Data!BQ119,FX!$A$30:$A$48,0),MATCH(Data!D119,Period,0))</f>
        <v>#N/A</v>
      </c>
      <c r="BS119" t="e">
        <f t="shared" si="18"/>
        <v>#N/A</v>
      </c>
      <c r="BT119">
        <f t="shared" si="19"/>
        <v>0</v>
      </c>
      <c r="BU119" t="e">
        <f t="shared" si="20"/>
        <v>#N/A</v>
      </c>
      <c r="BV119">
        <f t="shared" si="21"/>
        <v>0</v>
      </c>
      <c r="BW119" t="e">
        <f t="shared" si="22"/>
        <v>#N/A</v>
      </c>
      <c r="BX119">
        <f t="shared" si="23"/>
        <v>0</v>
      </c>
      <c r="BY119" t="e">
        <f t="shared" si="24"/>
        <v>#N/A</v>
      </c>
      <c r="BZ119">
        <f t="shared" si="25"/>
        <v>0</v>
      </c>
      <c r="CA119" t="e">
        <f t="shared" si="26"/>
        <v>#N/A</v>
      </c>
      <c r="CB119" t="e">
        <f t="shared" si="27"/>
        <v>#N/A</v>
      </c>
      <c r="CC119" t="e">
        <f t="shared" si="28"/>
        <v>#N/A</v>
      </c>
      <c r="CD119" t="e">
        <f t="shared" si="29"/>
        <v>#N/A</v>
      </c>
      <c r="CE119" s="4">
        <f t="shared" si="30"/>
        <v>0</v>
      </c>
      <c r="CF119" s="4" t="str">
        <f t="shared" si="31"/>
        <v/>
      </c>
      <c r="CG119" s="4">
        <f t="shared" si="32"/>
        <v>0</v>
      </c>
      <c r="CH119" s="4" t="str">
        <f t="shared" si="33"/>
        <v/>
      </c>
      <c r="CI119" t="e">
        <f>INDEX(FX!$B$114:$AK$132,MATCH(Data!BQ119,FX!$A$114:$A$132,0),MATCH(Data!D119,Period,0))</f>
        <v>#N/A</v>
      </c>
    </row>
    <row r="120" spans="1:87" hidden="1" outlineLevel="1" x14ac:dyDescent="0.15">
      <c r="A120" t="s">
        <v>302</v>
      </c>
      <c r="B120" s="1">
        <f t="shared" si="34"/>
        <v>43800</v>
      </c>
      <c r="C120" t="s">
        <v>64</v>
      </c>
      <c r="D120" s="1">
        <v>43770</v>
      </c>
      <c r="E120">
        <v>6.7986598930000213</v>
      </c>
      <c r="F120">
        <v>3.1799375453879968</v>
      </c>
      <c r="G120">
        <v>6.7986598930000213</v>
      </c>
      <c r="H120">
        <v>3.1799375453879968</v>
      </c>
      <c r="I120">
        <v>9.1558848080133561</v>
      </c>
      <c r="J120">
        <v>3.5756128695215184</v>
      </c>
      <c r="K120">
        <v>9.1558848080133561</v>
      </c>
      <c r="L120">
        <v>3.5756128695215184</v>
      </c>
      <c r="M120">
        <v>4.3391842650000161</v>
      </c>
      <c r="N120">
        <v>1.9300456473760044</v>
      </c>
      <c r="O120">
        <v>4.3391842650000161</v>
      </c>
      <c r="P120">
        <v>1.9300456473760044</v>
      </c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t="e">
        <f>VLOOKUP(A120,Misc!$A$3:$B$11,2,FALSE)</f>
        <v>#N/A</v>
      </c>
      <c r="BR120" t="e">
        <f>INDEX(FX!$B$30:$AK$48,MATCH(Data!BQ120,FX!$A$30:$A$48,0),MATCH(Data!D120,Period,0))</f>
        <v>#N/A</v>
      </c>
      <c r="BS120" t="e">
        <f t="shared" si="18"/>
        <v>#N/A</v>
      </c>
      <c r="BT120">
        <f t="shared" si="19"/>
        <v>0</v>
      </c>
      <c r="BU120" t="e">
        <f t="shared" si="20"/>
        <v>#N/A</v>
      </c>
      <c r="BV120">
        <f t="shared" si="21"/>
        <v>0</v>
      </c>
      <c r="BW120" t="e">
        <f t="shared" si="22"/>
        <v>#N/A</v>
      </c>
      <c r="BX120">
        <f t="shared" si="23"/>
        <v>0</v>
      </c>
      <c r="BY120" t="e">
        <f t="shared" si="24"/>
        <v>#N/A</v>
      </c>
      <c r="BZ120">
        <f t="shared" si="25"/>
        <v>0</v>
      </c>
      <c r="CA120" t="e">
        <f t="shared" si="26"/>
        <v>#N/A</v>
      </c>
      <c r="CB120" t="e">
        <f t="shared" si="27"/>
        <v>#N/A</v>
      </c>
      <c r="CC120" t="e">
        <f t="shared" si="28"/>
        <v>#N/A</v>
      </c>
      <c r="CD120" t="e">
        <f t="shared" si="29"/>
        <v>#N/A</v>
      </c>
      <c r="CE120" s="4">
        <f t="shared" si="30"/>
        <v>0</v>
      </c>
      <c r="CF120" s="4" t="str">
        <f t="shared" si="31"/>
        <v/>
      </c>
      <c r="CG120" s="4">
        <f t="shared" si="32"/>
        <v>0</v>
      </c>
      <c r="CH120" s="4" t="str">
        <f t="shared" si="33"/>
        <v/>
      </c>
      <c r="CI120" t="e">
        <f>INDEX(FX!$B$114:$AK$132,MATCH(Data!BQ120,FX!$A$114:$A$132,0),MATCH(Data!D120,Period,0))</f>
        <v>#N/A</v>
      </c>
    </row>
    <row r="121" spans="1:87" hidden="1" outlineLevel="1" x14ac:dyDescent="0.15">
      <c r="A121" t="s">
        <v>302</v>
      </c>
      <c r="B121" s="1">
        <f t="shared" si="34"/>
        <v>43800</v>
      </c>
      <c r="C121" t="s">
        <v>64</v>
      </c>
      <c r="D121" s="1">
        <v>43800</v>
      </c>
      <c r="E121">
        <v>6.942087294999995</v>
      </c>
      <c r="F121">
        <v>3.0615950079839989</v>
      </c>
      <c r="G121">
        <v>6.942087294999995</v>
      </c>
      <c r="H121">
        <v>3.0615950079839989</v>
      </c>
      <c r="I121">
        <v>8.3420283806343924</v>
      </c>
      <c r="J121">
        <v>3.2577806144529395</v>
      </c>
      <c r="K121">
        <v>8.3420283806343924</v>
      </c>
      <c r="L121">
        <v>3.2577806144529395</v>
      </c>
      <c r="M121">
        <v>5.2344404970000111</v>
      </c>
      <c r="N121">
        <v>2.492215941469992</v>
      </c>
      <c r="O121">
        <v>5.2344404970000111</v>
      </c>
      <c r="P121">
        <v>2.492215941469992</v>
      </c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t="e">
        <f>VLOOKUP(A121,Misc!$A$3:$B$11,2,FALSE)</f>
        <v>#N/A</v>
      </c>
      <c r="BR121" t="e">
        <f>INDEX(FX!$B$30:$AK$48,MATCH(Data!BQ121,FX!$A$30:$A$48,0),MATCH(Data!D121,Period,0))</f>
        <v>#N/A</v>
      </c>
      <c r="BS121" t="e">
        <f t="shared" si="18"/>
        <v>#N/A</v>
      </c>
      <c r="BT121">
        <f t="shared" si="19"/>
        <v>0</v>
      </c>
      <c r="BU121" t="e">
        <f t="shared" si="20"/>
        <v>#N/A</v>
      </c>
      <c r="BV121">
        <f t="shared" si="21"/>
        <v>0</v>
      </c>
      <c r="BW121" t="e">
        <f t="shared" si="22"/>
        <v>#N/A</v>
      </c>
      <c r="BX121">
        <f t="shared" si="23"/>
        <v>0</v>
      </c>
      <c r="BY121" t="e">
        <f t="shared" si="24"/>
        <v>#N/A</v>
      </c>
      <c r="BZ121">
        <f t="shared" si="25"/>
        <v>0</v>
      </c>
      <c r="CA121" t="e">
        <f t="shared" si="26"/>
        <v>#N/A</v>
      </c>
      <c r="CB121" t="e">
        <f t="shared" si="27"/>
        <v>#N/A</v>
      </c>
      <c r="CC121" t="e">
        <f t="shared" si="28"/>
        <v>#N/A</v>
      </c>
      <c r="CD121" t="e">
        <f t="shared" si="29"/>
        <v>#N/A</v>
      </c>
      <c r="CE121" s="4">
        <f t="shared" si="30"/>
        <v>0</v>
      </c>
      <c r="CF121" s="4" t="str">
        <f t="shared" si="31"/>
        <v/>
      </c>
      <c r="CG121" s="4">
        <f t="shared" si="32"/>
        <v>0</v>
      </c>
      <c r="CH121" s="4" t="str">
        <f t="shared" si="33"/>
        <v/>
      </c>
      <c r="CI121" t="e">
        <f>INDEX(FX!$B$114:$AK$132,MATCH(Data!BQ121,FX!$A$114:$A$132,0),MATCH(Data!D121,Period,0))</f>
        <v>#N/A</v>
      </c>
    </row>
    <row r="122" spans="1:87" hidden="1" outlineLevel="1" x14ac:dyDescent="0.15">
      <c r="A122" t="s">
        <v>302</v>
      </c>
      <c r="B122" s="1">
        <f t="shared" si="34"/>
        <v>43800</v>
      </c>
      <c r="C122" t="s">
        <v>109</v>
      </c>
      <c r="D122" s="1">
        <v>43466</v>
      </c>
      <c r="E122">
        <f t="array" ref="E122:E133">TRANSPOSE('[2]DM_Key Metrics P1'!$F$6:$Q$6)</f>
        <v>7.2536116000000002</v>
      </c>
      <c r="F122">
        <f t="array" ref="F122:F133">TRANSPOSE('[2]DM_Key Metrics P1'!$F$11:$Q$11)</f>
        <v>0.97833732983500021</v>
      </c>
      <c r="G122">
        <f t="array" ref="G122:G133">TRANSPOSE('[2]DM_Key Metrics P1'!$F$16:$Q$16)</f>
        <v>1.1275329994429999</v>
      </c>
      <c r="H122">
        <f t="array" ref="H122:H133">TRANSPOSE('[2]DM_Key Metrics P1'!$F$21:$Q$21)</f>
        <v>0.185869427197</v>
      </c>
      <c r="I122">
        <f t="array" ref="I122:I133">TRANSPOSE('[2]DM_Key Metrics P1'!$F$7:$Q$7)</f>
        <v>9.9893633035787079</v>
      </c>
      <c r="J122">
        <f t="array" ref="J122:J133">TRANSPOSE('[2]DM_Key Metrics P1'!$F$12:$Q$12)</f>
        <v>3.7597958458457095</v>
      </c>
      <c r="K122">
        <f t="array" ref="K122:K133">TRANSPOSE('[2]DM_Key Metrics P1'!$F$17:$Q$17)</f>
        <v>4.4100566571462085</v>
      </c>
      <c r="L122">
        <f t="array" ref="L122:L133">TRANSPOSE('[2]DM_Key Metrics P1'!$F$22:$Q$22)</f>
        <v>2.1530487995065331</v>
      </c>
      <c r="M122">
        <f t="array" ref="M122:M133">TRANSPOSE('[2]DM_Key Metrics P1'!$F$9:$Q$9)</f>
        <v>5.4648758600000003</v>
      </c>
      <c r="N122">
        <f t="array" ref="N122:N133">TRANSPOSE('[2]DM_Key Metrics P1'!$F$14:$Q$14)</f>
        <v>1.630927551309</v>
      </c>
      <c r="O122">
        <f t="array" ref="O122:O133">TRANSPOSE('[2]DM_Key Metrics P1'!$F$19:$Q$19)</f>
        <v>1.2905598915950001</v>
      </c>
      <c r="P122">
        <f t="array" ref="P122:P133">TRANSPOSE('[2]DM_Key Metrics P1'!$F$24:$Q$24)</f>
        <v>0.54136396235060202</v>
      </c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t="e">
        <f>VLOOKUP(A122,Misc!$A$3:$B$11,2,FALSE)</f>
        <v>#N/A</v>
      </c>
      <c r="BR122" t="e">
        <f>INDEX(FX!$B$30:$AK$48,MATCH(Data!BQ122,FX!$A$30:$A$48,0),MATCH(Data!D122,Period,0))</f>
        <v>#N/A</v>
      </c>
      <c r="BS122" t="e">
        <f t="shared" si="18"/>
        <v>#N/A</v>
      </c>
      <c r="BT122">
        <f t="shared" si="19"/>
        <v>0</v>
      </c>
      <c r="BU122" t="e">
        <f t="shared" si="20"/>
        <v>#N/A</v>
      </c>
      <c r="BV122">
        <f t="shared" si="21"/>
        <v>0</v>
      </c>
      <c r="BW122" t="e">
        <f t="shared" si="22"/>
        <v>#N/A</v>
      </c>
      <c r="BX122">
        <f t="shared" si="23"/>
        <v>0</v>
      </c>
      <c r="BY122" t="e">
        <f t="shared" si="24"/>
        <v>#N/A</v>
      </c>
      <c r="BZ122">
        <f t="shared" si="25"/>
        <v>0</v>
      </c>
      <c r="CA122" t="e">
        <f t="shared" si="26"/>
        <v>#N/A</v>
      </c>
      <c r="CB122" t="e">
        <f t="shared" si="27"/>
        <v>#N/A</v>
      </c>
      <c r="CC122" t="e">
        <f t="shared" si="28"/>
        <v>#N/A</v>
      </c>
      <c r="CD122" t="e">
        <f t="shared" si="29"/>
        <v>#N/A</v>
      </c>
      <c r="CE122" s="4">
        <f t="shared" si="30"/>
        <v>0</v>
      </c>
      <c r="CF122" s="4" t="str">
        <f t="shared" si="31"/>
        <v/>
      </c>
      <c r="CG122" s="4">
        <f t="shared" si="32"/>
        <v>0</v>
      </c>
      <c r="CH122" s="4" t="str">
        <f t="shared" si="33"/>
        <v/>
      </c>
      <c r="CI122" t="e">
        <f>INDEX(FX!$B$114:$AK$132,MATCH(Data!BQ122,FX!$A$114:$A$132,0),MATCH(Data!D122,Period,0))</f>
        <v>#N/A</v>
      </c>
    </row>
    <row r="123" spans="1:87" hidden="1" outlineLevel="1" x14ac:dyDescent="0.15">
      <c r="A123" t="s">
        <v>302</v>
      </c>
      <c r="B123" s="1">
        <f t="shared" si="34"/>
        <v>43800</v>
      </c>
      <c r="C123" t="str">
        <f>C122</f>
        <v>DTC</v>
      </c>
      <c r="D123" s="1">
        <v>43497</v>
      </c>
      <c r="E123">
        <v>7.0547366000000009</v>
      </c>
      <c r="F123">
        <v>0.99581709913000005</v>
      </c>
      <c r="G123">
        <v>1.1591623731110001</v>
      </c>
      <c r="H123">
        <v>0.17378806478600006</v>
      </c>
      <c r="I123">
        <v>9.9893633035787079</v>
      </c>
      <c r="J123">
        <v>3.7597958458457095</v>
      </c>
      <c r="K123">
        <v>4.4100566571462085</v>
      </c>
      <c r="L123">
        <v>2.1530487995065331</v>
      </c>
      <c r="M123">
        <v>2.0481266800000002</v>
      </c>
      <c r="N123">
        <v>0.87104710847800015</v>
      </c>
      <c r="O123">
        <v>1.3169846022640002</v>
      </c>
      <c r="P123">
        <v>0.71531465824700025</v>
      </c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t="e">
        <f>VLOOKUP(A123,Misc!$A$3:$B$11,2,FALSE)</f>
        <v>#N/A</v>
      </c>
      <c r="BR123" t="e">
        <f>INDEX(FX!$B$30:$AK$48,MATCH(Data!BQ123,FX!$A$30:$A$48,0),MATCH(Data!D123,Period,0))</f>
        <v>#N/A</v>
      </c>
      <c r="BS123" t="e">
        <f t="shared" si="18"/>
        <v>#N/A</v>
      </c>
      <c r="BT123">
        <f t="shared" si="19"/>
        <v>0</v>
      </c>
      <c r="BU123" t="e">
        <f t="shared" si="20"/>
        <v>#N/A</v>
      </c>
      <c r="BV123">
        <f t="shared" si="21"/>
        <v>0</v>
      </c>
      <c r="BW123" t="e">
        <f t="shared" si="22"/>
        <v>#N/A</v>
      </c>
      <c r="BX123">
        <f t="shared" si="23"/>
        <v>0</v>
      </c>
      <c r="BY123" t="e">
        <f t="shared" si="24"/>
        <v>#N/A</v>
      </c>
      <c r="BZ123">
        <f t="shared" si="25"/>
        <v>0</v>
      </c>
      <c r="CA123" t="e">
        <f t="shared" si="26"/>
        <v>#N/A</v>
      </c>
      <c r="CB123" t="e">
        <f t="shared" si="27"/>
        <v>#N/A</v>
      </c>
      <c r="CC123" t="e">
        <f t="shared" si="28"/>
        <v>#N/A</v>
      </c>
      <c r="CD123" t="e">
        <f t="shared" si="29"/>
        <v>#N/A</v>
      </c>
      <c r="CE123" s="4">
        <f t="shared" si="30"/>
        <v>0</v>
      </c>
      <c r="CF123" s="4" t="str">
        <f t="shared" si="31"/>
        <v/>
      </c>
      <c r="CG123" s="4">
        <f t="shared" si="32"/>
        <v>0</v>
      </c>
      <c r="CH123" s="4" t="str">
        <f t="shared" si="33"/>
        <v/>
      </c>
      <c r="CI123" t="e">
        <f>INDEX(FX!$B$114:$AK$132,MATCH(Data!BQ123,FX!$A$114:$A$132,0),MATCH(Data!D123,Period,0))</f>
        <v>#N/A</v>
      </c>
    </row>
    <row r="124" spans="1:87" hidden="1" outlineLevel="1" x14ac:dyDescent="0.15">
      <c r="A124" t="s">
        <v>302</v>
      </c>
      <c r="B124" s="1">
        <f t="shared" si="34"/>
        <v>43800</v>
      </c>
      <c r="C124" t="str">
        <f t="shared" si="34"/>
        <v>DTC</v>
      </c>
      <c r="D124" s="1">
        <v>43525</v>
      </c>
      <c r="E124">
        <v>8.3274335000000015</v>
      </c>
      <c r="F124">
        <v>1.7751208970890002</v>
      </c>
      <c r="G124">
        <v>2.0706853834009999</v>
      </c>
      <c r="H124">
        <v>0.33990997890900027</v>
      </c>
      <c r="I124">
        <v>10.307539387507717</v>
      </c>
      <c r="J124">
        <v>3.8701566664282661</v>
      </c>
      <c r="K124">
        <v>4.5804906083413943</v>
      </c>
      <c r="L124">
        <v>2.243907180374463</v>
      </c>
      <c r="M124">
        <v>2.1275998</v>
      </c>
      <c r="N124">
        <v>0.44119583821300007</v>
      </c>
      <c r="O124">
        <v>0.65708766267199992</v>
      </c>
      <c r="P124">
        <v>0.17900499246900001</v>
      </c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t="e">
        <f>VLOOKUP(A124,Misc!$A$3:$B$11,2,FALSE)</f>
        <v>#N/A</v>
      </c>
      <c r="BR124" t="e">
        <f>INDEX(FX!$B$30:$AK$48,MATCH(Data!BQ124,FX!$A$30:$A$48,0),MATCH(Data!D124,Period,0))</f>
        <v>#N/A</v>
      </c>
      <c r="BS124" t="e">
        <f t="shared" si="18"/>
        <v>#N/A</v>
      </c>
      <c r="BT124">
        <f t="shared" si="19"/>
        <v>0</v>
      </c>
      <c r="BU124" t="e">
        <f t="shared" si="20"/>
        <v>#N/A</v>
      </c>
      <c r="BV124">
        <f t="shared" si="21"/>
        <v>0</v>
      </c>
      <c r="BW124" t="e">
        <f t="shared" si="22"/>
        <v>#N/A</v>
      </c>
      <c r="BX124">
        <f t="shared" si="23"/>
        <v>0</v>
      </c>
      <c r="BY124" t="e">
        <f t="shared" si="24"/>
        <v>#N/A</v>
      </c>
      <c r="BZ124">
        <f t="shared" si="25"/>
        <v>0</v>
      </c>
      <c r="CA124" t="e">
        <f t="shared" si="26"/>
        <v>#N/A</v>
      </c>
      <c r="CB124" t="e">
        <f t="shared" si="27"/>
        <v>#N/A</v>
      </c>
      <c r="CC124" t="e">
        <f t="shared" si="28"/>
        <v>#N/A</v>
      </c>
      <c r="CD124" t="e">
        <f t="shared" si="29"/>
        <v>#N/A</v>
      </c>
      <c r="CE124" s="4">
        <f t="shared" si="30"/>
        <v>0</v>
      </c>
      <c r="CF124" s="4" t="str">
        <f t="shared" si="31"/>
        <v/>
      </c>
      <c r="CG124" s="4">
        <f t="shared" si="32"/>
        <v>0</v>
      </c>
      <c r="CH124" s="4" t="str">
        <f t="shared" si="33"/>
        <v/>
      </c>
      <c r="CI124" t="e">
        <f>INDEX(FX!$B$114:$AK$132,MATCH(Data!BQ124,FX!$A$114:$A$132,0),MATCH(Data!D124,Period,0))</f>
        <v>#N/A</v>
      </c>
    </row>
    <row r="125" spans="1:87" hidden="1" outlineLevel="1" x14ac:dyDescent="0.15">
      <c r="A125" t="s">
        <v>302</v>
      </c>
      <c r="B125" s="1">
        <f t="shared" si="34"/>
        <v>43800</v>
      </c>
      <c r="C125" t="str">
        <f t="shared" si="34"/>
        <v>DTC</v>
      </c>
      <c r="D125" s="1">
        <v>43556</v>
      </c>
      <c r="E125">
        <v>7.6185002000000006</v>
      </c>
      <c r="F125">
        <v>1.3588953125409995</v>
      </c>
      <c r="G125">
        <v>1.5496936781840003</v>
      </c>
      <c r="H125">
        <v>0.23926877101099986</v>
      </c>
      <c r="I125">
        <v>11.235552965633991</v>
      </c>
      <c r="J125">
        <v>4.1920423931273891</v>
      </c>
      <c r="K125">
        <v>5.0775896326606835</v>
      </c>
      <c r="L125">
        <v>2.5089107912392574</v>
      </c>
      <c r="M125">
        <v>2.2870813999999999</v>
      </c>
      <c r="N125">
        <v>0.41045604221399995</v>
      </c>
      <c r="O125">
        <v>0.30497036137199995</v>
      </c>
      <c r="P125">
        <v>2.4083681190999972E-2</v>
      </c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t="e">
        <f>VLOOKUP(A125,Misc!$A$3:$B$11,2,FALSE)</f>
        <v>#N/A</v>
      </c>
      <c r="BR125" t="e">
        <f>INDEX(FX!$B$30:$AK$48,MATCH(Data!BQ125,FX!$A$30:$A$48,0),MATCH(Data!D125,Period,0))</f>
        <v>#N/A</v>
      </c>
      <c r="BS125" t="e">
        <f t="shared" si="18"/>
        <v>#N/A</v>
      </c>
      <c r="BT125">
        <f t="shared" si="19"/>
        <v>0</v>
      </c>
      <c r="BU125" t="e">
        <f t="shared" si="20"/>
        <v>#N/A</v>
      </c>
      <c r="BV125">
        <f t="shared" si="21"/>
        <v>0</v>
      </c>
      <c r="BW125" t="e">
        <f t="shared" si="22"/>
        <v>#N/A</v>
      </c>
      <c r="BX125">
        <f t="shared" si="23"/>
        <v>0</v>
      </c>
      <c r="BY125" t="e">
        <f t="shared" si="24"/>
        <v>#N/A</v>
      </c>
      <c r="BZ125">
        <f t="shared" si="25"/>
        <v>0</v>
      </c>
      <c r="CA125" t="e">
        <f t="shared" si="26"/>
        <v>#N/A</v>
      </c>
      <c r="CB125" t="e">
        <f t="shared" si="27"/>
        <v>#N/A</v>
      </c>
      <c r="CC125" t="e">
        <f t="shared" si="28"/>
        <v>#N/A</v>
      </c>
      <c r="CD125" t="e">
        <f t="shared" si="29"/>
        <v>#N/A</v>
      </c>
      <c r="CE125" s="4">
        <f t="shared" si="30"/>
        <v>0</v>
      </c>
      <c r="CF125" s="4" t="str">
        <f t="shared" si="31"/>
        <v/>
      </c>
      <c r="CG125" s="4">
        <f t="shared" si="32"/>
        <v>0</v>
      </c>
      <c r="CH125" s="4" t="str">
        <f t="shared" si="33"/>
        <v/>
      </c>
      <c r="CI125" t="e">
        <f>INDEX(FX!$B$114:$AK$132,MATCH(Data!BQ125,FX!$A$114:$A$132,0),MATCH(Data!D125,Period,0))</f>
        <v>#N/A</v>
      </c>
    </row>
    <row r="126" spans="1:87" hidden="1" outlineLevel="1" x14ac:dyDescent="0.15">
      <c r="A126" t="s">
        <v>302</v>
      </c>
      <c r="B126" s="1">
        <f t="shared" si="34"/>
        <v>43800</v>
      </c>
      <c r="C126" t="str">
        <f t="shared" si="34"/>
        <v>DTC</v>
      </c>
      <c r="D126" s="1">
        <v>43586</v>
      </c>
      <c r="E126">
        <v>8.2386039000000011</v>
      </c>
      <c r="F126">
        <v>1.5592094618260004</v>
      </c>
      <c r="G126">
        <v>1.4473654746650007</v>
      </c>
      <c r="H126">
        <v>0.23987940177900002</v>
      </c>
      <c r="I126">
        <v>11.315096986616243</v>
      </c>
      <c r="J126">
        <v>4.2196325982730292</v>
      </c>
      <c r="K126">
        <v>5.1201981204594809</v>
      </c>
      <c r="L126">
        <v>2.5316253864562408</v>
      </c>
      <c r="M126">
        <v>3.1512566</v>
      </c>
      <c r="N126">
        <v>0.54557536018899988</v>
      </c>
      <c r="O126">
        <v>0.44172108920900005</v>
      </c>
      <c r="P126">
        <v>6.3798030802999978E-2</v>
      </c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t="e">
        <f>VLOOKUP(A126,Misc!$A$3:$B$11,2,FALSE)</f>
        <v>#N/A</v>
      </c>
      <c r="BR126" t="e">
        <f>INDEX(FX!$B$30:$AK$48,MATCH(Data!BQ126,FX!$A$30:$A$48,0),MATCH(Data!D126,Period,0))</f>
        <v>#N/A</v>
      </c>
      <c r="BS126" t="e">
        <f t="shared" si="18"/>
        <v>#N/A</v>
      </c>
      <c r="BT126">
        <f t="shared" si="19"/>
        <v>0</v>
      </c>
      <c r="BU126" t="e">
        <f t="shared" si="20"/>
        <v>#N/A</v>
      </c>
      <c r="BV126">
        <f t="shared" si="21"/>
        <v>0</v>
      </c>
      <c r="BW126" t="e">
        <f t="shared" si="22"/>
        <v>#N/A</v>
      </c>
      <c r="BX126">
        <f t="shared" si="23"/>
        <v>0</v>
      </c>
      <c r="BY126" t="e">
        <f t="shared" si="24"/>
        <v>#N/A</v>
      </c>
      <c r="BZ126">
        <f t="shared" si="25"/>
        <v>0</v>
      </c>
      <c r="CA126" t="e">
        <f t="shared" si="26"/>
        <v>#N/A</v>
      </c>
      <c r="CB126" t="e">
        <f t="shared" si="27"/>
        <v>#N/A</v>
      </c>
      <c r="CC126" t="e">
        <f t="shared" si="28"/>
        <v>#N/A</v>
      </c>
      <c r="CD126" t="e">
        <f t="shared" si="29"/>
        <v>#N/A</v>
      </c>
      <c r="CE126" s="4">
        <f t="shared" si="30"/>
        <v>0</v>
      </c>
      <c r="CF126" s="4" t="str">
        <f t="shared" si="31"/>
        <v/>
      </c>
      <c r="CG126" s="4">
        <f t="shared" si="32"/>
        <v>0</v>
      </c>
      <c r="CH126" s="4" t="str">
        <f t="shared" si="33"/>
        <v/>
      </c>
      <c r="CI126" t="e">
        <f>INDEX(FX!$B$114:$AK$132,MATCH(Data!BQ126,FX!$A$114:$A$132,0),MATCH(Data!D126,Period,0))</f>
        <v>#N/A</v>
      </c>
    </row>
    <row r="127" spans="1:87" hidden="1" outlineLevel="1" x14ac:dyDescent="0.15">
      <c r="A127" t="s">
        <v>302</v>
      </c>
      <c r="B127" s="1">
        <f t="shared" si="34"/>
        <v>43800</v>
      </c>
      <c r="C127" t="str">
        <f t="shared" si="34"/>
        <v>DTC</v>
      </c>
      <c r="D127" s="1">
        <v>43617</v>
      </c>
      <c r="E127">
        <v>8.5654138000000017</v>
      </c>
      <c r="F127">
        <v>1.1885703675899999</v>
      </c>
      <c r="G127">
        <v>1.9117936304140002</v>
      </c>
      <c r="H127">
        <v>0.23324893688099982</v>
      </c>
      <c r="I127">
        <v>12.096168415187673</v>
      </c>
      <c r="J127">
        <v>4.5397074042957684</v>
      </c>
      <c r="K127">
        <v>5.3817799211083344</v>
      </c>
      <c r="L127">
        <v>2.6380824617408583</v>
      </c>
      <c r="M127">
        <v>5.4289254000000007</v>
      </c>
      <c r="N127">
        <v>0.82329295919099976</v>
      </c>
      <c r="O127">
        <v>1.3810817443449996</v>
      </c>
      <c r="P127">
        <v>0.20152925387700002</v>
      </c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t="e">
        <f>VLOOKUP(A127,Misc!$A$3:$B$11,2,FALSE)</f>
        <v>#N/A</v>
      </c>
      <c r="BR127" t="e">
        <f>INDEX(FX!$B$30:$AK$48,MATCH(Data!BQ127,FX!$A$30:$A$48,0),MATCH(Data!D127,Period,0))</f>
        <v>#N/A</v>
      </c>
      <c r="BS127" t="e">
        <f t="shared" si="18"/>
        <v>#N/A</v>
      </c>
      <c r="BT127">
        <f t="shared" si="19"/>
        <v>0</v>
      </c>
      <c r="BU127" t="e">
        <f t="shared" si="20"/>
        <v>#N/A</v>
      </c>
      <c r="BV127">
        <f t="shared" si="21"/>
        <v>0</v>
      </c>
      <c r="BW127" t="e">
        <f t="shared" si="22"/>
        <v>#N/A</v>
      </c>
      <c r="BX127">
        <f t="shared" si="23"/>
        <v>0</v>
      </c>
      <c r="BY127" t="e">
        <f t="shared" si="24"/>
        <v>#N/A</v>
      </c>
      <c r="BZ127">
        <f t="shared" si="25"/>
        <v>0</v>
      </c>
      <c r="CA127" t="e">
        <f t="shared" si="26"/>
        <v>#N/A</v>
      </c>
      <c r="CB127" t="e">
        <f t="shared" si="27"/>
        <v>#N/A</v>
      </c>
      <c r="CC127" t="e">
        <f t="shared" si="28"/>
        <v>#N/A</v>
      </c>
      <c r="CD127" t="e">
        <f t="shared" si="29"/>
        <v>#N/A</v>
      </c>
      <c r="CE127" s="4">
        <f t="shared" si="30"/>
        <v>0</v>
      </c>
      <c r="CF127" s="4" t="str">
        <f t="shared" si="31"/>
        <v/>
      </c>
      <c r="CG127" s="4">
        <f t="shared" si="32"/>
        <v>0</v>
      </c>
      <c r="CH127" s="4" t="str">
        <f t="shared" si="33"/>
        <v/>
      </c>
      <c r="CI127" t="e">
        <f>INDEX(FX!$B$114:$AK$132,MATCH(Data!BQ127,FX!$A$114:$A$132,0),MATCH(Data!D127,Period,0))</f>
        <v>#N/A</v>
      </c>
    </row>
    <row r="128" spans="1:87" hidden="1" outlineLevel="1" x14ac:dyDescent="0.15">
      <c r="A128" t="s">
        <v>302</v>
      </c>
      <c r="B128" s="1">
        <f t="shared" si="34"/>
        <v>43800</v>
      </c>
      <c r="C128" t="str">
        <f t="shared" si="34"/>
        <v>DTC</v>
      </c>
      <c r="D128" s="1">
        <v>43647</v>
      </c>
      <c r="E128">
        <v>9.7437517000000007</v>
      </c>
      <c r="F128">
        <v>1.0905157972089998</v>
      </c>
      <c r="G128">
        <v>2.2981512713220003</v>
      </c>
      <c r="H128">
        <v>0.3316606780109998</v>
      </c>
      <c r="I128">
        <v>14.558245255114524</v>
      </c>
      <c r="J128">
        <v>5.3936899445179325</v>
      </c>
      <c r="K128">
        <v>6.7006140672615544</v>
      </c>
      <c r="L128">
        <v>3.341153266076029</v>
      </c>
      <c r="M128">
        <v>5.9909871000000008</v>
      </c>
      <c r="N128">
        <v>1.1726279350450004</v>
      </c>
      <c r="O128">
        <v>1.4881200454719998</v>
      </c>
      <c r="P128">
        <v>0.216830790607</v>
      </c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t="e">
        <f>VLOOKUP(A128,Misc!$A$3:$B$11,2,FALSE)</f>
        <v>#N/A</v>
      </c>
      <c r="BR128" t="e">
        <f>INDEX(FX!$B$30:$AK$48,MATCH(Data!BQ128,FX!$A$30:$A$48,0),MATCH(Data!D128,Period,0))</f>
        <v>#N/A</v>
      </c>
      <c r="BS128" t="e">
        <f t="shared" si="18"/>
        <v>#N/A</v>
      </c>
      <c r="BT128">
        <f t="shared" si="19"/>
        <v>0</v>
      </c>
      <c r="BU128" t="e">
        <f t="shared" si="20"/>
        <v>#N/A</v>
      </c>
      <c r="BV128">
        <f t="shared" si="21"/>
        <v>0</v>
      </c>
      <c r="BW128" t="e">
        <f t="shared" si="22"/>
        <v>#N/A</v>
      </c>
      <c r="BX128">
        <f t="shared" si="23"/>
        <v>0</v>
      </c>
      <c r="BY128" t="e">
        <f t="shared" si="24"/>
        <v>#N/A</v>
      </c>
      <c r="BZ128">
        <f t="shared" si="25"/>
        <v>0</v>
      </c>
      <c r="CA128" t="e">
        <f t="shared" si="26"/>
        <v>#N/A</v>
      </c>
      <c r="CB128" t="e">
        <f t="shared" si="27"/>
        <v>#N/A</v>
      </c>
      <c r="CC128" t="e">
        <f t="shared" si="28"/>
        <v>#N/A</v>
      </c>
      <c r="CD128" t="e">
        <f t="shared" si="29"/>
        <v>#N/A</v>
      </c>
      <c r="CE128" s="4">
        <f t="shared" si="30"/>
        <v>0</v>
      </c>
      <c r="CF128" s="4" t="str">
        <f t="shared" si="31"/>
        <v/>
      </c>
      <c r="CG128" s="4">
        <f t="shared" si="32"/>
        <v>0</v>
      </c>
      <c r="CH128" s="4" t="str">
        <f t="shared" si="33"/>
        <v/>
      </c>
      <c r="CI128" t="e">
        <f>INDEX(FX!$B$114:$AK$132,MATCH(Data!BQ128,FX!$A$114:$A$132,0),MATCH(Data!D128,Period,0))</f>
        <v>#N/A</v>
      </c>
    </row>
    <row r="129" spans="1:87" hidden="1" outlineLevel="1" x14ac:dyDescent="0.15">
      <c r="A129" t="s">
        <v>302</v>
      </c>
      <c r="B129" s="1">
        <f t="shared" si="34"/>
        <v>43800</v>
      </c>
      <c r="C129" t="str">
        <f t="shared" si="34"/>
        <v>DTC</v>
      </c>
      <c r="D129" s="1">
        <v>43678</v>
      </c>
      <c r="E129">
        <v>10.704781199999998</v>
      </c>
      <c r="F129">
        <v>1.2599816252360001</v>
      </c>
      <c r="G129">
        <v>2.7740497472459991</v>
      </c>
      <c r="H129">
        <v>0.42128208264600026</v>
      </c>
      <c r="I129">
        <v>14.558245255114524</v>
      </c>
      <c r="J129">
        <v>5.3936899445179325</v>
      </c>
      <c r="K129">
        <v>6.7006140672615544</v>
      </c>
      <c r="L129">
        <v>3.341153266076029</v>
      </c>
      <c r="M129">
        <v>6.6528930999999991</v>
      </c>
      <c r="N129">
        <v>1.3871390080019999</v>
      </c>
      <c r="O129">
        <v>1.7936146534639996</v>
      </c>
      <c r="P129">
        <v>0.26727521022699996</v>
      </c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t="e">
        <f>VLOOKUP(A129,Misc!$A$3:$B$11,2,FALSE)</f>
        <v>#N/A</v>
      </c>
      <c r="BR129" t="e">
        <f>INDEX(FX!$B$30:$AK$48,MATCH(Data!BQ129,FX!$A$30:$A$48,0),MATCH(Data!D129,Period,0))</f>
        <v>#N/A</v>
      </c>
      <c r="BS129" t="e">
        <f t="shared" si="18"/>
        <v>#N/A</v>
      </c>
      <c r="BT129">
        <f t="shared" si="19"/>
        <v>0</v>
      </c>
      <c r="BU129" t="e">
        <f t="shared" si="20"/>
        <v>#N/A</v>
      </c>
      <c r="BV129">
        <f t="shared" si="21"/>
        <v>0</v>
      </c>
      <c r="BW129" t="e">
        <f t="shared" si="22"/>
        <v>#N/A</v>
      </c>
      <c r="BX129">
        <f t="shared" si="23"/>
        <v>0</v>
      </c>
      <c r="BY129" t="e">
        <f t="shared" si="24"/>
        <v>#N/A</v>
      </c>
      <c r="BZ129">
        <f t="shared" si="25"/>
        <v>0</v>
      </c>
      <c r="CA129" t="e">
        <f t="shared" si="26"/>
        <v>#N/A</v>
      </c>
      <c r="CB129" t="e">
        <f t="shared" si="27"/>
        <v>#N/A</v>
      </c>
      <c r="CC129" t="e">
        <f t="shared" si="28"/>
        <v>#N/A</v>
      </c>
      <c r="CD129" t="e">
        <f t="shared" si="29"/>
        <v>#N/A</v>
      </c>
      <c r="CE129" s="4">
        <f t="shared" si="30"/>
        <v>0</v>
      </c>
      <c r="CF129" s="4" t="str">
        <f t="shared" si="31"/>
        <v/>
      </c>
      <c r="CG129" s="4">
        <f t="shared" si="32"/>
        <v>0</v>
      </c>
      <c r="CH129" s="4" t="str">
        <f t="shared" si="33"/>
        <v/>
      </c>
      <c r="CI129" t="e">
        <f>INDEX(FX!$B$114:$AK$132,MATCH(Data!BQ129,FX!$A$114:$A$132,0),MATCH(Data!D129,Period,0))</f>
        <v>#N/A</v>
      </c>
    </row>
    <row r="130" spans="1:87" hidden="1" outlineLevel="1" x14ac:dyDescent="0.15">
      <c r="A130" t="s">
        <v>302</v>
      </c>
      <c r="B130" s="1">
        <f t="shared" si="34"/>
        <v>43800</v>
      </c>
      <c r="C130" t="str">
        <f t="shared" si="34"/>
        <v>DTC</v>
      </c>
      <c r="D130" s="1">
        <v>43709</v>
      </c>
      <c r="E130">
        <v>10.4862944</v>
      </c>
      <c r="F130">
        <v>2.3417199985539994</v>
      </c>
      <c r="G130">
        <v>3.4823737565270001</v>
      </c>
      <c r="H130">
        <v>1.3385425139039997</v>
      </c>
      <c r="I130">
        <v>15.339316683685954</v>
      </c>
      <c r="J130">
        <v>5.7137647505406708</v>
      </c>
      <c r="K130">
        <v>6.9621958679104088</v>
      </c>
      <c r="L130">
        <v>3.4476103413606465</v>
      </c>
      <c r="M130">
        <v>5.4766671000000002</v>
      </c>
      <c r="N130">
        <v>1.0899054684350002</v>
      </c>
      <c r="O130">
        <v>1.7244487692590007</v>
      </c>
      <c r="P130">
        <v>0.27147651115099997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t="e">
        <f>VLOOKUP(A130,Misc!$A$3:$B$11,2,FALSE)</f>
        <v>#N/A</v>
      </c>
      <c r="BR130" t="e">
        <f>INDEX(FX!$B$30:$AK$48,MATCH(Data!BQ130,FX!$A$30:$A$48,0),MATCH(Data!D130,Period,0))</f>
        <v>#N/A</v>
      </c>
      <c r="BS130" t="e">
        <f t="shared" si="18"/>
        <v>#N/A</v>
      </c>
      <c r="BT130">
        <f t="shared" si="19"/>
        <v>0</v>
      </c>
      <c r="BU130" t="e">
        <f t="shared" si="20"/>
        <v>#N/A</v>
      </c>
      <c r="BV130">
        <f t="shared" si="21"/>
        <v>0</v>
      </c>
      <c r="BW130" t="e">
        <f t="shared" si="22"/>
        <v>#N/A</v>
      </c>
      <c r="BX130">
        <f t="shared" si="23"/>
        <v>0</v>
      </c>
      <c r="BY130" t="e">
        <f t="shared" si="24"/>
        <v>#N/A</v>
      </c>
      <c r="BZ130">
        <f t="shared" si="25"/>
        <v>0</v>
      </c>
      <c r="CA130" t="e">
        <f t="shared" si="26"/>
        <v>#N/A</v>
      </c>
      <c r="CB130" t="e">
        <f t="shared" si="27"/>
        <v>#N/A</v>
      </c>
      <c r="CC130" t="e">
        <f t="shared" si="28"/>
        <v>#N/A</v>
      </c>
      <c r="CD130" t="e">
        <f t="shared" si="29"/>
        <v>#N/A</v>
      </c>
      <c r="CE130" s="4">
        <f t="shared" si="30"/>
        <v>0</v>
      </c>
      <c r="CF130" s="4" t="str">
        <f t="shared" si="31"/>
        <v/>
      </c>
      <c r="CG130" s="4">
        <f t="shared" si="32"/>
        <v>0</v>
      </c>
      <c r="CH130" s="4" t="str">
        <f t="shared" si="33"/>
        <v/>
      </c>
      <c r="CI130" t="e">
        <f>INDEX(FX!$B$114:$AK$132,MATCH(Data!BQ130,FX!$A$114:$A$132,0),MATCH(Data!D130,Period,0))</f>
        <v>#N/A</v>
      </c>
    </row>
    <row r="131" spans="1:87" hidden="1" outlineLevel="1" x14ac:dyDescent="0.15">
      <c r="A131" t="s">
        <v>302</v>
      </c>
      <c r="B131" s="1">
        <f t="shared" si="34"/>
        <v>43800</v>
      </c>
      <c r="C131" t="str">
        <f t="shared" si="34"/>
        <v>DTC</v>
      </c>
      <c r="D131" s="1">
        <v>43739</v>
      </c>
      <c r="E131">
        <v>12.361326099999999</v>
      </c>
      <c r="F131">
        <v>5.3643034991660006</v>
      </c>
      <c r="G131">
        <v>6.5906089380269997</v>
      </c>
      <c r="H131">
        <v>3.7239174942980009</v>
      </c>
      <c r="I131">
        <v>15.339316683685954</v>
      </c>
      <c r="J131">
        <v>5.7137647505406708</v>
      </c>
      <c r="K131">
        <v>6.9621958679104088</v>
      </c>
      <c r="L131">
        <v>3.4476103413606465</v>
      </c>
      <c r="M131">
        <v>5.6759101999999997</v>
      </c>
      <c r="N131">
        <v>1.2579097220150002</v>
      </c>
      <c r="O131">
        <v>0.92591329420300017</v>
      </c>
      <c r="P131">
        <v>0.14347373472799996</v>
      </c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t="e">
        <f>VLOOKUP(A131,Misc!$A$3:$B$11,2,FALSE)</f>
        <v>#N/A</v>
      </c>
      <c r="BR131" t="e">
        <f>INDEX(FX!$B$30:$AK$48,MATCH(Data!BQ131,FX!$A$30:$A$48,0),MATCH(Data!D131,Period,0))</f>
        <v>#N/A</v>
      </c>
      <c r="BS131" t="e">
        <f t="shared" ref="BS131:BS194" si="35">IF(D131&gt;B131,0,E131/$BR131)</f>
        <v>#N/A</v>
      </c>
      <c r="BT131">
        <f t="shared" ref="BT131:BT194" si="36">IF(D131&gt;B131,E131/$BR131,0)</f>
        <v>0</v>
      </c>
      <c r="BU131" t="e">
        <f t="shared" ref="BU131:BU194" si="37">IF(D131&gt;B131,0,F131/$BR131)</f>
        <v>#N/A</v>
      </c>
      <c r="BV131">
        <f t="shared" ref="BV131:BV194" si="38">IF(D131&gt;B131,F131/$BR131,0)</f>
        <v>0</v>
      </c>
      <c r="BW131" t="e">
        <f t="shared" ref="BW131:BW194" si="39">IF(D131&gt;B131,0,G131/$BR131)</f>
        <v>#N/A</v>
      </c>
      <c r="BX131">
        <f t="shared" ref="BX131:BX194" si="40">IF(D131&gt;B131,G131/$BR131,0)</f>
        <v>0</v>
      </c>
      <c r="BY131" t="e">
        <f t="shared" ref="BY131:BY194" si="41">IF(D131&gt;B131,0,H131/$BR131)</f>
        <v>#N/A</v>
      </c>
      <c r="BZ131">
        <f t="shared" ref="BZ131:BZ194" si="42">IF(D131&gt;B131,H131/$BR131,0)</f>
        <v>0</v>
      </c>
      <c r="CA131" t="e">
        <f t="shared" ref="CA131:CA194" si="43">I131/$CI131</f>
        <v>#N/A</v>
      </c>
      <c r="CB131" t="e">
        <f t="shared" ref="CB131:CB194" si="44">J131/$CI131</f>
        <v>#N/A</v>
      </c>
      <c r="CC131" t="e">
        <f t="shared" ref="CC131:CC194" si="45">K131/$CI131</f>
        <v>#N/A</v>
      </c>
      <c r="CD131" t="e">
        <f t="shared" ref="CD131:CD194" si="46">L131/$CI131</f>
        <v>#N/A</v>
      </c>
      <c r="CE131" s="4">
        <f t="shared" ref="CE131:CE194" si="47">IFERROR(IF(D131&gt;B131,"",BU131/BS131),0)</f>
        <v>0</v>
      </c>
      <c r="CF131" s="4" t="str">
        <f t="shared" ref="CF131:CF194" si="48">IFERROR(IF(D131&gt;B131,BV131/BT131,""),0)</f>
        <v/>
      </c>
      <c r="CG131" s="4">
        <f t="shared" ref="CG131:CG194" si="49">IFERROR(IF(D131&gt;B131,"",BY131/BU131),0)</f>
        <v>0</v>
      </c>
      <c r="CH131" s="4" t="str">
        <f t="shared" ref="CH131:CH194" si="50">IFERROR(IF(D131&gt;B131,BZ131/BV131,""),0)</f>
        <v/>
      </c>
      <c r="CI131" t="e">
        <f>INDEX(FX!$B$114:$AK$132,MATCH(Data!BQ131,FX!$A$114:$A$132,0),MATCH(Data!D131,Period,0))</f>
        <v>#N/A</v>
      </c>
    </row>
    <row r="132" spans="1:87" hidden="1" outlineLevel="1" x14ac:dyDescent="0.15">
      <c r="A132" t="s">
        <v>302</v>
      </c>
      <c r="B132" s="1">
        <f t="shared" ref="B132:C195" si="51">B131</f>
        <v>43800</v>
      </c>
      <c r="C132" t="str">
        <f t="shared" si="51"/>
        <v>DTC</v>
      </c>
      <c r="D132" s="1">
        <v>43770</v>
      </c>
      <c r="E132">
        <v>14.303915999999999</v>
      </c>
      <c r="F132">
        <v>6.9653238650480009</v>
      </c>
      <c r="G132">
        <v>6.0688358267310001</v>
      </c>
      <c r="H132">
        <v>3.7251844157149985</v>
      </c>
      <c r="I132">
        <v>15.339316683685954</v>
      </c>
      <c r="J132">
        <v>5.7137647505406708</v>
      </c>
      <c r="K132">
        <v>6.9621958679104088</v>
      </c>
      <c r="L132">
        <v>3.4476103413606465</v>
      </c>
      <c r="M132">
        <v>4.8778629000000002</v>
      </c>
      <c r="N132">
        <v>1.1226649055139997</v>
      </c>
      <c r="O132">
        <v>0.44273297141099993</v>
      </c>
      <c r="P132">
        <v>7.8450872985000003E-2</v>
      </c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t="e">
        <f>VLOOKUP(A132,Misc!$A$3:$B$11,2,FALSE)</f>
        <v>#N/A</v>
      </c>
      <c r="BR132" t="e">
        <f>INDEX(FX!$B$30:$AK$48,MATCH(Data!BQ132,FX!$A$30:$A$48,0),MATCH(Data!D132,Period,0))</f>
        <v>#N/A</v>
      </c>
      <c r="BS132" t="e">
        <f t="shared" si="35"/>
        <v>#N/A</v>
      </c>
      <c r="BT132">
        <f t="shared" si="36"/>
        <v>0</v>
      </c>
      <c r="BU132" t="e">
        <f t="shared" si="37"/>
        <v>#N/A</v>
      </c>
      <c r="BV132">
        <f t="shared" si="38"/>
        <v>0</v>
      </c>
      <c r="BW132" t="e">
        <f t="shared" si="39"/>
        <v>#N/A</v>
      </c>
      <c r="BX132">
        <f t="shared" si="40"/>
        <v>0</v>
      </c>
      <c r="BY132" t="e">
        <f t="shared" si="41"/>
        <v>#N/A</v>
      </c>
      <c r="BZ132">
        <f t="shared" si="42"/>
        <v>0</v>
      </c>
      <c r="CA132" t="e">
        <f t="shared" si="43"/>
        <v>#N/A</v>
      </c>
      <c r="CB132" t="e">
        <f t="shared" si="44"/>
        <v>#N/A</v>
      </c>
      <c r="CC132" t="e">
        <f t="shared" si="45"/>
        <v>#N/A</v>
      </c>
      <c r="CD132" t="e">
        <f t="shared" si="46"/>
        <v>#N/A</v>
      </c>
      <c r="CE132" s="4">
        <f t="shared" si="47"/>
        <v>0</v>
      </c>
      <c r="CF132" s="4" t="str">
        <f t="shared" si="48"/>
        <v/>
      </c>
      <c r="CG132" s="4">
        <f t="shared" si="49"/>
        <v>0</v>
      </c>
      <c r="CH132" s="4" t="str">
        <f t="shared" si="50"/>
        <v/>
      </c>
      <c r="CI132" t="e">
        <f>INDEX(FX!$B$114:$AK$132,MATCH(Data!BQ132,FX!$A$114:$A$132,0),MATCH(Data!D132,Period,0))</f>
        <v>#N/A</v>
      </c>
    </row>
    <row r="133" spans="1:87" hidden="1" outlineLevel="1" x14ac:dyDescent="0.15">
      <c r="A133" t="s">
        <v>302</v>
      </c>
      <c r="B133" s="1">
        <f t="shared" si="51"/>
        <v>43800</v>
      </c>
      <c r="C133" t="str">
        <f t="shared" si="51"/>
        <v>DTC</v>
      </c>
      <c r="D133" s="1">
        <v>43800</v>
      </c>
      <c r="E133">
        <v>14.396611900000002</v>
      </c>
      <c r="F133">
        <v>6.4138830956080026</v>
      </c>
      <c r="G133">
        <v>6.2990684673089996</v>
      </c>
      <c r="H133">
        <v>3.9667418059140003</v>
      </c>
      <c r="I133">
        <v>16.120388112257398</v>
      </c>
      <c r="J133">
        <v>6.0338395565634162</v>
      </c>
      <c r="K133">
        <v>7.2237776685592712</v>
      </c>
      <c r="L133">
        <v>3.5540674166452688</v>
      </c>
      <c r="M133">
        <v>5.4084661000000001</v>
      </c>
      <c r="N133">
        <v>1.2565916886720001</v>
      </c>
      <c r="O133">
        <v>0.52001711055200006</v>
      </c>
      <c r="P133">
        <v>8.7143454392000011E-2</v>
      </c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t="e">
        <f>VLOOKUP(A133,Misc!$A$3:$B$11,2,FALSE)</f>
        <v>#N/A</v>
      </c>
      <c r="BR133" t="e">
        <f>INDEX(FX!$B$30:$AK$48,MATCH(Data!BQ133,FX!$A$30:$A$48,0),MATCH(Data!D133,Period,0))</f>
        <v>#N/A</v>
      </c>
      <c r="BS133" t="e">
        <f t="shared" si="35"/>
        <v>#N/A</v>
      </c>
      <c r="BT133">
        <f t="shared" si="36"/>
        <v>0</v>
      </c>
      <c r="BU133" t="e">
        <f t="shared" si="37"/>
        <v>#N/A</v>
      </c>
      <c r="BV133">
        <f t="shared" si="38"/>
        <v>0</v>
      </c>
      <c r="BW133" t="e">
        <f t="shared" si="39"/>
        <v>#N/A</v>
      </c>
      <c r="BX133">
        <f t="shared" si="40"/>
        <v>0</v>
      </c>
      <c r="BY133" t="e">
        <f t="shared" si="41"/>
        <v>#N/A</v>
      </c>
      <c r="BZ133">
        <f t="shared" si="42"/>
        <v>0</v>
      </c>
      <c r="CA133" t="e">
        <f t="shared" si="43"/>
        <v>#N/A</v>
      </c>
      <c r="CB133" t="e">
        <f t="shared" si="44"/>
        <v>#N/A</v>
      </c>
      <c r="CC133" t="e">
        <f t="shared" si="45"/>
        <v>#N/A</v>
      </c>
      <c r="CD133" t="e">
        <f t="shared" si="46"/>
        <v>#N/A</v>
      </c>
      <c r="CE133" s="4">
        <f t="shared" si="47"/>
        <v>0</v>
      </c>
      <c r="CF133" s="4" t="str">
        <f t="shared" si="48"/>
        <v/>
      </c>
      <c r="CG133" s="4">
        <f t="shared" si="49"/>
        <v>0</v>
      </c>
      <c r="CH133" s="4" t="str">
        <f t="shared" si="50"/>
        <v/>
      </c>
      <c r="CI133" t="e">
        <f>INDEX(FX!$B$114:$AK$132,MATCH(Data!BQ133,FX!$A$114:$A$132,0),MATCH(Data!D133,Period,0))</f>
        <v>#N/A</v>
      </c>
    </row>
    <row r="134" spans="1:87" hidden="1" outlineLevel="1" x14ac:dyDescent="0.15">
      <c r="A134" t="s">
        <v>302</v>
      </c>
      <c r="B134" s="1">
        <f t="shared" si="51"/>
        <v>43800</v>
      </c>
      <c r="C134" t="s">
        <v>278</v>
      </c>
      <c r="D134" s="1">
        <v>43466</v>
      </c>
      <c r="E134">
        <f t="array" ref="E134:E145">TRANSPOSE('[2]CCare_Key Metrics P1'!$F$6:$Q$6)</f>
        <v>44.845410802806377</v>
      </c>
      <c r="F134">
        <f t="array" ref="F134:F145">TRANSPOSE('[2]CCare_Key Metrics P1'!$F$11:$Q$11)</f>
        <v>8.570745604279308</v>
      </c>
      <c r="G134">
        <f t="array" ref="G134:G145">TRANSPOSE('[2]CCare_Key Metrics P1'!$F$16:$Q$16)</f>
        <v>0</v>
      </c>
      <c r="H134">
        <f t="array" ref="H134:H145">TRANSPOSE('[2]CCare_Key Metrics P1'!$F$21:$Q$21)</f>
        <v>0</v>
      </c>
      <c r="I134">
        <f t="array" ref="I134:I145">TRANSPOSE('[2]CCare_Key Metrics P1'!$F$7:$Q$7)</f>
        <v>18.993384697293834</v>
      </c>
      <c r="J134">
        <f t="array" ref="J134:J145">TRANSPOSE('[2]CCare_Key Metrics P1'!$F$12:$Q$12)</f>
        <v>3.2784644902187896</v>
      </c>
      <c r="K134">
        <f t="array" ref="K134:K145">TRANSPOSE('[2]CCare_Key Metrics P1'!$F$17:$Q$17)</f>
        <v>0</v>
      </c>
      <c r="L134">
        <f t="array" ref="L134:L145">TRANSPOSE('[2]CCare_Key Metrics P1'!$F$22:$Q$22)</f>
        <v>0</v>
      </c>
      <c r="M134">
        <f t="array" ref="M134:M145">TRANSPOSE('[2]CCare_Key Metrics P1'!$F$9:$Q$9)</f>
        <v>109.99769900239849</v>
      </c>
      <c r="N134">
        <f t="array" ref="N134:N145">TRANSPOSE('[2]CCare_Key Metrics P1'!$F$14:$Q$14)</f>
        <v>11.504200044695413</v>
      </c>
      <c r="O134">
        <f t="array" ref="O134:O145">TRANSPOSE('[2]CCare_Key Metrics P1'!$F$19:$Q$19)</f>
        <v>0</v>
      </c>
      <c r="P134">
        <f t="array" ref="P134:P145">TRANSPOSE('[2]CCare_Key Metrics P1'!$F$24:$Q$24)</f>
        <v>0</v>
      </c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t="e">
        <f>VLOOKUP(A134,Misc!$A$3:$B$11,2,FALSE)</f>
        <v>#N/A</v>
      </c>
      <c r="BR134" t="e">
        <f>INDEX(FX!$B$30:$AK$48,MATCH(Data!BQ134,FX!$A$30:$A$48,0),MATCH(Data!D134,Period,0))</f>
        <v>#N/A</v>
      </c>
      <c r="BS134" t="e">
        <f t="shared" si="35"/>
        <v>#N/A</v>
      </c>
      <c r="BT134">
        <f t="shared" si="36"/>
        <v>0</v>
      </c>
      <c r="BU134" t="e">
        <f t="shared" si="37"/>
        <v>#N/A</v>
      </c>
      <c r="BV134">
        <f t="shared" si="38"/>
        <v>0</v>
      </c>
      <c r="BW134" t="e">
        <f t="shared" si="39"/>
        <v>#N/A</v>
      </c>
      <c r="BX134">
        <f t="shared" si="40"/>
        <v>0</v>
      </c>
      <c r="BY134" t="e">
        <f t="shared" si="41"/>
        <v>#N/A</v>
      </c>
      <c r="BZ134">
        <f t="shared" si="42"/>
        <v>0</v>
      </c>
      <c r="CA134" t="e">
        <f t="shared" si="43"/>
        <v>#N/A</v>
      </c>
      <c r="CB134" t="e">
        <f t="shared" si="44"/>
        <v>#N/A</v>
      </c>
      <c r="CC134" t="e">
        <f t="shared" si="45"/>
        <v>#N/A</v>
      </c>
      <c r="CD134" t="e">
        <f t="shared" si="46"/>
        <v>#N/A</v>
      </c>
      <c r="CE134" s="4">
        <f t="shared" si="47"/>
        <v>0</v>
      </c>
      <c r="CF134" s="4" t="str">
        <f t="shared" si="48"/>
        <v/>
      </c>
      <c r="CG134" s="4">
        <f t="shared" si="49"/>
        <v>0</v>
      </c>
      <c r="CH134" s="4" t="str">
        <f t="shared" si="50"/>
        <v/>
      </c>
      <c r="CI134" t="e">
        <f>INDEX(FX!$B$114:$AK$132,MATCH(Data!BQ134,FX!$A$114:$A$132,0),MATCH(Data!D134,Period,0))</f>
        <v>#N/A</v>
      </c>
    </row>
    <row r="135" spans="1:87" hidden="1" outlineLevel="1" x14ac:dyDescent="0.15">
      <c r="A135" t="s">
        <v>302</v>
      </c>
      <c r="B135" s="1">
        <f t="shared" si="51"/>
        <v>43800</v>
      </c>
      <c r="C135" t="str">
        <f>C134</f>
        <v>Corporate Care</v>
      </c>
      <c r="D135" s="1">
        <v>43497</v>
      </c>
      <c r="E135">
        <v>24.359187183333336</v>
      </c>
      <c r="F135">
        <v>5.149510219152341</v>
      </c>
      <c r="G135">
        <v>0</v>
      </c>
      <c r="H135">
        <v>0</v>
      </c>
      <c r="I135">
        <v>18.993384697293834</v>
      </c>
      <c r="J135">
        <v>3.2784644902187896</v>
      </c>
      <c r="K135">
        <v>0</v>
      </c>
      <c r="L135">
        <v>0</v>
      </c>
      <c r="M135">
        <v>87.330248055429919</v>
      </c>
      <c r="N135">
        <v>10.717092633697046</v>
      </c>
      <c r="O135">
        <v>0</v>
      </c>
      <c r="P135">
        <v>0</v>
      </c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t="e">
        <f>VLOOKUP(A135,Misc!$A$3:$B$11,2,FALSE)</f>
        <v>#N/A</v>
      </c>
      <c r="BR135" t="e">
        <f>INDEX(FX!$B$30:$AK$48,MATCH(Data!BQ135,FX!$A$30:$A$48,0),MATCH(Data!D135,Period,0))</f>
        <v>#N/A</v>
      </c>
      <c r="BS135" t="e">
        <f t="shared" si="35"/>
        <v>#N/A</v>
      </c>
      <c r="BT135">
        <f t="shared" si="36"/>
        <v>0</v>
      </c>
      <c r="BU135" t="e">
        <f t="shared" si="37"/>
        <v>#N/A</v>
      </c>
      <c r="BV135">
        <f t="shared" si="38"/>
        <v>0</v>
      </c>
      <c r="BW135" t="e">
        <f t="shared" si="39"/>
        <v>#N/A</v>
      </c>
      <c r="BX135">
        <f t="shared" si="40"/>
        <v>0</v>
      </c>
      <c r="BY135" t="e">
        <f t="shared" si="41"/>
        <v>#N/A</v>
      </c>
      <c r="BZ135">
        <f t="shared" si="42"/>
        <v>0</v>
      </c>
      <c r="CA135" t="e">
        <f t="shared" si="43"/>
        <v>#N/A</v>
      </c>
      <c r="CB135" t="e">
        <f t="shared" si="44"/>
        <v>#N/A</v>
      </c>
      <c r="CC135" t="e">
        <f t="shared" si="45"/>
        <v>#N/A</v>
      </c>
      <c r="CD135" t="e">
        <f t="shared" si="46"/>
        <v>#N/A</v>
      </c>
      <c r="CE135" s="4">
        <f t="shared" si="47"/>
        <v>0</v>
      </c>
      <c r="CF135" s="4" t="str">
        <f t="shared" si="48"/>
        <v/>
      </c>
      <c r="CG135" s="4">
        <f t="shared" si="49"/>
        <v>0</v>
      </c>
      <c r="CH135" s="4" t="str">
        <f t="shared" si="50"/>
        <v/>
      </c>
      <c r="CI135" t="e">
        <f>INDEX(FX!$B$114:$AK$132,MATCH(Data!BQ135,FX!$A$114:$A$132,0),MATCH(Data!D135,Period,0))</f>
        <v>#N/A</v>
      </c>
    </row>
    <row r="136" spans="1:87" hidden="1" outlineLevel="1" x14ac:dyDescent="0.15">
      <c r="A136" t="s">
        <v>302</v>
      </c>
      <c r="B136" s="1">
        <f t="shared" si="51"/>
        <v>43800</v>
      </c>
      <c r="C136" t="str">
        <f t="shared" si="51"/>
        <v>Corporate Care</v>
      </c>
      <c r="D136" s="1">
        <v>43525</v>
      </c>
      <c r="E136">
        <v>32.282901899999999</v>
      </c>
      <c r="F136">
        <v>5.6637139580346014</v>
      </c>
      <c r="G136">
        <v>0</v>
      </c>
      <c r="H136">
        <v>0</v>
      </c>
      <c r="I136">
        <v>18.993384697293834</v>
      </c>
      <c r="J136">
        <v>3.2784644902187896</v>
      </c>
      <c r="K136">
        <v>0</v>
      </c>
      <c r="L136">
        <v>0</v>
      </c>
      <c r="M136">
        <v>34.061575614080709</v>
      </c>
      <c r="N136">
        <v>5.6926974672708255</v>
      </c>
      <c r="O136">
        <v>0</v>
      </c>
      <c r="P136">
        <v>0</v>
      </c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t="e">
        <f>VLOOKUP(A136,Misc!$A$3:$B$11,2,FALSE)</f>
        <v>#N/A</v>
      </c>
      <c r="BR136" t="e">
        <f>INDEX(FX!$B$30:$AK$48,MATCH(Data!BQ136,FX!$A$30:$A$48,0),MATCH(Data!D136,Period,0))</f>
        <v>#N/A</v>
      </c>
      <c r="BS136" t="e">
        <f t="shared" si="35"/>
        <v>#N/A</v>
      </c>
      <c r="BT136">
        <f t="shared" si="36"/>
        <v>0</v>
      </c>
      <c r="BU136" t="e">
        <f t="shared" si="37"/>
        <v>#N/A</v>
      </c>
      <c r="BV136">
        <f t="shared" si="38"/>
        <v>0</v>
      </c>
      <c r="BW136" t="e">
        <f t="shared" si="39"/>
        <v>#N/A</v>
      </c>
      <c r="BX136">
        <f t="shared" si="40"/>
        <v>0</v>
      </c>
      <c r="BY136" t="e">
        <f t="shared" si="41"/>
        <v>#N/A</v>
      </c>
      <c r="BZ136">
        <f t="shared" si="42"/>
        <v>0</v>
      </c>
      <c r="CA136" t="e">
        <f t="shared" si="43"/>
        <v>#N/A</v>
      </c>
      <c r="CB136" t="e">
        <f t="shared" si="44"/>
        <v>#N/A</v>
      </c>
      <c r="CC136" t="e">
        <f t="shared" si="45"/>
        <v>#N/A</v>
      </c>
      <c r="CD136" t="e">
        <f t="shared" si="46"/>
        <v>#N/A</v>
      </c>
      <c r="CE136" s="4">
        <f t="shared" si="47"/>
        <v>0</v>
      </c>
      <c r="CF136" s="4" t="str">
        <f t="shared" si="48"/>
        <v/>
      </c>
      <c r="CG136" s="4">
        <f t="shared" si="49"/>
        <v>0</v>
      </c>
      <c r="CH136" s="4" t="str">
        <f t="shared" si="50"/>
        <v/>
      </c>
      <c r="CI136" t="e">
        <f>INDEX(FX!$B$114:$AK$132,MATCH(Data!BQ136,FX!$A$114:$A$132,0),MATCH(Data!D136,Period,0))</f>
        <v>#N/A</v>
      </c>
    </row>
    <row r="137" spans="1:87" hidden="1" outlineLevel="1" x14ac:dyDescent="0.15">
      <c r="A137" t="s">
        <v>302</v>
      </c>
      <c r="B137" s="1">
        <f t="shared" si="51"/>
        <v>43800</v>
      </c>
      <c r="C137" t="str">
        <f t="shared" si="51"/>
        <v>Corporate Care</v>
      </c>
      <c r="D137" s="1">
        <v>43556</v>
      </c>
      <c r="E137">
        <v>9.7628675200000004</v>
      </c>
      <c r="F137">
        <v>3.2273636469887048</v>
      </c>
      <c r="G137">
        <v>0</v>
      </c>
      <c r="H137">
        <v>0</v>
      </c>
      <c r="I137">
        <v>24.691400106481979</v>
      </c>
      <c r="J137">
        <v>4.2620038372844258</v>
      </c>
      <c r="K137">
        <v>0</v>
      </c>
      <c r="L137">
        <v>0</v>
      </c>
      <c r="M137">
        <v>10.046455131092339</v>
      </c>
      <c r="N137">
        <v>0.7808009005525155</v>
      </c>
      <c r="O137">
        <v>0</v>
      </c>
      <c r="P137">
        <v>0</v>
      </c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t="e">
        <f>VLOOKUP(A137,Misc!$A$3:$B$11,2,FALSE)</f>
        <v>#N/A</v>
      </c>
      <c r="BR137" t="e">
        <f>INDEX(FX!$B$30:$AK$48,MATCH(Data!BQ137,FX!$A$30:$A$48,0),MATCH(Data!D137,Period,0))</f>
        <v>#N/A</v>
      </c>
      <c r="BS137" t="e">
        <f t="shared" si="35"/>
        <v>#N/A</v>
      </c>
      <c r="BT137">
        <f t="shared" si="36"/>
        <v>0</v>
      </c>
      <c r="BU137" t="e">
        <f t="shared" si="37"/>
        <v>#N/A</v>
      </c>
      <c r="BV137">
        <f t="shared" si="38"/>
        <v>0</v>
      </c>
      <c r="BW137" t="e">
        <f t="shared" si="39"/>
        <v>#N/A</v>
      </c>
      <c r="BX137">
        <f t="shared" si="40"/>
        <v>0</v>
      </c>
      <c r="BY137" t="e">
        <f t="shared" si="41"/>
        <v>#N/A</v>
      </c>
      <c r="BZ137">
        <f t="shared" si="42"/>
        <v>0</v>
      </c>
      <c r="CA137" t="e">
        <f t="shared" si="43"/>
        <v>#N/A</v>
      </c>
      <c r="CB137" t="e">
        <f t="shared" si="44"/>
        <v>#N/A</v>
      </c>
      <c r="CC137" t="e">
        <f t="shared" si="45"/>
        <v>#N/A</v>
      </c>
      <c r="CD137" t="e">
        <f t="shared" si="46"/>
        <v>#N/A</v>
      </c>
      <c r="CE137" s="4">
        <f t="shared" si="47"/>
        <v>0</v>
      </c>
      <c r="CF137" s="4" t="str">
        <f t="shared" si="48"/>
        <v/>
      </c>
      <c r="CG137" s="4">
        <f t="shared" si="49"/>
        <v>0</v>
      </c>
      <c r="CH137" s="4" t="str">
        <f t="shared" si="50"/>
        <v/>
      </c>
      <c r="CI137" t="e">
        <f>INDEX(FX!$B$114:$AK$132,MATCH(Data!BQ137,FX!$A$114:$A$132,0),MATCH(Data!D137,Period,0))</f>
        <v>#N/A</v>
      </c>
    </row>
    <row r="138" spans="1:87" hidden="1" outlineLevel="1" x14ac:dyDescent="0.15">
      <c r="A138" t="s">
        <v>302</v>
      </c>
      <c r="B138" s="1">
        <f t="shared" si="51"/>
        <v>43800</v>
      </c>
      <c r="C138" t="str">
        <f t="shared" si="51"/>
        <v>Corporate Care</v>
      </c>
      <c r="D138" s="1">
        <v>43586</v>
      </c>
      <c r="E138">
        <v>3.9649144999999999</v>
      </c>
      <c r="F138">
        <v>1.4965663746411184</v>
      </c>
      <c r="G138">
        <v>0</v>
      </c>
      <c r="H138">
        <v>0</v>
      </c>
      <c r="I138">
        <v>24.691400106481979</v>
      </c>
      <c r="J138">
        <v>4.2620038372844258</v>
      </c>
      <c r="K138">
        <v>0</v>
      </c>
      <c r="L138">
        <v>0</v>
      </c>
      <c r="M138">
        <v>78.35469578</v>
      </c>
      <c r="N138">
        <v>18.443142420000001</v>
      </c>
      <c r="O138">
        <v>0</v>
      </c>
      <c r="P138">
        <v>0</v>
      </c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t="e">
        <f>VLOOKUP(A138,Misc!$A$3:$B$11,2,FALSE)</f>
        <v>#N/A</v>
      </c>
      <c r="BR138" t="e">
        <f>INDEX(FX!$B$30:$AK$48,MATCH(Data!BQ138,FX!$A$30:$A$48,0),MATCH(Data!D138,Period,0))</f>
        <v>#N/A</v>
      </c>
      <c r="BS138" t="e">
        <f t="shared" si="35"/>
        <v>#N/A</v>
      </c>
      <c r="BT138">
        <f t="shared" si="36"/>
        <v>0</v>
      </c>
      <c r="BU138" t="e">
        <f t="shared" si="37"/>
        <v>#N/A</v>
      </c>
      <c r="BV138">
        <f t="shared" si="38"/>
        <v>0</v>
      </c>
      <c r="BW138" t="e">
        <f t="shared" si="39"/>
        <v>#N/A</v>
      </c>
      <c r="BX138">
        <f t="shared" si="40"/>
        <v>0</v>
      </c>
      <c r="BY138" t="e">
        <f t="shared" si="41"/>
        <v>#N/A</v>
      </c>
      <c r="BZ138">
        <f t="shared" si="42"/>
        <v>0</v>
      </c>
      <c r="CA138" t="e">
        <f t="shared" si="43"/>
        <v>#N/A</v>
      </c>
      <c r="CB138" t="e">
        <f t="shared" si="44"/>
        <v>#N/A</v>
      </c>
      <c r="CC138" t="e">
        <f t="shared" si="45"/>
        <v>#N/A</v>
      </c>
      <c r="CD138" t="e">
        <f t="shared" si="46"/>
        <v>#N/A</v>
      </c>
      <c r="CE138" s="4">
        <f t="shared" si="47"/>
        <v>0</v>
      </c>
      <c r="CF138" s="4" t="str">
        <f t="shared" si="48"/>
        <v/>
      </c>
      <c r="CG138" s="4">
        <f t="shared" si="49"/>
        <v>0</v>
      </c>
      <c r="CH138" s="4" t="str">
        <f t="shared" si="50"/>
        <v/>
      </c>
      <c r="CI138" t="e">
        <f>INDEX(FX!$B$114:$AK$132,MATCH(Data!BQ138,FX!$A$114:$A$132,0),MATCH(Data!D138,Period,0))</f>
        <v>#N/A</v>
      </c>
    </row>
    <row r="139" spans="1:87" hidden="1" outlineLevel="1" x14ac:dyDescent="0.15">
      <c r="A139" t="s">
        <v>302</v>
      </c>
      <c r="B139" s="1">
        <f t="shared" si="51"/>
        <v>43800</v>
      </c>
      <c r="C139" t="str">
        <f t="shared" si="51"/>
        <v>Corporate Care</v>
      </c>
      <c r="D139" s="1">
        <v>43617</v>
      </c>
      <c r="E139">
        <v>5.4914005899999996</v>
      </c>
      <c r="F139">
        <v>1.1380616269141794</v>
      </c>
      <c r="G139">
        <v>0</v>
      </c>
      <c r="H139">
        <v>0</v>
      </c>
      <c r="I139">
        <v>24.691400106481979</v>
      </c>
      <c r="J139">
        <v>4.2620038372844258</v>
      </c>
      <c r="K139">
        <v>0</v>
      </c>
      <c r="L139">
        <v>0</v>
      </c>
      <c r="M139">
        <v>12.099773190833336</v>
      </c>
      <c r="N139">
        <v>3.2613783692089537</v>
      </c>
      <c r="O139">
        <v>0</v>
      </c>
      <c r="P139">
        <v>0</v>
      </c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t="e">
        <f>VLOOKUP(A139,Misc!$A$3:$B$11,2,FALSE)</f>
        <v>#N/A</v>
      </c>
      <c r="BR139" t="e">
        <f>INDEX(FX!$B$30:$AK$48,MATCH(Data!BQ139,FX!$A$30:$A$48,0),MATCH(Data!D139,Period,0))</f>
        <v>#N/A</v>
      </c>
      <c r="BS139" t="e">
        <f t="shared" si="35"/>
        <v>#N/A</v>
      </c>
      <c r="BT139">
        <f t="shared" si="36"/>
        <v>0</v>
      </c>
      <c r="BU139" t="e">
        <f t="shared" si="37"/>
        <v>#N/A</v>
      </c>
      <c r="BV139">
        <f t="shared" si="38"/>
        <v>0</v>
      </c>
      <c r="BW139" t="e">
        <f t="shared" si="39"/>
        <v>#N/A</v>
      </c>
      <c r="BX139">
        <f t="shared" si="40"/>
        <v>0</v>
      </c>
      <c r="BY139" t="e">
        <f t="shared" si="41"/>
        <v>#N/A</v>
      </c>
      <c r="BZ139">
        <f t="shared" si="42"/>
        <v>0</v>
      </c>
      <c r="CA139" t="e">
        <f t="shared" si="43"/>
        <v>#N/A</v>
      </c>
      <c r="CB139" t="e">
        <f t="shared" si="44"/>
        <v>#N/A</v>
      </c>
      <c r="CC139" t="e">
        <f t="shared" si="45"/>
        <v>#N/A</v>
      </c>
      <c r="CD139" t="e">
        <f t="shared" si="46"/>
        <v>#N/A</v>
      </c>
      <c r="CE139" s="4">
        <f t="shared" si="47"/>
        <v>0</v>
      </c>
      <c r="CF139" s="4" t="str">
        <f t="shared" si="48"/>
        <v/>
      </c>
      <c r="CG139" s="4">
        <f t="shared" si="49"/>
        <v>0</v>
      </c>
      <c r="CH139" s="4" t="str">
        <f t="shared" si="50"/>
        <v/>
      </c>
      <c r="CI139" t="e">
        <f>INDEX(FX!$B$114:$AK$132,MATCH(Data!BQ139,FX!$A$114:$A$132,0),MATCH(Data!D139,Period,0))</f>
        <v>#N/A</v>
      </c>
    </row>
    <row r="140" spans="1:87" hidden="1" outlineLevel="1" x14ac:dyDescent="0.15">
      <c r="A140" t="s">
        <v>302</v>
      </c>
      <c r="B140" s="1">
        <f t="shared" si="51"/>
        <v>43800</v>
      </c>
      <c r="C140" t="str">
        <f t="shared" si="51"/>
        <v>Corporate Care</v>
      </c>
      <c r="D140" s="1">
        <v>43647</v>
      </c>
      <c r="E140">
        <v>54.468770480000011</v>
      </c>
      <c r="F140">
        <v>10.071238115524904</v>
      </c>
      <c r="G140">
        <v>0</v>
      </c>
      <c r="H140">
        <v>0</v>
      </c>
      <c r="I140">
        <v>28.490077045940748</v>
      </c>
      <c r="J140">
        <v>4.9176967353281835</v>
      </c>
      <c r="K140">
        <v>0</v>
      </c>
      <c r="L140">
        <v>0</v>
      </c>
      <c r="M140">
        <v>-46.436375526666673</v>
      </c>
      <c r="N140">
        <v>-8.7988265556624583</v>
      </c>
      <c r="O140">
        <v>0</v>
      </c>
      <c r="P140">
        <v>0</v>
      </c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t="e">
        <f>VLOOKUP(A140,Misc!$A$3:$B$11,2,FALSE)</f>
        <v>#N/A</v>
      </c>
      <c r="BR140" t="e">
        <f>INDEX(FX!$B$30:$AK$48,MATCH(Data!BQ140,FX!$A$30:$A$48,0),MATCH(Data!D140,Period,0))</f>
        <v>#N/A</v>
      </c>
      <c r="BS140" t="e">
        <f t="shared" si="35"/>
        <v>#N/A</v>
      </c>
      <c r="BT140">
        <f t="shared" si="36"/>
        <v>0</v>
      </c>
      <c r="BU140" t="e">
        <f t="shared" si="37"/>
        <v>#N/A</v>
      </c>
      <c r="BV140">
        <f t="shared" si="38"/>
        <v>0</v>
      </c>
      <c r="BW140" t="e">
        <f t="shared" si="39"/>
        <v>#N/A</v>
      </c>
      <c r="BX140">
        <f t="shared" si="40"/>
        <v>0</v>
      </c>
      <c r="BY140" t="e">
        <f t="shared" si="41"/>
        <v>#N/A</v>
      </c>
      <c r="BZ140">
        <f t="shared" si="42"/>
        <v>0</v>
      </c>
      <c r="CA140" t="e">
        <f t="shared" si="43"/>
        <v>#N/A</v>
      </c>
      <c r="CB140" t="e">
        <f t="shared" si="44"/>
        <v>#N/A</v>
      </c>
      <c r="CC140" t="e">
        <f t="shared" si="45"/>
        <v>#N/A</v>
      </c>
      <c r="CD140" t="e">
        <f t="shared" si="46"/>
        <v>#N/A</v>
      </c>
      <c r="CE140" s="4">
        <f t="shared" si="47"/>
        <v>0</v>
      </c>
      <c r="CF140" s="4" t="str">
        <f t="shared" si="48"/>
        <v/>
      </c>
      <c r="CG140" s="4">
        <f t="shared" si="49"/>
        <v>0</v>
      </c>
      <c r="CH140" s="4" t="str">
        <f t="shared" si="50"/>
        <v/>
      </c>
      <c r="CI140" t="e">
        <f>INDEX(FX!$B$114:$AK$132,MATCH(Data!BQ140,FX!$A$114:$A$132,0),MATCH(Data!D140,Period,0))</f>
        <v>#N/A</v>
      </c>
    </row>
    <row r="141" spans="1:87" hidden="1" outlineLevel="1" x14ac:dyDescent="0.15">
      <c r="A141" t="s">
        <v>302</v>
      </c>
      <c r="B141" s="1">
        <f t="shared" si="51"/>
        <v>43800</v>
      </c>
      <c r="C141" t="str">
        <f t="shared" si="51"/>
        <v>Corporate Care</v>
      </c>
      <c r="D141" s="1">
        <v>43678</v>
      </c>
      <c r="E141">
        <v>16.530409915000025</v>
      </c>
      <c r="F141">
        <v>3.3072270400449759</v>
      </c>
      <c r="G141">
        <v>0</v>
      </c>
      <c r="H141">
        <v>0</v>
      </c>
      <c r="I141">
        <v>28.490077045940748</v>
      </c>
      <c r="J141">
        <v>4.9176967353281835</v>
      </c>
      <c r="K141">
        <v>0</v>
      </c>
      <c r="L141">
        <v>0</v>
      </c>
      <c r="M141">
        <v>34.517758353333249</v>
      </c>
      <c r="N141">
        <v>2.6566586264234018</v>
      </c>
      <c r="O141">
        <v>0</v>
      </c>
      <c r="P141">
        <v>0</v>
      </c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t="e">
        <f>VLOOKUP(A141,Misc!$A$3:$B$11,2,FALSE)</f>
        <v>#N/A</v>
      </c>
      <c r="BR141" t="e">
        <f>INDEX(FX!$B$30:$AK$48,MATCH(Data!BQ141,FX!$A$30:$A$48,0),MATCH(Data!D141,Period,0))</f>
        <v>#N/A</v>
      </c>
      <c r="BS141" t="e">
        <f t="shared" si="35"/>
        <v>#N/A</v>
      </c>
      <c r="BT141">
        <f t="shared" si="36"/>
        <v>0</v>
      </c>
      <c r="BU141" t="e">
        <f t="shared" si="37"/>
        <v>#N/A</v>
      </c>
      <c r="BV141">
        <f t="shared" si="38"/>
        <v>0</v>
      </c>
      <c r="BW141" t="e">
        <f t="shared" si="39"/>
        <v>#N/A</v>
      </c>
      <c r="BX141">
        <f t="shared" si="40"/>
        <v>0</v>
      </c>
      <c r="BY141" t="e">
        <f t="shared" si="41"/>
        <v>#N/A</v>
      </c>
      <c r="BZ141">
        <f t="shared" si="42"/>
        <v>0</v>
      </c>
      <c r="CA141" t="e">
        <f t="shared" si="43"/>
        <v>#N/A</v>
      </c>
      <c r="CB141" t="e">
        <f t="shared" si="44"/>
        <v>#N/A</v>
      </c>
      <c r="CC141" t="e">
        <f t="shared" si="45"/>
        <v>#N/A</v>
      </c>
      <c r="CD141" t="e">
        <f t="shared" si="46"/>
        <v>#N/A</v>
      </c>
      <c r="CE141" s="4">
        <f t="shared" si="47"/>
        <v>0</v>
      </c>
      <c r="CF141" s="4" t="str">
        <f t="shared" si="48"/>
        <v/>
      </c>
      <c r="CG141" s="4">
        <f t="shared" si="49"/>
        <v>0</v>
      </c>
      <c r="CH141" s="4" t="str">
        <f t="shared" si="50"/>
        <v/>
      </c>
      <c r="CI141" t="e">
        <f>INDEX(FX!$B$114:$AK$132,MATCH(Data!BQ141,FX!$A$114:$A$132,0),MATCH(Data!D141,Period,0))</f>
        <v>#N/A</v>
      </c>
    </row>
    <row r="142" spans="1:87" hidden="1" outlineLevel="1" x14ac:dyDescent="0.15">
      <c r="A142" t="s">
        <v>302</v>
      </c>
      <c r="B142" s="1">
        <f t="shared" si="51"/>
        <v>43800</v>
      </c>
      <c r="C142" t="str">
        <f t="shared" si="51"/>
        <v>Corporate Care</v>
      </c>
      <c r="D142" s="1">
        <v>43709</v>
      </c>
      <c r="E142">
        <v>22.504249099999999</v>
      </c>
      <c r="F142">
        <v>8.6630410611171111</v>
      </c>
      <c r="G142">
        <v>0</v>
      </c>
      <c r="H142">
        <v>0</v>
      </c>
      <c r="I142">
        <v>28.490077045940748</v>
      </c>
      <c r="J142">
        <v>4.9176967353281835</v>
      </c>
      <c r="K142">
        <v>0</v>
      </c>
      <c r="L142">
        <v>0</v>
      </c>
      <c r="M142">
        <v>20.839427286610398</v>
      </c>
      <c r="N142">
        <v>2.7170515847657475</v>
      </c>
      <c r="O142">
        <v>0</v>
      </c>
      <c r="P142">
        <v>0</v>
      </c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t="e">
        <f>VLOOKUP(A142,Misc!$A$3:$B$11,2,FALSE)</f>
        <v>#N/A</v>
      </c>
      <c r="BR142" t="e">
        <f>INDEX(FX!$B$30:$AK$48,MATCH(Data!BQ142,FX!$A$30:$A$48,0),MATCH(Data!D142,Period,0))</f>
        <v>#N/A</v>
      </c>
      <c r="BS142" t="e">
        <f t="shared" si="35"/>
        <v>#N/A</v>
      </c>
      <c r="BT142">
        <f t="shared" si="36"/>
        <v>0</v>
      </c>
      <c r="BU142" t="e">
        <f t="shared" si="37"/>
        <v>#N/A</v>
      </c>
      <c r="BV142">
        <f t="shared" si="38"/>
        <v>0</v>
      </c>
      <c r="BW142" t="e">
        <f t="shared" si="39"/>
        <v>#N/A</v>
      </c>
      <c r="BX142">
        <f t="shared" si="40"/>
        <v>0</v>
      </c>
      <c r="BY142" t="e">
        <f t="shared" si="41"/>
        <v>#N/A</v>
      </c>
      <c r="BZ142">
        <f t="shared" si="42"/>
        <v>0</v>
      </c>
      <c r="CA142" t="e">
        <f t="shared" si="43"/>
        <v>#N/A</v>
      </c>
      <c r="CB142" t="e">
        <f t="shared" si="44"/>
        <v>#N/A</v>
      </c>
      <c r="CC142" t="e">
        <f t="shared" si="45"/>
        <v>#N/A</v>
      </c>
      <c r="CD142" t="e">
        <f t="shared" si="46"/>
        <v>#N/A</v>
      </c>
      <c r="CE142" s="4">
        <f t="shared" si="47"/>
        <v>0</v>
      </c>
      <c r="CF142" s="4" t="str">
        <f t="shared" si="48"/>
        <v/>
      </c>
      <c r="CG142" s="4">
        <f t="shared" si="49"/>
        <v>0</v>
      </c>
      <c r="CH142" s="4" t="str">
        <f t="shared" si="50"/>
        <v/>
      </c>
      <c r="CI142" t="e">
        <f>INDEX(FX!$B$114:$AK$132,MATCH(Data!BQ142,FX!$A$114:$A$132,0),MATCH(Data!D142,Period,0))</f>
        <v>#N/A</v>
      </c>
    </row>
    <row r="143" spans="1:87" hidden="1" outlineLevel="1" x14ac:dyDescent="0.15">
      <c r="A143" t="s">
        <v>302</v>
      </c>
      <c r="B143" s="1">
        <f t="shared" si="51"/>
        <v>43800</v>
      </c>
      <c r="C143" t="str">
        <f t="shared" si="51"/>
        <v>Corporate Care</v>
      </c>
      <c r="D143" s="1">
        <v>43739</v>
      </c>
      <c r="E143">
        <v>44.677752000000005</v>
      </c>
      <c r="F143">
        <v>5.4561612694004946</v>
      </c>
      <c r="G143">
        <v>0</v>
      </c>
      <c r="H143">
        <v>0</v>
      </c>
      <c r="I143">
        <v>49.382800212963957</v>
      </c>
      <c r="J143">
        <v>8.5240076745688516</v>
      </c>
      <c r="K143">
        <v>0</v>
      </c>
      <c r="L143">
        <v>0</v>
      </c>
      <c r="M143">
        <v>4.3119551785322621</v>
      </c>
      <c r="N143">
        <v>1.1215613436307235</v>
      </c>
      <c r="O143">
        <v>0</v>
      </c>
      <c r="P143">
        <v>0</v>
      </c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t="e">
        <f>VLOOKUP(A143,Misc!$A$3:$B$11,2,FALSE)</f>
        <v>#N/A</v>
      </c>
      <c r="BR143" t="e">
        <f>INDEX(FX!$B$30:$AK$48,MATCH(Data!BQ143,FX!$A$30:$A$48,0),MATCH(Data!D143,Period,0))</f>
        <v>#N/A</v>
      </c>
      <c r="BS143" t="e">
        <f t="shared" si="35"/>
        <v>#N/A</v>
      </c>
      <c r="BT143">
        <f t="shared" si="36"/>
        <v>0</v>
      </c>
      <c r="BU143" t="e">
        <f t="shared" si="37"/>
        <v>#N/A</v>
      </c>
      <c r="BV143">
        <f t="shared" si="38"/>
        <v>0</v>
      </c>
      <c r="BW143" t="e">
        <f t="shared" si="39"/>
        <v>#N/A</v>
      </c>
      <c r="BX143">
        <f t="shared" si="40"/>
        <v>0</v>
      </c>
      <c r="BY143" t="e">
        <f t="shared" si="41"/>
        <v>#N/A</v>
      </c>
      <c r="BZ143">
        <f t="shared" si="42"/>
        <v>0</v>
      </c>
      <c r="CA143" t="e">
        <f t="shared" si="43"/>
        <v>#N/A</v>
      </c>
      <c r="CB143" t="e">
        <f t="shared" si="44"/>
        <v>#N/A</v>
      </c>
      <c r="CC143" t="e">
        <f t="shared" si="45"/>
        <v>#N/A</v>
      </c>
      <c r="CD143" t="e">
        <f t="shared" si="46"/>
        <v>#N/A</v>
      </c>
      <c r="CE143" s="4">
        <f t="shared" si="47"/>
        <v>0</v>
      </c>
      <c r="CF143" s="4" t="str">
        <f t="shared" si="48"/>
        <v/>
      </c>
      <c r="CG143" s="4">
        <f t="shared" si="49"/>
        <v>0</v>
      </c>
      <c r="CH143" s="4" t="str">
        <f t="shared" si="50"/>
        <v/>
      </c>
      <c r="CI143" t="e">
        <f>INDEX(FX!$B$114:$AK$132,MATCH(Data!BQ143,FX!$A$114:$A$132,0),MATCH(Data!D143,Period,0))</f>
        <v>#N/A</v>
      </c>
    </row>
    <row r="144" spans="1:87" hidden="1" outlineLevel="1" x14ac:dyDescent="0.15">
      <c r="A144" t="s">
        <v>302</v>
      </c>
      <c r="B144" s="1">
        <f t="shared" si="51"/>
        <v>43800</v>
      </c>
      <c r="C144" t="str">
        <f t="shared" si="51"/>
        <v>Corporate Care</v>
      </c>
      <c r="D144" s="1">
        <v>43770</v>
      </c>
      <c r="E144">
        <v>25.092301129999996</v>
      </c>
      <c r="F144">
        <v>1.4267342841264181</v>
      </c>
      <c r="G144">
        <v>0</v>
      </c>
      <c r="H144">
        <v>0</v>
      </c>
      <c r="I144">
        <v>56.980154091881495</v>
      </c>
      <c r="J144">
        <v>9.835393470656367</v>
      </c>
      <c r="K144">
        <v>0</v>
      </c>
      <c r="L144">
        <v>0</v>
      </c>
      <c r="M144">
        <v>4.0826207200671156</v>
      </c>
      <c r="N144">
        <v>1.0600834331888875</v>
      </c>
      <c r="O144">
        <v>0</v>
      </c>
      <c r="P144">
        <v>0</v>
      </c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t="e">
        <f>VLOOKUP(A144,Misc!$A$3:$B$11,2,FALSE)</f>
        <v>#N/A</v>
      </c>
      <c r="BR144" t="e">
        <f>INDEX(FX!$B$30:$AK$48,MATCH(Data!BQ144,FX!$A$30:$A$48,0),MATCH(Data!D144,Period,0))</f>
        <v>#N/A</v>
      </c>
      <c r="BS144" t="e">
        <f t="shared" si="35"/>
        <v>#N/A</v>
      </c>
      <c r="BT144">
        <f t="shared" si="36"/>
        <v>0</v>
      </c>
      <c r="BU144" t="e">
        <f t="shared" si="37"/>
        <v>#N/A</v>
      </c>
      <c r="BV144">
        <f t="shared" si="38"/>
        <v>0</v>
      </c>
      <c r="BW144" t="e">
        <f t="shared" si="39"/>
        <v>#N/A</v>
      </c>
      <c r="BX144">
        <f t="shared" si="40"/>
        <v>0</v>
      </c>
      <c r="BY144" t="e">
        <f t="shared" si="41"/>
        <v>#N/A</v>
      </c>
      <c r="BZ144">
        <f t="shared" si="42"/>
        <v>0</v>
      </c>
      <c r="CA144" t="e">
        <f t="shared" si="43"/>
        <v>#N/A</v>
      </c>
      <c r="CB144" t="e">
        <f t="shared" si="44"/>
        <v>#N/A</v>
      </c>
      <c r="CC144" t="e">
        <f t="shared" si="45"/>
        <v>#N/A</v>
      </c>
      <c r="CD144" t="e">
        <f t="shared" si="46"/>
        <v>#N/A</v>
      </c>
      <c r="CE144" s="4">
        <f t="shared" si="47"/>
        <v>0</v>
      </c>
      <c r="CF144" s="4" t="str">
        <f t="shared" si="48"/>
        <v/>
      </c>
      <c r="CG144" s="4">
        <f t="shared" si="49"/>
        <v>0</v>
      </c>
      <c r="CH144" s="4" t="str">
        <f t="shared" si="50"/>
        <v/>
      </c>
      <c r="CI144" t="e">
        <f>INDEX(FX!$B$114:$AK$132,MATCH(Data!BQ144,FX!$A$114:$A$132,0),MATCH(Data!D144,Period,0))</f>
        <v>#N/A</v>
      </c>
    </row>
    <row r="145" spans="1:87" hidden="1" outlineLevel="1" x14ac:dyDescent="0.15">
      <c r="A145" t="s">
        <v>302</v>
      </c>
      <c r="B145" s="1">
        <f t="shared" si="51"/>
        <v>43800</v>
      </c>
      <c r="C145" t="str">
        <f t="shared" si="51"/>
        <v>Corporate Care</v>
      </c>
      <c r="D145" s="1">
        <v>43800</v>
      </c>
      <c r="E145">
        <v>47.345854445000008</v>
      </c>
      <c r="F145">
        <v>6.7238725405223621</v>
      </c>
      <c r="G145">
        <v>0</v>
      </c>
      <c r="H145">
        <v>0</v>
      </c>
      <c r="I145">
        <v>56.980154091881495</v>
      </c>
      <c r="J145">
        <v>9.835393470656367</v>
      </c>
      <c r="K145">
        <v>0</v>
      </c>
      <c r="L145">
        <v>0</v>
      </c>
      <c r="M145">
        <v>9.0804481739327194</v>
      </c>
      <c r="N145">
        <v>-0.21974510915294476</v>
      </c>
      <c r="O145">
        <v>0</v>
      </c>
      <c r="P145">
        <v>0</v>
      </c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t="e">
        <f>VLOOKUP(A145,Misc!$A$3:$B$11,2,FALSE)</f>
        <v>#N/A</v>
      </c>
      <c r="BR145" t="e">
        <f>INDEX(FX!$B$30:$AK$48,MATCH(Data!BQ145,FX!$A$30:$A$48,0),MATCH(Data!D145,Period,0))</f>
        <v>#N/A</v>
      </c>
      <c r="BS145" t="e">
        <f t="shared" si="35"/>
        <v>#N/A</v>
      </c>
      <c r="BT145">
        <f t="shared" si="36"/>
        <v>0</v>
      </c>
      <c r="BU145" t="e">
        <f t="shared" si="37"/>
        <v>#N/A</v>
      </c>
      <c r="BV145">
        <f t="shared" si="38"/>
        <v>0</v>
      </c>
      <c r="BW145" t="e">
        <f t="shared" si="39"/>
        <v>#N/A</v>
      </c>
      <c r="BX145">
        <f t="shared" si="40"/>
        <v>0</v>
      </c>
      <c r="BY145" t="e">
        <f t="shared" si="41"/>
        <v>#N/A</v>
      </c>
      <c r="BZ145">
        <f t="shared" si="42"/>
        <v>0</v>
      </c>
      <c r="CA145" t="e">
        <f t="shared" si="43"/>
        <v>#N/A</v>
      </c>
      <c r="CB145" t="e">
        <f t="shared" si="44"/>
        <v>#N/A</v>
      </c>
      <c r="CC145" t="e">
        <f t="shared" si="45"/>
        <v>#N/A</v>
      </c>
      <c r="CD145" t="e">
        <f t="shared" si="46"/>
        <v>#N/A</v>
      </c>
      <c r="CE145" s="4">
        <f t="shared" si="47"/>
        <v>0</v>
      </c>
      <c r="CF145" s="4" t="str">
        <f t="shared" si="48"/>
        <v/>
      </c>
      <c r="CG145" s="4">
        <f t="shared" si="49"/>
        <v>0</v>
      </c>
      <c r="CH145" s="4" t="str">
        <f t="shared" si="50"/>
        <v/>
      </c>
      <c r="CI145" t="e">
        <f>INDEX(FX!$B$114:$AK$132,MATCH(Data!BQ145,FX!$A$114:$A$132,0),MATCH(Data!D145,Period,0))</f>
        <v>#N/A</v>
      </c>
    </row>
    <row r="146" spans="1:87" hidden="1" outlineLevel="1" x14ac:dyDescent="0.15">
      <c r="A146" t="s">
        <v>302</v>
      </c>
      <c r="B146" s="1">
        <f t="shared" si="51"/>
        <v>43800</v>
      </c>
      <c r="C146" t="s">
        <v>45</v>
      </c>
      <c r="D146" s="1">
        <v>43466</v>
      </c>
      <c r="E146">
        <f t="array" ref="E146:E157">TRANSPOSE('[2]OVERALL_Key Metrics P1'!$F$6:$Q$6)</f>
        <v>531.48981698715045</v>
      </c>
      <c r="F146">
        <f t="array" ref="F146:F157">TRANSPOSE('[2]OVERALL_Key Metrics P1'!$F$11:$Q$11)</f>
        <v>154.15781109236434</v>
      </c>
      <c r="G146">
        <f t="array" ref="G146:G157">TRANSPOSE('[2]OVERALL_Key Metrics P1'!$F$16:$Q$16)</f>
        <v>71.053828821140996</v>
      </c>
      <c r="H146">
        <f t="array" ref="H146:H157">TRANSPOSE('[2]OVERALL_Key Metrics P1'!$F$21:$Q$21)</f>
        <v>53.378321939889993</v>
      </c>
      <c r="I146">
        <f t="array" ref="I146:I157">TRANSPOSE('[2]OVERALL_Key Metrics P1'!$F$7:$Q$7)</f>
        <v>588.39147449966458</v>
      </c>
      <c r="J146">
        <f t="array" ref="J146:J157">TRANSPOSE('[2]OVERALL_Key Metrics P1'!$F$12:$Q$12)</f>
        <v>307.03786896573928</v>
      </c>
      <c r="K146">
        <f t="array" ref="K146:K157">TRANSPOSE('[2]OVERALL_Key Metrics P1'!$F$17:$Q$17)</f>
        <v>169.39338736072287</v>
      </c>
      <c r="L146">
        <f t="array" ref="L146:L157">TRANSPOSE('[2]OVERALL_Key Metrics P1'!$F$22:$Q$22)</f>
        <v>130.6107489771471</v>
      </c>
      <c r="M146">
        <f t="array" ref="M146:M157">TRANSPOSE('[2]OVERALL_Key Metrics P1'!$F$9:$Q$9)</f>
        <v>535.2367418173784</v>
      </c>
      <c r="N146">
        <f t="array" ref="N146:N157">TRANSPOSE('[2]OVERALL_Key Metrics P1'!$F$14:$Q$14)</f>
        <v>181.33941867583354</v>
      </c>
      <c r="O146">
        <f t="array" ref="O146:O157">TRANSPOSE('[2]OVERALL_Key Metrics P1'!$F$19:$Q$19)</f>
        <v>101.396569724386</v>
      </c>
      <c r="P146">
        <f t="array" ref="P146:P157">TRANSPOSE('[2]OVERALL_Key Metrics P1'!$F$24:$Q$24)</f>
        <v>62.310032107100355</v>
      </c>
      <c r="BQ146" t="e">
        <f>VLOOKUP(A146,Misc!$A$3:$B$11,2,FALSE)</f>
        <v>#N/A</v>
      </c>
      <c r="BR146" t="e">
        <f>INDEX(FX!$B$30:$AK$48,MATCH(Data!BQ146,FX!$A$30:$A$48,0),MATCH(Data!D146,Period,0))</f>
        <v>#N/A</v>
      </c>
      <c r="BS146" t="e">
        <f t="shared" si="35"/>
        <v>#N/A</v>
      </c>
      <c r="BT146">
        <f t="shared" si="36"/>
        <v>0</v>
      </c>
      <c r="BU146" t="e">
        <f t="shared" si="37"/>
        <v>#N/A</v>
      </c>
      <c r="BV146">
        <f t="shared" si="38"/>
        <v>0</v>
      </c>
      <c r="BW146" t="e">
        <f t="shared" si="39"/>
        <v>#N/A</v>
      </c>
      <c r="BX146">
        <f t="shared" si="40"/>
        <v>0</v>
      </c>
      <c r="BY146" t="e">
        <f t="shared" si="41"/>
        <v>#N/A</v>
      </c>
      <c r="BZ146">
        <f t="shared" si="42"/>
        <v>0</v>
      </c>
      <c r="CA146" t="e">
        <f t="shared" si="43"/>
        <v>#N/A</v>
      </c>
      <c r="CB146" t="e">
        <f t="shared" si="44"/>
        <v>#N/A</v>
      </c>
      <c r="CC146" t="e">
        <f t="shared" si="45"/>
        <v>#N/A</v>
      </c>
      <c r="CD146" t="e">
        <f t="shared" si="46"/>
        <v>#N/A</v>
      </c>
      <c r="CE146" s="4">
        <f t="shared" si="47"/>
        <v>0</v>
      </c>
      <c r="CF146" s="4" t="str">
        <f t="shared" si="48"/>
        <v/>
      </c>
      <c r="CG146" s="4">
        <f t="shared" si="49"/>
        <v>0</v>
      </c>
      <c r="CH146" s="4" t="str">
        <f t="shared" si="50"/>
        <v/>
      </c>
      <c r="CI146" t="e">
        <f>INDEX(FX!$B$114:$AK$132,MATCH(Data!BQ146,FX!$A$114:$A$132,0),MATCH(Data!D146,Period,0))</f>
        <v>#N/A</v>
      </c>
    </row>
    <row r="147" spans="1:87" hidden="1" outlineLevel="1" x14ac:dyDescent="0.15">
      <c r="A147" t="s">
        <v>302</v>
      </c>
      <c r="B147" s="1">
        <f t="shared" si="51"/>
        <v>43800</v>
      </c>
      <c r="C147" t="s">
        <v>45</v>
      </c>
      <c r="D147" s="1">
        <v>43497</v>
      </c>
      <c r="E147">
        <v>295.09986216136537</v>
      </c>
      <c r="F147">
        <v>120.25241258841135</v>
      </c>
      <c r="G147">
        <v>62.548316827316995</v>
      </c>
      <c r="H147">
        <v>51.804171301185001</v>
      </c>
      <c r="I147">
        <v>585.33806770223543</v>
      </c>
      <c r="J147">
        <v>305.23469375008312</v>
      </c>
      <c r="K147">
        <v>169.19758545310123</v>
      </c>
      <c r="L147">
        <v>130.83834406145129</v>
      </c>
      <c r="M147">
        <v>532.46990848887992</v>
      </c>
      <c r="N147">
        <v>206.28966265820833</v>
      </c>
      <c r="O147">
        <v>112.30010525361401</v>
      </c>
      <c r="P147">
        <v>82.355086448962822</v>
      </c>
      <c r="BQ147" t="e">
        <f>VLOOKUP(A147,Misc!$A$3:$B$11,2,FALSE)</f>
        <v>#N/A</v>
      </c>
      <c r="BR147" t="e">
        <f>INDEX(FX!$B$30:$AK$48,MATCH(Data!BQ147,FX!$A$30:$A$48,0),MATCH(Data!D147,Period,0))</f>
        <v>#N/A</v>
      </c>
      <c r="BS147" t="e">
        <f t="shared" si="35"/>
        <v>#N/A</v>
      </c>
      <c r="BT147">
        <f t="shared" si="36"/>
        <v>0</v>
      </c>
      <c r="BU147" t="e">
        <f t="shared" si="37"/>
        <v>#N/A</v>
      </c>
      <c r="BV147">
        <f t="shared" si="38"/>
        <v>0</v>
      </c>
      <c r="BW147" t="e">
        <f t="shared" si="39"/>
        <v>#N/A</v>
      </c>
      <c r="BX147">
        <f t="shared" si="40"/>
        <v>0</v>
      </c>
      <c r="BY147" t="e">
        <f t="shared" si="41"/>
        <v>#N/A</v>
      </c>
      <c r="BZ147">
        <f t="shared" si="42"/>
        <v>0</v>
      </c>
      <c r="CA147" t="e">
        <f t="shared" si="43"/>
        <v>#N/A</v>
      </c>
      <c r="CB147" t="e">
        <f t="shared" si="44"/>
        <v>#N/A</v>
      </c>
      <c r="CC147" t="e">
        <f t="shared" si="45"/>
        <v>#N/A</v>
      </c>
      <c r="CD147" t="e">
        <f t="shared" si="46"/>
        <v>#N/A</v>
      </c>
      <c r="CE147" s="4">
        <f t="shared" si="47"/>
        <v>0</v>
      </c>
      <c r="CF147" s="4" t="str">
        <f t="shared" si="48"/>
        <v/>
      </c>
      <c r="CG147" s="4">
        <f t="shared" si="49"/>
        <v>0</v>
      </c>
      <c r="CH147" s="4" t="str">
        <f t="shared" si="50"/>
        <v/>
      </c>
      <c r="CI147" t="e">
        <f>INDEX(FX!$B$114:$AK$132,MATCH(Data!BQ147,FX!$A$114:$A$132,0),MATCH(Data!D147,Period,0))</f>
        <v>#N/A</v>
      </c>
    </row>
    <row r="148" spans="1:87" hidden="1" outlineLevel="1" x14ac:dyDescent="0.15">
      <c r="A148" t="s">
        <v>302</v>
      </c>
      <c r="B148" s="1">
        <f t="shared" si="51"/>
        <v>43800</v>
      </c>
      <c r="C148" t="s">
        <v>45</v>
      </c>
      <c r="D148" s="1">
        <v>43525</v>
      </c>
      <c r="E148">
        <v>448.58317444533998</v>
      </c>
      <c r="F148">
        <v>172.09304212036608</v>
      </c>
      <c r="G148">
        <v>94.914632108581017</v>
      </c>
      <c r="H148">
        <v>83.824290961545003</v>
      </c>
      <c r="I148">
        <v>675.10595434207255</v>
      </c>
      <c r="J148">
        <v>352.41586709194024</v>
      </c>
      <c r="K148">
        <v>196.70387876127515</v>
      </c>
      <c r="L148">
        <v>152.58339189180353</v>
      </c>
      <c r="M148">
        <v>572.26078155335063</v>
      </c>
      <c r="N148">
        <v>249.25976576452317</v>
      </c>
      <c r="O148">
        <v>141.30885122116899</v>
      </c>
      <c r="P148">
        <v>103.39418087896344</v>
      </c>
      <c r="BQ148" t="e">
        <f>VLOOKUP(A148,Misc!$A$3:$B$11,2,FALSE)</f>
        <v>#N/A</v>
      </c>
      <c r="BR148" t="e">
        <f>INDEX(FX!$B$30:$AK$48,MATCH(Data!BQ148,FX!$A$30:$A$48,0),MATCH(Data!D148,Period,0))</f>
        <v>#N/A</v>
      </c>
      <c r="BS148" t="e">
        <f t="shared" si="35"/>
        <v>#N/A</v>
      </c>
      <c r="BT148">
        <f t="shared" si="36"/>
        <v>0</v>
      </c>
      <c r="BU148" t="e">
        <f t="shared" si="37"/>
        <v>#N/A</v>
      </c>
      <c r="BV148">
        <f t="shared" si="38"/>
        <v>0</v>
      </c>
      <c r="BW148" t="e">
        <f t="shared" si="39"/>
        <v>#N/A</v>
      </c>
      <c r="BX148">
        <f t="shared" si="40"/>
        <v>0</v>
      </c>
      <c r="BY148" t="e">
        <f t="shared" si="41"/>
        <v>#N/A</v>
      </c>
      <c r="BZ148">
        <f t="shared" si="42"/>
        <v>0</v>
      </c>
      <c r="CA148" t="e">
        <f t="shared" si="43"/>
        <v>#N/A</v>
      </c>
      <c r="CB148" t="e">
        <f t="shared" si="44"/>
        <v>#N/A</v>
      </c>
      <c r="CC148" t="e">
        <f t="shared" si="45"/>
        <v>#N/A</v>
      </c>
      <c r="CD148" t="e">
        <f t="shared" si="46"/>
        <v>#N/A</v>
      </c>
      <c r="CE148" s="4">
        <f t="shared" si="47"/>
        <v>0</v>
      </c>
      <c r="CF148" s="4" t="str">
        <f t="shared" si="48"/>
        <v/>
      </c>
      <c r="CG148" s="4">
        <f t="shared" si="49"/>
        <v>0</v>
      </c>
      <c r="CH148" s="4" t="str">
        <f t="shared" si="50"/>
        <v/>
      </c>
      <c r="CI148" t="e">
        <f>INDEX(FX!$B$114:$AK$132,MATCH(Data!BQ148,FX!$A$114:$A$132,0),MATCH(Data!D148,Period,0))</f>
        <v>#N/A</v>
      </c>
    </row>
    <row r="149" spans="1:87" hidden="1" outlineLevel="1" x14ac:dyDescent="0.15">
      <c r="A149" t="s">
        <v>302</v>
      </c>
      <c r="B149" s="1">
        <f t="shared" si="51"/>
        <v>43800</v>
      </c>
      <c r="C149" t="s">
        <v>45</v>
      </c>
      <c r="D149" s="1">
        <v>43556</v>
      </c>
      <c r="E149">
        <v>338.46910534335001</v>
      </c>
      <c r="F149">
        <v>138.44962806593298</v>
      </c>
      <c r="G149">
        <v>65.636084442907006</v>
      </c>
      <c r="H149">
        <v>51.944794085567239</v>
      </c>
      <c r="I149">
        <v>619.85750471163055</v>
      </c>
      <c r="J149">
        <v>323.65954925755182</v>
      </c>
      <c r="K149">
        <v>179.55631009871851</v>
      </c>
      <c r="L149">
        <v>138.67451165190454</v>
      </c>
      <c r="M149">
        <v>452.30964314851241</v>
      </c>
      <c r="N149">
        <v>186.50419123643547</v>
      </c>
      <c r="O149">
        <v>103.82986827523598</v>
      </c>
      <c r="P149">
        <v>73.94385123485317</v>
      </c>
      <c r="BQ149" t="e">
        <f>VLOOKUP(A149,Misc!$A$3:$B$11,2,FALSE)</f>
        <v>#N/A</v>
      </c>
      <c r="BR149" t="e">
        <f>INDEX(FX!$B$30:$AK$48,MATCH(Data!BQ149,FX!$A$30:$A$48,0),MATCH(Data!D149,Period,0))</f>
        <v>#N/A</v>
      </c>
      <c r="BS149" t="e">
        <f t="shared" si="35"/>
        <v>#N/A</v>
      </c>
      <c r="BT149">
        <f t="shared" si="36"/>
        <v>0</v>
      </c>
      <c r="BU149" t="e">
        <f t="shared" si="37"/>
        <v>#N/A</v>
      </c>
      <c r="BV149">
        <f t="shared" si="38"/>
        <v>0</v>
      </c>
      <c r="BW149" t="e">
        <f t="shared" si="39"/>
        <v>#N/A</v>
      </c>
      <c r="BX149">
        <f t="shared" si="40"/>
        <v>0</v>
      </c>
      <c r="BY149" t="e">
        <f t="shared" si="41"/>
        <v>#N/A</v>
      </c>
      <c r="BZ149">
        <f t="shared" si="42"/>
        <v>0</v>
      </c>
      <c r="CA149" t="e">
        <f t="shared" si="43"/>
        <v>#N/A</v>
      </c>
      <c r="CB149" t="e">
        <f t="shared" si="44"/>
        <v>#N/A</v>
      </c>
      <c r="CC149" t="e">
        <f t="shared" si="45"/>
        <v>#N/A</v>
      </c>
      <c r="CD149" t="e">
        <f t="shared" si="46"/>
        <v>#N/A</v>
      </c>
      <c r="CE149" s="4">
        <f t="shared" si="47"/>
        <v>0</v>
      </c>
      <c r="CF149" s="4" t="str">
        <f t="shared" si="48"/>
        <v/>
      </c>
      <c r="CG149" s="4">
        <f t="shared" si="49"/>
        <v>0</v>
      </c>
      <c r="CH149" s="4" t="str">
        <f t="shared" si="50"/>
        <v/>
      </c>
      <c r="CI149" t="e">
        <f>INDEX(FX!$B$114:$AK$132,MATCH(Data!BQ149,FX!$A$114:$A$132,0),MATCH(Data!D149,Period,0))</f>
        <v>#N/A</v>
      </c>
    </row>
    <row r="150" spans="1:87" hidden="1" outlineLevel="1" x14ac:dyDescent="0.15">
      <c r="A150" t="s">
        <v>302</v>
      </c>
      <c r="B150" s="1">
        <f t="shared" si="51"/>
        <v>43800</v>
      </c>
      <c r="C150" t="s">
        <v>45</v>
      </c>
      <c r="D150" s="1">
        <v>43586</v>
      </c>
      <c r="E150">
        <v>355.78098018230003</v>
      </c>
      <c r="F150">
        <v>167.57465696873237</v>
      </c>
      <c r="G150">
        <v>76.191568964866008</v>
      </c>
      <c r="H150">
        <v>64.798824919373004</v>
      </c>
      <c r="I150">
        <v>639.92521894734705</v>
      </c>
      <c r="J150">
        <v>334.38738665452803</v>
      </c>
      <c r="K150">
        <v>187.58196633034896</v>
      </c>
      <c r="L150">
        <v>145.62363921760459</v>
      </c>
      <c r="M150">
        <v>507.48736987859996</v>
      </c>
      <c r="N150">
        <v>204.50423541923226</v>
      </c>
      <c r="O150">
        <v>107.53972283593498</v>
      </c>
      <c r="P150">
        <v>81.057154022946989</v>
      </c>
      <c r="BQ150" t="e">
        <f>VLOOKUP(A150,Misc!$A$3:$B$11,2,FALSE)</f>
        <v>#N/A</v>
      </c>
      <c r="BR150" t="e">
        <f>INDEX(FX!$B$30:$AK$48,MATCH(Data!BQ150,FX!$A$30:$A$48,0),MATCH(Data!D150,Period,0))</f>
        <v>#N/A</v>
      </c>
      <c r="BS150" t="e">
        <f t="shared" si="35"/>
        <v>#N/A</v>
      </c>
      <c r="BT150">
        <f t="shared" si="36"/>
        <v>0</v>
      </c>
      <c r="BU150" t="e">
        <f t="shared" si="37"/>
        <v>#N/A</v>
      </c>
      <c r="BV150">
        <f t="shared" si="38"/>
        <v>0</v>
      </c>
      <c r="BW150" t="e">
        <f t="shared" si="39"/>
        <v>#N/A</v>
      </c>
      <c r="BX150">
        <f t="shared" si="40"/>
        <v>0</v>
      </c>
      <c r="BY150" t="e">
        <f t="shared" si="41"/>
        <v>#N/A</v>
      </c>
      <c r="BZ150">
        <f t="shared" si="42"/>
        <v>0</v>
      </c>
      <c r="CA150" t="e">
        <f t="shared" si="43"/>
        <v>#N/A</v>
      </c>
      <c r="CB150" t="e">
        <f t="shared" si="44"/>
        <v>#N/A</v>
      </c>
      <c r="CC150" t="e">
        <f t="shared" si="45"/>
        <v>#N/A</v>
      </c>
      <c r="CD150" t="e">
        <f t="shared" si="46"/>
        <v>#N/A</v>
      </c>
      <c r="CE150" s="4">
        <f t="shared" si="47"/>
        <v>0</v>
      </c>
      <c r="CF150" s="4" t="str">
        <f t="shared" si="48"/>
        <v/>
      </c>
      <c r="CG150" s="4">
        <f t="shared" si="49"/>
        <v>0</v>
      </c>
      <c r="CH150" s="4" t="str">
        <f t="shared" si="50"/>
        <v/>
      </c>
      <c r="CI150" t="e">
        <f>INDEX(FX!$B$114:$AK$132,MATCH(Data!BQ150,FX!$A$114:$A$132,0),MATCH(Data!D150,Period,0))</f>
        <v>#N/A</v>
      </c>
    </row>
    <row r="151" spans="1:87" hidden="1" outlineLevel="1" x14ac:dyDescent="0.15">
      <c r="A151" t="s">
        <v>302</v>
      </c>
      <c r="B151" s="1">
        <f t="shared" si="51"/>
        <v>43800</v>
      </c>
      <c r="C151" t="s">
        <v>45</v>
      </c>
      <c r="D151" s="1">
        <v>43617</v>
      </c>
      <c r="E151">
        <v>570.60829864272</v>
      </c>
      <c r="F151">
        <v>133.98072645381751</v>
      </c>
      <c r="G151">
        <v>70.904039212612531</v>
      </c>
      <c r="H151">
        <v>52.596404648608967</v>
      </c>
      <c r="I151">
        <v>700.66258142592119</v>
      </c>
      <c r="J151">
        <v>366.59559326791532</v>
      </c>
      <c r="K151">
        <v>206.81649135679305</v>
      </c>
      <c r="L151">
        <v>160.49825077506017</v>
      </c>
      <c r="M151">
        <v>499.13112432679736</v>
      </c>
      <c r="N151">
        <v>208.60811100135894</v>
      </c>
      <c r="O151">
        <v>116.14910362120195</v>
      </c>
      <c r="P151">
        <v>73.546925081072999</v>
      </c>
      <c r="BQ151" t="e">
        <f>VLOOKUP(A151,Misc!$A$3:$B$11,2,FALSE)</f>
        <v>#N/A</v>
      </c>
      <c r="BR151" t="e">
        <f>INDEX(FX!$B$30:$AK$48,MATCH(Data!BQ151,FX!$A$30:$A$48,0),MATCH(Data!D151,Period,0))</f>
        <v>#N/A</v>
      </c>
      <c r="BS151" t="e">
        <f t="shared" si="35"/>
        <v>#N/A</v>
      </c>
      <c r="BT151">
        <f t="shared" si="36"/>
        <v>0</v>
      </c>
      <c r="BU151" t="e">
        <f t="shared" si="37"/>
        <v>#N/A</v>
      </c>
      <c r="BV151">
        <f t="shared" si="38"/>
        <v>0</v>
      </c>
      <c r="BW151" t="e">
        <f t="shared" si="39"/>
        <v>#N/A</v>
      </c>
      <c r="BX151">
        <f t="shared" si="40"/>
        <v>0</v>
      </c>
      <c r="BY151" t="e">
        <f t="shared" si="41"/>
        <v>#N/A</v>
      </c>
      <c r="BZ151">
        <f t="shared" si="42"/>
        <v>0</v>
      </c>
      <c r="CA151" t="e">
        <f t="shared" si="43"/>
        <v>#N/A</v>
      </c>
      <c r="CB151" t="e">
        <f t="shared" si="44"/>
        <v>#N/A</v>
      </c>
      <c r="CC151" t="e">
        <f t="shared" si="45"/>
        <v>#N/A</v>
      </c>
      <c r="CD151" t="e">
        <f t="shared" si="46"/>
        <v>#N/A</v>
      </c>
      <c r="CE151" s="4">
        <f t="shared" si="47"/>
        <v>0</v>
      </c>
      <c r="CF151" s="4" t="str">
        <f t="shared" si="48"/>
        <v/>
      </c>
      <c r="CG151" s="4">
        <f t="shared" si="49"/>
        <v>0</v>
      </c>
      <c r="CH151" s="4" t="str">
        <f t="shared" si="50"/>
        <v/>
      </c>
      <c r="CI151" t="e">
        <f>INDEX(FX!$B$114:$AK$132,MATCH(Data!BQ151,FX!$A$114:$A$132,0),MATCH(Data!D151,Period,0))</f>
        <v>#N/A</v>
      </c>
    </row>
    <row r="152" spans="1:87" hidden="1" outlineLevel="1" x14ac:dyDescent="0.15">
      <c r="A152" t="s">
        <v>302</v>
      </c>
      <c r="B152" s="1">
        <f t="shared" si="51"/>
        <v>43800</v>
      </c>
      <c r="C152" t="s">
        <v>45</v>
      </c>
      <c r="D152" s="1">
        <v>43647</v>
      </c>
      <c r="E152">
        <v>384.89689798379004</v>
      </c>
      <c r="F152">
        <v>142.13127097043568</v>
      </c>
      <c r="G152">
        <v>71.354025750099012</v>
      </c>
      <c r="H152">
        <v>53.449335390126997</v>
      </c>
      <c r="I152">
        <v>649.59433652149994</v>
      </c>
      <c r="J152">
        <v>335.12394199303412</v>
      </c>
      <c r="K152">
        <v>196.57464712505063</v>
      </c>
      <c r="L152">
        <v>150.00904703409941</v>
      </c>
      <c r="M152">
        <v>377.91299948478326</v>
      </c>
      <c r="N152">
        <v>160.95307713256753</v>
      </c>
      <c r="O152">
        <v>108.58173977359397</v>
      </c>
      <c r="P152">
        <v>52.208325466778987</v>
      </c>
      <c r="BQ152" t="e">
        <f>VLOOKUP(A152,Misc!$A$3:$B$11,2,FALSE)</f>
        <v>#N/A</v>
      </c>
      <c r="BR152" t="e">
        <f>INDEX(FX!$B$30:$AK$48,MATCH(Data!BQ152,FX!$A$30:$A$48,0),MATCH(Data!D152,Period,0))</f>
        <v>#N/A</v>
      </c>
      <c r="BS152" t="e">
        <f t="shared" si="35"/>
        <v>#N/A</v>
      </c>
      <c r="BT152">
        <f t="shared" si="36"/>
        <v>0</v>
      </c>
      <c r="BU152" t="e">
        <f t="shared" si="37"/>
        <v>#N/A</v>
      </c>
      <c r="BV152">
        <f t="shared" si="38"/>
        <v>0</v>
      </c>
      <c r="BW152" t="e">
        <f t="shared" si="39"/>
        <v>#N/A</v>
      </c>
      <c r="BX152">
        <f t="shared" si="40"/>
        <v>0</v>
      </c>
      <c r="BY152" t="e">
        <f t="shared" si="41"/>
        <v>#N/A</v>
      </c>
      <c r="BZ152">
        <f t="shared" si="42"/>
        <v>0</v>
      </c>
      <c r="CA152" t="e">
        <f t="shared" si="43"/>
        <v>#N/A</v>
      </c>
      <c r="CB152" t="e">
        <f t="shared" si="44"/>
        <v>#N/A</v>
      </c>
      <c r="CC152" t="e">
        <f t="shared" si="45"/>
        <v>#N/A</v>
      </c>
      <c r="CD152" t="e">
        <f t="shared" si="46"/>
        <v>#N/A</v>
      </c>
      <c r="CE152" s="4">
        <f t="shared" si="47"/>
        <v>0</v>
      </c>
      <c r="CF152" s="4" t="str">
        <f t="shared" si="48"/>
        <v/>
      </c>
      <c r="CG152" s="4">
        <f t="shared" si="49"/>
        <v>0</v>
      </c>
      <c r="CH152" s="4" t="str">
        <f t="shared" si="50"/>
        <v/>
      </c>
      <c r="CI152" t="e">
        <f>INDEX(FX!$B$114:$AK$132,MATCH(Data!BQ152,FX!$A$114:$A$132,0),MATCH(Data!D152,Period,0))</f>
        <v>#N/A</v>
      </c>
    </row>
    <row r="153" spans="1:87" hidden="1" outlineLevel="1" x14ac:dyDescent="0.15">
      <c r="A153" t="s">
        <v>302</v>
      </c>
      <c r="B153" s="1">
        <f t="shared" si="51"/>
        <v>43800</v>
      </c>
      <c r="C153" t="s">
        <v>45</v>
      </c>
      <c r="D153" s="1">
        <v>43678</v>
      </c>
      <c r="E153">
        <v>693.89067240167003</v>
      </c>
      <c r="F153">
        <v>346.51092790908297</v>
      </c>
      <c r="G153">
        <v>104.23167180006401</v>
      </c>
      <c r="H153">
        <v>66.488353333000987</v>
      </c>
      <c r="I153">
        <v>683.28383048439548</v>
      </c>
      <c r="J153">
        <v>351.75934267887317</v>
      </c>
      <c r="K153">
        <v>211.64965486585831</v>
      </c>
      <c r="L153">
        <v>161.31737194333752</v>
      </c>
      <c r="M153">
        <v>535.26508444570334</v>
      </c>
      <c r="N153">
        <v>235.83872137447034</v>
      </c>
      <c r="O153">
        <v>126.51863402762902</v>
      </c>
      <c r="P153">
        <v>87.857352094340996</v>
      </c>
      <c r="BQ153" t="e">
        <f>VLOOKUP(A153,Misc!$A$3:$B$11,2,FALSE)</f>
        <v>#N/A</v>
      </c>
      <c r="BR153" t="e">
        <f>INDEX(FX!$B$30:$AK$48,MATCH(Data!BQ153,FX!$A$30:$A$48,0),MATCH(Data!D153,Period,0))</f>
        <v>#N/A</v>
      </c>
      <c r="BS153" t="e">
        <f t="shared" si="35"/>
        <v>#N/A</v>
      </c>
      <c r="BT153">
        <f t="shared" si="36"/>
        <v>0</v>
      </c>
      <c r="BU153" t="e">
        <f t="shared" si="37"/>
        <v>#N/A</v>
      </c>
      <c r="BV153">
        <f t="shared" si="38"/>
        <v>0</v>
      </c>
      <c r="BW153" t="e">
        <f t="shared" si="39"/>
        <v>#N/A</v>
      </c>
      <c r="BX153">
        <f t="shared" si="40"/>
        <v>0</v>
      </c>
      <c r="BY153" t="e">
        <f t="shared" si="41"/>
        <v>#N/A</v>
      </c>
      <c r="BZ153">
        <f t="shared" si="42"/>
        <v>0</v>
      </c>
      <c r="CA153" t="e">
        <f t="shared" si="43"/>
        <v>#N/A</v>
      </c>
      <c r="CB153" t="e">
        <f t="shared" si="44"/>
        <v>#N/A</v>
      </c>
      <c r="CC153" t="e">
        <f t="shared" si="45"/>
        <v>#N/A</v>
      </c>
      <c r="CD153" t="e">
        <f t="shared" si="46"/>
        <v>#N/A</v>
      </c>
      <c r="CE153" s="4">
        <f t="shared" si="47"/>
        <v>0</v>
      </c>
      <c r="CF153" s="4" t="str">
        <f t="shared" si="48"/>
        <v/>
      </c>
      <c r="CG153" s="4">
        <f t="shared" si="49"/>
        <v>0</v>
      </c>
      <c r="CH153" s="4" t="str">
        <f t="shared" si="50"/>
        <v/>
      </c>
      <c r="CI153" t="e">
        <f>INDEX(FX!$B$114:$AK$132,MATCH(Data!BQ153,FX!$A$114:$A$132,0),MATCH(Data!D153,Period,0))</f>
        <v>#N/A</v>
      </c>
    </row>
    <row r="154" spans="1:87" hidden="1" outlineLevel="1" x14ac:dyDescent="0.15">
      <c r="A154" t="s">
        <v>302</v>
      </c>
      <c r="B154" s="1">
        <f t="shared" si="51"/>
        <v>43800</v>
      </c>
      <c r="C154" t="s">
        <v>45</v>
      </c>
      <c r="D154" s="1">
        <v>43709</v>
      </c>
      <c r="E154">
        <v>416.42211104222002</v>
      </c>
      <c r="F154">
        <v>181.40715674971969</v>
      </c>
      <c r="G154">
        <v>81.007215292017989</v>
      </c>
      <c r="H154">
        <v>61.547059561410009</v>
      </c>
      <c r="I154">
        <v>815.33415074249081</v>
      </c>
      <c r="J154">
        <v>423.3958701928135</v>
      </c>
      <c r="K154">
        <v>253.45774589905716</v>
      </c>
      <c r="L154">
        <v>194.32652614432502</v>
      </c>
      <c r="M154">
        <v>437.8982436192403</v>
      </c>
      <c r="N154">
        <v>194.54608597983795</v>
      </c>
      <c r="O154">
        <v>103.923925804032</v>
      </c>
      <c r="P154">
        <v>77.335766604762995</v>
      </c>
      <c r="BQ154" t="e">
        <f>VLOOKUP(A154,Misc!$A$3:$B$11,2,FALSE)</f>
        <v>#N/A</v>
      </c>
      <c r="BR154" t="e">
        <f>INDEX(FX!$B$30:$AK$48,MATCH(Data!BQ154,FX!$A$30:$A$48,0),MATCH(Data!D154,Period,0))</f>
        <v>#N/A</v>
      </c>
      <c r="BS154" t="e">
        <f t="shared" si="35"/>
        <v>#N/A</v>
      </c>
      <c r="BT154">
        <f t="shared" si="36"/>
        <v>0</v>
      </c>
      <c r="BU154" t="e">
        <f t="shared" si="37"/>
        <v>#N/A</v>
      </c>
      <c r="BV154">
        <f t="shared" si="38"/>
        <v>0</v>
      </c>
      <c r="BW154" t="e">
        <f t="shared" si="39"/>
        <v>#N/A</v>
      </c>
      <c r="BX154">
        <f t="shared" si="40"/>
        <v>0</v>
      </c>
      <c r="BY154" t="e">
        <f t="shared" si="41"/>
        <v>#N/A</v>
      </c>
      <c r="BZ154">
        <f t="shared" si="42"/>
        <v>0</v>
      </c>
      <c r="CA154" t="e">
        <f t="shared" si="43"/>
        <v>#N/A</v>
      </c>
      <c r="CB154" t="e">
        <f t="shared" si="44"/>
        <v>#N/A</v>
      </c>
      <c r="CC154" t="e">
        <f t="shared" si="45"/>
        <v>#N/A</v>
      </c>
      <c r="CD154" t="e">
        <f t="shared" si="46"/>
        <v>#N/A</v>
      </c>
      <c r="CE154" s="4">
        <f t="shared" si="47"/>
        <v>0</v>
      </c>
      <c r="CF154" s="4" t="str">
        <f t="shared" si="48"/>
        <v/>
      </c>
      <c r="CG154" s="4">
        <f t="shared" si="49"/>
        <v>0</v>
      </c>
      <c r="CH154" s="4" t="str">
        <f t="shared" si="50"/>
        <v/>
      </c>
      <c r="CI154" t="e">
        <f>INDEX(FX!$B$114:$AK$132,MATCH(Data!BQ154,FX!$A$114:$A$132,0),MATCH(Data!D154,Period,0))</f>
        <v>#N/A</v>
      </c>
    </row>
    <row r="155" spans="1:87" hidden="1" outlineLevel="1" x14ac:dyDescent="0.15">
      <c r="A155" t="s">
        <v>302</v>
      </c>
      <c r="B155" s="1">
        <f t="shared" si="51"/>
        <v>43800</v>
      </c>
      <c r="C155" t="s">
        <v>45</v>
      </c>
      <c r="D155" s="1">
        <v>43739</v>
      </c>
      <c r="E155">
        <v>420.85723939184999</v>
      </c>
      <c r="F155">
        <v>94.285864600363922</v>
      </c>
      <c r="G155">
        <v>83.540788791013014</v>
      </c>
      <c r="H155">
        <v>48.745500821092008</v>
      </c>
      <c r="I155">
        <v>786.50496847100806</v>
      </c>
      <c r="J155">
        <v>399.48823316668336</v>
      </c>
      <c r="K155">
        <v>240.17300959859537</v>
      </c>
      <c r="L155">
        <v>183.20359612751173</v>
      </c>
      <c r="M155">
        <v>393.11186902171232</v>
      </c>
      <c r="N155">
        <v>171.3495984034341</v>
      </c>
      <c r="O155">
        <v>86.337824984298962</v>
      </c>
      <c r="P155">
        <v>64.697984596375008</v>
      </c>
      <c r="BQ155" t="e">
        <f>VLOOKUP(A155,Misc!$A$3:$B$11,2,FALSE)</f>
        <v>#N/A</v>
      </c>
      <c r="BR155" t="e">
        <f>INDEX(FX!$B$30:$AK$48,MATCH(Data!BQ155,FX!$A$30:$A$48,0),MATCH(Data!D155,Period,0))</f>
        <v>#N/A</v>
      </c>
      <c r="BS155" t="e">
        <f t="shared" si="35"/>
        <v>#N/A</v>
      </c>
      <c r="BT155">
        <f t="shared" si="36"/>
        <v>0</v>
      </c>
      <c r="BU155" t="e">
        <f t="shared" si="37"/>
        <v>#N/A</v>
      </c>
      <c r="BV155">
        <f t="shared" si="38"/>
        <v>0</v>
      </c>
      <c r="BW155" t="e">
        <f t="shared" si="39"/>
        <v>#N/A</v>
      </c>
      <c r="BX155">
        <f t="shared" si="40"/>
        <v>0</v>
      </c>
      <c r="BY155" t="e">
        <f t="shared" si="41"/>
        <v>#N/A</v>
      </c>
      <c r="BZ155">
        <f t="shared" si="42"/>
        <v>0</v>
      </c>
      <c r="CA155" t="e">
        <f t="shared" si="43"/>
        <v>#N/A</v>
      </c>
      <c r="CB155" t="e">
        <f t="shared" si="44"/>
        <v>#N/A</v>
      </c>
      <c r="CC155" t="e">
        <f t="shared" si="45"/>
        <v>#N/A</v>
      </c>
      <c r="CD155" t="e">
        <f t="shared" si="46"/>
        <v>#N/A</v>
      </c>
      <c r="CE155" s="4">
        <f t="shared" si="47"/>
        <v>0</v>
      </c>
      <c r="CF155" s="4" t="str">
        <f t="shared" si="48"/>
        <v/>
      </c>
      <c r="CG155" s="4">
        <f t="shared" si="49"/>
        <v>0</v>
      </c>
      <c r="CH155" s="4" t="str">
        <f t="shared" si="50"/>
        <v/>
      </c>
      <c r="CI155" t="e">
        <f>INDEX(FX!$B$114:$AK$132,MATCH(Data!BQ155,FX!$A$114:$A$132,0),MATCH(Data!D155,Period,0))</f>
        <v>#N/A</v>
      </c>
    </row>
    <row r="156" spans="1:87" hidden="1" outlineLevel="1" x14ac:dyDescent="0.15">
      <c r="A156" t="s">
        <v>302</v>
      </c>
      <c r="B156" s="1">
        <f t="shared" si="51"/>
        <v>43800</v>
      </c>
      <c r="C156" t="s">
        <v>45</v>
      </c>
      <c r="D156" s="1">
        <v>43770</v>
      </c>
      <c r="E156">
        <v>322.65054996426102</v>
      </c>
      <c r="F156">
        <v>80.268262748153603</v>
      </c>
      <c r="G156">
        <v>75.920315749015046</v>
      </c>
      <c r="H156">
        <v>53.629715900386003</v>
      </c>
      <c r="I156">
        <v>851.18683295041944</v>
      </c>
      <c r="J156">
        <v>433.35476525277619</v>
      </c>
      <c r="K156">
        <v>252.23203256020159</v>
      </c>
      <c r="L156">
        <v>193.5092586494421</v>
      </c>
      <c r="M156">
        <v>445.20898163971049</v>
      </c>
      <c r="N156">
        <v>184.99478634294383</v>
      </c>
      <c r="O156">
        <v>88.630425889953017</v>
      </c>
      <c r="P156">
        <v>66.502645711180023</v>
      </c>
      <c r="BQ156" t="e">
        <f>VLOOKUP(A156,Misc!$A$3:$B$11,2,FALSE)</f>
        <v>#N/A</v>
      </c>
      <c r="BR156" t="e">
        <f>INDEX(FX!$B$30:$AK$48,MATCH(Data!BQ156,FX!$A$30:$A$48,0),MATCH(Data!D156,Period,0))</f>
        <v>#N/A</v>
      </c>
      <c r="BS156" t="e">
        <f t="shared" si="35"/>
        <v>#N/A</v>
      </c>
      <c r="BT156">
        <f t="shared" si="36"/>
        <v>0</v>
      </c>
      <c r="BU156" t="e">
        <f t="shared" si="37"/>
        <v>#N/A</v>
      </c>
      <c r="BV156">
        <f t="shared" si="38"/>
        <v>0</v>
      </c>
      <c r="BW156" t="e">
        <f t="shared" si="39"/>
        <v>#N/A</v>
      </c>
      <c r="BX156">
        <f t="shared" si="40"/>
        <v>0</v>
      </c>
      <c r="BY156" t="e">
        <f t="shared" si="41"/>
        <v>#N/A</v>
      </c>
      <c r="BZ156">
        <f t="shared" si="42"/>
        <v>0</v>
      </c>
      <c r="CA156" t="e">
        <f t="shared" si="43"/>
        <v>#N/A</v>
      </c>
      <c r="CB156" t="e">
        <f t="shared" si="44"/>
        <v>#N/A</v>
      </c>
      <c r="CC156" t="e">
        <f t="shared" si="45"/>
        <v>#N/A</v>
      </c>
      <c r="CD156" t="e">
        <f t="shared" si="46"/>
        <v>#N/A</v>
      </c>
      <c r="CE156" s="4">
        <f t="shared" si="47"/>
        <v>0</v>
      </c>
      <c r="CF156" s="4" t="str">
        <f t="shared" si="48"/>
        <v/>
      </c>
      <c r="CG156" s="4">
        <f t="shared" si="49"/>
        <v>0</v>
      </c>
      <c r="CH156" s="4" t="str">
        <f t="shared" si="50"/>
        <v/>
      </c>
      <c r="CI156" t="e">
        <f>INDEX(FX!$B$114:$AK$132,MATCH(Data!BQ156,FX!$A$114:$A$132,0),MATCH(Data!D156,Period,0))</f>
        <v>#N/A</v>
      </c>
    </row>
    <row r="157" spans="1:87" hidden="1" outlineLevel="1" x14ac:dyDescent="0.15">
      <c r="A157" t="s">
        <v>302</v>
      </c>
      <c r="B157" s="1">
        <f t="shared" si="51"/>
        <v>43800</v>
      </c>
      <c r="C157" t="s">
        <v>45</v>
      </c>
      <c r="D157" s="1">
        <v>43800</v>
      </c>
      <c r="E157">
        <v>754.71454477725706</v>
      </c>
      <c r="F157">
        <v>139.29302339416529</v>
      </c>
      <c r="G157">
        <v>119.35121440276298</v>
      </c>
      <c r="H157">
        <v>67.723786240219994</v>
      </c>
      <c r="I157">
        <v>1053.0561015064804</v>
      </c>
      <c r="J157">
        <v>542.55468302347094</v>
      </c>
      <c r="K157">
        <v>308.26801741867297</v>
      </c>
      <c r="L157">
        <v>216.86181185984424</v>
      </c>
      <c r="M157">
        <v>750.77593561234403</v>
      </c>
      <c r="N157">
        <v>329.87452132162946</v>
      </c>
      <c r="O157">
        <v>115.13991852600401</v>
      </c>
      <c r="P157">
        <v>82.058038297370757</v>
      </c>
      <c r="BQ157" t="e">
        <f>VLOOKUP(A157,Misc!$A$3:$B$11,2,FALSE)</f>
        <v>#N/A</v>
      </c>
      <c r="BR157" t="e">
        <f>INDEX(FX!$B$30:$AK$48,MATCH(Data!BQ157,FX!$A$30:$A$48,0),MATCH(Data!D157,Period,0))</f>
        <v>#N/A</v>
      </c>
      <c r="BS157" t="e">
        <f t="shared" si="35"/>
        <v>#N/A</v>
      </c>
      <c r="BT157">
        <f t="shared" si="36"/>
        <v>0</v>
      </c>
      <c r="BU157" t="e">
        <f t="shared" si="37"/>
        <v>#N/A</v>
      </c>
      <c r="BV157">
        <f t="shared" si="38"/>
        <v>0</v>
      </c>
      <c r="BW157" t="e">
        <f t="shared" si="39"/>
        <v>#N/A</v>
      </c>
      <c r="BX157">
        <f t="shared" si="40"/>
        <v>0</v>
      </c>
      <c r="BY157" t="e">
        <f t="shared" si="41"/>
        <v>#N/A</v>
      </c>
      <c r="BZ157">
        <f t="shared" si="42"/>
        <v>0</v>
      </c>
      <c r="CA157" t="e">
        <f t="shared" si="43"/>
        <v>#N/A</v>
      </c>
      <c r="CB157" t="e">
        <f t="shared" si="44"/>
        <v>#N/A</v>
      </c>
      <c r="CC157" t="e">
        <f t="shared" si="45"/>
        <v>#N/A</v>
      </c>
      <c r="CD157" t="e">
        <f t="shared" si="46"/>
        <v>#N/A</v>
      </c>
      <c r="CE157" s="4">
        <f t="shared" si="47"/>
        <v>0</v>
      </c>
      <c r="CF157" s="4" t="str">
        <f t="shared" si="48"/>
        <v/>
      </c>
      <c r="CG157" s="4">
        <f t="shared" si="49"/>
        <v>0</v>
      </c>
      <c r="CH157" s="4" t="str">
        <f t="shared" si="50"/>
        <v/>
      </c>
      <c r="CI157" t="e">
        <f>INDEX(FX!$B$114:$AK$132,MATCH(Data!BQ157,FX!$A$114:$A$132,0),MATCH(Data!D157,Period,0))</f>
        <v>#N/A</v>
      </c>
    </row>
    <row r="158" spans="1:87" hidden="1" outlineLevel="1" x14ac:dyDescent="0.15">
      <c r="A158" t="s">
        <v>65</v>
      </c>
      <c r="B158" s="1">
        <f t="shared" si="51"/>
        <v>43800</v>
      </c>
      <c r="C158" t="s">
        <v>108</v>
      </c>
      <c r="D158" s="1">
        <v>43466</v>
      </c>
      <c r="E158">
        <f t="array" ref="E158:E169">TRANSPOSE('[3]BK_Key Metrics P1'!$F$6:$Q$6)</f>
        <v>1879.5356031387998</v>
      </c>
      <c r="F158">
        <f t="array" ref="F158:F169">TRANSPOSE('[3]BK_Key Metrics P1'!$F$11:$Q$11)</f>
        <v>2093.5923412861571</v>
      </c>
      <c r="G158">
        <f t="array" ref="G158:G169">TRANSPOSE('[3]BK_Key Metrics P1'!$F$16:$Q$16)</f>
        <v>692.75100242954397</v>
      </c>
      <c r="H158">
        <f t="array" ref="H158:H169">TRANSPOSE('[3]BK_Key Metrics P1'!$F$21:$Q$21)</f>
        <v>902.9954438850009</v>
      </c>
      <c r="I158">
        <f t="array" ref="I158:I169">TRANSPOSE('[3]BK_Key Metrics P1'!$F$7:$Q$7)</f>
        <v>1153.5930000000001</v>
      </c>
      <c r="J158">
        <f t="array" ref="J158:J169">TRANSPOSE('[3]BK_Key Metrics P1'!$F$12:$Q$12)</f>
        <v>1302.5813746055292</v>
      </c>
      <c r="K158">
        <f t="array" ref="K158:K169">TRANSPOSE('[3]BK_Key Metrics P1'!$F$17:$Q$17)</f>
        <v>413.79926211918939</v>
      </c>
      <c r="L158">
        <f t="array" ref="L158:L169">TRANSPOSE('[3]BK_Key Metrics P1'!$F$22:$Q$22)</f>
        <v>485.63753225914957</v>
      </c>
      <c r="M158">
        <f t="array" ref="M158:M169">TRANSPOSE('[3]BK_Key Metrics P1'!$F$9:$Q$9)</f>
        <v>892</v>
      </c>
      <c r="N158">
        <f t="array" ref="N158:N169">TRANSPOSE('[3]BK_Key Metrics P1'!$F$14:$Q$14)</f>
        <v>865</v>
      </c>
      <c r="O158">
        <f t="array" ref="O158:O169">TRANSPOSE('[3]BK_Key Metrics P1'!$F$19:$Q$19)</f>
        <v>256.28701656773785</v>
      </c>
      <c r="P158">
        <f t="array" ref="P158:P169">TRANSPOSE('[3]BK_Key Metrics P1'!$F$24:$Q$24)</f>
        <v>349.04201561316853</v>
      </c>
      <c r="Q158" t="str">
        <f t="array" ref="Q158:Q169">'[3]BK_Key Products'!$D$6</f>
        <v>SME Term</v>
      </c>
      <c r="R158" t="str">
        <f t="array" ref="R158:R169">'[3]BK_Key Products'!$D$9</f>
        <v>Cancer</v>
      </c>
      <c r="S158" t="str">
        <f t="array" ref="S158:S169">'[3]BK_Key Products'!$D$12</f>
        <v>EWL</v>
      </c>
      <c r="T158" t="str">
        <f t="array" ref="T158:T169">'[3]BK_Key Products'!$D$15</f>
        <v>MIB</v>
      </c>
      <c r="U158" t="str">
        <f t="array" ref="U158:U169">'[3]BK_Key Products'!$D$18</f>
        <v>SI MIB</v>
      </c>
      <c r="V158" t="str">
        <f t="array" ref="V158:V169">'[3]BK_Key Products'!$D$21</f>
        <v>New Phoenix</v>
      </c>
      <c r="W158" t="str">
        <f t="array" ref="W158:W169">'[3]BK_Key Products'!$D$24</f>
        <v>New IT</v>
      </c>
      <c r="X158">
        <f t="array" ref="X158:X169">'[3]BK_Key Products'!$D$27</f>
        <v>0</v>
      </c>
      <c r="Y158">
        <f t="array" ref="Y158:Y169">'[3]BK_Key Products'!$D$30</f>
        <v>0</v>
      </c>
      <c r="Z158">
        <f t="array" ref="Z158:Z169">'[3]BK_Key Products'!$D$33</f>
        <v>0</v>
      </c>
      <c r="AA158">
        <f t="array" ref="AA158:AA169">TRANSPOSE('[3]BK_Key Products'!$F$6:$Q$6)</f>
        <v>1327.5221280000001</v>
      </c>
      <c r="AB158">
        <f t="array" ref="AB158:AB169">TRANSPOSE('[3]BK_Key Products'!$F$9:$Q$9)</f>
        <v>128.117762</v>
      </c>
      <c r="AC158">
        <f t="array" ref="AC158:AC169">TRANSPOSE('[3]BK_Key Products'!$F$12:$Q$12)</f>
        <v>32.695665000000005</v>
      </c>
      <c r="AD158">
        <f t="array" ref="AD158:AD169">TRANSPOSE('[3]BK_Key Products'!$F$15:$Q$15)</f>
        <v>230.91923700000001</v>
      </c>
      <c r="AE158">
        <f t="array" ref="AE158:AE169">TRANSPOSE('[3]BK_Key Products'!$F$18:$Q$18)</f>
        <v>19.302693999999995</v>
      </c>
      <c r="AF158">
        <f t="array" ref="AF158:AF169">TRANSPOSE('[3]BK_Key Products'!$F$21:$Q$21)</f>
        <v>0</v>
      </c>
      <c r="AG158">
        <f t="array" ref="AG158:AG169">TRANSPOSE('[3]BK_Key Products'!$F$24:$Q$24)</f>
        <v>0</v>
      </c>
      <c r="AH158">
        <f t="array" ref="AH158:AH169">TRANSPOSE('[3]BK_Key Products'!$F$27:$Q$27)</f>
        <v>0</v>
      </c>
      <c r="AI158">
        <f t="array" ref="AI158:AI169">TRANSPOSE('[3]BK_Key Products'!$F$30:$Q$30)</f>
        <v>0</v>
      </c>
      <c r="AJ158">
        <f t="array" ref="AJ158:AJ169">TRANSPOSE('[3]BK_Key Products'!$F$33:$Q$33)</f>
        <v>0</v>
      </c>
      <c r="AK158">
        <f t="array" ref="AK158:AK169">TRANSPOSE('[3]BK_Key Products'!$F$36:$Q$36)</f>
        <v>140.97811713879969</v>
      </c>
      <c r="AL158">
        <f t="array" ref="AL158:AL169">TRANSPOSE('[3]BK_Key Products'!$F$7:$Q$7)</f>
        <v>1637.5611708751703</v>
      </c>
      <c r="AM158">
        <f t="array" ref="AM158:AM169">TRANSPOSE('[3]BK_Key Products'!$F$10:$Q$10)</f>
        <v>189.27538688672442</v>
      </c>
      <c r="AN158">
        <f t="array" ref="AN158:AN169">TRANSPOSE('[3]BK_Key Products'!$F$13:$Q$13)</f>
        <v>12.078411229600905</v>
      </c>
      <c r="AO158">
        <f t="array" ref="AO158:AO169">TRANSPOSE('[3]BK_Key Products'!$F$16:$Q$16)</f>
        <v>152.65837916506106</v>
      </c>
      <c r="AP158">
        <f t="array" ref="AP158:AP169">TRANSPOSE('[3]BK_Key Products'!$F$19:$Q$19)</f>
        <v>38.444894547722221</v>
      </c>
      <c r="AQ158">
        <f t="array" ref="AQ158:AQ169">TRANSPOSE('[3]BK_Key Products'!$F$22:$Q$22)</f>
        <v>0</v>
      </c>
      <c r="AR158">
        <f t="array" ref="AR158:AR169">TRANSPOSE('[3]BK_Key Products'!$F$25:$Q$25)</f>
        <v>0</v>
      </c>
      <c r="AS158">
        <f t="array" ref="AS158:AS169">TRANSPOSE('[3]BK_Key Products'!$F$28:$Q$28)</f>
        <v>0</v>
      </c>
      <c r="AT158">
        <f t="array" ref="AT158:AT169">TRANSPOSE('[3]BK_Key Products'!$F$31:$Q$31)</f>
        <v>0</v>
      </c>
      <c r="AU158">
        <f t="array" ref="AU158:AU169">TRANSPOSE('[3]BK_Key Products'!$F$34:$Q$35)</f>
        <v>0</v>
      </c>
      <c r="AV158">
        <f t="array" ref="AV158:AV169">TRANSPOSE('[3]BK_Key Products'!$F$37:$Q$37)</f>
        <v>63.574098581878161</v>
      </c>
      <c r="AW158" s="4">
        <f t="array" ref="AW158:AW169">'[3]BK_Key Products'!$D$8</f>
        <v>0.20899999999999999</v>
      </c>
      <c r="AX158" s="4">
        <f t="array" ref="AX158:AX169">'[3]BK_Key Products'!$D$11</f>
        <v>1</v>
      </c>
      <c r="AY158" s="4">
        <f t="array" ref="AY158:AY169">'[3]BK_Key Products'!$D$14</f>
        <v>0.23</v>
      </c>
      <c r="AZ158" s="4">
        <f t="array" ref="AZ158:AZ169">'[3]BK_Key Products'!$D$17</f>
        <v>1</v>
      </c>
      <c r="BA158" s="4">
        <f t="array" ref="BA158:BA169">'[3]BK_Key Products'!$D$20</f>
        <v>1</v>
      </c>
      <c r="BB158" s="4">
        <f t="array" ref="BB158:BB169">'[3]BK_Key Products'!$D$23</f>
        <v>0.03</v>
      </c>
      <c r="BC158" s="4">
        <f t="array" ref="BC158:BC169">'[3]BK_Key Products'!$D$26</f>
        <v>0.115</v>
      </c>
      <c r="BD158" s="4" t="str">
        <f t="array" ref="BD158:BD169">'[3]BK_Key Products'!$D$29</f>
        <v>pAPE ratio</v>
      </c>
      <c r="BE158" s="4" t="str">
        <f t="array" ref="BE158:BE169">'[3]BK_Key Products'!$D$32</f>
        <v>pAPE ratio</v>
      </c>
      <c r="BF158" s="4" t="str">
        <f t="array" ref="BF158:BF169">'[3]BK_Key Products'!$D$35</f>
        <v>pAPE ratio</v>
      </c>
      <c r="BG158" s="4" t="str">
        <f t="array" ref="BG158:BG169">'[3]BK_Key Products'!$D$7</f>
        <v>Product Type</v>
      </c>
      <c r="BH158" s="4" t="str">
        <f t="array" ref="BH158:BH169">'[3]BK_Key Products'!$D$10</f>
        <v>Product Type</v>
      </c>
      <c r="BI158" s="4" t="str">
        <f t="array" ref="BI158:BI169">'[3]BK_Key Products'!$D$13</f>
        <v>Product Type</v>
      </c>
      <c r="BJ158" s="4" t="str">
        <f t="array" ref="BJ158:BJ169">'[3]BK_Key Products'!$D$16</f>
        <v>Product Type</v>
      </c>
      <c r="BK158" s="4" t="str">
        <f t="array" ref="BK158:BK169">'[3]BK_Key Products'!$D$19</f>
        <v>Product Type</v>
      </c>
      <c r="BL158" s="4" t="str">
        <f t="array" ref="BL158:BL169">'[3]BK_Key Products'!$D$22</f>
        <v>Product Type</v>
      </c>
      <c r="BM158" s="4" t="str">
        <f t="array" ref="BM158:BM169">'[3]BK_Key Products'!$D$25</f>
        <v>Product Type</v>
      </c>
      <c r="BN158" s="4" t="str">
        <f t="array" ref="BN158:BN169">'[3]BK_Key Products'!$D$28</f>
        <v>Product Type</v>
      </c>
      <c r="BO158" s="4" t="str">
        <f t="array" ref="BO158:BO169">'[3]BK_Key Products'!$D$31</f>
        <v>Product Type</v>
      </c>
      <c r="BP158" s="4" t="str">
        <f t="array" ref="BP158:BP169">'[3]BK_Key Products'!$D$34</f>
        <v>Product Type</v>
      </c>
      <c r="BQ158" t="str">
        <f>VLOOKUP(A158,Misc!$A$3:$B$11,2,FALSE)</f>
        <v>JPY</v>
      </c>
      <c r="BR158">
        <f>INDEX(FX!$B$30:$AK$48,MATCH(Data!BQ158,FX!$A$30:$A$48,0),MATCH(Data!D158,Period,0))</f>
        <v>108.91460059483759</v>
      </c>
      <c r="BS158">
        <f t="shared" si="35"/>
        <v>17.256966401875484</v>
      </c>
      <c r="BT158">
        <f t="shared" si="36"/>
        <v>0</v>
      </c>
      <c r="BU158">
        <f t="shared" si="37"/>
        <v>19.222329511856014</v>
      </c>
      <c r="BV158">
        <f t="shared" si="38"/>
        <v>0</v>
      </c>
      <c r="BW158">
        <f t="shared" si="39"/>
        <v>6.3604971110033102</v>
      </c>
      <c r="BX158">
        <f t="shared" si="40"/>
        <v>0</v>
      </c>
      <c r="BY158">
        <f t="shared" si="41"/>
        <v>8.2908575980932504</v>
      </c>
      <c r="BZ158">
        <f t="shared" si="42"/>
        <v>0</v>
      </c>
      <c r="CA158">
        <f t="shared" si="43"/>
        <v>10.422029753564786</v>
      </c>
      <c r="CB158">
        <f t="shared" si="44"/>
        <v>11.768051507401781</v>
      </c>
      <c r="CC158">
        <f t="shared" si="45"/>
        <v>3.7384313374035258</v>
      </c>
      <c r="CD158">
        <f t="shared" si="46"/>
        <v>4.3874475752302891</v>
      </c>
      <c r="CE158" s="4">
        <f t="shared" si="47"/>
        <v>1.1138880996932887</v>
      </c>
      <c r="CF158" s="4" t="str">
        <f t="shared" si="48"/>
        <v/>
      </c>
      <c r="CG158" s="4">
        <f t="shared" si="49"/>
        <v>0.43131388383388114</v>
      </c>
      <c r="CH158" s="4" t="str">
        <f t="shared" si="50"/>
        <v/>
      </c>
      <c r="CI158">
        <f>INDEX(FX!$B$114:$AK$132,MATCH(Data!BQ158,FX!$A$114:$A$132,0),MATCH(Data!D158,Period,0))</f>
        <v>110.68793961228342</v>
      </c>
    </row>
    <row r="159" spans="1:87" hidden="1" outlineLevel="1" x14ac:dyDescent="0.15">
      <c r="A159" t="s">
        <v>65</v>
      </c>
      <c r="B159" s="1">
        <f t="shared" si="51"/>
        <v>43800</v>
      </c>
      <c r="C159" t="str">
        <f>C158</f>
        <v>IFA/Broker</v>
      </c>
      <c r="D159" s="1">
        <v>43497</v>
      </c>
      <c r="E159">
        <v>2699.3023922795401</v>
      </c>
      <c r="F159">
        <v>3278.1409664513026</v>
      </c>
      <c r="G159">
        <v>916.23062230344703</v>
      </c>
      <c r="H159">
        <v>969.863351429006</v>
      </c>
      <c r="I159">
        <v>1254.521</v>
      </c>
      <c r="J159">
        <v>1416.0249317775151</v>
      </c>
      <c r="K159">
        <v>509.45548675886164</v>
      </c>
      <c r="L159">
        <v>597.30543822436118</v>
      </c>
      <c r="M159">
        <v>1923</v>
      </c>
      <c r="N159">
        <v>1905</v>
      </c>
      <c r="O159">
        <v>463.8708191833307</v>
      </c>
      <c r="P159">
        <v>569.40593797047484</v>
      </c>
      <c r="Q159" t="str">
        <v>SME Term</v>
      </c>
      <c r="R159" t="str">
        <v>Cancer</v>
      </c>
      <c r="S159" t="str">
        <v>EWL</v>
      </c>
      <c r="T159" t="str">
        <v>MIB</v>
      </c>
      <c r="U159" t="str">
        <v>SI MIB</v>
      </c>
      <c r="V159" t="str">
        <v>New Phoenix</v>
      </c>
      <c r="W159" t="str">
        <v>New IT</v>
      </c>
      <c r="X159">
        <v>0</v>
      </c>
      <c r="Y159">
        <v>0</v>
      </c>
      <c r="Z159">
        <v>0</v>
      </c>
      <c r="AA159">
        <v>2191.2659079999999</v>
      </c>
      <c r="AB159">
        <v>144.034019</v>
      </c>
      <c r="AC159">
        <v>30.642122000000001</v>
      </c>
      <c r="AD159">
        <v>250.125373</v>
      </c>
      <c r="AE159">
        <v>18.701844999999999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64.533125279539945</v>
      </c>
      <c r="AL159">
        <v>2789.7828183733709</v>
      </c>
      <c r="AM159">
        <v>210.15727676914969</v>
      </c>
      <c r="AN159">
        <v>10.525963942746552</v>
      </c>
      <c r="AO159">
        <v>162.66035219723068</v>
      </c>
      <c r="AP159">
        <v>35.839079392476989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69.175475776328312</v>
      </c>
      <c r="AW159" s="4">
        <v>0.20899999999999999</v>
      </c>
      <c r="AX159" s="4">
        <v>1</v>
      </c>
      <c r="AY159" s="4">
        <v>0.23</v>
      </c>
      <c r="AZ159" s="4">
        <v>1</v>
      </c>
      <c r="BA159" s="4">
        <v>1</v>
      </c>
      <c r="BB159" s="4">
        <v>0.03</v>
      </c>
      <c r="BC159" s="4">
        <v>0.115</v>
      </c>
      <c r="BD159" s="4" t="str">
        <v>pAPE ratio</v>
      </c>
      <c r="BE159" s="4" t="str">
        <v>pAPE ratio</v>
      </c>
      <c r="BF159" s="4" t="str">
        <v>pAPE ratio</v>
      </c>
      <c r="BG159" s="4" t="str">
        <v>Product Type</v>
      </c>
      <c r="BH159" s="4" t="str">
        <v>Product Type</v>
      </c>
      <c r="BI159" s="4" t="str">
        <v>Product Type</v>
      </c>
      <c r="BJ159" s="4" t="str">
        <v>Product Type</v>
      </c>
      <c r="BK159" s="4" t="str">
        <v>Product Type</v>
      </c>
      <c r="BL159" s="4" t="str">
        <v>Product Type</v>
      </c>
      <c r="BM159" s="4" t="str">
        <v>Product Type</v>
      </c>
      <c r="BN159" s="4" t="str">
        <v>Product Type</v>
      </c>
      <c r="BO159" s="4" t="str">
        <v>Product Type</v>
      </c>
      <c r="BP159" s="4" t="str">
        <v>Product Type</v>
      </c>
      <c r="BQ159" t="str">
        <f>VLOOKUP(A159,Misc!$A$3:$B$11,2,FALSE)</f>
        <v>JPY</v>
      </c>
      <c r="BR159">
        <f>INDEX(FX!$B$30:$AK$48,MATCH(Data!BQ159,FX!$A$30:$A$48,0),MATCH(Data!D159,Period,0))</f>
        <v>110.36767199799144</v>
      </c>
      <c r="BS159">
        <f t="shared" si="35"/>
        <v>24.457364583432224</v>
      </c>
      <c r="BT159">
        <f t="shared" si="36"/>
        <v>0</v>
      </c>
      <c r="BU159">
        <f t="shared" si="37"/>
        <v>29.702003377501349</v>
      </c>
      <c r="BV159">
        <f t="shared" si="38"/>
        <v>0</v>
      </c>
      <c r="BW159">
        <f t="shared" si="39"/>
        <v>8.3016213508618844</v>
      </c>
      <c r="BX159">
        <f t="shared" si="40"/>
        <v>0</v>
      </c>
      <c r="BY159">
        <f t="shared" si="41"/>
        <v>8.7875673543848638</v>
      </c>
      <c r="BZ159">
        <f t="shared" si="42"/>
        <v>0</v>
      </c>
      <c r="CA159">
        <f t="shared" si="43"/>
        <v>11.333854477681339</v>
      </c>
      <c r="CB159">
        <f t="shared" si="44"/>
        <v>12.792946880550426</v>
      </c>
      <c r="CC159">
        <f t="shared" si="45"/>
        <v>4.6026286923704349</v>
      </c>
      <c r="CD159">
        <f t="shared" si="46"/>
        <v>5.39630099102573</v>
      </c>
      <c r="CE159" s="4">
        <f t="shared" si="47"/>
        <v>1.214440062672244</v>
      </c>
      <c r="CF159" s="4" t="str">
        <f t="shared" si="48"/>
        <v/>
      </c>
      <c r="CG159" s="4">
        <f t="shared" si="49"/>
        <v>0.29585773197511867</v>
      </c>
      <c r="CH159" s="4" t="str">
        <f t="shared" si="50"/>
        <v/>
      </c>
      <c r="CI159">
        <f>INDEX(FX!$B$114:$AK$132,MATCH(Data!BQ159,FX!$A$114:$A$132,0),MATCH(Data!D159,Period,0))</f>
        <v>110.68793961228342</v>
      </c>
    </row>
    <row r="160" spans="1:87" hidden="1" outlineLevel="1" x14ac:dyDescent="0.15">
      <c r="A160" t="s">
        <v>65</v>
      </c>
      <c r="B160" s="1">
        <f t="shared" si="51"/>
        <v>43800</v>
      </c>
      <c r="C160" t="str">
        <f t="shared" si="51"/>
        <v>IFA/Broker</v>
      </c>
      <c r="D160" s="1">
        <v>43525</v>
      </c>
      <c r="E160">
        <v>6599.0166193135301</v>
      </c>
      <c r="F160">
        <v>7966.8922864177202</v>
      </c>
      <c r="G160">
        <v>1758.4496171081801</v>
      </c>
      <c r="H160">
        <v>2094.1123056014799</v>
      </c>
      <c r="I160">
        <v>8269.5470000000005</v>
      </c>
      <c r="J160">
        <v>9376.5935390626892</v>
      </c>
      <c r="K160">
        <v>1939.1389524967133</v>
      </c>
      <c r="L160">
        <v>2262.0647361102451</v>
      </c>
      <c r="M160">
        <v>6707</v>
      </c>
      <c r="N160">
        <v>8405</v>
      </c>
      <c r="O160">
        <v>1520.5931859372547</v>
      </c>
      <c r="P160">
        <v>1913.0960627537613</v>
      </c>
      <c r="Q160" t="str">
        <v>SME Term</v>
      </c>
      <c r="R160" t="str">
        <v>Cancer</v>
      </c>
      <c r="S160" t="str">
        <v>EWL</v>
      </c>
      <c r="T160" t="str">
        <v>MIB</v>
      </c>
      <c r="U160" t="str">
        <v>SI MIB</v>
      </c>
      <c r="V160" t="str">
        <v>New Phoenix</v>
      </c>
      <c r="W160" t="str">
        <v>New IT</v>
      </c>
      <c r="X160">
        <v>0</v>
      </c>
      <c r="Y160">
        <v>0</v>
      </c>
      <c r="Z160">
        <v>0</v>
      </c>
      <c r="AA160">
        <v>5820.7984640000013</v>
      </c>
      <c r="AB160">
        <v>178.43436700000001</v>
      </c>
      <c r="AC160">
        <v>52.589048999999996</v>
      </c>
      <c r="AD160">
        <v>275.66922099999999</v>
      </c>
      <c r="AE160">
        <v>24.982935000000001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246.54258331352867</v>
      </c>
      <c r="AL160">
        <v>7283.1478020915147</v>
      </c>
      <c r="AM160">
        <v>265.5580216266913</v>
      </c>
      <c r="AN160">
        <v>16.872777595711501</v>
      </c>
      <c r="AO160">
        <v>181.25991890727312</v>
      </c>
      <c r="AP160">
        <v>48.825986033017301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171.22778016351185</v>
      </c>
      <c r="AW160" s="4">
        <v>0.20899999999999999</v>
      </c>
      <c r="AX160" s="4">
        <v>1</v>
      </c>
      <c r="AY160" s="4">
        <v>0.23</v>
      </c>
      <c r="AZ160" s="4">
        <v>1</v>
      </c>
      <c r="BA160" s="4">
        <v>1</v>
      </c>
      <c r="BB160" s="4">
        <v>0.03</v>
      </c>
      <c r="BC160" s="4">
        <v>0.115</v>
      </c>
      <c r="BD160" s="4" t="str">
        <v>pAPE ratio</v>
      </c>
      <c r="BE160" s="4" t="str">
        <v>pAPE ratio</v>
      </c>
      <c r="BF160" s="4" t="str">
        <v>pAPE ratio</v>
      </c>
      <c r="BG160" s="4" t="str">
        <v>Product Type</v>
      </c>
      <c r="BH160" s="4" t="str">
        <v>Product Type</v>
      </c>
      <c r="BI160" s="4" t="str">
        <v>Product Type</v>
      </c>
      <c r="BJ160" s="4" t="str">
        <v>Product Type</v>
      </c>
      <c r="BK160" s="4" t="str">
        <v>Product Type</v>
      </c>
      <c r="BL160" s="4" t="str">
        <v>Product Type</v>
      </c>
      <c r="BM160" s="4" t="str">
        <v>Product Type</v>
      </c>
      <c r="BN160" s="4" t="str">
        <v>Product Type</v>
      </c>
      <c r="BO160" s="4" t="str">
        <v>Product Type</v>
      </c>
      <c r="BP160" s="4" t="str">
        <v>Product Type</v>
      </c>
      <c r="BQ160" t="str">
        <f>VLOOKUP(A160,Misc!$A$3:$B$11,2,FALSE)</f>
        <v>JPY</v>
      </c>
      <c r="BR160">
        <f>INDEX(FX!$B$30:$AK$48,MATCH(Data!BQ160,FX!$A$30:$A$48,0),MATCH(Data!D160,Period,0))</f>
        <v>111.19139505881559</v>
      </c>
      <c r="BS160">
        <f t="shared" si="35"/>
        <v>59.348267155231994</v>
      </c>
      <c r="BT160">
        <f t="shared" si="36"/>
        <v>0</v>
      </c>
      <c r="BU160">
        <f t="shared" si="37"/>
        <v>71.650259286733188</v>
      </c>
      <c r="BV160">
        <f t="shared" si="38"/>
        <v>0</v>
      </c>
      <c r="BW160">
        <f t="shared" si="39"/>
        <v>15.814619613127741</v>
      </c>
      <c r="BX160">
        <f t="shared" si="40"/>
        <v>0</v>
      </c>
      <c r="BY160">
        <f t="shared" si="41"/>
        <v>18.83340257124917</v>
      </c>
      <c r="BZ160">
        <f t="shared" si="42"/>
        <v>0</v>
      </c>
      <c r="CA160">
        <f t="shared" si="43"/>
        <v>74.710461039987607</v>
      </c>
      <c r="CB160">
        <f t="shared" si="44"/>
        <v>84.711971077489792</v>
      </c>
      <c r="CC160">
        <f t="shared" si="45"/>
        <v>17.518972340519749</v>
      </c>
      <c r="CD160">
        <f t="shared" si="46"/>
        <v>20.436415602583104</v>
      </c>
      <c r="CE160" s="4">
        <f t="shared" si="47"/>
        <v>1.2072847737798977</v>
      </c>
      <c r="CF160" s="4" t="str">
        <f t="shared" si="48"/>
        <v/>
      </c>
      <c r="CG160" s="4">
        <f t="shared" si="49"/>
        <v>0.26285184113404003</v>
      </c>
      <c r="CH160" s="4" t="str">
        <f t="shared" si="50"/>
        <v/>
      </c>
      <c r="CI160">
        <f>INDEX(FX!$B$114:$AK$132,MATCH(Data!BQ160,FX!$A$114:$A$132,0),MATCH(Data!D160,Period,0))</f>
        <v>110.68793961228342</v>
      </c>
    </row>
    <row r="161" spans="1:87" hidden="1" outlineLevel="1" x14ac:dyDescent="0.15">
      <c r="A161" t="s">
        <v>65</v>
      </c>
      <c r="B161" s="1">
        <f t="shared" si="51"/>
        <v>43800</v>
      </c>
      <c r="C161" t="str">
        <f t="shared" si="51"/>
        <v>IFA/Broker</v>
      </c>
      <c r="D161" s="1">
        <v>43556</v>
      </c>
      <c r="E161">
        <v>2265.4137209999899</v>
      </c>
      <c r="F161">
        <v>2067.1969931613044</v>
      </c>
      <c r="G161">
        <v>843.513608000001</v>
      </c>
      <c r="H161">
        <v>936.88228100000094</v>
      </c>
      <c r="I161">
        <v>1001.309</v>
      </c>
      <c r="J161">
        <v>781.88166650113112</v>
      </c>
      <c r="K161">
        <v>600.99739781213327</v>
      </c>
      <c r="L161">
        <v>743.33223861274428</v>
      </c>
      <c r="M161">
        <v>4711</v>
      </c>
      <c r="N161">
        <v>5138</v>
      </c>
      <c r="O161">
        <v>1029.3504100132789</v>
      </c>
      <c r="P161">
        <v>1248.5059768929075</v>
      </c>
      <c r="Q161" t="str">
        <v>SME Term</v>
      </c>
      <c r="R161" t="str">
        <v>Cancer</v>
      </c>
      <c r="S161" t="str">
        <v>EWL</v>
      </c>
      <c r="T161" t="str">
        <v>MIB</v>
      </c>
      <c r="U161" t="str">
        <v>SI MIB</v>
      </c>
      <c r="V161" t="str">
        <v>New Phoenix</v>
      </c>
      <c r="W161" t="str">
        <v>New IT</v>
      </c>
      <c r="X161">
        <v>0</v>
      </c>
      <c r="Y161">
        <v>0</v>
      </c>
      <c r="Z161">
        <v>0</v>
      </c>
      <c r="AA161">
        <v>1219.231689</v>
      </c>
      <c r="AB161">
        <v>172.79676599999999</v>
      </c>
      <c r="AC161">
        <v>36.525466000000002</v>
      </c>
      <c r="AD161">
        <v>303.10231199999998</v>
      </c>
      <c r="AE161">
        <v>22.493742000000001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511.26374599998985</v>
      </c>
      <c r="AL161">
        <v>1456.6735678123584</v>
      </c>
      <c r="AM161">
        <v>276.8762688159091</v>
      </c>
      <c r="AN161">
        <v>13.159327283227251</v>
      </c>
      <c r="AO161">
        <v>192.72865929456714</v>
      </c>
      <c r="AP161">
        <v>45.583575154145599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82.175594801097077</v>
      </c>
      <c r="AW161" s="4">
        <v>0.20899999999999999</v>
      </c>
      <c r="AX161" s="4">
        <v>1</v>
      </c>
      <c r="AY161" s="4">
        <v>0.23</v>
      </c>
      <c r="AZ161" s="4">
        <v>1</v>
      </c>
      <c r="BA161" s="4">
        <v>1</v>
      </c>
      <c r="BB161" s="4">
        <v>0.03</v>
      </c>
      <c r="BC161" s="4">
        <v>0.115</v>
      </c>
      <c r="BD161" s="4" t="str">
        <v>pAPE ratio</v>
      </c>
      <c r="BE161" s="4" t="str">
        <v>pAPE ratio</v>
      </c>
      <c r="BF161" s="4" t="str">
        <v>pAPE ratio</v>
      </c>
      <c r="BG161" s="4" t="str">
        <v>Product Type</v>
      </c>
      <c r="BH161" s="4" t="str">
        <v>Product Type</v>
      </c>
      <c r="BI161" s="4" t="str">
        <v>Product Type</v>
      </c>
      <c r="BJ161" s="4" t="str">
        <v>Product Type</v>
      </c>
      <c r="BK161" s="4" t="str">
        <v>Product Type</v>
      </c>
      <c r="BL161" s="4" t="str">
        <v>Product Type</v>
      </c>
      <c r="BM161" s="4" t="str">
        <v>Product Type</v>
      </c>
      <c r="BN161" s="4" t="str">
        <v>Product Type</v>
      </c>
      <c r="BO161" s="4" t="str">
        <v>Product Type</v>
      </c>
      <c r="BP161" s="4" t="str">
        <v>Product Type</v>
      </c>
      <c r="BQ161" t="str">
        <f>VLOOKUP(A161,Misc!$A$3:$B$11,2,FALSE)</f>
        <v>JPY</v>
      </c>
      <c r="BR161">
        <f>INDEX(FX!$B$30:$AK$48,MATCH(Data!BQ161,FX!$A$30:$A$48,0),MATCH(Data!D161,Period,0))</f>
        <v>111.61524258670167</v>
      </c>
      <c r="BS161">
        <f t="shared" si="35"/>
        <v>20.29663394083687</v>
      </c>
      <c r="BT161">
        <f t="shared" si="36"/>
        <v>0</v>
      </c>
      <c r="BU161">
        <f t="shared" si="37"/>
        <v>18.520740942309249</v>
      </c>
      <c r="BV161">
        <f t="shared" si="38"/>
        <v>0</v>
      </c>
      <c r="BW161">
        <f t="shared" si="39"/>
        <v>7.557333464959032</v>
      </c>
      <c r="BX161">
        <f t="shared" si="40"/>
        <v>0</v>
      </c>
      <c r="BY161">
        <f t="shared" si="41"/>
        <v>8.3938560656017884</v>
      </c>
      <c r="BZ161">
        <f t="shared" si="42"/>
        <v>0</v>
      </c>
      <c r="CA161">
        <f t="shared" si="43"/>
        <v>9.046233975511468</v>
      </c>
      <c r="CB161">
        <f t="shared" si="44"/>
        <v>7.0638379324784459</v>
      </c>
      <c r="CC161">
        <f t="shared" si="45"/>
        <v>5.4296556600231316</v>
      </c>
      <c r="CD161">
        <f t="shared" si="46"/>
        <v>6.7155666752536982</v>
      </c>
      <c r="CE161" s="4">
        <f t="shared" si="47"/>
        <v>0.91250307791409102</v>
      </c>
      <c r="CF161" s="4" t="str">
        <f t="shared" si="48"/>
        <v/>
      </c>
      <c r="CG161" s="4">
        <f t="shared" si="49"/>
        <v>0.45321383694896628</v>
      </c>
      <c r="CH161" s="4" t="str">
        <f t="shared" si="50"/>
        <v/>
      </c>
      <c r="CI161">
        <f>INDEX(FX!$B$114:$AK$132,MATCH(Data!BQ161,FX!$A$114:$A$132,0),MATCH(Data!D161,Period,0))</f>
        <v>110.68793961228342</v>
      </c>
    </row>
    <row r="162" spans="1:87" hidden="1" outlineLevel="1" x14ac:dyDescent="0.15">
      <c r="A162" t="s">
        <v>65</v>
      </c>
      <c r="B162" s="1">
        <f t="shared" si="51"/>
        <v>43800</v>
      </c>
      <c r="C162" t="str">
        <f t="shared" si="51"/>
        <v>IFA/Broker</v>
      </c>
      <c r="D162" s="1">
        <v>43586</v>
      </c>
      <c r="E162">
        <v>929.371912000002</v>
      </c>
      <c r="F162">
        <v>606.91754188193556</v>
      </c>
      <c r="G162">
        <v>542.17127200000004</v>
      </c>
      <c r="H162">
        <v>570.71416999999997</v>
      </c>
      <c r="I162">
        <v>896.654</v>
      </c>
      <c r="J162">
        <v>825.4241897383738</v>
      </c>
      <c r="K162">
        <v>642.11966879308397</v>
      </c>
      <c r="L162">
        <v>795.85548798664422</v>
      </c>
      <c r="M162">
        <v>2853</v>
      </c>
      <c r="N162">
        <v>3303</v>
      </c>
      <c r="O162">
        <v>726.4576130385957</v>
      </c>
      <c r="P162">
        <v>881.49760781792781</v>
      </c>
      <c r="Q162" t="str">
        <v>SME Term</v>
      </c>
      <c r="R162" t="str">
        <v>Cancer</v>
      </c>
      <c r="S162" t="str">
        <v>EWL</v>
      </c>
      <c r="T162" t="str">
        <v>MIB</v>
      </c>
      <c r="U162" t="str">
        <v>SI MIB</v>
      </c>
      <c r="V162" t="str">
        <v>New Phoenix</v>
      </c>
      <c r="W162" t="str">
        <v>New IT</v>
      </c>
      <c r="X162">
        <v>0</v>
      </c>
      <c r="Y162">
        <v>0</v>
      </c>
      <c r="Z162">
        <v>0</v>
      </c>
      <c r="AA162">
        <v>0</v>
      </c>
      <c r="AB162">
        <v>170.88462200000001</v>
      </c>
      <c r="AC162">
        <v>34.733342999999998</v>
      </c>
      <c r="AD162">
        <v>304.72967699999998</v>
      </c>
      <c r="AE162">
        <v>20.595751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398.4285190000021</v>
      </c>
      <c r="AL162">
        <v>0</v>
      </c>
      <c r="AM162">
        <v>257.69584438249296</v>
      </c>
      <c r="AN162">
        <v>11.90968527727752</v>
      </c>
      <c r="AO162">
        <v>201.34063406116741</v>
      </c>
      <c r="AP162">
        <v>39.224553629088938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96.746824531908771</v>
      </c>
      <c r="AW162" s="4">
        <v>0.20899999999999999</v>
      </c>
      <c r="AX162" s="4">
        <v>1</v>
      </c>
      <c r="AY162" s="4">
        <v>0.23</v>
      </c>
      <c r="AZ162" s="4">
        <v>1</v>
      </c>
      <c r="BA162" s="4">
        <v>1</v>
      </c>
      <c r="BB162" s="4">
        <v>0.03</v>
      </c>
      <c r="BC162" s="4">
        <v>0.115</v>
      </c>
      <c r="BD162" s="4" t="str">
        <v>pAPE ratio</v>
      </c>
      <c r="BE162" s="4" t="str">
        <v>pAPE ratio</v>
      </c>
      <c r="BF162" s="4" t="str">
        <v>pAPE ratio</v>
      </c>
      <c r="BG162" s="4" t="str">
        <v>Product Type</v>
      </c>
      <c r="BH162" s="4" t="str">
        <v>Product Type</v>
      </c>
      <c r="BI162" s="4" t="str">
        <v>Product Type</v>
      </c>
      <c r="BJ162" s="4" t="str">
        <v>Product Type</v>
      </c>
      <c r="BK162" s="4" t="str">
        <v>Product Type</v>
      </c>
      <c r="BL162" s="4" t="str">
        <v>Product Type</v>
      </c>
      <c r="BM162" s="4" t="str">
        <v>Product Type</v>
      </c>
      <c r="BN162" s="4" t="str">
        <v>Product Type</v>
      </c>
      <c r="BO162" s="4" t="str">
        <v>Product Type</v>
      </c>
      <c r="BP162" s="4" t="str">
        <v>Product Type</v>
      </c>
      <c r="BQ162" t="str">
        <f>VLOOKUP(A162,Misc!$A$3:$B$11,2,FALSE)</f>
        <v>JPY</v>
      </c>
      <c r="BR162">
        <f>INDEX(FX!$B$30:$AK$48,MATCH(Data!BQ162,FX!$A$30:$A$48,0),MATCH(Data!D162,Period,0))</f>
        <v>109.92640036413732</v>
      </c>
      <c r="BS162">
        <f t="shared" si="35"/>
        <v>8.4544923596279489</v>
      </c>
      <c r="BT162">
        <f t="shared" si="36"/>
        <v>0</v>
      </c>
      <c r="BU162">
        <f t="shared" si="37"/>
        <v>5.5211263160759145</v>
      </c>
      <c r="BV162">
        <f t="shared" si="38"/>
        <v>0</v>
      </c>
      <c r="BW162">
        <f t="shared" si="39"/>
        <v>4.9321297723206392</v>
      </c>
      <c r="BX162">
        <f t="shared" si="40"/>
        <v>0</v>
      </c>
      <c r="BY162">
        <f t="shared" si="41"/>
        <v>5.1917843949176676</v>
      </c>
      <c r="BZ162">
        <f t="shared" si="42"/>
        <v>0</v>
      </c>
      <c r="CA162">
        <f t="shared" si="43"/>
        <v>8.1007380130192193</v>
      </c>
      <c r="CB162">
        <f t="shared" si="44"/>
        <v>7.4572188499457237</v>
      </c>
      <c r="CC162">
        <f t="shared" si="45"/>
        <v>5.8011710313001954</v>
      </c>
      <c r="CD162">
        <f t="shared" si="46"/>
        <v>7.1900831361967592</v>
      </c>
      <c r="CE162" s="4">
        <f t="shared" si="47"/>
        <v>0.65304054711084736</v>
      </c>
      <c r="CF162" s="4" t="str">
        <f t="shared" si="48"/>
        <v/>
      </c>
      <c r="CG162" s="4">
        <f t="shared" si="49"/>
        <v>0.9403487798858543</v>
      </c>
      <c r="CH162" s="4" t="str">
        <f t="shared" si="50"/>
        <v/>
      </c>
      <c r="CI162">
        <f>INDEX(FX!$B$114:$AK$132,MATCH(Data!BQ162,FX!$A$114:$A$132,0),MATCH(Data!D162,Period,0))</f>
        <v>110.68793961228342</v>
      </c>
    </row>
    <row r="163" spans="1:87" hidden="1" outlineLevel="1" x14ac:dyDescent="0.15">
      <c r="A163" t="s">
        <v>65</v>
      </c>
      <c r="B163" s="1">
        <f t="shared" si="51"/>
        <v>43800</v>
      </c>
      <c r="C163" t="str">
        <f t="shared" si="51"/>
        <v>IFA/Broker</v>
      </c>
      <c r="D163" s="1">
        <v>43617</v>
      </c>
      <c r="E163">
        <v>1105.63738285042</v>
      </c>
      <c r="F163">
        <v>511.39718211159612</v>
      </c>
      <c r="G163">
        <v>507.14795995311601</v>
      </c>
      <c r="H163">
        <v>419.71762944570702</v>
      </c>
      <c r="I163">
        <v>1969.2449999999999</v>
      </c>
      <c r="J163">
        <v>1103.3259549384045</v>
      </c>
      <c r="K163">
        <v>790.16584884148335</v>
      </c>
      <c r="L163">
        <v>966.09810440137733</v>
      </c>
      <c r="M163">
        <v>3694</v>
      </c>
      <c r="N163">
        <v>4203</v>
      </c>
      <c r="O163">
        <v>870.59301284439186</v>
      </c>
      <c r="P163">
        <v>1069.9268566238411</v>
      </c>
      <c r="Q163" t="str">
        <v>SME Term</v>
      </c>
      <c r="R163" t="str">
        <v>Cancer</v>
      </c>
      <c r="S163" t="str">
        <v>EWL</v>
      </c>
      <c r="T163" t="str">
        <v>MIB</v>
      </c>
      <c r="U163" t="str">
        <v>SI MIB</v>
      </c>
      <c r="V163" t="str">
        <v>New Phoenix</v>
      </c>
      <c r="W163" t="str">
        <v>New IT</v>
      </c>
      <c r="X163">
        <v>0</v>
      </c>
      <c r="Y163">
        <v>0</v>
      </c>
      <c r="Z163">
        <v>0</v>
      </c>
      <c r="AA163">
        <v>0</v>
      </c>
      <c r="AB163">
        <v>154.50932599999999</v>
      </c>
      <c r="AC163">
        <v>24.687211999999999</v>
      </c>
      <c r="AD163">
        <v>304.78920199999999</v>
      </c>
      <c r="AE163">
        <v>19.183914999999999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602.46772785042003</v>
      </c>
      <c r="AL163">
        <v>0</v>
      </c>
      <c r="AM163">
        <v>223.74017338296431</v>
      </c>
      <c r="AN163">
        <v>7.5140964541001836</v>
      </c>
      <c r="AO163">
        <v>200.87728811796012</v>
      </c>
      <c r="AP163">
        <v>34.919855458243127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44.345768698328357</v>
      </c>
      <c r="AW163" s="4">
        <v>0.20899999999999999</v>
      </c>
      <c r="AX163" s="4">
        <v>1</v>
      </c>
      <c r="AY163" s="4">
        <v>0.23</v>
      </c>
      <c r="AZ163" s="4">
        <v>1</v>
      </c>
      <c r="BA163" s="4">
        <v>1</v>
      </c>
      <c r="BB163" s="4">
        <v>0.03</v>
      </c>
      <c r="BC163" s="4">
        <v>0.115</v>
      </c>
      <c r="BD163" s="4" t="str">
        <v>pAPE ratio</v>
      </c>
      <c r="BE163" s="4" t="str">
        <v>pAPE ratio</v>
      </c>
      <c r="BF163" s="4" t="str">
        <v>pAPE ratio</v>
      </c>
      <c r="BG163" s="4" t="str">
        <v>Product Type</v>
      </c>
      <c r="BH163" s="4" t="str">
        <v>Product Type</v>
      </c>
      <c r="BI163" s="4" t="str">
        <v>Product Type</v>
      </c>
      <c r="BJ163" s="4" t="str">
        <v>Product Type</v>
      </c>
      <c r="BK163" s="4" t="str">
        <v>Product Type</v>
      </c>
      <c r="BL163" s="4" t="str">
        <v>Product Type</v>
      </c>
      <c r="BM163" s="4" t="str">
        <v>Product Type</v>
      </c>
      <c r="BN163" s="4" t="str">
        <v>Product Type</v>
      </c>
      <c r="BO163" s="4" t="str">
        <v>Product Type</v>
      </c>
      <c r="BP163" s="4" t="str">
        <v>Product Type</v>
      </c>
      <c r="BQ163" t="str">
        <f>VLOOKUP(A163,Misc!$A$3:$B$11,2,FALSE)</f>
        <v>JPY</v>
      </c>
      <c r="BR163">
        <f>INDEX(FX!$B$30:$AK$48,MATCH(Data!BQ163,FX!$A$30:$A$48,0),MATCH(Data!D163,Period,0))</f>
        <v>108.09897816423752</v>
      </c>
      <c r="BS163">
        <f t="shared" si="35"/>
        <v>10.228009567033991</v>
      </c>
      <c r="BT163">
        <f t="shared" si="36"/>
        <v>0</v>
      </c>
      <c r="BU163">
        <f t="shared" si="37"/>
        <v>4.7308234619444542</v>
      </c>
      <c r="BV163">
        <f t="shared" si="38"/>
        <v>0</v>
      </c>
      <c r="BW163">
        <f t="shared" si="39"/>
        <v>4.6915148372872979</v>
      </c>
      <c r="BX163">
        <f t="shared" si="40"/>
        <v>0</v>
      </c>
      <c r="BY163">
        <f t="shared" si="41"/>
        <v>3.8827159754278098</v>
      </c>
      <c r="BZ163">
        <f t="shared" si="42"/>
        <v>0</v>
      </c>
      <c r="CA163">
        <f t="shared" si="43"/>
        <v>17.7909626549907</v>
      </c>
      <c r="CB163">
        <f t="shared" si="44"/>
        <v>9.9678967627649708</v>
      </c>
      <c r="CC163">
        <f t="shared" si="45"/>
        <v>7.1386806151534508</v>
      </c>
      <c r="CD163">
        <f t="shared" si="46"/>
        <v>8.7281243808983699</v>
      </c>
      <c r="CE163" s="4">
        <f t="shared" si="47"/>
        <v>0.46253608103696175</v>
      </c>
      <c r="CF163" s="4" t="str">
        <f t="shared" si="48"/>
        <v/>
      </c>
      <c r="CG163" s="4">
        <f t="shared" si="49"/>
        <v>0.8207273018452359</v>
      </c>
      <c r="CH163" s="4" t="str">
        <f t="shared" si="50"/>
        <v/>
      </c>
      <c r="CI163">
        <f>INDEX(FX!$B$114:$AK$132,MATCH(Data!BQ163,FX!$A$114:$A$132,0),MATCH(Data!D163,Period,0))</f>
        <v>110.68793961228342</v>
      </c>
    </row>
    <row r="164" spans="1:87" hidden="1" outlineLevel="1" x14ac:dyDescent="0.15">
      <c r="A164" t="s">
        <v>65</v>
      </c>
      <c r="B164" s="1">
        <f t="shared" si="51"/>
        <v>43800</v>
      </c>
      <c r="C164" t="str">
        <f t="shared" si="51"/>
        <v>IFA/Broker</v>
      </c>
      <c r="D164" s="1">
        <v>43647</v>
      </c>
      <c r="E164">
        <v>2192.7216539999999</v>
      </c>
      <c r="F164">
        <v>581.05582920734241</v>
      </c>
      <c r="G164">
        <v>671.76672848804503</v>
      </c>
      <c r="H164">
        <v>547.99499745315006</v>
      </c>
      <c r="I164">
        <v>1619.8119999999999</v>
      </c>
      <c r="J164">
        <v>700.79721671446737</v>
      </c>
      <c r="K164">
        <v>858.21844496388883</v>
      </c>
      <c r="L164">
        <v>611.99351682234135</v>
      </c>
      <c r="M164">
        <v>3373</v>
      </c>
      <c r="N164">
        <v>4024</v>
      </c>
      <c r="O164">
        <v>740.12595789038198</v>
      </c>
      <c r="P164">
        <v>1058.5230586075791</v>
      </c>
      <c r="Q164" t="str">
        <v>SME Term</v>
      </c>
      <c r="R164" t="str">
        <v>Cancer</v>
      </c>
      <c r="S164" t="str">
        <v>EWL</v>
      </c>
      <c r="T164" t="str">
        <v>MIB</v>
      </c>
      <c r="U164" t="str">
        <v>SI MIB</v>
      </c>
      <c r="V164" t="str">
        <v>New Phoenix</v>
      </c>
      <c r="W164" t="str">
        <v>New IT</v>
      </c>
      <c r="X164">
        <v>0</v>
      </c>
      <c r="Y164">
        <v>0</v>
      </c>
      <c r="Z164">
        <v>0</v>
      </c>
      <c r="AA164">
        <v>0</v>
      </c>
      <c r="AB164">
        <v>247.66403800000001</v>
      </c>
      <c r="AC164">
        <v>63.838048000000001</v>
      </c>
      <c r="AD164">
        <v>317.57228300000003</v>
      </c>
      <c r="AE164">
        <v>39.313766999999999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1524.3335179999999</v>
      </c>
      <c r="AL164">
        <v>0</v>
      </c>
      <c r="AM164">
        <v>175.35785004558136</v>
      </c>
      <c r="AN164">
        <v>5.1556040950629942</v>
      </c>
      <c r="AO164">
        <v>197.65099821813769</v>
      </c>
      <c r="AP164">
        <v>79.291914176520891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123.59946267203952</v>
      </c>
      <c r="AW164" s="4">
        <v>0.20899999999999999</v>
      </c>
      <c r="AX164" s="4">
        <v>1</v>
      </c>
      <c r="AY164" s="4">
        <v>0.23</v>
      </c>
      <c r="AZ164" s="4">
        <v>1</v>
      </c>
      <c r="BA164" s="4">
        <v>1</v>
      </c>
      <c r="BB164" s="4">
        <v>0.03</v>
      </c>
      <c r="BC164" s="4">
        <v>0.115</v>
      </c>
      <c r="BD164" s="4" t="str">
        <v>pAPE ratio</v>
      </c>
      <c r="BE164" s="4" t="str">
        <v>pAPE ratio</v>
      </c>
      <c r="BF164" s="4" t="str">
        <v>pAPE ratio</v>
      </c>
      <c r="BG164" s="4" t="str">
        <v>Product Type</v>
      </c>
      <c r="BH164" s="4" t="str">
        <v>Product Type</v>
      </c>
      <c r="BI164" s="4" t="str">
        <v>Product Type</v>
      </c>
      <c r="BJ164" s="4" t="str">
        <v>Product Type</v>
      </c>
      <c r="BK164" s="4" t="str">
        <v>Product Type</v>
      </c>
      <c r="BL164" s="4" t="str">
        <v>Product Type</v>
      </c>
      <c r="BM164" s="4" t="str">
        <v>Product Type</v>
      </c>
      <c r="BN164" s="4" t="str">
        <v>Product Type</v>
      </c>
      <c r="BO164" s="4" t="str">
        <v>Product Type</v>
      </c>
      <c r="BP164" s="4" t="str">
        <v>Product Type</v>
      </c>
      <c r="BQ164" t="str">
        <f>VLOOKUP(A164,Misc!$A$3:$B$11,2,FALSE)</f>
        <v>JPY</v>
      </c>
      <c r="BR164">
        <f>INDEX(FX!$B$30:$AK$48,MATCH(Data!BQ164,FX!$A$30:$A$48,0),MATCH(Data!D164,Period,0))</f>
        <v>108.22019742426062</v>
      </c>
      <c r="BS164">
        <f t="shared" si="35"/>
        <v>20.261667472327485</v>
      </c>
      <c r="BT164">
        <f t="shared" si="36"/>
        <v>0</v>
      </c>
      <c r="BU164">
        <f t="shared" si="37"/>
        <v>5.3691994935973231</v>
      </c>
      <c r="BV164">
        <f t="shared" si="38"/>
        <v>0</v>
      </c>
      <c r="BW164">
        <f t="shared" si="39"/>
        <v>6.2074062372524326</v>
      </c>
      <c r="BX164">
        <f t="shared" si="40"/>
        <v>0</v>
      </c>
      <c r="BY164">
        <f t="shared" si="41"/>
        <v>5.0637035460656206</v>
      </c>
      <c r="BZ164">
        <f t="shared" si="42"/>
        <v>0</v>
      </c>
      <c r="CA164">
        <f t="shared" si="43"/>
        <v>14.634042386856787</v>
      </c>
      <c r="CB164">
        <f t="shared" si="44"/>
        <v>6.3312879358782244</v>
      </c>
      <c r="CC164">
        <f t="shared" si="45"/>
        <v>7.7534955295947112</v>
      </c>
      <c r="CD164">
        <f t="shared" si="46"/>
        <v>5.5289990848689206</v>
      </c>
      <c r="CE164" s="4">
        <f t="shared" si="47"/>
        <v>0.26499297261345073</v>
      </c>
      <c r="CF164" s="4" t="str">
        <f t="shared" si="48"/>
        <v/>
      </c>
      <c r="CG164" s="4">
        <f t="shared" si="49"/>
        <v>0.94310214252683267</v>
      </c>
      <c r="CH164" s="4" t="str">
        <f t="shared" si="50"/>
        <v/>
      </c>
      <c r="CI164">
        <f>INDEX(FX!$B$114:$AK$132,MATCH(Data!BQ164,FX!$A$114:$A$132,0),MATCH(Data!D164,Period,0))</f>
        <v>110.68793961228342</v>
      </c>
    </row>
    <row r="165" spans="1:87" hidden="1" outlineLevel="1" x14ac:dyDescent="0.15">
      <c r="A165" t="s">
        <v>65</v>
      </c>
      <c r="B165" s="1">
        <f t="shared" si="51"/>
        <v>43800</v>
      </c>
      <c r="C165" t="str">
        <f t="shared" si="51"/>
        <v>IFA/Broker</v>
      </c>
      <c r="D165" s="1">
        <v>43678</v>
      </c>
      <c r="E165">
        <v>1484.262708</v>
      </c>
      <c r="F165">
        <v>643.93534583316136</v>
      </c>
      <c r="G165">
        <v>719.26405879665799</v>
      </c>
      <c r="H165">
        <v>520.12283140842305</v>
      </c>
      <c r="I165">
        <v>2411.3000000000002</v>
      </c>
      <c r="J165">
        <v>1275.0412167144675</v>
      </c>
      <c r="K165">
        <v>1020.1447664193217</v>
      </c>
      <c r="L165">
        <v>753.29903627801104</v>
      </c>
      <c r="M165">
        <v>3235</v>
      </c>
      <c r="N165">
        <v>3807</v>
      </c>
      <c r="O165">
        <v>825.3971795244189</v>
      </c>
      <c r="P165">
        <v>993.29952440640557</v>
      </c>
      <c r="Q165" t="str">
        <v>SME Term</v>
      </c>
      <c r="R165" t="str">
        <v>Cancer</v>
      </c>
      <c r="S165" t="str">
        <v>EWL</v>
      </c>
      <c r="T165" t="str">
        <v>MIB</v>
      </c>
      <c r="U165" t="str">
        <v>SI MIB</v>
      </c>
      <c r="V165" t="str">
        <v>New Phoenix</v>
      </c>
      <c r="W165" t="str">
        <v>New IT</v>
      </c>
      <c r="X165">
        <v>0</v>
      </c>
      <c r="Y165">
        <v>0</v>
      </c>
      <c r="Z165">
        <v>0</v>
      </c>
      <c r="AA165">
        <v>0</v>
      </c>
      <c r="AB165">
        <v>287.813377</v>
      </c>
      <c r="AC165">
        <v>80.652401999999995</v>
      </c>
      <c r="AD165">
        <v>323.62369799999999</v>
      </c>
      <c r="AE165">
        <v>44.378591</v>
      </c>
      <c r="AF165">
        <v>115.682667</v>
      </c>
      <c r="AG165">
        <v>0</v>
      </c>
      <c r="AH165">
        <v>0</v>
      </c>
      <c r="AI165">
        <v>0</v>
      </c>
      <c r="AJ165">
        <v>0</v>
      </c>
      <c r="AK165">
        <v>632.11197299999992</v>
      </c>
      <c r="AL165">
        <v>0</v>
      </c>
      <c r="AM165">
        <v>170.29642267203241</v>
      </c>
      <c r="AN165">
        <v>5.2962258432246774</v>
      </c>
      <c r="AO165">
        <v>202.42584533752716</v>
      </c>
      <c r="AP165">
        <v>87.843333738626654</v>
      </c>
      <c r="AQ165">
        <v>82.933546477867708</v>
      </c>
      <c r="AR165">
        <v>0</v>
      </c>
      <c r="AS165">
        <v>0</v>
      </c>
      <c r="AT165">
        <v>0</v>
      </c>
      <c r="AU165">
        <v>0</v>
      </c>
      <c r="AV165">
        <v>95.139971763882841</v>
      </c>
      <c r="AW165" s="4">
        <v>0.20899999999999999</v>
      </c>
      <c r="AX165" s="4">
        <v>1</v>
      </c>
      <c r="AY165" s="4">
        <v>0.23</v>
      </c>
      <c r="AZ165" s="4">
        <v>1</v>
      </c>
      <c r="BA165" s="4">
        <v>1</v>
      </c>
      <c r="BB165" s="4">
        <v>0.03</v>
      </c>
      <c r="BC165" s="4">
        <v>0.115</v>
      </c>
      <c r="BD165" s="4" t="str">
        <v>pAPE ratio</v>
      </c>
      <c r="BE165" s="4" t="str">
        <v>pAPE ratio</v>
      </c>
      <c r="BF165" s="4" t="str">
        <v>pAPE ratio</v>
      </c>
      <c r="BG165" s="4" t="str">
        <v>Product Type</v>
      </c>
      <c r="BH165" s="4" t="str">
        <v>Product Type</v>
      </c>
      <c r="BI165" s="4" t="str">
        <v>Product Type</v>
      </c>
      <c r="BJ165" s="4" t="str">
        <v>Product Type</v>
      </c>
      <c r="BK165" s="4" t="str">
        <v>Product Type</v>
      </c>
      <c r="BL165" s="4" t="str">
        <v>Product Type</v>
      </c>
      <c r="BM165" s="4" t="str">
        <v>Product Type</v>
      </c>
      <c r="BN165" s="4" t="str">
        <v>Product Type</v>
      </c>
      <c r="BO165" s="4" t="str">
        <v>Product Type</v>
      </c>
      <c r="BP165" s="4" t="str">
        <v>Product Type</v>
      </c>
      <c r="BQ165" t="str">
        <f>VLOOKUP(A165,Misc!$A$3:$B$11,2,FALSE)</f>
        <v>JPY</v>
      </c>
      <c r="BR165">
        <f>INDEX(FX!$B$30:$AK$48,MATCH(Data!BQ165,FX!$A$30:$A$48,0),MATCH(Data!D165,Period,0))</f>
        <v>106.21667885463093</v>
      </c>
      <c r="BS165">
        <f t="shared" si="35"/>
        <v>13.97391373939845</v>
      </c>
      <c r="BT165">
        <f t="shared" si="36"/>
        <v>0</v>
      </c>
      <c r="BU165">
        <f t="shared" si="37"/>
        <v>6.0624692164820635</v>
      </c>
      <c r="BV165">
        <f t="shared" si="38"/>
        <v>0</v>
      </c>
      <c r="BW165">
        <f t="shared" si="39"/>
        <v>6.7716677507969258</v>
      </c>
      <c r="BX165">
        <f t="shared" si="40"/>
        <v>0</v>
      </c>
      <c r="BY165">
        <f t="shared" si="41"/>
        <v>4.8968093995884363</v>
      </c>
      <c r="BZ165">
        <f t="shared" si="42"/>
        <v>0</v>
      </c>
      <c r="CA165">
        <f t="shared" si="43"/>
        <v>21.784667854928706</v>
      </c>
      <c r="CB165">
        <f t="shared" si="44"/>
        <v>11.519242486405194</v>
      </c>
      <c r="CC165">
        <f t="shared" si="45"/>
        <v>9.2164039731218637</v>
      </c>
      <c r="CD165">
        <f t="shared" si="46"/>
        <v>6.805610791172545</v>
      </c>
      <c r="CE165" s="4">
        <f t="shared" si="47"/>
        <v>0.43384189494381703</v>
      </c>
      <c r="CF165" s="4" t="str">
        <f t="shared" si="48"/>
        <v/>
      </c>
      <c r="CG165" s="4">
        <f t="shared" si="49"/>
        <v>0.80772523945778685</v>
      </c>
      <c r="CH165" s="4" t="str">
        <f t="shared" si="50"/>
        <v/>
      </c>
      <c r="CI165">
        <f>INDEX(FX!$B$114:$AK$132,MATCH(Data!BQ165,FX!$A$114:$A$132,0),MATCH(Data!D165,Period,0))</f>
        <v>110.68793961228342</v>
      </c>
    </row>
    <row r="166" spans="1:87" hidden="1" outlineLevel="1" x14ac:dyDescent="0.15">
      <c r="A166" t="s">
        <v>65</v>
      </c>
      <c r="B166" s="1">
        <f t="shared" si="51"/>
        <v>43800</v>
      </c>
      <c r="C166" t="str">
        <f t="shared" si="51"/>
        <v>IFA/Broker</v>
      </c>
      <c r="D166" s="1">
        <v>43709</v>
      </c>
      <c r="E166">
        <v>1301.8756980000001</v>
      </c>
      <c r="F166">
        <v>575.99204786783741</v>
      </c>
      <c r="G166">
        <v>662.082184587749</v>
      </c>
      <c r="H166">
        <v>414.57498325209303</v>
      </c>
      <c r="I166">
        <v>4211.902</v>
      </c>
      <c r="J166">
        <v>2236.4066153304302</v>
      </c>
      <c r="K166">
        <v>1296.7403608233467</v>
      </c>
      <c r="L166">
        <v>1051.4630880813243</v>
      </c>
      <c r="M166">
        <v>3032</v>
      </c>
      <c r="N166">
        <v>3613</v>
      </c>
      <c r="O166">
        <v>828.38291170111461</v>
      </c>
      <c r="P166">
        <v>983.32022735854434</v>
      </c>
      <c r="Q166" t="str">
        <v>SME Term</v>
      </c>
      <c r="R166" t="str">
        <v>Cancer</v>
      </c>
      <c r="S166" t="str">
        <v>EWL</v>
      </c>
      <c r="T166" t="str">
        <v>MIB</v>
      </c>
      <c r="U166" t="str">
        <v>SI MIB</v>
      </c>
      <c r="V166" t="str">
        <v>New Phoenix</v>
      </c>
      <c r="W166" t="str">
        <v>New IT</v>
      </c>
      <c r="X166">
        <v>0</v>
      </c>
      <c r="Y166">
        <v>0</v>
      </c>
      <c r="Z166">
        <v>0</v>
      </c>
      <c r="AA166">
        <v>0</v>
      </c>
      <c r="AB166">
        <v>295.02092499999998</v>
      </c>
      <c r="AC166">
        <v>65.616810999999998</v>
      </c>
      <c r="AD166">
        <v>275.309482</v>
      </c>
      <c r="AE166">
        <v>38.492984</v>
      </c>
      <c r="AF166">
        <v>125.425138</v>
      </c>
      <c r="AG166">
        <v>0</v>
      </c>
      <c r="AH166">
        <v>0</v>
      </c>
      <c r="AI166">
        <v>0</v>
      </c>
      <c r="AJ166">
        <v>0</v>
      </c>
      <c r="AK166">
        <v>502.010358</v>
      </c>
      <c r="AL166">
        <v>0</v>
      </c>
      <c r="AM166">
        <v>177.130529069337</v>
      </c>
      <c r="AN166">
        <v>3.3313845010387393</v>
      </c>
      <c r="AO166">
        <v>171.22030033927342</v>
      </c>
      <c r="AP166">
        <v>76.444247611314012</v>
      </c>
      <c r="AQ166">
        <v>93.474199308699397</v>
      </c>
      <c r="AR166">
        <v>0</v>
      </c>
      <c r="AS166">
        <v>0</v>
      </c>
      <c r="AT166">
        <v>0</v>
      </c>
      <c r="AU166">
        <v>0</v>
      </c>
      <c r="AV166">
        <v>54.391387038174798</v>
      </c>
      <c r="AW166" s="4">
        <v>0.20899999999999999</v>
      </c>
      <c r="AX166" s="4">
        <v>1</v>
      </c>
      <c r="AY166" s="4">
        <v>0.23</v>
      </c>
      <c r="AZ166" s="4">
        <v>1</v>
      </c>
      <c r="BA166" s="4">
        <v>1</v>
      </c>
      <c r="BB166" s="4">
        <v>0.03</v>
      </c>
      <c r="BC166" s="4">
        <v>0.115</v>
      </c>
      <c r="BD166" s="4" t="str">
        <v>pAPE ratio</v>
      </c>
      <c r="BE166" s="4" t="str">
        <v>pAPE ratio</v>
      </c>
      <c r="BF166" s="4" t="str">
        <v>pAPE ratio</v>
      </c>
      <c r="BG166" s="4" t="str">
        <v>Product Type</v>
      </c>
      <c r="BH166" s="4" t="str">
        <v>Product Type</v>
      </c>
      <c r="BI166" s="4" t="str">
        <v>Product Type</v>
      </c>
      <c r="BJ166" s="4" t="str">
        <v>Product Type</v>
      </c>
      <c r="BK166" s="4" t="str">
        <v>Product Type</v>
      </c>
      <c r="BL166" s="4" t="str">
        <v>Product Type</v>
      </c>
      <c r="BM166" s="4" t="str">
        <v>Product Type</v>
      </c>
      <c r="BN166" s="4" t="str">
        <v>Product Type</v>
      </c>
      <c r="BO166" s="4" t="str">
        <v>Product Type</v>
      </c>
      <c r="BP166" s="4" t="str">
        <v>Product Type</v>
      </c>
      <c r="BQ166" t="str">
        <f>VLOOKUP(A166,Misc!$A$3:$B$11,2,FALSE)</f>
        <v>JPY</v>
      </c>
      <c r="BR166">
        <f>INDEX(FX!$B$30:$AK$48,MATCH(Data!BQ166,FX!$A$30:$A$48,0),MATCH(Data!D166,Period,0))</f>
        <v>107.45449667217702</v>
      </c>
      <c r="BS166">
        <f t="shared" si="35"/>
        <v>12.115599982490934</v>
      </c>
      <c r="BT166">
        <f t="shared" si="36"/>
        <v>0</v>
      </c>
      <c r="BU166">
        <f t="shared" si="37"/>
        <v>5.360334520248867</v>
      </c>
      <c r="BV166">
        <f t="shared" si="38"/>
        <v>0</v>
      </c>
      <c r="BW166">
        <f t="shared" si="39"/>
        <v>6.1615121292469901</v>
      </c>
      <c r="BX166">
        <f t="shared" si="40"/>
        <v>0</v>
      </c>
      <c r="BY166">
        <f t="shared" si="41"/>
        <v>3.858144573668997</v>
      </c>
      <c r="BZ166">
        <f t="shared" si="42"/>
        <v>0</v>
      </c>
      <c r="CA166">
        <f t="shared" si="43"/>
        <v>38.052040852448854</v>
      </c>
      <c r="CB166">
        <f t="shared" si="44"/>
        <v>20.204609672599315</v>
      </c>
      <c r="CC166">
        <f t="shared" si="45"/>
        <v>11.715281406136528</v>
      </c>
      <c r="CD166">
        <f t="shared" si="46"/>
        <v>9.499346466872348</v>
      </c>
      <c r="CE166" s="4">
        <f t="shared" si="47"/>
        <v>0.44243244478155813</v>
      </c>
      <c r="CF166" s="4" t="str">
        <f t="shared" si="48"/>
        <v/>
      </c>
      <c r="CG166" s="4">
        <f t="shared" si="49"/>
        <v>0.71975817163923439</v>
      </c>
      <c r="CH166" s="4" t="str">
        <f t="shared" si="50"/>
        <v/>
      </c>
      <c r="CI166">
        <f>INDEX(FX!$B$114:$AK$132,MATCH(Data!BQ166,FX!$A$114:$A$132,0),MATCH(Data!D166,Period,0))</f>
        <v>110.68793961228342</v>
      </c>
    </row>
    <row r="167" spans="1:87" hidden="1" outlineLevel="1" x14ac:dyDescent="0.15">
      <c r="A167" t="s">
        <v>65</v>
      </c>
      <c r="B167" s="1">
        <f t="shared" si="51"/>
        <v>43800</v>
      </c>
      <c r="C167" t="str">
        <f t="shared" si="51"/>
        <v>IFA/Broker</v>
      </c>
      <c r="D167" s="1">
        <v>43739</v>
      </c>
      <c r="E167">
        <v>2054.786325</v>
      </c>
      <c r="F167">
        <v>844.56711888509903</v>
      </c>
      <c r="G167">
        <v>814.96982500000001</v>
      </c>
      <c r="H167">
        <v>565.61874499999999</v>
      </c>
      <c r="I167">
        <v>3568.1390000000001</v>
      </c>
      <c r="J167">
        <v>1923.1163482823697</v>
      </c>
      <c r="K167">
        <v>1435.4429603700048</v>
      </c>
      <c r="L167">
        <v>1113.5334213661433</v>
      </c>
      <c r="M167">
        <v>3538</v>
      </c>
      <c r="N167">
        <v>3250</v>
      </c>
      <c r="O167">
        <v>899.67452057894673</v>
      </c>
      <c r="P167">
        <v>1016.6237460809507</v>
      </c>
      <c r="Q167" t="str">
        <v>SME Term</v>
      </c>
      <c r="R167" t="str">
        <v>Cancer</v>
      </c>
      <c r="S167" t="str">
        <v>EWL</v>
      </c>
      <c r="T167" t="str">
        <v>MIB</v>
      </c>
      <c r="U167" t="str">
        <v>SI MIB</v>
      </c>
      <c r="V167" t="str">
        <v>New Phoenix</v>
      </c>
      <c r="W167" t="str">
        <v>New IT</v>
      </c>
      <c r="X167">
        <v>0</v>
      </c>
      <c r="Y167">
        <v>0</v>
      </c>
      <c r="Z167">
        <v>0</v>
      </c>
      <c r="AA167">
        <v>0</v>
      </c>
      <c r="AB167">
        <v>314.04473899999999</v>
      </c>
      <c r="AC167">
        <v>85.948922999999994</v>
      </c>
      <c r="AD167">
        <v>373.69877300000002</v>
      </c>
      <c r="AE167">
        <v>47.577469000000001</v>
      </c>
      <c r="AF167">
        <v>355.57697400000001</v>
      </c>
      <c r="AG167">
        <v>0</v>
      </c>
      <c r="AH167">
        <v>0</v>
      </c>
      <c r="AI167">
        <v>0</v>
      </c>
      <c r="AJ167">
        <v>0</v>
      </c>
      <c r="AK167">
        <v>877.9394470000002</v>
      </c>
      <c r="AL167">
        <v>0</v>
      </c>
      <c r="AM167">
        <v>204.12916300000001</v>
      </c>
      <c r="AN167">
        <v>10.313859000000001</v>
      </c>
      <c r="AO167">
        <v>239.16724500000001</v>
      </c>
      <c r="AP167">
        <v>90.397175000000004</v>
      </c>
      <c r="AQ167">
        <v>271.66081100000002</v>
      </c>
      <c r="AR167">
        <v>0</v>
      </c>
      <c r="AS167">
        <v>0</v>
      </c>
      <c r="AT167">
        <v>0</v>
      </c>
      <c r="AU167">
        <v>0</v>
      </c>
      <c r="AV167">
        <v>28.898865885098985</v>
      </c>
      <c r="AW167" s="4">
        <v>0.20899999999999999</v>
      </c>
      <c r="AX167" s="4">
        <v>1</v>
      </c>
      <c r="AY167" s="4">
        <v>0.23</v>
      </c>
      <c r="AZ167" s="4">
        <v>1</v>
      </c>
      <c r="BA167" s="4">
        <v>1</v>
      </c>
      <c r="BB167" s="4">
        <v>0.03</v>
      </c>
      <c r="BC167" s="4">
        <v>0.115</v>
      </c>
      <c r="BD167" s="4" t="str">
        <v>pAPE ratio</v>
      </c>
      <c r="BE167" s="4" t="str">
        <v>pAPE ratio</v>
      </c>
      <c r="BF167" s="4" t="str">
        <v>pAPE ratio</v>
      </c>
      <c r="BG167" s="4" t="str">
        <v>Product Type</v>
      </c>
      <c r="BH167" s="4" t="str">
        <v>Product Type</v>
      </c>
      <c r="BI167" s="4" t="str">
        <v>Product Type</v>
      </c>
      <c r="BJ167" s="4" t="str">
        <v>Product Type</v>
      </c>
      <c r="BK167" s="4" t="str">
        <v>Product Type</v>
      </c>
      <c r="BL167" s="4" t="str">
        <v>Product Type</v>
      </c>
      <c r="BM167" s="4" t="str">
        <v>Product Type</v>
      </c>
      <c r="BN167" s="4" t="str">
        <v>Product Type</v>
      </c>
      <c r="BO167" s="4" t="str">
        <v>Product Type</v>
      </c>
      <c r="BP167" s="4" t="str">
        <v>Product Type</v>
      </c>
      <c r="BQ167" t="str">
        <f>VLOOKUP(A167,Misc!$A$3:$B$11,2,FALSE)</f>
        <v>JPY</v>
      </c>
      <c r="BR167">
        <f>INDEX(FX!$B$30:$AK$48,MATCH(Data!BQ167,FX!$A$30:$A$48,0),MATCH(Data!D167,Period,0))</f>
        <v>108.12992458960936</v>
      </c>
      <c r="BS167">
        <f t="shared" si="35"/>
        <v>19.002938666596027</v>
      </c>
      <c r="BT167">
        <f t="shared" si="36"/>
        <v>0</v>
      </c>
      <c r="BU167">
        <f t="shared" si="37"/>
        <v>7.8106696373878437</v>
      </c>
      <c r="BV167">
        <f t="shared" si="38"/>
        <v>0</v>
      </c>
      <c r="BW167">
        <f t="shared" si="39"/>
        <v>7.5369499062640957</v>
      </c>
      <c r="BX167">
        <f t="shared" si="40"/>
        <v>0</v>
      </c>
      <c r="BY167">
        <f t="shared" si="41"/>
        <v>5.2309177792060773</v>
      </c>
      <c r="BZ167">
        <f t="shared" si="42"/>
        <v>0</v>
      </c>
      <c r="CA167">
        <f t="shared" si="43"/>
        <v>32.236023296652199</v>
      </c>
      <c r="CB167">
        <f t="shared" si="44"/>
        <v>17.374217597857925</v>
      </c>
      <c r="CC167">
        <f t="shared" si="45"/>
        <v>12.968377272158644</v>
      </c>
      <c r="CD167">
        <f t="shared" si="46"/>
        <v>10.060115178461329</v>
      </c>
      <c r="CE167" s="4">
        <f t="shared" si="47"/>
        <v>0.41102430389451755</v>
      </c>
      <c r="CF167" s="4" t="str">
        <f t="shared" si="48"/>
        <v/>
      </c>
      <c r="CG167" s="4">
        <f t="shared" si="49"/>
        <v>0.66971438071927925</v>
      </c>
      <c r="CH167" s="4" t="str">
        <f t="shared" si="50"/>
        <v/>
      </c>
      <c r="CI167">
        <f>INDEX(FX!$B$114:$AK$132,MATCH(Data!BQ167,FX!$A$114:$A$132,0),MATCH(Data!D167,Period,0))</f>
        <v>110.68793961228342</v>
      </c>
    </row>
    <row r="168" spans="1:87" hidden="1" outlineLevel="1" x14ac:dyDescent="0.15">
      <c r="A168" t="s">
        <v>65</v>
      </c>
      <c r="B168" s="1">
        <f t="shared" si="51"/>
        <v>43800</v>
      </c>
      <c r="C168" t="str">
        <f t="shared" si="51"/>
        <v>IFA/Broker</v>
      </c>
      <c r="D168" s="1">
        <v>43770</v>
      </c>
      <c r="E168">
        <v>1462.7468690000001</v>
      </c>
      <c r="F168">
        <v>783.17783500642656</v>
      </c>
      <c r="G168">
        <v>710.35788705250502</v>
      </c>
      <c r="H168">
        <v>508.05456780958701</v>
      </c>
      <c r="I168">
        <v>7243.3029999999999</v>
      </c>
      <c r="J168">
        <v>4436.8530749792535</v>
      </c>
      <c r="K168">
        <v>1924.9565907694216</v>
      </c>
      <c r="L168">
        <v>1440.4996649666825</v>
      </c>
      <c r="M168">
        <v>2032.0090641071199</v>
      </c>
      <c r="N168">
        <v>2302.8221023832102</v>
      </c>
      <c r="O168">
        <v>758.10309109050763</v>
      </c>
      <c r="P168">
        <v>836.69458937377908</v>
      </c>
      <c r="Q168" t="str">
        <v>SME Term</v>
      </c>
      <c r="R168" t="str">
        <v>Cancer</v>
      </c>
      <c r="S168" t="str">
        <v>EWL</v>
      </c>
      <c r="T168" t="str">
        <v>MIB</v>
      </c>
      <c r="U168" t="str">
        <v>SI MIB</v>
      </c>
      <c r="V168" t="str">
        <v>New Phoenix</v>
      </c>
      <c r="W168" t="str">
        <v>New IT</v>
      </c>
      <c r="X168">
        <v>0</v>
      </c>
      <c r="Y168">
        <v>0</v>
      </c>
      <c r="Z168">
        <v>0</v>
      </c>
      <c r="AA168">
        <v>0</v>
      </c>
      <c r="AB168">
        <v>278.53514899999999</v>
      </c>
      <c r="AC168">
        <v>65.019300999999999</v>
      </c>
      <c r="AD168">
        <v>311.20419199999998</v>
      </c>
      <c r="AE168">
        <v>42.347864999999999</v>
      </c>
      <c r="AF168">
        <v>389.71734700000002</v>
      </c>
      <c r="AG168">
        <v>32.368727999999997</v>
      </c>
      <c r="AH168">
        <v>0</v>
      </c>
      <c r="AI168">
        <v>0</v>
      </c>
      <c r="AJ168">
        <v>0</v>
      </c>
      <c r="AK168">
        <v>343.55428700000016</v>
      </c>
      <c r="AL168">
        <v>0</v>
      </c>
      <c r="AM168">
        <v>170.381924</v>
      </c>
      <c r="AN168">
        <v>2.6161979999999998</v>
      </c>
      <c r="AO168">
        <v>198.150981</v>
      </c>
      <c r="AP168">
        <v>84.110251000000005</v>
      </c>
      <c r="AQ168">
        <v>274.99260600000002</v>
      </c>
      <c r="AR168">
        <v>24.244178000000002</v>
      </c>
      <c r="AS168">
        <v>0</v>
      </c>
      <c r="AT168">
        <v>0</v>
      </c>
      <c r="AU168">
        <v>0</v>
      </c>
      <c r="AV168">
        <v>28.681697006426475</v>
      </c>
      <c r="AW168" s="4">
        <v>0.20899999999999999</v>
      </c>
      <c r="AX168" s="4">
        <v>1</v>
      </c>
      <c r="AY168" s="4">
        <v>0.23</v>
      </c>
      <c r="AZ168" s="4">
        <v>1</v>
      </c>
      <c r="BA168" s="4">
        <v>1</v>
      </c>
      <c r="BB168" s="4">
        <v>0.03</v>
      </c>
      <c r="BC168" s="4">
        <v>0.115</v>
      </c>
      <c r="BD168" s="4" t="str">
        <v>pAPE ratio</v>
      </c>
      <c r="BE168" s="4" t="str">
        <v>pAPE ratio</v>
      </c>
      <c r="BF168" s="4" t="str">
        <v>pAPE ratio</v>
      </c>
      <c r="BG168" s="4" t="str">
        <v>Product Type</v>
      </c>
      <c r="BH168" s="4" t="str">
        <v>Product Type</v>
      </c>
      <c r="BI168" s="4" t="str">
        <v>Product Type</v>
      </c>
      <c r="BJ168" s="4" t="str">
        <v>Product Type</v>
      </c>
      <c r="BK168" s="4" t="str">
        <v>Product Type</v>
      </c>
      <c r="BL168" s="4" t="str">
        <v>Product Type</v>
      </c>
      <c r="BM168" s="4" t="str">
        <v>Product Type</v>
      </c>
      <c r="BN168" s="4" t="str">
        <v>Product Type</v>
      </c>
      <c r="BO168" s="4" t="str">
        <v>Product Type</v>
      </c>
      <c r="BP168" s="4" t="str">
        <v>Product Type</v>
      </c>
      <c r="BQ168" t="str">
        <f>VLOOKUP(A168,Misc!$A$3:$B$11,2,FALSE)</f>
        <v>JPY</v>
      </c>
      <c r="BR168">
        <f>INDEX(FX!$B$30:$AK$48,MATCH(Data!BQ168,FX!$A$30:$A$48,0),MATCH(Data!D168,Period,0))</f>
        <v>108.89343732494504</v>
      </c>
      <c r="BS168">
        <f t="shared" si="35"/>
        <v>13.432828505863665</v>
      </c>
      <c r="BT168">
        <f t="shared" si="36"/>
        <v>0</v>
      </c>
      <c r="BU168">
        <f t="shared" si="37"/>
        <v>7.1921490793735661</v>
      </c>
      <c r="BV168">
        <f t="shared" si="38"/>
        <v>0</v>
      </c>
      <c r="BW168">
        <f t="shared" si="39"/>
        <v>6.5234223889246081</v>
      </c>
      <c r="BX168">
        <f t="shared" si="40"/>
        <v>0</v>
      </c>
      <c r="BY168">
        <f t="shared" si="41"/>
        <v>4.6656123664598761</v>
      </c>
      <c r="BZ168">
        <f t="shared" si="42"/>
        <v>0</v>
      </c>
      <c r="CA168">
        <f t="shared" si="43"/>
        <v>65.438954102603844</v>
      </c>
      <c r="CB168">
        <f t="shared" si="44"/>
        <v>40.084340629346045</v>
      </c>
      <c r="CC168">
        <f t="shared" si="45"/>
        <v>17.390843099186235</v>
      </c>
      <c r="CD168">
        <f t="shared" si="46"/>
        <v>13.01406160429447</v>
      </c>
      <c r="CE168" s="4">
        <f t="shared" si="47"/>
        <v>0.53541583414349903</v>
      </c>
      <c r="CF168" s="4" t="str">
        <f t="shared" si="48"/>
        <v/>
      </c>
      <c r="CG168" s="4">
        <f t="shared" si="49"/>
        <v>0.64870907359810315</v>
      </c>
      <c r="CH168" s="4" t="str">
        <f t="shared" si="50"/>
        <v/>
      </c>
      <c r="CI168">
        <f>INDEX(FX!$B$114:$AK$132,MATCH(Data!BQ168,FX!$A$114:$A$132,0),MATCH(Data!D168,Period,0))</f>
        <v>110.68793961228342</v>
      </c>
    </row>
    <row r="169" spans="1:87" hidden="1" outlineLevel="1" x14ac:dyDescent="0.15">
      <c r="A169" t="s">
        <v>65</v>
      </c>
      <c r="B169" s="1">
        <f t="shared" si="51"/>
        <v>43800</v>
      </c>
      <c r="C169" t="str">
        <f t="shared" si="51"/>
        <v>IFA/Broker</v>
      </c>
      <c r="D169" s="1">
        <v>43800</v>
      </c>
      <c r="E169">
        <v>2939.168451</v>
      </c>
      <c r="F169">
        <v>1215.39802353139</v>
      </c>
      <c r="G169">
        <v>912.38466200000005</v>
      </c>
      <c r="H169">
        <v>675.73346000000004</v>
      </c>
      <c r="I169">
        <v>12981.298000000001</v>
      </c>
      <c r="J169">
        <v>7935.8152045447569</v>
      </c>
      <c r="K169">
        <v>2581.6052168162087</v>
      </c>
      <c r="L169">
        <v>1881.5946120897931</v>
      </c>
      <c r="M169">
        <v>2505.5783630918572</v>
      </c>
      <c r="N169">
        <v>2833.3938909791896</v>
      </c>
      <c r="O169">
        <v>855.28440911298992</v>
      </c>
      <c r="P169">
        <v>928.00302333400407</v>
      </c>
      <c r="Q169" t="str">
        <v>SME Term</v>
      </c>
      <c r="R169" t="str">
        <v>Cancer</v>
      </c>
      <c r="S169" t="str">
        <v>EWL</v>
      </c>
      <c r="T169" t="str">
        <v>MIB</v>
      </c>
      <c r="U169" t="str">
        <v>SI MIB</v>
      </c>
      <c r="V169" t="str">
        <v>New Phoenix</v>
      </c>
      <c r="W169" t="str">
        <v>New IT</v>
      </c>
      <c r="X169">
        <v>0</v>
      </c>
      <c r="Y169">
        <v>0</v>
      </c>
      <c r="Z169">
        <v>0</v>
      </c>
      <c r="AA169">
        <v>0</v>
      </c>
      <c r="AB169">
        <v>357.01163200000002</v>
      </c>
      <c r="AC169">
        <v>65.278377000000006</v>
      </c>
      <c r="AD169">
        <v>364.15475300000003</v>
      </c>
      <c r="AE169">
        <v>44.195847999999998</v>
      </c>
      <c r="AF169">
        <v>365.676357</v>
      </c>
      <c r="AG169">
        <v>587.18712500000004</v>
      </c>
      <c r="AH169">
        <v>0</v>
      </c>
      <c r="AI169">
        <v>0</v>
      </c>
      <c r="AJ169">
        <v>0</v>
      </c>
      <c r="AK169">
        <v>1155.6643589999999</v>
      </c>
      <c r="AL169">
        <v>0</v>
      </c>
      <c r="AM169">
        <v>232.057569</v>
      </c>
      <c r="AN169">
        <v>3.263916</v>
      </c>
      <c r="AO169">
        <v>233.05905799999999</v>
      </c>
      <c r="AP169">
        <v>88.391695999999996</v>
      </c>
      <c r="AQ169">
        <v>279.37673799999999</v>
      </c>
      <c r="AR169">
        <v>439.80314600000003</v>
      </c>
      <c r="AS169">
        <v>0</v>
      </c>
      <c r="AT169">
        <v>0</v>
      </c>
      <c r="AU169">
        <v>0</v>
      </c>
      <c r="AV169">
        <v>-60.554099468610048</v>
      </c>
      <c r="AW169" s="4">
        <v>0.20899999999999999</v>
      </c>
      <c r="AX169" s="4">
        <v>1</v>
      </c>
      <c r="AY169" s="4">
        <v>0.23</v>
      </c>
      <c r="AZ169" s="4">
        <v>1</v>
      </c>
      <c r="BA169" s="4">
        <v>1</v>
      </c>
      <c r="BB169" s="4">
        <v>0.03</v>
      </c>
      <c r="BC169" s="4">
        <v>0.115</v>
      </c>
      <c r="BD169" s="4" t="str">
        <v>pAPE ratio</v>
      </c>
      <c r="BE169" s="4" t="str">
        <v>pAPE ratio</v>
      </c>
      <c r="BF169" s="4" t="str">
        <v>pAPE ratio</v>
      </c>
      <c r="BG169" s="4" t="str">
        <v>Product Type</v>
      </c>
      <c r="BH169" s="4" t="str">
        <v>Product Type</v>
      </c>
      <c r="BI169" s="4" t="str">
        <v>Product Type</v>
      </c>
      <c r="BJ169" s="4" t="str">
        <v>Product Type</v>
      </c>
      <c r="BK169" s="4" t="str">
        <v>Product Type</v>
      </c>
      <c r="BL169" s="4" t="str">
        <v>Product Type</v>
      </c>
      <c r="BM169" s="4" t="str">
        <v>Product Type</v>
      </c>
      <c r="BN169" s="4" t="str">
        <v>Product Type</v>
      </c>
      <c r="BO169" s="4" t="str">
        <v>Product Type</v>
      </c>
      <c r="BP169" s="4" t="str">
        <v>Product Type</v>
      </c>
      <c r="BQ169" t="str">
        <f>VLOOKUP(A169,Misc!$A$3:$B$11,2,FALSE)</f>
        <v>JPY</v>
      </c>
      <c r="BR169">
        <f>INDEX(FX!$B$30:$AK$48,MATCH(Data!BQ169,FX!$A$30:$A$48,0),MATCH(Data!D169,Period,0))</f>
        <v>109.09393572652955</v>
      </c>
      <c r="BS169">
        <f t="shared" si="35"/>
        <v>26.941629994610697</v>
      </c>
      <c r="BT169">
        <f t="shared" si="36"/>
        <v>0</v>
      </c>
      <c r="BU169">
        <f t="shared" si="37"/>
        <v>11.140839455806969</v>
      </c>
      <c r="BV169">
        <f t="shared" si="38"/>
        <v>0</v>
      </c>
      <c r="BW169">
        <f t="shared" si="39"/>
        <v>8.3632940357666978</v>
      </c>
      <c r="BX169">
        <f t="shared" si="40"/>
        <v>0</v>
      </c>
      <c r="BY169">
        <f t="shared" si="41"/>
        <v>6.1940515345774134</v>
      </c>
      <c r="BZ169">
        <f t="shared" si="42"/>
        <v>0</v>
      </c>
      <c r="CA169">
        <f t="shared" si="43"/>
        <v>117.27834166460012</v>
      </c>
      <c r="CB169">
        <f t="shared" si="44"/>
        <v>71.695391858790117</v>
      </c>
      <c r="CC169">
        <f t="shared" si="45"/>
        <v>23.323274657194172</v>
      </c>
      <c r="CD169">
        <f t="shared" si="46"/>
        <v>16.99909329490298</v>
      </c>
      <c r="CE169" s="4">
        <f t="shared" si="47"/>
        <v>0.41351764752301701</v>
      </c>
      <c r="CF169" s="4" t="str">
        <f t="shared" si="48"/>
        <v/>
      </c>
      <c r="CG169" s="4">
        <f t="shared" si="49"/>
        <v>0.55597709303214771</v>
      </c>
      <c r="CH169" s="4" t="str">
        <f t="shared" si="50"/>
        <v/>
      </c>
      <c r="CI169">
        <f>INDEX(FX!$B$114:$AK$132,MATCH(Data!BQ169,FX!$A$114:$A$132,0),MATCH(Data!D169,Period,0))</f>
        <v>110.68793961228342</v>
      </c>
    </row>
    <row r="170" spans="1:87" hidden="1" outlineLevel="1" x14ac:dyDescent="0.15">
      <c r="A170" t="s">
        <v>65</v>
      </c>
      <c r="B170" s="1">
        <f t="shared" si="51"/>
        <v>43800</v>
      </c>
      <c r="C170" t="s">
        <v>109</v>
      </c>
      <c r="D170" s="1">
        <v>43466</v>
      </c>
      <c r="E170">
        <f t="array" ref="E170:E181">TRANSPOSE('[3]DM_Key Metrics P1'!$F$6:$Q$6)</f>
        <v>150.49353787584002</v>
      </c>
      <c r="F170">
        <f t="array" ref="F170:F181">TRANSPOSE('[3]DM_Key Metrics P1'!$F$11:$Q$11)</f>
        <v>136.53057126533773</v>
      </c>
      <c r="G170">
        <f t="array" ref="G170:G181">TRANSPOSE('[3]DM_Key Metrics P1'!$F$16:$Q$16)</f>
        <v>134.25015300229902</v>
      </c>
      <c r="H170">
        <f t="array" ref="H170:H181">TRANSPOSE('[3]DM_Key Metrics P1'!$F$21:$Q$21)</f>
        <v>137.068584363491</v>
      </c>
      <c r="I170">
        <f t="array" ref="I170:I181">TRANSPOSE('[3]DM_Key Metrics P1'!$F$7:$Q$7)</f>
        <v>180.39943500000001</v>
      </c>
      <c r="J170">
        <f t="array" ref="J170:J181">TRANSPOSE('[3]DM_Key Metrics P1'!$F$12:$Q$12)</f>
        <v>151.33319499999999</v>
      </c>
      <c r="K170">
        <f t="array" ref="K170:K181">TRANSPOSE('[3]DM_Key Metrics P1'!$F$17:$Q$17)</f>
        <v>145.22419494072844</v>
      </c>
      <c r="L170">
        <f t="array" ref="L170:L181">TRANSPOSE('[3]DM_Key Metrics P1'!$F$22:$Q$22)</f>
        <v>120.92649435836822</v>
      </c>
      <c r="M170">
        <f t="array" ref="M170:M181">TRANSPOSE('[3]DM_Key Metrics P1'!$F$9:$Q$9)</f>
        <v>107.58649973739401</v>
      </c>
      <c r="N170">
        <f t="array" ref="N170:N181">TRANSPOSE('[3]DM_Key Metrics P1'!$F$14:$Q$14)</f>
        <v>65.596275257873003</v>
      </c>
      <c r="O170">
        <f t="array" ref="O170:O181">TRANSPOSE('[3]DM_Key Metrics P1'!$F$19:$Q$19)</f>
        <v>96.235924761253173</v>
      </c>
      <c r="P170">
        <f t="array" ref="P170:P181">TRANSPOSE('[3]DM_Key Metrics P1'!$F$24:$Q$24)</f>
        <v>60.62209236853564</v>
      </c>
      <c r="Q170" t="str">
        <f t="array" ref="Q170:Q181">'[3]DM_Key Products'!$D$6</f>
        <v>SI Medical</v>
      </c>
      <c r="R170" t="str">
        <f t="array" ref="R170:R181">'[3]DM_Key Products'!$D$9</f>
        <v>Cancer</v>
      </c>
      <c r="S170" t="str">
        <f t="array" ref="S170:S181">'[3]DM_Key Products'!$D$12</f>
        <v>Medical</v>
      </c>
      <c r="T170">
        <f t="array" ref="T170:T181">'[3]DM_Key Products'!$D$15</f>
        <v>0</v>
      </c>
      <c r="U170">
        <f t="array" ref="U170:U181">'[3]DM_Key Products'!$D$18</f>
        <v>0</v>
      </c>
      <c r="V170">
        <f t="array" ref="V170:V181">'[3]DM_Key Products'!$D$21</f>
        <v>0</v>
      </c>
      <c r="W170">
        <f t="array" ref="W170:W181">'[3]DM_Key Products'!$D$24</f>
        <v>0</v>
      </c>
      <c r="X170">
        <f t="array" ref="X170:X181">'[3]DM_Key Products'!$D$27</f>
        <v>0</v>
      </c>
      <c r="Y170">
        <f t="array" ref="Y170:Y181">'[3]DM_Key Products'!$D$30</f>
        <v>0</v>
      </c>
      <c r="Z170">
        <f t="array" ref="Z170:Z181">'[3]DM_Key Products'!$D$33</f>
        <v>0</v>
      </c>
      <c r="AA170">
        <f t="array" ref="AA170:AA181">TRANSPOSE('[3]DM_Key Products'!$F$6:$Q$6)</f>
        <v>70.051624000000004</v>
      </c>
      <c r="AB170">
        <f t="array" ref="AB170:AB181">TRANSPOSE('[3]DM_Key Products'!$F$9:$Q$9)</f>
        <v>32.088017000000001</v>
      </c>
      <c r="AC170">
        <f t="array" ref="AC170:AC181">TRANSPOSE('[3]DM_Key Products'!$F$12:$Q$12)</f>
        <v>28.313800000000001</v>
      </c>
      <c r="AD170">
        <f t="array" ref="AD170:AD181">TRANSPOSE('[3]DM_Key Products'!$F$15:$Q$15)</f>
        <v>0</v>
      </c>
      <c r="AE170">
        <f t="array" ref="AE170:AE181">TRANSPOSE('[3]DM_Key Products'!$F$18:$Q$18)</f>
        <v>0</v>
      </c>
      <c r="AF170">
        <f t="array" ref="AF170:AF181">TRANSPOSE('[3]DM_Key Products'!$F$21:$Q$21)</f>
        <v>0</v>
      </c>
      <c r="AG170">
        <f t="array" ref="AG170:AG181">TRANSPOSE('[3]DM_Key Products'!$F$24:$Q$24)</f>
        <v>0</v>
      </c>
      <c r="AH170">
        <f t="array" ref="AH170:AH181">TRANSPOSE('[3]DM_Key Products'!$F$27:$Q$27)</f>
        <v>0</v>
      </c>
      <c r="AI170">
        <f t="array" ref="AI170:AI181">TRANSPOSE('[3]DM_Key Products'!$F$30:$Q$30)</f>
        <v>0</v>
      </c>
      <c r="AJ170">
        <f t="array" ref="AJ170:AJ181">TRANSPOSE('[3]DM_Key Products'!$F$33:$Q$33)</f>
        <v>0</v>
      </c>
      <c r="AK170">
        <f t="array" ref="AK170:AK181">TRANSPOSE('[3]DM_Key Products'!$F$36:$Q$36)</f>
        <v>20.040096875840021</v>
      </c>
      <c r="AL170">
        <f t="array" ref="AL170:AL181">TRANSPOSE('[3]DM_Key Products'!$F$7:$Q$7)</f>
        <v>52.488021600130594</v>
      </c>
      <c r="AM170">
        <f t="array" ref="AM170:AM181">TRANSPOSE('[3]DM_Key Products'!$F$10:$Q$10)</f>
        <v>52.57925307003012</v>
      </c>
      <c r="AN170">
        <f t="array" ref="AN170:AN181">TRANSPOSE('[3]DM_Key Products'!$F$13:$Q$13)</f>
        <v>18.854062510375066</v>
      </c>
      <c r="AO170">
        <f t="array" ref="AO170:AO181">TRANSPOSE('[3]DM_Key Products'!$F$16:$Q$16)</f>
        <v>0</v>
      </c>
      <c r="AP170">
        <f t="array" ref="AP170:AP181">TRANSPOSE('[3]DM_Key Products'!$F$19:$Q$19)</f>
        <v>0</v>
      </c>
      <c r="AQ170">
        <f t="array" ref="AQ170:AQ181">TRANSPOSE('[3]DM_Key Products'!$F$22:$Q$22)</f>
        <v>0</v>
      </c>
      <c r="AR170">
        <f t="array" ref="AR170:AR181">TRANSPOSE('[3]DM_Key Products'!$F$25:$Q$25)</f>
        <v>0</v>
      </c>
      <c r="AS170">
        <f t="array" ref="AS170:AS181">TRANSPOSE('[3]DM_Key Products'!$F$28:$Q$28)</f>
        <v>0</v>
      </c>
      <c r="AT170">
        <f t="array" ref="AT170:AT181">TRANSPOSE('[3]DM_Key Products'!$F$31:$Q$31)</f>
        <v>0</v>
      </c>
      <c r="AU170">
        <f t="array" ref="AU170:AU181">TRANSPOSE('[3]DM_Key Products'!$F$34:$Q$35)</f>
        <v>0</v>
      </c>
      <c r="AV170">
        <f t="array" ref="AV170:AV181">TRANSPOSE('[3]DM_Key Products'!$F$37:$Q$37)</f>
        <v>12.609234084801955</v>
      </c>
      <c r="AW170" s="4">
        <f t="array" ref="AW170:AW181">'[3]DM_Key Products'!$D$8</f>
        <v>0.88900000000000001</v>
      </c>
      <c r="AX170" s="4">
        <f t="array" ref="AX170:AX181">'[3]DM_Key Products'!$D$11</f>
        <v>1</v>
      </c>
      <c r="AY170" s="4">
        <f t="array" ref="AY170:AY181">'[3]DM_Key Products'!$D$14</f>
        <v>0.79900000000000004</v>
      </c>
      <c r="AZ170" s="4" t="str">
        <f t="array" ref="AZ170:AZ181">'[3]DM_Key Products'!$D$17</f>
        <v>pAPE ratio</v>
      </c>
      <c r="BA170" s="4" t="str">
        <f t="array" ref="BA170:BA181">'[3]DM_Key Products'!$D$20</f>
        <v>pAPE ratio</v>
      </c>
      <c r="BB170" s="4" t="str">
        <f t="array" ref="BB170:BB181">'[3]DM_Key Products'!$D$23</f>
        <v>pAPE ratio</v>
      </c>
      <c r="BC170" s="4" t="str">
        <f t="array" ref="BC170:BC181">'[3]DM_Key Products'!$D$26</f>
        <v>pAPE ratio</v>
      </c>
      <c r="BD170" s="4" t="str">
        <f t="array" ref="BD170:BD181">'[3]DM_Key Products'!$D$29</f>
        <v>pAPE ratio</v>
      </c>
      <c r="BE170" s="4" t="str">
        <f t="array" ref="BE170:BE181">'[3]DM_Key Products'!$D$32</f>
        <v>pAPE ratio</v>
      </c>
      <c r="BF170" s="4" t="str">
        <f t="array" ref="BF170:BF181">'[3]DM_Key Products'!$D$35</f>
        <v>pAPE ratio</v>
      </c>
      <c r="BG170" s="4" t="str">
        <f t="array" ref="BG170:BG181">'[3]DM_Key Products'!$D$7</f>
        <v>Product Type</v>
      </c>
      <c r="BH170" s="4" t="str">
        <f t="array" ref="BH170:BH181">'[3]DM_Key Products'!$D$10</f>
        <v>Product Type</v>
      </c>
      <c r="BI170" s="4" t="str">
        <f t="array" ref="BI170:BI181">'[3]DM_Key Products'!$D$13</f>
        <v>Product Type</v>
      </c>
      <c r="BJ170" s="4" t="str">
        <f t="array" ref="BJ170:BJ181">'[3]DM_Key Products'!$D$16</f>
        <v>Product Type</v>
      </c>
      <c r="BK170" s="4" t="str">
        <f t="array" ref="BK170:BK181">'[3]DM_Key Products'!$D$19</f>
        <v>Product Type</v>
      </c>
      <c r="BL170" s="4" t="str">
        <f t="array" ref="BL170:BL181">'[3]DM_Key Products'!$D$22</f>
        <v>Product Type</v>
      </c>
      <c r="BM170" s="4" t="str">
        <f t="array" ref="BM170:BM181">'[3]DM_Key Products'!$D$25</f>
        <v>Product Type</v>
      </c>
      <c r="BN170" s="4" t="str">
        <f t="array" ref="BN170:BN181">'[3]DM_Key Products'!$D$28</f>
        <v>Product Type</v>
      </c>
      <c r="BO170" s="4" t="str">
        <f t="array" ref="BO170:BO181">'[3]DM_Key Products'!$D$31</f>
        <v>Product Type</v>
      </c>
      <c r="BP170" s="4" t="str">
        <f t="array" ref="BP170:BP181">'[3]DM_Key Products'!$D$34</f>
        <v>Product Type</v>
      </c>
      <c r="BQ170" t="str">
        <f>VLOOKUP(A170,Misc!$A$3:$B$11,2,FALSE)</f>
        <v>JPY</v>
      </c>
      <c r="BR170">
        <f>INDEX(FX!$B$30:$AK$48,MATCH(Data!BQ170,FX!$A$30:$A$48,0),MATCH(Data!D170,Period,0))</f>
        <v>108.91460059483759</v>
      </c>
      <c r="BS170">
        <f t="shared" si="35"/>
        <v>1.3817572396530755</v>
      </c>
      <c r="BT170">
        <f t="shared" si="36"/>
        <v>0</v>
      </c>
      <c r="BU170">
        <f t="shared" si="37"/>
        <v>1.2535561854854664</v>
      </c>
      <c r="BV170">
        <f t="shared" si="38"/>
        <v>0</v>
      </c>
      <c r="BW170">
        <f t="shared" si="39"/>
        <v>1.2326185127530302</v>
      </c>
      <c r="BX170">
        <f t="shared" si="40"/>
        <v>0</v>
      </c>
      <c r="BY170">
        <f t="shared" si="41"/>
        <v>1.2584959556835382</v>
      </c>
      <c r="BZ170">
        <f t="shared" si="42"/>
        <v>0</v>
      </c>
      <c r="CA170">
        <f t="shared" si="43"/>
        <v>1.6298020871280223</v>
      </c>
      <c r="CB170">
        <f t="shared" si="44"/>
        <v>1.3672058178161808</v>
      </c>
      <c r="CC170">
        <f t="shared" si="45"/>
        <v>1.3120146192025821</v>
      </c>
      <c r="CD170">
        <f t="shared" si="46"/>
        <v>1.092499280246324</v>
      </c>
      <c r="CE170" s="4">
        <f t="shared" si="47"/>
        <v>0.90721882940899434</v>
      </c>
      <c r="CF170" s="4" t="str">
        <f t="shared" si="48"/>
        <v/>
      </c>
      <c r="CG170" s="4">
        <f t="shared" si="49"/>
        <v>1.0039406053396471</v>
      </c>
      <c r="CH170" s="4" t="str">
        <f t="shared" si="50"/>
        <v/>
      </c>
      <c r="CI170">
        <f>INDEX(FX!$B$114:$AK$132,MATCH(Data!BQ170,FX!$A$114:$A$132,0),MATCH(Data!D170,Period,0))</f>
        <v>110.68793961228342</v>
      </c>
    </row>
    <row r="171" spans="1:87" hidden="1" outlineLevel="1" x14ac:dyDescent="0.15">
      <c r="A171" t="s">
        <v>65</v>
      </c>
      <c r="B171" s="1">
        <f t="shared" si="51"/>
        <v>43800</v>
      </c>
      <c r="C171" t="str">
        <f>C170</f>
        <v>DTC</v>
      </c>
      <c r="D171" s="1">
        <v>43497</v>
      </c>
      <c r="E171">
        <v>156.17068804353897</v>
      </c>
      <c r="F171">
        <v>147.26351241041385</v>
      </c>
      <c r="G171">
        <v>132.73347609540201</v>
      </c>
      <c r="H171">
        <v>99.154495371876806</v>
      </c>
      <c r="I171">
        <v>214.15522899999999</v>
      </c>
      <c r="J171">
        <v>177.10605200000001</v>
      </c>
      <c r="K171">
        <v>178.74174810779266</v>
      </c>
      <c r="L171">
        <v>148.13528354076271</v>
      </c>
      <c r="M171">
        <v>136.748038769875</v>
      </c>
      <c r="N171">
        <v>93.359314455265704</v>
      </c>
      <c r="O171">
        <v>115.59373410294518</v>
      </c>
      <c r="P171">
        <v>74.577230066655403</v>
      </c>
      <c r="Q171" t="str">
        <v>SI Medical</v>
      </c>
      <c r="R171" t="str">
        <v>Cancer</v>
      </c>
      <c r="S171" t="str">
        <v>Medical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61.905602999999999</v>
      </c>
      <c r="AB171">
        <v>34.190666999999998</v>
      </c>
      <c r="AC171">
        <v>27.791187999999998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32.283230043538964</v>
      </c>
      <c r="AL171">
        <v>45.492135508826678</v>
      </c>
      <c r="AM171">
        <v>54.767311775678046</v>
      </c>
      <c r="AN171">
        <v>20.335202553896934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26.668862572012202</v>
      </c>
      <c r="AW171" s="4">
        <v>0.88900000000000001</v>
      </c>
      <c r="AX171" s="4">
        <v>1</v>
      </c>
      <c r="AY171" s="4">
        <v>0.79900000000000004</v>
      </c>
      <c r="AZ171" s="4" t="str">
        <v>pAPE ratio</v>
      </c>
      <c r="BA171" s="4" t="str">
        <v>pAPE ratio</v>
      </c>
      <c r="BB171" s="4" t="str">
        <v>pAPE ratio</v>
      </c>
      <c r="BC171" s="4" t="str">
        <v>pAPE ratio</v>
      </c>
      <c r="BD171" s="4" t="str">
        <v>pAPE ratio</v>
      </c>
      <c r="BE171" s="4" t="str">
        <v>pAPE ratio</v>
      </c>
      <c r="BF171" s="4" t="str">
        <v>pAPE ratio</v>
      </c>
      <c r="BG171" s="4" t="str">
        <v>Product Type</v>
      </c>
      <c r="BH171" s="4" t="str">
        <v>Product Type</v>
      </c>
      <c r="BI171" s="4" t="str">
        <v>Product Type</v>
      </c>
      <c r="BJ171" s="4" t="str">
        <v>Product Type</v>
      </c>
      <c r="BK171" s="4" t="str">
        <v>Product Type</v>
      </c>
      <c r="BL171" s="4" t="str">
        <v>Product Type</v>
      </c>
      <c r="BM171" s="4" t="str">
        <v>Product Type</v>
      </c>
      <c r="BN171" s="4" t="str">
        <v>Product Type</v>
      </c>
      <c r="BO171" s="4" t="str">
        <v>Product Type</v>
      </c>
      <c r="BP171" s="4" t="str">
        <v>Product Type</v>
      </c>
      <c r="BQ171" t="str">
        <f>VLOOKUP(A171,Misc!$A$3:$B$11,2,FALSE)</f>
        <v>JPY</v>
      </c>
      <c r="BR171">
        <f>INDEX(FX!$B$30:$AK$48,MATCH(Data!BQ171,FX!$A$30:$A$48,0),MATCH(Data!D171,Period,0))</f>
        <v>110.36767199799144</v>
      </c>
      <c r="BS171">
        <f t="shared" si="35"/>
        <v>1.4150039156971717</v>
      </c>
      <c r="BT171">
        <f t="shared" si="36"/>
        <v>0</v>
      </c>
      <c r="BU171">
        <f t="shared" si="37"/>
        <v>1.334299344586102</v>
      </c>
      <c r="BV171">
        <f t="shared" si="38"/>
        <v>0</v>
      </c>
      <c r="BW171">
        <f t="shared" si="39"/>
        <v>1.2026481458974472</v>
      </c>
      <c r="BX171">
        <f t="shared" si="40"/>
        <v>0</v>
      </c>
      <c r="BY171">
        <f t="shared" si="41"/>
        <v>0.89840162048250238</v>
      </c>
      <c r="BZ171">
        <f t="shared" si="42"/>
        <v>0</v>
      </c>
      <c r="CA171">
        <f t="shared" si="43"/>
        <v>1.9347657003115311</v>
      </c>
      <c r="CB171">
        <f t="shared" si="44"/>
        <v>1.600048321618103</v>
      </c>
      <c r="CC171">
        <f t="shared" si="45"/>
        <v>1.6148258675144505</v>
      </c>
      <c r="CD171">
        <f t="shared" si="46"/>
        <v>1.338314581151745</v>
      </c>
      <c r="CE171" s="4">
        <f t="shared" si="47"/>
        <v>0.94296512524397746</v>
      </c>
      <c r="CF171" s="4" t="str">
        <f t="shared" si="48"/>
        <v/>
      </c>
      <c r="CG171" s="4">
        <f t="shared" si="49"/>
        <v>0.67331339412535307</v>
      </c>
      <c r="CH171" s="4" t="str">
        <f t="shared" si="50"/>
        <v/>
      </c>
      <c r="CI171">
        <f>INDEX(FX!$B$114:$AK$132,MATCH(Data!BQ171,FX!$A$114:$A$132,0),MATCH(Data!D171,Period,0))</f>
        <v>110.68793961228342</v>
      </c>
    </row>
    <row r="172" spans="1:87" hidden="1" outlineLevel="1" x14ac:dyDescent="0.15">
      <c r="A172" t="s">
        <v>65</v>
      </c>
      <c r="B172" s="1">
        <f t="shared" si="51"/>
        <v>43800</v>
      </c>
      <c r="C172" t="str">
        <f t="shared" si="51"/>
        <v>DTC</v>
      </c>
      <c r="D172" s="1">
        <v>43525</v>
      </c>
      <c r="E172">
        <v>296.394608513744</v>
      </c>
      <c r="F172">
        <v>300.95126254927459</v>
      </c>
      <c r="G172">
        <v>181.17841299622501</v>
      </c>
      <c r="H172">
        <v>178.27848948302901</v>
      </c>
      <c r="I172">
        <v>252.68570700000001</v>
      </c>
      <c r="J172">
        <v>212.41198700000001</v>
      </c>
      <c r="K172">
        <v>201.7548048181404</v>
      </c>
      <c r="L172">
        <v>167.80859735937165</v>
      </c>
      <c r="M172">
        <v>192.38023671183799</v>
      </c>
      <c r="N172">
        <v>155.081334237519</v>
      </c>
      <c r="O172">
        <v>140.22885465000286</v>
      </c>
      <c r="P172">
        <v>93.207283445583741</v>
      </c>
      <c r="Q172" t="str">
        <v>SI Medical</v>
      </c>
      <c r="R172" t="str">
        <v>Cancer</v>
      </c>
      <c r="S172" t="str">
        <v>Medical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69.029438999999996</v>
      </c>
      <c r="AB172">
        <v>44.415065000000006</v>
      </c>
      <c r="AC172">
        <v>29.270783000000005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153.67932151374401</v>
      </c>
      <c r="AL172">
        <v>52.308526664195199</v>
      </c>
      <c r="AM172">
        <v>72.450016980277312</v>
      </c>
      <c r="AN172">
        <v>22.245440051929918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153.94727885287216</v>
      </c>
      <c r="AW172" s="4">
        <v>0.88900000000000001</v>
      </c>
      <c r="AX172" s="4">
        <v>1</v>
      </c>
      <c r="AY172" s="4">
        <v>0.79900000000000004</v>
      </c>
      <c r="AZ172" s="4" t="str">
        <v>pAPE ratio</v>
      </c>
      <c r="BA172" s="4" t="str">
        <v>pAPE ratio</v>
      </c>
      <c r="BB172" s="4" t="str">
        <v>pAPE ratio</v>
      </c>
      <c r="BC172" s="4" t="str">
        <v>pAPE ratio</v>
      </c>
      <c r="BD172" s="4" t="str">
        <v>pAPE ratio</v>
      </c>
      <c r="BE172" s="4" t="str">
        <v>pAPE ratio</v>
      </c>
      <c r="BF172" s="4" t="str">
        <v>pAPE ratio</v>
      </c>
      <c r="BG172" s="4" t="str">
        <v>Product Type</v>
      </c>
      <c r="BH172" s="4" t="str">
        <v>Product Type</v>
      </c>
      <c r="BI172" s="4" t="str">
        <v>Product Type</v>
      </c>
      <c r="BJ172" s="4" t="str">
        <v>Product Type</v>
      </c>
      <c r="BK172" s="4" t="str">
        <v>Product Type</v>
      </c>
      <c r="BL172" s="4" t="str">
        <v>Product Type</v>
      </c>
      <c r="BM172" s="4" t="str">
        <v>Product Type</v>
      </c>
      <c r="BN172" s="4" t="str">
        <v>Product Type</v>
      </c>
      <c r="BO172" s="4" t="str">
        <v>Product Type</v>
      </c>
      <c r="BP172" s="4" t="str">
        <v>Product Type</v>
      </c>
      <c r="BQ172" t="str">
        <f>VLOOKUP(A172,Misc!$A$3:$B$11,2,FALSE)</f>
        <v>JPY</v>
      </c>
      <c r="BR172">
        <f>INDEX(FX!$B$30:$AK$48,MATCH(Data!BQ172,FX!$A$30:$A$48,0),MATCH(Data!D172,Period,0))</f>
        <v>111.19139505881559</v>
      </c>
      <c r="BS172">
        <f t="shared" si="35"/>
        <v>2.6656254142414859</v>
      </c>
      <c r="BT172">
        <f t="shared" si="36"/>
        <v>0</v>
      </c>
      <c r="BU172">
        <f t="shared" si="37"/>
        <v>2.7066056900363917</v>
      </c>
      <c r="BV172">
        <f t="shared" si="38"/>
        <v>0</v>
      </c>
      <c r="BW172">
        <f t="shared" si="39"/>
        <v>1.6294283644915977</v>
      </c>
      <c r="BX172">
        <f t="shared" si="40"/>
        <v>0</v>
      </c>
      <c r="BY172">
        <f t="shared" si="41"/>
        <v>1.6033478974584963</v>
      </c>
      <c r="BZ172">
        <f t="shared" si="42"/>
        <v>0</v>
      </c>
      <c r="CA172">
        <f t="shared" si="43"/>
        <v>2.2828657565142589</v>
      </c>
      <c r="CB172">
        <f t="shared" si="44"/>
        <v>1.9190165409531927</v>
      </c>
      <c r="CC172">
        <f t="shared" si="45"/>
        <v>1.8227352096790768</v>
      </c>
      <c r="CD172">
        <f t="shared" si="46"/>
        <v>1.5160513236326367</v>
      </c>
      <c r="CE172" s="4">
        <f t="shared" si="47"/>
        <v>1.0153736063499255</v>
      </c>
      <c r="CF172" s="4" t="str">
        <f t="shared" si="48"/>
        <v/>
      </c>
      <c r="CG172" s="4">
        <f t="shared" si="49"/>
        <v>0.59238325824879889</v>
      </c>
      <c r="CH172" s="4" t="str">
        <f t="shared" si="50"/>
        <v/>
      </c>
      <c r="CI172">
        <f>INDEX(FX!$B$114:$AK$132,MATCH(Data!BQ172,FX!$A$114:$A$132,0),MATCH(Data!D172,Period,0))</f>
        <v>110.68793961228342</v>
      </c>
    </row>
    <row r="173" spans="1:87" hidden="1" outlineLevel="1" x14ac:dyDescent="0.15">
      <c r="A173" t="s">
        <v>65</v>
      </c>
      <c r="B173" s="1">
        <f t="shared" si="51"/>
        <v>43800</v>
      </c>
      <c r="C173" t="str">
        <f t="shared" si="51"/>
        <v>DTC</v>
      </c>
      <c r="D173" s="1">
        <v>43556</v>
      </c>
      <c r="E173">
        <v>202.03869900000001</v>
      </c>
      <c r="F173">
        <v>177.91325062551167</v>
      </c>
      <c r="G173">
        <v>174.640737</v>
      </c>
      <c r="H173">
        <v>137.162328</v>
      </c>
      <c r="I173">
        <v>244.21641299999999</v>
      </c>
      <c r="J173">
        <v>178.55100075349651</v>
      </c>
      <c r="K173">
        <v>200.90637455344188</v>
      </c>
      <c r="L173">
        <v>162.26140551827086</v>
      </c>
      <c r="M173">
        <v>165.36009434503299</v>
      </c>
      <c r="N173">
        <v>116.107191360125</v>
      </c>
      <c r="O173">
        <v>121.22235804603204</v>
      </c>
      <c r="P173">
        <v>78.323808817096293</v>
      </c>
      <c r="Q173" t="str">
        <v>SI Medical</v>
      </c>
      <c r="R173" t="str">
        <v>Cancer</v>
      </c>
      <c r="S173" t="str">
        <v>Medical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87.135277000000002</v>
      </c>
      <c r="AB173">
        <v>47.765452000000003</v>
      </c>
      <c r="AC173">
        <v>31.080131000000002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36.057839000000001</v>
      </c>
      <c r="AL173">
        <v>41.402603953202245</v>
      </c>
      <c r="AM173">
        <v>83.107758148953295</v>
      </c>
      <c r="AN173">
        <v>24.469452519725632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28.933436003630504</v>
      </c>
      <c r="AW173" s="4">
        <v>0.88900000000000001</v>
      </c>
      <c r="AX173" s="4">
        <v>1</v>
      </c>
      <c r="AY173" s="4">
        <v>0.79900000000000004</v>
      </c>
      <c r="AZ173" s="4" t="str">
        <v>pAPE ratio</v>
      </c>
      <c r="BA173" s="4" t="str">
        <v>pAPE ratio</v>
      </c>
      <c r="BB173" s="4" t="str">
        <v>pAPE ratio</v>
      </c>
      <c r="BC173" s="4" t="str">
        <v>pAPE ratio</v>
      </c>
      <c r="BD173" s="4" t="str">
        <v>pAPE ratio</v>
      </c>
      <c r="BE173" s="4" t="str">
        <v>pAPE ratio</v>
      </c>
      <c r="BF173" s="4" t="str">
        <v>pAPE ratio</v>
      </c>
      <c r="BG173" s="4" t="str">
        <v>Product Type</v>
      </c>
      <c r="BH173" s="4" t="str">
        <v>Product Type</v>
      </c>
      <c r="BI173" s="4" t="str">
        <v>Product Type</v>
      </c>
      <c r="BJ173" s="4" t="str">
        <v>Product Type</v>
      </c>
      <c r="BK173" s="4" t="str">
        <v>Product Type</v>
      </c>
      <c r="BL173" s="4" t="str">
        <v>Product Type</v>
      </c>
      <c r="BM173" s="4" t="str">
        <v>Product Type</v>
      </c>
      <c r="BN173" s="4" t="str">
        <v>Product Type</v>
      </c>
      <c r="BO173" s="4" t="str">
        <v>Product Type</v>
      </c>
      <c r="BP173" s="4" t="str">
        <v>Product Type</v>
      </c>
      <c r="BQ173" t="str">
        <f>VLOOKUP(A173,Misc!$A$3:$B$11,2,FALSE)</f>
        <v>JPY</v>
      </c>
      <c r="BR173">
        <f>INDEX(FX!$B$30:$AK$48,MATCH(Data!BQ173,FX!$A$30:$A$48,0),MATCH(Data!D173,Period,0))</f>
        <v>111.61524258670167</v>
      </c>
      <c r="BS173">
        <f t="shared" si="35"/>
        <v>1.8101353750412561</v>
      </c>
      <c r="BT173">
        <f t="shared" si="36"/>
        <v>0</v>
      </c>
      <c r="BU173">
        <f t="shared" si="37"/>
        <v>1.5939870442633346</v>
      </c>
      <c r="BV173">
        <f t="shared" si="38"/>
        <v>0</v>
      </c>
      <c r="BW173">
        <f t="shared" si="39"/>
        <v>1.5646674500065771</v>
      </c>
      <c r="BX173">
        <f t="shared" si="40"/>
        <v>0</v>
      </c>
      <c r="BY173">
        <f t="shared" si="41"/>
        <v>1.2288852742801111</v>
      </c>
      <c r="BZ173">
        <f t="shared" si="42"/>
        <v>0</v>
      </c>
      <c r="CA173">
        <f t="shared" si="43"/>
        <v>2.2063506995923743</v>
      </c>
      <c r="CB173">
        <f t="shared" si="44"/>
        <v>1.613102578103117</v>
      </c>
      <c r="CC173">
        <f t="shared" si="45"/>
        <v>1.8150701445629458</v>
      </c>
      <c r="CD173">
        <f t="shared" si="46"/>
        <v>1.4659357296435227</v>
      </c>
      <c r="CE173" s="4">
        <f t="shared" si="47"/>
        <v>0.88058996373517362</v>
      </c>
      <c r="CF173" s="4" t="str">
        <f t="shared" si="48"/>
        <v/>
      </c>
      <c r="CG173" s="4">
        <f t="shared" si="49"/>
        <v>0.7709506038350793</v>
      </c>
      <c r="CH173" s="4" t="str">
        <f t="shared" si="50"/>
        <v/>
      </c>
      <c r="CI173">
        <f>INDEX(FX!$B$114:$AK$132,MATCH(Data!BQ173,FX!$A$114:$A$132,0),MATCH(Data!D173,Period,0))</f>
        <v>110.68793961228342</v>
      </c>
    </row>
    <row r="174" spans="1:87" hidden="1" outlineLevel="1" x14ac:dyDescent="0.15">
      <c r="A174" t="s">
        <v>65</v>
      </c>
      <c r="B174" s="1">
        <f t="shared" si="51"/>
        <v>43800</v>
      </c>
      <c r="C174" t="str">
        <f t="shared" si="51"/>
        <v>DTC</v>
      </c>
      <c r="D174" s="1">
        <v>43586</v>
      </c>
      <c r="E174">
        <v>180.95091500000001</v>
      </c>
      <c r="F174">
        <v>163.18160609977861</v>
      </c>
      <c r="G174">
        <v>163.60883899999999</v>
      </c>
      <c r="H174">
        <v>130.90496300000001</v>
      </c>
      <c r="I174">
        <v>215.21850000000001</v>
      </c>
      <c r="J174">
        <v>145.78425066718009</v>
      </c>
      <c r="K174">
        <v>190.73491715636584</v>
      </c>
      <c r="L174">
        <v>132.71814021858623</v>
      </c>
      <c r="M174">
        <v>180.72483465177299</v>
      </c>
      <c r="N174">
        <v>120.012249423063</v>
      </c>
      <c r="O174">
        <v>153.76215537700702</v>
      </c>
      <c r="P174">
        <v>98.432598572615362</v>
      </c>
      <c r="Q174" t="str">
        <v>SI Medical</v>
      </c>
      <c r="R174" t="str">
        <v>Cancer</v>
      </c>
      <c r="S174" t="str">
        <v>Medical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83.801117000000005</v>
      </c>
      <c r="AB174">
        <v>47.799111000000003</v>
      </c>
      <c r="AC174">
        <v>25.314136999999999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24.036550000000005</v>
      </c>
      <c r="AL174">
        <v>40.846143429836253</v>
      </c>
      <c r="AM174">
        <v>82.963901838610809</v>
      </c>
      <c r="AN174">
        <v>21.463657384408645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17.907903446922916</v>
      </c>
      <c r="AW174" s="4">
        <v>0.88900000000000001</v>
      </c>
      <c r="AX174" s="4">
        <v>1</v>
      </c>
      <c r="AY174" s="4">
        <v>0.79900000000000004</v>
      </c>
      <c r="AZ174" s="4" t="str">
        <v>pAPE ratio</v>
      </c>
      <c r="BA174" s="4" t="str">
        <v>pAPE ratio</v>
      </c>
      <c r="BB174" s="4" t="str">
        <v>pAPE ratio</v>
      </c>
      <c r="BC174" s="4" t="str">
        <v>pAPE ratio</v>
      </c>
      <c r="BD174" s="4" t="str">
        <v>pAPE ratio</v>
      </c>
      <c r="BE174" s="4" t="str">
        <v>pAPE ratio</v>
      </c>
      <c r="BF174" s="4" t="str">
        <v>pAPE ratio</v>
      </c>
      <c r="BG174" s="4" t="str">
        <v>Product Type</v>
      </c>
      <c r="BH174" s="4" t="str">
        <v>Product Type</v>
      </c>
      <c r="BI174" s="4" t="str">
        <v>Product Type</v>
      </c>
      <c r="BJ174" s="4" t="str">
        <v>Product Type</v>
      </c>
      <c r="BK174" s="4" t="str">
        <v>Product Type</v>
      </c>
      <c r="BL174" s="4" t="str">
        <v>Product Type</v>
      </c>
      <c r="BM174" s="4" t="str">
        <v>Product Type</v>
      </c>
      <c r="BN174" s="4" t="str">
        <v>Product Type</v>
      </c>
      <c r="BO174" s="4" t="str">
        <v>Product Type</v>
      </c>
      <c r="BP174" s="4" t="str">
        <v>Product Type</v>
      </c>
      <c r="BQ174" t="str">
        <f>VLOOKUP(A174,Misc!$A$3:$B$11,2,FALSE)</f>
        <v>JPY</v>
      </c>
      <c r="BR174">
        <f>INDEX(FX!$B$30:$AK$48,MATCH(Data!BQ174,FX!$A$30:$A$48,0),MATCH(Data!D174,Period,0))</f>
        <v>109.92640036413732</v>
      </c>
      <c r="BS174">
        <f t="shared" si="35"/>
        <v>1.6461097097748132</v>
      </c>
      <c r="BT174">
        <f t="shared" si="36"/>
        <v>0</v>
      </c>
      <c r="BU174">
        <f t="shared" si="37"/>
        <v>1.4844623817320539</v>
      </c>
      <c r="BV174">
        <f t="shared" si="38"/>
        <v>0</v>
      </c>
      <c r="BW174">
        <f t="shared" si="39"/>
        <v>1.4883489176215776</v>
      </c>
      <c r="BX174">
        <f t="shared" si="40"/>
        <v>0</v>
      </c>
      <c r="BY174">
        <f t="shared" si="41"/>
        <v>1.1908418957263227</v>
      </c>
      <c r="BZ174">
        <f t="shared" si="42"/>
        <v>0</v>
      </c>
      <c r="CA174">
        <f t="shared" si="43"/>
        <v>1.9443717242715437</v>
      </c>
      <c r="CB174">
        <f t="shared" si="44"/>
        <v>1.3170743911019727</v>
      </c>
      <c r="CC174">
        <f t="shared" si="45"/>
        <v>1.7231770491389591</v>
      </c>
      <c r="CD174">
        <f t="shared" si="46"/>
        <v>1.1990298191787649</v>
      </c>
      <c r="CE174" s="4">
        <f t="shared" si="47"/>
        <v>0.90180039211063734</v>
      </c>
      <c r="CF174" s="4" t="str">
        <f t="shared" si="48"/>
        <v/>
      </c>
      <c r="CG174" s="4">
        <f t="shared" si="49"/>
        <v>0.80220415847578563</v>
      </c>
      <c r="CH174" s="4" t="str">
        <f t="shared" si="50"/>
        <v/>
      </c>
      <c r="CI174">
        <f>INDEX(FX!$B$114:$AK$132,MATCH(Data!BQ174,FX!$A$114:$A$132,0),MATCH(Data!D174,Period,0))</f>
        <v>110.68793961228342</v>
      </c>
    </row>
    <row r="175" spans="1:87" hidden="1" outlineLevel="1" x14ac:dyDescent="0.15">
      <c r="A175" t="s">
        <v>65</v>
      </c>
      <c r="B175" s="1">
        <f t="shared" si="51"/>
        <v>43800</v>
      </c>
      <c r="C175" t="str">
        <f t="shared" si="51"/>
        <v>DTC</v>
      </c>
      <c r="D175" s="1">
        <v>43617</v>
      </c>
      <c r="E175">
        <v>176.16433352190799</v>
      </c>
      <c r="F175">
        <v>162.09675070746974</v>
      </c>
      <c r="G175">
        <v>168.355786176805</v>
      </c>
      <c r="H175">
        <v>223.83215886398301</v>
      </c>
      <c r="I175">
        <v>283.29235499999999</v>
      </c>
      <c r="J175">
        <v>186.71208277957601</v>
      </c>
      <c r="K175">
        <v>252.56531035514516</v>
      </c>
      <c r="L175">
        <v>170.46969962511872</v>
      </c>
      <c r="M175">
        <v>185.84211138168001</v>
      </c>
      <c r="N175">
        <v>121.68550228497099</v>
      </c>
      <c r="O175">
        <v>161.62096528847164</v>
      </c>
      <c r="P175">
        <v>101.13994152459897</v>
      </c>
      <c r="Q175" t="str">
        <v>SI Medical</v>
      </c>
      <c r="R175" t="str">
        <v>Cancer</v>
      </c>
      <c r="S175" t="str">
        <v>Medical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80.329160999999999</v>
      </c>
      <c r="AB175">
        <v>53.21752</v>
      </c>
      <c r="AC175">
        <v>25.294747999999998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17.322904521907986</v>
      </c>
      <c r="AL175">
        <v>38.088315835363261</v>
      </c>
      <c r="AM175">
        <v>88.197550252478692</v>
      </c>
      <c r="AN175">
        <v>21.520629568295785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14.290255051331997</v>
      </c>
      <c r="AW175" s="4">
        <v>0.88900000000000001</v>
      </c>
      <c r="AX175" s="4">
        <v>1</v>
      </c>
      <c r="AY175" s="4">
        <v>0.79900000000000004</v>
      </c>
      <c r="AZ175" s="4" t="str">
        <v>pAPE ratio</v>
      </c>
      <c r="BA175" s="4" t="str">
        <v>pAPE ratio</v>
      </c>
      <c r="BB175" s="4" t="str">
        <v>pAPE ratio</v>
      </c>
      <c r="BC175" s="4" t="str">
        <v>pAPE ratio</v>
      </c>
      <c r="BD175" s="4" t="str">
        <v>pAPE ratio</v>
      </c>
      <c r="BE175" s="4" t="str">
        <v>pAPE ratio</v>
      </c>
      <c r="BF175" s="4" t="str">
        <v>pAPE ratio</v>
      </c>
      <c r="BG175" s="4" t="str">
        <v>Product Type</v>
      </c>
      <c r="BH175" s="4" t="str">
        <v>Product Type</v>
      </c>
      <c r="BI175" s="4" t="str">
        <v>Product Type</v>
      </c>
      <c r="BJ175" s="4" t="str">
        <v>Product Type</v>
      </c>
      <c r="BK175" s="4" t="str">
        <v>Product Type</v>
      </c>
      <c r="BL175" s="4" t="str">
        <v>Product Type</v>
      </c>
      <c r="BM175" s="4" t="str">
        <v>Product Type</v>
      </c>
      <c r="BN175" s="4" t="str">
        <v>Product Type</v>
      </c>
      <c r="BO175" s="4" t="str">
        <v>Product Type</v>
      </c>
      <c r="BP175" s="4" t="str">
        <v>Product Type</v>
      </c>
      <c r="BQ175" t="str">
        <f>VLOOKUP(A175,Misc!$A$3:$B$11,2,FALSE)</f>
        <v>JPY</v>
      </c>
      <c r="BR175">
        <f>INDEX(FX!$B$30:$AK$48,MATCH(Data!BQ175,FX!$A$30:$A$48,0),MATCH(Data!D175,Period,0))</f>
        <v>108.09897816423752</v>
      </c>
      <c r="BS175">
        <f t="shared" si="35"/>
        <v>1.629657712899534</v>
      </c>
      <c r="BT175">
        <f t="shared" si="36"/>
        <v>0</v>
      </c>
      <c r="BU175">
        <f t="shared" si="37"/>
        <v>1.499521581611919</v>
      </c>
      <c r="BV175">
        <f t="shared" si="38"/>
        <v>0</v>
      </c>
      <c r="BW175">
        <f t="shared" si="39"/>
        <v>1.5574225495547032</v>
      </c>
      <c r="BX175">
        <f t="shared" si="40"/>
        <v>0</v>
      </c>
      <c r="BY175">
        <f t="shared" si="41"/>
        <v>2.0706223376497523</v>
      </c>
      <c r="BZ175">
        <f t="shared" si="42"/>
        <v>0</v>
      </c>
      <c r="CA175">
        <f t="shared" si="43"/>
        <v>2.5593787000852446</v>
      </c>
      <c r="CB175">
        <f t="shared" si="44"/>
        <v>1.6868331223219908</v>
      </c>
      <c r="CC175">
        <f t="shared" si="45"/>
        <v>2.2817780441105722</v>
      </c>
      <c r="CD175">
        <f t="shared" si="46"/>
        <v>1.5400928070595428</v>
      </c>
      <c r="CE175" s="4">
        <f t="shared" si="47"/>
        <v>0.92014511375148034</v>
      </c>
      <c r="CF175" s="4" t="str">
        <f t="shared" si="48"/>
        <v/>
      </c>
      <c r="CG175" s="4">
        <f t="shared" si="49"/>
        <v>1.3808553094807248</v>
      </c>
      <c r="CH175" s="4" t="str">
        <f t="shared" si="50"/>
        <v/>
      </c>
      <c r="CI175">
        <f>INDEX(FX!$B$114:$AK$132,MATCH(Data!BQ175,FX!$A$114:$A$132,0),MATCH(Data!D175,Period,0))</f>
        <v>110.68793961228342</v>
      </c>
    </row>
    <row r="176" spans="1:87" hidden="1" outlineLevel="1" x14ac:dyDescent="0.15">
      <c r="A176" t="s">
        <v>65</v>
      </c>
      <c r="B176" s="1">
        <f t="shared" si="51"/>
        <v>43800</v>
      </c>
      <c r="C176" t="str">
        <f t="shared" si="51"/>
        <v>DTC</v>
      </c>
      <c r="D176" s="1">
        <v>43647</v>
      </c>
      <c r="E176">
        <v>211.74592000000001</v>
      </c>
      <c r="F176">
        <v>141.87688896798772</v>
      </c>
      <c r="G176">
        <v>193.042885633167</v>
      </c>
      <c r="H176">
        <v>131.94272625369399</v>
      </c>
      <c r="I176">
        <v>197.79004352913427</v>
      </c>
      <c r="J176">
        <v>128.33829289695763</v>
      </c>
      <c r="K176">
        <v>179.69070753710653</v>
      </c>
      <c r="L176">
        <v>118.40405451999712</v>
      </c>
      <c r="M176">
        <v>172.96042702683101</v>
      </c>
      <c r="N176">
        <v>112.68356311491699</v>
      </c>
      <c r="O176">
        <v>153.96749418801332</v>
      </c>
      <c r="P176">
        <v>97.122954050957432</v>
      </c>
      <c r="Q176" t="str">
        <v>SI Medical</v>
      </c>
      <c r="R176" t="str">
        <v>Cancer</v>
      </c>
      <c r="S176" t="str">
        <v>Medical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90.519935999999987</v>
      </c>
      <c r="AB176">
        <v>68.417315000000002</v>
      </c>
      <c r="AC176">
        <v>29.358942999999996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23.449725999999998</v>
      </c>
      <c r="AL176">
        <v>42.558892100605803</v>
      </c>
      <c r="AM176">
        <v>63.287641090885849</v>
      </c>
      <c r="AN176">
        <v>22.564103783416471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13.466251993079595</v>
      </c>
      <c r="AW176" s="4">
        <v>0.88900000000000001</v>
      </c>
      <c r="AX176" s="4">
        <v>1</v>
      </c>
      <c r="AY176" s="4">
        <v>0.79900000000000004</v>
      </c>
      <c r="AZ176" s="4" t="str">
        <v>pAPE ratio</v>
      </c>
      <c r="BA176" s="4" t="str">
        <v>pAPE ratio</v>
      </c>
      <c r="BB176" s="4" t="str">
        <v>pAPE ratio</v>
      </c>
      <c r="BC176" s="4" t="str">
        <v>pAPE ratio</v>
      </c>
      <c r="BD176" s="4" t="str">
        <v>pAPE ratio</v>
      </c>
      <c r="BE176" s="4" t="str">
        <v>pAPE ratio</v>
      </c>
      <c r="BF176" s="4" t="str">
        <v>pAPE ratio</v>
      </c>
      <c r="BG176" s="4" t="str">
        <v>Product Type</v>
      </c>
      <c r="BH176" s="4" t="str">
        <v>Product Type</v>
      </c>
      <c r="BI176" s="4" t="str">
        <v>Product Type</v>
      </c>
      <c r="BJ176" s="4" t="str">
        <v>Product Type</v>
      </c>
      <c r="BK176" s="4" t="str">
        <v>Product Type</v>
      </c>
      <c r="BL176" s="4" t="str">
        <v>Product Type</v>
      </c>
      <c r="BM176" s="4" t="str">
        <v>Product Type</v>
      </c>
      <c r="BN176" s="4" t="str">
        <v>Product Type</v>
      </c>
      <c r="BO176" s="4" t="str">
        <v>Product Type</v>
      </c>
      <c r="BP176" s="4" t="str">
        <v>Product Type</v>
      </c>
      <c r="BQ176" t="str">
        <f>VLOOKUP(A176,Misc!$A$3:$B$11,2,FALSE)</f>
        <v>JPY</v>
      </c>
      <c r="BR176">
        <f>INDEX(FX!$B$30:$AK$48,MATCH(Data!BQ176,FX!$A$30:$A$48,0),MATCH(Data!D176,Period,0))</f>
        <v>108.22019742426062</v>
      </c>
      <c r="BS176">
        <f t="shared" si="35"/>
        <v>1.9566210840466567</v>
      </c>
      <c r="BT176">
        <f t="shared" si="36"/>
        <v>0</v>
      </c>
      <c r="BU176">
        <f t="shared" si="37"/>
        <v>1.311001941825898</v>
      </c>
      <c r="BV176">
        <f t="shared" si="38"/>
        <v>0</v>
      </c>
      <c r="BW176">
        <f t="shared" si="39"/>
        <v>1.7837972044753541</v>
      </c>
      <c r="BX176">
        <f t="shared" si="40"/>
        <v>0</v>
      </c>
      <c r="BY176">
        <f t="shared" si="41"/>
        <v>1.2192061130366714</v>
      </c>
      <c r="BZ176">
        <f t="shared" si="42"/>
        <v>0</v>
      </c>
      <c r="CA176">
        <f t="shared" si="43"/>
        <v>1.786915938827222</v>
      </c>
      <c r="CB176">
        <f t="shared" si="44"/>
        <v>1.1594604917798605</v>
      </c>
      <c r="CC176">
        <f t="shared" si="45"/>
        <v>1.6233991541131338</v>
      </c>
      <c r="CD176">
        <f t="shared" si="46"/>
        <v>1.0697105297536627</v>
      </c>
      <c r="CE176" s="4">
        <f t="shared" si="47"/>
        <v>0.67003363733283605</v>
      </c>
      <c r="CF176" s="4" t="str">
        <f t="shared" si="48"/>
        <v/>
      </c>
      <c r="CG176" s="4">
        <f t="shared" si="49"/>
        <v>0.92998040211795718</v>
      </c>
      <c r="CH176" s="4" t="str">
        <f t="shared" si="50"/>
        <v/>
      </c>
      <c r="CI176">
        <f>INDEX(FX!$B$114:$AK$132,MATCH(Data!BQ176,FX!$A$114:$A$132,0),MATCH(Data!D176,Period,0))</f>
        <v>110.68793961228342</v>
      </c>
    </row>
    <row r="177" spans="1:87" hidden="1" outlineLevel="1" x14ac:dyDescent="0.15">
      <c r="A177" t="s">
        <v>65</v>
      </c>
      <c r="B177" s="1">
        <f t="shared" si="51"/>
        <v>43800</v>
      </c>
      <c r="C177" t="str">
        <f t="shared" si="51"/>
        <v>DTC</v>
      </c>
      <c r="D177" s="1">
        <v>43678</v>
      </c>
      <c r="E177">
        <v>222.33979099999999</v>
      </c>
      <c r="F177">
        <v>137.31464799957283</v>
      </c>
      <c r="G177">
        <v>205.38370318185099</v>
      </c>
      <c r="H177">
        <v>121.33433435762299</v>
      </c>
      <c r="I177">
        <v>326.46092586179776</v>
      </c>
      <c r="J177">
        <v>206.65097881481628</v>
      </c>
      <c r="K177">
        <v>233.41529184553119</v>
      </c>
      <c r="L177">
        <v>151.59793410614986</v>
      </c>
      <c r="M177">
        <v>153.65513987812298</v>
      </c>
      <c r="N177">
        <v>99.771696059004796</v>
      </c>
      <c r="O177">
        <v>138.40560201415963</v>
      </c>
      <c r="P177">
        <v>89.296730614197273</v>
      </c>
      <c r="Q177" t="str">
        <v>SI Medical</v>
      </c>
      <c r="R177" t="str">
        <v>Cancer</v>
      </c>
      <c r="S177" t="str">
        <v>Medical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87.914715999999999</v>
      </c>
      <c r="AB177">
        <v>81.737098000000003</v>
      </c>
      <c r="AC177">
        <v>29.048960000000001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23.639016999999996</v>
      </c>
      <c r="AL177">
        <v>41.085389390678863</v>
      </c>
      <c r="AM177">
        <v>55.76073439724594</v>
      </c>
      <c r="AN177">
        <v>22.511791688588353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17.956732523059685</v>
      </c>
      <c r="AW177" s="4">
        <v>0.88900000000000001</v>
      </c>
      <c r="AX177" s="4">
        <v>1</v>
      </c>
      <c r="AY177" s="4">
        <v>0.79900000000000004</v>
      </c>
      <c r="AZ177" s="4" t="str">
        <v>pAPE ratio</v>
      </c>
      <c r="BA177" s="4" t="str">
        <v>pAPE ratio</v>
      </c>
      <c r="BB177" s="4" t="str">
        <v>pAPE ratio</v>
      </c>
      <c r="BC177" s="4" t="str">
        <v>pAPE ratio</v>
      </c>
      <c r="BD177" s="4" t="str">
        <v>pAPE ratio</v>
      </c>
      <c r="BE177" s="4" t="str">
        <v>pAPE ratio</v>
      </c>
      <c r="BF177" s="4" t="str">
        <v>pAPE ratio</v>
      </c>
      <c r="BG177" s="4" t="str">
        <v>Product Type</v>
      </c>
      <c r="BH177" s="4" t="str">
        <v>Product Type</v>
      </c>
      <c r="BI177" s="4" t="str">
        <v>Product Type</v>
      </c>
      <c r="BJ177" s="4" t="str">
        <v>Product Type</v>
      </c>
      <c r="BK177" s="4" t="str">
        <v>Product Type</v>
      </c>
      <c r="BL177" s="4" t="str">
        <v>Product Type</v>
      </c>
      <c r="BM177" s="4" t="str">
        <v>Product Type</v>
      </c>
      <c r="BN177" s="4" t="str">
        <v>Product Type</v>
      </c>
      <c r="BO177" s="4" t="str">
        <v>Product Type</v>
      </c>
      <c r="BP177" s="4" t="str">
        <v>Product Type</v>
      </c>
      <c r="BQ177" t="str">
        <f>VLOOKUP(A177,Misc!$A$3:$B$11,2,FALSE)</f>
        <v>JPY</v>
      </c>
      <c r="BR177">
        <f>INDEX(FX!$B$30:$AK$48,MATCH(Data!BQ177,FX!$A$30:$A$48,0),MATCH(Data!D177,Period,0))</f>
        <v>106.21667885463093</v>
      </c>
      <c r="BS177">
        <f t="shared" si="35"/>
        <v>2.0932662685141583</v>
      </c>
      <c r="BT177">
        <f t="shared" si="36"/>
        <v>0</v>
      </c>
      <c r="BU177">
        <f t="shared" si="37"/>
        <v>1.292778586943985</v>
      </c>
      <c r="BV177">
        <f t="shared" si="38"/>
        <v>0</v>
      </c>
      <c r="BW177">
        <f t="shared" si="39"/>
        <v>1.9336294958246709</v>
      </c>
      <c r="BX177">
        <f t="shared" si="40"/>
        <v>0</v>
      </c>
      <c r="BY177">
        <f t="shared" si="41"/>
        <v>1.1423284522356627</v>
      </c>
      <c r="BZ177">
        <f t="shared" si="42"/>
        <v>0</v>
      </c>
      <c r="CA177">
        <f t="shared" si="43"/>
        <v>2.9493811792442948</v>
      </c>
      <c r="CB177">
        <f t="shared" si="44"/>
        <v>1.8669692428883511</v>
      </c>
      <c r="CC177">
        <f t="shared" si="45"/>
        <v>2.1087689649218864</v>
      </c>
      <c r="CD177">
        <f t="shared" si="46"/>
        <v>1.3695975788976249</v>
      </c>
      <c r="CE177" s="4">
        <f t="shared" si="47"/>
        <v>0.61758917457816997</v>
      </c>
      <c r="CF177" s="4" t="str">
        <f t="shared" si="48"/>
        <v/>
      </c>
      <c r="CG177" s="4">
        <f t="shared" si="49"/>
        <v>0.88362265880039581</v>
      </c>
      <c r="CH177" s="4" t="str">
        <f t="shared" si="50"/>
        <v/>
      </c>
      <c r="CI177">
        <f>INDEX(FX!$B$114:$AK$132,MATCH(Data!BQ177,FX!$A$114:$A$132,0),MATCH(Data!D177,Period,0))</f>
        <v>110.68793961228342</v>
      </c>
    </row>
    <row r="178" spans="1:87" hidden="1" outlineLevel="1" x14ac:dyDescent="0.15">
      <c r="A178" t="s">
        <v>65</v>
      </c>
      <c r="B178" s="1">
        <f t="shared" si="51"/>
        <v>43800</v>
      </c>
      <c r="C178" t="str">
        <f t="shared" si="51"/>
        <v>DTC</v>
      </c>
      <c r="D178" s="1">
        <v>43709</v>
      </c>
      <c r="E178">
        <v>216.37806399999999</v>
      </c>
      <c r="F178">
        <v>135.34832367831339</v>
      </c>
      <c r="G178">
        <v>200.80311928872698</v>
      </c>
      <c r="H178">
        <v>119.950656966555</v>
      </c>
      <c r="I178">
        <v>438.23084685490943</v>
      </c>
      <c r="J178">
        <v>273.14968229890502</v>
      </c>
      <c r="K178">
        <v>290.72476346044124</v>
      </c>
      <c r="L178">
        <v>186.14070628151703</v>
      </c>
      <c r="M178">
        <v>210.48442300911998</v>
      </c>
      <c r="N178">
        <v>177.246163624844</v>
      </c>
      <c r="O178">
        <v>134.04681570629486</v>
      </c>
      <c r="P178">
        <v>93.996698920844139</v>
      </c>
      <c r="Q178" t="str">
        <v>SI Medical</v>
      </c>
      <c r="R178" t="str">
        <v>Cancer</v>
      </c>
      <c r="S178" t="str">
        <v>Medical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77.546886000000001</v>
      </c>
      <c r="AB178">
        <v>84.441289999999981</v>
      </c>
      <c r="AC178">
        <v>30.917553999999999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23.472334000000018</v>
      </c>
      <c r="AL178">
        <v>35.370791713791853</v>
      </c>
      <c r="AM178">
        <v>54.655299606202817</v>
      </c>
      <c r="AN178">
        <v>25.500509405841534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19.821722952477188</v>
      </c>
      <c r="AW178" s="4">
        <v>0.88900000000000001</v>
      </c>
      <c r="AX178" s="4">
        <v>1</v>
      </c>
      <c r="AY178" s="4">
        <v>0.79900000000000004</v>
      </c>
      <c r="AZ178" s="4" t="str">
        <v>pAPE ratio</v>
      </c>
      <c r="BA178" s="4" t="str">
        <v>pAPE ratio</v>
      </c>
      <c r="BB178" s="4" t="str">
        <v>pAPE ratio</v>
      </c>
      <c r="BC178" s="4" t="str">
        <v>pAPE ratio</v>
      </c>
      <c r="BD178" s="4" t="str">
        <v>pAPE ratio</v>
      </c>
      <c r="BE178" s="4" t="str">
        <v>pAPE ratio</v>
      </c>
      <c r="BF178" s="4" t="str">
        <v>pAPE ratio</v>
      </c>
      <c r="BG178" s="4" t="str">
        <v>Product Type</v>
      </c>
      <c r="BH178" s="4" t="str">
        <v>Product Type</v>
      </c>
      <c r="BI178" s="4" t="str">
        <v>Product Type</v>
      </c>
      <c r="BJ178" s="4" t="str">
        <v>Product Type</v>
      </c>
      <c r="BK178" s="4" t="str">
        <v>Product Type</v>
      </c>
      <c r="BL178" s="4" t="str">
        <v>Product Type</v>
      </c>
      <c r="BM178" s="4" t="str">
        <v>Product Type</v>
      </c>
      <c r="BN178" s="4" t="str">
        <v>Product Type</v>
      </c>
      <c r="BO178" s="4" t="str">
        <v>Product Type</v>
      </c>
      <c r="BP178" s="4" t="str">
        <v>Product Type</v>
      </c>
      <c r="BQ178" t="str">
        <f>VLOOKUP(A178,Misc!$A$3:$B$11,2,FALSE)</f>
        <v>JPY</v>
      </c>
      <c r="BR178">
        <f>INDEX(FX!$B$30:$AK$48,MATCH(Data!BQ178,FX!$A$30:$A$48,0),MATCH(Data!D178,Period,0))</f>
        <v>107.45449667217702</v>
      </c>
      <c r="BS178">
        <f t="shared" si="35"/>
        <v>2.0136715605315971</v>
      </c>
      <c r="BT178">
        <f t="shared" si="36"/>
        <v>0</v>
      </c>
      <c r="BU178">
        <f t="shared" si="37"/>
        <v>1.2595873404091693</v>
      </c>
      <c r="BV178">
        <f t="shared" si="38"/>
        <v>0</v>
      </c>
      <c r="BW178">
        <f t="shared" si="39"/>
        <v>1.8687270008005215</v>
      </c>
      <c r="BX178">
        <f t="shared" si="40"/>
        <v>0</v>
      </c>
      <c r="BY178">
        <f t="shared" si="41"/>
        <v>1.1162925766848211</v>
      </c>
      <c r="BZ178">
        <f t="shared" si="42"/>
        <v>0</v>
      </c>
      <c r="CA178">
        <f t="shared" si="43"/>
        <v>3.9591562404173386</v>
      </c>
      <c r="CB178">
        <f t="shared" si="44"/>
        <v>2.4677456573470509</v>
      </c>
      <c r="CC178">
        <f t="shared" si="45"/>
        <v>2.6265261100603099</v>
      </c>
      <c r="CD178">
        <f t="shared" si="46"/>
        <v>1.681671073953755</v>
      </c>
      <c r="CE178" s="4">
        <f t="shared" si="47"/>
        <v>0.62551776818889271</v>
      </c>
      <c r="CF178" s="4" t="str">
        <f t="shared" si="48"/>
        <v/>
      </c>
      <c r="CG178" s="4">
        <f t="shared" si="49"/>
        <v>0.88623673871015585</v>
      </c>
      <c r="CH178" s="4" t="str">
        <f t="shared" si="50"/>
        <v/>
      </c>
      <c r="CI178">
        <f>INDEX(FX!$B$114:$AK$132,MATCH(Data!BQ178,FX!$A$114:$A$132,0),MATCH(Data!D178,Period,0))</f>
        <v>110.68793961228342</v>
      </c>
    </row>
    <row r="179" spans="1:87" hidden="1" outlineLevel="1" x14ac:dyDescent="0.15">
      <c r="A179" t="s">
        <v>65</v>
      </c>
      <c r="B179" s="1">
        <f t="shared" si="51"/>
        <v>43800</v>
      </c>
      <c r="C179" t="str">
        <f t="shared" si="51"/>
        <v>DTC</v>
      </c>
      <c r="D179" s="1">
        <v>43739</v>
      </c>
      <c r="E179">
        <v>247.19059100000001</v>
      </c>
      <c r="F179">
        <v>158.12217387772347</v>
      </c>
      <c r="G179">
        <v>229.13103599999999</v>
      </c>
      <c r="H179">
        <v>146.43874500000001</v>
      </c>
      <c r="I179">
        <v>492.16590195231242</v>
      </c>
      <c r="J179">
        <v>318.82307388472941</v>
      </c>
      <c r="K179">
        <v>382.67226786172984</v>
      </c>
      <c r="L179">
        <v>255.90959800625902</v>
      </c>
      <c r="M179">
        <v>208.609997693786</v>
      </c>
      <c r="N179">
        <v>152.08835250568299</v>
      </c>
      <c r="O179">
        <v>164.7472926776353</v>
      </c>
      <c r="P179">
        <v>108.83662114948007</v>
      </c>
      <c r="Q179" t="str">
        <v>SI Medical</v>
      </c>
      <c r="R179" t="str">
        <v>Cancer</v>
      </c>
      <c r="S179" t="str">
        <v>Medical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84.634867</v>
      </c>
      <c r="AB179">
        <v>100.11695400000001</v>
      </c>
      <c r="AC179">
        <v>33.321471000000003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29.117299000000003</v>
      </c>
      <c r="AL179">
        <v>42.317449000000003</v>
      </c>
      <c r="AM179">
        <v>65.076035000000005</v>
      </c>
      <c r="AN179">
        <v>27.323609999999999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23.405079877723466</v>
      </c>
      <c r="AW179" s="4">
        <v>0.88900000000000001</v>
      </c>
      <c r="AX179" s="4">
        <v>1</v>
      </c>
      <c r="AY179" s="4">
        <v>0.79900000000000004</v>
      </c>
      <c r="AZ179" s="4" t="str">
        <v>pAPE ratio</v>
      </c>
      <c r="BA179" s="4" t="str">
        <v>pAPE ratio</v>
      </c>
      <c r="BB179" s="4" t="str">
        <v>pAPE ratio</v>
      </c>
      <c r="BC179" s="4" t="str">
        <v>pAPE ratio</v>
      </c>
      <c r="BD179" s="4" t="str">
        <v>pAPE ratio</v>
      </c>
      <c r="BE179" s="4" t="str">
        <v>pAPE ratio</v>
      </c>
      <c r="BF179" s="4" t="str">
        <v>pAPE ratio</v>
      </c>
      <c r="BG179" s="4" t="str">
        <v>Product Type</v>
      </c>
      <c r="BH179" s="4" t="str">
        <v>Product Type</v>
      </c>
      <c r="BI179" s="4" t="str">
        <v>Product Type</v>
      </c>
      <c r="BJ179" s="4" t="str">
        <v>Product Type</v>
      </c>
      <c r="BK179" s="4" t="str">
        <v>Product Type</v>
      </c>
      <c r="BL179" s="4" t="str">
        <v>Product Type</v>
      </c>
      <c r="BM179" s="4" t="str">
        <v>Product Type</v>
      </c>
      <c r="BN179" s="4" t="str">
        <v>Product Type</v>
      </c>
      <c r="BO179" s="4" t="str">
        <v>Product Type</v>
      </c>
      <c r="BP179" s="4" t="str">
        <v>Product Type</v>
      </c>
      <c r="BQ179" t="str">
        <f>VLOOKUP(A179,Misc!$A$3:$B$11,2,FALSE)</f>
        <v>JPY</v>
      </c>
      <c r="BR179">
        <f>INDEX(FX!$B$30:$AK$48,MATCH(Data!BQ179,FX!$A$30:$A$48,0),MATCH(Data!D179,Period,0))</f>
        <v>108.12992458960936</v>
      </c>
      <c r="BS179">
        <f t="shared" si="35"/>
        <v>2.2860516359201601</v>
      </c>
      <c r="BT179">
        <f t="shared" si="36"/>
        <v>0</v>
      </c>
      <c r="BU179">
        <f t="shared" si="37"/>
        <v>1.4623350055764126</v>
      </c>
      <c r="BV179">
        <f t="shared" si="38"/>
        <v>0</v>
      </c>
      <c r="BW179">
        <f t="shared" si="39"/>
        <v>2.1190344566467783</v>
      </c>
      <c r="BX179">
        <f t="shared" si="40"/>
        <v>0</v>
      </c>
      <c r="BY179">
        <f t="shared" si="41"/>
        <v>1.3542850931949313</v>
      </c>
      <c r="BZ179">
        <f t="shared" si="42"/>
        <v>0</v>
      </c>
      <c r="CA179">
        <f t="shared" si="43"/>
        <v>4.4464275301922331</v>
      </c>
      <c r="CB179">
        <f t="shared" si="44"/>
        <v>2.8803777087323121</v>
      </c>
      <c r="CC179">
        <f t="shared" si="45"/>
        <v>3.4572173734749274</v>
      </c>
      <c r="CD179">
        <f t="shared" si="46"/>
        <v>2.3119917030044697</v>
      </c>
      <c r="CE179" s="4">
        <f t="shared" si="47"/>
        <v>0.63967715453102925</v>
      </c>
      <c r="CF179" s="4" t="str">
        <f t="shared" si="48"/>
        <v/>
      </c>
      <c r="CG179" s="4">
        <f t="shared" si="49"/>
        <v>0.92611138215973232</v>
      </c>
      <c r="CH179" s="4" t="str">
        <f t="shared" si="50"/>
        <v/>
      </c>
      <c r="CI179">
        <f>INDEX(FX!$B$114:$AK$132,MATCH(Data!BQ179,FX!$A$114:$A$132,0),MATCH(Data!D179,Period,0))</f>
        <v>110.68793961228342</v>
      </c>
    </row>
    <row r="180" spans="1:87" hidden="1" outlineLevel="1" x14ac:dyDescent="0.15">
      <c r="A180" t="s">
        <v>65</v>
      </c>
      <c r="B180" s="1">
        <f t="shared" si="51"/>
        <v>43800</v>
      </c>
      <c r="C180" t="str">
        <f t="shared" si="51"/>
        <v>DTC</v>
      </c>
      <c r="D180" s="1">
        <v>43770</v>
      </c>
      <c r="E180">
        <v>226.26414399999999</v>
      </c>
      <c r="F180">
        <v>136.57003963529246</v>
      </c>
      <c r="G180">
        <v>209.67963035180099</v>
      </c>
      <c r="H180">
        <v>126.46624459300099</v>
      </c>
      <c r="I180">
        <v>538.77934064581757</v>
      </c>
      <c r="J180">
        <v>347.65923945602464</v>
      </c>
      <c r="K180">
        <v>423.72441519296615</v>
      </c>
      <c r="L180">
        <v>281.42392830155313</v>
      </c>
      <c r="M180">
        <v>182.49110099999999</v>
      </c>
      <c r="N180">
        <v>116.484331239071</v>
      </c>
      <c r="O180">
        <v>165.87324000144935</v>
      </c>
      <c r="P180">
        <v>104.69855733706648</v>
      </c>
      <c r="Q180" t="str">
        <v>SI Medical</v>
      </c>
      <c r="R180" t="str">
        <v>Cancer</v>
      </c>
      <c r="S180" t="str">
        <v>Medical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78.075890000000001</v>
      </c>
      <c r="AB180">
        <v>88.151075000000006</v>
      </c>
      <c r="AC180">
        <v>31.281566999999999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28.755611999999985</v>
      </c>
      <c r="AL180">
        <v>36.649186999999998</v>
      </c>
      <c r="AM180">
        <v>64.766841999999997</v>
      </c>
      <c r="AN180">
        <v>26.170566999999998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8.983443635292474</v>
      </c>
      <c r="AW180" s="4">
        <v>0.88900000000000001</v>
      </c>
      <c r="AX180" s="4">
        <v>1</v>
      </c>
      <c r="AY180" s="4">
        <v>0.79900000000000004</v>
      </c>
      <c r="AZ180" s="4" t="str">
        <v>pAPE ratio</v>
      </c>
      <c r="BA180" s="4" t="str">
        <v>pAPE ratio</v>
      </c>
      <c r="BB180" s="4" t="str">
        <v>pAPE ratio</v>
      </c>
      <c r="BC180" s="4" t="str">
        <v>pAPE ratio</v>
      </c>
      <c r="BD180" s="4" t="str">
        <v>pAPE ratio</v>
      </c>
      <c r="BE180" s="4" t="str">
        <v>pAPE ratio</v>
      </c>
      <c r="BF180" s="4" t="str">
        <v>pAPE ratio</v>
      </c>
      <c r="BG180" s="4" t="str">
        <v>Product Type</v>
      </c>
      <c r="BH180" s="4" t="str">
        <v>Product Type</v>
      </c>
      <c r="BI180" s="4" t="str">
        <v>Product Type</v>
      </c>
      <c r="BJ180" s="4" t="str">
        <v>Product Type</v>
      </c>
      <c r="BK180" s="4" t="str">
        <v>Product Type</v>
      </c>
      <c r="BL180" s="4" t="str">
        <v>Product Type</v>
      </c>
      <c r="BM180" s="4" t="str">
        <v>Product Type</v>
      </c>
      <c r="BN180" s="4" t="str">
        <v>Product Type</v>
      </c>
      <c r="BO180" s="4" t="str">
        <v>Product Type</v>
      </c>
      <c r="BP180" s="4" t="str">
        <v>Product Type</v>
      </c>
      <c r="BQ180" t="str">
        <f>VLOOKUP(A180,Misc!$A$3:$B$11,2,FALSE)</f>
        <v>JPY</v>
      </c>
      <c r="BR180">
        <f>INDEX(FX!$B$30:$AK$48,MATCH(Data!BQ180,FX!$A$30:$A$48,0),MATCH(Data!D180,Period,0))</f>
        <v>108.89343732494504</v>
      </c>
      <c r="BS180">
        <f t="shared" si="35"/>
        <v>2.0778492217562494</v>
      </c>
      <c r="BT180">
        <f t="shared" si="36"/>
        <v>0</v>
      </c>
      <c r="BU180">
        <f t="shared" si="37"/>
        <v>1.2541622616591546</v>
      </c>
      <c r="BV180">
        <f t="shared" si="38"/>
        <v>0</v>
      </c>
      <c r="BW180">
        <f t="shared" si="39"/>
        <v>1.9255488255559741</v>
      </c>
      <c r="BX180">
        <f t="shared" si="40"/>
        <v>0</v>
      </c>
      <c r="BY180">
        <f t="shared" si="41"/>
        <v>1.1613761829890406</v>
      </c>
      <c r="BZ180">
        <f t="shared" si="42"/>
        <v>0</v>
      </c>
      <c r="CA180">
        <f t="shared" si="43"/>
        <v>4.8675523506268918</v>
      </c>
      <c r="CB180">
        <f t="shared" si="44"/>
        <v>3.1408953917997016</v>
      </c>
      <c r="CC180">
        <f t="shared" si="45"/>
        <v>3.8280992190945438</v>
      </c>
      <c r="CD180">
        <f t="shared" si="46"/>
        <v>2.5424985710938519</v>
      </c>
      <c r="CE180" s="4">
        <f t="shared" si="47"/>
        <v>0.60358675140013562</v>
      </c>
      <c r="CF180" s="4" t="str">
        <f t="shared" si="48"/>
        <v/>
      </c>
      <c r="CG180" s="4">
        <f t="shared" si="49"/>
        <v>0.9260174847333027</v>
      </c>
      <c r="CH180" s="4" t="str">
        <f t="shared" si="50"/>
        <v/>
      </c>
      <c r="CI180">
        <f>INDEX(FX!$B$114:$AK$132,MATCH(Data!BQ180,FX!$A$114:$A$132,0),MATCH(Data!D180,Period,0))</f>
        <v>110.68793961228342</v>
      </c>
    </row>
    <row r="181" spans="1:87" hidden="1" outlineLevel="1" x14ac:dyDescent="0.15">
      <c r="A181" t="s">
        <v>65</v>
      </c>
      <c r="B181" s="1">
        <f t="shared" si="51"/>
        <v>43800</v>
      </c>
      <c r="C181" t="str">
        <f t="shared" si="51"/>
        <v>DTC</v>
      </c>
      <c r="D181" s="1">
        <v>43800</v>
      </c>
      <c r="E181">
        <v>262.99594500000001</v>
      </c>
      <c r="F181">
        <v>160.53732990305701</v>
      </c>
      <c r="G181">
        <v>201.36935600000001</v>
      </c>
      <c r="H181">
        <v>118.49185900000001</v>
      </c>
      <c r="I181">
        <v>615.49458901124888</v>
      </c>
      <c r="J181">
        <v>394.59725952681589</v>
      </c>
      <c r="K181">
        <v>449.50147752837057</v>
      </c>
      <c r="L181">
        <v>297.94290840641747</v>
      </c>
      <c r="M181">
        <v>162.11814200000001</v>
      </c>
      <c r="N181">
        <v>104.21213400000001</v>
      </c>
      <c r="O181">
        <v>148.19415599999999</v>
      </c>
      <c r="P181">
        <v>94.493031999999999</v>
      </c>
      <c r="Q181" t="str">
        <v>SI Medical</v>
      </c>
      <c r="R181" t="str">
        <v>Cancer</v>
      </c>
      <c r="S181" t="str">
        <v>Medical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88.297359</v>
      </c>
      <c r="AB181">
        <v>101.548001</v>
      </c>
      <c r="AC181">
        <v>30.968664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42.181921000000017</v>
      </c>
      <c r="AL181">
        <v>44.148702999999998</v>
      </c>
      <c r="AM181">
        <v>66.006221999999994</v>
      </c>
      <c r="AN181">
        <v>25.394309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24.98809590305703</v>
      </c>
      <c r="AW181" s="4">
        <v>0.88900000000000001</v>
      </c>
      <c r="AX181" s="4">
        <v>1</v>
      </c>
      <c r="AY181" s="4">
        <v>0.79900000000000004</v>
      </c>
      <c r="AZ181" s="4" t="str">
        <v>pAPE ratio</v>
      </c>
      <c r="BA181" s="4" t="str">
        <v>pAPE ratio</v>
      </c>
      <c r="BB181" s="4" t="str">
        <v>pAPE ratio</v>
      </c>
      <c r="BC181" s="4" t="str">
        <v>pAPE ratio</v>
      </c>
      <c r="BD181" s="4" t="str">
        <v>pAPE ratio</v>
      </c>
      <c r="BE181" s="4" t="str">
        <v>pAPE ratio</v>
      </c>
      <c r="BF181" s="4" t="str">
        <v>pAPE ratio</v>
      </c>
      <c r="BG181" s="4" t="str">
        <v>Product Type</v>
      </c>
      <c r="BH181" s="4" t="str">
        <v>Product Type</v>
      </c>
      <c r="BI181" s="4" t="str">
        <v>Product Type</v>
      </c>
      <c r="BJ181" s="4" t="str">
        <v>Product Type</v>
      </c>
      <c r="BK181" s="4" t="str">
        <v>Product Type</v>
      </c>
      <c r="BL181" s="4" t="str">
        <v>Product Type</v>
      </c>
      <c r="BM181" s="4" t="str">
        <v>Product Type</v>
      </c>
      <c r="BN181" s="4" t="str">
        <v>Product Type</v>
      </c>
      <c r="BO181" s="4" t="str">
        <v>Product Type</v>
      </c>
      <c r="BP181" s="4" t="str">
        <v>Product Type</v>
      </c>
      <c r="BQ181" t="str">
        <f>VLOOKUP(A181,Misc!$A$3:$B$11,2,FALSE)</f>
        <v>JPY</v>
      </c>
      <c r="BR181">
        <f>INDEX(FX!$B$30:$AK$48,MATCH(Data!BQ181,FX!$A$30:$A$48,0),MATCH(Data!D181,Period,0))</f>
        <v>109.09393572652955</v>
      </c>
      <c r="BS181">
        <f t="shared" si="35"/>
        <v>2.4107292788415227</v>
      </c>
      <c r="BT181">
        <f t="shared" si="36"/>
        <v>0</v>
      </c>
      <c r="BU181">
        <f t="shared" si="37"/>
        <v>1.471551363821751</v>
      </c>
      <c r="BV181">
        <f t="shared" si="38"/>
        <v>0</v>
      </c>
      <c r="BW181">
        <f t="shared" si="39"/>
        <v>1.8458345522044526</v>
      </c>
      <c r="BX181">
        <f t="shared" si="40"/>
        <v>0</v>
      </c>
      <c r="BY181">
        <f t="shared" si="41"/>
        <v>1.0861452399795037</v>
      </c>
      <c r="BZ181">
        <f t="shared" si="42"/>
        <v>0</v>
      </c>
      <c r="CA181">
        <f t="shared" si="43"/>
        <v>5.5606291992352288</v>
      </c>
      <c r="CB181">
        <f t="shared" si="44"/>
        <v>3.5649526128050368</v>
      </c>
      <c r="CC181">
        <f t="shared" si="45"/>
        <v>4.0609797156120147</v>
      </c>
      <c r="CD181">
        <f t="shared" si="46"/>
        <v>2.6917377760399992</v>
      </c>
      <c r="CE181" s="4">
        <f t="shared" si="47"/>
        <v>0.61041751006106582</v>
      </c>
      <c r="CF181" s="4" t="str">
        <f t="shared" si="48"/>
        <v/>
      </c>
      <c r="CG181" s="4">
        <f t="shared" si="49"/>
        <v>0.7380953643090562</v>
      </c>
      <c r="CH181" s="4" t="str">
        <f t="shared" si="50"/>
        <v/>
      </c>
      <c r="CI181">
        <f>INDEX(FX!$B$114:$AK$132,MATCH(Data!BQ181,FX!$A$114:$A$132,0),MATCH(Data!D181,Period,0))</f>
        <v>110.68793961228342</v>
      </c>
    </row>
    <row r="182" spans="1:87" hidden="1" outlineLevel="1" x14ac:dyDescent="0.15">
      <c r="A182" t="s">
        <v>65</v>
      </c>
      <c r="B182" s="1">
        <f t="shared" si="51"/>
        <v>43800</v>
      </c>
      <c r="C182" t="s">
        <v>45</v>
      </c>
      <c r="D182" s="1">
        <v>43466</v>
      </c>
      <c r="E182">
        <f t="array" ref="E182:E193">TRANSPOSE('[3]OVERALL_Key Metrics P1'!$F$6:$Q$6)</f>
        <v>2030.0291410146399</v>
      </c>
      <c r="F182">
        <f t="array" ref="F182:F193">TRANSPOSE('[3]OVERALL_Key Metrics P1'!$F$11:$Q$11)</f>
        <v>2230.1229125514947</v>
      </c>
      <c r="G182">
        <f t="array" ref="G182:G193">TRANSPOSE('[3]OVERALL_Key Metrics P1'!$F$16:$Q$16)</f>
        <v>827.00115543184302</v>
      </c>
      <c r="H182">
        <f t="array" ref="H182:H193">TRANSPOSE('[3]OVERALL_Key Metrics P1'!$F$21:$Q$21)</f>
        <v>1040.0640282484919</v>
      </c>
      <c r="I182">
        <f t="array" ref="I182:I193">TRANSPOSE('[3]OVERALL_Key Metrics P1'!$F$7:$Q$7)</f>
        <v>1333.9924350000001</v>
      </c>
      <c r="J182">
        <f t="array" ref="J182:J193">TRANSPOSE('[3]OVERALL_Key Metrics P1'!$F$12:$Q$12)</f>
        <v>1453.9145696055291</v>
      </c>
      <c r="K182">
        <f t="array" ref="K182:K193">TRANSPOSE('[3]OVERALL_Key Metrics P1'!$F$17:$Q$17)</f>
        <v>559.02345705991786</v>
      </c>
      <c r="L182">
        <f t="array" ref="L182:L193">TRANSPOSE('[3]OVERALL_Key Metrics P1'!$F$22:$Q$22)</f>
        <v>606.56402661751781</v>
      </c>
      <c r="M182">
        <f t="array" ref="M182:M193">TRANSPOSE('[3]OVERALL_Key Metrics P1'!$F$9:$Q$9)</f>
        <v>999.58649973739398</v>
      </c>
      <c r="N182">
        <f t="array" ref="N182:N193">TRANSPOSE('[3]OVERALL_Key Metrics P1'!$F$14:$Q$14)</f>
        <v>930.596275257873</v>
      </c>
      <c r="O182">
        <f t="array" ref="O182:O193">TRANSPOSE('[3]OVERALL_Key Metrics P1'!$F$19:$Q$19)</f>
        <v>352.52294132899101</v>
      </c>
      <c r="P182">
        <f t="array" ref="P182:P193">TRANSPOSE('[3]OVERALL_Key Metrics P1'!$F$24:$Q$24)</f>
        <v>409.66410798170415</v>
      </c>
      <c r="BQ182" t="str">
        <f>VLOOKUP(A182,Misc!$A$3:$B$11,2,FALSE)</f>
        <v>JPY</v>
      </c>
      <c r="BR182">
        <f>INDEX(FX!$B$30:$AK$48,MATCH(Data!BQ182,FX!$A$30:$A$48,0),MATCH(Data!D182,Period,0))</f>
        <v>108.91460059483759</v>
      </c>
      <c r="BS182">
        <f t="shared" si="35"/>
        <v>18.638723641528557</v>
      </c>
      <c r="BT182">
        <f t="shared" si="36"/>
        <v>0</v>
      </c>
      <c r="BU182">
        <f t="shared" si="37"/>
        <v>20.475885697341479</v>
      </c>
      <c r="BV182">
        <f t="shared" si="38"/>
        <v>0</v>
      </c>
      <c r="BW182">
        <f t="shared" si="39"/>
        <v>7.5931156237563409</v>
      </c>
      <c r="BX182">
        <f t="shared" si="40"/>
        <v>0</v>
      </c>
      <c r="BY182">
        <f t="shared" si="41"/>
        <v>9.549353553776788</v>
      </c>
      <c r="BZ182">
        <f t="shared" si="42"/>
        <v>0</v>
      </c>
      <c r="CA182">
        <f t="shared" si="43"/>
        <v>12.05183184069281</v>
      </c>
      <c r="CB182">
        <f t="shared" si="44"/>
        <v>13.135257325217962</v>
      </c>
      <c r="CC182">
        <f t="shared" si="45"/>
        <v>5.050445956606108</v>
      </c>
      <c r="CD182">
        <f t="shared" si="46"/>
        <v>5.479946855476614</v>
      </c>
      <c r="CE182" s="4">
        <f t="shared" si="47"/>
        <v>1.0985669454167761</v>
      </c>
      <c r="CF182" s="4" t="str">
        <f t="shared" si="48"/>
        <v/>
      </c>
      <c r="CG182" s="4">
        <f t="shared" si="49"/>
        <v>0.46637071992527507</v>
      </c>
      <c r="CH182" s="4" t="str">
        <f t="shared" si="50"/>
        <v/>
      </c>
      <c r="CI182">
        <f>INDEX(FX!$B$114:$AK$132,MATCH(Data!BQ182,FX!$A$114:$A$132,0),MATCH(Data!D182,Period,0))</f>
        <v>110.68793961228342</v>
      </c>
    </row>
    <row r="183" spans="1:87" hidden="1" outlineLevel="1" x14ac:dyDescent="0.15">
      <c r="A183" t="s">
        <v>65</v>
      </c>
      <c r="B183" s="1">
        <f t="shared" si="51"/>
        <v>43800</v>
      </c>
      <c r="C183" t="s">
        <v>45</v>
      </c>
      <c r="D183" s="1">
        <v>43497</v>
      </c>
      <c r="E183">
        <v>2855.4730803230791</v>
      </c>
      <c r="F183">
        <v>3425.4044788617166</v>
      </c>
      <c r="G183">
        <v>1048.964098398849</v>
      </c>
      <c r="H183">
        <v>1069.0178468008828</v>
      </c>
      <c r="I183">
        <v>1468.6762289999999</v>
      </c>
      <c r="J183">
        <v>1593.1309837775152</v>
      </c>
      <c r="K183">
        <v>688.1972348666543</v>
      </c>
      <c r="L183">
        <v>745.44072176512395</v>
      </c>
      <c r="M183">
        <v>2059.7480387698752</v>
      </c>
      <c r="N183">
        <v>1998.3593144552658</v>
      </c>
      <c r="O183">
        <v>579.46455328627587</v>
      </c>
      <c r="P183">
        <v>643.98316803713021</v>
      </c>
      <c r="BQ183" t="str">
        <f>VLOOKUP(A183,Misc!$A$3:$B$11,2,FALSE)</f>
        <v>JPY</v>
      </c>
      <c r="BR183">
        <f>INDEX(FX!$B$30:$AK$48,MATCH(Data!BQ183,FX!$A$30:$A$48,0),MATCH(Data!D183,Period,0))</f>
        <v>110.36767199799144</v>
      </c>
      <c r="BS183">
        <f t="shared" si="35"/>
        <v>25.872368499129394</v>
      </c>
      <c r="BT183">
        <f t="shared" si="36"/>
        <v>0</v>
      </c>
      <c r="BU183">
        <f t="shared" si="37"/>
        <v>31.036302722087452</v>
      </c>
      <c r="BV183">
        <f t="shared" si="38"/>
        <v>0</v>
      </c>
      <c r="BW183">
        <f t="shared" si="39"/>
        <v>9.5042694967593313</v>
      </c>
      <c r="BX183">
        <f t="shared" si="40"/>
        <v>0</v>
      </c>
      <c r="BY183">
        <f t="shared" si="41"/>
        <v>9.6859689748673663</v>
      </c>
      <c r="BZ183">
        <f t="shared" si="42"/>
        <v>0</v>
      </c>
      <c r="CA183">
        <f t="shared" si="43"/>
        <v>13.268620177992869</v>
      </c>
      <c r="CB183">
        <f t="shared" si="44"/>
        <v>14.39299520216853</v>
      </c>
      <c r="CC183">
        <f t="shared" si="45"/>
        <v>6.2174545598848852</v>
      </c>
      <c r="CD183">
        <f t="shared" si="46"/>
        <v>6.7346155721774759</v>
      </c>
      <c r="CE183" s="4">
        <f t="shared" si="47"/>
        <v>1.1995926357933493</v>
      </c>
      <c r="CF183" s="4" t="str">
        <f t="shared" si="48"/>
        <v/>
      </c>
      <c r="CG183" s="4">
        <f t="shared" si="49"/>
        <v>0.31208514305327356</v>
      </c>
      <c r="CH183" s="4" t="str">
        <f t="shared" si="50"/>
        <v/>
      </c>
      <c r="CI183">
        <f>INDEX(FX!$B$114:$AK$132,MATCH(Data!BQ183,FX!$A$114:$A$132,0),MATCH(Data!D183,Period,0))</f>
        <v>110.68793961228342</v>
      </c>
    </row>
    <row r="184" spans="1:87" hidden="1" outlineLevel="1" x14ac:dyDescent="0.15">
      <c r="A184" t="s">
        <v>65</v>
      </c>
      <c r="B184" s="1">
        <f t="shared" si="51"/>
        <v>43800</v>
      </c>
      <c r="C184" t="s">
        <v>45</v>
      </c>
      <c r="D184" s="1">
        <v>43525</v>
      </c>
      <c r="E184">
        <v>6895.4112278272742</v>
      </c>
      <c r="F184">
        <v>8267.8435489669955</v>
      </c>
      <c r="G184">
        <v>1939.6280301044051</v>
      </c>
      <c r="H184">
        <v>2272.3907950845087</v>
      </c>
      <c r="I184">
        <v>8522.232707000001</v>
      </c>
      <c r="J184">
        <v>9589.0055260626887</v>
      </c>
      <c r="K184">
        <v>2140.8937573148537</v>
      </c>
      <c r="L184">
        <v>2429.8733334696167</v>
      </c>
      <c r="M184">
        <v>6899.3802367118378</v>
      </c>
      <c r="N184">
        <v>8560.0813342375186</v>
      </c>
      <c r="O184">
        <v>1660.8220405872576</v>
      </c>
      <c r="P184">
        <v>2006.303346199345</v>
      </c>
      <c r="BQ184" t="str">
        <f>VLOOKUP(A184,Misc!$A$3:$B$11,2,FALSE)</f>
        <v>JPY</v>
      </c>
      <c r="BR184">
        <f>INDEX(FX!$B$30:$AK$48,MATCH(Data!BQ184,FX!$A$30:$A$48,0),MATCH(Data!D184,Period,0))</f>
        <v>111.19139505881559</v>
      </c>
      <c r="BS184">
        <f t="shared" si="35"/>
        <v>62.013892569473477</v>
      </c>
      <c r="BT184">
        <f t="shared" si="36"/>
        <v>0</v>
      </c>
      <c r="BU184">
        <f t="shared" si="37"/>
        <v>74.356864976769586</v>
      </c>
      <c r="BV184">
        <f t="shared" si="38"/>
        <v>0</v>
      </c>
      <c r="BW184">
        <f t="shared" si="39"/>
        <v>17.444047977619341</v>
      </c>
      <c r="BX184">
        <f t="shared" si="40"/>
        <v>0</v>
      </c>
      <c r="BY184">
        <f t="shared" si="41"/>
        <v>20.436750468707665</v>
      </c>
      <c r="BZ184">
        <f t="shared" si="42"/>
        <v>0</v>
      </c>
      <c r="CA184">
        <f t="shared" si="43"/>
        <v>76.993326796501862</v>
      </c>
      <c r="CB184">
        <f t="shared" si="44"/>
        <v>86.630987618442973</v>
      </c>
      <c r="CC184">
        <f t="shared" si="45"/>
        <v>19.341707550198826</v>
      </c>
      <c r="CD184">
        <f t="shared" si="46"/>
        <v>21.952466926215738</v>
      </c>
      <c r="CE184" s="4">
        <f t="shared" si="47"/>
        <v>1.1990356014737893</v>
      </c>
      <c r="CF184" s="4" t="str">
        <f t="shared" si="48"/>
        <v/>
      </c>
      <c r="CG184" s="4">
        <f t="shared" si="49"/>
        <v>0.2748468547603839</v>
      </c>
      <c r="CH184" s="4" t="str">
        <f t="shared" si="50"/>
        <v/>
      </c>
      <c r="CI184">
        <f>INDEX(FX!$B$114:$AK$132,MATCH(Data!BQ184,FX!$A$114:$A$132,0),MATCH(Data!D184,Period,0))</f>
        <v>110.68793961228342</v>
      </c>
    </row>
    <row r="185" spans="1:87" hidden="1" outlineLevel="1" x14ac:dyDescent="0.15">
      <c r="A185" t="s">
        <v>65</v>
      </c>
      <c r="B185" s="1">
        <f t="shared" si="51"/>
        <v>43800</v>
      </c>
      <c r="C185" t="s">
        <v>45</v>
      </c>
      <c r="D185" s="1">
        <v>43556</v>
      </c>
      <c r="E185">
        <v>2467.4524199999901</v>
      </c>
      <c r="F185">
        <v>2245.1102437868162</v>
      </c>
      <c r="G185">
        <v>1018.1543450000011</v>
      </c>
      <c r="H185">
        <v>1074.0446090000009</v>
      </c>
      <c r="I185">
        <v>1245.5254129999998</v>
      </c>
      <c r="J185">
        <v>960.43266725462763</v>
      </c>
      <c r="K185">
        <v>801.90377236557515</v>
      </c>
      <c r="L185">
        <v>905.59364413101514</v>
      </c>
      <c r="M185">
        <v>4876.3600943450328</v>
      </c>
      <c r="N185">
        <v>5254.1071913601254</v>
      </c>
      <c r="O185">
        <v>1150.5727680593109</v>
      </c>
      <c r="P185">
        <v>1326.8297857100038</v>
      </c>
      <c r="BQ185" t="str">
        <f>VLOOKUP(A185,Misc!$A$3:$B$11,2,FALSE)</f>
        <v>JPY</v>
      </c>
      <c r="BR185">
        <f>INDEX(FX!$B$30:$AK$48,MATCH(Data!BQ185,FX!$A$30:$A$48,0),MATCH(Data!D185,Period,0))</f>
        <v>111.61524258670167</v>
      </c>
      <c r="BS185">
        <f t="shared" si="35"/>
        <v>22.106769315878129</v>
      </c>
      <c r="BT185">
        <f t="shared" si="36"/>
        <v>0</v>
      </c>
      <c r="BU185">
        <f t="shared" si="37"/>
        <v>20.114727986572586</v>
      </c>
      <c r="BV185">
        <f t="shared" si="38"/>
        <v>0</v>
      </c>
      <c r="BW185">
        <f t="shared" si="39"/>
        <v>9.1220009149656089</v>
      </c>
      <c r="BX185">
        <f t="shared" si="40"/>
        <v>0</v>
      </c>
      <c r="BY185">
        <f t="shared" si="41"/>
        <v>9.6227413398818999</v>
      </c>
      <c r="BZ185">
        <f t="shared" si="42"/>
        <v>0</v>
      </c>
      <c r="CA185">
        <f t="shared" si="43"/>
        <v>11.252584675103842</v>
      </c>
      <c r="CB185">
        <f t="shared" si="44"/>
        <v>8.6769405105815629</v>
      </c>
      <c r="CC185">
        <f t="shared" si="45"/>
        <v>7.2447258045860776</v>
      </c>
      <c r="CD185">
        <f t="shared" si="46"/>
        <v>8.1815024048972216</v>
      </c>
      <c r="CE185" s="4">
        <f t="shared" si="47"/>
        <v>0.90988998433729684</v>
      </c>
      <c r="CF185" s="4" t="str">
        <f t="shared" si="48"/>
        <v/>
      </c>
      <c r="CG185" s="4">
        <f t="shared" si="49"/>
        <v>0.47839281477261231</v>
      </c>
      <c r="CH185" s="4" t="str">
        <f t="shared" si="50"/>
        <v/>
      </c>
      <c r="CI185">
        <f>INDEX(FX!$B$114:$AK$132,MATCH(Data!BQ185,FX!$A$114:$A$132,0),MATCH(Data!D185,Period,0))</f>
        <v>110.68793961228342</v>
      </c>
    </row>
    <row r="186" spans="1:87" hidden="1" outlineLevel="1" x14ac:dyDescent="0.15">
      <c r="A186" t="s">
        <v>65</v>
      </c>
      <c r="B186" s="1">
        <f t="shared" si="51"/>
        <v>43800</v>
      </c>
      <c r="C186" t="s">
        <v>45</v>
      </c>
      <c r="D186" s="1">
        <v>43586</v>
      </c>
      <c r="E186">
        <v>1110.322827000002</v>
      </c>
      <c r="F186">
        <v>770.09914798171417</v>
      </c>
      <c r="G186">
        <v>705.78011100000003</v>
      </c>
      <c r="H186">
        <v>701.61913299999992</v>
      </c>
      <c r="I186">
        <v>1111.8724999999999</v>
      </c>
      <c r="J186">
        <v>971.20844040555392</v>
      </c>
      <c r="K186">
        <v>832.85458594944976</v>
      </c>
      <c r="L186">
        <v>928.57362820523042</v>
      </c>
      <c r="M186">
        <v>3033.7248346517731</v>
      </c>
      <c r="N186">
        <v>3423.0122494230632</v>
      </c>
      <c r="O186">
        <v>880.21976841560274</v>
      </c>
      <c r="P186">
        <v>979.93020639054316</v>
      </c>
      <c r="BQ186" t="str">
        <f>VLOOKUP(A186,Misc!$A$3:$B$11,2,FALSE)</f>
        <v>JPY</v>
      </c>
      <c r="BR186">
        <f>INDEX(FX!$B$30:$AK$48,MATCH(Data!BQ186,FX!$A$30:$A$48,0),MATCH(Data!D186,Period,0))</f>
        <v>109.92640036413732</v>
      </c>
      <c r="BS186">
        <f t="shared" si="35"/>
        <v>10.100602069402763</v>
      </c>
      <c r="BT186">
        <f t="shared" si="36"/>
        <v>0</v>
      </c>
      <c r="BU186">
        <f t="shared" si="37"/>
        <v>7.0055886978079682</v>
      </c>
      <c r="BV186">
        <f t="shared" si="38"/>
        <v>0</v>
      </c>
      <c r="BW186">
        <f t="shared" si="39"/>
        <v>6.4204786899422173</v>
      </c>
      <c r="BX186">
        <f t="shared" si="40"/>
        <v>0</v>
      </c>
      <c r="BY186">
        <f t="shared" si="41"/>
        <v>6.3826262906439899</v>
      </c>
      <c r="BZ186">
        <f t="shared" si="42"/>
        <v>0</v>
      </c>
      <c r="CA186">
        <f t="shared" si="43"/>
        <v>10.045109737290762</v>
      </c>
      <c r="CB186">
        <f t="shared" si="44"/>
        <v>8.7742932410476957</v>
      </c>
      <c r="CC186">
        <f t="shared" si="45"/>
        <v>7.5243480804391547</v>
      </c>
      <c r="CD186">
        <f t="shared" si="46"/>
        <v>8.3891129553755235</v>
      </c>
      <c r="CE186" s="4">
        <f t="shared" si="47"/>
        <v>0.69358129838909699</v>
      </c>
      <c r="CF186" s="4" t="str">
        <f t="shared" si="48"/>
        <v/>
      </c>
      <c r="CG186" s="4">
        <f t="shared" si="49"/>
        <v>0.91107636573655804</v>
      </c>
      <c r="CH186" s="4" t="str">
        <f t="shared" si="50"/>
        <v/>
      </c>
      <c r="CI186">
        <f>INDEX(FX!$B$114:$AK$132,MATCH(Data!BQ186,FX!$A$114:$A$132,0),MATCH(Data!D186,Period,0))</f>
        <v>110.68793961228342</v>
      </c>
    </row>
    <row r="187" spans="1:87" hidden="1" outlineLevel="1" x14ac:dyDescent="0.15">
      <c r="A187" t="s">
        <v>65</v>
      </c>
      <c r="B187" s="1">
        <f t="shared" si="51"/>
        <v>43800</v>
      </c>
      <c r="C187" t="s">
        <v>45</v>
      </c>
      <c r="D187" s="1">
        <v>43617</v>
      </c>
      <c r="E187">
        <v>1281.801716372328</v>
      </c>
      <c r="F187">
        <v>673.49393281906589</v>
      </c>
      <c r="G187">
        <v>675.50374612992096</v>
      </c>
      <c r="H187">
        <v>643.54978830969003</v>
      </c>
      <c r="I187">
        <v>2252.5373549999999</v>
      </c>
      <c r="J187">
        <v>1290.0380377179804</v>
      </c>
      <c r="K187">
        <v>1042.7311591966286</v>
      </c>
      <c r="L187">
        <v>1136.5678040264961</v>
      </c>
      <c r="M187">
        <v>3879.8421113816798</v>
      </c>
      <c r="N187">
        <v>4324.6855022849713</v>
      </c>
      <c r="O187">
        <v>1032.2139781328635</v>
      </c>
      <c r="P187">
        <v>1171.0667981484401</v>
      </c>
      <c r="BQ187" t="str">
        <f>VLOOKUP(A187,Misc!$A$3:$B$11,2,FALSE)</f>
        <v>JPY</v>
      </c>
      <c r="BR187">
        <f>INDEX(FX!$B$30:$AK$48,MATCH(Data!BQ187,FX!$A$30:$A$48,0),MATCH(Data!D187,Period,0))</f>
        <v>108.09897816423752</v>
      </c>
      <c r="BS187">
        <f t="shared" si="35"/>
        <v>11.857667279933526</v>
      </c>
      <c r="BT187">
        <f t="shared" si="36"/>
        <v>0</v>
      </c>
      <c r="BU187">
        <f t="shared" si="37"/>
        <v>6.2303450435563734</v>
      </c>
      <c r="BV187">
        <f t="shared" si="38"/>
        <v>0</v>
      </c>
      <c r="BW187">
        <f t="shared" si="39"/>
        <v>6.2489373868420008</v>
      </c>
      <c r="BX187">
        <f t="shared" si="40"/>
        <v>0</v>
      </c>
      <c r="BY187">
        <f t="shared" si="41"/>
        <v>5.9533383130775617</v>
      </c>
      <c r="BZ187">
        <f t="shared" si="42"/>
        <v>0</v>
      </c>
      <c r="CA187">
        <f t="shared" si="43"/>
        <v>20.350341355075944</v>
      </c>
      <c r="CB187">
        <f t="shared" si="44"/>
        <v>11.654729885086962</v>
      </c>
      <c r="CC187">
        <f t="shared" si="45"/>
        <v>9.4204586592640229</v>
      </c>
      <c r="CD187">
        <f t="shared" si="46"/>
        <v>10.268217187957912</v>
      </c>
      <c r="CE187" s="4">
        <f t="shared" si="47"/>
        <v>0.52542754797141689</v>
      </c>
      <c r="CF187" s="4" t="str">
        <f t="shared" si="48"/>
        <v/>
      </c>
      <c r="CG187" s="4">
        <f t="shared" si="49"/>
        <v>0.95553910280373622</v>
      </c>
      <c r="CH187" s="4" t="str">
        <f t="shared" si="50"/>
        <v/>
      </c>
      <c r="CI187">
        <f>INDEX(FX!$B$114:$AK$132,MATCH(Data!BQ187,FX!$A$114:$A$132,0),MATCH(Data!D187,Period,0))</f>
        <v>110.68793961228342</v>
      </c>
    </row>
    <row r="188" spans="1:87" hidden="1" outlineLevel="1" x14ac:dyDescent="0.15">
      <c r="A188" t="s">
        <v>65</v>
      </c>
      <c r="B188" s="1">
        <f t="shared" si="51"/>
        <v>43800</v>
      </c>
      <c r="C188" t="s">
        <v>45</v>
      </c>
      <c r="D188" s="1">
        <v>43647</v>
      </c>
      <c r="E188">
        <v>2404.4675739999998</v>
      </c>
      <c r="F188">
        <v>722.93271817533014</v>
      </c>
      <c r="G188">
        <v>864.80961412121201</v>
      </c>
      <c r="H188">
        <v>679.93772370684405</v>
      </c>
      <c r="I188">
        <v>1817.6020435291341</v>
      </c>
      <c r="J188">
        <v>829.13550961142505</v>
      </c>
      <c r="K188">
        <v>1037.9091525009953</v>
      </c>
      <c r="L188">
        <v>730.39757134233844</v>
      </c>
      <c r="M188">
        <v>3545.960427026831</v>
      </c>
      <c r="N188">
        <v>4136.683563114917</v>
      </c>
      <c r="O188">
        <v>894.09345207839533</v>
      </c>
      <c r="P188">
        <v>1155.6460126585364</v>
      </c>
      <c r="BQ188" t="str">
        <f>VLOOKUP(A188,Misc!$A$3:$B$11,2,FALSE)</f>
        <v>JPY</v>
      </c>
      <c r="BR188">
        <f>INDEX(FX!$B$30:$AK$48,MATCH(Data!BQ188,FX!$A$30:$A$48,0),MATCH(Data!D188,Period,0))</f>
        <v>108.22019742426062</v>
      </c>
      <c r="BS188">
        <f t="shared" si="35"/>
        <v>22.218288556374141</v>
      </c>
      <c r="BT188">
        <f t="shared" si="36"/>
        <v>0</v>
      </c>
      <c r="BU188">
        <f t="shared" si="37"/>
        <v>6.6802014354232213</v>
      </c>
      <c r="BV188">
        <f t="shared" si="38"/>
        <v>0</v>
      </c>
      <c r="BW188">
        <f t="shared" si="39"/>
        <v>7.9912034417277864</v>
      </c>
      <c r="BX188">
        <f t="shared" si="40"/>
        <v>0</v>
      </c>
      <c r="BY188">
        <f t="shared" si="41"/>
        <v>6.2829096591022919</v>
      </c>
      <c r="BZ188">
        <f t="shared" si="42"/>
        <v>0</v>
      </c>
      <c r="CA188">
        <f t="shared" si="43"/>
        <v>16.420958325684008</v>
      </c>
      <c r="CB188">
        <f t="shared" si="44"/>
        <v>7.4907484276580849</v>
      </c>
      <c r="CC188">
        <f t="shared" si="45"/>
        <v>9.3768946837078442</v>
      </c>
      <c r="CD188">
        <f t="shared" si="46"/>
        <v>6.5987096146225834</v>
      </c>
      <c r="CE188" s="4">
        <f t="shared" si="47"/>
        <v>0.30066228631758218</v>
      </c>
      <c r="CF188" s="4" t="str">
        <f t="shared" si="48"/>
        <v/>
      </c>
      <c r="CG188" s="4">
        <f t="shared" si="49"/>
        <v>0.94052697659471718</v>
      </c>
      <c r="CH188" s="4" t="str">
        <f t="shared" si="50"/>
        <v/>
      </c>
      <c r="CI188">
        <f>INDEX(FX!$B$114:$AK$132,MATCH(Data!BQ188,FX!$A$114:$A$132,0),MATCH(Data!D188,Period,0))</f>
        <v>110.68793961228342</v>
      </c>
    </row>
    <row r="189" spans="1:87" hidden="1" outlineLevel="1" x14ac:dyDescent="0.15">
      <c r="A189" t="s">
        <v>65</v>
      </c>
      <c r="B189" s="1">
        <f t="shared" si="51"/>
        <v>43800</v>
      </c>
      <c r="C189" t="s">
        <v>45</v>
      </c>
      <c r="D189" s="1">
        <v>43678</v>
      </c>
      <c r="E189">
        <v>1706.6024990000001</v>
      </c>
      <c r="F189">
        <v>781.24999383273416</v>
      </c>
      <c r="G189">
        <v>924.64776197850892</v>
      </c>
      <c r="H189">
        <v>641.45716576604605</v>
      </c>
      <c r="I189">
        <v>2737.7609258617981</v>
      </c>
      <c r="J189">
        <v>1481.6921955292837</v>
      </c>
      <c r="K189">
        <v>1253.5600582648528</v>
      </c>
      <c r="L189">
        <v>904.89697038416091</v>
      </c>
      <c r="M189">
        <v>3388.655139878123</v>
      </c>
      <c r="N189">
        <v>3906.7716960590046</v>
      </c>
      <c r="O189">
        <v>963.80278153857853</v>
      </c>
      <c r="P189">
        <v>1082.5962550206029</v>
      </c>
      <c r="BQ189" t="str">
        <f>VLOOKUP(A189,Misc!$A$3:$B$11,2,FALSE)</f>
        <v>JPY</v>
      </c>
      <c r="BR189">
        <f>INDEX(FX!$B$30:$AK$48,MATCH(Data!BQ189,FX!$A$30:$A$48,0),MATCH(Data!D189,Period,0))</f>
        <v>106.21667885463093</v>
      </c>
      <c r="BS189">
        <f t="shared" si="35"/>
        <v>16.067180007912611</v>
      </c>
      <c r="BT189">
        <f t="shared" si="36"/>
        <v>0</v>
      </c>
      <c r="BU189">
        <f t="shared" si="37"/>
        <v>7.3552478034260487</v>
      </c>
      <c r="BV189">
        <f t="shared" si="38"/>
        <v>0</v>
      </c>
      <c r="BW189">
        <f t="shared" si="39"/>
        <v>8.7052972466215959</v>
      </c>
      <c r="BX189">
        <f t="shared" si="40"/>
        <v>0</v>
      </c>
      <c r="BY189">
        <f t="shared" si="41"/>
        <v>6.0391378518240995</v>
      </c>
      <c r="BZ189">
        <f t="shared" si="42"/>
        <v>0</v>
      </c>
      <c r="CA189">
        <f t="shared" si="43"/>
        <v>24.734049034173001</v>
      </c>
      <c r="CB189">
        <f t="shared" si="44"/>
        <v>13.386211729293544</v>
      </c>
      <c r="CC189">
        <f t="shared" si="45"/>
        <v>11.32517293804375</v>
      </c>
      <c r="CD189">
        <f t="shared" si="46"/>
        <v>8.1752083700701697</v>
      </c>
      <c r="CE189" s="4">
        <f t="shared" si="47"/>
        <v>0.45778088001776329</v>
      </c>
      <c r="CF189" s="4" t="str">
        <f t="shared" si="48"/>
        <v/>
      </c>
      <c r="CG189" s="4">
        <f t="shared" si="49"/>
        <v>0.82106517866210982</v>
      </c>
      <c r="CH189" s="4" t="str">
        <f t="shared" si="50"/>
        <v/>
      </c>
      <c r="CI189">
        <f>INDEX(FX!$B$114:$AK$132,MATCH(Data!BQ189,FX!$A$114:$A$132,0),MATCH(Data!D189,Period,0))</f>
        <v>110.68793961228342</v>
      </c>
    </row>
    <row r="190" spans="1:87" hidden="1" outlineLevel="1" x14ac:dyDescent="0.15">
      <c r="A190" t="s">
        <v>65</v>
      </c>
      <c r="B190" s="1">
        <f t="shared" si="51"/>
        <v>43800</v>
      </c>
      <c r="C190" t="s">
        <v>45</v>
      </c>
      <c r="D190" s="1">
        <v>43709</v>
      </c>
      <c r="E190">
        <v>1518.2537620000001</v>
      </c>
      <c r="F190">
        <v>711.34037154615078</v>
      </c>
      <c r="G190">
        <v>862.88530387647597</v>
      </c>
      <c r="H190">
        <v>534.52564021864805</v>
      </c>
      <c r="I190">
        <v>4650.1328468549091</v>
      </c>
      <c r="J190">
        <v>2509.5562976293354</v>
      </c>
      <c r="K190">
        <v>1587.4651242837879</v>
      </c>
      <c r="L190">
        <v>1237.6037943628412</v>
      </c>
      <c r="M190">
        <v>3242.4844230091198</v>
      </c>
      <c r="N190">
        <v>3790.246163624844</v>
      </c>
      <c r="O190">
        <v>962.42972740740947</v>
      </c>
      <c r="P190">
        <v>1077.3169262793886</v>
      </c>
      <c r="BQ190" t="str">
        <f>VLOOKUP(A190,Misc!$A$3:$B$11,2,FALSE)</f>
        <v>JPY</v>
      </c>
      <c r="BR190">
        <f>INDEX(FX!$B$30:$AK$48,MATCH(Data!BQ190,FX!$A$30:$A$48,0),MATCH(Data!D190,Period,0))</f>
        <v>107.45449667217702</v>
      </c>
      <c r="BS190">
        <f t="shared" si="35"/>
        <v>14.129271543022531</v>
      </c>
      <c r="BT190">
        <f t="shared" si="36"/>
        <v>0</v>
      </c>
      <c r="BU190">
        <f t="shared" si="37"/>
        <v>6.6199218606580361</v>
      </c>
      <c r="BV190">
        <f t="shared" si="38"/>
        <v>0</v>
      </c>
      <c r="BW190">
        <f t="shared" si="39"/>
        <v>8.0302391300475122</v>
      </c>
      <c r="BX190">
        <f t="shared" si="40"/>
        <v>0</v>
      </c>
      <c r="BY190">
        <f t="shared" si="41"/>
        <v>4.9744371503538183</v>
      </c>
      <c r="BZ190">
        <f t="shared" si="42"/>
        <v>0</v>
      </c>
      <c r="CA190">
        <f t="shared" si="43"/>
        <v>42.01119709286619</v>
      </c>
      <c r="CB190">
        <f t="shared" si="44"/>
        <v>22.672355329946367</v>
      </c>
      <c r="CC190">
        <f t="shared" si="45"/>
        <v>14.341807516196837</v>
      </c>
      <c r="CD190">
        <f t="shared" si="46"/>
        <v>11.181017540826103</v>
      </c>
      <c r="CE190" s="4">
        <f t="shared" si="47"/>
        <v>0.46852534757371528</v>
      </c>
      <c r="CF190" s="4" t="str">
        <f t="shared" si="48"/>
        <v/>
      </c>
      <c r="CG190" s="4">
        <f t="shared" si="49"/>
        <v>0.75143442098867119</v>
      </c>
      <c r="CH190" s="4" t="str">
        <f t="shared" si="50"/>
        <v/>
      </c>
      <c r="CI190">
        <f>INDEX(FX!$B$114:$AK$132,MATCH(Data!BQ190,FX!$A$114:$A$132,0),MATCH(Data!D190,Period,0))</f>
        <v>110.68793961228342</v>
      </c>
    </row>
    <row r="191" spans="1:87" hidden="1" outlineLevel="1" x14ac:dyDescent="0.15">
      <c r="A191" t="s">
        <v>65</v>
      </c>
      <c r="B191" s="1">
        <f t="shared" si="51"/>
        <v>43800</v>
      </c>
      <c r="C191" t="s">
        <v>45</v>
      </c>
      <c r="D191" s="1">
        <v>43739</v>
      </c>
      <c r="E191">
        <v>2301.9769160000001</v>
      </c>
      <c r="F191">
        <v>1002.6892927628226</v>
      </c>
      <c r="G191">
        <v>1044.1008609999999</v>
      </c>
      <c r="H191">
        <v>712.05749000000003</v>
      </c>
      <c r="I191">
        <v>4060.3049019523123</v>
      </c>
      <c r="J191">
        <v>2241.9394221670991</v>
      </c>
      <c r="K191">
        <v>1818.1152282317346</v>
      </c>
      <c r="L191">
        <v>1369.4430193724024</v>
      </c>
      <c r="M191">
        <v>3746.6099976937858</v>
      </c>
      <c r="N191">
        <v>3402.0883525056829</v>
      </c>
      <c r="O191">
        <v>1064.421813256582</v>
      </c>
      <c r="P191">
        <v>1125.4603672304308</v>
      </c>
      <c r="BQ191" t="str">
        <f>VLOOKUP(A191,Misc!$A$3:$B$11,2,FALSE)</f>
        <v>JPY</v>
      </c>
      <c r="BR191">
        <f>INDEX(FX!$B$30:$AK$48,MATCH(Data!BQ191,FX!$A$30:$A$48,0),MATCH(Data!D191,Period,0))</f>
        <v>108.12992458960936</v>
      </c>
      <c r="BS191">
        <f t="shared" si="35"/>
        <v>21.288990302516186</v>
      </c>
      <c r="BT191">
        <f t="shared" si="36"/>
        <v>0</v>
      </c>
      <c r="BU191">
        <f t="shared" si="37"/>
        <v>9.2730046429642563</v>
      </c>
      <c r="BV191">
        <f t="shared" si="38"/>
        <v>0</v>
      </c>
      <c r="BW191">
        <f t="shared" si="39"/>
        <v>9.655984362910873</v>
      </c>
      <c r="BX191">
        <f t="shared" si="40"/>
        <v>0</v>
      </c>
      <c r="BY191">
        <f t="shared" si="41"/>
        <v>6.585202872401009</v>
      </c>
      <c r="BZ191">
        <f t="shared" si="42"/>
        <v>0</v>
      </c>
      <c r="CA191">
        <f t="shared" si="43"/>
        <v>36.68245082684443</v>
      </c>
      <c r="CB191">
        <f t="shared" si="44"/>
        <v>20.254595306590236</v>
      </c>
      <c r="CC191">
        <f t="shared" si="45"/>
        <v>16.42559464563357</v>
      </c>
      <c r="CD191">
        <f t="shared" si="46"/>
        <v>12.372106881465799</v>
      </c>
      <c r="CE191" s="4">
        <f t="shared" si="47"/>
        <v>0.43557747507960781</v>
      </c>
      <c r="CF191" s="4" t="str">
        <f t="shared" si="48"/>
        <v/>
      </c>
      <c r="CG191" s="4">
        <f t="shared" si="49"/>
        <v>0.71014769494345353</v>
      </c>
      <c r="CH191" s="4" t="str">
        <f t="shared" si="50"/>
        <v/>
      </c>
      <c r="CI191">
        <f>INDEX(FX!$B$114:$AK$132,MATCH(Data!BQ191,FX!$A$114:$A$132,0),MATCH(Data!D191,Period,0))</f>
        <v>110.68793961228342</v>
      </c>
    </row>
    <row r="192" spans="1:87" hidden="1" outlineLevel="1" x14ac:dyDescent="0.15">
      <c r="A192" t="s">
        <v>65</v>
      </c>
      <c r="B192" s="1">
        <f t="shared" si="51"/>
        <v>43800</v>
      </c>
      <c r="C192" t="s">
        <v>45</v>
      </c>
      <c r="D192" s="1">
        <v>43770</v>
      </c>
      <c r="E192">
        <v>1689.011013</v>
      </c>
      <c r="F192">
        <v>919.74787464171902</v>
      </c>
      <c r="G192">
        <v>920.03751740430607</v>
      </c>
      <c r="H192">
        <v>634.52081240258804</v>
      </c>
      <c r="I192">
        <v>7782.0823406458176</v>
      </c>
      <c r="J192">
        <v>4784.5123144352783</v>
      </c>
      <c r="K192">
        <v>2348.6810059623876</v>
      </c>
      <c r="L192">
        <v>1721.9235932682357</v>
      </c>
      <c r="M192">
        <v>2214.5001651071198</v>
      </c>
      <c r="N192">
        <v>2419.306433622281</v>
      </c>
      <c r="O192">
        <v>923.97633109195704</v>
      </c>
      <c r="P192">
        <v>941.3931467108456</v>
      </c>
      <c r="BQ192" t="str">
        <f>VLOOKUP(A192,Misc!$A$3:$B$11,2,FALSE)</f>
        <v>JPY</v>
      </c>
      <c r="BR192">
        <f>INDEX(FX!$B$30:$AK$48,MATCH(Data!BQ192,FX!$A$30:$A$48,0),MATCH(Data!D192,Period,0))</f>
        <v>108.89343732494504</v>
      </c>
      <c r="BS192">
        <f t="shared" si="35"/>
        <v>15.510677727619914</v>
      </c>
      <c r="BT192">
        <f t="shared" si="36"/>
        <v>0</v>
      </c>
      <c r="BU192">
        <f t="shared" si="37"/>
        <v>8.44631134103272</v>
      </c>
      <c r="BV192">
        <f t="shared" si="38"/>
        <v>0</v>
      </c>
      <c r="BW192">
        <f t="shared" si="39"/>
        <v>8.4489712144805829</v>
      </c>
      <c r="BX192">
        <f t="shared" si="40"/>
        <v>0</v>
      </c>
      <c r="BY192">
        <f t="shared" si="41"/>
        <v>5.8269885494489166</v>
      </c>
      <c r="BZ192">
        <f t="shared" si="42"/>
        <v>0</v>
      </c>
      <c r="CA192">
        <f t="shared" si="43"/>
        <v>70.306506453230739</v>
      </c>
      <c r="CB192">
        <f t="shared" si="44"/>
        <v>43.225236021145747</v>
      </c>
      <c r="CC192">
        <f t="shared" si="45"/>
        <v>21.218942318280778</v>
      </c>
      <c r="CD192">
        <f t="shared" si="46"/>
        <v>15.556560175388322</v>
      </c>
      <c r="CE192" s="4">
        <f t="shared" si="47"/>
        <v>0.54454818089556112</v>
      </c>
      <c r="CF192" s="4" t="str">
        <f t="shared" si="48"/>
        <v/>
      </c>
      <c r="CG192" s="4">
        <f t="shared" si="49"/>
        <v>0.68988559788709591</v>
      </c>
      <c r="CH192" s="4" t="str">
        <f t="shared" si="50"/>
        <v/>
      </c>
      <c r="CI192">
        <f>INDEX(FX!$B$114:$AK$132,MATCH(Data!BQ192,FX!$A$114:$A$132,0),MATCH(Data!D192,Period,0))</f>
        <v>110.68793961228342</v>
      </c>
    </row>
    <row r="193" spans="1:87" hidden="1" outlineLevel="1" x14ac:dyDescent="0.15">
      <c r="A193" t="s">
        <v>65</v>
      </c>
      <c r="B193" s="1">
        <f t="shared" si="51"/>
        <v>43800</v>
      </c>
      <c r="C193" t="s">
        <v>45</v>
      </c>
      <c r="D193" s="1">
        <v>43800</v>
      </c>
      <c r="E193">
        <v>3202.1643960000001</v>
      </c>
      <c r="F193">
        <v>1375.9353534344471</v>
      </c>
      <c r="G193">
        <v>1113.7540180000001</v>
      </c>
      <c r="H193">
        <v>794.22531900000001</v>
      </c>
      <c r="I193">
        <v>13596.792589011249</v>
      </c>
      <c r="J193">
        <v>8330.4124640715727</v>
      </c>
      <c r="K193">
        <v>3031.1066943445794</v>
      </c>
      <c r="L193">
        <v>2179.5375204962106</v>
      </c>
      <c r="M193">
        <v>2667.696505091857</v>
      </c>
      <c r="N193">
        <v>2937.6060249791894</v>
      </c>
      <c r="O193">
        <v>1003.4785651129899</v>
      </c>
      <c r="P193">
        <v>1022.496055334004</v>
      </c>
      <c r="BQ193" t="str">
        <f>VLOOKUP(A193,Misc!$A$3:$B$11,2,FALSE)</f>
        <v>JPY</v>
      </c>
      <c r="BR193">
        <f>INDEX(FX!$B$30:$AK$48,MATCH(Data!BQ193,FX!$A$30:$A$48,0),MATCH(Data!D193,Period,0))</f>
        <v>109.09393572652955</v>
      </c>
      <c r="BS193">
        <f t="shared" si="35"/>
        <v>29.352359273452219</v>
      </c>
      <c r="BT193">
        <f t="shared" si="36"/>
        <v>0</v>
      </c>
      <c r="BU193">
        <f t="shared" si="37"/>
        <v>12.612390819628722</v>
      </c>
      <c r="BV193">
        <f t="shared" si="38"/>
        <v>0</v>
      </c>
      <c r="BW193">
        <f t="shared" si="39"/>
        <v>10.209128587971151</v>
      </c>
      <c r="BX193">
        <f t="shared" si="40"/>
        <v>0</v>
      </c>
      <c r="BY193">
        <f t="shared" si="41"/>
        <v>7.2801967745569165</v>
      </c>
      <c r="BZ193">
        <f t="shared" si="42"/>
        <v>0</v>
      </c>
      <c r="CA193">
        <f t="shared" si="43"/>
        <v>122.83897086383536</v>
      </c>
      <c r="CB193">
        <f t="shared" si="44"/>
        <v>75.260344471595161</v>
      </c>
      <c r="CC193">
        <f t="shared" si="45"/>
        <v>27.38425437280619</v>
      </c>
      <c r="CD193">
        <f t="shared" si="46"/>
        <v>19.690831070942981</v>
      </c>
      <c r="CE193" s="4">
        <f t="shared" si="47"/>
        <v>0.42968916747472546</v>
      </c>
      <c r="CF193" s="4" t="str">
        <f t="shared" si="48"/>
        <v/>
      </c>
      <c r="CG193" s="4">
        <f t="shared" si="49"/>
        <v>0.5772257519348919</v>
      </c>
      <c r="CH193" s="4" t="str">
        <f t="shared" si="50"/>
        <v/>
      </c>
      <c r="CI193">
        <f>INDEX(FX!$B$114:$AK$132,MATCH(Data!BQ193,FX!$A$114:$A$132,0),MATCH(Data!D193,Period,0))</f>
        <v>110.68793961228342</v>
      </c>
    </row>
    <row r="194" spans="1:87" hidden="1" outlineLevel="1" x14ac:dyDescent="0.15">
      <c r="A194" t="s">
        <v>66</v>
      </c>
      <c r="B194" s="1">
        <f t="shared" si="51"/>
        <v>43800</v>
      </c>
      <c r="C194" t="s">
        <v>50</v>
      </c>
      <c r="D194" s="1">
        <v>43466</v>
      </c>
      <c r="E194">
        <f t="array" ref="E194:E205">TRANSPOSE('[4]AG_Key Metrics P1'!$F$6:$Q$6)</f>
        <v>7514.5219999999999</v>
      </c>
      <c r="F194">
        <f t="array" ref="F194:F205">TRANSPOSE('[4]AG_Key Metrics P1'!$F$11:$Q$11)</f>
        <v>3469.5059004517398</v>
      </c>
      <c r="G194">
        <f t="array" ref="G194:G205">TRANSPOSE('[4]AG_Key Metrics P1'!$F$16:$Q$16)</f>
        <v>3420</v>
      </c>
      <c r="H194">
        <f t="array" ref="H194:H205">TRANSPOSE('[4]AG_Key Metrics P1'!$F$21:$Q$21)</f>
        <v>1887</v>
      </c>
      <c r="I194">
        <f t="array" ref="I194:I205">TRANSPOSE('[4]AG_Key Metrics P1'!$F$7:$Q$7)</f>
        <v>12794.159449860001</v>
      </c>
      <c r="J194">
        <f t="array" ref="J194:J205">TRANSPOSE('[4]AG_Key Metrics P1'!$F$12:$Q$12)</f>
        <v>4149.8831345949202</v>
      </c>
      <c r="K194">
        <f t="array" ref="K194:K205">TRANSPOSE('[4]AG_Key Metrics P1'!$F$17:$Q$17)</f>
        <v>3065.3345370106199</v>
      </c>
      <c r="L194">
        <f t="array" ref="L194:L205">TRANSPOSE('[4]AG_Key Metrics P1'!$F$22:$Q$22)</f>
        <v>1887.1002000000001</v>
      </c>
      <c r="M194">
        <f t="array" ref="M194:M205">TRANSPOSE('[4]AG_Key Metrics P1'!$F$9:$Q$9)</f>
        <v>6448.7653</v>
      </c>
      <c r="N194">
        <f t="array" ref="N194:N205">TRANSPOSE('[4]AG_Key Metrics P1'!$F$14:$Q$14)</f>
        <v>2033.5665904308701</v>
      </c>
      <c r="O194">
        <f t="array" ref="O194:O205">TRANSPOSE('[4]AG_Key Metrics P1'!$F$19:$Q$19)</f>
        <v>1582.73</v>
      </c>
      <c r="P194">
        <f t="array" ref="P194:P205">TRANSPOSE('[4]AG_Key Metrics P1'!$F$24:$Q$24)</f>
        <v>580.19000000000005</v>
      </c>
      <c r="Q194" t="str">
        <f t="array" ref="Q194:Q205">'[4]AG_Key Products'!$D$6</f>
        <v>Sprint Link Plus</v>
      </c>
      <c r="R194" t="str">
        <f t="array" ref="R194:R205">'[4]AG_Key Products'!$D$9</f>
        <v>Bebas Ikhtiar</v>
      </c>
      <c r="S194" t="str">
        <f t="array" ref="S194:S205">'[4]AG_Key Products'!$D$12</f>
        <v>FWD Loop</v>
      </c>
      <c r="T194">
        <f t="array" ref="T194:T205">'[4]AG_Key Products'!$D$15</f>
        <v>0</v>
      </c>
      <c r="U194">
        <f t="array" ref="U194:U205">'[4]AG_Key Products'!$D$18</f>
        <v>0</v>
      </c>
      <c r="V194">
        <f t="array" ref="V194:V205">'[4]AG_Key Products'!$D$21</f>
        <v>0</v>
      </c>
      <c r="W194">
        <f t="array" ref="W194:W205">'[4]AG_Key Products'!$D$24</f>
        <v>0</v>
      </c>
      <c r="X194">
        <f t="array" ref="X194:X205">'[4]AG_Key Products'!$D$27</f>
        <v>0</v>
      </c>
      <c r="Y194">
        <f t="array" ref="Y194:Y205">'[4]AG_Key Products'!$D$30</f>
        <v>0</v>
      </c>
      <c r="Z194">
        <f t="array" ref="Z194:Z205">'[4]AG_Key Products'!$D$33</f>
        <v>0</v>
      </c>
      <c r="AA194">
        <f t="array" ref="AA194:AA205">TRANSPOSE('[4]AG_Key Products'!$F$6:$Q$6)</f>
        <v>2194.2150000000001</v>
      </c>
      <c r="AB194">
        <f t="array" ref="AB194:AB205">TRANSPOSE('[4]AG_Key Products'!$F$9:$Q$9)</f>
        <v>2648.8000999999999</v>
      </c>
      <c r="AC194">
        <f t="array" ref="AC194:AC205">TRANSPOSE('[4]AG_Key Products'!$F$12:$Q$12)</f>
        <v>1905</v>
      </c>
      <c r="AD194">
        <f t="array" ref="AD194:AD205">TRANSPOSE('[4]AG_Key Products'!$F$15:$Q$15)</f>
        <v>0</v>
      </c>
      <c r="AE194">
        <f t="array" ref="AE194:AE205">TRANSPOSE('[4]AG_Key Products'!$F$18:$Q$18)</f>
        <v>0</v>
      </c>
      <c r="AF194">
        <f t="array" ref="AF194:AF205">TRANSPOSE('[4]AG_Key Products'!$F$21:$Q$21)</f>
        <v>0</v>
      </c>
      <c r="AG194">
        <f t="array" ref="AG194:AG205">TRANSPOSE('[4]AG_Key Products'!$F$24:$Q$24)</f>
        <v>0</v>
      </c>
      <c r="AH194">
        <f t="array" ref="AH194:AH205">TRANSPOSE('[4]AG_Key Products'!$F$27:$Q$27)</f>
        <v>0</v>
      </c>
      <c r="AI194">
        <f t="array" ref="AI194:AI205">TRANSPOSE('[4]AG_Key Products'!$F$30:$Q$30)</f>
        <v>0</v>
      </c>
      <c r="AJ194">
        <f t="array" ref="AJ194:AJ205">TRANSPOSE('[4]AG_Key Products'!$F$33:$Q$33)</f>
        <v>0</v>
      </c>
      <c r="AK194">
        <f t="array" ref="AK194:AK205">TRANSPOSE('[4]AG_Key Products'!$F$36:$Q$36)</f>
        <v>766.5068999999994</v>
      </c>
      <c r="AL194">
        <f t="array" ref="AL194:AL205">TRANSPOSE('[4]AG_Key Products'!$F$7:$Q$7)</f>
        <v>866.91200000000003</v>
      </c>
      <c r="AM194">
        <f t="array" ref="AM194:AM205">TRANSPOSE('[4]AG_Key Products'!$F$10:$Q$10)</f>
        <v>744.73670000000004</v>
      </c>
      <c r="AN194">
        <f t="array" ref="AN194:AN205">TRANSPOSE('[4]AG_Key Products'!$F$13:$Q$13)</f>
        <v>1353.1476</v>
      </c>
      <c r="AO194">
        <f t="array" ref="AO194:AO205">TRANSPOSE('[4]AG_Key Products'!$F$16:$Q$16)</f>
        <v>0</v>
      </c>
      <c r="AP194">
        <f t="array" ref="AP194:AP205">TRANSPOSE('[4]AG_Key Products'!$F$19:$Q$19)</f>
        <v>0</v>
      </c>
      <c r="AQ194">
        <f t="array" ref="AQ194:AQ205">TRANSPOSE('[4]AG_Key Products'!$F$22:$Q$22)</f>
        <v>0</v>
      </c>
      <c r="AR194">
        <f t="array" ref="AR194:AR205">TRANSPOSE('[4]AG_Key Products'!$F$25:$Q$25)</f>
        <v>0</v>
      </c>
      <c r="AS194">
        <f t="array" ref="AS194:AS205">TRANSPOSE('[4]AG_Key Products'!$F$28:$Q$28)</f>
        <v>0</v>
      </c>
      <c r="AT194">
        <f t="array" ref="AT194:AT205">TRANSPOSE('[4]AG_Key Products'!$F$31:$Q$31)</f>
        <v>0</v>
      </c>
      <c r="AU194">
        <f t="array" ref="AU194:AU205">TRANSPOSE('[4]AG_Key Products'!$F$34:$Q$35)</f>
        <v>0</v>
      </c>
      <c r="AV194">
        <f t="array" ref="AV194:AV205">TRANSPOSE('[4]AG_Key Products'!$F$37:$Q$37)</f>
        <v>504.70960045173979</v>
      </c>
      <c r="AW194" s="4">
        <f t="array" ref="AW194:AW205">'[4]AG_Key Products'!$D$8</f>
        <v>0.34010000000000001</v>
      </c>
      <c r="AX194" s="4">
        <f t="array" ref="AX194:AX205">'[4]AG_Key Products'!$D$11</f>
        <v>0.22040000000000001</v>
      </c>
      <c r="AY194" s="4">
        <f t="array" ref="AY194:AY205">'[4]AG_Key Products'!$D$14</f>
        <v>0.71509999999999996</v>
      </c>
      <c r="AZ194" s="4" t="str">
        <f t="array" ref="AZ194:AZ205">'[4]AG_Key Products'!$D$17</f>
        <v>pAPE ratio</v>
      </c>
      <c r="BA194" s="4" t="str">
        <f t="array" ref="BA194:BA205">'[4]AG_Key Products'!$D$20</f>
        <v>pAPE ratio</v>
      </c>
      <c r="BB194" s="4" t="str">
        <f t="array" ref="BB194:BB205">'[4]AG_Key Products'!$D$23</f>
        <v>pAPE ratio</v>
      </c>
      <c r="BC194" s="4" t="str">
        <f t="array" ref="BC194:BC205">'[4]AG_Key Products'!$D$26</f>
        <v>pAPE ratio</v>
      </c>
      <c r="BD194" s="4" t="str">
        <f t="array" ref="BD194:BD205">'[4]AG_Key Products'!$D$29</f>
        <v>pAPE ratio</v>
      </c>
      <c r="BE194" s="4" t="str">
        <f t="array" ref="BE194:BE205">'[4]AG_Key Products'!$D$32</f>
        <v>pAPE ratio</v>
      </c>
      <c r="BF194" s="4" t="str">
        <f t="array" ref="BF194:BF205">'[4]AG_Key Products'!$D$35</f>
        <v>pAPE ratio</v>
      </c>
      <c r="BG194" s="4" t="str">
        <f t="array" ref="BG194:BG205">'[4]AG_Key Products'!$D$7</f>
        <v>Unit Link</v>
      </c>
      <c r="BH194" s="4" t="str">
        <f t="array" ref="BH194:BH205">'[4]AG_Key Products'!$D$10</f>
        <v>Unit Link</v>
      </c>
      <c r="BI194" s="4" t="str">
        <f t="array" ref="BI194:BI205">'[4]AG_Key Products'!$D$13</f>
        <v>Unit Link</v>
      </c>
      <c r="BJ194" s="4" t="str">
        <f t="array" ref="BJ194:BJ205">'[4]AG_Key Products'!$D$16</f>
        <v>Product Type</v>
      </c>
      <c r="BK194" s="4" t="str">
        <f t="array" ref="BK194:BK205">'[4]AG_Key Products'!$D$19</f>
        <v>Product Type</v>
      </c>
      <c r="BL194" s="4" t="str">
        <f t="array" ref="BL194:BL205">'[4]AG_Key Products'!$D$22</f>
        <v>Product Type</v>
      </c>
      <c r="BM194" s="4" t="str">
        <f t="array" ref="BM194:BM205">'[4]AG_Key Products'!$D$25</f>
        <v>Product Type</v>
      </c>
      <c r="BN194" s="4" t="str">
        <f t="array" ref="BN194:BN205">'[4]AG_Key Products'!$D$28</f>
        <v>Product Type</v>
      </c>
      <c r="BO194" s="4" t="str">
        <f t="array" ref="BO194:BO205">'[4]AG_Key Products'!$D$31</f>
        <v>Product Type</v>
      </c>
      <c r="BP194" s="4" t="str">
        <f t="array" ref="BP194:BP205">'[4]AG_Key Products'!$D$34</f>
        <v>Product Type</v>
      </c>
      <c r="BQ194" t="str">
        <f>VLOOKUP(A194,Misc!$A$3:$B$11,2,FALSE)</f>
        <v>IDR</v>
      </c>
      <c r="BR194">
        <f>INDEX(FX!$B$30:$AK$48,MATCH(Data!BQ194,FX!$A$30:$A$48,0),MATCH(Data!D194,Period,0))</f>
        <v>14159.242079781492</v>
      </c>
      <c r="BS194">
        <f t="shared" si="35"/>
        <v>0.53071498867374156</v>
      </c>
      <c r="BT194">
        <f t="shared" si="36"/>
        <v>0</v>
      </c>
      <c r="BU194">
        <f t="shared" si="37"/>
        <v>0.24503471873017668</v>
      </c>
      <c r="BV194">
        <f t="shared" si="38"/>
        <v>0</v>
      </c>
      <c r="BW194">
        <f t="shared" si="39"/>
        <v>0.24153835217518776</v>
      </c>
      <c r="BX194">
        <f t="shared" si="40"/>
        <v>0</v>
      </c>
      <c r="BY194">
        <f t="shared" si="41"/>
        <v>0.13326984519139745</v>
      </c>
      <c r="BZ194">
        <f t="shared" si="42"/>
        <v>0</v>
      </c>
      <c r="CA194">
        <f t="shared" si="43"/>
        <v>0.89560437507336288</v>
      </c>
      <c r="CB194">
        <f t="shared" si="44"/>
        <v>0.29049610534805714</v>
      </c>
      <c r="CC194">
        <f t="shared" si="45"/>
        <v>0.21457658341441357</v>
      </c>
      <c r="CD194">
        <f t="shared" si="46"/>
        <v>0.13209896296394147</v>
      </c>
      <c r="CE194" s="4">
        <f t="shared" si="47"/>
        <v>0.46170679924175351</v>
      </c>
      <c r="CF194" s="4" t="str">
        <f t="shared" si="48"/>
        <v/>
      </c>
      <c r="CG194" s="4">
        <f t="shared" si="49"/>
        <v>0.54388147884524629</v>
      </c>
      <c r="CH194" s="4" t="str">
        <f t="shared" si="50"/>
        <v/>
      </c>
      <c r="CI194">
        <f>INDEX(FX!$B$114:$AK$132,MATCH(Data!BQ194,FX!$A$114:$A$132,0),MATCH(Data!D194,Period,0))</f>
        <v>14285.503516898269</v>
      </c>
    </row>
    <row r="195" spans="1:87" hidden="1" outlineLevel="1" x14ac:dyDescent="0.15">
      <c r="A195" t="s">
        <v>66</v>
      </c>
      <c r="B195" s="1">
        <f t="shared" si="51"/>
        <v>43800</v>
      </c>
      <c r="C195" t="s">
        <v>50</v>
      </c>
      <c r="D195" s="1">
        <v>43497</v>
      </c>
      <c r="E195">
        <v>9162.2573959199999</v>
      </c>
      <c r="F195">
        <v>2865.17760940074</v>
      </c>
      <c r="G195">
        <v>2167.54</v>
      </c>
      <c r="H195">
        <v>854.83969999999999</v>
      </c>
      <c r="I195">
        <v>14446.73539466</v>
      </c>
      <c r="J195">
        <v>4685.9087381489899</v>
      </c>
      <c r="K195">
        <v>3461.2728664739197</v>
      </c>
      <c r="L195">
        <v>1311.5143778080499</v>
      </c>
      <c r="M195">
        <v>12219.108099999999</v>
      </c>
      <c r="N195">
        <v>3972.1868079822998</v>
      </c>
      <c r="O195">
        <v>2811.6</v>
      </c>
      <c r="P195">
        <v>1000.85</v>
      </c>
      <c r="Q195" t="str">
        <v>Sprint Link Plus</v>
      </c>
      <c r="R195" t="str">
        <v>Bebas Ikhtiar</v>
      </c>
      <c r="S195" t="str">
        <v>FWD Loop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2104.0569999999998</v>
      </c>
      <c r="AB195">
        <v>5008.3</v>
      </c>
      <c r="AC195">
        <v>204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1845.9003959199999</v>
      </c>
      <c r="AL195">
        <v>881.14200000000005</v>
      </c>
      <c r="AM195">
        <v>1142.3436999999999</v>
      </c>
      <c r="AN195">
        <v>131.798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709.89390940074009</v>
      </c>
      <c r="AW195" s="4">
        <v>0.34010000000000001</v>
      </c>
      <c r="AX195" s="4">
        <v>0.22040000000000001</v>
      </c>
      <c r="AY195" s="4">
        <v>0.71509999999999996</v>
      </c>
      <c r="AZ195" s="4" t="str">
        <v>pAPE ratio</v>
      </c>
      <c r="BA195" s="4" t="str">
        <v>pAPE ratio</v>
      </c>
      <c r="BB195" s="4" t="str">
        <v>pAPE ratio</v>
      </c>
      <c r="BC195" s="4" t="str">
        <v>pAPE ratio</v>
      </c>
      <c r="BD195" s="4" t="str">
        <v>pAPE ratio</v>
      </c>
      <c r="BE195" s="4" t="str">
        <v>pAPE ratio</v>
      </c>
      <c r="BF195" s="4" t="str">
        <v>pAPE ratio</v>
      </c>
      <c r="BG195" s="4" t="str">
        <v>Unit Link</v>
      </c>
      <c r="BH195" s="4" t="str">
        <v>Unit Link</v>
      </c>
      <c r="BI195" s="4" t="str">
        <v>Unit Link</v>
      </c>
      <c r="BJ195" s="4" t="str">
        <v>Product Type</v>
      </c>
      <c r="BK195" s="4" t="str">
        <v>Product Type</v>
      </c>
      <c r="BL195" s="4" t="str">
        <v>Product Type</v>
      </c>
      <c r="BM195" s="4" t="str">
        <v>Product Type</v>
      </c>
      <c r="BN195" s="4" t="str">
        <v>Product Type</v>
      </c>
      <c r="BO195" s="4" t="str">
        <v>Product Type</v>
      </c>
      <c r="BP195" s="4" t="str">
        <v>Product Type</v>
      </c>
      <c r="BQ195" t="str">
        <f>VLOOKUP(A195,Misc!$A$3:$B$11,2,FALSE)</f>
        <v>IDR</v>
      </c>
      <c r="BR195">
        <f>INDEX(FX!$B$30:$AK$48,MATCH(Data!BQ195,FX!$A$30:$A$48,0),MATCH(Data!D195,Period,0))</f>
        <v>14039.300423305131</v>
      </c>
      <c r="BS195">
        <f t="shared" ref="BS195:BS258" si="52">IF(D195&gt;B195,0,E195/$BR195)</f>
        <v>0.65261495371312972</v>
      </c>
      <c r="BT195">
        <f t="shared" ref="BT195:BT258" si="53">IF(D195&gt;B195,E195/$BR195,0)</f>
        <v>0</v>
      </c>
      <c r="BU195">
        <f t="shared" ref="BU195:BU258" si="54">IF(D195&gt;B195,0,F195/$BR195)</f>
        <v>0.20408264820977598</v>
      </c>
      <c r="BV195">
        <f t="shared" ref="BV195:BV258" si="55">IF(D195&gt;B195,F195/$BR195,0)</f>
        <v>0</v>
      </c>
      <c r="BW195">
        <f t="shared" ref="BW195:BW258" si="56">IF(D195&gt;B195,0,G195/$BR195)</f>
        <v>0.15439088377950089</v>
      </c>
      <c r="BX195">
        <f t="shared" ref="BX195:BX258" si="57">IF(D195&gt;B195,G195/$BR195,0)</f>
        <v>0</v>
      </c>
      <c r="BY195">
        <f t="shared" ref="BY195:BY258" si="58">IF(D195&gt;B195,0,H195/$BR195)</f>
        <v>6.0889052461686244E-2</v>
      </c>
      <c r="BZ195">
        <f t="shared" ref="BZ195:BZ258" si="59">IF(D195&gt;B195,H195/$BR195,0)</f>
        <v>0</v>
      </c>
      <c r="CA195">
        <f t="shared" ref="CA195:CA258" si="60">I195/$CI195</f>
        <v>1.0112863979607727</v>
      </c>
      <c r="CB195">
        <f t="shared" ref="CB195:CB258" si="61">J195/$CI195</f>
        <v>0.3280184511946706</v>
      </c>
      <c r="CC195">
        <f t="shared" ref="CC195:CC258" si="62">K195/$CI195</f>
        <v>0.24229267539499696</v>
      </c>
      <c r="CD195">
        <f t="shared" ref="CD195:CD258" si="63">L195/$CI195</f>
        <v>9.1807360955577413E-2</v>
      </c>
      <c r="CE195" s="4">
        <f t="shared" ref="CE195:CE258" si="64">IFERROR(IF(D195&gt;B195,"",BU195/BS195),0)</f>
        <v>0.3127152497021769</v>
      </c>
      <c r="CF195" s="4" t="str">
        <f t="shared" ref="CF195:CF258" si="65">IFERROR(IF(D195&gt;B195,BV195/BT195,""),0)</f>
        <v/>
      </c>
      <c r="CG195" s="4">
        <f t="shared" ref="CG195:CG258" si="66">IFERROR(IF(D195&gt;B195,"",BY195/BU195),0)</f>
        <v>0.29835487238042185</v>
      </c>
      <c r="CH195" s="4" t="str">
        <f t="shared" ref="CH195:CH258" si="67">IFERROR(IF(D195&gt;B195,BZ195/BV195,""),0)</f>
        <v/>
      </c>
      <c r="CI195">
        <f>INDEX(FX!$B$114:$AK$132,MATCH(Data!BQ195,FX!$A$114:$A$132,0),MATCH(Data!D195,Period,0))</f>
        <v>14285.503516898269</v>
      </c>
    </row>
    <row r="196" spans="1:87" hidden="1" outlineLevel="1" x14ac:dyDescent="0.15">
      <c r="A196" t="s">
        <v>66</v>
      </c>
      <c r="B196" s="1">
        <f t="shared" ref="B196:C259" si="68">B195</f>
        <v>43800</v>
      </c>
      <c r="C196" t="s">
        <v>50</v>
      </c>
      <c r="D196" s="1">
        <v>43525</v>
      </c>
      <c r="E196">
        <v>8483.5032118399995</v>
      </c>
      <c r="F196">
        <v>3028.1658460826002</v>
      </c>
      <c r="G196">
        <v>3341.1318000000001</v>
      </c>
      <c r="H196">
        <v>1333.6713</v>
      </c>
      <c r="I196">
        <v>17800.68728504</v>
      </c>
      <c r="J196">
        <v>5773.7885976609496</v>
      </c>
      <c r="K196">
        <v>4264.8414481680602</v>
      </c>
      <c r="L196">
        <v>1615.9953560822401</v>
      </c>
      <c r="M196">
        <v>13277.699699999999</v>
      </c>
      <c r="N196">
        <v>4371.4341052911104</v>
      </c>
      <c r="O196">
        <v>3736.31</v>
      </c>
      <c r="P196">
        <v>1559.02</v>
      </c>
      <c r="Q196" t="str">
        <v>Sprint Link Plus</v>
      </c>
      <c r="R196" t="str">
        <v>Bebas Ikhtiar</v>
      </c>
      <c r="S196" t="str">
        <v>FWD Loop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3902.6680000000001</v>
      </c>
      <c r="AB196">
        <v>3696.1</v>
      </c>
      <c r="AC196">
        <v>156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728.73521183999947</v>
      </c>
      <c r="AL196">
        <v>1461.2860000000001</v>
      </c>
      <c r="AM196">
        <v>1163.9958999999999</v>
      </c>
      <c r="AN196">
        <v>105.89579999999999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296.9881460826</v>
      </c>
      <c r="AW196" s="4">
        <v>0.34010000000000001</v>
      </c>
      <c r="AX196" s="4">
        <v>0.22040000000000001</v>
      </c>
      <c r="AY196" s="4">
        <v>0.71509999999999996</v>
      </c>
      <c r="AZ196" s="4" t="str">
        <v>pAPE ratio</v>
      </c>
      <c r="BA196" s="4" t="str">
        <v>pAPE ratio</v>
      </c>
      <c r="BB196" s="4" t="str">
        <v>pAPE ratio</v>
      </c>
      <c r="BC196" s="4" t="str">
        <v>pAPE ratio</v>
      </c>
      <c r="BD196" s="4" t="str">
        <v>pAPE ratio</v>
      </c>
      <c r="BE196" s="4" t="str">
        <v>pAPE ratio</v>
      </c>
      <c r="BF196" s="4" t="str">
        <v>pAPE ratio</v>
      </c>
      <c r="BG196" s="4" t="str">
        <v>Unit Link</v>
      </c>
      <c r="BH196" s="4" t="str">
        <v>Unit Link</v>
      </c>
      <c r="BI196" s="4" t="str">
        <v>Unit Link</v>
      </c>
      <c r="BJ196" s="4" t="str">
        <v>Product Type</v>
      </c>
      <c r="BK196" s="4" t="str">
        <v>Product Type</v>
      </c>
      <c r="BL196" s="4" t="str">
        <v>Product Type</v>
      </c>
      <c r="BM196" s="4" t="str">
        <v>Product Type</v>
      </c>
      <c r="BN196" s="4" t="str">
        <v>Product Type</v>
      </c>
      <c r="BO196" s="4" t="str">
        <v>Product Type</v>
      </c>
      <c r="BP196" s="4" t="str">
        <v>Product Type</v>
      </c>
      <c r="BQ196" t="str">
        <f>VLOOKUP(A196,Misc!$A$3:$B$11,2,FALSE)</f>
        <v>IDR</v>
      </c>
      <c r="BR196">
        <f>INDEX(FX!$B$30:$AK$48,MATCH(Data!BQ196,FX!$A$30:$A$48,0),MATCH(Data!D196,Period,0))</f>
        <v>14208.829502173983</v>
      </c>
      <c r="BS196">
        <f t="shared" si="52"/>
        <v>0.59705855507253458</v>
      </c>
      <c r="BT196">
        <f t="shared" si="53"/>
        <v>0</v>
      </c>
      <c r="BU196">
        <f t="shared" si="54"/>
        <v>0.21311859964392449</v>
      </c>
      <c r="BV196">
        <f t="shared" si="55"/>
        <v>0</v>
      </c>
      <c r="BW196">
        <f t="shared" si="56"/>
        <v>0.23514475977692598</v>
      </c>
      <c r="BX196">
        <f t="shared" si="57"/>
        <v>0</v>
      </c>
      <c r="BY196">
        <f t="shared" si="58"/>
        <v>9.3862150981257483E-2</v>
      </c>
      <c r="BZ196">
        <f t="shared" si="59"/>
        <v>0</v>
      </c>
      <c r="CA196">
        <f t="shared" si="60"/>
        <v>1.2460664941899762</v>
      </c>
      <c r="CB196">
        <f t="shared" si="61"/>
        <v>0.40417116490371913</v>
      </c>
      <c r="CC196">
        <f t="shared" si="62"/>
        <v>0.29854330602510409</v>
      </c>
      <c r="CD196">
        <f t="shared" si="63"/>
        <v>0.11312134389737717</v>
      </c>
      <c r="CE196" s="4">
        <f t="shared" si="64"/>
        <v>0.35694756876573597</v>
      </c>
      <c r="CF196" s="4" t="str">
        <f t="shared" si="65"/>
        <v/>
      </c>
      <c r="CG196" s="4">
        <f t="shared" si="66"/>
        <v>0.44042214587596307</v>
      </c>
      <c r="CH196" s="4" t="str">
        <f t="shared" si="67"/>
        <v/>
      </c>
      <c r="CI196">
        <f>INDEX(FX!$B$114:$AK$132,MATCH(Data!BQ196,FX!$A$114:$A$132,0),MATCH(Data!D196,Period,0))</f>
        <v>14285.503516898269</v>
      </c>
    </row>
    <row r="197" spans="1:87" hidden="1" outlineLevel="1" x14ac:dyDescent="0.15">
      <c r="A197" t="s">
        <v>66</v>
      </c>
      <c r="B197" s="1">
        <f t="shared" si="68"/>
        <v>43800</v>
      </c>
      <c r="C197" t="s">
        <v>50</v>
      </c>
      <c r="D197" s="1">
        <v>43556</v>
      </c>
      <c r="E197">
        <v>8258.8970998799996</v>
      </c>
      <c r="F197">
        <v>2530.1184411805302</v>
      </c>
      <c r="G197">
        <v>2069.7536</v>
      </c>
      <c r="H197">
        <v>800.7133</v>
      </c>
      <c r="I197">
        <v>20123.71134098</v>
      </c>
      <c r="J197">
        <v>6527.2791562892507</v>
      </c>
      <c r="K197">
        <v>4821.4114906765008</v>
      </c>
      <c r="L197">
        <v>1826.8858698280301</v>
      </c>
      <c r="M197">
        <v>7419.0451128310006</v>
      </c>
      <c r="N197">
        <v>2456.0308910218</v>
      </c>
      <c r="O197">
        <v>1908.61</v>
      </c>
      <c r="P197">
        <v>719.6</v>
      </c>
      <c r="Q197" t="str">
        <v>Sprint Link Plus</v>
      </c>
      <c r="R197" t="str">
        <v>Bebas Ikhtiar</v>
      </c>
      <c r="S197" t="str">
        <v>FWD Loop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2122.029</v>
      </c>
      <c r="AB197">
        <v>4754.38</v>
      </c>
      <c r="AC197">
        <v>87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1295.4880998799999</v>
      </c>
      <c r="AL197">
        <v>851.54399999999998</v>
      </c>
      <c r="AM197">
        <v>1232.1610000000001</v>
      </c>
      <c r="AN197">
        <v>58.141199999999998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388.27224118053027</v>
      </c>
      <c r="AW197" s="4">
        <v>0.34010000000000001</v>
      </c>
      <c r="AX197" s="4">
        <v>0.22040000000000001</v>
      </c>
      <c r="AY197" s="4">
        <v>0.71509999999999996</v>
      </c>
      <c r="AZ197" s="4" t="str">
        <v>pAPE ratio</v>
      </c>
      <c r="BA197" s="4" t="str">
        <v>pAPE ratio</v>
      </c>
      <c r="BB197" s="4" t="str">
        <v>pAPE ratio</v>
      </c>
      <c r="BC197" s="4" t="str">
        <v>pAPE ratio</v>
      </c>
      <c r="BD197" s="4" t="str">
        <v>pAPE ratio</v>
      </c>
      <c r="BE197" s="4" t="str">
        <v>pAPE ratio</v>
      </c>
      <c r="BF197" s="4" t="str">
        <v>pAPE ratio</v>
      </c>
      <c r="BG197" s="4" t="str">
        <v>Unit Link</v>
      </c>
      <c r="BH197" s="4" t="str">
        <v>Unit Link</v>
      </c>
      <c r="BI197" s="4" t="str">
        <v>Unit Link</v>
      </c>
      <c r="BJ197" s="4" t="str">
        <v>Product Type</v>
      </c>
      <c r="BK197" s="4" t="str">
        <v>Product Type</v>
      </c>
      <c r="BL197" s="4" t="str">
        <v>Product Type</v>
      </c>
      <c r="BM197" s="4" t="str">
        <v>Product Type</v>
      </c>
      <c r="BN197" s="4" t="str">
        <v>Product Type</v>
      </c>
      <c r="BO197" s="4" t="str">
        <v>Product Type</v>
      </c>
      <c r="BP197" s="4" t="str">
        <v>Product Type</v>
      </c>
      <c r="BQ197" t="str">
        <f>VLOOKUP(A197,Misc!$A$3:$B$11,2,FALSE)</f>
        <v>IDR</v>
      </c>
      <c r="BR197">
        <f>INDEX(FX!$B$30:$AK$48,MATCH(Data!BQ197,FX!$A$30:$A$48,0),MATCH(Data!D197,Period,0))</f>
        <v>14147.382822058595</v>
      </c>
      <c r="BS197">
        <f t="shared" si="52"/>
        <v>0.583775614455186</v>
      </c>
      <c r="BT197">
        <f t="shared" si="53"/>
        <v>0</v>
      </c>
      <c r="BU197">
        <f t="shared" si="54"/>
        <v>0.17884003515021665</v>
      </c>
      <c r="BV197">
        <f t="shared" si="55"/>
        <v>0</v>
      </c>
      <c r="BW197">
        <f t="shared" si="56"/>
        <v>0.1462993986967569</v>
      </c>
      <c r="BX197">
        <f t="shared" si="57"/>
        <v>0</v>
      </c>
      <c r="BY197">
        <f t="shared" si="58"/>
        <v>5.6597980705768991E-2</v>
      </c>
      <c r="BZ197">
        <f t="shared" si="59"/>
        <v>0</v>
      </c>
      <c r="CA197">
        <f t="shared" si="60"/>
        <v>1.4086805772842195</v>
      </c>
      <c r="CB197">
        <f t="shared" si="61"/>
        <v>0.4569162821995148</v>
      </c>
      <c r="CC197">
        <f t="shared" si="62"/>
        <v>0.33750378381645918</v>
      </c>
      <c r="CD197">
        <f t="shared" si="63"/>
        <v>0.12788389766360098</v>
      </c>
      <c r="CE197" s="4">
        <f t="shared" si="64"/>
        <v>0.30635064350387564</v>
      </c>
      <c r="CF197" s="4" t="str">
        <f t="shared" si="65"/>
        <v/>
      </c>
      <c r="CG197" s="4">
        <f t="shared" si="66"/>
        <v>0.31647265478464892</v>
      </c>
      <c r="CH197" s="4" t="str">
        <f t="shared" si="67"/>
        <v/>
      </c>
      <c r="CI197">
        <f>INDEX(FX!$B$114:$AK$132,MATCH(Data!BQ197,FX!$A$114:$A$132,0),MATCH(Data!D197,Period,0))</f>
        <v>14285.503516898269</v>
      </c>
    </row>
    <row r="198" spans="1:87" hidden="1" outlineLevel="1" x14ac:dyDescent="0.15">
      <c r="A198" t="s">
        <v>66</v>
      </c>
      <c r="B198" s="1">
        <f t="shared" si="68"/>
        <v>43800</v>
      </c>
      <c r="C198" t="s">
        <v>50</v>
      </c>
      <c r="D198" s="1">
        <v>43586</v>
      </c>
      <c r="E198">
        <v>9458.5333919999994</v>
      </c>
      <c r="F198">
        <v>2947.03792211479</v>
      </c>
      <c r="G198">
        <v>2368.4908</v>
      </c>
      <c r="H198">
        <v>937.36189999999999</v>
      </c>
      <c r="I198">
        <v>16769.759450500002</v>
      </c>
      <c r="J198">
        <v>5439.3992967249806</v>
      </c>
      <c r="K198">
        <v>4017.8429089111</v>
      </c>
      <c r="L198">
        <v>1522.4048915159099</v>
      </c>
      <c r="M198">
        <v>20179.531896</v>
      </c>
      <c r="N198">
        <v>6986.8713776021004</v>
      </c>
      <c r="O198">
        <v>4771.25</v>
      </c>
      <c r="P198">
        <v>2289.06</v>
      </c>
      <c r="Q198" t="str">
        <v>Sprint Link Plus</v>
      </c>
      <c r="R198" t="str">
        <v>Bebas Ikhtiar</v>
      </c>
      <c r="S198" t="str">
        <v>FWD Loop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2724.5230000000001</v>
      </c>
      <c r="AB198">
        <v>5007.8999999999996</v>
      </c>
      <c r="AC198">
        <v>189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1537.1103919999996</v>
      </c>
      <c r="AL198">
        <v>1033.7660000000001</v>
      </c>
      <c r="AM198">
        <v>1208.4023</v>
      </c>
      <c r="AN198">
        <v>120.2092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584.66042211478998</v>
      </c>
      <c r="AW198" s="4">
        <v>0.34010000000000001</v>
      </c>
      <c r="AX198" s="4">
        <v>0.22040000000000001</v>
      </c>
      <c r="AY198" s="4">
        <v>0.71509999999999996</v>
      </c>
      <c r="AZ198" s="4" t="str">
        <v>pAPE ratio</v>
      </c>
      <c r="BA198" s="4" t="str">
        <v>pAPE ratio</v>
      </c>
      <c r="BB198" s="4" t="str">
        <v>pAPE ratio</v>
      </c>
      <c r="BC198" s="4" t="str">
        <v>pAPE ratio</v>
      </c>
      <c r="BD198" s="4" t="str">
        <v>pAPE ratio</v>
      </c>
      <c r="BE198" s="4" t="str">
        <v>pAPE ratio</v>
      </c>
      <c r="BF198" s="4" t="str">
        <v>pAPE ratio</v>
      </c>
      <c r="BG198" s="4" t="str">
        <v>Unit Link</v>
      </c>
      <c r="BH198" s="4" t="str">
        <v>Unit Link</v>
      </c>
      <c r="BI198" s="4" t="str">
        <v>Unit Link</v>
      </c>
      <c r="BJ198" s="4" t="str">
        <v>Product Type</v>
      </c>
      <c r="BK198" s="4" t="str">
        <v>Product Type</v>
      </c>
      <c r="BL198" s="4" t="str">
        <v>Product Type</v>
      </c>
      <c r="BM198" s="4" t="str">
        <v>Product Type</v>
      </c>
      <c r="BN198" s="4" t="str">
        <v>Product Type</v>
      </c>
      <c r="BO198" s="4" t="str">
        <v>Product Type</v>
      </c>
      <c r="BP198" s="4" t="str">
        <v>Product Type</v>
      </c>
      <c r="BQ198" t="str">
        <f>VLOOKUP(A198,Misc!$A$3:$B$11,2,FALSE)</f>
        <v>IDR</v>
      </c>
      <c r="BR198">
        <f>INDEX(FX!$B$30:$AK$48,MATCH(Data!BQ198,FX!$A$30:$A$48,0),MATCH(Data!D198,Period,0))</f>
        <v>14390.750667517401</v>
      </c>
      <c r="BS198">
        <f t="shared" si="52"/>
        <v>0.65726476752527352</v>
      </c>
      <c r="BT198">
        <f t="shared" si="53"/>
        <v>0</v>
      </c>
      <c r="BU198">
        <f t="shared" si="54"/>
        <v>0.20478694893705596</v>
      </c>
      <c r="BV198">
        <f t="shared" si="55"/>
        <v>0</v>
      </c>
      <c r="BW198">
        <f t="shared" si="56"/>
        <v>0.16458424266540342</v>
      </c>
      <c r="BX198">
        <f t="shared" si="57"/>
        <v>0</v>
      </c>
      <c r="BY198">
        <f t="shared" si="58"/>
        <v>6.513641446903809E-2</v>
      </c>
      <c r="BZ198">
        <f t="shared" si="59"/>
        <v>0</v>
      </c>
      <c r="CA198">
        <f t="shared" si="60"/>
        <v>1.173900481048016</v>
      </c>
      <c r="CB198">
        <f t="shared" si="61"/>
        <v>0.38076356848680448</v>
      </c>
      <c r="CC198">
        <f t="shared" si="62"/>
        <v>0.28125315318136379</v>
      </c>
      <c r="CD198">
        <f t="shared" si="63"/>
        <v>0.10656991471914608</v>
      </c>
      <c r="CE198" s="4">
        <f t="shared" si="64"/>
        <v>0.3115745116052967</v>
      </c>
      <c r="CF198" s="4" t="str">
        <f t="shared" si="65"/>
        <v/>
      </c>
      <c r="CG198" s="4">
        <f t="shared" si="66"/>
        <v>0.31806916801645718</v>
      </c>
      <c r="CH198" s="4" t="str">
        <f t="shared" si="67"/>
        <v/>
      </c>
      <c r="CI198">
        <f>INDEX(FX!$B$114:$AK$132,MATCH(Data!BQ198,FX!$A$114:$A$132,0),MATCH(Data!D198,Period,0))</f>
        <v>14285.503516898269</v>
      </c>
    </row>
    <row r="199" spans="1:87" hidden="1" outlineLevel="1" x14ac:dyDescent="0.15">
      <c r="A199" t="s">
        <v>66</v>
      </c>
      <c r="B199" s="1">
        <f t="shared" si="68"/>
        <v>43800</v>
      </c>
      <c r="C199" t="s">
        <v>50</v>
      </c>
      <c r="D199" s="1">
        <v>43617</v>
      </c>
      <c r="E199">
        <v>4608.0951999999997</v>
      </c>
      <c r="F199">
        <v>1518.9822186667</v>
      </c>
      <c r="G199">
        <v>1310.0833</v>
      </c>
      <c r="H199">
        <v>544.71199999999999</v>
      </c>
      <c r="I199">
        <v>18446.735394250001</v>
      </c>
      <c r="J199">
        <v>5983.3392260968203</v>
      </c>
      <c r="K199">
        <v>4419.6271995387006</v>
      </c>
      <c r="L199">
        <v>1674.6453805850001</v>
      </c>
      <c r="M199">
        <v>8146.7173080000002</v>
      </c>
      <c r="N199">
        <v>2436.9270254278003</v>
      </c>
      <c r="O199">
        <v>1999</v>
      </c>
      <c r="P199">
        <v>865</v>
      </c>
      <c r="Q199" t="str">
        <v>Sprint Link Plus</v>
      </c>
      <c r="R199" t="str">
        <v>Bebas Ikhtiar</v>
      </c>
      <c r="S199" t="str">
        <v>FWD Loop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1190.798</v>
      </c>
      <c r="AB199">
        <v>2764.76</v>
      </c>
      <c r="AC199">
        <v>126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526.53719999999976</v>
      </c>
      <c r="AL199">
        <v>532.59299999999996</v>
      </c>
      <c r="AM199">
        <v>664.57299999999998</v>
      </c>
      <c r="AN199">
        <v>86.03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235.78621866670005</v>
      </c>
      <c r="AW199" s="4">
        <v>0.34010000000000001</v>
      </c>
      <c r="AX199" s="4">
        <v>0.22040000000000001</v>
      </c>
      <c r="AY199" s="4">
        <v>0.71509999999999996</v>
      </c>
      <c r="AZ199" s="4" t="str">
        <v>pAPE ratio</v>
      </c>
      <c r="BA199" s="4" t="str">
        <v>pAPE ratio</v>
      </c>
      <c r="BB199" s="4" t="str">
        <v>pAPE ratio</v>
      </c>
      <c r="BC199" s="4" t="str">
        <v>pAPE ratio</v>
      </c>
      <c r="BD199" s="4" t="str">
        <v>pAPE ratio</v>
      </c>
      <c r="BE199" s="4" t="str">
        <v>pAPE ratio</v>
      </c>
      <c r="BF199" s="4" t="str">
        <v>pAPE ratio</v>
      </c>
      <c r="BG199" s="4" t="str">
        <v>Unit Link</v>
      </c>
      <c r="BH199" s="4" t="str">
        <v>Unit Link</v>
      </c>
      <c r="BI199" s="4" t="str">
        <v>Unit Link</v>
      </c>
      <c r="BJ199" s="4" t="str">
        <v>Product Type</v>
      </c>
      <c r="BK199" s="4" t="str">
        <v>Product Type</v>
      </c>
      <c r="BL199" s="4" t="str">
        <v>Product Type</v>
      </c>
      <c r="BM199" s="4" t="str">
        <v>Product Type</v>
      </c>
      <c r="BN199" s="4" t="str">
        <v>Product Type</v>
      </c>
      <c r="BO199" s="4" t="str">
        <v>Product Type</v>
      </c>
      <c r="BP199" s="4" t="str">
        <v>Product Type</v>
      </c>
      <c r="BQ199" t="str">
        <f>VLOOKUP(A199,Misc!$A$3:$B$11,2,FALSE)</f>
        <v>IDR</v>
      </c>
      <c r="BR199">
        <f>INDEX(FX!$B$30:$AK$48,MATCH(Data!BQ199,FX!$A$30:$A$48,0),MATCH(Data!D199,Period,0))</f>
        <v>14220.936121982752</v>
      </c>
      <c r="BS199">
        <f t="shared" si="52"/>
        <v>0.32403599597615779</v>
      </c>
      <c r="BT199">
        <f t="shared" si="53"/>
        <v>0</v>
      </c>
      <c r="BU199">
        <f t="shared" si="54"/>
        <v>0.10681309624326729</v>
      </c>
      <c r="BV199">
        <f t="shared" si="55"/>
        <v>0</v>
      </c>
      <c r="BW199">
        <f t="shared" si="56"/>
        <v>9.2123562665812883E-2</v>
      </c>
      <c r="BX199">
        <f t="shared" si="57"/>
        <v>0</v>
      </c>
      <c r="BY199">
        <f t="shared" si="58"/>
        <v>3.8303526246628944E-2</v>
      </c>
      <c r="BZ199">
        <f t="shared" si="59"/>
        <v>0</v>
      </c>
      <c r="CA199">
        <f t="shared" si="60"/>
        <v>1.2912905290618162</v>
      </c>
      <c r="CB199">
        <f t="shared" si="61"/>
        <v>0.41883992531443859</v>
      </c>
      <c r="CC199">
        <f t="shared" si="62"/>
        <v>0.30937846848105427</v>
      </c>
      <c r="CD199">
        <f t="shared" si="63"/>
        <v>0.11722690618528556</v>
      </c>
      <c r="CE199" s="4">
        <f t="shared" si="64"/>
        <v>0.3296334282908695</v>
      </c>
      <c r="CF199" s="4" t="str">
        <f t="shared" si="65"/>
        <v/>
      </c>
      <c r="CG199" s="4">
        <f t="shared" si="66"/>
        <v>0.35860327613191267</v>
      </c>
      <c r="CH199" s="4" t="str">
        <f t="shared" si="67"/>
        <v/>
      </c>
      <c r="CI199">
        <f>INDEX(FX!$B$114:$AK$132,MATCH(Data!BQ199,FX!$A$114:$A$132,0),MATCH(Data!D199,Period,0))</f>
        <v>14285.503516898269</v>
      </c>
    </row>
    <row r="200" spans="1:87" hidden="1" outlineLevel="1" x14ac:dyDescent="0.15">
      <c r="A200" t="s">
        <v>66</v>
      </c>
      <c r="B200" s="1">
        <f t="shared" si="68"/>
        <v>43800</v>
      </c>
      <c r="C200" t="s">
        <v>50</v>
      </c>
      <c r="D200" s="1">
        <v>43647</v>
      </c>
      <c r="E200">
        <v>9088.6139000000003</v>
      </c>
      <c r="F200">
        <v>3161.4435046608401</v>
      </c>
      <c r="G200">
        <v>1680</v>
      </c>
      <c r="H200">
        <v>-28</v>
      </c>
      <c r="I200">
        <v>18943.64261196</v>
      </c>
      <c r="J200">
        <v>6144.5148695105308</v>
      </c>
      <c r="K200">
        <v>4538.6804959568999</v>
      </c>
      <c r="L200">
        <v>1719.7559846935599</v>
      </c>
      <c r="M200">
        <v>6773.2612879999906</v>
      </c>
      <c r="N200">
        <v>2490.8868549618001</v>
      </c>
      <c r="O200">
        <v>2161</v>
      </c>
      <c r="P200">
        <v>933</v>
      </c>
      <c r="Q200" t="str">
        <v>Sprint Link Plus</v>
      </c>
      <c r="R200" t="str">
        <v>Bebas Ikhtiar</v>
      </c>
      <c r="S200" t="str">
        <v>FWD Loop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3715.1</v>
      </c>
      <c r="AB200">
        <v>3899.2959999999998</v>
      </c>
      <c r="AC200">
        <v>375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1099.2178999999996</v>
      </c>
      <c r="AL200">
        <v>1275.33</v>
      </c>
      <c r="AM200">
        <v>1058.125</v>
      </c>
      <c r="AN200">
        <v>254.059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573.92950466083994</v>
      </c>
      <c r="AW200" s="4">
        <v>0.34010000000000001</v>
      </c>
      <c r="AX200" s="4">
        <v>0.22040000000000001</v>
      </c>
      <c r="AY200" s="4">
        <v>0.71509999999999996</v>
      </c>
      <c r="AZ200" s="4" t="str">
        <v>pAPE ratio</v>
      </c>
      <c r="BA200" s="4" t="str">
        <v>pAPE ratio</v>
      </c>
      <c r="BB200" s="4" t="str">
        <v>pAPE ratio</v>
      </c>
      <c r="BC200" s="4" t="str">
        <v>pAPE ratio</v>
      </c>
      <c r="BD200" s="4" t="str">
        <v>pAPE ratio</v>
      </c>
      <c r="BE200" s="4" t="str">
        <v>pAPE ratio</v>
      </c>
      <c r="BF200" s="4" t="str">
        <v>pAPE ratio</v>
      </c>
      <c r="BG200" s="4" t="str">
        <v>Unit Link</v>
      </c>
      <c r="BH200" s="4" t="str">
        <v>Unit Link</v>
      </c>
      <c r="BI200" s="4" t="str">
        <v>Unit Link</v>
      </c>
      <c r="BJ200" s="4" t="str">
        <v>Product Type</v>
      </c>
      <c r="BK200" s="4" t="str">
        <v>Product Type</v>
      </c>
      <c r="BL200" s="4" t="str">
        <v>Product Type</v>
      </c>
      <c r="BM200" s="4" t="str">
        <v>Product Type</v>
      </c>
      <c r="BN200" s="4" t="str">
        <v>Product Type</v>
      </c>
      <c r="BO200" s="4" t="str">
        <v>Product Type</v>
      </c>
      <c r="BP200" s="4" t="str">
        <v>Product Type</v>
      </c>
      <c r="BQ200" t="str">
        <f>VLOOKUP(A200,Misc!$A$3:$B$11,2,FALSE)</f>
        <v>IDR</v>
      </c>
      <c r="BR200">
        <f>INDEX(FX!$B$30:$AK$48,MATCH(Data!BQ200,FX!$A$30:$A$48,0),MATCH(Data!D200,Period,0))</f>
        <v>14035.43870120105</v>
      </c>
      <c r="BS200">
        <f t="shared" si="52"/>
        <v>0.64754754685525173</v>
      </c>
      <c r="BT200">
        <f t="shared" si="53"/>
        <v>0</v>
      </c>
      <c r="BU200">
        <f t="shared" si="54"/>
        <v>0.22524721684618998</v>
      </c>
      <c r="BV200">
        <f t="shared" si="55"/>
        <v>0</v>
      </c>
      <c r="BW200">
        <f t="shared" si="56"/>
        <v>0.11969700668182448</v>
      </c>
      <c r="BX200">
        <f t="shared" si="57"/>
        <v>0</v>
      </c>
      <c r="BY200">
        <f t="shared" si="58"/>
        <v>-1.9949501113637413E-3</v>
      </c>
      <c r="BZ200">
        <f t="shared" si="59"/>
        <v>0</v>
      </c>
      <c r="CA200">
        <f t="shared" si="60"/>
        <v>1.3260745474985629</v>
      </c>
      <c r="CB200">
        <f t="shared" si="61"/>
        <v>0.43012238681277193</v>
      </c>
      <c r="CC200">
        <f t="shared" si="62"/>
        <v>0.31771232218648171</v>
      </c>
      <c r="CD200">
        <f t="shared" si="63"/>
        <v>0.12038469506232433</v>
      </c>
      <c r="CE200" s="4">
        <f t="shared" si="64"/>
        <v>0.34784660669333084</v>
      </c>
      <c r="CF200" s="4" t="str">
        <f t="shared" si="65"/>
        <v/>
      </c>
      <c r="CG200" s="4">
        <f t="shared" si="66"/>
        <v>-8.8567137001563604E-3</v>
      </c>
      <c r="CH200" s="4" t="str">
        <f t="shared" si="67"/>
        <v/>
      </c>
      <c r="CI200">
        <f>INDEX(FX!$B$114:$AK$132,MATCH(Data!BQ200,FX!$A$114:$A$132,0),MATCH(Data!D200,Period,0))</f>
        <v>14285.503516898269</v>
      </c>
    </row>
    <row r="201" spans="1:87" hidden="1" outlineLevel="1" x14ac:dyDescent="0.15">
      <c r="A201" t="s">
        <v>66</v>
      </c>
      <c r="B201" s="1">
        <f t="shared" si="68"/>
        <v>43800</v>
      </c>
      <c r="C201" t="s">
        <v>50</v>
      </c>
      <c r="D201" s="1">
        <v>43678</v>
      </c>
      <c r="E201">
        <v>8024.3054099600004</v>
      </c>
      <c r="F201">
        <v>2746.9049292043801</v>
      </c>
      <c r="G201">
        <v>2709.9349999999999</v>
      </c>
      <c r="H201">
        <v>968.81</v>
      </c>
      <c r="I201">
        <v>21291.40893568</v>
      </c>
      <c r="J201">
        <v>6906.0307713047305</v>
      </c>
      <c r="K201">
        <v>5101.1785031352993</v>
      </c>
      <c r="L201">
        <v>1932.8926694681302</v>
      </c>
      <c r="M201">
        <v>16931.452497664999</v>
      </c>
      <c r="N201">
        <v>5663.9535146942999</v>
      </c>
      <c r="O201">
        <v>3905.4483</v>
      </c>
      <c r="P201">
        <v>1626.3875</v>
      </c>
      <c r="Q201" t="str">
        <v>Sprint Link Plus</v>
      </c>
      <c r="R201" t="str">
        <v>Bebas Ikhtiar</v>
      </c>
      <c r="S201" t="str">
        <v>FWD Loop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3889.587</v>
      </c>
      <c r="AB201">
        <v>3139.8789999999999</v>
      </c>
      <c r="AC201">
        <v>285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709.83940996000001</v>
      </c>
      <c r="AL201">
        <v>1397.9090000000001</v>
      </c>
      <c r="AM201">
        <v>848.26199999999994</v>
      </c>
      <c r="AN201">
        <v>191.749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308.98492920438002</v>
      </c>
      <c r="AW201" s="4">
        <v>0.34010000000000001</v>
      </c>
      <c r="AX201" s="4">
        <v>0.22040000000000001</v>
      </c>
      <c r="AY201" s="4">
        <v>0.71509999999999996</v>
      </c>
      <c r="AZ201" s="4" t="str">
        <v>pAPE ratio</v>
      </c>
      <c r="BA201" s="4" t="str">
        <v>pAPE ratio</v>
      </c>
      <c r="BB201" s="4" t="str">
        <v>pAPE ratio</v>
      </c>
      <c r="BC201" s="4" t="str">
        <v>pAPE ratio</v>
      </c>
      <c r="BD201" s="4" t="str">
        <v>pAPE ratio</v>
      </c>
      <c r="BE201" s="4" t="str">
        <v>pAPE ratio</v>
      </c>
      <c r="BF201" s="4" t="str">
        <v>pAPE ratio</v>
      </c>
      <c r="BG201" s="4" t="str">
        <v>Unit Link</v>
      </c>
      <c r="BH201" s="4" t="str">
        <v>Unit Link</v>
      </c>
      <c r="BI201" s="4" t="str">
        <v>Unit Link</v>
      </c>
      <c r="BJ201" s="4" t="str">
        <v>Product Type</v>
      </c>
      <c r="BK201" s="4" t="str">
        <v>Product Type</v>
      </c>
      <c r="BL201" s="4" t="str">
        <v>Product Type</v>
      </c>
      <c r="BM201" s="4" t="str">
        <v>Product Type</v>
      </c>
      <c r="BN201" s="4" t="str">
        <v>Product Type</v>
      </c>
      <c r="BO201" s="4" t="str">
        <v>Product Type</v>
      </c>
      <c r="BP201" s="4" t="str">
        <v>Product Type</v>
      </c>
      <c r="BQ201" t="str">
        <f>VLOOKUP(A201,Misc!$A$3:$B$11,2,FALSE)</f>
        <v>IDR</v>
      </c>
      <c r="BR201">
        <f>INDEX(FX!$B$30:$AK$48,MATCH(Data!BQ201,FX!$A$30:$A$48,0),MATCH(Data!D201,Period,0))</f>
        <v>14235.3905799973</v>
      </c>
      <c r="BS201">
        <f t="shared" si="52"/>
        <v>0.56368705620450366</v>
      </c>
      <c r="BT201">
        <f t="shared" si="53"/>
        <v>0</v>
      </c>
      <c r="BU201">
        <f t="shared" si="54"/>
        <v>0.19296308828112962</v>
      </c>
      <c r="BV201">
        <f t="shared" si="55"/>
        <v>0</v>
      </c>
      <c r="BW201">
        <f t="shared" si="56"/>
        <v>0.19036604473696947</v>
      </c>
      <c r="BX201">
        <f t="shared" si="57"/>
        <v>0</v>
      </c>
      <c r="BY201">
        <f t="shared" si="58"/>
        <v>6.805643965690078E-2</v>
      </c>
      <c r="BZ201">
        <f t="shared" si="59"/>
        <v>0</v>
      </c>
      <c r="CA201">
        <f t="shared" si="60"/>
        <v>1.4904206148907857</v>
      </c>
      <c r="CB201">
        <f t="shared" si="61"/>
        <v>0.48342928641861399</v>
      </c>
      <c r="CC201">
        <f t="shared" si="62"/>
        <v>0.35708776362703171</v>
      </c>
      <c r="CD201">
        <f t="shared" si="63"/>
        <v>0.13530448312036875</v>
      </c>
      <c r="CE201" s="4">
        <f t="shared" si="64"/>
        <v>0.34232307830592318</v>
      </c>
      <c r="CF201" s="4" t="str">
        <f t="shared" si="65"/>
        <v/>
      </c>
      <c r="CG201" s="4">
        <f t="shared" si="66"/>
        <v>0.35269149277787654</v>
      </c>
      <c r="CH201" s="4" t="str">
        <f t="shared" si="67"/>
        <v/>
      </c>
      <c r="CI201">
        <f>INDEX(FX!$B$114:$AK$132,MATCH(Data!BQ201,FX!$A$114:$A$132,0),MATCH(Data!D201,Period,0))</f>
        <v>14285.503516898269</v>
      </c>
    </row>
    <row r="202" spans="1:87" hidden="1" outlineLevel="1" x14ac:dyDescent="0.15">
      <c r="A202" t="s">
        <v>66</v>
      </c>
      <c r="B202" s="1">
        <f t="shared" si="68"/>
        <v>43800</v>
      </c>
      <c r="C202" t="s">
        <v>50</v>
      </c>
      <c r="D202" s="1">
        <v>43709</v>
      </c>
      <c r="E202">
        <v>9200.35241400001</v>
      </c>
      <c r="F202">
        <v>3196.1010627014798</v>
      </c>
      <c r="G202">
        <v>3011.7924336184565</v>
      </c>
      <c r="H202">
        <v>1010.9540263645109</v>
      </c>
      <c r="I202">
        <v>26148.453608749998</v>
      </c>
      <c r="J202">
        <v>8481.4502314884994</v>
      </c>
      <c r="K202">
        <v>6264.8709554315001</v>
      </c>
      <c r="L202">
        <v>2373.8285452204</v>
      </c>
      <c r="M202">
        <v>7940.0029164999996</v>
      </c>
      <c r="N202">
        <v>2101.4183031043999</v>
      </c>
      <c r="O202">
        <v>3021.2013000000002</v>
      </c>
      <c r="P202">
        <v>1007.6184</v>
      </c>
      <c r="Q202" t="str">
        <v>Sprint Link Plus</v>
      </c>
      <c r="R202" t="str">
        <v>Bebas Ikhtiar</v>
      </c>
      <c r="S202" t="str">
        <v>FWD Loop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4622.5</v>
      </c>
      <c r="AB202">
        <v>3178</v>
      </c>
      <c r="AC202">
        <v>237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1162.85241400001</v>
      </c>
      <c r="AL202">
        <v>1559.79</v>
      </c>
      <c r="AM202">
        <v>879</v>
      </c>
      <c r="AN202">
        <v>151.88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605.43106270147973</v>
      </c>
      <c r="AW202" s="4">
        <v>0.34010000000000001</v>
      </c>
      <c r="AX202" s="4">
        <v>0.22040000000000001</v>
      </c>
      <c r="AY202" s="4">
        <v>0.71509999999999996</v>
      </c>
      <c r="AZ202" s="4" t="str">
        <v>pAPE ratio</v>
      </c>
      <c r="BA202" s="4" t="str">
        <v>pAPE ratio</v>
      </c>
      <c r="BB202" s="4" t="str">
        <v>pAPE ratio</v>
      </c>
      <c r="BC202" s="4" t="str">
        <v>pAPE ratio</v>
      </c>
      <c r="BD202" s="4" t="str">
        <v>pAPE ratio</v>
      </c>
      <c r="BE202" s="4" t="str">
        <v>pAPE ratio</v>
      </c>
      <c r="BF202" s="4" t="str">
        <v>pAPE ratio</v>
      </c>
      <c r="BG202" s="4" t="str">
        <v>Unit Link</v>
      </c>
      <c r="BH202" s="4" t="str">
        <v>Unit Link</v>
      </c>
      <c r="BI202" s="4" t="str">
        <v>Unit Link</v>
      </c>
      <c r="BJ202" s="4" t="str">
        <v>Product Type</v>
      </c>
      <c r="BK202" s="4" t="str">
        <v>Product Type</v>
      </c>
      <c r="BL202" s="4" t="str">
        <v>Product Type</v>
      </c>
      <c r="BM202" s="4" t="str">
        <v>Product Type</v>
      </c>
      <c r="BN202" s="4" t="str">
        <v>Product Type</v>
      </c>
      <c r="BO202" s="4" t="str">
        <v>Product Type</v>
      </c>
      <c r="BP202" s="4" t="str">
        <v>Product Type</v>
      </c>
      <c r="BQ202" t="str">
        <f>VLOOKUP(A202,Misc!$A$3:$B$11,2,FALSE)</f>
        <v>IDR</v>
      </c>
      <c r="BR202">
        <f>INDEX(FX!$B$30:$AK$48,MATCH(Data!BQ202,FX!$A$30:$A$48,0),MATCH(Data!D202,Period,0))</f>
        <v>14096.671744229321</v>
      </c>
      <c r="BS202">
        <f t="shared" si="52"/>
        <v>0.65266132183054548</v>
      </c>
      <c r="BT202">
        <f t="shared" si="53"/>
        <v>0</v>
      </c>
      <c r="BU202">
        <f t="shared" si="54"/>
        <v>0.22672735243408434</v>
      </c>
      <c r="BV202">
        <f t="shared" si="55"/>
        <v>0</v>
      </c>
      <c r="BW202">
        <f t="shared" si="56"/>
        <v>0.21365273223811698</v>
      </c>
      <c r="BX202">
        <f t="shared" si="57"/>
        <v>0</v>
      </c>
      <c r="BY202">
        <f t="shared" si="58"/>
        <v>7.1715795381158659E-2</v>
      </c>
      <c r="BZ202">
        <f t="shared" si="59"/>
        <v>0</v>
      </c>
      <c r="CA202">
        <f t="shared" si="60"/>
        <v>1.8304187582761147</v>
      </c>
      <c r="CB202">
        <f t="shared" si="61"/>
        <v>0.59371027569702561</v>
      </c>
      <c r="CC202">
        <f t="shared" si="62"/>
        <v>0.43854743712889138</v>
      </c>
      <c r="CD202">
        <f t="shared" si="63"/>
        <v>0.16617044981385551</v>
      </c>
      <c r="CE202" s="4">
        <f t="shared" si="64"/>
        <v>0.34738898238702581</v>
      </c>
      <c r="CF202" s="4" t="str">
        <f t="shared" si="65"/>
        <v/>
      </c>
      <c r="CG202" s="4">
        <f t="shared" si="66"/>
        <v>0.31630852921465813</v>
      </c>
      <c r="CH202" s="4" t="str">
        <f t="shared" si="67"/>
        <v/>
      </c>
      <c r="CI202">
        <f>INDEX(FX!$B$114:$AK$132,MATCH(Data!BQ202,FX!$A$114:$A$132,0),MATCH(Data!D202,Period,0))</f>
        <v>14285.503516898269</v>
      </c>
    </row>
    <row r="203" spans="1:87" hidden="1" outlineLevel="1" x14ac:dyDescent="0.15">
      <c r="A203" t="s">
        <v>66</v>
      </c>
      <c r="B203" s="1">
        <f t="shared" si="68"/>
        <v>43800</v>
      </c>
      <c r="C203" t="s">
        <v>50</v>
      </c>
      <c r="D203" s="1">
        <v>43739</v>
      </c>
      <c r="E203">
        <v>9349.850819719999</v>
      </c>
      <c r="F203">
        <v>2259.44719378027</v>
      </c>
      <c r="G203">
        <v>2761.3582616319695</v>
      </c>
      <c r="H203">
        <v>634.06903210599626</v>
      </c>
      <c r="I203">
        <v>21452.920962939999</v>
      </c>
      <c r="J203">
        <v>6958.4184283104096</v>
      </c>
      <c r="K203">
        <v>5139.8749408817994</v>
      </c>
      <c r="L203">
        <v>1947.5551755480101</v>
      </c>
      <c r="M203">
        <v>9110.1478000000006</v>
      </c>
      <c r="N203">
        <v>2885.12472277801</v>
      </c>
      <c r="O203">
        <v>2169.5072</v>
      </c>
      <c r="P203">
        <v>930.12580000000003</v>
      </c>
      <c r="Q203" t="str">
        <v>Sprint Link Plus</v>
      </c>
      <c r="R203" t="str">
        <v>Bebas Ikhtiar</v>
      </c>
      <c r="S203" t="str">
        <v>FWD Loop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4887.2489999999998</v>
      </c>
      <c r="AB203">
        <v>3350.63</v>
      </c>
      <c r="AC203">
        <v>231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880.97181971999817</v>
      </c>
      <c r="AL203">
        <v>1374.7529999999999</v>
      </c>
      <c r="AM203">
        <v>733.23299999999995</v>
      </c>
      <c r="AN203">
        <v>16.513000000000002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134.94819378027023</v>
      </c>
      <c r="AW203" s="4">
        <v>0.34010000000000001</v>
      </c>
      <c r="AX203" s="4">
        <v>0.22040000000000001</v>
      </c>
      <c r="AY203" s="4">
        <v>0.71509999999999996</v>
      </c>
      <c r="AZ203" s="4" t="str">
        <v>pAPE ratio</v>
      </c>
      <c r="BA203" s="4" t="str">
        <v>pAPE ratio</v>
      </c>
      <c r="BB203" s="4" t="str">
        <v>pAPE ratio</v>
      </c>
      <c r="BC203" s="4" t="str">
        <v>pAPE ratio</v>
      </c>
      <c r="BD203" s="4" t="str">
        <v>pAPE ratio</v>
      </c>
      <c r="BE203" s="4" t="str">
        <v>pAPE ratio</v>
      </c>
      <c r="BF203" s="4" t="str">
        <v>pAPE ratio</v>
      </c>
      <c r="BG203" s="4" t="str">
        <v>Unit Link</v>
      </c>
      <c r="BH203" s="4" t="str">
        <v>Unit Link</v>
      </c>
      <c r="BI203" s="4" t="str">
        <v>Unit Link</v>
      </c>
      <c r="BJ203" s="4" t="str">
        <v>Product Type</v>
      </c>
      <c r="BK203" s="4" t="str">
        <v>Product Type</v>
      </c>
      <c r="BL203" s="4" t="str">
        <v>Product Type</v>
      </c>
      <c r="BM203" s="4" t="str">
        <v>Product Type</v>
      </c>
      <c r="BN203" s="4" t="str">
        <v>Product Type</v>
      </c>
      <c r="BO203" s="4" t="str">
        <v>Product Type</v>
      </c>
      <c r="BP203" s="4" t="str">
        <v>Product Type</v>
      </c>
      <c r="BQ203" t="str">
        <f>VLOOKUP(A203,Misc!$A$3:$B$11,2,FALSE)</f>
        <v>IDR</v>
      </c>
      <c r="BR203">
        <f>INDEX(FX!$B$30:$AK$48,MATCH(Data!BQ203,FX!$A$30:$A$48,0),MATCH(Data!D203,Period,0))</f>
        <v>14118.393919963497</v>
      </c>
      <c r="BS203">
        <f t="shared" si="52"/>
        <v>0.66224606514904305</v>
      </c>
      <c r="BT203">
        <f t="shared" si="53"/>
        <v>0</v>
      </c>
      <c r="BU203">
        <f t="shared" si="54"/>
        <v>0.1600357099107001</v>
      </c>
      <c r="BV203">
        <f t="shared" si="55"/>
        <v>0</v>
      </c>
      <c r="BW203">
        <f t="shared" si="56"/>
        <v>0.19558586318571206</v>
      </c>
      <c r="BX203">
        <f t="shared" si="57"/>
        <v>0</v>
      </c>
      <c r="BY203">
        <f t="shared" si="58"/>
        <v>4.491084720404484E-2</v>
      </c>
      <c r="BZ203">
        <f t="shared" si="59"/>
        <v>0</v>
      </c>
      <c r="CA203">
        <f t="shared" si="60"/>
        <v>1.5017266236057707</v>
      </c>
      <c r="CB203">
        <f t="shared" si="61"/>
        <v>0.48709647651406351</v>
      </c>
      <c r="CC203">
        <f t="shared" si="62"/>
        <v>0.35979655423428797</v>
      </c>
      <c r="CD203">
        <f t="shared" si="63"/>
        <v>0.1363308736891391</v>
      </c>
      <c r="CE203" s="4">
        <f t="shared" si="64"/>
        <v>0.24165596193415351</v>
      </c>
      <c r="CF203" s="4" t="str">
        <f t="shared" si="65"/>
        <v/>
      </c>
      <c r="CG203" s="4">
        <f t="shared" si="66"/>
        <v>0.28063016203761704</v>
      </c>
      <c r="CH203" s="4" t="str">
        <f t="shared" si="67"/>
        <v/>
      </c>
      <c r="CI203">
        <f>INDEX(FX!$B$114:$AK$132,MATCH(Data!BQ203,FX!$A$114:$A$132,0),MATCH(Data!D203,Period,0))</f>
        <v>14285.503516898269</v>
      </c>
    </row>
    <row r="204" spans="1:87" hidden="1" outlineLevel="1" x14ac:dyDescent="0.15">
      <c r="A204" t="s">
        <v>66</v>
      </c>
      <c r="B204" s="1">
        <f t="shared" si="68"/>
        <v>43800</v>
      </c>
      <c r="C204" t="s">
        <v>50</v>
      </c>
      <c r="D204" s="1">
        <v>43770</v>
      </c>
      <c r="E204">
        <v>10976.979804000001</v>
      </c>
      <c r="F204">
        <v>3585.5658026900001</v>
      </c>
      <c r="G204">
        <v>2674</v>
      </c>
      <c r="H204">
        <v>814.38300000000004</v>
      </c>
      <c r="I204">
        <v>25806.872852569999</v>
      </c>
      <c r="J204">
        <v>8370.6559095572211</v>
      </c>
      <c r="K204">
        <v>6183.0321060115994</v>
      </c>
      <c r="L204">
        <v>2342.81890460361</v>
      </c>
      <c r="M204">
        <v>12103.189930674</v>
      </c>
      <c r="N204">
        <v>4615.5419191829005</v>
      </c>
      <c r="O204">
        <v>2526.5529000000001</v>
      </c>
      <c r="P204">
        <v>1441.8013000000001</v>
      </c>
      <c r="Q204" t="str">
        <v>Sprint Link Plus</v>
      </c>
      <c r="R204" t="str">
        <v>Bebas Ikhtiar</v>
      </c>
      <c r="S204" t="str">
        <v>FWD Loop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5131.2219999999998</v>
      </c>
      <c r="AB204">
        <v>3548.9070000000002</v>
      </c>
      <c r="AC204">
        <v>246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2050.8508039999997</v>
      </c>
      <c r="AL204">
        <v>1509.91</v>
      </c>
      <c r="AM204">
        <v>986.87900000000002</v>
      </c>
      <c r="AN204">
        <v>150.80799999999999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937.9688026900003</v>
      </c>
      <c r="AW204" s="4">
        <v>0.34010000000000001</v>
      </c>
      <c r="AX204" s="4">
        <v>0.22040000000000001</v>
      </c>
      <c r="AY204" s="4">
        <v>0.71509999999999996</v>
      </c>
      <c r="AZ204" s="4" t="str">
        <v>pAPE ratio</v>
      </c>
      <c r="BA204" s="4" t="str">
        <v>pAPE ratio</v>
      </c>
      <c r="BB204" s="4" t="str">
        <v>pAPE ratio</v>
      </c>
      <c r="BC204" s="4" t="str">
        <v>pAPE ratio</v>
      </c>
      <c r="BD204" s="4" t="str">
        <v>pAPE ratio</v>
      </c>
      <c r="BE204" s="4" t="str">
        <v>pAPE ratio</v>
      </c>
      <c r="BF204" s="4" t="str">
        <v>pAPE ratio</v>
      </c>
      <c r="BG204" s="4" t="str">
        <v>Unit Link</v>
      </c>
      <c r="BH204" s="4" t="str">
        <v>Unit Link</v>
      </c>
      <c r="BI204" s="4" t="str">
        <v>Unit Link</v>
      </c>
      <c r="BJ204" s="4" t="str">
        <v>Product Type</v>
      </c>
      <c r="BK204" s="4" t="str">
        <v>Product Type</v>
      </c>
      <c r="BL204" s="4" t="str">
        <v>Product Type</v>
      </c>
      <c r="BM204" s="4" t="str">
        <v>Product Type</v>
      </c>
      <c r="BN204" s="4" t="str">
        <v>Product Type</v>
      </c>
      <c r="BO204" s="4" t="str">
        <v>Product Type</v>
      </c>
      <c r="BP204" s="4" t="str">
        <v>Product Type</v>
      </c>
      <c r="BQ204" t="str">
        <f>VLOOKUP(A204,Misc!$A$3:$B$11,2,FALSE)</f>
        <v>IDR</v>
      </c>
      <c r="BR204">
        <f>INDEX(FX!$B$30:$AK$48,MATCH(Data!BQ204,FX!$A$30:$A$48,0),MATCH(Data!D204,Period,0))</f>
        <v>14068.187184901108</v>
      </c>
      <c r="BS204">
        <f t="shared" si="52"/>
        <v>0.78026967225608201</v>
      </c>
      <c r="BT204">
        <f t="shared" si="53"/>
        <v>0</v>
      </c>
      <c r="BU204">
        <f t="shared" si="54"/>
        <v>0.25487049294725495</v>
      </c>
      <c r="BV204">
        <f t="shared" si="55"/>
        <v>0</v>
      </c>
      <c r="BW204">
        <f t="shared" si="56"/>
        <v>0.19007424089934705</v>
      </c>
      <c r="BX204">
        <f t="shared" si="57"/>
        <v>0</v>
      </c>
      <c r="BY204">
        <f t="shared" si="58"/>
        <v>5.7888268708426678E-2</v>
      </c>
      <c r="BZ204">
        <f t="shared" si="59"/>
        <v>0</v>
      </c>
      <c r="CA204">
        <f t="shared" si="60"/>
        <v>1.8065077525649094</v>
      </c>
      <c r="CB204">
        <f t="shared" si="61"/>
        <v>0.58595455873540636</v>
      </c>
      <c r="CC204">
        <f t="shared" si="62"/>
        <v>0.43281863314777208</v>
      </c>
      <c r="CD204">
        <f t="shared" si="63"/>
        <v>0.16399974294446804</v>
      </c>
      <c r="CE204" s="4">
        <f t="shared" si="64"/>
        <v>0.32664411037573593</v>
      </c>
      <c r="CF204" s="4" t="str">
        <f t="shared" si="65"/>
        <v/>
      </c>
      <c r="CG204" s="4">
        <f t="shared" si="66"/>
        <v>0.22712817022881721</v>
      </c>
      <c r="CH204" s="4" t="str">
        <f t="shared" si="67"/>
        <v/>
      </c>
      <c r="CI204">
        <f>INDEX(FX!$B$114:$AK$132,MATCH(Data!BQ204,FX!$A$114:$A$132,0),MATCH(Data!D204,Period,0))</f>
        <v>14285.503516898269</v>
      </c>
    </row>
    <row r="205" spans="1:87" hidden="1" outlineLevel="1" x14ac:dyDescent="0.15">
      <c r="A205" t="s">
        <v>66</v>
      </c>
      <c r="B205" s="1">
        <f t="shared" si="68"/>
        <v>43800</v>
      </c>
      <c r="C205" t="s">
        <v>50</v>
      </c>
      <c r="D205" s="1">
        <v>43800</v>
      </c>
      <c r="E205">
        <v>38625.592078000001</v>
      </c>
      <c r="F205">
        <v>15051.202374705201</v>
      </c>
      <c r="G205">
        <v>9503.122741076415</v>
      </c>
      <c r="H205">
        <v>3232.515576044299</v>
      </c>
      <c r="I205">
        <v>29974.912714800001</v>
      </c>
      <c r="J205">
        <v>9722.5914075687106</v>
      </c>
      <c r="K205">
        <v>7181.6468718593997</v>
      </c>
      <c r="L205">
        <v>2721.20502837503</v>
      </c>
      <c r="M205">
        <v>21688.088969452001</v>
      </c>
      <c r="N205">
        <v>8147.6021206498608</v>
      </c>
      <c r="O205">
        <v>6665.9849000000004</v>
      </c>
      <c r="P205">
        <v>3296.4623000000001</v>
      </c>
      <c r="Q205" t="str">
        <v>Sprint Link Plus</v>
      </c>
      <c r="R205" t="str">
        <v>Bebas Ikhtiar</v>
      </c>
      <c r="S205" t="str">
        <v>FWD Loop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25484.314999999999</v>
      </c>
      <c r="AB205">
        <v>9329.8230000000003</v>
      </c>
      <c r="AC205">
        <v>246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3565.4540780000025</v>
      </c>
      <c r="AL205">
        <v>8120.9530000000004</v>
      </c>
      <c r="AM205">
        <v>1656.798</v>
      </c>
      <c r="AN205">
        <v>332.33100000000002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4941.1203747052004</v>
      </c>
      <c r="AW205" s="4">
        <v>0.34010000000000001</v>
      </c>
      <c r="AX205" s="4">
        <v>0.22040000000000001</v>
      </c>
      <c r="AY205" s="4">
        <v>0.71509999999999996</v>
      </c>
      <c r="AZ205" s="4" t="str">
        <v>pAPE ratio</v>
      </c>
      <c r="BA205" s="4" t="str">
        <v>pAPE ratio</v>
      </c>
      <c r="BB205" s="4" t="str">
        <v>pAPE ratio</v>
      </c>
      <c r="BC205" s="4" t="str">
        <v>pAPE ratio</v>
      </c>
      <c r="BD205" s="4" t="str">
        <v>pAPE ratio</v>
      </c>
      <c r="BE205" s="4" t="str">
        <v>pAPE ratio</v>
      </c>
      <c r="BF205" s="4" t="str">
        <v>pAPE ratio</v>
      </c>
      <c r="BG205" s="4" t="str">
        <v>Unit Link</v>
      </c>
      <c r="BH205" s="4" t="str">
        <v>Unit Link</v>
      </c>
      <c r="BI205" s="4" t="str">
        <v>Unit Link</v>
      </c>
      <c r="BJ205" s="4" t="str">
        <v>Product Type</v>
      </c>
      <c r="BK205" s="4" t="str">
        <v>Product Type</v>
      </c>
      <c r="BL205" s="4" t="str">
        <v>Product Type</v>
      </c>
      <c r="BM205" s="4" t="str">
        <v>Product Type</v>
      </c>
      <c r="BN205" s="4" t="str">
        <v>Product Type</v>
      </c>
      <c r="BO205" s="4" t="str">
        <v>Product Type</v>
      </c>
      <c r="BP205" s="4" t="str">
        <v>Product Type</v>
      </c>
      <c r="BQ205" t="str">
        <f>VLOOKUP(A205,Misc!$A$3:$B$11,2,FALSE)</f>
        <v>IDR</v>
      </c>
      <c r="BR205">
        <f>INDEX(FX!$B$30:$AK$48,MATCH(Data!BQ205,FX!$A$30:$A$48,0),MATCH(Data!D205,Period,0))</f>
        <v>14009.036347848778</v>
      </c>
      <c r="BS205">
        <f t="shared" si="52"/>
        <v>2.757191224215171</v>
      </c>
      <c r="BT205">
        <f t="shared" si="53"/>
        <v>0</v>
      </c>
      <c r="BU205">
        <f t="shared" si="54"/>
        <v>1.0743924136520966</v>
      </c>
      <c r="BV205">
        <f t="shared" si="55"/>
        <v>0</v>
      </c>
      <c r="BW205">
        <f t="shared" si="56"/>
        <v>0.67835663389764211</v>
      </c>
      <c r="BX205">
        <f t="shared" si="57"/>
        <v>0</v>
      </c>
      <c r="BY205">
        <f t="shared" si="58"/>
        <v>0.23074503454626863</v>
      </c>
      <c r="BZ205">
        <f t="shared" si="59"/>
        <v>0</v>
      </c>
      <c r="CA205">
        <f t="shared" si="60"/>
        <v>2.0982748475993716</v>
      </c>
      <c r="CB205">
        <f t="shared" si="61"/>
        <v>0.68059143985144754</v>
      </c>
      <c r="CC205">
        <f t="shared" si="62"/>
        <v>0.50272269810890857</v>
      </c>
      <c r="CD205">
        <f t="shared" si="63"/>
        <v>0.19048716239901006</v>
      </c>
      <c r="CE205" s="4">
        <f t="shared" si="64"/>
        <v>0.38966916919515449</v>
      </c>
      <c r="CF205" s="4" t="str">
        <f t="shared" si="65"/>
        <v/>
      </c>
      <c r="CG205" s="4">
        <f t="shared" si="66"/>
        <v>0.21476792986830148</v>
      </c>
      <c r="CH205" s="4" t="str">
        <f t="shared" si="67"/>
        <v/>
      </c>
      <c r="CI205">
        <f>INDEX(FX!$B$114:$AK$132,MATCH(Data!BQ205,FX!$A$114:$A$132,0),MATCH(Data!D205,Period,0))</f>
        <v>14285.503516898269</v>
      </c>
    </row>
    <row r="206" spans="1:87" hidden="1" outlineLevel="1" x14ac:dyDescent="0.15">
      <c r="A206" t="s">
        <v>66</v>
      </c>
      <c r="B206" s="1">
        <f t="shared" si="68"/>
        <v>43800</v>
      </c>
      <c r="C206" t="s">
        <v>63</v>
      </c>
      <c r="D206" s="1">
        <v>43466</v>
      </c>
      <c r="E206">
        <f t="array" ref="E206:E217">TRANSPOSE('[4]BA_Key Metrics P1'!$F$6:$Q$6)</f>
        <v>3852.2954420000001</v>
      </c>
      <c r="F206">
        <f t="array" ref="F206:F217">TRANSPOSE('[4]BA_Key Metrics P1'!$F$11:$Q$11)</f>
        <v>591.18215790921602</v>
      </c>
      <c r="G206">
        <f t="array" ref="G206:G217">TRANSPOSE('[4]BA_Key Metrics P1'!$F$16:$Q$16)</f>
        <v>258.51150000000001</v>
      </c>
      <c r="H206">
        <f t="array" ref="H206:H217">TRANSPOSE('[4]BA_Key Metrics P1'!$F$21:$Q$21)</f>
        <v>-66.576499999999996</v>
      </c>
      <c r="I206">
        <f t="array" ref="I206:I217">TRANSPOSE('[4]BA_Key Metrics P1'!$F$7:$Q$7)</f>
        <v>3271.9297807190001</v>
      </c>
      <c r="J206">
        <f t="array" ref="J206:J217">TRANSPOSE('[4]BA_Key Metrics P1'!$F$12:$Q$12)</f>
        <v>760.67238081012704</v>
      </c>
      <c r="K206">
        <f t="array" ref="K206:K217">TRANSPOSE('[4]BA_Key Metrics P1'!$F$17:$Q$17)</f>
        <v>767.10974851232095</v>
      </c>
      <c r="L206">
        <f t="array" ref="L206:L217">TRANSPOSE('[4]BA_Key Metrics P1'!$F$22:$Q$22)</f>
        <v>222.436819542986</v>
      </c>
      <c r="M206">
        <f t="array" ref="M206:M217">TRANSPOSE('[4]BA_Key Metrics P1'!$F$9:$Q$9)</f>
        <v>3180.9122595999997</v>
      </c>
      <c r="N206">
        <f t="array" ref="N206:N217">TRANSPOSE('[4]BA_Key Metrics P1'!$F$14:$Q$14)</f>
        <v>565.91419407250294</v>
      </c>
      <c r="O206">
        <f t="array" ref="O206:O217">TRANSPOSE('[4]BA_Key Metrics P1'!$F$19:$Q$19)</f>
        <v>281.97000000000003</v>
      </c>
      <c r="P206">
        <f t="array" ref="P206:P217">TRANSPOSE('[4]BA_Key Metrics P1'!$F$24:$Q$24)</f>
        <v>227.60900000000001</v>
      </c>
      <c r="Q206" t="str">
        <f t="array" ref="Q206:Q217">'[4]BA_Key Products'!$D$6</f>
        <v>Bebas Investa Link</v>
      </c>
      <c r="R206" t="str">
        <f t="array" ref="R206:R217">'[4]BA_Key Products'!$D$9</f>
        <v>Maxima Invest Link 3 Years</v>
      </c>
      <c r="S206" t="str">
        <f t="array" ref="S206:S217">'[4]BA_Key Products'!$D$12</f>
        <v>Maxima Invest Link 5 Years</v>
      </c>
      <c r="T206" t="str">
        <f t="array" ref="T206:T217">'[4]BA_Key Products'!$D$15</f>
        <v>Bebas Investa Prima Syariah</v>
      </c>
      <c r="U206">
        <f t="array" ref="U206:U217">'[4]BA_Key Products'!$D$18</f>
        <v>0</v>
      </c>
      <c r="V206">
        <f t="array" ref="V206:V217">'[4]BA_Key Products'!$D$21</f>
        <v>0</v>
      </c>
      <c r="W206">
        <f t="array" ref="W206:W217">'[4]BA_Key Products'!$D$24</f>
        <v>0</v>
      </c>
      <c r="X206">
        <f t="array" ref="X206:X217">'[4]BA_Key Products'!$D$27</f>
        <v>0</v>
      </c>
      <c r="Y206">
        <f t="array" ref="Y206:Y217">'[4]BA_Key Products'!$D$30</f>
        <v>0</v>
      </c>
      <c r="Z206">
        <f t="array" ref="Z206:Z217">'[4]BA_Key Products'!$D$33</f>
        <v>0</v>
      </c>
      <c r="AA206">
        <f t="array" ref="AA206:AA217">TRANSPOSE('[4]BA_Key Products'!$F$6:$Q$6)</f>
        <v>2696</v>
      </c>
      <c r="AB206">
        <f t="array" ref="AB206:AB217">TRANSPOSE('[4]BA_Key Products'!$F$9:$Q$9)</f>
        <v>0</v>
      </c>
      <c r="AC206">
        <f t="array" ref="AC206:AC217">TRANSPOSE('[4]BA_Key Products'!$F$12:$Q$12)</f>
        <v>0</v>
      </c>
      <c r="AD206">
        <f t="array" ref="AD206:AD217">TRANSPOSE('[4]BA_Key Products'!$F$15:$Q$15)</f>
        <v>0</v>
      </c>
      <c r="AE206">
        <f t="array" ref="AE206:AE217">TRANSPOSE('[4]BA_Key Products'!$F$18:$Q$18)</f>
        <v>0</v>
      </c>
      <c r="AF206">
        <f t="array" ref="AF206:AF217">TRANSPOSE('[4]BA_Key Products'!$F$21:$Q$21)</f>
        <v>0</v>
      </c>
      <c r="AG206">
        <f t="array" ref="AG206:AG217">TRANSPOSE('[4]BA_Key Products'!$F$24:$Q$24)</f>
        <v>0</v>
      </c>
      <c r="AH206">
        <f t="array" ref="AH206:AH217">TRANSPOSE('[4]BA_Key Products'!$F$27:$Q$27)</f>
        <v>0</v>
      </c>
      <c r="AI206">
        <f t="array" ref="AI206:AI217">TRANSPOSE('[4]BA_Key Products'!$F$30:$Q$30)</f>
        <v>0</v>
      </c>
      <c r="AJ206">
        <f t="array" ref="AJ206:AJ217">TRANSPOSE('[4]BA_Key Products'!$F$33:$Q$33)</f>
        <v>0</v>
      </c>
      <c r="AK206">
        <f t="array" ref="AK206:AK217">TRANSPOSE('[4]BA_Key Products'!$F$36:$Q$36)</f>
        <v>1156.2954420000001</v>
      </c>
      <c r="AL206">
        <f t="array" ref="AL206:AL217">TRANSPOSE('[4]BA_Key Products'!$F$7:$Q$7)</f>
        <v>435.9961806999645</v>
      </c>
      <c r="AM206">
        <f t="array" ref="AM206:AM217">TRANSPOSE('[4]BA_Key Products'!$F$10:$Q$10)</f>
        <v>0</v>
      </c>
      <c r="AN206">
        <f t="array" ref="AN206:AN217">TRANSPOSE('[4]BA_Key Products'!$F$13:$Q$13)</f>
        <v>0</v>
      </c>
      <c r="AO206">
        <f t="array" ref="AO206:AO217">TRANSPOSE('[4]BA_Key Products'!$F$16:$Q$16)</f>
        <v>0</v>
      </c>
      <c r="AP206">
        <f t="array" ref="AP206:AP217">TRANSPOSE('[4]BA_Key Products'!$F$19:$Q$19)</f>
        <v>0</v>
      </c>
      <c r="AQ206">
        <f t="array" ref="AQ206:AQ217">TRANSPOSE('[4]BA_Key Products'!$F$22:$Q$22)</f>
        <v>0</v>
      </c>
      <c r="AR206">
        <f t="array" ref="AR206:AR217">TRANSPOSE('[4]BA_Key Products'!$F$25:$Q$25)</f>
        <v>0</v>
      </c>
      <c r="AS206">
        <f t="array" ref="AS206:AS217">TRANSPOSE('[4]BA_Key Products'!$F$28:$Q$28)</f>
        <v>0</v>
      </c>
      <c r="AT206">
        <f t="array" ref="AT206:AT217">TRANSPOSE('[4]BA_Key Products'!$F$31:$Q$31)</f>
        <v>0</v>
      </c>
      <c r="AU206">
        <f t="array" ref="AU206:AU217">TRANSPOSE('[4]BA_Key Products'!$F$34:$Q$35)</f>
        <v>0</v>
      </c>
      <c r="AV206">
        <f t="array" ref="AV206:AV217">TRANSPOSE('[4]BA_Key Products'!$F$37:$Q$37)</f>
        <v>155.18597720925152</v>
      </c>
      <c r="AW206" s="4">
        <f t="array" ref="AW206:AW217">'[4]BA_Key Products'!$D$8</f>
        <v>5.2900000000000003E-2</v>
      </c>
      <c r="AX206" s="4">
        <f t="array" ref="AX206:AX217">'[4]BA_Key Products'!$D$11</f>
        <v>5.9499999999999997E-2</v>
      </c>
      <c r="AY206" s="4">
        <f t="array" ref="AY206:AY217">'[4]BA_Key Products'!$D$14</f>
        <v>5.9499999999999997E-2</v>
      </c>
      <c r="AZ206" s="4">
        <f t="array" ref="AZ206:AZ217">'[4]BA_Key Products'!$D$17</f>
        <v>5.9499999999999997E-2</v>
      </c>
      <c r="BA206" s="4">
        <f t="array" ref="BA206:BA217">'[4]BA_Key Products'!$D$20</f>
        <v>0</v>
      </c>
      <c r="BB206" s="4">
        <f t="array" ref="BB206:BB217">'[4]BA_Key Products'!$D$23</f>
        <v>0</v>
      </c>
      <c r="BC206" s="4">
        <f t="array" ref="BC206:BC217">'[4]BA_Key Products'!$D$26</f>
        <v>0</v>
      </c>
      <c r="BD206" s="4">
        <f t="array" ref="BD206:BD217">'[4]BA_Key Products'!$D$29</f>
        <v>0</v>
      </c>
      <c r="BE206" s="4">
        <f t="array" ref="BE206:BE217">'[4]BA_Key Products'!$D$32</f>
        <v>0</v>
      </c>
      <c r="BF206" s="4">
        <f t="array" ref="BF206:BF217">'[4]BA_Key Products'!$D$35</f>
        <v>0</v>
      </c>
      <c r="BG206" s="4" t="str">
        <f t="array" ref="BG206:BG217">'[4]BA_Key Products'!$D$7</f>
        <v>Unit Link</v>
      </c>
      <c r="BH206" s="4" t="str">
        <f t="array" ref="BH206:BH217">'[4]BA_Key Products'!$D$10</f>
        <v>Unit Link</v>
      </c>
      <c r="BI206" s="4" t="str">
        <f t="array" ref="BI206:BI217">'[4]BA_Key Products'!$D$13</f>
        <v>Unit Link</v>
      </c>
      <c r="BJ206" s="4" t="str">
        <f t="array" ref="BJ206:BJ217">'[4]BA_Key Products'!$D$16</f>
        <v>Unit Link</v>
      </c>
      <c r="BK206" s="4">
        <f t="array" ref="BK206:BK217">'[4]BA_Key Products'!$D$19</f>
        <v>0</v>
      </c>
      <c r="BL206" s="4">
        <f t="array" ref="BL206:BL217">'[4]BA_Key Products'!$D$22</f>
        <v>0</v>
      </c>
      <c r="BM206" s="4">
        <f t="array" ref="BM206:BM217">'[4]BA_Key Products'!$D$25</f>
        <v>0</v>
      </c>
      <c r="BN206" s="4">
        <f t="array" ref="BN206:BN217">'[4]BA_Key Products'!$D$28</f>
        <v>0</v>
      </c>
      <c r="BO206" s="4">
        <f t="array" ref="BO206:BO217">'[4]BA_Key Products'!$D$31</f>
        <v>0</v>
      </c>
      <c r="BP206" s="4">
        <f t="array" ref="BP206:BP217">'[4]BA_Key Products'!$D$34</f>
        <v>0</v>
      </c>
      <c r="BQ206" t="str">
        <f>VLOOKUP(A206,Misc!$A$3:$B$11,2,FALSE)</f>
        <v>IDR</v>
      </c>
      <c r="BR206">
        <f>INDEX(FX!$B$30:$AK$48,MATCH(Data!BQ206,FX!$A$30:$A$48,0),MATCH(Data!D206,Period,0))</f>
        <v>14159.242079781492</v>
      </c>
      <c r="BS206">
        <f t="shared" si="52"/>
        <v>0.27206932548323587</v>
      </c>
      <c r="BT206">
        <f t="shared" si="53"/>
        <v>0</v>
      </c>
      <c r="BU206">
        <f t="shared" si="54"/>
        <v>4.1752387209580022E-2</v>
      </c>
      <c r="BV206">
        <f t="shared" si="55"/>
        <v>0</v>
      </c>
      <c r="BW206">
        <f t="shared" si="56"/>
        <v>1.8257439101852648E-2</v>
      </c>
      <c r="BX206">
        <f t="shared" si="57"/>
        <v>0</v>
      </c>
      <c r="BY206">
        <f t="shared" si="58"/>
        <v>-4.7019819016349083E-3</v>
      </c>
      <c r="BZ206">
        <f t="shared" si="59"/>
        <v>0</v>
      </c>
      <c r="CA206">
        <f t="shared" si="60"/>
        <v>0.22903846384193924</v>
      </c>
      <c r="CB206">
        <f t="shared" si="61"/>
        <v>5.3247852265783317E-2</v>
      </c>
      <c r="CC206">
        <f t="shared" si="62"/>
        <v>5.3698474653337186E-2</v>
      </c>
      <c r="CD206">
        <f t="shared" si="63"/>
        <v>1.5570807096849356E-2</v>
      </c>
      <c r="CE206" s="4">
        <f t="shared" si="64"/>
        <v>0.15346231014989115</v>
      </c>
      <c r="CF206" s="4" t="str">
        <f t="shared" si="65"/>
        <v/>
      </c>
      <c r="CG206" s="4">
        <f t="shared" si="66"/>
        <v>-0.11261588177061277</v>
      </c>
      <c r="CH206" s="4" t="str">
        <f t="shared" si="67"/>
        <v/>
      </c>
      <c r="CI206">
        <f>INDEX(FX!$B$114:$AK$132,MATCH(Data!BQ206,FX!$A$114:$A$132,0),MATCH(Data!D206,Period,0))</f>
        <v>14285.503516898269</v>
      </c>
    </row>
    <row r="207" spans="1:87" hidden="1" outlineLevel="1" x14ac:dyDescent="0.15">
      <c r="A207" t="s">
        <v>66</v>
      </c>
      <c r="B207" s="1">
        <f t="shared" si="68"/>
        <v>43800</v>
      </c>
      <c r="C207" t="s">
        <v>63</v>
      </c>
      <c r="D207" s="1">
        <v>43497</v>
      </c>
      <c r="E207">
        <v>1193.8810900000001</v>
      </c>
      <c r="F207">
        <v>189.52330535492399</v>
      </c>
      <c r="G207">
        <v>228.18</v>
      </c>
      <c r="H207">
        <v>-58.575099999999999</v>
      </c>
      <c r="I207">
        <v>3346.5305188299999</v>
      </c>
      <c r="J207">
        <v>778.01588286501203</v>
      </c>
      <c r="K207">
        <v>784.60002402303803</v>
      </c>
      <c r="L207">
        <v>227.508429230215</v>
      </c>
      <c r="M207">
        <v>1240.8004020000001</v>
      </c>
      <c r="N207">
        <v>298.93505120550003</v>
      </c>
      <c r="O207">
        <v>227.38499999999999</v>
      </c>
      <c r="P207">
        <v>167.33799999999999</v>
      </c>
      <c r="Q207" t="str">
        <v>Bebas Investa Link</v>
      </c>
      <c r="R207" t="str">
        <v>Maxima Invest Link 3 Years</v>
      </c>
      <c r="S207" t="str">
        <v>Maxima Invest Link 5 Years</v>
      </c>
      <c r="T207" t="str">
        <v>Bebas Investa Prima Syariah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165.8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1028.0810900000001</v>
      </c>
      <c r="AL207">
        <v>38.07287108425367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151.45043427067031</v>
      </c>
      <c r="AW207" s="4">
        <v>5.2900000000000003E-2</v>
      </c>
      <c r="AX207" s="4">
        <v>5.9499999999999997E-2</v>
      </c>
      <c r="AY207" s="4">
        <v>5.9499999999999997E-2</v>
      </c>
      <c r="AZ207" s="4">
        <v>5.9499999999999997E-2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 t="str">
        <v>Unit Link</v>
      </c>
      <c r="BH207" s="4" t="str">
        <v>Unit Link</v>
      </c>
      <c r="BI207" s="4" t="str">
        <v>Unit Link</v>
      </c>
      <c r="BJ207" s="4" t="str">
        <v>Unit Link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t="str">
        <f>VLOOKUP(A207,Misc!$A$3:$B$11,2,FALSE)</f>
        <v>IDR</v>
      </c>
      <c r="BR207">
        <f>INDEX(FX!$B$30:$AK$48,MATCH(Data!BQ207,FX!$A$30:$A$48,0),MATCH(Data!D207,Period,0))</f>
        <v>14039.300423305131</v>
      </c>
      <c r="BS207">
        <f t="shared" si="52"/>
        <v>8.5038502917009068E-2</v>
      </c>
      <c r="BT207">
        <f t="shared" si="53"/>
        <v>0</v>
      </c>
      <c r="BU207">
        <f t="shared" si="54"/>
        <v>1.3499483566881777E-2</v>
      </c>
      <c r="BV207">
        <f t="shared" si="55"/>
        <v>0</v>
      </c>
      <c r="BW207">
        <f t="shared" si="56"/>
        <v>1.6252946594206574E-2</v>
      </c>
      <c r="BX207">
        <f t="shared" si="57"/>
        <v>0</v>
      </c>
      <c r="BY207">
        <f t="shared" si="58"/>
        <v>-4.1722235605675751E-3</v>
      </c>
      <c r="BZ207">
        <f t="shared" si="59"/>
        <v>0</v>
      </c>
      <c r="CA207">
        <f t="shared" si="60"/>
        <v>0.23426059255604126</v>
      </c>
      <c r="CB207">
        <f t="shared" si="61"/>
        <v>5.446191532168957E-2</v>
      </c>
      <c r="CC207">
        <f t="shared" si="62"/>
        <v>5.4922812002736736E-2</v>
      </c>
      <c r="CD207">
        <f t="shared" si="63"/>
        <v>1.5925825012824794E-2</v>
      </c>
      <c r="CE207" s="4">
        <f t="shared" si="64"/>
        <v>0.15874554588591733</v>
      </c>
      <c r="CF207" s="4" t="str">
        <f t="shared" si="65"/>
        <v/>
      </c>
      <c r="CG207" s="4">
        <f t="shared" si="66"/>
        <v>-0.30906542016194399</v>
      </c>
      <c r="CH207" s="4" t="str">
        <f t="shared" si="67"/>
        <v/>
      </c>
      <c r="CI207">
        <f>INDEX(FX!$B$114:$AK$132,MATCH(Data!BQ207,FX!$A$114:$A$132,0),MATCH(Data!D207,Period,0))</f>
        <v>14285.503516898269</v>
      </c>
    </row>
    <row r="208" spans="1:87" hidden="1" outlineLevel="1" x14ac:dyDescent="0.15">
      <c r="A208" t="s">
        <v>66</v>
      </c>
      <c r="B208" s="1">
        <f t="shared" si="68"/>
        <v>43800</v>
      </c>
      <c r="C208" t="s">
        <v>63</v>
      </c>
      <c r="D208" s="1">
        <v>43525</v>
      </c>
      <c r="E208">
        <v>2038.637806</v>
      </c>
      <c r="F208">
        <v>463.33730936408</v>
      </c>
      <c r="G208">
        <v>344.0847</v>
      </c>
      <c r="H208">
        <v>-23.1739</v>
      </c>
      <c r="I208">
        <v>3545.6988560040004</v>
      </c>
      <c r="J208">
        <v>824.31939891596699</v>
      </c>
      <c r="K208">
        <v>831.29539440535109</v>
      </c>
      <c r="L208">
        <v>241.04856437078499</v>
      </c>
      <c r="M208">
        <v>1777.766494575</v>
      </c>
      <c r="N208">
        <v>343.00093400559996</v>
      </c>
      <c r="O208">
        <v>216.53</v>
      </c>
      <c r="P208">
        <v>-21.885000000000002</v>
      </c>
      <c r="Q208" t="str">
        <v>Bebas Investa Link</v>
      </c>
      <c r="R208" t="str">
        <v>Maxima Invest Link 3 Years</v>
      </c>
      <c r="S208" t="str">
        <v>Maxima Invest Link 5 Years</v>
      </c>
      <c r="T208" t="str">
        <v>Bebas Investa Prima Syariah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146.6</v>
      </c>
      <c r="AB208">
        <v>0</v>
      </c>
      <c r="AC208">
        <v>0</v>
      </c>
      <c r="AD208">
        <v>1010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882.03780600000005</v>
      </c>
      <c r="AL208">
        <v>36.320900911731961</v>
      </c>
      <c r="AM208">
        <v>0</v>
      </c>
      <c r="AN208">
        <v>0</v>
      </c>
      <c r="AO208">
        <v>303.93870778422331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123.07770066812475</v>
      </c>
      <c r="AW208" s="4">
        <v>5.2900000000000003E-2</v>
      </c>
      <c r="AX208" s="4">
        <v>5.9499999999999997E-2</v>
      </c>
      <c r="AY208" s="4">
        <v>5.9499999999999997E-2</v>
      </c>
      <c r="AZ208" s="4">
        <v>5.9499999999999997E-2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 t="str">
        <v>Unit Link</v>
      </c>
      <c r="BH208" s="4" t="str">
        <v>Unit Link</v>
      </c>
      <c r="BI208" s="4" t="str">
        <v>Unit Link</v>
      </c>
      <c r="BJ208" s="4" t="str">
        <v>Unit Link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t="str">
        <f>VLOOKUP(A208,Misc!$A$3:$B$11,2,FALSE)</f>
        <v>IDR</v>
      </c>
      <c r="BR208">
        <f>INDEX(FX!$B$30:$AK$48,MATCH(Data!BQ208,FX!$A$30:$A$48,0),MATCH(Data!D208,Period,0))</f>
        <v>14208.829502173983</v>
      </c>
      <c r="BS208">
        <f t="shared" si="52"/>
        <v>0.1434768293678296</v>
      </c>
      <c r="BT208">
        <f t="shared" si="53"/>
        <v>0</v>
      </c>
      <c r="BU208">
        <f t="shared" si="54"/>
        <v>3.2609111770479642E-2</v>
      </c>
      <c r="BV208">
        <f t="shared" si="55"/>
        <v>0</v>
      </c>
      <c r="BW208">
        <f t="shared" si="56"/>
        <v>2.4216259329971849E-2</v>
      </c>
      <c r="BX208">
        <f t="shared" si="57"/>
        <v>0</v>
      </c>
      <c r="BY208">
        <f t="shared" si="58"/>
        <v>-1.6309506702472812E-3</v>
      </c>
      <c r="BZ208">
        <f t="shared" si="59"/>
        <v>0</v>
      </c>
      <c r="CA208">
        <f t="shared" si="60"/>
        <v>0.24820258185578173</v>
      </c>
      <c r="CB208">
        <f t="shared" si="61"/>
        <v>5.7703209266714517E-2</v>
      </c>
      <c r="CC208">
        <f t="shared" si="62"/>
        <v>5.8191536155657017E-2</v>
      </c>
      <c r="CD208">
        <f t="shared" si="63"/>
        <v>1.6873648456678447E-2</v>
      </c>
      <c r="CE208" s="4">
        <f t="shared" si="64"/>
        <v>0.22727789507307905</v>
      </c>
      <c r="CF208" s="4" t="str">
        <f t="shared" si="65"/>
        <v/>
      </c>
      <c r="CG208" s="4">
        <f t="shared" si="66"/>
        <v>-5.0015182312440273E-2</v>
      </c>
      <c r="CH208" s="4" t="str">
        <f t="shared" si="67"/>
        <v/>
      </c>
      <c r="CI208">
        <f>INDEX(FX!$B$114:$AK$132,MATCH(Data!BQ208,FX!$A$114:$A$132,0),MATCH(Data!D208,Period,0))</f>
        <v>14285.503516898269</v>
      </c>
    </row>
    <row r="209" spans="1:87" hidden="1" outlineLevel="1" x14ac:dyDescent="0.15">
      <c r="A209" t="s">
        <v>66</v>
      </c>
      <c r="B209" s="1">
        <f t="shared" si="68"/>
        <v>43800</v>
      </c>
      <c r="C209" t="s">
        <v>63</v>
      </c>
      <c r="D209" s="1">
        <v>43556</v>
      </c>
      <c r="E209">
        <v>3991.190658</v>
      </c>
      <c r="F209">
        <v>1569.7860487921</v>
      </c>
      <c r="G209">
        <v>478.06180000000001</v>
      </c>
      <c r="H209">
        <v>30.889099999999999</v>
      </c>
      <c r="I209">
        <v>5719.6878621120004</v>
      </c>
      <c r="J209">
        <v>1329.7377616264801</v>
      </c>
      <c r="K209">
        <v>1340.99097808396</v>
      </c>
      <c r="L209">
        <v>388.843667663698</v>
      </c>
      <c r="M209">
        <v>1444.6073707</v>
      </c>
      <c r="N209">
        <v>454.45400899859999</v>
      </c>
      <c r="O209">
        <v>327.35000000000002</v>
      </c>
      <c r="P209">
        <v>166.1</v>
      </c>
      <c r="Q209" t="str">
        <v>Bebas Investa Link</v>
      </c>
      <c r="R209" t="str">
        <v>Maxima Invest Link 3 Years</v>
      </c>
      <c r="S209" t="str">
        <v>Maxima Invest Link 5 Years</v>
      </c>
      <c r="T209" t="str">
        <v>Bebas Investa Prima Syariah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421.20400000000001</v>
      </c>
      <c r="AB209">
        <v>390</v>
      </c>
      <c r="AC209">
        <v>525</v>
      </c>
      <c r="AD209">
        <v>1700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954.98665800000026</v>
      </c>
      <c r="AL209">
        <v>92.814101444913149</v>
      </c>
      <c r="AM209">
        <v>463.06715128350595</v>
      </c>
      <c r="AN209">
        <v>378.21455004805154</v>
      </c>
      <c r="AO209">
        <v>533.70000000000005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101.99024601562928</v>
      </c>
      <c r="AW209" s="4">
        <v>5.2900000000000003E-2</v>
      </c>
      <c r="AX209" s="4">
        <v>5.9499999999999997E-2</v>
      </c>
      <c r="AY209" s="4">
        <v>5.9499999999999997E-2</v>
      </c>
      <c r="AZ209" s="4">
        <v>5.9499999999999997E-2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 t="str">
        <v>Unit Link</v>
      </c>
      <c r="BH209" s="4" t="str">
        <v>Unit Link</v>
      </c>
      <c r="BI209" s="4" t="str">
        <v>Unit Link</v>
      </c>
      <c r="BJ209" s="4" t="str">
        <v>Unit Link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t="str">
        <f>VLOOKUP(A209,Misc!$A$3:$B$11,2,FALSE)</f>
        <v>IDR</v>
      </c>
      <c r="BR209">
        <f>INDEX(FX!$B$30:$AK$48,MATCH(Data!BQ209,FX!$A$30:$A$48,0),MATCH(Data!D209,Period,0))</f>
        <v>14147.382822058595</v>
      </c>
      <c r="BS209">
        <f t="shared" si="52"/>
        <v>0.28211512392079591</v>
      </c>
      <c r="BT209">
        <f t="shared" si="53"/>
        <v>0</v>
      </c>
      <c r="BU209">
        <f t="shared" si="54"/>
        <v>0.11095946639292818</v>
      </c>
      <c r="BV209">
        <f t="shared" si="55"/>
        <v>0</v>
      </c>
      <c r="BW209">
        <f t="shared" si="56"/>
        <v>3.3791536287164449E-2</v>
      </c>
      <c r="BX209">
        <f t="shared" si="57"/>
        <v>0</v>
      </c>
      <c r="BY209">
        <f t="shared" si="58"/>
        <v>2.1833791018814959E-3</v>
      </c>
      <c r="BZ209">
        <f t="shared" si="59"/>
        <v>0</v>
      </c>
      <c r="CA209">
        <f t="shared" si="60"/>
        <v>0.40038405754100326</v>
      </c>
      <c r="CB209">
        <f t="shared" si="61"/>
        <v>9.3083016643658256E-2</v>
      </c>
      <c r="CC209">
        <f t="shared" si="62"/>
        <v>9.3870753417806152E-2</v>
      </c>
      <c r="CD209">
        <f t="shared" si="63"/>
        <v>2.7219458327369161E-2</v>
      </c>
      <c r="CE209" s="4">
        <f t="shared" si="64"/>
        <v>0.39331271876115426</v>
      </c>
      <c r="CF209" s="4" t="str">
        <f t="shared" si="65"/>
        <v/>
      </c>
      <c r="CG209" s="4">
        <f t="shared" si="66"/>
        <v>1.9677267500095422E-2</v>
      </c>
      <c r="CH209" s="4" t="str">
        <f t="shared" si="67"/>
        <v/>
      </c>
      <c r="CI209">
        <f>INDEX(FX!$B$114:$AK$132,MATCH(Data!BQ209,FX!$A$114:$A$132,0),MATCH(Data!D209,Period,0))</f>
        <v>14285.503516898269</v>
      </c>
    </row>
    <row r="210" spans="1:87" hidden="1" outlineLevel="1" x14ac:dyDescent="0.15">
      <c r="A210" t="s">
        <v>66</v>
      </c>
      <c r="B210" s="1">
        <f t="shared" si="68"/>
        <v>43800</v>
      </c>
      <c r="C210" t="s">
        <v>63</v>
      </c>
      <c r="D210" s="1">
        <v>43586</v>
      </c>
      <c r="E210">
        <v>5938.8581599999998</v>
      </c>
      <c r="F210">
        <v>4390.3912033205006</v>
      </c>
      <c r="G210">
        <v>742.45270000000005</v>
      </c>
      <c r="H210">
        <v>256.13709999999998</v>
      </c>
      <c r="I210">
        <v>5739.5679340240004</v>
      </c>
      <c r="J210">
        <v>1334.3595667832001</v>
      </c>
      <c r="K210">
        <v>1345.6518962196401</v>
      </c>
      <c r="L210">
        <v>390.19518208958101</v>
      </c>
      <c r="M210">
        <v>1516.5016249</v>
      </c>
      <c r="N210">
        <v>420.54722602249598</v>
      </c>
      <c r="O210">
        <v>218</v>
      </c>
      <c r="P210">
        <v>183</v>
      </c>
      <c r="Q210" t="str">
        <v>Bebas Investa Link</v>
      </c>
      <c r="R210" t="str">
        <v>Maxima Invest Link 3 Years</v>
      </c>
      <c r="S210" t="str">
        <v>Maxima Invest Link 5 Years</v>
      </c>
      <c r="T210" t="str">
        <v>Bebas Investa Prima Syariah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248.2</v>
      </c>
      <c r="AB210">
        <v>2410</v>
      </c>
      <c r="AC210">
        <v>1933</v>
      </c>
      <c r="AD210">
        <v>678.4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669.25816000000032</v>
      </c>
      <c r="AL210">
        <v>44.960978003416535</v>
      </c>
      <c r="AM210">
        <v>2706</v>
      </c>
      <c r="AN210">
        <v>1373</v>
      </c>
      <c r="AO210">
        <v>235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31.430225317083568</v>
      </c>
      <c r="AW210" s="4">
        <v>5.2900000000000003E-2</v>
      </c>
      <c r="AX210" s="4">
        <v>5.9499999999999997E-2</v>
      </c>
      <c r="AY210" s="4">
        <v>5.9499999999999997E-2</v>
      </c>
      <c r="AZ210" s="4">
        <v>5.9499999999999997E-2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 t="str">
        <v>Unit Link</v>
      </c>
      <c r="BH210" s="4" t="str">
        <v>Unit Link</v>
      </c>
      <c r="BI210" s="4" t="str">
        <v>Unit Link</v>
      </c>
      <c r="BJ210" s="4" t="str">
        <v>Unit Link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t="str">
        <f>VLOOKUP(A210,Misc!$A$3:$B$11,2,FALSE)</f>
        <v>IDR</v>
      </c>
      <c r="BR210">
        <f>INDEX(FX!$B$30:$AK$48,MATCH(Data!BQ210,FX!$A$30:$A$48,0),MATCH(Data!D210,Period,0))</f>
        <v>14390.750667517401</v>
      </c>
      <c r="BS210">
        <f t="shared" si="52"/>
        <v>0.41268577972135301</v>
      </c>
      <c r="BT210">
        <f t="shared" si="53"/>
        <v>0</v>
      </c>
      <c r="BU210">
        <f t="shared" si="54"/>
        <v>0.30508423811625268</v>
      </c>
      <c r="BV210">
        <f t="shared" si="55"/>
        <v>0</v>
      </c>
      <c r="BW210">
        <f t="shared" si="56"/>
        <v>5.1592353807911759E-2</v>
      </c>
      <c r="BX210">
        <f t="shared" si="57"/>
        <v>0</v>
      </c>
      <c r="BY210">
        <f t="shared" si="58"/>
        <v>1.7798730998664927E-2</v>
      </c>
      <c r="BZ210">
        <f t="shared" si="59"/>
        <v>0</v>
      </c>
      <c r="CA210">
        <f t="shared" si="60"/>
        <v>0.40177568310663231</v>
      </c>
      <c r="CB210">
        <f t="shared" si="61"/>
        <v>9.3406547777947838E-2</v>
      </c>
      <c r="CC210">
        <f t="shared" si="62"/>
        <v>9.4197022501018149E-2</v>
      </c>
      <c r="CD210">
        <f t="shared" si="63"/>
        <v>2.7314065733001332E-2</v>
      </c>
      <c r="CE210" s="4">
        <f t="shared" si="64"/>
        <v>0.7392652063811036</v>
      </c>
      <c r="CF210" s="4" t="str">
        <f t="shared" si="65"/>
        <v/>
      </c>
      <c r="CG210" s="4">
        <f t="shared" si="66"/>
        <v>5.834038201568021E-2</v>
      </c>
      <c r="CH210" s="4" t="str">
        <f t="shared" si="67"/>
        <v/>
      </c>
      <c r="CI210">
        <f>INDEX(FX!$B$114:$AK$132,MATCH(Data!BQ210,FX!$A$114:$A$132,0),MATCH(Data!D210,Period,0))</f>
        <v>14285.503516898269</v>
      </c>
    </row>
    <row r="211" spans="1:87" hidden="1" outlineLevel="1" x14ac:dyDescent="0.15">
      <c r="A211" t="s">
        <v>66</v>
      </c>
      <c r="B211" s="1">
        <f t="shared" si="68"/>
        <v>43800</v>
      </c>
      <c r="C211" t="s">
        <v>63</v>
      </c>
      <c r="D211" s="1">
        <v>43617</v>
      </c>
      <c r="E211">
        <v>5323.6446900000001</v>
      </c>
      <c r="F211">
        <v>3741.86317605881</v>
      </c>
      <c r="G211">
        <v>403.96899999999999</v>
      </c>
      <c r="H211">
        <v>146.21170000000001</v>
      </c>
      <c r="I211">
        <v>6010.4129483979996</v>
      </c>
      <c r="J211">
        <v>1397.3267868120602</v>
      </c>
      <c r="K211">
        <v>1409.1519910457</v>
      </c>
      <c r="L211">
        <v>408.60813957336495</v>
      </c>
      <c r="M211">
        <v>685.69148459999997</v>
      </c>
      <c r="N211">
        <v>247.73813743349999</v>
      </c>
      <c r="O211">
        <v>202</v>
      </c>
      <c r="P211">
        <v>121</v>
      </c>
      <c r="Q211" t="str">
        <v>Bebas Investa Link</v>
      </c>
      <c r="R211" t="str">
        <v>Maxima Invest Link 3 Years</v>
      </c>
      <c r="S211" t="str">
        <v>Maxima Invest Link 5 Years</v>
      </c>
      <c r="T211" t="str">
        <v>Bebas Investa Prima Syariah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80.5</v>
      </c>
      <c r="AB211">
        <v>1250</v>
      </c>
      <c r="AC211">
        <v>3035</v>
      </c>
      <c r="AD211">
        <v>456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502.14469000000008</v>
      </c>
      <c r="AL211">
        <v>15.045999999999999</v>
      </c>
      <c r="AM211">
        <v>1411.6320000000001</v>
      </c>
      <c r="AN211">
        <v>2079.8310000000001</v>
      </c>
      <c r="AO211">
        <v>177.017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58.337176058810201</v>
      </c>
      <c r="AW211" s="4">
        <v>5.2900000000000003E-2</v>
      </c>
      <c r="AX211" s="4">
        <v>5.9499999999999997E-2</v>
      </c>
      <c r="AY211" s="4">
        <v>5.9499999999999997E-2</v>
      </c>
      <c r="AZ211" s="4">
        <v>5.9499999999999997E-2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 t="str">
        <v>Unit Link</v>
      </c>
      <c r="BH211" s="4" t="str">
        <v>Unit Link</v>
      </c>
      <c r="BI211" s="4" t="str">
        <v>Unit Link</v>
      </c>
      <c r="BJ211" s="4" t="str">
        <v>Unit Link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t="str">
        <f>VLOOKUP(A211,Misc!$A$3:$B$11,2,FALSE)</f>
        <v>IDR</v>
      </c>
      <c r="BR211">
        <f>INDEX(FX!$B$30:$AK$48,MATCH(Data!BQ211,FX!$A$30:$A$48,0),MATCH(Data!D211,Period,0))</f>
        <v>14220.936121982752</v>
      </c>
      <c r="BS211">
        <f t="shared" si="52"/>
        <v>0.37435261956986782</v>
      </c>
      <c r="BT211">
        <f t="shared" si="53"/>
        <v>0</v>
      </c>
      <c r="BU211">
        <f t="shared" si="54"/>
        <v>0.26312354854576914</v>
      </c>
      <c r="BV211">
        <f t="shared" si="55"/>
        <v>0</v>
      </c>
      <c r="BW211">
        <f t="shared" si="56"/>
        <v>2.840663909428184E-2</v>
      </c>
      <c r="BX211">
        <f t="shared" si="57"/>
        <v>0</v>
      </c>
      <c r="BY211">
        <f t="shared" si="58"/>
        <v>1.0281439895787569E-2</v>
      </c>
      <c r="BZ211">
        <f t="shared" si="59"/>
        <v>0</v>
      </c>
      <c r="CA211">
        <f t="shared" si="60"/>
        <v>0.42073511383678597</v>
      </c>
      <c r="CB211">
        <f t="shared" si="61"/>
        <v>9.7814318211406931E-2</v>
      </c>
      <c r="CC211">
        <f t="shared" si="62"/>
        <v>9.8642094720624962E-2</v>
      </c>
      <c r="CD211">
        <f t="shared" si="63"/>
        <v>2.8602991773445292E-2</v>
      </c>
      <c r="CE211" s="4">
        <f t="shared" si="64"/>
        <v>0.70287620492170944</v>
      </c>
      <c r="CF211" s="4" t="str">
        <f t="shared" si="65"/>
        <v/>
      </c>
      <c r="CG211" s="4">
        <f t="shared" si="66"/>
        <v>3.9074571442240788E-2</v>
      </c>
      <c r="CH211" s="4" t="str">
        <f t="shared" si="67"/>
        <v/>
      </c>
      <c r="CI211">
        <f>INDEX(FX!$B$114:$AK$132,MATCH(Data!BQ211,FX!$A$114:$A$132,0),MATCH(Data!D211,Period,0))</f>
        <v>14285.503516898269</v>
      </c>
    </row>
    <row r="212" spans="1:87" hidden="1" outlineLevel="1" x14ac:dyDescent="0.15">
      <c r="A212" t="s">
        <v>66</v>
      </c>
      <c r="B212" s="1">
        <f t="shared" si="68"/>
        <v>43800</v>
      </c>
      <c r="C212" t="s">
        <v>63</v>
      </c>
      <c r="D212" s="1">
        <v>43647</v>
      </c>
      <c r="E212">
        <v>9349.0874999999996</v>
      </c>
      <c r="F212">
        <v>5338.4612046500797</v>
      </c>
      <c r="G212">
        <v>534</v>
      </c>
      <c r="H212">
        <v>383</v>
      </c>
      <c r="I212">
        <v>7774.6855284200092</v>
      </c>
      <c r="J212">
        <v>1807.4925033967099</v>
      </c>
      <c r="K212">
        <v>1822.7888309821801</v>
      </c>
      <c r="L212">
        <v>528.54933855374202</v>
      </c>
      <c r="M212">
        <v>1620.4165696</v>
      </c>
      <c r="N212">
        <v>408.13666635939995</v>
      </c>
      <c r="O212">
        <v>265</v>
      </c>
      <c r="P212">
        <v>180</v>
      </c>
      <c r="Q212" t="str">
        <v>Bebas Investa Link</v>
      </c>
      <c r="R212" t="str">
        <v>Maxima Invest Link 3 Years</v>
      </c>
      <c r="S212" t="str">
        <v>Maxima Invest Link 5 Years</v>
      </c>
      <c r="T212" t="str">
        <v>Bebas Investa Prima Syariah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425.4</v>
      </c>
      <c r="AB212">
        <v>2092.5</v>
      </c>
      <c r="AC212">
        <v>2755</v>
      </c>
      <c r="AD212">
        <v>3124.2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951.98750000000109</v>
      </c>
      <c r="AL212">
        <v>99.528000000000006</v>
      </c>
      <c r="AM212">
        <v>2331.7089999999998</v>
      </c>
      <c r="AN212">
        <v>1901.75</v>
      </c>
      <c r="AO212">
        <v>947.35599999999999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58.11820465008077</v>
      </c>
      <c r="AW212" s="4">
        <v>5.2900000000000003E-2</v>
      </c>
      <c r="AX212" s="4">
        <v>5.9499999999999997E-2</v>
      </c>
      <c r="AY212" s="4">
        <v>5.9499999999999997E-2</v>
      </c>
      <c r="AZ212" s="4">
        <v>5.9499999999999997E-2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 t="str">
        <v>Unit Link</v>
      </c>
      <c r="BH212" s="4" t="str">
        <v>Unit Link</v>
      </c>
      <c r="BI212" s="4" t="str">
        <v>Unit Link</v>
      </c>
      <c r="BJ212" s="4" t="str">
        <v>Unit Link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t="str">
        <f>VLOOKUP(A212,Misc!$A$3:$B$11,2,FALSE)</f>
        <v>IDR</v>
      </c>
      <c r="BR212">
        <f>INDEX(FX!$B$30:$AK$48,MATCH(Data!BQ212,FX!$A$30:$A$48,0),MATCH(Data!D212,Period,0))</f>
        <v>14035.43870120105</v>
      </c>
      <c r="BS212">
        <f t="shared" si="52"/>
        <v>0.66610582675979857</v>
      </c>
      <c r="BT212">
        <f t="shared" si="53"/>
        <v>0</v>
      </c>
      <c r="BU212">
        <f t="shared" si="54"/>
        <v>0.38035584909741749</v>
      </c>
      <c r="BV212">
        <f t="shared" si="55"/>
        <v>0</v>
      </c>
      <c r="BW212">
        <f t="shared" si="56"/>
        <v>3.8046548552437068E-2</v>
      </c>
      <c r="BX212">
        <f t="shared" si="57"/>
        <v>0</v>
      </c>
      <c r="BY212">
        <f t="shared" si="58"/>
        <v>2.7288067594725463E-2</v>
      </c>
      <c r="BZ212">
        <f t="shared" si="59"/>
        <v>0</v>
      </c>
      <c r="CA212">
        <f t="shared" si="60"/>
        <v>0.54423601654805953</v>
      </c>
      <c r="CB212">
        <f t="shared" si="61"/>
        <v>0.12652634198428034</v>
      </c>
      <c r="CC212">
        <f t="shared" si="62"/>
        <v>0.12759710071304173</v>
      </c>
      <c r="CD212">
        <f t="shared" si="63"/>
        <v>3.6998999575235343E-2</v>
      </c>
      <c r="CE212" s="4">
        <f t="shared" si="64"/>
        <v>0.57101414492591718</v>
      </c>
      <c r="CF212" s="4" t="str">
        <f t="shared" si="65"/>
        <v/>
      </c>
      <c r="CG212" s="4">
        <f t="shared" si="66"/>
        <v>7.1743520336232269E-2</v>
      </c>
      <c r="CH212" s="4" t="str">
        <f t="shared" si="67"/>
        <v/>
      </c>
      <c r="CI212">
        <f>INDEX(FX!$B$114:$AK$132,MATCH(Data!BQ212,FX!$A$114:$A$132,0),MATCH(Data!D212,Period,0))</f>
        <v>14285.503516898269</v>
      </c>
    </row>
    <row r="213" spans="1:87" hidden="1" outlineLevel="1" x14ac:dyDescent="0.15">
      <c r="A213" t="s">
        <v>66</v>
      </c>
      <c r="B213" s="1">
        <f t="shared" si="68"/>
        <v>43800</v>
      </c>
      <c r="C213" t="s">
        <v>63</v>
      </c>
      <c r="D213" s="1">
        <v>43678</v>
      </c>
      <c r="E213">
        <v>7305.7856000000002</v>
      </c>
      <c r="F213">
        <v>4380.69228570013</v>
      </c>
      <c r="G213">
        <v>529.16989999999998</v>
      </c>
      <c r="H213">
        <v>396.67399999999998</v>
      </c>
      <c r="I213">
        <v>7880.1401446199998</v>
      </c>
      <c r="J213">
        <v>1832.0090486433498</v>
      </c>
      <c r="K213">
        <v>1847.51285302375</v>
      </c>
      <c r="L213">
        <v>535.71849911762706</v>
      </c>
      <c r="M213">
        <v>2406.6793138000003</v>
      </c>
      <c r="N213">
        <v>593.84763401030102</v>
      </c>
      <c r="O213">
        <v>428.07</v>
      </c>
      <c r="P213">
        <v>179.18</v>
      </c>
      <c r="Q213" t="str">
        <v>Bebas Investa Link</v>
      </c>
      <c r="R213" t="str">
        <v>Maxima Invest Link 3 Years</v>
      </c>
      <c r="S213" t="str">
        <v>Maxima Invest Link 5 Years</v>
      </c>
      <c r="T213" t="str">
        <v>Bebas Investa Prima Syariah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246.5</v>
      </c>
      <c r="AB213">
        <v>1900</v>
      </c>
      <c r="AC213">
        <v>1812.5</v>
      </c>
      <c r="AD213">
        <v>1970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1376.7856000000002</v>
      </c>
      <c r="AL213">
        <v>54.298999999999999</v>
      </c>
      <c r="AM213">
        <v>2084</v>
      </c>
      <c r="AN213">
        <v>1305.2329999999999</v>
      </c>
      <c r="AO213">
        <v>596.471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340.68928570012986</v>
      </c>
      <c r="AW213" s="4">
        <v>5.2900000000000003E-2</v>
      </c>
      <c r="AX213" s="4">
        <v>5.9499999999999997E-2</v>
      </c>
      <c r="AY213" s="4">
        <v>5.9499999999999997E-2</v>
      </c>
      <c r="AZ213" s="4">
        <v>5.9499999999999997E-2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tr">
        <v>Unit Link</v>
      </c>
      <c r="BH213" s="4" t="str">
        <v>Unit Link</v>
      </c>
      <c r="BI213" s="4" t="str">
        <v>Unit Link</v>
      </c>
      <c r="BJ213" s="4" t="str">
        <v>Unit Link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t="str">
        <f>VLOOKUP(A213,Misc!$A$3:$B$11,2,FALSE)</f>
        <v>IDR</v>
      </c>
      <c r="BR213">
        <f>INDEX(FX!$B$30:$AK$48,MATCH(Data!BQ213,FX!$A$30:$A$48,0),MATCH(Data!D213,Period,0))</f>
        <v>14235.3905799973</v>
      </c>
      <c r="BS213">
        <f t="shared" si="52"/>
        <v>0.51321286612716077</v>
      </c>
      <c r="BT213">
        <f t="shared" si="53"/>
        <v>0</v>
      </c>
      <c r="BU213">
        <f t="shared" si="54"/>
        <v>0.30773249677150488</v>
      </c>
      <c r="BV213">
        <f t="shared" si="55"/>
        <v>0</v>
      </c>
      <c r="BW213">
        <f t="shared" si="56"/>
        <v>3.7172840255156547E-2</v>
      </c>
      <c r="BX213">
        <f t="shared" si="57"/>
        <v>0</v>
      </c>
      <c r="BY213">
        <f t="shared" si="58"/>
        <v>2.7865340102250655E-2</v>
      </c>
      <c r="BZ213">
        <f t="shared" si="59"/>
        <v>0</v>
      </c>
      <c r="CA213">
        <f t="shared" si="60"/>
        <v>0.55161794859373425</v>
      </c>
      <c r="CB213">
        <f t="shared" si="61"/>
        <v>0.12824252547180245</v>
      </c>
      <c r="CC213">
        <f t="shared" si="62"/>
        <v>0.12932780779048733</v>
      </c>
      <c r="CD213">
        <f t="shared" si="63"/>
        <v>3.7500848218890409E-2</v>
      </c>
      <c r="CE213" s="4">
        <f t="shared" si="64"/>
        <v>0.59961960637061817</v>
      </c>
      <c r="CF213" s="4" t="str">
        <f t="shared" si="65"/>
        <v/>
      </c>
      <c r="CG213" s="4">
        <f t="shared" si="66"/>
        <v>9.0550528119690291E-2</v>
      </c>
      <c r="CH213" s="4" t="str">
        <f t="shared" si="67"/>
        <v/>
      </c>
      <c r="CI213">
        <f>INDEX(FX!$B$114:$AK$132,MATCH(Data!BQ213,FX!$A$114:$A$132,0),MATCH(Data!D213,Period,0))</f>
        <v>14285.503516898269</v>
      </c>
    </row>
    <row r="214" spans="1:87" hidden="1" outlineLevel="1" x14ac:dyDescent="0.15">
      <c r="A214" t="s">
        <v>66</v>
      </c>
      <c r="B214" s="1">
        <f t="shared" si="68"/>
        <v>43800</v>
      </c>
      <c r="C214" t="s">
        <v>63</v>
      </c>
      <c r="D214" s="1">
        <v>43709</v>
      </c>
      <c r="E214">
        <v>8563.2867800000004</v>
      </c>
      <c r="F214">
        <v>8980.0651424183288</v>
      </c>
      <c r="G214">
        <v>682.64</v>
      </c>
      <c r="H214">
        <v>740.43</v>
      </c>
      <c r="I214">
        <v>9183.8778806999999</v>
      </c>
      <c r="J214">
        <v>2135.1076339146598</v>
      </c>
      <c r="K214">
        <v>2153.1764808867501</v>
      </c>
      <c r="L214">
        <v>624.35098666782608</v>
      </c>
      <c r="M214">
        <v>976.82840599999997</v>
      </c>
      <c r="N214">
        <v>267.19339050479999</v>
      </c>
      <c r="O214">
        <v>243.45570000000001</v>
      </c>
      <c r="P214">
        <v>88.0822</v>
      </c>
      <c r="Q214" t="str">
        <v>Bebas Investa Link</v>
      </c>
      <c r="R214" t="str">
        <v>Maxima Invest Link 3 Years</v>
      </c>
      <c r="S214" t="str">
        <v>Maxima Invest Link 5 Years</v>
      </c>
      <c r="T214" t="str">
        <v>Bebas Investa Prima Syariah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262</v>
      </c>
      <c r="AB214">
        <v>2520</v>
      </c>
      <c r="AC214">
        <v>1345</v>
      </c>
      <c r="AD214">
        <v>3324.5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1111.7867800000004</v>
      </c>
      <c r="AL214">
        <v>43.6</v>
      </c>
      <c r="AM214">
        <v>5212.1000000000004</v>
      </c>
      <c r="AN214">
        <v>2375.6</v>
      </c>
      <c r="AO214">
        <v>1065.67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283.09514241832767</v>
      </c>
      <c r="AW214" s="4">
        <v>5.2900000000000003E-2</v>
      </c>
      <c r="AX214" s="4">
        <v>5.9499999999999997E-2</v>
      </c>
      <c r="AY214" s="4">
        <v>5.9499999999999997E-2</v>
      </c>
      <c r="AZ214" s="4">
        <v>5.9499999999999997E-2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 t="str">
        <v>Unit Link</v>
      </c>
      <c r="BH214" s="4" t="str">
        <v>Unit Link</v>
      </c>
      <c r="BI214" s="4" t="str">
        <v>Unit Link</v>
      </c>
      <c r="BJ214" s="4" t="str">
        <v>Unit Link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t="str">
        <f>VLOOKUP(A214,Misc!$A$3:$B$11,2,FALSE)</f>
        <v>IDR</v>
      </c>
      <c r="BR214">
        <f>INDEX(FX!$B$30:$AK$48,MATCH(Data!BQ214,FX!$A$30:$A$48,0),MATCH(Data!D214,Period,0))</f>
        <v>14096.671744229321</v>
      </c>
      <c r="BS214">
        <f t="shared" si="52"/>
        <v>0.60746869441047369</v>
      </c>
      <c r="BT214">
        <f t="shared" si="53"/>
        <v>0</v>
      </c>
      <c r="BU214">
        <f t="shared" si="54"/>
        <v>0.63703442240502262</v>
      </c>
      <c r="BV214">
        <f t="shared" si="55"/>
        <v>0</v>
      </c>
      <c r="BW214">
        <f t="shared" si="56"/>
        <v>4.8425615094530992E-2</v>
      </c>
      <c r="BX214">
        <f t="shared" si="57"/>
        <v>0</v>
      </c>
      <c r="BY214">
        <f t="shared" si="58"/>
        <v>5.2525164339100525E-2</v>
      </c>
      <c r="BZ214">
        <f t="shared" si="59"/>
        <v>0</v>
      </c>
      <c r="CA214">
        <f t="shared" si="60"/>
        <v>0.64288093659676926</v>
      </c>
      <c r="CB214">
        <f t="shared" si="61"/>
        <v>0.14945973947568938</v>
      </c>
      <c r="CC214">
        <f t="shared" si="62"/>
        <v>0.15072457742492351</v>
      </c>
      <c r="CD214">
        <f t="shared" si="63"/>
        <v>4.3705213885480737E-2</v>
      </c>
      <c r="CE214" s="4">
        <f t="shared" si="64"/>
        <v>1.0486703730852194</v>
      </c>
      <c r="CF214" s="4" t="str">
        <f t="shared" si="65"/>
        <v/>
      </c>
      <c r="CG214" s="4">
        <f t="shared" si="66"/>
        <v>8.2452631273519067E-2</v>
      </c>
      <c r="CH214" s="4" t="str">
        <f t="shared" si="67"/>
        <v/>
      </c>
      <c r="CI214">
        <f>INDEX(FX!$B$114:$AK$132,MATCH(Data!BQ214,FX!$A$114:$A$132,0),MATCH(Data!D214,Period,0))</f>
        <v>14285.503516898269</v>
      </c>
    </row>
    <row r="215" spans="1:87" hidden="1" outlineLevel="1" x14ac:dyDescent="0.15">
      <c r="A215" t="s">
        <v>66</v>
      </c>
      <c r="B215" s="1">
        <f t="shared" si="68"/>
        <v>43800</v>
      </c>
      <c r="C215" t="s">
        <v>63</v>
      </c>
      <c r="D215" s="1">
        <v>43739</v>
      </c>
      <c r="E215">
        <v>3677.34593</v>
      </c>
      <c r="F215">
        <v>1555.0064834221498</v>
      </c>
      <c r="G215">
        <v>265.35000000000002</v>
      </c>
      <c r="H215">
        <v>179.13</v>
      </c>
      <c r="I215">
        <v>9280.3594337100112</v>
      </c>
      <c r="J215">
        <v>2157.5380823069099</v>
      </c>
      <c r="K215">
        <v>2175.7967522376398</v>
      </c>
      <c r="L215">
        <v>630.91012785774603</v>
      </c>
      <c r="M215">
        <v>1539.3505832569999</v>
      </c>
      <c r="N215">
        <v>362.72111986971004</v>
      </c>
      <c r="O215">
        <v>261.13470000000001</v>
      </c>
      <c r="P215">
        <v>110.3279</v>
      </c>
      <c r="Q215" t="str">
        <v>Bebas Investa Link</v>
      </c>
      <c r="R215" t="str">
        <v>Maxima Invest Link 3 Years</v>
      </c>
      <c r="S215" t="str">
        <v>Maxima Invest Link 5 Years</v>
      </c>
      <c r="T215" t="str">
        <v>Bebas Investa Prima Syariah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154.19999999999999</v>
      </c>
      <c r="AB215">
        <v>225</v>
      </c>
      <c r="AC215">
        <v>1480</v>
      </c>
      <c r="AD215">
        <v>1100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718.14593000000013</v>
      </c>
      <c r="AL215">
        <v>12.286</v>
      </c>
      <c r="AM215">
        <v>7.7889999999999997</v>
      </c>
      <c r="AN215">
        <v>1015.982</v>
      </c>
      <c r="AO215">
        <v>294.339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224.61048342214985</v>
      </c>
      <c r="AW215" s="4">
        <v>5.2900000000000003E-2</v>
      </c>
      <c r="AX215" s="4">
        <v>5.9499999999999997E-2</v>
      </c>
      <c r="AY215" s="4">
        <v>5.9499999999999997E-2</v>
      </c>
      <c r="AZ215" s="4">
        <v>5.9499999999999997E-2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tr">
        <v>Unit Link</v>
      </c>
      <c r="BH215" s="4" t="str">
        <v>Unit Link</v>
      </c>
      <c r="BI215" s="4" t="str">
        <v>Unit Link</v>
      </c>
      <c r="BJ215" s="4" t="str">
        <v>Unit Link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t="str">
        <f>VLOOKUP(A215,Misc!$A$3:$B$11,2,FALSE)</f>
        <v>IDR</v>
      </c>
      <c r="BR215">
        <f>INDEX(FX!$B$30:$AK$48,MATCH(Data!BQ215,FX!$A$30:$A$48,0),MATCH(Data!D215,Period,0))</f>
        <v>14118.393919963497</v>
      </c>
      <c r="BS215">
        <f t="shared" si="52"/>
        <v>0.26046489075504614</v>
      </c>
      <c r="BT215">
        <f t="shared" si="53"/>
        <v>0</v>
      </c>
      <c r="BU215">
        <f t="shared" si="54"/>
        <v>0.11014046585166894</v>
      </c>
      <c r="BV215">
        <f t="shared" si="55"/>
        <v>0</v>
      </c>
      <c r="BW215">
        <f t="shared" si="56"/>
        <v>1.8794630713964814E-2</v>
      </c>
      <c r="BX215">
        <f t="shared" si="57"/>
        <v>0</v>
      </c>
      <c r="BY215">
        <f t="shared" si="58"/>
        <v>1.2687703786668614E-2</v>
      </c>
      <c r="BZ215">
        <f t="shared" si="59"/>
        <v>0</v>
      </c>
      <c r="CA215">
        <f t="shared" si="60"/>
        <v>0.64963474495192342</v>
      </c>
      <c r="CB215">
        <f t="shared" si="61"/>
        <v>0.15102989402892003</v>
      </c>
      <c r="CC215">
        <f t="shared" si="62"/>
        <v>0.15230801978130473</v>
      </c>
      <c r="CD215">
        <f t="shared" si="63"/>
        <v>4.4164360542940949E-2</v>
      </c>
      <c r="CE215" s="4">
        <f t="shared" si="64"/>
        <v>0.42286108324384647</v>
      </c>
      <c r="CF215" s="4" t="str">
        <f t="shared" si="65"/>
        <v/>
      </c>
      <c r="CG215" s="4">
        <f t="shared" si="66"/>
        <v>0.11519566118192844</v>
      </c>
      <c r="CH215" s="4" t="str">
        <f t="shared" si="67"/>
        <v/>
      </c>
      <c r="CI215">
        <f>INDEX(FX!$B$114:$AK$132,MATCH(Data!BQ215,FX!$A$114:$A$132,0),MATCH(Data!D215,Period,0))</f>
        <v>14285.503516898269</v>
      </c>
    </row>
    <row r="216" spans="1:87" hidden="1" outlineLevel="1" x14ac:dyDescent="0.15">
      <c r="A216" t="s">
        <v>66</v>
      </c>
      <c r="B216" s="1">
        <f t="shared" si="68"/>
        <v>43800</v>
      </c>
      <c r="C216" t="s">
        <v>63</v>
      </c>
      <c r="D216" s="1">
        <v>43770</v>
      </c>
      <c r="E216">
        <v>8010.0786600000001</v>
      </c>
      <c r="F216">
        <v>4239.2243452800003</v>
      </c>
      <c r="G216">
        <v>415.89600000000002</v>
      </c>
      <c r="H216">
        <v>126.839</v>
      </c>
      <c r="I216">
        <v>9957.1480207899895</v>
      </c>
      <c r="J216">
        <v>2314.8808190201603</v>
      </c>
      <c r="K216">
        <v>2334.4710385769899</v>
      </c>
      <c r="L216">
        <v>676.92049819793203</v>
      </c>
      <c r="M216">
        <v>1444.961233</v>
      </c>
      <c r="N216">
        <v>471.34174391009901</v>
      </c>
      <c r="O216">
        <v>287.46109999999999</v>
      </c>
      <c r="P216">
        <v>133.76079999999999</v>
      </c>
      <c r="Q216" t="str">
        <v>Bebas Investa Link</v>
      </c>
      <c r="R216" t="str">
        <v>Maxima Invest Link 3 Years</v>
      </c>
      <c r="S216" t="str">
        <v>Maxima Invest Link 5 Years</v>
      </c>
      <c r="T216" t="str">
        <v>Bebas Investa Prima Syariah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79.599999999999994</v>
      </c>
      <c r="AB216">
        <v>1500</v>
      </c>
      <c r="AC216">
        <v>1615</v>
      </c>
      <c r="AD216">
        <v>1415.5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3399.9786599999998</v>
      </c>
      <c r="AL216">
        <v>18.399999999999999</v>
      </c>
      <c r="AM216">
        <v>1966.4760000000001</v>
      </c>
      <c r="AN216">
        <v>1352.4960000000001</v>
      </c>
      <c r="AO216">
        <v>460.041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441.81134527999984</v>
      </c>
      <c r="AW216" s="4">
        <v>5.2900000000000003E-2</v>
      </c>
      <c r="AX216" s="4">
        <v>5.9499999999999997E-2</v>
      </c>
      <c r="AY216" s="4">
        <v>5.9499999999999997E-2</v>
      </c>
      <c r="AZ216" s="4">
        <v>5.9499999999999997E-2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 t="str">
        <v>Unit Link</v>
      </c>
      <c r="BH216" s="4" t="str">
        <v>Unit Link</v>
      </c>
      <c r="BI216" s="4" t="str">
        <v>Unit Link</v>
      </c>
      <c r="BJ216" s="4" t="str">
        <v>Unit Link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t="str">
        <f>VLOOKUP(A216,Misc!$A$3:$B$11,2,FALSE)</f>
        <v>IDR</v>
      </c>
      <c r="BR216">
        <f>INDEX(FX!$B$30:$AK$48,MATCH(Data!BQ216,FX!$A$30:$A$48,0),MATCH(Data!D216,Period,0))</f>
        <v>14068.187184901108</v>
      </c>
      <c r="BS216">
        <f t="shared" si="52"/>
        <v>0.56937532567074012</v>
      </c>
      <c r="BT216">
        <f t="shared" si="53"/>
        <v>0</v>
      </c>
      <c r="BU216">
        <f t="shared" si="54"/>
        <v>0.30133408729660716</v>
      </c>
      <c r="BV216">
        <f t="shared" si="55"/>
        <v>0</v>
      </c>
      <c r="BW216">
        <f t="shared" si="56"/>
        <v>2.9562870790229932E-2</v>
      </c>
      <c r="BX216">
        <f t="shared" si="57"/>
        <v>0</v>
      </c>
      <c r="BY216">
        <f t="shared" si="58"/>
        <v>9.016015946683725E-3</v>
      </c>
      <c r="BZ216">
        <f t="shared" si="59"/>
        <v>0</v>
      </c>
      <c r="CA216">
        <f t="shared" si="60"/>
        <v>0.69701064502288745</v>
      </c>
      <c r="CB216">
        <f t="shared" si="61"/>
        <v>0.16204404809966247</v>
      </c>
      <c r="CC216">
        <f t="shared" si="62"/>
        <v>0.16341538370107522</v>
      </c>
      <c r="CD216">
        <f t="shared" si="63"/>
        <v>4.7385133985456331E-2</v>
      </c>
      <c r="CE216" s="4">
        <f t="shared" si="64"/>
        <v>0.52923629407654282</v>
      </c>
      <c r="CF216" s="4" t="str">
        <f t="shared" si="65"/>
        <v/>
      </c>
      <c r="CG216" s="4">
        <f t="shared" si="66"/>
        <v>2.9920332039332611E-2</v>
      </c>
      <c r="CH216" s="4" t="str">
        <f t="shared" si="67"/>
        <v/>
      </c>
      <c r="CI216">
        <f>INDEX(FX!$B$114:$AK$132,MATCH(Data!BQ216,FX!$A$114:$A$132,0),MATCH(Data!D216,Period,0))</f>
        <v>14285.503516898269</v>
      </c>
    </row>
    <row r="217" spans="1:87" hidden="1" outlineLevel="1" x14ac:dyDescent="0.15">
      <c r="A217" t="s">
        <v>66</v>
      </c>
      <c r="B217" s="1">
        <f t="shared" si="68"/>
        <v>43800</v>
      </c>
      <c r="C217" t="s">
        <v>63</v>
      </c>
      <c r="D217" s="1">
        <v>43800</v>
      </c>
      <c r="E217">
        <v>10247.3417665</v>
      </c>
      <c r="F217">
        <v>9688.2410665386014</v>
      </c>
      <c r="G217">
        <v>637.28</v>
      </c>
      <c r="H217">
        <v>2433.6999999999998</v>
      </c>
      <c r="I217">
        <v>8290.5495812400095</v>
      </c>
      <c r="J217">
        <v>1927.4228086628302</v>
      </c>
      <c r="K217">
        <v>1943.7340743055402</v>
      </c>
      <c r="L217">
        <v>563.61951643402199</v>
      </c>
      <c r="M217">
        <v>1319.1822380000001</v>
      </c>
      <c r="N217">
        <v>453.4779815192</v>
      </c>
      <c r="O217">
        <v>184.3929</v>
      </c>
      <c r="P217">
        <v>157.47020000000001</v>
      </c>
      <c r="Q217" t="str">
        <v>Bebas Investa Link</v>
      </c>
      <c r="R217" t="str">
        <v>Maxima Invest Link 3 Years</v>
      </c>
      <c r="S217" t="str">
        <v>Maxima Invest Link 5 Years</v>
      </c>
      <c r="T217" t="str">
        <v>Bebas Investa Prima Syariah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117.6</v>
      </c>
      <c r="AB217">
        <v>15</v>
      </c>
      <c r="AC217">
        <v>550</v>
      </c>
      <c r="AD217">
        <v>575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8989.7417664999994</v>
      </c>
      <c r="AL217">
        <v>-78.150000000000006</v>
      </c>
      <c r="AM217">
        <v>2982.3</v>
      </c>
      <c r="AN217">
        <v>3511.0790000000002</v>
      </c>
      <c r="AO217">
        <v>-183.59100000000001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3456.6030665386015</v>
      </c>
      <c r="AW217" s="4">
        <v>5.2900000000000003E-2</v>
      </c>
      <c r="AX217" s="4">
        <v>5.9499999999999997E-2</v>
      </c>
      <c r="AY217" s="4">
        <v>5.9499999999999997E-2</v>
      </c>
      <c r="AZ217" s="4">
        <v>5.9499999999999997E-2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 t="str">
        <v>Unit Link</v>
      </c>
      <c r="BH217" s="4" t="str">
        <v>Unit Link</v>
      </c>
      <c r="BI217" s="4" t="str">
        <v>Unit Link</v>
      </c>
      <c r="BJ217" s="4" t="str">
        <v>Unit Link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t="str">
        <f>VLOOKUP(A217,Misc!$A$3:$B$11,2,FALSE)</f>
        <v>IDR</v>
      </c>
      <c r="BR217">
        <f>INDEX(FX!$B$30:$AK$48,MATCH(Data!BQ217,FX!$A$30:$A$48,0),MATCH(Data!D217,Period,0))</f>
        <v>14009.036347848778</v>
      </c>
      <c r="BS217">
        <f t="shared" si="52"/>
        <v>0.73148084650901612</v>
      </c>
      <c r="BT217">
        <f t="shared" si="53"/>
        <v>0</v>
      </c>
      <c r="BU217">
        <f t="shared" si="54"/>
        <v>0.69157084227469534</v>
      </c>
      <c r="BV217">
        <f t="shared" si="55"/>
        <v>0</v>
      </c>
      <c r="BW217">
        <f t="shared" si="56"/>
        <v>4.5490637912282986E-2</v>
      </c>
      <c r="BX217">
        <f t="shared" si="57"/>
        <v>0</v>
      </c>
      <c r="BY217">
        <f t="shared" si="58"/>
        <v>0.17372358380480024</v>
      </c>
      <c r="BZ217">
        <f t="shared" si="59"/>
        <v>0</v>
      </c>
      <c r="CA217">
        <f t="shared" si="60"/>
        <v>0.58034703302079271</v>
      </c>
      <c r="CB217">
        <f t="shared" si="61"/>
        <v>0.13492158721482159</v>
      </c>
      <c r="CC217">
        <f t="shared" si="62"/>
        <v>0.13606339265579995</v>
      </c>
      <c r="CD217">
        <f t="shared" si="63"/>
        <v>3.9453948246718683E-2</v>
      </c>
      <c r="CE217" s="4">
        <f t="shared" si="64"/>
        <v>0.94543944052015738</v>
      </c>
      <c r="CF217" s="4" t="str">
        <f t="shared" si="65"/>
        <v/>
      </c>
      <c r="CG217" s="4">
        <f t="shared" si="66"/>
        <v>0.25120142895757941</v>
      </c>
      <c r="CH217" s="4" t="str">
        <f t="shared" si="67"/>
        <v/>
      </c>
      <c r="CI217">
        <f>INDEX(FX!$B$114:$AK$132,MATCH(Data!BQ217,FX!$A$114:$A$132,0),MATCH(Data!D217,Period,0))</f>
        <v>14285.503516898269</v>
      </c>
    </row>
    <row r="218" spans="1:87" hidden="1" outlineLevel="1" x14ac:dyDescent="0.15">
      <c r="A218" t="s">
        <v>66</v>
      </c>
      <c r="B218" s="1">
        <f t="shared" si="68"/>
        <v>43800</v>
      </c>
      <c r="C218" t="s">
        <v>278</v>
      </c>
      <c r="D218" s="1">
        <v>43466</v>
      </c>
      <c r="E218">
        <f t="array" ref="E218:E229">TRANSPOSE('[4]CCare_Key Metrics P1'!$F$6:$Q$6)</f>
        <v>59041.532310679999</v>
      </c>
      <c r="F218">
        <f t="array" ref="F218:F229">TRANSPOSE('[4]CCare_Key Metrics P1'!$F$11:$Q$11)</f>
        <v>4630.2887484603098</v>
      </c>
      <c r="G218">
        <f t="array" ref="G218:G229">TRANSPOSE('[4]CCare_Key Metrics P1'!$F$16:$Q$16)</f>
        <v>0</v>
      </c>
      <c r="H218">
        <f t="array" ref="H218:H229">TRANSPOSE('[4]CCare_Key Metrics P1'!$F$21:$Q$21)</f>
        <v>0</v>
      </c>
      <c r="I218">
        <f t="array" ref="I218:I229">TRANSPOSE('[4]CCare_Key Metrics P1'!$F$7:$Q$7)</f>
        <v>52500.000000559994</v>
      </c>
      <c r="J218">
        <f t="array" ref="J218:J229">TRANSPOSE('[4]CCare_Key Metrics P1'!$F$12:$Q$12)</f>
        <v>5061.7000000632697</v>
      </c>
      <c r="K218">
        <f t="array" ref="K218:K229">TRANSPOSE('[4]CCare_Key Metrics P1'!$F$17:$Q$17)</f>
        <v>0</v>
      </c>
      <c r="L218">
        <f t="array" ref="L218:L229">TRANSPOSE('[4]CCare_Key Metrics P1'!$F$22:$Q$22)</f>
        <v>0</v>
      </c>
      <c r="M218">
        <f t="array" ref="M218:M229">TRANSPOSE('[4]CCare_Key Metrics P1'!$F$9:$Q$9)</f>
        <v>11950.293519999999</v>
      </c>
      <c r="N218">
        <f t="array" ref="N218:N229">TRANSPOSE('[4]CCare_Key Metrics P1'!$F$14:$Q$14)</f>
        <v>1935.2499468333399</v>
      </c>
      <c r="O218">
        <f t="array" ref="O218:O229">TRANSPOSE('[4]CCare_Key Metrics P1'!$F$19:$Q$19)</f>
        <v>0</v>
      </c>
      <c r="P218">
        <f t="array" ref="P218:P229">TRANSPOSE('[4]CCare_Key Metrics P1'!$F$24:$Q$24)</f>
        <v>0</v>
      </c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t="str">
        <f>VLOOKUP(A218,Misc!$A$3:$B$11,2,FALSE)</f>
        <v>IDR</v>
      </c>
      <c r="BR218">
        <f>INDEX(FX!$B$30:$AK$48,MATCH(Data!BQ218,FX!$A$30:$A$48,0),MATCH(Data!D218,Period,0))</f>
        <v>14159.242079781492</v>
      </c>
      <c r="BS218">
        <f t="shared" si="52"/>
        <v>4.1698229310584072</v>
      </c>
      <c r="BT218">
        <f t="shared" si="53"/>
        <v>0</v>
      </c>
      <c r="BU218">
        <f t="shared" si="54"/>
        <v>0.32701529660772388</v>
      </c>
      <c r="BV218">
        <f t="shared" si="55"/>
        <v>0</v>
      </c>
      <c r="BW218">
        <f t="shared" si="56"/>
        <v>0</v>
      </c>
      <c r="BX218">
        <f t="shared" si="57"/>
        <v>0</v>
      </c>
      <c r="BY218">
        <f t="shared" si="58"/>
        <v>0</v>
      </c>
      <c r="BZ218">
        <f t="shared" si="59"/>
        <v>0</v>
      </c>
      <c r="CA218">
        <f t="shared" si="60"/>
        <v>3.6750542211170885</v>
      </c>
      <c r="CB218">
        <f t="shared" si="61"/>
        <v>0.35432422763928506</v>
      </c>
      <c r="CC218">
        <f t="shared" si="62"/>
        <v>0</v>
      </c>
      <c r="CD218">
        <f t="shared" si="63"/>
        <v>0</v>
      </c>
      <c r="CE218" s="4">
        <f t="shared" si="64"/>
        <v>7.8424264534589977E-2</v>
      </c>
      <c r="CF218" s="4" t="str">
        <f t="shared" si="65"/>
        <v/>
      </c>
      <c r="CG218" s="4">
        <f t="shared" si="66"/>
        <v>0</v>
      </c>
      <c r="CH218" s="4" t="str">
        <f t="shared" si="67"/>
        <v/>
      </c>
      <c r="CI218">
        <f>INDEX(FX!$B$114:$AK$132,MATCH(Data!BQ218,FX!$A$114:$A$132,0),MATCH(Data!D218,Period,0))</f>
        <v>14285.503516898269</v>
      </c>
    </row>
    <row r="219" spans="1:87" hidden="1" outlineLevel="1" x14ac:dyDescent="0.15">
      <c r="A219" t="s">
        <v>66</v>
      </c>
      <c r="B219" s="1">
        <f t="shared" si="68"/>
        <v>43800</v>
      </c>
      <c r="C219" t="str">
        <f>C218</f>
        <v>Corporate Care</v>
      </c>
      <c r="D219" s="1">
        <v>43497</v>
      </c>
      <c r="E219">
        <v>10380.261074754999</v>
      </c>
      <c r="F219">
        <v>1272.9560543380201</v>
      </c>
      <c r="G219">
        <v>0</v>
      </c>
      <c r="H219">
        <v>0</v>
      </c>
      <c r="I219">
        <v>4500.0000001199996</v>
      </c>
      <c r="J219">
        <v>433.86000000767598</v>
      </c>
      <c r="K219">
        <v>0</v>
      </c>
      <c r="L219">
        <v>0</v>
      </c>
      <c r="M219">
        <v>999.26141820999896</v>
      </c>
      <c r="N219">
        <v>318.95235372529999</v>
      </c>
      <c r="O219">
        <v>0</v>
      </c>
      <c r="P219">
        <v>0</v>
      </c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t="str">
        <f>VLOOKUP(A219,Misc!$A$3:$B$11,2,FALSE)</f>
        <v>IDR</v>
      </c>
      <c r="BR219">
        <f>INDEX(FX!$B$30:$AK$48,MATCH(Data!BQ219,FX!$A$30:$A$48,0),MATCH(Data!D219,Period,0))</f>
        <v>14039.300423305131</v>
      </c>
      <c r="BS219">
        <f t="shared" si="52"/>
        <v>0.7393716753524161</v>
      </c>
      <c r="BT219">
        <f t="shared" si="53"/>
        <v>0</v>
      </c>
      <c r="BU219">
        <f t="shared" si="54"/>
        <v>9.0670903531982469E-2</v>
      </c>
      <c r="BV219">
        <f t="shared" si="55"/>
        <v>0</v>
      </c>
      <c r="BW219">
        <f t="shared" si="56"/>
        <v>0</v>
      </c>
      <c r="BX219">
        <f t="shared" si="57"/>
        <v>0</v>
      </c>
      <c r="BY219">
        <f t="shared" si="58"/>
        <v>0</v>
      </c>
      <c r="BZ219">
        <f t="shared" si="59"/>
        <v>0</v>
      </c>
      <c r="CA219">
        <f t="shared" si="60"/>
        <v>0.31500464752936197</v>
      </c>
      <c r="CB219">
        <f t="shared" si="61"/>
        <v>3.0370648083524996E-2</v>
      </c>
      <c r="CC219">
        <f t="shared" si="62"/>
        <v>0</v>
      </c>
      <c r="CD219">
        <f t="shared" si="63"/>
        <v>0</v>
      </c>
      <c r="CE219" s="4">
        <f t="shared" si="64"/>
        <v>0.12263237361475181</v>
      </c>
      <c r="CF219" s="4" t="str">
        <f t="shared" si="65"/>
        <v/>
      </c>
      <c r="CG219" s="4">
        <f t="shared" si="66"/>
        <v>0</v>
      </c>
      <c r="CH219" s="4" t="str">
        <f t="shared" si="67"/>
        <v/>
      </c>
      <c r="CI219">
        <f>INDEX(FX!$B$114:$AK$132,MATCH(Data!BQ219,FX!$A$114:$A$132,0),MATCH(Data!D219,Period,0))</f>
        <v>14285.503516898269</v>
      </c>
    </row>
    <row r="220" spans="1:87" hidden="1" outlineLevel="1" x14ac:dyDescent="0.15">
      <c r="A220" t="s">
        <v>66</v>
      </c>
      <c r="B220" s="1">
        <f t="shared" si="68"/>
        <v>43800</v>
      </c>
      <c r="C220" t="str">
        <f t="shared" si="68"/>
        <v>Corporate Care</v>
      </c>
      <c r="D220" s="1">
        <v>43525</v>
      </c>
      <c r="E220">
        <v>18598.608618129798</v>
      </c>
      <c r="F220">
        <v>1668.3044964879</v>
      </c>
      <c r="G220">
        <v>0</v>
      </c>
      <c r="H220">
        <v>0</v>
      </c>
      <c r="I220">
        <v>22500.000000640001</v>
      </c>
      <c r="J220">
        <v>2169.3000000456</v>
      </c>
      <c r="K220">
        <v>0</v>
      </c>
      <c r="L220">
        <v>0</v>
      </c>
      <c r="M220">
        <v>84815.268906055993</v>
      </c>
      <c r="N220">
        <v>6448.5598796761997</v>
      </c>
      <c r="O220">
        <v>0</v>
      </c>
      <c r="P220">
        <v>0</v>
      </c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t="str">
        <f>VLOOKUP(A220,Misc!$A$3:$B$11,2,FALSE)</f>
        <v>IDR</v>
      </c>
      <c r="BR220">
        <f>INDEX(FX!$B$30:$AK$48,MATCH(Data!BQ220,FX!$A$30:$A$48,0),MATCH(Data!D220,Period,0))</f>
        <v>14208.829502173983</v>
      </c>
      <c r="BS220">
        <f t="shared" si="52"/>
        <v>1.308947272207339</v>
      </c>
      <c r="BT220">
        <f t="shared" si="53"/>
        <v>0</v>
      </c>
      <c r="BU220">
        <f t="shared" si="54"/>
        <v>0.1174132250818159</v>
      </c>
      <c r="BV220">
        <f t="shared" si="55"/>
        <v>0</v>
      </c>
      <c r="BW220">
        <f t="shared" si="56"/>
        <v>0</v>
      </c>
      <c r="BX220">
        <f t="shared" si="57"/>
        <v>0</v>
      </c>
      <c r="BY220">
        <f t="shared" si="58"/>
        <v>0</v>
      </c>
      <c r="BZ220">
        <f t="shared" si="59"/>
        <v>0</v>
      </c>
      <c r="CA220">
        <f t="shared" si="60"/>
        <v>1.5750232376496101</v>
      </c>
      <c r="CB220">
        <f t="shared" si="61"/>
        <v>0.15185324041813039</v>
      </c>
      <c r="CC220">
        <f t="shared" si="62"/>
        <v>0</v>
      </c>
      <c r="CD220">
        <f t="shared" si="63"/>
        <v>0</v>
      </c>
      <c r="CE220" s="4">
        <f t="shared" si="64"/>
        <v>8.970050022245471E-2</v>
      </c>
      <c r="CF220" s="4" t="str">
        <f t="shared" si="65"/>
        <v/>
      </c>
      <c r="CG220" s="4">
        <f t="shared" si="66"/>
        <v>0</v>
      </c>
      <c r="CH220" s="4" t="str">
        <f t="shared" si="67"/>
        <v/>
      </c>
      <c r="CI220">
        <f>INDEX(FX!$B$114:$AK$132,MATCH(Data!BQ220,FX!$A$114:$A$132,0),MATCH(Data!D220,Period,0))</f>
        <v>14285.503516898269</v>
      </c>
    </row>
    <row r="221" spans="1:87" hidden="1" outlineLevel="1" x14ac:dyDescent="0.15">
      <c r="A221" t="s">
        <v>66</v>
      </c>
      <c r="B221" s="1">
        <f t="shared" si="68"/>
        <v>43800</v>
      </c>
      <c r="C221" t="str">
        <f t="shared" si="68"/>
        <v>Corporate Care</v>
      </c>
      <c r="D221" s="1">
        <v>43556</v>
      </c>
      <c r="E221">
        <v>12036.052794839001</v>
      </c>
      <c r="F221">
        <v>852.49150728008601</v>
      </c>
      <c r="G221">
        <v>0</v>
      </c>
      <c r="H221">
        <v>0</v>
      </c>
      <c r="I221">
        <v>7500.0000001999797</v>
      </c>
      <c r="J221">
        <v>723.10000001279298</v>
      </c>
      <c r="K221">
        <v>0</v>
      </c>
      <c r="L221">
        <v>0</v>
      </c>
      <c r="M221">
        <v>3297.2877931849998</v>
      </c>
      <c r="N221">
        <v>383.33326526685499</v>
      </c>
      <c r="O221">
        <v>0</v>
      </c>
      <c r="P221">
        <v>0</v>
      </c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t="str">
        <f>VLOOKUP(A221,Misc!$A$3:$B$11,2,FALSE)</f>
        <v>IDR</v>
      </c>
      <c r="BR221">
        <f>INDEX(FX!$B$30:$AK$48,MATCH(Data!BQ221,FX!$A$30:$A$48,0),MATCH(Data!D221,Period,0))</f>
        <v>14147.382822058595</v>
      </c>
      <c r="BS221">
        <f t="shared" si="52"/>
        <v>0.85076179433501942</v>
      </c>
      <c r="BT221">
        <f t="shared" si="53"/>
        <v>0</v>
      </c>
      <c r="BU221">
        <f t="shared" si="54"/>
        <v>6.025789490554264E-2</v>
      </c>
      <c r="BV221">
        <f t="shared" si="55"/>
        <v>0</v>
      </c>
      <c r="BW221">
        <f t="shared" si="56"/>
        <v>0</v>
      </c>
      <c r="BX221">
        <f t="shared" si="57"/>
        <v>0</v>
      </c>
      <c r="BY221">
        <f t="shared" si="58"/>
        <v>0</v>
      </c>
      <c r="BZ221">
        <f t="shared" si="59"/>
        <v>0</v>
      </c>
      <c r="CA221">
        <f t="shared" si="60"/>
        <v>0.52500774588226851</v>
      </c>
      <c r="CB221">
        <f t="shared" si="61"/>
        <v>5.0617746805874969E-2</v>
      </c>
      <c r="CC221">
        <f t="shared" si="62"/>
        <v>0</v>
      </c>
      <c r="CD221">
        <f t="shared" si="63"/>
        <v>0</v>
      </c>
      <c r="CE221" s="4">
        <f t="shared" si="64"/>
        <v>7.0828162838038569E-2</v>
      </c>
      <c r="CF221" s="4" t="str">
        <f t="shared" si="65"/>
        <v/>
      </c>
      <c r="CG221" s="4">
        <f t="shared" si="66"/>
        <v>0</v>
      </c>
      <c r="CH221" s="4" t="str">
        <f t="shared" si="67"/>
        <v/>
      </c>
      <c r="CI221">
        <f>INDEX(FX!$B$114:$AK$132,MATCH(Data!BQ221,FX!$A$114:$A$132,0),MATCH(Data!D221,Period,0))</f>
        <v>14285.503516898269</v>
      </c>
    </row>
    <row r="222" spans="1:87" hidden="1" outlineLevel="1" x14ac:dyDescent="0.15">
      <c r="A222" t="s">
        <v>66</v>
      </c>
      <c r="B222" s="1">
        <f t="shared" si="68"/>
        <v>43800</v>
      </c>
      <c r="C222" t="str">
        <f t="shared" si="68"/>
        <v>Corporate Care</v>
      </c>
      <c r="D222" s="1">
        <v>43586</v>
      </c>
      <c r="E222">
        <v>5896.6740265301796</v>
      </c>
      <c r="F222">
        <v>558.00001574791702</v>
      </c>
      <c r="G222">
        <v>0</v>
      </c>
      <c r="H222">
        <v>0</v>
      </c>
      <c r="I222">
        <v>3000.0000000800201</v>
      </c>
      <c r="J222">
        <v>289.24000000512098</v>
      </c>
      <c r="K222">
        <v>0</v>
      </c>
      <c r="L222">
        <v>0</v>
      </c>
      <c r="M222">
        <v>2295.2849145300002</v>
      </c>
      <c r="N222">
        <v>773.65886570011492</v>
      </c>
      <c r="O222">
        <v>0</v>
      </c>
      <c r="P222">
        <v>0</v>
      </c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t="str">
        <f>VLOOKUP(A222,Misc!$A$3:$B$11,2,FALSE)</f>
        <v>IDR</v>
      </c>
      <c r="BR222">
        <f>INDEX(FX!$B$30:$AK$48,MATCH(Data!BQ222,FX!$A$30:$A$48,0),MATCH(Data!D222,Period,0))</f>
        <v>14390.750667517401</v>
      </c>
      <c r="BS222">
        <f t="shared" si="52"/>
        <v>0.40975444316744847</v>
      </c>
      <c r="BT222">
        <f t="shared" si="53"/>
        <v>0</v>
      </c>
      <c r="BU222">
        <f t="shared" si="54"/>
        <v>3.8774906788387818E-2</v>
      </c>
      <c r="BV222">
        <f t="shared" si="55"/>
        <v>0</v>
      </c>
      <c r="BW222">
        <f t="shared" si="56"/>
        <v>0</v>
      </c>
      <c r="BX222">
        <f t="shared" si="57"/>
        <v>0</v>
      </c>
      <c r="BY222">
        <f t="shared" si="58"/>
        <v>0</v>
      </c>
      <c r="BZ222">
        <f t="shared" si="59"/>
        <v>0</v>
      </c>
      <c r="CA222">
        <f t="shared" si="60"/>
        <v>0.2100030983529094</v>
      </c>
      <c r="CB222">
        <f t="shared" si="61"/>
        <v>2.0247098722350254E-2</v>
      </c>
      <c r="CC222">
        <f t="shared" si="62"/>
        <v>0</v>
      </c>
      <c r="CD222">
        <f t="shared" si="63"/>
        <v>0</v>
      </c>
      <c r="CE222" s="4">
        <f t="shared" si="64"/>
        <v>9.4629618872838508E-2</v>
      </c>
      <c r="CF222" s="4" t="str">
        <f t="shared" si="65"/>
        <v/>
      </c>
      <c r="CG222" s="4">
        <f t="shared" si="66"/>
        <v>0</v>
      </c>
      <c r="CH222" s="4" t="str">
        <f t="shared" si="67"/>
        <v/>
      </c>
      <c r="CI222">
        <f>INDEX(FX!$B$114:$AK$132,MATCH(Data!BQ222,FX!$A$114:$A$132,0),MATCH(Data!D222,Period,0))</f>
        <v>14285.503516898269</v>
      </c>
    </row>
    <row r="223" spans="1:87" hidden="1" outlineLevel="1" x14ac:dyDescent="0.15">
      <c r="A223" t="s">
        <v>66</v>
      </c>
      <c r="B223" s="1">
        <f t="shared" si="68"/>
        <v>43800</v>
      </c>
      <c r="C223" t="str">
        <f t="shared" si="68"/>
        <v>Corporate Care</v>
      </c>
      <c r="D223" s="1">
        <v>43617</v>
      </c>
      <c r="E223">
        <v>12938.293064280198</v>
      </c>
      <c r="F223">
        <v>1334.3542739131001</v>
      </c>
      <c r="G223">
        <v>0</v>
      </c>
      <c r="H223">
        <v>0</v>
      </c>
      <c r="I223">
        <v>3000.0000000799901</v>
      </c>
      <c r="J223">
        <v>289.24000000512302</v>
      </c>
      <c r="K223">
        <v>0</v>
      </c>
      <c r="L223">
        <v>0</v>
      </c>
      <c r="M223">
        <v>3050.2326492800003</v>
      </c>
      <c r="N223">
        <v>1029.1757569437</v>
      </c>
      <c r="O223">
        <v>0</v>
      </c>
      <c r="P223">
        <v>0</v>
      </c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t="str">
        <f>VLOOKUP(A223,Misc!$A$3:$B$11,2,FALSE)</f>
        <v>IDR</v>
      </c>
      <c r="BR223">
        <f>INDEX(FX!$B$30:$AK$48,MATCH(Data!BQ223,FX!$A$30:$A$48,0),MATCH(Data!D223,Period,0))</f>
        <v>14220.936121982752</v>
      </c>
      <c r="BS223">
        <f t="shared" si="52"/>
        <v>0.90980600385934929</v>
      </c>
      <c r="BT223">
        <f t="shared" si="53"/>
        <v>0</v>
      </c>
      <c r="BU223">
        <f t="shared" si="54"/>
        <v>9.3830269854770859E-2</v>
      </c>
      <c r="BV223">
        <f t="shared" si="55"/>
        <v>0</v>
      </c>
      <c r="BW223">
        <f t="shared" si="56"/>
        <v>0</v>
      </c>
      <c r="BX223">
        <f t="shared" si="57"/>
        <v>0</v>
      </c>
      <c r="BY223">
        <f t="shared" si="58"/>
        <v>0</v>
      </c>
      <c r="BZ223">
        <f t="shared" si="59"/>
        <v>0</v>
      </c>
      <c r="CA223">
        <f t="shared" si="60"/>
        <v>0.21000309835290729</v>
      </c>
      <c r="CB223">
        <f t="shared" si="61"/>
        <v>2.0247098722350396E-2</v>
      </c>
      <c r="CC223">
        <f t="shared" si="62"/>
        <v>0</v>
      </c>
      <c r="CD223">
        <f t="shared" si="63"/>
        <v>0</v>
      </c>
      <c r="CE223" s="4">
        <f t="shared" si="64"/>
        <v>0.10313217263542754</v>
      </c>
      <c r="CF223" s="4" t="str">
        <f t="shared" si="65"/>
        <v/>
      </c>
      <c r="CG223" s="4">
        <f t="shared" si="66"/>
        <v>0</v>
      </c>
      <c r="CH223" s="4" t="str">
        <f t="shared" si="67"/>
        <v/>
      </c>
      <c r="CI223">
        <f>INDEX(FX!$B$114:$AK$132,MATCH(Data!BQ223,FX!$A$114:$A$132,0),MATCH(Data!D223,Period,0))</f>
        <v>14285.503516898269</v>
      </c>
    </row>
    <row r="224" spans="1:87" hidden="1" outlineLevel="1" x14ac:dyDescent="0.15">
      <c r="A224" t="s">
        <v>66</v>
      </c>
      <c r="B224" s="1">
        <f t="shared" si="68"/>
        <v>43800</v>
      </c>
      <c r="C224" t="str">
        <f t="shared" si="68"/>
        <v>Corporate Care</v>
      </c>
      <c r="D224" s="1">
        <v>43647</v>
      </c>
      <c r="E224">
        <v>18895.401018269797</v>
      </c>
      <c r="F224">
        <v>1613.00442621394</v>
      </c>
      <c r="G224">
        <v>0</v>
      </c>
      <c r="H224">
        <v>0</v>
      </c>
      <c r="I224">
        <v>37500</v>
      </c>
      <c r="J224">
        <v>3615.4999999823299</v>
      </c>
      <c r="K224">
        <v>0</v>
      </c>
      <c r="L224">
        <v>0</v>
      </c>
      <c r="M224">
        <v>2788.1367660000001</v>
      </c>
      <c r="N224">
        <v>438.33491516189997</v>
      </c>
      <c r="O224">
        <v>0</v>
      </c>
      <c r="P224">
        <v>0</v>
      </c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t="str">
        <f>VLOOKUP(A224,Misc!$A$3:$B$11,2,FALSE)</f>
        <v>IDR</v>
      </c>
      <c r="BR224">
        <f>INDEX(FX!$B$30:$AK$48,MATCH(Data!BQ224,FX!$A$30:$A$48,0),MATCH(Data!D224,Period,0))</f>
        <v>14035.43870120105</v>
      </c>
      <c r="BS224">
        <f t="shared" si="52"/>
        <v>1.3462636559164243</v>
      </c>
      <c r="BT224">
        <f t="shared" si="53"/>
        <v>0</v>
      </c>
      <c r="BU224">
        <f t="shared" si="54"/>
        <v>0.11492369141806097</v>
      </c>
      <c r="BV224">
        <f t="shared" si="55"/>
        <v>0</v>
      </c>
      <c r="BW224">
        <f t="shared" si="56"/>
        <v>0</v>
      </c>
      <c r="BX224">
        <f t="shared" si="57"/>
        <v>0</v>
      </c>
      <c r="BY224">
        <f t="shared" si="58"/>
        <v>0</v>
      </c>
      <c r="BZ224">
        <f t="shared" si="59"/>
        <v>0</v>
      </c>
      <c r="CA224">
        <f t="shared" si="60"/>
        <v>2.6250387293413486</v>
      </c>
      <c r="CB224">
        <f t="shared" si="61"/>
        <v>0.25308873402366033</v>
      </c>
      <c r="CC224">
        <f t="shared" si="62"/>
        <v>0</v>
      </c>
      <c r="CD224">
        <f t="shared" si="63"/>
        <v>0</v>
      </c>
      <c r="CE224" s="4">
        <f t="shared" si="64"/>
        <v>8.5364921583529249E-2</v>
      </c>
      <c r="CF224" s="4" t="str">
        <f t="shared" si="65"/>
        <v/>
      </c>
      <c r="CG224" s="4">
        <f t="shared" si="66"/>
        <v>0</v>
      </c>
      <c r="CH224" s="4" t="str">
        <f t="shared" si="67"/>
        <v/>
      </c>
      <c r="CI224">
        <f>INDEX(FX!$B$114:$AK$132,MATCH(Data!BQ224,FX!$A$114:$A$132,0),MATCH(Data!D224,Period,0))</f>
        <v>14285.503516898269</v>
      </c>
    </row>
    <row r="225" spans="1:87" hidden="1" outlineLevel="1" x14ac:dyDescent="0.15">
      <c r="A225" t="s">
        <v>66</v>
      </c>
      <c r="B225" s="1">
        <f t="shared" si="68"/>
        <v>43800</v>
      </c>
      <c r="C225" t="str">
        <f t="shared" si="68"/>
        <v>Corporate Care</v>
      </c>
      <c r="D225" s="1">
        <v>43678</v>
      </c>
      <c r="E225">
        <v>6004.6161588200102</v>
      </c>
      <c r="F225">
        <v>430.96706899682403</v>
      </c>
      <c r="G225">
        <v>0</v>
      </c>
      <c r="H225">
        <v>0</v>
      </c>
      <c r="I225">
        <v>3000.0000000800001</v>
      </c>
      <c r="J225">
        <v>289.24000000512302</v>
      </c>
      <c r="K225">
        <v>0</v>
      </c>
      <c r="L225">
        <v>0</v>
      </c>
      <c r="M225">
        <v>3120.4884719000102</v>
      </c>
      <c r="N225">
        <v>578.58191081240295</v>
      </c>
      <c r="O225">
        <v>0</v>
      </c>
      <c r="P225">
        <v>0</v>
      </c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t="str">
        <f>VLOOKUP(A225,Misc!$A$3:$B$11,2,FALSE)</f>
        <v>IDR</v>
      </c>
      <c r="BR225">
        <f>INDEX(FX!$B$30:$AK$48,MATCH(Data!BQ225,FX!$A$30:$A$48,0),MATCH(Data!D225,Period,0))</f>
        <v>14235.3905799973</v>
      </c>
      <c r="BS225">
        <f t="shared" si="52"/>
        <v>0.42180902062900399</v>
      </c>
      <c r="BT225">
        <f t="shared" si="53"/>
        <v>0</v>
      </c>
      <c r="BU225">
        <f t="shared" si="54"/>
        <v>3.0274341021762522E-2</v>
      </c>
      <c r="BV225">
        <f t="shared" si="55"/>
        <v>0</v>
      </c>
      <c r="BW225">
        <f t="shared" si="56"/>
        <v>0</v>
      </c>
      <c r="BX225">
        <f t="shared" si="57"/>
        <v>0</v>
      </c>
      <c r="BY225">
        <f t="shared" si="58"/>
        <v>0</v>
      </c>
      <c r="BZ225">
        <f t="shared" si="59"/>
        <v>0</v>
      </c>
      <c r="CA225">
        <f t="shared" si="60"/>
        <v>0.21000309835290798</v>
      </c>
      <c r="CB225">
        <f t="shared" si="61"/>
        <v>2.0247098722350396E-2</v>
      </c>
      <c r="CC225">
        <f t="shared" si="62"/>
        <v>0</v>
      </c>
      <c r="CD225">
        <f t="shared" si="63"/>
        <v>0</v>
      </c>
      <c r="CE225" s="4">
        <f t="shared" si="64"/>
        <v>7.1772625859487918E-2</v>
      </c>
      <c r="CF225" s="4" t="str">
        <f t="shared" si="65"/>
        <v/>
      </c>
      <c r="CG225" s="4">
        <f t="shared" si="66"/>
        <v>0</v>
      </c>
      <c r="CH225" s="4" t="str">
        <f t="shared" si="67"/>
        <v/>
      </c>
      <c r="CI225">
        <f>INDEX(FX!$B$114:$AK$132,MATCH(Data!BQ225,FX!$A$114:$A$132,0),MATCH(Data!D225,Period,0))</f>
        <v>14285.503516898269</v>
      </c>
    </row>
    <row r="226" spans="1:87" hidden="1" outlineLevel="1" x14ac:dyDescent="0.15">
      <c r="A226" t="s">
        <v>66</v>
      </c>
      <c r="B226" s="1">
        <f t="shared" si="68"/>
        <v>43800</v>
      </c>
      <c r="C226" t="str">
        <f t="shared" si="68"/>
        <v>Corporate Care</v>
      </c>
      <c r="D226" s="1">
        <v>43709</v>
      </c>
      <c r="E226">
        <v>16799.86448968</v>
      </c>
      <c r="F226">
        <v>1210.61522005862</v>
      </c>
      <c r="G226">
        <v>0</v>
      </c>
      <c r="H226">
        <v>0</v>
      </c>
      <c r="I226">
        <v>3000.0000000800001</v>
      </c>
      <c r="J226">
        <v>289.24000000512098</v>
      </c>
      <c r="K226">
        <v>0</v>
      </c>
      <c r="L226">
        <v>0</v>
      </c>
      <c r="M226">
        <v>9584.2518920000002</v>
      </c>
      <c r="N226">
        <v>564.40378199999793</v>
      </c>
      <c r="O226">
        <v>0</v>
      </c>
      <c r="P226">
        <v>0</v>
      </c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t="str">
        <f>VLOOKUP(A226,Misc!$A$3:$B$11,2,FALSE)</f>
        <v>IDR</v>
      </c>
      <c r="BR226">
        <f>INDEX(FX!$B$30:$AK$48,MATCH(Data!BQ226,FX!$A$30:$A$48,0),MATCH(Data!D226,Period,0))</f>
        <v>14096.671744229321</v>
      </c>
      <c r="BS226">
        <f t="shared" si="52"/>
        <v>1.1917610620788748</v>
      </c>
      <c r="BT226">
        <f t="shared" si="53"/>
        <v>0</v>
      </c>
      <c r="BU226">
        <f t="shared" si="54"/>
        <v>8.5879507022939866E-2</v>
      </c>
      <c r="BV226">
        <f t="shared" si="55"/>
        <v>0</v>
      </c>
      <c r="BW226">
        <f t="shared" si="56"/>
        <v>0</v>
      </c>
      <c r="BX226">
        <f t="shared" si="57"/>
        <v>0</v>
      </c>
      <c r="BY226">
        <f t="shared" si="58"/>
        <v>0</v>
      </c>
      <c r="BZ226">
        <f t="shared" si="59"/>
        <v>0</v>
      </c>
      <c r="CA226">
        <f t="shared" si="60"/>
        <v>0.21000309835290798</v>
      </c>
      <c r="CB226">
        <f t="shared" si="61"/>
        <v>2.0247098722350254E-2</v>
      </c>
      <c r="CC226">
        <f t="shared" si="62"/>
        <v>0</v>
      </c>
      <c r="CD226">
        <f t="shared" si="63"/>
        <v>0</v>
      </c>
      <c r="CE226" s="4">
        <f t="shared" si="64"/>
        <v>7.20610110160287E-2</v>
      </c>
      <c r="CF226" s="4" t="str">
        <f t="shared" si="65"/>
        <v/>
      </c>
      <c r="CG226" s="4">
        <f t="shared" si="66"/>
        <v>0</v>
      </c>
      <c r="CH226" s="4" t="str">
        <f t="shared" si="67"/>
        <v/>
      </c>
      <c r="CI226">
        <f>INDEX(FX!$B$114:$AK$132,MATCH(Data!BQ226,FX!$A$114:$A$132,0),MATCH(Data!D226,Period,0))</f>
        <v>14285.503516898269</v>
      </c>
    </row>
    <row r="227" spans="1:87" hidden="1" outlineLevel="1" x14ac:dyDescent="0.15">
      <c r="A227" t="s">
        <v>66</v>
      </c>
      <c r="B227" s="1">
        <f t="shared" si="68"/>
        <v>43800</v>
      </c>
      <c r="C227" t="str">
        <f t="shared" si="68"/>
        <v>Corporate Care</v>
      </c>
      <c r="D227" s="1">
        <v>43739</v>
      </c>
      <c r="E227">
        <v>6632.0677586867105</v>
      </c>
      <c r="F227">
        <v>606.298262403379</v>
      </c>
      <c r="G227">
        <v>0</v>
      </c>
      <c r="H227">
        <v>0</v>
      </c>
      <c r="I227">
        <v>7500.0000001999797</v>
      </c>
      <c r="J227">
        <v>723.10000001279104</v>
      </c>
      <c r="K227">
        <v>0</v>
      </c>
      <c r="L227">
        <v>0</v>
      </c>
      <c r="M227">
        <v>7127.0650919999998</v>
      </c>
      <c r="N227">
        <v>696.65345755352405</v>
      </c>
      <c r="O227">
        <v>0</v>
      </c>
      <c r="P227">
        <v>0</v>
      </c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t="str">
        <f>VLOOKUP(A227,Misc!$A$3:$B$11,2,FALSE)</f>
        <v>IDR</v>
      </c>
      <c r="BR227">
        <f>INDEX(FX!$B$30:$AK$48,MATCH(Data!BQ227,FX!$A$30:$A$48,0),MATCH(Data!D227,Period,0))</f>
        <v>14118.393919963497</v>
      </c>
      <c r="BS227">
        <f t="shared" si="52"/>
        <v>0.46974661539291135</v>
      </c>
      <c r="BT227">
        <f t="shared" si="53"/>
        <v>0</v>
      </c>
      <c r="BU227">
        <f t="shared" si="54"/>
        <v>4.2943855075899921E-2</v>
      </c>
      <c r="BV227">
        <f t="shared" si="55"/>
        <v>0</v>
      </c>
      <c r="BW227">
        <f t="shared" si="56"/>
        <v>0</v>
      </c>
      <c r="BX227">
        <f t="shared" si="57"/>
        <v>0</v>
      </c>
      <c r="BY227">
        <f t="shared" si="58"/>
        <v>0</v>
      </c>
      <c r="BZ227">
        <f t="shared" si="59"/>
        <v>0</v>
      </c>
      <c r="CA227">
        <f t="shared" si="60"/>
        <v>0.52500774588226851</v>
      </c>
      <c r="CB227">
        <f t="shared" si="61"/>
        <v>5.0617746805874837E-2</v>
      </c>
      <c r="CC227">
        <f t="shared" si="62"/>
        <v>0</v>
      </c>
      <c r="CD227">
        <f t="shared" si="63"/>
        <v>0</v>
      </c>
      <c r="CE227" s="4">
        <f t="shared" si="64"/>
        <v>9.1419189981774077E-2</v>
      </c>
      <c r="CF227" s="4" t="str">
        <f t="shared" si="65"/>
        <v/>
      </c>
      <c r="CG227" s="4">
        <f t="shared" si="66"/>
        <v>0</v>
      </c>
      <c r="CH227" s="4" t="str">
        <f t="shared" si="67"/>
        <v/>
      </c>
      <c r="CI227">
        <f>INDEX(FX!$B$114:$AK$132,MATCH(Data!BQ227,FX!$A$114:$A$132,0),MATCH(Data!D227,Period,0))</f>
        <v>14285.503516898269</v>
      </c>
    </row>
    <row r="228" spans="1:87" hidden="1" outlineLevel="1" x14ac:dyDescent="0.15">
      <c r="A228" t="s">
        <v>66</v>
      </c>
      <c r="B228" s="1">
        <f t="shared" si="68"/>
        <v>43800</v>
      </c>
      <c r="C228" t="str">
        <f t="shared" si="68"/>
        <v>Corporate Care</v>
      </c>
      <c r="D228" s="1">
        <v>43770</v>
      </c>
      <c r="E228">
        <v>4022.7532550000001</v>
      </c>
      <c r="F228">
        <v>257.75643237999998</v>
      </c>
      <c r="G228">
        <v>0</v>
      </c>
      <c r="H228">
        <v>0</v>
      </c>
      <c r="I228">
        <v>3000.0000000800501</v>
      </c>
      <c r="J228">
        <v>289.24000000512098</v>
      </c>
      <c r="K228">
        <v>0</v>
      </c>
      <c r="L228">
        <v>0</v>
      </c>
      <c r="M228">
        <v>6604.9894907199896</v>
      </c>
      <c r="N228">
        <v>872.2723452967</v>
      </c>
      <c r="O228">
        <v>0</v>
      </c>
      <c r="P228">
        <v>0</v>
      </c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t="str">
        <f>VLOOKUP(A228,Misc!$A$3:$B$11,2,FALSE)</f>
        <v>IDR</v>
      </c>
      <c r="BR228">
        <f>INDEX(FX!$B$30:$AK$48,MATCH(Data!BQ228,FX!$A$30:$A$48,0),MATCH(Data!D228,Period,0))</f>
        <v>14068.187184901108</v>
      </c>
      <c r="BS228">
        <f t="shared" si="52"/>
        <v>0.28594681049719611</v>
      </c>
      <c r="BT228">
        <f t="shared" si="53"/>
        <v>0</v>
      </c>
      <c r="BU228">
        <f t="shared" si="54"/>
        <v>1.8321936507686001E-2</v>
      </c>
      <c r="BV228">
        <f t="shared" si="55"/>
        <v>0</v>
      </c>
      <c r="BW228">
        <f t="shared" si="56"/>
        <v>0</v>
      </c>
      <c r="BX228">
        <f t="shared" si="57"/>
        <v>0</v>
      </c>
      <c r="BY228">
        <f t="shared" si="58"/>
        <v>0</v>
      </c>
      <c r="BZ228">
        <f t="shared" si="59"/>
        <v>0</v>
      </c>
      <c r="CA228">
        <f t="shared" si="60"/>
        <v>0.21000309835291148</v>
      </c>
      <c r="CB228">
        <f t="shared" si="61"/>
        <v>2.0247098722350254E-2</v>
      </c>
      <c r="CC228">
        <f t="shared" si="62"/>
        <v>0</v>
      </c>
      <c r="CD228">
        <f t="shared" si="63"/>
        <v>0</v>
      </c>
      <c r="CE228" s="4">
        <f t="shared" si="64"/>
        <v>6.4074631487682429E-2</v>
      </c>
      <c r="CF228" s="4" t="str">
        <f t="shared" si="65"/>
        <v/>
      </c>
      <c r="CG228" s="4">
        <f t="shared" si="66"/>
        <v>0</v>
      </c>
      <c r="CH228" s="4" t="str">
        <f t="shared" si="67"/>
        <v/>
      </c>
      <c r="CI228">
        <f>INDEX(FX!$B$114:$AK$132,MATCH(Data!BQ228,FX!$A$114:$A$132,0),MATCH(Data!D228,Period,0))</f>
        <v>14285.503516898269</v>
      </c>
    </row>
    <row r="229" spans="1:87" hidden="1" outlineLevel="1" x14ac:dyDescent="0.15">
      <c r="A229" t="s">
        <v>66</v>
      </c>
      <c r="B229" s="1">
        <f t="shared" si="68"/>
        <v>43800</v>
      </c>
      <c r="C229" t="str">
        <f t="shared" si="68"/>
        <v>Corporate Care</v>
      </c>
      <c r="D229" s="1">
        <v>43800</v>
      </c>
      <c r="E229">
        <v>24636.326036499999</v>
      </c>
      <c r="F229">
        <v>1838.3124907714</v>
      </c>
      <c r="G229">
        <v>0</v>
      </c>
      <c r="H229">
        <v>0</v>
      </c>
      <c r="I229">
        <v>3000.0000000799901</v>
      </c>
      <c r="J229">
        <v>289.24000000512302</v>
      </c>
      <c r="K229">
        <v>0</v>
      </c>
      <c r="L229">
        <v>0</v>
      </c>
      <c r="M229">
        <v>50812.288359380997</v>
      </c>
      <c r="N229">
        <v>5206.2909344740801</v>
      </c>
      <c r="O229">
        <v>0</v>
      </c>
      <c r="P229">
        <v>0</v>
      </c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t="str">
        <f>VLOOKUP(A229,Misc!$A$3:$B$11,2,FALSE)</f>
        <v>IDR</v>
      </c>
      <c r="BR229">
        <f>INDEX(FX!$B$30:$AK$48,MATCH(Data!BQ229,FX!$A$30:$A$48,0),MATCH(Data!D229,Period,0))</f>
        <v>14009.036347848778</v>
      </c>
      <c r="BS229">
        <f t="shared" si="52"/>
        <v>1.7586024780557545</v>
      </c>
      <c r="BT229">
        <f t="shared" si="53"/>
        <v>0</v>
      </c>
      <c r="BU229">
        <f t="shared" si="54"/>
        <v>0.13122333650406229</v>
      </c>
      <c r="BV229">
        <f t="shared" si="55"/>
        <v>0</v>
      </c>
      <c r="BW229">
        <f t="shared" si="56"/>
        <v>0</v>
      </c>
      <c r="BX229">
        <f t="shared" si="57"/>
        <v>0</v>
      </c>
      <c r="BY229">
        <f t="shared" si="58"/>
        <v>0</v>
      </c>
      <c r="BZ229">
        <f t="shared" si="59"/>
        <v>0</v>
      </c>
      <c r="CA229">
        <f t="shared" si="60"/>
        <v>0.21000309835290729</v>
      </c>
      <c r="CB229">
        <f t="shared" si="61"/>
        <v>2.0247098722350396E-2</v>
      </c>
      <c r="CC229">
        <f t="shared" si="62"/>
        <v>0</v>
      </c>
      <c r="CD229">
        <f t="shared" si="63"/>
        <v>0</v>
      </c>
      <c r="CE229" s="4">
        <f t="shared" si="64"/>
        <v>7.4617964060381584E-2</v>
      </c>
      <c r="CF229" s="4" t="str">
        <f t="shared" si="65"/>
        <v/>
      </c>
      <c r="CG229" s="4">
        <f t="shared" si="66"/>
        <v>0</v>
      </c>
      <c r="CH229" s="4" t="str">
        <f t="shared" si="67"/>
        <v/>
      </c>
      <c r="CI229">
        <f>INDEX(FX!$B$114:$AK$132,MATCH(Data!BQ229,FX!$A$114:$A$132,0),MATCH(Data!D229,Period,0))</f>
        <v>14285.503516898269</v>
      </c>
    </row>
    <row r="230" spans="1:87" hidden="1" outlineLevel="1" x14ac:dyDescent="0.15">
      <c r="A230" t="s">
        <v>66</v>
      </c>
      <c r="B230" s="1">
        <f t="shared" si="68"/>
        <v>43800</v>
      </c>
      <c r="C230" t="s">
        <v>64</v>
      </c>
      <c r="D230" s="1">
        <v>43466</v>
      </c>
      <c r="E230">
        <f t="array" ref="E230:E241">TRANSPOSE('[4]AF_Key Metrics P1'!$F$6:$Q$6)</f>
        <v>0</v>
      </c>
      <c r="F230">
        <f t="array" ref="F230:F241">TRANSPOSE('[4]AF_Key Metrics P1'!$F$11:$Q$11)</f>
        <v>0</v>
      </c>
      <c r="G230">
        <f t="array" ref="G230:G241">TRANSPOSE('[4]AF_Key Metrics P1'!$F$16:$Q$16)</f>
        <v>0</v>
      </c>
      <c r="H230">
        <f t="array" ref="H230:H241">TRANSPOSE('[4]AF_Key Metrics P1'!$F$21:$Q$21)</f>
        <v>0</v>
      </c>
      <c r="I230">
        <f t="array" ref="I230:I241">TRANSPOSE('[4]AF_Key Metrics P1'!$F$7:$Q$7)</f>
        <v>0</v>
      </c>
      <c r="J230">
        <f t="array" ref="J230:J241">TRANSPOSE('[4]AF_Key Metrics P1'!$F$12:$Q$12)</f>
        <v>0</v>
      </c>
      <c r="K230">
        <f t="array" ref="K230:K241">TRANSPOSE('[4]AF_Key Metrics P1'!$F$17:$Q$17)</f>
        <v>0</v>
      </c>
      <c r="L230">
        <f t="array" ref="L230:L241">TRANSPOSE('[4]AF_Key Metrics P1'!$F$22:$Q$22)</f>
        <v>0</v>
      </c>
      <c r="M230">
        <f t="array" ref="M230:M241">TRANSPOSE('[4]AF_Key Metrics P1'!$F$9:$Q$9)</f>
        <v>0</v>
      </c>
      <c r="N230">
        <f t="array" ref="N230:N241">TRANSPOSE('[4]AF_Key Metrics P1'!$F$14:$Q$14)</f>
        <v>0</v>
      </c>
      <c r="O230">
        <f t="array" ref="O230:O241">TRANSPOSE('[4]AF_Key Metrics P1'!$F$19:$Q$19)</f>
        <v>0</v>
      </c>
      <c r="P230">
        <f t="array" ref="P230:P241">TRANSPOSE('[4]AF_Key Metrics P1'!$F$24:$Q$24)</f>
        <v>0</v>
      </c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t="str">
        <f>VLOOKUP(A230,Misc!$A$3:$B$11,2,FALSE)</f>
        <v>IDR</v>
      </c>
      <c r="BR230">
        <f>INDEX(FX!$B$30:$AK$48,MATCH(Data!BQ230,FX!$A$30:$A$48,0),MATCH(Data!D230,Period,0))</f>
        <v>14159.242079781492</v>
      </c>
      <c r="BS230">
        <f t="shared" si="52"/>
        <v>0</v>
      </c>
      <c r="BT230">
        <f t="shared" si="53"/>
        <v>0</v>
      </c>
      <c r="BU230">
        <f t="shared" si="54"/>
        <v>0</v>
      </c>
      <c r="BV230">
        <f t="shared" si="55"/>
        <v>0</v>
      </c>
      <c r="BW230">
        <f t="shared" si="56"/>
        <v>0</v>
      </c>
      <c r="BX230">
        <f t="shared" si="57"/>
        <v>0</v>
      </c>
      <c r="BY230">
        <f t="shared" si="58"/>
        <v>0</v>
      </c>
      <c r="BZ230">
        <f t="shared" si="59"/>
        <v>0</v>
      </c>
      <c r="CA230">
        <f t="shared" si="60"/>
        <v>0</v>
      </c>
      <c r="CB230">
        <f t="shared" si="61"/>
        <v>0</v>
      </c>
      <c r="CC230">
        <f t="shared" si="62"/>
        <v>0</v>
      </c>
      <c r="CD230">
        <f t="shared" si="63"/>
        <v>0</v>
      </c>
      <c r="CE230" s="4">
        <f t="shared" si="64"/>
        <v>0</v>
      </c>
      <c r="CF230" s="4" t="str">
        <f t="shared" si="65"/>
        <v/>
      </c>
      <c r="CG230" s="4">
        <f t="shared" si="66"/>
        <v>0</v>
      </c>
      <c r="CH230" s="4" t="str">
        <f t="shared" si="67"/>
        <v/>
      </c>
      <c r="CI230">
        <f>INDEX(FX!$B$114:$AK$132,MATCH(Data!BQ230,FX!$A$114:$A$132,0),MATCH(Data!D230,Period,0))</f>
        <v>14285.503516898269</v>
      </c>
    </row>
    <row r="231" spans="1:87" hidden="1" outlineLevel="1" x14ac:dyDescent="0.15">
      <c r="A231" t="s">
        <v>66</v>
      </c>
      <c r="B231" s="1">
        <f t="shared" si="68"/>
        <v>43800</v>
      </c>
      <c r="C231" t="s">
        <v>64</v>
      </c>
      <c r="D231" s="1">
        <v>43497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t="str">
        <f>VLOOKUP(A231,Misc!$A$3:$B$11,2,FALSE)</f>
        <v>IDR</v>
      </c>
      <c r="BR231">
        <f>INDEX(FX!$B$30:$AK$48,MATCH(Data!BQ231,FX!$A$30:$A$48,0),MATCH(Data!D231,Period,0))</f>
        <v>14039.300423305131</v>
      </c>
      <c r="BS231">
        <f t="shared" si="52"/>
        <v>0</v>
      </c>
      <c r="BT231">
        <f t="shared" si="53"/>
        <v>0</v>
      </c>
      <c r="BU231">
        <f t="shared" si="54"/>
        <v>0</v>
      </c>
      <c r="BV231">
        <f t="shared" si="55"/>
        <v>0</v>
      </c>
      <c r="BW231">
        <f t="shared" si="56"/>
        <v>0</v>
      </c>
      <c r="BX231">
        <f t="shared" si="57"/>
        <v>0</v>
      </c>
      <c r="BY231">
        <f t="shared" si="58"/>
        <v>0</v>
      </c>
      <c r="BZ231">
        <f t="shared" si="59"/>
        <v>0</v>
      </c>
      <c r="CA231">
        <f t="shared" si="60"/>
        <v>0</v>
      </c>
      <c r="CB231">
        <f t="shared" si="61"/>
        <v>0</v>
      </c>
      <c r="CC231">
        <f t="shared" si="62"/>
        <v>0</v>
      </c>
      <c r="CD231">
        <f t="shared" si="63"/>
        <v>0</v>
      </c>
      <c r="CE231" s="4">
        <f t="shared" si="64"/>
        <v>0</v>
      </c>
      <c r="CF231" s="4" t="str">
        <f t="shared" si="65"/>
        <v/>
      </c>
      <c r="CG231" s="4">
        <f t="shared" si="66"/>
        <v>0</v>
      </c>
      <c r="CH231" s="4" t="str">
        <f t="shared" si="67"/>
        <v/>
      </c>
      <c r="CI231">
        <f>INDEX(FX!$B$114:$AK$132,MATCH(Data!BQ231,FX!$A$114:$A$132,0),MATCH(Data!D231,Period,0))</f>
        <v>14285.503516898269</v>
      </c>
    </row>
    <row r="232" spans="1:87" hidden="1" outlineLevel="1" x14ac:dyDescent="0.15">
      <c r="A232" t="s">
        <v>66</v>
      </c>
      <c r="B232" s="1">
        <f t="shared" si="68"/>
        <v>43800</v>
      </c>
      <c r="C232" t="s">
        <v>64</v>
      </c>
      <c r="D232" s="1">
        <v>43525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t="str">
        <f>VLOOKUP(A232,Misc!$A$3:$B$11,2,FALSE)</f>
        <v>IDR</v>
      </c>
      <c r="BR232">
        <f>INDEX(FX!$B$30:$AK$48,MATCH(Data!BQ232,FX!$A$30:$A$48,0),MATCH(Data!D232,Period,0))</f>
        <v>14208.829502173983</v>
      </c>
      <c r="BS232">
        <f t="shared" si="52"/>
        <v>0</v>
      </c>
      <c r="BT232">
        <f t="shared" si="53"/>
        <v>0</v>
      </c>
      <c r="BU232">
        <f t="shared" si="54"/>
        <v>0</v>
      </c>
      <c r="BV232">
        <f t="shared" si="55"/>
        <v>0</v>
      </c>
      <c r="BW232">
        <f t="shared" si="56"/>
        <v>0</v>
      </c>
      <c r="BX232">
        <f t="shared" si="57"/>
        <v>0</v>
      </c>
      <c r="BY232">
        <f t="shared" si="58"/>
        <v>0</v>
      </c>
      <c r="BZ232">
        <f t="shared" si="59"/>
        <v>0</v>
      </c>
      <c r="CA232">
        <f t="shared" si="60"/>
        <v>0</v>
      </c>
      <c r="CB232">
        <f t="shared" si="61"/>
        <v>0</v>
      </c>
      <c r="CC232">
        <f t="shared" si="62"/>
        <v>0</v>
      </c>
      <c r="CD232">
        <f t="shared" si="63"/>
        <v>0</v>
      </c>
      <c r="CE232" s="4">
        <f t="shared" si="64"/>
        <v>0</v>
      </c>
      <c r="CF232" s="4" t="str">
        <f t="shared" si="65"/>
        <v/>
      </c>
      <c r="CG232" s="4">
        <f t="shared" si="66"/>
        <v>0</v>
      </c>
      <c r="CH232" s="4" t="str">
        <f t="shared" si="67"/>
        <v/>
      </c>
      <c r="CI232">
        <f>INDEX(FX!$B$114:$AK$132,MATCH(Data!BQ232,FX!$A$114:$A$132,0),MATCH(Data!D232,Period,0))</f>
        <v>14285.503516898269</v>
      </c>
    </row>
    <row r="233" spans="1:87" hidden="1" outlineLevel="1" x14ac:dyDescent="0.15">
      <c r="A233" t="s">
        <v>66</v>
      </c>
      <c r="B233" s="1">
        <f t="shared" si="68"/>
        <v>43800</v>
      </c>
      <c r="C233" t="s">
        <v>64</v>
      </c>
      <c r="D233" s="1">
        <v>43556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t="str">
        <f>VLOOKUP(A233,Misc!$A$3:$B$11,2,FALSE)</f>
        <v>IDR</v>
      </c>
      <c r="BR233">
        <f>INDEX(FX!$B$30:$AK$48,MATCH(Data!BQ233,FX!$A$30:$A$48,0),MATCH(Data!D233,Period,0))</f>
        <v>14147.382822058595</v>
      </c>
      <c r="BS233">
        <f t="shared" si="52"/>
        <v>0</v>
      </c>
      <c r="BT233">
        <f t="shared" si="53"/>
        <v>0</v>
      </c>
      <c r="BU233">
        <f t="shared" si="54"/>
        <v>0</v>
      </c>
      <c r="BV233">
        <f t="shared" si="55"/>
        <v>0</v>
      </c>
      <c r="BW233">
        <f t="shared" si="56"/>
        <v>0</v>
      </c>
      <c r="BX233">
        <f t="shared" si="57"/>
        <v>0</v>
      </c>
      <c r="BY233">
        <f t="shared" si="58"/>
        <v>0</v>
      </c>
      <c r="BZ233">
        <f t="shared" si="59"/>
        <v>0</v>
      </c>
      <c r="CA233">
        <f t="shared" si="60"/>
        <v>0</v>
      </c>
      <c r="CB233">
        <f t="shared" si="61"/>
        <v>0</v>
      </c>
      <c r="CC233">
        <f t="shared" si="62"/>
        <v>0</v>
      </c>
      <c r="CD233">
        <f t="shared" si="63"/>
        <v>0</v>
      </c>
      <c r="CE233" s="4">
        <f t="shared" si="64"/>
        <v>0</v>
      </c>
      <c r="CF233" s="4" t="str">
        <f t="shared" si="65"/>
        <v/>
      </c>
      <c r="CG233" s="4">
        <f t="shared" si="66"/>
        <v>0</v>
      </c>
      <c r="CH233" s="4" t="str">
        <f t="shared" si="67"/>
        <v/>
      </c>
      <c r="CI233">
        <f>INDEX(FX!$B$114:$AK$132,MATCH(Data!BQ233,FX!$A$114:$A$132,0),MATCH(Data!D233,Period,0))</f>
        <v>14285.503516898269</v>
      </c>
    </row>
    <row r="234" spans="1:87" hidden="1" outlineLevel="1" x14ac:dyDescent="0.15">
      <c r="A234" t="s">
        <v>66</v>
      </c>
      <c r="B234" s="1">
        <f t="shared" si="68"/>
        <v>43800</v>
      </c>
      <c r="C234" t="s">
        <v>64</v>
      </c>
      <c r="D234" s="1">
        <v>43586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t="str">
        <f>VLOOKUP(A234,Misc!$A$3:$B$11,2,FALSE)</f>
        <v>IDR</v>
      </c>
      <c r="BR234">
        <f>INDEX(FX!$B$30:$AK$48,MATCH(Data!BQ234,FX!$A$30:$A$48,0),MATCH(Data!D234,Period,0))</f>
        <v>14390.750667517401</v>
      </c>
      <c r="BS234">
        <f t="shared" si="52"/>
        <v>0</v>
      </c>
      <c r="BT234">
        <f t="shared" si="53"/>
        <v>0</v>
      </c>
      <c r="BU234">
        <f t="shared" si="54"/>
        <v>0</v>
      </c>
      <c r="BV234">
        <f t="shared" si="55"/>
        <v>0</v>
      </c>
      <c r="BW234">
        <f t="shared" si="56"/>
        <v>0</v>
      </c>
      <c r="BX234">
        <f t="shared" si="57"/>
        <v>0</v>
      </c>
      <c r="BY234">
        <f t="shared" si="58"/>
        <v>0</v>
      </c>
      <c r="BZ234">
        <f t="shared" si="59"/>
        <v>0</v>
      </c>
      <c r="CA234">
        <f t="shared" si="60"/>
        <v>0</v>
      </c>
      <c r="CB234">
        <f t="shared" si="61"/>
        <v>0</v>
      </c>
      <c r="CC234">
        <f t="shared" si="62"/>
        <v>0</v>
      </c>
      <c r="CD234">
        <f t="shared" si="63"/>
        <v>0</v>
      </c>
      <c r="CE234" s="4">
        <f t="shared" si="64"/>
        <v>0</v>
      </c>
      <c r="CF234" s="4" t="str">
        <f t="shared" si="65"/>
        <v/>
      </c>
      <c r="CG234" s="4">
        <f t="shared" si="66"/>
        <v>0</v>
      </c>
      <c r="CH234" s="4" t="str">
        <f t="shared" si="67"/>
        <v/>
      </c>
      <c r="CI234">
        <f>INDEX(FX!$B$114:$AK$132,MATCH(Data!BQ234,FX!$A$114:$A$132,0),MATCH(Data!D234,Period,0))</f>
        <v>14285.503516898269</v>
      </c>
    </row>
    <row r="235" spans="1:87" hidden="1" outlineLevel="1" x14ac:dyDescent="0.15">
      <c r="A235" t="s">
        <v>66</v>
      </c>
      <c r="B235" s="1">
        <f t="shared" si="68"/>
        <v>43800</v>
      </c>
      <c r="C235" t="s">
        <v>64</v>
      </c>
      <c r="D235" s="1">
        <v>43617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t="str">
        <f>VLOOKUP(A235,Misc!$A$3:$B$11,2,FALSE)</f>
        <v>IDR</v>
      </c>
      <c r="BR235">
        <f>INDEX(FX!$B$30:$AK$48,MATCH(Data!BQ235,FX!$A$30:$A$48,0),MATCH(Data!D235,Period,0))</f>
        <v>14220.936121982752</v>
      </c>
      <c r="BS235">
        <f t="shared" si="52"/>
        <v>0</v>
      </c>
      <c r="BT235">
        <f t="shared" si="53"/>
        <v>0</v>
      </c>
      <c r="BU235">
        <f t="shared" si="54"/>
        <v>0</v>
      </c>
      <c r="BV235">
        <f t="shared" si="55"/>
        <v>0</v>
      </c>
      <c r="BW235">
        <f t="shared" si="56"/>
        <v>0</v>
      </c>
      <c r="BX235">
        <f t="shared" si="57"/>
        <v>0</v>
      </c>
      <c r="BY235">
        <f t="shared" si="58"/>
        <v>0</v>
      </c>
      <c r="BZ235">
        <f t="shared" si="59"/>
        <v>0</v>
      </c>
      <c r="CA235">
        <f t="shared" si="60"/>
        <v>0</v>
      </c>
      <c r="CB235">
        <f t="shared" si="61"/>
        <v>0</v>
      </c>
      <c r="CC235">
        <f t="shared" si="62"/>
        <v>0</v>
      </c>
      <c r="CD235">
        <f t="shared" si="63"/>
        <v>0</v>
      </c>
      <c r="CE235" s="4">
        <f t="shared" si="64"/>
        <v>0</v>
      </c>
      <c r="CF235" s="4" t="str">
        <f t="shared" si="65"/>
        <v/>
      </c>
      <c r="CG235" s="4">
        <f t="shared" si="66"/>
        <v>0</v>
      </c>
      <c r="CH235" s="4" t="str">
        <f t="shared" si="67"/>
        <v/>
      </c>
      <c r="CI235">
        <f>INDEX(FX!$B$114:$AK$132,MATCH(Data!BQ235,FX!$A$114:$A$132,0),MATCH(Data!D235,Period,0))</f>
        <v>14285.503516898269</v>
      </c>
    </row>
    <row r="236" spans="1:87" hidden="1" outlineLevel="1" x14ac:dyDescent="0.15">
      <c r="A236" t="s">
        <v>66</v>
      </c>
      <c r="B236" s="1">
        <f t="shared" si="68"/>
        <v>43800</v>
      </c>
      <c r="C236" t="s">
        <v>64</v>
      </c>
      <c r="D236" s="1">
        <v>43647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t="str">
        <f>VLOOKUP(A236,Misc!$A$3:$B$11,2,FALSE)</f>
        <v>IDR</v>
      </c>
      <c r="BR236">
        <f>INDEX(FX!$B$30:$AK$48,MATCH(Data!BQ236,FX!$A$30:$A$48,0),MATCH(Data!D236,Period,0))</f>
        <v>14035.43870120105</v>
      </c>
      <c r="BS236">
        <f t="shared" si="52"/>
        <v>0</v>
      </c>
      <c r="BT236">
        <f t="shared" si="53"/>
        <v>0</v>
      </c>
      <c r="BU236">
        <f t="shared" si="54"/>
        <v>0</v>
      </c>
      <c r="BV236">
        <f t="shared" si="55"/>
        <v>0</v>
      </c>
      <c r="BW236">
        <f t="shared" si="56"/>
        <v>0</v>
      </c>
      <c r="BX236">
        <f t="shared" si="57"/>
        <v>0</v>
      </c>
      <c r="BY236">
        <f t="shared" si="58"/>
        <v>0</v>
      </c>
      <c r="BZ236">
        <f t="shared" si="59"/>
        <v>0</v>
      </c>
      <c r="CA236">
        <f t="shared" si="60"/>
        <v>0</v>
      </c>
      <c r="CB236">
        <f t="shared" si="61"/>
        <v>0</v>
      </c>
      <c r="CC236">
        <f t="shared" si="62"/>
        <v>0</v>
      </c>
      <c r="CD236">
        <f t="shared" si="63"/>
        <v>0</v>
      </c>
      <c r="CE236" s="4">
        <f t="shared" si="64"/>
        <v>0</v>
      </c>
      <c r="CF236" s="4" t="str">
        <f t="shared" si="65"/>
        <v/>
      </c>
      <c r="CG236" s="4">
        <f t="shared" si="66"/>
        <v>0</v>
      </c>
      <c r="CH236" s="4" t="str">
        <f t="shared" si="67"/>
        <v/>
      </c>
      <c r="CI236">
        <f>INDEX(FX!$B$114:$AK$132,MATCH(Data!BQ236,FX!$A$114:$A$132,0),MATCH(Data!D236,Period,0))</f>
        <v>14285.503516898269</v>
      </c>
    </row>
    <row r="237" spans="1:87" hidden="1" outlineLevel="1" x14ac:dyDescent="0.15">
      <c r="A237" t="s">
        <v>66</v>
      </c>
      <c r="B237" s="1">
        <f t="shared" si="68"/>
        <v>43800</v>
      </c>
      <c r="C237" t="s">
        <v>64</v>
      </c>
      <c r="D237" s="1">
        <v>43678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t="str">
        <f>VLOOKUP(A237,Misc!$A$3:$B$11,2,FALSE)</f>
        <v>IDR</v>
      </c>
      <c r="BR237">
        <f>INDEX(FX!$B$30:$AK$48,MATCH(Data!BQ237,FX!$A$30:$A$48,0),MATCH(Data!D237,Period,0))</f>
        <v>14235.3905799973</v>
      </c>
      <c r="BS237">
        <f t="shared" si="52"/>
        <v>0</v>
      </c>
      <c r="BT237">
        <f t="shared" si="53"/>
        <v>0</v>
      </c>
      <c r="BU237">
        <f t="shared" si="54"/>
        <v>0</v>
      </c>
      <c r="BV237">
        <f t="shared" si="55"/>
        <v>0</v>
      </c>
      <c r="BW237">
        <f t="shared" si="56"/>
        <v>0</v>
      </c>
      <c r="BX237">
        <f t="shared" si="57"/>
        <v>0</v>
      </c>
      <c r="BY237">
        <f t="shared" si="58"/>
        <v>0</v>
      </c>
      <c r="BZ237">
        <f t="shared" si="59"/>
        <v>0</v>
      </c>
      <c r="CA237">
        <f t="shared" si="60"/>
        <v>0</v>
      </c>
      <c r="CB237">
        <f t="shared" si="61"/>
        <v>0</v>
      </c>
      <c r="CC237">
        <f t="shared" si="62"/>
        <v>0</v>
      </c>
      <c r="CD237">
        <f t="shared" si="63"/>
        <v>0</v>
      </c>
      <c r="CE237" s="4">
        <f t="shared" si="64"/>
        <v>0</v>
      </c>
      <c r="CF237" s="4" t="str">
        <f t="shared" si="65"/>
        <v/>
      </c>
      <c r="CG237" s="4">
        <f t="shared" si="66"/>
        <v>0</v>
      </c>
      <c r="CH237" s="4" t="str">
        <f t="shared" si="67"/>
        <v/>
      </c>
      <c r="CI237">
        <f>INDEX(FX!$B$114:$AK$132,MATCH(Data!BQ237,FX!$A$114:$A$132,0),MATCH(Data!D237,Period,0))</f>
        <v>14285.503516898269</v>
      </c>
    </row>
    <row r="238" spans="1:87" hidden="1" outlineLevel="1" x14ac:dyDescent="0.15">
      <c r="A238" t="s">
        <v>66</v>
      </c>
      <c r="B238" s="1">
        <f t="shared" si="68"/>
        <v>43800</v>
      </c>
      <c r="C238" t="s">
        <v>64</v>
      </c>
      <c r="D238" s="1">
        <v>43709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t="str">
        <f>VLOOKUP(A238,Misc!$A$3:$B$11,2,FALSE)</f>
        <v>IDR</v>
      </c>
      <c r="BR238">
        <f>INDEX(FX!$B$30:$AK$48,MATCH(Data!BQ238,FX!$A$30:$A$48,0),MATCH(Data!D238,Period,0))</f>
        <v>14096.671744229321</v>
      </c>
      <c r="BS238">
        <f t="shared" si="52"/>
        <v>0</v>
      </c>
      <c r="BT238">
        <f t="shared" si="53"/>
        <v>0</v>
      </c>
      <c r="BU238">
        <f t="shared" si="54"/>
        <v>0</v>
      </c>
      <c r="BV238">
        <f t="shared" si="55"/>
        <v>0</v>
      </c>
      <c r="BW238">
        <f t="shared" si="56"/>
        <v>0</v>
      </c>
      <c r="BX238">
        <f t="shared" si="57"/>
        <v>0</v>
      </c>
      <c r="BY238">
        <f t="shared" si="58"/>
        <v>0</v>
      </c>
      <c r="BZ238">
        <f t="shared" si="59"/>
        <v>0</v>
      </c>
      <c r="CA238">
        <f t="shared" si="60"/>
        <v>0</v>
      </c>
      <c r="CB238">
        <f t="shared" si="61"/>
        <v>0</v>
      </c>
      <c r="CC238">
        <f t="shared" si="62"/>
        <v>0</v>
      </c>
      <c r="CD238">
        <f t="shared" si="63"/>
        <v>0</v>
      </c>
      <c r="CE238" s="4">
        <f t="shared" si="64"/>
        <v>0</v>
      </c>
      <c r="CF238" s="4" t="str">
        <f t="shared" si="65"/>
        <v/>
      </c>
      <c r="CG238" s="4">
        <f t="shared" si="66"/>
        <v>0</v>
      </c>
      <c r="CH238" s="4" t="str">
        <f t="shared" si="67"/>
        <v/>
      </c>
      <c r="CI238">
        <f>INDEX(FX!$B$114:$AK$132,MATCH(Data!BQ238,FX!$A$114:$A$132,0),MATCH(Data!D238,Period,0))</f>
        <v>14285.503516898269</v>
      </c>
    </row>
    <row r="239" spans="1:87" hidden="1" outlineLevel="1" x14ac:dyDescent="0.15">
      <c r="A239" t="s">
        <v>66</v>
      </c>
      <c r="B239" s="1">
        <f t="shared" si="68"/>
        <v>43800</v>
      </c>
      <c r="C239" t="s">
        <v>64</v>
      </c>
      <c r="D239" s="1">
        <v>43739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t="str">
        <f>VLOOKUP(A239,Misc!$A$3:$B$11,2,FALSE)</f>
        <v>IDR</v>
      </c>
      <c r="BR239">
        <f>INDEX(FX!$B$30:$AK$48,MATCH(Data!BQ239,FX!$A$30:$A$48,0),MATCH(Data!D239,Period,0))</f>
        <v>14118.393919963497</v>
      </c>
      <c r="BS239">
        <f t="shared" si="52"/>
        <v>0</v>
      </c>
      <c r="BT239">
        <f t="shared" si="53"/>
        <v>0</v>
      </c>
      <c r="BU239">
        <f t="shared" si="54"/>
        <v>0</v>
      </c>
      <c r="BV239">
        <f t="shared" si="55"/>
        <v>0</v>
      </c>
      <c r="BW239">
        <f t="shared" si="56"/>
        <v>0</v>
      </c>
      <c r="BX239">
        <f t="shared" si="57"/>
        <v>0</v>
      </c>
      <c r="BY239">
        <f t="shared" si="58"/>
        <v>0</v>
      </c>
      <c r="BZ239">
        <f t="shared" si="59"/>
        <v>0</v>
      </c>
      <c r="CA239">
        <f t="shared" si="60"/>
        <v>0</v>
      </c>
      <c r="CB239">
        <f t="shared" si="61"/>
        <v>0</v>
      </c>
      <c r="CC239">
        <f t="shared" si="62"/>
        <v>0</v>
      </c>
      <c r="CD239">
        <f t="shared" si="63"/>
        <v>0</v>
      </c>
      <c r="CE239" s="4">
        <f t="shared" si="64"/>
        <v>0</v>
      </c>
      <c r="CF239" s="4" t="str">
        <f t="shared" si="65"/>
        <v/>
      </c>
      <c r="CG239" s="4">
        <f t="shared" si="66"/>
        <v>0</v>
      </c>
      <c r="CH239" s="4" t="str">
        <f t="shared" si="67"/>
        <v/>
      </c>
      <c r="CI239">
        <f>INDEX(FX!$B$114:$AK$132,MATCH(Data!BQ239,FX!$A$114:$A$132,0),MATCH(Data!D239,Period,0))</f>
        <v>14285.503516898269</v>
      </c>
    </row>
    <row r="240" spans="1:87" hidden="1" outlineLevel="1" x14ac:dyDescent="0.15">
      <c r="A240" t="s">
        <v>66</v>
      </c>
      <c r="B240" s="1">
        <f t="shared" si="68"/>
        <v>43800</v>
      </c>
      <c r="C240" t="s">
        <v>64</v>
      </c>
      <c r="D240" s="1">
        <v>43770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t="str">
        <f>VLOOKUP(A240,Misc!$A$3:$B$11,2,FALSE)</f>
        <v>IDR</v>
      </c>
      <c r="BR240">
        <f>INDEX(FX!$B$30:$AK$48,MATCH(Data!BQ240,FX!$A$30:$A$48,0),MATCH(Data!D240,Period,0))</f>
        <v>14068.187184901108</v>
      </c>
      <c r="BS240">
        <f t="shared" si="52"/>
        <v>0</v>
      </c>
      <c r="BT240">
        <f t="shared" si="53"/>
        <v>0</v>
      </c>
      <c r="BU240">
        <f t="shared" si="54"/>
        <v>0</v>
      </c>
      <c r="BV240">
        <f t="shared" si="55"/>
        <v>0</v>
      </c>
      <c r="BW240">
        <f t="shared" si="56"/>
        <v>0</v>
      </c>
      <c r="BX240">
        <f t="shared" si="57"/>
        <v>0</v>
      </c>
      <c r="BY240">
        <f t="shared" si="58"/>
        <v>0</v>
      </c>
      <c r="BZ240">
        <f t="shared" si="59"/>
        <v>0</v>
      </c>
      <c r="CA240">
        <f t="shared" si="60"/>
        <v>0</v>
      </c>
      <c r="CB240">
        <f t="shared" si="61"/>
        <v>0</v>
      </c>
      <c r="CC240">
        <f t="shared" si="62"/>
        <v>0</v>
      </c>
      <c r="CD240">
        <f t="shared" si="63"/>
        <v>0</v>
      </c>
      <c r="CE240" s="4">
        <f t="shared" si="64"/>
        <v>0</v>
      </c>
      <c r="CF240" s="4" t="str">
        <f t="shared" si="65"/>
        <v/>
      </c>
      <c r="CG240" s="4">
        <f t="shared" si="66"/>
        <v>0</v>
      </c>
      <c r="CH240" s="4" t="str">
        <f t="shared" si="67"/>
        <v/>
      </c>
      <c r="CI240">
        <f>INDEX(FX!$B$114:$AK$132,MATCH(Data!BQ240,FX!$A$114:$A$132,0),MATCH(Data!D240,Period,0))</f>
        <v>14285.503516898269</v>
      </c>
    </row>
    <row r="241" spans="1:87" hidden="1" outlineLevel="1" x14ac:dyDescent="0.15">
      <c r="A241" t="s">
        <v>66</v>
      </c>
      <c r="B241" s="1">
        <f t="shared" si="68"/>
        <v>43800</v>
      </c>
      <c r="C241" t="s">
        <v>64</v>
      </c>
      <c r="D241" s="1">
        <v>43800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t="str">
        <f>VLOOKUP(A241,Misc!$A$3:$B$11,2,FALSE)</f>
        <v>IDR</v>
      </c>
      <c r="BR241">
        <f>INDEX(FX!$B$30:$AK$48,MATCH(Data!BQ241,FX!$A$30:$A$48,0),MATCH(Data!D241,Period,0))</f>
        <v>14009.036347848778</v>
      </c>
      <c r="BS241">
        <f t="shared" si="52"/>
        <v>0</v>
      </c>
      <c r="BT241">
        <f t="shared" si="53"/>
        <v>0</v>
      </c>
      <c r="BU241">
        <f t="shared" si="54"/>
        <v>0</v>
      </c>
      <c r="BV241">
        <f t="shared" si="55"/>
        <v>0</v>
      </c>
      <c r="BW241">
        <f t="shared" si="56"/>
        <v>0</v>
      </c>
      <c r="BX241">
        <f t="shared" si="57"/>
        <v>0</v>
      </c>
      <c r="BY241">
        <f t="shared" si="58"/>
        <v>0</v>
      </c>
      <c r="BZ241">
        <f t="shared" si="59"/>
        <v>0</v>
      </c>
      <c r="CA241">
        <f t="shared" si="60"/>
        <v>0</v>
      </c>
      <c r="CB241">
        <f t="shared" si="61"/>
        <v>0</v>
      </c>
      <c r="CC241">
        <f t="shared" si="62"/>
        <v>0</v>
      </c>
      <c r="CD241">
        <f t="shared" si="63"/>
        <v>0</v>
      </c>
      <c r="CE241" s="4">
        <f t="shared" si="64"/>
        <v>0</v>
      </c>
      <c r="CF241" s="4" t="str">
        <f t="shared" si="65"/>
        <v/>
      </c>
      <c r="CG241" s="4">
        <f t="shared" si="66"/>
        <v>0</v>
      </c>
      <c r="CH241" s="4" t="str">
        <f t="shared" si="67"/>
        <v/>
      </c>
      <c r="CI241">
        <f>INDEX(FX!$B$114:$AK$132,MATCH(Data!BQ241,FX!$A$114:$A$132,0),MATCH(Data!D241,Period,0))</f>
        <v>14285.503516898269</v>
      </c>
    </row>
    <row r="242" spans="1:87" hidden="1" outlineLevel="1" x14ac:dyDescent="0.15">
      <c r="A242" t="s">
        <v>66</v>
      </c>
      <c r="B242" s="1">
        <f t="shared" si="68"/>
        <v>43800</v>
      </c>
      <c r="C242" t="s">
        <v>109</v>
      </c>
      <c r="D242" s="1">
        <v>43466</v>
      </c>
      <c r="E242">
        <f t="array" ref="E242:E253">TRANSPOSE('[4]D2C_Key Metrics P1'!$F$6:$Q$6)</f>
        <v>48.082000000000001</v>
      </c>
      <c r="F242">
        <f t="array" ref="F242:F253">TRANSPOSE('[4]D2C_Key Metrics P1'!$F$11:$Q$11)</f>
        <v>30.241606491957999</v>
      </c>
      <c r="G242">
        <f t="array" ref="G242:G253">TRANSPOSE('[4]D2C_Key Metrics P1'!$F$16:$Q$16)</f>
        <v>48.01</v>
      </c>
      <c r="H242">
        <f t="array" ref="H242:H253">TRANSPOSE('[4]D2C_Key Metrics P1'!$F$21:$Q$21)</f>
        <v>30.2182</v>
      </c>
      <c r="I242">
        <f t="array" ref="I242:I253">TRANSPOSE('[4]D2C_Key Metrics P1'!$F$7:$Q$7)</f>
        <v>423.03291514999995</v>
      </c>
      <c r="J242">
        <f t="array" ref="J242:J253">TRANSPOSE('[4]D2C_Key Metrics P1'!$F$12:$Q$12)</f>
        <v>229.10341936966</v>
      </c>
      <c r="K242">
        <f t="array" ref="K242:K253">TRANSPOSE('[4]D2C_Key Metrics P1'!$F$17:$Q$17)</f>
        <v>405.874521372451</v>
      </c>
      <c r="L242">
        <f t="array" ref="L242:L253">TRANSPOSE('[4]D2C_Key Metrics P1'!$F$22:$Q$22)</f>
        <v>223.80401346110298</v>
      </c>
      <c r="M242">
        <f t="array" ref="M242:M253">TRANSPOSE('[4]D2C_Key Metrics P1'!$F$9:$Q$9)</f>
        <v>14.884</v>
      </c>
      <c r="N242">
        <f t="array" ref="N242:N253">TRANSPOSE('[4]D2C_Key Metrics P1'!$F$14:$Q$14)</f>
        <v>11.550756361784801</v>
      </c>
      <c r="O242">
        <f t="array" ref="O242:O253">TRANSPOSE('[4]D2C_Key Metrics P1'!$F$19:$Q$19)</f>
        <v>0</v>
      </c>
      <c r="P242">
        <f t="array" ref="P242:P253">TRANSPOSE('[4]D2C_Key Metrics P1'!$F$24:$Q$24)</f>
        <v>0</v>
      </c>
      <c r="Q242" t="str">
        <f t="array" ref="Q242:Q253">'[4]D2C_Key Products'!$D$6</f>
        <v>Bebas Handal</v>
      </c>
      <c r="R242" t="str">
        <f t="array" ref="R242:R253">'[4]D2C_Key Products'!$D$9</f>
        <v>Term Master</v>
      </c>
      <c r="S242">
        <f t="array" ref="S242:S253">'[4]D2C_Key Products'!$D$12</f>
        <v>0</v>
      </c>
      <c r="T242">
        <f t="array" ref="T242:T253">'[4]D2C_Key Products'!$D$15</f>
        <v>0</v>
      </c>
      <c r="U242">
        <f t="array" ref="U242:U253">'[4]D2C_Key Products'!$D$18</f>
        <v>0</v>
      </c>
      <c r="V242">
        <f t="array" ref="V242:V253">'[4]D2C_Key Products'!$D$21</f>
        <v>0</v>
      </c>
      <c r="W242">
        <f t="array" ref="W242:W253">'[4]D2C_Key Products'!$D$24</f>
        <v>0</v>
      </c>
      <c r="X242">
        <f t="array" ref="X242:X253">'[4]D2C_Key Products'!$D$27</f>
        <v>0</v>
      </c>
      <c r="Y242">
        <f t="array" ref="Y242:Y253">'[4]D2C_Key Products'!$D$30</f>
        <v>0</v>
      </c>
      <c r="Z242">
        <f t="array" ref="Z242:Z253">'[4]D2C_Key Products'!$D$33</f>
        <v>0</v>
      </c>
      <c r="AA242">
        <f t="array" ref="AA242:AA253">TRANSPOSE('[4]D2C_Key Products'!$F$6:$Q$6)</f>
        <v>27.204999999999998</v>
      </c>
      <c r="AB242">
        <f t="array" ref="AB242:AB253">TRANSPOSE('[4]D2C_Key Products'!$F$9:$Q$9)</f>
        <v>20.805</v>
      </c>
      <c r="AC242">
        <f t="array" ref="AC242:AC253">TRANSPOSE('[4]D2C_Key Products'!$F$12:$Q$12)</f>
        <v>0</v>
      </c>
      <c r="AD242">
        <f t="array" ref="AD242:AD253">TRANSPOSE('[4]D2C_Key Products'!$F$15:$Q$15)</f>
        <v>0</v>
      </c>
      <c r="AE242">
        <f t="array" ref="AE242:AE253">TRANSPOSE('[4]D2C_Key Products'!$F$18:$Q$18)</f>
        <v>0</v>
      </c>
      <c r="AF242">
        <f t="array" ref="AF242:AF253">TRANSPOSE('[4]D2C_Key Products'!$F$21:$Q$21)</f>
        <v>0</v>
      </c>
      <c r="AG242">
        <f t="array" ref="AG242:AG253">TRANSPOSE('[4]D2C_Key Products'!$F$24:$Q$24)</f>
        <v>0</v>
      </c>
      <c r="AH242">
        <f t="array" ref="AH242:AH253">TRANSPOSE('[4]D2C_Key Products'!$F$27:$Q$27)</f>
        <v>0</v>
      </c>
      <c r="AI242">
        <f t="array" ref="AI242:AI253">TRANSPOSE('[4]D2C_Key Products'!$F$30:$Q$30)</f>
        <v>0</v>
      </c>
      <c r="AJ242">
        <f t="array" ref="AJ242:AJ253">TRANSPOSE('[4]D2C_Key Products'!$F$33:$Q$33)</f>
        <v>0</v>
      </c>
      <c r="AK242">
        <f t="array" ref="AK242:AK253">TRANSPOSE('[4]D2C_Key Products'!$F$36:$Q$36)</f>
        <v>7.2000000000002728E-2</v>
      </c>
      <c r="AL242">
        <f t="array" ref="AL242:AL253">TRANSPOSE('[4]D2C_Key Products'!$F$7:$Q$7)</f>
        <v>13.58</v>
      </c>
      <c r="AM242">
        <f t="array" ref="AM242:AM253">TRANSPOSE('[4]D2C_Key Products'!$F$10:$Q$10)</f>
        <v>16.504000000000001</v>
      </c>
      <c r="AN242">
        <f t="array" ref="AN242:AN253">TRANSPOSE('[4]D2C_Key Products'!$F$13:$Q$13)</f>
        <v>0</v>
      </c>
      <c r="AO242">
        <f t="array" ref="AO242:AO253">TRANSPOSE('[4]D2C_Key Products'!$F$16:$Q$16)</f>
        <v>0</v>
      </c>
      <c r="AP242">
        <f t="array" ref="AP242:AP253">TRANSPOSE('[4]D2C_Key Products'!$F$19:$Q$19)</f>
        <v>0</v>
      </c>
      <c r="AQ242">
        <f t="array" ref="AQ242:AQ253">TRANSPOSE('[4]D2C_Key Products'!$F$22:$Q$22)</f>
        <v>0</v>
      </c>
      <c r="AR242">
        <f t="array" ref="AR242:AR253">TRANSPOSE('[4]D2C_Key Products'!$F$25:$Q$25)</f>
        <v>0</v>
      </c>
      <c r="AS242">
        <f t="array" ref="AS242:AS253">TRANSPOSE('[4]D2C_Key Products'!$F$28:$Q$28)</f>
        <v>0</v>
      </c>
      <c r="AT242">
        <f t="array" ref="AT242:AT253">TRANSPOSE('[4]D2C_Key Products'!$F$31:$Q$31)</f>
        <v>0</v>
      </c>
      <c r="AU242">
        <f t="array" ref="AU242:AU253">TRANSPOSE('[4]D2C_Key Products'!$F$34:$Q$35)</f>
        <v>0</v>
      </c>
      <c r="AV242">
        <f t="array" ref="AV242:AV253">TRANSPOSE('[4]D2C_Key Products'!$F$37:$Q$37)</f>
        <v>0.15760649195799559</v>
      </c>
      <c r="AW242" s="4">
        <f t="array" ref="AW242:AW253">'[4]D2C_Key Products'!$D$8</f>
        <v>1</v>
      </c>
      <c r="AX242" s="4">
        <f t="array" ref="AX242:AX253">'[4]D2C_Key Products'!$D$11</f>
        <v>1</v>
      </c>
      <c r="AY242" s="4" t="str">
        <f t="array" ref="AY242:AY253">'[4]D2C_Key Products'!$D$14</f>
        <v>pAPE ratio</v>
      </c>
      <c r="AZ242" s="4" t="str">
        <f t="array" ref="AZ242:AZ253">'[4]D2C_Key Products'!$D$17</f>
        <v>pAPE ratio</v>
      </c>
      <c r="BA242" s="4" t="str">
        <f t="array" ref="BA242:BA253">'[4]D2C_Key Products'!$D$20</f>
        <v>pAPE ratio</v>
      </c>
      <c r="BB242" s="4" t="str">
        <f t="array" ref="BB242:BB253">'[4]D2C_Key Products'!$D$23</f>
        <v>pAPE ratio</v>
      </c>
      <c r="BC242" s="4" t="str">
        <f t="array" ref="BC242:BC253">'[4]D2C_Key Products'!$D$26</f>
        <v>pAPE ratio</v>
      </c>
      <c r="BD242" s="4" t="str">
        <f t="array" ref="BD242:BD253">'[4]D2C_Key Products'!$D$29</f>
        <v>pAPE ratio</v>
      </c>
      <c r="BE242" s="4" t="str">
        <f t="array" ref="BE242:BE253">'[4]D2C_Key Products'!$D$32</f>
        <v>pAPE ratio</v>
      </c>
      <c r="BF242" s="4" t="str">
        <f t="array" ref="BF242:BF253">'[4]D2C_Key Products'!$D$35</f>
        <v>pAPE ratio</v>
      </c>
      <c r="BG242" s="4" t="str">
        <f t="array" ref="BG242:BG253">'[4]D2C_Key Products'!$D$7</f>
        <v>Traditional</v>
      </c>
      <c r="BH242" s="4" t="str">
        <f t="array" ref="BH242:BH253">'[4]D2C_Key Products'!$D$10</f>
        <v>Traditional</v>
      </c>
      <c r="BI242" s="4" t="str">
        <f t="array" ref="BI242:BI253">'[4]D2C_Key Products'!$D$13</f>
        <v>Product Type</v>
      </c>
      <c r="BJ242" s="4" t="str">
        <f t="array" ref="BJ242:BJ253">'[4]D2C_Key Products'!$D$16</f>
        <v>Product Type</v>
      </c>
      <c r="BK242" s="4" t="str">
        <f t="array" ref="BK242:BK253">'[4]D2C_Key Products'!$D$19</f>
        <v>Product Type</v>
      </c>
      <c r="BL242" s="4" t="str">
        <f t="array" ref="BL242:BL253">'[4]D2C_Key Products'!$D$22</f>
        <v>Product Type</v>
      </c>
      <c r="BM242" s="4" t="str">
        <f t="array" ref="BM242:BM253">'[4]D2C_Key Products'!$D$25</f>
        <v>Product Type</v>
      </c>
      <c r="BN242" s="4" t="str">
        <f t="array" ref="BN242:BN253">'[4]D2C_Key Products'!$D$28</f>
        <v>Product Type</v>
      </c>
      <c r="BO242" s="4" t="str">
        <f t="array" ref="BO242:BO253">'[4]D2C_Key Products'!$D$31</f>
        <v>Product Type</v>
      </c>
      <c r="BP242" s="4" t="str">
        <f t="array" ref="BP242:BP253">'[4]D2C_Key Products'!$D$34</f>
        <v>Product Type</v>
      </c>
      <c r="BQ242" t="str">
        <f>VLOOKUP(A242,Misc!$A$3:$B$11,2,FALSE)</f>
        <v>IDR</v>
      </c>
      <c r="BR242">
        <f>INDEX(FX!$B$30:$AK$48,MATCH(Data!BQ242,FX!$A$30:$A$48,0),MATCH(Data!D242,Period,0))</f>
        <v>14159.242079781492</v>
      </c>
      <c r="BS242">
        <f t="shared" si="52"/>
        <v>3.395803230785783E-3</v>
      </c>
      <c r="BT242">
        <f t="shared" si="53"/>
        <v>0</v>
      </c>
      <c r="BU242">
        <f t="shared" si="54"/>
        <v>2.1358209939175425E-3</v>
      </c>
      <c r="BV242">
        <f t="shared" si="55"/>
        <v>0</v>
      </c>
      <c r="BW242">
        <f t="shared" si="56"/>
        <v>3.3907182128452527E-3</v>
      </c>
      <c r="BX242">
        <f t="shared" si="57"/>
        <v>0</v>
      </c>
      <c r="BY242">
        <f t="shared" si="58"/>
        <v>2.1341679045907189E-3</v>
      </c>
      <c r="BZ242">
        <f t="shared" si="59"/>
        <v>0</v>
      </c>
      <c r="CA242">
        <f t="shared" si="60"/>
        <v>2.9612740961464601E-2</v>
      </c>
      <c r="CB242">
        <f t="shared" si="61"/>
        <v>1.6037475969863744E-2</v>
      </c>
      <c r="CC242">
        <f t="shared" si="62"/>
        <v>2.8411635676148451E-2</v>
      </c>
      <c r="CD242">
        <f t="shared" si="63"/>
        <v>1.5666512083131412E-2</v>
      </c>
      <c r="CE242" s="4">
        <f t="shared" si="64"/>
        <v>0.62895899696264712</v>
      </c>
      <c r="CF242" s="4" t="str">
        <f t="shared" si="65"/>
        <v/>
      </c>
      <c r="CG242" s="4">
        <f t="shared" si="66"/>
        <v>0.99922601691268542</v>
      </c>
      <c r="CH242" s="4" t="str">
        <f t="shared" si="67"/>
        <v/>
      </c>
      <c r="CI242">
        <f>INDEX(FX!$B$114:$AK$132,MATCH(Data!BQ242,FX!$A$114:$A$132,0),MATCH(Data!D242,Period,0))</f>
        <v>14285.503516898269</v>
      </c>
    </row>
    <row r="243" spans="1:87" hidden="1" outlineLevel="1" x14ac:dyDescent="0.15">
      <c r="A243" t="s">
        <v>66</v>
      </c>
      <c r="B243" s="1">
        <f t="shared" si="68"/>
        <v>43800</v>
      </c>
      <c r="C243" t="s">
        <v>109</v>
      </c>
      <c r="D243" s="1">
        <v>43497</v>
      </c>
      <c r="E243">
        <v>29.682300000000001</v>
      </c>
      <c r="F243">
        <v>19.035035655720403</v>
      </c>
      <c r="G243">
        <v>30</v>
      </c>
      <c r="H243">
        <v>19</v>
      </c>
      <c r="I243">
        <v>366.62852642000001</v>
      </c>
      <c r="J243">
        <v>198.556296763944</v>
      </c>
      <c r="K243">
        <v>351.75791848272598</v>
      </c>
      <c r="L243">
        <v>193.96347831087101</v>
      </c>
      <c r="M243">
        <v>9.1199999999999992</v>
      </c>
      <c r="N243">
        <v>8.1280052704999992</v>
      </c>
      <c r="O243">
        <v>0</v>
      </c>
      <c r="P243">
        <v>0</v>
      </c>
      <c r="Q243" t="str">
        <v>Bebas Handal</v>
      </c>
      <c r="R243" t="str">
        <v>Term Master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15.746</v>
      </c>
      <c r="AB243">
        <v>7.3330000000000002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6.6033000000000008</v>
      </c>
      <c r="AL243">
        <v>6.8280000000000003</v>
      </c>
      <c r="AM243">
        <v>6.7530000000000001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5.4540356557204035</v>
      </c>
      <c r="AW243" s="4">
        <v>1</v>
      </c>
      <c r="AX243" s="4">
        <v>1</v>
      </c>
      <c r="AY243" s="4" t="str">
        <v>pAPE ratio</v>
      </c>
      <c r="AZ243" s="4" t="str">
        <v>pAPE ratio</v>
      </c>
      <c r="BA243" s="4" t="str">
        <v>pAPE ratio</v>
      </c>
      <c r="BB243" s="4" t="str">
        <v>pAPE ratio</v>
      </c>
      <c r="BC243" s="4" t="str">
        <v>pAPE ratio</v>
      </c>
      <c r="BD243" s="4" t="str">
        <v>pAPE ratio</v>
      </c>
      <c r="BE243" s="4" t="str">
        <v>pAPE ratio</v>
      </c>
      <c r="BF243" s="4" t="str">
        <v>pAPE ratio</v>
      </c>
      <c r="BG243" s="4" t="str">
        <v>Traditional</v>
      </c>
      <c r="BH243" s="4" t="str">
        <v>Traditional</v>
      </c>
      <c r="BI243" s="4" t="str">
        <v>Product Type</v>
      </c>
      <c r="BJ243" s="4" t="str">
        <v>Product Type</v>
      </c>
      <c r="BK243" s="4" t="str">
        <v>Product Type</v>
      </c>
      <c r="BL243" s="4" t="str">
        <v>Product Type</v>
      </c>
      <c r="BM243" s="4" t="str">
        <v>Product Type</v>
      </c>
      <c r="BN243" s="4" t="str">
        <v>Product Type</v>
      </c>
      <c r="BO243" s="4" t="str">
        <v>Product Type</v>
      </c>
      <c r="BP243" s="4" t="str">
        <v>Product Type</v>
      </c>
      <c r="BQ243" t="str">
        <f>VLOOKUP(A243,Misc!$A$3:$B$11,2,FALSE)</f>
        <v>IDR</v>
      </c>
      <c r="BR243">
        <f>INDEX(FX!$B$30:$AK$48,MATCH(Data!BQ243,FX!$A$30:$A$48,0),MATCH(Data!D243,Period,0))</f>
        <v>14039.300423305131</v>
      </c>
      <c r="BS243">
        <f t="shared" si="52"/>
        <v>2.1142292781716966E-3</v>
      </c>
      <c r="BT243">
        <f t="shared" si="53"/>
        <v>0</v>
      </c>
      <c r="BU243">
        <f t="shared" si="54"/>
        <v>1.3558393282988937E-3</v>
      </c>
      <c r="BV243">
        <f t="shared" si="55"/>
        <v>0</v>
      </c>
      <c r="BW243">
        <f t="shared" si="56"/>
        <v>2.1368586108607116E-3</v>
      </c>
      <c r="BX243">
        <f t="shared" si="57"/>
        <v>0</v>
      </c>
      <c r="BY243">
        <f t="shared" si="58"/>
        <v>1.3533437868784505E-3</v>
      </c>
      <c r="BZ243">
        <f t="shared" si="59"/>
        <v>0</v>
      </c>
      <c r="CA243">
        <f t="shared" si="60"/>
        <v>2.5664375496902612E-2</v>
      </c>
      <c r="CB243">
        <f t="shared" si="61"/>
        <v>1.3899145838931929E-2</v>
      </c>
      <c r="CC243">
        <f t="shared" si="62"/>
        <v>2.462341758319074E-2</v>
      </c>
      <c r="CD243">
        <f t="shared" si="63"/>
        <v>1.357764380383459E-2</v>
      </c>
      <c r="CE243" s="4">
        <f t="shared" si="64"/>
        <v>0.64129247584319282</v>
      </c>
      <c r="CF243" s="4" t="str">
        <f t="shared" si="65"/>
        <v/>
      </c>
      <c r="CG243" s="4">
        <f t="shared" si="66"/>
        <v>0.99815941213065851</v>
      </c>
      <c r="CH243" s="4" t="str">
        <f t="shared" si="67"/>
        <v/>
      </c>
      <c r="CI243">
        <f>INDEX(FX!$B$114:$AK$132,MATCH(Data!BQ243,FX!$A$114:$A$132,0),MATCH(Data!D243,Period,0))</f>
        <v>14285.503516898269</v>
      </c>
    </row>
    <row r="244" spans="1:87" hidden="1" outlineLevel="1" x14ac:dyDescent="0.15">
      <c r="A244" t="s">
        <v>66</v>
      </c>
      <c r="B244" s="1">
        <f t="shared" si="68"/>
        <v>43800</v>
      </c>
      <c r="C244" t="s">
        <v>109</v>
      </c>
      <c r="D244" s="1">
        <v>43525</v>
      </c>
      <c r="E244">
        <v>38.439900000000002</v>
      </c>
      <c r="F244">
        <v>28.811691088891397</v>
      </c>
      <c r="G244">
        <v>38</v>
      </c>
      <c r="H244">
        <v>28.811691088891397</v>
      </c>
      <c r="I244">
        <v>394.83072079000004</v>
      </c>
      <c r="J244">
        <v>213.829858068346</v>
      </c>
      <c r="K244">
        <v>378.81621992768299</v>
      </c>
      <c r="L244">
        <v>208.88374588601698</v>
      </c>
      <c r="M244">
        <v>24.920999999999999</v>
      </c>
      <c r="N244">
        <v>16.665169930099999</v>
      </c>
      <c r="O244">
        <v>0</v>
      </c>
      <c r="P244">
        <v>0</v>
      </c>
      <c r="Q244" t="str">
        <v>Bebas Handal</v>
      </c>
      <c r="R244" t="str">
        <v>Term Master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8.5558999999999994</v>
      </c>
      <c r="AB244">
        <v>27.706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2.1780000000000044</v>
      </c>
      <c r="AL244">
        <v>3.677</v>
      </c>
      <c r="AM244">
        <v>22.767341999999999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2.3673490888913982</v>
      </c>
      <c r="AW244" s="4">
        <v>1</v>
      </c>
      <c r="AX244" s="4">
        <v>1</v>
      </c>
      <c r="AY244" s="4" t="str">
        <v>pAPE ratio</v>
      </c>
      <c r="AZ244" s="4" t="str">
        <v>pAPE ratio</v>
      </c>
      <c r="BA244" s="4" t="str">
        <v>pAPE ratio</v>
      </c>
      <c r="BB244" s="4" t="str">
        <v>pAPE ratio</v>
      </c>
      <c r="BC244" s="4" t="str">
        <v>pAPE ratio</v>
      </c>
      <c r="BD244" s="4" t="str">
        <v>pAPE ratio</v>
      </c>
      <c r="BE244" s="4" t="str">
        <v>pAPE ratio</v>
      </c>
      <c r="BF244" s="4" t="str">
        <v>pAPE ratio</v>
      </c>
      <c r="BG244" s="4" t="str">
        <v>Traditional</v>
      </c>
      <c r="BH244" s="4" t="str">
        <v>Traditional</v>
      </c>
      <c r="BI244" s="4" t="str">
        <v>Product Type</v>
      </c>
      <c r="BJ244" s="4" t="str">
        <v>Product Type</v>
      </c>
      <c r="BK244" s="4" t="str">
        <v>Product Type</v>
      </c>
      <c r="BL244" s="4" t="str">
        <v>Product Type</v>
      </c>
      <c r="BM244" s="4" t="str">
        <v>Product Type</v>
      </c>
      <c r="BN244" s="4" t="str">
        <v>Product Type</v>
      </c>
      <c r="BO244" s="4" t="str">
        <v>Product Type</v>
      </c>
      <c r="BP244" s="4" t="str">
        <v>Product Type</v>
      </c>
      <c r="BQ244" t="str">
        <f>VLOOKUP(A244,Misc!$A$3:$B$11,2,FALSE)</f>
        <v>IDR</v>
      </c>
      <c r="BR244">
        <f>INDEX(FX!$B$30:$AK$48,MATCH(Data!BQ244,FX!$A$30:$A$48,0),MATCH(Data!D244,Period,0))</f>
        <v>14208.829502173983</v>
      </c>
      <c r="BS244">
        <f t="shared" si="52"/>
        <v>2.7053530337680953E-3</v>
      </c>
      <c r="BT244">
        <f t="shared" si="53"/>
        <v>0</v>
      </c>
      <c r="BU244">
        <f t="shared" si="54"/>
        <v>2.0277314950174568E-3</v>
      </c>
      <c r="BV244">
        <f t="shared" si="55"/>
        <v>0</v>
      </c>
      <c r="BW244">
        <f t="shared" si="56"/>
        <v>2.6743934110959608E-3</v>
      </c>
      <c r="BX244">
        <f t="shared" si="57"/>
        <v>0</v>
      </c>
      <c r="BY244">
        <f t="shared" si="58"/>
        <v>2.0277314950174568E-3</v>
      </c>
      <c r="BZ244">
        <f t="shared" si="59"/>
        <v>0</v>
      </c>
      <c r="CA244">
        <f t="shared" si="60"/>
        <v>2.7638558229533615E-2</v>
      </c>
      <c r="CB244">
        <f t="shared" si="61"/>
        <v>1.4968310904505918E-2</v>
      </c>
      <c r="CC244">
        <f t="shared" si="62"/>
        <v>2.651752662967621E-2</v>
      </c>
      <c r="CD244">
        <f t="shared" si="63"/>
        <v>1.4622077943485098E-2</v>
      </c>
      <c r="CE244" s="4">
        <f t="shared" si="64"/>
        <v>0.74952565144267802</v>
      </c>
      <c r="CF244" s="4" t="str">
        <f t="shared" si="65"/>
        <v/>
      </c>
      <c r="CG244" s="4">
        <f t="shared" si="66"/>
        <v>1</v>
      </c>
      <c r="CH244" s="4" t="str">
        <f t="shared" si="67"/>
        <v/>
      </c>
      <c r="CI244">
        <f>INDEX(FX!$B$114:$AK$132,MATCH(Data!BQ244,FX!$A$114:$A$132,0),MATCH(Data!D244,Period,0))</f>
        <v>14285.503516898269</v>
      </c>
    </row>
    <row r="245" spans="1:87" hidden="1" outlineLevel="1" x14ac:dyDescent="0.15">
      <c r="A245" t="s">
        <v>66</v>
      </c>
      <c r="B245" s="1">
        <f t="shared" si="68"/>
        <v>43800</v>
      </c>
      <c r="C245" t="s">
        <v>109</v>
      </c>
      <c r="D245" s="1">
        <v>43556</v>
      </c>
      <c r="E245">
        <v>26.856000000000002</v>
      </c>
      <c r="F245">
        <v>18.7234499400952</v>
      </c>
      <c r="G245">
        <v>27</v>
      </c>
      <c r="H245">
        <v>18.7234499400952</v>
      </c>
      <c r="I245">
        <v>423.03291514999995</v>
      </c>
      <c r="J245">
        <v>229.10341936966</v>
      </c>
      <c r="K245">
        <v>405.87452137244998</v>
      </c>
      <c r="L245">
        <v>223.80401346110298</v>
      </c>
      <c r="M245">
        <v>17.308</v>
      </c>
      <c r="N245">
        <v>14.6865804342</v>
      </c>
      <c r="O245">
        <v>0</v>
      </c>
      <c r="P245">
        <v>0</v>
      </c>
      <c r="Q245" t="str">
        <v>Bebas Handal</v>
      </c>
      <c r="R245" t="str">
        <v>Term Master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9.35</v>
      </c>
      <c r="AB245">
        <v>13.675000000000001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3.8310000000000031</v>
      </c>
      <c r="AL245">
        <v>3.8618999999999999</v>
      </c>
      <c r="AM245">
        <v>10.794936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4.0666139400952002</v>
      </c>
      <c r="AW245" s="4">
        <v>1</v>
      </c>
      <c r="AX245" s="4">
        <v>1</v>
      </c>
      <c r="AY245" s="4" t="str">
        <v>pAPE ratio</v>
      </c>
      <c r="AZ245" s="4" t="str">
        <v>pAPE ratio</v>
      </c>
      <c r="BA245" s="4" t="str">
        <v>pAPE ratio</v>
      </c>
      <c r="BB245" s="4" t="str">
        <v>pAPE ratio</v>
      </c>
      <c r="BC245" s="4" t="str">
        <v>pAPE ratio</v>
      </c>
      <c r="BD245" s="4" t="str">
        <v>pAPE ratio</v>
      </c>
      <c r="BE245" s="4" t="str">
        <v>pAPE ratio</v>
      </c>
      <c r="BF245" s="4" t="str">
        <v>pAPE ratio</v>
      </c>
      <c r="BG245" s="4" t="str">
        <v>Traditional</v>
      </c>
      <c r="BH245" s="4" t="str">
        <v>Traditional</v>
      </c>
      <c r="BI245" s="4" t="str">
        <v>Product Type</v>
      </c>
      <c r="BJ245" s="4" t="str">
        <v>Product Type</v>
      </c>
      <c r="BK245" s="4" t="str">
        <v>Product Type</v>
      </c>
      <c r="BL245" s="4" t="str">
        <v>Product Type</v>
      </c>
      <c r="BM245" s="4" t="str">
        <v>Product Type</v>
      </c>
      <c r="BN245" s="4" t="str">
        <v>Product Type</v>
      </c>
      <c r="BO245" s="4" t="str">
        <v>Product Type</v>
      </c>
      <c r="BP245" s="4" t="str">
        <v>Product Type</v>
      </c>
      <c r="BQ245" t="str">
        <f>VLOOKUP(A245,Misc!$A$3:$B$11,2,FALSE)</f>
        <v>IDR</v>
      </c>
      <c r="BR245">
        <f>INDEX(FX!$B$30:$AK$48,MATCH(Data!BQ245,FX!$A$30:$A$48,0),MATCH(Data!D245,Period,0))</f>
        <v>14147.382822058595</v>
      </c>
      <c r="BS245">
        <f t="shared" si="52"/>
        <v>1.8983016390937083E-3</v>
      </c>
      <c r="BT245">
        <f t="shared" si="53"/>
        <v>0</v>
      </c>
      <c r="BU245">
        <f t="shared" si="54"/>
        <v>1.3234567959030277E-3</v>
      </c>
      <c r="BV245">
        <f t="shared" si="55"/>
        <v>0</v>
      </c>
      <c r="BW245">
        <f t="shared" si="56"/>
        <v>1.9084802001612348E-3</v>
      </c>
      <c r="BX245">
        <f t="shared" si="57"/>
        <v>0</v>
      </c>
      <c r="BY245">
        <f t="shared" si="58"/>
        <v>1.3234567959030277E-3</v>
      </c>
      <c r="BZ245">
        <f t="shared" si="59"/>
        <v>0</v>
      </c>
      <c r="CA245">
        <f t="shared" si="60"/>
        <v>2.9612740961464601E-2</v>
      </c>
      <c r="CB245">
        <f t="shared" si="61"/>
        <v>1.6037475969863744E-2</v>
      </c>
      <c r="CC245">
        <f t="shared" si="62"/>
        <v>2.8411635676148378E-2</v>
      </c>
      <c r="CD245">
        <f t="shared" si="63"/>
        <v>1.5666512083131412E-2</v>
      </c>
      <c r="CE245" s="4">
        <f t="shared" si="64"/>
        <v>0.69717939902052428</v>
      </c>
      <c r="CF245" s="4" t="str">
        <f t="shared" si="65"/>
        <v/>
      </c>
      <c r="CG245" s="4">
        <f t="shared" si="66"/>
        <v>1</v>
      </c>
      <c r="CH245" s="4" t="str">
        <f t="shared" si="67"/>
        <v/>
      </c>
      <c r="CI245">
        <f>INDEX(FX!$B$114:$AK$132,MATCH(Data!BQ245,FX!$A$114:$A$132,0),MATCH(Data!D245,Period,0))</f>
        <v>14285.503516898269</v>
      </c>
    </row>
    <row r="246" spans="1:87" hidden="1" outlineLevel="1" x14ac:dyDescent="0.15">
      <c r="A246" t="s">
        <v>66</v>
      </c>
      <c r="B246" s="1">
        <f t="shared" si="68"/>
        <v>43800</v>
      </c>
      <c r="C246" t="s">
        <v>109</v>
      </c>
      <c r="D246" s="1">
        <v>43586</v>
      </c>
      <c r="E246">
        <v>77.481800000000007</v>
      </c>
      <c r="F246">
        <v>53.349123944300004</v>
      </c>
      <c r="G246">
        <v>77.481800000000007</v>
      </c>
      <c r="H246">
        <v>53.349123944300004</v>
      </c>
      <c r="I246">
        <v>282.02194343000002</v>
      </c>
      <c r="J246">
        <v>152.73561291208</v>
      </c>
      <c r="K246">
        <v>270.58301424823998</v>
      </c>
      <c r="L246">
        <v>149.202675640715</v>
      </c>
      <c r="M246">
        <v>4.5060000000000002</v>
      </c>
      <c r="N246">
        <v>4.0024485801000003</v>
      </c>
      <c r="O246">
        <v>0</v>
      </c>
      <c r="P246">
        <v>0</v>
      </c>
      <c r="Q246" t="str">
        <v>Bebas Handal</v>
      </c>
      <c r="R246" t="str">
        <v>Term Master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34.273000000000003</v>
      </c>
      <c r="AB246">
        <v>43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0.20880000000001075</v>
      </c>
      <c r="AL246">
        <v>16</v>
      </c>
      <c r="AM246">
        <v>37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0.34912394430000404</v>
      </c>
      <c r="AW246" s="4">
        <v>1</v>
      </c>
      <c r="AX246" s="4">
        <v>1</v>
      </c>
      <c r="AY246" s="4" t="str">
        <v>pAPE ratio</v>
      </c>
      <c r="AZ246" s="4" t="str">
        <v>pAPE ratio</v>
      </c>
      <c r="BA246" s="4" t="str">
        <v>pAPE ratio</v>
      </c>
      <c r="BB246" s="4" t="str">
        <v>pAPE ratio</v>
      </c>
      <c r="BC246" s="4" t="str">
        <v>pAPE ratio</v>
      </c>
      <c r="BD246" s="4" t="str">
        <v>pAPE ratio</v>
      </c>
      <c r="BE246" s="4" t="str">
        <v>pAPE ratio</v>
      </c>
      <c r="BF246" s="4" t="str">
        <v>pAPE ratio</v>
      </c>
      <c r="BG246" s="4" t="str">
        <v>Traditional</v>
      </c>
      <c r="BH246" s="4" t="str">
        <v>Traditional</v>
      </c>
      <c r="BI246" s="4" t="str">
        <v>Product Type</v>
      </c>
      <c r="BJ246" s="4" t="str">
        <v>Product Type</v>
      </c>
      <c r="BK246" s="4" t="str">
        <v>Product Type</v>
      </c>
      <c r="BL246" s="4" t="str">
        <v>Product Type</v>
      </c>
      <c r="BM246" s="4" t="str">
        <v>Product Type</v>
      </c>
      <c r="BN246" s="4" t="str">
        <v>Product Type</v>
      </c>
      <c r="BO246" s="4" t="str">
        <v>Product Type</v>
      </c>
      <c r="BP246" s="4" t="str">
        <v>Product Type</v>
      </c>
      <c r="BQ246" t="str">
        <f>VLOOKUP(A246,Misc!$A$3:$B$11,2,FALSE)</f>
        <v>IDR</v>
      </c>
      <c r="BR246">
        <f>INDEX(FX!$B$30:$AK$48,MATCH(Data!BQ246,FX!$A$30:$A$48,0),MATCH(Data!D246,Period,0))</f>
        <v>14390.750667517401</v>
      </c>
      <c r="BS246">
        <f t="shared" si="52"/>
        <v>5.3841388673970172E-3</v>
      </c>
      <c r="BT246">
        <f t="shared" si="53"/>
        <v>0</v>
      </c>
      <c r="BU246">
        <f t="shared" si="54"/>
        <v>3.7071814512580565E-3</v>
      </c>
      <c r="BV246">
        <f t="shared" si="55"/>
        <v>0</v>
      </c>
      <c r="BW246">
        <f t="shared" si="56"/>
        <v>5.3841388673970172E-3</v>
      </c>
      <c r="BX246">
        <f t="shared" si="57"/>
        <v>0</v>
      </c>
      <c r="BY246">
        <f t="shared" si="58"/>
        <v>3.7071814512580565E-3</v>
      </c>
      <c r="BZ246">
        <f t="shared" si="59"/>
        <v>0</v>
      </c>
      <c r="CA246">
        <f t="shared" si="60"/>
        <v>1.9741827307409733E-2</v>
      </c>
      <c r="CB246">
        <f t="shared" si="61"/>
        <v>1.0691650646503962E-2</v>
      </c>
      <c r="CC246">
        <f t="shared" si="62"/>
        <v>1.8941090450761384E-2</v>
      </c>
      <c r="CD246">
        <f t="shared" si="63"/>
        <v>1.044434138875285E-2</v>
      </c>
      <c r="CE246" s="4">
        <f t="shared" si="64"/>
        <v>0.68853748808494375</v>
      </c>
      <c r="CF246" s="4" t="str">
        <f t="shared" si="65"/>
        <v/>
      </c>
      <c r="CG246" s="4">
        <f t="shared" si="66"/>
        <v>1</v>
      </c>
      <c r="CH246" s="4" t="str">
        <f t="shared" si="67"/>
        <v/>
      </c>
      <c r="CI246">
        <f>INDEX(FX!$B$114:$AK$132,MATCH(Data!BQ246,FX!$A$114:$A$132,0),MATCH(Data!D246,Period,0))</f>
        <v>14285.503516898269</v>
      </c>
    </row>
    <row r="247" spans="1:87" hidden="1" outlineLevel="1" x14ac:dyDescent="0.15">
      <c r="A247" t="s">
        <v>66</v>
      </c>
      <c r="B247" s="1">
        <f t="shared" si="68"/>
        <v>43800</v>
      </c>
      <c r="C247" t="s">
        <v>109</v>
      </c>
      <c r="D247" s="1">
        <v>43617</v>
      </c>
      <c r="E247">
        <v>41.374699999999997</v>
      </c>
      <c r="F247">
        <v>28.870362593400003</v>
      </c>
      <c r="G247">
        <v>41.374699999999997</v>
      </c>
      <c r="H247">
        <v>28.870362593400003</v>
      </c>
      <c r="I247">
        <v>338.42633205999999</v>
      </c>
      <c r="J247">
        <v>183.28273546263</v>
      </c>
      <c r="K247">
        <v>324.69961703795997</v>
      </c>
      <c r="L247">
        <v>179.043210735781</v>
      </c>
      <c r="M247">
        <v>3.7109999999999999</v>
      </c>
      <c r="N247">
        <v>2.4688054546</v>
      </c>
      <c r="O247">
        <v>0</v>
      </c>
      <c r="P247">
        <v>0</v>
      </c>
      <c r="Q247" t="str">
        <v>Bebas Handal</v>
      </c>
      <c r="R247" t="str">
        <v>Term Master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17.073</v>
      </c>
      <c r="AB247">
        <v>21.991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2.3106999999999971</v>
      </c>
      <c r="AL247">
        <v>6.8730000000000002</v>
      </c>
      <c r="AM247">
        <v>20.423999999999999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1.5733625934000024</v>
      </c>
      <c r="AW247" s="4">
        <v>1</v>
      </c>
      <c r="AX247" s="4">
        <v>1</v>
      </c>
      <c r="AY247" s="4" t="str">
        <v>pAPE ratio</v>
      </c>
      <c r="AZ247" s="4" t="str">
        <v>pAPE ratio</v>
      </c>
      <c r="BA247" s="4" t="str">
        <v>pAPE ratio</v>
      </c>
      <c r="BB247" s="4" t="str">
        <v>pAPE ratio</v>
      </c>
      <c r="BC247" s="4" t="str">
        <v>pAPE ratio</v>
      </c>
      <c r="BD247" s="4" t="str">
        <v>pAPE ratio</v>
      </c>
      <c r="BE247" s="4" t="str">
        <v>pAPE ratio</v>
      </c>
      <c r="BF247" s="4" t="str">
        <v>pAPE ratio</v>
      </c>
      <c r="BG247" s="4" t="str">
        <v>Traditional</v>
      </c>
      <c r="BH247" s="4" t="str">
        <v>Traditional</v>
      </c>
      <c r="BI247" s="4" t="str">
        <v>Product Type</v>
      </c>
      <c r="BJ247" s="4" t="str">
        <v>Product Type</v>
      </c>
      <c r="BK247" s="4" t="str">
        <v>Product Type</v>
      </c>
      <c r="BL247" s="4" t="str">
        <v>Product Type</v>
      </c>
      <c r="BM247" s="4" t="str">
        <v>Product Type</v>
      </c>
      <c r="BN247" s="4" t="str">
        <v>Product Type</v>
      </c>
      <c r="BO247" s="4" t="str">
        <v>Product Type</v>
      </c>
      <c r="BP247" s="4" t="str">
        <v>Product Type</v>
      </c>
      <c r="BQ247" t="str">
        <f>VLOOKUP(A247,Misc!$A$3:$B$11,2,FALSE)</f>
        <v>IDR</v>
      </c>
      <c r="BR247">
        <f>INDEX(FX!$B$30:$AK$48,MATCH(Data!BQ247,FX!$A$30:$A$48,0),MATCH(Data!D247,Period,0))</f>
        <v>14220.936121982752</v>
      </c>
      <c r="BS247">
        <f t="shared" si="52"/>
        <v>2.9094216896202005E-3</v>
      </c>
      <c r="BT247">
        <f t="shared" si="53"/>
        <v>0</v>
      </c>
      <c r="BU247">
        <f t="shared" si="54"/>
        <v>2.0301309524041909E-3</v>
      </c>
      <c r="BV247">
        <f t="shared" si="55"/>
        <v>0</v>
      </c>
      <c r="BW247">
        <f t="shared" si="56"/>
        <v>2.9094216896202005E-3</v>
      </c>
      <c r="BX247">
        <f t="shared" si="57"/>
        <v>0</v>
      </c>
      <c r="BY247">
        <f t="shared" si="58"/>
        <v>2.0301309524041909E-3</v>
      </c>
      <c r="BZ247">
        <f t="shared" si="59"/>
        <v>0</v>
      </c>
      <c r="CA247">
        <f t="shared" si="60"/>
        <v>2.369019276497162E-2</v>
      </c>
      <c r="CB247">
        <f t="shared" si="61"/>
        <v>1.2829980773574102E-2</v>
      </c>
      <c r="CC247">
        <f t="shared" si="62"/>
        <v>2.2729308536718638E-2</v>
      </c>
      <c r="CD247">
        <f t="shared" si="63"/>
        <v>1.2533209664187998E-2</v>
      </c>
      <c r="CE247" s="4">
        <f t="shared" si="64"/>
        <v>0.69777817345865967</v>
      </c>
      <c r="CF247" s="4" t="str">
        <f t="shared" si="65"/>
        <v/>
      </c>
      <c r="CG247" s="4">
        <f t="shared" si="66"/>
        <v>1</v>
      </c>
      <c r="CH247" s="4" t="str">
        <f t="shared" si="67"/>
        <v/>
      </c>
      <c r="CI247">
        <f>INDEX(FX!$B$114:$AK$132,MATCH(Data!BQ247,FX!$A$114:$A$132,0),MATCH(Data!D247,Period,0))</f>
        <v>14285.503516898269</v>
      </c>
    </row>
    <row r="248" spans="1:87" hidden="1" outlineLevel="1" x14ac:dyDescent="0.15">
      <c r="A248" t="s">
        <v>66</v>
      </c>
      <c r="B248" s="1">
        <f t="shared" si="68"/>
        <v>43800</v>
      </c>
      <c r="C248" t="s">
        <v>109</v>
      </c>
      <c r="D248" s="1">
        <v>43647</v>
      </c>
      <c r="E248">
        <v>70.579400000000007</v>
      </c>
      <c r="F248">
        <v>42.848974086618</v>
      </c>
      <c r="G248">
        <v>70.579400000000007</v>
      </c>
      <c r="H248">
        <v>42.848974086618</v>
      </c>
      <c r="I248">
        <v>451.23510941000001</v>
      </c>
      <c r="J248">
        <v>244.37698061581</v>
      </c>
      <c r="K248">
        <v>432.93282271722001</v>
      </c>
      <c r="L248">
        <v>238.72428098102998</v>
      </c>
      <c r="M248">
        <v>10.436999999999999</v>
      </c>
      <c r="N248">
        <v>7.4063174870999999</v>
      </c>
      <c r="O248">
        <v>0</v>
      </c>
      <c r="P248">
        <v>0</v>
      </c>
      <c r="Q248" t="str">
        <v>Bebas Handal</v>
      </c>
      <c r="R248" t="str">
        <v>Term Master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41.566000000000003</v>
      </c>
      <c r="AB248">
        <v>20.76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8.2533999999999992</v>
      </c>
      <c r="AL248">
        <v>20.12</v>
      </c>
      <c r="AM248">
        <v>15.26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7.4689740866179974</v>
      </c>
      <c r="AW248" s="4">
        <v>1</v>
      </c>
      <c r="AX248" s="4">
        <v>1</v>
      </c>
      <c r="AY248" s="4" t="str">
        <v>pAPE ratio</v>
      </c>
      <c r="AZ248" s="4" t="str">
        <v>pAPE ratio</v>
      </c>
      <c r="BA248" s="4" t="str">
        <v>pAPE ratio</v>
      </c>
      <c r="BB248" s="4" t="str">
        <v>pAPE ratio</v>
      </c>
      <c r="BC248" s="4" t="str">
        <v>pAPE ratio</v>
      </c>
      <c r="BD248" s="4" t="str">
        <v>pAPE ratio</v>
      </c>
      <c r="BE248" s="4" t="str">
        <v>pAPE ratio</v>
      </c>
      <c r="BF248" s="4" t="str">
        <v>pAPE ratio</v>
      </c>
      <c r="BG248" s="4" t="str">
        <v>Traditional</v>
      </c>
      <c r="BH248" s="4" t="str">
        <v>Traditional</v>
      </c>
      <c r="BI248" s="4" t="str">
        <v>Product Type</v>
      </c>
      <c r="BJ248" s="4" t="str">
        <v>Product Type</v>
      </c>
      <c r="BK248" s="4" t="str">
        <v>Product Type</v>
      </c>
      <c r="BL248" s="4" t="str">
        <v>Product Type</v>
      </c>
      <c r="BM248" s="4" t="str">
        <v>Product Type</v>
      </c>
      <c r="BN248" s="4" t="str">
        <v>Product Type</v>
      </c>
      <c r="BO248" s="4" t="str">
        <v>Product Type</v>
      </c>
      <c r="BP248" s="4" t="str">
        <v>Product Type</v>
      </c>
      <c r="BQ248" t="str">
        <f>VLOOKUP(A248,Misc!$A$3:$B$11,2,FALSE)</f>
        <v>IDR</v>
      </c>
      <c r="BR248">
        <f>INDEX(FX!$B$30:$AK$48,MATCH(Data!BQ248,FX!$A$30:$A$48,0),MATCH(Data!D248,Period,0))</f>
        <v>14035.43870120105</v>
      </c>
      <c r="BS248">
        <f t="shared" si="52"/>
        <v>5.0286564960709303E-3</v>
      </c>
      <c r="BT248">
        <f t="shared" si="53"/>
        <v>0</v>
      </c>
      <c r="BU248">
        <f t="shared" si="54"/>
        <v>3.0529130580685946E-3</v>
      </c>
      <c r="BV248">
        <f t="shared" si="55"/>
        <v>0</v>
      </c>
      <c r="BW248">
        <f t="shared" si="56"/>
        <v>5.0286564960709303E-3</v>
      </c>
      <c r="BX248">
        <f t="shared" si="57"/>
        <v>0</v>
      </c>
      <c r="BY248">
        <f t="shared" si="58"/>
        <v>3.0529130580685946E-3</v>
      </c>
      <c r="BZ248">
        <f t="shared" si="59"/>
        <v>0</v>
      </c>
      <c r="CA248">
        <f t="shared" si="60"/>
        <v>3.1586923686395492E-2</v>
      </c>
      <c r="CB248">
        <f t="shared" si="61"/>
        <v>1.7106641031360035E-2</v>
      </c>
      <c r="CC248">
        <f t="shared" si="62"/>
        <v>3.0305744715620656E-2</v>
      </c>
      <c r="CD248">
        <f t="shared" si="63"/>
        <v>1.6710946218916535E-2</v>
      </c>
      <c r="CE248" s="4">
        <f t="shared" si="64"/>
        <v>0.60710312196785465</v>
      </c>
      <c r="CF248" s="4" t="str">
        <f t="shared" si="65"/>
        <v/>
      </c>
      <c r="CG248" s="4">
        <f t="shared" si="66"/>
        <v>1</v>
      </c>
      <c r="CH248" s="4" t="str">
        <f t="shared" si="67"/>
        <v/>
      </c>
      <c r="CI248">
        <f>INDEX(FX!$B$114:$AK$132,MATCH(Data!BQ248,FX!$A$114:$A$132,0),MATCH(Data!D248,Period,0))</f>
        <v>14285.503516898269</v>
      </c>
    </row>
    <row r="249" spans="1:87" hidden="1" outlineLevel="1" x14ac:dyDescent="0.15">
      <c r="A249" t="s">
        <v>66</v>
      </c>
      <c r="B249" s="1">
        <f t="shared" si="68"/>
        <v>43800</v>
      </c>
      <c r="C249" t="s">
        <v>109</v>
      </c>
      <c r="D249" s="1">
        <v>43678</v>
      </c>
      <c r="E249">
        <v>33.901000000000003</v>
      </c>
      <c r="F249">
        <v>16.710020753649999</v>
      </c>
      <c r="G249">
        <v>33.901000000000003</v>
      </c>
      <c r="H249">
        <v>16.710020753649999</v>
      </c>
      <c r="I249">
        <v>507.63949814</v>
      </c>
      <c r="J249">
        <v>274.92410322153</v>
      </c>
      <c r="K249">
        <v>487.04942560693996</v>
      </c>
      <c r="L249">
        <v>268.56481613125999</v>
      </c>
      <c r="M249">
        <v>54.052</v>
      </c>
      <c r="N249">
        <v>28.267064899000001</v>
      </c>
      <c r="O249">
        <v>0</v>
      </c>
      <c r="P249">
        <v>0</v>
      </c>
      <c r="Q249" t="str">
        <v>Bebas Handal</v>
      </c>
      <c r="R249" t="str">
        <v>Term Master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30.34</v>
      </c>
      <c r="AB249">
        <v>3.1560000000000001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0.40500000000000114</v>
      </c>
      <c r="AL249">
        <v>13.632999999999999</v>
      </c>
      <c r="AM249">
        <v>2.306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0.77102075364999934</v>
      </c>
      <c r="AW249" s="4">
        <v>1</v>
      </c>
      <c r="AX249" s="4">
        <v>1</v>
      </c>
      <c r="AY249" s="4" t="str">
        <v>pAPE ratio</v>
      </c>
      <c r="AZ249" s="4" t="str">
        <v>pAPE ratio</v>
      </c>
      <c r="BA249" s="4" t="str">
        <v>pAPE ratio</v>
      </c>
      <c r="BB249" s="4" t="str">
        <v>pAPE ratio</v>
      </c>
      <c r="BC249" s="4" t="str">
        <v>pAPE ratio</v>
      </c>
      <c r="BD249" s="4" t="str">
        <v>pAPE ratio</v>
      </c>
      <c r="BE249" s="4" t="str">
        <v>pAPE ratio</v>
      </c>
      <c r="BF249" s="4" t="str">
        <v>pAPE ratio</v>
      </c>
      <c r="BG249" s="4" t="str">
        <v>Traditional</v>
      </c>
      <c r="BH249" s="4" t="str">
        <v>Traditional</v>
      </c>
      <c r="BI249" s="4" t="str">
        <v>Product Type</v>
      </c>
      <c r="BJ249" s="4" t="str">
        <v>Product Type</v>
      </c>
      <c r="BK249" s="4" t="str">
        <v>Product Type</v>
      </c>
      <c r="BL249" s="4" t="str">
        <v>Product Type</v>
      </c>
      <c r="BM249" s="4" t="str">
        <v>Product Type</v>
      </c>
      <c r="BN249" s="4" t="str">
        <v>Product Type</v>
      </c>
      <c r="BO249" s="4" t="str">
        <v>Product Type</v>
      </c>
      <c r="BP249" s="4" t="str">
        <v>Product Type</v>
      </c>
      <c r="BQ249" t="str">
        <f>VLOOKUP(A249,Misc!$A$3:$B$11,2,FALSE)</f>
        <v>IDR</v>
      </c>
      <c r="BR249">
        <f>INDEX(FX!$B$30:$AK$48,MATCH(Data!BQ249,FX!$A$30:$A$48,0),MATCH(Data!D249,Period,0))</f>
        <v>14235.3905799973</v>
      </c>
      <c r="BS249">
        <f t="shared" si="52"/>
        <v>2.3814590691761993E-3</v>
      </c>
      <c r="BT249">
        <f t="shared" si="53"/>
        <v>0</v>
      </c>
      <c r="BU249">
        <f t="shared" si="54"/>
        <v>1.173836478862048E-3</v>
      </c>
      <c r="BV249">
        <f t="shared" si="55"/>
        <v>0</v>
      </c>
      <c r="BW249">
        <f t="shared" si="56"/>
        <v>2.3814590691761993E-3</v>
      </c>
      <c r="BX249">
        <f t="shared" si="57"/>
        <v>0</v>
      </c>
      <c r="BY249">
        <f t="shared" si="58"/>
        <v>1.173836478862048E-3</v>
      </c>
      <c r="BZ249">
        <f t="shared" si="59"/>
        <v>0</v>
      </c>
      <c r="CA249">
        <f t="shared" si="60"/>
        <v>3.553528915095748E-2</v>
      </c>
      <c r="CB249">
        <f t="shared" si="61"/>
        <v>1.9244971162292131E-2</v>
      </c>
      <c r="CC249">
        <f t="shared" si="62"/>
        <v>3.4093962808578016E-2</v>
      </c>
      <c r="CD249">
        <f t="shared" si="63"/>
        <v>1.8799814498213219E-2</v>
      </c>
      <c r="CE249" s="4">
        <f t="shared" si="64"/>
        <v>0.4929064261717942</v>
      </c>
      <c r="CF249" s="4" t="str">
        <f t="shared" si="65"/>
        <v/>
      </c>
      <c r="CG249" s="4">
        <f t="shared" si="66"/>
        <v>1</v>
      </c>
      <c r="CH249" s="4" t="str">
        <f t="shared" si="67"/>
        <v/>
      </c>
      <c r="CI249">
        <f>INDEX(FX!$B$114:$AK$132,MATCH(Data!BQ249,FX!$A$114:$A$132,0),MATCH(Data!D249,Period,0))</f>
        <v>14285.503516898269</v>
      </c>
    </row>
    <row r="250" spans="1:87" hidden="1" outlineLevel="1" x14ac:dyDescent="0.15">
      <c r="A250" t="s">
        <v>66</v>
      </c>
      <c r="B250" s="1">
        <f t="shared" si="68"/>
        <v>43800</v>
      </c>
      <c r="C250" t="s">
        <v>109</v>
      </c>
      <c r="D250" s="1">
        <v>43709</v>
      </c>
      <c r="E250">
        <v>60.798000000000002</v>
      </c>
      <c r="F250">
        <v>41.465757163516997</v>
      </c>
      <c r="G250">
        <v>60.798000000000002</v>
      </c>
      <c r="H250">
        <v>41.465757163516997</v>
      </c>
      <c r="I250">
        <v>564.04388675999996</v>
      </c>
      <c r="J250">
        <v>305.47122576899</v>
      </c>
      <c r="K250">
        <v>541.16602839646998</v>
      </c>
      <c r="L250">
        <v>298.40535122627</v>
      </c>
      <c r="M250">
        <v>156.68020000000001</v>
      </c>
      <c r="N250">
        <v>70.638534520500002</v>
      </c>
      <c r="O250">
        <v>0</v>
      </c>
      <c r="P250">
        <v>0</v>
      </c>
      <c r="Q250" t="str">
        <v>Bebas Handal</v>
      </c>
      <c r="R250" t="str">
        <v>Term Master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29.914999999999999</v>
      </c>
      <c r="AB250">
        <v>27.798999999999999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3.0840000000000032</v>
      </c>
      <c r="AL250">
        <v>16.640999999999998</v>
      </c>
      <c r="AM250">
        <v>21.475999999999999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3.3487571635169999</v>
      </c>
      <c r="AW250" s="4">
        <v>1</v>
      </c>
      <c r="AX250" s="4">
        <v>1</v>
      </c>
      <c r="AY250" s="4" t="str">
        <v>pAPE ratio</v>
      </c>
      <c r="AZ250" s="4" t="str">
        <v>pAPE ratio</v>
      </c>
      <c r="BA250" s="4" t="str">
        <v>pAPE ratio</v>
      </c>
      <c r="BB250" s="4" t="str">
        <v>pAPE ratio</v>
      </c>
      <c r="BC250" s="4" t="str">
        <v>pAPE ratio</v>
      </c>
      <c r="BD250" s="4" t="str">
        <v>pAPE ratio</v>
      </c>
      <c r="BE250" s="4" t="str">
        <v>pAPE ratio</v>
      </c>
      <c r="BF250" s="4" t="str">
        <v>pAPE ratio</v>
      </c>
      <c r="BG250" s="4" t="str">
        <v>Traditional</v>
      </c>
      <c r="BH250" s="4" t="str">
        <v>Traditional</v>
      </c>
      <c r="BI250" s="4" t="str">
        <v>Product Type</v>
      </c>
      <c r="BJ250" s="4" t="str">
        <v>Product Type</v>
      </c>
      <c r="BK250" s="4" t="str">
        <v>Product Type</v>
      </c>
      <c r="BL250" s="4" t="str">
        <v>Product Type</v>
      </c>
      <c r="BM250" s="4" t="str">
        <v>Product Type</v>
      </c>
      <c r="BN250" s="4" t="str">
        <v>Product Type</v>
      </c>
      <c r="BO250" s="4" t="str">
        <v>Product Type</v>
      </c>
      <c r="BP250" s="4" t="str">
        <v>Product Type</v>
      </c>
      <c r="BQ250" t="str">
        <f>VLOOKUP(A250,Misc!$A$3:$B$11,2,FALSE)</f>
        <v>IDR</v>
      </c>
      <c r="BR250">
        <f>INDEX(FX!$B$30:$AK$48,MATCH(Data!BQ250,FX!$A$30:$A$48,0),MATCH(Data!D250,Period,0))</f>
        <v>14096.671744229321</v>
      </c>
      <c r="BS250">
        <f t="shared" si="52"/>
        <v>4.3129329463806624E-3</v>
      </c>
      <c r="BT250">
        <f t="shared" si="53"/>
        <v>0</v>
      </c>
      <c r="BU250">
        <f t="shared" si="54"/>
        <v>2.9415281788406269E-3</v>
      </c>
      <c r="BV250">
        <f t="shared" si="55"/>
        <v>0</v>
      </c>
      <c r="BW250">
        <f t="shared" si="56"/>
        <v>4.3129329463806624E-3</v>
      </c>
      <c r="BX250">
        <f t="shared" si="57"/>
        <v>0</v>
      </c>
      <c r="BY250">
        <f t="shared" si="58"/>
        <v>2.9415281788406269E-3</v>
      </c>
      <c r="BZ250">
        <f t="shared" si="59"/>
        <v>0</v>
      </c>
      <c r="CA250">
        <f t="shared" si="60"/>
        <v>3.9483654607819357E-2</v>
      </c>
      <c r="CB250">
        <f t="shared" si="61"/>
        <v>2.1383301289145968E-2</v>
      </c>
      <c r="CC250">
        <f t="shared" si="62"/>
        <v>3.7882180894521972E-2</v>
      </c>
      <c r="CD250">
        <f t="shared" si="63"/>
        <v>2.0888682773644446E-2</v>
      </c>
      <c r="CE250" s="4">
        <f t="shared" si="64"/>
        <v>0.68202501995981779</v>
      </c>
      <c r="CF250" s="4" t="str">
        <f t="shared" si="65"/>
        <v/>
      </c>
      <c r="CG250" s="4">
        <f t="shared" si="66"/>
        <v>1</v>
      </c>
      <c r="CH250" s="4" t="str">
        <f t="shared" si="67"/>
        <v/>
      </c>
      <c r="CI250">
        <f>INDEX(FX!$B$114:$AK$132,MATCH(Data!BQ250,FX!$A$114:$A$132,0),MATCH(Data!D250,Period,0))</f>
        <v>14285.503516898269</v>
      </c>
    </row>
    <row r="251" spans="1:87" hidden="1" outlineLevel="1" x14ac:dyDescent="0.15">
      <c r="A251" t="s">
        <v>66</v>
      </c>
      <c r="B251" s="1">
        <f t="shared" si="68"/>
        <v>43800</v>
      </c>
      <c r="C251" t="s">
        <v>109</v>
      </c>
      <c r="D251" s="1">
        <v>43739</v>
      </c>
      <c r="E251">
        <v>64.720200000000006</v>
      </c>
      <c r="F251">
        <v>36.521151770545998</v>
      </c>
      <c r="G251">
        <v>64.720200000000006</v>
      </c>
      <c r="H251">
        <v>36.521151770545998</v>
      </c>
      <c r="I251">
        <v>620.44827549000001</v>
      </c>
      <c r="J251">
        <v>336.01834837471</v>
      </c>
      <c r="K251">
        <v>595.28263128620006</v>
      </c>
      <c r="L251">
        <v>328.24588637650004</v>
      </c>
      <c r="M251">
        <v>108.374</v>
      </c>
      <c r="N251">
        <v>59.703022968588201</v>
      </c>
      <c r="O251">
        <v>0</v>
      </c>
      <c r="P251">
        <v>0</v>
      </c>
      <c r="Q251" t="str">
        <v>Bebas Handal</v>
      </c>
      <c r="R251" t="str">
        <v>Term Master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39.594000000000001</v>
      </c>
      <c r="AB251">
        <v>23.17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1.9562000000000026</v>
      </c>
      <c r="AL251">
        <v>17.5</v>
      </c>
      <c r="AM251">
        <v>17.41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1.6111517705460017</v>
      </c>
      <c r="AW251" s="4">
        <v>1</v>
      </c>
      <c r="AX251" s="4">
        <v>1</v>
      </c>
      <c r="AY251" s="4" t="str">
        <v>pAPE ratio</v>
      </c>
      <c r="AZ251" s="4" t="str">
        <v>pAPE ratio</v>
      </c>
      <c r="BA251" s="4" t="str">
        <v>pAPE ratio</v>
      </c>
      <c r="BB251" s="4" t="str">
        <v>pAPE ratio</v>
      </c>
      <c r="BC251" s="4" t="str">
        <v>pAPE ratio</v>
      </c>
      <c r="BD251" s="4" t="str">
        <v>pAPE ratio</v>
      </c>
      <c r="BE251" s="4" t="str">
        <v>pAPE ratio</v>
      </c>
      <c r="BF251" s="4" t="str">
        <v>pAPE ratio</v>
      </c>
      <c r="BG251" s="4" t="str">
        <v>Traditional</v>
      </c>
      <c r="BH251" s="4" t="str">
        <v>Traditional</v>
      </c>
      <c r="BI251" s="4" t="str">
        <v>Product Type</v>
      </c>
      <c r="BJ251" s="4" t="str">
        <v>Product Type</v>
      </c>
      <c r="BK251" s="4" t="str">
        <v>Product Type</v>
      </c>
      <c r="BL251" s="4" t="str">
        <v>Product Type</v>
      </c>
      <c r="BM251" s="4" t="str">
        <v>Product Type</v>
      </c>
      <c r="BN251" s="4" t="str">
        <v>Product Type</v>
      </c>
      <c r="BO251" s="4" t="str">
        <v>Product Type</v>
      </c>
      <c r="BP251" s="4" t="str">
        <v>Product Type</v>
      </c>
      <c r="BQ251" t="str">
        <f>VLOOKUP(A251,Misc!$A$3:$B$11,2,FALSE)</f>
        <v>IDR</v>
      </c>
      <c r="BR251">
        <f>INDEX(FX!$B$30:$AK$48,MATCH(Data!BQ251,FX!$A$30:$A$48,0),MATCH(Data!D251,Period,0))</f>
        <v>14118.393919963497</v>
      </c>
      <c r="BS251">
        <f t="shared" si="52"/>
        <v>4.5841049886336744E-3</v>
      </c>
      <c r="BT251">
        <f t="shared" si="53"/>
        <v>0</v>
      </c>
      <c r="BU251">
        <f t="shared" si="54"/>
        <v>2.5867780696290717E-3</v>
      </c>
      <c r="BV251">
        <f t="shared" si="55"/>
        <v>0</v>
      </c>
      <c r="BW251">
        <f t="shared" si="56"/>
        <v>4.5841049886336744E-3</v>
      </c>
      <c r="BX251">
        <f t="shared" si="57"/>
        <v>0</v>
      </c>
      <c r="BY251">
        <f t="shared" si="58"/>
        <v>2.5867780696290717E-3</v>
      </c>
      <c r="BZ251">
        <f t="shared" si="59"/>
        <v>0</v>
      </c>
      <c r="CA251">
        <f t="shared" si="60"/>
        <v>4.3432020072381353E-2</v>
      </c>
      <c r="CB251">
        <f t="shared" si="61"/>
        <v>2.3521631420078064E-2</v>
      </c>
      <c r="CC251">
        <f t="shared" si="62"/>
        <v>4.1670398987480033E-2</v>
      </c>
      <c r="CD251">
        <f t="shared" si="63"/>
        <v>2.2977551052941129E-2</v>
      </c>
      <c r="CE251" s="4">
        <f t="shared" si="64"/>
        <v>0.56429293745300535</v>
      </c>
      <c r="CF251" s="4" t="str">
        <f t="shared" si="65"/>
        <v/>
      </c>
      <c r="CG251" s="4">
        <f t="shared" si="66"/>
        <v>1</v>
      </c>
      <c r="CH251" s="4" t="str">
        <f t="shared" si="67"/>
        <v/>
      </c>
      <c r="CI251">
        <f>INDEX(FX!$B$114:$AK$132,MATCH(Data!BQ251,FX!$A$114:$A$132,0),MATCH(Data!D251,Period,0))</f>
        <v>14285.503516898269</v>
      </c>
    </row>
    <row r="252" spans="1:87" hidden="1" outlineLevel="1" x14ac:dyDescent="0.15">
      <c r="A252" t="s">
        <v>66</v>
      </c>
      <c r="B252" s="1">
        <f t="shared" si="68"/>
        <v>43800</v>
      </c>
      <c r="C252" t="s">
        <v>109</v>
      </c>
      <c r="D252" s="1">
        <v>43770</v>
      </c>
      <c r="E252">
        <v>148.60040000000001</v>
      </c>
      <c r="F252">
        <v>70.339024280000004</v>
      </c>
      <c r="G252">
        <v>148.60040000000001</v>
      </c>
      <c r="H252">
        <v>70.339024280000004</v>
      </c>
      <c r="I252">
        <v>761.45924721000006</v>
      </c>
      <c r="J252">
        <v>412.38615483229</v>
      </c>
      <c r="K252">
        <v>730.57413841041</v>
      </c>
      <c r="L252">
        <v>402.84722419689001</v>
      </c>
      <c r="M252">
        <v>232.06469999999999</v>
      </c>
      <c r="N252">
        <v>108.25060940979999</v>
      </c>
      <c r="O252">
        <v>0</v>
      </c>
      <c r="P252">
        <v>0</v>
      </c>
      <c r="Q252" t="str">
        <v>Bebas Handal</v>
      </c>
      <c r="R252" t="str">
        <v>Term Master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150</v>
      </c>
      <c r="AB252">
        <v>28.361999999999998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-29.761599999999987</v>
      </c>
      <c r="AL252">
        <v>67.5</v>
      </c>
      <c r="AM252">
        <v>19.934999999999999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-17.095975719999998</v>
      </c>
      <c r="AW252" s="4">
        <v>1</v>
      </c>
      <c r="AX252" s="4">
        <v>1</v>
      </c>
      <c r="AY252" s="4" t="str">
        <v>pAPE ratio</v>
      </c>
      <c r="AZ252" s="4" t="str">
        <v>pAPE ratio</v>
      </c>
      <c r="BA252" s="4" t="str">
        <v>pAPE ratio</v>
      </c>
      <c r="BB252" s="4" t="str">
        <v>pAPE ratio</v>
      </c>
      <c r="BC252" s="4" t="str">
        <v>pAPE ratio</v>
      </c>
      <c r="BD252" s="4" t="str">
        <v>pAPE ratio</v>
      </c>
      <c r="BE252" s="4" t="str">
        <v>pAPE ratio</v>
      </c>
      <c r="BF252" s="4" t="str">
        <v>pAPE ratio</v>
      </c>
      <c r="BG252" s="4" t="str">
        <v>Traditional</v>
      </c>
      <c r="BH252" s="4" t="str">
        <v>Traditional</v>
      </c>
      <c r="BI252" s="4" t="str">
        <v>Product Type</v>
      </c>
      <c r="BJ252" s="4" t="str">
        <v>Product Type</v>
      </c>
      <c r="BK252" s="4" t="str">
        <v>Product Type</v>
      </c>
      <c r="BL252" s="4" t="str">
        <v>Product Type</v>
      </c>
      <c r="BM252" s="4" t="str">
        <v>Product Type</v>
      </c>
      <c r="BN252" s="4" t="str">
        <v>Product Type</v>
      </c>
      <c r="BO252" s="4" t="str">
        <v>Product Type</v>
      </c>
      <c r="BP252" s="4" t="str">
        <v>Product Type</v>
      </c>
      <c r="BQ252" t="str">
        <f>VLOOKUP(A252,Misc!$A$3:$B$11,2,FALSE)</f>
        <v>IDR</v>
      </c>
      <c r="BR252">
        <f>INDEX(FX!$B$30:$AK$48,MATCH(Data!BQ252,FX!$A$30:$A$48,0),MATCH(Data!D252,Period,0))</f>
        <v>14068.187184901108</v>
      </c>
      <c r="BS252">
        <f t="shared" si="52"/>
        <v>1.056286769907978E-2</v>
      </c>
      <c r="BT252">
        <f t="shared" si="53"/>
        <v>0</v>
      </c>
      <c r="BU252">
        <f t="shared" si="54"/>
        <v>4.9998641157897308E-3</v>
      </c>
      <c r="BV252">
        <f t="shared" si="55"/>
        <v>0</v>
      </c>
      <c r="BW252">
        <f t="shared" si="56"/>
        <v>1.056286769907978E-2</v>
      </c>
      <c r="BX252">
        <f t="shared" si="57"/>
        <v>0</v>
      </c>
      <c r="BY252">
        <f t="shared" si="58"/>
        <v>4.9998641157897308E-3</v>
      </c>
      <c r="BZ252">
        <f t="shared" si="59"/>
        <v>0</v>
      </c>
      <c r="CA252">
        <f t="shared" si="60"/>
        <v>5.3302933726436227E-2</v>
      </c>
      <c r="CB252">
        <f t="shared" si="61"/>
        <v>2.8867456743437846E-2</v>
      </c>
      <c r="CC252">
        <f t="shared" si="62"/>
        <v>5.1140944212867023E-2</v>
      </c>
      <c r="CD252">
        <f t="shared" si="63"/>
        <v>2.8199721747319828E-2</v>
      </c>
      <c r="CE252" s="4">
        <f t="shared" si="64"/>
        <v>0.47334343837567056</v>
      </c>
      <c r="CF252" s="4" t="str">
        <f t="shared" si="65"/>
        <v/>
      </c>
      <c r="CG252" s="4">
        <f t="shared" si="66"/>
        <v>1</v>
      </c>
      <c r="CH252" s="4" t="str">
        <f t="shared" si="67"/>
        <v/>
      </c>
      <c r="CI252">
        <f>INDEX(FX!$B$114:$AK$132,MATCH(Data!BQ252,FX!$A$114:$A$132,0),MATCH(Data!D252,Period,0))</f>
        <v>14285.503516898269</v>
      </c>
    </row>
    <row r="253" spans="1:87" hidden="1" outlineLevel="1" x14ac:dyDescent="0.15">
      <c r="A253" t="s">
        <v>66</v>
      </c>
      <c r="B253" s="1">
        <f t="shared" si="68"/>
        <v>43800</v>
      </c>
      <c r="C253" t="s">
        <v>109</v>
      </c>
      <c r="D253" s="1">
        <v>43800</v>
      </c>
      <c r="E253">
        <v>93.883499999999998</v>
      </c>
      <c r="F253">
        <v>58.3334631882</v>
      </c>
      <c r="G253">
        <v>93.883499999999998</v>
      </c>
      <c r="H253">
        <v>58.3334631882</v>
      </c>
      <c r="I253">
        <v>867.20063016999995</v>
      </c>
      <c r="J253">
        <v>469.65288642185999</v>
      </c>
      <c r="K253">
        <v>832.02660620406994</v>
      </c>
      <c r="L253">
        <v>458.78931534118004</v>
      </c>
      <c r="M253">
        <v>37.427</v>
      </c>
      <c r="N253">
        <v>20.5271915599549</v>
      </c>
      <c r="O253">
        <v>0</v>
      </c>
      <c r="P253">
        <v>0</v>
      </c>
      <c r="Q253" t="str">
        <v>Bebas Handal</v>
      </c>
      <c r="R253" t="str">
        <v>Term Master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57.642000000000003</v>
      </c>
      <c r="AB253">
        <v>17.484999999999999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18.756499999999988</v>
      </c>
      <c r="AL253">
        <v>26.459</v>
      </c>
      <c r="AM253">
        <v>12.888999999999999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18.985463188200001</v>
      </c>
      <c r="AW253" s="4">
        <v>1</v>
      </c>
      <c r="AX253" s="4">
        <v>1</v>
      </c>
      <c r="AY253" s="4" t="str">
        <v>pAPE ratio</v>
      </c>
      <c r="AZ253" s="4" t="str">
        <v>pAPE ratio</v>
      </c>
      <c r="BA253" s="4" t="str">
        <v>pAPE ratio</v>
      </c>
      <c r="BB253" s="4" t="str">
        <v>pAPE ratio</v>
      </c>
      <c r="BC253" s="4" t="str">
        <v>pAPE ratio</v>
      </c>
      <c r="BD253" s="4" t="str">
        <v>pAPE ratio</v>
      </c>
      <c r="BE253" s="4" t="str">
        <v>pAPE ratio</v>
      </c>
      <c r="BF253" s="4" t="str">
        <v>pAPE ratio</v>
      </c>
      <c r="BG253" s="4" t="str">
        <v>Traditional</v>
      </c>
      <c r="BH253" s="4" t="str">
        <v>Traditional</v>
      </c>
      <c r="BI253" s="4" t="str">
        <v>Product Type</v>
      </c>
      <c r="BJ253" s="4" t="str">
        <v>Product Type</v>
      </c>
      <c r="BK253" s="4" t="str">
        <v>Product Type</v>
      </c>
      <c r="BL253" s="4" t="str">
        <v>Product Type</v>
      </c>
      <c r="BM253" s="4" t="str">
        <v>Product Type</v>
      </c>
      <c r="BN253" s="4" t="str">
        <v>Product Type</v>
      </c>
      <c r="BO253" s="4" t="str">
        <v>Product Type</v>
      </c>
      <c r="BP253" s="4" t="str">
        <v>Product Type</v>
      </c>
      <c r="BQ253" t="str">
        <f>VLOOKUP(A253,Misc!$A$3:$B$11,2,FALSE)</f>
        <v>IDR</v>
      </c>
      <c r="BR253">
        <f>INDEX(FX!$B$30:$AK$48,MATCH(Data!BQ253,FX!$A$30:$A$48,0),MATCH(Data!D253,Period,0))</f>
        <v>14009.036347848778</v>
      </c>
      <c r="BS253">
        <f t="shared" si="52"/>
        <v>6.7016386901170904E-3</v>
      </c>
      <c r="BT253">
        <f t="shared" si="53"/>
        <v>0</v>
      </c>
      <c r="BU253">
        <f t="shared" si="54"/>
        <v>4.1639882815464081E-3</v>
      </c>
      <c r="BV253">
        <f t="shared" si="55"/>
        <v>0</v>
      </c>
      <c r="BW253">
        <f t="shared" si="56"/>
        <v>6.7016386901170904E-3</v>
      </c>
      <c r="BX253">
        <f t="shared" si="57"/>
        <v>0</v>
      </c>
      <c r="BY253">
        <f t="shared" si="58"/>
        <v>4.1639882815464081E-3</v>
      </c>
      <c r="BZ253">
        <f t="shared" si="59"/>
        <v>0</v>
      </c>
      <c r="CA253">
        <f t="shared" si="60"/>
        <v>6.0704939741479294E-2</v>
      </c>
      <c r="CB253">
        <f t="shared" si="61"/>
        <v>3.2876187098782296E-2</v>
      </c>
      <c r="CC253">
        <f t="shared" si="62"/>
        <v>5.824272173675004E-2</v>
      </c>
      <c r="CD253">
        <f t="shared" si="63"/>
        <v>3.2115725903429294E-2</v>
      </c>
      <c r="CE253" s="4">
        <f t="shared" si="64"/>
        <v>0.62133882085989556</v>
      </c>
      <c r="CF253" s="4" t="str">
        <f t="shared" si="65"/>
        <v/>
      </c>
      <c r="CG253" s="4">
        <f t="shared" si="66"/>
        <v>1</v>
      </c>
      <c r="CH253" s="4" t="str">
        <f t="shared" si="67"/>
        <v/>
      </c>
      <c r="CI253">
        <f>INDEX(FX!$B$114:$AK$132,MATCH(Data!BQ253,FX!$A$114:$A$132,0),MATCH(Data!D253,Period,0))</f>
        <v>14285.503516898269</v>
      </c>
    </row>
    <row r="254" spans="1:87" hidden="1" outlineLevel="1" x14ac:dyDescent="0.15">
      <c r="A254" t="s">
        <v>66</v>
      </c>
      <c r="B254" s="1">
        <f t="shared" si="68"/>
        <v>43800</v>
      </c>
      <c r="C254" t="s">
        <v>45</v>
      </c>
      <c r="D254" s="1">
        <v>43466</v>
      </c>
      <c r="E254">
        <f t="array" ref="E254:E265">TRANSPOSE('[4]OVERALL_Key Metrics P1'!$F$6:$Q$6)</f>
        <v>70456.431752679986</v>
      </c>
      <c r="F254">
        <f t="array" ref="F254:F265">TRANSPOSE('[4]OVERALL_Key Metrics P1'!$F$11:$Q$11)</f>
        <v>8721.2184133132232</v>
      </c>
      <c r="G254">
        <f t="array" ref="G254:G265">TRANSPOSE('[4]OVERALL_Key Metrics P1'!$F$16:$Q$16)</f>
        <v>3726.5215000000003</v>
      </c>
      <c r="H254">
        <f t="array" ref="H254:H265">TRANSPOSE('[4]OVERALL_Key Metrics P1'!$F$21:$Q$21)</f>
        <v>1850.6417000000001</v>
      </c>
      <c r="I254">
        <f t="array" ref="I254:I265">TRANSPOSE('[4]OVERALL_Key Metrics P1'!$F$7:$Q$7)</f>
        <v>68989.122146288995</v>
      </c>
      <c r="J254">
        <f t="array" ref="J254:J265">TRANSPOSE('[4]OVERALL_Key Metrics P1'!$F$12:$Q$12)</f>
        <v>10201.358934837977</v>
      </c>
      <c r="K254">
        <f t="array" ref="K254:K265">TRANSPOSE('[4]OVERALL_Key Metrics P1'!$F$17:$Q$17)</f>
        <v>4238.3188068953914</v>
      </c>
      <c r="L254">
        <f t="array" ref="L254:L265">TRANSPOSE('[4]OVERALL_Key Metrics P1'!$F$22:$Q$22)</f>
        <v>2333.3410330040888</v>
      </c>
      <c r="M254">
        <f t="array" ref="M254:M265">TRANSPOSE('[4]OVERALL_Key Metrics P1'!$F$9:$Q$9)</f>
        <v>21594.855079599998</v>
      </c>
      <c r="N254">
        <f t="array" ref="N254:N265">TRANSPOSE('[4]OVERALL_Key Metrics P1'!$F$14:$Q$14)</f>
        <v>4546.2814876984976</v>
      </c>
      <c r="O254">
        <f t="array" ref="O254:O265">TRANSPOSE('[4]OVERALL_Key Metrics P1'!$F$19:$Q$19)</f>
        <v>1864.7</v>
      </c>
      <c r="P254">
        <f t="array" ref="P254:P265">TRANSPOSE('[4]OVERALL_Key Metrics P1'!$F$24:$Q$24)</f>
        <v>807.79900000000009</v>
      </c>
      <c r="BQ254" t="str">
        <f>VLOOKUP(A254,Misc!$A$3:$B$11,2,FALSE)</f>
        <v>IDR</v>
      </c>
      <c r="BR254">
        <f>INDEX(FX!$B$30:$AK$48,MATCH(Data!BQ254,FX!$A$30:$A$48,0),MATCH(Data!D254,Period,0))</f>
        <v>14159.242079781492</v>
      </c>
      <c r="BS254">
        <f t="shared" si="52"/>
        <v>4.9760030484461693</v>
      </c>
      <c r="BT254">
        <f t="shared" si="53"/>
        <v>0</v>
      </c>
      <c r="BU254">
        <f t="shared" si="54"/>
        <v>0.61593822354139804</v>
      </c>
      <c r="BV254">
        <f t="shared" si="55"/>
        <v>0</v>
      </c>
      <c r="BW254">
        <f t="shared" si="56"/>
        <v>0.2631865094898857</v>
      </c>
      <c r="BX254">
        <f t="shared" si="57"/>
        <v>0</v>
      </c>
      <c r="BY254">
        <f t="shared" si="58"/>
        <v>0.13070203119435328</v>
      </c>
      <c r="BZ254">
        <f t="shared" si="59"/>
        <v>0</v>
      </c>
      <c r="CA254">
        <f t="shared" si="60"/>
        <v>4.8293098009938555</v>
      </c>
      <c r="CB254">
        <f t="shared" si="61"/>
        <v>0.71410566122298935</v>
      </c>
      <c r="CC254">
        <f t="shared" si="62"/>
        <v>0.29668669374389917</v>
      </c>
      <c r="CD254">
        <f t="shared" si="63"/>
        <v>0.16333628214392223</v>
      </c>
      <c r="CE254" s="4">
        <f t="shared" si="64"/>
        <v>0.12378172150311159</v>
      </c>
      <c r="CF254" s="4" t="str">
        <f t="shared" si="65"/>
        <v/>
      </c>
      <c r="CG254" s="4">
        <f t="shared" si="66"/>
        <v>0.21219990284556292</v>
      </c>
      <c r="CH254" s="4" t="str">
        <f t="shared" si="67"/>
        <v/>
      </c>
      <c r="CI254">
        <f>INDEX(FX!$B$114:$AK$132,MATCH(Data!BQ254,FX!$A$114:$A$132,0),MATCH(Data!D254,Period,0))</f>
        <v>14285.503516898269</v>
      </c>
    </row>
    <row r="255" spans="1:87" hidden="1" outlineLevel="1" x14ac:dyDescent="0.15">
      <c r="A255" t="s">
        <v>66</v>
      </c>
      <c r="B255" s="1">
        <f t="shared" si="68"/>
        <v>43800</v>
      </c>
      <c r="C255" t="s">
        <v>45</v>
      </c>
      <c r="D255" s="1">
        <v>43497</v>
      </c>
      <c r="E255">
        <v>20766.081860675</v>
      </c>
      <c r="F255">
        <v>4346.6920047494041</v>
      </c>
      <c r="G255">
        <v>2425.7199999999998</v>
      </c>
      <c r="H255">
        <v>815.26459999999997</v>
      </c>
      <c r="I255">
        <v>22659.894440029999</v>
      </c>
      <c r="J255">
        <v>6096.340917785622</v>
      </c>
      <c r="K255">
        <v>4597.6308089796839</v>
      </c>
      <c r="L255">
        <v>1732.9862853491359</v>
      </c>
      <c r="M255">
        <v>14468.28992021</v>
      </c>
      <c r="N255">
        <v>4598.2022181835991</v>
      </c>
      <c r="O255">
        <v>3038.9849999999997</v>
      </c>
      <c r="P255">
        <v>1168.1880000000001</v>
      </c>
      <c r="BQ255" t="str">
        <f>VLOOKUP(A255,Misc!$A$3:$B$11,2,FALSE)</f>
        <v>IDR</v>
      </c>
      <c r="BR255">
        <f>INDEX(FX!$B$30:$AK$48,MATCH(Data!BQ255,FX!$A$30:$A$48,0),MATCH(Data!D255,Period,0))</f>
        <v>14039.300423305131</v>
      </c>
      <c r="BS255">
        <f t="shared" si="52"/>
        <v>1.4791393612607266</v>
      </c>
      <c r="BT255">
        <f t="shared" si="53"/>
        <v>0</v>
      </c>
      <c r="BU255">
        <f t="shared" si="54"/>
        <v>0.30960887463693909</v>
      </c>
      <c r="BV255">
        <f t="shared" si="55"/>
        <v>0</v>
      </c>
      <c r="BW255">
        <f t="shared" si="56"/>
        <v>0.17278068898456816</v>
      </c>
      <c r="BX255">
        <f t="shared" si="57"/>
        <v>0</v>
      </c>
      <c r="BY255">
        <f t="shared" si="58"/>
        <v>5.8070172687997121E-2</v>
      </c>
      <c r="BZ255">
        <f t="shared" si="59"/>
        <v>0</v>
      </c>
      <c r="CA255">
        <f t="shared" si="60"/>
        <v>1.5862160135430785</v>
      </c>
      <c r="CB255">
        <f t="shared" si="61"/>
        <v>0.42675016043881708</v>
      </c>
      <c r="CC255">
        <f t="shared" si="62"/>
        <v>0.32183890498092443</v>
      </c>
      <c r="CD255">
        <f t="shared" si="63"/>
        <v>0.1213108297722368</v>
      </c>
      <c r="CE255" s="4">
        <f t="shared" si="64"/>
        <v>0.20931690599663827</v>
      </c>
      <c r="CF255" s="4" t="str">
        <f t="shared" si="65"/>
        <v/>
      </c>
      <c r="CG255" s="4">
        <f t="shared" si="66"/>
        <v>0.18755978088836356</v>
      </c>
      <c r="CH255" s="4" t="str">
        <f t="shared" si="67"/>
        <v/>
      </c>
      <c r="CI255">
        <f>INDEX(FX!$B$114:$AK$132,MATCH(Data!BQ255,FX!$A$114:$A$132,0),MATCH(Data!D255,Period,0))</f>
        <v>14285.503516898269</v>
      </c>
    </row>
    <row r="256" spans="1:87" hidden="1" outlineLevel="1" x14ac:dyDescent="0.15">
      <c r="A256" t="s">
        <v>66</v>
      </c>
      <c r="B256" s="1">
        <f t="shared" si="68"/>
        <v>43800</v>
      </c>
      <c r="C256" t="s">
        <v>45</v>
      </c>
      <c r="D256" s="1">
        <v>43525</v>
      </c>
      <c r="E256">
        <v>29159.189535969799</v>
      </c>
      <c r="F256">
        <v>5188.6193430234707</v>
      </c>
      <c r="G256">
        <v>3723.2165</v>
      </c>
      <c r="H256">
        <v>1339.3090910888914</v>
      </c>
      <c r="I256">
        <v>44241.216862474001</v>
      </c>
      <c r="J256">
        <v>8981.2378546908622</v>
      </c>
      <c r="K256">
        <v>5474.9530625010939</v>
      </c>
      <c r="L256">
        <v>2065.9276663390419</v>
      </c>
      <c r="M256">
        <v>99895.656100630993</v>
      </c>
      <c r="N256">
        <v>11179.660088903011</v>
      </c>
      <c r="O256">
        <v>3952.84</v>
      </c>
      <c r="P256">
        <v>1537.135</v>
      </c>
      <c r="BQ256" t="str">
        <f>VLOOKUP(A256,Misc!$A$3:$B$11,2,FALSE)</f>
        <v>IDR</v>
      </c>
      <c r="BR256">
        <f>INDEX(FX!$B$30:$AK$48,MATCH(Data!BQ256,FX!$A$30:$A$48,0),MATCH(Data!D256,Period,0))</f>
        <v>14208.829502173983</v>
      </c>
      <c r="BS256">
        <f t="shared" si="52"/>
        <v>2.0521880096814713</v>
      </c>
      <c r="BT256">
        <f t="shared" si="53"/>
        <v>0</v>
      </c>
      <c r="BU256">
        <f t="shared" si="54"/>
        <v>0.36516866799123743</v>
      </c>
      <c r="BV256">
        <f t="shared" si="55"/>
        <v>0</v>
      </c>
      <c r="BW256">
        <f t="shared" si="56"/>
        <v>0.26203541251799378</v>
      </c>
      <c r="BX256">
        <f t="shared" si="57"/>
        <v>0</v>
      </c>
      <c r="BY256">
        <f t="shared" si="58"/>
        <v>9.4258931806027652E-2</v>
      </c>
      <c r="BZ256">
        <f t="shared" si="59"/>
        <v>0</v>
      </c>
      <c r="CA256">
        <f t="shared" si="60"/>
        <v>3.0969308719249016</v>
      </c>
      <c r="CB256">
        <f t="shared" si="61"/>
        <v>0.62869592549306996</v>
      </c>
      <c r="CC256">
        <f t="shared" si="62"/>
        <v>0.38325236881043728</v>
      </c>
      <c r="CD256">
        <f t="shared" si="63"/>
        <v>0.1446170702975407</v>
      </c>
      <c r="CE256" s="4">
        <f t="shared" si="64"/>
        <v>0.17794113710269499</v>
      </c>
      <c r="CF256" s="4" t="str">
        <f t="shared" si="65"/>
        <v/>
      </c>
      <c r="CG256" s="4">
        <f t="shared" si="66"/>
        <v>0.25812436845838449</v>
      </c>
      <c r="CH256" s="4" t="str">
        <f t="shared" si="67"/>
        <v/>
      </c>
      <c r="CI256">
        <f>INDEX(FX!$B$114:$AK$132,MATCH(Data!BQ256,FX!$A$114:$A$132,0),MATCH(Data!D256,Period,0))</f>
        <v>14285.503516898269</v>
      </c>
    </row>
    <row r="257" spans="1:87" hidden="1" outlineLevel="1" x14ac:dyDescent="0.15">
      <c r="A257" t="s">
        <v>66</v>
      </c>
      <c r="B257" s="1">
        <f t="shared" si="68"/>
        <v>43800</v>
      </c>
      <c r="C257" t="s">
        <v>45</v>
      </c>
      <c r="D257" s="1">
        <v>43556</v>
      </c>
      <c r="E257">
        <v>24312.996552719</v>
      </c>
      <c r="F257">
        <v>4971.119447192812</v>
      </c>
      <c r="G257">
        <v>2574.8154</v>
      </c>
      <c r="H257">
        <v>850.32584994009517</v>
      </c>
      <c r="I257">
        <v>33766.432118441975</v>
      </c>
      <c r="J257">
        <v>8809.2203372981839</v>
      </c>
      <c r="K257">
        <v>6568.2769901329102</v>
      </c>
      <c r="L257">
        <v>2439.5335509528309</v>
      </c>
      <c r="M257">
        <v>12178.248276716002</v>
      </c>
      <c r="N257">
        <v>3308.504745721455</v>
      </c>
      <c r="O257">
        <v>2235.96</v>
      </c>
      <c r="P257">
        <v>885.7</v>
      </c>
      <c r="BQ257" t="str">
        <f>VLOOKUP(A257,Misc!$A$3:$B$11,2,FALSE)</f>
        <v>IDR</v>
      </c>
      <c r="BR257">
        <f>INDEX(FX!$B$30:$AK$48,MATCH(Data!BQ257,FX!$A$30:$A$48,0),MATCH(Data!D257,Period,0))</f>
        <v>14147.382822058595</v>
      </c>
      <c r="BS257">
        <f t="shared" si="52"/>
        <v>1.718550834350095</v>
      </c>
      <c r="BT257">
        <f t="shared" si="53"/>
        <v>0</v>
      </c>
      <c r="BU257">
        <f t="shared" si="54"/>
        <v>0.35138085324459051</v>
      </c>
      <c r="BV257">
        <f t="shared" si="55"/>
        <v>0</v>
      </c>
      <c r="BW257">
        <f t="shared" si="56"/>
        <v>0.18199941518408258</v>
      </c>
      <c r="BX257">
        <f t="shared" si="57"/>
        <v>0</v>
      </c>
      <c r="BY257">
        <f t="shared" si="58"/>
        <v>6.0104816603553511E-2</v>
      </c>
      <c r="BZ257">
        <f t="shared" si="59"/>
        <v>0</v>
      </c>
      <c r="CA257">
        <f t="shared" si="60"/>
        <v>2.3636851216689556</v>
      </c>
      <c r="CB257">
        <f t="shared" si="61"/>
        <v>0.61665452161891177</v>
      </c>
      <c r="CC257">
        <f t="shared" si="62"/>
        <v>0.45978617291041368</v>
      </c>
      <c r="CD257">
        <f t="shared" si="63"/>
        <v>0.17076986807410155</v>
      </c>
      <c r="CE257" s="4">
        <f t="shared" si="64"/>
        <v>0.20446346201767859</v>
      </c>
      <c r="CF257" s="4" t="str">
        <f t="shared" si="65"/>
        <v/>
      </c>
      <c r="CG257" s="4">
        <f t="shared" si="66"/>
        <v>0.17105319213769318</v>
      </c>
      <c r="CH257" s="4" t="str">
        <f t="shared" si="67"/>
        <v/>
      </c>
      <c r="CI257">
        <f>INDEX(FX!$B$114:$AK$132,MATCH(Data!BQ257,FX!$A$114:$A$132,0),MATCH(Data!D257,Period,0))</f>
        <v>14285.503516898269</v>
      </c>
    </row>
    <row r="258" spans="1:87" hidden="1" outlineLevel="1" x14ac:dyDescent="0.15">
      <c r="A258" t="s">
        <v>66</v>
      </c>
      <c r="B258" s="1">
        <f t="shared" si="68"/>
        <v>43800</v>
      </c>
      <c r="C258" t="s">
        <v>45</v>
      </c>
      <c r="D258" s="1">
        <v>43586</v>
      </c>
      <c r="E258">
        <v>21371.54737853018</v>
      </c>
      <c r="F258">
        <v>7948.7782651275074</v>
      </c>
      <c r="G258">
        <v>3188.4253000000003</v>
      </c>
      <c r="H258">
        <v>1246.8481239442999</v>
      </c>
      <c r="I258">
        <v>25791.349328034026</v>
      </c>
      <c r="J258">
        <v>7215.7344764253821</v>
      </c>
      <c r="K258">
        <v>5634.0778193789802</v>
      </c>
      <c r="L258">
        <v>2061.8027492462061</v>
      </c>
      <c r="M258">
        <v>23995.82443543</v>
      </c>
      <c r="N258">
        <v>8185.0799179048108</v>
      </c>
      <c r="O258">
        <v>4989.25</v>
      </c>
      <c r="P258">
        <v>2472.06</v>
      </c>
      <c r="BQ258" t="str">
        <f>VLOOKUP(A258,Misc!$A$3:$B$11,2,FALSE)</f>
        <v>IDR</v>
      </c>
      <c r="BR258">
        <f>INDEX(FX!$B$30:$AK$48,MATCH(Data!BQ258,FX!$A$30:$A$48,0),MATCH(Data!D258,Period,0))</f>
        <v>14390.750667517401</v>
      </c>
      <c r="BS258">
        <f t="shared" si="52"/>
        <v>1.4850891292814721</v>
      </c>
      <c r="BT258">
        <f t="shared" si="53"/>
        <v>0</v>
      </c>
      <c r="BU258">
        <f t="shared" si="54"/>
        <v>0.55235327529295453</v>
      </c>
      <c r="BV258">
        <f t="shared" si="55"/>
        <v>0</v>
      </c>
      <c r="BW258">
        <f t="shared" si="56"/>
        <v>0.22156073534071222</v>
      </c>
      <c r="BX258">
        <f t="shared" si="57"/>
        <v>0</v>
      </c>
      <c r="BY258">
        <f t="shared" si="58"/>
        <v>8.6642326918961066E-2</v>
      </c>
      <c r="BZ258">
        <f t="shared" si="59"/>
        <v>0</v>
      </c>
      <c r="CA258">
        <f t="shared" si="60"/>
        <v>1.8054210898149676</v>
      </c>
      <c r="CB258">
        <f t="shared" si="61"/>
        <v>0.50510886563360657</v>
      </c>
      <c r="CC258">
        <f t="shared" si="62"/>
        <v>0.39439126613314335</v>
      </c>
      <c r="CD258">
        <f t="shared" si="63"/>
        <v>0.14432832184090028</v>
      </c>
      <c r="CE258" s="4">
        <f t="shared" si="64"/>
        <v>0.3719327442388583</v>
      </c>
      <c r="CF258" s="4" t="str">
        <f t="shared" si="65"/>
        <v/>
      </c>
      <c r="CG258" s="4">
        <f t="shared" si="66"/>
        <v>0.15686034788697165</v>
      </c>
      <c r="CH258" s="4" t="str">
        <f t="shared" si="67"/>
        <v/>
      </c>
      <c r="CI258">
        <f>INDEX(FX!$B$114:$AK$132,MATCH(Data!BQ258,FX!$A$114:$A$132,0),MATCH(Data!D258,Period,0))</f>
        <v>14285.503516898269</v>
      </c>
    </row>
    <row r="259" spans="1:87" hidden="1" outlineLevel="1" x14ac:dyDescent="0.15">
      <c r="A259" t="s">
        <v>66</v>
      </c>
      <c r="B259" s="1">
        <f t="shared" si="68"/>
        <v>43800</v>
      </c>
      <c r="C259" t="s">
        <v>45</v>
      </c>
      <c r="D259" s="1">
        <v>43617</v>
      </c>
      <c r="E259">
        <v>22911.407654280199</v>
      </c>
      <c r="F259">
        <v>6624.0700312320105</v>
      </c>
      <c r="G259">
        <v>1755.4270000000001</v>
      </c>
      <c r="H259">
        <v>719.7940625934001</v>
      </c>
      <c r="I259">
        <v>27795.574674787989</v>
      </c>
      <c r="J259">
        <v>7853.1887483766332</v>
      </c>
      <c r="K259">
        <v>6153.4788076223604</v>
      </c>
      <c r="L259">
        <v>2262.2967308941461</v>
      </c>
      <c r="M259">
        <v>11886.352441879999</v>
      </c>
      <c r="N259">
        <v>3716.3097252596003</v>
      </c>
      <c r="O259">
        <v>2201</v>
      </c>
      <c r="P259">
        <v>986</v>
      </c>
      <c r="BQ259" t="str">
        <f>VLOOKUP(A259,Misc!$A$3:$B$11,2,FALSE)</f>
        <v>IDR</v>
      </c>
      <c r="BR259">
        <f>INDEX(FX!$B$30:$AK$48,MATCH(Data!BQ259,FX!$A$30:$A$48,0),MATCH(Data!D259,Period,0))</f>
        <v>14220.936121982752</v>
      </c>
      <c r="BS259">
        <f t="shared" ref="BS259:BS322" si="69">IF(D259&gt;B259,0,E259/$BR259)</f>
        <v>1.6111040410949951</v>
      </c>
      <c r="BT259">
        <f t="shared" ref="BT259:BT322" si="70">IF(D259&gt;B259,E259/$BR259,0)</f>
        <v>0</v>
      </c>
      <c r="BU259">
        <f t="shared" ref="BU259:BU322" si="71">IF(D259&gt;B259,0,F259/$BR259)</f>
        <v>0.46579704559621149</v>
      </c>
      <c r="BV259">
        <f t="shared" ref="BV259:BV322" si="72">IF(D259&gt;B259,F259/$BR259,0)</f>
        <v>0</v>
      </c>
      <c r="BW259">
        <f t="shared" ref="BW259:BW322" si="73">IF(D259&gt;B259,0,G259/$BR259)</f>
        <v>0.12343962344971493</v>
      </c>
      <c r="BX259">
        <f t="shared" ref="BX259:BX322" si="74">IF(D259&gt;B259,G259/$BR259,0)</f>
        <v>0</v>
      </c>
      <c r="BY259">
        <f t="shared" ref="BY259:BY322" si="75">IF(D259&gt;B259,0,H259/$BR259)</f>
        <v>5.0615097094820712E-2</v>
      </c>
      <c r="BZ259">
        <f t="shared" ref="BZ259:BZ322" si="76">IF(D259&gt;B259,H259/$BR259,0)</f>
        <v>0</v>
      </c>
      <c r="CA259">
        <f t="shared" ref="CA259:CA322" si="77">I259/$CI259</f>
        <v>1.9457189340164809</v>
      </c>
      <c r="CB259">
        <f t="shared" ref="CB259:CB322" si="78">J259/$CI259</f>
        <v>0.54973132302176997</v>
      </c>
      <c r="CC259">
        <f t="shared" ref="CC259:CC322" si="79">K259/$CI259</f>
        <v>0.43074987173839785</v>
      </c>
      <c r="CD259">
        <f t="shared" ref="CD259:CD322" si="80">L259/$CI259</f>
        <v>0.15836310762291883</v>
      </c>
      <c r="CE259" s="4">
        <f t="shared" ref="CE259:CE322" si="81">IFERROR(IF(D259&gt;B259,"",BU259/BS259),0)</f>
        <v>0.28911667633806576</v>
      </c>
      <c r="CF259" s="4" t="str">
        <f t="shared" ref="CF259:CF322" si="82">IFERROR(IF(D259&gt;B259,BV259/BT259,""),0)</f>
        <v/>
      </c>
      <c r="CG259" s="4">
        <f t="shared" ref="CG259:CG322" si="83">IFERROR(IF(D259&gt;B259,"",BY259/BU259),0)</f>
        <v>0.10866341376217691</v>
      </c>
      <c r="CH259" s="4" t="str">
        <f t="shared" ref="CH259:CH322" si="84">IFERROR(IF(D259&gt;B259,BZ259/BV259,""),0)</f>
        <v/>
      </c>
      <c r="CI259">
        <f>INDEX(FX!$B$114:$AK$132,MATCH(Data!BQ259,FX!$A$114:$A$132,0),MATCH(Data!D259,Period,0))</f>
        <v>14285.503516898269</v>
      </c>
    </row>
    <row r="260" spans="1:87" hidden="1" outlineLevel="1" x14ac:dyDescent="0.15">
      <c r="A260" t="s">
        <v>66</v>
      </c>
      <c r="B260" s="1">
        <f t="shared" ref="B260:C323" si="85">B259</f>
        <v>43800</v>
      </c>
      <c r="C260" t="s">
        <v>45</v>
      </c>
      <c r="D260" s="1">
        <v>43647</v>
      </c>
      <c r="E260">
        <v>37403.681818269797</v>
      </c>
      <c r="F260">
        <v>10155.758109611477</v>
      </c>
      <c r="G260">
        <v>2284.5794000000001</v>
      </c>
      <c r="H260">
        <v>397.848974086618</v>
      </c>
      <c r="I260">
        <v>64669.563249790008</v>
      </c>
      <c r="J260">
        <v>11811.884353505382</v>
      </c>
      <c r="K260">
        <v>6794.4021496563</v>
      </c>
      <c r="L260">
        <v>2487.0296042283321</v>
      </c>
      <c r="M260">
        <v>11192.25162359999</v>
      </c>
      <c r="N260">
        <v>3344.7647539701998</v>
      </c>
      <c r="O260">
        <v>2426</v>
      </c>
      <c r="P260">
        <v>1113</v>
      </c>
      <c r="BQ260" t="str">
        <f>VLOOKUP(A260,Misc!$A$3:$B$11,2,FALSE)</f>
        <v>IDR</v>
      </c>
      <c r="BR260">
        <f>INDEX(FX!$B$30:$AK$48,MATCH(Data!BQ260,FX!$A$30:$A$48,0),MATCH(Data!D260,Period,0))</f>
        <v>14035.43870120105</v>
      </c>
      <c r="BS260">
        <f t="shared" si="69"/>
        <v>2.6649456860275458</v>
      </c>
      <c r="BT260">
        <f t="shared" si="70"/>
        <v>0</v>
      </c>
      <c r="BU260">
        <f t="shared" si="71"/>
        <v>0.72357967041973703</v>
      </c>
      <c r="BV260">
        <f t="shared" si="72"/>
        <v>0</v>
      </c>
      <c r="BW260">
        <f t="shared" si="73"/>
        <v>0.16277221173033249</v>
      </c>
      <c r="BX260">
        <f t="shared" si="74"/>
        <v>0</v>
      </c>
      <c r="BY260">
        <f t="shared" si="75"/>
        <v>2.8346030541430315E-2</v>
      </c>
      <c r="BZ260">
        <f t="shared" si="76"/>
        <v>0</v>
      </c>
      <c r="CA260">
        <f t="shared" si="77"/>
        <v>4.5269362170743666</v>
      </c>
      <c r="CB260">
        <f t="shared" si="78"/>
        <v>0.82684410385207274</v>
      </c>
      <c r="CC260">
        <f t="shared" si="79"/>
        <v>0.47561516761514405</v>
      </c>
      <c r="CD260">
        <f t="shared" si="80"/>
        <v>0.17409464085647622</v>
      </c>
      <c r="CE260" s="4">
        <f t="shared" si="81"/>
        <v>0.27151760511049222</v>
      </c>
      <c r="CF260" s="4" t="str">
        <f t="shared" si="82"/>
        <v/>
      </c>
      <c r="CG260" s="4">
        <f t="shared" si="83"/>
        <v>3.9174719385064033E-2</v>
      </c>
      <c r="CH260" s="4" t="str">
        <f t="shared" si="84"/>
        <v/>
      </c>
      <c r="CI260">
        <f>INDEX(FX!$B$114:$AK$132,MATCH(Data!BQ260,FX!$A$114:$A$132,0),MATCH(Data!D260,Period,0))</f>
        <v>14285.503516898269</v>
      </c>
    </row>
    <row r="261" spans="1:87" hidden="1" outlineLevel="1" x14ac:dyDescent="0.15">
      <c r="A261" t="s">
        <v>66</v>
      </c>
      <c r="B261" s="1">
        <f t="shared" si="85"/>
        <v>43800</v>
      </c>
      <c r="C261" t="s">
        <v>45</v>
      </c>
      <c r="D261" s="1">
        <v>43678</v>
      </c>
      <c r="E261">
        <v>21368.608168780014</v>
      </c>
      <c r="F261">
        <v>7575.274304654984</v>
      </c>
      <c r="G261">
        <v>3273.0058999999997</v>
      </c>
      <c r="H261">
        <v>1382.19402075365</v>
      </c>
      <c r="I261">
        <v>32679.188578519999</v>
      </c>
      <c r="J261">
        <v>9302.2039231747349</v>
      </c>
      <c r="K261">
        <v>7435.7407817659887</v>
      </c>
      <c r="L261">
        <v>2737.1759847170174</v>
      </c>
      <c r="M261">
        <v>22512.672283365009</v>
      </c>
      <c r="N261">
        <v>6864.6501244160036</v>
      </c>
      <c r="O261">
        <v>4333.5182999999997</v>
      </c>
      <c r="P261">
        <v>1805.5675000000001</v>
      </c>
      <c r="BQ261" t="str">
        <f>VLOOKUP(A261,Misc!$A$3:$B$11,2,FALSE)</f>
        <v>IDR</v>
      </c>
      <c r="BR261">
        <f>INDEX(FX!$B$30:$AK$48,MATCH(Data!BQ261,FX!$A$30:$A$48,0),MATCH(Data!D261,Period,0))</f>
        <v>14235.3905799973</v>
      </c>
      <c r="BS261">
        <f t="shared" si="69"/>
        <v>1.501090402029845</v>
      </c>
      <c r="BT261">
        <f t="shared" si="70"/>
        <v>0</v>
      </c>
      <c r="BU261">
        <f t="shared" si="71"/>
        <v>0.53214376255325901</v>
      </c>
      <c r="BV261">
        <f t="shared" si="72"/>
        <v>0</v>
      </c>
      <c r="BW261">
        <f t="shared" si="73"/>
        <v>0.22992034406130221</v>
      </c>
      <c r="BX261">
        <f t="shared" si="74"/>
        <v>0</v>
      </c>
      <c r="BY261">
        <f t="shared" si="75"/>
        <v>9.709561623801348E-2</v>
      </c>
      <c r="BZ261">
        <f t="shared" si="76"/>
        <v>0</v>
      </c>
      <c r="CA261">
        <f t="shared" si="77"/>
        <v>2.2875769509883854</v>
      </c>
      <c r="CB261">
        <f t="shared" si="78"/>
        <v>0.65116388177505913</v>
      </c>
      <c r="CC261">
        <f t="shared" si="79"/>
        <v>0.52050953422609703</v>
      </c>
      <c r="CD261">
        <f t="shared" si="80"/>
        <v>0.19160514583747237</v>
      </c>
      <c r="CE261" s="4">
        <f t="shared" si="81"/>
        <v>0.35450480652842042</v>
      </c>
      <c r="CF261" s="4" t="str">
        <f t="shared" si="82"/>
        <v/>
      </c>
      <c r="CG261" s="4">
        <f t="shared" si="83"/>
        <v>0.18246125026842869</v>
      </c>
      <c r="CH261" s="4" t="str">
        <f t="shared" si="84"/>
        <v/>
      </c>
      <c r="CI261">
        <f>INDEX(FX!$B$114:$AK$132,MATCH(Data!BQ261,FX!$A$114:$A$132,0),MATCH(Data!D261,Period,0))</f>
        <v>14285.503516898269</v>
      </c>
    </row>
    <row r="262" spans="1:87" hidden="1" outlineLevel="1" x14ac:dyDescent="0.15">
      <c r="A262" t="s">
        <v>66</v>
      </c>
      <c r="B262" s="1">
        <f t="shared" si="85"/>
        <v>43800</v>
      </c>
      <c r="C262" t="s">
        <v>45</v>
      </c>
      <c r="D262" s="1">
        <v>43709</v>
      </c>
      <c r="E262">
        <v>34624.301683680016</v>
      </c>
      <c r="F262">
        <v>13428.247182341946</v>
      </c>
      <c r="G262">
        <v>3755.2304336184561</v>
      </c>
      <c r="H262">
        <v>1792.849783528028</v>
      </c>
      <c r="I262">
        <v>38896.375376290001</v>
      </c>
      <c r="J262">
        <v>11211.26909117727</v>
      </c>
      <c r="K262">
        <v>8959.2134647147213</v>
      </c>
      <c r="L262">
        <v>3296.5848831144958</v>
      </c>
      <c r="M262">
        <v>18657.763414500001</v>
      </c>
      <c r="N262">
        <v>3003.6540101296978</v>
      </c>
      <c r="O262">
        <v>3264.6570000000002</v>
      </c>
      <c r="P262">
        <v>1095.7005999999999</v>
      </c>
      <c r="BQ262" t="str">
        <f>VLOOKUP(A262,Misc!$A$3:$B$11,2,FALSE)</f>
        <v>IDR</v>
      </c>
      <c r="BR262">
        <f>INDEX(FX!$B$30:$AK$48,MATCH(Data!BQ262,FX!$A$30:$A$48,0),MATCH(Data!D262,Period,0))</f>
        <v>14096.671744229321</v>
      </c>
      <c r="BS262">
        <f t="shared" si="69"/>
        <v>2.4562040112662751</v>
      </c>
      <c r="BT262">
        <f t="shared" si="70"/>
        <v>0</v>
      </c>
      <c r="BU262">
        <f t="shared" si="71"/>
        <v>0.95258281004088752</v>
      </c>
      <c r="BV262">
        <f t="shared" si="72"/>
        <v>0</v>
      </c>
      <c r="BW262">
        <f t="shared" si="73"/>
        <v>0.26639128027902859</v>
      </c>
      <c r="BX262">
        <f t="shared" si="74"/>
        <v>0</v>
      </c>
      <c r="BY262">
        <f t="shared" si="75"/>
        <v>0.12718248789909981</v>
      </c>
      <c r="BZ262">
        <f t="shared" si="76"/>
        <v>0</v>
      </c>
      <c r="CA262">
        <f t="shared" si="77"/>
        <v>2.7227864478336117</v>
      </c>
      <c r="CB262">
        <f t="shared" si="78"/>
        <v>0.78480041518421118</v>
      </c>
      <c r="CC262">
        <f t="shared" si="79"/>
        <v>0.62715419544833695</v>
      </c>
      <c r="CD262">
        <f t="shared" si="80"/>
        <v>0.23076434647298066</v>
      </c>
      <c r="CE262" s="4">
        <f t="shared" si="81"/>
        <v>0.38782723490048837</v>
      </c>
      <c r="CF262" s="4" t="str">
        <f t="shared" si="82"/>
        <v/>
      </c>
      <c r="CG262" s="4">
        <f t="shared" si="83"/>
        <v>0.13351331407464803</v>
      </c>
      <c r="CH262" s="4" t="str">
        <f t="shared" si="84"/>
        <v/>
      </c>
      <c r="CI262">
        <f>INDEX(FX!$B$114:$AK$132,MATCH(Data!BQ262,FX!$A$114:$A$132,0),MATCH(Data!D262,Period,0))</f>
        <v>14285.503516898269</v>
      </c>
    </row>
    <row r="263" spans="1:87" hidden="1" outlineLevel="1" x14ac:dyDescent="0.15">
      <c r="A263" t="s">
        <v>66</v>
      </c>
      <c r="B263" s="1">
        <f t="shared" si="85"/>
        <v>43800</v>
      </c>
      <c r="C263" t="s">
        <v>45</v>
      </c>
      <c r="D263" s="1">
        <v>43739</v>
      </c>
      <c r="E263">
        <v>19723.984708406708</v>
      </c>
      <c r="F263">
        <v>4457.2730913763444</v>
      </c>
      <c r="G263">
        <v>3091.4284616319696</v>
      </c>
      <c r="H263">
        <v>849.72018387654225</v>
      </c>
      <c r="I263">
        <v>38853.728672339996</v>
      </c>
      <c r="J263">
        <v>10175.074859004821</v>
      </c>
      <c r="K263">
        <v>7910.9543244056385</v>
      </c>
      <c r="L263">
        <v>2906.711189782256</v>
      </c>
      <c r="M263">
        <v>17884.937475257</v>
      </c>
      <c r="N263">
        <v>4004.2023231698327</v>
      </c>
      <c r="O263">
        <v>2430.6419000000001</v>
      </c>
      <c r="P263">
        <v>1040.4537</v>
      </c>
      <c r="BQ263" t="str">
        <f>VLOOKUP(A263,Misc!$A$3:$B$11,2,FALSE)</f>
        <v>IDR</v>
      </c>
      <c r="BR263">
        <f>INDEX(FX!$B$30:$AK$48,MATCH(Data!BQ263,FX!$A$30:$A$48,0),MATCH(Data!D263,Period,0))</f>
        <v>14118.393919963497</v>
      </c>
      <c r="BS263">
        <f t="shared" si="69"/>
        <v>1.3970416762856341</v>
      </c>
      <c r="BT263">
        <f t="shared" si="70"/>
        <v>0</v>
      </c>
      <c r="BU263">
        <f t="shared" si="71"/>
        <v>0.31570680890789798</v>
      </c>
      <c r="BV263">
        <f t="shared" si="72"/>
        <v>0</v>
      </c>
      <c r="BW263">
        <f t="shared" si="73"/>
        <v>0.21896459888831055</v>
      </c>
      <c r="BX263">
        <f t="shared" si="74"/>
        <v>0</v>
      </c>
      <c r="BY263">
        <f t="shared" si="75"/>
        <v>6.0185329060342525E-2</v>
      </c>
      <c r="BZ263">
        <f t="shared" si="76"/>
        <v>0</v>
      </c>
      <c r="CA263">
        <f t="shared" si="77"/>
        <v>2.7198011345123443</v>
      </c>
      <c r="CB263">
        <f t="shared" si="78"/>
        <v>0.71226574876893645</v>
      </c>
      <c r="CC263">
        <f t="shared" si="79"/>
        <v>0.55377497300307266</v>
      </c>
      <c r="CD263">
        <f t="shared" si="80"/>
        <v>0.20347278528502116</v>
      </c>
      <c r="CE263" s="4">
        <f t="shared" si="81"/>
        <v>0.22598238425304479</v>
      </c>
      <c r="CF263" s="4" t="str">
        <f t="shared" si="82"/>
        <v/>
      </c>
      <c r="CG263" s="4">
        <f t="shared" si="83"/>
        <v>0.19063677868886431</v>
      </c>
      <c r="CH263" s="4" t="str">
        <f t="shared" si="84"/>
        <v/>
      </c>
      <c r="CI263">
        <f>INDEX(FX!$B$114:$AK$132,MATCH(Data!BQ263,FX!$A$114:$A$132,0),MATCH(Data!D263,Period,0))</f>
        <v>14285.503516898269</v>
      </c>
    </row>
    <row r="264" spans="1:87" hidden="1" outlineLevel="1" x14ac:dyDescent="0.15">
      <c r="A264" t="s">
        <v>66</v>
      </c>
      <c r="B264" s="1">
        <f t="shared" si="85"/>
        <v>43800</v>
      </c>
      <c r="C264" t="s">
        <v>45</v>
      </c>
      <c r="D264" s="1">
        <v>43770</v>
      </c>
      <c r="E264">
        <v>23158.412119000001</v>
      </c>
      <c r="F264">
        <v>8152.8856046299998</v>
      </c>
      <c r="G264">
        <v>3238.4964</v>
      </c>
      <c r="H264">
        <v>1011.56102428</v>
      </c>
      <c r="I264">
        <v>39525.480120650034</v>
      </c>
      <c r="J264">
        <v>11387.16288341479</v>
      </c>
      <c r="K264">
        <v>9248.0772829989983</v>
      </c>
      <c r="L264">
        <v>3422.5866269984317</v>
      </c>
      <c r="M264">
        <v>20385.205354393987</v>
      </c>
      <c r="N264">
        <v>6067.4066177995001</v>
      </c>
      <c r="O264">
        <v>2814.0140000000001</v>
      </c>
      <c r="P264">
        <v>1575.5621000000001</v>
      </c>
      <c r="BQ264" t="str">
        <f>VLOOKUP(A264,Misc!$A$3:$B$11,2,FALSE)</f>
        <v>IDR</v>
      </c>
      <c r="BR264">
        <f>INDEX(FX!$B$30:$AK$48,MATCH(Data!BQ264,FX!$A$30:$A$48,0),MATCH(Data!D264,Period,0))</f>
        <v>14068.187184901108</v>
      </c>
      <c r="BS264">
        <f t="shared" si="69"/>
        <v>1.6461546761230981</v>
      </c>
      <c r="BT264">
        <f t="shared" si="70"/>
        <v>0</v>
      </c>
      <c r="BU264">
        <f t="shared" si="71"/>
        <v>0.57952638086733776</v>
      </c>
      <c r="BV264">
        <f t="shared" si="72"/>
        <v>0</v>
      </c>
      <c r="BW264">
        <f t="shared" si="73"/>
        <v>0.23019997938865674</v>
      </c>
      <c r="BX264">
        <f t="shared" si="74"/>
        <v>0</v>
      </c>
      <c r="BY264">
        <f t="shared" si="75"/>
        <v>7.1904148770900136E-2</v>
      </c>
      <c r="BZ264">
        <f t="shared" si="76"/>
        <v>0</v>
      </c>
      <c r="CA264">
        <f t="shared" si="77"/>
        <v>2.7668244296671443</v>
      </c>
      <c r="CB264">
        <f t="shared" si="78"/>
        <v>0.79711316230085683</v>
      </c>
      <c r="CC264">
        <f t="shared" si="79"/>
        <v>0.64737496106171422</v>
      </c>
      <c r="CD264">
        <f t="shared" si="80"/>
        <v>0.23958459867724416</v>
      </c>
      <c r="CE264" s="4">
        <f t="shared" si="81"/>
        <v>0.35204855854262462</v>
      </c>
      <c r="CF264" s="4" t="str">
        <f t="shared" si="82"/>
        <v/>
      </c>
      <c r="CG264" s="4">
        <f t="shared" si="83"/>
        <v>0.12407398721570895</v>
      </c>
      <c r="CH264" s="4" t="str">
        <f t="shared" si="84"/>
        <v/>
      </c>
      <c r="CI264">
        <f>INDEX(FX!$B$114:$AK$132,MATCH(Data!BQ264,FX!$A$114:$A$132,0),MATCH(Data!D264,Period,0))</f>
        <v>14285.503516898269</v>
      </c>
    </row>
    <row r="265" spans="1:87" hidden="1" outlineLevel="1" x14ac:dyDescent="0.15">
      <c r="A265" t="s">
        <v>66</v>
      </c>
      <c r="B265" s="1">
        <f t="shared" si="85"/>
        <v>43800</v>
      </c>
      <c r="C265" t="s">
        <v>45</v>
      </c>
      <c r="D265" s="1">
        <v>43800</v>
      </c>
      <c r="E265">
        <v>73603.143381000002</v>
      </c>
      <c r="F265">
        <v>26636.089395203402</v>
      </c>
      <c r="G265">
        <v>10234.286241076416</v>
      </c>
      <c r="H265">
        <v>5724.5490392324982</v>
      </c>
      <c r="I265">
        <v>42132.662926290002</v>
      </c>
      <c r="J265">
        <v>12408.907102658524</v>
      </c>
      <c r="K265">
        <v>9957.4075523690099</v>
      </c>
      <c r="L265">
        <v>3743.6138601502321</v>
      </c>
      <c r="M265">
        <v>73856.986566832988</v>
      </c>
      <c r="N265">
        <v>13827.898228203096</v>
      </c>
      <c r="O265">
        <v>6850.3778000000002</v>
      </c>
      <c r="P265">
        <v>3453.9325000000003</v>
      </c>
      <c r="BQ265" t="str">
        <f>VLOOKUP(A265,Misc!$A$3:$B$11,2,FALSE)</f>
        <v>IDR</v>
      </c>
      <c r="BR265">
        <f>INDEX(FX!$B$30:$AK$48,MATCH(Data!BQ265,FX!$A$30:$A$48,0),MATCH(Data!D265,Period,0))</f>
        <v>14009.036347848778</v>
      </c>
      <c r="BS265">
        <f t="shared" si="69"/>
        <v>5.2539761874700588</v>
      </c>
      <c r="BT265">
        <f t="shared" si="70"/>
        <v>0</v>
      </c>
      <c r="BU265">
        <f t="shared" si="71"/>
        <v>1.9013505807124007</v>
      </c>
      <c r="BV265">
        <f t="shared" si="72"/>
        <v>0</v>
      </c>
      <c r="BW265">
        <f t="shared" si="73"/>
        <v>0.73054891050004223</v>
      </c>
      <c r="BX265">
        <f t="shared" si="74"/>
        <v>0</v>
      </c>
      <c r="BY265">
        <f t="shared" si="75"/>
        <v>0.40863260663261519</v>
      </c>
      <c r="BZ265">
        <f t="shared" si="76"/>
        <v>0</v>
      </c>
      <c r="CA265">
        <f t="shared" si="77"/>
        <v>2.9493299187145507</v>
      </c>
      <c r="CB265">
        <f t="shared" si="78"/>
        <v>0.86863631288740184</v>
      </c>
      <c r="CC265">
        <f t="shared" si="79"/>
        <v>0.69702881250145854</v>
      </c>
      <c r="CD265">
        <f t="shared" si="80"/>
        <v>0.26205683654915807</v>
      </c>
      <c r="CE265" s="4">
        <f t="shared" si="81"/>
        <v>0.36188793265695329</v>
      </c>
      <c r="CF265" s="4" t="str">
        <f t="shared" si="82"/>
        <v/>
      </c>
      <c r="CG265" s="4">
        <f t="shared" si="83"/>
        <v>0.21491702307709509</v>
      </c>
      <c r="CH265" s="4" t="str">
        <f t="shared" si="84"/>
        <v/>
      </c>
      <c r="CI265">
        <f>INDEX(FX!$B$114:$AK$132,MATCH(Data!BQ265,FX!$A$114:$A$132,0),MATCH(Data!D265,Period,0))</f>
        <v>14285.503516898269</v>
      </c>
    </row>
    <row r="266" spans="1:87" hidden="1" outlineLevel="1" x14ac:dyDescent="0.15">
      <c r="A266" t="s">
        <v>67</v>
      </c>
      <c r="B266" s="1">
        <f t="shared" si="85"/>
        <v>43800</v>
      </c>
      <c r="C266" t="s">
        <v>50</v>
      </c>
      <c r="D266" s="1">
        <v>43466</v>
      </c>
      <c r="E266">
        <f t="array" ref="E266:E277">TRANSPOSE('[5]AG_Key Metrics P1'!$F$6:$Q$6)</f>
        <v>67.838501998232587</v>
      </c>
      <c r="F266">
        <f t="array" ref="F266:F277">TRANSPOSE('[5]AG_Key Metrics P1'!$F$11:$Q$11)</f>
        <v>28.059765384639245</v>
      </c>
      <c r="G266">
        <f t="array" ref="G266:G277">TRANSPOSE('[5]AG_Key Metrics P1'!$F$16:$Q$16)</f>
        <v>14.668076428649364</v>
      </c>
      <c r="H266">
        <f t="array" ref="H266:H277">TRANSPOSE('[5]AG_Key Metrics P1'!$F$21:$Q$21)</f>
        <v>8.25880774332526</v>
      </c>
      <c r="I266">
        <f t="array" ref="I266:I277">TRANSPOSE('[5]AG_Key Metrics P1'!$F$7:$Q$7)</f>
        <v>89.237723832990056</v>
      </c>
      <c r="J266">
        <f t="array" ref="J266:J277">TRANSPOSE('[5]AG_Key Metrics P1'!$F$12:$Q$12)</f>
        <v>50.15625568340274</v>
      </c>
      <c r="K266">
        <f t="array" ref="K266:K277">TRANSPOSE('[5]AG_Key Metrics P1'!$F$17:$Q$17)</f>
        <v>25.401424582485092</v>
      </c>
      <c r="L266">
        <f t="array" ref="L266:L277">TRANSPOSE('[5]AG_Key Metrics P1'!$F$22:$Q$22)</f>
        <v>17.458181035859397</v>
      </c>
      <c r="M266">
        <f t="array" ref="M266:M277">TRANSPOSE('[5]AG_Key Metrics P1'!$F$9:$Q$9)</f>
        <v>69.376302924122726</v>
      </c>
      <c r="N266">
        <f t="array" ref="N266:N277">TRANSPOSE('[5]AG_Key Metrics P1'!$F$14:$Q$14)</f>
        <v>32.291076403034147</v>
      </c>
      <c r="O266">
        <f t="array" ref="O266:O277">TRANSPOSE('[5]AG_Key Metrics P1'!$F$19:$Q$19)</f>
        <v>11.398010646951693</v>
      </c>
      <c r="P266">
        <f t="array" ref="P266:P277">TRANSPOSE('[5]AG_Key Metrics P1'!$F$24:$Q$24)</f>
        <v>5.3844700000000003</v>
      </c>
      <c r="Q266" t="str">
        <f t="array" ref="Q266:Q277">'[5]AG_Key Products'!$D$6</f>
        <v>Set for Life - 5</v>
      </c>
      <c r="R266" t="str">
        <f t="array" ref="R266:R277">'[5]AG_Key Products'!$D$9</f>
        <v>Set For Life - 7</v>
      </c>
      <c r="S266" t="str">
        <f t="array" ref="S266:S277">'[5]AG_Key Products'!$D$12</f>
        <v>Set For Life - 10</v>
      </c>
      <c r="T266" t="str">
        <f t="array" ref="T266:T277">'[5]AG_Key Products'!$D$15</f>
        <v>Set For Life - WL</v>
      </c>
      <c r="U266" t="str">
        <f t="array" ref="U266:U277">'[5]AG_Key Products'!$D$18</f>
        <v>Set For Health - 5</v>
      </c>
      <c r="V266" t="str">
        <f t="array" ref="V266:V277">'[5]AG_Key Products'!$D$21</f>
        <v>Set For Health - 10</v>
      </c>
      <c r="W266" t="str">
        <f t="array" ref="W266:W277">'[5]AG_Key Products'!$D$24</f>
        <v>Set For Health - 20</v>
      </c>
      <c r="X266" t="str">
        <f t="array" ref="X266:X277">'[5]AG_Key Products'!$D$27</f>
        <v>All Set Higher PHP</v>
      </c>
      <c r="Y266" t="str">
        <f t="array" ref="Y266:Y277">'[5]AG_Key Products'!$D$30</f>
        <v>Set for Tomorrow</v>
      </c>
      <c r="Z266" t="str">
        <f t="array" ref="Z266:Z277">'[5]AG_Key Products'!$D$33</f>
        <v>Premium Paying Rider</v>
      </c>
      <c r="AA266">
        <f t="array" ref="AA266:AA277">TRANSPOSE('[5]AG_Key Products'!$F$6:$Q$6)</f>
        <v>21.765374999999999</v>
      </c>
      <c r="AB266">
        <f t="array" ref="AB266:AB277">TRANSPOSE('[5]AG_Key Products'!$F$9:$Q$9)</f>
        <v>1.525776</v>
      </c>
      <c r="AC266">
        <f t="array" ref="AC266:AC277">TRANSPOSE('[5]AG_Key Products'!$F$12:$Q$12)</f>
        <v>27.370632000000001</v>
      </c>
      <c r="AD266">
        <f t="array" ref="AD266:AD277">TRANSPOSE('[5]AG_Key Products'!$F$15:$Q$15)</f>
        <v>1.3237639999999999</v>
      </c>
      <c r="AE266">
        <f t="array" ref="AE266:AE277">TRANSPOSE('[5]AG_Key Products'!$F$18:$Q$18)</f>
        <v>1.8956290043000001</v>
      </c>
      <c r="AF266">
        <f t="array" ref="AF266:AF277">TRANSPOSE('[5]AG_Key Products'!$F$21:$Q$21)</f>
        <v>5.6913169783999997</v>
      </c>
      <c r="AG266">
        <f t="array" ref="AG266:AG277">TRANSPOSE('[5]AG_Key Products'!$F$24:$Q$24)</f>
        <v>2.7964150102000009</v>
      </c>
      <c r="AH266">
        <f t="array" ref="AH266:AH277">TRANSPOSE('[5]AG_Key Products'!$F$27:$Q$27)</f>
        <v>3.2</v>
      </c>
      <c r="AI266">
        <f t="array" ref="AI266:AI277">TRANSPOSE('[5]AG_Key Products'!$F$30:$Q$30)</f>
        <v>1.4223946399999998</v>
      </c>
      <c r="AJ266">
        <f t="array" ref="AJ266:AJ277">TRANSPOSE('[5]AG_Key Products'!$F$33:$Q$33)</f>
        <v>0</v>
      </c>
      <c r="AK266">
        <f t="array" ref="AK266:AK277">TRANSPOSE('[5]AG_Key Products'!$F$36:$Q$36)</f>
        <v>0.84719936533258533</v>
      </c>
      <c r="AL266">
        <f t="array" ref="AL266:AL277">TRANSPOSE('[5]AG_Key Products'!$F$7:$Q$7)</f>
        <v>7.0666205665219701</v>
      </c>
      <c r="AM266">
        <f t="array" ref="AM266:AM277">TRANSPOSE('[5]AG_Key Products'!$F$10:$Q$10)</f>
        <v>0.47068457362101718</v>
      </c>
      <c r="AN266">
        <f t="array" ref="AN266:AN277">TRANSPOSE('[5]AG_Key Products'!$F$13:$Q$13)</f>
        <v>9.4149070594202637</v>
      </c>
      <c r="AO266">
        <f t="array" ref="AO266:AO277">TRANSPOSE('[5]AG_Key Products'!$F$16:$Q$16)</f>
        <v>0.56987141613172487</v>
      </c>
      <c r="AP266">
        <f t="array" ref="AP266:AP277">TRANSPOSE('[5]AG_Key Products'!$F$19:$Q$19)</f>
        <v>1.4222625510231584</v>
      </c>
      <c r="AQ266">
        <f t="array" ref="AQ266:AQ277">TRANSPOSE('[5]AG_Key Products'!$F$22:$Q$22)</f>
        <v>3.0273519341676463</v>
      </c>
      <c r="AR266">
        <f t="array" ref="AR266:AR277">TRANSPOSE('[5]AG_Key Products'!$F$25:$Q$25)</f>
        <v>1.7591907460331189</v>
      </c>
      <c r="AS266">
        <f t="array" ref="AS266:AS277">TRANSPOSE('[5]AG_Key Products'!$F$28:$Q$28)</f>
        <v>1.4527382378338718</v>
      </c>
      <c r="AT266">
        <f t="array" ref="AT266:AT277">TRANSPOSE('[5]AG_Key Products'!$F$31:$Q$31)</f>
        <v>2.1596865245262902</v>
      </c>
      <c r="AU266">
        <f t="array" ref="AU266:AU277">TRANSPOSE('[5]AG_Key Products'!$F$34:$Q$35)</f>
        <v>0</v>
      </c>
      <c r="AV266">
        <f t="array" ref="AV266:AV277">TRANSPOSE('[5]AG_Key Products'!$F$37:$Q$37)</f>
        <v>0.71645177536018423</v>
      </c>
      <c r="AW266" s="4">
        <f t="array" ref="AW266:AW277">'[5]AG_Key Products'!$D$8</f>
        <v>9.2299614212976333E-2</v>
      </c>
      <c r="AX266" s="4">
        <f t="array" ref="AX266:AX277">'[5]AG_Key Products'!$D$11</f>
        <v>0.15649076885472427</v>
      </c>
      <c r="AY266" s="4">
        <f t="array" ref="AY266:AY277">'[5]AG_Key Products'!$D$14</f>
        <v>0.14699153627950148</v>
      </c>
      <c r="AZ266" s="4">
        <f t="array" ref="AZ266:AZ277">'[5]AG_Key Products'!$D$17</f>
        <v>0.19045486919545579</v>
      </c>
      <c r="BA266" s="4">
        <f t="array" ref="BA266:BA277">'[5]AG_Key Products'!$D$20</f>
        <v>0.61843821446441294</v>
      </c>
      <c r="BB266" s="4">
        <f t="array" ref="BB266:BB277">'[5]AG_Key Products'!$D$23</f>
        <v>0.54098907170691879</v>
      </c>
      <c r="BC266" s="4">
        <f t="array" ref="BC266:BC277">'[5]AG_Key Products'!$D$26</f>
        <v>0.50459513954813362</v>
      </c>
      <c r="BD266" s="4">
        <f t="array" ref="BD266:BD277">'[5]AG_Key Products'!$D$29</f>
        <v>7.1556336801826173E-2</v>
      </c>
      <c r="BE266" s="4">
        <f t="array" ref="BE266:BE277">'[5]AG_Key Products'!$D$32</f>
        <v>1.0000000000000002</v>
      </c>
      <c r="BF266" s="4">
        <f t="array" ref="BF266:BF277">'[5]AG_Key Products'!$D$35</f>
        <v>1</v>
      </c>
      <c r="BG266" s="4" t="str">
        <f t="array" ref="BG266:BG277">'[5]AG_Key Products'!$D$7</f>
        <v>Unit Linked</v>
      </c>
      <c r="BH266" s="4" t="str">
        <f t="array" ref="BH266:BH277">'[5]AG_Key Products'!$D$10</f>
        <v>Unit Linked</v>
      </c>
      <c r="BI266" s="4" t="str">
        <f t="array" ref="BI266:BI277">'[5]AG_Key Products'!$D$13</f>
        <v>Unit Linked</v>
      </c>
      <c r="BJ266" s="4" t="str">
        <f t="array" ref="BJ266:BJ277">'[5]AG_Key Products'!$D$16</f>
        <v>Unit Linked</v>
      </c>
      <c r="BK266" s="4" t="str">
        <f t="array" ref="BK266:BK277">'[5]AG_Key Products'!$D$19</f>
        <v>Traditional</v>
      </c>
      <c r="BL266" s="4" t="str">
        <f t="array" ref="BL266:BL277">'[5]AG_Key Products'!$D$22</f>
        <v>Product Type</v>
      </c>
      <c r="BM266" s="4" t="str">
        <f t="array" ref="BM266:BM277">'[5]AG_Key Products'!$D$25</f>
        <v>Traditional</v>
      </c>
      <c r="BN266" s="4" t="str">
        <f t="array" ref="BN266:BN277">'[5]AG_Key Products'!$D$28</f>
        <v>Unit Linked</v>
      </c>
      <c r="BO266" s="4" t="str">
        <f t="array" ref="BO266:BO277">'[5]AG_Key Products'!$D$31</f>
        <v>Traditional</v>
      </c>
      <c r="BP266" s="4" t="str">
        <f t="array" ref="BP266:BP277">'[5]AG_Key Products'!$D$34</f>
        <v>Traditional</v>
      </c>
      <c r="BQ266" t="str">
        <f>VLOOKUP(A266,Misc!$A$3:$B$11,2,FALSE)</f>
        <v>PHP</v>
      </c>
      <c r="BR266">
        <f>INDEX(FX!$B$30:$AK$48,MATCH(Data!BQ266,FX!$A$30:$A$48,0),MATCH(Data!D266,Period,0))</f>
        <v>52.452968414682218</v>
      </c>
      <c r="BS266">
        <f t="shared" si="69"/>
        <v>1.2933205507439647</v>
      </c>
      <c r="BT266">
        <f t="shared" si="70"/>
        <v>0</v>
      </c>
      <c r="BU266">
        <f t="shared" si="71"/>
        <v>0.53495095192334208</v>
      </c>
      <c r="BV266">
        <f t="shared" si="72"/>
        <v>0</v>
      </c>
      <c r="BW266">
        <f t="shared" si="73"/>
        <v>0.27964244678559685</v>
      </c>
      <c r="BX266">
        <f t="shared" si="74"/>
        <v>0</v>
      </c>
      <c r="BY266">
        <f t="shared" si="75"/>
        <v>0.15745167514701647</v>
      </c>
      <c r="BZ266">
        <f t="shared" si="76"/>
        <v>0</v>
      </c>
      <c r="CA266">
        <f t="shared" si="77"/>
        <v>1.6732611452455979</v>
      </c>
      <c r="CB266">
        <f t="shared" si="78"/>
        <v>0.94046004560927265</v>
      </c>
      <c r="CC266">
        <f t="shared" si="79"/>
        <v>0.47629203168947021</v>
      </c>
      <c r="CD266">
        <f t="shared" si="80"/>
        <v>0.32735142425459013</v>
      </c>
      <c r="CE266" s="4">
        <f t="shared" si="81"/>
        <v>0.41362595809338915</v>
      </c>
      <c r="CF266" s="4" t="str">
        <f t="shared" si="82"/>
        <v/>
      </c>
      <c r="CG266" s="4">
        <f t="shared" si="83"/>
        <v>0.29432918023777838</v>
      </c>
      <c r="CH266" s="4" t="str">
        <f t="shared" si="84"/>
        <v/>
      </c>
      <c r="CI266">
        <f>INDEX(FX!$B$114:$AK$132,MATCH(Data!BQ266,FX!$A$114:$A$132,0),MATCH(Data!D266,Period,0))</f>
        <v>53.33161777320295</v>
      </c>
    </row>
    <row r="267" spans="1:87" hidden="1" outlineLevel="1" x14ac:dyDescent="0.15">
      <c r="A267" t="s">
        <v>67</v>
      </c>
      <c r="B267" s="1">
        <f t="shared" si="85"/>
        <v>43800</v>
      </c>
      <c r="C267" t="s">
        <v>50</v>
      </c>
      <c r="D267" s="1">
        <v>43497</v>
      </c>
      <c r="E267">
        <v>74.409811662774899</v>
      </c>
      <c r="F267">
        <v>32.135069202079279</v>
      </c>
      <c r="G267">
        <v>13.95686358956776</v>
      </c>
      <c r="H267">
        <v>7.4092871518999068</v>
      </c>
      <c r="I267">
        <v>106.57918387991006</v>
      </c>
      <c r="J267">
        <v>59.890500849602468</v>
      </c>
      <c r="K267">
        <v>30.258166236748114</v>
      </c>
      <c r="L267">
        <v>20.778822599274946</v>
      </c>
      <c r="M267">
        <v>65.436125636170303</v>
      </c>
      <c r="N267">
        <v>37.137819729834298</v>
      </c>
      <c r="O267">
        <v>16.61161489897415</v>
      </c>
      <c r="P267">
        <v>9.5162399999999998</v>
      </c>
      <c r="Q267" t="str">
        <v>Set for Life - 5</v>
      </c>
      <c r="R267" t="str">
        <v>Set For Life - 7</v>
      </c>
      <c r="S267" t="str">
        <v>Set For Life - 10</v>
      </c>
      <c r="T267" t="str">
        <v>Set For Life - WL</v>
      </c>
      <c r="U267" t="str">
        <v>Set For Health - 5</v>
      </c>
      <c r="V267" t="str">
        <v>Set For Health - 10</v>
      </c>
      <c r="W267" t="str">
        <v>Set For Health - 20</v>
      </c>
      <c r="X267" t="str">
        <v>All Set Higher PHP</v>
      </c>
      <c r="Y267" t="str">
        <v>Set for Tomorrow</v>
      </c>
      <c r="Z267" t="str">
        <v>Premium Paying Rider</v>
      </c>
      <c r="AA267">
        <v>22.717962865999997</v>
      </c>
      <c r="AB267">
        <v>2.6565168000000003</v>
      </c>
      <c r="AC267">
        <v>23.414832000000001</v>
      </c>
      <c r="AD267">
        <v>1.2477640000000001</v>
      </c>
      <c r="AE267">
        <v>1.8715239811999997</v>
      </c>
      <c r="AF267">
        <v>6.9954519870000018</v>
      </c>
      <c r="AG267">
        <v>2.5024420164000007</v>
      </c>
      <c r="AH267">
        <v>11.526999999999999</v>
      </c>
      <c r="AI267">
        <v>0.80496334000000014</v>
      </c>
      <c r="AJ267">
        <v>0</v>
      </c>
      <c r="AK267">
        <v>0.67135467217489975</v>
      </c>
      <c r="AL267">
        <v>7.9403032429069116</v>
      </c>
      <c r="AM267">
        <v>1.162553691251764</v>
      </c>
      <c r="AN267">
        <v>7.6420814264179411</v>
      </c>
      <c r="AO267">
        <v>0.52294169360916787</v>
      </c>
      <c r="AP267">
        <v>1.5652246176719187</v>
      </c>
      <c r="AQ267">
        <v>4.1249463358445819</v>
      </c>
      <c r="AR267">
        <v>1.6097494900897804</v>
      </c>
      <c r="AS267">
        <v>4.8930332085899835</v>
      </c>
      <c r="AT267">
        <v>0.97904608506144075</v>
      </c>
      <c r="AU267">
        <v>0</v>
      </c>
      <c r="AV267">
        <v>1.6951894106357912</v>
      </c>
      <c r="AW267" s="4">
        <v>9.2299614212976333E-2</v>
      </c>
      <c r="AX267" s="4">
        <v>0.15649076885472427</v>
      </c>
      <c r="AY267" s="4">
        <v>0.14699153627950148</v>
      </c>
      <c r="AZ267" s="4">
        <v>0.19045486919545579</v>
      </c>
      <c r="BA267" s="4">
        <v>0.61843821446441294</v>
      </c>
      <c r="BB267" s="4">
        <v>0.54098907170691879</v>
      </c>
      <c r="BC267" s="4">
        <v>0.50459513954813362</v>
      </c>
      <c r="BD267" s="4">
        <v>7.1556336801826173E-2</v>
      </c>
      <c r="BE267" s="4">
        <v>1.0000000000000002</v>
      </c>
      <c r="BF267" s="4">
        <v>1</v>
      </c>
      <c r="BG267" s="4" t="str">
        <v>Unit Linked</v>
      </c>
      <c r="BH267" s="4" t="str">
        <v>Unit Linked</v>
      </c>
      <c r="BI267" s="4" t="str">
        <v>Unit Linked</v>
      </c>
      <c r="BJ267" s="4" t="str">
        <v>Unit Linked</v>
      </c>
      <c r="BK267" s="4" t="str">
        <v>Traditional</v>
      </c>
      <c r="BL267" s="4" t="str">
        <v>Product Type</v>
      </c>
      <c r="BM267" s="4" t="str">
        <v>Traditional</v>
      </c>
      <c r="BN267" s="4" t="str">
        <v>Unit Linked</v>
      </c>
      <c r="BO267" s="4" t="str">
        <v>Traditional</v>
      </c>
      <c r="BP267" s="4" t="str">
        <v>Traditional</v>
      </c>
      <c r="BQ267" t="str">
        <f>VLOOKUP(A267,Misc!$A$3:$B$11,2,FALSE)</f>
        <v>PHP</v>
      </c>
      <c r="BR267">
        <f>INDEX(FX!$B$30:$AK$48,MATCH(Data!BQ267,FX!$A$30:$A$48,0),MATCH(Data!D267,Period,0))</f>
        <v>52.159869264347662</v>
      </c>
      <c r="BS267">
        <f t="shared" si="69"/>
        <v>1.4265720507400796</v>
      </c>
      <c r="BT267">
        <f t="shared" si="70"/>
        <v>0</v>
      </c>
      <c r="BU267">
        <f t="shared" si="71"/>
        <v>0.61608799361090916</v>
      </c>
      <c r="BV267">
        <f t="shared" si="72"/>
        <v>0</v>
      </c>
      <c r="BW267">
        <f t="shared" si="73"/>
        <v>0.26757857691003767</v>
      </c>
      <c r="BX267">
        <f t="shared" si="74"/>
        <v>0</v>
      </c>
      <c r="BY267">
        <f t="shared" si="75"/>
        <v>0.14204957290727541</v>
      </c>
      <c r="BZ267">
        <f t="shared" si="76"/>
        <v>0</v>
      </c>
      <c r="CA267">
        <f t="shared" si="77"/>
        <v>1.9984239805577757</v>
      </c>
      <c r="CB267">
        <f t="shared" si="78"/>
        <v>1.1229830136466459</v>
      </c>
      <c r="CC267">
        <f t="shared" si="79"/>
        <v>0.56735886703125027</v>
      </c>
      <c r="CD267">
        <f t="shared" si="80"/>
        <v>0.3896154564003399</v>
      </c>
      <c r="CE267" s="4">
        <f t="shared" si="81"/>
        <v>0.43186601987000511</v>
      </c>
      <c r="CF267" s="4" t="str">
        <f t="shared" si="82"/>
        <v/>
      </c>
      <c r="CG267" s="4">
        <f t="shared" si="83"/>
        <v>0.23056702026397047</v>
      </c>
      <c r="CH267" s="4" t="str">
        <f t="shared" si="84"/>
        <v/>
      </c>
      <c r="CI267">
        <f>INDEX(FX!$B$114:$AK$132,MATCH(Data!BQ267,FX!$A$114:$A$132,0),MATCH(Data!D267,Period,0))</f>
        <v>53.33161777320295</v>
      </c>
    </row>
    <row r="268" spans="1:87" hidden="1" outlineLevel="1" x14ac:dyDescent="0.15">
      <c r="A268" t="s">
        <v>67</v>
      </c>
      <c r="B268" s="1">
        <f t="shared" si="85"/>
        <v>43800</v>
      </c>
      <c r="C268" t="s">
        <v>50</v>
      </c>
      <c r="D268" s="1">
        <v>43525</v>
      </c>
      <c r="E268">
        <v>88.281274411667539</v>
      </c>
      <c r="F268">
        <v>32.137444690917754</v>
      </c>
      <c r="G268">
        <v>19.432798110122871</v>
      </c>
      <c r="H268">
        <v>10.090895578891255</v>
      </c>
      <c r="I268">
        <v>122.00266449160344</v>
      </c>
      <c r="J268">
        <v>68.432246601637303</v>
      </c>
      <c r="K268">
        <v>34.459388340499295</v>
      </c>
      <c r="L268">
        <v>23.65234105952533</v>
      </c>
      <c r="M268">
        <v>74.733148624436183</v>
      </c>
      <c r="N268">
        <v>34.048787261834676</v>
      </c>
      <c r="O268">
        <v>16.924305215555432</v>
      </c>
      <c r="P268">
        <v>8.5112749999999995</v>
      </c>
      <c r="Q268" t="str">
        <v>Set for Life - 5</v>
      </c>
      <c r="R268" t="str">
        <v>Set For Life - 7</v>
      </c>
      <c r="S268" t="str">
        <v>Set For Life - 10</v>
      </c>
      <c r="T268" t="str">
        <v>Set For Life - WL</v>
      </c>
      <c r="U268" t="str">
        <v>Set For Health - 5</v>
      </c>
      <c r="V268" t="str">
        <v>Set For Health - 10</v>
      </c>
      <c r="W268" t="str">
        <v>Set For Health - 20</v>
      </c>
      <c r="X268" t="str">
        <v>All Set Higher PHP</v>
      </c>
      <c r="Y268" t="str">
        <v>Set for Tomorrow</v>
      </c>
      <c r="Z268" t="str">
        <v>Premium Paying Rider</v>
      </c>
      <c r="AA268">
        <v>26.543120800000011</v>
      </c>
      <c r="AB268">
        <v>2.7543851999999998</v>
      </c>
      <c r="AC268">
        <v>39.261851999999998</v>
      </c>
      <c r="AD268">
        <v>1.215676</v>
      </c>
      <c r="AE268">
        <v>2.1014685002999998</v>
      </c>
      <c r="AF268">
        <v>10.399617011999997</v>
      </c>
      <c r="AG268">
        <v>2.7945840073999997</v>
      </c>
      <c r="AH268">
        <v>1.2</v>
      </c>
      <c r="AI268">
        <v>1.5201274600000003</v>
      </c>
      <c r="AJ268">
        <v>0</v>
      </c>
      <c r="AK268">
        <v>0.49044343196753459</v>
      </c>
      <c r="AL268">
        <v>6.6042043777711612</v>
      </c>
      <c r="AM268">
        <v>1.6293956270662888</v>
      </c>
      <c r="AN268">
        <v>12.959310027106374</v>
      </c>
      <c r="AO268">
        <v>0.52032011172974346</v>
      </c>
      <c r="AP268">
        <v>1.3719897997441866</v>
      </c>
      <c r="AQ268">
        <v>5.6593698879685164</v>
      </c>
      <c r="AR268">
        <v>1.8427274175979882</v>
      </c>
      <c r="AS268">
        <v>0.55540235784404168</v>
      </c>
      <c r="AT268">
        <v>2.2392176747185308</v>
      </c>
      <c r="AU268">
        <v>0</v>
      </c>
      <c r="AV268">
        <v>-1.2444925906290791</v>
      </c>
      <c r="AW268" s="4">
        <v>9.2299614212976333E-2</v>
      </c>
      <c r="AX268" s="4">
        <v>0.15649076885472427</v>
      </c>
      <c r="AY268" s="4">
        <v>0.14699153627950148</v>
      </c>
      <c r="AZ268" s="4">
        <v>0.19045486919545579</v>
      </c>
      <c r="BA268" s="4">
        <v>0.61843821446441294</v>
      </c>
      <c r="BB268" s="4">
        <v>0.54098907170691879</v>
      </c>
      <c r="BC268" s="4">
        <v>0.50459513954813362</v>
      </c>
      <c r="BD268" s="4">
        <v>7.1556336801826173E-2</v>
      </c>
      <c r="BE268" s="4">
        <v>1.0000000000000002</v>
      </c>
      <c r="BF268" s="4">
        <v>1</v>
      </c>
      <c r="BG268" s="4" t="str">
        <v>Unit Linked</v>
      </c>
      <c r="BH268" s="4" t="str">
        <v>Unit Linked</v>
      </c>
      <c r="BI268" s="4" t="str">
        <v>Unit Linked</v>
      </c>
      <c r="BJ268" s="4" t="str">
        <v>Unit Linked</v>
      </c>
      <c r="BK268" s="4" t="str">
        <v>Traditional</v>
      </c>
      <c r="BL268" s="4" t="str">
        <v>Product Type</v>
      </c>
      <c r="BM268" s="4" t="str">
        <v>Traditional</v>
      </c>
      <c r="BN268" s="4" t="str">
        <v>Unit Linked</v>
      </c>
      <c r="BO268" s="4" t="str">
        <v>Traditional</v>
      </c>
      <c r="BP268" s="4" t="str">
        <v>Traditional</v>
      </c>
      <c r="BQ268" t="str">
        <f>VLOOKUP(A268,Misc!$A$3:$B$11,2,FALSE)</f>
        <v>PHP</v>
      </c>
      <c r="BR268">
        <f>INDEX(FX!$B$30:$AK$48,MATCH(Data!BQ268,FX!$A$30:$A$48,0),MATCH(Data!D268,Period,0))</f>
        <v>52.517568842899998</v>
      </c>
      <c r="BS268">
        <f t="shared" si="69"/>
        <v>1.6809855512495329</v>
      </c>
      <c r="BT268">
        <f t="shared" si="70"/>
        <v>0</v>
      </c>
      <c r="BU268">
        <f t="shared" si="71"/>
        <v>0.61193702220019097</v>
      </c>
      <c r="BV268">
        <f t="shared" si="72"/>
        <v>0</v>
      </c>
      <c r="BW268">
        <f t="shared" si="73"/>
        <v>0.37002470865042808</v>
      </c>
      <c r="BX268">
        <f t="shared" si="74"/>
        <v>0</v>
      </c>
      <c r="BY268">
        <f t="shared" si="75"/>
        <v>0.19214323513483569</v>
      </c>
      <c r="BZ268">
        <f t="shared" si="76"/>
        <v>0</v>
      </c>
      <c r="CA268">
        <f t="shared" si="77"/>
        <v>2.2876235446378117</v>
      </c>
      <c r="CB268">
        <f t="shared" si="78"/>
        <v>1.2831458984171642</v>
      </c>
      <c r="CC268">
        <f t="shared" si="79"/>
        <v>0.64613431542693212</v>
      </c>
      <c r="CD268">
        <f t="shared" si="80"/>
        <v>0.44349566068122737</v>
      </c>
      <c r="CE268" s="4">
        <f t="shared" si="81"/>
        <v>0.36403467105670106</v>
      </c>
      <c r="CF268" s="4" t="str">
        <f t="shared" si="82"/>
        <v/>
      </c>
      <c r="CG268" s="4">
        <f t="shared" si="83"/>
        <v>0.31399184583405931</v>
      </c>
      <c r="CH268" s="4" t="str">
        <f t="shared" si="84"/>
        <v/>
      </c>
      <c r="CI268">
        <f>INDEX(FX!$B$114:$AK$132,MATCH(Data!BQ268,FX!$A$114:$A$132,0),MATCH(Data!D268,Period,0))</f>
        <v>53.33161777320295</v>
      </c>
    </row>
    <row r="269" spans="1:87" hidden="1" outlineLevel="1" x14ac:dyDescent="0.15">
      <c r="A269" t="s">
        <v>67</v>
      </c>
      <c r="B269" s="1">
        <f t="shared" si="85"/>
        <v>43800</v>
      </c>
      <c r="C269" t="s">
        <v>50</v>
      </c>
      <c r="D269" s="1">
        <v>43556</v>
      </c>
      <c r="E269">
        <v>56.532519040385701</v>
      </c>
      <c r="F269">
        <v>26.935359364517399</v>
      </c>
      <c r="G269">
        <v>14.287431209471539</v>
      </c>
      <c r="H269">
        <v>8.2643714861190443</v>
      </c>
      <c r="I269">
        <v>110.64840887171931</v>
      </c>
      <c r="J269">
        <v>62.54380255331111</v>
      </c>
      <c r="K269">
        <v>31.578443623157398</v>
      </c>
      <c r="L269">
        <v>26.972577991132926</v>
      </c>
      <c r="M269">
        <v>58.795768049470261</v>
      </c>
      <c r="N269">
        <v>29.630429188470895</v>
      </c>
      <c r="O269">
        <v>14.386777029379251</v>
      </c>
      <c r="P269">
        <v>7.7805210000000002</v>
      </c>
      <c r="Q269" t="str">
        <v>Set for Life - 5</v>
      </c>
      <c r="R269" t="str">
        <v>Set For Life - 7</v>
      </c>
      <c r="S269" t="str">
        <v>Set For Life - 10</v>
      </c>
      <c r="T269" t="str">
        <v>Set For Life - WL</v>
      </c>
      <c r="U269" t="str">
        <v>Set For Health - 5</v>
      </c>
      <c r="V269" t="str">
        <v>Set For Health - 10</v>
      </c>
      <c r="W269" t="str">
        <v>Set For Health - 20</v>
      </c>
      <c r="X269" t="str">
        <v>All Set Higher PHP</v>
      </c>
      <c r="Y269" t="str">
        <v>Set for Tomorrow</v>
      </c>
      <c r="Z269" t="str">
        <v>Premium Paying Rider</v>
      </c>
      <c r="AA269">
        <v>12.144221</v>
      </c>
      <c r="AB269">
        <v>1.0981572000000002</v>
      </c>
      <c r="AC269">
        <v>28.246236</v>
      </c>
      <c r="AD269">
        <v>0.94966399999999995</v>
      </c>
      <c r="AE269">
        <v>2.5377640000000001</v>
      </c>
      <c r="AF269">
        <v>6.1527239853999989</v>
      </c>
      <c r="AG269">
        <v>3.1325059992000006</v>
      </c>
      <c r="AH269">
        <v>0.8</v>
      </c>
      <c r="AI269">
        <v>0.84964592000000083</v>
      </c>
      <c r="AJ269">
        <v>0</v>
      </c>
      <c r="AK269">
        <v>0.62160093578569331</v>
      </c>
      <c r="AL269">
        <v>6.8780099349807982</v>
      </c>
      <c r="AM269">
        <v>0.38426069391884982</v>
      </c>
      <c r="AN269">
        <v>10.528584202149988</v>
      </c>
      <c r="AO269">
        <v>0.44204050175180382</v>
      </c>
      <c r="AP269">
        <v>2.2490092786366258</v>
      </c>
      <c r="AQ269">
        <v>3.6393307168370672</v>
      </c>
      <c r="AR269">
        <v>2.011971543865787</v>
      </c>
      <c r="AS269">
        <v>0.35822769223074524</v>
      </c>
      <c r="AT269">
        <v>1.1005912060257057</v>
      </c>
      <c r="AU269">
        <v>0</v>
      </c>
      <c r="AV269">
        <v>-0.65666640587997094</v>
      </c>
      <c r="AW269" s="4">
        <v>9.2299614212976333E-2</v>
      </c>
      <c r="AX269" s="4">
        <v>0.15649076885472427</v>
      </c>
      <c r="AY269" s="4">
        <v>0.14699153627950148</v>
      </c>
      <c r="AZ269" s="4">
        <v>0.19045486919545579</v>
      </c>
      <c r="BA269" s="4">
        <v>0.61843821446441294</v>
      </c>
      <c r="BB269" s="4">
        <v>0.54098907170691879</v>
      </c>
      <c r="BC269" s="4">
        <v>0.50459513954813362</v>
      </c>
      <c r="BD269" s="4">
        <v>7.1556336801826173E-2</v>
      </c>
      <c r="BE269" s="4">
        <v>1.0000000000000002</v>
      </c>
      <c r="BF269" s="4">
        <v>1</v>
      </c>
      <c r="BG269" s="4" t="str">
        <v>Unit Linked</v>
      </c>
      <c r="BH269" s="4" t="str">
        <v>Unit Linked</v>
      </c>
      <c r="BI269" s="4" t="str">
        <v>Unit Linked</v>
      </c>
      <c r="BJ269" s="4" t="str">
        <v>Unit Linked</v>
      </c>
      <c r="BK269" s="4" t="str">
        <v>Traditional</v>
      </c>
      <c r="BL269" s="4" t="str">
        <v>Product Type</v>
      </c>
      <c r="BM269" s="4" t="str">
        <v>Traditional</v>
      </c>
      <c r="BN269" s="4" t="str">
        <v>Unit Linked</v>
      </c>
      <c r="BO269" s="4" t="str">
        <v>Traditional</v>
      </c>
      <c r="BP269" s="4" t="str">
        <v>Traditional</v>
      </c>
      <c r="BQ269" t="str">
        <f>VLOOKUP(A269,Misc!$A$3:$B$11,2,FALSE)</f>
        <v>PHP</v>
      </c>
      <c r="BR269">
        <f>INDEX(FX!$B$30:$AK$48,MATCH(Data!BQ269,FX!$A$30:$A$48,0),MATCH(Data!D269,Period,0))</f>
        <v>52.02762885680599</v>
      </c>
      <c r="BS269">
        <f t="shared" si="69"/>
        <v>1.0865864980312361</v>
      </c>
      <c r="BT269">
        <f t="shared" si="70"/>
        <v>0</v>
      </c>
      <c r="BU269">
        <f t="shared" si="71"/>
        <v>0.51771260686607001</v>
      </c>
      <c r="BV269">
        <f t="shared" si="72"/>
        <v>0</v>
      </c>
      <c r="BW269">
        <f t="shared" si="73"/>
        <v>0.27461238429286078</v>
      </c>
      <c r="BX269">
        <f t="shared" si="74"/>
        <v>0</v>
      </c>
      <c r="BY269">
        <f t="shared" si="75"/>
        <v>0.15884582226233709</v>
      </c>
      <c r="BZ269">
        <f t="shared" si="76"/>
        <v>0</v>
      </c>
      <c r="CA269">
        <f t="shared" si="77"/>
        <v>2.0747244034910151</v>
      </c>
      <c r="CB269">
        <f t="shared" si="78"/>
        <v>1.1727340209195176</v>
      </c>
      <c r="CC269">
        <f t="shared" si="79"/>
        <v>0.59211486434646143</v>
      </c>
      <c r="CD269">
        <f t="shared" si="80"/>
        <v>0.50575210573652596</v>
      </c>
      <c r="CE269" s="4">
        <f t="shared" si="81"/>
        <v>0.47645779494232898</v>
      </c>
      <c r="CF269" s="4" t="str">
        <f t="shared" si="82"/>
        <v/>
      </c>
      <c r="CG269" s="4">
        <f t="shared" si="83"/>
        <v>0.30682239558332758</v>
      </c>
      <c r="CH269" s="4" t="str">
        <f t="shared" si="84"/>
        <v/>
      </c>
      <c r="CI269">
        <f>INDEX(FX!$B$114:$AK$132,MATCH(Data!BQ269,FX!$A$114:$A$132,0),MATCH(Data!D269,Period,0))</f>
        <v>53.33161777320295</v>
      </c>
    </row>
    <row r="270" spans="1:87" hidden="1" outlineLevel="1" x14ac:dyDescent="0.15">
      <c r="A270" t="s">
        <v>67</v>
      </c>
      <c r="B270" s="1">
        <f t="shared" si="85"/>
        <v>43800</v>
      </c>
      <c r="C270" t="s">
        <v>50</v>
      </c>
      <c r="D270" s="1">
        <v>43586</v>
      </c>
      <c r="E270">
        <v>78.502374327880943</v>
      </c>
      <c r="F270">
        <v>33.043623418181951</v>
      </c>
      <c r="G270">
        <v>16.837730490525932</v>
      </c>
      <c r="H270">
        <v>9.706359680956794</v>
      </c>
      <c r="I270">
        <v>115.81773355095291</v>
      </c>
      <c r="J270">
        <v>65.477085115870622</v>
      </c>
      <c r="K270">
        <v>33.075536029479252</v>
      </c>
      <c r="L270">
        <v>28.253243276709512</v>
      </c>
      <c r="M270">
        <v>70.663265701088918</v>
      </c>
      <c r="N270">
        <v>47.015009216869942</v>
      </c>
      <c r="O270">
        <v>18.618728250207333</v>
      </c>
      <c r="P270">
        <v>12.641251</v>
      </c>
      <c r="Q270" t="str">
        <v>Set for Life - 5</v>
      </c>
      <c r="R270" t="str">
        <v>Set For Life - 7</v>
      </c>
      <c r="S270" t="str">
        <v>Set For Life - 10</v>
      </c>
      <c r="T270" t="str">
        <v>Set For Life - WL</v>
      </c>
      <c r="U270" t="str">
        <v>Set For Health - 5</v>
      </c>
      <c r="V270" t="str">
        <v>Set For Health - 10</v>
      </c>
      <c r="W270" t="str">
        <v>Set For Health - 20</v>
      </c>
      <c r="X270" t="str">
        <v>All Set Higher PHP</v>
      </c>
      <c r="Y270" t="str">
        <v>Set for Tomorrow</v>
      </c>
      <c r="Z270" t="str">
        <v>Premium Paying Rider</v>
      </c>
      <c r="AA270">
        <v>25.759179999999986</v>
      </c>
      <c r="AB270">
        <v>1.1940984999999991</v>
      </c>
      <c r="AC270">
        <v>31.580784099999995</v>
      </c>
      <c r="AD270">
        <v>1.147832</v>
      </c>
      <c r="AE270">
        <v>3.8971139978</v>
      </c>
      <c r="AF270">
        <v>7.718149966800004</v>
      </c>
      <c r="AG270">
        <v>3.1094209566000011</v>
      </c>
      <c r="AH270">
        <v>1.9</v>
      </c>
      <c r="AI270">
        <v>0.75883270999999997</v>
      </c>
      <c r="AJ270">
        <v>0</v>
      </c>
      <c r="AK270">
        <v>1.4369620966809578</v>
      </c>
      <c r="AL270">
        <v>9.5384537931897047</v>
      </c>
      <c r="AM270">
        <v>0.51171140734053733</v>
      </c>
      <c r="AN270">
        <v>9.1657564103654554</v>
      </c>
      <c r="AO270">
        <v>0.4294293788429841</v>
      </c>
      <c r="AP270">
        <v>3.9322622756854222</v>
      </c>
      <c r="AQ270">
        <v>5.2159864715123962</v>
      </c>
      <c r="AR270">
        <v>2.3503798216227478</v>
      </c>
      <c r="AS270">
        <v>0.8176818451746628</v>
      </c>
      <c r="AT270">
        <v>0.69027190896293711</v>
      </c>
      <c r="AU270">
        <v>0</v>
      </c>
      <c r="AV270">
        <v>0.39169010548510386</v>
      </c>
      <c r="AW270" s="4">
        <v>9.2299614212976333E-2</v>
      </c>
      <c r="AX270" s="4">
        <v>0.15649076885472427</v>
      </c>
      <c r="AY270" s="4">
        <v>0.14699153627950148</v>
      </c>
      <c r="AZ270" s="4">
        <v>0.19045486919545579</v>
      </c>
      <c r="BA270" s="4">
        <v>0.61843821446441294</v>
      </c>
      <c r="BB270" s="4">
        <v>0.54098907170691879</v>
      </c>
      <c r="BC270" s="4">
        <v>0.50459513954813362</v>
      </c>
      <c r="BD270" s="4">
        <v>7.1556336801826173E-2</v>
      </c>
      <c r="BE270" s="4">
        <v>1.0000000000000002</v>
      </c>
      <c r="BF270" s="4">
        <v>1</v>
      </c>
      <c r="BG270" s="4" t="str">
        <v>Unit Linked</v>
      </c>
      <c r="BH270" s="4" t="str">
        <v>Unit Linked</v>
      </c>
      <c r="BI270" s="4" t="str">
        <v>Unit Linked</v>
      </c>
      <c r="BJ270" s="4" t="str">
        <v>Unit Linked</v>
      </c>
      <c r="BK270" s="4" t="str">
        <v>Traditional</v>
      </c>
      <c r="BL270" s="4" t="str">
        <v>Product Type</v>
      </c>
      <c r="BM270" s="4" t="str">
        <v>Traditional</v>
      </c>
      <c r="BN270" s="4" t="str">
        <v>Unit Linked</v>
      </c>
      <c r="BO270" s="4" t="str">
        <v>Traditional</v>
      </c>
      <c r="BP270" s="4" t="str">
        <v>Traditional</v>
      </c>
      <c r="BQ270" t="str">
        <f>VLOOKUP(A270,Misc!$A$3:$B$11,2,FALSE)</f>
        <v>PHP</v>
      </c>
      <c r="BR270">
        <f>INDEX(FX!$B$30:$AK$48,MATCH(Data!BQ270,FX!$A$30:$A$48,0),MATCH(Data!D270,Period,0))</f>
        <v>52.288985251624574</v>
      </c>
      <c r="BS270">
        <f t="shared" si="69"/>
        <v>1.5013176092462406</v>
      </c>
      <c r="BT270">
        <f t="shared" si="70"/>
        <v>0</v>
      </c>
      <c r="BU270">
        <f t="shared" si="71"/>
        <v>0.6319423346842501</v>
      </c>
      <c r="BV270">
        <f t="shared" si="72"/>
        <v>0</v>
      </c>
      <c r="BW270">
        <f t="shared" si="73"/>
        <v>0.32201295185782552</v>
      </c>
      <c r="BX270">
        <f t="shared" si="74"/>
        <v>0</v>
      </c>
      <c r="BY270">
        <f t="shared" si="75"/>
        <v>0.18562914606676606</v>
      </c>
      <c r="BZ270">
        <f t="shared" si="76"/>
        <v>0</v>
      </c>
      <c r="CA270">
        <f t="shared" si="77"/>
        <v>2.1716523590841974</v>
      </c>
      <c r="CB270">
        <f t="shared" si="78"/>
        <v>1.2277348381651811</v>
      </c>
      <c r="CC270">
        <f t="shared" si="79"/>
        <v>0.62018624993030713</v>
      </c>
      <c r="CD270">
        <f t="shared" si="80"/>
        <v>0.52976535226924359</v>
      </c>
      <c r="CE270" s="4">
        <f t="shared" si="81"/>
        <v>0.42092514654612384</v>
      </c>
      <c r="CF270" s="4" t="str">
        <f t="shared" si="82"/>
        <v/>
      </c>
      <c r="CG270" s="4">
        <f t="shared" si="83"/>
        <v>0.2937438052152585</v>
      </c>
      <c r="CH270" s="4" t="str">
        <f t="shared" si="84"/>
        <v/>
      </c>
      <c r="CI270">
        <f>INDEX(FX!$B$114:$AK$132,MATCH(Data!BQ270,FX!$A$114:$A$132,0),MATCH(Data!D270,Period,0))</f>
        <v>53.33161777320295</v>
      </c>
    </row>
    <row r="271" spans="1:87" hidden="1" outlineLevel="1" x14ac:dyDescent="0.15">
      <c r="A271" t="s">
        <v>67</v>
      </c>
      <c r="B271" s="1">
        <f t="shared" si="85"/>
        <v>43800</v>
      </c>
      <c r="C271" t="s">
        <v>50</v>
      </c>
      <c r="D271" s="1">
        <v>43617</v>
      </c>
      <c r="E271">
        <v>99.633105046921585</v>
      </c>
      <c r="F271">
        <v>69.610296344446041</v>
      </c>
      <c r="G271">
        <v>23.162387931386096</v>
      </c>
      <c r="H271">
        <v>16.028734820619427</v>
      </c>
      <c r="I271">
        <v>132.61502126382717</v>
      </c>
      <c r="J271">
        <v>74.746574331424682</v>
      </c>
      <c r="K271">
        <v>37.620727921809433</v>
      </c>
      <c r="L271">
        <v>32.122048283620011</v>
      </c>
      <c r="M271">
        <v>88.156041394330032</v>
      </c>
      <c r="N271">
        <v>62.045625465284743</v>
      </c>
      <c r="O271">
        <v>7.5517332412550138</v>
      </c>
      <c r="P271">
        <v>7.6273799999999996</v>
      </c>
      <c r="Q271" t="str">
        <v>Set for Life - 5</v>
      </c>
      <c r="R271" t="str">
        <v>Set For Life - 7</v>
      </c>
      <c r="S271" t="str">
        <v>Set For Life - 10</v>
      </c>
      <c r="T271" t="str">
        <v>Set For Life - WL</v>
      </c>
      <c r="U271" t="str">
        <v>Set For Health - 5</v>
      </c>
      <c r="V271" t="str">
        <v>Set For Health - 10</v>
      </c>
      <c r="W271" t="str">
        <v>Set For Health - 20</v>
      </c>
      <c r="X271" t="str">
        <v>All Set Higher PHP</v>
      </c>
      <c r="Y271" t="str">
        <v>Set for Tomorrow</v>
      </c>
      <c r="Z271" t="str">
        <v>Premium Paying Rider</v>
      </c>
      <c r="AA271">
        <v>24.812951999999999</v>
      </c>
      <c r="AB271">
        <v>1.8358487000000012</v>
      </c>
      <c r="AC271">
        <v>41.002375999999998</v>
      </c>
      <c r="AD271">
        <v>2.0759599999999998</v>
      </c>
      <c r="AE271">
        <v>6.2934414936000014</v>
      </c>
      <c r="AF271">
        <v>9.5839899955999996</v>
      </c>
      <c r="AG271">
        <v>4.2382830350000003</v>
      </c>
      <c r="AH271">
        <v>5.5549999999999997</v>
      </c>
      <c r="AI271">
        <v>1.3140277699999996</v>
      </c>
      <c r="AJ271">
        <v>0</v>
      </c>
      <c r="AK271">
        <v>2.9212260527215932</v>
      </c>
      <c r="AL271">
        <v>7.9330556296654144</v>
      </c>
      <c r="AM271">
        <v>0.85765016595866905</v>
      </c>
      <c r="AN271">
        <v>11.171976742672133</v>
      </c>
      <c r="AO271">
        <v>0.95238279335899934</v>
      </c>
      <c r="AP271">
        <v>6.0229895462158058</v>
      </c>
      <c r="AQ271">
        <v>5.6638203255515283</v>
      </c>
      <c r="AR271">
        <v>2.7410492162948921</v>
      </c>
      <c r="AS271">
        <v>2.4979922747133307</v>
      </c>
      <c r="AT271">
        <v>1.9239891902330228</v>
      </c>
      <c r="AU271">
        <v>0</v>
      </c>
      <c r="AV271">
        <v>29.845390459782244</v>
      </c>
      <c r="AW271" s="4">
        <v>9.2299614212976333E-2</v>
      </c>
      <c r="AX271" s="4">
        <v>0.15649076885472427</v>
      </c>
      <c r="AY271" s="4">
        <v>0.14699153627950148</v>
      </c>
      <c r="AZ271" s="4">
        <v>0.19045486919545579</v>
      </c>
      <c r="BA271" s="4">
        <v>0.61843821446441294</v>
      </c>
      <c r="BB271" s="4">
        <v>0.54098907170691879</v>
      </c>
      <c r="BC271" s="4">
        <v>0.50459513954813362</v>
      </c>
      <c r="BD271" s="4">
        <v>7.1556336801826173E-2</v>
      </c>
      <c r="BE271" s="4">
        <v>1.0000000000000002</v>
      </c>
      <c r="BF271" s="4">
        <v>1</v>
      </c>
      <c r="BG271" s="4" t="str">
        <v>Unit Linked</v>
      </c>
      <c r="BH271" s="4" t="str">
        <v>Unit Linked</v>
      </c>
      <c r="BI271" s="4" t="str">
        <v>Unit Linked</v>
      </c>
      <c r="BJ271" s="4" t="str">
        <v>Unit Linked</v>
      </c>
      <c r="BK271" s="4" t="str">
        <v>Traditional</v>
      </c>
      <c r="BL271" s="4" t="str">
        <v>Product Type</v>
      </c>
      <c r="BM271" s="4" t="str">
        <v>Traditional</v>
      </c>
      <c r="BN271" s="4" t="str">
        <v>Unit Linked</v>
      </c>
      <c r="BO271" s="4" t="str">
        <v>Traditional</v>
      </c>
      <c r="BP271" s="4" t="str">
        <v>Traditional</v>
      </c>
      <c r="BQ271" t="str">
        <f>VLOOKUP(A271,Misc!$A$3:$B$11,2,FALSE)</f>
        <v>PHP</v>
      </c>
      <c r="BR271">
        <f>INDEX(FX!$B$30:$AK$48,MATCH(Data!BQ271,FX!$A$30:$A$48,0),MATCH(Data!D271,Period,0))</f>
        <v>51.733844546372225</v>
      </c>
      <c r="BS271">
        <f t="shared" si="69"/>
        <v>1.9258786181571004</v>
      </c>
      <c r="BT271">
        <f t="shared" si="70"/>
        <v>0</v>
      </c>
      <c r="BU271">
        <f t="shared" si="71"/>
        <v>1.3455465557378024</v>
      </c>
      <c r="BV271">
        <f t="shared" si="72"/>
        <v>0</v>
      </c>
      <c r="BW271">
        <f t="shared" si="73"/>
        <v>0.44772214658479953</v>
      </c>
      <c r="BX271">
        <f t="shared" si="74"/>
        <v>0</v>
      </c>
      <c r="BY271">
        <f t="shared" si="75"/>
        <v>0.30983072998280431</v>
      </c>
      <c r="BZ271">
        <f t="shared" si="76"/>
        <v>0</v>
      </c>
      <c r="CA271">
        <f t="shared" si="77"/>
        <v>2.4866116349176459</v>
      </c>
      <c r="CB271">
        <f t="shared" si="78"/>
        <v>1.4015433518122511</v>
      </c>
      <c r="CC271">
        <f t="shared" si="79"/>
        <v>0.70541133932585065</v>
      </c>
      <c r="CD271">
        <f t="shared" si="80"/>
        <v>0.60230777960311721</v>
      </c>
      <c r="CE271" s="4">
        <f t="shared" si="81"/>
        <v>0.6986663349663097</v>
      </c>
      <c r="CF271" s="4" t="str">
        <f t="shared" si="82"/>
        <v/>
      </c>
      <c r="CG271" s="4">
        <f t="shared" si="83"/>
        <v>0.23026384978029624</v>
      </c>
      <c r="CH271" s="4" t="str">
        <f t="shared" si="84"/>
        <v/>
      </c>
      <c r="CI271">
        <f>INDEX(FX!$B$114:$AK$132,MATCH(Data!BQ271,FX!$A$114:$A$132,0),MATCH(Data!D271,Period,0))</f>
        <v>53.33161777320295</v>
      </c>
    </row>
    <row r="272" spans="1:87" hidden="1" outlineLevel="1" x14ac:dyDescent="0.15">
      <c r="A272" t="s">
        <v>67</v>
      </c>
      <c r="B272" s="1">
        <f t="shared" si="85"/>
        <v>43800</v>
      </c>
      <c r="C272" t="s">
        <v>50</v>
      </c>
      <c r="D272" s="1">
        <v>43647</v>
      </c>
      <c r="E272">
        <v>83.687020342604754</v>
      </c>
      <c r="F272">
        <v>37.107427333900617</v>
      </c>
      <c r="G272">
        <v>19.230874359974056</v>
      </c>
      <c r="H272">
        <v>10.533082775180519</v>
      </c>
      <c r="I272">
        <v>122.70058724978847</v>
      </c>
      <c r="J272">
        <v>75.436070311772227</v>
      </c>
      <c r="K272">
        <v>38.856023772273787</v>
      </c>
      <c r="L272">
        <v>37.965069207668201</v>
      </c>
      <c r="M272">
        <v>49.22446111156637</v>
      </c>
      <c r="N272">
        <v>25.024867036131706</v>
      </c>
      <c r="O272">
        <v>11.885867091535598</v>
      </c>
      <c r="P272">
        <v>7.0970620000000002</v>
      </c>
      <c r="Q272" t="str">
        <v>Set for Life - 5</v>
      </c>
      <c r="R272" t="str">
        <v>Set For Life - 7</v>
      </c>
      <c r="S272" t="str">
        <v>Set For Life - 10</v>
      </c>
      <c r="T272" t="str">
        <v>Set For Life - WL</v>
      </c>
      <c r="U272" t="str">
        <v>Set For Health - 5</v>
      </c>
      <c r="V272" t="str">
        <v>Set For Health - 10</v>
      </c>
      <c r="W272" t="str">
        <v>Set For Health - 20</v>
      </c>
      <c r="X272" t="str">
        <v>All Set Higher PHP</v>
      </c>
      <c r="Y272" t="str">
        <v>Set for Tomorrow</v>
      </c>
      <c r="Z272" t="str">
        <v>Premium Paying Rider</v>
      </c>
      <c r="AA272">
        <v>22.392037000000016</v>
      </c>
      <c r="AB272">
        <v>1.6261699999999981</v>
      </c>
      <c r="AC272">
        <v>35.556952000000003</v>
      </c>
      <c r="AD272">
        <v>1.184712</v>
      </c>
      <c r="AE272">
        <v>3.0792870267000012</v>
      </c>
      <c r="AF272">
        <v>10.733142008999996</v>
      </c>
      <c r="AG272">
        <v>4.7027770065999999</v>
      </c>
      <c r="AH272">
        <v>2.61</v>
      </c>
      <c r="AI272">
        <v>1.0076935349999991</v>
      </c>
      <c r="AJ272">
        <v>0</v>
      </c>
      <c r="AK272">
        <v>0.79424976530474112</v>
      </c>
      <c r="AL272">
        <v>7.8946830401247343</v>
      </c>
      <c r="AM272">
        <v>0.46082460618340504</v>
      </c>
      <c r="AN272">
        <v>8.1160185159804339</v>
      </c>
      <c r="AO272">
        <v>0.4772346874297797</v>
      </c>
      <c r="AP272">
        <v>2.5431788932137116</v>
      </c>
      <c r="AQ272">
        <v>6.1833631044390831</v>
      </c>
      <c r="AR272">
        <v>2.9413513747659401</v>
      </c>
      <c r="AS272">
        <v>1.1746130704262256</v>
      </c>
      <c r="AT272">
        <v>0.87092127791468987</v>
      </c>
      <c r="AU272">
        <v>0</v>
      </c>
      <c r="AV272">
        <v>6.4452387634226156</v>
      </c>
      <c r="AW272" s="4">
        <v>9.2299614212976333E-2</v>
      </c>
      <c r="AX272" s="4">
        <v>0.15649076885472427</v>
      </c>
      <c r="AY272" s="4">
        <v>0.14699153627950148</v>
      </c>
      <c r="AZ272" s="4">
        <v>0.19045486919545579</v>
      </c>
      <c r="BA272" s="4">
        <v>0.61843821446441294</v>
      </c>
      <c r="BB272" s="4">
        <v>0.54098907170691879</v>
      </c>
      <c r="BC272" s="4">
        <v>0.50459513954813362</v>
      </c>
      <c r="BD272" s="4">
        <v>7.1556336801826173E-2</v>
      </c>
      <c r="BE272" s="4">
        <v>1.0000000000000002</v>
      </c>
      <c r="BF272" s="4">
        <v>1</v>
      </c>
      <c r="BG272" s="4" t="str">
        <v>Unit Linked</v>
      </c>
      <c r="BH272" s="4" t="str">
        <v>Unit Linked</v>
      </c>
      <c r="BI272" s="4" t="str">
        <v>Unit Linked</v>
      </c>
      <c r="BJ272" s="4" t="str">
        <v>Unit Linked</v>
      </c>
      <c r="BK272" s="4" t="str">
        <v>Traditional</v>
      </c>
      <c r="BL272" s="4" t="str">
        <v>Product Type</v>
      </c>
      <c r="BM272" s="4" t="str">
        <v>Traditional</v>
      </c>
      <c r="BN272" s="4" t="str">
        <v>Unit Linked</v>
      </c>
      <c r="BO272" s="4" t="str">
        <v>Traditional</v>
      </c>
      <c r="BP272" s="4" t="str">
        <v>Traditional</v>
      </c>
      <c r="BQ272" t="str">
        <f>VLOOKUP(A272,Misc!$A$3:$B$11,2,FALSE)</f>
        <v>PHP</v>
      </c>
      <c r="BR272">
        <f>INDEX(FX!$B$30:$AK$48,MATCH(Data!BQ272,FX!$A$30:$A$48,0),MATCH(Data!D272,Period,0))</f>
        <v>51.111102498614443</v>
      </c>
      <c r="BS272">
        <f t="shared" si="69"/>
        <v>1.6373550217366843</v>
      </c>
      <c r="BT272">
        <f t="shared" si="70"/>
        <v>0</v>
      </c>
      <c r="BU272">
        <f t="shared" si="71"/>
        <v>0.72601500495722138</v>
      </c>
      <c r="BV272">
        <f t="shared" si="72"/>
        <v>0</v>
      </c>
      <c r="BW272">
        <f t="shared" si="73"/>
        <v>0.37625630087896034</v>
      </c>
      <c r="BX272">
        <f t="shared" si="74"/>
        <v>0</v>
      </c>
      <c r="BY272">
        <f t="shared" si="75"/>
        <v>0.20608208902294872</v>
      </c>
      <c r="BZ272">
        <f t="shared" si="76"/>
        <v>0</v>
      </c>
      <c r="CA272">
        <f t="shared" si="77"/>
        <v>2.3007100173031074</v>
      </c>
      <c r="CB272">
        <f t="shared" si="78"/>
        <v>1.4144718173105166</v>
      </c>
      <c r="CC272">
        <f t="shared" si="79"/>
        <v>0.72857388158582015</v>
      </c>
      <c r="CD272">
        <f t="shared" si="80"/>
        <v>0.71186794612377502</v>
      </c>
      <c r="CE272" s="4">
        <f t="shared" si="81"/>
        <v>0.44340719961096953</v>
      </c>
      <c r="CF272" s="4" t="str">
        <f t="shared" si="82"/>
        <v/>
      </c>
      <c r="CG272" s="4">
        <f t="shared" si="83"/>
        <v>0.28385376006807406</v>
      </c>
      <c r="CH272" s="4" t="str">
        <f t="shared" si="84"/>
        <v/>
      </c>
      <c r="CI272">
        <f>INDEX(FX!$B$114:$AK$132,MATCH(Data!BQ272,FX!$A$114:$A$132,0),MATCH(Data!D272,Period,0))</f>
        <v>53.33161777320295</v>
      </c>
    </row>
    <row r="273" spans="1:87" hidden="1" outlineLevel="1" x14ac:dyDescent="0.15">
      <c r="A273" t="s">
        <v>67</v>
      </c>
      <c r="B273" s="1">
        <f t="shared" si="85"/>
        <v>43800</v>
      </c>
      <c r="C273" t="s">
        <v>50</v>
      </c>
      <c r="D273" s="1">
        <v>43678</v>
      </c>
      <c r="E273">
        <v>79.118065731505411</v>
      </c>
      <c r="F273">
        <v>39.246507809881791</v>
      </c>
      <c r="G273">
        <v>21.997917096777606</v>
      </c>
      <c r="H273">
        <v>14.165269136529352</v>
      </c>
      <c r="I273">
        <v>132.98747330674178</v>
      </c>
      <c r="J273">
        <v>81.760426839111204</v>
      </c>
      <c r="K273">
        <v>42.113607930024763</v>
      </c>
      <c r="L273">
        <v>41.147958139475691</v>
      </c>
      <c r="M273">
        <v>58.536900311407791</v>
      </c>
      <c r="N273">
        <v>30.815894227422675</v>
      </c>
      <c r="O273">
        <v>13.216034774882937</v>
      </c>
      <c r="P273">
        <v>7.1713420000000001</v>
      </c>
      <c r="Q273" t="str">
        <v>Set for Life - 5</v>
      </c>
      <c r="R273" t="str">
        <v>Set For Life - 7</v>
      </c>
      <c r="S273" t="str">
        <v>Set For Life - 10</v>
      </c>
      <c r="T273" t="str">
        <v>Set For Life - WL</v>
      </c>
      <c r="U273" t="str">
        <v>Set For Health - 5</v>
      </c>
      <c r="V273" t="str">
        <v>Set For Health - 10</v>
      </c>
      <c r="W273" t="str">
        <v>Set For Health - 20</v>
      </c>
      <c r="X273" t="str">
        <v>All Set Higher PHP</v>
      </c>
      <c r="Y273" t="str">
        <v>Set for Tomorrow</v>
      </c>
      <c r="Z273" t="str">
        <v>Premium Paying Rider</v>
      </c>
      <c r="AA273">
        <v>16.296782</v>
      </c>
      <c r="AB273">
        <v>3.1642128000000009</v>
      </c>
      <c r="AC273">
        <v>30.577852</v>
      </c>
      <c r="AD273">
        <v>1.7866519999999999</v>
      </c>
      <c r="AE273">
        <v>2.2268594913999995</v>
      </c>
      <c r="AF273">
        <v>9.8017539992000007</v>
      </c>
      <c r="AG273">
        <v>4.7753370153999963</v>
      </c>
      <c r="AH273">
        <v>4.66</v>
      </c>
      <c r="AI273">
        <v>1.3768124149999992</v>
      </c>
      <c r="AJ273">
        <v>3.8318457650000002</v>
      </c>
      <c r="AK273">
        <v>0.61995824550540135</v>
      </c>
      <c r="AL273">
        <v>6.4870369580086695</v>
      </c>
      <c r="AM273">
        <v>1.1888014697937257</v>
      </c>
      <c r="AN273">
        <v>8.8493507342930133</v>
      </c>
      <c r="AO273">
        <v>1.0115481140176039</v>
      </c>
      <c r="AP273">
        <v>1.5124625518035852</v>
      </c>
      <c r="AQ273">
        <v>5.9919891620641907</v>
      </c>
      <c r="AR273">
        <v>3.1373902947882413</v>
      </c>
      <c r="AS273">
        <v>2.4405344703263139</v>
      </c>
      <c r="AT273">
        <v>1.6814435875503198</v>
      </c>
      <c r="AU273">
        <v>3.6351334515269786</v>
      </c>
      <c r="AV273">
        <v>3.3108170157091479</v>
      </c>
      <c r="AW273" s="4">
        <v>9.2299614212976333E-2</v>
      </c>
      <c r="AX273" s="4">
        <v>0.15649076885472427</v>
      </c>
      <c r="AY273" s="4">
        <v>0.14699153627950148</v>
      </c>
      <c r="AZ273" s="4">
        <v>0.19045486919545579</v>
      </c>
      <c r="BA273" s="4">
        <v>0.61843821446441294</v>
      </c>
      <c r="BB273" s="4">
        <v>0.54098907170691879</v>
      </c>
      <c r="BC273" s="4">
        <v>0.50459513954813362</v>
      </c>
      <c r="BD273" s="4">
        <v>7.1556336801826173E-2</v>
      </c>
      <c r="BE273" s="4">
        <v>1.0000000000000002</v>
      </c>
      <c r="BF273" s="4">
        <v>1</v>
      </c>
      <c r="BG273" s="4" t="str">
        <v>Unit Linked</v>
      </c>
      <c r="BH273" s="4" t="str">
        <v>Unit Linked</v>
      </c>
      <c r="BI273" s="4" t="str">
        <v>Unit Linked</v>
      </c>
      <c r="BJ273" s="4" t="str">
        <v>Unit Linked</v>
      </c>
      <c r="BK273" s="4" t="str">
        <v>Traditional</v>
      </c>
      <c r="BL273" s="4" t="str">
        <v>Product Type</v>
      </c>
      <c r="BM273" s="4" t="str">
        <v>Traditional</v>
      </c>
      <c r="BN273" s="4" t="str">
        <v>Unit Linked</v>
      </c>
      <c r="BO273" s="4" t="str">
        <v>Traditional</v>
      </c>
      <c r="BP273" s="4" t="str">
        <v>Traditional</v>
      </c>
      <c r="BQ273" t="str">
        <f>VLOOKUP(A273,Misc!$A$3:$B$11,2,FALSE)</f>
        <v>PHP</v>
      </c>
      <c r="BR273">
        <f>INDEX(FX!$B$30:$AK$48,MATCH(Data!BQ273,FX!$A$30:$A$48,0),MATCH(Data!D273,Period,0))</f>
        <v>52.196407342193083</v>
      </c>
      <c r="BS273">
        <f t="shared" si="69"/>
        <v>1.5157760803883937</v>
      </c>
      <c r="BT273">
        <f t="shared" si="70"/>
        <v>0</v>
      </c>
      <c r="BU273">
        <f t="shared" si="71"/>
        <v>0.75190055807072353</v>
      </c>
      <c r="BV273">
        <f t="shared" si="72"/>
        <v>0</v>
      </c>
      <c r="BW273">
        <f t="shared" si="73"/>
        <v>0.42144504223369295</v>
      </c>
      <c r="BX273">
        <f t="shared" si="74"/>
        <v>0</v>
      </c>
      <c r="BY273">
        <f t="shared" si="75"/>
        <v>0.27138398709443023</v>
      </c>
      <c r="BZ273">
        <f t="shared" si="76"/>
        <v>0</v>
      </c>
      <c r="CA273">
        <f t="shared" si="77"/>
        <v>2.4935953353652582</v>
      </c>
      <c r="CB273">
        <f t="shared" si="78"/>
        <v>1.5330573167085251</v>
      </c>
      <c r="CC273">
        <f t="shared" si="79"/>
        <v>0.78965554934253657</v>
      </c>
      <c r="CD273">
        <f t="shared" si="80"/>
        <v>0.7715490333419236</v>
      </c>
      <c r="CE273" s="4">
        <f t="shared" si="81"/>
        <v>0.49604989008538836</v>
      </c>
      <c r="CF273" s="4" t="str">
        <f t="shared" si="82"/>
        <v/>
      </c>
      <c r="CG273" s="4">
        <f t="shared" si="83"/>
        <v>0.36093068981191517</v>
      </c>
      <c r="CH273" s="4" t="str">
        <f t="shared" si="84"/>
        <v/>
      </c>
      <c r="CI273">
        <f>INDEX(FX!$B$114:$AK$132,MATCH(Data!BQ273,FX!$A$114:$A$132,0),MATCH(Data!D273,Period,0))</f>
        <v>53.33161777320295</v>
      </c>
    </row>
    <row r="274" spans="1:87" hidden="1" outlineLevel="1" x14ac:dyDescent="0.15">
      <c r="A274" t="s">
        <v>67</v>
      </c>
      <c r="B274" s="1">
        <f t="shared" si="85"/>
        <v>43800</v>
      </c>
      <c r="C274" t="s">
        <v>50</v>
      </c>
      <c r="D274" s="1">
        <v>43709</v>
      </c>
      <c r="E274">
        <v>74.057622431349046</v>
      </c>
      <c r="F274">
        <v>37.461139525929319</v>
      </c>
      <c r="G274">
        <v>23.481338229280809</v>
      </c>
      <c r="H274">
        <v>15.289012417793515</v>
      </c>
      <c r="I274">
        <v>156.43513907167539</v>
      </c>
      <c r="J274">
        <v>95.9952589106869</v>
      </c>
      <c r="K274">
        <v>49.110325631623901</v>
      </c>
      <c r="L274">
        <v>47.931890766722653</v>
      </c>
      <c r="M274">
        <v>72.682872144951318</v>
      </c>
      <c r="N274">
        <v>36.035560914012123</v>
      </c>
      <c r="O274">
        <v>15.204054690725286</v>
      </c>
      <c r="P274">
        <v>8.6843850000000007</v>
      </c>
      <c r="Q274" t="str">
        <v>Set for Life - 5</v>
      </c>
      <c r="R274" t="str">
        <v>Set For Life - 7</v>
      </c>
      <c r="S274" t="str">
        <v>Set For Life - 10</v>
      </c>
      <c r="T274" t="str">
        <v>Set For Life - WL</v>
      </c>
      <c r="U274" t="str">
        <v>Set For Health - 5</v>
      </c>
      <c r="V274" t="str">
        <v>Set For Health - 10</v>
      </c>
      <c r="W274" t="str">
        <v>Set For Health - 20</v>
      </c>
      <c r="X274" t="str">
        <v>All Set Higher PHP</v>
      </c>
      <c r="Y274" t="str">
        <v>Set for Tomorrow</v>
      </c>
      <c r="Z274" t="str">
        <v>Premium Paying Rider</v>
      </c>
      <c r="AA274">
        <v>10.924604</v>
      </c>
      <c r="AB274">
        <v>1.8183171999999992</v>
      </c>
      <c r="AC274">
        <v>25.498820099999993</v>
      </c>
      <c r="AD274">
        <v>1.0862160000000001</v>
      </c>
      <c r="AE274">
        <v>5.8081729995999973</v>
      </c>
      <c r="AF274">
        <v>11.761834980799996</v>
      </c>
      <c r="AG274">
        <v>3.9624630194000043</v>
      </c>
      <c r="AH274">
        <v>5.4504999999999999</v>
      </c>
      <c r="AI274">
        <v>1.0800462500000001</v>
      </c>
      <c r="AJ274">
        <v>5.0423049999999998</v>
      </c>
      <c r="AK274">
        <v>1.6243428815490546</v>
      </c>
      <c r="AL274">
        <v>3.62677970906502</v>
      </c>
      <c r="AM274">
        <v>0.58083938512771571</v>
      </c>
      <c r="AN274">
        <v>7.612309397570729</v>
      </c>
      <c r="AO274">
        <v>0.45824081973985303</v>
      </c>
      <c r="AP274">
        <v>4.188445238941755</v>
      </c>
      <c r="AQ274">
        <v>6.9283874885889221</v>
      </c>
      <c r="AR274">
        <v>2.3597924535414836</v>
      </c>
      <c r="AS274">
        <v>2.3960501080576422</v>
      </c>
      <c r="AT274">
        <v>1.616699717633022</v>
      </c>
      <c r="AU274">
        <v>4.1811919260088821</v>
      </c>
      <c r="AV274">
        <v>3.5124032816542936</v>
      </c>
      <c r="AW274" s="4">
        <v>9.2299614212976333E-2</v>
      </c>
      <c r="AX274" s="4">
        <v>0.15649076885472427</v>
      </c>
      <c r="AY274" s="4">
        <v>0.14699153627950148</v>
      </c>
      <c r="AZ274" s="4">
        <v>0.19045486919545579</v>
      </c>
      <c r="BA274" s="4">
        <v>0.61843821446441294</v>
      </c>
      <c r="BB274" s="4">
        <v>0.54098907170691879</v>
      </c>
      <c r="BC274" s="4">
        <v>0.50459513954813362</v>
      </c>
      <c r="BD274" s="4">
        <v>7.1556336801826173E-2</v>
      </c>
      <c r="BE274" s="4">
        <v>1.0000000000000002</v>
      </c>
      <c r="BF274" s="4">
        <v>1</v>
      </c>
      <c r="BG274" s="4" t="str">
        <v>Unit Linked</v>
      </c>
      <c r="BH274" s="4" t="str">
        <v>Unit Linked</v>
      </c>
      <c r="BI274" s="4" t="str">
        <v>Unit Linked</v>
      </c>
      <c r="BJ274" s="4" t="str">
        <v>Unit Linked</v>
      </c>
      <c r="BK274" s="4" t="str">
        <v>Traditional</v>
      </c>
      <c r="BL274" s="4" t="str">
        <v>Product Type</v>
      </c>
      <c r="BM274" s="4" t="str">
        <v>Traditional</v>
      </c>
      <c r="BN274" s="4" t="str">
        <v>Unit Linked</v>
      </c>
      <c r="BO274" s="4" t="str">
        <v>Traditional</v>
      </c>
      <c r="BP274" s="4" t="str">
        <v>Traditional</v>
      </c>
      <c r="BQ274" t="str">
        <f>VLOOKUP(A274,Misc!$A$3:$B$11,2,FALSE)</f>
        <v>PHP</v>
      </c>
      <c r="BR274">
        <f>INDEX(FX!$B$30:$AK$48,MATCH(Data!BQ274,FX!$A$30:$A$48,0),MATCH(Data!D274,Period,0))</f>
        <v>52.077963666577254</v>
      </c>
      <c r="BS274">
        <f t="shared" si="69"/>
        <v>1.4220529609316879</v>
      </c>
      <c r="BT274">
        <f t="shared" si="70"/>
        <v>0</v>
      </c>
      <c r="BU274">
        <f t="shared" si="71"/>
        <v>0.7193280398936035</v>
      </c>
      <c r="BV274">
        <f t="shared" si="72"/>
        <v>0</v>
      </c>
      <c r="BW274">
        <f t="shared" si="73"/>
        <v>0.45088817949213961</v>
      </c>
      <c r="BX274">
        <f t="shared" si="74"/>
        <v>0</v>
      </c>
      <c r="BY274">
        <f t="shared" si="75"/>
        <v>0.29357930574397134</v>
      </c>
      <c r="BZ274">
        <f t="shared" si="76"/>
        <v>0</v>
      </c>
      <c r="CA274">
        <f t="shared" si="77"/>
        <v>2.9332532108238039</v>
      </c>
      <c r="CB274">
        <f t="shared" si="78"/>
        <v>1.7999690037327305</v>
      </c>
      <c r="CC274">
        <f t="shared" si="79"/>
        <v>0.92084822628988239</v>
      </c>
      <c r="CD274">
        <f t="shared" si="80"/>
        <v>0.89875186180469757</v>
      </c>
      <c r="CE274" s="4">
        <f t="shared" si="81"/>
        <v>0.50583772873150989</v>
      </c>
      <c r="CF274" s="4" t="str">
        <f t="shared" si="82"/>
        <v/>
      </c>
      <c r="CG274" s="4">
        <f t="shared" si="83"/>
        <v>0.40812993441406087</v>
      </c>
      <c r="CH274" s="4" t="str">
        <f t="shared" si="84"/>
        <v/>
      </c>
      <c r="CI274">
        <f>INDEX(FX!$B$114:$AK$132,MATCH(Data!BQ274,FX!$A$114:$A$132,0),MATCH(Data!D274,Period,0))</f>
        <v>53.33161777320295</v>
      </c>
    </row>
    <row r="275" spans="1:87" hidden="1" outlineLevel="1" x14ac:dyDescent="0.15">
      <c r="A275" t="s">
        <v>67</v>
      </c>
      <c r="B275" s="1">
        <f t="shared" si="85"/>
        <v>43800</v>
      </c>
      <c r="C275" t="s">
        <v>50</v>
      </c>
      <c r="D275" s="1">
        <v>43739</v>
      </c>
      <c r="E275">
        <v>69.192016330151489</v>
      </c>
      <c r="F275">
        <v>37.20133334020332</v>
      </c>
      <c r="G275">
        <v>21.127351372385043</v>
      </c>
      <c r="H275">
        <v>14.652309380241103</v>
      </c>
      <c r="I275">
        <v>154.04929134075147</v>
      </c>
      <c r="J275">
        <v>97.424463275322921</v>
      </c>
      <c r="K275">
        <v>53.430368798256637</v>
      </c>
      <c r="L275">
        <v>52.58130832316165</v>
      </c>
      <c r="M275">
        <v>79.147096297698326</v>
      </c>
      <c r="N275">
        <v>42.031958877522278</v>
      </c>
      <c r="O275">
        <v>16.748805667867263</v>
      </c>
      <c r="P275">
        <v>9.8348410000000008</v>
      </c>
      <c r="Q275" t="str">
        <v>Set for Life - 5</v>
      </c>
      <c r="R275" t="str">
        <v>Set For Life - 7</v>
      </c>
      <c r="S275" t="str">
        <v>Set For Life - 10</v>
      </c>
      <c r="T275" t="str">
        <v>Set For Life - WL</v>
      </c>
      <c r="U275" t="str">
        <v>Set For Health - 5</v>
      </c>
      <c r="V275" t="str">
        <v>Set For Health - 10</v>
      </c>
      <c r="W275" t="str">
        <v>Set For Health - 20</v>
      </c>
      <c r="X275" t="str">
        <v>All Set Higher PHP</v>
      </c>
      <c r="Y275" t="str">
        <v>Set for Tomorrow</v>
      </c>
      <c r="Z275" t="str">
        <v>Premium Paying Rider</v>
      </c>
      <c r="AA275">
        <v>13.278114</v>
      </c>
      <c r="AB275">
        <v>3.5823143999999987</v>
      </c>
      <c r="AC275">
        <v>23.798248400000034</v>
      </c>
      <c r="AD275">
        <v>0.78569999999999995</v>
      </c>
      <c r="AE275">
        <v>3.8646774998000004</v>
      </c>
      <c r="AF275">
        <v>9.2150010590000004</v>
      </c>
      <c r="AG275">
        <v>3.6918419527999982</v>
      </c>
      <c r="AH275">
        <v>3.44</v>
      </c>
      <c r="AI275">
        <v>1.960307209999999</v>
      </c>
      <c r="AJ275">
        <v>4.4553754999999962</v>
      </c>
      <c r="AK275">
        <v>1.1204363085514615</v>
      </c>
      <c r="AL275">
        <v>4.6303928549633619</v>
      </c>
      <c r="AM275">
        <v>2.5852472106650248</v>
      </c>
      <c r="AN275">
        <v>5.7972005565078559</v>
      </c>
      <c r="AO275">
        <v>0.24947417547885328</v>
      </c>
      <c r="AP275">
        <v>2.9749887921030855</v>
      </c>
      <c r="AQ275">
        <v>5.2918051806978657</v>
      </c>
      <c r="AR275">
        <v>2.2574729613150284</v>
      </c>
      <c r="AS275">
        <v>1.6244203176054788</v>
      </c>
      <c r="AT275">
        <v>2.4497525202387815</v>
      </c>
      <c r="AU275">
        <v>4.0076669326351304</v>
      </c>
      <c r="AV275">
        <v>5.3329118379928566</v>
      </c>
      <c r="AW275" s="4">
        <v>9.2299614212976333E-2</v>
      </c>
      <c r="AX275" s="4">
        <v>0.15649076885472427</v>
      </c>
      <c r="AY275" s="4">
        <v>0.14699153627950148</v>
      </c>
      <c r="AZ275" s="4">
        <v>0.19045486919545579</v>
      </c>
      <c r="BA275" s="4">
        <v>0.61843821446441294</v>
      </c>
      <c r="BB275" s="4">
        <v>0.54098907170691879</v>
      </c>
      <c r="BC275" s="4">
        <v>0.50459513954813362</v>
      </c>
      <c r="BD275" s="4">
        <v>7.1556336801826173E-2</v>
      </c>
      <c r="BE275" s="4">
        <v>1.0000000000000002</v>
      </c>
      <c r="BF275" s="4">
        <v>1</v>
      </c>
      <c r="BG275" s="4" t="str">
        <v>Unit Linked</v>
      </c>
      <c r="BH275" s="4" t="str">
        <v>Unit Linked</v>
      </c>
      <c r="BI275" s="4" t="str">
        <v>Unit Linked</v>
      </c>
      <c r="BJ275" s="4" t="str">
        <v>Unit Linked</v>
      </c>
      <c r="BK275" s="4" t="str">
        <v>Traditional</v>
      </c>
      <c r="BL275" s="4" t="str">
        <v>Product Type</v>
      </c>
      <c r="BM275" s="4" t="str">
        <v>Traditional</v>
      </c>
      <c r="BN275" s="4" t="str">
        <v>Unit Linked</v>
      </c>
      <c r="BO275" s="4" t="str">
        <v>Traditional</v>
      </c>
      <c r="BP275" s="4" t="str">
        <v>Traditional</v>
      </c>
      <c r="BQ275" t="str">
        <f>VLOOKUP(A275,Misc!$A$3:$B$11,2,FALSE)</f>
        <v>PHP</v>
      </c>
      <c r="BR275">
        <f>INDEX(FX!$B$30:$AK$48,MATCH(Data!BQ275,FX!$A$30:$A$48,0),MATCH(Data!D275,Period,0))</f>
        <v>51.445424827602487</v>
      </c>
      <c r="BS275">
        <f t="shared" si="69"/>
        <v>1.3449595675809691</v>
      </c>
      <c r="BT275">
        <f t="shared" si="70"/>
        <v>0</v>
      </c>
      <c r="BU275">
        <f t="shared" si="71"/>
        <v>0.72312228861687511</v>
      </c>
      <c r="BV275">
        <f t="shared" si="72"/>
        <v>0</v>
      </c>
      <c r="BW275">
        <f t="shared" si="73"/>
        <v>0.41067502976570602</v>
      </c>
      <c r="BX275">
        <f t="shared" si="74"/>
        <v>0</v>
      </c>
      <c r="BY275">
        <f t="shared" si="75"/>
        <v>0.28481268119258613</v>
      </c>
      <c r="BZ275">
        <f t="shared" si="76"/>
        <v>0</v>
      </c>
      <c r="CA275">
        <f t="shared" si="77"/>
        <v>2.8885171268544418</v>
      </c>
      <c r="CB275">
        <f t="shared" si="78"/>
        <v>1.8267674475885654</v>
      </c>
      <c r="CC275">
        <f t="shared" si="79"/>
        <v>1.0018516412810434</v>
      </c>
      <c r="CD275">
        <f t="shared" si="80"/>
        <v>0.98593124526557485</v>
      </c>
      <c r="CE275" s="4">
        <f t="shared" si="81"/>
        <v>0.5376535518591653</v>
      </c>
      <c r="CF275" s="4" t="str">
        <f t="shared" si="82"/>
        <v/>
      </c>
      <c r="CG275" s="4">
        <f t="shared" si="83"/>
        <v>0.39386516731125915</v>
      </c>
      <c r="CH275" s="4" t="str">
        <f t="shared" si="84"/>
        <v/>
      </c>
      <c r="CI275">
        <f>INDEX(FX!$B$114:$AK$132,MATCH(Data!BQ275,FX!$A$114:$A$132,0),MATCH(Data!D275,Period,0))</f>
        <v>53.33161777320295</v>
      </c>
    </row>
    <row r="276" spans="1:87" hidden="1" outlineLevel="1" x14ac:dyDescent="0.15">
      <c r="A276" t="s">
        <v>67</v>
      </c>
      <c r="B276" s="1">
        <f t="shared" si="85"/>
        <v>43800</v>
      </c>
      <c r="C276" t="s">
        <v>50</v>
      </c>
      <c r="D276" s="1">
        <v>43770</v>
      </c>
      <c r="E276">
        <v>125.76044178211563</v>
      </c>
      <c r="F276">
        <v>71.360066270874498</v>
      </c>
      <c r="G276">
        <v>31.265333859435199</v>
      </c>
      <c r="H276">
        <v>21.648924082619033</v>
      </c>
      <c r="I276">
        <v>172.01568886832382</v>
      </c>
      <c r="J276">
        <v>109.03034220949564</v>
      </c>
      <c r="K276">
        <v>59.840622816476149</v>
      </c>
      <c r="L276">
        <v>58.893251244928265</v>
      </c>
      <c r="M276">
        <v>79.776166695105445</v>
      </c>
      <c r="N276">
        <v>42.514211266252246</v>
      </c>
      <c r="O276">
        <v>16.816146320733104</v>
      </c>
      <c r="P276">
        <v>9.5754830000000002</v>
      </c>
      <c r="Q276" t="str">
        <v>Set for Life - 5</v>
      </c>
      <c r="R276" t="str">
        <v>Set For Life - 7</v>
      </c>
      <c r="S276" t="str">
        <v>Set For Life - 10</v>
      </c>
      <c r="T276" t="str">
        <v>Set For Life - WL</v>
      </c>
      <c r="U276" t="str">
        <v>Set For Health - 5</v>
      </c>
      <c r="V276" t="str">
        <v>Set For Health - 10</v>
      </c>
      <c r="W276" t="str">
        <v>Set For Health - 20</v>
      </c>
      <c r="X276" t="str">
        <v>All Set Higher PHP</v>
      </c>
      <c r="Y276" t="str">
        <v>Set for Tomorrow</v>
      </c>
      <c r="Z276" t="str">
        <v>Premium Paying Rider</v>
      </c>
      <c r="AA276">
        <v>33.307266099999964</v>
      </c>
      <c r="AB276">
        <v>2.809175600000009</v>
      </c>
      <c r="AC276">
        <v>34.976267999999997</v>
      </c>
      <c r="AD276">
        <v>3.8186960000000001</v>
      </c>
      <c r="AE276">
        <v>5.7008544904000011</v>
      </c>
      <c r="AF276">
        <v>14.276849990000009</v>
      </c>
      <c r="AG276">
        <v>5.619187964800008</v>
      </c>
      <c r="AH276">
        <v>14.792999999999999</v>
      </c>
      <c r="AI276">
        <v>1.9143747599999998</v>
      </c>
      <c r="AJ276">
        <v>6.2004224050000021</v>
      </c>
      <c r="AK276">
        <v>2.3443464719156566</v>
      </c>
      <c r="AL276">
        <v>15.36247550247319</v>
      </c>
      <c r="AM276">
        <v>1.2246161835520677</v>
      </c>
      <c r="AN276">
        <v>12.937157324768245</v>
      </c>
      <c r="AO276">
        <v>1.6875306067737816</v>
      </c>
      <c r="AP276">
        <v>5.3289766456223839</v>
      </c>
      <c r="AQ276">
        <v>8.0774973561790144</v>
      </c>
      <c r="AR276">
        <v>3.5934595510639289</v>
      </c>
      <c r="AS276">
        <v>7.90427536350622</v>
      </c>
      <c r="AT276">
        <v>2.2185997503558936</v>
      </c>
      <c r="AU276">
        <v>5.4261985401816508</v>
      </c>
      <c r="AV276">
        <v>7.5992794463981284</v>
      </c>
      <c r="AW276" s="4">
        <v>9.2299614212976333E-2</v>
      </c>
      <c r="AX276" s="4">
        <v>0.15649076885472427</v>
      </c>
      <c r="AY276" s="4">
        <v>0.14699153627950148</v>
      </c>
      <c r="AZ276" s="4">
        <v>0.19045486919545579</v>
      </c>
      <c r="BA276" s="4">
        <v>0.61843821446441294</v>
      </c>
      <c r="BB276" s="4">
        <v>0.54098907170691879</v>
      </c>
      <c r="BC276" s="4">
        <v>0.50459513954813362</v>
      </c>
      <c r="BD276" s="4">
        <v>7.1556336801826173E-2</v>
      </c>
      <c r="BE276" s="4">
        <v>1.0000000000000002</v>
      </c>
      <c r="BF276" s="4">
        <v>1</v>
      </c>
      <c r="BG276" s="4" t="str">
        <v>Unit Linked</v>
      </c>
      <c r="BH276" s="4" t="str">
        <v>Unit Linked</v>
      </c>
      <c r="BI276" s="4" t="str">
        <v>Unit Linked</v>
      </c>
      <c r="BJ276" s="4" t="str">
        <v>Unit Linked</v>
      </c>
      <c r="BK276" s="4" t="str">
        <v>Traditional</v>
      </c>
      <c r="BL276" s="4" t="str">
        <v>Product Type</v>
      </c>
      <c r="BM276" s="4" t="str">
        <v>Traditional</v>
      </c>
      <c r="BN276" s="4" t="str">
        <v>Unit Linked</v>
      </c>
      <c r="BO276" s="4" t="str">
        <v>Traditional</v>
      </c>
      <c r="BP276" s="4" t="str">
        <v>Traditional</v>
      </c>
      <c r="BQ276" t="str">
        <f>VLOOKUP(A276,Misc!$A$3:$B$11,2,FALSE)</f>
        <v>PHP</v>
      </c>
      <c r="BR276">
        <f>INDEX(FX!$B$30:$AK$48,MATCH(Data!BQ276,FX!$A$30:$A$48,0),MATCH(Data!D276,Period,0))</f>
        <v>50.730253802731937</v>
      </c>
      <c r="BS276">
        <f t="shared" si="69"/>
        <v>2.4790028110473035</v>
      </c>
      <c r="BT276">
        <f t="shared" si="70"/>
        <v>0</v>
      </c>
      <c r="BU276">
        <f t="shared" si="71"/>
        <v>1.4066569930511879</v>
      </c>
      <c r="BV276">
        <f t="shared" si="72"/>
        <v>0</v>
      </c>
      <c r="BW276">
        <f t="shared" si="73"/>
        <v>0.61630548865402068</v>
      </c>
      <c r="BX276">
        <f t="shared" si="74"/>
        <v>0</v>
      </c>
      <c r="BY276">
        <f t="shared" si="75"/>
        <v>0.42674582640178294</v>
      </c>
      <c r="BZ276">
        <f t="shared" si="76"/>
        <v>0</v>
      </c>
      <c r="CA276">
        <f t="shared" si="77"/>
        <v>3.225397916857399</v>
      </c>
      <c r="CB276">
        <f t="shared" si="78"/>
        <v>2.0443846776438708</v>
      </c>
      <c r="CC276">
        <f t="shared" si="79"/>
        <v>1.1220477704417906</v>
      </c>
      <c r="CD276">
        <f t="shared" si="80"/>
        <v>1.1042839820718848</v>
      </c>
      <c r="CE276" s="4">
        <f t="shared" si="81"/>
        <v>0.56742855908941792</v>
      </c>
      <c r="CF276" s="4" t="str">
        <f t="shared" si="82"/>
        <v/>
      </c>
      <c r="CG276" s="4">
        <f t="shared" si="83"/>
        <v>0.3033758965475486</v>
      </c>
      <c r="CH276" s="4" t="str">
        <f t="shared" si="84"/>
        <v/>
      </c>
      <c r="CI276">
        <f>INDEX(FX!$B$114:$AK$132,MATCH(Data!BQ276,FX!$A$114:$A$132,0),MATCH(Data!D276,Period,0))</f>
        <v>53.33161777320295</v>
      </c>
    </row>
    <row r="277" spans="1:87" hidden="1" outlineLevel="1" x14ac:dyDescent="0.15">
      <c r="A277" t="s">
        <v>67</v>
      </c>
      <c r="B277" s="1">
        <f t="shared" si="85"/>
        <v>43800</v>
      </c>
      <c r="C277" t="s">
        <v>50</v>
      </c>
      <c r="D277" s="1">
        <v>43800</v>
      </c>
      <c r="E277">
        <v>125.95211213083259</v>
      </c>
      <c r="F277">
        <v>67.690885833050288</v>
      </c>
      <c r="G277">
        <v>29.600267367566737</v>
      </c>
      <c r="H277">
        <v>20.575829073741325</v>
      </c>
      <c r="I277">
        <v>201.05336492953444</v>
      </c>
      <c r="J277">
        <v>127.13123055434943</v>
      </c>
      <c r="K277">
        <v>68.269785348136381</v>
      </c>
      <c r="L277">
        <v>66.954182019776724</v>
      </c>
      <c r="M277">
        <v>95.089927606351438</v>
      </c>
      <c r="N277">
        <v>68.405195496509549</v>
      </c>
      <c r="O277">
        <v>20.829797222208985</v>
      </c>
      <c r="P277">
        <v>17.587909</v>
      </c>
      <c r="Q277" t="str">
        <v>Set for Life - 5</v>
      </c>
      <c r="R277" t="str">
        <v>Set For Life - 7</v>
      </c>
      <c r="S277" t="str">
        <v>Set For Life - 10</v>
      </c>
      <c r="T277" t="str">
        <v>Set For Life - WL</v>
      </c>
      <c r="U277" t="str">
        <v>Set For Health - 5</v>
      </c>
      <c r="V277" t="str">
        <v>Set For Health - 10</v>
      </c>
      <c r="W277" t="str">
        <v>Set For Health - 20</v>
      </c>
      <c r="X277" t="str">
        <v>All Set Higher PHP</v>
      </c>
      <c r="Y277" t="str">
        <v>Set for Tomorrow</v>
      </c>
      <c r="Z277" t="str">
        <v>Premium Paying Rider</v>
      </c>
      <c r="AA277">
        <v>37.952370000000002</v>
      </c>
      <c r="AB277">
        <v>3.8073391999999955</v>
      </c>
      <c r="AC277">
        <v>45.752004199999931</v>
      </c>
      <c r="AD277">
        <v>-2.3767800000000001</v>
      </c>
      <c r="AE277">
        <v>5.5057715062000003</v>
      </c>
      <c r="AF277">
        <v>12.663699967599989</v>
      </c>
      <c r="AG277">
        <v>4.4740829347999993</v>
      </c>
      <c r="AH277">
        <v>9.1</v>
      </c>
      <c r="AI277">
        <v>1.7233752099999953</v>
      </c>
      <c r="AJ277">
        <v>4.7131707699999943</v>
      </c>
      <c r="AK277">
        <v>2.6370783422326838</v>
      </c>
      <c r="AL277">
        <v>15.794298235205456</v>
      </c>
      <c r="AM277">
        <v>1.2492890805570389</v>
      </c>
      <c r="AN277">
        <v>20.857638371289507</v>
      </c>
      <c r="AO277">
        <v>-1.0774477606087578</v>
      </c>
      <c r="AP277">
        <v>5.1932296434934067</v>
      </c>
      <c r="AQ277">
        <v>7.4921757264824214</v>
      </c>
      <c r="AR277">
        <v>2.8530695394571723</v>
      </c>
      <c r="AS277">
        <v>4.2531348997067813</v>
      </c>
      <c r="AT277">
        <v>2.5884273038378618</v>
      </c>
      <c r="AU277">
        <v>4.3431092286696664</v>
      </c>
      <c r="AV277">
        <v>4.1439615649597386</v>
      </c>
      <c r="AW277" s="4">
        <v>9.2299614212976333E-2</v>
      </c>
      <c r="AX277" s="4">
        <v>0.15649076885472427</v>
      </c>
      <c r="AY277" s="4">
        <v>0.14699153627950148</v>
      </c>
      <c r="AZ277" s="4">
        <v>0.19045486919545579</v>
      </c>
      <c r="BA277" s="4">
        <v>0.61843821446441294</v>
      </c>
      <c r="BB277" s="4">
        <v>0.54098907170691879</v>
      </c>
      <c r="BC277" s="4">
        <v>0.50459513954813362</v>
      </c>
      <c r="BD277" s="4">
        <v>7.1556336801826173E-2</v>
      </c>
      <c r="BE277" s="4">
        <v>1.0000000000000002</v>
      </c>
      <c r="BF277" s="4">
        <v>1</v>
      </c>
      <c r="BG277" s="4" t="str">
        <v>Unit Linked</v>
      </c>
      <c r="BH277" s="4" t="str">
        <v>Unit Linked</v>
      </c>
      <c r="BI277" s="4" t="str">
        <v>Unit Linked</v>
      </c>
      <c r="BJ277" s="4" t="str">
        <v>Unit Linked</v>
      </c>
      <c r="BK277" s="4" t="str">
        <v>Traditional</v>
      </c>
      <c r="BL277" s="4" t="str">
        <v>Product Type</v>
      </c>
      <c r="BM277" s="4" t="str">
        <v>Traditional</v>
      </c>
      <c r="BN277" s="4" t="str">
        <v>Unit Linked</v>
      </c>
      <c r="BO277" s="4" t="str">
        <v>Traditional</v>
      </c>
      <c r="BP277" s="4" t="str">
        <v>Traditional</v>
      </c>
      <c r="BQ277" t="str">
        <f>VLOOKUP(A277,Misc!$A$3:$B$11,2,FALSE)</f>
        <v>PHP</v>
      </c>
      <c r="BR277">
        <f>INDEX(FX!$B$30:$AK$48,MATCH(Data!BQ277,FX!$A$30:$A$48,0),MATCH(Data!D277,Period,0))</f>
        <v>50.777931245472836</v>
      </c>
      <c r="BS277">
        <f t="shared" si="69"/>
        <v>2.4804498537356618</v>
      </c>
      <c r="BT277">
        <f t="shared" si="70"/>
        <v>0</v>
      </c>
      <c r="BU277">
        <f t="shared" si="71"/>
        <v>1.3330768736090512</v>
      </c>
      <c r="BV277">
        <f t="shared" si="72"/>
        <v>0</v>
      </c>
      <c r="BW277">
        <f t="shared" si="73"/>
        <v>0.58293566991675705</v>
      </c>
      <c r="BX277">
        <f t="shared" si="74"/>
        <v>0</v>
      </c>
      <c r="BY277">
        <f t="shared" si="75"/>
        <v>0.40521203934584843</v>
      </c>
      <c r="BZ277">
        <f t="shared" si="76"/>
        <v>0</v>
      </c>
      <c r="CA277">
        <f t="shared" si="77"/>
        <v>3.7698718569635417</v>
      </c>
      <c r="CB277">
        <f t="shared" si="78"/>
        <v>2.3837872515884544</v>
      </c>
      <c r="CC277">
        <f t="shared" si="79"/>
        <v>1.2800996519261651</v>
      </c>
      <c r="CD277">
        <f t="shared" si="80"/>
        <v>1.2554312960185239</v>
      </c>
      <c r="CE277" s="4">
        <f t="shared" si="81"/>
        <v>0.53743351094213065</v>
      </c>
      <c r="CF277" s="4" t="str">
        <f t="shared" si="82"/>
        <v/>
      </c>
      <c r="CG277" s="4">
        <f t="shared" si="83"/>
        <v>0.3039674960745618</v>
      </c>
      <c r="CH277" s="4" t="str">
        <f t="shared" si="84"/>
        <v/>
      </c>
      <c r="CI277">
        <f>INDEX(FX!$B$114:$AK$132,MATCH(Data!BQ277,FX!$A$114:$A$132,0),MATCH(Data!D277,Period,0))</f>
        <v>53.33161777320295</v>
      </c>
    </row>
    <row r="278" spans="1:87" hidden="1" outlineLevel="1" x14ac:dyDescent="0.15">
      <c r="A278" t="s">
        <v>67</v>
      </c>
      <c r="B278" s="1">
        <f t="shared" si="85"/>
        <v>43800</v>
      </c>
      <c r="C278" t="s">
        <v>63</v>
      </c>
      <c r="D278" s="1">
        <v>43466</v>
      </c>
      <c r="E278">
        <f t="array" ref="E278:E289">TRANSPOSE('[5]BA_Key Metrics P1'!$F$6:$Q$6)</f>
        <v>71.689720804656901</v>
      </c>
      <c r="F278">
        <f t="array" ref="F278:F289">TRANSPOSE('[5]BA_Key Metrics P1'!$F$11:$Q$11)</f>
        <v>34.95059000746334</v>
      </c>
      <c r="G278">
        <f t="array" ref="G278:G289">TRANSPOSE('[5]BA_Key Metrics P1'!$F$16:$Q$16)</f>
        <v>14.744781904206333</v>
      </c>
      <c r="H278">
        <f t="array" ref="H278:H289">TRANSPOSE('[5]BA_Key Metrics P1'!$F$21:$Q$21)</f>
        <v>9.4325461634864283</v>
      </c>
      <c r="I278">
        <f t="array" ref="I278:I289">TRANSPOSE('[5]BA_Key Metrics P1'!$F$7:$Q$7)</f>
        <v>93.081550382949587</v>
      </c>
      <c r="J278">
        <f t="array" ref="J278:J289">TRANSPOSE('[5]BA_Key Metrics P1'!$F$12:$Q$12)</f>
        <v>55.477428834883028</v>
      </c>
      <c r="K278">
        <f t="array" ref="K278:K289">TRANSPOSE('[5]BA_Key Metrics P1'!$F$17:$Q$17)</f>
        <v>23.849204668160802</v>
      </c>
      <c r="L278">
        <f t="array" ref="L278:L289">TRANSPOSE('[5]BA_Key Metrics P1'!$F$22:$Q$22)</f>
        <v>17.172709749242845</v>
      </c>
      <c r="M278">
        <f t="array" ref="M278:M289">TRANSPOSE('[5]BA_Key Metrics P1'!$F$9:$Q$9)</f>
        <v>58.94781631578126</v>
      </c>
      <c r="N278">
        <f t="array" ref="N278:N289">TRANSPOSE('[5]BA_Key Metrics P1'!$F$14:$Q$14)</f>
        <v>27.122942739187927</v>
      </c>
      <c r="O278">
        <f t="array" ref="O278:O289">TRANSPOSE('[5]BA_Key Metrics P1'!$F$19:$Q$19)</f>
        <v>13.677334354995411</v>
      </c>
      <c r="P278">
        <f t="array" ref="P278:P289">TRANSPOSE('[5]BA_Key Metrics P1'!$F$24:$Q$24)</f>
        <v>6.5131273034286776</v>
      </c>
      <c r="Q278" t="str">
        <f t="array" ref="Q278:Q289">'[5]BA_Key Products'!$D$6</f>
        <v>Set for Life - 5</v>
      </c>
      <c r="R278" t="str">
        <f t="array" ref="R278:R289">'[5]BA_Key Products'!$D$9</f>
        <v>Set For Life - 7</v>
      </c>
      <c r="S278" t="str">
        <f t="array" ref="S278:S289">'[5]BA_Key Products'!$D$12</f>
        <v>Set For Life - 10</v>
      </c>
      <c r="T278" t="str">
        <f t="array" ref="T278:T289">'[5]BA_Key Products'!$D$15</f>
        <v>Set For Life - WL</v>
      </c>
      <c r="U278" t="str">
        <f t="array" ref="U278:U289">'[5]BA_Key Products'!$D$18</f>
        <v>Set For Health - 5</v>
      </c>
      <c r="V278" t="str">
        <f t="array" ref="V278:V289">'[5]BA_Key Products'!$D$21</f>
        <v>Set For Health - 10</v>
      </c>
      <c r="W278" t="str">
        <f t="array" ref="W278:W289">'[5]BA_Key Products'!$D$24</f>
        <v>Set For Health - 20</v>
      </c>
      <c r="X278" t="str">
        <f t="array" ref="X278:X289">'[5]BA_Key Products'!$D$27</f>
        <v>All Set Higher PHP</v>
      </c>
      <c r="Y278" t="str">
        <f t="array" ref="Y278:Y289">'[5]BA_Key Products'!$D$30</f>
        <v>All Set Higher USD</v>
      </c>
      <c r="Z278" t="str">
        <f t="array" ref="Z278:Z289">'[5]BA_Key Products'!$D$33</f>
        <v>MRI</v>
      </c>
      <c r="AA278">
        <f t="array" ref="AA278:AA289">TRANSPOSE('[5]BA_Key Products'!$F$6:$Q$6)</f>
        <v>35.658754000000002</v>
      </c>
      <c r="AB278">
        <f t="array" ref="AB278:AB289">TRANSPOSE('[5]BA_Key Products'!$F$9:$Q$9)</f>
        <v>0.89438719999999983</v>
      </c>
      <c r="AC278">
        <f t="array" ref="AC278:AC289">TRANSPOSE('[5]BA_Key Products'!$F$12:$Q$12)</f>
        <v>7.8717782000000005</v>
      </c>
      <c r="AD278">
        <f t="array" ref="AD278:AD289">TRANSPOSE('[5]BA_Key Products'!$F$15:$Q$15)</f>
        <v>0.131964</v>
      </c>
      <c r="AE278">
        <f t="array" ref="AE278:AE289">TRANSPOSE('[5]BA_Key Products'!$F$18:$Q$18)</f>
        <v>3.5065355122000001</v>
      </c>
      <c r="AF278">
        <f t="array" ref="AF278:AF289">TRANSPOSE('[5]BA_Key Products'!$F$21:$Q$21)</f>
        <v>5.6074250388000024</v>
      </c>
      <c r="AG278">
        <f t="array" ref="AG278:AG289">TRANSPOSE('[5]BA_Key Products'!$F$24:$Q$24)</f>
        <v>2.5004119914000005</v>
      </c>
      <c r="AH278">
        <f t="array" ref="AH278:AH289">TRANSPOSE('[5]BA_Key Products'!$F$27:$Q$27)</f>
        <v>6.1120000000000001</v>
      </c>
      <c r="AI278">
        <f t="array" ref="AI278:AI289">TRANSPOSE('[5]BA_Key Products'!$F$30:$Q$30)</f>
        <v>3.6839284122562672</v>
      </c>
      <c r="AJ278">
        <f t="array" ref="AJ278:AJ289">TRANSPOSE('[5]BA_Key Products'!$F$33:$Q$33)</f>
        <v>0</v>
      </c>
      <c r="AK278">
        <f t="array" ref="AK278:AK289">TRANSPOSE('[5]BA_Key Products'!$F$36:$Q$36)</f>
        <v>5.7225364500006322</v>
      </c>
      <c r="AL278">
        <f t="array" ref="AL278:AL289">TRANSPOSE('[5]BA_Key Products'!$F$7:$Q$7)</f>
        <v>14.580998342256349</v>
      </c>
      <c r="AM278">
        <f t="array" ref="AM278:AM289">TRANSPOSE('[5]BA_Key Products'!$F$10:$Q$10)</f>
        <v>0.40052265861222203</v>
      </c>
      <c r="AN278">
        <f t="array" ref="AN278:AN289">TRANSPOSE('[5]BA_Key Products'!$F$13:$Q$13)</f>
        <v>3.1556941715071791</v>
      </c>
      <c r="AO278">
        <f t="array" ref="AO278:AO289">TRANSPOSE('[5]BA_Key Products'!$F$16:$Q$16)</f>
        <v>5.0975832846682279E-2</v>
      </c>
      <c r="AP278">
        <f t="array" ref="AP278:AP289">TRANSPOSE('[5]BA_Key Products'!$F$19:$Q$19)</f>
        <v>3.0991223828721286</v>
      </c>
      <c r="AQ278">
        <f t="array" ref="AQ278:AQ289">TRANSPOSE('[5]BA_Key Products'!$F$22:$Q$22)</f>
        <v>3.1647701438254461</v>
      </c>
      <c r="AR278">
        <f t="array" ref="AR278:AR289">TRANSPOSE('[5]BA_Key Products'!$F$25:$Q$25)</f>
        <v>1.5005866777996071</v>
      </c>
      <c r="AS278">
        <f t="array" ref="AS278:AS289">TRANSPOSE('[5]BA_Key Products'!$F$28:$Q$28)</f>
        <v>3.0526927892871938</v>
      </c>
      <c r="AT278">
        <f t="array" ref="AT278:AT289">TRANSPOSE('[5]BA_Key Products'!$F$31:$Q$31)</f>
        <v>1.8775524692013339</v>
      </c>
      <c r="AU278">
        <f t="array" ref="AU278:AU289">TRANSPOSE('[5]BA_Key Products'!$F$34:$Q$35)</f>
        <v>0</v>
      </c>
      <c r="AV278">
        <f t="array" ref="AV278:AV289">TRANSPOSE('[5]BA_Key Products'!$F$37:$Q$37)</f>
        <v>4.0676745392552007</v>
      </c>
      <c r="AW278" s="4">
        <f t="array" ref="AW278:AW289">'[5]BA_Key Products'!$D$8</f>
        <v>0.10519126862405288</v>
      </c>
      <c r="AX278" s="4">
        <f t="array" ref="AX278:AX289">'[5]BA_Key Products'!$D$11</f>
        <v>0.11602114199455281</v>
      </c>
      <c r="AY278" s="4">
        <f t="array" ref="AY278:AY289">'[5]BA_Key Products'!$D$14</f>
        <v>0.15884015619862071</v>
      </c>
      <c r="AZ278" s="4">
        <f t="array" ref="AZ278:AZ289">'[5]BA_Key Products'!$D$17</f>
        <v>0.19621093348154386</v>
      </c>
      <c r="BA278" s="4">
        <f t="array" ref="BA278:BA289">'[5]BA_Key Products'!$D$20</f>
        <v>0.63192614187221896</v>
      </c>
      <c r="BB278" s="4">
        <f t="array" ref="BB278:BB289">'[5]BA_Key Products'!$D$23</f>
        <v>0.54777857361654569</v>
      </c>
      <c r="BC278" s="4">
        <f t="array" ref="BC278:BC289">'[5]BA_Key Products'!$D$26</f>
        <v>0.50037368377210745</v>
      </c>
      <c r="BD278" s="4">
        <f t="array" ref="BD278:BD289">'[5]BA_Key Products'!$D$29</f>
        <v>0.1142465169714055</v>
      </c>
      <c r="BE278" s="4">
        <f t="array" ref="BE278:BE289">'[5]BA_Key Products'!$D$32</f>
        <v>7.1627790625017562E-2</v>
      </c>
      <c r="BF278" s="4">
        <f t="array" ref="BF278:BF289">'[5]BA_Key Products'!$D$35</f>
        <v>1</v>
      </c>
      <c r="BG278" s="4" t="str">
        <f t="array" ref="BG278:BG289">'[5]BA_Key Products'!$D$7</f>
        <v>Unit Linked</v>
      </c>
      <c r="BH278" s="4" t="str">
        <f t="array" ref="BH278:BH289">'[5]BA_Key Products'!$D$10</f>
        <v>Unit Linked</v>
      </c>
      <c r="BI278" s="4" t="str">
        <f t="array" ref="BI278:BI289">'[5]BA_Key Products'!$D$13</f>
        <v>Unit Linked</v>
      </c>
      <c r="BJ278" s="4" t="str">
        <f t="array" ref="BJ278:BJ289">'[5]BA_Key Products'!$D$16</f>
        <v>Unit Linked</v>
      </c>
      <c r="BK278" s="4" t="str">
        <f t="array" ref="BK278:BK289">'[5]BA_Key Products'!$D$19</f>
        <v>Traditional</v>
      </c>
      <c r="BL278" s="4" t="str">
        <f t="array" ref="BL278:BL289">'[5]BA_Key Products'!$D$22</f>
        <v>Product Type</v>
      </c>
      <c r="BM278" s="4" t="str">
        <f t="array" ref="BM278:BM289">'[5]BA_Key Products'!$D$25</f>
        <v>Traditional</v>
      </c>
      <c r="BN278" s="4" t="str">
        <f t="array" ref="BN278:BN289">'[5]BA_Key Products'!$D$28</f>
        <v>Unit Linked</v>
      </c>
      <c r="BO278" s="4" t="str">
        <f t="array" ref="BO278:BO289">'[5]BA_Key Products'!$D$31</f>
        <v>Traditional</v>
      </c>
      <c r="BP278" s="4" t="str">
        <f t="array" ref="BP278:BP289">'[5]BA_Key Products'!$D$34</f>
        <v>Traditional</v>
      </c>
      <c r="BQ278" t="str">
        <f>VLOOKUP(A278,Misc!$A$3:$B$11,2,FALSE)</f>
        <v>PHP</v>
      </c>
      <c r="BR278">
        <f>INDEX(FX!$B$30:$AK$48,MATCH(Data!BQ278,FX!$A$30:$A$48,0),MATCH(Data!D278,Period,0))</f>
        <v>52.452968414682218</v>
      </c>
      <c r="BS278">
        <f t="shared" si="69"/>
        <v>1.3667428740713574</v>
      </c>
      <c r="BT278">
        <f t="shared" si="70"/>
        <v>0</v>
      </c>
      <c r="BU278">
        <f t="shared" si="71"/>
        <v>0.66632244206183477</v>
      </c>
      <c r="BV278">
        <f t="shared" si="72"/>
        <v>0</v>
      </c>
      <c r="BW278">
        <f t="shared" si="73"/>
        <v>0.28110481350906902</v>
      </c>
      <c r="BX278">
        <f t="shared" si="74"/>
        <v>0</v>
      </c>
      <c r="BY278">
        <f t="shared" si="75"/>
        <v>0.17982864361297321</v>
      </c>
      <c r="BZ278">
        <f t="shared" si="76"/>
        <v>0</v>
      </c>
      <c r="CA278">
        <f t="shared" si="77"/>
        <v>1.7453352114459844</v>
      </c>
      <c r="CB278">
        <f t="shared" si="78"/>
        <v>1.0402352516438806</v>
      </c>
      <c r="CC278">
        <f t="shared" si="79"/>
        <v>0.44718697208064245</v>
      </c>
      <c r="CD278">
        <f t="shared" si="80"/>
        <v>0.32199866544966238</v>
      </c>
      <c r="CE278" s="4">
        <f t="shared" si="81"/>
        <v>0.48752582120801036</v>
      </c>
      <c r="CF278" s="4" t="str">
        <f t="shared" si="82"/>
        <v/>
      </c>
      <c r="CG278" s="4">
        <f t="shared" si="83"/>
        <v>0.26988231561962772</v>
      </c>
      <c r="CH278" s="4" t="str">
        <f t="shared" si="84"/>
        <v/>
      </c>
      <c r="CI278">
        <f>INDEX(FX!$B$114:$AK$132,MATCH(Data!BQ278,FX!$A$114:$A$132,0),MATCH(Data!D278,Period,0))</f>
        <v>53.33161777320295</v>
      </c>
    </row>
    <row r="279" spans="1:87" hidden="1" outlineLevel="1" x14ac:dyDescent="0.15">
      <c r="A279" t="s">
        <v>67</v>
      </c>
      <c r="B279" s="1">
        <f t="shared" si="85"/>
        <v>43800</v>
      </c>
      <c r="C279" t="s">
        <v>63</v>
      </c>
      <c r="D279" s="1">
        <v>43497</v>
      </c>
      <c r="E279">
        <v>86.954677114909785</v>
      </c>
      <c r="F279">
        <v>49.413546546114517</v>
      </c>
      <c r="G279">
        <v>21.932089151356301</v>
      </c>
      <c r="H279">
        <v>17.052007111768884</v>
      </c>
      <c r="I279">
        <v>88.782849878700105</v>
      </c>
      <c r="J279">
        <v>53.149989561867962</v>
      </c>
      <c r="K279">
        <v>20.778704307982608</v>
      </c>
      <c r="L279">
        <v>15.176884515127018</v>
      </c>
      <c r="M279">
        <v>81.777608249605038</v>
      </c>
      <c r="N279">
        <v>36.789627975559391</v>
      </c>
      <c r="O279">
        <v>19.727916455927147</v>
      </c>
      <c r="P279">
        <v>9.0458638181022017</v>
      </c>
      <c r="Q279" t="str">
        <v>Set for Life - 5</v>
      </c>
      <c r="R279" t="str">
        <v>Set For Life - 7</v>
      </c>
      <c r="S279" t="str">
        <v>Set For Life - 10</v>
      </c>
      <c r="T279" t="str">
        <v>Set For Life - WL</v>
      </c>
      <c r="U279" t="str">
        <v>Set For Health - 5</v>
      </c>
      <c r="V279" t="str">
        <v>Set For Health - 10</v>
      </c>
      <c r="W279" t="str">
        <v>Set For Health - 20</v>
      </c>
      <c r="X279" t="str">
        <v>All Set Higher PHP</v>
      </c>
      <c r="Y279" t="str">
        <v>All Set Higher USD</v>
      </c>
      <c r="Z279" t="str">
        <v>MRI</v>
      </c>
      <c r="AA279">
        <v>41.854610000000001</v>
      </c>
      <c r="AB279">
        <v>0.88318999999999992</v>
      </c>
      <c r="AC279">
        <v>11.372024</v>
      </c>
      <c r="AD279">
        <v>2.3987999999999999E-2</v>
      </c>
      <c r="AE279">
        <v>5.202046503600001</v>
      </c>
      <c r="AF279">
        <v>5.5973889844000011</v>
      </c>
      <c r="AG279">
        <v>2.4965549501999997</v>
      </c>
      <c r="AH279">
        <v>7.5</v>
      </c>
      <c r="AI279">
        <v>3.1891243295096721</v>
      </c>
      <c r="AJ279">
        <v>0</v>
      </c>
      <c r="AK279">
        <v>8.8357503472001184</v>
      </c>
      <c r="AL279">
        <v>18.738730813876316</v>
      </c>
      <c r="AM279">
        <v>0.46338282828723298</v>
      </c>
      <c r="AN279">
        <v>5.5632469483010132</v>
      </c>
      <c r="AO279">
        <v>7.0283305954084935E-3</v>
      </c>
      <c r="AP279">
        <v>4.7204446651213656</v>
      </c>
      <c r="AQ279">
        <v>3.4878258492182095</v>
      </c>
      <c r="AR279">
        <v>1.7265709371832711</v>
      </c>
      <c r="AS279">
        <v>3.8561708047401471</v>
      </c>
      <c r="AT279">
        <v>1.518733733993777</v>
      </c>
      <c r="AU279">
        <v>0</v>
      </c>
      <c r="AV279">
        <v>9.3314116347977745</v>
      </c>
      <c r="AW279" s="4">
        <v>0.10519126862405288</v>
      </c>
      <c r="AX279" s="4">
        <v>0.11602114199455281</v>
      </c>
      <c r="AY279" s="4">
        <v>0.15884015619862071</v>
      </c>
      <c r="AZ279" s="4">
        <v>0.19621093348154386</v>
      </c>
      <c r="BA279" s="4">
        <v>0.63192614187221896</v>
      </c>
      <c r="BB279" s="4">
        <v>0.54777857361654569</v>
      </c>
      <c r="BC279" s="4">
        <v>0.50037368377210745</v>
      </c>
      <c r="BD279" s="4">
        <v>0.1142465169714055</v>
      </c>
      <c r="BE279" s="4">
        <v>7.1627790625017562E-2</v>
      </c>
      <c r="BF279" s="4">
        <v>1</v>
      </c>
      <c r="BG279" s="4" t="str">
        <v>Unit Linked</v>
      </c>
      <c r="BH279" s="4" t="str">
        <v>Unit Linked</v>
      </c>
      <c r="BI279" s="4" t="str">
        <v>Unit Linked</v>
      </c>
      <c r="BJ279" s="4" t="str">
        <v>Unit Linked</v>
      </c>
      <c r="BK279" s="4" t="str">
        <v>Traditional</v>
      </c>
      <c r="BL279" s="4" t="str">
        <v>Product Type</v>
      </c>
      <c r="BM279" s="4" t="str">
        <v>Traditional</v>
      </c>
      <c r="BN279" s="4" t="str">
        <v>Unit Linked</v>
      </c>
      <c r="BO279" s="4" t="str">
        <v>Traditional</v>
      </c>
      <c r="BP279" s="4" t="str">
        <v>Traditional</v>
      </c>
      <c r="BQ279" t="str">
        <f>VLOOKUP(A279,Misc!$A$3:$B$11,2,FALSE)</f>
        <v>PHP</v>
      </c>
      <c r="BR279">
        <f>INDEX(FX!$B$30:$AK$48,MATCH(Data!BQ279,FX!$A$30:$A$48,0),MATCH(Data!D279,Period,0))</f>
        <v>52.159869264347662</v>
      </c>
      <c r="BS279">
        <f t="shared" si="69"/>
        <v>1.6670800433609423</v>
      </c>
      <c r="BT279">
        <f t="shared" si="70"/>
        <v>0</v>
      </c>
      <c r="BU279">
        <f t="shared" si="71"/>
        <v>0.94734797542695692</v>
      </c>
      <c r="BV279">
        <f t="shared" si="72"/>
        <v>0</v>
      </c>
      <c r="BW279">
        <f t="shared" si="73"/>
        <v>0.42047822321417</v>
      </c>
      <c r="BX279">
        <f t="shared" si="74"/>
        <v>0</v>
      </c>
      <c r="BY279">
        <f t="shared" si="75"/>
        <v>0.32691813365844224</v>
      </c>
      <c r="BZ279">
        <f t="shared" si="76"/>
        <v>0</v>
      </c>
      <c r="CA279">
        <f t="shared" si="77"/>
        <v>1.664731984247251</v>
      </c>
      <c r="CB279">
        <f t="shared" si="78"/>
        <v>0.99659436148913805</v>
      </c>
      <c r="CC279">
        <f t="shared" si="79"/>
        <v>0.38961323836726164</v>
      </c>
      <c r="CD279">
        <f t="shared" si="80"/>
        <v>0.28457573853596485</v>
      </c>
      <c r="CE279" s="4">
        <f t="shared" si="81"/>
        <v>0.568267840047465</v>
      </c>
      <c r="CF279" s="4" t="str">
        <f t="shared" si="82"/>
        <v/>
      </c>
      <c r="CG279" s="4">
        <f t="shared" si="83"/>
        <v>0.3450876997030628</v>
      </c>
      <c r="CH279" s="4" t="str">
        <f t="shared" si="84"/>
        <v/>
      </c>
      <c r="CI279">
        <f>INDEX(FX!$B$114:$AK$132,MATCH(Data!BQ279,FX!$A$114:$A$132,0),MATCH(Data!D279,Period,0))</f>
        <v>53.33161777320295</v>
      </c>
    </row>
    <row r="280" spans="1:87" hidden="1" outlineLevel="1" x14ac:dyDescent="0.15">
      <c r="A280" t="s">
        <v>67</v>
      </c>
      <c r="B280" s="1">
        <f t="shared" si="85"/>
        <v>43800</v>
      </c>
      <c r="C280" t="s">
        <v>63</v>
      </c>
      <c r="D280" s="1">
        <v>43525</v>
      </c>
      <c r="E280">
        <v>105.95102391786607</v>
      </c>
      <c r="F280">
        <v>55.831037085078975</v>
      </c>
      <c r="G280">
        <v>24.403354508303089</v>
      </c>
      <c r="H280">
        <v>16.380538849945466</v>
      </c>
      <c r="I280">
        <v>94.516673914204816</v>
      </c>
      <c r="J280">
        <v>56.57612822780326</v>
      </c>
      <c r="K280">
        <v>22.159266497899722</v>
      </c>
      <c r="L280">
        <v>16.18429457048013</v>
      </c>
      <c r="M280">
        <v>106.44642431021886</v>
      </c>
      <c r="N280">
        <v>57.088889502236661</v>
      </c>
      <c r="O280">
        <v>24.228220817310024</v>
      </c>
      <c r="P280">
        <v>17.164761730162837</v>
      </c>
      <c r="Q280" t="str">
        <v>Set for Life - 5</v>
      </c>
      <c r="R280" t="str">
        <v>Set For Life - 7</v>
      </c>
      <c r="S280" t="str">
        <v>Set For Life - 10</v>
      </c>
      <c r="T280" t="str">
        <v>Set For Life - WL</v>
      </c>
      <c r="U280" t="str">
        <v>Set For Health - 5</v>
      </c>
      <c r="V280" t="str">
        <v>Set For Health - 10</v>
      </c>
      <c r="W280" t="str">
        <v>Set For Health - 20</v>
      </c>
      <c r="X280" t="str">
        <v>All Set Higher PHP</v>
      </c>
      <c r="Y280" t="str">
        <v>All Set Higher USD</v>
      </c>
      <c r="Z280" t="str">
        <v>MRI</v>
      </c>
      <c r="AA280">
        <v>50.783541999999997</v>
      </c>
      <c r="AB280">
        <v>3.3106080000000015</v>
      </c>
      <c r="AC280">
        <v>13.0114</v>
      </c>
      <c r="AD280">
        <v>0.173952</v>
      </c>
      <c r="AE280">
        <v>5.6071499917999992</v>
      </c>
      <c r="AF280">
        <v>7.1245750601999998</v>
      </c>
      <c r="AG280">
        <v>2.0417849693999996</v>
      </c>
      <c r="AH280">
        <v>10.25</v>
      </c>
      <c r="AI280">
        <v>5.6092029324663724</v>
      </c>
      <c r="AJ280">
        <v>0</v>
      </c>
      <c r="AK280">
        <v>8.0388089639996991</v>
      </c>
      <c r="AL280">
        <v>22.119752632243451</v>
      </c>
      <c r="AM280">
        <v>2.048965477359781</v>
      </c>
      <c r="AN280">
        <v>6.1165581837566885</v>
      </c>
      <c r="AO280">
        <v>8.5104994640615675E-2</v>
      </c>
      <c r="AP280">
        <v>5.0191684011947677</v>
      </c>
      <c r="AQ280">
        <v>4.0175812168241922</v>
      </c>
      <c r="AR280">
        <v>1.1784559188316535</v>
      </c>
      <c r="AS280">
        <v>5.2061315596117534</v>
      </c>
      <c r="AT280">
        <v>2.9004954903148206</v>
      </c>
      <c r="AU280">
        <v>0</v>
      </c>
      <c r="AV280">
        <v>7.1388232103012541</v>
      </c>
      <c r="AW280" s="4">
        <v>0.10519126862405288</v>
      </c>
      <c r="AX280" s="4">
        <v>0.11602114199455281</v>
      </c>
      <c r="AY280" s="4">
        <v>0.15884015619862071</v>
      </c>
      <c r="AZ280" s="4">
        <v>0.19621093348154386</v>
      </c>
      <c r="BA280" s="4">
        <v>0.63192614187221896</v>
      </c>
      <c r="BB280" s="4">
        <v>0.54777857361654569</v>
      </c>
      <c r="BC280" s="4">
        <v>0.50037368377210745</v>
      </c>
      <c r="BD280" s="4">
        <v>0.1142465169714055</v>
      </c>
      <c r="BE280" s="4">
        <v>7.1627790625017562E-2</v>
      </c>
      <c r="BF280" s="4">
        <v>1</v>
      </c>
      <c r="BG280" s="4" t="str">
        <v>Unit Linked</v>
      </c>
      <c r="BH280" s="4" t="str">
        <v>Unit Linked</v>
      </c>
      <c r="BI280" s="4" t="str">
        <v>Unit Linked</v>
      </c>
      <c r="BJ280" s="4" t="str">
        <v>Unit Linked</v>
      </c>
      <c r="BK280" s="4" t="str">
        <v>Traditional</v>
      </c>
      <c r="BL280" s="4" t="str">
        <v>Product Type</v>
      </c>
      <c r="BM280" s="4" t="str">
        <v>Traditional</v>
      </c>
      <c r="BN280" s="4" t="str">
        <v>Unit Linked</v>
      </c>
      <c r="BO280" s="4" t="str">
        <v>Traditional</v>
      </c>
      <c r="BP280" s="4" t="str">
        <v>Traditional</v>
      </c>
      <c r="BQ280" t="str">
        <f>VLOOKUP(A280,Misc!$A$3:$B$11,2,FALSE)</f>
        <v>PHP</v>
      </c>
      <c r="BR280">
        <f>INDEX(FX!$B$30:$AK$48,MATCH(Data!BQ280,FX!$A$30:$A$48,0),MATCH(Data!D280,Period,0))</f>
        <v>52.517568842899998</v>
      </c>
      <c r="BS280">
        <f t="shared" si="69"/>
        <v>2.0174396159655799</v>
      </c>
      <c r="BT280">
        <f t="shared" si="70"/>
        <v>0</v>
      </c>
      <c r="BU280">
        <f t="shared" si="71"/>
        <v>1.0630925672148082</v>
      </c>
      <c r="BV280">
        <f t="shared" si="72"/>
        <v>0</v>
      </c>
      <c r="BW280">
        <f t="shared" si="73"/>
        <v>0.46467030073884025</v>
      </c>
      <c r="BX280">
        <f t="shared" si="74"/>
        <v>0</v>
      </c>
      <c r="BY280">
        <f t="shared" si="75"/>
        <v>0.31190588617964937</v>
      </c>
      <c r="BZ280">
        <f t="shared" si="76"/>
        <v>0</v>
      </c>
      <c r="CA280">
        <f t="shared" si="77"/>
        <v>1.772244643246051</v>
      </c>
      <c r="CB280">
        <f t="shared" si="78"/>
        <v>1.0608365279372896</v>
      </c>
      <c r="CC280">
        <f t="shared" si="79"/>
        <v>0.41549961210878333</v>
      </c>
      <c r="CD280">
        <f t="shared" si="80"/>
        <v>0.3034652846891906</v>
      </c>
      <c r="CE280" s="4">
        <f t="shared" si="81"/>
        <v>0.5269513688547226</v>
      </c>
      <c r="CF280" s="4" t="str">
        <f t="shared" si="82"/>
        <v/>
      </c>
      <c r="CG280" s="4">
        <f t="shared" si="83"/>
        <v>0.29339485177364216</v>
      </c>
      <c r="CH280" s="4" t="str">
        <f t="shared" si="84"/>
        <v/>
      </c>
      <c r="CI280">
        <f>INDEX(FX!$B$114:$AK$132,MATCH(Data!BQ280,FX!$A$114:$A$132,0),MATCH(Data!D280,Period,0))</f>
        <v>53.33161777320295</v>
      </c>
    </row>
    <row r="281" spans="1:87" hidden="1" outlineLevel="1" x14ac:dyDescent="0.15">
      <c r="A281" t="s">
        <v>67</v>
      </c>
      <c r="B281" s="1">
        <f t="shared" si="85"/>
        <v>43800</v>
      </c>
      <c r="C281" t="s">
        <v>63</v>
      </c>
      <c r="D281" s="1">
        <v>43556</v>
      </c>
      <c r="E281">
        <v>101.10794012530731</v>
      </c>
      <c r="F281">
        <v>55.955368822277848</v>
      </c>
      <c r="G281">
        <v>23.886276596863588</v>
      </c>
      <c r="H281">
        <v>15.933709398656488</v>
      </c>
      <c r="I281">
        <v>91.651389703418332</v>
      </c>
      <c r="J281">
        <v>54.788506136751849</v>
      </c>
      <c r="K281">
        <v>21.194969547636429</v>
      </c>
      <c r="L281">
        <v>15.482484188410341</v>
      </c>
      <c r="M281">
        <v>83.259970718826636</v>
      </c>
      <c r="N281">
        <v>43.418944702500639</v>
      </c>
      <c r="O281">
        <v>17.100399786261828</v>
      </c>
      <c r="P281">
        <v>9.8312353355706321</v>
      </c>
      <c r="Q281" t="str">
        <v>Set for Life - 5</v>
      </c>
      <c r="R281" t="str">
        <v>Set For Life - 7</v>
      </c>
      <c r="S281" t="str">
        <v>Set For Life - 10</v>
      </c>
      <c r="T281" t="str">
        <v>Set For Life - WL</v>
      </c>
      <c r="U281" t="str">
        <v>Set For Health - 5</v>
      </c>
      <c r="V281" t="str">
        <v>Set For Health - 10</v>
      </c>
      <c r="W281" t="str">
        <v>Set For Health - 20</v>
      </c>
      <c r="X281" t="str">
        <v>All Set Higher PHP</v>
      </c>
      <c r="Y281" t="str">
        <v>All Set Higher USD</v>
      </c>
      <c r="Z281" t="str">
        <v>MRI</v>
      </c>
      <c r="AA281">
        <v>44.156868000000003</v>
      </c>
      <c r="AB281">
        <v>6.8936027999999929</v>
      </c>
      <c r="AC281">
        <v>10.925360200000007</v>
      </c>
      <c r="AD281">
        <v>0.67172399999999999</v>
      </c>
      <c r="AE281">
        <v>7.0349209870000013</v>
      </c>
      <c r="AF281">
        <v>7.8495599731999972</v>
      </c>
      <c r="AG281">
        <v>2.2195840008000003</v>
      </c>
      <c r="AH281">
        <v>8.65</v>
      </c>
      <c r="AI281">
        <v>4.7687137499074677</v>
      </c>
      <c r="AJ281">
        <v>0</v>
      </c>
      <c r="AK281">
        <v>7.9376064143998377</v>
      </c>
      <c r="AL281">
        <v>22.151284765378811</v>
      </c>
      <c r="AM281">
        <v>3.8394979001138982</v>
      </c>
      <c r="AN281">
        <v>3.8127973659067806</v>
      </c>
      <c r="AO281">
        <v>0.54227590440944584</v>
      </c>
      <c r="AP281">
        <v>6.6404125526291731</v>
      </c>
      <c r="AQ281">
        <v>4.6055307454349457</v>
      </c>
      <c r="AR281">
        <v>1.3132466145493407</v>
      </c>
      <c r="AS281">
        <v>4.5026458093261308</v>
      </c>
      <c r="AT281">
        <v>2.4938385585661091</v>
      </c>
      <c r="AU281">
        <v>0</v>
      </c>
      <c r="AV281">
        <v>6.0538386059632074</v>
      </c>
      <c r="AW281" s="4">
        <v>0.10519126862405288</v>
      </c>
      <c r="AX281" s="4">
        <v>0.11602114199455281</v>
      </c>
      <c r="AY281" s="4">
        <v>0.15884015619862071</v>
      </c>
      <c r="AZ281" s="4">
        <v>0.19621093348154386</v>
      </c>
      <c r="BA281" s="4">
        <v>0.63192614187221896</v>
      </c>
      <c r="BB281" s="4">
        <v>0.54777857361654569</v>
      </c>
      <c r="BC281" s="4">
        <v>0.50037368377210745</v>
      </c>
      <c r="BD281" s="4">
        <v>0.1142465169714055</v>
      </c>
      <c r="BE281" s="4">
        <v>7.1627790625017562E-2</v>
      </c>
      <c r="BF281" s="4">
        <v>1</v>
      </c>
      <c r="BG281" s="4" t="str">
        <v>Unit Linked</v>
      </c>
      <c r="BH281" s="4" t="str">
        <v>Unit Linked</v>
      </c>
      <c r="BI281" s="4" t="str">
        <v>Unit Linked</v>
      </c>
      <c r="BJ281" s="4" t="str">
        <v>Unit Linked</v>
      </c>
      <c r="BK281" s="4" t="str">
        <v>Traditional</v>
      </c>
      <c r="BL281" s="4" t="str">
        <v>Product Type</v>
      </c>
      <c r="BM281" s="4" t="str">
        <v>Traditional</v>
      </c>
      <c r="BN281" s="4" t="str">
        <v>Unit Linked</v>
      </c>
      <c r="BO281" s="4" t="str">
        <v>Traditional</v>
      </c>
      <c r="BP281" s="4" t="str">
        <v>Traditional</v>
      </c>
      <c r="BQ281" t="str">
        <f>VLOOKUP(A281,Misc!$A$3:$B$11,2,FALSE)</f>
        <v>PHP</v>
      </c>
      <c r="BR281">
        <f>INDEX(FX!$B$30:$AK$48,MATCH(Data!BQ281,FX!$A$30:$A$48,0),MATCH(Data!D281,Period,0))</f>
        <v>52.02762885680599</v>
      </c>
      <c r="BS281">
        <f t="shared" si="69"/>
        <v>1.9433509146377499</v>
      </c>
      <c r="BT281">
        <f t="shared" si="70"/>
        <v>0</v>
      </c>
      <c r="BU281">
        <f t="shared" si="71"/>
        <v>1.0754933494332801</v>
      </c>
      <c r="BV281">
        <f t="shared" si="72"/>
        <v>0</v>
      </c>
      <c r="BW281">
        <f t="shared" si="73"/>
        <v>0.45910753808529381</v>
      </c>
      <c r="BX281">
        <f t="shared" si="74"/>
        <v>0</v>
      </c>
      <c r="BY281">
        <f t="shared" si="75"/>
        <v>0.30625476787555195</v>
      </c>
      <c r="BZ281">
        <f t="shared" si="76"/>
        <v>0</v>
      </c>
      <c r="CA281">
        <f t="shared" si="77"/>
        <v>1.7185188361090664</v>
      </c>
      <c r="CB281">
        <f t="shared" si="78"/>
        <v>1.0273175355329447</v>
      </c>
      <c r="CC281">
        <f t="shared" si="79"/>
        <v>0.39741846267948899</v>
      </c>
      <c r="CD281">
        <f t="shared" si="80"/>
        <v>0.29030591673125061</v>
      </c>
      <c r="CE281" s="4">
        <f t="shared" si="81"/>
        <v>0.55342210268481407</v>
      </c>
      <c r="CF281" s="4" t="str">
        <f t="shared" si="82"/>
        <v/>
      </c>
      <c r="CG281" s="4">
        <f t="shared" si="83"/>
        <v>0.28475747250034572</v>
      </c>
      <c r="CH281" s="4" t="str">
        <f t="shared" si="84"/>
        <v/>
      </c>
      <c r="CI281">
        <f>INDEX(FX!$B$114:$AK$132,MATCH(Data!BQ281,FX!$A$114:$A$132,0),MATCH(Data!D281,Period,0))</f>
        <v>53.33161777320295</v>
      </c>
    </row>
    <row r="282" spans="1:87" hidden="1" outlineLevel="1" x14ac:dyDescent="0.15">
      <c r="A282" t="s">
        <v>67</v>
      </c>
      <c r="B282" s="1">
        <f t="shared" si="85"/>
        <v>43800</v>
      </c>
      <c r="C282" t="s">
        <v>63</v>
      </c>
      <c r="D282" s="1">
        <v>43586</v>
      </c>
      <c r="E282">
        <v>108.80687601357207</v>
      </c>
      <c r="F282">
        <v>60.84143151462807</v>
      </c>
      <c r="G282">
        <v>26.063051540246615</v>
      </c>
      <c r="H282">
        <v>18.58661366585342</v>
      </c>
      <c r="I282">
        <v>96.189916397638882</v>
      </c>
      <c r="J282">
        <v>57.382552125384322</v>
      </c>
      <c r="K282">
        <v>22.555568075551424</v>
      </c>
      <c r="L282">
        <v>17.536551456860483</v>
      </c>
      <c r="M282">
        <v>74.332974795572511</v>
      </c>
      <c r="N282">
        <v>44.460333264480305</v>
      </c>
      <c r="O282">
        <v>17.798213975941042</v>
      </c>
      <c r="P282">
        <v>15.701433093660667</v>
      </c>
      <c r="Q282" t="str">
        <v>Set for Life - 5</v>
      </c>
      <c r="R282" t="str">
        <v>Set For Life - 7</v>
      </c>
      <c r="S282" t="str">
        <v>Set For Life - 10</v>
      </c>
      <c r="T282" t="str">
        <v>Set For Life - WL</v>
      </c>
      <c r="U282" t="str">
        <v>Set For Health - 5</v>
      </c>
      <c r="V282" t="str">
        <v>Set For Health - 10</v>
      </c>
      <c r="W282" t="str">
        <v>Set For Health - 20</v>
      </c>
      <c r="X282" t="str">
        <v>All Set Higher PHP</v>
      </c>
      <c r="Y282" t="str">
        <v>All Set Higher USD</v>
      </c>
      <c r="Z282" t="str">
        <v>MRI</v>
      </c>
      <c r="AA282">
        <v>25.794978800000013</v>
      </c>
      <c r="AB282">
        <v>33.341638400000143</v>
      </c>
      <c r="AC282">
        <v>10.768788000000001</v>
      </c>
      <c r="AD282">
        <v>0.245952</v>
      </c>
      <c r="AE282">
        <v>6.7518055069999958</v>
      </c>
      <c r="AF282">
        <v>9.4058060211999983</v>
      </c>
      <c r="AG282">
        <v>2.7315010204000005</v>
      </c>
      <c r="AH282">
        <v>9.98</v>
      </c>
      <c r="AI282">
        <v>2.3075007084716446</v>
      </c>
      <c r="AJ282">
        <v>0</v>
      </c>
      <c r="AK282">
        <v>7.4789055565002656</v>
      </c>
      <c r="AL282">
        <v>12.149251517754733</v>
      </c>
      <c r="AM282">
        <v>17.097601813303559</v>
      </c>
      <c r="AN282">
        <v>3.6058442586243191</v>
      </c>
      <c r="AO282">
        <v>0.16289590718358196</v>
      </c>
      <c r="AP282">
        <v>6.8753639946323188</v>
      </c>
      <c r="AQ282">
        <v>5.9743011142120475</v>
      </c>
      <c r="AR282">
        <v>1.9279106408359046</v>
      </c>
      <c r="AS282">
        <v>5.142073636856427</v>
      </c>
      <c r="AT282">
        <v>0.88657637242898346</v>
      </c>
      <c r="AU282">
        <v>0</v>
      </c>
      <c r="AV282">
        <v>7.0196122587961938</v>
      </c>
      <c r="AW282" s="4">
        <v>0.10519126862405288</v>
      </c>
      <c r="AX282" s="4">
        <v>0.11602114199455281</v>
      </c>
      <c r="AY282" s="4">
        <v>0.15884015619862071</v>
      </c>
      <c r="AZ282" s="4">
        <v>0.19621093348154386</v>
      </c>
      <c r="BA282" s="4">
        <v>0.63192614187221896</v>
      </c>
      <c r="BB282" s="4">
        <v>0.54777857361654569</v>
      </c>
      <c r="BC282" s="4">
        <v>0.50037368377210745</v>
      </c>
      <c r="BD282" s="4">
        <v>0.1142465169714055</v>
      </c>
      <c r="BE282" s="4">
        <v>7.1627790625017562E-2</v>
      </c>
      <c r="BF282" s="4">
        <v>1</v>
      </c>
      <c r="BG282" s="4" t="str">
        <v>Unit Linked</v>
      </c>
      <c r="BH282" s="4" t="str">
        <v>Unit Linked</v>
      </c>
      <c r="BI282" s="4" t="str">
        <v>Unit Linked</v>
      </c>
      <c r="BJ282" s="4" t="str">
        <v>Unit Linked</v>
      </c>
      <c r="BK282" s="4" t="str">
        <v>Traditional</v>
      </c>
      <c r="BL282" s="4" t="str">
        <v>Product Type</v>
      </c>
      <c r="BM282" s="4" t="str">
        <v>Traditional</v>
      </c>
      <c r="BN282" s="4" t="str">
        <v>Unit Linked</v>
      </c>
      <c r="BO282" s="4" t="str">
        <v>Traditional</v>
      </c>
      <c r="BP282" s="4" t="str">
        <v>Traditional</v>
      </c>
      <c r="BQ282" t="str">
        <f>VLOOKUP(A282,Misc!$A$3:$B$11,2,FALSE)</f>
        <v>PHP</v>
      </c>
      <c r="BR282">
        <f>INDEX(FX!$B$30:$AK$48,MATCH(Data!BQ282,FX!$A$30:$A$48,0),MATCH(Data!D282,Period,0))</f>
        <v>52.288985251624574</v>
      </c>
      <c r="BS282">
        <f t="shared" si="69"/>
        <v>2.080875646945004</v>
      </c>
      <c r="BT282">
        <f t="shared" si="70"/>
        <v>0</v>
      </c>
      <c r="BU282">
        <f t="shared" si="71"/>
        <v>1.1635611443183969</v>
      </c>
      <c r="BV282">
        <f t="shared" si="72"/>
        <v>0</v>
      </c>
      <c r="BW282">
        <f t="shared" si="73"/>
        <v>0.49844248104694017</v>
      </c>
      <c r="BX282">
        <f t="shared" si="74"/>
        <v>0</v>
      </c>
      <c r="BY282">
        <f t="shared" si="75"/>
        <v>0.35545944478385055</v>
      </c>
      <c r="BZ282">
        <f t="shared" si="76"/>
        <v>0</v>
      </c>
      <c r="CA282">
        <f t="shared" si="77"/>
        <v>1.8036189490199668</v>
      </c>
      <c r="CB282">
        <f t="shared" si="78"/>
        <v>1.0759574624082904</v>
      </c>
      <c r="CC282">
        <f t="shared" si="79"/>
        <v>0.42293050571746793</v>
      </c>
      <c r="CD282">
        <f t="shared" si="80"/>
        <v>0.32882091691716714</v>
      </c>
      <c r="CE282" s="4">
        <f t="shared" si="81"/>
        <v>0.55916899504622286</v>
      </c>
      <c r="CF282" s="4" t="str">
        <f t="shared" si="82"/>
        <v/>
      </c>
      <c r="CG282" s="4">
        <f t="shared" si="83"/>
        <v>0.30549270789896937</v>
      </c>
      <c r="CH282" s="4" t="str">
        <f t="shared" si="84"/>
        <v/>
      </c>
      <c r="CI282">
        <f>INDEX(FX!$B$114:$AK$132,MATCH(Data!BQ282,FX!$A$114:$A$132,0),MATCH(Data!D282,Period,0))</f>
        <v>53.33161777320295</v>
      </c>
    </row>
    <row r="283" spans="1:87" hidden="1" outlineLevel="1" x14ac:dyDescent="0.15">
      <c r="A283" t="s">
        <v>67</v>
      </c>
      <c r="B283" s="1">
        <f t="shared" si="85"/>
        <v>43800</v>
      </c>
      <c r="C283" t="s">
        <v>63</v>
      </c>
      <c r="D283" s="1">
        <v>43617</v>
      </c>
      <c r="E283">
        <v>137.29200544747246</v>
      </c>
      <c r="F283">
        <v>97.363854901213102</v>
      </c>
      <c r="G283">
        <v>30.878429851880483</v>
      </c>
      <c r="H283">
        <v>23.43599247514306</v>
      </c>
      <c r="I283">
        <v>115.31812729538753</v>
      </c>
      <c r="J283">
        <v>68.40062449447953</v>
      </c>
      <c r="K283">
        <v>25.346107157155583</v>
      </c>
      <c r="L283">
        <v>19.746996141302002</v>
      </c>
      <c r="M283">
        <v>75.820497962182031</v>
      </c>
      <c r="N283">
        <v>59.441165993096526</v>
      </c>
      <c r="O283">
        <v>0.90107465709132661</v>
      </c>
      <c r="P283">
        <v>4.9770679090693601</v>
      </c>
      <c r="Q283" t="str">
        <v>Set for Life - 5</v>
      </c>
      <c r="R283" t="str">
        <v>Set For Life - 7</v>
      </c>
      <c r="S283" t="str">
        <v>Set For Life - 10</v>
      </c>
      <c r="T283" t="str">
        <v>Set For Life - WL</v>
      </c>
      <c r="U283" t="str">
        <v>Set For Health - 5</v>
      </c>
      <c r="V283" t="str">
        <v>Set For Health - 10</v>
      </c>
      <c r="W283" t="str">
        <v>Set For Health - 20</v>
      </c>
      <c r="X283" t="str">
        <v>All Set Higher PHP</v>
      </c>
      <c r="Y283" t="str">
        <v>All Set Higher USD</v>
      </c>
      <c r="Z283" t="str">
        <v>MRI</v>
      </c>
      <c r="AA283">
        <v>19.428629999999998</v>
      </c>
      <c r="AB283">
        <v>51.334418800000272</v>
      </c>
      <c r="AC283">
        <v>26.925072</v>
      </c>
      <c r="AD283">
        <v>3.923324</v>
      </c>
      <c r="AE283">
        <v>8.1426584951000134</v>
      </c>
      <c r="AF283">
        <v>11.363437030000009</v>
      </c>
      <c r="AG283">
        <v>2.6334390010000002</v>
      </c>
      <c r="AH283">
        <v>4.6500000000000004</v>
      </c>
      <c r="AI283">
        <v>2.4107243611715323</v>
      </c>
      <c r="AJ283">
        <v>0</v>
      </c>
      <c r="AK283">
        <v>6.4803017602006321</v>
      </c>
      <c r="AL283">
        <v>8.1888310853048569</v>
      </c>
      <c r="AM283">
        <v>27.442365545749396</v>
      </c>
      <c r="AN283">
        <v>12.716628935393512</v>
      </c>
      <c r="AO283">
        <v>3.7768950782654001</v>
      </c>
      <c r="AP283">
        <v>8.1306908426617088</v>
      </c>
      <c r="AQ283">
        <v>6.8375661657152103</v>
      </c>
      <c r="AR283">
        <v>1.6359061594973094</v>
      </c>
      <c r="AS283">
        <v>2.3796355283539481</v>
      </c>
      <c r="AT283">
        <v>0.9545912600120231</v>
      </c>
      <c r="AU283">
        <v>0</v>
      </c>
      <c r="AV283">
        <v>25.300744300259737</v>
      </c>
      <c r="AW283" s="4">
        <v>0.10519126862405288</v>
      </c>
      <c r="AX283" s="4">
        <v>0.11602114199455281</v>
      </c>
      <c r="AY283" s="4">
        <v>0.15884015619862071</v>
      </c>
      <c r="AZ283" s="4">
        <v>0.19621093348154386</v>
      </c>
      <c r="BA283" s="4">
        <v>0.63192614187221896</v>
      </c>
      <c r="BB283" s="4">
        <v>0.54777857361654569</v>
      </c>
      <c r="BC283" s="4">
        <v>0.50037368377210745</v>
      </c>
      <c r="BD283" s="4">
        <v>0.1142465169714055</v>
      </c>
      <c r="BE283" s="4">
        <v>7.1627790625017562E-2</v>
      </c>
      <c r="BF283" s="4">
        <v>1</v>
      </c>
      <c r="BG283" s="4" t="str">
        <v>Unit Linked</v>
      </c>
      <c r="BH283" s="4" t="str">
        <v>Unit Linked</v>
      </c>
      <c r="BI283" s="4" t="str">
        <v>Unit Linked</v>
      </c>
      <c r="BJ283" s="4" t="str">
        <v>Unit Linked</v>
      </c>
      <c r="BK283" s="4" t="str">
        <v>Traditional</v>
      </c>
      <c r="BL283" s="4" t="str">
        <v>Product Type</v>
      </c>
      <c r="BM283" s="4" t="str">
        <v>Traditional</v>
      </c>
      <c r="BN283" s="4" t="str">
        <v>Unit Linked</v>
      </c>
      <c r="BO283" s="4" t="str">
        <v>Traditional</v>
      </c>
      <c r="BP283" s="4" t="str">
        <v>Traditional</v>
      </c>
      <c r="BQ283" t="str">
        <f>VLOOKUP(A283,Misc!$A$3:$B$11,2,FALSE)</f>
        <v>PHP</v>
      </c>
      <c r="BR283">
        <f>INDEX(FX!$B$30:$AK$48,MATCH(Data!BQ283,FX!$A$30:$A$48,0),MATCH(Data!D283,Period,0))</f>
        <v>51.733844546372225</v>
      </c>
      <c r="BS283">
        <f t="shared" si="69"/>
        <v>2.6538140873023499</v>
      </c>
      <c r="BT283">
        <f t="shared" si="70"/>
        <v>0</v>
      </c>
      <c r="BU283">
        <f t="shared" si="71"/>
        <v>1.8820146802339404</v>
      </c>
      <c r="BV283">
        <f t="shared" si="72"/>
        <v>0</v>
      </c>
      <c r="BW283">
        <f t="shared" si="73"/>
        <v>0.59687096759650726</v>
      </c>
      <c r="BX283">
        <f t="shared" si="74"/>
        <v>0</v>
      </c>
      <c r="BY283">
        <f t="shared" si="75"/>
        <v>0.45301084194769131</v>
      </c>
      <c r="BZ283">
        <f t="shared" si="76"/>
        <v>0</v>
      </c>
      <c r="CA283">
        <f t="shared" si="77"/>
        <v>2.1622844404568271</v>
      </c>
      <c r="CB283">
        <f t="shared" si="78"/>
        <v>1.2825529648352083</v>
      </c>
      <c r="CC283">
        <f t="shared" si="79"/>
        <v>0.47525479660005754</v>
      </c>
      <c r="CD283">
        <f t="shared" si="80"/>
        <v>0.37026808797133648</v>
      </c>
      <c r="CE283" s="4">
        <f t="shared" si="81"/>
        <v>0.70917352094812425</v>
      </c>
      <c r="CF283" s="4" t="str">
        <f t="shared" si="82"/>
        <v/>
      </c>
      <c r="CG283" s="4">
        <f t="shared" si="83"/>
        <v>0.24070526479176063</v>
      </c>
      <c r="CH283" s="4" t="str">
        <f t="shared" si="84"/>
        <v/>
      </c>
      <c r="CI283">
        <f>INDEX(FX!$B$114:$AK$132,MATCH(Data!BQ283,FX!$A$114:$A$132,0),MATCH(Data!D283,Period,0))</f>
        <v>53.33161777320295</v>
      </c>
    </row>
    <row r="284" spans="1:87" hidden="1" outlineLevel="1" x14ac:dyDescent="0.15">
      <c r="A284" t="s">
        <v>67</v>
      </c>
      <c r="B284" s="1">
        <f t="shared" si="85"/>
        <v>43800</v>
      </c>
      <c r="C284" t="s">
        <v>63</v>
      </c>
      <c r="D284" s="1">
        <v>43647</v>
      </c>
      <c r="E284">
        <v>129.32545293904832</v>
      </c>
      <c r="F284">
        <v>74.186389554494156</v>
      </c>
      <c r="G284">
        <v>28.512660821725511</v>
      </c>
      <c r="H284">
        <v>18.611161953529734</v>
      </c>
      <c r="I284">
        <v>108.04508618516854</v>
      </c>
      <c r="J284">
        <v>67.23717891914643</v>
      </c>
      <c r="K284">
        <v>28.645957261837218</v>
      </c>
      <c r="L284">
        <v>24.124663083091566</v>
      </c>
      <c r="M284">
        <v>87.326459229107726</v>
      </c>
      <c r="N284">
        <v>52.033952159818419</v>
      </c>
      <c r="O284">
        <v>25.962285449145895</v>
      </c>
      <c r="P284">
        <v>12.234879513871107</v>
      </c>
      <c r="Q284" t="str">
        <v>Set for Life - 5</v>
      </c>
      <c r="R284" t="str">
        <v>Set For Life - 7</v>
      </c>
      <c r="S284" t="str">
        <v>Set For Life - 10</v>
      </c>
      <c r="T284" t="str">
        <v>Set For Life - WL</v>
      </c>
      <c r="U284" t="str">
        <v>Set For Health - 5</v>
      </c>
      <c r="V284" t="str">
        <v>Set For Health - 10</v>
      </c>
      <c r="W284" t="str">
        <v>Set For Health - 20</v>
      </c>
      <c r="X284" t="str">
        <v>All Set Higher PHP</v>
      </c>
      <c r="Y284" t="str">
        <v>All Set Higher USD</v>
      </c>
      <c r="Z284" t="str">
        <v>MRI</v>
      </c>
      <c r="AA284">
        <v>49.331947999999997</v>
      </c>
      <c r="AB284">
        <v>19.945906400000037</v>
      </c>
      <c r="AC284">
        <v>15.460372</v>
      </c>
      <c r="AD284">
        <v>0.69985200000000003</v>
      </c>
      <c r="AE284">
        <v>6.2310365063000024</v>
      </c>
      <c r="AF284">
        <v>9.3184029239999955</v>
      </c>
      <c r="AG284">
        <v>3.1855669756000005</v>
      </c>
      <c r="AH284">
        <v>9.1382999999999992</v>
      </c>
      <c r="AI284">
        <v>5.5802418923483339</v>
      </c>
      <c r="AJ284">
        <v>0</v>
      </c>
      <c r="AK284">
        <v>10.433826240799959</v>
      </c>
      <c r="AL284">
        <v>26.780903856347145</v>
      </c>
      <c r="AM284">
        <v>9.2873312973747471</v>
      </c>
      <c r="AN284">
        <v>6.2058728458040804</v>
      </c>
      <c r="AO284">
        <v>0.52055214476341383</v>
      </c>
      <c r="AP284">
        <v>5.1642863349011394</v>
      </c>
      <c r="AQ284">
        <v>5.3440125842735728</v>
      </c>
      <c r="AR284">
        <v>1.9607895254469365</v>
      </c>
      <c r="AS284">
        <v>4.4930155552537512</v>
      </c>
      <c r="AT284">
        <v>2.1353505123765673</v>
      </c>
      <c r="AU284">
        <v>0</v>
      </c>
      <c r="AV284">
        <v>12.294274897952803</v>
      </c>
      <c r="AW284" s="4">
        <v>0.10519126862405288</v>
      </c>
      <c r="AX284" s="4">
        <v>0.11602114199455281</v>
      </c>
      <c r="AY284" s="4">
        <v>0.15884015619862071</v>
      </c>
      <c r="AZ284" s="4">
        <v>0.19621093348154386</v>
      </c>
      <c r="BA284" s="4">
        <v>0.63192614187221896</v>
      </c>
      <c r="BB284" s="4">
        <v>0.54777857361654569</v>
      </c>
      <c r="BC284" s="4">
        <v>0.50037368377210745</v>
      </c>
      <c r="BD284" s="4">
        <v>0.1142465169714055</v>
      </c>
      <c r="BE284" s="4">
        <v>7.1627790625017562E-2</v>
      </c>
      <c r="BF284" s="4">
        <v>1</v>
      </c>
      <c r="BG284" s="4" t="str">
        <v>Unit Linked</v>
      </c>
      <c r="BH284" s="4" t="str">
        <v>Unit Linked</v>
      </c>
      <c r="BI284" s="4" t="str">
        <v>Unit Linked</v>
      </c>
      <c r="BJ284" s="4" t="str">
        <v>Unit Linked</v>
      </c>
      <c r="BK284" s="4" t="str">
        <v>Traditional</v>
      </c>
      <c r="BL284" s="4" t="str">
        <v>Product Type</v>
      </c>
      <c r="BM284" s="4" t="str">
        <v>Traditional</v>
      </c>
      <c r="BN284" s="4" t="str">
        <v>Unit Linked</v>
      </c>
      <c r="BO284" s="4" t="str">
        <v>Traditional</v>
      </c>
      <c r="BP284" s="4" t="str">
        <v>Traditional</v>
      </c>
      <c r="BQ284" t="str">
        <f>VLOOKUP(A284,Misc!$A$3:$B$11,2,FALSE)</f>
        <v>PHP</v>
      </c>
      <c r="BR284">
        <f>INDEX(FX!$B$30:$AK$48,MATCH(Data!BQ284,FX!$A$30:$A$48,0),MATCH(Data!D284,Period,0))</f>
        <v>51.111102498614443</v>
      </c>
      <c r="BS284">
        <f t="shared" si="69"/>
        <v>2.53028102734732</v>
      </c>
      <c r="BT284">
        <f t="shared" si="70"/>
        <v>0</v>
      </c>
      <c r="BU284">
        <f t="shared" si="71"/>
        <v>1.4514730836906766</v>
      </c>
      <c r="BV284">
        <f t="shared" si="72"/>
        <v>0</v>
      </c>
      <c r="BW284">
        <f t="shared" si="73"/>
        <v>0.55785650138340204</v>
      </c>
      <c r="BX284">
        <f t="shared" si="74"/>
        <v>0</v>
      </c>
      <c r="BY284">
        <f t="shared" si="75"/>
        <v>0.36413149088369323</v>
      </c>
      <c r="BZ284">
        <f t="shared" si="76"/>
        <v>0</v>
      </c>
      <c r="CA284">
        <f t="shared" si="77"/>
        <v>2.025910532934498</v>
      </c>
      <c r="CB284">
        <f t="shared" si="78"/>
        <v>1.2607376585701564</v>
      </c>
      <c r="CC284">
        <f t="shared" si="79"/>
        <v>0.53712897635426105</v>
      </c>
      <c r="CD284">
        <f t="shared" si="80"/>
        <v>0.45235198350223804</v>
      </c>
      <c r="CE284" s="4">
        <f t="shared" si="81"/>
        <v>0.57364105725930481</v>
      </c>
      <c r="CF284" s="4" t="str">
        <f t="shared" si="82"/>
        <v/>
      </c>
      <c r="CG284" s="4">
        <f t="shared" si="83"/>
        <v>0.25087030202297106</v>
      </c>
      <c r="CH284" s="4" t="str">
        <f t="shared" si="84"/>
        <v/>
      </c>
      <c r="CI284">
        <f>INDEX(FX!$B$114:$AK$132,MATCH(Data!BQ284,FX!$A$114:$A$132,0),MATCH(Data!D284,Period,0))</f>
        <v>53.33161777320295</v>
      </c>
    </row>
    <row r="285" spans="1:87" hidden="1" outlineLevel="1" x14ac:dyDescent="0.15">
      <c r="A285" t="s">
        <v>67</v>
      </c>
      <c r="B285" s="1">
        <f t="shared" si="85"/>
        <v>43800</v>
      </c>
      <c r="C285" t="s">
        <v>63</v>
      </c>
      <c r="D285" s="1">
        <v>43678</v>
      </c>
      <c r="E285">
        <v>110.99807574464518</v>
      </c>
      <c r="F285">
        <v>67.210298151990216</v>
      </c>
      <c r="G285">
        <v>26.715600868766437</v>
      </c>
      <c r="H285">
        <v>18.453534370806999</v>
      </c>
      <c r="I285">
        <v>109.32429628394942</v>
      </c>
      <c r="J285">
        <v>68.246606943172168</v>
      </c>
      <c r="K285">
        <v>29.91284621288878</v>
      </c>
      <c r="L285">
        <v>25.233506569073853</v>
      </c>
      <c r="M285">
        <v>149.14402717512044</v>
      </c>
      <c r="N285">
        <v>88.199828748382103</v>
      </c>
      <c r="O285">
        <v>28.591798173334134</v>
      </c>
      <c r="P285">
        <v>18.12840727916921</v>
      </c>
      <c r="Q285" t="str">
        <v>Set for Life - 5</v>
      </c>
      <c r="R285" t="str">
        <v>Set For Life - 7</v>
      </c>
      <c r="S285" t="str">
        <v>Set For Life - 10</v>
      </c>
      <c r="T285" t="str">
        <v>Set For Life - WL</v>
      </c>
      <c r="U285" t="str">
        <v>Set For Health - 5</v>
      </c>
      <c r="V285" t="str">
        <v>Set For Health - 10</v>
      </c>
      <c r="W285" t="str">
        <v>Set For Health - 20</v>
      </c>
      <c r="X285" t="str">
        <v>All Set Higher PHP</v>
      </c>
      <c r="Y285" t="str">
        <v>All Set Higher USD</v>
      </c>
      <c r="Z285" t="str">
        <v>MRI</v>
      </c>
      <c r="AA285">
        <v>36.197668</v>
      </c>
      <c r="AB285">
        <v>13.568771999999896</v>
      </c>
      <c r="AC285">
        <v>17.191587999999999</v>
      </c>
      <c r="AD285">
        <v>0.72771600000000003</v>
      </c>
      <c r="AE285">
        <v>7.2830879903999861</v>
      </c>
      <c r="AF285">
        <v>8.4690849971999977</v>
      </c>
      <c r="AG285">
        <v>2.7803159676000031</v>
      </c>
      <c r="AH285">
        <v>12.37007</v>
      </c>
      <c r="AI285">
        <v>4.4300338855455781</v>
      </c>
      <c r="AJ285">
        <v>0</v>
      </c>
      <c r="AK285">
        <v>7.9797389038997153</v>
      </c>
      <c r="AL285">
        <v>19.555622535360722</v>
      </c>
      <c r="AM285">
        <v>4.8664543921582846</v>
      </c>
      <c r="AN285">
        <v>9.5250171863737698</v>
      </c>
      <c r="AO285">
        <v>0.57194788178394451</v>
      </c>
      <c r="AP285">
        <v>6.4670147466631684</v>
      </c>
      <c r="AQ285">
        <v>4.7818528737371224</v>
      </c>
      <c r="AR285">
        <v>1.6994807438146844</v>
      </c>
      <c r="AS285">
        <v>6.3088162155177407</v>
      </c>
      <c r="AT285">
        <v>1.8767142263901941</v>
      </c>
      <c r="AU285">
        <v>0</v>
      </c>
      <c r="AV285">
        <v>11.557377350190592</v>
      </c>
      <c r="AW285" s="4">
        <v>0.10519126862405288</v>
      </c>
      <c r="AX285" s="4">
        <v>0.11602114199455281</v>
      </c>
      <c r="AY285" s="4">
        <v>0.15884015619862071</v>
      </c>
      <c r="AZ285" s="4">
        <v>0.19621093348154386</v>
      </c>
      <c r="BA285" s="4">
        <v>0.63192614187221896</v>
      </c>
      <c r="BB285" s="4">
        <v>0.54777857361654569</v>
      </c>
      <c r="BC285" s="4">
        <v>0.50037368377210745</v>
      </c>
      <c r="BD285" s="4">
        <v>0.1142465169714055</v>
      </c>
      <c r="BE285" s="4">
        <v>7.1627790625017562E-2</v>
      </c>
      <c r="BF285" s="4">
        <v>1</v>
      </c>
      <c r="BG285" s="4" t="str">
        <v>Unit Linked</v>
      </c>
      <c r="BH285" s="4" t="str">
        <v>Unit Linked</v>
      </c>
      <c r="BI285" s="4" t="str">
        <v>Unit Linked</v>
      </c>
      <c r="BJ285" s="4" t="str">
        <v>Unit Linked</v>
      </c>
      <c r="BK285" s="4" t="str">
        <v>Traditional</v>
      </c>
      <c r="BL285" s="4" t="str">
        <v>Product Type</v>
      </c>
      <c r="BM285" s="4" t="str">
        <v>Traditional</v>
      </c>
      <c r="BN285" s="4" t="str">
        <v>Unit Linked</v>
      </c>
      <c r="BO285" s="4" t="str">
        <v>Traditional</v>
      </c>
      <c r="BP285" s="4" t="str">
        <v>Traditional</v>
      </c>
      <c r="BQ285" t="str">
        <f>VLOOKUP(A285,Misc!$A$3:$B$11,2,FALSE)</f>
        <v>PHP</v>
      </c>
      <c r="BR285">
        <f>INDEX(FX!$B$30:$AK$48,MATCH(Data!BQ285,FX!$A$30:$A$48,0),MATCH(Data!D285,Period,0))</f>
        <v>52.196407342193083</v>
      </c>
      <c r="BS285">
        <f t="shared" si="69"/>
        <v>2.1265462777343229</v>
      </c>
      <c r="BT285">
        <f t="shared" si="70"/>
        <v>0</v>
      </c>
      <c r="BU285">
        <f t="shared" si="71"/>
        <v>1.2876422262430429</v>
      </c>
      <c r="BV285">
        <f t="shared" si="72"/>
        <v>0</v>
      </c>
      <c r="BW285">
        <f t="shared" si="73"/>
        <v>0.51182834660673704</v>
      </c>
      <c r="BX285">
        <f t="shared" si="74"/>
        <v>0</v>
      </c>
      <c r="BY285">
        <f t="shared" si="75"/>
        <v>0.35354031647864093</v>
      </c>
      <c r="BZ285">
        <f t="shared" si="76"/>
        <v>0</v>
      </c>
      <c r="CA285">
        <f t="shared" si="77"/>
        <v>2.0498964938371063</v>
      </c>
      <c r="CB285">
        <f t="shared" si="78"/>
        <v>1.2796650428531238</v>
      </c>
      <c r="CC285">
        <f t="shared" si="79"/>
        <v>0.56088390830549328</v>
      </c>
      <c r="CD285">
        <f t="shared" si="80"/>
        <v>0.47314346765892973</v>
      </c>
      <c r="CE285" s="4">
        <f t="shared" si="81"/>
        <v>0.60550867842618972</v>
      </c>
      <c r="CF285" s="4" t="str">
        <f t="shared" si="82"/>
        <v/>
      </c>
      <c r="CG285" s="4">
        <f t="shared" si="83"/>
        <v>0.27456409029872098</v>
      </c>
      <c r="CH285" s="4" t="str">
        <f t="shared" si="84"/>
        <v/>
      </c>
      <c r="CI285">
        <f>INDEX(FX!$B$114:$AK$132,MATCH(Data!BQ285,FX!$A$114:$A$132,0),MATCH(Data!D285,Period,0))</f>
        <v>53.33161777320295</v>
      </c>
    </row>
    <row r="286" spans="1:87" hidden="1" outlineLevel="1" x14ac:dyDescent="0.15">
      <c r="A286" t="s">
        <v>67</v>
      </c>
      <c r="B286" s="1">
        <f t="shared" si="85"/>
        <v>43800</v>
      </c>
      <c r="C286" t="s">
        <v>63</v>
      </c>
      <c r="D286" s="1">
        <v>43709</v>
      </c>
      <c r="E286">
        <v>165.9606681692442</v>
      </c>
      <c r="F286">
        <v>107.81301904528236</v>
      </c>
      <c r="G286">
        <v>37.466045760928353</v>
      </c>
      <c r="H286">
        <v>27.419982607736671</v>
      </c>
      <c r="I286">
        <v>117.28685258003924</v>
      </c>
      <c r="J286">
        <v>73.234520632824015</v>
      </c>
      <c r="K286">
        <v>31.531004429013684</v>
      </c>
      <c r="L286">
        <v>26.676141087262732</v>
      </c>
      <c r="M286">
        <v>93.759313435822321</v>
      </c>
      <c r="N286">
        <v>57.615403550692136</v>
      </c>
      <c r="O286">
        <v>25.023112519389372</v>
      </c>
      <c r="P286">
        <v>16.326410844290855</v>
      </c>
      <c r="Q286" t="str">
        <v>Set for Life - 5</v>
      </c>
      <c r="R286" t="str">
        <v>Set For Life - 7</v>
      </c>
      <c r="S286" t="str">
        <v>Set For Life - 10</v>
      </c>
      <c r="T286" t="str">
        <v>Set For Life - WL</v>
      </c>
      <c r="U286" t="str">
        <v>Set For Health - 5</v>
      </c>
      <c r="V286" t="str">
        <v>Set For Health - 10</v>
      </c>
      <c r="W286" t="str">
        <v>Set For Health - 20</v>
      </c>
      <c r="X286" t="str">
        <v>All Set Higher PHP</v>
      </c>
      <c r="Y286" t="str">
        <v>All Set Higher USD</v>
      </c>
      <c r="Z286" t="str">
        <v>MRI</v>
      </c>
      <c r="AA286">
        <v>62.683926100000022</v>
      </c>
      <c r="AB286">
        <v>18.408289199999974</v>
      </c>
      <c r="AC286">
        <v>22.09603999999997</v>
      </c>
      <c r="AD286">
        <v>0.91172799999999998</v>
      </c>
      <c r="AE286">
        <v>9.2094155069000116</v>
      </c>
      <c r="AF286">
        <v>16.092460965199994</v>
      </c>
      <c r="AG286">
        <v>3.0181569620000013</v>
      </c>
      <c r="AH286">
        <v>14.6</v>
      </c>
      <c r="AI286">
        <v>8.8758500994453655</v>
      </c>
      <c r="AJ286">
        <v>0</v>
      </c>
      <c r="AK286">
        <v>10.06480133569886</v>
      </c>
      <c r="AL286">
        <v>40.425204079075783</v>
      </c>
      <c r="AM286">
        <v>8.5327094216290043</v>
      </c>
      <c r="AN286">
        <v>11.1178691617895</v>
      </c>
      <c r="AO286">
        <v>0.7780127146362904</v>
      </c>
      <c r="AP286">
        <v>8.9873769447540646</v>
      </c>
      <c r="AQ286">
        <v>10.067298312602542</v>
      </c>
      <c r="AR286">
        <v>1.8112302042893786</v>
      </c>
      <c r="AS286">
        <v>7.7250980105933547</v>
      </c>
      <c r="AT286">
        <v>3.4851008436754363</v>
      </c>
      <c r="AU286">
        <v>0</v>
      </c>
      <c r="AV286">
        <v>14.883119352237003</v>
      </c>
      <c r="AW286" s="4">
        <v>0.10519126862405288</v>
      </c>
      <c r="AX286" s="4">
        <v>0.11602114199455281</v>
      </c>
      <c r="AY286" s="4">
        <v>0.15884015619862071</v>
      </c>
      <c r="AZ286" s="4">
        <v>0.19621093348154386</v>
      </c>
      <c r="BA286" s="4">
        <v>0.63192614187221896</v>
      </c>
      <c r="BB286" s="4">
        <v>0.54777857361654569</v>
      </c>
      <c r="BC286" s="4">
        <v>0.50037368377210745</v>
      </c>
      <c r="BD286" s="4">
        <v>0.1142465169714055</v>
      </c>
      <c r="BE286" s="4">
        <v>7.1627790625017562E-2</v>
      </c>
      <c r="BF286" s="4">
        <v>1</v>
      </c>
      <c r="BG286" s="4" t="str">
        <v>Unit Linked</v>
      </c>
      <c r="BH286" s="4" t="str">
        <v>Unit Linked</v>
      </c>
      <c r="BI286" s="4" t="str">
        <v>Unit Linked</v>
      </c>
      <c r="BJ286" s="4" t="str">
        <v>Unit Linked</v>
      </c>
      <c r="BK286" s="4" t="str">
        <v>Traditional</v>
      </c>
      <c r="BL286" s="4" t="str">
        <v>Product Type</v>
      </c>
      <c r="BM286" s="4" t="str">
        <v>Traditional</v>
      </c>
      <c r="BN286" s="4" t="str">
        <v>Unit Linked</v>
      </c>
      <c r="BO286" s="4" t="str">
        <v>Traditional</v>
      </c>
      <c r="BP286" s="4" t="str">
        <v>Traditional</v>
      </c>
      <c r="BQ286" t="str">
        <f>VLOOKUP(A286,Misc!$A$3:$B$11,2,FALSE)</f>
        <v>PHP</v>
      </c>
      <c r="BR286">
        <f>INDEX(FX!$B$30:$AK$48,MATCH(Data!BQ286,FX!$A$30:$A$48,0),MATCH(Data!D286,Period,0))</f>
        <v>52.077963666577254</v>
      </c>
      <c r="BS286">
        <f t="shared" si="69"/>
        <v>3.186773377541928</v>
      </c>
      <c r="BT286">
        <f t="shared" si="70"/>
        <v>0</v>
      </c>
      <c r="BU286">
        <f t="shared" si="71"/>
        <v>2.070223400737055</v>
      </c>
      <c r="BV286">
        <f t="shared" si="72"/>
        <v>0</v>
      </c>
      <c r="BW286">
        <f t="shared" si="73"/>
        <v>0.71942224931835075</v>
      </c>
      <c r="BX286">
        <f t="shared" si="74"/>
        <v>0</v>
      </c>
      <c r="BY286">
        <f t="shared" si="75"/>
        <v>0.52651794880632685</v>
      </c>
      <c r="BZ286">
        <f t="shared" si="76"/>
        <v>0</v>
      </c>
      <c r="CA286">
        <f t="shared" si="77"/>
        <v>2.1991992269728464</v>
      </c>
      <c r="CB286">
        <f t="shared" si="78"/>
        <v>1.373191432974334</v>
      </c>
      <c r="CC286">
        <f t="shared" si="79"/>
        <v>0.59122535084350614</v>
      </c>
      <c r="CD286">
        <f t="shared" si="80"/>
        <v>0.50019373499422415</v>
      </c>
      <c r="CE286" s="4">
        <f t="shared" si="81"/>
        <v>0.64962994084439485</v>
      </c>
      <c r="CF286" s="4" t="str">
        <f t="shared" si="82"/>
        <v/>
      </c>
      <c r="CG286" s="4">
        <f t="shared" si="83"/>
        <v>0.25432904903831749</v>
      </c>
      <c r="CH286" s="4" t="str">
        <f t="shared" si="84"/>
        <v/>
      </c>
      <c r="CI286">
        <f>INDEX(FX!$B$114:$AK$132,MATCH(Data!BQ286,FX!$A$114:$A$132,0),MATCH(Data!D286,Period,0))</f>
        <v>53.33161777320295</v>
      </c>
    </row>
    <row r="287" spans="1:87" hidden="1" outlineLevel="1" x14ac:dyDescent="0.15">
      <c r="A287" t="s">
        <v>67</v>
      </c>
      <c r="B287" s="1">
        <f t="shared" si="85"/>
        <v>43800</v>
      </c>
      <c r="C287" t="s">
        <v>63</v>
      </c>
      <c r="D287" s="1">
        <v>43739</v>
      </c>
      <c r="E287">
        <v>135.43039237652854</v>
      </c>
      <c r="F287">
        <v>84.097145247187967</v>
      </c>
      <c r="G287">
        <v>33.602007868883916</v>
      </c>
      <c r="H287">
        <v>22.76926185998849</v>
      </c>
      <c r="I287">
        <v>118.72574267340144</v>
      </c>
      <c r="J287">
        <v>77.406494334441348</v>
      </c>
      <c r="K287">
        <v>37.179467097136943</v>
      </c>
      <c r="L287">
        <v>33.279642969312057</v>
      </c>
      <c r="M287">
        <v>96.763052131073124</v>
      </c>
      <c r="N287">
        <v>56.26882771949132</v>
      </c>
      <c r="O287">
        <v>28.402721378100594</v>
      </c>
      <c r="P287">
        <v>17.412333518117151</v>
      </c>
      <c r="Q287" t="str">
        <v>Set for Life - 5</v>
      </c>
      <c r="R287" t="str">
        <v>Set For Life - 7</v>
      </c>
      <c r="S287" t="str">
        <v>Set For Life - 10</v>
      </c>
      <c r="T287" t="str">
        <v>Set For Life - WL</v>
      </c>
      <c r="U287" t="str">
        <v>Set For Health - 5</v>
      </c>
      <c r="V287" t="str">
        <v>Set For Health - 10</v>
      </c>
      <c r="W287" t="str">
        <v>Set For Health - 20</v>
      </c>
      <c r="X287" t="str">
        <v>All Set Higher PHP</v>
      </c>
      <c r="Y287" t="str">
        <v>All Set Higher USD</v>
      </c>
      <c r="Z287" t="str">
        <v>MRI</v>
      </c>
      <c r="AA287">
        <v>53.837637999999998</v>
      </c>
      <c r="AB287">
        <v>12.340932799999923</v>
      </c>
      <c r="AC287">
        <v>21.343104</v>
      </c>
      <c r="AD287">
        <v>9.9000000000000005E-2</v>
      </c>
      <c r="AE287">
        <v>6.860880486400001</v>
      </c>
      <c r="AF287">
        <v>13.873790001000001</v>
      </c>
      <c r="AG287">
        <v>4.4911649718000035</v>
      </c>
      <c r="AH287">
        <v>9.26</v>
      </c>
      <c r="AI287">
        <v>5.0980483435272204</v>
      </c>
      <c r="AJ287">
        <v>0</v>
      </c>
      <c r="AK287">
        <v>8.225833773801412</v>
      </c>
      <c r="AL287">
        <v>33.543800103929073</v>
      </c>
      <c r="AM287">
        <v>4.4151482850277128</v>
      </c>
      <c r="AN287">
        <v>12.066506356046595</v>
      </c>
      <c r="AO287">
        <v>7.4581132034561598E-2</v>
      </c>
      <c r="AP287">
        <v>5.969409000978783</v>
      </c>
      <c r="AQ287">
        <v>8.1668443563947228</v>
      </c>
      <c r="AR287">
        <v>2.7324795240441206</v>
      </c>
      <c r="AS287">
        <v>4.6350310726046491</v>
      </c>
      <c r="AT287">
        <v>2.229340563608825</v>
      </c>
      <c r="AU287">
        <v>0</v>
      </c>
      <c r="AV287">
        <v>10.264004852518923</v>
      </c>
      <c r="AW287" s="4">
        <v>0.10519126862405288</v>
      </c>
      <c r="AX287" s="4">
        <v>0.11602114199455281</v>
      </c>
      <c r="AY287" s="4">
        <v>0.15884015619862071</v>
      </c>
      <c r="AZ287" s="4">
        <v>0.19621093348154386</v>
      </c>
      <c r="BA287" s="4">
        <v>0.63192614187221896</v>
      </c>
      <c r="BB287" s="4">
        <v>0.54777857361654569</v>
      </c>
      <c r="BC287" s="4">
        <v>0.50037368377210745</v>
      </c>
      <c r="BD287" s="4">
        <v>0.1142465169714055</v>
      </c>
      <c r="BE287" s="4">
        <v>7.1627790625017562E-2</v>
      </c>
      <c r="BF287" s="4">
        <v>1</v>
      </c>
      <c r="BG287" s="4" t="str">
        <v>Unit Linked</v>
      </c>
      <c r="BH287" s="4" t="str">
        <v>Unit Linked</v>
      </c>
      <c r="BI287" s="4" t="str">
        <v>Unit Linked</v>
      </c>
      <c r="BJ287" s="4" t="str">
        <v>Unit Linked</v>
      </c>
      <c r="BK287" s="4" t="str">
        <v>Traditional</v>
      </c>
      <c r="BL287" s="4" t="str">
        <v>Product Type</v>
      </c>
      <c r="BM287" s="4" t="str">
        <v>Traditional</v>
      </c>
      <c r="BN287" s="4" t="str">
        <v>Unit Linked</v>
      </c>
      <c r="BO287" s="4" t="str">
        <v>Traditional</v>
      </c>
      <c r="BP287" s="4" t="str">
        <v>Traditional</v>
      </c>
      <c r="BQ287" t="str">
        <f>VLOOKUP(A287,Misc!$A$3:$B$11,2,FALSE)</f>
        <v>PHP</v>
      </c>
      <c r="BR287">
        <f>INDEX(FX!$B$30:$AK$48,MATCH(Data!BQ287,FX!$A$30:$A$48,0),MATCH(Data!D287,Period,0))</f>
        <v>51.445424827602487</v>
      </c>
      <c r="BS287">
        <f t="shared" si="69"/>
        <v>2.6325060553074651</v>
      </c>
      <c r="BT287">
        <f t="shared" si="70"/>
        <v>0</v>
      </c>
      <c r="BU287">
        <f t="shared" si="71"/>
        <v>1.6346865737624652</v>
      </c>
      <c r="BV287">
        <f t="shared" si="72"/>
        <v>0</v>
      </c>
      <c r="BW287">
        <f t="shared" si="73"/>
        <v>0.65315833198941964</v>
      </c>
      <c r="BX287">
        <f t="shared" si="74"/>
        <v>0</v>
      </c>
      <c r="BY287">
        <f t="shared" si="75"/>
        <v>0.44259060813065515</v>
      </c>
      <c r="BZ287">
        <f t="shared" si="76"/>
        <v>0</v>
      </c>
      <c r="CA287">
        <f t="shared" si="77"/>
        <v>2.2261792840842056</v>
      </c>
      <c r="CB287">
        <f t="shared" si="78"/>
        <v>1.4514184561889492</v>
      </c>
      <c r="CC287">
        <f t="shared" si="79"/>
        <v>0.6971374327185359</v>
      </c>
      <c r="CD287">
        <f t="shared" si="80"/>
        <v>0.62401337815845848</v>
      </c>
      <c r="CE287" s="4">
        <f t="shared" si="81"/>
        <v>0.6209621324390614</v>
      </c>
      <c r="CF287" s="4" t="str">
        <f t="shared" si="82"/>
        <v/>
      </c>
      <c r="CG287" s="4">
        <f t="shared" si="83"/>
        <v>0.27074952179485362</v>
      </c>
      <c r="CH287" s="4" t="str">
        <f t="shared" si="84"/>
        <v/>
      </c>
      <c r="CI287">
        <f>INDEX(FX!$B$114:$AK$132,MATCH(Data!BQ287,FX!$A$114:$A$132,0),MATCH(Data!D287,Period,0))</f>
        <v>53.33161777320295</v>
      </c>
    </row>
    <row r="288" spans="1:87" hidden="1" outlineLevel="1" x14ac:dyDescent="0.15">
      <c r="A288" t="s">
        <v>67</v>
      </c>
      <c r="B288" s="1">
        <f t="shared" si="85"/>
        <v>43800</v>
      </c>
      <c r="C288" t="s">
        <v>63</v>
      </c>
      <c r="D288" s="1">
        <v>43770</v>
      </c>
      <c r="E288">
        <v>130.38410853413626</v>
      </c>
      <c r="F288">
        <v>85.902800931005771</v>
      </c>
      <c r="G288">
        <v>29.760691743864534</v>
      </c>
      <c r="H288">
        <v>20.959342786431709</v>
      </c>
      <c r="I288">
        <v>144.64881322265657</v>
      </c>
      <c r="J288">
        <v>94.559169347125632</v>
      </c>
      <c r="K288">
        <v>44.385095292937166</v>
      </c>
      <c r="L288">
        <v>40.127636268673314</v>
      </c>
      <c r="M288">
        <v>115.04362813459723</v>
      </c>
      <c r="N288">
        <v>76.788560551908759</v>
      </c>
      <c r="O288">
        <v>32.403818946012663</v>
      </c>
      <c r="P288">
        <v>20.974198319312123</v>
      </c>
      <c r="Q288" t="str">
        <v>Set for Life - 5</v>
      </c>
      <c r="R288" t="str">
        <v>Set For Life - 7</v>
      </c>
      <c r="S288" t="str">
        <v>Set For Life - 10</v>
      </c>
      <c r="T288" t="str">
        <v>Set For Life - WL</v>
      </c>
      <c r="U288" t="str">
        <v>Set For Health - 5</v>
      </c>
      <c r="V288" t="str">
        <v>Set For Health - 10</v>
      </c>
      <c r="W288" t="str">
        <v>Set For Health - 20</v>
      </c>
      <c r="X288" t="str">
        <v>All Set Higher PHP</v>
      </c>
      <c r="Y288" t="str">
        <v>All Set Higher USD</v>
      </c>
      <c r="Z288" t="str">
        <v>MRI</v>
      </c>
      <c r="AA288">
        <v>43.010835999999998</v>
      </c>
      <c r="AB288">
        <v>14.564295199999929</v>
      </c>
      <c r="AC288">
        <v>17.204879999999999</v>
      </c>
      <c r="AD288">
        <v>0.215976</v>
      </c>
      <c r="AE288">
        <v>7.4896795019999889</v>
      </c>
      <c r="AF288">
        <v>12.399055978799998</v>
      </c>
      <c r="AG288">
        <v>3.3866009997999966</v>
      </c>
      <c r="AH288">
        <v>15.4665</v>
      </c>
      <c r="AI288">
        <v>8.4115979483354391</v>
      </c>
      <c r="AJ288">
        <v>0</v>
      </c>
      <c r="AK288">
        <v>8.2346869052009168</v>
      </c>
      <c r="AL288">
        <v>25.89095746375552</v>
      </c>
      <c r="AM288">
        <v>8.1393900584733778</v>
      </c>
      <c r="AN288">
        <v>9.0152696084499357</v>
      </c>
      <c r="AO288">
        <v>0.12892988203105424</v>
      </c>
      <c r="AP288">
        <v>6.9405159772063341</v>
      </c>
      <c r="AQ288">
        <v>6.8684424196904672</v>
      </c>
      <c r="AR288">
        <v>1.9667448215026855</v>
      </c>
      <c r="AS288">
        <v>10.492821774439209</v>
      </c>
      <c r="AT288">
        <v>4.0433938163100187</v>
      </c>
      <c r="AU288">
        <v>0</v>
      </c>
      <c r="AV288">
        <v>12.416335109147155</v>
      </c>
      <c r="AW288" s="4">
        <v>0.10519126862405288</v>
      </c>
      <c r="AX288" s="4">
        <v>0.11602114199455281</v>
      </c>
      <c r="AY288" s="4">
        <v>0.15884015619862071</v>
      </c>
      <c r="AZ288" s="4">
        <v>0.19621093348154386</v>
      </c>
      <c r="BA288" s="4">
        <v>0.63192614187221896</v>
      </c>
      <c r="BB288" s="4">
        <v>0.54777857361654569</v>
      </c>
      <c r="BC288" s="4">
        <v>0.50037368377210745</v>
      </c>
      <c r="BD288" s="4">
        <v>0.1142465169714055</v>
      </c>
      <c r="BE288" s="4">
        <v>7.1627790625017562E-2</v>
      </c>
      <c r="BF288" s="4">
        <v>1</v>
      </c>
      <c r="BG288" s="4" t="str">
        <v>Unit Linked</v>
      </c>
      <c r="BH288" s="4" t="str">
        <v>Unit Linked</v>
      </c>
      <c r="BI288" s="4" t="str">
        <v>Unit Linked</v>
      </c>
      <c r="BJ288" s="4" t="str">
        <v>Unit Linked</v>
      </c>
      <c r="BK288" s="4" t="str">
        <v>Traditional</v>
      </c>
      <c r="BL288" s="4" t="str">
        <v>Product Type</v>
      </c>
      <c r="BM288" s="4" t="str">
        <v>Traditional</v>
      </c>
      <c r="BN288" s="4" t="str">
        <v>Unit Linked</v>
      </c>
      <c r="BO288" s="4" t="str">
        <v>Traditional</v>
      </c>
      <c r="BP288" s="4" t="str">
        <v>Traditional</v>
      </c>
      <c r="BQ288" t="str">
        <f>VLOOKUP(A288,Misc!$A$3:$B$11,2,FALSE)</f>
        <v>PHP</v>
      </c>
      <c r="BR288">
        <f>INDEX(FX!$B$30:$AK$48,MATCH(Data!BQ288,FX!$A$30:$A$48,0),MATCH(Data!D288,Period,0))</f>
        <v>50.730253802731937</v>
      </c>
      <c r="BS288">
        <f t="shared" si="69"/>
        <v>2.5701450073785121</v>
      </c>
      <c r="BT288">
        <f t="shared" si="70"/>
        <v>0</v>
      </c>
      <c r="BU288">
        <f t="shared" si="71"/>
        <v>1.6933248799630432</v>
      </c>
      <c r="BV288">
        <f t="shared" si="72"/>
        <v>0</v>
      </c>
      <c r="BW288">
        <f t="shared" si="73"/>
        <v>0.58664582794304598</v>
      </c>
      <c r="BX288">
        <f t="shared" si="74"/>
        <v>0</v>
      </c>
      <c r="BY288">
        <f t="shared" si="75"/>
        <v>0.4131527287037346</v>
      </c>
      <c r="BZ288">
        <f t="shared" si="76"/>
        <v>0</v>
      </c>
      <c r="CA288">
        <f t="shared" si="77"/>
        <v>2.7122524922792972</v>
      </c>
      <c r="CB288">
        <f t="shared" si="78"/>
        <v>1.7730414582442671</v>
      </c>
      <c r="CC288">
        <f t="shared" si="79"/>
        <v>0.83224730743568287</v>
      </c>
      <c r="CD288">
        <f t="shared" si="80"/>
        <v>0.75241738286131421</v>
      </c>
      <c r="CE288" s="4">
        <f t="shared" si="81"/>
        <v>0.65884410222059608</v>
      </c>
      <c r="CF288" s="4" t="str">
        <f t="shared" si="82"/>
        <v/>
      </c>
      <c r="CG288" s="4">
        <f t="shared" si="83"/>
        <v>0.24398904994105541</v>
      </c>
      <c r="CH288" s="4" t="str">
        <f t="shared" si="84"/>
        <v/>
      </c>
      <c r="CI288">
        <f>INDEX(FX!$B$114:$AK$132,MATCH(Data!BQ288,FX!$A$114:$A$132,0),MATCH(Data!D288,Period,0))</f>
        <v>53.33161777320295</v>
      </c>
    </row>
    <row r="289" spans="1:87" hidden="1" outlineLevel="1" x14ac:dyDescent="0.15">
      <c r="A289" t="s">
        <v>67</v>
      </c>
      <c r="B289" s="1">
        <f t="shared" si="85"/>
        <v>43800</v>
      </c>
      <c r="C289" t="s">
        <v>63</v>
      </c>
      <c r="D289" s="1">
        <v>43800</v>
      </c>
      <c r="E289">
        <v>111.54507508391744</v>
      </c>
      <c r="F289">
        <v>69.699062580824872</v>
      </c>
      <c r="G289">
        <v>25.982063893938729</v>
      </c>
      <c r="H289">
        <v>17.939252118686628</v>
      </c>
      <c r="I289">
        <v>144.99082974949718</v>
      </c>
      <c r="J289">
        <v>94.744346866657907</v>
      </c>
      <c r="K289">
        <v>44.629392812109039</v>
      </c>
      <c r="L289">
        <v>40.286429656135027</v>
      </c>
      <c r="M289">
        <v>73.79447837835805</v>
      </c>
      <c r="N289">
        <v>64.319334993497961</v>
      </c>
      <c r="O289">
        <v>16.471015308276044</v>
      </c>
      <c r="P289">
        <v>14.77014661438521</v>
      </c>
      <c r="Q289" t="str">
        <v>Set for Life - 5</v>
      </c>
      <c r="R289" t="str">
        <v>Set For Life - 7</v>
      </c>
      <c r="S289" t="str">
        <v>Set For Life - 10</v>
      </c>
      <c r="T289" t="str">
        <v>Set For Life - WL</v>
      </c>
      <c r="U289" t="str">
        <v>Set For Health - 5</v>
      </c>
      <c r="V289" t="str">
        <v>Set For Health - 10</v>
      </c>
      <c r="W289" t="str">
        <v>Set For Health - 20</v>
      </c>
      <c r="X289" t="str">
        <v>All Set Higher PHP</v>
      </c>
      <c r="Y289" t="str">
        <v>All Set Higher USD</v>
      </c>
      <c r="Z289" t="str">
        <v>MRI</v>
      </c>
      <c r="AA289">
        <v>45.591790399999979</v>
      </c>
      <c r="AB289">
        <v>7.6117747999999521</v>
      </c>
      <c r="AC289">
        <v>18.675936</v>
      </c>
      <c r="AD289">
        <v>0.99360000000000004</v>
      </c>
      <c r="AE289">
        <v>6.8638805084000083</v>
      </c>
      <c r="AF289">
        <v>8.6896849965999863</v>
      </c>
      <c r="AG289">
        <v>2.4714159495999999</v>
      </c>
      <c r="AH289">
        <v>7.72</v>
      </c>
      <c r="AI289">
        <v>2.346056605218783</v>
      </c>
      <c r="AJ289">
        <v>0</v>
      </c>
      <c r="AK289">
        <v>10.580935824098731</v>
      </c>
      <c r="AL289">
        <v>27.952496345731973</v>
      </c>
      <c r="AM289">
        <v>2.5230578358395399</v>
      </c>
      <c r="AN289">
        <v>10.8154528312366</v>
      </c>
      <c r="AO289">
        <v>0.53262822773416429</v>
      </c>
      <c r="AP289">
        <v>5.6739014674262851</v>
      </c>
      <c r="AQ289">
        <v>4.8725802297458056</v>
      </c>
      <c r="AR289">
        <v>1.4610625396493748</v>
      </c>
      <c r="AS289">
        <v>4.0838654310646127</v>
      </c>
      <c r="AT289">
        <v>0.90848720257640259</v>
      </c>
      <c r="AU289">
        <v>0</v>
      </c>
      <c r="AV289">
        <v>10.87553046982012</v>
      </c>
      <c r="AW289" s="4">
        <v>0.10519126862405288</v>
      </c>
      <c r="AX289" s="4">
        <v>0.11602114199455281</v>
      </c>
      <c r="AY289" s="4">
        <v>0.15884015619862071</v>
      </c>
      <c r="AZ289" s="4">
        <v>0.19621093348154386</v>
      </c>
      <c r="BA289" s="4">
        <v>0.63192614187221896</v>
      </c>
      <c r="BB289" s="4">
        <v>0.54777857361654569</v>
      </c>
      <c r="BC289" s="4">
        <v>0.50037368377210745</v>
      </c>
      <c r="BD289" s="4">
        <v>0.1142465169714055</v>
      </c>
      <c r="BE289" s="4">
        <v>7.1627790625017562E-2</v>
      </c>
      <c r="BF289" s="4">
        <v>1</v>
      </c>
      <c r="BG289" s="4" t="str">
        <v>Unit Linked</v>
      </c>
      <c r="BH289" s="4" t="str">
        <v>Unit Linked</v>
      </c>
      <c r="BI289" s="4" t="str">
        <v>Unit Linked</v>
      </c>
      <c r="BJ289" s="4" t="str">
        <v>Unit Linked</v>
      </c>
      <c r="BK289" s="4" t="str">
        <v>Traditional</v>
      </c>
      <c r="BL289" s="4" t="str">
        <v>Product Type</v>
      </c>
      <c r="BM289" s="4" t="str">
        <v>Traditional</v>
      </c>
      <c r="BN289" s="4" t="str">
        <v>Unit Linked</v>
      </c>
      <c r="BO289" s="4" t="str">
        <v>Traditional</v>
      </c>
      <c r="BP289" s="4" t="str">
        <v>Traditional</v>
      </c>
      <c r="BQ289" t="str">
        <f>VLOOKUP(A289,Misc!$A$3:$B$11,2,FALSE)</f>
        <v>PHP</v>
      </c>
      <c r="BR289">
        <f>INDEX(FX!$B$30:$AK$48,MATCH(Data!BQ289,FX!$A$30:$A$48,0),MATCH(Data!D289,Period,0))</f>
        <v>50.777931245472836</v>
      </c>
      <c r="BS289">
        <f t="shared" si="69"/>
        <v>2.1967235046398699</v>
      </c>
      <c r="BT289">
        <f t="shared" si="70"/>
        <v>0</v>
      </c>
      <c r="BU289">
        <f t="shared" si="71"/>
        <v>1.3726250926585153</v>
      </c>
      <c r="BV289">
        <f t="shared" si="72"/>
        <v>0</v>
      </c>
      <c r="BW289">
        <f t="shared" si="73"/>
        <v>0.51168023699774479</v>
      </c>
      <c r="BX289">
        <f t="shared" si="74"/>
        <v>0</v>
      </c>
      <c r="BY289">
        <f t="shared" si="75"/>
        <v>0.35328836127576629</v>
      </c>
      <c r="BZ289">
        <f t="shared" si="76"/>
        <v>0</v>
      </c>
      <c r="CA289">
        <f t="shared" si="77"/>
        <v>2.7186655084434621</v>
      </c>
      <c r="CB289">
        <f t="shared" si="78"/>
        <v>1.7765136484245792</v>
      </c>
      <c r="CC289">
        <f t="shared" si="79"/>
        <v>0.83682803326722932</v>
      </c>
      <c r="CD289">
        <f t="shared" si="80"/>
        <v>0.75539485465181933</v>
      </c>
      <c r="CE289" s="4">
        <f t="shared" si="81"/>
        <v>0.62485109744548528</v>
      </c>
      <c r="CF289" s="4" t="str">
        <f t="shared" si="82"/>
        <v/>
      </c>
      <c r="CG289" s="4">
        <f t="shared" si="83"/>
        <v>0.25738154079021935</v>
      </c>
      <c r="CH289" s="4" t="str">
        <f t="shared" si="84"/>
        <v/>
      </c>
      <c r="CI289">
        <f>INDEX(FX!$B$114:$AK$132,MATCH(Data!BQ289,FX!$A$114:$A$132,0),MATCH(Data!D289,Period,0))</f>
        <v>53.33161777320295</v>
      </c>
    </row>
    <row r="290" spans="1:87" hidden="1" outlineLevel="1" x14ac:dyDescent="0.15">
      <c r="A290" t="s">
        <v>67</v>
      </c>
      <c r="B290" s="1">
        <f t="shared" si="85"/>
        <v>43800</v>
      </c>
      <c r="C290" t="s">
        <v>278</v>
      </c>
      <c r="D290" s="1">
        <v>43466</v>
      </c>
      <c r="E290">
        <f t="array" ref="E290:E301">TRANSPOSE('[5]CCare_Key Metrics P1'!$F$6:$Q$6)</f>
        <v>24.76122295991912</v>
      </c>
      <c r="F290">
        <f t="array" ref="F290:F301">TRANSPOSE('[5]CCare_Key Metrics P1'!$F$11:$Q$11)</f>
        <v>4.616242460379679</v>
      </c>
      <c r="G290">
        <f t="array" ref="G290:G301">TRANSPOSE('[5]CCare_Key Metrics P1'!$F$16:$Q$16)</f>
        <v>0</v>
      </c>
      <c r="H290">
        <f t="array" ref="H290:H301">TRANSPOSE('[5]CCare_Key Metrics P1'!$F$21:$Q$21)</f>
        <v>0</v>
      </c>
      <c r="I290">
        <f t="array" ref="I290:I301">TRANSPOSE('[5]CCare_Key Metrics P1'!$F$7:$Q$7)</f>
        <v>35.226606705738263</v>
      </c>
      <c r="J290">
        <f t="array" ref="J290:J301">TRANSPOSE('[5]CCare_Key Metrics P1'!$F$12:$Q$12)</f>
        <v>8.5869261931037073</v>
      </c>
      <c r="K290">
        <f t="array" ref="K290:K301">TRANSPOSE('[5]CCare_Key Metrics P1'!$F$17:$Q$17)</f>
        <v>0</v>
      </c>
      <c r="L290">
        <f t="array" ref="L290:L301">TRANSPOSE('[5]CCare_Key Metrics P1'!$F$22:$Q$22)</f>
        <v>0</v>
      </c>
      <c r="M290">
        <f t="array" ref="M290:M301">TRANSPOSE('[5]CCare_Key Metrics P1'!$F$9:$Q$9)</f>
        <v>15.636484295647506</v>
      </c>
      <c r="N290">
        <f t="array" ref="N290:N301">TRANSPOSE('[5]CCare_Key Metrics P1'!$F$14:$Q$14)</f>
        <v>2.3765359812440217</v>
      </c>
      <c r="O290">
        <f t="array" ref="O290:O301">TRANSPOSE('[5]CCare_Key Metrics P1'!$F$19:$Q$19)</f>
        <v>0</v>
      </c>
      <c r="P290">
        <f t="array" ref="P290:P301">TRANSPOSE('[5]CCare_Key Metrics P1'!$F$24:$Q$24)</f>
        <v>0</v>
      </c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t="str">
        <f>VLOOKUP(A290,Misc!$A$3:$B$11,2,FALSE)</f>
        <v>PHP</v>
      </c>
      <c r="BR290">
        <f>INDEX(FX!$B$30:$AK$48,MATCH(Data!BQ290,FX!$A$30:$A$48,0),MATCH(Data!D290,Period,0))</f>
        <v>52.452968414682218</v>
      </c>
      <c r="BS290">
        <f t="shared" si="69"/>
        <v>0.47206523688348884</v>
      </c>
      <c r="BT290">
        <f t="shared" si="70"/>
        <v>0</v>
      </c>
      <c r="BU290">
        <f t="shared" si="71"/>
        <v>8.8007268223308732E-2</v>
      </c>
      <c r="BV290">
        <f t="shared" si="72"/>
        <v>0</v>
      </c>
      <c r="BW290">
        <f t="shared" si="73"/>
        <v>0</v>
      </c>
      <c r="BX290">
        <f t="shared" si="74"/>
        <v>0</v>
      </c>
      <c r="BY290">
        <f t="shared" si="75"/>
        <v>0</v>
      </c>
      <c r="BZ290">
        <f t="shared" si="76"/>
        <v>0</v>
      </c>
      <c r="CA290">
        <f t="shared" si="77"/>
        <v>0.66052012251985825</v>
      </c>
      <c r="CB290">
        <f t="shared" si="78"/>
        <v>0.16101004529096249</v>
      </c>
      <c r="CC290">
        <f t="shared" si="79"/>
        <v>0</v>
      </c>
      <c r="CD290">
        <f t="shared" si="80"/>
        <v>0</v>
      </c>
      <c r="CE290" s="4">
        <f t="shared" si="81"/>
        <v>0.18643030951467826</v>
      </c>
      <c r="CF290" s="4" t="str">
        <f t="shared" si="82"/>
        <v/>
      </c>
      <c r="CG290" s="4">
        <f t="shared" si="83"/>
        <v>0</v>
      </c>
      <c r="CH290" s="4" t="str">
        <f t="shared" si="84"/>
        <v/>
      </c>
      <c r="CI290">
        <f>INDEX(FX!$B$114:$AK$132,MATCH(Data!BQ290,FX!$A$114:$A$132,0),MATCH(Data!D290,Period,0))</f>
        <v>53.33161777320295</v>
      </c>
    </row>
    <row r="291" spans="1:87" hidden="1" outlineLevel="1" x14ac:dyDescent="0.15">
      <c r="A291" t="s">
        <v>67</v>
      </c>
      <c r="B291" s="1">
        <f t="shared" si="85"/>
        <v>43800</v>
      </c>
      <c r="C291" t="str">
        <f>C290</f>
        <v>Corporate Care</v>
      </c>
      <c r="D291" s="1">
        <v>43497</v>
      </c>
      <c r="E291">
        <v>18.884132690117326</v>
      </c>
      <c r="F291">
        <v>5.8430666665480553</v>
      </c>
      <c r="G291">
        <v>0</v>
      </c>
      <c r="H291">
        <v>0</v>
      </c>
      <c r="I291">
        <v>17.52925678166714</v>
      </c>
      <c r="J291">
        <v>4.2729756931035574</v>
      </c>
      <c r="K291">
        <v>0</v>
      </c>
      <c r="L291">
        <v>0</v>
      </c>
      <c r="M291">
        <v>3.1494522434607699</v>
      </c>
      <c r="N291">
        <v>1.1308249906232808</v>
      </c>
      <c r="O291">
        <v>0</v>
      </c>
      <c r="P291">
        <v>0</v>
      </c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t="str">
        <f>VLOOKUP(A291,Misc!$A$3:$B$11,2,FALSE)</f>
        <v>PHP</v>
      </c>
      <c r="BR291">
        <f>INDEX(FX!$B$30:$AK$48,MATCH(Data!BQ291,FX!$A$30:$A$48,0),MATCH(Data!D291,Period,0))</f>
        <v>52.159869264347662</v>
      </c>
      <c r="BS291">
        <f t="shared" si="69"/>
        <v>0.36204332864432653</v>
      </c>
      <c r="BT291">
        <f t="shared" si="70"/>
        <v>0</v>
      </c>
      <c r="BU291">
        <f t="shared" si="71"/>
        <v>0.11202226441433799</v>
      </c>
      <c r="BV291">
        <f t="shared" si="72"/>
        <v>0</v>
      </c>
      <c r="BW291">
        <f t="shared" si="73"/>
        <v>0</v>
      </c>
      <c r="BX291">
        <f t="shared" si="74"/>
        <v>0</v>
      </c>
      <c r="BY291">
        <f t="shared" si="75"/>
        <v>0</v>
      </c>
      <c r="BZ291">
        <f t="shared" si="76"/>
        <v>0</v>
      </c>
      <c r="CA291">
        <f t="shared" si="77"/>
        <v>0.32868413735753776</v>
      </c>
      <c r="CB291">
        <f t="shared" si="78"/>
        <v>8.0120871473930058E-2</v>
      </c>
      <c r="CC291">
        <f t="shared" si="79"/>
        <v>0</v>
      </c>
      <c r="CD291">
        <f t="shared" si="80"/>
        <v>0</v>
      </c>
      <c r="CE291" s="4">
        <f t="shared" si="81"/>
        <v>0.30941673427267957</v>
      </c>
      <c r="CF291" s="4" t="str">
        <f t="shared" si="82"/>
        <v/>
      </c>
      <c r="CG291" s="4">
        <f t="shared" si="83"/>
        <v>0</v>
      </c>
      <c r="CH291" s="4" t="str">
        <f t="shared" si="84"/>
        <v/>
      </c>
      <c r="CI291">
        <f>INDEX(FX!$B$114:$AK$132,MATCH(Data!BQ291,FX!$A$114:$A$132,0),MATCH(Data!D291,Period,0))</f>
        <v>53.33161777320295</v>
      </c>
    </row>
    <row r="292" spans="1:87" hidden="1" outlineLevel="1" x14ac:dyDescent="0.15">
      <c r="A292" t="s">
        <v>67</v>
      </c>
      <c r="B292" s="1">
        <f t="shared" si="85"/>
        <v>43800</v>
      </c>
      <c r="C292" t="str">
        <f t="shared" si="85"/>
        <v>Corporate Care</v>
      </c>
      <c r="D292" s="1">
        <v>43525</v>
      </c>
      <c r="E292">
        <v>7.9638813805964901</v>
      </c>
      <c r="F292">
        <v>2.8570135515217943</v>
      </c>
      <c r="G292">
        <v>0</v>
      </c>
      <c r="H292">
        <v>0</v>
      </c>
      <c r="I292">
        <v>18.727183340165322</v>
      </c>
      <c r="J292">
        <v>4.5649852820063384</v>
      </c>
      <c r="K292">
        <v>0</v>
      </c>
      <c r="L292">
        <v>0</v>
      </c>
      <c r="M292">
        <v>2.5978535057600016</v>
      </c>
      <c r="N292">
        <v>1.1205693245821706</v>
      </c>
      <c r="O292">
        <v>0</v>
      </c>
      <c r="P292">
        <v>0</v>
      </c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t="str">
        <f>VLOOKUP(A292,Misc!$A$3:$B$11,2,FALSE)</f>
        <v>PHP</v>
      </c>
      <c r="BR292">
        <f>INDEX(FX!$B$30:$AK$48,MATCH(Data!BQ292,FX!$A$30:$A$48,0),MATCH(Data!D292,Period,0))</f>
        <v>52.517568842899998</v>
      </c>
      <c r="BS292">
        <f t="shared" si="69"/>
        <v>0.15164223241977337</v>
      </c>
      <c r="BT292">
        <f t="shared" si="70"/>
        <v>0</v>
      </c>
      <c r="BU292">
        <f t="shared" si="71"/>
        <v>5.4401100707235847E-2</v>
      </c>
      <c r="BV292">
        <f t="shared" si="72"/>
        <v>0</v>
      </c>
      <c r="BW292">
        <f t="shared" si="73"/>
        <v>0</v>
      </c>
      <c r="BX292">
        <f t="shared" si="74"/>
        <v>0</v>
      </c>
      <c r="BY292">
        <f t="shared" si="75"/>
        <v>0</v>
      </c>
      <c r="BZ292">
        <f t="shared" si="76"/>
        <v>0</v>
      </c>
      <c r="CA292">
        <f t="shared" si="77"/>
        <v>0.35114598285400217</v>
      </c>
      <c r="CB292">
        <f t="shared" si="78"/>
        <v>8.5596227390275503E-2</v>
      </c>
      <c r="CC292">
        <f t="shared" si="79"/>
        <v>0</v>
      </c>
      <c r="CD292">
        <f t="shared" si="80"/>
        <v>0</v>
      </c>
      <c r="CE292" s="4">
        <f t="shared" si="81"/>
        <v>0.35874637189884989</v>
      </c>
      <c r="CF292" s="4" t="str">
        <f t="shared" si="82"/>
        <v/>
      </c>
      <c r="CG292" s="4">
        <f t="shared" si="83"/>
        <v>0</v>
      </c>
      <c r="CH292" s="4" t="str">
        <f t="shared" si="84"/>
        <v/>
      </c>
      <c r="CI292">
        <f>INDEX(FX!$B$114:$AK$132,MATCH(Data!BQ292,FX!$A$114:$A$132,0),MATCH(Data!D292,Period,0))</f>
        <v>53.33161777320295</v>
      </c>
    </row>
    <row r="293" spans="1:87" hidden="1" outlineLevel="1" x14ac:dyDescent="0.15">
      <c r="A293" t="s">
        <v>67</v>
      </c>
      <c r="B293" s="1">
        <f t="shared" si="85"/>
        <v>43800</v>
      </c>
      <c r="C293" t="str">
        <f t="shared" si="85"/>
        <v>Corporate Care</v>
      </c>
      <c r="D293" s="1">
        <v>43556</v>
      </c>
      <c r="E293">
        <v>4.6169446007756534</v>
      </c>
      <c r="F293">
        <v>0.759827526943747</v>
      </c>
      <c r="G293">
        <v>0</v>
      </c>
      <c r="H293">
        <v>0</v>
      </c>
      <c r="I293">
        <v>17.59768342579121</v>
      </c>
      <c r="J293">
        <v>4.2896555438664592</v>
      </c>
      <c r="K293">
        <v>0</v>
      </c>
      <c r="L293">
        <v>0</v>
      </c>
      <c r="M293">
        <v>2.5947064563300106</v>
      </c>
      <c r="N293">
        <v>0.64218187458802767</v>
      </c>
      <c r="O293">
        <v>0</v>
      </c>
      <c r="P293">
        <v>0</v>
      </c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t="str">
        <f>VLOOKUP(A293,Misc!$A$3:$B$11,2,FALSE)</f>
        <v>PHP</v>
      </c>
      <c r="BR293">
        <f>INDEX(FX!$B$30:$AK$48,MATCH(Data!BQ293,FX!$A$30:$A$48,0),MATCH(Data!D293,Period,0))</f>
        <v>52.02762885680599</v>
      </c>
      <c r="BS293">
        <f t="shared" si="69"/>
        <v>8.8740246331093148E-2</v>
      </c>
      <c r="BT293">
        <f t="shared" si="70"/>
        <v>0</v>
      </c>
      <c r="BU293">
        <f t="shared" si="71"/>
        <v>1.4604308203915971E-2</v>
      </c>
      <c r="BV293">
        <f t="shared" si="72"/>
        <v>0</v>
      </c>
      <c r="BW293">
        <f t="shared" si="73"/>
        <v>0</v>
      </c>
      <c r="BX293">
        <f t="shared" si="74"/>
        <v>0</v>
      </c>
      <c r="BY293">
        <f t="shared" si="75"/>
        <v>0</v>
      </c>
      <c r="BZ293">
        <f t="shared" si="76"/>
        <v>0</v>
      </c>
      <c r="CA293">
        <f t="shared" si="77"/>
        <v>0.32996717820612143</v>
      </c>
      <c r="CB293">
        <f t="shared" si="78"/>
        <v>8.0433628736119894E-2</v>
      </c>
      <c r="CC293">
        <f t="shared" si="79"/>
        <v>0</v>
      </c>
      <c r="CD293">
        <f t="shared" si="80"/>
        <v>0</v>
      </c>
      <c r="CE293" s="4">
        <f t="shared" si="81"/>
        <v>0.16457367212422147</v>
      </c>
      <c r="CF293" s="4" t="str">
        <f t="shared" si="82"/>
        <v/>
      </c>
      <c r="CG293" s="4">
        <f t="shared" si="83"/>
        <v>0</v>
      </c>
      <c r="CH293" s="4" t="str">
        <f t="shared" si="84"/>
        <v/>
      </c>
      <c r="CI293">
        <f>INDEX(FX!$B$114:$AK$132,MATCH(Data!BQ293,FX!$A$114:$A$132,0),MATCH(Data!D293,Period,0))</f>
        <v>53.33161777320295</v>
      </c>
    </row>
    <row r="294" spans="1:87" hidden="1" outlineLevel="1" x14ac:dyDescent="0.15">
      <c r="A294" t="s">
        <v>67</v>
      </c>
      <c r="B294" s="1">
        <f t="shared" si="85"/>
        <v>43800</v>
      </c>
      <c r="C294" t="str">
        <f t="shared" si="85"/>
        <v>Corporate Care</v>
      </c>
      <c r="D294" s="1">
        <v>43586</v>
      </c>
      <c r="E294">
        <v>10.059568192377244</v>
      </c>
      <c r="F294">
        <v>3.628105767017459</v>
      </c>
      <c r="G294">
        <v>0</v>
      </c>
      <c r="H294">
        <v>0</v>
      </c>
      <c r="I294">
        <v>18.292515714279336</v>
      </c>
      <c r="J294">
        <v>4.4590296089779011</v>
      </c>
      <c r="K294">
        <v>0</v>
      </c>
      <c r="L294">
        <v>0</v>
      </c>
      <c r="M294">
        <v>4.5790405845845044</v>
      </c>
      <c r="N294">
        <v>1.3890051400292371</v>
      </c>
      <c r="O294">
        <v>0</v>
      </c>
      <c r="P294">
        <v>0</v>
      </c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t="str">
        <f>VLOOKUP(A294,Misc!$A$3:$B$11,2,FALSE)</f>
        <v>PHP</v>
      </c>
      <c r="BR294">
        <f>INDEX(FX!$B$30:$AK$48,MATCH(Data!BQ294,FX!$A$30:$A$48,0),MATCH(Data!D294,Period,0))</f>
        <v>52.288985251624574</v>
      </c>
      <c r="BS294">
        <f t="shared" si="69"/>
        <v>0.1923840775254804</v>
      </c>
      <c r="BT294">
        <f t="shared" si="70"/>
        <v>0</v>
      </c>
      <c r="BU294">
        <f t="shared" si="71"/>
        <v>6.9385660279279116E-2</v>
      </c>
      <c r="BV294">
        <f t="shared" si="72"/>
        <v>0</v>
      </c>
      <c r="BW294">
        <f t="shared" si="73"/>
        <v>0</v>
      </c>
      <c r="BX294">
        <f t="shared" si="74"/>
        <v>0</v>
      </c>
      <c r="BY294">
        <f t="shared" si="75"/>
        <v>0</v>
      </c>
      <c r="BZ294">
        <f t="shared" si="76"/>
        <v>0</v>
      </c>
      <c r="CA294">
        <f t="shared" si="77"/>
        <v>0.34299570270059593</v>
      </c>
      <c r="CB294">
        <f t="shared" si="78"/>
        <v>8.3609494614250934E-2</v>
      </c>
      <c r="CC294">
        <f t="shared" si="79"/>
        <v>0</v>
      </c>
      <c r="CD294">
        <f t="shared" si="80"/>
        <v>0</v>
      </c>
      <c r="CE294" s="4">
        <f t="shared" si="81"/>
        <v>0.36066217730565203</v>
      </c>
      <c r="CF294" s="4" t="str">
        <f t="shared" si="82"/>
        <v/>
      </c>
      <c r="CG294" s="4">
        <f t="shared" si="83"/>
        <v>0</v>
      </c>
      <c r="CH294" s="4" t="str">
        <f t="shared" si="84"/>
        <v/>
      </c>
      <c r="CI294">
        <f>INDEX(FX!$B$114:$AK$132,MATCH(Data!BQ294,FX!$A$114:$A$132,0),MATCH(Data!D294,Period,0))</f>
        <v>53.33161777320295</v>
      </c>
    </row>
    <row r="295" spans="1:87" hidden="1" outlineLevel="1" x14ac:dyDescent="0.15">
      <c r="A295" t="s">
        <v>67</v>
      </c>
      <c r="B295" s="1">
        <f t="shared" si="85"/>
        <v>43800</v>
      </c>
      <c r="C295" t="str">
        <f t="shared" si="85"/>
        <v>Corporate Care</v>
      </c>
      <c r="D295" s="1">
        <v>43617</v>
      </c>
      <c r="E295">
        <v>6.94107616024111</v>
      </c>
      <c r="F295">
        <v>1.7416342353794998</v>
      </c>
      <c r="G295">
        <v>0</v>
      </c>
      <c r="H295">
        <v>0</v>
      </c>
      <c r="I295">
        <v>15.057994547963647</v>
      </c>
      <c r="J295">
        <v>3.6705745994677139</v>
      </c>
      <c r="K295">
        <v>0</v>
      </c>
      <c r="L295">
        <v>0</v>
      </c>
      <c r="M295">
        <v>2.4190562408830019</v>
      </c>
      <c r="N295">
        <v>0.79981487737631163</v>
      </c>
      <c r="O295">
        <v>0</v>
      </c>
      <c r="P295">
        <v>0</v>
      </c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t="str">
        <f>VLOOKUP(A295,Misc!$A$3:$B$11,2,FALSE)</f>
        <v>PHP</v>
      </c>
      <c r="BR295">
        <f>INDEX(FX!$B$30:$AK$48,MATCH(Data!BQ295,FX!$A$30:$A$48,0),MATCH(Data!D295,Period,0))</f>
        <v>51.733844546372225</v>
      </c>
      <c r="BS295">
        <f t="shared" si="69"/>
        <v>0.13416896078580429</v>
      </c>
      <c r="BT295">
        <f t="shared" si="70"/>
        <v>0</v>
      </c>
      <c r="BU295">
        <f t="shared" si="71"/>
        <v>3.3665277549948296E-2</v>
      </c>
      <c r="BV295">
        <f t="shared" si="72"/>
        <v>0</v>
      </c>
      <c r="BW295">
        <f t="shared" si="73"/>
        <v>0</v>
      </c>
      <c r="BX295">
        <f t="shared" si="74"/>
        <v>0</v>
      </c>
      <c r="BY295">
        <f t="shared" si="75"/>
        <v>0</v>
      </c>
      <c r="BZ295">
        <f t="shared" si="76"/>
        <v>0</v>
      </c>
      <c r="CA295">
        <f t="shared" si="77"/>
        <v>0.28234647994364237</v>
      </c>
      <c r="CB295">
        <f t="shared" si="78"/>
        <v>6.8825487632442187E-2</v>
      </c>
      <c r="CC295">
        <f t="shared" si="79"/>
        <v>0</v>
      </c>
      <c r="CD295">
        <f t="shared" si="80"/>
        <v>0</v>
      </c>
      <c r="CE295" s="4">
        <f t="shared" si="81"/>
        <v>0.25091703291712641</v>
      </c>
      <c r="CF295" s="4" t="str">
        <f t="shared" si="82"/>
        <v/>
      </c>
      <c r="CG295" s="4">
        <f t="shared" si="83"/>
        <v>0</v>
      </c>
      <c r="CH295" s="4" t="str">
        <f t="shared" si="84"/>
        <v/>
      </c>
      <c r="CI295">
        <f>INDEX(FX!$B$114:$AK$132,MATCH(Data!BQ295,FX!$A$114:$A$132,0),MATCH(Data!D295,Period,0))</f>
        <v>53.33161777320295</v>
      </c>
    </row>
    <row r="296" spans="1:87" hidden="1" outlineLevel="1" x14ac:dyDescent="0.15">
      <c r="A296" t="s">
        <v>67</v>
      </c>
      <c r="B296" s="1">
        <f t="shared" si="85"/>
        <v>43800</v>
      </c>
      <c r="C296" t="str">
        <f t="shared" si="85"/>
        <v>Corporate Care</v>
      </c>
      <c r="D296" s="1">
        <v>43647</v>
      </c>
      <c r="E296">
        <v>6.5770303643442878</v>
      </c>
      <c r="F296">
        <v>1.7481417484128965</v>
      </c>
      <c r="G296">
        <v>0</v>
      </c>
      <c r="H296">
        <v>0</v>
      </c>
      <c r="I296">
        <v>23.892140846841361</v>
      </c>
      <c r="J296">
        <v>5.824008306018456</v>
      </c>
      <c r="K296">
        <v>0</v>
      </c>
      <c r="L296">
        <v>0</v>
      </c>
      <c r="M296">
        <v>7.8146762451172602</v>
      </c>
      <c r="N296">
        <v>1.7980287497585348</v>
      </c>
      <c r="O296">
        <v>0</v>
      </c>
      <c r="P296">
        <v>0</v>
      </c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t="str">
        <f>VLOOKUP(A296,Misc!$A$3:$B$11,2,FALSE)</f>
        <v>PHP</v>
      </c>
      <c r="BR296">
        <f>INDEX(FX!$B$30:$AK$48,MATCH(Data!BQ296,FX!$A$30:$A$48,0),MATCH(Data!D296,Period,0))</f>
        <v>51.111102498614443</v>
      </c>
      <c r="BS296">
        <f t="shared" si="69"/>
        <v>0.12868105055105361</v>
      </c>
      <c r="BT296">
        <f t="shared" si="70"/>
        <v>0</v>
      </c>
      <c r="BU296">
        <f t="shared" si="71"/>
        <v>3.4202779101865123E-2</v>
      </c>
      <c r="BV296">
        <f t="shared" si="72"/>
        <v>0</v>
      </c>
      <c r="BW296">
        <f t="shared" si="73"/>
        <v>0</v>
      </c>
      <c r="BX296">
        <f t="shared" si="74"/>
        <v>0</v>
      </c>
      <c r="BY296">
        <f t="shared" si="75"/>
        <v>0</v>
      </c>
      <c r="BZ296">
        <f t="shared" si="76"/>
        <v>0</v>
      </c>
      <c r="CA296">
        <f t="shared" si="77"/>
        <v>0.44799205132768777</v>
      </c>
      <c r="CB296">
        <f t="shared" si="78"/>
        <v>0.10920366846521562</v>
      </c>
      <c r="CC296">
        <f t="shared" si="79"/>
        <v>0</v>
      </c>
      <c r="CD296">
        <f t="shared" si="80"/>
        <v>0</v>
      </c>
      <c r="CE296" s="4">
        <f t="shared" si="81"/>
        <v>0.26579499433209341</v>
      </c>
      <c r="CF296" s="4" t="str">
        <f t="shared" si="82"/>
        <v/>
      </c>
      <c r="CG296" s="4">
        <f t="shared" si="83"/>
        <v>0</v>
      </c>
      <c r="CH296" s="4" t="str">
        <f t="shared" si="84"/>
        <v/>
      </c>
      <c r="CI296">
        <f>INDEX(FX!$B$114:$AK$132,MATCH(Data!BQ296,FX!$A$114:$A$132,0),MATCH(Data!D296,Period,0))</f>
        <v>53.33161777320295</v>
      </c>
    </row>
    <row r="297" spans="1:87" hidden="1" outlineLevel="1" x14ac:dyDescent="0.15">
      <c r="A297" t="s">
        <v>67</v>
      </c>
      <c r="B297" s="1">
        <f t="shared" si="85"/>
        <v>43800</v>
      </c>
      <c r="C297" t="str">
        <f t="shared" si="85"/>
        <v>Corporate Care</v>
      </c>
      <c r="D297" s="1">
        <v>43678</v>
      </c>
      <c r="E297">
        <v>5.6698218613168585</v>
      </c>
      <c r="F297">
        <v>1.9826693511425431</v>
      </c>
      <c r="G297">
        <v>0</v>
      </c>
      <c r="H297">
        <v>0</v>
      </c>
      <c r="I297">
        <v>30.104248318030301</v>
      </c>
      <c r="J297">
        <v>7.3382872374046659</v>
      </c>
      <c r="K297">
        <v>0</v>
      </c>
      <c r="L297">
        <v>0</v>
      </c>
      <c r="M297">
        <v>11.724955455973776</v>
      </c>
      <c r="N297">
        <v>1.2081378737174084</v>
      </c>
      <c r="O297">
        <v>0</v>
      </c>
      <c r="P297">
        <v>0</v>
      </c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t="str">
        <f>VLOOKUP(A297,Misc!$A$3:$B$11,2,FALSE)</f>
        <v>PHP</v>
      </c>
      <c r="BR297">
        <f>INDEX(FX!$B$30:$AK$48,MATCH(Data!BQ297,FX!$A$30:$A$48,0),MATCH(Data!D297,Period,0))</f>
        <v>52.196407342193083</v>
      </c>
      <c r="BS297">
        <f t="shared" si="69"/>
        <v>0.10862475312038661</v>
      </c>
      <c r="BT297">
        <f t="shared" si="70"/>
        <v>0</v>
      </c>
      <c r="BU297">
        <f t="shared" si="71"/>
        <v>3.7984785775473241E-2</v>
      </c>
      <c r="BV297">
        <f t="shared" si="72"/>
        <v>0</v>
      </c>
      <c r="BW297">
        <f t="shared" si="73"/>
        <v>0</v>
      </c>
      <c r="BX297">
        <f t="shared" si="74"/>
        <v>0</v>
      </c>
      <c r="BY297">
        <f t="shared" si="75"/>
        <v>0</v>
      </c>
      <c r="BZ297">
        <f t="shared" si="76"/>
        <v>0</v>
      </c>
      <c r="CA297">
        <f t="shared" si="77"/>
        <v>0.56447281322031273</v>
      </c>
      <c r="CB297">
        <f t="shared" si="78"/>
        <v>0.13759731176000192</v>
      </c>
      <c r="CC297">
        <f t="shared" si="79"/>
        <v>0</v>
      </c>
      <c r="CD297">
        <f t="shared" si="80"/>
        <v>0</v>
      </c>
      <c r="CE297" s="4">
        <f t="shared" si="81"/>
        <v>0.34968812065676663</v>
      </c>
      <c r="CF297" s="4" t="str">
        <f t="shared" si="82"/>
        <v/>
      </c>
      <c r="CG297" s="4">
        <f t="shared" si="83"/>
        <v>0</v>
      </c>
      <c r="CH297" s="4" t="str">
        <f t="shared" si="84"/>
        <v/>
      </c>
      <c r="CI297">
        <f>INDEX(FX!$B$114:$AK$132,MATCH(Data!BQ297,FX!$A$114:$A$132,0),MATCH(Data!D297,Period,0))</f>
        <v>53.33161777320295</v>
      </c>
    </row>
    <row r="298" spans="1:87" hidden="1" outlineLevel="1" x14ac:dyDescent="0.15">
      <c r="A298" t="s">
        <v>67</v>
      </c>
      <c r="B298" s="1">
        <f t="shared" si="85"/>
        <v>43800</v>
      </c>
      <c r="C298" t="str">
        <f t="shared" si="85"/>
        <v>Corporate Care</v>
      </c>
      <c r="D298" s="1">
        <v>43709</v>
      </c>
      <c r="E298">
        <v>4.8173339005043943</v>
      </c>
      <c r="F298">
        <v>1.4093134129603726</v>
      </c>
      <c r="G298">
        <v>0</v>
      </c>
      <c r="H298">
        <v>0</v>
      </c>
      <c r="I298">
        <v>29.589009662770042</v>
      </c>
      <c r="J298">
        <v>7.2126913677396702</v>
      </c>
      <c r="K298">
        <v>0</v>
      </c>
      <c r="L298">
        <v>0</v>
      </c>
      <c r="M298">
        <v>9.4083452658761875</v>
      </c>
      <c r="N298">
        <v>1.4906203735863546</v>
      </c>
      <c r="O298">
        <v>0</v>
      </c>
      <c r="P298">
        <v>0</v>
      </c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t="str">
        <f>VLOOKUP(A298,Misc!$A$3:$B$11,2,FALSE)</f>
        <v>PHP</v>
      </c>
      <c r="BR298">
        <f>INDEX(FX!$B$30:$AK$48,MATCH(Data!BQ298,FX!$A$30:$A$48,0),MATCH(Data!D298,Period,0))</f>
        <v>52.077963666577254</v>
      </c>
      <c r="BS298">
        <f t="shared" si="69"/>
        <v>9.2502347659881273E-2</v>
      </c>
      <c r="BT298">
        <f t="shared" si="70"/>
        <v>0</v>
      </c>
      <c r="BU298">
        <f t="shared" si="71"/>
        <v>2.7061607515672621E-2</v>
      </c>
      <c r="BV298">
        <f t="shared" si="72"/>
        <v>0</v>
      </c>
      <c r="BW298">
        <f t="shared" si="73"/>
        <v>0</v>
      </c>
      <c r="BX298">
        <f t="shared" si="74"/>
        <v>0</v>
      </c>
      <c r="BY298">
        <f t="shared" si="75"/>
        <v>0</v>
      </c>
      <c r="BZ298">
        <f t="shared" si="76"/>
        <v>0</v>
      </c>
      <c r="CA298">
        <f t="shared" si="77"/>
        <v>0.55481177767004397</v>
      </c>
      <c r="CB298">
        <f t="shared" si="78"/>
        <v>0.13524231345113566</v>
      </c>
      <c r="CC298">
        <f t="shared" si="79"/>
        <v>0</v>
      </c>
      <c r="CD298">
        <f t="shared" si="80"/>
        <v>0</v>
      </c>
      <c r="CE298" s="4">
        <f t="shared" si="81"/>
        <v>0.29255049412556017</v>
      </c>
      <c r="CF298" s="4" t="str">
        <f t="shared" si="82"/>
        <v/>
      </c>
      <c r="CG298" s="4">
        <f t="shared" si="83"/>
        <v>0</v>
      </c>
      <c r="CH298" s="4" t="str">
        <f t="shared" si="84"/>
        <v/>
      </c>
      <c r="CI298">
        <f>INDEX(FX!$B$114:$AK$132,MATCH(Data!BQ298,FX!$A$114:$A$132,0),MATCH(Data!D298,Period,0))</f>
        <v>53.33161777320295</v>
      </c>
    </row>
    <row r="299" spans="1:87" hidden="1" outlineLevel="1" x14ac:dyDescent="0.15">
      <c r="A299" t="s">
        <v>67</v>
      </c>
      <c r="B299" s="1">
        <f t="shared" si="85"/>
        <v>43800</v>
      </c>
      <c r="C299" t="str">
        <f t="shared" si="85"/>
        <v>Corporate Care</v>
      </c>
      <c r="D299" s="1">
        <v>43739</v>
      </c>
      <c r="E299">
        <v>4.8112571417599437</v>
      </c>
      <c r="F299">
        <v>1.8460123073322059</v>
      </c>
      <c r="G299">
        <v>0</v>
      </c>
      <c r="H299">
        <v>0</v>
      </c>
      <c r="I299">
        <v>35.381544680363064</v>
      </c>
      <c r="J299">
        <v>8.6246942632367727</v>
      </c>
      <c r="K299">
        <v>0</v>
      </c>
      <c r="L299">
        <v>0</v>
      </c>
      <c r="M299">
        <v>2.9284661005371397</v>
      </c>
      <c r="N299">
        <v>1.0881263199620781</v>
      </c>
      <c r="O299">
        <v>0</v>
      </c>
      <c r="P299">
        <v>0</v>
      </c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t="str">
        <f>VLOOKUP(A299,Misc!$A$3:$B$11,2,FALSE)</f>
        <v>PHP</v>
      </c>
      <c r="BR299">
        <f>INDEX(FX!$B$30:$AK$48,MATCH(Data!BQ299,FX!$A$30:$A$48,0),MATCH(Data!D299,Period,0))</f>
        <v>51.445424827602487</v>
      </c>
      <c r="BS299">
        <f t="shared" si="69"/>
        <v>9.3521574715007813E-2</v>
      </c>
      <c r="BT299">
        <f t="shared" si="70"/>
        <v>0</v>
      </c>
      <c r="BU299">
        <f t="shared" si="71"/>
        <v>3.5882924740505751E-2</v>
      </c>
      <c r="BV299">
        <f t="shared" si="72"/>
        <v>0</v>
      </c>
      <c r="BW299">
        <f t="shared" si="73"/>
        <v>0</v>
      </c>
      <c r="BX299">
        <f t="shared" si="74"/>
        <v>0</v>
      </c>
      <c r="BY299">
        <f t="shared" si="75"/>
        <v>0</v>
      </c>
      <c r="BZ299">
        <f t="shared" si="76"/>
        <v>0</v>
      </c>
      <c r="CA299">
        <f t="shared" si="77"/>
        <v>0.66342530299429436</v>
      </c>
      <c r="CB299">
        <f t="shared" si="78"/>
        <v>0.16171821938561826</v>
      </c>
      <c r="CC299">
        <f t="shared" si="79"/>
        <v>0</v>
      </c>
      <c r="CD299">
        <f t="shared" si="80"/>
        <v>0</v>
      </c>
      <c r="CE299" s="4">
        <f t="shared" si="81"/>
        <v>0.38368606227871249</v>
      </c>
      <c r="CF299" s="4" t="str">
        <f t="shared" si="82"/>
        <v/>
      </c>
      <c r="CG299" s="4">
        <f t="shared" si="83"/>
        <v>0</v>
      </c>
      <c r="CH299" s="4" t="str">
        <f t="shared" si="84"/>
        <v/>
      </c>
      <c r="CI299">
        <f>INDEX(FX!$B$114:$AK$132,MATCH(Data!BQ299,FX!$A$114:$A$132,0),MATCH(Data!D299,Period,0))</f>
        <v>53.33161777320295</v>
      </c>
    </row>
    <row r="300" spans="1:87" hidden="1" outlineLevel="1" x14ac:dyDescent="0.15">
      <c r="A300" t="s">
        <v>67</v>
      </c>
      <c r="B300" s="1">
        <f t="shared" si="85"/>
        <v>43800</v>
      </c>
      <c r="C300" t="str">
        <f t="shared" si="85"/>
        <v>Corporate Care</v>
      </c>
      <c r="D300" s="1">
        <v>43770</v>
      </c>
      <c r="E300">
        <v>3.7729755344004556</v>
      </c>
      <c r="F300">
        <v>1.190500617505617</v>
      </c>
      <c r="G300">
        <v>0</v>
      </c>
      <c r="H300">
        <v>0</v>
      </c>
      <c r="I300">
        <v>34.42160753256119</v>
      </c>
      <c r="J300">
        <v>8.3906975712746572</v>
      </c>
      <c r="K300">
        <v>0</v>
      </c>
      <c r="L300">
        <v>0</v>
      </c>
      <c r="M300">
        <v>4.8508405149968432</v>
      </c>
      <c r="N300">
        <v>1.1647308269954877</v>
      </c>
      <c r="O300">
        <v>0</v>
      </c>
      <c r="P300">
        <v>0</v>
      </c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t="str">
        <f>VLOOKUP(A300,Misc!$A$3:$B$11,2,FALSE)</f>
        <v>PHP</v>
      </c>
      <c r="BR300">
        <f>INDEX(FX!$B$30:$AK$48,MATCH(Data!BQ300,FX!$A$30:$A$48,0),MATCH(Data!D300,Period,0))</f>
        <v>50.730253802731937</v>
      </c>
      <c r="BS300">
        <f t="shared" si="69"/>
        <v>7.4373283230001752E-2</v>
      </c>
      <c r="BT300">
        <f t="shared" si="70"/>
        <v>0</v>
      </c>
      <c r="BU300">
        <f t="shared" si="71"/>
        <v>2.3467271071320874E-2</v>
      </c>
      <c r="BV300">
        <f t="shared" si="72"/>
        <v>0</v>
      </c>
      <c r="BW300">
        <f t="shared" si="73"/>
        <v>0</v>
      </c>
      <c r="BX300">
        <f t="shared" si="74"/>
        <v>0</v>
      </c>
      <c r="BY300">
        <f t="shared" si="75"/>
        <v>0</v>
      </c>
      <c r="BZ300">
        <f t="shared" si="76"/>
        <v>0</v>
      </c>
      <c r="CA300">
        <f t="shared" si="77"/>
        <v>0.64542590249074916</v>
      </c>
      <c r="CB300">
        <f t="shared" si="78"/>
        <v>0.15733064027715757</v>
      </c>
      <c r="CC300">
        <f t="shared" si="79"/>
        <v>0</v>
      </c>
      <c r="CD300">
        <f t="shared" si="80"/>
        <v>0</v>
      </c>
      <c r="CE300" s="4">
        <f t="shared" si="81"/>
        <v>0.31553361707520144</v>
      </c>
      <c r="CF300" s="4" t="str">
        <f t="shared" si="82"/>
        <v/>
      </c>
      <c r="CG300" s="4">
        <f t="shared" si="83"/>
        <v>0</v>
      </c>
      <c r="CH300" s="4" t="str">
        <f t="shared" si="84"/>
        <v/>
      </c>
      <c r="CI300">
        <f>INDEX(FX!$B$114:$AK$132,MATCH(Data!BQ300,FX!$A$114:$A$132,0),MATCH(Data!D300,Period,0))</f>
        <v>53.33161777320295</v>
      </c>
    </row>
    <row r="301" spans="1:87" hidden="1" outlineLevel="1" x14ac:dyDescent="0.15">
      <c r="A301" t="s">
        <v>67</v>
      </c>
      <c r="B301" s="1">
        <f t="shared" si="85"/>
        <v>43800</v>
      </c>
      <c r="C301" t="str">
        <f t="shared" si="85"/>
        <v>Corporate Care</v>
      </c>
      <c r="D301" s="1">
        <v>43800</v>
      </c>
      <c r="E301">
        <v>11.16048885497796</v>
      </c>
      <c r="F301">
        <v>3.5877895753742628</v>
      </c>
      <c r="G301">
        <v>0</v>
      </c>
      <c r="H301">
        <v>0</v>
      </c>
      <c r="I301">
        <v>35.82965774432413</v>
      </c>
      <c r="J301">
        <v>8.7339274300456662</v>
      </c>
      <c r="K301">
        <v>0</v>
      </c>
      <c r="L301">
        <v>0</v>
      </c>
      <c r="M301">
        <v>4.8387177160872596</v>
      </c>
      <c r="N301">
        <v>3.8726039702004789</v>
      </c>
      <c r="O301">
        <v>0</v>
      </c>
      <c r="P301">
        <v>0</v>
      </c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t="str">
        <f>VLOOKUP(A301,Misc!$A$3:$B$11,2,FALSE)</f>
        <v>PHP</v>
      </c>
      <c r="BR301">
        <f>INDEX(FX!$B$30:$AK$48,MATCH(Data!BQ301,FX!$A$30:$A$48,0),MATCH(Data!D301,Period,0))</f>
        <v>50.777931245472836</v>
      </c>
      <c r="BS301">
        <f t="shared" si="69"/>
        <v>0.21979014467969263</v>
      </c>
      <c r="BT301">
        <f t="shared" si="70"/>
        <v>0</v>
      </c>
      <c r="BU301">
        <f t="shared" si="71"/>
        <v>7.0656473932150132E-2</v>
      </c>
      <c r="BV301">
        <f t="shared" si="72"/>
        <v>0</v>
      </c>
      <c r="BW301">
        <f t="shared" si="73"/>
        <v>0</v>
      </c>
      <c r="BX301">
        <f t="shared" si="74"/>
        <v>0</v>
      </c>
      <c r="BY301">
        <f t="shared" si="75"/>
        <v>0</v>
      </c>
      <c r="BZ301">
        <f t="shared" si="76"/>
        <v>0</v>
      </c>
      <c r="CA301">
        <f t="shared" si="77"/>
        <v>0.67182769322117075</v>
      </c>
      <c r="CB301">
        <f t="shared" si="78"/>
        <v>0.16376640714683369</v>
      </c>
      <c r="CC301">
        <f t="shared" si="79"/>
        <v>0</v>
      </c>
      <c r="CD301">
        <f t="shared" si="80"/>
        <v>0</v>
      </c>
      <c r="CE301" s="4">
        <f t="shared" si="81"/>
        <v>0.32147243924480839</v>
      </c>
      <c r="CF301" s="4" t="str">
        <f t="shared" si="82"/>
        <v/>
      </c>
      <c r="CG301" s="4">
        <f t="shared" si="83"/>
        <v>0</v>
      </c>
      <c r="CH301" s="4" t="str">
        <f t="shared" si="84"/>
        <v/>
      </c>
      <c r="CI301">
        <f>INDEX(FX!$B$114:$AK$132,MATCH(Data!BQ301,FX!$A$114:$A$132,0),MATCH(Data!D301,Period,0))</f>
        <v>53.33161777320295</v>
      </c>
    </row>
    <row r="302" spans="1:87" hidden="1" outlineLevel="1" x14ac:dyDescent="0.15">
      <c r="A302" t="s">
        <v>67</v>
      </c>
      <c r="B302" s="1">
        <f t="shared" si="85"/>
        <v>43800</v>
      </c>
      <c r="C302" t="s">
        <v>64</v>
      </c>
      <c r="D302" s="1">
        <v>43466</v>
      </c>
      <c r="E302">
        <f t="array" ref="E302:E313">TRANSPOSE('[5]AF_Key Metrics P1'!$F$6:$Q$6)</f>
        <v>4.3468002399999997E-2</v>
      </c>
      <c r="F302">
        <f t="array" ref="F302:F313">TRANSPOSE('[5]AF_Key Metrics P1'!$F$11:$Q$11)</f>
        <v>2.3783620971485116E-2</v>
      </c>
      <c r="G302">
        <f t="array" ref="G302:G313">TRANSPOSE('[5]AF_Key Metrics P1'!$F$16:$Q$16)</f>
        <v>1.6928754460392468E-2</v>
      </c>
      <c r="H302">
        <f t="array" ref="H302:H313">TRANSPOSE('[5]AF_Key Metrics P1'!$F$21:$Q$21)</f>
        <v>9.2474373565453721E-3</v>
      </c>
      <c r="I302">
        <f t="array" ref="I302:I313">TRANSPOSE('[5]AF_Key Metrics P1'!$F$7:$Q$7)</f>
        <v>0</v>
      </c>
      <c r="J302">
        <f t="array" ref="J302:J313">TRANSPOSE('[5]AF_Key Metrics P1'!$F$12:$Q$12)</f>
        <v>0</v>
      </c>
      <c r="K302">
        <f t="array" ref="K302:K313">TRANSPOSE('[5]AF_Key Metrics P1'!$F$17:$Q$17)</f>
        <v>0</v>
      </c>
      <c r="L302">
        <f t="array" ref="L302:L313">TRANSPOSE('[5]AF_Key Metrics P1'!$F$22:$Q$22)</f>
        <v>0</v>
      </c>
      <c r="M302">
        <f t="array" ref="M302:M313">TRANSPOSE('[5]AF_Key Metrics P1'!$F$9:$Q$9)</f>
        <v>0</v>
      </c>
      <c r="N302">
        <f t="array" ref="N302:N313">TRANSPOSE('[5]AF_Key Metrics P1'!$F$14:$Q$14)</f>
        <v>0</v>
      </c>
      <c r="O302">
        <f t="array" ref="O302:O313">TRANSPOSE('[5]AF_Key Metrics P1'!$F$19:$Q$19)</f>
        <v>0</v>
      </c>
      <c r="P302">
        <f t="array" ref="P302:P313">TRANSPOSE('[5]AF_Key Metrics P1'!$F$24:$Q$24)</f>
        <v>0</v>
      </c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t="str">
        <f>VLOOKUP(A302,Misc!$A$3:$B$11,2,FALSE)</f>
        <v>PHP</v>
      </c>
      <c r="BR302">
        <f>INDEX(FX!$B$30:$AK$48,MATCH(Data!BQ302,FX!$A$30:$A$48,0),MATCH(Data!D302,Period,0))</f>
        <v>52.452968414682218</v>
      </c>
      <c r="BS302">
        <f t="shared" si="69"/>
        <v>8.2870433673745681E-4</v>
      </c>
      <c r="BT302">
        <f t="shared" si="70"/>
        <v>0</v>
      </c>
      <c r="BU302">
        <f t="shared" si="71"/>
        <v>4.5342755024761945E-4</v>
      </c>
      <c r="BV302">
        <f t="shared" si="72"/>
        <v>0</v>
      </c>
      <c r="BW302">
        <f t="shared" si="73"/>
        <v>3.2274159064854573E-4</v>
      </c>
      <c r="BX302">
        <f t="shared" si="74"/>
        <v>0</v>
      </c>
      <c r="BY302">
        <f t="shared" si="75"/>
        <v>1.7629960011866368E-4</v>
      </c>
      <c r="BZ302">
        <f t="shared" si="76"/>
        <v>0</v>
      </c>
      <c r="CA302">
        <f t="shared" si="77"/>
        <v>0</v>
      </c>
      <c r="CB302">
        <f t="shared" si="78"/>
        <v>0</v>
      </c>
      <c r="CC302">
        <f t="shared" si="79"/>
        <v>0</v>
      </c>
      <c r="CD302">
        <f t="shared" si="80"/>
        <v>0</v>
      </c>
      <c r="CE302" s="4">
        <f t="shared" si="81"/>
        <v>0.54715238010305067</v>
      </c>
      <c r="CF302" s="4" t="str">
        <f t="shared" si="82"/>
        <v/>
      </c>
      <c r="CG302" s="4">
        <f t="shared" si="83"/>
        <v>0.38881536867882294</v>
      </c>
      <c r="CH302" s="4" t="str">
        <f t="shared" si="84"/>
        <v/>
      </c>
      <c r="CI302">
        <f>INDEX(FX!$B$114:$AK$132,MATCH(Data!BQ302,FX!$A$114:$A$132,0),MATCH(Data!D302,Period,0))</f>
        <v>53.33161777320295</v>
      </c>
    </row>
    <row r="303" spans="1:87" hidden="1" outlineLevel="1" x14ac:dyDescent="0.15">
      <c r="A303" t="s">
        <v>67</v>
      </c>
      <c r="B303" s="1">
        <f t="shared" si="85"/>
        <v>43800</v>
      </c>
      <c r="C303" t="s">
        <v>64</v>
      </c>
      <c r="D303" s="1">
        <v>43497</v>
      </c>
      <c r="E303">
        <v>0.12199500160000001</v>
      </c>
      <c r="F303">
        <v>7.2929661446391278E-2</v>
      </c>
      <c r="G303">
        <v>5.0563987208605984E-2</v>
      </c>
      <c r="H303">
        <v>3.0751610466180031E-2</v>
      </c>
      <c r="I303">
        <v>7.6205312841207684</v>
      </c>
      <c r="J303">
        <v>6.7496134230783955</v>
      </c>
      <c r="K303">
        <v>7.0653211477062552</v>
      </c>
      <c r="L303">
        <v>6.6385713957954922</v>
      </c>
      <c r="M303">
        <v>0</v>
      </c>
      <c r="N303">
        <v>0</v>
      </c>
      <c r="O303">
        <v>0</v>
      </c>
      <c r="P303">
        <v>0</v>
      </c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t="str">
        <f>VLOOKUP(A303,Misc!$A$3:$B$11,2,FALSE)</f>
        <v>PHP</v>
      </c>
      <c r="BR303">
        <f>INDEX(FX!$B$30:$AK$48,MATCH(Data!BQ303,FX!$A$30:$A$48,0),MATCH(Data!D303,Period,0))</f>
        <v>52.159869264347662</v>
      </c>
      <c r="BS303">
        <f t="shared" si="69"/>
        <v>2.3388670892123208E-3</v>
      </c>
      <c r="BT303">
        <f t="shared" si="70"/>
        <v>0</v>
      </c>
      <c r="BU303">
        <f t="shared" si="71"/>
        <v>1.398194866570346E-3</v>
      </c>
      <c r="BV303">
        <f t="shared" si="72"/>
        <v>0</v>
      </c>
      <c r="BW303">
        <f t="shared" si="73"/>
        <v>9.6940402500524483E-4</v>
      </c>
      <c r="BX303">
        <f t="shared" si="74"/>
        <v>0</v>
      </c>
      <c r="BY303">
        <f t="shared" si="75"/>
        <v>5.895645617961582E-4</v>
      </c>
      <c r="BZ303">
        <f t="shared" si="76"/>
        <v>0</v>
      </c>
      <c r="CA303">
        <f t="shared" si="77"/>
        <v>0.14288955787029936</v>
      </c>
      <c r="CB303">
        <f t="shared" si="78"/>
        <v>0.12655932268512229</v>
      </c>
      <c r="CC303">
        <f t="shared" si="79"/>
        <v>0.13247903293974897</v>
      </c>
      <c r="CD303">
        <f t="shared" si="80"/>
        <v>0.12447721769901221</v>
      </c>
      <c r="CE303" s="4">
        <f t="shared" si="81"/>
        <v>0.59780860272877989</v>
      </c>
      <c r="CF303" s="4" t="str">
        <f t="shared" si="82"/>
        <v/>
      </c>
      <c r="CG303" s="4">
        <f t="shared" si="83"/>
        <v>0.42166122612244333</v>
      </c>
      <c r="CH303" s="4" t="str">
        <f t="shared" si="84"/>
        <v/>
      </c>
      <c r="CI303">
        <f>INDEX(FX!$B$114:$AK$132,MATCH(Data!BQ303,FX!$A$114:$A$132,0),MATCH(Data!D303,Period,0))</f>
        <v>53.33161777320295</v>
      </c>
    </row>
    <row r="304" spans="1:87" hidden="1" outlineLevel="1" x14ac:dyDescent="0.15">
      <c r="A304" t="s">
        <v>67</v>
      </c>
      <c r="B304" s="1">
        <f t="shared" si="85"/>
        <v>43800</v>
      </c>
      <c r="C304" t="s">
        <v>64</v>
      </c>
      <c r="D304" s="1">
        <v>43525</v>
      </c>
      <c r="E304">
        <v>1.779625E-2</v>
      </c>
      <c r="F304">
        <v>9.9200124921029632E-3</v>
      </c>
      <c r="G304">
        <v>1.6499666071428571E-2</v>
      </c>
      <c r="H304">
        <v>1.4235828370449954E-4</v>
      </c>
      <c r="I304">
        <v>7.6205312841207684</v>
      </c>
      <c r="J304">
        <v>6.7496134230783955</v>
      </c>
      <c r="K304">
        <v>7.0653211477062552</v>
      </c>
      <c r="L304">
        <v>6.6385713957954922</v>
      </c>
      <c r="M304">
        <v>0</v>
      </c>
      <c r="N304">
        <v>0</v>
      </c>
      <c r="O304">
        <v>0</v>
      </c>
      <c r="P304">
        <v>0</v>
      </c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t="str">
        <f>VLOOKUP(A304,Misc!$A$3:$B$11,2,FALSE)</f>
        <v>PHP</v>
      </c>
      <c r="BR304">
        <f>INDEX(FX!$B$30:$AK$48,MATCH(Data!BQ304,FX!$A$30:$A$48,0),MATCH(Data!D304,Period,0))</f>
        <v>52.517568842899998</v>
      </c>
      <c r="BS304">
        <f t="shared" si="69"/>
        <v>3.3886279186371603E-4</v>
      </c>
      <c r="BT304">
        <f t="shared" si="70"/>
        <v>0</v>
      </c>
      <c r="BU304">
        <f t="shared" si="71"/>
        <v>1.8888940807175385E-4</v>
      </c>
      <c r="BV304">
        <f t="shared" si="72"/>
        <v>0</v>
      </c>
      <c r="BW304">
        <f t="shared" si="73"/>
        <v>3.1417421702793102E-4</v>
      </c>
      <c r="BX304">
        <f t="shared" si="74"/>
        <v>0</v>
      </c>
      <c r="BY304">
        <f t="shared" si="75"/>
        <v>2.7106792420332185E-6</v>
      </c>
      <c r="BZ304">
        <f t="shared" si="76"/>
        <v>0</v>
      </c>
      <c r="CA304">
        <f t="shared" si="77"/>
        <v>0.14288955787029936</v>
      </c>
      <c r="CB304">
        <f t="shared" si="78"/>
        <v>0.12655932268512229</v>
      </c>
      <c r="CC304">
        <f t="shared" si="79"/>
        <v>0.13247903293974897</v>
      </c>
      <c r="CD304">
        <f t="shared" si="80"/>
        <v>0.12447721769901221</v>
      </c>
      <c r="CE304" s="4">
        <f t="shared" si="81"/>
        <v>0.55742150689628223</v>
      </c>
      <c r="CF304" s="4" t="str">
        <f t="shared" si="82"/>
        <v/>
      </c>
      <c r="CG304" s="4">
        <f t="shared" si="83"/>
        <v>1.435061536644504E-2</v>
      </c>
      <c r="CH304" s="4" t="str">
        <f t="shared" si="84"/>
        <v/>
      </c>
      <c r="CI304">
        <f>INDEX(FX!$B$114:$AK$132,MATCH(Data!BQ304,FX!$A$114:$A$132,0),MATCH(Data!D304,Period,0))</f>
        <v>53.33161777320295</v>
      </c>
    </row>
    <row r="305" spans="1:87" hidden="1" outlineLevel="1" x14ac:dyDescent="0.15">
      <c r="A305" t="s">
        <v>67</v>
      </c>
      <c r="B305" s="1">
        <f t="shared" si="85"/>
        <v>43800</v>
      </c>
      <c r="C305" t="s">
        <v>64</v>
      </c>
      <c r="D305" s="1">
        <v>43556</v>
      </c>
      <c r="E305">
        <v>1.168375E-2</v>
      </c>
      <c r="F305">
        <v>5.7586308447261109E-3</v>
      </c>
      <c r="G305">
        <v>1.0832505357142856E-2</v>
      </c>
      <c r="H305">
        <v>-2.8048132005825677E-4</v>
      </c>
      <c r="I305">
        <v>7.6205312841207684</v>
      </c>
      <c r="J305">
        <v>6.7496134230783955</v>
      </c>
      <c r="K305">
        <v>7.0653211477062552</v>
      </c>
      <c r="L305">
        <v>6.6385713957954922</v>
      </c>
      <c r="M305">
        <v>0</v>
      </c>
      <c r="N305">
        <v>0</v>
      </c>
      <c r="O305">
        <v>0</v>
      </c>
      <c r="P305">
        <v>0</v>
      </c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t="str">
        <f>VLOOKUP(A305,Misc!$A$3:$B$11,2,FALSE)</f>
        <v>PHP</v>
      </c>
      <c r="BR305">
        <f>INDEX(FX!$B$30:$AK$48,MATCH(Data!BQ305,FX!$A$30:$A$48,0),MATCH(Data!D305,Period,0))</f>
        <v>52.02762885680599</v>
      </c>
      <c r="BS305">
        <f t="shared" si="69"/>
        <v>2.245681814975043E-4</v>
      </c>
      <c r="BT305">
        <f t="shared" si="70"/>
        <v>0</v>
      </c>
      <c r="BU305">
        <f t="shared" si="71"/>
        <v>1.1068409172702085E-4</v>
      </c>
      <c r="BV305">
        <f t="shared" si="72"/>
        <v>0</v>
      </c>
      <c r="BW305">
        <f t="shared" si="73"/>
        <v>2.0820678541697184E-4</v>
      </c>
      <c r="BX305">
        <f t="shared" si="74"/>
        <v>0</v>
      </c>
      <c r="BY305">
        <f t="shared" si="75"/>
        <v>-5.3910071671768223E-6</v>
      </c>
      <c r="BZ305">
        <f t="shared" si="76"/>
        <v>0</v>
      </c>
      <c r="CA305">
        <f t="shared" si="77"/>
        <v>0.14288955787029936</v>
      </c>
      <c r="CB305">
        <f t="shared" si="78"/>
        <v>0.12655932268512229</v>
      </c>
      <c r="CC305">
        <f t="shared" si="79"/>
        <v>0.13247903293974897</v>
      </c>
      <c r="CD305">
        <f t="shared" si="80"/>
        <v>0.12447721769901221</v>
      </c>
      <c r="CE305" s="4">
        <f t="shared" si="81"/>
        <v>0.49287521940525181</v>
      </c>
      <c r="CF305" s="4" t="str">
        <f t="shared" si="82"/>
        <v/>
      </c>
      <c r="CG305" s="4">
        <f t="shared" si="83"/>
        <v>-4.8706251124801328E-2</v>
      </c>
      <c r="CH305" s="4" t="str">
        <f t="shared" si="84"/>
        <v/>
      </c>
      <c r="CI305">
        <f>INDEX(FX!$B$114:$AK$132,MATCH(Data!BQ305,FX!$A$114:$A$132,0),MATCH(Data!D305,Period,0))</f>
        <v>53.33161777320295</v>
      </c>
    </row>
    <row r="306" spans="1:87" hidden="1" outlineLevel="1" x14ac:dyDescent="0.15">
      <c r="A306" t="s">
        <v>67</v>
      </c>
      <c r="B306" s="1">
        <f t="shared" si="85"/>
        <v>43800</v>
      </c>
      <c r="C306" t="s">
        <v>64</v>
      </c>
      <c r="D306" s="1">
        <v>43586</v>
      </c>
      <c r="E306">
        <v>5.2774653011999995</v>
      </c>
      <c r="F306">
        <v>8.3320241986110641</v>
      </c>
      <c r="G306">
        <v>4.8929642578268568</v>
      </c>
      <c r="H306">
        <v>5.0797713429703979</v>
      </c>
      <c r="I306">
        <v>7.6205312841207684</v>
      </c>
      <c r="J306">
        <v>6.7496134230783955</v>
      </c>
      <c r="K306">
        <v>7.0653211477062552</v>
      </c>
      <c r="L306">
        <v>6.6385713957954922</v>
      </c>
      <c r="M306">
        <v>0</v>
      </c>
      <c r="N306">
        <v>0</v>
      </c>
      <c r="O306">
        <v>0</v>
      </c>
      <c r="P306">
        <v>0</v>
      </c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t="str">
        <f>VLOOKUP(A306,Misc!$A$3:$B$11,2,FALSE)</f>
        <v>PHP</v>
      </c>
      <c r="BR306">
        <f>INDEX(FX!$B$30:$AK$48,MATCH(Data!BQ306,FX!$A$30:$A$48,0),MATCH(Data!D306,Period,0))</f>
        <v>52.288985251624574</v>
      </c>
      <c r="BS306">
        <f t="shared" si="69"/>
        <v>0.10092881465960431</v>
      </c>
      <c r="BT306">
        <f t="shared" si="70"/>
        <v>0</v>
      </c>
      <c r="BU306">
        <f t="shared" si="71"/>
        <v>0.15934568549218872</v>
      </c>
      <c r="BV306">
        <f t="shared" si="72"/>
        <v>0</v>
      </c>
      <c r="BW306">
        <f t="shared" si="73"/>
        <v>9.3575429591547424E-2</v>
      </c>
      <c r="BX306">
        <f t="shared" si="74"/>
        <v>0</v>
      </c>
      <c r="BY306">
        <f t="shared" si="75"/>
        <v>9.7148019196118818E-2</v>
      </c>
      <c r="BZ306">
        <f t="shared" si="76"/>
        <v>0</v>
      </c>
      <c r="CA306">
        <f t="shared" si="77"/>
        <v>0.14288955787029936</v>
      </c>
      <c r="CB306">
        <f t="shared" si="78"/>
        <v>0.12655932268512229</v>
      </c>
      <c r="CC306">
        <f t="shared" si="79"/>
        <v>0.13247903293974897</v>
      </c>
      <c r="CD306">
        <f t="shared" si="80"/>
        <v>0.12447721769901221</v>
      </c>
      <c r="CE306" s="4">
        <f t="shared" si="81"/>
        <v>1.5787927959879742</v>
      </c>
      <c r="CF306" s="4" t="str">
        <f t="shared" si="82"/>
        <v/>
      </c>
      <c r="CG306" s="4">
        <f t="shared" si="83"/>
        <v>0.60966833771524431</v>
      </c>
      <c r="CH306" s="4" t="str">
        <f t="shared" si="84"/>
        <v/>
      </c>
      <c r="CI306">
        <f>INDEX(FX!$B$114:$AK$132,MATCH(Data!BQ306,FX!$A$114:$A$132,0),MATCH(Data!D306,Period,0))</f>
        <v>53.33161777320295</v>
      </c>
    </row>
    <row r="307" spans="1:87" hidden="1" outlineLevel="1" x14ac:dyDescent="0.15">
      <c r="A307" t="s">
        <v>67</v>
      </c>
      <c r="B307" s="1">
        <f t="shared" si="85"/>
        <v>43800</v>
      </c>
      <c r="C307" t="s">
        <v>64</v>
      </c>
      <c r="D307" s="1">
        <v>43617</v>
      </c>
      <c r="E307">
        <v>0.16087399839999991</v>
      </c>
      <c r="F307">
        <v>8.8967001269679519E-2</v>
      </c>
      <c r="G307">
        <v>0.14915317851657134</v>
      </c>
      <c r="H307">
        <v>6.4436955143325925E-2</v>
      </c>
      <c r="I307">
        <v>7.6205312841207684</v>
      </c>
      <c r="J307">
        <v>6.7496134230783955</v>
      </c>
      <c r="K307">
        <v>7.0653211477062552</v>
      </c>
      <c r="L307">
        <v>6.6385713957954922</v>
      </c>
      <c r="M307">
        <v>0</v>
      </c>
      <c r="N307">
        <v>0</v>
      </c>
      <c r="O307">
        <v>0</v>
      </c>
      <c r="P307">
        <v>0</v>
      </c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t="str">
        <f>VLOOKUP(A307,Misc!$A$3:$B$11,2,FALSE)</f>
        <v>PHP</v>
      </c>
      <c r="BR307">
        <f>INDEX(FX!$B$30:$AK$48,MATCH(Data!BQ307,FX!$A$30:$A$48,0),MATCH(Data!D307,Period,0))</f>
        <v>51.733844546372225</v>
      </c>
      <c r="BS307">
        <f t="shared" si="69"/>
        <v>3.1096470755386961E-3</v>
      </c>
      <c r="BT307">
        <f t="shared" si="70"/>
        <v>0</v>
      </c>
      <c r="BU307">
        <f t="shared" si="71"/>
        <v>1.7197059690766444E-3</v>
      </c>
      <c r="BV307">
        <f t="shared" si="72"/>
        <v>0</v>
      </c>
      <c r="BW307">
        <f t="shared" si="73"/>
        <v>2.8830870743208766E-3</v>
      </c>
      <c r="BX307">
        <f t="shared" si="74"/>
        <v>0</v>
      </c>
      <c r="BY307">
        <f t="shared" si="75"/>
        <v>1.245547391815567E-3</v>
      </c>
      <c r="BZ307">
        <f t="shared" si="76"/>
        <v>0</v>
      </c>
      <c r="CA307">
        <f t="shared" si="77"/>
        <v>0.14288955787029936</v>
      </c>
      <c r="CB307">
        <f t="shared" si="78"/>
        <v>0.12655932268512229</v>
      </c>
      <c r="CC307">
        <f t="shared" si="79"/>
        <v>0.13247903293974897</v>
      </c>
      <c r="CD307">
        <f t="shared" si="80"/>
        <v>0.12447721769901221</v>
      </c>
      <c r="CE307" s="4">
        <f t="shared" si="81"/>
        <v>0.55302287600554578</v>
      </c>
      <c r="CF307" s="4" t="str">
        <f t="shared" si="82"/>
        <v/>
      </c>
      <c r="CG307" s="4">
        <f t="shared" si="83"/>
        <v>0.72427927460432917</v>
      </c>
      <c r="CH307" s="4" t="str">
        <f t="shared" si="84"/>
        <v/>
      </c>
      <c r="CI307">
        <f>INDEX(FX!$B$114:$AK$132,MATCH(Data!BQ307,FX!$A$114:$A$132,0),MATCH(Data!D307,Period,0))</f>
        <v>53.33161777320295</v>
      </c>
    </row>
    <row r="308" spans="1:87" hidden="1" outlineLevel="1" x14ac:dyDescent="0.15">
      <c r="A308" t="s">
        <v>67</v>
      </c>
      <c r="B308" s="1">
        <f t="shared" si="85"/>
        <v>43800</v>
      </c>
      <c r="C308" t="s">
        <v>64</v>
      </c>
      <c r="D308" s="1">
        <v>43647</v>
      </c>
      <c r="E308">
        <v>3.5976000000000001E-2</v>
      </c>
      <c r="F308">
        <v>7.0425650415067067E-3</v>
      </c>
      <c r="G308">
        <v>3.3354891428571433E-2</v>
      </c>
      <c r="H308">
        <v>1.138781250046339E-2</v>
      </c>
      <c r="I308">
        <v>7.6205312841207684</v>
      </c>
      <c r="J308">
        <v>6.7496134230783955</v>
      </c>
      <c r="K308">
        <v>7.0653211477062552</v>
      </c>
      <c r="L308">
        <v>6.6385713957954922</v>
      </c>
      <c r="M308">
        <v>0</v>
      </c>
      <c r="N308">
        <v>0</v>
      </c>
      <c r="O308">
        <v>0</v>
      </c>
      <c r="P308">
        <v>0</v>
      </c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t="str">
        <f>VLOOKUP(A308,Misc!$A$3:$B$11,2,FALSE)</f>
        <v>PHP</v>
      </c>
      <c r="BR308">
        <f>INDEX(FX!$B$30:$AK$48,MATCH(Data!BQ308,FX!$A$30:$A$48,0),MATCH(Data!D308,Period,0))</f>
        <v>51.111102498614443</v>
      </c>
      <c r="BS308">
        <f t="shared" si="69"/>
        <v>7.0387837947685176E-4</v>
      </c>
      <c r="BT308">
        <f t="shared" si="70"/>
        <v>0</v>
      </c>
      <c r="BU308">
        <f t="shared" si="71"/>
        <v>1.3778933924772258E-4</v>
      </c>
      <c r="BV308">
        <f t="shared" si="72"/>
        <v>0</v>
      </c>
      <c r="BW308">
        <f t="shared" si="73"/>
        <v>6.5259581182925254E-4</v>
      </c>
      <c r="BX308">
        <f t="shared" si="74"/>
        <v>0</v>
      </c>
      <c r="BY308">
        <f t="shared" si="75"/>
        <v>2.2280506472682914E-4</v>
      </c>
      <c r="BZ308">
        <f t="shared" si="76"/>
        <v>0</v>
      </c>
      <c r="CA308">
        <f t="shared" si="77"/>
        <v>0.14288955787029936</v>
      </c>
      <c r="CB308">
        <f t="shared" si="78"/>
        <v>0.12655932268512229</v>
      </c>
      <c r="CC308">
        <f t="shared" si="79"/>
        <v>0.13247903293974897</v>
      </c>
      <c r="CD308">
        <f t="shared" si="80"/>
        <v>0.12447721769901221</v>
      </c>
      <c r="CE308" s="4">
        <f t="shared" si="81"/>
        <v>0.19575731158290824</v>
      </c>
      <c r="CF308" s="4" t="str">
        <f t="shared" si="82"/>
        <v/>
      </c>
      <c r="CG308" s="4">
        <f t="shared" si="83"/>
        <v>1.6169978457205767</v>
      </c>
      <c r="CH308" s="4" t="str">
        <f t="shared" si="84"/>
        <v/>
      </c>
      <c r="CI308">
        <f>INDEX(FX!$B$114:$AK$132,MATCH(Data!BQ308,FX!$A$114:$A$132,0),MATCH(Data!D308,Period,0))</f>
        <v>53.33161777320295</v>
      </c>
    </row>
    <row r="309" spans="1:87" hidden="1" outlineLevel="1" x14ac:dyDescent="0.15">
      <c r="A309" t="s">
        <v>67</v>
      </c>
      <c r="B309" s="1">
        <f t="shared" si="85"/>
        <v>43800</v>
      </c>
      <c r="C309" t="s">
        <v>64</v>
      </c>
      <c r="D309" s="1">
        <v>43678</v>
      </c>
      <c r="E309">
        <v>0.33740599220000028</v>
      </c>
      <c r="F309">
        <v>0.24359356828341591</v>
      </c>
      <c r="G309">
        <v>0.31282355562542885</v>
      </c>
      <c r="H309">
        <v>0.10880469593166975</v>
      </c>
      <c r="I309">
        <v>7.6205312841207684</v>
      </c>
      <c r="J309">
        <v>6.7496134230783955</v>
      </c>
      <c r="K309">
        <v>7.0653211477062552</v>
      </c>
      <c r="L309">
        <v>6.6385713957954922</v>
      </c>
      <c r="M309">
        <v>4.2104000000000003E-2</v>
      </c>
      <c r="N309">
        <v>2.0729000000000001E-2</v>
      </c>
      <c r="O309">
        <v>2.1616E-2</v>
      </c>
      <c r="P309">
        <v>1.0642E-2</v>
      </c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t="str">
        <f>VLOOKUP(A309,Misc!$A$3:$B$11,2,FALSE)</f>
        <v>PHP</v>
      </c>
      <c r="BR309">
        <f>INDEX(FX!$B$30:$AK$48,MATCH(Data!BQ309,FX!$A$30:$A$48,0),MATCH(Data!D309,Period,0))</f>
        <v>52.196407342193083</v>
      </c>
      <c r="BS309">
        <f t="shared" si="69"/>
        <v>6.4641612206757645E-3</v>
      </c>
      <c r="BT309">
        <f t="shared" si="70"/>
        <v>0</v>
      </c>
      <c r="BU309">
        <f t="shared" si="71"/>
        <v>4.6668646500217367E-3</v>
      </c>
      <c r="BV309">
        <f t="shared" si="72"/>
        <v>0</v>
      </c>
      <c r="BW309">
        <f t="shared" si="73"/>
        <v>5.993200903169388E-3</v>
      </c>
      <c r="BX309">
        <f t="shared" si="74"/>
        <v>0</v>
      </c>
      <c r="BY309">
        <f t="shared" si="75"/>
        <v>2.0845246152356779E-3</v>
      </c>
      <c r="BZ309">
        <f t="shared" si="76"/>
        <v>0</v>
      </c>
      <c r="CA309">
        <f t="shared" si="77"/>
        <v>0.14288955787029936</v>
      </c>
      <c r="CB309">
        <f t="shared" si="78"/>
        <v>0.12655932268512229</v>
      </c>
      <c r="CC309">
        <f t="shared" si="79"/>
        <v>0.13247903293974897</v>
      </c>
      <c r="CD309">
        <f t="shared" si="80"/>
        <v>0.12447721769901221</v>
      </c>
      <c r="CE309" s="4">
        <f t="shared" si="81"/>
        <v>0.72195981670362208</v>
      </c>
      <c r="CF309" s="4" t="str">
        <f t="shared" si="82"/>
        <v/>
      </c>
      <c r="CG309" s="4">
        <f t="shared" si="83"/>
        <v>0.44666489636162232</v>
      </c>
      <c r="CH309" s="4" t="str">
        <f t="shared" si="84"/>
        <v/>
      </c>
      <c r="CI309">
        <f>INDEX(FX!$B$114:$AK$132,MATCH(Data!BQ309,FX!$A$114:$A$132,0),MATCH(Data!D309,Period,0))</f>
        <v>53.33161777320295</v>
      </c>
    </row>
    <row r="310" spans="1:87" hidden="1" outlineLevel="1" x14ac:dyDescent="0.15">
      <c r="A310" t="s">
        <v>67</v>
      </c>
      <c r="B310" s="1">
        <f t="shared" si="85"/>
        <v>43800</v>
      </c>
      <c r="C310" t="s">
        <v>64</v>
      </c>
      <c r="D310" s="1">
        <v>43709</v>
      </c>
      <c r="E310">
        <v>4.2033994200000251E-2</v>
      </c>
      <c r="F310">
        <v>2.5533053356313656E-2</v>
      </c>
      <c r="G310">
        <v>3.8971517479714515E-2</v>
      </c>
      <c r="H310">
        <v>8.4111617445401521E-3</v>
      </c>
      <c r="I310">
        <v>7.6205312841207684</v>
      </c>
      <c r="J310">
        <v>6.7496134230783955</v>
      </c>
      <c r="K310">
        <v>7.0653211477062552</v>
      </c>
      <c r="L310">
        <v>6.6385713957954922</v>
      </c>
      <c r="M310">
        <v>0</v>
      </c>
      <c r="N310">
        <v>1.1E-5</v>
      </c>
      <c r="O310">
        <v>0</v>
      </c>
      <c r="P310">
        <v>0</v>
      </c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t="str">
        <f>VLOOKUP(A310,Misc!$A$3:$B$11,2,FALSE)</f>
        <v>PHP</v>
      </c>
      <c r="BR310">
        <f>INDEX(FX!$B$30:$AK$48,MATCH(Data!BQ310,FX!$A$30:$A$48,0),MATCH(Data!D310,Period,0))</f>
        <v>52.077963666577254</v>
      </c>
      <c r="BS310">
        <f t="shared" si="69"/>
        <v>8.0713590241580338E-4</v>
      </c>
      <c r="BT310">
        <f t="shared" si="70"/>
        <v>0</v>
      </c>
      <c r="BU310">
        <f t="shared" si="71"/>
        <v>4.9028517166657833E-4</v>
      </c>
      <c r="BV310">
        <f t="shared" si="72"/>
        <v>0</v>
      </c>
      <c r="BW310">
        <f t="shared" si="73"/>
        <v>7.483302866683662E-4</v>
      </c>
      <c r="BX310">
        <f t="shared" si="74"/>
        <v>0</v>
      </c>
      <c r="BY310">
        <f t="shared" si="75"/>
        <v>1.6151095688747699E-4</v>
      </c>
      <c r="BZ310">
        <f t="shared" si="76"/>
        <v>0</v>
      </c>
      <c r="CA310">
        <f t="shared" si="77"/>
        <v>0.14288955787029936</v>
      </c>
      <c r="CB310">
        <f t="shared" si="78"/>
        <v>0.12655932268512229</v>
      </c>
      <c r="CC310">
        <f t="shared" si="79"/>
        <v>0.13247903293974897</v>
      </c>
      <c r="CD310">
        <f t="shared" si="80"/>
        <v>0.12447721769901221</v>
      </c>
      <c r="CE310" s="4">
        <f t="shared" si="81"/>
        <v>0.6074381900236715</v>
      </c>
      <c r="CF310" s="4" t="str">
        <f t="shared" si="82"/>
        <v/>
      </c>
      <c r="CG310" s="4">
        <f t="shared" si="83"/>
        <v>0.32942247944898806</v>
      </c>
      <c r="CH310" s="4" t="str">
        <f t="shared" si="84"/>
        <v/>
      </c>
      <c r="CI310">
        <f>INDEX(FX!$B$114:$AK$132,MATCH(Data!BQ310,FX!$A$114:$A$132,0),MATCH(Data!D310,Period,0))</f>
        <v>53.33161777320295</v>
      </c>
    </row>
    <row r="311" spans="1:87" hidden="1" outlineLevel="1" x14ac:dyDescent="0.15">
      <c r="A311" t="s">
        <v>67</v>
      </c>
      <c r="B311" s="1">
        <f t="shared" si="85"/>
        <v>43800</v>
      </c>
      <c r="C311" t="s">
        <v>64</v>
      </c>
      <c r="D311" s="1">
        <v>43739</v>
      </c>
      <c r="E311">
        <v>7.6697991799999962E-2</v>
      </c>
      <c r="F311">
        <v>2.4011421996957893E-2</v>
      </c>
      <c r="G311">
        <v>7.1109995254571401E-2</v>
      </c>
      <c r="H311">
        <v>-1.2498001153549154E-3</v>
      </c>
      <c r="I311">
        <v>7.6205312841207684</v>
      </c>
      <c r="J311">
        <v>6.7496134230783955</v>
      </c>
      <c r="K311">
        <v>7.0653211477062552</v>
      </c>
      <c r="L311">
        <v>6.6385713957954922</v>
      </c>
      <c r="M311">
        <v>4.8757000000000002E-2</v>
      </c>
      <c r="N311">
        <v>2.5700000000000001E-2</v>
      </c>
      <c r="O311">
        <v>2.4868999999999999E-2</v>
      </c>
      <c r="P311">
        <v>1.3117E-2</v>
      </c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t="str">
        <f>VLOOKUP(A311,Misc!$A$3:$B$11,2,FALSE)</f>
        <v>PHP</v>
      </c>
      <c r="BR311">
        <f>INDEX(FX!$B$30:$AK$48,MATCH(Data!BQ311,FX!$A$30:$A$48,0),MATCH(Data!D311,Period,0))</f>
        <v>51.445424827602487</v>
      </c>
      <c r="BS311">
        <f t="shared" si="69"/>
        <v>1.4908612778885731E-3</v>
      </c>
      <c r="BT311">
        <f t="shared" si="70"/>
        <v>0</v>
      </c>
      <c r="BU311">
        <f t="shared" si="71"/>
        <v>4.667358094023324E-4</v>
      </c>
      <c r="BV311">
        <f t="shared" si="72"/>
        <v>0</v>
      </c>
      <c r="BW311">
        <f t="shared" si="73"/>
        <v>1.3822413847852629E-3</v>
      </c>
      <c r="BX311">
        <f t="shared" si="74"/>
        <v>0</v>
      </c>
      <c r="BY311">
        <f t="shared" si="75"/>
        <v>-2.4293707740641469E-5</v>
      </c>
      <c r="BZ311">
        <f t="shared" si="76"/>
        <v>0</v>
      </c>
      <c r="CA311">
        <f t="shared" si="77"/>
        <v>0.14288955787029936</v>
      </c>
      <c r="CB311">
        <f t="shared" si="78"/>
        <v>0.12655932268512229</v>
      </c>
      <c r="CC311">
        <f t="shared" si="79"/>
        <v>0.13247903293974897</v>
      </c>
      <c r="CD311">
        <f t="shared" si="80"/>
        <v>0.12447721769901221</v>
      </c>
      <c r="CE311" s="4">
        <f t="shared" si="81"/>
        <v>0.31306454619530083</v>
      </c>
      <c r="CF311" s="4" t="str">
        <f t="shared" si="82"/>
        <v/>
      </c>
      <c r="CG311" s="4">
        <f t="shared" si="83"/>
        <v>-5.2050233239549812E-2</v>
      </c>
      <c r="CH311" s="4" t="str">
        <f t="shared" si="84"/>
        <v/>
      </c>
      <c r="CI311">
        <f>INDEX(FX!$B$114:$AK$132,MATCH(Data!BQ311,FX!$A$114:$A$132,0),MATCH(Data!D311,Period,0))</f>
        <v>53.33161777320295</v>
      </c>
    </row>
    <row r="312" spans="1:87" hidden="1" outlineLevel="1" x14ac:dyDescent="0.15">
      <c r="A312" t="s">
        <v>67</v>
      </c>
      <c r="B312" s="1">
        <f t="shared" si="85"/>
        <v>43800</v>
      </c>
      <c r="C312" t="s">
        <v>64</v>
      </c>
      <c r="D312" s="1">
        <v>43770</v>
      </c>
      <c r="E312">
        <v>0.24003720600000017</v>
      </c>
      <c r="F312">
        <v>0.13868720832825196</v>
      </c>
      <c r="G312">
        <v>0.22254878099142872</v>
      </c>
      <c r="H312">
        <v>3.1915540277432264E-2</v>
      </c>
      <c r="I312">
        <v>7.6205312841207684</v>
      </c>
      <c r="J312">
        <v>6.7496134230783955</v>
      </c>
      <c r="K312">
        <v>7.0653211477062552</v>
      </c>
      <c r="L312">
        <v>6.6385713957954922</v>
      </c>
      <c r="M312">
        <v>0</v>
      </c>
      <c r="N312">
        <v>6.0999999999999999E-5</v>
      </c>
      <c r="O312">
        <v>-3.1999999999999999E-5</v>
      </c>
      <c r="P312">
        <v>1.5E-5</v>
      </c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t="str">
        <f>VLOOKUP(A312,Misc!$A$3:$B$11,2,FALSE)</f>
        <v>PHP</v>
      </c>
      <c r="BR312">
        <f>INDEX(FX!$B$30:$AK$48,MATCH(Data!BQ312,FX!$A$30:$A$48,0),MATCH(Data!D312,Period,0))</f>
        <v>50.730253802731937</v>
      </c>
      <c r="BS312">
        <f t="shared" si="69"/>
        <v>4.7316381844530343E-3</v>
      </c>
      <c r="BT312">
        <f t="shared" si="70"/>
        <v>0</v>
      </c>
      <c r="BU312">
        <f t="shared" si="71"/>
        <v>2.7338165676747185E-3</v>
      </c>
      <c r="BV312">
        <f t="shared" si="72"/>
        <v>0</v>
      </c>
      <c r="BW312">
        <f t="shared" si="73"/>
        <v>4.386904545300027E-3</v>
      </c>
      <c r="BX312">
        <f t="shared" si="74"/>
        <v>0</v>
      </c>
      <c r="BY312">
        <f t="shared" si="75"/>
        <v>6.2912242468839261E-4</v>
      </c>
      <c r="BZ312">
        <f t="shared" si="76"/>
        <v>0</v>
      </c>
      <c r="CA312">
        <f t="shared" si="77"/>
        <v>0.14288955787029936</v>
      </c>
      <c r="CB312">
        <f t="shared" si="78"/>
        <v>0.12655932268512229</v>
      </c>
      <c r="CC312">
        <f t="shared" si="79"/>
        <v>0.13247903293974897</v>
      </c>
      <c r="CD312">
        <f t="shared" si="80"/>
        <v>0.12447721769901221</v>
      </c>
      <c r="CE312" s="4">
        <f t="shared" si="81"/>
        <v>0.57777379865124678</v>
      </c>
      <c r="CF312" s="4" t="str">
        <f t="shared" si="82"/>
        <v/>
      </c>
      <c r="CG312" s="4">
        <f t="shared" si="83"/>
        <v>0.23012605605192468</v>
      </c>
      <c r="CH312" s="4" t="str">
        <f t="shared" si="84"/>
        <v/>
      </c>
      <c r="CI312">
        <f>INDEX(FX!$B$114:$AK$132,MATCH(Data!BQ312,FX!$A$114:$A$132,0),MATCH(Data!D312,Period,0))</f>
        <v>53.33161777320295</v>
      </c>
    </row>
    <row r="313" spans="1:87" hidden="1" outlineLevel="1" x14ac:dyDescent="0.15">
      <c r="A313" t="s">
        <v>67</v>
      </c>
      <c r="B313" s="1">
        <f t="shared" si="85"/>
        <v>43800</v>
      </c>
      <c r="C313" t="s">
        <v>64</v>
      </c>
      <c r="D313" s="1">
        <v>43800</v>
      </c>
      <c r="E313">
        <v>0.17493660779999975</v>
      </c>
      <c r="F313">
        <v>0.12022442181452721</v>
      </c>
      <c r="G313">
        <v>0.1621912263745712</v>
      </c>
      <c r="H313">
        <v>7.0539430465492714E-2</v>
      </c>
      <c r="I313">
        <v>7.6205312841207684</v>
      </c>
      <c r="J313">
        <v>6.7496134230783955</v>
      </c>
      <c r="K313">
        <v>7.0653211477062552</v>
      </c>
      <c r="L313">
        <v>6.6385713957954922</v>
      </c>
      <c r="M313">
        <v>4.75E-4</v>
      </c>
      <c r="N313">
        <v>1.0359E-2</v>
      </c>
      <c r="O313">
        <v>0</v>
      </c>
      <c r="P313">
        <v>5.1450000000000003E-3</v>
      </c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t="str">
        <f>VLOOKUP(A313,Misc!$A$3:$B$11,2,FALSE)</f>
        <v>PHP</v>
      </c>
      <c r="BR313">
        <f>INDEX(FX!$B$30:$AK$48,MATCH(Data!BQ313,FX!$A$30:$A$48,0),MATCH(Data!D313,Period,0))</f>
        <v>50.777931245472836</v>
      </c>
      <c r="BS313">
        <f t="shared" si="69"/>
        <v>3.445130660292436E-3</v>
      </c>
      <c r="BT313">
        <f t="shared" si="70"/>
        <v>0</v>
      </c>
      <c r="BU313">
        <f t="shared" si="71"/>
        <v>2.3676510418144683E-3</v>
      </c>
      <c r="BV313">
        <f t="shared" si="72"/>
        <v>0</v>
      </c>
      <c r="BW313">
        <f t="shared" si="73"/>
        <v>3.1941282836139874E-3</v>
      </c>
      <c r="BX313">
        <f t="shared" si="74"/>
        <v>0</v>
      </c>
      <c r="BY313">
        <f t="shared" si="75"/>
        <v>1.389174957216906E-3</v>
      </c>
      <c r="BZ313">
        <f t="shared" si="76"/>
        <v>0</v>
      </c>
      <c r="CA313">
        <f t="shared" si="77"/>
        <v>0.14288955787029936</v>
      </c>
      <c r="CB313">
        <f t="shared" si="78"/>
        <v>0.12655932268512229</v>
      </c>
      <c r="CC313">
        <f t="shared" si="79"/>
        <v>0.13247903293974897</v>
      </c>
      <c r="CD313">
        <f t="shared" si="80"/>
        <v>0.12447721769901221</v>
      </c>
      <c r="CE313" s="4">
        <f t="shared" si="81"/>
        <v>0.68724564473078442</v>
      </c>
      <c r="CF313" s="4" t="str">
        <f t="shared" si="82"/>
        <v/>
      </c>
      <c r="CG313" s="4">
        <f t="shared" si="83"/>
        <v>0.58673129303391802</v>
      </c>
      <c r="CH313" s="4" t="str">
        <f t="shared" si="84"/>
        <v/>
      </c>
      <c r="CI313">
        <f>INDEX(FX!$B$114:$AK$132,MATCH(Data!BQ313,FX!$A$114:$A$132,0),MATCH(Data!D313,Period,0))</f>
        <v>53.33161777320295</v>
      </c>
    </row>
    <row r="314" spans="1:87" hidden="1" outlineLevel="1" x14ac:dyDescent="0.15">
      <c r="A314" t="s">
        <v>67</v>
      </c>
      <c r="B314" s="1">
        <f t="shared" si="85"/>
        <v>43800</v>
      </c>
      <c r="C314" t="s">
        <v>109</v>
      </c>
      <c r="D314" s="1">
        <v>43466</v>
      </c>
      <c r="E314">
        <f t="array" ref="E314:E325">TRANSPOSE('[5]D2C_Key Metrics P1'!$F$6:$Q$6)</f>
        <v>2E-3</v>
      </c>
      <c r="F314">
        <f t="array" ref="F314:F325">TRANSPOSE('[5]D2C_Key Metrics P1'!$F$11:$Q$11)</f>
        <v>3.6481701172804992E-3</v>
      </c>
      <c r="G314">
        <f t="array" ref="G314:G325">TRANSPOSE('[5]D2C_Key Metrics P1'!$F$16:$Q$16)</f>
        <v>2E-3</v>
      </c>
      <c r="H314">
        <f t="array" ref="H314:H325">TRANSPOSE('[5]D2C_Key Metrics P1'!$F$21:$Q$21)</f>
        <v>3.6481701172804992E-3</v>
      </c>
      <c r="I314">
        <f t="array" ref="I314:I325">TRANSPOSE('[5]D2C_Key Metrics P1'!$F$7:$Q$7)</f>
        <v>0</v>
      </c>
      <c r="J314">
        <f t="array" ref="J314:J325">TRANSPOSE('[5]D2C_Key Metrics P1'!$F$12:$Q$12)</f>
        <v>0</v>
      </c>
      <c r="K314">
        <f t="array" ref="K314:K325">TRANSPOSE('[5]D2C_Key Metrics P1'!$F$17:$Q$17)</f>
        <v>0</v>
      </c>
      <c r="L314">
        <f t="array" ref="L314:L325">TRANSPOSE('[5]D2C_Key Metrics P1'!$F$22:$Q$22)</f>
        <v>0</v>
      </c>
      <c r="M314">
        <f t="array" ref="M314:M325">TRANSPOSE('[5]D2C_Key Metrics P1'!$F$9:$Q$9)</f>
        <v>2.3E-2</v>
      </c>
      <c r="N314">
        <f t="array" ref="N314:N325">TRANSPOSE('[5]D2C_Key Metrics P1'!$F$14:$Q$14)</f>
        <v>4.4102938881813644E-2</v>
      </c>
      <c r="O314">
        <f t="array" ref="O314:O325">TRANSPOSE('[5]D2C_Key Metrics P1'!$F$19:$Q$19)</f>
        <v>2.3E-2</v>
      </c>
      <c r="P314">
        <f t="array" ref="P314:P325">TRANSPOSE('[5]D2C_Key Metrics P1'!$F$24:$Q$24)</f>
        <v>4.4103000000000003E-2</v>
      </c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t="str">
        <f>VLOOKUP(A314,Misc!$A$3:$B$11,2,FALSE)</f>
        <v>PHP</v>
      </c>
      <c r="BR314">
        <f>INDEX(FX!$B$30:$AK$48,MATCH(Data!BQ314,FX!$A$30:$A$48,0),MATCH(Data!D314,Period,0))</f>
        <v>52.452968414682218</v>
      </c>
      <c r="BS314">
        <f t="shared" si="69"/>
        <v>3.8129395922618096E-5</v>
      </c>
      <c r="BT314">
        <f t="shared" si="70"/>
        <v>0</v>
      </c>
      <c r="BU314">
        <f t="shared" si="71"/>
        <v>6.9551261397426123E-5</v>
      </c>
      <c r="BV314">
        <f t="shared" si="72"/>
        <v>0</v>
      </c>
      <c r="BW314">
        <f t="shared" si="73"/>
        <v>3.8129395922618096E-5</v>
      </c>
      <c r="BX314">
        <f t="shared" si="74"/>
        <v>0</v>
      </c>
      <c r="BY314">
        <f t="shared" si="75"/>
        <v>6.9551261397426123E-5</v>
      </c>
      <c r="BZ314">
        <f t="shared" si="76"/>
        <v>0</v>
      </c>
      <c r="CA314">
        <f t="shared" si="77"/>
        <v>0</v>
      </c>
      <c r="CB314">
        <f t="shared" si="78"/>
        <v>0</v>
      </c>
      <c r="CC314">
        <f t="shared" si="79"/>
        <v>0</v>
      </c>
      <c r="CD314">
        <f t="shared" si="80"/>
        <v>0</v>
      </c>
      <c r="CE314" s="4">
        <f t="shared" si="81"/>
        <v>1.8240850586402495</v>
      </c>
      <c r="CF314" s="4" t="str">
        <f t="shared" si="82"/>
        <v/>
      </c>
      <c r="CG314" s="4">
        <f t="shared" si="83"/>
        <v>1</v>
      </c>
      <c r="CH314" s="4" t="str">
        <f t="shared" si="84"/>
        <v/>
      </c>
      <c r="CI314">
        <f>INDEX(FX!$B$114:$AK$132,MATCH(Data!BQ314,FX!$A$114:$A$132,0),MATCH(Data!D314,Period,0))</f>
        <v>53.33161777320295</v>
      </c>
    </row>
    <row r="315" spans="1:87" hidden="1" outlineLevel="1" x14ac:dyDescent="0.15">
      <c r="A315" t="s">
        <v>67</v>
      </c>
      <c r="B315" s="1">
        <f t="shared" si="85"/>
        <v>43800</v>
      </c>
      <c r="C315" t="s">
        <v>109</v>
      </c>
      <c r="D315" s="1">
        <v>43497</v>
      </c>
      <c r="E315">
        <v>8.9999999999999993E-3</v>
      </c>
      <c r="F315">
        <v>1.6723278249873599E-2</v>
      </c>
      <c r="G315">
        <v>8.9999999999999993E-3</v>
      </c>
      <c r="H315">
        <v>1.6723278249873599E-2</v>
      </c>
      <c r="I315">
        <v>0</v>
      </c>
      <c r="J315">
        <v>0</v>
      </c>
      <c r="K315">
        <v>0</v>
      </c>
      <c r="L315">
        <v>0</v>
      </c>
      <c r="M315">
        <v>1.0000000000000002E-2</v>
      </c>
      <c r="N315">
        <v>1.9274412594277132E-2</v>
      </c>
      <c r="O315">
        <v>0.01</v>
      </c>
      <c r="P315">
        <v>1.9273999999999999E-2</v>
      </c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t="str">
        <f>VLOOKUP(A315,Misc!$A$3:$B$11,2,FALSE)</f>
        <v>PHP</v>
      </c>
      <c r="BR315">
        <f>INDEX(FX!$B$30:$AK$48,MATCH(Data!BQ315,FX!$A$30:$A$48,0),MATCH(Data!D315,Period,0))</f>
        <v>52.159869264347662</v>
      </c>
      <c r="BS315">
        <f t="shared" si="69"/>
        <v>1.7254644474639592E-4</v>
      </c>
      <c r="BT315">
        <f t="shared" si="70"/>
        <v>0</v>
      </c>
      <c r="BU315">
        <f t="shared" si="71"/>
        <v>3.2061580072449111E-4</v>
      </c>
      <c r="BV315">
        <f t="shared" si="72"/>
        <v>0</v>
      </c>
      <c r="BW315">
        <f t="shared" si="73"/>
        <v>1.7254644474639592E-4</v>
      </c>
      <c r="BX315">
        <f t="shared" si="74"/>
        <v>0</v>
      </c>
      <c r="BY315">
        <f t="shared" si="75"/>
        <v>3.2061580072449111E-4</v>
      </c>
      <c r="BZ315">
        <f t="shared" si="76"/>
        <v>0</v>
      </c>
      <c r="CA315">
        <f t="shared" si="77"/>
        <v>0</v>
      </c>
      <c r="CB315">
        <f t="shared" si="78"/>
        <v>0</v>
      </c>
      <c r="CC315">
        <f t="shared" si="79"/>
        <v>0</v>
      </c>
      <c r="CD315">
        <f t="shared" si="80"/>
        <v>0</v>
      </c>
      <c r="CE315" s="4">
        <f t="shared" si="81"/>
        <v>1.8581420277637335</v>
      </c>
      <c r="CF315" s="4" t="str">
        <f t="shared" si="82"/>
        <v/>
      </c>
      <c r="CG315" s="4">
        <f t="shared" si="83"/>
        <v>1</v>
      </c>
      <c r="CH315" s="4" t="str">
        <f t="shared" si="84"/>
        <v/>
      </c>
      <c r="CI315">
        <f>INDEX(FX!$B$114:$AK$132,MATCH(Data!BQ315,FX!$A$114:$A$132,0),MATCH(Data!D315,Period,0))</f>
        <v>53.33161777320295</v>
      </c>
    </row>
    <row r="316" spans="1:87" hidden="1" outlineLevel="1" x14ac:dyDescent="0.15">
      <c r="A316" t="s">
        <v>67</v>
      </c>
      <c r="B316" s="1">
        <f t="shared" si="85"/>
        <v>43800</v>
      </c>
      <c r="C316" t="s">
        <v>109</v>
      </c>
      <c r="D316" s="1">
        <v>43525</v>
      </c>
      <c r="E316">
        <v>7.0000000000000001E-3</v>
      </c>
      <c r="F316">
        <v>1.314432195930299E-2</v>
      </c>
      <c r="G316">
        <v>6.9999999999999993E-3</v>
      </c>
      <c r="H316">
        <v>1.3144321959302992E-2</v>
      </c>
      <c r="I316">
        <v>0</v>
      </c>
      <c r="J316">
        <v>0</v>
      </c>
      <c r="K316">
        <v>0</v>
      </c>
      <c r="L316">
        <v>0</v>
      </c>
      <c r="M316">
        <v>3.4000000000000002E-2</v>
      </c>
      <c r="N316">
        <v>6.454768454840612E-2</v>
      </c>
      <c r="O316">
        <v>3.4000000000000002E-2</v>
      </c>
      <c r="P316">
        <v>6.4547999999999994E-2</v>
      </c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t="str">
        <f>VLOOKUP(A316,Misc!$A$3:$B$11,2,FALSE)</f>
        <v>PHP</v>
      </c>
      <c r="BR316">
        <f>INDEX(FX!$B$30:$AK$48,MATCH(Data!BQ316,FX!$A$30:$A$48,0),MATCH(Data!D316,Period,0))</f>
        <v>52.517568842899998</v>
      </c>
      <c r="BS316">
        <f t="shared" si="69"/>
        <v>1.3328872897638616E-4</v>
      </c>
      <c r="BT316">
        <f t="shared" si="70"/>
        <v>0</v>
      </c>
      <c r="BU316">
        <f t="shared" si="71"/>
        <v>2.5028428103027103E-4</v>
      </c>
      <c r="BV316">
        <f t="shared" si="72"/>
        <v>0</v>
      </c>
      <c r="BW316">
        <f t="shared" si="73"/>
        <v>1.3328872897638616E-4</v>
      </c>
      <c r="BX316">
        <f t="shared" si="74"/>
        <v>0</v>
      </c>
      <c r="BY316">
        <f t="shared" si="75"/>
        <v>2.5028428103027108E-4</v>
      </c>
      <c r="BZ316">
        <f t="shared" si="76"/>
        <v>0</v>
      </c>
      <c r="CA316">
        <f t="shared" si="77"/>
        <v>0</v>
      </c>
      <c r="CB316">
        <f t="shared" si="78"/>
        <v>0</v>
      </c>
      <c r="CC316">
        <f t="shared" si="79"/>
        <v>0</v>
      </c>
      <c r="CD316">
        <f t="shared" si="80"/>
        <v>0</v>
      </c>
      <c r="CE316" s="4">
        <f t="shared" si="81"/>
        <v>1.8777602799004269</v>
      </c>
      <c r="CF316" s="4" t="str">
        <f t="shared" si="82"/>
        <v/>
      </c>
      <c r="CG316" s="4">
        <f t="shared" si="83"/>
        <v>1.0000000000000002</v>
      </c>
      <c r="CH316" s="4" t="str">
        <f t="shared" si="84"/>
        <v/>
      </c>
      <c r="CI316">
        <f>INDEX(FX!$B$114:$AK$132,MATCH(Data!BQ316,FX!$A$114:$A$132,0),MATCH(Data!D316,Period,0))</f>
        <v>53.33161777320295</v>
      </c>
    </row>
    <row r="317" spans="1:87" hidden="1" outlineLevel="1" x14ac:dyDescent="0.15">
      <c r="A317" t="s">
        <v>67</v>
      </c>
      <c r="B317" s="1">
        <f t="shared" si="85"/>
        <v>43800</v>
      </c>
      <c r="C317" t="s">
        <v>109</v>
      </c>
      <c r="D317" s="1">
        <v>43556</v>
      </c>
      <c r="E317">
        <v>4.0000000000000001E-3</v>
      </c>
      <c r="F317">
        <v>7.2085542991801631E-3</v>
      </c>
      <c r="G317">
        <v>4.0000000000000001E-3</v>
      </c>
      <c r="H317">
        <v>7.2085542991801588E-3</v>
      </c>
      <c r="I317">
        <v>0</v>
      </c>
      <c r="J317">
        <v>0</v>
      </c>
      <c r="K317">
        <v>0</v>
      </c>
      <c r="L317">
        <v>0</v>
      </c>
      <c r="M317">
        <v>1.8000000000000002E-2</v>
      </c>
      <c r="N317">
        <v>3.409626650252804E-2</v>
      </c>
      <c r="O317">
        <v>1.7999999999999999E-2</v>
      </c>
      <c r="P317">
        <v>3.4096000000000001E-2</v>
      </c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t="str">
        <f>VLOOKUP(A317,Misc!$A$3:$B$11,2,FALSE)</f>
        <v>PHP</v>
      </c>
      <c r="BR317">
        <f>INDEX(FX!$B$30:$AK$48,MATCH(Data!BQ317,FX!$A$30:$A$48,0),MATCH(Data!D317,Period,0))</f>
        <v>52.02762885680599</v>
      </c>
      <c r="BS317">
        <f t="shared" si="69"/>
        <v>7.6882227537393156E-5</v>
      </c>
      <c r="BT317">
        <f t="shared" si="70"/>
        <v>0</v>
      </c>
      <c r="BU317">
        <f t="shared" si="71"/>
        <v>1.3855242796130573E-4</v>
      </c>
      <c r="BV317">
        <f t="shared" si="72"/>
        <v>0</v>
      </c>
      <c r="BW317">
        <f t="shared" si="73"/>
        <v>7.6882227537393156E-5</v>
      </c>
      <c r="BX317">
        <f t="shared" si="74"/>
        <v>0</v>
      </c>
      <c r="BY317">
        <f t="shared" si="75"/>
        <v>1.3855242796130565E-4</v>
      </c>
      <c r="BZ317">
        <f t="shared" si="76"/>
        <v>0</v>
      </c>
      <c r="CA317">
        <f t="shared" si="77"/>
        <v>0</v>
      </c>
      <c r="CB317">
        <f t="shared" si="78"/>
        <v>0</v>
      </c>
      <c r="CC317">
        <f t="shared" si="79"/>
        <v>0</v>
      </c>
      <c r="CD317">
        <f t="shared" si="80"/>
        <v>0</v>
      </c>
      <c r="CE317" s="4">
        <f t="shared" si="81"/>
        <v>1.8021385747950407</v>
      </c>
      <c r="CF317" s="4" t="str">
        <f t="shared" si="82"/>
        <v/>
      </c>
      <c r="CG317" s="4">
        <f t="shared" si="83"/>
        <v>0.99999999999999944</v>
      </c>
      <c r="CH317" s="4" t="str">
        <f t="shared" si="84"/>
        <v/>
      </c>
      <c r="CI317">
        <f>INDEX(FX!$B$114:$AK$132,MATCH(Data!BQ317,FX!$A$114:$A$132,0),MATCH(Data!D317,Period,0))</f>
        <v>53.33161777320295</v>
      </c>
    </row>
    <row r="318" spans="1:87" hidden="1" outlineLevel="1" x14ac:dyDescent="0.15">
      <c r="A318" t="s">
        <v>67</v>
      </c>
      <c r="B318" s="1">
        <f t="shared" si="85"/>
        <v>43800</v>
      </c>
      <c r="C318" t="s">
        <v>109</v>
      </c>
      <c r="D318" s="1">
        <v>43586</v>
      </c>
      <c r="E318">
        <v>0.02</v>
      </c>
      <c r="F318">
        <v>3.6974223901042644E-2</v>
      </c>
      <c r="G318">
        <v>9.1818181818181833E-3</v>
      </c>
      <c r="H318">
        <v>3.6974223901042637E-2</v>
      </c>
      <c r="I318">
        <v>6.1113281250000018</v>
      </c>
      <c r="J318">
        <v>2.1111860795454556</v>
      </c>
      <c r="K318">
        <v>2.8056551846590922</v>
      </c>
      <c r="L318">
        <v>1.4500514914772733</v>
      </c>
      <c r="M318">
        <v>1.3999999999999999E-2</v>
      </c>
      <c r="N318">
        <v>2.2810065958658809E-2</v>
      </c>
      <c r="O318">
        <v>1.4E-2</v>
      </c>
      <c r="P318">
        <v>2.281E-2</v>
      </c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t="str">
        <f>VLOOKUP(A318,Misc!$A$3:$B$11,2,FALSE)</f>
        <v>PHP</v>
      </c>
      <c r="BR318">
        <f>INDEX(FX!$B$30:$AK$48,MATCH(Data!BQ318,FX!$A$30:$A$48,0),MATCH(Data!D318,Period,0))</f>
        <v>52.288985251624574</v>
      </c>
      <c r="BS318">
        <f t="shared" si="69"/>
        <v>3.8248973285207554E-4</v>
      </c>
      <c r="BT318">
        <f t="shared" si="70"/>
        <v>0</v>
      </c>
      <c r="BU318">
        <f t="shared" si="71"/>
        <v>7.0711305111613128E-4</v>
      </c>
      <c r="BV318">
        <f t="shared" si="72"/>
        <v>0</v>
      </c>
      <c r="BW318">
        <f t="shared" si="73"/>
        <v>1.7559755917299834E-4</v>
      </c>
      <c r="BX318">
        <f t="shared" si="74"/>
        <v>0</v>
      </c>
      <c r="BY318">
        <f t="shared" si="75"/>
        <v>7.0711305111613118E-4</v>
      </c>
      <c r="BZ318">
        <f t="shared" si="76"/>
        <v>0</v>
      </c>
      <c r="CA318">
        <f t="shared" si="77"/>
        <v>0.1145910883669219</v>
      </c>
      <c r="CB318">
        <f t="shared" si="78"/>
        <v>3.9586012344936666E-2</v>
      </c>
      <c r="CC318">
        <f t="shared" si="79"/>
        <v>5.260772693208688E-2</v>
      </c>
      <c r="CD318">
        <f t="shared" si="80"/>
        <v>2.7189340057969653E-2</v>
      </c>
      <c r="CE318" s="4">
        <f t="shared" si="81"/>
        <v>1.848711195052132</v>
      </c>
      <c r="CF318" s="4" t="str">
        <f t="shared" si="82"/>
        <v/>
      </c>
      <c r="CG318" s="4">
        <f t="shared" si="83"/>
        <v>0.99999999999999989</v>
      </c>
      <c r="CH318" s="4" t="str">
        <f t="shared" si="84"/>
        <v/>
      </c>
      <c r="CI318">
        <f>INDEX(FX!$B$114:$AK$132,MATCH(Data!BQ318,FX!$A$114:$A$132,0),MATCH(Data!D318,Period,0))</f>
        <v>53.33161777320295</v>
      </c>
    </row>
    <row r="319" spans="1:87" hidden="1" outlineLevel="1" x14ac:dyDescent="0.15">
      <c r="A319" t="s">
        <v>67</v>
      </c>
      <c r="B319" s="1">
        <f t="shared" si="85"/>
        <v>43800</v>
      </c>
      <c r="C319" t="s">
        <v>109</v>
      </c>
      <c r="D319" s="1">
        <v>43617</v>
      </c>
      <c r="E319">
        <v>6.0000000000000001E-3</v>
      </c>
      <c r="F319">
        <v>1.0791792923055137E-2</v>
      </c>
      <c r="G319">
        <v>2.7545454545454548E-3</v>
      </c>
      <c r="H319">
        <v>1.0791792923055141E-2</v>
      </c>
      <c r="I319">
        <v>6.1113281250000018</v>
      </c>
      <c r="J319">
        <v>2.1111860795454556</v>
      </c>
      <c r="K319">
        <v>2.8056551846590922</v>
      </c>
      <c r="L319">
        <v>1.4500514914772733</v>
      </c>
      <c r="M319">
        <v>3.6000000000000004E-2</v>
      </c>
      <c r="N319">
        <v>6.7538326719427194E-2</v>
      </c>
      <c r="O319">
        <v>3.5999999999999997E-2</v>
      </c>
      <c r="P319">
        <v>6.7539000000000002E-2</v>
      </c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t="str">
        <f>VLOOKUP(A319,Misc!$A$3:$B$11,2,FALSE)</f>
        <v>PHP</v>
      </c>
      <c r="BR319">
        <f>INDEX(FX!$B$30:$AK$48,MATCH(Data!BQ319,FX!$A$30:$A$48,0),MATCH(Data!D319,Period,0))</f>
        <v>51.733844546372225</v>
      </c>
      <c r="BS319">
        <f t="shared" si="69"/>
        <v>1.1597823538171093E-4</v>
      </c>
      <c r="BT319">
        <f t="shared" si="70"/>
        <v>0</v>
      </c>
      <c r="BU319">
        <f t="shared" si="71"/>
        <v>2.0860218330346183E-4</v>
      </c>
      <c r="BV319">
        <f t="shared" si="72"/>
        <v>0</v>
      </c>
      <c r="BW319">
        <f t="shared" si="73"/>
        <v>5.3244553516149115E-5</v>
      </c>
      <c r="BX319">
        <f t="shared" si="74"/>
        <v>0</v>
      </c>
      <c r="BY319">
        <f t="shared" si="75"/>
        <v>2.0860218330346188E-4</v>
      </c>
      <c r="BZ319">
        <f t="shared" si="76"/>
        <v>0</v>
      </c>
      <c r="CA319">
        <f t="shared" si="77"/>
        <v>0.1145910883669219</v>
      </c>
      <c r="CB319">
        <f t="shared" si="78"/>
        <v>3.9586012344936666E-2</v>
      </c>
      <c r="CC319">
        <f t="shared" si="79"/>
        <v>5.260772693208688E-2</v>
      </c>
      <c r="CD319">
        <f t="shared" si="80"/>
        <v>2.7189340057969653E-2</v>
      </c>
      <c r="CE319" s="4">
        <f t="shared" si="81"/>
        <v>1.798632153842523</v>
      </c>
      <c r="CF319" s="4" t="str">
        <f t="shared" si="82"/>
        <v/>
      </c>
      <c r="CG319" s="4">
        <f t="shared" si="83"/>
        <v>1.0000000000000002</v>
      </c>
      <c r="CH319" s="4" t="str">
        <f t="shared" si="84"/>
        <v/>
      </c>
      <c r="CI319">
        <f>INDEX(FX!$B$114:$AK$132,MATCH(Data!BQ319,FX!$A$114:$A$132,0),MATCH(Data!D319,Period,0))</f>
        <v>53.33161777320295</v>
      </c>
    </row>
    <row r="320" spans="1:87" hidden="1" outlineLevel="1" x14ac:dyDescent="0.15">
      <c r="A320" t="s">
        <v>67</v>
      </c>
      <c r="B320" s="1">
        <f t="shared" si="85"/>
        <v>43800</v>
      </c>
      <c r="C320" t="s">
        <v>109</v>
      </c>
      <c r="D320" s="1">
        <v>43647</v>
      </c>
      <c r="E320">
        <v>5.0000000000000001E-3</v>
      </c>
      <c r="F320">
        <v>9.3217179024153007E-3</v>
      </c>
      <c r="G320">
        <v>2.2954545454545458E-3</v>
      </c>
      <c r="H320">
        <v>9.3217179024153024E-3</v>
      </c>
      <c r="I320">
        <v>6.1113281250000018</v>
      </c>
      <c r="J320">
        <v>2.1111860795454556</v>
      </c>
      <c r="K320">
        <v>2.8056551846590922</v>
      </c>
      <c r="L320">
        <v>1.4500514914772733</v>
      </c>
      <c r="M320">
        <v>1.6999999999999987E-2</v>
      </c>
      <c r="N320">
        <v>3.1548536753555234E-2</v>
      </c>
      <c r="O320">
        <v>1.7000000000000001E-2</v>
      </c>
      <c r="P320">
        <v>3.1548E-2</v>
      </c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t="str">
        <f>VLOOKUP(A320,Misc!$A$3:$B$11,2,FALSE)</f>
        <v>PHP</v>
      </c>
      <c r="BR320">
        <f>INDEX(FX!$B$30:$AK$48,MATCH(Data!BQ320,FX!$A$30:$A$48,0),MATCH(Data!D320,Period,0))</f>
        <v>51.111102498614443</v>
      </c>
      <c r="BS320">
        <f t="shared" si="69"/>
        <v>9.7826103440745452E-5</v>
      </c>
      <c r="BT320">
        <f t="shared" si="70"/>
        <v>0</v>
      </c>
      <c r="BU320">
        <f t="shared" si="71"/>
        <v>1.8238146795342559E-4</v>
      </c>
      <c r="BV320">
        <f t="shared" si="72"/>
        <v>0</v>
      </c>
      <c r="BW320">
        <f t="shared" si="73"/>
        <v>4.4911074761433146E-5</v>
      </c>
      <c r="BX320">
        <f t="shared" si="74"/>
        <v>0</v>
      </c>
      <c r="BY320">
        <f t="shared" si="75"/>
        <v>1.8238146795342562E-4</v>
      </c>
      <c r="BZ320">
        <f t="shared" si="76"/>
        <v>0</v>
      </c>
      <c r="CA320">
        <f t="shared" si="77"/>
        <v>0.1145910883669219</v>
      </c>
      <c r="CB320">
        <f t="shared" si="78"/>
        <v>3.9586012344936666E-2</v>
      </c>
      <c r="CC320">
        <f t="shared" si="79"/>
        <v>5.260772693208688E-2</v>
      </c>
      <c r="CD320">
        <f t="shared" si="80"/>
        <v>2.7189340057969653E-2</v>
      </c>
      <c r="CE320" s="4">
        <f t="shared" si="81"/>
        <v>1.8643435804830601</v>
      </c>
      <c r="CF320" s="4" t="str">
        <f t="shared" si="82"/>
        <v/>
      </c>
      <c r="CG320" s="4">
        <f t="shared" si="83"/>
        <v>1.0000000000000002</v>
      </c>
      <c r="CH320" s="4" t="str">
        <f t="shared" si="84"/>
        <v/>
      </c>
      <c r="CI320">
        <f>INDEX(FX!$B$114:$AK$132,MATCH(Data!BQ320,FX!$A$114:$A$132,0),MATCH(Data!D320,Period,0))</f>
        <v>53.33161777320295</v>
      </c>
    </row>
    <row r="321" spans="1:87" hidden="1" outlineLevel="1" x14ac:dyDescent="0.15">
      <c r="A321" t="s">
        <v>67</v>
      </c>
      <c r="B321" s="1">
        <f t="shared" si="85"/>
        <v>43800</v>
      </c>
      <c r="C321" t="s">
        <v>109</v>
      </c>
      <c r="D321" s="1">
        <v>43678</v>
      </c>
      <c r="E321">
        <v>8.9999999999999993E-3</v>
      </c>
      <c r="F321">
        <v>1.6624195229579492E-2</v>
      </c>
      <c r="G321">
        <v>4.1318181818181818E-3</v>
      </c>
      <c r="H321">
        <v>1.6624195229579489E-2</v>
      </c>
      <c r="I321">
        <v>6.1113281250000018</v>
      </c>
      <c r="J321">
        <v>2.1111860795454556</v>
      </c>
      <c r="K321">
        <v>2.8056551846590922</v>
      </c>
      <c r="L321">
        <v>1.4500514914772733</v>
      </c>
      <c r="M321">
        <v>2.0999999999999991E-2</v>
      </c>
      <c r="N321">
        <v>3.8709110534439539E-2</v>
      </c>
      <c r="O321">
        <v>2.1000000000000001E-2</v>
      </c>
      <c r="P321">
        <v>3.8709E-2</v>
      </c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t="str">
        <f>VLOOKUP(A321,Misc!$A$3:$B$11,2,FALSE)</f>
        <v>PHP</v>
      </c>
      <c r="BR321">
        <f>INDEX(FX!$B$30:$AK$48,MATCH(Data!BQ321,FX!$A$30:$A$48,0),MATCH(Data!D321,Period,0))</f>
        <v>52.196407342193083</v>
      </c>
      <c r="BS321">
        <f t="shared" si="69"/>
        <v>1.7242566027575673E-4</v>
      </c>
      <c r="BT321">
        <f t="shared" si="70"/>
        <v>0</v>
      </c>
      <c r="BU321">
        <f t="shared" si="71"/>
        <v>3.1849309322370327E-4</v>
      </c>
      <c r="BV321">
        <f t="shared" si="72"/>
        <v>0</v>
      </c>
      <c r="BW321">
        <f t="shared" si="73"/>
        <v>7.9159053126597419E-5</v>
      </c>
      <c r="BX321">
        <f t="shared" si="74"/>
        <v>0</v>
      </c>
      <c r="BY321">
        <f t="shared" si="75"/>
        <v>3.1849309322370321E-4</v>
      </c>
      <c r="BZ321">
        <f t="shared" si="76"/>
        <v>0</v>
      </c>
      <c r="CA321">
        <f t="shared" si="77"/>
        <v>0.1145910883669219</v>
      </c>
      <c r="CB321">
        <f t="shared" si="78"/>
        <v>3.9586012344936666E-2</v>
      </c>
      <c r="CC321">
        <f t="shared" si="79"/>
        <v>5.260772693208688E-2</v>
      </c>
      <c r="CD321">
        <f t="shared" si="80"/>
        <v>2.7189340057969653E-2</v>
      </c>
      <c r="CE321" s="4">
        <f t="shared" si="81"/>
        <v>1.8471328032866103</v>
      </c>
      <c r="CF321" s="4" t="str">
        <f t="shared" si="82"/>
        <v/>
      </c>
      <c r="CG321" s="4">
        <f t="shared" si="83"/>
        <v>0.99999999999999978</v>
      </c>
      <c r="CH321" s="4" t="str">
        <f t="shared" si="84"/>
        <v/>
      </c>
      <c r="CI321">
        <f>INDEX(FX!$B$114:$AK$132,MATCH(Data!BQ321,FX!$A$114:$A$132,0),MATCH(Data!D321,Period,0))</f>
        <v>53.33161777320295</v>
      </c>
    </row>
    <row r="322" spans="1:87" hidden="1" outlineLevel="1" x14ac:dyDescent="0.15">
      <c r="A322" t="s">
        <v>67</v>
      </c>
      <c r="B322" s="1">
        <f t="shared" si="85"/>
        <v>43800</v>
      </c>
      <c r="C322" t="s">
        <v>109</v>
      </c>
      <c r="D322" s="1">
        <v>43709</v>
      </c>
      <c r="E322">
        <v>2E-3</v>
      </c>
      <c r="F322">
        <v>3.5897190778608054E-3</v>
      </c>
      <c r="G322">
        <v>9.1818181818181831E-4</v>
      </c>
      <c r="H322">
        <v>3.5897190778608062E-3</v>
      </c>
      <c r="I322">
        <v>6.1113281250000018</v>
      </c>
      <c r="J322">
        <v>2.1111860795454556</v>
      </c>
      <c r="K322">
        <v>2.8056551846590922</v>
      </c>
      <c r="L322">
        <v>1.4500514914772733</v>
      </c>
      <c r="M322">
        <v>3.5000000000000003E-2</v>
      </c>
      <c r="N322">
        <v>6.44714014151897E-2</v>
      </c>
      <c r="O322">
        <v>3.5000000000000003E-2</v>
      </c>
      <c r="P322">
        <v>6.4472000000000002E-2</v>
      </c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t="str">
        <f>VLOOKUP(A322,Misc!$A$3:$B$11,2,FALSE)</f>
        <v>PHP</v>
      </c>
      <c r="BR322">
        <f>INDEX(FX!$B$30:$AK$48,MATCH(Data!BQ322,FX!$A$30:$A$48,0),MATCH(Data!D322,Period,0))</f>
        <v>52.077963666577254</v>
      </c>
      <c r="BS322">
        <f t="shared" si="69"/>
        <v>3.8403959356106042E-5</v>
      </c>
      <c r="BT322">
        <f t="shared" si="70"/>
        <v>0</v>
      </c>
      <c r="BU322">
        <f t="shared" si="71"/>
        <v>6.8929712783002411E-5</v>
      </c>
      <c r="BV322">
        <f t="shared" si="72"/>
        <v>0</v>
      </c>
      <c r="BW322">
        <f t="shared" si="73"/>
        <v>1.7630908613485048E-5</v>
      </c>
      <c r="BX322">
        <f t="shared" si="74"/>
        <v>0</v>
      </c>
      <c r="BY322">
        <f t="shared" si="75"/>
        <v>6.8929712783002425E-5</v>
      </c>
      <c r="BZ322">
        <f t="shared" si="76"/>
        <v>0</v>
      </c>
      <c r="CA322">
        <f t="shared" si="77"/>
        <v>0.1145910883669219</v>
      </c>
      <c r="CB322">
        <f t="shared" si="78"/>
        <v>3.9586012344936666E-2</v>
      </c>
      <c r="CC322">
        <f t="shared" si="79"/>
        <v>5.260772693208688E-2</v>
      </c>
      <c r="CD322">
        <f t="shared" si="80"/>
        <v>2.7189340057969653E-2</v>
      </c>
      <c r="CE322" s="4">
        <f t="shared" si="81"/>
        <v>1.7948595389304025</v>
      </c>
      <c r="CF322" s="4" t="str">
        <f t="shared" si="82"/>
        <v/>
      </c>
      <c r="CG322" s="4">
        <f t="shared" si="83"/>
        <v>1.0000000000000002</v>
      </c>
      <c r="CH322" s="4" t="str">
        <f t="shared" si="84"/>
        <v/>
      </c>
      <c r="CI322">
        <f>INDEX(FX!$B$114:$AK$132,MATCH(Data!BQ322,FX!$A$114:$A$132,0),MATCH(Data!D322,Period,0))</f>
        <v>53.33161777320295</v>
      </c>
    </row>
    <row r="323" spans="1:87" hidden="1" outlineLevel="1" x14ac:dyDescent="0.15">
      <c r="A323" t="s">
        <v>67</v>
      </c>
      <c r="B323" s="1">
        <f t="shared" si="85"/>
        <v>43800</v>
      </c>
      <c r="C323" t="s">
        <v>109</v>
      </c>
      <c r="D323" s="1">
        <v>43739</v>
      </c>
      <c r="E323">
        <v>8.0000000000000002E-3</v>
      </c>
      <c r="F323">
        <v>1.4441860870666817E-2</v>
      </c>
      <c r="G323">
        <v>3.6727272727272733E-3</v>
      </c>
      <c r="H323">
        <v>1.4441860870666831E-2</v>
      </c>
      <c r="I323">
        <v>6.1113281250000018</v>
      </c>
      <c r="J323">
        <v>2.1111860795454556</v>
      </c>
      <c r="K323">
        <v>2.8056551846590922</v>
      </c>
      <c r="L323">
        <v>1.4500514914772733</v>
      </c>
      <c r="M323">
        <v>5.0000000000000044E-3</v>
      </c>
      <c r="N323">
        <v>9.4500794573816882E-3</v>
      </c>
      <c r="O323">
        <v>5.0000000000000001E-3</v>
      </c>
      <c r="P323">
        <v>9.4500000000000001E-3</v>
      </c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t="str">
        <f>VLOOKUP(A323,Misc!$A$3:$B$11,2,FALSE)</f>
        <v>PHP</v>
      </c>
      <c r="BR323">
        <f>INDEX(FX!$B$30:$AK$48,MATCH(Data!BQ323,FX!$A$30:$A$48,0),MATCH(Data!D323,Period,0))</f>
        <v>51.445424827602487</v>
      </c>
      <c r="BS323">
        <f t="shared" ref="BS323:BS386" si="86">IF(D323&gt;B323,0,E323/$BR323)</f>
        <v>1.555045959248778E-4</v>
      </c>
      <c r="BT323">
        <f t="shared" ref="BT323:BT386" si="87">IF(D323&gt;B323,E323/$BR323,0)</f>
        <v>0</v>
      </c>
      <c r="BU323">
        <f t="shared" ref="BU323:BU386" si="88">IF(D323&gt;B323,0,F323/$BR323)</f>
        <v>2.8072196738704341E-4</v>
      </c>
      <c r="BV323">
        <f t="shared" ref="BV323:BV386" si="89">IF(D323&gt;B323,F323/$BR323,0)</f>
        <v>0</v>
      </c>
      <c r="BW323">
        <f t="shared" ref="BW323:BW386" si="90">IF(D323&gt;B323,0,G323/$BR323)</f>
        <v>7.1390746310966632E-5</v>
      </c>
      <c r="BX323">
        <f t="shared" ref="BX323:BX386" si="91">IF(D323&gt;B323,G323/$BR323,0)</f>
        <v>0</v>
      </c>
      <c r="BY323">
        <f t="shared" ref="BY323:BY386" si="92">IF(D323&gt;B323,0,H323/$BR323)</f>
        <v>2.8072196738704362E-4</v>
      </c>
      <c r="BZ323">
        <f t="shared" ref="BZ323:BZ386" si="93">IF(D323&gt;B323,H323/$BR323,0)</f>
        <v>0</v>
      </c>
      <c r="CA323">
        <f t="shared" ref="CA323:CA386" si="94">I323/$CI323</f>
        <v>0.1145910883669219</v>
      </c>
      <c r="CB323">
        <f t="shared" ref="CB323:CB386" si="95">J323/$CI323</f>
        <v>3.9586012344936666E-2</v>
      </c>
      <c r="CC323">
        <f t="shared" ref="CC323:CC386" si="96">K323/$CI323</f>
        <v>5.260772693208688E-2</v>
      </c>
      <c r="CD323">
        <f t="shared" ref="CD323:CD386" si="97">L323/$CI323</f>
        <v>2.7189340057969653E-2</v>
      </c>
      <c r="CE323" s="4">
        <f t="shared" ref="CE323:CE386" si="98">IFERROR(IF(D323&gt;B323,"",BU323/BS323),0)</f>
        <v>1.8052326088333521</v>
      </c>
      <c r="CF323" s="4" t="str">
        <f t="shared" ref="CF323:CF386" si="99">IFERROR(IF(D323&gt;B323,BV323/BT323,""),0)</f>
        <v/>
      </c>
      <c r="CG323" s="4">
        <f t="shared" ref="CG323:CG386" si="100">IFERROR(IF(D323&gt;B323,"",BY323/BU323),0)</f>
        <v>1.0000000000000007</v>
      </c>
      <c r="CH323" s="4" t="str">
        <f t="shared" ref="CH323:CH386" si="101">IFERROR(IF(D323&gt;B323,BZ323/BV323,""),0)</f>
        <v/>
      </c>
      <c r="CI323">
        <f>INDEX(FX!$B$114:$AK$132,MATCH(Data!BQ323,FX!$A$114:$A$132,0),MATCH(Data!D323,Period,0))</f>
        <v>53.33161777320295</v>
      </c>
    </row>
    <row r="324" spans="1:87" hidden="1" outlineLevel="1" x14ac:dyDescent="0.15">
      <c r="A324" t="s">
        <v>67</v>
      </c>
      <c r="B324" s="1">
        <f t="shared" ref="B324:B387" si="102">B323</f>
        <v>43800</v>
      </c>
      <c r="C324" t="s">
        <v>109</v>
      </c>
      <c r="D324" s="1">
        <v>43770</v>
      </c>
      <c r="E324">
        <v>0.14752299999999999</v>
      </c>
      <c r="F324">
        <v>0.14406765647766884</v>
      </c>
      <c r="G324">
        <v>6.7726468181818184E-2</v>
      </c>
      <c r="H324">
        <v>0.14406765647766889</v>
      </c>
      <c r="I324">
        <v>6.1113281250000018</v>
      </c>
      <c r="J324">
        <v>2.1111860795454556</v>
      </c>
      <c r="K324">
        <v>2.8056551846590922</v>
      </c>
      <c r="L324">
        <v>1.4500514914772733</v>
      </c>
      <c r="M324">
        <v>0</v>
      </c>
      <c r="N324">
        <v>0</v>
      </c>
      <c r="O324">
        <v>0</v>
      </c>
      <c r="P324">
        <v>0</v>
      </c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t="str">
        <f>VLOOKUP(A324,Misc!$A$3:$B$11,2,FALSE)</f>
        <v>PHP</v>
      </c>
      <c r="BR324">
        <f>INDEX(FX!$B$30:$AK$48,MATCH(Data!BQ324,FX!$A$30:$A$48,0),MATCH(Data!D324,Period,0))</f>
        <v>50.730253802731937</v>
      </c>
      <c r="BS324">
        <f t="shared" si="86"/>
        <v>2.9079886052542389E-3</v>
      </c>
      <c r="BT324">
        <f t="shared" si="87"/>
        <v>0</v>
      </c>
      <c r="BU324">
        <f t="shared" si="88"/>
        <v>2.8398765170362791E-3</v>
      </c>
      <c r="BV324">
        <f t="shared" si="89"/>
        <v>0</v>
      </c>
      <c r="BW324">
        <f t="shared" si="90"/>
        <v>1.3350311324121734E-3</v>
      </c>
      <c r="BX324">
        <f t="shared" si="91"/>
        <v>0</v>
      </c>
      <c r="BY324">
        <f t="shared" si="92"/>
        <v>2.8398765170362804E-3</v>
      </c>
      <c r="BZ324">
        <f t="shared" si="93"/>
        <v>0</v>
      </c>
      <c r="CA324">
        <f t="shared" si="94"/>
        <v>0.1145910883669219</v>
      </c>
      <c r="CB324">
        <f t="shared" si="95"/>
        <v>3.9586012344936666E-2</v>
      </c>
      <c r="CC324">
        <f t="shared" si="96"/>
        <v>5.260772693208688E-2</v>
      </c>
      <c r="CD324">
        <f t="shared" si="97"/>
        <v>2.7189340057969653E-2</v>
      </c>
      <c r="CE324" s="4">
        <f t="shared" si="98"/>
        <v>0.97657759452877746</v>
      </c>
      <c r="CF324" s="4" t="str">
        <f t="shared" si="99"/>
        <v/>
      </c>
      <c r="CG324" s="4">
        <f t="shared" si="100"/>
        <v>1.0000000000000004</v>
      </c>
      <c r="CH324" s="4" t="str">
        <f t="shared" si="101"/>
        <v/>
      </c>
      <c r="CI324">
        <f>INDEX(FX!$B$114:$AK$132,MATCH(Data!BQ324,FX!$A$114:$A$132,0),MATCH(Data!D324,Period,0))</f>
        <v>53.33161777320295</v>
      </c>
    </row>
    <row r="325" spans="1:87" hidden="1" outlineLevel="1" x14ac:dyDescent="0.15">
      <c r="A325" t="s">
        <v>67</v>
      </c>
      <c r="B325" s="1">
        <f t="shared" si="102"/>
        <v>43800</v>
      </c>
      <c r="C325" t="s">
        <v>109</v>
      </c>
      <c r="D325" s="1">
        <v>43800</v>
      </c>
      <c r="E325">
        <v>0.180704</v>
      </c>
      <c r="F325">
        <v>0.22470978443677211</v>
      </c>
      <c r="G325">
        <v>8.2959563636363656E-2</v>
      </c>
      <c r="H325">
        <v>0.22470978443677209</v>
      </c>
      <c r="I325">
        <v>6.1113281250000018</v>
      </c>
      <c r="J325">
        <v>2.1111860795454556</v>
      </c>
      <c r="K325">
        <v>2.8056551846590922</v>
      </c>
      <c r="L325">
        <v>1.4500514914772733</v>
      </c>
      <c r="M325">
        <v>4.0000000000000036E-3</v>
      </c>
      <c r="N325">
        <v>1.076847244449991E-2</v>
      </c>
      <c r="O325">
        <v>4.0000000000000001E-3</v>
      </c>
      <c r="P325">
        <v>1.0768E-2</v>
      </c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t="str">
        <f>VLOOKUP(A325,Misc!$A$3:$B$11,2,FALSE)</f>
        <v>PHP</v>
      </c>
      <c r="BR325">
        <f>INDEX(FX!$B$30:$AK$48,MATCH(Data!BQ325,FX!$A$30:$A$48,0),MATCH(Data!D325,Period,0))</f>
        <v>50.777931245472836</v>
      </c>
      <c r="BS325">
        <f t="shared" si="86"/>
        <v>3.5587113450217781E-3</v>
      </c>
      <c r="BT325">
        <f t="shared" si="87"/>
        <v>0</v>
      </c>
      <c r="BU325">
        <f t="shared" si="88"/>
        <v>4.4253434302092874E-3</v>
      </c>
      <c r="BV325">
        <f t="shared" si="89"/>
        <v>0</v>
      </c>
      <c r="BW325">
        <f t="shared" si="90"/>
        <v>1.6337720265781803E-3</v>
      </c>
      <c r="BX325">
        <f t="shared" si="91"/>
        <v>0</v>
      </c>
      <c r="BY325">
        <f t="shared" si="92"/>
        <v>4.4253434302092866E-3</v>
      </c>
      <c r="BZ325">
        <f t="shared" si="93"/>
        <v>0</v>
      </c>
      <c r="CA325">
        <f t="shared" si="94"/>
        <v>0.1145910883669219</v>
      </c>
      <c r="CB325">
        <f t="shared" si="95"/>
        <v>3.9586012344936666E-2</v>
      </c>
      <c r="CC325">
        <f t="shared" si="96"/>
        <v>5.260772693208688E-2</v>
      </c>
      <c r="CD325">
        <f t="shared" si="97"/>
        <v>2.7189340057969653E-2</v>
      </c>
      <c r="CE325" s="4">
        <f t="shared" si="98"/>
        <v>1.2435241302725568</v>
      </c>
      <c r="CF325" s="4" t="str">
        <f t="shared" si="99"/>
        <v/>
      </c>
      <c r="CG325" s="4">
        <f t="shared" si="100"/>
        <v>0.99999999999999978</v>
      </c>
      <c r="CH325" s="4" t="str">
        <f t="shared" si="101"/>
        <v/>
      </c>
      <c r="CI325">
        <f>INDEX(FX!$B$114:$AK$132,MATCH(Data!BQ325,FX!$A$114:$A$132,0),MATCH(Data!D325,Period,0))</f>
        <v>53.33161777320295</v>
      </c>
    </row>
    <row r="326" spans="1:87" hidden="1" outlineLevel="1" x14ac:dyDescent="0.15">
      <c r="A326" t="s">
        <v>67</v>
      </c>
      <c r="B326" s="1">
        <f t="shared" si="102"/>
        <v>43800</v>
      </c>
      <c r="C326" t="s">
        <v>45</v>
      </c>
      <c r="D326" s="1">
        <v>43466</v>
      </c>
      <c r="E326">
        <f t="array" ref="E326:E337">TRANSPOSE('[5]OVERALL_Key Metrics P1'!$F$6:$Q$6)</f>
        <v>164.33491376520863</v>
      </c>
      <c r="F326">
        <f t="array" ref="F326:F337">TRANSPOSE('[5]OVERALL_Key Metrics P1'!$F$11:$Q$11)</f>
        <v>67.654029643571036</v>
      </c>
      <c r="G326">
        <f t="array" ref="G326:G337">TRANSPOSE('[5]OVERALL_Key Metrics P1'!$F$16:$Q$16)</f>
        <v>29.431787087316089</v>
      </c>
      <c r="H326">
        <f t="array" ref="H326:H337">TRANSPOSE('[5]OVERALL_Key Metrics P1'!$F$21:$Q$21)</f>
        <v>17.704249514285515</v>
      </c>
      <c r="I326">
        <f t="array" ref="I326:I337">TRANSPOSE('[5]OVERALL_Key Metrics P1'!$F$7:$Q$7)</f>
        <v>217.54588092167791</v>
      </c>
      <c r="J326">
        <f t="array" ref="J326:J337">TRANSPOSE('[5]OVERALL_Key Metrics P1'!$F$12:$Q$12)</f>
        <v>114.22061071138948</v>
      </c>
      <c r="K326">
        <f t="array" ref="K326:K337">TRANSPOSE('[5]OVERALL_Key Metrics P1'!$F$17:$Q$17)</f>
        <v>49.250629250645893</v>
      </c>
      <c r="L326">
        <f t="array" ref="L326:L337">TRANSPOSE('[5]OVERALL_Key Metrics P1'!$F$22:$Q$22)</f>
        <v>34.630890785102238</v>
      </c>
      <c r="M326">
        <f t="array" ref="M326:M337">TRANSPOSE('[5]OVERALL_Key Metrics P1'!$F$9:$Q$9)</f>
        <v>143.98360353555148</v>
      </c>
      <c r="N326">
        <f t="array" ref="N326:N337">TRANSPOSE('[5]OVERALL_Key Metrics P1'!$F$14:$Q$14)</f>
        <v>61.834658062347906</v>
      </c>
      <c r="O326">
        <f t="array" ref="O326:O337">TRANSPOSE('[5]OVERALL_Key Metrics P1'!$F$19:$Q$19)</f>
        <v>25.098345001947106</v>
      </c>
      <c r="P326">
        <f t="array" ref="P326:P337">TRANSPOSE('[5]OVERALL_Key Metrics P1'!$F$24:$Q$24)</f>
        <v>11.941700303428679</v>
      </c>
      <c r="BQ326" t="str">
        <f>VLOOKUP(A326,Misc!$A$3:$B$11,2,FALSE)</f>
        <v>PHP</v>
      </c>
      <c r="BR326">
        <f>INDEX(FX!$B$30:$AK$48,MATCH(Data!BQ326,FX!$A$30:$A$48,0),MATCH(Data!D326,Period,0))</f>
        <v>52.452968414682218</v>
      </c>
      <c r="BS326">
        <f t="shared" si="86"/>
        <v>3.1329954954314712</v>
      </c>
      <c r="BT326">
        <f t="shared" si="87"/>
        <v>0</v>
      </c>
      <c r="BU326">
        <f t="shared" si="88"/>
        <v>1.2898036410201308</v>
      </c>
      <c r="BV326">
        <f t="shared" si="89"/>
        <v>0</v>
      </c>
      <c r="BW326">
        <f t="shared" si="90"/>
        <v>0.56110813128123704</v>
      </c>
      <c r="BX326">
        <f t="shared" si="91"/>
        <v>0</v>
      </c>
      <c r="BY326">
        <f t="shared" si="92"/>
        <v>0.33752616962150578</v>
      </c>
      <c r="BZ326">
        <f t="shared" si="93"/>
        <v>0</v>
      </c>
      <c r="CA326">
        <f t="shared" si="94"/>
        <v>4.0791164792114403</v>
      </c>
      <c r="CB326">
        <f t="shared" si="95"/>
        <v>2.1417053425441157</v>
      </c>
      <c r="CC326">
        <f t="shared" si="96"/>
        <v>0.92347900377011261</v>
      </c>
      <c r="CD326">
        <f t="shared" si="97"/>
        <v>0.64935008970425245</v>
      </c>
      <c r="CE326" s="4">
        <f t="shared" si="98"/>
        <v>0.41168384790240531</v>
      </c>
      <c r="CF326" s="4" t="str">
        <f t="shared" si="99"/>
        <v/>
      </c>
      <c r="CG326" s="4">
        <f t="shared" si="100"/>
        <v>0.26168802667865765</v>
      </c>
      <c r="CH326" s="4" t="str">
        <f t="shared" si="101"/>
        <v/>
      </c>
      <c r="CI326">
        <f>INDEX(FX!$B$114:$AK$132,MATCH(Data!BQ326,FX!$A$114:$A$132,0),MATCH(Data!D326,Period,0))</f>
        <v>53.33161777320295</v>
      </c>
    </row>
    <row r="327" spans="1:87" hidden="1" outlineLevel="1" x14ac:dyDescent="0.15">
      <c r="A327" t="s">
        <v>67</v>
      </c>
      <c r="B327" s="1">
        <f t="shared" si="102"/>
        <v>43800</v>
      </c>
      <c r="C327" t="s">
        <v>45</v>
      </c>
      <c r="D327" s="1">
        <v>43497</v>
      </c>
      <c r="E327">
        <v>180.37961646940201</v>
      </c>
      <c r="F327">
        <v>87.481335354438116</v>
      </c>
      <c r="G327">
        <v>35.948516728132667</v>
      </c>
      <c r="H327">
        <v>24.508769152384843</v>
      </c>
      <c r="I327">
        <v>220.51182182439806</v>
      </c>
      <c r="J327">
        <v>124.06307952765239</v>
      </c>
      <c r="K327">
        <v>58.102191692436975</v>
      </c>
      <c r="L327">
        <v>42.594278510197455</v>
      </c>
      <c r="M327">
        <v>150.3731861292361</v>
      </c>
      <c r="N327">
        <v>75.077547108611242</v>
      </c>
      <c r="O327">
        <v>36.349531354901295</v>
      </c>
      <c r="P327">
        <v>18.581377818102201</v>
      </c>
      <c r="BQ327" t="str">
        <f>VLOOKUP(A327,Misc!$A$3:$B$11,2,FALSE)</f>
        <v>PHP</v>
      </c>
      <c r="BR327">
        <f>INDEX(FX!$B$30:$AK$48,MATCH(Data!BQ327,FX!$A$30:$A$48,0),MATCH(Data!D327,Period,0))</f>
        <v>52.159869264347662</v>
      </c>
      <c r="BS327">
        <f t="shared" si="86"/>
        <v>3.4582068362793073</v>
      </c>
      <c r="BT327">
        <f t="shared" si="87"/>
        <v>0</v>
      </c>
      <c r="BU327">
        <f t="shared" si="88"/>
        <v>1.6771770441194989</v>
      </c>
      <c r="BV327">
        <f t="shared" si="89"/>
        <v>0</v>
      </c>
      <c r="BW327">
        <f t="shared" si="90"/>
        <v>0.6891987505939593</v>
      </c>
      <c r="BX327">
        <f t="shared" si="91"/>
        <v>0</v>
      </c>
      <c r="BY327">
        <f t="shared" si="92"/>
        <v>0.46987788692823829</v>
      </c>
      <c r="BZ327">
        <f t="shared" si="93"/>
        <v>0</v>
      </c>
      <c r="CA327">
        <f t="shared" si="94"/>
        <v>4.1347296600328631</v>
      </c>
      <c r="CB327">
        <f t="shared" si="95"/>
        <v>2.3262575692948366</v>
      </c>
      <c r="CC327">
        <f t="shared" si="96"/>
        <v>1.0894511383382608</v>
      </c>
      <c r="CD327">
        <f t="shared" si="97"/>
        <v>0.79866841263531696</v>
      </c>
      <c r="CE327" s="4">
        <f t="shared" si="98"/>
        <v>0.48498459563626839</v>
      </c>
      <c r="CF327" s="4" t="str">
        <f t="shared" si="99"/>
        <v/>
      </c>
      <c r="CG327" s="4">
        <f t="shared" si="100"/>
        <v>0.28015997987554109</v>
      </c>
      <c r="CH327" s="4" t="str">
        <f t="shared" si="101"/>
        <v/>
      </c>
      <c r="CI327">
        <f>INDEX(FX!$B$114:$AK$132,MATCH(Data!BQ327,FX!$A$114:$A$132,0),MATCH(Data!D327,Period,0))</f>
        <v>53.33161777320295</v>
      </c>
    </row>
    <row r="328" spans="1:87" hidden="1" outlineLevel="1" x14ac:dyDescent="0.15">
      <c r="A328" t="s">
        <v>67</v>
      </c>
      <c r="B328" s="1">
        <f t="shared" si="102"/>
        <v>43800</v>
      </c>
      <c r="C328" t="s">
        <v>45</v>
      </c>
      <c r="D328" s="1">
        <v>43525</v>
      </c>
      <c r="E328">
        <v>202.22097596013009</v>
      </c>
      <c r="F328">
        <v>90.848559661969929</v>
      </c>
      <c r="G328">
        <v>43.859652284497379</v>
      </c>
      <c r="H328">
        <v>26.484721109079729</v>
      </c>
      <c r="I328">
        <v>242.86705303009433</v>
      </c>
      <c r="J328">
        <v>136.32297353452529</v>
      </c>
      <c r="K328">
        <v>63.683975986105274</v>
      </c>
      <c r="L328">
        <v>46.475207025800955</v>
      </c>
      <c r="M328">
        <v>183.81142644041503</v>
      </c>
      <c r="N328">
        <v>92.322793773201894</v>
      </c>
      <c r="O328">
        <v>41.186526032865451</v>
      </c>
      <c r="P328">
        <v>25.740584730162833</v>
      </c>
      <c r="BQ328" t="str">
        <f>VLOOKUP(A328,Misc!$A$3:$B$11,2,FALSE)</f>
        <v>PHP</v>
      </c>
      <c r="BR328">
        <f>INDEX(FX!$B$30:$AK$48,MATCH(Data!BQ328,FX!$A$30:$A$48,0),MATCH(Data!D328,Period,0))</f>
        <v>52.517568842899998</v>
      </c>
      <c r="BS328">
        <f t="shared" si="86"/>
        <v>3.8505395511557259</v>
      </c>
      <c r="BT328">
        <f t="shared" si="87"/>
        <v>0</v>
      </c>
      <c r="BU328">
        <f t="shared" si="88"/>
        <v>1.729869863811337</v>
      </c>
      <c r="BV328">
        <f t="shared" si="89"/>
        <v>0</v>
      </c>
      <c r="BW328">
        <f t="shared" si="90"/>
        <v>0.8351424723352725</v>
      </c>
      <c r="BX328">
        <f t="shared" si="91"/>
        <v>0</v>
      </c>
      <c r="BY328">
        <f t="shared" si="92"/>
        <v>0.50430211627475741</v>
      </c>
      <c r="BZ328">
        <f t="shared" si="93"/>
        <v>0</v>
      </c>
      <c r="CA328">
        <f t="shared" si="94"/>
        <v>4.5539037286081641</v>
      </c>
      <c r="CB328">
        <f t="shared" si="95"/>
        <v>2.5561379764298513</v>
      </c>
      <c r="CC328">
        <f t="shared" si="96"/>
        <v>1.1941129604754646</v>
      </c>
      <c r="CD328">
        <f t="shared" si="97"/>
        <v>0.87143816306943023</v>
      </c>
      <c r="CE328" s="4">
        <f t="shared" si="98"/>
        <v>0.44925388788491283</v>
      </c>
      <c r="CF328" s="4" t="str">
        <f t="shared" si="99"/>
        <v/>
      </c>
      <c r="CG328" s="4">
        <f t="shared" si="100"/>
        <v>0.29152604298432799</v>
      </c>
      <c r="CH328" s="4" t="str">
        <f t="shared" si="101"/>
        <v/>
      </c>
      <c r="CI328">
        <f>INDEX(FX!$B$114:$AK$132,MATCH(Data!BQ328,FX!$A$114:$A$132,0),MATCH(Data!D328,Period,0))</f>
        <v>53.33161777320295</v>
      </c>
    </row>
    <row r="329" spans="1:87" hidden="1" outlineLevel="1" x14ac:dyDescent="0.15">
      <c r="A329" t="s">
        <v>67</v>
      </c>
      <c r="B329" s="1">
        <f t="shared" si="102"/>
        <v>43800</v>
      </c>
      <c r="C329" t="s">
        <v>45</v>
      </c>
      <c r="D329" s="1">
        <v>43556</v>
      </c>
      <c r="E329">
        <v>162.27308751646865</v>
      </c>
      <c r="F329">
        <v>83.663522898882903</v>
      </c>
      <c r="G329">
        <v>38.188540311692272</v>
      </c>
      <c r="H329">
        <v>24.205008957754654</v>
      </c>
      <c r="I329">
        <v>227.51801328504962</v>
      </c>
      <c r="J329">
        <v>128.3715776570078</v>
      </c>
      <c r="K329">
        <v>59.838734318500087</v>
      </c>
      <c r="L329">
        <v>49.093633575338764</v>
      </c>
      <c r="M329">
        <v>144.66844522462691</v>
      </c>
      <c r="N329">
        <v>73.725652032062101</v>
      </c>
      <c r="O329">
        <v>31.505176815641079</v>
      </c>
      <c r="P329">
        <v>17.645852335570634</v>
      </c>
      <c r="BQ329" t="str">
        <f>VLOOKUP(A329,Misc!$A$3:$B$11,2,FALSE)</f>
        <v>PHP</v>
      </c>
      <c r="BR329">
        <f>INDEX(FX!$B$30:$AK$48,MATCH(Data!BQ329,FX!$A$30:$A$48,0),MATCH(Data!D329,Period,0))</f>
        <v>52.02762885680599</v>
      </c>
      <c r="BS329">
        <f t="shared" si="86"/>
        <v>3.1189791094091137</v>
      </c>
      <c r="BT329">
        <f t="shared" si="87"/>
        <v>0</v>
      </c>
      <c r="BU329">
        <f t="shared" si="88"/>
        <v>1.6080595010229544</v>
      </c>
      <c r="BV329">
        <f t="shared" si="89"/>
        <v>0</v>
      </c>
      <c r="BW329">
        <f t="shared" si="90"/>
        <v>0.73400501139110896</v>
      </c>
      <c r="BX329">
        <f t="shared" si="91"/>
        <v>0</v>
      </c>
      <c r="BY329">
        <f t="shared" si="92"/>
        <v>0.46523375155868318</v>
      </c>
      <c r="BZ329">
        <f t="shared" si="93"/>
        <v>0</v>
      </c>
      <c r="CA329">
        <f t="shared" si="94"/>
        <v>4.2660999756765019</v>
      </c>
      <c r="CB329">
        <f t="shared" si="95"/>
        <v>2.4070445078737044</v>
      </c>
      <c r="CC329">
        <f t="shared" si="96"/>
        <v>1.1220123599656995</v>
      </c>
      <c r="CD329">
        <f t="shared" si="97"/>
        <v>0.92053524016678889</v>
      </c>
      <c r="CE329" s="4">
        <f t="shared" si="98"/>
        <v>0.51557238590405274</v>
      </c>
      <c r="CF329" s="4" t="str">
        <f t="shared" si="99"/>
        <v/>
      </c>
      <c r="CG329" s="4">
        <f t="shared" si="100"/>
        <v>0.28931376684925425</v>
      </c>
      <c r="CH329" s="4" t="str">
        <f t="shared" si="101"/>
        <v/>
      </c>
      <c r="CI329">
        <f>INDEX(FX!$B$114:$AK$132,MATCH(Data!BQ329,FX!$A$114:$A$132,0),MATCH(Data!D329,Period,0))</f>
        <v>53.33161777320295</v>
      </c>
    </row>
    <row r="330" spans="1:87" hidden="1" outlineLevel="1" x14ac:dyDescent="0.15">
      <c r="A330" t="s">
        <v>67</v>
      </c>
      <c r="B330" s="1">
        <f t="shared" si="102"/>
        <v>43800</v>
      </c>
      <c r="C330" t="s">
        <v>45</v>
      </c>
      <c r="D330" s="1">
        <v>43586</v>
      </c>
      <c r="E330">
        <v>202.66628383503027</v>
      </c>
      <c r="F330">
        <v>105.88215912233959</v>
      </c>
      <c r="G330">
        <v>47.802928106781216</v>
      </c>
      <c r="H330">
        <v>33.409718913681651</v>
      </c>
      <c r="I330">
        <v>244.03202507199191</v>
      </c>
      <c r="J330">
        <v>136.17946635285671</v>
      </c>
      <c r="K330">
        <v>65.502080437396017</v>
      </c>
      <c r="L330">
        <v>53.878417620842761</v>
      </c>
      <c r="M330">
        <v>149.58928108124593</v>
      </c>
      <c r="N330">
        <v>92.88715768733816</v>
      </c>
      <c r="O330">
        <v>36.430942226148382</v>
      </c>
      <c r="P330">
        <v>28.365494093660665</v>
      </c>
      <c r="BQ330" t="str">
        <f>VLOOKUP(A330,Misc!$A$3:$B$11,2,FALSE)</f>
        <v>PHP</v>
      </c>
      <c r="BR330">
        <f>INDEX(FX!$B$30:$AK$48,MATCH(Data!BQ330,FX!$A$30:$A$48,0),MATCH(Data!D330,Period,0))</f>
        <v>52.288985251624574</v>
      </c>
      <c r="BS330">
        <f t="shared" si="86"/>
        <v>3.8758886381091822</v>
      </c>
      <c r="BT330">
        <f t="shared" si="87"/>
        <v>0</v>
      </c>
      <c r="BU330">
        <f t="shared" si="88"/>
        <v>2.0249419378252309</v>
      </c>
      <c r="BV330">
        <f t="shared" si="89"/>
        <v>0</v>
      </c>
      <c r="BW330">
        <f t="shared" si="90"/>
        <v>0.914206460055486</v>
      </c>
      <c r="BX330">
        <f t="shared" si="91"/>
        <v>0</v>
      </c>
      <c r="BY330">
        <f t="shared" si="92"/>
        <v>0.63894372309785152</v>
      </c>
      <c r="BZ330">
        <f t="shared" si="93"/>
        <v>0</v>
      </c>
      <c r="CA330">
        <f t="shared" si="94"/>
        <v>4.5757476570419815</v>
      </c>
      <c r="CB330">
        <f t="shared" si="95"/>
        <v>2.5534471302177817</v>
      </c>
      <c r="CC330">
        <f t="shared" si="96"/>
        <v>1.2282035155196107</v>
      </c>
      <c r="CD330">
        <f t="shared" si="97"/>
        <v>1.0102528269433926</v>
      </c>
      <c r="CE330" s="4">
        <f t="shared" si="98"/>
        <v>0.52244585097601792</v>
      </c>
      <c r="CF330" s="4" t="str">
        <f t="shared" si="99"/>
        <v/>
      </c>
      <c r="CG330" s="4">
        <f t="shared" si="100"/>
        <v>0.31553681177845089</v>
      </c>
      <c r="CH330" s="4" t="str">
        <f t="shared" si="101"/>
        <v/>
      </c>
      <c r="CI330">
        <f>INDEX(FX!$B$114:$AK$132,MATCH(Data!BQ330,FX!$A$114:$A$132,0),MATCH(Data!D330,Period,0))</f>
        <v>53.33161777320295</v>
      </c>
    </row>
    <row r="331" spans="1:87" hidden="1" outlineLevel="1" x14ac:dyDescent="0.15">
      <c r="A331" t="s">
        <v>67</v>
      </c>
      <c r="B331" s="1">
        <f t="shared" si="102"/>
        <v>43800</v>
      </c>
      <c r="C331" t="s">
        <v>45</v>
      </c>
      <c r="D331" s="1">
        <v>43617</v>
      </c>
      <c r="E331">
        <v>244.03306065303516</v>
      </c>
      <c r="F331">
        <v>168.81554427523136</v>
      </c>
      <c r="G331">
        <v>54.192725507237689</v>
      </c>
      <c r="H331">
        <v>39.539956043828873</v>
      </c>
      <c r="I331">
        <v>276.72300251629912</v>
      </c>
      <c r="J331">
        <v>155.67857292799579</v>
      </c>
      <c r="K331">
        <v>72.837811411330364</v>
      </c>
      <c r="L331">
        <v>59.957667312194779</v>
      </c>
      <c r="M331">
        <v>166.43159559739507</v>
      </c>
      <c r="N331">
        <v>122.35414466247701</v>
      </c>
      <c r="O331">
        <v>8.4888078983463391</v>
      </c>
      <c r="P331">
        <v>12.671986909069361</v>
      </c>
      <c r="BQ331" t="str">
        <f>VLOOKUP(A331,Misc!$A$3:$B$11,2,FALSE)</f>
        <v>PHP</v>
      </c>
      <c r="BR331">
        <f>INDEX(FX!$B$30:$AK$48,MATCH(Data!BQ331,FX!$A$30:$A$48,0),MATCH(Data!D331,Period,0))</f>
        <v>51.733844546372225</v>
      </c>
      <c r="BS331">
        <f t="shared" si="86"/>
        <v>4.717087291556175</v>
      </c>
      <c r="BT331">
        <f t="shared" si="87"/>
        <v>0</v>
      </c>
      <c r="BU331">
        <f t="shared" si="88"/>
        <v>3.2631548216740707</v>
      </c>
      <c r="BV331">
        <f t="shared" si="89"/>
        <v>0</v>
      </c>
      <c r="BW331">
        <f t="shared" si="90"/>
        <v>1.0475294458091438</v>
      </c>
      <c r="BX331">
        <f t="shared" si="91"/>
        <v>0</v>
      </c>
      <c r="BY331">
        <f t="shared" si="92"/>
        <v>0.76429572150561476</v>
      </c>
      <c r="BZ331">
        <f t="shared" si="93"/>
        <v>0</v>
      </c>
      <c r="CA331">
        <f t="shared" si="94"/>
        <v>5.1887232015553373</v>
      </c>
      <c r="CB331">
        <f t="shared" si="95"/>
        <v>2.9190671393099605</v>
      </c>
      <c r="CC331">
        <f t="shared" si="96"/>
        <v>1.3657528957977441</v>
      </c>
      <c r="CD331">
        <f t="shared" si="97"/>
        <v>1.1242424253314356</v>
      </c>
      <c r="CE331" s="4">
        <f t="shared" si="98"/>
        <v>0.69177325327756456</v>
      </c>
      <c r="CF331" s="4" t="str">
        <f t="shared" si="99"/>
        <v/>
      </c>
      <c r="CG331" s="4">
        <f t="shared" si="100"/>
        <v>0.23421987716583859</v>
      </c>
      <c r="CH331" s="4" t="str">
        <f t="shared" si="101"/>
        <v/>
      </c>
      <c r="CI331">
        <f>INDEX(FX!$B$114:$AK$132,MATCH(Data!BQ331,FX!$A$114:$A$132,0),MATCH(Data!D331,Period,0))</f>
        <v>53.33161777320295</v>
      </c>
    </row>
    <row r="332" spans="1:87" hidden="1" outlineLevel="1" x14ac:dyDescent="0.15">
      <c r="A332" t="s">
        <v>67</v>
      </c>
      <c r="B332" s="1">
        <f t="shared" si="102"/>
        <v>43800</v>
      </c>
      <c r="C332" t="s">
        <v>45</v>
      </c>
      <c r="D332" s="1">
        <v>43647</v>
      </c>
      <c r="E332">
        <v>219.63047964599735</v>
      </c>
      <c r="F332">
        <v>113.05832291975157</v>
      </c>
      <c r="G332">
        <v>47.779185527673597</v>
      </c>
      <c r="H332">
        <v>29.164954259113134</v>
      </c>
      <c r="I332">
        <v>268.36967369091911</v>
      </c>
      <c r="J332">
        <v>157.35805703956098</v>
      </c>
      <c r="K332">
        <v>77.372957366476342</v>
      </c>
      <c r="L332">
        <v>70.178355178032533</v>
      </c>
      <c r="M332">
        <v>144.38259658579136</v>
      </c>
      <c r="N332">
        <v>78.888396482462213</v>
      </c>
      <c r="O332">
        <v>37.8651525406815</v>
      </c>
      <c r="P332">
        <v>19.363489513871109</v>
      </c>
      <c r="BQ332" t="str">
        <f>VLOOKUP(A332,Misc!$A$3:$B$11,2,FALSE)</f>
        <v>PHP</v>
      </c>
      <c r="BR332">
        <f>INDEX(FX!$B$30:$AK$48,MATCH(Data!BQ332,FX!$A$30:$A$48,0),MATCH(Data!D332,Period,0))</f>
        <v>51.111102498614443</v>
      </c>
      <c r="BS332">
        <f t="shared" si="86"/>
        <v>4.2971188041179751</v>
      </c>
      <c r="BT332">
        <f t="shared" si="87"/>
        <v>0</v>
      </c>
      <c r="BU332">
        <f t="shared" si="88"/>
        <v>2.2120110385569642</v>
      </c>
      <c r="BV332">
        <f t="shared" si="89"/>
        <v>0</v>
      </c>
      <c r="BW332">
        <f t="shared" si="90"/>
        <v>0.93481030914895313</v>
      </c>
      <c r="BX332">
        <f t="shared" si="91"/>
        <v>0</v>
      </c>
      <c r="BY332">
        <f t="shared" si="92"/>
        <v>0.57061876643932219</v>
      </c>
      <c r="BZ332">
        <f t="shared" si="93"/>
        <v>0</v>
      </c>
      <c r="CA332">
        <f t="shared" si="94"/>
        <v>5.0320932478025142</v>
      </c>
      <c r="CB332">
        <f t="shared" si="95"/>
        <v>2.9505584793759478</v>
      </c>
      <c r="CC332">
        <f t="shared" si="96"/>
        <v>1.4507896178119168</v>
      </c>
      <c r="CD332">
        <f t="shared" si="97"/>
        <v>1.315886487382995</v>
      </c>
      <c r="CE332" s="4">
        <f t="shared" si="98"/>
        <v>0.51476608848635286</v>
      </c>
      <c r="CF332" s="4" t="str">
        <f t="shared" si="99"/>
        <v/>
      </c>
      <c r="CG332" s="4">
        <f t="shared" si="100"/>
        <v>0.2579637969671133</v>
      </c>
      <c r="CH332" s="4" t="str">
        <f t="shared" si="101"/>
        <v/>
      </c>
      <c r="CI332">
        <f>INDEX(FX!$B$114:$AK$132,MATCH(Data!BQ332,FX!$A$114:$A$132,0),MATCH(Data!D332,Period,0))</f>
        <v>53.33161777320295</v>
      </c>
    </row>
    <row r="333" spans="1:87" hidden="1" outlineLevel="1" x14ac:dyDescent="0.15">
      <c r="A333" t="s">
        <v>67</v>
      </c>
      <c r="B333" s="1">
        <f t="shared" si="102"/>
        <v>43800</v>
      </c>
      <c r="C333" t="s">
        <v>45</v>
      </c>
      <c r="D333" s="1">
        <v>43678</v>
      </c>
      <c r="E333">
        <v>196.1323693296674</v>
      </c>
      <c r="F333">
        <v>108.69969307652755</v>
      </c>
      <c r="G333">
        <v>49.030473339351289</v>
      </c>
      <c r="H333">
        <v>32.744232398497601</v>
      </c>
      <c r="I333">
        <v>286.1478773178423</v>
      </c>
      <c r="J333">
        <v>166.20612052231189</v>
      </c>
      <c r="K333">
        <v>81.897430475278881</v>
      </c>
      <c r="L333">
        <v>74.470087595822307</v>
      </c>
      <c r="M333">
        <v>219.46898694250197</v>
      </c>
      <c r="N333">
        <v>120.28329896005663</v>
      </c>
      <c r="O333">
        <v>41.850448948217071</v>
      </c>
      <c r="P333">
        <v>25.34910027916921</v>
      </c>
      <c r="BQ333" t="str">
        <f>VLOOKUP(A333,Misc!$A$3:$B$11,2,FALSE)</f>
        <v>PHP</v>
      </c>
      <c r="BR333">
        <f>INDEX(FX!$B$30:$AK$48,MATCH(Data!BQ333,FX!$A$30:$A$48,0),MATCH(Data!D333,Period,0))</f>
        <v>52.196407342193083</v>
      </c>
      <c r="BS333">
        <f t="shared" si="86"/>
        <v>3.7575836981240536</v>
      </c>
      <c r="BT333">
        <f t="shared" si="87"/>
        <v>0</v>
      </c>
      <c r="BU333">
        <f t="shared" si="88"/>
        <v>2.0825129278324854</v>
      </c>
      <c r="BV333">
        <f t="shared" si="89"/>
        <v>0</v>
      </c>
      <c r="BW333">
        <f t="shared" si="90"/>
        <v>0.93934574879672605</v>
      </c>
      <c r="BX333">
        <f t="shared" si="91"/>
        <v>0</v>
      </c>
      <c r="BY333">
        <f t="shared" si="92"/>
        <v>0.62732732128153057</v>
      </c>
      <c r="BZ333">
        <f t="shared" si="93"/>
        <v>0</v>
      </c>
      <c r="CA333">
        <f t="shared" si="94"/>
        <v>5.3654452886598989</v>
      </c>
      <c r="CB333">
        <f t="shared" si="95"/>
        <v>3.1164650063517096</v>
      </c>
      <c r="CC333">
        <f t="shared" si="96"/>
        <v>1.5356262175198656</v>
      </c>
      <c r="CD333">
        <f t="shared" si="97"/>
        <v>1.3963590587578352</v>
      </c>
      <c r="CE333" s="4">
        <f t="shared" si="98"/>
        <v>0.55421597897397867</v>
      </c>
      <c r="CF333" s="4" t="str">
        <f t="shared" si="99"/>
        <v/>
      </c>
      <c r="CG333" s="4">
        <f t="shared" si="100"/>
        <v>0.30123573923474434</v>
      </c>
      <c r="CH333" s="4" t="str">
        <f t="shared" si="101"/>
        <v/>
      </c>
      <c r="CI333">
        <f>INDEX(FX!$B$114:$AK$132,MATCH(Data!BQ333,FX!$A$114:$A$132,0),MATCH(Data!D333,Period,0))</f>
        <v>53.33161777320295</v>
      </c>
    </row>
    <row r="334" spans="1:87" hidden="1" outlineLevel="1" x14ac:dyDescent="0.15">
      <c r="A334" t="s">
        <v>67</v>
      </c>
      <c r="B334" s="1">
        <f t="shared" si="102"/>
        <v>43800</v>
      </c>
      <c r="C334" t="s">
        <v>45</v>
      </c>
      <c r="D334" s="1">
        <v>43709</v>
      </c>
      <c r="E334">
        <v>244.87965849529766</v>
      </c>
      <c r="F334">
        <v>146.71259475660625</v>
      </c>
      <c r="G334">
        <v>60.987273689507056</v>
      </c>
      <c r="H334">
        <v>42.720995906352584</v>
      </c>
      <c r="I334">
        <v>317.04286072360543</v>
      </c>
      <c r="J334">
        <v>185.30327041387443</v>
      </c>
      <c r="K334">
        <v>90.51230639300293</v>
      </c>
      <c r="L334">
        <v>82.696654741258143</v>
      </c>
      <c r="M334">
        <v>175.88553084664983</v>
      </c>
      <c r="N334">
        <v>95.206067239705803</v>
      </c>
      <c r="O334">
        <v>40.262167210114654</v>
      </c>
      <c r="P334">
        <v>25.075267844290853</v>
      </c>
      <c r="BQ334" t="str">
        <f>VLOOKUP(A334,Misc!$A$3:$B$11,2,FALSE)</f>
        <v>PHP</v>
      </c>
      <c r="BR334">
        <f>INDEX(FX!$B$30:$AK$48,MATCH(Data!BQ334,FX!$A$30:$A$48,0),MATCH(Data!D334,Period,0))</f>
        <v>52.077963666577254</v>
      </c>
      <c r="BS334">
        <f t="shared" si="86"/>
        <v>4.702174225995269</v>
      </c>
      <c r="BT334">
        <f t="shared" si="87"/>
        <v>0</v>
      </c>
      <c r="BU334">
        <f t="shared" si="88"/>
        <v>2.8171722630307814</v>
      </c>
      <c r="BV334">
        <f t="shared" si="89"/>
        <v>0</v>
      </c>
      <c r="BW334">
        <f t="shared" si="90"/>
        <v>1.1710763900057721</v>
      </c>
      <c r="BX334">
        <f t="shared" si="91"/>
        <v>0</v>
      </c>
      <c r="BY334">
        <f t="shared" si="92"/>
        <v>0.82032769521996862</v>
      </c>
      <c r="BZ334">
        <f t="shared" si="93"/>
        <v>0</v>
      </c>
      <c r="CA334">
        <f t="shared" si="94"/>
        <v>5.9447448617039154</v>
      </c>
      <c r="CB334">
        <f t="shared" si="95"/>
        <v>3.4745480851882591</v>
      </c>
      <c r="CC334">
        <f t="shared" si="96"/>
        <v>1.6971603370052244</v>
      </c>
      <c r="CD334">
        <f t="shared" si="97"/>
        <v>1.5506121545559035</v>
      </c>
      <c r="CE334" s="4">
        <f t="shared" si="98"/>
        <v>0.59912119960516663</v>
      </c>
      <c r="CF334" s="4" t="str">
        <f t="shared" si="99"/>
        <v/>
      </c>
      <c r="CG334" s="4">
        <f t="shared" si="100"/>
        <v>0.29118833306183428</v>
      </c>
      <c r="CH334" s="4" t="str">
        <f t="shared" si="101"/>
        <v/>
      </c>
      <c r="CI334">
        <f>INDEX(FX!$B$114:$AK$132,MATCH(Data!BQ334,FX!$A$114:$A$132,0),MATCH(Data!D334,Period,0))</f>
        <v>53.33161777320295</v>
      </c>
    </row>
    <row r="335" spans="1:87" hidden="1" outlineLevel="1" x14ac:dyDescent="0.15">
      <c r="A335" t="s">
        <v>67</v>
      </c>
      <c r="B335" s="1">
        <f t="shared" si="102"/>
        <v>43800</v>
      </c>
      <c r="C335" t="s">
        <v>45</v>
      </c>
      <c r="D335" s="1">
        <v>43739</v>
      </c>
      <c r="E335">
        <v>209.51836384023997</v>
      </c>
      <c r="F335">
        <v>123.18294417759111</v>
      </c>
      <c r="G335">
        <v>54.804141963796262</v>
      </c>
      <c r="H335">
        <v>37.434763300984912</v>
      </c>
      <c r="I335">
        <v>321.8884381036367</v>
      </c>
      <c r="J335">
        <v>192.31645137562487</v>
      </c>
      <c r="K335">
        <v>100.48081222775893</v>
      </c>
      <c r="L335">
        <v>93.949574179746477</v>
      </c>
      <c r="M335">
        <v>178.89237152930858</v>
      </c>
      <c r="N335">
        <v>99.424062996433051</v>
      </c>
      <c r="O335">
        <v>45.181396045967858</v>
      </c>
      <c r="P335">
        <v>27.269741518117154</v>
      </c>
      <c r="BQ335" t="str">
        <f>VLOOKUP(A335,Misc!$A$3:$B$11,2,FALSE)</f>
        <v>PHP</v>
      </c>
      <c r="BR335">
        <f>INDEX(FX!$B$30:$AK$48,MATCH(Data!BQ335,FX!$A$30:$A$48,0),MATCH(Data!D335,Period,0))</f>
        <v>51.445424827602487</v>
      </c>
      <c r="BS335">
        <f t="shared" si="86"/>
        <v>4.0726335634772548</v>
      </c>
      <c r="BT335">
        <f t="shared" si="87"/>
        <v>0</v>
      </c>
      <c r="BU335">
        <f t="shared" si="88"/>
        <v>2.3944392448966352</v>
      </c>
      <c r="BV335">
        <f t="shared" si="89"/>
        <v>0</v>
      </c>
      <c r="BW335">
        <f t="shared" si="90"/>
        <v>1.0652869938862219</v>
      </c>
      <c r="BX335">
        <f t="shared" si="91"/>
        <v>0</v>
      </c>
      <c r="BY335">
        <f t="shared" si="92"/>
        <v>0.72765971758288783</v>
      </c>
      <c r="BZ335">
        <f t="shared" si="93"/>
        <v>0</v>
      </c>
      <c r="CA335">
        <f t="shared" si="94"/>
        <v>6.0356023601701621</v>
      </c>
      <c r="CB335">
        <f t="shared" si="95"/>
        <v>3.606049458193191</v>
      </c>
      <c r="CC335">
        <f t="shared" si="96"/>
        <v>1.8840758338714152</v>
      </c>
      <c r="CD335">
        <f t="shared" si="97"/>
        <v>1.7616111811810153</v>
      </c>
      <c r="CE335" s="4">
        <f t="shared" si="98"/>
        <v>0.58793387806101549</v>
      </c>
      <c r="CF335" s="4" t="str">
        <f t="shared" si="99"/>
        <v/>
      </c>
      <c r="CG335" s="4">
        <f t="shared" si="100"/>
        <v>0.30389566957431818</v>
      </c>
      <c r="CH335" s="4" t="str">
        <f t="shared" si="101"/>
        <v/>
      </c>
      <c r="CI335">
        <f>INDEX(FX!$B$114:$AK$132,MATCH(Data!BQ335,FX!$A$114:$A$132,0),MATCH(Data!D335,Period,0))</f>
        <v>53.33161777320295</v>
      </c>
    </row>
    <row r="336" spans="1:87" hidden="1" outlineLevel="1" x14ac:dyDescent="0.15">
      <c r="A336" t="s">
        <v>67</v>
      </c>
      <c r="B336" s="1">
        <f t="shared" si="102"/>
        <v>43800</v>
      </c>
      <c r="C336" t="s">
        <v>45</v>
      </c>
      <c r="D336" s="1">
        <v>43770</v>
      </c>
      <c r="E336">
        <v>260.30508605665233</v>
      </c>
      <c r="F336">
        <v>158.73612268419183</v>
      </c>
      <c r="G336">
        <v>61.316300852472978</v>
      </c>
      <c r="H336">
        <v>42.784250065805836</v>
      </c>
      <c r="I336">
        <v>364.81796903266235</v>
      </c>
      <c r="J336">
        <v>220.84100863051978</v>
      </c>
      <c r="K336">
        <v>114.09669444177867</v>
      </c>
      <c r="L336">
        <v>107.10951040087434</v>
      </c>
      <c r="M336">
        <v>199.67063534469952</v>
      </c>
      <c r="N336">
        <v>120.46756364515649</v>
      </c>
      <c r="O336">
        <v>49.21993326674577</v>
      </c>
      <c r="P336">
        <v>30.549696319312122</v>
      </c>
      <c r="BQ336" t="str">
        <f>VLOOKUP(A336,Misc!$A$3:$B$11,2,FALSE)</f>
        <v>PHP</v>
      </c>
      <c r="BR336">
        <f>INDEX(FX!$B$30:$AK$48,MATCH(Data!BQ336,FX!$A$30:$A$48,0),MATCH(Data!D336,Period,0))</f>
        <v>50.730253802731937</v>
      </c>
      <c r="BS336">
        <f t="shared" si="86"/>
        <v>5.1311607284455238</v>
      </c>
      <c r="BT336">
        <f t="shared" si="87"/>
        <v>0</v>
      </c>
      <c r="BU336">
        <f t="shared" si="88"/>
        <v>3.1290228371702633</v>
      </c>
      <c r="BV336">
        <f t="shared" si="89"/>
        <v>0</v>
      </c>
      <c r="BW336">
        <f t="shared" si="90"/>
        <v>1.208673252274779</v>
      </c>
      <c r="BX336">
        <f t="shared" si="91"/>
        <v>0</v>
      </c>
      <c r="BY336">
        <f t="shared" si="92"/>
        <v>0.84336755404724206</v>
      </c>
      <c r="BZ336">
        <f t="shared" si="93"/>
        <v>0</v>
      </c>
      <c r="CA336">
        <f t="shared" si="94"/>
        <v>6.8405569578646661</v>
      </c>
      <c r="CB336">
        <f t="shared" si="95"/>
        <v>4.1409021111953548</v>
      </c>
      <c r="CC336">
        <f t="shared" si="96"/>
        <v>2.1393818377493097</v>
      </c>
      <c r="CD336">
        <f t="shared" si="97"/>
        <v>2.0083679226901809</v>
      </c>
      <c r="CE336" s="4">
        <f t="shared" si="98"/>
        <v>0.60980799526001117</v>
      </c>
      <c r="CF336" s="4" t="str">
        <f t="shared" si="99"/>
        <v/>
      </c>
      <c r="CG336" s="4">
        <f t="shared" si="100"/>
        <v>0.26953064836367346</v>
      </c>
      <c r="CH336" s="4" t="str">
        <f t="shared" si="101"/>
        <v/>
      </c>
      <c r="CI336">
        <f>INDEX(FX!$B$114:$AK$132,MATCH(Data!BQ336,FX!$A$114:$A$132,0),MATCH(Data!D336,Period,0))</f>
        <v>53.33161777320295</v>
      </c>
    </row>
    <row r="337" spans="1:87" hidden="1" outlineLevel="1" x14ac:dyDescent="0.15">
      <c r="A337" t="s">
        <v>67</v>
      </c>
      <c r="B337" s="1">
        <f t="shared" si="102"/>
        <v>43800</v>
      </c>
      <c r="C337" t="s">
        <v>45</v>
      </c>
      <c r="D337" s="1">
        <v>43800</v>
      </c>
      <c r="E337">
        <v>249.01331667752797</v>
      </c>
      <c r="F337">
        <v>141.32267219550076</v>
      </c>
      <c r="G337">
        <v>55.827482051516405</v>
      </c>
      <c r="H337">
        <v>38.81033040733022</v>
      </c>
      <c r="I337">
        <v>395.60571183247657</v>
      </c>
      <c r="J337">
        <v>239.47030435367685</v>
      </c>
      <c r="K337">
        <v>122.77015449261076</v>
      </c>
      <c r="L337">
        <v>115.32923456318451</v>
      </c>
      <c r="M337">
        <v>173.72759870079673</v>
      </c>
      <c r="N337">
        <v>136.6182619326525</v>
      </c>
      <c r="O337">
        <v>37.30481253048503</v>
      </c>
      <c r="P337">
        <v>32.373968614385205</v>
      </c>
      <c r="BQ337" t="str">
        <f>VLOOKUP(A337,Misc!$A$3:$B$11,2,FALSE)</f>
        <v>PHP</v>
      </c>
      <c r="BR337">
        <f>INDEX(FX!$B$30:$AK$48,MATCH(Data!BQ337,FX!$A$30:$A$48,0),MATCH(Data!D337,Period,0))</f>
        <v>50.777931245472836</v>
      </c>
      <c r="BS337">
        <f t="shared" si="86"/>
        <v>4.9039673450605381</v>
      </c>
      <c r="BT337">
        <f t="shared" si="87"/>
        <v>0</v>
      </c>
      <c r="BU337">
        <f t="shared" si="88"/>
        <v>2.7831514346717414</v>
      </c>
      <c r="BV337">
        <f t="shared" si="89"/>
        <v>0</v>
      </c>
      <c r="BW337">
        <f t="shared" si="90"/>
        <v>1.0994438072246941</v>
      </c>
      <c r="BX337">
        <f t="shared" si="91"/>
        <v>0</v>
      </c>
      <c r="BY337">
        <f t="shared" si="92"/>
        <v>0.76431491900904092</v>
      </c>
      <c r="BZ337">
        <f t="shared" si="93"/>
        <v>0</v>
      </c>
      <c r="CA337">
        <f t="shared" si="94"/>
        <v>7.417845704865397</v>
      </c>
      <c r="CB337">
        <f t="shared" si="95"/>
        <v>4.4902126421899267</v>
      </c>
      <c r="CC337">
        <f t="shared" si="96"/>
        <v>2.3020144450652302</v>
      </c>
      <c r="CD337">
        <f t="shared" si="97"/>
        <v>2.1624927084273251</v>
      </c>
      <c r="CE337" s="4">
        <f t="shared" si="98"/>
        <v>0.5675305806175559</v>
      </c>
      <c r="CF337" s="4" t="str">
        <f t="shared" si="99"/>
        <v/>
      </c>
      <c r="CG337" s="4">
        <f t="shared" si="100"/>
        <v>0.27462210984548457</v>
      </c>
      <c r="CH337" s="4" t="str">
        <f t="shared" si="101"/>
        <v/>
      </c>
      <c r="CI337">
        <f>INDEX(FX!$B$114:$AK$132,MATCH(Data!BQ337,FX!$A$114:$A$132,0),MATCH(Data!D337,Period,0))</f>
        <v>53.33161777320295</v>
      </c>
    </row>
    <row r="338" spans="1:87" hidden="1" outlineLevel="1" x14ac:dyDescent="0.15">
      <c r="A338" t="s">
        <v>68</v>
      </c>
      <c r="B338" s="1">
        <f t="shared" si="102"/>
        <v>43800</v>
      </c>
      <c r="C338" t="s">
        <v>50</v>
      </c>
      <c r="D338" s="1">
        <v>43466</v>
      </c>
      <c r="E338">
        <f t="array" ref="E338:E349">TRANSPOSE('[6]AG_Key Metrics P1'!$F$6:$Q$6)</f>
        <v>19461.058499999999</v>
      </c>
      <c r="F338">
        <f t="array" ref="F338:F349">TRANSPOSE('[6]AG_Key Metrics P1'!$F$11:$Q$11)</f>
        <v>7770.516883734379</v>
      </c>
      <c r="G338">
        <f t="array" ref="G338:G349">TRANSPOSE('[6]AG_Key Metrics P1'!$F$16:$Q$16)</f>
        <v>7582.2823837267006</v>
      </c>
      <c r="H338">
        <f t="array" ref="H338:H349">TRANSPOSE('[6]AG_Key Metrics P1'!$F$21:$Q$21)</f>
        <v>4376.449741282956</v>
      </c>
      <c r="I338">
        <f t="array" ref="I338:I349">TRANSPOSE('[6]AG_Key Metrics P1'!$F$7:$Q$7)</f>
        <v>31555.655999999999</v>
      </c>
      <c r="J338">
        <f t="array" ref="J338:J349">TRANSPOSE('[6]AG_Key Metrics P1'!$F$12:$Q$12)</f>
        <v>10122.2392570094</v>
      </c>
      <c r="K338">
        <f t="array" ref="K338:K349">TRANSPOSE('[6]AG_Key Metrics P1'!$F$17:$Q$17)</f>
        <v>10016.2333826924</v>
      </c>
      <c r="L338">
        <f t="array" ref="L338:L349">TRANSPOSE('[6]AG_Key Metrics P1'!$F$22:$Q$22)</f>
        <v>4936.8595372805103</v>
      </c>
      <c r="M338">
        <f t="array" ref="M338:M349">TRANSPOSE('[6]AG_Key Metrics P1'!$F$9:$Q$9)</f>
        <v>16976.623500000002</v>
      </c>
      <c r="N338">
        <f t="array" ref="N338:N349">TRANSPOSE('[6]AG_Key Metrics P1'!$F$14:$Q$14)</f>
        <v>5270.1572379557128</v>
      </c>
      <c r="O338">
        <f t="array" ref="O338:O349">TRANSPOSE('[6]AG_Key Metrics P1'!$F$19:$Q$19)</f>
        <v>4881.8996272475579</v>
      </c>
      <c r="P338">
        <f t="array" ref="P338:P349">TRANSPOSE('[6]AG_Key Metrics P1'!$F$24:$Q$24)</f>
        <v>2089.618332770086</v>
      </c>
      <c r="Q338" t="str">
        <f t="array" ref="Q338:Q349">'[6]AG_Key Products'!$D$6</f>
        <v>FWD UL2017</v>
      </c>
      <c r="R338" t="str">
        <f t="array" ref="R338:R349">'[6]AG_Key Products'!$D$9</f>
        <v>FWD SmartKid</v>
      </c>
      <c r="S338" t="str">
        <f t="array" ref="S338:S349">'[6]AG_Key Products'!$D$12</f>
        <v>FWD Family CI</v>
      </c>
      <c r="T338" t="str">
        <f t="array" ref="T338:T349">'[6]AG_Key Products'!$D$15</f>
        <v>Hospital and Surgical Rider</v>
      </c>
      <c r="U338" t="str">
        <f t="array" ref="U338:U349">'[6]AG_Key Products'!$D$18</f>
        <v>Medical Rider</v>
      </c>
      <c r="V338" t="str">
        <f t="array" ref="V338:V349">'[6]AG_Key Products'!$D$21</f>
        <v>Cancer Care</v>
      </c>
      <c r="W338" t="str">
        <f t="array" ref="W338:W349">'[6]AG_Key Products'!$D$24</f>
        <v>Term Rider 2019</v>
      </c>
      <c r="X338" t="str">
        <f t="array" ref="X338:X349">'[6]AG_Key Products'!$D$27</f>
        <v>Accident Rider 2019</v>
      </c>
      <c r="Y338" t="str">
        <f t="array" ref="Y338:Y349">'[6]AG_Key Products'!$D$30</f>
        <v>HS Rider 2019</v>
      </c>
      <c r="Z338" t="str">
        <f t="array" ref="Z338:Z349">'[6]AG_Key Products'!$D$33</f>
        <v>FWD UL 2019</v>
      </c>
      <c r="AA338">
        <f t="array" ref="AA338:AA349">TRANSPOSE('[6]AG_Key Products'!$F$6:$Q$6)</f>
        <v>10798.562</v>
      </c>
      <c r="AB338">
        <f t="array" ref="AB338:AB349">TRANSPOSE('[6]AG_Key Products'!$F$9:$Q$9)</f>
        <v>4685.7043000000003</v>
      </c>
      <c r="AC338">
        <f t="array" ref="AC338:AC349">TRANSPOSE('[6]AG_Key Products'!$F$12:$Q$12)</f>
        <v>162.94999999999999</v>
      </c>
      <c r="AD338">
        <f t="array" ref="AD338:AD349">TRANSPOSE('[6]AG_Key Products'!$F$15:$Q$15)</f>
        <v>679.02919999999995</v>
      </c>
      <c r="AE338">
        <f t="array" ref="AE338:AE349">TRANSPOSE('[6]AG_Key Products'!$F$18:$Q$18)</f>
        <v>784.80200000000002</v>
      </c>
      <c r="AF338">
        <f t="array" ref="AF338:AF349">TRANSPOSE('[6]AG_Key Products'!$F$21:$Q$21)</f>
        <v>217.18799999999999</v>
      </c>
      <c r="AG338">
        <f t="array" ref="AG338:AG349">TRANSPOSE('[6]AG_Key Products'!$F$24:$Q$24)</f>
        <v>0</v>
      </c>
      <c r="AH338">
        <f t="array" ref="AH338:AH349">TRANSPOSE('[6]AG_Key Products'!$F$27:$Q$27)</f>
        <v>0</v>
      </c>
      <c r="AI338">
        <f t="array" ref="AI338:AI349">TRANSPOSE('[6]AG_Key Products'!$F$30:$Q$30)</f>
        <v>0</v>
      </c>
      <c r="AJ338">
        <f t="array" ref="AJ338:AJ349">TRANSPOSE('[6]AG_Key Products'!$F$33:$Q$33)</f>
        <v>0</v>
      </c>
      <c r="AK338">
        <f t="array" ref="AK338:AK349">TRANSPOSE('[6]AG_Key Products'!$F$36:$Q$36)</f>
        <v>2132.8229999999967</v>
      </c>
      <c r="AL338">
        <f t="array" ref="AL338:AL349">TRANSPOSE('[6]AG_Key Products'!$F$7:$Q$7)</f>
        <v>3708.4352902370829</v>
      </c>
      <c r="AM338">
        <f t="array" ref="AM338:AM349">TRANSPOSE('[6]AG_Key Products'!$F$10:$Q$10)</f>
        <v>850.19279546376549</v>
      </c>
      <c r="AN338">
        <f t="array" ref="AN338:AN349">TRANSPOSE('[6]AG_Key Products'!$F$13:$Q$13)</f>
        <v>53.174895164042532</v>
      </c>
      <c r="AO338">
        <f t="array" ref="AO338:AO349">TRANSPOSE('[6]AG_Key Products'!$F$16:$Q$16)</f>
        <v>356.12060306194638</v>
      </c>
      <c r="AP338">
        <f t="array" ref="AP338:AP349">TRANSPOSE('[6]AG_Key Products'!$F$19:$Q$19)</f>
        <v>710.46971192821991</v>
      </c>
      <c r="AQ338">
        <f t="array" ref="AQ338:AQ349">TRANSPOSE('[6]AG_Key Products'!$F$22:$Q$22)</f>
        <v>151.90179079582106</v>
      </c>
      <c r="AR338">
        <f t="array" ref="AR338:AR349">TRANSPOSE('[6]AG_Key Products'!$F$25:$Q$25)</f>
        <v>0</v>
      </c>
      <c r="AS338">
        <f t="array" ref="AS338:AS349">TRANSPOSE('[6]AG_Key Products'!$F$28:$Q$28)</f>
        <v>0</v>
      </c>
      <c r="AT338">
        <f t="array" ref="AT338:AT349">TRANSPOSE('[6]AG_Key Products'!$F$31:$Q$31)</f>
        <v>0</v>
      </c>
      <c r="AU338">
        <f t="array" ref="AU338:AU349">TRANSPOSE('[6]AG_Key Products'!$F$34:$Q$35)</f>
        <v>0</v>
      </c>
      <c r="AV338">
        <f t="array" ref="AV338:AV349">TRANSPOSE('[6]AG_Key Products'!$F$37:$Q$37)</f>
        <v>1940.2217970835009</v>
      </c>
      <c r="AW338" s="4" t="str">
        <f t="array" ref="AW338:AW349">'[6]AG_Key Products'!$D$8</f>
        <v>Universal Life</v>
      </c>
      <c r="AX338" s="4" t="str">
        <f t="array" ref="AX338:AX349">'[6]AG_Key Products'!$D$11</f>
        <v>Traditional Par</v>
      </c>
      <c r="AY338" s="4" t="str">
        <f t="array" ref="AY338:AY349">'[6]AG_Key Products'!$D$14</f>
        <v>Traditional Par</v>
      </c>
      <c r="AZ338" s="4" t="str">
        <f t="array" ref="AZ338:AZ349">'[6]AG_Key Products'!$D$17</f>
        <v>Riders</v>
      </c>
      <c r="BA338" s="4" t="str">
        <f t="array" ref="BA338:BA349">'[6]AG_Key Products'!$D$20</f>
        <v>Riders</v>
      </c>
      <c r="BB338" s="4" t="str">
        <f t="array" ref="BB338:BB349">'[6]AG_Key Products'!$D$23</f>
        <v>Stand-alone protection</v>
      </c>
      <c r="BC338" s="4" t="str">
        <f t="array" ref="BC338:BC349">'[6]AG_Key Products'!$D$26</f>
        <v>Riders</v>
      </c>
      <c r="BD338" s="4" t="str">
        <f t="array" ref="BD338:BD349">'[6]AG_Key Products'!$D$29</f>
        <v>Riders</v>
      </c>
      <c r="BE338" s="4" t="str">
        <f t="array" ref="BE338:BE349">'[6]AG_Key Products'!$D$32</f>
        <v>Riders</v>
      </c>
      <c r="BF338" s="4" t="str">
        <f t="array" ref="BF338:BF349">'[6]AG_Key Products'!$D$35</f>
        <v>Universal Life</v>
      </c>
      <c r="BG338" s="4">
        <f t="array" ref="BG338:BG349">'[6]AG_Key Products'!$D$7</f>
        <v>0.29538195294137964</v>
      </c>
      <c r="BH338" s="4">
        <f t="array" ref="BH338:BH349">'[6]AG_Key Products'!$D$10</f>
        <v>0.10552015917015112</v>
      </c>
      <c r="BI338" s="4">
        <f t="array" ref="BI338:BI349">'[6]AG_Key Products'!$D$13</f>
        <v>0.48255231121125047</v>
      </c>
      <c r="BJ338" s="4">
        <f t="array" ref="BJ338:BJ349">'[6]AG_Key Products'!$D$16</f>
        <v>1</v>
      </c>
      <c r="BK338" s="4">
        <f t="array" ref="BK338:BK349">'[6]AG_Key Products'!$D$19</f>
        <v>1</v>
      </c>
      <c r="BL338" s="4">
        <f t="array" ref="BL338:BL349">'[6]AG_Key Products'!$D$22</f>
        <v>1</v>
      </c>
      <c r="BM338" s="4">
        <f t="array" ref="BM338:BM349">'[6]AG_Key Products'!$D$25</f>
        <v>1</v>
      </c>
      <c r="BN338" s="4">
        <f t="array" ref="BN338:BN349">'[6]AG_Key Products'!$D$28</f>
        <v>1</v>
      </c>
      <c r="BO338" s="4">
        <f t="array" ref="BO338:BO349">'[6]AG_Key Products'!$D$31</f>
        <v>1</v>
      </c>
      <c r="BP338" s="4">
        <f t="array" ref="BP338:BP349">'[6]AG_Key Products'!$D$34</f>
        <v>0.20766414744499215</v>
      </c>
      <c r="BQ338" t="str">
        <f>VLOOKUP(A338,Misc!$A$3:$B$11,2,FALSE)</f>
        <v>VND</v>
      </c>
      <c r="BR338">
        <f>INDEX(FX!$B$30:$AK$48,MATCH(Data!BQ338,FX!$A$30:$A$48,0),MATCH(Data!D338,Period,0))</f>
        <v>23192.879168060244</v>
      </c>
      <c r="BS338">
        <f t="shared" si="86"/>
        <v>0.83909627429096989</v>
      </c>
      <c r="BT338">
        <f t="shared" si="87"/>
        <v>0</v>
      </c>
      <c r="BU338">
        <f t="shared" si="88"/>
        <v>0.33503890687428922</v>
      </c>
      <c r="BV338">
        <f t="shared" si="89"/>
        <v>0</v>
      </c>
      <c r="BW338">
        <f t="shared" si="90"/>
        <v>0.32692285976156582</v>
      </c>
      <c r="BX338">
        <f t="shared" si="91"/>
        <v>0</v>
      </c>
      <c r="BY338">
        <f t="shared" si="92"/>
        <v>0.18869799258515191</v>
      </c>
      <c r="BZ338">
        <f t="shared" si="93"/>
        <v>0</v>
      </c>
      <c r="CA338">
        <f t="shared" si="94"/>
        <v>1.3742805904779272</v>
      </c>
      <c r="CB338">
        <f t="shared" si="95"/>
        <v>0.44083371117627007</v>
      </c>
      <c r="CC338">
        <f t="shared" si="96"/>
        <v>0.43621704861820143</v>
      </c>
      <c r="CD338">
        <f t="shared" si="97"/>
        <v>0.21500520350457764</v>
      </c>
      <c r="CE338" s="4">
        <f t="shared" si="98"/>
        <v>0.39928541830005693</v>
      </c>
      <c r="CF338" s="4" t="str">
        <f t="shared" si="99"/>
        <v/>
      </c>
      <c r="CG338" s="4">
        <f t="shared" si="100"/>
        <v>0.56321217838725146</v>
      </c>
      <c r="CH338" s="4" t="str">
        <f t="shared" si="101"/>
        <v/>
      </c>
      <c r="CI338">
        <f>INDEX(FX!$B$114:$AK$132,MATCH(Data!BQ338,FX!$A$114:$A$132,0),MATCH(Data!D338,Period,0))</f>
        <v>22961.581658536001</v>
      </c>
    </row>
    <row r="339" spans="1:87" hidden="1" outlineLevel="1" x14ac:dyDescent="0.15">
      <c r="A339" t="s">
        <v>68</v>
      </c>
      <c r="B339" s="1">
        <f t="shared" si="102"/>
        <v>43800</v>
      </c>
      <c r="C339" t="s">
        <v>50</v>
      </c>
      <c r="D339" s="1">
        <v>43497</v>
      </c>
      <c r="E339">
        <v>28773.755700000002</v>
      </c>
      <c r="F339">
        <v>9466.1814801823148</v>
      </c>
      <c r="G339">
        <v>8588.2137720711289</v>
      </c>
      <c r="H339">
        <v>4347.9014957478148</v>
      </c>
      <c r="I339">
        <v>17076.865499999902</v>
      </c>
      <c r="J339">
        <v>5477.8173000355</v>
      </c>
      <c r="K339">
        <v>5420.4504667197598</v>
      </c>
      <c r="L339">
        <v>2671.6632451098999</v>
      </c>
      <c r="M339">
        <v>14114.203800000001</v>
      </c>
      <c r="N339">
        <v>4093.1772580614984</v>
      </c>
      <c r="O339">
        <v>3544.7699705227287</v>
      </c>
      <c r="P339">
        <v>1621.8879277815802</v>
      </c>
      <c r="Q339" t="str">
        <v>FWD UL2017</v>
      </c>
      <c r="R339" t="str">
        <v>FWD SmartKid</v>
      </c>
      <c r="S339" t="str">
        <v>FWD Family CI</v>
      </c>
      <c r="T339" t="str">
        <v>Hospital and Surgical Rider</v>
      </c>
      <c r="U339" t="str">
        <v>Medical Rider</v>
      </c>
      <c r="V339" t="str">
        <v>Cancer Care</v>
      </c>
      <c r="W339" t="str">
        <v>Term Rider 2019</v>
      </c>
      <c r="X339" t="str">
        <v>Accident Rider 2019</v>
      </c>
      <c r="Y339" t="str">
        <v>HS Rider 2019</v>
      </c>
      <c r="Z339" t="str">
        <v>FWD UL 2019</v>
      </c>
      <c r="AA339">
        <v>10933.148999999999</v>
      </c>
      <c r="AB339">
        <v>13935.671200000001</v>
      </c>
      <c r="AC339">
        <v>482.92899999999997</v>
      </c>
      <c r="AD339">
        <v>582.39620000000002</v>
      </c>
      <c r="AE339">
        <v>713.76679999999999</v>
      </c>
      <c r="AF339">
        <v>172.34100000000001</v>
      </c>
      <c r="AG339">
        <v>0</v>
      </c>
      <c r="AH339">
        <v>0</v>
      </c>
      <c r="AI339">
        <v>0</v>
      </c>
      <c r="AJ339">
        <v>0</v>
      </c>
      <c r="AK339">
        <v>1953.5025000000023</v>
      </c>
      <c r="AL339">
        <v>3653.7230963899729</v>
      </c>
      <c r="AM339">
        <v>2811.8122086985827</v>
      </c>
      <c r="AN339">
        <v>158.82936584362145</v>
      </c>
      <c r="AO339">
        <v>297.47212920874847</v>
      </c>
      <c r="AP339">
        <v>626.86786810858973</v>
      </c>
      <c r="AQ339">
        <v>119.77339807190542</v>
      </c>
      <c r="AR339">
        <v>0</v>
      </c>
      <c r="AS339">
        <v>0</v>
      </c>
      <c r="AT339">
        <v>0</v>
      </c>
      <c r="AU339">
        <v>0</v>
      </c>
      <c r="AV339">
        <v>1797.7034138608942</v>
      </c>
      <c r="AW339" s="4" t="str">
        <v>Universal Life</v>
      </c>
      <c r="AX339" s="4" t="str">
        <v>Traditional Par</v>
      </c>
      <c r="AY339" s="4" t="str">
        <v>Traditional Par</v>
      </c>
      <c r="AZ339" s="4" t="str">
        <v>Riders</v>
      </c>
      <c r="BA339" s="4" t="str">
        <v>Riders</v>
      </c>
      <c r="BB339" s="4" t="str">
        <v>Stand-alone protection</v>
      </c>
      <c r="BC339" s="4" t="str">
        <v>Riders</v>
      </c>
      <c r="BD339" s="4" t="str">
        <v>Riders</v>
      </c>
      <c r="BE339" s="4" t="str">
        <v>Riders</v>
      </c>
      <c r="BF339" s="4" t="str">
        <v>Universal Life</v>
      </c>
      <c r="BG339" s="4">
        <v>0.29538195294137964</v>
      </c>
      <c r="BH339" s="4">
        <v>0.10552015917015112</v>
      </c>
      <c r="BI339" s="4">
        <v>0.48255231121125047</v>
      </c>
      <c r="BJ339" s="4">
        <v>1</v>
      </c>
      <c r="BK339" s="4">
        <v>1</v>
      </c>
      <c r="BL339" s="4">
        <v>1</v>
      </c>
      <c r="BM339" s="4">
        <v>1</v>
      </c>
      <c r="BN339" s="4">
        <v>1</v>
      </c>
      <c r="BO339" s="4">
        <v>1</v>
      </c>
      <c r="BP339" s="4">
        <v>0.20766414744499215</v>
      </c>
      <c r="BQ339" t="str">
        <f>VLOOKUP(A339,Misc!$A$3:$B$11,2,FALSE)</f>
        <v>VND</v>
      </c>
      <c r="BR339">
        <f>INDEX(FX!$B$30:$AK$48,MATCH(Data!BQ339,FX!$A$30:$A$48,0),MATCH(Data!D339,Period,0))</f>
        <v>23210.938118749869</v>
      </c>
      <c r="BS339">
        <f t="shared" si="86"/>
        <v>1.2396636255195765</v>
      </c>
      <c r="BT339">
        <f t="shared" si="87"/>
        <v>0</v>
      </c>
      <c r="BU339">
        <f t="shared" si="88"/>
        <v>0.40783278261965222</v>
      </c>
      <c r="BV339">
        <f t="shared" si="89"/>
        <v>0</v>
      </c>
      <c r="BW339">
        <f t="shared" si="90"/>
        <v>0.37000718058584381</v>
      </c>
      <c r="BX339">
        <f t="shared" si="91"/>
        <v>0</v>
      </c>
      <c r="BY339">
        <f t="shared" si="92"/>
        <v>0.1873212307707445</v>
      </c>
      <c r="BZ339">
        <f t="shared" si="93"/>
        <v>0</v>
      </c>
      <c r="CA339">
        <f t="shared" si="94"/>
        <v>0.7437146862943369</v>
      </c>
      <c r="CB339">
        <f t="shared" si="95"/>
        <v>0.23856445873357829</v>
      </c>
      <c r="CC339">
        <f t="shared" si="96"/>
        <v>0.23606607538312588</v>
      </c>
      <c r="CD339">
        <f t="shared" si="97"/>
        <v>0.11635362427730257</v>
      </c>
      <c r="CE339" s="4">
        <f t="shared" si="98"/>
        <v>0.32898664946204137</v>
      </c>
      <c r="CF339" s="4" t="str">
        <f t="shared" si="99"/>
        <v/>
      </c>
      <c r="CG339" s="4">
        <f t="shared" si="100"/>
        <v>0.4593089098122885</v>
      </c>
      <c r="CH339" s="4" t="str">
        <f t="shared" si="101"/>
        <v/>
      </c>
      <c r="CI339">
        <f>INDEX(FX!$B$114:$AK$132,MATCH(Data!BQ339,FX!$A$114:$A$132,0),MATCH(Data!D339,Period,0))</f>
        <v>22961.581658536001</v>
      </c>
    </row>
    <row r="340" spans="1:87" hidden="1" outlineLevel="1" x14ac:dyDescent="0.15">
      <c r="A340" t="s">
        <v>68</v>
      </c>
      <c r="B340" s="1">
        <f t="shared" si="102"/>
        <v>43800</v>
      </c>
      <c r="C340" t="s">
        <v>50</v>
      </c>
      <c r="D340" s="1">
        <v>43525</v>
      </c>
      <c r="E340">
        <v>58078.576400000005</v>
      </c>
      <c r="F340">
        <v>22457.546977962913</v>
      </c>
      <c r="G340">
        <v>19671.568009024784</v>
      </c>
      <c r="H340">
        <v>10598.346845324133</v>
      </c>
      <c r="I340">
        <v>39809.483999999997</v>
      </c>
      <c r="J340">
        <v>12769.8540555166</v>
      </c>
      <c r="K340">
        <v>12636.120845928801</v>
      </c>
      <c r="L340">
        <v>6228.1649527303698</v>
      </c>
      <c r="M340">
        <v>33272.4732</v>
      </c>
      <c r="N340">
        <v>9911.915294750168</v>
      </c>
      <c r="O340">
        <v>8654.8429513041519</v>
      </c>
      <c r="P340">
        <v>4169.152337521492</v>
      </c>
      <c r="Q340" t="str">
        <v>FWD UL2017</v>
      </c>
      <c r="R340" t="str">
        <v>FWD SmartKid</v>
      </c>
      <c r="S340" t="str">
        <v>FWD Family CI</v>
      </c>
      <c r="T340" t="str">
        <v>Hospital and Surgical Rider</v>
      </c>
      <c r="U340" t="str">
        <v>Medical Rider</v>
      </c>
      <c r="V340" t="str">
        <v>Cancer Care</v>
      </c>
      <c r="W340" t="str">
        <v>Term Rider 2019</v>
      </c>
      <c r="X340" t="str">
        <v>Accident Rider 2019</v>
      </c>
      <c r="Y340" t="str">
        <v>HS Rider 2019</v>
      </c>
      <c r="Z340" t="str">
        <v>FWD UL 2019</v>
      </c>
      <c r="AA340">
        <v>30892.473999999998</v>
      </c>
      <c r="AB340">
        <v>17929.730100000001</v>
      </c>
      <c r="AC340">
        <v>1090.7239999999999</v>
      </c>
      <c r="AD340">
        <v>1660.76</v>
      </c>
      <c r="AE340">
        <v>1638.0540000000001</v>
      </c>
      <c r="AF340">
        <v>303.04399999999998</v>
      </c>
      <c r="AG340">
        <v>0</v>
      </c>
      <c r="AH340">
        <v>0</v>
      </c>
      <c r="AI340">
        <v>0</v>
      </c>
      <c r="AJ340">
        <v>0</v>
      </c>
      <c r="AK340">
        <v>4563.7903000000078</v>
      </c>
      <c r="AL340">
        <v>11681.092527409648</v>
      </c>
      <c r="AM340">
        <v>3817.4160507984129</v>
      </c>
      <c r="AN340">
        <v>370.72078051643643</v>
      </c>
      <c r="AO340">
        <v>838.40317687792458</v>
      </c>
      <c r="AP340">
        <v>1424.2191678468814</v>
      </c>
      <c r="AQ340">
        <v>204.8199052350796</v>
      </c>
      <c r="AR340">
        <v>0</v>
      </c>
      <c r="AS340">
        <v>0</v>
      </c>
      <c r="AT340">
        <v>0</v>
      </c>
      <c r="AU340">
        <v>0</v>
      </c>
      <c r="AV340">
        <v>4120.8753692785322</v>
      </c>
      <c r="AW340" s="4" t="str">
        <v>Universal Life</v>
      </c>
      <c r="AX340" s="4" t="str">
        <v>Traditional Par</v>
      </c>
      <c r="AY340" s="4" t="str">
        <v>Traditional Par</v>
      </c>
      <c r="AZ340" s="4" t="str">
        <v>Riders</v>
      </c>
      <c r="BA340" s="4" t="str">
        <v>Riders</v>
      </c>
      <c r="BB340" s="4" t="str">
        <v>Stand-alone protection</v>
      </c>
      <c r="BC340" s="4" t="str">
        <v>Riders</v>
      </c>
      <c r="BD340" s="4" t="str">
        <v>Riders</v>
      </c>
      <c r="BE340" s="4" t="str">
        <v>Riders</v>
      </c>
      <c r="BF340" s="4" t="str">
        <v>Universal Life</v>
      </c>
      <c r="BG340" s="4">
        <v>0.29538195294137964</v>
      </c>
      <c r="BH340" s="4">
        <v>0.10552015917015112</v>
      </c>
      <c r="BI340" s="4">
        <v>0.48255231121125047</v>
      </c>
      <c r="BJ340" s="4">
        <v>1</v>
      </c>
      <c r="BK340" s="4">
        <v>1</v>
      </c>
      <c r="BL340" s="4">
        <v>1</v>
      </c>
      <c r="BM340" s="4">
        <v>1</v>
      </c>
      <c r="BN340" s="4">
        <v>1</v>
      </c>
      <c r="BO340" s="4">
        <v>1</v>
      </c>
      <c r="BP340" s="4">
        <v>0.20766414744499215</v>
      </c>
      <c r="BQ340" t="str">
        <f>VLOOKUP(A340,Misc!$A$3:$B$11,2,FALSE)</f>
        <v>VND</v>
      </c>
      <c r="BR340">
        <f>INDEX(FX!$B$30:$AK$48,MATCH(Data!BQ340,FX!$A$30:$A$48,0),MATCH(Data!D340,Period,0))</f>
        <v>23203.778889624151</v>
      </c>
      <c r="BS340">
        <f t="shared" si="86"/>
        <v>2.502979220594562</v>
      </c>
      <c r="BT340">
        <f t="shared" si="87"/>
        <v>0</v>
      </c>
      <c r="BU340">
        <f t="shared" si="88"/>
        <v>0.96784006970541658</v>
      </c>
      <c r="BV340">
        <f t="shared" si="89"/>
        <v>0</v>
      </c>
      <c r="BW340">
        <f t="shared" si="90"/>
        <v>0.84777432600950886</v>
      </c>
      <c r="BX340">
        <f t="shared" si="91"/>
        <v>0</v>
      </c>
      <c r="BY340">
        <f t="shared" si="92"/>
        <v>0.45675089802132668</v>
      </c>
      <c r="BZ340">
        <f t="shared" si="93"/>
        <v>0</v>
      </c>
      <c r="CA340">
        <f t="shared" si="94"/>
        <v>1.7337431102095167</v>
      </c>
      <c r="CB340">
        <f t="shared" si="95"/>
        <v>0.55614000139094899</v>
      </c>
      <c r="CC340">
        <f t="shared" si="96"/>
        <v>0.55031578546468751</v>
      </c>
      <c r="CD340">
        <f t="shared" si="97"/>
        <v>0.27124285449278013</v>
      </c>
      <c r="CE340" s="4">
        <f t="shared" si="98"/>
        <v>0.38667523155686212</v>
      </c>
      <c r="CF340" s="4" t="str">
        <f t="shared" si="99"/>
        <v/>
      </c>
      <c r="CG340" s="4">
        <f t="shared" si="100"/>
        <v>0.47192807191827557</v>
      </c>
      <c r="CH340" s="4" t="str">
        <f t="shared" si="101"/>
        <v/>
      </c>
      <c r="CI340">
        <f>INDEX(FX!$B$114:$AK$132,MATCH(Data!BQ340,FX!$A$114:$A$132,0),MATCH(Data!D340,Period,0))</f>
        <v>22961.581658536001</v>
      </c>
    </row>
    <row r="341" spans="1:87" hidden="1" outlineLevel="1" x14ac:dyDescent="0.15">
      <c r="A341" t="s">
        <v>68</v>
      </c>
      <c r="B341" s="1">
        <f t="shared" si="102"/>
        <v>43800</v>
      </c>
      <c r="C341" t="s">
        <v>50</v>
      </c>
      <c r="D341" s="1">
        <v>43556</v>
      </c>
      <c r="E341">
        <v>22343.599100000003</v>
      </c>
      <c r="F341">
        <v>9269.4391792197312</v>
      </c>
      <c r="G341">
        <v>8890.0716417870281</v>
      </c>
      <c r="H341">
        <v>5227.4093596422417</v>
      </c>
      <c r="I341">
        <v>37478.699999999997</v>
      </c>
      <c r="J341">
        <v>12022.198760237399</v>
      </c>
      <c r="K341">
        <v>11896.2954241836</v>
      </c>
      <c r="L341">
        <v>5863.5154832425405</v>
      </c>
      <c r="M341">
        <v>22320.970499999999</v>
      </c>
      <c r="N341">
        <v>6305.5590636402158</v>
      </c>
      <c r="O341">
        <v>5943.4418049643591</v>
      </c>
      <c r="P341">
        <v>2854.0549234246555</v>
      </c>
      <c r="Q341" t="str">
        <v>FWD UL2017</v>
      </c>
      <c r="R341" t="str">
        <v>FWD SmartKid</v>
      </c>
      <c r="S341" t="str">
        <v>FWD Family CI</v>
      </c>
      <c r="T341" t="str">
        <v>Hospital and Surgical Rider</v>
      </c>
      <c r="U341" t="str">
        <v>Medical Rider</v>
      </c>
      <c r="V341" t="str">
        <v>Cancer Care</v>
      </c>
      <c r="W341" t="str">
        <v>Term Rider 2019</v>
      </c>
      <c r="X341" t="str">
        <v>Accident Rider 2019</v>
      </c>
      <c r="Y341" t="str">
        <v>HS Rider 2019</v>
      </c>
      <c r="Z341" t="str">
        <v>FWD UL 2019</v>
      </c>
      <c r="AA341">
        <v>12526.94</v>
      </c>
      <c r="AB341">
        <v>4932.1513000000004</v>
      </c>
      <c r="AC341">
        <v>269.28899999999999</v>
      </c>
      <c r="AD341">
        <v>758.649</v>
      </c>
      <c r="AE341">
        <v>1086.116</v>
      </c>
      <c r="AF341">
        <v>166.74950000000001</v>
      </c>
      <c r="AG341">
        <v>0</v>
      </c>
      <c r="AH341">
        <v>0</v>
      </c>
      <c r="AI341">
        <v>0</v>
      </c>
      <c r="AJ341">
        <v>0</v>
      </c>
      <c r="AK341">
        <v>2603.7043000000012</v>
      </c>
      <c r="AL341">
        <v>4449.1582924313579</v>
      </c>
      <c r="AM341">
        <v>949.66772048134737</v>
      </c>
      <c r="AN341">
        <v>82.358190337106706</v>
      </c>
      <c r="AO341">
        <v>380.43897966134529</v>
      </c>
      <c r="AP341">
        <v>941.79181429268601</v>
      </c>
      <c r="AQ341">
        <v>110.95536764425478</v>
      </c>
      <c r="AR341">
        <v>0</v>
      </c>
      <c r="AS341">
        <v>0</v>
      </c>
      <c r="AT341">
        <v>0</v>
      </c>
      <c r="AU341">
        <v>0</v>
      </c>
      <c r="AV341">
        <v>2355.0688143716334</v>
      </c>
      <c r="AW341" s="4" t="str">
        <v>Universal Life</v>
      </c>
      <c r="AX341" s="4" t="str">
        <v>Traditional Par</v>
      </c>
      <c r="AY341" s="4" t="str">
        <v>Traditional Par</v>
      </c>
      <c r="AZ341" s="4" t="str">
        <v>Riders</v>
      </c>
      <c r="BA341" s="4" t="str">
        <v>Riders</v>
      </c>
      <c r="BB341" s="4" t="str">
        <v>Stand-alone protection</v>
      </c>
      <c r="BC341" s="4" t="str">
        <v>Riders</v>
      </c>
      <c r="BD341" s="4" t="str">
        <v>Riders</v>
      </c>
      <c r="BE341" s="4" t="str">
        <v>Riders</v>
      </c>
      <c r="BF341" s="4" t="str">
        <v>Universal Life</v>
      </c>
      <c r="BG341" s="4">
        <v>0.29538195294137964</v>
      </c>
      <c r="BH341" s="4">
        <v>0.10552015917015112</v>
      </c>
      <c r="BI341" s="4">
        <v>0.48255231121125047</v>
      </c>
      <c r="BJ341" s="4">
        <v>1</v>
      </c>
      <c r="BK341" s="4">
        <v>1</v>
      </c>
      <c r="BL341" s="4">
        <v>1</v>
      </c>
      <c r="BM341" s="4">
        <v>1</v>
      </c>
      <c r="BN341" s="4">
        <v>1</v>
      </c>
      <c r="BO341" s="4">
        <v>1</v>
      </c>
      <c r="BP341" s="4">
        <v>0.20766414744499215</v>
      </c>
      <c r="BQ341" t="str">
        <f>VLOOKUP(A341,Misc!$A$3:$B$11,2,FALSE)</f>
        <v>VND</v>
      </c>
      <c r="BR341">
        <f>INDEX(FX!$B$30:$AK$48,MATCH(Data!BQ341,FX!$A$30:$A$48,0),MATCH(Data!D341,Period,0))</f>
        <v>23224.068802232683</v>
      </c>
      <c r="BS341">
        <f t="shared" si="86"/>
        <v>0.96208805142068665</v>
      </c>
      <c r="BT341">
        <f t="shared" si="87"/>
        <v>0</v>
      </c>
      <c r="BU341">
        <f t="shared" si="88"/>
        <v>0.39913071469752959</v>
      </c>
      <c r="BV341">
        <f t="shared" si="89"/>
        <v>0</v>
      </c>
      <c r="BW341">
        <f t="shared" si="90"/>
        <v>0.38279561249544553</v>
      </c>
      <c r="BX341">
        <f t="shared" si="91"/>
        <v>0</v>
      </c>
      <c r="BY341">
        <f t="shared" si="92"/>
        <v>0.22508585399728476</v>
      </c>
      <c r="BZ341">
        <f t="shared" si="93"/>
        <v>0</v>
      </c>
      <c r="CA341">
        <f t="shared" si="94"/>
        <v>1.6322351202695671</v>
      </c>
      <c r="CB341">
        <f t="shared" si="95"/>
        <v>0.52357886050798808</v>
      </c>
      <c r="CC341">
        <f t="shared" si="96"/>
        <v>0.51809564345760717</v>
      </c>
      <c r="CD341">
        <f t="shared" si="97"/>
        <v>0.25536200295081896</v>
      </c>
      <c r="CE341" s="4">
        <f t="shared" si="98"/>
        <v>0.41485882098644217</v>
      </c>
      <c r="CF341" s="4" t="str">
        <f t="shared" si="99"/>
        <v/>
      </c>
      <c r="CG341" s="4">
        <f t="shared" si="100"/>
        <v>0.56394019730568712</v>
      </c>
      <c r="CH341" s="4" t="str">
        <f t="shared" si="101"/>
        <v/>
      </c>
      <c r="CI341">
        <f>INDEX(FX!$B$114:$AK$132,MATCH(Data!BQ341,FX!$A$114:$A$132,0),MATCH(Data!D341,Period,0))</f>
        <v>22961.581658536001</v>
      </c>
    </row>
    <row r="342" spans="1:87" hidden="1" outlineLevel="1" x14ac:dyDescent="0.15">
      <c r="A342" t="s">
        <v>68</v>
      </c>
      <c r="B342" s="1">
        <f t="shared" si="102"/>
        <v>43800</v>
      </c>
      <c r="C342" t="s">
        <v>50</v>
      </c>
      <c r="D342" s="1">
        <v>43586</v>
      </c>
      <c r="E342">
        <v>33919.934699999998</v>
      </c>
      <c r="F342">
        <v>12928.389464615531</v>
      </c>
      <c r="G342">
        <v>12168.963849542133</v>
      </c>
      <c r="H342">
        <v>6800.674686753433</v>
      </c>
      <c r="I342">
        <v>39503.700000000099</v>
      </c>
      <c r="J342">
        <v>12671.7664477367</v>
      </c>
      <c r="K342">
        <v>12539.060467634301</v>
      </c>
      <c r="L342">
        <v>6180.3252672949802</v>
      </c>
      <c r="M342">
        <v>21047.019800000002</v>
      </c>
      <c r="N342">
        <v>6029.66035746957</v>
      </c>
      <c r="O342">
        <v>5936.6143845852948</v>
      </c>
      <c r="P342">
        <v>2813.509277016311</v>
      </c>
      <c r="Q342" t="str">
        <v>FWD UL2017</v>
      </c>
      <c r="R342" t="str">
        <v>FWD SmartKid</v>
      </c>
      <c r="S342" t="str">
        <v>FWD Family CI</v>
      </c>
      <c r="T342" t="str">
        <v>Hospital and Surgical Rider</v>
      </c>
      <c r="U342" t="str">
        <v>Medical Rider</v>
      </c>
      <c r="V342" t="str">
        <v>Cancer Care</v>
      </c>
      <c r="W342" t="str">
        <v>Term Rider 2019</v>
      </c>
      <c r="X342" t="str">
        <v>Accident Rider 2019</v>
      </c>
      <c r="Y342" t="str">
        <v>HS Rider 2019</v>
      </c>
      <c r="Z342" t="str">
        <v>FWD UL 2019</v>
      </c>
      <c r="AA342">
        <v>17092.106</v>
      </c>
      <c r="AB342">
        <v>10703.9522</v>
      </c>
      <c r="AC342">
        <v>-21.268000000000001</v>
      </c>
      <c r="AD342">
        <v>980.99199999999996</v>
      </c>
      <c r="AE342">
        <v>1388.13</v>
      </c>
      <c r="AF342">
        <v>212.71600000000001</v>
      </c>
      <c r="AG342">
        <v>0</v>
      </c>
      <c r="AH342">
        <v>0</v>
      </c>
      <c r="AI342">
        <v>0</v>
      </c>
      <c r="AJ342">
        <v>0</v>
      </c>
      <c r="AK342">
        <v>3563.3064999999988</v>
      </c>
      <c r="AL342">
        <v>5925.6362823059671</v>
      </c>
      <c r="AM342">
        <v>2136.2813723593549</v>
      </c>
      <c r="AN342">
        <v>0.28024387143138052</v>
      </c>
      <c r="AO342">
        <v>490.02914462957608</v>
      </c>
      <c r="AP342">
        <v>1178.5434841831457</v>
      </c>
      <c r="AQ342">
        <v>143.61653115763761</v>
      </c>
      <c r="AR342">
        <v>0</v>
      </c>
      <c r="AS342">
        <v>0</v>
      </c>
      <c r="AT342">
        <v>0</v>
      </c>
      <c r="AU342">
        <v>0</v>
      </c>
      <c r="AV342">
        <v>3054.0024061084187</v>
      </c>
      <c r="AW342" s="4" t="str">
        <v>Universal Life</v>
      </c>
      <c r="AX342" s="4" t="str">
        <v>Traditional Par</v>
      </c>
      <c r="AY342" s="4" t="str">
        <v>Traditional Par</v>
      </c>
      <c r="AZ342" s="4" t="str">
        <v>Riders</v>
      </c>
      <c r="BA342" s="4" t="str">
        <v>Riders</v>
      </c>
      <c r="BB342" s="4" t="str">
        <v>Stand-alone protection</v>
      </c>
      <c r="BC342" s="4" t="str">
        <v>Riders</v>
      </c>
      <c r="BD342" s="4" t="str">
        <v>Riders</v>
      </c>
      <c r="BE342" s="4" t="str">
        <v>Riders</v>
      </c>
      <c r="BF342" s="4" t="str">
        <v>Universal Life</v>
      </c>
      <c r="BG342" s="4">
        <v>0.29538195294137964</v>
      </c>
      <c r="BH342" s="4">
        <v>0.10552015917015112</v>
      </c>
      <c r="BI342" s="4">
        <v>0.48255231121125047</v>
      </c>
      <c r="BJ342" s="4">
        <v>1</v>
      </c>
      <c r="BK342" s="4">
        <v>1</v>
      </c>
      <c r="BL342" s="4">
        <v>1</v>
      </c>
      <c r="BM342" s="4">
        <v>1</v>
      </c>
      <c r="BN342" s="4">
        <v>1</v>
      </c>
      <c r="BO342" s="4">
        <v>1</v>
      </c>
      <c r="BP342" s="4">
        <v>0.20766414744499215</v>
      </c>
      <c r="BQ342" t="str">
        <f>VLOOKUP(A342,Misc!$A$3:$B$11,2,FALSE)</f>
        <v>VND</v>
      </c>
      <c r="BR342">
        <f>INDEX(FX!$B$30:$AK$48,MATCH(Data!BQ342,FX!$A$30:$A$48,0),MATCH(Data!D342,Period,0))</f>
        <v>23364.101199873738</v>
      </c>
      <c r="BS342">
        <f t="shared" si="86"/>
        <v>1.4517971142918737</v>
      </c>
      <c r="BT342">
        <f t="shared" si="87"/>
        <v>0</v>
      </c>
      <c r="BU342">
        <f t="shared" si="88"/>
        <v>0.55334418191466306</v>
      </c>
      <c r="BV342">
        <f t="shared" si="89"/>
        <v>0</v>
      </c>
      <c r="BW342">
        <f t="shared" si="90"/>
        <v>0.52084023029346815</v>
      </c>
      <c r="BX342">
        <f t="shared" si="91"/>
        <v>0</v>
      </c>
      <c r="BY342">
        <f t="shared" si="92"/>
        <v>0.29107367018210761</v>
      </c>
      <c r="BZ342">
        <f t="shared" si="93"/>
        <v>0</v>
      </c>
      <c r="CA342">
        <f t="shared" si="94"/>
        <v>1.7204259091322023</v>
      </c>
      <c r="CB342">
        <f t="shared" si="95"/>
        <v>0.55186818731304399</v>
      </c>
      <c r="CC342">
        <f t="shared" si="96"/>
        <v>0.54608870826513323</v>
      </c>
      <c r="CD342">
        <f t="shared" si="97"/>
        <v>0.26915938802488526</v>
      </c>
      <c r="CE342" s="4">
        <f t="shared" si="98"/>
        <v>0.3811442910771739</v>
      </c>
      <c r="CF342" s="4" t="str">
        <f t="shared" si="99"/>
        <v/>
      </c>
      <c r="CG342" s="4">
        <f t="shared" si="100"/>
        <v>0.52602644013522326</v>
      </c>
      <c r="CH342" s="4" t="str">
        <f t="shared" si="101"/>
        <v/>
      </c>
      <c r="CI342">
        <f>INDEX(FX!$B$114:$AK$132,MATCH(Data!BQ342,FX!$A$114:$A$132,0),MATCH(Data!D342,Period,0))</f>
        <v>22961.581658536001</v>
      </c>
    </row>
    <row r="343" spans="1:87" hidden="1" outlineLevel="1" x14ac:dyDescent="0.15">
      <c r="A343" t="s">
        <v>68</v>
      </c>
      <c r="B343" s="1">
        <f t="shared" si="102"/>
        <v>43800</v>
      </c>
      <c r="C343" t="s">
        <v>50</v>
      </c>
      <c r="D343" s="1">
        <v>43617</v>
      </c>
      <c r="E343">
        <v>56448.535100000008</v>
      </c>
      <c r="F343">
        <v>20235.011555378762</v>
      </c>
      <c r="G343">
        <v>18131.810409653815</v>
      </c>
      <c r="H343">
        <v>9629.1017746653615</v>
      </c>
      <c r="I343">
        <v>52090.020000000201</v>
      </c>
      <c r="J343">
        <v>16709.132757132498</v>
      </c>
      <c r="K343">
        <v>16534.145169700001</v>
      </c>
      <c r="L343">
        <v>8149.4459197467204</v>
      </c>
      <c r="M343">
        <v>39840.963499999998</v>
      </c>
      <c r="N343">
        <v>11157.844998377157</v>
      </c>
      <c r="O343">
        <v>11581.035494312753</v>
      </c>
      <c r="P343">
        <v>5202.2720749833325</v>
      </c>
      <c r="Q343" t="str">
        <v>FWD UL2017</v>
      </c>
      <c r="R343" t="str">
        <v>FWD SmartKid</v>
      </c>
      <c r="S343" t="str">
        <v>FWD Family CI</v>
      </c>
      <c r="T343" t="str">
        <v>Hospital and Surgical Rider</v>
      </c>
      <c r="U343" t="str">
        <v>Medical Rider</v>
      </c>
      <c r="V343" t="str">
        <v>Cancer Care</v>
      </c>
      <c r="W343" t="str">
        <v>Term Rider 2019</v>
      </c>
      <c r="X343" t="str">
        <v>Accident Rider 2019</v>
      </c>
      <c r="Y343" t="str">
        <v>HS Rider 2019</v>
      </c>
      <c r="Z343" t="str">
        <v>FWD UL 2019</v>
      </c>
      <c r="AA343">
        <v>25729.66</v>
      </c>
      <c r="AB343">
        <v>22229.117999999999</v>
      </c>
      <c r="AC343">
        <v>435.77499999999998</v>
      </c>
      <c r="AD343">
        <v>1537.739</v>
      </c>
      <c r="AE343">
        <v>1766.7660000000001</v>
      </c>
      <c r="AF343">
        <v>242.9495</v>
      </c>
      <c r="AG343">
        <v>0</v>
      </c>
      <c r="AH343">
        <v>0</v>
      </c>
      <c r="AI343">
        <v>0</v>
      </c>
      <c r="AJ343">
        <v>0</v>
      </c>
      <c r="AK343">
        <v>4506.5276000000085</v>
      </c>
      <c r="AL343">
        <v>9035.8069861506883</v>
      </c>
      <c r="AM343">
        <v>4619.5410293144023</v>
      </c>
      <c r="AN343">
        <v>136.94926896684501</v>
      </c>
      <c r="AO343">
        <v>769.6589610638955</v>
      </c>
      <c r="AP343">
        <v>1494.9649887399905</v>
      </c>
      <c r="AQ343">
        <v>165.31606454765972</v>
      </c>
      <c r="AR343">
        <v>0</v>
      </c>
      <c r="AS343">
        <v>0</v>
      </c>
      <c r="AT343">
        <v>0</v>
      </c>
      <c r="AU343">
        <v>0</v>
      </c>
      <c r="AV343">
        <v>4012.7742565952794</v>
      </c>
      <c r="AW343" s="4" t="str">
        <v>Universal Life</v>
      </c>
      <c r="AX343" s="4" t="str">
        <v>Traditional Par</v>
      </c>
      <c r="AY343" s="4" t="str">
        <v>Traditional Par</v>
      </c>
      <c r="AZ343" s="4" t="str">
        <v>Riders</v>
      </c>
      <c r="BA343" s="4" t="str">
        <v>Riders</v>
      </c>
      <c r="BB343" s="4" t="str">
        <v>Stand-alone protection</v>
      </c>
      <c r="BC343" s="4" t="str">
        <v>Riders</v>
      </c>
      <c r="BD343" s="4" t="str">
        <v>Riders</v>
      </c>
      <c r="BE343" s="4" t="str">
        <v>Riders</v>
      </c>
      <c r="BF343" s="4" t="str">
        <v>Universal Life</v>
      </c>
      <c r="BG343" s="4">
        <v>0.29538195294137964</v>
      </c>
      <c r="BH343" s="4">
        <v>0.10552015917015112</v>
      </c>
      <c r="BI343" s="4">
        <v>0.48255231121125047</v>
      </c>
      <c r="BJ343" s="4">
        <v>1</v>
      </c>
      <c r="BK343" s="4">
        <v>1</v>
      </c>
      <c r="BL343" s="4">
        <v>1</v>
      </c>
      <c r="BM343" s="4">
        <v>1</v>
      </c>
      <c r="BN343" s="4">
        <v>1</v>
      </c>
      <c r="BO343" s="4">
        <v>1</v>
      </c>
      <c r="BP343" s="4">
        <v>0.20766414744499215</v>
      </c>
      <c r="BQ343" t="str">
        <f>VLOOKUP(A343,Misc!$A$3:$B$11,2,FALSE)</f>
        <v>VND</v>
      </c>
      <c r="BR343">
        <f>INDEX(FX!$B$30:$AK$48,MATCH(Data!BQ343,FX!$A$30:$A$48,0),MATCH(Data!D343,Period,0))</f>
        <v>23338.802278908443</v>
      </c>
      <c r="BS343">
        <f t="shared" si="86"/>
        <v>2.4186560400750827</v>
      </c>
      <c r="BT343">
        <f t="shared" si="87"/>
        <v>0</v>
      </c>
      <c r="BU343">
        <f t="shared" si="88"/>
        <v>0.86701156784148203</v>
      </c>
      <c r="BV343">
        <f t="shared" si="89"/>
        <v>0</v>
      </c>
      <c r="BW343">
        <f t="shared" si="90"/>
        <v>0.7768954975911404</v>
      </c>
      <c r="BX343">
        <f t="shared" si="91"/>
        <v>0</v>
      </c>
      <c r="BY343">
        <f t="shared" si="92"/>
        <v>0.41257908866074489</v>
      </c>
      <c r="BZ343">
        <f t="shared" si="93"/>
        <v>0</v>
      </c>
      <c r="CA343">
        <f t="shared" si="94"/>
        <v>2.2685728176149249</v>
      </c>
      <c r="CB343">
        <f t="shared" si="95"/>
        <v>0.72769955509231454</v>
      </c>
      <c r="CC343">
        <f t="shared" si="96"/>
        <v>0.7200786694741218</v>
      </c>
      <c r="CD343">
        <f t="shared" si="97"/>
        <v>0.35491657503990592</v>
      </c>
      <c r="CE343" s="4">
        <f t="shared" si="98"/>
        <v>0.35846832020586411</v>
      </c>
      <c r="CF343" s="4" t="str">
        <f t="shared" si="99"/>
        <v/>
      </c>
      <c r="CG343" s="4">
        <f t="shared" si="100"/>
        <v>0.4758634186253185</v>
      </c>
      <c r="CH343" s="4" t="str">
        <f t="shared" si="101"/>
        <v/>
      </c>
      <c r="CI343">
        <f>INDEX(FX!$B$114:$AK$132,MATCH(Data!BQ343,FX!$A$114:$A$132,0),MATCH(Data!D343,Period,0))</f>
        <v>22961.581658536001</v>
      </c>
    </row>
    <row r="344" spans="1:87" hidden="1" outlineLevel="1" x14ac:dyDescent="0.15">
      <c r="A344" t="s">
        <v>68</v>
      </c>
      <c r="B344" s="1">
        <f t="shared" si="102"/>
        <v>43800</v>
      </c>
      <c r="C344" t="s">
        <v>50</v>
      </c>
      <c r="D344" s="1">
        <v>43647</v>
      </c>
      <c r="E344">
        <v>35023.163099999998</v>
      </c>
      <c r="F344">
        <v>15700.78107458112</v>
      </c>
      <c r="G344">
        <v>13438.953524055372</v>
      </c>
      <c r="H344">
        <v>9415.1038728390504</v>
      </c>
      <c r="I344">
        <v>47475.395999999804</v>
      </c>
      <c r="J344">
        <v>15228.880589054001</v>
      </c>
      <c r="K344">
        <v>15069.395048283501</v>
      </c>
      <c r="L344">
        <v>7427.4913355871895</v>
      </c>
      <c r="M344">
        <v>27811.912000000008</v>
      </c>
      <c r="N344">
        <v>9411.7642546958396</v>
      </c>
      <c r="O344">
        <v>9140.9766276604423</v>
      </c>
      <c r="P344">
        <v>5079.8911861982642</v>
      </c>
      <c r="Q344" t="str">
        <v>FWD UL2017</v>
      </c>
      <c r="R344" t="str">
        <v>FWD SmartKid</v>
      </c>
      <c r="S344" t="str">
        <v>FWD Family CI</v>
      </c>
      <c r="T344" t="str">
        <v>Hospital and Surgical Rider</v>
      </c>
      <c r="U344" t="str">
        <v>Medical Rider</v>
      </c>
      <c r="V344" t="str">
        <v>Cancer Care</v>
      </c>
      <c r="W344" t="str">
        <v>Term Rider 2019</v>
      </c>
      <c r="X344" t="str">
        <v>Accident Rider 2019</v>
      </c>
      <c r="Y344" t="str">
        <v>HS Rider 2019</v>
      </c>
      <c r="Z344" t="str">
        <v>FWD UL 2019</v>
      </c>
      <c r="AA344">
        <v>18766.082999999999</v>
      </c>
      <c r="AB344">
        <v>9164.4961999999996</v>
      </c>
      <c r="AC344">
        <v>187.548</v>
      </c>
      <c r="AD344">
        <v>-19.622</v>
      </c>
      <c r="AE344">
        <v>1510.9929999999999</v>
      </c>
      <c r="AF344">
        <v>258.25</v>
      </c>
      <c r="AG344">
        <v>151.58580000000001</v>
      </c>
      <c r="AH344">
        <v>1277.3393000000001</v>
      </c>
      <c r="AI344">
        <v>1025.9118000000001</v>
      </c>
      <c r="AJ344">
        <v>0</v>
      </c>
      <c r="AK344">
        <v>2700.5780000000013</v>
      </c>
      <c r="AL344">
        <v>6441.6748884071667</v>
      </c>
      <c r="AM344">
        <v>1898.6534773884673</v>
      </c>
      <c r="AN344">
        <v>47.617850997388565</v>
      </c>
      <c r="AO344">
        <v>-10.342412728465687</v>
      </c>
      <c r="AP344">
        <v>1273.9757463640588</v>
      </c>
      <c r="AQ344">
        <v>175.09358704000536</v>
      </c>
      <c r="AR344">
        <v>244.07036368523652</v>
      </c>
      <c r="AS344">
        <v>1895.4311399048602</v>
      </c>
      <c r="AT344">
        <v>1355.5262782993948</v>
      </c>
      <c r="AU344">
        <v>0</v>
      </c>
      <c r="AV344">
        <v>2379.0801552230096</v>
      </c>
      <c r="AW344" s="4" t="str">
        <v>Universal Life</v>
      </c>
      <c r="AX344" s="4" t="str">
        <v>Traditional Par</v>
      </c>
      <c r="AY344" s="4" t="str">
        <v>Traditional Par</v>
      </c>
      <c r="AZ344" s="4" t="str">
        <v>Riders</v>
      </c>
      <c r="BA344" s="4" t="str">
        <v>Riders</v>
      </c>
      <c r="BB344" s="4" t="str">
        <v>Stand-alone protection</v>
      </c>
      <c r="BC344" s="4" t="str">
        <v>Riders</v>
      </c>
      <c r="BD344" s="4" t="str">
        <v>Riders</v>
      </c>
      <c r="BE344" s="4" t="str">
        <v>Riders</v>
      </c>
      <c r="BF344" s="4" t="str">
        <v>Universal Life</v>
      </c>
      <c r="BG344" s="4">
        <v>0.29538195294137964</v>
      </c>
      <c r="BH344" s="4">
        <v>0.10552015917015112</v>
      </c>
      <c r="BI344" s="4">
        <v>0.48255231121125047</v>
      </c>
      <c r="BJ344" s="4">
        <v>1</v>
      </c>
      <c r="BK344" s="4">
        <v>1</v>
      </c>
      <c r="BL344" s="4">
        <v>1</v>
      </c>
      <c r="BM344" s="4">
        <v>1</v>
      </c>
      <c r="BN344" s="4">
        <v>1</v>
      </c>
      <c r="BO344" s="4">
        <v>1</v>
      </c>
      <c r="BP344" s="4">
        <v>0.20766414744499215</v>
      </c>
      <c r="BQ344" t="str">
        <f>VLOOKUP(A344,Misc!$A$3:$B$11,2,FALSE)</f>
        <v>VND</v>
      </c>
      <c r="BR344">
        <f>INDEX(FX!$B$30:$AK$48,MATCH(Data!BQ344,FX!$A$30:$A$48,0),MATCH(Data!D344,Period,0))</f>
        <v>23219.310783003264</v>
      </c>
      <c r="BS344">
        <f t="shared" si="86"/>
        <v>1.5083635955997994</v>
      </c>
      <c r="BT344">
        <f t="shared" si="87"/>
        <v>0</v>
      </c>
      <c r="BU344">
        <f t="shared" si="88"/>
        <v>0.67619496639298304</v>
      </c>
      <c r="BV344">
        <f t="shared" si="89"/>
        <v>0</v>
      </c>
      <c r="BW344">
        <f t="shared" si="90"/>
        <v>0.57878348111403899</v>
      </c>
      <c r="BX344">
        <f t="shared" si="91"/>
        <v>0</v>
      </c>
      <c r="BY344">
        <f t="shared" si="92"/>
        <v>0.40548593198257149</v>
      </c>
      <c r="BZ344">
        <f t="shared" si="93"/>
        <v>0</v>
      </c>
      <c r="CA344">
        <f t="shared" si="94"/>
        <v>2.0676012962003756</v>
      </c>
      <c r="CB344">
        <f t="shared" si="95"/>
        <v>0.6632330827869013</v>
      </c>
      <c r="CC344">
        <f t="shared" si="96"/>
        <v>0.65628732690900815</v>
      </c>
      <c r="CD344">
        <f t="shared" si="97"/>
        <v>0.32347472600285831</v>
      </c>
      <c r="CE344" s="4">
        <f t="shared" si="98"/>
        <v>0.44829706071240388</v>
      </c>
      <c r="CF344" s="4" t="str">
        <f t="shared" si="99"/>
        <v/>
      </c>
      <c r="CG344" s="4">
        <f t="shared" si="100"/>
        <v>0.5996583117818064</v>
      </c>
      <c r="CH344" s="4" t="str">
        <f t="shared" si="101"/>
        <v/>
      </c>
      <c r="CI344">
        <f>INDEX(FX!$B$114:$AK$132,MATCH(Data!BQ344,FX!$A$114:$A$132,0),MATCH(Data!D344,Period,0))</f>
        <v>22961.581658536001</v>
      </c>
    </row>
    <row r="345" spans="1:87" hidden="1" outlineLevel="1" x14ac:dyDescent="0.15">
      <c r="A345" t="s">
        <v>68</v>
      </c>
      <c r="B345" s="1">
        <f t="shared" si="102"/>
        <v>43800</v>
      </c>
      <c r="C345" t="s">
        <v>50</v>
      </c>
      <c r="D345" s="1">
        <v>43678</v>
      </c>
      <c r="E345">
        <v>46642.296599999987</v>
      </c>
      <c r="F345">
        <v>20626.384818513288</v>
      </c>
      <c r="G345">
        <v>17024.061907485204</v>
      </c>
      <c r="H345">
        <v>12087.402642045743</v>
      </c>
      <c r="I345">
        <v>53864.747999999898</v>
      </c>
      <c r="J345">
        <v>17278.419652391898</v>
      </c>
      <c r="K345">
        <v>17097.470167247102</v>
      </c>
      <c r="L345">
        <v>8427.1008305772993</v>
      </c>
      <c r="M345">
        <v>37843.450100000002</v>
      </c>
      <c r="N345">
        <v>12360.839328297079</v>
      </c>
      <c r="O345">
        <v>12720.934976807255</v>
      </c>
      <c r="P345">
        <v>5850.5896839923971</v>
      </c>
      <c r="Q345" t="str">
        <v>FWD UL2017</v>
      </c>
      <c r="R345" t="str">
        <v>FWD SmartKid</v>
      </c>
      <c r="S345" t="str">
        <v>FWD Family CI</v>
      </c>
      <c r="T345" t="str">
        <v>Hospital and Surgical Rider</v>
      </c>
      <c r="U345" t="str">
        <v>Medical Rider</v>
      </c>
      <c r="V345" t="str">
        <v>Cancer Care</v>
      </c>
      <c r="W345" t="str">
        <v>Term Rider 2019</v>
      </c>
      <c r="X345" t="str">
        <v>Accident Rider 2019</v>
      </c>
      <c r="Y345" t="str">
        <v>HS Rider 2019</v>
      </c>
      <c r="Z345" t="str">
        <v>FWD UL 2019</v>
      </c>
      <c r="AA345">
        <v>22353.518</v>
      </c>
      <c r="AB345">
        <v>14861.513999999999</v>
      </c>
      <c r="AC345">
        <v>685.82500000000005</v>
      </c>
      <c r="AD345">
        <v>-12.028</v>
      </c>
      <c r="AE345">
        <v>1856.375</v>
      </c>
      <c r="AF345">
        <v>286.77999999999997</v>
      </c>
      <c r="AG345">
        <v>357.79239999999999</v>
      </c>
      <c r="AH345">
        <v>1698.0272</v>
      </c>
      <c r="AI345">
        <v>1280.0562</v>
      </c>
      <c r="AJ345">
        <v>0</v>
      </c>
      <c r="AK345">
        <v>3274.4367999999886</v>
      </c>
      <c r="AL345">
        <v>7903.4817802730595</v>
      </c>
      <c r="AM345">
        <v>3107.8113299467032</v>
      </c>
      <c r="AN345">
        <v>215.75974920228415</v>
      </c>
      <c r="AO345">
        <v>-5.9340891941389673</v>
      </c>
      <c r="AP345">
        <v>1538.1243160190008</v>
      </c>
      <c r="AQ345">
        <v>191.81235843214901</v>
      </c>
      <c r="AR345">
        <v>555.33666648396957</v>
      </c>
      <c r="AS345">
        <v>2512.3628981790739</v>
      </c>
      <c r="AT345">
        <v>1702.431606365433</v>
      </c>
      <c r="AU345">
        <v>0</v>
      </c>
      <c r="AV345">
        <v>2905.1982028057537</v>
      </c>
      <c r="AW345" s="4" t="str">
        <v>Universal Life</v>
      </c>
      <c r="AX345" s="4" t="str">
        <v>Traditional Par</v>
      </c>
      <c r="AY345" s="4" t="str">
        <v>Traditional Par</v>
      </c>
      <c r="AZ345" s="4" t="str">
        <v>Riders</v>
      </c>
      <c r="BA345" s="4" t="str">
        <v>Riders</v>
      </c>
      <c r="BB345" s="4" t="str">
        <v>Stand-alone protection</v>
      </c>
      <c r="BC345" s="4" t="str">
        <v>Riders</v>
      </c>
      <c r="BD345" s="4" t="str">
        <v>Riders</v>
      </c>
      <c r="BE345" s="4" t="str">
        <v>Riders</v>
      </c>
      <c r="BF345" s="4" t="str">
        <v>Universal Life</v>
      </c>
      <c r="BG345" s="4">
        <v>0.29538195294137964</v>
      </c>
      <c r="BH345" s="4">
        <v>0.10552015917015112</v>
      </c>
      <c r="BI345" s="4">
        <v>0.48255231121125047</v>
      </c>
      <c r="BJ345" s="4">
        <v>1</v>
      </c>
      <c r="BK345" s="4">
        <v>1</v>
      </c>
      <c r="BL345" s="4">
        <v>1</v>
      </c>
      <c r="BM345" s="4">
        <v>1</v>
      </c>
      <c r="BN345" s="4">
        <v>1</v>
      </c>
      <c r="BO345" s="4">
        <v>1</v>
      </c>
      <c r="BP345" s="4">
        <v>0.20766414744499215</v>
      </c>
      <c r="BQ345" t="str">
        <f>VLOOKUP(A345,Misc!$A$3:$B$11,2,FALSE)</f>
        <v>VND</v>
      </c>
      <c r="BR345">
        <f>INDEX(FX!$B$30:$AK$48,MATCH(Data!BQ345,FX!$A$30:$A$48,0),MATCH(Data!D345,Period,0))</f>
        <v>23213.44805111083</v>
      </c>
      <c r="BS345">
        <f t="shared" si="86"/>
        <v>2.0092791255010485</v>
      </c>
      <c r="BT345">
        <f t="shared" si="87"/>
        <v>0</v>
      </c>
      <c r="BU345">
        <f t="shared" si="88"/>
        <v>0.88855325469523505</v>
      </c>
      <c r="BV345">
        <f t="shared" si="89"/>
        <v>0</v>
      </c>
      <c r="BW345">
        <f t="shared" si="90"/>
        <v>0.73337066815761365</v>
      </c>
      <c r="BX345">
        <f t="shared" si="91"/>
        <v>0</v>
      </c>
      <c r="BY345">
        <f t="shared" si="92"/>
        <v>0.52070690297417177</v>
      </c>
      <c r="BZ345">
        <f t="shared" si="93"/>
        <v>0</v>
      </c>
      <c r="CA345">
        <f t="shared" si="94"/>
        <v>2.3458640088922444</v>
      </c>
      <c r="CB345">
        <f t="shared" si="95"/>
        <v>0.75249257256494873</v>
      </c>
      <c r="CC345">
        <f t="shared" si="96"/>
        <v>0.74461204029867401</v>
      </c>
      <c r="CD345">
        <f t="shared" si="97"/>
        <v>0.36700872596224277</v>
      </c>
      <c r="CE345" s="4">
        <f t="shared" si="98"/>
        <v>0.44222489718727304</v>
      </c>
      <c r="CF345" s="4" t="str">
        <f t="shared" si="99"/>
        <v/>
      </c>
      <c r="CG345" s="4">
        <f t="shared" si="100"/>
        <v>0.58601653893301986</v>
      </c>
      <c r="CH345" s="4" t="str">
        <f t="shared" si="101"/>
        <v/>
      </c>
      <c r="CI345">
        <f>INDEX(FX!$B$114:$AK$132,MATCH(Data!BQ345,FX!$A$114:$A$132,0),MATCH(Data!D345,Period,0))</f>
        <v>22961.581658536001</v>
      </c>
    </row>
    <row r="346" spans="1:87" hidden="1" outlineLevel="1" x14ac:dyDescent="0.15">
      <c r="A346" t="s">
        <v>68</v>
      </c>
      <c r="B346" s="1">
        <f t="shared" si="102"/>
        <v>43800</v>
      </c>
      <c r="C346" t="s">
        <v>50</v>
      </c>
      <c r="D346" s="1">
        <v>43709</v>
      </c>
      <c r="E346">
        <v>43769.0766</v>
      </c>
      <c r="F346">
        <v>19657.703225730285</v>
      </c>
      <c r="G346">
        <v>16283.024231172494</v>
      </c>
      <c r="H346">
        <v>11509.233328262852</v>
      </c>
      <c r="I346">
        <v>61837.020000000703</v>
      </c>
      <c r="J346">
        <v>19835.7185596292</v>
      </c>
      <c r="K346">
        <v>19627.9875788422</v>
      </c>
      <c r="L346">
        <v>9674.3570136525104</v>
      </c>
      <c r="M346">
        <v>42116.835699999989</v>
      </c>
      <c r="N346">
        <v>13397.516436856255</v>
      </c>
      <c r="O346">
        <v>13206.232272561867</v>
      </c>
      <c r="P346">
        <v>6264.2174611291875</v>
      </c>
      <c r="Q346" t="str">
        <v>FWD UL2017</v>
      </c>
      <c r="R346" t="str">
        <v>FWD SmartKid</v>
      </c>
      <c r="S346" t="str">
        <v>FWD Family CI</v>
      </c>
      <c r="T346" t="str">
        <v>Hospital and Surgical Rider</v>
      </c>
      <c r="U346" t="str">
        <v>Medical Rider</v>
      </c>
      <c r="V346" t="str">
        <v>Cancer Care</v>
      </c>
      <c r="W346" t="str">
        <v>Term Rider 2019</v>
      </c>
      <c r="X346" t="str">
        <v>Accident Rider 2019</v>
      </c>
      <c r="Y346" t="str">
        <v>HS Rider 2019</v>
      </c>
      <c r="Z346" t="str">
        <v>FWD UL 2019</v>
      </c>
      <c r="AA346">
        <v>24475.615000000002</v>
      </c>
      <c r="AB346">
        <v>10877.1504</v>
      </c>
      <c r="AC346">
        <v>268.666</v>
      </c>
      <c r="AD346">
        <v>-13.301</v>
      </c>
      <c r="AE346">
        <v>1600.6320000000001</v>
      </c>
      <c r="AF346">
        <v>241.20400000000001</v>
      </c>
      <c r="AG346">
        <v>147.4058</v>
      </c>
      <c r="AH346">
        <v>1740.0934999999999</v>
      </c>
      <c r="AI346">
        <v>1399.127</v>
      </c>
      <c r="AJ346">
        <v>0</v>
      </c>
      <c r="AK346">
        <v>3032.4838999999993</v>
      </c>
      <c r="AL346">
        <v>8399.1299804542523</v>
      </c>
      <c r="AM346">
        <v>2298.1441003994473</v>
      </c>
      <c r="AN346">
        <v>89.677385761795406</v>
      </c>
      <c r="AO346">
        <v>-6.7213766776721258</v>
      </c>
      <c r="AP346">
        <v>1313.3220932386439</v>
      </c>
      <c r="AQ346">
        <v>160.10946186085147</v>
      </c>
      <c r="AR346">
        <v>243.31084838410285</v>
      </c>
      <c r="AS346">
        <v>2598.9302128171753</v>
      </c>
      <c r="AT346">
        <v>1847.6585851983375</v>
      </c>
      <c r="AU346">
        <v>0</v>
      </c>
      <c r="AV346">
        <v>2714.1419342933514</v>
      </c>
      <c r="AW346" s="4" t="str">
        <v>Universal Life</v>
      </c>
      <c r="AX346" s="4" t="str">
        <v>Traditional Par</v>
      </c>
      <c r="AY346" s="4" t="str">
        <v>Traditional Par</v>
      </c>
      <c r="AZ346" s="4" t="str">
        <v>Riders</v>
      </c>
      <c r="BA346" s="4" t="str">
        <v>Riders</v>
      </c>
      <c r="BB346" s="4" t="str">
        <v>Stand-alone protection</v>
      </c>
      <c r="BC346" s="4" t="str">
        <v>Riders</v>
      </c>
      <c r="BD346" s="4" t="str">
        <v>Riders</v>
      </c>
      <c r="BE346" s="4" t="str">
        <v>Riders</v>
      </c>
      <c r="BF346" s="4" t="str">
        <v>Universal Life</v>
      </c>
      <c r="BG346" s="4">
        <v>0.29538195294137964</v>
      </c>
      <c r="BH346" s="4">
        <v>0.10552015917015112</v>
      </c>
      <c r="BI346" s="4">
        <v>0.48255231121125047</v>
      </c>
      <c r="BJ346" s="4">
        <v>1</v>
      </c>
      <c r="BK346" s="4">
        <v>1</v>
      </c>
      <c r="BL346" s="4">
        <v>1</v>
      </c>
      <c r="BM346" s="4">
        <v>1</v>
      </c>
      <c r="BN346" s="4">
        <v>1</v>
      </c>
      <c r="BO346" s="4">
        <v>1</v>
      </c>
      <c r="BP346" s="4">
        <v>0.20766414744499215</v>
      </c>
      <c r="BQ346" t="str">
        <f>VLOOKUP(A346,Misc!$A$3:$B$11,2,FALSE)</f>
        <v>VND</v>
      </c>
      <c r="BR346">
        <f>INDEX(FX!$B$30:$AK$48,MATCH(Data!BQ346,FX!$A$30:$A$48,0),MATCH(Data!D346,Period,0))</f>
        <v>23208.897679488218</v>
      </c>
      <c r="BS346">
        <f t="shared" si="86"/>
        <v>1.8858748573260613</v>
      </c>
      <c r="BT346">
        <f t="shared" si="87"/>
        <v>0</v>
      </c>
      <c r="BU346">
        <f t="shared" si="88"/>
        <v>0.84698995605911775</v>
      </c>
      <c r="BV346">
        <f t="shared" si="89"/>
        <v>0</v>
      </c>
      <c r="BW346">
        <f t="shared" si="90"/>
        <v>0.70158542021421644</v>
      </c>
      <c r="BX346">
        <f t="shared" si="91"/>
        <v>0</v>
      </c>
      <c r="BY346">
        <f t="shared" si="92"/>
        <v>0.49589745653601602</v>
      </c>
      <c r="BZ346">
        <f t="shared" si="93"/>
        <v>0</v>
      </c>
      <c r="CA346">
        <f t="shared" si="94"/>
        <v>2.693064481340409</v>
      </c>
      <c r="CB346">
        <f t="shared" si="95"/>
        <v>0.86386551478065288</v>
      </c>
      <c r="CC346">
        <f t="shared" si="96"/>
        <v>0.85481862141432519</v>
      </c>
      <c r="CD346">
        <f t="shared" si="97"/>
        <v>0.42132798852974723</v>
      </c>
      <c r="CE346" s="4">
        <f t="shared" si="98"/>
        <v>0.44912309677856643</v>
      </c>
      <c r="CF346" s="4" t="str">
        <f t="shared" si="99"/>
        <v/>
      </c>
      <c r="CG346" s="4">
        <f t="shared" si="100"/>
        <v>0.58548209809161378</v>
      </c>
      <c r="CH346" s="4" t="str">
        <f t="shared" si="101"/>
        <v/>
      </c>
      <c r="CI346">
        <f>INDEX(FX!$B$114:$AK$132,MATCH(Data!BQ346,FX!$A$114:$A$132,0),MATCH(Data!D346,Period,0))</f>
        <v>22961.581658536001</v>
      </c>
    </row>
    <row r="347" spans="1:87" hidden="1" outlineLevel="1" x14ac:dyDescent="0.15">
      <c r="A347" t="s">
        <v>68</v>
      </c>
      <c r="B347" s="1">
        <f t="shared" si="102"/>
        <v>43800</v>
      </c>
      <c r="C347" t="s">
        <v>50</v>
      </c>
      <c r="D347" s="1">
        <v>43739</v>
      </c>
      <c r="E347">
        <v>35106.280899999998</v>
      </c>
      <c r="F347">
        <v>14402.080347588326</v>
      </c>
      <c r="G347">
        <v>13871.940854922173</v>
      </c>
      <c r="H347">
        <v>9031.1006405220287</v>
      </c>
      <c r="I347">
        <v>55348.5960000009</v>
      </c>
      <c r="J347">
        <v>17754.399758051401</v>
      </c>
      <c r="K347">
        <v>17568.465537219501</v>
      </c>
      <c r="L347">
        <v>8659.2477759830199</v>
      </c>
      <c r="M347">
        <v>33984.577200000007</v>
      </c>
      <c r="N347">
        <v>11129.832526923157</v>
      </c>
      <c r="O347">
        <v>11152.599467415279</v>
      </c>
      <c r="P347">
        <v>5392.7790678192196</v>
      </c>
      <c r="Q347" t="str">
        <v>FWD UL2017</v>
      </c>
      <c r="R347" t="str">
        <v>FWD SmartKid</v>
      </c>
      <c r="S347" t="str">
        <v>FWD Family CI</v>
      </c>
      <c r="T347" t="str">
        <v>Hospital and Surgical Rider</v>
      </c>
      <c r="U347" t="str">
        <v>Medical Rider</v>
      </c>
      <c r="V347" t="str">
        <v>Cancer Care</v>
      </c>
      <c r="W347" t="str">
        <v>Term Rider 2019</v>
      </c>
      <c r="X347" t="str">
        <v>Accident Rider 2019</v>
      </c>
      <c r="Y347" t="str">
        <v>HS Rider 2019</v>
      </c>
      <c r="Z347" t="str">
        <v>FWD UL 2019</v>
      </c>
      <c r="AA347">
        <v>10946.708000000001</v>
      </c>
      <c r="AB347">
        <v>4626.7936</v>
      </c>
      <c r="AC347">
        <v>135.65799999999999</v>
      </c>
      <c r="AD347">
        <v>-8.1340000000000003</v>
      </c>
      <c r="AE347">
        <v>1279.9680000000001</v>
      </c>
      <c r="AF347">
        <v>292.93900000000002</v>
      </c>
      <c r="AG347">
        <v>136.02010000000001</v>
      </c>
      <c r="AH347">
        <v>1553.1762000000001</v>
      </c>
      <c r="AI347">
        <v>1326.8116</v>
      </c>
      <c r="AJ347">
        <v>11834.911</v>
      </c>
      <c r="AK347">
        <v>2981.4293999999936</v>
      </c>
      <c r="AL347">
        <v>3665.7204797169156</v>
      </c>
      <c r="AM347">
        <v>883.75500647205581</v>
      </c>
      <c r="AN347">
        <v>32.667649518454745</v>
      </c>
      <c r="AO347">
        <v>-3.3309901833543298</v>
      </c>
      <c r="AP347">
        <v>830.03547825657165</v>
      </c>
      <c r="AQ347">
        <v>193.66767607450842</v>
      </c>
      <c r="AR347">
        <v>207.24740711951804</v>
      </c>
      <c r="AS347">
        <v>2076.1206893755575</v>
      </c>
      <c r="AT347">
        <v>1576.2486140170633</v>
      </c>
      <c r="AU347">
        <v>2524.4658319824393</v>
      </c>
      <c r="AV347">
        <v>2415.482505238595</v>
      </c>
      <c r="AW347" s="4" t="str">
        <v>Universal Life</v>
      </c>
      <c r="AX347" s="4" t="str">
        <v>Traditional Par</v>
      </c>
      <c r="AY347" s="4" t="str">
        <v>Traditional Par</v>
      </c>
      <c r="AZ347" s="4" t="str">
        <v>Riders</v>
      </c>
      <c r="BA347" s="4" t="str">
        <v>Riders</v>
      </c>
      <c r="BB347" s="4" t="str">
        <v>Stand-alone protection</v>
      </c>
      <c r="BC347" s="4" t="str">
        <v>Riders</v>
      </c>
      <c r="BD347" s="4" t="str">
        <v>Riders</v>
      </c>
      <c r="BE347" s="4" t="str">
        <v>Riders</v>
      </c>
      <c r="BF347" s="4" t="str">
        <v>Universal Life</v>
      </c>
      <c r="BG347" s="4">
        <v>0.29538195294137964</v>
      </c>
      <c r="BH347" s="4">
        <v>0.10552015917015112</v>
      </c>
      <c r="BI347" s="4">
        <v>0.48255231121125047</v>
      </c>
      <c r="BJ347" s="4">
        <v>1</v>
      </c>
      <c r="BK347" s="4">
        <v>1</v>
      </c>
      <c r="BL347" s="4">
        <v>1</v>
      </c>
      <c r="BM347" s="4">
        <v>1</v>
      </c>
      <c r="BN347" s="4">
        <v>1</v>
      </c>
      <c r="BO347" s="4">
        <v>1</v>
      </c>
      <c r="BP347" s="4">
        <v>0.20766414744499215</v>
      </c>
      <c r="BQ347" t="str">
        <f>VLOOKUP(A347,Misc!$A$3:$B$11,2,FALSE)</f>
        <v>VND</v>
      </c>
      <c r="BR347">
        <f>INDEX(FX!$B$30:$AK$48,MATCH(Data!BQ347,FX!$A$30:$A$48,0),MATCH(Data!D347,Period,0))</f>
        <v>23180.273898871485</v>
      </c>
      <c r="BS347">
        <f t="shared" si="86"/>
        <v>1.5144894772666653</v>
      </c>
      <c r="BT347">
        <f t="shared" si="87"/>
        <v>0</v>
      </c>
      <c r="BU347">
        <f t="shared" si="88"/>
        <v>0.62130760017850695</v>
      </c>
      <c r="BV347">
        <f t="shared" si="89"/>
        <v>0</v>
      </c>
      <c r="BW347">
        <f t="shared" si="90"/>
        <v>0.59843731421989454</v>
      </c>
      <c r="BX347">
        <f t="shared" si="91"/>
        <v>0</v>
      </c>
      <c r="BY347">
        <f t="shared" si="92"/>
        <v>0.38960284420805319</v>
      </c>
      <c r="BZ347">
        <f t="shared" si="93"/>
        <v>0</v>
      </c>
      <c r="CA347">
        <f t="shared" si="94"/>
        <v>2.4104870832983312</v>
      </c>
      <c r="CB347">
        <f t="shared" si="95"/>
        <v>0.77322198540496345</v>
      </c>
      <c r="CC347">
        <f t="shared" si="96"/>
        <v>0.76512436288065544</v>
      </c>
      <c r="CD347">
        <f t="shared" si="97"/>
        <v>0.37711895917082577</v>
      </c>
      <c r="CE347" s="4">
        <f t="shared" si="98"/>
        <v>0.41024226942787106</v>
      </c>
      <c r="CF347" s="4" t="str">
        <f t="shared" si="99"/>
        <v/>
      </c>
      <c r="CG347" s="4">
        <f t="shared" si="100"/>
        <v>0.62706917490807612</v>
      </c>
      <c r="CH347" s="4" t="str">
        <f t="shared" si="101"/>
        <v/>
      </c>
      <c r="CI347">
        <f>INDEX(FX!$B$114:$AK$132,MATCH(Data!BQ347,FX!$A$114:$A$132,0),MATCH(Data!D347,Period,0))</f>
        <v>22961.581658536001</v>
      </c>
    </row>
    <row r="348" spans="1:87" hidden="1" outlineLevel="1" x14ac:dyDescent="0.15">
      <c r="A348" t="s">
        <v>68</v>
      </c>
      <c r="B348" s="1">
        <f t="shared" si="102"/>
        <v>43800</v>
      </c>
      <c r="C348" t="s">
        <v>50</v>
      </c>
      <c r="D348" s="1">
        <v>43770</v>
      </c>
      <c r="E348">
        <v>66666.882299999997</v>
      </c>
      <c r="F348">
        <v>24101.580642280391</v>
      </c>
      <c r="G348">
        <v>23709.348528663057</v>
      </c>
      <c r="H348">
        <v>13616.874509946145</v>
      </c>
      <c r="I348">
        <v>63460.152000000198</v>
      </c>
      <c r="J348">
        <v>20356.377374318599</v>
      </c>
      <c r="K348">
        <v>20143.1937568699</v>
      </c>
      <c r="L348">
        <v>9928.2948400270998</v>
      </c>
      <c r="M348">
        <v>35953.803800000002</v>
      </c>
      <c r="N348">
        <v>11708.384251653461</v>
      </c>
      <c r="O348">
        <v>12273.990423613506</v>
      </c>
      <c r="P348">
        <v>6003.5685698558091</v>
      </c>
      <c r="Q348" t="str">
        <v>FWD UL2017</v>
      </c>
      <c r="R348" t="str">
        <v>FWD SmartKid</v>
      </c>
      <c r="S348" t="str">
        <v>FWD Family CI</v>
      </c>
      <c r="T348" t="str">
        <v>Hospital and Surgical Rider</v>
      </c>
      <c r="U348" t="str">
        <v>Medical Rider</v>
      </c>
      <c r="V348" t="str">
        <v>Cancer Care</v>
      </c>
      <c r="W348" t="str">
        <v>Term Rider 2019</v>
      </c>
      <c r="X348" t="str">
        <v>Accident Rider 2019</v>
      </c>
      <c r="Y348" t="str">
        <v>HS Rider 2019</v>
      </c>
      <c r="Z348" t="str">
        <v>FWD UL 2019</v>
      </c>
      <c r="AA348">
        <v>9212.7250000000004</v>
      </c>
      <c r="AB348">
        <v>8305.2495999999992</v>
      </c>
      <c r="AC348">
        <v>396.37700000000001</v>
      </c>
      <c r="AD348">
        <v>0.7</v>
      </c>
      <c r="AE348">
        <v>2360.8580000000002</v>
      </c>
      <c r="AF348">
        <v>270.61700000000002</v>
      </c>
      <c r="AG348">
        <v>280.25540000000001</v>
      </c>
      <c r="AH348">
        <v>2713.7636000000002</v>
      </c>
      <c r="AI348">
        <v>1836.7968000000001</v>
      </c>
      <c r="AJ348">
        <v>36619.688999999998</v>
      </c>
      <c r="AK348">
        <v>4669.8509000000122</v>
      </c>
      <c r="AL348">
        <v>3081.4059043654352</v>
      </c>
      <c r="AM348">
        <v>1670.1106638671965</v>
      </c>
      <c r="AN348">
        <v>133.32463172822349</v>
      </c>
      <c r="AO348">
        <v>0.42426560429985022</v>
      </c>
      <c r="AP348">
        <v>1235.6410793905247</v>
      </c>
      <c r="AQ348">
        <v>178.4431495593567</v>
      </c>
      <c r="AR348">
        <v>396.25463250162153</v>
      </c>
      <c r="AS348">
        <v>3375.9097163237579</v>
      </c>
      <c r="AT348">
        <v>2028.8368734054206</v>
      </c>
      <c r="AU348">
        <v>8587.4367705633158</v>
      </c>
      <c r="AV348">
        <v>3413.7929549712389</v>
      </c>
      <c r="AW348" s="4" t="str">
        <v>Universal Life</v>
      </c>
      <c r="AX348" s="4" t="str">
        <v>Traditional Par</v>
      </c>
      <c r="AY348" s="4" t="str">
        <v>Traditional Par</v>
      </c>
      <c r="AZ348" s="4" t="str">
        <v>Riders</v>
      </c>
      <c r="BA348" s="4" t="str">
        <v>Riders</v>
      </c>
      <c r="BB348" s="4" t="str">
        <v>Stand-alone protection</v>
      </c>
      <c r="BC348" s="4" t="str">
        <v>Riders</v>
      </c>
      <c r="BD348" s="4" t="str">
        <v>Riders</v>
      </c>
      <c r="BE348" s="4" t="str">
        <v>Riders</v>
      </c>
      <c r="BF348" s="4" t="str">
        <v>Universal Life</v>
      </c>
      <c r="BG348" s="4">
        <v>0.29538195294137964</v>
      </c>
      <c r="BH348" s="4">
        <v>0.10552015917015112</v>
      </c>
      <c r="BI348" s="4">
        <v>0.48255231121125047</v>
      </c>
      <c r="BJ348" s="4">
        <v>1</v>
      </c>
      <c r="BK348" s="4">
        <v>1</v>
      </c>
      <c r="BL348" s="4">
        <v>1</v>
      </c>
      <c r="BM348" s="4">
        <v>1</v>
      </c>
      <c r="BN348" s="4">
        <v>1</v>
      </c>
      <c r="BO348" s="4">
        <v>1</v>
      </c>
      <c r="BP348" s="4">
        <v>0.20766414744499215</v>
      </c>
      <c r="BQ348" t="str">
        <f>VLOOKUP(A348,Misc!$A$3:$B$11,2,FALSE)</f>
        <v>VND</v>
      </c>
      <c r="BR348">
        <f>INDEX(FX!$B$30:$AK$48,MATCH(Data!BQ348,FX!$A$30:$A$48,0),MATCH(Data!D348,Period,0))</f>
        <v>23190.57714081935</v>
      </c>
      <c r="BS348">
        <f t="shared" si="86"/>
        <v>2.8747401108295394</v>
      </c>
      <c r="BT348">
        <f t="shared" si="87"/>
        <v>0</v>
      </c>
      <c r="BU348">
        <f t="shared" si="88"/>
        <v>1.0392833475393555</v>
      </c>
      <c r="BV348">
        <f t="shared" si="89"/>
        <v>0</v>
      </c>
      <c r="BW348">
        <f t="shared" si="90"/>
        <v>1.0223699213992643</v>
      </c>
      <c r="BX348">
        <f t="shared" si="91"/>
        <v>0</v>
      </c>
      <c r="BY348">
        <f t="shared" si="92"/>
        <v>0.58717273085791966</v>
      </c>
      <c r="BZ348">
        <f t="shared" si="93"/>
        <v>0</v>
      </c>
      <c r="CA348">
        <f t="shared" si="94"/>
        <v>2.7637535141839322</v>
      </c>
      <c r="CB348">
        <f t="shared" si="95"/>
        <v>0.88654073038348757</v>
      </c>
      <c r="CC348">
        <f t="shared" si="96"/>
        <v>0.87725636920057892</v>
      </c>
      <c r="CD348">
        <f t="shared" si="97"/>
        <v>0.43238723654458017</v>
      </c>
      <c r="CE348" s="4">
        <f t="shared" si="98"/>
        <v>0.36152254028954928</v>
      </c>
      <c r="CF348" s="4" t="str">
        <f t="shared" si="99"/>
        <v/>
      </c>
      <c r="CG348" s="4">
        <f t="shared" si="100"/>
        <v>0.56497848469152412</v>
      </c>
      <c r="CH348" s="4" t="str">
        <f t="shared" si="101"/>
        <v/>
      </c>
      <c r="CI348">
        <f>INDEX(FX!$B$114:$AK$132,MATCH(Data!BQ348,FX!$A$114:$A$132,0),MATCH(Data!D348,Period,0))</f>
        <v>22961.581658536001</v>
      </c>
    </row>
    <row r="349" spans="1:87" hidden="1" outlineLevel="1" x14ac:dyDescent="0.15">
      <c r="A349" t="s">
        <v>68</v>
      </c>
      <c r="B349" s="1">
        <f t="shared" si="102"/>
        <v>43800</v>
      </c>
      <c r="C349" t="s">
        <v>50</v>
      </c>
      <c r="D349" s="1">
        <v>43800</v>
      </c>
      <c r="E349">
        <v>87835.938500000004</v>
      </c>
      <c r="F349">
        <v>32298.78057387314</v>
      </c>
      <c r="G349">
        <v>31664.053012233129</v>
      </c>
      <c r="H349">
        <v>18627.147636040067</v>
      </c>
      <c r="I349">
        <v>74811.600000000195</v>
      </c>
      <c r="J349">
        <v>23997.628646974801</v>
      </c>
      <c r="K349">
        <v>23746.311765238901</v>
      </c>
      <c r="L349">
        <v>11704.2206620333</v>
      </c>
      <c r="M349">
        <v>77154.997300000017</v>
      </c>
      <c r="N349">
        <v>27221.587126597602</v>
      </c>
      <c r="O349">
        <v>26445.737809817561</v>
      </c>
      <c r="P349">
        <v>13827.74849144066</v>
      </c>
      <c r="Q349" t="str">
        <v>FWD UL2017</v>
      </c>
      <c r="R349" t="str">
        <v>FWD SmartKid</v>
      </c>
      <c r="S349" t="str">
        <v>FWD Family CI</v>
      </c>
      <c r="T349" t="str">
        <v>Hospital and Surgical Rider</v>
      </c>
      <c r="U349" t="str">
        <v>Medical Rider</v>
      </c>
      <c r="V349" t="str">
        <v>Cancer Care</v>
      </c>
      <c r="W349" t="str">
        <v>Term Rider 2019</v>
      </c>
      <c r="X349" t="str">
        <v>Accident Rider 2019</v>
      </c>
      <c r="Y349" t="str">
        <v>HS Rider 2019</v>
      </c>
      <c r="Z349" t="str">
        <v>FWD UL 2019</v>
      </c>
      <c r="AA349">
        <v>17514.038</v>
      </c>
      <c r="AB349">
        <v>15462.820599999999</v>
      </c>
      <c r="AC349">
        <v>274.51400000000001</v>
      </c>
      <c r="AD349">
        <v>-3.94</v>
      </c>
      <c r="AE349">
        <v>2978.0502000000001</v>
      </c>
      <c r="AF349">
        <v>309.55399999999997</v>
      </c>
      <c r="AG349">
        <v>315.05900000000003</v>
      </c>
      <c r="AH349">
        <v>3420.2707999999998</v>
      </c>
      <c r="AI349">
        <v>2749.288</v>
      </c>
      <c r="AJ349">
        <v>38322.671999999999</v>
      </c>
      <c r="AK349">
        <v>6493.6119000000035</v>
      </c>
      <c r="AL349">
        <v>5765.276503329701</v>
      </c>
      <c r="AM349">
        <v>3205.9623915372108</v>
      </c>
      <c r="AN349">
        <v>90.534252901316549</v>
      </c>
      <c r="AO349">
        <v>-2.4184965584256077</v>
      </c>
      <c r="AP349">
        <v>1690.2781630335598</v>
      </c>
      <c r="AQ349">
        <v>201.21706446929613</v>
      </c>
      <c r="AR349">
        <v>468.77655481637066</v>
      </c>
      <c r="AS349">
        <v>4295.9483526929343</v>
      </c>
      <c r="AT349">
        <v>3023.3936427257222</v>
      </c>
      <c r="AU349">
        <v>8691.7754494415312</v>
      </c>
      <c r="AV349">
        <v>4868.0366954839228</v>
      </c>
      <c r="AW349" s="4" t="str">
        <v>Universal Life</v>
      </c>
      <c r="AX349" s="4" t="str">
        <v>Traditional Par</v>
      </c>
      <c r="AY349" s="4" t="str">
        <v>Traditional Par</v>
      </c>
      <c r="AZ349" s="4" t="str">
        <v>Riders</v>
      </c>
      <c r="BA349" s="4" t="str">
        <v>Riders</v>
      </c>
      <c r="BB349" s="4" t="str">
        <v>Stand-alone protection</v>
      </c>
      <c r="BC349" s="4" t="str">
        <v>Riders</v>
      </c>
      <c r="BD349" s="4" t="str">
        <v>Riders</v>
      </c>
      <c r="BE349" s="4" t="str">
        <v>Riders</v>
      </c>
      <c r="BF349" s="4" t="str">
        <v>Universal Life</v>
      </c>
      <c r="BG349" s="4">
        <v>0.29538195294137964</v>
      </c>
      <c r="BH349" s="4">
        <v>0.10552015917015112</v>
      </c>
      <c r="BI349" s="4">
        <v>0.48255231121125047</v>
      </c>
      <c r="BJ349" s="4">
        <v>1</v>
      </c>
      <c r="BK349" s="4">
        <v>1</v>
      </c>
      <c r="BL349" s="4">
        <v>1</v>
      </c>
      <c r="BM349" s="4">
        <v>1</v>
      </c>
      <c r="BN349" s="4">
        <v>1</v>
      </c>
      <c r="BO349" s="4">
        <v>1</v>
      </c>
      <c r="BP349" s="4">
        <v>0.20766414744499215</v>
      </c>
      <c r="BQ349" t="str">
        <f>VLOOKUP(A349,Misc!$A$3:$B$11,2,FALSE)</f>
        <v>VND</v>
      </c>
      <c r="BR349">
        <f>INDEX(FX!$B$30:$AK$48,MATCH(Data!BQ349,FX!$A$30:$A$48,0),MATCH(Data!D349,Period,0))</f>
        <v>23180.630903025078</v>
      </c>
      <c r="BS349">
        <f t="shared" si="86"/>
        <v>3.7891953358584987</v>
      </c>
      <c r="BT349">
        <f t="shared" si="87"/>
        <v>0</v>
      </c>
      <c r="BU349">
        <f t="shared" si="88"/>
        <v>1.3933520924858926</v>
      </c>
      <c r="BV349">
        <f t="shared" si="89"/>
        <v>0</v>
      </c>
      <c r="BW349">
        <f t="shared" si="90"/>
        <v>1.3659702854809255</v>
      </c>
      <c r="BX349">
        <f t="shared" si="91"/>
        <v>0</v>
      </c>
      <c r="BY349">
        <f t="shared" si="92"/>
        <v>0.80356517102428038</v>
      </c>
      <c r="BZ349">
        <f t="shared" si="93"/>
        <v>0</v>
      </c>
      <c r="CA349">
        <f t="shared" si="94"/>
        <v>3.2581205037410337</v>
      </c>
      <c r="CB349">
        <f t="shared" si="95"/>
        <v>1.0451208894860102</v>
      </c>
      <c r="CC349">
        <f t="shared" si="96"/>
        <v>1.034175786249079</v>
      </c>
      <c r="CD349">
        <f t="shared" si="97"/>
        <v>0.50973059417630484</v>
      </c>
      <c r="CE349" s="4">
        <f t="shared" si="98"/>
        <v>0.36771714545832668</v>
      </c>
      <c r="CF349" s="4" t="str">
        <f t="shared" si="99"/>
        <v/>
      </c>
      <c r="CG349" s="4">
        <f t="shared" si="100"/>
        <v>0.57671365002268171</v>
      </c>
      <c r="CH349" s="4" t="str">
        <f t="shared" si="101"/>
        <v/>
      </c>
      <c r="CI349">
        <f>INDEX(FX!$B$114:$AK$132,MATCH(Data!BQ349,FX!$A$114:$A$132,0),MATCH(Data!D349,Period,0))</f>
        <v>22961.581658536001</v>
      </c>
    </row>
    <row r="350" spans="1:87" hidden="1" outlineLevel="1" x14ac:dyDescent="0.15">
      <c r="A350" t="s">
        <v>68</v>
      </c>
      <c r="B350" s="1">
        <f t="shared" si="102"/>
        <v>43800</v>
      </c>
      <c r="C350" t="s">
        <v>63</v>
      </c>
      <c r="D350" s="1">
        <v>43466</v>
      </c>
      <c r="E350">
        <f t="array" ref="E350:E361">TRANSPOSE('[6]BA_Key Metrics P1'!$F$6:$Q$6)</f>
        <v>10207.89012</v>
      </c>
      <c r="F350">
        <f t="array" ref="F350:F361">TRANSPOSE('[6]BA_Key Metrics P1'!$F$11:$Q$11)</f>
        <v>3528.7634540162617</v>
      </c>
      <c r="G350">
        <f t="array" ref="G350:G361">TRANSPOSE('[6]BA_Key Metrics P1'!$F$16:$Q$16)</f>
        <v>3301.2030156693909</v>
      </c>
      <c r="H350">
        <f t="array" ref="H350:H361">TRANSPOSE('[6]BA_Key Metrics P1'!$F$21:$Q$21)</f>
        <v>1688.3897721438925</v>
      </c>
      <c r="I350">
        <f t="array" ref="I350:I361">TRANSPOSE('[6]BA_Key Metrics P1'!$F$7:$Q$7)</f>
        <v>7802.067836501029</v>
      </c>
      <c r="J350">
        <f t="array" ref="J350:J361">TRANSPOSE('[6]BA_Key Metrics P1'!$F$12:$Q$12)</f>
        <v>2598.7724075296501</v>
      </c>
      <c r="K350">
        <f t="array" ref="K350:K361">TRANSPOSE('[6]BA_Key Metrics P1'!$F$17:$Q$17)</f>
        <v>2578.59878969703</v>
      </c>
      <c r="L350">
        <f t="array" ref="L350:L361">TRANSPOSE('[6]BA_Key Metrics P1'!$F$22:$Q$22)</f>
        <v>1307.64245043243</v>
      </c>
      <c r="M350">
        <f t="array" ref="M350:M361">TRANSPOSE('[6]BA_Key Metrics P1'!$F$9:$Q$9)</f>
        <v>5142.1510399999997</v>
      </c>
      <c r="N350">
        <f t="array" ref="N350:N361">TRANSPOSE('[6]BA_Key Metrics P1'!$F$14:$Q$14)</f>
        <v>1680.0565227151014</v>
      </c>
      <c r="O350">
        <f t="array" ref="O350:O361">TRANSPOSE('[6]BA_Key Metrics P1'!$F$19:$Q$19)</f>
        <v>1586.0050249128767</v>
      </c>
      <c r="P350">
        <f t="array" ref="P350:P361">TRANSPOSE('[6]BA_Key Metrics P1'!$F$24:$Q$24)</f>
        <v>723.19384099191359</v>
      </c>
      <c r="Q350" t="str">
        <f t="array" ref="Q350:Q361">'[6]BA_Key Products'!$D$6</f>
        <v>FWD UL2017</v>
      </c>
      <c r="R350" t="str">
        <f t="array" ref="R350:R361">'[6]BA_Key Products'!$D$9</f>
        <v>FWD SmartKid</v>
      </c>
      <c r="S350" t="str">
        <f t="array" ref="S350:S361">'[6]BA_Key Products'!$D$12</f>
        <v>FWD Family CI</v>
      </c>
      <c r="T350" t="str">
        <f t="array" ref="T350:T361">'[6]BA_Key Products'!$D$15</f>
        <v>Hospital and Surgical Rider</v>
      </c>
      <c r="U350" t="str">
        <f t="array" ref="U350:U361">'[6]BA_Key Products'!$D$18</f>
        <v>Medical Rider</v>
      </c>
      <c r="V350" t="str">
        <f t="array" ref="V350:V361">'[6]BA_Key Products'!$D$21</f>
        <v>Cancer Care</v>
      </c>
      <c r="W350" t="str">
        <f t="array" ref="W350:W361">'[6]BA_Key Products'!$D$24</f>
        <v>Term Rider 2019</v>
      </c>
      <c r="X350" t="str">
        <f t="array" ref="X350:X361">'[6]BA_Key Products'!$D$27</f>
        <v>Accident Rider 2019</v>
      </c>
      <c r="Y350" t="str">
        <f t="array" ref="Y350:Y361">'[6]BA_Key Products'!$D$30</f>
        <v>HS Rider 2019</v>
      </c>
      <c r="Z350" t="str">
        <f t="array" ref="Z350:Z361">'[6]BA_Key Products'!$D$33</f>
        <v>FWD UL 2019</v>
      </c>
      <c r="AA350">
        <f t="array" ref="AA350:AA361">TRANSPOSE('[6]BA_Key Products'!$F$6:$Q$6)</f>
        <v>5929.5529999999999</v>
      </c>
      <c r="AB350">
        <f t="array" ref="AB350:AB361">TRANSPOSE('[6]BA_Key Products'!$F$9:$Q$9)</f>
        <v>3053.9978000000001</v>
      </c>
      <c r="AC350">
        <f t="array" ref="AC350:AC361">TRANSPOSE('[6]BA_Key Products'!$F$12:$Q$12)</f>
        <v>-30.673999999999999</v>
      </c>
      <c r="AD350">
        <f t="array" ref="AD350:AD361">TRANSPOSE('[6]BA_Key Products'!$F$15:$Q$15)</f>
        <v>288.80459999999999</v>
      </c>
      <c r="AE350">
        <f t="array" ref="AE350:AE361">TRANSPOSE('[6]BA_Key Products'!$F$18:$Q$18)</f>
        <v>288.50799999999998</v>
      </c>
      <c r="AF350">
        <f t="array" ref="AF350:AF361">TRANSPOSE('[6]BA_Key Products'!$F$21:$Q$21)</f>
        <v>79.945499999999996</v>
      </c>
      <c r="AG350">
        <f t="array" ref="AG350:AG361">TRANSPOSE('[6]BA_Key Products'!$F$24:$Q$24)</f>
        <v>0</v>
      </c>
      <c r="AH350">
        <f t="array" ref="AH350:AH361">TRANSPOSE('[6]BA_Key Products'!$F$27:$Q$27)</f>
        <v>0</v>
      </c>
      <c r="AI350">
        <f t="array" ref="AI350:AI361">TRANSPOSE('[6]BA_Key Products'!$F$30:$Q$30)</f>
        <v>0</v>
      </c>
      <c r="AJ350">
        <f t="array" ref="AJ350:AJ361">TRANSPOSE('[6]BA_Key Products'!$F$33:$Q$33)</f>
        <v>0</v>
      </c>
      <c r="AK350">
        <f t="array" ref="AK350:AK361">TRANSPOSE('[6]BA_Key Products'!$F$36:$Q$36)</f>
        <v>597.7552199999991</v>
      </c>
      <c r="AL350">
        <f t="array" ref="AL350:AL361">TRANSPOSE('[6]BA_Key Products'!$F$7:$Q$7)</f>
        <v>1972.951658853395</v>
      </c>
      <c r="AM350">
        <f t="array" ref="AM350:AM361">TRANSPOSE('[6]BA_Key Products'!$F$10:$Q$10)</f>
        <v>506.13327223228384</v>
      </c>
      <c r="AN350">
        <f t="array" ref="AN350:AN361">TRANSPOSE('[6]BA_Key Products'!$F$13:$Q$13)</f>
        <v>-16.022899670787343</v>
      </c>
      <c r="AO350">
        <f t="array" ref="AO350:AO361">TRANSPOSE('[6]BA_Key Products'!$F$16:$Q$16)</f>
        <v>148.00615388630558</v>
      </c>
      <c r="AP350">
        <f t="array" ref="AP350:AP361">TRANSPOSE('[6]BA_Key Products'!$F$19:$Q$19)</f>
        <v>279.53445967175026</v>
      </c>
      <c r="AQ350">
        <f t="array" ref="AQ350:AQ361">TRANSPOSE('[6]BA_Key Products'!$F$22:$Q$22)</f>
        <v>53.155749393977473</v>
      </c>
      <c r="AR350">
        <f t="array" ref="AR350:AR361">TRANSPOSE('[6]BA_Key Products'!$F$25:$Q$25)</f>
        <v>0</v>
      </c>
      <c r="AS350">
        <f t="array" ref="AS350:AS361">TRANSPOSE('[6]BA_Key Products'!$F$28:$Q$28)</f>
        <v>0</v>
      </c>
      <c r="AT350">
        <f t="array" ref="AT350:AT361">TRANSPOSE('[6]BA_Key Products'!$F$31:$Q$31)</f>
        <v>0</v>
      </c>
      <c r="AU350">
        <f t="array" ref="AU350:AU361">TRANSPOSE('[6]BA_Key Products'!$F$34:$Q$35)</f>
        <v>0</v>
      </c>
      <c r="AV350">
        <f t="array" ref="AV350:AV361">TRANSPOSE('[6]BA_Key Products'!$F$37:$Q$37)</f>
        <v>585.005059649337</v>
      </c>
      <c r="AW350" s="4" t="str">
        <f t="array" ref="AW350:AW361">'[6]BA_Key Products'!$D$8</f>
        <v>Universal Life</v>
      </c>
      <c r="AX350" s="4" t="str">
        <f t="array" ref="AX350:AX361">'[6]BA_Key Products'!$D$11</f>
        <v>Traditional Par</v>
      </c>
      <c r="AY350" s="4" t="str">
        <f t="array" ref="AY350:AY361">'[6]BA_Key Products'!$D$14</f>
        <v>Traditional Par</v>
      </c>
      <c r="AZ350" s="4" t="str">
        <f t="array" ref="AZ350:AZ361">'[6]BA_Key Products'!$D$17</f>
        <v>Riders</v>
      </c>
      <c r="BA350" s="4" t="str">
        <f t="array" ref="BA350:BA361">'[6]BA_Key Products'!$D$20</f>
        <v>Riders</v>
      </c>
      <c r="BB350" s="4" t="str">
        <f t="array" ref="BB350:BB361">'[6]BA_Key Products'!$D$23</f>
        <v>Stand-alone protection</v>
      </c>
      <c r="BC350" s="4" t="str">
        <f t="array" ref="BC350:BC361">'[6]BA_Key Products'!$D$26</f>
        <v>Riders</v>
      </c>
      <c r="BD350" s="4" t="str">
        <f t="array" ref="BD350:BD361">'[6]BA_Key Products'!$D$29</f>
        <v>Riders</v>
      </c>
      <c r="BE350" s="4" t="str">
        <f t="array" ref="BE350:BE361">'[6]BA_Key Products'!$D$32</f>
        <v>Riders</v>
      </c>
      <c r="BF350" s="4" t="str">
        <f t="array" ref="BF350:BF361">'[6]BA_Key Products'!$D$35</f>
        <v>Universal Life</v>
      </c>
      <c r="BG350" s="4">
        <f t="array" ref="BG350:BG361">'[6]BA_Key Products'!$D$7</f>
        <v>0.29410504140905247</v>
      </c>
      <c r="BH350" s="4">
        <f t="array" ref="BH350:BH361">'[6]BA_Key Products'!$D$10</f>
        <v>0.10361503712026347</v>
      </c>
      <c r="BI350" s="4">
        <f t="array" ref="BI350:BI361">'[6]BA_Key Products'!$D$13</f>
        <v>0.49517623084783979</v>
      </c>
      <c r="BJ350" s="4">
        <f t="array" ref="BJ350:BJ361">'[6]BA_Key Products'!$D$16</f>
        <v>1</v>
      </c>
      <c r="BK350" s="4">
        <f t="array" ref="BK350:BK361">'[6]BA_Key Products'!$D$19</f>
        <v>1</v>
      </c>
      <c r="BL350" s="4">
        <f t="array" ref="BL350:BL361">'[6]BA_Key Products'!$D$22</f>
        <v>1</v>
      </c>
      <c r="BM350" s="4">
        <f t="array" ref="BM350:BM361">'[6]BA_Key Products'!$D$25</f>
        <v>1</v>
      </c>
      <c r="BN350" s="4">
        <f t="array" ref="BN350:BN361">'[6]BA_Key Products'!$D$28</f>
        <v>1</v>
      </c>
      <c r="BO350" s="4">
        <f t="array" ref="BO350:BO361">'[6]BA_Key Products'!$D$31</f>
        <v>1</v>
      </c>
      <c r="BP350" s="4">
        <f t="array" ref="BP350:BP361">'[6]BA_Key Products'!$D$34</f>
        <v>0.20528883197898337</v>
      </c>
      <c r="BQ350" t="str">
        <f>VLOOKUP(A350,Misc!$A$3:$B$11,2,FALSE)</f>
        <v>VND</v>
      </c>
      <c r="BR350">
        <f>INDEX(FX!$B$30:$AK$48,MATCH(Data!BQ350,FX!$A$30:$A$48,0),MATCH(Data!D350,Period,0))</f>
        <v>23192.879168060244</v>
      </c>
      <c r="BS350">
        <f t="shared" si="86"/>
        <v>0.44013035406391698</v>
      </c>
      <c r="BT350">
        <f t="shared" si="87"/>
        <v>0</v>
      </c>
      <c r="BU350">
        <f t="shared" si="88"/>
        <v>0.15214857234611259</v>
      </c>
      <c r="BV350">
        <f t="shared" si="89"/>
        <v>0</v>
      </c>
      <c r="BW350">
        <f t="shared" si="90"/>
        <v>0.14233692124846653</v>
      </c>
      <c r="BX350">
        <f t="shared" si="91"/>
        <v>0</v>
      </c>
      <c r="BY350">
        <f t="shared" si="92"/>
        <v>7.2797765206703419E-2</v>
      </c>
      <c r="BZ350">
        <f t="shared" si="93"/>
        <v>0</v>
      </c>
      <c r="CA350">
        <f t="shared" si="94"/>
        <v>0.33978790975841155</v>
      </c>
      <c r="CB350">
        <f t="shared" si="95"/>
        <v>0.11317915491085313</v>
      </c>
      <c r="CC350">
        <f t="shared" si="96"/>
        <v>0.11230057354252129</v>
      </c>
      <c r="CD350">
        <f t="shared" si="97"/>
        <v>5.6949145310567578E-2</v>
      </c>
      <c r="CE350" s="4">
        <f t="shared" si="98"/>
        <v>0.34568979608258771</v>
      </c>
      <c r="CF350" s="4" t="str">
        <f t="shared" si="99"/>
        <v/>
      </c>
      <c r="CG350" s="4">
        <f t="shared" si="100"/>
        <v>0.47846499039833684</v>
      </c>
      <c r="CH350" s="4" t="str">
        <f t="shared" si="101"/>
        <v/>
      </c>
      <c r="CI350">
        <f>INDEX(FX!$B$114:$AK$132,MATCH(Data!BQ350,FX!$A$114:$A$132,0),MATCH(Data!D350,Period,0))</f>
        <v>22961.581658536001</v>
      </c>
    </row>
    <row r="351" spans="1:87" hidden="1" outlineLevel="1" x14ac:dyDescent="0.15">
      <c r="A351" t="s">
        <v>68</v>
      </c>
      <c r="B351" s="1">
        <f t="shared" si="102"/>
        <v>43800</v>
      </c>
      <c r="C351" t="s">
        <v>63</v>
      </c>
      <c r="D351" s="1">
        <v>43497</v>
      </c>
      <c r="E351">
        <v>3407.8563600000002</v>
      </c>
      <c r="F351">
        <v>1309.0796686029819</v>
      </c>
      <c r="G351">
        <v>1223.1725271076693</v>
      </c>
      <c r="H351">
        <v>698.0362540812506</v>
      </c>
      <c r="I351">
        <v>4211.7127200000014</v>
      </c>
      <c r="J351">
        <v>1404.5554336264431</v>
      </c>
      <c r="K351">
        <v>1393.5860505496298</v>
      </c>
      <c r="L351">
        <v>707.49493822875093</v>
      </c>
      <c r="M351">
        <v>2454.1974700000001</v>
      </c>
      <c r="N351">
        <v>817.33444628169468</v>
      </c>
      <c r="O351">
        <v>697.04581096076708</v>
      </c>
      <c r="P351">
        <v>346.44443417377181</v>
      </c>
      <c r="Q351" t="str">
        <v>FWD UL2017</v>
      </c>
      <c r="R351" t="str">
        <v>FWD SmartKid</v>
      </c>
      <c r="S351" t="str">
        <v>FWD Family CI</v>
      </c>
      <c r="T351" t="str">
        <v>Hospital and Surgical Rider</v>
      </c>
      <c r="U351" t="str">
        <v>Medical Rider</v>
      </c>
      <c r="V351" t="str">
        <v>Cancer Care</v>
      </c>
      <c r="W351" t="str">
        <v>Term Rider 2019</v>
      </c>
      <c r="X351" t="str">
        <v>Accident Rider 2019</v>
      </c>
      <c r="Y351" t="str">
        <v>HS Rider 2019</v>
      </c>
      <c r="Z351" t="str">
        <v>FWD UL 2019</v>
      </c>
      <c r="AA351">
        <v>1891.7570000000001</v>
      </c>
      <c r="AB351">
        <v>964.20339999999999</v>
      </c>
      <c r="AC351">
        <v>13.204000000000001</v>
      </c>
      <c r="AD351">
        <v>113.462</v>
      </c>
      <c r="AE351">
        <v>132.892</v>
      </c>
      <c r="AF351">
        <v>30.701499999999999</v>
      </c>
      <c r="AG351">
        <v>0</v>
      </c>
      <c r="AH351">
        <v>0</v>
      </c>
      <c r="AI351">
        <v>0</v>
      </c>
      <c r="AJ351">
        <v>0</v>
      </c>
      <c r="AK351">
        <v>261.63646000000017</v>
      </c>
      <c r="AL351">
        <v>660.57263406465802</v>
      </c>
      <c r="AM351">
        <v>162.9159181628217</v>
      </c>
      <c r="AN351">
        <v>4.4187301417942235</v>
      </c>
      <c r="AO351">
        <v>59.757363946011708</v>
      </c>
      <c r="AP351">
        <v>147.98338387466657</v>
      </c>
      <c r="AQ351">
        <v>21.203724204293138</v>
      </c>
      <c r="AR351">
        <v>0</v>
      </c>
      <c r="AS351">
        <v>0</v>
      </c>
      <c r="AT351">
        <v>0</v>
      </c>
      <c r="AU351">
        <v>0</v>
      </c>
      <c r="AV351">
        <v>252.22791420873659</v>
      </c>
      <c r="AW351" s="4" t="str">
        <v>Universal Life</v>
      </c>
      <c r="AX351" s="4" t="str">
        <v>Traditional Par</v>
      </c>
      <c r="AY351" s="4" t="str">
        <v>Traditional Par</v>
      </c>
      <c r="AZ351" s="4" t="str">
        <v>Riders</v>
      </c>
      <c r="BA351" s="4" t="str">
        <v>Riders</v>
      </c>
      <c r="BB351" s="4" t="str">
        <v>Stand-alone protection</v>
      </c>
      <c r="BC351" s="4" t="str">
        <v>Riders</v>
      </c>
      <c r="BD351" s="4" t="str">
        <v>Riders</v>
      </c>
      <c r="BE351" s="4" t="str">
        <v>Riders</v>
      </c>
      <c r="BF351" s="4" t="str">
        <v>Universal Life</v>
      </c>
      <c r="BG351" s="4">
        <v>0.29410504140905247</v>
      </c>
      <c r="BH351" s="4">
        <v>0.10361503712026347</v>
      </c>
      <c r="BI351" s="4">
        <v>0.49517623084783979</v>
      </c>
      <c r="BJ351" s="4">
        <v>1</v>
      </c>
      <c r="BK351" s="4">
        <v>1</v>
      </c>
      <c r="BL351" s="4">
        <v>1</v>
      </c>
      <c r="BM351" s="4">
        <v>1</v>
      </c>
      <c r="BN351" s="4">
        <v>1</v>
      </c>
      <c r="BO351" s="4">
        <v>1</v>
      </c>
      <c r="BP351" s="4">
        <v>0.20528883197898337</v>
      </c>
      <c r="BQ351" t="str">
        <f>VLOOKUP(A351,Misc!$A$3:$B$11,2,FALSE)</f>
        <v>VND</v>
      </c>
      <c r="BR351">
        <f>INDEX(FX!$B$30:$AK$48,MATCH(Data!BQ351,FX!$A$30:$A$48,0),MATCH(Data!D351,Period,0))</f>
        <v>23210.938118749869</v>
      </c>
      <c r="BS351">
        <f t="shared" si="86"/>
        <v>0.14682113848931952</v>
      </c>
      <c r="BT351">
        <f t="shared" si="87"/>
        <v>0</v>
      </c>
      <c r="BU351">
        <f t="shared" si="88"/>
        <v>5.6399257190966494E-2</v>
      </c>
      <c r="BV351">
        <f t="shared" si="89"/>
        <v>0</v>
      </c>
      <c r="BW351">
        <f t="shared" si="90"/>
        <v>5.2698108144090337E-2</v>
      </c>
      <c r="BX351">
        <f t="shared" si="91"/>
        <v>0</v>
      </c>
      <c r="BY351">
        <f t="shared" si="92"/>
        <v>3.0073590757513358E-2</v>
      </c>
      <c r="BZ351">
        <f t="shared" si="93"/>
        <v>0</v>
      </c>
      <c r="CA351">
        <f t="shared" si="94"/>
        <v>0.18342432950102508</v>
      </c>
      <c r="CB351">
        <f t="shared" si="95"/>
        <v>6.1169803305091468E-2</v>
      </c>
      <c r="CC351">
        <f t="shared" si="96"/>
        <v>6.0692075627619593E-2</v>
      </c>
      <c r="CD351">
        <f t="shared" si="97"/>
        <v>3.0812116898129214E-2</v>
      </c>
      <c r="CE351" s="4">
        <f t="shared" si="98"/>
        <v>0.38413581158185373</v>
      </c>
      <c r="CF351" s="4" t="str">
        <f t="shared" si="99"/>
        <v/>
      </c>
      <c r="CG351" s="4">
        <f t="shared" si="100"/>
        <v>0.5332267170768743</v>
      </c>
      <c r="CH351" s="4" t="str">
        <f t="shared" si="101"/>
        <v/>
      </c>
      <c r="CI351">
        <f>INDEX(FX!$B$114:$AK$132,MATCH(Data!BQ351,FX!$A$114:$A$132,0),MATCH(Data!D351,Period,0))</f>
        <v>22961.581658536001</v>
      </c>
    </row>
    <row r="352" spans="1:87" hidden="1" outlineLevel="1" x14ac:dyDescent="0.15">
      <c r="A352" t="s">
        <v>68</v>
      </c>
      <c r="B352" s="1">
        <f t="shared" si="102"/>
        <v>43800</v>
      </c>
      <c r="C352" t="s">
        <v>63</v>
      </c>
      <c r="D352" s="1">
        <v>43525</v>
      </c>
      <c r="E352">
        <v>13915.44231</v>
      </c>
      <c r="F352">
        <v>5018.1562012978438</v>
      </c>
      <c r="G352">
        <v>4832.0129234336309</v>
      </c>
      <c r="H352">
        <v>2626.5261699501407</v>
      </c>
      <c r="I352">
        <v>9526.9477811911693</v>
      </c>
      <c r="J352">
        <v>3191.2882881794949</v>
      </c>
      <c r="K352">
        <v>3165.8094379041299</v>
      </c>
      <c r="L352">
        <v>1613.8341565571202</v>
      </c>
      <c r="M352">
        <v>7772.2301199999993</v>
      </c>
      <c r="N352">
        <v>2692.4018085015487</v>
      </c>
      <c r="O352">
        <v>2362.4027192286417</v>
      </c>
      <c r="P352">
        <v>1250.7602183969798</v>
      </c>
      <c r="Q352" t="str">
        <v>FWD UL2017</v>
      </c>
      <c r="R352" t="str">
        <v>FWD SmartKid</v>
      </c>
      <c r="S352" t="str">
        <v>FWD Family CI</v>
      </c>
      <c r="T352" t="str">
        <v>Hospital and Surgical Rider</v>
      </c>
      <c r="U352" t="str">
        <v>Medical Rider</v>
      </c>
      <c r="V352" t="str">
        <v>Cancer Care</v>
      </c>
      <c r="W352" t="str">
        <v>Term Rider 2019</v>
      </c>
      <c r="X352" t="str">
        <v>Accident Rider 2019</v>
      </c>
      <c r="Y352" t="str">
        <v>HS Rider 2019</v>
      </c>
      <c r="Z352" t="str">
        <v>FWD UL 2019</v>
      </c>
      <c r="AA352">
        <v>7360.5649999999996</v>
      </c>
      <c r="AB352">
        <v>4291.3406000000004</v>
      </c>
      <c r="AC352">
        <v>97.097999999999999</v>
      </c>
      <c r="AD352">
        <v>418.92559999999997</v>
      </c>
      <c r="AE352">
        <v>604.26800000000003</v>
      </c>
      <c r="AF352">
        <v>97.259</v>
      </c>
      <c r="AG352">
        <v>0</v>
      </c>
      <c r="AH352">
        <v>0</v>
      </c>
      <c r="AI352">
        <v>0</v>
      </c>
      <c r="AJ352">
        <v>0</v>
      </c>
      <c r="AK352">
        <v>1045.9861099999998</v>
      </c>
      <c r="AL352">
        <v>2437.6785310873047</v>
      </c>
      <c r="AM352">
        <v>725.42557567296603</v>
      </c>
      <c r="AN352">
        <v>29.407250411131933</v>
      </c>
      <c r="AO352">
        <v>219.24055095328737</v>
      </c>
      <c r="AP352">
        <v>556.82386965722321</v>
      </c>
      <c r="AQ352">
        <v>65.531975419403338</v>
      </c>
      <c r="AR352">
        <v>0</v>
      </c>
      <c r="AS352">
        <v>0</v>
      </c>
      <c r="AT352">
        <v>0</v>
      </c>
      <c r="AU352">
        <v>0</v>
      </c>
      <c r="AV352">
        <v>984.04844809652741</v>
      </c>
      <c r="AW352" s="4" t="str">
        <v>Universal Life</v>
      </c>
      <c r="AX352" s="4" t="str">
        <v>Traditional Par</v>
      </c>
      <c r="AY352" s="4" t="str">
        <v>Traditional Par</v>
      </c>
      <c r="AZ352" s="4" t="str">
        <v>Riders</v>
      </c>
      <c r="BA352" s="4" t="str">
        <v>Riders</v>
      </c>
      <c r="BB352" s="4" t="str">
        <v>Stand-alone protection</v>
      </c>
      <c r="BC352" s="4" t="str">
        <v>Riders</v>
      </c>
      <c r="BD352" s="4" t="str">
        <v>Riders</v>
      </c>
      <c r="BE352" s="4" t="str">
        <v>Riders</v>
      </c>
      <c r="BF352" s="4" t="str">
        <v>Universal Life</v>
      </c>
      <c r="BG352" s="4">
        <v>0.29410504140905247</v>
      </c>
      <c r="BH352" s="4">
        <v>0.10361503712026347</v>
      </c>
      <c r="BI352" s="4">
        <v>0.49517623084783979</v>
      </c>
      <c r="BJ352" s="4">
        <v>1</v>
      </c>
      <c r="BK352" s="4">
        <v>1</v>
      </c>
      <c r="BL352" s="4">
        <v>1</v>
      </c>
      <c r="BM352" s="4">
        <v>1</v>
      </c>
      <c r="BN352" s="4">
        <v>1</v>
      </c>
      <c r="BO352" s="4">
        <v>1</v>
      </c>
      <c r="BP352" s="4">
        <v>0.20528883197898337</v>
      </c>
      <c r="BQ352" t="str">
        <f>VLOOKUP(A352,Misc!$A$3:$B$11,2,FALSE)</f>
        <v>VND</v>
      </c>
      <c r="BR352">
        <f>INDEX(FX!$B$30:$AK$48,MATCH(Data!BQ352,FX!$A$30:$A$48,0),MATCH(Data!D352,Period,0))</f>
        <v>23203.778889624151</v>
      </c>
      <c r="BS352">
        <f t="shared" si="86"/>
        <v>0.59970586585025842</v>
      </c>
      <c r="BT352">
        <f t="shared" si="87"/>
        <v>0</v>
      </c>
      <c r="BU352">
        <f t="shared" si="88"/>
        <v>0.21626461039679071</v>
      </c>
      <c r="BV352">
        <f t="shared" si="89"/>
        <v>0</v>
      </c>
      <c r="BW352">
        <f t="shared" si="90"/>
        <v>0.20824249991428437</v>
      </c>
      <c r="BX352">
        <f t="shared" si="91"/>
        <v>0</v>
      </c>
      <c r="BY352">
        <f t="shared" si="92"/>
        <v>0.11319389753039853</v>
      </c>
      <c r="BZ352">
        <f t="shared" si="93"/>
        <v>0</v>
      </c>
      <c r="CA352">
        <f t="shared" si="94"/>
        <v>0.41490816803769759</v>
      </c>
      <c r="CB352">
        <f t="shared" si="95"/>
        <v>0.13898381808524626</v>
      </c>
      <c r="CC352">
        <f t="shared" si="96"/>
        <v>0.13787418850248218</v>
      </c>
      <c r="CD352">
        <f t="shared" si="97"/>
        <v>7.0284102400113846E-2</v>
      </c>
      <c r="CE352" s="4">
        <f t="shared" si="98"/>
        <v>0.36061780067829147</v>
      </c>
      <c r="CF352" s="4" t="str">
        <f t="shared" si="99"/>
        <v/>
      </c>
      <c r="CG352" s="4">
        <f t="shared" si="100"/>
        <v>0.52340462603990745</v>
      </c>
      <c r="CH352" s="4" t="str">
        <f t="shared" si="101"/>
        <v/>
      </c>
      <c r="CI352">
        <f>INDEX(FX!$B$114:$AK$132,MATCH(Data!BQ352,FX!$A$114:$A$132,0),MATCH(Data!D352,Period,0))</f>
        <v>22961.581658536001</v>
      </c>
    </row>
    <row r="353" spans="1:87" hidden="1" outlineLevel="1" x14ac:dyDescent="0.15">
      <c r="A353" t="s">
        <v>68</v>
      </c>
      <c r="B353" s="1">
        <f t="shared" si="102"/>
        <v>43800</v>
      </c>
      <c r="C353" t="s">
        <v>63</v>
      </c>
      <c r="D353" s="1">
        <v>43556</v>
      </c>
      <c r="E353">
        <v>9942.1324100000002</v>
      </c>
      <c r="F353">
        <v>3722.5410722463321</v>
      </c>
      <c r="G353">
        <v>3527.8444178454647</v>
      </c>
      <c r="H353">
        <v>1966.6601067058082</v>
      </c>
      <c r="I353">
        <v>11305.243066186717</v>
      </c>
      <c r="J353">
        <v>3800.8626203193567</v>
      </c>
      <c r="K353">
        <v>3769.97490760866</v>
      </c>
      <c r="L353">
        <v>1928.28080205366</v>
      </c>
      <c r="M353">
        <v>9017.6669600000005</v>
      </c>
      <c r="N353">
        <v>2743.7146660000299</v>
      </c>
      <c r="O353">
        <v>2818.4264316262193</v>
      </c>
      <c r="P353">
        <v>1404.2883882681579</v>
      </c>
      <c r="Q353" t="str">
        <v>FWD UL2017</v>
      </c>
      <c r="R353" t="str">
        <v>FWD SmartKid</v>
      </c>
      <c r="S353" t="str">
        <v>FWD Family CI</v>
      </c>
      <c r="T353" t="str">
        <v>Hospital and Surgical Rider</v>
      </c>
      <c r="U353" t="str">
        <v>Medical Rider</v>
      </c>
      <c r="V353" t="str">
        <v>Cancer Care</v>
      </c>
      <c r="W353" t="str">
        <v>Term Rider 2019</v>
      </c>
      <c r="X353" t="str">
        <v>Accident Rider 2019</v>
      </c>
      <c r="Y353" t="str">
        <v>HS Rider 2019</v>
      </c>
      <c r="Z353" t="str">
        <v>FWD UL 2019</v>
      </c>
      <c r="AA353">
        <v>5517.0770000000002</v>
      </c>
      <c r="AB353">
        <v>2764.6302000000001</v>
      </c>
      <c r="AC353">
        <v>45.040999999999997</v>
      </c>
      <c r="AD353">
        <v>317.26900000000001</v>
      </c>
      <c r="AE353">
        <v>423.93799999999999</v>
      </c>
      <c r="AF353">
        <v>83.643000000000001</v>
      </c>
      <c r="AG353">
        <v>0</v>
      </c>
      <c r="AH353">
        <v>0</v>
      </c>
      <c r="AI353">
        <v>0</v>
      </c>
      <c r="AJ353">
        <v>0</v>
      </c>
      <c r="AK353">
        <v>790.5342099999998</v>
      </c>
      <c r="AL353">
        <v>1883.9189603655589</v>
      </c>
      <c r="AM353">
        <v>460.65036101317287</v>
      </c>
      <c r="AN353">
        <v>13.220018912610312</v>
      </c>
      <c r="AO353">
        <v>166.96265519684655</v>
      </c>
      <c r="AP353">
        <v>384.75371476063799</v>
      </c>
      <c r="AQ353">
        <v>56.679863281067362</v>
      </c>
      <c r="AR353">
        <v>0</v>
      </c>
      <c r="AS353">
        <v>0</v>
      </c>
      <c r="AT353">
        <v>0</v>
      </c>
      <c r="AU353">
        <v>0</v>
      </c>
      <c r="AV353">
        <v>756.35549871643798</v>
      </c>
      <c r="AW353" s="4" t="str">
        <v>Universal Life</v>
      </c>
      <c r="AX353" s="4" t="str">
        <v>Traditional Par</v>
      </c>
      <c r="AY353" s="4" t="str">
        <v>Traditional Par</v>
      </c>
      <c r="AZ353" s="4" t="str">
        <v>Riders</v>
      </c>
      <c r="BA353" s="4" t="str">
        <v>Riders</v>
      </c>
      <c r="BB353" s="4" t="str">
        <v>Stand-alone protection</v>
      </c>
      <c r="BC353" s="4" t="str">
        <v>Riders</v>
      </c>
      <c r="BD353" s="4" t="str">
        <v>Riders</v>
      </c>
      <c r="BE353" s="4" t="str">
        <v>Riders</v>
      </c>
      <c r="BF353" s="4" t="str">
        <v>Universal Life</v>
      </c>
      <c r="BG353" s="4">
        <v>0.29410504140905247</v>
      </c>
      <c r="BH353" s="4">
        <v>0.10361503712026347</v>
      </c>
      <c r="BI353" s="4">
        <v>0.49517623084783979</v>
      </c>
      <c r="BJ353" s="4">
        <v>1</v>
      </c>
      <c r="BK353" s="4">
        <v>1</v>
      </c>
      <c r="BL353" s="4">
        <v>1</v>
      </c>
      <c r="BM353" s="4">
        <v>1</v>
      </c>
      <c r="BN353" s="4">
        <v>1</v>
      </c>
      <c r="BO353" s="4">
        <v>1</v>
      </c>
      <c r="BP353" s="4">
        <v>0.20528883197898337</v>
      </c>
      <c r="BQ353" t="str">
        <f>VLOOKUP(A353,Misc!$A$3:$B$11,2,FALSE)</f>
        <v>VND</v>
      </c>
      <c r="BR353">
        <f>INDEX(FX!$B$30:$AK$48,MATCH(Data!BQ353,FX!$A$30:$A$48,0),MATCH(Data!D353,Period,0))</f>
        <v>23224.068802232683</v>
      </c>
      <c r="BS353">
        <f t="shared" si="86"/>
        <v>0.42809606252304061</v>
      </c>
      <c r="BT353">
        <f t="shared" si="87"/>
        <v>0</v>
      </c>
      <c r="BU353">
        <f t="shared" si="88"/>
        <v>0.16028806596923531</v>
      </c>
      <c r="BV353">
        <f t="shared" si="89"/>
        <v>0</v>
      </c>
      <c r="BW353">
        <f t="shared" si="90"/>
        <v>0.15190466614128828</v>
      </c>
      <c r="BX353">
        <f t="shared" si="91"/>
        <v>0</v>
      </c>
      <c r="BY353">
        <f t="shared" si="92"/>
        <v>8.4681979004331068E-2</v>
      </c>
      <c r="BZ353">
        <f t="shared" si="93"/>
        <v>0</v>
      </c>
      <c r="CA353">
        <f t="shared" si="94"/>
        <v>0.49235471816829207</v>
      </c>
      <c r="CB353">
        <f t="shared" si="95"/>
        <v>0.16553139399725891</v>
      </c>
      <c r="CC353">
        <f t="shared" si="96"/>
        <v>0.16418620300954601</v>
      </c>
      <c r="CD353">
        <f t="shared" si="97"/>
        <v>8.3978570410754738E-2</v>
      </c>
      <c r="CE353" s="4">
        <f t="shared" si="98"/>
        <v>0.37442079010154039</v>
      </c>
      <c r="CF353" s="4" t="str">
        <f t="shared" si="99"/>
        <v/>
      </c>
      <c r="CG353" s="4">
        <f t="shared" si="100"/>
        <v>0.52831119080683397</v>
      </c>
      <c r="CH353" s="4" t="str">
        <f t="shared" si="101"/>
        <v/>
      </c>
      <c r="CI353">
        <f>INDEX(FX!$B$114:$AK$132,MATCH(Data!BQ353,FX!$A$114:$A$132,0),MATCH(Data!D353,Period,0))</f>
        <v>22961.581658536001</v>
      </c>
    </row>
    <row r="354" spans="1:87" hidden="1" outlineLevel="1" x14ac:dyDescent="0.15">
      <c r="A354" t="s">
        <v>68</v>
      </c>
      <c r="B354" s="1">
        <f t="shared" si="102"/>
        <v>43800</v>
      </c>
      <c r="C354" t="s">
        <v>63</v>
      </c>
      <c r="D354" s="1">
        <v>43586</v>
      </c>
      <c r="E354">
        <v>14001.32114</v>
      </c>
      <c r="F354">
        <v>5215.2173974254974</v>
      </c>
      <c r="G354">
        <v>4942.2963526640597</v>
      </c>
      <c r="H354">
        <v>2758.2263771061102</v>
      </c>
      <c r="I354">
        <v>12527.001093799305</v>
      </c>
      <c r="J354">
        <v>4250.5613257882824</v>
      </c>
      <c r="K354">
        <v>4214.50497901376</v>
      </c>
      <c r="L354">
        <v>2173.7007152215301</v>
      </c>
      <c r="M354">
        <v>11879.513730000002</v>
      </c>
      <c r="N354">
        <v>3733.0241750739942</v>
      </c>
      <c r="O354">
        <v>3602.6193834721571</v>
      </c>
      <c r="P354">
        <v>1726.5967658025131</v>
      </c>
      <c r="Q354" t="str">
        <v>FWD UL2017</v>
      </c>
      <c r="R354" t="str">
        <v>FWD SmartKid</v>
      </c>
      <c r="S354" t="str">
        <v>FWD Family CI</v>
      </c>
      <c r="T354" t="str">
        <v>Hospital and Surgical Rider</v>
      </c>
      <c r="U354" t="str">
        <v>Medical Rider</v>
      </c>
      <c r="V354" t="str">
        <v>Cancer Care</v>
      </c>
      <c r="W354" t="str">
        <v>Term Rider 2019</v>
      </c>
      <c r="X354" t="str">
        <v>Accident Rider 2019</v>
      </c>
      <c r="Y354" t="str">
        <v>HS Rider 2019</v>
      </c>
      <c r="Z354" t="str">
        <v>FWD UL 2019</v>
      </c>
      <c r="AA354">
        <v>7672.0129999999999</v>
      </c>
      <c r="AB354">
        <v>3987.2637</v>
      </c>
      <c r="AC354">
        <v>72.063999999999993</v>
      </c>
      <c r="AD354">
        <v>356.59980000000002</v>
      </c>
      <c r="AE354">
        <v>804.42399999999998</v>
      </c>
      <c r="AF354">
        <v>74.962000000000003</v>
      </c>
      <c r="AG354">
        <v>0</v>
      </c>
      <c r="AH354">
        <v>0</v>
      </c>
      <c r="AI354">
        <v>0</v>
      </c>
      <c r="AJ354">
        <v>0</v>
      </c>
      <c r="AK354">
        <v>1033.9946400000008</v>
      </c>
      <c r="AL354">
        <v>2555.3526671572913</v>
      </c>
      <c r="AM354">
        <v>694.80643965993045</v>
      </c>
      <c r="AN354">
        <v>24.658889804227492</v>
      </c>
      <c r="AO354">
        <v>175.26250837777405</v>
      </c>
      <c r="AP354">
        <v>777.47734874592595</v>
      </c>
      <c r="AQ354">
        <v>48.975194968818357</v>
      </c>
      <c r="AR354">
        <v>0</v>
      </c>
      <c r="AS354">
        <v>0</v>
      </c>
      <c r="AT354">
        <v>0</v>
      </c>
      <c r="AU354">
        <v>0</v>
      </c>
      <c r="AV354">
        <v>938.68434871153022</v>
      </c>
      <c r="AW354" s="4" t="str">
        <v>Universal Life</v>
      </c>
      <c r="AX354" s="4" t="str">
        <v>Traditional Par</v>
      </c>
      <c r="AY354" s="4" t="str">
        <v>Traditional Par</v>
      </c>
      <c r="AZ354" s="4" t="str">
        <v>Riders</v>
      </c>
      <c r="BA354" s="4" t="str">
        <v>Riders</v>
      </c>
      <c r="BB354" s="4" t="str">
        <v>Stand-alone protection</v>
      </c>
      <c r="BC354" s="4" t="str">
        <v>Riders</v>
      </c>
      <c r="BD354" s="4" t="str">
        <v>Riders</v>
      </c>
      <c r="BE354" s="4" t="str">
        <v>Riders</v>
      </c>
      <c r="BF354" s="4" t="str">
        <v>Universal Life</v>
      </c>
      <c r="BG354" s="4">
        <v>0.29410504140905247</v>
      </c>
      <c r="BH354" s="4">
        <v>0.10361503712026347</v>
      </c>
      <c r="BI354" s="4">
        <v>0.49517623084783979</v>
      </c>
      <c r="BJ354" s="4">
        <v>1</v>
      </c>
      <c r="BK354" s="4">
        <v>1</v>
      </c>
      <c r="BL354" s="4">
        <v>1</v>
      </c>
      <c r="BM354" s="4">
        <v>1</v>
      </c>
      <c r="BN354" s="4">
        <v>1</v>
      </c>
      <c r="BO354" s="4">
        <v>1</v>
      </c>
      <c r="BP354" s="4">
        <v>0.20528883197898337</v>
      </c>
      <c r="BQ354" t="str">
        <f>VLOOKUP(A354,Misc!$A$3:$B$11,2,FALSE)</f>
        <v>VND</v>
      </c>
      <c r="BR354">
        <f>INDEX(FX!$B$30:$AK$48,MATCH(Data!BQ354,FX!$A$30:$A$48,0),MATCH(Data!D354,Period,0))</f>
        <v>23364.101199873738</v>
      </c>
      <c r="BS354">
        <f t="shared" si="86"/>
        <v>0.599266413898073</v>
      </c>
      <c r="BT354">
        <f t="shared" si="87"/>
        <v>0</v>
      </c>
      <c r="BU354">
        <f t="shared" si="88"/>
        <v>0.2232149806581766</v>
      </c>
      <c r="BV354">
        <f t="shared" si="89"/>
        <v>0</v>
      </c>
      <c r="BW354">
        <f t="shared" si="90"/>
        <v>0.21153376756863082</v>
      </c>
      <c r="BX354">
        <f t="shared" si="91"/>
        <v>0</v>
      </c>
      <c r="BY354">
        <f t="shared" si="92"/>
        <v>0.11805403313015166</v>
      </c>
      <c r="BZ354">
        <f t="shared" si="93"/>
        <v>0</v>
      </c>
      <c r="CA354">
        <f t="shared" si="94"/>
        <v>0.54556351039268991</v>
      </c>
      <c r="CB354">
        <f t="shared" si="95"/>
        <v>0.1851162253976581</v>
      </c>
      <c r="CC354">
        <f t="shared" si="96"/>
        <v>0.18354593519244838</v>
      </c>
      <c r="CD354">
        <f t="shared" si="97"/>
        <v>9.4666854729210423E-2</v>
      </c>
      <c r="CE354" s="4">
        <f t="shared" si="98"/>
        <v>0.37248037847844817</v>
      </c>
      <c r="CF354" s="4" t="str">
        <f t="shared" si="99"/>
        <v/>
      </c>
      <c r="CG354" s="4">
        <f t="shared" si="100"/>
        <v>0.52888042183394202</v>
      </c>
      <c r="CH354" s="4" t="str">
        <f t="shared" si="101"/>
        <v/>
      </c>
      <c r="CI354">
        <f>INDEX(FX!$B$114:$AK$132,MATCH(Data!BQ354,FX!$A$114:$A$132,0),MATCH(Data!D354,Period,0))</f>
        <v>22961.581658536001</v>
      </c>
    </row>
    <row r="355" spans="1:87" hidden="1" outlineLevel="1" x14ac:dyDescent="0.15">
      <c r="A355" t="s">
        <v>68</v>
      </c>
      <c r="B355" s="1">
        <f t="shared" si="102"/>
        <v>43800</v>
      </c>
      <c r="C355" t="s">
        <v>63</v>
      </c>
      <c r="D355" s="1">
        <v>43617</v>
      </c>
      <c r="E355">
        <v>16010.477080000001</v>
      </c>
      <c r="F355">
        <v>6082.2656309657323</v>
      </c>
      <c r="G355">
        <v>5797.7110367656405</v>
      </c>
      <c r="H355">
        <v>3349.4994577303087</v>
      </c>
      <c r="I355">
        <v>16277.364048868165</v>
      </c>
      <c r="J355">
        <v>5501.8300168368532</v>
      </c>
      <c r="K355">
        <v>5455.9791747530198</v>
      </c>
      <c r="L355">
        <v>2804.2368755284401</v>
      </c>
      <c r="M355">
        <v>13832.329520000001</v>
      </c>
      <c r="N355">
        <v>4215.993498193292</v>
      </c>
      <c r="O355">
        <v>4525.535636025098</v>
      </c>
      <c r="P355">
        <v>2034.2464241815255</v>
      </c>
      <c r="Q355" t="str">
        <v>FWD UL2017</v>
      </c>
      <c r="R355" t="str">
        <v>FWD SmartKid</v>
      </c>
      <c r="S355" t="str">
        <v>FWD Family CI</v>
      </c>
      <c r="T355" t="str">
        <v>Hospital and Surgical Rider</v>
      </c>
      <c r="U355" t="str">
        <v>Medical Rider</v>
      </c>
      <c r="V355" t="str">
        <v>Cancer Care</v>
      </c>
      <c r="W355" t="str">
        <v>Term Rider 2019</v>
      </c>
      <c r="X355" t="str">
        <v>Accident Rider 2019</v>
      </c>
      <c r="Y355" t="str">
        <v>HS Rider 2019</v>
      </c>
      <c r="Z355" t="str">
        <v>FWD UL 2019</v>
      </c>
      <c r="AA355">
        <v>8253.8510000000006</v>
      </c>
      <c r="AB355">
        <v>4772.0738000000001</v>
      </c>
      <c r="AC355">
        <v>192.85400000000001</v>
      </c>
      <c r="AD355">
        <v>480.41480000000001</v>
      </c>
      <c r="AE355">
        <v>820.06200000000001</v>
      </c>
      <c r="AF355">
        <v>73.547499999999999</v>
      </c>
      <c r="AG355">
        <v>0</v>
      </c>
      <c r="AH355">
        <v>0</v>
      </c>
      <c r="AI355">
        <v>0</v>
      </c>
      <c r="AJ355">
        <v>0</v>
      </c>
      <c r="AK355">
        <v>1417.6739799999996</v>
      </c>
      <c r="AL355">
        <v>2807.7391845278885</v>
      </c>
      <c r="AM355">
        <v>791.39997225929244</v>
      </c>
      <c r="AN355">
        <v>59.808818766329594</v>
      </c>
      <c r="AO355">
        <v>256.95534224024334</v>
      </c>
      <c r="AP355">
        <v>811.92730445275765</v>
      </c>
      <c r="AQ355">
        <v>50.079255382187199</v>
      </c>
      <c r="AR355">
        <v>0</v>
      </c>
      <c r="AS355">
        <v>0</v>
      </c>
      <c r="AT355">
        <v>0</v>
      </c>
      <c r="AU355">
        <v>0</v>
      </c>
      <c r="AV355">
        <v>1304.3557533370331</v>
      </c>
      <c r="AW355" s="4" t="str">
        <v>Universal Life</v>
      </c>
      <c r="AX355" s="4" t="str">
        <v>Traditional Par</v>
      </c>
      <c r="AY355" s="4" t="str">
        <v>Traditional Par</v>
      </c>
      <c r="AZ355" s="4" t="str">
        <v>Riders</v>
      </c>
      <c r="BA355" s="4" t="str">
        <v>Riders</v>
      </c>
      <c r="BB355" s="4" t="str">
        <v>Stand-alone protection</v>
      </c>
      <c r="BC355" s="4" t="str">
        <v>Riders</v>
      </c>
      <c r="BD355" s="4" t="str">
        <v>Riders</v>
      </c>
      <c r="BE355" s="4" t="str">
        <v>Riders</v>
      </c>
      <c r="BF355" s="4" t="str">
        <v>Universal Life</v>
      </c>
      <c r="BG355" s="4">
        <v>0.29410504140905247</v>
      </c>
      <c r="BH355" s="4">
        <v>0.10361503712026347</v>
      </c>
      <c r="BI355" s="4">
        <v>0.49517623084783979</v>
      </c>
      <c r="BJ355" s="4">
        <v>1</v>
      </c>
      <c r="BK355" s="4">
        <v>1</v>
      </c>
      <c r="BL355" s="4">
        <v>1</v>
      </c>
      <c r="BM355" s="4">
        <v>1</v>
      </c>
      <c r="BN355" s="4">
        <v>1</v>
      </c>
      <c r="BO355" s="4">
        <v>1</v>
      </c>
      <c r="BP355" s="4">
        <v>0.20528883197898337</v>
      </c>
      <c r="BQ355" t="str">
        <f>VLOOKUP(A355,Misc!$A$3:$B$11,2,FALSE)</f>
        <v>VND</v>
      </c>
      <c r="BR355">
        <f>INDEX(FX!$B$30:$AK$48,MATCH(Data!BQ355,FX!$A$30:$A$48,0),MATCH(Data!D355,Period,0))</f>
        <v>23338.802278908443</v>
      </c>
      <c r="BS355">
        <f t="shared" si="86"/>
        <v>0.68600251583899241</v>
      </c>
      <c r="BT355">
        <f t="shared" si="87"/>
        <v>0</v>
      </c>
      <c r="BU355">
        <f t="shared" si="88"/>
        <v>0.26060744498711269</v>
      </c>
      <c r="BV355">
        <f t="shared" si="89"/>
        <v>0</v>
      </c>
      <c r="BW355">
        <f t="shared" si="90"/>
        <v>0.24841510577451964</v>
      </c>
      <c r="BX355">
        <f t="shared" si="91"/>
        <v>0</v>
      </c>
      <c r="BY355">
        <f t="shared" si="92"/>
        <v>0.14351633891501331</v>
      </c>
      <c r="BZ355">
        <f t="shared" si="93"/>
        <v>0</v>
      </c>
      <c r="CA355">
        <f t="shared" si="94"/>
        <v>0.70889559312291672</v>
      </c>
      <c r="CB355">
        <f t="shared" si="95"/>
        <v>0.23961023672737894</v>
      </c>
      <c r="CC355">
        <f t="shared" si="96"/>
        <v>0.23761338638990279</v>
      </c>
      <c r="CD355">
        <f t="shared" si="97"/>
        <v>0.12212733936322549</v>
      </c>
      <c r="CE355" s="4">
        <f t="shared" si="98"/>
        <v>0.37989284145464902</v>
      </c>
      <c r="CF355" s="4" t="str">
        <f t="shared" si="99"/>
        <v/>
      </c>
      <c r="CG355" s="4">
        <f t="shared" si="100"/>
        <v>0.5506993053176602</v>
      </c>
      <c r="CH355" s="4" t="str">
        <f t="shared" si="101"/>
        <v/>
      </c>
      <c r="CI355">
        <f>INDEX(FX!$B$114:$AK$132,MATCH(Data!BQ355,FX!$A$114:$A$132,0),MATCH(Data!D355,Period,0))</f>
        <v>22961.581658536001</v>
      </c>
    </row>
    <row r="356" spans="1:87" hidden="1" outlineLevel="1" x14ac:dyDescent="0.15">
      <c r="A356" t="s">
        <v>68</v>
      </c>
      <c r="B356" s="1">
        <f t="shared" si="102"/>
        <v>43800</v>
      </c>
      <c r="C356" t="s">
        <v>63</v>
      </c>
      <c r="D356" s="1">
        <v>43647</v>
      </c>
      <c r="E356">
        <v>8464.9591199999995</v>
      </c>
      <c r="F356">
        <v>3498.6678305317578</v>
      </c>
      <c r="G356">
        <v>3169.2175403782298</v>
      </c>
      <c r="H356">
        <v>2027.0162442602032</v>
      </c>
      <c r="I356">
        <v>14803.092205446213</v>
      </c>
      <c r="J356">
        <v>5072.6810484996886</v>
      </c>
      <c r="K356">
        <v>5027.73158192757</v>
      </c>
      <c r="L356">
        <v>2616.0237177837098</v>
      </c>
      <c r="M356">
        <v>8723.1914499999984</v>
      </c>
      <c r="N356">
        <v>2713.0137383692527</v>
      </c>
      <c r="O356">
        <v>2720.398416223401</v>
      </c>
      <c r="P356">
        <v>1290.8949579176788</v>
      </c>
      <c r="Q356" t="str">
        <v>FWD UL2017</v>
      </c>
      <c r="R356" t="str">
        <v>FWD SmartKid</v>
      </c>
      <c r="S356" t="str">
        <v>FWD Family CI</v>
      </c>
      <c r="T356" t="str">
        <v>Hospital and Surgical Rider</v>
      </c>
      <c r="U356" t="str">
        <v>Medical Rider</v>
      </c>
      <c r="V356" t="str">
        <v>Cancer Care</v>
      </c>
      <c r="W356" t="str">
        <v>Term Rider 2019</v>
      </c>
      <c r="X356" t="str">
        <v>Accident Rider 2019</v>
      </c>
      <c r="Y356" t="str">
        <v>HS Rider 2019</v>
      </c>
      <c r="Z356" t="str">
        <v>FWD UL 2019</v>
      </c>
      <c r="AA356">
        <v>4750.9579999999996</v>
      </c>
      <c r="AB356">
        <v>2126.9263999999998</v>
      </c>
      <c r="AC356">
        <v>29.228000000000002</v>
      </c>
      <c r="AD356">
        <v>44.821199999999997</v>
      </c>
      <c r="AE356">
        <v>557.61199999999997</v>
      </c>
      <c r="AF356">
        <v>39.244500000000002</v>
      </c>
      <c r="AG356">
        <v>11.957000000000001</v>
      </c>
      <c r="AH356">
        <v>65.111400000000003</v>
      </c>
      <c r="AI356">
        <v>105.083</v>
      </c>
      <c r="AJ356">
        <v>0</v>
      </c>
      <c r="AK356">
        <v>734.01762000000053</v>
      </c>
      <c r="AL356">
        <v>1628.4871759608832</v>
      </c>
      <c r="AM356">
        <v>341.55378378762936</v>
      </c>
      <c r="AN356">
        <v>9.7687481892150636</v>
      </c>
      <c r="AO356">
        <v>24.347770037566757</v>
      </c>
      <c r="AP356">
        <v>552.02501416504572</v>
      </c>
      <c r="AQ356">
        <v>27.045089579171467</v>
      </c>
      <c r="AR356">
        <v>16.979450334709327</v>
      </c>
      <c r="AS356">
        <v>94.363709601131077</v>
      </c>
      <c r="AT356">
        <v>137.08099711870901</v>
      </c>
      <c r="AU356">
        <v>0</v>
      </c>
      <c r="AV356">
        <v>667.01609175769681</v>
      </c>
      <c r="AW356" s="4" t="str">
        <v>Universal Life</v>
      </c>
      <c r="AX356" s="4" t="str">
        <v>Traditional Par</v>
      </c>
      <c r="AY356" s="4" t="str">
        <v>Traditional Par</v>
      </c>
      <c r="AZ356" s="4" t="str">
        <v>Riders</v>
      </c>
      <c r="BA356" s="4" t="str">
        <v>Riders</v>
      </c>
      <c r="BB356" s="4" t="str">
        <v>Stand-alone protection</v>
      </c>
      <c r="BC356" s="4" t="str">
        <v>Riders</v>
      </c>
      <c r="BD356" s="4" t="str">
        <v>Riders</v>
      </c>
      <c r="BE356" s="4" t="str">
        <v>Riders</v>
      </c>
      <c r="BF356" s="4" t="str">
        <v>Universal Life</v>
      </c>
      <c r="BG356" s="4">
        <v>0.29410504140905247</v>
      </c>
      <c r="BH356" s="4">
        <v>0.10361503712026347</v>
      </c>
      <c r="BI356" s="4">
        <v>0.49517623084783979</v>
      </c>
      <c r="BJ356" s="4">
        <v>1</v>
      </c>
      <c r="BK356" s="4">
        <v>1</v>
      </c>
      <c r="BL356" s="4">
        <v>1</v>
      </c>
      <c r="BM356" s="4">
        <v>1</v>
      </c>
      <c r="BN356" s="4">
        <v>1</v>
      </c>
      <c r="BO356" s="4">
        <v>1</v>
      </c>
      <c r="BP356" s="4">
        <v>0.20528883197898337</v>
      </c>
      <c r="BQ356" t="str">
        <f>VLOOKUP(A356,Misc!$A$3:$B$11,2,FALSE)</f>
        <v>VND</v>
      </c>
      <c r="BR356">
        <f>INDEX(FX!$B$30:$AK$48,MATCH(Data!BQ356,FX!$A$30:$A$48,0),MATCH(Data!D356,Period,0))</f>
        <v>23219.310783003264</v>
      </c>
      <c r="BS356">
        <f t="shared" si="86"/>
        <v>0.36456547737827011</v>
      </c>
      <c r="BT356">
        <f t="shared" si="87"/>
        <v>0</v>
      </c>
      <c r="BU356">
        <f t="shared" si="88"/>
        <v>0.15067922830391731</v>
      </c>
      <c r="BV356">
        <f t="shared" si="89"/>
        <v>0</v>
      </c>
      <c r="BW356">
        <f t="shared" si="90"/>
        <v>0.13649059483273399</v>
      </c>
      <c r="BX356">
        <f t="shared" si="91"/>
        <v>0</v>
      </c>
      <c r="BY356">
        <f t="shared" si="92"/>
        <v>8.7298725754771184E-2</v>
      </c>
      <c r="BZ356">
        <f t="shared" si="93"/>
        <v>0</v>
      </c>
      <c r="CA356">
        <f t="shared" si="94"/>
        <v>0.64468956997756044</v>
      </c>
      <c r="CB356">
        <f t="shared" si="95"/>
        <v>0.22092036706948331</v>
      </c>
      <c r="CC356">
        <f t="shared" si="96"/>
        <v>0.21896277254308846</v>
      </c>
      <c r="CD356">
        <f t="shared" si="97"/>
        <v>0.11393046684182573</v>
      </c>
      <c r="CE356" s="4">
        <f t="shared" si="98"/>
        <v>0.41331184013228384</v>
      </c>
      <c r="CF356" s="4" t="str">
        <f t="shared" si="99"/>
        <v/>
      </c>
      <c r="CG356" s="4">
        <f t="shared" si="100"/>
        <v>0.57936801732678922</v>
      </c>
      <c r="CH356" s="4" t="str">
        <f t="shared" si="101"/>
        <v/>
      </c>
      <c r="CI356">
        <f>INDEX(FX!$B$114:$AK$132,MATCH(Data!BQ356,FX!$A$114:$A$132,0),MATCH(Data!D356,Period,0))</f>
        <v>22961.581658536001</v>
      </c>
    </row>
    <row r="357" spans="1:87" hidden="1" outlineLevel="1" x14ac:dyDescent="0.15">
      <c r="A357" t="s">
        <v>68</v>
      </c>
      <c r="B357" s="1">
        <f t="shared" si="102"/>
        <v>43800</v>
      </c>
      <c r="C357" t="s">
        <v>63</v>
      </c>
      <c r="D357" s="1">
        <v>43678</v>
      </c>
      <c r="E357">
        <v>11299.48141</v>
      </c>
      <c r="F357">
        <v>4936.1893391332951</v>
      </c>
      <c r="G357">
        <v>4262.7639838072437</v>
      </c>
      <c r="H357">
        <v>3016.9283869726446</v>
      </c>
      <c r="I357">
        <v>16727.811452149457</v>
      </c>
      <c r="J357">
        <v>5734.9690199379847</v>
      </c>
      <c r="K357">
        <v>5684.0467841744303</v>
      </c>
      <c r="L357">
        <v>2958.7597253118602</v>
      </c>
      <c r="M357">
        <v>11593.3866</v>
      </c>
      <c r="N357">
        <v>3708.3328807639618</v>
      </c>
      <c r="O357">
        <v>3728.6611916959296</v>
      </c>
      <c r="P357">
        <v>1616.7560460036946</v>
      </c>
      <c r="Q357" t="str">
        <v>FWD UL2017</v>
      </c>
      <c r="R357" t="str">
        <v>FWD SmartKid</v>
      </c>
      <c r="S357" t="str">
        <v>FWD Family CI</v>
      </c>
      <c r="T357" t="str">
        <v>Hospital and Surgical Rider</v>
      </c>
      <c r="U357" t="str">
        <v>Medical Rider</v>
      </c>
      <c r="V357" t="str">
        <v>Cancer Care</v>
      </c>
      <c r="W357" t="str">
        <v>Term Rider 2019</v>
      </c>
      <c r="X357" t="str">
        <v>Accident Rider 2019</v>
      </c>
      <c r="Y357" t="str">
        <v>HS Rider 2019</v>
      </c>
      <c r="Z357" t="str">
        <v>FWD UL 2019</v>
      </c>
      <c r="AA357">
        <v>6344.2190000000001</v>
      </c>
      <c r="AB357">
        <v>2745.8323999999998</v>
      </c>
      <c r="AC357">
        <v>86.917000000000002</v>
      </c>
      <c r="AD357">
        <v>-4.8692000000000002</v>
      </c>
      <c r="AE357">
        <v>492.23399999999998</v>
      </c>
      <c r="AF357">
        <v>52.061999999999998</v>
      </c>
      <c r="AG357">
        <v>60.715499999999999</v>
      </c>
      <c r="AH357">
        <v>372.10129999999998</v>
      </c>
      <c r="AI357">
        <v>443.33</v>
      </c>
      <c r="AJ357">
        <v>0</v>
      </c>
      <c r="AK357">
        <v>706.93941000000086</v>
      </c>
      <c r="AL357">
        <v>2110.0605564410635</v>
      </c>
      <c r="AM357">
        <v>440.21209777500502</v>
      </c>
      <c r="AN357">
        <v>26.136864257849624</v>
      </c>
      <c r="AO357">
        <v>-3.2519340784566864</v>
      </c>
      <c r="AP357">
        <v>468.34583420268063</v>
      </c>
      <c r="AQ357">
        <v>32.748877180648194</v>
      </c>
      <c r="AR357">
        <v>98.635526601792037</v>
      </c>
      <c r="AS357">
        <v>549.02816362402518</v>
      </c>
      <c r="AT357">
        <v>577.34574657277028</v>
      </c>
      <c r="AU357">
        <v>0</v>
      </c>
      <c r="AV357">
        <v>636.92760655591792</v>
      </c>
      <c r="AW357" s="4" t="str">
        <v>Universal Life</v>
      </c>
      <c r="AX357" s="4" t="str">
        <v>Traditional Par</v>
      </c>
      <c r="AY357" s="4" t="str">
        <v>Traditional Par</v>
      </c>
      <c r="AZ357" s="4" t="str">
        <v>Riders</v>
      </c>
      <c r="BA357" s="4" t="str">
        <v>Riders</v>
      </c>
      <c r="BB357" s="4" t="str">
        <v>Stand-alone protection</v>
      </c>
      <c r="BC357" s="4" t="str">
        <v>Riders</v>
      </c>
      <c r="BD357" s="4" t="str">
        <v>Riders</v>
      </c>
      <c r="BE357" s="4" t="str">
        <v>Riders</v>
      </c>
      <c r="BF357" s="4" t="str">
        <v>Universal Life</v>
      </c>
      <c r="BG357" s="4">
        <v>0.29410504140905247</v>
      </c>
      <c r="BH357" s="4">
        <v>0.10361503712026347</v>
      </c>
      <c r="BI357" s="4">
        <v>0.49517623084783979</v>
      </c>
      <c r="BJ357" s="4">
        <v>1</v>
      </c>
      <c r="BK357" s="4">
        <v>1</v>
      </c>
      <c r="BL357" s="4">
        <v>1</v>
      </c>
      <c r="BM357" s="4">
        <v>1</v>
      </c>
      <c r="BN357" s="4">
        <v>1</v>
      </c>
      <c r="BO357" s="4">
        <v>1</v>
      </c>
      <c r="BP357" s="4">
        <v>0.20528883197898337</v>
      </c>
      <c r="BQ357" t="str">
        <f>VLOOKUP(A357,Misc!$A$3:$B$11,2,FALSE)</f>
        <v>VND</v>
      </c>
      <c r="BR357">
        <f>INDEX(FX!$B$30:$AK$48,MATCH(Data!BQ357,FX!$A$30:$A$48,0),MATCH(Data!D357,Period,0))</f>
        <v>23213.44805111083</v>
      </c>
      <c r="BS357">
        <f t="shared" si="86"/>
        <v>0.48676445589302653</v>
      </c>
      <c r="BT357">
        <f t="shared" si="87"/>
        <v>0</v>
      </c>
      <c r="BU357">
        <f t="shared" si="88"/>
        <v>0.21264352147362633</v>
      </c>
      <c r="BV357">
        <f t="shared" si="89"/>
        <v>0</v>
      </c>
      <c r="BW357">
        <f t="shared" si="90"/>
        <v>0.18363338244372784</v>
      </c>
      <c r="BX357">
        <f t="shared" si="91"/>
        <v>0</v>
      </c>
      <c r="BY357">
        <f t="shared" si="92"/>
        <v>0.12996468169356151</v>
      </c>
      <c r="BZ357">
        <f t="shared" si="93"/>
        <v>0</v>
      </c>
      <c r="CA357">
        <f t="shared" si="94"/>
        <v>0.72851303106686771</v>
      </c>
      <c r="CB357">
        <f t="shared" si="95"/>
        <v>0.24976367504744612</v>
      </c>
      <c r="CC357">
        <f t="shared" si="96"/>
        <v>0.24754596040910701</v>
      </c>
      <c r="CD357">
        <f t="shared" si="97"/>
        <v>0.128856965051967</v>
      </c>
      <c r="CE357" s="4">
        <f t="shared" si="98"/>
        <v>0.43685096333401507</v>
      </c>
      <c r="CF357" s="4" t="str">
        <f t="shared" si="99"/>
        <v/>
      </c>
      <c r="CG357" s="4">
        <f t="shared" si="100"/>
        <v>0.61118571021069512</v>
      </c>
      <c r="CH357" s="4" t="str">
        <f t="shared" si="101"/>
        <v/>
      </c>
      <c r="CI357">
        <f>INDEX(FX!$B$114:$AK$132,MATCH(Data!BQ357,FX!$A$114:$A$132,0),MATCH(Data!D357,Period,0))</f>
        <v>22961.581658536001</v>
      </c>
    </row>
    <row r="358" spans="1:87" hidden="1" outlineLevel="1" x14ac:dyDescent="0.15">
      <c r="A358" t="s">
        <v>68</v>
      </c>
      <c r="B358" s="1">
        <f t="shared" si="102"/>
        <v>43800</v>
      </c>
      <c r="C358" t="s">
        <v>63</v>
      </c>
      <c r="D358" s="1">
        <v>43709</v>
      </c>
      <c r="E358">
        <v>13616.476310000002</v>
      </c>
      <c r="F358">
        <v>5798.2157097044437</v>
      </c>
      <c r="G358">
        <v>5039.3096801775864</v>
      </c>
      <c r="H358">
        <v>3525.9958576770305</v>
      </c>
      <c r="I358">
        <v>20563.18473136206</v>
      </c>
      <c r="J358">
        <v>6989.5764663544942</v>
      </c>
      <c r="K358">
        <v>6929.8141391906602</v>
      </c>
      <c r="L358">
        <v>3579.7910351557102</v>
      </c>
      <c r="M358">
        <v>11311.988049999998</v>
      </c>
      <c r="N358">
        <v>3507.6502958547926</v>
      </c>
      <c r="O358">
        <v>3509.8191261317256</v>
      </c>
      <c r="P358">
        <v>1593.8897670628839</v>
      </c>
      <c r="Q358" t="str">
        <v>FWD UL2017</v>
      </c>
      <c r="R358" t="str">
        <v>FWD SmartKid</v>
      </c>
      <c r="S358" t="str">
        <v>FWD Family CI</v>
      </c>
      <c r="T358" t="str">
        <v>Hospital and Surgical Rider</v>
      </c>
      <c r="U358" t="str">
        <v>Medical Rider</v>
      </c>
      <c r="V358" t="str">
        <v>Cancer Care</v>
      </c>
      <c r="W358" t="str">
        <v>Term Rider 2019</v>
      </c>
      <c r="X358" t="str">
        <v>Accident Rider 2019</v>
      </c>
      <c r="Y358" t="str">
        <v>HS Rider 2019</v>
      </c>
      <c r="Z358" t="str">
        <v>FWD UL 2019</v>
      </c>
      <c r="AA358">
        <v>7862.366</v>
      </c>
      <c r="AB358">
        <v>3234.4204</v>
      </c>
      <c r="AC358">
        <v>36.334000000000003</v>
      </c>
      <c r="AD358">
        <v>1.82</v>
      </c>
      <c r="AE358">
        <v>552.15200000000004</v>
      </c>
      <c r="AF358">
        <v>43.6965</v>
      </c>
      <c r="AG358">
        <v>79.237799999999993</v>
      </c>
      <c r="AH358">
        <v>434.62349999999998</v>
      </c>
      <c r="AI358">
        <v>498.35939999999999</v>
      </c>
      <c r="AJ358">
        <v>0</v>
      </c>
      <c r="AK358">
        <v>873.46671000000242</v>
      </c>
      <c r="AL358">
        <v>2566.066603414607</v>
      </c>
      <c r="AM358">
        <v>463.16805310754881</v>
      </c>
      <c r="AN358">
        <v>11.605173255260482</v>
      </c>
      <c r="AO358">
        <v>0.88112416252857162</v>
      </c>
      <c r="AP358">
        <v>522.77490744476734</v>
      </c>
      <c r="AQ358">
        <v>29.127612284450006</v>
      </c>
      <c r="AR358">
        <v>135.05532558217737</v>
      </c>
      <c r="AS358">
        <v>632.19061211567828</v>
      </c>
      <c r="AT358">
        <v>654.33904974221196</v>
      </c>
      <c r="AU358">
        <v>0</v>
      </c>
      <c r="AV358">
        <v>783.00724859521324</v>
      </c>
      <c r="AW358" s="4" t="str">
        <v>Universal Life</v>
      </c>
      <c r="AX358" s="4" t="str">
        <v>Traditional Par</v>
      </c>
      <c r="AY358" s="4" t="str">
        <v>Traditional Par</v>
      </c>
      <c r="AZ358" s="4" t="str">
        <v>Riders</v>
      </c>
      <c r="BA358" s="4" t="str">
        <v>Riders</v>
      </c>
      <c r="BB358" s="4" t="str">
        <v>Stand-alone protection</v>
      </c>
      <c r="BC358" s="4" t="str">
        <v>Riders</v>
      </c>
      <c r="BD358" s="4" t="str">
        <v>Riders</v>
      </c>
      <c r="BE358" s="4" t="str">
        <v>Riders</v>
      </c>
      <c r="BF358" s="4" t="str">
        <v>Universal Life</v>
      </c>
      <c r="BG358" s="4">
        <v>0.29410504140905247</v>
      </c>
      <c r="BH358" s="4">
        <v>0.10361503712026347</v>
      </c>
      <c r="BI358" s="4">
        <v>0.49517623084783979</v>
      </c>
      <c r="BJ358" s="4">
        <v>1</v>
      </c>
      <c r="BK358" s="4">
        <v>1</v>
      </c>
      <c r="BL358" s="4">
        <v>1</v>
      </c>
      <c r="BM358" s="4">
        <v>1</v>
      </c>
      <c r="BN358" s="4">
        <v>1</v>
      </c>
      <c r="BO358" s="4">
        <v>1</v>
      </c>
      <c r="BP358" s="4">
        <v>0.20528883197898337</v>
      </c>
      <c r="BQ358" t="str">
        <f>VLOOKUP(A358,Misc!$A$3:$B$11,2,FALSE)</f>
        <v>VND</v>
      </c>
      <c r="BR358">
        <f>INDEX(FX!$B$30:$AK$48,MATCH(Data!BQ358,FX!$A$30:$A$48,0),MATCH(Data!D358,Period,0))</f>
        <v>23208.897679488218</v>
      </c>
      <c r="BS358">
        <f t="shared" si="86"/>
        <v>0.58669207379177257</v>
      </c>
      <c r="BT358">
        <f t="shared" si="87"/>
        <v>0</v>
      </c>
      <c r="BU358">
        <f t="shared" si="88"/>
        <v>0.24982727701147334</v>
      </c>
      <c r="BV358">
        <f t="shared" si="89"/>
        <v>0</v>
      </c>
      <c r="BW358">
        <f t="shared" si="90"/>
        <v>0.21712835093548091</v>
      </c>
      <c r="BX358">
        <f t="shared" si="91"/>
        <v>0</v>
      </c>
      <c r="BY358">
        <f t="shared" si="92"/>
        <v>0.15192431395797262</v>
      </c>
      <c r="BZ358">
        <f t="shared" si="93"/>
        <v>0</v>
      </c>
      <c r="CA358">
        <f t="shared" si="94"/>
        <v>0.89554739900583746</v>
      </c>
      <c r="CB358">
        <f t="shared" si="95"/>
        <v>0.30440309253505232</v>
      </c>
      <c r="CC358">
        <f t="shared" si="96"/>
        <v>0.30180038301562262</v>
      </c>
      <c r="CD358">
        <f t="shared" si="97"/>
        <v>0.15590350387839758</v>
      </c>
      <c r="CE358" s="4">
        <f t="shared" si="98"/>
        <v>0.42582350805738256</v>
      </c>
      <c r="CF358" s="4" t="str">
        <f t="shared" si="99"/>
        <v/>
      </c>
      <c r="CG358" s="4">
        <f t="shared" si="100"/>
        <v>0.60811739925018471</v>
      </c>
      <c r="CH358" s="4" t="str">
        <f t="shared" si="101"/>
        <v/>
      </c>
      <c r="CI358">
        <f>INDEX(FX!$B$114:$AK$132,MATCH(Data!BQ358,FX!$A$114:$A$132,0),MATCH(Data!D358,Period,0))</f>
        <v>22961.581658536001</v>
      </c>
    </row>
    <row r="359" spans="1:87" hidden="1" outlineLevel="1" x14ac:dyDescent="0.15">
      <c r="A359" t="s">
        <v>68</v>
      </c>
      <c r="B359" s="1">
        <f t="shared" si="102"/>
        <v>43800</v>
      </c>
      <c r="C359" t="s">
        <v>63</v>
      </c>
      <c r="D359" s="1">
        <v>43739</v>
      </c>
      <c r="E359">
        <v>14451.677199999996</v>
      </c>
      <c r="F359">
        <v>6258.3819741314792</v>
      </c>
      <c r="G359">
        <v>5415.2956891644017</v>
      </c>
      <c r="H359">
        <v>3779.9362766436761</v>
      </c>
      <c r="I359">
        <v>19976.075340825086</v>
      </c>
      <c r="J359">
        <v>6808.6278666630787</v>
      </c>
      <c r="K359">
        <v>6749.6967623014498</v>
      </c>
      <c r="L359">
        <v>3495.2843947988899</v>
      </c>
      <c r="M359">
        <v>9404.9752400000016</v>
      </c>
      <c r="N359">
        <v>2977.3609894010124</v>
      </c>
      <c r="O359">
        <v>2944.39359421062</v>
      </c>
      <c r="P359">
        <v>1354.176410121991</v>
      </c>
      <c r="Q359" t="str">
        <v>FWD UL2017</v>
      </c>
      <c r="R359" t="str">
        <v>FWD SmartKid</v>
      </c>
      <c r="S359" t="str">
        <v>FWD Family CI</v>
      </c>
      <c r="T359" t="str">
        <v>Hospital and Surgical Rider</v>
      </c>
      <c r="U359" t="str">
        <v>Medical Rider</v>
      </c>
      <c r="V359" t="str">
        <v>Cancer Care</v>
      </c>
      <c r="W359" t="str">
        <v>Term Rider 2019</v>
      </c>
      <c r="X359" t="str">
        <v>Accident Rider 2019</v>
      </c>
      <c r="Y359" t="str">
        <v>HS Rider 2019</v>
      </c>
      <c r="Z359" t="str">
        <v>FWD UL 2019</v>
      </c>
      <c r="AA359">
        <v>8106.732</v>
      </c>
      <c r="AB359">
        <v>3723.8159999999998</v>
      </c>
      <c r="AC359">
        <v>-31.994</v>
      </c>
      <c r="AD359">
        <v>0</v>
      </c>
      <c r="AE359">
        <v>650.95399999999995</v>
      </c>
      <c r="AF359">
        <v>44.088999999999999</v>
      </c>
      <c r="AG359">
        <v>34.893999999999998</v>
      </c>
      <c r="AH359">
        <v>511.15129999999999</v>
      </c>
      <c r="AI359">
        <v>508.77839999999998</v>
      </c>
      <c r="AJ359">
        <v>0</v>
      </c>
      <c r="AK359">
        <v>903.25649999999769</v>
      </c>
      <c r="AL359">
        <v>2787.2168148232645</v>
      </c>
      <c r="AM359">
        <v>569.32744125038903</v>
      </c>
      <c r="AN359">
        <v>8.8270326373166412</v>
      </c>
      <c r="AO359">
        <v>0</v>
      </c>
      <c r="AP359">
        <v>598.05366998063948</v>
      </c>
      <c r="AQ359">
        <v>29.149805592827924</v>
      </c>
      <c r="AR359">
        <v>58.059026218837211</v>
      </c>
      <c r="AS359">
        <v>743.05682824755274</v>
      </c>
      <c r="AT359">
        <v>659.28525123922657</v>
      </c>
      <c r="AU359">
        <v>0</v>
      </c>
      <c r="AV359">
        <v>805.4061041414252</v>
      </c>
      <c r="AW359" s="4" t="str">
        <v>Universal Life</v>
      </c>
      <c r="AX359" s="4" t="str">
        <v>Traditional Par</v>
      </c>
      <c r="AY359" s="4" t="str">
        <v>Traditional Par</v>
      </c>
      <c r="AZ359" s="4" t="str">
        <v>Riders</v>
      </c>
      <c r="BA359" s="4" t="str">
        <v>Riders</v>
      </c>
      <c r="BB359" s="4" t="str">
        <v>Stand-alone protection</v>
      </c>
      <c r="BC359" s="4" t="str">
        <v>Riders</v>
      </c>
      <c r="BD359" s="4" t="str">
        <v>Riders</v>
      </c>
      <c r="BE359" s="4" t="str">
        <v>Riders</v>
      </c>
      <c r="BF359" s="4" t="str">
        <v>Universal Life</v>
      </c>
      <c r="BG359" s="4">
        <v>0.29410504140905247</v>
      </c>
      <c r="BH359" s="4">
        <v>0.10361503712026347</v>
      </c>
      <c r="BI359" s="4">
        <v>0.49517623084783979</v>
      </c>
      <c r="BJ359" s="4">
        <v>1</v>
      </c>
      <c r="BK359" s="4">
        <v>1</v>
      </c>
      <c r="BL359" s="4">
        <v>1</v>
      </c>
      <c r="BM359" s="4">
        <v>1</v>
      </c>
      <c r="BN359" s="4">
        <v>1</v>
      </c>
      <c r="BO359" s="4">
        <v>1</v>
      </c>
      <c r="BP359" s="4">
        <v>0.20528883197898337</v>
      </c>
      <c r="BQ359" t="str">
        <f>VLOOKUP(A359,Misc!$A$3:$B$11,2,FALSE)</f>
        <v>VND</v>
      </c>
      <c r="BR359">
        <f>INDEX(FX!$B$30:$AK$48,MATCH(Data!BQ359,FX!$A$30:$A$48,0),MATCH(Data!D359,Period,0))</f>
        <v>23180.273898871485</v>
      </c>
      <c r="BS359">
        <f t="shared" si="86"/>
        <v>0.62344721477616216</v>
      </c>
      <c r="BT359">
        <f t="shared" si="87"/>
        <v>0</v>
      </c>
      <c r="BU359">
        <f t="shared" si="88"/>
        <v>0.26998740400717025</v>
      </c>
      <c r="BV359">
        <f t="shared" si="89"/>
        <v>0</v>
      </c>
      <c r="BW359">
        <f t="shared" si="90"/>
        <v>0.23361655314297394</v>
      </c>
      <c r="BX359">
        <f t="shared" si="91"/>
        <v>0</v>
      </c>
      <c r="BY359">
        <f t="shared" si="92"/>
        <v>0.16306693756658758</v>
      </c>
      <c r="BZ359">
        <f t="shared" si="93"/>
        <v>0</v>
      </c>
      <c r="CA359">
        <f t="shared" si="94"/>
        <v>0.86997819391936149</v>
      </c>
      <c r="CB359">
        <f t="shared" si="95"/>
        <v>0.29652259883116378</v>
      </c>
      <c r="CC359">
        <f t="shared" si="96"/>
        <v>0.29395608990168326</v>
      </c>
      <c r="CD359">
        <f t="shared" si="97"/>
        <v>0.15222315460570693</v>
      </c>
      <c r="CE359" s="4">
        <f t="shared" si="98"/>
        <v>0.43305575453425438</v>
      </c>
      <c r="CF359" s="4" t="str">
        <f t="shared" si="99"/>
        <v/>
      </c>
      <c r="CG359" s="4">
        <f t="shared" si="100"/>
        <v>0.60397979737698015</v>
      </c>
      <c r="CH359" s="4" t="str">
        <f t="shared" si="101"/>
        <v/>
      </c>
      <c r="CI359">
        <f>INDEX(FX!$B$114:$AK$132,MATCH(Data!BQ359,FX!$A$114:$A$132,0),MATCH(Data!D359,Period,0))</f>
        <v>22961.581658536001</v>
      </c>
    </row>
    <row r="360" spans="1:87" hidden="1" outlineLevel="1" x14ac:dyDescent="0.15">
      <c r="A360" t="s">
        <v>68</v>
      </c>
      <c r="B360" s="1">
        <f t="shared" si="102"/>
        <v>43800</v>
      </c>
      <c r="C360" t="s">
        <v>63</v>
      </c>
      <c r="D360" s="1">
        <v>43770</v>
      </c>
      <c r="E360">
        <v>13568.846079999998</v>
      </c>
      <c r="F360">
        <v>5990.0488049316218</v>
      </c>
      <c r="G360">
        <v>5234.1678871790082</v>
      </c>
      <c r="H360">
        <v>3563.8884283689249</v>
      </c>
      <c r="I360">
        <v>22519.348133221567</v>
      </c>
      <c r="J360">
        <v>7637.5013310517843</v>
      </c>
      <c r="K360">
        <v>7572.8525444845</v>
      </c>
      <c r="L360">
        <v>3904.1778794817801</v>
      </c>
      <c r="M360">
        <v>9132.7084500000001</v>
      </c>
      <c r="N360">
        <v>2620.9013673818617</v>
      </c>
      <c r="O360">
        <v>2671.5895243348991</v>
      </c>
      <c r="P360">
        <v>1117.230428312645</v>
      </c>
      <c r="Q360" t="str">
        <v>FWD UL2017</v>
      </c>
      <c r="R360" t="str">
        <v>FWD SmartKid</v>
      </c>
      <c r="S360" t="str">
        <v>FWD Family CI</v>
      </c>
      <c r="T360" t="str">
        <v>Hospital and Surgical Rider</v>
      </c>
      <c r="U360" t="str">
        <v>Medical Rider</v>
      </c>
      <c r="V360" t="str">
        <v>Cancer Care</v>
      </c>
      <c r="W360" t="str">
        <v>Term Rider 2019</v>
      </c>
      <c r="X360" t="str">
        <v>Accident Rider 2019</v>
      </c>
      <c r="Y360" t="str">
        <v>HS Rider 2019</v>
      </c>
      <c r="Z360" t="str">
        <v>FWD UL 2019</v>
      </c>
      <c r="AA360">
        <v>6286.0770000000002</v>
      </c>
      <c r="AB360">
        <v>3088.3804</v>
      </c>
      <c r="AC360">
        <v>122.184</v>
      </c>
      <c r="AD360">
        <v>-1.35</v>
      </c>
      <c r="AE360">
        <v>691.13</v>
      </c>
      <c r="AF360">
        <v>55.740499999999997</v>
      </c>
      <c r="AG360">
        <v>86.466800000000006</v>
      </c>
      <c r="AH360">
        <v>494.1558</v>
      </c>
      <c r="AI360">
        <v>399.45280000000002</v>
      </c>
      <c r="AJ360">
        <v>1469.95</v>
      </c>
      <c r="AK360">
        <v>876.65877999999611</v>
      </c>
      <c r="AL360">
        <v>2227.0694273008198</v>
      </c>
      <c r="AM360">
        <v>514.1290536054064</v>
      </c>
      <c r="AN360">
        <v>41.880346600922593</v>
      </c>
      <c r="AO360">
        <v>-1.0682805584387851</v>
      </c>
      <c r="AP360">
        <v>577.39118424889978</v>
      </c>
      <c r="AQ360">
        <v>36.130753607038841</v>
      </c>
      <c r="AR360">
        <v>133.99189007080159</v>
      </c>
      <c r="AS360">
        <v>698.83398663358309</v>
      </c>
      <c r="AT360">
        <v>506.04076977524124</v>
      </c>
      <c r="AU360">
        <v>509.26189742067356</v>
      </c>
      <c r="AV360">
        <v>746.38777622667385</v>
      </c>
      <c r="AW360" s="4" t="str">
        <v>Universal Life</v>
      </c>
      <c r="AX360" s="4" t="str">
        <v>Traditional Par</v>
      </c>
      <c r="AY360" s="4" t="str">
        <v>Traditional Par</v>
      </c>
      <c r="AZ360" s="4" t="str">
        <v>Riders</v>
      </c>
      <c r="BA360" s="4" t="str">
        <v>Riders</v>
      </c>
      <c r="BB360" s="4" t="str">
        <v>Stand-alone protection</v>
      </c>
      <c r="BC360" s="4" t="str">
        <v>Riders</v>
      </c>
      <c r="BD360" s="4" t="str">
        <v>Riders</v>
      </c>
      <c r="BE360" s="4" t="str">
        <v>Riders</v>
      </c>
      <c r="BF360" s="4" t="str">
        <v>Universal Life</v>
      </c>
      <c r="BG360" s="4">
        <v>0.29410504140905247</v>
      </c>
      <c r="BH360" s="4">
        <v>0.10361503712026347</v>
      </c>
      <c r="BI360" s="4">
        <v>0.49517623084783979</v>
      </c>
      <c r="BJ360" s="4">
        <v>1</v>
      </c>
      <c r="BK360" s="4">
        <v>1</v>
      </c>
      <c r="BL360" s="4">
        <v>1</v>
      </c>
      <c r="BM360" s="4">
        <v>1</v>
      </c>
      <c r="BN360" s="4">
        <v>1</v>
      </c>
      <c r="BO360" s="4">
        <v>1</v>
      </c>
      <c r="BP360" s="4">
        <v>0.20528883197898337</v>
      </c>
      <c r="BQ360" t="str">
        <f>VLOOKUP(A360,Misc!$A$3:$B$11,2,FALSE)</f>
        <v>VND</v>
      </c>
      <c r="BR360">
        <f>INDEX(FX!$B$30:$AK$48,MATCH(Data!BQ360,FX!$A$30:$A$48,0),MATCH(Data!D360,Period,0))</f>
        <v>23190.57714081935</v>
      </c>
      <c r="BS360">
        <f t="shared" si="86"/>
        <v>0.58510169874627771</v>
      </c>
      <c r="BT360">
        <f t="shared" si="87"/>
        <v>0</v>
      </c>
      <c r="BU360">
        <f t="shared" si="88"/>
        <v>0.25829666801987949</v>
      </c>
      <c r="BV360">
        <f t="shared" si="89"/>
        <v>0</v>
      </c>
      <c r="BW360">
        <f t="shared" si="90"/>
        <v>0.22570235554707194</v>
      </c>
      <c r="BX360">
        <f t="shared" si="91"/>
        <v>0</v>
      </c>
      <c r="BY360">
        <f t="shared" si="92"/>
        <v>0.15367829816084552</v>
      </c>
      <c r="BZ360">
        <f t="shared" si="93"/>
        <v>0</v>
      </c>
      <c r="CA360">
        <f t="shared" si="94"/>
        <v>0.98074028471161379</v>
      </c>
      <c r="CB360">
        <f t="shared" si="95"/>
        <v>0.33262087275301144</v>
      </c>
      <c r="CC360">
        <f t="shared" si="96"/>
        <v>0.32980535300665065</v>
      </c>
      <c r="CD360">
        <f t="shared" si="97"/>
        <v>0.17003087755631138</v>
      </c>
      <c r="CE360" s="4">
        <f t="shared" si="98"/>
        <v>0.44145602136063311</v>
      </c>
      <c r="CF360" s="4" t="str">
        <f t="shared" si="99"/>
        <v/>
      </c>
      <c r="CG360" s="4">
        <f t="shared" si="100"/>
        <v>0.59496817879593344</v>
      </c>
      <c r="CH360" s="4" t="str">
        <f t="shared" si="101"/>
        <v/>
      </c>
      <c r="CI360">
        <f>INDEX(FX!$B$114:$AK$132,MATCH(Data!BQ360,FX!$A$114:$A$132,0),MATCH(Data!D360,Period,0))</f>
        <v>22961.581658536001</v>
      </c>
    </row>
    <row r="361" spans="1:87" hidden="1" outlineLevel="1" x14ac:dyDescent="0.15">
      <c r="A361" t="s">
        <v>68</v>
      </c>
      <c r="B361" s="1">
        <f t="shared" si="102"/>
        <v>43800</v>
      </c>
      <c r="C361" t="s">
        <v>63</v>
      </c>
      <c r="D361" s="1">
        <v>43800</v>
      </c>
      <c r="E361">
        <v>13602.49416</v>
      </c>
      <c r="F361">
        <v>5687.7002091912918</v>
      </c>
      <c r="G361">
        <v>4741.88474017726</v>
      </c>
      <c r="H361">
        <v>3069.064304320168</v>
      </c>
      <c r="I361">
        <v>24235.036935972901</v>
      </c>
      <c r="J361">
        <v>8215.7723633241403</v>
      </c>
      <c r="K361">
        <v>8146.3678579277093</v>
      </c>
      <c r="L361">
        <v>4198.1939490699806</v>
      </c>
      <c r="M361">
        <v>13399.483779999999</v>
      </c>
      <c r="N361">
        <v>4367.7754893389474</v>
      </c>
      <c r="O361">
        <v>4137.3243269987779</v>
      </c>
      <c r="P361">
        <v>2061.8933303541098</v>
      </c>
      <c r="Q361" t="str">
        <v>FWD UL2017</v>
      </c>
      <c r="R361" t="str">
        <v>FWD SmartKid</v>
      </c>
      <c r="S361" t="str">
        <v>FWD Family CI</v>
      </c>
      <c r="T361" t="str">
        <v>Hospital and Surgical Rider</v>
      </c>
      <c r="U361" t="str">
        <v>Medical Rider</v>
      </c>
      <c r="V361" t="str">
        <v>Cancer Care</v>
      </c>
      <c r="W361" t="str">
        <v>Term Rider 2019</v>
      </c>
      <c r="X361" t="str">
        <v>Accident Rider 2019</v>
      </c>
      <c r="Y361" t="str">
        <v>HS Rider 2019</v>
      </c>
      <c r="Z361" t="str">
        <v>FWD UL 2019</v>
      </c>
      <c r="AA361">
        <v>1877.5050000000001</v>
      </c>
      <c r="AB361">
        <v>2826.3814000000002</v>
      </c>
      <c r="AC361">
        <v>53.436999999999998</v>
      </c>
      <c r="AD361">
        <v>-1.28</v>
      </c>
      <c r="AE361">
        <v>653.69399999999996</v>
      </c>
      <c r="AF361">
        <v>105.1255</v>
      </c>
      <c r="AG361">
        <v>28.161999999999999</v>
      </c>
      <c r="AH361">
        <v>550.04660000000001</v>
      </c>
      <c r="AI361">
        <v>385.1678</v>
      </c>
      <c r="AJ361">
        <v>6325.4530000000004</v>
      </c>
      <c r="AK361">
        <v>798.80185999999776</v>
      </c>
      <c r="AL361">
        <v>587.1521821783067</v>
      </c>
      <c r="AM361">
        <v>456.61238517362665</v>
      </c>
      <c r="AN361">
        <v>13.805109990932145</v>
      </c>
      <c r="AO361">
        <v>-1.0129459333363828</v>
      </c>
      <c r="AP361">
        <v>492.46400608459351</v>
      </c>
      <c r="AQ361">
        <v>58.161391346676503</v>
      </c>
      <c r="AR361">
        <v>41.131588530230665</v>
      </c>
      <c r="AS361">
        <v>707.47398915273823</v>
      </c>
      <c r="AT361">
        <v>462.14025462359126</v>
      </c>
      <c r="AU361">
        <v>2268.173932190472</v>
      </c>
      <c r="AV361">
        <v>601.59831585346092</v>
      </c>
      <c r="AW361" s="4" t="str">
        <v>Universal Life</v>
      </c>
      <c r="AX361" s="4" t="str">
        <v>Traditional Par</v>
      </c>
      <c r="AY361" s="4" t="str">
        <v>Traditional Par</v>
      </c>
      <c r="AZ361" s="4" t="str">
        <v>Riders</v>
      </c>
      <c r="BA361" s="4" t="str">
        <v>Riders</v>
      </c>
      <c r="BB361" s="4" t="str">
        <v>Stand-alone protection</v>
      </c>
      <c r="BC361" s="4" t="str">
        <v>Riders</v>
      </c>
      <c r="BD361" s="4" t="str">
        <v>Riders</v>
      </c>
      <c r="BE361" s="4" t="str">
        <v>Riders</v>
      </c>
      <c r="BF361" s="4" t="str">
        <v>Universal Life</v>
      </c>
      <c r="BG361" s="4">
        <v>0.29410504140905247</v>
      </c>
      <c r="BH361" s="4">
        <v>0.10361503712026347</v>
      </c>
      <c r="BI361" s="4">
        <v>0.49517623084783979</v>
      </c>
      <c r="BJ361" s="4">
        <v>1</v>
      </c>
      <c r="BK361" s="4">
        <v>1</v>
      </c>
      <c r="BL361" s="4">
        <v>1</v>
      </c>
      <c r="BM361" s="4">
        <v>1</v>
      </c>
      <c r="BN361" s="4">
        <v>1</v>
      </c>
      <c r="BO361" s="4">
        <v>1</v>
      </c>
      <c r="BP361" s="4">
        <v>0.20528883197898337</v>
      </c>
      <c r="BQ361" t="str">
        <f>VLOOKUP(A361,Misc!$A$3:$B$11,2,FALSE)</f>
        <v>VND</v>
      </c>
      <c r="BR361">
        <f>INDEX(FX!$B$30:$AK$48,MATCH(Data!BQ361,FX!$A$30:$A$48,0),MATCH(Data!D361,Period,0))</f>
        <v>23180.630903025078</v>
      </c>
      <c r="BS361">
        <f t="shared" si="86"/>
        <v>0.58680431162142666</v>
      </c>
      <c r="BT361">
        <f t="shared" si="87"/>
        <v>0</v>
      </c>
      <c r="BU361">
        <f t="shared" si="88"/>
        <v>0.24536434029709889</v>
      </c>
      <c r="BV361">
        <f t="shared" si="89"/>
        <v>0</v>
      </c>
      <c r="BW361">
        <f t="shared" si="90"/>
        <v>0.20456236760831401</v>
      </c>
      <c r="BX361">
        <f t="shared" si="91"/>
        <v>0</v>
      </c>
      <c r="BY361">
        <f t="shared" si="92"/>
        <v>0.13239779008429206</v>
      </c>
      <c r="BZ361">
        <f t="shared" si="93"/>
        <v>0</v>
      </c>
      <c r="CA361">
        <f t="shared" si="94"/>
        <v>1.0554602595054026</v>
      </c>
      <c r="CB361">
        <f t="shared" si="95"/>
        <v>0.35780515843819999</v>
      </c>
      <c r="CC361">
        <f t="shared" si="96"/>
        <v>0.35478252234855456</v>
      </c>
      <c r="CD361">
        <f t="shared" si="97"/>
        <v>0.18283557341570572</v>
      </c>
      <c r="CE361" s="4">
        <f t="shared" si="98"/>
        <v>0.41813656688908968</v>
      </c>
      <c r="CF361" s="4" t="str">
        <f t="shared" si="99"/>
        <v/>
      </c>
      <c r="CG361" s="4">
        <f t="shared" si="100"/>
        <v>0.53959670718238228</v>
      </c>
      <c r="CH361" s="4" t="str">
        <f t="shared" si="101"/>
        <v/>
      </c>
      <c r="CI361">
        <f>INDEX(FX!$B$114:$AK$132,MATCH(Data!BQ361,FX!$A$114:$A$132,0),MATCH(Data!D361,Period,0))</f>
        <v>22961.581658536001</v>
      </c>
    </row>
    <row r="362" spans="1:87" hidden="1" outlineLevel="1" x14ac:dyDescent="0.15">
      <c r="A362" t="s">
        <v>68</v>
      </c>
      <c r="B362" s="1">
        <f t="shared" si="102"/>
        <v>43800</v>
      </c>
      <c r="C362" t="s">
        <v>108</v>
      </c>
      <c r="D362" s="1">
        <v>43466</v>
      </c>
      <c r="E362">
        <f t="array" ref="E362:E373">TRANSPOSE('[6]CA_Key Metrics P1'!$F$6:$Q$6)</f>
        <v>8462.5479000000014</v>
      </c>
      <c r="F362">
        <f t="array" ref="F362:F373">TRANSPOSE('[6]CA_Key Metrics P1'!$F$11:$Q$11)</f>
        <v>2882.7139581899737</v>
      </c>
      <c r="G362">
        <f t="array" ref="G362:G373">TRANSPOSE('[6]CA_Key Metrics P1'!$F$16:$Q$16)</f>
        <v>3077.3449246497839</v>
      </c>
      <c r="H362">
        <f t="array" ref="H362:H373">TRANSPOSE('[6]CA_Key Metrics P1'!$F$21:$Q$21)</f>
        <v>1306.400799680762</v>
      </c>
      <c r="I362">
        <f t="array" ref="I362:I373">TRANSPOSE('[6]CA_Key Metrics P1'!$F$7:$Q$7)</f>
        <v>0</v>
      </c>
      <c r="J362">
        <f t="array" ref="J362:J373">TRANSPOSE('[6]CA_Key Metrics P1'!$F$12:$Q$12)</f>
        <v>0</v>
      </c>
      <c r="K362">
        <f t="array" ref="K362:K373">TRANSPOSE('[6]CA_Key Metrics P1'!$F$17:$Q$17)</f>
        <v>0</v>
      </c>
      <c r="L362">
        <f t="array" ref="L362:L373">TRANSPOSE('[6]CA_Key Metrics P1'!$F$22:$Q$22)</f>
        <v>0</v>
      </c>
      <c r="M362">
        <f t="array" ref="M362:M373">TRANSPOSE('[6]CA_Key Metrics P1'!$F$9:$Q$9)</f>
        <v>1027.1233</v>
      </c>
      <c r="N362">
        <f t="array" ref="N362:N373">TRANSPOSE('[6]CA_Key Metrics P1'!$F$14:$Q$14)</f>
        <v>368.27710271744314</v>
      </c>
      <c r="O362">
        <f t="array" ref="O362:O373">TRANSPOSE('[6]CA_Key Metrics P1'!$F$19:$Q$19)</f>
        <v>261.57691620995217</v>
      </c>
      <c r="P362">
        <f t="array" ref="P362:P373">TRANSPOSE('[6]CA_Key Metrics P1'!$F$24:$Q$24)</f>
        <v>133.43035350632258</v>
      </c>
      <c r="Q362" t="str">
        <f t="array" ref="Q362:Q373">'[6]CA_Key Products'!$D$6</f>
        <v>FWD UL2017</v>
      </c>
      <c r="R362" t="str">
        <f t="array" ref="R362:R373">'[6]CA_Key Products'!$D$9</f>
        <v>FWD SmartKid</v>
      </c>
      <c r="S362" t="str">
        <f t="array" ref="S362:S373">'[6]CA_Key Products'!$D$12</f>
        <v>FWD Family CI</v>
      </c>
      <c r="T362" t="str">
        <f t="array" ref="T362:T373">'[6]CA_Key Products'!$D$15</f>
        <v>Hospital and Surgical Rider</v>
      </c>
      <c r="U362" t="str">
        <f t="array" ref="U362:U373">'[6]CA_Key Products'!$D$18</f>
        <v>Medical Rider</v>
      </c>
      <c r="V362" t="str">
        <f t="array" ref="V362:V373">'[6]CA_Key Products'!$D$21</f>
        <v>Cancer Care</v>
      </c>
      <c r="W362" t="str">
        <f t="array" ref="W362:W373">'[6]CA_Key Products'!$D$24</f>
        <v>Term Rider 2019</v>
      </c>
      <c r="X362" t="str">
        <f t="array" ref="X362:X373">'[6]CA_Key Products'!$D$27</f>
        <v>Accident Rider 2019</v>
      </c>
      <c r="Y362" t="str">
        <f t="array" ref="Y362:Y373">'[6]CA_Key Products'!$D$30</f>
        <v>HS Rider 2019</v>
      </c>
      <c r="Z362" t="str">
        <f t="array" ref="Z362:Z373">'[6]CA_Key Products'!$D$33</f>
        <v>FWD UL 2019</v>
      </c>
      <c r="AA362">
        <f t="array" ref="AA362:AA373">TRANSPOSE('[6]CA_Key Products'!$F$6:$Q$6)</f>
        <v>7662.8760000000002</v>
      </c>
      <c r="AB362">
        <f t="array" ref="AB362:AB373">TRANSPOSE('[6]CA_Key Products'!$F$9:$Q$9)</f>
        <v>0</v>
      </c>
      <c r="AC362">
        <f t="array" ref="AC362:AC373">TRANSPOSE('[6]CA_Key Products'!$F$12:$Q$12)</f>
        <v>0</v>
      </c>
      <c r="AD362">
        <f t="array" ref="AD362:AD373">TRANSPOSE('[6]CA_Key Products'!$F$15:$Q$15)</f>
        <v>160.49199999999999</v>
      </c>
      <c r="AE362">
        <f t="array" ref="AE362:AE373">TRANSPOSE('[6]CA_Key Products'!$F$18:$Q$18)</f>
        <v>46.246000000000002</v>
      </c>
      <c r="AF362">
        <f t="array" ref="AF362:AF373">TRANSPOSE('[6]CA_Key Products'!$F$21:$Q$21)</f>
        <v>0</v>
      </c>
      <c r="AG362">
        <f t="array" ref="AG362:AG373">TRANSPOSE('[6]CA_Key Products'!$F$24:$Q$24)</f>
        <v>0</v>
      </c>
      <c r="AH362">
        <f t="array" ref="AH362:AH373">TRANSPOSE('[6]CA_Key Products'!$F$27:$Q$27)</f>
        <v>0</v>
      </c>
      <c r="AI362">
        <f t="array" ref="AI362:AI373">TRANSPOSE('[6]CA_Key Products'!$F$30:$Q$30)</f>
        <v>0</v>
      </c>
      <c r="AJ362">
        <f t="array" ref="AJ362:AJ373">TRANSPOSE('[6]CA_Key Products'!$F$33:$Q$33)</f>
        <v>0</v>
      </c>
      <c r="AK362">
        <f t="array" ref="AK362:AK373">TRANSPOSE('[6]CA_Key Products'!$F$36:$Q$36)</f>
        <v>592.9339000000009</v>
      </c>
      <c r="AL362">
        <f t="array" ref="AL362:AL373">TRANSPOSE('[6]CA_Key Products'!$F$7:$Q$7)</f>
        <v>2244.8069398469916</v>
      </c>
      <c r="AM362">
        <f t="array" ref="AM362:AM373">TRANSPOSE('[6]CA_Key Products'!$F$10:$Q$10)</f>
        <v>0</v>
      </c>
      <c r="AN362">
        <f t="array" ref="AN362:AN373">TRANSPOSE('[6]CA_Key Products'!$F$13:$Q$13)</f>
        <v>0</v>
      </c>
      <c r="AO362">
        <f t="array" ref="AO362:AO373">TRANSPOSE('[6]CA_Key Products'!$F$16:$Q$16)</f>
        <v>76.436173249260079</v>
      </c>
      <c r="AP362">
        <f t="array" ref="AP362:AP373">TRANSPOSE('[6]CA_Key Products'!$F$19:$Q$19)</f>
        <v>48.315351264751698</v>
      </c>
      <c r="AQ362">
        <f t="array" ref="AQ362:AQ373">TRANSPOSE('[6]CA_Key Products'!$F$22:$Q$22)</f>
        <v>0</v>
      </c>
      <c r="AR362">
        <f t="array" ref="AR362:AR373">TRANSPOSE('[6]CA_Key Products'!$F$25:$Q$25)</f>
        <v>0</v>
      </c>
      <c r="AS362">
        <f t="array" ref="AS362:AS373">TRANSPOSE('[6]CA_Key Products'!$F$28:$Q$28)</f>
        <v>0</v>
      </c>
      <c r="AT362">
        <f t="array" ref="AT362:AT373">TRANSPOSE('[6]CA_Key Products'!$F$31:$Q$31)</f>
        <v>0</v>
      </c>
      <c r="AU362">
        <f t="array" ref="AU362:AU373">TRANSPOSE('[6]CA_Key Products'!$F$34:$Q$35)</f>
        <v>0</v>
      </c>
      <c r="AV362">
        <f t="array" ref="AV362:AV373">TRANSPOSE('[6]CA_Key Products'!$F$37:$Q$37)</f>
        <v>513.15549382897052</v>
      </c>
      <c r="AW362" s="4" t="str">
        <f t="array" ref="AW362:AW373">'[6]CA_Key Products'!$D$8</f>
        <v>Universal Life</v>
      </c>
      <c r="AX362" s="4" t="str">
        <f t="array" ref="AX362:AX373">'[6]CA_Key Products'!$D$11</f>
        <v>Traditional Par</v>
      </c>
      <c r="AY362" s="4" t="str">
        <f t="array" ref="AY362:AY373">'[6]CA_Key Products'!$D$14</f>
        <v>Traditional Par</v>
      </c>
      <c r="AZ362" s="4" t="str">
        <f t="array" ref="AZ362:AZ373">'[6]CA_Key Products'!$D$17</f>
        <v>Riders</v>
      </c>
      <c r="BA362" s="4" t="str">
        <f t="array" ref="BA362:BA373">'[6]CA_Key Products'!$D$20</f>
        <v>Riders</v>
      </c>
      <c r="BB362" s="4" t="str">
        <f t="array" ref="BB362:BB373">'[6]CA_Key Products'!$D$23</f>
        <v>Stand-alone protection</v>
      </c>
      <c r="BC362" s="4" t="str">
        <f t="array" ref="BC362:BC373">'[6]CA_Key Products'!$D$26</f>
        <v>Riders</v>
      </c>
      <c r="BD362" s="4" t="str">
        <f t="array" ref="BD362:BD373">'[6]CA_Key Products'!$D$29</f>
        <v>Riders</v>
      </c>
      <c r="BE362" s="4" t="str">
        <f t="array" ref="BE362:BE373">'[6]CA_Key Products'!$D$32</f>
        <v>Riders</v>
      </c>
      <c r="BF362" s="4" t="str">
        <f t="array" ref="BF362:BF373">'[6]CA_Key Products'!$D$35</f>
        <v>Universal Life</v>
      </c>
      <c r="BG362" s="4">
        <f t="array" ref="BG362:BG373">'[6]CA_Key Products'!$D$7</f>
        <v>0.29904257813912405</v>
      </c>
      <c r="BH362" s="4">
        <f t="array" ref="BH362:BH373">'[6]CA_Key Products'!$D$10</f>
        <v>0</v>
      </c>
      <c r="BI362" s="4">
        <f t="array" ref="BI362:BI373">'[6]CA_Key Products'!$D$13</f>
        <v>0</v>
      </c>
      <c r="BJ362" s="4">
        <f t="array" ref="BJ362:BJ373">'[6]CA_Key Products'!$D$16</f>
        <v>1</v>
      </c>
      <c r="BK362" s="4">
        <f t="array" ref="BK362:BK373">'[6]CA_Key Products'!$D$19</f>
        <v>1</v>
      </c>
      <c r="BL362" s="4">
        <f t="array" ref="BL362:BL373">'[6]CA_Key Products'!$D$22</f>
        <v>0</v>
      </c>
      <c r="BM362" s="4">
        <f t="array" ref="BM362:BM373">'[6]CA_Key Products'!$D$25</f>
        <v>1</v>
      </c>
      <c r="BN362" s="4">
        <f t="array" ref="BN362:BN373">'[6]CA_Key Products'!$D$28</f>
        <v>1</v>
      </c>
      <c r="BO362" s="4">
        <f t="array" ref="BO362:BO373">'[6]CA_Key Products'!$D$31</f>
        <v>1</v>
      </c>
      <c r="BP362" s="4">
        <f t="array" ref="BP362:BP373">'[6]CA_Key Products'!$D$34</f>
        <v>0.20662654838042391</v>
      </c>
      <c r="BQ362" t="str">
        <f>VLOOKUP(A362,Misc!$A$3:$B$11,2,FALSE)</f>
        <v>VND</v>
      </c>
      <c r="BR362">
        <f>INDEX(FX!$B$30:$AK$48,MATCH(Data!BQ362,FX!$A$30:$A$48,0),MATCH(Data!D362,Period,0))</f>
        <v>23192.879168060244</v>
      </c>
      <c r="BS362">
        <f t="shared" si="86"/>
        <v>0.36487698826345299</v>
      </c>
      <c r="BT362">
        <f t="shared" si="87"/>
        <v>0</v>
      </c>
      <c r="BU362">
        <f t="shared" si="88"/>
        <v>0.12429306156002674</v>
      </c>
      <c r="BV362">
        <f t="shared" si="89"/>
        <v>0</v>
      </c>
      <c r="BW362">
        <f t="shared" si="90"/>
        <v>0.13268490308386149</v>
      </c>
      <c r="BX362">
        <f t="shared" si="91"/>
        <v>0</v>
      </c>
      <c r="BY362">
        <f t="shared" si="92"/>
        <v>5.6327668083566526E-2</v>
      </c>
      <c r="BZ362">
        <f t="shared" si="93"/>
        <v>0</v>
      </c>
      <c r="CA362">
        <f t="shared" si="94"/>
        <v>0</v>
      </c>
      <c r="CB362">
        <f t="shared" si="95"/>
        <v>0</v>
      </c>
      <c r="CC362">
        <f t="shared" si="96"/>
        <v>0</v>
      </c>
      <c r="CD362">
        <f t="shared" si="97"/>
        <v>0</v>
      </c>
      <c r="CE362" s="4">
        <f t="shared" si="98"/>
        <v>0.34064373900796158</v>
      </c>
      <c r="CF362" s="4" t="str">
        <f t="shared" si="99"/>
        <v/>
      </c>
      <c r="CG362" s="4">
        <f t="shared" si="100"/>
        <v>0.45318433206638287</v>
      </c>
      <c r="CH362" s="4" t="str">
        <f t="shared" si="101"/>
        <v/>
      </c>
      <c r="CI362">
        <f>INDEX(FX!$B$114:$AK$132,MATCH(Data!BQ362,FX!$A$114:$A$132,0),MATCH(Data!D362,Period,0))</f>
        <v>22961.581658536001</v>
      </c>
    </row>
    <row r="363" spans="1:87" hidden="1" outlineLevel="1" x14ac:dyDescent="0.15">
      <c r="A363" t="s">
        <v>68</v>
      </c>
      <c r="B363" s="1">
        <f t="shared" si="102"/>
        <v>43800</v>
      </c>
      <c r="C363" t="s">
        <v>108</v>
      </c>
      <c r="D363" s="1">
        <v>43497</v>
      </c>
      <c r="E363">
        <v>6589.306599999999</v>
      </c>
      <c r="F363">
        <v>2316.6588555913286</v>
      </c>
      <c r="G363">
        <v>2416.9694938468442</v>
      </c>
      <c r="H363">
        <v>1043.8944733669273</v>
      </c>
      <c r="I363">
        <v>0</v>
      </c>
      <c r="J363">
        <v>0</v>
      </c>
      <c r="K363">
        <v>0</v>
      </c>
      <c r="L363">
        <v>0</v>
      </c>
      <c r="M363">
        <v>1354.3779999999999</v>
      </c>
      <c r="N363">
        <v>399.51662109918419</v>
      </c>
      <c r="O363">
        <v>349.07216577075269</v>
      </c>
      <c r="P363">
        <v>145.57704781184253</v>
      </c>
      <c r="Q363" t="str">
        <v>FWD UL2017</v>
      </c>
      <c r="R363" t="str">
        <v>FWD SmartKid</v>
      </c>
      <c r="S363" t="str">
        <v>FWD Family CI</v>
      </c>
      <c r="T363" t="str">
        <v>Hospital and Surgical Rider</v>
      </c>
      <c r="U363" t="str">
        <v>Medical Rider</v>
      </c>
      <c r="V363" t="str">
        <v>Cancer Care</v>
      </c>
      <c r="W363" t="str">
        <v>Term Rider 2019</v>
      </c>
      <c r="X363" t="str">
        <v>Accident Rider 2019</v>
      </c>
      <c r="Y363" t="str">
        <v>HS Rider 2019</v>
      </c>
      <c r="Z363" t="str">
        <v>FWD UL 2019</v>
      </c>
      <c r="AA363">
        <v>5946.84</v>
      </c>
      <c r="AB363">
        <v>0</v>
      </c>
      <c r="AC363">
        <v>0</v>
      </c>
      <c r="AD363">
        <v>150.46199999999999</v>
      </c>
      <c r="AE363">
        <v>29.9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462.10459999999875</v>
      </c>
      <c r="AL363">
        <v>1814.07349076015</v>
      </c>
      <c r="AM363">
        <v>0</v>
      </c>
      <c r="AN363">
        <v>0</v>
      </c>
      <c r="AO363">
        <v>75.052227907267167</v>
      </c>
      <c r="AP363">
        <v>30.187603572612968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397.3455333512984</v>
      </c>
      <c r="AW363" s="4" t="str">
        <v>Universal Life</v>
      </c>
      <c r="AX363" s="4" t="str">
        <v>Traditional Par</v>
      </c>
      <c r="AY363" s="4" t="str">
        <v>Traditional Par</v>
      </c>
      <c r="AZ363" s="4" t="str">
        <v>Riders</v>
      </c>
      <c r="BA363" s="4" t="str">
        <v>Riders</v>
      </c>
      <c r="BB363" s="4" t="str">
        <v>Stand-alone protection</v>
      </c>
      <c r="BC363" s="4" t="str">
        <v>Riders</v>
      </c>
      <c r="BD363" s="4" t="str">
        <v>Riders</v>
      </c>
      <c r="BE363" s="4" t="str">
        <v>Riders</v>
      </c>
      <c r="BF363" s="4" t="str">
        <v>Universal Life</v>
      </c>
      <c r="BG363" s="4">
        <v>0.29904257813912405</v>
      </c>
      <c r="BH363" s="4">
        <v>0</v>
      </c>
      <c r="BI363" s="4">
        <v>0</v>
      </c>
      <c r="BJ363" s="4">
        <v>1</v>
      </c>
      <c r="BK363" s="4">
        <v>1</v>
      </c>
      <c r="BL363" s="4">
        <v>0</v>
      </c>
      <c r="BM363" s="4">
        <v>1</v>
      </c>
      <c r="BN363" s="4">
        <v>1</v>
      </c>
      <c r="BO363" s="4">
        <v>1</v>
      </c>
      <c r="BP363" s="4">
        <v>0.20662654838042391</v>
      </c>
      <c r="BQ363" t="str">
        <f>VLOOKUP(A363,Misc!$A$3:$B$11,2,FALSE)</f>
        <v>VND</v>
      </c>
      <c r="BR363">
        <f>INDEX(FX!$B$30:$AK$48,MATCH(Data!BQ363,FX!$A$30:$A$48,0),MATCH(Data!D363,Period,0))</f>
        <v>23210.938118749869</v>
      </c>
      <c r="BS363">
        <f t="shared" si="86"/>
        <v>0.28388799135512477</v>
      </c>
      <c r="BT363">
        <f t="shared" si="87"/>
        <v>0</v>
      </c>
      <c r="BU363">
        <f t="shared" si="88"/>
        <v>9.9808928175975975E-2</v>
      </c>
      <c r="BV363">
        <f t="shared" si="89"/>
        <v>0</v>
      </c>
      <c r="BW363">
        <f t="shared" si="90"/>
        <v>0.10413062503037775</v>
      </c>
      <c r="BX363">
        <f t="shared" si="91"/>
        <v>0</v>
      </c>
      <c r="BY363">
        <f t="shared" si="92"/>
        <v>4.4974247401214085E-2</v>
      </c>
      <c r="BZ363">
        <f t="shared" si="93"/>
        <v>0</v>
      </c>
      <c r="CA363">
        <f t="shared" si="94"/>
        <v>0</v>
      </c>
      <c r="CB363">
        <f t="shared" si="95"/>
        <v>0</v>
      </c>
      <c r="CC363">
        <f t="shared" si="96"/>
        <v>0</v>
      </c>
      <c r="CD363">
        <f t="shared" si="97"/>
        <v>0</v>
      </c>
      <c r="CE363" s="4">
        <f t="shared" si="98"/>
        <v>0.35157854934103827</v>
      </c>
      <c r="CF363" s="4" t="str">
        <f t="shared" si="99"/>
        <v/>
      </c>
      <c r="CG363" s="4">
        <f t="shared" si="100"/>
        <v>0.45060345024363657</v>
      </c>
      <c r="CH363" s="4" t="str">
        <f t="shared" si="101"/>
        <v/>
      </c>
      <c r="CI363">
        <f>INDEX(FX!$B$114:$AK$132,MATCH(Data!BQ363,FX!$A$114:$A$132,0),MATCH(Data!D363,Period,0))</f>
        <v>22961.581658536001</v>
      </c>
    </row>
    <row r="364" spans="1:87" hidden="1" outlineLevel="1" x14ac:dyDescent="0.15">
      <c r="A364" t="s">
        <v>68</v>
      </c>
      <c r="B364" s="1">
        <f t="shared" si="102"/>
        <v>43800</v>
      </c>
      <c r="C364" t="s">
        <v>108</v>
      </c>
      <c r="D364" s="1">
        <v>43525</v>
      </c>
      <c r="E364">
        <v>12066.891799999998</v>
      </c>
      <c r="F364">
        <v>4234.6053672770286</v>
      </c>
      <c r="G364">
        <v>4339.3713419777423</v>
      </c>
      <c r="H364">
        <v>1880.1283335818143</v>
      </c>
      <c r="I364">
        <v>0</v>
      </c>
      <c r="J364">
        <v>0</v>
      </c>
      <c r="K364">
        <v>0</v>
      </c>
      <c r="L364">
        <v>0</v>
      </c>
      <c r="M364">
        <v>2151.0194000000001</v>
      </c>
      <c r="N364">
        <v>773.5367158028007</v>
      </c>
      <c r="O364">
        <v>690.16124005847382</v>
      </c>
      <c r="P364">
        <v>327.13716538124743</v>
      </c>
      <c r="Q364" t="str">
        <v>FWD UL2017</v>
      </c>
      <c r="R364" t="str">
        <v>FWD SmartKid</v>
      </c>
      <c r="S364" t="str">
        <v>FWD Family CI</v>
      </c>
      <c r="T364" t="str">
        <v>Hospital and Surgical Rider</v>
      </c>
      <c r="U364" t="str">
        <v>Medical Rider</v>
      </c>
      <c r="V364" t="str">
        <v>Cancer Care</v>
      </c>
      <c r="W364" t="str">
        <v>Term Rider 2019</v>
      </c>
      <c r="X364" t="str">
        <v>Accident Rider 2019</v>
      </c>
      <c r="Y364" t="str">
        <v>HS Rider 2019</v>
      </c>
      <c r="Z364" t="str">
        <v>FWD UL 2019</v>
      </c>
      <c r="AA364">
        <v>10939.25</v>
      </c>
      <c r="AB364">
        <v>0</v>
      </c>
      <c r="AC364">
        <v>0</v>
      </c>
      <c r="AD364">
        <v>233.32599999999999</v>
      </c>
      <c r="AE364">
        <v>86.8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807.5157999999974</v>
      </c>
      <c r="AL364">
        <v>3333.050107180472</v>
      </c>
      <c r="AM364">
        <v>0</v>
      </c>
      <c r="AN364">
        <v>0</v>
      </c>
      <c r="AO364">
        <v>114.55671669537935</v>
      </c>
      <c r="AP364">
        <v>86.973666037262703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700.02487736391458</v>
      </c>
      <c r="AW364" s="4" t="str">
        <v>Universal Life</v>
      </c>
      <c r="AX364" s="4" t="str">
        <v>Traditional Par</v>
      </c>
      <c r="AY364" s="4" t="str">
        <v>Traditional Par</v>
      </c>
      <c r="AZ364" s="4" t="str">
        <v>Riders</v>
      </c>
      <c r="BA364" s="4" t="str">
        <v>Riders</v>
      </c>
      <c r="BB364" s="4" t="str">
        <v>Stand-alone protection</v>
      </c>
      <c r="BC364" s="4" t="str">
        <v>Riders</v>
      </c>
      <c r="BD364" s="4" t="str">
        <v>Riders</v>
      </c>
      <c r="BE364" s="4" t="str">
        <v>Riders</v>
      </c>
      <c r="BF364" s="4" t="str">
        <v>Universal Life</v>
      </c>
      <c r="BG364" s="4">
        <v>0.29904257813912405</v>
      </c>
      <c r="BH364" s="4">
        <v>0</v>
      </c>
      <c r="BI364" s="4">
        <v>0</v>
      </c>
      <c r="BJ364" s="4">
        <v>1</v>
      </c>
      <c r="BK364" s="4">
        <v>1</v>
      </c>
      <c r="BL364" s="4">
        <v>0</v>
      </c>
      <c r="BM364" s="4">
        <v>1</v>
      </c>
      <c r="BN364" s="4">
        <v>1</v>
      </c>
      <c r="BO364" s="4">
        <v>1</v>
      </c>
      <c r="BP364" s="4">
        <v>0.20662654838042391</v>
      </c>
      <c r="BQ364" t="str">
        <f>VLOOKUP(A364,Misc!$A$3:$B$11,2,FALSE)</f>
        <v>VND</v>
      </c>
      <c r="BR364">
        <f>INDEX(FX!$B$30:$AK$48,MATCH(Data!BQ364,FX!$A$30:$A$48,0),MATCH(Data!D364,Period,0))</f>
        <v>23203.778889624151</v>
      </c>
      <c r="BS364">
        <f t="shared" si="86"/>
        <v>0.52003994079584392</v>
      </c>
      <c r="BT364">
        <f t="shared" si="87"/>
        <v>0</v>
      </c>
      <c r="BU364">
        <f t="shared" si="88"/>
        <v>0.18249636782957726</v>
      </c>
      <c r="BV364">
        <f t="shared" si="89"/>
        <v>0</v>
      </c>
      <c r="BW364">
        <f t="shared" si="90"/>
        <v>0.18701140717722251</v>
      </c>
      <c r="BX364">
        <f t="shared" si="91"/>
        <v>0</v>
      </c>
      <c r="BY364">
        <f t="shared" si="92"/>
        <v>8.1026816473524332E-2</v>
      </c>
      <c r="BZ364">
        <f t="shared" si="93"/>
        <v>0</v>
      </c>
      <c r="CA364">
        <f t="shared" si="94"/>
        <v>0</v>
      </c>
      <c r="CB364">
        <f t="shared" si="95"/>
        <v>0</v>
      </c>
      <c r="CC364">
        <f t="shared" si="96"/>
        <v>0</v>
      </c>
      <c r="CD364">
        <f t="shared" si="97"/>
        <v>0</v>
      </c>
      <c r="CE364" s="4">
        <f t="shared" si="98"/>
        <v>0.35092759904228443</v>
      </c>
      <c r="CF364" s="4" t="str">
        <f t="shared" si="99"/>
        <v/>
      </c>
      <c r="CG364" s="4">
        <f t="shared" si="100"/>
        <v>0.44399139247083846</v>
      </c>
      <c r="CH364" s="4" t="str">
        <f t="shared" si="101"/>
        <v/>
      </c>
      <c r="CI364">
        <f>INDEX(FX!$B$114:$AK$132,MATCH(Data!BQ364,FX!$A$114:$A$132,0),MATCH(Data!D364,Period,0))</f>
        <v>22961.581658536001</v>
      </c>
    </row>
    <row r="365" spans="1:87" hidden="1" outlineLevel="1" x14ac:dyDescent="0.15">
      <c r="A365" t="s">
        <v>68</v>
      </c>
      <c r="B365" s="1">
        <f t="shared" si="102"/>
        <v>43800</v>
      </c>
      <c r="C365" t="s">
        <v>108</v>
      </c>
      <c r="D365" s="1">
        <v>43556</v>
      </c>
      <c r="E365">
        <v>14233.676100000001</v>
      </c>
      <c r="F365">
        <v>4905.2780413234059</v>
      </c>
      <c r="G365">
        <v>5153.4665597874446</v>
      </c>
      <c r="H365">
        <v>2217.5347961832067</v>
      </c>
      <c r="I365">
        <v>0</v>
      </c>
      <c r="J365">
        <v>0</v>
      </c>
      <c r="K365">
        <v>0</v>
      </c>
      <c r="L365">
        <v>0</v>
      </c>
      <c r="M365">
        <v>1547.5801000000001</v>
      </c>
      <c r="N365">
        <v>396.28458627904325</v>
      </c>
      <c r="O365">
        <v>508.76701475161002</v>
      </c>
      <c r="P365">
        <v>183.36278170591294</v>
      </c>
      <c r="Q365" t="str">
        <v>FWD UL2017</v>
      </c>
      <c r="R365" t="str">
        <v>FWD SmartKid</v>
      </c>
      <c r="S365" t="str">
        <v>FWD Family CI</v>
      </c>
      <c r="T365" t="str">
        <v>Hospital and Surgical Rider</v>
      </c>
      <c r="U365" t="str">
        <v>Medical Rider</v>
      </c>
      <c r="V365" t="str">
        <v>Cancer Care</v>
      </c>
      <c r="W365" t="str">
        <v>Term Rider 2019</v>
      </c>
      <c r="X365" t="str">
        <v>Accident Rider 2019</v>
      </c>
      <c r="Y365" t="str">
        <v>HS Rider 2019</v>
      </c>
      <c r="Z365" t="str">
        <v>FWD UL 2019</v>
      </c>
      <c r="AA365">
        <v>12880.137000000001</v>
      </c>
      <c r="AB365">
        <v>0</v>
      </c>
      <c r="AC365">
        <v>0</v>
      </c>
      <c r="AD365">
        <v>224.828</v>
      </c>
      <c r="AE365">
        <v>72.346000000000004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1056.3650999999991</v>
      </c>
      <c r="AL365">
        <v>3812.5222843062247</v>
      </c>
      <c r="AM365">
        <v>0</v>
      </c>
      <c r="AN365">
        <v>0</v>
      </c>
      <c r="AO365">
        <v>107.2851980827467</v>
      </c>
      <c r="AP365">
        <v>61.292091420658807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924.17846751377556</v>
      </c>
      <c r="AW365" s="4" t="str">
        <v>Universal Life</v>
      </c>
      <c r="AX365" s="4" t="str">
        <v>Traditional Par</v>
      </c>
      <c r="AY365" s="4" t="str">
        <v>Traditional Par</v>
      </c>
      <c r="AZ365" s="4" t="str">
        <v>Riders</v>
      </c>
      <c r="BA365" s="4" t="str">
        <v>Riders</v>
      </c>
      <c r="BB365" s="4" t="str">
        <v>Stand-alone protection</v>
      </c>
      <c r="BC365" s="4" t="str">
        <v>Riders</v>
      </c>
      <c r="BD365" s="4" t="str">
        <v>Riders</v>
      </c>
      <c r="BE365" s="4" t="str">
        <v>Riders</v>
      </c>
      <c r="BF365" s="4" t="str">
        <v>Universal Life</v>
      </c>
      <c r="BG365" s="4">
        <v>0.29904257813912405</v>
      </c>
      <c r="BH365" s="4">
        <v>0</v>
      </c>
      <c r="BI365" s="4">
        <v>0</v>
      </c>
      <c r="BJ365" s="4">
        <v>1</v>
      </c>
      <c r="BK365" s="4">
        <v>1</v>
      </c>
      <c r="BL365" s="4">
        <v>0</v>
      </c>
      <c r="BM365" s="4">
        <v>1</v>
      </c>
      <c r="BN365" s="4">
        <v>1</v>
      </c>
      <c r="BO365" s="4">
        <v>1</v>
      </c>
      <c r="BP365" s="4">
        <v>0.20662654838042391</v>
      </c>
      <c r="BQ365" t="str">
        <f>VLOOKUP(A365,Misc!$A$3:$B$11,2,FALSE)</f>
        <v>VND</v>
      </c>
      <c r="BR365">
        <f>INDEX(FX!$B$30:$AK$48,MATCH(Data!BQ365,FX!$A$30:$A$48,0),MATCH(Data!D365,Period,0))</f>
        <v>23224.068802232683</v>
      </c>
      <c r="BS365">
        <f t="shared" si="86"/>
        <v>0.61288468533264173</v>
      </c>
      <c r="BT365">
        <f t="shared" si="87"/>
        <v>0</v>
      </c>
      <c r="BU365">
        <f t="shared" si="88"/>
        <v>0.21121527339136323</v>
      </c>
      <c r="BV365">
        <f t="shared" si="89"/>
        <v>0</v>
      </c>
      <c r="BW365">
        <f t="shared" si="90"/>
        <v>0.22190196746626964</v>
      </c>
      <c r="BX365">
        <f t="shared" si="91"/>
        <v>0</v>
      </c>
      <c r="BY365">
        <f t="shared" si="92"/>
        <v>9.5484336317933252E-2</v>
      </c>
      <c r="BZ365">
        <f t="shared" si="93"/>
        <v>0</v>
      </c>
      <c r="CA365">
        <f t="shared" si="94"/>
        <v>0</v>
      </c>
      <c r="CB365">
        <f t="shared" si="95"/>
        <v>0</v>
      </c>
      <c r="CC365">
        <f t="shared" si="96"/>
        <v>0</v>
      </c>
      <c r="CD365">
        <f t="shared" si="97"/>
        <v>0</v>
      </c>
      <c r="CE365" s="4">
        <f t="shared" si="98"/>
        <v>0.34462481841380427</v>
      </c>
      <c r="CF365" s="4" t="str">
        <f t="shared" si="99"/>
        <v/>
      </c>
      <c r="CG365" s="4">
        <f t="shared" si="100"/>
        <v>0.45207117262305752</v>
      </c>
      <c r="CH365" s="4" t="str">
        <f t="shared" si="101"/>
        <v/>
      </c>
      <c r="CI365">
        <f>INDEX(FX!$B$114:$AK$132,MATCH(Data!BQ365,FX!$A$114:$A$132,0),MATCH(Data!D365,Period,0))</f>
        <v>22961.581658536001</v>
      </c>
    </row>
    <row r="366" spans="1:87" hidden="1" outlineLevel="1" x14ac:dyDescent="0.15">
      <c r="A366" t="s">
        <v>68</v>
      </c>
      <c r="B366" s="1">
        <f t="shared" si="102"/>
        <v>43800</v>
      </c>
      <c r="C366" t="s">
        <v>108</v>
      </c>
      <c r="D366" s="1">
        <v>43586</v>
      </c>
      <c r="E366">
        <v>17160.664000000001</v>
      </c>
      <c r="F366">
        <v>534.35115182154595</v>
      </c>
      <c r="G366">
        <v>6301.7057755783117</v>
      </c>
      <c r="H366">
        <v>1109.4025863126503</v>
      </c>
      <c r="I366">
        <v>0</v>
      </c>
      <c r="J366">
        <v>0</v>
      </c>
      <c r="K366">
        <v>0</v>
      </c>
      <c r="L366">
        <v>0</v>
      </c>
      <c r="M366">
        <v>2179.2026000000001</v>
      </c>
      <c r="N366">
        <v>703.04211552259073</v>
      </c>
      <c r="O366">
        <v>734.13754213699485</v>
      </c>
      <c r="P366">
        <v>301.79570108804268</v>
      </c>
      <c r="Q366" t="str">
        <v>FWD UL2017</v>
      </c>
      <c r="R366" t="str">
        <v>FWD SmartKid</v>
      </c>
      <c r="S366" t="str">
        <v>FWD Family CI</v>
      </c>
      <c r="T366" t="str">
        <v>Hospital and Surgical Rider</v>
      </c>
      <c r="U366" t="str">
        <v>Medical Rider</v>
      </c>
      <c r="V366" t="str">
        <v>Cancer Care</v>
      </c>
      <c r="W366" t="str">
        <v>Term Rider 2019</v>
      </c>
      <c r="X366" t="str">
        <v>Accident Rider 2019</v>
      </c>
      <c r="Y366" t="str">
        <v>HS Rider 2019</v>
      </c>
      <c r="Z366" t="str">
        <v>FWD UL 2019</v>
      </c>
      <c r="AA366">
        <v>15312.939</v>
      </c>
      <c r="AB366">
        <v>0</v>
      </c>
      <c r="AC366">
        <v>0</v>
      </c>
      <c r="AD366">
        <v>299.322</v>
      </c>
      <c r="AE366">
        <v>124.386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1424.0169999999998</v>
      </c>
      <c r="AL366">
        <v>-810.27236775829442</v>
      </c>
      <c r="AM366">
        <v>0</v>
      </c>
      <c r="AN366">
        <v>0</v>
      </c>
      <c r="AO366">
        <v>113.13150127715002</v>
      </c>
      <c r="AP366">
        <v>97.822160005144895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1133.6698582975455</v>
      </c>
      <c r="AW366" s="4" t="str">
        <v>Universal Life</v>
      </c>
      <c r="AX366" s="4" t="str">
        <v>Traditional Par</v>
      </c>
      <c r="AY366" s="4" t="str">
        <v>Traditional Par</v>
      </c>
      <c r="AZ366" s="4" t="str">
        <v>Riders</v>
      </c>
      <c r="BA366" s="4" t="str">
        <v>Riders</v>
      </c>
      <c r="BB366" s="4" t="str">
        <v>Stand-alone protection</v>
      </c>
      <c r="BC366" s="4" t="str">
        <v>Riders</v>
      </c>
      <c r="BD366" s="4" t="str">
        <v>Riders</v>
      </c>
      <c r="BE366" s="4" t="str">
        <v>Riders</v>
      </c>
      <c r="BF366" s="4" t="str">
        <v>Universal Life</v>
      </c>
      <c r="BG366" s="4">
        <v>0.29904257813912405</v>
      </c>
      <c r="BH366" s="4">
        <v>0</v>
      </c>
      <c r="BI366" s="4">
        <v>0</v>
      </c>
      <c r="BJ366" s="4">
        <v>1</v>
      </c>
      <c r="BK366" s="4">
        <v>1</v>
      </c>
      <c r="BL366" s="4">
        <v>0</v>
      </c>
      <c r="BM366" s="4">
        <v>1</v>
      </c>
      <c r="BN366" s="4">
        <v>1</v>
      </c>
      <c r="BO366" s="4">
        <v>1</v>
      </c>
      <c r="BP366" s="4">
        <v>0.20662654838042391</v>
      </c>
      <c r="BQ366" t="str">
        <f>VLOOKUP(A366,Misc!$A$3:$B$11,2,FALSE)</f>
        <v>VND</v>
      </c>
      <c r="BR366">
        <f>INDEX(FX!$B$30:$AK$48,MATCH(Data!BQ366,FX!$A$30:$A$48,0),MATCH(Data!D366,Period,0))</f>
        <v>23364.101199873738</v>
      </c>
      <c r="BS366">
        <f t="shared" si="86"/>
        <v>0.73448851523091074</v>
      </c>
      <c r="BT366">
        <f t="shared" si="87"/>
        <v>0</v>
      </c>
      <c r="BU366">
        <f t="shared" si="88"/>
        <v>2.2870605945861665E-2</v>
      </c>
      <c r="BV366">
        <f t="shared" si="89"/>
        <v>0</v>
      </c>
      <c r="BW366">
        <f t="shared" si="90"/>
        <v>0.26971744907577982</v>
      </c>
      <c r="BX366">
        <f t="shared" si="91"/>
        <v>0</v>
      </c>
      <c r="BY366">
        <f t="shared" si="92"/>
        <v>4.748321267837368E-2</v>
      </c>
      <c r="BZ366">
        <f t="shared" si="93"/>
        <v>0</v>
      </c>
      <c r="CA366">
        <f t="shared" si="94"/>
        <v>0</v>
      </c>
      <c r="CB366">
        <f t="shared" si="95"/>
        <v>0</v>
      </c>
      <c r="CC366">
        <f t="shared" si="96"/>
        <v>0</v>
      </c>
      <c r="CD366">
        <f t="shared" si="97"/>
        <v>0</v>
      </c>
      <c r="CE366" s="4">
        <f t="shared" si="98"/>
        <v>3.1138139632682391E-2</v>
      </c>
      <c r="CF366" s="4" t="str">
        <f t="shared" si="99"/>
        <v/>
      </c>
      <c r="CG366" s="4">
        <f t="shared" si="100"/>
        <v>2.0761676708861119</v>
      </c>
      <c r="CH366" s="4" t="str">
        <f t="shared" si="101"/>
        <v/>
      </c>
      <c r="CI366">
        <f>INDEX(FX!$B$114:$AK$132,MATCH(Data!BQ366,FX!$A$114:$A$132,0),MATCH(Data!D366,Period,0))</f>
        <v>22961.581658536001</v>
      </c>
    </row>
    <row r="367" spans="1:87" hidden="1" outlineLevel="1" x14ac:dyDescent="0.15">
      <c r="A367" t="s">
        <v>68</v>
      </c>
      <c r="B367" s="1">
        <f t="shared" si="102"/>
        <v>43800</v>
      </c>
      <c r="C367" t="s">
        <v>108</v>
      </c>
      <c r="D367" s="1">
        <v>43617</v>
      </c>
      <c r="E367">
        <v>14418.1913</v>
      </c>
      <c r="F367">
        <v>4025.7691312839734</v>
      </c>
      <c r="G367">
        <v>5443.5357091521346</v>
      </c>
      <c r="H367">
        <v>2126.1850573382976</v>
      </c>
      <c r="I367">
        <v>0</v>
      </c>
      <c r="J367">
        <v>0</v>
      </c>
      <c r="K367">
        <v>0</v>
      </c>
      <c r="L367">
        <v>0</v>
      </c>
      <c r="M367">
        <v>1596.3152999999998</v>
      </c>
      <c r="N367">
        <v>526.18571374750513</v>
      </c>
      <c r="O367">
        <v>761.89562661009779</v>
      </c>
      <c r="P367">
        <v>280.70983172171441</v>
      </c>
      <c r="Q367" t="str">
        <v>FWD UL2017</v>
      </c>
      <c r="R367" t="str">
        <v>FWD SmartKid</v>
      </c>
      <c r="S367" t="str">
        <v>FWD Family CI</v>
      </c>
      <c r="T367" t="str">
        <v>Hospital and Surgical Rider</v>
      </c>
      <c r="U367" t="str">
        <v>Medical Rider</v>
      </c>
      <c r="V367" t="str">
        <v>Cancer Care</v>
      </c>
      <c r="W367" t="str">
        <v>Term Rider 2019</v>
      </c>
      <c r="X367" t="str">
        <v>Accident Rider 2019</v>
      </c>
      <c r="Y367" t="str">
        <v>HS Rider 2019</v>
      </c>
      <c r="Z367" t="str">
        <v>FWD UL 2019</v>
      </c>
      <c r="AA367">
        <v>12645.357</v>
      </c>
      <c r="AB367">
        <v>0</v>
      </c>
      <c r="AC367">
        <v>0</v>
      </c>
      <c r="AD367">
        <v>347.97199999999998</v>
      </c>
      <c r="AE367">
        <v>101.27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1323.5923000000003</v>
      </c>
      <c r="AL367">
        <v>2676.5281991493252</v>
      </c>
      <c r="AM367">
        <v>0</v>
      </c>
      <c r="AN367">
        <v>0</v>
      </c>
      <c r="AO367">
        <v>156.33987515299262</v>
      </c>
      <c r="AP367">
        <v>97.316591855659098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1095.5844651259963</v>
      </c>
      <c r="AW367" s="4" t="str">
        <v>Universal Life</v>
      </c>
      <c r="AX367" s="4" t="str">
        <v>Traditional Par</v>
      </c>
      <c r="AY367" s="4" t="str">
        <v>Traditional Par</v>
      </c>
      <c r="AZ367" s="4" t="str">
        <v>Riders</v>
      </c>
      <c r="BA367" s="4" t="str">
        <v>Riders</v>
      </c>
      <c r="BB367" s="4" t="str">
        <v>Stand-alone protection</v>
      </c>
      <c r="BC367" s="4" t="str">
        <v>Riders</v>
      </c>
      <c r="BD367" s="4" t="str">
        <v>Riders</v>
      </c>
      <c r="BE367" s="4" t="str">
        <v>Riders</v>
      </c>
      <c r="BF367" s="4" t="str">
        <v>Universal Life</v>
      </c>
      <c r="BG367" s="4">
        <v>0.29904257813912405</v>
      </c>
      <c r="BH367" s="4">
        <v>0</v>
      </c>
      <c r="BI367" s="4">
        <v>0</v>
      </c>
      <c r="BJ367" s="4">
        <v>1</v>
      </c>
      <c r="BK367" s="4">
        <v>1</v>
      </c>
      <c r="BL367" s="4">
        <v>0</v>
      </c>
      <c r="BM367" s="4">
        <v>1</v>
      </c>
      <c r="BN367" s="4">
        <v>1</v>
      </c>
      <c r="BO367" s="4">
        <v>1</v>
      </c>
      <c r="BP367" s="4">
        <v>0.20662654838042391</v>
      </c>
      <c r="BQ367" t="str">
        <f>VLOOKUP(A367,Misc!$A$3:$B$11,2,FALSE)</f>
        <v>VND</v>
      </c>
      <c r="BR367">
        <f>INDEX(FX!$B$30:$AK$48,MATCH(Data!BQ367,FX!$A$30:$A$48,0),MATCH(Data!D367,Period,0))</f>
        <v>23338.802278908443</v>
      </c>
      <c r="BS367">
        <f t="shared" si="86"/>
        <v>0.61777768746213224</v>
      </c>
      <c r="BT367">
        <f t="shared" si="87"/>
        <v>0</v>
      </c>
      <c r="BU367">
        <f t="shared" si="88"/>
        <v>0.17249253338600454</v>
      </c>
      <c r="BV367">
        <f t="shared" si="89"/>
        <v>0</v>
      </c>
      <c r="BW367">
        <f t="shared" si="90"/>
        <v>0.23323972002074517</v>
      </c>
      <c r="BX367">
        <f t="shared" si="91"/>
        <v>0</v>
      </c>
      <c r="BY367">
        <f t="shared" si="92"/>
        <v>9.1100864214431296E-2</v>
      </c>
      <c r="BZ367">
        <f t="shared" si="93"/>
        <v>0</v>
      </c>
      <c r="CA367">
        <f t="shared" si="94"/>
        <v>0</v>
      </c>
      <c r="CB367">
        <f t="shared" si="95"/>
        <v>0</v>
      </c>
      <c r="CC367">
        <f t="shared" si="96"/>
        <v>0</v>
      </c>
      <c r="CD367">
        <f t="shared" si="97"/>
        <v>0</v>
      </c>
      <c r="CE367" s="4">
        <f t="shared" si="98"/>
        <v>0.27921457327896415</v>
      </c>
      <c r="CF367" s="4" t="str">
        <f t="shared" si="99"/>
        <v/>
      </c>
      <c r="CG367" s="4">
        <f t="shared" si="100"/>
        <v>0.52814381252413622</v>
      </c>
      <c r="CH367" s="4" t="str">
        <f t="shared" si="101"/>
        <v/>
      </c>
      <c r="CI367">
        <f>INDEX(FX!$B$114:$AK$132,MATCH(Data!BQ367,FX!$A$114:$A$132,0),MATCH(Data!D367,Period,0))</f>
        <v>22961.581658536001</v>
      </c>
    </row>
    <row r="368" spans="1:87" hidden="1" outlineLevel="1" x14ac:dyDescent="0.15">
      <c r="A368" t="s">
        <v>68</v>
      </c>
      <c r="B368" s="1">
        <f t="shared" si="102"/>
        <v>43800</v>
      </c>
      <c r="C368" t="s">
        <v>108</v>
      </c>
      <c r="D368" s="1">
        <v>43647</v>
      </c>
      <c r="E368">
        <v>17454.083200000001</v>
      </c>
      <c r="F368">
        <v>5124.2070837901911</v>
      </c>
      <c r="G368">
        <v>6638.1836656937576</v>
      </c>
      <c r="H368">
        <v>2951.6476773441059</v>
      </c>
      <c r="I368">
        <v>0</v>
      </c>
      <c r="J368">
        <v>0</v>
      </c>
      <c r="K368">
        <v>0</v>
      </c>
      <c r="L368">
        <v>0</v>
      </c>
      <c r="M368">
        <v>2142.8977</v>
      </c>
      <c r="N368">
        <v>692.44167087453241</v>
      </c>
      <c r="O368">
        <v>774.0783539959034</v>
      </c>
      <c r="P368">
        <v>308.01259293852507</v>
      </c>
      <c r="Q368" t="str">
        <v>FWD UL2017</v>
      </c>
      <c r="R368" t="str">
        <v>FWD SmartKid</v>
      </c>
      <c r="S368" t="str">
        <v>FWD Family CI</v>
      </c>
      <c r="T368" t="str">
        <v>Hospital and Surgical Rider</v>
      </c>
      <c r="U368" t="str">
        <v>Medical Rider</v>
      </c>
      <c r="V368" t="str">
        <v>Cancer Care</v>
      </c>
      <c r="W368" t="str">
        <v>Term Rider 2019</v>
      </c>
      <c r="X368" t="str">
        <v>Accident Rider 2019</v>
      </c>
      <c r="Y368" t="str">
        <v>HS Rider 2019</v>
      </c>
      <c r="Z368" t="str">
        <v>FWD UL 2019</v>
      </c>
      <c r="AA368">
        <v>15243.805</v>
      </c>
      <c r="AB368">
        <v>0</v>
      </c>
      <c r="AC368">
        <v>0</v>
      </c>
      <c r="AD368">
        <v>98.852000000000004</v>
      </c>
      <c r="AE368">
        <v>112.40600000000001</v>
      </c>
      <c r="AF368">
        <v>0</v>
      </c>
      <c r="AG368">
        <v>27.231000000000002</v>
      </c>
      <c r="AH368">
        <v>115.8236</v>
      </c>
      <c r="AI368">
        <v>306.87</v>
      </c>
      <c r="AJ368">
        <v>0</v>
      </c>
      <c r="AK368">
        <v>1549.0956000000006</v>
      </c>
      <c r="AL368">
        <v>3061.9803593528968</v>
      </c>
      <c r="AM368">
        <v>0</v>
      </c>
      <c r="AN368">
        <v>0</v>
      </c>
      <c r="AO368">
        <v>46.065498551785417</v>
      </c>
      <c r="AP368">
        <v>92.876330242264714</v>
      </c>
      <c r="AQ368">
        <v>0</v>
      </c>
      <c r="AR368">
        <v>45.845129963916762</v>
      </c>
      <c r="AS368">
        <v>173.00505571894141</v>
      </c>
      <c r="AT368">
        <v>425.06753454166534</v>
      </c>
      <c r="AU368">
        <v>0</v>
      </c>
      <c r="AV368">
        <v>1279.3671754187208</v>
      </c>
      <c r="AW368" s="4" t="str">
        <v>Universal Life</v>
      </c>
      <c r="AX368" s="4" t="str">
        <v>Traditional Par</v>
      </c>
      <c r="AY368" s="4" t="str">
        <v>Traditional Par</v>
      </c>
      <c r="AZ368" s="4" t="str">
        <v>Riders</v>
      </c>
      <c r="BA368" s="4" t="str">
        <v>Riders</v>
      </c>
      <c r="BB368" s="4" t="str">
        <v>Stand-alone protection</v>
      </c>
      <c r="BC368" s="4" t="str">
        <v>Riders</v>
      </c>
      <c r="BD368" s="4" t="str">
        <v>Riders</v>
      </c>
      <c r="BE368" s="4" t="str">
        <v>Riders</v>
      </c>
      <c r="BF368" s="4" t="str">
        <v>Universal Life</v>
      </c>
      <c r="BG368" s="4">
        <v>0.29904257813912405</v>
      </c>
      <c r="BH368" s="4">
        <v>0</v>
      </c>
      <c r="BI368" s="4">
        <v>0</v>
      </c>
      <c r="BJ368" s="4">
        <v>1</v>
      </c>
      <c r="BK368" s="4">
        <v>1</v>
      </c>
      <c r="BL368" s="4">
        <v>0</v>
      </c>
      <c r="BM368" s="4">
        <v>1</v>
      </c>
      <c r="BN368" s="4">
        <v>1</v>
      </c>
      <c r="BO368" s="4">
        <v>1</v>
      </c>
      <c r="BP368" s="4">
        <v>0.20662654838042391</v>
      </c>
      <c r="BQ368" t="str">
        <f>VLOOKUP(A368,Misc!$A$3:$B$11,2,FALSE)</f>
        <v>VND</v>
      </c>
      <c r="BR368">
        <f>INDEX(FX!$B$30:$AK$48,MATCH(Data!BQ368,FX!$A$30:$A$48,0),MATCH(Data!D368,Period,0))</f>
        <v>23219.310783003264</v>
      </c>
      <c r="BS368">
        <f t="shared" si="86"/>
        <v>0.75170548183439367</v>
      </c>
      <c r="BT368">
        <f t="shared" si="87"/>
        <v>0</v>
      </c>
      <c r="BU368">
        <f t="shared" si="88"/>
        <v>0.22068730341217341</v>
      </c>
      <c r="BV368">
        <f t="shared" si="89"/>
        <v>0</v>
      </c>
      <c r="BW368">
        <f t="shared" si="90"/>
        <v>0.28589064196310965</v>
      </c>
      <c r="BX368">
        <f t="shared" si="91"/>
        <v>0</v>
      </c>
      <c r="BY368">
        <f t="shared" si="92"/>
        <v>0.12712038289718477</v>
      </c>
      <c r="BZ368">
        <f t="shared" si="93"/>
        <v>0</v>
      </c>
      <c r="CA368">
        <f t="shared" si="94"/>
        <v>0</v>
      </c>
      <c r="CB368">
        <f t="shared" si="95"/>
        <v>0</v>
      </c>
      <c r="CC368">
        <f t="shared" si="96"/>
        <v>0</v>
      </c>
      <c r="CD368">
        <f t="shared" si="97"/>
        <v>0</v>
      </c>
      <c r="CE368" s="4">
        <f t="shared" si="98"/>
        <v>0.29358213920913306</v>
      </c>
      <c r="CF368" s="4" t="str">
        <f t="shared" si="99"/>
        <v/>
      </c>
      <c r="CG368" s="4">
        <f t="shared" si="100"/>
        <v>0.57602037331420242</v>
      </c>
      <c r="CH368" s="4" t="str">
        <f t="shared" si="101"/>
        <v/>
      </c>
      <c r="CI368">
        <f>INDEX(FX!$B$114:$AK$132,MATCH(Data!BQ368,FX!$A$114:$A$132,0),MATCH(Data!D368,Period,0))</f>
        <v>22961.581658536001</v>
      </c>
    </row>
    <row r="369" spans="1:87" hidden="1" outlineLevel="1" x14ac:dyDescent="0.15">
      <c r="A369" t="s">
        <v>68</v>
      </c>
      <c r="B369" s="1">
        <f t="shared" si="102"/>
        <v>43800</v>
      </c>
      <c r="C369" t="s">
        <v>108</v>
      </c>
      <c r="D369" s="1">
        <v>43678</v>
      </c>
      <c r="E369">
        <v>17158.565899999998</v>
      </c>
      <c r="F369">
        <v>5617.9488827953437</v>
      </c>
      <c r="G369">
        <v>6628.3204522299056</v>
      </c>
      <c r="H369">
        <v>3379.4372327310516</v>
      </c>
      <c r="I369">
        <v>0</v>
      </c>
      <c r="J369">
        <v>0</v>
      </c>
      <c r="K369">
        <v>0</v>
      </c>
      <c r="L369">
        <v>0</v>
      </c>
      <c r="M369">
        <v>4219.0934999999999</v>
      </c>
      <c r="N369">
        <v>1260.0746883145875</v>
      </c>
      <c r="O369">
        <v>1494.123412796268</v>
      </c>
      <c r="P369">
        <v>499.10013748876679</v>
      </c>
      <c r="Q369" t="str">
        <v>FWD UL2017</v>
      </c>
      <c r="R369" t="str">
        <v>FWD SmartKid</v>
      </c>
      <c r="S369" t="str">
        <v>FWD Family CI</v>
      </c>
      <c r="T369" t="str">
        <v>Hospital and Surgical Rider</v>
      </c>
      <c r="U369" t="str">
        <v>Medical Rider</v>
      </c>
      <c r="V369" t="str">
        <v>Cancer Care</v>
      </c>
      <c r="W369" t="str">
        <v>Term Rider 2019</v>
      </c>
      <c r="X369" t="str">
        <v>Accident Rider 2019</v>
      </c>
      <c r="Y369" t="str">
        <v>HS Rider 2019</v>
      </c>
      <c r="Z369" t="str">
        <v>FWD UL 2019</v>
      </c>
      <c r="AA369">
        <v>14741.503000000001</v>
      </c>
      <c r="AB369">
        <v>0</v>
      </c>
      <c r="AC369">
        <v>0</v>
      </c>
      <c r="AD369">
        <v>0.05</v>
      </c>
      <c r="AE369">
        <v>107.5244</v>
      </c>
      <c r="AF369">
        <v>0</v>
      </c>
      <c r="AG369">
        <v>47.052</v>
      </c>
      <c r="AH369">
        <v>153.13499999999999</v>
      </c>
      <c r="AI369">
        <v>542.47799999999995</v>
      </c>
      <c r="AJ369">
        <v>0</v>
      </c>
      <c r="AK369">
        <v>1566.8234999999968</v>
      </c>
      <c r="AL369">
        <v>3133.7376102610842</v>
      </c>
      <c r="AM369">
        <v>0</v>
      </c>
      <c r="AN369">
        <v>0</v>
      </c>
      <c r="AO369">
        <v>2.3306406857499386E-2</v>
      </c>
      <c r="AP369">
        <v>107.29096075240329</v>
      </c>
      <c r="AQ369">
        <v>0</v>
      </c>
      <c r="AR369">
        <v>79.030299727448934</v>
      </c>
      <c r="AS369">
        <v>229.97021378395911</v>
      </c>
      <c r="AT369">
        <v>742.64655556680054</v>
      </c>
      <c r="AU369">
        <v>0</v>
      </c>
      <c r="AV369">
        <v>1325.2499362967901</v>
      </c>
      <c r="AW369" s="4" t="str">
        <v>Universal Life</v>
      </c>
      <c r="AX369" s="4" t="str">
        <v>Traditional Par</v>
      </c>
      <c r="AY369" s="4" t="str">
        <v>Traditional Par</v>
      </c>
      <c r="AZ369" s="4" t="str">
        <v>Riders</v>
      </c>
      <c r="BA369" s="4" t="str">
        <v>Riders</v>
      </c>
      <c r="BB369" s="4" t="str">
        <v>Stand-alone protection</v>
      </c>
      <c r="BC369" s="4" t="str">
        <v>Riders</v>
      </c>
      <c r="BD369" s="4" t="str">
        <v>Riders</v>
      </c>
      <c r="BE369" s="4" t="str">
        <v>Riders</v>
      </c>
      <c r="BF369" s="4" t="str">
        <v>Universal Life</v>
      </c>
      <c r="BG369" s="4">
        <v>0.29904257813912405</v>
      </c>
      <c r="BH369" s="4">
        <v>0</v>
      </c>
      <c r="BI369" s="4">
        <v>0</v>
      </c>
      <c r="BJ369" s="4">
        <v>1</v>
      </c>
      <c r="BK369" s="4">
        <v>1</v>
      </c>
      <c r="BL369" s="4">
        <v>0</v>
      </c>
      <c r="BM369" s="4">
        <v>1</v>
      </c>
      <c r="BN369" s="4">
        <v>1</v>
      </c>
      <c r="BO369" s="4">
        <v>1</v>
      </c>
      <c r="BP369" s="4">
        <v>0.20662654838042391</v>
      </c>
      <c r="BQ369" t="str">
        <f>VLOOKUP(A369,Misc!$A$3:$B$11,2,FALSE)</f>
        <v>VND</v>
      </c>
      <c r="BR369">
        <f>INDEX(FX!$B$30:$AK$48,MATCH(Data!BQ369,FX!$A$30:$A$48,0),MATCH(Data!D369,Period,0))</f>
        <v>23213.44805111083</v>
      </c>
      <c r="BS369">
        <f t="shared" si="86"/>
        <v>0.73916489537533014</v>
      </c>
      <c r="BT369">
        <f t="shared" si="87"/>
        <v>0</v>
      </c>
      <c r="BU369">
        <f t="shared" si="88"/>
        <v>0.24201268464839323</v>
      </c>
      <c r="BV369">
        <f t="shared" si="89"/>
        <v>0</v>
      </c>
      <c r="BW369">
        <f t="shared" si="90"/>
        <v>0.28553795358775758</v>
      </c>
      <c r="BX369">
        <f t="shared" si="91"/>
        <v>0</v>
      </c>
      <c r="BY369">
        <f t="shared" si="92"/>
        <v>0.1455810108558748</v>
      </c>
      <c r="BZ369">
        <f t="shared" si="93"/>
        <v>0</v>
      </c>
      <c r="CA369">
        <f t="shared" si="94"/>
        <v>0</v>
      </c>
      <c r="CB369">
        <f t="shared" si="95"/>
        <v>0</v>
      </c>
      <c r="CC369">
        <f t="shared" si="96"/>
        <v>0</v>
      </c>
      <c r="CD369">
        <f t="shared" si="97"/>
        <v>0</v>
      </c>
      <c r="CE369" s="4">
        <f t="shared" si="98"/>
        <v>0.32741366123117227</v>
      </c>
      <c r="CF369" s="4" t="str">
        <f t="shared" si="99"/>
        <v/>
      </c>
      <c r="CG369" s="4">
        <f t="shared" si="100"/>
        <v>0.60154289461059185</v>
      </c>
      <c r="CH369" s="4" t="str">
        <f t="shared" si="101"/>
        <v/>
      </c>
      <c r="CI369">
        <f>INDEX(FX!$B$114:$AK$132,MATCH(Data!BQ369,FX!$A$114:$A$132,0),MATCH(Data!D369,Period,0))</f>
        <v>22961.581658536001</v>
      </c>
    </row>
    <row r="370" spans="1:87" hidden="1" outlineLevel="1" x14ac:dyDescent="0.15">
      <c r="A370" t="s">
        <v>68</v>
      </c>
      <c r="B370" s="1">
        <f t="shared" si="102"/>
        <v>43800</v>
      </c>
      <c r="C370" t="s">
        <v>108</v>
      </c>
      <c r="D370" s="1">
        <v>43709</v>
      </c>
      <c r="E370">
        <v>14511.429900000001</v>
      </c>
      <c r="F370">
        <v>4851.44902764987</v>
      </c>
      <c r="G370">
        <v>5540.9745030344093</v>
      </c>
      <c r="H370">
        <v>2870.9226509830414</v>
      </c>
      <c r="I370">
        <v>0</v>
      </c>
      <c r="J370">
        <v>0</v>
      </c>
      <c r="K370">
        <v>0</v>
      </c>
      <c r="L370">
        <v>0</v>
      </c>
      <c r="M370">
        <v>4318.5549000000001</v>
      </c>
      <c r="N370">
        <v>1312.8277964553124</v>
      </c>
      <c r="O370">
        <v>1516.299359128936</v>
      </c>
      <c r="P370">
        <v>534.49312749994579</v>
      </c>
      <c r="Q370" t="str">
        <v>FWD UL2017</v>
      </c>
      <c r="R370" t="str">
        <v>FWD SmartKid</v>
      </c>
      <c r="S370" t="str">
        <v>FWD Family CI</v>
      </c>
      <c r="T370" t="str">
        <v>Hospital and Surgical Rider</v>
      </c>
      <c r="U370" t="str">
        <v>Medical Rider</v>
      </c>
      <c r="V370" t="str">
        <v>Cancer Care</v>
      </c>
      <c r="W370" t="str">
        <v>Term Rider 2019</v>
      </c>
      <c r="X370" t="str">
        <v>Accident Rider 2019</v>
      </c>
      <c r="Y370" t="str">
        <v>HS Rider 2019</v>
      </c>
      <c r="Z370" t="str">
        <v>FWD UL 2019</v>
      </c>
      <c r="AA370">
        <v>12465.791999999999</v>
      </c>
      <c r="AB370">
        <v>0</v>
      </c>
      <c r="AC370">
        <v>0</v>
      </c>
      <c r="AD370">
        <v>0.02</v>
      </c>
      <c r="AE370">
        <v>164.14760000000001</v>
      </c>
      <c r="AF370">
        <v>0</v>
      </c>
      <c r="AG370">
        <v>41.191000000000003</v>
      </c>
      <c r="AH370">
        <v>159.3382</v>
      </c>
      <c r="AI370">
        <v>472.22399999999999</v>
      </c>
      <c r="AJ370">
        <v>0</v>
      </c>
      <c r="AK370">
        <v>1208.7171000000017</v>
      </c>
      <c r="AL370">
        <v>2752.2381829571059</v>
      </c>
      <c r="AM370">
        <v>0</v>
      </c>
      <c r="AN370">
        <v>0</v>
      </c>
      <c r="AO370">
        <v>9.5444071299268345E-3</v>
      </c>
      <c r="AP370">
        <v>128.55683483347855</v>
      </c>
      <c r="AQ370">
        <v>0</v>
      </c>
      <c r="AR370">
        <v>68.871003476246486</v>
      </c>
      <c r="AS370">
        <v>239.98478432946303</v>
      </c>
      <c r="AT370">
        <v>654.72416631487408</v>
      </c>
      <c r="AU370">
        <v>0</v>
      </c>
      <c r="AV370">
        <v>1007.0645113315722</v>
      </c>
      <c r="AW370" s="4" t="str">
        <v>Universal Life</v>
      </c>
      <c r="AX370" s="4" t="str">
        <v>Traditional Par</v>
      </c>
      <c r="AY370" s="4" t="str">
        <v>Traditional Par</v>
      </c>
      <c r="AZ370" s="4" t="str">
        <v>Riders</v>
      </c>
      <c r="BA370" s="4" t="str">
        <v>Riders</v>
      </c>
      <c r="BB370" s="4" t="str">
        <v>Stand-alone protection</v>
      </c>
      <c r="BC370" s="4" t="str">
        <v>Riders</v>
      </c>
      <c r="BD370" s="4" t="str">
        <v>Riders</v>
      </c>
      <c r="BE370" s="4" t="str">
        <v>Riders</v>
      </c>
      <c r="BF370" s="4" t="str">
        <v>Universal Life</v>
      </c>
      <c r="BG370" s="4">
        <v>0.29904257813912405</v>
      </c>
      <c r="BH370" s="4">
        <v>0</v>
      </c>
      <c r="BI370" s="4">
        <v>0</v>
      </c>
      <c r="BJ370" s="4">
        <v>1</v>
      </c>
      <c r="BK370" s="4">
        <v>1</v>
      </c>
      <c r="BL370" s="4">
        <v>0</v>
      </c>
      <c r="BM370" s="4">
        <v>1</v>
      </c>
      <c r="BN370" s="4">
        <v>1</v>
      </c>
      <c r="BO370" s="4">
        <v>1</v>
      </c>
      <c r="BP370" s="4">
        <v>0.20662654838042391</v>
      </c>
      <c r="BQ370" t="str">
        <f>VLOOKUP(A370,Misc!$A$3:$B$11,2,FALSE)</f>
        <v>VND</v>
      </c>
      <c r="BR370">
        <f>INDEX(FX!$B$30:$AK$48,MATCH(Data!BQ370,FX!$A$30:$A$48,0),MATCH(Data!D370,Period,0))</f>
        <v>23208.897679488218</v>
      </c>
      <c r="BS370">
        <f t="shared" si="86"/>
        <v>0.62525287070505942</v>
      </c>
      <c r="BT370">
        <f t="shared" si="87"/>
        <v>0</v>
      </c>
      <c r="BU370">
        <f t="shared" si="88"/>
        <v>0.20903401336193275</v>
      </c>
      <c r="BV370">
        <f t="shared" si="89"/>
        <v>0</v>
      </c>
      <c r="BW370">
        <f t="shared" si="90"/>
        <v>0.23874354480572615</v>
      </c>
      <c r="BX370">
        <f t="shared" si="91"/>
        <v>0</v>
      </c>
      <c r="BY370">
        <f t="shared" si="92"/>
        <v>0.12369922478137912</v>
      </c>
      <c r="BZ370">
        <f t="shared" si="93"/>
        <v>0</v>
      </c>
      <c r="CA370">
        <f t="shared" si="94"/>
        <v>0</v>
      </c>
      <c r="CB370">
        <f t="shared" si="95"/>
        <v>0</v>
      </c>
      <c r="CC370">
        <f t="shared" si="96"/>
        <v>0</v>
      </c>
      <c r="CD370">
        <f t="shared" si="97"/>
        <v>0</v>
      </c>
      <c r="CE370" s="4">
        <f t="shared" si="98"/>
        <v>0.33431915814511637</v>
      </c>
      <c r="CF370" s="4" t="str">
        <f t="shared" si="99"/>
        <v/>
      </c>
      <c r="CG370" s="4">
        <f t="shared" si="100"/>
        <v>0.59176601353962244</v>
      </c>
      <c r="CH370" s="4" t="str">
        <f t="shared" si="101"/>
        <v/>
      </c>
      <c r="CI370">
        <f>INDEX(FX!$B$114:$AK$132,MATCH(Data!BQ370,FX!$A$114:$A$132,0),MATCH(Data!D370,Period,0))</f>
        <v>22961.581658536001</v>
      </c>
    </row>
    <row r="371" spans="1:87" hidden="1" outlineLevel="1" x14ac:dyDescent="0.15">
      <c r="A371" t="s">
        <v>68</v>
      </c>
      <c r="B371" s="1">
        <f t="shared" si="102"/>
        <v>43800</v>
      </c>
      <c r="C371" t="s">
        <v>108</v>
      </c>
      <c r="D371" s="1">
        <v>43739</v>
      </c>
      <c r="E371">
        <v>20194.645299999996</v>
      </c>
      <c r="F371">
        <v>6615.6224495842498</v>
      </c>
      <c r="G371">
        <v>7919.5910414923228</v>
      </c>
      <c r="H371">
        <v>3913.8436924738453</v>
      </c>
      <c r="I371">
        <v>0</v>
      </c>
      <c r="J371">
        <v>0</v>
      </c>
      <c r="K371">
        <v>0</v>
      </c>
      <c r="L371">
        <v>0</v>
      </c>
      <c r="M371">
        <v>5758.6884</v>
      </c>
      <c r="N371">
        <v>1625.5681439683844</v>
      </c>
      <c r="O371">
        <v>2033.2090450844942</v>
      </c>
      <c r="P371">
        <v>656.92633040629983</v>
      </c>
      <c r="Q371" t="str">
        <v>FWD UL2017</v>
      </c>
      <c r="R371" t="str">
        <v>FWD SmartKid</v>
      </c>
      <c r="S371" t="str">
        <v>FWD Family CI</v>
      </c>
      <c r="T371" t="str">
        <v>Hospital and Surgical Rider</v>
      </c>
      <c r="U371" t="str">
        <v>Medical Rider</v>
      </c>
      <c r="V371" t="str">
        <v>Cancer Care</v>
      </c>
      <c r="W371" t="str">
        <v>Term Rider 2019</v>
      </c>
      <c r="X371" t="str">
        <v>Accident Rider 2019</v>
      </c>
      <c r="Y371" t="str">
        <v>HS Rider 2019</v>
      </c>
      <c r="Z371" t="str">
        <v>FWD UL 2019</v>
      </c>
      <c r="AA371">
        <v>16484.276999999998</v>
      </c>
      <c r="AB371">
        <v>0</v>
      </c>
      <c r="AC371">
        <v>0</v>
      </c>
      <c r="AD371">
        <v>-2.34</v>
      </c>
      <c r="AE371">
        <v>185.51599999999999</v>
      </c>
      <c r="AF371">
        <v>0</v>
      </c>
      <c r="AG371">
        <v>36.549999999999997</v>
      </c>
      <c r="AH371">
        <v>180.55439999999999</v>
      </c>
      <c r="AI371">
        <v>617.54939999999999</v>
      </c>
      <c r="AJ371">
        <v>900.25199999999995</v>
      </c>
      <c r="AK371">
        <v>1792.2864999999983</v>
      </c>
      <c r="AL371">
        <v>3518.3355849574573</v>
      </c>
      <c r="AM371">
        <v>0</v>
      </c>
      <c r="AN371">
        <v>0</v>
      </c>
      <c r="AO371">
        <v>-1.4076845367472779</v>
      </c>
      <c r="AP371">
        <v>151.67551619981595</v>
      </c>
      <c r="AQ371">
        <v>0</v>
      </c>
      <c r="AR371">
        <v>59.616888222853099</v>
      </c>
      <c r="AS371">
        <v>266.12651229738162</v>
      </c>
      <c r="AT371">
        <v>837.62741023547926</v>
      </c>
      <c r="AU371">
        <v>296.17541998762397</v>
      </c>
      <c r="AV371">
        <v>1487.4728022203863</v>
      </c>
      <c r="AW371" s="4" t="str">
        <v>Universal Life</v>
      </c>
      <c r="AX371" s="4" t="str">
        <v>Traditional Par</v>
      </c>
      <c r="AY371" s="4" t="str">
        <v>Traditional Par</v>
      </c>
      <c r="AZ371" s="4" t="str">
        <v>Riders</v>
      </c>
      <c r="BA371" s="4" t="str">
        <v>Riders</v>
      </c>
      <c r="BB371" s="4" t="str">
        <v>Stand-alone protection</v>
      </c>
      <c r="BC371" s="4" t="str">
        <v>Riders</v>
      </c>
      <c r="BD371" s="4" t="str">
        <v>Riders</v>
      </c>
      <c r="BE371" s="4" t="str">
        <v>Riders</v>
      </c>
      <c r="BF371" s="4" t="str">
        <v>Universal Life</v>
      </c>
      <c r="BG371" s="4">
        <v>0.29904257813912405</v>
      </c>
      <c r="BH371" s="4">
        <v>0</v>
      </c>
      <c r="BI371" s="4">
        <v>0</v>
      </c>
      <c r="BJ371" s="4">
        <v>1</v>
      </c>
      <c r="BK371" s="4">
        <v>1</v>
      </c>
      <c r="BL371" s="4">
        <v>0</v>
      </c>
      <c r="BM371" s="4">
        <v>1</v>
      </c>
      <c r="BN371" s="4">
        <v>1</v>
      </c>
      <c r="BO371" s="4">
        <v>1</v>
      </c>
      <c r="BP371" s="4">
        <v>0.20662654838042391</v>
      </c>
      <c r="BQ371" t="str">
        <f>VLOOKUP(A371,Misc!$A$3:$B$11,2,FALSE)</f>
        <v>VND</v>
      </c>
      <c r="BR371">
        <f>INDEX(FX!$B$30:$AK$48,MATCH(Data!BQ371,FX!$A$30:$A$48,0),MATCH(Data!D371,Period,0))</f>
        <v>23180.273898871485</v>
      </c>
      <c r="BS371">
        <f t="shared" si="86"/>
        <v>0.87119959790393842</v>
      </c>
      <c r="BT371">
        <f t="shared" si="87"/>
        <v>0</v>
      </c>
      <c r="BU371">
        <f t="shared" si="88"/>
        <v>0.28539880410586205</v>
      </c>
      <c r="BV371">
        <f t="shared" si="89"/>
        <v>0</v>
      </c>
      <c r="BW371">
        <f t="shared" si="90"/>
        <v>0.3416521770209921</v>
      </c>
      <c r="BX371">
        <f t="shared" si="91"/>
        <v>0</v>
      </c>
      <c r="BY371">
        <f t="shared" si="92"/>
        <v>0.16884372072343753</v>
      </c>
      <c r="BZ371">
        <f t="shared" si="93"/>
        <v>0</v>
      </c>
      <c r="CA371">
        <f t="shared" si="94"/>
        <v>0</v>
      </c>
      <c r="CB371">
        <f t="shared" si="95"/>
        <v>0</v>
      </c>
      <c r="CC371">
        <f t="shared" si="96"/>
        <v>0</v>
      </c>
      <c r="CD371">
        <f t="shared" si="97"/>
        <v>0</v>
      </c>
      <c r="CE371" s="4">
        <f t="shared" si="98"/>
        <v>0.32759290154921666</v>
      </c>
      <c r="CF371" s="4" t="str">
        <f t="shared" si="99"/>
        <v/>
      </c>
      <c r="CG371" s="4">
        <f t="shared" si="100"/>
        <v>0.59160626566889496</v>
      </c>
      <c r="CH371" s="4" t="str">
        <f t="shared" si="101"/>
        <v/>
      </c>
      <c r="CI371">
        <f>INDEX(FX!$B$114:$AK$132,MATCH(Data!BQ371,FX!$A$114:$A$132,0),MATCH(Data!D371,Period,0))</f>
        <v>22961.581658536001</v>
      </c>
    </row>
    <row r="372" spans="1:87" hidden="1" outlineLevel="1" x14ac:dyDescent="0.15">
      <c r="A372" t="s">
        <v>68</v>
      </c>
      <c r="B372" s="1">
        <f t="shared" si="102"/>
        <v>43800</v>
      </c>
      <c r="C372" t="s">
        <v>108</v>
      </c>
      <c r="D372" s="1">
        <v>43770</v>
      </c>
      <c r="E372">
        <v>17265.841499999999</v>
      </c>
      <c r="F372">
        <v>5785.0645516000923</v>
      </c>
      <c r="G372">
        <v>6678.902537406143</v>
      </c>
      <c r="H372">
        <v>3295.0020456263073</v>
      </c>
      <c r="I372">
        <v>0</v>
      </c>
      <c r="J372">
        <v>0</v>
      </c>
      <c r="K372">
        <v>0</v>
      </c>
      <c r="L372">
        <v>0</v>
      </c>
      <c r="M372">
        <v>6187.9132</v>
      </c>
      <c r="N372">
        <v>1911.6751503293219</v>
      </c>
      <c r="O372">
        <v>2178.4637236924582</v>
      </c>
      <c r="P372">
        <v>740.20028035739915</v>
      </c>
      <c r="Q372" t="str">
        <v>FWD UL2017</v>
      </c>
      <c r="R372" t="str">
        <v>FWD SmartKid</v>
      </c>
      <c r="S372" t="str">
        <v>FWD Family CI</v>
      </c>
      <c r="T372" t="str">
        <v>Hospital and Surgical Rider</v>
      </c>
      <c r="U372" t="str">
        <v>Medical Rider</v>
      </c>
      <c r="V372" t="str">
        <v>Cancer Care</v>
      </c>
      <c r="W372" t="str">
        <v>Term Rider 2019</v>
      </c>
      <c r="X372" t="str">
        <v>Accident Rider 2019</v>
      </c>
      <c r="Y372" t="str">
        <v>HS Rider 2019</v>
      </c>
      <c r="Z372" t="str">
        <v>FWD UL 2019</v>
      </c>
      <c r="AA372">
        <v>10312.852999999999</v>
      </c>
      <c r="AB372">
        <v>0</v>
      </c>
      <c r="AC372">
        <v>0</v>
      </c>
      <c r="AD372">
        <v>-1.4</v>
      </c>
      <c r="AE372">
        <v>153.946</v>
      </c>
      <c r="AF372">
        <v>0</v>
      </c>
      <c r="AG372">
        <v>31.318000000000001</v>
      </c>
      <c r="AH372">
        <v>220.5232</v>
      </c>
      <c r="AI372">
        <v>567.77859999999998</v>
      </c>
      <c r="AJ372">
        <v>4372.49</v>
      </c>
      <c r="AK372">
        <v>1608.332699999999</v>
      </c>
      <c r="AL372">
        <v>1922.8306410115702</v>
      </c>
      <c r="AM372">
        <v>0</v>
      </c>
      <c r="AN372">
        <v>0</v>
      </c>
      <c r="AO372">
        <v>-1.0717401960673656</v>
      </c>
      <c r="AP372">
        <v>116.40675456126284</v>
      </c>
      <c r="AQ372">
        <v>0</v>
      </c>
      <c r="AR372">
        <v>48.810391608216335</v>
      </c>
      <c r="AS372">
        <v>303.20641128933141</v>
      </c>
      <c r="AT372">
        <v>690.55220202191776</v>
      </c>
      <c r="AU372">
        <v>1468.0113938282641</v>
      </c>
      <c r="AV372">
        <v>1236.3184974755977</v>
      </c>
      <c r="AW372" s="4" t="str">
        <v>Universal Life</v>
      </c>
      <c r="AX372" s="4" t="str">
        <v>Traditional Par</v>
      </c>
      <c r="AY372" s="4" t="str">
        <v>Traditional Par</v>
      </c>
      <c r="AZ372" s="4" t="str">
        <v>Riders</v>
      </c>
      <c r="BA372" s="4" t="str">
        <v>Riders</v>
      </c>
      <c r="BB372" s="4" t="str">
        <v>Stand-alone protection</v>
      </c>
      <c r="BC372" s="4" t="str">
        <v>Riders</v>
      </c>
      <c r="BD372" s="4" t="str">
        <v>Riders</v>
      </c>
      <c r="BE372" s="4" t="str">
        <v>Riders</v>
      </c>
      <c r="BF372" s="4" t="str">
        <v>Universal Life</v>
      </c>
      <c r="BG372" s="4">
        <v>0.29904257813912405</v>
      </c>
      <c r="BH372" s="4">
        <v>0</v>
      </c>
      <c r="BI372" s="4">
        <v>0</v>
      </c>
      <c r="BJ372" s="4">
        <v>1</v>
      </c>
      <c r="BK372" s="4">
        <v>1</v>
      </c>
      <c r="BL372" s="4">
        <v>0</v>
      </c>
      <c r="BM372" s="4">
        <v>1</v>
      </c>
      <c r="BN372" s="4">
        <v>1</v>
      </c>
      <c r="BO372" s="4">
        <v>1</v>
      </c>
      <c r="BP372" s="4">
        <v>0.20662654838042391</v>
      </c>
      <c r="BQ372" t="str">
        <f>VLOOKUP(A372,Misc!$A$3:$B$11,2,FALSE)</f>
        <v>VND</v>
      </c>
      <c r="BR372">
        <f>INDEX(FX!$B$30:$AK$48,MATCH(Data!BQ372,FX!$A$30:$A$48,0),MATCH(Data!D372,Period,0))</f>
        <v>23190.57714081935</v>
      </c>
      <c r="BS372">
        <f t="shared" si="86"/>
        <v>0.74451969846016419</v>
      </c>
      <c r="BT372">
        <f t="shared" si="87"/>
        <v>0</v>
      </c>
      <c r="BU372">
        <f t="shared" si="88"/>
        <v>0.24945754978289855</v>
      </c>
      <c r="BV372">
        <f t="shared" si="89"/>
        <v>0</v>
      </c>
      <c r="BW372">
        <f t="shared" si="90"/>
        <v>0.28800070377076303</v>
      </c>
      <c r="BX372">
        <f t="shared" si="91"/>
        <v>0</v>
      </c>
      <c r="BY372">
        <f t="shared" si="92"/>
        <v>0.14208365861781613</v>
      </c>
      <c r="BZ372">
        <f t="shared" si="93"/>
        <v>0</v>
      </c>
      <c r="CA372">
        <f t="shared" si="94"/>
        <v>0</v>
      </c>
      <c r="CB372">
        <f t="shared" si="95"/>
        <v>0</v>
      </c>
      <c r="CC372">
        <f t="shared" si="96"/>
        <v>0</v>
      </c>
      <c r="CD372">
        <f t="shared" si="97"/>
        <v>0</v>
      </c>
      <c r="CE372" s="4">
        <f t="shared" si="98"/>
        <v>0.33505836084502993</v>
      </c>
      <c r="CF372" s="4" t="str">
        <f t="shared" si="99"/>
        <v/>
      </c>
      <c r="CG372" s="4">
        <f t="shared" si="100"/>
        <v>0.56957048901294316</v>
      </c>
      <c r="CH372" s="4" t="str">
        <f t="shared" si="101"/>
        <v/>
      </c>
      <c r="CI372">
        <f>INDEX(FX!$B$114:$AK$132,MATCH(Data!BQ372,FX!$A$114:$A$132,0),MATCH(Data!D372,Period,0))</f>
        <v>22961.581658536001</v>
      </c>
    </row>
    <row r="373" spans="1:87" hidden="1" outlineLevel="1" x14ac:dyDescent="0.15">
      <c r="A373" t="s">
        <v>68</v>
      </c>
      <c r="B373" s="1">
        <f t="shared" si="102"/>
        <v>43800</v>
      </c>
      <c r="C373" t="s">
        <v>108</v>
      </c>
      <c r="D373" s="1">
        <v>43800</v>
      </c>
      <c r="E373">
        <v>34507.191099999996</v>
      </c>
      <c r="F373">
        <v>10782.968332484466</v>
      </c>
      <c r="G373">
        <v>13838.758801896487</v>
      </c>
      <c r="H373">
        <v>6250.3162442016601</v>
      </c>
      <c r="I373">
        <v>0</v>
      </c>
      <c r="J373">
        <v>0</v>
      </c>
      <c r="K373">
        <v>0</v>
      </c>
      <c r="L373">
        <v>0</v>
      </c>
      <c r="M373">
        <v>7751.6256999999987</v>
      </c>
      <c r="N373">
        <v>2389.7204318490776</v>
      </c>
      <c r="O373">
        <v>2779.5567968785181</v>
      </c>
      <c r="P373">
        <v>1060.4214836022554</v>
      </c>
      <c r="Q373" t="str">
        <v>FWD UL2017</v>
      </c>
      <c r="R373" t="str">
        <v>FWD SmartKid</v>
      </c>
      <c r="S373" t="str">
        <v>FWD Family CI</v>
      </c>
      <c r="T373" t="str">
        <v>Hospital and Surgical Rider</v>
      </c>
      <c r="U373" t="str">
        <v>Medical Rider</v>
      </c>
      <c r="V373" t="str">
        <v>Cancer Care</v>
      </c>
      <c r="W373" t="str">
        <v>Term Rider 2019</v>
      </c>
      <c r="X373" t="str">
        <v>Accident Rider 2019</v>
      </c>
      <c r="Y373" t="str">
        <v>HS Rider 2019</v>
      </c>
      <c r="Z373" t="str">
        <v>FWD UL 2019</v>
      </c>
      <c r="AA373">
        <v>21822.885999999999</v>
      </c>
      <c r="AB373">
        <v>0</v>
      </c>
      <c r="AC373">
        <v>0</v>
      </c>
      <c r="AD373">
        <v>0</v>
      </c>
      <c r="AE373">
        <v>332.298</v>
      </c>
      <c r="AF373">
        <v>0</v>
      </c>
      <c r="AG373">
        <v>62.833399999999997</v>
      </c>
      <c r="AH373">
        <v>496.80419999999998</v>
      </c>
      <c r="AI373">
        <v>1014.0962</v>
      </c>
      <c r="AJ373">
        <v>7804.52</v>
      </c>
      <c r="AK373">
        <v>2973.7532999999967</v>
      </c>
      <c r="AL373">
        <v>3609.8950706283631</v>
      </c>
      <c r="AM373">
        <v>0</v>
      </c>
      <c r="AN373">
        <v>0</v>
      </c>
      <c r="AO373">
        <v>0</v>
      </c>
      <c r="AP373">
        <v>218.98557650505967</v>
      </c>
      <c r="AQ373">
        <v>0</v>
      </c>
      <c r="AR373">
        <v>101.64445152780104</v>
      </c>
      <c r="AS373">
        <v>673.35386000250787</v>
      </c>
      <c r="AT373">
        <v>1232.4111364634439</v>
      </c>
      <c r="AU373">
        <v>2690.7793565903571</v>
      </c>
      <c r="AV373">
        <v>2255.8988807669339</v>
      </c>
      <c r="AW373" s="4" t="str">
        <v>Universal Life</v>
      </c>
      <c r="AX373" s="4" t="str">
        <v>Traditional Par</v>
      </c>
      <c r="AY373" s="4" t="str">
        <v>Traditional Par</v>
      </c>
      <c r="AZ373" s="4" t="str">
        <v>Riders</v>
      </c>
      <c r="BA373" s="4" t="str">
        <v>Riders</v>
      </c>
      <c r="BB373" s="4" t="str">
        <v>Stand-alone protection</v>
      </c>
      <c r="BC373" s="4" t="str">
        <v>Riders</v>
      </c>
      <c r="BD373" s="4" t="str">
        <v>Riders</v>
      </c>
      <c r="BE373" s="4" t="str">
        <v>Riders</v>
      </c>
      <c r="BF373" s="4" t="str">
        <v>Universal Life</v>
      </c>
      <c r="BG373" s="4">
        <v>0.29904257813912405</v>
      </c>
      <c r="BH373" s="4">
        <v>0</v>
      </c>
      <c r="BI373" s="4">
        <v>0</v>
      </c>
      <c r="BJ373" s="4">
        <v>1</v>
      </c>
      <c r="BK373" s="4">
        <v>1</v>
      </c>
      <c r="BL373" s="4">
        <v>0</v>
      </c>
      <c r="BM373" s="4">
        <v>1</v>
      </c>
      <c r="BN373" s="4">
        <v>1</v>
      </c>
      <c r="BO373" s="4">
        <v>1</v>
      </c>
      <c r="BP373" s="4">
        <v>0.20662654838042391</v>
      </c>
      <c r="BQ373" t="str">
        <f>VLOOKUP(A373,Misc!$A$3:$B$11,2,FALSE)</f>
        <v>VND</v>
      </c>
      <c r="BR373">
        <f>INDEX(FX!$B$30:$AK$48,MATCH(Data!BQ373,FX!$A$30:$A$48,0),MATCH(Data!D373,Period,0))</f>
        <v>23180.630903025078</v>
      </c>
      <c r="BS373">
        <f t="shared" si="86"/>
        <v>1.4886217396048871</v>
      </c>
      <c r="BT373">
        <f t="shared" si="87"/>
        <v>0</v>
      </c>
      <c r="BU373">
        <f t="shared" si="88"/>
        <v>0.46517147775634038</v>
      </c>
      <c r="BV373">
        <f t="shared" si="89"/>
        <v>0</v>
      </c>
      <c r="BW373">
        <f t="shared" si="90"/>
        <v>0.5969966417130832</v>
      </c>
      <c r="BX373">
        <f t="shared" si="91"/>
        <v>0</v>
      </c>
      <c r="BY373">
        <f t="shared" si="92"/>
        <v>0.26963529467120728</v>
      </c>
      <c r="BZ373">
        <f t="shared" si="93"/>
        <v>0</v>
      </c>
      <c r="CA373">
        <f t="shared" si="94"/>
        <v>0</v>
      </c>
      <c r="CB373">
        <f t="shared" si="95"/>
        <v>0</v>
      </c>
      <c r="CC373">
        <f t="shared" si="96"/>
        <v>0</v>
      </c>
      <c r="CD373">
        <f t="shared" si="97"/>
        <v>0</v>
      </c>
      <c r="CE373" s="4">
        <f t="shared" si="98"/>
        <v>0.31248467315800932</v>
      </c>
      <c r="CF373" s="4" t="str">
        <f t="shared" si="99"/>
        <v/>
      </c>
      <c r="CG373" s="4">
        <f t="shared" si="100"/>
        <v>0.57964709266298542</v>
      </c>
      <c r="CH373" s="4" t="str">
        <f t="shared" si="101"/>
        <v/>
      </c>
      <c r="CI373">
        <f>INDEX(FX!$B$114:$AK$132,MATCH(Data!BQ373,FX!$A$114:$A$132,0),MATCH(Data!D373,Period,0))</f>
        <v>22961.581658536001</v>
      </c>
    </row>
    <row r="374" spans="1:87" hidden="1" outlineLevel="1" x14ac:dyDescent="0.15">
      <c r="A374" t="s">
        <v>68</v>
      </c>
      <c r="B374" s="1">
        <f t="shared" si="102"/>
        <v>43800</v>
      </c>
      <c r="C374" t="s">
        <v>109</v>
      </c>
      <c r="D374" s="1">
        <v>43466</v>
      </c>
      <c r="E374">
        <f t="array" ref="E374:E385">TRANSPOSE('[6]D2C_Key Metrics P1'!$F$6:$Q$6)</f>
        <v>32.521000000000001</v>
      </c>
      <c r="F374">
        <f t="array" ref="F374:F385">TRANSPOSE('[6]D2C_Key Metrics P1'!$F$11:$Q$11)</f>
        <v>32.892987748887165</v>
      </c>
      <c r="G374">
        <f t="array" ref="G374:G385">TRANSPOSE('[6]D2C_Key Metrics P1'!$F$16:$Q$16)</f>
        <v>32.521000000000001</v>
      </c>
      <c r="H374">
        <f t="array" ref="H374:H385">TRANSPOSE('[6]D2C_Key Metrics P1'!$F$21:$Q$21)</f>
        <v>32.913873525621547</v>
      </c>
      <c r="I374">
        <f t="array" ref="I374:I385">TRANSPOSE('[6]D2C_Key Metrics P1'!$F$7:$Q$7)</f>
        <v>0</v>
      </c>
      <c r="J374">
        <f t="array" ref="J374:J385">TRANSPOSE('[6]D2C_Key Metrics P1'!$F$12:$Q$12)</f>
        <v>0</v>
      </c>
      <c r="K374">
        <f t="array" ref="K374:K385">TRANSPOSE('[6]D2C_Key Metrics P1'!$F$17:$Q$17)</f>
        <v>0</v>
      </c>
      <c r="L374">
        <f t="array" ref="L374:L385">TRANSPOSE('[6]D2C_Key Metrics P1'!$F$22:$Q$22)</f>
        <v>0</v>
      </c>
      <c r="M374">
        <f t="array" ref="M374:M385">TRANSPOSE('[6]D2C_Key Metrics P1'!$F$9:$Q$9)</f>
        <v>0</v>
      </c>
      <c r="N374">
        <f t="array" ref="N374:N385">TRANSPOSE('[6]D2C_Key Metrics P1'!$F$14:$Q$14)</f>
        <v>0</v>
      </c>
      <c r="O374">
        <f t="array" ref="O374:O385">TRANSPOSE('[6]D2C_Key Metrics P1'!$F$19:$Q$19)</f>
        <v>0</v>
      </c>
      <c r="P374">
        <f t="array" ref="P374:P385">TRANSPOSE('[6]D2C_Key Metrics P1'!$F$24:$Q$24)</f>
        <v>0</v>
      </c>
      <c r="BQ374" t="str">
        <f>VLOOKUP(A374,Misc!$A$3:$B$11,2,FALSE)</f>
        <v>VND</v>
      </c>
      <c r="BR374">
        <f>INDEX(FX!$B$30:$AK$48,MATCH(Data!BQ374,FX!$A$30:$A$48,0),MATCH(Data!D374,Period,0))</f>
        <v>23192.879168060244</v>
      </c>
      <c r="BS374">
        <f t="shared" si="86"/>
        <v>1.4021976212761824E-3</v>
      </c>
      <c r="BT374">
        <f t="shared" si="87"/>
        <v>0</v>
      </c>
      <c r="BU374">
        <f t="shared" si="88"/>
        <v>1.4182364988209524E-3</v>
      </c>
      <c r="BV374">
        <f t="shared" si="89"/>
        <v>0</v>
      </c>
      <c r="BW374">
        <f t="shared" si="90"/>
        <v>1.4021976212761824E-3</v>
      </c>
      <c r="BX374">
        <f t="shared" si="91"/>
        <v>0</v>
      </c>
      <c r="BY374">
        <f t="shared" si="92"/>
        <v>1.4191370242185558E-3</v>
      </c>
      <c r="BZ374">
        <f t="shared" si="93"/>
        <v>0</v>
      </c>
      <c r="CA374">
        <f t="shared" si="94"/>
        <v>0</v>
      </c>
      <c r="CB374">
        <f t="shared" si="95"/>
        <v>0</v>
      </c>
      <c r="CC374">
        <f t="shared" si="96"/>
        <v>0</v>
      </c>
      <c r="CD374">
        <f t="shared" si="97"/>
        <v>0</v>
      </c>
      <c r="CE374" s="4">
        <f t="shared" si="98"/>
        <v>1.0114383859317724</v>
      </c>
      <c r="CF374" s="4" t="str">
        <f t="shared" si="99"/>
        <v/>
      </c>
      <c r="CG374" s="4">
        <f t="shared" si="100"/>
        <v>1.0006349613751671</v>
      </c>
      <c r="CH374" s="4" t="str">
        <f t="shared" si="101"/>
        <v/>
      </c>
      <c r="CI374">
        <f>INDEX(FX!$B$114:$AK$132,MATCH(Data!BQ374,FX!$A$114:$A$132,0),MATCH(Data!D374,Period,0))</f>
        <v>22961.581658536001</v>
      </c>
    </row>
    <row r="375" spans="1:87" hidden="1" outlineLevel="1" x14ac:dyDescent="0.15">
      <c r="A375" t="s">
        <v>68</v>
      </c>
      <c r="B375" s="1">
        <f t="shared" si="102"/>
        <v>43800</v>
      </c>
      <c r="C375" t="s">
        <v>109</v>
      </c>
      <c r="D375" s="1">
        <v>43497</v>
      </c>
      <c r="E375">
        <v>15.504</v>
      </c>
      <c r="F375">
        <v>15.072003311117557</v>
      </c>
      <c r="G375">
        <v>15.504</v>
      </c>
      <c r="H375">
        <v>15.072003311117557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BQ375" t="str">
        <f>VLOOKUP(A375,Misc!$A$3:$B$11,2,FALSE)</f>
        <v>VND</v>
      </c>
      <c r="BR375">
        <f>INDEX(FX!$B$30:$AK$48,MATCH(Data!BQ375,FX!$A$30:$A$48,0),MATCH(Data!D375,Period,0))</f>
        <v>23210.938118749869</v>
      </c>
      <c r="BS375">
        <f t="shared" si="86"/>
        <v>6.6796093810080948E-4</v>
      </c>
      <c r="BT375">
        <f t="shared" si="87"/>
        <v>0</v>
      </c>
      <c r="BU375">
        <f t="shared" si="88"/>
        <v>6.4934916607021348E-4</v>
      </c>
      <c r="BV375">
        <f t="shared" si="89"/>
        <v>0</v>
      </c>
      <c r="BW375">
        <f t="shared" si="90"/>
        <v>6.6796093810080948E-4</v>
      </c>
      <c r="BX375">
        <f t="shared" si="91"/>
        <v>0</v>
      </c>
      <c r="BY375">
        <f t="shared" si="92"/>
        <v>6.4934916607021348E-4</v>
      </c>
      <c r="BZ375">
        <f t="shared" si="93"/>
        <v>0</v>
      </c>
      <c r="CA375">
        <f t="shared" si="94"/>
        <v>0</v>
      </c>
      <c r="CB375">
        <f t="shared" si="95"/>
        <v>0</v>
      </c>
      <c r="CC375">
        <f t="shared" si="96"/>
        <v>0</v>
      </c>
      <c r="CD375">
        <f t="shared" si="97"/>
        <v>0</v>
      </c>
      <c r="CE375" s="4">
        <f t="shared" si="98"/>
        <v>0.97213643647559056</v>
      </c>
      <c r="CF375" s="4" t="str">
        <f t="shared" si="99"/>
        <v/>
      </c>
      <c r="CG375" s="4">
        <f t="shared" si="100"/>
        <v>1</v>
      </c>
      <c r="CH375" s="4" t="str">
        <f t="shared" si="101"/>
        <v/>
      </c>
      <c r="CI375">
        <f>INDEX(FX!$B$114:$AK$132,MATCH(Data!BQ375,FX!$A$114:$A$132,0),MATCH(Data!D375,Period,0))</f>
        <v>22961.581658536001</v>
      </c>
    </row>
    <row r="376" spans="1:87" hidden="1" outlineLevel="1" x14ac:dyDescent="0.15">
      <c r="A376" t="s">
        <v>68</v>
      </c>
      <c r="B376" s="1">
        <f t="shared" si="102"/>
        <v>43800</v>
      </c>
      <c r="C376" t="s">
        <v>109</v>
      </c>
      <c r="D376" s="1">
        <v>43525</v>
      </c>
      <c r="E376">
        <v>50.302500000000002</v>
      </c>
      <c r="F376">
        <v>47.762724610234315</v>
      </c>
      <c r="G376">
        <v>50.302500000000002</v>
      </c>
      <c r="H376">
        <v>47.762724610234315</v>
      </c>
      <c r="I376">
        <v>0</v>
      </c>
      <c r="J376">
        <v>0</v>
      </c>
      <c r="K376">
        <v>0</v>
      </c>
      <c r="L376">
        <v>0</v>
      </c>
      <c r="M376">
        <v>147.58699999999999</v>
      </c>
      <c r="N376">
        <v>132.60155015909211</v>
      </c>
      <c r="O376">
        <v>147.58699999999999</v>
      </c>
      <c r="P376">
        <v>132.60155015909211</v>
      </c>
      <c r="BQ376" t="str">
        <f>VLOOKUP(A376,Misc!$A$3:$B$11,2,FALSE)</f>
        <v>VND</v>
      </c>
      <c r="BR376">
        <f>INDEX(FX!$B$30:$AK$48,MATCH(Data!BQ376,FX!$A$30:$A$48,0),MATCH(Data!D376,Period,0))</f>
        <v>23203.778889624151</v>
      </c>
      <c r="BS376">
        <f t="shared" si="86"/>
        <v>2.16785809928974E-3</v>
      </c>
      <c r="BT376">
        <f t="shared" si="87"/>
        <v>0</v>
      </c>
      <c r="BU376">
        <f t="shared" si="88"/>
        <v>2.0584028505629308E-3</v>
      </c>
      <c r="BV376">
        <f t="shared" si="89"/>
        <v>0</v>
      </c>
      <c r="BW376">
        <f t="shared" si="90"/>
        <v>2.16785809928974E-3</v>
      </c>
      <c r="BX376">
        <f t="shared" si="91"/>
        <v>0</v>
      </c>
      <c r="BY376">
        <f t="shared" si="92"/>
        <v>2.0584028505629308E-3</v>
      </c>
      <c r="BZ376">
        <f t="shared" si="93"/>
        <v>0</v>
      </c>
      <c r="CA376">
        <f t="shared" si="94"/>
        <v>0</v>
      </c>
      <c r="CB376">
        <f t="shared" si="95"/>
        <v>0</v>
      </c>
      <c r="CC376">
        <f t="shared" si="96"/>
        <v>0</v>
      </c>
      <c r="CD376">
        <f t="shared" si="97"/>
        <v>0</v>
      </c>
      <c r="CE376" s="4">
        <f t="shared" si="98"/>
        <v>0.94950995696504759</v>
      </c>
      <c r="CF376" s="4" t="str">
        <f t="shared" si="99"/>
        <v/>
      </c>
      <c r="CG376" s="4">
        <f t="shared" si="100"/>
        <v>1</v>
      </c>
      <c r="CH376" s="4" t="str">
        <f t="shared" si="101"/>
        <v/>
      </c>
      <c r="CI376">
        <f>INDEX(FX!$B$114:$AK$132,MATCH(Data!BQ376,FX!$A$114:$A$132,0),MATCH(Data!D376,Period,0))</f>
        <v>22961.581658536001</v>
      </c>
    </row>
    <row r="377" spans="1:87" hidden="1" outlineLevel="1" x14ac:dyDescent="0.15">
      <c r="A377" t="s">
        <v>68</v>
      </c>
      <c r="B377" s="1">
        <f t="shared" si="102"/>
        <v>43800</v>
      </c>
      <c r="C377" t="s">
        <v>109</v>
      </c>
      <c r="D377" s="1">
        <v>43556</v>
      </c>
      <c r="E377">
        <v>66.305000000000007</v>
      </c>
      <c r="F377">
        <v>61.378182225472713</v>
      </c>
      <c r="G377">
        <v>66.305000000000007</v>
      </c>
      <c r="H377">
        <v>61.378182225472713</v>
      </c>
      <c r="I377">
        <v>0</v>
      </c>
      <c r="J377">
        <v>0</v>
      </c>
      <c r="K377">
        <v>0</v>
      </c>
      <c r="L377">
        <v>0</v>
      </c>
      <c r="M377">
        <v>85.852500000000006</v>
      </c>
      <c r="N377">
        <v>79.20465632624402</v>
      </c>
      <c r="O377">
        <v>85.852500000000006</v>
      </c>
      <c r="P377">
        <v>79.20465632624402</v>
      </c>
      <c r="BQ377" t="str">
        <f>VLOOKUP(A377,Misc!$A$3:$B$11,2,FALSE)</f>
        <v>VND</v>
      </c>
      <c r="BR377">
        <f>INDEX(FX!$B$30:$AK$48,MATCH(Data!BQ377,FX!$A$30:$A$48,0),MATCH(Data!D377,Period,0))</f>
        <v>23224.068802232683</v>
      </c>
      <c r="BS377">
        <f t="shared" si="86"/>
        <v>2.8550122101612817E-3</v>
      </c>
      <c r="BT377">
        <f t="shared" si="87"/>
        <v>0</v>
      </c>
      <c r="BU377">
        <f t="shared" si="88"/>
        <v>2.6428694622008708E-3</v>
      </c>
      <c r="BV377">
        <f t="shared" si="89"/>
        <v>0</v>
      </c>
      <c r="BW377">
        <f t="shared" si="90"/>
        <v>2.8550122101612817E-3</v>
      </c>
      <c r="BX377">
        <f t="shared" si="91"/>
        <v>0</v>
      </c>
      <c r="BY377">
        <f t="shared" si="92"/>
        <v>2.6428694622008708E-3</v>
      </c>
      <c r="BZ377">
        <f t="shared" si="93"/>
        <v>0</v>
      </c>
      <c r="CA377">
        <f t="shared" si="94"/>
        <v>0</v>
      </c>
      <c r="CB377">
        <f t="shared" si="95"/>
        <v>0</v>
      </c>
      <c r="CC377">
        <f t="shared" si="96"/>
        <v>0</v>
      </c>
      <c r="CD377">
        <f t="shared" si="97"/>
        <v>0</v>
      </c>
      <c r="CE377" s="4">
        <f t="shared" si="98"/>
        <v>0.92569462673211234</v>
      </c>
      <c r="CF377" s="4" t="str">
        <f t="shared" si="99"/>
        <v/>
      </c>
      <c r="CG377" s="4">
        <f t="shared" si="100"/>
        <v>1</v>
      </c>
      <c r="CH377" s="4" t="str">
        <f t="shared" si="101"/>
        <v/>
      </c>
      <c r="CI377">
        <f>INDEX(FX!$B$114:$AK$132,MATCH(Data!BQ377,FX!$A$114:$A$132,0),MATCH(Data!D377,Period,0))</f>
        <v>22961.581658536001</v>
      </c>
    </row>
    <row r="378" spans="1:87" hidden="1" outlineLevel="1" x14ac:dyDescent="0.15">
      <c r="A378" t="s">
        <v>68</v>
      </c>
      <c r="B378" s="1">
        <f t="shared" si="102"/>
        <v>43800</v>
      </c>
      <c r="C378" t="s">
        <v>109</v>
      </c>
      <c r="D378" s="1">
        <v>43586</v>
      </c>
      <c r="E378">
        <v>95.784000000000006</v>
      </c>
      <c r="F378">
        <v>87.78827159844478</v>
      </c>
      <c r="G378">
        <v>95.784000000000006</v>
      </c>
      <c r="H378">
        <v>87.78827159844478</v>
      </c>
      <c r="I378">
        <v>0</v>
      </c>
      <c r="J378">
        <v>0</v>
      </c>
      <c r="K378">
        <v>0</v>
      </c>
      <c r="L378">
        <v>0</v>
      </c>
      <c r="M378">
        <v>61.963999999999999</v>
      </c>
      <c r="N378">
        <v>55.94993587253559</v>
      </c>
      <c r="O378">
        <v>61.963999999999999</v>
      </c>
      <c r="P378">
        <v>55.94993587253559</v>
      </c>
      <c r="BQ378" t="str">
        <f>VLOOKUP(A378,Misc!$A$3:$B$11,2,FALSE)</f>
        <v>VND</v>
      </c>
      <c r="BR378">
        <f>INDEX(FX!$B$30:$AK$48,MATCH(Data!BQ378,FX!$A$30:$A$48,0),MATCH(Data!D378,Period,0))</f>
        <v>23364.101199873738</v>
      </c>
      <c r="BS378">
        <f t="shared" si="86"/>
        <v>4.0996227152327877E-3</v>
      </c>
      <c r="BT378">
        <f t="shared" si="87"/>
        <v>0</v>
      </c>
      <c r="BU378">
        <f t="shared" si="88"/>
        <v>3.7573999037000916E-3</v>
      </c>
      <c r="BV378">
        <f t="shared" si="89"/>
        <v>0</v>
      </c>
      <c r="BW378">
        <f t="shared" si="90"/>
        <v>4.0996227152327877E-3</v>
      </c>
      <c r="BX378">
        <f t="shared" si="91"/>
        <v>0</v>
      </c>
      <c r="BY378">
        <f t="shared" si="92"/>
        <v>3.7573999037000916E-3</v>
      </c>
      <c r="BZ378">
        <f t="shared" si="93"/>
        <v>0</v>
      </c>
      <c r="CA378">
        <f t="shared" si="94"/>
        <v>0</v>
      </c>
      <c r="CB378">
        <f t="shared" si="95"/>
        <v>0</v>
      </c>
      <c r="CC378">
        <f t="shared" si="96"/>
        <v>0</v>
      </c>
      <c r="CD378">
        <f t="shared" si="97"/>
        <v>0</v>
      </c>
      <c r="CE378" s="4">
        <f t="shared" si="98"/>
        <v>0.91652333999879698</v>
      </c>
      <c r="CF378" s="4" t="str">
        <f t="shared" si="99"/>
        <v/>
      </c>
      <c r="CG378" s="4">
        <f t="shared" si="100"/>
        <v>1</v>
      </c>
      <c r="CH378" s="4" t="str">
        <f t="shared" si="101"/>
        <v/>
      </c>
      <c r="CI378">
        <f>INDEX(FX!$B$114:$AK$132,MATCH(Data!BQ378,FX!$A$114:$A$132,0),MATCH(Data!D378,Period,0))</f>
        <v>22961.581658536001</v>
      </c>
    </row>
    <row r="379" spans="1:87" hidden="1" outlineLevel="1" x14ac:dyDescent="0.15">
      <c r="A379" t="s">
        <v>68</v>
      </c>
      <c r="B379" s="1">
        <f t="shared" si="102"/>
        <v>43800</v>
      </c>
      <c r="C379" t="s">
        <v>109</v>
      </c>
      <c r="D379" s="1">
        <v>43617</v>
      </c>
      <c r="E379">
        <v>97.084500000000006</v>
      </c>
      <c r="F379">
        <v>88.638096155320568</v>
      </c>
      <c r="G379">
        <v>97.084500000000006</v>
      </c>
      <c r="H379">
        <v>88.638096155320568</v>
      </c>
      <c r="I379">
        <v>0</v>
      </c>
      <c r="J379">
        <v>0</v>
      </c>
      <c r="K379">
        <v>0</v>
      </c>
      <c r="L379">
        <v>0</v>
      </c>
      <c r="M379">
        <v>48.154499999999999</v>
      </c>
      <c r="N379">
        <v>45.209846078002606</v>
      </c>
      <c r="O379">
        <v>48.154499999999999</v>
      </c>
      <c r="P379">
        <v>45.209846078002606</v>
      </c>
      <c r="BQ379" t="str">
        <f>VLOOKUP(A379,Misc!$A$3:$B$11,2,FALSE)</f>
        <v>VND</v>
      </c>
      <c r="BR379">
        <f>INDEX(FX!$B$30:$AK$48,MATCH(Data!BQ379,FX!$A$30:$A$48,0),MATCH(Data!D379,Period,0))</f>
        <v>23338.802278908443</v>
      </c>
      <c r="BS379">
        <f t="shared" si="86"/>
        <v>4.1597893002305623E-3</v>
      </c>
      <c r="BT379">
        <f t="shared" si="87"/>
        <v>0</v>
      </c>
      <c r="BU379">
        <f t="shared" si="88"/>
        <v>3.7978853882927781E-3</v>
      </c>
      <c r="BV379">
        <f t="shared" si="89"/>
        <v>0</v>
      </c>
      <c r="BW379">
        <f t="shared" si="90"/>
        <v>4.1597893002305623E-3</v>
      </c>
      <c r="BX379">
        <f t="shared" si="91"/>
        <v>0</v>
      </c>
      <c r="BY379">
        <f t="shared" si="92"/>
        <v>3.7978853882927781E-3</v>
      </c>
      <c r="BZ379">
        <f t="shared" si="93"/>
        <v>0</v>
      </c>
      <c r="CA379">
        <f t="shared" si="94"/>
        <v>0</v>
      </c>
      <c r="CB379">
        <f t="shared" si="95"/>
        <v>0</v>
      </c>
      <c r="CC379">
        <f t="shared" si="96"/>
        <v>0</v>
      </c>
      <c r="CD379">
        <f t="shared" si="97"/>
        <v>0</v>
      </c>
      <c r="CE379" s="4">
        <f t="shared" si="98"/>
        <v>0.91299946083381556</v>
      </c>
      <c r="CF379" s="4" t="str">
        <f t="shared" si="99"/>
        <v/>
      </c>
      <c r="CG379" s="4">
        <f t="shared" si="100"/>
        <v>1</v>
      </c>
      <c r="CH379" s="4" t="str">
        <f t="shared" si="101"/>
        <v/>
      </c>
      <c r="CI379">
        <f>INDEX(FX!$B$114:$AK$132,MATCH(Data!BQ379,FX!$A$114:$A$132,0),MATCH(Data!D379,Period,0))</f>
        <v>22961.581658536001</v>
      </c>
    </row>
    <row r="380" spans="1:87" hidden="1" outlineLevel="1" x14ac:dyDescent="0.15">
      <c r="A380" t="s">
        <v>68</v>
      </c>
      <c r="B380" s="1">
        <f t="shared" si="102"/>
        <v>43800</v>
      </c>
      <c r="C380" t="s">
        <v>109</v>
      </c>
      <c r="D380" s="1">
        <v>43647</v>
      </c>
      <c r="E380">
        <v>117.9635</v>
      </c>
      <c r="F380">
        <v>105.92936762606524</v>
      </c>
      <c r="G380">
        <v>117.9635</v>
      </c>
      <c r="H380">
        <v>105.92936762606524</v>
      </c>
      <c r="I380">
        <v>0</v>
      </c>
      <c r="J380">
        <v>0</v>
      </c>
      <c r="K380">
        <v>0</v>
      </c>
      <c r="L380">
        <v>0</v>
      </c>
      <c r="M380">
        <v>60.085500000000003</v>
      </c>
      <c r="N380">
        <v>55.529215571712349</v>
      </c>
      <c r="O380">
        <v>60.085500000000003</v>
      </c>
      <c r="P380">
        <v>55.529215571712349</v>
      </c>
      <c r="BQ380" t="str">
        <f>VLOOKUP(A380,Misc!$A$3:$B$11,2,FALSE)</f>
        <v>VND</v>
      </c>
      <c r="BR380">
        <f>INDEX(FX!$B$30:$AK$48,MATCH(Data!BQ380,FX!$A$30:$A$48,0),MATCH(Data!D380,Period,0))</f>
        <v>23219.310783003264</v>
      </c>
      <c r="BS380">
        <f t="shared" si="86"/>
        <v>5.0804048880878196E-3</v>
      </c>
      <c r="BT380">
        <f t="shared" si="87"/>
        <v>0</v>
      </c>
      <c r="BU380">
        <f t="shared" si="88"/>
        <v>4.5621236829995167E-3</v>
      </c>
      <c r="BV380">
        <f t="shared" si="89"/>
        <v>0</v>
      </c>
      <c r="BW380">
        <f t="shared" si="90"/>
        <v>5.0804048880878196E-3</v>
      </c>
      <c r="BX380">
        <f t="shared" si="91"/>
        <v>0</v>
      </c>
      <c r="BY380">
        <f t="shared" si="92"/>
        <v>4.5621236829995167E-3</v>
      </c>
      <c r="BZ380">
        <f t="shared" si="93"/>
        <v>0</v>
      </c>
      <c r="CA380">
        <f t="shared" si="94"/>
        <v>0</v>
      </c>
      <c r="CB380">
        <f t="shared" si="95"/>
        <v>0</v>
      </c>
      <c r="CC380">
        <f t="shared" si="96"/>
        <v>0</v>
      </c>
      <c r="CD380">
        <f t="shared" si="97"/>
        <v>0</v>
      </c>
      <c r="CE380" s="4">
        <f t="shared" si="98"/>
        <v>0.89798427162694594</v>
      </c>
      <c r="CF380" s="4" t="str">
        <f t="shared" si="99"/>
        <v/>
      </c>
      <c r="CG380" s="4">
        <f t="shared" si="100"/>
        <v>1</v>
      </c>
      <c r="CH380" s="4" t="str">
        <f t="shared" si="101"/>
        <v/>
      </c>
      <c r="CI380">
        <f>INDEX(FX!$B$114:$AK$132,MATCH(Data!BQ380,FX!$A$114:$A$132,0),MATCH(Data!D380,Period,0))</f>
        <v>22961.581658536001</v>
      </c>
    </row>
    <row r="381" spans="1:87" hidden="1" outlineLevel="1" x14ac:dyDescent="0.15">
      <c r="A381" t="s">
        <v>68</v>
      </c>
      <c r="B381" s="1">
        <f t="shared" si="102"/>
        <v>43800</v>
      </c>
      <c r="C381" t="s">
        <v>109</v>
      </c>
      <c r="D381" s="1">
        <v>43678</v>
      </c>
      <c r="E381">
        <v>128.10599999999999</v>
      </c>
      <c r="F381">
        <v>111.49819919041875</v>
      </c>
      <c r="G381">
        <v>128.10599999999999</v>
      </c>
      <c r="H381">
        <v>111.49819919041875</v>
      </c>
      <c r="I381">
        <v>0</v>
      </c>
      <c r="J381">
        <v>0</v>
      </c>
      <c r="K381">
        <v>0</v>
      </c>
      <c r="L381">
        <v>0</v>
      </c>
      <c r="M381">
        <v>55.790999999999997</v>
      </c>
      <c r="N381">
        <v>47.596575418811774</v>
      </c>
      <c r="O381">
        <v>55.790999999999997</v>
      </c>
      <c r="P381">
        <v>47.596575418811774</v>
      </c>
      <c r="BQ381" t="str">
        <f>VLOOKUP(A381,Misc!$A$3:$B$11,2,FALSE)</f>
        <v>VND</v>
      </c>
      <c r="BR381">
        <f>INDEX(FX!$B$30:$AK$48,MATCH(Data!BQ381,FX!$A$30:$A$48,0),MATCH(Data!D381,Period,0))</f>
        <v>23213.44805111083</v>
      </c>
      <c r="BS381">
        <f t="shared" si="86"/>
        <v>5.518611441003473E-3</v>
      </c>
      <c r="BT381">
        <f t="shared" si="87"/>
        <v>0</v>
      </c>
      <c r="BU381">
        <f t="shared" si="88"/>
        <v>4.8031726671938007E-3</v>
      </c>
      <c r="BV381">
        <f t="shared" si="89"/>
        <v>0</v>
      </c>
      <c r="BW381">
        <f t="shared" si="90"/>
        <v>5.518611441003473E-3</v>
      </c>
      <c r="BX381">
        <f t="shared" si="91"/>
        <v>0</v>
      </c>
      <c r="BY381">
        <f t="shared" si="92"/>
        <v>4.8031726671938007E-3</v>
      </c>
      <c r="BZ381">
        <f t="shared" si="93"/>
        <v>0</v>
      </c>
      <c r="CA381">
        <f t="shared" si="94"/>
        <v>0</v>
      </c>
      <c r="CB381">
        <f t="shared" si="95"/>
        <v>0</v>
      </c>
      <c r="CC381">
        <f t="shared" si="96"/>
        <v>0</v>
      </c>
      <c r="CD381">
        <f t="shared" si="97"/>
        <v>0</v>
      </c>
      <c r="CE381" s="4">
        <f t="shared" si="98"/>
        <v>0.87035891519849762</v>
      </c>
      <c r="CF381" s="4" t="str">
        <f t="shared" si="99"/>
        <v/>
      </c>
      <c r="CG381" s="4">
        <f t="shared" si="100"/>
        <v>1</v>
      </c>
      <c r="CH381" s="4" t="str">
        <f t="shared" si="101"/>
        <v/>
      </c>
      <c r="CI381">
        <f>INDEX(FX!$B$114:$AK$132,MATCH(Data!BQ381,FX!$A$114:$A$132,0),MATCH(Data!D381,Period,0))</f>
        <v>22961.581658536001</v>
      </c>
    </row>
    <row r="382" spans="1:87" hidden="1" outlineLevel="1" x14ac:dyDescent="0.15">
      <c r="A382" t="s">
        <v>68</v>
      </c>
      <c r="B382" s="1">
        <f t="shared" si="102"/>
        <v>43800</v>
      </c>
      <c r="C382" t="s">
        <v>109</v>
      </c>
      <c r="D382" s="1">
        <v>43709</v>
      </c>
      <c r="E382">
        <v>383.81</v>
      </c>
      <c r="F382">
        <v>386.01413452498065</v>
      </c>
      <c r="G382">
        <v>383.81</v>
      </c>
      <c r="H382">
        <v>386.01413452498065</v>
      </c>
      <c r="I382">
        <v>0</v>
      </c>
      <c r="J382">
        <v>0</v>
      </c>
      <c r="K382">
        <v>0</v>
      </c>
      <c r="L382">
        <v>0</v>
      </c>
      <c r="M382">
        <v>74.8155</v>
      </c>
      <c r="N382">
        <v>72.126336875650537</v>
      </c>
      <c r="O382">
        <v>74.8155</v>
      </c>
      <c r="P382">
        <v>72.126336875650537</v>
      </c>
      <c r="BQ382" t="str">
        <f>VLOOKUP(A382,Misc!$A$3:$B$11,2,FALSE)</f>
        <v>VND</v>
      </c>
      <c r="BR382">
        <f>INDEX(FX!$B$30:$AK$48,MATCH(Data!BQ382,FX!$A$30:$A$48,0),MATCH(Data!D382,Period,0))</f>
        <v>23208.897679488218</v>
      </c>
      <c r="BS382">
        <f t="shared" si="86"/>
        <v>1.6537192127793612E-2</v>
      </c>
      <c r="BT382">
        <f t="shared" si="87"/>
        <v>0</v>
      </c>
      <c r="BU382">
        <f t="shared" si="88"/>
        <v>1.6632161503565761E-2</v>
      </c>
      <c r="BV382">
        <f t="shared" si="89"/>
        <v>0</v>
      </c>
      <c r="BW382">
        <f t="shared" si="90"/>
        <v>1.6537192127793612E-2</v>
      </c>
      <c r="BX382">
        <f t="shared" si="91"/>
        <v>0</v>
      </c>
      <c r="BY382">
        <f t="shared" si="92"/>
        <v>1.6632161503565761E-2</v>
      </c>
      <c r="BZ382">
        <f t="shared" si="93"/>
        <v>0</v>
      </c>
      <c r="CA382">
        <f t="shared" si="94"/>
        <v>0</v>
      </c>
      <c r="CB382">
        <f t="shared" si="95"/>
        <v>0</v>
      </c>
      <c r="CC382">
        <f t="shared" si="96"/>
        <v>0</v>
      </c>
      <c r="CD382">
        <f t="shared" si="97"/>
        <v>0</v>
      </c>
      <c r="CE382" s="4">
        <f t="shared" si="98"/>
        <v>1.0057427751360848</v>
      </c>
      <c r="CF382" s="4" t="str">
        <f t="shared" si="99"/>
        <v/>
      </c>
      <c r="CG382" s="4">
        <f t="shared" si="100"/>
        <v>1</v>
      </c>
      <c r="CH382" s="4" t="str">
        <f t="shared" si="101"/>
        <v/>
      </c>
      <c r="CI382">
        <f>INDEX(FX!$B$114:$AK$132,MATCH(Data!BQ382,FX!$A$114:$A$132,0),MATCH(Data!D382,Period,0))</f>
        <v>22961.581658536001</v>
      </c>
    </row>
    <row r="383" spans="1:87" hidden="1" outlineLevel="1" x14ac:dyDescent="0.15">
      <c r="A383" t="s">
        <v>68</v>
      </c>
      <c r="B383" s="1">
        <f t="shared" si="102"/>
        <v>43800</v>
      </c>
      <c r="C383" t="s">
        <v>109</v>
      </c>
      <c r="D383" s="1">
        <v>43739</v>
      </c>
      <c r="E383">
        <v>97.098500000000001</v>
      </c>
      <c r="F383">
        <v>90.332585471244528</v>
      </c>
      <c r="G383">
        <v>97.098500000000001</v>
      </c>
      <c r="H383">
        <v>90.332585471244528</v>
      </c>
      <c r="I383">
        <v>0</v>
      </c>
      <c r="J383">
        <v>0</v>
      </c>
      <c r="K383">
        <v>0</v>
      </c>
      <c r="L383">
        <v>0</v>
      </c>
      <c r="M383">
        <v>115.188</v>
      </c>
      <c r="N383">
        <v>119.40949963472818</v>
      </c>
      <c r="O383">
        <v>115.188</v>
      </c>
      <c r="P383">
        <v>119.40949963472818</v>
      </c>
      <c r="BQ383" t="str">
        <f>VLOOKUP(A383,Misc!$A$3:$B$11,2,FALSE)</f>
        <v>VND</v>
      </c>
      <c r="BR383">
        <f>INDEX(FX!$B$30:$AK$48,MATCH(Data!BQ383,FX!$A$30:$A$48,0),MATCH(Data!D383,Period,0))</f>
        <v>23180.273898871485</v>
      </c>
      <c r="BS383">
        <f t="shared" si="86"/>
        <v>4.1888417895151438E-3</v>
      </c>
      <c r="BT383">
        <f t="shared" si="87"/>
        <v>0</v>
      </c>
      <c r="BU383">
        <f t="shared" si="88"/>
        <v>3.8969593657666966E-3</v>
      </c>
      <c r="BV383">
        <f t="shared" si="89"/>
        <v>0</v>
      </c>
      <c r="BW383">
        <f t="shared" si="90"/>
        <v>4.1888417895151438E-3</v>
      </c>
      <c r="BX383">
        <f t="shared" si="91"/>
        <v>0</v>
      </c>
      <c r="BY383">
        <f t="shared" si="92"/>
        <v>3.8969593657666966E-3</v>
      </c>
      <c r="BZ383">
        <f t="shared" si="93"/>
        <v>0</v>
      </c>
      <c r="CA383">
        <f t="shared" si="94"/>
        <v>0</v>
      </c>
      <c r="CB383">
        <f t="shared" si="95"/>
        <v>0</v>
      </c>
      <c r="CC383">
        <f t="shared" si="96"/>
        <v>0</v>
      </c>
      <c r="CD383">
        <f t="shared" si="97"/>
        <v>0</v>
      </c>
      <c r="CE383" s="4">
        <f t="shared" si="98"/>
        <v>0.93031906230523154</v>
      </c>
      <c r="CF383" s="4" t="str">
        <f t="shared" si="99"/>
        <v/>
      </c>
      <c r="CG383" s="4">
        <f t="shared" si="100"/>
        <v>1</v>
      </c>
      <c r="CH383" s="4" t="str">
        <f t="shared" si="101"/>
        <v/>
      </c>
      <c r="CI383">
        <f>INDEX(FX!$B$114:$AK$132,MATCH(Data!BQ383,FX!$A$114:$A$132,0),MATCH(Data!D383,Period,0))</f>
        <v>22961.581658536001</v>
      </c>
    </row>
    <row r="384" spans="1:87" hidden="1" outlineLevel="1" x14ac:dyDescent="0.15">
      <c r="A384" t="s">
        <v>68</v>
      </c>
      <c r="B384" s="1">
        <f t="shared" si="102"/>
        <v>43800</v>
      </c>
      <c r="C384" t="s">
        <v>109</v>
      </c>
      <c r="D384" s="1">
        <v>43770</v>
      </c>
      <c r="E384">
        <v>5.4615</v>
      </c>
      <c r="F384">
        <v>4.5249849161984921</v>
      </c>
      <c r="G384">
        <v>5.4615</v>
      </c>
      <c r="H384">
        <v>4.5249849161984921</v>
      </c>
      <c r="I384">
        <v>0</v>
      </c>
      <c r="J384">
        <v>0</v>
      </c>
      <c r="K384">
        <v>0</v>
      </c>
      <c r="L384">
        <v>0</v>
      </c>
      <c r="M384">
        <v>57.095999999999997</v>
      </c>
      <c r="N384">
        <v>54.358775127718253</v>
      </c>
      <c r="O384">
        <v>57.095999999999997</v>
      </c>
      <c r="P384">
        <v>54.358775127718253</v>
      </c>
      <c r="BQ384" t="str">
        <f>VLOOKUP(A384,Misc!$A$3:$B$11,2,FALSE)</f>
        <v>VND</v>
      </c>
      <c r="BR384">
        <f>INDEX(FX!$B$30:$AK$48,MATCH(Data!BQ384,FX!$A$30:$A$48,0),MATCH(Data!D384,Period,0))</f>
        <v>23190.57714081935</v>
      </c>
      <c r="BS384">
        <f t="shared" si="86"/>
        <v>2.3550513498807381E-4</v>
      </c>
      <c r="BT384">
        <f t="shared" si="87"/>
        <v>0</v>
      </c>
      <c r="BU384">
        <f t="shared" si="88"/>
        <v>1.9512170347126681E-4</v>
      </c>
      <c r="BV384">
        <f t="shared" si="89"/>
        <v>0</v>
      </c>
      <c r="BW384">
        <f t="shared" si="90"/>
        <v>2.3550513498807381E-4</v>
      </c>
      <c r="BX384">
        <f t="shared" si="91"/>
        <v>0</v>
      </c>
      <c r="BY384">
        <f t="shared" si="92"/>
        <v>1.9512170347126681E-4</v>
      </c>
      <c r="BZ384">
        <f t="shared" si="93"/>
        <v>0</v>
      </c>
      <c r="CA384">
        <f t="shared" si="94"/>
        <v>0</v>
      </c>
      <c r="CB384">
        <f t="shared" si="95"/>
        <v>0</v>
      </c>
      <c r="CC384">
        <f t="shared" si="96"/>
        <v>0</v>
      </c>
      <c r="CD384">
        <f t="shared" si="97"/>
        <v>0</v>
      </c>
      <c r="CE384" s="4">
        <f t="shared" si="98"/>
        <v>0.82852419961521417</v>
      </c>
      <c r="CF384" s="4" t="str">
        <f t="shared" si="99"/>
        <v/>
      </c>
      <c r="CG384" s="4">
        <f t="shared" si="100"/>
        <v>1</v>
      </c>
      <c r="CH384" s="4" t="str">
        <f t="shared" si="101"/>
        <v/>
      </c>
      <c r="CI384">
        <f>INDEX(FX!$B$114:$AK$132,MATCH(Data!BQ384,FX!$A$114:$A$132,0),MATCH(Data!D384,Period,0))</f>
        <v>22961.581658536001</v>
      </c>
    </row>
    <row r="385" spans="1:87" hidden="1" outlineLevel="1" x14ac:dyDescent="0.15">
      <c r="A385" t="s">
        <v>68</v>
      </c>
      <c r="B385" s="1">
        <f t="shared" si="102"/>
        <v>43800</v>
      </c>
      <c r="C385" t="s">
        <v>109</v>
      </c>
      <c r="D385" s="1">
        <v>43800</v>
      </c>
      <c r="E385">
        <v>9.4689999999999994</v>
      </c>
      <c r="F385">
        <v>8.3425923396469557</v>
      </c>
      <c r="G385">
        <v>9.4689999999999994</v>
      </c>
      <c r="H385">
        <v>8.3425923396469557</v>
      </c>
      <c r="I385">
        <v>0</v>
      </c>
      <c r="J385">
        <v>0</v>
      </c>
      <c r="K385">
        <v>0</v>
      </c>
      <c r="L385">
        <v>0</v>
      </c>
      <c r="M385">
        <v>58.695999999999998</v>
      </c>
      <c r="N385">
        <v>56.713947751555565</v>
      </c>
      <c r="O385">
        <v>58.695999999999998</v>
      </c>
      <c r="P385">
        <v>56.713947751555565</v>
      </c>
      <c r="BQ385" t="str">
        <f>VLOOKUP(A385,Misc!$A$3:$B$11,2,FALSE)</f>
        <v>VND</v>
      </c>
      <c r="BR385">
        <f>INDEX(FX!$B$30:$AK$48,MATCH(Data!BQ385,FX!$A$30:$A$48,0),MATCH(Data!D385,Period,0))</f>
        <v>23180.630903025078</v>
      </c>
      <c r="BS385">
        <f t="shared" si="86"/>
        <v>4.0848758774569388E-4</v>
      </c>
      <c r="BT385">
        <f t="shared" si="87"/>
        <v>0</v>
      </c>
      <c r="BU385">
        <f t="shared" si="88"/>
        <v>3.5989496466026923E-4</v>
      </c>
      <c r="BV385">
        <f t="shared" si="89"/>
        <v>0</v>
      </c>
      <c r="BW385">
        <f t="shared" si="90"/>
        <v>4.0848758774569388E-4</v>
      </c>
      <c r="BX385">
        <f t="shared" si="91"/>
        <v>0</v>
      </c>
      <c r="BY385">
        <f t="shared" si="92"/>
        <v>3.5989496466026923E-4</v>
      </c>
      <c r="BZ385">
        <f t="shared" si="93"/>
        <v>0</v>
      </c>
      <c r="CA385">
        <f t="shared" si="94"/>
        <v>0</v>
      </c>
      <c r="CB385">
        <f t="shared" si="95"/>
        <v>0</v>
      </c>
      <c r="CC385">
        <f t="shared" si="96"/>
        <v>0</v>
      </c>
      <c r="CD385">
        <f t="shared" si="97"/>
        <v>0</v>
      </c>
      <c r="CE385" s="4">
        <f t="shared" si="98"/>
        <v>0.88104259580176958</v>
      </c>
      <c r="CF385" s="4" t="str">
        <f t="shared" si="99"/>
        <v/>
      </c>
      <c r="CG385" s="4">
        <f t="shared" si="100"/>
        <v>1</v>
      </c>
      <c r="CH385" s="4" t="str">
        <f t="shared" si="101"/>
        <v/>
      </c>
      <c r="CI385">
        <f>INDEX(FX!$B$114:$AK$132,MATCH(Data!BQ385,FX!$A$114:$A$132,0),MATCH(Data!D385,Period,0))</f>
        <v>22961.581658536001</v>
      </c>
    </row>
    <row r="386" spans="1:87" hidden="1" outlineLevel="1" x14ac:dyDescent="0.15">
      <c r="A386" t="s">
        <v>68</v>
      </c>
      <c r="B386" s="1">
        <f t="shared" si="102"/>
        <v>43800</v>
      </c>
      <c r="C386" t="s">
        <v>45</v>
      </c>
      <c r="D386" s="1">
        <v>43466</v>
      </c>
      <c r="E386">
        <f t="array" ref="E386:E397">TRANSPOSE('[6]OVERALL_Key Metrics P1'!$F$6:$Q$6)</f>
        <v>38164.017520000001</v>
      </c>
      <c r="F386">
        <f t="array" ref="F386:F397">TRANSPOSE('[6]OVERALL_Key Metrics P1'!$F$11:$Q$11)</f>
        <v>14214.887283689501</v>
      </c>
      <c r="G386">
        <f t="array" ref="G386:G397">TRANSPOSE('[6]OVERALL_Key Metrics P1'!$F$16:$Q$16)</f>
        <v>13993.351324045876</v>
      </c>
      <c r="H386">
        <f t="array" ref="H386:H397">TRANSPOSE('[6]OVERALL_Key Metrics P1'!$F$21:$Q$21)</f>
        <v>7404.1541866332327</v>
      </c>
      <c r="I386">
        <f t="array" ref="I386:I397">TRANSPOSE('[6]OVERALL_Key Metrics P1'!$F$7:$Q$7)</f>
        <v>39357.723836501027</v>
      </c>
      <c r="J386">
        <f t="array" ref="J386:J397">TRANSPOSE('[6]OVERALL_Key Metrics P1'!$F$12:$Q$12)</f>
        <v>12721.01166453905</v>
      </c>
      <c r="K386">
        <f t="array" ref="K386:K397">TRANSPOSE('[6]OVERALL_Key Metrics P1'!$F$17:$Q$17)</f>
        <v>12594.83217238943</v>
      </c>
      <c r="L386">
        <f t="array" ref="L386:L397">TRANSPOSE('[6]OVERALL_Key Metrics P1'!$F$22:$Q$22)</f>
        <v>6244.5019877129398</v>
      </c>
      <c r="M386">
        <f t="array" ref="M386:M397">TRANSPOSE('[6]OVERALL_Key Metrics P1'!$F$9:$Q$9)</f>
        <v>23145.897840000001</v>
      </c>
      <c r="N386">
        <f t="array" ref="N386:N397">TRANSPOSE('[6]OVERALL_Key Metrics P1'!$F$14:$Q$14)</f>
        <v>7318.4908633882578</v>
      </c>
      <c r="O386">
        <f t="array" ref="O386:O397">TRANSPOSE('[6]OVERALL_Key Metrics P1'!$F$19:$Q$19)</f>
        <v>6729.4815683703864</v>
      </c>
      <c r="P386">
        <f t="array" ref="P386:P397">TRANSPOSE('[6]OVERALL_Key Metrics P1'!$F$24:$Q$24)</f>
        <v>2946.2425272683222</v>
      </c>
      <c r="BQ386" t="str">
        <f>VLOOKUP(A386,Misc!$A$3:$B$11,2,FALSE)</f>
        <v>VND</v>
      </c>
      <c r="BR386">
        <f>INDEX(FX!$B$30:$AK$48,MATCH(Data!BQ386,FX!$A$30:$A$48,0),MATCH(Data!D386,Period,0))</f>
        <v>23192.879168060244</v>
      </c>
      <c r="BS386">
        <f t="shared" si="86"/>
        <v>1.6455058142396159</v>
      </c>
      <c r="BT386">
        <f t="shared" si="87"/>
        <v>0</v>
      </c>
      <c r="BU386">
        <f t="shared" si="88"/>
        <v>0.61289877727924946</v>
      </c>
      <c r="BV386">
        <f t="shared" si="89"/>
        <v>0</v>
      </c>
      <c r="BW386">
        <f t="shared" si="90"/>
        <v>0.60334688171517004</v>
      </c>
      <c r="BX386">
        <f t="shared" si="91"/>
        <v>0</v>
      </c>
      <c r="BY386">
        <f t="shared" si="92"/>
        <v>0.31924256289964043</v>
      </c>
      <c r="BZ386">
        <f t="shared" si="93"/>
        <v>0</v>
      </c>
      <c r="CA386">
        <f t="shared" si="94"/>
        <v>1.7140685002363387</v>
      </c>
      <c r="CB386">
        <f t="shared" si="95"/>
        <v>0.55401286608712319</v>
      </c>
      <c r="CC386">
        <f t="shared" si="96"/>
        <v>0.54851762216072264</v>
      </c>
      <c r="CD386">
        <f t="shared" si="97"/>
        <v>0.27195434881514519</v>
      </c>
      <c r="CE386" s="4">
        <f t="shared" si="98"/>
        <v>0.37246831459083507</v>
      </c>
      <c r="CF386" s="4" t="str">
        <f t="shared" si="99"/>
        <v/>
      </c>
      <c r="CG386" s="4">
        <f t="shared" si="100"/>
        <v>0.52087322529310065</v>
      </c>
      <c r="CH386" s="4" t="str">
        <f t="shared" si="101"/>
        <v/>
      </c>
      <c r="CI386">
        <f>INDEX(FX!$B$114:$AK$132,MATCH(Data!BQ386,FX!$A$114:$A$132,0),MATCH(Data!D386,Period,0))</f>
        <v>22961.581658536001</v>
      </c>
    </row>
    <row r="387" spans="1:87" hidden="1" outlineLevel="1" x14ac:dyDescent="0.15">
      <c r="A387" t="s">
        <v>68</v>
      </c>
      <c r="B387" s="1">
        <f t="shared" si="102"/>
        <v>43800</v>
      </c>
      <c r="C387" t="s">
        <v>45</v>
      </c>
      <c r="D387" s="1">
        <v>43497</v>
      </c>
      <c r="E387">
        <v>38786.422660000004</v>
      </c>
      <c r="F387">
        <v>13106.992007687742</v>
      </c>
      <c r="G387">
        <v>12243.859793025642</v>
      </c>
      <c r="H387">
        <v>6104.9042265071093</v>
      </c>
      <c r="I387">
        <v>21288.578219999901</v>
      </c>
      <c r="J387">
        <v>6882.3727336619431</v>
      </c>
      <c r="K387">
        <v>6814.0365172693892</v>
      </c>
      <c r="L387">
        <v>3379.1581833386508</v>
      </c>
      <c r="M387">
        <v>17922.779270000003</v>
      </c>
      <c r="N387">
        <v>5310.0283254423766</v>
      </c>
      <c r="O387">
        <v>4590.8879472542485</v>
      </c>
      <c r="P387">
        <v>2113.9094097671946</v>
      </c>
      <c r="BQ387" t="str">
        <f>VLOOKUP(A387,Misc!$A$3:$B$11,2,FALSE)</f>
        <v>VND</v>
      </c>
      <c r="BR387">
        <f>INDEX(FX!$B$30:$AK$48,MATCH(Data!BQ387,FX!$A$30:$A$48,0),MATCH(Data!D387,Period,0))</f>
        <v>23210.938118749869</v>
      </c>
      <c r="BS387">
        <f t="shared" ref="BS387:BS433" si="103">IF(D387&gt;B387,0,E387/$BR387)</f>
        <v>1.6710407163021217</v>
      </c>
      <c r="BT387">
        <f t="shared" ref="BT387:BT433" si="104">IF(D387&gt;B387,E387/$BR387,0)</f>
        <v>0</v>
      </c>
      <c r="BU387">
        <f t="shared" ref="BU387:BU433" si="105">IF(D387&gt;B387,0,F387/$BR387)</f>
        <v>0.56469031715266493</v>
      </c>
      <c r="BV387">
        <f t="shared" ref="BV387:BV433" si="106">IF(D387&gt;B387,F387/$BR387,0)</f>
        <v>0</v>
      </c>
      <c r="BW387">
        <f t="shared" ref="BW387:BW433" si="107">IF(D387&gt;B387,0,G387/$BR387)</f>
        <v>0.52750387469841264</v>
      </c>
      <c r="BX387">
        <f t="shared" ref="BX387:BX433" si="108">IF(D387&gt;B387,G387/$BR387,0)</f>
        <v>0</v>
      </c>
      <c r="BY387">
        <f t="shared" ref="BY387:BY433" si="109">IF(D387&gt;B387,0,H387/$BR387)</f>
        <v>0.26301841809554216</v>
      </c>
      <c r="BZ387">
        <f t="shared" ref="BZ387:BZ433" si="110">IF(D387&gt;B387,H387/$BR387,0)</f>
        <v>0</v>
      </c>
      <c r="CA387">
        <f t="shared" ref="CA387:CA450" si="111">I387/$CI387</f>
        <v>0.92713901579536184</v>
      </c>
      <c r="CB387">
        <f t="shared" ref="CB387:CB450" si="112">J387/$CI387</f>
        <v>0.29973426203866976</v>
      </c>
      <c r="CC387">
        <f t="shared" ref="CC387:CC450" si="113">K387/$CI387</f>
        <v>0.29675815101074543</v>
      </c>
      <c r="CD387">
        <f t="shared" ref="CD387:CD450" si="114">L387/$CI387</f>
        <v>0.1471657411754318</v>
      </c>
      <c r="CE387" s="4">
        <f t="shared" ref="CE387:CE450" si="115">IFERROR(IF(D387&gt;B387,"",BU387/BS387),0)</f>
        <v>0.33792732375921936</v>
      </c>
      <c r="CF387" s="4" t="str">
        <f t="shared" ref="CF387:CF450" si="116">IFERROR(IF(D387&gt;B387,BV387/BT387,""),0)</f>
        <v/>
      </c>
      <c r="CG387" s="4">
        <f t="shared" ref="CG387:CG450" si="117">IFERROR(IF(D387&gt;B387,"",BY387/BU387),0)</f>
        <v>0.46577462036494371</v>
      </c>
      <c r="CH387" s="4" t="str">
        <f t="shared" ref="CH387:CH450" si="118">IFERROR(IF(D387&gt;B387,BZ387/BV387,""),0)</f>
        <v/>
      </c>
      <c r="CI387">
        <f>INDEX(FX!$B$114:$AK$132,MATCH(Data!BQ387,FX!$A$114:$A$132,0),MATCH(Data!D387,Period,0))</f>
        <v>22961.581658536001</v>
      </c>
    </row>
    <row r="388" spans="1:87" hidden="1" outlineLevel="1" x14ac:dyDescent="0.15">
      <c r="A388" t="s">
        <v>68</v>
      </c>
      <c r="B388" s="1">
        <f t="shared" ref="B388:B451" si="119">B387</f>
        <v>43800</v>
      </c>
      <c r="C388" t="s">
        <v>45</v>
      </c>
      <c r="D388" s="1">
        <v>43525</v>
      </c>
      <c r="E388">
        <v>84111.213010000007</v>
      </c>
      <c r="F388">
        <v>31758.071271148019</v>
      </c>
      <c r="G388">
        <v>28893.254774436158</v>
      </c>
      <c r="H388">
        <v>15152.764073466322</v>
      </c>
      <c r="I388">
        <v>49336.431781191168</v>
      </c>
      <c r="J388">
        <v>15961.142343696094</v>
      </c>
      <c r="K388">
        <v>15801.930283832931</v>
      </c>
      <c r="L388">
        <v>7841.9991092874898</v>
      </c>
      <c r="M388">
        <v>43343.309719999997</v>
      </c>
      <c r="N388">
        <v>13510.455369213609</v>
      </c>
      <c r="O388">
        <v>11854.993910591267</v>
      </c>
      <c r="P388">
        <v>5879.6512714588116</v>
      </c>
      <c r="BQ388" t="str">
        <f>VLOOKUP(A388,Misc!$A$3:$B$11,2,FALSE)</f>
        <v>VND</v>
      </c>
      <c r="BR388">
        <f>INDEX(FX!$B$30:$AK$48,MATCH(Data!BQ388,FX!$A$30:$A$48,0),MATCH(Data!D388,Period,0))</f>
        <v>23203.778889624151</v>
      </c>
      <c r="BS388">
        <f t="shared" si="103"/>
        <v>3.6248928853399542</v>
      </c>
      <c r="BT388">
        <f t="shared" si="104"/>
        <v>0</v>
      </c>
      <c r="BU388">
        <f t="shared" si="105"/>
        <v>1.3686594507823475</v>
      </c>
      <c r="BV388">
        <f t="shared" si="106"/>
        <v>0</v>
      </c>
      <c r="BW388">
        <f t="shared" si="107"/>
        <v>1.2451960912003055</v>
      </c>
      <c r="BX388">
        <f t="shared" si="108"/>
        <v>0</v>
      </c>
      <c r="BY388">
        <f t="shared" si="109"/>
        <v>0.65303001487581247</v>
      </c>
      <c r="BZ388">
        <f t="shared" si="110"/>
        <v>0</v>
      </c>
      <c r="CA388">
        <f t="shared" si="111"/>
        <v>2.1486512782472142</v>
      </c>
      <c r="CB388">
        <f t="shared" si="112"/>
        <v>0.69512381947619517</v>
      </c>
      <c r="CC388">
        <f t="shared" si="113"/>
        <v>0.68818997396716963</v>
      </c>
      <c r="CD388">
        <f t="shared" si="114"/>
        <v>0.34152695689289397</v>
      </c>
      <c r="CE388" s="4">
        <f t="shared" si="115"/>
        <v>0.37757238463999199</v>
      </c>
      <c r="CF388" s="4" t="str">
        <f t="shared" si="116"/>
        <v/>
      </c>
      <c r="CG388" s="4">
        <f t="shared" si="117"/>
        <v>0.4771311187034365</v>
      </c>
      <c r="CH388" s="4" t="str">
        <f t="shared" si="118"/>
        <v/>
      </c>
      <c r="CI388">
        <f>INDEX(FX!$B$114:$AK$132,MATCH(Data!BQ388,FX!$A$114:$A$132,0),MATCH(Data!D388,Period,0))</f>
        <v>22961.581658536001</v>
      </c>
    </row>
    <row r="389" spans="1:87" hidden="1" outlineLevel="1" x14ac:dyDescent="0.15">
      <c r="A389" t="s">
        <v>68</v>
      </c>
      <c r="B389" s="1">
        <f t="shared" si="119"/>
        <v>43800</v>
      </c>
      <c r="C389" t="s">
        <v>45</v>
      </c>
      <c r="D389" s="1">
        <v>43556</v>
      </c>
      <c r="E389">
        <v>46585.71261000001</v>
      </c>
      <c r="F389">
        <v>17958.636475014941</v>
      </c>
      <c r="G389">
        <v>17637.687619419936</v>
      </c>
      <c r="H389">
        <v>9472.9824447567298</v>
      </c>
      <c r="I389">
        <v>48783.943066186715</v>
      </c>
      <c r="J389">
        <v>15823.061380556755</v>
      </c>
      <c r="K389">
        <v>15666.270331792261</v>
      </c>
      <c r="L389">
        <v>7791.7962852962009</v>
      </c>
      <c r="M389">
        <v>32972.070059999998</v>
      </c>
      <c r="N389">
        <v>9524.7629722455331</v>
      </c>
      <c r="O389">
        <v>9356.4877513421889</v>
      </c>
      <c r="P389">
        <v>4520.9107497249706</v>
      </c>
      <c r="BQ389" t="str">
        <f>VLOOKUP(A389,Misc!$A$3:$B$11,2,FALSE)</f>
        <v>VND</v>
      </c>
      <c r="BR389">
        <f>INDEX(FX!$B$30:$AK$48,MATCH(Data!BQ389,FX!$A$30:$A$48,0),MATCH(Data!D389,Period,0))</f>
        <v>23224.068802232683</v>
      </c>
      <c r="BS389">
        <f t="shared" si="103"/>
        <v>2.0059238114865305</v>
      </c>
      <c r="BT389">
        <f t="shared" si="104"/>
        <v>0</v>
      </c>
      <c r="BU389">
        <f t="shared" si="105"/>
        <v>0.77327692352032895</v>
      </c>
      <c r="BV389">
        <f t="shared" si="106"/>
        <v>0</v>
      </c>
      <c r="BW389">
        <f t="shared" si="107"/>
        <v>0.75945725831316468</v>
      </c>
      <c r="BX389">
        <f t="shared" si="108"/>
        <v>0</v>
      </c>
      <c r="BY389">
        <f t="shared" si="109"/>
        <v>0.40789503878174999</v>
      </c>
      <c r="BZ389">
        <f t="shared" si="110"/>
        <v>0</v>
      </c>
      <c r="CA389">
        <f t="shared" si="111"/>
        <v>2.1245898384378594</v>
      </c>
      <c r="CB389">
        <f t="shared" si="112"/>
        <v>0.68911025450524699</v>
      </c>
      <c r="CC389">
        <f t="shared" si="113"/>
        <v>0.68228184646715317</v>
      </c>
      <c r="CD389">
        <f t="shared" si="114"/>
        <v>0.33934057336157369</v>
      </c>
      <c r="CE389" s="4">
        <f t="shared" si="115"/>
        <v>0.38549665699779317</v>
      </c>
      <c r="CF389" s="4" t="str">
        <f t="shared" si="116"/>
        <v/>
      </c>
      <c r="CG389" s="4">
        <f t="shared" si="117"/>
        <v>0.52748895819212516</v>
      </c>
      <c r="CH389" s="4" t="str">
        <f t="shared" si="118"/>
        <v/>
      </c>
      <c r="CI389">
        <f>INDEX(FX!$B$114:$AK$132,MATCH(Data!BQ389,FX!$A$114:$A$132,0),MATCH(Data!D389,Period,0))</f>
        <v>22961.581658536001</v>
      </c>
    </row>
    <row r="390" spans="1:87" hidden="1" outlineLevel="1" x14ac:dyDescent="0.15">
      <c r="A390" t="s">
        <v>68</v>
      </c>
      <c r="B390" s="1">
        <f t="shared" si="119"/>
        <v>43800</v>
      </c>
      <c r="C390" t="s">
        <v>45</v>
      </c>
      <c r="D390" s="1">
        <v>43586</v>
      </c>
      <c r="E390">
        <v>65177.703840000002</v>
      </c>
      <c r="F390">
        <v>18765.74628546102</v>
      </c>
      <c r="G390">
        <v>23508.749977784501</v>
      </c>
      <c r="H390">
        <v>10756.091921770638</v>
      </c>
      <c r="I390">
        <v>52030.701093799405</v>
      </c>
      <c r="J390">
        <v>16922.327773524983</v>
      </c>
      <c r="K390">
        <v>16753.565446648063</v>
      </c>
      <c r="L390">
        <v>8354.0259825165103</v>
      </c>
      <c r="M390">
        <v>35167.700129999997</v>
      </c>
      <c r="N390">
        <v>10521.67658393869</v>
      </c>
      <c r="O390">
        <v>10335.335310194449</v>
      </c>
      <c r="P390">
        <v>4897.8516797794018</v>
      </c>
      <c r="BQ390" t="str">
        <f>VLOOKUP(A390,Misc!$A$3:$B$11,2,FALSE)</f>
        <v>VND</v>
      </c>
      <c r="BR390">
        <f>INDEX(FX!$B$30:$AK$48,MATCH(Data!BQ390,FX!$A$30:$A$48,0),MATCH(Data!D390,Period,0))</f>
        <v>23364.101199873738</v>
      </c>
      <c r="BS390">
        <f t="shared" si="103"/>
        <v>2.7896516661360904</v>
      </c>
      <c r="BT390">
        <f t="shared" si="104"/>
        <v>0</v>
      </c>
      <c r="BU390">
        <f t="shared" si="105"/>
        <v>0.80318716842240145</v>
      </c>
      <c r="BV390">
        <f t="shared" si="106"/>
        <v>0</v>
      </c>
      <c r="BW390">
        <f t="shared" si="107"/>
        <v>1.0061910696531113</v>
      </c>
      <c r="BX390">
        <f t="shared" si="108"/>
        <v>0</v>
      </c>
      <c r="BY390">
        <f t="shared" si="109"/>
        <v>0.46036831589433302</v>
      </c>
      <c r="BZ390">
        <f t="shared" si="110"/>
        <v>0</v>
      </c>
      <c r="CA390">
        <f t="shared" si="111"/>
        <v>2.2659894195248924</v>
      </c>
      <c r="CB390">
        <f t="shared" si="112"/>
        <v>0.73698441271070203</v>
      </c>
      <c r="CC390">
        <f t="shared" si="113"/>
        <v>0.72963464345758167</v>
      </c>
      <c r="CD390">
        <f t="shared" si="114"/>
        <v>0.3638262427540957</v>
      </c>
      <c r="CE390" s="4">
        <f t="shared" si="115"/>
        <v>0.28791665216571122</v>
      </c>
      <c r="CF390" s="4" t="str">
        <f t="shared" si="116"/>
        <v/>
      </c>
      <c r="CG390" s="4">
        <f t="shared" si="117"/>
        <v>0.57317688079924889</v>
      </c>
      <c r="CH390" s="4" t="str">
        <f t="shared" si="118"/>
        <v/>
      </c>
      <c r="CI390">
        <f>INDEX(FX!$B$114:$AK$132,MATCH(Data!BQ390,FX!$A$114:$A$132,0),MATCH(Data!D390,Period,0))</f>
        <v>22961.581658536001</v>
      </c>
    </row>
    <row r="391" spans="1:87" hidden="1" outlineLevel="1" x14ac:dyDescent="0.15">
      <c r="A391" t="s">
        <v>68</v>
      </c>
      <c r="B391" s="1">
        <f t="shared" si="119"/>
        <v>43800</v>
      </c>
      <c r="C391" t="s">
        <v>45</v>
      </c>
      <c r="D391" s="1">
        <v>43617</v>
      </c>
      <c r="E391">
        <v>86974.287980000008</v>
      </c>
      <c r="F391">
        <v>30431.684413783791</v>
      </c>
      <c r="G391">
        <v>29470.141655571595</v>
      </c>
      <c r="H391">
        <v>15193.42438588929</v>
      </c>
      <c r="I391">
        <v>68367.384048868364</v>
      </c>
      <c r="J391">
        <v>22210.962773969353</v>
      </c>
      <c r="K391">
        <v>21990.124344453019</v>
      </c>
      <c r="L391">
        <v>10953.682795275161</v>
      </c>
      <c r="M391">
        <v>55317.762819999996</v>
      </c>
      <c r="N391">
        <v>15945.234056395959</v>
      </c>
      <c r="O391">
        <v>16916.62125694795</v>
      </c>
      <c r="P391">
        <v>7562.4381769645752</v>
      </c>
      <c r="BQ391" t="str">
        <f>VLOOKUP(A391,Misc!$A$3:$B$11,2,FALSE)</f>
        <v>VND</v>
      </c>
      <c r="BR391">
        <f>INDEX(FX!$B$30:$AK$48,MATCH(Data!BQ391,FX!$A$30:$A$48,0),MATCH(Data!D391,Period,0))</f>
        <v>23338.802278908443</v>
      </c>
      <c r="BS391">
        <f t="shared" si="103"/>
        <v>3.7265960326764378</v>
      </c>
      <c r="BT391">
        <f t="shared" si="104"/>
        <v>0</v>
      </c>
      <c r="BU391">
        <f t="shared" si="105"/>
        <v>1.3039094316028921</v>
      </c>
      <c r="BV391">
        <f t="shared" si="106"/>
        <v>0</v>
      </c>
      <c r="BW391">
        <f t="shared" si="107"/>
        <v>1.262710112686636</v>
      </c>
      <c r="BX391">
        <f t="shared" si="108"/>
        <v>0</v>
      </c>
      <c r="BY391">
        <f t="shared" si="109"/>
        <v>0.65099417717848229</v>
      </c>
      <c r="BZ391">
        <f t="shared" si="110"/>
        <v>0</v>
      </c>
      <c r="CA391">
        <f t="shared" si="111"/>
        <v>2.977468410737842</v>
      </c>
      <c r="CB391">
        <f t="shared" si="112"/>
        <v>0.96730979181969357</v>
      </c>
      <c r="CC391">
        <f t="shared" si="113"/>
        <v>0.95769205586402451</v>
      </c>
      <c r="CD391">
        <f t="shared" si="114"/>
        <v>0.47704391440313143</v>
      </c>
      <c r="CE391" s="4">
        <f t="shared" si="115"/>
        <v>0.34989288352417031</v>
      </c>
      <c r="CF391" s="4" t="str">
        <f t="shared" si="116"/>
        <v/>
      </c>
      <c r="CG391" s="4">
        <f t="shared" si="117"/>
        <v>0.49926333946232526</v>
      </c>
      <c r="CH391" s="4" t="str">
        <f t="shared" si="118"/>
        <v/>
      </c>
      <c r="CI391">
        <f>INDEX(FX!$B$114:$AK$132,MATCH(Data!BQ391,FX!$A$114:$A$132,0),MATCH(Data!D391,Period,0))</f>
        <v>22961.581658536001</v>
      </c>
    </row>
    <row r="392" spans="1:87" hidden="1" outlineLevel="1" x14ac:dyDescent="0.15">
      <c r="A392" t="s">
        <v>68</v>
      </c>
      <c r="B392" s="1">
        <f t="shared" si="119"/>
        <v>43800</v>
      </c>
      <c r="C392" t="s">
        <v>45</v>
      </c>
      <c r="D392" s="1">
        <v>43647</v>
      </c>
      <c r="E392">
        <v>61060.168919999996</v>
      </c>
      <c r="F392">
        <v>24429.585356529133</v>
      </c>
      <c r="G392">
        <v>23364.318230127359</v>
      </c>
      <c r="H392">
        <v>14499.697162069426</v>
      </c>
      <c r="I392">
        <v>62278.488205446018</v>
      </c>
      <c r="J392">
        <v>20301.561637553688</v>
      </c>
      <c r="K392">
        <v>20097.126630211071</v>
      </c>
      <c r="L392">
        <v>10043.515053370898</v>
      </c>
      <c r="M392">
        <v>38738.086650000012</v>
      </c>
      <c r="N392">
        <v>12872.748879511337</v>
      </c>
      <c r="O392">
        <v>12695.538897879745</v>
      </c>
      <c r="P392">
        <v>6734.3279526261804</v>
      </c>
      <c r="BQ392" t="str">
        <f>VLOOKUP(A392,Misc!$A$3:$B$11,2,FALSE)</f>
        <v>VND</v>
      </c>
      <c r="BR392">
        <f>INDEX(FX!$B$30:$AK$48,MATCH(Data!BQ392,FX!$A$30:$A$48,0),MATCH(Data!D392,Period,0))</f>
        <v>23219.310783003264</v>
      </c>
      <c r="BS392">
        <f t="shared" si="103"/>
        <v>2.6297149597005509</v>
      </c>
      <c r="BT392">
        <f t="shared" si="104"/>
        <v>0</v>
      </c>
      <c r="BU392">
        <f t="shared" si="105"/>
        <v>1.0521236217920731</v>
      </c>
      <c r="BV392">
        <f t="shared" si="106"/>
        <v>0</v>
      </c>
      <c r="BW392">
        <f t="shared" si="107"/>
        <v>1.0062451227979705</v>
      </c>
      <c r="BX392">
        <f t="shared" si="108"/>
        <v>0</v>
      </c>
      <c r="BY392">
        <f t="shared" si="109"/>
        <v>0.62446716431752702</v>
      </c>
      <c r="BZ392">
        <f t="shared" si="110"/>
        <v>0</v>
      </c>
      <c r="CA392">
        <f t="shared" si="111"/>
        <v>2.7122908661779359</v>
      </c>
      <c r="CB392">
        <f t="shared" si="112"/>
        <v>0.88415344985638455</v>
      </c>
      <c r="CC392">
        <f t="shared" si="113"/>
        <v>0.87525009945209653</v>
      </c>
      <c r="CD392">
        <f t="shared" si="114"/>
        <v>0.43740519284468399</v>
      </c>
      <c r="CE392" s="4">
        <f t="shared" si="115"/>
        <v>0.4000903664144192</v>
      </c>
      <c r="CF392" s="4" t="str">
        <f t="shared" si="116"/>
        <v/>
      </c>
      <c r="CG392" s="4">
        <f t="shared" si="117"/>
        <v>0.5935302196274973</v>
      </c>
      <c r="CH392" s="4" t="str">
        <f t="shared" si="118"/>
        <v/>
      </c>
      <c r="CI392">
        <f>INDEX(FX!$B$114:$AK$132,MATCH(Data!BQ392,FX!$A$114:$A$132,0),MATCH(Data!D392,Period,0))</f>
        <v>22961.581658536001</v>
      </c>
    </row>
    <row r="393" spans="1:87" hidden="1" outlineLevel="1" x14ac:dyDescent="0.15">
      <c r="A393" t="s">
        <v>68</v>
      </c>
      <c r="B393" s="1">
        <f t="shared" si="119"/>
        <v>43800</v>
      </c>
      <c r="C393" t="s">
        <v>45</v>
      </c>
      <c r="D393" s="1">
        <v>43678</v>
      </c>
      <c r="E393">
        <v>75228.449909999981</v>
      </c>
      <c r="F393">
        <v>31292.021239632348</v>
      </c>
      <c r="G393">
        <v>28043.252343522352</v>
      </c>
      <c r="H393">
        <v>18595.266460939856</v>
      </c>
      <c r="I393">
        <v>70592.559452149348</v>
      </c>
      <c r="J393">
        <v>23013.388672329882</v>
      </c>
      <c r="K393">
        <v>22781.51695142153</v>
      </c>
      <c r="L393">
        <v>11385.86055588916</v>
      </c>
      <c r="M393">
        <v>53711.7212</v>
      </c>
      <c r="N393">
        <v>17376.84347279444</v>
      </c>
      <c r="O393">
        <v>17999.510581299452</v>
      </c>
      <c r="P393">
        <v>8014.0424429036702</v>
      </c>
      <c r="BQ393" t="str">
        <f>VLOOKUP(A393,Misc!$A$3:$B$11,2,FALSE)</f>
        <v>VND</v>
      </c>
      <c r="BR393">
        <f>INDEX(FX!$B$30:$AK$48,MATCH(Data!BQ393,FX!$A$30:$A$48,0),MATCH(Data!D393,Period,0))</f>
        <v>23213.44805111083</v>
      </c>
      <c r="BS393">
        <f t="shared" si="103"/>
        <v>3.2407270882104084</v>
      </c>
      <c r="BT393">
        <f t="shared" si="104"/>
        <v>0</v>
      </c>
      <c r="BU393">
        <f t="shared" si="105"/>
        <v>1.3480126334844484</v>
      </c>
      <c r="BV393">
        <f t="shared" si="106"/>
        <v>0</v>
      </c>
      <c r="BW393">
        <f t="shared" si="107"/>
        <v>1.2080606156301024</v>
      </c>
      <c r="BX393">
        <f t="shared" si="108"/>
        <v>0</v>
      </c>
      <c r="BY393">
        <f t="shared" si="109"/>
        <v>0.80105576819080171</v>
      </c>
      <c r="BZ393">
        <f t="shared" si="110"/>
        <v>0</v>
      </c>
      <c r="CA393">
        <f t="shared" si="111"/>
        <v>3.0743770399591122</v>
      </c>
      <c r="CB393">
        <f t="shared" si="112"/>
        <v>1.0022562476123948</v>
      </c>
      <c r="CC393">
        <f t="shared" si="113"/>
        <v>0.99215800070778093</v>
      </c>
      <c r="CD393">
        <f t="shared" si="114"/>
        <v>0.4958656910142098</v>
      </c>
      <c r="CE393" s="4">
        <f t="shared" si="115"/>
        <v>0.4159599363946585</v>
      </c>
      <c r="CF393" s="4" t="str">
        <f t="shared" si="116"/>
        <v/>
      </c>
      <c r="CG393" s="4">
        <f t="shared" si="117"/>
        <v>0.59424945159465614</v>
      </c>
      <c r="CH393" s="4" t="str">
        <f t="shared" si="118"/>
        <v/>
      </c>
      <c r="CI393">
        <f>INDEX(FX!$B$114:$AK$132,MATCH(Data!BQ393,FX!$A$114:$A$132,0),MATCH(Data!D393,Period,0))</f>
        <v>22961.581658536001</v>
      </c>
    </row>
    <row r="394" spans="1:87" hidden="1" outlineLevel="1" x14ac:dyDescent="0.15">
      <c r="A394" t="s">
        <v>68</v>
      </c>
      <c r="B394" s="1">
        <f t="shared" si="119"/>
        <v>43800</v>
      </c>
      <c r="C394" t="s">
        <v>45</v>
      </c>
      <c r="D394" s="1">
        <v>43709</v>
      </c>
      <c r="E394">
        <v>72280.792809999999</v>
      </c>
      <c r="F394">
        <v>30693.382097609578</v>
      </c>
      <c r="G394">
        <v>27247.118414384491</v>
      </c>
      <c r="H394">
        <v>18292.165971447903</v>
      </c>
      <c r="I394">
        <v>82400.204731362755</v>
      </c>
      <c r="J394">
        <v>26825.295025983694</v>
      </c>
      <c r="K394">
        <v>26557.801718032861</v>
      </c>
      <c r="L394">
        <v>13254.14804880822</v>
      </c>
      <c r="M394">
        <v>57822.194149999988</v>
      </c>
      <c r="N394">
        <v>18290.120866042012</v>
      </c>
      <c r="O394">
        <v>18307.166257822526</v>
      </c>
      <c r="P394">
        <v>8464.7266925676668</v>
      </c>
      <c r="BQ394" t="str">
        <f>VLOOKUP(A394,Misc!$A$3:$B$11,2,FALSE)</f>
        <v>VND</v>
      </c>
      <c r="BR394">
        <f>INDEX(FX!$B$30:$AK$48,MATCH(Data!BQ394,FX!$A$30:$A$48,0),MATCH(Data!D394,Period,0))</f>
        <v>23208.897679488218</v>
      </c>
      <c r="BS394">
        <f t="shared" si="103"/>
        <v>3.114356993950687</v>
      </c>
      <c r="BT394">
        <f t="shared" si="104"/>
        <v>0</v>
      </c>
      <c r="BU394">
        <f t="shared" si="105"/>
        <v>1.3224834079360894</v>
      </c>
      <c r="BV394">
        <f t="shared" si="106"/>
        <v>0</v>
      </c>
      <c r="BW394">
        <f t="shared" si="107"/>
        <v>1.1739945080832173</v>
      </c>
      <c r="BX394">
        <f t="shared" si="108"/>
        <v>0</v>
      </c>
      <c r="BY394">
        <f t="shared" si="109"/>
        <v>0.78815315677893349</v>
      </c>
      <c r="BZ394">
        <f t="shared" si="110"/>
        <v>0</v>
      </c>
      <c r="CA394">
        <f t="shared" si="111"/>
        <v>3.5886118803462463</v>
      </c>
      <c r="CB394">
        <f t="shared" si="112"/>
        <v>1.1682686073157051</v>
      </c>
      <c r="CC394">
        <f t="shared" si="113"/>
        <v>1.1566190044299478</v>
      </c>
      <c r="CD394">
        <f t="shared" si="114"/>
        <v>0.57723149240814475</v>
      </c>
      <c r="CE394" s="4">
        <f t="shared" si="115"/>
        <v>0.42464091640902929</v>
      </c>
      <c r="CF394" s="4" t="str">
        <f t="shared" si="116"/>
        <v/>
      </c>
      <c r="CG394" s="4">
        <f t="shared" si="117"/>
        <v>0.59596449531941642</v>
      </c>
      <c r="CH394" s="4" t="str">
        <f t="shared" si="118"/>
        <v/>
      </c>
      <c r="CI394">
        <f>INDEX(FX!$B$114:$AK$132,MATCH(Data!BQ394,FX!$A$114:$A$132,0),MATCH(Data!D394,Period,0))</f>
        <v>22961.581658536001</v>
      </c>
    </row>
    <row r="395" spans="1:87" hidden="1" outlineLevel="1" x14ac:dyDescent="0.15">
      <c r="A395" t="s">
        <v>68</v>
      </c>
      <c r="B395" s="1">
        <f t="shared" si="119"/>
        <v>43800</v>
      </c>
      <c r="C395" t="s">
        <v>45</v>
      </c>
      <c r="D395" s="1">
        <v>43739</v>
      </c>
      <c r="E395">
        <v>69849.701899999985</v>
      </c>
      <c r="F395">
        <v>27366.417356775302</v>
      </c>
      <c r="G395">
        <v>27303.9260855789</v>
      </c>
      <c r="H395">
        <v>16815.213195110795</v>
      </c>
      <c r="I395">
        <v>75324.671340825982</v>
      </c>
      <c r="J395">
        <v>24563.027624714479</v>
      </c>
      <c r="K395">
        <v>24318.162299520951</v>
      </c>
      <c r="L395">
        <v>12154.532170781909</v>
      </c>
      <c r="M395">
        <v>49263.428840000008</v>
      </c>
      <c r="N395">
        <v>15852.171159927282</v>
      </c>
      <c r="O395">
        <v>16245.390106710393</v>
      </c>
      <c r="P395">
        <v>7523.2913079822383</v>
      </c>
      <c r="BQ395" t="str">
        <f>VLOOKUP(A395,Misc!$A$3:$B$11,2,FALSE)</f>
        <v>VND</v>
      </c>
      <c r="BR395">
        <f>INDEX(FX!$B$30:$AK$48,MATCH(Data!BQ395,FX!$A$30:$A$48,0),MATCH(Data!D395,Period,0))</f>
        <v>23180.273898871485</v>
      </c>
      <c r="BS395">
        <f t="shared" si="103"/>
        <v>3.0133251317362806</v>
      </c>
      <c r="BT395">
        <f t="shared" si="104"/>
        <v>0</v>
      </c>
      <c r="BU395">
        <f t="shared" si="105"/>
        <v>1.1805907676573062</v>
      </c>
      <c r="BV395">
        <f t="shared" si="106"/>
        <v>0</v>
      </c>
      <c r="BW395">
        <f t="shared" si="107"/>
        <v>1.1778948861733758</v>
      </c>
      <c r="BX395">
        <f t="shared" si="108"/>
        <v>0</v>
      </c>
      <c r="BY395">
        <f t="shared" si="109"/>
        <v>0.72541046186384506</v>
      </c>
      <c r="BZ395">
        <f t="shared" si="110"/>
        <v>0</v>
      </c>
      <c r="CA395">
        <f t="shared" si="111"/>
        <v>3.2804652772176923</v>
      </c>
      <c r="CB395">
        <f t="shared" si="112"/>
        <v>1.0697445842361273</v>
      </c>
      <c r="CC395">
        <f t="shared" si="113"/>
        <v>1.0590804527823388</v>
      </c>
      <c r="CD395">
        <f t="shared" si="114"/>
        <v>0.52934211377653262</v>
      </c>
      <c r="CE395" s="4">
        <f t="shared" si="115"/>
        <v>0.39179003792964379</v>
      </c>
      <c r="CF395" s="4" t="str">
        <f t="shared" si="116"/>
        <v/>
      </c>
      <c r="CG395" s="4">
        <f t="shared" si="117"/>
        <v>0.61444700546261788</v>
      </c>
      <c r="CH395" s="4" t="str">
        <f t="shared" si="118"/>
        <v/>
      </c>
      <c r="CI395">
        <f>INDEX(FX!$B$114:$AK$132,MATCH(Data!BQ395,FX!$A$114:$A$132,0),MATCH(Data!D395,Period,0))</f>
        <v>22961.581658536001</v>
      </c>
    </row>
    <row r="396" spans="1:87" hidden="1" outlineLevel="1" x14ac:dyDescent="0.15">
      <c r="A396" t="s">
        <v>68</v>
      </c>
      <c r="B396" s="1">
        <f t="shared" si="119"/>
        <v>43800</v>
      </c>
      <c r="C396" t="s">
        <v>45</v>
      </c>
      <c r="D396" s="1">
        <v>43770</v>
      </c>
      <c r="E396">
        <v>97507.03138</v>
      </c>
      <c r="F396">
        <v>35881.218983728308</v>
      </c>
      <c r="G396">
        <v>35627.88045324821</v>
      </c>
      <c r="H396">
        <v>20480.289968857578</v>
      </c>
      <c r="I396">
        <v>85979.500133221765</v>
      </c>
      <c r="J396">
        <v>27993.878705370385</v>
      </c>
      <c r="K396">
        <v>27716.046301354399</v>
      </c>
      <c r="L396">
        <v>13832.47271950888</v>
      </c>
      <c r="M396">
        <v>51331.52145</v>
      </c>
      <c r="N396">
        <v>16295.319544492364</v>
      </c>
      <c r="O396">
        <v>17181.139671640864</v>
      </c>
      <c r="P396">
        <v>7915.358053653571</v>
      </c>
      <c r="BQ396" t="str">
        <f>VLOOKUP(A396,Misc!$A$3:$B$11,2,FALSE)</f>
        <v>VND</v>
      </c>
      <c r="BR396">
        <f>INDEX(FX!$B$30:$AK$48,MATCH(Data!BQ396,FX!$A$30:$A$48,0),MATCH(Data!D396,Period,0))</f>
        <v>23190.57714081935</v>
      </c>
      <c r="BS396">
        <f t="shared" si="103"/>
        <v>4.2045970131709698</v>
      </c>
      <c r="BT396">
        <f t="shared" si="104"/>
        <v>0</v>
      </c>
      <c r="BU396">
        <f t="shared" si="105"/>
        <v>1.547232687045605</v>
      </c>
      <c r="BV396">
        <f t="shared" si="106"/>
        <v>0</v>
      </c>
      <c r="BW396">
        <f t="shared" si="107"/>
        <v>1.5363084858520875</v>
      </c>
      <c r="BX396">
        <f t="shared" si="108"/>
        <v>0</v>
      </c>
      <c r="BY396">
        <f t="shared" si="109"/>
        <v>0.8831298093400527</v>
      </c>
      <c r="BZ396">
        <f t="shared" si="110"/>
        <v>0</v>
      </c>
      <c r="CA396">
        <f t="shared" si="111"/>
        <v>3.744493798895546</v>
      </c>
      <c r="CB396">
        <f t="shared" si="112"/>
        <v>1.2191616031364991</v>
      </c>
      <c r="CC396">
        <f t="shared" si="113"/>
        <v>1.2070617222072295</v>
      </c>
      <c r="CD396">
        <f t="shared" si="114"/>
        <v>0.60241811410089163</v>
      </c>
      <c r="CE396" s="4">
        <f t="shared" si="115"/>
        <v>0.36798596445720555</v>
      </c>
      <c r="CF396" s="4" t="str">
        <f t="shared" si="116"/>
        <v/>
      </c>
      <c r="CG396" s="4">
        <f t="shared" si="117"/>
        <v>0.57078021730937112</v>
      </c>
      <c r="CH396" s="4" t="str">
        <f t="shared" si="118"/>
        <v/>
      </c>
      <c r="CI396">
        <f>INDEX(FX!$B$114:$AK$132,MATCH(Data!BQ396,FX!$A$114:$A$132,0),MATCH(Data!D396,Period,0))</f>
        <v>22961.581658536001</v>
      </c>
    </row>
    <row r="397" spans="1:87" hidden="1" outlineLevel="1" x14ac:dyDescent="0.15">
      <c r="A397" t="s">
        <v>68</v>
      </c>
      <c r="B397" s="1">
        <f t="shared" si="119"/>
        <v>43800</v>
      </c>
      <c r="C397" t="s">
        <v>45</v>
      </c>
      <c r="D397" s="1">
        <v>43800</v>
      </c>
      <c r="E397">
        <v>135955.09276</v>
      </c>
      <c r="F397">
        <v>48777.791707888551</v>
      </c>
      <c r="G397">
        <v>50254.165554306877</v>
      </c>
      <c r="H397">
        <v>27954.870776901542</v>
      </c>
      <c r="I397">
        <v>99046.636935973103</v>
      </c>
      <c r="J397">
        <v>32213.401010298941</v>
      </c>
      <c r="K397">
        <v>31892.679623166609</v>
      </c>
      <c r="L397">
        <v>15902.414611103281</v>
      </c>
      <c r="M397">
        <v>98364.802780000013</v>
      </c>
      <c r="N397">
        <v>34035.796995537181</v>
      </c>
      <c r="O397">
        <v>33421.314933694863</v>
      </c>
      <c r="P397">
        <v>17006.777253148579</v>
      </c>
      <c r="BQ397" t="str">
        <f>VLOOKUP(A397,Misc!$A$3:$B$11,2,FALSE)</f>
        <v>VND</v>
      </c>
      <c r="BR397">
        <f>INDEX(FX!$B$30:$AK$48,MATCH(Data!BQ397,FX!$A$30:$A$48,0),MATCH(Data!D397,Period,0))</f>
        <v>23180.630903025078</v>
      </c>
      <c r="BS397">
        <f t="shared" si="103"/>
        <v>5.8650298746725582</v>
      </c>
      <c r="BT397">
        <f t="shared" si="104"/>
        <v>0</v>
      </c>
      <c r="BU397">
        <f t="shared" si="105"/>
        <v>2.1042478055039924</v>
      </c>
      <c r="BV397">
        <f t="shared" si="106"/>
        <v>0</v>
      </c>
      <c r="BW397">
        <f t="shared" si="107"/>
        <v>2.1679377823900685</v>
      </c>
      <c r="BX397">
        <f t="shared" si="108"/>
        <v>0</v>
      </c>
      <c r="BY397">
        <f t="shared" si="109"/>
        <v>1.2059581507444401</v>
      </c>
      <c r="BZ397">
        <f t="shared" si="110"/>
        <v>0</v>
      </c>
      <c r="CA397">
        <f t="shared" si="111"/>
        <v>4.3135807632464367</v>
      </c>
      <c r="CB397">
        <f t="shared" si="112"/>
        <v>1.4029260479242101</v>
      </c>
      <c r="CC397">
        <f t="shared" si="113"/>
        <v>1.3889583085976336</v>
      </c>
      <c r="CD397">
        <f t="shared" si="114"/>
        <v>0.69256616759201062</v>
      </c>
      <c r="CE397" s="4">
        <f t="shared" si="115"/>
        <v>0.35877870197915601</v>
      </c>
      <c r="CF397" s="4" t="str">
        <f t="shared" si="116"/>
        <v/>
      </c>
      <c r="CG397" s="4">
        <f t="shared" si="117"/>
        <v>0.57310652651748817</v>
      </c>
      <c r="CH397" s="4" t="str">
        <f t="shared" si="118"/>
        <v/>
      </c>
      <c r="CI397">
        <f>INDEX(FX!$B$114:$AK$132,MATCH(Data!BQ397,FX!$A$114:$A$132,0),MATCH(Data!D397,Period,0))</f>
        <v>22961.581658536001</v>
      </c>
    </row>
    <row r="398" spans="1:87" hidden="1" outlineLevel="1" x14ac:dyDescent="0.15">
      <c r="A398" t="s">
        <v>80</v>
      </c>
      <c r="B398" s="1">
        <f t="shared" si="119"/>
        <v>43800</v>
      </c>
      <c r="C398" t="s">
        <v>50</v>
      </c>
      <c r="D398" s="1">
        <v>43466</v>
      </c>
      <c r="E398">
        <f t="array" ref="E398:E409">TRANSPOSE('[7]AG_Key Metrics P1'!$F$6:$Q$6)</f>
        <v>0</v>
      </c>
      <c r="F398">
        <f t="array" ref="F398:F409">TRANSPOSE('[7]AG_Key Metrics P1'!$F$11:$Q$11)</f>
        <v>0</v>
      </c>
      <c r="G398">
        <f t="array" ref="G398:G409">TRANSPOSE('[7]AG_Key Metrics P1'!$F$16:$Q$16)</f>
        <v>0</v>
      </c>
      <c r="H398">
        <f t="array" ref="H398:H409">TRANSPOSE('[7]AG_Key Metrics P1'!$F$21:$Q$21)</f>
        <v>0</v>
      </c>
      <c r="I398">
        <f t="array" ref="I398:I409">TRANSPOSE('[7]AG_Key Metrics P1'!$F$7:$Q$7)</f>
        <v>0</v>
      </c>
      <c r="J398">
        <f t="array" ref="J398:J409">TRANSPOSE('[7]AG_Key Metrics P1'!$F$12:$Q$12)</f>
        <v>0</v>
      </c>
      <c r="K398">
        <f t="array" ref="K398:K409">TRANSPOSE('[7]AG_Key Metrics P1'!$F$17:$Q$17)</f>
        <v>0</v>
      </c>
      <c r="L398">
        <f t="array" ref="L398:L409">TRANSPOSE('[7]AG_Key Metrics P1'!$F$22:$Q$22)</f>
        <v>0</v>
      </c>
      <c r="M398">
        <f t="array" ref="M398:M409">TRANSPOSE('[7]AG_Key Metrics P1'!$F$9:$Q$9)</f>
        <v>0</v>
      </c>
      <c r="N398">
        <f t="array" ref="N398:N409">TRANSPOSE('[7]AG_Key Metrics P1'!$F$14:$Q$14)</f>
        <v>0</v>
      </c>
      <c r="O398">
        <f t="array" ref="O398:O409">TRANSPOSE('[7]AG_Key Metrics P1'!$F$19:$Q$19)</f>
        <v>0</v>
      </c>
      <c r="P398">
        <f t="array" ref="P398:P409">TRANSPOSE('[7]AG_Key Metrics P1'!$F$24:$Q$24)</f>
        <v>0</v>
      </c>
      <c r="Q398" t="str">
        <f t="array" ref="Q398:Q409">'[7]AG_Key Products'!$D$6</f>
        <v>FWD Invest First</v>
      </c>
      <c r="R398" t="str">
        <f t="array" ref="R398:R409">'[7]AG_Key Products'!$D$9</f>
        <v>FWD Future First</v>
      </c>
      <c r="S398" t="str">
        <f t="array" ref="S398:S409">'[7]AG_Key Products'!$D$12</f>
        <v>FWD Family First</v>
      </c>
      <c r="T398" t="str">
        <f t="array" ref="T398:T409">'[7]AG_Key Products'!$D$15</f>
        <v>FWD CI Rider</v>
      </c>
      <c r="U398" t="str">
        <f t="array" ref="U398:U409">'[7]AG_Key Products'!$D$18</f>
        <v>FWD ADB Rider</v>
      </c>
      <c r="V398" t="str">
        <f t="array" ref="V398:V409">'[7]AG_Key Products'!$D$21</f>
        <v>FWD Payor Rider</v>
      </c>
      <c r="W398" t="str">
        <f t="array" ref="W398:W409">'[7]AG_Key Products'!$D$24</f>
        <v>FWD Payor Lite Rider</v>
      </c>
      <c r="X398">
        <f t="array" ref="X398:X409">'[7]AG_Key Products'!$D$27</f>
        <v>0</v>
      </c>
      <c r="Y398">
        <f t="array" ref="Y398:Y409">'[7]AG_Key Products'!$D$30</f>
        <v>0</v>
      </c>
      <c r="Z398">
        <f t="array" ref="Z398:Z409">'[7]AG_Key Products'!$D$33</f>
        <v>0</v>
      </c>
      <c r="AA398">
        <f t="array" ref="AA398:AA409">TRANSPOSE('[7]AG_Key Products'!$F$6:$Q$6)</f>
        <v>0</v>
      </c>
      <c r="AB398">
        <f t="array" ref="AB398:AB409">TRANSPOSE('[7]AG_Key Products'!$F$9:$Q$9)</f>
        <v>0</v>
      </c>
      <c r="AC398">
        <f t="array" ref="AC398:AC409">TRANSPOSE('[7]AG_Key Products'!$F$12:$Q$12)</f>
        <v>0</v>
      </c>
      <c r="AD398">
        <f t="array" ref="AD398:AD409">TRANSPOSE('[7]AG_Key Products'!$F$15:$Q$15)</f>
        <v>0</v>
      </c>
      <c r="AE398">
        <f t="array" ref="AE398:AE409">TRANSPOSE('[7]AG_Key Products'!$F$18:$Q$18)</f>
        <v>0</v>
      </c>
      <c r="AF398">
        <f t="array" ref="AF398:AF409">TRANSPOSE('[7]AG_Key Products'!$F$21:$Q$21)</f>
        <v>0</v>
      </c>
      <c r="AG398">
        <f t="array" ref="AG398:AG409">TRANSPOSE('[7]AG_Key Products'!$F$24:$Q$24)</f>
        <v>0</v>
      </c>
      <c r="AH398">
        <f t="array" ref="AH398:AH409">TRANSPOSE('[7]AG_Key Products'!$F$27:$Q$27)</f>
        <v>0</v>
      </c>
      <c r="AI398">
        <f t="array" ref="AI398:AI409">TRANSPOSE('[7]AG_Key Products'!$F$30:$Q$30)</f>
        <v>0</v>
      </c>
      <c r="AJ398">
        <f t="array" ref="AJ398:AJ409">TRANSPOSE('[7]AG_Key Products'!$F$33:$Q$33)</f>
        <v>0</v>
      </c>
      <c r="AK398">
        <f t="array" ref="AK398:AK409">TRANSPOSE('[7]AG_Key Products'!$F$36:$Q$36)</f>
        <v>0</v>
      </c>
      <c r="AL398">
        <f t="array" ref="AL398:AL409">TRANSPOSE('[7]AG_Key Products'!$F$7:$Q$7)</f>
        <v>0</v>
      </c>
      <c r="AM398">
        <f t="array" ref="AM398:AM409">TRANSPOSE('[7]AG_Key Products'!$F$10:$Q$10)</f>
        <v>0</v>
      </c>
      <c r="AN398">
        <f t="array" ref="AN398:AN409">TRANSPOSE('[7]AG_Key Products'!$F$13:$Q$13)</f>
        <v>0</v>
      </c>
      <c r="AO398">
        <f t="array" ref="AO398:AO409">TRANSPOSE('[7]AG_Key Products'!$F$16:$Q$16)</f>
        <v>0</v>
      </c>
      <c r="AP398">
        <f t="array" ref="AP398:AP409">TRANSPOSE('[7]AG_Key Products'!$F$19:$Q$19)</f>
        <v>0</v>
      </c>
      <c r="AQ398">
        <f t="array" ref="AQ398:AQ409">TRANSPOSE('[7]AG_Key Products'!$F$22:$Q$22)</f>
        <v>0</v>
      </c>
      <c r="AR398">
        <f t="array" ref="AR398:AR409">TRANSPOSE('[7]AG_Key Products'!$F$25:$Q$25)</f>
        <v>0</v>
      </c>
      <c r="AS398">
        <f t="array" ref="AS398:AS409">TRANSPOSE('[7]AG_Key Products'!$F$28:$Q$28)</f>
        <v>0</v>
      </c>
      <c r="AT398">
        <f t="array" ref="AT398:AT409">TRANSPOSE('[7]AG_Key Products'!$F$31:$Q$31)</f>
        <v>0</v>
      </c>
      <c r="AU398">
        <f t="array" ref="AU398:AU409">TRANSPOSE('[7]AG_Key Products'!$F$34:$Q$35)</f>
        <v>0</v>
      </c>
      <c r="AV398">
        <f t="array" ref="AV398:AV409">TRANSPOSE('[7]AG_Key Products'!$F$37:$Q$37)</f>
        <v>0</v>
      </c>
      <c r="AW398" s="4">
        <f t="array" ref="AW398:AW409">'[7]AG_Key Products'!$D$8</f>
        <v>0.2518303891456512</v>
      </c>
      <c r="AX398" s="4">
        <f t="array" ref="AX398:AX409">'[7]AG_Key Products'!$D$11</f>
        <v>1</v>
      </c>
      <c r="AY398" s="4">
        <f t="array" ref="AY398:AY409">'[7]AG_Key Products'!$D$14</f>
        <v>1</v>
      </c>
      <c r="AZ398" s="4">
        <f t="array" ref="AZ398:AZ409">'[7]AG_Key Products'!$D$17</f>
        <v>0.97911004643885469</v>
      </c>
      <c r="BA398" s="4">
        <f t="array" ref="BA398:BA409">'[7]AG_Key Products'!$D$20</f>
        <v>0.99292084392802704</v>
      </c>
      <c r="BB398" s="4">
        <f t="array" ref="BB398:BB409">'[7]AG_Key Products'!$D$23</f>
        <v>1</v>
      </c>
      <c r="BC398" s="4">
        <f t="array" ref="BC398:BC409">'[7]AG_Key Products'!$D$26</f>
        <v>1</v>
      </c>
      <c r="BD398" s="4" t="str">
        <f t="array" ref="BD398:BD409">'[7]AG_Key Products'!$D$29</f>
        <v>pAPE ratio</v>
      </c>
      <c r="BE398" s="4" t="str">
        <f t="array" ref="BE398:BE409">'[7]AG_Key Products'!$D$32</f>
        <v>pAPE ratio</v>
      </c>
      <c r="BF398" s="4" t="str">
        <f t="array" ref="BF398:BF409">'[7]AG_Key Products'!$D$35</f>
        <v>pAPE ratio</v>
      </c>
      <c r="BG398" s="4" t="str">
        <f t="array" ref="BG398:BG409">'[7]AG_Key Products'!$D$7</f>
        <v>Unit Linked</v>
      </c>
      <c r="BH398" s="4" t="str">
        <f t="array" ref="BH398:BH409">'[7]AG_Key Products'!$D$10</f>
        <v>Traditional Non Par</v>
      </c>
      <c r="BI398" s="4" t="str">
        <f t="array" ref="BI398:BI409">'[7]AG_Key Products'!$D$13</f>
        <v>Unit Linked</v>
      </c>
      <c r="BJ398" s="4" t="str">
        <f t="array" ref="BJ398:BJ409">'[7]AG_Key Products'!$D$16</f>
        <v>Rider</v>
      </c>
      <c r="BK398" s="4" t="str">
        <f t="array" ref="BK398:BK409">'[7]AG_Key Products'!$D$19</f>
        <v>Rider</v>
      </c>
      <c r="BL398" s="4" t="str">
        <f t="array" ref="BL398:BL409">'[7]AG_Key Products'!$D$22</f>
        <v>Rider</v>
      </c>
      <c r="BM398" s="4" t="str">
        <f t="array" ref="BM398:BM409">'[7]AG_Key Products'!$D$25</f>
        <v>Rider</v>
      </c>
      <c r="BN398" s="4" t="str">
        <f t="array" ref="BN398:BN409">'[7]AG_Key Products'!$D$28</f>
        <v>Product Type</v>
      </c>
      <c r="BO398" s="4" t="str">
        <f t="array" ref="BO398:BO409">'[7]AG_Key Products'!$D$31</f>
        <v>Product Type</v>
      </c>
      <c r="BP398" s="4" t="str">
        <f t="array" ref="BP398:BP409">'[7]AG_Key Products'!$D$34</f>
        <v>Product Type</v>
      </c>
      <c r="BQ398" t="str">
        <f>VLOOKUP(A398,Misc!$A$3:$B$11,2,FALSE)</f>
        <v>MYR</v>
      </c>
      <c r="BR398">
        <f>INDEX(FX!$B$30:$AK$48,MATCH(Data!BQ398,FX!$A$30:$A$48,0),MATCH(Data!D398,Period,0))</f>
        <v>4.1169847229466363</v>
      </c>
      <c r="BS398">
        <f t="shared" si="103"/>
        <v>0</v>
      </c>
      <c r="BT398">
        <f t="shared" si="104"/>
        <v>0</v>
      </c>
      <c r="BU398">
        <f t="shared" si="105"/>
        <v>0</v>
      </c>
      <c r="BV398">
        <f t="shared" si="106"/>
        <v>0</v>
      </c>
      <c r="BW398">
        <f t="shared" si="107"/>
        <v>0</v>
      </c>
      <c r="BX398">
        <f t="shared" si="108"/>
        <v>0</v>
      </c>
      <c r="BY398">
        <f t="shared" si="109"/>
        <v>0</v>
      </c>
      <c r="BZ398">
        <f t="shared" si="110"/>
        <v>0</v>
      </c>
      <c r="CA398">
        <f t="shared" si="111"/>
        <v>0</v>
      </c>
      <c r="CB398">
        <f t="shared" si="112"/>
        <v>0</v>
      </c>
      <c r="CC398">
        <f t="shared" si="113"/>
        <v>0</v>
      </c>
      <c r="CD398">
        <f t="shared" si="114"/>
        <v>0</v>
      </c>
      <c r="CE398" s="4">
        <f t="shared" si="115"/>
        <v>0</v>
      </c>
      <c r="CF398" s="4" t="str">
        <f t="shared" si="116"/>
        <v/>
      </c>
      <c r="CG398" s="4">
        <f t="shared" si="117"/>
        <v>0</v>
      </c>
      <c r="CH398" s="4" t="str">
        <f t="shared" si="118"/>
        <v/>
      </c>
      <c r="CI398">
        <f>INDEX(FX!$B$114:$AK$132,MATCH(Data!BQ398,FX!$A$114:$A$132,0),MATCH(Data!D398,Period,0))</f>
        <v>4.0384285469205699</v>
      </c>
    </row>
    <row r="399" spans="1:87" hidden="1" outlineLevel="1" x14ac:dyDescent="0.15">
      <c r="A399" t="s">
        <v>80</v>
      </c>
      <c r="B399" s="1">
        <f t="shared" si="119"/>
        <v>43800</v>
      </c>
      <c r="C399" t="s">
        <v>50</v>
      </c>
      <c r="D399" s="1">
        <v>43497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tr">
        <v>FWD Invest First</v>
      </c>
      <c r="R399" t="str">
        <v>FWD Future First</v>
      </c>
      <c r="S399" t="str">
        <v>FWD Family First</v>
      </c>
      <c r="T399" t="str">
        <v>FWD CI Rider</v>
      </c>
      <c r="U399" t="str">
        <v>FWD ADB Rider</v>
      </c>
      <c r="V399" t="str">
        <v>FWD Payor Rider</v>
      </c>
      <c r="W399" t="str">
        <v>FWD Payor Lite Rider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 s="4">
        <v>0.2518303891456512</v>
      </c>
      <c r="AX399" s="4">
        <v>1</v>
      </c>
      <c r="AY399" s="4">
        <v>1</v>
      </c>
      <c r="AZ399" s="4">
        <v>0.97911004643885469</v>
      </c>
      <c r="BA399" s="4">
        <v>0.99292084392802704</v>
      </c>
      <c r="BB399" s="4">
        <v>1</v>
      </c>
      <c r="BC399" s="4">
        <v>1</v>
      </c>
      <c r="BD399" s="4" t="str">
        <v>pAPE ratio</v>
      </c>
      <c r="BE399" s="4" t="str">
        <v>pAPE ratio</v>
      </c>
      <c r="BF399" s="4" t="str">
        <v>pAPE ratio</v>
      </c>
      <c r="BG399" s="4" t="str">
        <v>Unit Linked</v>
      </c>
      <c r="BH399" s="4" t="str">
        <v>Traditional Non Par</v>
      </c>
      <c r="BI399" s="4" t="str">
        <v>Unit Linked</v>
      </c>
      <c r="BJ399" s="4" t="str">
        <v>Rider</v>
      </c>
      <c r="BK399" s="4" t="str">
        <v>Rider</v>
      </c>
      <c r="BL399" s="4" t="str">
        <v>Rider</v>
      </c>
      <c r="BM399" s="4" t="str">
        <v>Rider</v>
      </c>
      <c r="BN399" s="4" t="str">
        <v>Product Type</v>
      </c>
      <c r="BO399" s="4" t="str">
        <v>Product Type</v>
      </c>
      <c r="BP399" s="4" t="str">
        <v>Product Type</v>
      </c>
      <c r="BQ399" t="str">
        <f>VLOOKUP(A399,Misc!$A$3:$B$11,2,FALSE)</f>
        <v>MYR</v>
      </c>
      <c r="BR399">
        <f>INDEX(FX!$B$30:$AK$48,MATCH(Data!BQ399,FX!$A$30:$A$48,0),MATCH(Data!D399,Period,0))</f>
        <v>4.0764019504631701</v>
      </c>
      <c r="BS399">
        <f t="shared" si="103"/>
        <v>0</v>
      </c>
      <c r="BT399">
        <f t="shared" si="104"/>
        <v>0</v>
      </c>
      <c r="BU399">
        <f t="shared" si="105"/>
        <v>0</v>
      </c>
      <c r="BV399">
        <f t="shared" si="106"/>
        <v>0</v>
      </c>
      <c r="BW399">
        <f t="shared" si="107"/>
        <v>0</v>
      </c>
      <c r="BX399">
        <f t="shared" si="108"/>
        <v>0</v>
      </c>
      <c r="BY399">
        <f t="shared" si="109"/>
        <v>0</v>
      </c>
      <c r="BZ399">
        <f t="shared" si="110"/>
        <v>0</v>
      </c>
      <c r="CA399">
        <f t="shared" si="111"/>
        <v>0</v>
      </c>
      <c r="CB399">
        <f t="shared" si="112"/>
        <v>0</v>
      </c>
      <c r="CC399">
        <f t="shared" si="113"/>
        <v>0</v>
      </c>
      <c r="CD399">
        <f t="shared" si="114"/>
        <v>0</v>
      </c>
      <c r="CE399" s="4">
        <f t="shared" si="115"/>
        <v>0</v>
      </c>
      <c r="CF399" s="4" t="str">
        <f t="shared" si="116"/>
        <v/>
      </c>
      <c r="CG399" s="4">
        <f t="shared" si="117"/>
        <v>0</v>
      </c>
      <c r="CH399" s="4" t="str">
        <f t="shared" si="118"/>
        <v/>
      </c>
      <c r="CI399">
        <f>INDEX(FX!$B$114:$AK$132,MATCH(Data!BQ399,FX!$A$114:$A$132,0),MATCH(Data!D399,Period,0))</f>
        <v>4.0384285469205699</v>
      </c>
    </row>
    <row r="400" spans="1:87" hidden="1" outlineLevel="1" x14ac:dyDescent="0.15">
      <c r="A400" t="s">
        <v>80</v>
      </c>
      <c r="B400" s="1">
        <f t="shared" si="119"/>
        <v>43800</v>
      </c>
      <c r="C400" t="s">
        <v>50</v>
      </c>
      <c r="D400" s="1">
        <v>43525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tr">
        <v>FWD Invest First</v>
      </c>
      <c r="R400" t="str">
        <v>FWD Future First</v>
      </c>
      <c r="S400" t="str">
        <v>FWD Family First</v>
      </c>
      <c r="T400" t="str">
        <v>FWD CI Rider</v>
      </c>
      <c r="U400" t="str">
        <v>FWD ADB Rider</v>
      </c>
      <c r="V400" t="str">
        <v>FWD Payor Rider</v>
      </c>
      <c r="W400" t="str">
        <v>FWD Payor Lite Rider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 s="4">
        <v>0.2518303891456512</v>
      </c>
      <c r="AX400" s="4">
        <v>1</v>
      </c>
      <c r="AY400" s="4">
        <v>1</v>
      </c>
      <c r="AZ400" s="4">
        <v>0.97911004643885469</v>
      </c>
      <c r="BA400" s="4">
        <v>0.99292084392802704</v>
      </c>
      <c r="BB400" s="4">
        <v>1</v>
      </c>
      <c r="BC400" s="4">
        <v>1</v>
      </c>
      <c r="BD400" s="4" t="str">
        <v>pAPE ratio</v>
      </c>
      <c r="BE400" s="4" t="str">
        <v>pAPE ratio</v>
      </c>
      <c r="BF400" s="4" t="str">
        <v>pAPE ratio</v>
      </c>
      <c r="BG400" s="4" t="str">
        <v>Unit Linked</v>
      </c>
      <c r="BH400" s="4" t="str">
        <v>Traditional Non Par</v>
      </c>
      <c r="BI400" s="4" t="str">
        <v>Unit Linked</v>
      </c>
      <c r="BJ400" s="4" t="str">
        <v>Rider</v>
      </c>
      <c r="BK400" s="4" t="str">
        <v>Rider</v>
      </c>
      <c r="BL400" s="4" t="str">
        <v>Rider</v>
      </c>
      <c r="BM400" s="4" t="str">
        <v>Rider</v>
      </c>
      <c r="BN400" s="4" t="str">
        <v>Product Type</v>
      </c>
      <c r="BO400" s="4" t="str">
        <v>Product Type</v>
      </c>
      <c r="BP400" s="4" t="str">
        <v>Product Type</v>
      </c>
      <c r="BQ400" t="str">
        <f>VLOOKUP(A400,Misc!$A$3:$B$11,2,FALSE)</f>
        <v>MYR</v>
      </c>
      <c r="BR400">
        <f>INDEX(FX!$B$30:$AK$48,MATCH(Data!BQ400,FX!$A$30:$A$48,0),MATCH(Data!D400,Period,0))</f>
        <v>4.0778969631602004</v>
      </c>
      <c r="BS400">
        <f t="shared" si="103"/>
        <v>0</v>
      </c>
      <c r="BT400">
        <f t="shared" si="104"/>
        <v>0</v>
      </c>
      <c r="BU400">
        <f t="shared" si="105"/>
        <v>0</v>
      </c>
      <c r="BV400">
        <f t="shared" si="106"/>
        <v>0</v>
      </c>
      <c r="BW400">
        <f t="shared" si="107"/>
        <v>0</v>
      </c>
      <c r="BX400">
        <f t="shared" si="108"/>
        <v>0</v>
      </c>
      <c r="BY400">
        <f t="shared" si="109"/>
        <v>0</v>
      </c>
      <c r="BZ400">
        <f t="shared" si="110"/>
        <v>0</v>
      </c>
      <c r="CA400">
        <f t="shared" si="111"/>
        <v>0</v>
      </c>
      <c r="CB400">
        <f t="shared" si="112"/>
        <v>0</v>
      </c>
      <c r="CC400">
        <f t="shared" si="113"/>
        <v>0</v>
      </c>
      <c r="CD400">
        <f t="shared" si="114"/>
        <v>0</v>
      </c>
      <c r="CE400" s="4">
        <f t="shared" si="115"/>
        <v>0</v>
      </c>
      <c r="CF400" s="4" t="str">
        <f t="shared" si="116"/>
        <v/>
      </c>
      <c r="CG400" s="4">
        <f t="shared" si="117"/>
        <v>0</v>
      </c>
      <c r="CH400" s="4" t="str">
        <f t="shared" si="118"/>
        <v/>
      </c>
      <c r="CI400">
        <f>INDEX(FX!$B$114:$AK$132,MATCH(Data!BQ400,FX!$A$114:$A$132,0),MATCH(Data!D400,Period,0))</f>
        <v>4.0384285469205699</v>
      </c>
    </row>
    <row r="401" spans="1:87" hidden="1" outlineLevel="1" x14ac:dyDescent="0.15">
      <c r="A401" t="s">
        <v>80</v>
      </c>
      <c r="B401" s="1">
        <f t="shared" si="119"/>
        <v>43800</v>
      </c>
      <c r="C401" t="s">
        <v>50</v>
      </c>
      <c r="D401" s="1">
        <v>43556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tr">
        <v>FWD Invest First</v>
      </c>
      <c r="R401" t="str">
        <v>FWD Future First</v>
      </c>
      <c r="S401" t="str">
        <v>FWD Family First</v>
      </c>
      <c r="T401" t="str">
        <v>FWD CI Rider</v>
      </c>
      <c r="U401" t="str">
        <v>FWD ADB Rider</v>
      </c>
      <c r="V401" t="str">
        <v>FWD Payor Rider</v>
      </c>
      <c r="W401" t="str">
        <v>FWD Payor Lite Rider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 s="4">
        <v>0.2518303891456512</v>
      </c>
      <c r="AX401" s="4">
        <v>1</v>
      </c>
      <c r="AY401" s="4">
        <v>1</v>
      </c>
      <c r="AZ401" s="4">
        <v>0.97911004643885469</v>
      </c>
      <c r="BA401" s="4">
        <v>0.99292084392802704</v>
      </c>
      <c r="BB401" s="4">
        <v>1</v>
      </c>
      <c r="BC401" s="4">
        <v>1</v>
      </c>
      <c r="BD401" s="4" t="str">
        <v>pAPE ratio</v>
      </c>
      <c r="BE401" s="4" t="str">
        <v>pAPE ratio</v>
      </c>
      <c r="BF401" s="4" t="str">
        <v>pAPE ratio</v>
      </c>
      <c r="BG401" s="4" t="str">
        <v>Unit Linked</v>
      </c>
      <c r="BH401" s="4" t="str">
        <v>Traditional Non Par</v>
      </c>
      <c r="BI401" s="4" t="str">
        <v>Unit Linked</v>
      </c>
      <c r="BJ401" s="4" t="str">
        <v>Rider</v>
      </c>
      <c r="BK401" s="4" t="str">
        <v>Rider</v>
      </c>
      <c r="BL401" s="4" t="str">
        <v>Rider</v>
      </c>
      <c r="BM401" s="4" t="str">
        <v>Rider</v>
      </c>
      <c r="BN401" s="4" t="str">
        <v>Product Type</v>
      </c>
      <c r="BO401" s="4" t="str">
        <v>Product Type</v>
      </c>
      <c r="BP401" s="4" t="str">
        <v>Product Type</v>
      </c>
      <c r="BQ401" t="str">
        <f>VLOOKUP(A401,Misc!$A$3:$B$11,2,FALSE)</f>
        <v>MYR</v>
      </c>
      <c r="BR401">
        <f>INDEX(FX!$B$30:$AK$48,MATCH(Data!BQ401,FX!$A$30:$A$48,0),MATCH(Data!D401,Period,0))</f>
        <v>4.1142838075323125</v>
      </c>
      <c r="BS401">
        <f t="shared" si="103"/>
        <v>0</v>
      </c>
      <c r="BT401">
        <f t="shared" si="104"/>
        <v>0</v>
      </c>
      <c r="BU401">
        <f t="shared" si="105"/>
        <v>0</v>
      </c>
      <c r="BV401">
        <f t="shared" si="106"/>
        <v>0</v>
      </c>
      <c r="BW401">
        <f t="shared" si="107"/>
        <v>0</v>
      </c>
      <c r="BX401">
        <f t="shared" si="108"/>
        <v>0</v>
      </c>
      <c r="BY401">
        <f t="shared" si="109"/>
        <v>0</v>
      </c>
      <c r="BZ401">
        <f t="shared" si="110"/>
        <v>0</v>
      </c>
      <c r="CA401">
        <f t="shared" si="111"/>
        <v>0</v>
      </c>
      <c r="CB401">
        <f t="shared" si="112"/>
        <v>0</v>
      </c>
      <c r="CC401">
        <f t="shared" si="113"/>
        <v>0</v>
      </c>
      <c r="CD401">
        <f t="shared" si="114"/>
        <v>0</v>
      </c>
      <c r="CE401" s="4">
        <f t="shared" si="115"/>
        <v>0</v>
      </c>
      <c r="CF401" s="4" t="str">
        <f t="shared" si="116"/>
        <v/>
      </c>
      <c r="CG401" s="4">
        <f t="shared" si="117"/>
        <v>0</v>
      </c>
      <c r="CH401" s="4" t="str">
        <f t="shared" si="118"/>
        <v/>
      </c>
      <c r="CI401">
        <f>INDEX(FX!$B$114:$AK$132,MATCH(Data!BQ401,FX!$A$114:$A$132,0),MATCH(Data!D401,Period,0))</f>
        <v>4.0384285469205699</v>
      </c>
    </row>
    <row r="402" spans="1:87" hidden="1" outlineLevel="1" x14ac:dyDescent="0.15">
      <c r="A402" t="s">
        <v>80</v>
      </c>
      <c r="B402" s="1">
        <f t="shared" si="119"/>
        <v>43800</v>
      </c>
      <c r="C402" t="s">
        <v>50</v>
      </c>
      <c r="D402" s="1">
        <v>43586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tr">
        <v>FWD Invest First</v>
      </c>
      <c r="R402" t="str">
        <v>FWD Future First</v>
      </c>
      <c r="S402" t="str">
        <v>FWD Family First</v>
      </c>
      <c r="T402" t="str">
        <v>FWD CI Rider</v>
      </c>
      <c r="U402" t="str">
        <v>FWD ADB Rider</v>
      </c>
      <c r="V402" t="str">
        <v>FWD Payor Rider</v>
      </c>
      <c r="W402" t="str">
        <v>FWD Payor Lite Rider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 s="4">
        <v>0.2518303891456512</v>
      </c>
      <c r="AX402" s="4">
        <v>1</v>
      </c>
      <c r="AY402" s="4">
        <v>1</v>
      </c>
      <c r="AZ402" s="4">
        <v>0.97911004643885469</v>
      </c>
      <c r="BA402" s="4">
        <v>0.99292084392802704</v>
      </c>
      <c r="BB402" s="4">
        <v>1</v>
      </c>
      <c r="BC402" s="4">
        <v>1</v>
      </c>
      <c r="BD402" s="4" t="str">
        <v>pAPE ratio</v>
      </c>
      <c r="BE402" s="4" t="str">
        <v>pAPE ratio</v>
      </c>
      <c r="BF402" s="4" t="str">
        <v>pAPE ratio</v>
      </c>
      <c r="BG402" s="4" t="str">
        <v>Unit Linked</v>
      </c>
      <c r="BH402" s="4" t="str">
        <v>Traditional Non Par</v>
      </c>
      <c r="BI402" s="4" t="str">
        <v>Unit Linked</v>
      </c>
      <c r="BJ402" s="4" t="str">
        <v>Rider</v>
      </c>
      <c r="BK402" s="4" t="str">
        <v>Rider</v>
      </c>
      <c r="BL402" s="4" t="str">
        <v>Rider</v>
      </c>
      <c r="BM402" s="4" t="str">
        <v>Rider</v>
      </c>
      <c r="BN402" s="4" t="str">
        <v>Product Type</v>
      </c>
      <c r="BO402" s="4" t="str">
        <v>Product Type</v>
      </c>
      <c r="BP402" s="4" t="str">
        <v>Product Type</v>
      </c>
      <c r="BQ402" t="str">
        <f>VLOOKUP(A402,Misc!$A$3:$B$11,2,FALSE)</f>
        <v>MYR</v>
      </c>
      <c r="BR402">
        <f>INDEX(FX!$B$30:$AK$48,MATCH(Data!BQ402,FX!$A$30:$A$48,0),MATCH(Data!D402,Period,0))</f>
        <v>4.1722377784370535</v>
      </c>
      <c r="BS402">
        <f t="shared" si="103"/>
        <v>0</v>
      </c>
      <c r="BT402">
        <f t="shared" si="104"/>
        <v>0</v>
      </c>
      <c r="BU402">
        <f t="shared" si="105"/>
        <v>0</v>
      </c>
      <c r="BV402">
        <f t="shared" si="106"/>
        <v>0</v>
      </c>
      <c r="BW402">
        <f t="shared" si="107"/>
        <v>0</v>
      </c>
      <c r="BX402">
        <f t="shared" si="108"/>
        <v>0</v>
      </c>
      <c r="BY402">
        <f t="shared" si="109"/>
        <v>0</v>
      </c>
      <c r="BZ402">
        <f t="shared" si="110"/>
        <v>0</v>
      </c>
      <c r="CA402">
        <f t="shared" si="111"/>
        <v>0</v>
      </c>
      <c r="CB402">
        <f t="shared" si="112"/>
        <v>0</v>
      </c>
      <c r="CC402">
        <f t="shared" si="113"/>
        <v>0</v>
      </c>
      <c r="CD402">
        <f t="shared" si="114"/>
        <v>0</v>
      </c>
      <c r="CE402" s="4">
        <f t="shared" si="115"/>
        <v>0</v>
      </c>
      <c r="CF402" s="4" t="str">
        <f t="shared" si="116"/>
        <v/>
      </c>
      <c r="CG402" s="4">
        <f t="shared" si="117"/>
        <v>0</v>
      </c>
      <c r="CH402" s="4" t="str">
        <f t="shared" si="118"/>
        <v/>
      </c>
      <c r="CI402">
        <f>INDEX(FX!$B$114:$AK$132,MATCH(Data!BQ402,FX!$A$114:$A$132,0),MATCH(Data!D402,Period,0))</f>
        <v>4.0384285469205699</v>
      </c>
    </row>
    <row r="403" spans="1:87" hidden="1" outlineLevel="1" x14ac:dyDescent="0.15">
      <c r="A403" t="s">
        <v>80</v>
      </c>
      <c r="B403" s="1">
        <f t="shared" si="119"/>
        <v>43800</v>
      </c>
      <c r="C403" t="s">
        <v>50</v>
      </c>
      <c r="D403" s="1">
        <v>43617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tr">
        <v>FWD Invest First</v>
      </c>
      <c r="R403" t="str">
        <v>FWD Future First</v>
      </c>
      <c r="S403" t="str">
        <v>FWD Family First</v>
      </c>
      <c r="T403" t="str">
        <v>FWD CI Rider</v>
      </c>
      <c r="U403" t="str">
        <v>FWD ADB Rider</v>
      </c>
      <c r="V403" t="str">
        <v>FWD Payor Rider</v>
      </c>
      <c r="W403" t="str">
        <v>FWD Payor Lite Rider</v>
      </c>
      <c r="X403">
        <v>0</v>
      </c>
      <c r="Y403">
        <v>0</v>
      </c>
      <c r="Z403">
        <v>0</v>
      </c>
      <c r="AA403">
        <v>0</v>
      </c>
      <c r="AB403">
        <v>9.2731199999999993E-3</v>
      </c>
      <c r="AC403">
        <v>1.62367E-3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6.5571774988161897E-3</v>
      </c>
      <c r="AN403">
        <v>5.8336457392074942E-4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 s="4">
        <v>0.2518303891456512</v>
      </c>
      <c r="AX403" s="4">
        <v>1</v>
      </c>
      <c r="AY403" s="4">
        <v>1</v>
      </c>
      <c r="AZ403" s="4">
        <v>0.97911004643885469</v>
      </c>
      <c r="BA403" s="4">
        <v>0.99292084392802704</v>
      </c>
      <c r="BB403" s="4">
        <v>1</v>
      </c>
      <c r="BC403" s="4">
        <v>1</v>
      </c>
      <c r="BD403" s="4" t="str">
        <v>pAPE ratio</v>
      </c>
      <c r="BE403" s="4" t="str">
        <v>pAPE ratio</v>
      </c>
      <c r="BF403" s="4" t="str">
        <v>pAPE ratio</v>
      </c>
      <c r="BG403" s="4" t="str">
        <v>Unit Linked</v>
      </c>
      <c r="BH403" s="4" t="str">
        <v>Traditional Non Par</v>
      </c>
      <c r="BI403" s="4" t="str">
        <v>Unit Linked</v>
      </c>
      <c r="BJ403" s="4" t="str">
        <v>Rider</v>
      </c>
      <c r="BK403" s="4" t="str">
        <v>Rider</v>
      </c>
      <c r="BL403" s="4" t="str">
        <v>Rider</v>
      </c>
      <c r="BM403" s="4" t="str">
        <v>Rider</v>
      </c>
      <c r="BN403" s="4" t="str">
        <v>Product Type</v>
      </c>
      <c r="BO403" s="4" t="str">
        <v>Product Type</v>
      </c>
      <c r="BP403" s="4" t="str">
        <v>Product Type</v>
      </c>
      <c r="BQ403" t="str">
        <f>VLOOKUP(A403,Misc!$A$3:$B$11,2,FALSE)</f>
        <v>MYR</v>
      </c>
      <c r="BR403">
        <f>INDEX(FX!$B$30:$AK$48,MATCH(Data!BQ403,FX!$A$30:$A$48,0),MATCH(Data!D403,Period,0))</f>
        <v>4.1588892627552374</v>
      </c>
      <c r="BS403">
        <f t="shared" si="103"/>
        <v>0</v>
      </c>
      <c r="BT403">
        <f t="shared" si="104"/>
        <v>0</v>
      </c>
      <c r="BU403">
        <f t="shared" si="105"/>
        <v>0</v>
      </c>
      <c r="BV403">
        <f t="shared" si="106"/>
        <v>0</v>
      </c>
      <c r="BW403">
        <f t="shared" si="107"/>
        <v>0</v>
      </c>
      <c r="BX403">
        <f t="shared" si="108"/>
        <v>0</v>
      </c>
      <c r="BY403">
        <f t="shared" si="109"/>
        <v>0</v>
      </c>
      <c r="BZ403">
        <f t="shared" si="110"/>
        <v>0</v>
      </c>
      <c r="CA403">
        <f t="shared" si="111"/>
        <v>0</v>
      </c>
      <c r="CB403">
        <f t="shared" si="112"/>
        <v>0</v>
      </c>
      <c r="CC403">
        <f t="shared" si="113"/>
        <v>0</v>
      </c>
      <c r="CD403">
        <f t="shared" si="114"/>
        <v>0</v>
      </c>
      <c r="CE403" s="4">
        <f t="shared" si="115"/>
        <v>0</v>
      </c>
      <c r="CF403" s="4" t="str">
        <f t="shared" si="116"/>
        <v/>
      </c>
      <c r="CG403" s="4">
        <f t="shared" si="117"/>
        <v>0</v>
      </c>
      <c r="CH403" s="4" t="str">
        <f t="shared" si="118"/>
        <v/>
      </c>
      <c r="CI403">
        <f>INDEX(FX!$B$114:$AK$132,MATCH(Data!BQ403,FX!$A$114:$A$132,0),MATCH(Data!D403,Period,0))</f>
        <v>4.0384285469205699</v>
      </c>
    </row>
    <row r="404" spans="1:87" hidden="1" outlineLevel="1" x14ac:dyDescent="0.15">
      <c r="A404" t="s">
        <v>80</v>
      </c>
      <c r="B404" s="1">
        <f t="shared" si="119"/>
        <v>43800</v>
      </c>
      <c r="C404" t="s">
        <v>50</v>
      </c>
      <c r="D404" s="1">
        <v>43647</v>
      </c>
      <c r="E404">
        <v>2.6732180727625E-2</v>
      </c>
      <c r="F404">
        <v>1.5932476973745321E-2</v>
      </c>
      <c r="G404">
        <v>2.6732180727625E-2</v>
      </c>
      <c r="H404">
        <v>0</v>
      </c>
      <c r="I404">
        <v>0.7899644001599998</v>
      </c>
      <c r="J404">
        <v>0.45403558900345498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tr">
        <v>FWD Invest First</v>
      </c>
      <c r="R404" t="str">
        <v>FWD Future First</v>
      </c>
      <c r="S404" t="str">
        <v>FWD Family First</v>
      </c>
      <c r="T404" t="str">
        <v>FWD CI Rider</v>
      </c>
      <c r="U404" t="str">
        <v>FWD ADB Rider</v>
      </c>
      <c r="V404" t="str">
        <v>FWD Payor Rider</v>
      </c>
      <c r="W404" t="str">
        <v>FWD Payor Lite Rider</v>
      </c>
      <c r="X404">
        <v>0</v>
      </c>
      <c r="Y404">
        <v>0</v>
      </c>
      <c r="Z404">
        <v>0</v>
      </c>
      <c r="AA404">
        <v>0</v>
      </c>
      <c r="AB404">
        <v>1.1600040000000001E-2</v>
      </c>
      <c r="AC404">
        <v>4.2353507276249999E-3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1.089679E-2</v>
      </c>
      <c r="AL404">
        <v>0</v>
      </c>
      <c r="AM404">
        <v>7.1939390968422936E-3</v>
      </c>
      <c r="AN404">
        <v>1.5979958041660886E-3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7.1405420727369395E-3</v>
      </c>
      <c r="AW404" s="4">
        <v>0.2518303891456512</v>
      </c>
      <c r="AX404" s="4">
        <v>1</v>
      </c>
      <c r="AY404" s="4">
        <v>1</v>
      </c>
      <c r="AZ404" s="4">
        <v>0.97911004643885469</v>
      </c>
      <c r="BA404" s="4">
        <v>0.99292084392802704</v>
      </c>
      <c r="BB404" s="4">
        <v>1</v>
      </c>
      <c r="BC404" s="4">
        <v>1</v>
      </c>
      <c r="BD404" s="4" t="str">
        <v>pAPE ratio</v>
      </c>
      <c r="BE404" s="4" t="str">
        <v>pAPE ratio</v>
      </c>
      <c r="BF404" s="4" t="str">
        <v>pAPE ratio</v>
      </c>
      <c r="BG404" s="4" t="str">
        <v>Unit Linked</v>
      </c>
      <c r="BH404" s="4" t="str">
        <v>Traditional Non Par</v>
      </c>
      <c r="BI404" s="4" t="str">
        <v>Unit Linked</v>
      </c>
      <c r="BJ404" s="4" t="str">
        <v>Rider</v>
      </c>
      <c r="BK404" s="4" t="str">
        <v>Rider</v>
      </c>
      <c r="BL404" s="4" t="str">
        <v>Rider</v>
      </c>
      <c r="BM404" s="4" t="str">
        <v>Rider</v>
      </c>
      <c r="BN404" s="4" t="str">
        <v>Product Type</v>
      </c>
      <c r="BO404" s="4" t="str">
        <v>Product Type</v>
      </c>
      <c r="BP404" s="4" t="str">
        <v>Product Type</v>
      </c>
      <c r="BQ404" t="str">
        <f>VLOOKUP(A404,Misc!$A$3:$B$11,2,FALSE)</f>
        <v>MYR</v>
      </c>
      <c r="BR404">
        <f>INDEX(FX!$B$30:$AK$48,MATCH(Data!BQ404,FX!$A$30:$A$48,0),MATCH(Data!D404,Period,0))</f>
        <v>4.1234192300686363</v>
      </c>
      <c r="BS404">
        <f t="shared" si="103"/>
        <v>6.4830130617545842E-3</v>
      </c>
      <c r="BT404">
        <f t="shared" si="104"/>
        <v>0</v>
      </c>
      <c r="BU404">
        <f t="shared" si="105"/>
        <v>3.8638993720461739E-3</v>
      </c>
      <c r="BV404">
        <f t="shared" si="106"/>
        <v>0</v>
      </c>
      <c r="BW404">
        <f t="shared" si="107"/>
        <v>6.4830130617545842E-3</v>
      </c>
      <c r="BX404">
        <f t="shared" si="108"/>
        <v>0</v>
      </c>
      <c r="BY404">
        <f t="shared" si="109"/>
        <v>0</v>
      </c>
      <c r="BZ404">
        <f t="shared" si="110"/>
        <v>0</v>
      </c>
      <c r="CA404">
        <f t="shared" si="111"/>
        <v>0.19561183043893962</v>
      </c>
      <c r="CB404">
        <f t="shared" si="112"/>
        <v>0.11242877860242731</v>
      </c>
      <c r="CC404">
        <f t="shared" si="113"/>
        <v>0</v>
      </c>
      <c r="CD404">
        <f t="shared" si="114"/>
        <v>0</v>
      </c>
      <c r="CE404" s="4">
        <f t="shared" si="115"/>
        <v>0.59600363831450243</v>
      </c>
      <c r="CF404" s="4" t="str">
        <f t="shared" si="116"/>
        <v/>
      </c>
      <c r="CG404" s="4">
        <f t="shared" si="117"/>
        <v>0</v>
      </c>
      <c r="CH404" s="4" t="str">
        <f t="shared" si="118"/>
        <v/>
      </c>
      <c r="CI404">
        <f>INDEX(FX!$B$114:$AK$132,MATCH(Data!BQ404,FX!$A$114:$A$132,0),MATCH(Data!D404,Period,0))</f>
        <v>4.0384285469205699</v>
      </c>
    </row>
    <row r="405" spans="1:87" hidden="1" outlineLevel="1" x14ac:dyDescent="0.15">
      <c r="A405" t="s">
        <v>80</v>
      </c>
      <c r="B405" s="1">
        <f t="shared" si="119"/>
        <v>43800</v>
      </c>
      <c r="C405" t="s">
        <v>50</v>
      </c>
      <c r="D405" s="1">
        <v>43678</v>
      </c>
      <c r="E405">
        <v>7.9886671629874992E-2</v>
      </c>
      <c r="F405">
        <v>3.1477720894261617E-2</v>
      </c>
      <c r="G405">
        <v>6.6458974665313891E-2</v>
      </c>
      <c r="H405">
        <v>2.0616660365269704E-3</v>
      </c>
      <c r="I405">
        <v>1.5799288003199996</v>
      </c>
      <c r="J405">
        <v>0.90807117800690995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t="str">
        <v>FWD Invest First</v>
      </c>
      <c r="R405" t="str">
        <v>FWD Future First</v>
      </c>
      <c r="S405" t="str">
        <v>FWD Family First</v>
      </c>
      <c r="T405" t="str">
        <v>FWD CI Rider</v>
      </c>
      <c r="U405" t="str">
        <v>FWD ADB Rider</v>
      </c>
      <c r="V405" t="str">
        <v>FWD Payor Rider</v>
      </c>
      <c r="W405" t="str">
        <v>FWD Payor Lite Rider</v>
      </c>
      <c r="X405">
        <v>0</v>
      </c>
      <c r="Y405">
        <v>0</v>
      </c>
      <c r="Z405">
        <v>0</v>
      </c>
      <c r="AA405">
        <v>2.4199999999999999E-2</v>
      </c>
      <c r="AB405">
        <v>3.5738119999999998E-2</v>
      </c>
      <c r="AC405">
        <v>1.8562551629875003E-2</v>
      </c>
      <c r="AD405">
        <v>1.3860000000000001E-3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4.6315368143484432E-3</v>
      </c>
      <c r="AM405">
        <v>1.5805225296358635E-2</v>
      </c>
      <c r="AN405">
        <v>1.0361314165811418E-2</v>
      </c>
      <c r="AO405">
        <v>6.7964461774312214E-4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 s="4">
        <v>0.2518303891456512</v>
      </c>
      <c r="AX405" s="4">
        <v>1</v>
      </c>
      <c r="AY405" s="4">
        <v>1</v>
      </c>
      <c r="AZ405" s="4">
        <v>0.97911004643885469</v>
      </c>
      <c r="BA405" s="4">
        <v>0.99292084392802704</v>
      </c>
      <c r="BB405" s="4">
        <v>1</v>
      </c>
      <c r="BC405" s="4">
        <v>1</v>
      </c>
      <c r="BD405" s="4" t="str">
        <v>pAPE ratio</v>
      </c>
      <c r="BE405" s="4" t="str">
        <v>pAPE ratio</v>
      </c>
      <c r="BF405" s="4" t="str">
        <v>pAPE ratio</v>
      </c>
      <c r="BG405" s="4" t="str">
        <v>Unit Linked</v>
      </c>
      <c r="BH405" s="4" t="str">
        <v>Traditional Non Par</v>
      </c>
      <c r="BI405" s="4" t="str">
        <v>Unit Linked</v>
      </c>
      <c r="BJ405" s="4" t="str">
        <v>Rider</v>
      </c>
      <c r="BK405" s="4" t="str">
        <v>Rider</v>
      </c>
      <c r="BL405" s="4" t="str">
        <v>Rider</v>
      </c>
      <c r="BM405" s="4" t="str">
        <v>Rider</v>
      </c>
      <c r="BN405" s="4" t="str">
        <v>Product Type</v>
      </c>
      <c r="BO405" s="4" t="str">
        <v>Product Type</v>
      </c>
      <c r="BP405" s="4" t="str">
        <v>Product Type</v>
      </c>
      <c r="BQ405" t="str">
        <f>VLOOKUP(A405,Misc!$A$3:$B$11,2,FALSE)</f>
        <v>MYR</v>
      </c>
      <c r="BR405">
        <f>INDEX(FX!$B$30:$AK$48,MATCH(Data!BQ405,FX!$A$30:$A$48,0),MATCH(Data!D405,Period,0))</f>
        <v>4.1881835303153485</v>
      </c>
      <c r="BS405">
        <f t="shared" si="103"/>
        <v>1.9074300601115236E-2</v>
      </c>
      <c r="BT405">
        <f t="shared" si="104"/>
        <v>0</v>
      </c>
      <c r="BU405">
        <f t="shared" si="105"/>
        <v>7.5158408571201051E-3</v>
      </c>
      <c r="BV405">
        <f t="shared" si="106"/>
        <v>0</v>
      </c>
      <c r="BW405">
        <f t="shared" si="107"/>
        <v>1.5868209734426292E-2</v>
      </c>
      <c r="BX405">
        <f t="shared" si="108"/>
        <v>0</v>
      </c>
      <c r="BY405">
        <f t="shared" si="109"/>
        <v>4.9225780618351693E-4</v>
      </c>
      <c r="BZ405">
        <f t="shared" si="110"/>
        <v>0</v>
      </c>
      <c r="CA405">
        <f t="shared" si="111"/>
        <v>0.39122366087787924</v>
      </c>
      <c r="CB405">
        <f t="shared" si="112"/>
        <v>0.22485755720485462</v>
      </c>
      <c r="CC405">
        <f t="shared" si="113"/>
        <v>0</v>
      </c>
      <c r="CD405">
        <f t="shared" si="114"/>
        <v>0</v>
      </c>
      <c r="CE405" s="4">
        <f t="shared" si="115"/>
        <v>0.39402969546787309</v>
      </c>
      <c r="CF405" s="4" t="str">
        <f t="shared" si="116"/>
        <v/>
      </c>
      <c r="CG405" s="4">
        <f t="shared" si="117"/>
        <v>6.5496039038290474E-2</v>
      </c>
      <c r="CH405" s="4" t="str">
        <f t="shared" si="118"/>
        <v/>
      </c>
      <c r="CI405">
        <f>INDEX(FX!$B$114:$AK$132,MATCH(Data!BQ405,FX!$A$114:$A$132,0),MATCH(Data!D405,Period,0))</f>
        <v>4.0384285469205699</v>
      </c>
    </row>
    <row r="406" spans="1:87" hidden="1" outlineLevel="1" x14ac:dyDescent="0.15">
      <c r="A406" t="s">
        <v>80</v>
      </c>
      <c r="B406" s="1">
        <f t="shared" si="119"/>
        <v>43800</v>
      </c>
      <c r="C406" t="s">
        <v>50</v>
      </c>
      <c r="D406" s="1">
        <v>43709</v>
      </c>
      <c r="E406">
        <v>0.46226663000000007</v>
      </c>
      <c r="F406">
        <v>0.20008085056271646</v>
      </c>
      <c r="G406">
        <v>0.33769656936684839</v>
      </c>
      <c r="H406">
        <v>1.0278281787726414E-2</v>
      </c>
      <c r="I406">
        <v>2.36989320048</v>
      </c>
      <c r="J406">
        <v>1.3621067670103646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t="str">
        <v>FWD Invest First</v>
      </c>
      <c r="R406" t="str">
        <v>FWD Future First</v>
      </c>
      <c r="S406" t="str">
        <v>FWD Family First</v>
      </c>
      <c r="T406" t="str">
        <v>FWD CI Rider</v>
      </c>
      <c r="U406" t="str">
        <v>FWD ADB Rider</v>
      </c>
      <c r="V406" t="str">
        <v>FWD Payor Rider</v>
      </c>
      <c r="W406" t="str">
        <v>FWD Payor Lite Rider</v>
      </c>
      <c r="X406">
        <v>0</v>
      </c>
      <c r="Y406">
        <v>0</v>
      </c>
      <c r="Z406">
        <v>0</v>
      </c>
      <c r="AA406">
        <v>0.17347403999999997</v>
      </c>
      <c r="AB406">
        <v>0.19151642000000002</v>
      </c>
      <c r="AC406">
        <v>5.6548830000000001E-2</v>
      </c>
      <c r="AD406">
        <v>3.4707200000000007E-2</v>
      </c>
      <c r="AE406">
        <v>4.2183999999999998E-3</v>
      </c>
      <c r="AF406">
        <v>1.3103999999999998E-3</v>
      </c>
      <c r="AG406">
        <v>4.9133999999999994E-4</v>
      </c>
      <c r="AH406">
        <v>0</v>
      </c>
      <c r="AI406">
        <v>0</v>
      </c>
      <c r="AJ406">
        <v>0</v>
      </c>
      <c r="AK406">
        <v>0</v>
      </c>
      <c r="AL406">
        <v>3.2383373677533363E-2</v>
      </c>
      <c r="AM406">
        <v>0.11287279823917307</v>
      </c>
      <c r="AN406">
        <v>3.4678368296125001E-2</v>
      </c>
      <c r="AO406">
        <v>1.9046618001612236E-2</v>
      </c>
      <c r="AP406">
        <v>7.360628173462212E-4</v>
      </c>
      <c r="AQ406">
        <v>3.2383373677533363E-2</v>
      </c>
      <c r="AR406">
        <v>3.4678368296125001E-2</v>
      </c>
      <c r="AS406">
        <v>0</v>
      </c>
      <c r="AT406">
        <v>0</v>
      </c>
      <c r="AU406">
        <v>0</v>
      </c>
      <c r="AV406">
        <v>-6.6698112442731772E-2</v>
      </c>
      <c r="AW406" s="4">
        <v>0.2518303891456512</v>
      </c>
      <c r="AX406" s="4">
        <v>1</v>
      </c>
      <c r="AY406" s="4">
        <v>1</v>
      </c>
      <c r="AZ406" s="4">
        <v>0.97911004643885469</v>
      </c>
      <c r="BA406" s="4">
        <v>0.99292084392802704</v>
      </c>
      <c r="BB406" s="4">
        <v>1</v>
      </c>
      <c r="BC406" s="4">
        <v>1</v>
      </c>
      <c r="BD406" s="4" t="str">
        <v>pAPE ratio</v>
      </c>
      <c r="BE406" s="4" t="str">
        <v>pAPE ratio</v>
      </c>
      <c r="BF406" s="4" t="str">
        <v>pAPE ratio</v>
      </c>
      <c r="BG406" s="4" t="str">
        <v>Unit Linked</v>
      </c>
      <c r="BH406" s="4" t="str">
        <v>Traditional Non Par</v>
      </c>
      <c r="BI406" s="4" t="str">
        <v>Unit Linked</v>
      </c>
      <c r="BJ406" s="4" t="str">
        <v>Rider</v>
      </c>
      <c r="BK406" s="4" t="str">
        <v>Rider</v>
      </c>
      <c r="BL406" s="4" t="str">
        <v>Rider</v>
      </c>
      <c r="BM406" s="4" t="str">
        <v>Rider</v>
      </c>
      <c r="BN406" s="4" t="str">
        <v>Product Type</v>
      </c>
      <c r="BO406" s="4" t="str">
        <v>Product Type</v>
      </c>
      <c r="BP406" s="4" t="str">
        <v>Product Type</v>
      </c>
      <c r="BQ406" t="str">
        <f>VLOOKUP(A406,Misc!$A$3:$B$11,2,FALSE)</f>
        <v>MYR</v>
      </c>
      <c r="BR406">
        <f>INDEX(FX!$B$30:$AK$48,MATCH(Data!BQ406,FX!$A$30:$A$48,0),MATCH(Data!D406,Period,0))</f>
        <v>4.1853930639340167</v>
      </c>
      <c r="BS406">
        <f t="shared" si="103"/>
        <v>0.11044760263579578</v>
      </c>
      <c r="BT406">
        <f t="shared" si="104"/>
        <v>0</v>
      </c>
      <c r="BU406">
        <f t="shared" si="105"/>
        <v>4.7804554436436261E-2</v>
      </c>
      <c r="BV406">
        <f t="shared" si="106"/>
        <v>0</v>
      </c>
      <c r="BW406">
        <f t="shared" si="107"/>
        <v>8.0684553208829085E-2</v>
      </c>
      <c r="BX406">
        <f t="shared" si="108"/>
        <v>0</v>
      </c>
      <c r="BY406">
        <f t="shared" si="109"/>
        <v>2.4557506620574007E-3</v>
      </c>
      <c r="BZ406">
        <f t="shared" si="110"/>
        <v>0</v>
      </c>
      <c r="CA406">
        <f t="shared" si="111"/>
        <v>0.586835491316819</v>
      </c>
      <c r="CB406">
        <f t="shared" si="112"/>
        <v>0.33728633580728185</v>
      </c>
      <c r="CC406">
        <f t="shared" si="113"/>
        <v>0</v>
      </c>
      <c r="CD406">
        <f t="shared" si="114"/>
        <v>0</v>
      </c>
      <c r="CE406" s="4">
        <f t="shared" si="115"/>
        <v>0.43282564125971285</v>
      </c>
      <c r="CF406" s="4" t="str">
        <f t="shared" si="116"/>
        <v/>
      </c>
      <c r="CG406" s="4">
        <f t="shared" si="117"/>
        <v>5.1370642211982349E-2</v>
      </c>
      <c r="CH406" s="4" t="str">
        <f t="shared" si="118"/>
        <v/>
      </c>
      <c r="CI406">
        <f>INDEX(FX!$B$114:$AK$132,MATCH(Data!BQ406,FX!$A$114:$A$132,0),MATCH(Data!D406,Period,0))</f>
        <v>4.0384285469205699</v>
      </c>
    </row>
    <row r="407" spans="1:87" hidden="1" outlineLevel="1" x14ac:dyDescent="0.15">
      <c r="A407" t="s">
        <v>80</v>
      </c>
      <c r="B407" s="1">
        <f t="shared" si="119"/>
        <v>43800</v>
      </c>
      <c r="C407" t="s">
        <v>50</v>
      </c>
      <c r="D407" s="1">
        <v>43739</v>
      </c>
      <c r="E407">
        <v>0.88445754048079983</v>
      </c>
      <c r="F407">
        <v>0.40093634830904323</v>
      </c>
      <c r="G407">
        <v>0.68997814444171801</v>
      </c>
      <c r="H407">
        <v>1.8307625749538568E-2</v>
      </c>
      <c r="I407">
        <v>3.1598576006399992</v>
      </c>
      <c r="J407">
        <v>1.8161423560138199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tr">
        <v>FWD Invest First</v>
      </c>
      <c r="R407" t="str">
        <v>FWD Future First</v>
      </c>
      <c r="S407" t="str">
        <v>FWD Family First</v>
      </c>
      <c r="T407" t="str">
        <v>FWD CI Rider</v>
      </c>
      <c r="U407" t="str">
        <v>FWD ADB Rider</v>
      </c>
      <c r="V407" t="str">
        <v>FWD Payor Rider</v>
      </c>
      <c r="W407" t="str">
        <v>FWD Payor Lite Rider</v>
      </c>
      <c r="X407">
        <v>0</v>
      </c>
      <c r="Y407">
        <v>0</v>
      </c>
      <c r="Z407">
        <v>0</v>
      </c>
      <c r="AA407">
        <v>0.28040008</v>
      </c>
      <c r="AB407">
        <v>0.38238085999999971</v>
      </c>
      <c r="AC407">
        <v>0.14828507999999999</v>
      </c>
      <c r="AD407">
        <v>6.1415550000000006E-2</v>
      </c>
      <c r="AE407">
        <v>9.5591199999999991E-3</v>
      </c>
      <c r="AF407">
        <v>2.1691344807999997E-3</v>
      </c>
      <c r="AG407">
        <v>2.4771599999999998E-4</v>
      </c>
      <c r="AH407">
        <v>0</v>
      </c>
      <c r="AI407">
        <v>0</v>
      </c>
      <c r="AJ407">
        <v>0</v>
      </c>
      <c r="AK407">
        <v>0</v>
      </c>
      <c r="AL407">
        <v>5.8010332856570514E-2</v>
      </c>
      <c r="AM407">
        <v>0.21951076976066994</v>
      </c>
      <c r="AN407">
        <v>8.6465789895487297E-2</v>
      </c>
      <c r="AO407">
        <v>3.4409660644469188E-2</v>
      </c>
      <c r="AP407">
        <v>1.8886609416479177E-3</v>
      </c>
      <c r="AQ407">
        <v>5.8010332856570514E-2</v>
      </c>
      <c r="AR407">
        <v>8.6465789895487297E-2</v>
      </c>
      <c r="AS407">
        <v>0</v>
      </c>
      <c r="AT407">
        <v>0</v>
      </c>
      <c r="AU407">
        <v>0</v>
      </c>
      <c r="AV407">
        <v>-0.14382498854185943</v>
      </c>
      <c r="AW407" s="4">
        <v>0.2518303891456512</v>
      </c>
      <c r="AX407" s="4">
        <v>1</v>
      </c>
      <c r="AY407" s="4">
        <v>1</v>
      </c>
      <c r="AZ407" s="4">
        <v>0.97911004643885469</v>
      </c>
      <c r="BA407" s="4">
        <v>0.99292084392802704</v>
      </c>
      <c r="BB407" s="4">
        <v>1</v>
      </c>
      <c r="BC407" s="4">
        <v>1</v>
      </c>
      <c r="BD407" s="4" t="str">
        <v>pAPE ratio</v>
      </c>
      <c r="BE407" s="4" t="str">
        <v>pAPE ratio</v>
      </c>
      <c r="BF407" s="4" t="str">
        <v>pAPE ratio</v>
      </c>
      <c r="BG407" s="4" t="str">
        <v>Unit Linked</v>
      </c>
      <c r="BH407" s="4" t="str">
        <v>Traditional Non Par</v>
      </c>
      <c r="BI407" s="4" t="str">
        <v>Unit Linked</v>
      </c>
      <c r="BJ407" s="4" t="str">
        <v>Rider</v>
      </c>
      <c r="BK407" s="4" t="str">
        <v>Rider</v>
      </c>
      <c r="BL407" s="4" t="str">
        <v>Rider</v>
      </c>
      <c r="BM407" s="4" t="str">
        <v>Rider</v>
      </c>
      <c r="BN407" s="4" t="str">
        <v>Product Type</v>
      </c>
      <c r="BO407" s="4" t="str">
        <v>Product Type</v>
      </c>
      <c r="BP407" s="4" t="str">
        <v>Product Type</v>
      </c>
      <c r="BQ407" t="str">
        <f>VLOOKUP(A407,Misc!$A$3:$B$11,2,FALSE)</f>
        <v>MYR</v>
      </c>
      <c r="BR407">
        <f>INDEX(FX!$B$30:$AK$48,MATCH(Data!BQ407,FX!$A$30:$A$48,0),MATCH(Data!D407,Period,0))</f>
        <v>4.1875504014413343</v>
      </c>
      <c r="BS407">
        <f t="shared" si="103"/>
        <v>0.21121119883748118</v>
      </c>
      <c r="BT407">
        <f t="shared" si="104"/>
        <v>0</v>
      </c>
      <c r="BU407">
        <f t="shared" si="105"/>
        <v>9.5744841225324215E-2</v>
      </c>
      <c r="BV407">
        <f t="shared" si="106"/>
        <v>0</v>
      </c>
      <c r="BW407">
        <f t="shared" si="107"/>
        <v>0.16476891697929916</v>
      </c>
      <c r="BX407">
        <f t="shared" si="108"/>
        <v>0</v>
      </c>
      <c r="BY407">
        <f t="shared" si="109"/>
        <v>4.3719177071247124E-3</v>
      </c>
      <c r="BZ407">
        <f t="shared" si="110"/>
        <v>0</v>
      </c>
      <c r="CA407">
        <f t="shared" si="111"/>
        <v>0.78244732175575848</v>
      </c>
      <c r="CB407">
        <f t="shared" si="112"/>
        <v>0.44971511440970924</v>
      </c>
      <c r="CC407">
        <f t="shared" si="113"/>
        <v>0</v>
      </c>
      <c r="CD407">
        <f t="shared" si="114"/>
        <v>0</v>
      </c>
      <c r="CE407" s="4">
        <f t="shared" si="115"/>
        <v>0.45331327956239742</v>
      </c>
      <c r="CF407" s="4" t="str">
        <f t="shared" si="116"/>
        <v/>
      </c>
      <c r="CG407" s="4">
        <f t="shared" si="117"/>
        <v>4.5662175122688005E-2</v>
      </c>
      <c r="CH407" s="4" t="str">
        <f t="shared" si="118"/>
        <v/>
      </c>
      <c r="CI407">
        <f>INDEX(FX!$B$114:$AK$132,MATCH(Data!BQ407,FX!$A$114:$A$132,0),MATCH(Data!D407,Period,0))</f>
        <v>4.0384285469205699</v>
      </c>
    </row>
    <row r="408" spans="1:87" hidden="1" outlineLevel="1" x14ac:dyDescent="0.15">
      <c r="A408" t="s">
        <v>80</v>
      </c>
      <c r="B408" s="1">
        <f t="shared" si="119"/>
        <v>43800</v>
      </c>
      <c r="C408" t="s">
        <v>50</v>
      </c>
      <c r="D408" s="1">
        <v>43770</v>
      </c>
      <c r="E408">
        <v>1.2367354400000004</v>
      </c>
      <c r="F408">
        <v>0.49428311069988262</v>
      </c>
      <c r="G408">
        <v>0.75334139178615533</v>
      </c>
      <c r="H408">
        <v>0.39118991279847787</v>
      </c>
      <c r="I408">
        <v>3.6338362407359996</v>
      </c>
      <c r="J408">
        <v>2.0885637094158929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tr">
        <v>FWD Invest First</v>
      </c>
      <c r="R408" t="str">
        <v>FWD Future First</v>
      </c>
      <c r="S408" t="str">
        <v>FWD Family First</v>
      </c>
      <c r="T408" t="str">
        <v>FWD CI Rider</v>
      </c>
      <c r="U408" t="str">
        <v>FWD ADB Rider</v>
      </c>
      <c r="V408" t="str">
        <v>FWD Payor Rider</v>
      </c>
      <c r="W408" t="str">
        <v>FWD Payor Lite Rider</v>
      </c>
      <c r="X408">
        <v>0</v>
      </c>
      <c r="Y408">
        <v>0</v>
      </c>
      <c r="Z408">
        <v>0</v>
      </c>
      <c r="AA408">
        <v>0.6172984199999999</v>
      </c>
      <c r="AB408">
        <v>0.40290375000000017</v>
      </c>
      <c r="AC408">
        <v>0.10763856999999996</v>
      </c>
      <c r="AD408">
        <v>9.1230580000000006E-2</v>
      </c>
      <c r="AE408">
        <v>1.0918519999999999E-2</v>
      </c>
      <c r="AF408">
        <v>6.2361199999999995E-3</v>
      </c>
      <c r="AG408">
        <v>5.0947999999999998E-4</v>
      </c>
      <c r="AH408">
        <v>0</v>
      </c>
      <c r="AI408">
        <v>0</v>
      </c>
      <c r="AJ408">
        <v>0</v>
      </c>
      <c r="AK408">
        <v>0</v>
      </c>
      <c r="AL408">
        <v>0.13359176815454168</v>
      </c>
      <c r="AM408">
        <v>0.23527363826072265</v>
      </c>
      <c r="AN408">
        <v>6.6427450297287999E-2</v>
      </c>
      <c r="AO408">
        <v>6.1961448074471279E-2</v>
      </c>
      <c r="AP408">
        <v>-2.1849226594881496E-3</v>
      </c>
      <c r="AQ408">
        <v>0.13359176815454168</v>
      </c>
      <c r="AR408">
        <v>6.6427450297287999E-2</v>
      </c>
      <c r="AS408">
        <v>0</v>
      </c>
      <c r="AT408">
        <v>0</v>
      </c>
      <c r="AU408">
        <v>0</v>
      </c>
      <c r="AV408">
        <v>-0.20080548987948255</v>
      </c>
      <c r="AW408" s="4">
        <v>0.2518303891456512</v>
      </c>
      <c r="AX408" s="4">
        <v>1</v>
      </c>
      <c r="AY408" s="4">
        <v>1</v>
      </c>
      <c r="AZ408" s="4">
        <v>0.97911004643885469</v>
      </c>
      <c r="BA408" s="4">
        <v>0.99292084392802704</v>
      </c>
      <c r="BB408" s="4">
        <v>1</v>
      </c>
      <c r="BC408" s="4">
        <v>1</v>
      </c>
      <c r="BD408" s="4" t="str">
        <v>pAPE ratio</v>
      </c>
      <c r="BE408" s="4" t="str">
        <v>pAPE ratio</v>
      </c>
      <c r="BF408" s="4" t="str">
        <v>pAPE ratio</v>
      </c>
      <c r="BG408" s="4" t="str">
        <v>Unit Linked</v>
      </c>
      <c r="BH408" s="4" t="str">
        <v>Traditional Non Par</v>
      </c>
      <c r="BI408" s="4" t="str">
        <v>Unit Linked</v>
      </c>
      <c r="BJ408" s="4" t="str">
        <v>Rider</v>
      </c>
      <c r="BK408" s="4" t="str">
        <v>Rider</v>
      </c>
      <c r="BL408" s="4" t="str">
        <v>Rider</v>
      </c>
      <c r="BM408" s="4" t="str">
        <v>Rider</v>
      </c>
      <c r="BN408" s="4" t="str">
        <v>Product Type</v>
      </c>
      <c r="BO408" s="4" t="str">
        <v>Product Type</v>
      </c>
      <c r="BP408" s="4" t="str">
        <v>Product Type</v>
      </c>
      <c r="BQ408" t="str">
        <f>VLOOKUP(A408,Misc!$A$3:$B$11,2,FALSE)</f>
        <v>MYR</v>
      </c>
      <c r="BR408">
        <f>INDEX(FX!$B$30:$AK$48,MATCH(Data!BQ408,FX!$A$30:$A$48,0),MATCH(Data!D408,Period,0))</f>
        <v>4.1568319903477402</v>
      </c>
      <c r="BS408">
        <f t="shared" si="103"/>
        <v>0.29751874573514847</v>
      </c>
      <c r="BT408">
        <f t="shared" si="104"/>
        <v>0</v>
      </c>
      <c r="BU408">
        <f t="shared" si="105"/>
        <v>0.11890860921192374</v>
      </c>
      <c r="BV408">
        <f t="shared" si="106"/>
        <v>0</v>
      </c>
      <c r="BW408">
        <f t="shared" si="107"/>
        <v>0.18122969452107554</v>
      </c>
      <c r="BX408">
        <f t="shared" si="108"/>
        <v>0</v>
      </c>
      <c r="BY408">
        <f t="shared" si="109"/>
        <v>9.4107703584563884E-2</v>
      </c>
      <c r="BZ408">
        <f t="shared" si="110"/>
        <v>0</v>
      </c>
      <c r="CA408">
        <f t="shared" si="111"/>
        <v>0.89981442001912237</v>
      </c>
      <c r="CB408">
        <f t="shared" si="112"/>
        <v>0.51717238157116563</v>
      </c>
      <c r="CC408">
        <f t="shared" si="113"/>
        <v>0</v>
      </c>
      <c r="CD408">
        <f t="shared" si="114"/>
        <v>0</v>
      </c>
      <c r="CE408" s="4">
        <f t="shared" si="115"/>
        <v>0.39966762066742617</v>
      </c>
      <c r="CF408" s="4" t="str">
        <f t="shared" si="116"/>
        <v/>
      </c>
      <c r="CG408" s="4">
        <f t="shared" si="117"/>
        <v>0.79142884782077738</v>
      </c>
      <c r="CH408" s="4" t="str">
        <f t="shared" si="118"/>
        <v/>
      </c>
      <c r="CI408">
        <f>INDEX(FX!$B$114:$AK$132,MATCH(Data!BQ408,FX!$A$114:$A$132,0),MATCH(Data!D408,Period,0))</f>
        <v>4.0384285469205699</v>
      </c>
    </row>
    <row r="409" spans="1:87" hidden="1" outlineLevel="1" x14ac:dyDescent="0.15">
      <c r="A409" t="s">
        <v>80</v>
      </c>
      <c r="B409" s="1">
        <f t="shared" si="119"/>
        <v>43800</v>
      </c>
      <c r="C409" t="s">
        <v>50</v>
      </c>
      <c r="D409" s="1">
        <v>43800</v>
      </c>
      <c r="E409">
        <v>2.6685648099999999</v>
      </c>
      <c r="F409">
        <v>0.87923961989176946</v>
      </c>
      <c r="G409">
        <v>1.3271533362681303</v>
      </c>
      <c r="H409">
        <v>0.57986293668087185</v>
      </c>
      <c r="I409">
        <v>4.2658077608639999</v>
      </c>
      <c r="J409">
        <v>2.4517921806186567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tr">
        <v>FWD Invest First</v>
      </c>
      <c r="R409" t="str">
        <v>FWD Future First</v>
      </c>
      <c r="S409" t="str">
        <v>FWD Family First</v>
      </c>
      <c r="T409" t="str">
        <v>FWD CI Rider</v>
      </c>
      <c r="U409" t="str">
        <v>FWD ADB Rider</v>
      </c>
      <c r="V409" t="str">
        <v>FWD Payor Rider</v>
      </c>
      <c r="W409" t="str">
        <v>FWD Payor Lite Rider</v>
      </c>
      <c r="X409">
        <v>0</v>
      </c>
      <c r="Y409">
        <v>0</v>
      </c>
      <c r="Z409">
        <v>0</v>
      </c>
      <c r="AA409">
        <v>1.7899232400000002</v>
      </c>
      <c r="AB409">
        <v>0.60292162000000016</v>
      </c>
      <c r="AC409">
        <v>0.13857023999999976</v>
      </c>
      <c r="AD409">
        <v>0.11344038000000009</v>
      </c>
      <c r="AE409">
        <v>1.4568600000000006E-2</v>
      </c>
      <c r="AF409">
        <v>8.8049700000000022E-3</v>
      </c>
      <c r="AG409">
        <v>3.3576000000000011E-4</v>
      </c>
      <c r="AH409">
        <v>0</v>
      </c>
      <c r="AI409">
        <v>0</v>
      </c>
      <c r="AJ409">
        <v>0</v>
      </c>
      <c r="AK409">
        <v>0</v>
      </c>
      <c r="AL409">
        <v>0.40080742957519172</v>
      </c>
      <c r="AM409">
        <v>0.33782497944060652</v>
      </c>
      <c r="AN409">
        <v>6.7659353142459397E-2</v>
      </c>
      <c r="AO409">
        <v>7.5105553566163274E-2</v>
      </c>
      <c r="AP409">
        <v>-2.2006689949830307E-3</v>
      </c>
      <c r="AQ409">
        <v>0.40080742957519172</v>
      </c>
      <c r="AR409">
        <v>6.7659353142459397E-2</v>
      </c>
      <c r="AS409">
        <v>0</v>
      </c>
      <c r="AT409">
        <v>0</v>
      </c>
      <c r="AU409">
        <v>0</v>
      </c>
      <c r="AV409">
        <v>-0.46842380955531959</v>
      </c>
      <c r="AW409" s="4">
        <v>0.2518303891456512</v>
      </c>
      <c r="AX409" s="4">
        <v>1</v>
      </c>
      <c r="AY409" s="4">
        <v>1</v>
      </c>
      <c r="AZ409" s="4">
        <v>0.97911004643885469</v>
      </c>
      <c r="BA409" s="4">
        <v>0.99292084392802704</v>
      </c>
      <c r="BB409" s="4">
        <v>1</v>
      </c>
      <c r="BC409" s="4">
        <v>1</v>
      </c>
      <c r="BD409" s="4" t="str">
        <v>pAPE ratio</v>
      </c>
      <c r="BE409" s="4" t="str">
        <v>pAPE ratio</v>
      </c>
      <c r="BF409" s="4" t="str">
        <v>pAPE ratio</v>
      </c>
      <c r="BG409" s="4" t="str">
        <v>Unit Linked</v>
      </c>
      <c r="BH409" s="4" t="str">
        <v>Traditional Non Par</v>
      </c>
      <c r="BI409" s="4" t="str">
        <v>Unit Linked</v>
      </c>
      <c r="BJ409" s="4" t="str">
        <v>Rider</v>
      </c>
      <c r="BK409" s="4" t="str">
        <v>Rider</v>
      </c>
      <c r="BL409" s="4" t="str">
        <v>Rider</v>
      </c>
      <c r="BM409" s="4" t="str">
        <v>Rider</v>
      </c>
      <c r="BN409" s="4" t="str">
        <v>Product Type</v>
      </c>
      <c r="BO409" s="4" t="str">
        <v>Product Type</v>
      </c>
      <c r="BP409" s="4" t="str">
        <v>Product Type</v>
      </c>
      <c r="BQ409" t="str">
        <f>VLOOKUP(A409,Misc!$A$3:$B$11,2,FALSE)</f>
        <v>MYR</v>
      </c>
      <c r="BR409">
        <f>INDEX(FX!$B$30:$AK$48,MATCH(Data!BQ409,FX!$A$30:$A$48,0),MATCH(Data!D409,Period,0))</f>
        <v>4.1474789556798299</v>
      </c>
      <c r="BS409">
        <f t="shared" si="103"/>
        <v>0.64341852930814558</v>
      </c>
      <c r="BT409">
        <f t="shared" si="104"/>
        <v>0</v>
      </c>
      <c r="BU409">
        <f t="shared" si="105"/>
        <v>0.21199375073083396</v>
      </c>
      <c r="BV409">
        <f t="shared" si="106"/>
        <v>0</v>
      </c>
      <c r="BW409">
        <f t="shared" si="107"/>
        <v>0.31999037257335311</v>
      </c>
      <c r="BX409">
        <f t="shared" si="108"/>
        <v>0</v>
      </c>
      <c r="BY409">
        <f t="shared" si="109"/>
        <v>0.1398109412675306</v>
      </c>
      <c r="BZ409">
        <f t="shared" si="110"/>
        <v>0</v>
      </c>
      <c r="CA409">
        <f t="shared" si="111"/>
        <v>1.0563038843702741</v>
      </c>
      <c r="CB409">
        <f t="shared" si="112"/>
        <v>0.60711540445310741</v>
      </c>
      <c r="CC409">
        <f t="shared" si="113"/>
        <v>0</v>
      </c>
      <c r="CD409">
        <f t="shared" si="114"/>
        <v>0</v>
      </c>
      <c r="CE409" s="4">
        <f t="shared" si="115"/>
        <v>0.32948033212345684</v>
      </c>
      <c r="CF409" s="4" t="str">
        <f t="shared" si="116"/>
        <v/>
      </c>
      <c r="CG409" s="4">
        <f t="shared" si="117"/>
        <v>0.65950501269750617</v>
      </c>
      <c r="CH409" s="4" t="str">
        <f t="shared" si="118"/>
        <v/>
      </c>
      <c r="CI409">
        <f>INDEX(FX!$B$114:$AK$132,MATCH(Data!BQ409,FX!$A$114:$A$132,0),MATCH(Data!D409,Period,0))</f>
        <v>4.0384285469205699</v>
      </c>
    </row>
    <row r="410" spans="1:87" hidden="1" outlineLevel="1" x14ac:dyDescent="0.15">
      <c r="A410" t="s">
        <v>80</v>
      </c>
      <c r="B410" s="1">
        <f t="shared" si="119"/>
        <v>43800</v>
      </c>
      <c r="C410" t="s">
        <v>63</v>
      </c>
      <c r="D410" s="1">
        <v>43466</v>
      </c>
      <c r="E410">
        <f t="array" ref="E410:E421">TRANSPOSE('[7]BA_Key Metrics P1'!$F$6:$Q$6)</f>
        <v>0</v>
      </c>
      <c r="F410">
        <f t="array" ref="F410:F421">TRANSPOSE('[7]BA_Key Metrics P1'!$F$11:$Q$11)</f>
        <v>0</v>
      </c>
      <c r="G410">
        <f t="array" ref="G410:G421">TRANSPOSE('[7]BA_Key Metrics P1'!$F$16:$Q$16)</f>
        <v>0</v>
      </c>
      <c r="H410">
        <f t="array" ref="H410:H421">TRANSPOSE('[7]BA_Key Metrics P1'!$F$21:$Q$21)</f>
        <v>0</v>
      </c>
      <c r="I410">
        <f t="array" ref="I410:I421">TRANSPOSE('[7]BA_Key Metrics P1'!$F$7:$Q$7)</f>
        <v>0</v>
      </c>
      <c r="J410">
        <f t="array" ref="J410:J421">TRANSPOSE('[7]BA_Key Metrics P1'!$F$12:$Q$12)</f>
        <v>0</v>
      </c>
      <c r="K410">
        <f t="array" ref="K410:K421">TRANSPOSE('[7]BA_Key Metrics P1'!$F$17:$Q$17)</f>
        <v>0</v>
      </c>
      <c r="L410">
        <f t="array" ref="L410:L421">TRANSPOSE('[7]BA_Key Metrics P1'!$F$22:$Q$22)</f>
        <v>0</v>
      </c>
      <c r="M410">
        <f t="array" ref="M410:M421">TRANSPOSE('[7]BA_Key Metrics P1'!$F$9:$Q$9)</f>
        <v>0</v>
      </c>
      <c r="N410">
        <f t="array" ref="N410:N421">TRANSPOSE('[7]BA_Key Metrics P1'!$F$14:$Q$14)</f>
        <v>0</v>
      </c>
      <c r="O410">
        <f t="array" ref="O410:O421">TRANSPOSE('[7]BA_Key Metrics P1'!$F$19:$Q$19)</f>
        <v>0</v>
      </c>
      <c r="P410">
        <f t="array" ref="P410:P421">TRANSPOSE('[7]BA_Key Metrics P1'!$F$24:$Q$24)</f>
        <v>0</v>
      </c>
      <c r="Q410" t="str">
        <f t="array" ref="Q410:Q421">'[7]BA_Key Products'!$D$6</f>
        <v>Takaful Future Smart</v>
      </c>
      <c r="R410" t="str">
        <f t="array" ref="R410:R421">'[7]BA_Key Products'!$D$9</f>
        <v>LifeSelect Single</v>
      </c>
      <c r="S410" t="str">
        <f t="array" ref="S410:S421">'[7]BA_Key Products'!$D$12</f>
        <v>Future Secure</v>
      </c>
      <c r="T410" t="str">
        <f t="array" ref="T410:T421">'[7]BA_Key Products'!$D$15</f>
        <v>LifeSelect Regular</v>
      </c>
      <c r="U410" t="str">
        <f t="array" ref="U410:U421">'[7]BA_Key Products'!$D$18</f>
        <v>Retirement Regular</v>
      </c>
      <c r="V410" t="str">
        <f t="array" ref="V410:V421">'[7]BA_Key Products'!$D$21</f>
        <v xml:space="preserve">Protector </v>
      </c>
      <c r="W410" t="str">
        <f t="array" ref="W410:W421">'[7]BA_Key Products'!$D$24</f>
        <v>Takaful Reducing Term Cover</v>
      </c>
      <c r="X410" t="str">
        <f t="array" ref="X410:X421">'[7]BA_Key Products'!$D$27</f>
        <v>Education Regular</v>
      </c>
      <c r="Y410" t="str">
        <f t="array" ref="Y410:Y421">'[7]BA_Key Products'!$D$30</f>
        <v>Protector (Premier)</v>
      </c>
      <c r="Z410" t="str">
        <f t="array" ref="Z410:Z421">'[7]BA_Key Products'!$D$33</f>
        <v>Education Single</v>
      </c>
      <c r="AA410">
        <f t="array" ref="AA410:AA421">TRANSPOSE('[7]BA_Key Products'!$F$6:$Q$6)</f>
        <v>0</v>
      </c>
      <c r="AB410">
        <f t="array" ref="AB410:AB421">TRANSPOSE('[7]BA_Key Products'!$F$9:$Q$9)</f>
        <v>0</v>
      </c>
      <c r="AC410">
        <f t="array" ref="AC410:AC421">TRANSPOSE('[7]BA_Key Products'!$F$12:$Q$12)</f>
        <v>0</v>
      </c>
      <c r="AD410">
        <f t="array" ref="AD410:AD421">TRANSPOSE('[7]BA_Key Products'!$F$15:$Q$15)</f>
        <v>0</v>
      </c>
      <c r="AE410">
        <f t="array" ref="AE410:AE421">TRANSPOSE('[7]BA_Key Products'!$F$18:$Q$18)</f>
        <v>0</v>
      </c>
      <c r="AF410">
        <f t="array" ref="AF410:AF421">TRANSPOSE('[7]BA_Key Products'!$F$21:$Q$21)</f>
        <v>0</v>
      </c>
      <c r="AG410">
        <f t="array" ref="AG410:AG421">TRANSPOSE('[7]BA_Key Products'!$F$24:$Q$24)</f>
        <v>0</v>
      </c>
      <c r="AH410">
        <f t="array" ref="AH410:AH421">TRANSPOSE('[7]BA_Key Products'!$F$27:$Q$27)</f>
        <v>0</v>
      </c>
      <c r="AI410">
        <f t="array" ref="AI410:AI421">TRANSPOSE('[7]BA_Key Products'!$F$30:$Q$30)</f>
        <v>0</v>
      </c>
      <c r="AJ410">
        <f t="array" ref="AJ410:AJ421">TRANSPOSE('[7]BA_Key Products'!$F$33:$Q$33)</f>
        <v>0</v>
      </c>
      <c r="AK410">
        <f t="array" ref="AK410:AK421">TRANSPOSE('[7]BA_Key Products'!$F$36:$Q$36)</f>
        <v>0</v>
      </c>
      <c r="AL410">
        <f t="array" ref="AL410:AL421">TRANSPOSE('[7]BA_Key Products'!$F$7:$Q$7)</f>
        <v>0</v>
      </c>
      <c r="AM410">
        <f t="array" ref="AM410:AM421">TRANSPOSE('[7]BA_Key Products'!$F$10:$Q$10)</f>
        <v>0</v>
      </c>
      <c r="AN410">
        <f t="array" ref="AN410:AN421">TRANSPOSE('[7]BA_Key Products'!$F$13:$Q$13)</f>
        <v>0</v>
      </c>
      <c r="AO410">
        <f t="array" ref="AO410:AO421">TRANSPOSE('[7]BA_Key Products'!$F$16:$Q$16)</f>
        <v>0</v>
      </c>
      <c r="AP410">
        <f t="array" ref="AP410:AP421">TRANSPOSE('[7]BA_Key Products'!$F$19:$Q$19)</f>
        <v>0</v>
      </c>
      <c r="AQ410">
        <f t="array" ref="AQ410:AQ421">TRANSPOSE('[7]BA_Key Products'!$F$22:$Q$22)</f>
        <v>0</v>
      </c>
      <c r="AR410">
        <f t="array" ref="AR410:AR421">TRANSPOSE('[7]BA_Key Products'!$F$25:$Q$25)</f>
        <v>0</v>
      </c>
      <c r="AS410">
        <f t="array" ref="AS410:AS421">TRANSPOSE('[7]BA_Key Products'!$F$28:$Q$28)</f>
        <v>0</v>
      </c>
      <c r="AT410">
        <f t="array" ref="AT410:AT421">TRANSPOSE('[7]BA_Key Products'!$F$31:$Q$31)</f>
        <v>0</v>
      </c>
      <c r="AU410">
        <f t="array" ref="AU410:AU421">TRANSPOSE('[7]BA_Key Products'!$F$34:$Q$35)</f>
        <v>0</v>
      </c>
      <c r="AV410">
        <f t="array" ref="AV410:AV421">TRANSPOSE('[7]BA_Key Products'!$F$37:$Q$37)</f>
        <v>0</v>
      </c>
      <c r="AW410" s="4">
        <f t="array" ref="AW410:AW421">'[7]BA_Key Products'!$D$8</f>
        <v>3.8287065579997115E-2</v>
      </c>
      <c r="AX410" s="4">
        <f t="array" ref="AX410:AX421">'[7]BA_Key Products'!$D$11</f>
        <v>1.0409471764230899E-2</v>
      </c>
      <c r="AY410" s="4">
        <f t="array" ref="AY410:AY421">'[7]BA_Key Products'!$D$14</f>
        <v>3.9413983717039233E-2</v>
      </c>
      <c r="AZ410" s="4">
        <f t="array" ref="AZ410:AZ421">'[7]BA_Key Products'!$D$17</f>
        <v>0.29816260807200534</v>
      </c>
      <c r="BA410" s="4">
        <f t="array" ref="BA410:BA421">'[7]BA_Key Products'!$D$20</f>
        <v>4.3826395615332945E-3</v>
      </c>
      <c r="BB410" s="4">
        <f t="array" ref="BB410:BB421">'[7]BA_Key Products'!$D$23</f>
        <v>0.56654963122371227</v>
      </c>
      <c r="BC410" s="4">
        <f t="array" ref="BC410:BC421">'[7]BA_Key Products'!$D$26</f>
        <v>0.83754134249960654</v>
      </c>
      <c r="BD410" s="4">
        <f t="array" ref="BD410:BD421">'[7]BA_Key Products'!$D$29</f>
        <v>7.2158476369492006E-2</v>
      </c>
      <c r="BE410" s="4">
        <f t="array" ref="BE410:BE421">'[7]BA_Key Products'!$D$32</f>
        <v>0</v>
      </c>
      <c r="BF410" s="4">
        <f t="array" ref="BF410:BF421">'[7]BA_Key Products'!$D$35</f>
        <v>0</v>
      </c>
      <c r="BG410" s="4" t="str">
        <f t="array" ref="BG410:BG421">'[7]BA_Key Products'!$D$7</f>
        <v>Traditional Non Par</v>
      </c>
      <c r="BH410" s="4" t="str">
        <f t="array" ref="BH410:BH421">'[7]BA_Key Products'!$D$10</f>
        <v>Unit Linked</v>
      </c>
      <c r="BI410" s="4" t="str">
        <f t="array" ref="BI410:BI421">'[7]BA_Key Products'!$D$13</f>
        <v>Traditional Non Par</v>
      </c>
      <c r="BJ410" s="4" t="str">
        <f t="array" ref="BJ410:BJ421">'[7]BA_Key Products'!$D$16</f>
        <v>Unit Linked</v>
      </c>
      <c r="BK410" s="4" t="str">
        <f t="array" ref="BK410:BK421">'[7]BA_Key Products'!$D$19</f>
        <v>Traditional Non Par</v>
      </c>
      <c r="BL410" s="4" t="str">
        <f t="array" ref="BL410:BL421">'[7]BA_Key Products'!$D$22</f>
        <v>Traditional Non Par</v>
      </c>
      <c r="BM410" s="4" t="str">
        <f t="array" ref="BM410:BM421">'[7]BA_Key Products'!$D$25</f>
        <v>Traditional Non Par</v>
      </c>
      <c r="BN410" s="4" t="str">
        <f t="array" ref="BN410:BN421">'[7]BA_Key Products'!$D$28</f>
        <v>Unit Linked</v>
      </c>
      <c r="BO410" s="4" t="str">
        <f t="array" ref="BO410:BO421">'[7]BA_Key Products'!$D$31</f>
        <v>Traditional Non Par</v>
      </c>
      <c r="BP410" s="4" t="str">
        <f t="array" ref="BP410:BP421">'[7]BA_Key Products'!$D$34</f>
        <v>Unit Linked</v>
      </c>
      <c r="BQ410" t="str">
        <f>VLOOKUP(A410,Misc!$A$3:$B$11,2,FALSE)</f>
        <v>MYR</v>
      </c>
      <c r="BR410">
        <f>INDEX(FX!$B$30:$AK$48,MATCH(Data!BQ410,FX!$A$30:$A$48,0),MATCH(Data!D410,Period,0))</f>
        <v>4.1169847229466363</v>
      </c>
      <c r="BS410">
        <f t="shared" si="103"/>
        <v>0</v>
      </c>
      <c r="BT410">
        <f t="shared" si="104"/>
        <v>0</v>
      </c>
      <c r="BU410">
        <f t="shared" si="105"/>
        <v>0</v>
      </c>
      <c r="BV410">
        <f t="shared" si="106"/>
        <v>0</v>
      </c>
      <c r="BW410">
        <f t="shared" si="107"/>
        <v>0</v>
      </c>
      <c r="BX410">
        <f t="shared" si="108"/>
        <v>0</v>
      </c>
      <c r="BY410">
        <f t="shared" si="109"/>
        <v>0</v>
      </c>
      <c r="BZ410">
        <f t="shared" si="110"/>
        <v>0</v>
      </c>
      <c r="CA410">
        <f t="shared" si="111"/>
        <v>0</v>
      </c>
      <c r="CB410">
        <f t="shared" si="112"/>
        <v>0</v>
      </c>
      <c r="CC410">
        <f t="shared" si="113"/>
        <v>0</v>
      </c>
      <c r="CD410">
        <f t="shared" si="114"/>
        <v>0</v>
      </c>
      <c r="CE410" s="4">
        <f t="shared" si="115"/>
        <v>0</v>
      </c>
      <c r="CF410" s="4" t="str">
        <f t="shared" si="116"/>
        <v/>
      </c>
      <c r="CG410" s="4">
        <f t="shared" si="117"/>
        <v>0</v>
      </c>
      <c r="CH410" s="4" t="str">
        <f t="shared" si="118"/>
        <v/>
      </c>
      <c r="CI410">
        <f>INDEX(FX!$B$114:$AK$132,MATCH(Data!BQ410,FX!$A$114:$A$132,0),MATCH(Data!D410,Period,0))</f>
        <v>4.0384285469205699</v>
      </c>
    </row>
    <row r="411" spans="1:87" hidden="1" outlineLevel="1" x14ac:dyDescent="0.15">
      <c r="A411" t="s">
        <v>80</v>
      </c>
      <c r="B411" s="1">
        <f t="shared" si="119"/>
        <v>43800</v>
      </c>
      <c r="C411" t="s">
        <v>63</v>
      </c>
      <c r="D411" s="1">
        <v>43497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tr">
        <v>Takaful Future Smart</v>
      </c>
      <c r="R411" t="str">
        <v>LifeSelect Single</v>
      </c>
      <c r="S411" t="str">
        <v>Future Secure</v>
      </c>
      <c r="T411" t="str">
        <v>LifeSelect Regular</v>
      </c>
      <c r="U411" t="str">
        <v>Retirement Regular</v>
      </c>
      <c r="V411" t="str">
        <v xml:space="preserve">Protector </v>
      </c>
      <c r="W411" t="str">
        <v>Takaful Reducing Term Cover</v>
      </c>
      <c r="X411" t="str">
        <v>Education Regular</v>
      </c>
      <c r="Y411" t="str">
        <v>Protector (Premier)</v>
      </c>
      <c r="Z411" t="str">
        <v>Education Single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 s="4">
        <v>3.8287065579997115E-2</v>
      </c>
      <c r="AX411" s="4">
        <v>1.0409471764230899E-2</v>
      </c>
      <c r="AY411" s="4">
        <v>3.9413983717039233E-2</v>
      </c>
      <c r="AZ411" s="4">
        <v>0.29816260807200534</v>
      </c>
      <c r="BA411" s="4">
        <v>4.3826395615332945E-3</v>
      </c>
      <c r="BB411" s="4">
        <v>0.56654963122371227</v>
      </c>
      <c r="BC411" s="4">
        <v>0.83754134249960654</v>
      </c>
      <c r="BD411" s="4">
        <v>7.2158476369492006E-2</v>
      </c>
      <c r="BE411" s="4">
        <v>0</v>
      </c>
      <c r="BF411" s="4">
        <v>0</v>
      </c>
      <c r="BG411" s="4" t="str">
        <v>Traditional Non Par</v>
      </c>
      <c r="BH411" s="4" t="str">
        <v>Unit Linked</v>
      </c>
      <c r="BI411" s="4" t="str">
        <v>Traditional Non Par</v>
      </c>
      <c r="BJ411" s="4" t="str">
        <v>Unit Linked</v>
      </c>
      <c r="BK411" s="4" t="str">
        <v>Traditional Non Par</v>
      </c>
      <c r="BL411" s="4" t="str">
        <v>Traditional Non Par</v>
      </c>
      <c r="BM411" s="4" t="str">
        <v>Traditional Non Par</v>
      </c>
      <c r="BN411" s="4" t="str">
        <v>Unit Linked</v>
      </c>
      <c r="BO411" s="4" t="str">
        <v>Traditional Non Par</v>
      </c>
      <c r="BP411" s="4" t="str">
        <v>Unit Linked</v>
      </c>
      <c r="BQ411" t="str">
        <f>VLOOKUP(A411,Misc!$A$3:$B$11,2,FALSE)</f>
        <v>MYR</v>
      </c>
      <c r="BR411">
        <f>INDEX(FX!$B$30:$AK$48,MATCH(Data!BQ411,FX!$A$30:$A$48,0),MATCH(Data!D411,Period,0))</f>
        <v>4.0764019504631701</v>
      </c>
      <c r="BS411">
        <f t="shared" si="103"/>
        <v>0</v>
      </c>
      <c r="BT411">
        <f t="shared" si="104"/>
        <v>0</v>
      </c>
      <c r="BU411">
        <f t="shared" si="105"/>
        <v>0</v>
      </c>
      <c r="BV411">
        <f t="shared" si="106"/>
        <v>0</v>
      </c>
      <c r="BW411">
        <f t="shared" si="107"/>
        <v>0</v>
      </c>
      <c r="BX411">
        <f t="shared" si="108"/>
        <v>0</v>
      </c>
      <c r="BY411">
        <f t="shared" si="109"/>
        <v>0</v>
      </c>
      <c r="BZ411">
        <f t="shared" si="110"/>
        <v>0</v>
      </c>
      <c r="CA411">
        <f t="shared" si="111"/>
        <v>0</v>
      </c>
      <c r="CB411">
        <f t="shared" si="112"/>
        <v>0</v>
      </c>
      <c r="CC411">
        <f t="shared" si="113"/>
        <v>0</v>
      </c>
      <c r="CD411">
        <f t="shared" si="114"/>
        <v>0</v>
      </c>
      <c r="CE411" s="4">
        <f t="shared" si="115"/>
        <v>0</v>
      </c>
      <c r="CF411" s="4" t="str">
        <f t="shared" si="116"/>
        <v/>
      </c>
      <c r="CG411" s="4">
        <f t="shared" si="117"/>
        <v>0</v>
      </c>
      <c r="CH411" s="4" t="str">
        <f t="shared" si="118"/>
        <v/>
      </c>
      <c r="CI411">
        <f>INDEX(FX!$B$114:$AK$132,MATCH(Data!BQ411,FX!$A$114:$A$132,0),MATCH(Data!D411,Period,0))</f>
        <v>4.0384285469205699</v>
      </c>
    </row>
    <row r="412" spans="1:87" hidden="1" outlineLevel="1" x14ac:dyDescent="0.15">
      <c r="A412" t="s">
        <v>80</v>
      </c>
      <c r="B412" s="1">
        <f t="shared" si="119"/>
        <v>43800</v>
      </c>
      <c r="C412" t="s">
        <v>63</v>
      </c>
      <c r="D412" s="1">
        <v>43525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tr">
        <v>Takaful Future Smart</v>
      </c>
      <c r="R412" t="str">
        <v>LifeSelect Single</v>
      </c>
      <c r="S412" t="str">
        <v>Future Secure</v>
      </c>
      <c r="T412" t="str">
        <v>LifeSelect Regular</v>
      </c>
      <c r="U412" t="str">
        <v>Retirement Regular</v>
      </c>
      <c r="V412" t="str">
        <v xml:space="preserve">Protector </v>
      </c>
      <c r="W412" t="str">
        <v>Takaful Reducing Term Cover</v>
      </c>
      <c r="X412" t="str">
        <v>Education Regular</v>
      </c>
      <c r="Y412" t="str">
        <v>Protector (Premier)</v>
      </c>
      <c r="Z412" t="str">
        <v>Education Single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 s="4">
        <v>3.8287065579997115E-2</v>
      </c>
      <c r="AX412" s="4">
        <v>1.0409471764230899E-2</v>
      </c>
      <c r="AY412" s="4">
        <v>3.9413983717039233E-2</v>
      </c>
      <c r="AZ412" s="4">
        <v>0.29816260807200534</v>
      </c>
      <c r="BA412" s="4">
        <v>4.3826395615332945E-3</v>
      </c>
      <c r="BB412" s="4">
        <v>0.56654963122371227</v>
      </c>
      <c r="BC412" s="4">
        <v>0.83754134249960654</v>
      </c>
      <c r="BD412" s="4">
        <v>7.2158476369492006E-2</v>
      </c>
      <c r="BE412" s="4">
        <v>0</v>
      </c>
      <c r="BF412" s="4">
        <v>0</v>
      </c>
      <c r="BG412" s="4" t="str">
        <v>Traditional Non Par</v>
      </c>
      <c r="BH412" s="4" t="str">
        <v>Unit Linked</v>
      </c>
      <c r="BI412" s="4" t="str">
        <v>Traditional Non Par</v>
      </c>
      <c r="BJ412" s="4" t="str">
        <v>Unit Linked</v>
      </c>
      <c r="BK412" s="4" t="str">
        <v>Traditional Non Par</v>
      </c>
      <c r="BL412" s="4" t="str">
        <v>Traditional Non Par</v>
      </c>
      <c r="BM412" s="4" t="str">
        <v>Traditional Non Par</v>
      </c>
      <c r="BN412" s="4" t="str">
        <v>Unit Linked</v>
      </c>
      <c r="BO412" s="4" t="str">
        <v>Traditional Non Par</v>
      </c>
      <c r="BP412" s="4" t="str">
        <v>Unit Linked</v>
      </c>
      <c r="BQ412" t="str">
        <f>VLOOKUP(A412,Misc!$A$3:$B$11,2,FALSE)</f>
        <v>MYR</v>
      </c>
      <c r="BR412">
        <f>INDEX(FX!$B$30:$AK$48,MATCH(Data!BQ412,FX!$A$30:$A$48,0),MATCH(Data!D412,Period,0))</f>
        <v>4.0778969631602004</v>
      </c>
      <c r="BS412">
        <f t="shared" si="103"/>
        <v>0</v>
      </c>
      <c r="BT412">
        <f t="shared" si="104"/>
        <v>0</v>
      </c>
      <c r="BU412">
        <f t="shared" si="105"/>
        <v>0</v>
      </c>
      <c r="BV412">
        <f t="shared" si="106"/>
        <v>0</v>
      </c>
      <c r="BW412">
        <f t="shared" si="107"/>
        <v>0</v>
      </c>
      <c r="BX412">
        <f t="shared" si="108"/>
        <v>0</v>
      </c>
      <c r="BY412">
        <f t="shared" si="109"/>
        <v>0</v>
      </c>
      <c r="BZ412">
        <f t="shared" si="110"/>
        <v>0</v>
      </c>
      <c r="CA412">
        <f t="shared" si="111"/>
        <v>0</v>
      </c>
      <c r="CB412">
        <f t="shared" si="112"/>
        <v>0</v>
      </c>
      <c r="CC412">
        <f t="shared" si="113"/>
        <v>0</v>
      </c>
      <c r="CD412">
        <f t="shared" si="114"/>
        <v>0</v>
      </c>
      <c r="CE412" s="4">
        <f t="shared" si="115"/>
        <v>0</v>
      </c>
      <c r="CF412" s="4" t="str">
        <f t="shared" si="116"/>
        <v/>
      </c>
      <c r="CG412" s="4">
        <f t="shared" si="117"/>
        <v>0</v>
      </c>
      <c r="CH412" s="4" t="str">
        <f t="shared" si="118"/>
        <v/>
      </c>
      <c r="CI412">
        <f>INDEX(FX!$B$114:$AK$132,MATCH(Data!BQ412,FX!$A$114:$A$132,0),MATCH(Data!D412,Period,0))</f>
        <v>4.0384285469205699</v>
      </c>
    </row>
    <row r="413" spans="1:87" hidden="1" outlineLevel="1" x14ac:dyDescent="0.15">
      <c r="A413" t="s">
        <v>80</v>
      </c>
      <c r="B413" s="1">
        <f t="shared" si="119"/>
        <v>43800</v>
      </c>
      <c r="C413" t="s">
        <v>63</v>
      </c>
      <c r="D413" s="1">
        <v>43556</v>
      </c>
      <c r="E413">
        <v>1.218115386</v>
      </c>
      <c r="F413">
        <v>0.11265769836772063</v>
      </c>
      <c r="G413">
        <v>0.14727618895864272</v>
      </c>
      <c r="H413">
        <v>2.8796234183593311E-2</v>
      </c>
      <c r="I413">
        <v>1.5741902222222226</v>
      </c>
      <c r="J413">
        <v>0.19633428898264552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t="str">
        <v>Takaful Future Smart</v>
      </c>
      <c r="R413" t="str">
        <v>LifeSelect Single</v>
      </c>
      <c r="S413" t="str">
        <v>Future Secure</v>
      </c>
      <c r="T413" t="str">
        <v>LifeSelect Regular</v>
      </c>
      <c r="U413" t="str">
        <v>Retirement Regular</v>
      </c>
      <c r="V413" t="str">
        <v xml:space="preserve">Protector </v>
      </c>
      <c r="W413" t="str">
        <v>Takaful Reducing Term Cover</v>
      </c>
      <c r="X413" t="str">
        <v>Education Regular</v>
      </c>
      <c r="Y413" t="str">
        <v>Protector (Premier)</v>
      </c>
      <c r="Z413" t="str">
        <v>Education Single</v>
      </c>
      <c r="AA413">
        <v>0.59519999999999995</v>
      </c>
      <c r="AB413">
        <v>0.1842</v>
      </c>
      <c r="AC413">
        <v>6.5000000000000002E-2</v>
      </c>
      <c r="AD413">
        <v>0.16067999999999999</v>
      </c>
      <c r="AE413">
        <v>6.2E-2</v>
      </c>
      <c r="AF413">
        <v>2.6976119999999989E-2</v>
      </c>
      <c r="AG413">
        <v>8.636922599999998E-2</v>
      </c>
      <c r="AH413">
        <v>3.2399999999999998E-2</v>
      </c>
      <c r="AI413">
        <v>5.2610399999999972E-3</v>
      </c>
      <c r="AJ413">
        <v>0</v>
      </c>
      <c r="AK413" t="e">
        <v>#N/A</v>
      </c>
      <c r="AL413">
        <v>2.1848843299994137E-2</v>
      </c>
      <c r="AM413">
        <v>2.6944407884885047E-2</v>
      </c>
      <c r="AN413">
        <v>8.2394346736228471E-3</v>
      </c>
      <c r="AO413">
        <v>1.3773768299592686E-2</v>
      </c>
      <c r="AP413">
        <v>1.5124865144048865E-3</v>
      </c>
      <c r="AQ413">
        <v>7.6965269434095688E-3</v>
      </c>
      <c r="AR413">
        <v>2.4719826384199766E-2</v>
      </c>
      <c r="AS413">
        <v>6.490193514135963E-3</v>
      </c>
      <c r="AT413">
        <v>1.4322108534757427E-3</v>
      </c>
      <c r="AU413">
        <v>0</v>
      </c>
      <c r="AV413" t="e">
        <v>#N/A</v>
      </c>
      <c r="AW413" s="4">
        <v>3.8287065579997115E-2</v>
      </c>
      <c r="AX413" s="4">
        <v>1.0409471764230899E-2</v>
      </c>
      <c r="AY413" s="4">
        <v>3.9413983717039233E-2</v>
      </c>
      <c r="AZ413" s="4">
        <v>0.29816260807200534</v>
      </c>
      <c r="BA413" s="4">
        <v>4.3826395615332945E-3</v>
      </c>
      <c r="BB413" s="4">
        <v>0.56654963122371227</v>
      </c>
      <c r="BC413" s="4">
        <v>0.83754134249960654</v>
      </c>
      <c r="BD413" s="4">
        <v>7.2158476369492006E-2</v>
      </c>
      <c r="BE413" s="4">
        <v>0</v>
      </c>
      <c r="BF413" s="4">
        <v>0</v>
      </c>
      <c r="BG413" s="4" t="str">
        <v>Traditional Non Par</v>
      </c>
      <c r="BH413" s="4" t="str">
        <v>Unit Linked</v>
      </c>
      <c r="BI413" s="4" t="str">
        <v>Traditional Non Par</v>
      </c>
      <c r="BJ413" s="4" t="str">
        <v>Unit Linked</v>
      </c>
      <c r="BK413" s="4" t="str">
        <v>Traditional Non Par</v>
      </c>
      <c r="BL413" s="4" t="str">
        <v>Traditional Non Par</v>
      </c>
      <c r="BM413" s="4" t="str">
        <v>Traditional Non Par</v>
      </c>
      <c r="BN413" s="4" t="str">
        <v>Unit Linked</v>
      </c>
      <c r="BO413" s="4" t="str">
        <v>Traditional Non Par</v>
      </c>
      <c r="BP413" s="4" t="str">
        <v>Unit Linked</v>
      </c>
      <c r="BQ413" t="str">
        <f>VLOOKUP(A413,Misc!$A$3:$B$11,2,FALSE)</f>
        <v>MYR</v>
      </c>
      <c r="BR413">
        <f>INDEX(FX!$B$30:$AK$48,MATCH(Data!BQ413,FX!$A$30:$A$48,0),MATCH(Data!D413,Period,0))</f>
        <v>4.1142838075323125</v>
      </c>
      <c r="BS413">
        <f t="shared" si="103"/>
        <v>0.29606984908768552</v>
      </c>
      <c r="BT413">
        <f t="shared" si="104"/>
        <v>0</v>
      </c>
      <c r="BU413">
        <f t="shared" si="105"/>
        <v>2.7382092154525209E-2</v>
      </c>
      <c r="BV413">
        <f t="shared" si="106"/>
        <v>0</v>
      </c>
      <c r="BW413">
        <f t="shared" si="107"/>
        <v>3.5796312517141798E-2</v>
      </c>
      <c r="BX413">
        <f t="shared" si="108"/>
        <v>0</v>
      </c>
      <c r="BY413">
        <f t="shared" si="109"/>
        <v>6.9990879411075124E-3</v>
      </c>
      <c r="BZ413">
        <f t="shared" si="110"/>
        <v>0</v>
      </c>
      <c r="CA413">
        <f t="shared" si="111"/>
        <v>0.38980266802605501</v>
      </c>
      <c r="CB413">
        <f t="shared" si="112"/>
        <v>4.8616506817325433E-2</v>
      </c>
      <c r="CC413">
        <f t="shared" si="113"/>
        <v>0</v>
      </c>
      <c r="CD413">
        <f t="shared" si="114"/>
        <v>0</v>
      </c>
      <c r="CE413" s="4">
        <f t="shared" si="115"/>
        <v>9.2485243731845163E-2</v>
      </c>
      <c r="CF413" s="4" t="str">
        <f t="shared" si="116"/>
        <v/>
      </c>
      <c r="CG413" s="4">
        <f t="shared" si="117"/>
        <v>0.25560822385702298</v>
      </c>
      <c r="CH413" s="4" t="str">
        <f t="shared" si="118"/>
        <v/>
      </c>
      <c r="CI413">
        <f>INDEX(FX!$B$114:$AK$132,MATCH(Data!BQ413,FX!$A$114:$A$132,0),MATCH(Data!D413,Period,0))</f>
        <v>4.0384285469205699</v>
      </c>
    </row>
    <row r="414" spans="1:87" hidden="1" outlineLevel="1" x14ac:dyDescent="0.15">
      <c r="A414" t="s">
        <v>80</v>
      </c>
      <c r="B414" s="1">
        <f t="shared" si="119"/>
        <v>43800</v>
      </c>
      <c r="C414" t="s">
        <v>63</v>
      </c>
      <c r="D414" s="1">
        <v>43586</v>
      </c>
      <c r="E414">
        <v>1.1676956660000002</v>
      </c>
      <c r="F414">
        <v>9.2457815105571411E-2</v>
      </c>
      <c r="G414">
        <v>0.10630546330636127</v>
      </c>
      <c r="H414">
        <v>1.6127057005439354E-2</v>
      </c>
      <c r="I414">
        <v>1.5741902222222226</v>
      </c>
      <c r="J414">
        <v>0.19633428898264552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tr">
        <v>Takaful Future Smart</v>
      </c>
      <c r="R414" t="str">
        <v>LifeSelect Single</v>
      </c>
      <c r="S414" t="str">
        <v>Future Secure</v>
      </c>
      <c r="T414" t="str">
        <v>LifeSelect Regular</v>
      </c>
      <c r="U414" t="str">
        <v>Retirement Regular</v>
      </c>
      <c r="V414" t="str">
        <v xml:space="preserve">Protector </v>
      </c>
      <c r="W414" t="str">
        <v>Takaful Reducing Term Cover</v>
      </c>
      <c r="X414" t="str">
        <v>Education Regular</v>
      </c>
      <c r="Y414" t="str">
        <v>Protector (Premier)</v>
      </c>
      <c r="Z414" t="str">
        <v>Education Single</v>
      </c>
      <c r="AA414">
        <v>0.65145799999999998</v>
      </c>
      <c r="AB414">
        <v>0.14530000000000001</v>
      </c>
      <c r="AC414">
        <v>4.9000000000000002E-2</v>
      </c>
      <c r="AD414">
        <v>0.17885100000000001</v>
      </c>
      <c r="AE414">
        <v>0.06</v>
      </c>
      <c r="AF414">
        <v>3.113307999999998E-2</v>
      </c>
      <c r="AG414">
        <v>1.4339265999999974E-2</v>
      </c>
      <c r="AH414">
        <v>1.35E-2</v>
      </c>
      <c r="AI414">
        <v>0</v>
      </c>
      <c r="AJ414">
        <v>0.02</v>
      </c>
      <c r="AK414" t="e">
        <v>#N/A</v>
      </c>
      <c r="AL414">
        <v>2.3378042397944596E-2</v>
      </c>
      <c r="AM414">
        <v>2.0602156372481775E-2</v>
      </c>
      <c r="AN414">
        <v>6.0418911531592828E-3</v>
      </c>
      <c r="AO414">
        <v>1.7801727445109366E-2</v>
      </c>
      <c r="AP414">
        <v>1.9151207664616075E-3</v>
      </c>
      <c r="AQ414">
        <v>9.0730080411010605E-3</v>
      </c>
      <c r="AR414">
        <v>5.5337013280562395E-3</v>
      </c>
      <c r="AS414">
        <v>2.6293308230970506E-3</v>
      </c>
      <c r="AT414">
        <v>0</v>
      </c>
      <c r="AU414">
        <v>4.7489858066914999E-3</v>
      </c>
      <c r="AV414" t="e">
        <v>#N/A</v>
      </c>
      <c r="AW414" s="4">
        <v>3.8287065579997115E-2</v>
      </c>
      <c r="AX414" s="4">
        <v>1.0409471764230899E-2</v>
      </c>
      <c r="AY414" s="4">
        <v>3.9413983717039233E-2</v>
      </c>
      <c r="AZ414" s="4">
        <v>0.29816260807200534</v>
      </c>
      <c r="BA414" s="4">
        <v>4.3826395615332945E-3</v>
      </c>
      <c r="BB414" s="4">
        <v>0.56654963122371227</v>
      </c>
      <c r="BC414" s="4">
        <v>0.83754134249960654</v>
      </c>
      <c r="BD414" s="4">
        <v>7.2158476369492006E-2</v>
      </c>
      <c r="BE414" s="4">
        <v>0</v>
      </c>
      <c r="BF414" s="4">
        <v>0</v>
      </c>
      <c r="BG414" s="4" t="str">
        <v>Traditional Non Par</v>
      </c>
      <c r="BH414" s="4" t="str">
        <v>Unit Linked</v>
      </c>
      <c r="BI414" s="4" t="str">
        <v>Traditional Non Par</v>
      </c>
      <c r="BJ414" s="4" t="str">
        <v>Unit Linked</v>
      </c>
      <c r="BK414" s="4" t="str">
        <v>Traditional Non Par</v>
      </c>
      <c r="BL414" s="4" t="str">
        <v>Traditional Non Par</v>
      </c>
      <c r="BM414" s="4" t="str">
        <v>Traditional Non Par</v>
      </c>
      <c r="BN414" s="4" t="str">
        <v>Unit Linked</v>
      </c>
      <c r="BO414" s="4" t="str">
        <v>Traditional Non Par</v>
      </c>
      <c r="BP414" s="4" t="str">
        <v>Unit Linked</v>
      </c>
      <c r="BQ414" t="str">
        <f>VLOOKUP(A414,Misc!$A$3:$B$11,2,FALSE)</f>
        <v>MYR</v>
      </c>
      <c r="BR414">
        <f>INDEX(FX!$B$30:$AK$48,MATCH(Data!BQ414,FX!$A$30:$A$48,0),MATCH(Data!D414,Period,0))</f>
        <v>4.1722377784370535</v>
      </c>
      <c r="BS414">
        <f t="shared" si="103"/>
        <v>0.27987275126908667</v>
      </c>
      <c r="BT414">
        <f t="shared" si="104"/>
        <v>0</v>
      </c>
      <c r="BU414">
        <f t="shared" si="105"/>
        <v>2.2160245895718505E-2</v>
      </c>
      <c r="BV414">
        <f t="shared" si="106"/>
        <v>0</v>
      </c>
      <c r="BW414">
        <f t="shared" si="107"/>
        <v>2.5479243741995925E-2</v>
      </c>
      <c r="BX414">
        <f t="shared" si="108"/>
        <v>0</v>
      </c>
      <c r="BY414">
        <f t="shared" si="109"/>
        <v>3.8653254828349337E-3</v>
      </c>
      <c r="BZ414">
        <f t="shared" si="110"/>
        <v>0</v>
      </c>
      <c r="CA414">
        <f t="shared" si="111"/>
        <v>0.38980266802605501</v>
      </c>
      <c r="CB414">
        <f t="shared" si="112"/>
        <v>4.8616506817325433E-2</v>
      </c>
      <c r="CC414">
        <f t="shared" si="113"/>
        <v>0</v>
      </c>
      <c r="CD414">
        <f t="shared" si="114"/>
        <v>0</v>
      </c>
      <c r="CE414" s="4">
        <f t="shared" si="115"/>
        <v>7.9179719337565305E-2</v>
      </c>
      <c r="CF414" s="4" t="str">
        <f t="shared" si="116"/>
        <v/>
      </c>
      <c r="CG414" s="4">
        <f t="shared" si="117"/>
        <v>0.17442610975637857</v>
      </c>
      <c r="CH414" s="4" t="str">
        <f t="shared" si="118"/>
        <v/>
      </c>
      <c r="CI414">
        <f>INDEX(FX!$B$114:$AK$132,MATCH(Data!BQ414,FX!$A$114:$A$132,0),MATCH(Data!D414,Period,0))</f>
        <v>4.0384285469205699</v>
      </c>
    </row>
    <row r="415" spans="1:87" hidden="1" outlineLevel="1" x14ac:dyDescent="0.15">
      <c r="A415" t="s">
        <v>80</v>
      </c>
      <c r="B415" s="1">
        <f t="shared" si="119"/>
        <v>43800</v>
      </c>
      <c r="C415" t="s">
        <v>63</v>
      </c>
      <c r="D415" s="1">
        <v>43617</v>
      </c>
      <c r="E415">
        <v>1.5929727339999999</v>
      </c>
      <c r="F415">
        <v>0.18764592622021858</v>
      </c>
      <c r="G415">
        <v>0.10619136606249964</v>
      </c>
      <c r="H415">
        <v>1.6243576348640563E-2</v>
      </c>
      <c r="I415">
        <v>1.5741902222222226</v>
      </c>
      <c r="J415">
        <v>0.19633428898264552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t="str">
        <v>Takaful Future Smart</v>
      </c>
      <c r="R415" t="str">
        <v>LifeSelect Single</v>
      </c>
      <c r="S415" t="str">
        <v>Future Secure</v>
      </c>
      <c r="T415" t="str">
        <v>LifeSelect Regular</v>
      </c>
      <c r="U415" t="str">
        <v>Retirement Regular</v>
      </c>
      <c r="V415" t="str">
        <v xml:space="preserve">Protector </v>
      </c>
      <c r="W415" t="str">
        <v>Takaful Reducing Term Cover</v>
      </c>
      <c r="X415" t="str">
        <v>Education Regular</v>
      </c>
      <c r="Y415" t="str">
        <v>Protector (Premier)</v>
      </c>
      <c r="Z415" t="str">
        <v>Education Single</v>
      </c>
      <c r="AA415">
        <v>0.52712599999999998</v>
      </c>
      <c r="AB415">
        <v>0.60548000000000002</v>
      </c>
      <c r="AC415">
        <v>0.17899999999999999</v>
      </c>
      <c r="AD415">
        <v>0.163192</v>
      </c>
      <c r="AE415">
        <v>6.1199999999999997E-2</v>
      </c>
      <c r="AF415">
        <v>7.7387999999999884E-3</v>
      </c>
      <c r="AG415">
        <v>2.6624174E-2</v>
      </c>
      <c r="AH415">
        <v>1.44E-2</v>
      </c>
      <c r="AI415">
        <v>5.997600000000004E-3</v>
      </c>
      <c r="AJ415">
        <v>0</v>
      </c>
      <c r="AK415" t="e">
        <v>#N/A</v>
      </c>
      <c r="AL415">
        <v>1.719956404105694E-2</v>
      </c>
      <c r="AM415">
        <v>0.11362008604539318</v>
      </c>
      <c r="AN415">
        <v>2.1784005726389447E-2</v>
      </c>
      <c r="AO415">
        <v>1.766293708912256E-2</v>
      </c>
      <c r="AP415">
        <v>1.2247970126265397E-3</v>
      </c>
      <c r="AQ415">
        <v>2.3419335065774272E-3</v>
      </c>
      <c r="AR415">
        <v>8.4879457468986421E-3</v>
      </c>
      <c r="AS415">
        <v>2.9751624052961447E-3</v>
      </c>
      <c r="AT415">
        <v>1.9747583887070388E-3</v>
      </c>
      <c r="AU415">
        <v>0</v>
      </c>
      <c r="AV415" t="e">
        <v>#N/A</v>
      </c>
      <c r="AW415" s="4">
        <v>3.8287065579997115E-2</v>
      </c>
      <c r="AX415" s="4">
        <v>1.0409471764230899E-2</v>
      </c>
      <c r="AY415" s="4">
        <v>3.9413983717039233E-2</v>
      </c>
      <c r="AZ415" s="4">
        <v>0.29816260807200534</v>
      </c>
      <c r="BA415" s="4">
        <v>4.3826395615332945E-3</v>
      </c>
      <c r="BB415" s="4">
        <v>0.56654963122371227</v>
      </c>
      <c r="BC415" s="4">
        <v>0.83754134249960654</v>
      </c>
      <c r="BD415" s="4">
        <v>7.2158476369492006E-2</v>
      </c>
      <c r="BE415" s="4">
        <v>0</v>
      </c>
      <c r="BF415" s="4">
        <v>0</v>
      </c>
      <c r="BG415" s="4" t="str">
        <v>Traditional Non Par</v>
      </c>
      <c r="BH415" s="4" t="str">
        <v>Unit Linked</v>
      </c>
      <c r="BI415" s="4" t="str">
        <v>Traditional Non Par</v>
      </c>
      <c r="BJ415" s="4" t="str">
        <v>Unit Linked</v>
      </c>
      <c r="BK415" s="4" t="str">
        <v>Traditional Non Par</v>
      </c>
      <c r="BL415" s="4" t="str">
        <v>Traditional Non Par</v>
      </c>
      <c r="BM415" s="4" t="str">
        <v>Traditional Non Par</v>
      </c>
      <c r="BN415" s="4" t="str">
        <v>Unit Linked</v>
      </c>
      <c r="BO415" s="4" t="str">
        <v>Traditional Non Par</v>
      </c>
      <c r="BP415" s="4" t="str">
        <v>Unit Linked</v>
      </c>
      <c r="BQ415" t="str">
        <f>VLOOKUP(A415,Misc!$A$3:$B$11,2,FALSE)</f>
        <v>MYR</v>
      </c>
      <c r="BR415">
        <f>INDEX(FX!$B$30:$AK$48,MATCH(Data!BQ415,FX!$A$30:$A$48,0),MATCH(Data!D415,Period,0))</f>
        <v>4.1588892627552374</v>
      </c>
      <c r="BS415">
        <f t="shared" si="103"/>
        <v>0.38302840815354283</v>
      </c>
      <c r="BT415">
        <f t="shared" si="104"/>
        <v>0</v>
      </c>
      <c r="BU415">
        <f t="shared" si="105"/>
        <v>4.511924082727424E-2</v>
      </c>
      <c r="BV415">
        <f t="shared" si="106"/>
        <v>0</v>
      </c>
      <c r="BW415">
        <f t="shared" si="107"/>
        <v>2.5533588262013147E-2</v>
      </c>
      <c r="BX415">
        <f t="shared" si="108"/>
        <v>0</v>
      </c>
      <c r="BY415">
        <f t="shared" si="109"/>
        <v>3.9057487041333962E-3</v>
      </c>
      <c r="BZ415">
        <f t="shared" si="110"/>
        <v>0</v>
      </c>
      <c r="CA415">
        <f t="shared" si="111"/>
        <v>0.38980266802605501</v>
      </c>
      <c r="CB415">
        <f t="shared" si="112"/>
        <v>4.8616506817325433E-2</v>
      </c>
      <c r="CC415">
        <f t="shared" si="113"/>
        <v>0</v>
      </c>
      <c r="CD415">
        <f t="shared" si="114"/>
        <v>0</v>
      </c>
      <c r="CE415" s="4">
        <f t="shared" si="115"/>
        <v>0.11779606908213319</v>
      </c>
      <c r="CF415" s="4" t="str">
        <f t="shared" si="116"/>
        <v/>
      </c>
      <c r="CG415" s="4">
        <f t="shared" si="117"/>
        <v>8.656503594742225E-2</v>
      </c>
      <c r="CH415" s="4" t="str">
        <f t="shared" si="118"/>
        <v/>
      </c>
      <c r="CI415">
        <f>INDEX(FX!$B$114:$AK$132,MATCH(Data!BQ415,FX!$A$114:$A$132,0),MATCH(Data!D415,Period,0))</f>
        <v>4.0384285469205699</v>
      </c>
    </row>
    <row r="416" spans="1:87" hidden="1" outlineLevel="1" x14ac:dyDescent="0.15">
      <c r="A416" t="s">
        <v>80</v>
      </c>
      <c r="B416" s="1">
        <f t="shared" si="119"/>
        <v>43800</v>
      </c>
      <c r="C416" t="s">
        <v>63</v>
      </c>
      <c r="D416" s="1">
        <v>43647</v>
      </c>
      <c r="E416">
        <v>0.97775232000000001</v>
      </c>
      <c r="F416">
        <v>0.10744065946517099</v>
      </c>
      <c r="G416">
        <v>7.5274055827501712E-2</v>
      </c>
      <c r="H416">
        <v>1.4310278438819024E-2</v>
      </c>
      <c r="I416">
        <v>1.5741902222222226</v>
      </c>
      <c r="J416">
        <v>0.19633428898264552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tr">
        <v>Takaful Future Smart</v>
      </c>
      <c r="R416" t="str">
        <v>LifeSelect Single</v>
      </c>
      <c r="S416" t="str">
        <v>Future Secure</v>
      </c>
      <c r="T416" t="str">
        <v>LifeSelect Regular</v>
      </c>
      <c r="U416" t="str">
        <v>Retirement Regular</v>
      </c>
      <c r="V416" t="str">
        <v xml:space="preserve">Protector </v>
      </c>
      <c r="W416" t="str">
        <v>Takaful Reducing Term Cover</v>
      </c>
      <c r="X416" t="str">
        <v>Education Regular</v>
      </c>
      <c r="Y416" t="str">
        <v>Protector (Premier)</v>
      </c>
      <c r="Z416" t="str">
        <v>Education Single</v>
      </c>
      <c r="AA416">
        <v>0.38786599999999999</v>
      </c>
      <c r="AB416">
        <v>0.29399999999999998</v>
      </c>
      <c r="AC416">
        <v>0.14000000000000001</v>
      </c>
      <c r="AD416">
        <v>7.3819999999999997E-2</v>
      </c>
      <c r="AE416">
        <v>0</v>
      </c>
      <c r="AF416">
        <v>4.8318479999999983E-2</v>
      </c>
      <c r="AG416">
        <v>1.2897839999999997E-2</v>
      </c>
      <c r="AH416">
        <v>2.0799999999999999E-2</v>
      </c>
      <c r="AI416">
        <v>0</v>
      </c>
      <c r="AJ416">
        <v>0</v>
      </c>
      <c r="AK416" t="e">
        <v>#N/A</v>
      </c>
      <c r="AL416">
        <v>1.1477279977565209E-2</v>
      </c>
      <c r="AM416">
        <v>4.9177040182119089E-2</v>
      </c>
      <c r="AN416">
        <v>1.640955098648815E-2</v>
      </c>
      <c r="AO416">
        <v>7.4032150738449808E-3</v>
      </c>
      <c r="AP416">
        <v>0</v>
      </c>
      <c r="AQ416">
        <v>1.3697618692093806E-2</v>
      </c>
      <c r="AR416">
        <v>4.3607460616360101E-3</v>
      </c>
      <c r="AS416">
        <v>4.9152084914237644E-3</v>
      </c>
      <c r="AT416">
        <v>0</v>
      </c>
      <c r="AU416">
        <v>0</v>
      </c>
      <c r="AV416" t="e">
        <v>#N/A</v>
      </c>
      <c r="AW416" s="4">
        <v>3.8287065579997115E-2</v>
      </c>
      <c r="AX416" s="4">
        <v>1.0409471764230899E-2</v>
      </c>
      <c r="AY416" s="4">
        <v>3.9413983717039233E-2</v>
      </c>
      <c r="AZ416" s="4">
        <v>0.29816260807200534</v>
      </c>
      <c r="BA416" s="4">
        <v>4.3826395615332945E-3</v>
      </c>
      <c r="BB416" s="4">
        <v>0.56654963122371227</v>
      </c>
      <c r="BC416" s="4">
        <v>0.83754134249960654</v>
      </c>
      <c r="BD416" s="4">
        <v>7.2158476369492006E-2</v>
      </c>
      <c r="BE416" s="4">
        <v>0</v>
      </c>
      <c r="BF416" s="4">
        <v>0</v>
      </c>
      <c r="BG416" s="4" t="str">
        <v>Traditional Non Par</v>
      </c>
      <c r="BH416" s="4" t="str">
        <v>Unit Linked</v>
      </c>
      <c r="BI416" s="4" t="str">
        <v>Traditional Non Par</v>
      </c>
      <c r="BJ416" s="4" t="str">
        <v>Unit Linked</v>
      </c>
      <c r="BK416" s="4" t="str">
        <v>Traditional Non Par</v>
      </c>
      <c r="BL416" s="4" t="str">
        <v>Traditional Non Par</v>
      </c>
      <c r="BM416" s="4" t="str">
        <v>Traditional Non Par</v>
      </c>
      <c r="BN416" s="4" t="str">
        <v>Unit Linked</v>
      </c>
      <c r="BO416" s="4" t="str">
        <v>Traditional Non Par</v>
      </c>
      <c r="BP416" s="4" t="str">
        <v>Unit Linked</v>
      </c>
      <c r="BQ416" t="str">
        <f>VLOOKUP(A416,Misc!$A$3:$B$11,2,FALSE)</f>
        <v>MYR</v>
      </c>
      <c r="BR416">
        <f>INDEX(FX!$B$30:$AK$48,MATCH(Data!BQ416,FX!$A$30:$A$48,0),MATCH(Data!D416,Period,0))</f>
        <v>4.1234192300686363</v>
      </c>
      <c r="BS416">
        <f t="shared" si="103"/>
        <v>0.23712173452315322</v>
      </c>
      <c r="BT416">
        <f t="shared" si="104"/>
        <v>0</v>
      </c>
      <c r="BU416">
        <f t="shared" si="105"/>
        <v>2.6056205656144887E-2</v>
      </c>
      <c r="BV416">
        <f t="shared" si="106"/>
        <v>0</v>
      </c>
      <c r="BW416">
        <f t="shared" si="107"/>
        <v>1.825525168010839E-2</v>
      </c>
      <c r="BX416">
        <f t="shared" si="108"/>
        <v>0</v>
      </c>
      <c r="BY416">
        <f t="shared" si="109"/>
        <v>3.470488359385379E-3</v>
      </c>
      <c r="BZ416">
        <f t="shared" si="110"/>
        <v>0</v>
      </c>
      <c r="CA416">
        <f t="shared" si="111"/>
        <v>0.38980266802605501</v>
      </c>
      <c r="CB416">
        <f t="shared" si="112"/>
        <v>4.8616506817325433E-2</v>
      </c>
      <c r="CC416">
        <f t="shared" si="113"/>
        <v>0</v>
      </c>
      <c r="CD416">
        <f t="shared" si="114"/>
        <v>0</v>
      </c>
      <c r="CE416" s="4">
        <f t="shared" si="115"/>
        <v>0.10988535364985991</v>
      </c>
      <c r="CF416" s="4" t="str">
        <f t="shared" si="116"/>
        <v/>
      </c>
      <c r="CG416" s="4">
        <f t="shared" si="117"/>
        <v>0.133192392061387</v>
      </c>
      <c r="CH416" s="4" t="str">
        <f t="shared" si="118"/>
        <v/>
      </c>
      <c r="CI416">
        <f>INDEX(FX!$B$114:$AK$132,MATCH(Data!BQ416,FX!$A$114:$A$132,0),MATCH(Data!D416,Period,0))</f>
        <v>4.0384285469205699</v>
      </c>
    </row>
    <row r="417" spans="1:87" hidden="1" outlineLevel="1" x14ac:dyDescent="0.15">
      <c r="A417" t="s">
        <v>80</v>
      </c>
      <c r="B417" s="1">
        <f t="shared" si="119"/>
        <v>43800</v>
      </c>
      <c r="C417" t="s">
        <v>63</v>
      </c>
      <c r="D417" s="1">
        <v>43678</v>
      </c>
      <c r="E417">
        <v>1.3166688600000001</v>
      </c>
      <c r="F417">
        <v>0.13663349096881108</v>
      </c>
      <c r="G417">
        <v>0.11660234749164122</v>
      </c>
      <c r="H417">
        <v>1.7699846941451026E-2</v>
      </c>
      <c r="I417">
        <v>1.5741902222222226</v>
      </c>
      <c r="J417">
        <v>0.19633428898264552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tr">
        <v>Takaful Future Smart</v>
      </c>
      <c r="R417" t="str">
        <v>LifeSelect Single</v>
      </c>
      <c r="S417" t="str">
        <v>Future Secure</v>
      </c>
      <c r="T417" t="str">
        <v>LifeSelect Regular</v>
      </c>
      <c r="U417" t="str">
        <v>Retirement Regular</v>
      </c>
      <c r="V417" t="str">
        <v xml:space="preserve">Protector </v>
      </c>
      <c r="W417" t="str">
        <v>Takaful Reducing Term Cover</v>
      </c>
      <c r="X417" t="str">
        <v>Education Regular</v>
      </c>
      <c r="Y417" t="str">
        <v>Protector (Premier)</v>
      </c>
      <c r="Z417" t="str">
        <v>Education Single</v>
      </c>
      <c r="AA417">
        <v>0.65322999999999998</v>
      </c>
      <c r="AB417">
        <v>0.29215000000000002</v>
      </c>
      <c r="AC417">
        <v>0.17499999999999999</v>
      </c>
      <c r="AD417">
        <v>9.6000000000000002E-2</v>
      </c>
      <c r="AE417">
        <v>0</v>
      </c>
      <c r="AF417">
        <v>4.1983920000000056E-2</v>
      </c>
      <c r="AG417">
        <v>1.5289940000000061E-2</v>
      </c>
      <c r="AH417">
        <v>4.2958000000000003E-2</v>
      </c>
      <c r="AI417">
        <v>0</v>
      </c>
      <c r="AJ417">
        <v>0</v>
      </c>
      <c r="AK417" t="e">
        <v>#N/A</v>
      </c>
      <c r="AL417">
        <v>2.5825293372398434E-2</v>
      </c>
      <c r="AM417">
        <v>4.940750805516464E-2</v>
      </c>
      <c r="AN417">
        <v>2.6818457572717089E-2</v>
      </c>
      <c r="AO417">
        <v>9.6586710956965485E-3</v>
      </c>
      <c r="AP417">
        <v>0</v>
      </c>
      <c r="AQ417">
        <v>1.1967968448199858E-2</v>
      </c>
      <c r="AR417">
        <v>5.1687879294868141E-3</v>
      </c>
      <c r="AS417">
        <v>7.7868044951477262E-3</v>
      </c>
      <c r="AT417">
        <v>0</v>
      </c>
      <c r="AU417">
        <v>0</v>
      </c>
      <c r="AV417" t="e">
        <v>#N/A</v>
      </c>
      <c r="AW417" s="4">
        <v>3.8287065579997115E-2</v>
      </c>
      <c r="AX417" s="4">
        <v>1.0409471764230899E-2</v>
      </c>
      <c r="AY417" s="4">
        <v>3.9413983717039233E-2</v>
      </c>
      <c r="AZ417" s="4">
        <v>0.29816260807200534</v>
      </c>
      <c r="BA417" s="4">
        <v>4.3826395615332945E-3</v>
      </c>
      <c r="BB417" s="4">
        <v>0.56654963122371227</v>
      </c>
      <c r="BC417" s="4">
        <v>0.83754134249960654</v>
      </c>
      <c r="BD417" s="4">
        <v>7.2158476369492006E-2</v>
      </c>
      <c r="BE417" s="4">
        <v>0</v>
      </c>
      <c r="BF417" s="4">
        <v>0</v>
      </c>
      <c r="BG417" s="4" t="str">
        <v>Traditional Non Par</v>
      </c>
      <c r="BH417" s="4" t="str">
        <v>Unit Linked</v>
      </c>
      <c r="BI417" s="4" t="str">
        <v>Traditional Non Par</v>
      </c>
      <c r="BJ417" s="4" t="str">
        <v>Unit Linked</v>
      </c>
      <c r="BK417" s="4" t="str">
        <v>Traditional Non Par</v>
      </c>
      <c r="BL417" s="4" t="str">
        <v>Traditional Non Par</v>
      </c>
      <c r="BM417" s="4" t="str">
        <v>Traditional Non Par</v>
      </c>
      <c r="BN417" s="4" t="str">
        <v>Unit Linked</v>
      </c>
      <c r="BO417" s="4" t="str">
        <v>Traditional Non Par</v>
      </c>
      <c r="BP417" s="4" t="str">
        <v>Unit Linked</v>
      </c>
      <c r="BQ417" t="str">
        <f>VLOOKUP(A417,Misc!$A$3:$B$11,2,FALSE)</f>
        <v>MYR</v>
      </c>
      <c r="BR417">
        <f>INDEX(FX!$B$30:$AK$48,MATCH(Data!BQ417,FX!$A$30:$A$48,0),MATCH(Data!D417,Period,0))</f>
        <v>4.1881835303153485</v>
      </c>
      <c r="BS417">
        <f t="shared" si="103"/>
        <v>0.31437706835661561</v>
      </c>
      <c r="BT417">
        <f t="shared" si="104"/>
        <v>0</v>
      </c>
      <c r="BU417">
        <f t="shared" si="105"/>
        <v>3.2623568184110427E-2</v>
      </c>
      <c r="BV417">
        <f t="shared" si="106"/>
        <v>0</v>
      </c>
      <c r="BW417">
        <f t="shared" si="107"/>
        <v>2.7840792230721959E-2</v>
      </c>
      <c r="BX417">
        <f t="shared" si="108"/>
        <v>0</v>
      </c>
      <c r="BY417">
        <f t="shared" si="109"/>
        <v>4.2261392828977385E-3</v>
      </c>
      <c r="BZ417">
        <f t="shared" si="110"/>
        <v>0</v>
      </c>
      <c r="CA417">
        <f t="shared" si="111"/>
        <v>0.38980266802605501</v>
      </c>
      <c r="CB417">
        <f t="shared" si="112"/>
        <v>4.8616506817325433E-2</v>
      </c>
      <c r="CC417">
        <f t="shared" si="113"/>
        <v>0</v>
      </c>
      <c r="CD417">
        <f t="shared" si="114"/>
        <v>0</v>
      </c>
      <c r="CE417" s="4">
        <f t="shared" si="115"/>
        <v>0.10377209875595531</v>
      </c>
      <c r="CF417" s="4" t="str">
        <f t="shared" si="116"/>
        <v/>
      </c>
      <c r="CG417" s="4">
        <f t="shared" si="117"/>
        <v>0.12954252150002751</v>
      </c>
      <c r="CH417" s="4" t="str">
        <f t="shared" si="118"/>
        <v/>
      </c>
      <c r="CI417">
        <f>INDEX(FX!$B$114:$AK$132,MATCH(Data!BQ417,FX!$A$114:$A$132,0),MATCH(Data!D417,Period,0))</f>
        <v>4.0384285469205699</v>
      </c>
    </row>
    <row r="418" spans="1:87" hidden="1" outlineLevel="1" x14ac:dyDescent="0.15">
      <c r="A418" t="s">
        <v>80</v>
      </c>
      <c r="B418" s="1">
        <f t="shared" si="119"/>
        <v>43800</v>
      </c>
      <c r="C418" t="s">
        <v>63</v>
      </c>
      <c r="D418" s="1">
        <v>43709</v>
      </c>
      <c r="E418">
        <v>1.44893486</v>
      </c>
      <c r="F418">
        <v>0.10833464196712822</v>
      </c>
      <c r="G418">
        <v>0.11290682261604172</v>
      </c>
      <c r="H418">
        <v>1.6962220543361963E-2</v>
      </c>
      <c r="I418">
        <v>1.5741902222222226</v>
      </c>
      <c r="J418">
        <v>0.19633428898264552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tr">
        <v>Takaful Future Smart</v>
      </c>
      <c r="R418" t="str">
        <v>LifeSelect Single</v>
      </c>
      <c r="S418" t="str">
        <v>Future Secure</v>
      </c>
      <c r="T418" t="str">
        <v>LifeSelect Regular</v>
      </c>
      <c r="U418" t="str">
        <v>Retirement Regular</v>
      </c>
      <c r="V418" t="str">
        <v xml:space="preserve">Protector </v>
      </c>
      <c r="W418" t="str">
        <v>Takaful Reducing Term Cover</v>
      </c>
      <c r="X418" t="str">
        <v>Education Regular</v>
      </c>
      <c r="Y418" t="str">
        <v>Protector (Premier)</v>
      </c>
      <c r="Z418" t="str">
        <v>Education Single</v>
      </c>
      <c r="AA418">
        <v>0.91838850000000005</v>
      </c>
      <c r="AB418">
        <v>0.2137</v>
      </c>
      <c r="AC418">
        <v>9.6000000000000002E-2</v>
      </c>
      <c r="AD418">
        <v>4.4999999999999998E-2</v>
      </c>
      <c r="AE418">
        <v>7.8E-2</v>
      </c>
      <c r="AF418">
        <v>1.7593920000000013E-2</v>
      </c>
      <c r="AG418">
        <v>3.1983480000000071E-2</v>
      </c>
      <c r="AH418">
        <v>2.904E-2</v>
      </c>
      <c r="AI418">
        <v>1.9164959999999998E-2</v>
      </c>
      <c r="AJ418">
        <v>0</v>
      </c>
      <c r="AK418" t="e">
        <v>#N/A</v>
      </c>
      <c r="AL418">
        <v>2.9678512164478962E-2</v>
      </c>
      <c r="AM418">
        <v>3.6153646117294845E-2</v>
      </c>
      <c r="AN418">
        <v>1.0873229233359823E-2</v>
      </c>
      <c r="AO418">
        <v>4.7420791860191573E-3</v>
      </c>
      <c r="AP418">
        <v>2.497385174460963E-3</v>
      </c>
      <c r="AQ418">
        <v>4.8762675311681573E-3</v>
      </c>
      <c r="AR418">
        <v>7.7590661566898705E-3</v>
      </c>
      <c r="AS418">
        <v>6.4476597488653548E-3</v>
      </c>
      <c r="AT418">
        <v>5.3067966547911084E-3</v>
      </c>
      <c r="AU418">
        <v>0</v>
      </c>
      <c r="AV418" t="e">
        <v>#N/A</v>
      </c>
      <c r="AW418" s="4">
        <v>3.8287065579997115E-2</v>
      </c>
      <c r="AX418" s="4">
        <v>1.0409471764230899E-2</v>
      </c>
      <c r="AY418" s="4">
        <v>3.9413983717039233E-2</v>
      </c>
      <c r="AZ418" s="4">
        <v>0.29816260807200534</v>
      </c>
      <c r="BA418" s="4">
        <v>4.3826395615332945E-3</v>
      </c>
      <c r="BB418" s="4">
        <v>0.56654963122371227</v>
      </c>
      <c r="BC418" s="4">
        <v>0.83754134249960654</v>
      </c>
      <c r="BD418" s="4">
        <v>7.2158476369492006E-2</v>
      </c>
      <c r="BE418" s="4">
        <v>0</v>
      </c>
      <c r="BF418" s="4">
        <v>0</v>
      </c>
      <c r="BG418" s="4" t="str">
        <v>Traditional Non Par</v>
      </c>
      <c r="BH418" s="4" t="str">
        <v>Unit Linked</v>
      </c>
      <c r="BI418" s="4" t="str">
        <v>Traditional Non Par</v>
      </c>
      <c r="BJ418" s="4" t="str">
        <v>Unit Linked</v>
      </c>
      <c r="BK418" s="4" t="str">
        <v>Traditional Non Par</v>
      </c>
      <c r="BL418" s="4" t="str">
        <v>Traditional Non Par</v>
      </c>
      <c r="BM418" s="4" t="str">
        <v>Traditional Non Par</v>
      </c>
      <c r="BN418" s="4" t="str">
        <v>Unit Linked</v>
      </c>
      <c r="BO418" s="4" t="str">
        <v>Traditional Non Par</v>
      </c>
      <c r="BP418" s="4" t="str">
        <v>Unit Linked</v>
      </c>
      <c r="BQ418" t="str">
        <f>VLOOKUP(A418,Misc!$A$3:$B$11,2,FALSE)</f>
        <v>MYR</v>
      </c>
      <c r="BR418">
        <f>INDEX(FX!$B$30:$AK$48,MATCH(Data!BQ418,FX!$A$30:$A$48,0),MATCH(Data!D418,Period,0))</f>
        <v>4.1853930639340167</v>
      </c>
      <c r="BS418">
        <f t="shared" si="103"/>
        <v>0.34618847928182134</v>
      </c>
      <c r="BT418">
        <f t="shared" si="104"/>
        <v>0</v>
      </c>
      <c r="BU418">
        <f t="shared" si="105"/>
        <v>2.5883982773484172E-2</v>
      </c>
      <c r="BV418">
        <f t="shared" si="106"/>
        <v>0</v>
      </c>
      <c r="BW418">
        <f t="shared" si="107"/>
        <v>2.6976396455800529E-2</v>
      </c>
      <c r="BX418">
        <f t="shared" si="108"/>
        <v>0</v>
      </c>
      <c r="BY418">
        <f t="shared" si="109"/>
        <v>4.0527186537214982E-3</v>
      </c>
      <c r="BZ418">
        <f t="shared" si="110"/>
        <v>0</v>
      </c>
      <c r="CA418">
        <f t="shared" si="111"/>
        <v>0.38980266802605501</v>
      </c>
      <c r="CB418">
        <f t="shared" si="112"/>
        <v>4.8616506817325433E-2</v>
      </c>
      <c r="CC418">
        <f t="shared" si="113"/>
        <v>0</v>
      </c>
      <c r="CD418">
        <f t="shared" si="114"/>
        <v>0</v>
      </c>
      <c r="CE418" s="4">
        <f t="shared" si="115"/>
        <v>7.4768469555027625E-2</v>
      </c>
      <c r="CF418" s="4" t="str">
        <f t="shared" si="116"/>
        <v/>
      </c>
      <c r="CG418" s="4">
        <f t="shared" si="117"/>
        <v>0.15657245212947468</v>
      </c>
      <c r="CH418" s="4" t="str">
        <f t="shared" si="118"/>
        <v/>
      </c>
      <c r="CI418">
        <f>INDEX(FX!$B$114:$AK$132,MATCH(Data!BQ418,FX!$A$114:$A$132,0),MATCH(Data!D418,Period,0))</f>
        <v>4.0384285469205699</v>
      </c>
    </row>
    <row r="419" spans="1:87" hidden="1" outlineLevel="1" x14ac:dyDescent="0.15">
      <c r="A419" t="s">
        <v>80</v>
      </c>
      <c r="B419" s="1">
        <f t="shared" si="119"/>
        <v>43800</v>
      </c>
      <c r="C419" t="s">
        <v>63</v>
      </c>
      <c r="D419" s="1">
        <v>43739</v>
      </c>
      <c r="E419">
        <v>1.5118581099999999</v>
      </c>
      <c r="F419">
        <v>0.10833464196712822</v>
      </c>
      <c r="G419">
        <v>0.12557008890719737</v>
      </c>
      <c r="H419">
        <v>1.8893508981113822E-2</v>
      </c>
      <c r="I419">
        <v>1.5741902222222226</v>
      </c>
      <c r="J419">
        <v>0.19633428898264552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t="str">
        <v>Takaful Future Smart</v>
      </c>
      <c r="R419" t="str">
        <v>LifeSelect Single</v>
      </c>
      <c r="S419" t="str">
        <v>Future Secure</v>
      </c>
      <c r="T419" t="str">
        <v>LifeSelect Regular</v>
      </c>
      <c r="U419" t="str">
        <v>Retirement Regular</v>
      </c>
      <c r="V419" t="str">
        <v xml:space="preserve">Protector </v>
      </c>
      <c r="W419" t="str">
        <v>Takaful Reducing Term Cover</v>
      </c>
      <c r="X419" t="str">
        <v>Education Regular</v>
      </c>
      <c r="Y419" t="str">
        <v>Protector (Premier)</v>
      </c>
      <c r="Z419" t="str">
        <v>Education Single</v>
      </c>
      <c r="AA419">
        <v>0.74589249999999996</v>
      </c>
      <c r="AB419">
        <v>0.32629999999999998</v>
      </c>
      <c r="AC419">
        <v>0.1668</v>
      </c>
      <c r="AD419">
        <v>0.15526960000000001</v>
      </c>
      <c r="AE419">
        <v>4.2000000000000003E-2</v>
      </c>
      <c r="AF419">
        <v>1.4923320000000007E-2</v>
      </c>
      <c r="AG419">
        <v>3.3781089999999854E-2</v>
      </c>
      <c r="AH419">
        <v>1.32E-2</v>
      </c>
      <c r="AI419">
        <v>1.1245559999999998E-2</v>
      </c>
      <c r="AJ419">
        <v>0</v>
      </c>
      <c r="AK419" t="e">
        <v>#N/A</v>
      </c>
      <c r="AL419">
        <v>1.8328858750204381E-2</v>
      </c>
      <c r="AM419">
        <v>5.0520604573726015E-2</v>
      </c>
      <c r="AN419">
        <v>1.6718996095037377E-2</v>
      </c>
      <c r="AO419">
        <v>1.426479715661752E-2</v>
      </c>
      <c r="AP419">
        <v>8.6213347823389254E-4</v>
      </c>
      <c r="AQ419">
        <v>4.5706413791067758E-3</v>
      </c>
      <c r="AR419">
        <v>1.0727397374681194E-2</v>
      </c>
      <c r="AS419">
        <v>2.5751759704441888E-3</v>
      </c>
      <c r="AT419">
        <v>3.0903874799583456E-3</v>
      </c>
      <c r="AU419">
        <v>0</v>
      </c>
      <c r="AV419" t="e">
        <v>#N/A</v>
      </c>
      <c r="AW419" s="4">
        <v>3.8287065579997115E-2</v>
      </c>
      <c r="AX419" s="4">
        <v>1.0409471764230899E-2</v>
      </c>
      <c r="AY419" s="4">
        <v>3.9413983717039233E-2</v>
      </c>
      <c r="AZ419" s="4">
        <v>0.29816260807200534</v>
      </c>
      <c r="BA419" s="4">
        <v>4.3826395615332945E-3</v>
      </c>
      <c r="BB419" s="4">
        <v>0.56654963122371227</v>
      </c>
      <c r="BC419" s="4">
        <v>0.83754134249960654</v>
      </c>
      <c r="BD419" s="4">
        <v>7.2158476369492006E-2</v>
      </c>
      <c r="BE419" s="4">
        <v>0</v>
      </c>
      <c r="BF419" s="4">
        <v>0</v>
      </c>
      <c r="BG419" s="4" t="str">
        <v>Traditional Non Par</v>
      </c>
      <c r="BH419" s="4" t="str">
        <v>Unit Linked</v>
      </c>
      <c r="BI419" s="4" t="str">
        <v>Traditional Non Par</v>
      </c>
      <c r="BJ419" s="4" t="str">
        <v>Unit Linked</v>
      </c>
      <c r="BK419" s="4" t="str">
        <v>Traditional Non Par</v>
      </c>
      <c r="BL419" s="4" t="str">
        <v>Traditional Non Par</v>
      </c>
      <c r="BM419" s="4" t="str">
        <v>Traditional Non Par</v>
      </c>
      <c r="BN419" s="4" t="str">
        <v>Unit Linked</v>
      </c>
      <c r="BO419" s="4" t="str">
        <v>Traditional Non Par</v>
      </c>
      <c r="BP419" s="4" t="str">
        <v>Unit Linked</v>
      </c>
      <c r="BQ419" t="str">
        <f>VLOOKUP(A419,Misc!$A$3:$B$11,2,FALSE)</f>
        <v>MYR</v>
      </c>
      <c r="BR419">
        <f>INDEX(FX!$B$30:$AK$48,MATCH(Data!BQ419,FX!$A$30:$A$48,0),MATCH(Data!D419,Period,0))</f>
        <v>4.1875504014413343</v>
      </c>
      <c r="BS419">
        <f t="shared" si="103"/>
        <v>0.36103639719288533</v>
      </c>
      <c r="BT419">
        <f t="shared" si="104"/>
        <v>0</v>
      </c>
      <c r="BU419">
        <f t="shared" si="105"/>
        <v>2.587064789234297E-2</v>
      </c>
      <c r="BV419">
        <f t="shared" si="106"/>
        <v>0</v>
      </c>
      <c r="BW419">
        <f t="shared" si="107"/>
        <v>2.9986525980433994E-2</v>
      </c>
      <c r="BX419">
        <f t="shared" si="108"/>
        <v>0</v>
      </c>
      <c r="BY419">
        <f t="shared" si="109"/>
        <v>4.5118284366465816E-3</v>
      </c>
      <c r="BZ419">
        <f t="shared" si="110"/>
        <v>0</v>
      </c>
      <c r="CA419">
        <f t="shared" si="111"/>
        <v>0.38980266802605501</v>
      </c>
      <c r="CB419">
        <f t="shared" si="112"/>
        <v>4.8616506817325433E-2</v>
      </c>
      <c r="CC419">
        <f t="shared" si="113"/>
        <v>0</v>
      </c>
      <c r="CD419">
        <f t="shared" si="114"/>
        <v>0</v>
      </c>
      <c r="CE419" s="4">
        <f t="shared" si="115"/>
        <v>7.1656619923894979E-2</v>
      </c>
      <c r="CF419" s="4" t="str">
        <f t="shared" si="116"/>
        <v/>
      </c>
      <c r="CG419" s="4">
        <f t="shared" si="117"/>
        <v>0.17439951467090872</v>
      </c>
      <c r="CH419" s="4" t="str">
        <f t="shared" si="118"/>
        <v/>
      </c>
      <c r="CI419">
        <f>INDEX(FX!$B$114:$AK$132,MATCH(Data!BQ419,FX!$A$114:$A$132,0),MATCH(Data!D419,Period,0))</f>
        <v>4.0384285469205699</v>
      </c>
    </row>
    <row r="420" spans="1:87" hidden="1" outlineLevel="1" x14ac:dyDescent="0.15">
      <c r="A420" t="s">
        <v>80</v>
      </c>
      <c r="B420" s="1">
        <f t="shared" si="119"/>
        <v>43800</v>
      </c>
      <c r="C420" t="s">
        <v>63</v>
      </c>
      <c r="D420" s="1">
        <v>43770</v>
      </c>
      <c r="E420">
        <v>1.2402467019999999</v>
      </c>
      <c r="F420">
        <v>0.10833464196712822</v>
      </c>
      <c r="G420">
        <v>9.0873174814807209E-2</v>
      </c>
      <c r="H420">
        <v>1.4605960604696924E-2</v>
      </c>
      <c r="I420">
        <v>1.5741902222222226</v>
      </c>
      <c r="J420">
        <v>0.19633428898264552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tr">
        <v>Takaful Future Smart</v>
      </c>
      <c r="R420" t="str">
        <v>LifeSelect Single</v>
      </c>
      <c r="S420" t="str">
        <v>Future Secure</v>
      </c>
      <c r="T420" t="str">
        <v>LifeSelect Regular</v>
      </c>
      <c r="U420" t="str">
        <v>Retirement Regular</v>
      </c>
      <c r="V420" t="str">
        <v xml:space="preserve">Protector </v>
      </c>
      <c r="W420" t="str">
        <v>Takaful Reducing Term Cover</v>
      </c>
      <c r="X420" t="str">
        <v>Education Regular</v>
      </c>
      <c r="Y420" t="str">
        <v>Protector (Premier)</v>
      </c>
      <c r="Z420" t="str">
        <v>Education Single</v>
      </c>
      <c r="AA420">
        <v>0.58894599999999997</v>
      </c>
      <c r="AB420">
        <v>0.29319019999999996</v>
      </c>
      <c r="AC420">
        <v>0.17</v>
      </c>
      <c r="AD420">
        <v>9.5384200000000002E-2</v>
      </c>
      <c r="AE420">
        <v>0.03</v>
      </c>
      <c r="AF420">
        <v>3.3679520000000004E-2</v>
      </c>
      <c r="AG420">
        <v>1.3081381999999867E-2</v>
      </c>
      <c r="AH420">
        <v>3.5999999999999999E-3</v>
      </c>
      <c r="AI420">
        <v>1.22874E-2</v>
      </c>
      <c r="AJ420">
        <v>0</v>
      </c>
      <c r="AK420" t="e">
        <v>#N/A</v>
      </c>
      <c r="AL420">
        <v>1.3744323368537002E-2</v>
      </c>
      <c r="AM420">
        <v>4.8226743746874419E-2</v>
      </c>
      <c r="AN420">
        <v>1.8890003365145479E-2</v>
      </c>
      <c r="AO420">
        <v>9.3802964418724152E-3</v>
      </c>
      <c r="AP420">
        <v>8.7742851139976387E-4</v>
      </c>
      <c r="AQ420">
        <v>9.6801494687413503E-3</v>
      </c>
      <c r="AR420">
        <v>3.6978643493057427E-3</v>
      </c>
      <c r="AS420">
        <v>6.7578687542108181E-4</v>
      </c>
      <c r="AT420">
        <v>3.3122633883041117E-3</v>
      </c>
      <c r="AU420">
        <v>0</v>
      </c>
      <c r="AV420" t="e">
        <v>#N/A</v>
      </c>
      <c r="AW420" s="4">
        <v>3.8287065579997115E-2</v>
      </c>
      <c r="AX420" s="4">
        <v>1.0409471764230899E-2</v>
      </c>
      <c r="AY420" s="4">
        <v>3.9413983717039233E-2</v>
      </c>
      <c r="AZ420" s="4">
        <v>0.29816260807200534</v>
      </c>
      <c r="BA420" s="4">
        <v>4.3826395615332945E-3</v>
      </c>
      <c r="BB420" s="4">
        <v>0.56654963122371227</v>
      </c>
      <c r="BC420" s="4">
        <v>0.83754134249960654</v>
      </c>
      <c r="BD420" s="4">
        <v>7.2158476369492006E-2</v>
      </c>
      <c r="BE420" s="4">
        <v>0</v>
      </c>
      <c r="BF420" s="4">
        <v>0</v>
      </c>
      <c r="BG420" s="4" t="str">
        <v>Traditional Non Par</v>
      </c>
      <c r="BH420" s="4" t="str">
        <v>Unit Linked</v>
      </c>
      <c r="BI420" s="4" t="str">
        <v>Traditional Non Par</v>
      </c>
      <c r="BJ420" s="4" t="str">
        <v>Unit Linked</v>
      </c>
      <c r="BK420" s="4" t="str">
        <v>Traditional Non Par</v>
      </c>
      <c r="BL420" s="4" t="str">
        <v>Traditional Non Par</v>
      </c>
      <c r="BM420" s="4" t="str">
        <v>Traditional Non Par</v>
      </c>
      <c r="BN420" s="4" t="str">
        <v>Unit Linked</v>
      </c>
      <c r="BO420" s="4" t="str">
        <v>Traditional Non Par</v>
      </c>
      <c r="BP420" s="4" t="str">
        <v>Unit Linked</v>
      </c>
      <c r="BQ420" t="str">
        <f>VLOOKUP(A420,Misc!$A$3:$B$11,2,FALSE)</f>
        <v>MYR</v>
      </c>
      <c r="BR420">
        <f>INDEX(FX!$B$30:$AK$48,MATCH(Data!BQ420,FX!$A$30:$A$48,0),MATCH(Data!D420,Period,0))</f>
        <v>4.1568319903477402</v>
      </c>
      <c r="BS420">
        <f t="shared" si="103"/>
        <v>0.29836344237146972</v>
      </c>
      <c r="BT420">
        <f t="shared" si="104"/>
        <v>0</v>
      </c>
      <c r="BU420">
        <f t="shared" si="105"/>
        <v>2.6061828387263127E-2</v>
      </c>
      <c r="BV420">
        <f t="shared" si="106"/>
        <v>0</v>
      </c>
      <c r="BW420">
        <f t="shared" si="107"/>
        <v>2.1861161342536052E-2</v>
      </c>
      <c r="BX420">
        <f t="shared" si="108"/>
        <v>0</v>
      </c>
      <c r="BY420">
        <f t="shared" si="109"/>
        <v>3.5137240664554884E-3</v>
      </c>
      <c r="BZ420">
        <f t="shared" si="110"/>
        <v>0</v>
      </c>
      <c r="CA420">
        <f t="shared" si="111"/>
        <v>0.38980266802605501</v>
      </c>
      <c r="CB420">
        <f t="shared" si="112"/>
        <v>4.8616506817325433E-2</v>
      </c>
      <c r="CC420">
        <f t="shared" si="113"/>
        <v>0</v>
      </c>
      <c r="CD420">
        <f t="shared" si="114"/>
        <v>0</v>
      </c>
      <c r="CE420" s="4">
        <f t="shared" si="115"/>
        <v>8.7349268328978186E-2</v>
      </c>
      <c r="CF420" s="4" t="str">
        <f t="shared" si="116"/>
        <v/>
      </c>
      <c r="CG420" s="4">
        <f t="shared" si="117"/>
        <v>0.13482262311928611</v>
      </c>
      <c r="CH420" s="4" t="str">
        <f t="shared" si="118"/>
        <v/>
      </c>
      <c r="CI420">
        <f>INDEX(FX!$B$114:$AK$132,MATCH(Data!BQ420,FX!$A$114:$A$132,0),MATCH(Data!D420,Period,0))</f>
        <v>4.0384285469205699</v>
      </c>
    </row>
    <row r="421" spans="1:87" hidden="1" outlineLevel="1" x14ac:dyDescent="0.15">
      <c r="A421" t="s">
        <v>80</v>
      </c>
      <c r="B421" s="1">
        <f t="shared" si="119"/>
        <v>43800</v>
      </c>
      <c r="C421" t="s">
        <v>63</v>
      </c>
      <c r="D421" s="1">
        <v>43800</v>
      </c>
      <c r="E421">
        <v>1.6637619639999999</v>
      </c>
      <c r="F421">
        <v>0.10833464196712822</v>
      </c>
      <c r="G421">
        <v>0.1391661565295115</v>
      </c>
      <c r="H421">
        <v>1.8942297078436133E-2</v>
      </c>
      <c r="I421">
        <v>1.5741902222222226</v>
      </c>
      <c r="J421">
        <v>0.19633428898264552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tr">
        <v>Takaful Future Smart</v>
      </c>
      <c r="R421" t="str">
        <v>LifeSelect Single</v>
      </c>
      <c r="S421" t="str">
        <v>Future Secure</v>
      </c>
      <c r="T421" t="str">
        <v>LifeSelect Regular</v>
      </c>
      <c r="U421" t="str">
        <v>Retirement Regular</v>
      </c>
      <c r="V421" t="str">
        <v xml:space="preserve">Protector </v>
      </c>
      <c r="W421" t="str">
        <v>Takaful Reducing Term Cover</v>
      </c>
      <c r="X421" t="str">
        <v>Education Regular</v>
      </c>
      <c r="Y421" t="str">
        <v>Protector (Premier)</v>
      </c>
      <c r="Z421" t="str">
        <v>Education Single</v>
      </c>
      <c r="AA421">
        <v>0.72113249999999995</v>
      </c>
      <c r="AB421">
        <v>0.249916</v>
      </c>
      <c r="AC421">
        <v>0.434</v>
      </c>
      <c r="AD421">
        <v>0.16891020000000001</v>
      </c>
      <c r="AE421">
        <v>1.2E-2</v>
      </c>
      <c r="AF421">
        <v>4.4141680000000037E-2</v>
      </c>
      <c r="AG421">
        <v>1.883570399999997E-2</v>
      </c>
      <c r="AH421">
        <v>1.2959E-2</v>
      </c>
      <c r="AI421">
        <v>0</v>
      </c>
      <c r="AJ421">
        <v>0</v>
      </c>
      <c r="AK421" t="e">
        <v>#N/A</v>
      </c>
      <c r="AL421">
        <v>1.6239617803037034E-2</v>
      </c>
      <c r="AM421">
        <v>3.3882633047522294E-2</v>
      </c>
      <c r="AN421">
        <v>4.0614849040339615E-2</v>
      </c>
      <c r="AO421">
        <v>1.8167993437278134E-2</v>
      </c>
      <c r="AP421">
        <v>2.5980406835660118E-4</v>
      </c>
      <c r="AQ421">
        <v>1.2854928588533593E-2</v>
      </c>
      <c r="AR421">
        <v>4.2073144840204853E-3</v>
      </c>
      <c r="AS421">
        <v>2.4936008132774765E-3</v>
      </c>
      <c r="AT421">
        <v>0</v>
      </c>
      <c r="AU421">
        <v>0</v>
      </c>
      <c r="AV421" t="e">
        <v>#N/A</v>
      </c>
      <c r="AW421" s="4">
        <v>3.8287065579997115E-2</v>
      </c>
      <c r="AX421" s="4">
        <v>1.0409471764230899E-2</v>
      </c>
      <c r="AY421" s="4">
        <v>3.9413983717039233E-2</v>
      </c>
      <c r="AZ421" s="4">
        <v>0.29816260807200534</v>
      </c>
      <c r="BA421" s="4">
        <v>4.3826395615332945E-3</v>
      </c>
      <c r="BB421" s="4">
        <v>0.56654963122371227</v>
      </c>
      <c r="BC421" s="4">
        <v>0.83754134249960654</v>
      </c>
      <c r="BD421" s="4">
        <v>7.2158476369492006E-2</v>
      </c>
      <c r="BE421" s="4">
        <v>0</v>
      </c>
      <c r="BF421" s="4">
        <v>0</v>
      </c>
      <c r="BG421" s="4" t="str">
        <v>Traditional Non Par</v>
      </c>
      <c r="BH421" s="4" t="str">
        <v>Unit Linked</v>
      </c>
      <c r="BI421" s="4" t="str">
        <v>Traditional Non Par</v>
      </c>
      <c r="BJ421" s="4" t="str">
        <v>Unit Linked</v>
      </c>
      <c r="BK421" s="4" t="str">
        <v>Traditional Non Par</v>
      </c>
      <c r="BL421" s="4" t="str">
        <v>Traditional Non Par</v>
      </c>
      <c r="BM421" s="4" t="str">
        <v>Traditional Non Par</v>
      </c>
      <c r="BN421" s="4" t="str">
        <v>Unit Linked</v>
      </c>
      <c r="BO421" s="4" t="str">
        <v>Traditional Non Par</v>
      </c>
      <c r="BP421" s="4" t="str">
        <v>Unit Linked</v>
      </c>
      <c r="BQ421" t="str">
        <f>VLOOKUP(A421,Misc!$A$3:$B$11,2,FALSE)</f>
        <v>MYR</v>
      </c>
      <c r="BR421">
        <f>INDEX(FX!$B$30:$AK$48,MATCH(Data!BQ421,FX!$A$30:$A$48,0),MATCH(Data!D421,Period,0))</f>
        <v>4.1474789556798299</v>
      </c>
      <c r="BS421">
        <f t="shared" si="103"/>
        <v>0.40115018829005389</v>
      </c>
      <c r="BT421">
        <f t="shared" si="104"/>
        <v>0</v>
      </c>
      <c r="BU421">
        <f t="shared" si="105"/>
        <v>2.6120600761281174E-2</v>
      </c>
      <c r="BV421">
        <f t="shared" si="106"/>
        <v>0</v>
      </c>
      <c r="BW421">
        <f t="shared" si="107"/>
        <v>3.3554397265579426E-2</v>
      </c>
      <c r="BX421">
        <f t="shared" si="108"/>
        <v>0</v>
      </c>
      <c r="BY421">
        <f t="shared" si="109"/>
        <v>4.567183409694052E-3</v>
      </c>
      <c r="BZ421">
        <f t="shared" si="110"/>
        <v>0</v>
      </c>
      <c r="CA421">
        <f t="shared" si="111"/>
        <v>0.38980266802605501</v>
      </c>
      <c r="CB421">
        <f t="shared" si="112"/>
        <v>4.8616506817325433E-2</v>
      </c>
      <c r="CC421">
        <f t="shared" si="113"/>
        <v>0</v>
      </c>
      <c r="CD421">
        <f t="shared" si="114"/>
        <v>0</v>
      </c>
      <c r="CE421" s="4">
        <f t="shared" si="115"/>
        <v>6.51142677325494E-2</v>
      </c>
      <c r="CF421" s="4" t="str">
        <f t="shared" si="116"/>
        <v/>
      </c>
      <c r="CG421" s="4">
        <f t="shared" si="117"/>
        <v>0.1748498608984535</v>
      </c>
      <c r="CH421" s="4" t="str">
        <f t="shared" si="118"/>
        <v/>
      </c>
      <c r="CI421">
        <f>INDEX(FX!$B$114:$AK$132,MATCH(Data!BQ421,FX!$A$114:$A$132,0),MATCH(Data!D421,Period,0))</f>
        <v>4.0384285469205699</v>
      </c>
    </row>
    <row r="422" spans="1:87" hidden="1" outlineLevel="1" x14ac:dyDescent="0.15">
      <c r="A422" t="s">
        <v>80</v>
      </c>
      <c r="B422" s="1">
        <f t="shared" si="119"/>
        <v>43800</v>
      </c>
      <c r="C422" t="s">
        <v>45</v>
      </c>
      <c r="D422" s="1">
        <v>43466</v>
      </c>
      <c r="E422">
        <f t="array" ref="E422:E433">TRANSPOSE('[7]OVERALL_Key Metrics P1'!$F$6:$Q$6)</f>
        <v>0</v>
      </c>
      <c r="F422">
        <f t="array" ref="F422:F433">TRANSPOSE('[7]OVERALL_Key Metrics P1'!$F$11:$Q$11)</f>
        <v>0</v>
      </c>
      <c r="G422">
        <f t="array" ref="G422:G433">TRANSPOSE('[7]OVERALL_Key Metrics P1'!$F$16:$Q$16)</f>
        <v>0</v>
      </c>
      <c r="H422">
        <f t="array" ref="H422:H433">TRANSPOSE('[7]OVERALL_Key Metrics P1'!$F$21:$Q$21)</f>
        <v>0</v>
      </c>
      <c r="I422">
        <f t="array" ref="I422:I433">TRANSPOSE('[7]OVERALL_Key Metrics P1'!$F$7:$Q$7)</f>
        <v>0</v>
      </c>
      <c r="J422">
        <f t="array" ref="J422:J433">TRANSPOSE('[7]OVERALL_Key Metrics P1'!$F$12:$Q$12)</f>
        <v>0</v>
      </c>
      <c r="K422">
        <f t="array" ref="K422:K433">TRANSPOSE('[7]OVERALL_Key Metrics P1'!$F$17:$Q$17)</f>
        <v>0</v>
      </c>
      <c r="L422">
        <f t="array" ref="L422:L433">TRANSPOSE('[7]OVERALL_Key Metrics P1'!$F$22:$Q$22)</f>
        <v>0</v>
      </c>
      <c r="M422">
        <f t="array" ref="M422:M433">TRANSPOSE('[7]OVERALL_Key Metrics P1'!$F$9:$Q$9)</f>
        <v>0</v>
      </c>
      <c r="N422">
        <f t="array" ref="N422:N433">TRANSPOSE('[7]OVERALL_Key Metrics P1'!$F$14:$Q$14)</f>
        <v>0</v>
      </c>
      <c r="O422">
        <f t="array" ref="O422:O433">TRANSPOSE('[7]OVERALL_Key Metrics P1'!$F$19:$Q$19)</f>
        <v>0</v>
      </c>
      <c r="P422">
        <f t="array" ref="P422:P433">TRANSPOSE('[7]OVERALL_Key Metrics P1'!$F$24:$Q$24)</f>
        <v>0</v>
      </c>
      <c r="BQ422" t="str">
        <f>VLOOKUP(A422,Misc!$A$3:$B$11,2,FALSE)</f>
        <v>MYR</v>
      </c>
      <c r="BR422">
        <f>INDEX(FX!$B$30:$AK$48,MATCH(Data!BQ422,FX!$A$30:$A$48,0),MATCH(Data!D422,Period,0))</f>
        <v>4.1169847229466363</v>
      </c>
      <c r="BS422">
        <f t="shared" si="103"/>
        <v>0</v>
      </c>
      <c r="BT422">
        <f t="shared" si="104"/>
        <v>0</v>
      </c>
      <c r="BU422">
        <f t="shared" si="105"/>
        <v>0</v>
      </c>
      <c r="BV422">
        <f t="shared" si="106"/>
        <v>0</v>
      </c>
      <c r="BW422">
        <f t="shared" si="107"/>
        <v>0</v>
      </c>
      <c r="BX422">
        <f t="shared" si="108"/>
        <v>0</v>
      </c>
      <c r="BY422">
        <f t="shared" si="109"/>
        <v>0</v>
      </c>
      <c r="BZ422">
        <f t="shared" si="110"/>
        <v>0</v>
      </c>
      <c r="CA422">
        <f t="shared" si="111"/>
        <v>0</v>
      </c>
      <c r="CB422">
        <f t="shared" si="112"/>
        <v>0</v>
      </c>
      <c r="CC422">
        <f t="shared" si="113"/>
        <v>0</v>
      </c>
      <c r="CD422">
        <f t="shared" si="114"/>
        <v>0</v>
      </c>
      <c r="CE422" s="4">
        <f t="shared" si="115"/>
        <v>0</v>
      </c>
      <c r="CF422" s="4" t="str">
        <f t="shared" si="116"/>
        <v/>
      </c>
      <c r="CG422" s="4">
        <f t="shared" si="117"/>
        <v>0</v>
      </c>
      <c r="CH422" s="4" t="str">
        <f t="shared" si="118"/>
        <v/>
      </c>
      <c r="CI422">
        <f>INDEX(FX!$B$114:$AK$132,MATCH(Data!BQ422,FX!$A$114:$A$132,0),MATCH(Data!D422,Period,0))</f>
        <v>4.0384285469205699</v>
      </c>
    </row>
    <row r="423" spans="1:87" hidden="1" outlineLevel="1" x14ac:dyDescent="0.15">
      <c r="A423" t="s">
        <v>80</v>
      </c>
      <c r="B423" s="1">
        <f t="shared" si="119"/>
        <v>43800</v>
      </c>
      <c r="C423" t="s">
        <v>45</v>
      </c>
      <c r="D423" s="1">
        <v>43497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BQ423" t="str">
        <f>VLOOKUP(A423,Misc!$A$3:$B$11,2,FALSE)</f>
        <v>MYR</v>
      </c>
      <c r="BR423">
        <f>INDEX(FX!$B$30:$AK$48,MATCH(Data!BQ423,FX!$A$30:$A$48,0),MATCH(Data!D423,Period,0))</f>
        <v>4.0764019504631701</v>
      </c>
      <c r="BS423">
        <f t="shared" si="103"/>
        <v>0</v>
      </c>
      <c r="BT423">
        <f t="shared" si="104"/>
        <v>0</v>
      </c>
      <c r="BU423">
        <f t="shared" si="105"/>
        <v>0</v>
      </c>
      <c r="BV423">
        <f t="shared" si="106"/>
        <v>0</v>
      </c>
      <c r="BW423">
        <f t="shared" si="107"/>
        <v>0</v>
      </c>
      <c r="BX423">
        <f t="shared" si="108"/>
        <v>0</v>
      </c>
      <c r="BY423">
        <f t="shared" si="109"/>
        <v>0</v>
      </c>
      <c r="BZ423">
        <f t="shared" si="110"/>
        <v>0</v>
      </c>
      <c r="CA423">
        <f t="shared" si="111"/>
        <v>0</v>
      </c>
      <c r="CB423">
        <f t="shared" si="112"/>
        <v>0</v>
      </c>
      <c r="CC423">
        <f t="shared" si="113"/>
        <v>0</v>
      </c>
      <c r="CD423">
        <f t="shared" si="114"/>
        <v>0</v>
      </c>
      <c r="CE423" s="4">
        <f t="shared" si="115"/>
        <v>0</v>
      </c>
      <c r="CF423" s="4" t="str">
        <f t="shared" si="116"/>
        <v/>
      </c>
      <c r="CG423" s="4">
        <f t="shared" si="117"/>
        <v>0</v>
      </c>
      <c r="CH423" s="4" t="str">
        <f t="shared" si="118"/>
        <v/>
      </c>
      <c r="CI423">
        <f>INDEX(FX!$B$114:$AK$132,MATCH(Data!BQ423,FX!$A$114:$A$132,0),MATCH(Data!D423,Period,0))</f>
        <v>4.0384285469205699</v>
      </c>
    </row>
    <row r="424" spans="1:87" hidden="1" outlineLevel="1" x14ac:dyDescent="0.15">
      <c r="A424" t="s">
        <v>80</v>
      </c>
      <c r="B424" s="1">
        <f t="shared" si="119"/>
        <v>43800</v>
      </c>
      <c r="C424" t="s">
        <v>45</v>
      </c>
      <c r="D424" s="1">
        <v>43525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BQ424" t="str">
        <f>VLOOKUP(A424,Misc!$A$3:$B$11,2,FALSE)</f>
        <v>MYR</v>
      </c>
      <c r="BR424">
        <f>INDEX(FX!$B$30:$AK$48,MATCH(Data!BQ424,FX!$A$30:$A$48,0),MATCH(Data!D424,Period,0))</f>
        <v>4.0778969631602004</v>
      </c>
      <c r="BS424">
        <f t="shared" si="103"/>
        <v>0</v>
      </c>
      <c r="BT424">
        <f t="shared" si="104"/>
        <v>0</v>
      </c>
      <c r="BU424">
        <f t="shared" si="105"/>
        <v>0</v>
      </c>
      <c r="BV424">
        <f t="shared" si="106"/>
        <v>0</v>
      </c>
      <c r="BW424">
        <f t="shared" si="107"/>
        <v>0</v>
      </c>
      <c r="BX424">
        <f t="shared" si="108"/>
        <v>0</v>
      </c>
      <c r="BY424">
        <f t="shared" si="109"/>
        <v>0</v>
      </c>
      <c r="BZ424">
        <f t="shared" si="110"/>
        <v>0</v>
      </c>
      <c r="CA424">
        <f t="shared" si="111"/>
        <v>0</v>
      </c>
      <c r="CB424">
        <f t="shared" si="112"/>
        <v>0</v>
      </c>
      <c r="CC424">
        <f t="shared" si="113"/>
        <v>0</v>
      </c>
      <c r="CD424">
        <f t="shared" si="114"/>
        <v>0</v>
      </c>
      <c r="CE424" s="4">
        <f t="shared" si="115"/>
        <v>0</v>
      </c>
      <c r="CF424" s="4" t="str">
        <f t="shared" si="116"/>
        <v/>
      </c>
      <c r="CG424" s="4">
        <f t="shared" si="117"/>
        <v>0</v>
      </c>
      <c r="CH424" s="4" t="str">
        <f t="shared" si="118"/>
        <v/>
      </c>
      <c r="CI424">
        <f>INDEX(FX!$B$114:$AK$132,MATCH(Data!BQ424,FX!$A$114:$A$132,0),MATCH(Data!D424,Period,0))</f>
        <v>4.0384285469205699</v>
      </c>
    </row>
    <row r="425" spans="1:87" hidden="1" outlineLevel="1" x14ac:dyDescent="0.15">
      <c r="A425" t="s">
        <v>80</v>
      </c>
      <c r="B425" s="1">
        <f t="shared" si="119"/>
        <v>43800</v>
      </c>
      <c r="C425" t="s">
        <v>45</v>
      </c>
      <c r="D425" s="1">
        <v>43556</v>
      </c>
      <c r="E425">
        <v>1.218115386</v>
      </c>
      <c r="F425">
        <v>0.11265769836772063</v>
      </c>
      <c r="G425">
        <v>0.14727618895864272</v>
      </c>
      <c r="H425">
        <v>2.8796234183593311E-2</v>
      </c>
      <c r="I425">
        <v>1.5741902222222226</v>
      </c>
      <c r="J425">
        <v>0.19633428898264552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BQ425" t="str">
        <f>VLOOKUP(A425,Misc!$A$3:$B$11,2,FALSE)</f>
        <v>MYR</v>
      </c>
      <c r="BR425">
        <f>INDEX(FX!$B$30:$AK$48,MATCH(Data!BQ425,FX!$A$30:$A$48,0),MATCH(Data!D425,Period,0))</f>
        <v>4.1142838075323125</v>
      </c>
      <c r="BS425">
        <f t="shared" si="103"/>
        <v>0.29606984908768552</v>
      </c>
      <c r="BT425">
        <f t="shared" si="104"/>
        <v>0</v>
      </c>
      <c r="BU425">
        <f t="shared" si="105"/>
        <v>2.7382092154525209E-2</v>
      </c>
      <c r="BV425">
        <f t="shared" si="106"/>
        <v>0</v>
      </c>
      <c r="BW425">
        <f t="shared" si="107"/>
        <v>3.5796312517141798E-2</v>
      </c>
      <c r="BX425">
        <f t="shared" si="108"/>
        <v>0</v>
      </c>
      <c r="BY425">
        <f t="shared" si="109"/>
        <v>6.9990879411075124E-3</v>
      </c>
      <c r="BZ425">
        <f t="shared" si="110"/>
        <v>0</v>
      </c>
      <c r="CA425">
        <f t="shared" si="111"/>
        <v>0.38980266802605501</v>
      </c>
      <c r="CB425">
        <f t="shared" si="112"/>
        <v>4.8616506817325433E-2</v>
      </c>
      <c r="CC425">
        <f t="shared" si="113"/>
        <v>0</v>
      </c>
      <c r="CD425">
        <f t="shared" si="114"/>
        <v>0</v>
      </c>
      <c r="CE425" s="4">
        <f t="shared" si="115"/>
        <v>9.2485243731845163E-2</v>
      </c>
      <c r="CF425" s="4" t="str">
        <f t="shared" si="116"/>
        <v/>
      </c>
      <c r="CG425" s="4">
        <f t="shared" si="117"/>
        <v>0.25560822385702298</v>
      </c>
      <c r="CH425" s="4" t="str">
        <f t="shared" si="118"/>
        <v/>
      </c>
      <c r="CI425">
        <f>INDEX(FX!$B$114:$AK$132,MATCH(Data!BQ425,FX!$A$114:$A$132,0),MATCH(Data!D425,Period,0))</f>
        <v>4.0384285469205699</v>
      </c>
    </row>
    <row r="426" spans="1:87" hidden="1" outlineLevel="1" x14ac:dyDescent="0.15">
      <c r="A426" t="s">
        <v>80</v>
      </c>
      <c r="B426" s="1">
        <f t="shared" si="119"/>
        <v>43800</v>
      </c>
      <c r="C426" t="s">
        <v>45</v>
      </c>
      <c r="D426" s="1">
        <v>43586</v>
      </c>
      <c r="E426">
        <v>1.1676956660000002</v>
      </c>
      <c r="F426">
        <v>9.2457815105571411E-2</v>
      </c>
      <c r="G426">
        <v>0.10630546330636127</v>
      </c>
      <c r="H426">
        <v>1.6127057005439354E-2</v>
      </c>
      <c r="I426">
        <v>1.5741902222222226</v>
      </c>
      <c r="J426">
        <v>0.19633428898264552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BQ426" t="str">
        <f>VLOOKUP(A426,Misc!$A$3:$B$11,2,FALSE)</f>
        <v>MYR</v>
      </c>
      <c r="BR426">
        <f>INDEX(FX!$B$30:$AK$48,MATCH(Data!BQ426,FX!$A$30:$A$48,0),MATCH(Data!D426,Period,0))</f>
        <v>4.1722377784370535</v>
      </c>
      <c r="BS426">
        <f t="shared" si="103"/>
        <v>0.27987275126908667</v>
      </c>
      <c r="BT426">
        <f t="shared" si="104"/>
        <v>0</v>
      </c>
      <c r="BU426">
        <f t="shared" si="105"/>
        <v>2.2160245895718505E-2</v>
      </c>
      <c r="BV426">
        <f t="shared" si="106"/>
        <v>0</v>
      </c>
      <c r="BW426">
        <f t="shared" si="107"/>
        <v>2.5479243741995925E-2</v>
      </c>
      <c r="BX426">
        <f t="shared" si="108"/>
        <v>0</v>
      </c>
      <c r="BY426">
        <f t="shared" si="109"/>
        <v>3.8653254828349337E-3</v>
      </c>
      <c r="BZ426">
        <f t="shared" si="110"/>
        <v>0</v>
      </c>
      <c r="CA426">
        <f t="shared" si="111"/>
        <v>0.38980266802605501</v>
      </c>
      <c r="CB426">
        <f t="shared" si="112"/>
        <v>4.8616506817325433E-2</v>
      </c>
      <c r="CC426">
        <f t="shared" si="113"/>
        <v>0</v>
      </c>
      <c r="CD426">
        <f t="shared" si="114"/>
        <v>0</v>
      </c>
      <c r="CE426" s="4">
        <f t="shared" si="115"/>
        <v>7.9179719337565305E-2</v>
      </c>
      <c r="CF426" s="4" t="str">
        <f t="shared" si="116"/>
        <v/>
      </c>
      <c r="CG426" s="4">
        <f t="shared" si="117"/>
        <v>0.17442610975637857</v>
      </c>
      <c r="CH426" s="4" t="str">
        <f t="shared" si="118"/>
        <v/>
      </c>
      <c r="CI426">
        <f>INDEX(FX!$B$114:$AK$132,MATCH(Data!BQ426,FX!$A$114:$A$132,0),MATCH(Data!D426,Period,0))</f>
        <v>4.0384285469205699</v>
      </c>
    </row>
    <row r="427" spans="1:87" hidden="1" outlineLevel="1" x14ac:dyDescent="0.15">
      <c r="A427" t="s">
        <v>80</v>
      </c>
      <c r="B427" s="1">
        <f t="shared" si="119"/>
        <v>43800</v>
      </c>
      <c r="C427" t="s">
        <v>45</v>
      </c>
      <c r="D427" s="1">
        <v>43617</v>
      </c>
      <c r="E427">
        <v>1.5929727339999999</v>
      </c>
      <c r="F427">
        <v>0.18764592622021858</v>
      </c>
      <c r="G427">
        <v>0.10619136606249964</v>
      </c>
      <c r="H427">
        <v>1.6243576348640563E-2</v>
      </c>
      <c r="I427">
        <v>1.5741902222222226</v>
      </c>
      <c r="J427">
        <v>0.19633428898264552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BQ427" t="str">
        <f>VLOOKUP(A427,Misc!$A$3:$B$11,2,FALSE)</f>
        <v>MYR</v>
      </c>
      <c r="BR427">
        <f>INDEX(FX!$B$30:$AK$48,MATCH(Data!BQ427,FX!$A$30:$A$48,0),MATCH(Data!D427,Period,0))</f>
        <v>4.1588892627552374</v>
      </c>
      <c r="BS427">
        <f t="shared" si="103"/>
        <v>0.38302840815354283</v>
      </c>
      <c r="BT427">
        <f t="shared" si="104"/>
        <v>0</v>
      </c>
      <c r="BU427">
        <f t="shared" si="105"/>
        <v>4.511924082727424E-2</v>
      </c>
      <c r="BV427">
        <f t="shared" si="106"/>
        <v>0</v>
      </c>
      <c r="BW427">
        <f t="shared" si="107"/>
        <v>2.5533588262013147E-2</v>
      </c>
      <c r="BX427">
        <f t="shared" si="108"/>
        <v>0</v>
      </c>
      <c r="BY427">
        <f t="shared" si="109"/>
        <v>3.9057487041333962E-3</v>
      </c>
      <c r="BZ427">
        <f t="shared" si="110"/>
        <v>0</v>
      </c>
      <c r="CA427">
        <f t="shared" si="111"/>
        <v>0.38980266802605501</v>
      </c>
      <c r="CB427">
        <f t="shared" si="112"/>
        <v>4.8616506817325433E-2</v>
      </c>
      <c r="CC427">
        <f t="shared" si="113"/>
        <v>0</v>
      </c>
      <c r="CD427">
        <f t="shared" si="114"/>
        <v>0</v>
      </c>
      <c r="CE427" s="4">
        <f t="shared" si="115"/>
        <v>0.11779606908213319</v>
      </c>
      <c r="CF427" s="4" t="str">
        <f t="shared" si="116"/>
        <v/>
      </c>
      <c r="CG427" s="4">
        <f t="shared" si="117"/>
        <v>8.656503594742225E-2</v>
      </c>
      <c r="CH427" s="4" t="str">
        <f t="shared" si="118"/>
        <v/>
      </c>
      <c r="CI427">
        <f>INDEX(FX!$B$114:$AK$132,MATCH(Data!BQ427,FX!$A$114:$A$132,0),MATCH(Data!D427,Period,0))</f>
        <v>4.0384285469205699</v>
      </c>
    </row>
    <row r="428" spans="1:87" hidden="1" outlineLevel="1" x14ac:dyDescent="0.15">
      <c r="A428" t="s">
        <v>80</v>
      </c>
      <c r="B428" s="1">
        <f t="shared" si="119"/>
        <v>43800</v>
      </c>
      <c r="C428" t="s">
        <v>45</v>
      </c>
      <c r="D428" s="1">
        <v>43647</v>
      </c>
      <c r="E428">
        <v>1.0044845007276251</v>
      </c>
      <c r="F428">
        <v>0.12337313643891631</v>
      </c>
      <c r="G428">
        <v>0.10200623655512671</v>
      </c>
      <c r="H428">
        <v>1.4310278438819024E-2</v>
      </c>
      <c r="I428">
        <v>2.3641546223822223</v>
      </c>
      <c r="J428">
        <v>0.65036987798610046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BQ428" t="str">
        <f>VLOOKUP(A428,Misc!$A$3:$B$11,2,FALSE)</f>
        <v>MYR</v>
      </c>
      <c r="BR428">
        <f>INDEX(FX!$B$30:$AK$48,MATCH(Data!BQ428,FX!$A$30:$A$48,0),MATCH(Data!D428,Period,0))</f>
        <v>4.1234192300686363</v>
      </c>
      <c r="BS428">
        <f t="shared" si="103"/>
        <v>0.24360474758490783</v>
      </c>
      <c r="BT428">
        <f t="shared" si="104"/>
        <v>0</v>
      </c>
      <c r="BU428">
        <f t="shared" si="105"/>
        <v>2.992010502819106E-2</v>
      </c>
      <c r="BV428">
        <f t="shared" si="106"/>
        <v>0</v>
      </c>
      <c r="BW428">
        <f t="shared" si="107"/>
        <v>2.4738264741862973E-2</v>
      </c>
      <c r="BX428">
        <f t="shared" si="108"/>
        <v>0</v>
      </c>
      <c r="BY428">
        <f t="shared" si="109"/>
        <v>3.470488359385379E-3</v>
      </c>
      <c r="BZ428">
        <f t="shared" si="110"/>
        <v>0</v>
      </c>
      <c r="CA428">
        <f t="shared" si="111"/>
        <v>0.5854144984649946</v>
      </c>
      <c r="CB428">
        <f t="shared" si="112"/>
        <v>0.16104528541975274</v>
      </c>
      <c r="CC428">
        <f t="shared" si="113"/>
        <v>0</v>
      </c>
      <c r="CD428">
        <f t="shared" si="114"/>
        <v>0</v>
      </c>
      <c r="CE428" s="4">
        <f t="shared" si="115"/>
        <v>0.12282233956775609</v>
      </c>
      <c r="CF428" s="4" t="str">
        <f t="shared" si="116"/>
        <v/>
      </c>
      <c r="CG428" s="4">
        <f t="shared" si="117"/>
        <v>0.11599185083459586</v>
      </c>
      <c r="CH428" s="4" t="str">
        <f t="shared" si="118"/>
        <v/>
      </c>
      <c r="CI428">
        <f>INDEX(FX!$B$114:$AK$132,MATCH(Data!BQ428,FX!$A$114:$A$132,0),MATCH(Data!D428,Period,0))</f>
        <v>4.0384285469205699</v>
      </c>
    </row>
    <row r="429" spans="1:87" hidden="1" outlineLevel="1" x14ac:dyDescent="0.15">
      <c r="A429" t="s">
        <v>80</v>
      </c>
      <c r="B429" s="1">
        <f t="shared" si="119"/>
        <v>43800</v>
      </c>
      <c r="C429" t="s">
        <v>45</v>
      </c>
      <c r="D429" s="1">
        <v>43678</v>
      </c>
      <c r="E429">
        <v>1.396555531629875</v>
      </c>
      <c r="F429">
        <v>0.16811121186307271</v>
      </c>
      <c r="G429">
        <v>0.18306132215695511</v>
      </c>
      <c r="H429">
        <v>1.9761512977977996E-2</v>
      </c>
      <c r="I429">
        <v>3.154119022542222</v>
      </c>
      <c r="J429">
        <v>1.1044054669895556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BQ429" t="str">
        <f>VLOOKUP(A429,Misc!$A$3:$B$11,2,FALSE)</f>
        <v>MYR</v>
      </c>
      <c r="BR429">
        <f>INDEX(FX!$B$30:$AK$48,MATCH(Data!BQ429,FX!$A$30:$A$48,0),MATCH(Data!D429,Period,0))</f>
        <v>4.1881835303153485</v>
      </c>
      <c r="BS429">
        <f t="shared" si="103"/>
        <v>0.33345136895773086</v>
      </c>
      <c r="BT429">
        <f t="shared" si="104"/>
        <v>0</v>
      </c>
      <c r="BU429">
        <f t="shared" si="105"/>
        <v>4.0139409041230534E-2</v>
      </c>
      <c r="BV429">
        <f t="shared" si="106"/>
        <v>0</v>
      </c>
      <c r="BW429">
        <f t="shared" si="107"/>
        <v>4.370900196514825E-2</v>
      </c>
      <c r="BX429">
        <f t="shared" si="108"/>
        <v>0</v>
      </c>
      <c r="BY429">
        <f t="shared" si="109"/>
        <v>4.7183970890812554E-3</v>
      </c>
      <c r="BZ429">
        <f t="shared" si="110"/>
        <v>0</v>
      </c>
      <c r="CA429">
        <f t="shared" si="111"/>
        <v>0.7810263289039342</v>
      </c>
      <c r="CB429">
        <f t="shared" si="112"/>
        <v>0.27347406402218005</v>
      </c>
      <c r="CC429">
        <f t="shared" si="113"/>
        <v>0</v>
      </c>
      <c r="CD429">
        <f t="shared" si="114"/>
        <v>0</v>
      </c>
      <c r="CE429" s="4">
        <f t="shared" si="115"/>
        <v>0.12037560129590803</v>
      </c>
      <c r="CF429" s="4" t="str">
        <f t="shared" si="116"/>
        <v/>
      </c>
      <c r="CG429" s="4">
        <f t="shared" si="117"/>
        <v>0.11755023807736173</v>
      </c>
      <c r="CH429" s="4" t="str">
        <f t="shared" si="118"/>
        <v/>
      </c>
      <c r="CI429">
        <f>INDEX(FX!$B$114:$AK$132,MATCH(Data!BQ429,FX!$A$114:$A$132,0),MATCH(Data!D429,Period,0))</f>
        <v>4.0384285469205699</v>
      </c>
    </row>
    <row r="430" spans="1:87" hidden="1" outlineLevel="1" x14ac:dyDescent="0.15">
      <c r="A430" t="s">
        <v>80</v>
      </c>
      <c r="B430" s="1">
        <f t="shared" si="119"/>
        <v>43800</v>
      </c>
      <c r="C430" t="s">
        <v>45</v>
      </c>
      <c r="D430" s="1">
        <v>43709</v>
      </c>
      <c r="E430">
        <v>1.9112014900000001</v>
      </c>
      <c r="F430">
        <v>0.30841549252984468</v>
      </c>
      <c r="G430">
        <v>0.45060339198289012</v>
      </c>
      <c r="H430">
        <v>2.7240502331088379E-2</v>
      </c>
      <c r="I430">
        <v>3.9440834227022226</v>
      </c>
      <c r="J430">
        <v>1.5584410559930102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BQ430" t="str">
        <f>VLOOKUP(A430,Misc!$A$3:$B$11,2,FALSE)</f>
        <v>MYR</v>
      </c>
      <c r="BR430">
        <f>INDEX(FX!$B$30:$AK$48,MATCH(Data!BQ430,FX!$A$30:$A$48,0),MATCH(Data!D430,Period,0))</f>
        <v>4.1853930639340167</v>
      </c>
      <c r="BS430">
        <f t="shared" si="103"/>
        <v>0.45663608191761712</v>
      </c>
      <c r="BT430">
        <f t="shared" si="104"/>
        <v>0</v>
      </c>
      <c r="BU430">
        <f t="shared" si="105"/>
        <v>7.3688537209920441E-2</v>
      </c>
      <c r="BV430">
        <f t="shared" si="106"/>
        <v>0</v>
      </c>
      <c r="BW430">
        <f t="shared" si="107"/>
        <v>0.10766094966462962</v>
      </c>
      <c r="BX430">
        <f t="shared" si="108"/>
        <v>0</v>
      </c>
      <c r="BY430">
        <f t="shared" si="109"/>
        <v>6.5084693157788989E-3</v>
      </c>
      <c r="BZ430">
        <f t="shared" si="110"/>
        <v>0</v>
      </c>
      <c r="CA430">
        <f t="shared" si="111"/>
        <v>0.97663815934287401</v>
      </c>
      <c r="CB430">
        <f t="shared" si="112"/>
        <v>0.38590284262460728</v>
      </c>
      <c r="CC430">
        <f t="shared" si="113"/>
        <v>0</v>
      </c>
      <c r="CD430">
        <f t="shared" si="114"/>
        <v>0</v>
      </c>
      <c r="CE430" s="4">
        <f t="shared" si="115"/>
        <v>0.16137256806441935</v>
      </c>
      <c r="CF430" s="4" t="str">
        <f t="shared" si="116"/>
        <v/>
      </c>
      <c r="CG430" s="4">
        <f t="shared" si="117"/>
        <v>8.8324040104607829E-2</v>
      </c>
      <c r="CH430" s="4" t="str">
        <f t="shared" si="118"/>
        <v/>
      </c>
      <c r="CI430">
        <f>INDEX(FX!$B$114:$AK$132,MATCH(Data!BQ430,FX!$A$114:$A$132,0),MATCH(Data!D430,Period,0))</f>
        <v>4.0384285469205699</v>
      </c>
    </row>
    <row r="431" spans="1:87" hidden="1" outlineLevel="1" x14ac:dyDescent="0.15">
      <c r="A431" t="s">
        <v>80</v>
      </c>
      <c r="B431" s="1">
        <f t="shared" si="119"/>
        <v>43800</v>
      </c>
      <c r="C431" t="s">
        <v>45</v>
      </c>
      <c r="D431" s="1">
        <v>43739</v>
      </c>
      <c r="E431">
        <v>2.4336212032807998</v>
      </c>
      <c r="F431">
        <v>0.54315734997107212</v>
      </c>
      <c r="G431">
        <v>0.85285378614891538</v>
      </c>
      <c r="H431">
        <v>4.0044644898214653E-2</v>
      </c>
      <c r="I431">
        <v>4.7340478228622214</v>
      </c>
      <c r="J431">
        <v>2.0124766449964655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BQ431" t="str">
        <f>VLOOKUP(A431,Misc!$A$3:$B$11,2,FALSE)</f>
        <v>MYR</v>
      </c>
      <c r="BR431">
        <f>INDEX(FX!$B$30:$AK$48,MATCH(Data!BQ431,FX!$A$30:$A$48,0),MATCH(Data!D431,Period,0))</f>
        <v>4.1875504014413343</v>
      </c>
      <c r="BS431">
        <f t="shared" si="103"/>
        <v>0.58115627753236343</v>
      </c>
      <c r="BT431">
        <f t="shared" si="104"/>
        <v>0</v>
      </c>
      <c r="BU431">
        <f t="shared" si="105"/>
        <v>0.12970765672076925</v>
      </c>
      <c r="BV431">
        <f t="shared" si="106"/>
        <v>0</v>
      </c>
      <c r="BW431">
        <f t="shared" si="107"/>
        <v>0.20366412446173002</v>
      </c>
      <c r="BX431">
        <f t="shared" si="108"/>
        <v>0</v>
      </c>
      <c r="BY431">
        <f t="shared" si="109"/>
        <v>9.5627851749393832E-3</v>
      </c>
      <c r="BZ431">
        <f t="shared" si="110"/>
        <v>0</v>
      </c>
      <c r="CA431">
        <f t="shared" si="111"/>
        <v>1.1722499897818133</v>
      </c>
      <c r="CB431">
        <f t="shared" si="112"/>
        <v>0.49833162122703467</v>
      </c>
      <c r="CC431">
        <f t="shared" si="113"/>
        <v>0</v>
      </c>
      <c r="CD431">
        <f t="shared" si="114"/>
        <v>0</v>
      </c>
      <c r="CE431" s="4">
        <f t="shared" si="115"/>
        <v>0.22318894544427612</v>
      </c>
      <c r="CF431" s="4" t="str">
        <f t="shared" si="116"/>
        <v/>
      </c>
      <c r="CG431" s="4">
        <f t="shared" si="117"/>
        <v>7.3725679861180893E-2</v>
      </c>
      <c r="CH431" s="4" t="str">
        <f t="shared" si="118"/>
        <v/>
      </c>
      <c r="CI431">
        <f>INDEX(FX!$B$114:$AK$132,MATCH(Data!BQ431,FX!$A$114:$A$132,0),MATCH(Data!D431,Period,0))</f>
        <v>4.0384285469205699</v>
      </c>
    </row>
    <row r="432" spans="1:87" hidden="1" outlineLevel="1" x14ac:dyDescent="0.15">
      <c r="A432" t="s">
        <v>80</v>
      </c>
      <c r="B432" s="1">
        <f t="shared" si="119"/>
        <v>43800</v>
      </c>
      <c r="C432" t="s">
        <v>45</v>
      </c>
      <c r="D432" s="1">
        <v>43770</v>
      </c>
      <c r="E432">
        <v>2.5094706120000003</v>
      </c>
      <c r="F432">
        <v>0.62656935194575014</v>
      </c>
      <c r="G432">
        <v>0.87670303660096249</v>
      </c>
      <c r="H432">
        <v>0.4297474726819141</v>
      </c>
      <c r="I432">
        <v>5.2080264629582222</v>
      </c>
      <c r="J432">
        <v>2.2848979983985385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BQ432" t="str">
        <f>VLOOKUP(A432,Misc!$A$3:$B$11,2,FALSE)</f>
        <v>MYR</v>
      </c>
      <c r="BR432">
        <f>INDEX(FX!$B$30:$AK$48,MATCH(Data!BQ432,FX!$A$30:$A$48,0),MATCH(Data!D432,Period,0))</f>
        <v>4.1568319903477402</v>
      </c>
      <c r="BS432">
        <f t="shared" si="103"/>
        <v>0.60369786843130757</v>
      </c>
      <c r="BT432">
        <f t="shared" si="104"/>
        <v>0</v>
      </c>
      <c r="BU432">
        <f t="shared" si="105"/>
        <v>0.15073242156542738</v>
      </c>
      <c r="BV432">
        <f t="shared" si="106"/>
        <v>0</v>
      </c>
      <c r="BW432">
        <f t="shared" si="107"/>
        <v>0.21090653618830088</v>
      </c>
      <c r="BX432">
        <f t="shared" si="108"/>
        <v>0</v>
      </c>
      <c r="BY432">
        <f t="shared" si="109"/>
        <v>0.10338341161725989</v>
      </c>
      <c r="BZ432">
        <f t="shared" si="110"/>
        <v>0</v>
      </c>
      <c r="CA432">
        <f t="shared" si="111"/>
        <v>1.2896170880451774</v>
      </c>
      <c r="CB432">
        <f t="shared" si="112"/>
        <v>0.56578888838849106</v>
      </c>
      <c r="CC432">
        <f t="shared" si="113"/>
        <v>0</v>
      </c>
      <c r="CD432">
        <f t="shared" si="114"/>
        <v>0</v>
      </c>
      <c r="CE432" s="4">
        <f t="shared" si="115"/>
        <v>0.2496818846770181</v>
      </c>
      <c r="CF432" s="4" t="str">
        <f t="shared" si="116"/>
        <v/>
      </c>
      <c r="CG432" s="4">
        <f t="shared" si="117"/>
        <v>0.68587375259797689</v>
      </c>
      <c r="CH432" s="4" t="str">
        <f t="shared" si="118"/>
        <v/>
      </c>
      <c r="CI432">
        <f>INDEX(FX!$B$114:$AK$132,MATCH(Data!BQ432,FX!$A$114:$A$132,0),MATCH(Data!D432,Period,0))</f>
        <v>4.0384285469205699</v>
      </c>
    </row>
    <row r="433" spans="1:87" hidden="1" outlineLevel="1" x14ac:dyDescent="0.15">
      <c r="A433" t="s">
        <v>80</v>
      </c>
      <c r="B433" s="1">
        <f t="shared" si="119"/>
        <v>43800</v>
      </c>
      <c r="C433" t="s">
        <v>45</v>
      </c>
      <c r="D433" s="1">
        <v>43800</v>
      </c>
      <c r="E433">
        <v>4.3913966540000002</v>
      </c>
      <c r="F433">
        <v>1.0346994960709879</v>
      </c>
      <c r="G433">
        <v>1.5253893727976418</v>
      </c>
      <c r="H433">
        <v>0.6459304679713983</v>
      </c>
      <c r="I433">
        <v>5.8399979830862225</v>
      </c>
      <c r="J433">
        <v>2.6481264696013023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BQ433" t="str">
        <f>VLOOKUP(A433,Misc!$A$3:$B$11,2,FALSE)</f>
        <v>MYR</v>
      </c>
      <c r="BR433">
        <f>INDEX(FX!$B$30:$AK$48,MATCH(Data!BQ433,FX!$A$30:$A$48,0),MATCH(Data!D433,Period,0))</f>
        <v>4.1474789556798299</v>
      </c>
      <c r="BS433">
        <f t="shared" si="103"/>
        <v>1.0588110755778841</v>
      </c>
      <c r="BT433">
        <f t="shared" si="104"/>
        <v>0</v>
      </c>
      <c r="BU433">
        <f t="shared" si="105"/>
        <v>0.24947673204079854</v>
      </c>
      <c r="BV433">
        <f t="shared" si="106"/>
        <v>0</v>
      </c>
      <c r="BW433">
        <f t="shared" si="107"/>
        <v>0.367787127818617</v>
      </c>
      <c r="BX433">
        <f t="shared" si="108"/>
        <v>0</v>
      </c>
      <c r="BY433">
        <f t="shared" si="109"/>
        <v>0.15574050522590807</v>
      </c>
      <c r="BZ433">
        <f t="shared" si="110"/>
        <v>0</v>
      </c>
      <c r="CA433">
        <f t="shared" si="111"/>
        <v>1.4461065523963292</v>
      </c>
      <c r="CB433">
        <f t="shared" si="112"/>
        <v>0.65573191127043284</v>
      </c>
      <c r="CC433">
        <f t="shared" si="113"/>
        <v>0</v>
      </c>
      <c r="CD433">
        <f t="shared" si="114"/>
        <v>0</v>
      </c>
      <c r="CE433" s="4">
        <f t="shared" si="115"/>
        <v>0.23561968494203525</v>
      </c>
      <c r="CF433" s="4" t="str">
        <f t="shared" si="116"/>
        <v/>
      </c>
      <c r="CG433" s="4">
        <f t="shared" si="117"/>
        <v>0.62426866005459303</v>
      </c>
      <c r="CH433" s="4" t="str">
        <f t="shared" si="118"/>
        <v/>
      </c>
      <c r="CI433">
        <f>INDEX(FX!$B$114:$AK$132,MATCH(Data!BQ433,FX!$A$114:$A$132,0),MATCH(Data!D433,Period,0))</f>
        <v>4.0384285469205699</v>
      </c>
    </row>
    <row r="434" spans="1:87" s="39" customFormat="1" hidden="1" outlineLevel="1" x14ac:dyDescent="0.15">
      <c r="A434" s="39" t="s">
        <v>2</v>
      </c>
      <c r="B434" s="40">
        <f t="shared" si="119"/>
        <v>43800</v>
      </c>
      <c r="C434" s="39" t="s">
        <v>50</v>
      </c>
      <c r="D434" s="40">
        <v>43101</v>
      </c>
      <c r="E434" s="39">
        <f t="array" ref="E434:E445">TRANSPOSE('[1]AG_Key Metrics P1'!$F$9:$Q$9)</f>
        <v>46.346231858984922</v>
      </c>
      <c r="F434" s="39">
        <f t="array" ref="F434:F445">TRANSPOSE('[1]AG_Key Metrics P1'!$F$14:$Q$14)</f>
        <v>30.684268541499037</v>
      </c>
      <c r="G434" s="39">
        <f t="array" ref="G434:G445">TRANSPOSE('[1]AG_Key Metrics P1'!$F$19:$Q$19)</f>
        <v>20.935490183106314</v>
      </c>
      <c r="H434" s="39">
        <f t="array" ref="H434:H445">TRANSPOSE('[1]AG_Key Metrics P1'!$F$24:$Q$24)</f>
        <v>16.531753000253723</v>
      </c>
      <c r="BQ434" s="39" t="str">
        <f>VLOOKUP(A434,Misc!$A$3:$B$11,2,FALSE)</f>
        <v>HKD</v>
      </c>
      <c r="BR434">
        <f>INDEX(FX!$B$30:$AK$48,MATCH(Data!BQ434,FX!$A$30:$A$48,0),MATCH(Data!D434,Period,0))</f>
        <v>7.8195231548237834</v>
      </c>
      <c r="BS434" s="39">
        <f>IF(D434&gt;B434,0,E434/$BR434)</f>
        <v>5.926989528817292</v>
      </c>
      <c r="BT434" s="39">
        <f>IF(D434&gt;B434,E434/$BR434,0)</f>
        <v>0</v>
      </c>
      <c r="BU434" s="39">
        <f>IF(D434&gt;B434,0,F434/$BR434)</f>
        <v>3.9240587864453382</v>
      </c>
      <c r="BV434" s="39">
        <f>IF(D434&gt;B434,F434/$BR434,0)</f>
        <v>0</v>
      </c>
      <c r="BW434" s="39">
        <f>IF(D434&gt;B434,0,G434/$BR434)</f>
        <v>2.6773359153225891</v>
      </c>
      <c r="BX434" s="39">
        <f>IF(D434&gt;B434,G434/$BR434,0)</f>
        <v>0</v>
      </c>
      <c r="BY434" s="39">
        <f>IF(D434&gt;B434,0,H434/$BR434)</f>
        <v>2.1141638272476313</v>
      </c>
      <c r="BZ434" s="39">
        <f>IF(D434&gt;B434,H434/$BR434,0)</f>
        <v>0</v>
      </c>
      <c r="CA434">
        <f t="shared" si="111"/>
        <v>0</v>
      </c>
      <c r="CB434">
        <f t="shared" si="112"/>
        <v>0</v>
      </c>
      <c r="CC434">
        <f t="shared" si="113"/>
        <v>0</v>
      </c>
      <c r="CD434">
        <f t="shared" si="114"/>
        <v>0</v>
      </c>
      <c r="CE434" s="4">
        <f t="shared" si="115"/>
        <v>0.66206609061250854</v>
      </c>
      <c r="CF434" s="4" t="str">
        <f t="shared" si="116"/>
        <v/>
      </c>
      <c r="CG434" s="4">
        <f t="shared" si="117"/>
        <v>0.53876966230742307</v>
      </c>
      <c r="CH434" s="4" t="str">
        <f t="shared" si="118"/>
        <v/>
      </c>
      <c r="CI434">
        <f>INDEX(FX!$B$114:$AK$132,MATCH(Data!BQ434,FX!$A$114:$A$132,0),MATCH(Data!D434,Period,0))</f>
        <v>7.845942700291646</v>
      </c>
    </row>
    <row r="435" spans="1:87" hidden="1" outlineLevel="1" x14ac:dyDescent="0.15">
      <c r="A435" t="s">
        <v>2</v>
      </c>
      <c r="B435" s="1">
        <f t="shared" si="119"/>
        <v>43800</v>
      </c>
      <c r="C435" t="s">
        <v>50</v>
      </c>
      <c r="D435" s="1">
        <v>43132</v>
      </c>
      <c r="E435">
        <v>37.726952234566106</v>
      </c>
      <c r="F435">
        <v>26.470685905904173</v>
      </c>
      <c r="G435">
        <v>15.420621814349065</v>
      </c>
      <c r="H435">
        <v>13.498723189227327</v>
      </c>
      <c r="BQ435" t="str">
        <f>VLOOKUP(A435,Misc!$A$3:$B$11,2,FALSE)</f>
        <v>HKD</v>
      </c>
      <c r="BR435">
        <f>INDEX(FX!$B$30:$AK$48,MATCH(Data!BQ435,FX!$A$30:$A$48,0),MATCH(Data!D435,Period,0))</f>
        <v>7.8220330747177629</v>
      </c>
      <c r="BS435">
        <f t="shared" ref="BS435:BS498" si="120">IF(D435&gt;B435,0,E435/$BR435)</f>
        <v>4.8231644988189188</v>
      </c>
      <c r="BT435">
        <f t="shared" ref="BT435:BT498" si="121">IF(D435&gt;B435,E435/$BR435,0)</f>
        <v>0</v>
      </c>
      <c r="BU435">
        <f t="shared" ref="BU435:BU498" si="122">IF(D435&gt;B435,0,F435/$BR435)</f>
        <v>3.384118381122966</v>
      </c>
      <c r="BV435">
        <f t="shared" ref="BV435:BV498" si="123">IF(D435&gt;B435,F435/$BR435,0)</f>
        <v>0</v>
      </c>
      <c r="BW435">
        <f t="shared" ref="BW435:BW498" si="124">IF(D435&gt;B435,0,G435/$BR435)</f>
        <v>1.9714339823224893</v>
      </c>
      <c r="BX435">
        <f t="shared" ref="BX435:BX498" si="125">IF(D435&gt;B435,G435/$BR435,0)</f>
        <v>0</v>
      </c>
      <c r="BY435">
        <f t="shared" ref="BY435:BY498" si="126">IF(D435&gt;B435,0,H435/$BR435)</f>
        <v>1.7257307736089307</v>
      </c>
      <c r="BZ435">
        <f t="shared" ref="BZ435:BZ498" si="127">IF(D435&gt;B435,H435/$BR435,0)</f>
        <v>0</v>
      </c>
      <c r="CA435">
        <f t="shared" si="111"/>
        <v>0</v>
      </c>
      <c r="CB435">
        <f t="shared" si="112"/>
        <v>0</v>
      </c>
      <c r="CC435">
        <f t="shared" si="113"/>
        <v>0</v>
      </c>
      <c r="CD435">
        <f t="shared" si="114"/>
        <v>0</v>
      </c>
      <c r="CE435" s="4">
        <f t="shared" si="115"/>
        <v>0.70163859888080915</v>
      </c>
      <c r="CF435" s="4" t="str">
        <f t="shared" si="116"/>
        <v/>
      </c>
      <c r="CG435" s="4">
        <f t="shared" si="117"/>
        <v>0.50994988332419811</v>
      </c>
      <c r="CH435" s="4" t="str">
        <f t="shared" si="118"/>
        <v/>
      </c>
      <c r="CI435">
        <f>INDEX(FX!$B$114:$AK$132,MATCH(Data!BQ435,FX!$A$114:$A$132,0),MATCH(Data!D435,Period,0))</f>
        <v>7.845942700291646</v>
      </c>
    </row>
    <row r="436" spans="1:87" hidden="1" outlineLevel="1" x14ac:dyDescent="0.15">
      <c r="A436" t="s">
        <v>2</v>
      </c>
      <c r="B436" s="1">
        <f t="shared" si="119"/>
        <v>43800</v>
      </c>
      <c r="C436" t="s">
        <v>50</v>
      </c>
      <c r="D436" s="1">
        <v>43160</v>
      </c>
      <c r="E436">
        <v>93.498721085435349</v>
      </c>
      <c r="F436">
        <v>65.718485653395462</v>
      </c>
      <c r="G436">
        <v>37.873746946022109</v>
      </c>
      <c r="H436">
        <v>31.939597483170285</v>
      </c>
      <c r="I436">
        <f>B914-D429</f>
        <v>366</v>
      </c>
      <c r="BQ436" t="str">
        <f>VLOOKUP(A436,Misc!$A$3:$B$11,2,FALSE)</f>
        <v>HKD</v>
      </c>
      <c r="BR436">
        <f>INDEX(FX!$B$30:$AK$48,MATCH(Data!BQ436,FX!$A$30:$A$48,0),MATCH(Data!D436,Period,0))</f>
        <v>7.8408438199644879</v>
      </c>
      <c r="BS436">
        <f t="shared" si="120"/>
        <v>11.924573838260537</v>
      </c>
      <c r="BT436">
        <f t="shared" si="121"/>
        <v>0</v>
      </c>
      <c r="BU436">
        <f t="shared" si="122"/>
        <v>8.3815577968868542</v>
      </c>
      <c r="BV436">
        <f t="shared" si="123"/>
        <v>0</v>
      </c>
      <c r="BW436">
        <f t="shared" si="124"/>
        <v>4.8303151823515904</v>
      </c>
      <c r="BX436">
        <f t="shared" si="125"/>
        <v>0</v>
      </c>
      <c r="BY436">
        <f t="shared" si="126"/>
        <v>4.0734898202978034</v>
      </c>
      <c r="BZ436">
        <f t="shared" si="127"/>
        <v>0</v>
      </c>
      <c r="CA436">
        <f t="shared" si="111"/>
        <v>46.648314164516549</v>
      </c>
      <c r="CB436">
        <f t="shared" si="112"/>
        <v>0</v>
      </c>
      <c r="CC436">
        <f t="shared" si="113"/>
        <v>0</v>
      </c>
      <c r="CD436">
        <f t="shared" si="114"/>
        <v>0</v>
      </c>
      <c r="CE436" s="4">
        <f t="shared" si="115"/>
        <v>0.70288111848443968</v>
      </c>
      <c r="CF436" s="4" t="str">
        <f t="shared" si="116"/>
        <v/>
      </c>
      <c r="CG436" s="4">
        <f t="shared" si="117"/>
        <v>0.48600629131386669</v>
      </c>
      <c r="CH436" s="4" t="str">
        <f t="shared" si="118"/>
        <v/>
      </c>
      <c r="CI436">
        <f>INDEX(FX!$B$114:$AK$132,MATCH(Data!BQ436,FX!$A$114:$A$132,0),MATCH(Data!D436,Period,0))</f>
        <v>7.845942700291646</v>
      </c>
    </row>
    <row r="437" spans="1:87" hidden="1" outlineLevel="1" x14ac:dyDescent="0.15">
      <c r="A437" t="s">
        <v>2</v>
      </c>
      <c r="B437" s="1">
        <f t="shared" si="119"/>
        <v>43800</v>
      </c>
      <c r="C437" t="s">
        <v>50</v>
      </c>
      <c r="D437" s="1">
        <v>43191</v>
      </c>
      <c r="E437">
        <v>36.240975824531873</v>
      </c>
      <c r="F437">
        <v>28.53688703520432</v>
      </c>
      <c r="G437">
        <v>15.305228603806754</v>
      </c>
      <c r="H437">
        <v>15.780792325869253</v>
      </c>
      <c r="BQ437" t="str">
        <f>VLOOKUP(A437,Misc!$A$3:$B$11,2,FALSE)</f>
        <v>HKD</v>
      </c>
      <c r="BR437">
        <f>INDEX(FX!$B$30:$AK$48,MATCH(Data!BQ437,FX!$A$30:$A$48,0),MATCH(Data!D437,Period,0))</f>
        <v>7.8484356035613354</v>
      </c>
      <c r="BS437">
        <f t="shared" si="120"/>
        <v>4.6176050432377931</v>
      </c>
      <c r="BT437">
        <f t="shared" si="121"/>
        <v>0</v>
      </c>
      <c r="BU437">
        <f t="shared" si="122"/>
        <v>3.63599683766983</v>
      </c>
      <c r="BV437">
        <f t="shared" si="123"/>
        <v>0</v>
      </c>
      <c r="BW437">
        <f t="shared" si="124"/>
        <v>1.9500992779837292</v>
      </c>
      <c r="BX437">
        <f t="shared" si="125"/>
        <v>0</v>
      </c>
      <c r="BY437">
        <f t="shared" si="126"/>
        <v>2.0106927192864399</v>
      </c>
      <c r="BZ437">
        <f t="shared" si="127"/>
        <v>0</v>
      </c>
      <c r="CA437">
        <f t="shared" si="111"/>
        <v>0</v>
      </c>
      <c r="CB437">
        <f t="shared" si="112"/>
        <v>0</v>
      </c>
      <c r="CC437">
        <f t="shared" si="113"/>
        <v>0</v>
      </c>
      <c r="CD437">
        <f t="shared" si="114"/>
        <v>0</v>
      </c>
      <c r="CE437" s="4">
        <f t="shared" si="115"/>
        <v>0.78742049257645585</v>
      </c>
      <c r="CF437" s="4" t="str">
        <f t="shared" si="116"/>
        <v/>
      </c>
      <c r="CG437" s="4">
        <f t="shared" si="117"/>
        <v>0.55299627833972909</v>
      </c>
      <c r="CH437" s="4" t="str">
        <f t="shared" si="118"/>
        <v/>
      </c>
      <c r="CI437">
        <f>INDEX(FX!$B$114:$AK$132,MATCH(Data!BQ437,FX!$A$114:$A$132,0),MATCH(Data!D437,Period,0))</f>
        <v>7.845942700291646</v>
      </c>
    </row>
    <row r="438" spans="1:87" hidden="1" outlineLevel="1" x14ac:dyDescent="0.15">
      <c r="A438" t="s">
        <v>2</v>
      </c>
      <c r="B438" s="1">
        <f t="shared" si="119"/>
        <v>43800</v>
      </c>
      <c r="C438" t="s">
        <v>50</v>
      </c>
      <c r="D438" s="1">
        <v>43221</v>
      </c>
      <c r="E438">
        <v>73.246867965779032</v>
      </c>
      <c r="F438">
        <v>53.955855572318931</v>
      </c>
      <c r="G438">
        <v>33.01329231315917</v>
      </c>
      <c r="H438">
        <v>29.284085091857023</v>
      </c>
      <c r="BQ438" t="str">
        <f>VLOOKUP(A438,Misc!$A$3:$B$11,2,FALSE)</f>
        <v>HKD</v>
      </c>
      <c r="BR438">
        <f>INDEX(FX!$B$30:$AK$48,MATCH(Data!BQ438,FX!$A$30:$A$48,0),MATCH(Data!D438,Period,0))</f>
        <v>7.8488161342830418</v>
      </c>
      <c r="BS438">
        <f t="shared" si="120"/>
        <v>9.3322186062993868</v>
      </c>
      <c r="BT438">
        <f t="shared" si="121"/>
        <v>0</v>
      </c>
      <c r="BU438">
        <f t="shared" si="122"/>
        <v>6.8743941314466257</v>
      </c>
      <c r="BV438">
        <f t="shared" si="123"/>
        <v>0</v>
      </c>
      <c r="BW438">
        <f t="shared" si="124"/>
        <v>4.2061492775909963</v>
      </c>
      <c r="BX438">
        <f t="shared" si="125"/>
        <v>0</v>
      </c>
      <c r="BY438">
        <f t="shared" si="126"/>
        <v>3.7310193780621677</v>
      </c>
      <c r="BZ438">
        <f t="shared" si="127"/>
        <v>0</v>
      </c>
      <c r="CA438">
        <f t="shared" si="111"/>
        <v>0</v>
      </c>
      <c r="CB438">
        <f t="shared" si="112"/>
        <v>0</v>
      </c>
      <c r="CC438">
        <f t="shared" si="113"/>
        <v>0</v>
      </c>
      <c r="CD438">
        <f t="shared" si="114"/>
        <v>0</v>
      </c>
      <c r="CE438" s="4">
        <f t="shared" si="115"/>
        <v>0.73663020782714062</v>
      </c>
      <c r="CF438" s="4" t="str">
        <f t="shared" si="116"/>
        <v/>
      </c>
      <c r="CG438" s="4">
        <f t="shared" si="117"/>
        <v>0.54274155754247155</v>
      </c>
      <c r="CH438" s="4" t="str">
        <f t="shared" si="118"/>
        <v/>
      </c>
      <c r="CI438">
        <f>INDEX(FX!$B$114:$AK$132,MATCH(Data!BQ438,FX!$A$114:$A$132,0),MATCH(Data!D438,Period,0))</f>
        <v>7.845942700291646</v>
      </c>
    </row>
    <row r="439" spans="1:87" hidden="1" outlineLevel="1" x14ac:dyDescent="0.15">
      <c r="A439" t="s">
        <v>2</v>
      </c>
      <c r="B439" s="1">
        <f t="shared" si="119"/>
        <v>43800</v>
      </c>
      <c r="C439" t="s">
        <v>50</v>
      </c>
      <c r="D439" s="1">
        <v>43252</v>
      </c>
      <c r="E439">
        <v>58.609240775082377</v>
      </c>
      <c r="F439">
        <v>43.78596882400916</v>
      </c>
      <c r="G439">
        <v>27.894179371425505</v>
      </c>
      <c r="H439">
        <v>24.771936297038394</v>
      </c>
      <c r="BQ439" t="str">
        <f>VLOOKUP(A439,Misc!$A$3:$B$11,2,FALSE)</f>
        <v>HKD</v>
      </c>
      <c r="BR439">
        <f>INDEX(FX!$B$30:$AK$48,MATCH(Data!BQ439,FX!$A$30:$A$48,0),MATCH(Data!D439,Period,0))</f>
        <v>7.8472256201986585</v>
      </c>
      <c r="BS439">
        <f t="shared" si="120"/>
        <v>7.4687849708593745</v>
      </c>
      <c r="BT439">
        <f t="shared" si="121"/>
        <v>0</v>
      </c>
      <c r="BU439">
        <f t="shared" si="122"/>
        <v>5.5798024605415497</v>
      </c>
      <c r="BV439">
        <f t="shared" si="123"/>
        <v>0</v>
      </c>
      <c r="BW439">
        <f t="shared" si="124"/>
        <v>3.5546549470460289</v>
      </c>
      <c r="BX439">
        <f t="shared" si="125"/>
        <v>0</v>
      </c>
      <c r="BY439">
        <f t="shared" si="126"/>
        <v>3.1567763558722901</v>
      </c>
      <c r="BZ439">
        <f t="shared" si="127"/>
        <v>0</v>
      </c>
      <c r="CA439">
        <f t="shared" si="111"/>
        <v>0</v>
      </c>
      <c r="CB439">
        <f t="shared" si="112"/>
        <v>0</v>
      </c>
      <c r="CC439">
        <f t="shared" si="113"/>
        <v>0</v>
      </c>
      <c r="CD439">
        <f t="shared" si="114"/>
        <v>0</v>
      </c>
      <c r="CE439" s="4">
        <f t="shared" si="115"/>
        <v>0.7470830238535473</v>
      </c>
      <c r="CF439" s="4" t="str">
        <f t="shared" si="116"/>
        <v/>
      </c>
      <c r="CG439" s="4">
        <f t="shared" si="117"/>
        <v>0.56575055805217667</v>
      </c>
      <c r="CH439" s="4" t="str">
        <f t="shared" si="118"/>
        <v/>
      </c>
      <c r="CI439">
        <f>INDEX(FX!$B$114:$AK$132,MATCH(Data!BQ439,FX!$A$114:$A$132,0),MATCH(Data!D439,Period,0))</f>
        <v>7.845942700291646</v>
      </c>
    </row>
    <row r="440" spans="1:87" hidden="1" outlineLevel="1" x14ac:dyDescent="0.15">
      <c r="A440" t="s">
        <v>2</v>
      </c>
      <c r="B440" s="1">
        <f t="shared" si="119"/>
        <v>43800</v>
      </c>
      <c r="C440" t="s">
        <v>50</v>
      </c>
      <c r="D440" s="1">
        <v>43282</v>
      </c>
      <c r="E440">
        <v>40.521131108006472</v>
      </c>
      <c r="F440">
        <v>33.638858529285301</v>
      </c>
      <c r="G440">
        <v>17.592882509053684</v>
      </c>
      <c r="H440">
        <v>17.924920098329896</v>
      </c>
      <c r="BQ440" t="str">
        <f>VLOOKUP(A440,Misc!$A$3:$B$11,2,FALSE)</f>
        <v>HKD</v>
      </c>
      <c r="BR440">
        <f>INDEX(FX!$B$30:$AK$48,MATCH(Data!BQ440,FX!$A$30:$A$48,0),MATCH(Data!D440,Period,0))</f>
        <v>7.8478330208568332</v>
      </c>
      <c r="BS440">
        <f t="shared" si="120"/>
        <v>5.1633528644551028</v>
      </c>
      <c r="BT440">
        <f t="shared" si="121"/>
        <v>0</v>
      </c>
      <c r="BU440">
        <f t="shared" si="122"/>
        <v>4.2863881583470009</v>
      </c>
      <c r="BV440">
        <f t="shared" si="123"/>
        <v>0</v>
      </c>
      <c r="BW440">
        <f t="shared" si="124"/>
        <v>2.2417503611886072</v>
      </c>
      <c r="BX440">
        <f t="shared" si="125"/>
        <v>0</v>
      </c>
      <c r="BY440">
        <f t="shared" si="126"/>
        <v>2.2840598227168751</v>
      </c>
      <c r="BZ440">
        <f t="shared" si="127"/>
        <v>0</v>
      </c>
      <c r="CA440">
        <f t="shared" si="111"/>
        <v>0</v>
      </c>
      <c r="CB440">
        <f t="shared" si="112"/>
        <v>0</v>
      </c>
      <c r="CC440">
        <f t="shared" si="113"/>
        <v>0</v>
      </c>
      <c r="CD440">
        <f t="shared" si="114"/>
        <v>0</v>
      </c>
      <c r="CE440" s="4">
        <f t="shared" si="115"/>
        <v>0.83015596083986609</v>
      </c>
      <c r="CF440" s="4" t="str">
        <f t="shared" si="116"/>
        <v/>
      </c>
      <c r="CG440" s="4">
        <f t="shared" si="117"/>
        <v>0.53286350613606071</v>
      </c>
      <c r="CH440" s="4" t="str">
        <f t="shared" si="118"/>
        <v/>
      </c>
      <c r="CI440">
        <f>INDEX(FX!$B$114:$AK$132,MATCH(Data!BQ440,FX!$A$114:$A$132,0),MATCH(Data!D440,Period,0))</f>
        <v>7.845942700291646</v>
      </c>
    </row>
    <row r="441" spans="1:87" hidden="1" outlineLevel="1" x14ac:dyDescent="0.15">
      <c r="A441" t="s">
        <v>2</v>
      </c>
      <c r="B441" s="1">
        <f t="shared" si="119"/>
        <v>43800</v>
      </c>
      <c r="C441" t="s">
        <v>50</v>
      </c>
      <c r="D441" s="1">
        <v>43313</v>
      </c>
      <c r="E441">
        <v>68.111533265775833</v>
      </c>
      <c r="F441">
        <v>55.539192744162705</v>
      </c>
      <c r="G441">
        <v>33.392760813417581</v>
      </c>
      <c r="H441">
        <v>30.16806760966676</v>
      </c>
      <c r="BQ441" t="str">
        <f>VLOOKUP(A441,Misc!$A$3:$B$11,2,FALSE)</f>
        <v>HKD</v>
      </c>
      <c r="BR441">
        <f>INDEX(FX!$B$30:$AK$48,MATCH(Data!BQ441,FX!$A$30:$A$48,0),MATCH(Data!D441,Period,0))</f>
        <v>7.8496344484350189</v>
      </c>
      <c r="BS441">
        <f t="shared" si="120"/>
        <v>8.6770325055525639</v>
      </c>
      <c r="BT441">
        <f t="shared" si="121"/>
        <v>0</v>
      </c>
      <c r="BU441">
        <f t="shared" si="122"/>
        <v>7.0753858805788781</v>
      </c>
      <c r="BV441">
        <f t="shared" si="123"/>
        <v>0</v>
      </c>
      <c r="BW441">
        <f t="shared" si="124"/>
        <v>4.2540529795085034</v>
      </c>
      <c r="BX441">
        <f t="shared" si="125"/>
        <v>0</v>
      </c>
      <c r="BY441">
        <f t="shared" si="126"/>
        <v>3.8432449062238008</v>
      </c>
      <c r="BZ441">
        <f t="shared" si="127"/>
        <v>0</v>
      </c>
      <c r="CA441">
        <f t="shared" si="111"/>
        <v>0</v>
      </c>
      <c r="CB441">
        <f t="shared" si="112"/>
        <v>0</v>
      </c>
      <c r="CC441">
        <f t="shared" si="113"/>
        <v>0</v>
      </c>
      <c r="CD441">
        <f t="shared" si="114"/>
        <v>0</v>
      </c>
      <c r="CE441" s="4">
        <f t="shared" si="115"/>
        <v>0.81541539415131059</v>
      </c>
      <c r="CF441" s="4" t="str">
        <f t="shared" si="116"/>
        <v/>
      </c>
      <c r="CG441" s="4">
        <f t="shared" si="117"/>
        <v>0.54318520164010653</v>
      </c>
      <c r="CH441" s="4" t="str">
        <f t="shared" si="118"/>
        <v/>
      </c>
      <c r="CI441">
        <f>INDEX(FX!$B$114:$AK$132,MATCH(Data!BQ441,FX!$A$114:$A$132,0),MATCH(Data!D441,Period,0))</f>
        <v>7.845942700291646</v>
      </c>
    </row>
    <row r="442" spans="1:87" hidden="1" outlineLevel="1" x14ac:dyDescent="0.15">
      <c r="A442" t="s">
        <v>2</v>
      </c>
      <c r="B442" s="1">
        <f t="shared" si="119"/>
        <v>43800</v>
      </c>
      <c r="C442" t="s">
        <v>50</v>
      </c>
      <c r="D442" s="1">
        <v>43344</v>
      </c>
      <c r="E442">
        <v>94.955526220369237</v>
      </c>
      <c r="F442">
        <v>78.16485667206922</v>
      </c>
      <c r="G442">
        <v>47.805975500645637</v>
      </c>
      <c r="H442">
        <v>42.693756053917809</v>
      </c>
      <c r="BQ442" t="str">
        <f>VLOOKUP(A442,Misc!$A$3:$B$11,2,FALSE)</f>
        <v>HKD</v>
      </c>
      <c r="BR442">
        <f>INDEX(FX!$B$30:$AK$48,MATCH(Data!BQ442,FX!$A$30:$A$48,0),MATCH(Data!D442,Period,0))</f>
        <v>7.8374647259128372</v>
      </c>
      <c r="BS442">
        <f t="shared" si="120"/>
        <v>12.115592164187976</v>
      </c>
      <c r="BT442">
        <f t="shared" si="121"/>
        <v>0</v>
      </c>
      <c r="BU442">
        <f t="shared" si="122"/>
        <v>9.9732323405085932</v>
      </c>
      <c r="BV442">
        <f t="shared" si="123"/>
        <v>0</v>
      </c>
      <c r="BW442">
        <f t="shared" si="124"/>
        <v>6.0996734495768496</v>
      </c>
      <c r="BX442">
        <f t="shared" si="125"/>
        <v>0</v>
      </c>
      <c r="BY442">
        <f t="shared" si="126"/>
        <v>5.4473937104635866</v>
      </c>
      <c r="BZ442">
        <f t="shared" si="127"/>
        <v>0</v>
      </c>
      <c r="CA442">
        <f t="shared" si="111"/>
        <v>0</v>
      </c>
      <c r="CB442">
        <f t="shared" si="112"/>
        <v>0</v>
      </c>
      <c r="CC442">
        <f t="shared" si="113"/>
        <v>0</v>
      </c>
      <c r="CD442">
        <f t="shared" si="114"/>
        <v>0</v>
      </c>
      <c r="CE442" s="4">
        <f t="shared" si="115"/>
        <v>0.82317332948760824</v>
      </c>
      <c r="CF442" s="4" t="str">
        <f t="shared" si="116"/>
        <v/>
      </c>
      <c r="CG442" s="4">
        <f t="shared" si="117"/>
        <v>0.54620142442061992</v>
      </c>
      <c r="CH442" s="4" t="str">
        <f t="shared" si="118"/>
        <v/>
      </c>
      <c r="CI442">
        <f>INDEX(FX!$B$114:$AK$132,MATCH(Data!BQ442,FX!$A$114:$A$132,0),MATCH(Data!D442,Period,0))</f>
        <v>7.845942700291646</v>
      </c>
    </row>
    <row r="443" spans="1:87" hidden="1" outlineLevel="1" x14ac:dyDescent="0.15">
      <c r="A443" t="s">
        <v>2</v>
      </c>
      <c r="B443" s="1">
        <f t="shared" si="119"/>
        <v>43800</v>
      </c>
      <c r="C443" t="s">
        <v>50</v>
      </c>
      <c r="D443" s="1">
        <v>43374</v>
      </c>
      <c r="E443">
        <v>97.762942713921987</v>
      </c>
      <c r="F443">
        <v>87.622306584769277</v>
      </c>
      <c r="G443">
        <v>45.734728458349885</v>
      </c>
      <c r="H443">
        <v>45.772604995470843</v>
      </c>
      <c r="BQ443" t="str">
        <f>VLOOKUP(A443,Misc!$A$3:$B$11,2,FALSE)</f>
        <v>HKD</v>
      </c>
      <c r="BR443">
        <f>INDEX(FX!$B$30:$AK$48,MATCH(Data!BQ443,FX!$A$30:$A$48,0),MATCH(Data!D443,Period,0))</f>
        <v>7.8378847020251188</v>
      </c>
      <c r="BS443">
        <f t="shared" si="120"/>
        <v>12.47312845628648</v>
      </c>
      <c r="BT443">
        <f t="shared" si="121"/>
        <v>0</v>
      </c>
      <c r="BU443">
        <f t="shared" si="122"/>
        <v>11.179330892955059</v>
      </c>
      <c r="BV443">
        <f t="shared" si="123"/>
        <v>0</v>
      </c>
      <c r="BW443">
        <f t="shared" si="124"/>
        <v>5.8350856381611669</v>
      </c>
      <c r="BX443">
        <f t="shared" si="125"/>
        <v>0</v>
      </c>
      <c r="BY443">
        <f t="shared" si="126"/>
        <v>5.8399181329682373</v>
      </c>
      <c r="BZ443">
        <f t="shared" si="127"/>
        <v>0</v>
      </c>
      <c r="CA443">
        <f t="shared" si="111"/>
        <v>0</v>
      </c>
      <c r="CB443">
        <f t="shared" si="112"/>
        <v>0</v>
      </c>
      <c r="CC443">
        <f t="shared" si="113"/>
        <v>0</v>
      </c>
      <c r="CD443">
        <f t="shared" si="114"/>
        <v>0</v>
      </c>
      <c r="CE443" s="4">
        <f t="shared" si="115"/>
        <v>0.89627321101793478</v>
      </c>
      <c r="CF443" s="4" t="str">
        <f t="shared" si="116"/>
        <v/>
      </c>
      <c r="CG443" s="4">
        <f t="shared" si="117"/>
        <v>0.52238530095288715</v>
      </c>
      <c r="CH443" s="4" t="str">
        <f t="shared" si="118"/>
        <v/>
      </c>
      <c r="CI443">
        <f>INDEX(FX!$B$114:$AK$132,MATCH(Data!BQ443,FX!$A$114:$A$132,0),MATCH(Data!D443,Period,0))</f>
        <v>7.845942700291646</v>
      </c>
    </row>
    <row r="444" spans="1:87" hidden="1" outlineLevel="1" x14ac:dyDescent="0.15">
      <c r="A444" t="s">
        <v>2</v>
      </c>
      <c r="B444" s="1">
        <f t="shared" si="119"/>
        <v>43800</v>
      </c>
      <c r="C444" t="s">
        <v>50</v>
      </c>
      <c r="D444" s="1">
        <v>43405</v>
      </c>
      <c r="E444">
        <v>80.038946628263218</v>
      </c>
      <c r="F444">
        <v>73.833910327334053</v>
      </c>
      <c r="G444">
        <v>33.745821128764305</v>
      </c>
      <c r="H444">
        <v>36.401193074527896</v>
      </c>
      <c r="BQ444" t="str">
        <f>VLOOKUP(A444,Misc!$A$3:$B$11,2,FALSE)</f>
        <v>HKD</v>
      </c>
      <c r="BR444">
        <f>INDEX(FX!$B$30:$AK$48,MATCH(Data!BQ444,FX!$A$30:$A$48,0),MATCH(Data!D444,Period,0))</f>
        <v>7.8298163321616663</v>
      </c>
      <c r="BS444">
        <f t="shared" si="120"/>
        <v>10.222327476507481</v>
      </c>
      <c r="BT444">
        <f t="shared" si="121"/>
        <v>0</v>
      </c>
      <c r="BU444">
        <f t="shared" si="122"/>
        <v>9.4298393723559908</v>
      </c>
      <c r="BV444">
        <f t="shared" si="123"/>
        <v>0</v>
      </c>
      <c r="BW444">
        <f t="shared" si="124"/>
        <v>4.309912224907543</v>
      </c>
      <c r="BX444">
        <f t="shared" si="125"/>
        <v>0</v>
      </c>
      <c r="BY444">
        <f t="shared" si="126"/>
        <v>4.6490481424202459</v>
      </c>
      <c r="BZ444">
        <f t="shared" si="127"/>
        <v>0</v>
      </c>
      <c r="CA444">
        <f t="shared" si="111"/>
        <v>0</v>
      </c>
      <c r="CB444">
        <f t="shared" si="112"/>
        <v>0</v>
      </c>
      <c r="CC444">
        <f t="shared" si="113"/>
        <v>0</v>
      </c>
      <c r="CD444">
        <f t="shared" si="114"/>
        <v>0</v>
      </c>
      <c r="CE444" s="4">
        <f t="shared" si="115"/>
        <v>0.92247478805851679</v>
      </c>
      <c r="CF444" s="4" t="str">
        <f t="shared" si="116"/>
        <v/>
      </c>
      <c r="CG444" s="4">
        <f t="shared" si="117"/>
        <v>0.49301456354062034</v>
      </c>
      <c r="CH444" s="4" t="str">
        <f t="shared" si="118"/>
        <v/>
      </c>
      <c r="CI444">
        <f>INDEX(FX!$B$114:$AK$132,MATCH(Data!BQ444,FX!$A$114:$A$132,0),MATCH(Data!D444,Period,0))</f>
        <v>7.845942700291646</v>
      </c>
    </row>
    <row r="445" spans="1:87" hidden="1" outlineLevel="1" x14ac:dyDescent="0.15">
      <c r="A445" t="s">
        <v>2</v>
      </c>
      <c r="B445" s="1">
        <f t="shared" si="119"/>
        <v>43800</v>
      </c>
      <c r="C445" t="s">
        <v>50</v>
      </c>
      <c r="D445" s="1">
        <v>43435</v>
      </c>
      <c r="E445">
        <v>101.75217990961842</v>
      </c>
      <c r="F445">
        <v>114.94484915407857</v>
      </c>
      <c r="G445">
        <v>45.374410271059197</v>
      </c>
      <c r="H445">
        <v>58.48341146672238</v>
      </c>
      <c r="BQ445" t="str">
        <f>VLOOKUP(A445,Misc!$A$3:$B$11,2,FALSE)</f>
        <v>HKD</v>
      </c>
      <c r="BR445">
        <f>INDEX(FX!$B$30:$AK$48,MATCH(Data!BQ445,FX!$A$30:$A$48,0),MATCH(Data!D445,Period,0))</f>
        <v>7.8201248266296783</v>
      </c>
      <c r="BS445">
        <f t="shared" si="120"/>
        <v>13.011580015081631</v>
      </c>
      <c r="BT445">
        <f t="shared" si="121"/>
        <v>0</v>
      </c>
      <c r="BU445">
        <f t="shared" si="122"/>
        <v>14.698595189000015</v>
      </c>
      <c r="BV445">
        <f t="shared" si="123"/>
        <v>0</v>
      </c>
      <c r="BW445">
        <f t="shared" si="124"/>
        <v>5.8022616360990602</v>
      </c>
      <c r="BX445">
        <f t="shared" si="125"/>
        <v>0</v>
      </c>
      <c r="BY445">
        <f t="shared" si="126"/>
        <v>7.4785777418245631</v>
      </c>
      <c r="BZ445">
        <f t="shared" si="127"/>
        <v>0</v>
      </c>
      <c r="CA445">
        <f t="shared" si="111"/>
        <v>0</v>
      </c>
      <c r="CB445">
        <f t="shared" si="112"/>
        <v>0</v>
      </c>
      <c r="CC445">
        <f t="shared" si="113"/>
        <v>0</v>
      </c>
      <c r="CD445">
        <f t="shared" si="114"/>
        <v>0</v>
      </c>
      <c r="CE445" s="4">
        <f t="shared" si="115"/>
        <v>1.1296549052430971</v>
      </c>
      <c r="CF445" s="4" t="str">
        <f t="shared" si="116"/>
        <v/>
      </c>
      <c r="CG445" s="4">
        <f t="shared" si="117"/>
        <v>0.50879540838170068</v>
      </c>
      <c r="CH445" s="4" t="str">
        <f t="shared" si="118"/>
        <v/>
      </c>
      <c r="CI445">
        <f>INDEX(FX!$B$114:$AK$132,MATCH(Data!BQ445,FX!$A$114:$A$132,0),MATCH(Data!D445,Period,0))</f>
        <v>7.845942700291646</v>
      </c>
    </row>
    <row r="446" spans="1:87" hidden="1" outlineLevel="1" x14ac:dyDescent="0.15">
      <c r="A446" t="s">
        <v>2</v>
      </c>
      <c r="B446" s="1">
        <f t="shared" si="119"/>
        <v>43800</v>
      </c>
      <c r="C446" t="s">
        <v>63</v>
      </c>
      <c r="D446" s="1">
        <v>43101</v>
      </c>
      <c r="E446">
        <f t="array" ref="E446:E457">TRANSPOSE('[1]BA_Key Metrics P1'!$F$9:$Q$9)</f>
        <v>19.109959610779388</v>
      </c>
      <c r="F446">
        <f t="array" ref="F446:F457">TRANSPOSE('[1]BA_Key Metrics P1'!$F$14:$Q$14)</f>
        <v>11.951902128284884</v>
      </c>
      <c r="G446">
        <f t="array" ref="G446:G457">TRANSPOSE('[1]BA_Key Metrics P1'!$F$19:$Q$19)</f>
        <v>5.455120760570181</v>
      </c>
      <c r="H446">
        <f t="array" ref="H446:H457">TRANSPOSE('[1]BA_Key Metrics P1'!$F$24:$Q$24)</f>
        <v>3.5076692487017156</v>
      </c>
      <c r="BQ446" t="str">
        <f>VLOOKUP(A446,Misc!$A$3:$B$11,2,FALSE)</f>
        <v>HKD</v>
      </c>
      <c r="BR446">
        <f>INDEX(FX!$B$30:$AK$48,MATCH(Data!BQ446,FX!$A$30:$A$48,0),MATCH(Data!D446,Period,0))</f>
        <v>7.8195231548237834</v>
      </c>
      <c r="BS446">
        <f t="shared" si="120"/>
        <v>2.4438778723982231</v>
      </c>
      <c r="BT446">
        <f t="shared" si="121"/>
        <v>0</v>
      </c>
      <c r="BU446">
        <f t="shared" si="122"/>
        <v>1.5284694337034961</v>
      </c>
      <c r="BV446">
        <f t="shared" si="123"/>
        <v>0</v>
      </c>
      <c r="BW446">
        <f t="shared" si="124"/>
        <v>0.6976283147400073</v>
      </c>
      <c r="BX446">
        <f t="shared" si="125"/>
        <v>0</v>
      </c>
      <c r="BY446">
        <f t="shared" si="126"/>
        <v>0.44857840807567284</v>
      </c>
      <c r="BZ446">
        <f t="shared" si="127"/>
        <v>0</v>
      </c>
      <c r="CA446">
        <f t="shared" si="111"/>
        <v>0</v>
      </c>
      <c r="CB446">
        <f t="shared" si="112"/>
        <v>0</v>
      </c>
      <c r="CC446">
        <f t="shared" si="113"/>
        <v>0</v>
      </c>
      <c r="CD446">
        <f t="shared" si="114"/>
        <v>0</v>
      </c>
      <c r="CE446" s="4">
        <f t="shared" si="115"/>
        <v>0.62542791150344201</v>
      </c>
      <c r="CF446" s="4" t="str">
        <f t="shared" si="116"/>
        <v/>
      </c>
      <c r="CG446" s="4">
        <f t="shared" si="117"/>
        <v>0.29348209272904008</v>
      </c>
      <c r="CH446" s="4" t="str">
        <f t="shared" si="118"/>
        <v/>
      </c>
      <c r="CI446">
        <f>INDEX(FX!$B$114:$AK$132,MATCH(Data!BQ446,FX!$A$114:$A$132,0),MATCH(Data!D446,Period,0))</f>
        <v>7.845942700291646</v>
      </c>
    </row>
    <row r="447" spans="1:87" hidden="1" outlineLevel="1" x14ac:dyDescent="0.15">
      <c r="A447" t="s">
        <v>2</v>
      </c>
      <c r="B447" s="1">
        <f t="shared" si="119"/>
        <v>43800</v>
      </c>
      <c r="C447" t="s">
        <v>63</v>
      </c>
      <c r="D447" s="1">
        <v>43132</v>
      </c>
      <c r="E447">
        <v>10.172543072953726</v>
      </c>
      <c r="F447">
        <v>7.6375060528388463</v>
      </c>
      <c r="G447">
        <v>2.7440549620904284</v>
      </c>
      <c r="H447">
        <v>2.2154780472366533</v>
      </c>
      <c r="BQ447" t="str">
        <f>VLOOKUP(A447,Misc!$A$3:$B$11,2,FALSE)</f>
        <v>HKD</v>
      </c>
      <c r="BR447">
        <f>INDEX(FX!$B$30:$AK$48,MATCH(Data!BQ447,FX!$A$30:$A$48,0),MATCH(Data!D447,Period,0))</f>
        <v>7.8220330747177629</v>
      </c>
      <c r="BS447">
        <f t="shared" si="120"/>
        <v>1.3004986012950059</v>
      </c>
      <c r="BT447">
        <f t="shared" si="121"/>
        <v>0</v>
      </c>
      <c r="BU447">
        <f t="shared" si="122"/>
        <v>0.9764093273300849</v>
      </c>
      <c r="BV447">
        <f t="shared" si="123"/>
        <v>0</v>
      </c>
      <c r="BW447">
        <f t="shared" si="124"/>
        <v>0.3508109638349286</v>
      </c>
      <c r="BX447">
        <f t="shared" si="125"/>
        <v>0</v>
      </c>
      <c r="BY447">
        <f t="shared" si="126"/>
        <v>0.2832355764893762</v>
      </c>
      <c r="BZ447">
        <f t="shared" si="127"/>
        <v>0</v>
      </c>
      <c r="CA447">
        <f t="shared" si="111"/>
        <v>0</v>
      </c>
      <c r="CB447">
        <f t="shared" si="112"/>
        <v>0</v>
      </c>
      <c r="CC447">
        <f t="shared" si="113"/>
        <v>0</v>
      </c>
      <c r="CD447">
        <f t="shared" si="114"/>
        <v>0</v>
      </c>
      <c r="CE447" s="4">
        <f t="shared" si="115"/>
        <v>0.75079613800260869</v>
      </c>
      <c r="CF447" s="4" t="str">
        <f t="shared" si="116"/>
        <v/>
      </c>
      <c r="CG447" s="4">
        <f t="shared" si="117"/>
        <v>0.29007872882970276</v>
      </c>
      <c r="CH447" s="4" t="str">
        <f t="shared" si="118"/>
        <v/>
      </c>
      <c r="CI447">
        <f>INDEX(FX!$B$114:$AK$132,MATCH(Data!BQ447,FX!$A$114:$A$132,0),MATCH(Data!D447,Period,0))</f>
        <v>7.845942700291646</v>
      </c>
    </row>
    <row r="448" spans="1:87" hidden="1" outlineLevel="1" x14ac:dyDescent="0.15">
      <c r="A448" t="s">
        <v>2</v>
      </c>
      <c r="B448" s="1">
        <f t="shared" si="119"/>
        <v>43800</v>
      </c>
      <c r="C448" t="s">
        <v>63</v>
      </c>
      <c r="D448" s="1">
        <v>43160</v>
      </c>
      <c r="E448">
        <v>17.992542811097884</v>
      </c>
      <c r="F448">
        <v>11.171895589306526</v>
      </c>
      <c r="G448">
        <v>5.3921609721413679</v>
      </c>
      <c r="H448">
        <v>3.5026959426730584</v>
      </c>
      <c r="BQ448" t="str">
        <f>VLOOKUP(A448,Misc!$A$3:$B$11,2,FALSE)</f>
        <v>HKD</v>
      </c>
      <c r="BR448">
        <f>INDEX(FX!$B$30:$AK$48,MATCH(Data!BQ448,FX!$A$30:$A$48,0),MATCH(Data!D448,Period,0))</f>
        <v>7.8408438199644879</v>
      </c>
      <c r="BS448">
        <f t="shared" si="120"/>
        <v>2.2947202143326679</v>
      </c>
      <c r="BT448">
        <f t="shared" si="121"/>
        <v>0</v>
      </c>
      <c r="BU448">
        <f t="shared" si="122"/>
        <v>1.424833327359545</v>
      </c>
      <c r="BV448">
        <f t="shared" si="123"/>
        <v>0</v>
      </c>
      <c r="BW448">
        <f t="shared" si="124"/>
        <v>0.68770161680962927</v>
      </c>
      <c r="BX448">
        <f t="shared" si="125"/>
        <v>0</v>
      </c>
      <c r="BY448">
        <f t="shared" si="126"/>
        <v>0.4467243606809812</v>
      </c>
      <c r="BZ448">
        <f t="shared" si="127"/>
        <v>0</v>
      </c>
      <c r="CA448">
        <f t="shared" si="111"/>
        <v>0</v>
      </c>
      <c r="CB448">
        <f t="shared" si="112"/>
        <v>0</v>
      </c>
      <c r="CC448">
        <f t="shared" si="113"/>
        <v>0</v>
      </c>
      <c r="CD448">
        <f t="shared" si="114"/>
        <v>0</v>
      </c>
      <c r="CE448" s="4">
        <f t="shared" si="115"/>
        <v>0.6209181051616367</v>
      </c>
      <c r="CF448" s="4" t="str">
        <f t="shared" si="116"/>
        <v/>
      </c>
      <c r="CG448" s="4">
        <f t="shared" si="117"/>
        <v>0.3135274506168636</v>
      </c>
      <c r="CH448" s="4" t="str">
        <f t="shared" si="118"/>
        <v/>
      </c>
      <c r="CI448">
        <f>INDEX(FX!$B$114:$AK$132,MATCH(Data!BQ448,FX!$A$114:$A$132,0),MATCH(Data!D448,Period,0))</f>
        <v>7.845942700291646</v>
      </c>
    </row>
    <row r="449" spans="1:87" hidden="1" outlineLevel="1" x14ac:dyDescent="0.15">
      <c r="A449" t="s">
        <v>2</v>
      </c>
      <c r="B449" s="1">
        <f t="shared" si="119"/>
        <v>43800</v>
      </c>
      <c r="C449" t="s">
        <v>63</v>
      </c>
      <c r="D449" s="1">
        <v>43191</v>
      </c>
      <c r="E449">
        <v>49.215058393636816</v>
      </c>
      <c r="F449">
        <v>27.692061512517412</v>
      </c>
      <c r="G449">
        <v>6.1692689885771888</v>
      </c>
      <c r="H449">
        <v>3.8279427924990395</v>
      </c>
      <c r="BQ449" t="str">
        <f>VLOOKUP(A449,Misc!$A$3:$B$11,2,FALSE)</f>
        <v>HKD</v>
      </c>
      <c r="BR449">
        <f>INDEX(FX!$B$30:$AK$48,MATCH(Data!BQ449,FX!$A$30:$A$48,0),MATCH(Data!D449,Period,0))</f>
        <v>7.8484356035613354</v>
      </c>
      <c r="BS449">
        <f t="shared" si="120"/>
        <v>6.2706838508434481</v>
      </c>
      <c r="BT449">
        <f t="shared" si="121"/>
        <v>0</v>
      </c>
      <c r="BU449">
        <f t="shared" si="122"/>
        <v>3.5283543003081732</v>
      </c>
      <c r="BV449">
        <f t="shared" si="123"/>
        <v>0</v>
      </c>
      <c r="BW449">
        <f t="shared" si="124"/>
        <v>0.78605078772358128</v>
      </c>
      <c r="BX449">
        <f t="shared" si="125"/>
        <v>0</v>
      </c>
      <c r="BY449">
        <f t="shared" si="126"/>
        <v>0.48773322300842448</v>
      </c>
      <c r="BZ449">
        <f t="shared" si="127"/>
        <v>0</v>
      </c>
      <c r="CA449">
        <f t="shared" si="111"/>
        <v>0</v>
      </c>
      <c r="CB449">
        <f t="shared" si="112"/>
        <v>0</v>
      </c>
      <c r="CC449">
        <f t="shared" si="113"/>
        <v>0</v>
      </c>
      <c r="CD449">
        <f t="shared" si="114"/>
        <v>0</v>
      </c>
      <c r="CE449" s="4">
        <f t="shared" si="115"/>
        <v>0.56267456376924285</v>
      </c>
      <c r="CF449" s="4" t="str">
        <f t="shared" si="116"/>
        <v/>
      </c>
      <c r="CG449" s="4">
        <f t="shared" si="117"/>
        <v>0.13823249636971688</v>
      </c>
      <c r="CH449" s="4" t="str">
        <f t="shared" si="118"/>
        <v/>
      </c>
      <c r="CI449">
        <f>INDEX(FX!$B$114:$AK$132,MATCH(Data!BQ449,FX!$A$114:$A$132,0),MATCH(Data!D449,Period,0))</f>
        <v>7.845942700291646</v>
      </c>
    </row>
    <row r="450" spans="1:87" hidden="1" outlineLevel="1" x14ac:dyDescent="0.15">
      <c r="A450" t="s">
        <v>2</v>
      </c>
      <c r="B450" s="1">
        <f t="shared" si="119"/>
        <v>43800</v>
      </c>
      <c r="C450" t="s">
        <v>63</v>
      </c>
      <c r="D450" s="1">
        <v>43221</v>
      </c>
      <c r="E450">
        <v>34.636700636293327</v>
      </c>
      <c r="F450">
        <v>21.405969870515055</v>
      </c>
      <c r="G450">
        <v>5.9648464768242881</v>
      </c>
      <c r="H450">
        <v>4.080044591190326</v>
      </c>
      <c r="BQ450" t="str">
        <f>VLOOKUP(A450,Misc!$A$3:$B$11,2,FALSE)</f>
        <v>HKD</v>
      </c>
      <c r="BR450">
        <f>INDEX(FX!$B$30:$AK$48,MATCH(Data!BQ450,FX!$A$30:$A$48,0),MATCH(Data!D450,Period,0))</f>
        <v>7.8488161342830418</v>
      </c>
      <c r="BS450">
        <f t="shared" si="120"/>
        <v>4.412984078580056</v>
      </c>
      <c r="BT450">
        <f t="shared" si="121"/>
        <v>0</v>
      </c>
      <c r="BU450">
        <f t="shared" si="122"/>
        <v>2.7272864473172431</v>
      </c>
      <c r="BV450">
        <f t="shared" si="123"/>
        <v>0</v>
      </c>
      <c r="BW450">
        <f t="shared" si="124"/>
        <v>0.75996766579488151</v>
      </c>
      <c r="BX450">
        <f t="shared" si="125"/>
        <v>0</v>
      </c>
      <c r="BY450">
        <f t="shared" si="126"/>
        <v>0.5198292992708794</v>
      </c>
      <c r="BZ450">
        <f t="shared" si="127"/>
        <v>0</v>
      </c>
      <c r="CA450">
        <f t="shared" si="111"/>
        <v>0</v>
      </c>
      <c r="CB450">
        <f t="shared" si="112"/>
        <v>0</v>
      </c>
      <c r="CC450">
        <f t="shared" si="113"/>
        <v>0</v>
      </c>
      <c r="CD450">
        <f t="shared" si="114"/>
        <v>0</v>
      </c>
      <c r="CE450" s="4">
        <f t="shared" si="115"/>
        <v>0.61801411442997745</v>
      </c>
      <c r="CF450" s="4" t="str">
        <f t="shared" si="116"/>
        <v/>
      </c>
      <c r="CG450" s="4">
        <f t="shared" si="117"/>
        <v>0.19060311753546139</v>
      </c>
      <c r="CH450" s="4" t="str">
        <f t="shared" si="118"/>
        <v/>
      </c>
      <c r="CI450">
        <f>INDEX(FX!$B$114:$AK$132,MATCH(Data!BQ450,FX!$A$114:$A$132,0),MATCH(Data!D450,Period,0))</f>
        <v>7.845942700291646</v>
      </c>
    </row>
    <row r="451" spans="1:87" hidden="1" outlineLevel="1" x14ac:dyDescent="0.15">
      <c r="A451" t="s">
        <v>2</v>
      </c>
      <c r="B451" s="1">
        <f t="shared" si="119"/>
        <v>43800</v>
      </c>
      <c r="C451" t="s">
        <v>63</v>
      </c>
      <c r="D451" s="1">
        <v>43252</v>
      </c>
      <c r="E451">
        <v>41.856610602948216</v>
      </c>
      <c r="F451">
        <v>25.716112448664994</v>
      </c>
      <c r="G451">
        <v>9.715594449274958</v>
      </c>
      <c r="H451">
        <v>6.5138900551468071</v>
      </c>
      <c r="BQ451" t="str">
        <f>VLOOKUP(A451,Misc!$A$3:$B$11,2,FALSE)</f>
        <v>HKD</v>
      </c>
      <c r="BR451">
        <f>INDEX(FX!$B$30:$AK$48,MATCH(Data!BQ451,FX!$A$30:$A$48,0),MATCH(Data!D451,Period,0))</f>
        <v>7.8472256201986585</v>
      </c>
      <c r="BS451">
        <f t="shared" si="120"/>
        <v>5.3339374485690634</v>
      </c>
      <c r="BT451">
        <f t="shared" si="121"/>
        <v>0</v>
      </c>
      <c r="BU451">
        <f t="shared" si="122"/>
        <v>3.2770960965455167</v>
      </c>
      <c r="BV451">
        <f t="shared" si="123"/>
        <v>0</v>
      </c>
      <c r="BW451">
        <f t="shared" si="124"/>
        <v>1.2380929158283842</v>
      </c>
      <c r="BX451">
        <f t="shared" si="125"/>
        <v>0</v>
      </c>
      <c r="BY451">
        <f t="shared" si="126"/>
        <v>0.83008828475380358</v>
      </c>
      <c r="BZ451">
        <f t="shared" si="127"/>
        <v>0</v>
      </c>
      <c r="CA451">
        <f t="shared" ref="CA451:CA514" si="128">I451/$CI451</f>
        <v>0</v>
      </c>
      <c r="CB451">
        <f t="shared" ref="CB451:CB514" si="129">J451/$CI451</f>
        <v>0</v>
      </c>
      <c r="CC451">
        <f t="shared" ref="CC451:CC514" si="130">K451/$CI451</f>
        <v>0</v>
      </c>
      <c r="CD451">
        <f t="shared" ref="CD451:CD514" si="131">L451/$CI451</f>
        <v>0</v>
      </c>
      <c r="CE451" s="4">
        <f t="shared" ref="CE451:CE514" si="132">IFERROR(IF(D451&gt;B451,"",BU451/BS451),0)</f>
        <v>0.61438592562135574</v>
      </c>
      <c r="CF451" s="4" t="str">
        <f t="shared" ref="CF451:CF514" si="133">IFERROR(IF(D451&gt;B451,BV451/BT451,""),0)</f>
        <v/>
      </c>
      <c r="CG451" s="4">
        <f t="shared" ref="CG451:CG514" si="134">IFERROR(IF(D451&gt;B451,"",BY451/BU451),0)</f>
        <v>0.25329995224394669</v>
      </c>
      <c r="CH451" s="4" t="str">
        <f t="shared" ref="CH451:CH514" si="135">IFERROR(IF(D451&gt;B451,BZ451/BV451,""),0)</f>
        <v/>
      </c>
      <c r="CI451">
        <f>INDEX(FX!$B$114:$AK$132,MATCH(Data!BQ451,FX!$A$114:$A$132,0),MATCH(Data!D451,Period,0))</f>
        <v>7.845942700291646</v>
      </c>
    </row>
    <row r="452" spans="1:87" hidden="1" outlineLevel="1" x14ac:dyDescent="0.15">
      <c r="A452" t="s">
        <v>2</v>
      </c>
      <c r="B452" s="1">
        <f t="shared" ref="B452:C515" si="136">B451</f>
        <v>43800</v>
      </c>
      <c r="C452" t="s">
        <v>63</v>
      </c>
      <c r="D452" s="1">
        <v>43282</v>
      </c>
      <c r="E452">
        <v>18.817333518835316</v>
      </c>
      <c r="F452">
        <v>14.08527483759511</v>
      </c>
      <c r="G452">
        <v>6.0755274381840429</v>
      </c>
      <c r="H452">
        <v>4.4981281893894955</v>
      </c>
      <c r="BQ452" t="str">
        <f>VLOOKUP(A452,Misc!$A$3:$B$11,2,FALSE)</f>
        <v>HKD</v>
      </c>
      <c r="BR452">
        <f>INDEX(FX!$B$30:$AK$48,MATCH(Data!BQ452,FX!$A$30:$A$48,0),MATCH(Data!D452,Period,0))</f>
        <v>7.8478330208568332</v>
      </c>
      <c r="BS452">
        <f t="shared" si="120"/>
        <v>2.3977744517276722</v>
      </c>
      <c r="BT452">
        <f t="shared" si="121"/>
        <v>0</v>
      </c>
      <c r="BU452">
        <f t="shared" si="122"/>
        <v>1.7947979780101473</v>
      </c>
      <c r="BV452">
        <f t="shared" si="123"/>
        <v>0</v>
      </c>
      <c r="BW452">
        <f t="shared" si="124"/>
        <v>0.77416624717133842</v>
      </c>
      <c r="BX452">
        <f t="shared" si="125"/>
        <v>0</v>
      </c>
      <c r="BY452">
        <f t="shared" si="126"/>
        <v>0.57316818253332125</v>
      </c>
      <c r="BZ452">
        <f t="shared" si="127"/>
        <v>0</v>
      </c>
      <c r="CA452">
        <f t="shared" si="128"/>
        <v>0</v>
      </c>
      <c r="CB452">
        <f t="shared" si="129"/>
        <v>0</v>
      </c>
      <c r="CC452">
        <f t="shared" si="130"/>
        <v>0</v>
      </c>
      <c r="CD452">
        <f t="shared" si="131"/>
        <v>0</v>
      </c>
      <c r="CE452" s="4">
        <f t="shared" si="132"/>
        <v>0.74852660837925711</v>
      </c>
      <c r="CF452" s="4" t="str">
        <f t="shared" si="133"/>
        <v/>
      </c>
      <c r="CG452" s="4">
        <f t="shared" si="134"/>
        <v>0.31934969258700641</v>
      </c>
      <c r="CH452" s="4" t="str">
        <f t="shared" si="135"/>
        <v/>
      </c>
      <c r="CI452">
        <f>INDEX(FX!$B$114:$AK$132,MATCH(Data!BQ452,FX!$A$114:$A$132,0),MATCH(Data!D452,Period,0))</f>
        <v>7.845942700291646</v>
      </c>
    </row>
    <row r="453" spans="1:87" hidden="1" outlineLevel="1" x14ac:dyDescent="0.15">
      <c r="A453" t="s">
        <v>2</v>
      </c>
      <c r="B453" s="1">
        <f t="shared" si="136"/>
        <v>43800</v>
      </c>
      <c r="C453" t="s">
        <v>63</v>
      </c>
      <c r="D453" s="1">
        <v>43313</v>
      </c>
      <c r="E453">
        <v>22.71010874819132</v>
      </c>
      <c r="F453">
        <v>13.84170090139234</v>
      </c>
      <c r="G453">
        <v>6.0195808242130076</v>
      </c>
      <c r="H453">
        <v>3.6402809041375583</v>
      </c>
      <c r="BQ453" t="str">
        <f>VLOOKUP(A453,Misc!$A$3:$B$11,2,FALSE)</f>
        <v>HKD</v>
      </c>
      <c r="BR453">
        <f>INDEX(FX!$B$30:$AK$48,MATCH(Data!BQ453,FX!$A$30:$A$48,0),MATCH(Data!D453,Period,0))</f>
        <v>7.8496344484350189</v>
      </c>
      <c r="BS453">
        <f t="shared" si="120"/>
        <v>2.8931422090259291</v>
      </c>
      <c r="BT453">
        <f t="shared" si="121"/>
        <v>0</v>
      </c>
      <c r="BU453">
        <f t="shared" si="122"/>
        <v>1.763356114519697</v>
      </c>
      <c r="BV453">
        <f t="shared" si="123"/>
        <v>0</v>
      </c>
      <c r="BW453">
        <f t="shared" si="124"/>
        <v>0.76686129319221108</v>
      </c>
      <c r="BX453">
        <f t="shared" si="125"/>
        <v>0</v>
      </c>
      <c r="BY453">
        <f t="shared" si="126"/>
        <v>0.4637516470417703</v>
      </c>
      <c r="BZ453">
        <f t="shared" si="127"/>
        <v>0</v>
      </c>
      <c r="CA453">
        <f t="shared" si="128"/>
        <v>0</v>
      </c>
      <c r="CB453">
        <f t="shared" si="129"/>
        <v>0</v>
      </c>
      <c r="CC453">
        <f t="shared" si="130"/>
        <v>0</v>
      </c>
      <c r="CD453">
        <f t="shared" si="131"/>
        <v>0</v>
      </c>
      <c r="CE453" s="4">
        <f t="shared" si="132"/>
        <v>0.60949513958160684</v>
      </c>
      <c r="CF453" s="4" t="str">
        <f t="shared" si="133"/>
        <v/>
      </c>
      <c r="CG453" s="4">
        <f t="shared" si="134"/>
        <v>0.26299375561361693</v>
      </c>
      <c r="CH453" s="4" t="str">
        <f t="shared" si="135"/>
        <v/>
      </c>
      <c r="CI453">
        <f>INDEX(FX!$B$114:$AK$132,MATCH(Data!BQ453,FX!$A$114:$A$132,0),MATCH(Data!D453,Period,0))</f>
        <v>7.845942700291646</v>
      </c>
    </row>
    <row r="454" spans="1:87" hidden="1" outlineLevel="1" x14ac:dyDescent="0.15">
      <c r="A454" t="s">
        <v>2</v>
      </c>
      <c r="B454" s="1">
        <f t="shared" si="136"/>
        <v>43800</v>
      </c>
      <c r="C454" t="s">
        <v>63</v>
      </c>
      <c r="D454" s="1">
        <v>43344</v>
      </c>
      <c r="E454">
        <v>34.051761137386137</v>
      </c>
      <c r="F454">
        <v>22.2923923651331</v>
      </c>
      <c r="G454">
        <v>6.8840248090385501</v>
      </c>
      <c r="H454">
        <v>4.6885510017590528</v>
      </c>
      <c r="BQ454" t="str">
        <f>VLOOKUP(A454,Misc!$A$3:$B$11,2,FALSE)</f>
        <v>HKD</v>
      </c>
      <c r="BR454">
        <f>INDEX(FX!$B$30:$AK$48,MATCH(Data!BQ454,FX!$A$30:$A$48,0),MATCH(Data!D454,Period,0))</f>
        <v>7.8374647259128372</v>
      </c>
      <c r="BS454">
        <f>IF(D454&gt;B454,0,E454/$BR454)</f>
        <v>4.3447418684771302</v>
      </c>
      <c r="BT454">
        <f t="shared" si="121"/>
        <v>0</v>
      </c>
      <c r="BU454">
        <f t="shared" si="122"/>
        <v>2.8443371861602458</v>
      </c>
      <c r="BV454">
        <f t="shared" si="123"/>
        <v>0</v>
      </c>
      <c r="BW454">
        <f t="shared" si="124"/>
        <v>0.87834842640861277</v>
      </c>
      <c r="BX454">
        <f t="shared" si="125"/>
        <v>0</v>
      </c>
      <c r="BY454">
        <f t="shared" si="126"/>
        <v>0.59822291592042509</v>
      </c>
      <c r="BZ454">
        <f t="shared" si="127"/>
        <v>0</v>
      </c>
      <c r="CA454">
        <f t="shared" si="128"/>
        <v>0</v>
      </c>
      <c r="CB454">
        <f t="shared" si="129"/>
        <v>0</v>
      </c>
      <c r="CC454">
        <f t="shared" si="130"/>
        <v>0</v>
      </c>
      <c r="CD454">
        <f t="shared" si="131"/>
        <v>0</v>
      </c>
      <c r="CE454" s="4">
        <f t="shared" si="132"/>
        <v>0.65466195052853871</v>
      </c>
      <c r="CF454" s="4" t="str">
        <f t="shared" si="133"/>
        <v/>
      </c>
      <c r="CG454" s="4">
        <f t="shared" si="134"/>
        <v>0.21032067464828416</v>
      </c>
      <c r="CH454" s="4" t="str">
        <f t="shared" si="135"/>
        <v/>
      </c>
      <c r="CI454">
        <f>INDEX(FX!$B$114:$AK$132,MATCH(Data!BQ454,FX!$A$114:$A$132,0),MATCH(Data!D454,Period,0))</f>
        <v>7.845942700291646</v>
      </c>
    </row>
    <row r="455" spans="1:87" hidden="1" outlineLevel="1" x14ac:dyDescent="0.15">
      <c r="A455" t="s">
        <v>2</v>
      </c>
      <c r="B455" s="1">
        <f t="shared" si="136"/>
        <v>43800</v>
      </c>
      <c r="C455" t="s">
        <v>63</v>
      </c>
      <c r="D455" s="1">
        <v>43374</v>
      </c>
      <c r="E455">
        <v>18.582086417098392</v>
      </c>
      <c r="F455">
        <v>13.28827246563475</v>
      </c>
      <c r="G455">
        <v>4.5942867706609611</v>
      </c>
      <c r="H455">
        <v>3.4107871865359773</v>
      </c>
      <c r="BQ455" t="str">
        <f>VLOOKUP(A455,Misc!$A$3:$B$11,2,FALSE)</f>
        <v>HKD</v>
      </c>
      <c r="BR455">
        <f>INDEX(FX!$B$30:$AK$48,MATCH(Data!BQ455,FX!$A$30:$A$48,0),MATCH(Data!D455,Period,0))</f>
        <v>7.8378847020251188</v>
      </c>
      <c r="BS455">
        <f>IF(D455&gt;B455,0,E455/$BR455)</f>
        <v>2.370803746615108</v>
      </c>
      <c r="BT455">
        <f t="shared" si="121"/>
        <v>0</v>
      </c>
      <c r="BU455">
        <f t="shared" si="122"/>
        <v>1.6953901429809732</v>
      </c>
      <c r="BV455">
        <f t="shared" si="123"/>
        <v>0</v>
      </c>
      <c r="BW455">
        <f t="shared" si="124"/>
        <v>0.58616411765714149</v>
      </c>
      <c r="BX455">
        <f t="shared" si="125"/>
        <v>0</v>
      </c>
      <c r="BY455">
        <f t="shared" si="126"/>
        <v>0.43516679770177186</v>
      </c>
      <c r="BZ455">
        <f t="shared" si="127"/>
        <v>0</v>
      </c>
      <c r="CA455">
        <f t="shared" si="128"/>
        <v>0</v>
      </c>
      <c r="CB455">
        <f t="shared" si="129"/>
        <v>0</v>
      </c>
      <c r="CC455">
        <f t="shared" si="130"/>
        <v>0</v>
      </c>
      <c r="CD455">
        <f t="shared" si="131"/>
        <v>0</v>
      </c>
      <c r="CE455" s="4">
        <f t="shared" si="132"/>
        <v>0.71511197221682732</v>
      </c>
      <c r="CF455" s="4" t="str">
        <f t="shared" si="133"/>
        <v/>
      </c>
      <c r="CG455" s="4">
        <f t="shared" si="134"/>
        <v>0.25667649390518815</v>
      </c>
      <c r="CH455" s="4" t="str">
        <f t="shared" si="135"/>
        <v/>
      </c>
      <c r="CI455">
        <f>INDEX(FX!$B$114:$AK$132,MATCH(Data!BQ455,FX!$A$114:$A$132,0),MATCH(Data!D455,Period,0))</f>
        <v>7.845942700291646</v>
      </c>
    </row>
    <row r="456" spans="1:87" hidden="1" outlineLevel="1" x14ac:dyDescent="0.15">
      <c r="A456" t="s">
        <v>2</v>
      </c>
      <c r="B456" s="1">
        <f t="shared" si="136"/>
        <v>43800</v>
      </c>
      <c r="C456" t="s">
        <v>63</v>
      </c>
      <c r="D456" s="1">
        <v>43405</v>
      </c>
      <c r="E456">
        <v>105.51167485961624</v>
      </c>
      <c r="F456">
        <v>21.931862134991537</v>
      </c>
      <c r="G456">
        <v>9.925054731181314</v>
      </c>
      <c r="H456">
        <v>5.2407969389293507</v>
      </c>
      <c r="BQ456" t="str">
        <f>VLOOKUP(A456,Misc!$A$3:$B$11,2,FALSE)</f>
        <v>HKD</v>
      </c>
      <c r="BR456">
        <f>INDEX(FX!$B$30:$AK$48,MATCH(Data!BQ456,FX!$A$30:$A$48,0),MATCH(Data!D456,Period,0))</f>
        <v>7.8298163321616663</v>
      </c>
      <c r="BS456">
        <f>IF(D456&gt;B456,0,E456/$BR456)</f>
        <v>13.475625785271317</v>
      </c>
      <c r="BT456">
        <f t="shared" si="121"/>
        <v>0</v>
      </c>
      <c r="BU456">
        <f t="shared" si="122"/>
        <v>2.8010698086115333</v>
      </c>
      <c r="BV456">
        <f t="shared" si="123"/>
        <v>0</v>
      </c>
      <c r="BW456">
        <f t="shared" si="124"/>
        <v>1.2675973880017173</v>
      </c>
      <c r="BX456">
        <f t="shared" si="125"/>
        <v>0</v>
      </c>
      <c r="BY456">
        <f t="shared" si="126"/>
        <v>0.66933842590947012</v>
      </c>
      <c r="BZ456">
        <f t="shared" si="127"/>
        <v>0</v>
      </c>
      <c r="CA456">
        <f t="shared" si="128"/>
        <v>0</v>
      </c>
      <c r="CB456">
        <f t="shared" si="129"/>
        <v>0</v>
      </c>
      <c r="CC456">
        <f t="shared" si="130"/>
        <v>0</v>
      </c>
      <c r="CD456">
        <f t="shared" si="131"/>
        <v>0</v>
      </c>
      <c r="CE456" s="4">
        <f t="shared" si="132"/>
        <v>0.20786194669141569</v>
      </c>
      <c r="CF456" s="4" t="str">
        <f t="shared" si="133"/>
        <v/>
      </c>
      <c r="CG456" s="4">
        <f t="shared" si="134"/>
        <v>0.23895813801272434</v>
      </c>
      <c r="CH456" s="4" t="str">
        <f t="shared" si="135"/>
        <v/>
      </c>
      <c r="CI456">
        <f>INDEX(FX!$B$114:$AK$132,MATCH(Data!BQ456,FX!$A$114:$A$132,0),MATCH(Data!D456,Period,0))</f>
        <v>7.845942700291646</v>
      </c>
    </row>
    <row r="457" spans="1:87" hidden="1" outlineLevel="1" x14ac:dyDescent="0.15">
      <c r="A457" t="s">
        <v>2</v>
      </c>
      <c r="B457" s="1">
        <f t="shared" si="136"/>
        <v>43800</v>
      </c>
      <c r="C457" t="s">
        <v>63</v>
      </c>
      <c r="D457" s="1">
        <v>43435</v>
      </c>
      <c r="E457">
        <v>37.016593862110859</v>
      </c>
      <c r="F457">
        <v>21.611396205775645</v>
      </c>
      <c r="G457">
        <v>8.1258704287449071</v>
      </c>
      <c r="H457">
        <v>5.7147217694748393</v>
      </c>
      <c r="BQ457" t="str">
        <f>VLOOKUP(A457,Misc!$A$3:$B$11,2,FALSE)</f>
        <v>HKD</v>
      </c>
      <c r="BR457">
        <f>INDEX(FX!$B$30:$AK$48,MATCH(Data!BQ457,FX!$A$30:$A$48,0),MATCH(Data!D457,Period,0))</f>
        <v>7.8201248266296783</v>
      </c>
      <c r="BS457">
        <f>IF(D457&gt;B457,0,E457/$BR457)</f>
        <v>4.7335042192752681</v>
      </c>
      <c r="BT457">
        <f t="shared" si="121"/>
        <v>0</v>
      </c>
      <c r="BU457">
        <f t="shared" si="122"/>
        <v>2.7635615396039319</v>
      </c>
      <c r="BV457">
        <f t="shared" si="123"/>
        <v>0</v>
      </c>
      <c r="BW457">
        <f t="shared" si="124"/>
        <v>1.0390972789940744</v>
      </c>
      <c r="BX457">
        <f t="shared" si="125"/>
        <v>0</v>
      </c>
      <c r="BY457">
        <f t="shared" si="126"/>
        <v>0.73077117004764913</v>
      </c>
      <c r="BZ457">
        <f t="shared" si="127"/>
        <v>0</v>
      </c>
      <c r="CA457">
        <f t="shared" si="128"/>
        <v>0</v>
      </c>
      <c r="CB457">
        <f t="shared" si="129"/>
        <v>0</v>
      </c>
      <c r="CC457">
        <f t="shared" si="130"/>
        <v>0</v>
      </c>
      <c r="CD457">
        <f t="shared" si="131"/>
        <v>0</v>
      </c>
      <c r="CE457" s="4">
        <f t="shared" si="132"/>
        <v>0.58382995167733309</v>
      </c>
      <c r="CF457" s="4" t="str">
        <f t="shared" si="133"/>
        <v/>
      </c>
      <c r="CG457" s="4">
        <f t="shared" si="134"/>
        <v>0.26443093796723693</v>
      </c>
      <c r="CH457" s="4" t="str">
        <f t="shared" si="135"/>
        <v/>
      </c>
      <c r="CI457">
        <f>INDEX(FX!$B$114:$AK$132,MATCH(Data!BQ457,FX!$A$114:$A$132,0),MATCH(Data!D457,Period,0))</f>
        <v>7.845942700291646</v>
      </c>
    </row>
    <row r="458" spans="1:87" hidden="1" outlineLevel="1" x14ac:dyDescent="0.15">
      <c r="A458" t="s">
        <v>2</v>
      </c>
      <c r="B458" s="1">
        <f t="shared" si="136"/>
        <v>43800</v>
      </c>
      <c r="C458" t="s">
        <v>108</v>
      </c>
      <c r="D458" s="1">
        <v>43101</v>
      </c>
      <c r="E458">
        <f t="array" ref="E458:E469">TRANSPOSE('[1]BK_Key Metrics P1'!$F$9:$Q$9)</f>
        <v>53.313571157506566</v>
      </c>
      <c r="F458">
        <f t="array" ref="F458:F469">TRANSPOSE('[1]BK_Key Metrics P1'!$F$14:$Q$14)</f>
        <v>26.141496076271441</v>
      </c>
      <c r="G458">
        <f t="array" ref="G458:G469">TRANSPOSE('[1]BK_Key Metrics P1'!$F$19:$Q$19)</f>
        <v>6.718985807724442</v>
      </c>
      <c r="H458">
        <f t="array" ref="H458:H469">TRANSPOSE('[1]BK_Key Metrics P1'!$F$24:$Q$24)</f>
        <v>3.9108602394800731</v>
      </c>
      <c r="BQ458" t="str">
        <f>VLOOKUP(A458,Misc!$A$3:$B$11,2,FALSE)</f>
        <v>HKD</v>
      </c>
      <c r="BR458">
        <f>INDEX(FX!$B$30:$AK$48,MATCH(Data!BQ458,FX!$A$30:$A$48,0),MATCH(Data!D458,Period,0))</f>
        <v>7.8195231548237834</v>
      </c>
      <c r="BS458">
        <f t="shared" si="120"/>
        <v>6.8180079656926358</v>
      </c>
      <c r="BT458">
        <f t="shared" si="121"/>
        <v>0</v>
      </c>
      <c r="BU458">
        <f t="shared" si="122"/>
        <v>3.3431061662813826</v>
      </c>
      <c r="BV458">
        <f t="shared" si="123"/>
        <v>0</v>
      </c>
      <c r="BW458">
        <f t="shared" si="124"/>
        <v>0.85925774176901937</v>
      </c>
      <c r="BX458">
        <f t="shared" si="125"/>
        <v>0</v>
      </c>
      <c r="BY458">
        <f t="shared" si="126"/>
        <v>0.50014050243811914</v>
      </c>
      <c r="BZ458">
        <f t="shared" si="127"/>
        <v>0</v>
      </c>
      <c r="CA458">
        <f t="shared" si="128"/>
        <v>0</v>
      </c>
      <c r="CB458">
        <f t="shared" si="129"/>
        <v>0</v>
      </c>
      <c r="CC458">
        <f t="shared" si="130"/>
        <v>0</v>
      </c>
      <c r="CD458">
        <f t="shared" si="131"/>
        <v>0</v>
      </c>
      <c r="CE458" s="4">
        <f t="shared" si="132"/>
        <v>0.49033474045549302</v>
      </c>
      <c r="CF458" s="4" t="str">
        <f t="shared" si="133"/>
        <v/>
      </c>
      <c r="CG458" s="4">
        <f t="shared" si="134"/>
        <v>0.14960353562281195</v>
      </c>
      <c r="CH458" s="4" t="str">
        <f t="shared" si="135"/>
        <v/>
      </c>
      <c r="CI458">
        <f>INDEX(FX!$B$114:$AK$132,MATCH(Data!BQ458,FX!$A$114:$A$132,0),MATCH(Data!D458,Period,0))</f>
        <v>7.845942700291646</v>
      </c>
    </row>
    <row r="459" spans="1:87" hidden="1" outlineLevel="1" x14ac:dyDescent="0.15">
      <c r="A459" t="s">
        <v>2</v>
      </c>
      <c r="B459" s="1">
        <f t="shared" si="136"/>
        <v>43800</v>
      </c>
      <c r="C459" t="str">
        <f>C458</f>
        <v>IFA/Broker</v>
      </c>
      <c r="D459" s="1">
        <v>43132</v>
      </c>
      <c r="E459">
        <v>32.694513118569027</v>
      </c>
      <c r="F459">
        <v>14.858059774232714</v>
      </c>
      <c r="G459">
        <v>4.6161114957483811</v>
      </c>
      <c r="H459">
        <v>2.3692867101769548</v>
      </c>
      <c r="BQ459" t="str">
        <f>VLOOKUP(A459,Misc!$A$3:$B$11,2,FALSE)</f>
        <v>HKD</v>
      </c>
      <c r="BR459">
        <f>INDEX(FX!$B$30:$AK$48,MATCH(Data!BQ459,FX!$A$30:$A$48,0),MATCH(Data!D459,Period,0))</f>
        <v>7.8220330747177629</v>
      </c>
      <c r="BS459">
        <f t="shared" si="120"/>
        <v>4.1797973501599799</v>
      </c>
      <c r="BT459">
        <f t="shared" si="121"/>
        <v>0</v>
      </c>
      <c r="BU459">
        <f t="shared" si="122"/>
        <v>1.8995138006072452</v>
      </c>
      <c r="BV459">
        <f t="shared" si="123"/>
        <v>0</v>
      </c>
      <c r="BW459">
        <f t="shared" si="124"/>
        <v>0.59014216018447874</v>
      </c>
      <c r="BX459">
        <f t="shared" si="125"/>
        <v>0</v>
      </c>
      <c r="BY459">
        <f t="shared" si="126"/>
        <v>0.30289909126502179</v>
      </c>
      <c r="BZ459">
        <f t="shared" si="127"/>
        <v>0</v>
      </c>
      <c r="CA459">
        <f t="shared" si="128"/>
        <v>0</v>
      </c>
      <c r="CB459">
        <f t="shared" si="129"/>
        <v>0</v>
      </c>
      <c r="CC459">
        <f t="shared" si="130"/>
        <v>0</v>
      </c>
      <c r="CD459">
        <f t="shared" si="131"/>
        <v>0</v>
      </c>
      <c r="CE459" s="4">
        <f t="shared" si="132"/>
        <v>0.45445117106802846</v>
      </c>
      <c r="CF459" s="4" t="str">
        <f t="shared" si="133"/>
        <v/>
      </c>
      <c r="CG459" s="4">
        <f t="shared" si="134"/>
        <v>0.15946137962682327</v>
      </c>
      <c r="CH459" s="4" t="str">
        <f t="shared" si="135"/>
        <v/>
      </c>
      <c r="CI459">
        <f>INDEX(FX!$B$114:$AK$132,MATCH(Data!BQ459,FX!$A$114:$A$132,0),MATCH(Data!D459,Period,0))</f>
        <v>7.845942700291646</v>
      </c>
    </row>
    <row r="460" spans="1:87" hidden="1" outlineLevel="1" x14ac:dyDescent="0.15">
      <c r="A460" t="s">
        <v>2</v>
      </c>
      <c r="B460" s="1">
        <f t="shared" si="136"/>
        <v>43800</v>
      </c>
      <c r="C460" t="str">
        <f t="shared" si="136"/>
        <v>IFA/Broker</v>
      </c>
      <c r="D460" s="1">
        <v>43160</v>
      </c>
      <c r="E460">
        <v>38.136098669733414</v>
      </c>
      <c r="F460">
        <v>17.836871927881429</v>
      </c>
      <c r="G460">
        <v>4.470941551663949</v>
      </c>
      <c r="H460">
        <v>2.416183203468683</v>
      </c>
      <c r="BQ460" t="str">
        <f>VLOOKUP(A460,Misc!$A$3:$B$11,2,FALSE)</f>
        <v>HKD</v>
      </c>
      <c r="BR460">
        <f>INDEX(FX!$B$30:$AK$48,MATCH(Data!BQ460,FX!$A$30:$A$48,0),MATCH(Data!D460,Period,0))</f>
        <v>7.8408438199644879</v>
      </c>
      <c r="BS460">
        <f t="shared" si="120"/>
        <v>4.8637748111536974</v>
      </c>
      <c r="BT460">
        <f t="shared" si="121"/>
        <v>0</v>
      </c>
      <c r="BU460">
        <f t="shared" si="122"/>
        <v>2.2748663712016413</v>
      </c>
      <c r="BV460">
        <f t="shared" si="123"/>
        <v>0</v>
      </c>
      <c r="BW460">
        <f t="shared" si="124"/>
        <v>0.57021178514995574</v>
      </c>
      <c r="BX460">
        <f t="shared" si="125"/>
        <v>0</v>
      </c>
      <c r="BY460">
        <f t="shared" si="126"/>
        <v>0.30815346650784664</v>
      </c>
      <c r="BZ460">
        <f t="shared" si="127"/>
        <v>0</v>
      </c>
      <c r="CA460">
        <f t="shared" si="128"/>
        <v>0</v>
      </c>
      <c r="CB460">
        <f t="shared" si="129"/>
        <v>0</v>
      </c>
      <c r="CC460">
        <f t="shared" si="130"/>
        <v>0</v>
      </c>
      <c r="CD460">
        <f t="shared" si="131"/>
        <v>0</v>
      </c>
      <c r="CE460" s="4">
        <f t="shared" si="132"/>
        <v>0.46771622032847326</v>
      </c>
      <c r="CF460" s="4" t="str">
        <f t="shared" si="133"/>
        <v/>
      </c>
      <c r="CG460" s="4">
        <f t="shared" si="134"/>
        <v>0.13546002983246541</v>
      </c>
      <c r="CH460" s="4" t="str">
        <f t="shared" si="135"/>
        <v/>
      </c>
      <c r="CI460">
        <f>INDEX(FX!$B$114:$AK$132,MATCH(Data!BQ460,FX!$A$114:$A$132,0),MATCH(Data!D460,Period,0))</f>
        <v>7.845942700291646</v>
      </c>
    </row>
    <row r="461" spans="1:87" hidden="1" outlineLevel="1" x14ac:dyDescent="0.15">
      <c r="A461" t="s">
        <v>2</v>
      </c>
      <c r="B461" s="1">
        <f t="shared" si="136"/>
        <v>43800</v>
      </c>
      <c r="C461" t="str">
        <f t="shared" si="136"/>
        <v>IFA/Broker</v>
      </c>
      <c r="D461" s="1">
        <v>43191</v>
      </c>
      <c r="E461">
        <v>31.021762351826293</v>
      </c>
      <c r="F461">
        <v>12.778328288263102</v>
      </c>
      <c r="G461">
        <v>4.1226314752612492</v>
      </c>
      <c r="H461">
        <v>1.9403694385852632</v>
      </c>
      <c r="BQ461" t="str">
        <f>VLOOKUP(A461,Misc!$A$3:$B$11,2,FALSE)</f>
        <v>HKD</v>
      </c>
      <c r="BR461">
        <f>INDEX(FX!$B$30:$AK$48,MATCH(Data!BQ461,FX!$A$30:$A$48,0),MATCH(Data!D461,Period,0))</f>
        <v>7.8484356035613354</v>
      </c>
      <c r="BS461">
        <f t="shared" si="120"/>
        <v>3.9526045595315509</v>
      </c>
      <c r="BT461">
        <f t="shared" si="121"/>
        <v>0</v>
      </c>
      <c r="BU461">
        <f t="shared" si="122"/>
        <v>1.6281369859828831</v>
      </c>
      <c r="BV461">
        <f t="shared" si="123"/>
        <v>0</v>
      </c>
      <c r="BW461">
        <f t="shared" si="124"/>
        <v>0.52528066528195105</v>
      </c>
      <c r="BX461">
        <f t="shared" si="125"/>
        <v>0</v>
      </c>
      <c r="BY461">
        <f t="shared" si="126"/>
        <v>0.24723008973976851</v>
      </c>
      <c r="BZ461">
        <f t="shared" si="127"/>
        <v>0</v>
      </c>
      <c r="CA461">
        <f t="shared" si="128"/>
        <v>0</v>
      </c>
      <c r="CB461">
        <f t="shared" si="129"/>
        <v>0</v>
      </c>
      <c r="CC461">
        <f t="shared" si="130"/>
        <v>0</v>
      </c>
      <c r="CD461">
        <f t="shared" si="131"/>
        <v>0</v>
      </c>
      <c r="CE461" s="4">
        <f t="shared" si="132"/>
        <v>0.41191496934766586</v>
      </c>
      <c r="CF461" s="4" t="str">
        <f t="shared" si="133"/>
        <v/>
      </c>
      <c r="CG461" s="4">
        <f t="shared" si="134"/>
        <v>0.15184845738917921</v>
      </c>
      <c r="CH461" s="4" t="str">
        <f t="shared" si="135"/>
        <v/>
      </c>
      <c r="CI461">
        <f>INDEX(FX!$B$114:$AK$132,MATCH(Data!BQ461,FX!$A$114:$A$132,0),MATCH(Data!D461,Period,0))</f>
        <v>7.845942700291646</v>
      </c>
    </row>
    <row r="462" spans="1:87" hidden="1" outlineLevel="1" x14ac:dyDescent="0.15">
      <c r="A462" t="s">
        <v>2</v>
      </c>
      <c r="B462" s="1">
        <f t="shared" si="136"/>
        <v>43800</v>
      </c>
      <c r="C462" t="str">
        <f t="shared" si="136"/>
        <v>IFA/Broker</v>
      </c>
      <c r="D462" s="1">
        <v>43221</v>
      </c>
      <c r="E462">
        <v>42.871221903108278</v>
      </c>
      <c r="F462">
        <v>18.31596167875453</v>
      </c>
      <c r="G462">
        <v>4.8173599346217966</v>
      </c>
      <c r="H462">
        <v>2.7129424537084832</v>
      </c>
      <c r="BQ462" t="str">
        <f>VLOOKUP(A462,Misc!$A$3:$B$11,2,FALSE)</f>
        <v>HKD</v>
      </c>
      <c r="BR462">
        <f>INDEX(FX!$B$30:$AK$48,MATCH(Data!BQ462,FX!$A$30:$A$48,0),MATCH(Data!D462,Period,0))</f>
        <v>7.8488161342830418</v>
      </c>
      <c r="BS462">
        <f t="shared" si="120"/>
        <v>5.4621259014910528</v>
      </c>
      <c r="BT462">
        <f t="shared" si="121"/>
        <v>0</v>
      </c>
      <c r="BU462">
        <f t="shared" si="122"/>
        <v>2.3335954576323656</v>
      </c>
      <c r="BV462">
        <f t="shared" si="123"/>
        <v>0</v>
      </c>
      <c r="BW462">
        <f t="shared" si="124"/>
        <v>0.61376898785791767</v>
      </c>
      <c r="BX462">
        <f t="shared" si="125"/>
        <v>0</v>
      </c>
      <c r="BY462">
        <f t="shared" si="126"/>
        <v>0.34564989258170459</v>
      </c>
      <c r="BZ462">
        <f t="shared" si="127"/>
        <v>0</v>
      </c>
      <c r="CA462">
        <f t="shared" si="128"/>
        <v>0</v>
      </c>
      <c r="CB462">
        <f t="shared" si="129"/>
        <v>0</v>
      </c>
      <c r="CC462">
        <f t="shared" si="130"/>
        <v>0</v>
      </c>
      <c r="CD462">
        <f t="shared" si="131"/>
        <v>0</v>
      </c>
      <c r="CE462" s="4">
        <f t="shared" si="132"/>
        <v>0.42723208869926271</v>
      </c>
      <c r="CF462" s="4" t="str">
        <f t="shared" si="133"/>
        <v/>
      </c>
      <c r="CG462" s="4">
        <f t="shared" si="134"/>
        <v>0.14811902870791335</v>
      </c>
      <c r="CH462" s="4" t="str">
        <f t="shared" si="135"/>
        <v/>
      </c>
      <c r="CI462">
        <f>INDEX(FX!$B$114:$AK$132,MATCH(Data!BQ462,FX!$A$114:$A$132,0),MATCH(Data!D462,Period,0))</f>
        <v>7.845942700291646</v>
      </c>
    </row>
    <row r="463" spans="1:87" hidden="1" outlineLevel="1" x14ac:dyDescent="0.15">
      <c r="A463" t="s">
        <v>2</v>
      </c>
      <c r="B463" s="1">
        <f t="shared" si="136"/>
        <v>43800</v>
      </c>
      <c r="C463" t="str">
        <f t="shared" si="136"/>
        <v>IFA/Broker</v>
      </c>
      <c r="D463" s="1">
        <v>43252</v>
      </c>
      <c r="E463">
        <v>38.602088803338312</v>
      </c>
      <c r="F463">
        <v>13.155664906053195</v>
      </c>
      <c r="G463">
        <v>6.1848718995322303</v>
      </c>
      <c r="H463">
        <v>2.91100114088364</v>
      </c>
      <c r="BQ463" t="str">
        <f>VLOOKUP(A463,Misc!$A$3:$B$11,2,FALSE)</f>
        <v>HKD</v>
      </c>
      <c r="BR463">
        <f>INDEX(FX!$B$30:$AK$48,MATCH(Data!BQ463,FX!$A$30:$A$48,0),MATCH(Data!D463,Period,0))</f>
        <v>7.8472256201986585</v>
      </c>
      <c r="BS463">
        <f t="shared" si="120"/>
        <v>4.9192021067900775</v>
      </c>
      <c r="BT463">
        <f t="shared" si="121"/>
        <v>0</v>
      </c>
      <c r="BU463">
        <f t="shared" si="122"/>
        <v>1.6764733859812417</v>
      </c>
      <c r="BV463">
        <f t="shared" si="123"/>
        <v>0</v>
      </c>
      <c r="BW463">
        <f t="shared" si="124"/>
        <v>0.78816032555664628</v>
      </c>
      <c r="BX463">
        <f t="shared" si="125"/>
        <v>0</v>
      </c>
      <c r="BY463">
        <f t="shared" si="126"/>
        <v>0.37095927679086482</v>
      </c>
      <c r="BZ463">
        <f t="shared" si="127"/>
        <v>0</v>
      </c>
      <c r="CA463">
        <f t="shared" si="128"/>
        <v>0</v>
      </c>
      <c r="CB463">
        <f t="shared" si="129"/>
        <v>0</v>
      </c>
      <c r="CC463">
        <f t="shared" si="130"/>
        <v>0</v>
      </c>
      <c r="CD463">
        <f t="shared" si="131"/>
        <v>0</v>
      </c>
      <c r="CE463" s="4">
        <f t="shared" si="132"/>
        <v>0.34080189217417406</v>
      </c>
      <c r="CF463" s="4" t="str">
        <f t="shared" si="133"/>
        <v/>
      </c>
      <c r="CG463" s="4">
        <f t="shared" si="134"/>
        <v>0.221273585308807</v>
      </c>
      <c r="CH463" s="4" t="str">
        <f t="shared" si="135"/>
        <v/>
      </c>
      <c r="CI463">
        <f>INDEX(FX!$B$114:$AK$132,MATCH(Data!BQ463,FX!$A$114:$A$132,0),MATCH(Data!D463,Period,0))</f>
        <v>7.845942700291646</v>
      </c>
    </row>
    <row r="464" spans="1:87" hidden="1" outlineLevel="1" x14ac:dyDescent="0.15">
      <c r="A464" t="s">
        <v>2</v>
      </c>
      <c r="B464" s="1">
        <f t="shared" si="136"/>
        <v>43800</v>
      </c>
      <c r="C464" t="str">
        <f t="shared" si="136"/>
        <v>IFA/Broker</v>
      </c>
      <c r="D464" s="1">
        <v>43282</v>
      </c>
      <c r="E464">
        <v>33.689758687535381</v>
      </c>
      <c r="F464">
        <v>16.125717506429275</v>
      </c>
      <c r="G464">
        <v>5.3885367843066563</v>
      </c>
      <c r="H464">
        <v>3.0017389271525081</v>
      </c>
      <c r="BQ464" t="str">
        <f>VLOOKUP(A464,Misc!$A$3:$B$11,2,FALSE)</f>
        <v>HKD</v>
      </c>
      <c r="BR464">
        <f>INDEX(FX!$B$30:$AK$48,MATCH(Data!BQ464,FX!$A$30:$A$48,0),MATCH(Data!D464,Period,0))</f>
        <v>7.8478330208568332</v>
      </c>
      <c r="BS464">
        <f t="shared" si="120"/>
        <v>4.2928740453574408</v>
      </c>
      <c r="BT464">
        <f t="shared" si="121"/>
        <v>0</v>
      </c>
      <c r="BU464">
        <f t="shared" si="122"/>
        <v>2.0547987531809966</v>
      </c>
      <c r="BV464">
        <f t="shared" si="123"/>
        <v>0</v>
      </c>
      <c r="BW464">
        <f t="shared" si="124"/>
        <v>0.68662734922949864</v>
      </c>
      <c r="BX464">
        <f t="shared" si="125"/>
        <v>0</v>
      </c>
      <c r="BY464">
        <f t="shared" si="126"/>
        <v>0.38249271094006732</v>
      </c>
      <c r="BZ464">
        <f t="shared" si="127"/>
        <v>0</v>
      </c>
      <c r="CA464">
        <f t="shared" si="128"/>
        <v>0</v>
      </c>
      <c r="CB464">
        <f t="shared" si="129"/>
        <v>0</v>
      </c>
      <c r="CC464">
        <f t="shared" si="130"/>
        <v>0</v>
      </c>
      <c r="CD464">
        <f t="shared" si="131"/>
        <v>0</v>
      </c>
      <c r="CE464" s="4">
        <f t="shared" si="132"/>
        <v>0.4786533989747902</v>
      </c>
      <c r="CF464" s="4" t="str">
        <f t="shared" si="133"/>
        <v/>
      </c>
      <c r="CG464" s="4">
        <f t="shared" si="134"/>
        <v>0.18614606921867036</v>
      </c>
      <c r="CH464" s="4" t="str">
        <f t="shared" si="135"/>
        <v/>
      </c>
      <c r="CI464">
        <f>INDEX(FX!$B$114:$AK$132,MATCH(Data!BQ464,FX!$A$114:$A$132,0),MATCH(Data!D464,Period,0))</f>
        <v>7.845942700291646</v>
      </c>
    </row>
    <row r="465" spans="1:87" hidden="1" outlineLevel="1" x14ac:dyDescent="0.15">
      <c r="A465" t="s">
        <v>2</v>
      </c>
      <c r="B465" s="1">
        <f t="shared" si="136"/>
        <v>43800</v>
      </c>
      <c r="C465" t="str">
        <f t="shared" si="136"/>
        <v>IFA/Broker</v>
      </c>
      <c r="D465" s="1">
        <v>43313</v>
      </c>
      <c r="E465">
        <v>28.874242093625423</v>
      </c>
      <c r="F465">
        <v>15.221919706664364</v>
      </c>
      <c r="G465">
        <v>6.6547069876450333</v>
      </c>
      <c r="H465">
        <v>3.8142557013944498</v>
      </c>
      <c r="BQ465" t="str">
        <f>VLOOKUP(A465,Misc!$A$3:$B$11,2,FALSE)</f>
        <v>HKD</v>
      </c>
      <c r="BR465">
        <f>INDEX(FX!$B$30:$AK$48,MATCH(Data!BQ465,FX!$A$30:$A$48,0),MATCH(Data!D465,Period,0))</f>
        <v>7.8496344484350189</v>
      </c>
      <c r="BS465">
        <f t="shared" si="120"/>
        <v>3.6784186936733185</v>
      </c>
      <c r="BT465">
        <f t="shared" si="121"/>
        <v>0</v>
      </c>
      <c r="BU465">
        <f t="shared" si="122"/>
        <v>1.9391883541403838</v>
      </c>
      <c r="BV465">
        <f t="shared" si="123"/>
        <v>0</v>
      </c>
      <c r="BW465">
        <f t="shared" si="124"/>
        <v>0.84777285252713674</v>
      </c>
      <c r="BX465">
        <f t="shared" si="125"/>
        <v>0</v>
      </c>
      <c r="BY465">
        <f t="shared" si="126"/>
        <v>0.48591507368281306</v>
      </c>
      <c r="BZ465">
        <f t="shared" si="127"/>
        <v>0</v>
      </c>
      <c r="CA465">
        <f t="shared" si="128"/>
        <v>0</v>
      </c>
      <c r="CB465">
        <f t="shared" si="129"/>
        <v>0</v>
      </c>
      <c r="CC465">
        <f t="shared" si="130"/>
        <v>0</v>
      </c>
      <c r="CD465">
        <f t="shared" si="131"/>
        <v>0</v>
      </c>
      <c r="CE465" s="4">
        <f t="shared" si="132"/>
        <v>0.5271798877804974</v>
      </c>
      <c r="CF465" s="4" t="str">
        <f t="shared" si="133"/>
        <v/>
      </c>
      <c r="CG465" s="4">
        <f t="shared" si="134"/>
        <v>0.25057652220596832</v>
      </c>
      <c r="CH465" s="4" t="str">
        <f t="shared" si="135"/>
        <v/>
      </c>
      <c r="CI465">
        <f>INDEX(FX!$B$114:$AK$132,MATCH(Data!BQ465,FX!$A$114:$A$132,0),MATCH(Data!D465,Period,0))</f>
        <v>7.845942700291646</v>
      </c>
    </row>
    <row r="466" spans="1:87" hidden="1" outlineLevel="1" x14ac:dyDescent="0.15">
      <c r="A466" t="s">
        <v>2</v>
      </c>
      <c r="B466" s="1">
        <f t="shared" si="136"/>
        <v>43800</v>
      </c>
      <c r="C466" t="str">
        <f t="shared" si="136"/>
        <v>IFA/Broker</v>
      </c>
      <c r="D466" s="1">
        <v>43344</v>
      </c>
      <c r="E466">
        <v>32.99211247656028</v>
      </c>
      <c r="F466">
        <v>16.721868094160886</v>
      </c>
      <c r="G466">
        <v>8.7815696834191836</v>
      </c>
      <c r="H466">
        <v>5.1978260532981189</v>
      </c>
      <c r="BQ466" t="str">
        <f>VLOOKUP(A466,Misc!$A$3:$B$11,2,FALSE)</f>
        <v>HKD</v>
      </c>
      <c r="BR466">
        <f>INDEX(FX!$B$30:$AK$48,MATCH(Data!BQ466,FX!$A$30:$A$48,0),MATCH(Data!D466,Period,0))</f>
        <v>7.8374647259128372</v>
      </c>
      <c r="BS466">
        <f t="shared" si="120"/>
        <v>4.2095388790049908</v>
      </c>
      <c r="BT466">
        <f t="shared" si="121"/>
        <v>0</v>
      </c>
      <c r="BU466">
        <f t="shared" si="122"/>
        <v>2.1335812892240194</v>
      </c>
      <c r="BV466">
        <f t="shared" si="123"/>
        <v>0</v>
      </c>
      <c r="BW466">
        <f t="shared" si="124"/>
        <v>1.1204605048345382</v>
      </c>
      <c r="BX466">
        <f t="shared" si="125"/>
        <v>0</v>
      </c>
      <c r="BY466">
        <f t="shared" si="126"/>
        <v>0.66320248129636372</v>
      </c>
      <c r="BZ466">
        <f t="shared" si="127"/>
        <v>0</v>
      </c>
      <c r="CA466">
        <f t="shared" si="128"/>
        <v>0</v>
      </c>
      <c r="CB466">
        <f t="shared" si="129"/>
        <v>0</v>
      </c>
      <c r="CC466">
        <f t="shared" si="130"/>
        <v>0</v>
      </c>
      <c r="CD466">
        <f t="shared" si="131"/>
        <v>0</v>
      </c>
      <c r="CE466" s="4">
        <f t="shared" si="132"/>
        <v>0.50684441943634795</v>
      </c>
      <c r="CF466" s="4" t="str">
        <f t="shared" si="133"/>
        <v/>
      </c>
      <c r="CG466" s="4">
        <f t="shared" si="134"/>
        <v>0.3108400343806772</v>
      </c>
      <c r="CH466" s="4" t="str">
        <f t="shared" si="135"/>
        <v/>
      </c>
      <c r="CI466">
        <f>INDEX(FX!$B$114:$AK$132,MATCH(Data!BQ466,FX!$A$114:$A$132,0),MATCH(Data!D466,Period,0))</f>
        <v>7.845942700291646</v>
      </c>
    </row>
    <row r="467" spans="1:87" hidden="1" outlineLevel="1" x14ac:dyDescent="0.15">
      <c r="A467" t="s">
        <v>2</v>
      </c>
      <c r="B467" s="1">
        <f t="shared" si="136"/>
        <v>43800</v>
      </c>
      <c r="C467" t="str">
        <f t="shared" si="136"/>
        <v>IFA/Broker</v>
      </c>
      <c r="D467" s="1">
        <v>43374</v>
      </c>
      <c r="E467">
        <v>50.444468908258806</v>
      </c>
      <c r="F467">
        <v>24.375692211247195</v>
      </c>
      <c r="G467">
        <v>12.977275767040171</v>
      </c>
      <c r="H467">
        <v>6.8995966480985738</v>
      </c>
      <c r="BQ467" t="str">
        <f>VLOOKUP(A467,Misc!$A$3:$B$11,2,FALSE)</f>
        <v>HKD</v>
      </c>
      <c r="BR467">
        <f>INDEX(FX!$B$30:$AK$48,MATCH(Data!BQ467,FX!$A$30:$A$48,0),MATCH(Data!D467,Period,0))</f>
        <v>7.8378847020251188</v>
      </c>
      <c r="BS467">
        <f t="shared" si="120"/>
        <v>6.4359799647505893</v>
      </c>
      <c r="BT467">
        <f t="shared" si="121"/>
        <v>0</v>
      </c>
      <c r="BU467">
        <f t="shared" si="122"/>
        <v>3.1099835144231083</v>
      </c>
      <c r="BV467">
        <f t="shared" si="123"/>
        <v>0</v>
      </c>
      <c r="BW467">
        <f t="shared" si="124"/>
        <v>1.6557114910974842</v>
      </c>
      <c r="BX467">
        <f t="shared" si="125"/>
        <v>0</v>
      </c>
      <c r="BY467">
        <f t="shared" si="126"/>
        <v>0.88028810200740593</v>
      </c>
      <c r="BZ467">
        <f t="shared" si="127"/>
        <v>0</v>
      </c>
      <c r="CA467">
        <f t="shared" si="128"/>
        <v>0</v>
      </c>
      <c r="CB467">
        <f t="shared" si="129"/>
        <v>0</v>
      </c>
      <c r="CC467">
        <f t="shared" si="130"/>
        <v>0</v>
      </c>
      <c r="CD467">
        <f t="shared" si="131"/>
        <v>0</v>
      </c>
      <c r="CE467" s="4">
        <f t="shared" si="132"/>
        <v>0.48321833372015915</v>
      </c>
      <c r="CF467" s="4" t="str">
        <f t="shared" si="133"/>
        <v/>
      </c>
      <c r="CG467" s="4">
        <f t="shared" si="134"/>
        <v>0.28305233707024857</v>
      </c>
      <c r="CH467" s="4" t="str">
        <f t="shared" si="135"/>
        <v/>
      </c>
      <c r="CI467">
        <f>INDEX(FX!$B$114:$AK$132,MATCH(Data!BQ467,FX!$A$114:$A$132,0),MATCH(Data!D467,Period,0))</f>
        <v>7.845942700291646</v>
      </c>
    </row>
    <row r="468" spans="1:87" hidden="1" outlineLevel="1" x14ac:dyDescent="0.15">
      <c r="A468" t="s">
        <v>2</v>
      </c>
      <c r="B468" s="1">
        <f t="shared" si="136"/>
        <v>43800</v>
      </c>
      <c r="C468" t="str">
        <f t="shared" si="136"/>
        <v>IFA/Broker</v>
      </c>
      <c r="D468" s="1">
        <v>43405</v>
      </c>
      <c r="E468">
        <v>48.71331829504399</v>
      </c>
      <c r="F468">
        <v>16.942996117203961</v>
      </c>
      <c r="G468">
        <v>6.8989840113576433</v>
      </c>
      <c r="H468">
        <v>3.4684648380892904</v>
      </c>
      <c r="BQ468" t="str">
        <f>VLOOKUP(A468,Misc!$A$3:$B$11,2,FALSE)</f>
        <v>HKD</v>
      </c>
      <c r="BR468">
        <f>INDEX(FX!$B$30:$AK$48,MATCH(Data!BQ468,FX!$A$30:$A$48,0),MATCH(Data!D468,Period,0))</f>
        <v>7.8298163321616663</v>
      </c>
      <c r="BS468">
        <f t="shared" si="120"/>
        <v>6.2215148131827442</v>
      </c>
      <c r="BT468">
        <f t="shared" si="121"/>
        <v>0</v>
      </c>
      <c r="BU468">
        <f t="shared" si="122"/>
        <v>2.1639072231629624</v>
      </c>
      <c r="BV468">
        <f t="shared" si="123"/>
        <v>0</v>
      </c>
      <c r="BW468">
        <f t="shared" si="124"/>
        <v>0.88111696605442114</v>
      </c>
      <c r="BX468">
        <f t="shared" si="125"/>
        <v>0</v>
      </c>
      <c r="BY468">
        <f t="shared" si="126"/>
        <v>0.44298163468308482</v>
      </c>
      <c r="BZ468">
        <f t="shared" si="127"/>
        <v>0</v>
      </c>
      <c r="CA468">
        <f t="shared" si="128"/>
        <v>0</v>
      </c>
      <c r="CB468">
        <f t="shared" si="129"/>
        <v>0</v>
      </c>
      <c r="CC468">
        <f t="shared" si="130"/>
        <v>0</v>
      </c>
      <c r="CD468">
        <f t="shared" si="131"/>
        <v>0</v>
      </c>
      <c r="CE468" s="4">
        <f t="shared" si="132"/>
        <v>0.34781034653777043</v>
      </c>
      <c r="CF468" s="4" t="str">
        <f t="shared" si="133"/>
        <v/>
      </c>
      <c r="CG468" s="4">
        <f t="shared" si="134"/>
        <v>0.20471378344750973</v>
      </c>
      <c r="CH468" s="4" t="str">
        <f t="shared" si="135"/>
        <v/>
      </c>
      <c r="CI468">
        <f>INDEX(FX!$B$114:$AK$132,MATCH(Data!BQ468,FX!$A$114:$A$132,0),MATCH(Data!D468,Period,0))</f>
        <v>7.845942700291646</v>
      </c>
    </row>
    <row r="469" spans="1:87" hidden="1" outlineLevel="1" x14ac:dyDescent="0.15">
      <c r="A469" t="s">
        <v>2</v>
      </c>
      <c r="B469" s="1">
        <f t="shared" si="136"/>
        <v>43800</v>
      </c>
      <c r="C469" t="str">
        <f t="shared" si="136"/>
        <v>IFA/Broker</v>
      </c>
      <c r="D469" s="1">
        <v>43435</v>
      </c>
      <c r="E469">
        <v>74.161105006728931</v>
      </c>
      <c r="F469">
        <v>24.958999059610495</v>
      </c>
      <c r="G469">
        <v>9.6665396834037676</v>
      </c>
      <c r="H469">
        <v>5.2310918381115483</v>
      </c>
      <c r="BQ469" t="str">
        <f>VLOOKUP(A469,Misc!$A$3:$B$11,2,FALSE)</f>
        <v>HKD</v>
      </c>
      <c r="BR469">
        <f>INDEX(FX!$B$30:$AK$48,MATCH(Data!BQ469,FX!$A$30:$A$48,0),MATCH(Data!D469,Period,0))</f>
        <v>7.8201248266296783</v>
      </c>
      <c r="BS469">
        <f t="shared" si="120"/>
        <v>9.4833658862055437</v>
      </c>
      <c r="BT469">
        <f t="shared" si="121"/>
        <v>0</v>
      </c>
      <c r="BU469">
        <f t="shared" si="122"/>
        <v>3.1916369128301163</v>
      </c>
      <c r="BV469">
        <f t="shared" si="123"/>
        <v>0</v>
      </c>
      <c r="BW469">
        <f t="shared" si="124"/>
        <v>1.2361106628997198</v>
      </c>
      <c r="BX469">
        <f t="shared" si="125"/>
        <v>0</v>
      </c>
      <c r="BY469">
        <f t="shared" si="126"/>
        <v>0.66892689747077183</v>
      </c>
      <c r="BZ469">
        <f t="shared" si="127"/>
        <v>0</v>
      </c>
      <c r="CA469">
        <f t="shared" si="128"/>
        <v>0</v>
      </c>
      <c r="CB469">
        <f t="shared" si="129"/>
        <v>0</v>
      </c>
      <c r="CC469">
        <f t="shared" si="130"/>
        <v>0</v>
      </c>
      <c r="CD469">
        <f t="shared" si="131"/>
        <v>0</v>
      </c>
      <c r="CE469" s="4">
        <f t="shared" si="132"/>
        <v>0.3365510675352783</v>
      </c>
      <c r="CF469" s="4" t="str">
        <f t="shared" si="133"/>
        <v/>
      </c>
      <c r="CG469" s="4">
        <f t="shared" si="134"/>
        <v>0.20958740475200704</v>
      </c>
      <c r="CH469" s="4" t="str">
        <f t="shared" si="135"/>
        <v/>
      </c>
      <c r="CI469">
        <f>INDEX(FX!$B$114:$AK$132,MATCH(Data!BQ469,FX!$A$114:$A$132,0),MATCH(Data!D469,Period,0))</f>
        <v>7.845942700291646</v>
      </c>
    </row>
    <row r="470" spans="1:87" hidden="1" outlineLevel="1" x14ac:dyDescent="0.15">
      <c r="A470" t="s">
        <v>2</v>
      </c>
      <c r="B470" s="1">
        <f t="shared" si="136"/>
        <v>43800</v>
      </c>
      <c r="C470" t="s">
        <v>109</v>
      </c>
      <c r="D470" s="1">
        <v>43101</v>
      </c>
      <c r="E470">
        <f t="array" ref="E470:E481">TRANSPOSE('[1]D2C_Key Metrics P1'!$F$9:$Q$9)</f>
        <v>17.015971507099998</v>
      </c>
      <c r="F470">
        <f t="array" ref="F470:F481">TRANSPOSE('[1]D2C_Key Metrics P1'!$F$14:$Q$14)</f>
        <v>2.1769434916173407</v>
      </c>
      <c r="G470">
        <f t="array" ref="G470:G481">TRANSPOSE('[1]D2C_Key Metrics P1'!$F$19:$Q$19)</f>
        <v>0.51968027296630048</v>
      </c>
      <c r="H470">
        <f t="array" ref="H470:H481">TRANSPOSE('[1]D2C_Key Metrics P1'!$F$24:$Q$24)</f>
        <v>0.18767182192434639</v>
      </c>
      <c r="BQ470" t="str">
        <f>VLOOKUP(A470,Misc!$A$3:$B$11,2,FALSE)</f>
        <v>HKD</v>
      </c>
      <c r="BR470">
        <f>INDEX(FX!$B$30:$AK$48,MATCH(Data!BQ470,FX!$A$30:$A$48,0),MATCH(Data!D470,Period,0))</f>
        <v>7.8195231548237834</v>
      </c>
      <c r="BS470">
        <f t="shared" si="120"/>
        <v>2.1760881284177822</v>
      </c>
      <c r="BT470">
        <f t="shared" si="121"/>
        <v>0</v>
      </c>
      <c r="BU470">
        <f t="shared" si="122"/>
        <v>0.27839849675160905</v>
      </c>
      <c r="BV470">
        <f t="shared" si="123"/>
        <v>0</v>
      </c>
      <c r="BW470">
        <f t="shared" si="124"/>
        <v>6.64593304063196E-2</v>
      </c>
      <c r="BX470">
        <f t="shared" si="125"/>
        <v>0</v>
      </c>
      <c r="BY470">
        <f t="shared" si="126"/>
        <v>2.4000417699201207E-2</v>
      </c>
      <c r="BZ470">
        <f t="shared" si="127"/>
        <v>0</v>
      </c>
      <c r="CA470">
        <f t="shared" si="128"/>
        <v>0</v>
      </c>
      <c r="CB470">
        <f t="shared" si="129"/>
        <v>0</v>
      </c>
      <c r="CC470">
        <f t="shared" si="130"/>
        <v>0</v>
      </c>
      <c r="CD470">
        <f t="shared" si="131"/>
        <v>0</v>
      </c>
      <c r="CE470" s="4">
        <f t="shared" si="132"/>
        <v>0.12793530423514168</v>
      </c>
      <c r="CF470" s="4" t="str">
        <f t="shared" si="133"/>
        <v/>
      </c>
      <c r="CG470" s="4">
        <f t="shared" si="134"/>
        <v>8.620886240134662E-2</v>
      </c>
      <c r="CH470" s="4" t="str">
        <f t="shared" si="135"/>
        <v/>
      </c>
      <c r="CI470">
        <f>INDEX(FX!$B$114:$AK$132,MATCH(Data!BQ470,FX!$A$114:$A$132,0),MATCH(Data!D470,Period,0))</f>
        <v>7.845942700291646</v>
      </c>
    </row>
    <row r="471" spans="1:87" hidden="1" outlineLevel="1" x14ac:dyDescent="0.15">
      <c r="A471" t="s">
        <v>2</v>
      </c>
      <c r="B471" s="1">
        <f t="shared" si="136"/>
        <v>43800</v>
      </c>
      <c r="C471" t="s">
        <v>109</v>
      </c>
      <c r="D471" s="1">
        <v>43132</v>
      </c>
      <c r="E471">
        <v>10.370928009442155</v>
      </c>
      <c r="F471">
        <v>1.4946187954850219</v>
      </c>
      <c r="G471">
        <v>0.38065387928972882</v>
      </c>
      <c r="H471">
        <v>0.18754608570378289</v>
      </c>
      <c r="BQ471" t="str">
        <f>VLOOKUP(A471,Misc!$A$3:$B$11,2,FALSE)</f>
        <v>HKD</v>
      </c>
      <c r="BR471">
        <f>INDEX(FX!$B$30:$AK$48,MATCH(Data!BQ471,FX!$A$30:$A$48,0),MATCH(Data!D471,Period,0))</f>
        <v>7.8220330747177629</v>
      </c>
      <c r="BS471">
        <f t="shared" si="120"/>
        <v>1.32586092520663</v>
      </c>
      <c r="BT471">
        <f t="shared" si="121"/>
        <v>0</v>
      </c>
      <c r="BU471">
        <f t="shared" si="122"/>
        <v>0.19107804597706218</v>
      </c>
      <c r="BV471">
        <f t="shared" si="123"/>
        <v>0</v>
      </c>
      <c r="BW471">
        <f t="shared" si="124"/>
        <v>4.8664314718902375E-2</v>
      </c>
      <c r="BX471">
        <f t="shared" si="125"/>
        <v>0</v>
      </c>
      <c r="BY471">
        <f t="shared" si="126"/>
        <v>2.3976641866929205E-2</v>
      </c>
      <c r="BZ471">
        <f t="shared" si="127"/>
        <v>0</v>
      </c>
      <c r="CA471">
        <f t="shared" si="128"/>
        <v>0</v>
      </c>
      <c r="CB471">
        <f t="shared" si="129"/>
        <v>0</v>
      </c>
      <c r="CC471">
        <f t="shared" si="130"/>
        <v>0</v>
      </c>
      <c r="CD471">
        <f t="shared" si="131"/>
        <v>0</v>
      </c>
      <c r="CE471" s="4">
        <f t="shared" si="132"/>
        <v>0.14411620581342907</v>
      </c>
      <c r="CF471" s="4" t="str">
        <f t="shared" si="133"/>
        <v/>
      </c>
      <c r="CG471" s="4">
        <f t="shared" si="134"/>
        <v>0.12548088266407886</v>
      </c>
      <c r="CH471" s="4" t="str">
        <f t="shared" si="135"/>
        <v/>
      </c>
      <c r="CI471">
        <f>INDEX(FX!$B$114:$AK$132,MATCH(Data!BQ471,FX!$A$114:$A$132,0),MATCH(Data!D471,Period,0))</f>
        <v>7.845942700291646</v>
      </c>
    </row>
    <row r="472" spans="1:87" hidden="1" outlineLevel="1" x14ac:dyDescent="0.15">
      <c r="A472" t="s">
        <v>2</v>
      </c>
      <c r="B472" s="1">
        <f t="shared" si="136"/>
        <v>43800</v>
      </c>
      <c r="C472" t="s">
        <v>109</v>
      </c>
      <c r="D472" s="1">
        <v>43160</v>
      </c>
      <c r="E472">
        <v>18.762986236590631</v>
      </c>
      <c r="F472">
        <v>2.3350014699677426</v>
      </c>
      <c r="G472">
        <v>0.69779328412622676</v>
      </c>
      <c r="H472">
        <v>0.34062252350486477</v>
      </c>
      <c r="BQ472" t="str">
        <f>VLOOKUP(A472,Misc!$A$3:$B$11,2,FALSE)</f>
        <v>HKD</v>
      </c>
      <c r="BR472">
        <f>INDEX(FX!$B$30:$AK$48,MATCH(Data!BQ472,FX!$A$30:$A$48,0),MATCH(Data!D472,Period,0))</f>
        <v>7.8408438199644879</v>
      </c>
      <c r="BS472">
        <f t="shared" si="120"/>
        <v>2.3929804836586595</v>
      </c>
      <c r="BT472">
        <f t="shared" si="121"/>
        <v>0</v>
      </c>
      <c r="BU472">
        <f t="shared" si="122"/>
        <v>0.29779976793088553</v>
      </c>
      <c r="BV472">
        <f t="shared" si="123"/>
        <v>0</v>
      </c>
      <c r="BW472">
        <f t="shared" si="124"/>
        <v>8.8994666919585089E-2</v>
      </c>
      <c r="BX472">
        <f t="shared" si="125"/>
        <v>0</v>
      </c>
      <c r="BY472">
        <f t="shared" si="126"/>
        <v>4.3442074772305245E-2</v>
      </c>
      <c r="BZ472">
        <f t="shared" si="127"/>
        <v>0</v>
      </c>
      <c r="CA472">
        <f t="shared" si="128"/>
        <v>0</v>
      </c>
      <c r="CB472">
        <f t="shared" si="129"/>
        <v>0</v>
      </c>
      <c r="CC472">
        <f t="shared" si="130"/>
        <v>0</v>
      </c>
      <c r="CD472">
        <f t="shared" si="131"/>
        <v>0</v>
      </c>
      <c r="CE472" s="4">
        <f t="shared" si="132"/>
        <v>0.12444721967626561</v>
      </c>
      <c r="CF472" s="4" t="str">
        <f t="shared" si="133"/>
        <v/>
      </c>
      <c r="CG472" s="4">
        <f t="shared" si="134"/>
        <v>0.14587679189322755</v>
      </c>
      <c r="CH472" s="4" t="str">
        <f t="shared" si="135"/>
        <v/>
      </c>
      <c r="CI472">
        <f>INDEX(FX!$B$114:$AK$132,MATCH(Data!BQ472,FX!$A$114:$A$132,0),MATCH(Data!D472,Period,0))</f>
        <v>7.845942700291646</v>
      </c>
    </row>
    <row r="473" spans="1:87" hidden="1" outlineLevel="1" x14ac:dyDescent="0.15">
      <c r="A473" t="s">
        <v>2</v>
      </c>
      <c r="B473" s="1">
        <f t="shared" si="136"/>
        <v>43800</v>
      </c>
      <c r="C473" t="s">
        <v>109</v>
      </c>
      <c r="D473" s="1">
        <v>43191</v>
      </c>
      <c r="E473">
        <v>25.661136980136057</v>
      </c>
      <c r="F473">
        <v>1.7205042998657059</v>
      </c>
      <c r="G473">
        <v>0.87792471673546324</v>
      </c>
      <c r="H473">
        <v>0.18485211248387709</v>
      </c>
      <c r="BQ473" t="str">
        <f>VLOOKUP(A473,Misc!$A$3:$B$11,2,FALSE)</f>
        <v>HKD</v>
      </c>
      <c r="BR473">
        <f>INDEX(FX!$B$30:$AK$48,MATCH(Data!BQ473,FX!$A$30:$A$48,0),MATCH(Data!D473,Period,0))</f>
        <v>7.8484356035613354</v>
      </c>
      <c r="BS473">
        <f t="shared" si="120"/>
        <v>3.2695862304701797</v>
      </c>
      <c r="BT473">
        <f t="shared" si="121"/>
        <v>0</v>
      </c>
      <c r="BU473">
        <f t="shared" si="122"/>
        <v>0.21921620903470285</v>
      </c>
      <c r="BV473">
        <f t="shared" si="123"/>
        <v>0</v>
      </c>
      <c r="BW473">
        <f t="shared" si="124"/>
        <v>0.11185983565146318</v>
      </c>
      <c r="BX473">
        <f t="shared" si="125"/>
        <v>0</v>
      </c>
      <c r="BY473">
        <f t="shared" si="126"/>
        <v>2.3552733540936222E-2</v>
      </c>
      <c r="BZ473">
        <f t="shared" si="127"/>
        <v>0</v>
      </c>
      <c r="CA473">
        <f t="shared" si="128"/>
        <v>0</v>
      </c>
      <c r="CB473">
        <f t="shared" si="129"/>
        <v>0</v>
      </c>
      <c r="CC473">
        <f t="shared" si="130"/>
        <v>0</v>
      </c>
      <c r="CD473">
        <f t="shared" si="131"/>
        <v>0</v>
      </c>
      <c r="CE473" s="4">
        <f t="shared" si="132"/>
        <v>6.7047079838961354E-2</v>
      </c>
      <c r="CF473" s="4" t="str">
        <f t="shared" si="133"/>
        <v/>
      </c>
      <c r="CG473" s="4">
        <f t="shared" si="134"/>
        <v>0.10744065707845411</v>
      </c>
      <c r="CH473" s="4" t="str">
        <f t="shared" si="135"/>
        <v/>
      </c>
      <c r="CI473">
        <f>INDEX(FX!$B$114:$AK$132,MATCH(Data!BQ473,FX!$A$114:$A$132,0),MATCH(Data!D473,Period,0))</f>
        <v>7.845942700291646</v>
      </c>
    </row>
    <row r="474" spans="1:87" hidden="1" outlineLevel="1" x14ac:dyDescent="0.15">
      <c r="A474" t="s">
        <v>2</v>
      </c>
      <c r="B474" s="1">
        <f t="shared" si="136"/>
        <v>43800</v>
      </c>
      <c r="C474" t="s">
        <v>109</v>
      </c>
      <c r="D474" s="1">
        <v>43221</v>
      </c>
      <c r="E474">
        <v>25.417090217221578</v>
      </c>
      <c r="F474">
        <v>2.3659682544417353</v>
      </c>
      <c r="G474">
        <v>0.94918678388488498</v>
      </c>
      <c r="H474">
        <v>0.48650432767877128</v>
      </c>
      <c r="BQ474" t="str">
        <f>VLOOKUP(A474,Misc!$A$3:$B$11,2,FALSE)</f>
        <v>HKD</v>
      </c>
      <c r="BR474">
        <f>INDEX(FX!$B$30:$AK$48,MATCH(Data!BQ474,FX!$A$30:$A$48,0),MATCH(Data!D474,Period,0))</f>
        <v>7.8488161342830418</v>
      </c>
      <c r="BS474">
        <f t="shared" si="120"/>
        <v>3.2383342637116481</v>
      </c>
      <c r="BT474">
        <f t="shared" si="121"/>
        <v>0</v>
      </c>
      <c r="BU474">
        <f t="shared" si="122"/>
        <v>0.30144269071450952</v>
      </c>
      <c r="BV474">
        <f t="shared" si="123"/>
        <v>0</v>
      </c>
      <c r="BW474">
        <f t="shared" si="124"/>
        <v>0.12093375200100663</v>
      </c>
      <c r="BX474">
        <f t="shared" si="125"/>
        <v>0</v>
      </c>
      <c r="BY474">
        <f t="shared" si="126"/>
        <v>6.1984421517247264E-2</v>
      </c>
      <c r="BZ474">
        <f t="shared" si="127"/>
        <v>0</v>
      </c>
      <c r="CA474">
        <f t="shared" si="128"/>
        <v>0</v>
      </c>
      <c r="CB474">
        <f t="shared" si="129"/>
        <v>0</v>
      </c>
      <c r="CC474">
        <f t="shared" si="130"/>
        <v>0</v>
      </c>
      <c r="CD474">
        <f t="shared" si="131"/>
        <v>0</v>
      </c>
      <c r="CE474" s="4">
        <f t="shared" si="132"/>
        <v>9.30857243776336E-2</v>
      </c>
      <c r="CF474" s="4" t="str">
        <f t="shared" si="133"/>
        <v/>
      </c>
      <c r="CG474" s="4">
        <f t="shared" si="134"/>
        <v>0.20562588985098829</v>
      </c>
      <c r="CH474" s="4" t="str">
        <f t="shared" si="135"/>
        <v/>
      </c>
      <c r="CI474">
        <f>INDEX(FX!$B$114:$AK$132,MATCH(Data!BQ474,FX!$A$114:$A$132,0),MATCH(Data!D474,Period,0))</f>
        <v>7.845942700291646</v>
      </c>
    </row>
    <row r="475" spans="1:87" hidden="1" outlineLevel="1" x14ac:dyDescent="0.15">
      <c r="A475" t="s">
        <v>2</v>
      </c>
      <c r="B475" s="1">
        <f t="shared" si="136"/>
        <v>43800</v>
      </c>
      <c r="C475" t="s">
        <v>109</v>
      </c>
      <c r="D475" s="1">
        <v>43252</v>
      </c>
      <c r="E475">
        <v>24.854864127828712</v>
      </c>
      <c r="F475">
        <v>2.7359238183609245</v>
      </c>
      <c r="G475">
        <v>0.99207268547801819</v>
      </c>
      <c r="H475">
        <v>0.23250561306252587</v>
      </c>
      <c r="BQ475" t="str">
        <f>VLOOKUP(A475,Misc!$A$3:$B$11,2,FALSE)</f>
        <v>HKD</v>
      </c>
      <c r="BR475">
        <f>INDEX(FX!$B$30:$AK$48,MATCH(Data!BQ475,FX!$A$30:$A$48,0),MATCH(Data!D475,Period,0))</f>
        <v>7.8472256201986585</v>
      </c>
      <c r="BS475">
        <f t="shared" si="120"/>
        <v>3.1673441456624629</v>
      </c>
      <c r="BT475">
        <f t="shared" si="121"/>
        <v>0</v>
      </c>
      <c r="BU475">
        <f t="shared" si="122"/>
        <v>0.34864854800640516</v>
      </c>
      <c r="BV475">
        <f t="shared" si="123"/>
        <v>0</v>
      </c>
      <c r="BW475">
        <f t="shared" si="124"/>
        <v>0.12642336712282565</v>
      </c>
      <c r="BX475">
        <f t="shared" si="125"/>
        <v>0</v>
      </c>
      <c r="BY475">
        <f t="shared" si="126"/>
        <v>2.9629021047140457E-2</v>
      </c>
      <c r="BZ475">
        <f t="shared" si="127"/>
        <v>0</v>
      </c>
      <c r="CA475">
        <f t="shared" si="128"/>
        <v>0</v>
      </c>
      <c r="CB475">
        <f t="shared" si="129"/>
        <v>0</v>
      </c>
      <c r="CC475">
        <f t="shared" si="130"/>
        <v>0</v>
      </c>
      <c r="CD475">
        <f t="shared" si="131"/>
        <v>0</v>
      </c>
      <c r="CE475" s="4">
        <f t="shared" si="132"/>
        <v>0.11007599173707217</v>
      </c>
      <c r="CF475" s="4" t="str">
        <f t="shared" si="133"/>
        <v/>
      </c>
      <c r="CG475" s="4">
        <f t="shared" si="134"/>
        <v>8.4982487999910247E-2</v>
      </c>
      <c r="CH475" s="4" t="str">
        <f t="shared" si="135"/>
        <v/>
      </c>
      <c r="CI475">
        <f>INDEX(FX!$B$114:$AK$132,MATCH(Data!BQ475,FX!$A$114:$A$132,0),MATCH(Data!D475,Period,0))</f>
        <v>7.845942700291646</v>
      </c>
    </row>
    <row r="476" spans="1:87" hidden="1" outlineLevel="1" x14ac:dyDescent="0.15">
      <c r="A476" t="s">
        <v>2</v>
      </c>
      <c r="B476" s="1">
        <f t="shared" si="136"/>
        <v>43800</v>
      </c>
      <c r="C476" t="s">
        <v>109</v>
      </c>
      <c r="D476" s="1">
        <v>43282</v>
      </c>
      <c r="E476">
        <v>12.092347225022081</v>
      </c>
      <c r="F476">
        <v>1.9853039513150827</v>
      </c>
      <c r="G476">
        <v>0.43314662085866096</v>
      </c>
      <c r="H476">
        <v>0.22295573285713619</v>
      </c>
      <c r="BQ476" t="str">
        <f>VLOOKUP(A476,Misc!$A$3:$B$11,2,FALSE)</f>
        <v>HKD</v>
      </c>
      <c r="BR476">
        <f>INDEX(FX!$B$30:$AK$48,MATCH(Data!BQ476,FX!$A$30:$A$48,0),MATCH(Data!D476,Period,0))</f>
        <v>7.8478330208568332</v>
      </c>
      <c r="BS476">
        <f t="shared" si="120"/>
        <v>1.5408517475951378</v>
      </c>
      <c r="BT476">
        <f t="shared" si="121"/>
        <v>0</v>
      </c>
      <c r="BU476">
        <f t="shared" si="122"/>
        <v>0.25297479521274596</v>
      </c>
      <c r="BV476">
        <f t="shared" si="123"/>
        <v>0</v>
      </c>
      <c r="BW476">
        <f t="shared" si="124"/>
        <v>5.5193149460176671E-2</v>
      </c>
      <c r="BX476">
        <f t="shared" si="125"/>
        <v>0</v>
      </c>
      <c r="BY476">
        <f t="shared" si="126"/>
        <v>2.840984667545764E-2</v>
      </c>
      <c r="BZ476">
        <f t="shared" si="127"/>
        <v>0</v>
      </c>
      <c r="CA476">
        <f t="shared" si="128"/>
        <v>0</v>
      </c>
      <c r="CB476">
        <f t="shared" si="129"/>
        <v>0</v>
      </c>
      <c r="CC476">
        <f t="shared" si="130"/>
        <v>0</v>
      </c>
      <c r="CD476">
        <f t="shared" si="131"/>
        <v>0</v>
      </c>
      <c r="CE476" s="4">
        <f t="shared" si="132"/>
        <v>0.16417854320350594</v>
      </c>
      <c r="CF476" s="4" t="str">
        <f t="shared" si="133"/>
        <v/>
      </c>
      <c r="CG476" s="4">
        <f t="shared" si="134"/>
        <v>0.11230307213635894</v>
      </c>
      <c r="CH476" s="4" t="str">
        <f t="shared" si="135"/>
        <v/>
      </c>
      <c r="CI476">
        <f>INDEX(FX!$B$114:$AK$132,MATCH(Data!BQ476,FX!$A$114:$A$132,0),MATCH(Data!D476,Period,0))</f>
        <v>7.845942700291646</v>
      </c>
    </row>
    <row r="477" spans="1:87" hidden="1" outlineLevel="1" x14ac:dyDescent="0.15">
      <c r="A477" t="s">
        <v>2</v>
      </c>
      <c r="B477" s="1">
        <f t="shared" si="136"/>
        <v>43800</v>
      </c>
      <c r="C477" t="s">
        <v>109</v>
      </c>
      <c r="D477" s="1">
        <v>43313</v>
      </c>
      <c r="E477">
        <v>6.4878795843276098</v>
      </c>
      <c r="F477">
        <v>1.5290134498480119</v>
      </c>
      <c r="G477">
        <v>0.32052728274378528</v>
      </c>
      <c r="H477">
        <v>0.28535108923255259</v>
      </c>
      <c r="BQ477" t="str">
        <f>VLOOKUP(A477,Misc!$A$3:$B$11,2,FALSE)</f>
        <v>HKD</v>
      </c>
      <c r="BR477">
        <f>INDEX(FX!$B$30:$AK$48,MATCH(Data!BQ477,FX!$A$30:$A$48,0),MATCH(Data!D477,Period,0))</f>
        <v>7.8496344484350189</v>
      </c>
      <c r="BS477">
        <f t="shared" si="120"/>
        <v>0.82651996433045338</v>
      </c>
      <c r="BT477">
        <f t="shared" si="121"/>
        <v>0</v>
      </c>
      <c r="BU477">
        <f t="shared" si="122"/>
        <v>0.19478785412139177</v>
      </c>
      <c r="BV477">
        <f t="shared" si="123"/>
        <v>0</v>
      </c>
      <c r="BW477">
        <f t="shared" si="124"/>
        <v>4.0833402478721643E-2</v>
      </c>
      <c r="BX477">
        <f t="shared" si="125"/>
        <v>0</v>
      </c>
      <c r="BY477">
        <f t="shared" si="126"/>
        <v>3.6352150040495586E-2</v>
      </c>
      <c r="BZ477">
        <f t="shared" si="127"/>
        <v>0</v>
      </c>
      <c r="CA477">
        <f t="shared" si="128"/>
        <v>0</v>
      </c>
      <c r="CB477">
        <f t="shared" si="129"/>
        <v>0</v>
      </c>
      <c r="CC477">
        <f t="shared" si="130"/>
        <v>0</v>
      </c>
      <c r="CD477">
        <f t="shared" si="131"/>
        <v>0</v>
      </c>
      <c r="CE477" s="4">
        <f t="shared" si="132"/>
        <v>0.23567229169011708</v>
      </c>
      <c r="CF477" s="4" t="str">
        <f t="shared" si="133"/>
        <v/>
      </c>
      <c r="CG477" s="4">
        <f t="shared" si="134"/>
        <v>0.18662431599991305</v>
      </c>
      <c r="CH477" s="4" t="str">
        <f t="shared" si="135"/>
        <v/>
      </c>
      <c r="CI477">
        <f>INDEX(FX!$B$114:$AK$132,MATCH(Data!BQ477,FX!$A$114:$A$132,0),MATCH(Data!D477,Period,0))</f>
        <v>7.845942700291646</v>
      </c>
    </row>
    <row r="478" spans="1:87" hidden="1" outlineLevel="1" x14ac:dyDescent="0.15">
      <c r="A478" t="s">
        <v>2</v>
      </c>
      <c r="B478" s="1">
        <f t="shared" si="136"/>
        <v>43800</v>
      </c>
      <c r="C478" t="s">
        <v>109</v>
      </c>
      <c r="D478" s="1">
        <v>43344</v>
      </c>
      <c r="E478">
        <v>6.9042231894007742</v>
      </c>
      <c r="F478">
        <v>1.2070360132639866</v>
      </c>
      <c r="G478">
        <v>0.29462623789518977</v>
      </c>
      <c r="H478">
        <v>0.16723490250941631</v>
      </c>
      <c r="BQ478" t="str">
        <f>VLOOKUP(A478,Misc!$A$3:$B$11,2,FALSE)</f>
        <v>HKD</v>
      </c>
      <c r="BR478">
        <f>INDEX(FX!$B$30:$AK$48,MATCH(Data!BQ478,FX!$A$30:$A$48,0),MATCH(Data!D478,Period,0))</f>
        <v>7.8374647259128372</v>
      </c>
      <c r="BS478">
        <f t="shared" si="120"/>
        <v>0.88092558382731767</v>
      </c>
      <c r="BT478">
        <f t="shared" si="121"/>
        <v>0</v>
      </c>
      <c r="BU478">
        <f t="shared" si="122"/>
        <v>0.15400847792950059</v>
      </c>
      <c r="BV478">
        <f t="shared" si="123"/>
        <v>0</v>
      </c>
      <c r="BW478">
        <f t="shared" si="124"/>
        <v>3.7592033673985607E-2</v>
      </c>
      <c r="BX478">
        <f t="shared" si="125"/>
        <v>0</v>
      </c>
      <c r="BY478">
        <f t="shared" si="126"/>
        <v>2.1337882639074754E-2</v>
      </c>
      <c r="BZ478">
        <f t="shared" si="127"/>
        <v>0</v>
      </c>
      <c r="CA478">
        <f t="shared" si="128"/>
        <v>0</v>
      </c>
      <c r="CB478">
        <f t="shared" si="129"/>
        <v>0</v>
      </c>
      <c r="CC478">
        <f t="shared" si="130"/>
        <v>0</v>
      </c>
      <c r="CD478">
        <f t="shared" si="131"/>
        <v>0</v>
      </c>
      <c r="CE478" s="4">
        <f t="shared" si="132"/>
        <v>0.17482575231881325</v>
      </c>
      <c r="CF478" s="4" t="str">
        <f t="shared" si="133"/>
        <v/>
      </c>
      <c r="CG478" s="4">
        <f t="shared" si="134"/>
        <v>0.13855005208766785</v>
      </c>
      <c r="CH478" s="4" t="str">
        <f t="shared" si="135"/>
        <v/>
      </c>
      <c r="CI478">
        <f>INDEX(FX!$B$114:$AK$132,MATCH(Data!BQ478,FX!$A$114:$A$132,0),MATCH(Data!D478,Period,0))</f>
        <v>7.845942700291646</v>
      </c>
    </row>
    <row r="479" spans="1:87" hidden="1" outlineLevel="1" x14ac:dyDescent="0.15">
      <c r="A479" t="s">
        <v>2</v>
      </c>
      <c r="B479" s="1">
        <f t="shared" si="136"/>
        <v>43800</v>
      </c>
      <c r="C479" t="s">
        <v>109</v>
      </c>
      <c r="D479" s="1">
        <v>43374</v>
      </c>
      <c r="E479">
        <v>14.192125149777496</v>
      </c>
      <c r="F479">
        <v>1.7892050074058305</v>
      </c>
      <c r="G479">
        <v>0.54998641708819695</v>
      </c>
      <c r="H479">
        <v>0.44167867840904806</v>
      </c>
      <c r="BQ479" t="str">
        <f>VLOOKUP(A479,Misc!$A$3:$B$11,2,FALSE)</f>
        <v>HKD</v>
      </c>
      <c r="BR479">
        <f>INDEX(FX!$B$30:$AK$48,MATCH(Data!BQ479,FX!$A$30:$A$48,0),MATCH(Data!D479,Period,0))</f>
        <v>7.8378847020251188</v>
      </c>
      <c r="BS479">
        <f t="shared" si="120"/>
        <v>1.8107085890292054</v>
      </c>
      <c r="BT479">
        <f t="shared" si="121"/>
        <v>0</v>
      </c>
      <c r="BU479">
        <f t="shared" si="122"/>
        <v>0.22827651533883159</v>
      </c>
      <c r="BV479">
        <f t="shared" si="123"/>
        <v>0</v>
      </c>
      <c r="BW479">
        <f t="shared" si="124"/>
        <v>7.0170261237205211E-2</v>
      </c>
      <c r="BX479">
        <f t="shared" si="125"/>
        <v>0</v>
      </c>
      <c r="BY479">
        <f t="shared" si="126"/>
        <v>5.6351770305440835E-2</v>
      </c>
      <c r="BZ479">
        <f t="shared" si="127"/>
        <v>0</v>
      </c>
      <c r="CA479">
        <f t="shared" si="128"/>
        <v>0</v>
      </c>
      <c r="CB479">
        <f t="shared" si="129"/>
        <v>0</v>
      </c>
      <c r="CC479">
        <f t="shared" si="130"/>
        <v>0</v>
      </c>
      <c r="CD479">
        <f t="shared" si="131"/>
        <v>0</v>
      </c>
      <c r="CE479" s="4">
        <f t="shared" si="132"/>
        <v>0.12607026703353735</v>
      </c>
      <c r="CF479" s="4" t="str">
        <f t="shared" si="133"/>
        <v/>
      </c>
      <c r="CG479" s="4">
        <f t="shared" si="134"/>
        <v>0.24685750184068525</v>
      </c>
      <c r="CH479" s="4" t="str">
        <f t="shared" si="135"/>
        <v/>
      </c>
      <c r="CI479">
        <f>INDEX(FX!$B$114:$AK$132,MATCH(Data!BQ479,FX!$A$114:$A$132,0),MATCH(Data!D479,Period,0))</f>
        <v>7.845942700291646</v>
      </c>
    </row>
    <row r="480" spans="1:87" hidden="1" outlineLevel="1" x14ac:dyDescent="0.15">
      <c r="A480" t="s">
        <v>2</v>
      </c>
      <c r="B480" s="1">
        <f t="shared" si="136"/>
        <v>43800</v>
      </c>
      <c r="C480" t="s">
        <v>109</v>
      </c>
      <c r="D480" s="1">
        <v>43405</v>
      </c>
      <c r="E480">
        <v>24.305421693070627</v>
      </c>
      <c r="F480">
        <v>3.1758582061826806</v>
      </c>
      <c r="G480">
        <v>0.64865511382692642</v>
      </c>
      <c r="H480">
        <v>0.25552548952032078</v>
      </c>
      <c r="BQ480" t="str">
        <f>VLOOKUP(A480,Misc!$A$3:$B$11,2,FALSE)</f>
        <v>HKD</v>
      </c>
      <c r="BR480">
        <f>INDEX(FX!$B$30:$AK$48,MATCH(Data!BQ480,FX!$A$30:$A$48,0),MATCH(Data!D480,Period,0))</f>
        <v>7.8298163321616663</v>
      </c>
      <c r="BS480">
        <f t="shared" si="120"/>
        <v>3.1042135168910603</v>
      </c>
      <c r="BT480">
        <f t="shared" si="121"/>
        <v>0</v>
      </c>
      <c r="BU480">
        <f t="shared" si="122"/>
        <v>0.40561081786012793</v>
      </c>
      <c r="BV480">
        <f t="shared" si="123"/>
        <v>0</v>
      </c>
      <c r="BW480">
        <f t="shared" si="124"/>
        <v>8.2844231117212536E-2</v>
      </c>
      <c r="BX480">
        <f t="shared" si="125"/>
        <v>0</v>
      </c>
      <c r="BY480">
        <f t="shared" si="126"/>
        <v>3.263492765094976E-2</v>
      </c>
      <c r="BZ480">
        <f t="shared" si="127"/>
        <v>0</v>
      </c>
      <c r="CA480">
        <f t="shared" si="128"/>
        <v>0</v>
      </c>
      <c r="CB480">
        <f t="shared" si="129"/>
        <v>0</v>
      </c>
      <c r="CC480">
        <f t="shared" si="130"/>
        <v>0</v>
      </c>
      <c r="CD480">
        <f t="shared" si="131"/>
        <v>0</v>
      </c>
      <c r="CE480" s="4">
        <f t="shared" si="132"/>
        <v>0.13066460011628203</v>
      </c>
      <c r="CF480" s="4" t="str">
        <f t="shared" si="133"/>
        <v/>
      </c>
      <c r="CG480" s="4">
        <f t="shared" si="134"/>
        <v>8.0458721054633434E-2</v>
      </c>
      <c r="CH480" s="4" t="str">
        <f t="shared" si="135"/>
        <v/>
      </c>
      <c r="CI480">
        <f>INDEX(FX!$B$114:$AK$132,MATCH(Data!BQ480,FX!$A$114:$A$132,0),MATCH(Data!D480,Period,0))</f>
        <v>7.845942700291646</v>
      </c>
    </row>
    <row r="481" spans="1:87" hidden="1" outlineLevel="1" x14ac:dyDescent="0.15">
      <c r="A481" t="s">
        <v>2</v>
      </c>
      <c r="B481" s="1">
        <f t="shared" si="136"/>
        <v>43800</v>
      </c>
      <c r="C481" t="s">
        <v>109</v>
      </c>
      <c r="D481" s="1">
        <v>43435</v>
      </c>
      <c r="E481">
        <v>30.70695865349386</v>
      </c>
      <c r="F481">
        <v>3.7528289429744142</v>
      </c>
      <c r="G481">
        <v>1.0084926918732855</v>
      </c>
      <c r="H481">
        <v>0.61775677336334001</v>
      </c>
      <c r="BQ481" t="str">
        <f>VLOOKUP(A481,Misc!$A$3:$B$11,2,FALSE)</f>
        <v>HKD</v>
      </c>
      <c r="BR481">
        <f>INDEX(FX!$B$30:$AK$48,MATCH(Data!BQ481,FX!$A$30:$A$48,0),MATCH(Data!D481,Period,0))</f>
        <v>7.8201248266296783</v>
      </c>
      <c r="BS481">
        <f t="shared" si="120"/>
        <v>3.9266583762100842</v>
      </c>
      <c r="BT481">
        <f t="shared" si="121"/>
        <v>0</v>
      </c>
      <c r="BU481">
        <f t="shared" si="122"/>
        <v>0.47989373906091604</v>
      </c>
      <c r="BV481">
        <f t="shared" si="123"/>
        <v>0</v>
      </c>
      <c r="BW481">
        <f t="shared" si="124"/>
        <v>0.12896120128915209</v>
      </c>
      <c r="BX481">
        <f t="shared" si="125"/>
        <v>0</v>
      </c>
      <c r="BY481">
        <f t="shared" si="126"/>
        <v>7.8995768873114158E-2</v>
      </c>
      <c r="BZ481">
        <f t="shared" si="127"/>
        <v>0</v>
      </c>
      <c r="CA481">
        <f t="shared" si="128"/>
        <v>0</v>
      </c>
      <c r="CB481">
        <f t="shared" si="129"/>
        <v>0</v>
      </c>
      <c r="CC481">
        <f t="shared" si="130"/>
        <v>0</v>
      </c>
      <c r="CD481">
        <f t="shared" si="131"/>
        <v>0</v>
      </c>
      <c r="CE481" s="4">
        <f t="shared" si="132"/>
        <v>0.12221428326140708</v>
      </c>
      <c r="CF481" s="4" t="str">
        <f t="shared" si="133"/>
        <v/>
      </c>
      <c r="CG481" s="4">
        <f t="shared" si="134"/>
        <v>0.16461095955887584</v>
      </c>
      <c r="CH481" s="4" t="str">
        <f t="shared" si="135"/>
        <v/>
      </c>
      <c r="CI481">
        <f>INDEX(FX!$B$114:$AK$132,MATCH(Data!BQ481,FX!$A$114:$A$132,0),MATCH(Data!D481,Period,0))</f>
        <v>7.845942700291646</v>
      </c>
    </row>
    <row r="482" spans="1:87" hidden="1" outlineLevel="1" x14ac:dyDescent="0.15">
      <c r="A482" t="s">
        <v>2</v>
      </c>
      <c r="B482" s="1">
        <f t="shared" si="136"/>
        <v>43800</v>
      </c>
      <c r="C482" t="s">
        <v>45</v>
      </c>
      <c r="D482" s="1">
        <v>43101</v>
      </c>
      <c r="E482">
        <f t="array" ref="E482:E493">TRANSPOSE('[1]OVERALL_Key Metrics P1'!$F$9:$Q$9)</f>
        <v>135.78573413437087</v>
      </c>
      <c r="F482">
        <f t="array" ref="F482:F493">TRANSPOSE('[1]OVERALL_Key Metrics P1'!$F$14:$Q$14)</f>
        <v>70.954610237672696</v>
      </c>
      <c r="G482">
        <f t="array" ref="G482:G493">TRANSPOSE('[1]OVERALL_Key Metrics P1'!$F$19:$Q$19)</f>
        <v>33.629277024367234</v>
      </c>
      <c r="H482">
        <f t="array" ref="H482:H493">TRANSPOSE('[1]OVERALL_Key Metrics P1'!$F$24:$Q$24)</f>
        <v>23.950282488435512</v>
      </c>
      <c r="BQ482" t="str">
        <f>VLOOKUP(A482,Misc!$A$3:$B$11,2,FALSE)</f>
        <v>HKD</v>
      </c>
      <c r="BR482">
        <f>INDEX(FX!$B$30:$AK$48,MATCH(Data!BQ482,FX!$A$30:$A$48,0),MATCH(Data!D482,Period,0))</f>
        <v>7.8195231548237834</v>
      </c>
      <c r="BS482">
        <f t="shared" si="120"/>
        <v>17.364963495325934</v>
      </c>
      <c r="BT482">
        <f t="shared" si="121"/>
        <v>0</v>
      </c>
      <c r="BU482">
        <f t="shared" si="122"/>
        <v>9.0740328831818253</v>
      </c>
      <c r="BV482">
        <f t="shared" si="123"/>
        <v>0</v>
      </c>
      <c r="BW482">
        <f t="shared" si="124"/>
        <v>4.3006813022379351</v>
      </c>
      <c r="BX482">
        <f t="shared" si="125"/>
        <v>0</v>
      </c>
      <c r="BY482">
        <f t="shared" si="126"/>
        <v>3.0628827377614232</v>
      </c>
      <c r="BZ482">
        <f t="shared" si="127"/>
        <v>0</v>
      </c>
      <c r="CA482">
        <f t="shared" si="128"/>
        <v>0</v>
      </c>
      <c r="CB482">
        <f t="shared" si="129"/>
        <v>0</v>
      </c>
      <c r="CC482">
        <f t="shared" si="130"/>
        <v>0</v>
      </c>
      <c r="CD482">
        <f t="shared" si="131"/>
        <v>0</v>
      </c>
      <c r="CE482" s="4">
        <f t="shared" si="132"/>
        <v>0.52254834198898548</v>
      </c>
      <c r="CF482" s="4" t="str">
        <f t="shared" si="133"/>
        <v/>
      </c>
      <c r="CG482" s="4">
        <f t="shared" si="134"/>
        <v>0.33754371151093054</v>
      </c>
      <c r="CH482" s="4" t="str">
        <f t="shared" si="135"/>
        <v/>
      </c>
      <c r="CI482">
        <f>INDEX(FX!$B$114:$AK$132,MATCH(Data!BQ482,FX!$A$114:$A$132,0),MATCH(Data!D482,Period,0))</f>
        <v>7.845942700291646</v>
      </c>
    </row>
    <row r="483" spans="1:87" hidden="1" outlineLevel="1" x14ac:dyDescent="0.15">
      <c r="A483" t="s">
        <v>2</v>
      </c>
      <c r="B483" s="1">
        <f t="shared" si="136"/>
        <v>43800</v>
      </c>
      <c r="C483" t="s">
        <v>45</v>
      </c>
      <c r="D483" s="1">
        <v>43132</v>
      </c>
      <c r="E483">
        <v>90.964936435531015</v>
      </c>
      <c r="F483">
        <v>50.460870528460759</v>
      </c>
      <c r="G483">
        <v>23.161442151477601</v>
      </c>
      <c r="H483">
        <v>18.083487946640936</v>
      </c>
      <c r="BQ483" t="str">
        <f>VLOOKUP(A483,Misc!$A$3:$B$11,2,FALSE)</f>
        <v>HKD</v>
      </c>
      <c r="BR483">
        <f>INDEX(FX!$B$30:$AK$48,MATCH(Data!BQ483,FX!$A$30:$A$48,0),MATCH(Data!D483,Period,0))</f>
        <v>7.8220330747177629</v>
      </c>
      <c r="BS483">
        <f t="shared" si="120"/>
        <v>11.629321375480535</v>
      </c>
      <c r="BT483">
        <f t="shared" si="121"/>
        <v>0</v>
      </c>
      <c r="BU483">
        <f t="shared" si="122"/>
        <v>6.4511195550373586</v>
      </c>
      <c r="BV483">
        <f t="shared" si="123"/>
        <v>0</v>
      </c>
      <c r="BW483">
        <f t="shared" si="124"/>
        <v>2.961051421060799</v>
      </c>
      <c r="BX483">
        <f t="shared" si="125"/>
        <v>0</v>
      </c>
      <c r="BY483">
        <f t="shared" si="126"/>
        <v>2.3118654413633286</v>
      </c>
      <c r="BZ483">
        <f t="shared" si="127"/>
        <v>0</v>
      </c>
      <c r="CA483">
        <f t="shared" si="128"/>
        <v>0</v>
      </c>
      <c r="CB483">
        <f t="shared" si="129"/>
        <v>0</v>
      </c>
      <c r="CC483">
        <f t="shared" si="130"/>
        <v>0</v>
      </c>
      <c r="CD483">
        <f t="shared" si="131"/>
        <v>0</v>
      </c>
      <c r="CE483" s="4">
        <f t="shared" si="132"/>
        <v>0.55472880546916625</v>
      </c>
      <c r="CF483" s="4" t="str">
        <f t="shared" si="133"/>
        <v/>
      </c>
      <c r="CG483" s="4">
        <f t="shared" si="134"/>
        <v>0.35836654733178952</v>
      </c>
      <c r="CH483" s="4" t="str">
        <f t="shared" si="135"/>
        <v/>
      </c>
      <c r="CI483">
        <f>INDEX(FX!$B$114:$AK$132,MATCH(Data!BQ483,FX!$A$114:$A$132,0),MATCH(Data!D483,Period,0))</f>
        <v>7.845942700291646</v>
      </c>
    </row>
    <row r="484" spans="1:87" hidden="1" outlineLevel="1" x14ac:dyDescent="0.15">
      <c r="A484" t="s">
        <v>2</v>
      </c>
      <c r="B484" s="1">
        <f t="shared" si="136"/>
        <v>43800</v>
      </c>
      <c r="C484" t="s">
        <v>45</v>
      </c>
      <c r="D484" s="1">
        <v>43160</v>
      </c>
      <c r="E484">
        <v>168.39034880285726</v>
      </c>
      <c r="F484">
        <v>97.06225464055116</v>
      </c>
      <c r="G484">
        <v>48.434642753953653</v>
      </c>
      <c r="H484">
        <v>37.85847662931203</v>
      </c>
      <c r="BQ484" t="str">
        <f>VLOOKUP(A484,Misc!$A$3:$B$11,2,FALSE)</f>
        <v>HKD</v>
      </c>
      <c r="BR484">
        <f>INDEX(FX!$B$30:$AK$48,MATCH(Data!BQ484,FX!$A$30:$A$48,0),MATCH(Data!D484,Period,0))</f>
        <v>7.8408438199644879</v>
      </c>
      <c r="BS484">
        <f t="shared" si="120"/>
        <v>21.47604934740556</v>
      </c>
      <c r="BT484">
        <f t="shared" si="121"/>
        <v>0</v>
      </c>
      <c r="BU484">
        <f t="shared" si="122"/>
        <v>12.379057263378927</v>
      </c>
      <c r="BV484">
        <f t="shared" si="123"/>
        <v>0</v>
      </c>
      <c r="BW484">
        <f t="shared" si="124"/>
        <v>6.1772232512307612</v>
      </c>
      <c r="BX484">
        <f t="shared" si="125"/>
        <v>0</v>
      </c>
      <c r="BY484">
        <f t="shared" si="126"/>
        <v>4.8283676474866315</v>
      </c>
      <c r="BZ484">
        <f t="shared" si="127"/>
        <v>0</v>
      </c>
      <c r="CA484">
        <f t="shared" si="128"/>
        <v>0</v>
      </c>
      <c r="CB484">
        <f t="shared" si="129"/>
        <v>0</v>
      </c>
      <c r="CC484">
        <f t="shared" si="130"/>
        <v>0</v>
      </c>
      <c r="CD484">
        <f t="shared" si="131"/>
        <v>0</v>
      </c>
      <c r="CE484" s="4">
        <f t="shared" si="132"/>
        <v>0.5764122191716976</v>
      </c>
      <c r="CF484" s="4" t="str">
        <f t="shared" si="133"/>
        <v/>
      </c>
      <c r="CG484" s="4">
        <f t="shared" si="134"/>
        <v>0.39004324358127285</v>
      </c>
      <c r="CH484" s="4" t="str">
        <f t="shared" si="135"/>
        <v/>
      </c>
      <c r="CI484">
        <f>INDEX(FX!$B$114:$AK$132,MATCH(Data!BQ484,FX!$A$114:$A$132,0),MATCH(Data!D484,Period,0))</f>
        <v>7.845942700291646</v>
      </c>
    </row>
    <row r="485" spans="1:87" hidden="1" outlineLevel="1" x14ac:dyDescent="0.15">
      <c r="A485" t="s">
        <v>2</v>
      </c>
      <c r="B485" s="1">
        <f t="shared" si="136"/>
        <v>43800</v>
      </c>
      <c r="C485" t="s">
        <v>45</v>
      </c>
      <c r="D485" s="1">
        <v>43191</v>
      </c>
      <c r="E485">
        <v>142.13893355013104</v>
      </c>
      <c r="F485">
        <v>70.727781135850535</v>
      </c>
      <c r="G485">
        <v>26.475053784380655</v>
      </c>
      <c r="H485">
        <v>21.549104556953559</v>
      </c>
      <c r="BQ485" t="str">
        <f>VLOOKUP(A485,Misc!$A$3:$B$11,2,FALSE)</f>
        <v>HKD</v>
      </c>
      <c r="BR485">
        <f>INDEX(FX!$B$30:$AK$48,MATCH(Data!BQ485,FX!$A$30:$A$48,0),MATCH(Data!D485,Period,0))</f>
        <v>7.8484356035613354</v>
      </c>
      <c r="BS485">
        <f t="shared" si="120"/>
        <v>18.110479684082971</v>
      </c>
      <c r="BT485">
        <f t="shared" si="121"/>
        <v>0</v>
      </c>
      <c r="BU485">
        <f t="shared" si="122"/>
        <v>9.0117043329955884</v>
      </c>
      <c r="BV485">
        <f t="shared" si="123"/>
        <v>0</v>
      </c>
      <c r="BW485">
        <f t="shared" si="124"/>
        <v>3.3732905666407249</v>
      </c>
      <c r="BX485">
        <f t="shared" si="125"/>
        <v>0</v>
      </c>
      <c r="BY485">
        <f t="shared" si="126"/>
        <v>2.7456560320346335</v>
      </c>
      <c r="BZ485">
        <f t="shared" si="127"/>
        <v>0</v>
      </c>
      <c r="CA485">
        <f t="shared" si="128"/>
        <v>0</v>
      </c>
      <c r="CB485">
        <f t="shared" si="129"/>
        <v>0</v>
      </c>
      <c r="CC485">
        <f t="shared" si="130"/>
        <v>0</v>
      </c>
      <c r="CD485">
        <f t="shared" si="131"/>
        <v>0</v>
      </c>
      <c r="CE485" s="4">
        <f t="shared" si="132"/>
        <v>0.49759611507782647</v>
      </c>
      <c r="CF485" s="4" t="str">
        <f t="shared" si="133"/>
        <v/>
      </c>
      <c r="CG485" s="4">
        <f t="shared" si="134"/>
        <v>0.30467666609762678</v>
      </c>
      <c r="CH485" s="4" t="str">
        <f t="shared" si="135"/>
        <v/>
      </c>
      <c r="CI485">
        <f>INDEX(FX!$B$114:$AK$132,MATCH(Data!BQ485,FX!$A$114:$A$132,0),MATCH(Data!D485,Period,0))</f>
        <v>7.845942700291646</v>
      </c>
    </row>
    <row r="486" spans="1:87" hidden="1" outlineLevel="1" x14ac:dyDescent="0.15">
      <c r="A486" t="s">
        <v>2</v>
      </c>
      <c r="B486" s="1">
        <f t="shared" si="136"/>
        <v>43800</v>
      </c>
      <c r="C486" t="s">
        <v>45</v>
      </c>
      <c r="D486" s="1">
        <v>43221</v>
      </c>
      <c r="E486">
        <v>176.17188072240222</v>
      </c>
      <c r="F486">
        <v>96.043755376030262</v>
      </c>
      <c r="G486">
        <v>44.744685508490143</v>
      </c>
      <c r="H486">
        <v>36.077072136755838</v>
      </c>
      <c r="BQ486" t="str">
        <f>VLOOKUP(A486,Misc!$A$3:$B$11,2,FALSE)</f>
        <v>HKD</v>
      </c>
      <c r="BR486">
        <f>INDEX(FX!$B$30:$AK$48,MATCH(Data!BQ486,FX!$A$30:$A$48,0),MATCH(Data!D486,Period,0))</f>
        <v>7.8488161342830418</v>
      </c>
      <c r="BS486">
        <f t="shared" si="120"/>
        <v>22.445662850082144</v>
      </c>
      <c r="BT486">
        <f t="shared" si="121"/>
        <v>0</v>
      </c>
      <c r="BU486">
        <f t="shared" si="122"/>
        <v>12.236718727110745</v>
      </c>
      <c r="BV486">
        <f t="shared" si="123"/>
        <v>0</v>
      </c>
      <c r="BW486">
        <f t="shared" si="124"/>
        <v>5.7008196832448021</v>
      </c>
      <c r="BX486">
        <f t="shared" si="125"/>
        <v>0</v>
      </c>
      <c r="BY486">
        <f t="shared" si="126"/>
        <v>4.5964985699147523</v>
      </c>
      <c r="BZ486">
        <f t="shared" si="127"/>
        <v>0</v>
      </c>
      <c r="CA486">
        <f t="shared" si="128"/>
        <v>0</v>
      </c>
      <c r="CB486">
        <f t="shared" si="129"/>
        <v>0</v>
      </c>
      <c r="CC486">
        <f t="shared" si="130"/>
        <v>0</v>
      </c>
      <c r="CD486">
        <f t="shared" si="131"/>
        <v>0</v>
      </c>
      <c r="CE486" s="4">
        <f t="shared" si="132"/>
        <v>0.54517074451494585</v>
      </c>
      <c r="CF486" s="4" t="str">
        <f t="shared" si="133"/>
        <v/>
      </c>
      <c r="CG486" s="4">
        <f t="shared" si="134"/>
        <v>0.37563162743383971</v>
      </c>
      <c r="CH486" s="4" t="str">
        <f t="shared" si="135"/>
        <v/>
      </c>
      <c r="CI486">
        <f>INDEX(FX!$B$114:$AK$132,MATCH(Data!BQ486,FX!$A$114:$A$132,0),MATCH(Data!D486,Period,0))</f>
        <v>7.845942700291646</v>
      </c>
    </row>
    <row r="487" spans="1:87" hidden="1" outlineLevel="1" x14ac:dyDescent="0.15">
      <c r="A487" t="s">
        <v>2</v>
      </c>
      <c r="B487" s="1">
        <f t="shared" si="136"/>
        <v>43800</v>
      </c>
      <c r="C487" t="s">
        <v>45</v>
      </c>
      <c r="D487" s="1">
        <v>43252</v>
      </c>
      <c r="E487">
        <v>163.9228043091976</v>
      </c>
      <c r="F487">
        <v>85.393669997088281</v>
      </c>
      <c r="G487">
        <v>44.786718405710715</v>
      </c>
      <c r="H487">
        <v>34.196827493068838</v>
      </c>
      <c r="BQ487" t="str">
        <f>VLOOKUP(A487,Misc!$A$3:$B$11,2,FALSE)</f>
        <v>HKD</v>
      </c>
      <c r="BR487">
        <f>INDEX(FX!$B$30:$AK$48,MATCH(Data!BQ487,FX!$A$30:$A$48,0),MATCH(Data!D487,Period,0))</f>
        <v>7.8472256201986585</v>
      </c>
      <c r="BS487">
        <f t="shared" si="120"/>
        <v>20.889268671880977</v>
      </c>
      <c r="BT487">
        <f t="shared" si="121"/>
        <v>0</v>
      </c>
      <c r="BU487">
        <f t="shared" si="122"/>
        <v>10.882020491074714</v>
      </c>
      <c r="BV487">
        <f t="shared" si="123"/>
        <v>0</v>
      </c>
      <c r="BW487">
        <f t="shared" si="124"/>
        <v>5.7073315555538855</v>
      </c>
      <c r="BX487">
        <f t="shared" si="125"/>
        <v>0</v>
      </c>
      <c r="BY487">
        <f t="shared" si="126"/>
        <v>4.3578239174169582</v>
      </c>
      <c r="BZ487">
        <f t="shared" si="127"/>
        <v>0</v>
      </c>
      <c r="CA487">
        <f t="shared" si="128"/>
        <v>0</v>
      </c>
      <c r="CB487">
        <f t="shared" si="129"/>
        <v>0</v>
      </c>
      <c r="CC487">
        <f t="shared" si="130"/>
        <v>0</v>
      </c>
      <c r="CD487">
        <f t="shared" si="131"/>
        <v>0</v>
      </c>
      <c r="CE487" s="4">
        <f t="shared" si="132"/>
        <v>0.52093831823432812</v>
      </c>
      <c r="CF487" s="4" t="str">
        <f t="shared" si="133"/>
        <v/>
      </c>
      <c r="CG487" s="4">
        <f t="shared" si="134"/>
        <v>0.40046091817150925</v>
      </c>
      <c r="CH487" s="4" t="str">
        <f t="shared" si="135"/>
        <v/>
      </c>
      <c r="CI487">
        <f>INDEX(FX!$B$114:$AK$132,MATCH(Data!BQ487,FX!$A$114:$A$132,0),MATCH(Data!D487,Period,0))</f>
        <v>7.845942700291646</v>
      </c>
    </row>
    <row r="488" spans="1:87" hidden="1" outlineLevel="1" x14ac:dyDescent="0.15">
      <c r="A488" t="s">
        <v>2</v>
      </c>
      <c r="B488" s="1">
        <f t="shared" si="136"/>
        <v>43800</v>
      </c>
      <c r="C488" t="s">
        <v>45</v>
      </c>
      <c r="D488" s="1">
        <v>43282</v>
      </c>
      <c r="E488">
        <v>105.12057053939924</v>
      </c>
      <c r="F488">
        <v>65.835154824624766</v>
      </c>
      <c r="G488">
        <v>29.490093352403044</v>
      </c>
      <c r="H488">
        <v>25.424787214871898</v>
      </c>
      <c r="BQ488" t="str">
        <f>VLOOKUP(A488,Misc!$A$3:$B$11,2,FALSE)</f>
        <v>HKD</v>
      </c>
      <c r="BR488">
        <f>INDEX(FX!$B$30:$AK$48,MATCH(Data!BQ488,FX!$A$30:$A$48,0),MATCH(Data!D488,Period,0))</f>
        <v>7.8478330208568332</v>
      </c>
      <c r="BS488">
        <f t="shared" si="120"/>
        <v>13.394853109135353</v>
      </c>
      <c r="BT488">
        <f t="shared" si="121"/>
        <v>0</v>
      </c>
      <c r="BU488">
        <f t="shared" si="122"/>
        <v>8.3889596847508905</v>
      </c>
      <c r="BV488">
        <f t="shared" si="123"/>
        <v>0</v>
      </c>
      <c r="BW488">
        <f t="shared" si="124"/>
        <v>3.7577371070496208</v>
      </c>
      <c r="BX488">
        <f t="shared" si="125"/>
        <v>0</v>
      </c>
      <c r="BY488">
        <f t="shared" si="126"/>
        <v>3.2397207161902632</v>
      </c>
      <c r="BZ488">
        <f t="shared" si="127"/>
        <v>0</v>
      </c>
      <c r="CA488">
        <f t="shared" si="128"/>
        <v>0</v>
      </c>
      <c r="CB488">
        <f t="shared" si="129"/>
        <v>0</v>
      </c>
      <c r="CC488">
        <f t="shared" si="130"/>
        <v>0</v>
      </c>
      <c r="CD488">
        <f t="shared" si="131"/>
        <v>0</v>
      </c>
      <c r="CE488" s="4">
        <f t="shared" si="132"/>
        <v>0.62628232026147268</v>
      </c>
      <c r="CF488" s="4" t="str">
        <f t="shared" si="133"/>
        <v/>
      </c>
      <c r="CG488" s="4">
        <f t="shared" si="134"/>
        <v>0.38618861431403656</v>
      </c>
      <c r="CH488" s="4" t="str">
        <f t="shared" si="135"/>
        <v/>
      </c>
      <c r="CI488">
        <f>INDEX(FX!$B$114:$AK$132,MATCH(Data!BQ488,FX!$A$114:$A$132,0),MATCH(Data!D488,Period,0))</f>
        <v>7.845942700291646</v>
      </c>
    </row>
    <row r="489" spans="1:87" hidden="1" outlineLevel="1" x14ac:dyDescent="0.15">
      <c r="A489" t="s">
        <v>2</v>
      </c>
      <c r="B489" s="1">
        <f t="shared" si="136"/>
        <v>43800</v>
      </c>
      <c r="C489" t="s">
        <v>45</v>
      </c>
      <c r="D489" s="1">
        <v>43313</v>
      </c>
      <c r="E489">
        <v>126.18376369192019</v>
      </c>
      <c r="F489">
        <v>86.131826802067422</v>
      </c>
      <c r="G489">
        <v>46.387575908019407</v>
      </c>
      <c r="H489">
        <v>37.62260421519877</v>
      </c>
      <c r="BQ489" t="str">
        <f>VLOOKUP(A489,Misc!$A$3:$B$11,2,FALSE)</f>
        <v>HKD</v>
      </c>
      <c r="BR489">
        <f>INDEX(FX!$B$30:$AK$48,MATCH(Data!BQ489,FX!$A$30:$A$48,0),MATCH(Data!D489,Period,0))</f>
        <v>7.8496344484350189</v>
      </c>
      <c r="BS489">
        <f t="shared" si="120"/>
        <v>16.075113372582265</v>
      </c>
      <c r="BT489">
        <f t="shared" si="121"/>
        <v>0</v>
      </c>
      <c r="BU489">
        <f t="shared" si="122"/>
        <v>10.972718203360351</v>
      </c>
      <c r="BV489">
        <f t="shared" si="123"/>
        <v>0</v>
      </c>
      <c r="BW489">
        <f t="shared" si="124"/>
        <v>5.9095205277065732</v>
      </c>
      <c r="BX489">
        <f t="shared" si="125"/>
        <v>0</v>
      </c>
      <c r="BY489">
        <f t="shared" si="126"/>
        <v>4.792911626948384</v>
      </c>
      <c r="BZ489">
        <f t="shared" si="127"/>
        <v>0</v>
      </c>
      <c r="CA489">
        <f t="shared" si="128"/>
        <v>0</v>
      </c>
      <c r="CB489">
        <f t="shared" si="129"/>
        <v>0</v>
      </c>
      <c r="CC489">
        <f t="shared" si="130"/>
        <v>0</v>
      </c>
      <c r="CD489">
        <f t="shared" si="131"/>
        <v>0</v>
      </c>
      <c r="CE489" s="4">
        <f t="shared" si="132"/>
        <v>0.68259040848044239</v>
      </c>
      <c r="CF489" s="4" t="str">
        <f t="shared" si="133"/>
        <v/>
      </c>
      <c r="CG489" s="4">
        <f t="shared" si="134"/>
        <v>0.43680258055661852</v>
      </c>
      <c r="CH489" s="4" t="str">
        <f t="shared" si="135"/>
        <v/>
      </c>
      <c r="CI489">
        <f>INDEX(FX!$B$114:$AK$132,MATCH(Data!BQ489,FX!$A$114:$A$132,0),MATCH(Data!D489,Period,0))</f>
        <v>7.845942700291646</v>
      </c>
    </row>
    <row r="490" spans="1:87" hidden="1" outlineLevel="1" x14ac:dyDescent="0.15">
      <c r="A490" t="s">
        <v>2</v>
      </c>
      <c r="B490" s="1">
        <f t="shared" si="136"/>
        <v>43800</v>
      </c>
      <c r="C490" t="s">
        <v>45</v>
      </c>
      <c r="D490" s="1">
        <v>43344</v>
      </c>
      <c r="E490">
        <v>168.90362302371645</v>
      </c>
      <c r="F490">
        <v>118.38615314462719</v>
      </c>
      <c r="G490">
        <v>63.76619623099856</v>
      </c>
      <c r="H490">
        <v>52.580133108974977</v>
      </c>
      <c r="BQ490" t="str">
        <f>VLOOKUP(A490,Misc!$A$3:$B$11,2,FALSE)</f>
        <v>HKD</v>
      </c>
      <c r="BR490">
        <f>INDEX(FX!$B$30:$AK$48,MATCH(Data!BQ490,FX!$A$30:$A$48,0),MATCH(Data!D490,Period,0))</f>
        <v>7.8374647259128372</v>
      </c>
      <c r="BS490">
        <f t="shared" si="120"/>
        <v>21.550798495497418</v>
      </c>
      <c r="BT490">
        <f t="shared" si="121"/>
        <v>0</v>
      </c>
      <c r="BU490">
        <f t="shared" si="122"/>
        <v>15.105159293822357</v>
      </c>
      <c r="BV490">
        <f t="shared" si="123"/>
        <v>0</v>
      </c>
      <c r="BW490">
        <f t="shared" si="124"/>
        <v>8.1360744144939865</v>
      </c>
      <c r="BX490">
        <f t="shared" si="125"/>
        <v>0</v>
      </c>
      <c r="BY490">
        <f t="shared" si="126"/>
        <v>6.7088191076803749</v>
      </c>
      <c r="BZ490">
        <f t="shared" si="127"/>
        <v>0</v>
      </c>
      <c r="CA490">
        <f t="shared" si="128"/>
        <v>0</v>
      </c>
      <c r="CB490">
        <f t="shared" si="129"/>
        <v>0</v>
      </c>
      <c r="CC490">
        <f t="shared" si="130"/>
        <v>0</v>
      </c>
      <c r="CD490">
        <f t="shared" si="131"/>
        <v>0</v>
      </c>
      <c r="CE490" s="4">
        <f t="shared" si="132"/>
        <v>0.70090949516224466</v>
      </c>
      <c r="CF490" s="4" t="str">
        <f t="shared" si="133"/>
        <v/>
      </c>
      <c r="CG490" s="4">
        <f t="shared" si="134"/>
        <v>0.4441409042554168</v>
      </c>
      <c r="CH490" s="4" t="str">
        <f t="shared" si="135"/>
        <v/>
      </c>
      <c r="CI490">
        <f>INDEX(FX!$B$114:$AK$132,MATCH(Data!BQ490,FX!$A$114:$A$132,0),MATCH(Data!D490,Period,0))</f>
        <v>7.845942700291646</v>
      </c>
    </row>
    <row r="491" spans="1:87" hidden="1" outlineLevel="1" x14ac:dyDescent="0.15">
      <c r="A491" t="s">
        <v>2</v>
      </c>
      <c r="B491" s="1">
        <f t="shared" si="136"/>
        <v>43800</v>
      </c>
      <c r="C491" t="s">
        <v>45</v>
      </c>
      <c r="D491" s="1">
        <v>43374</v>
      </c>
      <c r="E491">
        <v>180.98162318905668</v>
      </c>
      <c r="F491">
        <v>127.07547626905705</v>
      </c>
      <c r="G491">
        <v>63.856277413139217</v>
      </c>
      <c r="H491">
        <v>56.082988830105393</v>
      </c>
      <c r="BQ491" t="str">
        <f>VLOOKUP(A491,Misc!$A$3:$B$11,2,FALSE)</f>
        <v>HKD</v>
      </c>
      <c r="BR491">
        <f>INDEX(FX!$B$30:$AK$48,MATCH(Data!BQ491,FX!$A$30:$A$48,0),MATCH(Data!D491,Period,0))</f>
        <v>7.8378847020251188</v>
      </c>
      <c r="BS491">
        <f t="shared" si="120"/>
        <v>23.090620756681382</v>
      </c>
      <c r="BT491">
        <f t="shared" si="121"/>
        <v>0</v>
      </c>
      <c r="BU491">
        <f t="shared" si="122"/>
        <v>16.212981065697974</v>
      </c>
      <c r="BV491">
        <f t="shared" si="123"/>
        <v>0</v>
      </c>
      <c r="BW491">
        <f t="shared" si="124"/>
        <v>8.1471315081529987</v>
      </c>
      <c r="BX491">
        <f t="shared" si="125"/>
        <v>0</v>
      </c>
      <c r="BY491">
        <f t="shared" si="126"/>
        <v>7.1553730326774154</v>
      </c>
      <c r="BZ491">
        <f t="shared" si="127"/>
        <v>0</v>
      </c>
      <c r="CA491">
        <f t="shared" si="128"/>
        <v>0</v>
      </c>
      <c r="CB491">
        <f t="shared" si="129"/>
        <v>0</v>
      </c>
      <c r="CC491">
        <f t="shared" si="130"/>
        <v>0</v>
      </c>
      <c r="CD491">
        <f t="shared" si="131"/>
        <v>0</v>
      </c>
      <c r="CE491" s="4">
        <f t="shared" si="132"/>
        <v>0.70214574292060428</v>
      </c>
      <c r="CF491" s="4" t="str">
        <f t="shared" si="133"/>
        <v/>
      </c>
      <c r="CG491" s="4">
        <f t="shared" si="134"/>
        <v>0.4413360506425395</v>
      </c>
      <c r="CH491" s="4" t="str">
        <f t="shared" si="135"/>
        <v/>
      </c>
      <c r="CI491">
        <f>INDEX(FX!$B$114:$AK$132,MATCH(Data!BQ491,FX!$A$114:$A$132,0),MATCH(Data!D491,Period,0))</f>
        <v>7.845942700291646</v>
      </c>
    </row>
    <row r="492" spans="1:87" hidden="1" outlineLevel="1" x14ac:dyDescent="0.15">
      <c r="A492" t="s">
        <v>2</v>
      </c>
      <c r="B492" s="1">
        <f t="shared" si="136"/>
        <v>43800</v>
      </c>
      <c r="C492" t="s">
        <v>45</v>
      </c>
      <c r="D492" s="1">
        <v>43405</v>
      </c>
      <c r="E492">
        <v>258.56936147599407</v>
      </c>
      <c r="F492">
        <v>115.88462678571223</v>
      </c>
      <c r="G492">
        <v>51.218514985130184</v>
      </c>
      <c r="H492">
        <v>45.110454851546535</v>
      </c>
      <c r="BQ492" t="str">
        <f>VLOOKUP(A492,Misc!$A$3:$B$11,2,FALSE)</f>
        <v>HKD</v>
      </c>
      <c r="BR492">
        <f>INDEX(FX!$B$30:$AK$48,MATCH(Data!BQ492,FX!$A$30:$A$48,0),MATCH(Data!D492,Period,0))</f>
        <v>7.8298163321616663</v>
      </c>
      <c r="BS492">
        <f t="shared" si="120"/>
        <v>33.023681591852601</v>
      </c>
      <c r="BT492">
        <f t="shared" si="121"/>
        <v>0</v>
      </c>
      <c r="BU492">
        <f t="shared" si="122"/>
        <v>14.800427221990613</v>
      </c>
      <c r="BV492">
        <f t="shared" si="123"/>
        <v>0</v>
      </c>
      <c r="BW492">
        <f t="shared" si="124"/>
        <v>6.5414708100808934</v>
      </c>
      <c r="BX492">
        <f t="shared" si="125"/>
        <v>0</v>
      </c>
      <c r="BY492">
        <f t="shared" si="126"/>
        <v>5.7613682030128004</v>
      </c>
      <c r="BZ492">
        <f t="shared" si="127"/>
        <v>0</v>
      </c>
      <c r="CA492">
        <f t="shared" si="128"/>
        <v>0</v>
      </c>
      <c r="CB492">
        <f t="shared" si="129"/>
        <v>0</v>
      </c>
      <c r="CC492">
        <f t="shared" si="130"/>
        <v>0</v>
      </c>
      <c r="CD492">
        <f t="shared" si="131"/>
        <v>0</v>
      </c>
      <c r="CE492" s="4">
        <f t="shared" si="132"/>
        <v>0.44817617263007054</v>
      </c>
      <c r="CF492" s="4" t="str">
        <f t="shared" si="133"/>
        <v/>
      </c>
      <c r="CG492" s="4">
        <f t="shared" si="134"/>
        <v>0.38927039852285517</v>
      </c>
      <c r="CH492" s="4" t="str">
        <f t="shared" si="135"/>
        <v/>
      </c>
      <c r="CI492">
        <f>INDEX(FX!$B$114:$AK$132,MATCH(Data!BQ492,FX!$A$114:$A$132,0),MATCH(Data!D492,Period,0))</f>
        <v>7.845942700291646</v>
      </c>
    </row>
    <row r="493" spans="1:87" hidden="1" outlineLevel="1" x14ac:dyDescent="0.15">
      <c r="A493" t="s">
        <v>2</v>
      </c>
      <c r="B493" s="1">
        <f t="shared" si="136"/>
        <v>43800</v>
      </c>
      <c r="C493" t="s">
        <v>45</v>
      </c>
      <c r="D493" s="1">
        <v>43435</v>
      </c>
      <c r="E493">
        <v>243.63683743195207</v>
      </c>
      <c r="F493">
        <v>165.26807336243914</v>
      </c>
      <c r="G493">
        <v>64.175313075081164</v>
      </c>
      <c r="H493">
        <v>69.429225074308775</v>
      </c>
      <c r="BQ493" t="str">
        <f>VLOOKUP(A493,Misc!$A$3:$B$11,2,FALSE)</f>
        <v>HKD</v>
      </c>
      <c r="BR493">
        <f>INDEX(FX!$B$30:$AK$48,MATCH(Data!BQ493,FX!$A$30:$A$48,0),MATCH(Data!D493,Period,0))</f>
        <v>7.8201248266296783</v>
      </c>
      <c r="BS493">
        <f t="shared" si="120"/>
        <v>31.155108496772527</v>
      </c>
      <c r="BT493">
        <f t="shared" si="121"/>
        <v>0</v>
      </c>
      <c r="BU493">
        <f t="shared" si="122"/>
        <v>21.133687380494983</v>
      </c>
      <c r="BV493">
        <f t="shared" si="123"/>
        <v>0</v>
      </c>
      <c r="BW493">
        <f t="shared" si="124"/>
        <v>8.206430779282007</v>
      </c>
      <c r="BX493">
        <f t="shared" si="125"/>
        <v>0</v>
      </c>
      <c r="BY493">
        <f t="shared" si="126"/>
        <v>8.8782758093429841</v>
      </c>
      <c r="BZ493">
        <f t="shared" si="127"/>
        <v>0</v>
      </c>
      <c r="CA493">
        <f t="shared" si="128"/>
        <v>0</v>
      </c>
      <c r="CB493">
        <f t="shared" si="129"/>
        <v>0</v>
      </c>
      <c r="CC493">
        <f t="shared" si="130"/>
        <v>0</v>
      </c>
      <c r="CD493">
        <f t="shared" si="131"/>
        <v>0</v>
      </c>
      <c r="CE493" s="4">
        <f t="shared" si="132"/>
        <v>0.67833778793241239</v>
      </c>
      <c r="CF493" s="4" t="str">
        <f t="shared" si="133"/>
        <v/>
      </c>
      <c r="CG493" s="4">
        <f t="shared" si="134"/>
        <v>0.42010065018455106</v>
      </c>
      <c r="CH493" s="4" t="str">
        <f t="shared" si="135"/>
        <v/>
      </c>
      <c r="CI493">
        <f>INDEX(FX!$B$114:$AK$132,MATCH(Data!BQ493,FX!$A$114:$A$132,0),MATCH(Data!D493,Period,0))</f>
        <v>7.845942700291646</v>
      </c>
    </row>
    <row r="494" spans="1:87" hidden="1" outlineLevel="1" x14ac:dyDescent="0.15">
      <c r="A494" t="s">
        <v>302</v>
      </c>
      <c r="B494" s="1">
        <f t="shared" si="136"/>
        <v>43800</v>
      </c>
      <c r="C494" t="s">
        <v>50</v>
      </c>
      <c r="D494" s="1">
        <v>43101</v>
      </c>
      <c r="E494">
        <f t="array" ref="E494:E505">TRANSPOSE('[2]AG_Key Metrics P1'!$F$9:$Q$9)</f>
        <v>50.959547040000004</v>
      </c>
      <c r="F494">
        <f t="array" ref="F494:F505">TRANSPOSE('[2]AG_Key Metrics P1'!$F$14:$Q$14)</f>
        <v>16.193275295920646</v>
      </c>
      <c r="G494">
        <f t="array" ref="G494:G505">TRANSPOSE('[2]AG_Key Metrics P1'!$F$19:$Q$19)</f>
        <v>24.713781730247</v>
      </c>
      <c r="H494">
        <f t="array" ref="H494:H505">TRANSPOSE('[2]AG_Key Metrics P1'!$F$24:$Q$24)</f>
        <v>11.377844129853584</v>
      </c>
      <c r="BQ494" t="e">
        <f>VLOOKUP(A494,Misc!$A$3:$B$11,2,FALSE)</f>
        <v>#N/A</v>
      </c>
      <c r="BR494" t="e">
        <f>INDEX(FX!$B$30:$AK$48,MATCH(Data!BQ494,FX!$A$30:$A$48,0),MATCH(Data!D494,Period,0))</f>
        <v>#N/A</v>
      </c>
      <c r="BS494" t="e">
        <f t="shared" si="120"/>
        <v>#N/A</v>
      </c>
      <c r="BT494">
        <f t="shared" si="121"/>
        <v>0</v>
      </c>
      <c r="BU494" t="e">
        <f t="shared" si="122"/>
        <v>#N/A</v>
      </c>
      <c r="BV494">
        <f t="shared" si="123"/>
        <v>0</v>
      </c>
      <c r="BW494" t="e">
        <f t="shared" si="124"/>
        <v>#N/A</v>
      </c>
      <c r="BX494">
        <f t="shared" si="125"/>
        <v>0</v>
      </c>
      <c r="BY494" t="e">
        <f t="shared" si="126"/>
        <v>#N/A</v>
      </c>
      <c r="BZ494">
        <f t="shared" si="127"/>
        <v>0</v>
      </c>
      <c r="CA494" t="e">
        <f t="shared" si="128"/>
        <v>#N/A</v>
      </c>
      <c r="CB494" t="e">
        <f t="shared" si="129"/>
        <v>#N/A</v>
      </c>
      <c r="CC494" t="e">
        <f t="shared" si="130"/>
        <v>#N/A</v>
      </c>
      <c r="CD494" t="e">
        <f t="shared" si="131"/>
        <v>#N/A</v>
      </c>
      <c r="CE494" s="4">
        <f t="shared" si="132"/>
        <v>0</v>
      </c>
      <c r="CF494" s="4" t="str">
        <f t="shared" si="133"/>
        <v/>
      </c>
      <c r="CG494" s="4">
        <f t="shared" si="134"/>
        <v>0</v>
      </c>
      <c r="CH494" s="4" t="str">
        <f t="shared" si="135"/>
        <v/>
      </c>
      <c r="CI494" t="e">
        <f>INDEX(FX!$B$114:$AK$132,MATCH(Data!BQ494,FX!$A$114:$A$132,0),MATCH(Data!D494,Period,0))</f>
        <v>#N/A</v>
      </c>
    </row>
    <row r="495" spans="1:87" hidden="1" outlineLevel="1" x14ac:dyDescent="0.15">
      <c r="A495" t="s">
        <v>302</v>
      </c>
      <c r="B495" s="1">
        <f t="shared" si="136"/>
        <v>43800</v>
      </c>
      <c r="C495" t="s">
        <v>50</v>
      </c>
      <c r="D495" s="1">
        <v>43132</v>
      </c>
      <c r="E495">
        <v>54.361833130000001</v>
      </c>
      <c r="F495">
        <v>15.461516138840867</v>
      </c>
      <c r="G495">
        <v>25.487455006110004</v>
      </c>
      <c r="H495">
        <v>10.35628258328587</v>
      </c>
      <c r="BQ495" t="e">
        <f>VLOOKUP(A495,Misc!$A$3:$B$11,2,FALSE)</f>
        <v>#N/A</v>
      </c>
      <c r="BR495" t="e">
        <f>INDEX(FX!$B$30:$AK$48,MATCH(Data!BQ495,FX!$A$30:$A$48,0),MATCH(Data!D495,Period,0))</f>
        <v>#N/A</v>
      </c>
      <c r="BS495" t="e">
        <f t="shared" si="120"/>
        <v>#N/A</v>
      </c>
      <c r="BT495">
        <f t="shared" si="121"/>
        <v>0</v>
      </c>
      <c r="BU495" t="e">
        <f t="shared" si="122"/>
        <v>#N/A</v>
      </c>
      <c r="BV495">
        <f t="shared" si="123"/>
        <v>0</v>
      </c>
      <c r="BW495" t="e">
        <f t="shared" si="124"/>
        <v>#N/A</v>
      </c>
      <c r="BX495">
        <f t="shared" si="125"/>
        <v>0</v>
      </c>
      <c r="BY495" t="e">
        <f t="shared" si="126"/>
        <v>#N/A</v>
      </c>
      <c r="BZ495">
        <f t="shared" si="127"/>
        <v>0</v>
      </c>
      <c r="CA495" t="e">
        <f t="shared" si="128"/>
        <v>#N/A</v>
      </c>
      <c r="CB495" t="e">
        <f t="shared" si="129"/>
        <v>#N/A</v>
      </c>
      <c r="CC495" t="e">
        <f t="shared" si="130"/>
        <v>#N/A</v>
      </c>
      <c r="CD495" t="e">
        <f t="shared" si="131"/>
        <v>#N/A</v>
      </c>
      <c r="CE495" s="4">
        <f t="shared" si="132"/>
        <v>0</v>
      </c>
      <c r="CF495" s="4" t="str">
        <f t="shared" si="133"/>
        <v/>
      </c>
      <c r="CG495" s="4">
        <f t="shared" si="134"/>
        <v>0</v>
      </c>
      <c r="CH495" s="4" t="str">
        <f t="shared" si="135"/>
        <v/>
      </c>
      <c r="CI495" t="e">
        <f>INDEX(FX!$B$114:$AK$132,MATCH(Data!BQ495,FX!$A$114:$A$132,0),MATCH(Data!D495,Period,0))</f>
        <v>#N/A</v>
      </c>
    </row>
    <row r="496" spans="1:87" hidden="1" outlineLevel="1" x14ac:dyDescent="0.15">
      <c r="A496" t="s">
        <v>302</v>
      </c>
      <c r="B496" s="1">
        <f t="shared" si="136"/>
        <v>43800</v>
      </c>
      <c r="C496" t="s">
        <v>50</v>
      </c>
      <c r="D496" s="1">
        <v>43160</v>
      </c>
      <c r="E496">
        <v>84.215710901289995</v>
      </c>
      <c r="F496">
        <v>26.501319554038666</v>
      </c>
      <c r="G496">
        <v>35.974248091904997</v>
      </c>
      <c r="H496">
        <v>16.677925770809665</v>
      </c>
      <c r="BQ496" t="e">
        <f>VLOOKUP(A496,Misc!$A$3:$B$11,2,FALSE)</f>
        <v>#N/A</v>
      </c>
      <c r="BR496" t="e">
        <f>INDEX(FX!$B$30:$AK$48,MATCH(Data!BQ496,FX!$A$30:$A$48,0),MATCH(Data!D496,Period,0))</f>
        <v>#N/A</v>
      </c>
      <c r="BS496" t="e">
        <f t="shared" si="120"/>
        <v>#N/A</v>
      </c>
      <c r="BT496">
        <f t="shared" si="121"/>
        <v>0</v>
      </c>
      <c r="BU496" t="e">
        <f t="shared" si="122"/>
        <v>#N/A</v>
      </c>
      <c r="BV496">
        <f t="shared" si="123"/>
        <v>0</v>
      </c>
      <c r="BW496" t="e">
        <f t="shared" si="124"/>
        <v>#N/A</v>
      </c>
      <c r="BX496">
        <f t="shared" si="125"/>
        <v>0</v>
      </c>
      <c r="BY496" t="e">
        <f t="shared" si="126"/>
        <v>#N/A</v>
      </c>
      <c r="BZ496">
        <f t="shared" si="127"/>
        <v>0</v>
      </c>
      <c r="CA496" t="e">
        <f t="shared" si="128"/>
        <v>#N/A</v>
      </c>
      <c r="CB496" t="e">
        <f t="shared" si="129"/>
        <v>#N/A</v>
      </c>
      <c r="CC496" t="e">
        <f t="shared" si="130"/>
        <v>#N/A</v>
      </c>
      <c r="CD496" t="e">
        <f t="shared" si="131"/>
        <v>#N/A</v>
      </c>
      <c r="CE496" s="4">
        <f t="shared" si="132"/>
        <v>0</v>
      </c>
      <c r="CF496" s="4" t="str">
        <f t="shared" si="133"/>
        <v/>
      </c>
      <c r="CG496" s="4">
        <f t="shared" si="134"/>
        <v>0</v>
      </c>
      <c r="CH496" s="4" t="str">
        <f t="shared" si="135"/>
        <v/>
      </c>
      <c r="CI496" t="e">
        <f>INDEX(FX!$B$114:$AK$132,MATCH(Data!BQ496,FX!$A$114:$A$132,0),MATCH(Data!D496,Period,0))</f>
        <v>#N/A</v>
      </c>
    </row>
    <row r="497" spans="1:87" hidden="1" outlineLevel="1" x14ac:dyDescent="0.15">
      <c r="A497" t="s">
        <v>302</v>
      </c>
      <c r="B497" s="1">
        <f t="shared" si="136"/>
        <v>43800</v>
      </c>
      <c r="C497" t="s">
        <v>50</v>
      </c>
      <c r="D497" s="1">
        <v>43191</v>
      </c>
      <c r="E497">
        <v>59.948316151999997</v>
      </c>
      <c r="F497">
        <v>15.462519741829546</v>
      </c>
      <c r="G497">
        <v>24.676796668867997</v>
      </c>
      <c r="H497">
        <v>10.282180905282544</v>
      </c>
      <c r="BQ497" t="e">
        <f>VLOOKUP(A497,Misc!$A$3:$B$11,2,FALSE)</f>
        <v>#N/A</v>
      </c>
      <c r="BR497" t="e">
        <f>INDEX(FX!$B$30:$AK$48,MATCH(Data!BQ497,FX!$A$30:$A$48,0),MATCH(Data!D497,Period,0))</f>
        <v>#N/A</v>
      </c>
      <c r="BS497" t="e">
        <f t="shared" si="120"/>
        <v>#N/A</v>
      </c>
      <c r="BT497">
        <f t="shared" si="121"/>
        <v>0</v>
      </c>
      <c r="BU497" t="e">
        <f t="shared" si="122"/>
        <v>#N/A</v>
      </c>
      <c r="BV497">
        <f t="shared" si="123"/>
        <v>0</v>
      </c>
      <c r="BW497" t="e">
        <f t="shared" si="124"/>
        <v>#N/A</v>
      </c>
      <c r="BX497">
        <f t="shared" si="125"/>
        <v>0</v>
      </c>
      <c r="BY497" t="e">
        <f t="shared" si="126"/>
        <v>#N/A</v>
      </c>
      <c r="BZ497">
        <f t="shared" si="127"/>
        <v>0</v>
      </c>
      <c r="CA497" t="e">
        <f t="shared" si="128"/>
        <v>#N/A</v>
      </c>
      <c r="CB497" t="e">
        <f t="shared" si="129"/>
        <v>#N/A</v>
      </c>
      <c r="CC497" t="e">
        <f t="shared" si="130"/>
        <v>#N/A</v>
      </c>
      <c r="CD497" t="e">
        <f t="shared" si="131"/>
        <v>#N/A</v>
      </c>
      <c r="CE497" s="4">
        <f t="shared" si="132"/>
        <v>0</v>
      </c>
      <c r="CF497" s="4" t="str">
        <f t="shared" si="133"/>
        <v/>
      </c>
      <c r="CG497" s="4">
        <f t="shared" si="134"/>
        <v>0</v>
      </c>
      <c r="CH497" s="4" t="str">
        <f t="shared" si="135"/>
        <v/>
      </c>
      <c r="CI497" t="e">
        <f>INDEX(FX!$B$114:$AK$132,MATCH(Data!BQ497,FX!$A$114:$A$132,0),MATCH(Data!D497,Period,0))</f>
        <v>#N/A</v>
      </c>
    </row>
    <row r="498" spans="1:87" hidden="1" outlineLevel="1" x14ac:dyDescent="0.15">
      <c r="A498" t="s">
        <v>302</v>
      </c>
      <c r="B498" s="1">
        <f t="shared" si="136"/>
        <v>43800</v>
      </c>
      <c r="C498" t="s">
        <v>50</v>
      </c>
      <c r="D498" s="1">
        <v>43221</v>
      </c>
      <c r="E498">
        <v>55.205911033599989</v>
      </c>
      <c r="F498">
        <v>16.563800832607996</v>
      </c>
      <c r="G498">
        <v>27.105322647299996</v>
      </c>
      <c r="H498">
        <v>12.778518975111997</v>
      </c>
      <c r="BQ498" t="e">
        <f>VLOOKUP(A498,Misc!$A$3:$B$11,2,FALSE)</f>
        <v>#N/A</v>
      </c>
      <c r="BR498" t="e">
        <f>INDEX(FX!$B$30:$AK$48,MATCH(Data!BQ498,FX!$A$30:$A$48,0),MATCH(Data!D498,Period,0))</f>
        <v>#N/A</v>
      </c>
      <c r="BS498" t="e">
        <f t="shared" si="120"/>
        <v>#N/A</v>
      </c>
      <c r="BT498">
        <f t="shared" si="121"/>
        <v>0</v>
      </c>
      <c r="BU498" t="e">
        <f t="shared" si="122"/>
        <v>#N/A</v>
      </c>
      <c r="BV498">
        <f t="shared" si="123"/>
        <v>0</v>
      </c>
      <c r="BW498" t="e">
        <f t="shared" si="124"/>
        <v>#N/A</v>
      </c>
      <c r="BX498">
        <f t="shared" si="125"/>
        <v>0</v>
      </c>
      <c r="BY498" t="e">
        <f t="shared" si="126"/>
        <v>#N/A</v>
      </c>
      <c r="BZ498">
        <f t="shared" si="127"/>
        <v>0</v>
      </c>
      <c r="CA498" t="e">
        <f t="shared" si="128"/>
        <v>#N/A</v>
      </c>
      <c r="CB498" t="e">
        <f t="shared" si="129"/>
        <v>#N/A</v>
      </c>
      <c r="CC498" t="e">
        <f t="shared" si="130"/>
        <v>#N/A</v>
      </c>
      <c r="CD498" t="e">
        <f t="shared" si="131"/>
        <v>#N/A</v>
      </c>
      <c r="CE498" s="4">
        <f t="shared" si="132"/>
        <v>0</v>
      </c>
      <c r="CF498" s="4" t="str">
        <f t="shared" si="133"/>
        <v/>
      </c>
      <c r="CG498" s="4">
        <f t="shared" si="134"/>
        <v>0</v>
      </c>
      <c r="CH498" s="4" t="str">
        <f t="shared" si="135"/>
        <v/>
      </c>
      <c r="CI498" t="e">
        <f>INDEX(FX!$B$114:$AK$132,MATCH(Data!BQ498,FX!$A$114:$A$132,0),MATCH(Data!D498,Period,0))</f>
        <v>#N/A</v>
      </c>
    </row>
    <row r="499" spans="1:87" hidden="1" outlineLevel="1" x14ac:dyDescent="0.15">
      <c r="A499" t="s">
        <v>302</v>
      </c>
      <c r="B499" s="1">
        <f t="shared" si="136"/>
        <v>43800</v>
      </c>
      <c r="C499" t="s">
        <v>50</v>
      </c>
      <c r="D499" s="1">
        <v>43252</v>
      </c>
      <c r="E499">
        <v>60.263032973999998</v>
      </c>
      <c r="F499">
        <v>13.363457420716001</v>
      </c>
      <c r="G499">
        <v>28.846776654030997</v>
      </c>
      <c r="H499">
        <v>7.9970127230990027</v>
      </c>
      <c r="BQ499" t="e">
        <f>VLOOKUP(A499,Misc!$A$3:$B$11,2,FALSE)</f>
        <v>#N/A</v>
      </c>
      <c r="BR499" t="e">
        <f>INDEX(FX!$B$30:$AK$48,MATCH(Data!BQ499,FX!$A$30:$A$48,0),MATCH(Data!D499,Period,0))</f>
        <v>#N/A</v>
      </c>
      <c r="BS499" t="e">
        <f t="shared" ref="BS499:BS562" si="137">IF(D499&gt;B499,0,E499/$BR499)</f>
        <v>#N/A</v>
      </c>
      <c r="BT499">
        <f t="shared" ref="BT499:BT562" si="138">IF(D499&gt;B499,E499/$BR499,0)</f>
        <v>0</v>
      </c>
      <c r="BU499" t="e">
        <f t="shared" ref="BU499:BU562" si="139">IF(D499&gt;B499,0,F499/$BR499)</f>
        <v>#N/A</v>
      </c>
      <c r="BV499">
        <f t="shared" ref="BV499:BV562" si="140">IF(D499&gt;B499,F499/$BR499,0)</f>
        <v>0</v>
      </c>
      <c r="BW499" t="e">
        <f t="shared" ref="BW499:BW562" si="141">IF(D499&gt;B499,0,G499/$BR499)</f>
        <v>#N/A</v>
      </c>
      <c r="BX499">
        <f t="shared" ref="BX499:BX562" si="142">IF(D499&gt;B499,G499/$BR499,0)</f>
        <v>0</v>
      </c>
      <c r="BY499" t="e">
        <f t="shared" ref="BY499:BY562" si="143">IF(D499&gt;B499,0,H499/$BR499)</f>
        <v>#N/A</v>
      </c>
      <c r="BZ499">
        <f t="shared" ref="BZ499:BZ562" si="144">IF(D499&gt;B499,H499/$BR499,0)</f>
        <v>0</v>
      </c>
      <c r="CA499" t="e">
        <f t="shared" si="128"/>
        <v>#N/A</v>
      </c>
      <c r="CB499" t="e">
        <f t="shared" si="129"/>
        <v>#N/A</v>
      </c>
      <c r="CC499" t="e">
        <f t="shared" si="130"/>
        <v>#N/A</v>
      </c>
      <c r="CD499" t="e">
        <f t="shared" si="131"/>
        <v>#N/A</v>
      </c>
      <c r="CE499" s="4">
        <f t="shared" si="132"/>
        <v>0</v>
      </c>
      <c r="CF499" s="4" t="str">
        <f t="shared" si="133"/>
        <v/>
      </c>
      <c r="CG499" s="4">
        <f t="shared" si="134"/>
        <v>0</v>
      </c>
      <c r="CH499" s="4" t="str">
        <f t="shared" si="135"/>
        <v/>
      </c>
      <c r="CI499" t="e">
        <f>INDEX(FX!$B$114:$AK$132,MATCH(Data!BQ499,FX!$A$114:$A$132,0),MATCH(Data!D499,Period,0))</f>
        <v>#N/A</v>
      </c>
    </row>
    <row r="500" spans="1:87" hidden="1" outlineLevel="1" x14ac:dyDescent="0.15">
      <c r="A500" t="s">
        <v>302</v>
      </c>
      <c r="B500" s="1">
        <f t="shared" si="136"/>
        <v>43800</v>
      </c>
      <c r="C500" t="s">
        <v>50</v>
      </c>
      <c r="D500" s="1">
        <v>43282</v>
      </c>
      <c r="E500">
        <v>61.022897478399983</v>
      </c>
      <c r="F500">
        <v>2.8845224726830043</v>
      </c>
      <c r="G500">
        <v>33.347208501628984</v>
      </c>
      <c r="H500">
        <v>-1.8078389635259977</v>
      </c>
      <c r="BQ500" t="e">
        <f>VLOOKUP(A500,Misc!$A$3:$B$11,2,FALSE)</f>
        <v>#N/A</v>
      </c>
      <c r="BR500" t="e">
        <f>INDEX(FX!$B$30:$AK$48,MATCH(Data!BQ500,FX!$A$30:$A$48,0),MATCH(Data!D500,Period,0))</f>
        <v>#N/A</v>
      </c>
      <c r="BS500" t="e">
        <f t="shared" si="137"/>
        <v>#N/A</v>
      </c>
      <c r="BT500">
        <f t="shared" si="138"/>
        <v>0</v>
      </c>
      <c r="BU500" t="e">
        <f t="shared" si="139"/>
        <v>#N/A</v>
      </c>
      <c r="BV500">
        <f t="shared" si="140"/>
        <v>0</v>
      </c>
      <c r="BW500" t="e">
        <f t="shared" si="141"/>
        <v>#N/A</v>
      </c>
      <c r="BX500">
        <f t="shared" si="142"/>
        <v>0</v>
      </c>
      <c r="BY500" t="e">
        <f t="shared" si="143"/>
        <v>#N/A</v>
      </c>
      <c r="BZ500">
        <f t="shared" si="144"/>
        <v>0</v>
      </c>
      <c r="CA500" t="e">
        <f t="shared" si="128"/>
        <v>#N/A</v>
      </c>
      <c r="CB500" t="e">
        <f t="shared" si="129"/>
        <v>#N/A</v>
      </c>
      <c r="CC500" t="e">
        <f t="shared" si="130"/>
        <v>#N/A</v>
      </c>
      <c r="CD500" t="e">
        <f t="shared" si="131"/>
        <v>#N/A</v>
      </c>
      <c r="CE500" s="4">
        <f t="shared" si="132"/>
        <v>0</v>
      </c>
      <c r="CF500" s="4" t="str">
        <f t="shared" si="133"/>
        <v/>
      </c>
      <c r="CG500" s="4">
        <f t="shared" si="134"/>
        <v>0</v>
      </c>
      <c r="CH500" s="4" t="str">
        <f t="shared" si="135"/>
        <v/>
      </c>
      <c r="CI500" t="e">
        <f>INDEX(FX!$B$114:$AK$132,MATCH(Data!BQ500,FX!$A$114:$A$132,0),MATCH(Data!D500,Period,0))</f>
        <v>#N/A</v>
      </c>
    </row>
    <row r="501" spans="1:87" hidden="1" outlineLevel="1" x14ac:dyDescent="0.15">
      <c r="A501" t="s">
        <v>302</v>
      </c>
      <c r="B501" s="1">
        <f t="shared" si="136"/>
        <v>43800</v>
      </c>
      <c r="C501" t="s">
        <v>50</v>
      </c>
      <c r="D501" s="1">
        <v>43313</v>
      </c>
      <c r="E501">
        <v>55.241234129999995</v>
      </c>
      <c r="F501">
        <v>18.975835070109</v>
      </c>
      <c r="G501">
        <v>25.831760890894998</v>
      </c>
      <c r="H501">
        <v>14.090089831137998</v>
      </c>
      <c r="BQ501" t="e">
        <f>VLOOKUP(A501,Misc!$A$3:$B$11,2,FALSE)</f>
        <v>#N/A</v>
      </c>
      <c r="BR501" t="e">
        <f>INDEX(FX!$B$30:$AK$48,MATCH(Data!BQ501,FX!$A$30:$A$48,0),MATCH(Data!D501,Period,0))</f>
        <v>#N/A</v>
      </c>
      <c r="BS501" t="e">
        <f t="shared" si="137"/>
        <v>#N/A</v>
      </c>
      <c r="BT501">
        <f t="shared" si="138"/>
        <v>0</v>
      </c>
      <c r="BU501" t="e">
        <f t="shared" si="139"/>
        <v>#N/A</v>
      </c>
      <c r="BV501">
        <f t="shared" si="140"/>
        <v>0</v>
      </c>
      <c r="BW501" t="e">
        <f t="shared" si="141"/>
        <v>#N/A</v>
      </c>
      <c r="BX501">
        <f t="shared" si="142"/>
        <v>0</v>
      </c>
      <c r="BY501" t="e">
        <f t="shared" si="143"/>
        <v>#N/A</v>
      </c>
      <c r="BZ501">
        <f t="shared" si="144"/>
        <v>0</v>
      </c>
      <c r="CA501" t="e">
        <f t="shared" si="128"/>
        <v>#N/A</v>
      </c>
      <c r="CB501" t="e">
        <f t="shared" si="129"/>
        <v>#N/A</v>
      </c>
      <c r="CC501" t="e">
        <f t="shared" si="130"/>
        <v>#N/A</v>
      </c>
      <c r="CD501" t="e">
        <f t="shared" si="131"/>
        <v>#N/A</v>
      </c>
      <c r="CE501" s="4">
        <f t="shared" si="132"/>
        <v>0</v>
      </c>
      <c r="CF501" s="4" t="str">
        <f t="shared" si="133"/>
        <v/>
      </c>
      <c r="CG501" s="4">
        <f t="shared" si="134"/>
        <v>0</v>
      </c>
      <c r="CH501" s="4" t="str">
        <f t="shared" si="135"/>
        <v/>
      </c>
      <c r="CI501" t="e">
        <f>INDEX(FX!$B$114:$AK$132,MATCH(Data!BQ501,FX!$A$114:$A$132,0),MATCH(Data!D501,Period,0))</f>
        <v>#N/A</v>
      </c>
    </row>
    <row r="502" spans="1:87" hidden="1" outlineLevel="1" x14ac:dyDescent="0.15">
      <c r="A502" t="s">
        <v>302</v>
      </c>
      <c r="B502" s="1">
        <f t="shared" si="136"/>
        <v>43800</v>
      </c>
      <c r="C502" t="s">
        <v>50</v>
      </c>
      <c r="D502" s="1">
        <v>43344</v>
      </c>
      <c r="E502">
        <v>63.936812821999993</v>
      </c>
      <c r="F502">
        <v>24.34178932359</v>
      </c>
      <c r="G502">
        <v>28.868019041956</v>
      </c>
      <c r="H502">
        <v>18.652147441242001</v>
      </c>
      <c r="BQ502" t="e">
        <f>VLOOKUP(A502,Misc!$A$3:$B$11,2,FALSE)</f>
        <v>#N/A</v>
      </c>
      <c r="BR502" t="e">
        <f>INDEX(FX!$B$30:$AK$48,MATCH(Data!BQ502,FX!$A$30:$A$48,0),MATCH(Data!D502,Period,0))</f>
        <v>#N/A</v>
      </c>
      <c r="BS502" t="e">
        <f t="shared" si="137"/>
        <v>#N/A</v>
      </c>
      <c r="BT502">
        <f t="shared" si="138"/>
        <v>0</v>
      </c>
      <c r="BU502" t="e">
        <f t="shared" si="139"/>
        <v>#N/A</v>
      </c>
      <c r="BV502">
        <f t="shared" si="140"/>
        <v>0</v>
      </c>
      <c r="BW502" t="e">
        <f t="shared" si="141"/>
        <v>#N/A</v>
      </c>
      <c r="BX502">
        <f t="shared" si="142"/>
        <v>0</v>
      </c>
      <c r="BY502" t="e">
        <f t="shared" si="143"/>
        <v>#N/A</v>
      </c>
      <c r="BZ502">
        <f t="shared" si="144"/>
        <v>0</v>
      </c>
      <c r="CA502" t="e">
        <f t="shared" si="128"/>
        <v>#N/A</v>
      </c>
      <c r="CB502" t="e">
        <f t="shared" si="129"/>
        <v>#N/A</v>
      </c>
      <c r="CC502" t="e">
        <f t="shared" si="130"/>
        <v>#N/A</v>
      </c>
      <c r="CD502" t="e">
        <f t="shared" si="131"/>
        <v>#N/A</v>
      </c>
      <c r="CE502" s="4">
        <f t="shared" si="132"/>
        <v>0</v>
      </c>
      <c r="CF502" s="4" t="str">
        <f t="shared" si="133"/>
        <v/>
      </c>
      <c r="CG502" s="4">
        <f t="shared" si="134"/>
        <v>0</v>
      </c>
      <c r="CH502" s="4" t="str">
        <f t="shared" si="135"/>
        <v/>
      </c>
      <c r="CI502" t="e">
        <f>INDEX(FX!$B$114:$AK$132,MATCH(Data!BQ502,FX!$A$114:$A$132,0),MATCH(Data!D502,Period,0))</f>
        <v>#N/A</v>
      </c>
    </row>
    <row r="503" spans="1:87" hidden="1" outlineLevel="1" x14ac:dyDescent="0.15">
      <c r="A503" t="s">
        <v>302</v>
      </c>
      <c r="B503" s="1">
        <f t="shared" si="136"/>
        <v>43800</v>
      </c>
      <c r="C503" t="s">
        <v>50</v>
      </c>
      <c r="D503" s="1">
        <v>43374</v>
      </c>
      <c r="E503">
        <v>54.072721512000001</v>
      </c>
      <c r="F503">
        <v>21.748799848697004</v>
      </c>
      <c r="G503">
        <v>24.208657803057996</v>
      </c>
      <c r="H503">
        <v>15.809737994984003</v>
      </c>
      <c r="BQ503" t="e">
        <f>VLOOKUP(A503,Misc!$A$3:$B$11,2,FALSE)</f>
        <v>#N/A</v>
      </c>
      <c r="BR503" t="e">
        <f>INDEX(FX!$B$30:$AK$48,MATCH(Data!BQ503,FX!$A$30:$A$48,0),MATCH(Data!D503,Period,0))</f>
        <v>#N/A</v>
      </c>
      <c r="BS503" t="e">
        <f t="shared" si="137"/>
        <v>#N/A</v>
      </c>
      <c r="BT503">
        <f t="shared" si="138"/>
        <v>0</v>
      </c>
      <c r="BU503" t="e">
        <f t="shared" si="139"/>
        <v>#N/A</v>
      </c>
      <c r="BV503">
        <f t="shared" si="140"/>
        <v>0</v>
      </c>
      <c r="BW503" t="e">
        <f t="shared" si="141"/>
        <v>#N/A</v>
      </c>
      <c r="BX503">
        <f t="shared" si="142"/>
        <v>0</v>
      </c>
      <c r="BY503" t="e">
        <f t="shared" si="143"/>
        <v>#N/A</v>
      </c>
      <c r="BZ503">
        <f t="shared" si="144"/>
        <v>0</v>
      </c>
      <c r="CA503" t="e">
        <f t="shared" si="128"/>
        <v>#N/A</v>
      </c>
      <c r="CB503" t="e">
        <f t="shared" si="129"/>
        <v>#N/A</v>
      </c>
      <c r="CC503" t="e">
        <f t="shared" si="130"/>
        <v>#N/A</v>
      </c>
      <c r="CD503" t="e">
        <f t="shared" si="131"/>
        <v>#N/A</v>
      </c>
      <c r="CE503" s="4">
        <f t="shared" si="132"/>
        <v>0</v>
      </c>
      <c r="CF503" s="4" t="str">
        <f t="shared" si="133"/>
        <v/>
      </c>
      <c r="CG503" s="4">
        <f t="shared" si="134"/>
        <v>0</v>
      </c>
      <c r="CH503" s="4" t="str">
        <f t="shared" si="135"/>
        <v/>
      </c>
      <c r="CI503" t="e">
        <f>INDEX(FX!$B$114:$AK$132,MATCH(Data!BQ503,FX!$A$114:$A$132,0),MATCH(Data!D503,Period,0))</f>
        <v>#N/A</v>
      </c>
    </row>
    <row r="504" spans="1:87" hidden="1" outlineLevel="1" x14ac:dyDescent="0.15">
      <c r="A504" t="s">
        <v>302</v>
      </c>
      <c r="B504" s="1">
        <f t="shared" si="136"/>
        <v>43800</v>
      </c>
      <c r="C504" t="s">
        <v>50</v>
      </c>
      <c r="D504" s="1">
        <v>43405</v>
      </c>
      <c r="E504">
        <v>68.972459903599997</v>
      </c>
      <c r="F504">
        <v>27.405481185905003</v>
      </c>
      <c r="G504">
        <v>30.248852381566998</v>
      </c>
      <c r="H504">
        <v>19.539996681712005</v>
      </c>
      <c r="BQ504" t="e">
        <f>VLOOKUP(A504,Misc!$A$3:$B$11,2,FALSE)</f>
        <v>#N/A</v>
      </c>
      <c r="BR504" t="e">
        <f>INDEX(FX!$B$30:$AK$48,MATCH(Data!BQ504,FX!$A$30:$A$48,0),MATCH(Data!D504,Period,0))</f>
        <v>#N/A</v>
      </c>
      <c r="BS504" t="e">
        <f t="shared" si="137"/>
        <v>#N/A</v>
      </c>
      <c r="BT504">
        <f t="shared" si="138"/>
        <v>0</v>
      </c>
      <c r="BU504" t="e">
        <f t="shared" si="139"/>
        <v>#N/A</v>
      </c>
      <c r="BV504">
        <f t="shared" si="140"/>
        <v>0</v>
      </c>
      <c r="BW504" t="e">
        <f t="shared" si="141"/>
        <v>#N/A</v>
      </c>
      <c r="BX504">
        <f t="shared" si="142"/>
        <v>0</v>
      </c>
      <c r="BY504" t="e">
        <f t="shared" si="143"/>
        <v>#N/A</v>
      </c>
      <c r="BZ504">
        <f t="shared" si="144"/>
        <v>0</v>
      </c>
      <c r="CA504" t="e">
        <f t="shared" si="128"/>
        <v>#N/A</v>
      </c>
      <c r="CB504" t="e">
        <f t="shared" si="129"/>
        <v>#N/A</v>
      </c>
      <c r="CC504" t="e">
        <f t="shared" si="130"/>
        <v>#N/A</v>
      </c>
      <c r="CD504" t="e">
        <f t="shared" si="131"/>
        <v>#N/A</v>
      </c>
      <c r="CE504" s="4">
        <f t="shared" si="132"/>
        <v>0</v>
      </c>
      <c r="CF504" s="4" t="str">
        <f t="shared" si="133"/>
        <v/>
      </c>
      <c r="CG504" s="4">
        <f t="shared" si="134"/>
        <v>0</v>
      </c>
      <c r="CH504" s="4" t="str">
        <f t="shared" si="135"/>
        <v/>
      </c>
      <c r="CI504" t="e">
        <f>INDEX(FX!$B$114:$AK$132,MATCH(Data!BQ504,FX!$A$114:$A$132,0),MATCH(Data!D504,Period,0))</f>
        <v>#N/A</v>
      </c>
    </row>
    <row r="505" spans="1:87" hidden="1" outlineLevel="1" x14ac:dyDescent="0.15">
      <c r="A505" t="s">
        <v>302</v>
      </c>
      <c r="B505" s="1">
        <f t="shared" si="136"/>
        <v>43800</v>
      </c>
      <c r="C505" t="s">
        <v>50</v>
      </c>
      <c r="D505" s="1">
        <v>43435</v>
      </c>
      <c r="E505">
        <v>113.96749192171397</v>
      </c>
      <c r="F505">
        <v>44.286934817306005</v>
      </c>
      <c r="G505">
        <v>39.652434616541001</v>
      </c>
      <c r="H505">
        <v>25.264416265170009</v>
      </c>
      <c r="BQ505" t="e">
        <f>VLOOKUP(A505,Misc!$A$3:$B$11,2,FALSE)</f>
        <v>#N/A</v>
      </c>
      <c r="BR505" t="e">
        <f>INDEX(FX!$B$30:$AK$48,MATCH(Data!BQ505,FX!$A$30:$A$48,0),MATCH(Data!D505,Period,0))</f>
        <v>#N/A</v>
      </c>
      <c r="BS505" t="e">
        <f t="shared" si="137"/>
        <v>#N/A</v>
      </c>
      <c r="BT505">
        <f t="shared" si="138"/>
        <v>0</v>
      </c>
      <c r="BU505" t="e">
        <f t="shared" si="139"/>
        <v>#N/A</v>
      </c>
      <c r="BV505">
        <f t="shared" si="140"/>
        <v>0</v>
      </c>
      <c r="BW505" t="e">
        <f t="shared" si="141"/>
        <v>#N/A</v>
      </c>
      <c r="BX505">
        <f t="shared" si="142"/>
        <v>0</v>
      </c>
      <c r="BY505" t="e">
        <f t="shared" si="143"/>
        <v>#N/A</v>
      </c>
      <c r="BZ505">
        <f t="shared" si="144"/>
        <v>0</v>
      </c>
      <c r="CA505" t="e">
        <f t="shared" si="128"/>
        <v>#N/A</v>
      </c>
      <c r="CB505" t="e">
        <f t="shared" si="129"/>
        <v>#N/A</v>
      </c>
      <c r="CC505" t="e">
        <f t="shared" si="130"/>
        <v>#N/A</v>
      </c>
      <c r="CD505" t="e">
        <f t="shared" si="131"/>
        <v>#N/A</v>
      </c>
      <c r="CE505" s="4">
        <f t="shared" si="132"/>
        <v>0</v>
      </c>
      <c r="CF505" s="4" t="str">
        <f t="shared" si="133"/>
        <v/>
      </c>
      <c r="CG505" s="4">
        <f t="shared" si="134"/>
        <v>0</v>
      </c>
      <c r="CH505" s="4" t="str">
        <f t="shared" si="135"/>
        <v/>
      </c>
      <c r="CI505" t="e">
        <f>INDEX(FX!$B$114:$AK$132,MATCH(Data!BQ505,FX!$A$114:$A$132,0),MATCH(Data!D505,Period,0))</f>
        <v>#N/A</v>
      </c>
    </row>
    <row r="506" spans="1:87" hidden="1" outlineLevel="1" x14ac:dyDescent="0.15">
      <c r="A506" t="s">
        <v>302</v>
      </c>
      <c r="B506" s="1">
        <f t="shared" si="136"/>
        <v>43800</v>
      </c>
      <c r="C506" t="s">
        <v>63</v>
      </c>
      <c r="D506" s="1">
        <v>43101</v>
      </c>
      <c r="E506">
        <f t="array" ref="E506:E517">TRANSPOSE('[2]BA_Key Metrics P1'!$F$9:$Q$9)</f>
        <v>332.37331196777996</v>
      </c>
      <c r="F506">
        <f t="array" ref="F506:F517">TRANSPOSE('[2]BA_Key Metrics P1'!$F$14:$Q$14)</f>
        <v>134.18423903745366</v>
      </c>
      <c r="G506">
        <f t="array" ref="G506:G517">TRANSPOSE('[2]BA_Key Metrics P1'!$F$19:$Q$19)</f>
        <v>61.376865304945994</v>
      </c>
      <c r="H506">
        <f t="array" ref="H506:H517">TRANSPOSE('[2]BA_Key Metrics P1'!$F$24:$Q$24)</f>
        <v>41.142905771938615</v>
      </c>
      <c r="BQ506" t="e">
        <f>VLOOKUP(A506,Misc!$A$3:$B$11,2,FALSE)</f>
        <v>#N/A</v>
      </c>
      <c r="BR506" t="e">
        <f>INDEX(FX!$B$30:$AK$48,MATCH(Data!BQ506,FX!$A$30:$A$48,0),MATCH(Data!D506,Period,0))</f>
        <v>#N/A</v>
      </c>
      <c r="BS506" t="e">
        <f t="shared" si="137"/>
        <v>#N/A</v>
      </c>
      <c r="BT506">
        <f t="shared" si="138"/>
        <v>0</v>
      </c>
      <c r="BU506" t="e">
        <f t="shared" si="139"/>
        <v>#N/A</v>
      </c>
      <c r="BV506">
        <f t="shared" si="140"/>
        <v>0</v>
      </c>
      <c r="BW506" t="e">
        <f t="shared" si="141"/>
        <v>#N/A</v>
      </c>
      <c r="BX506">
        <f t="shared" si="142"/>
        <v>0</v>
      </c>
      <c r="BY506" t="e">
        <f t="shared" si="143"/>
        <v>#N/A</v>
      </c>
      <c r="BZ506">
        <f t="shared" si="144"/>
        <v>0</v>
      </c>
      <c r="CA506" t="e">
        <f t="shared" si="128"/>
        <v>#N/A</v>
      </c>
      <c r="CB506" t="e">
        <f t="shared" si="129"/>
        <v>#N/A</v>
      </c>
      <c r="CC506" t="e">
        <f t="shared" si="130"/>
        <v>#N/A</v>
      </c>
      <c r="CD506" t="e">
        <f t="shared" si="131"/>
        <v>#N/A</v>
      </c>
      <c r="CE506" s="4">
        <f t="shared" si="132"/>
        <v>0</v>
      </c>
      <c r="CF506" s="4" t="str">
        <f t="shared" si="133"/>
        <v/>
      </c>
      <c r="CG506" s="4">
        <f t="shared" si="134"/>
        <v>0</v>
      </c>
      <c r="CH506" s="4" t="str">
        <f t="shared" si="135"/>
        <v/>
      </c>
      <c r="CI506" t="e">
        <f>INDEX(FX!$B$114:$AK$132,MATCH(Data!BQ506,FX!$A$114:$A$132,0),MATCH(Data!D506,Period,0))</f>
        <v>#N/A</v>
      </c>
    </row>
    <row r="507" spans="1:87" hidden="1" outlineLevel="1" x14ac:dyDescent="0.15">
      <c r="A507" t="s">
        <v>302</v>
      </c>
      <c r="B507" s="1">
        <f t="shared" si="136"/>
        <v>43800</v>
      </c>
      <c r="C507" t="s">
        <v>63</v>
      </c>
      <c r="D507" s="1">
        <v>43132</v>
      </c>
      <c r="E507">
        <v>345.17413075664996</v>
      </c>
      <c r="F507">
        <v>158.87504239256893</v>
      </c>
      <c r="G507">
        <v>70.316440320925011</v>
      </c>
      <c r="H507">
        <v>61.123493460855912</v>
      </c>
      <c r="BQ507" t="e">
        <f>VLOOKUP(A507,Misc!$A$3:$B$11,2,FALSE)</f>
        <v>#N/A</v>
      </c>
      <c r="BR507" t="e">
        <f>INDEX(FX!$B$30:$AK$48,MATCH(Data!BQ507,FX!$A$30:$A$48,0),MATCH(Data!D507,Period,0))</f>
        <v>#N/A</v>
      </c>
      <c r="BS507" t="e">
        <f t="shared" si="137"/>
        <v>#N/A</v>
      </c>
      <c r="BT507">
        <f t="shared" si="138"/>
        <v>0</v>
      </c>
      <c r="BU507" t="e">
        <f t="shared" si="139"/>
        <v>#N/A</v>
      </c>
      <c r="BV507">
        <f t="shared" si="140"/>
        <v>0</v>
      </c>
      <c r="BW507" t="e">
        <f t="shared" si="141"/>
        <v>#N/A</v>
      </c>
      <c r="BX507">
        <f t="shared" si="142"/>
        <v>0</v>
      </c>
      <c r="BY507" t="e">
        <f t="shared" si="143"/>
        <v>#N/A</v>
      </c>
      <c r="BZ507">
        <f t="shared" si="144"/>
        <v>0</v>
      </c>
      <c r="CA507" t="e">
        <f t="shared" si="128"/>
        <v>#N/A</v>
      </c>
      <c r="CB507" t="e">
        <f t="shared" si="129"/>
        <v>#N/A</v>
      </c>
      <c r="CC507" t="e">
        <f t="shared" si="130"/>
        <v>#N/A</v>
      </c>
      <c r="CD507" t="e">
        <f t="shared" si="131"/>
        <v>#N/A</v>
      </c>
      <c r="CE507" s="4">
        <f t="shared" si="132"/>
        <v>0</v>
      </c>
      <c r="CF507" s="4" t="str">
        <f t="shared" si="133"/>
        <v/>
      </c>
      <c r="CG507" s="4">
        <f t="shared" si="134"/>
        <v>0</v>
      </c>
      <c r="CH507" s="4" t="str">
        <f t="shared" si="135"/>
        <v/>
      </c>
      <c r="CI507" t="e">
        <f>INDEX(FX!$B$114:$AK$132,MATCH(Data!BQ507,FX!$A$114:$A$132,0),MATCH(Data!D507,Period,0))</f>
        <v>#N/A</v>
      </c>
    </row>
    <row r="508" spans="1:87" hidden="1" outlineLevel="1" x14ac:dyDescent="0.15">
      <c r="A508" t="s">
        <v>302</v>
      </c>
      <c r="B508" s="1">
        <f t="shared" si="136"/>
        <v>43800</v>
      </c>
      <c r="C508" t="s">
        <v>63</v>
      </c>
      <c r="D508" s="1">
        <v>43160</v>
      </c>
      <c r="E508">
        <v>394.96155420837999</v>
      </c>
      <c r="F508">
        <v>189.68990117139433</v>
      </c>
      <c r="G508">
        <v>85.216474768165</v>
      </c>
      <c r="H508">
        <v>73.309519063039374</v>
      </c>
      <c r="BQ508" t="e">
        <f>VLOOKUP(A508,Misc!$A$3:$B$11,2,FALSE)</f>
        <v>#N/A</v>
      </c>
      <c r="BR508" t="e">
        <f>INDEX(FX!$B$30:$AK$48,MATCH(Data!BQ508,FX!$A$30:$A$48,0),MATCH(Data!D508,Period,0))</f>
        <v>#N/A</v>
      </c>
      <c r="BS508" t="e">
        <f t="shared" si="137"/>
        <v>#N/A</v>
      </c>
      <c r="BT508">
        <f t="shared" si="138"/>
        <v>0</v>
      </c>
      <c r="BU508" t="e">
        <f t="shared" si="139"/>
        <v>#N/A</v>
      </c>
      <c r="BV508">
        <f t="shared" si="140"/>
        <v>0</v>
      </c>
      <c r="BW508" t="e">
        <f t="shared" si="141"/>
        <v>#N/A</v>
      </c>
      <c r="BX508">
        <f t="shared" si="142"/>
        <v>0</v>
      </c>
      <c r="BY508" t="e">
        <f t="shared" si="143"/>
        <v>#N/A</v>
      </c>
      <c r="BZ508">
        <f t="shared" si="144"/>
        <v>0</v>
      </c>
      <c r="CA508" t="e">
        <f t="shared" si="128"/>
        <v>#N/A</v>
      </c>
      <c r="CB508" t="e">
        <f t="shared" si="129"/>
        <v>#N/A</v>
      </c>
      <c r="CC508" t="e">
        <f t="shared" si="130"/>
        <v>#N/A</v>
      </c>
      <c r="CD508" t="e">
        <f t="shared" si="131"/>
        <v>#N/A</v>
      </c>
      <c r="CE508" s="4">
        <f t="shared" si="132"/>
        <v>0</v>
      </c>
      <c r="CF508" s="4" t="str">
        <f t="shared" si="133"/>
        <v/>
      </c>
      <c r="CG508" s="4">
        <f t="shared" si="134"/>
        <v>0</v>
      </c>
      <c r="CH508" s="4" t="str">
        <f t="shared" si="135"/>
        <v/>
      </c>
      <c r="CI508" t="e">
        <f>INDEX(FX!$B$114:$AK$132,MATCH(Data!BQ508,FX!$A$114:$A$132,0),MATCH(Data!D508,Period,0))</f>
        <v>#N/A</v>
      </c>
    </row>
    <row r="509" spans="1:87" hidden="1" outlineLevel="1" x14ac:dyDescent="0.15">
      <c r="A509" t="s">
        <v>302</v>
      </c>
      <c r="B509" s="1">
        <f t="shared" si="136"/>
        <v>43800</v>
      </c>
      <c r="C509" t="s">
        <v>63</v>
      </c>
      <c r="D509" s="1">
        <v>43191</v>
      </c>
      <c r="E509">
        <v>337.13794067782004</v>
      </c>
      <c r="F509">
        <v>148.07509867450918</v>
      </c>
      <c r="G509">
        <v>63.337676035211985</v>
      </c>
      <c r="H509">
        <v>52.515314718801172</v>
      </c>
      <c r="BQ509" t="e">
        <f>VLOOKUP(A509,Misc!$A$3:$B$11,2,FALSE)</f>
        <v>#N/A</v>
      </c>
      <c r="BR509" t="e">
        <f>INDEX(FX!$B$30:$AK$48,MATCH(Data!BQ509,FX!$A$30:$A$48,0),MATCH(Data!D509,Period,0))</f>
        <v>#N/A</v>
      </c>
      <c r="BS509" t="e">
        <f t="shared" si="137"/>
        <v>#N/A</v>
      </c>
      <c r="BT509">
        <f t="shared" si="138"/>
        <v>0</v>
      </c>
      <c r="BU509" t="e">
        <f t="shared" si="139"/>
        <v>#N/A</v>
      </c>
      <c r="BV509">
        <f t="shared" si="140"/>
        <v>0</v>
      </c>
      <c r="BW509" t="e">
        <f t="shared" si="141"/>
        <v>#N/A</v>
      </c>
      <c r="BX509">
        <f t="shared" si="142"/>
        <v>0</v>
      </c>
      <c r="BY509" t="e">
        <f t="shared" si="143"/>
        <v>#N/A</v>
      </c>
      <c r="BZ509">
        <f t="shared" si="144"/>
        <v>0</v>
      </c>
      <c r="CA509" t="e">
        <f t="shared" si="128"/>
        <v>#N/A</v>
      </c>
      <c r="CB509" t="e">
        <f t="shared" si="129"/>
        <v>#N/A</v>
      </c>
      <c r="CC509" t="e">
        <f t="shared" si="130"/>
        <v>#N/A</v>
      </c>
      <c r="CD509" t="e">
        <f t="shared" si="131"/>
        <v>#N/A</v>
      </c>
      <c r="CE509" s="4">
        <f t="shared" si="132"/>
        <v>0</v>
      </c>
      <c r="CF509" s="4" t="str">
        <f t="shared" si="133"/>
        <v/>
      </c>
      <c r="CG509" s="4">
        <f t="shared" si="134"/>
        <v>0</v>
      </c>
      <c r="CH509" s="4" t="str">
        <f t="shared" si="135"/>
        <v/>
      </c>
      <c r="CI509" t="e">
        <f>INDEX(FX!$B$114:$AK$132,MATCH(Data!BQ509,FX!$A$114:$A$132,0),MATCH(Data!D509,Period,0))</f>
        <v>#N/A</v>
      </c>
    </row>
    <row r="510" spans="1:87" hidden="1" outlineLevel="1" x14ac:dyDescent="0.15">
      <c r="A510" t="s">
        <v>302</v>
      </c>
      <c r="B510" s="1">
        <f t="shared" si="136"/>
        <v>43800</v>
      </c>
      <c r="C510" t="s">
        <v>63</v>
      </c>
      <c r="D510" s="1">
        <v>43221</v>
      </c>
      <c r="E510">
        <v>322.50042897079999</v>
      </c>
      <c r="F510">
        <v>144.27357267119402</v>
      </c>
      <c r="G510">
        <v>61.98578096248999</v>
      </c>
      <c r="H510">
        <v>55.336906195197997</v>
      </c>
      <c r="BQ510" t="e">
        <f>VLOOKUP(A510,Misc!$A$3:$B$11,2,FALSE)</f>
        <v>#N/A</v>
      </c>
      <c r="BR510" t="e">
        <f>INDEX(FX!$B$30:$AK$48,MATCH(Data!BQ510,FX!$A$30:$A$48,0),MATCH(Data!D510,Period,0))</f>
        <v>#N/A</v>
      </c>
      <c r="BS510" t="e">
        <f t="shared" si="137"/>
        <v>#N/A</v>
      </c>
      <c r="BT510">
        <f t="shared" si="138"/>
        <v>0</v>
      </c>
      <c r="BU510" t="e">
        <f t="shared" si="139"/>
        <v>#N/A</v>
      </c>
      <c r="BV510">
        <f t="shared" si="140"/>
        <v>0</v>
      </c>
      <c r="BW510" t="e">
        <f t="shared" si="141"/>
        <v>#N/A</v>
      </c>
      <c r="BX510">
        <f t="shared" si="142"/>
        <v>0</v>
      </c>
      <c r="BY510" t="e">
        <f t="shared" si="143"/>
        <v>#N/A</v>
      </c>
      <c r="BZ510">
        <f t="shared" si="144"/>
        <v>0</v>
      </c>
      <c r="CA510" t="e">
        <f t="shared" si="128"/>
        <v>#N/A</v>
      </c>
      <c r="CB510" t="e">
        <f t="shared" si="129"/>
        <v>#N/A</v>
      </c>
      <c r="CC510" t="e">
        <f t="shared" si="130"/>
        <v>#N/A</v>
      </c>
      <c r="CD510" t="e">
        <f t="shared" si="131"/>
        <v>#N/A</v>
      </c>
      <c r="CE510" s="4">
        <f t="shared" si="132"/>
        <v>0</v>
      </c>
      <c r="CF510" s="4" t="str">
        <f t="shared" si="133"/>
        <v/>
      </c>
      <c r="CG510" s="4">
        <f t="shared" si="134"/>
        <v>0</v>
      </c>
      <c r="CH510" s="4" t="str">
        <f t="shared" si="135"/>
        <v/>
      </c>
      <c r="CI510" t="e">
        <f>INDEX(FX!$B$114:$AK$132,MATCH(Data!BQ510,FX!$A$114:$A$132,0),MATCH(Data!D510,Period,0))</f>
        <v>#N/A</v>
      </c>
    </row>
    <row r="511" spans="1:87" hidden="1" outlineLevel="1" x14ac:dyDescent="0.15">
      <c r="A511" t="s">
        <v>302</v>
      </c>
      <c r="B511" s="1">
        <f t="shared" si="136"/>
        <v>43800</v>
      </c>
      <c r="C511" t="s">
        <v>63</v>
      </c>
      <c r="D511" s="1">
        <v>43252</v>
      </c>
      <c r="E511">
        <v>377.06364203800001</v>
      </c>
      <c r="F511">
        <v>168.18551511566997</v>
      </c>
      <c r="G511">
        <v>74.239257562127975</v>
      </c>
      <c r="H511">
        <v>57.187887497564986</v>
      </c>
      <c r="BQ511" t="e">
        <f>VLOOKUP(A511,Misc!$A$3:$B$11,2,FALSE)</f>
        <v>#N/A</v>
      </c>
      <c r="BR511" t="e">
        <f>INDEX(FX!$B$30:$AK$48,MATCH(Data!BQ511,FX!$A$30:$A$48,0),MATCH(Data!D511,Period,0))</f>
        <v>#N/A</v>
      </c>
      <c r="BS511" t="e">
        <f t="shared" si="137"/>
        <v>#N/A</v>
      </c>
      <c r="BT511">
        <f t="shared" si="138"/>
        <v>0</v>
      </c>
      <c r="BU511" t="e">
        <f t="shared" si="139"/>
        <v>#N/A</v>
      </c>
      <c r="BV511">
        <f t="shared" si="140"/>
        <v>0</v>
      </c>
      <c r="BW511" t="e">
        <f t="shared" si="141"/>
        <v>#N/A</v>
      </c>
      <c r="BX511">
        <f t="shared" si="142"/>
        <v>0</v>
      </c>
      <c r="BY511" t="e">
        <f t="shared" si="143"/>
        <v>#N/A</v>
      </c>
      <c r="BZ511">
        <f t="shared" si="144"/>
        <v>0</v>
      </c>
      <c r="CA511" t="e">
        <f t="shared" si="128"/>
        <v>#N/A</v>
      </c>
      <c r="CB511" t="e">
        <f t="shared" si="129"/>
        <v>#N/A</v>
      </c>
      <c r="CC511" t="e">
        <f t="shared" si="130"/>
        <v>#N/A</v>
      </c>
      <c r="CD511" t="e">
        <f t="shared" si="131"/>
        <v>#N/A</v>
      </c>
      <c r="CE511" s="4">
        <f t="shared" si="132"/>
        <v>0</v>
      </c>
      <c r="CF511" s="4" t="str">
        <f t="shared" si="133"/>
        <v/>
      </c>
      <c r="CG511" s="4">
        <f t="shared" si="134"/>
        <v>0</v>
      </c>
      <c r="CH511" s="4" t="str">
        <f t="shared" si="135"/>
        <v/>
      </c>
      <c r="CI511" t="e">
        <f>INDEX(FX!$B$114:$AK$132,MATCH(Data!BQ511,FX!$A$114:$A$132,0),MATCH(Data!D511,Period,0))</f>
        <v>#N/A</v>
      </c>
    </row>
    <row r="512" spans="1:87" hidden="1" outlineLevel="1" x14ac:dyDescent="0.15">
      <c r="A512" t="s">
        <v>302</v>
      </c>
      <c r="B512" s="1">
        <f t="shared" si="136"/>
        <v>43800</v>
      </c>
      <c r="C512" t="s">
        <v>63</v>
      </c>
      <c r="D512" s="1">
        <v>43282</v>
      </c>
      <c r="E512">
        <v>313.63561870604997</v>
      </c>
      <c r="F512">
        <v>141.62359754253998</v>
      </c>
      <c r="G512">
        <v>61.188316482334976</v>
      </c>
      <c r="H512">
        <v>45.509103662872988</v>
      </c>
      <c r="BQ512" t="e">
        <f>VLOOKUP(A512,Misc!$A$3:$B$11,2,FALSE)</f>
        <v>#N/A</v>
      </c>
      <c r="BR512" t="e">
        <f>INDEX(FX!$B$30:$AK$48,MATCH(Data!BQ512,FX!$A$30:$A$48,0),MATCH(Data!D512,Period,0))</f>
        <v>#N/A</v>
      </c>
      <c r="BS512" t="e">
        <f t="shared" si="137"/>
        <v>#N/A</v>
      </c>
      <c r="BT512">
        <f t="shared" si="138"/>
        <v>0</v>
      </c>
      <c r="BU512" t="e">
        <f t="shared" si="139"/>
        <v>#N/A</v>
      </c>
      <c r="BV512">
        <f t="shared" si="140"/>
        <v>0</v>
      </c>
      <c r="BW512" t="e">
        <f t="shared" si="141"/>
        <v>#N/A</v>
      </c>
      <c r="BX512">
        <f t="shared" si="142"/>
        <v>0</v>
      </c>
      <c r="BY512" t="e">
        <f t="shared" si="143"/>
        <v>#N/A</v>
      </c>
      <c r="BZ512">
        <f t="shared" si="144"/>
        <v>0</v>
      </c>
      <c r="CA512" t="e">
        <f t="shared" si="128"/>
        <v>#N/A</v>
      </c>
      <c r="CB512" t="e">
        <f t="shared" si="129"/>
        <v>#N/A</v>
      </c>
      <c r="CC512" t="e">
        <f t="shared" si="130"/>
        <v>#N/A</v>
      </c>
      <c r="CD512" t="e">
        <f t="shared" si="131"/>
        <v>#N/A</v>
      </c>
      <c r="CE512" s="4">
        <f t="shared" si="132"/>
        <v>0</v>
      </c>
      <c r="CF512" s="4" t="str">
        <f t="shared" si="133"/>
        <v/>
      </c>
      <c r="CG512" s="4">
        <f t="shared" si="134"/>
        <v>0</v>
      </c>
      <c r="CH512" s="4" t="str">
        <f t="shared" si="135"/>
        <v/>
      </c>
      <c r="CI512" t="e">
        <f>INDEX(FX!$B$114:$AK$132,MATCH(Data!BQ512,FX!$A$114:$A$132,0),MATCH(Data!D512,Period,0))</f>
        <v>#N/A</v>
      </c>
    </row>
    <row r="513" spans="1:87" hidden="1" outlineLevel="1" x14ac:dyDescent="0.15">
      <c r="A513" t="s">
        <v>302</v>
      </c>
      <c r="B513" s="1">
        <f t="shared" si="136"/>
        <v>43800</v>
      </c>
      <c r="C513" t="s">
        <v>63</v>
      </c>
      <c r="D513" s="1">
        <v>43313</v>
      </c>
      <c r="E513">
        <v>396.64269964256999</v>
      </c>
      <c r="F513">
        <v>193.99158638535306</v>
      </c>
      <c r="G513">
        <v>84.678401993557017</v>
      </c>
      <c r="H513">
        <v>64.592180863539994</v>
      </c>
      <c r="BQ513" t="e">
        <f>VLOOKUP(A513,Misc!$A$3:$B$11,2,FALSE)</f>
        <v>#N/A</v>
      </c>
      <c r="BR513" t="e">
        <f>INDEX(FX!$B$30:$AK$48,MATCH(Data!BQ513,FX!$A$30:$A$48,0),MATCH(Data!D513,Period,0))</f>
        <v>#N/A</v>
      </c>
      <c r="BS513" t="e">
        <f t="shared" si="137"/>
        <v>#N/A</v>
      </c>
      <c r="BT513">
        <f t="shared" si="138"/>
        <v>0</v>
      </c>
      <c r="BU513" t="e">
        <f t="shared" si="139"/>
        <v>#N/A</v>
      </c>
      <c r="BV513">
        <f t="shared" si="140"/>
        <v>0</v>
      </c>
      <c r="BW513" t="e">
        <f t="shared" si="141"/>
        <v>#N/A</v>
      </c>
      <c r="BX513">
        <f t="shared" si="142"/>
        <v>0</v>
      </c>
      <c r="BY513" t="e">
        <f t="shared" si="143"/>
        <v>#N/A</v>
      </c>
      <c r="BZ513">
        <f t="shared" si="144"/>
        <v>0</v>
      </c>
      <c r="CA513" t="e">
        <f t="shared" si="128"/>
        <v>#N/A</v>
      </c>
      <c r="CB513" t="e">
        <f t="shared" si="129"/>
        <v>#N/A</v>
      </c>
      <c r="CC513" t="e">
        <f t="shared" si="130"/>
        <v>#N/A</v>
      </c>
      <c r="CD513" t="e">
        <f t="shared" si="131"/>
        <v>#N/A</v>
      </c>
      <c r="CE513" s="4">
        <f t="shared" si="132"/>
        <v>0</v>
      </c>
      <c r="CF513" s="4" t="str">
        <f t="shared" si="133"/>
        <v/>
      </c>
      <c r="CG513" s="4">
        <f t="shared" si="134"/>
        <v>0</v>
      </c>
      <c r="CH513" s="4" t="str">
        <f t="shared" si="135"/>
        <v/>
      </c>
      <c r="CI513" t="e">
        <f>INDEX(FX!$B$114:$AK$132,MATCH(Data!BQ513,FX!$A$114:$A$132,0),MATCH(Data!D513,Period,0))</f>
        <v>#N/A</v>
      </c>
    </row>
    <row r="514" spans="1:87" hidden="1" outlineLevel="1" x14ac:dyDescent="0.15">
      <c r="A514" t="s">
        <v>302</v>
      </c>
      <c r="B514" s="1">
        <f t="shared" si="136"/>
        <v>43800</v>
      </c>
      <c r="C514" t="s">
        <v>63</v>
      </c>
      <c r="D514" s="1">
        <v>43344</v>
      </c>
      <c r="E514">
        <v>311.72590015295003</v>
      </c>
      <c r="F514">
        <v>148.25410346667505</v>
      </c>
      <c r="G514">
        <v>61.279322264248002</v>
      </c>
      <c r="H514">
        <v>50.249298543519998</v>
      </c>
      <c r="BQ514" t="e">
        <f>VLOOKUP(A514,Misc!$A$3:$B$11,2,FALSE)</f>
        <v>#N/A</v>
      </c>
      <c r="BR514" t="e">
        <f>INDEX(FX!$B$30:$AK$48,MATCH(Data!BQ514,FX!$A$30:$A$48,0),MATCH(Data!D514,Period,0))</f>
        <v>#N/A</v>
      </c>
      <c r="BS514" t="e">
        <f t="shared" si="137"/>
        <v>#N/A</v>
      </c>
      <c r="BT514">
        <f t="shared" si="138"/>
        <v>0</v>
      </c>
      <c r="BU514" t="e">
        <f t="shared" si="139"/>
        <v>#N/A</v>
      </c>
      <c r="BV514">
        <f t="shared" si="140"/>
        <v>0</v>
      </c>
      <c r="BW514" t="e">
        <f t="shared" si="141"/>
        <v>#N/A</v>
      </c>
      <c r="BX514">
        <f t="shared" si="142"/>
        <v>0</v>
      </c>
      <c r="BY514" t="e">
        <f t="shared" si="143"/>
        <v>#N/A</v>
      </c>
      <c r="BZ514">
        <f t="shared" si="144"/>
        <v>0</v>
      </c>
      <c r="CA514" t="e">
        <f t="shared" si="128"/>
        <v>#N/A</v>
      </c>
      <c r="CB514" t="e">
        <f t="shared" si="129"/>
        <v>#N/A</v>
      </c>
      <c r="CC514" t="e">
        <f t="shared" si="130"/>
        <v>#N/A</v>
      </c>
      <c r="CD514" t="e">
        <f t="shared" si="131"/>
        <v>#N/A</v>
      </c>
      <c r="CE514" s="4">
        <f t="shared" si="132"/>
        <v>0</v>
      </c>
      <c r="CF514" s="4" t="str">
        <f t="shared" si="133"/>
        <v/>
      </c>
      <c r="CG514" s="4">
        <f t="shared" si="134"/>
        <v>0</v>
      </c>
      <c r="CH514" s="4" t="str">
        <f t="shared" si="135"/>
        <v/>
      </c>
      <c r="CI514" t="e">
        <f>INDEX(FX!$B$114:$AK$132,MATCH(Data!BQ514,FX!$A$114:$A$132,0),MATCH(Data!D514,Period,0))</f>
        <v>#N/A</v>
      </c>
    </row>
    <row r="515" spans="1:87" hidden="1" outlineLevel="1" x14ac:dyDescent="0.15">
      <c r="A515" t="s">
        <v>302</v>
      </c>
      <c r="B515" s="1">
        <f t="shared" si="136"/>
        <v>43800</v>
      </c>
      <c r="C515" t="s">
        <v>63</v>
      </c>
      <c r="D515" s="1">
        <v>43374</v>
      </c>
      <c r="E515">
        <v>287.32080589078009</v>
      </c>
      <c r="F515">
        <v>127.986614202211</v>
      </c>
      <c r="G515">
        <v>47.772771067493991</v>
      </c>
      <c r="H515">
        <v>39.941237164145996</v>
      </c>
      <c r="BQ515" t="e">
        <f>VLOOKUP(A515,Misc!$A$3:$B$11,2,FALSE)</f>
        <v>#N/A</v>
      </c>
      <c r="BR515" t="e">
        <f>INDEX(FX!$B$30:$AK$48,MATCH(Data!BQ515,FX!$A$30:$A$48,0),MATCH(Data!D515,Period,0))</f>
        <v>#N/A</v>
      </c>
      <c r="BS515" t="e">
        <f t="shared" si="137"/>
        <v>#N/A</v>
      </c>
      <c r="BT515">
        <f t="shared" si="138"/>
        <v>0</v>
      </c>
      <c r="BU515" t="e">
        <f t="shared" si="139"/>
        <v>#N/A</v>
      </c>
      <c r="BV515">
        <f t="shared" si="140"/>
        <v>0</v>
      </c>
      <c r="BW515" t="e">
        <f t="shared" si="141"/>
        <v>#N/A</v>
      </c>
      <c r="BX515">
        <f t="shared" si="142"/>
        <v>0</v>
      </c>
      <c r="BY515" t="e">
        <f t="shared" si="143"/>
        <v>#N/A</v>
      </c>
      <c r="BZ515">
        <f t="shared" si="144"/>
        <v>0</v>
      </c>
      <c r="CA515" t="e">
        <f t="shared" ref="CA515:CA578" si="145">I515/$CI515</f>
        <v>#N/A</v>
      </c>
      <c r="CB515" t="e">
        <f t="shared" ref="CB515:CB578" si="146">J515/$CI515</f>
        <v>#N/A</v>
      </c>
      <c r="CC515" t="e">
        <f t="shared" ref="CC515:CC578" si="147">K515/$CI515</f>
        <v>#N/A</v>
      </c>
      <c r="CD515" t="e">
        <f t="shared" ref="CD515:CD578" si="148">L515/$CI515</f>
        <v>#N/A</v>
      </c>
      <c r="CE515" s="4">
        <f t="shared" ref="CE515:CE578" si="149">IFERROR(IF(D515&gt;B515,"",BU515/BS515),0)</f>
        <v>0</v>
      </c>
      <c r="CF515" s="4" t="str">
        <f t="shared" ref="CF515:CF578" si="150">IFERROR(IF(D515&gt;B515,BV515/BT515,""),0)</f>
        <v/>
      </c>
      <c r="CG515" s="4">
        <f t="shared" ref="CG515:CG578" si="151">IFERROR(IF(D515&gt;B515,"",BY515/BU515),0)</f>
        <v>0</v>
      </c>
      <c r="CH515" s="4" t="str">
        <f t="shared" ref="CH515:CH578" si="152">IFERROR(IF(D515&gt;B515,BZ515/BV515,""),0)</f>
        <v/>
      </c>
      <c r="CI515" t="e">
        <f>INDEX(FX!$B$114:$AK$132,MATCH(Data!BQ515,FX!$A$114:$A$132,0),MATCH(Data!D515,Period,0))</f>
        <v>#N/A</v>
      </c>
    </row>
    <row r="516" spans="1:87" hidden="1" outlineLevel="1" x14ac:dyDescent="0.15">
      <c r="A516" t="s">
        <v>302</v>
      </c>
      <c r="B516" s="1">
        <f t="shared" ref="B516:C579" si="153">B515</f>
        <v>43800</v>
      </c>
      <c r="C516" t="s">
        <v>63</v>
      </c>
      <c r="D516" s="1">
        <v>43405</v>
      </c>
      <c r="E516">
        <v>326.02163838810998</v>
      </c>
      <c r="F516">
        <v>137.87065544225996</v>
      </c>
      <c r="G516">
        <v>44.743238393628999</v>
      </c>
      <c r="H516">
        <v>38.311946550636009</v>
      </c>
      <c r="BQ516" t="e">
        <f>VLOOKUP(A516,Misc!$A$3:$B$11,2,FALSE)</f>
        <v>#N/A</v>
      </c>
      <c r="BR516" t="e">
        <f>INDEX(FX!$B$30:$AK$48,MATCH(Data!BQ516,FX!$A$30:$A$48,0),MATCH(Data!D516,Period,0))</f>
        <v>#N/A</v>
      </c>
      <c r="BS516" t="e">
        <f t="shared" si="137"/>
        <v>#N/A</v>
      </c>
      <c r="BT516">
        <f t="shared" si="138"/>
        <v>0</v>
      </c>
      <c r="BU516" t="e">
        <f t="shared" si="139"/>
        <v>#N/A</v>
      </c>
      <c r="BV516">
        <f t="shared" si="140"/>
        <v>0</v>
      </c>
      <c r="BW516" t="e">
        <f t="shared" si="141"/>
        <v>#N/A</v>
      </c>
      <c r="BX516">
        <f t="shared" si="142"/>
        <v>0</v>
      </c>
      <c r="BY516" t="e">
        <f t="shared" si="143"/>
        <v>#N/A</v>
      </c>
      <c r="BZ516">
        <f t="shared" si="144"/>
        <v>0</v>
      </c>
      <c r="CA516" t="e">
        <f t="shared" si="145"/>
        <v>#N/A</v>
      </c>
      <c r="CB516" t="e">
        <f t="shared" si="146"/>
        <v>#N/A</v>
      </c>
      <c r="CC516" t="e">
        <f t="shared" si="147"/>
        <v>#N/A</v>
      </c>
      <c r="CD516" t="e">
        <f t="shared" si="148"/>
        <v>#N/A</v>
      </c>
      <c r="CE516" s="4">
        <f t="shared" si="149"/>
        <v>0</v>
      </c>
      <c r="CF516" s="4" t="str">
        <f t="shared" si="150"/>
        <v/>
      </c>
      <c r="CG516" s="4">
        <f t="shared" si="151"/>
        <v>0</v>
      </c>
      <c r="CH516" s="4" t="str">
        <f t="shared" si="152"/>
        <v/>
      </c>
      <c r="CI516" t="e">
        <f>INDEX(FX!$B$114:$AK$132,MATCH(Data!BQ516,FX!$A$114:$A$132,0),MATCH(Data!D516,Period,0))</f>
        <v>#N/A</v>
      </c>
    </row>
    <row r="517" spans="1:87" hidden="1" outlineLevel="1" x14ac:dyDescent="0.15">
      <c r="A517" t="s">
        <v>302</v>
      </c>
      <c r="B517" s="1">
        <f t="shared" si="153"/>
        <v>43800</v>
      </c>
      <c r="C517" t="s">
        <v>63</v>
      </c>
      <c r="D517" s="1">
        <v>43435</v>
      </c>
      <c r="E517">
        <v>578.18886810893605</v>
      </c>
      <c r="F517">
        <v>262.7953397069823</v>
      </c>
      <c r="G517">
        <v>60.388568265164004</v>
      </c>
      <c r="H517">
        <v>47.195406020202739</v>
      </c>
      <c r="BQ517" t="e">
        <f>VLOOKUP(A517,Misc!$A$3:$B$11,2,FALSE)</f>
        <v>#N/A</v>
      </c>
      <c r="BR517" t="e">
        <f>INDEX(FX!$B$30:$AK$48,MATCH(Data!BQ517,FX!$A$30:$A$48,0),MATCH(Data!D517,Period,0))</f>
        <v>#N/A</v>
      </c>
      <c r="BS517" t="e">
        <f t="shared" si="137"/>
        <v>#N/A</v>
      </c>
      <c r="BT517">
        <f t="shared" si="138"/>
        <v>0</v>
      </c>
      <c r="BU517" t="e">
        <f t="shared" si="139"/>
        <v>#N/A</v>
      </c>
      <c r="BV517">
        <f t="shared" si="140"/>
        <v>0</v>
      </c>
      <c r="BW517" t="e">
        <f t="shared" si="141"/>
        <v>#N/A</v>
      </c>
      <c r="BX517">
        <f t="shared" si="142"/>
        <v>0</v>
      </c>
      <c r="BY517" t="e">
        <f t="shared" si="143"/>
        <v>#N/A</v>
      </c>
      <c r="BZ517">
        <f t="shared" si="144"/>
        <v>0</v>
      </c>
      <c r="CA517" t="e">
        <f t="shared" si="145"/>
        <v>#N/A</v>
      </c>
      <c r="CB517" t="e">
        <f t="shared" si="146"/>
        <v>#N/A</v>
      </c>
      <c r="CC517" t="e">
        <f t="shared" si="147"/>
        <v>#N/A</v>
      </c>
      <c r="CD517" t="e">
        <f t="shared" si="148"/>
        <v>#N/A</v>
      </c>
      <c r="CE517" s="4">
        <f t="shared" si="149"/>
        <v>0</v>
      </c>
      <c r="CF517" s="4" t="str">
        <f t="shared" si="150"/>
        <v/>
      </c>
      <c r="CG517" s="4">
        <f t="shared" si="151"/>
        <v>0</v>
      </c>
      <c r="CH517" s="4" t="str">
        <f t="shared" si="152"/>
        <v/>
      </c>
      <c r="CI517" t="e">
        <f>INDEX(FX!$B$114:$AK$132,MATCH(Data!BQ517,FX!$A$114:$A$132,0),MATCH(Data!D517,Period,0))</f>
        <v>#N/A</v>
      </c>
    </row>
    <row r="518" spans="1:87" hidden="1" outlineLevel="1" x14ac:dyDescent="0.15">
      <c r="A518" t="s">
        <v>302</v>
      </c>
      <c r="B518" s="1">
        <f t="shared" si="153"/>
        <v>43800</v>
      </c>
      <c r="C518" t="s">
        <v>277</v>
      </c>
      <c r="D518" s="1">
        <v>43101</v>
      </c>
      <c r="E518">
        <f t="array" ref="E518:E529">TRANSPOSE('[2]RA_Key Metrics P1'!$F$9:$Q$9)</f>
        <v>28.457015845199997</v>
      </c>
      <c r="F518">
        <f t="array" ref="F518:F529">TRANSPOSE('[2]RA_Key Metrics P1'!$F$14:$Q$14)</f>
        <v>7.0070892226557131</v>
      </c>
      <c r="G518">
        <f t="array" ref="G518:G529">TRANSPOSE('[2]RA_Key Metrics P1'!$F$19:$Q$19)</f>
        <v>6.2385451742170011</v>
      </c>
      <c r="H518">
        <f t="array" ref="H518:H529">TRANSPOSE('[2]RA_Key Metrics P1'!$F$24:$Q$24)</f>
        <v>4.2615507659636123</v>
      </c>
      <c r="BQ518" t="e">
        <f>VLOOKUP(A518,Misc!$A$3:$B$11,2,FALSE)</f>
        <v>#N/A</v>
      </c>
      <c r="BR518" t="e">
        <f>INDEX(FX!$B$30:$AK$48,MATCH(Data!BQ518,FX!$A$30:$A$48,0),MATCH(Data!D518,Period,0))</f>
        <v>#N/A</v>
      </c>
      <c r="BS518" t="e">
        <f t="shared" si="137"/>
        <v>#N/A</v>
      </c>
      <c r="BT518">
        <f t="shared" si="138"/>
        <v>0</v>
      </c>
      <c r="BU518" t="e">
        <f t="shared" si="139"/>
        <v>#N/A</v>
      </c>
      <c r="BV518">
        <f t="shared" si="140"/>
        <v>0</v>
      </c>
      <c r="BW518" t="e">
        <f t="shared" si="141"/>
        <v>#N/A</v>
      </c>
      <c r="BX518">
        <f t="shared" si="142"/>
        <v>0</v>
      </c>
      <c r="BY518" t="e">
        <f t="shared" si="143"/>
        <v>#N/A</v>
      </c>
      <c r="BZ518">
        <f t="shared" si="144"/>
        <v>0</v>
      </c>
      <c r="CA518" t="e">
        <f t="shared" si="145"/>
        <v>#N/A</v>
      </c>
      <c r="CB518" t="e">
        <f t="shared" si="146"/>
        <v>#N/A</v>
      </c>
      <c r="CC518" t="e">
        <f t="shared" si="147"/>
        <v>#N/A</v>
      </c>
      <c r="CD518" t="e">
        <f t="shared" si="148"/>
        <v>#N/A</v>
      </c>
      <c r="CE518" s="4">
        <f t="shared" si="149"/>
        <v>0</v>
      </c>
      <c r="CF518" s="4" t="str">
        <f t="shared" si="150"/>
        <v/>
      </c>
      <c r="CG518" s="4">
        <f t="shared" si="151"/>
        <v>0</v>
      </c>
      <c r="CH518" s="4" t="str">
        <f t="shared" si="152"/>
        <v/>
      </c>
      <c r="CI518" t="e">
        <f>INDEX(FX!$B$114:$AK$132,MATCH(Data!BQ518,FX!$A$114:$A$132,0),MATCH(Data!D518,Period,0))</f>
        <v>#N/A</v>
      </c>
    </row>
    <row r="519" spans="1:87" hidden="1" outlineLevel="1" x14ac:dyDescent="0.15">
      <c r="A519" t="s">
        <v>302</v>
      </c>
      <c r="B519" s="1">
        <f t="shared" si="153"/>
        <v>43800</v>
      </c>
      <c r="C519" t="str">
        <f>C518</f>
        <v>Retail Assurance</v>
      </c>
      <c r="D519" s="1">
        <v>43132</v>
      </c>
      <c r="E519">
        <v>36.388948488800004</v>
      </c>
      <c r="F519">
        <v>9.4415146036870432</v>
      </c>
      <c r="G519">
        <v>8.0795140016550011</v>
      </c>
      <c r="H519">
        <v>5.6519590293000421</v>
      </c>
      <c r="BQ519" t="e">
        <f>VLOOKUP(A519,Misc!$A$3:$B$11,2,FALSE)</f>
        <v>#N/A</v>
      </c>
      <c r="BR519" t="e">
        <f>INDEX(FX!$B$30:$AK$48,MATCH(Data!BQ519,FX!$A$30:$A$48,0),MATCH(Data!D519,Period,0))</f>
        <v>#N/A</v>
      </c>
      <c r="BS519" t="e">
        <f t="shared" si="137"/>
        <v>#N/A</v>
      </c>
      <c r="BT519">
        <f t="shared" si="138"/>
        <v>0</v>
      </c>
      <c r="BU519" t="e">
        <f t="shared" si="139"/>
        <v>#N/A</v>
      </c>
      <c r="BV519">
        <f t="shared" si="140"/>
        <v>0</v>
      </c>
      <c r="BW519" t="e">
        <f t="shared" si="141"/>
        <v>#N/A</v>
      </c>
      <c r="BX519">
        <f t="shared" si="142"/>
        <v>0</v>
      </c>
      <c r="BY519" t="e">
        <f t="shared" si="143"/>
        <v>#N/A</v>
      </c>
      <c r="BZ519">
        <f t="shared" si="144"/>
        <v>0</v>
      </c>
      <c r="CA519" t="e">
        <f t="shared" si="145"/>
        <v>#N/A</v>
      </c>
      <c r="CB519" t="e">
        <f t="shared" si="146"/>
        <v>#N/A</v>
      </c>
      <c r="CC519" t="e">
        <f t="shared" si="147"/>
        <v>#N/A</v>
      </c>
      <c r="CD519" t="e">
        <f t="shared" si="148"/>
        <v>#N/A</v>
      </c>
      <c r="CE519" s="4">
        <f t="shared" si="149"/>
        <v>0</v>
      </c>
      <c r="CF519" s="4" t="str">
        <f t="shared" si="150"/>
        <v/>
      </c>
      <c r="CG519" s="4">
        <f t="shared" si="151"/>
        <v>0</v>
      </c>
      <c r="CH519" s="4" t="str">
        <f t="shared" si="152"/>
        <v/>
      </c>
      <c r="CI519" t="e">
        <f>INDEX(FX!$B$114:$AK$132,MATCH(Data!BQ519,FX!$A$114:$A$132,0),MATCH(Data!D519,Period,0))</f>
        <v>#N/A</v>
      </c>
    </row>
    <row r="520" spans="1:87" hidden="1" outlineLevel="1" x14ac:dyDescent="0.15">
      <c r="A520" t="s">
        <v>302</v>
      </c>
      <c r="B520" s="1">
        <f t="shared" si="153"/>
        <v>43800</v>
      </c>
      <c r="C520" t="str">
        <f t="shared" si="153"/>
        <v>Retail Assurance</v>
      </c>
      <c r="D520" s="1">
        <v>43160</v>
      </c>
      <c r="E520">
        <v>47.969112581600001</v>
      </c>
      <c r="F520">
        <v>12.315361759652397</v>
      </c>
      <c r="G520">
        <v>10.732334159626001</v>
      </c>
      <c r="H520">
        <v>7.3561065256683982</v>
      </c>
      <c r="BQ520" t="e">
        <f>VLOOKUP(A520,Misc!$A$3:$B$11,2,FALSE)</f>
        <v>#N/A</v>
      </c>
      <c r="BR520" t="e">
        <f>INDEX(FX!$B$30:$AK$48,MATCH(Data!BQ520,FX!$A$30:$A$48,0),MATCH(Data!D520,Period,0))</f>
        <v>#N/A</v>
      </c>
      <c r="BS520" t="e">
        <f t="shared" si="137"/>
        <v>#N/A</v>
      </c>
      <c r="BT520">
        <f t="shared" si="138"/>
        <v>0</v>
      </c>
      <c r="BU520" t="e">
        <f t="shared" si="139"/>
        <v>#N/A</v>
      </c>
      <c r="BV520">
        <f t="shared" si="140"/>
        <v>0</v>
      </c>
      <c r="BW520" t="e">
        <f t="shared" si="141"/>
        <v>#N/A</v>
      </c>
      <c r="BX520">
        <f t="shared" si="142"/>
        <v>0</v>
      </c>
      <c r="BY520" t="e">
        <f t="shared" si="143"/>
        <v>#N/A</v>
      </c>
      <c r="BZ520">
        <f t="shared" si="144"/>
        <v>0</v>
      </c>
      <c r="CA520" t="e">
        <f t="shared" si="145"/>
        <v>#N/A</v>
      </c>
      <c r="CB520" t="e">
        <f t="shared" si="146"/>
        <v>#N/A</v>
      </c>
      <c r="CC520" t="e">
        <f t="shared" si="147"/>
        <v>#N/A</v>
      </c>
      <c r="CD520" t="e">
        <f t="shared" si="148"/>
        <v>#N/A</v>
      </c>
      <c r="CE520" s="4">
        <f t="shared" si="149"/>
        <v>0</v>
      </c>
      <c r="CF520" s="4" t="str">
        <f t="shared" si="150"/>
        <v/>
      </c>
      <c r="CG520" s="4">
        <f t="shared" si="151"/>
        <v>0</v>
      </c>
      <c r="CH520" s="4" t="str">
        <f t="shared" si="152"/>
        <v/>
      </c>
      <c r="CI520" t="e">
        <f>INDEX(FX!$B$114:$AK$132,MATCH(Data!BQ520,FX!$A$114:$A$132,0),MATCH(Data!D520,Period,0))</f>
        <v>#N/A</v>
      </c>
    </row>
    <row r="521" spans="1:87" hidden="1" outlineLevel="1" x14ac:dyDescent="0.15">
      <c r="A521" t="s">
        <v>302</v>
      </c>
      <c r="B521" s="1">
        <f t="shared" si="153"/>
        <v>43800</v>
      </c>
      <c r="C521" t="str">
        <f t="shared" si="153"/>
        <v>Retail Assurance</v>
      </c>
      <c r="D521" s="1">
        <v>43191</v>
      </c>
      <c r="E521">
        <v>35.359909391599999</v>
      </c>
      <c r="F521">
        <v>9.9905622058104537</v>
      </c>
      <c r="G521">
        <v>8.0753257441210025</v>
      </c>
      <c r="H521">
        <v>5.8783346484324532</v>
      </c>
      <c r="BQ521" t="e">
        <f>VLOOKUP(A521,Misc!$A$3:$B$11,2,FALSE)</f>
        <v>#N/A</v>
      </c>
      <c r="BR521" t="e">
        <f>INDEX(FX!$B$30:$AK$48,MATCH(Data!BQ521,FX!$A$30:$A$48,0),MATCH(Data!D521,Period,0))</f>
        <v>#N/A</v>
      </c>
      <c r="BS521" t="e">
        <f t="shared" si="137"/>
        <v>#N/A</v>
      </c>
      <c r="BT521">
        <f t="shared" si="138"/>
        <v>0</v>
      </c>
      <c r="BU521" t="e">
        <f t="shared" si="139"/>
        <v>#N/A</v>
      </c>
      <c r="BV521">
        <f t="shared" si="140"/>
        <v>0</v>
      </c>
      <c r="BW521" t="e">
        <f t="shared" si="141"/>
        <v>#N/A</v>
      </c>
      <c r="BX521">
        <f t="shared" si="142"/>
        <v>0</v>
      </c>
      <c r="BY521" t="e">
        <f t="shared" si="143"/>
        <v>#N/A</v>
      </c>
      <c r="BZ521">
        <f t="shared" si="144"/>
        <v>0</v>
      </c>
      <c r="CA521" t="e">
        <f t="shared" si="145"/>
        <v>#N/A</v>
      </c>
      <c r="CB521" t="e">
        <f t="shared" si="146"/>
        <v>#N/A</v>
      </c>
      <c r="CC521" t="e">
        <f t="shared" si="147"/>
        <v>#N/A</v>
      </c>
      <c r="CD521" t="e">
        <f t="shared" si="148"/>
        <v>#N/A</v>
      </c>
      <c r="CE521" s="4">
        <f t="shared" si="149"/>
        <v>0</v>
      </c>
      <c r="CF521" s="4" t="str">
        <f t="shared" si="150"/>
        <v/>
      </c>
      <c r="CG521" s="4">
        <f t="shared" si="151"/>
        <v>0</v>
      </c>
      <c r="CH521" s="4" t="str">
        <f t="shared" si="152"/>
        <v/>
      </c>
      <c r="CI521" t="e">
        <f>INDEX(FX!$B$114:$AK$132,MATCH(Data!BQ521,FX!$A$114:$A$132,0),MATCH(Data!D521,Period,0))</f>
        <v>#N/A</v>
      </c>
    </row>
    <row r="522" spans="1:87" hidden="1" outlineLevel="1" x14ac:dyDescent="0.15">
      <c r="A522" t="s">
        <v>302</v>
      </c>
      <c r="B522" s="1">
        <f t="shared" si="153"/>
        <v>43800</v>
      </c>
      <c r="C522" t="str">
        <f t="shared" si="153"/>
        <v>Retail Assurance</v>
      </c>
      <c r="D522" s="1">
        <v>43221</v>
      </c>
      <c r="E522">
        <v>38.9697678052</v>
      </c>
      <c r="F522">
        <v>11.567757910304</v>
      </c>
      <c r="G522">
        <v>9.4460841308049996</v>
      </c>
      <c r="H522">
        <v>7.2634294495419987</v>
      </c>
      <c r="BQ522" t="e">
        <f>VLOOKUP(A522,Misc!$A$3:$B$11,2,FALSE)</f>
        <v>#N/A</v>
      </c>
      <c r="BR522" t="e">
        <f>INDEX(FX!$B$30:$AK$48,MATCH(Data!BQ522,FX!$A$30:$A$48,0),MATCH(Data!D522,Period,0))</f>
        <v>#N/A</v>
      </c>
      <c r="BS522" t="e">
        <f t="shared" si="137"/>
        <v>#N/A</v>
      </c>
      <c r="BT522">
        <f t="shared" si="138"/>
        <v>0</v>
      </c>
      <c r="BU522" t="e">
        <f t="shared" si="139"/>
        <v>#N/A</v>
      </c>
      <c r="BV522">
        <f t="shared" si="140"/>
        <v>0</v>
      </c>
      <c r="BW522" t="e">
        <f t="shared" si="141"/>
        <v>#N/A</v>
      </c>
      <c r="BX522">
        <f t="shared" si="142"/>
        <v>0</v>
      </c>
      <c r="BY522" t="e">
        <f t="shared" si="143"/>
        <v>#N/A</v>
      </c>
      <c r="BZ522">
        <f t="shared" si="144"/>
        <v>0</v>
      </c>
      <c r="CA522" t="e">
        <f t="shared" si="145"/>
        <v>#N/A</v>
      </c>
      <c r="CB522" t="e">
        <f t="shared" si="146"/>
        <v>#N/A</v>
      </c>
      <c r="CC522" t="e">
        <f t="shared" si="147"/>
        <v>#N/A</v>
      </c>
      <c r="CD522" t="e">
        <f t="shared" si="148"/>
        <v>#N/A</v>
      </c>
      <c r="CE522" s="4">
        <f t="shared" si="149"/>
        <v>0</v>
      </c>
      <c r="CF522" s="4" t="str">
        <f t="shared" si="150"/>
        <v/>
      </c>
      <c r="CG522" s="4">
        <f t="shared" si="151"/>
        <v>0</v>
      </c>
      <c r="CH522" s="4" t="str">
        <f t="shared" si="152"/>
        <v/>
      </c>
      <c r="CI522" t="e">
        <f>INDEX(FX!$B$114:$AK$132,MATCH(Data!BQ522,FX!$A$114:$A$132,0),MATCH(Data!D522,Period,0))</f>
        <v>#N/A</v>
      </c>
    </row>
    <row r="523" spans="1:87" hidden="1" outlineLevel="1" x14ac:dyDescent="0.15">
      <c r="A523" t="s">
        <v>302</v>
      </c>
      <c r="B523" s="1">
        <f t="shared" si="153"/>
        <v>43800</v>
      </c>
      <c r="C523" t="str">
        <f t="shared" si="153"/>
        <v>Retail Assurance</v>
      </c>
      <c r="D523" s="1">
        <v>43252</v>
      </c>
      <c r="E523">
        <v>35.095680533964</v>
      </c>
      <c r="F523">
        <v>9.6518621703320004</v>
      </c>
      <c r="G523">
        <v>8.2714064975459998</v>
      </c>
      <c r="H523">
        <v>5.7638779310730008</v>
      </c>
      <c r="BQ523" t="e">
        <f>VLOOKUP(A523,Misc!$A$3:$B$11,2,FALSE)</f>
        <v>#N/A</v>
      </c>
      <c r="BR523" t="e">
        <f>INDEX(FX!$B$30:$AK$48,MATCH(Data!BQ523,FX!$A$30:$A$48,0),MATCH(Data!D523,Period,0))</f>
        <v>#N/A</v>
      </c>
      <c r="BS523" t="e">
        <f t="shared" si="137"/>
        <v>#N/A</v>
      </c>
      <c r="BT523">
        <f t="shared" si="138"/>
        <v>0</v>
      </c>
      <c r="BU523" t="e">
        <f t="shared" si="139"/>
        <v>#N/A</v>
      </c>
      <c r="BV523">
        <f t="shared" si="140"/>
        <v>0</v>
      </c>
      <c r="BW523" t="e">
        <f t="shared" si="141"/>
        <v>#N/A</v>
      </c>
      <c r="BX523">
        <f t="shared" si="142"/>
        <v>0</v>
      </c>
      <c r="BY523" t="e">
        <f t="shared" si="143"/>
        <v>#N/A</v>
      </c>
      <c r="BZ523">
        <f t="shared" si="144"/>
        <v>0</v>
      </c>
      <c r="CA523" t="e">
        <f t="shared" si="145"/>
        <v>#N/A</v>
      </c>
      <c r="CB523" t="e">
        <f t="shared" si="146"/>
        <v>#N/A</v>
      </c>
      <c r="CC523" t="e">
        <f t="shared" si="147"/>
        <v>#N/A</v>
      </c>
      <c r="CD523" t="e">
        <f t="shared" si="148"/>
        <v>#N/A</v>
      </c>
      <c r="CE523" s="4">
        <f t="shared" si="149"/>
        <v>0</v>
      </c>
      <c r="CF523" s="4" t="str">
        <f t="shared" si="150"/>
        <v/>
      </c>
      <c r="CG523" s="4">
        <f t="shared" si="151"/>
        <v>0</v>
      </c>
      <c r="CH523" s="4" t="str">
        <f t="shared" si="152"/>
        <v/>
      </c>
      <c r="CI523" t="e">
        <f>INDEX(FX!$B$114:$AK$132,MATCH(Data!BQ523,FX!$A$114:$A$132,0),MATCH(Data!D523,Period,0))</f>
        <v>#N/A</v>
      </c>
    </row>
    <row r="524" spans="1:87" hidden="1" outlineLevel="1" x14ac:dyDescent="0.15">
      <c r="A524" t="s">
        <v>302</v>
      </c>
      <c r="B524" s="1">
        <f t="shared" si="153"/>
        <v>43800</v>
      </c>
      <c r="C524" t="str">
        <f t="shared" si="153"/>
        <v>Retail Assurance</v>
      </c>
      <c r="D524" s="1">
        <v>43282</v>
      </c>
      <c r="E524">
        <v>34.567917968999986</v>
      </c>
      <c r="F524">
        <v>10.402031080828992</v>
      </c>
      <c r="G524">
        <v>7.6054894861759994</v>
      </c>
      <c r="H524">
        <v>5.5635146070939978</v>
      </c>
      <c r="BQ524" t="e">
        <f>VLOOKUP(A524,Misc!$A$3:$B$11,2,FALSE)</f>
        <v>#N/A</v>
      </c>
      <c r="BR524" t="e">
        <f>INDEX(FX!$B$30:$AK$48,MATCH(Data!BQ524,FX!$A$30:$A$48,0),MATCH(Data!D524,Period,0))</f>
        <v>#N/A</v>
      </c>
      <c r="BS524" t="e">
        <f t="shared" si="137"/>
        <v>#N/A</v>
      </c>
      <c r="BT524">
        <f t="shared" si="138"/>
        <v>0</v>
      </c>
      <c r="BU524" t="e">
        <f t="shared" si="139"/>
        <v>#N/A</v>
      </c>
      <c r="BV524">
        <f t="shared" si="140"/>
        <v>0</v>
      </c>
      <c r="BW524" t="e">
        <f t="shared" si="141"/>
        <v>#N/A</v>
      </c>
      <c r="BX524">
        <f t="shared" si="142"/>
        <v>0</v>
      </c>
      <c r="BY524" t="e">
        <f t="shared" si="143"/>
        <v>#N/A</v>
      </c>
      <c r="BZ524">
        <f t="shared" si="144"/>
        <v>0</v>
      </c>
      <c r="CA524" t="e">
        <f t="shared" si="145"/>
        <v>#N/A</v>
      </c>
      <c r="CB524" t="e">
        <f t="shared" si="146"/>
        <v>#N/A</v>
      </c>
      <c r="CC524" t="e">
        <f t="shared" si="147"/>
        <v>#N/A</v>
      </c>
      <c r="CD524" t="e">
        <f t="shared" si="148"/>
        <v>#N/A</v>
      </c>
      <c r="CE524" s="4">
        <f t="shared" si="149"/>
        <v>0</v>
      </c>
      <c r="CF524" s="4" t="str">
        <f t="shared" si="150"/>
        <v/>
      </c>
      <c r="CG524" s="4">
        <f t="shared" si="151"/>
        <v>0</v>
      </c>
      <c r="CH524" s="4" t="str">
        <f t="shared" si="152"/>
        <v/>
      </c>
      <c r="CI524" t="e">
        <f>INDEX(FX!$B$114:$AK$132,MATCH(Data!BQ524,FX!$A$114:$A$132,0),MATCH(Data!D524,Period,0))</f>
        <v>#N/A</v>
      </c>
    </row>
    <row r="525" spans="1:87" hidden="1" outlineLevel="1" x14ac:dyDescent="0.15">
      <c r="A525" t="s">
        <v>302</v>
      </c>
      <c r="B525" s="1">
        <f t="shared" si="153"/>
        <v>43800</v>
      </c>
      <c r="C525" t="str">
        <f t="shared" si="153"/>
        <v>Retail Assurance</v>
      </c>
      <c r="D525" s="1">
        <v>43313</v>
      </c>
      <c r="E525">
        <v>35.6207374078</v>
      </c>
      <c r="F525">
        <v>10.727119215638</v>
      </c>
      <c r="G525">
        <v>7.8612239938769983</v>
      </c>
      <c r="H525">
        <v>5.9530920382569983</v>
      </c>
      <c r="BQ525" t="e">
        <f>VLOOKUP(A525,Misc!$A$3:$B$11,2,FALSE)</f>
        <v>#N/A</v>
      </c>
      <c r="BR525" t="e">
        <f>INDEX(FX!$B$30:$AK$48,MATCH(Data!BQ525,FX!$A$30:$A$48,0),MATCH(Data!D525,Period,0))</f>
        <v>#N/A</v>
      </c>
      <c r="BS525" t="e">
        <f t="shared" si="137"/>
        <v>#N/A</v>
      </c>
      <c r="BT525">
        <f t="shared" si="138"/>
        <v>0</v>
      </c>
      <c r="BU525" t="e">
        <f t="shared" si="139"/>
        <v>#N/A</v>
      </c>
      <c r="BV525">
        <f t="shared" si="140"/>
        <v>0</v>
      </c>
      <c r="BW525" t="e">
        <f t="shared" si="141"/>
        <v>#N/A</v>
      </c>
      <c r="BX525">
        <f t="shared" si="142"/>
        <v>0</v>
      </c>
      <c r="BY525" t="e">
        <f t="shared" si="143"/>
        <v>#N/A</v>
      </c>
      <c r="BZ525">
        <f t="shared" si="144"/>
        <v>0</v>
      </c>
      <c r="CA525" t="e">
        <f t="shared" si="145"/>
        <v>#N/A</v>
      </c>
      <c r="CB525" t="e">
        <f t="shared" si="146"/>
        <v>#N/A</v>
      </c>
      <c r="CC525" t="e">
        <f t="shared" si="147"/>
        <v>#N/A</v>
      </c>
      <c r="CD525" t="e">
        <f t="shared" si="148"/>
        <v>#N/A</v>
      </c>
      <c r="CE525" s="4">
        <f t="shared" si="149"/>
        <v>0</v>
      </c>
      <c r="CF525" s="4" t="str">
        <f t="shared" si="150"/>
        <v/>
      </c>
      <c r="CG525" s="4">
        <f t="shared" si="151"/>
        <v>0</v>
      </c>
      <c r="CH525" s="4" t="str">
        <f t="shared" si="152"/>
        <v/>
      </c>
      <c r="CI525" t="e">
        <f>INDEX(FX!$B$114:$AK$132,MATCH(Data!BQ525,FX!$A$114:$A$132,0),MATCH(Data!D525,Period,0))</f>
        <v>#N/A</v>
      </c>
    </row>
    <row r="526" spans="1:87" hidden="1" outlineLevel="1" x14ac:dyDescent="0.15">
      <c r="A526" t="s">
        <v>302</v>
      </c>
      <c r="B526" s="1">
        <f t="shared" si="153"/>
        <v>43800</v>
      </c>
      <c r="C526" t="str">
        <f t="shared" si="153"/>
        <v>Retail Assurance</v>
      </c>
      <c r="D526" s="1">
        <v>43344</v>
      </c>
      <c r="E526">
        <v>30.640711451680001</v>
      </c>
      <c r="F526">
        <v>9.4046791235059999</v>
      </c>
      <c r="G526">
        <v>7.1587287931900017</v>
      </c>
      <c r="H526">
        <v>5.252148381991999</v>
      </c>
      <c r="BQ526" t="e">
        <f>VLOOKUP(A526,Misc!$A$3:$B$11,2,FALSE)</f>
        <v>#N/A</v>
      </c>
      <c r="BR526" t="e">
        <f>INDEX(FX!$B$30:$AK$48,MATCH(Data!BQ526,FX!$A$30:$A$48,0),MATCH(Data!D526,Period,0))</f>
        <v>#N/A</v>
      </c>
      <c r="BS526" t="e">
        <f t="shared" si="137"/>
        <v>#N/A</v>
      </c>
      <c r="BT526">
        <f t="shared" si="138"/>
        <v>0</v>
      </c>
      <c r="BU526" t="e">
        <f t="shared" si="139"/>
        <v>#N/A</v>
      </c>
      <c r="BV526">
        <f t="shared" si="140"/>
        <v>0</v>
      </c>
      <c r="BW526" t="e">
        <f t="shared" si="141"/>
        <v>#N/A</v>
      </c>
      <c r="BX526">
        <f t="shared" si="142"/>
        <v>0</v>
      </c>
      <c r="BY526" t="e">
        <f t="shared" si="143"/>
        <v>#N/A</v>
      </c>
      <c r="BZ526">
        <f t="shared" si="144"/>
        <v>0</v>
      </c>
      <c r="CA526" t="e">
        <f t="shared" si="145"/>
        <v>#N/A</v>
      </c>
      <c r="CB526" t="e">
        <f t="shared" si="146"/>
        <v>#N/A</v>
      </c>
      <c r="CC526" t="e">
        <f t="shared" si="147"/>
        <v>#N/A</v>
      </c>
      <c r="CD526" t="e">
        <f t="shared" si="148"/>
        <v>#N/A</v>
      </c>
      <c r="CE526" s="4">
        <f t="shared" si="149"/>
        <v>0</v>
      </c>
      <c r="CF526" s="4" t="str">
        <f t="shared" si="150"/>
        <v/>
      </c>
      <c r="CG526" s="4">
        <f t="shared" si="151"/>
        <v>0</v>
      </c>
      <c r="CH526" s="4" t="str">
        <f t="shared" si="152"/>
        <v/>
      </c>
      <c r="CI526" t="e">
        <f>INDEX(FX!$B$114:$AK$132,MATCH(Data!BQ526,FX!$A$114:$A$132,0),MATCH(Data!D526,Period,0))</f>
        <v>#N/A</v>
      </c>
    </row>
    <row r="527" spans="1:87" hidden="1" outlineLevel="1" x14ac:dyDescent="0.15">
      <c r="A527" t="s">
        <v>302</v>
      </c>
      <c r="B527" s="1">
        <f t="shared" si="153"/>
        <v>43800</v>
      </c>
      <c r="C527" t="str">
        <f t="shared" si="153"/>
        <v>Retail Assurance</v>
      </c>
      <c r="D527" s="1">
        <v>43374</v>
      </c>
      <c r="E527">
        <v>36.260793742400004</v>
      </c>
      <c r="F527">
        <v>11.05271178856</v>
      </c>
      <c r="G527">
        <v>8.6628182107540006</v>
      </c>
      <c r="H527">
        <v>6.1996679567200008</v>
      </c>
      <c r="BQ527" t="e">
        <f>VLOOKUP(A527,Misc!$A$3:$B$11,2,FALSE)</f>
        <v>#N/A</v>
      </c>
      <c r="BR527" t="e">
        <f>INDEX(FX!$B$30:$AK$48,MATCH(Data!BQ527,FX!$A$30:$A$48,0),MATCH(Data!D527,Period,0))</f>
        <v>#N/A</v>
      </c>
      <c r="BS527" t="e">
        <f t="shared" si="137"/>
        <v>#N/A</v>
      </c>
      <c r="BT527">
        <f t="shared" si="138"/>
        <v>0</v>
      </c>
      <c r="BU527" t="e">
        <f t="shared" si="139"/>
        <v>#N/A</v>
      </c>
      <c r="BV527">
        <f t="shared" si="140"/>
        <v>0</v>
      </c>
      <c r="BW527" t="e">
        <f t="shared" si="141"/>
        <v>#N/A</v>
      </c>
      <c r="BX527">
        <f t="shared" si="142"/>
        <v>0</v>
      </c>
      <c r="BY527" t="e">
        <f t="shared" si="143"/>
        <v>#N/A</v>
      </c>
      <c r="BZ527">
        <f t="shared" si="144"/>
        <v>0</v>
      </c>
      <c r="CA527" t="e">
        <f t="shared" si="145"/>
        <v>#N/A</v>
      </c>
      <c r="CB527" t="e">
        <f t="shared" si="146"/>
        <v>#N/A</v>
      </c>
      <c r="CC527" t="e">
        <f t="shared" si="147"/>
        <v>#N/A</v>
      </c>
      <c r="CD527" t="e">
        <f t="shared" si="148"/>
        <v>#N/A</v>
      </c>
      <c r="CE527" s="4">
        <f t="shared" si="149"/>
        <v>0</v>
      </c>
      <c r="CF527" s="4" t="str">
        <f t="shared" si="150"/>
        <v/>
      </c>
      <c r="CG527" s="4">
        <f t="shared" si="151"/>
        <v>0</v>
      </c>
      <c r="CH527" s="4" t="str">
        <f t="shared" si="152"/>
        <v/>
      </c>
      <c r="CI527" t="e">
        <f>INDEX(FX!$B$114:$AK$132,MATCH(Data!BQ527,FX!$A$114:$A$132,0),MATCH(Data!D527,Period,0))</f>
        <v>#N/A</v>
      </c>
    </row>
    <row r="528" spans="1:87" hidden="1" outlineLevel="1" x14ac:dyDescent="0.15">
      <c r="A528" t="s">
        <v>302</v>
      </c>
      <c r="B528" s="1">
        <f t="shared" si="153"/>
        <v>43800</v>
      </c>
      <c r="C528" t="str">
        <f t="shared" si="153"/>
        <v>Retail Assurance</v>
      </c>
      <c r="D528" s="1">
        <v>43405</v>
      </c>
      <c r="E528">
        <v>35.985360529600001</v>
      </c>
      <c r="F528">
        <v>11.252504370832</v>
      </c>
      <c r="G528">
        <v>8.5869706982609983</v>
      </c>
      <c r="H528">
        <v>6.4526740570739989</v>
      </c>
      <c r="BQ528" t="e">
        <f>VLOOKUP(A528,Misc!$A$3:$B$11,2,FALSE)</f>
        <v>#N/A</v>
      </c>
      <c r="BR528" t="e">
        <f>INDEX(FX!$B$30:$AK$48,MATCH(Data!BQ528,FX!$A$30:$A$48,0),MATCH(Data!D528,Period,0))</f>
        <v>#N/A</v>
      </c>
      <c r="BS528" t="e">
        <f t="shared" si="137"/>
        <v>#N/A</v>
      </c>
      <c r="BT528">
        <f t="shared" si="138"/>
        <v>0</v>
      </c>
      <c r="BU528" t="e">
        <f t="shared" si="139"/>
        <v>#N/A</v>
      </c>
      <c r="BV528">
        <f t="shared" si="140"/>
        <v>0</v>
      </c>
      <c r="BW528" t="e">
        <f t="shared" si="141"/>
        <v>#N/A</v>
      </c>
      <c r="BX528">
        <f t="shared" si="142"/>
        <v>0</v>
      </c>
      <c r="BY528" t="e">
        <f t="shared" si="143"/>
        <v>#N/A</v>
      </c>
      <c r="BZ528">
        <f t="shared" si="144"/>
        <v>0</v>
      </c>
      <c r="CA528" t="e">
        <f t="shared" si="145"/>
        <v>#N/A</v>
      </c>
      <c r="CB528" t="e">
        <f t="shared" si="146"/>
        <v>#N/A</v>
      </c>
      <c r="CC528" t="e">
        <f t="shared" si="147"/>
        <v>#N/A</v>
      </c>
      <c r="CD528" t="e">
        <f t="shared" si="148"/>
        <v>#N/A</v>
      </c>
      <c r="CE528" s="4">
        <f t="shared" si="149"/>
        <v>0</v>
      </c>
      <c r="CF528" s="4" t="str">
        <f t="shared" si="150"/>
        <v/>
      </c>
      <c r="CG528" s="4">
        <f t="shared" si="151"/>
        <v>0</v>
      </c>
      <c r="CH528" s="4" t="str">
        <f t="shared" si="152"/>
        <v/>
      </c>
      <c r="CI528" t="e">
        <f>INDEX(FX!$B$114:$AK$132,MATCH(Data!BQ528,FX!$A$114:$A$132,0),MATCH(Data!D528,Period,0))</f>
        <v>#N/A</v>
      </c>
    </row>
    <row r="529" spans="1:87" hidden="1" outlineLevel="1" x14ac:dyDescent="0.15">
      <c r="A529" t="s">
        <v>302</v>
      </c>
      <c r="B529" s="1">
        <f t="shared" si="153"/>
        <v>43800</v>
      </c>
      <c r="C529" t="str">
        <f t="shared" si="153"/>
        <v>Retail Assurance</v>
      </c>
      <c r="D529" s="1">
        <v>43435</v>
      </c>
      <c r="E529">
        <v>37.567339434117997</v>
      </c>
      <c r="F529">
        <v>11.542858041862001</v>
      </c>
      <c r="G529">
        <v>8.6316443077389984</v>
      </c>
      <c r="H529">
        <v>6.4542210775369995</v>
      </c>
      <c r="BQ529" t="e">
        <f>VLOOKUP(A529,Misc!$A$3:$B$11,2,FALSE)</f>
        <v>#N/A</v>
      </c>
      <c r="BR529" t="e">
        <f>INDEX(FX!$B$30:$AK$48,MATCH(Data!BQ529,FX!$A$30:$A$48,0),MATCH(Data!D529,Period,0))</f>
        <v>#N/A</v>
      </c>
      <c r="BS529" t="e">
        <f t="shared" si="137"/>
        <v>#N/A</v>
      </c>
      <c r="BT529">
        <f t="shared" si="138"/>
        <v>0</v>
      </c>
      <c r="BU529" t="e">
        <f t="shared" si="139"/>
        <v>#N/A</v>
      </c>
      <c r="BV529">
        <f t="shared" si="140"/>
        <v>0</v>
      </c>
      <c r="BW529" t="e">
        <f t="shared" si="141"/>
        <v>#N/A</v>
      </c>
      <c r="BX529">
        <f t="shared" si="142"/>
        <v>0</v>
      </c>
      <c r="BY529" t="e">
        <f t="shared" si="143"/>
        <v>#N/A</v>
      </c>
      <c r="BZ529">
        <f t="shared" si="144"/>
        <v>0</v>
      </c>
      <c r="CA529" t="e">
        <f t="shared" si="145"/>
        <v>#N/A</v>
      </c>
      <c r="CB529" t="e">
        <f t="shared" si="146"/>
        <v>#N/A</v>
      </c>
      <c r="CC529" t="e">
        <f t="shared" si="147"/>
        <v>#N/A</v>
      </c>
      <c r="CD529" t="e">
        <f t="shared" si="148"/>
        <v>#N/A</v>
      </c>
      <c r="CE529" s="4">
        <f t="shared" si="149"/>
        <v>0</v>
      </c>
      <c r="CF529" s="4" t="str">
        <f t="shared" si="150"/>
        <v/>
      </c>
      <c r="CG529" s="4">
        <f t="shared" si="151"/>
        <v>0</v>
      </c>
      <c r="CH529" s="4" t="str">
        <f t="shared" si="152"/>
        <v/>
      </c>
      <c r="CI529" t="e">
        <f>INDEX(FX!$B$114:$AK$132,MATCH(Data!BQ529,FX!$A$114:$A$132,0),MATCH(Data!D529,Period,0))</f>
        <v>#N/A</v>
      </c>
    </row>
    <row r="530" spans="1:87" hidden="1" outlineLevel="1" x14ac:dyDescent="0.15">
      <c r="A530" t="s">
        <v>302</v>
      </c>
      <c r="B530" s="1">
        <f t="shared" si="153"/>
        <v>43800</v>
      </c>
      <c r="C530" t="s">
        <v>108</v>
      </c>
      <c r="D530" s="1">
        <v>43101</v>
      </c>
      <c r="E530">
        <f t="array" ref="E530:E541">TRANSPOSE('[2]BKIL_Key Metrics P1'!$F$9:$Q$9)</f>
        <v>1.8446659999999753</v>
      </c>
      <c r="F530">
        <f t="array" ref="F530:F541">TRANSPOSE('[2]BKIL_Key Metrics P1'!$F$14:$Q$14)</f>
        <v>1.640290350651</v>
      </c>
      <c r="G530">
        <f t="array" ref="G530:G541">TRANSPOSE('[2]BKIL_Key Metrics P1'!$F$19:$Q$19)</f>
        <v>1.6371915213809998</v>
      </c>
      <c r="H530">
        <f t="array" ref="H530:H541">TRANSPOSE('[2]BKIL_Key Metrics P1'!$F$24:$Q$24)</f>
        <v>1.5421668828679302</v>
      </c>
      <c r="BQ530" t="e">
        <f>VLOOKUP(A530,Misc!$A$3:$B$11,2,FALSE)</f>
        <v>#N/A</v>
      </c>
      <c r="BR530" t="e">
        <f>INDEX(FX!$B$30:$AK$48,MATCH(Data!BQ530,FX!$A$30:$A$48,0),MATCH(Data!D530,Period,0))</f>
        <v>#N/A</v>
      </c>
      <c r="BS530" t="e">
        <f t="shared" si="137"/>
        <v>#N/A</v>
      </c>
      <c r="BT530">
        <f t="shared" si="138"/>
        <v>0</v>
      </c>
      <c r="BU530" t="e">
        <f t="shared" si="139"/>
        <v>#N/A</v>
      </c>
      <c r="BV530">
        <f t="shared" si="140"/>
        <v>0</v>
      </c>
      <c r="BW530" t="e">
        <f t="shared" si="141"/>
        <v>#N/A</v>
      </c>
      <c r="BX530">
        <f t="shared" si="142"/>
        <v>0</v>
      </c>
      <c r="BY530" t="e">
        <f t="shared" si="143"/>
        <v>#N/A</v>
      </c>
      <c r="BZ530">
        <f t="shared" si="144"/>
        <v>0</v>
      </c>
      <c r="CA530" t="e">
        <f t="shared" si="145"/>
        <v>#N/A</v>
      </c>
      <c r="CB530" t="e">
        <f t="shared" si="146"/>
        <v>#N/A</v>
      </c>
      <c r="CC530" t="e">
        <f t="shared" si="147"/>
        <v>#N/A</v>
      </c>
      <c r="CD530" t="e">
        <f t="shared" si="148"/>
        <v>#N/A</v>
      </c>
      <c r="CE530" s="4">
        <f t="shared" si="149"/>
        <v>0</v>
      </c>
      <c r="CF530" s="4" t="str">
        <f t="shared" si="150"/>
        <v/>
      </c>
      <c r="CG530" s="4">
        <f t="shared" si="151"/>
        <v>0</v>
      </c>
      <c r="CH530" s="4" t="str">
        <f t="shared" si="152"/>
        <v/>
      </c>
      <c r="CI530" t="e">
        <f>INDEX(FX!$B$114:$AK$132,MATCH(Data!BQ530,FX!$A$114:$A$132,0),MATCH(Data!D530,Period,0))</f>
        <v>#N/A</v>
      </c>
    </row>
    <row r="531" spans="1:87" hidden="1" outlineLevel="1" x14ac:dyDescent="0.15">
      <c r="A531" t="s">
        <v>302</v>
      </c>
      <c r="B531" s="1">
        <f t="shared" si="153"/>
        <v>43800</v>
      </c>
      <c r="C531" t="str">
        <f>C530</f>
        <v>IFA/Broker</v>
      </c>
      <c r="D531" s="1">
        <v>43132</v>
      </c>
      <c r="E531">
        <v>1.6915905000000038</v>
      </c>
      <c r="F531">
        <v>1.432770947809999</v>
      </c>
      <c r="G531">
        <v>1.6246804446599996</v>
      </c>
      <c r="H531">
        <v>1.4219405932870002</v>
      </c>
      <c r="BQ531" t="e">
        <f>VLOOKUP(A531,Misc!$A$3:$B$11,2,FALSE)</f>
        <v>#N/A</v>
      </c>
      <c r="BR531" t="e">
        <f>INDEX(FX!$B$30:$AK$48,MATCH(Data!BQ531,FX!$A$30:$A$48,0),MATCH(Data!D531,Period,0))</f>
        <v>#N/A</v>
      </c>
      <c r="BS531" t="e">
        <f t="shared" si="137"/>
        <v>#N/A</v>
      </c>
      <c r="BT531">
        <f t="shared" si="138"/>
        <v>0</v>
      </c>
      <c r="BU531" t="e">
        <f t="shared" si="139"/>
        <v>#N/A</v>
      </c>
      <c r="BV531">
        <f t="shared" si="140"/>
        <v>0</v>
      </c>
      <c r="BW531" t="e">
        <f t="shared" si="141"/>
        <v>#N/A</v>
      </c>
      <c r="BX531">
        <f t="shared" si="142"/>
        <v>0</v>
      </c>
      <c r="BY531" t="e">
        <f t="shared" si="143"/>
        <v>#N/A</v>
      </c>
      <c r="BZ531">
        <f t="shared" si="144"/>
        <v>0</v>
      </c>
      <c r="CA531" t="e">
        <f t="shared" si="145"/>
        <v>#N/A</v>
      </c>
      <c r="CB531" t="e">
        <f t="shared" si="146"/>
        <v>#N/A</v>
      </c>
      <c r="CC531" t="e">
        <f t="shared" si="147"/>
        <v>#N/A</v>
      </c>
      <c r="CD531" t="e">
        <f t="shared" si="148"/>
        <v>#N/A</v>
      </c>
      <c r="CE531" s="4">
        <f t="shared" si="149"/>
        <v>0</v>
      </c>
      <c r="CF531" s="4" t="str">
        <f t="shared" si="150"/>
        <v/>
      </c>
      <c r="CG531" s="4">
        <f t="shared" si="151"/>
        <v>0</v>
      </c>
      <c r="CH531" s="4" t="str">
        <f t="shared" si="152"/>
        <v/>
      </c>
      <c r="CI531" t="e">
        <f>INDEX(FX!$B$114:$AK$132,MATCH(Data!BQ531,FX!$A$114:$A$132,0),MATCH(Data!D531,Period,0))</f>
        <v>#N/A</v>
      </c>
    </row>
    <row r="532" spans="1:87" hidden="1" outlineLevel="1" x14ac:dyDescent="0.15">
      <c r="A532" t="s">
        <v>302</v>
      </c>
      <c r="B532" s="1">
        <f t="shared" si="153"/>
        <v>43800</v>
      </c>
      <c r="C532" t="str">
        <f t="shared" si="153"/>
        <v>IFA/Broker</v>
      </c>
      <c r="D532" s="1">
        <v>43160</v>
      </c>
      <c r="E532">
        <v>2.2529849999999954</v>
      </c>
      <c r="F532">
        <v>2.2732819605009995</v>
      </c>
      <c r="G532">
        <v>2.0564630908009991</v>
      </c>
      <c r="H532">
        <v>2.246870632107</v>
      </c>
      <c r="BQ532" t="e">
        <f>VLOOKUP(A532,Misc!$A$3:$B$11,2,FALSE)</f>
        <v>#N/A</v>
      </c>
      <c r="BR532" t="e">
        <f>INDEX(FX!$B$30:$AK$48,MATCH(Data!BQ532,FX!$A$30:$A$48,0),MATCH(Data!D532,Period,0))</f>
        <v>#N/A</v>
      </c>
      <c r="BS532" t="e">
        <f t="shared" si="137"/>
        <v>#N/A</v>
      </c>
      <c r="BT532">
        <f t="shared" si="138"/>
        <v>0</v>
      </c>
      <c r="BU532" t="e">
        <f t="shared" si="139"/>
        <v>#N/A</v>
      </c>
      <c r="BV532">
        <f t="shared" si="140"/>
        <v>0</v>
      </c>
      <c r="BW532" t="e">
        <f t="shared" si="141"/>
        <v>#N/A</v>
      </c>
      <c r="BX532">
        <f t="shared" si="142"/>
        <v>0</v>
      </c>
      <c r="BY532" t="e">
        <f t="shared" si="143"/>
        <v>#N/A</v>
      </c>
      <c r="BZ532">
        <f t="shared" si="144"/>
        <v>0</v>
      </c>
      <c r="CA532" t="e">
        <f t="shared" si="145"/>
        <v>#N/A</v>
      </c>
      <c r="CB532" t="e">
        <f t="shared" si="146"/>
        <v>#N/A</v>
      </c>
      <c r="CC532" t="e">
        <f t="shared" si="147"/>
        <v>#N/A</v>
      </c>
      <c r="CD532" t="e">
        <f t="shared" si="148"/>
        <v>#N/A</v>
      </c>
      <c r="CE532" s="4">
        <f t="shared" si="149"/>
        <v>0</v>
      </c>
      <c r="CF532" s="4" t="str">
        <f t="shared" si="150"/>
        <v/>
      </c>
      <c r="CG532" s="4">
        <f t="shared" si="151"/>
        <v>0</v>
      </c>
      <c r="CH532" s="4" t="str">
        <f t="shared" si="152"/>
        <v/>
      </c>
      <c r="CI532" t="e">
        <f>INDEX(FX!$B$114:$AK$132,MATCH(Data!BQ532,FX!$A$114:$A$132,0),MATCH(Data!D532,Period,0))</f>
        <v>#N/A</v>
      </c>
    </row>
    <row r="533" spans="1:87" hidden="1" outlineLevel="1" x14ac:dyDescent="0.15">
      <c r="A533" t="s">
        <v>302</v>
      </c>
      <c r="B533" s="1">
        <f t="shared" si="153"/>
        <v>43800</v>
      </c>
      <c r="C533" t="str">
        <f t="shared" si="153"/>
        <v>IFA/Broker</v>
      </c>
      <c r="D533" s="1">
        <v>43191</v>
      </c>
      <c r="E533">
        <v>2.0260802000000009</v>
      </c>
      <c r="F533">
        <v>2.2185007402319998</v>
      </c>
      <c r="G533">
        <v>1.9312392696629996</v>
      </c>
      <c r="H533">
        <v>2.2035260010749997</v>
      </c>
      <c r="BQ533" t="e">
        <f>VLOOKUP(A533,Misc!$A$3:$B$11,2,FALSE)</f>
        <v>#N/A</v>
      </c>
      <c r="BR533" t="e">
        <f>INDEX(FX!$B$30:$AK$48,MATCH(Data!BQ533,FX!$A$30:$A$48,0),MATCH(Data!D533,Period,0))</f>
        <v>#N/A</v>
      </c>
      <c r="BS533" t="e">
        <f t="shared" si="137"/>
        <v>#N/A</v>
      </c>
      <c r="BT533">
        <f t="shared" si="138"/>
        <v>0</v>
      </c>
      <c r="BU533" t="e">
        <f t="shared" si="139"/>
        <v>#N/A</v>
      </c>
      <c r="BV533">
        <f t="shared" si="140"/>
        <v>0</v>
      </c>
      <c r="BW533" t="e">
        <f t="shared" si="141"/>
        <v>#N/A</v>
      </c>
      <c r="BX533">
        <f t="shared" si="142"/>
        <v>0</v>
      </c>
      <c r="BY533" t="e">
        <f t="shared" si="143"/>
        <v>#N/A</v>
      </c>
      <c r="BZ533">
        <f t="shared" si="144"/>
        <v>0</v>
      </c>
      <c r="CA533" t="e">
        <f t="shared" si="145"/>
        <v>#N/A</v>
      </c>
      <c r="CB533" t="e">
        <f t="shared" si="146"/>
        <v>#N/A</v>
      </c>
      <c r="CC533" t="e">
        <f t="shared" si="147"/>
        <v>#N/A</v>
      </c>
      <c r="CD533" t="e">
        <f t="shared" si="148"/>
        <v>#N/A</v>
      </c>
      <c r="CE533" s="4">
        <f t="shared" si="149"/>
        <v>0</v>
      </c>
      <c r="CF533" s="4" t="str">
        <f t="shared" si="150"/>
        <v/>
      </c>
      <c r="CG533" s="4">
        <f t="shared" si="151"/>
        <v>0</v>
      </c>
      <c r="CH533" s="4" t="str">
        <f t="shared" si="152"/>
        <v/>
      </c>
      <c r="CI533" t="e">
        <f>INDEX(FX!$B$114:$AK$132,MATCH(Data!BQ533,FX!$A$114:$A$132,0),MATCH(Data!D533,Period,0))</f>
        <v>#N/A</v>
      </c>
    </row>
    <row r="534" spans="1:87" hidden="1" outlineLevel="1" x14ac:dyDescent="0.15">
      <c r="A534" t="s">
        <v>302</v>
      </c>
      <c r="B534" s="1">
        <f t="shared" si="153"/>
        <v>43800</v>
      </c>
      <c r="C534" t="str">
        <f t="shared" si="153"/>
        <v>IFA/Broker</v>
      </c>
      <c r="D534" s="1">
        <v>43221</v>
      </c>
      <c r="E534">
        <v>2.5132770000000022</v>
      </c>
      <c r="F534">
        <v>2.4181932631469962</v>
      </c>
      <c r="G534">
        <v>1.7687813171309996</v>
      </c>
      <c r="H534">
        <v>1.9043910120309997</v>
      </c>
      <c r="BQ534" t="e">
        <f>VLOOKUP(A534,Misc!$A$3:$B$11,2,FALSE)</f>
        <v>#N/A</v>
      </c>
      <c r="BR534" t="e">
        <f>INDEX(FX!$B$30:$AK$48,MATCH(Data!BQ534,FX!$A$30:$A$48,0),MATCH(Data!D534,Period,0))</f>
        <v>#N/A</v>
      </c>
      <c r="BS534" t="e">
        <f t="shared" si="137"/>
        <v>#N/A</v>
      </c>
      <c r="BT534">
        <f t="shared" si="138"/>
        <v>0</v>
      </c>
      <c r="BU534" t="e">
        <f t="shared" si="139"/>
        <v>#N/A</v>
      </c>
      <c r="BV534">
        <f t="shared" si="140"/>
        <v>0</v>
      </c>
      <c r="BW534" t="e">
        <f t="shared" si="141"/>
        <v>#N/A</v>
      </c>
      <c r="BX534">
        <f t="shared" si="142"/>
        <v>0</v>
      </c>
      <c r="BY534" t="e">
        <f t="shared" si="143"/>
        <v>#N/A</v>
      </c>
      <c r="BZ534">
        <f t="shared" si="144"/>
        <v>0</v>
      </c>
      <c r="CA534" t="e">
        <f t="shared" si="145"/>
        <v>#N/A</v>
      </c>
      <c r="CB534" t="e">
        <f t="shared" si="146"/>
        <v>#N/A</v>
      </c>
      <c r="CC534" t="e">
        <f t="shared" si="147"/>
        <v>#N/A</v>
      </c>
      <c r="CD534" t="e">
        <f t="shared" si="148"/>
        <v>#N/A</v>
      </c>
      <c r="CE534" s="4">
        <f t="shared" si="149"/>
        <v>0</v>
      </c>
      <c r="CF534" s="4" t="str">
        <f t="shared" si="150"/>
        <v/>
      </c>
      <c r="CG534" s="4">
        <f t="shared" si="151"/>
        <v>0</v>
      </c>
      <c r="CH534" s="4" t="str">
        <f t="shared" si="152"/>
        <v/>
      </c>
      <c r="CI534" t="e">
        <f>INDEX(FX!$B$114:$AK$132,MATCH(Data!BQ534,FX!$A$114:$A$132,0),MATCH(Data!D534,Period,0))</f>
        <v>#N/A</v>
      </c>
    </row>
    <row r="535" spans="1:87" hidden="1" outlineLevel="1" x14ac:dyDescent="0.15">
      <c r="A535" t="s">
        <v>302</v>
      </c>
      <c r="B535" s="1">
        <f t="shared" si="153"/>
        <v>43800</v>
      </c>
      <c r="C535" t="str">
        <f t="shared" si="153"/>
        <v>IFA/Broker</v>
      </c>
      <c r="D535" s="1">
        <v>43252</v>
      </c>
      <c r="E535">
        <v>7.826864699999998</v>
      </c>
      <c r="F535">
        <v>5.5251083035399997</v>
      </c>
      <c r="G535">
        <v>2.0573756731519999</v>
      </c>
      <c r="H535">
        <v>1.8791210127580005</v>
      </c>
      <c r="BQ535" t="e">
        <f>VLOOKUP(A535,Misc!$A$3:$B$11,2,FALSE)</f>
        <v>#N/A</v>
      </c>
      <c r="BR535" t="e">
        <f>INDEX(FX!$B$30:$AK$48,MATCH(Data!BQ535,FX!$A$30:$A$48,0),MATCH(Data!D535,Period,0))</f>
        <v>#N/A</v>
      </c>
      <c r="BS535" t="e">
        <f t="shared" si="137"/>
        <v>#N/A</v>
      </c>
      <c r="BT535">
        <f t="shared" si="138"/>
        <v>0</v>
      </c>
      <c r="BU535" t="e">
        <f t="shared" si="139"/>
        <v>#N/A</v>
      </c>
      <c r="BV535">
        <f t="shared" si="140"/>
        <v>0</v>
      </c>
      <c r="BW535" t="e">
        <f t="shared" si="141"/>
        <v>#N/A</v>
      </c>
      <c r="BX535">
        <f t="shared" si="142"/>
        <v>0</v>
      </c>
      <c r="BY535" t="e">
        <f t="shared" si="143"/>
        <v>#N/A</v>
      </c>
      <c r="BZ535">
        <f t="shared" si="144"/>
        <v>0</v>
      </c>
      <c r="CA535" t="e">
        <f t="shared" si="145"/>
        <v>#N/A</v>
      </c>
      <c r="CB535" t="e">
        <f t="shared" si="146"/>
        <v>#N/A</v>
      </c>
      <c r="CC535" t="e">
        <f t="shared" si="147"/>
        <v>#N/A</v>
      </c>
      <c r="CD535" t="e">
        <f t="shared" si="148"/>
        <v>#N/A</v>
      </c>
      <c r="CE535" s="4">
        <f t="shared" si="149"/>
        <v>0</v>
      </c>
      <c r="CF535" s="4" t="str">
        <f t="shared" si="150"/>
        <v/>
      </c>
      <c r="CG535" s="4">
        <f t="shared" si="151"/>
        <v>0</v>
      </c>
      <c r="CH535" s="4" t="str">
        <f t="shared" si="152"/>
        <v/>
      </c>
      <c r="CI535" t="e">
        <f>INDEX(FX!$B$114:$AK$132,MATCH(Data!BQ535,FX!$A$114:$A$132,0),MATCH(Data!D535,Period,0))</f>
        <v>#N/A</v>
      </c>
    </row>
    <row r="536" spans="1:87" hidden="1" outlineLevel="1" x14ac:dyDescent="0.15">
      <c r="A536" t="s">
        <v>302</v>
      </c>
      <c r="B536" s="1">
        <f t="shared" si="153"/>
        <v>43800</v>
      </c>
      <c r="C536" t="str">
        <f t="shared" si="153"/>
        <v>IFA/Broker</v>
      </c>
      <c r="D536" s="1">
        <v>43282</v>
      </c>
      <c r="E536">
        <v>5.6936529000000107</v>
      </c>
      <c r="F536">
        <v>3.7525038066769998</v>
      </c>
      <c r="G536">
        <v>1.6151543176089997</v>
      </c>
      <c r="H536">
        <v>1.1772359463639996</v>
      </c>
      <c r="BQ536" t="e">
        <f>VLOOKUP(A536,Misc!$A$3:$B$11,2,FALSE)</f>
        <v>#N/A</v>
      </c>
      <c r="BR536" t="e">
        <f>INDEX(FX!$B$30:$AK$48,MATCH(Data!BQ536,FX!$A$30:$A$48,0),MATCH(Data!D536,Period,0))</f>
        <v>#N/A</v>
      </c>
      <c r="BS536" t="e">
        <f t="shared" si="137"/>
        <v>#N/A</v>
      </c>
      <c r="BT536">
        <f t="shared" si="138"/>
        <v>0</v>
      </c>
      <c r="BU536" t="e">
        <f t="shared" si="139"/>
        <v>#N/A</v>
      </c>
      <c r="BV536">
        <f t="shared" si="140"/>
        <v>0</v>
      </c>
      <c r="BW536" t="e">
        <f t="shared" si="141"/>
        <v>#N/A</v>
      </c>
      <c r="BX536">
        <f t="shared" si="142"/>
        <v>0</v>
      </c>
      <c r="BY536" t="e">
        <f t="shared" si="143"/>
        <v>#N/A</v>
      </c>
      <c r="BZ536">
        <f t="shared" si="144"/>
        <v>0</v>
      </c>
      <c r="CA536" t="e">
        <f t="shared" si="145"/>
        <v>#N/A</v>
      </c>
      <c r="CB536" t="e">
        <f t="shared" si="146"/>
        <v>#N/A</v>
      </c>
      <c r="CC536" t="e">
        <f t="shared" si="147"/>
        <v>#N/A</v>
      </c>
      <c r="CD536" t="e">
        <f t="shared" si="148"/>
        <v>#N/A</v>
      </c>
      <c r="CE536" s="4">
        <f t="shared" si="149"/>
        <v>0</v>
      </c>
      <c r="CF536" s="4" t="str">
        <f t="shared" si="150"/>
        <v/>
      </c>
      <c r="CG536" s="4">
        <f t="shared" si="151"/>
        <v>0</v>
      </c>
      <c r="CH536" s="4" t="str">
        <f t="shared" si="152"/>
        <v/>
      </c>
      <c r="CI536" t="e">
        <f>INDEX(FX!$B$114:$AK$132,MATCH(Data!BQ536,FX!$A$114:$A$132,0),MATCH(Data!D536,Period,0))</f>
        <v>#N/A</v>
      </c>
    </row>
    <row r="537" spans="1:87" hidden="1" outlineLevel="1" x14ac:dyDescent="0.15">
      <c r="A537" t="s">
        <v>302</v>
      </c>
      <c r="B537" s="1">
        <f t="shared" si="153"/>
        <v>43800</v>
      </c>
      <c r="C537" t="str">
        <f t="shared" si="153"/>
        <v>IFA/Broker</v>
      </c>
      <c r="D537" s="1">
        <v>43313</v>
      </c>
      <c r="E537">
        <v>1.6732674000000074</v>
      </c>
      <c r="F537">
        <v>1.6680146507180003</v>
      </c>
      <c r="G537">
        <v>1.6277065259309997</v>
      </c>
      <c r="H537">
        <v>1.6657184854280001</v>
      </c>
      <c r="BQ537" t="e">
        <f>VLOOKUP(A537,Misc!$A$3:$B$11,2,FALSE)</f>
        <v>#N/A</v>
      </c>
      <c r="BR537" t="e">
        <f>INDEX(FX!$B$30:$AK$48,MATCH(Data!BQ537,FX!$A$30:$A$48,0),MATCH(Data!D537,Period,0))</f>
        <v>#N/A</v>
      </c>
      <c r="BS537" t="e">
        <f t="shared" si="137"/>
        <v>#N/A</v>
      </c>
      <c r="BT537">
        <f t="shared" si="138"/>
        <v>0</v>
      </c>
      <c r="BU537" t="e">
        <f t="shared" si="139"/>
        <v>#N/A</v>
      </c>
      <c r="BV537">
        <f t="shared" si="140"/>
        <v>0</v>
      </c>
      <c r="BW537" t="e">
        <f t="shared" si="141"/>
        <v>#N/A</v>
      </c>
      <c r="BX537">
        <f t="shared" si="142"/>
        <v>0</v>
      </c>
      <c r="BY537" t="e">
        <f t="shared" si="143"/>
        <v>#N/A</v>
      </c>
      <c r="BZ537">
        <f t="shared" si="144"/>
        <v>0</v>
      </c>
      <c r="CA537" t="e">
        <f t="shared" si="145"/>
        <v>#N/A</v>
      </c>
      <c r="CB537" t="e">
        <f t="shared" si="146"/>
        <v>#N/A</v>
      </c>
      <c r="CC537" t="e">
        <f t="shared" si="147"/>
        <v>#N/A</v>
      </c>
      <c r="CD537" t="e">
        <f t="shared" si="148"/>
        <v>#N/A</v>
      </c>
      <c r="CE537" s="4">
        <f t="shared" si="149"/>
        <v>0</v>
      </c>
      <c r="CF537" s="4" t="str">
        <f t="shared" si="150"/>
        <v/>
      </c>
      <c r="CG537" s="4">
        <f t="shared" si="151"/>
        <v>0</v>
      </c>
      <c r="CH537" s="4" t="str">
        <f t="shared" si="152"/>
        <v/>
      </c>
      <c r="CI537" t="e">
        <f>INDEX(FX!$B$114:$AK$132,MATCH(Data!BQ537,FX!$A$114:$A$132,0),MATCH(Data!D537,Period,0))</f>
        <v>#N/A</v>
      </c>
    </row>
    <row r="538" spans="1:87" hidden="1" outlineLevel="1" x14ac:dyDescent="0.15">
      <c r="A538" t="s">
        <v>302</v>
      </c>
      <c r="B538" s="1">
        <f t="shared" si="153"/>
        <v>43800</v>
      </c>
      <c r="C538" t="str">
        <f t="shared" si="153"/>
        <v>IFA/Broker</v>
      </c>
      <c r="D538" s="1">
        <v>43344</v>
      </c>
      <c r="E538">
        <v>2.3705980000000011</v>
      </c>
      <c r="F538">
        <v>1.7167812486139997</v>
      </c>
      <c r="G538">
        <v>2.0751551077699997</v>
      </c>
      <c r="H538">
        <v>1.627753560305</v>
      </c>
      <c r="BQ538" t="e">
        <f>VLOOKUP(A538,Misc!$A$3:$B$11,2,FALSE)</f>
        <v>#N/A</v>
      </c>
      <c r="BR538" t="e">
        <f>INDEX(FX!$B$30:$AK$48,MATCH(Data!BQ538,FX!$A$30:$A$48,0),MATCH(Data!D538,Period,0))</f>
        <v>#N/A</v>
      </c>
      <c r="BS538" t="e">
        <f t="shared" si="137"/>
        <v>#N/A</v>
      </c>
      <c r="BT538">
        <f t="shared" si="138"/>
        <v>0</v>
      </c>
      <c r="BU538" t="e">
        <f t="shared" si="139"/>
        <v>#N/A</v>
      </c>
      <c r="BV538">
        <f t="shared" si="140"/>
        <v>0</v>
      </c>
      <c r="BW538" t="e">
        <f t="shared" si="141"/>
        <v>#N/A</v>
      </c>
      <c r="BX538">
        <f t="shared" si="142"/>
        <v>0</v>
      </c>
      <c r="BY538" t="e">
        <f t="shared" si="143"/>
        <v>#N/A</v>
      </c>
      <c r="BZ538">
        <f t="shared" si="144"/>
        <v>0</v>
      </c>
      <c r="CA538" t="e">
        <f t="shared" si="145"/>
        <v>#N/A</v>
      </c>
      <c r="CB538" t="e">
        <f t="shared" si="146"/>
        <v>#N/A</v>
      </c>
      <c r="CC538" t="e">
        <f t="shared" si="147"/>
        <v>#N/A</v>
      </c>
      <c r="CD538" t="e">
        <f t="shared" si="148"/>
        <v>#N/A</v>
      </c>
      <c r="CE538" s="4">
        <f t="shared" si="149"/>
        <v>0</v>
      </c>
      <c r="CF538" s="4" t="str">
        <f t="shared" si="150"/>
        <v/>
      </c>
      <c r="CG538" s="4">
        <f t="shared" si="151"/>
        <v>0</v>
      </c>
      <c r="CH538" s="4" t="str">
        <f t="shared" si="152"/>
        <v/>
      </c>
      <c r="CI538" t="e">
        <f>INDEX(FX!$B$114:$AK$132,MATCH(Data!BQ538,FX!$A$114:$A$132,0),MATCH(Data!D538,Period,0))</f>
        <v>#N/A</v>
      </c>
    </row>
    <row r="539" spans="1:87" hidden="1" outlineLevel="1" x14ac:dyDescent="0.15">
      <c r="A539" t="s">
        <v>302</v>
      </c>
      <c r="B539" s="1">
        <f t="shared" si="153"/>
        <v>43800</v>
      </c>
      <c r="C539" t="str">
        <f t="shared" si="153"/>
        <v>IFA/Broker</v>
      </c>
      <c r="D539" s="1">
        <v>43374</v>
      </c>
      <c r="E539">
        <v>1.1149277</v>
      </c>
      <c r="F539">
        <v>0.79484980342599987</v>
      </c>
      <c r="G539">
        <v>0.61379298130500004</v>
      </c>
      <c r="H539">
        <v>0.60336952115300002</v>
      </c>
      <c r="BQ539" t="e">
        <f>VLOOKUP(A539,Misc!$A$3:$B$11,2,FALSE)</f>
        <v>#N/A</v>
      </c>
      <c r="BR539" t="e">
        <f>INDEX(FX!$B$30:$AK$48,MATCH(Data!BQ539,FX!$A$30:$A$48,0),MATCH(Data!D539,Period,0))</f>
        <v>#N/A</v>
      </c>
      <c r="BS539" t="e">
        <f t="shared" si="137"/>
        <v>#N/A</v>
      </c>
      <c r="BT539">
        <f t="shared" si="138"/>
        <v>0</v>
      </c>
      <c r="BU539" t="e">
        <f t="shared" si="139"/>
        <v>#N/A</v>
      </c>
      <c r="BV539">
        <f t="shared" si="140"/>
        <v>0</v>
      </c>
      <c r="BW539" t="e">
        <f t="shared" si="141"/>
        <v>#N/A</v>
      </c>
      <c r="BX539">
        <f t="shared" si="142"/>
        <v>0</v>
      </c>
      <c r="BY539" t="e">
        <f t="shared" si="143"/>
        <v>#N/A</v>
      </c>
      <c r="BZ539">
        <f t="shared" si="144"/>
        <v>0</v>
      </c>
      <c r="CA539" t="e">
        <f t="shared" si="145"/>
        <v>#N/A</v>
      </c>
      <c r="CB539" t="e">
        <f t="shared" si="146"/>
        <v>#N/A</v>
      </c>
      <c r="CC539" t="e">
        <f t="shared" si="147"/>
        <v>#N/A</v>
      </c>
      <c r="CD539" t="e">
        <f t="shared" si="148"/>
        <v>#N/A</v>
      </c>
      <c r="CE539" s="4">
        <f t="shared" si="149"/>
        <v>0</v>
      </c>
      <c r="CF539" s="4" t="str">
        <f t="shared" si="150"/>
        <v/>
      </c>
      <c r="CG539" s="4">
        <f t="shared" si="151"/>
        <v>0</v>
      </c>
      <c r="CH539" s="4" t="str">
        <f t="shared" si="152"/>
        <v/>
      </c>
      <c r="CI539" t="e">
        <f>INDEX(FX!$B$114:$AK$132,MATCH(Data!BQ539,FX!$A$114:$A$132,0),MATCH(Data!D539,Period,0))</f>
        <v>#N/A</v>
      </c>
    </row>
    <row r="540" spans="1:87" hidden="1" outlineLevel="1" x14ac:dyDescent="0.15">
      <c r="A540" t="s">
        <v>302</v>
      </c>
      <c r="B540" s="1">
        <f t="shared" si="153"/>
        <v>43800</v>
      </c>
      <c r="C540" t="str">
        <f t="shared" si="153"/>
        <v>IFA/Broker</v>
      </c>
      <c r="D540" s="1">
        <v>43405</v>
      </c>
      <c r="E540">
        <v>0.44768733333333444</v>
      </c>
      <c r="F540">
        <v>0.29201256897899985</v>
      </c>
      <c r="G540">
        <v>0.12885504047899998</v>
      </c>
      <c r="H540">
        <v>0.17325940658699998</v>
      </c>
      <c r="BQ540" t="e">
        <f>VLOOKUP(A540,Misc!$A$3:$B$11,2,FALSE)</f>
        <v>#N/A</v>
      </c>
      <c r="BR540" t="e">
        <f>INDEX(FX!$B$30:$AK$48,MATCH(Data!BQ540,FX!$A$30:$A$48,0),MATCH(Data!D540,Period,0))</f>
        <v>#N/A</v>
      </c>
      <c r="BS540" t="e">
        <f t="shared" si="137"/>
        <v>#N/A</v>
      </c>
      <c r="BT540">
        <f t="shared" si="138"/>
        <v>0</v>
      </c>
      <c r="BU540" t="e">
        <f t="shared" si="139"/>
        <v>#N/A</v>
      </c>
      <c r="BV540">
        <f t="shared" si="140"/>
        <v>0</v>
      </c>
      <c r="BW540" t="e">
        <f t="shared" si="141"/>
        <v>#N/A</v>
      </c>
      <c r="BX540">
        <f t="shared" si="142"/>
        <v>0</v>
      </c>
      <c r="BY540" t="e">
        <f t="shared" si="143"/>
        <v>#N/A</v>
      </c>
      <c r="BZ540">
        <f t="shared" si="144"/>
        <v>0</v>
      </c>
      <c r="CA540" t="e">
        <f t="shared" si="145"/>
        <v>#N/A</v>
      </c>
      <c r="CB540" t="e">
        <f t="shared" si="146"/>
        <v>#N/A</v>
      </c>
      <c r="CC540" t="e">
        <f t="shared" si="147"/>
        <v>#N/A</v>
      </c>
      <c r="CD540" t="e">
        <f t="shared" si="148"/>
        <v>#N/A</v>
      </c>
      <c r="CE540" s="4">
        <f t="shared" si="149"/>
        <v>0</v>
      </c>
      <c r="CF540" s="4" t="str">
        <f t="shared" si="150"/>
        <v/>
      </c>
      <c r="CG540" s="4">
        <f t="shared" si="151"/>
        <v>0</v>
      </c>
      <c r="CH540" s="4" t="str">
        <f t="shared" si="152"/>
        <v/>
      </c>
      <c r="CI540" t="e">
        <f>INDEX(FX!$B$114:$AK$132,MATCH(Data!BQ540,FX!$A$114:$A$132,0),MATCH(Data!D540,Period,0))</f>
        <v>#N/A</v>
      </c>
    </row>
    <row r="541" spans="1:87" hidden="1" outlineLevel="1" x14ac:dyDescent="0.15">
      <c r="A541" t="s">
        <v>302</v>
      </c>
      <c r="B541" s="1">
        <f t="shared" si="153"/>
        <v>43800</v>
      </c>
      <c r="C541" t="str">
        <f t="shared" si="153"/>
        <v>IFA/Broker</v>
      </c>
      <c r="D541" s="1">
        <v>43435</v>
      </c>
      <c r="E541">
        <v>0.94751157664316565</v>
      </c>
      <c r="F541">
        <v>0.68815734066905265</v>
      </c>
      <c r="G541">
        <v>0.59401680860799999</v>
      </c>
      <c r="H541">
        <v>0.47069707593000004</v>
      </c>
      <c r="BQ541" t="e">
        <f>VLOOKUP(A541,Misc!$A$3:$B$11,2,FALSE)</f>
        <v>#N/A</v>
      </c>
      <c r="BR541" t="e">
        <f>INDEX(FX!$B$30:$AK$48,MATCH(Data!BQ541,FX!$A$30:$A$48,0),MATCH(Data!D541,Period,0))</f>
        <v>#N/A</v>
      </c>
      <c r="BS541" t="e">
        <f t="shared" si="137"/>
        <v>#N/A</v>
      </c>
      <c r="BT541">
        <f t="shared" si="138"/>
        <v>0</v>
      </c>
      <c r="BU541" t="e">
        <f t="shared" si="139"/>
        <v>#N/A</v>
      </c>
      <c r="BV541">
        <f t="shared" si="140"/>
        <v>0</v>
      </c>
      <c r="BW541" t="e">
        <f t="shared" si="141"/>
        <v>#N/A</v>
      </c>
      <c r="BX541">
        <f t="shared" si="142"/>
        <v>0</v>
      </c>
      <c r="BY541" t="e">
        <f t="shared" si="143"/>
        <v>#N/A</v>
      </c>
      <c r="BZ541">
        <f t="shared" si="144"/>
        <v>0</v>
      </c>
      <c r="CA541" t="e">
        <f t="shared" si="145"/>
        <v>#N/A</v>
      </c>
      <c r="CB541" t="e">
        <f t="shared" si="146"/>
        <v>#N/A</v>
      </c>
      <c r="CC541" t="e">
        <f t="shared" si="147"/>
        <v>#N/A</v>
      </c>
      <c r="CD541" t="e">
        <f t="shared" si="148"/>
        <v>#N/A</v>
      </c>
      <c r="CE541" s="4">
        <f t="shared" si="149"/>
        <v>0</v>
      </c>
      <c r="CF541" s="4" t="str">
        <f t="shared" si="150"/>
        <v/>
      </c>
      <c r="CG541" s="4">
        <f t="shared" si="151"/>
        <v>0</v>
      </c>
      <c r="CH541" s="4" t="str">
        <f t="shared" si="152"/>
        <v/>
      </c>
      <c r="CI541" t="e">
        <f>INDEX(FX!$B$114:$AK$132,MATCH(Data!BQ541,FX!$A$114:$A$132,0),MATCH(Data!D541,Period,0))</f>
        <v>#N/A</v>
      </c>
    </row>
    <row r="542" spans="1:87" hidden="1" outlineLevel="1" x14ac:dyDescent="0.15">
      <c r="A542" t="s">
        <v>302</v>
      </c>
      <c r="B542" s="1">
        <f t="shared" si="153"/>
        <v>43800</v>
      </c>
      <c r="C542" t="s">
        <v>64</v>
      </c>
      <c r="D542" s="1">
        <v>43101</v>
      </c>
      <c r="E542">
        <f t="array" ref="E542:E553">TRANSPOSE('[2]AF_Key Metrics P1'!$F$9:$Q$9)</f>
        <v>6.1396261020000047</v>
      </c>
      <c r="F542">
        <f t="array" ref="F542:F553">TRANSPOSE('[2]AF_Key Metrics P1'!$F$14:$Q$14)</f>
        <v>3.4442005941260061</v>
      </c>
      <c r="G542">
        <f t="array" ref="G542:G553">TRANSPOSE('[2]AF_Key Metrics P1'!$F$19:$Q$19)</f>
        <v>6.1396261020000047</v>
      </c>
      <c r="H542">
        <f t="array" ref="H542:H553">TRANSPOSE('[2]AF_Key Metrics P1'!$F$24:$Q$24)</f>
        <v>3.4442005941260061</v>
      </c>
      <c r="BQ542" t="e">
        <f>VLOOKUP(A542,Misc!$A$3:$B$11,2,FALSE)</f>
        <v>#N/A</v>
      </c>
      <c r="BR542" t="e">
        <f>INDEX(FX!$B$30:$AK$48,MATCH(Data!BQ542,FX!$A$30:$A$48,0),MATCH(Data!D542,Period,0))</f>
        <v>#N/A</v>
      </c>
      <c r="BS542" t="e">
        <f t="shared" si="137"/>
        <v>#N/A</v>
      </c>
      <c r="BT542">
        <f t="shared" si="138"/>
        <v>0</v>
      </c>
      <c r="BU542" t="e">
        <f t="shared" si="139"/>
        <v>#N/A</v>
      </c>
      <c r="BV542">
        <f t="shared" si="140"/>
        <v>0</v>
      </c>
      <c r="BW542" t="e">
        <f t="shared" si="141"/>
        <v>#N/A</v>
      </c>
      <c r="BX542">
        <f t="shared" si="142"/>
        <v>0</v>
      </c>
      <c r="BY542" t="e">
        <f t="shared" si="143"/>
        <v>#N/A</v>
      </c>
      <c r="BZ542">
        <f t="shared" si="144"/>
        <v>0</v>
      </c>
      <c r="CA542" t="e">
        <f t="shared" si="145"/>
        <v>#N/A</v>
      </c>
      <c r="CB542" t="e">
        <f t="shared" si="146"/>
        <v>#N/A</v>
      </c>
      <c r="CC542" t="e">
        <f t="shared" si="147"/>
        <v>#N/A</v>
      </c>
      <c r="CD542" t="e">
        <f t="shared" si="148"/>
        <v>#N/A</v>
      </c>
      <c r="CE542" s="4">
        <f t="shared" si="149"/>
        <v>0</v>
      </c>
      <c r="CF542" s="4" t="str">
        <f t="shared" si="150"/>
        <v/>
      </c>
      <c r="CG542" s="4">
        <f t="shared" si="151"/>
        <v>0</v>
      </c>
      <c r="CH542" s="4" t="str">
        <f t="shared" si="152"/>
        <v/>
      </c>
      <c r="CI542" t="e">
        <f>INDEX(FX!$B$114:$AK$132,MATCH(Data!BQ542,FX!$A$114:$A$132,0),MATCH(Data!D542,Period,0))</f>
        <v>#N/A</v>
      </c>
    </row>
    <row r="543" spans="1:87" hidden="1" outlineLevel="1" x14ac:dyDescent="0.15">
      <c r="A543" t="s">
        <v>302</v>
      </c>
      <c r="B543" s="1">
        <f t="shared" si="153"/>
        <v>43800</v>
      </c>
      <c r="C543" t="s">
        <v>64</v>
      </c>
      <c r="D543" s="1">
        <v>43132</v>
      </c>
      <c r="E543">
        <v>5.4750308780000028</v>
      </c>
      <c r="F543">
        <v>3.0860961239869971</v>
      </c>
      <c r="G543">
        <v>5.4750308780000028</v>
      </c>
      <c r="H543">
        <v>3.0860961239869971</v>
      </c>
      <c r="BQ543" t="e">
        <f>VLOOKUP(A543,Misc!$A$3:$B$11,2,FALSE)</f>
        <v>#N/A</v>
      </c>
      <c r="BR543" t="e">
        <f>INDEX(FX!$B$30:$AK$48,MATCH(Data!BQ543,FX!$A$30:$A$48,0),MATCH(Data!D543,Period,0))</f>
        <v>#N/A</v>
      </c>
      <c r="BS543" t="e">
        <f t="shared" si="137"/>
        <v>#N/A</v>
      </c>
      <c r="BT543">
        <f t="shared" si="138"/>
        <v>0</v>
      </c>
      <c r="BU543" t="e">
        <f t="shared" si="139"/>
        <v>#N/A</v>
      </c>
      <c r="BV543">
        <f t="shared" si="140"/>
        <v>0</v>
      </c>
      <c r="BW543" t="e">
        <f t="shared" si="141"/>
        <v>#N/A</v>
      </c>
      <c r="BX543">
        <f t="shared" si="142"/>
        <v>0</v>
      </c>
      <c r="BY543" t="e">
        <f t="shared" si="143"/>
        <v>#N/A</v>
      </c>
      <c r="BZ543">
        <f t="shared" si="144"/>
        <v>0</v>
      </c>
      <c r="CA543" t="e">
        <f t="shared" si="145"/>
        <v>#N/A</v>
      </c>
      <c r="CB543" t="e">
        <f t="shared" si="146"/>
        <v>#N/A</v>
      </c>
      <c r="CC543" t="e">
        <f t="shared" si="147"/>
        <v>#N/A</v>
      </c>
      <c r="CD543" t="e">
        <f t="shared" si="148"/>
        <v>#N/A</v>
      </c>
      <c r="CE543" s="4">
        <f t="shared" si="149"/>
        <v>0</v>
      </c>
      <c r="CF543" s="4" t="str">
        <f t="shared" si="150"/>
        <v/>
      </c>
      <c r="CG543" s="4">
        <f t="shared" si="151"/>
        <v>0</v>
      </c>
      <c r="CH543" s="4" t="str">
        <f t="shared" si="152"/>
        <v/>
      </c>
      <c r="CI543" t="e">
        <f>INDEX(FX!$B$114:$AK$132,MATCH(Data!BQ543,FX!$A$114:$A$132,0),MATCH(Data!D543,Period,0))</f>
        <v>#N/A</v>
      </c>
    </row>
    <row r="544" spans="1:87" hidden="1" outlineLevel="1" x14ac:dyDescent="0.15">
      <c r="A544" t="s">
        <v>302</v>
      </c>
      <c r="B544" s="1">
        <f t="shared" si="153"/>
        <v>43800</v>
      </c>
      <c r="C544" t="s">
        <v>64</v>
      </c>
      <c r="D544" s="1">
        <v>43160</v>
      </c>
      <c r="E544">
        <v>6.6722434479999846</v>
      </c>
      <c r="F544">
        <v>3.6247538948700004</v>
      </c>
      <c r="G544">
        <v>6.6722434479999846</v>
      </c>
      <c r="H544">
        <v>3.6247538948700004</v>
      </c>
      <c r="BQ544" t="e">
        <f>VLOOKUP(A544,Misc!$A$3:$B$11,2,FALSE)</f>
        <v>#N/A</v>
      </c>
      <c r="BR544" t="e">
        <f>INDEX(FX!$B$30:$AK$48,MATCH(Data!BQ544,FX!$A$30:$A$48,0),MATCH(Data!D544,Period,0))</f>
        <v>#N/A</v>
      </c>
      <c r="BS544" t="e">
        <f t="shared" si="137"/>
        <v>#N/A</v>
      </c>
      <c r="BT544">
        <f t="shared" si="138"/>
        <v>0</v>
      </c>
      <c r="BU544" t="e">
        <f t="shared" si="139"/>
        <v>#N/A</v>
      </c>
      <c r="BV544">
        <f t="shared" si="140"/>
        <v>0</v>
      </c>
      <c r="BW544" t="e">
        <f t="shared" si="141"/>
        <v>#N/A</v>
      </c>
      <c r="BX544">
        <f t="shared" si="142"/>
        <v>0</v>
      </c>
      <c r="BY544" t="e">
        <f t="shared" si="143"/>
        <v>#N/A</v>
      </c>
      <c r="BZ544">
        <f t="shared" si="144"/>
        <v>0</v>
      </c>
      <c r="CA544" t="e">
        <f t="shared" si="145"/>
        <v>#N/A</v>
      </c>
      <c r="CB544" t="e">
        <f t="shared" si="146"/>
        <v>#N/A</v>
      </c>
      <c r="CC544" t="e">
        <f t="shared" si="147"/>
        <v>#N/A</v>
      </c>
      <c r="CD544" t="e">
        <f t="shared" si="148"/>
        <v>#N/A</v>
      </c>
      <c r="CE544" s="4">
        <f t="shared" si="149"/>
        <v>0</v>
      </c>
      <c r="CF544" s="4" t="str">
        <f t="shared" si="150"/>
        <v/>
      </c>
      <c r="CG544" s="4">
        <f t="shared" si="151"/>
        <v>0</v>
      </c>
      <c r="CH544" s="4" t="str">
        <f t="shared" si="152"/>
        <v/>
      </c>
      <c r="CI544" t="e">
        <f>INDEX(FX!$B$114:$AK$132,MATCH(Data!BQ544,FX!$A$114:$A$132,0),MATCH(Data!D544,Period,0))</f>
        <v>#N/A</v>
      </c>
    </row>
    <row r="545" spans="1:87" hidden="1" outlineLevel="1" x14ac:dyDescent="0.15">
      <c r="A545" t="s">
        <v>302</v>
      </c>
      <c r="B545" s="1">
        <f t="shared" si="153"/>
        <v>43800</v>
      </c>
      <c r="C545" t="s">
        <v>64</v>
      </c>
      <c r="D545" s="1">
        <v>43191</v>
      </c>
      <c r="E545">
        <v>5.5038601960000015</v>
      </c>
      <c r="F545">
        <v>3.040411280070999</v>
      </c>
      <c r="G545">
        <v>5.5038601960000015</v>
      </c>
      <c r="H545">
        <v>3.040411280070999</v>
      </c>
      <c r="BQ545" t="e">
        <f>VLOOKUP(A545,Misc!$A$3:$B$11,2,FALSE)</f>
        <v>#N/A</v>
      </c>
      <c r="BR545" t="e">
        <f>INDEX(FX!$B$30:$AK$48,MATCH(Data!BQ545,FX!$A$30:$A$48,0),MATCH(Data!D545,Period,0))</f>
        <v>#N/A</v>
      </c>
      <c r="BS545" t="e">
        <f t="shared" si="137"/>
        <v>#N/A</v>
      </c>
      <c r="BT545">
        <f t="shared" si="138"/>
        <v>0</v>
      </c>
      <c r="BU545" t="e">
        <f t="shared" si="139"/>
        <v>#N/A</v>
      </c>
      <c r="BV545">
        <f t="shared" si="140"/>
        <v>0</v>
      </c>
      <c r="BW545" t="e">
        <f t="shared" si="141"/>
        <v>#N/A</v>
      </c>
      <c r="BX545">
        <f t="shared" si="142"/>
        <v>0</v>
      </c>
      <c r="BY545" t="e">
        <f t="shared" si="143"/>
        <v>#N/A</v>
      </c>
      <c r="BZ545">
        <f t="shared" si="144"/>
        <v>0</v>
      </c>
      <c r="CA545" t="e">
        <f t="shared" si="145"/>
        <v>#N/A</v>
      </c>
      <c r="CB545" t="e">
        <f t="shared" si="146"/>
        <v>#N/A</v>
      </c>
      <c r="CC545" t="e">
        <f t="shared" si="147"/>
        <v>#N/A</v>
      </c>
      <c r="CD545" t="e">
        <f t="shared" si="148"/>
        <v>#N/A</v>
      </c>
      <c r="CE545" s="4">
        <f t="shared" si="149"/>
        <v>0</v>
      </c>
      <c r="CF545" s="4" t="str">
        <f t="shared" si="150"/>
        <v/>
      </c>
      <c r="CG545" s="4">
        <f t="shared" si="151"/>
        <v>0</v>
      </c>
      <c r="CH545" s="4" t="str">
        <f t="shared" si="152"/>
        <v/>
      </c>
      <c r="CI545" t="e">
        <f>INDEX(FX!$B$114:$AK$132,MATCH(Data!BQ545,FX!$A$114:$A$132,0),MATCH(Data!D545,Period,0))</f>
        <v>#N/A</v>
      </c>
    </row>
    <row r="546" spans="1:87" hidden="1" outlineLevel="1" x14ac:dyDescent="0.15">
      <c r="A546" t="s">
        <v>302</v>
      </c>
      <c r="B546" s="1">
        <f t="shared" si="153"/>
        <v>43800</v>
      </c>
      <c r="C546" t="s">
        <v>64</v>
      </c>
      <c r="D546" s="1">
        <v>43221</v>
      </c>
      <c r="E546">
        <v>6.7920326889999956</v>
      </c>
      <c r="F546">
        <v>3.7101103602610039</v>
      </c>
      <c r="G546">
        <v>6.7920326889999956</v>
      </c>
      <c r="H546">
        <v>3.7101103602610039</v>
      </c>
      <c r="BQ546" t="e">
        <f>VLOOKUP(A546,Misc!$A$3:$B$11,2,FALSE)</f>
        <v>#N/A</v>
      </c>
      <c r="BR546" t="e">
        <f>INDEX(FX!$B$30:$AK$48,MATCH(Data!BQ546,FX!$A$30:$A$48,0),MATCH(Data!D546,Period,0))</f>
        <v>#N/A</v>
      </c>
      <c r="BS546" t="e">
        <f t="shared" si="137"/>
        <v>#N/A</v>
      </c>
      <c r="BT546">
        <f t="shared" si="138"/>
        <v>0</v>
      </c>
      <c r="BU546" t="e">
        <f t="shared" si="139"/>
        <v>#N/A</v>
      </c>
      <c r="BV546">
        <f t="shared" si="140"/>
        <v>0</v>
      </c>
      <c r="BW546" t="e">
        <f t="shared" si="141"/>
        <v>#N/A</v>
      </c>
      <c r="BX546">
        <f t="shared" si="142"/>
        <v>0</v>
      </c>
      <c r="BY546" t="e">
        <f t="shared" si="143"/>
        <v>#N/A</v>
      </c>
      <c r="BZ546">
        <f t="shared" si="144"/>
        <v>0</v>
      </c>
      <c r="CA546" t="e">
        <f t="shared" si="145"/>
        <v>#N/A</v>
      </c>
      <c r="CB546" t="e">
        <f t="shared" si="146"/>
        <v>#N/A</v>
      </c>
      <c r="CC546" t="e">
        <f t="shared" si="147"/>
        <v>#N/A</v>
      </c>
      <c r="CD546" t="e">
        <f t="shared" si="148"/>
        <v>#N/A</v>
      </c>
      <c r="CE546" s="4">
        <f t="shared" si="149"/>
        <v>0</v>
      </c>
      <c r="CF546" s="4" t="str">
        <f t="shared" si="150"/>
        <v/>
      </c>
      <c r="CG546" s="4">
        <f t="shared" si="151"/>
        <v>0</v>
      </c>
      <c r="CH546" s="4" t="str">
        <f t="shared" si="152"/>
        <v/>
      </c>
      <c r="CI546" t="e">
        <f>INDEX(FX!$B$114:$AK$132,MATCH(Data!BQ546,FX!$A$114:$A$132,0),MATCH(Data!D546,Period,0))</f>
        <v>#N/A</v>
      </c>
    </row>
    <row r="547" spans="1:87" hidden="1" outlineLevel="1" x14ac:dyDescent="0.15">
      <c r="A547" t="s">
        <v>302</v>
      </c>
      <c r="B547" s="1">
        <f t="shared" si="153"/>
        <v>43800</v>
      </c>
      <c r="C547" t="s">
        <v>64</v>
      </c>
      <c r="D547" s="1">
        <v>43252</v>
      </c>
      <c r="E547">
        <v>1.3532054899999983</v>
      </c>
      <c r="F547">
        <v>0.51749666270099992</v>
      </c>
      <c r="G547">
        <v>1.3532054899999983</v>
      </c>
      <c r="H547">
        <v>0.51749666270099992</v>
      </c>
      <c r="BQ547" t="e">
        <f>VLOOKUP(A547,Misc!$A$3:$B$11,2,FALSE)</f>
        <v>#N/A</v>
      </c>
      <c r="BR547" t="e">
        <f>INDEX(FX!$B$30:$AK$48,MATCH(Data!BQ547,FX!$A$30:$A$48,0),MATCH(Data!D547,Period,0))</f>
        <v>#N/A</v>
      </c>
      <c r="BS547" t="e">
        <f t="shared" si="137"/>
        <v>#N/A</v>
      </c>
      <c r="BT547">
        <f t="shared" si="138"/>
        <v>0</v>
      </c>
      <c r="BU547" t="e">
        <f t="shared" si="139"/>
        <v>#N/A</v>
      </c>
      <c r="BV547">
        <f t="shared" si="140"/>
        <v>0</v>
      </c>
      <c r="BW547" t="e">
        <f t="shared" si="141"/>
        <v>#N/A</v>
      </c>
      <c r="BX547">
        <f t="shared" si="142"/>
        <v>0</v>
      </c>
      <c r="BY547" t="e">
        <f t="shared" si="143"/>
        <v>#N/A</v>
      </c>
      <c r="BZ547">
        <f t="shared" si="144"/>
        <v>0</v>
      </c>
      <c r="CA547" t="e">
        <f t="shared" si="145"/>
        <v>#N/A</v>
      </c>
      <c r="CB547" t="e">
        <f t="shared" si="146"/>
        <v>#N/A</v>
      </c>
      <c r="CC547" t="e">
        <f t="shared" si="147"/>
        <v>#N/A</v>
      </c>
      <c r="CD547" t="e">
        <f t="shared" si="148"/>
        <v>#N/A</v>
      </c>
      <c r="CE547" s="4">
        <f t="shared" si="149"/>
        <v>0</v>
      </c>
      <c r="CF547" s="4" t="str">
        <f t="shared" si="150"/>
        <v/>
      </c>
      <c r="CG547" s="4">
        <f t="shared" si="151"/>
        <v>0</v>
      </c>
      <c r="CH547" s="4" t="str">
        <f t="shared" si="152"/>
        <v/>
      </c>
      <c r="CI547" t="e">
        <f>INDEX(FX!$B$114:$AK$132,MATCH(Data!BQ547,FX!$A$114:$A$132,0),MATCH(Data!D547,Period,0))</f>
        <v>#N/A</v>
      </c>
    </row>
    <row r="548" spans="1:87" hidden="1" outlineLevel="1" x14ac:dyDescent="0.15">
      <c r="A548" t="s">
        <v>302</v>
      </c>
      <c r="B548" s="1">
        <f t="shared" si="153"/>
        <v>43800</v>
      </c>
      <c r="C548" t="s">
        <v>64</v>
      </c>
      <c r="D548" s="1">
        <v>43282</v>
      </c>
      <c r="E548">
        <v>3.2089890580000038</v>
      </c>
      <c r="F548">
        <v>1.4565725658309994</v>
      </c>
      <c r="G548">
        <v>3.2089890580000038</v>
      </c>
      <c r="H548">
        <v>1.4565725658309994</v>
      </c>
      <c r="BQ548" t="e">
        <f>VLOOKUP(A548,Misc!$A$3:$B$11,2,FALSE)</f>
        <v>#N/A</v>
      </c>
      <c r="BR548" t="e">
        <f>INDEX(FX!$B$30:$AK$48,MATCH(Data!BQ548,FX!$A$30:$A$48,0),MATCH(Data!D548,Period,0))</f>
        <v>#N/A</v>
      </c>
      <c r="BS548" t="e">
        <f t="shared" si="137"/>
        <v>#N/A</v>
      </c>
      <c r="BT548">
        <f t="shared" si="138"/>
        <v>0</v>
      </c>
      <c r="BU548" t="e">
        <f t="shared" si="139"/>
        <v>#N/A</v>
      </c>
      <c r="BV548">
        <f t="shared" si="140"/>
        <v>0</v>
      </c>
      <c r="BW548" t="e">
        <f t="shared" si="141"/>
        <v>#N/A</v>
      </c>
      <c r="BX548">
        <f t="shared" si="142"/>
        <v>0</v>
      </c>
      <c r="BY548" t="e">
        <f t="shared" si="143"/>
        <v>#N/A</v>
      </c>
      <c r="BZ548">
        <f t="shared" si="144"/>
        <v>0</v>
      </c>
      <c r="CA548" t="e">
        <f t="shared" si="145"/>
        <v>#N/A</v>
      </c>
      <c r="CB548" t="e">
        <f t="shared" si="146"/>
        <v>#N/A</v>
      </c>
      <c r="CC548" t="e">
        <f t="shared" si="147"/>
        <v>#N/A</v>
      </c>
      <c r="CD548" t="e">
        <f t="shared" si="148"/>
        <v>#N/A</v>
      </c>
      <c r="CE548" s="4">
        <f t="shared" si="149"/>
        <v>0</v>
      </c>
      <c r="CF548" s="4" t="str">
        <f t="shared" si="150"/>
        <v/>
      </c>
      <c r="CG548" s="4">
        <f t="shared" si="151"/>
        <v>0</v>
      </c>
      <c r="CH548" s="4" t="str">
        <f t="shared" si="152"/>
        <v/>
      </c>
      <c r="CI548" t="e">
        <f>INDEX(FX!$B$114:$AK$132,MATCH(Data!BQ548,FX!$A$114:$A$132,0),MATCH(Data!D548,Period,0))</f>
        <v>#N/A</v>
      </c>
    </row>
    <row r="549" spans="1:87" hidden="1" outlineLevel="1" x14ac:dyDescent="0.15">
      <c r="A549" t="s">
        <v>302</v>
      </c>
      <c r="B549" s="1">
        <f t="shared" si="153"/>
        <v>43800</v>
      </c>
      <c r="C549" t="s">
        <v>64</v>
      </c>
      <c r="D549" s="1">
        <v>43313</v>
      </c>
      <c r="E549">
        <v>4.4081890120000011</v>
      </c>
      <c r="F549">
        <v>1.3678846567189988</v>
      </c>
      <c r="G549">
        <v>4.4081890120000011</v>
      </c>
      <c r="H549">
        <v>1.3678846567189988</v>
      </c>
      <c r="BQ549" t="e">
        <f>VLOOKUP(A549,Misc!$A$3:$B$11,2,FALSE)</f>
        <v>#N/A</v>
      </c>
      <c r="BR549" t="e">
        <f>INDEX(FX!$B$30:$AK$48,MATCH(Data!BQ549,FX!$A$30:$A$48,0),MATCH(Data!D549,Period,0))</f>
        <v>#N/A</v>
      </c>
      <c r="BS549" t="e">
        <f t="shared" si="137"/>
        <v>#N/A</v>
      </c>
      <c r="BT549">
        <f t="shared" si="138"/>
        <v>0</v>
      </c>
      <c r="BU549" t="e">
        <f t="shared" si="139"/>
        <v>#N/A</v>
      </c>
      <c r="BV549">
        <f t="shared" si="140"/>
        <v>0</v>
      </c>
      <c r="BW549" t="e">
        <f t="shared" si="141"/>
        <v>#N/A</v>
      </c>
      <c r="BX549">
        <f t="shared" si="142"/>
        <v>0</v>
      </c>
      <c r="BY549" t="e">
        <f t="shared" si="143"/>
        <v>#N/A</v>
      </c>
      <c r="BZ549">
        <f t="shared" si="144"/>
        <v>0</v>
      </c>
      <c r="CA549" t="e">
        <f t="shared" si="145"/>
        <v>#N/A</v>
      </c>
      <c r="CB549" t="e">
        <f t="shared" si="146"/>
        <v>#N/A</v>
      </c>
      <c r="CC549" t="e">
        <f t="shared" si="147"/>
        <v>#N/A</v>
      </c>
      <c r="CD549" t="e">
        <f t="shared" si="148"/>
        <v>#N/A</v>
      </c>
      <c r="CE549" s="4">
        <f t="shared" si="149"/>
        <v>0</v>
      </c>
      <c r="CF549" s="4" t="str">
        <f t="shared" si="150"/>
        <v/>
      </c>
      <c r="CG549" s="4">
        <f t="shared" si="151"/>
        <v>0</v>
      </c>
      <c r="CH549" s="4" t="str">
        <f t="shared" si="152"/>
        <v/>
      </c>
      <c r="CI549" t="e">
        <f>INDEX(FX!$B$114:$AK$132,MATCH(Data!BQ549,FX!$A$114:$A$132,0),MATCH(Data!D549,Period,0))</f>
        <v>#N/A</v>
      </c>
    </row>
    <row r="550" spans="1:87" hidden="1" outlineLevel="1" x14ac:dyDescent="0.15">
      <c r="A550" t="s">
        <v>302</v>
      </c>
      <c r="B550" s="1">
        <f t="shared" si="153"/>
        <v>43800</v>
      </c>
      <c r="C550" t="s">
        <v>64</v>
      </c>
      <c r="D550" s="1">
        <v>43344</v>
      </c>
      <c r="E550">
        <v>2.7136148059999994</v>
      </c>
      <c r="F550">
        <v>1.1681045806210015</v>
      </c>
      <c r="G550">
        <v>2.7136148059999994</v>
      </c>
      <c r="H550">
        <v>1.1681045806210015</v>
      </c>
      <c r="BQ550" t="e">
        <f>VLOOKUP(A550,Misc!$A$3:$B$11,2,FALSE)</f>
        <v>#N/A</v>
      </c>
      <c r="BR550" t="e">
        <f>INDEX(FX!$B$30:$AK$48,MATCH(Data!BQ550,FX!$A$30:$A$48,0),MATCH(Data!D550,Period,0))</f>
        <v>#N/A</v>
      </c>
      <c r="BS550" t="e">
        <f t="shared" si="137"/>
        <v>#N/A</v>
      </c>
      <c r="BT550">
        <f t="shared" si="138"/>
        <v>0</v>
      </c>
      <c r="BU550" t="e">
        <f t="shared" si="139"/>
        <v>#N/A</v>
      </c>
      <c r="BV550">
        <f t="shared" si="140"/>
        <v>0</v>
      </c>
      <c r="BW550" t="e">
        <f t="shared" si="141"/>
        <v>#N/A</v>
      </c>
      <c r="BX550">
        <f t="shared" si="142"/>
        <v>0</v>
      </c>
      <c r="BY550" t="e">
        <f t="shared" si="143"/>
        <v>#N/A</v>
      </c>
      <c r="BZ550">
        <f t="shared" si="144"/>
        <v>0</v>
      </c>
      <c r="CA550" t="e">
        <f t="shared" si="145"/>
        <v>#N/A</v>
      </c>
      <c r="CB550" t="e">
        <f t="shared" si="146"/>
        <v>#N/A</v>
      </c>
      <c r="CC550" t="e">
        <f t="shared" si="147"/>
        <v>#N/A</v>
      </c>
      <c r="CD550" t="e">
        <f t="shared" si="148"/>
        <v>#N/A</v>
      </c>
      <c r="CE550" s="4">
        <f t="shared" si="149"/>
        <v>0</v>
      </c>
      <c r="CF550" s="4" t="str">
        <f t="shared" si="150"/>
        <v/>
      </c>
      <c r="CG550" s="4">
        <f t="shared" si="151"/>
        <v>0</v>
      </c>
      <c r="CH550" s="4" t="str">
        <f t="shared" si="152"/>
        <v/>
      </c>
      <c r="CI550" t="e">
        <f>INDEX(FX!$B$114:$AK$132,MATCH(Data!BQ550,FX!$A$114:$A$132,0),MATCH(Data!D550,Period,0))</f>
        <v>#N/A</v>
      </c>
    </row>
    <row r="551" spans="1:87" hidden="1" outlineLevel="1" x14ac:dyDescent="0.15">
      <c r="A551" t="s">
        <v>302</v>
      </c>
      <c r="B551" s="1">
        <f t="shared" si="153"/>
        <v>43800</v>
      </c>
      <c r="C551" t="s">
        <v>64</v>
      </c>
      <c r="D551" s="1">
        <v>43374</v>
      </c>
      <c r="E551">
        <v>4.053903997999992</v>
      </c>
      <c r="F551">
        <v>1.8840249427370026</v>
      </c>
      <c r="G551">
        <v>4.053903997999992</v>
      </c>
      <c r="H551">
        <v>1.8840249427370026</v>
      </c>
      <c r="BQ551" t="e">
        <f>VLOOKUP(A551,Misc!$A$3:$B$11,2,FALSE)</f>
        <v>#N/A</v>
      </c>
      <c r="BR551" t="e">
        <f>INDEX(FX!$B$30:$AK$48,MATCH(Data!BQ551,FX!$A$30:$A$48,0),MATCH(Data!D551,Period,0))</f>
        <v>#N/A</v>
      </c>
      <c r="BS551" t="e">
        <f t="shared" si="137"/>
        <v>#N/A</v>
      </c>
      <c r="BT551">
        <f t="shared" si="138"/>
        <v>0</v>
      </c>
      <c r="BU551" t="e">
        <f t="shared" si="139"/>
        <v>#N/A</v>
      </c>
      <c r="BV551">
        <f t="shared" si="140"/>
        <v>0</v>
      </c>
      <c r="BW551" t="e">
        <f t="shared" si="141"/>
        <v>#N/A</v>
      </c>
      <c r="BX551">
        <f t="shared" si="142"/>
        <v>0</v>
      </c>
      <c r="BY551" t="e">
        <f t="shared" si="143"/>
        <v>#N/A</v>
      </c>
      <c r="BZ551">
        <f t="shared" si="144"/>
        <v>0</v>
      </c>
      <c r="CA551" t="e">
        <f t="shared" si="145"/>
        <v>#N/A</v>
      </c>
      <c r="CB551" t="e">
        <f t="shared" si="146"/>
        <v>#N/A</v>
      </c>
      <c r="CC551" t="e">
        <f t="shared" si="147"/>
        <v>#N/A</v>
      </c>
      <c r="CD551" t="e">
        <f t="shared" si="148"/>
        <v>#N/A</v>
      </c>
      <c r="CE551" s="4">
        <f t="shared" si="149"/>
        <v>0</v>
      </c>
      <c r="CF551" s="4" t="str">
        <f t="shared" si="150"/>
        <v/>
      </c>
      <c r="CG551" s="4">
        <f t="shared" si="151"/>
        <v>0</v>
      </c>
      <c r="CH551" s="4" t="str">
        <f t="shared" si="152"/>
        <v/>
      </c>
      <c r="CI551" t="e">
        <f>INDEX(FX!$B$114:$AK$132,MATCH(Data!BQ551,FX!$A$114:$A$132,0),MATCH(Data!D551,Period,0))</f>
        <v>#N/A</v>
      </c>
    </row>
    <row r="552" spans="1:87" hidden="1" outlineLevel="1" x14ac:dyDescent="0.15">
      <c r="A552" t="s">
        <v>302</v>
      </c>
      <c r="B552" s="1">
        <f t="shared" si="153"/>
        <v>43800</v>
      </c>
      <c r="C552" t="s">
        <v>64</v>
      </c>
      <c r="D552" s="1">
        <v>43405</v>
      </c>
      <c r="E552">
        <v>4.3391842650000161</v>
      </c>
      <c r="F552">
        <v>1.9300456473760044</v>
      </c>
      <c r="G552">
        <v>4.3391842650000161</v>
      </c>
      <c r="H552">
        <v>1.9300456473760044</v>
      </c>
      <c r="BQ552" t="e">
        <f>VLOOKUP(A552,Misc!$A$3:$B$11,2,FALSE)</f>
        <v>#N/A</v>
      </c>
      <c r="BR552" t="e">
        <f>INDEX(FX!$B$30:$AK$48,MATCH(Data!BQ552,FX!$A$30:$A$48,0),MATCH(Data!D552,Period,0))</f>
        <v>#N/A</v>
      </c>
      <c r="BS552" t="e">
        <f t="shared" si="137"/>
        <v>#N/A</v>
      </c>
      <c r="BT552">
        <f t="shared" si="138"/>
        <v>0</v>
      </c>
      <c r="BU552" t="e">
        <f t="shared" si="139"/>
        <v>#N/A</v>
      </c>
      <c r="BV552">
        <f t="shared" si="140"/>
        <v>0</v>
      </c>
      <c r="BW552" t="e">
        <f t="shared" si="141"/>
        <v>#N/A</v>
      </c>
      <c r="BX552">
        <f t="shared" si="142"/>
        <v>0</v>
      </c>
      <c r="BY552" t="e">
        <f t="shared" si="143"/>
        <v>#N/A</v>
      </c>
      <c r="BZ552">
        <f t="shared" si="144"/>
        <v>0</v>
      </c>
      <c r="CA552" t="e">
        <f t="shared" si="145"/>
        <v>#N/A</v>
      </c>
      <c r="CB552" t="e">
        <f t="shared" si="146"/>
        <v>#N/A</v>
      </c>
      <c r="CC552" t="e">
        <f t="shared" si="147"/>
        <v>#N/A</v>
      </c>
      <c r="CD552" t="e">
        <f t="shared" si="148"/>
        <v>#N/A</v>
      </c>
      <c r="CE552" s="4">
        <f t="shared" si="149"/>
        <v>0</v>
      </c>
      <c r="CF552" s="4" t="str">
        <f t="shared" si="150"/>
        <v/>
      </c>
      <c r="CG552" s="4">
        <f t="shared" si="151"/>
        <v>0</v>
      </c>
      <c r="CH552" s="4" t="str">
        <f t="shared" si="152"/>
        <v/>
      </c>
      <c r="CI552" t="e">
        <f>INDEX(FX!$B$114:$AK$132,MATCH(Data!BQ552,FX!$A$114:$A$132,0),MATCH(Data!D552,Period,0))</f>
        <v>#N/A</v>
      </c>
    </row>
    <row r="553" spans="1:87" hidden="1" outlineLevel="1" x14ac:dyDescent="0.15">
      <c r="A553" t="s">
        <v>302</v>
      </c>
      <c r="B553" s="1">
        <f t="shared" si="153"/>
        <v>43800</v>
      </c>
      <c r="C553" t="s">
        <v>64</v>
      </c>
      <c r="D553" s="1">
        <v>43435</v>
      </c>
      <c r="E553">
        <v>5.2344404970000111</v>
      </c>
      <c r="F553">
        <v>2.492215941469992</v>
      </c>
      <c r="G553">
        <v>5.2344404970000111</v>
      </c>
      <c r="H553">
        <v>2.492215941469992</v>
      </c>
      <c r="BQ553" t="e">
        <f>VLOOKUP(A553,Misc!$A$3:$B$11,2,FALSE)</f>
        <v>#N/A</v>
      </c>
      <c r="BR553" t="e">
        <f>INDEX(FX!$B$30:$AK$48,MATCH(Data!BQ553,FX!$A$30:$A$48,0),MATCH(Data!D553,Period,0))</f>
        <v>#N/A</v>
      </c>
      <c r="BS553" t="e">
        <f t="shared" si="137"/>
        <v>#N/A</v>
      </c>
      <c r="BT553">
        <f t="shared" si="138"/>
        <v>0</v>
      </c>
      <c r="BU553" t="e">
        <f t="shared" si="139"/>
        <v>#N/A</v>
      </c>
      <c r="BV553">
        <f t="shared" si="140"/>
        <v>0</v>
      </c>
      <c r="BW553" t="e">
        <f t="shared" si="141"/>
        <v>#N/A</v>
      </c>
      <c r="BX553">
        <f t="shared" si="142"/>
        <v>0</v>
      </c>
      <c r="BY553" t="e">
        <f t="shared" si="143"/>
        <v>#N/A</v>
      </c>
      <c r="BZ553">
        <f t="shared" si="144"/>
        <v>0</v>
      </c>
      <c r="CA553" t="e">
        <f t="shared" si="145"/>
        <v>#N/A</v>
      </c>
      <c r="CB553" t="e">
        <f t="shared" si="146"/>
        <v>#N/A</v>
      </c>
      <c r="CC553" t="e">
        <f t="shared" si="147"/>
        <v>#N/A</v>
      </c>
      <c r="CD553" t="e">
        <f t="shared" si="148"/>
        <v>#N/A</v>
      </c>
      <c r="CE553" s="4">
        <f t="shared" si="149"/>
        <v>0</v>
      </c>
      <c r="CF553" s="4" t="str">
        <f t="shared" si="150"/>
        <v/>
      </c>
      <c r="CG553" s="4">
        <f t="shared" si="151"/>
        <v>0</v>
      </c>
      <c r="CH553" s="4" t="str">
        <f t="shared" si="152"/>
        <v/>
      </c>
      <c r="CI553" t="e">
        <f>INDEX(FX!$B$114:$AK$132,MATCH(Data!BQ553,FX!$A$114:$A$132,0),MATCH(Data!D553,Period,0))</f>
        <v>#N/A</v>
      </c>
    </row>
    <row r="554" spans="1:87" hidden="1" outlineLevel="1" x14ac:dyDescent="0.15">
      <c r="A554" t="s">
        <v>302</v>
      </c>
      <c r="B554" s="1">
        <f t="shared" si="153"/>
        <v>43800</v>
      </c>
      <c r="C554" t="s">
        <v>109</v>
      </c>
      <c r="D554" s="1">
        <v>43101</v>
      </c>
      <c r="E554">
        <f t="array" ref="E554:E565">TRANSPOSE('[2]DM_Key Metrics P1'!$F$9:$Q$9)</f>
        <v>5.4648758600000003</v>
      </c>
      <c r="F554">
        <f t="array" ref="F554:F565">TRANSPOSE('[2]DM_Key Metrics P1'!$F$14:$Q$14)</f>
        <v>1.630927551309</v>
      </c>
      <c r="G554">
        <f t="array" ref="G554:G565">TRANSPOSE('[2]DM_Key Metrics P1'!$F$19:$Q$19)</f>
        <v>1.2905598915950001</v>
      </c>
      <c r="H554">
        <f t="array" ref="H554:H565">TRANSPOSE('[2]DM_Key Metrics P1'!$F$24:$Q$24)</f>
        <v>0.54136396235060202</v>
      </c>
      <c r="BQ554" t="e">
        <f>VLOOKUP(A554,Misc!$A$3:$B$11,2,FALSE)</f>
        <v>#N/A</v>
      </c>
      <c r="BR554" t="e">
        <f>INDEX(FX!$B$30:$AK$48,MATCH(Data!BQ554,FX!$A$30:$A$48,0),MATCH(Data!D554,Period,0))</f>
        <v>#N/A</v>
      </c>
      <c r="BS554" t="e">
        <f t="shared" si="137"/>
        <v>#N/A</v>
      </c>
      <c r="BT554">
        <f t="shared" si="138"/>
        <v>0</v>
      </c>
      <c r="BU554" t="e">
        <f t="shared" si="139"/>
        <v>#N/A</v>
      </c>
      <c r="BV554">
        <f t="shared" si="140"/>
        <v>0</v>
      </c>
      <c r="BW554" t="e">
        <f t="shared" si="141"/>
        <v>#N/A</v>
      </c>
      <c r="BX554">
        <f t="shared" si="142"/>
        <v>0</v>
      </c>
      <c r="BY554" t="e">
        <f t="shared" si="143"/>
        <v>#N/A</v>
      </c>
      <c r="BZ554">
        <f t="shared" si="144"/>
        <v>0</v>
      </c>
      <c r="CA554" t="e">
        <f t="shared" si="145"/>
        <v>#N/A</v>
      </c>
      <c r="CB554" t="e">
        <f t="shared" si="146"/>
        <v>#N/A</v>
      </c>
      <c r="CC554" t="e">
        <f t="shared" si="147"/>
        <v>#N/A</v>
      </c>
      <c r="CD554" t="e">
        <f t="shared" si="148"/>
        <v>#N/A</v>
      </c>
      <c r="CE554" s="4">
        <f t="shared" si="149"/>
        <v>0</v>
      </c>
      <c r="CF554" s="4" t="str">
        <f t="shared" si="150"/>
        <v/>
      </c>
      <c r="CG554" s="4">
        <f t="shared" si="151"/>
        <v>0</v>
      </c>
      <c r="CH554" s="4" t="str">
        <f t="shared" si="152"/>
        <v/>
      </c>
      <c r="CI554" t="e">
        <f>INDEX(FX!$B$114:$AK$132,MATCH(Data!BQ554,FX!$A$114:$A$132,0),MATCH(Data!D554,Period,0))</f>
        <v>#N/A</v>
      </c>
    </row>
    <row r="555" spans="1:87" hidden="1" outlineLevel="1" x14ac:dyDescent="0.15">
      <c r="A555" t="s">
        <v>302</v>
      </c>
      <c r="B555" s="1">
        <f t="shared" si="153"/>
        <v>43800</v>
      </c>
      <c r="C555" t="str">
        <f>C554</f>
        <v>DTC</v>
      </c>
      <c r="D555" s="1">
        <v>43132</v>
      </c>
      <c r="E555">
        <v>2.0481266800000002</v>
      </c>
      <c r="F555">
        <v>0.87104710847800015</v>
      </c>
      <c r="G555">
        <v>1.3169846022640002</v>
      </c>
      <c r="H555">
        <v>0.71531465824700025</v>
      </c>
      <c r="BQ555" t="e">
        <f>VLOOKUP(A555,Misc!$A$3:$B$11,2,FALSE)</f>
        <v>#N/A</v>
      </c>
      <c r="BR555" t="e">
        <f>INDEX(FX!$B$30:$AK$48,MATCH(Data!BQ555,FX!$A$30:$A$48,0),MATCH(Data!D555,Period,0))</f>
        <v>#N/A</v>
      </c>
      <c r="BS555" t="e">
        <f t="shared" si="137"/>
        <v>#N/A</v>
      </c>
      <c r="BT555">
        <f t="shared" si="138"/>
        <v>0</v>
      </c>
      <c r="BU555" t="e">
        <f t="shared" si="139"/>
        <v>#N/A</v>
      </c>
      <c r="BV555">
        <f t="shared" si="140"/>
        <v>0</v>
      </c>
      <c r="BW555" t="e">
        <f t="shared" si="141"/>
        <v>#N/A</v>
      </c>
      <c r="BX555">
        <f t="shared" si="142"/>
        <v>0</v>
      </c>
      <c r="BY555" t="e">
        <f t="shared" si="143"/>
        <v>#N/A</v>
      </c>
      <c r="BZ555">
        <f t="shared" si="144"/>
        <v>0</v>
      </c>
      <c r="CA555" t="e">
        <f t="shared" si="145"/>
        <v>#N/A</v>
      </c>
      <c r="CB555" t="e">
        <f t="shared" si="146"/>
        <v>#N/A</v>
      </c>
      <c r="CC555" t="e">
        <f t="shared" si="147"/>
        <v>#N/A</v>
      </c>
      <c r="CD555" t="e">
        <f t="shared" si="148"/>
        <v>#N/A</v>
      </c>
      <c r="CE555" s="4">
        <f t="shared" si="149"/>
        <v>0</v>
      </c>
      <c r="CF555" s="4" t="str">
        <f t="shared" si="150"/>
        <v/>
      </c>
      <c r="CG555" s="4">
        <f t="shared" si="151"/>
        <v>0</v>
      </c>
      <c r="CH555" s="4" t="str">
        <f t="shared" si="152"/>
        <v/>
      </c>
      <c r="CI555" t="e">
        <f>INDEX(FX!$B$114:$AK$132,MATCH(Data!BQ555,FX!$A$114:$A$132,0),MATCH(Data!D555,Period,0))</f>
        <v>#N/A</v>
      </c>
    </row>
    <row r="556" spans="1:87" hidden="1" outlineLevel="1" x14ac:dyDescent="0.15">
      <c r="A556" t="s">
        <v>302</v>
      </c>
      <c r="B556" s="1">
        <f t="shared" si="153"/>
        <v>43800</v>
      </c>
      <c r="C556" t="str">
        <f t="shared" si="153"/>
        <v>DTC</v>
      </c>
      <c r="D556" s="1">
        <v>43160</v>
      </c>
      <c r="E556">
        <v>2.1275998</v>
      </c>
      <c r="F556">
        <v>0.44119583821300007</v>
      </c>
      <c r="G556">
        <v>0.65708766267199992</v>
      </c>
      <c r="H556">
        <v>0.17900499246900001</v>
      </c>
      <c r="BQ556" t="e">
        <f>VLOOKUP(A556,Misc!$A$3:$B$11,2,FALSE)</f>
        <v>#N/A</v>
      </c>
      <c r="BR556" t="e">
        <f>INDEX(FX!$B$30:$AK$48,MATCH(Data!BQ556,FX!$A$30:$A$48,0),MATCH(Data!D556,Period,0))</f>
        <v>#N/A</v>
      </c>
      <c r="BS556" t="e">
        <f t="shared" si="137"/>
        <v>#N/A</v>
      </c>
      <c r="BT556">
        <f t="shared" si="138"/>
        <v>0</v>
      </c>
      <c r="BU556" t="e">
        <f t="shared" si="139"/>
        <v>#N/A</v>
      </c>
      <c r="BV556">
        <f t="shared" si="140"/>
        <v>0</v>
      </c>
      <c r="BW556" t="e">
        <f t="shared" si="141"/>
        <v>#N/A</v>
      </c>
      <c r="BX556">
        <f t="shared" si="142"/>
        <v>0</v>
      </c>
      <c r="BY556" t="e">
        <f t="shared" si="143"/>
        <v>#N/A</v>
      </c>
      <c r="BZ556">
        <f t="shared" si="144"/>
        <v>0</v>
      </c>
      <c r="CA556" t="e">
        <f t="shared" si="145"/>
        <v>#N/A</v>
      </c>
      <c r="CB556" t="e">
        <f t="shared" si="146"/>
        <v>#N/A</v>
      </c>
      <c r="CC556" t="e">
        <f t="shared" si="147"/>
        <v>#N/A</v>
      </c>
      <c r="CD556" t="e">
        <f t="shared" si="148"/>
        <v>#N/A</v>
      </c>
      <c r="CE556" s="4">
        <f t="shared" si="149"/>
        <v>0</v>
      </c>
      <c r="CF556" s="4" t="str">
        <f t="shared" si="150"/>
        <v/>
      </c>
      <c r="CG556" s="4">
        <f t="shared" si="151"/>
        <v>0</v>
      </c>
      <c r="CH556" s="4" t="str">
        <f t="shared" si="152"/>
        <v/>
      </c>
      <c r="CI556" t="e">
        <f>INDEX(FX!$B$114:$AK$132,MATCH(Data!BQ556,FX!$A$114:$A$132,0),MATCH(Data!D556,Period,0))</f>
        <v>#N/A</v>
      </c>
    </row>
    <row r="557" spans="1:87" hidden="1" outlineLevel="1" x14ac:dyDescent="0.15">
      <c r="A557" t="s">
        <v>302</v>
      </c>
      <c r="B557" s="1">
        <f t="shared" si="153"/>
        <v>43800</v>
      </c>
      <c r="C557" t="str">
        <f t="shared" si="153"/>
        <v>DTC</v>
      </c>
      <c r="D557" s="1">
        <v>43191</v>
      </c>
      <c r="E557">
        <v>2.2870813999999999</v>
      </c>
      <c r="F557">
        <v>0.41045604221399995</v>
      </c>
      <c r="G557">
        <v>0.30497036137199995</v>
      </c>
      <c r="H557">
        <v>2.4083681190999972E-2</v>
      </c>
      <c r="BQ557" t="e">
        <f>VLOOKUP(A557,Misc!$A$3:$B$11,2,FALSE)</f>
        <v>#N/A</v>
      </c>
      <c r="BR557" t="e">
        <f>INDEX(FX!$B$30:$AK$48,MATCH(Data!BQ557,FX!$A$30:$A$48,0),MATCH(Data!D557,Period,0))</f>
        <v>#N/A</v>
      </c>
      <c r="BS557" t="e">
        <f t="shared" si="137"/>
        <v>#N/A</v>
      </c>
      <c r="BT557">
        <f t="shared" si="138"/>
        <v>0</v>
      </c>
      <c r="BU557" t="e">
        <f t="shared" si="139"/>
        <v>#N/A</v>
      </c>
      <c r="BV557">
        <f t="shared" si="140"/>
        <v>0</v>
      </c>
      <c r="BW557" t="e">
        <f t="shared" si="141"/>
        <v>#N/A</v>
      </c>
      <c r="BX557">
        <f t="shared" si="142"/>
        <v>0</v>
      </c>
      <c r="BY557" t="e">
        <f t="shared" si="143"/>
        <v>#N/A</v>
      </c>
      <c r="BZ557">
        <f t="shared" si="144"/>
        <v>0</v>
      </c>
      <c r="CA557" t="e">
        <f t="shared" si="145"/>
        <v>#N/A</v>
      </c>
      <c r="CB557" t="e">
        <f t="shared" si="146"/>
        <v>#N/A</v>
      </c>
      <c r="CC557" t="e">
        <f t="shared" si="147"/>
        <v>#N/A</v>
      </c>
      <c r="CD557" t="e">
        <f t="shared" si="148"/>
        <v>#N/A</v>
      </c>
      <c r="CE557" s="4">
        <f t="shared" si="149"/>
        <v>0</v>
      </c>
      <c r="CF557" s="4" t="str">
        <f t="shared" si="150"/>
        <v/>
      </c>
      <c r="CG557" s="4">
        <f t="shared" si="151"/>
        <v>0</v>
      </c>
      <c r="CH557" s="4" t="str">
        <f t="shared" si="152"/>
        <v/>
      </c>
      <c r="CI557" t="e">
        <f>INDEX(FX!$B$114:$AK$132,MATCH(Data!BQ557,FX!$A$114:$A$132,0),MATCH(Data!D557,Period,0))</f>
        <v>#N/A</v>
      </c>
    </row>
    <row r="558" spans="1:87" hidden="1" outlineLevel="1" x14ac:dyDescent="0.15">
      <c r="A558" t="s">
        <v>302</v>
      </c>
      <c r="B558" s="1">
        <f t="shared" si="153"/>
        <v>43800</v>
      </c>
      <c r="C558" t="str">
        <f t="shared" si="153"/>
        <v>DTC</v>
      </c>
      <c r="D558" s="1">
        <v>43221</v>
      </c>
      <c r="E558">
        <v>3.1512566</v>
      </c>
      <c r="F558">
        <v>0.54557536018899988</v>
      </c>
      <c r="G558">
        <v>0.44172108920900005</v>
      </c>
      <c r="H558">
        <v>6.3798030802999978E-2</v>
      </c>
      <c r="BQ558" t="e">
        <f>VLOOKUP(A558,Misc!$A$3:$B$11,2,FALSE)</f>
        <v>#N/A</v>
      </c>
      <c r="BR558" t="e">
        <f>INDEX(FX!$B$30:$AK$48,MATCH(Data!BQ558,FX!$A$30:$A$48,0),MATCH(Data!D558,Period,0))</f>
        <v>#N/A</v>
      </c>
      <c r="BS558" t="e">
        <f t="shared" si="137"/>
        <v>#N/A</v>
      </c>
      <c r="BT558">
        <f t="shared" si="138"/>
        <v>0</v>
      </c>
      <c r="BU558" t="e">
        <f t="shared" si="139"/>
        <v>#N/A</v>
      </c>
      <c r="BV558">
        <f t="shared" si="140"/>
        <v>0</v>
      </c>
      <c r="BW558" t="e">
        <f t="shared" si="141"/>
        <v>#N/A</v>
      </c>
      <c r="BX558">
        <f t="shared" si="142"/>
        <v>0</v>
      </c>
      <c r="BY558" t="e">
        <f t="shared" si="143"/>
        <v>#N/A</v>
      </c>
      <c r="BZ558">
        <f t="shared" si="144"/>
        <v>0</v>
      </c>
      <c r="CA558" t="e">
        <f t="shared" si="145"/>
        <v>#N/A</v>
      </c>
      <c r="CB558" t="e">
        <f t="shared" si="146"/>
        <v>#N/A</v>
      </c>
      <c r="CC558" t="e">
        <f t="shared" si="147"/>
        <v>#N/A</v>
      </c>
      <c r="CD558" t="e">
        <f t="shared" si="148"/>
        <v>#N/A</v>
      </c>
      <c r="CE558" s="4">
        <f t="shared" si="149"/>
        <v>0</v>
      </c>
      <c r="CF558" s="4" t="str">
        <f t="shared" si="150"/>
        <v/>
      </c>
      <c r="CG558" s="4">
        <f t="shared" si="151"/>
        <v>0</v>
      </c>
      <c r="CH558" s="4" t="str">
        <f t="shared" si="152"/>
        <v/>
      </c>
      <c r="CI558" t="e">
        <f>INDEX(FX!$B$114:$AK$132,MATCH(Data!BQ558,FX!$A$114:$A$132,0),MATCH(Data!D558,Period,0))</f>
        <v>#N/A</v>
      </c>
    </row>
    <row r="559" spans="1:87" hidden="1" outlineLevel="1" x14ac:dyDescent="0.15">
      <c r="A559" t="s">
        <v>302</v>
      </c>
      <c r="B559" s="1">
        <f t="shared" si="153"/>
        <v>43800</v>
      </c>
      <c r="C559" t="str">
        <f t="shared" si="153"/>
        <v>DTC</v>
      </c>
      <c r="D559" s="1">
        <v>43252</v>
      </c>
      <c r="E559">
        <v>5.4289254000000007</v>
      </c>
      <c r="F559">
        <v>0.82329295919099976</v>
      </c>
      <c r="G559">
        <v>1.3810817443449996</v>
      </c>
      <c r="H559">
        <v>0.20152925387700002</v>
      </c>
      <c r="BQ559" t="e">
        <f>VLOOKUP(A559,Misc!$A$3:$B$11,2,FALSE)</f>
        <v>#N/A</v>
      </c>
      <c r="BR559" t="e">
        <f>INDEX(FX!$B$30:$AK$48,MATCH(Data!BQ559,FX!$A$30:$A$48,0),MATCH(Data!D559,Period,0))</f>
        <v>#N/A</v>
      </c>
      <c r="BS559" t="e">
        <f t="shared" si="137"/>
        <v>#N/A</v>
      </c>
      <c r="BT559">
        <f t="shared" si="138"/>
        <v>0</v>
      </c>
      <c r="BU559" t="e">
        <f t="shared" si="139"/>
        <v>#N/A</v>
      </c>
      <c r="BV559">
        <f t="shared" si="140"/>
        <v>0</v>
      </c>
      <c r="BW559" t="e">
        <f t="shared" si="141"/>
        <v>#N/A</v>
      </c>
      <c r="BX559">
        <f t="shared" si="142"/>
        <v>0</v>
      </c>
      <c r="BY559" t="e">
        <f t="shared" si="143"/>
        <v>#N/A</v>
      </c>
      <c r="BZ559">
        <f t="shared" si="144"/>
        <v>0</v>
      </c>
      <c r="CA559" t="e">
        <f t="shared" si="145"/>
        <v>#N/A</v>
      </c>
      <c r="CB559" t="e">
        <f t="shared" si="146"/>
        <v>#N/A</v>
      </c>
      <c r="CC559" t="e">
        <f t="shared" si="147"/>
        <v>#N/A</v>
      </c>
      <c r="CD559" t="e">
        <f t="shared" si="148"/>
        <v>#N/A</v>
      </c>
      <c r="CE559" s="4">
        <f t="shared" si="149"/>
        <v>0</v>
      </c>
      <c r="CF559" s="4" t="str">
        <f t="shared" si="150"/>
        <v/>
      </c>
      <c r="CG559" s="4">
        <f t="shared" si="151"/>
        <v>0</v>
      </c>
      <c r="CH559" s="4" t="str">
        <f t="shared" si="152"/>
        <v/>
      </c>
      <c r="CI559" t="e">
        <f>INDEX(FX!$B$114:$AK$132,MATCH(Data!BQ559,FX!$A$114:$A$132,0),MATCH(Data!D559,Period,0))</f>
        <v>#N/A</v>
      </c>
    </row>
    <row r="560" spans="1:87" hidden="1" outlineLevel="1" x14ac:dyDescent="0.15">
      <c r="A560" t="s">
        <v>302</v>
      </c>
      <c r="B560" s="1">
        <f t="shared" si="153"/>
        <v>43800</v>
      </c>
      <c r="C560" t="str">
        <f t="shared" si="153"/>
        <v>DTC</v>
      </c>
      <c r="D560" s="1">
        <v>43282</v>
      </c>
      <c r="E560">
        <v>5.9909871000000008</v>
      </c>
      <c r="F560">
        <v>1.1726279350450004</v>
      </c>
      <c r="G560">
        <v>1.4881200454719998</v>
      </c>
      <c r="H560">
        <v>0.216830790607</v>
      </c>
      <c r="BQ560" t="e">
        <f>VLOOKUP(A560,Misc!$A$3:$B$11,2,FALSE)</f>
        <v>#N/A</v>
      </c>
      <c r="BR560" t="e">
        <f>INDEX(FX!$B$30:$AK$48,MATCH(Data!BQ560,FX!$A$30:$A$48,0),MATCH(Data!D560,Period,0))</f>
        <v>#N/A</v>
      </c>
      <c r="BS560" t="e">
        <f t="shared" si="137"/>
        <v>#N/A</v>
      </c>
      <c r="BT560">
        <f t="shared" si="138"/>
        <v>0</v>
      </c>
      <c r="BU560" t="e">
        <f t="shared" si="139"/>
        <v>#N/A</v>
      </c>
      <c r="BV560">
        <f t="shared" si="140"/>
        <v>0</v>
      </c>
      <c r="BW560" t="e">
        <f t="shared" si="141"/>
        <v>#N/A</v>
      </c>
      <c r="BX560">
        <f t="shared" si="142"/>
        <v>0</v>
      </c>
      <c r="BY560" t="e">
        <f t="shared" si="143"/>
        <v>#N/A</v>
      </c>
      <c r="BZ560">
        <f t="shared" si="144"/>
        <v>0</v>
      </c>
      <c r="CA560" t="e">
        <f t="shared" si="145"/>
        <v>#N/A</v>
      </c>
      <c r="CB560" t="e">
        <f t="shared" si="146"/>
        <v>#N/A</v>
      </c>
      <c r="CC560" t="e">
        <f t="shared" si="147"/>
        <v>#N/A</v>
      </c>
      <c r="CD560" t="e">
        <f t="shared" si="148"/>
        <v>#N/A</v>
      </c>
      <c r="CE560" s="4">
        <f t="shared" si="149"/>
        <v>0</v>
      </c>
      <c r="CF560" s="4" t="str">
        <f t="shared" si="150"/>
        <v/>
      </c>
      <c r="CG560" s="4">
        <f t="shared" si="151"/>
        <v>0</v>
      </c>
      <c r="CH560" s="4" t="str">
        <f t="shared" si="152"/>
        <v/>
      </c>
      <c r="CI560" t="e">
        <f>INDEX(FX!$B$114:$AK$132,MATCH(Data!BQ560,FX!$A$114:$A$132,0),MATCH(Data!D560,Period,0))</f>
        <v>#N/A</v>
      </c>
    </row>
    <row r="561" spans="1:87" hidden="1" outlineLevel="1" x14ac:dyDescent="0.15">
      <c r="A561" t="s">
        <v>302</v>
      </c>
      <c r="B561" s="1">
        <f t="shared" si="153"/>
        <v>43800</v>
      </c>
      <c r="C561" t="str">
        <f t="shared" si="153"/>
        <v>DTC</v>
      </c>
      <c r="D561" s="1">
        <v>43313</v>
      </c>
      <c r="E561">
        <v>6.6528930999999991</v>
      </c>
      <c r="F561">
        <v>1.3871390080019999</v>
      </c>
      <c r="G561">
        <v>1.7936146534639996</v>
      </c>
      <c r="H561">
        <v>0.26727521022699996</v>
      </c>
      <c r="BQ561" t="e">
        <f>VLOOKUP(A561,Misc!$A$3:$B$11,2,FALSE)</f>
        <v>#N/A</v>
      </c>
      <c r="BR561" t="e">
        <f>INDEX(FX!$B$30:$AK$48,MATCH(Data!BQ561,FX!$A$30:$A$48,0),MATCH(Data!D561,Period,0))</f>
        <v>#N/A</v>
      </c>
      <c r="BS561" t="e">
        <f t="shared" si="137"/>
        <v>#N/A</v>
      </c>
      <c r="BT561">
        <f t="shared" si="138"/>
        <v>0</v>
      </c>
      <c r="BU561" t="e">
        <f t="shared" si="139"/>
        <v>#N/A</v>
      </c>
      <c r="BV561">
        <f t="shared" si="140"/>
        <v>0</v>
      </c>
      <c r="BW561" t="e">
        <f t="shared" si="141"/>
        <v>#N/A</v>
      </c>
      <c r="BX561">
        <f t="shared" si="142"/>
        <v>0</v>
      </c>
      <c r="BY561" t="e">
        <f t="shared" si="143"/>
        <v>#N/A</v>
      </c>
      <c r="BZ561">
        <f t="shared" si="144"/>
        <v>0</v>
      </c>
      <c r="CA561" t="e">
        <f t="shared" si="145"/>
        <v>#N/A</v>
      </c>
      <c r="CB561" t="e">
        <f t="shared" si="146"/>
        <v>#N/A</v>
      </c>
      <c r="CC561" t="e">
        <f t="shared" si="147"/>
        <v>#N/A</v>
      </c>
      <c r="CD561" t="e">
        <f t="shared" si="148"/>
        <v>#N/A</v>
      </c>
      <c r="CE561" s="4">
        <f t="shared" si="149"/>
        <v>0</v>
      </c>
      <c r="CF561" s="4" t="str">
        <f t="shared" si="150"/>
        <v/>
      </c>
      <c r="CG561" s="4">
        <f t="shared" si="151"/>
        <v>0</v>
      </c>
      <c r="CH561" s="4" t="str">
        <f t="shared" si="152"/>
        <v/>
      </c>
      <c r="CI561" t="e">
        <f>INDEX(FX!$B$114:$AK$132,MATCH(Data!BQ561,FX!$A$114:$A$132,0),MATCH(Data!D561,Period,0))</f>
        <v>#N/A</v>
      </c>
    </row>
    <row r="562" spans="1:87" hidden="1" outlineLevel="1" x14ac:dyDescent="0.15">
      <c r="A562" t="s">
        <v>302</v>
      </c>
      <c r="B562" s="1">
        <f t="shared" si="153"/>
        <v>43800</v>
      </c>
      <c r="C562" t="str">
        <f t="shared" si="153"/>
        <v>DTC</v>
      </c>
      <c r="D562" s="1">
        <v>43344</v>
      </c>
      <c r="E562">
        <v>5.4766671000000002</v>
      </c>
      <c r="F562">
        <v>1.0899054684350002</v>
      </c>
      <c r="G562">
        <v>1.7244487692590007</v>
      </c>
      <c r="H562">
        <v>0.27147651115099997</v>
      </c>
      <c r="BQ562" t="e">
        <f>VLOOKUP(A562,Misc!$A$3:$B$11,2,FALSE)</f>
        <v>#N/A</v>
      </c>
      <c r="BR562" t="e">
        <f>INDEX(FX!$B$30:$AK$48,MATCH(Data!BQ562,FX!$A$30:$A$48,0),MATCH(Data!D562,Period,0))</f>
        <v>#N/A</v>
      </c>
      <c r="BS562" t="e">
        <f t="shared" si="137"/>
        <v>#N/A</v>
      </c>
      <c r="BT562">
        <f t="shared" si="138"/>
        <v>0</v>
      </c>
      <c r="BU562" t="e">
        <f t="shared" si="139"/>
        <v>#N/A</v>
      </c>
      <c r="BV562">
        <f t="shared" si="140"/>
        <v>0</v>
      </c>
      <c r="BW562" t="e">
        <f t="shared" si="141"/>
        <v>#N/A</v>
      </c>
      <c r="BX562">
        <f t="shared" si="142"/>
        <v>0</v>
      </c>
      <c r="BY562" t="e">
        <f t="shared" si="143"/>
        <v>#N/A</v>
      </c>
      <c r="BZ562">
        <f t="shared" si="144"/>
        <v>0</v>
      </c>
      <c r="CA562" t="e">
        <f t="shared" si="145"/>
        <v>#N/A</v>
      </c>
      <c r="CB562" t="e">
        <f t="shared" si="146"/>
        <v>#N/A</v>
      </c>
      <c r="CC562" t="e">
        <f t="shared" si="147"/>
        <v>#N/A</v>
      </c>
      <c r="CD562" t="e">
        <f t="shared" si="148"/>
        <v>#N/A</v>
      </c>
      <c r="CE562" s="4">
        <f t="shared" si="149"/>
        <v>0</v>
      </c>
      <c r="CF562" s="4" t="str">
        <f t="shared" si="150"/>
        <v/>
      </c>
      <c r="CG562" s="4">
        <f t="shared" si="151"/>
        <v>0</v>
      </c>
      <c r="CH562" s="4" t="str">
        <f t="shared" si="152"/>
        <v/>
      </c>
      <c r="CI562" t="e">
        <f>INDEX(FX!$B$114:$AK$132,MATCH(Data!BQ562,FX!$A$114:$A$132,0),MATCH(Data!D562,Period,0))</f>
        <v>#N/A</v>
      </c>
    </row>
    <row r="563" spans="1:87" hidden="1" outlineLevel="1" x14ac:dyDescent="0.15">
      <c r="A563" t="s">
        <v>302</v>
      </c>
      <c r="B563" s="1">
        <f t="shared" si="153"/>
        <v>43800</v>
      </c>
      <c r="C563" t="str">
        <f t="shared" si="153"/>
        <v>DTC</v>
      </c>
      <c r="D563" s="1">
        <v>43374</v>
      </c>
      <c r="E563">
        <v>5.6759101999999997</v>
      </c>
      <c r="F563">
        <v>1.2579097220150002</v>
      </c>
      <c r="G563">
        <v>0.92591329420300017</v>
      </c>
      <c r="H563">
        <v>0.14347373472799996</v>
      </c>
      <c r="BQ563" t="e">
        <f>VLOOKUP(A563,Misc!$A$3:$B$11,2,FALSE)</f>
        <v>#N/A</v>
      </c>
      <c r="BR563" t="e">
        <f>INDEX(FX!$B$30:$AK$48,MATCH(Data!BQ563,FX!$A$30:$A$48,0),MATCH(Data!D563,Period,0))</f>
        <v>#N/A</v>
      </c>
      <c r="BS563" t="e">
        <f t="shared" ref="BS563:BS626" si="154">IF(D563&gt;B563,0,E563/$BR563)</f>
        <v>#N/A</v>
      </c>
      <c r="BT563">
        <f t="shared" ref="BT563:BT626" si="155">IF(D563&gt;B563,E563/$BR563,0)</f>
        <v>0</v>
      </c>
      <c r="BU563" t="e">
        <f t="shared" ref="BU563:BU626" si="156">IF(D563&gt;B563,0,F563/$BR563)</f>
        <v>#N/A</v>
      </c>
      <c r="BV563">
        <f t="shared" ref="BV563:BV626" si="157">IF(D563&gt;B563,F563/$BR563,0)</f>
        <v>0</v>
      </c>
      <c r="BW563" t="e">
        <f t="shared" ref="BW563:BW626" si="158">IF(D563&gt;B563,0,G563/$BR563)</f>
        <v>#N/A</v>
      </c>
      <c r="BX563">
        <f t="shared" ref="BX563:BX626" si="159">IF(D563&gt;B563,G563/$BR563,0)</f>
        <v>0</v>
      </c>
      <c r="BY563" t="e">
        <f t="shared" ref="BY563:BY626" si="160">IF(D563&gt;B563,0,H563/$BR563)</f>
        <v>#N/A</v>
      </c>
      <c r="BZ563">
        <f t="shared" ref="BZ563:BZ626" si="161">IF(D563&gt;B563,H563/$BR563,0)</f>
        <v>0</v>
      </c>
      <c r="CA563" t="e">
        <f t="shared" si="145"/>
        <v>#N/A</v>
      </c>
      <c r="CB563" t="e">
        <f t="shared" si="146"/>
        <v>#N/A</v>
      </c>
      <c r="CC563" t="e">
        <f t="shared" si="147"/>
        <v>#N/A</v>
      </c>
      <c r="CD563" t="e">
        <f t="shared" si="148"/>
        <v>#N/A</v>
      </c>
      <c r="CE563" s="4">
        <f t="shared" si="149"/>
        <v>0</v>
      </c>
      <c r="CF563" s="4" t="str">
        <f t="shared" si="150"/>
        <v/>
      </c>
      <c r="CG563" s="4">
        <f t="shared" si="151"/>
        <v>0</v>
      </c>
      <c r="CH563" s="4" t="str">
        <f t="shared" si="152"/>
        <v/>
      </c>
      <c r="CI563" t="e">
        <f>INDEX(FX!$B$114:$AK$132,MATCH(Data!BQ563,FX!$A$114:$A$132,0),MATCH(Data!D563,Period,0))</f>
        <v>#N/A</v>
      </c>
    </row>
    <row r="564" spans="1:87" hidden="1" outlineLevel="1" x14ac:dyDescent="0.15">
      <c r="A564" t="s">
        <v>302</v>
      </c>
      <c r="B564" s="1">
        <f t="shared" si="153"/>
        <v>43800</v>
      </c>
      <c r="C564" t="str">
        <f t="shared" si="153"/>
        <v>DTC</v>
      </c>
      <c r="D564" s="1">
        <v>43405</v>
      </c>
      <c r="E564">
        <v>4.8778629000000002</v>
      </c>
      <c r="F564">
        <v>1.1226649055139997</v>
      </c>
      <c r="G564">
        <v>0.44273297141099993</v>
      </c>
      <c r="H564">
        <v>7.8450872985000003E-2</v>
      </c>
      <c r="BQ564" t="e">
        <f>VLOOKUP(A564,Misc!$A$3:$B$11,2,FALSE)</f>
        <v>#N/A</v>
      </c>
      <c r="BR564" t="e">
        <f>INDEX(FX!$B$30:$AK$48,MATCH(Data!BQ564,FX!$A$30:$A$48,0),MATCH(Data!D564,Period,0))</f>
        <v>#N/A</v>
      </c>
      <c r="BS564" t="e">
        <f t="shared" si="154"/>
        <v>#N/A</v>
      </c>
      <c r="BT564">
        <f t="shared" si="155"/>
        <v>0</v>
      </c>
      <c r="BU564" t="e">
        <f t="shared" si="156"/>
        <v>#N/A</v>
      </c>
      <c r="BV564">
        <f t="shared" si="157"/>
        <v>0</v>
      </c>
      <c r="BW564" t="e">
        <f t="shared" si="158"/>
        <v>#N/A</v>
      </c>
      <c r="BX564">
        <f t="shared" si="159"/>
        <v>0</v>
      </c>
      <c r="BY564" t="e">
        <f t="shared" si="160"/>
        <v>#N/A</v>
      </c>
      <c r="BZ564">
        <f t="shared" si="161"/>
        <v>0</v>
      </c>
      <c r="CA564" t="e">
        <f t="shared" si="145"/>
        <v>#N/A</v>
      </c>
      <c r="CB564" t="e">
        <f t="shared" si="146"/>
        <v>#N/A</v>
      </c>
      <c r="CC564" t="e">
        <f t="shared" si="147"/>
        <v>#N/A</v>
      </c>
      <c r="CD564" t="e">
        <f t="shared" si="148"/>
        <v>#N/A</v>
      </c>
      <c r="CE564" s="4">
        <f t="shared" si="149"/>
        <v>0</v>
      </c>
      <c r="CF564" s="4" t="str">
        <f t="shared" si="150"/>
        <v/>
      </c>
      <c r="CG564" s="4">
        <f t="shared" si="151"/>
        <v>0</v>
      </c>
      <c r="CH564" s="4" t="str">
        <f t="shared" si="152"/>
        <v/>
      </c>
      <c r="CI564" t="e">
        <f>INDEX(FX!$B$114:$AK$132,MATCH(Data!BQ564,FX!$A$114:$A$132,0),MATCH(Data!D564,Period,0))</f>
        <v>#N/A</v>
      </c>
    </row>
    <row r="565" spans="1:87" hidden="1" outlineLevel="1" x14ac:dyDescent="0.15">
      <c r="A565" t="s">
        <v>302</v>
      </c>
      <c r="B565" s="1">
        <f t="shared" si="153"/>
        <v>43800</v>
      </c>
      <c r="C565" t="str">
        <f t="shared" si="153"/>
        <v>DTC</v>
      </c>
      <c r="D565" s="1">
        <v>43435</v>
      </c>
      <c r="E565">
        <v>5.4084661000000001</v>
      </c>
      <c r="F565">
        <v>1.2565916886720001</v>
      </c>
      <c r="G565">
        <v>0.52001711055200006</v>
      </c>
      <c r="H565">
        <v>8.7143454392000011E-2</v>
      </c>
      <c r="BQ565" t="e">
        <f>VLOOKUP(A565,Misc!$A$3:$B$11,2,FALSE)</f>
        <v>#N/A</v>
      </c>
      <c r="BR565" t="e">
        <f>INDEX(FX!$B$30:$AK$48,MATCH(Data!BQ565,FX!$A$30:$A$48,0),MATCH(Data!D565,Period,0))</f>
        <v>#N/A</v>
      </c>
      <c r="BS565" t="e">
        <f t="shared" si="154"/>
        <v>#N/A</v>
      </c>
      <c r="BT565">
        <f t="shared" si="155"/>
        <v>0</v>
      </c>
      <c r="BU565" t="e">
        <f t="shared" si="156"/>
        <v>#N/A</v>
      </c>
      <c r="BV565">
        <f t="shared" si="157"/>
        <v>0</v>
      </c>
      <c r="BW565" t="e">
        <f t="shared" si="158"/>
        <v>#N/A</v>
      </c>
      <c r="BX565">
        <f t="shared" si="159"/>
        <v>0</v>
      </c>
      <c r="BY565" t="e">
        <f t="shared" si="160"/>
        <v>#N/A</v>
      </c>
      <c r="BZ565">
        <f t="shared" si="161"/>
        <v>0</v>
      </c>
      <c r="CA565" t="e">
        <f t="shared" si="145"/>
        <v>#N/A</v>
      </c>
      <c r="CB565" t="e">
        <f t="shared" si="146"/>
        <v>#N/A</v>
      </c>
      <c r="CC565" t="e">
        <f t="shared" si="147"/>
        <v>#N/A</v>
      </c>
      <c r="CD565" t="e">
        <f t="shared" si="148"/>
        <v>#N/A</v>
      </c>
      <c r="CE565" s="4">
        <f t="shared" si="149"/>
        <v>0</v>
      </c>
      <c r="CF565" s="4" t="str">
        <f t="shared" si="150"/>
        <v/>
      </c>
      <c r="CG565" s="4">
        <f t="shared" si="151"/>
        <v>0</v>
      </c>
      <c r="CH565" s="4" t="str">
        <f t="shared" si="152"/>
        <v/>
      </c>
      <c r="CI565" t="e">
        <f>INDEX(FX!$B$114:$AK$132,MATCH(Data!BQ565,FX!$A$114:$A$132,0),MATCH(Data!D565,Period,0))</f>
        <v>#N/A</v>
      </c>
    </row>
    <row r="566" spans="1:87" hidden="1" outlineLevel="1" x14ac:dyDescent="0.15">
      <c r="A566" t="s">
        <v>302</v>
      </c>
      <c r="B566" s="1">
        <f t="shared" si="153"/>
        <v>43800</v>
      </c>
      <c r="C566" t="s">
        <v>278</v>
      </c>
      <c r="D566" s="1">
        <v>43101</v>
      </c>
      <c r="E566">
        <f t="array" ref="E566:E577">TRANSPOSE('[2]CCare_Key Metrics P1'!$F$9:$Q$9)</f>
        <v>109.99769900239849</v>
      </c>
      <c r="F566">
        <f t="array" ref="F566:F577">TRANSPOSE('[2]CCare_Key Metrics P1'!$F$14:$Q$14)</f>
        <v>11.504200044695413</v>
      </c>
      <c r="G566">
        <f t="array" ref="G566:G577">TRANSPOSE('[2]CCare_Key Metrics P1'!$F$19:$Q$19)</f>
        <v>0</v>
      </c>
      <c r="H566">
        <f t="array" ref="H566:H577">TRANSPOSE('[2]CCare_Key Metrics P1'!$F$24:$Q$24)</f>
        <v>0</v>
      </c>
      <c r="BQ566" t="e">
        <f>VLOOKUP(A566,Misc!$A$3:$B$11,2,FALSE)</f>
        <v>#N/A</v>
      </c>
      <c r="BR566" t="e">
        <f>INDEX(FX!$B$30:$AK$48,MATCH(Data!BQ566,FX!$A$30:$A$48,0),MATCH(Data!D566,Period,0))</f>
        <v>#N/A</v>
      </c>
      <c r="BS566" t="e">
        <f t="shared" si="154"/>
        <v>#N/A</v>
      </c>
      <c r="BT566">
        <f t="shared" si="155"/>
        <v>0</v>
      </c>
      <c r="BU566" t="e">
        <f t="shared" si="156"/>
        <v>#N/A</v>
      </c>
      <c r="BV566">
        <f t="shared" si="157"/>
        <v>0</v>
      </c>
      <c r="BW566" t="e">
        <f t="shared" si="158"/>
        <v>#N/A</v>
      </c>
      <c r="BX566">
        <f t="shared" si="159"/>
        <v>0</v>
      </c>
      <c r="BY566" t="e">
        <f t="shared" si="160"/>
        <v>#N/A</v>
      </c>
      <c r="BZ566">
        <f t="shared" si="161"/>
        <v>0</v>
      </c>
      <c r="CA566" t="e">
        <f t="shared" si="145"/>
        <v>#N/A</v>
      </c>
      <c r="CB566" t="e">
        <f t="shared" si="146"/>
        <v>#N/A</v>
      </c>
      <c r="CC566" t="e">
        <f t="shared" si="147"/>
        <v>#N/A</v>
      </c>
      <c r="CD566" t="e">
        <f t="shared" si="148"/>
        <v>#N/A</v>
      </c>
      <c r="CE566" s="4">
        <f t="shared" si="149"/>
        <v>0</v>
      </c>
      <c r="CF566" s="4" t="str">
        <f t="shared" si="150"/>
        <v/>
      </c>
      <c r="CG566" s="4">
        <f t="shared" si="151"/>
        <v>0</v>
      </c>
      <c r="CH566" s="4" t="str">
        <f t="shared" si="152"/>
        <v/>
      </c>
      <c r="CI566" t="e">
        <f>INDEX(FX!$B$114:$AK$132,MATCH(Data!BQ566,FX!$A$114:$A$132,0),MATCH(Data!D566,Period,0))</f>
        <v>#N/A</v>
      </c>
    </row>
    <row r="567" spans="1:87" hidden="1" outlineLevel="1" x14ac:dyDescent="0.15">
      <c r="A567" t="s">
        <v>302</v>
      </c>
      <c r="B567" s="1">
        <f t="shared" si="153"/>
        <v>43800</v>
      </c>
      <c r="C567" t="str">
        <f t="shared" si="153"/>
        <v>Corporate Care</v>
      </c>
      <c r="D567" s="1">
        <v>43132</v>
      </c>
      <c r="E567">
        <v>87.330248055429919</v>
      </c>
      <c r="F567">
        <v>10.717092633697046</v>
      </c>
      <c r="G567">
        <v>0</v>
      </c>
      <c r="H567">
        <v>0</v>
      </c>
      <c r="BQ567" t="e">
        <f>VLOOKUP(A567,Misc!$A$3:$B$11,2,FALSE)</f>
        <v>#N/A</v>
      </c>
      <c r="BR567" t="e">
        <f>INDEX(FX!$B$30:$AK$48,MATCH(Data!BQ567,FX!$A$30:$A$48,0),MATCH(Data!D567,Period,0))</f>
        <v>#N/A</v>
      </c>
      <c r="BS567" t="e">
        <f t="shared" si="154"/>
        <v>#N/A</v>
      </c>
      <c r="BT567">
        <f t="shared" si="155"/>
        <v>0</v>
      </c>
      <c r="BU567" t="e">
        <f t="shared" si="156"/>
        <v>#N/A</v>
      </c>
      <c r="BV567">
        <f t="shared" si="157"/>
        <v>0</v>
      </c>
      <c r="BW567" t="e">
        <f t="shared" si="158"/>
        <v>#N/A</v>
      </c>
      <c r="BX567">
        <f t="shared" si="159"/>
        <v>0</v>
      </c>
      <c r="BY567" t="e">
        <f t="shared" si="160"/>
        <v>#N/A</v>
      </c>
      <c r="BZ567">
        <f t="shared" si="161"/>
        <v>0</v>
      </c>
      <c r="CA567" t="e">
        <f t="shared" si="145"/>
        <v>#N/A</v>
      </c>
      <c r="CB567" t="e">
        <f t="shared" si="146"/>
        <v>#N/A</v>
      </c>
      <c r="CC567" t="e">
        <f t="shared" si="147"/>
        <v>#N/A</v>
      </c>
      <c r="CD567" t="e">
        <f t="shared" si="148"/>
        <v>#N/A</v>
      </c>
      <c r="CE567" s="4">
        <f t="shared" si="149"/>
        <v>0</v>
      </c>
      <c r="CF567" s="4" t="str">
        <f t="shared" si="150"/>
        <v/>
      </c>
      <c r="CG567" s="4">
        <f t="shared" si="151"/>
        <v>0</v>
      </c>
      <c r="CH567" s="4" t="str">
        <f t="shared" si="152"/>
        <v/>
      </c>
      <c r="CI567" t="e">
        <f>INDEX(FX!$B$114:$AK$132,MATCH(Data!BQ567,FX!$A$114:$A$132,0),MATCH(Data!D567,Period,0))</f>
        <v>#N/A</v>
      </c>
    </row>
    <row r="568" spans="1:87" hidden="1" outlineLevel="1" x14ac:dyDescent="0.15">
      <c r="A568" t="s">
        <v>302</v>
      </c>
      <c r="B568" s="1">
        <f t="shared" si="153"/>
        <v>43800</v>
      </c>
      <c r="C568" t="str">
        <f t="shared" si="153"/>
        <v>Corporate Care</v>
      </c>
      <c r="D568" s="1">
        <v>43160</v>
      </c>
      <c r="E568">
        <v>34.061575614080709</v>
      </c>
      <c r="F568">
        <v>5.6926974672708255</v>
      </c>
      <c r="G568">
        <v>0</v>
      </c>
      <c r="H568">
        <v>0</v>
      </c>
      <c r="BQ568" t="e">
        <f>VLOOKUP(A568,Misc!$A$3:$B$11,2,FALSE)</f>
        <v>#N/A</v>
      </c>
      <c r="BR568" t="e">
        <f>INDEX(FX!$B$30:$AK$48,MATCH(Data!BQ568,FX!$A$30:$A$48,0),MATCH(Data!D568,Period,0))</f>
        <v>#N/A</v>
      </c>
      <c r="BS568" t="e">
        <f t="shared" si="154"/>
        <v>#N/A</v>
      </c>
      <c r="BT568">
        <f t="shared" si="155"/>
        <v>0</v>
      </c>
      <c r="BU568" t="e">
        <f t="shared" si="156"/>
        <v>#N/A</v>
      </c>
      <c r="BV568">
        <f t="shared" si="157"/>
        <v>0</v>
      </c>
      <c r="BW568" t="e">
        <f t="shared" si="158"/>
        <v>#N/A</v>
      </c>
      <c r="BX568">
        <f t="shared" si="159"/>
        <v>0</v>
      </c>
      <c r="BY568" t="e">
        <f t="shared" si="160"/>
        <v>#N/A</v>
      </c>
      <c r="BZ568">
        <f t="shared" si="161"/>
        <v>0</v>
      </c>
      <c r="CA568" t="e">
        <f t="shared" si="145"/>
        <v>#N/A</v>
      </c>
      <c r="CB568" t="e">
        <f t="shared" si="146"/>
        <v>#N/A</v>
      </c>
      <c r="CC568" t="e">
        <f t="shared" si="147"/>
        <v>#N/A</v>
      </c>
      <c r="CD568" t="e">
        <f t="shared" si="148"/>
        <v>#N/A</v>
      </c>
      <c r="CE568" s="4">
        <f t="shared" si="149"/>
        <v>0</v>
      </c>
      <c r="CF568" s="4" t="str">
        <f t="shared" si="150"/>
        <v/>
      </c>
      <c r="CG568" s="4">
        <f t="shared" si="151"/>
        <v>0</v>
      </c>
      <c r="CH568" s="4" t="str">
        <f t="shared" si="152"/>
        <v/>
      </c>
      <c r="CI568" t="e">
        <f>INDEX(FX!$B$114:$AK$132,MATCH(Data!BQ568,FX!$A$114:$A$132,0),MATCH(Data!D568,Period,0))</f>
        <v>#N/A</v>
      </c>
    </row>
    <row r="569" spans="1:87" hidden="1" outlineLevel="1" x14ac:dyDescent="0.15">
      <c r="A569" t="s">
        <v>302</v>
      </c>
      <c r="B569" s="1">
        <f t="shared" si="153"/>
        <v>43800</v>
      </c>
      <c r="C569" t="str">
        <f t="shared" si="153"/>
        <v>Corporate Care</v>
      </c>
      <c r="D569" s="1">
        <v>43191</v>
      </c>
      <c r="E569">
        <v>10.046455131092339</v>
      </c>
      <c r="F569">
        <v>0.7808009005525155</v>
      </c>
      <c r="G569">
        <v>0</v>
      </c>
      <c r="H569">
        <v>0</v>
      </c>
      <c r="BQ569" t="e">
        <f>VLOOKUP(A569,Misc!$A$3:$B$11,2,FALSE)</f>
        <v>#N/A</v>
      </c>
      <c r="BR569" t="e">
        <f>INDEX(FX!$B$30:$AK$48,MATCH(Data!BQ569,FX!$A$30:$A$48,0),MATCH(Data!D569,Period,0))</f>
        <v>#N/A</v>
      </c>
      <c r="BS569" t="e">
        <f t="shared" si="154"/>
        <v>#N/A</v>
      </c>
      <c r="BT569">
        <f t="shared" si="155"/>
        <v>0</v>
      </c>
      <c r="BU569" t="e">
        <f t="shared" si="156"/>
        <v>#N/A</v>
      </c>
      <c r="BV569">
        <f t="shared" si="157"/>
        <v>0</v>
      </c>
      <c r="BW569" t="e">
        <f t="shared" si="158"/>
        <v>#N/A</v>
      </c>
      <c r="BX569">
        <f t="shared" si="159"/>
        <v>0</v>
      </c>
      <c r="BY569" t="e">
        <f t="shared" si="160"/>
        <v>#N/A</v>
      </c>
      <c r="BZ569">
        <f t="shared" si="161"/>
        <v>0</v>
      </c>
      <c r="CA569" t="e">
        <f t="shared" si="145"/>
        <v>#N/A</v>
      </c>
      <c r="CB569" t="e">
        <f t="shared" si="146"/>
        <v>#N/A</v>
      </c>
      <c r="CC569" t="e">
        <f t="shared" si="147"/>
        <v>#N/A</v>
      </c>
      <c r="CD569" t="e">
        <f t="shared" si="148"/>
        <v>#N/A</v>
      </c>
      <c r="CE569" s="4">
        <f t="shared" si="149"/>
        <v>0</v>
      </c>
      <c r="CF569" s="4" t="str">
        <f t="shared" si="150"/>
        <v/>
      </c>
      <c r="CG569" s="4">
        <f t="shared" si="151"/>
        <v>0</v>
      </c>
      <c r="CH569" s="4" t="str">
        <f t="shared" si="152"/>
        <v/>
      </c>
      <c r="CI569" t="e">
        <f>INDEX(FX!$B$114:$AK$132,MATCH(Data!BQ569,FX!$A$114:$A$132,0),MATCH(Data!D569,Period,0))</f>
        <v>#N/A</v>
      </c>
    </row>
    <row r="570" spans="1:87" hidden="1" outlineLevel="1" x14ac:dyDescent="0.15">
      <c r="A570" t="s">
        <v>302</v>
      </c>
      <c r="B570" s="1">
        <f t="shared" si="153"/>
        <v>43800</v>
      </c>
      <c r="C570" t="str">
        <f t="shared" si="153"/>
        <v>Corporate Care</v>
      </c>
      <c r="D570" s="1">
        <v>43221</v>
      </c>
      <c r="E570">
        <v>78.35469578</v>
      </c>
      <c r="F570">
        <v>18.443142420000001</v>
      </c>
      <c r="G570">
        <v>0</v>
      </c>
      <c r="H570">
        <v>0</v>
      </c>
      <c r="BQ570" t="e">
        <f>VLOOKUP(A570,Misc!$A$3:$B$11,2,FALSE)</f>
        <v>#N/A</v>
      </c>
      <c r="BR570" t="e">
        <f>INDEX(FX!$B$30:$AK$48,MATCH(Data!BQ570,FX!$A$30:$A$48,0),MATCH(Data!D570,Period,0))</f>
        <v>#N/A</v>
      </c>
      <c r="BS570" t="e">
        <f t="shared" si="154"/>
        <v>#N/A</v>
      </c>
      <c r="BT570">
        <f t="shared" si="155"/>
        <v>0</v>
      </c>
      <c r="BU570" t="e">
        <f t="shared" si="156"/>
        <v>#N/A</v>
      </c>
      <c r="BV570">
        <f t="shared" si="157"/>
        <v>0</v>
      </c>
      <c r="BW570" t="e">
        <f t="shared" si="158"/>
        <v>#N/A</v>
      </c>
      <c r="BX570">
        <f t="shared" si="159"/>
        <v>0</v>
      </c>
      <c r="BY570" t="e">
        <f t="shared" si="160"/>
        <v>#N/A</v>
      </c>
      <c r="BZ570">
        <f t="shared" si="161"/>
        <v>0</v>
      </c>
      <c r="CA570" t="e">
        <f t="shared" si="145"/>
        <v>#N/A</v>
      </c>
      <c r="CB570" t="e">
        <f t="shared" si="146"/>
        <v>#N/A</v>
      </c>
      <c r="CC570" t="e">
        <f t="shared" si="147"/>
        <v>#N/A</v>
      </c>
      <c r="CD570" t="e">
        <f t="shared" si="148"/>
        <v>#N/A</v>
      </c>
      <c r="CE570" s="4">
        <f t="shared" si="149"/>
        <v>0</v>
      </c>
      <c r="CF570" s="4" t="str">
        <f t="shared" si="150"/>
        <v/>
      </c>
      <c r="CG570" s="4">
        <f t="shared" si="151"/>
        <v>0</v>
      </c>
      <c r="CH570" s="4" t="str">
        <f t="shared" si="152"/>
        <v/>
      </c>
      <c r="CI570" t="e">
        <f>INDEX(FX!$B$114:$AK$132,MATCH(Data!BQ570,FX!$A$114:$A$132,0),MATCH(Data!D570,Period,0))</f>
        <v>#N/A</v>
      </c>
    </row>
    <row r="571" spans="1:87" hidden="1" outlineLevel="1" x14ac:dyDescent="0.15">
      <c r="A571" t="s">
        <v>302</v>
      </c>
      <c r="B571" s="1">
        <f t="shared" si="153"/>
        <v>43800</v>
      </c>
      <c r="C571" t="str">
        <f t="shared" si="153"/>
        <v>Corporate Care</v>
      </c>
      <c r="D571" s="1">
        <v>43252</v>
      </c>
      <c r="E571">
        <v>12.099773190833336</v>
      </c>
      <c r="F571">
        <v>3.2613783692089537</v>
      </c>
      <c r="G571">
        <v>0</v>
      </c>
      <c r="H571">
        <v>0</v>
      </c>
      <c r="BQ571" t="e">
        <f>VLOOKUP(A571,Misc!$A$3:$B$11,2,FALSE)</f>
        <v>#N/A</v>
      </c>
      <c r="BR571" t="e">
        <f>INDEX(FX!$B$30:$AK$48,MATCH(Data!BQ571,FX!$A$30:$A$48,0),MATCH(Data!D571,Period,0))</f>
        <v>#N/A</v>
      </c>
      <c r="BS571" t="e">
        <f t="shared" si="154"/>
        <v>#N/A</v>
      </c>
      <c r="BT571">
        <f t="shared" si="155"/>
        <v>0</v>
      </c>
      <c r="BU571" t="e">
        <f t="shared" si="156"/>
        <v>#N/A</v>
      </c>
      <c r="BV571">
        <f t="shared" si="157"/>
        <v>0</v>
      </c>
      <c r="BW571" t="e">
        <f t="shared" si="158"/>
        <v>#N/A</v>
      </c>
      <c r="BX571">
        <f t="shared" si="159"/>
        <v>0</v>
      </c>
      <c r="BY571" t="e">
        <f t="shared" si="160"/>
        <v>#N/A</v>
      </c>
      <c r="BZ571">
        <f t="shared" si="161"/>
        <v>0</v>
      </c>
      <c r="CA571" t="e">
        <f t="shared" si="145"/>
        <v>#N/A</v>
      </c>
      <c r="CB571" t="e">
        <f t="shared" si="146"/>
        <v>#N/A</v>
      </c>
      <c r="CC571" t="e">
        <f t="shared" si="147"/>
        <v>#N/A</v>
      </c>
      <c r="CD571" t="e">
        <f t="shared" si="148"/>
        <v>#N/A</v>
      </c>
      <c r="CE571" s="4">
        <f t="shared" si="149"/>
        <v>0</v>
      </c>
      <c r="CF571" s="4" t="str">
        <f t="shared" si="150"/>
        <v/>
      </c>
      <c r="CG571" s="4">
        <f t="shared" si="151"/>
        <v>0</v>
      </c>
      <c r="CH571" s="4" t="str">
        <f t="shared" si="152"/>
        <v/>
      </c>
      <c r="CI571" t="e">
        <f>INDEX(FX!$B$114:$AK$132,MATCH(Data!BQ571,FX!$A$114:$A$132,0),MATCH(Data!D571,Period,0))</f>
        <v>#N/A</v>
      </c>
    </row>
    <row r="572" spans="1:87" hidden="1" outlineLevel="1" x14ac:dyDescent="0.15">
      <c r="A572" t="s">
        <v>302</v>
      </c>
      <c r="B572" s="1">
        <f t="shared" si="153"/>
        <v>43800</v>
      </c>
      <c r="C572" t="str">
        <f t="shared" si="153"/>
        <v>Corporate Care</v>
      </c>
      <c r="D572" s="1">
        <v>43282</v>
      </c>
      <c r="E572">
        <v>-46.436375526666673</v>
      </c>
      <c r="F572">
        <v>-8.7988265556624583</v>
      </c>
      <c r="G572">
        <v>0</v>
      </c>
      <c r="H572">
        <v>0</v>
      </c>
      <c r="BQ572" t="e">
        <f>VLOOKUP(A572,Misc!$A$3:$B$11,2,FALSE)</f>
        <v>#N/A</v>
      </c>
      <c r="BR572" t="e">
        <f>INDEX(FX!$B$30:$AK$48,MATCH(Data!BQ572,FX!$A$30:$A$48,0),MATCH(Data!D572,Period,0))</f>
        <v>#N/A</v>
      </c>
      <c r="BS572" t="e">
        <f t="shared" si="154"/>
        <v>#N/A</v>
      </c>
      <c r="BT572">
        <f t="shared" si="155"/>
        <v>0</v>
      </c>
      <c r="BU572" t="e">
        <f t="shared" si="156"/>
        <v>#N/A</v>
      </c>
      <c r="BV572">
        <f t="shared" si="157"/>
        <v>0</v>
      </c>
      <c r="BW572" t="e">
        <f t="shared" si="158"/>
        <v>#N/A</v>
      </c>
      <c r="BX572">
        <f t="shared" si="159"/>
        <v>0</v>
      </c>
      <c r="BY572" t="e">
        <f t="shared" si="160"/>
        <v>#N/A</v>
      </c>
      <c r="BZ572">
        <f t="shared" si="161"/>
        <v>0</v>
      </c>
      <c r="CA572" t="e">
        <f t="shared" si="145"/>
        <v>#N/A</v>
      </c>
      <c r="CB572" t="e">
        <f t="shared" si="146"/>
        <v>#N/A</v>
      </c>
      <c r="CC572" t="e">
        <f t="shared" si="147"/>
        <v>#N/A</v>
      </c>
      <c r="CD572" t="e">
        <f t="shared" si="148"/>
        <v>#N/A</v>
      </c>
      <c r="CE572" s="4">
        <f t="shared" si="149"/>
        <v>0</v>
      </c>
      <c r="CF572" s="4" t="str">
        <f t="shared" si="150"/>
        <v/>
      </c>
      <c r="CG572" s="4">
        <f t="shared" si="151"/>
        <v>0</v>
      </c>
      <c r="CH572" s="4" t="str">
        <f t="shared" si="152"/>
        <v/>
      </c>
      <c r="CI572" t="e">
        <f>INDEX(FX!$B$114:$AK$132,MATCH(Data!BQ572,FX!$A$114:$A$132,0),MATCH(Data!D572,Period,0))</f>
        <v>#N/A</v>
      </c>
    </row>
    <row r="573" spans="1:87" hidden="1" outlineLevel="1" x14ac:dyDescent="0.15">
      <c r="A573" t="s">
        <v>302</v>
      </c>
      <c r="B573" s="1">
        <f t="shared" si="153"/>
        <v>43800</v>
      </c>
      <c r="C573" t="str">
        <f t="shared" si="153"/>
        <v>Corporate Care</v>
      </c>
      <c r="D573" s="1">
        <v>43313</v>
      </c>
      <c r="E573">
        <v>34.517758353333249</v>
      </c>
      <c r="F573">
        <v>2.6566586264234018</v>
      </c>
      <c r="G573">
        <v>0</v>
      </c>
      <c r="H573">
        <v>0</v>
      </c>
      <c r="BQ573" t="e">
        <f>VLOOKUP(A573,Misc!$A$3:$B$11,2,FALSE)</f>
        <v>#N/A</v>
      </c>
      <c r="BR573" t="e">
        <f>INDEX(FX!$B$30:$AK$48,MATCH(Data!BQ573,FX!$A$30:$A$48,0),MATCH(Data!D573,Period,0))</f>
        <v>#N/A</v>
      </c>
      <c r="BS573" t="e">
        <f t="shared" si="154"/>
        <v>#N/A</v>
      </c>
      <c r="BT573">
        <f t="shared" si="155"/>
        <v>0</v>
      </c>
      <c r="BU573" t="e">
        <f t="shared" si="156"/>
        <v>#N/A</v>
      </c>
      <c r="BV573">
        <f t="shared" si="157"/>
        <v>0</v>
      </c>
      <c r="BW573" t="e">
        <f t="shared" si="158"/>
        <v>#N/A</v>
      </c>
      <c r="BX573">
        <f t="shared" si="159"/>
        <v>0</v>
      </c>
      <c r="BY573" t="e">
        <f t="shared" si="160"/>
        <v>#N/A</v>
      </c>
      <c r="BZ573">
        <f t="shared" si="161"/>
        <v>0</v>
      </c>
      <c r="CA573" t="e">
        <f t="shared" si="145"/>
        <v>#N/A</v>
      </c>
      <c r="CB573" t="e">
        <f t="shared" si="146"/>
        <v>#N/A</v>
      </c>
      <c r="CC573" t="e">
        <f t="shared" si="147"/>
        <v>#N/A</v>
      </c>
      <c r="CD573" t="e">
        <f t="shared" si="148"/>
        <v>#N/A</v>
      </c>
      <c r="CE573" s="4">
        <f t="shared" si="149"/>
        <v>0</v>
      </c>
      <c r="CF573" s="4" t="str">
        <f t="shared" si="150"/>
        <v/>
      </c>
      <c r="CG573" s="4">
        <f t="shared" si="151"/>
        <v>0</v>
      </c>
      <c r="CH573" s="4" t="str">
        <f t="shared" si="152"/>
        <v/>
      </c>
      <c r="CI573" t="e">
        <f>INDEX(FX!$B$114:$AK$132,MATCH(Data!BQ573,FX!$A$114:$A$132,0),MATCH(Data!D573,Period,0))</f>
        <v>#N/A</v>
      </c>
    </row>
    <row r="574" spans="1:87" hidden="1" outlineLevel="1" x14ac:dyDescent="0.15">
      <c r="A574" t="s">
        <v>302</v>
      </c>
      <c r="B574" s="1">
        <f t="shared" si="153"/>
        <v>43800</v>
      </c>
      <c r="C574" t="str">
        <f t="shared" si="153"/>
        <v>Corporate Care</v>
      </c>
      <c r="D574" s="1">
        <v>43344</v>
      </c>
      <c r="E574">
        <v>20.839427286610398</v>
      </c>
      <c r="F574">
        <v>2.7170515847657475</v>
      </c>
      <c r="G574">
        <v>0</v>
      </c>
      <c r="H574">
        <v>0</v>
      </c>
      <c r="BQ574" t="e">
        <f>VLOOKUP(A574,Misc!$A$3:$B$11,2,FALSE)</f>
        <v>#N/A</v>
      </c>
      <c r="BR574" t="e">
        <f>INDEX(FX!$B$30:$AK$48,MATCH(Data!BQ574,FX!$A$30:$A$48,0),MATCH(Data!D574,Period,0))</f>
        <v>#N/A</v>
      </c>
      <c r="BS574" t="e">
        <f t="shared" si="154"/>
        <v>#N/A</v>
      </c>
      <c r="BT574">
        <f t="shared" si="155"/>
        <v>0</v>
      </c>
      <c r="BU574" t="e">
        <f t="shared" si="156"/>
        <v>#N/A</v>
      </c>
      <c r="BV574">
        <f t="shared" si="157"/>
        <v>0</v>
      </c>
      <c r="BW574" t="e">
        <f t="shared" si="158"/>
        <v>#N/A</v>
      </c>
      <c r="BX574">
        <f t="shared" si="159"/>
        <v>0</v>
      </c>
      <c r="BY574" t="e">
        <f t="shared" si="160"/>
        <v>#N/A</v>
      </c>
      <c r="BZ574">
        <f t="shared" si="161"/>
        <v>0</v>
      </c>
      <c r="CA574" t="e">
        <f t="shared" si="145"/>
        <v>#N/A</v>
      </c>
      <c r="CB574" t="e">
        <f t="shared" si="146"/>
        <v>#N/A</v>
      </c>
      <c r="CC574" t="e">
        <f t="shared" si="147"/>
        <v>#N/A</v>
      </c>
      <c r="CD574" t="e">
        <f t="shared" si="148"/>
        <v>#N/A</v>
      </c>
      <c r="CE574" s="4">
        <f t="shared" si="149"/>
        <v>0</v>
      </c>
      <c r="CF574" s="4" t="str">
        <f t="shared" si="150"/>
        <v/>
      </c>
      <c r="CG574" s="4">
        <f t="shared" si="151"/>
        <v>0</v>
      </c>
      <c r="CH574" s="4" t="str">
        <f t="shared" si="152"/>
        <v/>
      </c>
      <c r="CI574" t="e">
        <f>INDEX(FX!$B$114:$AK$132,MATCH(Data!BQ574,FX!$A$114:$A$132,0),MATCH(Data!D574,Period,0))</f>
        <v>#N/A</v>
      </c>
    </row>
    <row r="575" spans="1:87" hidden="1" outlineLevel="1" x14ac:dyDescent="0.15">
      <c r="A575" t="s">
        <v>302</v>
      </c>
      <c r="B575" s="1">
        <f t="shared" si="153"/>
        <v>43800</v>
      </c>
      <c r="C575" t="str">
        <f t="shared" si="153"/>
        <v>Corporate Care</v>
      </c>
      <c r="D575" s="1">
        <v>43374</v>
      </c>
      <c r="E575">
        <v>4.3119551785322621</v>
      </c>
      <c r="F575">
        <v>1.1215613436307235</v>
      </c>
      <c r="G575">
        <v>0</v>
      </c>
      <c r="H575">
        <v>0</v>
      </c>
      <c r="BQ575" t="e">
        <f>VLOOKUP(A575,Misc!$A$3:$B$11,2,FALSE)</f>
        <v>#N/A</v>
      </c>
      <c r="BR575" t="e">
        <f>INDEX(FX!$B$30:$AK$48,MATCH(Data!BQ575,FX!$A$30:$A$48,0),MATCH(Data!D575,Period,0))</f>
        <v>#N/A</v>
      </c>
      <c r="BS575" t="e">
        <f t="shared" si="154"/>
        <v>#N/A</v>
      </c>
      <c r="BT575">
        <f t="shared" si="155"/>
        <v>0</v>
      </c>
      <c r="BU575" t="e">
        <f t="shared" si="156"/>
        <v>#N/A</v>
      </c>
      <c r="BV575">
        <f t="shared" si="157"/>
        <v>0</v>
      </c>
      <c r="BW575" t="e">
        <f t="shared" si="158"/>
        <v>#N/A</v>
      </c>
      <c r="BX575">
        <f t="shared" si="159"/>
        <v>0</v>
      </c>
      <c r="BY575" t="e">
        <f t="shared" si="160"/>
        <v>#N/A</v>
      </c>
      <c r="BZ575">
        <f t="shared" si="161"/>
        <v>0</v>
      </c>
      <c r="CA575" t="e">
        <f t="shared" si="145"/>
        <v>#N/A</v>
      </c>
      <c r="CB575" t="e">
        <f t="shared" si="146"/>
        <v>#N/A</v>
      </c>
      <c r="CC575" t="e">
        <f t="shared" si="147"/>
        <v>#N/A</v>
      </c>
      <c r="CD575" t="e">
        <f t="shared" si="148"/>
        <v>#N/A</v>
      </c>
      <c r="CE575" s="4">
        <f t="shared" si="149"/>
        <v>0</v>
      </c>
      <c r="CF575" s="4" t="str">
        <f t="shared" si="150"/>
        <v/>
      </c>
      <c r="CG575" s="4">
        <f t="shared" si="151"/>
        <v>0</v>
      </c>
      <c r="CH575" s="4" t="str">
        <f t="shared" si="152"/>
        <v/>
      </c>
      <c r="CI575" t="e">
        <f>INDEX(FX!$B$114:$AK$132,MATCH(Data!BQ575,FX!$A$114:$A$132,0),MATCH(Data!D575,Period,0))</f>
        <v>#N/A</v>
      </c>
    </row>
    <row r="576" spans="1:87" hidden="1" outlineLevel="1" x14ac:dyDescent="0.15">
      <c r="A576" t="s">
        <v>302</v>
      </c>
      <c r="B576" s="1">
        <f t="shared" si="153"/>
        <v>43800</v>
      </c>
      <c r="C576" t="str">
        <f t="shared" si="153"/>
        <v>Corporate Care</v>
      </c>
      <c r="D576" s="1">
        <v>43405</v>
      </c>
      <c r="E576">
        <v>4.0826207200671156</v>
      </c>
      <c r="F576">
        <v>1.0600834331888875</v>
      </c>
      <c r="G576">
        <v>0</v>
      </c>
      <c r="H576">
        <v>0</v>
      </c>
      <c r="BQ576" t="e">
        <f>VLOOKUP(A576,Misc!$A$3:$B$11,2,FALSE)</f>
        <v>#N/A</v>
      </c>
      <c r="BR576" t="e">
        <f>INDEX(FX!$B$30:$AK$48,MATCH(Data!BQ576,FX!$A$30:$A$48,0),MATCH(Data!D576,Period,0))</f>
        <v>#N/A</v>
      </c>
      <c r="BS576" t="e">
        <f t="shared" si="154"/>
        <v>#N/A</v>
      </c>
      <c r="BT576">
        <f t="shared" si="155"/>
        <v>0</v>
      </c>
      <c r="BU576" t="e">
        <f t="shared" si="156"/>
        <v>#N/A</v>
      </c>
      <c r="BV576">
        <f t="shared" si="157"/>
        <v>0</v>
      </c>
      <c r="BW576" t="e">
        <f t="shared" si="158"/>
        <v>#N/A</v>
      </c>
      <c r="BX576">
        <f t="shared" si="159"/>
        <v>0</v>
      </c>
      <c r="BY576" t="e">
        <f t="shared" si="160"/>
        <v>#N/A</v>
      </c>
      <c r="BZ576">
        <f t="shared" si="161"/>
        <v>0</v>
      </c>
      <c r="CA576" t="e">
        <f t="shared" si="145"/>
        <v>#N/A</v>
      </c>
      <c r="CB576" t="e">
        <f t="shared" si="146"/>
        <v>#N/A</v>
      </c>
      <c r="CC576" t="e">
        <f t="shared" si="147"/>
        <v>#N/A</v>
      </c>
      <c r="CD576" t="e">
        <f t="shared" si="148"/>
        <v>#N/A</v>
      </c>
      <c r="CE576" s="4">
        <f t="shared" si="149"/>
        <v>0</v>
      </c>
      <c r="CF576" s="4" t="str">
        <f t="shared" si="150"/>
        <v/>
      </c>
      <c r="CG576" s="4">
        <f t="shared" si="151"/>
        <v>0</v>
      </c>
      <c r="CH576" s="4" t="str">
        <f t="shared" si="152"/>
        <v/>
      </c>
      <c r="CI576" t="e">
        <f>INDEX(FX!$B$114:$AK$132,MATCH(Data!BQ576,FX!$A$114:$A$132,0),MATCH(Data!D576,Period,0))</f>
        <v>#N/A</v>
      </c>
    </row>
    <row r="577" spans="1:87" hidden="1" outlineLevel="1" x14ac:dyDescent="0.15">
      <c r="A577" t="s">
        <v>302</v>
      </c>
      <c r="B577" s="1">
        <f t="shared" si="153"/>
        <v>43800</v>
      </c>
      <c r="C577" t="str">
        <f t="shared" si="153"/>
        <v>Corporate Care</v>
      </c>
      <c r="D577" s="1">
        <v>43435</v>
      </c>
      <c r="E577">
        <v>9.0804481739327194</v>
      </c>
      <c r="F577">
        <v>-0.21974510915294476</v>
      </c>
      <c r="G577">
        <v>0</v>
      </c>
      <c r="H577">
        <v>0</v>
      </c>
      <c r="BQ577" t="e">
        <f>VLOOKUP(A577,Misc!$A$3:$B$11,2,FALSE)</f>
        <v>#N/A</v>
      </c>
      <c r="BR577" t="e">
        <f>INDEX(FX!$B$30:$AK$48,MATCH(Data!BQ577,FX!$A$30:$A$48,0),MATCH(Data!D577,Period,0))</f>
        <v>#N/A</v>
      </c>
      <c r="BS577" t="e">
        <f t="shared" si="154"/>
        <v>#N/A</v>
      </c>
      <c r="BT577">
        <f t="shared" si="155"/>
        <v>0</v>
      </c>
      <c r="BU577" t="e">
        <f t="shared" si="156"/>
        <v>#N/A</v>
      </c>
      <c r="BV577">
        <f t="shared" si="157"/>
        <v>0</v>
      </c>
      <c r="BW577" t="e">
        <f t="shared" si="158"/>
        <v>#N/A</v>
      </c>
      <c r="BX577">
        <f t="shared" si="159"/>
        <v>0</v>
      </c>
      <c r="BY577" t="e">
        <f t="shared" si="160"/>
        <v>#N/A</v>
      </c>
      <c r="BZ577">
        <f t="shared" si="161"/>
        <v>0</v>
      </c>
      <c r="CA577" t="e">
        <f t="shared" si="145"/>
        <v>#N/A</v>
      </c>
      <c r="CB577" t="e">
        <f t="shared" si="146"/>
        <v>#N/A</v>
      </c>
      <c r="CC577" t="e">
        <f t="shared" si="147"/>
        <v>#N/A</v>
      </c>
      <c r="CD577" t="e">
        <f t="shared" si="148"/>
        <v>#N/A</v>
      </c>
      <c r="CE577" s="4">
        <f t="shared" si="149"/>
        <v>0</v>
      </c>
      <c r="CF577" s="4" t="str">
        <f t="shared" si="150"/>
        <v/>
      </c>
      <c r="CG577" s="4">
        <f t="shared" si="151"/>
        <v>0</v>
      </c>
      <c r="CH577" s="4" t="str">
        <f t="shared" si="152"/>
        <v/>
      </c>
      <c r="CI577" t="e">
        <f>INDEX(FX!$B$114:$AK$132,MATCH(Data!BQ577,FX!$A$114:$A$132,0),MATCH(Data!D577,Period,0))</f>
        <v>#N/A</v>
      </c>
    </row>
    <row r="578" spans="1:87" hidden="1" outlineLevel="1" x14ac:dyDescent="0.15">
      <c r="A578" t="s">
        <v>302</v>
      </c>
      <c r="B578" s="1">
        <f t="shared" si="153"/>
        <v>43800</v>
      </c>
      <c r="C578" t="s">
        <v>45</v>
      </c>
      <c r="D578" s="1">
        <v>43101</v>
      </c>
      <c r="E578">
        <f t="array" ref="E578:E589">TRANSPOSE('[2]OVERALL_Key Metrics P1'!$F$9:$Q$9)</f>
        <v>535.2367418173784</v>
      </c>
      <c r="F578">
        <f t="array" ref="F578:F589">TRANSPOSE('[2]OVERALL_Key Metrics P1'!$F$14:$Q$14)</f>
        <v>181.33941867583354</v>
      </c>
      <c r="G578">
        <f t="array" ref="G578:G589">TRANSPOSE('[2]OVERALL_Key Metrics P1'!$F$19:$Q$19)</f>
        <v>101.396569724386</v>
      </c>
      <c r="H578">
        <f t="array" ref="H578:H589">TRANSPOSE('[2]OVERALL_Key Metrics P1'!$F$24:$Q$24)</f>
        <v>62.310032107100355</v>
      </c>
      <c r="BQ578" t="e">
        <f>VLOOKUP(A578,Misc!$A$3:$B$11,2,FALSE)</f>
        <v>#N/A</v>
      </c>
      <c r="BR578" t="e">
        <f>INDEX(FX!$B$30:$AK$48,MATCH(Data!BQ578,FX!$A$30:$A$48,0),MATCH(Data!D578,Period,0))</f>
        <v>#N/A</v>
      </c>
      <c r="BS578" t="e">
        <f t="shared" si="154"/>
        <v>#N/A</v>
      </c>
      <c r="BT578">
        <f t="shared" si="155"/>
        <v>0</v>
      </c>
      <c r="BU578" t="e">
        <f t="shared" si="156"/>
        <v>#N/A</v>
      </c>
      <c r="BV578">
        <f t="shared" si="157"/>
        <v>0</v>
      </c>
      <c r="BW578" t="e">
        <f t="shared" si="158"/>
        <v>#N/A</v>
      </c>
      <c r="BX578">
        <f t="shared" si="159"/>
        <v>0</v>
      </c>
      <c r="BY578" t="e">
        <f t="shared" si="160"/>
        <v>#N/A</v>
      </c>
      <c r="BZ578">
        <f t="shared" si="161"/>
        <v>0</v>
      </c>
      <c r="CA578" t="e">
        <f t="shared" si="145"/>
        <v>#N/A</v>
      </c>
      <c r="CB578" t="e">
        <f t="shared" si="146"/>
        <v>#N/A</v>
      </c>
      <c r="CC578" t="e">
        <f t="shared" si="147"/>
        <v>#N/A</v>
      </c>
      <c r="CD578" t="e">
        <f t="shared" si="148"/>
        <v>#N/A</v>
      </c>
      <c r="CE578" s="4">
        <f t="shared" si="149"/>
        <v>0</v>
      </c>
      <c r="CF578" s="4" t="str">
        <f t="shared" si="150"/>
        <v/>
      </c>
      <c r="CG578" s="4">
        <f t="shared" si="151"/>
        <v>0</v>
      </c>
      <c r="CH578" s="4" t="str">
        <f t="shared" si="152"/>
        <v/>
      </c>
      <c r="CI578" t="e">
        <f>INDEX(FX!$B$114:$AK$132,MATCH(Data!BQ578,FX!$A$114:$A$132,0),MATCH(Data!D578,Period,0))</f>
        <v>#N/A</v>
      </c>
    </row>
    <row r="579" spans="1:87" hidden="1" outlineLevel="1" x14ac:dyDescent="0.15">
      <c r="A579" t="s">
        <v>302</v>
      </c>
      <c r="B579" s="1">
        <f t="shared" si="153"/>
        <v>43800</v>
      </c>
      <c r="C579" t="s">
        <v>45</v>
      </c>
      <c r="D579" s="1">
        <v>43132</v>
      </c>
      <c r="E579">
        <v>532.46990848887992</v>
      </c>
      <c r="F579">
        <v>206.28966265820833</v>
      </c>
      <c r="G579">
        <v>112.30010525361401</v>
      </c>
      <c r="H579">
        <v>82.355086448962822</v>
      </c>
      <c r="BQ579" t="e">
        <f>VLOOKUP(A579,Misc!$A$3:$B$11,2,FALSE)</f>
        <v>#N/A</v>
      </c>
      <c r="BR579" t="e">
        <f>INDEX(FX!$B$30:$AK$48,MATCH(Data!BQ579,FX!$A$30:$A$48,0),MATCH(Data!D579,Period,0))</f>
        <v>#N/A</v>
      </c>
      <c r="BS579" t="e">
        <f t="shared" si="154"/>
        <v>#N/A</v>
      </c>
      <c r="BT579">
        <f t="shared" si="155"/>
        <v>0</v>
      </c>
      <c r="BU579" t="e">
        <f t="shared" si="156"/>
        <v>#N/A</v>
      </c>
      <c r="BV579">
        <f t="shared" si="157"/>
        <v>0</v>
      </c>
      <c r="BW579" t="e">
        <f t="shared" si="158"/>
        <v>#N/A</v>
      </c>
      <c r="BX579">
        <f t="shared" si="159"/>
        <v>0</v>
      </c>
      <c r="BY579" t="e">
        <f t="shared" si="160"/>
        <v>#N/A</v>
      </c>
      <c r="BZ579">
        <f t="shared" si="161"/>
        <v>0</v>
      </c>
      <c r="CA579" t="e">
        <f t="shared" ref="CA579:CA642" si="162">I579/$CI579</f>
        <v>#N/A</v>
      </c>
      <c r="CB579" t="e">
        <f t="shared" ref="CB579:CB642" si="163">J579/$CI579</f>
        <v>#N/A</v>
      </c>
      <c r="CC579" t="e">
        <f t="shared" ref="CC579:CC642" si="164">K579/$CI579</f>
        <v>#N/A</v>
      </c>
      <c r="CD579" t="e">
        <f t="shared" ref="CD579:CD642" si="165">L579/$CI579</f>
        <v>#N/A</v>
      </c>
      <c r="CE579" s="4">
        <f t="shared" ref="CE579:CE642" si="166">IFERROR(IF(D579&gt;B579,"",BU579/BS579),0)</f>
        <v>0</v>
      </c>
      <c r="CF579" s="4" t="str">
        <f t="shared" ref="CF579:CF642" si="167">IFERROR(IF(D579&gt;B579,BV579/BT579,""),0)</f>
        <v/>
      </c>
      <c r="CG579" s="4">
        <f t="shared" ref="CG579:CG642" si="168">IFERROR(IF(D579&gt;B579,"",BY579/BU579),0)</f>
        <v>0</v>
      </c>
      <c r="CH579" s="4" t="str">
        <f t="shared" ref="CH579:CH642" si="169">IFERROR(IF(D579&gt;B579,BZ579/BV579,""),0)</f>
        <v/>
      </c>
      <c r="CI579" t="e">
        <f>INDEX(FX!$B$114:$AK$132,MATCH(Data!BQ579,FX!$A$114:$A$132,0),MATCH(Data!D579,Period,0))</f>
        <v>#N/A</v>
      </c>
    </row>
    <row r="580" spans="1:87" hidden="1" outlineLevel="1" x14ac:dyDescent="0.15">
      <c r="A580" t="s">
        <v>302</v>
      </c>
      <c r="B580" s="1">
        <f t="shared" ref="B580:C643" si="170">B579</f>
        <v>43800</v>
      </c>
      <c r="C580" t="s">
        <v>45</v>
      </c>
      <c r="D580" s="1">
        <v>43160</v>
      </c>
      <c r="E580">
        <v>572.26078155335063</v>
      </c>
      <c r="F580">
        <v>249.25976576452317</v>
      </c>
      <c r="G580">
        <v>141.30885122116899</v>
      </c>
      <c r="H580">
        <v>103.39418087896344</v>
      </c>
      <c r="BQ580" t="e">
        <f>VLOOKUP(A580,Misc!$A$3:$B$11,2,FALSE)</f>
        <v>#N/A</v>
      </c>
      <c r="BR580" t="e">
        <f>INDEX(FX!$B$30:$AK$48,MATCH(Data!BQ580,FX!$A$30:$A$48,0),MATCH(Data!D580,Period,0))</f>
        <v>#N/A</v>
      </c>
      <c r="BS580" t="e">
        <f t="shared" si="154"/>
        <v>#N/A</v>
      </c>
      <c r="BT580">
        <f t="shared" si="155"/>
        <v>0</v>
      </c>
      <c r="BU580" t="e">
        <f t="shared" si="156"/>
        <v>#N/A</v>
      </c>
      <c r="BV580">
        <f t="shared" si="157"/>
        <v>0</v>
      </c>
      <c r="BW580" t="e">
        <f t="shared" si="158"/>
        <v>#N/A</v>
      </c>
      <c r="BX580">
        <f t="shared" si="159"/>
        <v>0</v>
      </c>
      <c r="BY580" t="e">
        <f t="shared" si="160"/>
        <v>#N/A</v>
      </c>
      <c r="BZ580">
        <f t="shared" si="161"/>
        <v>0</v>
      </c>
      <c r="CA580" t="e">
        <f t="shared" si="162"/>
        <v>#N/A</v>
      </c>
      <c r="CB580" t="e">
        <f t="shared" si="163"/>
        <v>#N/A</v>
      </c>
      <c r="CC580" t="e">
        <f t="shared" si="164"/>
        <v>#N/A</v>
      </c>
      <c r="CD580" t="e">
        <f t="shared" si="165"/>
        <v>#N/A</v>
      </c>
      <c r="CE580" s="4">
        <f t="shared" si="166"/>
        <v>0</v>
      </c>
      <c r="CF580" s="4" t="str">
        <f t="shared" si="167"/>
        <v/>
      </c>
      <c r="CG580" s="4">
        <f t="shared" si="168"/>
        <v>0</v>
      </c>
      <c r="CH580" s="4" t="str">
        <f t="shared" si="169"/>
        <v/>
      </c>
      <c r="CI580" t="e">
        <f>INDEX(FX!$B$114:$AK$132,MATCH(Data!BQ580,FX!$A$114:$A$132,0),MATCH(Data!D580,Period,0))</f>
        <v>#N/A</v>
      </c>
    </row>
    <row r="581" spans="1:87" hidden="1" outlineLevel="1" x14ac:dyDescent="0.15">
      <c r="A581" t="s">
        <v>302</v>
      </c>
      <c r="B581" s="1">
        <f t="shared" si="170"/>
        <v>43800</v>
      </c>
      <c r="C581" t="s">
        <v>45</v>
      </c>
      <c r="D581" s="1">
        <v>43191</v>
      </c>
      <c r="E581">
        <v>452.30964314851241</v>
      </c>
      <c r="F581">
        <v>186.50419123643547</v>
      </c>
      <c r="G581">
        <v>103.82986827523598</v>
      </c>
      <c r="H581">
        <v>73.94385123485317</v>
      </c>
      <c r="BQ581" t="e">
        <f>VLOOKUP(A581,Misc!$A$3:$B$11,2,FALSE)</f>
        <v>#N/A</v>
      </c>
      <c r="BR581" t="e">
        <f>INDEX(FX!$B$30:$AK$48,MATCH(Data!BQ581,FX!$A$30:$A$48,0),MATCH(Data!D581,Period,0))</f>
        <v>#N/A</v>
      </c>
      <c r="BS581" t="e">
        <f t="shared" si="154"/>
        <v>#N/A</v>
      </c>
      <c r="BT581">
        <f t="shared" si="155"/>
        <v>0</v>
      </c>
      <c r="BU581" t="e">
        <f t="shared" si="156"/>
        <v>#N/A</v>
      </c>
      <c r="BV581">
        <f t="shared" si="157"/>
        <v>0</v>
      </c>
      <c r="BW581" t="e">
        <f t="shared" si="158"/>
        <v>#N/A</v>
      </c>
      <c r="BX581">
        <f t="shared" si="159"/>
        <v>0</v>
      </c>
      <c r="BY581" t="e">
        <f t="shared" si="160"/>
        <v>#N/A</v>
      </c>
      <c r="BZ581">
        <f t="shared" si="161"/>
        <v>0</v>
      </c>
      <c r="CA581" t="e">
        <f t="shared" si="162"/>
        <v>#N/A</v>
      </c>
      <c r="CB581" t="e">
        <f t="shared" si="163"/>
        <v>#N/A</v>
      </c>
      <c r="CC581" t="e">
        <f t="shared" si="164"/>
        <v>#N/A</v>
      </c>
      <c r="CD581" t="e">
        <f t="shared" si="165"/>
        <v>#N/A</v>
      </c>
      <c r="CE581" s="4">
        <f t="shared" si="166"/>
        <v>0</v>
      </c>
      <c r="CF581" s="4" t="str">
        <f t="shared" si="167"/>
        <v/>
      </c>
      <c r="CG581" s="4">
        <f t="shared" si="168"/>
        <v>0</v>
      </c>
      <c r="CH581" s="4" t="str">
        <f t="shared" si="169"/>
        <v/>
      </c>
      <c r="CI581" t="e">
        <f>INDEX(FX!$B$114:$AK$132,MATCH(Data!BQ581,FX!$A$114:$A$132,0),MATCH(Data!D581,Period,0))</f>
        <v>#N/A</v>
      </c>
    </row>
    <row r="582" spans="1:87" hidden="1" outlineLevel="1" x14ac:dyDescent="0.15">
      <c r="A582" t="s">
        <v>302</v>
      </c>
      <c r="B582" s="1">
        <f t="shared" si="170"/>
        <v>43800</v>
      </c>
      <c r="C582" t="s">
        <v>45</v>
      </c>
      <c r="D582" s="1">
        <v>43221</v>
      </c>
      <c r="E582">
        <v>507.48736987859996</v>
      </c>
      <c r="F582">
        <v>204.50423541923226</v>
      </c>
      <c r="G582">
        <v>107.53972283593498</v>
      </c>
      <c r="H582">
        <v>81.057154022946989</v>
      </c>
      <c r="BQ582" t="e">
        <f>VLOOKUP(A582,Misc!$A$3:$B$11,2,FALSE)</f>
        <v>#N/A</v>
      </c>
      <c r="BR582" t="e">
        <f>INDEX(FX!$B$30:$AK$48,MATCH(Data!BQ582,FX!$A$30:$A$48,0),MATCH(Data!D582,Period,0))</f>
        <v>#N/A</v>
      </c>
      <c r="BS582" t="e">
        <f t="shared" si="154"/>
        <v>#N/A</v>
      </c>
      <c r="BT582">
        <f t="shared" si="155"/>
        <v>0</v>
      </c>
      <c r="BU582" t="e">
        <f t="shared" si="156"/>
        <v>#N/A</v>
      </c>
      <c r="BV582">
        <f t="shared" si="157"/>
        <v>0</v>
      </c>
      <c r="BW582" t="e">
        <f t="shared" si="158"/>
        <v>#N/A</v>
      </c>
      <c r="BX582">
        <f t="shared" si="159"/>
        <v>0</v>
      </c>
      <c r="BY582" t="e">
        <f t="shared" si="160"/>
        <v>#N/A</v>
      </c>
      <c r="BZ582">
        <f t="shared" si="161"/>
        <v>0</v>
      </c>
      <c r="CA582" t="e">
        <f t="shared" si="162"/>
        <v>#N/A</v>
      </c>
      <c r="CB582" t="e">
        <f t="shared" si="163"/>
        <v>#N/A</v>
      </c>
      <c r="CC582" t="e">
        <f t="shared" si="164"/>
        <v>#N/A</v>
      </c>
      <c r="CD582" t="e">
        <f t="shared" si="165"/>
        <v>#N/A</v>
      </c>
      <c r="CE582" s="4">
        <f t="shared" si="166"/>
        <v>0</v>
      </c>
      <c r="CF582" s="4" t="str">
        <f t="shared" si="167"/>
        <v/>
      </c>
      <c r="CG582" s="4">
        <f t="shared" si="168"/>
        <v>0</v>
      </c>
      <c r="CH582" s="4" t="str">
        <f t="shared" si="169"/>
        <v/>
      </c>
      <c r="CI582" t="e">
        <f>INDEX(FX!$B$114:$AK$132,MATCH(Data!BQ582,FX!$A$114:$A$132,0),MATCH(Data!D582,Period,0))</f>
        <v>#N/A</v>
      </c>
    </row>
    <row r="583" spans="1:87" hidden="1" outlineLevel="1" x14ac:dyDescent="0.15">
      <c r="A583" t="s">
        <v>302</v>
      </c>
      <c r="B583" s="1">
        <f t="shared" si="170"/>
        <v>43800</v>
      </c>
      <c r="C583" t="s">
        <v>45</v>
      </c>
      <c r="D583" s="1">
        <v>43252</v>
      </c>
      <c r="E583">
        <v>499.13112432679736</v>
      </c>
      <c r="F583">
        <v>208.60811100135894</v>
      </c>
      <c r="G583">
        <v>116.14910362120195</v>
      </c>
      <c r="H583">
        <v>73.546925081072999</v>
      </c>
      <c r="BQ583" t="e">
        <f>VLOOKUP(A583,Misc!$A$3:$B$11,2,FALSE)</f>
        <v>#N/A</v>
      </c>
      <c r="BR583" t="e">
        <f>INDEX(FX!$B$30:$AK$48,MATCH(Data!BQ583,FX!$A$30:$A$48,0),MATCH(Data!D583,Period,0))</f>
        <v>#N/A</v>
      </c>
      <c r="BS583" t="e">
        <f t="shared" si="154"/>
        <v>#N/A</v>
      </c>
      <c r="BT583">
        <f t="shared" si="155"/>
        <v>0</v>
      </c>
      <c r="BU583" t="e">
        <f t="shared" si="156"/>
        <v>#N/A</v>
      </c>
      <c r="BV583">
        <f t="shared" si="157"/>
        <v>0</v>
      </c>
      <c r="BW583" t="e">
        <f t="shared" si="158"/>
        <v>#N/A</v>
      </c>
      <c r="BX583">
        <f t="shared" si="159"/>
        <v>0</v>
      </c>
      <c r="BY583" t="e">
        <f t="shared" si="160"/>
        <v>#N/A</v>
      </c>
      <c r="BZ583">
        <f t="shared" si="161"/>
        <v>0</v>
      </c>
      <c r="CA583" t="e">
        <f t="shared" si="162"/>
        <v>#N/A</v>
      </c>
      <c r="CB583" t="e">
        <f t="shared" si="163"/>
        <v>#N/A</v>
      </c>
      <c r="CC583" t="e">
        <f t="shared" si="164"/>
        <v>#N/A</v>
      </c>
      <c r="CD583" t="e">
        <f t="shared" si="165"/>
        <v>#N/A</v>
      </c>
      <c r="CE583" s="4">
        <f t="shared" si="166"/>
        <v>0</v>
      </c>
      <c r="CF583" s="4" t="str">
        <f t="shared" si="167"/>
        <v/>
      </c>
      <c r="CG583" s="4">
        <f t="shared" si="168"/>
        <v>0</v>
      </c>
      <c r="CH583" s="4" t="str">
        <f t="shared" si="169"/>
        <v/>
      </c>
      <c r="CI583" t="e">
        <f>INDEX(FX!$B$114:$AK$132,MATCH(Data!BQ583,FX!$A$114:$A$132,0),MATCH(Data!D583,Period,0))</f>
        <v>#N/A</v>
      </c>
    </row>
    <row r="584" spans="1:87" hidden="1" outlineLevel="1" x14ac:dyDescent="0.15">
      <c r="A584" t="s">
        <v>302</v>
      </c>
      <c r="B584" s="1">
        <f t="shared" si="170"/>
        <v>43800</v>
      </c>
      <c r="C584" t="s">
        <v>45</v>
      </c>
      <c r="D584" s="1">
        <v>43282</v>
      </c>
      <c r="E584">
        <v>377.91299948478326</v>
      </c>
      <c r="F584">
        <v>160.95307713256753</v>
      </c>
      <c r="G584">
        <v>108.58173977359397</v>
      </c>
      <c r="H584">
        <v>52.208325466778987</v>
      </c>
      <c r="BQ584" t="e">
        <f>VLOOKUP(A584,Misc!$A$3:$B$11,2,FALSE)</f>
        <v>#N/A</v>
      </c>
      <c r="BR584" t="e">
        <f>INDEX(FX!$B$30:$AK$48,MATCH(Data!BQ584,FX!$A$30:$A$48,0),MATCH(Data!D584,Period,0))</f>
        <v>#N/A</v>
      </c>
      <c r="BS584" t="e">
        <f t="shared" si="154"/>
        <v>#N/A</v>
      </c>
      <c r="BT584">
        <f t="shared" si="155"/>
        <v>0</v>
      </c>
      <c r="BU584" t="e">
        <f t="shared" si="156"/>
        <v>#N/A</v>
      </c>
      <c r="BV584">
        <f t="shared" si="157"/>
        <v>0</v>
      </c>
      <c r="BW584" t="e">
        <f t="shared" si="158"/>
        <v>#N/A</v>
      </c>
      <c r="BX584">
        <f t="shared" si="159"/>
        <v>0</v>
      </c>
      <c r="BY584" t="e">
        <f t="shared" si="160"/>
        <v>#N/A</v>
      </c>
      <c r="BZ584">
        <f t="shared" si="161"/>
        <v>0</v>
      </c>
      <c r="CA584" t="e">
        <f t="shared" si="162"/>
        <v>#N/A</v>
      </c>
      <c r="CB584" t="e">
        <f t="shared" si="163"/>
        <v>#N/A</v>
      </c>
      <c r="CC584" t="e">
        <f t="shared" si="164"/>
        <v>#N/A</v>
      </c>
      <c r="CD584" t="e">
        <f t="shared" si="165"/>
        <v>#N/A</v>
      </c>
      <c r="CE584" s="4">
        <f t="shared" si="166"/>
        <v>0</v>
      </c>
      <c r="CF584" s="4" t="str">
        <f t="shared" si="167"/>
        <v/>
      </c>
      <c r="CG584" s="4">
        <f t="shared" si="168"/>
        <v>0</v>
      </c>
      <c r="CH584" s="4" t="str">
        <f t="shared" si="169"/>
        <v/>
      </c>
      <c r="CI584" t="e">
        <f>INDEX(FX!$B$114:$AK$132,MATCH(Data!BQ584,FX!$A$114:$A$132,0),MATCH(Data!D584,Period,0))</f>
        <v>#N/A</v>
      </c>
    </row>
    <row r="585" spans="1:87" hidden="1" outlineLevel="1" x14ac:dyDescent="0.15">
      <c r="A585" t="s">
        <v>302</v>
      </c>
      <c r="B585" s="1">
        <f t="shared" si="170"/>
        <v>43800</v>
      </c>
      <c r="C585" t="s">
        <v>45</v>
      </c>
      <c r="D585" s="1">
        <v>43313</v>
      </c>
      <c r="E585">
        <v>535.26508444570334</v>
      </c>
      <c r="F585">
        <v>235.83872137447034</v>
      </c>
      <c r="G585">
        <v>126.51863402762902</v>
      </c>
      <c r="H585">
        <v>87.857352094340996</v>
      </c>
      <c r="BQ585" t="e">
        <f>VLOOKUP(A585,Misc!$A$3:$B$11,2,FALSE)</f>
        <v>#N/A</v>
      </c>
      <c r="BR585" t="e">
        <f>INDEX(FX!$B$30:$AK$48,MATCH(Data!BQ585,FX!$A$30:$A$48,0),MATCH(Data!D585,Period,0))</f>
        <v>#N/A</v>
      </c>
      <c r="BS585" t="e">
        <f t="shared" si="154"/>
        <v>#N/A</v>
      </c>
      <c r="BT585">
        <f t="shared" si="155"/>
        <v>0</v>
      </c>
      <c r="BU585" t="e">
        <f t="shared" si="156"/>
        <v>#N/A</v>
      </c>
      <c r="BV585">
        <f t="shared" si="157"/>
        <v>0</v>
      </c>
      <c r="BW585" t="e">
        <f t="shared" si="158"/>
        <v>#N/A</v>
      </c>
      <c r="BX585">
        <f t="shared" si="159"/>
        <v>0</v>
      </c>
      <c r="BY585" t="e">
        <f t="shared" si="160"/>
        <v>#N/A</v>
      </c>
      <c r="BZ585">
        <f t="shared" si="161"/>
        <v>0</v>
      </c>
      <c r="CA585" t="e">
        <f t="shared" si="162"/>
        <v>#N/A</v>
      </c>
      <c r="CB585" t="e">
        <f t="shared" si="163"/>
        <v>#N/A</v>
      </c>
      <c r="CC585" t="e">
        <f t="shared" si="164"/>
        <v>#N/A</v>
      </c>
      <c r="CD585" t="e">
        <f t="shared" si="165"/>
        <v>#N/A</v>
      </c>
      <c r="CE585" s="4">
        <f t="shared" si="166"/>
        <v>0</v>
      </c>
      <c r="CF585" s="4" t="str">
        <f t="shared" si="167"/>
        <v/>
      </c>
      <c r="CG585" s="4">
        <f t="shared" si="168"/>
        <v>0</v>
      </c>
      <c r="CH585" s="4" t="str">
        <f t="shared" si="169"/>
        <v/>
      </c>
      <c r="CI585" t="e">
        <f>INDEX(FX!$B$114:$AK$132,MATCH(Data!BQ585,FX!$A$114:$A$132,0),MATCH(Data!D585,Period,0))</f>
        <v>#N/A</v>
      </c>
    </row>
    <row r="586" spans="1:87" hidden="1" outlineLevel="1" x14ac:dyDescent="0.15">
      <c r="A586" t="s">
        <v>302</v>
      </c>
      <c r="B586" s="1">
        <f t="shared" si="170"/>
        <v>43800</v>
      </c>
      <c r="C586" t="s">
        <v>45</v>
      </c>
      <c r="D586" s="1">
        <v>43344</v>
      </c>
      <c r="E586">
        <v>437.8982436192403</v>
      </c>
      <c r="F586">
        <v>194.54608597983795</v>
      </c>
      <c r="G586">
        <v>103.923925804032</v>
      </c>
      <c r="H586">
        <v>77.335766604762995</v>
      </c>
      <c r="BQ586" t="e">
        <f>VLOOKUP(A586,Misc!$A$3:$B$11,2,FALSE)</f>
        <v>#N/A</v>
      </c>
      <c r="BR586" t="e">
        <f>INDEX(FX!$B$30:$AK$48,MATCH(Data!BQ586,FX!$A$30:$A$48,0),MATCH(Data!D586,Period,0))</f>
        <v>#N/A</v>
      </c>
      <c r="BS586" t="e">
        <f t="shared" si="154"/>
        <v>#N/A</v>
      </c>
      <c r="BT586">
        <f t="shared" si="155"/>
        <v>0</v>
      </c>
      <c r="BU586" t="e">
        <f t="shared" si="156"/>
        <v>#N/A</v>
      </c>
      <c r="BV586">
        <f t="shared" si="157"/>
        <v>0</v>
      </c>
      <c r="BW586" t="e">
        <f t="shared" si="158"/>
        <v>#N/A</v>
      </c>
      <c r="BX586">
        <f t="shared" si="159"/>
        <v>0</v>
      </c>
      <c r="BY586" t="e">
        <f t="shared" si="160"/>
        <v>#N/A</v>
      </c>
      <c r="BZ586">
        <f t="shared" si="161"/>
        <v>0</v>
      </c>
      <c r="CA586" t="e">
        <f t="shared" si="162"/>
        <v>#N/A</v>
      </c>
      <c r="CB586" t="e">
        <f t="shared" si="163"/>
        <v>#N/A</v>
      </c>
      <c r="CC586" t="e">
        <f t="shared" si="164"/>
        <v>#N/A</v>
      </c>
      <c r="CD586" t="e">
        <f t="shared" si="165"/>
        <v>#N/A</v>
      </c>
      <c r="CE586" s="4">
        <f t="shared" si="166"/>
        <v>0</v>
      </c>
      <c r="CF586" s="4" t="str">
        <f t="shared" si="167"/>
        <v/>
      </c>
      <c r="CG586" s="4">
        <f t="shared" si="168"/>
        <v>0</v>
      </c>
      <c r="CH586" s="4" t="str">
        <f t="shared" si="169"/>
        <v/>
      </c>
      <c r="CI586" t="e">
        <f>INDEX(FX!$B$114:$AK$132,MATCH(Data!BQ586,FX!$A$114:$A$132,0),MATCH(Data!D586,Period,0))</f>
        <v>#N/A</v>
      </c>
    </row>
    <row r="587" spans="1:87" hidden="1" outlineLevel="1" x14ac:dyDescent="0.15">
      <c r="A587" t="s">
        <v>302</v>
      </c>
      <c r="B587" s="1">
        <f t="shared" si="170"/>
        <v>43800</v>
      </c>
      <c r="C587" t="s">
        <v>45</v>
      </c>
      <c r="D587" s="1">
        <v>43374</v>
      </c>
      <c r="E587">
        <v>393.11186902171232</v>
      </c>
      <c r="F587">
        <v>171.3495984034341</v>
      </c>
      <c r="G587">
        <v>86.337824984298962</v>
      </c>
      <c r="H587">
        <v>64.697984596375008</v>
      </c>
      <c r="BQ587" t="e">
        <f>VLOOKUP(A587,Misc!$A$3:$B$11,2,FALSE)</f>
        <v>#N/A</v>
      </c>
      <c r="BR587" t="e">
        <f>INDEX(FX!$B$30:$AK$48,MATCH(Data!BQ587,FX!$A$30:$A$48,0),MATCH(Data!D587,Period,0))</f>
        <v>#N/A</v>
      </c>
      <c r="BS587" t="e">
        <f t="shared" si="154"/>
        <v>#N/A</v>
      </c>
      <c r="BT587">
        <f t="shared" si="155"/>
        <v>0</v>
      </c>
      <c r="BU587" t="e">
        <f t="shared" si="156"/>
        <v>#N/A</v>
      </c>
      <c r="BV587">
        <f t="shared" si="157"/>
        <v>0</v>
      </c>
      <c r="BW587" t="e">
        <f t="shared" si="158"/>
        <v>#N/A</v>
      </c>
      <c r="BX587">
        <f t="shared" si="159"/>
        <v>0</v>
      </c>
      <c r="BY587" t="e">
        <f t="shared" si="160"/>
        <v>#N/A</v>
      </c>
      <c r="BZ587">
        <f t="shared" si="161"/>
        <v>0</v>
      </c>
      <c r="CA587" t="e">
        <f t="shared" si="162"/>
        <v>#N/A</v>
      </c>
      <c r="CB587" t="e">
        <f t="shared" si="163"/>
        <v>#N/A</v>
      </c>
      <c r="CC587" t="e">
        <f t="shared" si="164"/>
        <v>#N/A</v>
      </c>
      <c r="CD587" t="e">
        <f t="shared" si="165"/>
        <v>#N/A</v>
      </c>
      <c r="CE587" s="4">
        <f t="shared" si="166"/>
        <v>0</v>
      </c>
      <c r="CF587" s="4" t="str">
        <f t="shared" si="167"/>
        <v/>
      </c>
      <c r="CG587" s="4">
        <f t="shared" si="168"/>
        <v>0</v>
      </c>
      <c r="CH587" s="4" t="str">
        <f t="shared" si="169"/>
        <v/>
      </c>
      <c r="CI587" t="e">
        <f>INDEX(FX!$B$114:$AK$132,MATCH(Data!BQ587,FX!$A$114:$A$132,0),MATCH(Data!D587,Period,0))</f>
        <v>#N/A</v>
      </c>
    </row>
    <row r="588" spans="1:87" hidden="1" outlineLevel="1" x14ac:dyDescent="0.15">
      <c r="A588" t="s">
        <v>302</v>
      </c>
      <c r="B588" s="1">
        <f t="shared" si="170"/>
        <v>43800</v>
      </c>
      <c r="C588" t="s">
        <v>45</v>
      </c>
      <c r="D588" s="1">
        <v>43405</v>
      </c>
      <c r="E588">
        <v>445.20898163971049</v>
      </c>
      <c r="F588">
        <v>184.99478634294383</v>
      </c>
      <c r="G588">
        <v>88.630425889953017</v>
      </c>
      <c r="H588">
        <v>66.502645711180023</v>
      </c>
      <c r="BQ588" t="e">
        <f>VLOOKUP(A588,Misc!$A$3:$B$11,2,FALSE)</f>
        <v>#N/A</v>
      </c>
      <c r="BR588" t="e">
        <f>INDEX(FX!$B$30:$AK$48,MATCH(Data!BQ588,FX!$A$30:$A$48,0),MATCH(Data!D588,Period,0))</f>
        <v>#N/A</v>
      </c>
      <c r="BS588" t="e">
        <f t="shared" si="154"/>
        <v>#N/A</v>
      </c>
      <c r="BT588">
        <f t="shared" si="155"/>
        <v>0</v>
      </c>
      <c r="BU588" t="e">
        <f t="shared" si="156"/>
        <v>#N/A</v>
      </c>
      <c r="BV588">
        <f t="shared" si="157"/>
        <v>0</v>
      </c>
      <c r="BW588" t="e">
        <f t="shared" si="158"/>
        <v>#N/A</v>
      </c>
      <c r="BX588">
        <f t="shared" si="159"/>
        <v>0</v>
      </c>
      <c r="BY588" t="e">
        <f t="shared" si="160"/>
        <v>#N/A</v>
      </c>
      <c r="BZ588">
        <f t="shared" si="161"/>
        <v>0</v>
      </c>
      <c r="CA588" t="e">
        <f t="shared" si="162"/>
        <v>#N/A</v>
      </c>
      <c r="CB588" t="e">
        <f t="shared" si="163"/>
        <v>#N/A</v>
      </c>
      <c r="CC588" t="e">
        <f t="shared" si="164"/>
        <v>#N/A</v>
      </c>
      <c r="CD588" t="e">
        <f t="shared" si="165"/>
        <v>#N/A</v>
      </c>
      <c r="CE588" s="4">
        <f t="shared" si="166"/>
        <v>0</v>
      </c>
      <c r="CF588" s="4" t="str">
        <f t="shared" si="167"/>
        <v/>
      </c>
      <c r="CG588" s="4">
        <f t="shared" si="168"/>
        <v>0</v>
      </c>
      <c r="CH588" s="4" t="str">
        <f t="shared" si="169"/>
        <v/>
      </c>
      <c r="CI588" t="e">
        <f>INDEX(FX!$B$114:$AK$132,MATCH(Data!BQ588,FX!$A$114:$A$132,0),MATCH(Data!D588,Period,0))</f>
        <v>#N/A</v>
      </c>
    </row>
    <row r="589" spans="1:87" hidden="1" outlineLevel="1" x14ac:dyDescent="0.15">
      <c r="A589" t="s">
        <v>302</v>
      </c>
      <c r="B589" s="1">
        <f t="shared" si="170"/>
        <v>43800</v>
      </c>
      <c r="C589" t="s">
        <v>45</v>
      </c>
      <c r="D589" s="1">
        <v>43435</v>
      </c>
      <c r="E589">
        <v>750.77593561234403</v>
      </c>
      <c r="F589">
        <v>329.87452132162946</v>
      </c>
      <c r="G589">
        <v>115.13991852600401</v>
      </c>
      <c r="H589">
        <v>82.058038297370757</v>
      </c>
      <c r="BQ589" t="e">
        <f>VLOOKUP(A589,Misc!$A$3:$B$11,2,FALSE)</f>
        <v>#N/A</v>
      </c>
      <c r="BR589" t="e">
        <f>INDEX(FX!$B$30:$AK$48,MATCH(Data!BQ589,FX!$A$30:$A$48,0),MATCH(Data!D589,Period,0))</f>
        <v>#N/A</v>
      </c>
      <c r="BS589" t="e">
        <f t="shared" si="154"/>
        <v>#N/A</v>
      </c>
      <c r="BT589">
        <f t="shared" si="155"/>
        <v>0</v>
      </c>
      <c r="BU589" t="e">
        <f t="shared" si="156"/>
        <v>#N/A</v>
      </c>
      <c r="BV589">
        <f t="shared" si="157"/>
        <v>0</v>
      </c>
      <c r="BW589" t="e">
        <f t="shared" si="158"/>
        <v>#N/A</v>
      </c>
      <c r="BX589">
        <f t="shared" si="159"/>
        <v>0</v>
      </c>
      <c r="BY589" t="e">
        <f t="shared" si="160"/>
        <v>#N/A</v>
      </c>
      <c r="BZ589">
        <f t="shared" si="161"/>
        <v>0</v>
      </c>
      <c r="CA589" t="e">
        <f t="shared" si="162"/>
        <v>#N/A</v>
      </c>
      <c r="CB589" t="e">
        <f t="shared" si="163"/>
        <v>#N/A</v>
      </c>
      <c r="CC589" t="e">
        <f t="shared" si="164"/>
        <v>#N/A</v>
      </c>
      <c r="CD589" t="e">
        <f t="shared" si="165"/>
        <v>#N/A</v>
      </c>
      <c r="CE589" s="4">
        <f t="shared" si="166"/>
        <v>0</v>
      </c>
      <c r="CF589" s="4" t="str">
        <f t="shared" si="167"/>
        <v/>
      </c>
      <c r="CG589" s="4">
        <f t="shared" si="168"/>
        <v>0</v>
      </c>
      <c r="CH589" s="4" t="str">
        <f t="shared" si="169"/>
        <v/>
      </c>
      <c r="CI589" t="e">
        <f>INDEX(FX!$B$114:$AK$132,MATCH(Data!BQ589,FX!$A$114:$A$132,0),MATCH(Data!D589,Period,0))</f>
        <v>#N/A</v>
      </c>
    </row>
    <row r="590" spans="1:87" hidden="1" outlineLevel="1" x14ac:dyDescent="0.15">
      <c r="A590" t="s">
        <v>65</v>
      </c>
      <c r="B590" s="1">
        <f t="shared" si="170"/>
        <v>43800</v>
      </c>
      <c r="C590" t="s">
        <v>108</v>
      </c>
      <c r="D590" s="1">
        <v>43101</v>
      </c>
      <c r="E590">
        <f t="array" ref="E590:E601">TRANSPOSE('[3]BK_Key Metrics P1'!$F$9:$Q$9)</f>
        <v>892</v>
      </c>
      <c r="F590">
        <f t="array" ref="F590:F601">TRANSPOSE('[3]BK_Key Metrics P1'!$F$14:$Q$14)</f>
        <v>865</v>
      </c>
      <c r="G590">
        <f t="array" ref="G590:G601">TRANSPOSE('[3]BK_Key Metrics P1'!$F$19:$Q$19)</f>
        <v>256.28701656773785</v>
      </c>
      <c r="H590">
        <f t="array" ref="H590:H601">TRANSPOSE('[3]BK_Key Metrics P1'!$F$24:$Q$24)</f>
        <v>349.04201561316853</v>
      </c>
      <c r="BQ590" t="str">
        <f>VLOOKUP(A590,Misc!$A$3:$B$11,2,FALSE)</f>
        <v>JPY</v>
      </c>
      <c r="BR590">
        <f>INDEX(FX!$B$30:$AK$48,MATCH(Data!BQ590,FX!$A$30:$A$48,0),MATCH(Data!D590,Period,0))</f>
        <v>110.86892532853432</v>
      </c>
      <c r="BS590">
        <f t="shared" si="154"/>
        <v>8.0455366312676446</v>
      </c>
      <c r="BT590">
        <f t="shared" si="155"/>
        <v>0</v>
      </c>
      <c r="BU590">
        <f t="shared" si="156"/>
        <v>7.8020058139534889</v>
      </c>
      <c r="BV590">
        <f t="shared" si="157"/>
        <v>0</v>
      </c>
      <c r="BW590">
        <f t="shared" si="158"/>
        <v>2.311621726361023</v>
      </c>
      <c r="BX590">
        <f t="shared" si="159"/>
        <v>0</v>
      </c>
      <c r="BY590">
        <f t="shared" si="160"/>
        <v>3.1482402718242608</v>
      </c>
      <c r="BZ590">
        <f t="shared" si="161"/>
        <v>0</v>
      </c>
      <c r="CA590">
        <f t="shared" si="162"/>
        <v>0</v>
      </c>
      <c r="CB590">
        <f t="shared" si="163"/>
        <v>0</v>
      </c>
      <c r="CC590">
        <f t="shared" si="164"/>
        <v>0</v>
      </c>
      <c r="CD590">
        <f t="shared" si="165"/>
        <v>0</v>
      </c>
      <c r="CE590" s="4">
        <f t="shared" si="166"/>
        <v>0.96973094170403584</v>
      </c>
      <c r="CF590" s="4" t="str">
        <f t="shared" si="167"/>
        <v/>
      </c>
      <c r="CG590" s="4">
        <f t="shared" si="168"/>
        <v>0.40351678105568622</v>
      </c>
      <c r="CH590" s="4" t="str">
        <f t="shared" si="169"/>
        <v/>
      </c>
      <c r="CI590">
        <f>INDEX(FX!$B$114:$AK$132,MATCH(Data!BQ590,FX!$A$114:$A$132,0),MATCH(Data!D590,Period,0))</f>
        <v>110.68793961228342</v>
      </c>
    </row>
    <row r="591" spans="1:87" hidden="1" outlineLevel="1" x14ac:dyDescent="0.15">
      <c r="A591" t="s">
        <v>65</v>
      </c>
      <c r="B591" s="1">
        <f t="shared" si="170"/>
        <v>43800</v>
      </c>
      <c r="C591" t="str">
        <f t="shared" si="170"/>
        <v>IFA/Broker</v>
      </c>
      <c r="D591" s="1">
        <v>43132</v>
      </c>
      <c r="E591">
        <v>1923</v>
      </c>
      <c r="F591">
        <v>1905</v>
      </c>
      <c r="G591">
        <v>463.8708191833307</v>
      </c>
      <c r="H591">
        <v>569.40593797047484</v>
      </c>
      <c r="BQ591" t="str">
        <f>VLOOKUP(A591,Misc!$A$3:$B$11,2,FALSE)</f>
        <v>JPY</v>
      </c>
      <c r="BR591">
        <f>INDEX(FX!$B$30:$AK$48,MATCH(Data!BQ591,FX!$A$30:$A$48,0),MATCH(Data!D591,Period,0))</f>
        <v>107.94878439884026</v>
      </c>
      <c r="BS591">
        <f t="shared" si="154"/>
        <v>17.814003285994016</v>
      </c>
      <c r="BT591">
        <f t="shared" si="155"/>
        <v>0</v>
      </c>
      <c r="BU591">
        <f t="shared" si="156"/>
        <v>17.647257545407488</v>
      </c>
      <c r="BV591">
        <f t="shared" si="157"/>
        <v>0</v>
      </c>
      <c r="BW591">
        <f t="shared" si="158"/>
        <v>4.2971379600668689</v>
      </c>
      <c r="BX591">
        <f t="shared" si="159"/>
        <v>0</v>
      </c>
      <c r="BY591">
        <f t="shared" si="160"/>
        <v>5.2747786011807296</v>
      </c>
      <c r="BZ591">
        <f t="shared" si="161"/>
        <v>0</v>
      </c>
      <c r="CA591">
        <f t="shared" si="162"/>
        <v>0</v>
      </c>
      <c r="CB591">
        <f t="shared" si="163"/>
        <v>0</v>
      </c>
      <c r="CC591">
        <f t="shared" si="164"/>
        <v>0</v>
      </c>
      <c r="CD591">
        <f t="shared" si="165"/>
        <v>0</v>
      </c>
      <c r="CE591" s="4">
        <f t="shared" si="166"/>
        <v>0.99063962558502339</v>
      </c>
      <c r="CF591" s="4" t="str">
        <f t="shared" si="167"/>
        <v/>
      </c>
      <c r="CG591" s="4">
        <f t="shared" si="168"/>
        <v>0.29890075484014428</v>
      </c>
      <c r="CH591" s="4" t="str">
        <f t="shared" si="169"/>
        <v/>
      </c>
      <c r="CI591">
        <f>INDEX(FX!$B$114:$AK$132,MATCH(Data!BQ591,FX!$A$114:$A$132,0),MATCH(Data!D591,Period,0))</f>
        <v>110.68793961228342</v>
      </c>
    </row>
    <row r="592" spans="1:87" hidden="1" outlineLevel="1" x14ac:dyDescent="0.15">
      <c r="A592" t="s">
        <v>65</v>
      </c>
      <c r="B592" s="1">
        <f t="shared" si="170"/>
        <v>43800</v>
      </c>
      <c r="C592" t="str">
        <f t="shared" si="170"/>
        <v>IFA/Broker</v>
      </c>
      <c r="D592" s="1">
        <v>43160</v>
      </c>
      <c r="E592">
        <v>6707</v>
      </c>
      <c r="F592">
        <v>8405</v>
      </c>
      <c r="G592">
        <v>1520.5931859372547</v>
      </c>
      <c r="H592">
        <v>1913.0960627537613</v>
      </c>
      <c r="BQ592" t="str">
        <f>VLOOKUP(A592,Misc!$A$3:$B$11,2,FALSE)</f>
        <v>JPY</v>
      </c>
      <c r="BR592">
        <f>INDEX(FX!$B$30:$AK$48,MATCH(Data!BQ592,FX!$A$30:$A$48,0),MATCH(Data!D592,Period,0))</f>
        <v>106.07619856403923</v>
      </c>
      <c r="BS592">
        <f t="shared" si="154"/>
        <v>63.228133085396337</v>
      </c>
      <c r="BT592">
        <f t="shared" si="155"/>
        <v>0</v>
      </c>
      <c r="BU592">
        <f t="shared" si="156"/>
        <v>79.235494048420477</v>
      </c>
      <c r="BV592">
        <f t="shared" si="157"/>
        <v>0</v>
      </c>
      <c r="BW592">
        <f t="shared" si="158"/>
        <v>14.334914019559797</v>
      </c>
      <c r="BX592">
        <f t="shared" si="159"/>
        <v>0</v>
      </c>
      <c r="BY592">
        <f t="shared" si="160"/>
        <v>18.035111444899741</v>
      </c>
      <c r="BZ592">
        <f t="shared" si="161"/>
        <v>0</v>
      </c>
      <c r="CA592">
        <f t="shared" si="162"/>
        <v>0</v>
      </c>
      <c r="CB592">
        <f t="shared" si="163"/>
        <v>0</v>
      </c>
      <c r="CC592">
        <f t="shared" si="164"/>
        <v>0</v>
      </c>
      <c r="CD592">
        <f t="shared" si="165"/>
        <v>0</v>
      </c>
      <c r="CE592" s="4">
        <f t="shared" si="166"/>
        <v>1.2531683315938571</v>
      </c>
      <c r="CF592" s="4" t="str">
        <f t="shared" si="167"/>
        <v/>
      </c>
      <c r="CG592" s="4">
        <f t="shared" si="168"/>
        <v>0.22761404672858554</v>
      </c>
      <c r="CH592" s="4" t="str">
        <f t="shared" si="169"/>
        <v/>
      </c>
      <c r="CI592">
        <f>INDEX(FX!$B$114:$AK$132,MATCH(Data!BQ592,FX!$A$114:$A$132,0),MATCH(Data!D592,Period,0))</f>
        <v>110.68793961228342</v>
      </c>
    </row>
    <row r="593" spans="1:87" hidden="1" outlineLevel="1" x14ac:dyDescent="0.15">
      <c r="A593" t="s">
        <v>65</v>
      </c>
      <c r="B593" s="1">
        <f t="shared" si="170"/>
        <v>43800</v>
      </c>
      <c r="C593" t="str">
        <f t="shared" si="170"/>
        <v>IFA/Broker</v>
      </c>
      <c r="D593" s="1">
        <v>43191</v>
      </c>
      <c r="E593">
        <v>4711</v>
      </c>
      <c r="F593">
        <v>5138</v>
      </c>
      <c r="G593">
        <v>1029.3504100132789</v>
      </c>
      <c r="H593">
        <v>1248.5059768929075</v>
      </c>
      <c r="BQ593" t="str">
        <f>VLOOKUP(A593,Misc!$A$3:$B$11,2,FALSE)</f>
        <v>JPY</v>
      </c>
      <c r="BR593">
        <f>INDEX(FX!$B$30:$AK$48,MATCH(Data!BQ593,FX!$A$30:$A$48,0),MATCH(Data!D593,Period,0))</f>
        <v>107.65255003543412</v>
      </c>
      <c r="BS593">
        <f t="shared" si="154"/>
        <v>43.76115566653425</v>
      </c>
      <c r="BT593">
        <f t="shared" si="155"/>
        <v>0</v>
      </c>
      <c r="BU593">
        <f t="shared" si="156"/>
        <v>47.727619998864995</v>
      </c>
      <c r="BV593">
        <f t="shared" si="157"/>
        <v>0</v>
      </c>
      <c r="BW593">
        <f t="shared" si="158"/>
        <v>9.5617838098072507</v>
      </c>
      <c r="BX593">
        <f t="shared" si="159"/>
        <v>0</v>
      </c>
      <c r="BY593">
        <f t="shared" si="160"/>
        <v>11.5975513490573</v>
      </c>
      <c r="BZ593">
        <f t="shared" si="161"/>
        <v>0</v>
      </c>
      <c r="CA593">
        <f t="shared" si="162"/>
        <v>0</v>
      </c>
      <c r="CB593">
        <f t="shared" si="163"/>
        <v>0</v>
      </c>
      <c r="CC593">
        <f t="shared" si="164"/>
        <v>0</v>
      </c>
      <c r="CD593">
        <f t="shared" si="165"/>
        <v>0</v>
      </c>
      <c r="CE593" s="4">
        <f t="shared" si="166"/>
        <v>1.0906389301634474</v>
      </c>
      <c r="CF593" s="4" t="str">
        <f t="shared" si="167"/>
        <v/>
      </c>
      <c r="CG593" s="4">
        <f t="shared" si="168"/>
        <v>0.24299454591142614</v>
      </c>
      <c r="CH593" s="4" t="str">
        <f t="shared" si="169"/>
        <v/>
      </c>
      <c r="CI593">
        <f>INDEX(FX!$B$114:$AK$132,MATCH(Data!BQ593,FX!$A$114:$A$132,0),MATCH(Data!D593,Period,0))</f>
        <v>110.68793961228342</v>
      </c>
    </row>
    <row r="594" spans="1:87" hidden="1" outlineLevel="1" x14ac:dyDescent="0.15">
      <c r="A594" t="s">
        <v>65</v>
      </c>
      <c r="B594" s="1">
        <f t="shared" si="170"/>
        <v>43800</v>
      </c>
      <c r="C594" t="str">
        <f t="shared" si="170"/>
        <v>IFA/Broker</v>
      </c>
      <c r="D594" s="1">
        <v>43221</v>
      </c>
      <c r="E594">
        <v>2853</v>
      </c>
      <c r="F594">
        <v>3303</v>
      </c>
      <c r="G594">
        <v>726.4576130385957</v>
      </c>
      <c r="H594">
        <v>881.49760781792781</v>
      </c>
      <c r="BQ594" t="str">
        <f>VLOOKUP(A594,Misc!$A$3:$B$11,2,FALSE)</f>
        <v>JPY</v>
      </c>
      <c r="BR594">
        <f>INDEX(FX!$B$30:$AK$48,MATCH(Data!BQ594,FX!$A$30:$A$48,0),MATCH(Data!D594,Period,0))</f>
        <v>109.69334549330625</v>
      </c>
      <c r="BS594">
        <f t="shared" si="154"/>
        <v>26.008870339122776</v>
      </c>
      <c r="BT594">
        <f t="shared" si="155"/>
        <v>0</v>
      </c>
      <c r="BU594">
        <f t="shared" si="156"/>
        <v>30.111215818479682</v>
      </c>
      <c r="BV594">
        <f t="shared" si="157"/>
        <v>0</v>
      </c>
      <c r="BW594">
        <f t="shared" si="158"/>
        <v>6.6226224550962014</v>
      </c>
      <c r="BX594">
        <f t="shared" si="159"/>
        <v>0</v>
      </c>
      <c r="BY594">
        <f t="shared" si="160"/>
        <v>8.0360171699906715</v>
      </c>
      <c r="BZ594">
        <f t="shared" si="161"/>
        <v>0</v>
      </c>
      <c r="CA594">
        <f t="shared" si="162"/>
        <v>0</v>
      </c>
      <c r="CB594">
        <f t="shared" si="163"/>
        <v>0</v>
      </c>
      <c r="CC594">
        <f t="shared" si="164"/>
        <v>0</v>
      </c>
      <c r="CD594">
        <f t="shared" si="165"/>
        <v>0</v>
      </c>
      <c r="CE594" s="4">
        <f t="shared" si="166"/>
        <v>1.1577287066246058</v>
      </c>
      <c r="CF594" s="4" t="str">
        <f t="shared" si="167"/>
        <v/>
      </c>
      <c r="CG594" s="4">
        <f t="shared" si="168"/>
        <v>0.2668778709712164</v>
      </c>
      <c r="CH594" s="4" t="str">
        <f t="shared" si="169"/>
        <v/>
      </c>
      <c r="CI594">
        <f>INDEX(FX!$B$114:$AK$132,MATCH(Data!BQ594,FX!$A$114:$A$132,0),MATCH(Data!D594,Period,0))</f>
        <v>110.68793961228342</v>
      </c>
    </row>
    <row r="595" spans="1:87" hidden="1" outlineLevel="1" x14ac:dyDescent="0.15">
      <c r="A595" t="s">
        <v>65</v>
      </c>
      <c r="B595" s="1">
        <f t="shared" si="170"/>
        <v>43800</v>
      </c>
      <c r="C595" t="str">
        <f t="shared" si="170"/>
        <v>IFA/Broker</v>
      </c>
      <c r="D595" s="1">
        <v>43252</v>
      </c>
      <c r="E595">
        <v>3694</v>
      </c>
      <c r="F595">
        <v>4203</v>
      </c>
      <c r="G595">
        <v>870.59301284439186</v>
      </c>
      <c r="H595">
        <v>1069.9268566238411</v>
      </c>
      <c r="BQ595" t="str">
        <f>VLOOKUP(A595,Misc!$A$3:$B$11,2,FALSE)</f>
        <v>JPY</v>
      </c>
      <c r="BR595">
        <f>INDEX(FX!$B$30:$AK$48,MATCH(Data!BQ595,FX!$A$30:$A$48,0),MATCH(Data!D595,Period,0))</f>
        <v>110.05814617279118</v>
      </c>
      <c r="BS595">
        <f t="shared" si="154"/>
        <v>33.564076158437409</v>
      </c>
      <c r="BT595">
        <f t="shared" si="155"/>
        <v>0</v>
      </c>
      <c r="BU595">
        <f t="shared" si="156"/>
        <v>38.18890419434554</v>
      </c>
      <c r="BV595">
        <f t="shared" si="157"/>
        <v>0</v>
      </c>
      <c r="BW595">
        <f t="shared" si="158"/>
        <v>7.9103005376590811</v>
      </c>
      <c r="BX595">
        <f t="shared" si="159"/>
        <v>0</v>
      </c>
      <c r="BY595">
        <f t="shared" si="160"/>
        <v>9.7214690037033424</v>
      </c>
      <c r="BZ595">
        <f t="shared" si="161"/>
        <v>0</v>
      </c>
      <c r="CA595">
        <f t="shared" si="162"/>
        <v>0</v>
      </c>
      <c r="CB595">
        <f t="shared" si="163"/>
        <v>0</v>
      </c>
      <c r="CC595">
        <f t="shared" si="164"/>
        <v>0</v>
      </c>
      <c r="CD595">
        <f t="shared" si="165"/>
        <v>0</v>
      </c>
      <c r="CE595" s="4">
        <f t="shared" si="166"/>
        <v>1.1377910124526258</v>
      </c>
      <c r="CF595" s="4" t="str">
        <f t="shared" si="167"/>
        <v/>
      </c>
      <c r="CG595" s="4">
        <f t="shared" si="168"/>
        <v>0.25456265920148496</v>
      </c>
      <c r="CH595" s="4" t="str">
        <f t="shared" si="169"/>
        <v/>
      </c>
      <c r="CI595">
        <f>INDEX(FX!$B$114:$AK$132,MATCH(Data!BQ595,FX!$A$114:$A$132,0),MATCH(Data!D595,Period,0))</f>
        <v>110.68793961228342</v>
      </c>
    </row>
    <row r="596" spans="1:87" hidden="1" outlineLevel="1" x14ac:dyDescent="0.15">
      <c r="A596" t="s">
        <v>65</v>
      </c>
      <c r="B596" s="1">
        <f t="shared" si="170"/>
        <v>43800</v>
      </c>
      <c r="C596" t="str">
        <f t="shared" si="170"/>
        <v>IFA/Broker</v>
      </c>
      <c r="D596" s="1">
        <v>43282</v>
      </c>
      <c r="E596">
        <v>3373</v>
      </c>
      <c r="F596">
        <v>4024</v>
      </c>
      <c r="G596">
        <v>740.12595789038198</v>
      </c>
      <c r="H596">
        <v>1058.5230586075791</v>
      </c>
      <c r="BQ596" t="str">
        <f>VLOOKUP(A596,Misc!$A$3:$B$11,2,FALSE)</f>
        <v>JPY</v>
      </c>
      <c r="BR596">
        <f>INDEX(FX!$B$30:$AK$48,MATCH(Data!BQ596,FX!$A$30:$A$48,0),MATCH(Data!D596,Period,0))</f>
        <v>111.4455863018601</v>
      </c>
      <c r="BS596">
        <f t="shared" si="154"/>
        <v>30.265891292131883</v>
      </c>
      <c r="BT596">
        <f t="shared" si="155"/>
        <v>0</v>
      </c>
      <c r="BU596">
        <f t="shared" si="156"/>
        <v>36.107307014390365</v>
      </c>
      <c r="BV596">
        <f t="shared" si="157"/>
        <v>0</v>
      </c>
      <c r="BW596">
        <f t="shared" si="158"/>
        <v>6.6411419460407002</v>
      </c>
      <c r="BX596">
        <f t="shared" si="159"/>
        <v>0</v>
      </c>
      <c r="BY596">
        <f t="shared" si="160"/>
        <v>9.4981155713109793</v>
      </c>
      <c r="BZ596">
        <f t="shared" si="161"/>
        <v>0</v>
      </c>
      <c r="CA596">
        <f t="shared" si="162"/>
        <v>0</v>
      </c>
      <c r="CB596">
        <f t="shared" si="163"/>
        <v>0</v>
      </c>
      <c r="CC596">
        <f t="shared" si="164"/>
        <v>0</v>
      </c>
      <c r="CD596">
        <f t="shared" si="165"/>
        <v>0</v>
      </c>
      <c r="CE596" s="4">
        <f t="shared" si="166"/>
        <v>1.1930032611918173</v>
      </c>
      <c r="CF596" s="4" t="str">
        <f t="shared" si="167"/>
        <v/>
      </c>
      <c r="CG596" s="4">
        <f t="shared" si="168"/>
        <v>0.26305244995218163</v>
      </c>
      <c r="CH596" s="4" t="str">
        <f t="shared" si="169"/>
        <v/>
      </c>
      <c r="CI596">
        <f>INDEX(FX!$B$114:$AK$132,MATCH(Data!BQ596,FX!$A$114:$A$132,0),MATCH(Data!D596,Period,0))</f>
        <v>110.68793961228342</v>
      </c>
    </row>
    <row r="597" spans="1:87" hidden="1" outlineLevel="1" x14ac:dyDescent="0.15">
      <c r="A597" t="s">
        <v>65</v>
      </c>
      <c r="B597" s="1">
        <f t="shared" si="170"/>
        <v>43800</v>
      </c>
      <c r="C597" t="str">
        <f t="shared" si="170"/>
        <v>IFA/Broker</v>
      </c>
      <c r="D597" s="1">
        <v>43313</v>
      </c>
      <c r="E597">
        <v>3235</v>
      </c>
      <c r="F597">
        <v>3807</v>
      </c>
      <c r="G597">
        <v>825.3971795244189</v>
      </c>
      <c r="H597">
        <v>993.29952440640557</v>
      </c>
      <c r="BQ597" t="str">
        <f>VLOOKUP(A597,Misc!$A$3:$B$11,2,FALSE)</f>
        <v>JPY</v>
      </c>
      <c r="BR597">
        <f>INDEX(FX!$B$30:$AK$48,MATCH(Data!BQ597,FX!$A$30:$A$48,0),MATCH(Data!D597,Period,0))</f>
        <v>111.00607621241898</v>
      </c>
      <c r="BS597">
        <f t="shared" si="154"/>
        <v>29.142548862006162</v>
      </c>
      <c r="BT597">
        <f t="shared" si="155"/>
        <v>0</v>
      </c>
      <c r="BU597">
        <f t="shared" si="156"/>
        <v>34.295419943634457</v>
      </c>
      <c r="BV597">
        <f t="shared" si="157"/>
        <v>0</v>
      </c>
      <c r="BW597">
        <f t="shared" si="158"/>
        <v>7.4356035965540803</v>
      </c>
      <c r="BX597">
        <f t="shared" si="159"/>
        <v>0</v>
      </c>
      <c r="BY597">
        <f t="shared" si="160"/>
        <v>8.9481545362043757</v>
      </c>
      <c r="BZ597">
        <f t="shared" si="161"/>
        <v>0</v>
      </c>
      <c r="CA597">
        <f t="shared" si="162"/>
        <v>0</v>
      </c>
      <c r="CB597">
        <f t="shared" si="163"/>
        <v>0</v>
      </c>
      <c r="CC597">
        <f t="shared" si="164"/>
        <v>0</v>
      </c>
      <c r="CD597">
        <f t="shared" si="165"/>
        <v>0</v>
      </c>
      <c r="CE597" s="4">
        <f t="shared" si="166"/>
        <v>1.1768160741885627</v>
      </c>
      <c r="CF597" s="4" t="str">
        <f t="shared" si="167"/>
        <v/>
      </c>
      <c r="CG597" s="4">
        <f t="shared" si="168"/>
        <v>0.26091398066887456</v>
      </c>
      <c r="CH597" s="4" t="str">
        <f t="shared" si="169"/>
        <v/>
      </c>
      <c r="CI597">
        <f>INDEX(FX!$B$114:$AK$132,MATCH(Data!BQ597,FX!$A$114:$A$132,0),MATCH(Data!D597,Period,0))</f>
        <v>110.68793961228342</v>
      </c>
    </row>
    <row r="598" spans="1:87" hidden="1" outlineLevel="1" x14ac:dyDescent="0.15">
      <c r="A598" t="s">
        <v>65</v>
      </c>
      <c r="B598" s="1">
        <f t="shared" si="170"/>
        <v>43800</v>
      </c>
      <c r="C598" t="str">
        <f t="shared" si="170"/>
        <v>IFA/Broker</v>
      </c>
      <c r="D598" s="1">
        <v>43344</v>
      </c>
      <c r="E598">
        <v>3032</v>
      </c>
      <c r="F598">
        <v>3613</v>
      </c>
      <c r="G598">
        <v>828.38291170111461</v>
      </c>
      <c r="H598">
        <v>983.32022735854434</v>
      </c>
      <c r="BQ598" t="str">
        <f>VLOOKUP(A598,Misc!$A$3:$B$11,2,FALSE)</f>
        <v>JPY</v>
      </c>
      <c r="BR598">
        <f>INDEX(FX!$B$30:$AK$48,MATCH(Data!BQ598,FX!$A$30:$A$48,0),MATCH(Data!D598,Period,0))</f>
        <v>111.96359799977702</v>
      </c>
      <c r="BS598">
        <f t="shared" si="154"/>
        <v>27.080230129850225</v>
      </c>
      <c r="BT598">
        <f t="shared" si="155"/>
        <v>0</v>
      </c>
      <c r="BU598">
        <f t="shared" si="156"/>
        <v>32.269416708162552</v>
      </c>
      <c r="BV598">
        <f t="shared" si="157"/>
        <v>0</v>
      </c>
      <c r="BW598">
        <f t="shared" si="158"/>
        <v>7.3986807006931334</v>
      </c>
      <c r="BX598">
        <f t="shared" si="159"/>
        <v>0</v>
      </c>
      <c r="BY598">
        <f t="shared" si="160"/>
        <v>8.7824993562684774</v>
      </c>
      <c r="BZ598">
        <f t="shared" si="161"/>
        <v>0</v>
      </c>
      <c r="CA598">
        <f t="shared" si="162"/>
        <v>0</v>
      </c>
      <c r="CB598">
        <f t="shared" si="163"/>
        <v>0</v>
      </c>
      <c r="CC598">
        <f t="shared" si="164"/>
        <v>0</v>
      </c>
      <c r="CD598">
        <f t="shared" si="165"/>
        <v>0</v>
      </c>
      <c r="CE598" s="4">
        <f t="shared" si="166"/>
        <v>1.191622691292876</v>
      </c>
      <c r="CF598" s="4" t="str">
        <f t="shared" si="167"/>
        <v/>
      </c>
      <c r="CG598" s="4">
        <f t="shared" si="168"/>
        <v>0.27216170145545093</v>
      </c>
      <c r="CH598" s="4" t="str">
        <f t="shared" si="169"/>
        <v/>
      </c>
      <c r="CI598">
        <f>INDEX(FX!$B$114:$AK$132,MATCH(Data!BQ598,FX!$A$114:$A$132,0),MATCH(Data!D598,Period,0))</f>
        <v>110.68793961228342</v>
      </c>
    </row>
    <row r="599" spans="1:87" hidden="1" outlineLevel="1" x14ac:dyDescent="0.15">
      <c r="A599" t="s">
        <v>65</v>
      </c>
      <c r="B599" s="1">
        <f t="shared" si="170"/>
        <v>43800</v>
      </c>
      <c r="C599" t="str">
        <f t="shared" si="170"/>
        <v>IFA/Broker</v>
      </c>
      <c r="D599" s="1">
        <v>43374</v>
      </c>
      <c r="E599">
        <v>3538</v>
      </c>
      <c r="F599">
        <v>3250</v>
      </c>
      <c r="G599">
        <v>899.67452057894673</v>
      </c>
      <c r="H599">
        <v>1016.6237460809507</v>
      </c>
      <c r="BQ599" t="str">
        <f>VLOOKUP(A599,Misc!$A$3:$B$11,2,FALSE)</f>
        <v>JPY</v>
      </c>
      <c r="BR599">
        <f>INDEX(FX!$B$30:$AK$48,MATCH(Data!BQ599,FX!$A$30:$A$48,0),MATCH(Data!D599,Period,0))</f>
        <v>112.86662401138821</v>
      </c>
      <c r="BS599">
        <f t="shared" si="154"/>
        <v>31.346733642383214</v>
      </c>
      <c r="BT599">
        <f t="shared" si="155"/>
        <v>0</v>
      </c>
      <c r="BU599">
        <f t="shared" si="156"/>
        <v>28.79504927579012</v>
      </c>
      <c r="BV599">
        <f t="shared" si="157"/>
        <v>0</v>
      </c>
      <c r="BW599">
        <f t="shared" si="158"/>
        <v>7.9711298929980385</v>
      </c>
      <c r="BX599">
        <f t="shared" si="159"/>
        <v>0</v>
      </c>
      <c r="BY599">
        <f t="shared" si="160"/>
        <v>9.0073018041044062</v>
      </c>
      <c r="BZ599">
        <f t="shared" si="161"/>
        <v>0</v>
      </c>
      <c r="CA599">
        <f t="shared" si="162"/>
        <v>0</v>
      </c>
      <c r="CB599">
        <f t="shared" si="163"/>
        <v>0</v>
      </c>
      <c r="CC599">
        <f t="shared" si="164"/>
        <v>0</v>
      </c>
      <c r="CD599">
        <f t="shared" si="165"/>
        <v>0</v>
      </c>
      <c r="CE599" s="4">
        <f t="shared" si="166"/>
        <v>0.91859807801017523</v>
      </c>
      <c r="CF599" s="4" t="str">
        <f t="shared" si="167"/>
        <v/>
      </c>
      <c r="CG599" s="4">
        <f t="shared" si="168"/>
        <v>0.31280730648644639</v>
      </c>
      <c r="CH599" s="4" t="str">
        <f t="shared" si="169"/>
        <v/>
      </c>
      <c r="CI599">
        <f>INDEX(FX!$B$114:$AK$132,MATCH(Data!BQ599,FX!$A$114:$A$132,0),MATCH(Data!D599,Period,0))</f>
        <v>110.68793961228342</v>
      </c>
    </row>
    <row r="600" spans="1:87" hidden="1" outlineLevel="1" x14ac:dyDescent="0.15">
      <c r="A600" t="s">
        <v>65</v>
      </c>
      <c r="B600" s="1">
        <f t="shared" si="170"/>
        <v>43800</v>
      </c>
      <c r="C600" t="str">
        <f t="shared" si="170"/>
        <v>IFA/Broker</v>
      </c>
      <c r="D600" s="1">
        <v>43405</v>
      </c>
      <c r="E600">
        <v>2032.0090641071199</v>
      </c>
      <c r="F600">
        <v>2302.8221023832102</v>
      </c>
      <c r="G600">
        <v>758.10309109050763</v>
      </c>
      <c r="H600">
        <v>836.69458937377908</v>
      </c>
      <c r="BQ600" t="str">
        <f>VLOOKUP(A600,Misc!$A$3:$B$11,2,FALSE)</f>
        <v>JPY</v>
      </c>
      <c r="BR600">
        <f>INDEX(FX!$B$30:$AK$48,MATCH(Data!BQ600,FX!$A$30:$A$48,0),MATCH(Data!D600,Period,0))</f>
        <v>113.30182228247176</v>
      </c>
      <c r="BS600">
        <f t="shared" si="154"/>
        <v>17.934478220845701</v>
      </c>
      <c r="BT600">
        <f t="shared" si="155"/>
        <v>0</v>
      </c>
      <c r="BU600">
        <f t="shared" si="156"/>
        <v>20.32466959482845</v>
      </c>
      <c r="BV600">
        <f t="shared" si="157"/>
        <v>0</v>
      </c>
      <c r="BW600">
        <f t="shared" si="158"/>
        <v>6.6910052796899206</v>
      </c>
      <c r="BX600">
        <f t="shared" si="159"/>
        <v>0</v>
      </c>
      <c r="BY600">
        <f t="shared" si="160"/>
        <v>7.3846525370776765</v>
      </c>
      <c r="BZ600">
        <f t="shared" si="161"/>
        <v>0</v>
      </c>
      <c r="CA600">
        <f t="shared" si="162"/>
        <v>0</v>
      </c>
      <c r="CB600">
        <f t="shared" si="163"/>
        <v>0</v>
      </c>
      <c r="CC600">
        <f t="shared" si="164"/>
        <v>0</v>
      </c>
      <c r="CD600">
        <f t="shared" si="165"/>
        <v>0</v>
      </c>
      <c r="CE600" s="4">
        <f t="shared" si="166"/>
        <v>1.1332735385189276</v>
      </c>
      <c r="CF600" s="4" t="str">
        <f t="shared" si="167"/>
        <v/>
      </c>
      <c r="CG600" s="4">
        <f t="shared" si="168"/>
        <v>0.36333444450957664</v>
      </c>
      <c r="CH600" s="4" t="str">
        <f t="shared" si="169"/>
        <v/>
      </c>
      <c r="CI600">
        <f>INDEX(FX!$B$114:$AK$132,MATCH(Data!BQ600,FX!$A$114:$A$132,0),MATCH(Data!D600,Period,0))</f>
        <v>110.68793961228342</v>
      </c>
    </row>
    <row r="601" spans="1:87" hidden="1" outlineLevel="1" x14ac:dyDescent="0.15">
      <c r="A601" t="s">
        <v>65</v>
      </c>
      <c r="B601" s="1">
        <f t="shared" si="170"/>
        <v>43800</v>
      </c>
      <c r="C601" t="str">
        <f t="shared" si="170"/>
        <v>IFA/Broker</v>
      </c>
      <c r="D601" s="1">
        <v>43435</v>
      </c>
      <c r="E601">
        <v>2505.5783630918572</v>
      </c>
      <c r="F601">
        <v>2833.3938909791896</v>
      </c>
      <c r="G601">
        <v>855.28440911298992</v>
      </c>
      <c r="H601">
        <v>928.00302333400407</v>
      </c>
      <c r="BQ601" t="str">
        <f>VLOOKUP(A601,Misc!$A$3:$B$11,2,FALSE)</f>
        <v>JPY</v>
      </c>
      <c r="BR601">
        <f>INDEX(FX!$B$30:$AK$48,MATCH(Data!BQ601,FX!$A$30:$A$48,0),MATCH(Data!D601,Period,0))</f>
        <v>112.32917244567729</v>
      </c>
      <c r="BS601">
        <f t="shared" si="154"/>
        <v>22.30567811138787</v>
      </c>
      <c r="BT601">
        <f t="shared" si="155"/>
        <v>0</v>
      </c>
      <c r="BU601">
        <f t="shared" si="156"/>
        <v>25.224025329212026</v>
      </c>
      <c r="BV601">
        <f t="shared" si="157"/>
        <v>0</v>
      </c>
      <c r="BW601">
        <f t="shared" si="158"/>
        <v>7.6140898262791703</v>
      </c>
      <c r="BX601">
        <f t="shared" si="159"/>
        <v>0</v>
      </c>
      <c r="BY601">
        <f t="shared" si="160"/>
        <v>8.2614605193747774</v>
      </c>
      <c r="BZ601">
        <f t="shared" si="161"/>
        <v>0</v>
      </c>
      <c r="CA601">
        <f t="shared" si="162"/>
        <v>0</v>
      </c>
      <c r="CB601">
        <f t="shared" si="163"/>
        <v>0</v>
      </c>
      <c r="CC601">
        <f t="shared" si="164"/>
        <v>0</v>
      </c>
      <c r="CD601">
        <f t="shared" si="165"/>
        <v>0</v>
      </c>
      <c r="CE601" s="4">
        <f t="shared" si="166"/>
        <v>1.1308342747192355</v>
      </c>
      <c r="CF601" s="4" t="str">
        <f t="shared" si="167"/>
        <v/>
      </c>
      <c r="CG601" s="4">
        <f t="shared" si="168"/>
        <v>0.32752347857053382</v>
      </c>
      <c r="CH601" s="4" t="str">
        <f t="shared" si="169"/>
        <v/>
      </c>
      <c r="CI601">
        <f>INDEX(FX!$B$114:$AK$132,MATCH(Data!BQ601,FX!$A$114:$A$132,0),MATCH(Data!D601,Period,0))</f>
        <v>110.68793961228342</v>
      </c>
    </row>
    <row r="602" spans="1:87" hidden="1" outlineLevel="1" x14ac:dyDescent="0.15">
      <c r="A602" t="s">
        <v>65</v>
      </c>
      <c r="B602" s="1">
        <f t="shared" si="170"/>
        <v>43800</v>
      </c>
      <c r="C602" t="s">
        <v>109</v>
      </c>
      <c r="D602" s="1">
        <v>43101</v>
      </c>
      <c r="E602">
        <f t="array" ref="E602:E613">TRANSPOSE('[3]DM_Key Metrics P1'!$F$9:$Q$9)</f>
        <v>107.58649973739401</v>
      </c>
      <c r="F602">
        <f t="array" ref="F602:F613">TRANSPOSE('[3]DM_Key Metrics P1'!$F$14:$Q$14)</f>
        <v>65.596275257873003</v>
      </c>
      <c r="G602">
        <f t="array" ref="G602:G613">TRANSPOSE('[3]DM_Key Metrics P1'!$F$19:$Q$19)</f>
        <v>96.235924761253173</v>
      </c>
      <c r="H602">
        <f t="array" ref="H602:H613">TRANSPOSE('[3]DM_Key Metrics P1'!$F$24:$Q$24)</f>
        <v>60.62209236853564</v>
      </c>
      <c r="BQ602" t="str">
        <f>VLOOKUP(A602,Misc!$A$3:$B$11,2,FALSE)</f>
        <v>JPY</v>
      </c>
      <c r="BR602">
        <f>INDEX(FX!$B$30:$AK$48,MATCH(Data!BQ602,FX!$A$30:$A$48,0),MATCH(Data!D602,Period,0))</f>
        <v>110.86892532853432</v>
      </c>
      <c r="BS602">
        <f t="shared" si="154"/>
        <v>0.9703936375191371</v>
      </c>
      <c r="BT602">
        <f t="shared" si="155"/>
        <v>0</v>
      </c>
      <c r="BU602">
        <f t="shared" si="156"/>
        <v>0.59165609356718907</v>
      </c>
      <c r="BV602">
        <f t="shared" si="157"/>
        <v>0</v>
      </c>
      <c r="BW602">
        <f t="shared" si="158"/>
        <v>0.8680153115589454</v>
      </c>
      <c r="BX602">
        <f t="shared" si="159"/>
        <v>0</v>
      </c>
      <c r="BY602">
        <f t="shared" si="160"/>
        <v>0.54679065562235896</v>
      </c>
      <c r="BZ602">
        <f t="shared" si="161"/>
        <v>0</v>
      </c>
      <c r="CA602">
        <f t="shared" si="162"/>
        <v>0</v>
      </c>
      <c r="CB602">
        <f t="shared" si="163"/>
        <v>0</v>
      </c>
      <c r="CC602">
        <f t="shared" si="164"/>
        <v>0</v>
      </c>
      <c r="CD602">
        <f t="shared" si="165"/>
        <v>0</v>
      </c>
      <c r="CE602" s="4">
        <f t="shared" si="166"/>
        <v>0.60970730916969873</v>
      </c>
      <c r="CF602" s="4" t="str">
        <f t="shared" si="167"/>
        <v/>
      </c>
      <c r="CG602" s="4">
        <f t="shared" si="168"/>
        <v>0.92416973570857819</v>
      </c>
      <c r="CH602" s="4" t="str">
        <f t="shared" si="169"/>
        <v/>
      </c>
      <c r="CI602">
        <f>INDEX(FX!$B$114:$AK$132,MATCH(Data!BQ602,FX!$A$114:$A$132,0),MATCH(Data!D602,Period,0))</f>
        <v>110.68793961228342</v>
      </c>
    </row>
    <row r="603" spans="1:87" hidden="1" outlineLevel="1" x14ac:dyDescent="0.15">
      <c r="A603" t="s">
        <v>65</v>
      </c>
      <c r="B603" s="1">
        <f t="shared" si="170"/>
        <v>43800</v>
      </c>
      <c r="C603" t="str">
        <f>C602</f>
        <v>DTC</v>
      </c>
      <c r="D603" s="1">
        <v>43132</v>
      </c>
      <c r="E603">
        <v>136.748038769875</v>
      </c>
      <c r="F603">
        <v>93.359314455265704</v>
      </c>
      <c r="G603">
        <v>115.59373410294518</v>
      </c>
      <c r="H603">
        <v>74.577230066655403</v>
      </c>
      <c r="BQ603" t="str">
        <f>VLOOKUP(A603,Misc!$A$3:$B$11,2,FALSE)</f>
        <v>JPY</v>
      </c>
      <c r="BR603">
        <f>INDEX(FX!$B$30:$AK$48,MATCH(Data!BQ603,FX!$A$30:$A$48,0),MATCH(Data!D603,Period,0))</f>
        <v>107.94878439884026</v>
      </c>
      <c r="BS603">
        <f t="shared" si="154"/>
        <v>1.2667862776909986</v>
      </c>
      <c r="BT603">
        <f t="shared" si="155"/>
        <v>0</v>
      </c>
      <c r="BU603">
        <f t="shared" si="156"/>
        <v>0.86484822386076543</v>
      </c>
      <c r="BV603">
        <f t="shared" si="157"/>
        <v>0</v>
      </c>
      <c r="BW603">
        <f t="shared" si="158"/>
        <v>1.0708201555643182</v>
      </c>
      <c r="BX603">
        <f t="shared" si="159"/>
        <v>0</v>
      </c>
      <c r="BY603">
        <f t="shared" si="160"/>
        <v>0.69085752546423873</v>
      </c>
      <c r="BZ603">
        <f t="shared" si="161"/>
        <v>0</v>
      </c>
      <c r="CA603">
        <f t="shared" si="162"/>
        <v>0</v>
      </c>
      <c r="CB603">
        <f t="shared" si="163"/>
        <v>0</v>
      </c>
      <c r="CC603">
        <f t="shared" si="164"/>
        <v>0</v>
      </c>
      <c r="CD603">
        <f t="shared" si="165"/>
        <v>0</v>
      </c>
      <c r="CE603" s="4">
        <f t="shared" si="166"/>
        <v>0.68271044539347614</v>
      </c>
      <c r="CF603" s="4" t="str">
        <f t="shared" si="167"/>
        <v/>
      </c>
      <c r="CG603" s="4">
        <f t="shared" si="168"/>
        <v>0.7988193840303961</v>
      </c>
      <c r="CH603" s="4" t="str">
        <f t="shared" si="169"/>
        <v/>
      </c>
      <c r="CI603">
        <f>INDEX(FX!$B$114:$AK$132,MATCH(Data!BQ603,FX!$A$114:$A$132,0),MATCH(Data!D603,Period,0))</f>
        <v>110.68793961228342</v>
      </c>
    </row>
    <row r="604" spans="1:87" hidden="1" outlineLevel="1" x14ac:dyDescent="0.15">
      <c r="A604" t="s">
        <v>65</v>
      </c>
      <c r="B604" s="1">
        <f t="shared" si="170"/>
        <v>43800</v>
      </c>
      <c r="C604" t="str">
        <f t="shared" si="170"/>
        <v>DTC</v>
      </c>
      <c r="D604" s="1">
        <v>43160</v>
      </c>
      <c r="E604">
        <v>192.38023671183799</v>
      </c>
      <c r="F604">
        <v>155.081334237519</v>
      </c>
      <c r="G604">
        <v>140.22885465000286</v>
      </c>
      <c r="H604">
        <v>93.207283445583741</v>
      </c>
      <c r="BQ604" t="str">
        <f>VLOOKUP(A604,Misc!$A$3:$B$11,2,FALSE)</f>
        <v>JPY</v>
      </c>
      <c r="BR604">
        <f>INDEX(FX!$B$30:$AK$48,MATCH(Data!BQ604,FX!$A$30:$A$48,0),MATCH(Data!D604,Period,0))</f>
        <v>106.07619856403923</v>
      </c>
      <c r="BS604">
        <f t="shared" si="154"/>
        <v>1.8136041762063728</v>
      </c>
      <c r="BT604">
        <f t="shared" si="155"/>
        <v>0</v>
      </c>
      <c r="BU604">
        <f t="shared" si="156"/>
        <v>1.4619805039854901</v>
      </c>
      <c r="BV604">
        <f t="shared" si="157"/>
        <v>0</v>
      </c>
      <c r="BW604">
        <f t="shared" si="158"/>
        <v>1.3219634239187534</v>
      </c>
      <c r="BX604">
        <f t="shared" si="159"/>
        <v>0</v>
      </c>
      <c r="BY604">
        <f t="shared" si="160"/>
        <v>0.87868235011564444</v>
      </c>
      <c r="BZ604">
        <f t="shared" si="161"/>
        <v>0</v>
      </c>
      <c r="CA604">
        <f t="shared" si="162"/>
        <v>0</v>
      </c>
      <c r="CB604">
        <f t="shared" si="163"/>
        <v>0</v>
      </c>
      <c r="CC604">
        <f t="shared" si="164"/>
        <v>0</v>
      </c>
      <c r="CD604">
        <f t="shared" si="165"/>
        <v>0</v>
      </c>
      <c r="CE604" s="4">
        <f t="shared" si="166"/>
        <v>0.80611884509640053</v>
      </c>
      <c r="CF604" s="4" t="str">
        <f t="shared" si="167"/>
        <v/>
      </c>
      <c r="CG604" s="4">
        <f t="shared" si="168"/>
        <v>0.601021934095754</v>
      </c>
      <c r="CH604" s="4" t="str">
        <f t="shared" si="169"/>
        <v/>
      </c>
      <c r="CI604">
        <f>INDEX(FX!$B$114:$AK$132,MATCH(Data!BQ604,FX!$A$114:$A$132,0),MATCH(Data!D604,Period,0))</f>
        <v>110.68793961228342</v>
      </c>
    </row>
    <row r="605" spans="1:87" hidden="1" outlineLevel="1" x14ac:dyDescent="0.15">
      <c r="A605" t="s">
        <v>65</v>
      </c>
      <c r="B605" s="1">
        <f t="shared" si="170"/>
        <v>43800</v>
      </c>
      <c r="C605" t="str">
        <f t="shared" si="170"/>
        <v>DTC</v>
      </c>
      <c r="D605" s="1">
        <v>43191</v>
      </c>
      <c r="E605">
        <v>165.36009434503299</v>
      </c>
      <c r="F605">
        <v>116.107191360125</v>
      </c>
      <c r="G605">
        <v>121.22235804603204</v>
      </c>
      <c r="H605">
        <v>78.323808817096293</v>
      </c>
      <c r="BQ605" t="str">
        <f>VLOOKUP(A605,Misc!$A$3:$B$11,2,FALSE)</f>
        <v>JPY</v>
      </c>
      <c r="BR605">
        <f>INDEX(FX!$B$30:$AK$48,MATCH(Data!BQ605,FX!$A$30:$A$48,0),MATCH(Data!D605,Period,0))</f>
        <v>107.65255003543412</v>
      </c>
      <c r="BS605">
        <f t="shared" si="154"/>
        <v>1.5360536679400933</v>
      </c>
      <c r="BT605">
        <f t="shared" si="155"/>
        <v>0</v>
      </c>
      <c r="BU605">
        <f t="shared" si="156"/>
        <v>1.0785363776511381</v>
      </c>
      <c r="BV605">
        <f t="shared" si="157"/>
        <v>0</v>
      </c>
      <c r="BW605">
        <f t="shared" si="158"/>
        <v>1.1260518957157204</v>
      </c>
      <c r="BX605">
        <f t="shared" si="159"/>
        <v>0</v>
      </c>
      <c r="BY605">
        <f t="shared" si="160"/>
        <v>0.72756111017635727</v>
      </c>
      <c r="BZ605">
        <f t="shared" si="161"/>
        <v>0</v>
      </c>
      <c r="CA605">
        <f t="shared" si="162"/>
        <v>0</v>
      </c>
      <c r="CB605">
        <f t="shared" si="163"/>
        <v>0</v>
      </c>
      <c r="CC605">
        <f t="shared" si="164"/>
        <v>0</v>
      </c>
      <c r="CD605">
        <f t="shared" si="165"/>
        <v>0</v>
      </c>
      <c r="CE605" s="4">
        <f t="shared" si="166"/>
        <v>0.70214758778415376</v>
      </c>
      <c r="CF605" s="4" t="str">
        <f t="shared" si="167"/>
        <v/>
      </c>
      <c r="CG605" s="4">
        <f t="shared" si="168"/>
        <v>0.6745818919532941</v>
      </c>
      <c r="CH605" s="4" t="str">
        <f t="shared" si="169"/>
        <v/>
      </c>
      <c r="CI605">
        <f>INDEX(FX!$B$114:$AK$132,MATCH(Data!BQ605,FX!$A$114:$A$132,0),MATCH(Data!D605,Period,0))</f>
        <v>110.68793961228342</v>
      </c>
    </row>
    <row r="606" spans="1:87" hidden="1" outlineLevel="1" x14ac:dyDescent="0.15">
      <c r="A606" t="s">
        <v>65</v>
      </c>
      <c r="B606" s="1">
        <f t="shared" si="170"/>
        <v>43800</v>
      </c>
      <c r="C606" t="str">
        <f t="shared" si="170"/>
        <v>DTC</v>
      </c>
      <c r="D606" s="1">
        <v>43221</v>
      </c>
      <c r="E606">
        <v>180.72483465177299</v>
      </c>
      <c r="F606">
        <v>120.012249423063</v>
      </c>
      <c r="G606">
        <v>153.76215537700702</v>
      </c>
      <c r="H606">
        <v>98.432598572615362</v>
      </c>
      <c r="BQ606" t="str">
        <f>VLOOKUP(A606,Misc!$A$3:$B$11,2,FALSE)</f>
        <v>JPY</v>
      </c>
      <c r="BR606">
        <f>INDEX(FX!$B$30:$AK$48,MATCH(Data!BQ606,FX!$A$30:$A$48,0),MATCH(Data!D606,Period,0))</f>
        <v>109.69334549330625</v>
      </c>
      <c r="BS606">
        <f t="shared" si="154"/>
        <v>1.6475460187582778</v>
      </c>
      <c r="BT606">
        <f t="shared" si="155"/>
        <v>0</v>
      </c>
      <c r="BU606">
        <f t="shared" si="156"/>
        <v>1.0940704641959018</v>
      </c>
      <c r="BV606">
        <f t="shared" si="157"/>
        <v>0</v>
      </c>
      <c r="BW606">
        <f t="shared" si="158"/>
        <v>1.4017455177934193</v>
      </c>
      <c r="BX606">
        <f t="shared" si="159"/>
        <v>0</v>
      </c>
      <c r="BY606">
        <f t="shared" si="160"/>
        <v>0.89734339061271451</v>
      </c>
      <c r="BZ606">
        <f t="shared" si="161"/>
        <v>0</v>
      </c>
      <c r="CA606">
        <f t="shared" si="162"/>
        <v>0</v>
      </c>
      <c r="CB606">
        <f t="shared" si="163"/>
        <v>0</v>
      </c>
      <c r="CC606">
        <f t="shared" si="164"/>
        <v>0</v>
      </c>
      <c r="CD606">
        <f t="shared" si="165"/>
        <v>0</v>
      </c>
      <c r="CE606" s="4">
        <f t="shared" si="166"/>
        <v>0.66406064033372536</v>
      </c>
      <c r="CF606" s="4" t="str">
        <f t="shared" si="167"/>
        <v/>
      </c>
      <c r="CG606" s="4">
        <f t="shared" si="168"/>
        <v>0.82018793119712463</v>
      </c>
      <c r="CH606" s="4" t="str">
        <f t="shared" si="169"/>
        <v/>
      </c>
      <c r="CI606">
        <f>INDEX(FX!$B$114:$AK$132,MATCH(Data!BQ606,FX!$A$114:$A$132,0),MATCH(Data!D606,Period,0))</f>
        <v>110.68793961228342</v>
      </c>
    </row>
    <row r="607" spans="1:87" hidden="1" outlineLevel="1" x14ac:dyDescent="0.15">
      <c r="A607" t="s">
        <v>65</v>
      </c>
      <c r="B607" s="1">
        <f t="shared" si="170"/>
        <v>43800</v>
      </c>
      <c r="C607" t="str">
        <f t="shared" si="170"/>
        <v>DTC</v>
      </c>
      <c r="D607" s="1">
        <v>43252</v>
      </c>
      <c r="E607">
        <v>185.84211138168001</v>
      </c>
      <c r="F607">
        <v>121.68550228497099</v>
      </c>
      <c r="G607">
        <v>161.62096528847164</v>
      </c>
      <c r="H607">
        <v>101.13994152459897</v>
      </c>
      <c r="BQ607" t="str">
        <f>VLOOKUP(A607,Misc!$A$3:$B$11,2,FALSE)</f>
        <v>JPY</v>
      </c>
      <c r="BR607">
        <f>INDEX(FX!$B$30:$AK$48,MATCH(Data!BQ607,FX!$A$30:$A$48,0),MATCH(Data!D607,Period,0))</f>
        <v>110.05814617279118</v>
      </c>
      <c r="BS607">
        <f t="shared" si="154"/>
        <v>1.6885811531834098</v>
      </c>
      <c r="BT607">
        <f t="shared" si="155"/>
        <v>0</v>
      </c>
      <c r="BU607">
        <f t="shared" si="156"/>
        <v>1.1056473920060845</v>
      </c>
      <c r="BV607">
        <f t="shared" si="157"/>
        <v>0</v>
      </c>
      <c r="BW607">
        <f t="shared" si="158"/>
        <v>1.4685052484413728</v>
      </c>
      <c r="BX607">
        <f t="shared" si="159"/>
        <v>0</v>
      </c>
      <c r="BY607">
        <f t="shared" si="160"/>
        <v>0.91896824580171788</v>
      </c>
      <c r="BZ607">
        <f t="shared" si="161"/>
        <v>0</v>
      </c>
      <c r="CA607">
        <f t="shared" si="162"/>
        <v>0</v>
      </c>
      <c r="CB607">
        <f t="shared" si="163"/>
        <v>0</v>
      </c>
      <c r="CC607">
        <f t="shared" si="164"/>
        <v>0</v>
      </c>
      <c r="CD607">
        <f t="shared" si="165"/>
        <v>0</v>
      </c>
      <c r="CE607" s="4">
        <f t="shared" si="166"/>
        <v>0.65477894854011298</v>
      </c>
      <c r="CF607" s="4" t="str">
        <f t="shared" si="167"/>
        <v/>
      </c>
      <c r="CG607" s="4">
        <f t="shared" si="168"/>
        <v>0.83115851621948267</v>
      </c>
      <c r="CH607" s="4" t="str">
        <f t="shared" si="169"/>
        <v/>
      </c>
      <c r="CI607">
        <f>INDEX(FX!$B$114:$AK$132,MATCH(Data!BQ607,FX!$A$114:$A$132,0),MATCH(Data!D607,Period,0))</f>
        <v>110.68793961228342</v>
      </c>
    </row>
    <row r="608" spans="1:87" hidden="1" outlineLevel="1" x14ac:dyDescent="0.15">
      <c r="A608" t="s">
        <v>65</v>
      </c>
      <c r="B608" s="1">
        <f t="shared" si="170"/>
        <v>43800</v>
      </c>
      <c r="C608" t="str">
        <f t="shared" si="170"/>
        <v>DTC</v>
      </c>
      <c r="D608" s="1">
        <v>43282</v>
      </c>
      <c r="E608">
        <v>172.96042702683101</v>
      </c>
      <c r="F608">
        <v>112.68356311491699</v>
      </c>
      <c r="G608">
        <v>153.96749418801332</v>
      </c>
      <c r="H608">
        <v>97.122954050957432</v>
      </c>
      <c r="BQ608" t="str">
        <f>VLOOKUP(A608,Misc!$A$3:$B$11,2,FALSE)</f>
        <v>JPY</v>
      </c>
      <c r="BR608">
        <f>INDEX(FX!$B$30:$AK$48,MATCH(Data!BQ608,FX!$A$30:$A$48,0),MATCH(Data!D608,Period,0))</f>
        <v>111.4455863018601</v>
      </c>
      <c r="BS608">
        <f t="shared" si="154"/>
        <v>1.551971978130678</v>
      </c>
      <c r="BT608">
        <f t="shared" si="155"/>
        <v>0</v>
      </c>
      <c r="BU608">
        <f t="shared" si="156"/>
        <v>1.0111083521038124</v>
      </c>
      <c r="BV608">
        <f t="shared" si="157"/>
        <v>0</v>
      </c>
      <c r="BW608">
        <f t="shared" si="158"/>
        <v>1.3815486040961633</v>
      </c>
      <c r="BX608">
        <f t="shared" si="159"/>
        <v>0</v>
      </c>
      <c r="BY608">
        <f t="shared" si="160"/>
        <v>0.87148318093003185</v>
      </c>
      <c r="BZ608">
        <f t="shared" si="161"/>
        <v>0</v>
      </c>
      <c r="CA608">
        <f t="shared" si="162"/>
        <v>0</v>
      </c>
      <c r="CB608">
        <f t="shared" si="163"/>
        <v>0</v>
      </c>
      <c r="CC608">
        <f t="shared" si="164"/>
        <v>0</v>
      </c>
      <c r="CD608">
        <f t="shared" si="165"/>
        <v>0</v>
      </c>
      <c r="CE608" s="4">
        <f t="shared" si="166"/>
        <v>0.6514991033031885</v>
      </c>
      <c r="CF608" s="4" t="str">
        <f t="shared" si="167"/>
        <v/>
      </c>
      <c r="CG608" s="4">
        <f t="shared" si="168"/>
        <v>0.86190879455870129</v>
      </c>
      <c r="CH608" s="4" t="str">
        <f t="shared" si="169"/>
        <v/>
      </c>
      <c r="CI608">
        <f>INDEX(FX!$B$114:$AK$132,MATCH(Data!BQ608,FX!$A$114:$A$132,0),MATCH(Data!D608,Period,0))</f>
        <v>110.68793961228342</v>
      </c>
    </row>
    <row r="609" spans="1:87" hidden="1" outlineLevel="1" x14ac:dyDescent="0.15">
      <c r="A609" t="s">
        <v>65</v>
      </c>
      <c r="B609" s="1">
        <f t="shared" si="170"/>
        <v>43800</v>
      </c>
      <c r="C609" t="str">
        <f t="shared" si="170"/>
        <v>DTC</v>
      </c>
      <c r="D609" s="1">
        <v>43313</v>
      </c>
      <c r="E609">
        <v>153.65513987812298</v>
      </c>
      <c r="F609">
        <v>99.771696059004796</v>
      </c>
      <c r="G609">
        <v>138.40560201415963</v>
      </c>
      <c r="H609">
        <v>89.296730614197273</v>
      </c>
      <c r="BQ609" t="str">
        <f>VLOOKUP(A609,Misc!$A$3:$B$11,2,FALSE)</f>
        <v>JPY</v>
      </c>
      <c r="BR609">
        <f>INDEX(FX!$B$30:$AK$48,MATCH(Data!BQ609,FX!$A$30:$A$48,0),MATCH(Data!D609,Period,0))</f>
        <v>111.00607621241898</v>
      </c>
      <c r="BS609">
        <f t="shared" si="154"/>
        <v>1.3842047671705071</v>
      </c>
      <c r="BT609">
        <f t="shared" si="155"/>
        <v>0</v>
      </c>
      <c r="BU609">
        <f t="shared" si="156"/>
        <v>0.89879490802002315</v>
      </c>
      <c r="BV609">
        <f t="shared" si="157"/>
        <v>0</v>
      </c>
      <c r="BW609">
        <f t="shared" si="158"/>
        <v>1.2468290632064993</v>
      </c>
      <c r="BX609">
        <f t="shared" si="159"/>
        <v>0</v>
      </c>
      <c r="BY609">
        <f t="shared" si="160"/>
        <v>0.80443101549973595</v>
      </c>
      <c r="BZ609">
        <f t="shared" si="161"/>
        <v>0</v>
      </c>
      <c r="CA609">
        <f t="shared" si="162"/>
        <v>0</v>
      </c>
      <c r="CB609">
        <f t="shared" si="163"/>
        <v>0</v>
      </c>
      <c r="CC609">
        <f t="shared" si="164"/>
        <v>0</v>
      </c>
      <c r="CD609">
        <f t="shared" si="165"/>
        <v>0</v>
      </c>
      <c r="CE609" s="4">
        <f t="shared" si="166"/>
        <v>0.64932221686916725</v>
      </c>
      <c r="CF609" s="4" t="str">
        <f t="shared" si="167"/>
        <v/>
      </c>
      <c r="CG609" s="4">
        <f t="shared" si="168"/>
        <v>0.89501065072991604</v>
      </c>
      <c r="CH609" s="4" t="str">
        <f t="shared" si="169"/>
        <v/>
      </c>
      <c r="CI609">
        <f>INDEX(FX!$B$114:$AK$132,MATCH(Data!BQ609,FX!$A$114:$A$132,0),MATCH(Data!D609,Period,0))</f>
        <v>110.68793961228342</v>
      </c>
    </row>
    <row r="610" spans="1:87" hidden="1" outlineLevel="1" x14ac:dyDescent="0.15">
      <c r="A610" t="s">
        <v>65</v>
      </c>
      <c r="B610" s="1">
        <f t="shared" si="170"/>
        <v>43800</v>
      </c>
      <c r="C610" t="str">
        <f t="shared" si="170"/>
        <v>DTC</v>
      </c>
      <c r="D610" s="1">
        <v>43344</v>
      </c>
      <c r="E610">
        <v>210.48442300911998</v>
      </c>
      <c r="F610">
        <v>177.246163624844</v>
      </c>
      <c r="G610">
        <v>134.04681570629486</v>
      </c>
      <c r="H610">
        <v>93.996698920844139</v>
      </c>
      <c r="BQ610" t="str">
        <f>VLOOKUP(A610,Misc!$A$3:$B$11,2,FALSE)</f>
        <v>JPY</v>
      </c>
      <c r="BR610">
        <f>INDEX(FX!$B$30:$AK$48,MATCH(Data!BQ610,FX!$A$30:$A$48,0),MATCH(Data!D610,Period,0))</f>
        <v>111.96359799977702</v>
      </c>
      <c r="BS610">
        <f t="shared" si="154"/>
        <v>1.8799362182835457</v>
      </c>
      <c r="BT610">
        <f t="shared" si="155"/>
        <v>0</v>
      </c>
      <c r="BU610">
        <f t="shared" si="156"/>
        <v>1.5830695582433587</v>
      </c>
      <c r="BV610">
        <f t="shared" si="157"/>
        <v>0</v>
      </c>
      <c r="BW610">
        <f t="shared" si="158"/>
        <v>1.1972356917876275</v>
      </c>
      <c r="BX610">
        <f t="shared" si="159"/>
        <v>0</v>
      </c>
      <c r="BY610">
        <f t="shared" si="160"/>
        <v>0.83952910231619504</v>
      </c>
      <c r="BZ610">
        <f t="shared" si="161"/>
        <v>0</v>
      </c>
      <c r="CA610">
        <f t="shared" si="162"/>
        <v>0</v>
      </c>
      <c r="CB610">
        <f t="shared" si="163"/>
        <v>0</v>
      </c>
      <c r="CC610">
        <f t="shared" si="164"/>
        <v>0</v>
      </c>
      <c r="CD610">
        <f t="shared" si="165"/>
        <v>0</v>
      </c>
      <c r="CE610" s="4">
        <f t="shared" si="166"/>
        <v>0.84208684467431683</v>
      </c>
      <c r="CF610" s="4" t="str">
        <f t="shared" si="167"/>
        <v/>
      </c>
      <c r="CG610" s="4">
        <f t="shared" si="168"/>
        <v>0.5303172548196633</v>
      </c>
      <c r="CH610" s="4" t="str">
        <f t="shared" si="169"/>
        <v/>
      </c>
      <c r="CI610">
        <f>INDEX(FX!$B$114:$AK$132,MATCH(Data!BQ610,FX!$A$114:$A$132,0),MATCH(Data!D610,Period,0))</f>
        <v>110.68793961228342</v>
      </c>
    </row>
    <row r="611" spans="1:87" hidden="1" outlineLevel="1" x14ac:dyDescent="0.15">
      <c r="A611" t="s">
        <v>65</v>
      </c>
      <c r="B611" s="1">
        <f t="shared" si="170"/>
        <v>43800</v>
      </c>
      <c r="C611" t="str">
        <f t="shared" si="170"/>
        <v>DTC</v>
      </c>
      <c r="D611" s="1">
        <v>43374</v>
      </c>
      <c r="E611">
        <v>208.609997693786</v>
      </c>
      <c r="F611">
        <v>152.08835250568299</v>
      </c>
      <c r="G611">
        <v>164.7472926776353</v>
      </c>
      <c r="H611">
        <v>108.83662114948007</v>
      </c>
      <c r="BQ611" t="str">
        <f>VLOOKUP(A611,Misc!$A$3:$B$11,2,FALSE)</f>
        <v>JPY</v>
      </c>
      <c r="BR611">
        <f>INDEX(FX!$B$30:$AK$48,MATCH(Data!BQ611,FX!$A$30:$A$48,0),MATCH(Data!D611,Period,0))</f>
        <v>112.86662401138821</v>
      </c>
      <c r="BS611">
        <f t="shared" si="154"/>
        <v>1.8482877424661635</v>
      </c>
      <c r="BT611">
        <f t="shared" si="155"/>
        <v>0</v>
      </c>
      <c r="BU611">
        <f t="shared" si="156"/>
        <v>1.3475051091307322</v>
      </c>
      <c r="BV611">
        <f t="shared" si="157"/>
        <v>0</v>
      </c>
      <c r="BW611">
        <f t="shared" si="158"/>
        <v>1.4596635109863156</v>
      </c>
      <c r="BX611">
        <f t="shared" si="159"/>
        <v>0</v>
      </c>
      <c r="BY611">
        <f t="shared" si="160"/>
        <v>0.96429411354147065</v>
      </c>
      <c r="BZ611">
        <f t="shared" si="161"/>
        <v>0</v>
      </c>
      <c r="CA611">
        <f t="shared" si="162"/>
        <v>0</v>
      </c>
      <c r="CB611">
        <f t="shared" si="163"/>
        <v>0</v>
      </c>
      <c r="CC611">
        <f t="shared" si="164"/>
        <v>0</v>
      </c>
      <c r="CD611">
        <f t="shared" si="165"/>
        <v>0</v>
      </c>
      <c r="CE611" s="4">
        <f t="shared" si="166"/>
        <v>0.7290559138442162</v>
      </c>
      <c r="CF611" s="4" t="str">
        <f t="shared" si="167"/>
        <v/>
      </c>
      <c r="CG611" s="4">
        <f t="shared" si="168"/>
        <v>0.71561443960945814</v>
      </c>
      <c r="CH611" s="4" t="str">
        <f t="shared" si="169"/>
        <v/>
      </c>
      <c r="CI611">
        <f>INDEX(FX!$B$114:$AK$132,MATCH(Data!BQ611,FX!$A$114:$A$132,0),MATCH(Data!D611,Period,0))</f>
        <v>110.68793961228342</v>
      </c>
    </row>
    <row r="612" spans="1:87" hidden="1" outlineLevel="1" x14ac:dyDescent="0.15">
      <c r="A612" t="s">
        <v>65</v>
      </c>
      <c r="B612" s="1">
        <f t="shared" si="170"/>
        <v>43800</v>
      </c>
      <c r="C612" t="str">
        <f t="shared" si="170"/>
        <v>DTC</v>
      </c>
      <c r="D612" s="1">
        <v>43405</v>
      </c>
      <c r="E612">
        <v>182.49110099999999</v>
      </c>
      <c r="F612">
        <v>116.484331239071</v>
      </c>
      <c r="G612">
        <v>165.87324000144935</v>
      </c>
      <c r="H612">
        <v>104.69855733706648</v>
      </c>
      <c r="BQ612" t="str">
        <f>VLOOKUP(A612,Misc!$A$3:$B$11,2,FALSE)</f>
        <v>JPY</v>
      </c>
      <c r="BR612">
        <f>INDEX(FX!$B$30:$AK$48,MATCH(Data!BQ612,FX!$A$30:$A$48,0),MATCH(Data!D612,Period,0))</f>
        <v>113.30182228247176</v>
      </c>
      <c r="BS612">
        <f t="shared" si="154"/>
        <v>1.61066342379766</v>
      </c>
      <c r="BT612">
        <f t="shared" si="155"/>
        <v>0</v>
      </c>
      <c r="BU612">
        <f t="shared" si="156"/>
        <v>1.0280887711467248</v>
      </c>
      <c r="BV612">
        <f t="shared" si="157"/>
        <v>0</v>
      </c>
      <c r="BW612">
        <f t="shared" si="158"/>
        <v>1.4639944588703282</v>
      </c>
      <c r="BX612">
        <f t="shared" si="159"/>
        <v>0</v>
      </c>
      <c r="BY612">
        <f t="shared" si="160"/>
        <v>0.92406772660763947</v>
      </c>
      <c r="BZ612">
        <f t="shared" si="161"/>
        <v>0</v>
      </c>
      <c r="CA612">
        <f t="shared" si="162"/>
        <v>0</v>
      </c>
      <c r="CB612">
        <f t="shared" si="163"/>
        <v>0</v>
      </c>
      <c r="CC612">
        <f t="shared" si="164"/>
        <v>0</v>
      </c>
      <c r="CD612">
        <f t="shared" si="165"/>
        <v>0</v>
      </c>
      <c r="CE612" s="4">
        <f t="shared" si="166"/>
        <v>0.63830143278641849</v>
      </c>
      <c r="CF612" s="4" t="str">
        <f t="shared" si="167"/>
        <v/>
      </c>
      <c r="CG612" s="4">
        <f t="shared" si="168"/>
        <v>0.89882095062368905</v>
      </c>
      <c r="CH612" s="4" t="str">
        <f t="shared" si="169"/>
        <v/>
      </c>
      <c r="CI612">
        <f>INDEX(FX!$B$114:$AK$132,MATCH(Data!BQ612,FX!$A$114:$A$132,0),MATCH(Data!D612,Period,0))</f>
        <v>110.68793961228342</v>
      </c>
    </row>
    <row r="613" spans="1:87" hidden="1" outlineLevel="1" x14ac:dyDescent="0.15">
      <c r="A613" t="s">
        <v>65</v>
      </c>
      <c r="B613" s="1">
        <f t="shared" si="170"/>
        <v>43800</v>
      </c>
      <c r="C613" t="str">
        <f t="shared" si="170"/>
        <v>DTC</v>
      </c>
      <c r="D613" s="1">
        <v>43435</v>
      </c>
      <c r="E613">
        <v>162.11814200000001</v>
      </c>
      <c r="F613">
        <v>104.21213400000001</v>
      </c>
      <c r="G613">
        <v>148.19415599999999</v>
      </c>
      <c r="H613">
        <v>94.493031999999999</v>
      </c>
      <c r="BQ613" t="str">
        <f>VLOOKUP(A613,Misc!$A$3:$B$11,2,FALSE)</f>
        <v>JPY</v>
      </c>
      <c r="BR613">
        <f>INDEX(FX!$B$30:$AK$48,MATCH(Data!BQ613,FX!$A$30:$A$48,0),MATCH(Data!D613,Period,0))</f>
        <v>112.32917244567729</v>
      </c>
      <c r="BS613">
        <f t="shared" si="154"/>
        <v>1.4432416661700309</v>
      </c>
      <c r="BT613">
        <f t="shared" si="155"/>
        <v>0</v>
      </c>
      <c r="BU613">
        <f t="shared" si="156"/>
        <v>0.92773882092292004</v>
      </c>
      <c r="BV613">
        <f t="shared" si="157"/>
        <v>0</v>
      </c>
      <c r="BW613">
        <f t="shared" si="158"/>
        <v>1.3192846771097428</v>
      </c>
      <c r="BX613">
        <f t="shared" si="159"/>
        <v>0</v>
      </c>
      <c r="BY613">
        <f t="shared" si="160"/>
        <v>0.84121542020348372</v>
      </c>
      <c r="BZ613">
        <f t="shared" si="161"/>
        <v>0</v>
      </c>
      <c r="CA613">
        <f t="shared" si="162"/>
        <v>0</v>
      </c>
      <c r="CB613">
        <f t="shared" si="163"/>
        <v>0</v>
      </c>
      <c r="CC613">
        <f t="shared" si="164"/>
        <v>0</v>
      </c>
      <c r="CD613">
        <f t="shared" si="165"/>
        <v>0</v>
      </c>
      <c r="CE613" s="4">
        <f t="shared" si="166"/>
        <v>0.64281599032883063</v>
      </c>
      <c r="CF613" s="4" t="str">
        <f t="shared" si="167"/>
        <v/>
      </c>
      <c r="CG613" s="4">
        <f t="shared" si="168"/>
        <v>0.90673732868765555</v>
      </c>
      <c r="CH613" s="4" t="str">
        <f t="shared" si="169"/>
        <v/>
      </c>
      <c r="CI613">
        <f>INDEX(FX!$B$114:$AK$132,MATCH(Data!BQ613,FX!$A$114:$A$132,0),MATCH(Data!D613,Period,0))</f>
        <v>110.68793961228342</v>
      </c>
    </row>
    <row r="614" spans="1:87" hidden="1" outlineLevel="1" x14ac:dyDescent="0.15">
      <c r="A614" t="s">
        <v>65</v>
      </c>
      <c r="B614" s="1">
        <f t="shared" si="170"/>
        <v>43800</v>
      </c>
      <c r="C614" t="s">
        <v>45</v>
      </c>
      <c r="D614" s="1">
        <v>43101</v>
      </c>
      <c r="E614">
        <f t="array" ref="E614:E625">TRANSPOSE('[3]OVERALL_Key Metrics P1'!$F$9:$Q$9)</f>
        <v>999.58649973739398</v>
      </c>
      <c r="F614">
        <f t="array" ref="F614:F625">TRANSPOSE('[3]OVERALL_Key Metrics P1'!$F$14:$Q$14)</f>
        <v>930.596275257873</v>
      </c>
      <c r="G614">
        <f t="array" ref="G614:G625">TRANSPOSE('[3]OVERALL_Key Metrics P1'!$F$19:$Q$19)</f>
        <v>352.52294132899101</v>
      </c>
      <c r="H614">
        <f t="array" ref="H614:H625">TRANSPOSE('[3]OVERALL_Key Metrics P1'!$F$24:$Q$24)</f>
        <v>409.66410798170415</v>
      </c>
      <c r="BQ614" t="str">
        <f>VLOOKUP(A614,Misc!$A$3:$B$11,2,FALSE)</f>
        <v>JPY</v>
      </c>
      <c r="BR614">
        <f>INDEX(FX!$B$30:$AK$48,MATCH(Data!BQ614,FX!$A$30:$A$48,0),MATCH(Data!D614,Period,0))</f>
        <v>110.86892532853432</v>
      </c>
      <c r="BS614">
        <f t="shared" si="154"/>
        <v>9.0159302687867804</v>
      </c>
      <c r="BT614">
        <f t="shared" si="155"/>
        <v>0</v>
      </c>
      <c r="BU614">
        <f t="shared" si="156"/>
        <v>8.3936619075206789</v>
      </c>
      <c r="BV614">
        <f t="shared" si="157"/>
        <v>0</v>
      </c>
      <c r="BW614">
        <f t="shared" si="158"/>
        <v>3.1796370379199685</v>
      </c>
      <c r="BX614">
        <f t="shared" si="159"/>
        <v>0</v>
      </c>
      <c r="BY614">
        <f t="shared" si="160"/>
        <v>3.6950309274466195</v>
      </c>
      <c r="BZ614">
        <f t="shared" si="161"/>
        <v>0</v>
      </c>
      <c r="CA614">
        <f t="shared" si="162"/>
        <v>0</v>
      </c>
      <c r="CB614">
        <f t="shared" si="163"/>
        <v>0</v>
      </c>
      <c r="CC614">
        <f t="shared" si="164"/>
        <v>0</v>
      </c>
      <c r="CD614">
        <f t="shared" si="165"/>
        <v>0</v>
      </c>
      <c r="CE614" s="4">
        <f t="shared" si="166"/>
        <v>0.93098123624354112</v>
      </c>
      <c r="CF614" s="4" t="str">
        <f t="shared" si="167"/>
        <v/>
      </c>
      <c r="CG614" s="4">
        <f t="shared" si="168"/>
        <v>0.44021679311813722</v>
      </c>
      <c r="CH614" s="4" t="str">
        <f t="shared" si="169"/>
        <v/>
      </c>
      <c r="CI614">
        <f>INDEX(FX!$B$114:$AK$132,MATCH(Data!BQ614,FX!$A$114:$A$132,0),MATCH(Data!D614,Period,0))</f>
        <v>110.68793961228342</v>
      </c>
    </row>
    <row r="615" spans="1:87" hidden="1" outlineLevel="1" x14ac:dyDescent="0.15">
      <c r="A615" t="s">
        <v>65</v>
      </c>
      <c r="B615" s="1">
        <f t="shared" si="170"/>
        <v>43800</v>
      </c>
      <c r="C615" t="s">
        <v>45</v>
      </c>
      <c r="D615" s="1">
        <v>43132</v>
      </c>
      <c r="E615">
        <v>2059.7480387698752</v>
      </c>
      <c r="F615">
        <v>1998.3593144552658</v>
      </c>
      <c r="G615">
        <v>579.46455328627587</v>
      </c>
      <c r="H615">
        <v>643.98316803713021</v>
      </c>
      <c r="BQ615" t="str">
        <f>VLOOKUP(A615,Misc!$A$3:$B$11,2,FALSE)</f>
        <v>JPY</v>
      </c>
      <c r="BR615">
        <f>INDEX(FX!$B$30:$AK$48,MATCH(Data!BQ615,FX!$A$30:$A$48,0),MATCH(Data!D615,Period,0))</f>
        <v>107.94878439884026</v>
      </c>
      <c r="BS615">
        <f t="shared" si="154"/>
        <v>19.080789563685016</v>
      </c>
      <c r="BT615">
        <f t="shared" si="155"/>
        <v>0</v>
      </c>
      <c r="BU615">
        <f t="shared" si="156"/>
        <v>18.512105769268256</v>
      </c>
      <c r="BV615">
        <f t="shared" si="157"/>
        <v>0</v>
      </c>
      <c r="BW615">
        <f t="shared" si="158"/>
        <v>5.3679581156311871</v>
      </c>
      <c r="BX615">
        <f t="shared" si="159"/>
        <v>0</v>
      </c>
      <c r="BY615">
        <f t="shared" si="160"/>
        <v>5.9656361266449682</v>
      </c>
      <c r="BZ615">
        <f t="shared" si="161"/>
        <v>0</v>
      </c>
      <c r="CA615">
        <f t="shared" si="162"/>
        <v>0</v>
      </c>
      <c r="CB615">
        <f t="shared" si="163"/>
        <v>0</v>
      </c>
      <c r="CC615">
        <f t="shared" si="164"/>
        <v>0</v>
      </c>
      <c r="CD615">
        <f t="shared" si="165"/>
        <v>0</v>
      </c>
      <c r="CE615" s="4">
        <f t="shared" si="166"/>
        <v>0.97019600302604392</v>
      </c>
      <c r="CF615" s="4" t="str">
        <f t="shared" si="167"/>
        <v/>
      </c>
      <c r="CG615" s="4">
        <f t="shared" si="168"/>
        <v>0.32225594435336768</v>
      </c>
      <c r="CH615" s="4" t="str">
        <f t="shared" si="169"/>
        <v/>
      </c>
      <c r="CI615">
        <f>INDEX(FX!$B$114:$AK$132,MATCH(Data!BQ615,FX!$A$114:$A$132,0),MATCH(Data!D615,Period,0))</f>
        <v>110.68793961228342</v>
      </c>
    </row>
    <row r="616" spans="1:87" hidden="1" outlineLevel="1" x14ac:dyDescent="0.15">
      <c r="A616" t="s">
        <v>65</v>
      </c>
      <c r="B616" s="1">
        <f t="shared" si="170"/>
        <v>43800</v>
      </c>
      <c r="C616" t="s">
        <v>45</v>
      </c>
      <c r="D616" s="1">
        <v>43160</v>
      </c>
      <c r="E616">
        <v>6899.3802367118378</v>
      </c>
      <c r="F616">
        <v>8560.0813342375186</v>
      </c>
      <c r="G616">
        <v>1660.8220405872576</v>
      </c>
      <c r="H616">
        <v>2006.303346199345</v>
      </c>
      <c r="BQ616" t="str">
        <f>VLOOKUP(A616,Misc!$A$3:$B$11,2,FALSE)</f>
        <v>JPY</v>
      </c>
      <c r="BR616">
        <f>INDEX(FX!$B$30:$AK$48,MATCH(Data!BQ616,FX!$A$30:$A$48,0),MATCH(Data!D616,Period,0))</f>
        <v>106.07619856403923</v>
      </c>
      <c r="BS616">
        <f t="shared" si="154"/>
        <v>65.041737261602705</v>
      </c>
      <c r="BT616">
        <f t="shared" si="155"/>
        <v>0</v>
      </c>
      <c r="BU616">
        <f t="shared" si="156"/>
        <v>80.697474552405964</v>
      </c>
      <c r="BV616">
        <f t="shared" si="157"/>
        <v>0</v>
      </c>
      <c r="BW616">
        <f t="shared" si="158"/>
        <v>15.65687744347855</v>
      </c>
      <c r="BX616">
        <f t="shared" si="159"/>
        <v>0</v>
      </c>
      <c r="BY616">
        <f t="shared" si="160"/>
        <v>18.913793795015383</v>
      </c>
      <c r="BZ616">
        <f t="shared" si="161"/>
        <v>0</v>
      </c>
      <c r="CA616">
        <f t="shared" si="162"/>
        <v>0</v>
      </c>
      <c r="CB616">
        <f t="shared" si="163"/>
        <v>0</v>
      </c>
      <c r="CC616">
        <f t="shared" si="164"/>
        <v>0</v>
      </c>
      <c r="CD616">
        <f t="shared" si="165"/>
        <v>0</v>
      </c>
      <c r="CE616" s="4">
        <f t="shared" si="166"/>
        <v>1.2407029386044028</v>
      </c>
      <c r="CF616" s="4" t="str">
        <f t="shared" si="167"/>
        <v/>
      </c>
      <c r="CG616" s="4">
        <f t="shared" si="168"/>
        <v>0.23437900504225229</v>
      </c>
      <c r="CH616" s="4" t="str">
        <f t="shared" si="169"/>
        <v/>
      </c>
      <c r="CI616">
        <f>INDEX(FX!$B$114:$AK$132,MATCH(Data!BQ616,FX!$A$114:$A$132,0),MATCH(Data!D616,Period,0))</f>
        <v>110.68793961228342</v>
      </c>
    </row>
    <row r="617" spans="1:87" hidden="1" outlineLevel="1" x14ac:dyDescent="0.15">
      <c r="A617" t="s">
        <v>65</v>
      </c>
      <c r="B617" s="1">
        <f t="shared" si="170"/>
        <v>43800</v>
      </c>
      <c r="C617" t="s">
        <v>45</v>
      </c>
      <c r="D617" s="1">
        <v>43191</v>
      </c>
      <c r="E617">
        <v>4876.3600943450328</v>
      </c>
      <c r="F617">
        <v>5254.1071913601254</v>
      </c>
      <c r="G617">
        <v>1150.5727680593109</v>
      </c>
      <c r="H617">
        <v>1326.8297857100038</v>
      </c>
      <c r="BQ617" t="str">
        <f>VLOOKUP(A617,Misc!$A$3:$B$11,2,FALSE)</f>
        <v>JPY</v>
      </c>
      <c r="BR617">
        <f>INDEX(FX!$B$30:$AK$48,MATCH(Data!BQ617,FX!$A$30:$A$48,0),MATCH(Data!D617,Period,0))</f>
        <v>107.65255003543412</v>
      </c>
      <c r="BS617">
        <f t="shared" si="154"/>
        <v>45.297209334474346</v>
      </c>
      <c r="BT617">
        <f t="shared" si="155"/>
        <v>0</v>
      </c>
      <c r="BU617">
        <f t="shared" si="156"/>
        <v>48.806156376516135</v>
      </c>
      <c r="BV617">
        <f t="shared" si="157"/>
        <v>0</v>
      </c>
      <c r="BW617">
        <f t="shared" si="158"/>
        <v>10.68783570552297</v>
      </c>
      <c r="BX617">
        <f t="shared" si="159"/>
        <v>0</v>
      </c>
      <c r="BY617">
        <f t="shared" si="160"/>
        <v>12.325112459233658</v>
      </c>
      <c r="BZ617">
        <f t="shared" si="161"/>
        <v>0</v>
      </c>
      <c r="CA617">
        <f t="shared" si="162"/>
        <v>0</v>
      </c>
      <c r="CB617">
        <f t="shared" si="163"/>
        <v>0</v>
      </c>
      <c r="CC617">
        <f t="shared" si="164"/>
        <v>0</v>
      </c>
      <c r="CD617">
        <f t="shared" si="165"/>
        <v>0</v>
      </c>
      <c r="CE617" s="4">
        <f t="shared" si="166"/>
        <v>1.0774649717630891</v>
      </c>
      <c r="CF617" s="4" t="str">
        <f t="shared" si="167"/>
        <v/>
      </c>
      <c r="CG617" s="4">
        <f t="shared" si="168"/>
        <v>0.2525319216729815</v>
      </c>
      <c r="CH617" s="4" t="str">
        <f t="shared" si="169"/>
        <v/>
      </c>
      <c r="CI617">
        <f>INDEX(FX!$B$114:$AK$132,MATCH(Data!BQ617,FX!$A$114:$A$132,0),MATCH(Data!D617,Period,0))</f>
        <v>110.68793961228342</v>
      </c>
    </row>
    <row r="618" spans="1:87" hidden="1" outlineLevel="1" x14ac:dyDescent="0.15">
      <c r="A618" t="s">
        <v>65</v>
      </c>
      <c r="B618" s="1">
        <f t="shared" si="170"/>
        <v>43800</v>
      </c>
      <c r="C618" t="s">
        <v>45</v>
      </c>
      <c r="D618" s="1">
        <v>43221</v>
      </c>
      <c r="E618">
        <v>3033.7248346517731</v>
      </c>
      <c r="F618">
        <v>3423.0122494230632</v>
      </c>
      <c r="G618">
        <v>880.21976841560274</v>
      </c>
      <c r="H618">
        <v>979.93020639054316</v>
      </c>
      <c r="BQ618" t="str">
        <f>VLOOKUP(A618,Misc!$A$3:$B$11,2,FALSE)</f>
        <v>JPY</v>
      </c>
      <c r="BR618">
        <f>INDEX(FX!$B$30:$AK$48,MATCH(Data!BQ618,FX!$A$30:$A$48,0),MATCH(Data!D618,Period,0))</f>
        <v>109.69334549330625</v>
      </c>
      <c r="BS618">
        <f t="shared" si="154"/>
        <v>27.656416357881053</v>
      </c>
      <c r="BT618">
        <f t="shared" si="155"/>
        <v>0</v>
      </c>
      <c r="BU618">
        <f t="shared" si="156"/>
        <v>31.205286282675583</v>
      </c>
      <c r="BV618">
        <f t="shared" si="157"/>
        <v>0</v>
      </c>
      <c r="BW618">
        <f t="shared" si="158"/>
        <v>8.0243679728896211</v>
      </c>
      <c r="BX618">
        <f t="shared" si="159"/>
        <v>0</v>
      </c>
      <c r="BY618">
        <f t="shared" si="160"/>
        <v>8.9333605606033846</v>
      </c>
      <c r="BZ618">
        <f t="shared" si="161"/>
        <v>0</v>
      </c>
      <c r="CA618">
        <f t="shared" si="162"/>
        <v>0</v>
      </c>
      <c r="CB618">
        <f t="shared" si="163"/>
        <v>0</v>
      </c>
      <c r="CC618">
        <f t="shared" si="164"/>
        <v>0</v>
      </c>
      <c r="CD618">
        <f t="shared" si="165"/>
        <v>0</v>
      </c>
      <c r="CE618" s="4">
        <f t="shared" si="166"/>
        <v>1.1283199485743654</v>
      </c>
      <c r="CF618" s="4" t="str">
        <f t="shared" si="167"/>
        <v/>
      </c>
      <c r="CG618" s="4">
        <f t="shared" si="168"/>
        <v>0.28627715444363572</v>
      </c>
      <c r="CH618" s="4" t="str">
        <f t="shared" si="169"/>
        <v/>
      </c>
      <c r="CI618">
        <f>INDEX(FX!$B$114:$AK$132,MATCH(Data!BQ618,FX!$A$114:$A$132,0),MATCH(Data!D618,Period,0))</f>
        <v>110.68793961228342</v>
      </c>
    </row>
    <row r="619" spans="1:87" hidden="1" outlineLevel="1" x14ac:dyDescent="0.15">
      <c r="A619" t="s">
        <v>65</v>
      </c>
      <c r="B619" s="1">
        <f t="shared" si="170"/>
        <v>43800</v>
      </c>
      <c r="C619" t="s">
        <v>45</v>
      </c>
      <c r="D619" s="1">
        <v>43252</v>
      </c>
      <c r="E619">
        <v>3879.8421113816798</v>
      </c>
      <c r="F619">
        <v>4324.6855022849713</v>
      </c>
      <c r="G619">
        <v>1032.2139781328635</v>
      </c>
      <c r="H619">
        <v>1171.0667981484401</v>
      </c>
      <c r="BQ619" t="str">
        <f>VLOOKUP(A619,Misc!$A$3:$B$11,2,FALSE)</f>
        <v>JPY</v>
      </c>
      <c r="BR619">
        <f>INDEX(FX!$B$30:$AK$48,MATCH(Data!BQ619,FX!$A$30:$A$48,0),MATCH(Data!D619,Period,0))</f>
        <v>110.05814617279118</v>
      </c>
      <c r="BS619">
        <f t="shared" si="154"/>
        <v>35.252657311620816</v>
      </c>
      <c r="BT619">
        <f t="shared" si="155"/>
        <v>0</v>
      </c>
      <c r="BU619">
        <f t="shared" si="156"/>
        <v>39.294551586351631</v>
      </c>
      <c r="BV619">
        <f t="shared" si="157"/>
        <v>0</v>
      </c>
      <c r="BW619">
        <f t="shared" si="158"/>
        <v>9.3788057861004539</v>
      </c>
      <c r="BX619">
        <f t="shared" si="159"/>
        <v>0</v>
      </c>
      <c r="BY619">
        <f t="shared" si="160"/>
        <v>10.640437249505061</v>
      </c>
      <c r="BZ619">
        <f t="shared" si="161"/>
        <v>0</v>
      </c>
      <c r="CA619">
        <f t="shared" si="162"/>
        <v>0</v>
      </c>
      <c r="CB619">
        <f t="shared" si="163"/>
        <v>0</v>
      </c>
      <c r="CC619">
        <f t="shared" si="164"/>
        <v>0</v>
      </c>
      <c r="CD619">
        <f t="shared" si="165"/>
        <v>0</v>
      </c>
      <c r="CE619" s="4">
        <f t="shared" si="166"/>
        <v>1.1146550241305762</v>
      </c>
      <c r="CF619" s="4" t="str">
        <f t="shared" si="167"/>
        <v/>
      </c>
      <c r="CG619" s="4">
        <f t="shared" si="168"/>
        <v>0.27078658032582958</v>
      </c>
      <c r="CH619" s="4" t="str">
        <f t="shared" si="169"/>
        <v/>
      </c>
      <c r="CI619">
        <f>INDEX(FX!$B$114:$AK$132,MATCH(Data!BQ619,FX!$A$114:$A$132,0),MATCH(Data!D619,Period,0))</f>
        <v>110.68793961228342</v>
      </c>
    </row>
    <row r="620" spans="1:87" hidden="1" outlineLevel="1" x14ac:dyDescent="0.15">
      <c r="A620" t="s">
        <v>65</v>
      </c>
      <c r="B620" s="1">
        <f t="shared" si="170"/>
        <v>43800</v>
      </c>
      <c r="C620" t="s">
        <v>45</v>
      </c>
      <c r="D620" s="1">
        <v>43282</v>
      </c>
      <c r="E620">
        <v>3545.960427026831</v>
      </c>
      <c r="F620">
        <v>4136.683563114917</v>
      </c>
      <c r="G620">
        <v>894.09345207839533</v>
      </c>
      <c r="H620">
        <v>1155.6460126585364</v>
      </c>
      <c r="BQ620" t="str">
        <f>VLOOKUP(A620,Misc!$A$3:$B$11,2,FALSE)</f>
        <v>JPY</v>
      </c>
      <c r="BR620">
        <f>INDEX(FX!$B$30:$AK$48,MATCH(Data!BQ620,FX!$A$30:$A$48,0),MATCH(Data!D620,Period,0))</f>
        <v>111.4455863018601</v>
      </c>
      <c r="BS620">
        <f t="shared" si="154"/>
        <v>31.81786327026256</v>
      </c>
      <c r="BT620">
        <f t="shared" si="155"/>
        <v>0</v>
      </c>
      <c r="BU620">
        <f t="shared" si="156"/>
        <v>37.118415366494176</v>
      </c>
      <c r="BV620">
        <f t="shared" si="157"/>
        <v>0</v>
      </c>
      <c r="BW620">
        <f t="shared" si="158"/>
        <v>8.0226905501368631</v>
      </c>
      <c r="BX620">
        <f t="shared" si="159"/>
        <v>0</v>
      </c>
      <c r="BY620">
        <f t="shared" si="160"/>
        <v>10.369598752241011</v>
      </c>
      <c r="BZ620">
        <f t="shared" si="161"/>
        <v>0</v>
      </c>
      <c r="CA620">
        <f t="shared" si="162"/>
        <v>0</v>
      </c>
      <c r="CB620">
        <f t="shared" si="163"/>
        <v>0</v>
      </c>
      <c r="CC620">
        <f t="shared" si="164"/>
        <v>0</v>
      </c>
      <c r="CD620">
        <f t="shared" si="165"/>
        <v>0</v>
      </c>
      <c r="CE620" s="4">
        <f t="shared" si="166"/>
        <v>1.1665904479885545</v>
      </c>
      <c r="CF620" s="4" t="str">
        <f t="shared" si="167"/>
        <v/>
      </c>
      <c r="CG620" s="4">
        <f t="shared" si="168"/>
        <v>0.27936534062284829</v>
      </c>
      <c r="CH620" s="4" t="str">
        <f t="shared" si="169"/>
        <v/>
      </c>
      <c r="CI620">
        <f>INDEX(FX!$B$114:$AK$132,MATCH(Data!BQ620,FX!$A$114:$A$132,0),MATCH(Data!D620,Period,0))</f>
        <v>110.68793961228342</v>
      </c>
    </row>
    <row r="621" spans="1:87" hidden="1" outlineLevel="1" x14ac:dyDescent="0.15">
      <c r="A621" t="s">
        <v>65</v>
      </c>
      <c r="B621" s="1">
        <f t="shared" si="170"/>
        <v>43800</v>
      </c>
      <c r="C621" t="s">
        <v>45</v>
      </c>
      <c r="D621" s="1">
        <v>43313</v>
      </c>
      <c r="E621">
        <v>3388.655139878123</v>
      </c>
      <c r="F621">
        <v>3906.7716960590046</v>
      </c>
      <c r="G621">
        <v>963.80278153857853</v>
      </c>
      <c r="H621">
        <v>1082.5962550206029</v>
      </c>
      <c r="BQ621" t="str">
        <f>VLOOKUP(A621,Misc!$A$3:$B$11,2,FALSE)</f>
        <v>JPY</v>
      </c>
      <c r="BR621">
        <f>INDEX(FX!$B$30:$AK$48,MATCH(Data!BQ621,FX!$A$30:$A$48,0),MATCH(Data!D621,Period,0))</f>
        <v>111.00607621241898</v>
      </c>
      <c r="BS621">
        <f t="shared" si="154"/>
        <v>30.526753629176671</v>
      </c>
      <c r="BT621">
        <f t="shared" si="155"/>
        <v>0</v>
      </c>
      <c r="BU621">
        <f t="shared" si="156"/>
        <v>35.194214851654479</v>
      </c>
      <c r="BV621">
        <f t="shared" si="157"/>
        <v>0</v>
      </c>
      <c r="BW621">
        <f t="shared" si="158"/>
        <v>8.6824326597605808</v>
      </c>
      <c r="BX621">
        <f t="shared" si="159"/>
        <v>0</v>
      </c>
      <c r="BY621">
        <f t="shared" si="160"/>
        <v>9.7525855517041133</v>
      </c>
      <c r="BZ621">
        <f t="shared" si="161"/>
        <v>0</v>
      </c>
      <c r="CA621">
        <f t="shared" si="162"/>
        <v>0</v>
      </c>
      <c r="CB621">
        <f t="shared" si="163"/>
        <v>0</v>
      </c>
      <c r="CC621">
        <f t="shared" si="164"/>
        <v>0</v>
      </c>
      <c r="CD621">
        <f t="shared" si="165"/>
        <v>0</v>
      </c>
      <c r="CE621" s="4">
        <f t="shared" si="166"/>
        <v>1.1528973987596496</v>
      </c>
      <c r="CF621" s="4" t="str">
        <f t="shared" si="167"/>
        <v/>
      </c>
      <c r="CG621" s="4">
        <f t="shared" si="168"/>
        <v>0.27710763239958014</v>
      </c>
      <c r="CH621" s="4" t="str">
        <f t="shared" si="169"/>
        <v/>
      </c>
      <c r="CI621">
        <f>INDEX(FX!$B$114:$AK$132,MATCH(Data!BQ621,FX!$A$114:$A$132,0),MATCH(Data!D621,Period,0))</f>
        <v>110.68793961228342</v>
      </c>
    </row>
    <row r="622" spans="1:87" hidden="1" outlineLevel="1" x14ac:dyDescent="0.15">
      <c r="A622" t="s">
        <v>65</v>
      </c>
      <c r="B622" s="1">
        <f t="shared" si="170"/>
        <v>43800</v>
      </c>
      <c r="C622" t="s">
        <v>45</v>
      </c>
      <c r="D622" s="1">
        <v>43344</v>
      </c>
      <c r="E622">
        <v>3242.4844230091198</v>
      </c>
      <c r="F622">
        <v>3790.246163624844</v>
      </c>
      <c r="G622">
        <v>962.42972740740947</v>
      </c>
      <c r="H622">
        <v>1077.3169262793886</v>
      </c>
      <c r="BQ622" t="str">
        <f>VLOOKUP(A622,Misc!$A$3:$B$11,2,FALSE)</f>
        <v>JPY</v>
      </c>
      <c r="BR622">
        <f>INDEX(FX!$B$30:$AK$48,MATCH(Data!BQ622,FX!$A$30:$A$48,0),MATCH(Data!D622,Period,0))</f>
        <v>111.96359799977702</v>
      </c>
      <c r="BS622">
        <f t="shared" si="154"/>
        <v>28.960166348133768</v>
      </c>
      <c r="BT622">
        <f t="shared" si="155"/>
        <v>0</v>
      </c>
      <c r="BU622">
        <f t="shared" si="156"/>
        <v>33.852486266405911</v>
      </c>
      <c r="BV622">
        <f t="shared" si="157"/>
        <v>0</v>
      </c>
      <c r="BW622">
        <f t="shared" si="158"/>
        <v>8.5959163924807616</v>
      </c>
      <c r="BX622">
        <f t="shared" si="159"/>
        <v>0</v>
      </c>
      <c r="BY622">
        <f t="shared" si="160"/>
        <v>9.6220284585846745</v>
      </c>
      <c r="BZ622">
        <f t="shared" si="161"/>
        <v>0</v>
      </c>
      <c r="CA622">
        <f t="shared" si="162"/>
        <v>0</v>
      </c>
      <c r="CB622">
        <f t="shared" si="163"/>
        <v>0</v>
      </c>
      <c r="CC622">
        <f t="shared" si="164"/>
        <v>0</v>
      </c>
      <c r="CD622">
        <f t="shared" si="165"/>
        <v>0</v>
      </c>
      <c r="CE622" s="4">
        <f t="shared" si="166"/>
        <v>1.1689327284747248</v>
      </c>
      <c r="CF622" s="4" t="str">
        <f t="shared" si="167"/>
        <v/>
      </c>
      <c r="CG622" s="4">
        <f t="shared" si="168"/>
        <v>0.28423402591062441</v>
      </c>
      <c r="CH622" s="4" t="str">
        <f t="shared" si="169"/>
        <v/>
      </c>
      <c r="CI622">
        <f>INDEX(FX!$B$114:$AK$132,MATCH(Data!BQ622,FX!$A$114:$A$132,0),MATCH(Data!D622,Period,0))</f>
        <v>110.68793961228342</v>
      </c>
    </row>
    <row r="623" spans="1:87" hidden="1" outlineLevel="1" x14ac:dyDescent="0.15">
      <c r="A623" t="s">
        <v>65</v>
      </c>
      <c r="B623" s="1">
        <f t="shared" si="170"/>
        <v>43800</v>
      </c>
      <c r="C623" t="s">
        <v>45</v>
      </c>
      <c r="D623" s="1">
        <v>43374</v>
      </c>
      <c r="E623">
        <v>3746.6099976937858</v>
      </c>
      <c r="F623">
        <v>3402.0883525056829</v>
      </c>
      <c r="G623">
        <v>1064.421813256582</v>
      </c>
      <c r="H623">
        <v>1125.4603672304308</v>
      </c>
      <c r="BQ623" t="str">
        <f>VLOOKUP(A623,Misc!$A$3:$B$11,2,FALSE)</f>
        <v>JPY</v>
      </c>
      <c r="BR623">
        <f>INDEX(FX!$B$30:$AK$48,MATCH(Data!BQ623,FX!$A$30:$A$48,0),MATCH(Data!D623,Period,0))</f>
        <v>112.86662401138821</v>
      </c>
      <c r="BS623">
        <f t="shared" si="154"/>
        <v>33.195021384849376</v>
      </c>
      <c r="BT623">
        <f t="shared" si="155"/>
        <v>0</v>
      </c>
      <c r="BU623">
        <f t="shared" si="156"/>
        <v>30.142554384920853</v>
      </c>
      <c r="BV623">
        <f t="shared" si="157"/>
        <v>0</v>
      </c>
      <c r="BW623">
        <f t="shared" si="158"/>
        <v>9.4307934039843531</v>
      </c>
      <c r="BX623">
        <f t="shared" si="159"/>
        <v>0</v>
      </c>
      <c r="BY623">
        <f t="shared" si="160"/>
        <v>9.9715959176458782</v>
      </c>
      <c r="BZ623">
        <f t="shared" si="161"/>
        <v>0</v>
      </c>
      <c r="CA623">
        <f t="shared" si="162"/>
        <v>0</v>
      </c>
      <c r="CB623">
        <f t="shared" si="163"/>
        <v>0</v>
      </c>
      <c r="CC623">
        <f t="shared" si="164"/>
        <v>0</v>
      </c>
      <c r="CD623">
        <f t="shared" si="165"/>
        <v>0</v>
      </c>
      <c r="CE623" s="4">
        <f t="shared" si="166"/>
        <v>0.90804443339440932</v>
      </c>
      <c r="CF623" s="4" t="str">
        <f t="shared" si="167"/>
        <v/>
      </c>
      <c r="CG623" s="4">
        <f t="shared" si="168"/>
        <v>0.33081456170928497</v>
      </c>
      <c r="CH623" s="4" t="str">
        <f t="shared" si="169"/>
        <v/>
      </c>
      <c r="CI623">
        <f>INDEX(FX!$B$114:$AK$132,MATCH(Data!BQ623,FX!$A$114:$A$132,0),MATCH(Data!D623,Period,0))</f>
        <v>110.68793961228342</v>
      </c>
    </row>
    <row r="624" spans="1:87" hidden="1" outlineLevel="1" x14ac:dyDescent="0.15">
      <c r="A624" t="s">
        <v>65</v>
      </c>
      <c r="B624" s="1">
        <f t="shared" si="170"/>
        <v>43800</v>
      </c>
      <c r="C624" t="s">
        <v>45</v>
      </c>
      <c r="D624" s="1">
        <v>43405</v>
      </c>
      <c r="E624">
        <v>2214.5001651071198</v>
      </c>
      <c r="F624">
        <v>2419.306433622281</v>
      </c>
      <c r="G624">
        <v>923.97633109195704</v>
      </c>
      <c r="H624">
        <v>941.3931467108456</v>
      </c>
      <c r="BQ624" t="str">
        <f>VLOOKUP(A624,Misc!$A$3:$B$11,2,FALSE)</f>
        <v>JPY</v>
      </c>
      <c r="BR624">
        <f>INDEX(FX!$B$30:$AK$48,MATCH(Data!BQ624,FX!$A$30:$A$48,0),MATCH(Data!D624,Period,0))</f>
        <v>113.30182228247176</v>
      </c>
      <c r="BS624">
        <f t="shared" si="154"/>
        <v>19.545141644643358</v>
      </c>
      <c r="BT624">
        <f t="shared" si="155"/>
        <v>0</v>
      </c>
      <c r="BU624">
        <f t="shared" si="156"/>
        <v>21.352758365975173</v>
      </c>
      <c r="BV624">
        <f t="shared" si="157"/>
        <v>0</v>
      </c>
      <c r="BW624">
        <f t="shared" si="158"/>
        <v>8.1549997385602495</v>
      </c>
      <c r="BX624">
        <f t="shared" si="159"/>
        <v>0</v>
      </c>
      <c r="BY624">
        <f t="shared" si="160"/>
        <v>8.3087202636853164</v>
      </c>
      <c r="BZ624">
        <f t="shared" si="161"/>
        <v>0</v>
      </c>
      <c r="CA624">
        <f t="shared" si="162"/>
        <v>0</v>
      </c>
      <c r="CB624">
        <f t="shared" si="163"/>
        <v>0</v>
      </c>
      <c r="CC624">
        <f t="shared" si="164"/>
        <v>0</v>
      </c>
      <c r="CD624">
        <f t="shared" si="165"/>
        <v>0</v>
      </c>
      <c r="CE624" s="4">
        <f t="shared" si="166"/>
        <v>1.0924841965434013</v>
      </c>
      <c r="CF624" s="4" t="str">
        <f t="shared" si="167"/>
        <v/>
      </c>
      <c r="CG624" s="4">
        <f t="shared" si="168"/>
        <v>0.38911695253972212</v>
      </c>
      <c r="CH624" s="4" t="str">
        <f t="shared" si="169"/>
        <v/>
      </c>
      <c r="CI624">
        <f>INDEX(FX!$B$114:$AK$132,MATCH(Data!BQ624,FX!$A$114:$A$132,0),MATCH(Data!D624,Period,0))</f>
        <v>110.68793961228342</v>
      </c>
    </row>
    <row r="625" spans="1:87" hidden="1" outlineLevel="1" x14ac:dyDescent="0.15">
      <c r="A625" t="s">
        <v>65</v>
      </c>
      <c r="B625" s="1">
        <f t="shared" si="170"/>
        <v>43800</v>
      </c>
      <c r="C625" t="s">
        <v>45</v>
      </c>
      <c r="D625" s="1">
        <v>43435</v>
      </c>
      <c r="E625">
        <v>2667.696505091857</v>
      </c>
      <c r="F625">
        <v>2937.6060249791894</v>
      </c>
      <c r="G625">
        <v>1003.4785651129899</v>
      </c>
      <c r="H625">
        <v>1022.496055334004</v>
      </c>
      <c r="BQ625" t="str">
        <f>VLOOKUP(A625,Misc!$A$3:$B$11,2,FALSE)</f>
        <v>JPY</v>
      </c>
      <c r="BR625">
        <f>INDEX(FX!$B$30:$AK$48,MATCH(Data!BQ625,FX!$A$30:$A$48,0),MATCH(Data!D625,Period,0))</f>
        <v>112.32917244567729</v>
      </c>
      <c r="BS625">
        <f t="shared" si="154"/>
        <v>23.748919777557898</v>
      </c>
      <c r="BT625">
        <f t="shared" si="155"/>
        <v>0</v>
      </c>
      <c r="BU625">
        <f t="shared" si="156"/>
        <v>26.151764150134944</v>
      </c>
      <c r="BV625">
        <f t="shared" si="157"/>
        <v>0</v>
      </c>
      <c r="BW625">
        <f t="shared" si="158"/>
        <v>8.9333745033889134</v>
      </c>
      <c r="BX625">
        <f t="shared" si="159"/>
        <v>0</v>
      </c>
      <c r="BY625">
        <f t="shared" si="160"/>
        <v>9.1026759395782619</v>
      </c>
      <c r="BZ625">
        <f t="shared" si="161"/>
        <v>0</v>
      </c>
      <c r="CA625">
        <f t="shared" si="162"/>
        <v>0</v>
      </c>
      <c r="CB625">
        <f t="shared" si="163"/>
        <v>0</v>
      </c>
      <c r="CC625">
        <f t="shared" si="164"/>
        <v>0</v>
      </c>
      <c r="CD625">
        <f t="shared" si="165"/>
        <v>0</v>
      </c>
      <c r="CE625" s="4">
        <f t="shared" si="166"/>
        <v>1.1011769964732321</v>
      </c>
      <c r="CF625" s="4" t="str">
        <f t="shared" si="167"/>
        <v/>
      </c>
      <c r="CG625" s="4">
        <f t="shared" si="168"/>
        <v>0.34807120037182238</v>
      </c>
      <c r="CH625" s="4" t="str">
        <f t="shared" si="169"/>
        <v/>
      </c>
      <c r="CI625">
        <f>INDEX(FX!$B$114:$AK$132,MATCH(Data!BQ625,FX!$A$114:$A$132,0),MATCH(Data!D625,Period,0))</f>
        <v>110.68793961228342</v>
      </c>
    </row>
    <row r="626" spans="1:87" hidden="1" outlineLevel="1" x14ac:dyDescent="0.15">
      <c r="A626" t="s">
        <v>66</v>
      </c>
      <c r="B626" s="1">
        <f t="shared" si="170"/>
        <v>43800</v>
      </c>
      <c r="C626" t="s">
        <v>50</v>
      </c>
      <c r="D626" s="1">
        <v>43101</v>
      </c>
      <c r="E626">
        <f t="array" ref="E626:E637">TRANSPOSE('[4]AG_Key Metrics P1'!$F$9:$Q$9)</f>
        <v>6448.7653</v>
      </c>
      <c r="F626">
        <f t="array" ref="F626:F637">TRANSPOSE('[4]AG_Key Metrics P1'!$F$14:$Q$14)</f>
        <v>2033.5665904308701</v>
      </c>
      <c r="G626">
        <f t="array" ref="G626:G637">TRANSPOSE('[4]AG_Key Metrics P1'!$F$19:$Q$19)</f>
        <v>1582.73</v>
      </c>
      <c r="H626">
        <f t="array" ref="H626:H637">TRANSPOSE('[4]AG_Key Metrics P1'!$F$24:$Q$24)</f>
        <v>580.19000000000005</v>
      </c>
      <c r="BQ626" t="str">
        <f>VLOOKUP(A626,Misc!$A$3:$B$11,2,FALSE)</f>
        <v>IDR</v>
      </c>
      <c r="BR626">
        <f>INDEX(FX!$B$30:$AK$48,MATCH(Data!BQ626,FX!$A$30:$A$48,0),MATCH(Data!D626,Period,0))</f>
        <v>13374.980718285773</v>
      </c>
      <c r="BS626">
        <f t="shared" si="154"/>
        <v>0.48215137171625894</v>
      </c>
      <c r="BT626">
        <f t="shared" si="155"/>
        <v>0</v>
      </c>
      <c r="BU626">
        <f t="shared" si="156"/>
        <v>0.15204258108953039</v>
      </c>
      <c r="BV626">
        <f t="shared" si="157"/>
        <v>0</v>
      </c>
      <c r="BW626">
        <f t="shared" si="158"/>
        <v>0.11833512386572272</v>
      </c>
      <c r="BX626">
        <f t="shared" si="159"/>
        <v>0</v>
      </c>
      <c r="BY626">
        <f t="shared" si="160"/>
        <v>4.3378754124616122E-2</v>
      </c>
      <c r="BZ626">
        <f t="shared" si="161"/>
        <v>0</v>
      </c>
      <c r="CA626">
        <f t="shared" si="162"/>
        <v>0</v>
      </c>
      <c r="CB626">
        <f t="shared" si="163"/>
        <v>0</v>
      </c>
      <c r="CC626">
        <f t="shared" si="164"/>
        <v>0</v>
      </c>
      <c r="CD626">
        <f t="shared" si="165"/>
        <v>0</v>
      </c>
      <c r="CE626" s="4">
        <f t="shared" si="166"/>
        <v>0.31534200669868856</v>
      </c>
      <c r="CF626" s="4" t="str">
        <f t="shared" si="167"/>
        <v/>
      </c>
      <c r="CG626" s="4">
        <f t="shared" si="168"/>
        <v>0.2853066148559561</v>
      </c>
      <c r="CH626" s="4" t="str">
        <f t="shared" si="169"/>
        <v/>
      </c>
      <c r="CI626">
        <f>INDEX(FX!$B$114:$AK$132,MATCH(Data!BQ626,FX!$A$114:$A$132,0),MATCH(Data!D626,Period,0))</f>
        <v>14285.503516898269</v>
      </c>
    </row>
    <row r="627" spans="1:87" hidden="1" outlineLevel="1" x14ac:dyDescent="0.15">
      <c r="A627" t="s">
        <v>66</v>
      </c>
      <c r="B627" s="1">
        <f t="shared" si="170"/>
        <v>43800</v>
      </c>
      <c r="C627" t="s">
        <v>50</v>
      </c>
      <c r="D627" s="1">
        <v>43132</v>
      </c>
      <c r="E627">
        <v>12219.108099999999</v>
      </c>
      <c r="F627">
        <v>3972.1868079822998</v>
      </c>
      <c r="G627">
        <v>2811.6</v>
      </c>
      <c r="H627">
        <v>1000.85</v>
      </c>
      <c r="BQ627" t="str">
        <f>VLOOKUP(A627,Misc!$A$3:$B$11,2,FALSE)</f>
        <v>IDR</v>
      </c>
      <c r="BR627">
        <f>INDEX(FX!$B$30:$AK$48,MATCH(Data!BQ627,FX!$A$30:$A$48,0),MATCH(Data!D627,Period,0))</f>
        <v>13600.58998364081</v>
      </c>
      <c r="BS627">
        <f t="shared" ref="BS627:BS690" si="171">IF(D627&gt;B627,0,E627/$BR627)</f>
        <v>0.89842485617884982</v>
      </c>
      <c r="BT627">
        <f t="shared" ref="BT627:BT690" si="172">IF(D627&gt;B627,E627/$BR627,0)</f>
        <v>0</v>
      </c>
      <c r="BU627">
        <f t="shared" ref="BU627:BU690" si="173">IF(D627&gt;B627,0,F627/$BR627)</f>
        <v>0.29205988951656975</v>
      </c>
      <c r="BV627">
        <f t="shared" ref="BV627:BV690" si="174">IF(D627&gt;B627,F627/$BR627,0)</f>
        <v>0</v>
      </c>
      <c r="BW627">
        <f t="shared" ref="BW627:BW690" si="175">IF(D627&gt;B627,0,G627/$BR627)</f>
        <v>0.20672632609187361</v>
      </c>
      <c r="BX627">
        <f t="shared" ref="BX627:BX690" si="176">IF(D627&gt;B627,G627/$BR627,0)</f>
        <v>0</v>
      </c>
      <c r="BY627">
        <f t="shared" ref="BY627:BY690" si="177">IF(D627&gt;B627,0,H627/$BR627)</f>
        <v>7.3588719401426847E-2</v>
      </c>
      <c r="BZ627">
        <f t="shared" ref="BZ627:BZ690" si="178">IF(D627&gt;B627,H627/$BR627,0)</f>
        <v>0</v>
      </c>
      <c r="CA627">
        <f t="shared" si="162"/>
        <v>0</v>
      </c>
      <c r="CB627">
        <f t="shared" si="163"/>
        <v>0</v>
      </c>
      <c r="CC627">
        <f t="shared" si="164"/>
        <v>0</v>
      </c>
      <c r="CD627">
        <f t="shared" si="165"/>
        <v>0</v>
      </c>
      <c r="CE627" s="4">
        <f t="shared" si="166"/>
        <v>0.3250799301777435</v>
      </c>
      <c r="CF627" s="4" t="str">
        <f t="shared" si="167"/>
        <v/>
      </c>
      <c r="CG627" s="4">
        <f t="shared" si="168"/>
        <v>0.25196448414478995</v>
      </c>
      <c r="CH627" s="4" t="str">
        <f t="shared" si="169"/>
        <v/>
      </c>
      <c r="CI627">
        <f>INDEX(FX!$B$114:$AK$132,MATCH(Data!BQ627,FX!$A$114:$A$132,0),MATCH(Data!D627,Period,0))</f>
        <v>14285.503516898269</v>
      </c>
    </row>
    <row r="628" spans="1:87" hidden="1" outlineLevel="1" x14ac:dyDescent="0.15">
      <c r="A628" t="s">
        <v>66</v>
      </c>
      <c r="B628" s="1">
        <f t="shared" si="170"/>
        <v>43800</v>
      </c>
      <c r="C628" t="s">
        <v>50</v>
      </c>
      <c r="D628" s="1">
        <v>43160</v>
      </c>
      <c r="E628">
        <v>13277.699699999999</v>
      </c>
      <c r="F628">
        <v>4371.4341052911104</v>
      </c>
      <c r="G628">
        <v>3736.31</v>
      </c>
      <c r="H628">
        <v>1559.02</v>
      </c>
      <c r="BQ628" t="str">
        <f>VLOOKUP(A628,Misc!$A$3:$B$11,2,FALSE)</f>
        <v>IDR</v>
      </c>
      <c r="BR628">
        <f>INDEX(FX!$B$30:$AK$48,MATCH(Data!BQ628,FX!$A$30:$A$48,0),MATCH(Data!D628,Period,0))</f>
        <v>13758.785995522274</v>
      </c>
      <c r="BS628">
        <f t="shared" si="171"/>
        <v>0.96503424824843986</v>
      </c>
      <c r="BT628">
        <f t="shared" si="172"/>
        <v>0</v>
      </c>
      <c r="BU628">
        <f t="shared" si="173"/>
        <v>0.31771946352779751</v>
      </c>
      <c r="BV628">
        <f t="shared" si="174"/>
        <v>0</v>
      </c>
      <c r="BW628">
        <f t="shared" si="175"/>
        <v>0.27155811575352379</v>
      </c>
      <c r="BX628">
        <f t="shared" si="176"/>
        <v>0</v>
      </c>
      <c r="BY628">
        <f t="shared" si="177"/>
        <v>0.11331086917896499</v>
      </c>
      <c r="BZ628">
        <f t="shared" si="178"/>
        <v>0</v>
      </c>
      <c r="CA628">
        <f t="shared" si="162"/>
        <v>0</v>
      </c>
      <c r="CB628">
        <f t="shared" si="163"/>
        <v>0</v>
      </c>
      <c r="CC628">
        <f t="shared" si="164"/>
        <v>0</v>
      </c>
      <c r="CD628">
        <f t="shared" si="165"/>
        <v>0</v>
      </c>
      <c r="CE628" s="4">
        <f t="shared" si="166"/>
        <v>0.3292312828321543</v>
      </c>
      <c r="CF628" s="4" t="str">
        <f t="shared" si="167"/>
        <v/>
      </c>
      <c r="CG628" s="4">
        <f t="shared" si="168"/>
        <v>0.3566381106175176</v>
      </c>
      <c r="CH628" s="4" t="str">
        <f t="shared" si="169"/>
        <v/>
      </c>
      <c r="CI628">
        <f>INDEX(FX!$B$114:$AK$132,MATCH(Data!BQ628,FX!$A$114:$A$132,0),MATCH(Data!D628,Period,0))</f>
        <v>14285.503516898269</v>
      </c>
    </row>
    <row r="629" spans="1:87" hidden="1" outlineLevel="1" x14ac:dyDescent="0.15">
      <c r="A629" t="s">
        <v>66</v>
      </c>
      <c r="B629" s="1">
        <f t="shared" si="170"/>
        <v>43800</v>
      </c>
      <c r="C629" t="s">
        <v>50</v>
      </c>
      <c r="D629" s="1">
        <v>43191</v>
      </c>
      <c r="E629">
        <v>7419.0451128310006</v>
      </c>
      <c r="F629">
        <v>2456.0308910218</v>
      </c>
      <c r="G629">
        <v>1908.61</v>
      </c>
      <c r="H629">
        <v>719.6</v>
      </c>
      <c r="BQ629" t="str">
        <f>VLOOKUP(A629,Misc!$A$3:$B$11,2,FALSE)</f>
        <v>IDR</v>
      </c>
      <c r="BR629">
        <f>INDEX(FX!$B$30:$AK$48,MATCH(Data!BQ629,FX!$A$30:$A$48,0),MATCH(Data!D629,Period,0))</f>
        <v>13814.428614484821</v>
      </c>
      <c r="BS629">
        <f t="shared" si="171"/>
        <v>0.53705045064635692</v>
      </c>
      <c r="BT629">
        <f t="shared" si="172"/>
        <v>0</v>
      </c>
      <c r="BU629">
        <f t="shared" si="173"/>
        <v>0.17778736707550696</v>
      </c>
      <c r="BV629">
        <f t="shared" si="174"/>
        <v>0</v>
      </c>
      <c r="BW629">
        <f t="shared" si="175"/>
        <v>0.13816061838408344</v>
      </c>
      <c r="BX629">
        <f t="shared" si="176"/>
        <v>0</v>
      </c>
      <c r="BY629">
        <f t="shared" si="177"/>
        <v>5.2090464258903839E-2</v>
      </c>
      <c r="BZ629">
        <f t="shared" si="178"/>
        <v>0</v>
      </c>
      <c r="CA629">
        <f t="shared" si="162"/>
        <v>0</v>
      </c>
      <c r="CB629">
        <f t="shared" si="163"/>
        <v>0</v>
      </c>
      <c r="CC629">
        <f t="shared" si="164"/>
        <v>0</v>
      </c>
      <c r="CD629">
        <f t="shared" si="165"/>
        <v>0</v>
      </c>
      <c r="CE629" s="4">
        <f t="shared" si="166"/>
        <v>0.33104407018285587</v>
      </c>
      <c r="CF629" s="4" t="str">
        <f t="shared" si="167"/>
        <v/>
      </c>
      <c r="CG629" s="4">
        <f t="shared" si="168"/>
        <v>0.29299305746949289</v>
      </c>
      <c r="CH629" s="4" t="str">
        <f t="shared" si="169"/>
        <v/>
      </c>
      <c r="CI629">
        <f>INDEX(FX!$B$114:$AK$132,MATCH(Data!BQ629,FX!$A$114:$A$132,0),MATCH(Data!D629,Period,0))</f>
        <v>14285.503516898269</v>
      </c>
    </row>
    <row r="630" spans="1:87" hidden="1" outlineLevel="1" x14ac:dyDescent="0.15">
      <c r="A630" t="s">
        <v>66</v>
      </c>
      <c r="B630" s="1">
        <f t="shared" si="170"/>
        <v>43800</v>
      </c>
      <c r="C630" t="s">
        <v>50</v>
      </c>
      <c r="D630" s="1">
        <v>43221</v>
      </c>
      <c r="E630">
        <v>20179.531896</v>
      </c>
      <c r="F630">
        <v>6986.8713776021004</v>
      </c>
      <c r="G630">
        <v>4771.25</v>
      </c>
      <c r="H630">
        <v>2289.06</v>
      </c>
      <c r="BQ630" t="str">
        <f>VLOOKUP(A630,Misc!$A$3:$B$11,2,FALSE)</f>
        <v>IDR</v>
      </c>
      <c r="BR630">
        <f>INDEX(FX!$B$30:$AK$48,MATCH(Data!BQ630,FX!$A$30:$A$48,0),MATCH(Data!D630,Period,0))</f>
        <v>14048.48442869292</v>
      </c>
      <c r="BS630">
        <f t="shared" si="171"/>
        <v>1.4364205618354746</v>
      </c>
      <c r="BT630">
        <f t="shared" si="172"/>
        <v>0</v>
      </c>
      <c r="BU630">
        <f t="shared" si="173"/>
        <v>0.49733986702024363</v>
      </c>
      <c r="BV630">
        <f t="shared" si="174"/>
        <v>0</v>
      </c>
      <c r="BW630">
        <f t="shared" si="175"/>
        <v>0.33962738288374356</v>
      </c>
      <c r="BX630">
        <f t="shared" si="176"/>
        <v>0</v>
      </c>
      <c r="BY630">
        <f t="shared" si="177"/>
        <v>0.16293999624078848</v>
      </c>
      <c r="BZ630">
        <f t="shared" si="178"/>
        <v>0</v>
      </c>
      <c r="CA630">
        <f t="shared" si="162"/>
        <v>0</v>
      </c>
      <c r="CB630">
        <f t="shared" si="163"/>
        <v>0</v>
      </c>
      <c r="CC630">
        <f t="shared" si="164"/>
        <v>0</v>
      </c>
      <c r="CD630">
        <f t="shared" si="165"/>
        <v>0</v>
      </c>
      <c r="CE630" s="4">
        <f t="shared" si="166"/>
        <v>0.34623555261889111</v>
      </c>
      <c r="CF630" s="4" t="str">
        <f t="shared" si="167"/>
        <v/>
      </c>
      <c r="CG630" s="4">
        <f t="shared" si="168"/>
        <v>0.32762303415775873</v>
      </c>
      <c r="CH630" s="4" t="str">
        <f t="shared" si="169"/>
        <v/>
      </c>
      <c r="CI630">
        <f>INDEX(FX!$B$114:$AK$132,MATCH(Data!BQ630,FX!$A$114:$A$132,0),MATCH(Data!D630,Period,0))</f>
        <v>14285.503516898269</v>
      </c>
    </row>
    <row r="631" spans="1:87" hidden="1" outlineLevel="1" x14ac:dyDescent="0.15">
      <c r="A631" t="s">
        <v>66</v>
      </c>
      <c r="B631" s="1">
        <f t="shared" si="170"/>
        <v>43800</v>
      </c>
      <c r="C631" t="s">
        <v>50</v>
      </c>
      <c r="D631" s="1">
        <v>43252</v>
      </c>
      <c r="E631">
        <v>8146.7173080000002</v>
      </c>
      <c r="F631">
        <v>2436.9270254278003</v>
      </c>
      <c r="G631">
        <v>1999</v>
      </c>
      <c r="H631">
        <v>865</v>
      </c>
      <c r="BQ631" t="str">
        <f>VLOOKUP(A631,Misc!$A$3:$B$11,2,FALSE)</f>
        <v>IDR</v>
      </c>
      <c r="BR631">
        <f>INDEX(FX!$B$30:$AK$48,MATCH(Data!BQ631,FX!$A$30:$A$48,0),MATCH(Data!D631,Period,0))</f>
        <v>14037.492864249481</v>
      </c>
      <c r="BS631">
        <f t="shared" si="171"/>
        <v>0.58035415488957875</v>
      </c>
      <c r="BT631">
        <f t="shared" si="172"/>
        <v>0</v>
      </c>
      <c r="BU631">
        <f t="shared" si="173"/>
        <v>0.17360130110086375</v>
      </c>
      <c r="BV631">
        <f t="shared" si="174"/>
        <v>0</v>
      </c>
      <c r="BW631">
        <f t="shared" si="175"/>
        <v>0.14240434665445345</v>
      </c>
      <c r="BX631">
        <f t="shared" si="176"/>
        <v>0</v>
      </c>
      <c r="BY631">
        <f t="shared" si="177"/>
        <v>6.1620690273187714E-2</v>
      </c>
      <c r="BZ631">
        <f t="shared" si="178"/>
        <v>0</v>
      </c>
      <c r="CA631">
        <f t="shared" si="162"/>
        <v>0</v>
      </c>
      <c r="CB631">
        <f t="shared" si="163"/>
        <v>0</v>
      </c>
      <c r="CC631">
        <f t="shared" si="164"/>
        <v>0</v>
      </c>
      <c r="CD631">
        <f t="shared" si="165"/>
        <v>0</v>
      </c>
      <c r="CE631" s="4">
        <f t="shared" si="166"/>
        <v>0.29912993581289005</v>
      </c>
      <c r="CF631" s="4" t="str">
        <f t="shared" si="167"/>
        <v/>
      </c>
      <c r="CG631" s="4">
        <f t="shared" si="168"/>
        <v>0.35495523295292353</v>
      </c>
      <c r="CH631" s="4" t="str">
        <f t="shared" si="169"/>
        <v/>
      </c>
      <c r="CI631">
        <f>INDEX(FX!$B$114:$AK$132,MATCH(Data!BQ631,FX!$A$114:$A$132,0),MATCH(Data!D631,Period,0))</f>
        <v>14285.503516898269</v>
      </c>
    </row>
    <row r="632" spans="1:87" hidden="1" outlineLevel="1" x14ac:dyDescent="0.15">
      <c r="A632" t="s">
        <v>66</v>
      </c>
      <c r="B632" s="1">
        <f t="shared" si="170"/>
        <v>43800</v>
      </c>
      <c r="C632" t="s">
        <v>50</v>
      </c>
      <c r="D632" s="1">
        <v>43282</v>
      </c>
      <c r="E632">
        <v>6773.2612879999906</v>
      </c>
      <c r="F632">
        <v>2490.8868549618001</v>
      </c>
      <c r="G632">
        <v>2161</v>
      </c>
      <c r="H632">
        <v>933</v>
      </c>
      <c r="BQ632" t="str">
        <f>VLOOKUP(A632,Misc!$A$3:$B$11,2,FALSE)</f>
        <v>IDR</v>
      </c>
      <c r="BR632">
        <f>INDEX(FX!$B$30:$AK$48,MATCH(Data!BQ632,FX!$A$30:$A$48,0),MATCH(Data!D632,Period,0))</f>
        <v>14407.791945107867</v>
      </c>
      <c r="BS632">
        <f t="shared" si="171"/>
        <v>0.47011098673588469</v>
      </c>
      <c r="BT632">
        <f t="shared" si="172"/>
        <v>0</v>
      </c>
      <c r="BU632">
        <f t="shared" si="173"/>
        <v>0.17288470464119765</v>
      </c>
      <c r="BV632">
        <f t="shared" si="174"/>
        <v>0</v>
      </c>
      <c r="BW632">
        <f t="shared" si="175"/>
        <v>0.14998828468881123</v>
      </c>
      <c r="BX632">
        <f t="shared" si="176"/>
        <v>0</v>
      </c>
      <c r="BY632">
        <f t="shared" si="177"/>
        <v>6.475662638346176E-2</v>
      </c>
      <c r="BZ632">
        <f t="shared" si="178"/>
        <v>0</v>
      </c>
      <c r="CA632">
        <f t="shared" si="162"/>
        <v>0</v>
      </c>
      <c r="CB632">
        <f t="shared" si="163"/>
        <v>0</v>
      </c>
      <c r="CC632">
        <f t="shared" si="164"/>
        <v>0</v>
      </c>
      <c r="CD632">
        <f t="shared" si="165"/>
        <v>0</v>
      </c>
      <c r="CE632" s="4">
        <f t="shared" si="166"/>
        <v>0.36775295519380585</v>
      </c>
      <c r="CF632" s="4" t="str">
        <f t="shared" si="167"/>
        <v/>
      </c>
      <c r="CG632" s="4">
        <f t="shared" si="168"/>
        <v>0.37456538748096135</v>
      </c>
      <c r="CH632" s="4" t="str">
        <f t="shared" si="169"/>
        <v/>
      </c>
      <c r="CI632">
        <f>INDEX(FX!$B$114:$AK$132,MATCH(Data!BQ632,FX!$A$114:$A$132,0),MATCH(Data!D632,Period,0))</f>
        <v>14285.503516898269</v>
      </c>
    </row>
    <row r="633" spans="1:87" hidden="1" outlineLevel="1" x14ac:dyDescent="0.15">
      <c r="A633" t="s">
        <v>66</v>
      </c>
      <c r="B633" s="1">
        <f t="shared" si="170"/>
        <v>43800</v>
      </c>
      <c r="C633" t="s">
        <v>50</v>
      </c>
      <c r="D633" s="1">
        <v>43313</v>
      </c>
      <c r="E633">
        <v>16931.452497664999</v>
      </c>
      <c r="F633">
        <v>5663.9535146942999</v>
      </c>
      <c r="G633">
        <v>3905.4483</v>
      </c>
      <c r="H633">
        <v>1626.3875</v>
      </c>
      <c r="BQ633" t="str">
        <f>VLOOKUP(A633,Misc!$A$3:$B$11,2,FALSE)</f>
        <v>IDR</v>
      </c>
      <c r="BR633">
        <f>INDEX(FX!$B$30:$AK$48,MATCH(Data!BQ633,FX!$A$30:$A$48,0),MATCH(Data!D633,Period,0))</f>
        <v>14566.412926445459</v>
      </c>
      <c r="BS633">
        <f t="shared" si="171"/>
        <v>1.162362524196042</v>
      </c>
      <c r="BT633">
        <f t="shared" si="172"/>
        <v>0</v>
      </c>
      <c r="BU633">
        <f t="shared" si="173"/>
        <v>0.38883653396996176</v>
      </c>
      <c r="BV633">
        <f t="shared" si="174"/>
        <v>0</v>
      </c>
      <c r="BW633">
        <f t="shared" si="175"/>
        <v>0.26811324927564167</v>
      </c>
      <c r="BX633">
        <f t="shared" si="176"/>
        <v>0</v>
      </c>
      <c r="BY633">
        <f t="shared" si="177"/>
        <v>0.11165326070410089</v>
      </c>
      <c r="BZ633">
        <f t="shared" si="178"/>
        <v>0</v>
      </c>
      <c r="CA633">
        <f t="shared" si="162"/>
        <v>0</v>
      </c>
      <c r="CB633">
        <f t="shared" si="163"/>
        <v>0</v>
      </c>
      <c r="CC633">
        <f t="shared" si="164"/>
        <v>0</v>
      </c>
      <c r="CD633">
        <f t="shared" si="165"/>
        <v>0</v>
      </c>
      <c r="CE633" s="4">
        <f t="shared" si="166"/>
        <v>0.33452260020074537</v>
      </c>
      <c r="CF633" s="4" t="str">
        <f t="shared" si="167"/>
        <v/>
      </c>
      <c r="CG633" s="4">
        <f t="shared" si="168"/>
        <v>0.28714704239372291</v>
      </c>
      <c r="CH633" s="4" t="str">
        <f t="shared" si="169"/>
        <v/>
      </c>
      <c r="CI633">
        <f>INDEX(FX!$B$114:$AK$132,MATCH(Data!BQ633,FX!$A$114:$A$132,0),MATCH(Data!D633,Period,0))</f>
        <v>14285.503516898269</v>
      </c>
    </row>
    <row r="634" spans="1:87" hidden="1" outlineLevel="1" x14ac:dyDescent="0.15">
      <c r="A634" t="s">
        <v>66</v>
      </c>
      <c r="B634" s="1">
        <f t="shared" si="170"/>
        <v>43800</v>
      </c>
      <c r="C634" t="s">
        <v>50</v>
      </c>
      <c r="D634" s="1">
        <v>43344</v>
      </c>
      <c r="E634">
        <v>7940.0029164999996</v>
      </c>
      <c r="F634">
        <v>2101.4183031043999</v>
      </c>
      <c r="G634">
        <v>3021.2013000000002</v>
      </c>
      <c r="H634">
        <v>1007.6184</v>
      </c>
      <c r="BQ634" t="str">
        <f>VLOOKUP(A634,Misc!$A$3:$B$11,2,FALSE)</f>
        <v>IDR</v>
      </c>
      <c r="BR634">
        <f>INDEX(FX!$B$30:$AK$48,MATCH(Data!BQ634,FX!$A$30:$A$48,0),MATCH(Data!D634,Period,0))</f>
        <v>14871.679947163919</v>
      </c>
      <c r="BS634">
        <f t="shared" si="171"/>
        <v>0.53390087365443784</v>
      </c>
      <c r="BT634">
        <f t="shared" si="172"/>
        <v>0</v>
      </c>
      <c r="BU634">
        <f t="shared" si="173"/>
        <v>0.1413033571573834</v>
      </c>
      <c r="BV634">
        <f t="shared" si="174"/>
        <v>0</v>
      </c>
      <c r="BW634">
        <f t="shared" si="175"/>
        <v>0.20315131247671545</v>
      </c>
      <c r="BX634">
        <f t="shared" si="176"/>
        <v>0</v>
      </c>
      <c r="BY634">
        <f t="shared" si="177"/>
        <v>6.7754174617787974E-2</v>
      </c>
      <c r="BZ634">
        <f t="shared" si="178"/>
        <v>0</v>
      </c>
      <c r="CA634">
        <f t="shared" si="162"/>
        <v>0</v>
      </c>
      <c r="CB634">
        <f t="shared" si="163"/>
        <v>0</v>
      </c>
      <c r="CC634">
        <f t="shared" si="164"/>
        <v>0</v>
      </c>
      <c r="CD634">
        <f t="shared" si="165"/>
        <v>0</v>
      </c>
      <c r="CE634" s="4">
        <f t="shared" si="166"/>
        <v>0.26466215758403239</v>
      </c>
      <c r="CF634" s="4" t="str">
        <f t="shared" si="167"/>
        <v/>
      </c>
      <c r="CG634" s="4">
        <f t="shared" si="168"/>
        <v>0.47949444359148174</v>
      </c>
      <c r="CH634" s="4" t="str">
        <f t="shared" si="169"/>
        <v/>
      </c>
      <c r="CI634">
        <f>INDEX(FX!$B$114:$AK$132,MATCH(Data!BQ634,FX!$A$114:$A$132,0),MATCH(Data!D634,Period,0))</f>
        <v>14285.503516898269</v>
      </c>
    </row>
    <row r="635" spans="1:87" hidden="1" outlineLevel="1" x14ac:dyDescent="0.15">
      <c r="A635" t="s">
        <v>66</v>
      </c>
      <c r="B635" s="1">
        <f t="shared" si="170"/>
        <v>43800</v>
      </c>
      <c r="C635" t="s">
        <v>50</v>
      </c>
      <c r="D635" s="1">
        <v>43374</v>
      </c>
      <c r="E635">
        <v>9110.1478000000006</v>
      </c>
      <c r="F635">
        <v>2885.12472277801</v>
      </c>
      <c r="G635">
        <v>2169.5072</v>
      </c>
      <c r="H635">
        <v>930.12580000000003</v>
      </c>
      <c r="BQ635" t="str">
        <f>VLOOKUP(A635,Misc!$A$3:$B$11,2,FALSE)</f>
        <v>IDR</v>
      </c>
      <c r="BR635">
        <f>INDEX(FX!$B$30:$AK$48,MATCH(Data!BQ635,FX!$A$30:$A$48,0),MATCH(Data!D635,Period,0))</f>
        <v>15176.479273699237</v>
      </c>
      <c r="BS635">
        <f t="shared" si="171"/>
        <v>0.60028071304968877</v>
      </c>
      <c r="BT635">
        <f t="shared" si="172"/>
        <v>0</v>
      </c>
      <c r="BU635">
        <f t="shared" si="173"/>
        <v>0.19010500859563106</v>
      </c>
      <c r="BV635">
        <f t="shared" si="174"/>
        <v>0</v>
      </c>
      <c r="BW635">
        <f t="shared" si="175"/>
        <v>0.14295194299508882</v>
      </c>
      <c r="BX635">
        <f t="shared" si="176"/>
        <v>0</v>
      </c>
      <c r="BY635">
        <f t="shared" si="177"/>
        <v>6.1287323840115107E-2</v>
      </c>
      <c r="BZ635">
        <f t="shared" si="178"/>
        <v>0</v>
      </c>
      <c r="CA635">
        <f t="shared" si="162"/>
        <v>0</v>
      </c>
      <c r="CB635">
        <f t="shared" si="163"/>
        <v>0</v>
      </c>
      <c r="CC635">
        <f t="shared" si="164"/>
        <v>0</v>
      </c>
      <c r="CD635">
        <f t="shared" si="165"/>
        <v>0</v>
      </c>
      <c r="CE635" s="4">
        <f t="shared" si="166"/>
        <v>0.31669351432234832</v>
      </c>
      <c r="CF635" s="4" t="str">
        <f t="shared" si="167"/>
        <v/>
      </c>
      <c r="CG635" s="4">
        <f t="shared" si="168"/>
        <v>0.322386686667884</v>
      </c>
      <c r="CH635" s="4" t="str">
        <f t="shared" si="169"/>
        <v/>
      </c>
      <c r="CI635">
        <f>INDEX(FX!$B$114:$AK$132,MATCH(Data!BQ635,FX!$A$114:$A$132,0),MATCH(Data!D635,Period,0))</f>
        <v>14285.503516898269</v>
      </c>
    </row>
    <row r="636" spans="1:87" hidden="1" outlineLevel="1" x14ac:dyDescent="0.15">
      <c r="A636" t="s">
        <v>66</v>
      </c>
      <c r="B636" s="1">
        <f t="shared" si="170"/>
        <v>43800</v>
      </c>
      <c r="C636" t="s">
        <v>50</v>
      </c>
      <c r="D636" s="1">
        <v>43405</v>
      </c>
      <c r="E636">
        <v>12103.189930674</v>
      </c>
      <c r="F636">
        <v>4615.5419191829005</v>
      </c>
      <c r="G636">
        <v>2526.5529000000001</v>
      </c>
      <c r="H636">
        <v>1441.8013000000001</v>
      </c>
      <c r="BQ636" t="str">
        <f>VLOOKUP(A636,Misc!$A$3:$B$11,2,FALSE)</f>
        <v>IDR</v>
      </c>
      <c r="BR636">
        <f>INDEX(FX!$B$30:$AK$48,MATCH(Data!BQ636,FX!$A$30:$A$48,0),MATCH(Data!D636,Period,0))</f>
        <v>14649.346785512915</v>
      </c>
      <c r="BS636">
        <f t="shared" si="171"/>
        <v>0.82619314757727835</v>
      </c>
      <c r="BT636">
        <f t="shared" si="172"/>
        <v>0</v>
      </c>
      <c r="BU636">
        <f t="shared" si="173"/>
        <v>0.31506810417972486</v>
      </c>
      <c r="BV636">
        <f t="shared" si="174"/>
        <v>0</v>
      </c>
      <c r="BW636">
        <f t="shared" si="175"/>
        <v>0.17246863884050911</v>
      </c>
      <c r="BX636">
        <f t="shared" si="176"/>
        <v>0</v>
      </c>
      <c r="BY636">
        <f t="shared" si="177"/>
        <v>9.8420859380967854E-2</v>
      </c>
      <c r="BZ636">
        <f t="shared" si="178"/>
        <v>0</v>
      </c>
      <c r="CA636">
        <f t="shared" si="162"/>
        <v>0</v>
      </c>
      <c r="CB636">
        <f t="shared" si="163"/>
        <v>0</v>
      </c>
      <c r="CC636">
        <f t="shared" si="164"/>
        <v>0</v>
      </c>
      <c r="CD636">
        <f t="shared" si="165"/>
        <v>0</v>
      </c>
      <c r="CE636" s="4">
        <f t="shared" si="166"/>
        <v>0.381349210052913</v>
      </c>
      <c r="CF636" s="4" t="str">
        <f t="shared" si="167"/>
        <v/>
      </c>
      <c r="CG636" s="4">
        <f t="shared" si="168"/>
        <v>0.31237963499099697</v>
      </c>
      <c r="CH636" s="4" t="str">
        <f t="shared" si="169"/>
        <v/>
      </c>
      <c r="CI636">
        <f>INDEX(FX!$B$114:$AK$132,MATCH(Data!BQ636,FX!$A$114:$A$132,0),MATCH(Data!D636,Period,0))</f>
        <v>14285.503516898269</v>
      </c>
    </row>
    <row r="637" spans="1:87" hidden="1" outlineLevel="1" x14ac:dyDescent="0.15">
      <c r="A637" t="s">
        <v>66</v>
      </c>
      <c r="B637" s="1">
        <f t="shared" si="170"/>
        <v>43800</v>
      </c>
      <c r="C637" t="s">
        <v>50</v>
      </c>
      <c r="D637" s="1">
        <v>43435</v>
      </c>
      <c r="E637">
        <v>21688.088969452001</v>
      </c>
      <c r="F637">
        <v>8147.6021206498608</v>
      </c>
      <c r="G637">
        <v>6665.9849000000004</v>
      </c>
      <c r="H637">
        <v>3296.4623000000001</v>
      </c>
      <c r="BQ637" t="str">
        <f>VLOOKUP(A637,Misc!$A$3:$B$11,2,FALSE)</f>
        <v>IDR</v>
      </c>
      <c r="BR637">
        <f>INDEX(FX!$B$30:$AK$48,MATCH(Data!BQ637,FX!$A$30:$A$48,0),MATCH(Data!D637,Period,0))</f>
        <v>14504.43134535368</v>
      </c>
      <c r="BS637">
        <f t="shared" si="171"/>
        <v>1.4952733032446335</v>
      </c>
      <c r="BT637">
        <f t="shared" si="172"/>
        <v>0</v>
      </c>
      <c r="BU637">
        <f t="shared" si="173"/>
        <v>0.56173192362069724</v>
      </c>
      <c r="BV637">
        <f t="shared" si="174"/>
        <v>0</v>
      </c>
      <c r="BW637">
        <f t="shared" si="175"/>
        <v>0.45958264348883754</v>
      </c>
      <c r="BX637">
        <f t="shared" si="176"/>
        <v>0</v>
      </c>
      <c r="BY637">
        <f t="shared" si="177"/>
        <v>0.22727277074919466</v>
      </c>
      <c r="BZ637">
        <f t="shared" si="178"/>
        <v>0</v>
      </c>
      <c r="CA637">
        <f t="shared" si="162"/>
        <v>0</v>
      </c>
      <c r="CB637">
        <f t="shared" si="163"/>
        <v>0</v>
      </c>
      <c r="CC637">
        <f t="shared" si="164"/>
        <v>0</v>
      </c>
      <c r="CD637">
        <f t="shared" si="165"/>
        <v>0</v>
      </c>
      <c r="CE637" s="4">
        <f t="shared" si="166"/>
        <v>0.37567174001019088</v>
      </c>
      <c r="CF637" s="4" t="str">
        <f t="shared" si="167"/>
        <v/>
      </c>
      <c r="CG637" s="4">
        <f t="shared" si="168"/>
        <v>0.40459294049781991</v>
      </c>
      <c r="CH637" s="4" t="str">
        <f t="shared" si="169"/>
        <v/>
      </c>
      <c r="CI637">
        <f>INDEX(FX!$B$114:$AK$132,MATCH(Data!BQ637,FX!$A$114:$A$132,0),MATCH(Data!D637,Period,0))</f>
        <v>14285.503516898269</v>
      </c>
    </row>
    <row r="638" spans="1:87" hidden="1" outlineLevel="1" x14ac:dyDescent="0.15">
      <c r="A638" t="s">
        <v>66</v>
      </c>
      <c r="B638" s="1">
        <f t="shared" si="170"/>
        <v>43800</v>
      </c>
      <c r="C638" t="s">
        <v>63</v>
      </c>
      <c r="D638" s="1">
        <v>43101</v>
      </c>
      <c r="E638">
        <f t="array" ref="E638:E649">TRANSPOSE('[4]BA_Key Metrics P1'!$F$9:$Q$9)</f>
        <v>3180.9122595999997</v>
      </c>
      <c r="F638">
        <f t="array" ref="F638:F649">TRANSPOSE('[4]BA_Key Metrics P1'!$F$14:$Q$14)</f>
        <v>565.91419407250294</v>
      </c>
      <c r="G638">
        <f t="array" ref="G638:G649">TRANSPOSE('[4]BA_Key Metrics P1'!$F$19:$Q$19)</f>
        <v>281.97000000000003</v>
      </c>
      <c r="H638">
        <f t="array" ref="H638:H649">TRANSPOSE('[4]BA_Key Metrics P1'!$F$24:$Q$24)</f>
        <v>227.60900000000001</v>
      </c>
      <c r="BQ638" t="str">
        <f>VLOOKUP(A638,Misc!$A$3:$B$11,2,FALSE)</f>
        <v>IDR</v>
      </c>
      <c r="BR638">
        <f>INDEX(FX!$B$30:$AK$48,MATCH(Data!BQ638,FX!$A$30:$A$48,0),MATCH(Data!D638,Period,0))</f>
        <v>13374.980718285773</v>
      </c>
      <c r="BS638">
        <f t="shared" si="171"/>
        <v>0.23782555852594056</v>
      </c>
      <c r="BT638">
        <f t="shared" si="172"/>
        <v>0</v>
      </c>
      <c r="BU638">
        <f t="shared" si="173"/>
        <v>4.2311402610009465E-2</v>
      </c>
      <c r="BV638">
        <f t="shared" si="174"/>
        <v>0</v>
      </c>
      <c r="BW638">
        <f t="shared" si="175"/>
        <v>2.108189955104019E-2</v>
      </c>
      <c r="BX638">
        <f t="shared" si="176"/>
        <v>0</v>
      </c>
      <c r="BY638">
        <f t="shared" si="177"/>
        <v>1.7017519859959238E-2</v>
      </c>
      <c r="BZ638">
        <f t="shared" si="178"/>
        <v>0</v>
      </c>
      <c r="CA638">
        <f t="shared" si="162"/>
        <v>0</v>
      </c>
      <c r="CB638">
        <f t="shared" si="163"/>
        <v>0</v>
      </c>
      <c r="CC638">
        <f t="shared" si="164"/>
        <v>0</v>
      </c>
      <c r="CD638">
        <f t="shared" si="165"/>
        <v>0</v>
      </c>
      <c r="CE638" s="4">
        <f t="shared" si="166"/>
        <v>0.17790940079047221</v>
      </c>
      <c r="CF638" s="4" t="str">
        <f t="shared" si="167"/>
        <v/>
      </c>
      <c r="CG638" s="4">
        <f t="shared" si="168"/>
        <v>0.40219701570312538</v>
      </c>
      <c r="CH638" s="4" t="str">
        <f t="shared" si="169"/>
        <v/>
      </c>
      <c r="CI638">
        <f>INDEX(FX!$B$114:$AK$132,MATCH(Data!BQ638,FX!$A$114:$A$132,0),MATCH(Data!D638,Period,0))</f>
        <v>14285.503516898269</v>
      </c>
    </row>
    <row r="639" spans="1:87" hidden="1" outlineLevel="1" x14ac:dyDescent="0.15">
      <c r="A639" t="s">
        <v>66</v>
      </c>
      <c r="B639" s="1">
        <f t="shared" si="170"/>
        <v>43800</v>
      </c>
      <c r="C639" t="s">
        <v>63</v>
      </c>
      <c r="D639" s="1">
        <v>43132</v>
      </c>
      <c r="E639">
        <v>1240.8004020000001</v>
      </c>
      <c r="F639">
        <v>298.93505120550003</v>
      </c>
      <c r="G639">
        <v>227.38499999999999</v>
      </c>
      <c r="H639">
        <v>167.33799999999999</v>
      </c>
      <c r="BQ639" t="str">
        <f>VLOOKUP(A639,Misc!$A$3:$B$11,2,FALSE)</f>
        <v>IDR</v>
      </c>
      <c r="BR639">
        <f>INDEX(FX!$B$30:$AK$48,MATCH(Data!BQ639,FX!$A$30:$A$48,0),MATCH(Data!D639,Period,0))</f>
        <v>13600.58998364081</v>
      </c>
      <c r="BS639">
        <f t="shared" si="171"/>
        <v>9.1231365954893964E-2</v>
      </c>
      <c r="BT639">
        <f t="shared" si="172"/>
        <v>0</v>
      </c>
      <c r="BU639">
        <f t="shared" si="173"/>
        <v>2.1979564972186349E-2</v>
      </c>
      <c r="BV639">
        <f t="shared" si="174"/>
        <v>0</v>
      </c>
      <c r="BW639">
        <f t="shared" si="175"/>
        <v>1.6718760015080623E-2</v>
      </c>
      <c r="BX639">
        <f t="shared" si="176"/>
        <v>0</v>
      </c>
      <c r="BY639">
        <f t="shared" si="177"/>
        <v>1.2303730955883463E-2</v>
      </c>
      <c r="BZ639">
        <f t="shared" si="178"/>
        <v>0</v>
      </c>
      <c r="CA639">
        <f t="shared" si="162"/>
        <v>0</v>
      </c>
      <c r="CB639">
        <f t="shared" si="163"/>
        <v>0</v>
      </c>
      <c r="CC639">
        <f t="shared" si="164"/>
        <v>0</v>
      </c>
      <c r="CD639">
        <f t="shared" si="165"/>
        <v>0</v>
      </c>
      <c r="CE639" s="4">
        <f t="shared" si="166"/>
        <v>0.24092114309735696</v>
      </c>
      <c r="CF639" s="4" t="str">
        <f t="shared" si="167"/>
        <v/>
      </c>
      <c r="CG639" s="4">
        <f t="shared" si="168"/>
        <v>0.55978045841457746</v>
      </c>
      <c r="CH639" s="4" t="str">
        <f t="shared" si="169"/>
        <v/>
      </c>
      <c r="CI639">
        <f>INDEX(FX!$B$114:$AK$132,MATCH(Data!BQ639,FX!$A$114:$A$132,0),MATCH(Data!D639,Period,0))</f>
        <v>14285.503516898269</v>
      </c>
    </row>
    <row r="640" spans="1:87" hidden="1" outlineLevel="1" x14ac:dyDescent="0.15">
      <c r="A640" t="s">
        <v>66</v>
      </c>
      <c r="B640" s="1">
        <f t="shared" si="170"/>
        <v>43800</v>
      </c>
      <c r="C640" t="s">
        <v>63</v>
      </c>
      <c r="D640" s="1">
        <v>43160</v>
      </c>
      <c r="E640">
        <v>1777.766494575</v>
      </c>
      <c r="F640">
        <v>343.00093400559996</v>
      </c>
      <c r="G640">
        <v>216.53</v>
      </c>
      <c r="H640">
        <v>-21.885000000000002</v>
      </c>
      <c r="BQ640" t="str">
        <f>VLOOKUP(A640,Misc!$A$3:$B$11,2,FALSE)</f>
        <v>IDR</v>
      </c>
      <c r="BR640">
        <f>INDEX(FX!$B$30:$AK$48,MATCH(Data!BQ640,FX!$A$30:$A$48,0),MATCH(Data!D640,Period,0))</f>
        <v>13758.785995522274</v>
      </c>
      <c r="BS640">
        <f t="shared" si="171"/>
        <v>0.12920954618769162</v>
      </c>
      <c r="BT640">
        <f t="shared" si="172"/>
        <v>0</v>
      </c>
      <c r="BU640">
        <f t="shared" si="173"/>
        <v>2.4929592924639414E-2</v>
      </c>
      <c r="BV640">
        <f t="shared" si="174"/>
        <v>0</v>
      </c>
      <c r="BW640">
        <f t="shared" si="175"/>
        <v>1.5737580341061236E-2</v>
      </c>
      <c r="BX640">
        <f t="shared" si="176"/>
        <v>0</v>
      </c>
      <c r="BY640">
        <f t="shared" si="177"/>
        <v>-1.5906199869030859E-3</v>
      </c>
      <c r="BZ640">
        <f t="shared" si="178"/>
        <v>0</v>
      </c>
      <c r="CA640">
        <f t="shared" si="162"/>
        <v>0</v>
      </c>
      <c r="CB640">
        <f t="shared" si="163"/>
        <v>0</v>
      </c>
      <c r="CC640">
        <f t="shared" si="164"/>
        <v>0</v>
      </c>
      <c r="CD640">
        <f t="shared" si="165"/>
        <v>0</v>
      </c>
      <c r="CE640" s="4">
        <f t="shared" si="166"/>
        <v>0.19293924992528286</v>
      </c>
      <c r="CF640" s="4" t="str">
        <f t="shared" si="167"/>
        <v/>
      </c>
      <c r="CG640" s="4">
        <f t="shared" si="168"/>
        <v>-6.3804490980315237E-2</v>
      </c>
      <c r="CH640" s="4" t="str">
        <f t="shared" si="169"/>
        <v/>
      </c>
      <c r="CI640">
        <f>INDEX(FX!$B$114:$AK$132,MATCH(Data!BQ640,FX!$A$114:$A$132,0),MATCH(Data!D640,Period,0))</f>
        <v>14285.503516898269</v>
      </c>
    </row>
    <row r="641" spans="1:87" hidden="1" outlineLevel="1" x14ac:dyDescent="0.15">
      <c r="A641" t="s">
        <v>66</v>
      </c>
      <c r="B641" s="1">
        <f t="shared" si="170"/>
        <v>43800</v>
      </c>
      <c r="C641" t="s">
        <v>63</v>
      </c>
      <c r="D641" s="1">
        <v>43191</v>
      </c>
      <c r="E641">
        <v>1444.6073707</v>
      </c>
      <c r="F641">
        <v>454.45400899859999</v>
      </c>
      <c r="G641">
        <v>327.35000000000002</v>
      </c>
      <c r="H641">
        <v>166.1</v>
      </c>
      <c r="BQ641" t="str">
        <f>VLOOKUP(A641,Misc!$A$3:$B$11,2,FALSE)</f>
        <v>IDR</v>
      </c>
      <c r="BR641">
        <f>INDEX(FX!$B$30:$AK$48,MATCH(Data!BQ641,FX!$A$30:$A$48,0),MATCH(Data!D641,Period,0))</f>
        <v>13814.428614484821</v>
      </c>
      <c r="BS641">
        <f t="shared" si="171"/>
        <v>0.10457235771483796</v>
      </c>
      <c r="BT641">
        <f t="shared" si="172"/>
        <v>0</v>
      </c>
      <c r="BU641">
        <f t="shared" si="173"/>
        <v>3.2897054353887067E-2</v>
      </c>
      <c r="BV641">
        <f t="shared" si="174"/>
        <v>0</v>
      </c>
      <c r="BW641">
        <f t="shared" si="175"/>
        <v>2.369623884818256E-2</v>
      </c>
      <c r="BX641">
        <f t="shared" si="176"/>
        <v>0</v>
      </c>
      <c r="BY641">
        <f t="shared" si="177"/>
        <v>1.2023660524463489E-2</v>
      </c>
      <c r="BZ641">
        <f t="shared" si="178"/>
        <v>0</v>
      </c>
      <c r="CA641">
        <f t="shared" si="162"/>
        <v>0</v>
      </c>
      <c r="CB641">
        <f t="shared" si="163"/>
        <v>0</v>
      </c>
      <c r="CC641">
        <f t="shared" si="164"/>
        <v>0</v>
      </c>
      <c r="CD641">
        <f t="shared" si="165"/>
        <v>0</v>
      </c>
      <c r="CE641" s="4">
        <f t="shared" si="166"/>
        <v>0.31458652241154589</v>
      </c>
      <c r="CF641" s="4" t="str">
        <f t="shared" si="167"/>
        <v/>
      </c>
      <c r="CG641" s="4">
        <f t="shared" si="168"/>
        <v>0.36549353006260243</v>
      </c>
      <c r="CH641" s="4" t="str">
        <f t="shared" si="169"/>
        <v/>
      </c>
      <c r="CI641">
        <f>INDEX(FX!$B$114:$AK$132,MATCH(Data!BQ641,FX!$A$114:$A$132,0),MATCH(Data!D641,Period,0))</f>
        <v>14285.503516898269</v>
      </c>
    </row>
    <row r="642" spans="1:87" hidden="1" outlineLevel="1" x14ac:dyDescent="0.15">
      <c r="A642" t="s">
        <v>66</v>
      </c>
      <c r="B642" s="1">
        <f t="shared" si="170"/>
        <v>43800</v>
      </c>
      <c r="C642" t="s">
        <v>63</v>
      </c>
      <c r="D642" s="1">
        <v>43221</v>
      </c>
      <c r="E642">
        <v>1516.5016249</v>
      </c>
      <c r="F642">
        <v>420.54722602249598</v>
      </c>
      <c r="G642">
        <v>218</v>
      </c>
      <c r="H642">
        <v>183</v>
      </c>
      <c r="BQ642" t="str">
        <f>VLOOKUP(A642,Misc!$A$3:$B$11,2,FALSE)</f>
        <v>IDR</v>
      </c>
      <c r="BR642">
        <f>INDEX(FX!$B$30:$AK$48,MATCH(Data!BQ642,FX!$A$30:$A$48,0),MATCH(Data!D642,Period,0))</f>
        <v>14048.48442869292</v>
      </c>
      <c r="BS642">
        <f t="shared" si="171"/>
        <v>0.1079477030136194</v>
      </c>
      <c r="BT642">
        <f t="shared" si="172"/>
        <v>0</v>
      </c>
      <c r="BU642">
        <f t="shared" si="173"/>
        <v>2.9935416034171023E-2</v>
      </c>
      <c r="BV642">
        <f t="shared" si="174"/>
        <v>0</v>
      </c>
      <c r="BW642">
        <f t="shared" si="175"/>
        <v>1.5517688125471543E-2</v>
      </c>
      <c r="BX642">
        <f t="shared" si="176"/>
        <v>0</v>
      </c>
      <c r="BY642">
        <f t="shared" si="177"/>
        <v>1.3026316178721525E-2</v>
      </c>
      <c r="BZ642">
        <f t="shared" si="178"/>
        <v>0</v>
      </c>
      <c r="CA642">
        <f t="shared" si="162"/>
        <v>0</v>
      </c>
      <c r="CB642">
        <f t="shared" si="163"/>
        <v>0</v>
      </c>
      <c r="CC642">
        <f t="shared" si="164"/>
        <v>0</v>
      </c>
      <c r="CD642">
        <f t="shared" si="165"/>
        <v>0</v>
      </c>
      <c r="CE642" s="4">
        <f t="shared" si="166"/>
        <v>0.27731406225840832</v>
      </c>
      <c r="CF642" s="4" t="str">
        <f t="shared" si="167"/>
        <v/>
      </c>
      <c r="CG642" s="4">
        <f t="shared" si="168"/>
        <v>0.43514732395407818</v>
      </c>
      <c r="CH642" s="4" t="str">
        <f t="shared" si="169"/>
        <v/>
      </c>
      <c r="CI642">
        <f>INDEX(FX!$B$114:$AK$132,MATCH(Data!BQ642,FX!$A$114:$A$132,0),MATCH(Data!D642,Period,0))</f>
        <v>14285.503516898269</v>
      </c>
    </row>
    <row r="643" spans="1:87" hidden="1" outlineLevel="1" x14ac:dyDescent="0.15">
      <c r="A643" t="s">
        <v>66</v>
      </c>
      <c r="B643" s="1">
        <f t="shared" si="170"/>
        <v>43800</v>
      </c>
      <c r="C643" t="s">
        <v>63</v>
      </c>
      <c r="D643" s="1">
        <v>43252</v>
      </c>
      <c r="E643">
        <v>685.69148459999997</v>
      </c>
      <c r="F643">
        <v>247.73813743349999</v>
      </c>
      <c r="G643">
        <v>202</v>
      </c>
      <c r="H643">
        <v>121</v>
      </c>
      <c r="BQ643" t="str">
        <f>VLOOKUP(A643,Misc!$A$3:$B$11,2,FALSE)</f>
        <v>IDR</v>
      </c>
      <c r="BR643">
        <f>INDEX(FX!$B$30:$AK$48,MATCH(Data!BQ643,FX!$A$30:$A$48,0),MATCH(Data!D643,Period,0))</f>
        <v>14037.492864249481</v>
      </c>
      <c r="BS643">
        <f t="shared" si="171"/>
        <v>4.8847147509247242E-2</v>
      </c>
      <c r="BT643">
        <f t="shared" si="172"/>
        <v>0</v>
      </c>
      <c r="BU643">
        <f t="shared" si="173"/>
        <v>1.7648317960284526E-2</v>
      </c>
      <c r="BV643">
        <f t="shared" si="174"/>
        <v>0</v>
      </c>
      <c r="BW643">
        <f t="shared" si="175"/>
        <v>1.4390034029114356E-2</v>
      </c>
      <c r="BX643">
        <f t="shared" si="176"/>
        <v>0</v>
      </c>
      <c r="BY643">
        <f t="shared" si="177"/>
        <v>8.619772859023947E-3</v>
      </c>
      <c r="BZ643">
        <f t="shared" si="178"/>
        <v>0</v>
      </c>
      <c r="CA643">
        <f t="shared" ref="CA643:CA706" si="179">I643/$CI643</f>
        <v>0</v>
      </c>
      <c r="CB643">
        <f t="shared" ref="CB643:CB706" si="180">J643/$CI643</f>
        <v>0</v>
      </c>
      <c r="CC643">
        <f t="shared" ref="CC643:CC706" si="181">K643/$CI643</f>
        <v>0</v>
      </c>
      <c r="CD643">
        <f t="shared" ref="CD643:CD706" si="182">L643/$CI643</f>
        <v>0</v>
      </c>
      <c r="CE643" s="4">
        <f t="shared" ref="CE643:CE706" si="183">IFERROR(IF(D643&gt;B643,"",BU643/BS643),0)</f>
        <v>0.3612967974628104</v>
      </c>
      <c r="CF643" s="4" t="str">
        <f t="shared" ref="CF643:CF706" si="184">IFERROR(IF(D643&gt;B643,BV643/BT643,""),0)</f>
        <v/>
      </c>
      <c r="CG643" s="4">
        <f t="shared" ref="CG643:CG706" si="185">IFERROR(IF(D643&gt;B643,"",BY643/BU643),0)</f>
        <v>0.48841894612402931</v>
      </c>
      <c r="CH643" s="4" t="str">
        <f t="shared" ref="CH643:CH706" si="186">IFERROR(IF(D643&gt;B643,BZ643/BV643,""),0)</f>
        <v/>
      </c>
      <c r="CI643">
        <f>INDEX(FX!$B$114:$AK$132,MATCH(Data!BQ643,FX!$A$114:$A$132,0),MATCH(Data!D643,Period,0))</f>
        <v>14285.503516898269</v>
      </c>
    </row>
    <row r="644" spans="1:87" hidden="1" outlineLevel="1" x14ac:dyDescent="0.15">
      <c r="A644" t="s">
        <v>66</v>
      </c>
      <c r="B644" s="1">
        <f t="shared" ref="B644:C707" si="187">B643</f>
        <v>43800</v>
      </c>
      <c r="C644" t="s">
        <v>63</v>
      </c>
      <c r="D644" s="1">
        <v>43282</v>
      </c>
      <c r="E644">
        <v>1620.4165696</v>
      </c>
      <c r="F644">
        <v>408.13666635939995</v>
      </c>
      <c r="G644">
        <v>265</v>
      </c>
      <c r="H644">
        <v>180</v>
      </c>
      <c r="BQ644" t="str">
        <f>VLOOKUP(A644,Misc!$A$3:$B$11,2,FALSE)</f>
        <v>IDR</v>
      </c>
      <c r="BR644">
        <f>INDEX(FX!$B$30:$AK$48,MATCH(Data!BQ644,FX!$A$30:$A$48,0),MATCH(Data!D644,Period,0))</f>
        <v>14407.791945107867</v>
      </c>
      <c r="BS644">
        <f t="shared" si="171"/>
        <v>0.11246807115022291</v>
      </c>
      <c r="BT644">
        <f t="shared" si="172"/>
        <v>0</v>
      </c>
      <c r="BU644">
        <f t="shared" si="173"/>
        <v>2.8327495837971329E-2</v>
      </c>
      <c r="BV644">
        <f t="shared" si="174"/>
        <v>0</v>
      </c>
      <c r="BW644">
        <f t="shared" si="175"/>
        <v>1.8392825285763525E-2</v>
      </c>
      <c r="BX644">
        <f t="shared" si="176"/>
        <v>0</v>
      </c>
      <c r="BY644">
        <f t="shared" si="177"/>
        <v>1.2493239816745036E-2</v>
      </c>
      <c r="BZ644">
        <f t="shared" si="178"/>
        <v>0</v>
      </c>
      <c r="CA644">
        <f t="shared" si="179"/>
        <v>0</v>
      </c>
      <c r="CB644">
        <f t="shared" si="180"/>
        <v>0</v>
      </c>
      <c r="CC644">
        <f t="shared" si="181"/>
        <v>0</v>
      </c>
      <c r="CD644">
        <f t="shared" si="182"/>
        <v>0</v>
      </c>
      <c r="CE644" s="4">
        <f t="shared" si="183"/>
        <v>0.25187144714284704</v>
      </c>
      <c r="CF644" s="4" t="str">
        <f t="shared" si="184"/>
        <v/>
      </c>
      <c r="CG644" s="4">
        <f t="shared" si="185"/>
        <v>0.44102874070494397</v>
      </c>
      <c r="CH644" s="4" t="str">
        <f t="shared" si="186"/>
        <v/>
      </c>
      <c r="CI644">
        <f>INDEX(FX!$B$114:$AK$132,MATCH(Data!BQ644,FX!$A$114:$A$132,0),MATCH(Data!D644,Period,0))</f>
        <v>14285.503516898269</v>
      </c>
    </row>
    <row r="645" spans="1:87" hidden="1" outlineLevel="1" x14ac:dyDescent="0.15">
      <c r="A645" t="s">
        <v>66</v>
      </c>
      <c r="B645" s="1">
        <f t="shared" si="187"/>
        <v>43800</v>
      </c>
      <c r="C645" t="s">
        <v>63</v>
      </c>
      <c r="D645" s="1">
        <v>43313</v>
      </c>
      <c r="E645">
        <v>2406.6793138000003</v>
      </c>
      <c r="F645">
        <v>593.84763401030102</v>
      </c>
      <c r="G645">
        <v>428.07</v>
      </c>
      <c r="H645">
        <v>179.18</v>
      </c>
      <c r="BQ645" t="str">
        <f>VLOOKUP(A645,Misc!$A$3:$B$11,2,FALSE)</f>
        <v>IDR</v>
      </c>
      <c r="BR645">
        <f>INDEX(FX!$B$30:$AK$48,MATCH(Data!BQ645,FX!$A$30:$A$48,0),MATCH(Data!D645,Period,0))</f>
        <v>14566.412926445459</v>
      </c>
      <c r="BS645">
        <f t="shared" si="171"/>
        <v>0.16522113755478204</v>
      </c>
      <c r="BT645">
        <f t="shared" si="172"/>
        <v>0</v>
      </c>
      <c r="BU645">
        <f t="shared" si="173"/>
        <v>4.0768282281231027E-2</v>
      </c>
      <c r="BV645">
        <f t="shared" si="174"/>
        <v>0</v>
      </c>
      <c r="BW645">
        <f t="shared" si="175"/>
        <v>2.9387468429021048E-2</v>
      </c>
      <c r="BX645">
        <f t="shared" si="176"/>
        <v>0</v>
      </c>
      <c r="BY645">
        <f t="shared" si="177"/>
        <v>1.2300900771163574E-2</v>
      </c>
      <c r="BZ645">
        <f t="shared" si="178"/>
        <v>0</v>
      </c>
      <c r="CA645">
        <f t="shared" si="179"/>
        <v>0</v>
      </c>
      <c r="CB645">
        <f t="shared" si="180"/>
        <v>0</v>
      </c>
      <c r="CC645">
        <f t="shared" si="181"/>
        <v>0</v>
      </c>
      <c r="CD645">
        <f t="shared" si="182"/>
        <v>0</v>
      </c>
      <c r="CE645" s="4">
        <f t="shared" si="183"/>
        <v>0.24674979778367384</v>
      </c>
      <c r="CF645" s="4" t="str">
        <f t="shared" si="184"/>
        <v/>
      </c>
      <c r="CG645" s="4">
        <f t="shared" si="185"/>
        <v>0.30172722721817208</v>
      </c>
      <c r="CH645" s="4" t="str">
        <f t="shared" si="186"/>
        <v/>
      </c>
      <c r="CI645">
        <f>INDEX(FX!$B$114:$AK$132,MATCH(Data!BQ645,FX!$A$114:$A$132,0),MATCH(Data!D645,Period,0))</f>
        <v>14285.503516898269</v>
      </c>
    </row>
    <row r="646" spans="1:87" hidden="1" outlineLevel="1" x14ac:dyDescent="0.15">
      <c r="A646" t="s">
        <v>66</v>
      </c>
      <c r="B646" s="1">
        <f t="shared" si="187"/>
        <v>43800</v>
      </c>
      <c r="C646" t="s">
        <v>63</v>
      </c>
      <c r="D646" s="1">
        <v>43344</v>
      </c>
      <c r="E646">
        <v>976.82840599999997</v>
      </c>
      <c r="F646">
        <v>267.19339050479999</v>
      </c>
      <c r="G646">
        <v>243.45570000000001</v>
      </c>
      <c r="H646">
        <v>88.0822</v>
      </c>
      <c r="BQ646" t="str">
        <f>VLOOKUP(A646,Misc!$A$3:$B$11,2,FALSE)</f>
        <v>IDR</v>
      </c>
      <c r="BR646">
        <f>INDEX(FX!$B$30:$AK$48,MATCH(Data!BQ646,FX!$A$30:$A$48,0),MATCH(Data!D646,Period,0))</f>
        <v>14871.679947163919</v>
      </c>
      <c r="BS646">
        <f t="shared" si="171"/>
        <v>6.5683796953032503E-2</v>
      </c>
      <c r="BT646">
        <f t="shared" si="172"/>
        <v>0</v>
      </c>
      <c r="BU646">
        <f t="shared" si="173"/>
        <v>1.7966590960408257E-2</v>
      </c>
      <c r="BV646">
        <f t="shared" si="174"/>
        <v>0</v>
      </c>
      <c r="BW646">
        <f t="shared" si="175"/>
        <v>1.6370423574535563E-2</v>
      </c>
      <c r="BX646">
        <f t="shared" si="176"/>
        <v>0</v>
      </c>
      <c r="BY646">
        <f t="shared" si="177"/>
        <v>5.9228143903673498E-3</v>
      </c>
      <c r="BZ646">
        <f t="shared" si="178"/>
        <v>0</v>
      </c>
      <c r="CA646">
        <f t="shared" si="179"/>
        <v>0</v>
      </c>
      <c r="CB646">
        <f t="shared" si="180"/>
        <v>0</v>
      </c>
      <c r="CC646">
        <f t="shared" si="181"/>
        <v>0</v>
      </c>
      <c r="CD646">
        <f t="shared" si="182"/>
        <v>0</v>
      </c>
      <c r="CE646" s="4">
        <f t="shared" si="183"/>
        <v>0.27353155258754835</v>
      </c>
      <c r="CF646" s="4" t="str">
        <f t="shared" si="184"/>
        <v/>
      </c>
      <c r="CG646" s="4">
        <f t="shared" si="185"/>
        <v>0.32965710653841063</v>
      </c>
      <c r="CH646" s="4" t="str">
        <f t="shared" si="186"/>
        <v/>
      </c>
      <c r="CI646">
        <f>INDEX(FX!$B$114:$AK$132,MATCH(Data!BQ646,FX!$A$114:$A$132,0),MATCH(Data!D646,Period,0))</f>
        <v>14285.503516898269</v>
      </c>
    </row>
    <row r="647" spans="1:87" hidden="1" outlineLevel="1" x14ac:dyDescent="0.15">
      <c r="A647" t="s">
        <v>66</v>
      </c>
      <c r="B647" s="1">
        <f t="shared" si="187"/>
        <v>43800</v>
      </c>
      <c r="C647" t="s">
        <v>63</v>
      </c>
      <c r="D647" s="1">
        <v>43374</v>
      </c>
      <c r="E647">
        <v>1539.3505832569999</v>
      </c>
      <c r="F647">
        <v>362.72111986971004</v>
      </c>
      <c r="G647">
        <v>261.13470000000001</v>
      </c>
      <c r="H647">
        <v>110.3279</v>
      </c>
      <c r="BQ647" t="str">
        <f>VLOOKUP(A647,Misc!$A$3:$B$11,2,FALSE)</f>
        <v>IDR</v>
      </c>
      <c r="BR647">
        <f>INDEX(FX!$B$30:$AK$48,MATCH(Data!BQ647,FX!$A$30:$A$48,0),MATCH(Data!D647,Period,0))</f>
        <v>15176.479273699237</v>
      </c>
      <c r="BS647">
        <f t="shared" si="171"/>
        <v>0.10143001914315443</v>
      </c>
      <c r="BT647">
        <f t="shared" si="172"/>
        <v>0</v>
      </c>
      <c r="BU647">
        <f t="shared" si="173"/>
        <v>2.3900215150578694E-2</v>
      </c>
      <c r="BV647">
        <f t="shared" si="174"/>
        <v>0</v>
      </c>
      <c r="BW647">
        <f t="shared" si="175"/>
        <v>1.7206540152731282E-2</v>
      </c>
      <c r="BX647">
        <f t="shared" si="176"/>
        <v>0</v>
      </c>
      <c r="BY647">
        <f t="shared" si="177"/>
        <v>7.2696636690433008E-3</v>
      </c>
      <c r="BZ647">
        <f t="shared" si="178"/>
        <v>0</v>
      </c>
      <c r="CA647">
        <f t="shared" si="179"/>
        <v>0</v>
      </c>
      <c r="CB647">
        <f t="shared" si="180"/>
        <v>0</v>
      </c>
      <c r="CC647">
        <f t="shared" si="181"/>
        <v>0</v>
      </c>
      <c r="CD647">
        <f t="shared" si="182"/>
        <v>0</v>
      </c>
      <c r="CE647" s="4">
        <f t="shared" si="183"/>
        <v>0.23563256077914024</v>
      </c>
      <c r="CF647" s="4" t="str">
        <f t="shared" si="184"/>
        <v/>
      </c>
      <c r="CG647" s="4">
        <f t="shared" si="185"/>
        <v>0.30416728984413688</v>
      </c>
      <c r="CH647" s="4" t="str">
        <f t="shared" si="186"/>
        <v/>
      </c>
      <c r="CI647">
        <f>INDEX(FX!$B$114:$AK$132,MATCH(Data!BQ647,FX!$A$114:$A$132,0),MATCH(Data!D647,Period,0))</f>
        <v>14285.503516898269</v>
      </c>
    </row>
    <row r="648" spans="1:87" hidden="1" outlineLevel="1" x14ac:dyDescent="0.15">
      <c r="A648" t="s">
        <v>66</v>
      </c>
      <c r="B648" s="1">
        <f t="shared" si="187"/>
        <v>43800</v>
      </c>
      <c r="C648" t="s">
        <v>63</v>
      </c>
      <c r="D648" s="1">
        <v>43405</v>
      </c>
      <c r="E648">
        <v>1444.961233</v>
      </c>
      <c r="F648">
        <v>471.34174391009901</v>
      </c>
      <c r="G648">
        <v>287.46109999999999</v>
      </c>
      <c r="H648">
        <v>133.76079999999999</v>
      </c>
      <c r="BQ648" t="str">
        <f>VLOOKUP(A648,Misc!$A$3:$B$11,2,FALSE)</f>
        <v>IDR</v>
      </c>
      <c r="BR648">
        <f>INDEX(FX!$B$30:$AK$48,MATCH(Data!BQ648,FX!$A$30:$A$48,0),MATCH(Data!D648,Period,0))</f>
        <v>14649.346785512915</v>
      </c>
      <c r="BS648">
        <f t="shared" si="171"/>
        <v>9.863656408413761E-2</v>
      </c>
      <c r="BT648">
        <f t="shared" si="172"/>
        <v>0</v>
      </c>
      <c r="BU648">
        <f t="shared" si="173"/>
        <v>3.2174932494343021E-2</v>
      </c>
      <c r="BV648">
        <f t="shared" si="174"/>
        <v>0</v>
      </c>
      <c r="BW648">
        <f t="shared" si="175"/>
        <v>1.9622793030217366E-2</v>
      </c>
      <c r="BX648">
        <f t="shared" si="176"/>
        <v>0</v>
      </c>
      <c r="BY648">
        <f t="shared" si="177"/>
        <v>9.1308371600759154E-3</v>
      </c>
      <c r="BZ648">
        <f t="shared" si="178"/>
        <v>0</v>
      </c>
      <c r="CA648">
        <f t="shared" si="179"/>
        <v>0</v>
      </c>
      <c r="CB648">
        <f t="shared" si="180"/>
        <v>0</v>
      </c>
      <c r="CC648">
        <f t="shared" si="181"/>
        <v>0</v>
      </c>
      <c r="CD648">
        <f t="shared" si="182"/>
        <v>0</v>
      </c>
      <c r="CE648" s="4">
        <f t="shared" si="183"/>
        <v>0.32619680939917578</v>
      </c>
      <c r="CF648" s="4" t="str">
        <f t="shared" si="184"/>
        <v/>
      </c>
      <c r="CG648" s="4">
        <f t="shared" si="185"/>
        <v>0.28378729812972547</v>
      </c>
      <c r="CH648" s="4" t="str">
        <f t="shared" si="186"/>
        <v/>
      </c>
      <c r="CI648">
        <f>INDEX(FX!$B$114:$AK$132,MATCH(Data!BQ648,FX!$A$114:$A$132,0),MATCH(Data!D648,Period,0))</f>
        <v>14285.503516898269</v>
      </c>
    </row>
    <row r="649" spans="1:87" hidden="1" outlineLevel="1" x14ac:dyDescent="0.15">
      <c r="A649" t="s">
        <v>66</v>
      </c>
      <c r="B649" s="1">
        <f t="shared" si="187"/>
        <v>43800</v>
      </c>
      <c r="C649" t="s">
        <v>63</v>
      </c>
      <c r="D649" s="1">
        <v>43435</v>
      </c>
      <c r="E649">
        <v>1319.1822380000001</v>
      </c>
      <c r="F649">
        <v>453.4779815192</v>
      </c>
      <c r="G649">
        <v>184.3929</v>
      </c>
      <c r="H649">
        <v>157.47020000000001</v>
      </c>
      <c r="BQ649" t="str">
        <f>VLOOKUP(A649,Misc!$A$3:$B$11,2,FALSE)</f>
        <v>IDR</v>
      </c>
      <c r="BR649">
        <f>INDEX(FX!$B$30:$AK$48,MATCH(Data!BQ649,FX!$A$30:$A$48,0),MATCH(Data!D649,Period,0))</f>
        <v>14504.43134535368</v>
      </c>
      <c r="BS649">
        <f t="shared" si="171"/>
        <v>9.0950290058947003E-2</v>
      </c>
      <c r="BT649">
        <f t="shared" si="172"/>
        <v>0</v>
      </c>
      <c r="BU649">
        <f t="shared" si="173"/>
        <v>3.126478872020489E-2</v>
      </c>
      <c r="BV649">
        <f t="shared" si="174"/>
        <v>0</v>
      </c>
      <c r="BW649">
        <f t="shared" si="175"/>
        <v>1.2712866544683121E-2</v>
      </c>
      <c r="BX649">
        <f t="shared" si="176"/>
        <v>0</v>
      </c>
      <c r="BY649">
        <f t="shared" si="177"/>
        <v>1.0856695878011356E-2</v>
      </c>
      <c r="BZ649">
        <f t="shared" si="178"/>
        <v>0</v>
      </c>
      <c r="CA649">
        <f t="shared" si="179"/>
        <v>0</v>
      </c>
      <c r="CB649">
        <f t="shared" si="180"/>
        <v>0</v>
      </c>
      <c r="CC649">
        <f t="shared" si="181"/>
        <v>0</v>
      </c>
      <c r="CD649">
        <f t="shared" si="182"/>
        <v>0</v>
      </c>
      <c r="CE649" s="4">
        <f t="shared" si="183"/>
        <v>0.34375688851504982</v>
      </c>
      <c r="CF649" s="4" t="str">
        <f t="shared" si="184"/>
        <v/>
      </c>
      <c r="CG649" s="4">
        <f t="shared" si="185"/>
        <v>0.34724993586779651</v>
      </c>
      <c r="CH649" s="4" t="str">
        <f t="shared" si="186"/>
        <v/>
      </c>
      <c r="CI649">
        <f>INDEX(FX!$B$114:$AK$132,MATCH(Data!BQ649,FX!$A$114:$A$132,0),MATCH(Data!D649,Period,0))</f>
        <v>14285.503516898269</v>
      </c>
    </row>
    <row r="650" spans="1:87" hidden="1" outlineLevel="1" x14ac:dyDescent="0.15">
      <c r="A650" t="s">
        <v>66</v>
      </c>
      <c r="B650" s="1">
        <f t="shared" si="187"/>
        <v>43800</v>
      </c>
      <c r="C650" t="s">
        <v>278</v>
      </c>
      <c r="D650" s="1">
        <v>43101</v>
      </c>
      <c r="E650">
        <f t="array" ref="E650:E661">TRANSPOSE('[4]CCare_Key Metrics P1'!$F$9:$Q$9)</f>
        <v>11950.293519999999</v>
      </c>
      <c r="F650">
        <f t="array" ref="F650:F661">TRANSPOSE('[4]CCare_Key Metrics P1'!$F$14:$Q$14)</f>
        <v>1935.2499468333399</v>
      </c>
      <c r="G650">
        <f t="array" ref="G650:G661">TRANSPOSE('[4]CCare_Key Metrics P1'!$F$19:$Q$19)</f>
        <v>0</v>
      </c>
      <c r="H650">
        <f t="array" ref="H650:H661">TRANSPOSE('[4]CCare_Key Metrics P1'!$F$24:$Q$24)</f>
        <v>0</v>
      </c>
      <c r="BQ650" t="str">
        <f>VLOOKUP(A650,Misc!$A$3:$B$11,2,FALSE)</f>
        <v>IDR</v>
      </c>
      <c r="BR650">
        <f>INDEX(FX!$B$30:$AK$48,MATCH(Data!BQ650,FX!$A$30:$A$48,0),MATCH(Data!D650,Period,0))</f>
        <v>13374.980718285773</v>
      </c>
      <c r="BS650">
        <f t="shared" si="171"/>
        <v>0.89348117740925082</v>
      </c>
      <c r="BT650">
        <f t="shared" si="172"/>
        <v>0</v>
      </c>
      <c r="BU650">
        <f t="shared" si="173"/>
        <v>0.14469179340105803</v>
      </c>
      <c r="BV650">
        <f t="shared" si="174"/>
        <v>0</v>
      </c>
      <c r="BW650">
        <f t="shared" si="175"/>
        <v>0</v>
      </c>
      <c r="BX650">
        <f t="shared" si="176"/>
        <v>0</v>
      </c>
      <c r="BY650">
        <f t="shared" si="177"/>
        <v>0</v>
      </c>
      <c r="BZ650">
        <f t="shared" si="178"/>
        <v>0</v>
      </c>
      <c r="CA650">
        <f t="shared" si="179"/>
        <v>0</v>
      </c>
      <c r="CB650">
        <f t="shared" si="180"/>
        <v>0</v>
      </c>
      <c r="CC650">
        <f t="shared" si="181"/>
        <v>0</v>
      </c>
      <c r="CD650">
        <f t="shared" si="182"/>
        <v>0</v>
      </c>
      <c r="CE650" s="4">
        <f t="shared" si="183"/>
        <v>0.16194162457972328</v>
      </c>
      <c r="CF650" s="4" t="str">
        <f t="shared" si="184"/>
        <v/>
      </c>
      <c r="CG650" s="4">
        <f t="shared" si="185"/>
        <v>0</v>
      </c>
      <c r="CH650" s="4" t="str">
        <f t="shared" si="186"/>
        <v/>
      </c>
      <c r="CI650">
        <f>INDEX(FX!$B$114:$AK$132,MATCH(Data!BQ650,FX!$A$114:$A$132,0),MATCH(Data!D650,Period,0))</f>
        <v>14285.503516898269</v>
      </c>
    </row>
    <row r="651" spans="1:87" hidden="1" outlineLevel="1" x14ac:dyDescent="0.15">
      <c r="A651" t="s">
        <v>66</v>
      </c>
      <c r="B651" s="1">
        <f t="shared" si="187"/>
        <v>43800</v>
      </c>
      <c r="C651" t="str">
        <f>C650</f>
        <v>Corporate Care</v>
      </c>
      <c r="D651" s="1">
        <v>43132</v>
      </c>
      <c r="E651">
        <v>999.26141820999896</v>
      </c>
      <c r="F651">
        <v>318.95235372529999</v>
      </c>
      <c r="G651">
        <v>0</v>
      </c>
      <c r="H651">
        <v>0</v>
      </c>
      <c r="BQ651" t="str">
        <f>VLOOKUP(A651,Misc!$A$3:$B$11,2,FALSE)</f>
        <v>IDR</v>
      </c>
      <c r="BR651">
        <f>INDEX(FX!$B$30:$AK$48,MATCH(Data!BQ651,FX!$A$30:$A$48,0),MATCH(Data!D651,Period,0))</f>
        <v>13600.58998364081</v>
      </c>
      <c r="BS651">
        <f t="shared" si="171"/>
        <v>7.3471916983891147E-2</v>
      </c>
      <c r="BT651">
        <f t="shared" si="172"/>
        <v>0</v>
      </c>
      <c r="BU651">
        <f t="shared" si="173"/>
        <v>2.3451361603352889E-2</v>
      </c>
      <c r="BV651">
        <f t="shared" si="174"/>
        <v>0</v>
      </c>
      <c r="BW651">
        <f t="shared" si="175"/>
        <v>0</v>
      </c>
      <c r="BX651">
        <f t="shared" si="176"/>
        <v>0</v>
      </c>
      <c r="BY651">
        <f t="shared" si="177"/>
        <v>0</v>
      </c>
      <c r="BZ651">
        <f t="shared" si="178"/>
        <v>0</v>
      </c>
      <c r="CA651">
        <f t="shared" si="179"/>
        <v>0</v>
      </c>
      <c r="CB651">
        <f t="shared" si="180"/>
        <v>0</v>
      </c>
      <c r="CC651">
        <f t="shared" si="181"/>
        <v>0</v>
      </c>
      <c r="CD651">
        <f t="shared" si="182"/>
        <v>0</v>
      </c>
      <c r="CE651" s="4">
        <f t="shared" si="183"/>
        <v>0.31918810024372501</v>
      </c>
      <c r="CF651" s="4" t="str">
        <f t="shared" si="184"/>
        <v/>
      </c>
      <c r="CG651" s="4">
        <f t="shared" si="185"/>
        <v>0</v>
      </c>
      <c r="CH651" s="4" t="str">
        <f t="shared" si="186"/>
        <v/>
      </c>
      <c r="CI651">
        <f>INDEX(FX!$B$114:$AK$132,MATCH(Data!BQ651,FX!$A$114:$A$132,0),MATCH(Data!D651,Period,0))</f>
        <v>14285.503516898269</v>
      </c>
    </row>
    <row r="652" spans="1:87" hidden="1" outlineLevel="1" x14ac:dyDescent="0.15">
      <c r="A652" t="s">
        <v>66</v>
      </c>
      <c r="B652" s="1">
        <f t="shared" si="187"/>
        <v>43800</v>
      </c>
      <c r="C652" t="str">
        <f t="shared" si="187"/>
        <v>Corporate Care</v>
      </c>
      <c r="D652" s="1">
        <v>43160</v>
      </c>
      <c r="E652">
        <v>84815.268906055993</v>
      </c>
      <c r="F652">
        <v>6448.5598796761997</v>
      </c>
      <c r="G652">
        <v>0</v>
      </c>
      <c r="H652">
        <v>0</v>
      </c>
      <c r="BQ652" t="str">
        <f>VLOOKUP(A652,Misc!$A$3:$B$11,2,FALSE)</f>
        <v>IDR</v>
      </c>
      <c r="BR652">
        <f>INDEX(FX!$B$30:$AK$48,MATCH(Data!BQ652,FX!$A$30:$A$48,0),MATCH(Data!D652,Period,0))</f>
        <v>13758.785995522274</v>
      </c>
      <c r="BS652">
        <f t="shared" si="171"/>
        <v>6.164444227394676</v>
      </c>
      <c r="BT652">
        <f t="shared" si="172"/>
        <v>0</v>
      </c>
      <c r="BU652">
        <f t="shared" si="173"/>
        <v>0.46868669094605081</v>
      </c>
      <c r="BV652">
        <f t="shared" si="174"/>
        <v>0</v>
      </c>
      <c r="BW652">
        <f t="shared" si="175"/>
        <v>0</v>
      </c>
      <c r="BX652">
        <f t="shared" si="176"/>
        <v>0</v>
      </c>
      <c r="BY652">
        <f t="shared" si="177"/>
        <v>0</v>
      </c>
      <c r="BZ652">
        <f t="shared" si="178"/>
        <v>0</v>
      </c>
      <c r="CA652">
        <f t="shared" si="179"/>
        <v>0</v>
      </c>
      <c r="CB652">
        <f t="shared" si="180"/>
        <v>0</v>
      </c>
      <c r="CC652">
        <f t="shared" si="181"/>
        <v>0</v>
      </c>
      <c r="CD652">
        <f t="shared" si="182"/>
        <v>0</v>
      </c>
      <c r="CE652" s="4">
        <f t="shared" si="183"/>
        <v>7.6030648288326758E-2</v>
      </c>
      <c r="CF652" s="4" t="str">
        <f t="shared" si="184"/>
        <v/>
      </c>
      <c r="CG652" s="4">
        <f t="shared" si="185"/>
        <v>0</v>
      </c>
      <c r="CH652" s="4" t="str">
        <f t="shared" si="186"/>
        <v/>
      </c>
      <c r="CI652">
        <f>INDEX(FX!$B$114:$AK$132,MATCH(Data!BQ652,FX!$A$114:$A$132,0),MATCH(Data!D652,Period,0))</f>
        <v>14285.503516898269</v>
      </c>
    </row>
    <row r="653" spans="1:87" hidden="1" outlineLevel="1" x14ac:dyDescent="0.15">
      <c r="A653" t="s">
        <v>66</v>
      </c>
      <c r="B653" s="1">
        <f t="shared" si="187"/>
        <v>43800</v>
      </c>
      <c r="C653" t="str">
        <f t="shared" si="187"/>
        <v>Corporate Care</v>
      </c>
      <c r="D653" s="1">
        <v>43191</v>
      </c>
      <c r="E653">
        <v>3297.2877931849998</v>
      </c>
      <c r="F653">
        <v>383.33326526685499</v>
      </c>
      <c r="G653">
        <v>0</v>
      </c>
      <c r="H653">
        <v>0</v>
      </c>
      <c r="BQ653" t="str">
        <f>VLOOKUP(A653,Misc!$A$3:$B$11,2,FALSE)</f>
        <v>IDR</v>
      </c>
      <c r="BR653">
        <f>INDEX(FX!$B$30:$AK$48,MATCH(Data!BQ653,FX!$A$30:$A$48,0),MATCH(Data!D653,Period,0))</f>
        <v>13814.428614484821</v>
      </c>
      <c r="BS653">
        <f t="shared" si="171"/>
        <v>0.23868434122043236</v>
      </c>
      <c r="BT653">
        <f t="shared" si="172"/>
        <v>0</v>
      </c>
      <c r="BU653">
        <f t="shared" si="173"/>
        <v>2.7748760080088957E-2</v>
      </c>
      <c r="BV653">
        <f t="shared" si="174"/>
        <v>0</v>
      </c>
      <c r="BW653">
        <f t="shared" si="175"/>
        <v>0</v>
      </c>
      <c r="BX653">
        <f t="shared" si="176"/>
        <v>0</v>
      </c>
      <c r="BY653">
        <f t="shared" si="177"/>
        <v>0</v>
      </c>
      <c r="BZ653">
        <f t="shared" si="178"/>
        <v>0</v>
      </c>
      <c r="CA653">
        <f t="shared" si="179"/>
        <v>0</v>
      </c>
      <c r="CB653">
        <f t="shared" si="180"/>
        <v>0</v>
      </c>
      <c r="CC653">
        <f t="shared" si="181"/>
        <v>0</v>
      </c>
      <c r="CD653">
        <f t="shared" si="182"/>
        <v>0</v>
      </c>
      <c r="CE653" s="4">
        <f t="shared" si="183"/>
        <v>0.1162571450569609</v>
      </c>
      <c r="CF653" s="4" t="str">
        <f t="shared" si="184"/>
        <v/>
      </c>
      <c r="CG653" s="4">
        <f t="shared" si="185"/>
        <v>0</v>
      </c>
      <c r="CH653" s="4" t="str">
        <f t="shared" si="186"/>
        <v/>
      </c>
      <c r="CI653">
        <f>INDEX(FX!$B$114:$AK$132,MATCH(Data!BQ653,FX!$A$114:$A$132,0),MATCH(Data!D653,Period,0))</f>
        <v>14285.503516898269</v>
      </c>
    </row>
    <row r="654" spans="1:87" hidden="1" outlineLevel="1" x14ac:dyDescent="0.15">
      <c r="A654" t="s">
        <v>66</v>
      </c>
      <c r="B654" s="1">
        <f t="shared" si="187"/>
        <v>43800</v>
      </c>
      <c r="C654" t="str">
        <f t="shared" si="187"/>
        <v>Corporate Care</v>
      </c>
      <c r="D654" s="1">
        <v>43221</v>
      </c>
      <c r="E654">
        <v>2295.2849145300002</v>
      </c>
      <c r="F654">
        <v>773.65886570011492</v>
      </c>
      <c r="G654">
        <v>0</v>
      </c>
      <c r="H654">
        <v>0</v>
      </c>
      <c r="BQ654" t="str">
        <f>VLOOKUP(A654,Misc!$A$3:$B$11,2,FALSE)</f>
        <v>IDR</v>
      </c>
      <c r="BR654">
        <f>INDEX(FX!$B$30:$AK$48,MATCH(Data!BQ654,FX!$A$30:$A$48,0),MATCH(Data!D654,Period,0))</f>
        <v>14048.48442869292</v>
      </c>
      <c r="BS654">
        <f t="shared" si="171"/>
        <v>0.16338309845310159</v>
      </c>
      <c r="BT654">
        <f t="shared" si="172"/>
        <v>0</v>
      </c>
      <c r="BU654">
        <f t="shared" si="173"/>
        <v>5.5070628410277322E-2</v>
      </c>
      <c r="BV654">
        <f t="shared" si="174"/>
        <v>0</v>
      </c>
      <c r="BW654">
        <f t="shared" si="175"/>
        <v>0</v>
      </c>
      <c r="BX654">
        <f t="shared" si="176"/>
        <v>0</v>
      </c>
      <c r="BY654">
        <f t="shared" si="177"/>
        <v>0</v>
      </c>
      <c r="BZ654">
        <f t="shared" si="178"/>
        <v>0</v>
      </c>
      <c r="CA654">
        <f t="shared" si="179"/>
        <v>0</v>
      </c>
      <c r="CB654">
        <f t="shared" si="180"/>
        <v>0</v>
      </c>
      <c r="CC654">
        <f t="shared" si="181"/>
        <v>0</v>
      </c>
      <c r="CD654">
        <f t="shared" si="182"/>
        <v>0</v>
      </c>
      <c r="CE654" s="4">
        <f t="shared" si="183"/>
        <v>0.33706441444483382</v>
      </c>
      <c r="CF654" s="4" t="str">
        <f t="shared" si="184"/>
        <v/>
      </c>
      <c r="CG654" s="4">
        <f t="shared" si="185"/>
        <v>0</v>
      </c>
      <c r="CH654" s="4" t="str">
        <f t="shared" si="186"/>
        <v/>
      </c>
      <c r="CI654">
        <f>INDEX(FX!$B$114:$AK$132,MATCH(Data!BQ654,FX!$A$114:$A$132,0),MATCH(Data!D654,Period,0))</f>
        <v>14285.503516898269</v>
      </c>
    </row>
    <row r="655" spans="1:87" hidden="1" outlineLevel="1" x14ac:dyDescent="0.15">
      <c r="A655" t="s">
        <v>66</v>
      </c>
      <c r="B655" s="1">
        <f t="shared" si="187"/>
        <v>43800</v>
      </c>
      <c r="C655" t="str">
        <f t="shared" si="187"/>
        <v>Corporate Care</v>
      </c>
      <c r="D655" s="1">
        <v>43252</v>
      </c>
      <c r="E655">
        <v>3050.2326492800003</v>
      </c>
      <c r="F655">
        <v>1029.1757569437</v>
      </c>
      <c r="G655">
        <v>0</v>
      </c>
      <c r="H655">
        <v>0</v>
      </c>
      <c r="BQ655" t="str">
        <f>VLOOKUP(A655,Misc!$A$3:$B$11,2,FALSE)</f>
        <v>IDR</v>
      </c>
      <c r="BR655">
        <f>INDEX(FX!$B$30:$AK$48,MATCH(Data!BQ655,FX!$A$30:$A$48,0),MATCH(Data!D655,Period,0))</f>
        <v>14037.492864249481</v>
      </c>
      <c r="BS655">
        <f t="shared" si="171"/>
        <v>0.21729183970225169</v>
      </c>
      <c r="BT655">
        <f t="shared" si="172"/>
        <v>0</v>
      </c>
      <c r="BU655">
        <f t="shared" si="173"/>
        <v>7.3316208734452326E-2</v>
      </c>
      <c r="BV655">
        <f t="shared" si="174"/>
        <v>0</v>
      </c>
      <c r="BW655">
        <f t="shared" si="175"/>
        <v>0</v>
      </c>
      <c r="BX655">
        <f t="shared" si="176"/>
        <v>0</v>
      </c>
      <c r="BY655">
        <f t="shared" si="177"/>
        <v>0</v>
      </c>
      <c r="BZ655">
        <f t="shared" si="178"/>
        <v>0</v>
      </c>
      <c r="CA655">
        <f t="shared" si="179"/>
        <v>0</v>
      </c>
      <c r="CB655">
        <f t="shared" si="180"/>
        <v>0</v>
      </c>
      <c r="CC655">
        <f t="shared" si="181"/>
        <v>0</v>
      </c>
      <c r="CD655">
        <f t="shared" si="182"/>
        <v>0</v>
      </c>
      <c r="CE655" s="4">
        <f t="shared" si="183"/>
        <v>0.33740893737618161</v>
      </c>
      <c r="CF655" s="4" t="str">
        <f t="shared" si="184"/>
        <v/>
      </c>
      <c r="CG655" s="4">
        <f t="shared" si="185"/>
        <v>0</v>
      </c>
      <c r="CH655" s="4" t="str">
        <f t="shared" si="186"/>
        <v/>
      </c>
      <c r="CI655">
        <f>INDEX(FX!$B$114:$AK$132,MATCH(Data!BQ655,FX!$A$114:$A$132,0),MATCH(Data!D655,Period,0))</f>
        <v>14285.503516898269</v>
      </c>
    </row>
    <row r="656" spans="1:87" hidden="1" outlineLevel="1" x14ac:dyDescent="0.15">
      <c r="A656" t="s">
        <v>66</v>
      </c>
      <c r="B656" s="1">
        <f t="shared" si="187"/>
        <v>43800</v>
      </c>
      <c r="C656" t="str">
        <f t="shared" si="187"/>
        <v>Corporate Care</v>
      </c>
      <c r="D656" s="1">
        <v>43282</v>
      </c>
      <c r="E656">
        <v>2788.1367660000001</v>
      </c>
      <c r="F656">
        <v>438.33491516189997</v>
      </c>
      <c r="G656">
        <v>0</v>
      </c>
      <c r="H656">
        <v>0</v>
      </c>
      <c r="BQ656" t="str">
        <f>VLOOKUP(A656,Misc!$A$3:$B$11,2,FALSE)</f>
        <v>IDR</v>
      </c>
      <c r="BR656">
        <f>INDEX(FX!$B$30:$AK$48,MATCH(Data!BQ656,FX!$A$30:$A$48,0),MATCH(Data!D656,Period,0))</f>
        <v>14407.791945107867</v>
      </c>
      <c r="BS656">
        <f t="shared" si="171"/>
        <v>0.19351589588623297</v>
      </c>
      <c r="BT656">
        <f t="shared" si="172"/>
        <v>0</v>
      </c>
      <c r="BU656">
        <f t="shared" si="173"/>
        <v>3.0423462306501142E-2</v>
      </c>
      <c r="BV656">
        <f t="shared" si="174"/>
        <v>0</v>
      </c>
      <c r="BW656">
        <f t="shared" si="175"/>
        <v>0</v>
      </c>
      <c r="BX656">
        <f t="shared" si="176"/>
        <v>0</v>
      </c>
      <c r="BY656">
        <f t="shared" si="177"/>
        <v>0</v>
      </c>
      <c r="BZ656">
        <f t="shared" si="178"/>
        <v>0</v>
      </c>
      <c r="CA656">
        <f t="shared" si="179"/>
        <v>0</v>
      </c>
      <c r="CB656">
        <f t="shared" si="180"/>
        <v>0</v>
      </c>
      <c r="CC656">
        <f t="shared" si="181"/>
        <v>0</v>
      </c>
      <c r="CD656">
        <f t="shared" si="182"/>
        <v>0</v>
      </c>
      <c r="CE656" s="4">
        <f t="shared" si="183"/>
        <v>0.15721428034204976</v>
      </c>
      <c r="CF656" s="4" t="str">
        <f t="shared" si="184"/>
        <v/>
      </c>
      <c r="CG656" s="4">
        <f t="shared" si="185"/>
        <v>0</v>
      </c>
      <c r="CH656" s="4" t="str">
        <f t="shared" si="186"/>
        <v/>
      </c>
      <c r="CI656">
        <f>INDEX(FX!$B$114:$AK$132,MATCH(Data!BQ656,FX!$A$114:$A$132,0),MATCH(Data!D656,Period,0))</f>
        <v>14285.503516898269</v>
      </c>
    </row>
    <row r="657" spans="1:87" hidden="1" outlineLevel="1" x14ac:dyDescent="0.15">
      <c r="A657" t="s">
        <v>66</v>
      </c>
      <c r="B657" s="1">
        <f t="shared" si="187"/>
        <v>43800</v>
      </c>
      <c r="C657" t="str">
        <f t="shared" si="187"/>
        <v>Corporate Care</v>
      </c>
      <c r="D657" s="1">
        <v>43313</v>
      </c>
      <c r="E657">
        <v>3120.4884719000102</v>
      </c>
      <c r="F657">
        <v>578.58191081240295</v>
      </c>
      <c r="G657">
        <v>0</v>
      </c>
      <c r="H657">
        <v>0</v>
      </c>
      <c r="BQ657" t="str">
        <f>VLOOKUP(A657,Misc!$A$3:$B$11,2,FALSE)</f>
        <v>IDR</v>
      </c>
      <c r="BR657">
        <f>INDEX(FX!$B$30:$AK$48,MATCH(Data!BQ657,FX!$A$30:$A$48,0),MATCH(Data!D657,Period,0))</f>
        <v>14566.412926445459</v>
      </c>
      <c r="BS657">
        <f t="shared" si="171"/>
        <v>0.21422490819512155</v>
      </c>
      <c r="BT657">
        <f t="shared" si="172"/>
        <v>0</v>
      </c>
      <c r="BU657">
        <f t="shared" si="173"/>
        <v>3.9720273874838612E-2</v>
      </c>
      <c r="BV657">
        <f t="shared" si="174"/>
        <v>0</v>
      </c>
      <c r="BW657">
        <f t="shared" si="175"/>
        <v>0</v>
      </c>
      <c r="BX657">
        <f t="shared" si="176"/>
        <v>0</v>
      </c>
      <c r="BY657">
        <f t="shared" si="177"/>
        <v>0</v>
      </c>
      <c r="BZ657">
        <f t="shared" si="178"/>
        <v>0</v>
      </c>
      <c r="CA657">
        <f t="shared" si="179"/>
        <v>0</v>
      </c>
      <c r="CB657">
        <f t="shared" si="180"/>
        <v>0</v>
      </c>
      <c r="CC657">
        <f t="shared" si="181"/>
        <v>0</v>
      </c>
      <c r="CD657">
        <f t="shared" si="182"/>
        <v>0</v>
      </c>
      <c r="CE657" s="4">
        <f t="shared" si="183"/>
        <v>0.1854138914540244</v>
      </c>
      <c r="CF657" s="4" t="str">
        <f t="shared" si="184"/>
        <v/>
      </c>
      <c r="CG657" s="4">
        <f t="shared" si="185"/>
        <v>0</v>
      </c>
      <c r="CH657" s="4" t="str">
        <f t="shared" si="186"/>
        <v/>
      </c>
      <c r="CI657">
        <f>INDEX(FX!$B$114:$AK$132,MATCH(Data!BQ657,FX!$A$114:$A$132,0),MATCH(Data!D657,Period,0))</f>
        <v>14285.503516898269</v>
      </c>
    </row>
    <row r="658" spans="1:87" hidden="1" outlineLevel="1" x14ac:dyDescent="0.15">
      <c r="A658" t="s">
        <v>66</v>
      </c>
      <c r="B658" s="1">
        <f t="shared" si="187"/>
        <v>43800</v>
      </c>
      <c r="C658" t="str">
        <f t="shared" si="187"/>
        <v>Corporate Care</v>
      </c>
      <c r="D658" s="1">
        <v>43344</v>
      </c>
      <c r="E658">
        <v>9584.2518920000002</v>
      </c>
      <c r="F658">
        <v>564.40378199999793</v>
      </c>
      <c r="G658">
        <v>0</v>
      </c>
      <c r="H658">
        <v>0</v>
      </c>
      <c r="BQ658" t="str">
        <f>VLOOKUP(A658,Misc!$A$3:$B$11,2,FALSE)</f>
        <v>IDR</v>
      </c>
      <c r="BR658">
        <f>INDEX(FX!$B$30:$AK$48,MATCH(Data!BQ658,FX!$A$30:$A$48,0),MATCH(Data!D658,Period,0))</f>
        <v>14871.679947163919</v>
      </c>
      <c r="BS658">
        <f t="shared" si="171"/>
        <v>0.64446329708889083</v>
      </c>
      <c r="BT658">
        <f t="shared" si="172"/>
        <v>0</v>
      </c>
      <c r="BU658">
        <f t="shared" si="173"/>
        <v>3.7951582067742906E-2</v>
      </c>
      <c r="BV658">
        <f t="shared" si="174"/>
        <v>0</v>
      </c>
      <c r="BW658">
        <f t="shared" si="175"/>
        <v>0</v>
      </c>
      <c r="BX658">
        <f t="shared" si="176"/>
        <v>0</v>
      </c>
      <c r="BY658">
        <f t="shared" si="177"/>
        <v>0</v>
      </c>
      <c r="BZ658">
        <f t="shared" si="178"/>
        <v>0</v>
      </c>
      <c r="CA658">
        <f t="shared" si="179"/>
        <v>0</v>
      </c>
      <c r="CB658">
        <f t="shared" si="180"/>
        <v>0</v>
      </c>
      <c r="CC658">
        <f t="shared" si="181"/>
        <v>0</v>
      </c>
      <c r="CD658">
        <f t="shared" si="182"/>
        <v>0</v>
      </c>
      <c r="CE658" s="4">
        <f t="shared" si="183"/>
        <v>5.8888663232140967E-2</v>
      </c>
      <c r="CF658" s="4" t="str">
        <f t="shared" si="184"/>
        <v/>
      </c>
      <c r="CG658" s="4">
        <f t="shared" si="185"/>
        <v>0</v>
      </c>
      <c r="CH658" s="4" t="str">
        <f t="shared" si="186"/>
        <v/>
      </c>
      <c r="CI658">
        <f>INDEX(FX!$B$114:$AK$132,MATCH(Data!BQ658,FX!$A$114:$A$132,0),MATCH(Data!D658,Period,0))</f>
        <v>14285.503516898269</v>
      </c>
    </row>
    <row r="659" spans="1:87" hidden="1" outlineLevel="1" x14ac:dyDescent="0.15">
      <c r="A659" t="s">
        <v>66</v>
      </c>
      <c r="B659" s="1">
        <f t="shared" si="187"/>
        <v>43800</v>
      </c>
      <c r="C659" t="str">
        <f t="shared" si="187"/>
        <v>Corporate Care</v>
      </c>
      <c r="D659" s="1">
        <v>43374</v>
      </c>
      <c r="E659">
        <v>7127.0650919999998</v>
      </c>
      <c r="F659">
        <v>696.65345755352405</v>
      </c>
      <c r="G659">
        <v>0</v>
      </c>
      <c r="H659">
        <v>0</v>
      </c>
      <c r="BQ659" t="str">
        <f>VLOOKUP(A659,Misc!$A$3:$B$11,2,FALSE)</f>
        <v>IDR</v>
      </c>
      <c r="BR659">
        <f>INDEX(FX!$B$30:$AK$48,MATCH(Data!BQ659,FX!$A$30:$A$48,0),MATCH(Data!D659,Period,0))</f>
        <v>15176.479273699237</v>
      </c>
      <c r="BS659">
        <f t="shared" si="171"/>
        <v>0.46961254738120772</v>
      </c>
      <c r="BT659">
        <f t="shared" si="172"/>
        <v>0</v>
      </c>
      <c r="BU659">
        <f t="shared" si="173"/>
        <v>4.5903496126458068E-2</v>
      </c>
      <c r="BV659">
        <f t="shared" si="174"/>
        <v>0</v>
      </c>
      <c r="BW659">
        <f t="shared" si="175"/>
        <v>0</v>
      </c>
      <c r="BX659">
        <f t="shared" si="176"/>
        <v>0</v>
      </c>
      <c r="BY659">
        <f t="shared" si="177"/>
        <v>0</v>
      </c>
      <c r="BZ659">
        <f t="shared" si="178"/>
        <v>0</v>
      </c>
      <c r="CA659">
        <f t="shared" si="179"/>
        <v>0</v>
      </c>
      <c r="CB659">
        <f t="shared" si="180"/>
        <v>0</v>
      </c>
      <c r="CC659">
        <f t="shared" si="181"/>
        <v>0</v>
      </c>
      <c r="CD659">
        <f t="shared" si="182"/>
        <v>0</v>
      </c>
      <c r="CE659" s="4">
        <f t="shared" si="183"/>
        <v>9.7747592951761428E-2</v>
      </c>
      <c r="CF659" s="4" t="str">
        <f t="shared" si="184"/>
        <v/>
      </c>
      <c r="CG659" s="4">
        <f t="shared" si="185"/>
        <v>0</v>
      </c>
      <c r="CH659" s="4" t="str">
        <f t="shared" si="186"/>
        <v/>
      </c>
      <c r="CI659">
        <f>INDEX(FX!$B$114:$AK$132,MATCH(Data!BQ659,FX!$A$114:$A$132,0),MATCH(Data!D659,Period,0))</f>
        <v>14285.503516898269</v>
      </c>
    </row>
    <row r="660" spans="1:87" hidden="1" outlineLevel="1" x14ac:dyDescent="0.15">
      <c r="A660" t="s">
        <v>66</v>
      </c>
      <c r="B660" s="1">
        <f t="shared" si="187"/>
        <v>43800</v>
      </c>
      <c r="C660" t="str">
        <f t="shared" si="187"/>
        <v>Corporate Care</v>
      </c>
      <c r="D660" s="1">
        <v>43405</v>
      </c>
      <c r="E660">
        <v>6604.9894907199896</v>
      </c>
      <c r="F660">
        <v>872.2723452967</v>
      </c>
      <c r="G660">
        <v>0</v>
      </c>
      <c r="H660">
        <v>0</v>
      </c>
      <c r="BQ660" t="str">
        <f>VLOOKUP(A660,Misc!$A$3:$B$11,2,FALSE)</f>
        <v>IDR</v>
      </c>
      <c r="BR660">
        <f>INDEX(FX!$B$30:$AK$48,MATCH(Data!BQ660,FX!$A$30:$A$48,0),MATCH(Data!D660,Period,0))</f>
        <v>14649.346785512915</v>
      </c>
      <c r="BS660">
        <f t="shared" si="171"/>
        <v>0.45087262848141596</v>
      </c>
      <c r="BT660">
        <f t="shared" si="172"/>
        <v>0</v>
      </c>
      <c r="BU660">
        <f t="shared" si="173"/>
        <v>5.954342934657747E-2</v>
      </c>
      <c r="BV660">
        <f t="shared" si="174"/>
        <v>0</v>
      </c>
      <c r="BW660">
        <f t="shared" si="175"/>
        <v>0</v>
      </c>
      <c r="BX660">
        <f t="shared" si="176"/>
        <v>0</v>
      </c>
      <c r="BY660">
        <f t="shared" si="177"/>
        <v>0</v>
      </c>
      <c r="BZ660">
        <f t="shared" si="178"/>
        <v>0</v>
      </c>
      <c r="CA660">
        <f t="shared" si="179"/>
        <v>0</v>
      </c>
      <c r="CB660">
        <f t="shared" si="180"/>
        <v>0</v>
      </c>
      <c r="CC660">
        <f t="shared" si="181"/>
        <v>0</v>
      </c>
      <c r="CD660">
        <f t="shared" si="182"/>
        <v>0</v>
      </c>
      <c r="CE660" s="4">
        <f t="shared" si="183"/>
        <v>0.13206263939136356</v>
      </c>
      <c r="CF660" s="4" t="str">
        <f t="shared" si="184"/>
        <v/>
      </c>
      <c r="CG660" s="4">
        <f t="shared" si="185"/>
        <v>0</v>
      </c>
      <c r="CH660" s="4" t="str">
        <f t="shared" si="186"/>
        <v/>
      </c>
      <c r="CI660">
        <f>INDEX(FX!$B$114:$AK$132,MATCH(Data!BQ660,FX!$A$114:$A$132,0),MATCH(Data!D660,Period,0))</f>
        <v>14285.503516898269</v>
      </c>
    </row>
    <row r="661" spans="1:87" hidden="1" outlineLevel="1" x14ac:dyDescent="0.15">
      <c r="A661" t="s">
        <v>66</v>
      </c>
      <c r="B661" s="1">
        <f t="shared" si="187"/>
        <v>43800</v>
      </c>
      <c r="C661" t="str">
        <f t="shared" si="187"/>
        <v>Corporate Care</v>
      </c>
      <c r="D661" s="1">
        <v>43435</v>
      </c>
      <c r="E661">
        <v>50812.288359380997</v>
      </c>
      <c r="F661">
        <v>5206.2909344740801</v>
      </c>
      <c r="G661">
        <v>0</v>
      </c>
      <c r="H661">
        <v>0</v>
      </c>
      <c r="BQ661" t="str">
        <f>VLOOKUP(A661,Misc!$A$3:$B$11,2,FALSE)</f>
        <v>IDR</v>
      </c>
      <c r="BR661">
        <f>INDEX(FX!$B$30:$AK$48,MATCH(Data!BQ661,FX!$A$30:$A$48,0),MATCH(Data!D661,Period,0))</f>
        <v>14504.43134535368</v>
      </c>
      <c r="BS661">
        <f t="shared" si="171"/>
        <v>3.5032251282059468</v>
      </c>
      <c r="BT661">
        <f t="shared" si="172"/>
        <v>0</v>
      </c>
      <c r="BU661">
        <f t="shared" si="173"/>
        <v>0.35894485006072663</v>
      </c>
      <c r="BV661">
        <f t="shared" si="174"/>
        <v>0</v>
      </c>
      <c r="BW661">
        <f t="shared" si="175"/>
        <v>0</v>
      </c>
      <c r="BX661">
        <f t="shared" si="176"/>
        <v>0</v>
      </c>
      <c r="BY661">
        <f t="shared" si="177"/>
        <v>0</v>
      </c>
      <c r="BZ661">
        <f t="shared" si="178"/>
        <v>0</v>
      </c>
      <c r="CA661">
        <f t="shared" si="179"/>
        <v>0</v>
      </c>
      <c r="CB661">
        <f t="shared" si="180"/>
        <v>0</v>
      </c>
      <c r="CC661">
        <f t="shared" si="181"/>
        <v>0</v>
      </c>
      <c r="CD661">
        <f t="shared" si="182"/>
        <v>0</v>
      </c>
      <c r="CE661" s="4">
        <f t="shared" si="183"/>
        <v>0.10246125696310804</v>
      </c>
      <c r="CF661" s="4" t="str">
        <f t="shared" si="184"/>
        <v/>
      </c>
      <c r="CG661" s="4">
        <f t="shared" si="185"/>
        <v>0</v>
      </c>
      <c r="CH661" s="4" t="str">
        <f t="shared" si="186"/>
        <v/>
      </c>
      <c r="CI661">
        <f>INDEX(FX!$B$114:$AK$132,MATCH(Data!BQ661,FX!$A$114:$A$132,0),MATCH(Data!D661,Period,0))</f>
        <v>14285.503516898269</v>
      </c>
    </row>
    <row r="662" spans="1:87" hidden="1" outlineLevel="1" x14ac:dyDescent="0.15">
      <c r="A662" t="s">
        <v>66</v>
      </c>
      <c r="B662" s="1">
        <f t="shared" si="187"/>
        <v>43800</v>
      </c>
      <c r="C662" t="s">
        <v>64</v>
      </c>
      <c r="D662" s="1">
        <v>43101</v>
      </c>
      <c r="E662">
        <f t="array" ref="E662:E673">TRANSPOSE('[4]AF_Key Metrics P1'!$F$9:$Q$9)</f>
        <v>0</v>
      </c>
      <c r="F662">
        <f t="array" ref="F662:F673">TRANSPOSE('[4]AF_Key Metrics P1'!$F$14:$Q$14)</f>
        <v>0</v>
      </c>
      <c r="G662">
        <f t="array" ref="G662:G673">TRANSPOSE('[4]AF_Key Metrics P1'!$F$19:$Q$19)</f>
        <v>0</v>
      </c>
      <c r="H662">
        <f t="array" ref="H662:H673">TRANSPOSE('[4]AF_Key Metrics P1'!$F$24:$Q$24)</f>
        <v>0</v>
      </c>
      <c r="BQ662" t="str">
        <f>VLOOKUP(A662,Misc!$A$3:$B$11,2,FALSE)</f>
        <v>IDR</v>
      </c>
      <c r="BR662">
        <f>INDEX(FX!$B$30:$AK$48,MATCH(Data!BQ662,FX!$A$30:$A$48,0),MATCH(Data!D662,Period,0))</f>
        <v>13374.980718285773</v>
      </c>
      <c r="BS662">
        <f t="shared" si="171"/>
        <v>0</v>
      </c>
      <c r="BT662">
        <f t="shared" si="172"/>
        <v>0</v>
      </c>
      <c r="BU662">
        <f t="shared" si="173"/>
        <v>0</v>
      </c>
      <c r="BV662">
        <f t="shared" si="174"/>
        <v>0</v>
      </c>
      <c r="BW662">
        <f t="shared" si="175"/>
        <v>0</v>
      </c>
      <c r="BX662">
        <f t="shared" si="176"/>
        <v>0</v>
      </c>
      <c r="BY662">
        <f t="shared" si="177"/>
        <v>0</v>
      </c>
      <c r="BZ662">
        <f t="shared" si="178"/>
        <v>0</v>
      </c>
      <c r="CA662">
        <f t="shared" si="179"/>
        <v>0</v>
      </c>
      <c r="CB662">
        <f t="shared" si="180"/>
        <v>0</v>
      </c>
      <c r="CC662">
        <f t="shared" si="181"/>
        <v>0</v>
      </c>
      <c r="CD662">
        <f t="shared" si="182"/>
        <v>0</v>
      </c>
      <c r="CE662" s="4">
        <f t="shared" si="183"/>
        <v>0</v>
      </c>
      <c r="CF662" s="4" t="str">
        <f t="shared" si="184"/>
        <v/>
      </c>
      <c r="CG662" s="4">
        <f t="shared" si="185"/>
        <v>0</v>
      </c>
      <c r="CH662" s="4" t="str">
        <f t="shared" si="186"/>
        <v/>
      </c>
      <c r="CI662">
        <f>INDEX(FX!$B$114:$AK$132,MATCH(Data!BQ662,FX!$A$114:$A$132,0),MATCH(Data!D662,Period,0))</f>
        <v>14285.503516898269</v>
      </c>
    </row>
    <row r="663" spans="1:87" hidden="1" outlineLevel="1" x14ac:dyDescent="0.15">
      <c r="A663" t="s">
        <v>66</v>
      </c>
      <c r="B663" s="1">
        <f t="shared" si="187"/>
        <v>43800</v>
      </c>
      <c r="C663" t="s">
        <v>64</v>
      </c>
      <c r="D663" s="1">
        <v>43132</v>
      </c>
      <c r="E663">
        <v>0</v>
      </c>
      <c r="F663">
        <v>0</v>
      </c>
      <c r="G663">
        <v>0</v>
      </c>
      <c r="H663">
        <v>0</v>
      </c>
      <c r="BQ663" t="str">
        <f>VLOOKUP(A663,Misc!$A$3:$B$11,2,FALSE)</f>
        <v>IDR</v>
      </c>
      <c r="BR663">
        <f>INDEX(FX!$B$30:$AK$48,MATCH(Data!BQ663,FX!$A$30:$A$48,0),MATCH(Data!D663,Period,0))</f>
        <v>13600.58998364081</v>
      </c>
      <c r="BS663">
        <f t="shared" si="171"/>
        <v>0</v>
      </c>
      <c r="BT663">
        <f t="shared" si="172"/>
        <v>0</v>
      </c>
      <c r="BU663">
        <f t="shared" si="173"/>
        <v>0</v>
      </c>
      <c r="BV663">
        <f t="shared" si="174"/>
        <v>0</v>
      </c>
      <c r="BW663">
        <f t="shared" si="175"/>
        <v>0</v>
      </c>
      <c r="BX663">
        <f t="shared" si="176"/>
        <v>0</v>
      </c>
      <c r="BY663">
        <f t="shared" si="177"/>
        <v>0</v>
      </c>
      <c r="BZ663">
        <f t="shared" si="178"/>
        <v>0</v>
      </c>
      <c r="CA663">
        <f t="shared" si="179"/>
        <v>0</v>
      </c>
      <c r="CB663">
        <f t="shared" si="180"/>
        <v>0</v>
      </c>
      <c r="CC663">
        <f t="shared" si="181"/>
        <v>0</v>
      </c>
      <c r="CD663">
        <f t="shared" si="182"/>
        <v>0</v>
      </c>
      <c r="CE663" s="4">
        <f t="shared" si="183"/>
        <v>0</v>
      </c>
      <c r="CF663" s="4" t="str">
        <f t="shared" si="184"/>
        <v/>
      </c>
      <c r="CG663" s="4">
        <f t="shared" si="185"/>
        <v>0</v>
      </c>
      <c r="CH663" s="4" t="str">
        <f t="shared" si="186"/>
        <v/>
      </c>
      <c r="CI663">
        <f>INDEX(FX!$B$114:$AK$132,MATCH(Data!BQ663,FX!$A$114:$A$132,0),MATCH(Data!D663,Period,0))</f>
        <v>14285.503516898269</v>
      </c>
    </row>
    <row r="664" spans="1:87" hidden="1" outlineLevel="1" x14ac:dyDescent="0.15">
      <c r="A664" t="s">
        <v>66</v>
      </c>
      <c r="B664" s="1">
        <f t="shared" si="187"/>
        <v>43800</v>
      </c>
      <c r="C664" t="s">
        <v>64</v>
      </c>
      <c r="D664" s="1">
        <v>43160</v>
      </c>
      <c r="E664">
        <v>0</v>
      </c>
      <c r="F664">
        <v>0</v>
      </c>
      <c r="G664">
        <v>0</v>
      </c>
      <c r="H664">
        <v>0</v>
      </c>
      <c r="BQ664" t="str">
        <f>VLOOKUP(A664,Misc!$A$3:$B$11,2,FALSE)</f>
        <v>IDR</v>
      </c>
      <c r="BR664">
        <f>INDEX(FX!$B$30:$AK$48,MATCH(Data!BQ664,FX!$A$30:$A$48,0),MATCH(Data!D664,Period,0))</f>
        <v>13758.785995522274</v>
      </c>
      <c r="BS664">
        <f t="shared" si="171"/>
        <v>0</v>
      </c>
      <c r="BT664">
        <f t="shared" si="172"/>
        <v>0</v>
      </c>
      <c r="BU664">
        <f t="shared" si="173"/>
        <v>0</v>
      </c>
      <c r="BV664">
        <f t="shared" si="174"/>
        <v>0</v>
      </c>
      <c r="BW664">
        <f t="shared" si="175"/>
        <v>0</v>
      </c>
      <c r="BX664">
        <f t="shared" si="176"/>
        <v>0</v>
      </c>
      <c r="BY664">
        <f t="shared" si="177"/>
        <v>0</v>
      </c>
      <c r="BZ664">
        <f t="shared" si="178"/>
        <v>0</v>
      </c>
      <c r="CA664">
        <f t="shared" si="179"/>
        <v>0</v>
      </c>
      <c r="CB664">
        <f t="shared" si="180"/>
        <v>0</v>
      </c>
      <c r="CC664">
        <f t="shared" si="181"/>
        <v>0</v>
      </c>
      <c r="CD664">
        <f t="shared" si="182"/>
        <v>0</v>
      </c>
      <c r="CE664" s="4">
        <f t="shared" si="183"/>
        <v>0</v>
      </c>
      <c r="CF664" s="4" t="str">
        <f t="shared" si="184"/>
        <v/>
      </c>
      <c r="CG664" s="4">
        <f t="shared" si="185"/>
        <v>0</v>
      </c>
      <c r="CH664" s="4" t="str">
        <f t="shared" si="186"/>
        <v/>
      </c>
      <c r="CI664">
        <f>INDEX(FX!$B$114:$AK$132,MATCH(Data!BQ664,FX!$A$114:$A$132,0),MATCH(Data!D664,Period,0))</f>
        <v>14285.503516898269</v>
      </c>
    </row>
    <row r="665" spans="1:87" hidden="1" outlineLevel="1" x14ac:dyDescent="0.15">
      <c r="A665" t="s">
        <v>66</v>
      </c>
      <c r="B665" s="1">
        <f t="shared" si="187"/>
        <v>43800</v>
      </c>
      <c r="C665" t="s">
        <v>64</v>
      </c>
      <c r="D665" s="1">
        <v>43191</v>
      </c>
      <c r="E665">
        <v>0</v>
      </c>
      <c r="F665">
        <v>0</v>
      </c>
      <c r="G665">
        <v>0</v>
      </c>
      <c r="H665">
        <v>0</v>
      </c>
      <c r="BQ665" t="str">
        <f>VLOOKUP(A665,Misc!$A$3:$B$11,2,FALSE)</f>
        <v>IDR</v>
      </c>
      <c r="BR665">
        <f>INDEX(FX!$B$30:$AK$48,MATCH(Data!BQ665,FX!$A$30:$A$48,0),MATCH(Data!D665,Period,0))</f>
        <v>13814.428614484821</v>
      </c>
      <c r="BS665">
        <f t="shared" si="171"/>
        <v>0</v>
      </c>
      <c r="BT665">
        <f t="shared" si="172"/>
        <v>0</v>
      </c>
      <c r="BU665">
        <f t="shared" si="173"/>
        <v>0</v>
      </c>
      <c r="BV665">
        <f t="shared" si="174"/>
        <v>0</v>
      </c>
      <c r="BW665">
        <f t="shared" si="175"/>
        <v>0</v>
      </c>
      <c r="BX665">
        <f t="shared" si="176"/>
        <v>0</v>
      </c>
      <c r="BY665">
        <f t="shared" si="177"/>
        <v>0</v>
      </c>
      <c r="BZ665">
        <f t="shared" si="178"/>
        <v>0</v>
      </c>
      <c r="CA665">
        <f t="shared" si="179"/>
        <v>0</v>
      </c>
      <c r="CB665">
        <f t="shared" si="180"/>
        <v>0</v>
      </c>
      <c r="CC665">
        <f t="shared" si="181"/>
        <v>0</v>
      </c>
      <c r="CD665">
        <f t="shared" si="182"/>
        <v>0</v>
      </c>
      <c r="CE665" s="4">
        <f t="shared" si="183"/>
        <v>0</v>
      </c>
      <c r="CF665" s="4" t="str">
        <f t="shared" si="184"/>
        <v/>
      </c>
      <c r="CG665" s="4">
        <f t="shared" si="185"/>
        <v>0</v>
      </c>
      <c r="CH665" s="4" t="str">
        <f t="shared" si="186"/>
        <v/>
      </c>
      <c r="CI665">
        <f>INDEX(FX!$B$114:$AK$132,MATCH(Data!BQ665,FX!$A$114:$A$132,0),MATCH(Data!D665,Period,0))</f>
        <v>14285.503516898269</v>
      </c>
    </row>
    <row r="666" spans="1:87" hidden="1" outlineLevel="1" x14ac:dyDescent="0.15">
      <c r="A666" t="s">
        <v>66</v>
      </c>
      <c r="B666" s="1">
        <f t="shared" si="187"/>
        <v>43800</v>
      </c>
      <c r="C666" t="s">
        <v>64</v>
      </c>
      <c r="D666" s="1">
        <v>43221</v>
      </c>
      <c r="E666">
        <v>0</v>
      </c>
      <c r="F666">
        <v>0</v>
      </c>
      <c r="G666">
        <v>0</v>
      </c>
      <c r="H666">
        <v>0</v>
      </c>
      <c r="BQ666" t="str">
        <f>VLOOKUP(A666,Misc!$A$3:$B$11,2,FALSE)</f>
        <v>IDR</v>
      </c>
      <c r="BR666">
        <f>INDEX(FX!$B$30:$AK$48,MATCH(Data!BQ666,FX!$A$30:$A$48,0),MATCH(Data!D666,Period,0))</f>
        <v>14048.48442869292</v>
      </c>
      <c r="BS666">
        <f t="shared" si="171"/>
        <v>0</v>
      </c>
      <c r="BT666">
        <f t="shared" si="172"/>
        <v>0</v>
      </c>
      <c r="BU666">
        <f t="shared" si="173"/>
        <v>0</v>
      </c>
      <c r="BV666">
        <f t="shared" si="174"/>
        <v>0</v>
      </c>
      <c r="BW666">
        <f t="shared" si="175"/>
        <v>0</v>
      </c>
      <c r="BX666">
        <f t="shared" si="176"/>
        <v>0</v>
      </c>
      <c r="BY666">
        <f t="shared" si="177"/>
        <v>0</v>
      </c>
      <c r="BZ666">
        <f t="shared" si="178"/>
        <v>0</v>
      </c>
      <c r="CA666">
        <f t="shared" si="179"/>
        <v>0</v>
      </c>
      <c r="CB666">
        <f t="shared" si="180"/>
        <v>0</v>
      </c>
      <c r="CC666">
        <f t="shared" si="181"/>
        <v>0</v>
      </c>
      <c r="CD666">
        <f t="shared" si="182"/>
        <v>0</v>
      </c>
      <c r="CE666" s="4">
        <f t="shared" si="183"/>
        <v>0</v>
      </c>
      <c r="CF666" s="4" t="str">
        <f t="shared" si="184"/>
        <v/>
      </c>
      <c r="CG666" s="4">
        <f t="shared" si="185"/>
        <v>0</v>
      </c>
      <c r="CH666" s="4" t="str">
        <f t="shared" si="186"/>
        <v/>
      </c>
      <c r="CI666">
        <f>INDEX(FX!$B$114:$AK$132,MATCH(Data!BQ666,FX!$A$114:$A$132,0),MATCH(Data!D666,Period,0))</f>
        <v>14285.503516898269</v>
      </c>
    </row>
    <row r="667" spans="1:87" hidden="1" outlineLevel="1" x14ac:dyDescent="0.15">
      <c r="A667" t="s">
        <v>66</v>
      </c>
      <c r="B667" s="1">
        <f t="shared" si="187"/>
        <v>43800</v>
      </c>
      <c r="C667" t="s">
        <v>64</v>
      </c>
      <c r="D667" s="1">
        <v>43252</v>
      </c>
      <c r="E667">
        <v>0</v>
      </c>
      <c r="F667">
        <v>0</v>
      </c>
      <c r="G667">
        <v>0</v>
      </c>
      <c r="H667">
        <v>0</v>
      </c>
      <c r="BQ667" t="str">
        <f>VLOOKUP(A667,Misc!$A$3:$B$11,2,FALSE)</f>
        <v>IDR</v>
      </c>
      <c r="BR667">
        <f>INDEX(FX!$B$30:$AK$48,MATCH(Data!BQ667,FX!$A$30:$A$48,0),MATCH(Data!D667,Period,0))</f>
        <v>14037.492864249481</v>
      </c>
      <c r="BS667">
        <f t="shared" si="171"/>
        <v>0</v>
      </c>
      <c r="BT667">
        <f t="shared" si="172"/>
        <v>0</v>
      </c>
      <c r="BU667">
        <f t="shared" si="173"/>
        <v>0</v>
      </c>
      <c r="BV667">
        <f t="shared" si="174"/>
        <v>0</v>
      </c>
      <c r="BW667">
        <f t="shared" si="175"/>
        <v>0</v>
      </c>
      <c r="BX667">
        <f t="shared" si="176"/>
        <v>0</v>
      </c>
      <c r="BY667">
        <f t="shared" si="177"/>
        <v>0</v>
      </c>
      <c r="BZ667">
        <f t="shared" si="178"/>
        <v>0</v>
      </c>
      <c r="CA667">
        <f t="shared" si="179"/>
        <v>0</v>
      </c>
      <c r="CB667">
        <f t="shared" si="180"/>
        <v>0</v>
      </c>
      <c r="CC667">
        <f t="shared" si="181"/>
        <v>0</v>
      </c>
      <c r="CD667">
        <f t="shared" si="182"/>
        <v>0</v>
      </c>
      <c r="CE667" s="4">
        <f t="shared" si="183"/>
        <v>0</v>
      </c>
      <c r="CF667" s="4" t="str">
        <f t="shared" si="184"/>
        <v/>
      </c>
      <c r="CG667" s="4">
        <f t="shared" si="185"/>
        <v>0</v>
      </c>
      <c r="CH667" s="4" t="str">
        <f t="shared" si="186"/>
        <v/>
      </c>
      <c r="CI667">
        <f>INDEX(FX!$B$114:$AK$132,MATCH(Data!BQ667,FX!$A$114:$A$132,0),MATCH(Data!D667,Period,0))</f>
        <v>14285.503516898269</v>
      </c>
    </row>
    <row r="668" spans="1:87" hidden="1" outlineLevel="1" x14ac:dyDescent="0.15">
      <c r="A668" t="s">
        <v>66</v>
      </c>
      <c r="B668" s="1">
        <f t="shared" si="187"/>
        <v>43800</v>
      </c>
      <c r="C668" t="s">
        <v>64</v>
      </c>
      <c r="D668" s="1">
        <v>43282</v>
      </c>
      <c r="E668">
        <v>0</v>
      </c>
      <c r="F668">
        <v>0</v>
      </c>
      <c r="G668">
        <v>0</v>
      </c>
      <c r="H668">
        <v>0</v>
      </c>
      <c r="BQ668" t="str">
        <f>VLOOKUP(A668,Misc!$A$3:$B$11,2,FALSE)</f>
        <v>IDR</v>
      </c>
      <c r="BR668">
        <f>INDEX(FX!$B$30:$AK$48,MATCH(Data!BQ668,FX!$A$30:$A$48,0),MATCH(Data!D668,Period,0))</f>
        <v>14407.791945107867</v>
      </c>
      <c r="BS668">
        <f t="shared" si="171"/>
        <v>0</v>
      </c>
      <c r="BT668">
        <f t="shared" si="172"/>
        <v>0</v>
      </c>
      <c r="BU668">
        <f t="shared" si="173"/>
        <v>0</v>
      </c>
      <c r="BV668">
        <f t="shared" si="174"/>
        <v>0</v>
      </c>
      <c r="BW668">
        <f t="shared" si="175"/>
        <v>0</v>
      </c>
      <c r="BX668">
        <f t="shared" si="176"/>
        <v>0</v>
      </c>
      <c r="BY668">
        <f t="shared" si="177"/>
        <v>0</v>
      </c>
      <c r="BZ668">
        <f t="shared" si="178"/>
        <v>0</v>
      </c>
      <c r="CA668">
        <f t="shared" si="179"/>
        <v>0</v>
      </c>
      <c r="CB668">
        <f t="shared" si="180"/>
        <v>0</v>
      </c>
      <c r="CC668">
        <f t="shared" si="181"/>
        <v>0</v>
      </c>
      <c r="CD668">
        <f t="shared" si="182"/>
        <v>0</v>
      </c>
      <c r="CE668" s="4">
        <f t="shared" si="183"/>
        <v>0</v>
      </c>
      <c r="CF668" s="4" t="str">
        <f t="shared" si="184"/>
        <v/>
      </c>
      <c r="CG668" s="4">
        <f t="shared" si="185"/>
        <v>0</v>
      </c>
      <c r="CH668" s="4" t="str">
        <f t="shared" si="186"/>
        <v/>
      </c>
      <c r="CI668">
        <f>INDEX(FX!$B$114:$AK$132,MATCH(Data!BQ668,FX!$A$114:$A$132,0),MATCH(Data!D668,Period,0))</f>
        <v>14285.503516898269</v>
      </c>
    </row>
    <row r="669" spans="1:87" hidden="1" outlineLevel="1" x14ac:dyDescent="0.15">
      <c r="A669" t="s">
        <v>66</v>
      </c>
      <c r="B669" s="1">
        <f t="shared" si="187"/>
        <v>43800</v>
      </c>
      <c r="C669" t="s">
        <v>64</v>
      </c>
      <c r="D669" s="1">
        <v>43313</v>
      </c>
      <c r="E669">
        <v>0</v>
      </c>
      <c r="F669">
        <v>0</v>
      </c>
      <c r="G669">
        <v>0</v>
      </c>
      <c r="H669">
        <v>0</v>
      </c>
      <c r="BQ669" t="str">
        <f>VLOOKUP(A669,Misc!$A$3:$B$11,2,FALSE)</f>
        <v>IDR</v>
      </c>
      <c r="BR669">
        <f>INDEX(FX!$B$30:$AK$48,MATCH(Data!BQ669,FX!$A$30:$A$48,0),MATCH(Data!D669,Period,0))</f>
        <v>14566.412926445459</v>
      </c>
      <c r="BS669">
        <f t="shared" si="171"/>
        <v>0</v>
      </c>
      <c r="BT669">
        <f t="shared" si="172"/>
        <v>0</v>
      </c>
      <c r="BU669">
        <f t="shared" si="173"/>
        <v>0</v>
      </c>
      <c r="BV669">
        <f t="shared" si="174"/>
        <v>0</v>
      </c>
      <c r="BW669">
        <f t="shared" si="175"/>
        <v>0</v>
      </c>
      <c r="BX669">
        <f t="shared" si="176"/>
        <v>0</v>
      </c>
      <c r="BY669">
        <f t="shared" si="177"/>
        <v>0</v>
      </c>
      <c r="BZ669">
        <f t="shared" si="178"/>
        <v>0</v>
      </c>
      <c r="CA669">
        <f t="shared" si="179"/>
        <v>0</v>
      </c>
      <c r="CB669">
        <f t="shared" si="180"/>
        <v>0</v>
      </c>
      <c r="CC669">
        <f t="shared" si="181"/>
        <v>0</v>
      </c>
      <c r="CD669">
        <f t="shared" si="182"/>
        <v>0</v>
      </c>
      <c r="CE669" s="4">
        <f t="shared" si="183"/>
        <v>0</v>
      </c>
      <c r="CF669" s="4" t="str">
        <f t="shared" si="184"/>
        <v/>
      </c>
      <c r="CG669" s="4">
        <f t="shared" si="185"/>
        <v>0</v>
      </c>
      <c r="CH669" s="4" t="str">
        <f t="shared" si="186"/>
        <v/>
      </c>
      <c r="CI669">
        <f>INDEX(FX!$B$114:$AK$132,MATCH(Data!BQ669,FX!$A$114:$A$132,0),MATCH(Data!D669,Period,0))</f>
        <v>14285.503516898269</v>
      </c>
    </row>
    <row r="670" spans="1:87" hidden="1" outlineLevel="1" x14ac:dyDescent="0.15">
      <c r="A670" t="s">
        <v>66</v>
      </c>
      <c r="B670" s="1">
        <f t="shared" si="187"/>
        <v>43800</v>
      </c>
      <c r="C670" t="s">
        <v>64</v>
      </c>
      <c r="D670" s="1">
        <v>43344</v>
      </c>
      <c r="E670">
        <v>0</v>
      </c>
      <c r="F670">
        <v>0</v>
      </c>
      <c r="G670">
        <v>0</v>
      </c>
      <c r="H670">
        <v>0</v>
      </c>
      <c r="BQ670" t="str">
        <f>VLOOKUP(A670,Misc!$A$3:$B$11,2,FALSE)</f>
        <v>IDR</v>
      </c>
      <c r="BR670">
        <f>INDEX(FX!$B$30:$AK$48,MATCH(Data!BQ670,FX!$A$30:$A$48,0),MATCH(Data!D670,Period,0))</f>
        <v>14871.679947163919</v>
      </c>
      <c r="BS670">
        <f t="shared" si="171"/>
        <v>0</v>
      </c>
      <c r="BT670">
        <f t="shared" si="172"/>
        <v>0</v>
      </c>
      <c r="BU670">
        <f t="shared" si="173"/>
        <v>0</v>
      </c>
      <c r="BV670">
        <f t="shared" si="174"/>
        <v>0</v>
      </c>
      <c r="BW670">
        <f t="shared" si="175"/>
        <v>0</v>
      </c>
      <c r="BX670">
        <f t="shared" si="176"/>
        <v>0</v>
      </c>
      <c r="BY670">
        <f t="shared" si="177"/>
        <v>0</v>
      </c>
      <c r="BZ670">
        <f t="shared" si="178"/>
        <v>0</v>
      </c>
      <c r="CA670">
        <f t="shared" si="179"/>
        <v>0</v>
      </c>
      <c r="CB670">
        <f t="shared" si="180"/>
        <v>0</v>
      </c>
      <c r="CC670">
        <f t="shared" si="181"/>
        <v>0</v>
      </c>
      <c r="CD670">
        <f t="shared" si="182"/>
        <v>0</v>
      </c>
      <c r="CE670" s="4">
        <f t="shared" si="183"/>
        <v>0</v>
      </c>
      <c r="CF670" s="4" t="str">
        <f t="shared" si="184"/>
        <v/>
      </c>
      <c r="CG670" s="4">
        <f t="shared" si="185"/>
        <v>0</v>
      </c>
      <c r="CH670" s="4" t="str">
        <f t="shared" si="186"/>
        <v/>
      </c>
      <c r="CI670">
        <f>INDEX(FX!$B$114:$AK$132,MATCH(Data!BQ670,FX!$A$114:$A$132,0),MATCH(Data!D670,Period,0))</f>
        <v>14285.503516898269</v>
      </c>
    </row>
    <row r="671" spans="1:87" hidden="1" outlineLevel="1" x14ac:dyDescent="0.15">
      <c r="A671" t="s">
        <v>66</v>
      </c>
      <c r="B671" s="1">
        <f t="shared" si="187"/>
        <v>43800</v>
      </c>
      <c r="C671" t="s">
        <v>64</v>
      </c>
      <c r="D671" s="1">
        <v>43374</v>
      </c>
      <c r="E671">
        <v>0</v>
      </c>
      <c r="F671">
        <v>0</v>
      </c>
      <c r="G671">
        <v>0</v>
      </c>
      <c r="H671">
        <v>0</v>
      </c>
      <c r="BQ671" t="str">
        <f>VLOOKUP(A671,Misc!$A$3:$B$11,2,FALSE)</f>
        <v>IDR</v>
      </c>
      <c r="BR671">
        <f>INDEX(FX!$B$30:$AK$48,MATCH(Data!BQ671,FX!$A$30:$A$48,0),MATCH(Data!D671,Period,0))</f>
        <v>15176.479273699237</v>
      </c>
      <c r="BS671">
        <f t="shared" si="171"/>
        <v>0</v>
      </c>
      <c r="BT671">
        <f t="shared" si="172"/>
        <v>0</v>
      </c>
      <c r="BU671">
        <f t="shared" si="173"/>
        <v>0</v>
      </c>
      <c r="BV671">
        <f t="shared" si="174"/>
        <v>0</v>
      </c>
      <c r="BW671">
        <f t="shared" si="175"/>
        <v>0</v>
      </c>
      <c r="BX671">
        <f t="shared" si="176"/>
        <v>0</v>
      </c>
      <c r="BY671">
        <f t="shared" si="177"/>
        <v>0</v>
      </c>
      <c r="BZ671">
        <f t="shared" si="178"/>
        <v>0</v>
      </c>
      <c r="CA671">
        <f t="shared" si="179"/>
        <v>0</v>
      </c>
      <c r="CB671">
        <f t="shared" si="180"/>
        <v>0</v>
      </c>
      <c r="CC671">
        <f t="shared" si="181"/>
        <v>0</v>
      </c>
      <c r="CD671">
        <f t="shared" si="182"/>
        <v>0</v>
      </c>
      <c r="CE671" s="4">
        <f t="shared" si="183"/>
        <v>0</v>
      </c>
      <c r="CF671" s="4" t="str">
        <f t="shared" si="184"/>
        <v/>
      </c>
      <c r="CG671" s="4">
        <f t="shared" si="185"/>
        <v>0</v>
      </c>
      <c r="CH671" s="4" t="str">
        <f t="shared" si="186"/>
        <v/>
      </c>
      <c r="CI671">
        <f>INDEX(FX!$B$114:$AK$132,MATCH(Data!BQ671,FX!$A$114:$A$132,0),MATCH(Data!D671,Period,0))</f>
        <v>14285.503516898269</v>
      </c>
    </row>
    <row r="672" spans="1:87" hidden="1" outlineLevel="1" x14ac:dyDescent="0.15">
      <c r="A672" t="s">
        <v>66</v>
      </c>
      <c r="B672" s="1">
        <f t="shared" si="187"/>
        <v>43800</v>
      </c>
      <c r="C672" t="s">
        <v>64</v>
      </c>
      <c r="D672" s="1">
        <v>43405</v>
      </c>
      <c r="E672">
        <v>0</v>
      </c>
      <c r="F672">
        <v>0</v>
      </c>
      <c r="G672">
        <v>0</v>
      </c>
      <c r="H672">
        <v>0</v>
      </c>
      <c r="BQ672" t="str">
        <f>VLOOKUP(A672,Misc!$A$3:$B$11,2,FALSE)</f>
        <v>IDR</v>
      </c>
      <c r="BR672">
        <f>INDEX(FX!$B$30:$AK$48,MATCH(Data!BQ672,FX!$A$30:$A$48,0),MATCH(Data!D672,Period,0))</f>
        <v>14649.346785512915</v>
      </c>
      <c r="BS672">
        <f t="shared" si="171"/>
        <v>0</v>
      </c>
      <c r="BT672">
        <f t="shared" si="172"/>
        <v>0</v>
      </c>
      <c r="BU672">
        <f t="shared" si="173"/>
        <v>0</v>
      </c>
      <c r="BV672">
        <f t="shared" si="174"/>
        <v>0</v>
      </c>
      <c r="BW672">
        <f t="shared" si="175"/>
        <v>0</v>
      </c>
      <c r="BX672">
        <f t="shared" si="176"/>
        <v>0</v>
      </c>
      <c r="BY672">
        <f t="shared" si="177"/>
        <v>0</v>
      </c>
      <c r="BZ672">
        <f t="shared" si="178"/>
        <v>0</v>
      </c>
      <c r="CA672">
        <f t="shared" si="179"/>
        <v>0</v>
      </c>
      <c r="CB672">
        <f t="shared" si="180"/>
        <v>0</v>
      </c>
      <c r="CC672">
        <f t="shared" si="181"/>
        <v>0</v>
      </c>
      <c r="CD672">
        <f t="shared" si="182"/>
        <v>0</v>
      </c>
      <c r="CE672" s="4">
        <f t="shared" si="183"/>
        <v>0</v>
      </c>
      <c r="CF672" s="4" t="str">
        <f t="shared" si="184"/>
        <v/>
      </c>
      <c r="CG672" s="4">
        <f t="shared" si="185"/>
        <v>0</v>
      </c>
      <c r="CH672" s="4" t="str">
        <f t="shared" si="186"/>
        <v/>
      </c>
      <c r="CI672">
        <f>INDEX(FX!$B$114:$AK$132,MATCH(Data!BQ672,FX!$A$114:$A$132,0),MATCH(Data!D672,Period,0))</f>
        <v>14285.503516898269</v>
      </c>
    </row>
    <row r="673" spans="1:87" hidden="1" outlineLevel="1" x14ac:dyDescent="0.15">
      <c r="A673" t="s">
        <v>66</v>
      </c>
      <c r="B673" s="1">
        <f t="shared" si="187"/>
        <v>43800</v>
      </c>
      <c r="C673" t="s">
        <v>64</v>
      </c>
      <c r="D673" s="1">
        <v>43435</v>
      </c>
      <c r="E673">
        <v>0</v>
      </c>
      <c r="F673">
        <v>0</v>
      </c>
      <c r="G673">
        <v>0</v>
      </c>
      <c r="H673">
        <v>0</v>
      </c>
      <c r="BQ673" t="str">
        <f>VLOOKUP(A673,Misc!$A$3:$B$11,2,FALSE)</f>
        <v>IDR</v>
      </c>
      <c r="BR673">
        <f>INDEX(FX!$B$30:$AK$48,MATCH(Data!BQ673,FX!$A$30:$A$48,0),MATCH(Data!D673,Period,0))</f>
        <v>14504.43134535368</v>
      </c>
      <c r="BS673">
        <f t="shared" si="171"/>
        <v>0</v>
      </c>
      <c r="BT673">
        <f t="shared" si="172"/>
        <v>0</v>
      </c>
      <c r="BU673">
        <f t="shared" si="173"/>
        <v>0</v>
      </c>
      <c r="BV673">
        <f t="shared" si="174"/>
        <v>0</v>
      </c>
      <c r="BW673">
        <f t="shared" si="175"/>
        <v>0</v>
      </c>
      <c r="BX673">
        <f t="shared" si="176"/>
        <v>0</v>
      </c>
      <c r="BY673">
        <f t="shared" si="177"/>
        <v>0</v>
      </c>
      <c r="BZ673">
        <f t="shared" si="178"/>
        <v>0</v>
      </c>
      <c r="CA673">
        <f t="shared" si="179"/>
        <v>0</v>
      </c>
      <c r="CB673">
        <f t="shared" si="180"/>
        <v>0</v>
      </c>
      <c r="CC673">
        <f t="shared" si="181"/>
        <v>0</v>
      </c>
      <c r="CD673">
        <f t="shared" si="182"/>
        <v>0</v>
      </c>
      <c r="CE673" s="4">
        <f t="shared" si="183"/>
        <v>0</v>
      </c>
      <c r="CF673" s="4" t="str">
        <f t="shared" si="184"/>
        <v/>
      </c>
      <c r="CG673" s="4">
        <f t="shared" si="185"/>
        <v>0</v>
      </c>
      <c r="CH673" s="4" t="str">
        <f t="shared" si="186"/>
        <v/>
      </c>
      <c r="CI673">
        <f>INDEX(FX!$B$114:$AK$132,MATCH(Data!BQ673,FX!$A$114:$A$132,0),MATCH(Data!D673,Period,0))</f>
        <v>14285.503516898269</v>
      </c>
    </row>
    <row r="674" spans="1:87" hidden="1" outlineLevel="1" x14ac:dyDescent="0.15">
      <c r="A674" t="s">
        <v>66</v>
      </c>
      <c r="B674" s="1">
        <f t="shared" si="187"/>
        <v>43800</v>
      </c>
      <c r="C674" t="s">
        <v>109</v>
      </c>
      <c r="D674" s="1">
        <v>43101</v>
      </c>
      <c r="E674">
        <f t="array" ref="E674:E685">TRANSPOSE('[4]D2C_Key Metrics P1'!$F$9:$Q$9)</f>
        <v>14.884</v>
      </c>
      <c r="F674">
        <f t="array" ref="F674:F685">TRANSPOSE('[4]D2C_Key Metrics P1'!$F$14:$Q$14)</f>
        <v>11.550756361784801</v>
      </c>
      <c r="G674">
        <f t="array" ref="G674:G685">TRANSPOSE('[4]D2C_Key Metrics P1'!$F$19:$Q$19)</f>
        <v>0</v>
      </c>
      <c r="H674">
        <f t="array" ref="H674:H685">TRANSPOSE('[4]D2C_Key Metrics P1'!$F$24:$Q$24)</f>
        <v>0</v>
      </c>
      <c r="BQ674" t="str">
        <f>VLOOKUP(A674,Misc!$A$3:$B$11,2,FALSE)</f>
        <v>IDR</v>
      </c>
      <c r="BR674">
        <f>INDEX(FX!$B$30:$AK$48,MATCH(Data!BQ674,FX!$A$30:$A$48,0),MATCH(Data!D674,Period,0))</f>
        <v>13374.980718285773</v>
      </c>
      <c r="BS674">
        <f t="shared" si="171"/>
        <v>1.112824034179814E-3</v>
      </c>
      <c r="BT674">
        <f t="shared" si="172"/>
        <v>0</v>
      </c>
      <c r="BU674">
        <f t="shared" si="173"/>
        <v>8.6360919728228392E-4</v>
      </c>
      <c r="BV674">
        <f t="shared" si="174"/>
        <v>0</v>
      </c>
      <c r="BW674">
        <f t="shared" si="175"/>
        <v>0</v>
      </c>
      <c r="BX674">
        <f t="shared" si="176"/>
        <v>0</v>
      </c>
      <c r="BY674">
        <f t="shared" si="177"/>
        <v>0</v>
      </c>
      <c r="BZ674">
        <f t="shared" si="178"/>
        <v>0</v>
      </c>
      <c r="CA674">
        <f t="shared" si="179"/>
        <v>0</v>
      </c>
      <c r="CB674">
        <f t="shared" si="180"/>
        <v>0</v>
      </c>
      <c r="CC674">
        <f t="shared" si="181"/>
        <v>0</v>
      </c>
      <c r="CD674">
        <f t="shared" si="182"/>
        <v>0</v>
      </c>
      <c r="CE674" s="4">
        <f t="shared" si="183"/>
        <v>0.7760518920844397</v>
      </c>
      <c r="CF674" s="4" t="str">
        <f t="shared" si="184"/>
        <v/>
      </c>
      <c r="CG674" s="4">
        <f t="shared" si="185"/>
        <v>0</v>
      </c>
      <c r="CH674" s="4" t="str">
        <f t="shared" si="186"/>
        <v/>
      </c>
      <c r="CI674">
        <f>INDEX(FX!$B$114:$AK$132,MATCH(Data!BQ674,FX!$A$114:$A$132,0),MATCH(Data!D674,Period,0))</f>
        <v>14285.503516898269</v>
      </c>
    </row>
    <row r="675" spans="1:87" hidden="1" outlineLevel="1" x14ac:dyDescent="0.15">
      <c r="A675" t="s">
        <v>66</v>
      </c>
      <c r="B675" s="1">
        <f t="shared" si="187"/>
        <v>43800</v>
      </c>
      <c r="C675" t="s">
        <v>109</v>
      </c>
      <c r="D675" s="1">
        <v>43132</v>
      </c>
      <c r="E675">
        <v>9.1199999999999992</v>
      </c>
      <c r="F675">
        <v>8.1280052704999992</v>
      </c>
      <c r="G675">
        <v>0</v>
      </c>
      <c r="H675">
        <v>0</v>
      </c>
      <c r="BQ675" t="str">
        <f>VLOOKUP(A675,Misc!$A$3:$B$11,2,FALSE)</f>
        <v>IDR</v>
      </c>
      <c r="BR675">
        <f>INDEX(FX!$B$30:$AK$48,MATCH(Data!BQ675,FX!$A$30:$A$48,0),MATCH(Data!D675,Period,0))</f>
        <v>13600.58998364081</v>
      </c>
      <c r="BS675">
        <f t="shared" si="171"/>
        <v>6.7055914566719558E-4</v>
      </c>
      <c r="BT675">
        <f t="shared" si="172"/>
        <v>0</v>
      </c>
      <c r="BU675">
        <f t="shared" si="173"/>
        <v>5.9762152085141918E-4</v>
      </c>
      <c r="BV675">
        <f t="shared" si="174"/>
        <v>0</v>
      </c>
      <c r="BW675">
        <f t="shared" si="175"/>
        <v>0</v>
      </c>
      <c r="BX675">
        <f t="shared" si="176"/>
        <v>0</v>
      </c>
      <c r="BY675">
        <f t="shared" si="177"/>
        <v>0</v>
      </c>
      <c r="BZ675">
        <f t="shared" si="178"/>
        <v>0</v>
      </c>
      <c r="CA675">
        <f t="shared" si="179"/>
        <v>0</v>
      </c>
      <c r="CB675">
        <f t="shared" si="180"/>
        <v>0</v>
      </c>
      <c r="CC675">
        <f t="shared" si="181"/>
        <v>0</v>
      </c>
      <c r="CD675">
        <f t="shared" si="182"/>
        <v>0</v>
      </c>
      <c r="CE675" s="4">
        <f t="shared" si="183"/>
        <v>0.89122864808114033</v>
      </c>
      <c r="CF675" s="4" t="str">
        <f t="shared" si="184"/>
        <v/>
      </c>
      <c r="CG675" s="4">
        <f t="shared" si="185"/>
        <v>0</v>
      </c>
      <c r="CH675" s="4" t="str">
        <f t="shared" si="186"/>
        <v/>
      </c>
      <c r="CI675">
        <f>INDEX(FX!$B$114:$AK$132,MATCH(Data!BQ675,FX!$A$114:$A$132,0),MATCH(Data!D675,Period,0))</f>
        <v>14285.503516898269</v>
      </c>
    </row>
    <row r="676" spans="1:87" hidden="1" outlineLevel="1" x14ac:dyDescent="0.15">
      <c r="A676" t="s">
        <v>66</v>
      </c>
      <c r="B676" s="1">
        <f t="shared" si="187"/>
        <v>43800</v>
      </c>
      <c r="C676" t="s">
        <v>109</v>
      </c>
      <c r="D676" s="1">
        <v>43160</v>
      </c>
      <c r="E676">
        <v>24.920999999999999</v>
      </c>
      <c r="F676">
        <v>16.665169930099999</v>
      </c>
      <c r="G676">
        <v>0</v>
      </c>
      <c r="H676">
        <v>0</v>
      </c>
      <c r="BQ676" t="str">
        <f>VLOOKUP(A676,Misc!$A$3:$B$11,2,FALSE)</f>
        <v>IDR</v>
      </c>
      <c r="BR676">
        <f>INDEX(FX!$B$30:$AK$48,MATCH(Data!BQ676,FX!$A$30:$A$48,0),MATCH(Data!D676,Period,0))</f>
        <v>13758.785995522274</v>
      </c>
      <c r="BS676">
        <f t="shared" si="171"/>
        <v>1.811278989884021E-3</v>
      </c>
      <c r="BT676">
        <f t="shared" si="172"/>
        <v>0</v>
      </c>
      <c r="BU676">
        <f t="shared" si="173"/>
        <v>1.2112383996323217E-3</v>
      </c>
      <c r="BV676">
        <f t="shared" si="174"/>
        <v>0</v>
      </c>
      <c r="BW676">
        <f t="shared" si="175"/>
        <v>0</v>
      </c>
      <c r="BX676">
        <f t="shared" si="176"/>
        <v>0</v>
      </c>
      <c r="BY676">
        <f t="shared" si="177"/>
        <v>0</v>
      </c>
      <c r="BZ676">
        <f t="shared" si="178"/>
        <v>0</v>
      </c>
      <c r="CA676">
        <f t="shared" si="179"/>
        <v>0</v>
      </c>
      <c r="CB676">
        <f t="shared" si="180"/>
        <v>0</v>
      </c>
      <c r="CC676">
        <f t="shared" si="181"/>
        <v>0</v>
      </c>
      <c r="CD676">
        <f t="shared" si="182"/>
        <v>0</v>
      </c>
      <c r="CE676" s="4">
        <f t="shared" si="183"/>
        <v>0.66871995225311986</v>
      </c>
      <c r="CF676" s="4" t="str">
        <f t="shared" si="184"/>
        <v/>
      </c>
      <c r="CG676" s="4">
        <f t="shared" si="185"/>
        <v>0</v>
      </c>
      <c r="CH676" s="4" t="str">
        <f t="shared" si="186"/>
        <v/>
      </c>
      <c r="CI676">
        <f>INDEX(FX!$B$114:$AK$132,MATCH(Data!BQ676,FX!$A$114:$A$132,0),MATCH(Data!D676,Period,0))</f>
        <v>14285.503516898269</v>
      </c>
    </row>
    <row r="677" spans="1:87" hidden="1" outlineLevel="1" x14ac:dyDescent="0.15">
      <c r="A677" t="s">
        <v>66</v>
      </c>
      <c r="B677" s="1">
        <f t="shared" si="187"/>
        <v>43800</v>
      </c>
      <c r="C677" t="s">
        <v>109</v>
      </c>
      <c r="D677" s="1">
        <v>43191</v>
      </c>
      <c r="E677">
        <v>17.308</v>
      </c>
      <c r="F677">
        <v>14.6865804342</v>
      </c>
      <c r="G677">
        <v>0</v>
      </c>
      <c r="H677">
        <v>0</v>
      </c>
      <c r="BQ677" t="str">
        <f>VLOOKUP(A677,Misc!$A$3:$B$11,2,FALSE)</f>
        <v>IDR</v>
      </c>
      <c r="BR677">
        <f>INDEX(FX!$B$30:$AK$48,MATCH(Data!BQ677,FX!$A$30:$A$48,0),MATCH(Data!D677,Period,0))</f>
        <v>13814.428614484821</v>
      </c>
      <c r="BS677">
        <f t="shared" si="171"/>
        <v>1.2528929341204941E-3</v>
      </c>
      <c r="BT677">
        <f t="shared" si="172"/>
        <v>0</v>
      </c>
      <c r="BU677">
        <f t="shared" si="173"/>
        <v>1.0631333979894545E-3</v>
      </c>
      <c r="BV677">
        <f t="shared" si="174"/>
        <v>0</v>
      </c>
      <c r="BW677">
        <f t="shared" si="175"/>
        <v>0</v>
      </c>
      <c r="BX677">
        <f t="shared" si="176"/>
        <v>0</v>
      </c>
      <c r="BY677">
        <f t="shared" si="177"/>
        <v>0</v>
      </c>
      <c r="BZ677">
        <f t="shared" si="178"/>
        <v>0</v>
      </c>
      <c r="CA677">
        <f t="shared" si="179"/>
        <v>0</v>
      </c>
      <c r="CB677">
        <f t="shared" si="180"/>
        <v>0</v>
      </c>
      <c r="CC677">
        <f t="shared" si="181"/>
        <v>0</v>
      </c>
      <c r="CD677">
        <f t="shared" si="182"/>
        <v>0</v>
      </c>
      <c r="CE677" s="4">
        <f t="shared" si="183"/>
        <v>0.84854289543563677</v>
      </c>
      <c r="CF677" s="4" t="str">
        <f t="shared" si="184"/>
        <v/>
      </c>
      <c r="CG677" s="4">
        <f t="shared" si="185"/>
        <v>0</v>
      </c>
      <c r="CH677" s="4" t="str">
        <f t="shared" si="186"/>
        <v/>
      </c>
      <c r="CI677">
        <f>INDEX(FX!$B$114:$AK$132,MATCH(Data!BQ677,FX!$A$114:$A$132,0),MATCH(Data!D677,Period,0))</f>
        <v>14285.503516898269</v>
      </c>
    </row>
    <row r="678" spans="1:87" hidden="1" outlineLevel="1" x14ac:dyDescent="0.15">
      <c r="A678" t="s">
        <v>66</v>
      </c>
      <c r="B678" s="1">
        <f t="shared" si="187"/>
        <v>43800</v>
      </c>
      <c r="C678" t="s">
        <v>109</v>
      </c>
      <c r="D678" s="1">
        <v>43221</v>
      </c>
      <c r="E678">
        <v>4.5060000000000002</v>
      </c>
      <c r="F678">
        <v>4.0024485801000003</v>
      </c>
      <c r="G678">
        <v>0</v>
      </c>
      <c r="H678">
        <v>0</v>
      </c>
      <c r="BQ678" t="str">
        <f>VLOOKUP(A678,Misc!$A$3:$B$11,2,FALSE)</f>
        <v>IDR</v>
      </c>
      <c r="BR678">
        <f>INDEX(FX!$B$30:$AK$48,MATCH(Data!BQ678,FX!$A$30:$A$48,0),MATCH(Data!D678,Period,0))</f>
        <v>14048.48442869292</v>
      </c>
      <c r="BS678">
        <f t="shared" si="171"/>
        <v>3.2074634263015955E-4</v>
      </c>
      <c r="BT678">
        <f t="shared" si="172"/>
        <v>0</v>
      </c>
      <c r="BU678">
        <f t="shared" si="173"/>
        <v>2.8490251745058815E-4</v>
      </c>
      <c r="BV678">
        <f t="shared" si="174"/>
        <v>0</v>
      </c>
      <c r="BW678">
        <f t="shared" si="175"/>
        <v>0</v>
      </c>
      <c r="BX678">
        <f t="shared" si="176"/>
        <v>0</v>
      </c>
      <c r="BY678">
        <f t="shared" si="177"/>
        <v>0</v>
      </c>
      <c r="BZ678">
        <f t="shared" si="178"/>
        <v>0</v>
      </c>
      <c r="CA678">
        <f t="shared" si="179"/>
        <v>0</v>
      </c>
      <c r="CB678">
        <f t="shared" si="180"/>
        <v>0</v>
      </c>
      <c r="CC678">
        <f t="shared" si="181"/>
        <v>0</v>
      </c>
      <c r="CD678">
        <f t="shared" si="182"/>
        <v>0</v>
      </c>
      <c r="CE678" s="4">
        <f t="shared" si="183"/>
        <v>0.88824868621837549</v>
      </c>
      <c r="CF678" s="4" t="str">
        <f t="shared" si="184"/>
        <v/>
      </c>
      <c r="CG678" s="4">
        <f t="shared" si="185"/>
        <v>0</v>
      </c>
      <c r="CH678" s="4" t="str">
        <f t="shared" si="186"/>
        <v/>
      </c>
      <c r="CI678">
        <f>INDEX(FX!$B$114:$AK$132,MATCH(Data!BQ678,FX!$A$114:$A$132,0),MATCH(Data!D678,Period,0))</f>
        <v>14285.503516898269</v>
      </c>
    </row>
    <row r="679" spans="1:87" hidden="1" outlineLevel="1" x14ac:dyDescent="0.15">
      <c r="A679" t="s">
        <v>66</v>
      </c>
      <c r="B679" s="1">
        <f t="shared" si="187"/>
        <v>43800</v>
      </c>
      <c r="C679" t="s">
        <v>109</v>
      </c>
      <c r="D679" s="1">
        <v>43252</v>
      </c>
      <c r="E679">
        <v>3.7109999999999999</v>
      </c>
      <c r="F679">
        <v>2.4688054546</v>
      </c>
      <c r="G679">
        <v>0</v>
      </c>
      <c r="H679">
        <v>0</v>
      </c>
      <c r="BQ679" t="str">
        <f>VLOOKUP(A679,Misc!$A$3:$B$11,2,FALSE)</f>
        <v>IDR</v>
      </c>
      <c r="BR679">
        <f>INDEX(FX!$B$30:$AK$48,MATCH(Data!BQ679,FX!$A$30:$A$48,0),MATCH(Data!D679,Period,0))</f>
        <v>14037.492864249481</v>
      </c>
      <c r="BS679">
        <f t="shared" si="171"/>
        <v>2.6436344694080879E-4</v>
      </c>
      <c r="BT679">
        <f t="shared" si="172"/>
        <v>0</v>
      </c>
      <c r="BU679">
        <f t="shared" si="173"/>
        <v>1.7587225001463929E-4</v>
      </c>
      <c r="BV679">
        <f t="shared" si="174"/>
        <v>0</v>
      </c>
      <c r="BW679">
        <f t="shared" si="175"/>
        <v>0</v>
      </c>
      <c r="BX679">
        <f t="shared" si="176"/>
        <v>0</v>
      </c>
      <c r="BY679">
        <f t="shared" si="177"/>
        <v>0</v>
      </c>
      <c r="BZ679">
        <f t="shared" si="178"/>
        <v>0</v>
      </c>
      <c r="CA679">
        <f t="shared" si="179"/>
        <v>0</v>
      </c>
      <c r="CB679">
        <f t="shared" si="180"/>
        <v>0</v>
      </c>
      <c r="CC679">
        <f t="shared" si="181"/>
        <v>0</v>
      </c>
      <c r="CD679">
        <f t="shared" si="182"/>
        <v>0</v>
      </c>
      <c r="CE679" s="4">
        <f t="shared" si="183"/>
        <v>0.66526689695499863</v>
      </c>
      <c r="CF679" s="4" t="str">
        <f t="shared" si="184"/>
        <v/>
      </c>
      <c r="CG679" s="4">
        <f t="shared" si="185"/>
        <v>0</v>
      </c>
      <c r="CH679" s="4" t="str">
        <f t="shared" si="186"/>
        <v/>
      </c>
      <c r="CI679">
        <f>INDEX(FX!$B$114:$AK$132,MATCH(Data!BQ679,FX!$A$114:$A$132,0),MATCH(Data!D679,Period,0))</f>
        <v>14285.503516898269</v>
      </c>
    </row>
    <row r="680" spans="1:87" hidden="1" outlineLevel="1" x14ac:dyDescent="0.15">
      <c r="A680" t="s">
        <v>66</v>
      </c>
      <c r="B680" s="1">
        <f t="shared" si="187"/>
        <v>43800</v>
      </c>
      <c r="C680" t="s">
        <v>109</v>
      </c>
      <c r="D680" s="1">
        <v>43282</v>
      </c>
      <c r="E680">
        <v>10.436999999999999</v>
      </c>
      <c r="F680">
        <v>7.4063174870999999</v>
      </c>
      <c r="G680">
        <v>0</v>
      </c>
      <c r="H680">
        <v>0</v>
      </c>
      <c r="BQ680" t="str">
        <f>VLOOKUP(A680,Misc!$A$3:$B$11,2,FALSE)</f>
        <v>IDR</v>
      </c>
      <c r="BR680">
        <f>INDEX(FX!$B$30:$AK$48,MATCH(Data!BQ680,FX!$A$30:$A$48,0),MATCH(Data!D680,Period,0))</f>
        <v>14407.791945107867</v>
      </c>
      <c r="BS680">
        <f t="shared" si="171"/>
        <v>7.2439968870759955E-4</v>
      </c>
      <c r="BT680">
        <f t="shared" si="172"/>
        <v>0</v>
      </c>
      <c r="BU680">
        <f t="shared" si="173"/>
        <v>5.140494473627375E-4</v>
      </c>
      <c r="BV680">
        <f t="shared" si="174"/>
        <v>0</v>
      </c>
      <c r="BW680">
        <f t="shared" si="175"/>
        <v>0</v>
      </c>
      <c r="BX680">
        <f t="shared" si="176"/>
        <v>0</v>
      </c>
      <c r="BY680">
        <f t="shared" si="177"/>
        <v>0</v>
      </c>
      <c r="BZ680">
        <f t="shared" si="178"/>
        <v>0</v>
      </c>
      <c r="CA680">
        <f t="shared" si="179"/>
        <v>0</v>
      </c>
      <c r="CB680">
        <f t="shared" si="180"/>
        <v>0</v>
      </c>
      <c r="CC680">
        <f t="shared" si="181"/>
        <v>0</v>
      </c>
      <c r="CD680">
        <f t="shared" si="182"/>
        <v>0</v>
      </c>
      <c r="CE680" s="4">
        <f t="shared" si="183"/>
        <v>0.70962129798792761</v>
      </c>
      <c r="CF680" s="4" t="str">
        <f t="shared" si="184"/>
        <v/>
      </c>
      <c r="CG680" s="4">
        <f t="shared" si="185"/>
        <v>0</v>
      </c>
      <c r="CH680" s="4" t="str">
        <f t="shared" si="186"/>
        <v/>
      </c>
      <c r="CI680">
        <f>INDEX(FX!$B$114:$AK$132,MATCH(Data!BQ680,FX!$A$114:$A$132,0),MATCH(Data!D680,Period,0))</f>
        <v>14285.503516898269</v>
      </c>
    </row>
    <row r="681" spans="1:87" hidden="1" outlineLevel="1" x14ac:dyDescent="0.15">
      <c r="A681" t="s">
        <v>66</v>
      </c>
      <c r="B681" s="1">
        <f t="shared" si="187"/>
        <v>43800</v>
      </c>
      <c r="C681" t="s">
        <v>109</v>
      </c>
      <c r="D681" s="1">
        <v>43313</v>
      </c>
      <c r="E681">
        <v>54.052</v>
      </c>
      <c r="F681">
        <v>28.267064899000001</v>
      </c>
      <c r="G681">
        <v>0</v>
      </c>
      <c r="H681">
        <v>0</v>
      </c>
      <c r="BQ681" t="str">
        <f>VLOOKUP(A681,Misc!$A$3:$B$11,2,FALSE)</f>
        <v>IDR</v>
      </c>
      <c r="BR681">
        <f>INDEX(FX!$B$30:$AK$48,MATCH(Data!BQ681,FX!$A$30:$A$48,0),MATCH(Data!D681,Period,0))</f>
        <v>14566.412926445459</v>
      </c>
      <c r="BS681">
        <f t="shared" si="171"/>
        <v>3.7107282536161042E-3</v>
      </c>
      <c r="BT681">
        <f t="shared" si="172"/>
        <v>0</v>
      </c>
      <c r="BU681">
        <f t="shared" si="173"/>
        <v>1.9405645742529296E-3</v>
      </c>
      <c r="BV681">
        <f t="shared" si="174"/>
        <v>0</v>
      </c>
      <c r="BW681">
        <f t="shared" si="175"/>
        <v>0</v>
      </c>
      <c r="BX681">
        <f t="shared" si="176"/>
        <v>0</v>
      </c>
      <c r="BY681">
        <f t="shared" si="177"/>
        <v>0</v>
      </c>
      <c r="BZ681">
        <f t="shared" si="178"/>
        <v>0</v>
      </c>
      <c r="CA681">
        <f t="shared" si="179"/>
        <v>0</v>
      </c>
      <c r="CB681">
        <f t="shared" si="180"/>
        <v>0</v>
      </c>
      <c r="CC681">
        <f t="shared" si="181"/>
        <v>0</v>
      </c>
      <c r="CD681">
        <f t="shared" si="182"/>
        <v>0</v>
      </c>
      <c r="CE681" s="4">
        <f t="shared" si="183"/>
        <v>0.52296057313327904</v>
      </c>
      <c r="CF681" s="4" t="str">
        <f t="shared" si="184"/>
        <v/>
      </c>
      <c r="CG681" s="4">
        <f t="shared" si="185"/>
        <v>0</v>
      </c>
      <c r="CH681" s="4" t="str">
        <f t="shared" si="186"/>
        <v/>
      </c>
      <c r="CI681">
        <f>INDEX(FX!$B$114:$AK$132,MATCH(Data!BQ681,FX!$A$114:$A$132,0),MATCH(Data!D681,Period,0))</f>
        <v>14285.503516898269</v>
      </c>
    </row>
    <row r="682" spans="1:87" hidden="1" outlineLevel="1" x14ac:dyDescent="0.15">
      <c r="A682" t="s">
        <v>66</v>
      </c>
      <c r="B682" s="1">
        <f t="shared" si="187"/>
        <v>43800</v>
      </c>
      <c r="C682" t="s">
        <v>109</v>
      </c>
      <c r="D682" s="1">
        <v>43344</v>
      </c>
      <c r="E682">
        <v>156.68020000000001</v>
      </c>
      <c r="F682">
        <v>70.638534520500002</v>
      </c>
      <c r="G682">
        <v>0</v>
      </c>
      <c r="H682">
        <v>0</v>
      </c>
      <c r="BQ682" t="str">
        <f>VLOOKUP(A682,Misc!$A$3:$B$11,2,FALSE)</f>
        <v>IDR</v>
      </c>
      <c r="BR682">
        <f>INDEX(FX!$B$30:$AK$48,MATCH(Data!BQ682,FX!$A$30:$A$48,0),MATCH(Data!D682,Period,0))</f>
        <v>14871.679947163919</v>
      </c>
      <c r="BS682">
        <f t="shared" si="171"/>
        <v>1.0535474173506502E-2</v>
      </c>
      <c r="BT682">
        <f t="shared" si="172"/>
        <v>0</v>
      </c>
      <c r="BU682">
        <f t="shared" si="173"/>
        <v>4.7498691991398733E-3</v>
      </c>
      <c r="BV682">
        <f t="shared" si="174"/>
        <v>0</v>
      </c>
      <c r="BW682">
        <f t="shared" si="175"/>
        <v>0</v>
      </c>
      <c r="BX682">
        <f t="shared" si="176"/>
        <v>0</v>
      </c>
      <c r="BY682">
        <f t="shared" si="177"/>
        <v>0</v>
      </c>
      <c r="BZ682">
        <f t="shared" si="178"/>
        <v>0</v>
      </c>
      <c r="CA682">
        <f t="shared" si="179"/>
        <v>0</v>
      </c>
      <c r="CB682">
        <f t="shared" si="180"/>
        <v>0</v>
      </c>
      <c r="CC682">
        <f t="shared" si="181"/>
        <v>0</v>
      </c>
      <c r="CD682">
        <f t="shared" si="182"/>
        <v>0</v>
      </c>
      <c r="CE682" s="4">
        <f t="shared" si="183"/>
        <v>0.45084531753533624</v>
      </c>
      <c r="CF682" s="4" t="str">
        <f t="shared" si="184"/>
        <v/>
      </c>
      <c r="CG682" s="4">
        <f t="shared" si="185"/>
        <v>0</v>
      </c>
      <c r="CH682" s="4" t="str">
        <f t="shared" si="186"/>
        <v/>
      </c>
      <c r="CI682">
        <f>INDEX(FX!$B$114:$AK$132,MATCH(Data!BQ682,FX!$A$114:$A$132,0),MATCH(Data!D682,Period,0))</f>
        <v>14285.503516898269</v>
      </c>
    </row>
    <row r="683" spans="1:87" hidden="1" outlineLevel="1" x14ac:dyDescent="0.15">
      <c r="A683" t="s">
        <v>66</v>
      </c>
      <c r="B683" s="1">
        <f t="shared" si="187"/>
        <v>43800</v>
      </c>
      <c r="C683" t="s">
        <v>109</v>
      </c>
      <c r="D683" s="1">
        <v>43374</v>
      </c>
      <c r="E683">
        <v>108.374</v>
      </c>
      <c r="F683">
        <v>59.703022968588201</v>
      </c>
      <c r="G683">
        <v>0</v>
      </c>
      <c r="H683">
        <v>0</v>
      </c>
      <c r="BQ683" t="str">
        <f>VLOOKUP(A683,Misc!$A$3:$B$11,2,FALSE)</f>
        <v>IDR</v>
      </c>
      <c r="BR683">
        <f>INDEX(FX!$B$30:$AK$48,MATCH(Data!BQ683,FX!$A$30:$A$48,0),MATCH(Data!D683,Period,0))</f>
        <v>15176.479273699237</v>
      </c>
      <c r="BS683">
        <f t="shared" si="171"/>
        <v>7.1409183938867561E-3</v>
      </c>
      <c r="BT683">
        <f t="shared" si="172"/>
        <v>0</v>
      </c>
      <c r="BU683">
        <f t="shared" si="173"/>
        <v>3.9339178667118953E-3</v>
      </c>
      <c r="BV683">
        <f t="shared" si="174"/>
        <v>0</v>
      </c>
      <c r="BW683">
        <f t="shared" si="175"/>
        <v>0</v>
      </c>
      <c r="BX683">
        <f t="shared" si="176"/>
        <v>0</v>
      </c>
      <c r="BY683">
        <f t="shared" si="177"/>
        <v>0</v>
      </c>
      <c r="BZ683">
        <f t="shared" si="178"/>
        <v>0</v>
      </c>
      <c r="CA683">
        <f t="shared" si="179"/>
        <v>0</v>
      </c>
      <c r="CB683">
        <f t="shared" si="180"/>
        <v>0</v>
      </c>
      <c r="CC683">
        <f t="shared" si="181"/>
        <v>0</v>
      </c>
      <c r="CD683">
        <f t="shared" si="182"/>
        <v>0</v>
      </c>
      <c r="CE683" s="4">
        <f t="shared" si="183"/>
        <v>0.55089802875771121</v>
      </c>
      <c r="CF683" s="4" t="str">
        <f t="shared" si="184"/>
        <v/>
      </c>
      <c r="CG683" s="4">
        <f t="shared" si="185"/>
        <v>0</v>
      </c>
      <c r="CH683" s="4" t="str">
        <f t="shared" si="186"/>
        <v/>
      </c>
      <c r="CI683">
        <f>INDEX(FX!$B$114:$AK$132,MATCH(Data!BQ683,FX!$A$114:$A$132,0),MATCH(Data!D683,Period,0))</f>
        <v>14285.503516898269</v>
      </c>
    </row>
    <row r="684" spans="1:87" hidden="1" outlineLevel="1" x14ac:dyDescent="0.15">
      <c r="A684" t="s">
        <v>66</v>
      </c>
      <c r="B684" s="1">
        <f t="shared" si="187"/>
        <v>43800</v>
      </c>
      <c r="C684" t="s">
        <v>109</v>
      </c>
      <c r="D684" s="1">
        <v>43405</v>
      </c>
      <c r="E684">
        <v>232.06469999999999</v>
      </c>
      <c r="F684">
        <v>108.25060940979999</v>
      </c>
      <c r="G684">
        <v>0</v>
      </c>
      <c r="H684">
        <v>0</v>
      </c>
      <c r="BQ684" t="str">
        <f>VLOOKUP(A684,Misc!$A$3:$B$11,2,FALSE)</f>
        <v>IDR</v>
      </c>
      <c r="BR684">
        <f>INDEX(FX!$B$30:$AK$48,MATCH(Data!BQ684,FX!$A$30:$A$48,0),MATCH(Data!D684,Period,0))</f>
        <v>14649.346785512915</v>
      </c>
      <c r="BS684">
        <f t="shared" si="171"/>
        <v>1.5841300188858539E-2</v>
      </c>
      <c r="BT684">
        <f t="shared" si="172"/>
        <v>0</v>
      </c>
      <c r="BU684">
        <f t="shared" si="173"/>
        <v>7.3894495771546333E-3</v>
      </c>
      <c r="BV684">
        <f t="shared" si="174"/>
        <v>0</v>
      </c>
      <c r="BW684">
        <f t="shared" si="175"/>
        <v>0</v>
      </c>
      <c r="BX684">
        <f t="shared" si="176"/>
        <v>0</v>
      </c>
      <c r="BY684">
        <f t="shared" si="177"/>
        <v>0</v>
      </c>
      <c r="BZ684">
        <f t="shared" si="178"/>
        <v>0</v>
      </c>
      <c r="CA684">
        <f t="shared" si="179"/>
        <v>0</v>
      </c>
      <c r="CB684">
        <f t="shared" si="180"/>
        <v>0</v>
      </c>
      <c r="CC684">
        <f t="shared" si="181"/>
        <v>0</v>
      </c>
      <c r="CD684">
        <f t="shared" si="182"/>
        <v>0</v>
      </c>
      <c r="CE684" s="4">
        <f t="shared" si="183"/>
        <v>0.46646736625518664</v>
      </c>
      <c r="CF684" s="4" t="str">
        <f t="shared" si="184"/>
        <v/>
      </c>
      <c r="CG684" s="4">
        <f t="shared" si="185"/>
        <v>0</v>
      </c>
      <c r="CH684" s="4" t="str">
        <f t="shared" si="186"/>
        <v/>
      </c>
      <c r="CI684">
        <f>INDEX(FX!$B$114:$AK$132,MATCH(Data!BQ684,FX!$A$114:$A$132,0),MATCH(Data!D684,Period,0))</f>
        <v>14285.503516898269</v>
      </c>
    </row>
    <row r="685" spans="1:87" hidden="1" outlineLevel="1" x14ac:dyDescent="0.15">
      <c r="A685" t="s">
        <v>66</v>
      </c>
      <c r="B685" s="1">
        <f t="shared" si="187"/>
        <v>43800</v>
      </c>
      <c r="C685" t="s">
        <v>109</v>
      </c>
      <c r="D685" s="1">
        <v>43435</v>
      </c>
      <c r="E685">
        <v>37.427</v>
      </c>
      <c r="F685">
        <v>20.5271915599549</v>
      </c>
      <c r="G685">
        <v>0</v>
      </c>
      <c r="H685">
        <v>0</v>
      </c>
      <c r="BQ685" t="str">
        <f>VLOOKUP(A685,Misc!$A$3:$B$11,2,FALSE)</f>
        <v>IDR</v>
      </c>
      <c r="BR685">
        <f>INDEX(FX!$B$30:$AK$48,MATCH(Data!BQ685,FX!$A$30:$A$48,0),MATCH(Data!D685,Period,0))</f>
        <v>14504.43134535368</v>
      </c>
      <c r="BS685">
        <f t="shared" si="171"/>
        <v>2.5803838226301293E-3</v>
      </c>
      <c r="BT685">
        <f t="shared" si="172"/>
        <v>0</v>
      </c>
      <c r="BU685">
        <f t="shared" si="173"/>
        <v>1.4152358731754444E-3</v>
      </c>
      <c r="BV685">
        <f t="shared" si="174"/>
        <v>0</v>
      </c>
      <c r="BW685">
        <f t="shared" si="175"/>
        <v>0</v>
      </c>
      <c r="BX685">
        <f t="shared" si="176"/>
        <v>0</v>
      </c>
      <c r="BY685">
        <f t="shared" si="177"/>
        <v>0</v>
      </c>
      <c r="BZ685">
        <f t="shared" si="178"/>
        <v>0</v>
      </c>
      <c r="CA685">
        <f t="shared" si="179"/>
        <v>0</v>
      </c>
      <c r="CB685">
        <f t="shared" si="180"/>
        <v>0</v>
      </c>
      <c r="CC685">
        <f t="shared" si="181"/>
        <v>0</v>
      </c>
      <c r="CD685">
        <f t="shared" si="182"/>
        <v>0</v>
      </c>
      <c r="CE685" s="4">
        <f t="shared" si="183"/>
        <v>0.54845944264715052</v>
      </c>
      <c r="CF685" s="4" t="str">
        <f t="shared" si="184"/>
        <v/>
      </c>
      <c r="CG685" s="4">
        <f t="shared" si="185"/>
        <v>0</v>
      </c>
      <c r="CH685" s="4" t="str">
        <f t="shared" si="186"/>
        <v/>
      </c>
      <c r="CI685">
        <f>INDEX(FX!$B$114:$AK$132,MATCH(Data!BQ685,FX!$A$114:$A$132,0),MATCH(Data!D685,Period,0))</f>
        <v>14285.503516898269</v>
      </c>
    </row>
    <row r="686" spans="1:87" hidden="1" outlineLevel="1" x14ac:dyDescent="0.15">
      <c r="A686" t="s">
        <v>66</v>
      </c>
      <c r="B686" s="1">
        <f t="shared" si="187"/>
        <v>43800</v>
      </c>
      <c r="C686" t="s">
        <v>45</v>
      </c>
      <c r="D686" s="1">
        <v>43101</v>
      </c>
      <c r="E686">
        <f t="array" ref="E686:E697">TRANSPOSE('[4]OVERALL_Key Metrics P1'!$F$9:$Q$9)</f>
        <v>21594.855079599998</v>
      </c>
      <c r="F686">
        <f t="array" ref="F686:F697">TRANSPOSE('[4]OVERALL_Key Metrics P1'!$F$14:$Q$14)</f>
        <v>4546.2814876984976</v>
      </c>
      <c r="G686">
        <f t="array" ref="G686:G697">TRANSPOSE('[4]OVERALL_Key Metrics P1'!$F$19:$Q$19)</f>
        <v>1864.7</v>
      </c>
      <c r="H686">
        <f t="array" ref="H686:H697">TRANSPOSE('[4]OVERALL_Key Metrics P1'!$F$24:$Q$24)</f>
        <v>807.79900000000009</v>
      </c>
      <c r="BQ686" t="str">
        <f>VLOOKUP(A686,Misc!$A$3:$B$11,2,FALSE)</f>
        <v>IDR</v>
      </c>
      <c r="BR686">
        <f>INDEX(FX!$B$30:$AK$48,MATCH(Data!BQ686,FX!$A$30:$A$48,0),MATCH(Data!D686,Period,0))</f>
        <v>13374.980718285773</v>
      </c>
      <c r="BS686">
        <f t="shared" si="171"/>
        <v>1.61457093168563</v>
      </c>
      <c r="BT686">
        <f t="shared" si="172"/>
        <v>0</v>
      </c>
      <c r="BU686">
        <f t="shared" si="173"/>
        <v>0.33990938629788015</v>
      </c>
      <c r="BV686">
        <f t="shared" si="174"/>
        <v>0</v>
      </c>
      <c r="BW686">
        <f t="shared" si="175"/>
        <v>0.1394170234167629</v>
      </c>
      <c r="BX686">
        <f t="shared" si="176"/>
        <v>0</v>
      </c>
      <c r="BY686">
        <f t="shared" si="177"/>
        <v>6.0396273984575359E-2</v>
      </c>
      <c r="BZ686">
        <f t="shared" si="178"/>
        <v>0</v>
      </c>
      <c r="CA686">
        <f t="shared" si="179"/>
        <v>0</v>
      </c>
      <c r="CB686">
        <f t="shared" si="180"/>
        <v>0</v>
      </c>
      <c r="CC686">
        <f t="shared" si="181"/>
        <v>0</v>
      </c>
      <c r="CD686">
        <f t="shared" si="182"/>
        <v>0</v>
      </c>
      <c r="CE686" s="4">
        <f t="shared" si="183"/>
        <v>0.21052614018203025</v>
      </c>
      <c r="CF686" s="4" t="str">
        <f t="shared" si="184"/>
        <v/>
      </c>
      <c r="CG686" s="4">
        <f t="shared" si="185"/>
        <v>0.17768345452998754</v>
      </c>
      <c r="CH686" s="4" t="str">
        <f t="shared" si="186"/>
        <v/>
      </c>
      <c r="CI686">
        <f>INDEX(FX!$B$114:$AK$132,MATCH(Data!BQ686,FX!$A$114:$A$132,0),MATCH(Data!D686,Period,0))</f>
        <v>14285.503516898269</v>
      </c>
    </row>
    <row r="687" spans="1:87" hidden="1" outlineLevel="1" x14ac:dyDescent="0.15">
      <c r="A687" t="s">
        <v>66</v>
      </c>
      <c r="B687" s="1">
        <f t="shared" si="187"/>
        <v>43800</v>
      </c>
      <c r="C687" t="s">
        <v>45</v>
      </c>
      <c r="D687" s="1">
        <v>43132</v>
      </c>
      <c r="E687">
        <v>14468.28992021</v>
      </c>
      <c r="F687">
        <v>4598.2022181835991</v>
      </c>
      <c r="G687">
        <v>3038.9849999999997</v>
      </c>
      <c r="H687">
        <v>1168.1880000000001</v>
      </c>
      <c r="BQ687" t="str">
        <f>VLOOKUP(A687,Misc!$A$3:$B$11,2,FALSE)</f>
        <v>IDR</v>
      </c>
      <c r="BR687">
        <f>INDEX(FX!$B$30:$AK$48,MATCH(Data!BQ687,FX!$A$30:$A$48,0),MATCH(Data!D687,Period,0))</f>
        <v>13600.58998364081</v>
      </c>
      <c r="BS687">
        <f t="shared" si="171"/>
        <v>1.0637986982633021</v>
      </c>
      <c r="BT687">
        <f t="shared" si="172"/>
        <v>0</v>
      </c>
      <c r="BU687">
        <f t="shared" si="173"/>
        <v>0.33808843761296031</v>
      </c>
      <c r="BV687">
        <f t="shared" si="174"/>
        <v>0</v>
      </c>
      <c r="BW687">
        <f t="shared" si="175"/>
        <v>0.22344508610695421</v>
      </c>
      <c r="BX687">
        <f t="shared" si="176"/>
        <v>0</v>
      </c>
      <c r="BY687">
        <f t="shared" si="177"/>
        <v>8.5892450357310315E-2</v>
      </c>
      <c r="BZ687">
        <f t="shared" si="178"/>
        <v>0</v>
      </c>
      <c r="CA687">
        <f t="shared" si="179"/>
        <v>0</v>
      </c>
      <c r="CB687">
        <f t="shared" si="180"/>
        <v>0</v>
      </c>
      <c r="CC687">
        <f t="shared" si="181"/>
        <v>0</v>
      </c>
      <c r="CD687">
        <f t="shared" si="182"/>
        <v>0</v>
      </c>
      <c r="CE687" s="4">
        <f t="shared" si="183"/>
        <v>0.3178124189895179</v>
      </c>
      <c r="CF687" s="4" t="str">
        <f t="shared" si="184"/>
        <v/>
      </c>
      <c r="CG687" s="4">
        <f t="shared" si="185"/>
        <v>0.25405320265829079</v>
      </c>
      <c r="CH687" s="4" t="str">
        <f t="shared" si="186"/>
        <v/>
      </c>
      <c r="CI687">
        <f>INDEX(FX!$B$114:$AK$132,MATCH(Data!BQ687,FX!$A$114:$A$132,0),MATCH(Data!D687,Period,0))</f>
        <v>14285.503516898269</v>
      </c>
    </row>
    <row r="688" spans="1:87" hidden="1" outlineLevel="1" x14ac:dyDescent="0.15">
      <c r="A688" t="s">
        <v>66</v>
      </c>
      <c r="B688" s="1">
        <f t="shared" si="187"/>
        <v>43800</v>
      </c>
      <c r="C688" t="s">
        <v>45</v>
      </c>
      <c r="D688" s="1">
        <v>43160</v>
      </c>
      <c r="E688">
        <v>99895.656100630993</v>
      </c>
      <c r="F688">
        <v>11179.660088903011</v>
      </c>
      <c r="G688">
        <v>3952.84</v>
      </c>
      <c r="H688">
        <v>1537.135</v>
      </c>
      <c r="BQ688" t="str">
        <f>VLOOKUP(A688,Misc!$A$3:$B$11,2,FALSE)</f>
        <v>IDR</v>
      </c>
      <c r="BR688">
        <f>INDEX(FX!$B$30:$AK$48,MATCH(Data!BQ688,FX!$A$30:$A$48,0),MATCH(Data!D688,Period,0))</f>
        <v>13758.785995522274</v>
      </c>
      <c r="BS688">
        <f t="shared" si="171"/>
        <v>7.2604993008206913</v>
      </c>
      <c r="BT688">
        <f t="shared" si="172"/>
        <v>0</v>
      </c>
      <c r="BU688">
        <f t="shared" si="173"/>
        <v>0.81254698579812012</v>
      </c>
      <c r="BV688">
        <f t="shared" si="174"/>
        <v>0</v>
      </c>
      <c r="BW688">
        <f t="shared" si="175"/>
        <v>0.28729569609458505</v>
      </c>
      <c r="BX688">
        <f t="shared" si="176"/>
        <v>0</v>
      </c>
      <c r="BY688">
        <f t="shared" si="177"/>
        <v>0.1117202491920619</v>
      </c>
      <c r="BZ688">
        <f t="shared" si="178"/>
        <v>0</v>
      </c>
      <c r="CA688">
        <f t="shared" si="179"/>
        <v>0</v>
      </c>
      <c r="CB688">
        <f t="shared" si="180"/>
        <v>0</v>
      </c>
      <c r="CC688">
        <f t="shared" si="181"/>
        <v>0</v>
      </c>
      <c r="CD688">
        <f t="shared" si="182"/>
        <v>0</v>
      </c>
      <c r="CE688" s="4">
        <f t="shared" si="183"/>
        <v>0.11191337566911876</v>
      </c>
      <c r="CF688" s="4" t="str">
        <f t="shared" si="184"/>
        <v/>
      </c>
      <c r="CG688" s="4">
        <f t="shared" si="185"/>
        <v>0.13749389406979987</v>
      </c>
      <c r="CH688" s="4" t="str">
        <f t="shared" si="186"/>
        <v/>
      </c>
      <c r="CI688">
        <f>INDEX(FX!$B$114:$AK$132,MATCH(Data!BQ688,FX!$A$114:$A$132,0),MATCH(Data!D688,Period,0))</f>
        <v>14285.503516898269</v>
      </c>
    </row>
    <row r="689" spans="1:87" hidden="1" outlineLevel="1" x14ac:dyDescent="0.15">
      <c r="A689" t="s">
        <v>66</v>
      </c>
      <c r="B689" s="1">
        <f t="shared" si="187"/>
        <v>43800</v>
      </c>
      <c r="C689" t="s">
        <v>45</v>
      </c>
      <c r="D689" s="1">
        <v>43191</v>
      </c>
      <c r="E689">
        <v>12178.248276716002</v>
      </c>
      <c r="F689">
        <v>3308.504745721455</v>
      </c>
      <c r="G689">
        <v>2235.96</v>
      </c>
      <c r="H689">
        <v>885.7</v>
      </c>
      <c r="BQ689" t="str">
        <f>VLOOKUP(A689,Misc!$A$3:$B$11,2,FALSE)</f>
        <v>IDR</v>
      </c>
      <c r="BR689">
        <f>INDEX(FX!$B$30:$AK$48,MATCH(Data!BQ689,FX!$A$30:$A$48,0),MATCH(Data!D689,Period,0))</f>
        <v>13814.428614484821</v>
      </c>
      <c r="BS689">
        <f t="shared" si="171"/>
        <v>0.88156004251574782</v>
      </c>
      <c r="BT689">
        <f t="shared" si="172"/>
        <v>0</v>
      </c>
      <c r="BU689">
        <f t="shared" si="173"/>
        <v>0.23949631490747245</v>
      </c>
      <c r="BV689">
        <f t="shared" si="174"/>
        <v>0</v>
      </c>
      <c r="BW689">
        <f t="shared" si="175"/>
        <v>0.161856857232266</v>
      </c>
      <c r="BX689">
        <f t="shared" si="176"/>
        <v>0</v>
      </c>
      <c r="BY689">
        <f t="shared" si="177"/>
        <v>6.4114124783367324E-2</v>
      </c>
      <c r="BZ689">
        <f t="shared" si="178"/>
        <v>0</v>
      </c>
      <c r="CA689">
        <f t="shared" si="179"/>
        <v>0</v>
      </c>
      <c r="CB689">
        <f t="shared" si="180"/>
        <v>0</v>
      </c>
      <c r="CC689">
        <f t="shared" si="181"/>
        <v>0</v>
      </c>
      <c r="CD689">
        <f t="shared" si="182"/>
        <v>0</v>
      </c>
      <c r="CE689" s="4">
        <f t="shared" si="183"/>
        <v>0.27167328753241921</v>
      </c>
      <c r="CF689" s="4" t="str">
        <f t="shared" si="184"/>
        <v/>
      </c>
      <c r="CG689" s="4">
        <f t="shared" si="185"/>
        <v>0.26770401376796682</v>
      </c>
      <c r="CH689" s="4" t="str">
        <f t="shared" si="186"/>
        <v/>
      </c>
      <c r="CI689">
        <f>INDEX(FX!$B$114:$AK$132,MATCH(Data!BQ689,FX!$A$114:$A$132,0),MATCH(Data!D689,Period,0))</f>
        <v>14285.503516898269</v>
      </c>
    </row>
    <row r="690" spans="1:87" hidden="1" outlineLevel="1" x14ac:dyDescent="0.15">
      <c r="A690" t="s">
        <v>66</v>
      </c>
      <c r="B690" s="1">
        <f t="shared" si="187"/>
        <v>43800</v>
      </c>
      <c r="C690" t="s">
        <v>45</v>
      </c>
      <c r="D690" s="1">
        <v>43221</v>
      </c>
      <c r="E690">
        <v>23995.82443543</v>
      </c>
      <c r="F690">
        <v>8185.0799179048108</v>
      </c>
      <c r="G690">
        <v>4989.25</v>
      </c>
      <c r="H690">
        <v>2472.06</v>
      </c>
      <c r="BQ690" t="str">
        <f>VLOOKUP(A690,Misc!$A$3:$B$11,2,FALSE)</f>
        <v>IDR</v>
      </c>
      <c r="BR690">
        <f>INDEX(FX!$B$30:$AK$48,MATCH(Data!BQ690,FX!$A$30:$A$48,0),MATCH(Data!D690,Period,0))</f>
        <v>14048.48442869292</v>
      </c>
      <c r="BS690">
        <f t="shared" si="171"/>
        <v>1.7080721096448257</v>
      </c>
      <c r="BT690">
        <f t="shared" si="172"/>
        <v>0</v>
      </c>
      <c r="BU690">
        <f t="shared" si="173"/>
        <v>0.58263081398214256</v>
      </c>
      <c r="BV690">
        <f t="shared" si="174"/>
        <v>0</v>
      </c>
      <c r="BW690">
        <f t="shared" si="175"/>
        <v>0.35514507100921511</v>
      </c>
      <c r="BX690">
        <f t="shared" si="176"/>
        <v>0</v>
      </c>
      <c r="BY690">
        <f t="shared" si="177"/>
        <v>0.17596631241951</v>
      </c>
      <c r="BZ690">
        <f t="shared" si="178"/>
        <v>0</v>
      </c>
      <c r="CA690">
        <f t="shared" si="179"/>
        <v>0</v>
      </c>
      <c r="CB690">
        <f t="shared" si="180"/>
        <v>0</v>
      </c>
      <c r="CC690">
        <f t="shared" si="181"/>
        <v>0</v>
      </c>
      <c r="CD690">
        <f t="shared" si="182"/>
        <v>0</v>
      </c>
      <c r="CE690" s="4">
        <f t="shared" si="183"/>
        <v>0.34110434254634253</v>
      </c>
      <c r="CF690" s="4" t="str">
        <f t="shared" si="184"/>
        <v/>
      </c>
      <c r="CG690" s="4">
        <f t="shared" si="185"/>
        <v>0.30202026428506629</v>
      </c>
      <c r="CH690" s="4" t="str">
        <f t="shared" si="186"/>
        <v/>
      </c>
      <c r="CI690">
        <f>INDEX(FX!$B$114:$AK$132,MATCH(Data!BQ690,FX!$A$114:$A$132,0),MATCH(Data!D690,Period,0))</f>
        <v>14285.503516898269</v>
      </c>
    </row>
    <row r="691" spans="1:87" hidden="1" outlineLevel="1" x14ac:dyDescent="0.15">
      <c r="A691" t="s">
        <v>66</v>
      </c>
      <c r="B691" s="1">
        <f t="shared" si="187"/>
        <v>43800</v>
      </c>
      <c r="C691" t="s">
        <v>45</v>
      </c>
      <c r="D691" s="1">
        <v>43252</v>
      </c>
      <c r="E691">
        <v>11886.352441879999</v>
      </c>
      <c r="F691">
        <v>3716.3097252596003</v>
      </c>
      <c r="G691">
        <v>2201</v>
      </c>
      <c r="H691">
        <v>986</v>
      </c>
      <c r="BQ691" t="str">
        <f>VLOOKUP(A691,Misc!$A$3:$B$11,2,FALSE)</f>
        <v>IDR</v>
      </c>
      <c r="BR691">
        <f>INDEX(FX!$B$30:$AK$48,MATCH(Data!BQ691,FX!$A$30:$A$48,0),MATCH(Data!D691,Period,0))</f>
        <v>14037.492864249481</v>
      </c>
      <c r="BS691">
        <f t="shared" ref="BS691:BS754" si="188">IF(D691&gt;B691,0,E691/$BR691)</f>
        <v>0.84675750554801843</v>
      </c>
      <c r="BT691">
        <f t="shared" ref="BT691:BT754" si="189">IF(D691&gt;B691,E691/$BR691,0)</f>
        <v>0</v>
      </c>
      <c r="BU691">
        <f t="shared" ref="BU691:BU754" si="190">IF(D691&gt;B691,0,F691/$BR691)</f>
        <v>0.2647417000456152</v>
      </c>
      <c r="BV691">
        <f t="shared" ref="BV691:BV754" si="191">IF(D691&gt;B691,F691/$BR691,0)</f>
        <v>0</v>
      </c>
      <c r="BW691">
        <f t="shared" ref="BW691:BW754" si="192">IF(D691&gt;B691,0,G691/$BR691)</f>
        <v>0.15679438068356782</v>
      </c>
      <c r="BX691">
        <f t="shared" ref="BX691:BX754" si="193">IF(D691&gt;B691,G691/$BR691,0)</f>
        <v>0</v>
      </c>
      <c r="BY691">
        <f t="shared" ref="BY691:BY754" si="194">IF(D691&gt;B691,0,H691/$BR691)</f>
        <v>7.0240463132211661E-2</v>
      </c>
      <c r="BZ691">
        <f t="shared" ref="BZ691:BZ754" si="195">IF(D691&gt;B691,H691/$BR691,0)</f>
        <v>0</v>
      </c>
      <c r="CA691">
        <f t="shared" si="179"/>
        <v>0</v>
      </c>
      <c r="CB691">
        <f t="shared" si="180"/>
        <v>0</v>
      </c>
      <c r="CC691">
        <f t="shared" si="181"/>
        <v>0</v>
      </c>
      <c r="CD691">
        <f t="shared" si="182"/>
        <v>0</v>
      </c>
      <c r="CE691" s="4">
        <f t="shared" si="183"/>
        <v>0.31265350269824338</v>
      </c>
      <c r="CF691" s="4" t="str">
        <f t="shared" si="184"/>
        <v/>
      </c>
      <c r="CG691" s="4">
        <f t="shared" si="185"/>
        <v>0.26531696034326735</v>
      </c>
      <c r="CH691" s="4" t="str">
        <f t="shared" si="186"/>
        <v/>
      </c>
      <c r="CI691">
        <f>INDEX(FX!$B$114:$AK$132,MATCH(Data!BQ691,FX!$A$114:$A$132,0),MATCH(Data!D691,Period,0))</f>
        <v>14285.503516898269</v>
      </c>
    </row>
    <row r="692" spans="1:87" hidden="1" outlineLevel="1" x14ac:dyDescent="0.15">
      <c r="A692" t="s">
        <v>66</v>
      </c>
      <c r="B692" s="1">
        <f t="shared" si="187"/>
        <v>43800</v>
      </c>
      <c r="C692" t="s">
        <v>45</v>
      </c>
      <c r="D692" s="1">
        <v>43282</v>
      </c>
      <c r="E692">
        <v>11192.25162359999</v>
      </c>
      <c r="F692">
        <v>3344.7647539701998</v>
      </c>
      <c r="G692">
        <v>2426</v>
      </c>
      <c r="H692">
        <v>1113</v>
      </c>
      <c r="BQ692" t="str">
        <f>VLOOKUP(A692,Misc!$A$3:$B$11,2,FALSE)</f>
        <v>IDR</v>
      </c>
      <c r="BR692">
        <f>INDEX(FX!$B$30:$AK$48,MATCH(Data!BQ692,FX!$A$30:$A$48,0),MATCH(Data!D692,Period,0))</f>
        <v>14407.791945107867</v>
      </c>
      <c r="BS692">
        <f t="shared" si="188"/>
        <v>0.77681935346104813</v>
      </c>
      <c r="BT692">
        <f t="shared" si="189"/>
        <v>0</v>
      </c>
      <c r="BU692">
        <f t="shared" si="190"/>
        <v>0.23214971223303285</v>
      </c>
      <c r="BV692">
        <f t="shared" si="191"/>
        <v>0</v>
      </c>
      <c r="BW692">
        <f t="shared" si="192"/>
        <v>0.16838110997457476</v>
      </c>
      <c r="BX692">
        <f t="shared" si="193"/>
        <v>0</v>
      </c>
      <c r="BY692">
        <f t="shared" si="194"/>
        <v>7.7249866200206796E-2</v>
      </c>
      <c r="BZ692">
        <f t="shared" si="195"/>
        <v>0</v>
      </c>
      <c r="CA692">
        <f t="shared" si="179"/>
        <v>0</v>
      </c>
      <c r="CB692">
        <f t="shared" si="180"/>
        <v>0</v>
      </c>
      <c r="CC692">
        <f t="shared" si="181"/>
        <v>0</v>
      </c>
      <c r="CD692">
        <f t="shared" si="182"/>
        <v>0</v>
      </c>
      <c r="CE692" s="4">
        <f t="shared" si="183"/>
        <v>0.2988464579296472</v>
      </c>
      <c r="CF692" s="4" t="str">
        <f t="shared" si="184"/>
        <v/>
      </c>
      <c r="CG692" s="4">
        <f t="shared" si="185"/>
        <v>0.33275882815940372</v>
      </c>
      <c r="CH692" s="4" t="str">
        <f t="shared" si="186"/>
        <v/>
      </c>
      <c r="CI692">
        <f>INDEX(FX!$B$114:$AK$132,MATCH(Data!BQ692,FX!$A$114:$A$132,0),MATCH(Data!D692,Period,0))</f>
        <v>14285.503516898269</v>
      </c>
    </row>
    <row r="693" spans="1:87" hidden="1" outlineLevel="1" x14ac:dyDescent="0.15">
      <c r="A693" t="s">
        <v>66</v>
      </c>
      <c r="B693" s="1">
        <f t="shared" si="187"/>
        <v>43800</v>
      </c>
      <c r="C693" t="s">
        <v>45</v>
      </c>
      <c r="D693" s="1">
        <v>43313</v>
      </c>
      <c r="E693">
        <v>22512.672283365009</v>
      </c>
      <c r="F693">
        <v>6864.6501244160036</v>
      </c>
      <c r="G693">
        <v>4333.5182999999997</v>
      </c>
      <c r="H693">
        <v>1805.5675000000001</v>
      </c>
      <c r="BQ693" t="str">
        <f>VLOOKUP(A693,Misc!$A$3:$B$11,2,FALSE)</f>
        <v>IDR</v>
      </c>
      <c r="BR693">
        <f>INDEX(FX!$B$30:$AK$48,MATCH(Data!BQ693,FX!$A$30:$A$48,0),MATCH(Data!D693,Period,0))</f>
        <v>14566.412926445459</v>
      </c>
      <c r="BS693">
        <f t="shared" si="188"/>
        <v>1.5455192981995618</v>
      </c>
      <c r="BT693">
        <f t="shared" si="189"/>
        <v>0</v>
      </c>
      <c r="BU693">
        <f t="shared" si="190"/>
        <v>0.47126565470028431</v>
      </c>
      <c r="BV693">
        <f t="shared" si="191"/>
        <v>0</v>
      </c>
      <c r="BW693">
        <f t="shared" si="192"/>
        <v>0.29750071770466269</v>
      </c>
      <c r="BX693">
        <f t="shared" si="193"/>
        <v>0</v>
      </c>
      <c r="BY693">
        <f t="shared" si="194"/>
        <v>0.12395416147526447</v>
      </c>
      <c r="BZ693">
        <f t="shared" si="195"/>
        <v>0</v>
      </c>
      <c r="CA693">
        <f t="shared" si="179"/>
        <v>0</v>
      </c>
      <c r="CB693">
        <f t="shared" si="180"/>
        <v>0</v>
      </c>
      <c r="CC693">
        <f t="shared" si="181"/>
        <v>0</v>
      </c>
      <c r="CD693">
        <f t="shared" si="182"/>
        <v>0</v>
      </c>
      <c r="CE693" s="4">
        <f t="shared" si="183"/>
        <v>0.30492382414718522</v>
      </c>
      <c r="CF693" s="4" t="str">
        <f t="shared" si="184"/>
        <v/>
      </c>
      <c r="CG693" s="4">
        <f t="shared" si="185"/>
        <v>0.26302396586506371</v>
      </c>
      <c r="CH693" s="4" t="str">
        <f t="shared" si="186"/>
        <v/>
      </c>
      <c r="CI693">
        <f>INDEX(FX!$B$114:$AK$132,MATCH(Data!BQ693,FX!$A$114:$A$132,0),MATCH(Data!D693,Period,0))</f>
        <v>14285.503516898269</v>
      </c>
    </row>
    <row r="694" spans="1:87" hidden="1" outlineLevel="1" x14ac:dyDescent="0.15">
      <c r="A694" t="s">
        <v>66</v>
      </c>
      <c r="B694" s="1">
        <f t="shared" si="187"/>
        <v>43800</v>
      </c>
      <c r="C694" t="s">
        <v>45</v>
      </c>
      <c r="D694" s="1">
        <v>43344</v>
      </c>
      <c r="E694">
        <v>18657.763414500001</v>
      </c>
      <c r="F694">
        <v>3003.6540101296978</v>
      </c>
      <c r="G694">
        <v>3264.6570000000002</v>
      </c>
      <c r="H694">
        <v>1095.7005999999999</v>
      </c>
      <c r="BQ694" t="str">
        <f>VLOOKUP(A694,Misc!$A$3:$B$11,2,FALSE)</f>
        <v>IDR</v>
      </c>
      <c r="BR694">
        <f>INDEX(FX!$B$30:$AK$48,MATCH(Data!BQ694,FX!$A$30:$A$48,0),MATCH(Data!D694,Period,0))</f>
        <v>14871.679947163919</v>
      </c>
      <c r="BS694">
        <f t="shared" si="188"/>
        <v>1.2545834418698676</v>
      </c>
      <c r="BT694">
        <f t="shared" si="189"/>
        <v>0</v>
      </c>
      <c r="BU694">
        <f t="shared" si="190"/>
        <v>0.20197139938467443</v>
      </c>
      <c r="BV694">
        <f t="shared" si="191"/>
        <v>0</v>
      </c>
      <c r="BW694">
        <f t="shared" si="192"/>
        <v>0.219521736051251</v>
      </c>
      <c r="BX694">
        <f t="shared" si="193"/>
        <v>0</v>
      </c>
      <c r="BY694">
        <f t="shared" si="194"/>
        <v>7.3676989008155322E-2</v>
      </c>
      <c r="BZ694">
        <f t="shared" si="195"/>
        <v>0</v>
      </c>
      <c r="CA694">
        <f t="shared" si="179"/>
        <v>0</v>
      </c>
      <c r="CB694">
        <f t="shared" si="180"/>
        <v>0</v>
      </c>
      <c r="CC694">
        <f t="shared" si="181"/>
        <v>0</v>
      </c>
      <c r="CD694">
        <f t="shared" si="182"/>
        <v>0</v>
      </c>
      <c r="CE694" s="4">
        <f t="shared" si="183"/>
        <v>0.16098682052080202</v>
      </c>
      <c r="CF694" s="4" t="str">
        <f t="shared" si="184"/>
        <v/>
      </c>
      <c r="CG694" s="4">
        <f t="shared" si="185"/>
        <v>0.36478921883305981</v>
      </c>
      <c r="CH694" s="4" t="str">
        <f t="shared" si="186"/>
        <v/>
      </c>
      <c r="CI694">
        <f>INDEX(FX!$B$114:$AK$132,MATCH(Data!BQ694,FX!$A$114:$A$132,0),MATCH(Data!D694,Period,0))</f>
        <v>14285.503516898269</v>
      </c>
    </row>
    <row r="695" spans="1:87" hidden="1" outlineLevel="1" x14ac:dyDescent="0.15">
      <c r="A695" t="s">
        <v>66</v>
      </c>
      <c r="B695" s="1">
        <f t="shared" si="187"/>
        <v>43800</v>
      </c>
      <c r="C695" t="s">
        <v>45</v>
      </c>
      <c r="D695" s="1">
        <v>43374</v>
      </c>
      <c r="E695">
        <v>17884.937475257</v>
      </c>
      <c r="F695">
        <v>4004.2023231698327</v>
      </c>
      <c r="G695">
        <v>2430.6419000000001</v>
      </c>
      <c r="H695">
        <v>1040.4537</v>
      </c>
      <c r="BQ695" t="str">
        <f>VLOOKUP(A695,Misc!$A$3:$B$11,2,FALSE)</f>
        <v>IDR</v>
      </c>
      <c r="BR695">
        <f>INDEX(FX!$B$30:$AK$48,MATCH(Data!BQ695,FX!$A$30:$A$48,0),MATCH(Data!D695,Period,0))</f>
        <v>15176.479273699237</v>
      </c>
      <c r="BS695">
        <f t="shared" si="188"/>
        <v>1.1784641979679378</v>
      </c>
      <c r="BT695">
        <f t="shared" si="189"/>
        <v>0</v>
      </c>
      <c r="BU695">
        <f t="shared" si="190"/>
        <v>0.26384263773937972</v>
      </c>
      <c r="BV695">
        <f t="shared" si="191"/>
        <v>0</v>
      </c>
      <c r="BW695">
        <f t="shared" si="192"/>
        <v>0.16015848314782008</v>
      </c>
      <c r="BX695">
        <f t="shared" si="193"/>
        <v>0</v>
      </c>
      <c r="BY695">
        <f t="shared" si="194"/>
        <v>6.855698750915841E-2</v>
      </c>
      <c r="BZ695">
        <f t="shared" si="195"/>
        <v>0</v>
      </c>
      <c r="CA695">
        <f t="shared" si="179"/>
        <v>0</v>
      </c>
      <c r="CB695">
        <f t="shared" si="180"/>
        <v>0</v>
      </c>
      <c r="CC695">
        <f t="shared" si="181"/>
        <v>0</v>
      </c>
      <c r="CD695">
        <f t="shared" si="182"/>
        <v>0</v>
      </c>
      <c r="CE695" s="4">
        <f t="shared" si="183"/>
        <v>0.22388685052488802</v>
      </c>
      <c r="CF695" s="4" t="str">
        <f t="shared" si="184"/>
        <v/>
      </c>
      <c r="CG695" s="4">
        <f t="shared" si="185"/>
        <v>0.25984044162292713</v>
      </c>
      <c r="CH695" s="4" t="str">
        <f t="shared" si="186"/>
        <v/>
      </c>
      <c r="CI695">
        <f>INDEX(FX!$B$114:$AK$132,MATCH(Data!BQ695,FX!$A$114:$A$132,0),MATCH(Data!D695,Period,0))</f>
        <v>14285.503516898269</v>
      </c>
    </row>
    <row r="696" spans="1:87" hidden="1" outlineLevel="1" x14ac:dyDescent="0.15">
      <c r="A696" t="s">
        <v>66</v>
      </c>
      <c r="B696" s="1">
        <f t="shared" si="187"/>
        <v>43800</v>
      </c>
      <c r="C696" t="s">
        <v>45</v>
      </c>
      <c r="D696" s="1">
        <v>43405</v>
      </c>
      <c r="E696">
        <v>20385.205354393987</v>
      </c>
      <c r="F696">
        <v>6067.4066177995001</v>
      </c>
      <c r="G696">
        <v>2814.0140000000001</v>
      </c>
      <c r="H696">
        <v>1575.5621000000001</v>
      </c>
      <c r="BQ696" t="str">
        <f>VLOOKUP(A696,Misc!$A$3:$B$11,2,FALSE)</f>
        <v>IDR</v>
      </c>
      <c r="BR696">
        <f>INDEX(FX!$B$30:$AK$48,MATCH(Data!BQ696,FX!$A$30:$A$48,0),MATCH(Data!D696,Period,0))</f>
        <v>14649.346785512915</v>
      </c>
      <c r="BS696">
        <f t="shared" si="188"/>
        <v>1.3915436403316903</v>
      </c>
      <c r="BT696">
        <f t="shared" si="189"/>
        <v>0</v>
      </c>
      <c r="BU696">
        <f t="shared" si="190"/>
        <v>0.41417591559780004</v>
      </c>
      <c r="BV696">
        <f t="shared" si="191"/>
        <v>0</v>
      </c>
      <c r="BW696">
        <f t="shared" si="192"/>
        <v>0.1920914318707265</v>
      </c>
      <c r="BX696">
        <f t="shared" si="193"/>
        <v>0</v>
      </c>
      <c r="BY696">
        <f t="shared" si="194"/>
        <v>0.10755169654104378</v>
      </c>
      <c r="BZ696">
        <f t="shared" si="195"/>
        <v>0</v>
      </c>
      <c r="CA696">
        <f t="shared" si="179"/>
        <v>0</v>
      </c>
      <c r="CB696">
        <f t="shared" si="180"/>
        <v>0</v>
      </c>
      <c r="CC696">
        <f t="shared" si="181"/>
        <v>0</v>
      </c>
      <c r="CD696">
        <f t="shared" si="182"/>
        <v>0</v>
      </c>
      <c r="CE696" s="4">
        <f t="shared" si="183"/>
        <v>0.29763774817660515</v>
      </c>
      <c r="CF696" s="4" t="str">
        <f t="shared" si="184"/>
        <v/>
      </c>
      <c r="CG696" s="4">
        <f t="shared" si="185"/>
        <v>0.25967636574379088</v>
      </c>
      <c r="CH696" s="4" t="str">
        <f t="shared" si="186"/>
        <v/>
      </c>
      <c r="CI696">
        <f>INDEX(FX!$B$114:$AK$132,MATCH(Data!BQ696,FX!$A$114:$A$132,0),MATCH(Data!D696,Period,0))</f>
        <v>14285.503516898269</v>
      </c>
    </row>
    <row r="697" spans="1:87" hidden="1" outlineLevel="1" x14ac:dyDescent="0.15">
      <c r="A697" t="s">
        <v>66</v>
      </c>
      <c r="B697" s="1">
        <f t="shared" si="187"/>
        <v>43800</v>
      </c>
      <c r="C697" t="s">
        <v>45</v>
      </c>
      <c r="D697" s="1">
        <v>43435</v>
      </c>
      <c r="E697">
        <v>73856.986566832988</v>
      </c>
      <c r="F697">
        <v>13827.898228203096</v>
      </c>
      <c r="G697">
        <v>6850.3778000000002</v>
      </c>
      <c r="H697">
        <v>3453.9325000000003</v>
      </c>
      <c r="BQ697" t="str">
        <f>VLOOKUP(A697,Misc!$A$3:$B$11,2,FALSE)</f>
        <v>IDR</v>
      </c>
      <c r="BR697">
        <f>INDEX(FX!$B$30:$AK$48,MATCH(Data!BQ697,FX!$A$30:$A$48,0),MATCH(Data!D697,Period,0))</f>
        <v>14504.43134535368</v>
      </c>
      <c r="BS697">
        <f t="shared" si="188"/>
        <v>5.0920291053321565</v>
      </c>
      <c r="BT697">
        <f t="shared" si="189"/>
        <v>0</v>
      </c>
      <c r="BU697">
        <f t="shared" si="190"/>
        <v>0.95335679827480424</v>
      </c>
      <c r="BV697">
        <f t="shared" si="191"/>
        <v>0</v>
      </c>
      <c r="BW697">
        <f t="shared" si="192"/>
        <v>0.47229551003352066</v>
      </c>
      <c r="BX697">
        <f t="shared" si="193"/>
        <v>0</v>
      </c>
      <c r="BY697">
        <f t="shared" si="194"/>
        <v>0.23812946662720605</v>
      </c>
      <c r="BZ697">
        <f t="shared" si="195"/>
        <v>0</v>
      </c>
      <c r="CA697">
        <f t="shared" si="179"/>
        <v>0</v>
      </c>
      <c r="CB697">
        <f t="shared" si="180"/>
        <v>0</v>
      </c>
      <c r="CC697">
        <f t="shared" si="181"/>
        <v>0</v>
      </c>
      <c r="CD697">
        <f t="shared" si="182"/>
        <v>0</v>
      </c>
      <c r="CE697" s="4">
        <f t="shared" si="183"/>
        <v>0.18722532384516213</v>
      </c>
      <c r="CF697" s="4" t="str">
        <f t="shared" si="184"/>
        <v/>
      </c>
      <c r="CG697" s="4">
        <f t="shared" si="185"/>
        <v>0.24978000582586232</v>
      </c>
      <c r="CH697" s="4" t="str">
        <f t="shared" si="186"/>
        <v/>
      </c>
      <c r="CI697">
        <f>INDEX(FX!$B$114:$AK$132,MATCH(Data!BQ697,FX!$A$114:$A$132,0),MATCH(Data!D697,Period,0))</f>
        <v>14285.503516898269</v>
      </c>
    </row>
    <row r="698" spans="1:87" hidden="1" outlineLevel="1" x14ac:dyDescent="0.15">
      <c r="A698" t="s">
        <v>67</v>
      </c>
      <c r="B698" s="1">
        <f t="shared" si="187"/>
        <v>43800</v>
      </c>
      <c r="C698" t="s">
        <v>50</v>
      </c>
      <c r="D698" s="1">
        <v>43101</v>
      </c>
      <c r="E698">
        <f t="array" ref="E698:E709">TRANSPOSE('[5]AG_Key Metrics P1'!$F$9:$Q$9)</f>
        <v>69.376302924122726</v>
      </c>
      <c r="F698">
        <f t="array" ref="F698:F709">TRANSPOSE('[5]AG_Key Metrics P1'!$F$14:$Q$14)</f>
        <v>32.291076403034147</v>
      </c>
      <c r="G698">
        <f t="array" ref="G698:G709">TRANSPOSE('[5]AG_Key Metrics P1'!$F$19:$Q$19)</f>
        <v>11.398010646951693</v>
      </c>
      <c r="H698">
        <f t="array" ref="H698:H709">TRANSPOSE('[5]AG_Key Metrics P1'!$F$24:$Q$24)</f>
        <v>5.3844700000000003</v>
      </c>
      <c r="BQ698" t="str">
        <f>VLOOKUP(A698,Misc!$A$3:$B$11,2,FALSE)</f>
        <v>PHP</v>
      </c>
      <c r="BR698">
        <f>INDEX(FX!$B$30:$AK$48,MATCH(Data!BQ698,FX!$A$30:$A$48,0),MATCH(Data!D698,Period,0))</f>
        <v>50.60322889537202</v>
      </c>
      <c r="BS698">
        <f t="shared" si="188"/>
        <v>1.3709856947580596</v>
      </c>
      <c r="BT698">
        <f t="shared" si="189"/>
        <v>0</v>
      </c>
      <c r="BU698">
        <f t="shared" si="190"/>
        <v>0.63812284527929342</v>
      </c>
      <c r="BV698">
        <f t="shared" si="191"/>
        <v>0</v>
      </c>
      <c r="BW698">
        <f t="shared" si="192"/>
        <v>0.22524275418310535</v>
      </c>
      <c r="BX698">
        <f t="shared" si="193"/>
        <v>0</v>
      </c>
      <c r="BY698">
        <f t="shared" si="194"/>
        <v>0.10640566061768528</v>
      </c>
      <c r="BZ698">
        <f t="shared" si="195"/>
        <v>0</v>
      </c>
      <c r="CA698">
        <f t="shared" si="179"/>
        <v>0</v>
      </c>
      <c r="CB698">
        <f t="shared" si="180"/>
        <v>0</v>
      </c>
      <c r="CC698">
        <f t="shared" si="181"/>
        <v>0</v>
      </c>
      <c r="CD698">
        <f t="shared" si="182"/>
        <v>0</v>
      </c>
      <c r="CE698" s="4">
        <f t="shared" si="183"/>
        <v>0.46544821562992611</v>
      </c>
      <c r="CF698" s="4" t="str">
        <f t="shared" si="184"/>
        <v/>
      </c>
      <c r="CG698" s="4">
        <f t="shared" si="185"/>
        <v>0.16674792542666872</v>
      </c>
      <c r="CH698" s="4" t="str">
        <f t="shared" si="186"/>
        <v/>
      </c>
      <c r="CI698">
        <f>INDEX(FX!$B$114:$AK$132,MATCH(Data!BQ698,FX!$A$114:$A$132,0),MATCH(Data!D698,Period,0))</f>
        <v>53.33161777320295</v>
      </c>
    </row>
    <row r="699" spans="1:87" hidden="1" outlineLevel="1" x14ac:dyDescent="0.15">
      <c r="A699" t="s">
        <v>67</v>
      </c>
      <c r="B699" s="1">
        <f t="shared" si="187"/>
        <v>43800</v>
      </c>
      <c r="C699" t="s">
        <v>50</v>
      </c>
      <c r="D699" s="1">
        <v>43132</v>
      </c>
      <c r="E699">
        <v>65.436125636170303</v>
      </c>
      <c r="F699">
        <v>37.137819729834298</v>
      </c>
      <c r="G699">
        <v>16.61161489897415</v>
      </c>
      <c r="H699">
        <v>9.5162399999999998</v>
      </c>
      <c r="BQ699" t="str">
        <f>VLOOKUP(A699,Misc!$A$3:$B$11,2,FALSE)</f>
        <v>PHP</v>
      </c>
      <c r="BR699">
        <f>INDEX(FX!$B$30:$AK$48,MATCH(Data!BQ699,FX!$A$30:$A$48,0),MATCH(Data!D699,Period,0))</f>
        <v>51.930546332140146</v>
      </c>
      <c r="BS699">
        <f t="shared" si="188"/>
        <v>1.2600700408127898</v>
      </c>
      <c r="BT699">
        <f t="shared" si="189"/>
        <v>0</v>
      </c>
      <c r="BU699">
        <f t="shared" si="190"/>
        <v>0.71514402125304555</v>
      </c>
      <c r="BV699">
        <f t="shared" si="191"/>
        <v>0</v>
      </c>
      <c r="BW699">
        <f t="shared" si="192"/>
        <v>0.31988138142681383</v>
      </c>
      <c r="BX699">
        <f t="shared" si="193"/>
        <v>0</v>
      </c>
      <c r="BY699">
        <f t="shared" si="194"/>
        <v>0.18324937194258514</v>
      </c>
      <c r="BZ699">
        <f t="shared" si="195"/>
        <v>0</v>
      </c>
      <c r="CA699">
        <f t="shared" si="179"/>
        <v>0</v>
      </c>
      <c r="CB699">
        <f t="shared" si="180"/>
        <v>0</v>
      </c>
      <c r="CC699">
        <f t="shared" si="181"/>
        <v>0</v>
      </c>
      <c r="CD699">
        <f t="shared" si="182"/>
        <v>0</v>
      </c>
      <c r="CE699" s="4">
        <f t="shared" si="183"/>
        <v>0.56754307148811534</v>
      </c>
      <c r="CF699" s="4" t="str">
        <f t="shared" si="184"/>
        <v/>
      </c>
      <c r="CG699" s="4">
        <f t="shared" si="185"/>
        <v>0.25624121365302505</v>
      </c>
      <c r="CH699" s="4" t="str">
        <f t="shared" si="186"/>
        <v/>
      </c>
      <c r="CI699">
        <f>INDEX(FX!$B$114:$AK$132,MATCH(Data!BQ699,FX!$A$114:$A$132,0),MATCH(Data!D699,Period,0))</f>
        <v>53.33161777320295</v>
      </c>
    </row>
    <row r="700" spans="1:87" hidden="1" outlineLevel="1" x14ac:dyDescent="0.15">
      <c r="A700" t="s">
        <v>67</v>
      </c>
      <c r="B700" s="1">
        <f t="shared" si="187"/>
        <v>43800</v>
      </c>
      <c r="C700" t="s">
        <v>50</v>
      </c>
      <c r="D700" s="1">
        <v>43160</v>
      </c>
      <c r="E700">
        <v>74.733148624436183</v>
      </c>
      <c r="F700">
        <v>34.048787261834676</v>
      </c>
      <c r="G700">
        <v>16.924305215555432</v>
      </c>
      <c r="H700">
        <v>8.5112749999999995</v>
      </c>
      <c r="BQ700" t="str">
        <f>VLOOKUP(A700,Misc!$A$3:$B$11,2,FALSE)</f>
        <v>PHP</v>
      </c>
      <c r="BR700">
        <f>INDEX(FX!$B$30:$AK$48,MATCH(Data!BQ700,FX!$A$30:$A$48,0),MATCH(Data!D700,Period,0))</f>
        <v>52.114297846058811</v>
      </c>
      <c r="BS700">
        <f t="shared" si="188"/>
        <v>1.4340238996444226</v>
      </c>
      <c r="BT700">
        <f t="shared" si="189"/>
        <v>0</v>
      </c>
      <c r="BU700">
        <f t="shared" si="190"/>
        <v>0.65334828768895414</v>
      </c>
      <c r="BV700">
        <f t="shared" si="191"/>
        <v>0</v>
      </c>
      <c r="BW700">
        <f t="shared" si="192"/>
        <v>0.32475358807574045</v>
      </c>
      <c r="BX700">
        <f t="shared" si="193"/>
        <v>0</v>
      </c>
      <c r="BY700">
        <f t="shared" si="194"/>
        <v>0.16331938358148046</v>
      </c>
      <c r="BZ700">
        <f t="shared" si="195"/>
        <v>0</v>
      </c>
      <c r="CA700">
        <f t="shared" si="179"/>
        <v>0</v>
      </c>
      <c r="CB700">
        <f t="shared" si="180"/>
        <v>0</v>
      </c>
      <c r="CC700">
        <f t="shared" si="181"/>
        <v>0</v>
      </c>
      <c r="CD700">
        <f t="shared" si="182"/>
        <v>0</v>
      </c>
      <c r="CE700" s="4">
        <f t="shared" si="183"/>
        <v>0.45560488067943428</v>
      </c>
      <c r="CF700" s="4" t="str">
        <f t="shared" si="184"/>
        <v/>
      </c>
      <c r="CG700" s="4">
        <f t="shared" si="185"/>
        <v>0.24997292662873483</v>
      </c>
      <c r="CH700" s="4" t="str">
        <f t="shared" si="186"/>
        <v/>
      </c>
      <c r="CI700">
        <f>INDEX(FX!$B$114:$AK$132,MATCH(Data!BQ700,FX!$A$114:$A$132,0),MATCH(Data!D700,Period,0))</f>
        <v>53.33161777320295</v>
      </c>
    </row>
    <row r="701" spans="1:87" hidden="1" outlineLevel="1" x14ac:dyDescent="0.15">
      <c r="A701" t="s">
        <v>67</v>
      </c>
      <c r="B701" s="1">
        <f t="shared" si="187"/>
        <v>43800</v>
      </c>
      <c r="C701" t="s">
        <v>50</v>
      </c>
      <c r="D701" s="1">
        <v>43191</v>
      </c>
      <c r="E701">
        <v>58.795768049470261</v>
      </c>
      <c r="F701">
        <v>29.630429188470895</v>
      </c>
      <c r="G701">
        <v>14.386777029379251</v>
      </c>
      <c r="H701">
        <v>7.7805210000000002</v>
      </c>
      <c r="BQ701" t="str">
        <f>VLOOKUP(A701,Misc!$A$3:$B$11,2,FALSE)</f>
        <v>PHP</v>
      </c>
      <c r="BR701">
        <f>INDEX(FX!$B$30:$AK$48,MATCH(Data!BQ701,FX!$A$30:$A$48,0),MATCH(Data!D701,Period,0))</f>
        <v>52.052206283652239</v>
      </c>
      <c r="BS701">
        <f t="shared" si="188"/>
        <v>1.1295538123604174</v>
      </c>
      <c r="BT701">
        <f t="shared" si="189"/>
        <v>0</v>
      </c>
      <c r="BU701">
        <f t="shared" si="190"/>
        <v>0.56924444329993307</v>
      </c>
      <c r="BV701">
        <f t="shared" si="191"/>
        <v>0</v>
      </c>
      <c r="BW701">
        <f t="shared" si="192"/>
        <v>0.27639130128279749</v>
      </c>
      <c r="BX701">
        <f t="shared" si="193"/>
        <v>0</v>
      </c>
      <c r="BY701">
        <f t="shared" si="194"/>
        <v>0.14947533554295445</v>
      </c>
      <c r="BZ701">
        <f t="shared" si="195"/>
        <v>0</v>
      </c>
      <c r="CA701">
        <f t="shared" si="179"/>
        <v>0</v>
      </c>
      <c r="CB701">
        <f t="shared" si="180"/>
        <v>0</v>
      </c>
      <c r="CC701">
        <f t="shared" si="181"/>
        <v>0</v>
      </c>
      <c r="CD701">
        <f t="shared" si="182"/>
        <v>0</v>
      </c>
      <c r="CE701" s="4">
        <f t="shared" si="183"/>
        <v>0.50395513438212258</v>
      </c>
      <c r="CF701" s="4" t="str">
        <f t="shared" si="184"/>
        <v/>
      </c>
      <c r="CG701" s="4">
        <f t="shared" si="185"/>
        <v>0.26258549785122165</v>
      </c>
      <c r="CH701" s="4" t="str">
        <f t="shared" si="186"/>
        <v/>
      </c>
      <c r="CI701">
        <f>INDEX(FX!$B$114:$AK$132,MATCH(Data!BQ701,FX!$A$114:$A$132,0),MATCH(Data!D701,Period,0))</f>
        <v>53.33161777320295</v>
      </c>
    </row>
    <row r="702" spans="1:87" hidden="1" outlineLevel="1" x14ac:dyDescent="0.15">
      <c r="A702" t="s">
        <v>67</v>
      </c>
      <c r="B702" s="1">
        <f t="shared" si="187"/>
        <v>43800</v>
      </c>
      <c r="C702" t="s">
        <v>50</v>
      </c>
      <c r="D702" s="1">
        <v>43221</v>
      </c>
      <c r="E702">
        <v>70.663265701088918</v>
      </c>
      <c r="F702">
        <v>47.015009216869942</v>
      </c>
      <c r="G702">
        <v>18.618728250207333</v>
      </c>
      <c r="H702">
        <v>12.641251</v>
      </c>
      <c r="BQ702" t="str">
        <f>VLOOKUP(A702,Misc!$A$3:$B$11,2,FALSE)</f>
        <v>PHP</v>
      </c>
      <c r="BR702">
        <f>INDEX(FX!$B$30:$AK$48,MATCH(Data!BQ702,FX!$A$30:$A$48,0),MATCH(Data!D702,Period,0))</f>
        <v>52.27252962069349</v>
      </c>
      <c r="BS702">
        <f t="shared" si="188"/>
        <v>1.3518241074967023</v>
      </c>
      <c r="BT702">
        <f t="shared" si="189"/>
        <v>0</v>
      </c>
      <c r="BU702">
        <f t="shared" si="190"/>
        <v>0.8994209684900687</v>
      </c>
      <c r="BV702">
        <f t="shared" si="191"/>
        <v>0</v>
      </c>
      <c r="BW702">
        <f t="shared" si="192"/>
        <v>0.35618571332420473</v>
      </c>
      <c r="BX702">
        <f t="shared" si="193"/>
        <v>0</v>
      </c>
      <c r="BY702">
        <f t="shared" si="194"/>
        <v>0.24183354223966272</v>
      </c>
      <c r="BZ702">
        <f t="shared" si="195"/>
        <v>0</v>
      </c>
      <c r="CA702">
        <f t="shared" si="179"/>
        <v>0</v>
      </c>
      <c r="CB702">
        <f t="shared" si="180"/>
        <v>0</v>
      </c>
      <c r="CC702">
        <f t="shared" si="181"/>
        <v>0</v>
      </c>
      <c r="CD702">
        <f t="shared" si="182"/>
        <v>0</v>
      </c>
      <c r="CE702" s="4">
        <f t="shared" si="183"/>
        <v>0.66533875487367189</v>
      </c>
      <c r="CF702" s="4" t="str">
        <f t="shared" si="184"/>
        <v/>
      </c>
      <c r="CG702" s="4">
        <f t="shared" si="185"/>
        <v>0.26887692272245822</v>
      </c>
      <c r="CH702" s="4" t="str">
        <f t="shared" si="186"/>
        <v/>
      </c>
      <c r="CI702">
        <f>INDEX(FX!$B$114:$AK$132,MATCH(Data!BQ702,FX!$A$114:$A$132,0),MATCH(Data!D702,Period,0))</f>
        <v>53.33161777320295</v>
      </c>
    </row>
    <row r="703" spans="1:87" hidden="1" outlineLevel="1" x14ac:dyDescent="0.15">
      <c r="A703" t="s">
        <v>67</v>
      </c>
      <c r="B703" s="1">
        <f t="shared" si="187"/>
        <v>43800</v>
      </c>
      <c r="C703" t="s">
        <v>50</v>
      </c>
      <c r="D703" s="1">
        <v>43252</v>
      </c>
      <c r="E703">
        <v>88.156041394330032</v>
      </c>
      <c r="F703">
        <v>62.045625465284743</v>
      </c>
      <c r="G703">
        <v>7.5517332412550138</v>
      </c>
      <c r="H703">
        <v>7.6273799999999996</v>
      </c>
      <c r="BQ703" t="str">
        <f>VLOOKUP(A703,Misc!$A$3:$B$11,2,FALSE)</f>
        <v>PHP</v>
      </c>
      <c r="BR703">
        <f>INDEX(FX!$B$30:$AK$48,MATCH(Data!BQ703,FX!$A$30:$A$48,0),MATCH(Data!D703,Period,0))</f>
        <v>53.12256365089462</v>
      </c>
      <c r="BS703">
        <f t="shared" si="188"/>
        <v>1.6594839430880031</v>
      </c>
      <c r="BT703">
        <f t="shared" si="189"/>
        <v>0</v>
      </c>
      <c r="BU703">
        <f t="shared" si="190"/>
        <v>1.1679712197820455</v>
      </c>
      <c r="BV703">
        <f t="shared" si="191"/>
        <v>0</v>
      </c>
      <c r="BW703">
        <f t="shared" si="192"/>
        <v>0.14215679218500663</v>
      </c>
      <c r="BX703">
        <f t="shared" si="193"/>
        <v>0</v>
      </c>
      <c r="BY703">
        <f t="shared" si="194"/>
        <v>0.14358079647896566</v>
      </c>
      <c r="BZ703">
        <f t="shared" si="195"/>
        <v>0</v>
      </c>
      <c r="CA703">
        <f t="shared" si="179"/>
        <v>0</v>
      </c>
      <c r="CB703">
        <f t="shared" si="180"/>
        <v>0</v>
      </c>
      <c r="CC703">
        <f t="shared" si="181"/>
        <v>0</v>
      </c>
      <c r="CD703">
        <f t="shared" si="182"/>
        <v>0</v>
      </c>
      <c r="CE703" s="4">
        <f t="shared" si="183"/>
        <v>0.70381592099569212</v>
      </c>
      <c r="CF703" s="4" t="str">
        <f t="shared" si="184"/>
        <v/>
      </c>
      <c r="CG703" s="4">
        <f t="shared" si="185"/>
        <v>0.12293179322154803</v>
      </c>
      <c r="CH703" s="4" t="str">
        <f t="shared" si="186"/>
        <v/>
      </c>
      <c r="CI703">
        <f>INDEX(FX!$B$114:$AK$132,MATCH(Data!BQ703,FX!$A$114:$A$132,0),MATCH(Data!D703,Period,0))</f>
        <v>53.33161777320295</v>
      </c>
    </row>
    <row r="704" spans="1:87" hidden="1" outlineLevel="1" x14ac:dyDescent="0.15">
      <c r="A704" t="s">
        <v>67</v>
      </c>
      <c r="B704" s="1">
        <f t="shared" si="187"/>
        <v>43800</v>
      </c>
      <c r="C704" t="s">
        <v>50</v>
      </c>
      <c r="D704" s="1">
        <v>43282</v>
      </c>
      <c r="E704">
        <v>49.22446111156637</v>
      </c>
      <c r="F704">
        <v>25.024867036131706</v>
      </c>
      <c r="G704">
        <v>11.885867091535598</v>
      </c>
      <c r="H704">
        <v>7.0970620000000002</v>
      </c>
      <c r="BQ704" t="str">
        <f>VLOOKUP(A704,Misc!$A$3:$B$11,2,FALSE)</f>
        <v>PHP</v>
      </c>
      <c r="BR704">
        <f>INDEX(FX!$B$30:$AK$48,MATCH(Data!BQ704,FX!$A$30:$A$48,0),MATCH(Data!D704,Period,0))</f>
        <v>53.393455886357103</v>
      </c>
      <c r="BS704">
        <f t="shared" si="188"/>
        <v>0.92191936810263708</v>
      </c>
      <c r="BT704">
        <f t="shared" si="189"/>
        <v>0</v>
      </c>
      <c r="BU704">
        <f t="shared" si="190"/>
        <v>0.46868790604966193</v>
      </c>
      <c r="BV704">
        <f t="shared" si="191"/>
        <v>0</v>
      </c>
      <c r="BW704">
        <f t="shared" si="192"/>
        <v>0.22260906124588634</v>
      </c>
      <c r="BX704">
        <f t="shared" si="193"/>
        <v>0</v>
      </c>
      <c r="BY704">
        <f t="shared" si="194"/>
        <v>0.13292007198607678</v>
      </c>
      <c r="BZ704">
        <f t="shared" si="195"/>
        <v>0</v>
      </c>
      <c r="CA704">
        <f t="shared" si="179"/>
        <v>0</v>
      </c>
      <c r="CB704">
        <f t="shared" si="180"/>
        <v>0</v>
      </c>
      <c r="CC704">
        <f t="shared" si="181"/>
        <v>0</v>
      </c>
      <c r="CD704">
        <f t="shared" si="182"/>
        <v>0</v>
      </c>
      <c r="CE704" s="4">
        <f t="shared" si="183"/>
        <v>0.50838275261994825</v>
      </c>
      <c r="CF704" s="4" t="str">
        <f t="shared" si="184"/>
        <v/>
      </c>
      <c r="CG704" s="4">
        <f t="shared" si="185"/>
        <v>0.28360038795622911</v>
      </c>
      <c r="CH704" s="4" t="str">
        <f t="shared" si="186"/>
        <v/>
      </c>
      <c r="CI704">
        <f>INDEX(FX!$B$114:$AK$132,MATCH(Data!BQ704,FX!$A$114:$A$132,0),MATCH(Data!D704,Period,0))</f>
        <v>53.33161777320295</v>
      </c>
    </row>
    <row r="705" spans="1:87" hidden="1" outlineLevel="1" x14ac:dyDescent="0.15">
      <c r="A705" t="s">
        <v>67</v>
      </c>
      <c r="B705" s="1">
        <f t="shared" si="187"/>
        <v>43800</v>
      </c>
      <c r="C705" t="s">
        <v>50</v>
      </c>
      <c r="D705" s="1">
        <v>43313</v>
      </c>
      <c r="E705">
        <v>58.536900311407791</v>
      </c>
      <c r="F705">
        <v>30.815894227422675</v>
      </c>
      <c r="G705">
        <v>13.216034774882937</v>
      </c>
      <c r="H705">
        <v>7.1713420000000001</v>
      </c>
      <c r="BQ705" t="str">
        <f>VLOOKUP(A705,Misc!$A$3:$B$11,2,FALSE)</f>
        <v>PHP</v>
      </c>
      <c r="BR705">
        <f>INDEX(FX!$B$30:$AK$48,MATCH(Data!BQ705,FX!$A$30:$A$48,0),MATCH(Data!D705,Period,0))</f>
        <v>53.285597042458193</v>
      </c>
      <c r="BS705">
        <f t="shared" si="188"/>
        <v>1.0985501441367982</v>
      </c>
      <c r="BT705">
        <f t="shared" si="189"/>
        <v>0</v>
      </c>
      <c r="BU705">
        <f t="shared" si="190"/>
        <v>0.57831564133303115</v>
      </c>
      <c r="BV705">
        <f t="shared" si="191"/>
        <v>0</v>
      </c>
      <c r="BW705">
        <f t="shared" si="192"/>
        <v>0.24802264605109603</v>
      </c>
      <c r="BX705">
        <f t="shared" si="193"/>
        <v>0</v>
      </c>
      <c r="BY705">
        <f t="shared" si="194"/>
        <v>0.1345831218572224</v>
      </c>
      <c r="BZ705">
        <f t="shared" si="195"/>
        <v>0</v>
      </c>
      <c r="CA705">
        <f t="shared" si="179"/>
        <v>0</v>
      </c>
      <c r="CB705">
        <f t="shared" si="180"/>
        <v>0</v>
      </c>
      <c r="CC705">
        <f t="shared" si="181"/>
        <v>0</v>
      </c>
      <c r="CD705">
        <f t="shared" si="182"/>
        <v>0</v>
      </c>
      <c r="CE705" s="4">
        <f t="shared" si="183"/>
        <v>0.52643536066116592</v>
      </c>
      <c r="CF705" s="4" t="str">
        <f t="shared" si="184"/>
        <v/>
      </c>
      <c r="CG705" s="4">
        <f t="shared" si="185"/>
        <v>0.23271568714103105</v>
      </c>
      <c r="CH705" s="4" t="str">
        <f t="shared" si="186"/>
        <v/>
      </c>
      <c r="CI705">
        <f>INDEX(FX!$B$114:$AK$132,MATCH(Data!BQ705,FX!$A$114:$A$132,0),MATCH(Data!D705,Period,0))</f>
        <v>53.33161777320295</v>
      </c>
    </row>
    <row r="706" spans="1:87" hidden="1" outlineLevel="1" x14ac:dyDescent="0.15">
      <c r="A706" t="s">
        <v>67</v>
      </c>
      <c r="B706" s="1">
        <f t="shared" si="187"/>
        <v>43800</v>
      </c>
      <c r="C706" t="s">
        <v>50</v>
      </c>
      <c r="D706" s="1">
        <v>43344</v>
      </c>
      <c r="E706">
        <v>72.682872144951318</v>
      </c>
      <c r="F706">
        <v>36.035560914012123</v>
      </c>
      <c r="G706">
        <v>15.204054690725286</v>
      </c>
      <c r="H706">
        <v>8.6843850000000007</v>
      </c>
      <c r="BQ706" t="str">
        <f>VLOOKUP(A706,Misc!$A$3:$B$11,2,FALSE)</f>
        <v>PHP</v>
      </c>
      <c r="BR706">
        <f>INDEX(FX!$B$30:$AK$48,MATCH(Data!BQ706,FX!$A$30:$A$48,0),MATCH(Data!D706,Period,0))</f>
        <v>54.00027447314023</v>
      </c>
      <c r="BS706">
        <f t="shared" si="188"/>
        <v>1.3459722724391674</v>
      </c>
      <c r="BT706">
        <f t="shared" si="189"/>
        <v>0</v>
      </c>
      <c r="BU706">
        <f t="shared" si="190"/>
        <v>0.66732181022406156</v>
      </c>
      <c r="BV706">
        <f t="shared" si="191"/>
        <v>0</v>
      </c>
      <c r="BW706">
        <f t="shared" si="192"/>
        <v>0.28155513724819664</v>
      </c>
      <c r="BX706">
        <f t="shared" si="193"/>
        <v>0</v>
      </c>
      <c r="BY706">
        <f t="shared" si="194"/>
        <v>0.16082112701704171</v>
      </c>
      <c r="BZ706">
        <f t="shared" si="195"/>
        <v>0</v>
      </c>
      <c r="CA706">
        <f t="shared" si="179"/>
        <v>0</v>
      </c>
      <c r="CB706">
        <f t="shared" si="180"/>
        <v>0</v>
      </c>
      <c r="CC706">
        <f t="shared" si="181"/>
        <v>0</v>
      </c>
      <c r="CD706">
        <f t="shared" si="182"/>
        <v>0</v>
      </c>
      <c r="CE706" s="4">
        <f t="shared" si="183"/>
        <v>0.49579164733813036</v>
      </c>
      <c r="CF706" s="4" t="str">
        <f t="shared" si="184"/>
        <v/>
      </c>
      <c r="CG706" s="4">
        <f t="shared" si="185"/>
        <v>0.24099486117956195</v>
      </c>
      <c r="CH706" s="4" t="str">
        <f t="shared" si="186"/>
        <v/>
      </c>
      <c r="CI706">
        <f>INDEX(FX!$B$114:$AK$132,MATCH(Data!BQ706,FX!$A$114:$A$132,0),MATCH(Data!D706,Period,0))</f>
        <v>53.33161777320295</v>
      </c>
    </row>
    <row r="707" spans="1:87" hidden="1" outlineLevel="1" x14ac:dyDescent="0.15">
      <c r="A707" t="s">
        <v>67</v>
      </c>
      <c r="B707" s="1">
        <f t="shared" si="187"/>
        <v>43800</v>
      </c>
      <c r="C707" t="s">
        <v>50</v>
      </c>
      <c r="D707" s="1">
        <v>43374</v>
      </c>
      <c r="E707">
        <v>79.147096297698326</v>
      </c>
      <c r="F707">
        <v>42.031958877522278</v>
      </c>
      <c r="G707">
        <v>16.748805667867263</v>
      </c>
      <c r="H707">
        <v>9.8348410000000008</v>
      </c>
      <c r="BQ707" t="str">
        <f>VLOOKUP(A707,Misc!$A$3:$B$11,2,FALSE)</f>
        <v>PHP</v>
      </c>
      <c r="BR707">
        <f>INDEX(FX!$B$30:$AK$48,MATCH(Data!BQ707,FX!$A$30:$A$48,0),MATCH(Data!D707,Period,0))</f>
        <v>53.944187208716812</v>
      </c>
      <c r="BS707">
        <f t="shared" si="188"/>
        <v>1.4672034262277103</v>
      </c>
      <c r="BT707">
        <f t="shared" si="189"/>
        <v>0</v>
      </c>
      <c r="BU707">
        <f t="shared" si="190"/>
        <v>0.77917494084942585</v>
      </c>
      <c r="BV707">
        <f t="shared" si="191"/>
        <v>0</v>
      </c>
      <c r="BW707">
        <f t="shared" si="192"/>
        <v>0.31048397491029084</v>
      </c>
      <c r="BX707">
        <f t="shared" si="193"/>
        <v>0</v>
      </c>
      <c r="BY707">
        <f t="shared" si="194"/>
        <v>0.18231512066254274</v>
      </c>
      <c r="BZ707">
        <f t="shared" si="195"/>
        <v>0</v>
      </c>
      <c r="CA707">
        <f t="shared" ref="CA707:CA770" si="196">I707/$CI707</f>
        <v>0</v>
      </c>
      <c r="CB707">
        <f t="shared" ref="CB707:CB770" si="197">J707/$CI707</f>
        <v>0</v>
      </c>
      <c r="CC707">
        <f t="shared" ref="CC707:CC770" si="198">K707/$CI707</f>
        <v>0</v>
      </c>
      <c r="CD707">
        <f t="shared" ref="CD707:CD770" si="199">L707/$CI707</f>
        <v>0</v>
      </c>
      <c r="CE707" s="4">
        <f t="shared" ref="CE707:CE770" si="200">IFERROR(IF(D707&gt;B707,"",BU707/BS707),0)</f>
        <v>0.5310612876993771</v>
      </c>
      <c r="CF707" s="4" t="str">
        <f t="shared" ref="CF707:CF770" si="201">IFERROR(IF(D707&gt;B707,BV707/BT707,""),0)</f>
        <v/>
      </c>
      <c r="CG707" s="4">
        <f t="shared" ref="CG707:CG770" si="202">IFERROR(IF(D707&gt;B707,"",BY707/BU707),0)</f>
        <v>0.23398483588780458</v>
      </c>
      <c r="CH707" s="4" t="str">
        <f t="shared" ref="CH707:CH770" si="203">IFERROR(IF(D707&gt;B707,BZ707/BV707,""),0)</f>
        <v/>
      </c>
      <c r="CI707">
        <f>INDEX(FX!$B$114:$AK$132,MATCH(Data!BQ707,FX!$A$114:$A$132,0),MATCH(Data!D707,Period,0))</f>
        <v>53.33161777320295</v>
      </c>
    </row>
    <row r="708" spans="1:87" hidden="1" outlineLevel="1" x14ac:dyDescent="0.15">
      <c r="A708" t="s">
        <v>67</v>
      </c>
      <c r="B708" s="1">
        <f t="shared" ref="B708:C771" si="204">B707</f>
        <v>43800</v>
      </c>
      <c r="C708" t="s">
        <v>50</v>
      </c>
      <c r="D708" s="1">
        <v>43405</v>
      </c>
      <c r="E708">
        <v>79.776166695105445</v>
      </c>
      <c r="F708">
        <v>42.514211266252246</v>
      </c>
      <c r="G708">
        <v>16.816146320733104</v>
      </c>
      <c r="H708">
        <v>9.5754830000000002</v>
      </c>
      <c r="BQ708" t="str">
        <f>VLOOKUP(A708,Misc!$A$3:$B$11,2,FALSE)</f>
        <v>PHP</v>
      </c>
      <c r="BR708">
        <f>INDEX(FX!$B$30:$AK$48,MATCH(Data!BQ708,FX!$A$30:$A$48,0),MATCH(Data!D708,Period,0))</f>
        <v>52.747979573801047</v>
      </c>
      <c r="BS708">
        <f t="shared" si="188"/>
        <v>1.5124023202346275</v>
      </c>
      <c r="BT708">
        <f t="shared" si="189"/>
        <v>0</v>
      </c>
      <c r="BU708">
        <f t="shared" si="190"/>
        <v>0.80598748254934627</v>
      </c>
      <c r="BV708">
        <f t="shared" si="191"/>
        <v>0</v>
      </c>
      <c r="BW708">
        <f t="shared" si="192"/>
        <v>0.31880171442785221</v>
      </c>
      <c r="BX708">
        <f t="shared" si="193"/>
        <v>0</v>
      </c>
      <c r="BY708">
        <f t="shared" si="194"/>
        <v>0.18153269712639319</v>
      </c>
      <c r="BZ708">
        <f t="shared" si="195"/>
        <v>0</v>
      </c>
      <c r="CA708">
        <f t="shared" si="196"/>
        <v>0</v>
      </c>
      <c r="CB708">
        <f t="shared" si="197"/>
        <v>0</v>
      </c>
      <c r="CC708">
        <f t="shared" si="198"/>
        <v>0</v>
      </c>
      <c r="CD708">
        <f t="shared" si="199"/>
        <v>0</v>
      </c>
      <c r="CE708" s="4">
        <f t="shared" si="200"/>
        <v>0.53291870275913678</v>
      </c>
      <c r="CF708" s="4" t="str">
        <f t="shared" si="201"/>
        <v/>
      </c>
      <c r="CG708" s="4">
        <f t="shared" si="202"/>
        <v>0.22523016927285708</v>
      </c>
      <c r="CH708" s="4" t="str">
        <f t="shared" si="203"/>
        <v/>
      </c>
      <c r="CI708">
        <f>INDEX(FX!$B$114:$AK$132,MATCH(Data!BQ708,FX!$A$114:$A$132,0),MATCH(Data!D708,Period,0))</f>
        <v>53.33161777320295</v>
      </c>
    </row>
    <row r="709" spans="1:87" hidden="1" outlineLevel="1" x14ac:dyDescent="0.15">
      <c r="A709" t="s">
        <v>67</v>
      </c>
      <c r="B709" s="1">
        <f t="shared" si="204"/>
        <v>43800</v>
      </c>
      <c r="C709" t="s">
        <v>50</v>
      </c>
      <c r="D709" s="1">
        <v>43435</v>
      </c>
      <c r="E709">
        <v>95.089927606351438</v>
      </c>
      <c r="F709">
        <v>68.405195496509549</v>
      </c>
      <c r="G709">
        <v>20.829797222208985</v>
      </c>
      <c r="H709">
        <v>17.587909</v>
      </c>
      <c r="BQ709" t="str">
        <f>VLOOKUP(A709,Misc!$A$3:$B$11,2,FALSE)</f>
        <v>PHP</v>
      </c>
      <c r="BR709">
        <f>INDEX(FX!$B$30:$AK$48,MATCH(Data!BQ709,FX!$A$30:$A$48,0),MATCH(Data!D709,Period,0))</f>
        <v>52.823162274618589</v>
      </c>
      <c r="BS709">
        <f t="shared" si="188"/>
        <v>1.8001559072134903</v>
      </c>
      <c r="BT709">
        <f t="shared" si="189"/>
        <v>0</v>
      </c>
      <c r="BU709">
        <f t="shared" si="190"/>
        <v>1.2949848617711039</v>
      </c>
      <c r="BV709">
        <f t="shared" si="191"/>
        <v>0</v>
      </c>
      <c r="BW709">
        <f t="shared" si="192"/>
        <v>0.39433075047492294</v>
      </c>
      <c r="BX709">
        <f t="shared" si="193"/>
        <v>0</v>
      </c>
      <c r="BY709">
        <f t="shared" si="194"/>
        <v>0.33295827517034038</v>
      </c>
      <c r="BZ709">
        <f t="shared" si="195"/>
        <v>0</v>
      </c>
      <c r="CA709">
        <f t="shared" si="196"/>
        <v>0</v>
      </c>
      <c r="CB709">
        <f t="shared" si="197"/>
        <v>0</v>
      </c>
      <c r="CC709">
        <f t="shared" si="198"/>
        <v>0</v>
      </c>
      <c r="CD709">
        <f t="shared" si="199"/>
        <v>0</v>
      </c>
      <c r="CE709" s="4">
        <f t="shared" si="200"/>
        <v>0.71937372567670865</v>
      </c>
      <c r="CF709" s="4" t="str">
        <f t="shared" si="201"/>
        <v/>
      </c>
      <c r="CG709" s="4">
        <f t="shared" si="202"/>
        <v>0.25711364279190524</v>
      </c>
      <c r="CH709" s="4" t="str">
        <f t="shared" si="203"/>
        <v/>
      </c>
      <c r="CI709">
        <f>INDEX(FX!$B$114:$AK$132,MATCH(Data!BQ709,FX!$A$114:$A$132,0),MATCH(Data!D709,Period,0))</f>
        <v>53.33161777320295</v>
      </c>
    </row>
    <row r="710" spans="1:87" hidden="1" outlineLevel="1" x14ac:dyDescent="0.15">
      <c r="A710" t="s">
        <v>67</v>
      </c>
      <c r="B710" s="1">
        <f t="shared" si="204"/>
        <v>43800</v>
      </c>
      <c r="C710" t="s">
        <v>63</v>
      </c>
      <c r="D710" s="1">
        <v>43101</v>
      </c>
      <c r="E710">
        <f t="array" ref="E710:E721">TRANSPOSE('[5]BA_Key Metrics P1'!$F$9:$Q$9)</f>
        <v>58.94781631578126</v>
      </c>
      <c r="F710">
        <f t="array" ref="F710:F721">TRANSPOSE('[5]BA_Key Metrics P1'!$F$14:$Q$14)</f>
        <v>27.122942739187927</v>
      </c>
      <c r="G710">
        <f t="array" ref="G710:G721">TRANSPOSE('[5]BA_Key Metrics P1'!$F$19:$Q$19)</f>
        <v>13.677334354995411</v>
      </c>
      <c r="H710">
        <f t="array" ref="H710:H721">TRANSPOSE('[5]BA_Key Metrics P1'!$F$24:$Q$24)</f>
        <v>6.5131273034286776</v>
      </c>
      <c r="BQ710" t="str">
        <f>VLOOKUP(A710,Misc!$A$3:$B$11,2,FALSE)</f>
        <v>PHP</v>
      </c>
      <c r="BR710">
        <f>INDEX(FX!$B$30:$AK$48,MATCH(Data!BQ710,FX!$A$30:$A$48,0),MATCH(Data!D710,Period,0))</f>
        <v>50.60322889537202</v>
      </c>
      <c r="BS710">
        <f t="shared" si="188"/>
        <v>1.1649022720993285</v>
      </c>
      <c r="BT710">
        <f t="shared" si="189"/>
        <v>0</v>
      </c>
      <c r="BU710">
        <f t="shared" si="190"/>
        <v>0.53599233351823694</v>
      </c>
      <c r="BV710">
        <f t="shared" si="191"/>
        <v>0</v>
      </c>
      <c r="BW710">
        <f t="shared" si="192"/>
        <v>0.27028580297266935</v>
      </c>
      <c r="BX710">
        <f t="shared" si="193"/>
        <v>0</v>
      </c>
      <c r="BY710">
        <f t="shared" si="194"/>
        <v>0.12870971765251019</v>
      </c>
      <c r="BZ710">
        <f t="shared" si="195"/>
        <v>0</v>
      </c>
      <c r="CA710">
        <f t="shared" si="196"/>
        <v>0</v>
      </c>
      <c r="CB710">
        <f t="shared" si="197"/>
        <v>0</v>
      </c>
      <c r="CC710">
        <f t="shared" si="198"/>
        <v>0</v>
      </c>
      <c r="CD710">
        <f t="shared" si="199"/>
        <v>0</v>
      </c>
      <c r="CE710" s="4">
        <f t="shared" si="200"/>
        <v>0.46011785396580812</v>
      </c>
      <c r="CF710" s="4" t="str">
        <f t="shared" si="201"/>
        <v/>
      </c>
      <c r="CG710" s="4">
        <f t="shared" si="202"/>
        <v>0.24013350490978783</v>
      </c>
      <c r="CH710" s="4" t="str">
        <f t="shared" si="203"/>
        <v/>
      </c>
      <c r="CI710">
        <f>INDEX(FX!$B$114:$AK$132,MATCH(Data!BQ710,FX!$A$114:$A$132,0),MATCH(Data!D710,Period,0))</f>
        <v>53.33161777320295</v>
      </c>
    </row>
    <row r="711" spans="1:87" hidden="1" outlineLevel="1" x14ac:dyDescent="0.15">
      <c r="A711" t="s">
        <v>67</v>
      </c>
      <c r="B711" s="1">
        <f t="shared" si="204"/>
        <v>43800</v>
      </c>
      <c r="C711" t="s">
        <v>63</v>
      </c>
      <c r="D711" s="1">
        <v>43132</v>
      </c>
      <c r="E711">
        <v>81.777608249605038</v>
      </c>
      <c r="F711">
        <v>36.789627975559391</v>
      </c>
      <c r="G711">
        <v>19.727916455927147</v>
      </c>
      <c r="H711">
        <v>9.0458638181022017</v>
      </c>
      <c r="BQ711" t="str">
        <f>VLOOKUP(A711,Misc!$A$3:$B$11,2,FALSE)</f>
        <v>PHP</v>
      </c>
      <c r="BR711">
        <f>INDEX(FX!$B$30:$AK$48,MATCH(Data!BQ711,FX!$A$30:$A$48,0),MATCH(Data!D711,Period,0))</f>
        <v>51.930546332140146</v>
      </c>
      <c r="BS711">
        <f t="shared" si="188"/>
        <v>1.5747496228244446</v>
      </c>
      <c r="BT711">
        <f t="shared" si="189"/>
        <v>0</v>
      </c>
      <c r="BU711">
        <f t="shared" si="190"/>
        <v>0.70843907052813071</v>
      </c>
      <c r="BV711">
        <f t="shared" si="191"/>
        <v>0</v>
      </c>
      <c r="BW711">
        <f t="shared" si="192"/>
        <v>0.37989040842648353</v>
      </c>
      <c r="BX711">
        <f t="shared" si="193"/>
        <v>0</v>
      </c>
      <c r="BY711">
        <f t="shared" si="194"/>
        <v>0.17419157811755312</v>
      </c>
      <c r="BZ711">
        <f t="shared" si="195"/>
        <v>0</v>
      </c>
      <c r="CA711">
        <f t="shared" si="196"/>
        <v>0</v>
      </c>
      <c r="CB711">
        <f t="shared" si="197"/>
        <v>0</v>
      </c>
      <c r="CC711">
        <f t="shared" si="198"/>
        <v>0</v>
      </c>
      <c r="CD711">
        <f t="shared" si="199"/>
        <v>0</v>
      </c>
      <c r="CE711" s="4">
        <f t="shared" si="200"/>
        <v>0.44987410078402573</v>
      </c>
      <c r="CF711" s="4" t="str">
        <f t="shared" si="201"/>
        <v/>
      </c>
      <c r="CG711" s="4">
        <f t="shared" si="202"/>
        <v>0.24588081793356753</v>
      </c>
      <c r="CH711" s="4" t="str">
        <f t="shared" si="203"/>
        <v/>
      </c>
      <c r="CI711">
        <f>INDEX(FX!$B$114:$AK$132,MATCH(Data!BQ711,FX!$A$114:$A$132,0),MATCH(Data!D711,Period,0))</f>
        <v>53.33161777320295</v>
      </c>
    </row>
    <row r="712" spans="1:87" hidden="1" outlineLevel="1" x14ac:dyDescent="0.15">
      <c r="A712" t="s">
        <v>67</v>
      </c>
      <c r="B712" s="1">
        <f t="shared" si="204"/>
        <v>43800</v>
      </c>
      <c r="C712" t="s">
        <v>63</v>
      </c>
      <c r="D712" s="1">
        <v>43160</v>
      </c>
      <c r="E712">
        <v>106.44642431021886</v>
      </c>
      <c r="F712">
        <v>57.088889502236661</v>
      </c>
      <c r="G712">
        <v>24.228220817310024</v>
      </c>
      <c r="H712">
        <v>17.164761730162837</v>
      </c>
      <c r="BQ712" t="str">
        <f>VLOOKUP(A712,Misc!$A$3:$B$11,2,FALSE)</f>
        <v>PHP</v>
      </c>
      <c r="BR712">
        <f>INDEX(FX!$B$30:$AK$48,MATCH(Data!BQ712,FX!$A$30:$A$48,0),MATCH(Data!D712,Period,0))</f>
        <v>52.114297846058811</v>
      </c>
      <c r="BS712">
        <f t="shared" si="188"/>
        <v>2.0425570085325244</v>
      </c>
      <c r="BT712">
        <f t="shared" si="189"/>
        <v>0</v>
      </c>
      <c r="BU712">
        <f t="shared" si="190"/>
        <v>1.0954554097777998</v>
      </c>
      <c r="BV712">
        <f t="shared" si="191"/>
        <v>0</v>
      </c>
      <c r="BW712">
        <f t="shared" si="192"/>
        <v>0.46490544473760581</v>
      </c>
      <c r="BX712">
        <f t="shared" si="193"/>
        <v>0</v>
      </c>
      <c r="BY712">
        <f t="shared" si="194"/>
        <v>0.32936761003412307</v>
      </c>
      <c r="BZ712">
        <f t="shared" si="195"/>
        <v>0</v>
      </c>
      <c r="CA712">
        <f t="shared" si="196"/>
        <v>0</v>
      </c>
      <c r="CB712">
        <f t="shared" si="197"/>
        <v>0</v>
      </c>
      <c r="CC712">
        <f t="shared" si="198"/>
        <v>0</v>
      </c>
      <c r="CD712">
        <f t="shared" si="199"/>
        <v>0</v>
      </c>
      <c r="CE712" s="4">
        <f t="shared" si="200"/>
        <v>0.53631570879132029</v>
      </c>
      <c r="CF712" s="4" t="str">
        <f t="shared" si="201"/>
        <v/>
      </c>
      <c r="CG712" s="4">
        <f t="shared" si="202"/>
        <v>0.30066729060284747</v>
      </c>
      <c r="CH712" s="4" t="str">
        <f t="shared" si="203"/>
        <v/>
      </c>
      <c r="CI712">
        <f>INDEX(FX!$B$114:$AK$132,MATCH(Data!BQ712,FX!$A$114:$A$132,0),MATCH(Data!D712,Period,0))</f>
        <v>53.33161777320295</v>
      </c>
    </row>
    <row r="713" spans="1:87" hidden="1" outlineLevel="1" x14ac:dyDescent="0.15">
      <c r="A713" t="s">
        <v>67</v>
      </c>
      <c r="B713" s="1">
        <f t="shared" si="204"/>
        <v>43800</v>
      </c>
      <c r="C713" t="s">
        <v>63</v>
      </c>
      <c r="D713" s="1">
        <v>43191</v>
      </c>
      <c r="E713">
        <v>83.259970718826636</v>
      </c>
      <c r="F713">
        <v>43.418944702500639</v>
      </c>
      <c r="G713">
        <v>17.100399786261828</v>
      </c>
      <c r="H713">
        <v>9.8312353355706321</v>
      </c>
      <c r="BQ713" t="str">
        <f>VLOOKUP(A713,Misc!$A$3:$B$11,2,FALSE)</f>
        <v>PHP</v>
      </c>
      <c r="BR713">
        <f>INDEX(FX!$B$30:$AK$48,MATCH(Data!BQ713,FX!$A$30:$A$48,0),MATCH(Data!D713,Period,0))</f>
        <v>52.052206283652239</v>
      </c>
      <c r="BS713">
        <f t="shared" si="188"/>
        <v>1.5995473902702881</v>
      </c>
      <c r="BT713">
        <f t="shared" si="189"/>
        <v>0</v>
      </c>
      <c r="BU713">
        <f t="shared" si="190"/>
        <v>0.83414225452604873</v>
      </c>
      <c r="BV713">
        <f t="shared" si="191"/>
        <v>0</v>
      </c>
      <c r="BW713">
        <f t="shared" si="192"/>
        <v>0.32852401477615101</v>
      </c>
      <c r="BX713">
        <f t="shared" si="193"/>
        <v>0</v>
      </c>
      <c r="BY713">
        <f t="shared" si="194"/>
        <v>0.1888725961392779</v>
      </c>
      <c r="BZ713">
        <f t="shared" si="195"/>
        <v>0</v>
      </c>
      <c r="CA713">
        <f t="shared" si="196"/>
        <v>0</v>
      </c>
      <c r="CB713">
        <f t="shared" si="197"/>
        <v>0</v>
      </c>
      <c r="CC713">
        <f t="shared" si="198"/>
        <v>0</v>
      </c>
      <c r="CD713">
        <f t="shared" si="199"/>
        <v>0</v>
      </c>
      <c r="CE713" s="4">
        <f t="shared" si="200"/>
        <v>0.52148642772321807</v>
      </c>
      <c r="CF713" s="4" t="str">
        <f t="shared" si="201"/>
        <v/>
      </c>
      <c r="CG713" s="4">
        <f t="shared" si="202"/>
        <v>0.22642732113672076</v>
      </c>
      <c r="CH713" s="4" t="str">
        <f t="shared" si="203"/>
        <v/>
      </c>
      <c r="CI713">
        <f>INDEX(FX!$B$114:$AK$132,MATCH(Data!BQ713,FX!$A$114:$A$132,0),MATCH(Data!D713,Period,0))</f>
        <v>53.33161777320295</v>
      </c>
    </row>
    <row r="714" spans="1:87" hidden="1" outlineLevel="1" x14ac:dyDescent="0.15">
      <c r="A714" t="s">
        <v>67</v>
      </c>
      <c r="B714" s="1">
        <f t="shared" si="204"/>
        <v>43800</v>
      </c>
      <c r="C714" t="s">
        <v>63</v>
      </c>
      <c r="D714" s="1">
        <v>43221</v>
      </c>
      <c r="E714">
        <v>74.332974795572511</v>
      </c>
      <c r="F714">
        <v>44.460333264480305</v>
      </c>
      <c r="G714">
        <v>17.798213975941042</v>
      </c>
      <c r="H714">
        <v>15.701433093660667</v>
      </c>
      <c r="BQ714" t="str">
        <f>VLOOKUP(A714,Misc!$A$3:$B$11,2,FALSE)</f>
        <v>PHP</v>
      </c>
      <c r="BR714">
        <f>INDEX(FX!$B$30:$AK$48,MATCH(Data!BQ714,FX!$A$30:$A$48,0),MATCH(Data!D714,Period,0))</f>
        <v>52.27252962069349</v>
      </c>
      <c r="BS714">
        <f t="shared" si="188"/>
        <v>1.4220275034507952</v>
      </c>
      <c r="BT714">
        <f t="shared" si="189"/>
        <v>0</v>
      </c>
      <c r="BU714">
        <f t="shared" si="190"/>
        <v>0.85054872199793985</v>
      </c>
      <c r="BV714">
        <f t="shared" si="191"/>
        <v>0</v>
      </c>
      <c r="BW714">
        <f t="shared" si="192"/>
        <v>0.34048885915969024</v>
      </c>
      <c r="BX714">
        <f t="shared" si="193"/>
        <v>0</v>
      </c>
      <c r="BY714">
        <f t="shared" si="194"/>
        <v>0.30037637756571917</v>
      </c>
      <c r="BZ714">
        <f t="shared" si="195"/>
        <v>0</v>
      </c>
      <c r="CA714">
        <f t="shared" si="196"/>
        <v>0</v>
      </c>
      <c r="CB714">
        <f t="shared" si="197"/>
        <v>0</v>
      </c>
      <c r="CC714">
        <f t="shared" si="198"/>
        <v>0</v>
      </c>
      <c r="CD714">
        <f t="shared" si="199"/>
        <v>0</v>
      </c>
      <c r="CE714" s="4">
        <f t="shared" si="200"/>
        <v>0.59812396028483028</v>
      </c>
      <c r="CF714" s="4" t="str">
        <f t="shared" si="201"/>
        <v/>
      </c>
      <c r="CG714" s="4">
        <f t="shared" si="202"/>
        <v>0.35315599188737212</v>
      </c>
      <c r="CH714" s="4" t="str">
        <f t="shared" si="203"/>
        <v/>
      </c>
      <c r="CI714">
        <f>INDEX(FX!$B$114:$AK$132,MATCH(Data!BQ714,FX!$A$114:$A$132,0),MATCH(Data!D714,Period,0))</f>
        <v>53.33161777320295</v>
      </c>
    </row>
    <row r="715" spans="1:87" hidden="1" outlineLevel="1" x14ac:dyDescent="0.15">
      <c r="A715" t="s">
        <v>67</v>
      </c>
      <c r="B715" s="1">
        <f t="shared" si="204"/>
        <v>43800</v>
      </c>
      <c r="C715" t="s">
        <v>63</v>
      </c>
      <c r="D715" s="1">
        <v>43252</v>
      </c>
      <c r="E715">
        <v>75.820497962182031</v>
      </c>
      <c r="F715">
        <v>59.441165993096526</v>
      </c>
      <c r="G715">
        <v>0.90107465709132661</v>
      </c>
      <c r="H715">
        <v>4.9770679090693601</v>
      </c>
      <c r="BQ715" t="str">
        <f>VLOOKUP(A715,Misc!$A$3:$B$11,2,FALSE)</f>
        <v>PHP</v>
      </c>
      <c r="BR715">
        <f>INDEX(FX!$B$30:$AK$48,MATCH(Data!BQ715,FX!$A$30:$A$48,0),MATCH(Data!D715,Period,0))</f>
        <v>53.12256365089462</v>
      </c>
      <c r="BS715">
        <f t="shared" si="188"/>
        <v>1.4272748292129001</v>
      </c>
      <c r="BT715">
        <f t="shared" si="189"/>
        <v>0</v>
      </c>
      <c r="BU715">
        <f t="shared" si="190"/>
        <v>1.1189438518766874</v>
      </c>
      <c r="BV715">
        <f t="shared" si="191"/>
        <v>0</v>
      </c>
      <c r="BW715">
        <f t="shared" si="192"/>
        <v>1.6962183207363937E-2</v>
      </c>
      <c r="BX715">
        <f t="shared" si="193"/>
        <v>0</v>
      </c>
      <c r="BY715">
        <f t="shared" si="194"/>
        <v>9.3690280871554718E-2</v>
      </c>
      <c r="BZ715">
        <f t="shared" si="195"/>
        <v>0</v>
      </c>
      <c r="CA715">
        <f t="shared" si="196"/>
        <v>0</v>
      </c>
      <c r="CB715">
        <f t="shared" si="197"/>
        <v>0</v>
      </c>
      <c r="CC715">
        <f t="shared" si="198"/>
        <v>0</v>
      </c>
      <c r="CD715">
        <f t="shared" si="199"/>
        <v>0</v>
      </c>
      <c r="CE715" s="4">
        <f t="shared" si="200"/>
        <v>0.7839722448505253</v>
      </c>
      <c r="CF715" s="4" t="str">
        <f t="shared" si="201"/>
        <v/>
      </c>
      <c r="CG715" s="4">
        <f t="shared" si="202"/>
        <v>8.3730993931838332E-2</v>
      </c>
      <c r="CH715" s="4" t="str">
        <f t="shared" si="203"/>
        <v/>
      </c>
      <c r="CI715">
        <f>INDEX(FX!$B$114:$AK$132,MATCH(Data!BQ715,FX!$A$114:$A$132,0),MATCH(Data!D715,Period,0))</f>
        <v>53.33161777320295</v>
      </c>
    </row>
    <row r="716" spans="1:87" hidden="1" outlineLevel="1" x14ac:dyDescent="0.15">
      <c r="A716" t="s">
        <v>67</v>
      </c>
      <c r="B716" s="1">
        <f t="shared" si="204"/>
        <v>43800</v>
      </c>
      <c r="C716" t="s">
        <v>63</v>
      </c>
      <c r="D716" s="1">
        <v>43282</v>
      </c>
      <c r="E716">
        <v>87.326459229107726</v>
      </c>
      <c r="F716">
        <v>52.033952159818419</v>
      </c>
      <c r="G716">
        <v>25.962285449145895</v>
      </c>
      <c r="H716">
        <v>12.234879513871107</v>
      </c>
      <c r="BQ716" t="str">
        <f>VLOOKUP(A716,Misc!$A$3:$B$11,2,FALSE)</f>
        <v>PHP</v>
      </c>
      <c r="BR716">
        <f>INDEX(FX!$B$30:$AK$48,MATCH(Data!BQ716,FX!$A$30:$A$48,0),MATCH(Data!D716,Period,0))</f>
        <v>53.393455886357103</v>
      </c>
      <c r="BS716">
        <f t="shared" si="188"/>
        <v>1.6355273840107634</v>
      </c>
      <c r="BT716">
        <f t="shared" si="189"/>
        <v>0</v>
      </c>
      <c r="BU716">
        <f t="shared" si="190"/>
        <v>0.97453800837630256</v>
      </c>
      <c r="BV716">
        <f t="shared" si="191"/>
        <v>0</v>
      </c>
      <c r="BW716">
        <f t="shared" si="192"/>
        <v>0.48624470954650612</v>
      </c>
      <c r="BX716">
        <f t="shared" si="193"/>
        <v>0</v>
      </c>
      <c r="BY716">
        <f t="shared" si="194"/>
        <v>0.22914567545340922</v>
      </c>
      <c r="BZ716">
        <f t="shared" si="195"/>
        <v>0</v>
      </c>
      <c r="CA716">
        <f t="shared" si="196"/>
        <v>0</v>
      </c>
      <c r="CB716">
        <f t="shared" si="197"/>
        <v>0</v>
      </c>
      <c r="CC716">
        <f t="shared" si="198"/>
        <v>0</v>
      </c>
      <c r="CD716">
        <f t="shared" si="199"/>
        <v>0</v>
      </c>
      <c r="CE716" s="4">
        <f t="shared" si="200"/>
        <v>0.59585551297005312</v>
      </c>
      <c r="CF716" s="4" t="str">
        <f t="shared" si="201"/>
        <v/>
      </c>
      <c r="CG716" s="4">
        <f t="shared" si="202"/>
        <v>0.23513262026095161</v>
      </c>
      <c r="CH716" s="4" t="str">
        <f t="shared" si="203"/>
        <v/>
      </c>
      <c r="CI716">
        <f>INDEX(FX!$B$114:$AK$132,MATCH(Data!BQ716,FX!$A$114:$A$132,0),MATCH(Data!D716,Period,0))</f>
        <v>53.33161777320295</v>
      </c>
    </row>
    <row r="717" spans="1:87" hidden="1" outlineLevel="1" x14ac:dyDescent="0.15">
      <c r="A717" t="s">
        <v>67</v>
      </c>
      <c r="B717" s="1">
        <f t="shared" si="204"/>
        <v>43800</v>
      </c>
      <c r="C717" t="s">
        <v>63</v>
      </c>
      <c r="D717" s="1">
        <v>43313</v>
      </c>
      <c r="E717">
        <v>149.14402717512044</v>
      </c>
      <c r="F717">
        <v>88.199828748382103</v>
      </c>
      <c r="G717">
        <v>28.591798173334134</v>
      </c>
      <c r="H717">
        <v>18.12840727916921</v>
      </c>
      <c r="BQ717" t="str">
        <f>VLOOKUP(A717,Misc!$A$3:$B$11,2,FALSE)</f>
        <v>PHP</v>
      </c>
      <c r="BR717">
        <f>INDEX(FX!$B$30:$AK$48,MATCH(Data!BQ717,FX!$A$30:$A$48,0),MATCH(Data!D717,Period,0))</f>
        <v>53.285597042458193</v>
      </c>
      <c r="BS717">
        <f t="shared" si="188"/>
        <v>2.7989557301250061</v>
      </c>
      <c r="BT717">
        <f t="shared" si="189"/>
        <v>0</v>
      </c>
      <c r="BU717">
        <f t="shared" si="190"/>
        <v>1.6552283101586363</v>
      </c>
      <c r="BV717">
        <f t="shared" si="191"/>
        <v>0</v>
      </c>
      <c r="BW717">
        <f t="shared" si="192"/>
        <v>0.53657648145618164</v>
      </c>
      <c r="BX717">
        <f t="shared" si="193"/>
        <v>0</v>
      </c>
      <c r="BY717">
        <f t="shared" si="194"/>
        <v>0.34021214522048832</v>
      </c>
      <c r="BZ717">
        <f t="shared" si="195"/>
        <v>0</v>
      </c>
      <c r="CA717">
        <f t="shared" si="196"/>
        <v>0</v>
      </c>
      <c r="CB717">
        <f t="shared" si="197"/>
        <v>0</v>
      </c>
      <c r="CC717">
        <f t="shared" si="198"/>
        <v>0</v>
      </c>
      <c r="CD717">
        <f t="shared" si="199"/>
        <v>0</v>
      </c>
      <c r="CE717" s="4">
        <f t="shared" si="200"/>
        <v>0.59137352275475641</v>
      </c>
      <c r="CF717" s="4" t="str">
        <f t="shared" si="201"/>
        <v/>
      </c>
      <c r="CG717" s="4">
        <f t="shared" si="202"/>
        <v>0.20553789657445054</v>
      </c>
      <c r="CH717" s="4" t="str">
        <f t="shared" si="203"/>
        <v/>
      </c>
      <c r="CI717">
        <f>INDEX(FX!$B$114:$AK$132,MATCH(Data!BQ717,FX!$A$114:$A$132,0),MATCH(Data!D717,Period,0))</f>
        <v>53.33161777320295</v>
      </c>
    </row>
    <row r="718" spans="1:87" hidden="1" outlineLevel="1" x14ac:dyDescent="0.15">
      <c r="A718" t="s">
        <v>67</v>
      </c>
      <c r="B718" s="1">
        <f t="shared" si="204"/>
        <v>43800</v>
      </c>
      <c r="C718" t="s">
        <v>63</v>
      </c>
      <c r="D718" s="1">
        <v>43344</v>
      </c>
      <c r="E718">
        <v>93.759313435822321</v>
      </c>
      <c r="F718">
        <v>57.615403550692136</v>
      </c>
      <c r="G718">
        <v>25.023112519389372</v>
      </c>
      <c r="H718">
        <v>16.326410844290855</v>
      </c>
      <c r="BQ718" t="str">
        <f>VLOOKUP(A718,Misc!$A$3:$B$11,2,FALSE)</f>
        <v>PHP</v>
      </c>
      <c r="BR718">
        <f>INDEX(FX!$B$30:$AK$48,MATCH(Data!BQ718,FX!$A$30:$A$48,0),MATCH(Data!D718,Period,0))</f>
        <v>54.00027447314023</v>
      </c>
      <c r="BS718">
        <f t="shared" si="188"/>
        <v>1.7362747569451384</v>
      </c>
      <c r="BT718">
        <f t="shared" si="189"/>
        <v>0</v>
      </c>
      <c r="BU718">
        <f t="shared" si="190"/>
        <v>1.0669464944914322</v>
      </c>
      <c r="BV718">
        <f t="shared" si="191"/>
        <v>0</v>
      </c>
      <c r="BW718">
        <f t="shared" si="192"/>
        <v>0.46338861725297126</v>
      </c>
      <c r="BX718">
        <f t="shared" si="193"/>
        <v>0</v>
      </c>
      <c r="BY718">
        <f t="shared" si="194"/>
        <v>0.30233940481935184</v>
      </c>
      <c r="BZ718">
        <f t="shared" si="195"/>
        <v>0</v>
      </c>
      <c r="CA718">
        <f t="shared" si="196"/>
        <v>0</v>
      </c>
      <c r="CB718">
        <f t="shared" si="197"/>
        <v>0</v>
      </c>
      <c r="CC718">
        <f t="shared" si="198"/>
        <v>0</v>
      </c>
      <c r="CD718">
        <f t="shared" si="199"/>
        <v>0</v>
      </c>
      <c r="CE718" s="4">
        <f t="shared" si="200"/>
        <v>0.61450325774974379</v>
      </c>
      <c r="CF718" s="4" t="str">
        <f t="shared" si="201"/>
        <v/>
      </c>
      <c r="CG718" s="4">
        <f t="shared" si="202"/>
        <v>0.28336885343389606</v>
      </c>
      <c r="CH718" s="4" t="str">
        <f t="shared" si="203"/>
        <v/>
      </c>
      <c r="CI718">
        <f>INDEX(FX!$B$114:$AK$132,MATCH(Data!BQ718,FX!$A$114:$A$132,0),MATCH(Data!D718,Period,0))</f>
        <v>53.33161777320295</v>
      </c>
    </row>
    <row r="719" spans="1:87" hidden="1" outlineLevel="1" x14ac:dyDescent="0.15">
      <c r="A719" t="s">
        <v>67</v>
      </c>
      <c r="B719" s="1">
        <f t="shared" si="204"/>
        <v>43800</v>
      </c>
      <c r="C719" t="s">
        <v>63</v>
      </c>
      <c r="D719" s="1">
        <v>43374</v>
      </c>
      <c r="E719">
        <v>96.763052131073124</v>
      </c>
      <c r="F719">
        <v>56.26882771949132</v>
      </c>
      <c r="G719">
        <v>28.402721378100594</v>
      </c>
      <c r="H719">
        <v>17.412333518117151</v>
      </c>
      <c r="BQ719" t="str">
        <f>VLOOKUP(A719,Misc!$A$3:$B$11,2,FALSE)</f>
        <v>PHP</v>
      </c>
      <c r="BR719">
        <f>INDEX(FX!$B$30:$AK$48,MATCH(Data!BQ719,FX!$A$30:$A$48,0),MATCH(Data!D719,Period,0))</f>
        <v>53.944187208716812</v>
      </c>
      <c r="BS719">
        <f t="shared" si="188"/>
        <v>1.793762352126741</v>
      </c>
      <c r="BT719">
        <f t="shared" si="189"/>
        <v>0</v>
      </c>
      <c r="BU719">
        <f t="shared" si="190"/>
        <v>1.0430934384418507</v>
      </c>
      <c r="BV719">
        <f t="shared" si="191"/>
        <v>0</v>
      </c>
      <c r="BW719">
        <f t="shared" si="192"/>
        <v>0.52652051773821174</v>
      </c>
      <c r="BX719">
        <f t="shared" si="193"/>
        <v>0</v>
      </c>
      <c r="BY719">
        <f t="shared" si="194"/>
        <v>0.32278424088116581</v>
      </c>
      <c r="BZ719">
        <f t="shared" si="195"/>
        <v>0</v>
      </c>
      <c r="CA719">
        <f t="shared" si="196"/>
        <v>0</v>
      </c>
      <c r="CB719">
        <f t="shared" si="197"/>
        <v>0</v>
      </c>
      <c r="CC719">
        <f t="shared" si="198"/>
        <v>0</v>
      </c>
      <c r="CD719">
        <f t="shared" si="199"/>
        <v>0</v>
      </c>
      <c r="CE719" s="4">
        <f t="shared" si="200"/>
        <v>0.58151150134527374</v>
      </c>
      <c r="CF719" s="4" t="str">
        <f t="shared" si="201"/>
        <v/>
      </c>
      <c r="CG719" s="4">
        <f t="shared" si="202"/>
        <v>0.30944901864528418</v>
      </c>
      <c r="CH719" s="4" t="str">
        <f t="shared" si="203"/>
        <v/>
      </c>
      <c r="CI719">
        <f>INDEX(FX!$B$114:$AK$132,MATCH(Data!BQ719,FX!$A$114:$A$132,0),MATCH(Data!D719,Period,0))</f>
        <v>53.33161777320295</v>
      </c>
    </row>
    <row r="720" spans="1:87" hidden="1" outlineLevel="1" x14ac:dyDescent="0.15">
      <c r="A720" t="s">
        <v>67</v>
      </c>
      <c r="B720" s="1">
        <f t="shared" si="204"/>
        <v>43800</v>
      </c>
      <c r="C720" t="s">
        <v>63</v>
      </c>
      <c r="D720" s="1">
        <v>43405</v>
      </c>
      <c r="E720">
        <v>115.04362813459723</v>
      </c>
      <c r="F720">
        <v>76.788560551908759</v>
      </c>
      <c r="G720">
        <v>32.403818946012663</v>
      </c>
      <c r="H720">
        <v>20.974198319312123</v>
      </c>
      <c r="BQ720" t="str">
        <f>VLOOKUP(A720,Misc!$A$3:$B$11,2,FALSE)</f>
        <v>PHP</v>
      </c>
      <c r="BR720">
        <f>INDEX(FX!$B$30:$AK$48,MATCH(Data!BQ720,FX!$A$30:$A$48,0),MATCH(Data!D720,Period,0))</f>
        <v>52.747979573801047</v>
      </c>
      <c r="BS720">
        <f t="shared" si="188"/>
        <v>2.1810053970623984</v>
      </c>
      <c r="BT720">
        <f t="shared" si="189"/>
        <v>0</v>
      </c>
      <c r="BU720">
        <f t="shared" si="190"/>
        <v>1.4557630675592403</v>
      </c>
      <c r="BV720">
        <f t="shared" si="191"/>
        <v>0</v>
      </c>
      <c r="BW720">
        <f t="shared" si="192"/>
        <v>0.61431393596176798</v>
      </c>
      <c r="BX720">
        <f t="shared" si="193"/>
        <v>0</v>
      </c>
      <c r="BY720">
        <f t="shared" si="194"/>
        <v>0.39763036402117707</v>
      </c>
      <c r="BZ720">
        <f t="shared" si="195"/>
        <v>0</v>
      </c>
      <c r="CA720">
        <f t="shared" si="196"/>
        <v>0</v>
      </c>
      <c r="CB720">
        <f t="shared" si="197"/>
        <v>0</v>
      </c>
      <c r="CC720">
        <f t="shared" si="198"/>
        <v>0</v>
      </c>
      <c r="CD720">
        <f t="shared" si="199"/>
        <v>0</v>
      </c>
      <c r="CE720" s="4">
        <f t="shared" si="200"/>
        <v>0.66747339072155032</v>
      </c>
      <c r="CF720" s="4" t="str">
        <f t="shared" si="201"/>
        <v/>
      </c>
      <c r="CG720" s="4">
        <f t="shared" si="202"/>
        <v>0.27314222546382605</v>
      </c>
      <c r="CH720" s="4" t="str">
        <f t="shared" si="203"/>
        <v/>
      </c>
      <c r="CI720">
        <f>INDEX(FX!$B$114:$AK$132,MATCH(Data!BQ720,FX!$A$114:$A$132,0),MATCH(Data!D720,Period,0))</f>
        <v>53.33161777320295</v>
      </c>
    </row>
    <row r="721" spans="1:87" hidden="1" outlineLevel="1" x14ac:dyDescent="0.15">
      <c r="A721" t="s">
        <v>67</v>
      </c>
      <c r="B721" s="1">
        <f t="shared" si="204"/>
        <v>43800</v>
      </c>
      <c r="C721" t="s">
        <v>63</v>
      </c>
      <c r="D721" s="1">
        <v>43435</v>
      </c>
      <c r="E721">
        <v>73.79447837835805</v>
      </c>
      <c r="F721">
        <v>64.319334993497961</v>
      </c>
      <c r="G721">
        <v>16.471015308276044</v>
      </c>
      <c r="H721">
        <v>14.77014661438521</v>
      </c>
      <c r="BQ721" t="str">
        <f>VLOOKUP(A721,Misc!$A$3:$B$11,2,FALSE)</f>
        <v>PHP</v>
      </c>
      <c r="BR721">
        <f>INDEX(FX!$B$30:$AK$48,MATCH(Data!BQ721,FX!$A$30:$A$48,0),MATCH(Data!D721,Period,0))</f>
        <v>52.823162274618589</v>
      </c>
      <c r="BS721">
        <f t="shared" si="188"/>
        <v>1.3970098570531082</v>
      </c>
      <c r="BT721">
        <f t="shared" si="189"/>
        <v>0</v>
      </c>
      <c r="BU721">
        <f t="shared" si="190"/>
        <v>1.2176350718859414</v>
      </c>
      <c r="BV721">
        <f t="shared" si="191"/>
        <v>0</v>
      </c>
      <c r="BW721">
        <f t="shared" si="192"/>
        <v>0.31181426099872728</v>
      </c>
      <c r="BX721">
        <f t="shared" si="193"/>
        <v>0</v>
      </c>
      <c r="BY721">
        <f t="shared" si="194"/>
        <v>0.2796149639356641</v>
      </c>
      <c r="BZ721">
        <f t="shared" si="195"/>
        <v>0</v>
      </c>
      <c r="CA721">
        <f t="shared" si="196"/>
        <v>0</v>
      </c>
      <c r="CB721">
        <f t="shared" si="197"/>
        <v>0</v>
      </c>
      <c r="CC721">
        <f t="shared" si="198"/>
        <v>0</v>
      </c>
      <c r="CD721">
        <f t="shared" si="199"/>
        <v>0</v>
      </c>
      <c r="CE721" s="4">
        <f t="shared" si="200"/>
        <v>0.87160091658512351</v>
      </c>
      <c r="CF721" s="4" t="str">
        <f t="shared" si="201"/>
        <v/>
      </c>
      <c r="CG721" s="4">
        <f t="shared" si="202"/>
        <v>0.22963773826141584</v>
      </c>
      <c r="CH721" s="4" t="str">
        <f t="shared" si="203"/>
        <v/>
      </c>
      <c r="CI721">
        <f>INDEX(FX!$B$114:$AK$132,MATCH(Data!BQ721,FX!$A$114:$A$132,0),MATCH(Data!D721,Period,0))</f>
        <v>53.33161777320295</v>
      </c>
    </row>
    <row r="722" spans="1:87" hidden="1" outlineLevel="1" x14ac:dyDescent="0.15">
      <c r="A722" t="s">
        <v>67</v>
      </c>
      <c r="B722" s="1">
        <f t="shared" si="204"/>
        <v>43800</v>
      </c>
      <c r="C722" t="s">
        <v>278</v>
      </c>
      <c r="D722" s="1">
        <v>43101</v>
      </c>
      <c r="E722">
        <f t="array" ref="E722:E733">TRANSPOSE('[5]CCare_Key Metrics P1'!$F$9:$Q$9)</f>
        <v>15.636484295647506</v>
      </c>
      <c r="F722">
        <f t="array" ref="F722:F733">TRANSPOSE('[5]CCare_Key Metrics P1'!$F$14:$Q$14)</f>
        <v>2.3765359812440217</v>
      </c>
      <c r="G722">
        <f t="array" ref="G722:G733">TRANSPOSE('[5]CCare_Key Metrics P1'!$F$19:$Q$19)</f>
        <v>0</v>
      </c>
      <c r="H722">
        <f t="array" ref="H722:H733">TRANSPOSE('[5]CCare_Key Metrics P1'!$F$24:$Q$24)</f>
        <v>0</v>
      </c>
      <c r="BQ722" t="str">
        <f>VLOOKUP(A722,Misc!$A$3:$B$11,2,FALSE)</f>
        <v>PHP</v>
      </c>
      <c r="BR722">
        <f>INDEX(FX!$B$30:$AK$48,MATCH(Data!BQ722,FX!$A$30:$A$48,0),MATCH(Data!D722,Period,0))</f>
        <v>50.60322889537202</v>
      </c>
      <c r="BS722">
        <f t="shared" si="188"/>
        <v>0.30900171070066951</v>
      </c>
      <c r="BT722">
        <f t="shared" si="189"/>
        <v>0</v>
      </c>
      <c r="BU722">
        <f t="shared" si="190"/>
        <v>4.6964117371991861E-2</v>
      </c>
      <c r="BV722">
        <f t="shared" si="191"/>
        <v>0</v>
      </c>
      <c r="BW722">
        <f t="shared" si="192"/>
        <v>0</v>
      </c>
      <c r="BX722">
        <f t="shared" si="193"/>
        <v>0</v>
      </c>
      <c r="BY722">
        <f t="shared" si="194"/>
        <v>0</v>
      </c>
      <c r="BZ722">
        <f t="shared" si="195"/>
        <v>0</v>
      </c>
      <c r="CA722">
        <f t="shared" si="196"/>
        <v>0</v>
      </c>
      <c r="CB722">
        <f t="shared" si="197"/>
        <v>0</v>
      </c>
      <c r="CC722">
        <f t="shared" si="198"/>
        <v>0</v>
      </c>
      <c r="CD722">
        <f t="shared" si="199"/>
        <v>0</v>
      </c>
      <c r="CE722" s="4">
        <f t="shared" si="200"/>
        <v>0.15198659342532275</v>
      </c>
      <c r="CF722" s="4" t="str">
        <f t="shared" si="201"/>
        <v/>
      </c>
      <c r="CG722" s="4">
        <f t="shared" si="202"/>
        <v>0</v>
      </c>
      <c r="CH722" s="4" t="str">
        <f t="shared" si="203"/>
        <v/>
      </c>
      <c r="CI722">
        <f>INDEX(FX!$B$114:$AK$132,MATCH(Data!BQ722,FX!$A$114:$A$132,0),MATCH(Data!D722,Period,0))</f>
        <v>53.33161777320295</v>
      </c>
    </row>
    <row r="723" spans="1:87" hidden="1" outlineLevel="1" x14ac:dyDescent="0.15">
      <c r="A723" t="s">
        <v>67</v>
      </c>
      <c r="B723" s="1">
        <f t="shared" si="204"/>
        <v>43800</v>
      </c>
      <c r="C723" t="str">
        <f>C722</f>
        <v>Corporate Care</v>
      </c>
      <c r="D723" s="1">
        <v>43132</v>
      </c>
      <c r="E723">
        <v>3.1494522434607699</v>
      </c>
      <c r="F723">
        <v>1.1308249906232808</v>
      </c>
      <c r="G723">
        <v>0</v>
      </c>
      <c r="H723">
        <v>0</v>
      </c>
      <c r="BQ723" t="str">
        <f>VLOOKUP(A723,Misc!$A$3:$B$11,2,FALSE)</f>
        <v>PHP</v>
      </c>
      <c r="BR723">
        <f>INDEX(FX!$B$30:$AK$48,MATCH(Data!BQ723,FX!$A$30:$A$48,0),MATCH(Data!D723,Period,0))</f>
        <v>51.930546332140146</v>
      </c>
      <c r="BS723">
        <f t="shared" si="188"/>
        <v>6.0647392833445966E-2</v>
      </c>
      <c r="BT723">
        <f t="shared" si="189"/>
        <v>0</v>
      </c>
      <c r="BU723">
        <f t="shared" si="190"/>
        <v>2.177571911896883E-2</v>
      </c>
      <c r="BV723">
        <f t="shared" si="191"/>
        <v>0</v>
      </c>
      <c r="BW723">
        <f t="shared" si="192"/>
        <v>0</v>
      </c>
      <c r="BX723">
        <f t="shared" si="193"/>
        <v>0</v>
      </c>
      <c r="BY723">
        <f t="shared" si="194"/>
        <v>0</v>
      </c>
      <c r="BZ723">
        <f t="shared" si="195"/>
        <v>0</v>
      </c>
      <c r="CA723">
        <f t="shared" si="196"/>
        <v>0</v>
      </c>
      <c r="CB723">
        <f t="shared" si="197"/>
        <v>0</v>
      </c>
      <c r="CC723">
        <f t="shared" si="198"/>
        <v>0</v>
      </c>
      <c r="CD723">
        <f t="shared" si="199"/>
        <v>0</v>
      </c>
      <c r="CE723" s="4">
        <f t="shared" si="200"/>
        <v>0.3590544968482125</v>
      </c>
      <c r="CF723" s="4" t="str">
        <f t="shared" si="201"/>
        <v/>
      </c>
      <c r="CG723" s="4">
        <f t="shared" si="202"/>
        <v>0</v>
      </c>
      <c r="CH723" s="4" t="str">
        <f t="shared" si="203"/>
        <v/>
      </c>
      <c r="CI723">
        <f>INDEX(FX!$B$114:$AK$132,MATCH(Data!BQ723,FX!$A$114:$A$132,0),MATCH(Data!D723,Period,0))</f>
        <v>53.33161777320295</v>
      </c>
    </row>
    <row r="724" spans="1:87" hidden="1" outlineLevel="1" x14ac:dyDescent="0.15">
      <c r="A724" t="s">
        <v>67</v>
      </c>
      <c r="B724" s="1">
        <f t="shared" si="204"/>
        <v>43800</v>
      </c>
      <c r="C724" t="str">
        <f t="shared" si="204"/>
        <v>Corporate Care</v>
      </c>
      <c r="D724" s="1">
        <v>43160</v>
      </c>
      <c r="E724">
        <v>2.5978535057600016</v>
      </c>
      <c r="F724">
        <v>1.1205693245821706</v>
      </c>
      <c r="G724">
        <v>0</v>
      </c>
      <c r="H724">
        <v>0</v>
      </c>
      <c r="BQ724" t="str">
        <f>VLOOKUP(A724,Misc!$A$3:$B$11,2,FALSE)</f>
        <v>PHP</v>
      </c>
      <c r="BR724">
        <f>INDEX(FX!$B$30:$AK$48,MATCH(Data!BQ724,FX!$A$30:$A$48,0),MATCH(Data!D724,Period,0))</f>
        <v>52.114297846058811</v>
      </c>
      <c r="BS724">
        <f t="shared" si="188"/>
        <v>4.9849151060882356E-2</v>
      </c>
      <c r="BT724">
        <f t="shared" si="189"/>
        <v>0</v>
      </c>
      <c r="BU724">
        <f t="shared" si="190"/>
        <v>2.150214760433378E-2</v>
      </c>
      <c r="BV724">
        <f t="shared" si="191"/>
        <v>0</v>
      </c>
      <c r="BW724">
        <f t="shared" si="192"/>
        <v>0</v>
      </c>
      <c r="BX724">
        <f t="shared" si="193"/>
        <v>0</v>
      </c>
      <c r="BY724">
        <f t="shared" si="194"/>
        <v>0</v>
      </c>
      <c r="BZ724">
        <f t="shared" si="195"/>
        <v>0</v>
      </c>
      <c r="CA724">
        <f t="shared" si="196"/>
        <v>0</v>
      </c>
      <c r="CB724">
        <f t="shared" si="197"/>
        <v>0</v>
      </c>
      <c r="CC724">
        <f t="shared" si="198"/>
        <v>0</v>
      </c>
      <c r="CD724">
        <f t="shared" si="199"/>
        <v>0</v>
      </c>
      <c r="CE724" s="4">
        <f t="shared" si="200"/>
        <v>0.43134430871395429</v>
      </c>
      <c r="CF724" s="4" t="str">
        <f t="shared" si="201"/>
        <v/>
      </c>
      <c r="CG724" s="4">
        <f t="shared" si="202"/>
        <v>0</v>
      </c>
      <c r="CH724" s="4" t="str">
        <f t="shared" si="203"/>
        <v/>
      </c>
      <c r="CI724">
        <f>INDEX(FX!$B$114:$AK$132,MATCH(Data!BQ724,FX!$A$114:$A$132,0),MATCH(Data!D724,Period,0))</f>
        <v>53.33161777320295</v>
      </c>
    </row>
    <row r="725" spans="1:87" hidden="1" outlineLevel="1" x14ac:dyDescent="0.15">
      <c r="A725" t="s">
        <v>67</v>
      </c>
      <c r="B725" s="1">
        <f t="shared" si="204"/>
        <v>43800</v>
      </c>
      <c r="C725" t="str">
        <f t="shared" si="204"/>
        <v>Corporate Care</v>
      </c>
      <c r="D725" s="1">
        <v>43191</v>
      </c>
      <c r="E725">
        <v>2.5947064563300106</v>
      </c>
      <c r="F725">
        <v>0.64218187458802767</v>
      </c>
      <c r="G725">
        <v>0</v>
      </c>
      <c r="H725">
        <v>0</v>
      </c>
      <c r="BQ725" t="str">
        <f>VLOOKUP(A725,Misc!$A$3:$B$11,2,FALSE)</f>
        <v>PHP</v>
      </c>
      <c r="BR725">
        <f>INDEX(FX!$B$30:$AK$48,MATCH(Data!BQ725,FX!$A$30:$A$48,0),MATCH(Data!D725,Period,0))</f>
        <v>52.052206283652239</v>
      </c>
      <c r="BS725">
        <f t="shared" si="188"/>
        <v>4.9848155180790416E-2</v>
      </c>
      <c r="BT725">
        <f t="shared" si="189"/>
        <v>0</v>
      </c>
      <c r="BU725">
        <f t="shared" si="190"/>
        <v>1.2337265227309189E-2</v>
      </c>
      <c r="BV725">
        <f t="shared" si="191"/>
        <v>0</v>
      </c>
      <c r="BW725">
        <f t="shared" si="192"/>
        <v>0</v>
      </c>
      <c r="BX725">
        <f t="shared" si="193"/>
        <v>0</v>
      </c>
      <c r="BY725">
        <f t="shared" si="194"/>
        <v>0</v>
      </c>
      <c r="BZ725">
        <f t="shared" si="195"/>
        <v>0</v>
      </c>
      <c r="CA725">
        <f t="shared" si="196"/>
        <v>0</v>
      </c>
      <c r="CB725">
        <f t="shared" si="197"/>
        <v>0</v>
      </c>
      <c r="CC725">
        <f t="shared" si="198"/>
        <v>0</v>
      </c>
      <c r="CD725">
        <f t="shared" si="199"/>
        <v>0</v>
      </c>
      <c r="CE725" s="4">
        <f t="shared" si="200"/>
        <v>0.24749692706909848</v>
      </c>
      <c r="CF725" s="4" t="str">
        <f t="shared" si="201"/>
        <v/>
      </c>
      <c r="CG725" s="4">
        <f t="shared" si="202"/>
        <v>0</v>
      </c>
      <c r="CH725" s="4" t="str">
        <f t="shared" si="203"/>
        <v/>
      </c>
      <c r="CI725">
        <f>INDEX(FX!$B$114:$AK$132,MATCH(Data!BQ725,FX!$A$114:$A$132,0),MATCH(Data!D725,Period,0))</f>
        <v>53.33161777320295</v>
      </c>
    </row>
    <row r="726" spans="1:87" hidden="1" outlineLevel="1" x14ac:dyDescent="0.15">
      <c r="A726" t="s">
        <v>67</v>
      </c>
      <c r="B726" s="1">
        <f t="shared" si="204"/>
        <v>43800</v>
      </c>
      <c r="C726" t="str">
        <f t="shared" si="204"/>
        <v>Corporate Care</v>
      </c>
      <c r="D726" s="1">
        <v>43221</v>
      </c>
      <c r="E726">
        <v>4.5790405845845044</v>
      </c>
      <c r="F726">
        <v>1.3890051400292371</v>
      </c>
      <c r="G726">
        <v>0</v>
      </c>
      <c r="H726">
        <v>0</v>
      </c>
      <c r="BQ726" t="str">
        <f>VLOOKUP(A726,Misc!$A$3:$B$11,2,FALSE)</f>
        <v>PHP</v>
      </c>
      <c r="BR726">
        <f>INDEX(FX!$B$30:$AK$48,MATCH(Data!BQ726,FX!$A$30:$A$48,0),MATCH(Data!D726,Period,0))</f>
        <v>52.27252962069349</v>
      </c>
      <c r="BS726">
        <f t="shared" si="188"/>
        <v>8.7599368498358796E-2</v>
      </c>
      <c r="BT726">
        <f t="shared" si="189"/>
        <v>0</v>
      </c>
      <c r="BU726">
        <f t="shared" si="190"/>
        <v>2.6572372718678645E-2</v>
      </c>
      <c r="BV726">
        <f t="shared" si="191"/>
        <v>0</v>
      </c>
      <c r="BW726">
        <f t="shared" si="192"/>
        <v>0</v>
      </c>
      <c r="BX726">
        <f t="shared" si="193"/>
        <v>0</v>
      </c>
      <c r="BY726">
        <f t="shared" si="194"/>
        <v>0</v>
      </c>
      <c r="BZ726">
        <f t="shared" si="195"/>
        <v>0</v>
      </c>
      <c r="CA726">
        <f t="shared" si="196"/>
        <v>0</v>
      </c>
      <c r="CB726">
        <f t="shared" si="197"/>
        <v>0</v>
      </c>
      <c r="CC726">
        <f t="shared" si="198"/>
        <v>0</v>
      </c>
      <c r="CD726">
        <f t="shared" si="199"/>
        <v>0</v>
      </c>
      <c r="CE726" s="4">
        <f t="shared" si="200"/>
        <v>0.30333977486580266</v>
      </c>
      <c r="CF726" s="4" t="str">
        <f t="shared" si="201"/>
        <v/>
      </c>
      <c r="CG726" s="4">
        <f t="shared" si="202"/>
        <v>0</v>
      </c>
      <c r="CH726" s="4" t="str">
        <f t="shared" si="203"/>
        <v/>
      </c>
      <c r="CI726">
        <f>INDEX(FX!$B$114:$AK$132,MATCH(Data!BQ726,FX!$A$114:$A$132,0),MATCH(Data!D726,Period,0))</f>
        <v>53.33161777320295</v>
      </c>
    </row>
    <row r="727" spans="1:87" hidden="1" outlineLevel="1" x14ac:dyDescent="0.15">
      <c r="A727" t="s">
        <v>67</v>
      </c>
      <c r="B727" s="1">
        <f t="shared" si="204"/>
        <v>43800</v>
      </c>
      <c r="C727" t="str">
        <f t="shared" si="204"/>
        <v>Corporate Care</v>
      </c>
      <c r="D727" s="1">
        <v>43252</v>
      </c>
      <c r="E727">
        <v>2.4190562408830019</v>
      </c>
      <c r="F727">
        <v>0.79981487737631163</v>
      </c>
      <c r="G727">
        <v>0</v>
      </c>
      <c r="H727">
        <v>0</v>
      </c>
      <c r="BQ727" t="str">
        <f>VLOOKUP(A727,Misc!$A$3:$B$11,2,FALSE)</f>
        <v>PHP</v>
      </c>
      <c r="BR727">
        <f>INDEX(FX!$B$30:$AK$48,MATCH(Data!BQ727,FX!$A$30:$A$48,0),MATCH(Data!D727,Period,0))</f>
        <v>53.12256365089462</v>
      </c>
      <c r="BS727">
        <f t="shared" si="188"/>
        <v>4.5537264669308998E-2</v>
      </c>
      <c r="BT727">
        <f t="shared" si="189"/>
        <v>0</v>
      </c>
      <c r="BU727">
        <f t="shared" si="190"/>
        <v>1.5056029348140133E-2</v>
      </c>
      <c r="BV727">
        <f t="shared" si="191"/>
        <v>0</v>
      </c>
      <c r="BW727">
        <f t="shared" si="192"/>
        <v>0</v>
      </c>
      <c r="BX727">
        <f t="shared" si="193"/>
        <v>0</v>
      </c>
      <c r="BY727">
        <f t="shared" si="194"/>
        <v>0</v>
      </c>
      <c r="BZ727">
        <f t="shared" si="195"/>
        <v>0</v>
      </c>
      <c r="CA727">
        <f t="shared" si="196"/>
        <v>0</v>
      </c>
      <c r="CB727">
        <f t="shared" si="197"/>
        <v>0</v>
      </c>
      <c r="CC727">
        <f t="shared" si="198"/>
        <v>0</v>
      </c>
      <c r="CD727">
        <f t="shared" si="199"/>
        <v>0</v>
      </c>
      <c r="CE727" s="4">
        <f t="shared" si="200"/>
        <v>0.33063095593195629</v>
      </c>
      <c r="CF727" s="4" t="str">
        <f t="shared" si="201"/>
        <v/>
      </c>
      <c r="CG727" s="4">
        <f t="shared" si="202"/>
        <v>0</v>
      </c>
      <c r="CH727" s="4" t="str">
        <f t="shared" si="203"/>
        <v/>
      </c>
      <c r="CI727">
        <f>INDEX(FX!$B$114:$AK$132,MATCH(Data!BQ727,FX!$A$114:$A$132,0),MATCH(Data!D727,Period,0))</f>
        <v>53.33161777320295</v>
      </c>
    </row>
    <row r="728" spans="1:87" hidden="1" outlineLevel="1" x14ac:dyDescent="0.15">
      <c r="A728" t="s">
        <v>67</v>
      </c>
      <c r="B728" s="1">
        <f t="shared" si="204"/>
        <v>43800</v>
      </c>
      <c r="C728" t="str">
        <f t="shared" si="204"/>
        <v>Corporate Care</v>
      </c>
      <c r="D728" s="1">
        <v>43282</v>
      </c>
      <c r="E728">
        <v>7.8146762451172602</v>
      </c>
      <c r="F728">
        <v>1.7980287497585348</v>
      </c>
      <c r="G728">
        <v>0</v>
      </c>
      <c r="H728">
        <v>0</v>
      </c>
      <c r="BQ728" t="str">
        <f>VLOOKUP(A728,Misc!$A$3:$B$11,2,FALSE)</f>
        <v>PHP</v>
      </c>
      <c r="BR728">
        <f>INDEX(FX!$B$30:$AK$48,MATCH(Data!BQ728,FX!$A$30:$A$48,0),MATCH(Data!D728,Period,0))</f>
        <v>53.393455886357103</v>
      </c>
      <c r="BS728">
        <f t="shared" si="188"/>
        <v>0.14636018806780471</v>
      </c>
      <c r="BT728">
        <f t="shared" si="189"/>
        <v>0</v>
      </c>
      <c r="BU728">
        <f t="shared" si="190"/>
        <v>3.3675077215182848E-2</v>
      </c>
      <c r="BV728">
        <f t="shared" si="191"/>
        <v>0</v>
      </c>
      <c r="BW728">
        <f t="shared" si="192"/>
        <v>0</v>
      </c>
      <c r="BX728">
        <f t="shared" si="193"/>
        <v>0</v>
      </c>
      <c r="BY728">
        <f t="shared" si="194"/>
        <v>0</v>
      </c>
      <c r="BZ728">
        <f t="shared" si="195"/>
        <v>0</v>
      </c>
      <c r="CA728">
        <f t="shared" si="196"/>
        <v>0</v>
      </c>
      <c r="CB728">
        <f t="shared" si="197"/>
        <v>0</v>
      </c>
      <c r="CC728">
        <f t="shared" si="198"/>
        <v>0</v>
      </c>
      <c r="CD728">
        <f t="shared" si="199"/>
        <v>0</v>
      </c>
      <c r="CE728" s="4">
        <f t="shared" si="200"/>
        <v>0.23008358802861129</v>
      </c>
      <c r="CF728" s="4" t="str">
        <f t="shared" si="201"/>
        <v/>
      </c>
      <c r="CG728" s="4">
        <f t="shared" si="202"/>
        <v>0</v>
      </c>
      <c r="CH728" s="4" t="str">
        <f t="shared" si="203"/>
        <v/>
      </c>
      <c r="CI728">
        <f>INDEX(FX!$B$114:$AK$132,MATCH(Data!BQ728,FX!$A$114:$A$132,0),MATCH(Data!D728,Period,0))</f>
        <v>53.33161777320295</v>
      </c>
    </row>
    <row r="729" spans="1:87" hidden="1" outlineLevel="1" x14ac:dyDescent="0.15">
      <c r="A729" t="s">
        <v>67</v>
      </c>
      <c r="B729" s="1">
        <f t="shared" si="204"/>
        <v>43800</v>
      </c>
      <c r="C729" t="str">
        <f t="shared" si="204"/>
        <v>Corporate Care</v>
      </c>
      <c r="D729" s="1">
        <v>43313</v>
      </c>
      <c r="E729">
        <v>11.724955455973776</v>
      </c>
      <c r="F729">
        <v>1.2081378737174084</v>
      </c>
      <c r="G729">
        <v>0</v>
      </c>
      <c r="H729">
        <v>0</v>
      </c>
      <c r="BQ729" t="str">
        <f>VLOOKUP(A729,Misc!$A$3:$B$11,2,FALSE)</f>
        <v>PHP</v>
      </c>
      <c r="BR729">
        <f>INDEX(FX!$B$30:$AK$48,MATCH(Data!BQ729,FX!$A$30:$A$48,0),MATCH(Data!D729,Period,0))</f>
        <v>53.285597042458193</v>
      </c>
      <c r="BS729">
        <f t="shared" si="188"/>
        <v>0.2200398626786762</v>
      </c>
      <c r="BT729">
        <f t="shared" si="189"/>
        <v>0</v>
      </c>
      <c r="BU729">
        <f t="shared" si="190"/>
        <v>2.2672878615862351E-2</v>
      </c>
      <c r="BV729">
        <f t="shared" si="191"/>
        <v>0</v>
      </c>
      <c r="BW729">
        <f t="shared" si="192"/>
        <v>0</v>
      </c>
      <c r="BX729">
        <f t="shared" si="193"/>
        <v>0</v>
      </c>
      <c r="BY729">
        <f t="shared" si="194"/>
        <v>0</v>
      </c>
      <c r="BZ729">
        <f t="shared" si="195"/>
        <v>0</v>
      </c>
      <c r="CA729">
        <f t="shared" si="196"/>
        <v>0</v>
      </c>
      <c r="CB729">
        <f t="shared" si="197"/>
        <v>0</v>
      </c>
      <c r="CC729">
        <f t="shared" si="198"/>
        <v>0</v>
      </c>
      <c r="CD729">
        <f t="shared" si="199"/>
        <v>0</v>
      </c>
      <c r="CE729" s="4">
        <f t="shared" si="200"/>
        <v>0.1030398689576148</v>
      </c>
      <c r="CF729" s="4" t="str">
        <f t="shared" si="201"/>
        <v/>
      </c>
      <c r="CG729" s="4">
        <f t="shared" si="202"/>
        <v>0</v>
      </c>
      <c r="CH729" s="4" t="str">
        <f t="shared" si="203"/>
        <v/>
      </c>
      <c r="CI729">
        <f>INDEX(FX!$B$114:$AK$132,MATCH(Data!BQ729,FX!$A$114:$A$132,0),MATCH(Data!D729,Period,0))</f>
        <v>53.33161777320295</v>
      </c>
    </row>
    <row r="730" spans="1:87" hidden="1" outlineLevel="1" x14ac:dyDescent="0.15">
      <c r="A730" t="s">
        <v>67</v>
      </c>
      <c r="B730" s="1">
        <f t="shared" si="204"/>
        <v>43800</v>
      </c>
      <c r="C730" t="str">
        <f t="shared" si="204"/>
        <v>Corporate Care</v>
      </c>
      <c r="D730" s="1">
        <v>43344</v>
      </c>
      <c r="E730">
        <v>9.4083452658761875</v>
      </c>
      <c r="F730">
        <v>1.4906203735863546</v>
      </c>
      <c r="G730">
        <v>0</v>
      </c>
      <c r="H730">
        <v>0</v>
      </c>
      <c r="BQ730" t="str">
        <f>VLOOKUP(A730,Misc!$A$3:$B$11,2,FALSE)</f>
        <v>PHP</v>
      </c>
      <c r="BR730">
        <f>INDEX(FX!$B$30:$AK$48,MATCH(Data!BQ730,FX!$A$30:$A$48,0),MATCH(Data!D730,Period,0))</f>
        <v>54.00027447314023</v>
      </c>
      <c r="BS730">
        <f t="shared" si="188"/>
        <v>0.17422773046377577</v>
      </c>
      <c r="BT730">
        <f t="shared" si="189"/>
        <v>0</v>
      </c>
      <c r="BU730">
        <f t="shared" si="190"/>
        <v>2.7603940686038365E-2</v>
      </c>
      <c r="BV730">
        <f t="shared" si="191"/>
        <v>0</v>
      </c>
      <c r="BW730">
        <f t="shared" si="192"/>
        <v>0</v>
      </c>
      <c r="BX730">
        <f t="shared" si="193"/>
        <v>0</v>
      </c>
      <c r="BY730">
        <f t="shared" si="194"/>
        <v>0</v>
      </c>
      <c r="BZ730">
        <f t="shared" si="195"/>
        <v>0</v>
      </c>
      <c r="CA730">
        <f t="shared" si="196"/>
        <v>0</v>
      </c>
      <c r="CB730">
        <f t="shared" si="197"/>
        <v>0</v>
      </c>
      <c r="CC730">
        <f t="shared" si="198"/>
        <v>0</v>
      </c>
      <c r="CD730">
        <f t="shared" si="199"/>
        <v>0</v>
      </c>
      <c r="CE730" s="4">
        <f t="shared" si="200"/>
        <v>0.15843597693983386</v>
      </c>
      <c r="CF730" s="4" t="str">
        <f t="shared" si="201"/>
        <v/>
      </c>
      <c r="CG730" s="4">
        <f t="shared" si="202"/>
        <v>0</v>
      </c>
      <c r="CH730" s="4" t="str">
        <f t="shared" si="203"/>
        <v/>
      </c>
      <c r="CI730">
        <f>INDEX(FX!$B$114:$AK$132,MATCH(Data!BQ730,FX!$A$114:$A$132,0),MATCH(Data!D730,Period,0))</f>
        <v>53.33161777320295</v>
      </c>
    </row>
    <row r="731" spans="1:87" hidden="1" outlineLevel="1" x14ac:dyDescent="0.15">
      <c r="A731" t="s">
        <v>67</v>
      </c>
      <c r="B731" s="1">
        <f t="shared" si="204"/>
        <v>43800</v>
      </c>
      <c r="C731" t="str">
        <f t="shared" si="204"/>
        <v>Corporate Care</v>
      </c>
      <c r="D731" s="1">
        <v>43374</v>
      </c>
      <c r="E731">
        <v>2.9284661005371397</v>
      </c>
      <c r="F731">
        <v>1.0881263199620781</v>
      </c>
      <c r="G731">
        <v>0</v>
      </c>
      <c r="H731">
        <v>0</v>
      </c>
      <c r="BQ731" t="str">
        <f>VLOOKUP(A731,Misc!$A$3:$B$11,2,FALSE)</f>
        <v>PHP</v>
      </c>
      <c r="BR731">
        <f>INDEX(FX!$B$30:$AK$48,MATCH(Data!BQ731,FX!$A$30:$A$48,0),MATCH(Data!D731,Period,0))</f>
        <v>53.944187208716812</v>
      </c>
      <c r="BS731">
        <f t="shared" si="188"/>
        <v>5.4286963101446643E-2</v>
      </c>
      <c r="BT731">
        <f t="shared" si="189"/>
        <v>0</v>
      </c>
      <c r="BU731">
        <f t="shared" si="190"/>
        <v>2.0171335898564589E-2</v>
      </c>
      <c r="BV731">
        <f t="shared" si="191"/>
        <v>0</v>
      </c>
      <c r="BW731">
        <f t="shared" si="192"/>
        <v>0</v>
      </c>
      <c r="BX731">
        <f t="shared" si="193"/>
        <v>0</v>
      </c>
      <c r="BY731">
        <f t="shared" si="194"/>
        <v>0</v>
      </c>
      <c r="BZ731">
        <f t="shared" si="195"/>
        <v>0</v>
      </c>
      <c r="CA731">
        <f t="shared" si="196"/>
        <v>0</v>
      </c>
      <c r="CB731">
        <f t="shared" si="197"/>
        <v>0</v>
      </c>
      <c r="CC731">
        <f t="shared" si="198"/>
        <v>0</v>
      </c>
      <c r="CD731">
        <f t="shared" si="199"/>
        <v>0</v>
      </c>
      <c r="CE731" s="4">
        <f t="shared" si="200"/>
        <v>0.37156869248460617</v>
      </c>
      <c r="CF731" s="4" t="str">
        <f t="shared" si="201"/>
        <v/>
      </c>
      <c r="CG731" s="4">
        <f t="shared" si="202"/>
        <v>0</v>
      </c>
      <c r="CH731" s="4" t="str">
        <f t="shared" si="203"/>
        <v/>
      </c>
      <c r="CI731">
        <f>INDEX(FX!$B$114:$AK$132,MATCH(Data!BQ731,FX!$A$114:$A$132,0),MATCH(Data!D731,Period,0))</f>
        <v>53.33161777320295</v>
      </c>
    </row>
    <row r="732" spans="1:87" hidden="1" outlineLevel="1" x14ac:dyDescent="0.15">
      <c r="A732" t="s">
        <v>67</v>
      </c>
      <c r="B732" s="1">
        <f t="shared" si="204"/>
        <v>43800</v>
      </c>
      <c r="C732" t="str">
        <f t="shared" si="204"/>
        <v>Corporate Care</v>
      </c>
      <c r="D732" s="1">
        <v>43405</v>
      </c>
      <c r="E732">
        <v>4.8508405149968432</v>
      </c>
      <c r="F732">
        <v>1.1647308269954877</v>
      </c>
      <c r="G732">
        <v>0</v>
      </c>
      <c r="H732">
        <v>0</v>
      </c>
      <c r="BQ732" t="str">
        <f>VLOOKUP(A732,Misc!$A$3:$B$11,2,FALSE)</f>
        <v>PHP</v>
      </c>
      <c r="BR732">
        <f>INDEX(FX!$B$30:$AK$48,MATCH(Data!BQ732,FX!$A$30:$A$48,0),MATCH(Data!D732,Period,0))</f>
        <v>52.747979573801047</v>
      </c>
      <c r="BS732">
        <f t="shared" si="188"/>
        <v>9.196258423907798E-2</v>
      </c>
      <c r="BT732">
        <f t="shared" si="189"/>
        <v>0</v>
      </c>
      <c r="BU732">
        <f t="shared" si="190"/>
        <v>2.2081050997714197E-2</v>
      </c>
      <c r="BV732">
        <f t="shared" si="191"/>
        <v>0</v>
      </c>
      <c r="BW732">
        <f t="shared" si="192"/>
        <v>0</v>
      </c>
      <c r="BX732">
        <f t="shared" si="193"/>
        <v>0</v>
      </c>
      <c r="BY732">
        <f t="shared" si="194"/>
        <v>0</v>
      </c>
      <c r="BZ732">
        <f t="shared" si="195"/>
        <v>0</v>
      </c>
      <c r="CA732">
        <f t="shared" si="196"/>
        <v>0</v>
      </c>
      <c r="CB732">
        <f t="shared" si="197"/>
        <v>0</v>
      </c>
      <c r="CC732">
        <f t="shared" si="198"/>
        <v>0</v>
      </c>
      <c r="CD732">
        <f t="shared" si="199"/>
        <v>0</v>
      </c>
      <c r="CE732" s="4">
        <f t="shared" si="200"/>
        <v>0.24010907458091221</v>
      </c>
      <c r="CF732" s="4" t="str">
        <f t="shared" si="201"/>
        <v/>
      </c>
      <c r="CG732" s="4">
        <f t="shared" si="202"/>
        <v>0</v>
      </c>
      <c r="CH732" s="4" t="str">
        <f t="shared" si="203"/>
        <v/>
      </c>
      <c r="CI732">
        <f>INDEX(FX!$B$114:$AK$132,MATCH(Data!BQ732,FX!$A$114:$A$132,0),MATCH(Data!D732,Period,0))</f>
        <v>53.33161777320295</v>
      </c>
    </row>
    <row r="733" spans="1:87" hidden="1" outlineLevel="1" x14ac:dyDescent="0.15">
      <c r="A733" t="s">
        <v>67</v>
      </c>
      <c r="B733" s="1">
        <f t="shared" si="204"/>
        <v>43800</v>
      </c>
      <c r="C733" t="str">
        <f t="shared" si="204"/>
        <v>Corporate Care</v>
      </c>
      <c r="D733" s="1">
        <v>43435</v>
      </c>
      <c r="E733">
        <v>4.8387177160872596</v>
      </c>
      <c r="F733">
        <v>3.8726039702004789</v>
      </c>
      <c r="G733">
        <v>0</v>
      </c>
      <c r="H733">
        <v>0</v>
      </c>
      <c r="BQ733" t="str">
        <f>VLOOKUP(A733,Misc!$A$3:$B$11,2,FALSE)</f>
        <v>PHP</v>
      </c>
      <c r="BR733">
        <f>INDEX(FX!$B$30:$AK$48,MATCH(Data!BQ733,FX!$A$30:$A$48,0),MATCH(Data!D733,Period,0))</f>
        <v>52.823162274618589</v>
      </c>
      <c r="BS733">
        <f t="shared" si="188"/>
        <v>9.1602196985700962E-2</v>
      </c>
      <c r="BT733">
        <f t="shared" si="189"/>
        <v>0</v>
      </c>
      <c r="BU733">
        <f t="shared" si="190"/>
        <v>7.3312611427302915E-2</v>
      </c>
      <c r="BV733">
        <f t="shared" si="191"/>
        <v>0</v>
      </c>
      <c r="BW733">
        <f t="shared" si="192"/>
        <v>0</v>
      </c>
      <c r="BX733">
        <f t="shared" si="193"/>
        <v>0</v>
      </c>
      <c r="BY733">
        <f t="shared" si="194"/>
        <v>0</v>
      </c>
      <c r="BZ733">
        <f t="shared" si="195"/>
        <v>0</v>
      </c>
      <c r="CA733">
        <f t="shared" si="196"/>
        <v>0</v>
      </c>
      <c r="CB733">
        <f t="shared" si="197"/>
        <v>0</v>
      </c>
      <c r="CC733">
        <f t="shared" si="198"/>
        <v>0</v>
      </c>
      <c r="CD733">
        <f t="shared" si="199"/>
        <v>0</v>
      </c>
      <c r="CE733" s="4">
        <f t="shared" si="200"/>
        <v>0.80033682422209762</v>
      </c>
      <c r="CF733" s="4" t="str">
        <f t="shared" si="201"/>
        <v/>
      </c>
      <c r="CG733" s="4">
        <f t="shared" si="202"/>
        <v>0</v>
      </c>
      <c r="CH733" s="4" t="str">
        <f t="shared" si="203"/>
        <v/>
      </c>
      <c r="CI733">
        <f>INDEX(FX!$B$114:$AK$132,MATCH(Data!BQ733,FX!$A$114:$A$132,0),MATCH(Data!D733,Period,0))</f>
        <v>53.33161777320295</v>
      </c>
    </row>
    <row r="734" spans="1:87" hidden="1" outlineLevel="1" x14ac:dyDescent="0.15">
      <c r="A734" t="s">
        <v>67</v>
      </c>
      <c r="B734" s="1">
        <f t="shared" si="204"/>
        <v>43800</v>
      </c>
      <c r="C734" t="s">
        <v>64</v>
      </c>
      <c r="D734" s="1">
        <v>43101</v>
      </c>
      <c r="E734">
        <f t="array" ref="E734:E745">TRANSPOSE('[5]AF_Key Metrics P1'!$F$9:$Q$9)</f>
        <v>0</v>
      </c>
      <c r="F734">
        <f t="array" ref="F734:F745">TRANSPOSE('[5]AF_Key Metrics P1'!$F$14:$Q$14)</f>
        <v>0</v>
      </c>
      <c r="G734">
        <f t="array" ref="G734:G745">TRANSPOSE('[5]AF_Key Metrics P1'!$F$19:$Q$19)</f>
        <v>0</v>
      </c>
      <c r="H734">
        <f t="array" ref="H734:H745">TRANSPOSE('[5]AF_Key Metrics P1'!$F$24:$Q$24)</f>
        <v>0</v>
      </c>
      <c r="BQ734" t="str">
        <f>VLOOKUP(A734,Misc!$A$3:$B$11,2,FALSE)</f>
        <v>PHP</v>
      </c>
      <c r="BR734">
        <f>INDEX(FX!$B$30:$AK$48,MATCH(Data!BQ734,FX!$A$30:$A$48,0),MATCH(Data!D734,Period,0))</f>
        <v>50.60322889537202</v>
      </c>
      <c r="BS734">
        <f t="shared" si="188"/>
        <v>0</v>
      </c>
      <c r="BT734">
        <f t="shared" si="189"/>
        <v>0</v>
      </c>
      <c r="BU734">
        <f t="shared" si="190"/>
        <v>0</v>
      </c>
      <c r="BV734">
        <f t="shared" si="191"/>
        <v>0</v>
      </c>
      <c r="BW734">
        <f t="shared" si="192"/>
        <v>0</v>
      </c>
      <c r="BX734">
        <f t="shared" si="193"/>
        <v>0</v>
      </c>
      <c r="BY734">
        <f t="shared" si="194"/>
        <v>0</v>
      </c>
      <c r="BZ734">
        <f t="shared" si="195"/>
        <v>0</v>
      </c>
      <c r="CA734">
        <f t="shared" si="196"/>
        <v>0</v>
      </c>
      <c r="CB734">
        <f t="shared" si="197"/>
        <v>0</v>
      </c>
      <c r="CC734">
        <f t="shared" si="198"/>
        <v>0</v>
      </c>
      <c r="CD734">
        <f t="shared" si="199"/>
        <v>0</v>
      </c>
      <c r="CE734" s="4">
        <f t="shared" si="200"/>
        <v>0</v>
      </c>
      <c r="CF734" s="4" t="str">
        <f t="shared" si="201"/>
        <v/>
      </c>
      <c r="CG734" s="4">
        <f t="shared" si="202"/>
        <v>0</v>
      </c>
      <c r="CH734" s="4" t="str">
        <f t="shared" si="203"/>
        <v/>
      </c>
      <c r="CI734">
        <f>INDEX(FX!$B$114:$AK$132,MATCH(Data!BQ734,FX!$A$114:$A$132,0),MATCH(Data!D734,Period,0))</f>
        <v>53.33161777320295</v>
      </c>
    </row>
    <row r="735" spans="1:87" hidden="1" outlineLevel="1" x14ac:dyDescent="0.15">
      <c r="A735" t="s">
        <v>67</v>
      </c>
      <c r="B735" s="1">
        <f t="shared" si="204"/>
        <v>43800</v>
      </c>
      <c r="C735" t="s">
        <v>64</v>
      </c>
      <c r="D735" s="1">
        <v>43132</v>
      </c>
      <c r="E735">
        <v>0</v>
      </c>
      <c r="F735">
        <v>0</v>
      </c>
      <c r="G735">
        <v>0</v>
      </c>
      <c r="H735">
        <v>0</v>
      </c>
      <c r="BQ735" t="str">
        <f>VLOOKUP(A735,Misc!$A$3:$B$11,2,FALSE)</f>
        <v>PHP</v>
      </c>
      <c r="BR735">
        <f>INDEX(FX!$B$30:$AK$48,MATCH(Data!BQ735,FX!$A$30:$A$48,0),MATCH(Data!D735,Period,0))</f>
        <v>51.930546332140146</v>
      </c>
      <c r="BS735">
        <f t="shared" si="188"/>
        <v>0</v>
      </c>
      <c r="BT735">
        <f t="shared" si="189"/>
        <v>0</v>
      </c>
      <c r="BU735">
        <f t="shared" si="190"/>
        <v>0</v>
      </c>
      <c r="BV735">
        <f t="shared" si="191"/>
        <v>0</v>
      </c>
      <c r="BW735">
        <f t="shared" si="192"/>
        <v>0</v>
      </c>
      <c r="BX735">
        <f t="shared" si="193"/>
        <v>0</v>
      </c>
      <c r="BY735">
        <f t="shared" si="194"/>
        <v>0</v>
      </c>
      <c r="BZ735">
        <f t="shared" si="195"/>
        <v>0</v>
      </c>
      <c r="CA735">
        <f t="shared" si="196"/>
        <v>0</v>
      </c>
      <c r="CB735">
        <f t="shared" si="197"/>
        <v>0</v>
      </c>
      <c r="CC735">
        <f t="shared" si="198"/>
        <v>0</v>
      </c>
      <c r="CD735">
        <f t="shared" si="199"/>
        <v>0</v>
      </c>
      <c r="CE735" s="4">
        <f t="shared" si="200"/>
        <v>0</v>
      </c>
      <c r="CF735" s="4" t="str">
        <f t="shared" si="201"/>
        <v/>
      </c>
      <c r="CG735" s="4">
        <f t="shared" si="202"/>
        <v>0</v>
      </c>
      <c r="CH735" s="4" t="str">
        <f t="shared" si="203"/>
        <v/>
      </c>
      <c r="CI735">
        <f>INDEX(FX!$B$114:$AK$132,MATCH(Data!BQ735,FX!$A$114:$A$132,0),MATCH(Data!D735,Period,0))</f>
        <v>53.33161777320295</v>
      </c>
    </row>
    <row r="736" spans="1:87" hidden="1" outlineLevel="1" x14ac:dyDescent="0.15">
      <c r="A736" t="s">
        <v>67</v>
      </c>
      <c r="B736" s="1">
        <f t="shared" si="204"/>
        <v>43800</v>
      </c>
      <c r="C736" t="s">
        <v>64</v>
      </c>
      <c r="D736" s="1">
        <v>43160</v>
      </c>
      <c r="E736">
        <v>0</v>
      </c>
      <c r="F736">
        <v>0</v>
      </c>
      <c r="G736">
        <v>0</v>
      </c>
      <c r="H736">
        <v>0</v>
      </c>
      <c r="BQ736" t="str">
        <f>VLOOKUP(A736,Misc!$A$3:$B$11,2,FALSE)</f>
        <v>PHP</v>
      </c>
      <c r="BR736">
        <f>INDEX(FX!$B$30:$AK$48,MATCH(Data!BQ736,FX!$A$30:$A$48,0),MATCH(Data!D736,Period,0))</f>
        <v>52.114297846058811</v>
      </c>
      <c r="BS736">
        <f t="shared" si="188"/>
        <v>0</v>
      </c>
      <c r="BT736">
        <f t="shared" si="189"/>
        <v>0</v>
      </c>
      <c r="BU736">
        <f t="shared" si="190"/>
        <v>0</v>
      </c>
      <c r="BV736">
        <f t="shared" si="191"/>
        <v>0</v>
      </c>
      <c r="BW736">
        <f t="shared" si="192"/>
        <v>0</v>
      </c>
      <c r="BX736">
        <f t="shared" si="193"/>
        <v>0</v>
      </c>
      <c r="BY736">
        <f t="shared" si="194"/>
        <v>0</v>
      </c>
      <c r="BZ736">
        <f t="shared" si="195"/>
        <v>0</v>
      </c>
      <c r="CA736">
        <f t="shared" si="196"/>
        <v>0</v>
      </c>
      <c r="CB736">
        <f t="shared" si="197"/>
        <v>0</v>
      </c>
      <c r="CC736">
        <f t="shared" si="198"/>
        <v>0</v>
      </c>
      <c r="CD736">
        <f t="shared" si="199"/>
        <v>0</v>
      </c>
      <c r="CE736" s="4">
        <f t="shared" si="200"/>
        <v>0</v>
      </c>
      <c r="CF736" s="4" t="str">
        <f t="shared" si="201"/>
        <v/>
      </c>
      <c r="CG736" s="4">
        <f t="shared" si="202"/>
        <v>0</v>
      </c>
      <c r="CH736" s="4" t="str">
        <f t="shared" si="203"/>
        <v/>
      </c>
      <c r="CI736">
        <f>INDEX(FX!$B$114:$AK$132,MATCH(Data!BQ736,FX!$A$114:$A$132,0),MATCH(Data!D736,Period,0))</f>
        <v>53.33161777320295</v>
      </c>
    </row>
    <row r="737" spans="1:87" hidden="1" outlineLevel="1" x14ac:dyDescent="0.15">
      <c r="A737" t="s">
        <v>67</v>
      </c>
      <c r="B737" s="1">
        <f t="shared" si="204"/>
        <v>43800</v>
      </c>
      <c r="C737" t="s">
        <v>64</v>
      </c>
      <c r="D737" s="1">
        <v>43191</v>
      </c>
      <c r="E737">
        <v>0</v>
      </c>
      <c r="F737">
        <v>0</v>
      </c>
      <c r="G737">
        <v>0</v>
      </c>
      <c r="H737">
        <v>0</v>
      </c>
      <c r="BQ737" t="str">
        <f>VLOOKUP(A737,Misc!$A$3:$B$11,2,FALSE)</f>
        <v>PHP</v>
      </c>
      <c r="BR737">
        <f>INDEX(FX!$B$30:$AK$48,MATCH(Data!BQ737,FX!$A$30:$A$48,0),MATCH(Data!D737,Period,0))</f>
        <v>52.052206283652239</v>
      </c>
      <c r="BS737">
        <f t="shared" si="188"/>
        <v>0</v>
      </c>
      <c r="BT737">
        <f t="shared" si="189"/>
        <v>0</v>
      </c>
      <c r="BU737">
        <f t="shared" si="190"/>
        <v>0</v>
      </c>
      <c r="BV737">
        <f t="shared" si="191"/>
        <v>0</v>
      </c>
      <c r="BW737">
        <f t="shared" si="192"/>
        <v>0</v>
      </c>
      <c r="BX737">
        <f t="shared" si="193"/>
        <v>0</v>
      </c>
      <c r="BY737">
        <f t="shared" si="194"/>
        <v>0</v>
      </c>
      <c r="BZ737">
        <f t="shared" si="195"/>
        <v>0</v>
      </c>
      <c r="CA737">
        <f t="shared" si="196"/>
        <v>0</v>
      </c>
      <c r="CB737">
        <f t="shared" si="197"/>
        <v>0</v>
      </c>
      <c r="CC737">
        <f t="shared" si="198"/>
        <v>0</v>
      </c>
      <c r="CD737">
        <f t="shared" si="199"/>
        <v>0</v>
      </c>
      <c r="CE737" s="4">
        <f t="shared" si="200"/>
        <v>0</v>
      </c>
      <c r="CF737" s="4" t="str">
        <f t="shared" si="201"/>
        <v/>
      </c>
      <c r="CG737" s="4">
        <f t="shared" si="202"/>
        <v>0</v>
      </c>
      <c r="CH737" s="4" t="str">
        <f t="shared" si="203"/>
        <v/>
      </c>
      <c r="CI737">
        <f>INDEX(FX!$B$114:$AK$132,MATCH(Data!BQ737,FX!$A$114:$A$132,0),MATCH(Data!D737,Period,0))</f>
        <v>53.33161777320295</v>
      </c>
    </row>
    <row r="738" spans="1:87" hidden="1" outlineLevel="1" x14ac:dyDescent="0.15">
      <c r="A738" t="s">
        <v>67</v>
      </c>
      <c r="B738" s="1">
        <f t="shared" si="204"/>
        <v>43800</v>
      </c>
      <c r="C738" t="s">
        <v>64</v>
      </c>
      <c r="D738" s="1">
        <v>43221</v>
      </c>
      <c r="E738">
        <v>0</v>
      </c>
      <c r="F738">
        <v>0</v>
      </c>
      <c r="G738">
        <v>0</v>
      </c>
      <c r="H738">
        <v>0</v>
      </c>
      <c r="BQ738" t="str">
        <f>VLOOKUP(A738,Misc!$A$3:$B$11,2,FALSE)</f>
        <v>PHP</v>
      </c>
      <c r="BR738">
        <f>INDEX(FX!$B$30:$AK$48,MATCH(Data!BQ738,FX!$A$30:$A$48,0),MATCH(Data!D738,Period,0))</f>
        <v>52.27252962069349</v>
      </c>
      <c r="BS738">
        <f t="shared" si="188"/>
        <v>0</v>
      </c>
      <c r="BT738">
        <f t="shared" si="189"/>
        <v>0</v>
      </c>
      <c r="BU738">
        <f t="shared" si="190"/>
        <v>0</v>
      </c>
      <c r="BV738">
        <f t="shared" si="191"/>
        <v>0</v>
      </c>
      <c r="BW738">
        <f t="shared" si="192"/>
        <v>0</v>
      </c>
      <c r="BX738">
        <f t="shared" si="193"/>
        <v>0</v>
      </c>
      <c r="BY738">
        <f t="shared" si="194"/>
        <v>0</v>
      </c>
      <c r="BZ738">
        <f t="shared" si="195"/>
        <v>0</v>
      </c>
      <c r="CA738">
        <f t="shared" si="196"/>
        <v>0</v>
      </c>
      <c r="CB738">
        <f t="shared" si="197"/>
        <v>0</v>
      </c>
      <c r="CC738">
        <f t="shared" si="198"/>
        <v>0</v>
      </c>
      <c r="CD738">
        <f t="shared" si="199"/>
        <v>0</v>
      </c>
      <c r="CE738" s="4">
        <f t="shared" si="200"/>
        <v>0</v>
      </c>
      <c r="CF738" s="4" t="str">
        <f t="shared" si="201"/>
        <v/>
      </c>
      <c r="CG738" s="4">
        <f t="shared" si="202"/>
        <v>0</v>
      </c>
      <c r="CH738" s="4" t="str">
        <f t="shared" si="203"/>
        <v/>
      </c>
      <c r="CI738">
        <f>INDEX(FX!$B$114:$AK$132,MATCH(Data!BQ738,FX!$A$114:$A$132,0),MATCH(Data!D738,Period,0))</f>
        <v>53.33161777320295</v>
      </c>
    </row>
    <row r="739" spans="1:87" hidden="1" outlineLevel="1" x14ac:dyDescent="0.15">
      <c r="A739" t="s">
        <v>67</v>
      </c>
      <c r="B739" s="1">
        <f t="shared" si="204"/>
        <v>43800</v>
      </c>
      <c r="C739" t="s">
        <v>64</v>
      </c>
      <c r="D739" s="1">
        <v>43252</v>
      </c>
      <c r="E739">
        <v>0</v>
      </c>
      <c r="F739">
        <v>0</v>
      </c>
      <c r="G739">
        <v>0</v>
      </c>
      <c r="H739">
        <v>0</v>
      </c>
      <c r="BQ739" t="str">
        <f>VLOOKUP(A739,Misc!$A$3:$B$11,2,FALSE)</f>
        <v>PHP</v>
      </c>
      <c r="BR739">
        <f>INDEX(FX!$B$30:$AK$48,MATCH(Data!BQ739,FX!$A$30:$A$48,0),MATCH(Data!D739,Period,0))</f>
        <v>53.12256365089462</v>
      </c>
      <c r="BS739">
        <f t="shared" si="188"/>
        <v>0</v>
      </c>
      <c r="BT739">
        <f t="shared" si="189"/>
        <v>0</v>
      </c>
      <c r="BU739">
        <f t="shared" si="190"/>
        <v>0</v>
      </c>
      <c r="BV739">
        <f t="shared" si="191"/>
        <v>0</v>
      </c>
      <c r="BW739">
        <f t="shared" si="192"/>
        <v>0</v>
      </c>
      <c r="BX739">
        <f t="shared" si="193"/>
        <v>0</v>
      </c>
      <c r="BY739">
        <f t="shared" si="194"/>
        <v>0</v>
      </c>
      <c r="BZ739">
        <f t="shared" si="195"/>
        <v>0</v>
      </c>
      <c r="CA739">
        <f t="shared" si="196"/>
        <v>0</v>
      </c>
      <c r="CB739">
        <f t="shared" si="197"/>
        <v>0</v>
      </c>
      <c r="CC739">
        <f t="shared" si="198"/>
        <v>0</v>
      </c>
      <c r="CD739">
        <f t="shared" si="199"/>
        <v>0</v>
      </c>
      <c r="CE739" s="4">
        <f t="shared" si="200"/>
        <v>0</v>
      </c>
      <c r="CF739" s="4" t="str">
        <f t="shared" si="201"/>
        <v/>
      </c>
      <c r="CG739" s="4">
        <f t="shared" si="202"/>
        <v>0</v>
      </c>
      <c r="CH739" s="4" t="str">
        <f t="shared" si="203"/>
        <v/>
      </c>
      <c r="CI739">
        <f>INDEX(FX!$B$114:$AK$132,MATCH(Data!BQ739,FX!$A$114:$A$132,0),MATCH(Data!D739,Period,0))</f>
        <v>53.33161777320295</v>
      </c>
    </row>
    <row r="740" spans="1:87" hidden="1" outlineLevel="1" x14ac:dyDescent="0.15">
      <c r="A740" t="s">
        <v>67</v>
      </c>
      <c r="B740" s="1">
        <f t="shared" si="204"/>
        <v>43800</v>
      </c>
      <c r="C740" t="s">
        <v>64</v>
      </c>
      <c r="D740" s="1">
        <v>43282</v>
      </c>
      <c r="E740">
        <v>0</v>
      </c>
      <c r="F740">
        <v>0</v>
      </c>
      <c r="G740">
        <v>0</v>
      </c>
      <c r="H740">
        <v>0</v>
      </c>
      <c r="BQ740" t="str">
        <f>VLOOKUP(A740,Misc!$A$3:$B$11,2,FALSE)</f>
        <v>PHP</v>
      </c>
      <c r="BR740">
        <f>INDEX(FX!$B$30:$AK$48,MATCH(Data!BQ740,FX!$A$30:$A$48,0),MATCH(Data!D740,Period,0))</f>
        <v>53.393455886357103</v>
      </c>
      <c r="BS740">
        <f t="shared" si="188"/>
        <v>0</v>
      </c>
      <c r="BT740">
        <f t="shared" si="189"/>
        <v>0</v>
      </c>
      <c r="BU740">
        <f t="shared" si="190"/>
        <v>0</v>
      </c>
      <c r="BV740">
        <f t="shared" si="191"/>
        <v>0</v>
      </c>
      <c r="BW740">
        <f t="shared" si="192"/>
        <v>0</v>
      </c>
      <c r="BX740">
        <f t="shared" si="193"/>
        <v>0</v>
      </c>
      <c r="BY740">
        <f t="shared" si="194"/>
        <v>0</v>
      </c>
      <c r="BZ740">
        <f t="shared" si="195"/>
        <v>0</v>
      </c>
      <c r="CA740">
        <f t="shared" si="196"/>
        <v>0</v>
      </c>
      <c r="CB740">
        <f t="shared" si="197"/>
        <v>0</v>
      </c>
      <c r="CC740">
        <f t="shared" si="198"/>
        <v>0</v>
      </c>
      <c r="CD740">
        <f t="shared" si="199"/>
        <v>0</v>
      </c>
      <c r="CE740" s="4">
        <f t="shared" si="200"/>
        <v>0</v>
      </c>
      <c r="CF740" s="4" t="str">
        <f t="shared" si="201"/>
        <v/>
      </c>
      <c r="CG740" s="4">
        <f t="shared" si="202"/>
        <v>0</v>
      </c>
      <c r="CH740" s="4" t="str">
        <f t="shared" si="203"/>
        <v/>
      </c>
      <c r="CI740">
        <f>INDEX(FX!$B$114:$AK$132,MATCH(Data!BQ740,FX!$A$114:$A$132,0),MATCH(Data!D740,Period,0))</f>
        <v>53.33161777320295</v>
      </c>
    </row>
    <row r="741" spans="1:87" hidden="1" outlineLevel="1" x14ac:dyDescent="0.15">
      <c r="A741" t="s">
        <v>67</v>
      </c>
      <c r="B741" s="1">
        <f t="shared" si="204"/>
        <v>43800</v>
      </c>
      <c r="C741" t="s">
        <v>64</v>
      </c>
      <c r="D741" s="1">
        <v>43313</v>
      </c>
      <c r="E741">
        <v>4.2104000000000003E-2</v>
      </c>
      <c r="F741">
        <v>2.0729000000000001E-2</v>
      </c>
      <c r="G741">
        <v>2.1616E-2</v>
      </c>
      <c r="H741">
        <v>1.0642E-2</v>
      </c>
      <c r="BQ741" t="str">
        <f>VLOOKUP(A741,Misc!$A$3:$B$11,2,FALSE)</f>
        <v>PHP</v>
      </c>
      <c r="BR741">
        <f>INDEX(FX!$B$30:$AK$48,MATCH(Data!BQ741,FX!$A$30:$A$48,0),MATCH(Data!D741,Period,0))</f>
        <v>53.285597042458193</v>
      </c>
      <c r="BS741">
        <f t="shared" si="188"/>
        <v>7.9015723454222266E-4</v>
      </c>
      <c r="BT741">
        <f t="shared" si="189"/>
        <v>0</v>
      </c>
      <c r="BU741">
        <f t="shared" si="190"/>
        <v>3.890169417353632E-4</v>
      </c>
      <c r="BV741">
        <f t="shared" si="191"/>
        <v>0</v>
      </c>
      <c r="BW741">
        <f t="shared" si="192"/>
        <v>4.0566309096201511E-4</v>
      </c>
      <c r="BX741">
        <f t="shared" si="193"/>
        <v>0</v>
      </c>
      <c r="BY741">
        <f t="shared" si="194"/>
        <v>1.9971625712517416E-4</v>
      </c>
      <c r="BZ741">
        <f t="shared" si="195"/>
        <v>0</v>
      </c>
      <c r="CA741">
        <f t="shared" si="196"/>
        <v>0</v>
      </c>
      <c r="CB741">
        <f t="shared" si="197"/>
        <v>0</v>
      </c>
      <c r="CC741">
        <f t="shared" si="198"/>
        <v>0</v>
      </c>
      <c r="CD741">
        <f t="shared" si="199"/>
        <v>0</v>
      </c>
      <c r="CE741" s="4">
        <f t="shared" si="200"/>
        <v>0.49232851985559561</v>
      </c>
      <c r="CF741" s="4" t="str">
        <f t="shared" si="201"/>
        <v/>
      </c>
      <c r="CG741" s="4">
        <f t="shared" si="202"/>
        <v>0.51338704230787791</v>
      </c>
      <c r="CH741" s="4" t="str">
        <f t="shared" si="203"/>
        <v/>
      </c>
      <c r="CI741">
        <f>INDEX(FX!$B$114:$AK$132,MATCH(Data!BQ741,FX!$A$114:$A$132,0),MATCH(Data!D741,Period,0))</f>
        <v>53.33161777320295</v>
      </c>
    </row>
    <row r="742" spans="1:87" hidden="1" outlineLevel="1" x14ac:dyDescent="0.15">
      <c r="A742" t="s">
        <v>67</v>
      </c>
      <c r="B742" s="1">
        <f t="shared" si="204"/>
        <v>43800</v>
      </c>
      <c r="C742" t="s">
        <v>64</v>
      </c>
      <c r="D742" s="1">
        <v>43344</v>
      </c>
      <c r="E742">
        <v>0</v>
      </c>
      <c r="F742">
        <v>1.1E-5</v>
      </c>
      <c r="G742">
        <v>0</v>
      </c>
      <c r="H742">
        <v>0</v>
      </c>
      <c r="BQ742" t="str">
        <f>VLOOKUP(A742,Misc!$A$3:$B$11,2,FALSE)</f>
        <v>PHP</v>
      </c>
      <c r="BR742">
        <f>INDEX(FX!$B$30:$AK$48,MATCH(Data!BQ742,FX!$A$30:$A$48,0),MATCH(Data!D742,Period,0))</f>
        <v>54.00027447314023</v>
      </c>
      <c r="BS742">
        <f t="shared" si="188"/>
        <v>0</v>
      </c>
      <c r="BT742">
        <f t="shared" si="189"/>
        <v>0</v>
      </c>
      <c r="BU742">
        <f t="shared" si="190"/>
        <v>2.0370266831646209E-7</v>
      </c>
      <c r="BV742">
        <f t="shared" si="191"/>
        <v>0</v>
      </c>
      <c r="BW742">
        <f t="shared" si="192"/>
        <v>0</v>
      </c>
      <c r="BX742">
        <f t="shared" si="193"/>
        <v>0</v>
      </c>
      <c r="BY742">
        <f t="shared" si="194"/>
        <v>0</v>
      </c>
      <c r="BZ742">
        <f t="shared" si="195"/>
        <v>0</v>
      </c>
      <c r="CA742">
        <f t="shared" si="196"/>
        <v>0</v>
      </c>
      <c r="CB742">
        <f t="shared" si="197"/>
        <v>0</v>
      </c>
      <c r="CC742">
        <f t="shared" si="198"/>
        <v>0</v>
      </c>
      <c r="CD742">
        <f t="shared" si="199"/>
        <v>0</v>
      </c>
      <c r="CE742" s="4">
        <f t="shared" si="200"/>
        <v>0</v>
      </c>
      <c r="CF742" s="4" t="str">
        <f t="shared" si="201"/>
        <v/>
      </c>
      <c r="CG742" s="4">
        <f t="shared" si="202"/>
        <v>0</v>
      </c>
      <c r="CH742" s="4" t="str">
        <f t="shared" si="203"/>
        <v/>
      </c>
      <c r="CI742">
        <f>INDEX(FX!$B$114:$AK$132,MATCH(Data!BQ742,FX!$A$114:$A$132,0),MATCH(Data!D742,Period,0))</f>
        <v>53.33161777320295</v>
      </c>
    </row>
    <row r="743" spans="1:87" hidden="1" outlineLevel="1" x14ac:dyDescent="0.15">
      <c r="A743" t="s">
        <v>67</v>
      </c>
      <c r="B743" s="1">
        <f t="shared" si="204"/>
        <v>43800</v>
      </c>
      <c r="C743" t="s">
        <v>64</v>
      </c>
      <c r="D743" s="1">
        <v>43374</v>
      </c>
      <c r="E743">
        <v>4.8757000000000002E-2</v>
      </c>
      <c r="F743">
        <v>2.5700000000000001E-2</v>
      </c>
      <c r="G743">
        <v>2.4868999999999999E-2</v>
      </c>
      <c r="H743">
        <v>1.3117E-2</v>
      </c>
      <c r="BQ743" t="str">
        <f>VLOOKUP(A743,Misc!$A$3:$B$11,2,FALSE)</f>
        <v>PHP</v>
      </c>
      <c r="BR743">
        <f>INDEX(FX!$B$30:$AK$48,MATCH(Data!BQ743,FX!$A$30:$A$48,0),MATCH(Data!D743,Period,0))</f>
        <v>53.944187208716812</v>
      </c>
      <c r="BS743">
        <f t="shared" si="188"/>
        <v>9.0384159114962779E-4</v>
      </c>
      <c r="BT743">
        <f t="shared" si="189"/>
        <v>0</v>
      </c>
      <c r="BU743">
        <f t="shared" si="190"/>
        <v>4.7641833772679682E-4</v>
      </c>
      <c r="BV743">
        <f t="shared" si="191"/>
        <v>0</v>
      </c>
      <c r="BW743">
        <f t="shared" si="192"/>
        <v>4.6101352688434667E-4</v>
      </c>
      <c r="BX743">
        <f t="shared" si="193"/>
        <v>0</v>
      </c>
      <c r="BY743">
        <f t="shared" si="194"/>
        <v>2.4315872902577409E-4</v>
      </c>
      <c r="BZ743">
        <f t="shared" si="195"/>
        <v>0</v>
      </c>
      <c r="CA743">
        <f t="shared" si="196"/>
        <v>0</v>
      </c>
      <c r="CB743">
        <f t="shared" si="197"/>
        <v>0</v>
      </c>
      <c r="CC743">
        <f t="shared" si="198"/>
        <v>0</v>
      </c>
      <c r="CD743">
        <f t="shared" si="199"/>
        <v>0</v>
      </c>
      <c r="CE743" s="4">
        <f t="shared" si="200"/>
        <v>0.52710380047993111</v>
      </c>
      <c r="CF743" s="4" t="str">
        <f t="shared" si="201"/>
        <v/>
      </c>
      <c r="CG743" s="4">
        <f t="shared" si="202"/>
        <v>0.51038910505836577</v>
      </c>
      <c r="CH743" s="4" t="str">
        <f t="shared" si="203"/>
        <v/>
      </c>
      <c r="CI743">
        <f>INDEX(FX!$B$114:$AK$132,MATCH(Data!BQ743,FX!$A$114:$A$132,0),MATCH(Data!D743,Period,0))</f>
        <v>53.33161777320295</v>
      </c>
    </row>
    <row r="744" spans="1:87" hidden="1" outlineLevel="1" x14ac:dyDescent="0.15">
      <c r="A744" t="s">
        <v>67</v>
      </c>
      <c r="B744" s="1">
        <f t="shared" si="204"/>
        <v>43800</v>
      </c>
      <c r="C744" t="s">
        <v>64</v>
      </c>
      <c r="D744" s="1">
        <v>43405</v>
      </c>
      <c r="E744">
        <v>0</v>
      </c>
      <c r="F744">
        <v>6.0999999999999999E-5</v>
      </c>
      <c r="G744">
        <v>-3.1999999999999999E-5</v>
      </c>
      <c r="H744">
        <v>1.5E-5</v>
      </c>
      <c r="BQ744" t="str">
        <f>VLOOKUP(A744,Misc!$A$3:$B$11,2,FALSE)</f>
        <v>PHP</v>
      </c>
      <c r="BR744">
        <f>INDEX(FX!$B$30:$AK$48,MATCH(Data!BQ744,FX!$A$30:$A$48,0),MATCH(Data!D744,Period,0))</f>
        <v>52.747979573801047</v>
      </c>
      <c r="BS744">
        <f t="shared" si="188"/>
        <v>0</v>
      </c>
      <c r="BT744">
        <f t="shared" si="189"/>
        <v>0</v>
      </c>
      <c r="BU744">
        <f t="shared" si="190"/>
        <v>1.1564423982278475E-6</v>
      </c>
      <c r="BV744">
        <f t="shared" si="191"/>
        <v>0</v>
      </c>
      <c r="BW744">
        <f t="shared" si="192"/>
        <v>-6.0665830726706759E-7</v>
      </c>
      <c r="BX744">
        <f t="shared" si="193"/>
        <v>0</v>
      </c>
      <c r="BY744">
        <f t="shared" si="194"/>
        <v>2.8437108153143795E-7</v>
      </c>
      <c r="BZ744">
        <f t="shared" si="195"/>
        <v>0</v>
      </c>
      <c r="CA744">
        <f t="shared" si="196"/>
        <v>0</v>
      </c>
      <c r="CB744">
        <f t="shared" si="197"/>
        <v>0</v>
      </c>
      <c r="CC744">
        <f t="shared" si="198"/>
        <v>0</v>
      </c>
      <c r="CD744">
        <f t="shared" si="199"/>
        <v>0</v>
      </c>
      <c r="CE744" s="4">
        <f t="shared" si="200"/>
        <v>0</v>
      </c>
      <c r="CF744" s="4" t="str">
        <f t="shared" si="201"/>
        <v/>
      </c>
      <c r="CG744" s="4">
        <f t="shared" si="202"/>
        <v>0.24590163934426232</v>
      </c>
      <c r="CH744" s="4" t="str">
        <f t="shared" si="203"/>
        <v/>
      </c>
      <c r="CI744">
        <f>INDEX(FX!$B$114:$AK$132,MATCH(Data!BQ744,FX!$A$114:$A$132,0),MATCH(Data!D744,Period,0))</f>
        <v>53.33161777320295</v>
      </c>
    </row>
    <row r="745" spans="1:87" hidden="1" outlineLevel="1" x14ac:dyDescent="0.15">
      <c r="A745" t="s">
        <v>67</v>
      </c>
      <c r="B745" s="1">
        <f t="shared" si="204"/>
        <v>43800</v>
      </c>
      <c r="C745" t="s">
        <v>64</v>
      </c>
      <c r="D745" s="1">
        <v>43435</v>
      </c>
      <c r="E745">
        <v>4.75E-4</v>
      </c>
      <c r="F745">
        <v>1.0359E-2</v>
      </c>
      <c r="G745">
        <v>0</v>
      </c>
      <c r="H745">
        <v>5.1450000000000003E-3</v>
      </c>
      <c r="BQ745" t="str">
        <f>VLOOKUP(A745,Misc!$A$3:$B$11,2,FALSE)</f>
        <v>PHP</v>
      </c>
      <c r="BR745">
        <f>INDEX(FX!$B$30:$AK$48,MATCH(Data!BQ745,FX!$A$30:$A$48,0),MATCH(Data!D745,Period,0))</f>
        <v>52.823162274618589</v>
      </c>
      <c r="BS745">
        <f t="shared" si="188"/>
        <v>8.9922673983537031E-6</v>
      </c>
      <c r="BT745">
        <f t="shared" si="189"/>
        <v>0</v>
      </c>
      <c r="BU745">
        <f t="shared" si="190"/>
        <v>1.961071536411495E-4</v>
      </c>
      <c r="BV745">
        <f t="shared" si="191"/>
        <v>0</v>
      </c>
      <c r="BW745">
        <f t="shared" si="192"/>
        <v>0</v>
      </c>
      <c r="BX745">
        <f t="shared" si="193"/>
        <v>0</v>
      </c>
      <c r="BY745">
        <f t="shared" si="194"/>
        <v>9.740045424111538E-5</v>
      </c>
      <c r="BZ745">
        <f t="shared" si="195"/>
        <v>0</v>
      </c>
      <c r="CA745">
        <f t="shared" si="196"/>
        <v>0</v>
      </c>
      <c r="CB745">
        <f t="shared" si="197"/>
        <v>0</v>
      </c>
      <c r="CC745">
        <f t="shared" si="198"/>
        <v>0</v>
      </c>
      <c r="CD745">
        <f t="shared" si="199"/>
        <v>0</v>
      </c>
      <c r="CE745" s="4">
        <f t="shared" si="200"/>
        <v>21.80842105263158</v>
      </c>
      <c r="CF745" s="4" t="str">
        <f t="shared" si="201"/>
        <v/>
      </c>
      <c r="CG745" s="4">
        <f t="shared" si="202"/>
        <v>0.49666956269910228</v>
      </c>
      <c r="CH745" s="4" t="str">
        <f t="shared" si="203"/>
        <v/>
      </c>
      <c r="CI745">
        <f>INDEX(FX!$B$114:$AK$132,MATCH(Data!BQ745,FX!$A$114:$A$132,0),MATCH(Data!D745,Period,0))</f>
        <v>53.33161777320295</v>
      </c>
    </row>
    <row r="746" spans="1:87" hidden="1" outlineLevel="1" x14ac:dyDescent="0.15">
      <c r="A746" t="s">
        <v>67</v>
      </c>
      <c r="B746" s="1">
        <f t="shared" si="204"/>
        <v>43800</v>
      </c>
      <c r="C746" t="s">
        <v>109</v>
      </c>
      <c r="D746" s="1">
        <v>43101</v>
      </c>
      <c r="E746">
        <f t="array" ref="E746:E757">TRANSPOSE('[5]D2C_Key Metrics P1'!$F$9:$Q$9)</f>
        <v>2.3E-2</v>
      </c>
      <c r="F746">
        <f t="array" ref="F746:F757">TRANSPOSE('[5]D2C_Key Metrics P1'!$F$14:$Q$14)</f>
        <v>4.4102938881813644E-2</v>
      </c>
      <c r="G746">
        <f t="array" ref="G746:G757">TRANSPOSE('[5]D2C_Key Metrics P1'!$F$19:$Q$19)</f>
        <v>2.3E-2</v>
      </c>
      <c r="H746">
        <f t="array" ref="H746:H757">TRANSPOSE('[5]D2C_Key Metrics P1'!$F$24:$Q$24)</f>
        <v>4.4103000000000003E-2</v>
      </c>
      <c r="BQ746" t="str">
        <f>VLOOKUP(A746,Misc!$A$3:$B$11,2,FALSE)</f>
        <v>PHP</v>
      </c>
      <c r="BR746">
        <f>INDEX(FX!$B$30:$AK$48,MATCH(Data!BQ746,FX!$A$30:$A$48,0),MATCH(Data!D746,Period,0))</f>
        <v>50.60322889537202</v>
      </c>
      <c r="BS746">
        <f t="shared" si="188"/>
        <v>4.5451645086828625E-4</v>
      </c>
      <c r="BT746">
        <f t="shared" si="189"/>
        <v>0</v>
      </c>
      <c r="BU746">
        <f t="shared" si="190"/>
        <v>8.7154396754012529E-4</v>
      </c>
      <c r="BV746">
        <f t="shared" si="191"/>
        <v>0</v>
      </c>
      <c r="BW746">
        <f t="shared" si="192"/>
        <v>4.5451645086828625E-4</v>
      </c>
      <c r="BX746">
        <f t="shared" si="193"/>
        <v>0</v>
      </c>
      <c r="BY746">
        <f t="shared" si="194"/>
        <v>8.7154517533234916E-4</v>
      </c>
      <c r="BZ746">
        <f t="shared" si="195"/>
        <v>0</v>
      </c>
      <c r="CA746">
        <f t="shared" si="196"/>
        <v>0</v>
      </c>
      <c r="CB746">
        <f t="shared" si="197"/>
        <v>0</v>
      </c>
      <c r="CC746">
        <f t="shared" si="198"/>
        <v>0</v>
      </c>
      <c r="CD746">
        <f t="shared" si="199"/>
        <v>0</v>
      </c>
      <c r="CE746" s="4">
        <f t="shared" si="200"/>
        <v>1.9175190818179844</v>
      </c>
      <c r="CF746" s="4" t="str">
        <f t="shared" si="201"/>
        <v/>
      </c>
      <c r="CG746" s="4">
        <f t="shared" si="202"/>
        <v>1.0000013858075656</v>
      </c>
      <c r="CH746" s="4" t="str">
        <f t="shared" si="203"/>
        <v/>
      </c>
      <c r="CI746">
        <f>INDEX(FX!$B$114:$AK$132,MATCH(Data!BQ746,FX!$A$114:$A$132,0),MATCH(Data!D746,Period,0))</f>
        <v>53.33161777320295</v>
      </c>
    </row>
    <row r="747" spans="1:87" hidden="1" outlineLevel="1" x14ac:dyDescent="0.15">
      <c r="A747" t="s">
        <v>67</v>
      </c>
      <c r="B747" s="1">
        <f t="shared" si="204"/>
        <v>43800</v>
      </c>
      <c r="C747" t="s">
        <v>109</v>
      </c>
      <c r="D747" s="1">
        <v>43132</v>
      </c>
      <c r="E747">
        <v>1.0000000000000002E-2</v>
      </c>
      <c r="F747">
        <v>1.9274412594277132E-2</v>
      </c>
      <c r="G747">
        <v>0.01</v>
      </c>
      <c r="H747">
        <v>1.9273999999999999E-2</v>
      </c>
      <c r="BQ747" t="str">
        <f>VLOOKUP(A747,Misc!$A$3:$B$11,2,FALSE)</f>
        <v>PHP</v>
      </c>
      <c r="BR747">
        <f>INDEX(FX!$B$30:$AK$48,MATCH(Data!BQ747,FX!$A$30:$A$48,0),MATCH(Data!D747,Period,0))</f>
        <v>51.930546332140146</v>
      </c>
      <c r="BS747">
        <f t="shared" si="188"/>
        <v>1.9256489111517278E-4</v>
      </c>
      <c r="BT747">
        <f t="shared" si="189"/>
        <v>0</v>
      </c>
      <c r="BU747">
        <f t="shared" si="190"/>
        <v>3.7115751625258902E-4</v>
      </c>
      <c r="BV747">
        <f t="shared" si="191"/>
        <v>0</v>
      </c>
      <c r="BW747">
        <f t="shared" si="192"/>
        <v>1.9256489111517275E-4</v>
      </c>
      <c r="BX747">
        <f t="shared" si="193"/>
        <v>0</v>
      </c>
      <c r="BY747">
        <f t="shared" si="194"/>
        <v>3.7114957113538392E-4</v>
      </c>
      <c r="BZ747">
        <f t="shared" si="195"/>
        <v>0</v>
      </c>
      <c r="CA747">
        <f t="shared" si="196"/>
        <v>0</v>
      </c>
      <c r="CB747">
        <f t="shared" si="197"/>
        <v>0</v>
      </c>
      <c r="CC747">
        <f t="shared" si="198"/>
        <v>0</v>
      </c>
      <c r="CD747">
        <f t="shared" si="199"/>
        <v>0</v>
      </c>
      <c r="CE747" s="4">
        <f t="shared" si="200"/>
        <v>1.9274412594277128</v>
      </c>
      <c r="CF747" s="4" t="str">
        <f t="shared" si="201"/>
        <v/>
      </c>
      <c r="CG747" s="4">
        <f t="shared" si="202"/>
        <v>0.9999785936782708</v>
      </c>
      <c r="CH747" s="4" t="str">
        <f t="shared" si="203"/>
        <v/>
      </c>
      <c r="CI747">
        <f>INDEX(FX!$B$114:$AK$132,MATCH(Data!BQ747,FX!$A$114:$A$132,0),MATCH(Data!D747,Period,0))</f>
        <v>53.33161777320295</v>
      </c>
    </row>
    <row r="748" spans="1:87" hidden="1" outlineLevel="1" x14ac:dyDescent="0.15">
      <c r="A748" t="s">
        <v>67</v>
      </c>
      <c r="B748" s="1">
        <f t="shared" si="204"/>
        <v>43800</v>
      </c>
      <c r="C748" t="s">
        <v>109</v>
      </c>
      <c r="D748" s="1">
        <v>43160</v>
      </c>
      <c r="E748">
        <v>3.4000000000000002E-2</v>
      </c>
      <c r="F748">
        <v>6.454768454840612E-2</v>
      </c>
      <c r="G748">
        <v>3.4000000000000002E-2</v>
      </c>
      <c r="H748">
        <v>6.4547999999999994E-2</v>
      </c>
      <c r="BQ748" t="str">
        <f>VLOOKUP(A748,Misc!$A$3:$B$11,2,FALSE)</f>
        <v>PHP</v>
      </c>
      <c r="BR748">
        <f>INDEX(FX!$B$30:$AK$48,MATCH(Data!BQ748,FX!$A$30:$A$48,0),MATCH(Data!D748,Period,0))</f>
        <v>52.114297846058811</v>
      </c>
      <c r="BS748">
        <f t="shared" si="188"/>
        <v>6.5241212882562671E-4</v>
      </c>
      <c r="BT748">
        <f t="shared" si="189"/>
        <v>0</v>
      </c>
      <c r="BU748">
        <f t="shared" si="190"/>
        <v>1.2385791849114896E-3</v>
      </c>
      <c r="BV748">
        <f t="shared" si="191"/>
        <v>0</v>
      </c>
      <c r="BW748">
        <f t="shared" si="192"/>
        <v>6.5241212882562671E-4</v>
      </c>
      <c r="BX748">
        <f t="shared" si="193"/>
        <v>0</v>
      </c>
      <c r="BY748">
        <f t="shared" si="194"/>
        <v>1.2385852379834278E-3</v>
      </c>
      <c r="BZ748">
        <f t="shared" si="195"/>
        <v>0</v>
      </c>
      <c r="CA748">
        <f t="shared" si="196"/>
        <v>0</v>
      </c>
      <c r="CB748">
        <f t="shared" si="197"/>
        <v>0</v>
      </c>
      <c r="CC748">
        <f t="shared" si="198"/>
        <v>0</v>
      </c>
      <c r="CD748">
        <f t="shared" si="199"/>
        <v>0</v>
      </c>
      <c r="CE748" s="4">
        <f t="shared" si="200"/>
        <v>1.8984613102472387</v>
      </c>
      <c r="CF748" s="4" t="str">
        <f t="shared" si="201"/>
        <v/>
      </c>
      <c r="CG748" s="4">
        <f t="shared" si="202"/>
        <v>1.0000048871093685</v>
      </c>
      <c r="CH748" s="4" t="str">
        <f t="shared" si="203"/>
        <v/>
      </c>
      <c r="CI748">
        <f>INDEX(FX!$B$114:$AK$132,MATCH(Data!BQ748,FX!$A$114:$A$132,0),MATCH(Data!D748,Period,0))</f>
        <v>53.33161777320295</v>
      </c>
    </row>
    <row r="749" spans="1:87" hidden="1" outlineLevel="1" x14ac:dyDescent="0.15">
      <c r="A749" t="s">
        <v>67</v>
      </c>
      <c r="B749" s="1">
        <f t="shared" si="204"/>
        <v>43800</v>
      </c>
      <c r="C749" t="s">
        <v>109</v>
      </c>
      <c r="D749" s="1">
        <v>43191</v>
      </c>
      <c r="E749">
        <v>1.8000000000000002E-2</v>
      </c>
      <c r="F749">
        <v>3.409626650252804E-2</v>
      </c>
      <c r="G749">
        <v>1.7999999999999999E-2</v>
      </c>
      <c r="H749">
        <v>3.4096000000000001E-2</v>
      </c>
      <c r="BQ749" t="str">
        <f>VLOOKUP(A749,Misc!$A$3:$B$11,2,FALSE)</f>
        <v>PHP</v>
      </c>
      <c r="BR749">
        <f>INDEX(FX!$B$30:$AK$48,MATCH(Data!BQ749,FX!$A$30:$A$48,0),MATCH(Data!D749,Period,0))</f>
        <v>52.052206283652239</v>
      </c>
      <c r="BS749">
        <f t="shared" si="188"/>
        <v>3.4580666767343476E-4</v>
      </c>
      <c r="BT749">
        <f t="shared" si="189"/>
        <v>0</v>
      </c>
      <c r="BU749">
        <f t="shared" si="190"/>
        <v>6.5503979440803214E-4</v>
      </c>
      <c r="BV749">
        <f t="shared" si="191"/>
        <v>0</v>
      </c>
      <c r="BW749">
        <f t="shared" si="192"/>
        <v>3.458066676734347E-4</v>
      </c>
      <c r="BX749">
        <f t="shared" si="193"/>
        <v>0</v>
      </c>
      <c r="BY749">
        <f t="shared" si="194"/>
        <v>6.5503467449963505E-4</v>
      </c>
      <c r="BZ749">
        <f t="shared" si="195"/>
        <v>0</v>
      </c>
      <c r="CA749">
        <f t="shared" si="196"/>
        <v>0</v>
      </c>
      <c r="CB749">
        <f t="shared" si="197"/>
        <v>0</v>
      </c>
      <c r="CC749">
        <f t="shared" si="198"/>
        <v>0</v>
      </c>
      <c r="CD749">
        <f t="shared" si="199"/>
        <v>0</v>
      </c>
      <c r="CE749" s="4">
        <f t="shared" si="200"/>
        <v>1.8942370279182243</v>
      </c>
      <c r="CF749" s="4" t="str">
        <f t="shared" si="201"/>
        <v/>
      </c>
      <c r="CG749" s="4">
        <f t="shared" si="202"/>
        <v>0.99999218382082922</v>
      </c>
      <c r="CH749" s="4" t="str">
        <f t="shared" si="203"/>
        <v/>
      </c>
      <c r="CI749">
        <f>INDEX(FX!$B$114:$AK$132,MATCH(Data!BQ749,FX!$A$114:$A$132,0),MATCH(Data!D749,Period,0))</f>
        <v>53.33161777320295</v>
      </c>
    </row>
    <row r="750" spans="1:87" hidden="1" outlineLevel="1" x14ac:dyDescent="0.15">
      <c r="A750" t="s">
        <v>67</v>
      </c>
      <c r="B750" s="1">
        <f t="shared" si="204"/>
        <v>43800</v>
      </c>
      <c r="C750" t="s">
        <v>109</v>
      </c>
      <c r="D750" s="1">
        <v>43221</v>
      </c>
      <c r="E750">
        <v>1.3999999999999999E-2</v>
      </c>
      <c r="F750">
        <v>2.2810065958658809E-2</v>
      </c>
      <c r="G750">
        <v>1.4E-2</v>
      </c>
      <c r="H750">
        <v>2.281E-2</v>
      </c>
      <c r="BQ750" t="str">
        <f>VLOOKUP(A750,Misc!$A$3:$B$11,2,FALSE)</f>
        <v>PHP</v>
      </c>
      <c r="BR750">
        <f>INDEX(FX!$B$30:$AK$48,MATCH(Data!BQ750,FX!$A$30:$A$48,0),MATCH(Data!D750,Period,0))</f>
        <v>52.27252962069349</v>
      </c>
      <c r="BS750">
        <f t="shared" si="188"/>
        <v>2.6782709965613989E-4</v>
      </c>
      <c r="BT750">
        <f t="shared" si="189"/>
        <v>0</v>
      </c>
      <c r="BU750">
        <f t="shared" si="190"/>
        <v>4.3636812919091694E-4</v>
      </c>
      <c r="BV750">
        <f t="shared" si="191"/>
        <v>0</v>
      </c>
      <c r="BW750">
        <f t="shared" si="192"/>
        <v>2.6782709965613989E-4</v>
      </c>
      <c r="BX750">
        <f t="shared" si="193"/>
        <v>0</v>
      </c>
      <c r="BY750">
        <f t="shared" si="194"/>
        <v>4.363668673683251E-4</v>
      </c>
      <c r="BZ750">
        <f t="shared" si="195"/>
        <v>0</v>
      </c>
      <c r="CA750">
        <f t="shared" si="196"/>
        <v>0</v>
      </c>
      <c r="CB750">
        <f t="shared" si="197"/>
        <v>0</v>
      </c>
      <c r="CC750">
        <f t="shared" si="198"/>
        <v>0</v>
      </c>
      <c r="CD750">
        <f t="shared" si="199"/>
        <v>0</v>
      </c>
      <c r="CE750" s="4">
        <f t="shared" si="200"/>
        <v>1.6292904256184864</v>
      </c>
      <c r="CF750" s="4" t="str">
        <f t="shared" si="201"/>
        <v/>
      </c>
      <c r="CG750" s="4">
        <f t="shared" si="202"/>
        <v>0.9999971083529996</v>
      </c>
      <c r="CH750" s="4" t="str">
        <f t="shared" si="203"/>
        <v/>
      </c>
      <c r="CI750">
        <f>INDEX(FX!$B$114:$AK$132,MATCH(Data!BQ750,FX!$A$114:$A$132,0),MATCH(Data!D750,Period,0))</f>
        <v>53.33161777320295</v>
      </c>
    </row>
    <row r="751" spans="1:87" hidden="1" outlineLevel="1" x14ac:dyDescent="0.15">
      <c r="A751" t="s">
        <v>67</v>
      </c>
      <c r="B751" s="1">
        <f t="shared" si="204"/>
        <v>43800</v>
      </c>
      <c r="C751" t="s">
        <v>109</v>
      </c>
      <c r="D751" s="1">
        <v>43252</v>
      </c>
      <c r="E751">
        <v>3.6000000000000004E-2</v>
      </c>
      <c r="F751">
        <v>6.7538326719427194E-2</v>
      </c>
      <c r="G751">
        <v>3.5999999999999997E-2</v>
      </c>
      <c r="H751">
        <v>6.7539000000000002E-2</v>
      </c>
      <c r="BQ751" t="str">
        <f>VLOOKUP(A751,Misc!$A$3:$B$11,2,FALSE)</f>
        <v>PHP</v>
      </c>
      <c r="BR751">
        <f>INDEX(FX!$B$30:$AK$48,MATCH(Data!BQ751,FX!$A$30:$A$48,0),MATCH(Data!D751,Period,0))</f>
        <v>53.12256365089462</v>
      </c>
      <c r="BS751">
        <f t="shared" si="188"/>
        <v>6.7767813760986927E-4</v>
      </c>
      <c r="BT751">
        <f t="shared" si="189"/>
        <v>0</v>
      </c>
      <c r="BU751">
        <f t="shared" si="190"/>
        <v>1.2713679852363413E-3</v>
      </c>
      <c r="BV751">
        <f t="shared" si="191"/>
        <v>0</v>
      </c>
      <c r="BW751">
        <f t="shared" si="192"/>
        <v>6.7767813760986916E-4</v>
      </c>
      <c r="BX751">
        <f t="shared" si="193"/>
        <v>0</v>
      </c>
      <c r="BY751">
        <f t="shared" si="194"/>
        <v>1.2713806593342488E-3</v>
      </c>
      <c r="BZ751">
        <f t="shared" si="195"/>
        <v>0</v>
      </c>
      <c r="CA751">
        <f t="shared" si="196"/>
        <v>0</v>
      </c>
      <c r="CB751">
        <f t="shared" si="197"/>
        <v>0</v>
      </c>
      <c r="CC751">
        <f t="shared" si="198"/>
        <v>0</v>
      </c>
      <c r="CD751">
        <f t="shared" si="199"/>
        <v>0</v>
      </c>
      <c r="CE751" s="4">
        <f t="shared" si="200"/>
        <v>1.8760646310951996</v>
      </c>
      <c r="CF751" s="4" t="str">
        <f t="shared" si="201"/>
        <v/>
      </c>
      <c r="CG751" s="4">
        <f t="shared" si="202"/>
        <v>1.0000099688666497</v>
      </c>
      <c r="CH751" s="4" t="str">
        <f t="shared" si="203"/>
        <v/>
      </c>
      <c r="CI751">
        <f>INDEX(FX!$B$114:$AK$132,MATCH(Data!BQ751,FX!$A$114:$A$132,0),MATCH(Data!D751,Period,0))</f>
        <v>53.33161777320295</v>
      </c>
    </row>
    <row r="752" spans="1:87" hidden="1" outlineLevel="1" x14ac:dyDescent="0.15">
      <c r="A752" t="s">
        <v>67</v>
      </c>
      <c r="B752" s="1">
        <f t="shared" si="204"/>
        <v>43800</v>
      </c>
      <c r="C752" t="s">
        <v>109</v>
      </c>
      <c r="D752" s="1">
        <v>43282</v>
      </c>
      <c r="E752">
        <v>1.6999999999999987E-2</v>
      </c>
      <c r="F752">
        <v>3.1548536753555234E-2</v>
      </c>
      <c r="G752">
        <v>1.7000000000000001E-2</v>
      </c>
      <c r="H752">
        <v>3.1548E-2</v>
      </c>
      <c r="BQ752" t="str">
        <f>VLOOKUP(A752,Misc!$A$3:$B$11,2,FALSE)</f>
        <v>PHP</v>
      </c>
      <c r="BR752">
        <f>INDEX(FX!$B$30:$AK$48,MATCH(Data!BQ752,FX!$A$30:$A$48,0),MATCH(Data!D752,Period,0))</f>
        <v>53.393455886357103</v>
      </c>
      <c r="BS752">
        <f t="shared" si="188"/>
        <v>3.1839107841573079E-4</v>
      </c>
      <c r="BT752">
        <f t="shared" si="189"/>
        <v>0</v>
      </c>
      <c r="BU752">
        <f t="shared" si="190"/>
        <v>5.9086897878839867E-4</v>
      </c>
      <c r="BV752">
        <f t="shared" si="191"/>
        <v>0</v>
      </c>
      <c r="BW752">
        <f t="shared" si="192"/>
        <v>3.1839107841573106E-4</v>
      </c>
      <c r="BX752">
        <f t="shared" si="193"/>
        <v>0</v>
      </c>
      <c r="BY752">
        <f t="shared" si="194"/>
        <v>5.9085892599173423E-4</v>
      </c>
      <c r="BZ752">
        <f t="shared" si="195"/>
        <v>0</v>
      </c>
      <c r="CA752">
        <f t="shared" si="196"/>
        <v>0</v>
      </c>
      <c r="CB752">
        <f t="shared" si="197"/>
        <v>0</v>
      </c>
      <c r="CC752">
        <f t="shared" si="198"/>
        <v>0</v>
      </c>
      <c r="CD752">
        <f t="shared" si="199"/>
        <v>0</v>
      </c>
      <c r="CE752" s="4">
        <f t="shared" si="200"/>
        <v>1.8557962796208975</v>
      </c>
      <c r="CF752" s="4" t="str">
        <f t="shared" si="201"/>
        <v/>
      </c>
      <c r="CG752" s="4">
        <f t="shared" si="202"/>
        <v>0.99998298641995886</v>
      </c>
      <c r="CH752" s="4" t="str">
        <f t="shared" si="203"/>
        <v/>
      </c>
      <c r="CI752">
        <f>INDEX(FX!$B$114:$AK$132,MATCH(Data!BQ752,FX!$A$114:$A$132,0),MATCH(Data!D752,Period,0))</f>
        <v>53.33161777320295</v>
      </c>
    </row>
    <row r="753" spans="1:87" hidden="1" outlineLevel="1" x14ac:dyDescent="0.15">
      <c r="A753" t="s">
        <v>67</v>
      </c>
      <c r="B753" s="1">
        <f t="shared" si="204"/>
        <v>43800</v>
      </c>
      <c r="C753" t="s">
        <v>109</v>
      </c>
      <c r="D753" s="1">
        <v>43313</v>
      </c>
      <c r="E753">
        <v>2.0999999999999991E-2</v>
      </c>
      <c r="F753">
        <v>3.8709110534439539E-2</v>
      </c>
      <c r="G753">
        <v>2.1000000000000001E-2</v>
      </c>
      <c r="H753">
        <v>3.8709E-2</v>
      </c>
      <c r="BQ753" t="str">
        <f>VLOOKUP(A753,Misc!$A$3:$B$11,2,FALSE)</f>
        <v>PHP</v>
      </c>
      <c r="BR753">
        <f>INDEX(FX!$B$30:$AK$48,MATCH(Data!BQ753,FX!$A$30:$A$48,0),MATCH(Data!D753,Period,0))</f>
        <v>53.285597042458193</v>
      </c>
      <c r="BS753">
        <f t="shared" si="188"/>
        <v>3.9410274381024762E-4</v>
      </c>
      <c r="BT753">
        <f t="shared" si="189"/>
        <v>0</v>
      </c>
      <c r="BU753">
        <f t="shared" si="190"/>
        <v>7.2644603200365673E-4</v>
      </c>
      <c r="BV753">
        <f t="shared" si="191"/>
        <v>0</v>
      </c>
      <c r="BW753">
        <f t="shared" si="192"/>
        <v>3.9410274381024784E-4</v>
      </c>
      <c r="BX753">
        <f t="shared" si="193"/>
        <v>0</v>
      </c>
      <c r="BY753">
        <f t="shared" si="194"/>
        <v>7.2644395762623255E-4</v>
      </c>
      <c r="BZ753">
        <f t="shared" si="195"/>
        <v>0</v>
      </c>
      <c r="CA753">
        <f t="shared" si="196"/>
        <v>0</v>
      </c>
      <c r="CB753">
        <f t="shared" si="197"/>
        <v>0</v>
      </c>
      <c r="CC753">
        <f t="shared" si="198"/>
        <v>0</v>
      </c>
      <c r="CD753">
        <f t="shared" si="199"/>
        <v>0</v>
      </c>
      <c r="CE753" s="4">
        <f t="shared" si="200"/>
        <v>1.8432909778304551</v>
      </c>
      <c r="CF753" s="4" t="str">
        <f t="shared" si="201"/>
        <v/>
      </c>
      <c r="CG753" s="4">
        <f t="shared" si="202"/>
        <v>0.99999714448516097</v>
      </c>
      <c r="CH753" s="4" t="str">
        <f t="shared" si="203"/>
        <v/>
      </c>
      <c r="CI753">
        <f>INDEX(FX!$B$114:$AK$132,MATCH(Data!BQ753,FX!$A$114:$A$132,0),MATCH(Data!D753,Period,0))</f>
        <v>53.33161777320295</v>
      </c>
    </row>
    <row r="754" spans="1:87" hidden="1" outlineLevel="1" x14ac:dyDescent="0.15">
      <c r="A754" t="s">
        <v>67</v>
      </c>
      <c r="B754" s="1">
        <f t="shared" si="204"/>
        <v>43800</v>
      </c>
      <c r="C754" t="s">
        <v>109</v>
      </c>
      <c r="D754" s="1">
        <v>43344</v>
      </c>
      <c r="E754">
        <v>3.5000000000000003E-2</v>
      </c>
      <c r="F754">
        <v>6.44714014151897E-2</v>
      </c>
      <c r="G754">
        <v>3.5000000000000003E-2</v>
      </c>
      <c r="H754">
        <v>6.4472000000000002E-2</v>
      </c>
      <c r="BQ754" t="str">
        <f>VLOOKUP(A754,Misc!$A$3:$B$11,2,FALSE)</f>
        <v>PHP</v>
      </c>
      <c r="BR754">
        <f>INDEX(FX!$B$30:$AK$48,MATCH(Data!BQ754,FX!$A$30:$A$48,0),MATCH(Data!D754,Period,0))</f>
        <v>54.00027447314023</v>
      </c>
      <c r="BS754">
        <f t="shared" si="188"/>
        <v>6.4814485373419772E-4</v>
      </c>
      <c r="BT754">
        <f t="shared" si="189"/>
        <v>0</v>
      </c>
      <c r="BU754">
        <f t="shared" si="190"/>
        <v>1.1939087725796249E-3</v>
      </c>
      <c r="BV754">
        <f t="shared" si="191"/>
        <v>0</v>
      </c>
      <c r="BW754">
        <f t="shared" si="192"/>
        <v>6.4814485373419772E-4</v>
      </c>
      <c r="BX754">
        <f t="shared" si="193"/>
        <v>0</v>
      </c>
      <c r="BY754">
        <f t="shared" si="194"/>
        <v>1.1939198574271769E-3</v>
      </c>
      <c r="BZ754">
        <f t="shared" si="195"/>
        <v>0</v>
      </c>
      <c r="CA754">
        <f t="shared" si="196"/>
        <v>0</v>
      </c>
      <c r="CB754">
        <f t="shared" si="197"/>
        <v>0</v>
      </c>
      <c r="CC754">
        <f t="shared" si="198"/>
        <v>0</v>
      </c>
      <c r="CD754">
        <f t="shared" si="199"/>
        <v>0</v>
      </c>
      <c r="CE754" s="4">
        <f t="shared" si="200"/>
        <v>1.8420400404339912</v>
      </c>
      <c r="CF754" s="4" t="str">
        <f t="shared" si="201"/>
        <v/>
      </c>
      <c r="CG754" s="4">
        <f t="shared" si="202"/>
        <v>1.0000092845013007</v>
      </c>
      <c r="CH754" s="4" t="str">
        <f t="shared" si="203"/>
        <v/>
      </c>
      <c r="CI754">
        <f>INDEX(FX!$B$114:$AK$132,MATCH(Data!BQ754,FX!$A$114:$A$132,0),MATCH(Data!D754,Period,0))</f>
        <v>53.33161777320295</v>
      </c>
    </row>
    <row r="755" spans="1:87" hidden="1" outlineLevel="1" x14ac:dyDescent="0.15">
      <c r="A755" t="s">
        <v>67</v>
      </c>
      <c r="B755" s="1">
        <f t="shared" si="204"/>
        <v>43800</v>
      </c>
      <c r="C755" t="s">
        <v>109</v>
      </c>
      <c r="D755" s="1">
        <v>43374</v>
      </c>
      <c r="E755">
        <v>5.0000000000000044E-3</v>
      </c>
      <c r="F755">
        <v>9.4500794573816882E-3</v>
      </c>
      <c r="G755">
        <v>5.0000000000000001E-3</v>
      </c>
      <c r="H755">
        <v>9.4500000000000001E-3</v>
      </c>
      <c r="BQ755" t="str">
        <f>VLOOKUP(A755,Misc!$A$3:$B$11,2,FALSE)</f>
        <v>PHP</v>
      </c>
      <c r="BR755">
        <f>INDEX(FX!$B$30:$AK$48,MATCH(Data!BQ755,FX!$A$30:$A$48,0),MATCH(Data!D755,Period,0))</f>
        <v>53.944187208716812</v>
      </c>
      <c r="BS755">
        <f t="shared" ref="BS755:BS818" si="205">IF(D755&gt;B755,0,E755/$BR755)</f>
        <v>9.2688392553851612E-5</v>
      </c>
      <c r="BT755">
        <f t="shared" ref="BT755:BT818" si="206">IF(D755&gt;B755,E755/$BR755,0)</f>
        <v>0</v>
      </c>
      <c r="BU755">
        <f t="shared" ref="BU755:BU818" si="207">IF(D755&gt;B755,0,F755/$BR755)</f>
        <v>1.7518253488217641E-4</v>
      </c>
      <c r="BV755">
        <f t="shared" ref="BV755:BV818" si="208">IF(D755&gt;B755,F755/$BR755,0)</f>
        <v>0</v>
      </c>
      <c r="BW755">
        <f t="shared" ref="BW755:BW818" si="209">IF(D755&gt;B755,0,G755/$BR755)</f>
        <v>9.268839255385153E-5</v>
      </c>
      <c r="BX755">
        <f t="shared" ref="BX755:BX818" si="210">IF(D755&gt;B755,G755/$BR755,0)</f>
        <v>0</v>
      </c>
      <c r="BY755">
        <f t="shared" ref="BY755:BY818" si="211">IF(D755&gt;B755,0,H755/$BR755)</f>
        <v>1.7518106192677938E-4</v>
      </c>
      <c r="BZ755">
        <f t="shared" ref="BZ755:BZ818" si="212">IF(D755&gt;B755,H755/$BR755,0)</f>
        <v>0</v>
      </c>
      <c r="CA755">
        <f t="shared" si="196"/>
        <v>0</v>
      </c>
      <c r="CB755">
        <f t="shared" si="197"/>
        <v>0</v>
      </c>
      <c r="CC755">
        <f t="shared" si="198"/>
        <v>0</v>
      </c>
      <c r="CD755">
        <f t="shared" si="199"/>
        <v>0</v>
      </c>
      <c r="CE755" s="4">
        <f t="shared" si="200"/>
        <v>1.8900158914763356</v>
      </c>
      <c r="CF755" s="4" t="str">
        <f t="shared" si="201"/>
        <v/>
      </c>
      <c r="CG755" s="4">
        <f t="shared" si="202"/>
        <v>0.99999159188215869</v>
      </c>
      <c r="CH755" s="4" t="str">
        <f t="shared" si="203"/>
        <v/>
      </c>
      <c r="CI755">
        <f>INDEX(FX!$B$114:$AK$132,MATCH(Data!BQ755,FX!$A$114:$A$132,0),MATCH(Data!D755,Period,0))</f>
        <v>53.33161777320295</v>
      </c>
    </row>
    <row r="756" spans="1:87" hidden="1" outlineLevel="1" x14ac:dyDescent="0.15">
      <c r="A756" t="s">
        <v>67</v>
      </c>
      <c r="B756" s="1">
        <f t="shared" si="204"/>
        <v>43800</v>
      </c>
      <c r="C756" t="s">
        <v>109</v>
      </c>
      <c r="D756" s="1">
        <v>43405</v>
      </c>
      <c r="E756">
        <v>0</v>
      </c>
      <c r="F756">
        <v>0</v>
      </c>
      <c r="G756">
        <v>0</v>
      </c>
      <c r="H756">
        <v>0</v>
      </c>
      <c r="BQ756" t="str">
        <f>VLOOKUP(A756,Misc!$A$3:$B$11,2,FALSE)</f>
        <v>PHP</v>
      </c>
      <c r="BR756">
        <f>INDEX(FX!$B$30:$AK$48,MATCH(Data!BQ756,FX!$A$30:$A$48,0),MATCH(Data!D756,Period,0))</f>
        <v>52.747979573801047</v>
      </c>
      <c r="BS756">
        <f t="shared" si="205"/>
        <v>0</v>
      </c>
      <c r="BT756">
        <f t="shared" si="206"/>
        <v>0</v>
      </c>
      <c r="BU756">
        <f t="shared" si="207"/>
        <v>0</v>
      </c>
      <c r="BV756">
        <f t="shared" si="208"/>
        <v>0</v>
      </c>
      <c r="BW756">
        <f t="shared" si="209"/>
        <v>0</v>
      </c>
      <c r="BX756">
        <f t="shared" si="210"/>
        <v>0</v>
      </c>
      <c r="BY756">
        <f t="shared" si="211"/>
        <v>0</v>
      </c>
      <c r="BZ756">
        <f t="shared" si="212"/>
        <v>0</v>
      </c>
      <c r="CA756">
        <f t="shared" si="196"/>
        <v>0</v>
      </c>
      <c r="CB756">
        <f t="shared" si="197"/>
        <v>0</v>
      </c>
      <c r="CC756">
        <f t="shared" si="198"/>
        <v>0</v>
      </c>
      <c r="CD756">
        <f t="shared" si="199"/>
        <v>0</v>
      </c>
      <c r="CE756" s="4">
        <f t="shared" si="200"/>
        <v>0</v>
      </c>
      <c r="CF756" s="4" t="str">
        <f t="shared" si="201"/>
        <v/>
      </c>
      <c r="CG756" s="4">
        <f t="shared" si="202"/>
        <v>0</v>
      </c>
      <c r="CH756" s="4" t="str">
        <f t="shared" si="203"/>
        <v/>
      </c>
      <c r="CI756">
        <f>INDEX(FX!$B$114:$AK$132,MATCH(Data!BQ756,FX!$A$114:$A$132,0),MATCH(Data!D756,Period,0))</f>
        <v>53.33161777320295</v>
      </c>
    </row>
    <row r="757" spans="1:87" hidden="1" outlineLevel="1" x14ac:dyDescent="0.15">
      <c r="A757" t="s">
        <v>67</v>
      </c>
      <c r="B757" s="1">
        <f t="shared" si="204"/>
        <v>43800</v>
      </c>
      <c r="C757" t="s">
        <v>109</v>
      </c>
      <c r="D757" s="1">
        <v>43435</v>
      </c>
      <c r="E757">
        <v>4.0000000000000036E-3</v>
      </c>
      <c r="F757">
        <v>1.076847244449991E-2</v>
      </c>
      <c r="G757">
        <v>4.0000000000000001E-3</v>
      </c>
      <c r="H757">
        <v>1.0768E-2</v>
      </c>
      <c r="BQ757" t="str">
        <f>VLOOKUP(A757,Misc!$A$3:$B$11,2,FALSE)</f>
        <v>PHP</v>
      </c>
      <c r="BR757">
        <f>INDEX(FX!$B$30:$AK$48,MATCH(Data!BQ757,FX!$A$30:$A$48,0),MATCH(Data!D757,Period,0))</f>
        <v>52.823162274618589</v>
      </c>
      <c r="BS757">
        <f t="shared" si="205"/>
        <v>7.5724357038768094E-5</v>
      </c>
      <c r="BT757">
        <f t="shared" si="206"/>
        <v>0</v>
      </c>
      <c r="BU757">
        <f t="shared" si="207"/>
        <v>2.0385891303736158E-4</v>
      </c>
      <c r="BV757">
        <f t="shared" si="208"/>
        <v>0</v>
      </c>
      <c r="BW757">
        <f t="shared" si="209"/>
        <v>7.5724357038768026E-5</v>
      </c>
      <c r="BX757">
        <f t="shared" si="210"/>
        <v>0</v>
      </c>
      <c r="BY757">
        <f t="shared" si="211"/>
        <v>2.0384996914836354E-4</v>
      </c>
      <c r="BZ757">
        <f t="shared" si="212"/>
        <v>0</v>
      </c>
      <c r="CA757">
        <f t="shared" si="196"/>
        <v>0</v>
      </c>
      <c r="CB757">
        <f t="shared" si="197"/>
        <v>0</v>
      </c>
      <c r="CC757">
        <f t="shared" si="198"/>
        <v>0</v>
      </c>
      <c r="CD757">
        <f t="shared" si="199"/>
        <v>0</v>
      </c>
      <c r="CE757" s="4">
        <f t="shared" si="200"/>
        <v>2.6921181111249752</v>
      </c>
      <c r="CF757" s="4" t="str">
        <f t="shared" si="201"/>
        <v/>
      </c>
      <c r="CG757" s="4">
        <f t="shared" si="202"/>
        <v>0.99995612706422898</v>
      </c>
      <c r="CH757" s="4" t="str">
        <f t="shared" si="203"/>
        <v/>
      </c>
      <c r="CI757">
        <f>INDEX(FX!$B$114:$AK$132,MATCH(Data!BQ757,FX!$A$114:$A$132,0),MATCH(Data!D757,Period,0))</f>
        <v>53.33161777320295</v>
      </c>
    </row>
    <row r="758" spans="1:87" hidden="1" outlineLevel="1" x14ac:dyDescent="0.15">
      <c r="A758" t="s">
        <v>67</v>
      </c>
      <c r="B758" s="1">
        <f t="shared" si="204"/>
        <v>43800</v>
      </c>
      <c r="C758" t="s">
        <v>45</v>
      </c>
      <c r="D758" s="1">
        <v>43101</v>
      </c>
      <c r="E758">
        <f t="array" ref="E758:E769">TRANSPOSE('[5]OVERALL_Key Metrics P1'!$F$9:$Q$9)</f>
        <v>143.98360353555148</v>
      </c>
      <c r="F758">
        <f t="array" ref="F758:F769">TRANSPOSE('[5]OVERALL_Key Metrics P1'!$F$14:$Q$14)</f>
        <v>61.834658062347906</v>
      </c>
      <c r="G758">
        <f t="array" ref="G758:G769">TRANSPOSE('[5]OVERALL_Key Metrics P1'!$F$19:$Q$19)</f>
        <v>25.098345001947106</v>
      </c>
      <c r="H758">
        <f t="array" ref="H758:H769">TRANSPOSE('[5]OVERALL_Key Metrics P1'!$F$24:$Q$24)</f>
        <v>11.941700303428679</v>
      </c>
      <c r="BQ758" t="str">
        <f>VLOOKUP(A758,Misc!$A$3:$B$11,2,FALSE)</f>
        <v>PHP</v>
      </c>
      <c r="BR758">
        <f>INDEX(FX!$B$30:$AK$48,MATCH(Data!BQ758,FX!$A$30:$A$48,0),MATCH(Data!D758,Period,0))</f>
        <v>50.60322889537202</v>
      </c>
      <c r="BS758">
        <f t="shared" si="205"/>
        <v>2.8453441940089257</v>
      </c>
      <c r="BT758">
        <f t="shared" si="206"/>
        <v>0</v>
      </c>
      <c r="BU758">
        <f t="shared" si="207"/>
        <v>1.2219508401370622</v>
      </c>
      <c r="BV758">
        <f t="shared" si="208"/>
        <v>0</v>
      </c>
      <c r="BW758">
        <f t="shared" si="209"/>
        <v>0.49598307360664301</v>
      </c>
      <c r="BX758">
        <f t="shared" si="210"/>
        <v>0</v>
      </c>
      <c r="BY758">
        <f t="shared" si="211"/>
        <v>0.23598692344552782</v>
      </c>
      <c r="BZ758">
        <f t="shared" si="212"/>
        <v>0</v>
      </c>
      <c r="CA758">
        <f t="shared" si="196"/>
        <v>0</v>
      </c>
      <c r="CB758">
        <f t="shared" si="197"/>
        <v>0</v>
      </c>
      <c r="CC758">
        <f t="shared" si="198"/>
        <v>0</v>
      </c>
      <c r="CD758">
        <f t="shared" si="199"/>
        <v>0</v>
      </c>
      <c r="CE758" s="4">
        <f t="shared" si="200"/>
        <v>0.4294562474058381</v>
      </c>
      <c r="CF758" s="4" t="str">
        <f t="shared" si="201"/>
        <v/>
      </c>
      <c r="CG758" s="4">
        <f t="shared" si="202"/>
        <v>0.19312309112129089</v>
      </c>
      <c r="CH758" s="4" t="str">
        <f t="shared" si="203"/>
        <v/>
      </c>
      <c r="CI758">
        <f>INDEX(FX!$B$114:$AK$132,MATCH(Data!BQ758,FX!$A$114:$A$132,0),MATCH(Data!D758,Period,0))</f>
        <v>53.33161777320295</v>
      </c>
    </row>
    <row r="759" spans="1:87" hidden="1" outlineLevel="1" x14ac:dyDescent="0.15">
      <c r="A759" t="s">
        <v>67</v>
      </c>
      <c r="B759" s="1">
        <f t="shared" si="204"/>
        <v>43800</v>
      </c>
      <c r="C759" t="s">
        <v>45</v>
      </c>
      <c r="D759" s="1">
        <v>43132</v>
      </c>
      <c r="E759">
        <v>150.3731861292361</v>
      </c>
      <c r="F759">
        <v>75.077547108611242</v>
      </c>
      <c r="G759">
        <v>36.349531354901295</v>
      </c>
      <c r="H759">
        <v>18.581377818102201</v>
      </c>
      <c r="BQ759" t="str">
        <f>VLOOKUP(A759,Misc!$A$3:$B$11,2,FALSE)</f>
        <v>PHP</v>
      </c>
      <c r="BR759">
        <f>INDEX(FX!$B$30:$AK$48,MATCH(Data!BQ759,FX!$A$30:$A$48,0),MATCH(Data!D759,Period,0))</f>
        <v>51.930546332140146</v>
      </c>
      <c r="BS759">
        <f t="shared" si="205"/>
        <v>2.8956596213617951</v>
      </c>
      <c r="BT759">
        <f t="shared" si="206"/>
        <v>0</v>
      </c>
      <c r="BU759">
        <f t="shared" si="207"/>
        <v>1.4457299684163976</v>
      </c>
      <c r="BV759">
        <f t="shared" si="208"/>
        <v>0</v>
      </c>
      <c r="BW759">
        <f t="shared" si="209"/>
        <v>0.69996435474441254</v>
      </c>
      <c r="BX759">
        <f t="shared" si="210"/>
        <v>0</v>
      </c>
      <c r="BY759">
        <f t="shared" si="211"/>
        <v>0.35781209963127364</v>
      </c>
      <c r="BZ759">
        <f t="shared" si="212"/>
        <v>0</v>
      </c>
      <c r="CA759">
        <f t="shared" si="196"/>
        <v>0</v>
      </c>
      <c r="CB759">
        <f t="shared" si="197"/>
        <v>0</v>
      </c>
      <c r="CC759">
        <f t="shared" si="198"/>
        <v>0</v>
      </c>
      <c r="CD759">
        <f t="shared" si="199"/>
        <v>0</v>
      </c>
      <c r="CE759" s="4">
        <f t="shared" si="200"/>
        <v>0.49927483111308762</v>
      </c>
      <c r="CF759" s="4" t="str">
        <f t="shared" si="201"/>
        <v/>
      </c>
      <c r="CG759" s="4">
        <f t="shared" si="202"/>
        <v>0.24749580312235528</v>
      </c>
      <c r="CH759" s="4" t="str">
        <f t="shared" si="203"/>
        <v/>
      </c>
      <c r="CI759">
        <f>INDEX(FX!$B$114:$AK$132,MATCH(Data!BQ759,FX!$A$114:$A$132,0),MATCH(Data!D759,Period,0))</f>
        <v>53.33161777320295</v>
      </c>
    </row>
    <row r="760" spans="1:87" hidden="1" outlineLevel="1" x14ac:dyDescent="0.15">
      <c r="A760" t="s">
        <v>67</v>
      </c>
      <c r="B760" s="1">
        <f t="shared" si="204"/>
        <v>43800</v>
      </c>
      <c r="C760" t="s">
        <v>45</v>
      </c>
      <c r="D760" s="1">
        <v>43160</v>
      </c>
      <c r="E760">
        <v>183.81142644041503</v>
      </c>
      <c r="F760">
        <v>92.322793773201894</v>
      </c>
      <c r="G760">
        <v>41.186526032865451</v>
      </c>
      <c r="H760">
        <v>25.740584730162833</v>
      </c>
      <c r="BQ760" t="str">
        <f>VLOOKUP(A760,Misc!$A$3:$B$11,2,FALSE)</f>
        <v>PHP</v>
      </c>
      <c r="BR760">
        <f>INDEX(FX!$B$30:$AK$48,MATCH(Data!BQ760,FX!$A$30:$A$48,0),MATCH(Data!D760,Period,0))</f>
        <v>52.114297846058811</v>
      </c>
      <c r="BS760">
        <f t="shared" si="205"/>
        <v>3.5270824713666546</v>
      </c>
      <c r="BT760">
        <f t="shared" si="206"/>
        <v>0</v>
      </c>
      <c r="BU760">
        <f t="shared" si="207"/>
        <v>1.7715444242559988</v>
      </c>
      <c r="BV760">
        <f t="shared" si="208"/>
        <v>0</v>
      </c>
      <c r="BW760">
        <f t="shared" si="209"/>
        <v>0.79031144494217187</v>
      </c>
      <c r="BX760">
        <f t="shared" si="210"/>
        <v>0</v>
      </c>
      <c r="BY760">
        <f t="shared" si="211"/>
        <v>0.49392557885358684</v>
      </c>
      <c r="BZ760">
        <f t="shared" si="212"/>
        <v>0</v>
      </c>
      <c r="CA760">
        <f t="shared" si="196"/>
        <v>0</v>
      </c>
      <c r="CB760">
        <f t="shared" si="197"/>
        <v>0</v>
      </c>
      <c r="CC760">
        <f t="shared" si="198"/>
        <v>0</v>
      </c>
      <c r="CD760">
        <f t="shared" si="199"/>
        <v>0</v>
      </c>
      <c r="CE760" s="4">
        <f t="shared" si="200"/>
        <v>0.50226906760407286</v>
      </c>
      <c r="CF760" s="4" t="str">
        <f t="shared" si="201"/>
        <v/>
      </c>
      <c r="CG760" s="4">
        <f t="shared" si="202"/>
        <v>0.2788107213630967</v>
      </c>
      <c r="CH760" s="4" t="str">
        <f t="shared" si="203"/>
        <v/>
      </c>
      <c r="CI760">
        <f>INDEX(FX!$B$114:$AK$132,MATCH(Data!BQ760,FX!$A$114:$A$132,0),MATCH(Data!D760,Period,0))</f>
        <v>53.33161777320295</v>
      </c>
    </row>
    <row r="761" spans="1:87" hidden="1" outlineLevel="1" x14ac:dyDescent="0.15">
      <c r="A761" t="s">
        <v>67</v>
      </c>
      <c r="B761" s="1">
        <f t="shared" si="204"/>
        <v>43800</v>
      </c>
      <c r="C761" t="s">
        <v>45</v>
      </c>
      <c r="D761" s="1">
        <v>43191</v>
      </c>
      <c r="E761">
        <v>144.66844522462691</v>
      </c>
      <c r="F761">
        <v>73.725652032062101</v>
      </c>
      <c r="G761">
        <v>31.505176815641079</v>
      </c>
      <c r="H761">
        <v>17.645852335570634</v>
      </c>
      <c r="BQ761" t="str">
        <f>VLOOKUP(A761,Misc!$A$3:$B$11,2,FALSE)</f>
        <v>PHP</v>
      </c>
      <c r="BR761">
        <f>INDEX(FX!$B$30:$AK$48,MATCH(Data!BQ761,FX!$A$30:$A$48,0),MATCH(Data!D761,Period,0))</f>
        <v>52.052206283652239</v>
      </c>
      <c r="BS761">
        <f t="shared" si="205"/>
        <v>2.7792951644791692</v>
      </c>
      <c r="BT761">
        <f t="shared" si="206"/>
        <v>0</v>
      </c>
      <c r="BU761">
        <f t="shared" si="207"/>
        <v>1.4163790028476992</v>
      </c>
      <c r="BV761">
        <f t="shared" si="208"/>
        <v>0</v>
      </c>
      <c r="BW761">
        <f t="shared" si="209"/>
        <v>0.60526112272662191</v>
      </c>
      <c r="BX761">
        <f t="shared" si="210"/>
        <v>0</v>
      </c>
      <c r="BY761">
        <f t="shared" si="211"/>
        <v>0.33900296635673199</v>
      </c>
      <c r="BZ761">
        <f t="shared" si="212"/>
        <v>0</v>
      </c>
      <c r="CA761">
        <f t="shared" si="196"/>
        <v>0</v>
      </c>
      <c r="CB761">
        <f t="shared" si="197"/>
        <v>0</v>
      </c>
      <c r="CC761">
        <f t="shared" si="198"/>
        <v>0</v>
      </c>
      <c r="CD761">
        <f t="shared" si="199"/>
        <v>0</v>
      </c>
      <c r="CE761" s="4">
        <f t="shared" si="200"/>
        <v>0.50961805746642386</v>
      </c>
      <c r="CF761" s="4" t="str">
        <f t="shared" si="201"/>
        <v/>
      </c>
      <c r="CG761" s="4">
        <f t="shared" si="202"/>
        <v>0.2393448121407829</v>
      </c>
      <c r="CH761" s="4" t="str">
        <f t="shared" si="203"/>
        <v/>
      </c>
      <c r="CI761">
        <f>INDEX(FX!$B$114:$AK$132,MATCH(Data!BQ761,FX!$A$114:$A$132,0),MATCH(Data!D761,Period,0))</f>
        <v>53.33161777320295</v>
      </c>
    </row>
    <row r="762" spans="1:87" hidden="1" outlineLevel="1" x14ac:dyDescent="0.15">
      <c r="A762" t="s">
        <v>67</v>
      </c>
      <c r="B762" s="1">
        <f t="shared" si="204"/>
        <v>43800</v>
      </c>
      <c r="C762" t="s">
        <v>45</v>
      </c>
      <c r="D762" s="1">
        <v>43221</v>
      </c>
      <c r="E762">
        <v>149.58928108124593</v>
      </c>
      <c r="F762">
        <v>92.88715768733816</v>
      </c>
      <c r="G762">
        <v>36.430942226148382</v>
      </c>
      <c r="H762">
        <v>28.365494093660665</v>
      </c>
      <c r="BQ762" t="str">
        <f>VLOOKUP(A762,Misc!$A$3:$B$11,2,FALSE)</f>
        <v>PHP</v>
      </c>
      <c r="BR762">
        <f>INDEX(FX!$B$30:$AK$48,MATCH(Data!BQ762,FX!$A$30:$A$48,0),MATCH(Data!D762,Period,0))</f>
        <v>52.27252962069349</v>
      </c>
      <c r="BS762">
        <f t="shared" si="205"/>
        <v>2.8617188065455124</v>
      </c>
      <c r="BT762">
        <f t="shared" si="206"/>
        <v>0</v>
      </c>
      <c r="BU762">
        <f t="shared" si="207"/>
        <v>1.7769784313358785</v>
      </c>
      <c r="BV762">
        <f t="shared" si="208"/>
        <v>0</v>
      </c>
      <c r="BW762">
        <f t="shared" si="209"/>
        <v>0.69694239958355131</v>
      </c>
      <c r="BX762">
        <f t="shared" si="210"/>
        <v>0</v>
      </c>
      <c r="BY762">
        <f t="shared" si="211"/>
        <v>0.54264628667275017</v>
      </c>
      <c r="BZ762">
        <f t="shared" si="212"/>
        <v>0</v>
      </c>
      <c r="CA762">
        <f t="shared" si="196"/>
        <v>0</v>
      </c>
      <c r="CB762">
        <f t="shared" si="197"/>
        <v>0</v>
      </c>
      <c r="CC762">
        <f t="shared" si="198"/>
        <v>0</v>
      </c>
      <c r="CD762">
        <f t="shared" si="199"/>
        <v>0</v>
      </c>
      <c r="CE762" s="4">
        <f t="shared" si="200"/>
        <v>0.62094795172448669</v>
      </c>
      <c r="CF762" s="4" t="str">
        <f t="shared" si="201"/>
        <v/>
      </c>
      <c r="CG762" s="4">
        <f t="shared" si="202"/>
        <v>0.30537584311859384</v>
      </c>
      <c r="CH762" s="4" t="str">
        <f t="shared" si="203"/>
        <v/>
      </c>
      <c r="CI762">
        <f>INDEX(FX!$B$114:$AK$132,MATCH(Data!BQ762,FX!$A$114:$A$132,0),MATCH(Data!D762,Period,0))</f>
        <v>53.33161777320295</v>
      </c>
    </row>
    <row r="763" spans="1:87" hidden="1" outlineLevel="1" x14ac:dyDescent="0.15">
      <c r="A763" t="s">
        <v>67</v>
      </c>
      <c r="B763" s="1">
        <f t="shared" si="204"/>
        <v>43800</v>
      </c>
      <c r="C763" t="s">
        <v>45</v>
      </c>
      <c r="D763" s="1">
        <v>43252</v>
      </c>
      <c r="E763">
        <v>166.43159559739507</v>
      </c>
      <c r="F763">
        <v>122.35414466247701</v>
      </c>
      <c r="G763">
        <v>8.4888078983463391</v>
      </c>
      <c r="H763">
        <v>12.671986909069361</v>
      </c>
      <c r="BQ763" t="str">
        <f>VLOOKUP(A763,Misc!$A$3:$B$11,2,FALSE)</f>
        <v>PHP</v>
      </c>
      <c r="BR763">
        <f>INDEX(FX!$B$30:$AK$48,MATCH(Data!BQ763,FX!$A$30:$A$48,0),MATCH(Data!D763,Period,0))</f>
        <v>53.12256365089462</v>
      </c>
      <c r="BS763">
        <f t="shared" si="205"/>
        <v>3.1329737151078221</v>
      </c>
      <c r="BT763">
        <f t="shared" si="206"/>
        <v>0</v>
      </c>
      <c r="BU763">
        <f t="shared" si="207"/>
        <v>2.3032424689921096</v>
      </c>
      <c r="BV763">
        <f t="shared" si="208"/>
        <v>0</v>
      </c>
      <c r="BW763">
        <f t="shared" si="209"/>
        <v>0.1597966535299804</v>
      </c>
      <c r="BX763">
        <f t="shared" si="210"/>
        <v>0</v>
      </c>
      <c r="BY763">
        <f t="shared" si="211"/>
        <v>0.23854245800985466</v>
      </c>
      <c r="BZ763">
        <f t="shared" si="212"/>
        <v>0</v>
      </c>
      <c r="CA763">
        <f t="shared" si="196"/>
        <v>0</v>
      </c>
      <c r="CB763">
        <f t="shared" si="197"/>
        <v>0</v>
      </c>
      <c r="CC763">
        <f t="shared" si="198"/>
        <v>0</v>
      </c>
      <c r="CD763">
        <f t="shared" si="199"/>
        <v>0</v>
      </c>
      <c r="CE763" s="4">
        <f t="shared" si="200"/>
        <v>0.73516175954027851</v>
      </c>
      <c r="CF763" s="4" t="str">
        <f t="shared" si="201"/>
        <v/>
      </c>
      <c r="CG763" s="4">
        <f t="shared" si="202"/>
        <v>0.10356810506114016</v>
      </c>
      <c r="CH763" s="4" t="str">
        <f t="shared" si="203"/>
        <v/>
      </c>
      <c r="CI763">
        <f>INDEX(FX!$B$114:$AK$132,MATCH(Data!BQ763,FX!$A$114:$A$132,0),MATCH(Data!D763,Period,0))</f>
        <v>53.33161777320295</v>
      </c>
    </row>
    <row r="764" spans="1:87" hidden="1" outlineLevel="1" x14ac:dyDescent="0.15">
      <c r="A764" t="s">
        <v>67</v>
      </c>
      <c r="B764" s="1">
        <f t="shared" si="204"/>
        <v>43800</v>
      </c>
      <c r="C764" t="s">
        <v>45</v>
      </c>
      <c r="D764" s="1">
        <v>43282</v>
      </c>
      <c r="E764">
        <v>144.38259658579136</v>
      </c>
      <c r="F764">
        <v>78.888396482462213</v>
      </c>
      <c r="G764">
        <v>37.8651525406815</v>
      </c>
      <c r="H764">
        <v>19.363489513871109</v>
      </c>
      <c r="BQ764" t="str">
        <f>VLOOKUP(A764,Misc!$A$3:$B$11,2,FALSE)</f>
        <v>PHP</v>
      </c>
      <c r="BR764">
        <f>INDEX(FX!$B$30:$AK$48,MATCH(Data!BQ764,FX!$A$30:$A$48,0),MATCH(Data!D764,Period,0))</f>
        <v>53.393455886357103</v>
      </c>
      <c r="BS764">
        <f t="shared" si="205"/>
        <v>2.704125331259621</v>
      </c>
      <c r="BT764">
        <f t="shared" si="206"/>
        <v>0</v>
      </c>
      <c r="BU764">
        <f t="shared" si="207"/>
        <v>1.4774918606199356</v>
      </c>
      <c r="BV764">
        <f t="shared" si="208"/>
        <v>0</v>
      </c>
      <c r="BW764">
        <f t="shared" si="209"/>
        <v>0.70917216187080823</v>
      </c>
      <c r="BX764">
        <f t="shared" si="210"/>
        <v>0</v>
      </c>
      <c r="BY764">
        <f t="shared" si="211"/>
        <v>0.36265660636547775</v>
      </c>
      <c r="BZ764">
        <f t="shared" si="212"/>
        <v>0</v>
      </c>
      <c r="CA764">
        <f t="shared" si="196"/>
        <v>0</v>
      </c>
      <c r="CB764">
        <f t="shared" si="197"/>
        <v>0</v>
      </c>
      <c r="CC764">
        <f t="shared" si="198"/>
        <v>0</v>
      </c>
      <c r="CD764">
        <f t="shared" si="199"/>
        <v>0</v>
      </c>
      <c r="CE764" s="4">
        <f t="shared" si="200"/>
        <v>0.54638438667770561</v>
      </c>
      <c r="CF764" s="4" t="str">
        <f t="shared" si="201"/>
        <v/>
      </c>
      <c r="CG764" s="4">
        <f t="shared" si="202"/>
        <v>0.2454542160478041</v>
      </c>
      <c r="CH764" s="4" t="str">
        <f t="shared" si="203"/>
        <v/>
      </c>
      <c r="CI764">
        <f>INDEX(FX!$B$114:$AK$132,MATCH(Data!BQ764,FX!$A$114:$A$132,0),MATCH(Data!D764,Period,0))</f>
        <v>53.33161777320295</v>
      </c>
    </row>
    <row r="765" spans="1:87" hidden="1" outlineLevel="1" x14ac:dyDescent="0.15">
      <c r="A765" t="s">
        <v>67</v>
      </c>
      <c r="B765" s="1">
        <f t="shared" si="204"/>
        <v>43800</v>
      </c>
      <c r="C765" t="s">
        <v>45</v>
      </c>
      <c r="D765" s="1">
        <v>43313</v>
      </c>
      <c r="E765">
        <v>219.46898694250197</v>
      </c>
      <c r="F765">
        <v>120.28329896005663</v>
      </c>
      <c r="G765">
        <v>41.850448948217071</v>
      </c>
      <c r="H765">
        <v>25.34910027916921</v>
      </c>
      <c r="BQ765" t="str">
        <f>VLOOKUP(A765,Misc!$A$3:$B$11,2,FALSE)</f>
        <v>PHP</v>
      </c>
      <c r="BR765">
        <f>INDEX(FX!$B$30:$AK$48,MATCH(Data!BQ765,FX!$A$30:$A$48,0),MATCH(Data!D765,Period,0))</f>
        <v>53.285597042458193</v>
      </c>
      <c r="BS765">
        <f t="shared" si="205"/>
        <v>4.118729996918832</v>
      </c>
      <c r="BT765">
        <f t="shared" si="206"/>
        <v>0</v>
      </c>
      <c r="BU765">
        <f t="shared" si="207"/>
        <v>2.2573322930812689</v>
      </c>
      <c r="BV765">
        <f t="shared" si="208"/>
        <v>0</v>
      </c>
      <c r="BW765">
        <f t="shared" si="209"/>
        <v>0.78539889334204993</v>
      </c>
      <c r="BX765">
        <f t="shared" si="210"/>
        <v>0</v>
      </c>
      <c r="BY765">
        <f t="shared" si="211"/>
        <v>0.47572142729246214</v>
      </c>
      <c r="BZ765">
        <f t="shared" si="212"/>
        <v>0</v>
      </c>
      <c r="CA765">
        <f t="shared" si="196"/>
        <v>0</v>
      </c>
      <c r="CB765">
        <f t="shared" si="197"/>
        <v>0</v>
      </c>
      <c r="CC765">
        <f t="shared" si="198"/>
        <v>0</v>
      </c>
      <c r="CD765">
        <f t="shared" si="199"/>
        <v>0</v>
      </c>
      <c r="CE765" s="4">
        <f t="shared" si="200"/>
        <v>0.54806513045767735</v>
      </c>
      <c r="CF765" s="4" t="str">
        <f t="shared" si="201"/>
        <v/>
      </c>
      <c r="CG765" s="4">
        <f t="shared" si="202"/>
        <v>0.21074497040181009</v>
      </c>
      <c r="CH765" s="4" t="str">
        <f t="shared" si="203"/>
        <v/>
      </c>
      <c r="CI765">
        <f>INDEX(FX!$B$114:$AK$132,MATCH(Data!BQ765,FX!$A$114:$A$132,0),MATCH(Data!D765,Period,0))</f>
        <v>53.33161777320295</v>
      </c>
    </row>
    <row r="766" spans="1:87" hidden="1" outlineLevel="1" x14ac:dyDescent="0.15">
      <c r="A766" t="s">
        <v>67</v>
      </c>
      <c r="B766" s="1">
        <f t="shared" si="204"/>
        <v>43800</v>
      </c>
      <c r="C766" t="s">
        <v>45</v>
      </c>
      <c r="D766" s="1">
        <v>43344</v>
      </c>
      <c r="E766">
        <v>175.88553084664983</v>
      </c>
      <c r="F766">
        <v>95.206067239705803</v>
      </c>
      <c r="G766">
        <v>40.262167210114654</v>
      </c>
      <c r="H766">
        <v>25.075267844290853</v>
      </c>
      <c r="BQ766" t="str">
        <f>VLOOKUP(A766,Misc!$A$3:$B$11,2,FALSE)</f>
        <v>PHP</v>
      </c>
      <c r="BR766">
        <f>INDEX(FX!$B$30:$AK$48,MATCH(Data!BQ766,FX!$A$30:$A$48,0),MATCH(Data!D766,Period,0))</f>
        <v>54.00027447314023</v>
      </c>
      <c r="BS766">
        <f t="shared" si="205"/>
        <v>3.257122904701816</v>
      </c>
      <c r="BT766">
        <f t="shared" si="206"/>
        <v>0</v>
      </c>
      <c r="BU766">
        <f t="shared" si="207"/>
        <v>1.76306635787678</v>
      </c>
      <c r="BV766">
        <f t="shared" si="208"/>
        <v>0</v>
      </c>
      <c r="BW766">
        <f t="shared" si="209"/>
        <v>0.745591899354902</v>
      </c>
      <c r="BX766">
        <f t="shared" si="210"/>
        <v>0</v>
      </c>
      <c r="BY766">
        <f t="shared" si="211"/>
        <v>0.46435445169382067</v>
      </c>
      <c r="BZ766">
        <f t="shared" si="212"/>
        <v>0</v>
      </c>
      <c r="CA766">
        <f t="shared" si="196"/>
        <v>0</v>
      </c>
      <c r="CB766">
        <f t="shared" si="197"/>
        <v>0</v>
      </c>
      <c r="CC766">
        <f t="shared" si="198"/>
        <v>0</v>
      </c>
      <c r="CD766">
        <f t="shared" si="199"/>
        <v>0</v>
      </c>
      <c r="CE766" s="4">
        <f t="shared" si="200"/>
        <v>0.54129561869824061</v>
      </c>
      <c r="CF766" s="4" t="str">
        <f t="shared" si="201"/>
        <v/>
      </c>
      <c r="CG766" s="4">
        <f t="shared" si="202"/>
        <v>0.26337888509938556</v>
      </c>
      <c r="CH766" s="4" t="str">
        <f t="shared" si="203"/>
        <v/>
      </c>
      <c r="CI766">
        <f>INDEX(FX!$B$114:$AK$132,MATCH(Data!BQ766,FX!$A$114:$A$132,0),MATCH(Data!D766,Period,0))</f>
        <v>53.33161777320295</v>
      </c>
    </row>
    <row r="767" spans="1:87" hidden="1" outlineLevel="1" x14ac:dyDescent="0.15">
      <c r="A767" t="s">
        <v>67</v>
      </c>
      <c r="B767" s="1">
        <f t="shared" si="204"/>
        <v>43800</v>
      </c>
      <c r="C767" t="s">
        <v>45</v>
      </c>
      <c r="D767" s="1">
        <v>43374</v>
      </c>
      <c r="E767">
        <v>178.89237152930858</v>
      </c>
      <c r="F767">
        <v>99.424062996433051</v>
      </c>
      <c r="G767">
        <v>45.181396045967858</v>
      </c>
      <c r="H767">
        <v>27.269741518117154</v>
      </c>
      <c r="BQ767" t="str">
        <f>VLOOKUP(A767,Misc!$A$3:$B$11,2,FALSE)</f>
        <v>PHP</v>
      </c>
      <c r="BR767">
        <f>INDEX(FX!$B$30:$AK$48,MATCH(Data!BQ767,FX!$A$30:$A$48,0),MATCH(Data!D767,Period,0))</f>
        <v>53.944187208716812</v>
      </c>
      <c r="BS767">
        <f t="shared" si="205"/>
        <v>3.316249271439601</v>
      </c>
      <c r="BT767">
        <f t="shared" si="206"/>
        <v>0</v>
      </c>
      <c r="BU767">
        <f t="shared" si="207"/>
        <v>1.84309131606245</v>
      </c>
      <c r="BV767">
        <f t="shared" si="208"/>
        <v>0</v>
      </c>
      <c r="BW767">
        <f t="shared" si="209"/>
        <v>0.83755819456794078</v>
      </c>
      <c r="BX767">
        <f t="shared" si="210"/>
        <v>0</v>
      </c>
      <c r="BY767">
        <f t="shared" si="211"/>
        <v>0.50551770133466112</v>
      </c>
      <c r="BZ767">
        <f t="shared" si="212"/>
        <v>0</v>
      </c>
      <c r="CA767">
        <f t="shared" si="196"/>
        <v>0</v>
      </c>
      <c r="CB767">
        <f t="shared" si="197"/>
        <v>0</v>
      </c>
      <c r="CC767">
        <f t="shared" si="198"/>
        <v>0</v>
      </c>
      <c r="CD767">
        <f t="shared" si="199"/>
        <v>0</v>
      </c>
      <c r="CE767" s="4">
        <f t="shared" si="200"/>
        <v>0.55577586761514897</v>
      </c>
      <c r="CF767" s="4" t="str">
        <f t="shared" si="201"/>
        <v/>
      </c>
      <c r="CG767" s="4">
        <f t="shared" si="202"/>
        <v>0.27427707836779397</v>
      </c>
      <c r="CH767" s="4" t="str">
        <f t="shared" si="203"/>
        <v/>
      </c>
      <c r="CI767">
        <f>INDEX(FX!$B$114:$AK$132,MATCH(Data!BQ767,FX!$A$114:$A$132,0),MATCH(Data!D767,Period,0))</f>
        <v>53.33161777320295</v>
      </c>
    </row>
    <row r="768" spans="1:87" hidden="1" outlineLevel="1" x14ac:dyDescent="0.15">
      <c r="A768" t="s">
        <v>67</v>
      </c>
      <c r="B768" s="1">
        <f t="shared" si="204"/>
        <v>43800</v>
      </c>
      <c r="C768" t="s">
        <v>45</v>
      </c>
      <c r="D768" s="1">
        <v>43405</v>
      </c>
      <c r="E768">
        <v>199.67063534469952</v>
      </c>
      <c r="F768">
        <v>120.46756364515649</v>
      </c>
      <c r="G768">
        <v>49.21993326674577</v>
      </c>
      <c r="H768">
        <v>30.549696319312122</v>
      </c>
      <c r="BQ768" t="str">
        <f>VLOOKUP(A768,Misc!$A$3:$B$11,2,FALSE)</f>
        <v>PHP</v>
      </c>
      <c r="BR768">
        <f>INDEX(FX!$B$30:$AK$48,MATCH(Data!BQ768,FX!$A$30:$A$48,0),MATCH(Data!D768,Period,0))</f>
        <v>52.747979573801047</v>
      </c>
      <c r="BS768">
        <f t="shared" si="205"/>
        <v>3.785370301536104</v>
      </c>
      <c r="BT768">
        <f t="shared" si="206"/>
        <v>0</v>
      </c>
      <c r="BU768">
        <f t="shared" si="207"/>
        <v>2.2838327575486987</v>
      </c>
      <c r="BV768">
        <f t="shared" si="208"/>
        <v>0</v>
      </c>
      <c r="BW768">
        <f t="shared" si="209"/>
        <v>0.93311504373131304</v>
      </c>
      <c r="BX768">
        <f t="shared" si="210"/>
        <v>0</v>
      </c>
      <c r="BY768">
        <f t="shared" si="211"/>
        <v>0.57916334551865178</v>
      </c>
      <c r="BZ768">
        <f t="shared" si="212"/>
        <v>0</v>
      </c>
      <c r="CA768">
        <f t="shared" si="196"/>
        <v>0</v>
      </c>
      <c r="CB768">
        <f t="shared" si="197"/>
        <v>0</v>
      </c>
      <c r="CC768">
        <f t="shared" si="198"/>
        <v>0</v>
      </c>
      <c r="CD768">
        <f t="shared" si="199"/>
        <v>0</v>
      </c>
      <c r="CE768" s="4">
        <f t="shared" si="200"/>
        <v>0.60333139841613881</v>
      </c>
      <c r="CF768" s="4" t="str">
        <f t="shared" si="201"/>
        <v/>
      </c>
      <c r="CG768" s="4">
        <f t="shared" si="202"/>
        <v>0.25359271321613053</v>
      </c>
      <c r="CH768" s="4" t="str">
        <f t="shared" si="203"/>
        <v/>
      </c>
      <c r="CI768">
        <f>INDEX(FX!$B$114:$AK$132,MATCH(Data!BQ768,FX!$A$114:$A$132,0),MATCH(Data!D768,Period,0))</f>
        <v>53.33161777320295</v>
      </c>
    </row>
    <row r="769" spans="1:87" hidden="1" outlineLevel="1" x14ac:dyDescent="0.15">
      <c r="A769" t="s">
        <v>67</v>
      </c>
      <c r="B769" s="1">
        <f t="shared" si="204"/>
        <v>43800</v>
      </c>
      <c r="C769" t="s">
        <v>45</v>
      </c>
      <c r="D769" s="1">
        <v>43435</v>
      </c>
      <c r="E769">
        <v>173.72759870079673</v>
      </c>
      <c r="F769">
        <v>136.6182619326525</v>
      </c>
      <c r="G769">
        <v>37.30481253048503</v>
      </c>
      <c r="H769">
        <v>32.373968614385205</v>
      </c>
      <c r="BQ769" t="str">
        <f>VLOOKUP(A769,Misc!$A$3:$B$11,2,FALSE)</f>
        <v>PHP</v>
      </c>
      <c r="BR769">
        <f>INDEX(FX!$B$30:$AK$48,MATCH(Data!BQ769,FX!$A$30:$A$48,0),MATCH(Data!D769,Period,0))</f>
        <v>52.823162274618589</v>
      </c>
      <c r="BS769">
        <f t="shared" si="205"/>
        <v>3.288852677876736</v>
      </c>
      <c r="BT769">
        <f t="shared" si="206"/>
        <v>0</v>
      </c>
      <c r="BU769">
        <f t="shared" si="207"/>
        <v>2.5863325111510274</v>
      </c>
      <c r="BV769">
        <f t="shared" si="208"/>
        <v>0</v>
      </c>
      <c r="BW769">
        <f t="shared" si="209"/>
        <v>0.70622073583068901</v>
      </c>
      <c r="BX769">
        <f t="shared" si="210"/>
        <v>0</v>
      </c>
      <c r="BY769">
        <f t="shared" si="211"/>
        <v>0.61287448952939394</v>
      </c>
      <c r="BZ769">
        <f t="shared" si="212"/>
        <v>0</v>
      </c>
      <c r="CA769">
        <f t="shared" si="196"/>
        <v>0</v>
      </c>
      <c r="CB769">
        <f t="shared" si="197"/>
        <v>0</v>
      </c>
      <c r="CC769">
        <f t="shared" si="198"/>
        <v>0</v>
      </c>
      <c r="CD769">
        <f t="shared" si="199"/>
        <v>0</v>
      </c>
      <c r="CE769" s="4">
        <f t="shared" si="200"/>
        <v>0.78639354342279277</v>
      </c>
      <c r="CF769" s="4" t="str">
        <f t="shared" si="201"/>
        <v/>
      </c>
      <c r="CG769" s="4">
        <f t="shared" si="202"/>
        <v>0.23696662625048118</v>
      </c>
      <c r="CH769" s="4" t="str">
        <f t="shared" si="203"/>
        <v/>
      </c>
      <c r="CI769">
        <f>INDEX(FX!$B$114:$AK$132,MATCH(Data!BQ769,FX!$A$114:$A$132,0),MATCH(Data!D769,Period,0))</f>
        <v>53.33161777320295</v>
      </c>
    </row>
    <row r="770" spans="1:87" hidden="1" outlineLevel="1" x14ac:dyDescent="0.15">
      <c r="A770" t="s">
        <v>68</v>
      </c>
      <c r="B770" s="1">
        <f t="shared" si="204"/>
        <v>43800</v>
      </c>
      <c r="C770" t="s">
        <v>50</v>
      </c>
      <c r="D770" s="1">
        <v>43101</v>
      </c>
      <c r="E770">
        <f t="array" ref="E770:E781">TRANSPOSE('[6]AG_Key Metrics P1'!$F$9:$Q$9)</f>
        <v>16976.623500000002</v>
      </c>
      <c r="F770">
        <f t="array" ref="F770:F781">TRANSPOSE('[6]AG_Key Metrics P1'!$F$14:$Q$14)</f>
        <v>5270.1572379557128</v>
      </c>
      <c r="G770">
        <f t="array" ref="G770:G781">TRANSPOSE('[6]AG_Key Metrics P1'!$F$19:$Q$19)</f>
        <v>4881.8996272475579</v>
      </c>
      <c r="H770">
        <f t="array" ref="H770:H781">TRANSPOSE('[6]AG_Key Metrics P1'!$F$24:$Q$24)</f>
        <v>2089.618332770086</v>
      </c>
      <c r="BQ770" t="str">
        <f>VLOOKUP(A770,Misc!$A$3:$B$11,2,FALSE)</f>
        <v>VND</v>
      </c>
      <c r="BR770">
        <f>INDEX(FX!$B$30:$AK$48,MATCH(Data!BQ770,FX!$A$30:$A$48,0),MATCH(Data!D770,Period,0))</f>
        <v>23745.951063799046</v>
      </c>
      <c r="BS770">
        <f t="shared" si="205"/>
        <v>0.7149270818586434</v>
      </c>
      <c r="BT770">
        <f t="shared" si="206"/>
        <v>0</v>
      </c>
      <c r="BU770">
        <f t="shared" si="207"/>
        <v>0.22193919391967937</v>
      </c>
      <c r="BV770">
        <f t="shared" si="208"/>
        <v>0</v>
      </c>
      <c r="BW770">
        <f t="shared" si="209"/>
        <v>0.20558871759363076</v>
      </c>
      <c r="BX770">
        <f t="shared" si="210"/>
        <v>0</v>
      </c>
      <c r="BY770">
        <f t="shared" si="211"/>
        <v>8.7998931992904303E-2</v>
      </c>
      <c r="BZ770">
        <f t="shared" si="212"/>
        <v>0</v>
      </c>
      <c r="CA770">
        <f t="shared" si="196"/>
        <v>0</v>
      </c>
      <c r="CB770">
        <f t="shared" si="197"/>
        <v>0</v>
      </c>
      <c r="CC770">
        <f t="shared" si="198"/>
        <v>0</v>
      </c>
      <c r="CD770">
        <f t="shared" si="199"/>
        <v>0</v>
      </c>
      <c r="CE770" s="4">
        <f t="shared" si="200"/>
        <v>0.31043612635667583</v>
      </c>
      <c r="CF770" s="4" t="str">
        <f t="shared" si="201"/>
        <v/>
      </c>
      <c r="CG770" s="4">
        <f t="shared" si="202"/>
        <v>0.39650018745563009</v>
      </c>
      <c r="CH770" s="4" t="str">
        <f t="shared" si="203"/>
        <v/>
      </c>
      <c r="CI770">
        <f>INDEX(FX!$B$114:$AK$132,MATCH(Data!BQ770,FX!$A$114:$A$132,0),MATCH(Data!D770,Period,0))</f>
        <v>22961.581658536001</v>
      </c>
    </row>
    <row r="771" spans="1:87" hidden="1" outlineLevel="1" x14ac:dyDescent="0.15">
      <c r="A771" t="s">
        <v>68</v>
      </c>
      <c r="B771" s="1">
        <f t="shared" si="204"/>
        <v>43800</v>
      </c>
      <c r="C771" t="s">
        <v>50</v>
      </c>
      <c r="D771" s="1">
        <v>43132</v>
      </c>
      <c r="E771">
        <v>14114.203800000001</v>
      </c>
      <c r="F771">
        <v>4093.1772580614984</v>
      </c>
      <c r="G771">
        <v>3544.7699705227287</v>
      </c>
      <c r="H771">
        <v>1621.8879277815802</v>
      </c>
      <c r="BQ771" t="str">
        <f>VLOOKUP(A771,Misc!$A$3:$B$11,2,FALSE)</f>
        <v>VND</v>
      </c>
      <c r="BR771">
        <f>INDEX(FX!$B$30:$AK$48,MATCH(Data!BQ771,FX!$A$30:$A$48,0),MATCH(Data!D771,Period,0))</f>
        <v>22719.12222309662</v>
      </c>
      <c r="BS771">
        <f t="shared" si="205"/>
        <v>0.62124776042849394</v>
      </c>
      <c r="BT771">
        <f t="shared" si="206"/>
        <v>0</v>
      </c>
      <c r="BU771">
        <f t="shared" si="207"/>
        <v>0.18016441030896474</v>
      </c>
      <c r="BV771">
        <f t="shared" si="208"/>
        <v>0</v>
      </c>
      <c r="BW771">
        <f t="shared" si="209"/>
        <v>0.15602583302796177</v>
      </c>
      <c r="BX771">
        <f t="shared" si="210"/>
        <v>0</v>
      </c>
      <c r="BY771">
        <f t="shared" si="211"/>
        <v>7.1388670383257288E-2</v>
      </c>
      <c r="BZ771">
        <f t="shared" si="212"/>
        <v>0</v>
      </c>
      <c r="CA771">
        <f t="shared" ref="CA771:CA834" si="213">I771/$CI771</f>
        <v>0</v>
      </c>
      <c r="CB771">
        <f t="shared" ref="CB771:CB834" si="214">J771/$CI771</f>
        <v>0</v>
      </c>
      <c r="CC771">
        <f t="shared" ref="CC771:CC834" si="215">K771/$CI771</f>
        <v>0</v>
      </c>
      <c r="CD771">
        <f t="shared" ref="CD771:CD834" si="216">L771/$CI771</f>
        <v>0</v>
      </c>
      <c r="CE771" s="4">
        <f t="shared" ref="CE771:CE834" si="217">IFERROR(IF(D771&gt;B771,"",BU771/BS771),0)</f>
        <v>0.29000412039264289</v>
      </c>
      <c r="CF771" s="4" t="str">
        <f t="shared" ref="CF771:CF834" si="218">IFERROR(IF(D771&gt;B771,BV771/BT771,""),0)</f>
        <v/>
      </c>
      <c r="CG771" s="4">
        <f t="shared" ref="CG771:CG834" si="219">IFERROR(IF(D771&gt;B771,"",BY771/BU771),0)</f>
        <v>0.39624180081311589</v>
      </c>
      <c r="CH771" s="4" t="str">
        <f t="shared" ref="CH771:CH834" si="220">IFERROR(IF(D771&gt;B771,BZ771/BV771,""),0)</f>
        <v/>
      </c>
      <c r="CI771">
        <f>INDEX(FX!$B$114:$AK$132,MATCH(Data!BQ771,FX!$A$114:$A$132,0),MATCH(Data!D771,Period,0))</f>
        <v>22961.581658536001</v>
      </c>
    </row>
    <row r="772" spans="1:87" hidden="1" outlineLevel="1" x14ac:dyDescent="0.15">
      <c r="A772" t="s">
        <v>68</v>
      </c>
      <c r="B772" s="1">
        <f t="shared" ref="B772:B835" si="221">B771</f>
        <v>43800</v>
      </c>
      <c r="C772" t="s">
        <v>50</v>
      </c>
      <c r="D772" s="1">
        <v>43160</v>
      </c>
      <c r="E772">
        <v>33272.4732</v>
      </c>
      <c r="F772">
        <v>9911.915294750168</v>
      </c>
      <c r="G772">
        <v>8654.8429513041519</v>
      </c>
      <c r="H772">
        <v>4169.152337521492</v>
      </c>
      <c r="BQ772" t="str">
        <f>VLOOKUP(A772,Misc!$A$3:$B$11,2,FALSE)</f>
        <v>VND</v>
      </c>
      <c r="BR772">
        <f>INDEX(FX!$B$30:$AK$48,MATCH(Data!BQ772,FX!$A$30:$A$48,0),MATCH(Data!D772,Period,0))</f>
        <v>22777.165971482482</v>
      </c>
      <c r="BS772">
        <f t="shared" si="205"/>
        <v>1.4607819621483145</v>
      </c>
      <c r="BT772">
        <f t="shared" si="206"/>
        <v>0</v>
      </c>
      <c r="BU772">
        <f t="shared" si="207"/>
        <v>0.43516894538855738</v>
      </c>
      <c r="BV772">
        <f t="shared" si="208"/>
        <v>0</v>
      </c>
      <c r="BW772">
        <f t="shared" si="209"/>
        <v>0.37997892108878722</v>
      </c>
      <c r="BX772">
        <f t="shared" si="210"/>
        <v>0</v>
      </c>
      <c r="BY772">
        <f t="shared" si="211"/>
        <v>0.18304087272057301</v>
      </c>
      <c r="BZ772">
        <f t="shared" si="212"/>
        <v>0</v>
      </c>
      <c r="CA772">
        <f t="shared" si="213"/>
        <v>0</v>
      </c>
      <c r="CB772">
        <f t="shared" si="214"/>
        <v>0</v>
      </c>
      <c r="CC772">
        <f t="shared" si="215"/>
        <v>0</v>
      </c>
      <c r="CD772">
        <f t="shared" si="216"/>
        <v>0</v>
      </c>
      <c r="CE772" s="4">
        <f t="shared" si="217"/>
        <v>0.2979013683524484</v>
      </c>
      <c r="CF772" s="4" t="str">
        <f t="shared" si="218"/>
        <v/>
      </c>
      <c r="CG772" s="4">
        <f t="shared" si="219"/>
        <v>0.42062025486937699</v>
      </c>
      <c r="CH772" s="4" t="str">
        <f t="shared" si="220"/>
        <v/>
      </c>
      <c r="CI772">
        <f>INDEX(FX!$B$114:$AK$132,MATCH(Data!BQ772,FX!$A$114:$A$132,0),MATCH(Data!D772,Period,0))</f>
        <v>22961.581658536001</v>
      </c>
    </row>
    <row r="773" spans="1:87" hidden="1" outlineLevel="1" x14ac:dyDescent="0.15">
      <c r="A773" t="s">
        <v>68</v>
      </c>
      <c r="B773" s="1">
        <f t="shared" si="221"/>
        <v>43800</v>
      </c>
      <c r="C773" t="s">
        <v>50</v>
      </c>
      <c r="D773" s="1">
        <v>43191</v>
      </c>
      <c r="E773">
        <v>22320.970499999999</v>
      </c>
      <c r="F773">
        <v>6305.5590636402158</v>
      </c>
      <c r="G773">
        <v>5943.4418049643591</v>
      </c>
      <c r="H773">
        <v>2854.0549234246555</v>
      </c>
      <c r="BQ773" t="str">
        <f>VLOOKUP(A773,Misc!$A$3:$B$11,2,FALSE)</f>
        <v>VND</v>
      </c>
      <c r="BR773">
        <f>INDEX(FX!$B$30:$AK$48,MATCH(Data!BQ773,FX!$A$30:$A$48,0),MATCH(Data!D773,Period,0))</f>
        <v>22785.728601181741</v>
      </c>
      <c r="BS773">
        <f t="shared" si="205"/>
        <v>0.97960310555276087</v>
      </c>
      <c r="BT773">
        <f t="shared" si="206"/>
        <v>0</v>
      </c>
      <c r="BU773">
        <f t="shared" si="207"/>
        <v>0.27673282579663433</v>
      </c>
      <c r="BV773">
        <f t="shared" si="208"/>
        <v>0</v>
      </c>
      <c r="BW773">
        <f t="shared" si="209"/>
        <v>0.26084054229699344</v>
      </c>
      <c r="BX773">
        <f t="shared" si="210"/>
        <v>0</v>
      </c>
      <c r="BY773">
        <f t="shared" si="211"/>
        <v>0.12525625023360609</v>
      </c>
      <c r="BZ773">
        <f t="shared" si="212"/>
        <v>0</v>
      </c>
      <c r="CA773">
        <f t="shared" si="213"/>
        <v>0</v>
      </c>
      <c r="CB773">
        <f t="shared" si="214"/>
        <v>0</v>
      </c>
      <c r="CC773">
        <f t="shared" si="215"/>
        <v>0</v>
      </c>
      <c r="CD773">
        <f t="shared" si="216"/>
        <v>0</v>
      </c>
      <c r="CE773" s="4">
        <f t="shared" si="217"/>
        <v>0.28249484329725788</v>
      </c>
      <c r="CF773" s="4" t="str">
        <f t="shared" si="218"/>
        <v/>
      </c>
      <c r="CG773" s="4">
        <f t="shared" si="219"/>
        <v>0.4526251985937314</v>
      </c>
      <c r="CH773" s="4" t="str">
        <f t="shared" si="220"/>
        <v/>
      </c>
      <c r="CI773">
        <f>INDEX(FX!$B$114:$AK$132,MATCH(Data!BQ773,FX!$A$114:$A$132,0),MATCH(Data!D773,Period,0))</f>
        <v>22961.581658536001</v>
      </c>
    </row>
    <row r="774" spans="1:87" hidden="1" outlineLevel="1" x14ac:dyDescent="0.15">
      <c r="A774" t="s">
        <v>68</v>
      </c>
      <c r="B774" s="1">
        <f t="shared" si="221"/>
        <v>43800</v>
      </c>
      <c r="C774" t="s">
        <v>50</v>
      </c>
      <c r="D774" s="1">
        <v>43221</v>
      </c>
      <c r="E774">
        <v>21047.019800000002</v>
      </c>
      <c r="F774">
        <v>6029.66035746957</v>
      </c>
      <c r="G774">
        <v>5936.6143845852948</v>
      </c>
      <c r="H774">
        <v>2813.509277016311</v>
      </c>
      <c r="BQ774" t="str">
        <f>VLOOKUP(A774,Misc!$A$3:$B$11,2,FALSE)</f>
        <v>VND</v>
      </c>
      <c r="BR774">
        <f>INDEX(FX!$B$30:$AK$48,MATCH(Data!BQ774,FX!$A$30:$A$48,0),MATCH(Data!D774,Period,0))</f>
        <v>22783.631298677956</v>
      </c>
      <c r="BS774">
        <f t="shared" si="205"/>
        <v>0.92377810736523269</v>
      </c>
      <c r="BT774">
        <f t="shared" si="206"/>
        <v>0</v>
      </c>
      <c r="BU774">
        <f t="shared" si="207"/>
        <v>0.26464878571922146</v>
      </c>
      <c r="BV774">
        <f t="shared" si="208"/>
        <v>0</v>
      </c>
      <c r="BW774">
        <f t="shared" si="209"/>
        <v>0.26056489006341027</v>
      </c>
      <c r="BX774">
        <f t="shared" si="210"/>
        <v>0</v>
      </c>
      <c r="BY774">
        <f t="shared" si="211"/>
        <v>0.1234881850102432</v>
      </c>
      <c r="BZ774">
        <f t="shared" si="212"/>
        <v>0</v>
      </c>
      <c r="CA774">
        <f t="shared" si="213"/>
        <v>0</v>
      </c>
      <c r="CB774">
        <f t="shared" si="214"/>
        <v>0</v>
      </c>
      <c r="CC774">
        <f t="shared" si="215"/>
        <v>0</v>
      </c>
      <c r="CD774">
        <f t="shared" si="216"/>
        <v>0</v>
      </c>
      <c r="CE774" s="4">
        <f t="shared" si="217"/>
        <v>0.28648523234009449</v>
      </c>
      <c r="CF774" s="4" t="str">
        <f t="shared" si="218"/>
        <v/>
      </c>
      <c r="CG774" s="4">
        <f t="shared" si="219"/>
        <v>0.46661156851578267</v>
      </c>
      <c r="CH774" s="4" t="str">
        <f t="shared" si="220"/>
        <v/>
      </c>
      <c r="CI774">
        <f>INDEX(FX!$B$114:$AK$132,MATCH(Data!BQ774,FX!$A$114:$A$132,0),MATCH(Data!D774,Period,0))</f>
        <v>22961.581658536001</v>
      </c>
    </row>
    <row r="775" spans="1:87" hidden="1" outlineLevel="1" x14ac:dyDescent="0.15">
      <c r="A775" t="s">
        <v>68</v>
      </c>
      <c r="B775" s="1">
        <f t="shared" si="221"/>
        <v>43800</v>
      </c>
      <c r="C775" t="s">
        <v>50</v>
      </c>
      <c r="D775" s="1">
        <v>43252</v>
      </c>
      <c r="E775">
        <v>39840.963499999998</v>
      </c>
      <c r="F775">
        <v>11157.844998377157</v>
      </c>
      <c r="G775">
        <v>11581.035494312753</v>
      </c>
      <c r="H775">
        <v>5202.2720749833325</v>
      </c>
      <c r="BQ775" t="str">
        <f>VLOOKUP(A775,Misc!$A$3:$B$11,2,FALSE)</f>
        <v>VND</v>
      </c>
      <c r="BR775">
        <f>INDEX(FX!$B$30:$AK$48,MATCH(Data!BQ775,FX!$A$30:$A$48,0),MATCH(Data!D775,Period,0))</f>
        <v>22850.657941764475</v>
      </c>
      <c r="BS775">
        <f t="shared" si="205"/>
        <v>1.7435368207574495</v>
      </c>
      <c r="BT775">
        <f t="shared" si="206"/>
        <v>0</v>
      </c>
      <c r="BU775">
        <f t="shared" si="207"/>
        <v>0.48829425510693081</v>
      </c>
      <c r="BV775">
        <f t="shared" si="208"/>
        <v>0</v>
      </c>
      <c r="BW775">
        <f t="shared" si="209"/>
        <v>0.50681409366099384</v>
      </c>
      <c r="BX775">
        <f t="shared" si="210"/>
        <v>0</v>
      </c>
      <c r="BY775">
        <f t="shared" si="211"/>
        <v>0.22766399498174034</v>
      </c>
      <c r="BZ775">
        <f t="shared" si="212"/>
        <v>0</v>
      </c>
      <c r="CA775">
        <f t="shared" si="213"/>
        <v>0</v>
      </c>
      <c r="CB775">
        <f t="shared" si="214"/>
        <v>0</v>
      </c>
      <c r="CC775">
        <f t="shared" si="215"/>
        <v>0</v>
      </c>
      <c r="CD775">
        <f t="shared" si="216"/>
        <v>0</v>
      </c>
      <c r="CE775" s="4">
        <f t="shared" si="217"/>
        <v>0.28005961749336605</v>
      </c>
      <c r="CF775" s="4" t="str">
        <f t="shared" si="218"/>
        <v/>
      </c>
      <c r="CG775" s="4">
        <f t="shared" si="219"/>
        <v>0.46624344358072478</v>
      </c>
      <c r="CH775" s="4" t="str">
        <f t="shared" si="220"/>
        <v/>
      </c>
      <c r="CI775">
        <f>INDEX(FX!$B$114:$AK$132,MATCH(Data!BQ775,FX!$A$114:$A$132,0),MATCH(Data!D775,Period,0))</f>
        <v>22961.581658536001</v>
      </c>
    </row>
    <row r="776" spans="1:87" hidden="1" outlineLevel="1" x14ac:dyDescent="0.15">
      <c r="A776" t="s">
        <v>68</v>
      </c>
      <c r="B776" s="1">
        <f t="shared" si="221"/>
        <v>43800</v>
      </c>
      <c r="C776" t="s">
        <v>50</v>
      </c>
      <c r="D776" s="1">
        <v>43282</v>
      </c>
      <c r="E776">
        <v>27811.912000000008</v>
      </c>
      <c r="F776">
        <v>9411.7642546958396</v>
      </c>
      <c r="G776">
        <v>9140.9766276604423</v>
      </c>
      <c r="H776">
        <v>5079.8911861982642</v>
      </c>
      <c r="BQ776" t="str">
        <f>VLOOKUP(A776,Misc!$A$3:$B$11,2,FALSE)</f>
        <v>VND</v>
      </c>
      <c r="BR776">
        <f>INDEX(FX!$B$30:$AK$48,MATCH(Data!BQ776,FX!$A$30:$A$48,0),MATCH(Data!D776,Period,0))</f>
        <v>23105.143081679875</v>
      </c>
      <c r="BS776">
        <f t="shared" si="205"/>
        <v>1.2037108751796539</v>
      </c>
      <c r="BT776">
        <f t="shared" si="206"/>
        <v>0</v>
      </c>
      <c r="BU776">
        <f t="shared" si="207"/>
        <v>0.40734498901062643</v>
      </c>
      <c r="BV776">
        <f t="shared" si="208"/>
        <v>0</v>
      </c>
      <c r="BW776">
        <f t="shared" si="209"/>
        <v>0.3956251902594079</v>
      </c>
      <c r="BX776">
        <f t="shared" si="210"/>
        <v>0</v>
      </c>
      <c r="BY776">
        <f t="shared" si="211"/>
        <v>0.21985975885282971</v>
      </c>
      <c r="BZ776">
        <f t="shared" si="212"/>
        <v>0</v>
      </c>
      <c r="CA776">
        <f t="shared" si="213"/>
        <v>0</v>
      </c>
      <c r="CB776">
        <f t="shared" si="214"/>
        <v>0</v>
      </c>
      <c r="CC776">
        <f t="shared" si="215"/>
        <v>0</v>
      </c>
      <c r="CD776">
        <f t="shared" si="216"/>
        <v>0</v>
      </c>
      <c r="CE776" s="4">
        <f t="shared" si="217"/>
        <v>0.33840766699879665</v>
      </c>
      <c r="CF776" s="4" t="str">
        <f t="shared" si="218"/>
        <v/>
      </c>
      <c r="CG776" s="4">
        <f t="shared" si="219"/>
        <v>0.53973846440785411</v>
      </c>
      <c r="CH776" s="4" t="str">
        <f t="shared" si="220"/>
        <v/>
      </c>
      <c r="CI776">
        <f>INDEX(FX!$B$114:$AK$132,MATCH(Data!BQ776,FX!$A$114:$A$132,0),MATCH(Data!D776,Period,0))</f>
        <v>22961.581658536001</v>
      </c>
    </row>
    <row r="777" spans="1:87" hidden="1" outlineLevel="1" x14ac:dyDescent="0.15">
      <c r="A777" t="s">
        <v>68</v>
      </c>
      <c r="B777" s="1">
        <f t="shared" si="221"/>
        <v>43800</v>
      </c>
      <c r="C777" t="s">
        <v>50</v>
      </c>
      <c r="D777" s="1">
        <v>43313</v>
      </c>
      <c r="E777">
        <v>37843.450100000002</v>
      </c>
      <c r="F777">
        <v>12360.839328297079</v>
      </c>
      <c r="G777">
        <v>12720.934976807255</v>
      </c>
      <c r="H777">
        <v>5850.5896839923971</v>
      </c>
      <c r="BQ777" t="str">
        <f>VLOOKUP(A777,Misc!$A$3:$B$11,2,FALSE)</f>
        <v>VND</v>
      </c>
      <c r="BR777">
        <f>INDEX(FX!$B$30:$AK$48,MATCH(Data!BQ777,FX!$A$30:$A$48,0),MATCH(Data!D777,Period,0))</f>
        <v>22264.856189273884</v>
      </c>
      <c r="BS777">
        <f t="shared" si="205"/>
        <v>1.6996943424333062</v>
      </c>
      <c r="BT777">
        <f t="shared" si="206"/>
        <v>0</v>
      </c>
      <c r="BU777">
        <f t="shared" si="207"/>
        <v>0.55517265520232395</v>
      </c>
      <c r="BV777">
        <f t="shared" si="208"/>
        <v>0</v>
      </c>
      <c r="BW777">
        <f t="shared" si="209"/>
        <v>0.5713459304954136</v>
      </c>
      <c r="BX777">
        <f t="shared" si="210"/>
        <v>0</v>
      </c>
      <c r="BY777">
        <f t="shared" si="211"/>
        <v>0.26277239943777064</v>
      </c>
      <c r="BZ777">
        <f t="shared" si="212"/>
        <v>0</v>
      </c>
      <c r="CA777">
        <f t="shared" si="213"/>
        <v>0</v>
      </c>
      <c r="CB777">
        <f t="shared" si="214"/>
        <v>0</v>
      </c>
      <c r="CC777">
        <f t="shared" si="215"/>
        <v>0</v>
      </c>
      <c r="CD777">
        <f t="shared" si="216"/>
        <v>0</v>
      </c>
      <c r="CE777" s="4">
        <f t="shared" si="217"/>
        <v>0.32663087788333223</v>
      </c>
      <c r="CF777" s="4" t="str">
        <f t="shared" si="218"/>
        <v/>
      </c>
      <c r="CG777" s="4">
        <f t="shared" si="219"/>
        <v>0.47331653851360417</v>
      </c>
      <c r="CH777" s="4" t="str">
        <f t="shared" si="220"/>
        <v/>
      </c>
      <c r="CI777">
        <f>INDEX(FX!$B$114:$AK$132,MATCH(Data!BQ777,FX!$A$114:$A$132,0),MATCH(Data!D777,Period,0))</f>
        <v>22961.581658536001</v>
      </c>
    </row>
    <row r="778" spans="1:87" hidden="1" outlineLevel="1" x14ac:dyDescent="0.15">
      <c r="A778" t="s">
        <v>68</v>
      </c>
      <c r="B778" s="1">
        <f t="shared" si="221"/>
        <v>43800</v>
      </c>
      <c r="C778" t="s">
        <v>50</v>
      </c>
      <c r="D778" s="1">
        <v>43344</v>
      </c>
      <c r="E778">
        <v>42116.835699999989</v>
      </c>
      <c r="F778">
        <v>13397.516436856255</v>
      </c>
      <c r="G778">
        <v>13206.232272561867</v>
      </c>
      <c r="H778">
        <v>6264.2174611291875</v>
      </c>
      <c r="BQ778" t="str">
        <f>VLOOKUP(A778,Misc!$A$3:$B$11,2,FALSE)</f>
        <v>VND</v>
      </c>
      <c r="BR778">
        <f>INDEX(FX!$B$30:$AK$48,MATCH(Data!BQ778,FX!$A$30:$A$48,0),MATCH(Data!D778,Period,0))</f>
        <v>23307.415401816867</v>
      </c>
      <c r="BS778">
        <f t="shared" si="205"/>
        <v>1.8070144189697193</v>
      </c>
      <c r="BT778">
        <f t="shared" si="206"/>
        <v>0</v>
      </c>
      <c r="BU778">
        <f t="shared" si="207"/>
        <v>0.57481776532853524</v>
      </c>
      <c r="BV778">
        <f t="shared" si="208"/>
        <v>0</v>
      </c>
      <c r="BW778">
        <f t="shared" si="209"/>
        <v>0.56661075648621295</v>
      </c>
      <c r="BX778">
        <f t="shared" si="210"/>
        <v>0</v>
      </c>
      <c r="BY778">
        <f t="shared" si="211"/>
        <v>0.26876499831211992</v>
      </c>
      <c r="BZ778">
        <f t="shared" si="212"/>
        <v>0</v>
      </c>
      <c r="CA778">
        <f t="shared" si="213"/>
        <v>0</v>
      </c>
      <c r="CB778">
        <f t="shared" si="214"/>
        <v>0</v>
      </c>
      <c r="CC778">
        <f t="shared" si="215"/>
        <v>0</v>
      </c>
      <c r="CD778">
        <f t="shared" si="216"/>
        <v>0</v>
      </c>
      <c r="CE778" s="4">
        <f t="shared" si="217"/>
        <v>0.31810358528089178</v>
      </c>
      <c r="CF778" s="4" t="str">
        <f t="shared" si="218"/>
        <v/>
      </c>
      <c r="CG778" s="4">
        <f t="shared" si="219"/>
        <v>0.46756557386236691</v>
      </c>
      <c r="CH778" s="4" t="str">
        <f t="shared" si="220"/>
        <v/>
      </c>
      <c r="CI778">
        <f>INDEX(FX!$B$114:$AK$132,MATCH(Data!BQ778,FX!$A$114:$A$132,0),MATCH(Data!D778,Period,0))</f>
        <v>22961.581658536001</v>
      </c>
    </row>
    <row r="779" spans="1:87" hidden="1" outlineLevel="1" x14ac:dyDescent="0.15">
      <c r="A779" t="s">
        <v>68</v>
      </c>
      <c r="B779" s="1">
        <f t="shared" si="221"/>
        <v>43800</v>
      </c>
      <c r="C779" t="s">
        <v>50</v>
      </c>
      <c r="D779" s="1">
        <v>43374</v>
      </c>
      <c r="E779">
        <v>33984.577200000007</v>
      </c>
      <c r="F779">
        <v>11129.832526923157</v>
      </c>
      <c r="G779">
        <v>11152.599467415279</v>
      </c>
      <c r="H779">
        <v>5392.7790678192196</v>
      </c>
      <c r="BQ779" t="str">
        <f>VLOOKUP(A779,Misc!$A$3:$B$11,2,FALSE)</f>
        <v>VND</v>
      </c>
      <c r="BR779">
        <f>INDEX(FX!$B$30:$AK$48,MATCH(Data!BQ779,FX!$A$30:$A$48,0),MATCH(Data!D779,Period,0))</f>
        <v>23338.360545202355</v>
      </c>
      <c r="BS779">
        <f t="shared" si="205"/>
        <v>1.4561681457520455</v>
      </c>
      <c r="BT779">
        <f t="shared" si="206"/>
        <v>0</v>
      </c>
      <c r="BU779">
        <f t="shared" si="207"/>
        <v>0.4768900756917609</v>
      </c>
      <c r="BV779">
        <f t="shared" si="208"/>
        <v>0</v>
      </c>
      <c r="BW779">
        <f t="shared" si="209"/>
        <v>0.47786559153607339</v>
      </c>
      <c r="BX779">
        <f t="shared" si="210"/>
        <v>0</v>
      </c>
      <c r="BY779">
        <f t="shared" si="211"/>
        <v>0.23106931857421356</v>
      </c>
      <c r="BZ779">
        <f t="shared" si="212"/>
        <v>0</v>
      </c>
      <c r="CA779">
        <f t="shared" si="213"/>
        <v>0</v>
      </c>
      <c r="CB779">
        <f t="shared" si="214"/>
        <v>0</v>
      </c>
      <c r="CC779">
        <f t="shared" si="215"/>
        <v>0</v>
      </c>
      <c r="CD779">
        <f t="shared" si="216"/>
        <v>0</v>
      </c>
      <c r="CE779" s="4">
        <f t="shared" si="217"/>
        <v>0.32749657179560715</v>
      </c>
      <c r="CF779" s="4" t="str">
        <f t="shared" si="218"/>
        <v/>
      </c>
      <c r="CG779" s="4">
        <f t="shared" si="219"/>
        <v>0.48453371196503114</v>
      </c>
      <c r="CH779" s="4" t="str">
        <f t="shared" si="220"/>
        <v/>
      </c>
      <c r="CI779">
        <f>INDEX(FX!$B$114:$AK$132,MATCH(Data!BQ779,FX!$A$114:$A$132,0),MATCH(Data!D779,Period,0))</f>
        <v>22961.581658536001</v>
      </c>
    </row>
    <row r="780" spans="1:87" hidden="1" outlineLevel="1" x14ac:dyDescent="0.15">
      <c r="A780" t="s">
        <v>68</v>
      </c>
      <c r="B780" s="1">
        <f t="shared" si="221"/>
        <v>43800</v>
      </c>
      <c r="C780" t="s">
        <v>50</v>
      </c>
      <c r="D780" s="1">
        <v>43405</v>
      </c>
      <c r="E780">
        <v>35953.803800000002</v>
      </c>
      <c r="F780">
        <v>11708.384251653461</v>
      </c>
      <c r="G780">
        <v>12273.990423613506</v>
      </c>
      <c r="H780">
        <v>6003.5685698558091</v>
      </c>
      <c r="BQ780" t="str">
        <f>VLOOKUP(A780,Misc!$A$3:$B$11,2,FALSE)</f>
        <v>VND</v>
      </c>
      <c r="BR780">
        <f>INDEX(FX!$B$30:$AK$48,MATCH(Data!BQ780,FX!$A$30:$A$48,0),MATCH(Data!D780,Period,0))</f>
        <v>23310.653425295164</v>
      </c>
      <c r="BS780">
        <f t="shared" si="205"/>
        <v>1.5423764895833136</v>
      </c>
      <c r="BT780">
        <f t="shared" si="206"/>
        <v>0</v>
      </c>
      <c r="BU780">
        <f t="shared" si="207"/>
        <v>0.50227610689575541</v>
      </c>
      <c r="BV780">
        <f t="shared" si="208"/>
        <v>0</v>
      </c>
      <c r="BW780">
        <f t="shared" si="209"/>
        <v>0.52653995577380908</v>
      </c>
      <c r="BX780">
        <f t="shared" si="210"/>
        <v>0</v>
      </c>
      <c r="BY780">
        <f t="shared" si="211"/>
        <v>0.25754612967396001</v>
      </c>
      <c r="BZ780">
        <f t="shared" si="212"/>
        <v>0</v>
      </c>
      <c r="CA780">
        <f t="shared" si="213"/>
        <v>0</v>
      </c>
      <c r="CB780">
        <f t="shared" si="214"/>
        <v>0</v>
      </c>
      <c r="CC780">
        <f t="shared" si="215"/>
        <v>0</v>
      </c>
      <c r="CD780">
        <f t="shared" si="216"/>
        <v>0</v>
      </c>
      <c r="CE780" s="4">
        <f t="shared" si="217"/>
        <v>0.32565078000602155</v>
      </c>
      <c r="CF780" s="4" t="str">
        <f t="shared" si="218"/>
        <v/>
      </c>
      <c r="CG780" s="4">
        <f t="shared" si="219"/>
        <v>0.51275807496734516</v>
      </c>
      <c r="CH780" s="4" t="str">
        <f t="shared" si="220"/>
        <v/>
      </c>
      <c r="CI780">
        <f>INDEX(FX!$B$114:$AK$132,MATCH(Data!BQ780,FX!$A$114:$A$132,0),MATCH(Data!D780,Period,0))</f>
        <v>22961.581658536001</v>
      </c>
    </row>
    <row r="781" spans="1:87" hidden="1" outlineLevel="1" x14ac:dyDescent="0.15">
      <c r="A781" t="s">
        <v>68</v>
      </c>
      <c r="B781" s="1">
        <f t="shared" si="221"/>
        <v>43800</v>
      </c>
      <c r="C781" t="s">
        <v>50</v>
      </c>
      <c r="D781" s="1">
        <v>43435</v>
      </c>
      <c r="E781">
        <v>77154.997300000017</v>
      </c>
      <c r="F781">
        <v>27221.587126597602</v>
      </c>
      <c r="G781">
        <v>26445.737809817561</v>
      </c>
      <c r="H781">
        <v>13827.74849144066</v>
      </c>
      <c r="BQ781" t="str">
        <f>VLOOKUP(A781,Misc!$A$3:$B$11,2,FALSE)</f>
        <v>VND</v>
      </c>
      <c r="BR781">
        <f>INDEX(FX!$B$30:$AK$48,MATCH(Data!BQ781,FX!$A$30:$A$48,0),MATCH(Data!D781,Period,0))</f>
        <v>23272.965123405786</v>
      </c>
      <c r="BS781">
        <f t="shared" si="205"/>
        <v>3.3152199082017568</v>
      </c>
      <c r="BT781">
        <f t="shared" si="206"/>
        <v>0</v>
      </c>
      <c r="BU781">
        <f t="shared" si="207"/>
        <v>1.1696656176922062</v>
      </c>
      <c r="BV781">
        <f t="shared" si="208"/>
        <v>0</v>
      </c>
      <c r="BW781">
        <f t="shared" si="209"/>
        <v>1.1363286830701644</v>
      </c>
      <c r="BX781">
        <f t="shared" si="210"/>
        <v>0</v>
      </c>
      <c r="BY781">
        <f t="shared" si="211"/>
        <v>0.59415499564058538</v>
      </c>
      <c r="BZ781">
        <f t="shared" si="212"/>
        <v>0</v>
      </c>
      <c r="CA781">
        <f t="shared" si="213"/>
        <v>0</v>
      </c>
      <c r="CB781">
        <f t="shared" si="214"/>
        <v>0</v>
      </c>
      <c r="CC781">
        <f t="shared" si="215"/>
        <v>0</v>
      </c>
      <c r="CD781">
        <f t="shared" si="216"/>
        <v>0</v>
      </c>
      <c r="CE781" s="4">
        <f t="shared" si="217"/>
        <v>0.35281690206990124</v>
      </c>
      <c r="CF781" s="4" t="str">
        <f t="shared" si="218"/>
        <v/>
      </c>
      <c r="CG781" s="4">
        <f t="shared" si="219"/>
        <v>0.50796995881000184</v>
      </c>
      <c r="CH781" s="4" t="str">
        <f t="shared" si="220"/>
        <v/>
      </c>
      <c r="CI781">
        <f>INDEX(FX!$B$114:$AK$132,MATCH(Data!BQ781,FX!$A$114:$A$132,0),MATCH(Data!D781,Period,0))</f>
        <v>22961.581658536001</v>
      </c>
    </row>
    <row r="782" spans="1:87" hidden="1" outlineLevel="1" x14ac:dyDescent="0.15">
      <c r="A782" t="s">
        <v>68</v>
      </c>
      <c r="B782" s="1">
        <f t="shared" si="221"/>
        <v>43800</v>
      </c>
      <c r="C782" t="s">
        <v>63</v>
      </c>
      <c r="D782" s="1">
        <v>43101</v>
      </c>
      <c r="E782">
        <f t="array" ref="E782:E793">TRANSPOSE('[6]BA_Key Metrics P1'!$F$9:$Q$9)</f>
        <v>5142.1510399999997</v>
      </c>
      <c r="F782">
        <f t="array" ref="F782:F793">TRANSPOSE('[6]BA_Key Metrics P1'!$F$14:$Q$14)</f>
        <v>1680.0565227151014</v>
      </c>
      <c r="G782">
        <f t="array" ref="G782:G793">TRANSPOSE('[6]BA_Key Metrics P1'!$F$19:$Q$19)</f>
        <v>1586.0050249128767</v>
      </c>
      <c r="H782">
        <f t="array" ref="H782:H793">TRANSPOSE('[6]BA_Key Metrics P1'!$F$24:$Q$24)</f>
        <v>723.19384099191359</v>
      </c>
      <c r="BQ782" t="str">
        <f>VLOOKUP(A782,Misc!$A$3:$B$11,2,FALSE)</f>
        <v>VND</v>
      </c>
      <c r="BR782">
        <f>INDEX(FX!$B$30:$AK$48,MATCH(Data!BQ782,FX!$A$30:$A$48,0),MATCH(Data!D782,Period,0))</f>
        <v>23745.951063799046</v>
      </c>
      <c r="BS782">
        <f t="shared" si="205"/>
        <v>0.21654854026206025</v>
      </c>
      <c r="BT782">
        <f t="shared" si="206"/>
        <v>0</v>
      </c>
      <c r="BU782">
        <f t="shared" si="207"/>
        <v>7.0751283795761094E-2</v>
      </c>
      <c r="BV782">
        <f t="shared" si="208"/>
        <v>0</v>
      </c>
      <c r="BW782">
        <f t="shared" si="209"/>
        <v>6.6790545497702053E-2</v>
      </c>
      <c r="BX782">
        <f t="shared" si="210"/>
        <v>0</v>
      </c>
      <c r="BY782">
        <f t="shared" si="211"/>
        <v>3.0455459082219295E-2</v>
      </c>
      <c r="BZ782">
        <f t="shared" si="212"/>
        <v>0</v>
      </c>
      <c r="CA782">
        <f t="shared" si="213"/>
        <v>0</v>
      </c>
      <c r="CB782">
        <f t="shared" si="214"/>
        <v>0</v>
      </c>
      <c r="CC782">
        <f t="shared" si="215"/>
        <v>0</v>
      </c>
      <c r="CD782">
        <f t="shared" si="216"/>
        <v>0</v>
      </c>
      <c r="CE782" s="4">
        <f t="shared" si="217"/>
        <v>0.32672251546992703</v>
      </c>
      <c r="CF782" s="4" t="str">
        <f t="shared" si="218"/>
        <v/>
      </c>
      <c r="CG782" s="4">
        <f t="shared" si="219"/>
        <v>0.43045804186586317</v>
      </c>
      <c r="CH782" s="4" t="str">
        <f t="shared" si="220"/>
        <v/>
      </c>
      <c r="CI782">
        <f>INDEX(FX!$B$114:$AK$132,MATCH(Data!BQ782,FX!$A$114:$A$132,0),MATCH(Data!D782,Period,0))</f>
        <v>22961.581658536001</v>
      </c>
    </row>
    <row r="783" spans="1:87" hidden="1" outlineLevel="1" x14ac:dyDescent="0.15">
      <c r="A783" t="s">
        <v>68</v>
      </c>
      <c r="B783" s="1">
        <f t="shared" si="221"/>
        <v>43800</v>
      </c>
      <c r="C783" t="s">
        <v>63</v>
      </c>
      <c r="D783" s="1">
        <v>43132</v>
      </c>
      <c r="E783">
        <v>2454.1974700000001</v>
      </c>
      <c r="F783">
        <v>817.33444628169468</v>
      </c>
      <c r="G783">
        <v>697.04581096076708</v>
      </c>
      <c r="H783">
        <v>346.44443417377181</v>
      </c>
      <c r="BQ783" t="str">
        <f>VLOOKUP(A783,Misc!$A$3:$B$11,2,FALSE)</f>
        <v>VND</v>
      </c>
      <c r="BR783">
        <f>INDEX(FX!$B$30:$AK$48,MATCH(Data!BQ783,FX!$A$30:$A$48,0),MATCH(Data!D783,Period,0))</f>
        <v>22719.12222309662</v>
      </c>
      <c r="BS783">
        <f t="shared" si="205"/>
        <v>0.108023428277745</v>
      </c>
      <c r="BT783">
        <f t="shared" si="206"/>
        <v>0</v>
      </c>
      <c r="BU783">
        <f t="shared" si="207"/>
        <v>3.5975617290829112E-2</v>
      </c>
      <c r="BV783">
        <f t="shared" si="208"/>
        <v>0</v>
      </c>
      <c r="BW783">
        <f t="shared" si="209"/>
        <v>3.068101857615517E-2</v>
      </c>
      <c r="BX783">
        <f t="shared" si="210"/>
        <v>0</v>
      </c>
      <c r="BY783">
        <f t="shared" si="211"/>
        <v>1.5249023741840294E-2</v>
      </c>
      <c r="BZ783">
        <f t="shared" si="212"/>
        <v>0</v>
      </c>
      <c r="CA783">
        <f t="shared" si="213"/>
        <v>0</v>
      </c>
      <c r="CB783">
        <f t="shared" si="214"/>
        <v>0</v>
      </c>
      <c r="CC783">
        <f t="shared" si="215"/>
        <v>0</v>
      </c>
      <c r="CD783">
        <f t="shared" si="216"/>
        <v>0</v>
      </c>
      <c r="CE783" s="4">
        <f t="shared" si="217"/>
        <v>0.33303532265547264</v>
      </c>
      <c r="CF783" s="4" t="str">
        <f t="shared" si="218"/>
        <v/>
      </c>
      <c r="CG783" s="4">
        <f t="shared" si="219"/>
        <v>0.42387107964169857</v>
      </c>
      <c r="CH783" s="4" t="str">
        <f t="shared" si="220"/>
        <v/>
      </c>
      <c r="CI783">
        <f>INDEX(FX!$B$114:$AK$132,MATCH(Data!BQ783,FX!$A$114:$A$132,0),MATCH(Data!D783,Period,0))</f>
        <v>22961.581658536001</v>
      </c>
    </row>
    <row r="784" spans="1:87" hidden="1" outlineLevel="1" x14ac:dyDescent="0.15">
      <c r="A784" t="s">
        <v>68</v>
      </c>
      <c r="B784" s="1">
        <f t="shared" si="221"/>
        <v>43800</v>
      </c>
      <c r="C784" t="s">
        <v>63</v>
      </c>
      <c r="D784" s="1">
        <v>43160</v>
      </c>
      <c r="E784">
        <v>7772.2301199999993</v>
      </c>
      <c r="F784">
        <v>2692.4018085015487</v>
      </c>
      <c r="G784">
        <v>2362.4027192286417</v>
      </c>
      <c r="H784">
        <v>1250.7602183969798</v>
      </c>
      <c r="BQ784" t="str">
        <f>VLOOKUP(A784,Misc!$A$3:$B$11,2,FALSE)</f>
        <v>VND</v>
      </c>
      <c r="BR784">
        <f>INDEX(FX!$B$30:$AK$48,MATCH(Data!BQ784,FX!$A$30:$A$48,0),MATCH(Data!D784,Period,0))</f>
        <v>22777.165971482482</v>
      </c>
      <c r="BS784">
        <f t="shared" si="205"/>
        <v>0.34122902426627633</v>
      </c>
      <c r="BT784">
        <f t="shared" si="206"/>
        <v>0</v>
      </c>
      <c r="BU784">
        <f t="shared" si="207"/>
        <v>0.11820618121993297</v>
      </c>
      <c r="BV784">
        <f t="shared" si="208"/>
        <v>0</v>
      </c>
      <c r="BW784">
        <f t="shared" si="209"/>
        <v>0.10371802717627041</v>
      </c>
      <c r="BX784">
        <f t="shared" si="210"/>
        <v>0</v>
      </c>
      <c r="BY784">
        <f t="shared" si="211"/>
        <v>5.491289917116815E-2</v>
      </c>
      <c r="BZ784">
        <f t="shared" si="212"/>
        <v>0</v>
      </c>
      <c r="CA784">
        <f t="shared" si="213"/>
        <v>0</v>
      </c>
      <c r="CB784">
        <f t="shared" si="214"/>
        <v>0</v>
      </c>
      <c r="CC784">
        <f t="shared" si="215"/>
        <v>0</v>
      </c>
      <c r="CD784">
        <f t="shared" si="216"/>
        <v>0</v>
      </c>
      <c r="CE784" s="4">
        <f t="shared" si="217"/>
        <v>0.34641303293031539</v>
      </c>
      <c r="CF784" s="4" t="str">
        <f t="shared" si="218"/>
        <v/>
      </c>
      <c r="CG784" s="4">
        <f t="shared" si="219"/>
        <v>0.46455184157415497</v>
      </c>
      <c r="CH784" s="4" t="str">
        <f t="shared" si="220"/>
        <v/>
      </c>
      <c r="CI784">
        <f>INDEX(FX!$B$114:$AK$132,MATCH(Data!BQ784,FX!$A$114:$A$132,0),MATCH(Data!D784,Period,0))</f>
        <v>22961.581658536001</v>
      </c>
    </row>
    <row r="785" spans="1:87" hidden="1" outlineLevel="1" x14ac:dyDescent="0.15">
      <c r="A785" t="s">
        <v>68</v>
      </c>
      <c r="B785" s="1">
        <f t="shared" si="221"/>
        <v>43800</v>
      </c>
      <c r="C785" t="s">
        <v>63</v>
      </c>
      <c r="D785" s="1">
        <v>43191</v>
      </c>
      <c r="E785">
        <v>9017.6669600000005</v>
      </c>
      <c r="F785">
        <v>2743.7146660000299</v>
      </c>
      <c r="G785">
        <v>2818.4264316262193</v>
      </c>
      <c r="H785">
        <v>1404.2883882681579</v>
      </c>
      <c r="BQ785" t="str">
        <f>VLOOKUP(A785,Misc!$A$3:$B$11,2,FALSE)</f>
        <v>VND</v>
      </c>
      <c r="BR785">
        <f>INDEX(FX!$B$30:$AK$48,MATCH(Data!BQ785,FX!$A$30:$A$48,0),MATCH(Data!D785,Period,0))</f>
        <v>22785.728601181741</v>
      </c>
      <c r="BS785">
        <f t="shared" si="205"/>
        <v>0.395759429853488</v>
      </c>
      <c r="BT785">
        <f t="shared" si="206"/>
        <v>0</v>
      </c>
      <c r="BU785">
        <f t="shared" si="207"/>
        <v>0.12041373414136654</v>
      </c>
      <c r="BV785">
        <f t="shared" si="208"/>
        <v>0</v>
      </c>
      <c r="BW785">
        <f t="shared" si="209"/>
        <v>0.12369261834708443</v>
      </c>
      <c r="BX785">
        <f t="shared" si="210"/>
        <v>0</v>
      </c>
      <c r="BY785">
        <f t="shared" si="211"/>
        <v>6.1630172677266372E-2</v>
      </c>
      <c r="BZ785">
        <f t="shared" si="212"/>
        <v>0</v>
      </c>
      <c r="CA785">
        <f t="shared" si="213"/>
        <v>0</v>
      </c>
      <c r="CB785">
        <f t="shared" si="214"/>
        <v>0</v>
      </c>
      <c r="CC785">
        <f t="shared" si="215"/>
        <v>0</v>
      </c>
      <c r="CD785">
        <f t="shared" si="216"/>
        <v>0</v>
      </c>
      <c r="CE785" s="4">
        <f t="shared" si="217"/>
        <v>0.30425992423211312</v>
      </c>
      <c r="CF785" s="4" t="str">
        <f t="shared" si="218"/>
        <v/>
      </c>
      <c r="CG785" s="4">
        <f t="shared" si="219"/>
        <v>0.51182012680473921</v>
      </c>
      <c r="CH785" s="4" t="str">
        <f t="shared" si="220"/>
        <v/>
      </c>
      <c r="CI785">
        <f>INDEX(FX!$B$114:$AK$132,MATCH(Data!BQ785,FX!$A$114:$A$132,0),MATCH(Data!D785,Period,0))</f>
        <v>22961.581658536001</v>
      </c>
    </row>
    <row r="786" spans="1:87" hidden="1" outlineLevel="1" x14ac:dyDescent="0.15">
      <c r="A786" t="s">
        <v>68</v>
      </c>
      <c r="B786" s="1">
        <f t="shared" si="221"/>
        <v>43800</v>
      </c>
      <c r="C786" t="s">
        <v>63</v>
      </c>
      <c r="D786" s="1">
        <v>43221</v>
      </c>
      <c r="E786">
        <v>11879.513730000002</v>
      </c>
      <c r="F786">
        <v>3733.0241750739942</v>
      </c>
      <c r="G786">
        <v>3602.6193834721571</v>
      </c>
      <c r="H786">
        <v>1726.5967658025131</v>
      </c>
      <c r="BQ786" t="str">
        <f>VLOOKUP(A786,Misc!$A$3:$B$11,2,FALSE)</f>
        <v>VND</v>
      </c>
      <c r="BR786">
        <f>INDEX(FX!$B$30:$AK$48,MATCH(Data!BQ786,FX!$A$30:$A$48,0),MATCH(Data!D786,Period,0))</f>
        <v>22783.631298677956</v>
      </c>
      <c r="BS786">
        <f t="shared" si="205"/>
        <v>0.5214056343463267</v>
      </c>
      <c r="BT786">
        <f t="shared" si="206"/>
        <v>0</v>
      </c>
      <c r="BU786">
        <f t="shared" si="207"/>
        <v>0.1638467602524189</v>
      </c>
      <c r="BV786">
        <f t="shared" si="208"/>
        <v>0</v>
      </c>
      <c r="BW786">
        <f t="shared" si="209"/>
        <v>0.15812314271786881</v>
      </c>
      <c r="BX786">
        <f t="shared" si="210"/>
        <v>0</v>
      </c>
      <c r="BY786">
        <f t="shared" si="211"/>
        <v>7.5782334394724024E-2</v>
      </c>
      <c r="BZ786">
        <f t="shared" si="212"/>
        <v>0</v>
      </c>
      <c r="CA786">
        <f t="shared" si="213"/>
        <v>0</v>
      </c>
      <c r="CB786">
        <f t="shared" si="214"/>
        <v>0</v>
      </c>
      <c r="CC786">
        <f t="shared" si="215"/>
        <v>0</v>
      </c>
      <c r="CD786">
        <f t="shared" si="216"/>
        <v>0</v>
      </c>
      <c r="CE786" s="4">
        <f t="shared" si="217"/>
        <v>0.31424048659894044</v>
      </c>
      <c r="CF786" s="4" t="str">
        <f t="shared" si="218"/>
        <v/>
      </c>
      <c r="CG786" s="4">
        <f t="shared" si="219"/>
        <v>0.46251957791521381</v>
      </c>
      <c r="CH786" s="4" t="str">
        <f t="shared" si="220"/>
        <v/>
      </c>
      <c r="CI786">
        <f>INDEX(FX!$B$114:$AK$132,MATCH(Data!BQ786,FX!$A$114:$A$132,0),MATCH(Data!D786,Period,0))</f>
        <v>22961.581658536001</v>
      </c>
    </row>
    <row r="787" spans="1:87" hidden="1" outlineLevel="1" x14ac:dyDescent="0.15">
      <c r="A787" t="s">
        <v>68</v>
      </c>
      <c r="B787" s="1">
        <f t="shared" si="221"/>
        <v>43800</v>
      </c>
      <c r="C787" t="s">
        <v>63</v>
      </c>
      <c r="D787" s="1">
        <v>43252</v>
      </c>
      <c r="E787">
        <v>13832.329520000001</v>
      </c>
      <c r="F787">
        <v>4215.993498193292</v>
      </c>
      <c r="G787">
        <v>4525.535636025098</v>
      </c>
      <c r="H787">
        <v>2034.2464241815255</v>
      </c>
      <c r="BQ787" t="str">
        <f>VLOOKUP(A787,Misc!$A$3:$B$11,2,FALSE)</f>
        <v>VND</v>
      </c>
      <c r="BR787">
        <f>INDEX(FX!$B$30:$AK$48,MATCH(Data!BQ787,FX!$A$30:$A$48,0),MATCH(Data!D787,Period,0))</f>
        <v>22850.657941764475</v>
      </c>
      <c r="BS787">
        <f t="shared" si="205"/>
        <v>0.60533615947742381</v>
      </c>
      <c r="BT787">
        <f t="shared" si="206"/>
        <v>0</v>
      </c>
      <c r="BU787">
        <f t="shared" si="207"/>
        <v>0.18450206155717119</v>
      </c>
      <c r="BV787">
        <f t="shared" si="208"/>
        <v>0</v>
      </c>
      <c r="BW787">
        <f t="shared" si="209"/>
        <v>0.19804837337981904</v>
      </c>
      <c r="BX787">
        <f t="shared" si="210"/>
        <v>0</v>
      </c>
      <c r="BY787">
        <f t="shared" si="211"/>
        <v>8.9023538375387609E-2</v>
      </c>
      <c r="BZ787">
        <f t="shared" si="212"/>
        <v>0</v>
      </c>
      <c r="CA787">
        <f t="shared" si="213"/>
        <v>0</v>
      </c>
      <c r="CB787">
        <f t="shared" si="214"/>
        <v>0</v>
      </c>
      <c r="CC787">
        <f t="shared" si="215"/>
        <v>0</v>
      </c>
      <c r="CD787">
        <f t="shared" si="216"/>
        <v>0</v>
      </c>
      <c r="CE787" s="4">
        <f t="shared" si="217"/>
        <v>0.30479273155670827</v>
      </c>
      <c r="CF787" s="4" t="str">
        <f t="shared" si="218"/>
        <v/>
      </c>
      <c r="CG787" s="4">
        <f t="shared" si="219"/>
        <v>0.48250701170513538</v>
      </c>
      <c r="CH787" s="4" t="str">
        <f t="shared" si="220"/>
        <v/>
      </c>
      <c r="CI787">
        <f>INDEX(FX!$B$114:$AK$132,MATCH(Data!BQ787,FX!$A$114:$A$132,0),MATCH(Data!D787,Period,0))</f>
        <v>22961.581658536001</v>
      </c>
    </row>
    <row r="788" spans="1:87" hidden="1" outlineLevel="1" x14ac:dyDescent="0.15">
      <c r="A788" t="s">
        <v>68</v>
      </c>
      <c r="B788" s="1">
        <f t="shared" si="221"/>
        <v>43800</v>
      </c>
      <c r="C788" t="s">
        <v>63</v>
      </c>
      <c r="D788" s="1">
        <v>43282</v>
      </c>
      <c r="E788">
        <v>8723.1914499999984</v>
      </c>
      <c r="F788">
        <v>2713.0137383692527</v>
      </c>
      <c r="G788">
        <v>2720.398416223401</v>
      </c>
      <c r="H788">
        <v>1290.8949579176788</v>
      </c>
      <c r="BQ788" t="str">
        <f>VLOOKUP(A788,Misc!$A$3:$B$11,2,FALSE)</f>
        <v>VND</v>
      </c>
      <c r="BR788">
        <f>INDEX(FX!$B$30:$AK$48,MATCH(Data!BQ788,FX!$A$30:$A$48,0),MATCH(Data!D788,Period,0))</f>
        <v>23105.143081679875</v>
      </c>
      <c r="BS788">
        <f t="shared" si="205"/>
        <v>0.37754327766602919</v>
      </c>
      <c r="BT788">
        <f t="shared" si="206"/>
        <v>0</v>
      </c>
      <c r="BU788">
        <f t="shared" si="207"/>
        <v>0.11742033921964361</v>
      </c>
      <c r="BV788">
        <f t="shared" si="208"/>
        <v>0</v>
      </c>
      <c r="BW788">
        <f t="shared" si="209"/>
        <v>0.11773995108389576</v>
      </c>
      <c r="BX788">
        <f t="shared" si="210"/>
        <v>0</v>
      </c>
      <c r="BY788">
        <f t="shared" si="211"/>
        <v>5.5870459375827568E-2</v>
      </c>
      <c r="BZ788">
        <f t="shared" si="212"/>
        <v>0</v>
      </c>
      <c r="CA788">
        <f t="shared" si="213"/>
        <v>0</v>
      </c>
      <c r="CB788">
        <f t="shared" si="214"/>
        <v>0</v>
      </c>
      <c r="CC788">
        <f t="shared" si="215"/>
        <v>0</v>
      </c>
      <c r="CD788">
        <f t="shared" si="216"/>
        <v>0</v>
      </c>
      <c r="CE788" s="4">
        <f t="shared" si="217"/>
        <v>0.3110116009627707</v>
      </c>
      <c r="CF788" s="4" t="str">
        <f t="shared" si="218"/>
        <v/>
      </c>
      <c r="CG788" s="4">
        <f t="shared" si="219"/>
        <v>0.47581585734748777</v>
      </c>
      <c r="CH788" s="4" t="str">
        <f t="shared" si="220"/>
        <v/>
      </c>
      <c r="CI788">
        <f>INDEX(FX!$B$114:$AK$132,MATCH(Data!BQ788,FX!$A$114:$A$132,0),MATCH(Data!D788,Period,0))</f>
        <v>22961.581658536001</v>
      </c>
    </row>
    <row r="789" spans="1:87" hidden="1" outlineLevel="1" x14ac:dyDescent="0.15">
      <c r="A789" t="s">
        <v>68</v>
      </c>
      <c r="B789" s="1">
        <f t="shared" si="221"/>
        <v>43800</v>
      </c>
      <c r="C789" t="s">
        <v>63</v>
      </c>
      <c r="D789" s="1">
        <v>43313</v>
      </c>
      <c r="E789">
        <v>11593.3866</v>
      </c>
      <c r="F789">
        <v>3708.3328807639618</v>
      </c>
      <c r="G789">
        <v>3728.6611916959296</v>
      </c>
      <c r="H789">
        <v>1616.7560460036946</v>
      </c>
      <c r="BQ789" t="str">
        <f>VLOOKUP(A789,Misc!$A$3:$B$11,2,FALSE)</f>
        <v>VND</v>
      </c>
      <c r="BR789">
        <f>INDEX(FX!$B$30:$AK$48,MATCH(Data!BQ789,FX!$A$30:$A$48,0),MATCH(Data!D789,Period,0))</f>
        <v>22264.856189273884</v>
      </c>
      <c r="BS789">
        <f t="shared" si="205"/>
        <v>0.52070341265375542</v>
      </c>
      <c r="BT789">
        <f t="shared" si="206"/>
        <v>0</v>
      </c>
      <c r="BU789">
        <f t="shared" si="207"/>
        <v>0.16655543827632963</v>
      </c>
      <c r="BV789">
        <f t="shared" si="208"/>
        <v>0</v>
      </c>
      <c r="BW789">
        <f t="shared" si="209"/>
        <v>0.1674684606088862</v>
      </c>
      <c r="BX789">
        <f t="shared" si="210"/>
        <v>0</v>
      </c>
      <c r="BY789">
        <f t="shared" si="211"/>
        <v>7.2614708680784942E-2</v>
      </c>
      <c r="BZ789">
        <f t="shared" si="212"/>
        <v>0</v>
      </c>
      <c r="CA789">
        <f t="shared" si="213"/>
        <v>0</v>
      </c>
      <c r="CB789">
        <f t="shared" si="214"/>
        <v>0</v>
      </c>
      <c r="CC789">
        <f t="shared" si="215"/>
        <v>0</v>
      </c>
      <c r="CD789">
        <f t="shared" si="216"/>
        <v>0</v>
      </c>
      <c r="CE789" s="4">
        <f t="shared" si="217"/>
        <v>0.31986623138781228</v>
      </c>
      <c r="CF789" s="4" t="str">
        <f t="shared" si="218"/>
        <v/>
      </c>
      <c r="CG789" s="4">
        <f t="shared" si="219"/>
        <v>0.43597921168032333</v>
      </c>
      <c r="CH789" s="4" t="str">
        <f t="shared" si="220"/>
        <v/>
      </c>
      <c r="CI789">
        <f>INDEX(FX!$B$114:$AK$132,MATCH(Data!BQ789,FX!$A$114:$A$132,0),MATCH(Data!D789,Period,0))</f>
        <v>22961.581658536001</v>
      </c>
    </row>
    <row r="790" spans="1:87" hidden="1" outlineLevel="1" x14ac:dyDescent="0.15">
      <c r="A790" t="s">
        <v>68</v>
      </c>
      <c r="B790" s="1">
        <f t="shared" si="221"/>
        <v>43800</v>
      </c>
      <c r="C790" t="s">
        <v>63</v>
      </c>
      <c r="D790" s="1">
        <v>43344</v>
      </c>
      <c r="E790">
        <v>11311.988049999998</v>
      </c>
      <c r="F790">
        <v>3507.6502958547926</v>
      </c>
      <c r="G790">
        <v>3509.8191261317256</v>
      </c>
      <c r="H790">
        <v>1593.8897670628839</v>
      </c>
      <c r="BQ790" t="str">
        <f>VLOOKUP(A790,Misc!$A$3:$B$11,2,FALSE)</f>
        <v>VND</v>
      </c>
      <c r="BR790">
        <f>INDEX(FX!$B$30:$AK$48,MATCH(Data!BQ790,FX!$A$30:$A$48,0),MATCH(Data!D790,Period,0))</f>
        <v>23307.415401816867</v>
      </c>
      <c r="BS790">
        <f t="shared" si="205"/>
        <v>0.48533858666792384</v>
      </c>
      <c r="BT790">
        <f t="shared" si="206"/>
        <v>0</v>
      </c>
      <c r="BU790">
        <f t="shared" si="207"/>
        <v>0.15049503496562572</v>
      </c>
      <c r="BV790">
        <f t="shared" si="208"/>
        <v>0</v>
      </c>
      <c r="BW790">
        <f t="shared" si="209"/>
        <v>0.15058808819523281</v>
      </c>
      <c r="BX790">
        <f t="shared" si="210"/>
        <v>0</v>
      </c>
      <c r="BY790">
        <f t="shared" si="211"/>
        <v>6.8385521928726448E-2</v>
      </c>
      <c r="BZ790">
        <f t="shared" si="212"/>
        <v>0</v>
      </c>
      <c r="CA790">
        <f t="shared" si="213"/>
        <v>0</v>
      </c>
      <c r="CB790">
        <f t="shared" si="214"/>
        <v>0</v>
      </c>
      <c r="CC790">
        <f t="shared" si="215"/>
        <v>0</v>
      </c>
      <c r="CD790">
        <f t="shared" si="216"/>
        <v>0</v>
      </c>
      <c r="CE790" s="4">
        <f t="shared" si="217"/>
        <v>0.3100825673038784</v>
      </c>
      <c r="CF790" s="4" t="str">
        <f t="shared" si="218"/>
        <v/>
      </c>
      <c r="CG790" s="4">
        <f t="shared" si="219"/>
        <v>0.45440384092635516</v>
      </c>
      <c r="CH790" s="4" t="str">
        <f t="shared" si="220"/>
        <v/>
      </c>
      <c r="CI790">
        <f>INDEX(FX!$B$114:$AK$132,MATCH(Data!BQ790,FX!$A$114:$A$132,0),MATCH(Data!D790,Period,0))</f>
        <v>22961.581658536001</v>
      </c>
    </row>
    <row r="791" spans="1:87" hidden="1" outlineLevel="1" x14ac:dyDescent="0.15">
      <c r="A791" t="s">
        <v>68</v>
      </c>
      <c r="B791" s="1">
        <f t="shared" si="221"/>
        <v>43800</v>
      </c>
      <c r="C791" t="s">
        <v>63</v>
      </c>
      <c r="D791" s="1">
        <v>43374</v>
      </c>
      <c r="E791">
        <v>9404.9752400000016</v>
      </c>
      <c r="F791">
        <v>2977.3609894010124</v>
      </c>
      <c r="G791">
        <v>2944.39359421062</v>
      </c>
      <c r="H791">
        <v>1354.176410121991</v>
      </c>
      <c r="BQ791" t="str">
        <f>VLOOKUP(A791,Misc!$A$3:$B$11,2,FALSE)</f>
        <v>VND</v>
      </c>
      <c r="BR791">
        <f>INDEX(FX!$B$30:$AK$48,MATCH(Data!BQ791,FX!$A$30:$A$48,0),MATCH(Data!D791,Period,0))</f>
        <v>23338.360545202355</v>
      </c>
      <c r="BS791">
        <f t="shared" si="205"/>
        <v>0.40298354384337309</v>
      </c>
      <c r="BT791">
        <f t="shared" si="206"/>
        <v>0</v>
      </c>
      <c r="BU791">
        <f t="shared" si="207"/>
        <v>0.1275736992593966</v>
      </c>
      <c r="BV791">
        <f t="shared" si="208"/>
        <v>0</v>
      </c>
      <c r="BW791">
        <f t="shared" si="209"/>
        <v>0.12616111523805798</v>
      </c>
      <c r="BX791">
        <f t="shared" si="210"/>
        <v>0</v>
      </c>
      <c r="BY791">
        <f t="shared" si="211"/>
        <v>5.8023630558761238E-2</v>
      </c>
      <c r="BZ791">
        <f t="shared" si="212"/>
        <v>0</v>
      </c>
      <c r="CA791">
        <f t="shared" si="213"/>
        <v>0</v>
      </c>
      <c r="CB791">
        <f t="shared" si="214"/>
        <v>0</v>
      </c>
      <c r="CC791">
        <f t="shared" si="215"/>
        <v>0</v>
      </c>
      <c r="CD791">
        <f t="shared" si="216"/>
        <v>0</v>
      </c>
      <c r="CE791" s="4">
        <f t="shared" si="217"/>
        <v>0.31657297477382956</v>
      </c>
      <c r="CF791" s="4" t="str">
        <f t="shared" si="218"/>
        <v/>
      </c>
      <c r="CG791" s="4">
        <f t="shared" si="219"/>
        <v>0.45482439480555736</v>
      </c>
      <c r="CH791" s="4" t="str">
        <f t="shared" si="220"/>
        <v/>
      </c>
      <c r="CI791">
        <f>INDEX(FX!$B$114:$AK$132,MATCH(Data!BQ791,FX!$A$114:$A$132,0),MATCH(Data!D791,Period,0))</f>
        <v>22961.581658536001</v>
      </c>
    </row>
    <row r="792" spans="1:87" hidden="1" outlineLevel="1" x14ac:dyDescent="0.15">
      <c r="A792" t="s">
        <v>68</v>
      </c>
      <c r="B792" s="1">
        <f t="shared" si="221"/>
        <v>43800</v>
      </c>
      <c r="C792" t="s">
        <v>63</v>
      </c>
      <c r="D792" s="1">
        <v>43405</v>
      </c>
      <c r="E792">
        <v>9132.7084500000001</v>
      </c>
      <c r="F792">
        <v>2620.9013673818617</v>
      </c>
      <c r="G792">
        <v>2671.5895243348991</v>
      </c>
      <c r="H792">
        <v>1117.230428312645</v>
      </c>
      <c r="BQ792" t="str">
        <f>VLOOKUP(A792,Misc!$A$3:$B$11,2,FALSE)</f>
        <v>VND</v>
      </c>
      <c r="BR792">
        <f>INDEX(FX!$B$30:$AK$48,MATCH(Data!BQ792,FX!$A$30:$A$48,0),MATCH(Data!D792,Period,0))</f>
        <v>23310.653425295164</v>
      </c>
      <c r="BS792">
        <f t="shared" si="205"/>
        <v>0.39178260185919089</v>
      </c>
      <c r="BT792">
        <f t="shared" si="206"/>
        <v>0</v>
      </c>
      <c r="BU792">
        <f t="shared" si="207"/>
        <v>0.11243362936097856</v>
      </c>
      <c r="BV792">
        <f t="shared" si="208"/>
        <v>0</v>
      </c>
      <c r="BW792">
        <f t="shared" si="209"/>
        <v>0.11460809251429514</v>
      </c>
      <c r="BX792">
        <f t="shared" si="210"/>
        <v>0</v>
      </c>
      <c r="BY792">
        <f t="shared" si="211"/>
        <v>4.7927889790523898E-2</v>
      </c>
      <c r="BZ792">
        <f t="shared" si="212"/>
        <v>0</v>
      </c>
      <c r="CA792">
        <f t="shared" si="213"/>
        <v>0</v>
      </c>
      <c r="CB792">
        <f t="shared" si="214"/>
        <v>0</v>
      </c>
      <c r="CC792">
        <f t="shared" si="215"/>
        <v>0</v>
      </c>
      <c r="CD792">
        <f t="shared" si="216"/>
        <v>0</v>
      </c>
      <c r="CE792" s="4">
        <f t="shared" si="217"/>
        <v>0.28697963826731621</v>
      </c>
      <c r="CF792" s="4" t="str">
        <f t="shared" si="218"/>
        <v/>
      </c>
      <c r="CG792" s="4">
        <f t="shared" si="219"/>
        <v>0.42627717403524329</v>
      </c>
      <c r="CH792" s="4" t="str">
        <f t="shared" si="220"/>
        <v/>
      </c>
      <c r="CI792">
        <f>INDEX(FX!$B$114:$AK$132,MATCH(Data!BQ792,FX!$A$114:$A$132,0),MATCH(Data!D792,Period,0))</f>
        <v>22961.581658536001</v>
      </c>
    </row>
    <row r="793" spans="1:87" hidden="1" outlineLevel="1" x14ac:dyDescent="0.15">
      <c r="A793" t="s">
        <v>68</v>
      </c>
      <c r="B793" s="1">
        <f t="shared" si="221"/>
        <v>43800</v>
      </c>
      <c r="C793" t="s">
        <v>63</v>
      </c>
      <c r="D793" s="1">
        <v>43435</v>
      </c>
      <c r="E793">
        <v>13399.483779999999</v>
      </c>
      <c r="F793">
        <v>4367.7754893389474</v>
      </c>
      <c r="G793">
        <v>4137.3243269987779</v>
      </c>
      <c r="H793">
        <v>2061.8933303541098</v>
      </c>
      <c r="BQ793" t="str">
        <f>VLOOKUP(A793,Misc!$A$3:$B$11,2,FALSE)</f>
        <v>VND</v>
      </c>
      <c r="BR793">
        <f>INDEX(FX!$B$30:$AK$48,MATCH(Data!BQ793,FX!$A$30:$A$48,0),MATCH(Data!D793,Period,0))</f>
        <v>23272.965123405786</v>
      </c>
      <c r="BS793">
        <f t="shared" si="205"/>
        <v>0.57575318439007339</v>
      </c>
      <c r="BT793">
        <f t="shared" si="206"/>
        <v>0</v>
      </c>
      <c r="BU793">
        <f t="shared" si="207"/>
        <v>0.18767593498201243</v>
      </c>
      <c r="BV793">
        <f t="shared" si="208"/>
        <v>0</v>
      </c>
      <c r="BW793">
        <f t="shared" si="209"/>
        <v>0.17777383780109057</v>
      </c>
      <c r="BX793">
        <f t="shared" si="210"/>
        <v>0</v>
      </c>
      <c r="BY793">
        <f t="shared" si="211"/>
        <v>8.8596073573815881E-2</v>
      </c>
      <c r="BZ793">
        <f t="shared" si="212"/>
        <v>0</v>
      </c>
      <c r="CA793">
        <f t="shared" si="213"/>
        <v>0</v>
      </c>
      <c r="CB793">
        <f t="shared" si="214"/>
        <v>0</v>
      </c>
      <c r="CC793">
        <f t="shared" si="215"/>
        <v>0</v>
      </c>
      <c r="CD793">
        <f t="shared" si="216"/>
        <v>0</v>
      </c>
      <c r="CE793" s="4">
        <f t="shared" si="217"/>
        <v>0.32596595220020841</v>
      </c>
      <c r="CF793" s="4" t="str">
        <f t="shared" si="218"/>
        <v/>
      </c>
      <c r="CG793" s="4">
        <f t="shared" si="219"/>
        <v>0.47206944024180436</v>
      </c>
      <c r="CH793" s="4" t="str">
        <f t="shared" si="220"/>
        <v/>
      </c>
      <c r="CI793">
        <f>INDEX(FX!$B$114:$AK$132,MATCH(Data!BQ793,FX!$A$114:$A$132,0),MATCH(Data!D793,Period,0))</f>
        <v>22961.581658536001</v>
      </c>
    </row>
    <row r="794" spans="1:87" hidden="1" outlineLevel="1" x14ac:dyDescent="0.15">
      <c r="A794" t="s">
        <v>68</v>
      </c>
      <c r="B794" s="1">
        <f t="shared" si="221"/>
        <v>43800</v>
      </c>
      <c r="C794" t="s">
        <v>108</v>
      </c>
      <c r="D794" s="1">
        <v>43101</v>
      </c>
      <c r="E794">
        <f t="array" ref="E794:E805">TRANSPOSE('[6]CA_Key Metrics P1'!$F$9:$Q$9)</f>
        <v>1027.1233</v>
      </c>
      <c r="F794">
        <f t="array" ref="F794:F805">TRANSPOSE('[6]CA_Key Metrics P1'!$F$14:$Q$14)</f>
        <v>368.27710271744314</v>
      </c>
      <c r="G794">
        <f t="array" ref="G794:G805">TRANSPOSE('[6]CA_Key Metrics P1'!$F$19:$Q$19)</f>
        <v>261.57691620995217</v>
      </c>
      <c r="H794">
        <f t="array" ref="H794:H805">TRANSPOSE('[6]CA_Key Metrics P1'!$F$24:$Q$24)</f>
        <v>133.43035350632258</v>
      </c>
      <c r="BQ794" t="str">
        <f>VLOOKUP(A794,Misc!$A$3:$B$11,2,FALSE)</f>
        <v>VND</v>
      </c>
      <c r="BR794">
        <f>INDEX(FX!$B$30:$AK$48,MATCH(Data!BQ794,FX!$A$30:$A$48,0),MATCH(Data!D794,Period,0))</f>
        <v>23745.951063799046</v>
      </c>
      <c r="BS794">
        <f t="shared" si="205"/>
        <v>4.3254670964342226E-2</v>
      </c>
      <c r="BT794">
        <f t="shared" si="206"/>
        <v>0</v>
      </c>
      <c r="BU794">
        <f t="shared" si="207"/>
        <v>1.5509048331144146E-2</v>
      </c>
      <c r="BV794">
        <f t="shared" si="208"/>
        <v>0</v>
      </c>
      <c r="BW794">
        <f t="shared" si="209"/>
        <v>1.1015642856635418E-2</v>
      </c>
      <c r="BX794">
        <f t="shared" si="210"/>
        <v>0</v>
      </c>
      <c r="BY794">
        <f t="shared" si="211"/>
        <v>5.6190780966334326E-3</v>
      </c>
      <c r="BZ794">
        <f t="shared" si="212"/>
        <v>0</v>
      </c>
      <c r="CA794">
        <f t="shared" si="213"/>
        <v>0</v>
      </c>
      <c r="CB794">
        <f t="shared" si="214"/>
        <v>0</v>
      </c>
      <c r="CC794">
        <f t="shared" si="215"/>
        <v>0</v>
      </c>
      <c r="CD794">
        <f t="shared" si="216"/>
        <v>0</v>
      </c>
      <c r="CE794" s="4">
        <f t="shared" si="217"/>
        <v>0.35855198953956469</v>
      </c>
      <c r="CF794" s="4" t="str">
        <f t="shared" si="218"/>
        <v/>
      </c>
      <c r="CG794" s="4">
        <f t="shared" si="219"/>
        <v>0.36230966443953933</v>
      </c>
      <c r="CH794" s="4" t="str">
        <f t="shared" si="220"/>
        <v/>
      </c>
      <c r="CI794">
        <f>INDEX(FX!$B$114:$AK$132,MATCH(Data!BQ794,FX!$A$114:$A$132,0),MATCH(Data!D794,Period,0))</f>
        <v>22961.581658536001</v>
      </c>
    </row>
    <row r="795" spans="1:87" hidden="1" outlineLevel="1" x14ac:dyDescent="0.15">
      <c r="A795" t="s">
        <v>68</v>
      </c>
      <c r="B795" s="1">
        <f t="shared" si="221"/>
        <v>43800</v>
      </c>
      <c r="C795" t="s">
        <v>108</v>
      </c>
      <c r="D795" s="1">
        <v>43132</v>
      </c>
      <c r="E795">
        <v>1354.3779999999999</v>
      </c>
      <c r="F795">
        <v>399.51662109918419</v>
      </c>
      <c r="G795">
        <v>349.07216577075269</v>
      </c>
      <c r="H795">
        <v>145.57704781184253</v>
      </c>
      <c r="BQ795" t="str">
        <f>VLOOKUP(A795,Misc!$A$3:$B$11,2,FALSE)</f>
        <v>VND</v>
      </c>
      <c r="BR795">
        <f>INDEX(FX!$B$30:$AK$48,MATCH(Data!BQ795,FX!$A$30:$A$48,0),MATCH(Data!D795,Period,0))</f>
        <v>22719.12222309662</v>
      </c>
      <c r="BS795">
        <f t="shared" si="205"/>
        <v>5.9614010906773408E-2</v>
      </c>
      <c r="BT795">
        <f t="shared" si="206"/>
        <v>0</v>
      </c>
      <c r="BU795">
        <f t="shared" si="207"/>
        <v>1.758503771299004E-2</v>
      </c>
      <c r="BV795">
        <f t="shared" si="208"/>
        <v>0</v>
      </c>
      <c r="BW795">
        <f t="shared" si="209"/>
        <v>1.5364685410947805E-2</v>
      </c>
      <c r="BX795">
        <f t="shared" si="210"/>
        <v>0</v>
      </c>
      <c r="BY795">
        <f t="shared" si="211"/>
        <v>6.4076880427997611E-3</v>
      </c>
      <c r="BZ795">
        <f t="shared" si="212"/>
        <v>0</v>
      </c>
      <c r="CA795">
        <f t="shared" si="213"/>
        <v>0</v>
      </c>
      <c r="CB795">
        <f t="shared" si="214"/>
        <v>0</v>
      </c>
      <c r="CC795">
        <f t="shared" si="215"/>
        <v>0</v>
      </c>
      <c r="CD795">
        <f t="shared" si="216"/>
        <v>0</v>
      </c>
      <c r="CE795" s="4">
        <f t="shared" si="217"/>
        <v>0.29498162337189776</v>
      </c>
      <c r="CF795" s="4" t="str">
        <f t="shared" si="218"/>
        <v/>
      </c>
      <c r="CG795" s="4">
        <f t="shared" si="219"/>
        <v>0.36438295711281937</v>
      </c>
      <c r="CH795" s="4" t="str">
        <f t="shared" si="220"/>
        <v/>
      </c>
      <c r="CI795">
        <f>INDEX(FX!$B$114:$AK$132,MATCH(Data!BQ795,FX!$A$114:$A$132,0),MATCH(Data!D795,Period,0))</f>
        <v>22961.581658536001</v>
      </c>
    </row>
    <row r="796" spans="1:87" hidden="1" outlineLevel="1" x14ac:dyDescent="0.15">
      <c r="A796" t="s">
        <v>68</v>
      </c>
      <c r="B796" s="1">
        <f t="shared" si="221"/>
        <v>43800</v>
      </c>
      <c r="C796" t="s">
        <v>108</v>
      </c>
      <c r="D796" s="1">
        <v>43160</v>
      </c>
      <c r="E796">
        <v>2151.0194000000001</v>
      </c>
      <c r="F796">
        <v>773.5367158028007</v>
      </c>
      <c r="G796">
        <v>690.16124005847382</v>
      </c>
      <c r="H796">
        <v>327.13716538124743</v>
      </c>
      <c r="BQ796" t="str">
        <f>VLOOKUP(A796,Misc!$A$3:$B$11,2,FALSE)</f>
        <v>VND</v>
      </c>
      <c r="BR796">
        <f>INDEX(FX!$B$30:$AK$48,MATCH(Data!BQ796,FX!$A$30:$A$48,0),MATCH(Data!D796,Period,0))</f>
        <v>22777.165971482482</v>
      </c>
      <c r="BS796">
        <f t="shared" si="205"/>
        <v>9.4437534620993857E-2</v>
      </c>
      <c r="BT796">
        <f t="shared" si="206"/>
        <v>0</v>
      </c>
      <c r="BU796">
        <f t="shared" si="207"/>
        <v>3.3961060685569304E-2</v>
      </c>
      <c r="BV796">
        <f t="shared" si="208"/>
        <v>0</v>
      </c>
      <c r="BW796">
        <f t="shared" si="209"/>
        <v>3.0300575625719681E-2</v>
      </c>
      <c r="BX796">
        <f t="shared" si="210"/>
        <v>0</v>
      </c>
      <c r="BY796">
        <f t="shared" si="211"/>
        <v>1.4362505229615942E-2</v>
      </c>
      <c r="BZ796">
        <f t="shared" si="212"/>
        <v>0</v>
      </c>
      <c r="CA796">
        <f t="shared" si="213"/>
        <v>0</v>
      </c>
      <c r="CB796">
        <f t="shared" si="214"/>
        <v>0</v>
      </c>
      <c r="CC796">
        <f t="shared" si="215"/>
        <v>0</v>
      </c>
      <c r="CD796">
        <f t="shared" si="216"/>
        <v>0</v>
      </c>
      <c r="CE796" s="4">
        <f t="shared" si="217"/>
        <v>0.3596140117577743</v>
      </c>
      <c r="CF796" s="4" t="str">
        <f t="shared" si="218"/>
        <v/>
      </c>
      <c r="CG796" s="4">
        <f t="shared" si="219"/>
        <v>0.42291097332301053</v>
      </c>
      <c r="CH796" s="4" t="str">
        <f t="shared" si="220"/>
        <v/>
      </c>
      <c r="CI796">
        <f>INDEX(FX!$B$114:$AK$132,MATCH(Data!BQ796,FX!$A$114:$A$132,0),MATCH(Data!D796,Period,0))</f>
        <v>22961.581658536001</v>
      </c>
    </row>
    <row r="797" spans="1:87" hidden="1" outlineLevel="1" x14ac:dyDescent="0.15">
      <c r="A797" t="s">
        <v>68</v>
      </c>
      <c r="B797" s="1">
        <f t="shared" si="221"/>
        <v>43800</v>
      </c>
      <c r="C797" t="s">
        <v>108</v>
      </c>
      <c r="D797" s="1">
        <v>43191</v>
      </c>
      <c r="E797">
        <v>1547.5801000000001</v>
      </c>
      <c r="F797">
        <v>396.28458627904325</v>
      </c>
      <c r="G797">
        <v>508.76701475161002</v>
      </c>
      <c r="H797">
        <v>183.36278170591294</v>
      </c>
      <c r="BQ797" t="str">
        <f>VLOOKUP(A797,Misc!$A$3:$B$11,2,FALSE)</f>
        <v>VND</v>
      </c>
      <c r="BR797">
        <f>INDEX(FX!$B$30:$AK$48,MATCH(Data!BQ797,FX!$A$30:$A$48,0),MATCH(Data!D797,Period,0))</f>
        <v>22785.728601181741</v>
      </c>
      <c r="BS797">
        <f t="shared" si="205"/>
        <v>6.7918833191041236E-2</v>
      </c>
      <c r="BT797">
        <f t="shared" si="206"/>
        <v>0</v>
      </c>
      <c r="BU797">
        <f t="shared" si="207"/>
        <v>1.7391789098132708E-2</v>
      </c>
      <c r="BV797">
        <f t="shared" si="208"/>
        <v>0</v>
      </c>
      <c r="BW797">
        <f t="shared" si="209"/>
        <v>2.23283189077054E-2</v>
      </c>
      <c r="BX797">
        <f t="shared" si="210"/>
        <v>0</v>
      </c>
      <c r="BY797">
        <f t="shared" si="211"/>
        <v>8.0472643607456627E-3</v>
      </c>
      <c r="BZ797">
        <f t="shared" si="212"/>
        <v>0</v>
      </c>
      <c r="CA797">
        <f t="shared" si="213"/>
        <v>0</v>
      </c>
      <c r="CB797">
        <f t="shared" si="214"/>
        <v>0</v>
      </c>
      <c r="CC797">
        <f t="shared" si="215"/>
        <v>0</v>
      </c>
      <c r="CD797">
        <f t="shared" si="216"/>
        <v>0</v>
      </c>
      <c r="CE797" s="4">
        <f t="shared" si="217"/>
        <v>0.25606725382359419</v>
      </c>
      <c r="CF797" s="4" t="str">
        <f t="shared" si="218"/>
        <v/>
      </c>
      <c r="CG797" s="4">
        <f t="shared" si="219"/>
        <v>0.46270480370588601</v>
      </c>
      <c r="CH797" s="4" t="str">
        <f t="shared" si="220"/>
        <v/>
      </c>
      <c r="CI797">
        <f>INDEX(FX!$B$114:$AK$132,MATCH(Data!BQ797,FX!$A$114:$A$132,0),MATCH(Data!D797,Period,0))</f>
        <v>22961.581658536001</v>
      </c>
    </row>
    <row r="798" spans="1:87" hidden="1" outlineLevel="1" x14ac:dyDescent="0.15">
      <c r="A798" t="s">
        <v>68</v>
      </c>
      <c r="B798" s="1">
        <f t="shared" si="221"/>
        <v>43800</v>
      </c>
      <c r="C798" t="s">
        <v>108</v>
      </c>
      <c r="D798" s="1">
        <v>43221</v>
      </c>
      <c r="E798">
        <v>2179.2026000000001</v>
      </c>
      <c r="F798">
        <v>703.04211552259073</v>
      </c>
      <c r="G798">
        <v>734.13754213699485</v>
      </c>
      <c r="H798">
        <v>301.79570108804268</v>
      </c>
      <c r="BQ798" t="str">
        <f>VLOOKUP(A798,Misc!$A$3:$B$11,2,FALSE)</f>
        <v>VND</v>
      </c>
      <c r="BR798">
        <f>INDEX(FX!$B$30:$AK$48,MATCH(Data!BQ798,FX!$A$30:$A$48,0),MATCH(Data!D798,Period,0))</f>
        <v>22783.631298677956</v>
      </c>
      <c r="BS798">
        <f t="shared" si="205"/>
        <v>9.564772934709713E-2</v>
      </c>
      <c r="BT798">
        <f t="shared" si="206"/>
        <v>0</v>
      </c>
      <c r="BU798">
        <f t="shared" si="207"/>
        <v>3.0857333772048245E-2</v>
      </c>
      <c r="BV798">
        <f t="shared" si="208"/>
        <v>0</v>
      </c>
      <c r="BW798">
        <f t="shared" si="209"/>
        <v>3.2222148107689662E-2</v>
      </c>
      <c r="BX798">
        <f t="shared" si="210"/>
        <v>0</v>
      </c>
      <c r="BY798">
        <f t="shared" si="211"/>
        <v>1.3246163314868718E-2</v>
      </c>
      <c r="BZ798">
        <f t="shared" si="212"/>
        <v>0</v>
      </c>
      <c r="CA798">
        <f t="shared" si="213"/>
        <v>0</v>
      </c>
      <c r="CB798">
        <f t="shared" si="214"/>
        <v>0</v>
      </c>
      <c r="CC798">
        <f t="shared" si="215"/>
        <v>0</v>
      </c>
      <c r="CD798">
        <f t="shared" si="216"/>
        <v>0</v>
      </c>
      <c r="CE798" s="4">
        <f t="shared" si="217"/>
        <v>0.32261438909929285</v>
      </c>
      <c r="CF798" s="4" t="str">
        <f t="shared" si="218"/>
        <v/>
      </c>
      <c r="CG798" s="4">
        <f t="shared" si="219"/>
        <v>0.42927115520484793</v>
      </c>
      <c r="CH798" s="4" t="str">
        <f t="shared" si="220"/>
        <v/>
      </c>
      <c r="CI798">
        <f>INDEX(FX!$B$114:$AK$132,MATCH(Data!BQ798,FX!$A$114:$A$132,0),MATCH(Data!D798,Period,0))</f>
        <v>22961.581658536001</v>
      </c>
    </row>
    <row r="799" spans="1:87" hidden="1" outlineLevel="1" x14ac:dyDescent="0.15">
      <c r="A799" t="s">
        <v>68</v>
      </c>
      <c r="B799" s="1">
        <f t="shared" si="221"/>
        <v>43800</v>
      </c>
      <c r="C799" t="s">
        <v>108</v>
      </c>
      <c r="D799" s="1">
        <v>43252</v>
      </c>
      <c r="E799">
        <v>1596.3152999999998</v>
      </c>
      <c r="F799">
        <v>526.18571374750513</v>
      </c>
      <c r="G799">
        <v>761.89562661009779</v>
      </c>
      <c r="H799">
        <v>280.70983172171441</v>
      </c>
      <c r="BQ799" t="str">
        <f>VLOOKUP(A799,Misc!$A$3:$B$11,2,FALSE)</f>
        <v>VND</v>
      </c>
      <c r="BR799">
        <f>INDEX(FX!$B$30:$AK$48,MATCH(Data!BQ799,FX!$A$30:$A$48,0),MATCH(Data!D799,Period,0))</f>
        <v>22850.657941764475</v>
      </c>
      <c r="BS799">
        <f t="shared" si="205"/>
        <v>6.9858614315099932E-2</v>
      </c>
      <c r="BT799">
        <f t="shared" si="206"/>
        <v>0</v>
      </c>
      <c r="BU799">
        <f t="shared" si="207"/>
        <v>2.3027158127722352E-2</v>
      </c>
      <c r="BV799">
        <f t="shared" si="208"/>
        <v>0</v>
      </c>
      <c r="BW799">
        <f t="shared" si="209"/>
        <v>3.334239340293E-2</v>
      </c>
      <c r="BX799">
        <f t="shared" si="210"/>
        <v>0</v>
      </c>
      <c r="BY799">
        <f t="shared" si="211"/>
        <v>1.2284540446805124E-2</v>
      </c>
      <c r="BZ799">
        <f t="shared" si="212"/>
        <v>0</v>
      </c>
      <c r="CA799">
        <f t="shared" si="213"/>
        <v>0</v>
      </c>
      <c r="CB799">
        <f t="shared" si="214"/>
        <v>0</v>
      </c>
      <c r="CC799">
        <f t="shared" si="215"/>
        <v>0</v>
      </c>
      <c r="CD799">
        <f t="shared" si="216"/>
        <v>0</v>
      </c>
      <c r="CE799" s="4">
        <f t="shared" si="217"/>
        <v>0.32962517727387897</v>
      </c>
      <c r="CF799" s="4" t="str">
        <f t="shared" si="218"/>
        <v/>
      </c>
      <c r="CG799" s="4">
        <f t="shared" si="219"/>
        <v>0.53348052671839641</v>
      </c>
      <c r="CH799" s="4" t="str">
        <f t="shared" si="220"/>
        <v/>
      </c>
      <c r="CI799">
        <f>INDEX(FX!$B$114:$AK$132,MATCH(Data!BQ799,FX!$A$114:$A$132,0),MATCH(Data!D799,Period,0))</f>
        <v>22961.581658536001</v>
      </c>
    </row>
    <row r="800" spans="1:87" hidden="1" outlineLevel="1" x14ac:dyDescent="0.15">
      <c r="A800" t="s">
        <v>68</v>
      </c>
      <c r="B800" s="1">
        <f t="shared" si="221"/>
        <v>43800</v>
      </c>
      <c r="C800" t="s">
        <v>108</v>
      </c>
      <c r="D800" s="1">
        <v>43282</v>
      </c>
      <c r="E800">
        <v>2142.8977</v>
      </c>
      <c r="F800">
        <v>692.44167087453241</v>
      </c>
      <c r="G800">
        <v>774.0783539959034</v>
      </c>
      <c r="H800">
        <v>308.01259293852507</v>
      </c>
      <c r="BQ800" t="str">
        <f>VLOOKUP(A800,Misc!$A$3:$B$11,2,FALSE)</f>
        <v>VND</v>
      </c>
      <c r="BR800">
        <f>INDEX(FX!$B$30:$AK$48,MATCH(Data!BQ800,FX!$A$30:$A$48,0),MATCH(Data!D800,Period,0))</f>
        <v>23105.143081679875</v>
      </c>
      <c r="BS800">
        <f t="shared" si="205"/>
        <v>9.2745484952184043E-2</v>
      </c>
      <c r="BT800">
        <f t="shared" si="206"/>
        <v>0</v>
      </c>
      <c r="BU800">
        <f t="shared" si="207"/>
        <v>2.9969157448047623E-2</v>
      </c>
      <c r="BV800">
        <f t="shared" si="208"/>
        <v>0</v>
      </c>
      <c r="BW800">
        <f t="shared" si="209"/>
        <v>3.3502426332502222E-2</v>
      </c>
      <c r="BX800">
        <f t="shared" si="210"/>
        <v>0</v>
      </c>
      <c r="BY800">
        <f t="shared" si="211"/>
        <v>1.3330910431918036E-2</v>
      </c>
      <c r="BZ800">
        <f t="shared" si="212"/>
        <v>0</v>
      </c>
      <c r="CA800">
        <f t="shared" si="213"/>
        <v>0</v>
      </c>
      <c r="CB800">
        <f t="shared" si="214"/>
        <v>0</v>
      </c>
      <c r="CC800">
        <f t="shared" si="215"/>
        <v>0</v>
      </c>
      <c r="CD800">
        <f t="shared" si="216"/>
        <v>0</v>
      </c>
      <c r="CE800" s="4">
        <f t="shared" si="217"/>
        <v>0.32313333057127852</v>
      </c>
      <c r="CF800" s="4" t="str">
        <f t="shared" si="218"/>
        <v/>
      </c>
      <c r="CG800" s="4">
        <f t="shared" si="219"/>
        <v>0.44482099488540988</v>
      </c>
      <c r="CH800" s="4" t="str">
        <f t="shared" si="220"/>
        <v/>
      </c>
      <c r="CI800">
        <f>INDEX(FX!$B$114:$AK$132,MATCH(Data!BQ800,FX!$A$114:$A$132,0),MATCH(Data!D800,Period,0))</f>
        <v>22961.581658536001</v>
      </c>
    </row>
    <row r="801" spans="1:87" hidden="1" outlineLevel="1" x14ac:dyDescent="0.15">
      <c r="A801" t="s">
        <v>68</v>
      </c>
      <c r="B801" s="1">
        <f t="shared" si="221"/>
        <v>43800</v>
      </c>
      <c r="C801" t="s">
        <v>108</v>
      </c>
      <c r="D801" s="1">
        <v>43313</v>
      </c>
      <c r="E801">
        <v>4219.0934999999999</v>
      </c>
      <c r="F801">
        <v>1260.0746883145875</v>
      </c>
      <c r="G801">
        <v>1494.123412796268</v>
      </c>
      <c r="H801">
        <v>499.10013748876679</v>
      </c>
      <c r="BQ801" t="str">
        <f>VLOOKUP(A801,Misc!$A$3:$B$11,2,FALSE)</f>
        <v>VND</v>
      </c>
      <c r="BR801">
        <f>INDEX(FX!$B$30:$AK$48,MATCH(Data!BQ801,FX!$A$30:$A$48,0),MATCH(Data!D801,Period,0))</f>
        <v>22264.856189273884</v>
      </c>
      <c r="BS801">
        <f t="shared" si="205"/>
        <v>0.18949565468258234</v>
      </c>
      <c r="BT801">
        <f t="shared" si="206"/>
        <v>0</v>
      </c>
      <c r="BU801">
        <f t="shared" si="207"/>
        <v>5.659478227043882E-2</v>
      </c>
      <c r="BV801">
        <f t="shared" si="208"/>
        <v>0</v>
      </c>
      <c r="BW801">
        <f t="shared" si="209"/>
        <v>6.7106807252411693E-2</v>
      </c>
      <c r="BX801">
        <f t="shared" si="210"/>
        <v>0</v>
      </c>
      <c r="BY801">
        <f t="shared" si="211"/>
        <v>2.2416499493457712E-2</v>
      </c>
      <c r="BZ801">
        <f t="shared" si="212"/>
        <v>0</v>
      </c>
      <c r="CA801">
        <f t="shared" si="213"/>
        <v>0</v>
      </c>
      <c r="CB801">
        <f t="shared" si="214"/>
        <v>0</v>
      </c>
      <c r="CC801">
        <f t="shared" si="215"/>
        <v>0</v>
      </c>
      <c r="CD801">
        <f t="shared" si="216"/>
        <v>0</v>
      </c>
      <c r="CE801" s="4">
        <f t="shared" si="217"/>
        <v>0.29866005299825371</v>
      </c>
      <c r="CF801" s="4" t="str">
        <f t="shared" si="218"/>
        <v/>
      </c>
      <c r="CG801" s="4">
        <f t="shared" si="219"/>
        <v>0.39608774155787385</v>
      </c>
      <c r="CH801" s="4" t="str">
        <f t="shared" si="220"/>
        <v/>
      </c>
      <c r="CI801">
        <f>INDEX(FX!$B$114:$AK$132,MATCH(Data!BQ801,FX!$A$114:$A$132,0),MATCH(Data!D801,Period,0))</f>
        <v>22961.581658536001</v>
      </c>
    </row>
    <row r="802" spans="1:87" hidden="1" outlineLevel="1" x14ac:dyDescent="0.15">
      <c r="A802" t="s">
        <v>68</v>
      </c>
      <c r="B802" s="1">
        <f t="shared" si="221"/>
        <v>43800</v>
      </c>
      <c r="C802" t="s">
        <v>108</v>
      </c>
      <c r="D802" s="1">
        <v>43344</v>
      </c>
      <c r="E802">
        <v>4318.5549000000001</v>
      </c>
      <c r="F802">
        <v>1312.8277964553124</v>
      </c>
      <c r="G802">
        <v>1516.299359128936</v>
      </c>
      <c r="H802">
        <v>534.49312749994579</v>
      </c>
      <c r="BQ802" t="str">
        <f>VLOOKUP(A802,Misc!$A$3:$B$11,2,FALSE)</f>
        <v>VND</v>
      </c>
      <c r="BR802">
        <f>INDEX(FX!$B$30:$AK$48,MATCH(Data!BQ802,FX!$A$30:$A$48,0),MATCH(Data!D802,Period,0))</f>
        <v>23307.415401816867</v>
      </c>
      <c r="BS802">
        <f t="shared" si="205"/>
        <v>0.18528673495317541</v>
      </c>
      <c r="BT802">
        <f t="shared" si="206"/>
        <v>0</v>
      </c>
      <c r="BU802">
        <f t="shared" si="207"/>
        <v>5.6326614247969101E-2</v>
      </c>
      <c r="BV802">
        <f t="shared" si="208"/>
        <v>0</v>
      </c>
      <c r="BW802">
        <f t="shared" si="209"/>
        <v>6.5056520982190794E-2</v>
      </c>
      <c r="BX802">
        <f t="shared" si="210"/>
        <v>0</v>
      </c>
      <c r="BY802">
        <f t="shared" si="211"/>
        <v>2.2932320820878354E-2</v>
      </c>
      <c r="BZ802">
        <f t="shared" si="212"/>
        <v>0</v>
      </c>
      <c r="CA802">
        <f t="shared" si="213"/>
        <v>0</v>
      </c>
      <c r="CB802">
        <f t="shared" si="214"/>
        <v>0</v>
      </c>
      <c r="CC802">
        <f t="shared" si="215"/>
        <v>0</v>
      </c>
      <c r="CD802">
        <f t="shared" si="216"/>
        <v>0</v>
      </c>
      <c r="CE802" s="4">
        <f t="shared" si="217"/>
        <v>0.30399701447706784</v>
      </c>
      <c r="CF802" s="4" t="str">
        <f t="shared" si="218"/>
        <v/>
      </c>
      <c r="CG802" s="4">
        <f t="shared" si="219"/>
        <v>0.40713117816601585</v>
      </c>
      <c r="CH802" s="4" t="str">
        <f t="shared" si="220"/>
        <v/>
      </c>
      <c r="CI802">
        <f>INDEX(FX!$B$114:$AK$132,MATCH(Data!BQ802,FX!$A$114:$A$132,0),MATCH(Data!D802,Period,0))</f>
        <v>22961.581658536001</v>
      </c>
    </row>
    <row r="803" spans="1:87" hidden="1" outlineLevel="1" x14ac:dyDescent="0.15">
      <c r="A803" t="s">
        <v>68</v>
      </c>
      <c r="B803" s="1">
        <f t="shared" si="221"/>
        <v>43800</v>
      </c>
      <c r="C803" t="s">
        <v>108</v>
      </c>
      <c r="D803" s="1">
        <v>43374</v>
      </c>
      <c r="E803">
        <v>5758.6884</v>
      </c>
      <c r="F803">
        <v>1625.5681439683844</v>
      </c>
      <c r="G803">
        <v>2033.2090450844942</v>
      </c>
      <c r="H803">
        <v>656.92633040629983</v>
      </c>
      <c r="BQ803" t="str">
        <f>VLOOKUP(A803,Misc!$A$3:$B$11,2,FALSE)</f>
        <v>VND</v>
      </c>
      <c r="BR803">
        <f>INDEX(FX!$B$30:$AK$48,MATCH(Data!BQ803,FX!$A$30:$A$48,0),MATCH(Data!D803,Period,0))</f>
        <v>23338.360545202355</v>
      </c>
      <c r="BS803">
        <f t="shared" si="205"/>
        <v>0.24674776914369884</v>
      </c>
      <c r="BT803">
        <f t="shared" si="206"/>
        <v>0</v>
      </c>
      <c r="BU803">
        <f t="shared" si="207"/>
        <v>6.9652199468764789E-2</v>
      </c>
      <c r="BV803">
        <f t="shared" si="208"/>
        <v>0</v>
      </c>
      <c r="BW803">
        <f t="shared" si="209"/>
        <v>8.7118760597880082E-2</v>
      </c>
      <c r="BX803">
        <f t="shared" si="210"/>
        <v>0</v>
      </c>
      <c r="BY803">
        <f t="shared" si="211"/>
        <v>2.8147921064718643E-2</v>
      </c>
      <c r="BZ803">
        <f t="shared" si="212"/>
        <v>0</v>
      </c>
      <c r="CA803">
        <f t="shared" si="213"/>
        <v>0</v>
      </c>
      <c r="CB803">
        <f t="shared" si="214"/>
        <v>0</v>
      </c>
      <c r="CC803">
        <f t="shared" si="215"/>
        <v>0</v>
      </c>
      <c r="CD803">
        <f t="shared" si="216"/>
        <v>0</v>
      </c>
      <c r="CE803" s="4">
        <f t="shared" si="217"/>
        <v>0.28228096939024944</v>
      </c>
      <c r="CF803" s="4" t="str">
        <f t="shared" si="218"/>
        <v/>
      </c>
      <c r="CG803" s="4">
        <f t="shared" si="219"/>
        <v>0.40412106551411131</v>
      </c>
      <c r="CH803" s="4" t="str">
        <f t="shared" si="220"/>
        <v/>
      </c>
      <c r="CI803">
        <f>INDEX(FX!$B$114:$AK$132,MATCH(Data!BQ803,FX!$A$114:$A$132,0),MATCH(Data!D803,Period,0))</f>
        <v>22961.581658536001</v>
      </c>
    </row>
    <row r="804" spans="1:87" hidden="1" outlineLevel="1" x14ac:dyDescent="0.15">
      <c r="A804" t="s">
        <v>68</v>
      </c>
      <c r="B804" s="1">
        <f t="shared" si="221"/>
        <v>43800</v>
      </c>
      <c r="C804" t="s">
        <v>108</v>
      </c>
      <c r="D804" s="1">
        <v>43405</v>
      </c>
      <c r="E804">
        <v>6187.9132</v>
      </c>
      <c r="F804">
        <v>1911.6751503293219</v>
      </c>
      <c r="G804">
        <v>2178.4637236924582</v>
      </c>
      <c r="H804">
        <v>740.20028035739915</v>
      </c>
      <c r="BQ804" t="str">
        <f>VLOOKUP(A804,Misc!$A$3:$B$11,2,FALSE)</f>
        <v>VND</v>
      </c>
      <c r="BR804">
        <f>INDEX(FX!$B$30:$AK$48,MATCH(Data!BQ804,FX!$A$30:$A$48,0),MATCH(Data!D804,Period,0))</f>
        <v>23310.653425295164</v>
      </c>
      <c r="BS804">
        <f t="shared" si="205"/>
        <v>0.26545430053390479</v>
      </c>
      <c r="BT804">
        <f t="shared" si="206"/>
        <v>0</v>
      </c>
      <c r="BU804">
        <f t="shared" si="207"/>
        <v>8.2008647095876755E-2</v>
      </c>
      <c r="BV804">
        <f t="shared" si="208"/>
        <v>0</v>
      </c>
      <c r="BW804">
        <f t="shared" si="209"/>
        <v>9.345356751469415E-2</v>
      </c>
      <c r="BX804">
        <f t="shared" si="210"/>
        <v>0</v>
      </c>
      <c r="BY804">
        <f t="shared" si="211"/>
        <v>3.1753733662145366E-2</v>
      </c>
      <c r="BZ804">
        <f t="shared" si="212"/>
        <v>0</v>
      </c>
      <c r="CA804">
        <f t="shared" si="213"/>
        <v>0</v>
      </c>
      <c r="CB804">
        <f t="shared" si="214"/>
        <v>0</v>
      </c>
      <c r="CC804">
        <f t="shared" si="215"/>
        <v>0</v>
      </c>
      <c r="CD804">
        <f t="shared" si="216"/>
        <v>0</v>
      </c>
      <c r="CE804" s="4">
        <f t="shared" si="217"/>
        <v>0.30893696930482506</v>
      </c>
      <c r="CF804" s="4" t="str">
        <f t="shared" si="218"/>
        <v/>
      </c>
      <c r="CG804" s="4">
        <f t="shared" si="219"/>
        <v>0.38719982327012298</v>
      </c>
      <c r="CH804" s="4" t="str">
        <f t="shared" si="220"/>
        <v/>
      </c>
      <c r="CI804">
        <f>INDEX(FX!$B$114:$AK$132,MATCH(Data!BQ804,FX!$A$114:$A$132,0),MATCH(Data!D804,Period,0))</f>
        <v>22961.581658536001</v>
      </c>
    </row>
    <row r="805" spans="1:87" hidden="1" outlineLevel="1" x14ac:dyDescent="0.15">
      <c r="A805" t="s">
        <v>68</v>
      </c>
      <c r="B805" s="1">
        <f t="shared" si="221"/>
        <v>43800</v>
      </c>
      <c r="C805" t="s">
        <v>108</v>
      </c>
      <c r="D805" s="1">
        <v>43435</v>
      </c>
      <c r="E805">
        <v>7751.6256999999987</v>
      </c>
      <c r="F805">
        <v>2389.7204318490776</v>
      </c>
      <c r="G805">
        <v>2779.5567968785181</v>
      </c>
      <c r="H805">
        <v>1060.4214836022554</v>
      </c>
      <c r="BQ805" t="str">
        <f>VLOOKUP(A805,Misc!$A$3:$B$11,2,FALSE)</f>
        <v>VND</v>
      </c>
      <c r="BR805">
        <f>INDEX(FX!$B$30:$AK$48,MATCH(Data!BQ805,FX!$A$30:$A$48,0),MATCH(Data!D805,Period,0))</f>
        <v>23272.965123405786</v>
      </c>
      <c r="BS805">
        <f t="shared" si="205"/>
        <v>0.33307426272916696</v>
      </c>
      <c r="BT805">
        <f t="shared" si="206"/>
        <v>0</v>
      </c>
      <c r="BU805">
        <f t="shared" si="207"/>
        <v>0.10268225037838942</v>
      </c>
      <c r="BV805">
        <f t="shared" si="208"/>
        <v>0</v>
      </c>
      <c r="BW805">
        <f t="shared" si="209"/>
        <v>0.11943286049456148</v>
      </c>
      <c r="BX805">
        <f t="shared" si="210"/>
        <v>0</v>
      </c>
      <c r="BY805">
        <f t="shared" si="211"/>
        <v>4.5564519947472529E-2</v>
      </c>
      <c r="BZ805">
        <f t="shared" si="212"/>
        <v>0</v>
      </c>
      <c r="CA805">
        <f t="shared" si="213"/>
        <v>0</v>
      </c>
      <c r="CB805">
        <f t="shared" si="214"/>
        <v>0</v>
      </c>
      <c r="CC805">
        <f t="shared" si="215"/>
        <v>0</v>
      </c>
      <c r="CD805">
        <f t="shared" si="216"/>
        <v>0</v>
      </c>
      <c r="CE805" s="4">
        <f t="shared" si="217"/>
        <v>0.30828635493185358</v>
      </c>
      <c r="CF805" s="4" t="str">
        <f t="shared" si="218"/>
        <v/>
      </c>
      <c r="CG805" s="4">
        <f t="shared" si="219"/>
        <v>0.44374290375955833</v>
      </c>
      <c r="CH805" s="4" t="str">
        <f t="shared" si="220"/>
        <v/>
      </c>
      <c r="CI805">
        <f>INDEX(FX!$B$114:$AK$132,MATCH(Data!BQ805,FX!$A$114:$A$132,0),MATCH(Data!D805,Period,0))</f>
        <v>22961.581658536001</v>
      </c>
    </row>
    <row r="806" spans="1:87" hidden="1" outlineLevel="1" x14ac:dyDescent="0.15">
      <c r="A806" t="s">
        <v>68</v>
      </c>
      <c r="B806" s="1">
        <f t="shared" si="221"/>
        <v>43800</v>
      </c>
      <c r="C806" t="s">
        <v>109</v>
      </c>
      <c r="D806" s="1">
        <v>43101</v>
      </c>
      <c r="E806">
        <f t="array" ref="E806:E817">TRANSPOSE('[6]D2C_Key Metrics P1'!$F$9:$Q$9)</f>
        <v>0</v>
      </c>
      <c r="F806">
        <f t="array" ref="F806:F817">TRANSPOSE('[6]D2C_Key Metrics P1'!$F$14:$Q$14)</f>
        <v>0</v>
      </c>
      <c r="G806">
        <f t="array" ref="G806:G817">TRANSPOSE('[6]D2C_Key Metrics P1'!$F$19:$Q$19)</f>
        <v>0</v>
      </c>
      <c r="H806">
        <f t="array" ref="H806:H817">TRANSPOSE('[6]D2C_Key Metrics P1'!$F$24:$Q$24)</f>
        <v>0</v>
      </c>
      <c r="BQ806" t="str">
        <f>VLOOKUP(A806,Misc!$A$3:$B$11,2,FALSE)</f>
        <v>VND</v>
      </c>
      <c r="BR806">
        <f>INDEX(FX!$B$30:$AK$48,MATCH(Data!BQ806,FX!$A$30:$A$48,0),MATCH(Data!D806,Period,0))</f>
        <v>23745.951063799046</v>
      </c>
      <c r="BS806">
        <f t="shared" si="205"/>
        <v>0</v>
      </c>
      <c r="BT806">
        <f t="shared" si="206"/>
        <v>0</v>
      </c>
      <c r="BU806">
        <f t="shared" si="207"/>
        <v>0</v>
      </c>
      <c r="BV806">
        <f t="shared" si="208"/>
        <v>0</v>
      </c>
      <c r="BW806">
        <f t="shared" si="209"/>
        <v>0</v>
      </c>
      <c r="BX806">
        <f t="shared" si="210"/>
        <v>0</v>
      </c>
      <c r="BY806">
        <f t="shared" si="211"/>
        <v>0</v>
      </c>
      <c r="BZ806">
        <f t="shared" si="212"/>
        <v>0</v>
      </c>
      <c r="CA806">
        <f t="shared" si="213"/>
        <v>0</v>
      </c>
      <c r="CB806">
        <f t="shared" si="214"/>
        <v>0</v>
      </c>
      <c r="CC806">
        <f t="shared" si="215"/>
        <v>0</v>
      </c>
      <c r="CD806">
        <f t="shared" si="216"/>
        <v>0</v>
      </c>
      <c r="CE806" s="4">
        <f t="shared" si="217"/>
        <v>0</v>
      </c>
      <c r="CF806" s="4" t="str">
        <f t="shared" si="218"/>
        <v/>
      </c>
      <c r="CG806" s="4">
        <f t="shared" si="219"/>
        <v>0</v>
      </c>
      <c r="CH806" s="4" t="str">
        <f t="shared" si="220"/>
        <v/>
      </c>
      <c r="CI806">
        <f>INDEX(FX!$B$114:$AK$132,MATCH(Data!BQ806,FX!$A$114:$A$132,0),MATCH(Data!D806,Period,0))</f>
        <v>22961.581658536001</v>
      </c>
    </row>
    <row r="807" spans="1:87" hidden="1" outlineLevel="1" x14ac:dyDescent="0.15">
      <c r="A807" t="s">
        <v>68</v>
      </c>
      <c r="B807" s="1">
        <f t="shared" si="221"/>
        <v>43800</v>
      </c>
      <c r="C807" t="s">
        <v>109</v>
      </c>
      <c r="D807" s="1">
        <v>43132</v>
      </c>
      <c r="E807">
        <v>0</v>
      </c>
      <c r="F807">
        <v>0</v>
      </c>
      <c r="G807">
        <v>0</v>
      </c>
      <c r="H807">
        <v>0</v>
      </c>
      <c r="BQ807" t="str">
        <f>VLOOKUP(A807,Misc!$A$3:$B$11,2,FALSE)</f>
        <v>VND</v>
      </c>
      <c r="BR807">
        <f>INDEX(FX!$B$30:$AK$48,MATCH(Data!BQ807,FX!$A$30:$A$48,0),MATCH(Data!D807,Period,0))</f>
        <v>22719.12222309662</v>
      </c>
      <c r="BS807">
        <f t="shared" si="205"/>
        <v>0</v>
      </c>
      <c r="BT807">
        <f t="shared" si="206"/>
        <v>0</v>
      </c>
      <c r="BU807">
        <f t="shared" si="207"/>
        <v>0</v>
      </c>
      <c r="BV807">
        <f t="shared" si="208"/>
        <v>0</v>
      </c>
      <c r="BW807">
        <f t="shared" si="209"/>
        <v>0</v>
      </c>
      <c r="BX807">
        <f t="shared" si="210"/>
        <v>0</v>
      </c>
      <c r="BY807">
        <f t="shared" si="211"/>
        <v>0</v>
      </c>
      <c r="BZ807">
        <f t="shared" si="212"/>
        <v>0</v>
      </c>
      <c r="CA807">
        <f t="shared" si="213"/>
        <v>0</v>
      </c>
      <c r="CB807">
        <f t="shared" si="214"/>
        <v>0</v>
      </c>
      <c r="CC807">
        <f t="shared" si="215"/>
        <v>0</v>
      </c>
      <c r="CD807">
        <f t="shared" si="216"/>
        <v>0</v>
      </c>
      <c r="CE807" s="4">
        <f t="shared" si="217"/>
        <v>0</v>
      </c>
      <c r="CF807" s="4" t="str">
        <f t="shared" si="218"/>
        <v/>
      </c>
      <c r="CG807" s="4">
        <f t="shared" si="219"/>
        <v>0</v>
      </c>
      <c r="CH807" s="4" t="str">
        <f t="shared" si="220"/>
        <v/>
      </c>
      <c r="CI807">
        <f>INDEX(FX!$B$114:$AK$132,MATCH(Data!BQ807,FX!$A$114:$A$132,0),MATCH(Data!D807,Period,0))</f>
        <v>22961.581658536001</v>
      </c>
    </row>
    <row r="808" spans="1:87" hidden="1" outlineLevel="1" x14ac:dyDescent="0.15">
      <c r="A808" t="s">
        <v>68</v>
      </c>
      <c r="B808" s="1">
        <f t="shared" si="221"/>
        <v>43800</v>
      </c>
      <c r="C808" t="s">
        <v>109</v>
      </c>
      <c r="D808" s="1">
        <v>43160</v>
      </c>
      <c r="E808">
        <v>147.58699999999999</v>
      </c>
      <c r="F808">
        <v>132.60155015909211</v>
      </c>
      <c r="G808">
        <v>147.58699999999999</v>
      </c>
      <c r="H808">
        <v>132.60155015909211</v>
      </c>
      <c r="BQ808" t="str">
        <f>VLOOKUP(A808,Misc!$A$3:$B$11,2,FALSE)</f>
        <v>VND</v>
      </c>
      <c r="BR808">
        <f>INDEX(FX!$B$30:$AK$48,MATCH(Data!BQ808,FX!$A$30:$A$48,0),MATCH(Data!D808,Period,0))</f>
        <v>22777.165971482482</v>
      </c>
      <c r="BS808">
        <f t="shared" si="205"/>
        <v>6.479603309067607E-3</v>
      </c>
      <c r="BT808">
        <f t="shared" si="206"/>
        <v>0</v>
      </c>
      <c r="BU808">
        <f t="shared" si="207"/>
        <v>5.8216878397036841E-3</v>
      </c>
      <c r="BV808">
        <f t="shared" si="208"/>
        <v>0</v>
      </c>
      <c r="BW808">
        <f t="shared" si="209"/>
        <v>6.479603309067607E-3</v>
      </c>
      <c r="BX808">
        <f t="shared" si="210"/>
        <v>0</v>
      </c>
      <c r="BY808">
        <f t="shared" si="211"/>
        <v>5.8216878397036841E-3</v>
      </c>
      <c r="BZ808">
        <f t="shared" si="212"/>
        <v>0</v>
      </c>
      <c r="CA808">
        <f t="shared" si="213"/>
        <v>0</v>
      </c>
      <c r="CB808">
        <f t="shared" si="214"/>
        <v>0</v>
      </c>
      <c r="CC808">
        <f t="shared" si="215"/>
        <v>0</v>
      </c>
      <c r="CD808">
        <f t="shared" si="216"/>
        <v>0</v>
      </c>
      <c r="CE808" s="4">
        <f t="shared" si="217"/>
        <v>0.898463619147297</v>
      </c>
      <c r="CF808" s="4" t="str">
        <f t="shared" si="218"/>
        <v/>
      </c>
      <c r="CG808" s="4">
        <f t="shared" si="219"/>
        <v>1</v>
      </c>
      <c r="CH808" s="4" t="str">
        <f t="shared" si="220"/>
        <v/>
      </c>
      <c r="CI808">
        <f>INDEX(FX!$B$114:$AK$132,MATCH(Data!BQ808,FX!$A$114:$A$132,0),MATCH(Data!D808,Period,0))</f>
        <v>22961.581658536001</v>
      </c>
    </row>
    <row r="809" spans="1:87" hidden="1" outlineLevel="1" x14ac:dyDescent="0.15">
      <c r="A809" t="s">
        <v>68</v>
      </c>
      <c r="B809" s="1">
        <f t="shared" si="221"/>
        <v>43800</v>
      </c>
      <c r="C809" t="s">
        <v>109</v>
      </c>
      <c r="D809" s="1">
        <v>43191</v>
      </c>
      <c r="E809">
        <v>85.852500000000006</v>
      </c>
      <c r="F809">
        <v>79.20465632624402</v>
      </c>
      <c r="G809">
        <v>85.852500000000006</v>
      </c>
      <c r="H809">
        <v>79.20465632624402</v>
      </c>
      <c r="BQ809" t="str">
        <f>VLOOKUP(A809,Misc!$A$3:$B$11,2,FALSE)</f>
        <v>VND</v>
      </c>
      <c r="BR809">
        <f>INDEX(FX!$B$30:$AK$48,MATCH(Data!BQ809,FX!$A$30:$A$48,0),MATCH(Data!D809,Period,0))</f>
        <v>22785.728601181741</v>
      </c>
      <c r="BS809">
        <f t="shared" si="205"/>
        <v>3.7678189494255374E-3</v>
      </c>
      <c r="BT809">
        <f t="shared" si="206"/>
        <v>0</v>
      </c>
      <c r="BU809">
        <f t="shared" si="207"/>
        <v>3.4760642379518297E-3</v>
      </c>
      <c r="BV809">
        <f t="shared" si="208"/>
        <v>0</v>
      </c>
      <c r="BW809">
        <f t="shared" si="209"/>
        <v>3.7678189494255374E-3</v>
      </c>
      <c r="BX809">
        <f t="shared" si="210"/>
        <v>0</v>
      </c>
      <c r="BY809">
        <f t="shared" si="211"/>
        <v>3.4760642379518297E-3</v>
      </c>
      <c r="BZ809">
        <f t="shared" si="212"/>
        <v>0</v>
      </c>
      <c r="CA809">
        <f t="shared" si="213"/>
        <v>0</v>
      </c>
      <c r="CB809">
        <f t="shared" si="214"/>
        <v>0</v>
      </c>
      <c r="CC809">
        <f t="shared" si="215"/>
        <v>0</v>
      </c>
      <c r="CD809">
        <f t="shared" si="216"/>
        <v>0</v>
      </c>
      <c r="CE809" s="4">
        <f t="shared" si="217"/>
        <v>0.9225666850265748</v>
      </c>
      <c r="CF809" s="4" t="str">
        <f t="shared" si="218"/>
        <v/>
      </c>
      <c r="CG809" s="4">
        <f t="shared" si="219"/>
        <v>1</v>
      </c>
      <c r="CH809" s="4" t="str">
        <f t="shared" si="220"/>
        <v/>
      </c>
      <c r="CI809">
        <f>INDEX(FX!$B$114:$AK$132,MATCH(Data!BQ809,FX!$A$114:$A$132,0),MATCH(Data!D809,Period,0))</f>
        <v>22961.581658536001</v>
      </c>
    </row>
    <row r="810" spans="1:87" hidden="1" outlineLevel="1" x14ac:dyDescent="0.15">
      <c r="A810" t="s">
        <v>68</v>
      </c>
      <c r="B810" s="1">
        <f t="shared" si="221"/>
        <v>43800</v>
      </c>
      <c r="C810" t="s">
        <v>109</v>
      </c>
      <c r="D810" s="1">
        <v>43221</v>
      </c>
      <c r="E810">
        <v>61.963999999999999</v>
      </c>
      <c r="F810">
        <v>55.94993587253559</v>
      </c>
      <c r="G810">
        <v>61.963999999999999</v>
      </c>
      <c r="H810">
        <v>55.94993587253559</v>
      </c>
      <c r="BQ810" t="str">
        <f>VLOOKUP(A810,Misc!$A$3:$B$11,2,FALSE)</f>
        <v>VND</v>
      </c>
      <c r="BR810">
        <f>INDEX(FX!$B$30:$AK$48,MATCH(Data!BQ810,FX!$A$30:$A$48,0),MATCH(Data!D810,Period,0))</f>
        <v>22783.631298677956</v>
      </c>
      <c r="BS810">
        <f t="shared" si="205"/>
        <v>2.7196718199875157E-3</v>
      </c>
      <c r="BT810">
        <f t="shared" si="206"/>
        <v>0</v>
      </c>
      <c r="BU810">
        <f t="shared" si="207"/>
        <v>2.4557075708902532E-3</v>
      </c>
      <c r="BV810">
        <f t="shared" si="208"/>
        <v>0</v>
      </c>
      <c r="BW810">
        <f t="shared" si="209"/>
        <v>2.7196718199875157E-3</v>
      </c>
      <c r="BX810">
        <f t="shared" si="210"/>
        <v>0</v>
      </c>
      <c r="BY810">
        <f t="shared" si="211"/>
        <v>2.4557075708902532E-3</v>
      </c>
      <c r="BZ810">
        <f t="shared" si="212"/>
        <v>0</v>
      </c>
      <c r="CA810">
        <f t="shared" si="213"/>
        <v>0</v>
      </c>
      <c r="CB810">
        <f t="shared" si="214"/>
        <v>0</v>
      </c>
      <c r="CC810">
        <f t="shared" si="215"/>
        <v>0</v>
      </c>
      <c r="CD810">
        <f t="shared" si="216"/>
        <v>0</v>
      </c>
      <c r="CE810" s="4">
        <f t="shared" si="217"/>
        <v>0.90294260978206031</v>
      </c>
      <c r="CF810" s="4" t="str">
        <f t="shared" si="218"/>
        <v/>
      </c>
      <c r="CG810" s="4">
        <f t="shared" si="219"/>
        <v>1</v>
      </c>
      <c r="CH810" s="4" t="str">
        <f t="shared" si="220"/>
        <v/>
      </c>
      <c r="CI810">
        <f>INDEX(FX!$B$114:$AK$132,MATCH(Data!BQ810,FX!$A$114:$A$132,0),MATCH(Data!D810,Period,0))</f>
        <v>22961.581658536001</v>
      </c>
    </row>
    <row r="811" spans="1:87" hidden="1" outlineLevel="1" x14ac:dyDescent="0.15">
      <c r="A811" t="s">
        <v>68</v>
      </c>
      <c r="B811" s="1">
        <f t="shared" si="221"/>
        <v>43800</v>
      </c>
      <c r="C811" t="s">
        <v>109</v>
      </c>
      <c r="D811" s="1">
        <v>43252</v>
      </c>
      <c r="E811">
        <v>48.154499999999999</v>
      </c>
      <c r="F811">
        <v>45.209846078002606</v>
      </c>
      <c r="G811">
        <v>48.154499999999999</v>
      </c>
      <c r="H811">
        <v>45.209846078002606</v>
      </c>
      <c r="BQ811" t="str">
        <f>VLOOKUP(A811,Misc!$A$3:$B$11,2,FALSE)</f>
        <v>VND</v>
      </c>
      <c r="BR811">
        <f>INDEX(FX!$B$30:$AK$48,MATCH(Data!BQ811,FX!$A$30:$A$48,0),MATCH(Data!D811,Period,0))</f>
        <v>22850.657941764475</v>
      </c>
      <c r="BS811">
        <f t="shared" si="205"/>
        <v>2.1073572639668868E-3</v>
      </c>
      <c r="BT811">
        <f t="shared" si="206"/>
        <v>0</v>
      </c>
      <c r="BU811">
        <f t="shared" si="207"/>
        <v>1.9784920938916129E-3</v>
      </c>
      <c r="BV811">
        <f t="shared" si="208"/>
        <v>0</v>
      </c>
      <c r="BW811">
        <f t="shared" si="209"/>
        <v>2.1073572639668868E-3</v>
      </c>
      <c r="BX811">
        <f t="shared" si="210"/>
        <v>0</v>
      </c>
      <c r="BY811">
        <f t="shared" si="211"/>
        <v>1.9784920938916129E-3</v>
      </c>
      <c r="BZ811">
        <f t="shared" si="212"/>
        <v>0</v>
      </c>
      <c r="CA811">
        <f t="shared" si="213"/>
        <v>0</v>
      </c>
      <c r="CB811">
        <f t="shared" si="214"/>
        <v>0</v>
      </c>
      <c r="CC811">
        <f t="shared" si="215"/>
        <v>0</v>
      </c>
      <c r="CD811">
        <f t="shared" si="216"/>
        <v>0</v>
      </c>
      <c r="CE811" s="4">
        <f t="shared" si="217"/>
        <v>0.93884987027178379</v>
      </c>
      <c r="CF811" s="4" t="str">
        <f t="shared" si="218"/>
        <v/>
      </c>
      <c r="CG811" s="4">
        <f t="shared" si="219"/>
        <v>1</v>
      </c>
      <c r="CH811" s="4" t="str">
        <f t="shared" si="220"/>
        <v/>
      </c>
      <c r="CI811">
        <f>INDEX(FX!$B$114:$AK$132,MATCH(Data!BQ811,FX!$A$114:$A$132,0),MATCH(Data!D811,Period,0))</f>
        <v>22961.581658536001</v>
      </c>
    </row>
    <row r="812" spans="1:87" hidden="1" outlineLevel="1" x14ac:dyDescent="0.15">
      <c r="A812" t="s">
        <v>68</v>
      </c>
      <c r="B812" s="1">
        <f t="shared" si="221"/>
        <v>43800</v>
      </c>
      <c r="C812" t="s">
        <v>109</v>
      </c>
      <c r="D812" s="1">
        <v>43282</v>
      </c>
      <c r="E812">
        <v>60.085500000000003</v>
      </c>
      <c r="F812">
        <v>55.529215571712349</v>
      </c>
      <c r="G812">
        <v>60.085500000000003</v>
      </c>
      <c r="H812">
        <v>55.529215571712349</v>
      </c>
      <c r="BQ812" t="str">
        <f>VLOOKUP(A812,Misc!$A$3:$B$11,2,FALSE)</f>
        <v>VND</v>
      </c>
      <c r="BR812">
        <f>INDEX(FX!$B$30:$AK$48,MATCH(Data!BQ812,FX!$A$30:$A$48,0),MATCH(Data!D812,Period,0))</f>
        <v>23105.143081679875</v>
      </c>
      <c r="BS812">
        <f t="shared" si="205"/>
        <v>2.6005249042427244E-3</v>
      </c>
      <c r="BT812">
        <f t="shared" si="206"/>
        <v>0</v>
      </c>
      <c r="BU812">
        <f t="shared" si="207"/>
        <v>2.4033270590625168E-3</v>
      </c>
      <c r="BV812">
        <f t="shared" si="208"/>
        <v>0</v>
      </c>
      <c r="BW812">
        <f t="shared" si="209"/>
        <v>2.6005249042427244E-3</v>
      </c>
      <c r="BX812">
        <f t="shared" si="210"/>
        <v>0</v>
      </c>
      <c r="BY812">
        <f t="shared" si="211"/>
        <v>2.4033270590625168E-3</v>
      </c>
      <c r="BZ812">
        <f t="shared" si="212"/>
        <v>0</v>
      </c>
      <c r="CA812">
        <f t="shared" si="213"/>
        <v>0</v>
      </c>
      <c r="CB812">
        <f t="shared" si="214"/>
        <v>0</v>
      </c>
      <c r="CC812">
        <f t="shared" si="215"/>
        <v>0</v>
      </c>
      <c r="CD812">
        <f t="shared" si="216"/>
        <v>0</v>
      </c>
      <c r="CE812" s="4">
        <f t="shared" si="217"/>
        <v>0.92416998396805128</v>
      </c>
      <c r="CF812" s="4" t="str">
        <f t="shared" si="218"/>
        <v/>
      </c>
      <c r="CG812" s="4">
        <f t="shared" si="219"/>
        <v>1</v>
      </c>
      <c r="CH812" s="4" t="str">
        <f t="shared" si="220"/>
        <v/>
      </c>
      <c r="CI812">
        <f>INDEX(FX!$B$114:$AK$132,MATCH(Data!BQ812,FX!$A$114:$A$132,0),MATCH(Data!D812,Period,0))</f>
        <v>22961.581658536001</v>
      </c>
    </row>
    <row r="813" spans="1:87" hidden="1" outlineLevel="1" x14ac:dyDescent="0.15">
      <c r="A813" t="s">
        <v>68</v>
      </c>
      <c r="B813" s="1">
        <f t="shared" si="221"/>
        <v>43800</v>
      </c>
      <c r="C813" t="s">
        <v>109</v>
      </c>
      <c r="D813" s="1">
        <v>43313</v>
      </c>
      <c r="E813">
        <v>55.790999999999997</v>
      </c>
      <c r="F813">
        <v>47.596575418811774</v>
      </c>
      <c r="G813">
        <v>55.790999999999997</v>
      </c>
      <c r="H813">
        <v>47.596575418811774</v>
      </c>
      <c r="BQ813" t="str">
        <f>VLOOKUP(A813,Misc!$A$3:$B$11,2,FALSE)</f>
        <v>VND</v>
      </c>
      <c r="BR813">
        <f>INDEX(FX!$B$30:$AK$48,MATCH(Data!BQ813,FX!$A$30:$A$48,0),MATCH(Data!D813,Period,0))</f>
        <v>22264.856189273884</v>
      </c>
      <c r="BS813">
        <f t="shared" si="205"/>
        <v>2.5057875750788532E-3</v>
      </c>
      <c r="BT813">
        <f t="shared" si="206"/>
        <v>0</v>
      </c>
      <c r="BU813">
        <f t="shared" si="207"/>
        <v>2.13774456992637E-3</v>
      </c>
      <c r="BV813">
        <f t="shared" si="208"/>
        <v>0</v>
      </c>
      <c r="BW813">
        <f t="shared" si="209"/>
        <v>2.5057875750788532E-3</v>
      </c>
      <c r="BX813">
        <f t="shared" si="210"/>
        <v>0</v>
      </c>
      <c r="BY813">
        <f t="shared" si="211"/>
        <v>2.13774456992637E-3</v>
      </c>
      <c r="BZ813">
        <f t="shared" si="212"/>
        <v>0</v>
      </c>
      <c r="CA813">
        <f t="shared" si="213"/>
        <v>0</v>
      </c>
      <c r="CB813">
        <f t="shared" si="214"/>
        <v>0</v>
      </c>
      <c r="CC813">
        <f t="shared" si="215"/>
        <v>0</v>
      </c>
      <c r="CD813">
        <f t="shared" si="216"/>
        <v>0</v>
      </c>
      <c r="CE813" s="4">
        <f t="shared" si="217"/>
        <v>0.85312282301467579</v>
      </c>
      <c r="CF813" s="4" t="str">
        <f t="shared" si="218"/>
        <v/>
      </c>
      <c r="CG813" s="4">
        <f t="shared" si="219"/>
        <v>1</v>
      </c>
      <c r="CH813" s="4" t="str">
        <f t="shared" si="220"/>
        <v/>
      </c>
      <c r="CI813">
        <f>INDEX(FX!$B$114:$AK$132,MATCH(Data!BQ813,FX!$A$114:$A$132,0),MATCH(Data!D813,Period,0))</f>
        <v>22961.581658536001</v>
      </c>
    </row>
    <row r="814" spans="1:87" hidden="1" outlineLevel="1" x14ac:dyDescent="0.15">
      <c r="A814" t="s">
        <v>68</v>
      </c>
      <c r="B814" s="1">
        <f t="shared" si="221"/>
        <v>43800</v>
      </c>
      <c r="C814" t="s">
        <v>109</v>
      </c>
      <c r="D814" s="1">
        <v>43344</v>
      </c>
      <c r="E814">
        <v>74.8155</v>
      </c>
      <c r="F814">
        <v>72.126336875650537</v>
      </c>
      <c r="G814">
        <v>74.8155</v>
      </c>
      <c r="H814">
        <v>72.126336875650537</v>
      </c>
      <c r="BQ814" t="str">
        <f>VLOOKUP(A814,Misc!$A$3:$B$11,2,FALSE)</f>
        <v>VND</v>
      </c>
      <c r="BR814">
        <f>INDEX(FX!$B$30:$AK$48,MATCH(Data!BQ814,FX!$A$30:$A$48,0),MATCH(Data!D814,Period,0))</f>
        <v>23307.415401816867</v>
      </c>
      <c r="BS814">
        <f t="shared" si="205"/>
        <v>3.2099440761744849E-3</v>
      </c>
      <c r="BT814">
        <f t="shared" si="206"/>
        <v>0</v>
      </c>
      <c r="BU814">
        <f t="shared" si="207"/>
        <v>3.0945660697336745E-3</v>
      </c>
      <c r="BV814">
        <f t="shared" si="208"/>
        <v>0</v>
      </c>
      <c r="BW814">
        <f t="shared" si="209"/>
        <v>3.2099440761744849E-3</v>
      </c>
      <c r="BX814">
        <f t="shared" si="210"/>
        <v>0</v>
      </c>
      <c r="BY814">
        <f t="shared" si="211"/>
        <v>3.0945660697336745E-3</v>
      </c>
      <c r="BZ814">
        <f t="shared" si="212"/>
        <v>0</v>
      </c>
      <c r="CA814">
        <f t="shared" si="213"/>
        <v>0</v>
      </c>
      <c r="CB814">
        <f t="shared" si="214"/>
        <v>0</v>
      </c>
      <c r="CC814">
        <f t="shared" si="215"/>
        <v>0</v>
      </c>
      <c r="CD814">
        <f t="shared" si="216"/>
        <v>0</v>
      </c>
      <c r="CE814" s="4">
        <f t="shared" si="217"/>
        <v>0.96405606960657264</v>
      </c>
      <c r="CF814" s="4" t="str">
        <f t="shared" si="218"/>
        <v/>
      </c>
      <c r="CG814" s="4">
        <f t="shared" si="219"/>
        <v>1</v>
      </c>
      <c r="CH814" s="4" t="str">
        <f t="shared" si="220"/>
        <v/>
      </c>
      <c r="CI814">
        <f>INDEX(FX!$B$114:$AK$132,MATCH(Data!BQ814,FX!$A$114:$A$132,0),MATCH(Data!D814,Period,0))</f>
        <v>22961.581658536001</v>
      </c>
    </row>
    <row r="815" spans="1:87" hidden="1" outlineLevel="1" x14ac:dyDescent="0.15">
      <c r="A815" t="s">
        <v>68</v>
      </c>
      <c r="B815" s="1">
        <f t="shared" si="221"/>
        <v>43800</v>
      </c>
      <c r="C815" t="s">
        <v>109</v>
      </c>
      <c r="D815" s="1">
        <v>43374</v>
      </c>
      <c r="E815">
        <v>115.188</v>
      </c>
      <c r="F815">
        <v>119.40949963472818</v>
      </c>
      <c r="G815">
        <v>115.188</v>
      </c>
      <c r="H815">
        <v>119.40949963472818</v>
      </c>
      <c r="BQ815" t="str">
        <f>VLOOKUP(A815,Misc!$A$3:$B$11,2,FALSE)</f>
        <v>VND</v>
      </c>
      <c r="BR815">
        <f>INDEX(FX!$B$30:$AK$48,MATCH(Data!BQ815,FX!$A$30:$A$48,0),MATCH(Data!D815,Period,0))</f>
        <v>23338.360545202355</v>
      </c>
      <c r="BS815">
        <f t="shared" si="205"/>
        <v>4.9355651943460569E-3</v>
      </c>
      <c r="BT815">
        <f t="shared" si="206"/>
        <v>0</v>
      </c>
      <c r="BU815">
        <f t="shared" si="207"/>
        <v>5.1164476357905561E-3</v>
      </c>
      <c r="BV815">
        <f t="shared" si="208"/>
        <v>0</v>
      </c>
      <c r="BW815">
        <f t="shared" si="209"/>
        <v>4.9355651943460569E-3</v>
      </c>
      <c r="BX815">
        <f t="shared" si="210"/>
        <v>0</v>
      </c>
      <c r="BY815">
        <f t="shared" si="211"/>
        <v>5.1164476357905561E-3</v>
      </c>
      <c r="BZ815">
        <f t="shared" si="212"/>
        <v>0</v>
      </c>
      <c r="CA815">
        <f t="shared" si="213"/>
        <v>0</v>
      </c>
      <c r="CB815">
        <f t="shared" si="214"/>
        <v>0</v>
      </c>
      <c r="CC815">
        <f t="shared" si="215"/>
        <v>0</v>
      </c>
      <c r="CD815">
        <f t="shared" si="216"/>
        <v>0</v>
      </c>
      <c r="CE815" s="4">
        <f t="shared" si="217"/>
        <v>1.0366487796882329</v>
      </c>
      <c r="CF815" s="4" t="str">
        <f t="shared" si="218"/>
        <v/>
      </c>
      <c r="CG815" s="4">
        <f t="shared" si="219"/>
        <v>1</v>
      </c>
      <c r="CH815" s="4" t="str">
        <f t="shared" si="220"/>
        <v/>
      </c>
      <c r="CI815">
        <f>INDEX(FX!$B$114:$AK$132,MATCH(Data!BQ815,FX!$A$114:$A$132,0),MATCH(Data!D815,Period,0))</f>
        <v>22961.581658536001</v>
      </c>
    </row>
    <row r="816" spans="1:87" hidden="1" outlineLevel="1" x14ac:dyDescent="0.15">
      <c r="A816" t="s">
        <v>68</v>
      </c>
      <c r="B816" s="1">
        <f t="shared" si="221"/>
        <v>43800</v>
      </c>
      <c r="C816" t="s">
        <v>109</v>
      </c>
      <c r="D816" s="1">
        <v>43405</v>
      </c>
      <c r="E816">
        <v>57.095999999999997</v>
      </c>
      <c r="F816">
        <v>54.358775127718253</v>
      </c>
      <c r="G816">
        <v>57.095999999999997</v>
      </c>
      <c r="H816">
        <v>54.358775127718253</v>
      </c>
      <c r="BQ816" t="str">
        <f>VLOOKUP(A816,Misc!$A$3:$B$11,2,FALSE)</f>
        <v>VND</v>
      </c>
      <c r="BR816">
        <f>INDEX(FX!$B$30:$AK$48,MATCH(Data!BQ816,FX!$A$30:$A$48,0),MATCH(Data!D816,Period,0))</f>
        <v>23310.653425295164</v>
      </c>
      <c r="BS816">
        <f t="shared" si="205"/>
        <v>2.4493521892459363E-3</v>
      </c>
      <c r="BT816">
        <f t="shared" si="206"/>
        <v>0</v>
      </c>
      <c r="BU816">
        <f t="shared" si="207"/>
        <v>2.3319284164180377E-3</v>
      </c>
      <c r="BV816">
        <f t="shared" si="208"/>
        <v>0</v>
      </c>
      <c r="BW816">
        <f t="shared" si="209"/>
        <v>2.4493521892459363E-3</v>
      </c>
      <c r="BX816">
        <f t="shared" si="210"/>
        <v>0</v>
      </c>
      <c r="BY816">
        <f t="shared" si="211"/>
        <v>2.3319284164180377E-3</v>
      </c>
      <c r="BZ816">
        <f t="shared" si="212"/>
        <v>0</v>
      </c>
      <c r="CA816">
        <f t="shared" si="213"/>
        <v>0</v>
      </c>
      <c r="CB816">
        <f t="shared" si="214"/>
        <v>0</v>
      </c>
      <c r="CC816">
        <f t="shared" si="215"/>
        <v>0</v>
      </c>
      <c r="CD816">
        <f t="shared" si="216"/>
        <v>0</v>
      </c>
      <c r="CE816" s="4">
        <f t="shared" si="217"/>
        <v>0.95205925332279429</v>
      </c>
      <c r="CF816" s="4" t="str">
        <f t="shared" si="218"/>
        <v/>
      </c>
      <c r="CG816" s="4">
        <f t="shared" si="219"/>
        <v>1</v>
      </c>
      <c r="CH816" s="4" t="str">
        <f t="shared" si="220"/>
        <v/>
      </c>
      <c r="CI816">
        <f>INDEX(FX!$B$114:$AK$132,MATCH(Data!BQ816,FX!$A$114:$A$132,0),MATCH(Data!D816,Period,0))</f>
        <v>22961.581658536001</v>
      </c>
    </row>
    <row r="817" spans="1:87" hidden="1" outlineLevel="1" x14ac:dyDescent="0.15">
      <c r="A817" t="s">
        <v>68</v>
      </c>
      <c r="B817" s="1">
        <f t="shared" si="221"/>
        <v>43800</v>
      </c>
      <c r="C817" t="s">
        <v>109</v>
      </c>
      <c r="D817" s="1">
        <v>43435</v>
      </c>
      <c r="E817">
        <v>58.695999999999998</v>
      </c>
      <c r="F817">
        <v>56.713947751555565</v>
      </c>
      <c r="G817">
        <v>58.695999999999998</v>
      </c>
      <c r="H817">
        <v>56.713947751555565</v>
      </c>
      <c r="BQ817" t="str">
        <f>VLOOKUP(A817,Misc!$A$3:$B$11,2,FALSE)</f>
        <v>VND</v>
      </c>
      <c r="BR817">
        <f>INDEX(FX!$B$30:$AK$48,MATCH(Data!BQ817,FX!$A$30:$A$48,0),MATCH(Data!D817,Period,0))</f>
        <v>23272.965123405786</v>
      </c>
      <c r="BS817">
        <f t="shared" si="205"/>
        <v>2.5220679740962193E-3</v>
      </c>
      <c r="BT817">
        <f t="shared" si="206"/>
        <v>0</v>
      </c>
      <c r="BU817">
        <f t="shared" si="207"/>
        <v>2.4369025369491036E-3</v>
      </c>
      <c r="BV817">
        <f t="shared" si="208"/>
        <v>0</v>
      </c>
      <c r="BW817">
        <f t="shared" si="209"/>
        <v>2.5220679740962193E-3</v>
      </c>
      <c r="BX817">
        <f t="shared" si="210"/>
        <v>0</v>
      </c>
      <c r="BY817">
        <f t="shared" si="211"/>
        <v>2.4369025369491036E-3</v>
      </c>
      <c r="BZ817">
        <f t="shared" si="212"/>
        <v>0</v>
      </c>
      <c r="CA817">
        <f t="shared" si="213"/>
        <v>0</v>
      </c>
      <c r="CB817">
        <f t="shared" si="214"/>
        <v>0</v>
      </c>
      <c r="CC817">
        <f t="shared" si="215"/>
        <v>0</v>
      </c>
      <c r="CD817">
        <f t="shared" si="216"/>
        <v>0</v>
      </c>
      <c r="CE817" s="4">
        <f t="shared" si="217"/>
        <v>0.96623190254115388</v>
      </c>
      <c r="CF817" s="4" t="str">
        <f t="shared" si="218"/>
        <v/>
      </c>
      <c r="CG817" s="4">
        <f t="shared" si="219"/>
        <v>1</v>
      </c>
      <c r="CH817" s="4" t="str">
        <f t="shared" si="220"/>
        <v/>
      </c>
      <c r="CI817">
        <f>INDEX(FX!$B$114:$AK$132,MATCH(Data!BQ817,FX!$A$114:$A$132,0),MATCH(Data!D817,Period,0))</f>
        <v>22961.581658536001</v>
      </c>
    </row>
    <row r="818" spans="1:87" hidden="1" outlineLevel="1" x14ac:dyDescent="0.15">
      <c r="A818" t="s">
        <v>68</v>
      </c>
      <c r="B818" s="1">
        <f t="shared" si="221"/>
        <v>43800</v>
      </c>
      <c r="C818" t="s">
        <v>45</v>
      </c>
      <c r="D818" s="1">
        <v>43101</v>
      </c>
      <c r="E818">
        <f t="array" ref="E818:E829">TRANSPOSE('[6]OVERALL_Key Metrics P1'!$F$9:$Q$9)</f>
        <v>23145.897840000001</v>
      </c>
      <c r="F818">
        <f t="array" ref="F818:F829">TRANSPOSE('[6]OVERALL_Key Metrics P1'!$F$14:$Q$14)</f>
        <v>7318.4908633882578</v>
      </c>
      <c r="G818">
        <f t="array" ref="G818:G829">TRANSPOSE('[6]OVERALL_Key Metrics P1'!$F$19:$Q$19)</f>
        <v>6729.4815683703864</v>
      </c>
      <c r="H818">
        <f t="array" ref="H818:H829">TRANSPOSE('[6]OVERALL_Key Metrics P1'!$F$24:$Q$24)</f>
        <v>2946.2425272683222</v>
      </c>
      <c r="BQ818" t="str">
        <f>VLOOKUP(A818,Misc!$A$3:$B$11,2,FALSE)</f>
        <v>VND</v>
      </c>
      <c r="BR818">
        <f>INDEX(FX!$B$30:$AK$48,MATCH(Data!BQ818,FX!$A$30:$A$48,0),MATCH(Data!D818,Period,0))</f>
        <v>23745.951063799046</v>
      </c>
      <c r="BS818">
        <f t="shared" si="205"/>
        <v>0.97473029308504588</v>
      </c>
      <c r="BT818">
        <f t="shared" si="206"/>
        <v>0</v>
      </c>
      <c r="BU818">
        <f t="shared" si="207"/>
        <v>0.30819952604658463</v>
      </c>
      <c r="BV818">
        <f t="shared" si="208"/>
        <v>0</v>
      </c>
      <c r="BW818">
        <f t="shared" si="209"/>
        <v>0.28339490594796823</v>
      </c>
      <c r="BX818">
        <f t="shared" si="210"/>
        <v>0</v>
      </c>
      <c r="BY818">
        <f t="shared" si="211"/>
        <v>0.12407346917175704</v>
      </c>
      <c r="BZ818">
        <f t="shared" si="212"/>
        <v>0</v>
      </c>
      <c r="CA818">
        <f t="shared" si="213"/>
        <v>0</v>
      </c>
      <c r="CB818">
        <f t="shared" si="214"/>
        <v>0</v>
      </c>
      <c r="CC818">
        <f t="shared" si="215"/>
        <v>0</v>
      </c>
      <c r="CD818">
        <f t="shared" si="216"/>
        <v>0</v>
      </c>
      <c r="CE818" s="4">
        <f t="shared" si="217"/>
        <v>0.31618954313108028</v>
      </c>
      <c r="CF818" s="4" t="str">
        <f t="shared" si="218"/>
        <v/>
      </c>
      <c r="CG818" s="4">
        <f t="shared" si="219"/>
        <v>0.40257514592349902</v>
      </c>
      <c r="CH818" s="4" t="str">
        <f t="shared" si="220"/>
        <v/>
      </c>
      <c r="CI818">
        <f>INDEX(FX!$B$114:$AK$132,MATCH(Data!BQ818,FX!$A$114:$A$132,0),MATCH(Data!D818,Period,0))</f>
        <v>22961.581658536001</v>
      </c>
    </row>
    <row r="819" spans="1:87" hidden="1" outlineLevel="1" x14ac:dyDescent="0.15">
      <c r="A819" t="s">
        <v>68</v>
      </c>
      <c r="B819" s="1">
        <f t="shared" si="221"/>
        <v>43800</v>
      </c>
      <c r="C819" t="s">
        <v>45</v>
      </c>
      <c r="D819" s="1">
        <v>43132</v>
      </c>
      <c r="E819">
        <v>17922.779270000003</v>
      </c>
      <c r="F819">
        <v>5310.0283254423766</v>
      </c>
      <c r="G819">
        <v>4590.8879472542485</v>
      </c>
      <c r="H819">
        <v>2113.9094097671946</v>
      </c>
      <c r="BQ819" t="str">
        <f>VLOOKUP(A819,Misc!$A$3:$B$11,2,FALSE)</f>
        <v>VND</v>
      </c>
      <c r="BR819">
        <f>INDEX(FX!$B$30:$AK$48,MATCH(Data!BQ819,FX!$A$30:$A$48,0),MATCH(Data!D819,Period,0))</f>
        <v>22719.12222309662</v>
      </c>
      <c r="BS819">
        <f t="shared" ref="BS819:BS870" si="222">IF(D819&gt;B819,0,E819/$BR819)</f>
        <v>0.7888851996130124</v>
      </c>
      <c r="BT819">
        <f t="shared" ref="BT819:BT870" si="223">IF(D819&gt;B819,E819/$BR819,0)</f>
        <v>0</v>
      </c>
      <c r="BU819">
        <f t="shared" ref="BU819:BU870" si="224">IF(D819&gt;B819,0,F819/$BR819)</f>
        <v>0.23372506531278386</v>
      </c>
      <c r="BV819">
        <f t="shared" ref="BV819:BV870" si="225">IF(D819&gt;B819,F819/$BR819,0)</f>
        <v>0</v>
      </c>
      <c r="BW819">
        <f t="shared" ref="BW819:BW870" si="226">IF(D819&gt;B819,0,G819/$BR819)</f>
        <v>0.20207153701506475</v>
      </c>
      <c r="BX819">
        <f t="shared" ref="BX819:BX870" si="227">IF(D819&gt;B819,G819/$BR819,0)</f>
        <v>0</v>
      </c>
      <c r="BY819">
        <f t="shared" ref="BY819:BY870" si="228">IF(D819&gt;B819,0,H819/$BR819)</f>
        <v>9.3045382167897345E-2</v>
      </c>
      <c r="BZ819">
        <f t="shared" ref="BZ819:BZ870" si="229">IF(D819&gt;B819,H819/$BR819,0)</f>
        <v>0</v>
      </c>
      <c r="CA819">
        <f t="shared" si="213"/>
        <v>0</v>
      </c>
      <c r="CB819">
        <f t="shared" si="214"/>
        <v>0</v>
      </c>
      <c r="CC819">
        <f t="shared" si="215"/>
        <v>0</v>
      </c>
      <c r="CD819">
        <f t="shared" si="216"/>
        <v>0</v>
      </c>
      <c r="CE819" s="4">
        <f t="shared" si="217"/>
        <v>0.29627259508409803</v>
      </c>
      <c r="CF819" s="4" t="str">
        <f t="shared" si="218"/>
        <v/>
      </c>
      <c r="CG819" s="4">
        <f t="shared" si="219"/>
        <v>0.39809757692602993</v>
      </c>
      <c r="CH819" s="4" t="str">
        <f t="shared" si="220"/>
        <v/>
      </c>
      <c r="CI819">
        <f>INDEX(FX!$B$114:$AK$132,MATCH(Data!BQ819,FX!$A$114:$A$132,0),MATCH(Data!D819,Period,0))</f>
        <v>22961.581658536001</v>
      </c>
    </row>
    <row r="820" spans="1:87" hidden="1" outlineLevel="1" x14ac:dyDescent="0.15">
      <c r="A820" t="s">
        <v>68</v>
      </c>
      <c r="B820" s="1">
        <f t="shared" si="221"/>
        <v>43800</v>
      </c>
      <c r="C820" t="s">
        <v>45</v>
      </c>
      <c r="D820" s="1">
        <v>43160</v>
      </c>
      <c r="E820">
        <v>43343.309719999997</v>
      </c>
      <c r="F820">
        <v>13510.455369213609</v>
      </c>
      <c r="G820">
        <v>11854.993910591267</v>
      </c>
      <c r="H820">
        <v>5879.6512714588116</v>
      </c>
      <c r="BQ820" t="str">
        <f>VLOOKUP(A820,Misc!$A$3:$B$11,2,FALSE)</f>
        <v>VND</v>
      </c>
      <c r="BR820">
        <f>INDEX(FX!$B$30:$AK$48,MATCH(Data!BQ820,FX!$A$30:$A$48,0),MATCH(Data!D820,Period,0))</f>
        <v>22777.165971482482</v>
      </c>
      <c r="BS820">
        <f t="shared" si="222"/>
        <v>1.9029281243446523</v>
      </c>
      <c r="BT820">
        <f t="shared" si="223"/>
        <v>0</v>
      </c>
      <c r="BU820">
        <f t="shared" si="224"/>
        <v>0.59315787513376328</v>
      </c>
      <c r="BV820">
        <f t="shared" si="225"/>
        <v>0</v>
      </c>
      <c r="BW820">
        <f t="shared" si="226"/>
        <v>0.52047712719984496</v>
      </c>
      <c r="BX820">
        <f t="shared" si="227"/>
        <v>0</v>
      </c>
      <c r="BY820">
        <f t="shared" si="228"/>
        <v>0.25813796496106084</v>
      </c>
      <c r="BZ820">
        <f t="shared" si="229"/>
        <v>0</v>
      </c>
      <c r="CA820">
        <f t="shared" si="213"/>
        <v>0</v>
      </c>
      <c r="CB820">
        <f t="shared" si="214"/>
        <v>0</v>
      </c>
      <c r="CC820">
        <f t="shared" si="215"/>
        <v>0</v>
      </c>
      <c r="CD820">
        <f t="shared" si="216"/>
        <v>0</v>
      </c>
      <c r="CE820" s="4">
        <f t="shared" si="217"/>
        <v>0.31170797653644455</v>
      </c>
      <c r="CF820" s="4" t="str">
        <f t="shared" si="218"/>
        <v/>
      </c>
      <c r="CG820" s="4">
        <f t="shared" si="219"/>
        <v>0.43519267935682054</v>
      </c>
      <c r="CH820" s="4" t="str">
        <f t="shared" si="220"/>
        <v/>
      </c>
      <c r="CI820">
        <f>INDEX(FX!$B$114:$AK$132,MATCH(Data!BQ820,FX!$A$114:$A$132,0),MATCH(Data!D820,Period,0))</f>
        <v>22961.581658536001</v>
      </c>
    </row>
    <row r="821" spans="1:87" hidden="1" outlineLevel="1" x14ac:dyDescent="0.15">
      <c r="A821" t="s">
        <v>68</v>
      </c>
      <c r="B821" s="1">
        <f t="shared" si="221"/>
        <v>43800</v>
      </c>
      <c r="C821" t="s">
        <v>45</v>
      </c>
      <c r="D821" s="1">
        <v>43191</v>
      </c>
      <c r="E821">
        <v>32972.070059999998</v>
      </c>
      <c r="F821">
        <v>9524.7629722455331</v>
      </c>
      <c r="G821">
        <v>9356.4877513421889</v>
      </c>
      <c r="H821">
        <v>4520.9107497249706</v>
      </c>
      <c r="BQ821" t="str">
        <f>VLOOKUP(A821,Misc!$A$3:$B$11,2,FALSE)</f>
        <v>VND</v>
      </c>
      <c r="BR821">
        <f>INDEX(FX!$B$30:$AK$48,MATCH(Data!BQ821,FX!$A$30:$A$48,0),MATCH(Data!D821,Period,0))</f>
        <v>22785.728601181741</v>
      </c>
      <c r="BS821">
        <f t="shared" si="222"/>
        <v>1.4470491875467155</v>
      </c>
      <c r="BT821">
        <f t="shared" si="223"/>
        <v>0</v>
      </c>
      <c r="BU821">
        <f t="shared" si="224"/>
        <v>0.41801441327408545</v>
      </c>
      <c r="BV821">
        <f t="shared" si="225"/>
        <v>0</v>
      </c>
      <c r="BW821">
        <f t="shared" si="226"/>
        <v>0.41062929850120883</v>
      </c>
      <c r="BX821">
        <f t="shared" si="227"/>
        <v>0</v>
      </c>
      <c r="BY821">
        <f t="shared" si="228"/>
        <v>0.19840975150956996</v>
      </c>
      <c r="BZ821">
        <f t="shared" si="229"/>
        <v>0</v>
      </c>
      <c r="CA821">
        <f t="shared" si="213"/>
        <v>0</v>
      </c>
      <c r="CB821">
        <f t="shared" si="214"/>
        <v>0</v>
      </c>
      <c r="CC821">
        <f t="shared" si="215"/>
        <v>0</v>
      </c>
      <c r="CD821">
        <f t="shared" si="216"/>
        <v>0</v>
      </c>
      <c r="CE821" s="4">
        <f t="shared" si="217"/>
        <v>0.28887367262392422</v>
      </c>
      <c r="CF821" s="4" t="str">
        <f t="shared" si="218"/>
        <v/>
      </c>
      <c r="CG821" s="4">
        <f t="shared" si="219"/>
        <v>0.47464811070874685</v>
      </c>
      <c r="CH821" s="4" t="str">
        <f t="shared" si="220"/>
        <v/>
      </c>
      <c r="CI821">
        <f>INDEX(FX!$B$114:$AK$132,MATCH(Data!BQ821,FX!$A$114:$A$132,0),MATCH(Data!D821,Period,0))</f>
        <v>22961.581658536001</v>
      </c>
    </row>
    <row r="822" spans="1:87" hidden="1" outlineLevel="1" x14ac:dyDescent="0.15">
      <c r="A822" t="s">
        <v>68</v>
      </c>
      <c r="B822" s="1">
        <f t="shared" si="221"/>
        <v>43800</v>
      </c>
      <c r="C822" t="s">
        <v>45</v>
      </c>
      <c r="D822" s="1">
        <v>43221</v>
      </c>
      <c r="E822">
        <v>35167.700129999997</v>
      </c>
      <c r="F822">
        <v>10521.67658393869</v>
      </c>
      <c r="G822">
        <v>10335.335310194449</v>
      </c>
      <c r="H822">
        <v>4897.8516797794018</v>
      </c>
      <c r="BQ822" t="str">
        <f>VLOOKUP(A822,Misc!$A$3:$B$11,2,FALSE)</f>
        <v>VND</v>
      </c>
      <c r="BR822">
        <f>INDEX(FX!$B$30:$AK$48,MATCH(Data!BQ822,FX!$A$30:$A$48,0),MATCH(Data!D822,Period,0))</f>
        <v>22783.631298677956</v>
      </c>
      <c r="BS822">
        <f t="shared" si="222"/>
        <v>1.5435511428786437</v>
      </c>
      <c r="BT822">
        <f t="shared" si="223"/>
        <v>0</v>
      </c>
      <c r="BU822">
        <f t="shared" si="224"/>
        <v>0.46180858731457886</v>
      </c>
      <c r="BV822">
        <f t="shared" si="225"/>
        <v>0</v>
      </c>
      <c r="BW822">
        <f t="shared" si="226"/>
        <v>0.45362985270895634</v>
      </c>
      <c r="BX822">
        <f t="shared" si="227"/>
        <v>0</v>
      </c>
      <c r="BY822">
        <f t="shared" si="228"/>
        <v>0.21497239029072618</v>
      </c>
      <c r="BZ822">
        <f t="shared" si="229"/>
        <v>0</v>
      </c>
      <c r="CA822">
        <f t="shared" si="213"/>
        <v>0</v>
      </c>
      <c r="CB822">
        <f t="shared" si="214"/>
        <v>0</v>
      </c>
      <c r="CC822">
        <f t="shared" si="215"/>
        <v>0</v>
      </c>
      <c r="CD822">
        <f t="shared" si="216"/>
        <v>0</v>
      </c>
      <c r="CE822" s="4">
        <f t="shared" si="217"/>
        <v>0.29918580245636017</v>
      </c>
      <c r="CF822" s="4" t="str">
        <f t="shared" si="218"/>
        <v/>
      </c>
      <c r="CG822" s="4">
        <f t="shared" si="219"/>
        <v>0.46550106731620688</v>
      </c>
      <c r="CH822" s="4" t="str">
        <f t="shared" si="220"/>
        <v/>
      </c>
      <c r="CI822">
        <f>INDEX(FX!$B$114:$AK$132,MATCH(Data!BQ822,FX!$A$114:$A$132,0),MATCH(Data!D822,Period,0))</f>
        <v>22961.581658536001</v>
      </c>
    </row>
    <row r="823" spans="1:87" hidden="1" outlineLevel="1" x14ac:dyDescent="0.15">
      <c r="A823" t="s">
        <v>68</v>
      </c>
      <c r="B823" s="1">
        <f t="shared" si="221"/>
        <v>43800</v>
      </c>
      <c r="C823" t="s">
        <v>45</v>
      </c>
      <c r="D823" s="1">
        <v>43252</v>
      </c>
      <c r="E823">
        <v>55317.762819999996</v>
      </c>
      <c r="F823">
        <v>15945.234056395959</v>
      </c>
      <c r="G823">
        <v>16916.62125694795</v>
      </c>
      <c r="H823">
        <v>7562.4381769645752</v>
      </c>
      <c r="BQ823" t="str">
        <f>VLOOKUP(A823,Misc!$A$3:$B$11,2,FALSE)</f>
        <v>VND</v>
      </c>
      <c r="BR823">
        <f>INDEX(FX!$B$30:$AK$48,MATCH(Data!BQ823,FX!$A$30:$A$48,0),MATCH(Data!D823,Period,0))</f>
        <v>22850.657941764475</v>
      </c>
      <c r="BS823">
        <f t="shared" si="222"/>
        <v>2.4208389518139399</v>
      </c>
      <c r="BT823">
        <f t="shared" si="223"/>
        <v>0</v>
      </c>
      <c r="BU823">
        <f t="shared" si="224"/>
        <v>0.69780196688571605</v>
      </c>
      <c r="BV823">
        <f t="shared" si="225"/>
        <v>0</v>
      </c>
      <c r="BW823">
        <f t="shared" si="226"/>
        <v>0.74031221770770983</v>
      </c>
      <c r="BX823">
        <f t="shared" si="227"/>
        <v>0</v>
      </c>
      <c r="BY823">
        <f t="shared" si="228"/>
        <v>0.33095056589782468</v>
      </c>
      <c r="BZ823">
        <f t="shared" si="229"/>
        <v>0</v>
      </c>
      <c r="CA823">
        <f t="shared" si="213"/>
        <v>0</v>
      </c>
      <c r="CB823">
        <f t="shared" si="214"/>
        <v>0</v>
      </c>
      <c r="CC823">
        <f t="shared" si="215"/>
        <v>0</v>
      </c>
      <c r="CD823">
        <f t="shared" si="216"/>
        <v>0</v>
      </c>
      <c r="CE823" s="4">
        <f t="shared" si="217"/>
        <v>0.28824799202890034</v>
      </c>
      <c r="CF823" s="4" t="str">
        <f t="shared" si="218"/>
        <v/>
      </c>
      <c r="CG823" s="4">
        <f t="shared" si="219"/>
        <v>0.47427577106847962</v>
      </c>
      <c r="CH823" s="4" t="str">
        <f t="shared" si="220"/>
        <v/>
      </c>
      <c r="CI823">
        <f>INDEX(FX!$B$114:$AK$132,MATCH(Data!BQ823,FX!$A$114:$A$132,0),MATCH(Data!D823,Period,0))</f>
        <v>22961.581658536001</v>
      </c>
    </row>
    <row r="824" spans="1:87" hidden="1" outlineLevel="1" x14ac:dyDescent="0.15">
      <c r="A824" t="s">
        <v>68</v>
      </c>
      <c r="B824" s="1">
        <f t="shared" si="221"/>
        <v>43800</v>
      </c>
      <c r="C824" t="s">
        <v>45</v>
      </c>
      <c r="D824" s="1">
        <v>43282</v>
      </c>
      <c r="E824">
        <v>38738.086650000012</v>
      </c>
      <c r="F824">
        <v>12872.748879511337</v>
      </c>
      <c r="G824">
        <v>12695.538897879745</v>
      </c>
      <c r="H824">
        <v>6734.3279526261804</v>
      </c>
      <c r="BQ824" t="str">
        <f>VLOOKUP(A824,Misc!$A$3:$B$11,2,FALSE)</f>
        <v>VND</v>
      </c>
      <c r="BR824">
        <f>INDEX(FX!$B$30:$AK$48,MATCH(Data!BQ824,FX!$A$30:$A$48,0),MATCH(Data!D824,Period,0))</f>
        <v>23105.143081679875</v>
      </c>
      <c r="BS824">
        <f t="shared" si="222"/>
        <v>1.6766001627021101</v>
      </c>
      <c r="BT824">
        <f t="shared" si="223"/>
        <v>0</v>
      </c>
      <c r="BU824">
        <f t="shared" si="224"/>
        <v>0.55713781273738017</v>
      </c>
      <c r="BV824">
        <f t="shared" si="225"/>
        <v>0</v>
      </c>
      <c r="BW824">
        <f t="shared" si="226"/>
        <v>0.54946809258004858</v>
      </c>
      <c r="BX824">
        <f t="shared" si="227"/>
        <v>0</v>
      </c>
      <c r="BY824">
        <f t="shared" si="228"/>
        <v>0.29146445571963786</v>
      </c>
      <c r="BZ824">
        <f t="shared" si="229"/>
        <v>0</v>
      </c>
      <c r="CA824">
        <f t="shared" si="213"/>
        <v>0</v>
      </c>
      <c r="CB824">
        <f t="shared" si="214"/>
        <v>0</v>
      </c>
      <c r="CC824">
        <f t="shared" si="215"/>
        <v>0</v>
      </c>
      <c r="CD824">
        <f t="shared" si="216"/>
        <v>0</v>
      </c>
      <c r="CE824" s="4">
        <f t="shared" si="217"/>
        <v>0.33230213448116525</v>
      </c>
      <c r="CF824" s="4" t="str">
        <f t="shared" si="218"/>
        <v/>
      </c>
      <c r="CG824" s="4">
        <f t="shared" si="219"/>
        <v>0.523146067375302</v>
      </c>
      <c r="CH824" s="4" t="str">
        <f t="shared" si="220"/>
        <v/>
      </c>
      <c r="CI824">
        <f>INDEX(FX!$B$114:$AK$132,MATCH(Data!BQ824,FX!$A$114:$A$132,0),MATCH(Data!D824,Period,0))</f>
        <v>22961.581658536001</v>
      </c>
    </row>
    <row r="825" spans="1:87" hidden="1" outlineLevel="1" x14ac:dyDescent="0.15">
      <c r="A825" t="s">
        <v>68</v>
      </c>
      <c r="B825" s="1">
        <f t="shared" si="221"/>
        <v>43800</v>
      </c>
      <c r="C825" t="s">
        <v>45</v>
      </c>
      <c r="D825" s="1">
        <v>43313</v>
      </c>
      <c r="E825">
        <v>53711.7212</v>
      </c>
      <c r="F825">
        <v>17376.84347279444</v>
      </c>
      <c r="G825">
        <v>17999.510581299452</v>
      </c>
      <c r="H825">
        <v>8014.0424429036702</v>
      </c>
      <c r="BQ825" t="str">
        <f>VLOOKUP(A825,Misc!$A$3:$B$11,2,FALSE)</f>
        <v>VND</v>
      </c>
      <c r="BR825">
        <f>INDEX(FX!$B$30:$AK$48,MATCH(Data!BQ825,FX!$A$30:$A$48,0),MATCH(Data!D825,Period,0))</f>
        <v>22264.856189273884</v>
      </c>
      <c r="BS825">
        <f t="shared" si="222"/>
        <v>2.412399197344723</v>
      </c>
      <c r="BT825">
        <f t="shared" si="223"/>
        <v>0</v>
      </c>
      <c r="BU825">
        <f t="shared" si="224"/>
        <v>0.78046062031901886</v>
      </c>
      <c r="BV825">
        <f t="shared" si="225"/>
        <v>0</v>
      </c>
      <c r="BW825">
        <f t="shared" si="226"/>
        <v>0.8084269859317903</v>
      </c>
      <c r="BX825">
        <f t="shared" si="227"/>
        <v>0</v>
      </c>
      <c r="BY825">
        <f t="shared" si="228"/>
        <v>0.35994135218193968</v>
      </c>
      <c r="BZ825">
        <f t="shared" si="229"/>
        <v>0</v>
      </c>
      <c r="CA825">
        <f t="shared" si="213"/>
        <v>0</v>
      </c>
      <c r="CB825">
        <f t="shared" si="214"/>
        <v>0</v>
      </c>
      <c r="CC825">
        <f t="shared" si="215"/>
        <v>0</v>
      </c>
      <c r="CD825">
        <f t="shared" si="216"/>
        <v>0</v>
      </c>
      <c r="CE825" s="4">
        <f t="shared" si="217"/>
        <v>0.32352051069244903</v>
      </c>
      <c r="CF825" s="4" t="str">
        <f t="shared" si="218"/>
        <v/>
      </c>
      <c r="CG825" s="4">
        <f t="shared" si="219"/>
        <v>0.46119092086261965</v>
      </c>
      <c r="CH825" s="4" t="str">
        <f t="shared" si="220"/>
        <v/>
      </c>
      <c r="CI825">
        <f>INDEX(FX!$B$114:$AK$132,MATCH(Data!BQ825,FX!$A$114:$A$132,0),MATCH(Data!D825,Period,0))</f>
        <v>22961.581658536001</v>
      </c>
    </row>
    <row r="826" spans="1:87" hidden="1" outlineLevel="1" x14ac:dyDescent="0.15">
      <c r="A826" t="s">
        <v>68</v>
      </c>
      <c r="B826" s="1">
        <f t="shared" si="221"/>
        <v>43800</v>
      </c>
      <c r="C826" t="s">
        <v>45</v>
      </c>
      <c r="D826" s="1">
        <v>43344</v>
      </c>
      <c r="E826">
        <v>57822.194149999988</v>
      </c>
      <c r="F826">
        <v>18290.120866042012</v>
      </c>
      <c r="G826">
        <v>18307.166257822526</v>
      </c>
      <c r="H826">
        <v>8464.7266925676668</v>
      </c>
      <c r="BQ826" t="str">
        <f>VLOOKUP(A826,Misc!$A$3:$B$11,2,FALSE)</f>
        <v>VND</v>
      </c>
      <c r="BR826">
        <f>INDEX(FX!$B$30:$AK$48,MATCH(Data!BQ826,FX!$A$30:$A$48,0),MATCH(Data!D826,Period,0))</f>
        <v>23307.415401816867</v>
      </c>
      <c r="BS826">
        <f t="shared" si="222"/>
        <v>2.480849684666993</v>
      </c>
      <c r="BT826">
        <f t="shared" si="223"/>
        <v>0</v>
      </c>
      <c r="BU826">
        <f t="shared" si="224"/>
        <v>0.78473398061186384</v>
      </c>
      <c r="BV826">
        <f t="shared" si="225"/>
        <v>0</v>
      </c>
      <c r="BW826">
        <f t="shared" si="226"/>
        <v>0.78546530973981099</v>
      </c>
      <c r="BX826">
        <f t="shared" si="227"/>
        <v>0</v>
      </c>
      <c r="BY826">
        <f t="shared" si="228"/>
        <v>0.36317740713145835</v>
      </c>
      <c r="BZ826">
        <f t="shared" si="229"/>
        <v>0</v>
      </c>
      <c r="CA826">
        <f t="shared" si="213"/>
        <v>0</v>
      </c>
      <c r="CB826">
        <f t="shared" si="214"/>
        <v>0</v>
      </c>
      <c r="CC826">
        <f t="shared" si="215"/>
        <v>0</v>
      </c>
      <c r="CD826">
        <f t="shared" si="216"/>
        <v>0</v>
      </c>
      <c r="CE826" s="4">
        <f t="shared" si="217"/>
        <v>0.31631661743230505</v>
      </c>
      <c r="CF826" s="4" t="str">
        <f t="shared" si="218"/>
        <v/>
      </c>
      <c r="CG826" s="4">
        <f t="shared" si="219"/>
        <v>0.46280321243166483</v>
      </c>
      <c r="CH826" s="4" t="str">
        <f t="shared" si="220"/>
        <v/>
      </c>
      <c r="CI826">
        <f>INDEX(FX!$B$114:$AK$132,MATCH(Data!BQ826,FX!$A$114:$A$132,0),MATCH(Data!D826,Period,0))</f>
        <v>22961.581658536001</v>
      </c>
    </row>
    <row r="827" spans="1:87" hidden="1" outlineLevel="1" x14ac:dyDescent="0.15">
      <c r="A827" t="s">
        <v>68</v>
      </c>
      <c r="B827" s="1">
        <f t="shared" si="221"/>
        <v>43800</v>
      </c>
      <c r="C827" t="s">
        <v>45</v>
      </c>
      <c r="D827" s="1">
        <v>43374</v>
      </c>
      <c r="E827">
        <v>49263.428840000008</v>
      </c>
      <c r="F827">
        <v>15852.171159927282</v>
      </c>
      <c r="G827">
        <v>16245.390106710393</v>
      </c>
      <c r="H827">
        <v>7523.2913079822383</v>
      </c>
      <c r="BQ827" t="str">
        <f>VLOOKUP(A827,Misc!$A$3:$B$11,2,FALSE)</f>
        <v>VND</v>
      </c>
      <c r="BR827">
        <f>INDEX(FX!$B$30:$AK$48,MATCH(Data!BQ827,FX!$A$30:$A$48,0),MATCH(Data!D827,Period,0))</f>
        <v>23338.360545202355</v>
      </c>
      <c r="BS827">
        <f t="shared" si="222"/>
        <v>2.1108350239334635</v>
      </c>
      <c r="BT827">
        <f t="shared" si="223"/>
        <v>0</v>
      </c>
      <c r="BU827">
        <f t="shared" si="224"/>
        <v>0.67923242205571288</v>
      </c>
      <c r="BV827">
        <f t="shared" si="225"/>
        <v>0</v>
      </c>
      <c r="BW827">
        <f t="shared" si="226"/>
        <v>0.69608103256635745</v>
      </c>
      <c r="BX827">
        <f t="shared" si="227"/>
        <v>0</v>
      </c>
      <c r="BY827">
        <f t="shared" si="228"/>
        <v>0.32235731783348398</v>
      </c>
      <c r="BZ827">
        <f t="shared" si="229"/>
        <v>0</v>
      </c>
      <c r="CA827">
        <f t="shared" si="213"/>
        <v>0</v>
      </c>
      <c r="CB827">
        <f t="shared" si="214"/>
        <v>0</v>
      </c>
      <c r="CC827">
        <f t="shared" si="215"/>
        <v>0</v>
      </c>
      <c r="CD827">
        <f t="shared" si="216"/>
        <v>0</v>
      </c>
      <c r="CE827" s="4">
        <f t="shared" si="217"/>
        <v>0.32178375588537861</v>
      </c>
      <c r="CF827" s="4" t="str">
        <f t="shared" si="218"/>
        <v/>
      </c>
      <c r="CG827" s="4">
        <f t="shared" si="219"/>
        <v>0.47459059280159505</v>
      </c>
      <c r="CH827" s="4" t="str">
        <f t="shared" si="220"/>
        <v/>
      </c>
      <c r="CI827">
        <f>INDEX(FX!$B$114:$AK$132,MATCH(Data!BQ827,FX!$A$114:$A$132,0),MATCH(Data!D827,Period,0))</f>
        <v>22961.581658536001</v>
      </c>
    </row>
    <row r="828" spans="1:87" hidden="1" outlineLevel="1" x14ac:dyDescent="0.15">
      <c r="A828" t="s">
        <v>68</v>
      </c>
      <c r="B828" s="1">
        <f t="shared" si="221"/>
        <v>43800</v>
      </c>
      <c r="C828" t="s">
        <v>45</v>
      </c>
      <c r="D828" s="1">
        <v>43405</v>
      </c>
      <c r="E828">
        <v>51331.52145</v>
      </c>
      <c r="F828">
        <v>16295.319544492364</v>
      </c>
      <c r="G828">
        <v>17181.139671640864</v>
      </c>
      <c r="H828">
        <v>7915.358053653571</v>
      </c>
      <c r="BQ828" t="str">
        <f>VLOOKUP(A828,Misc!$A$3:$B$11,2,FALSE)</f>
        <v>VND</v>
      </c>
      <c r="BR828">
        <f>INDEX(FX!$B$30:$AK$48,MATCH(Data!BQ828,FX!$A$30:$A$48,0),MATCH(Data!D828,Period,0))</f>
        <v>23310.653425295164</v>
      </c>
      <c r="BS828">
        <f t="shared" si="222"/>
        <v>2.2020627441656551</v>
      </c>
      <c r="BT828">
        <f t="shared" si="223"/>
        <v>0</v>
      </c>
      <c r="BU828">
        <f t="shared" si="224"/>
        <v>0.69905031176902876</v>
      </c>
      <c r="BV828">
        <f t="shared" si="225"/>
        <v>0</v>
      </c>
      <c r="BW828">
        <f t="shared" si="226"/>
        <v>0.73705096799204428</v>
      </c>
      <c r="BX828">
        <f t="shared" si="227"/>
        <v>0</v>
      </c>
      <c r="BY828">
        <f t="shared" si="228"/>
        <v>0.33955968154304733</v>
      </c>
      <c r="BZ828">
        <f t="shared" si="229"/>
        <v>0</v>
      </c>
      <c r="CA828">
        <f t="shared" si="213"/>
        <v>0</v>
      </c>
      <c r="CB828">
        <f t="shared" si="214"/>
        <v>0</v>
      </c>
      <c r="CC828">
        <f t="shared" si="215"/>
        <v>0</v>
      </c>
      <c r="CD828">
        <f t="shared" si="216"/>
        <v>0</v>
      </c>
      <c r="CE828" s="4">
        <f t="shared" si="217"/>
        <v>0.31745249476707971</v>
      </c>
      <c r="CF828" s="4" t="str">
        <f t="shared" si="218"/>
        <v/>
      </c>
      <c r="CG828" s="4">
        <f t="shared" si="219"/>
        <v>0.4857442673671824</v>
      </c>
      <c r="CH828" s="4" t="str">
        <f t="shared" si="220"/>
        <v/>
      </c>
      <c r="CI828">
        <f>INDEX(FX!$B$114:$AK$132,MATCH(Data!BQ828,FX!$A$114:$A$132,0),MATCH(Data!D828,Period,0))</f>
        <v>22961.581658536001</v>
      </c>
    </row>
    <row r="829" spans="1:87" hidden="1" outlineLevel="1" x14ac:dyDescent="0.15">
      <c r="A829" t="s">
        <v>68</v>
      </c>
      <c r="B829" s="1">
        <f t="shared" si="221"/>
        <v>43800</v>
      </c>
      <c r="C829" t="s">
        <v>45</v>
      </c>
      <c r="D829" s="1">
        <v>43435</v>
      </c>
      <c r="E829">
        <v>98364.802780000013</v>
      </c>
      <c r="F829">
        <v>34035.796995537181</v>
      </c>
      <c r="G829">
        <v>33421.314933694863</v>
      </c>
      <c r="H829">
        <v>17006.777253148579</v>
      </c>
      <c r="BQ829" t="str">
        <f>VLOOKUP(A829,Misc!$A$3:$B$11,2,FALSE)</f>
        <v>VND</v>
      </c>
      <c r="BR829">
        <f>INDEX(FX!$B$30:$AK$48,MATCH(Data!BQ829,FX!$A$30:$A$48,0),MATCH(Data!D829,Period,0))</f>
        <v>23272.965123405786</v>
      </c>
      <c r="BS829">
        <f t="shared" si="222"/>
        <v>4.2265694232950937</v>
      </c>
      <c r="BT829">
        <f t="shared" si="223"/>
        <v>0</v>
      </c>
      <c r="BU829">
        <f t="shared" si="224"/>
        <v>1.4624607055895571</v>
      </c>
      <c r="BV829">
        <f t="shared" si="225"/>
        <v>0</v>
      </c>
      <c r="BW829">
        <f t="shared" si="226"/>
        <v>1.4360574493399128</v>
      </c>
      <c r="BX829">
        <f t="shared" si="227"/>
        <v>0</v>
      </c>
      <c r="BY829">
        <f t="shared" si="228"/>
        <v>0.73075249169882284</v>
      </c>
      <c r="BZ829">
        <f t="shared" si="229"/>
        <v>0</v>
      </c>
      <c r="CA829">
        <f t="shared" si="213"/>
        <v>0</v>
      </c>
      <c r="CB829">
        <f t="shared" si="214"/>
        <v>0</v>
      </c>
      <c r="CC829">
        <f t="shared" si="215"/>
        <v>0</v>
      </c>
      <c r="CD829">
        <f t="shared" si="216"/>
        <v>0</v>
      </c>
      <c r="CE829" s="4">
        <f t="shared" si="217"/>
        <v>0.34601601420033035</v>
      </c>
      <c r="CF829" s="4" t="str">
        <f t="shared" si="218"/>
        <v/>
      </c>
      <c r="CG829" s="4">
        <f t="shared" si="219"/>
        <v>0.49967324859113865</v>
      </c>
      <c r="CH829" s="4" t="str">
        <f t="shared" si="220"/>
        <v/>
      </c>
      <c r="CI829">
        <f>INDEX(FX!$B$114:$AK$132,MATCH(Data!BQ829,FX!$A$114:$A$132,0),MATCH(Data!D829,Period,0))</f>
        <v>22961.581658536001</v>
      </c>
    </row>
    <row r="830" spans="1:87" hidden="1" outlineLevel="1" x14ac:dyDescent="0.15">
      <c r="A830" t="s">
        <v>80</v>
      </c>
      <c r="B830" s="1">
        <f t="shared" si="221"/>
        <v>43800</v>
      </c>
      <c r="C830" t="s">
        <v>50</v>
      </c>
      <c r="D830" s="1">
        <v>43101</v>
      </c>
      <c r="E830">
        <f t="array" ref="E830:E841">TRANSPOSE('[7]AG_Key Metrics P1'!$F$9:$Q$9)</f>
        <v>0</v>
      </c>
      <c r="F830">
        <f t="array" ref="F830:F841">TRANSPOSE('[7]AG_Key Metrics P1'!$F$14:$Q$14)</f>
        <v>0</v>
      </c>
      <c r="G830">
        <f t="array" ref="G830:G841">TRANSPOSE('[7]AG_Key Metrics P1'!$F$19:$Q$19)</f>
        <v>0</v>
      </c>
      <c r="H830">
        <f t="array" ref="H830:H841">TRANSPOSE('[7]AG_Key Metrics P1'!$F$24:$Q$24)</f>
        <v>0</v>
      </c>
      <c r="BQ830" t="str">
        <f>VLOOKUP(A830,Misc!$A$3:$B$11,2,FALSE)</f>
        <v>MYR</v>
      </c>
      <c r="BR830">
        <f>INDEX(FX!$B$30:$AK$48,MATCH(Data!BQ830,FX!$A$30:$A$48,0),MATCH(Data!D830,Period,0))</f>
        <v>3.9549720741163021</v>
      </c>
      <c r="BS830">
        <f t="shared" si="222"/>
        <v>0</v>
      </c>
      <c r="BT830">
        <f t="shared" si="223"/>
        <v>0</v>
      </c>
      <c r="BU830">
        <f t="shared" si="224"/>
        <v>0</v>
      </c>
      <c r="BV830">
        <f t="shared" si="225"/>
        <v>0</v>
      </c>
      <c r="BW830">
        <f t="shared" si="226"/>
        <v>0</v>
      </c>
      <c r="BX830">
        <f t="shared" si="227"/>
        <v>0</v>
      </c>
      <c r="BY830">
        <f t="shared" si="228"/>
        <v>0</v>
      </c>
      <c r="BZ830">
        <f t="shared" si="229"/>
        <v>0</v>
      </c>
      <c r="CA830">
        <f t="shared" si="213"/>
        <v>0</v>
      </c>
      <c r="CB830">
        <f t="shared" si="214"/>
        <v>0</v>
      </c>
      <c r="CC830">
        <f t="shared" si="215"/>
        <v>0</v>
      </c>
      <c r="CD830">
        <f t="shared" si="216"/>
        <v>0</v>
      </c>
      <c r="CE830" s="4">
        <f t="shared" si="217"/>
        <v>0</v>
      </c>
      <c r="CF830" s="4" t="str">
        <f t="shared" si="218"/>
        <v/>
      </c>
      <c r="CG830" s="4">
        <f t="shared" si="219"/>
        <v>0</v>
      </c>
      <c r="CH830" s="4" t="str">
        <f t="shared" si="220"/>
        <v/>
      </c>
      <c r="CI830">
        <f>INDEX(FX!$B$114:$AK$132,MATCH(Data!BQ830,FX!$A$114:$A$132,0),MATCH(Data!D830,Period,0))</f>
        <v>4.0384285469205699</v>
      </c>
    </row>
    <row r="831" spans="1:87" hidden="1" outlineLevel="1" x14ac:dyDescent="0.15">
      <c r="A831" t="s">
        <v>80</v>
      </c>
      <c r="B831" s="1">
        <f t="shared" si="221"/>
        <v>43800</v>
      </c>
      <c r="C831" t="s">
        <v>50</v>
      </c>
      <c r="D831" s="1">
        <v>43132</v>
      </c>
      <c r="E831">
        <v>0</v>
      </c>
      <c r="F831">
        <v>0</v>
      </c>
      <c r="G831">
        <v>0</v>
      </c>
      <c r="H831">
        <v>0</v>
      </c>
      <c r="BQ831" t="str">
        <f>VLOOKUP(A831,Misc!$A$3:$B$11,2,FALSE)</f>
        <v>MYR</v>
      </c>
      <c r="BR831">
        <f>INDEX(FX!$B$30:$AK$48,MATCH(Data!BQ831,FX!$A$30:$A$48,0),MATCH(Data!D831,Period,0))</f>
        <v>3.9131181263059012</v>
      </c>
      <c r="BS831">
        <f t="shared" si="222"/>
        <v>0</v>
      </c>
      <c r="BT831">
        <f t="shared" si="223"/>
        <v>0</v>
      </c>
      <c r="BU831">
        <f t="shared" si="224"/>
        <v>0</v>
      </c>
      <c r="BV831">
        <f t="shared" si="225"/>
        <v>0</v>
      </c>
      <c r="BW831">
        <f t="shared" si="226"/>
        <v>0</v>
      </c>
      <c r="BX831">
        <f t="shared" si="227"/>
        <v>0</v>
      </c>
      <c r="BY831">
        <f t="shared" si="228"/>
        <v>0</v>
      </c>
      <c r="BZ831">
        <f t="shared" si="229"/>
        <v>0</v>
      </c>
      <c r="CA831">
        <f t="shared" si="213"/>
        <v>0</v>
      </c>
      <c r="CB831">
        <f t="shared" si="214"/>
        <v>0</v>
      </c>
      <c r="CC831">
        <f t="shared" si="215"/>
        <v>0</v>
      </c>
      <c r="CD831">
        <f t="shared" si="216"/>
        <v>0</v>
      </c>
      <c r="CE831" s="4">
        <f t="shared" si="217"/>
        <v>0</v>
      </c>
      <c r="CF831" s="4" t="str">
        <f t="shared" si="218"/>
        <v/>
      </c>
      <c r="CG831" s="4">
        <f t="shared" si="219"/>
        <v>0</v>
      </c>
      <c r="CH831" s="4" t="str">
        <f t="shared" si="220"/>
        <v/>
      </c>
      <c r="CI831">
        <f>INDEX(FX!$B$114:$AK$132,MATCH(Data!BQ831,FX!$A$114:$A$132,0),MATCH(Data!D831,Period,0))</f>
        <v>4.0384285469205699</v>
      </c>
    </row>
    <row r="832" spans="1:87" hidden="1" outlineLevel="1" x14ac:dyDescent="0.15">
      <c r="A832" t="s">
        <v>80</v>
      </c>
      <c r="B832" s="1">
        <f t="shared" si="221"/>
        <v>43800</v>
      </c>
      <c r="C832" t="s">
        <v>50</v>
      </c>
      <c r="D832" s="1">
        <v>43160</v>
      </c>
      <c r="E832">
        <v>0</v>
      </c>
      <c r="F832">
        <v>0</v>
      </c>
      <c r="G832">
        <v>0</v>
      </c>
      <c r="H832">
        <v>0</v>
      </c>
      <c r="BQ832" t="str">
        <f>VLOOKUP(A832,Misc!$A$3:$B$11,2,FALSE)</f>
        <v>MYR</v>
      </c>
      <c r="BR832">
        <f>INDEX(FX!$B$30:$AK$48,MATCH(Data!BQ832,FX!$A$30:$A$48,0),MATCH(Data!D832,Period,0))</f>
        <v>3.9035204199799276</v>
      </c>
      <c r="BS832">
        <f t="shared" si="222"/>
        <v>0</v>
      </c>
      <c r="BT832">
        <f t="shared" si="223"/>
        <v>0</v>
      </c>
      <c r="BU832">
        <f t="shared" si="224"/>
        <v>0</v>
      </c>
      <c r="BV832">
        <f t="shared" si="225"/>
        <v>0</v>
      </c>
      <c r="BW832">
        <f t="shared" si="226"/>
        <v>0</v>
      </c>
      <c r="BX832">
        <f t="shared" si="227"/>
        <v>0</v>
      </c>
      <c r="BY832">
        <f t="shared" si="228"/>
        <v>0</v>
      </c>
      <c r="BZ832">
        <f t="shared" si="229"/>
        <v>0</v>
      </c>
      <c r="CA832">
        <f t="shared" si="213"/>
        <v>0</v>
      </c>
      <c r="CB832">
        <f t="shared" si="214"/>
        <v>0</v>
      </c>
      <c r="CC832">
        <f t="shared" si="215"/>
        <v>0</v>
      </c>
      <c r="CD832">
        <f t="shared" si="216"/>
        <v>0</v>
      </c>
      <c r="CE832" s="4">
        <f t="shared" si="217"/>
        <v>0</v>
      </c>
      <c r="CF832" s="4" t="str">
        <f t="shared" si="218"/>
        <v/>
      </c>
      <c r="CG832" s="4">
        <f t="shared" si="219"/>
        <v>0</v>
      </c>
      <c r="CH832" s="4" t="str">
        <f t="shared" si="220"/>
        <v/>
      </c>
      <c r="CI832">
        <f>INDEX(FX!$B$114:$AK$132,MATCH(Data!BQ832,FX!$A$114:$A$132,0),MATCH(Data!D832,Period,0))</f>
        <v>4.0384285469205699</v>
      </c>
    </row>
    <row r="833" spans="1:87" hidden="1" outlineLevel="1" x14ac:dyDescent="0.15">
      <c r="A833" t="s">
        <v>80</v>
      </c>
      <c r="B833" s="1">
        <f t="shared" si="221"/>
        <v>43800</v>
      </c>
      <c r="C833" t="s">
        <v>50</v>
      </c>
      <c r="D833" s="1">
        <v>43191</v>
      </c>
      <c r="E833">
        <v>0</v>
      </c>
      <c r="F833">
        <v>0</v>
      </c>
      <c r="G833">
        <v>0</v>
      </c>
      <c r="H833">
        <v>0</v>
      </c>
      <c r="BQ833" t="str">
        <f>VLOOKUP(A833,Misc!$A$3:$B$11,2,FALSE)</f>
        <v>MYR</v>
      </c>
      <c r="BR833">
        <f>INDEX(FX!$B$30:$AK$48,MATCH(Data!BQ833,FX!$A$30:$A$48,0),MATCH(Data!D833,Period,0))</f>
        <v>3.8882888166630027</v>
      </c>
      <c r="BS833">
        <f t="shared" si="222"/>
        <v>0</v>
      </c>
      <c r="BT833">
        <f t="shared" si="223"/>
        <v>0</v>
      </c>
      <c r="BU833">
        <f t="shared" si="224"/>
        <v>0</v>
      </c>
      <c r="BV833">
        <f t="shared" si="225"/>
        <v>0</v>
      </c>
      <c r="BW833">
        <f t="shared" si="226"/>
        <v>0</v>
      </c>
      <c r="BX833">
        <f t="shared" si="227"/>
        <v>0</v>
      </c>
      <c r="BY833">
        <f t="shared" si="228"/>
        <v>0</v>
      </c>
      <c r="BZ833">
        <f t="shared" si="229"/>
        <v>0</v>
      </c>
      <c r="CA833">
        <f t="shared" si="213"/>
        <v>0</v>
      </c>
      <c r="CB833">
        <f t="shared" si="214"/>
        <v>0</v>
      </c>
      <c r="CC833">
        <f t="shared" si="215"/>
        <v>0</v>
      </c>
      <c r="CD833">
        <f t="shared" si="216"/>
        <v>0</v>
      </c>
      <c r="CE833" s="4">
        <f t="shared" si="217"/>
        <v>0</v>
      </c>
      <c r="CF833" s="4" t="str">
        <f t="shared" si="218"/>
        <v/>
      </c>
      <c r="CG833" s="4">
        <f t="shared" si="219"/>
        <v>0</v>
      </c>
      <c r="CH833" s="4" t="str">
        <f t="shared" si="220"/>
        <v/>
      </c>
      <c r="CI833">
        <f>INDEX(FX!$B$114:$AK$132,MATCH(Data!BQ833,FX!$A$114:$A$132,0),MATCH(Data!D833,Period,0))</f>
        <v>4.0384285469205699</v>
      </c>
    </row>
    <row r="834" spans="1:87" hidden="1" outlineLevel="1" x14ac:dyDescent="0.15">
      <c r="A834" t="s">
        <v>80</v>
      </c>
      <c r="B834" s="1">
        <f t="shared" si="221"/>
        <v>43800</v>
      </c>
      <c r="C834" t="s">
        <v>50</v>
      </c>
      <c r="D834" s="1">
        <v>43221</v>
      </c>
      <c r="E834">
        <v>0</v>
      </c>
      <c r="F834">
        <v>0</v>
      </c>
      <c r="G834">
        <v>0</v>
      </c>
      <c r="H834">
        <v>0</v>
      </c>
      <c r="BQ834" t="str">
        <f>VLOOKUP(A834,Misc!$A$3:$B$11,2,FALSE)</f>
        <v>MYR</v>
      </c>
      <c r="BR834">
        <f>INDEX(FX!$B$30:$AK$48,MATCH(Data!BQ834,FX!$A$30:$A$48,0),MATCH(Data!D834,Period,0))</f>
        <v>3.9697193585999093</v>
      </c>
      <c r="BS834">
        <f t="shared" si="222"/>
        <v>0</v>
      </c>
      <c r="BT834">
        <f t="shared" si="223"/>
        <v>0</v>
      </c>
      <c r="BU834">
        <f t="shared" si="224"/>
        <v>0</v>
      </c>
      <c r="BV834">
        <f t="shared" si="225"/>
        <v>0</v>
      </c>
      <c r="BW834">
        <f t="shared" si="226"/>
        <v>0</v>
      </c>
      <c r="BX834">
        <f t="shared" si="227"/>
        <v>0</v>
      </c>
      <c r="BY834">
        <f t="shared" si="228"/>
        <v>0</v>
      </c>
      <c r="BZ834">
        <f t="shared" si="229"/>
        <v>0</v>
      </c>
      <c r="CA834">
        <f t="shared" si="213"/>
        <v>0</v>
      </c>
      <c r="CB834">
        <f t="shared" si="214"/>
        <v>0</v>
      </c>
      <c r="CC834">
        <f t="shared" si="215"/>
        <v>0</v>
      </c>
      <c r="CD834">
        <f t="shared" si="216"/>
        <v>0</v>
      </c>
      <c r="CE834" s="4">
        <f t="shared" si="217"/>
        <v>0</v>
      </c>
      <c r="CF834" s="4" t="str">
        <f t="shared" si="218"/>
        <v/>
      </c>
      <c r="CG834" s="4">
        <f t="shared" si="219"/>
        <v>0</v>
      </c>
      <c r="CH834" s="4" t="str">
        <f t="shared" si="220"/>
        <v/>
      </c>
      <c r="CI834">
        <f>INDEX(FX!$B$114:$AK$132,MATCH(Data!BQ834,FX!$A$114:$A$132,0),MATCH(Data!D834,Period,0))</f>
        <v>4.0384285469205699</v>
      </c>
    </row>
    <row r="835" spans="1:87" hidden="1" outlineLevel="1" x14ac:dyDescent="0.15">
      <c r="A835" t="s">
        <v>80</v>
      </c>
      <c r="B835" s="1">
        <f t="shared" si="221"/>
        <v>43800</v>
      </c>
      <c r="C835" t="s">
        <v>50</v>
      </c>
      <c r="D835" s="1">
        <v>43252</v>
      </c>
      <c r="E835">
        <v>0</v>
      </c>
      <c r="F835">
        <v>0</v>
      </c>
      <c r="G835">
        <v>0</v>
      </c>
      <c r="H835">
        <v>0</v>
      </c>
      <c r="BQ835" t="str">
        <f>VLOOKUP(A835,Misc!$A$3:$B$11,2,FALSE)</f>
        <v>MYR</v>
      </c>
      <c r="BR835">
        <f>INDEX(FX!$B$30:$AK$48,MATCH(Data!BQ835,FX!$A$30:$A$48,0),MATCH(Data!D835,Period,0))</f>
        <v>4.000350671168305</v>
      </c>
      <c r="BS835">
        <f t="shared" si="222"/>
        <v>0</v>
      </c>
      <c r="BT835">
        <f t="shared" si="223"/>
        <v>0</v>
      </c>
      <c r="BU835">
        <f t="shared" si="224"/>
        <v>0</v>
      </c>
      <c r="BV835">
        <f t="shared" si="225"/>
        <v>0</v>
      </c>
      <c r="BW835">
        <f t="shared" si="226"/>
        <v>0</v>
      </c>
      <c r="BX835">
        <f t="shared" si="227"/>
        <v>0</v>
      </c>
      <c r="BY835">
        <f t="shared" si="228"/>
        <v>0</v>
      </c>
      <c r="BZ835">
        <f t="shared" si="229"/>
        <v>0</v>
      </c>
      <c r="CA835">
        <f t="shared" ref="CA835:CA898" si="230">I835/$CI835</f>
        <v>0</v>
      </c>
      <c r="CB835">
        <f t="shared" ref="CB835:CB898" si="231">J835/$CI835</f>
        <v>0</v>
      </c>
      <c r="CC835">
        <f t="shared" ref="CC835:CC898" si="232">K835/$CI835</f>
        <v>0</v>
      </c>
      <c r="CD835">
        <f t="shared" ref="CD835:CD898" si="233">L835/$CI835</f>
        <v>0</v>
      </c>
      <c r="CE835" s="4">
        <f t="shared" ref="CE835:CE898" si="234">IFERROR(IF(D835&gt;B835,"",BU835/BS835),0)</f>
        <v>0</v>
      </c>
      <c r="CF835" s="4" t="str">
        <f t="shared" ref="CF835:CF898" si="235">IFERROR(IF(D835&gt;B835,BV835/BT835,""),0)</f>
        <v/>
      </c>
      <c r="CG835" s="4">
        <f t="shared" ref="CG835:CG898" si="236">IFERROR(IF(D835&gt;B835,"",BY835/BU835),0)</f>
        <v>0</v>
      </c>
      <c r="CH835" s="4" t="str">
        <f t="shared" ref="CH835:CH898" si="237">IFERROR(IF(D835&gt;B835,BZ835/BV835,""),0)</f>
        <v/>
      </c>
      <c r="CI835">
        <f>INDEX(FX!$B$114:$AK$132,MATCH(Data!BQ835,FX!$A$114:$A$132,0),MATCH(Data!D835,Period,0))</f>
        <v>4.0384285469205699</v>
      </c>
    </row>
    <row r="836" spans="1:87" hidden="1" outlineLevel="1" x14ac:dyDescent="0.15">
      <c r="A836" t="s">
        <v>80</v>
      </c>
      <c r="B836" s="1">
        <f t="shared" ref="B836:B887" si="238">B835</f>
        <v>43800</v>
      </c>
      <c r="C836" t="s">
        <v>50</v>
      </c>
      <c r="D836" s="1">
        <v>43282</v>
      </c>
      <c r="E836">
        <v>0</v>
      </c>
      <c r="F836">
        <v>0</v>
      </c>
      <c r="G836">
        <v>0</v>
      </c>
      <c r="H836">
        <v>0</v>
      </c>
      <c r="BQ836" t="str">
        <f>VLOOKUP(A836,Misc!$A$3:$B$11,2,FALSE)</f>
        <v>MYR</v>
      </c>
      <c r="BR836">
        <f>INDEX(FX!$B$30:$AK$48,MATCH(Data!BQ836,FX!$A$30:$A$48,0),MATCH(Data!D836,Period,0))</f>
        <v>4.0499832740794917</v>
      </c>
      <c r="BS836">
        <f t="shared" si="222"/>
        <v>0</v>
      </c>
      <c r="BT836">
        <f t="shared" si="223"/>
        <v>0</v>
      </c>
      <c r="BU836">
        <f t="shared" si="224"/>
        <v>0</v>
      </c>
      <c r="BV836">
        <f t="shared" si="225"/>
        <v>0</v>
      </c>
      <c r="BW836">
        <f t="shared" si="226"/>
        <v>0</v>
      </c>
      <c r="BX836">
        <f t="shared" si="227"/>
        <v>0</v>
      </c>
      <c r="BY836">
        <f t="shared" si="228"/>
        <v>0</v>
      </c>
      <c r="BZ836">
        <f t="shared" si="229"/>
        <v>0</v>
      </c>
      <c r="CA836">
        <f t="shared" si="230"/>
        <v>0</v>
      </c>
      <c r="CB836">
        <f t="shared" si="231"/>
        <v>0</v>
      </c>
      <c r="CC836">
        <f t="shared" si="232"/>
        <v>0</v>
      </c>
      <c r="CD836">
        <f t="shared" si="233"/>
        <v>0</v>
      </c>
      <c r="CE836" s="4">
        <f t="shared" si="234"/>
        <v>0</v>
      </c>
      <c r="CF836" s="4" t="str">
        <f t="shared" si="235"/>
        <v/>
      </c>
      <c r="CG836" s="4">
        <f t="shared" si="236"/>
        <v>0</v>
      </c>
      <c r="CH836" s="4" t="str">
        <f t="shared" si="237"/>
        <v/>
      </c>
      <c r="CI836">
        <f>INDEX(FX!$B$114:$AK$132,MATCH(Data!BQ836,FX!$A$114:$A$132,0),MATCH(Data!D836,Period,0))</f>
        <v>4.0384285469205699</v>
      </c>
    </row>
    <row r="837" spans="1:87" hidden="1" outlineLevel="1" x14ac:dyDescent="0.15">
      <c r="A837" t="s">
        <v>80</v>
      </c>
      <c r="B837" s="1">
        <f t="shared" si="238"/>
        <v>43800</v>
      </c>
      <c r="C837" t="s">
        <v>50</v>
      </c>
      <c r="D837" s="1">
        <v>43313</v>
      </c>
      <c r="E837">
        <v>0</v>
      </c>
      <c r="F837">
        <v>0</v>
      </c>
      <c r="G837">
        <v>0</v>
      </c>
      <c r="H837">
        <v>0</v>
      </c>
      <c r="BQ837" t="str">
        <f>VLOOKUP(A837,Misc!$A$3:$B$11,2,FALSE)</f>
        <v>MYR</v>
      </c>
      <c r="BR837">
        <f>INDEX(FX!$B$30:$AK$48,MATCH(Data!BQ837,FX!$A$30:$A$48,0),MATCH(Data!D837,Period,0))</f>
        <v>4.0935977652790028</v>
      </c>
      <c r="BS837">
        <f t="shared" si="222"/>
        <v>0</v>
      </c>
      <c r="BT837">
        <f t="shared" si="223"/>
        <v>0</v>
      </c>
      <c r="BU837">
        <f t="shared" si="224"/>
        <v>0</v>
      </c>
      <c r="BV837">
        <f t="shared" si="225"/>
        <v>0</v>
      </c>
      <c r="BW837">
        <f t="shared" si="226"/>
        <v>0</v>
      </c>
      <c r="BX837">
        <f t="shared" si="227"/>
        <v>0</v>
      </c>
      <c r="BY837">
        <f t="shared" si="228"/>
        <v>0</v>
      </c>
      <c r="BZ837">
        <f t="shared" si="229"/>
        <v>0</v>
      </c>
      <c r="CA837">
        <f t="shared" si="230"/>
        <v>0</v>
      </c>
      <c r="CB837">
        <f t="shared" si="231"/>
        <v>0</v>
      </c>
      <c r="CC837">
        <f t="shared" si="232"/>
        <v>0</v>
      </c>
      <c r="CD837">
        <f t="shared" si="233"/>
        <v>0</v>
      </c>
      <c r="CE837" s="4">
        <f t="shared" si="234"/>
        <v>0</v>
      </c>
      <c r="CF837" s="4" t="str">
        <f t="shared" si="235"/>
        <v/>
      </c>
      <c r="CG837" s="4">
        <f t="shared" si="236"/>
        <v>0</v>
      </c>
      <c r="CH837" s="4" t="str">
        <f t="shared" si="237"/>
        <v/>
      </c>
      <c r="CI837">
        <f>INDEX(FX!$B$114:$AK$132,MATCH(Data!BQ837,FX!$A$114:$A$132,0),MATCH(Data!D837,Period,0))</f>
        <v>4.0384285469205699</v>
      </c>
    </row>
    <row r="838" spans="1:87" hidden="1" outlineLevel="1" x14ac:dyDescent="0.15">
      <c r="A838" t="s">
        <v>80</v>
      </c>
      <c r="B838" s="1">
        <f t="shared" si="238"/>
        <v>43800</v>
      </c>
      <c r="C838" t="s">
        <v>50</v>
      </c>
      <c r="D838" s="1">
        <v>43344</v>
      </c>
      <c r="E838">
        <v>0</v>
      </c>
      <c r="F838">
        <v>0</v>
      </c>
      <c r="G838">
        <v>0</v>
      </c>
      <c r="H838">
        <v>0</v>
      </c>
      <c r="BQ838" t="str">
        <f>VLOOKUP(A838,Misc!$A$3:$B$11,2,FALSE)</f>
        <v>MYR</v>
      </c>
      <c r="BR838">
        <f>INDEX(FX!$B$30:$AK$48,MATCH(Data!BQ838,FX!$A$30:$A$48,0),MATCH(Data!D838,Period,0))</f>
        <v>4.1398354876615757</v>
      </c>
      <c r="BS838">
        <f t="shared" si="222"/>
        <v>0</v>
      </c>
      <c r="BT838">
        <f t="shared" si="223"/>
        <v>0</v>
      </c>
      <c r="BU838">
        <f t="shared" si="224"/>
        <v>0</v>
      </c>
      <c r="BV838">
        <f t="shared" si="225"/>
        <v>0</v>
      </c>
      <c r="BW838">
        <f t="shared" si="226"/>
        <v>0</v>
      </c>
      <c r="BX838">
        <f t="shared" si="227"/>
        <v>0</v>
      </c>
      <c r="BY838">
        <f t="shared" si="228"/>
        <v>0</v>
      </c>
      <c r="BZ838">
        <f t="shared" si="229"/>
        <v>0</v>
      </c>
      <c r="CA838">
        <f t="shared" si="230"/>
        <v>0</v>
      </c>
      <c r="CB838">
        <f t="shared" si="231"/>
        <v>0</v>
      </c>
      <c r="CC838">
        <f t="shared" si="232"/>
        <v>0</v>
      </c>
      <c r="CD838">
        <f t="shared" si="233"/>
        <v>0</v>
      </c>
      <c r="CE838" s="4">
        <f t="shared" si="234"/>
        <v>0</v>
      </c>
      <c r="CF838" s="4" t="str">
        <f t="shared" si="235"/>
        <v/>
      </c>
      <c r="CG838" s="4">
        <f t="shared" si="236"/>
        <v>0</v>
      </c>
      <c r="CH838" s="4" t="str">
        <f t="shared" si="237"/>
        <v/>
      </c>
      <c r="CI838">
        <f>INDEX(FX!$B$114:$AK$132,MATCH(Data!BQ838,FX!$A$114:$A$132,0),MATCH(Data!D838,Period,0))</f>
        <v>4.0384285469205699</v>
      </c>
    </row>
    <row r="839" spans="1:87" hidden="1" outlineLevel="1" x14ac:dyDescent="0.15">
      <c r="A839" t="s">
        <v>80</v>
      </c>
      <c r="B839" s="1">
        <f t="shared" si="238"/>
        <v>43800</v>
      </c>
      <c r="C839" t="s">
        <v>50</v>
      </c>
      <c r="D839" s="1">
        <v>43374</v>
      </c>
      <c r="E839">
        <v>0</v>
      </c>
      <c r="F839">
        <v>0</v>
      </c>
      <c r="G839">
        <v>0</v>
      </c>
      <c r="H839">
        <v>0</v>
      </c>
      <c r="BQ839" t="str">
        <f>VLOOKUP(A839,Misc!$A$3:$B$11,2,FALSE)</f>
        <v>MYR</v>
      </c>
      <c r="BR839">
        <f>INDEX(FX!$B$30:$AK$48,MATCH(Data!BQ839,FX!$A$30:$A$48,0),MATCH(Data!D839,Period,0))</f>
        <v>4.1588858643183562</v>
      </c>
      <c r="BS839">
        <f t="shared" si="222"/>
        <v>0</v>
      </c>
      <c r="BT839">
        <f t="shared" si="223"/>
        <v>0</v>
      </c>
      <c r="BU839">
        <f t="shared" si="224"/>
        <v>0</v>
      </c>
      <c r="BV839">
        <f t="shared" si="225"/>
        <v>0</v>
      </c>
      <c r="BW839">
        <f t="shared" si="226"/>
        <v>0</v>
      </c>
      <c r="BX839">
        <f t="shared" si="227"/>
        <v>0</v>
      </c>
      <c r="BY839">
        <f t="shared" si="228"/>
        <v>0</v>
      </c>
      <c r="BZ839">
        <f t="shared" si="229"/>
        <v>0</v>
      </c>
      <c r="CA839">
        <f t="shared" si="230"/>
        <v>0</v>
      </c>
      <c r="CB839">
        <f t="shared" si="231"/>
        <v>0</v>
      </c>
      <c r="CC839">
        <f t="shared" si="232"/>
        <v>0</v>
      </c>
      <c r="CD839">
        <f t="shared" si="233"/>
        <v>0</v>
      </c>
      <c r="CE839" s="4">
        <f t="shared" si="234"/>
        <v>0</v>
      </c>
      <c r="CF839" s="4" t="str">
        <f t="shared" si="235"/>
        <v/>
      </c>
      <c r="CG839" s="4">
        <f t="shared" si="236"/>
        <v>0</v>
      </c>
      <c r="CH839" s="4" t="str">
        <f t="shared" si="237"/>
        <v/>
      </c>
      <c r="CI839">
        <f>INDEX(FX!$B$114:$AK$132,MATCH(Data!BQ839,FX!$A$114:$A$132,0),MATCH(Data!D839,Period,0))</f>
        <v>4.0384285469205699</v>
      </c>
    </row>
    <row r="840" spans="1:87" hidden="1" outlineLevel="1" x14ac:dyDescent="0.15">
      <c r="A840" t="s">
        <v>80</v>
      </c>
      <c r="B840" s="1">
        <f t="shared" si="238"/>
        <v>43800</v>
      </c>
      <c r="C840" t="s">
        <v>50</v>
      </c>
      <c r="D840" s="1">
        <v>43405</v>
      </c>
      <c r="E840">
        <v>0</v>
      </c>
      <c r="F840">
        <v>0</v>
      </c>
      <c r="G840">
        <v>0</v>
      </c>
      <c r="H840">
        <v>0</v>
      </c>
      <c r="BQ840" t="str">
        <f>VLOOKUP(A840,Misc!$A$3:$B$11,2,FALSE)</f>
        <v>MYR</v>
      </c>
      <c r="BR840">
        <f>INDEX(FX!$B$30:$AK$48,MATCH(Data!BQ840,FX!$A$30:$A$48,0),MATCH(Data!D840,Period,0))</f>
        <v>4.1830760064141783</v>
      </c>
      <c r="BS840">
        <f t="shared" si="222"/>
        <v>0</v>
      </c>
      <c r="BT840">
        <f t="shared" si="223"/>
        <v>0</v>
      </c>
      <c r="BU840">
        <f t="shared" si="224"/>
        <v>0</v>
      </c>
      <c r="BV840">
        <f t="shared" si="225"/>
        <v>0</v>
      </c>
      <c r="BW840">
        <f t="shared" si="226"/>
        <v>0</v>
      </c>
      <c r="BX840">
        <f t="shared" si="227"/>
        <v>0</v>
      </c>
      <c r="BY840">
        <f t="shared" si="228"/>
        <v>0</v>
      </c>
      <c r="BZ840">
        <f t="shared" si="229"/>
        <v>0</v>
      </c>
      <c r="CA840">
        <f t="shared" si="230"/>
        <v>0</v>
      </c>
      <c r="CB840">
        <f t="shared" si="231"/>
        <v>0</v>
      </c>
      <c r="CC840">
        <f t="shared" si="232"/>
        <v>0</v>
      </c>
      <c r="CD840">
        <f t="shared" si="233"/>
        <v>0</v>
      </c>
      <c r="CE840" s="4">
        <f t="shared" si="234"/>
        <v>0</v>
      </c>
      <c r="CF840" s="4" t="str">
        <f t="shared" si="235"/>
        <v/>
      </c>
      <c r="CG840" s="4">
        <f t="shared" si="236"/>
        <v>0</v>
      </c>
      <c r="CH840" s="4" t="str">
        <f t="shared" si="237"/>
        <v/>
      </c>
      <c r="CI840">
        <f>INDEX(FX!$B$114:$AK$132,MATCH(Data!BQ840,FX!$A$114:$A$132,0),MATCH(Data!D840,Period,0))</f>
        <v>4.0384285469205699</v>
      </c>
    </row>
    <row r="841" spans="1:87" hidden="1" outlineLevel="1" x14ac:dyDescent="0.15">
      <c r="A841" t="s">
        <v>80</v>
      </c>
      <c r="B841" s="1">
        <f t="shared" si="238"/>
        <v>43800</v>
      </c>
      <c r="C841" t="s">
        <v>50</v>
      </c>
      <c r="D841" s="1">
        <v>43435</v>
      </c>
      <c r="E841">
        <v>0</v>
      </c>
      <c r="F841">
        <v>0</v>
      </c>
      <c r="G841">
        <v>0</v>
      </c>
      <c r="H841">
        <v>0</v>
      </c>
      <c r="BQ841" t="str">
        <f>VLOOKUP(A841,Misc!$A$3:$B$11,2,FALSE)</f>
        <v>MYR</v>
      </c>
      <c r="BR841">
        <f>INDEX(FX!$B$30:$AK$48,MATCH(Data!BQ841,FX!$A$30:$A$48,0),MATCH(Data!D841,Period,0))</f>
        <v>4.1688395746648172</v>
      </c>
      <c r="BS841">
        <f t="shared" si="222"/>
        <v>0</v>
      </c>
      <c r="BT841">
        <f t="shared" si="223"/>
        <v>0</v>
      </c>
      <c r="BU841">
        <f t="shared" si="224"/>
        <v>0</v>
      </c>
      <c r="BV841">
        <f t="shared" si="225"/>
        <v>0</v>
      </c>
      <c r="BW841">
        <f t="shared" si="226"/>
        <v>0</v>
      </c>
      <c r="BX841">
        <f t="shared" si="227"/>
        <v>0</v>
      </c>
      <c r="BY841">
        <f t="shared" si="228"/>
        <v>0</v>
      </c>
      <c r="BZ841">
        <f t="shared" si="229"/>
        <v>0</v>
      </c>
      <c r="CA841">
        <f t="shared" si="230"/>
        <v>0</v>
      </c>
      <c r="CB841">
        <f t="shared" si="231"/>
        <v>0</v>
      </c>
      <c r="CC841">
        <f t="shared" si="232"/>
        <v>0</v>
      </c>
      <c r="CD841">
        <f t="shared" si="233"/>
        <v>0</v>
      </c>
      <c r="CE841" s="4">
        <f t="shared" si="234"/>
        <v>0</v>
      </c>
      <c r="CF841" s="4" t="str">
        <f t="shared" si="235"/>
        <v/>
      </c>
      <c r="CG841" s="4">
        <f t="shared" si="236"/>
        <v>0</v>
      </c>
      <c r="CH841" s="4" t="str">
        <f t="shared" si="237"/>
        <v/>
      </c>
      <c r="CI841">
        <f>INDEX(FX!$B$114:$AK$132,MATCH(Data!BQ841,FX!$A$114:$A$132,0),MATCH(Data!D841,Period,0))</f>
        <v>4.0384285469205699</v>
      </c>
    </row>
    <row r="842" spans="1:87" hidden="1" outlineLevel="1" x14ac:dyDescent="0.15">
      <c r="A842" t="s">
        <v>80</v>
      </c>
      <c r="B842" s="1">
        <f t="shared" si="238"/>
        <v>43800</v>
      </c>
      <c r="C842" t="s">
        <v>63</v>
      </c>
      <c r="D842" s="1">
        <v>43101</v>
      </c>
      <c r="E842">
        <f t="array" ref="E842:E853">TRANSPOSE('[7]BA_Key Metrics P1'!$F$9:$Q$9)</f>
        <v>0</v>
      </c>
      <c r="F842">
        <f t="array" ref="F842:F853">TRANSPOSE('[7]BA_Key Metrics P1'!$F$14:$Q$14)</f>
        <v>0</v>
      </c>
      <c r="G842">
        <f t="array" ref="G842:G853">TRANSPOSE('[7]BA_Key Metrics P1'!$F$19:$Q$19)</f>
        <v>0</v>
      </c>
      <c r="H842">
        <f t="array" ref="H842:H853">TRANSPOSE('[7]BA_Key Metrics P1'!$F$24:$Q$24)</f>
        <v>0</v>
      </c>
      <c r="BQ842" t="str">
        <f>VLOOKUP(A842,Misc!$A$3:$B$11,2,FALSE)</f>
        <v>MYR</v>
      </c>
      <c r="BR842">
        <f>INDEX(FX!$B$30:$AK$48,MATCH(Data!BQ842,FX!$A$30:$A$48,0),MATCH(Data!D842,Period,0))</f>
        <v>3.9549720741163021</v>
      </c>
      <c r="BS842">
        <f t="shared" si="222"/>
        <v>0</v>
      </c>
      <c r="BT842">
        <f t="shared" si="223"/>
        <v>0</v>
      </c>
      <c r="BU842">
        <f t="shared" si="224"/>
        <v>0</v>
      </c>
      <c r="BV842">
        <f t="shared" si="225"/>
        <v>0</v>
      </c>
      <c r="BW842">
        <f t="shared" si="226"/>
        <v>0</v>
      </c>
      <c r="BX842">
        <f t="shared" si="227"/>
        <v>0</v>
      </c>
      <c r="BY842">
        <f t="shared" si="228"/>
        <v>0</v>
      </c>
      <c r="BZ842">
        <f t="shared" si="229"/>
        <v>0</v>
      </c>
      <c r="CA842">
        <f t="shared" si="230"/>
        <v>0</v>
      </c>
      <c r="CB842">
        <f t="shared" si="231"/>
        <v>0</v>
      </c>
      <c r="CC842">
        <f t="shared" si="232"/>
        <v>0</v>
      </c>
      <c r="CD842">
        <f t="shared" si="233"/>
        <v>0</v>
      </c>
      <c r="CE842" s="4">
        <f t="shared" si="234"/>
        <v>0</v>
      </c>
      <c r="CF842" s="4" t="str">
        <f t="shared" si="235"/>
        <v/>
      </c>
      <c r="CG842" s="4">
        <f t="shared" si="236"/>
        <v>0</v>
      </c>
      <c r="CH842" s="4" t="str">
        <f t="shared" si="237"/>
        <v/>
      </c>
      <c r="CI842">
        <f>INDEX(FX!$B$114:$AK$132,MATCH(Data!BQ842,FX!$A$114:$A$132,0),MATCH(Data!D842,Period,0))</f>
        <v>4.0384285469205699</v>
      </c>
    </row>
    <row r="843" spans="1:87" hidden="1" outlineLevel="1" x14ac:dyDescent="0.15">
      <c r="A843" t="s">
        <v>80</v>
      </c>
      <c r="B843" s="1">
        <f t="shared" si="238"/>
        <v>43800</v>
      </c>
      <c r="C843" t="s">
        <v>63</v>
      </c>
      <c r="D843" s="1">
        <v>43132</v>
      </c>
      <c r="E843">
        <v>0</v>
      </c>
      <c r="F843">
        <v>0</v>
      </c>
      <c r="G843">
        <v>0</v>
      </c>
      <c r="H843">
        <v>0</v>
      </c>
      <c r="BQ843" t="str">
        <f>VLOOKUP(A843,Misc!$A$3:$B$11,2,FALSE)</f>
        <v>MYR</v>
      </c>
      <c r="BR843">
        <f>INDEX(FX!$B$30:$AK$48,MATCH(Data!BQ843,FX!$A$30:$A$48,0),MATCH(Data!D843,Period,0))</f>
        <v>3.9131181263059012</v>
      </c>
      <c r="BS843">
        <f t="shared" si="222"/>
        <v>0</v>
      </c>
      <c r="BT843">
        <f t="shared" si="223"/>
        <v>0</v>
      </c>
      <c r="BU843">
        <f t="shared" si="224"/>
        <v>0</v>
      </c>
      <c r="BV843">
        <f t="shared" si="225"/>
        <v>0</v>
      </c>
      <c r="BW843">
        <f t="shared" si="226"/>
        <v>0</v>
      </c>
      <c r="BX843">
        <f t="shared" si="227"/>
        <v>0</v>
      </c>
      <c r="BY843">
        <f t="shared" si="228"/>
        <v>0</v>
      </c>
      <c r="BZ843">
        <f t="shared" si="229"/>
        <v>0</v>
      </c>
      <c r="CA843">
        <f t="shared" si="230"/>
        <v>0</v>
      </c>
      <c r="CB843">
        <f t="shared" si="231"/>
        <v>0</v>
      </c>
      <c r="CC843">
        <f t="shared" si="232"/>
        <v>0</v>
      </c>
      <c r="CD843">
        <f t="shared" si="233"/>
        <v>0</v>
      </c>
      <c r="CE843" s="4">
        <f t="shared" si="234"/>
        <v>0</v>
      </c>
      <c r="CF843" s="4" t="str">
        <f t="shared" si="235"/>
        <v/>
      </c>
      <c r="CG843" s="4">
        <f t="shared" si="236"/>
        <v>0</v>
      </c>
      <c r="CH843" s="4" t="str">
        <f t="shared" si="237"/>
        <v/>
      </c>
      <c r="CI843">
        <f>INDEX(FX!$B$114:$AK$132,MATCH(Data!BQ843,FX!$A$114:$A$132,0),MATCH(Data!D843,Period,0))</f>
        <v>4.0384285469205699</v>
      </c>
    </row>
    <row r="844" spans="1:87" hidden="1" outlineLevel="1" x14ac:dyDescent="0.15">
      <c r="A844" t="s">
        <v>80</v>
      </c>
      <c r="B844" s="1">
        <f t="shared" si="238"/>
        <v>43800</v>
      </c>
      <c r="C844" t="s">
        <v>63</v>
      </c>
      <c r="D844" s="1">
        <v>43160</v>
      </c>
      <c r="E844">
        <v>0</v>
      </c>
      <c r="F844">
        <v>0</v>
      </c>
      <c r="G844">
        <v>0</v>
      </c>
      <c r="H844">
        <v>0</v>
      </c>
      <c r="BQ844" t="str">
        <f>VLOOKUP(A844,Misc!$A$3:$B$11,2,FALSE)</f>
        <v>MYR</v>
      </c>
      <c r="BR844">
        <f>INDEX(FX!$B$30:$AK$48,MATCH(Data!BQ844,FX!$A$30:$A$48,0),MATCH(Data!D844,Period,0))</f>
        <v>3.9035204199799276</v>
      </c>
      <c r="BS844">
        <f t="shared" si="222"/>
        <v>0</v>
      </c>
      <c r="BT844">
        <f t="shared" si="223"/>
        <v>0</v>
      </c>
      <c r="BU844">
        <f t="shared" si="224"/>
        <v>0</v>
      </c>
      <c r="BV844">
        <f t="shared" si="225"/>
        <v>0</v>
      </c>
      <c r="BW844">
        <f t="shared" si="226"/>
        <v>0</v>
      </c>
      <c r="BX844">
        <f t="shared" si="227"/>
        <v>0</v>
      </c>
      <c r="BY844">
        <f t="shared" si="228"/>
        <v>0</v>
      </c>
      <c r="BZ844">
        <f t="shared" si="229"/>
        <v>0</v>
      </c>
      <c r="CA844">
        <f t="shared" si="230"/>
        <v>0</v>
      </c>
      <c r="CB844">
        <f t="shared" si="231"/>
        <v>0</v>
      </c>
      <c r="CC844">
        <f t="shared" si="232"/>
        <v>0</v>
      </c>
      <c r="CD844">
        <f t="shared" si="233"/>
        <v>0</v>
      </c>
      <c r="CE844" s="4">
        <f t="shared" si="234"/>
        <v>0</v>
      </c>
      <c r="CF844" s="4" t="str">
        <f t="shared" si="235"/>
        <v/>
      </c>
      <c r="CG844" s="4">
        <f t="shared" si="236"/>
        <v>0</v>
      </c>
      <c r="CH844" s="4" t="str">
        <f t="shared" si="237"/>
        <v/>
      </c>
      <c r="CI844">
        <f>INDEX(FX!$B$114:$AK$132,MATCH(Data!BQ844,FX!$A$114:$A$132,0),MATCH(Data!D844,Period,0))</f>
        <v>4.0384285469205699</v>
      </c>
    </row>
    <row r="845" spans="1:87" hidden="1" outlineLevel="1" x14ac:dyDescent="0.15">
      <c r="A845" t="s">
        <v>80</v>
      </c>
      <c r="B845" s="1">
        <f t="shared" si="238"/>
        <v>43800</v>
      </c>
      <c r="C845" t="s">
        <v>63</v>
      </c>
      <c r="D845" s="1">
        <v>43191</v>
      </c>
      <c r="E845">
        <v>0</v>
      </c>
      <c r="F845">
        <v>0</v>
      </c>
      <c r="G845">
        <v>0</v>
      </c>
      <c r="H845">
        <v>0</v>
      </c>
      <c r="BQ845" t="str">
        <f>VLOOKUP(A845,Misc!$A$3:$B$11,2,FALSE)</f>
        <v>MYR</v>
      </c>
      <c r="BR845">
        <f>INDEX(FX!$B$30:$AK$48,MATCH(Data!BQ845,FX!$A$30:$A$48,0),MATCH(Data!D845,Period,0))</f>
        <v>3.8882888166630027</v>
      </c>
      <c r="BS845">
        <f t="shared" si="222"/>
        <v>0</v>
      </c>
      <c r="BT845">
        <f t="shared" si="223"/>
        <v>0</v>
      </c>
      <c r="BU845">
        <f t="shared" si="224"/>
        <v>0</v>
      </c>
      <c r="BV845">
        <f t="shared" si="225"/>
        <v>0</v>
      </c>
      <c r="BW845">
        <f t="shared" si="226"/>
        <v>0</v>
      </c>
      <c r="BX845">
        <f t="shared" si="227"/>
        <v>0</v>
      </c>
      <c r="BY845">
        <f t="shared" si="228"/>
        <v>0</v>
      </c>
      <c r="BZ845">
        <f t="shared" si="229"/>
        <v>0</v>
      </c>
      <c r="CA845">
        <f t="shared" si="230"/>
        <v>0</v>
      </c>
      <c r="CB845">
        <f t="shared" si="231"/>
        <v>0</v>
      </c>
      <c r="CC845">
        <f t="shared" si="232"/>
        <v>0</v>
      </c>
      <c r="CD845">
        <f t="shared" si="233"/>
        <v>0</v>
      </c>
      <c r="CE845" s="4">
        <f t="shared" si="234"/>
        <v>0</v>
      </c>
      <c r="CF845" s="4" t="str">
        <f t="shared" si="235"/>
        <v/>
      </c>
      <c r="CG845" s="4">
        <f t="shared" si="236"/>
        <v>0</v>
      </c>
      <c r="CH845" s="4" t="str">
        <f t="shared" si="237"/>
        <v/>
      </c>
      <c r="CI845">
        <f>INDEX(FX!$B$114:$AK$132,MATCH(Data!BQ845,FX!$A$114:$A$132,0),MATCH(Data!D845,Period,0))</f>
        <v>4.0384285469205699</v>
      </c>
    </row>
    <row r="846" spans="1:87" hidden="1" outlineLevel="1" x14ac:dyDescent="0.15">
      <c r="A846" t="s">
        <v>80</v>
      </c>
      <c r="B846" s="1">
        <f t="shared" si="238"/>
        <v>43800</v>
      </c>
      <c r="C846" t="s">
        <v>63</v>
      </c>
      <c r="D846" s="1">
        <v>43221</v>
      </c>
      <c r="E846">
        <v>0</v>
      </c>
      <c r="F846">
        <v>0</v>
      </c>
      <c r="G846">
        <v>0</v>
      </c>
      <c r="H846">
        <v>0</v>
      </c>
      <c r="BQ846" t="str">
        <f>VLOOKUP(A846,Misc!$A$3:$B$11,2,FALSE)</f>
        <v>MYR</v>
      </c>
      <c r="BR846">
        <f>INDEX(FX!$B$30:$AK$48,MATCH(Data!BQ846,FX!$A$30:$A$48,0),MATCH(Data!D846,Period,0))</f>
        <v>3.9697193585999093</v>
      </c>
      <c r="BS846">
        <f t="shared" si="222"/>
        <v>0</v>
      </c>
      <c r="BT846">
        <f t="shared" si="223"/>
        <v>0</v>
      </c>
      <c r="BU846">
        <f t="shared" si="224"/>
        <v>0</v>
      </c>
      <c r="BV846">
        <f t="shared" si="225"/>
        <v>0</v>
      </c>
      <c r="BW846">
        <f t="shared" si="226"/>
        <v>0</v>
      </c>
      <c r="BX846">
        <f t="shared" si="227"/>
        <v>0</v>
      </c>
      <c r="BY846">
        <f t="shared" si="228"/>
        <v>0</v>
      </c>
      <c r="BZ846">
        <f t="shared" si="229"/>
        <v>0</v>
      </c>
      <c r="CA846">
        <f t="shared" si="230"/>
        <v>0</v>
      </c>
      <c r="CB846">
        <f t="shared" si="231"/>
        <v>0</v>
      </c>
      <c r="CC846">
        <f t="shared" si="232"/>
        <v>0</v>
      </c>
      <c r="CD846">
        <f t="shared" si="233"/>
        <v>0</v>
      </c>
      <c r="CE846" s="4">
        <f t="shared" si="234"/>
        <v>0</v>
      </c>
      <c r="CF846" s="4" t="str">
        <f t="shared" si="235"/>
        <v/>
      </c>
      <c r="CG846" s="4">
        <f t="shared" si="236"/>
        <v>0</v>
      </c>
      <c r="CH846" s="4" t="str">
        <f t="shared" si="237"/>
        <v/>
      </c>
      <c r="CI846">
        <f>INDEX(FX!$B$114:$AK$132,MATCH(Data!BQ846,FX!$A$114:$A$132,0),MATCH(Data!D846,Period,0))</f>
        <v>4.0384285469205699</v>
      </c>
    </row>
    <row r="847" spans="1:87" hidden="1" outlineLevel="1" x14ac:dyDescent="0.15">
      <c r="A847" t="s">
        <v>80</v>
      </c>
      <c r="B847" s="1">
        <f t="shared" si="238"/>
        <v>43800</v>
      </c>
      <c r="C847" t="s">
        <v>63</v>
      </c>
      <c r="D847" s="1">
        <v>43252</v>
      </c>
      <c r="E847">
        <v>0</v>
      </c>
      <c r="F847">
        <v>0</v>
      </c>
      <c r="G847">
        <v>0</v>
      </c>
      <c r="H847">
        <v>0</v>
      </c>
      <c r="BQ847" t="str">
        <f>VLOOKUP(A847,Misc!$A$3:$B$11,2,FALSE)</f>
        <v>MYR</v>
      </c>
      <c r="BR847">
        <f>INDEX(FX!$B$30:$AK$48,MATCH(Data!BQ847,FX!$A$30:$A$48,0),MATCH(Data!D847,Period,0))</f>
        <v>4.000350671168305</v>
      </c>
      <c r="BS847">
        <f t="shared" si="222"/>
        <v>0</v>
      </c>
      <c r="BT847">
        <f t="shared" si="223"/>
        <v>0</v>
      </c>
      <c r="BU847">
        <f t="shared" si="224"/>
        <v>0</v>
      </c>
      <c r="BV847">
        <f t="shared" si="225"/>
        <v>0</v>
      </c>
      <c r="BW847">
        <f t="shared" si="226"/>
        <v>0</v>
      </c>
      <c r="BX847">
        <f t="shared" si="227"/>
        <v>0</v>
      </c>
      <c r="BY847">
        <f t="shared" si="228"/>
        <v>0</v>
      </c>
      <c r="BZ847">
        <f t="shared" si="229"/>
        <v>0</v>
      </c>
      <c r="CA847">
        <f t="shared" si="230"/>
        <v>0</v>
      </c>
      <c r="CB847">
        <f t="shared" si="231"/>
        <v>0</v>
      </c>
      <c r="CC847">
        <f t="shared" si="232"/>
        <v>0</v>
      </c>
      <c r="CD847">
        <f t="shared" si="233"/>
        <v>0</v>
      </c>
      <c r="CE847" s="4">
        <f t="shared" si="234"/>
        <v>0</v>
      </c>
      <c r="CF847" s="4" t="str">
        <f t="shared" si="235"/>
        <v/>
      </c>
      <c r="CG847" s="4">
        <f t="shared" si="236"/>
        <v>0</v>
      </c>
      <c r="CH847" s="4" t="str">
        <f t="shared" si="237"/>
        <v/>
      </c>
      <c r="CI847">
        <f>INDEX(FX!$B$114:$AK$132,MATCH(Data!BQ847,FX!$A$114:$A$132,0),MATCH(Data!D847,Period,0))</f>
        <v>4.0384285469205699</v>
      </c>
    </row>
    <row r="848" spans="1:87" hidden="1" outlineLevel="1" x14ac:dyDescent="0.15">
      <c r="A848" t="s">
        <v>80</v>
      </c>
      <c r="B848" s="1">
        <f t="shared" si="238"/>
        <v>43800</v>
      </c>
      <c r="C848" t="s">
        <v>63</v>
      </c>
      <c r="D848" s="1">
        <v>43282</v>
      </c>
      <c r="E848">
        <v>0</v>
      </c>
      <c r="F848">
        <v>0</v>
      </c>
      <c r="G848">
        <v>0</v>
      </c>
      <c r="H848">
        <v>0</v>
      </c>
      <c r="BQ848" t="str">
        <f>VLOOKUP(A848,Misc!$A$3:$B$11,2,FALSE)</f>
        <v>MYR</v>
      </c>
      <c r="BR848">
        <f>INDEX(FX!$B$30:$AK$48,MATCH(Data!BQ848,FX!$A$30:$A$48,0),MATCH(Data!D848,Period,0))</f>
        <v>4.0499832740794917</v>
      </c>
      <c r="BS848">
        <f t="shared" si="222"/>
        <v>0</v>
      </c>
      <c r="BT848">
        <f t="shared" si="223"/>
        <v>0</v>
      </c>
      <c r="BU848">
        <f t="shared" si="224"/>
        <v>0</v>
      </c>
      <c r="BV848">
        <f t="shared" si="225"/>
        <v>0</v>
      </c>
      <c r="BW848">
        <f t="shared" si="226"/>
        <v>0</v>
      </c>
      <c r="BX848">
        <f t="shared" si="227"/>
        <v>0</v>
      </c>
      <c r="BY848">
        <f t="shared" si="228"/>
        <v>0</v>
      </c>
      <c r="BZ848">
        <f t="shared" si="229"/>
        <v>0</v>
      </c>
      <c r="CA848">
        <f t="shared" si="230"/>
        <v>0</v>
      </c>
      <c r="CB848">
        <f t="shared" si="231"/>
        <v>0</v>
      </c>
      <c r="CC848">
        <f t="shared" si="232"/>
        <v>0</v>
      </c>
      <c r="CD848">
        <f t="shared" si="233"/>
        <v>0</v>
      </c>
      <c r="CE848" s="4">
        <f t="shared" si="234"/>
        <v>0</v>
      </c>
      <c r="CF848" s="4" t="str">
        <f t="shared" si="235"/>
        <v/>
      </c>
      <c r="CG848" s="4">
        <f t="shared" si="236"/>
        <v>0</v>
      </c>
      <c r="CH848" s="4" t="str">
        <f t="shared" si="237"/>
        <v/>
      </c>
      <c r="CI848">
        <f>INDEX(FX!$B$114:$AK$132,MATCH(Data!BQ848,FX!$A$114:$A$132,0),MATCH(Data!D848,Period,0))</f>
        <v>4.0384285469205699</v>
      </c>
    </row>
    <row r="849" spans="1:87" hidden="1" outlineLevel="1" x14ac:dyDescent="0.15">
      <c r="A849" t="s">
        <v>80</v>
      </c>
      <c r="B849" s="1">
        <f t="shared" si="238"/>
        <v>43800</v>
      </c>
      <c r="C849" t="s">
        <v>63</v>
      </c>
      <c r="D849" s="1">
        <v>43313</v>
      </c>
      <c r="E849">
        <v>0</v>
      </c>
      <c r="F849">
        <v>0</v>
      </c>
      <c r="G849">
        <v>0</v>
      </c>
      <c r="H849">
        <v>0</v>
      </c>
      <c r="BQ849" t="str">
        <f>VLOOKUP(A849,Misc!$A$3:$B$11,2,FALSE)</f>
        <v>MYR</v>
      </c>
      <c r="BR849">
        <f>INDEX(FX!$B$30:$AK$48,MATCH(Data!BQ849,FX!$A$30:$A$48,0),MATCH(Data!D849,Period,0))</f>
        <v>4.0935977652790028</v>
      </c>
      <c r="BS849">
        <f t="shared" si="222"/>
        <v>0</v>
      </c>
      <c r="BT849">
        <f t="shared" si="223"/>
        <v>0</v>
      </c>
      <c r="BU849">
        <f t="shared" si="224"/>
        <v>0</v>
      </c>
      <c r="BV849">
        <f t="shared" si="225"/>
        <v>0</v>
      </c>
      <c r="BW849">
        <f t="shared" si="226"/>
        <v>0</v>
      </c>
      <c r="BX849">
        <f t="shared" si="227"/>
        <v>0</v>
      </c>
      <c r="BY849">
        <f t="shared" si="228"/>
        <v>0</v>
      </c>
      <c r="BZ849">
        <f t="shared" si="229"/>
        <v>0</v>
      </c>
      <c r="CA849">
        <f t="shared" si="230"/>
        <v>0</v>
      </c>
      <c r="CB849">
        <f t="shared" si="231"/>
        <v>0</v>
      </c>
      <c r="CC849">
        <f t="shared" si="232"/>
        <v>0</v>
      </c>
      <c r="CD849">
        <f t="shared" si="233"/>
        <v>0</v>
      </c>
      <c r="CE849" s="4">
        <f t="shared" si="234"/>
        <v>0</v>
      </c>
      <c r="CF849" s="4" t="str">
        <f t="shared" si="235"/>
        <v/>
      </c>
      <c r="CG849" s="4">
        <f t="shared" si="236"/>
        <v>0</v>
      </c>
      <c r="CH849" s="4" t="str">
        <f t="shared" si="237"/>
        <v/>
      </c>
      <c r="CI849">
        <f>INDEX(FX!$B$114:$AK$132,MATCH(Data!BQ849,FX!$A$114:$A$132,0),MATCH(Data!D849,Period,0))</f>
        <v>4.0384285469205699</v>
      </c>
    </row>
    <row r="850" spans="1:87" hidden="1" outlineLevel="1" x14ac:dyDescent="0.15">
      <c r="A850" t="s">
        <v>80</v>
      </c>
      <c r="B850" s="1">
        <f t="shared" si="238"/>
        <v>43800</v>
      </c>
      <c r="C850" t="s">
        <v>63</v>
      </c>
      <c r="D850" s="1">
        <v>43344</v>
      </c>
      <c r="E850">
        <v>0</v>
      </c>
      <c r="F850">
        <v>0</v>
      </c>
      <c r="G850">
        <v>0</v>
      </c>
      <c r="H850">
        <v>0</v>
      </c>
      <c r="BQ850" t="str">
        <f>VLOOKUP(A850,Misc!$A$3:$B$11,2,FALSE)</f>
        <v>MYR</v>
      </c>
      <c r="BR850">
        <f>INDEX(FX!$B$30:$AK$48,MATCH(Data!BQ850,FX!$A$30:$A$48,0),MATCH(Data!D850,Period,0))</f>
        <v>4.1398354876615757</v>
      </c>
      <c r="BS850">
        <f t="shared" si="222"/>
        <v>0</v>
      </c>
      <c r="BT850">
        <f t="shared" si="223"/>
        <v>0</v>
      </c>
      <c r="BU850">
        <f t="shared" si="224"/>
        <v>0</v>
      </c>
      <c r="BV850">
        <f t="shared" si="225"/>
        <v>0</v>
      </c>
      <c r="BW850">
        <f t="shared" si="226"/>
        <v>0</v>
      </c>
      <c r="BX850">
        <f t="shared" si="227"/>
        <v>0</v>
      </c>
      <c r="BY850">
        <f t="shared" si="228"/>
        <v>0</v>
      </c>
      <c r="BZ850">
        <f t="shared" si="229"/>
        <v>0</v>
      </c>
      <c r="CA850">
        <f t="shared" si="230"/>
        <v>0</v>
      </c>
      <c r="CB850">
        <f t="shared" si="231"/>
        <v>0</v>
      </c>
      <c r="CC850">
        <f t="shared" si="232"/>
        <v>0</v>
      </c>
      <c r="CD850">
        <f t="shared" si="233"/>
        <v>0</v>
      </c>
      <c r="CE850" s="4">
        <f t="shared" si="234"/>
        <v>0</v>
      </c>
      <c r="CF850" s="4" t="str">
        <f t="shared" si="235"/>
        <v/>
      </c>
      <c r="CG850" s="4">
        <f t="shared" si="236"/>
        <v>0</v>
      </c>
      <c r="CH850" s="4" t="str">
        <f t="shared" si="237"/>
        <v/>
      </c>
      <c r="CI850">
        <f>INDEX(FX!$B$114:$AK$132,MATCH(Data!BQ850,FX!$A$114:$A$132,0),MATCH(Data!D850,Period,0))</f>
        <v>4.0384285469205699</v>
      </c>
    </row>
    <row r="851" spans="1:87" hidden="1" outlineLevel="1" x14ac:dyDescent="0.15">
      <c r="A851" t="s">
        <v>80</v>
      </c>
      <c r="B851" s="1">
        <f t="shared" si="238"/>
        <v>43800</v>
      </c>
      <c r="C851" t="s">
        <v>63</v>
      </c>
      <c r="D851" s="1">
        <v>43374</v>
      </c>
      <c r="E851">
        <v>0</v>
      </c>
      <c r="F851">
        <v>0</v>
      </c>
      <c r="G851">
        <v>0</v>
      </c>
      <c r="H851">
        <v>0</v>
      </c>
      <c r="BQ851" t="str">
        <f>VLOOKUP(A851,Misc!$A$3:$B$11,2,FALSE)</f>
        <v>MYR</v>
      </c>
      <c r="BR851">
        <f>INDEX(FX!$B$30:$AK$48,MATCH(Data!BQ851,FX!$A$30:$A$48,0),MATCH(Data!D851,Period,0))</f>
        <v>4.1588858643183562</v>
      </c>
      <c r="BS851">
        <f t="shared" si="222"/>
        <v>0</v>
      </c>
      <c r="BT851">
        <f t="shared" si="223"/>
        <v>0</v>
      </c>
      <c r="BU851">
        <f t="shared" si="224"/>
        <v>0</v>
      </c>
      <c r="BV851">
        <f t="shared" si="225"/>
        <v>0</v>
      </c>
      <c r="BW851">
        <f t="shared" si="226"/>
        <v>0</v>
      </c>
      <c r="BX851">
        <f t="shared" si="227"/>
        <v>0</v>
      </c>
      <c r="BY851">
        <f t="shared" si="228"/>
        <v>0</v>
      </c>
      <c r="BZ851">
        <f t="shared" si="229"/>
        <v>0</v>
      </c>
      <c r="CA851">
        <f t="shared" si="230"/>
        <v>0</v>
      </c>
      <c r="CB851">
        <f t="shared" si="231"/>
        <v>0</v>
      </c>
      <c r="CC851">
        <f t="shared" si="232"/>
        <v>0</v>
      </c>
      <c r="CD851">
        <f t="shared" si="233"/>
        <v>0</v>
      </c>
      <c r="CE851" s="4">
        <f t="shared" si="234"/>
        <v>0</v>
      </c>
      <c r="CF851" s="4" t="str">
        <f t="shared" si="235"/>
        <v/>
      </c>
      <c r="CG851" s="4">
        <f t="shared" si="236"/>
        <v>0</v>
      </c>
      <c r="CH851" s="4" t="str">
        <f t="shared" si="237"/>
        <v/>
      </c>
      <c r="CI851">
        <f>INDEX(FX!$B$114:$AK$132,MATCH(Data!BQ851,FX!$A$114:$A$132,0),MATCH(Data!D851,Period,0))</f>
        <v>4.0384285469205699</v>
      </c>
    </row>
    <row r="852" spans="1:87" hidden="1" outlineLevel="1" x14ac:dyDescent="0.15">
      <c r="A852" t="s">
        <v>80</v>
      </c>
      <c r="B852" s="1">
        <f t="shared" si="238"/>
        <v>43800</v>
      </c>
      <c r="C852" t="s">
        <v>63</v>
      </c>
      <c r="D852" s="1">
        <v>43405</v>
      </c>
      <c r="E852">
        <v>0</v>
      </c>
      <c r="F852">
        <v>0</v>
      </c>
      <c r="G852">
        <v>0</v>
      </c>
      <c r="H852">
        <v>0</v>
      </c>
      <c r="BQ852" t="str">
        <f>VLOOKUP(A852,Misc!$A$3:$B$11,2,FALSE)</f>
        <v>MYR</v>
      </c>
      <c r="BR852">
        <f>INDEX(FX!$B$30:$AK$48,MATCH(Data!BQ852,FX!$A$30:$A$48,0),MATCH(Data!D852,Period,0))</f>
        <v>4.1830760064141783</v>
      </c>
      <c r="BS852">
        <f t="shared" si="222"/>
        <v>0</v>
      </c>
      <c r="BT852">
        <f t="shared" si="223"/>
        <v>0</v>
      </c>
      <c r="BU852">
        <f t="shared" si="224"/>
        <v>0</v>
      </c>
      <c r="BV852">
        <f t="shared" si="225"/>
        <v>0</v>
      </c>
      <c r="BW852">
        <f t="shared" si="226"/>
        <v>0</v>
      </c>
      <c r="BX852">
        <f t="shared" si="227"/>
        <v>0</v>
      </c>
      <c r="BY852">
        <f t="shared" si="228"/>
        <v>0</v>
      </c>
      <c r="BZ852">
        <f t="shared" si="229"/>
        <v>0</v>
      </c>
      <c r="CA852">
        <f t="shared" si="230"/>
        <v>0</v>
      </c>
      <c r="CB852">
        <f t="shared" si="231"/>
        <v>0</v>
      </c>
      <c r="CC852">
        <f t="shared" si="232"/>
        <v>0</v>
      </c>
      <c r="CD852">
        <f t="shared" si="233"/>
        <v>0</v>
      </c>
      <c r="CE852" s="4">
        <f t="shared" si="234"/>
        <v>0</v>
      </c>
      <c r="CF852" s="4" t="str">
        <f t="shared" si="235"/>
        <v/>
      </c>
      <c r="CG852" s="4">
        <f t="shared" si="236"/>
        <v>0</v>
      </c>
      <c r="CH852" s="4" t="str">
        <f t="shared" si="237"/>
        <v/>
      </c>
      <c r="CI852">
        <f>INDEX(FX!$B$114:$AK$132,MATCH(Data!BQ852,FX!$A$114:$A$132,0),MATCH(Data!D852,Period,0))</f>
        <v>4.0384285469205699</v>
      </c>
    </row>
    <row r="853" spans="1:87" hidden="1" outlineLevel="1" x14ac:dyDescent="0.15">
      <c r="A853" t="s">
        <v>80</v>
      </c>
      <c r="B853" s="1">
        <f t="shared" si="238"/>
        <v>43800</v>
      </c>
      <c r="C853" t="s">
        <v>63</v>
      </c>
      <c r="D853" s="1">
        <v>43435</v>
      </c>
      <c r="E853">
        <v>0</v>
      </c>
      <c r="F853">
        <v>0</v>
      </c>
      <c r="G853">
        <v>0</v>
      </c>
      <c r="H853">
        <v>0</v>
      </c>
      <c r="BQ853" t="str">
        <f>VLOOKUP(A853,Misc!$A$3:$B$11,2,FALSE)</f>
        <v>MYR</v>
      </c>
      <c r="BR853">
        <f>INDEX(FX!$B$30:$AK$48,MATCH(Data!BQ853,FX!$A$30:$A$48,0),MATCH(Data!D853,Period,0))</f>
        <v>4.1688395746648172</v>
      </c>
      <c r="BS853">
        <f t="shared" si="222"/>
        <v>0</v>
      </c>
      <c r="BT853">
        <f t="shared" si="223"/>
        <v>0</v>
      </c>
      <c r="BU853">
        <f t="shared" si="224"/>
        <v>0</v>
      </c>
      <c r="BV853">
        <f t="shared" si="225"/>
        <v>0</v>
      </c>
      <c r="BW853">
        <f t="shared" si="226"/>
        <v>0</v>
      </c>
      <c r="BX853">
        <f t="shared" si="227"/>
        <v>0</v>
      </c>
      <c r="BY853">
        <f t="shared" si="228"/>
        <v>0</v>
      </c>
      <c r="BZ853">
        <f t="shared" si="229"/>
        <v>0</v>
      </c>
      <c r="CA853">
        <f t="shared" si="230"/>
        <v>0</v>
      </c>
      <c r="CB853">
        <f t="shared" si="231"/>
        <v>0</v>
      </c>
      <c r="CC853">
        <f t="shared" si="232"/>
        <v>0</v>
      </c>
      <c r="CD853">
        <f t="shared" si="233"/>
        <v>0</v>
      </c>
      <c r="CE853" s="4">
        <f t="shared" si="234"/>
        <v>0</v>
      </c>
      <c r="CF853" s="4" t="str">
        <f t="shared" si="235"/>
        <v/>
      </c>
      <c r="CG853" s="4">
        <f t="shared" si="236"/>
        <v>0</v>
      </c>
      <c r="CH853" s="4" t="str">
        <f t="shared" si="237"/>
        <v/>
      </c>
      <c r="CI853">
        <f>INDEX(FX!$B$114:$AK$132,MATCH(Data!BQ853,FX!$A$114:$A$132,0),MATCH(Data!D853,Period,0))</f>
        <v>4.0384285469205699</v>
      </c>
    </row>
    <row r="854" spans="1:87" hidden="1" outlineLevel="1" x14ac:dyDescent="0.15">
      <c r="A854" t="s">
        <v>80</v>
      </c>
      <c r="B854" s="1">
        <f t="shared" si="238"/>
        <v>43800</v>
      </c>
      <c r="C854" t="s">
        <v>45</v>
      </c>
      <c r="D854" s="1">
        <v>43101</v>
      </c>
      <c r="E854">
        <f t="array" ref="E854:E865">TRANSPOSE('[7]OVERALL_Key Metrics P1'!$F$9:$Q$9)</f>
        <v>0</v>
      </c>
      <c r="F854">
        <f t="array" ref="F854:F865">TRANSPOSE('[7]OVERALL_Key Metrics P1'!$F$14:$Q$14)</f>
        <v>0</v>
      </c>
      <c r="G854">
        <f t="array" ref="G854:G865">TRANSPOSE('[7]OVERALL_Key Metrics P1'!$F$19:$Q$19)</f>
        <v>0</v>
      </c>
      <c r="H854">
        <f t="array" ref="H854:H865">TRANSPOSE('[7]OVERALL_Key Metrics P1'!$F$24:$Q$24)</f>
        <v>0</v>
      </c>
      <c r="BQ854" t="str">
        <f>VLOOKUP(A854,Misc!$A$3:$B$11,2,FALSE)</f>
        <v>MYR</v>
      </c>
      <c r="BR854">
        <f>INDEX(FX!$B$30:$AK$48,MATCH(Data!BQ854,FX!$A$30:$A$48,0),MATCH(Data!D854,Period,0))</f>
        <v>3.9549720741163021</v>
      </c>
      <c r="BS854">
        <f t="shared" si="222"/>
        <v>0</v>
      </c>
      <c r="BT854">
        <f t="shared" si="223"/>
        <v>0</v>
      </c>
      <c r="BU854">
        <f t="shared" si="224"/>
        <v>0</v>
      </c>
      <c r="BV854">
        <f t="shared" si="225"/>
        <v>0</v>
      </c>
      <c r="BW854">
        <f t="shared" si="226"/>
        <v>0</v>
      </c>
      <c r="BX854">
        <f t="shared" si="227"/>
        <v>0</v>
      </c>
      <c r="BY854">
        <f t="shared" si="228"/>
        <v>0</v>
      </c>
      <c r="BZ854">
        <f t="shared" si="229"/>
        <v>0</v>
      </c>
      <c r="CA854">
        <f t="shared" si="230"/>
        <v>0</v>
      </c>
      <c r="CB854">
        <f t="shared" si="231"/>
        <v>0</v>
      </c>
      <c r="CC854">
        <f t="shared" si="232"/>
        <v>0</v>
      </c>
      <c r="CD854">
        <f t="shared" si="233"/>
        <v>0</v>
      </c>
      <c r="CE854" s="4">
        <f t="shared" si="234"/>
        <v>0</v>
      </c>
      <c r="CF854" s="4" t="str">
        <f t="shared" si="235"/>
        <v/>
      </c>
      <c r="CG854" s="4">
        <f t="shared" si="236"/>
        <v>0</v>
      </c>
      <c r="CH854" s="4" t="str">
        <f t="shared" si="237"/>
        <v/>
      </c>
      <c r="CI854">
        <f>INDEX(FX!$B$114:$AK$132,MATCH(Data!BQ854,FX!$A$114:$A$132,0),MATCH(Data!D854,Period,0))</f>
        <v>4.0384285469205699</v>
      </c>
    </row>
    <row r="855" spans="1:87" hidden="1" outlineLevel="1" x14ac:dyDescent="0.15">
      <c r="A855" t="s">
        <v>80</v>
      </c>
      <c r="B855" s="1">
        <f t="shared" si="238"/>
        <v>43800</v>
      </c>
      <c r="C855" t="s">
        <v>45</v>
      </c>
      <c r="D855" s="1">
        <v>43132</v>
      </c>
      <c r="E855">
        <v>0</v>
      </c>
      <c r="F855">
        <v>0</v>
      </c>
      <c r="G855">
        <v>0</v>
      </c>
      <c r="H855">
        <v>0</v>
      </c>
      <c r="BQ855" t="str">
        <f>VLOOKUP(A855,Misc!$A$3:$B$11,2,FALSE)</f>
        <v>MYR</v>
      </c>
      <c r="BR855">
        <f>INDEX(FX!$B$30:$AK$48,MATCH(Data!BQ855,FX!$A$30:$A$48,0),MATCH(Data!D855,Period,0))</f>
        <v>3.9131181263059012</v>
      </c>
      <c r="BS855">
        <f t="shared" si="222"/>
        <v>0</v>
      </c>
      <c r="BT855">
        <f t="shared" si="223"/>
        <v>0</v>
      </c>
      <c r="BU855">
        <f t="shared" si="224"/>
        <v>0</v>
      </c>
      <c r="BV855">
        <f t="shared" si="225"/>
        <v>0</v>
      </c>
      <c r="BW855">
        <f t="shared" si="226"/>
        <v>0</v>
      </c>
      <c r="BX855">
        <f t="shared" si="227"/>
        <v>0</v>
      </c>
      <c r="BY855">
        <f t="shared" si="228"/>
        <v>0</v>
      </c>
      <c r="BZ855">
        <f t="shared" si="229"/>
        <v>0</v>
      </c>
      <c r="CA855">
        <f t="shared" si="230"/>
        <v>0</v>
      </c>
      <c r="CB855">
        <f t="shared" si="231"/>
        <v>0</v>
      </c>
      <c r="CC855">
        <f t="shared" si="232"/>
        <v>0</v>
      </c>
      <c r="CD855">
        <f t="shared" si="233"/>
        <v>0</v>
      </c>
      <c r="CE855" s="4">
        <f t="shared" si="234"/>
        <v>0</v>
      </c>
      <c r="CF855" s="4" t="str">
        <f t="shared" si="235"/>
        <v/>
      </c>
      <c r="CG855" s="4">
        <f t="shared" si="236"/>
        <v>0</v>
      </c>
      <c r="CH855" s="4" t="str">
        <f t="shared" si="237"/>
        <v/>
      </c>
      <c r="CI855">
        <f>INDEX(FX!$B$114:$AK$132,MATCH(Data!BQ855,FX!$A$114:$A$132,0),MATCH(Data!D855,Period,0))</f>
        <v>4.0384285469205699</v>
      </c>
    </row>
    <row r="856" spans="1:87" hidden="1" outlineLevel="1" x14ac:dyDescent="0.15">
      <c r="A856" t="s">
        <v>80</v>
      </c>
      <c r="B856" s="1">
        <f t="shared" si="238"/>
        <v>43800</v>
      </c>
      <c r="C856" t="s">
        <v>45</v>
      </c>
      <c r="D856" s="1">
        <v>43160</v>
      </c>
      <c r="E856">
        <v>0</v>
      </c>
      <c r="F856">
        <v>0</v>
      </c>
      <c r="G856">
        <v>0</v>
      </c>
      <c r="H856">
        <v>0</v>
      </c>
      <c r="BQ856" t="str">
        <f>VLOOKUP(A856,Misc!$A$3:$B$11,2,FALSE)</f>
        <v>MYR</v>
      </c>
      <c r="BR856">
        <f>INDEX(FX!$B$30:$AK$48,MATCH(Data!BQ856,FX!$A$30:$A$48,0),MATCH(Data!D856,Period,0))</f>
        <v>3.9035204199799276</v>
      </c>
      <c r="BS856">
        <f t="shared" si="222"/>
        <v>0</v>
      </c>
      <c r="BT856">
        <f t="shared" si="223"/>
        <v>0</v>
      </c>
      <c r="BU856">
        <f t="shared" si="224"/>
        <v>0</v>
      </c>
      <c r="BV856">
        <f t="shared" si="225"/>
        <v>0</v>
      </c>
      <c r="BW856">
        <f t="shared" si="226"/>
        <v>0</v>
      </c>
      <c r="BX856">
        <f t="shared" si="227"/>
        <v>0</v>
      </c>
      <c r="BY856">
        <f t="shared" si="228"/>
        <v>0</v>
      </c>
      <c r="BZ856">
        <f t="shared" si="229"/>
        <v>0</v>
      </c>
      <c r="CA856">
        <f t="shared" si="230"/>
        <v>0</v>
      </c>
      <c r="CB856">
        <f t="shared" si="231"/>
        <v>0</v>
      </c>
      <c r="CC856">
        <f t="shared" si="232"/>
        <v>0</v>
      </c>
      <c r="CD856">
        <f t="shared" si="233"/>
        <v>0</v>
      </c>
      <c r="CE856" s="4">
        <f t="shared" si="234"/>
        <v>0</v>
      </c>
      <c r="CF856" s="4" t="str">
        <f t="shared" si="235"/>
        <v/>
      </c>
      <c r="CG856" s="4">
        <f t="shared" si="236"/>
        <v>0</v>
      </c>
      <c r="CH856" s="4" t="str">
        <f t="shared" si="237"/>
        <v/>
      </c>
      <c r="CI856">
        <f>INDEX(FX!$B$114:$AK$132,MATCH(Data!BQ856,FX!$A$114:$A$132,0),MATCH(Data!D856,Period,0))</f>
        <v>4.0384285469205699</v>
      </c>
    </row>
    <row r="857" spans="1:87" hidden="1" outlineLevel="1" x14ac:dyDescent="0.15">
      <c r="A857" t="s">
        <v>80</v>
      </c>
      <c r="B857" s="1">
        <f t="shared" si="238"/>
        <v>43800</v>
      </c>
      <c r="C857" t="s">
        <v>45</v>
      </c>
      <c r="D857" s="1">
        <v>43191</v>
      </c>
      <c r="E857">
        <v>0</v>
      </c>
      <c r="F857">
        <v>0</v>
      </c>
      <c r="G857">
        <v>0</v>
      </c>
      <c r="H857">
        <v>0</v>
      </c>
      <c r="BQ857" t="str">
        <f>VLOOKUP(A857,Misc!$A$3:$B$11,2,FALSE)</f>
        <v>MYR</v>
      </c>
      <c r="BR857">
        <f>INDEX(FX!$B$30:$AK$48,MATCH(Data!BQ857,FX!$A$30:$A$48,0),MATCH(Data!D857,Period,0))</f>
        <v>3.8882888166630027</v>
      </c>
      <c r="BS857">
        <f t="shared" si="222"/>
        <v>0</v>
      </c>
      <c r="BT857">
        <f t="shared" si="223"/>
        <v>0</v>
      </c>
      <c r="BU857">
        <f t="shared" si="224"/>
        <v>0</v>
      </c>
      <c r="BV857">
        <f t="shared" si="225"/>
        <v>0</v>
      </c>
      <c r="BW857">
        <f t="shared" si="226"/>
        <v>0</v>
      </c>
      <c r="BX857">
        <f t="shared" si="227"/>
        <v>0</v>
      </c>
      <c r="BY857">
        <f t="shared" si="228"/>
        <v>0</v>
      </c>
      <c r="BZ857">
        <f t="shared" si="229"/>
        <v>0</v>
      </c>
      <c r="CA857">
        <f t="shared" si="230"/>
        <v>0</v>
      </c>
      <c r="CB857">
        <f t="shared" si="231"/>
        <v>0</v>
      </c>
      <c r="CC857">
        <f t="shared" si="232"/>
        <v>0</v>
      </c>
      <c r="CD857">
        <f t="shared" si="233"/>
        <v>0</v>
      </c>
      <c r="CE857" s="4">
        <f t="shared" si="234"/>
        <v>0</v>
      </c>
      <c r="CF857" s="4" t="str">
        <f t="shared" si="235"/>
        <v/>
      </c>
      <c r="CG857" s="4">
        <f t="shared" si="236"/>
        <v>0</v>
      </c>
      <c r="CH857" s="4" t="str">
        <f t="shared" si="237"/>
        <v/>
      </c>
      <c r="CI857">
        <f>INDEX(FX!$B$114:$AK$132,MATCH(Data!BQ857,FX!$A$114:$A$132,0),MATCH(Data!D857,Period,0))</f>
        <v>4.0384285469205699</v>
      </c>
    </row>
    <row r="858" spans="1:87" hidden="1" outlineLevel="1" x14ac:dyDescent="0.15">
      <c r="A858" t="s">
        <v>80</v>
      </c>
      <c r="B858" s="1">
        <f t="shared" si="238"/>
        <v>43800</v>
      </c>
      <c r="C858" t="s">
        <v>45</v>
      </c>
      <c r="D858" s="1">
        <v>43221</v>
      </c>
      <c r="E858">
        <v>0</v>
      </c>
      <c r="F858">
        <v>0</v>
      </c>
      <c r="G858">
        <v>0</v>
      </c>
      <c r="H858">
        <v>0</v>
      </c>
      <c r="BQ858" t="str">
        <f>VLOOKUP(A858,Misc!$A$3:$B$11,2,FALSE)</f>
        <v>MYR</v>
      </c>
      <c r="BR858">
        <f>INDEX(FX!$B$30:$AK$48,MATCH(Data!BQ858,FX!$A$30:$A$48,0),MATCH(Data!D858,Period,0))</f>
        <v>3.9697193585999093</v>
      </c>
      <c r="BS858">
        <f t="shared" si="222"/>
        <v>0</v>
      </c>
      <c r="BT858">
        <f t="shared" si="223"/>
        <v>0</v>
      </c>
      <c r="BU858">
        <f t="shared" si="224"/>
        <v>0</v>
      </c>
      <c r="BV858">
        <f t="shared" si="225"/>
        <v>0</v>
      </c>
      <c r="BW858">
        <f t="shared" si="226"/>
        <v>0</v>
      </c>
      <c r="BX858">
        <f t="shared" si="227"/>
        <v>0</v>
      </c>
      <c r="BY858">
        <f t="shared" si="228"/>
        <v>0</v>
      </c>
      <c r="BZ858">
        <f t="shared" si="229"/>
        <v>0</v>
      </c>
      <c r="CA858">
        <f t="shared" si="230"/>
        <v>0</v>
      </c>
      <c r="CB858">
        <f t="shared" si="231"/>
        <v>0</v>
      </c>
      <c r="CC858">
        <f t="shared" si="232"/>
        <v>0</v>
      </c>
      <c r="CD858">
        <f t="shared" si="233"/>
        <v>0</v>
      </c>
      <c r="CE858" s="4">
        <f t="shared" si="234"/>
        <v>0</v>
      </c>
      <c r="CF858" s="4" t="str">
        <f t="shared" si="235"/>
        <v/>
      </c>
      <c r="CG858" s="4">
        <f t="shared" si="236"/>
        <v>0</v>
      </c>
      <c r="CH858" s="4" t="str">
        <f t="shared" si="237"/>
        <v/>
      </c>
      <c r="CI858">
        <f>INDEX(FX!$B$114:$AK$132,MATCH(Data!BQ858,FX!$A$114:$A$132,0),MATCH(Data!D858,Period,0))</f>
        <v>4.0384285469205699</v>
      </c>
    </row>
    <row r="859" spans="1:87" hidden="1" outlineLevel="1" x14ac:dyDescent="0.15">
      <c r="A859" t="s">
        <v>80</v>
      </c>
      <c r="B859" s="1">
        <f t="shared" si="238"/>
        <v>43800</v>
      </c>
      <c r="C859" t="s">
        <v>45</v>
      </c>
      <c r="D859" s="1">
        <v>43252</v>
      </c>
      <c r="E859">
        <v>0</v>
      </c>
      <c r="F859">
        <v>0</v>
      </c>
      <c r="G859">
        <v>0</v>
      </c>
      <c r="H859">
        <v>0</v>
      </c>
      <c r="BQ859" t="str">
        <f>VLOOKUP(A859,Misc!$A$3:$B$11,2,FALSE)</f>
        <v>MYR</v>
      </c>
      <c r="BR859">
        <f>INDEX(FX!$B$30:$AK$48,MATCH(Data!BQ859,FX!$A$30:$A$48,0),MATCH(Data!D859,Period,0))</f>
        <v>4.000350671168305</v>
      </c>
      <c r="BS859">
        <f t="shared" si="222"/>
        <v>0</v>
      </c>
      <c r="BT859">
        <f t="shared" si="223"/>
        <v>0</v>
      </c>
      <c r="BU859">
        <f t="shared" si="224"/>
        <v>0</v>
      </c>
      <c r="BV859">
        <f t="shared" si="225"/>
        <v>0</v>
      </c>
      <c r="BW859">
        <f t="shared" si="226"/>
        <v>0</v>
      </c>
      <c r="BX859">
        <f t="shared" si="227"/>
        <v>0</v>
      </c>
      <c r="BY859">
        <f t="shared" si="228"/>
        <v>0</v>
      </c>
      <c r="BZ859">
        <f t="shared" si="229"/>
        <v>0</v>
      </c>
      <c r="CA859">
        <f t="shared" si="230"/>
        <v>0</v>
      </c>
      <c r="CB859">
        <f t="shared" si="231"/>
        <v>0</v>
      </c>
      <c r="CC859">
        <f t="shared" si="232"/>
        <v>0</v>
      </c>
      <c r="CD859">
        <f t="shared" si="233"/>
        <v>0</v>
      </c>
      <c r="CE859" s="4">
        <f t="shared" si="234"/>
        <v>0</v>
      </c>
      <c r="CF859" s="4" t="str">
        <f t="shared" si="235"/>
        <v/>
      </c>
      <c r="CG859" s="4">
        <f t="shared" si="236"/>
        <v>0</v>
      </c>
      <c r="CH859" s="4" t="str">
        <f t="shared" si="237"/>
        <v/>
      </c>
      <c r="CI859">
        <f>INDEX(FX!$B$114:$AK$132,MATCH(Data!BQ859,FX!$A$114:$A$132,0),MATCH(Data!D859,Period,0))</f>
        <v>4.0384285469205699</v>
      </c>
    </row>
    <row r="860" spans="1:87" hidden="1" outlineLevel="1" x14ac:dyDescent="0.15">
      <c r="A860" t="s">
        <v>80</v>
      </c>
      <c r="B860" s="1">
        <f t="shared" si="238"/>
        <v>43800</v>
      </c>
      <c r="C860" t="s">
        <v>45</v>
      </c>
      <c r="D860" s="1">
        <v>43282</v>
      </c>
      <c r="E860">
        <v>0</v>
      </c>
      <c r="F860">
        <v>0</v>
      </c>
      <c r="G860">
        <v>0</v>
      </c>
      <c r="H860">
        <v>0</v>
      </c>
      <c r="BQ860" t="str">
        <f>VLOOKUP(A860,Misc!$A$3:$B$11,2,FALSE)</f>
        <v>MYR</v>
      </c>
      <c r="BR860">
        <f>INDEX(FX!$B$30:$AK$48,MATCH(Data!BQ860,FX!$A$30:$A$48,0),MATCH(Data!D860,Period,0))</f>
        <v>4.0499832740794917</v>
      </c>
      <c r="BS860">
        <f t="shared" si="222"/>
        <v>0</v>
      </c>
      <c r="BT860">
        <f t="shared" si="223"/>
        <v>0</v>
      </c>
      <c r="BU860">
        <f t="shared" si="224"/>
        <v>0</v>
      </c>
      <c r="BV860">
        <f t="shared" si="225"/>
        <v>0</v>
      </c>
      <c r="BW860">
        <f t="shared" si="226"/>
        <v>0</v>
      </c>
      <c r="BX860">
        <f t="shared" si="227"/>
        <v>0</v>
      </c>
      <c r="BY860">
        <f t="shared" si="228"/>
        <v>0</v>
      </c>
      <c r="BZ860">
        <f t="shared" si="229"/>
        <v>0</v>
      </c>
      <c r="CA860">
        <f t="shared" si="230"/>
        <v>0</v>
      </c>
      <c r="CB860">
        <f t="shared" si="231"/>
        <v>0</v>
      </c>
      <c r="CC860">
        <f t="shared" si="232"/>
        <v>0</v>
      </c>
      <c r="CD860">
        <f t="shared" si="233"/>
        <v>0</v>
      </c>
      <c r="CE860" s="4">
        <f t="shared" si="234"/>
        <v>0</v>
      </c>
      <c r="CF860" s="4" t="str">
        <f t="shared" si="235"/>
        <v/>
      </c>
      <c r="CG860" s="4">
        <f t="shared" si="236"/>
        <v>0</v>
      </c>
      <c r="CH860" s="4" t="str">
        <f t="shared" si="237"/>
        <v/>
      </c>
      <c r="CI860">
        <f>INDEX(FX!$B$114:$AK$132,MATCH(Data!BQ860,FX!$A$114:$A$132,0),MATCH(Data!D860,Period,0))</f>
        <v>4.0384285469205699</v>
      </c>
    </row>
    <row r="861" spans="1:87" hidden="1" outlineLevel="1" x14ac:dyDescent="0.15">
      <c r="A861" t="s">
        <v>80</v>
      </c>
      <c r="B861" s="1">
        <f t="shared" si="238"/>
        <v>43800</v>
      </c>
      <c r="C861" t="s">
        <v>45</v>
      </c>
      <c r="D861" s="1">
        <v>43313</v>
      </c>
      <c r="E861">
        <v>0</v>
      </c>
      <c r="F861">
        <v>0</v>
      </c>
      <c r="G861">
        <v>0</v>
      </c>
      <c r="H861">
        <v>0</v>
      </c>
      <c r="BQ861" t="str">
        <f>VLOOKUP(A861,Misc!$A$3:$B$11,2,FALSE)</f>
        <v>MYR</v>
      </c>
      <c r="BR861">
        <f>INDEX(FX!$B$30:$AK$48,MATCH(Data!BQ861,FX!$A$30:$A$48,0),MATCH(Data!D861,Period,0))</f>
        <v>4.0935977652790028</v>
      </c>
      <c r="BS861">
        <f t="shared" si="222"/>
        <v>0</v>
      </c>
      <c r="BT861">
        <f t="shared" si="223"/>
        <v>0</v>
      </c>
      <c r="BU861">
        <f t="shared" si="224"/>
        <v>0</v>
      </c>
      <c r="BV861">
        <f t="shared" si="225"/>
        <v>0</v>
      </c>
      <c r="BW861">
        <f t="shared" si="226"/>
        <v>0</v>
      </c>
      <c r="BX861">
        <f t="shared" si="227"/>
        <v>0</v>
      </c>
      <c r="BY861">
        <f t="shared" si="228"/>
        <v>0</v>
      </c>
      <c r="BZ861">
        <f t="shared" si="229"/>
        <v>0</v>
      </c>
      <c r="CA861">
        <f t="shared" si="230"/>
        <v>0</v>
      </c>
      <c r="CB861">
        <f t="shared" si="231"/>
        <v>0</v>
      </c>
      <c r="CC861">
        <f t="shared" si="232"/>
        <v>0</v>
      </c>
      <c r="CD861">
        <f t="shared" si="233"/>
        <v>0</v>
      </c>
      <c r="CE861" s="4">
        <f t="shared" si="234"/>
        <v>0</v>
      </c>
      <c r="CF861" s="4" t="str">
        <f t="shared" si="235"/>
        <v/>
      </c>
      <c r="CG861" s="4">
        <f t="shared" si="236"/>
        <v>0</v>
      </c>
      <c r="CH861" s="4" t="str">
        <f t="shared" si="237"/>
        <v/>
      </c>
      <c r="CI861">
        <f>INDEX(FX!$B$114:$AK$132,MATCH(Data!BQ861,FX!$A$114:$A$132,0),MATCH(Data!D861,Period,0))</f>
        <v>4.0384285469205699</v>
      </c>
    </row>
    <row r="862" spans="1:87" hidden="1" outlineLevel="1" x14ac:dyDescent="0.15">
      <c r="A862" t="s">
        <v>80</v>
      </c>
      <c r="B862" s="1">
        <f t="shared" si="238"/>
        <v>43800</v>
      </c>
      <c r="C862" t="s">
        <v>45</v>
      </c>
      <c r="D862" s="1">
        <v>43344</v>
      </c>
      <c r="E862">
        <v>0</v>
      </c>
      <c r="F862">
        <v>0</v>
      </c>
      <c r="G862">
        <v>0</v>
      </c>
      <c r="H862">
        <v>0</v>
      </c>
      <c r="BQ862" t="str">
        <f>VLOOKUP(A862,Misc!$A$3:$B$11,2,FALSE)</f>
        <v>MYR</v>
      </c>
      <c r="BR862">
        <f>INDEX(FX!$B$30:$AK$48,MATCH(Data!BQ862,FX!$A$30:$A$48,0),MATCH(Data!D862,Period,0))</f>
        <v>4.1398354876615757</v>
      </c>
      <c r="BS862">
        <f t="shared" si="222"/>
        <v>0</v>
      </c>
      <c r="BT862">
        <f t="shared" si="223"/>
        <v>0</v>
      </c>
      <c r="BU862">
        <f t="shared" si="224"/>
        <v>0</v>
      </c>
      <c r="BV862">
        <f t="shared" si="225"/>
        <v>0</v>
      </c>
      <c r="BW862">
        <f t="shared" si="226"/>
        <v>0</v>
      </c>
      <c r="BX862">
        <f t="shared" si="227"/>
        <v>0</v>
      </c>
      <c r="BY862">
        <f t="shared" si="228"/>
        <v>0</v>
      </c>
      <c r="BZ862">
        <f t="shared" si="229"/>
        <v>0</v>
      </c>
      <c r="CA862">
        <f t="shared" si="230"/>
        <v>0</v>
      </c>
      <c r="CB862">
        <f t="shared" si="231"/>
        <v>0</v>
      </c>
      <c r="CC862">
        <f t="shared" si="232"/>
        <v>0</v>
      </c>
      <c r="CD862">
        <f t="shared" si="233"/>
        <v>0</v>
      </c>
      <c r="CE862" s="4">
        <f t="shared" si="234"/>
        <v>0</v>
      </c>
      <c r="CF862" s="4" t="str">
        <f t="shared" si="235"/>
        <v/>
      </c>
      <c r="CG862" s="4">
        <f t="shared" si="236"/>
        <v>0</v>
      </c>
      <c r="CH862" s="4" t="str">
        <f t="shared" si="237"/>
        <v/>
      </c>
      <c r="CI862">
        <f>INDEX(FX!$B$114:$AK$132,MATCH(Data!BQ862,FX!$A$114:$A$132,0),MATCH(Data!D862,Period,0))</f>
        <v>4.0384285469205699</v>
      </c>
    </row>
    <row r="863" spans="1:87" hidden="1" outlineLevel="1" x14ac:dyDescent="0.15">
      <c r="A863" t="s">
        <v>80</v>
      </c>
      <c r="B863" s="1">
        <f t="shared" si="238"/>
        <v>43800</v>
      </c>
      <c r="C863" t="s">
        <v>45</v>
      </c>
      <c r="D863" s="1">
        <v>43374</v>
      </c>
      <c r="E863">
        <v>0</v>
      </c>
      <c r="F863">
        <v>0</v>
      </c>
      <c r="G863">
        <v>0</v>
      </c>
      <c r="H863">
        <v>0</v>
      </c>
      <c r="BQ863" t="str">
        <f>VLOOKUP(A863,Misc!$A$3:$B$11,2,FALSE)</f>
        <v>MYR</v>
      </c>
      <c r="BR863">
        <f>INDEX(FX!$B$30:$AK$48,MATCH(Data!BQ863,FX!$A$30:$A$48,0),MATCH(Data!D863,Period,0))</f>
        <v>4.1588858643183562</v>
      </c>
      <c r="BS863">
        <f t="shared" si="222"/>
        <v>0</v>
      </c>
      <c r="BT863">
        <f t="shared" si="223"/>
        <v>0</v>
      </c>
      <c r="BU863">
        <f t="shared" si="224"/>
        <v>0</v>
      </c>
      <c r="BV863">
        <f t="shared" si="225"/>
        <v>0</v>
      </c>
      <c r="BW863">
        <f t="shared" si="226"/>
        <v>0</v>
      </c>
      <c r="BX863">
        <f t="shared" si="227"/>
        <v>0</v>
      </c>
      <c r="BY863">
        <f t="shared" si="228"/>
        <v>0</v>
      </c>
      <c r="BZ863">
        <f t="shared" si="229"/>
        <v>0</v>
      </c>
      <c r="CA863">
        <f t="shared" si="230"/>
        <v>0</v>
      </c>
      <c r="CB863">
        <f t="shared" si="231"/>
        <v>0</v>
      </c>
      <c r="CC863">
        <f t="shared" si="232"/>
        <v>0</v>
      </c>
      <c r="CD863">
        <f t="shared" si="233"/>
        <v>0</v>
      </c>
      <c r="CE863" s="4">
        <f t="shared" si="234"/>
        <v>0</v>
      </c>
      <c r="CF863" s="4" t="str">
        <f t="shared" si="235"/>
        <v/>
      </c>
      <c r="CG863" s="4">
        <f t="shared" si="236"/>
        <v>0</v>
      </c>
      <c r="CH863" s="4" t="str">
        <f t="shared" si="237"/>
        <v/>
      </c>
      <c r="CI863">
        <f>INDEX(FX!$B$114:$AK$132,MATCH(Data!BQ863,FX!$A$114:$A$132,0),MATCH(Data!D863,Period,0))</f>
        <v>4.0384285469205699</v>
      </c>
    </row>
    <row r="864" spans="1:87" hidden="1" outlineLevel="1" x14ac:dyDescent="0.15">
      <c r="A864" t="s">
        <v>80</v>
      </c>
      <c r="B864" s="1">
        <f t="shared" si="238"/>
        <v>43800</v>
      </c>
      <c r="C864" t="s">
        <v>45</v>
      </c>
      <c r="D864" s="1">
        <v>43405</v>
      </c>
      <c r="E864">
        <v>0</v>
      </c>
      <c r="F864">
        <v>0</v>
      </c>
      <c r="G864">
        <v>0</v>
      </c>
      <c r="H864">
        <v>0</v>
      </c>
      <c r="BQ864" t="str">
        <f>VLOOKUP(A864,Misc!$A$3:$B$11,2,FALSE)</f>
        <v>MYR</v>
      </c>
      <c r="BR864">
        <f>INDEX(FX!$B$30:$AK$48,MATCH(Data!BQ864,FX!$A$30:$A$48,0),MATCH(Data!D864,Period,0))</f>
        <v>4.1830760064141783</v>
      </c>
      <c r="BS864">
        <f t="shared" si="222"/>
        <v>0</v>
      </c>
      <c r="BT864">
        <f t="shared" si="223"/>
        <v>0</v>
      </c>
      <c r="BU864">
        <f t="shared" si="224"/>
        <v>0</v>
      </c>
      <c r="BV864">
        <f t="shared" si="225"/>
        <v>0</v>
      </c>
      <c r="BW864">
        <f t="shared" si="226"/>
        <v>0</v>
      </c>
      <c r="BX864">
        <f t="shared" si="227"/>
        <v>0</v>
      </c>
      <c r="BY864">
        <f t="shared" si="228"/>
        <v>0</v>
      </c>
      <c r="BZ864">
        <f t="shared" si="229"/>
        <v>0</v>
      </c>
      <c r="CA864">
        <f t="shared" si="230"/>
        <v>0</v>
      </c>
      <c r="CB864">
        <f t="shared" si="231"/>
        <v>0</v>
      </c>
      <c r="CC864">
        <f t="shared" si="232"/>
        <v>0</v>
      </c>
      <c r="CD864">
        <f t="shared" si="233"/>
        <v>0</v>
      </c>
      <c r="CE864" s="4">
        <f t="shared" si="234"/>
        <v>0</v>
      </c>
      <c r="CF864" s="4" t="str">
        <f t="shared" si="235"/>
        <v/>
      </c>
      <c r="CG864" s="4">
        <f t="shared" si="236"/>
        <v>0</v>
      </c>
      <c r="CH864" s="4" t="str">
        <f t="shared" si="237"/>
        <v/>
      </c>
      <c r="CI864">
        <f>INDEX(FX!$B$114:$AK$132,MATCH(Data!BQ864,FX!$A$114:$A$132,0),MATCH(Data!D864,Period,0))</f>
        <v>4.0384285469205699</v>
      </c>
    </row>
    <row r="865" spans="1:87" hidden="1" outlineLevel="1" x14ac:dyDescent="0.15">
      <c r="A865" t="s">
        <v>80</v>
      </c>
      <c r="B865" s="1">
        <f t="shared" si="238"/>
        <v>43800</v>
      </c>
      <c r="C865" t="s">
        <v>45</v>
      </c>
      <c r="D865" s="1">
        <v>43435</v>
      </c>
      <c r="E865">
        <v>0</v>
      </c>
      <c r="F865">
        <v>0</v>
      </c>
      <c r="G865">
        <v>0</v>
      </c>
      <c r="H865">
        <v>0</v>
      </c>
      <c r="BQ865" t="str">
        <f>VLOOKUP(A865,Misc!$A$3:$B$11,2,FALSE)</f>
        <v>MYR</v>
      </c>
      <c r="BR865">
        <f>INDEX(FX!$B$30:$AK$48,MATCH(Data!BQ865,FX!$A$30:$A$48,0),MATCH(Data!D865,Period,0))</f>
        <v>4.1688395746648172</v>
      </c>
      <c r="BS865">
        <f t="shared" si="222"/>
        <v>0</v>
      </c>
      <c r="BT865">
        <f t="shared" si="223"/>
        <v>0</v>
      </c>
      <c r="BU865">
        <f t="shared" si="224"/>
        <v>0</v>
      </c>
      <c r="BV865">
        <f t="shared" si="225"/>
        <v>0</v>
      </c>
      <c r="BW865">
        <f t="shared" si="226"/>
        <v>0</v>
      </c>
      <c r="BX865">
        <f t="shared" si="227"/>
        <v>0</v>
      </c>
      <c r="BY865">
        <f t="shared" si="228"/>
        <v>0</v>
      </c>
      <c r="BZ865">
        <f t="shared" si="229"/>
        <v>0</v>
      </c>
      <c r="CA865">
        <f t="shared" si="230"/>
        <v>0</v>
      </c>
      <c r="CB865">
        <f t="shared" si="231"/>
        <v>0</v>
      </c>
      <c r="CC865">
        <f t="shared" si="232"/>
        <v>0</v>
      </c>
      <c r="CD865">
        <f t="shared" si="233"/>
        <v>0</v>
      </c>
      <c r="CE865" s="4">
        <f t="shared" si="234"/>
        <v>0</v>
      </c>
      <c r="CF865" s="4" t="str">
        <f t="shared" si="235"/>
        <v/>
      </c>
      <c r="CG865" s="4">
        <f t="shared" si="236"/>
        <v>0</v>
      </c>
      <c r="CH865" s="4" t="str">
        <f t="shared" si="237"/>
        <v/>
      </c>
      <c r="CI865">
        <f>INDEX(FX!$B$114:$AK$132,MATCH(Data!BQ865,FX!$A$114:$A$132,0),MATCH(Data!D865,Period,0))</f>
        <v>4.0384285469205699</v>
      </c>
    </row>
    <row r="866" spans="1:87" hidden="1" outlineLevel="1" x14ac:dyDescent="0.15">
      <c r="A866" t="s">
        <v>79</v>
      </c>
      <c r="B866" s="1">
        <f>B865</f>
        <v>43800</v>
      </c>
      <c r="C866" t="s">
        <v>109</v>
      </c>
      <c r="D866" s="1">
        <v>43466</v>
      </c>
      <c r="E866">
        <f t="array" ref="E866:E877">TRANSPOSE([8]SGInput!$W$99:$AH$99)/1000000</f>
        <v>0.14437073499999997</v>
      </c>
      <c r="F866">
        <f t="array" ref="F866:F877">TRANSPOSE([8]SGInput!$W$104:$AH$104)/1000000</f>
        <v>0.10416541690599998</v>
      </c>
      <c r="G866">
        <f t="array" ref="G866:G877">TRANSPOSE([8]SGInput!$W$109:$AH$109)/1000000</f>
        <v>0.14437073499999997</v>
      </c>
      <c r="H866">
        <f t="array" ref="H866:H877">TRANSPOSE([8]SGInput!$W$114:$AH$114)/1000000</f>
        <v>0.10416541690599998</v>
      </c>
      <c r="I866">
        <f t="array" ref="I866:I877">TRANSPOSE([8]SGInput!$W$100:$AH$100)/1000000</f>
        <v>0.38470075326718772</v>
      </c>
      <c r="J866">
        <f t="array" ref="J866:J877">TRANSPOSE([8]SGInput!$W$105:$AH$105)/1000000</f>
        <v>0.11133084792479829</v>
      </c>
      <c r="K866">
        <f t="array" ref="K866:K877">TRANSPOSE([8]SGInput!$W$110:$AH$110)/1000000</f>
        <v>0.38470075326718772</v>
      </c>
      <c r="L866">
        <f t="array" ref="L866:L877">TRANSPOSE([8]SGInput!$W$115:$AH$115)/1000000</f>
        <v>0.11133084792479829</v>
      </c>
      <c r="Q866" t="str">
        <f t="array" ref="Q866:Q877">'[3]DM_Key Products'!$D$6</f>
        <v>SI Medical</v>
      </c>
      <c r="R866" t="str">
        <f t="array" ref="R866:R877">'[3]DM_Key Products'!$D$9</f>
        <v>Cancer</v>
      </c>
      <c r="S866" t="str">
        <f t="array" ref="S866:S877">'[3]DM_Key Products'!$D$12</f>
        <v>Medical</v>
      </c>
      <c r="T866">
        <f t="array" ref="T866:T877">'[3]DM_Key Products'!$D$15</f>
        <v>0</v>
      </c>
      <c r="U866">
        <f t="array" ref="U866:U877">'[3]DM_Key Products'!$D$18</f>
        <v>0</v>
      </c>
      <c r="V866">
        <f t="array" ref="V866:V877">'[3]DM_Key Products'!$D$21</f>
        <v>0</v>
      </c>
      <c r="W866">
        <f t="array" ref="W866:W877">'[3]DM_Key Products'!$D$24</f>
        <v>0</v>
      </c>
      <c r="X866">
        <f t="array" ref="X866:X877">'[3]DM_Key Products'!$D$27</f>
        <v>0</v>
      </c>
      <c r="Y866">
        <f t="array" ref="Y866:Y877">'[3]DM_Key Products'!$D$30</f>
        <v>0</v>
      </c>
      <c r="Z866">
        <f t="array" ref="Z866:Z877">'[3]DM_Key Products'!$D$33</f>
        <v>0</v>
      </c>
      <c r="AA866">
        <f t="array" ref="AA866:AA877">TRANSPOSE('[3]DM_Key Products'!$F$6:$Q$6)</f>
        <v>70.051624000000004</v>
      </c>
      <c r="AB866">
        <f t="array" ref="AB866:AB877">TRANSPOSE('[3]DM_Key Products'!$F$9:$Q$9)</f>
        <v>32.088017000000001</v>
      </c>
      <c r="AC866">
        <f t="array" ref="AC866:AC877">TRANSPOSE('[3]DM_Key Products'!$F$12:$Q$12)</f>
        <v>28.313800000000001</v>
      </c>
      <c r="AD866">
        <f t="array" ref="AD866:AD877">TRANSPOSE('[3]DM_Key Products'!$F$15:$Q$15)</f>
        <v>0</v>
      </c>
      <c r="AE866">
        <f t="array" ref="AE866:AE877">TRANSPOSE('[3]DM_Key Products'!$F$18:$Q$18)</f>
        <v>0</v>
      </c>
      <c r="AF866">
        <f t="array" ref="AF866:AF877">TRANSPOSE('[3]DM_Key Products'!$F$21:$Q$21)</f>
        <v>0</v>
      </c>
      <c r="AG866">
        <f t="array" ref="AG866:AG877">TRANSPOSE('[3]DM_Key Products'!$F$24:$Q$24)</f>
        <v>0</v>
      </c>
      <c r="AH866">
        <f t="array" ref="AH866:AH877">TRANSPOSE('[3]DM_Key Products'!$F$27:$Q$27)</f>
        <v>0</v>
      </c>
      <c r="AI866">
        <f t="array" ref="AI866:AI877">TRANSPOSE('[3]DM_Key Products'!$F$30:$Q$30)</f>
        <v>0</v>
      </c>
      <c r="AJ866">
        <f t="array" ref="AJ866:AJ877">TRANSPOSE('[3]DM_Key Products'!$F$33:$Q$33)</f>
        <v>0</v>
      </c>
      <c r="AK866">
        <f t="array" ref="AK866:AK877">TRANSPOSE('[3]DM_Key Products'!$F$36:$Q$36)</f>
        <v>20.040096875840021</v>
      </c>
      <c r="AL866">
        <f t="array" ref="AL866:AL877">TRANSPOSE('[3]DM_Key Products'!$F$7:$Q$7)</f>
        <v>52.488021600130594</v>
      </c>
      <c r="AM866">
        <f t="array" ref="AM866:AM877">TRANSPOSE('[3]DM_Key Products'!$F$10:$Q$10)</f>
        <v>52.57925307003012</v>
      </c>
      <c r="AN866">
        <f t="array" ref="AN866:AN877">TRANSPOSE('[3]DM_Key Products'!$F$13:$Q$13)</f>
        <v>18.854062510375066</v>
      </c>
      <c r="AO866">
        <f t="array" ref="AO866:AO877">TRANSPOSE('[3]DM_Key Products'!$F$16:$Q$16)</f>
        <v>0</v>
      </c>
      <c r="AP866">
        <f t="array" ref="AP866:AP877">TRANSPOSE('[3]DM_Key Products'!$F$19:$Q$19)</f>
        <v>0</v>
      </c>
      <c r="AQ866">
        <f t="array" ref="AQ866:AQ877">TRANSPOSE('[3]DM_Key Products'!$F$22:$Q$22)</f>
        <v>0</v>
      </c>
      <c r="AR866">
        <f t="array" ref="AR866:AR877">TRANSPOSE('[3]DM_Key Products'!$F$25:$Q$25)</f>
        <v>0</v>
      </c>
      <c r="AS866">
        <f t="array" ref="AS866:AS877">TRANSPOSE('[3]DM_Key Products'!$F$28:$Q$28)</f>
        <v>0</v>
      </c>
      <c r="AT866">
        <f t="array" ref="AT866:AT877">TRANSPOSE('[3]DM_Key Products'!$F$31:$Q$31)</f>
        <v>0</v>
      </c>
      <c r="AU866">
        <f t="array" ref="AU866:AU877">TRANSPOSE('[3]DM_Key Products'!$F$34:$Q$35)</f>
        <v>0</v>
      </c>
      <c r="AV866">
        <f t="array" ref="AV866:AV877">TRANSPOSE('[3]DM_Key Products'!$F$37:$Q$37)</f>
        <v>12.609234084801955</v>
      </c>
      <c r="AW866" s="4">
        <f t="array" ref="AW866:AW877">'[3]DM_Key Products'!$D$8</f>
        <v>0.88900000000000001</v>
      </c>
      <c r="AX866" s="4">
        <f t="array" ref="AX866:AX877">'[3]DM_Key Products'!$D$11</f>
        <v>1</v>
      </c>
      <c r="AY866" s="4">
        <f t="array" ref="AY866:AY877">'[3]DM_Key Products'!$D$14</f>
        <v>0.79900000000000004</v>
      </c>
      <c r="AZ866" s="4" t="str">
        <f t="array" ref="AZ866:AZ877">'[3]DM_Key Products'!$D$17</f>
        <v>pAPE ratio</v>
      </c>
      <c r="BA866" s="4" t="str">
        <f t="array" ref="BA866:BA877">'[3]DM_Key Products'!$D$20</f>
        <v>pAPE ratio</v>
      </c>
      <c r="BB866" s="4" t="str">
        <f t="array" ref="BB866:BB877">'[3]DM_Key Products'!$D$23</f>
        <v>pAPE ratio</v>
      </c>
      <c r="BC866" s="4" t="str">
        <f t="array" ref="BC866:BC877">'[3]DM_Key Products'!$D$26</f>
        <v>pAPE ratio</v>
      </c>
      <c r="BD866" s="4" t="str">
        <f t="array" ref="BD866:BD877">'[3]DM_Key Products'!$D$29</f>
        <v>pAPE ratio</v>
      </c>
      <c r="BE866" s="4" t="str">
        <f t="array" ref="BE866:BE877">'[3]DM_Key Products'!$D$32</f>
        <v>pAPE ratio</v>
      </c>
      <c r="BF866" s="4" t="str">
        <f t="array" ref="BF866:BF877">'[3]DM_Key Products'!$D$35</f>
        <v>pAPE ratio</v>
      </c>
      <c r="BG866" s="4" t="str">
        <f t="array" ref="BG866:BG877">'[3]DM_Key Products'!$D$7</f>
        <v>Product Type</v>
      </c>
      <c r="BH866" s="4" t="str">
        <f t="array" ref="BH866:BH877">'[3]DM_Key Products'!$D$10</f>
        <v>Product Type</v>
      </c>
      <c r="BI866" s="4" t="str">
        <f t="array" ref="BI866:BI877">'[3]DM_Key Products'!$D$13</f>
        <v>Product Type</v>
      </c>
      <c r="BJ866" s="4" t="str">
        <f t="array" ref="BJ866:BJ877">'[3]DM_Key Products'!$D$16</f>
        <v>Product Type</v>
      </c>
      <c r="BK866" s="4" t="str">
        <f t="array" ref="BK866:BK877">'[3]DM_Key Products'!$D$19</f>
        <v>Product Type</v>
      </c>
      <c r="BL866" s="4" t="str">
        <f t="array" ref="BL866:BL877">'[3]DM_Key Products'!$D$22</f>
        <v>Product Type</v>
      </c>
      <c r="BM866" s="4" t="str">
        <f t="array" ref="BM866:BM877">'[3]DM_Key Products'!$D$25</f>
        <v>Product Type</v>
      </c>
      <c r="BN866" s="4" t="str">
        <f t="array" ref="BN866:BN877">'[3]DM_Key Products'!$D$28</f>
        <v>Product Type</v>
      </c>
      <c r="BO866" s="4" t="str">
        <f t="array" ref="BO866:BO877">'[3]DM_Key Products'!$D$31</f>
        <v>Product Type</v>
      </c>
      <c r="BP866" s="4" t="str">
        <f t="array" ref="BP866:BP877">'[3]DM_Key Products'!$D$34</f>
        <v>Product Type</v>
      </c>
      <c r="BQ866" t="str">
        <f>VLOOKUP(A866,Misc!$A$3:$B$11,2,FALSE)</f>
        <v>SGD</v>
      </c>
      <c r="BR866">
        <f>INDEX(FX!$B$30:$AK$48,MATCH(Data!BQ866,FX!$A$30:$A$48,0),MATCH(Data!D866,Period,0))</f>
        <v>1.3564805045369306</v>
      </c>
      <c r="BS866">
        <f t="shared" si="222"/>
        <v>0.10643037958682984</v>
      </c>
      <c r="BT866">
        <f t="shared" si="223"/>
        <v>0</v>
      </c>
      <c r="BU866">
        <f t="shared" si="224"/>
        <v>7.679094285366049E-2</v>
      </c>
      <c r="BV866">
        <f t="shared" si="225"/>
        <v>0</v>
      </c>
      <c r="BW866">
        <f t="shared" si="226"/>
        <v>0.10643037958682984</v>
      </c>
      <c r="BX866">
        <f t="shared" si="227"/>
        <v>0</v>
      </c>
      <c r="BY866">
        <f t="shared" si="228"/>
        <v>7.679094285366049E-2</v>
      </c>
      <c r="BZ866">
        <f t="shared" si="229"/>
        <v>0</v>
      </c>
      <c r="CA866">
        <f t="shared" si="230"/>
        <v>0.28213647342657744</v>
      </c>
      <c r="CB866">
        <f t="shared" si="231"/>
        <v>8.1649158600106853E-2</v>
      </c>
      <c r="CC866">
        <f t="shared" si="232"/>
        <v>0.28213647342657744</v>
      </c>
      <c r="CD866">
        <f t="shared" si="233"/>
        <v>8.1649158600106853E-2</v>
      </c>
      <c r="CE866" s="4">
        <f t="shared" si="234"/>
        <v>0.72151337946710603</v>
      </c>
      <c r="CF866" s="4" t="str">
        <f t="shared" si="235"/>
        <v/>
      </c>
      <c r="CG866" s="4">
        <f t="shared" si="236"/>
        <v>1</v>
      </c>
      <c r="CH866" s="4" t="str">
        <f t="shared" si="237"/>
        <v/>
      </c>
      <c r="CI866">
        <f>INDEX(FX!$B$114:$AK$132,MATCH(Data!BQ866,FX!$A$114:$A$132,0),MATCH(Data!D866,Period,0))</f>
        <v>1.3635271916280665</v>
      </c>
    </row>
    <row r="867" spans="1:87" hidden="1" outlineLevel="1" x14ac:dyDescent="0.15">
      <c r="A867" t="s">
        <v>79</v>
      </c>
      <c r="B867" s="1">
        <f t="shared" si="238"/>
        <v>43800</v>
      </c>
      <c r="C867" t="s">
        <v>109</v>
      </c>
      <c r="D867" s="1">
        <v>43497</v>
      </c>
      <c r="E867">
        <v>0.23926916999999995</v>
      </c>
      <c r="F867">
        <v>0.26683070150400007</v>
      </c>
      <c r="G867">
        <v>0.23926916999999995</v>
      </c>
      <c r="H867">
        <v>0.26683070150400007</v>
      </c>
      <c r="I867">
        <v>0.40660075326718775</v>
      </c>
      <c r="J867">
        <v>0.13265053301970511</v>
      </c>
      <c r="K867">
        <v>0.40660075326718775</v>
      </c>
      <c r="L867">
        <v>0.13265053301970511</v>
      </c>
      <c r="Q867" t="str">
        <v>SI Medical</v>
      </c>
      <c r="R867" t="str">
        <v>Cancer</v>
      </c>
      <c r="S867" t="str">
        <v>Medical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61.905602999999999</v>
      </c>
      <c r="AB867">
        <v>34.190666999999998</v>
      </c>
      <c r="AC867">
        <v>27.791187999999998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32.283230043538964</v>
      </c>
      <c r="AL867">
        <v>45.492135508826678</v>
      </c>
      <c r="AM867">
        <v>54.767311775678046</v>
      </c>
      <c r="AN867">
        <v>20.335202553896934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26.668862572012202</v>
      </c>
      <c r="AW867" s="4">
        <v>0.88900000000000001</v>
      </c>
      <c r="AX867" s="4">
        <v>1</v>
      </c>
      <c r="AY867" s="4">
        <v>0.79900000000000004</v>
      </c>
      <c r="AZ867" s="4" t="str">
        <v>pAPE ratio</v>
      </c>
      <c r="BA867" s="4" t="str">
        <v>pAPE ratio</v>
      </c>
      <c r="BB867" s="4" t="str">
        <v>pAPE ratio</v>
      </c>
      <c r="BC867" s="4" t="str">
        <v>pAPE ratio</v>
      </c>
      <c r="BD867" s="4" t="str">
        <v>pAPE ratio</v>
      </c>
      <c r="BE867" s="4" t="str">
        <v>pAPE ratio</v>
      </c>
      <c r="BF867" s="4" t="str">
        <v>pAPE ratio</v>
      </c>
      <c r="BG867" s="4" t="str">
        <v>Product Type</v>
      </c>
      <c r="BH867" s="4" t="str">
        <v>Product Type</v>
      </c>
      <c r="BI867" s="4" t="str">
        <v>Product Type</v>
      </c>
      <c r="BJ867" s="4" t="str">
        <v>Product Type</v>
      </c>
      <c r="BK867" s="4" t="str">
        <v>Product Type</v>
      </c>
      <c r="BL867" s="4" t="str">
        <v>Product Type</v>
      </c>
      <c r="BM867" s="4" t="str">
        <v>Product Type</v>
      </c>
      <c r="BN867" s="4" t="str">
        <v>Product Type</v>
      </c>
      <c r="BO867" s="4" t="str">
        <v>Product Type</v>
      </c>
      <c r="BP867" s="4" t="str">
        <v>Product Type</v>
      </c>
      <c r="BQ867" t="str">
        <f>VLOOKUP(A867,Misc!$A$3:$B$11,2,FALSE)</f>
        <v>SGD</v>
      </c>
      <c r="BR867">
        <f>INDEX(FX!$B$30:$AK$48,MATCH(Data!BQ867,FX!$A$30:$A$48,0),MATCH(Data!D867,Period,0))</f>
        <v>1.3535985340692356</v>
      </c>
      <c r="BS867">
        <f t="shared" si="222"/>
        <v>0.17676524019326509</v>
      </c>
      <c r="BT867">
        <f t="shared" si="223"/>
        <v>0</v>
      </c>
      <c r="BU867">
        <f t="shared" si="224"/>
        <v>0.19712691376950905</v>
      </c>
      <c r="BV867">
        <f t="shared" si="225"/>
        <v>0</v>
      </c>
      <c r="BW867">
        <f t="shared" si="226"/>
        <v>0.17676524019326509</v>
      </c>
      <c r="BX867">
        <f t="shared" si="227"/>
        <v>0</v>
      </c>
      <c r="BY867">
        <f t="shared" si="228"/>
        <v>0.19712691376950905</v>
      </c>
      <c r="BZ867">
        <f t="shared" si="229"/>
        <v>0</v>
      </c>
      <c r="CA867">
        <f t="shared" si="230"/>
        <v>0.29819775928465497</v>
      </c>
      <c r="CB867">
        <f t="shared" si="231"/>
        <v>9.7284846121270904E-2</v>
      </c>
      <c r="CC867">
        <f t="shared" si="232"/>
        <v>0.29819775928465497</v>
      </c>
      <c r="CD867">
        <f t="shared" si="233"/>
        <v>9.7284846121270904E-2</v>
      </c>
      <c r="CE867" s="4">
        <f t="shared" si="234"/>
        <v>1.1151904840226601</v>
      </c>
      <c r="CF867" s="4" t="str">
        <f t="shared" si="235"/>
        <v/>
      </c>
      <c r="CG867" s="4">
        <f t="shared" si="236"/>
        <v>1</v>
      </c>
      <c r="CH867" s="4" t="str">
        <f t="shared" si="237"/>
        <v/>
      </c>
      <c r="CI867">
        <f>INDEX(FX!$B$114:$AK$132,MATCH(Data!BQ867,FX!$A$114:$A$132,0),MATCH(Data!D867,Period,0))</f>
        <v>1.3635271916280665</v>
      </c>
    </row>
    <row r="868" spans="1:87" hidden="1" outlineLevel="1" x14ac:dyDescent="0.15">
      <c r="A868" t="s">
        <v>79</v>
      </c>
      <c r="B868" s="1">
        <f t="shared" si="238"/>
        <v>43800</v>
      </c>
      <c r="C868" t="s">
        <v>109</v>
      </c>
      <c r="D868" s="1">
        <v>43525</v>
      </c>
      <c r="E868">
        <v>0.22364751000000005</v>
      </c>
      <c r="F868">
        <v>0.21438512317356709</v>
      </c>
      <c r="G868">
        <v>0.22364751000000005</v>
      </c>
      <c r="H868">
        <v>0.21438512317356709</v>
      </c>
      <c r="I868">
        <v>0.42400075326718772</v>
      </c>
      <c r="J868">
        <v>0.13453278067207125</v>
      </c>
      <c r="K868">
        <v>0.42400075326718772</v>
      </c>
      <c r="L868">
        <v>0.13453278067207125</v>
      </c>
      <c r="Q868" t="str">
        <v>SI Medical</v>
      </c>
      <c r="R868" t="str">
        <v>Cancer</v>
      </c>
      <c r="S868" t="str">
        <v>Medical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69.029438999999996</v>
      </c>
      <c r="AB868">
        <v>44.415065000000006</v>
      </c>
      <c r="AC868">
        <v>29.270783000000005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153.67932151374401</v>
      </c>
      <c r="AL868">
        <v>52.308526664195199</v>
      </c>
      <c r="AM868">
        <v>72.450016980277312</v>
      </c>
      <c r="AN868">
        <v>22.245440051929918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153.94727885287216</v>
      </c>
      <c r="AW868" s="4">
        <v>0.88900000000000001</v>
      </c>
      <c r="AX868" s="4">
        <v>1</v>
      </c>
      <c r="AY868" s="4">
        <v>0.79900000000000004</v>
      </c>
      <c r="AZ868" s="4" t="str">
        <v>pAPE ratio</v>
      </c>
      <c r="BA868" s="4" t="str">
        <v>pAPE ratio</v>
      </c>
      <c r="BB868" s="4" t="str">
        <v>pAPE ratio</v>
      </c>
      <c r="BC868" s="4" t="str">
        <v>pAPE ratio</v>
      </c>
      <c r="BD868" s="4" t="str">
        <v>pAPE ratio</v>
      </c>
      <c r="BE868" s="4" t="str">
        <v>pAPE ratio</v>
      </c>
      <c r="BF868" s="4" t="str">
        <v>pAPE ratio</v>
      </c>
      <c r="BG868" s="4" t="str">
        <v>Product Type</v>
      </c>
      <c r="BH868" s="4" t="str">
        <v>Product Type</v>
      </c>
      <c r="BI868" s="4" t="str">
        <v>Product Type</v>
      </c>
      <c r="BJ868" s="4" t="str">
        <v>Product Type</v>
      </c>
      <c r="BK868" s="4" t="str">
        <v>Product Type</v>
      </c>
      <c r="BL868" s="4" t="str">
        <v>Product Type</v>
      </c>
      <c r="BM868" s="4" t="str">
        <v>Product Type</v>
      </c>
      <c r="BN868" s="4" t="str">
        <v>Product Type</v>
      </c>
      <c r="BO868" s="4" t="str">
        <v>Product Type</v>
      </c>
      <c r="BP868" s="4" t="str">
        <v>Product Type</v>
      </c>
      <c r="BQ868" t="str">
        <f>VLOOKUP(A868,Misc!$A$3:$B$11,2,FALSE)</f>
        <v>SGD</v>
      </c>
      <c r="BR868">
        <f>INDEX(FX!$B$30:$AK$48,MATCH(Data!BQ868,FX!$A$30:$A$48,0),MATCH(Data!D868,Period,0))</f>
        <v>1.3542544406619703</v>
      </c>
      <c r="BS868">
        <f t="shared" si="222"/>
        <v>0.16514438002557286</v>
      </c>
      <c r="BT868">
        <f t="shared" si="223"/>
        <v>0</v>
      </c>
      <c r="BU868">
        <f t="shared" si="224"/>
        <v>0.15830490691894938</v>
      </c>
      <c r="BV868">
        <f t="shared" si="225"/>
        <v>0</v>
      </c>
      <c r="BW868">
        <f t="shared" si="226"/>
        <v>0.16514438002557286</v>
      </c>
      <c r="BX868">
        <f t="shared" si="227"/>
        <v>0</v>
      </c>
      <c r="BY868">
        <f t="shared" si="228"/>
        <v>0.15830490691894938</v>
      </c>
      <c r="BZ868">
        <f t="shared" si="229"/>
        <v>0</v>
      </c>
      <c r="CA868">
        <f t="shared" si="230"/>
        <v>0.31095878092531926</v>
      </c>
      <c r="CB868">
        <f t="shared" si="231"/>
        <v>9.8665271582473998E-2</v>
      </c>
      <c r="CC868">
        <f t="shared" si="232"/>
        <v>0.31095878092531926</v>
      </c>
      <c r="CD868">
        <f t="shared" si="233"/>
        <v>9.8665271582473998E-2</v>
      </c>
      <c r="CE868" s="4">
        <f t="shared" si="234"/>
        <v>0.95858488732365965</v>
      </c>
      <c r="CF868" s="4" t="str">
        <f t="shared" si="235"/>
        <v/>
      </c>
      <c r="CG868" s="4">
        <f t="shared" si="236"/>
        <v>1</v>
      </c>
      <c r="CH868" s="4" t="str">
        <f t="shared" si="237"/>
        <v/>
      </c>
      <c r="CI868">
        <f>INDEX(FX!$B$114:$AK$132,MATCH(Data!BQ868,FX!$A$114:$A$132,0),MATCH(Data!D868,Period,0))</f>
        <v>1.3635271916280665</v>
      </c>
    </row>
    <row r="869" spans="1:87" hidden="1" outlineLevel="1" x14ac:dyDescent="0.15">
      <c r="A869" t="s">
        <v>79</v>
      </c>
      <c r="B869" s="1">
        <f t="shared" si="238"/>
        <v>43800</v>
      </c>
      <c r="C869" t="s">
        <v>109</v>
      </c>
      <c r="D869" s="1">
        <v>43556</v>
      </c>
      <c r="E869">
        <v>0.24608404199999998</v>
      </c>
      <c r="F869">
        <v>0.18003845220290501</v>
      </c>
      <c r="G869">
        <v>0.24608404199999998</v>
      </c>
      <c r="H869">
        <v>0.18003845220290501</v>
      </c>
      <c r="I869">
        <v>0.45220376633593873</v>
      </c>
      <c r="J869">
        <v>0.16221977579479377</v>
      </c>
      <c r="K869">
        <v>0.45220376633593873</v>
      </c>
      <c r="L869">
        <v>0.16221977579479377</v>
      </c>
      <c r="Q869" t="str">
        <v>SI Medical</v>
      </c>
      <c r="R869" t="str">
        <v>Cancer</v>
      </c>
      <c r="S869" t="str">
        <v>Medical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87.135277000000002</v>
      </c>
      <c r="AB869">
        <v>47.765452000000003</v>
      </c>
      <c r="AC869">
        <v>31.080131000000002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36.057839000000001</v>
      </c>
      <c r="AL869">
        <v>41.402603953202245</v>
      </c>
      <c r="AM869">
        <v>83.107758148953295</v>
      </c>
      <c r="AN869">
        <v>24.469452519725632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28.933436003630504</v>
      </c>
      <c r="AW869" s="4">
        <v>0.88900000000000001</v>
      </c>
      <c r="AX869" s="4">
        <v>1</v>
      </c>
      <c r="AY869" s="4">
        <v>0.79900000000000004</v>
      </c>
      <c r="AZ869" s="4" t="str">
        <v>pAPE ratio</v>
      </c>
      <c r="BA869" s="4" t="str">
        <v>pAPE ratio</v>
      </c>
      <c r="BB869" s="4" t="str">
        <v>pAPE ratio</v>
      </c>
      <c r="BC869" s="4" t="str">
        <v>pAPE ratio</v>
      </c>
      <c r="BD869" s="4" t="str">
        <v>pAPE ratio</v>
      </c>
      <c r="BE869" s="4" t="str">
        <v>pAPE ratio</v>
      </c>
      <c r="BF869" s="4" t="str">
        <v>pAPE ratio</v>
      </c>
      <c r="BG869" s="4" t="str">
        <v>Product Type</v>
      </c>
      <c r="BH869" s="4" t="str">
        <v>Product Type</v>
      </c>
      <c r="BI869" s="4" t="str">
        <v>Product Type</v>
      </c>
      <c r="BJ869" s="4" t="str">
        <v>Product Type</v>
      </c>
      <c r="BK869" s="4" t="str">
        <v>Product Type</v>
      </c>
      <c r="BL869" s="4" t="str">
        <v>Product Type</v>
      </c>
      <c r="BM869" s="4" t="str">
        <v>Product Type</v>
      </c>
      <c r="BN869" s="4" t="str">
        <v>Product Type</v>
      </c>
      <c r="BO869" s="4" t="str">
        <v>Product Type</v>
      </c>
      <c r="BP869" s="4" t="str">
        <v>Product Type</v>
      </c>
      <c r="BQ869" t="str">
        <f>VLOOKUP(A869,Misc!$A$3:$B$11,2,FALSE)</f>
        <v>SGD</v>
      </c>
      <c r="BR869">
        <f>INDEX(FX!$B$30:$AK$48,MATCH(Data!BQ869,FX!$A$30:$A$48,0),MATCH(Data!D869,Period,0))</f>
        <v>1.355994038217694</v>
      </c>
      <c r="BS869">
        <f t="shared" si="222"/>
        <v>0.18147870496794408</v>
      </c>
      <c r="BT869">
        <f t="shared" si="223"/>
        <v>0</v>
      </c>
      <c r="BU869">
        <f t="shared" si="224"/>
        <v>0.13277230365964285</v>
      </c>
      <c r="BV869">
        <f t="shared" si="225"/>
        <v>0</v>
      </c>
      <c r="BW869">
        <f t="shared" si="226"/>
        <v>0.18147870496794408</v>
      </c>
      <c r="BX869">
        <f t="shared" si="227"/>
        <v>0</v>
      </c>
      <c r="BY869">
        <f t="shared" si="228"/>
        <v>0.13277230365964285</v>
      </c>
      <c r="BZ869">
        <f t="shared" si="229"/>
        <v>0</v>
      </c>
      <c r="CA869">
        <f t="shared" si="230"/>
        <v>0.33164264644843822</v>
      </c>
      <c r="CB869">
        <f t="shared" si="231"/>
        <v>0.11897069364718835</v>
      </c>
      <c r="CC869">
        <f t="shared" si="232"/>
        <v>0.33164264644843822</v>
      </c>
      <c r="CD869">
        <f t="shared" si="233"/>
        <v>0.11897069364718835</v>
      </c>
      <c r="CE869" s="4">
        <f t="shared" si="234"/>
        <v>0.73161368262516202</v>
      </c>
      <c r="CF869" s="4" t="str">
        <f t="shared" si="235"/>
        <v/>
      </c>
      <c r="CG869" s="4">
        <f t="shared" si="236"/>
        <v>1</v>
      </c>
      <c r="CH869" s="4" t="str">
        <f t="shared" si="237"/>
        <v/>
      </c>
      <c r="CI869">
        <f>INDEX(FX!$B$114:$AK$132,MATCH(Data!BQ869,FX!$A$114:$A$132,0),MATCH(Data!D869,Period,0))</f>
        <v>1.3635271916280665</v>
      </c>
    </row>
    <row r="870" spans="1:87" hidden="1" outlineLevel="1" x14ac:dyDescent="0.15">
      <c r="A870" t="s">
        <v>79</v>
      </c>
      <c r="B870" s="1">
        <f t="shared" si="238"/>
        <v>43800</v>
      </c>
      <c r="C870" t="s">
        <v>109</v>
      </c>
      <c r="D870" s="1">
        <v>43586</v>
      </c>
      <c r="E870">
        <v>0.35685912300000006</v>
      </c>
      <c r="F870">
        <v>0.31187961261338137</v>
      </c>
      <c r="G870">
        <v>0.35685912300000006</v>
      </c>
      <c r="H870">
        <v>0.31187961261338137</v>
      </c>
      <c r="I870">
        <v>0.5134105457406285</v>
      </c>
      <c r="J870">
        <v>0.19152467152531902</v>
      </c>
      <c r="K870">
        <v>0.5134105457406285</v>
      </c>
      <c r="L870">
        <v>0.19152467152531902</v>
      </c>
      <c r="Q870" t="str">
        <v>SI Medical</v>
      </c>
      <c r="R870" t="str">
        <v>Cancer</v>
      </c>
      <c r="S870" t="str">
        <v>Medical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83.801117000000005</v>
      </c>
      <c r="AB870">
        <v>47.799111000000003</v>
      </c>
      <c r="AC870">
        <v>25.314136999999999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24.036550000000005</v>
      </c>
      <c r="AL870">
        <v>40.846143429836253</v>
      </c>
      <c r="AM870">
        <v>82.963901838610809</v>
      </c>
      <c r="AN870">
        <v>21.463657384408645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17.907903446922916</v>
      </c>
      <c r="AW870" s="4">
        <v>0.88900000000000001</v>
      </c>
      <c r="AX870" s="4">
        <v>1</v>
      </c>
      <c r="AY870" s="4">
        <v>0.79900000000000004</v>
      </c>
      <c r="AZ870" s="4" t="str">
        <v>pAPE ratio</v>
      </c>
      <c r="BA870" s="4" t="str">
        <v>pAPE ratio</v>
      </c>
      <c r="BB870" s="4" t="str">
        <v>pAPE ratio</v>
      </c>
      <c r="BC870" s="4" t="str">
        <v>pAPE ratio</v>
      </c>
      <c r="BD870" s="4" t="str">
        <v>pAPE ratio</v>
      </c>
      <c r="BE870" s="4" t="str">
        <v>pAPE ratio</v>
      </c>
      <c r="BF870" s="4" t="str">
        <v>pAPE ratio</v>
      </c>
      <c r="BG870" s="4" t="str">
        <v>Product Type</v>
      </c>
      <c r="BH870" s="4" t="str">
        <v>Product Type</v>
      </c>
      <c r="BI870" s="4" t="str">
        <v>Product Type</v>
      </c>
      <c r="BJ870" s="4" t="str">
        <v>Product Type</v>
      </c>
      <c r="BK870" s="4" t="str">
        <v>Product Type</v>
      </c>
      <c r="BL870" s="4" t="str">
        <v>Product Type</v>
      </c>
      <c r="BM870" s="4" t="str">
        <v>Product Type</v>
      </c>
      <c r="BN870" s="4" t="str">
        <v>Product Type</v>
      </c>
      <c r="BO870" s="4" t="str">
        <v>Product Type</v>
      </c>
      <c r="BP870" s="4" t="str">
        <v>Product Type</v>
      </c>
      <c r="BQ870" t="str">
        <f>VLOOKUP(A870,Misc!$A$3:$B$11,2,FALSE)</f>
        <v>SGD</v>
      </c>
      <c r="BR870">
        <f>INDEX(FX!$B$30:$AK$48,MATCH(Data!BQ870,FX!$A$30:$A$48,0),MATCH(Data!D870,Period,0))</f>
        <v>1.3715582721357704</v>
      </c>
      <c r="BS870">
        <f t="shared" si="222"/>
        <v>0.26018517058287599</v>
      </c>
      <c r="BT870">
        <f t="shared" si="223"/>
        <v>0</v>
      </c>
      <c r="BU870">
        <f t="shared" si="224"/>
        <v>0.22739071241043737</v>
      </c>
      <c r="BV870">
        <f t="shared" si="225"/>
        <v>0</v>
      </c>
      <c r="BW870">
        <f t="shared" si="226"/>
        <v>0.26018517058287599</v>
      </c>
      <c r="BX870">
        <f t="shared" si="227"/>
        <v>0</v>
      </c>
      <c r="BY870">
        <f t="shared" si="228"/>
        <v>0.22739071241043737</v>
      </c>
      <c r="BZ870">
        <f t="shared" si="229"/>
        <v>0</v>
      </c>
      <c r="CA870">
        <f t="shared" si="230"/>
        <v>0.37653121176674936</v>
      </c>
      <c r="CB870">
        <f t="shared" si="231"/>
        <v>0.14046267115262767</v>
      </c>
      <c r="CC870">
        <f t="shared" si="232"/>
        <v>0.37653121176674936</v>
      </c>
      <c r="CD870">
        <f t="shared" si="233"/>
        <v>0.14046267115262767</v>
      </c>
      <c r="CE870" s="4">
        <f t="shared" si="234"/>
        <v>0.8739572355374009</v>
      </c>
      <c r="CF870" s="4" t="str">
        <f t="shared" si="235"/>
        <v/>
      </c>
      <c r="CG870" s="4">
        <f t="shared" si="236"/>
        <v>1</v>
      </c>
      <c r="CH870" s="4" t="str">
        <f t="shared" si="237"/>
        <v/>
      </c>
      <c r="CI870">
        <f>INDEX(FX!$B$114:$AK$132,MATCH(Data!BQ870,FX!$A$114:$A$132,0),MATCH(Data!D870,Period,0))</f>
        <v>1.3635271916280665</v>
      </c>
    </row>
    <row r="871" spans="1:87" hidden="1" outlineLevel="1" x14ac:dyDescent="0.15">
      <c r="A871" t="s">
        <v>79</v>
      </c>
      <c r="B871" s="1">
        <f t="shared" si="238"/>
        <v>43800</v>
      </c>
      <c r="C871" t="s">
        <v>109</v>
      </c>
      <c r="D871" s="1">
        <v>43617</v>
      </c>
      <c r="E871">
        <v>0.34059234400000005</v>
      </c>
      <c r="F871">
        <v>0.2144128413335952</v>
      </c>
      <c r="G871">
        <v>0.34059234400000005</v>
      </c>
      <c r="H871">
        <v>0.2144128413335952</v>
      </c>
      <c r="I871">
        <v>0.26629477940468971</v>
      </c>
      <c r="J871">
        <v>0.1389051359225924</v>
      </c>
      <c r="K871">
        <v>0.26629477940468971</v>
      </c>
      <c r="L871">
        <v>0.1389051359225924</v>
      </c>
      <c r="Q871" t="str">
        <v>SI Medical</v>
      </c>
      <c r="R871" t="str">
        <v>Cancer</v>
      </c>
      <c r="S871" t="str">
        <v>Medical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80.329160999999999</v>
      </c>
      <c r="AB871">
        <v>53.21752</v>
      </c>
      <c r="AC871">
        <v>25.294747999999998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17.322904521907986</v>
      </c>
      <c r="AL871">
        <v>38.088315835363261</v>
      </c>
      <c r="AM871">
        <v>88.197550252478692</v>
      </c>
      <c r="AN871">
        <v>21.520629568295785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14.290255051331997</v>
      </c>
      <c r="AW871" s="4">
        <v>0.88900000000000001</v>
      </c>
      <c r="AX871" s="4">
        <v>1</v>
      </c>
      <c r="AY871" s="4">
        <v>0.79900000000000004</v>
      </c>
      <c r="AZ871" s="4" t="str">
        <v>pAPE ratio</v>
      </c>
      <c r="BA871" s="4" t="str">
        <v>pAPE ratio</v>
      </c>
      <c r="BB871" s="4" t="str">
        <v>pAPE ratio</v>
      </c>
      <c r="BC871" s="4" t="str">
        <v>pAPE ratio</v>
      </c>
      <c r="BD871" s="4" t="str">
        <v>pAPE ratio</v>
      </c>
      <c r="BE871" s="4" t="str">
        <v>pAPE ratio</v>
      </c>
      <c r="BF871" s="4" t="str">
        <v>pAPE ratio</v>
      </c>
      <c r="BG871" s="4" t="str">
        <v>Product Type</v>
      </c>
      <c r="BH871" s="4" t="str">
        <v>Product Type</v>
      </c>
      <c r="BI871" s="4" t="str">
        <v>Product Type</v>
      </c>
      <c r="BJ871" s="4" t="str">
        <v>Product Type</v>
      </c>
      <c r="BK871" s="4" t="str">
        <v>Product Type</v>
      </c>
      <c r="BL871" s="4" t="str">
        <v>Product Type</v>
      </c>
      <c r="BM871" s="4" t="str">
        <v>Product Type</v>
      </c>
      <c r="BN871" s="4" t="str">
        <v>Product Type</v>
      </c>
      <c r="BO871" s="4" t="str">
        <v>Product Type</v>
      </c>
      <c r="BP871" s="4" t="str">
        <v>Product Type</v>
      </c>
      <c r="BQ871" t="str">
        <f>VLOOKUP(A871,Misc!$A$3:$B$11,2,FALSE)</f>
        <v>SGD</v>
      </c>
      <c r="BR871">
        <f>INDEX(FX!$B$30:$AK$48,MATCH(Data!BQ871,FX!$A$30:$A$48,0),MATCH(Data!D871,Period,0))</f>
        <v>1.3627516956806631</v>
      </c>
      <c r="BS871">
        <f t="shared" ref="BS871:BS913" si="239">IF(D871&gt;B871,0,E871/$BR871)</f>
        <v>0.24992986255642266</v>
      </c>
      <c r="BT871">
        <f t="shared" ref="BT871:BT913" si="240">IF(D871&gt;B871,E871/$BR871,0)</f>
        <v>0</v>
      </c>
      <c r="BU871">
        <f t="shared" ref="BU871:BU913" si="241">IF(D871&gt;B871,0,F871/$BR871)</f>
        <v>0.15733815779733881</v>
      </c>
      <c r="BV871">
        <f t="shared" ref="BV871:BV913" si="242">IF(D871&gt;B871,F871/$BR871,0)</f>
        <v>0</v>
      </c>
      <c r="BW871">
        <f t="shared" ref="BW871:BW913" si="243">IF(D871&gt;B871,0,G871/$BR871)</f>
        <v>0.24992986255642266</v>
      </c>
      <c r="BX871">
        <f t="shared" ref="BX871:BX913" si="244">IF(D871&gt;B871,G871/$BR871,0)</f>
        <v>0</v>
      </c>
      <c r="BY871">
        <f t="shared" ref="BY871:BY913" si="245">IF(D871&gt;B871,0,H871/$BR871)</f>
        <v>0.15733815779733881</v>
      </c>
      <c r="BZ871">
        <f t="shared" ref="BZ871:BZ913" si="246">IF(D871&gt;B871,H871/$BR871,0)</f>
        <v>0</v>
      </c>
      <c r="CA871">
        <f t="shared" si="230"/>
        <v>0.19529847372294118</v>
      </c>
      <c r="CB871">
        <f t="shared" si="231"/>
        <v>0.10187192215561036</v>
      </c>
      <c r="CC871">
        <f t="shared" si="232"/>
        <v>0.19529847372294118</v>
      </c>
      <c r="CD871">
        <f t="shared" si="233"/>
        <v>0.10187192215561036</v>
      </c>
      <c r="CE871" s="4">
        <f t="shared" si="234"/>
        <v>0.62952924547709499</v>
      </c>
      <c r="CF871" s="4" t="str">
        <f t="shared" si="235"/>
        <v/>
      </c>
      <c r="CG871" s="4">
        <f t="shared" si="236"/>
        <v>1</v>
      </c>
      <c r="CH871" s="4" t="str">
        <f t="shared" si="237"/>
        <v/>
      </c>
      <c r="CI871">
        <f>INDEX(FX!$B$114:$AK$132,MATCH(Data!BQ871,FX!$A$114:$A$132,0),MATCH(Data!D871,Period,0))</f>
        <v>1.3635271916280665</v>
      </c>
    </row>
    <row r="872" spans="1:87" hidden="1" outlineLevel="1" x14ac:dyDescent="0.15">
      <c r="A872" t="s">
        <v>79</v>
      </c>
      <c r="B872" s="1">
        <f t="shared" si="238"/>
        <v>43800</v>
      </c>
      <c r="C872" t="s">
        <v>109</v>
      </c>
      <c r="D872" s="1">
        <v>43647</v>
      </c>
      <c r="E872">
        <v>0.26633400000000002</v>
      </c>
      <c r="F872">
        <v>0.19065499999999999</v>
      </c>
      <c r="G872">
        <v>0.26633400000000002</v>
      </c>
      <c r="H872">
        <v>0.19065499999999999</v>
      </c>
      <c r="I872">
        <v>0.31959529900781619</v>
      </c>
      <c r="J872">
        <v>0.15070953253168254</v>
      </c>
      <c r="K872">
        <v>0.31959529900781619</v>
      </c>
      <c r="L872">
        <v>0.15070953253168254</v>
      </c>
      <c r="Q872" t="str">
        <v>SI Medical</v>
      </c>
      <c r="R872" t="str">
        <v>Cancer</v>
      </c>
      <c r="S872" t="str">
        <v>Medical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90.519935999999987</v>
      </c>
      <c r="AB872">
        <v>68.417315000000002</v>
      </c>
      <c r="AC872">
        <v>29.358942999999996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23.449725999999998</v>
      </c>
      <c r="AL872">
        <v>42.558892100605803</v>
      </c>
      <c r="AM872">
        <v>63.287641090885849</v>
      </c>
      <c r="AN872">
        <v>22.564103783416471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13.466251993079595</v>
      </c>
      <c r="AW872" s="4">
        <v>0.88900000000000001</v>
      </c>
      <c r="AX872" s="4">
        <v>1</v>
      </c>
      <c r="AY872" s="4">
        <v>0.79900000000000004</v>
      </c>
      <c r="AZ872" s="4" t="str">
        <v>pAPE ratio</v>
      </c>
      <c r="BA872" s="4" t="str">
        <v>pAPE ratio</v>
      </c>
      <c r="BB872" s="4" t="str">
        <v>pAPE ratio</v>
      </c>
      <c r="BC872" s="4" t="str">
        <v>pAPE ratio</v>
      </c>
      <c r="BD872" s="4" t="str">
        <v>pAPE ratio</v>
      </c>
      <c r="BE872" s="4" t="str">
        <v>pAPE ratio</v>
      </c>
      <c r="BF872" s="4" t="str">
        <v>pAPE ratio</v>
      </c>
      <c r="BG872" s="4" t="str">
        <v>Product Type</v>
      </c>
      <c r="BH872" s="4" t="str">
        <v>Product Type</v>
      </c>
      <c r="BI872" s="4" t="str">
        <v>Product Type</v>
      </c>
      <c r="BJ872" s="4" t="str">
        <v>Product Type</v>
      </c>
      <c r="BK872" s="4" t="str">
        <v>Product Type</v>
      </c>
      <c r="BL872" s="4" t="str">
        <v>Product Type</v>
      </c>
      <c r="BM872" s="4" t="str">
        <v>Product Type</v>
      </c>
      <c r="BN872" s="4" t="str">
        <v>Product Type</v>
      </c>
      <c r="BO872" s="4" t="str">
        <v>Product Type</v>
      </c>
      <c r="BP872" s="4" t="str">
        <v>Product Type</v>
      </c>
      <c r="BQ872" t="str">
        <f>VLOOKUP(A872,Misc!$A$3:$B$11,2,FALSE)</f>
        <v>SGD</v>
      </c>
      <c r="BR872">
        <f>INDEX(FX!$B$30:$AK$48,MATCH(Data!BQ872,FX!$A$30:$A$48,0),MATCH(Data!D872,Period,0))</f>
        <v>1.360983323192118</v>
      </c>
      <c r="BS872">
        <f t="shared" si="239"/>
        <v>0.19569233175857512</v>
      </c>
      <c r="BT872">
        <f t="shared" si="240"/>
        <v>0</v>
      </c>
      <c r="BU872">
        <f t="shared" si="241"/>
        <v>0.14008621321885728</v>
      </c>
      <c r="BV872">
        <f t="shared" si="242"/>
        <v>0</v>
      </c>
      <c r="BW872">
        <f t="shared" si="243"/>
        <v>0.19569233175857512</v>
      </c>
      <c r="BX872">
        <f t="shared" si="244"/>
        <v>0</v>
      </c>
      <c r="BY872">
        <f t="shared" si="245"/>
        <v>0.14008621321885728</v>
      </c>
      <c r="BZ872">
        <f t="shared" si="246"/>
        <v>0</v>
      </c>
      <c r="CA872">
        <f t="shared" si="230"/>
        <v>0.23438865097088082</v>
      </c>
      <c r="CB872">
        <f t="shared" si="231"/>
        <v>0.1105291727638623</v>
      </c>
      <c r="CC872">
        <f t="shared" si="232"/>
        <v>0.23438865097088082</v>
      </c>
      <c r="CD872">
        <f t="shared" si="233"/>
        <v>0.1105291727638623</v>
      </c>
      <c r="CE872" s="4">
        <f t="shared" si="234"/>
        <v>0.7158492719667785</v>
      </c>
      <c r="CF872" s="4" t="str">
        <f t="shared" si="235"/>
        <v/>
      </c>
      <c r="CG872" s="4">
        <f t="shared" si="236"/>
        <v>1</v>
      </c>
      <c r="CH872" s="4" t="str">
        <f t="shared" si="237"/>
        <v/>
      </c>
      <c r="CI872">
        <f>INDEX(FX!$B$114:$AK$132,MATCH(Data!BQ872,FX!$A$114:$A$132,0),MATCH(Data!D872,Period,0))</f>
        <v>1.3635271916280665</v>
      </c>
    </row>
    <row r="873" spans="1:87" hidden="1" outlineLevel="1" x14ac:dyDescent="0.15">
      <c r="A873" t="s">
        <v>79</v>
      </c>
      <c r="B873" s="1">
        <f t="shared" si="238"/>
        <v>43800</v>
      </c>
      <c r="C873" t="s">
        <v>109</v>
      </c>
      <c r="D873" s="1">
        <v>43678</v>
      </c>
      <c r="E873">
        <v>0.29178500000000002</v>
      </c>
      <c r="F873">
        <v>0.24529000000000001</v>
      </c>
      <c r="G873">
        <v>0.29178500000000002</v>
      </c>
      <c r="H873">
        <v>0.24529000000000001</v>
      </c>
      <c r="I873">
        <v>0.33623205227500397</v>
      </c>
      <c r="J873">
        <v>0.16346562143668791</v>
      </c>
      <c r="K873">
        <v>0.33623205227500397</v>
      </c>
      <c r="L873">
        <v>0.16346562143668791</v>
      </c>
      <c r="Q873" t="str">
        <v>SI Medical</v>
      </c>
      <c r="R873" t="str">
        <v>Cancer</v>
      </c>
      <c r="S873" t="str">
        <v>Medical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87.914715999999999</v>
      </c>
      <c r="AB873">
        <v>81.737098000000003</v>
      </c>
      <c r="AC873">
        <v>29.048960000000001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23.639016999999996</v>
      </c>
      <c r="AL873">
        <v>41.085389390678863</v>
      </c>
      <c r="AM873">
        <v>55.76073439724594</v>
      </c>
      <c r="AN873">
        <v>22.511791688588353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17.956732523059685</v>
      </c>
      <c r="AW873" s="4">
        <v>0.88900000000000001</v>
      </c>
      <c r="AX873" s="4">
        <v>1</v>
      </c>
      <c r="AY873" s="4">
        <v>0.79900000000000004</v>
      </c>
      <c r="AZ873" s="4" t="str">
        <v>pAPE ratio</v>
      </c>
      <c r="BA873" s="4" t="str">
        <v>pAPE ratio</v>
      </c>
      <c r="BB873" s="4" t="str">
        <v>pAPE ratio</v>
      </c>
      <c r="BC873" s="4" t="str">
        <v>pAPE ratio</v>
      </c>
      <c r="BD873" s="4" t="str">
        <v>pAPE ratio</v>
      </c>
      <c r="BE873" s="4" t="str">
        <v>pAPE ratio</v>
      </c>
      <c r="BF873" s="4" t="str">
        <v>pAPE ratio</v>
      </c>
      <c r="BG873" s="4" t="str">
        <v>Product Type</v>
      </c>
      <c r="BH873" s="4" t="str">
        <v>Product Type</v>
      </c>
      <c r="BI873" s="4" t="str">
        <v>Product Type</v>
      </c>
      <c r="BJ873" s="4" t="str">
        <v>Product Type</v>
      </c>
      <c r="BK873" s="4" t="str">
        <v>Product Type</v>
      </c>
      <c r="BL873" s="4" t="str">
        <v>Product Type</v>
      </c>
      <c r="BM873" s="4" t="str">
        <v>Product Type</v>
      </c>
      <c r="BN873" s="4" t="str">
        <v>Product Type</v>
      </c>
      <c r="BO873" s="4" t="str">
        <v>Product Type</v>
      </c>
      <c r="BP873" s="4" t="str">
        <v>Product Type</v>
      </c>
      <c r="BQ873" t="str">
        <f>VLOOKUP(A873,Misc!$A$3:$B$11,2,FALSE)</f>
        <v>SGD</v>
      </c>
      <c r="BR873">
        <f>INDEX(FX!$B$30:$AK$48,MATCH(Data!BQ873,FX!$A$30:$A$48,0),MATCH(Data!D873,Period,0))</f>
        <v>1.384872761738235</v>
      </c>
      <c r="BS873">
        <f t="shared" si="239"/>
        <v>0.21069444649468269</v>
      </c>
      <c r="BT873">
        <f t="shared" si="240"/>
        <v>0</v>
      </c>
      <c r="BU873">
        <f t="shared" si="241"/>
        <v>0.1771209650279511</v>
      </c>
      <c r="BV873">
        <f t="shared" si="242"/>
        <v>0</v>
      </c>
      <c r="BW873">
        <f t="shared" si="243"/>
        <v>0.21069444649468269</v>
      </c>
      <c r="BX873">
        <f t="shared" si="244"/>
        <v>0</v>
      </c>
      <c r="BY873">
        <f t="shared" si="245"/>
        <v>0.1771209650279511</v>
      </c>
      <c r="BZ873">
        <f t="shared" si="246"/>
        <v>0</v>
      </c>
      <c r="CA873">
        <f t="shared" si="230"/>
        <v>0.24658991352679899</v>
      </c>
      <c r="CB873">
        <f t="shared" si="231"/>
        <v>0.11988438693438021</v>
      </c>
      <c r="CC873">
        <f t="shared" si="232"/>
        <v>0.24658991352679899</v>
      </c>
      <c r="CD873">
        <f t="shared" si="233"/>
        <v>0.11988438693438021</v>
      </c>
      <c r="CE873" s="4">
        <f t="shared" si="234"/>
        <v>0.8406532206933186</v>
      </c>
      <c r="CF873" s="4" t="str">
        <f t="shared" si="235"/>
        <v/>
      </c>
      <c r="CG873" s="4">
        <f t="shared" si="236"/>
        <v>1</v>
      </c>
      <c r="CH873" s="4" t="str">
        <f t="shared" si="237"/>
        <v/>
      </c>
      <c r="CI873">
        <f>INDEX(FX!$B$114:$AK$132,MATCH(Data!BQ873,FX!$A$114:$A$132,0),MATCH(Data!D873,Period,0))</f>
        <v>1.3635271916280665</v>
      </c>
    </row>
    <row r="874" spans="1:87" hidden="1" outlineLevel="1" x14ac:dyDescent="0.15">
      <c r="A874" t="s">
        <v>79</v>
      </c>
      <c r="B874" s="1">
        <f t="shared" si="238"/>
        <v>43800</v>
      </c>
      <c r="C874" t="s">
        <v>109</v>
      </c>
      <c r="D874" s="1">
        <v>43709</v>
      </c>
      <c r="E874">
        <v>0.43831399999999998</v>
      </c>
      <c r="F874">
        <v>0.38800200000000001</v>
      </c>
      <c r="G874">
        <v>0.43831399999999998</v>
      </c>
      <c r="H874">
        <v>0.38800200000000001</v>
      </c>
      <c r="I874">
        <v>0.4163728055421918</v>
      </c>
      <c r="J874">
        <v>0.18586942239025259</v>
      </c>
      <c r="K874">
        <v>0.4163728055421918</v>
      </c>
      <c r="L874">
        <v>0.18586942239025259</v>
      </c>
      <c r="Q874" t="str">
        <v>SI Medical</v>
      </c>
      <c r="R874" t="str">
        <v>Cancer</v>
      </c>
      <c r="S874" t="str">
        <v>Medical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77.546886000000001</v>
      </c>
      <c r="AB874">
        <v>84.441289999999981</v>
      </c>
      <c r="AC874">
        <v>30.917553999999999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23.472334000000018</v>
      </c>
      <c r="AL874">
        <v>35.370791713791853</v>
      </c>
      <c r="AM874">
        <v>54.655299606202817</v>
      </c>
      <c r="AN874">
        <v>25.500509405841534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19.821722952477188</v>
      </c>
      <c r="AW874" s="4">
        <v>0.88900000000000001</v>
      </c>
      <c r="AX874" s="4">
        <v>1</v>
      </c>
      <c r="AY874" s="4">
        <v>0.79900000000000004</v>
      </c>
      <c r="AZ874" s="4" t="str">
        <v>pAPE ratio</v>
      </c>
      <c r="BA874" s="4" t="str">
        <v>pAPE ratio</v>
      </c>
      <c r="BB874" s="4" t="str">
        <v>pAPE ratio</v>
      </c>
      <c r="BC874" s="4" t="str">
        <v>pAPE ratio</v>
      </c>
      <c r="BD874" s="4" t="str">
        <v>pAPE ratio</v>
      </c>
      <c r="BE874" s="4" t="str">
        <v>pAPE ratio</v>
      </c>
      <c r="BF874" s="4" t="str">
        <v>pAPE ratio</v>
      </c>
      <c r="BG874" s="4" t="str">
        <v>Product Type</v>
      </c>
      <c r="BH874" s="4" t="str">
        <v>Product Type</v>
      </c>
      <c r="BI874" s="4" t="str">
        <v>Product Type</v>
      </c>
      <c r="BJ874" s="4" t="str">
        <v>Product Type</v>
      </c>
      <c r="BK874" s="4" t="str">
        <v>Product Type</v>
      </c>
      <c r="BL874" s="4" t="str">
        <v>Product Type</v>
      </c>
      <c r="BM874" s="4" t="str">
        <v>Product Type</v>
      </c>
      <c r="BN874" s="4" t="str">
        <v>Product Type</v>
      </c>
      <c r="BO874" s="4" t="str">
        <v>Product Type</v>
      </c>
      <c r="BP874" s="4" t="str">
        <v>Product Type</v>
      </c>
      <c r="BQ874" t="str">
        <f>VLOOKUP(A874,Misc!$A$3:$B$11,2,FALSE)</f>
        <v>SGD</v>
      </c>
      <c r="BR874">
        <f>INDEX(FX!$B$30:$AK$48,MATCH(Data!BQ874,FX!$A$30:$A$48,0),MATCH(Data!D874,Period,0))</f>
        <v>1.3798002440692054</v>
      </c>
      <c r="BS874">
        <f t="shared" si="239"/>
        <v>0.31766482277706848</v>
      </c>
      <c r="BT874">
        <f t="shared" si="240"/>
        <v>0</v>
      </c>
      <c r="BU874">
        <f t="shared" si="241"/>
        <v>0.28120157368267529</v>
      </c>
      <c r="BV874">
        <f t="shared" si="242"/>
        <v>0</v>
      </c>
      <c r="BW874">
        <f t="shared" si="243"/>
        <v>0.31766482277706848</v>
      </c>
      <c r="BX874">
        <f t="shared" si="244"/>
        <v>0</v>
      </c>
      <c r="BY874">
        <f t="shared" si="245"/>
        <v>0.28120157368267529</v>
      </c>
      <c r="BZ874">
        <f t="shared" si="246"/>
        <v>0</v>
      </c>
      <c r="CA874">
        <f t="shared" si="230"/>
        <v>0.30536450471885207</v>
      </c>
      <c r="CB874">
        <f t="shared" si="231"/>
        <v>0.13631515640573508</v>
      </c>
      <c r="CC874">
        <f t="shared" si="232"/>
        <v>0.30536450471885207</v>
      </c>
      <c r="CD874">
        <f t="shared" si="233"/>
        <v>0.13631515640573508</v>
      </c>
      <c r="CE874" s="4">
        <f t="shared" si="234"/>
        <v>0.88521470908983069</v>
      </c>
      <c r="CF874" s="4" t="str">
        <f t="shared" si="235"/>
        <v/>
      </c>
      <c r="CG874" s="4">
        <f t="shared" si="236"/>
        <v>1</v>
      </c>
      <c r="CH874" s="4" t="str">
        <f t="shared" si="237"/>
        <v/>
      </c>
      <c r="CI874">
        <f>INDEX(FX!$B$114:$AK$132,MATCH(Data!BQ874,FX!$A$114:$A$132,0),MATCH(Data!D874,Period,0))</f>
        <v>1.3635271916280665</v>
      </c>
    </row>
    <row r="875" spans="1:87" hidden="1" outlineLevel="1" x14ac:dyDescent="0.15">
      <c r="A875" t="s">
        <v>79</v>
      </c>
      <c r="B875" s="1">
        <f t="shared" si="238"/>
        <v>43800</v>
      </c>
      <c r="C875" t="s">
        <v>109</v>
      </c>
      <c r="D875" s="1">
        <v>43739</v>
      </c>
      <c r="E875">
        <v>0.51424400000000003</v>
      </c>
      <c r="F875">
        <v>0.65446700000000002</v>
      </c>
      <c r="G875">
        <v>0.51424400000000003</v>
      </c>
      <c r="H875">
        <v>0.65446700000000002</v>
      </c>
      <c r="I875">
        <v>0.50933355880937947</v>
      </c>
      <c r="J875">
        <v>0.23993234894246016</v>
      </c>
      <c r="K875">
        <v>0.50933355880937947</v>
      </c>
      <c r="L875">
        <v>0.23993234894246016</v>
      </c>
      <c r="Q875" t="str">
        <v>SI Medical</v>
      </c>
      <c r="R875" t="str">
        <v>Cancer</v>
      </c>
      <c r="S875" t="str">
        <v>Medical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84.634867</v>
      </c>
      <c r="AB875">
        <v>100.11695400000001</v>
      </c>
      <c r="AC875">
        <v>33.321471000000003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29.117299000000003</v>
      </c>
      <c r="AL875">
        <v>42.317449000000003</v>
      </c>
      <c r="AM875">
        <v>65.076035000000005</v>
      </c>
      <c r="AN875">
        <v>27.323609999999999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23.405079877723466</v>
      </c>
      <c r="AW875" s="4">
        <v>0.88900000000000001</v>
      </c>
      <c r="AX875" s="4">
        <v>1</v>
      </c>
      <c r="AY875" s="4">
        <v>0.79900000000000004</v>
      </c>
      <c r="AZ875" s="4" t="str">
        <v>pAPE ratio</v>
      </c>
      <c r="BA875" s="4" t="str">
        <v>pAPE ratio</v>
      </c>
      <c r="BB875" s="4" t="str">
        <v>pAPE ratio</v>
      </c>
      <c r="BC875" s="4" t="str">
        <v>pAPE ratio</v>
      </c>
      <c r="BD875" s="4" t="str">
        <v>pAPE ratio</v>
      </c>
      <c r="BE875" s="4" t="str">
        <v>pAPE ratio</v>
      </c>
      <c r="BF875" s="4" t="str">
        <v>pAPE ratio</v>
      </c>
      <c r="BG875" s="4" t="str">
        <v>Product Type</v>
      </c>
      <c r="BH875" s="4" t="str">
        <v>Product Type</v>
      </c>
      <c r="BI875" s="4" t="str">
        <v>Product Type</v>
      </c>
      <c r="BJ875" s="4" t="str">
        <v>Product Type</v>
      </c>
      <c r="BK875" s="4" t="str">
        <v>Product Type</v>
      </c>
      <c r="BL875" s="4" t="str">
        <v>Product Type</v>
      </c>
      <c r="BM875" s="4" t="str">
        <v>Product Type</v>
      </c>
      <c r="BN875" s="4" t="str">
        <v>Product Type</v>
      </c>
      <c r="BO875" s="4" t="str">
        <v>Product Type</v>
      </c>
      <c r="BP875" s="4" t="str">
        <v>Product Type</v>
      </c>
      <c r="BQ875" t="str">
        <f>VLOOKUP(A875,Misc!$A$3:$B$11,2,FALSE)</f>
        <v>SGD</v>
      </c>
      <c r="BR875">
        <f>INDEX(FX!$B$30:$AK$48,MATCH(Data!BQ875,FX!$A$30:$A$48,0),MATCH(Data!D875,Period,0))</f>
        <v>1.3707461183514356</v>
      </c>
      <c r="BS875">
        <f t="shared" si="239"/>
        <v>0.37515626935968954</v>
      </c>
      <c r="BT875">
        <f t="shared" si="240"/>
        <v>0</v>
      </c>
      <c r="BU875">
        <f t="shared" si="241"/>
        <v>0.4774531120227517</v>
      </c>
      <c r="BV875">
        <f t="shared" si="242"/>
        <v>0</v>
      </c>
      <c r="BW875">
        <f t="shared" si="243"/>
        <v>0.37515626935968954</v>
      </c>
      <c r="BX875">
        <f t="shared" si="244"/>
        <v>0</v>
      </c>
      <c r="BY875">
        <f t="shared" si="245"/>
        <v>0.4774531120227517</v>
      </c>
      <c r="BZ875">
        <f t="shared" si="246"/>
        <v>0</v>
      </c>
      <c r="CA875">
        <f t="shared" si="230"/>
        <v>0.37354118197029101</v>
      </c>
      <c r="CB875">
        <f t="shared" si="231"/>
        <v>0.17596447684771016</v>
      </c>
      <c r="CC875">
        <f t="shared" si="232"/>
        <v>0.37354118197029101</v>
      </c>
      <c r="CD875">
        <f t="shared" si="233"/>
        <v>0.17596447684771016</v>
      </c>
      <c r="CE875" s="4">
        <f t="shared" si="234"/>
        <v>1.2726779505448775</v>
      </c>
      <c r="CF875" s="4" t="str">
        <f t="shared" si="235"/>
        <v/>
      </c>
      <c r="CG875" s="4">
        <f t="shared" si="236"/>
        <v>1</v>
      </c>
      <c r="CH875" s="4" t="str">
        <f t="shared" si="237"/>
        <v/>
      </c>
      <c r="CI875">
        <f>INDEX(FX!$B$114:$AK$132,MATCH(Data!BQ875,FX!$A$114:$A$132,0),MATCH(Data!D875,Period,0))</f>
        <v>1.3635271916280665</v>
      </c>
    </row>
    <row r="876" spans="1:87" hidden="1" outlineLevel="1" x14ac:dyDescent="0.15">
      <c r="A876" t="s">
        <v>79</v>
      </c>
      <c r="B876" s="1">
        <f t="shared" si="238"/>
        <v>43800</v>
      </c>
      <c r="C876" t="s">
        <v>109</v>
      </c>
      <c r="D876" s="1">
        <v>43770</v>
      </c>
      <c r="E876">
        <v>0.46750999999999998</v>
      </c>
      <c r="F876">
        <v>0.630324</v>
      </c>
      <c r="G876">
        <v>0.46750999999999998</v>
      </c>
      <c r="H876">
        <v>0.630324</v>
      </c>
      <c r="I876">
        <v>0.49236431207656722</v>
      </c>
      <c r="J876">
        <v>0.20123255925588723</v>
      </c>
      <c r="K876">
        <v>0.49236431207656722</v>
      </c>
      <c r="L876">
        <v>0.20123255925588723</v>
      </c>
      <c r="Q876" t="str">
        <v>SI Medical</v>
      </c>
      <c r="R876" t="str">
        <v>Cancer</v>
      </c>
      <c r="S876" t="str">
        <v>Medical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78.075890000000001</v>
      </c>
      <c r="AB876">
        <v>88.151075000000006</v>
      </c>
      <c r="AC876">
        <v>31.281566999999999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28.755611999999985</v>
      </c>
      <c r="AL876">
        <v>36.649186999999998</v>
      </c>
      <c r="AM876">
        <v>64.766841999999997</v>
      </c>
      <c r="AN876">
        <v>26.170566999999998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8.983443635292474</v>
      </c>
      <c r="AW876" s="4">
        <v>0.88900000000000001</v>
      </c>
      <c r="AX876" s="4">
        <v>1</v>
      </c>
      <c r="AY876" s="4">
        <v>0.79900000000000004</v>
      </c>
      <c r="AZ876" s="4" t="str">
        <v>pAPE ratio</v>
      </c>
      <c r="BA876" s="4" t="str">
        <v>pAPE ratio</v>
      </c>
      <c r="BB876" s="4" t="str">
        <v>pAPE ratio</v>
      </c>
      <c r="BC876" s="4" t="str">
        <v>pAPE ratio</v>
      </c>
      <c r="BD876" s="4" t="str">
        <v>pAPE ratio</v>
      </c>
      <c r="BE876" s="4" t="str">
        <v>pAPE ratio</v>
      </c>
      <c r="BF876" s="4" t="str">
        <v>pAPE ratio</v>
      </c>
      <c r="BG876" s="4" t="str">
        <v>Product Type</v>
      </c>
      <c r="BH876" s="4" t="str">
        <v>Product Type</v>
      </c>
      <c r="BI876" s="4" t="str">
        <v>Product Type</v>
      </c>
      <c r="BJ876" s="4" t="str">
        <v>Product Type</v>
      </c>
      <c r="BK876" s="4" t="str">
        <v>Product Type</v>
      </c>
      <c r="BL876" s="4" t="str">
        <v>Product Type</v>
      </c>
      <c r="BM876" s="4" t="str">
        <v>Product Type</v>
      </c>
      <c r="BN876" s="4" t="str">
        <v>Product Type</v>
      </c>
      <c r="BO876" s="4" t="str">
        <v>Product Type</v>
      </c>
      <c r="BP876" s="4" t="str">
        <v>Product Type</v>
      </c>
      <c r="BQ876" t="str">
        <f>VLOOKUP(A876,Misc!$A$3:$B$11,2,FALSE)</f>
        <v>SGD</v>
      </c>
      <c r="BR876">
        <f>INDEX(FX!$B$30:$AK$48,MATCH(Data!BQ876,FX!$A$30:$A$48,0),MATCH(Data!D876,Period,0))</f>
        <v>1.3616322661265996</v>
      </c>
      <c r="BS876">
        <f t="shared" si="239"/>
        <v>0.34334527142920435</v>
      </c>
      <c r="BT876">
        <f t="shared" si="240"/>
        <v>0</v>
      </c>
      <c r="BU876">
        <f t="shared" si="241"/>
        <v>0.46291793730260705</v>
      </c>
      <c r="BV876">
        <f t="shared" si="242"/>
        <v>0</v>
      </c>
      <c r="BW876">
        <f t="shared" si="243"/>
        <v>0.34334527142920435</v>
      </c>
      <c r="BX876">
        <f t="shared" si="244"/>
        <v>0</v>
      </c>
      <c r="BY876">
        <f t="shared" si="245"/>
        <v>0.46291793730260705</v>
      </c>
      <c r="BZ876">
        <f t="shared" si="246"/>
        <v>0</v>
      </c>
      <c r="CA876">
        <f t="shared" si="230"/>
        <v>0.36109607135056748</v>
      </c>
      <c r="CB876">
        <f t="shared" si="231"/>
        <v>0.14758235882015183</v>
      </c>
      <c r="CC876">
        <f t="shared" si="232"/>
        <v>0.36109607135056748</v>
      </c>
      <c r="CD876">
        <f t="shared" si="233"/>
        <v>0.14758235882015183</v>
      </c>
      <c r="CE876" s="4">
        <f t="shared" si="234"/>
        <v>1.348257791277192</v>
      </c>
      <c r="CF876" s="4" t="str">
        <f t="shared" si="235"/>
        <v/>
      </c>
      <c r="CG876" s="4">
        <f t="shared" si="236"/>
        <v>1</v>
      </c>
      <c r="CH876" s="4" t="str">
        <f t="shared" si="237"/>
        <v/>
      </c>
      <c r="CI876">
        <f>INDEX(FX!$B$114:$AK$132,MATCH(Data!BQ876,FX!$A$114:$A$132,0),MATCH(Data!D876,Period,0))</f>
        <v>1.3635271916280665</v>
      </c>
    </row>
    <row r="877" spans="1:87" hidden="1" outlineLevel="1" x14ac:dyDescent="0.15">
      <c r="A877" t="s">
        <v>79</v>
      </c>
      <c r="B877" s="1">
        <f t="shared" si="238"/>
        <v>43800</v>
      </c>
      <c r="C877" t="s">
        <v>109</v>
      </c>
      <c r="D877" s="1">
        <v>43800</v>
      </c>
      <c r="E877">
        <v>0.38062499999999999</v>
      </c>
      <c r="F877">
        <v>0.43874000000000002</v>
      </c>
      <c r="G877">
        <v>0.38062499999999999</v>
      </c>
      <c r="H877">
        <v>0.43874000000000002</v>
      </c>
      <c r="I877">
        <v>0.53196506534375498</v>
      </c>
      <c r="J877">
        <v>0.24126856276364084</v>
      </c>
      <c r="K877">
        <v>0.53196506534375498</v>
      </c>
      <c r="L877">
        <v>0.24126856276364084</v>
      </c>
      <c r="Q877" t="str">
        <v>SI Medical</v>
      </c>
      <c r="R877" t="str">
        <v>Cancer</v>
      </c>
      <c r="S877" t="str">
        <v>Medical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88.297359</v>
      </c>
      <c r="AB877">
        <v>101.548001</v>
      </c>
      <c r="AC877">
        <v>30.968664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42.181921000000017</v>
      </c>
      <c r="AL877">
        <v>44.148702999999998</v>
      </c>
      <c r="AM877">
        <v>66.006221999999994</v>
      </c>
      <c r="AN877">
        <v>25.394309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24.98809590305703</v>
      </c>
      <c r="AW877" s="4">
        <v>0.88900000000000001</v>
      </c>
      <c r="AX877" s="4">
        <v>1</v>
      </c>
      <c r="AY877" s="4">
        <v>0.79900000000000004</v>
      </c>
      <c r="AZ877" s="4" t="str">
        <v>pAPE ratio</v>
      </c>
      <c r="BA877" s="4" t="str">
        <v>pAPE ratio</v>
      </c>
      <c r="BB877" s="4" t="str">
        <v>pAPE ratio</v>
      </c>
      <c r="BC877" s="4" t="str">
        <v>pAPE ratio</v>
      </c>
      <c r="BD877" s="4" t="str">
        <v>pAPE ratio</v>
      </c>
      <c r="BE877" s="4" t="str">
        <v>pAPE ratio</v>
      </c>
      <c r="BF877" s="4" t="str">
        <v>pAPE ratio</v>
      </c>
      <c r="BG877" s="4" t="str">
        <v>Product Type</v>
      </c>
      <c r="BH877" s="4" t="str">
        <v>Product Type</v>
      </c>
      <c r="BI877" s="4" t="str">
        <v>Product Type</v>
      </c>
      <c r="BJ877" s="4" t="str">
        <v>Product Type</v>
      </c>
      <c r="BK877" s="4" t="str">
        <v>Product Type</v>
      </c>
      <c r="BL877" s="4" t="str">
        <v>Product Type</v>
      </c>
      <c r="BM877" s="4" t="str">
        <v>Product Type</v>
      </c>
      <c r="BN877" s="4" t="str">
        <v>Product Type</v>
      </c>
      <c r="BO877" s="4" t="str">
        <v>Product Type</v>
      </c>
      <c r="BP877" s="4" t="str">
        <v>Product Type</v>
      </c>
      <c r="BQ877" t="str">
        <f>VLOOKUP(A877,Misc!$A$3:$B$11,2,FALSE)</f>
        <v>SGD</v>
      </c>
      <c r="BR877">
        <f>INDEX(FX!$B$30:$AK$48,MATCH(Data!BQ877,FX!$A$30:$A$48,0),MATCH(Data!D877,Period,0))</f>
        <v>1.3570358439548478</v>
      </c>
      <c r="BS877">
        <f t="shared" si="239"/>
        <v>0.28048264288342883</v>
      </c>
      <c r="BT877">
        <f t="shared" si="240"/>
        <v>0</v>
      </c>
      <c r="BU877">
        <f t="shared" si="241"/>
        <v>0.3233075986566189</v>
      </c>
      <c r="BV877">
        <f t="shared" si="242"/>
        <v>0</v>
      </c>
      <c r="BW877">
        <f t="shared" si="243"/>
        <v>0.28048264288342883</v>
      </c>
      <c r="BX877">
        <f t="shared" si="244"/>
        <v>0</v>
      </c>
      <c r="BY877">
        <f t="shared" si="245"/>
        <v>0.3233075986566189</v>
      </c>
      <c r="BZ877">
        <f t="shared" si="246"/>
        <v>0</v>
      </c>
      <c r="CA877">
        <f t="shared" si="230"/>
        <v>0.39013894890396933</v>
      </c>
      <c r="CB877">
        <f t="shared" si="231"/>
        <v>0.17694444543901139</v>
      </c>
      <c r="CC877">
        <f t="shared" si="232"/>
        <v>0.39013894890396933</v>
      </c>
      <c r="CD877">
        <f t="shared" si="233"/>
        <v>0.17694444543901139</v>
      </c>
      <c r="CE877" s="4">
        <f t="shared" si="234"/>
        <v>1.1526830870279146</v>
      </c>
      <c r="CF877" s="4" t="str">
        <f t="shared" si="235"/>
        <v/>
      </c>
      <c r="CG877" s="4">
        <f t="shared" si="236"/>
        <v>1</v>
      </c>
      <c r="CH877" s="4" t="str">
        <f t="shared" si="237"/>
        <v/>
      </c>
      <c r="CI877">
        <f>INDEX(FX!$B$114:$AK$132,MATCH(Data!BQ877,FX!$A$114:$A$132,0),MATCH(Data!D877,Period,0))</f>
        <v>1.3635271916280665</v>
      </c>
    </row>
    <row r="878" spans="1:87" hidden="1" outlineLevel="1" x14ac:dyDescent="0.15">
      <c r="A878" t="s">
        <v>79</v>
      </c>
      <c r="B878" s="1">
        <f t="shared" si="238"/>
        <v>43800</v>
      </c>
      <c r="C878" t="s">
        <v>45</v>
      </c>
      <c r="D878" s="1">
        <v>43466</v>
      </c>
      <c r="E878">
        <f t="array" ref="E878:E889">TRANSPOSE([8]SGInput!$D$191:$O$191)/1000000</f>
        <v>4.0476083149999997</v>
      </c>
      <c r="F878">
        <f t="array" ref="F878:F889">TRANSPOSE([8]SGInput!$D$196:$O$196)/1000000</f>
        <v>1.25123372897498</v>
      </c>
      <c r="G878">
        <f t="array" ref="G878:G889">TRANSPOSE([8]SGInput!$D$201:$O$201)/1000000</f>
        <v>4.0476083149999997</v>
      </c>
      <c r="H878">
        <f t="array" ref="H878:H889">TRANSPOSE([8]SGInput!$D$206:$O$206)/1000000</f>
        <v>0.10416541690599999</v>
      </c>
      <c r="I878">
        <f t="array" ref="I878:I889">TRANSPOSE([8]SGInput!$D$192:$O$192)/1000000</f>
        <v>0.52700002000000001</v>
      </c>
      <c r="J878">
        <f t="array" ref="J878:J889">TRANSPOSE([8]SGInput!$D$197:$O$197)/1000000</f>
        <v>1.60527215918346</v>
      </c>
      <c r="K878">
        <f t="array" ref="K878:K889">TRANSPOSE([8]SGInput!$D$202:$O$202)/1000000</f>
        <v>0.52700002000000001</v>
      </c>
      <c r="L878">
        <f t="array" ref="L878:L889">TRANSPOSE([8]SGInput!$D$207:$O$207)/1000000</f>
        <v>1.60527215918346</v>
      </c>
      <c r="BQ878" t="str">
        <f>VLOOKUP(A878,Misc!$A$3:$B$11,2,FALSE)</f>
        <v>SGD</v>
      </c>
      <c r="BR878">
        <f>INDEX(FX!$B$30:$AK$48,MATCH(Data!BQ878,FX!$A$30:$A$48,0),MATCH(Data!D878,Period,0))</f>
        <v>1.3564805045369306</v>
      </c>
      <c r="BS878">
        <f t="shared" si="239"/>
        <v>2.9839045245856699</v>
      </c>
      <c r="BT878">
        <f t="shared" si="240"/>
        <v>0</v>
      </c>
      <c r="BU878">
        <f t="shared" si="241"/>
        <v>0.92241187749478248</v>
      </c>
      <c r="BV878">
        <f t="shared" si="242"/>
        <v>0</v>
      </c>
      <c r="BW878">
        <f t="shared" si="243"/>
        <v>2.9839045245856699</v>
      </c>
      <c r="BX878">
        <f t="shared" si="244"/>
        <v>0</v>
      </c>
      <c r="BY878">
        <f t="shared" si="245"/>
        <v>7.679094285366049E-2</v>
      </c>
      <c r="BZ878">
        <f t="shared" si="246"/>
        <v>0</v>
      </c>
      <c r="CA878">
        <f t="shared" si="230"/>
        <v>0.38649762412934074</v>
      </c>
      <c r="CB878">
        <f t="shared" si="231"/>
        <v>1.1772938369250616</v>
      </c>
      <c r="CC878">
        <f t="shared" si="232"/>
        <v>0.38649762412934074</v>
      </c>
      <c r="CD878">
        <f t="shared" si="233"/>
        <v>1.1772938369250616</v>
      </c>
      <c r="CE878" s="4">
        <f t="shared" si="234"/>
        <v>0.30912915272410196</v>
      </c>
      <c r="CF878" s="4" t="str">
        <f t="shared" si="235"/>
        <v/>
      </c>
      <c r="CG878" s="4">
        <f t="shared" si="236"/>
        <v>8.3250167010230039E-2</v>
      </c>
      <c r="CH878" s="4" t="str">
        <f t="shared" si="237"/>
        <v/>
      </c>
      <c r="CI878">
        <f>INDEX(FX!$B$114:$AK$132,MATCH(Data!BQ878,FX!$A$114:$A$132,0),MATCH(Data!D878,Period,0))</f>
        <v>1.3635271916280665</v>
      </c>
    </row>
    <row r="879" spans="1:87" hidden="1" outlineLevel="1" x14ac:dyDescent="0.15">
      <c r="A879" t="s">
        <v>79</v>
      </c>
      <c r="B879" s="1">
        <f t="shared" si="238"/>
        <v>43800</v>
      </c>
      <c r="C879" t="s">
        <v>45</v>
      </c>
      <c r="D879" s="1">
        <v>43497</v>
      </c>
      <c r="E879">
        <v>0.54793615000000007</v>
      </c>
      <c r="F879">
        <v>0.41194053663291802</v>
      </c>
      <c r="G879">
        <v>0.54793615000000007</v>
      </c>
      <c r="H879">
        <v>0.26683070150400001</v>
      </c>
      <c r="I879">
        <v>0.501</v>
      </c>
      <c r="J879">
        <v>0.33556281111299502</v>
      </c>
      <c r="K879">
        <v>0.501</v>
      </c>
      <c r="L879">
        <v>0.33556281111299502</v>
      </c>
      <c r="BQ879" t="str">
        <f>VLOOKUP(A879,Misc!$A$3:$B$11,2,FALSE)</f>
        <v>SGD</v>
      </c>
      <c r="BR879">
        <f>INDEX(FX!$B$30:$AK$48,MATCH(Data!BQ879,FX!$A$30:$A$48,0),MATCH(Data!D879,Period,0))</f>
        <v>1.3535985340692356</v>
      </c>
      <c r="BS879">
        <f t="shared" si="239"/>
        <v>0.40479960358170242</v>
      </c>
      <c r="BT879">
        <f t="shared" si="240"/>
        <v>0</v>
      </c>
      <c r="BU879">
        <f t="shared" si="241"/>
        <v>0.3043299222514137</v>
      </c>
      <c r="BV879">
        <f t="shared" si="242"/>
        <v>0</v>
      </c>
      <c r="BW879">
        <f t="shared" si="243"/>
        <v>0.40479960358170242</v>
      </c>
      <c r="BX879">
        <f t="shared" si="244"/>
        <v>0</v>
      </c>
      <c r="BY879">
        <f t="shared" si="245"/>
        <v>0.19712691376950903</v>
      </c>
      <c r="BZ879">
        <f t="shared" si="246"/>
        <v>0</v>
      </c>
      <c r="CA879">
        <f t="shared" si="230"/>
        <v>0.3674294162053347</v>
      </c>
      <c r="CB879">
        <f t="shared" si="231"/>
        <v>0.24609909738017716</v>
      </c>
      <c r="CC879">
        <f t="shared" si="232"/>
        <v>0.3674294162053347</v>
      </c>
      <c r="CD879">
        <f t="shared" si="233"/>
        <v>0.24609909738017716</v>
      </c>
      <c r="CE879" s="4">
        <f t="shared" si="234"/>
        <v>0.75180390385434137</v>
      </c>
      <c r="CF879" s="4" t="str">
        <f t="shared" si="235"/>
        <v/>
      </c>
      <c r="CG879" s="4">
        <f t="shared" si="236"/>
        <v>0.64774082124812593</v>
      </c>
      <c r="CH879" s="4" t="str">
        <f t="shared" si="237"/>
        <v/>
      </c>
      <c r="CI879">
        <f>INDEX(FX!$B$114:$AK$132,MATCH(Data!BQ879,FX!$A$114:$A$132,0),MATCH(Data!D879,Period,0))</f>
        <v>1.3635271916280665</v>
      </c>
    </row>
    <row r="880" spans="1:87" hidden="1" outlineLevel="1" x14ac:dyDescent="0.15">
      <c r="A880" t="s">
        <v>79</v>
      </c>
      <c r="B880" s="1">
        <f t="shared" si="238"/>
        <v>43800</v>
      </c>
      <c r="C880" t="s">
        <v>45</v>
      </c>
      <c r="D880" s="1">
        <v>43525</v>
      </c>
      <c r="E880">
        <v>0.32313434000000002</v>
      </c>
      <c r="F880">
        <v>0.24137263707655199</v>
      </c>
      <c r="G880">
        <v>0.32313434000000002</v>
      </c>
      <c r="H880">
        <v>0.214385123173567</v>
      </c>
      <c r="I880">
        <v>0.50630001000000002</v>
      </c>
      <c r="J880">
        <v>0.302677121443028</v>
      </c>
      <c r="K880">
        <v>0.50630001000000002</v>
      </c>
      <c r="L880">
        <v>0.302677121443028</v>
      </c>
      <c r="BQ880" t="str">
        <f>VLOOKUP(A880,Misc!$A$3:$B$11,2,FALSE)</f>
        <v>SGD</v>
      </c>
      <c r="BR880">
        <f>INDEX(FX!$B$30:$AK$48,MATCH(Data!BQ880,FX!$A$30:$A$48,0),MATCH(Data!D880,Period,0))</f>
        <v>1.3542544406619703</v>
      </c>
      <c r="BS880">
        <f t="shared" si="239"/>
        <v>0.23860681589646432</v>
      </c>
      <c r="BT880">
        <f t="shared" si="240"/>
        <v>0</v>
      </c>
      <c r="BU880">
        <f t="shared" si="241"/>
        <v>0.17823285627076632</v>
      </c>
      <c r="BV880">
        <f t="shared" si="242"/>
        <v>0</v>
      </c>
      <c r="BW880">
        <f t="shared" si="243"/>
        <v>0.23860681589646432</v>
      </c>
      <c r="BX880">
        <f t="shared" si="244"/>
        <v>0</v>
      </c>
      <c r="BY880">
        <f t="shared" si="245"/>
        <v>0.15830490691894933</v>
      </c>
      <c r="BZ880">
        <f t="shared" si="246"/>
        <v>0</v>
      </c>
      <c r="CA880">
        <f t="shared" si="230"/>
        <v>0.37131640139531963</v>
      </c>
      <c r="CB880">
        <f t="shared" si="231"/>
        <v>0.22198099407290015</v>
      </c>
      <c r="CC880">
        <f t="shared" si="232"/>
        <v>0.37131640139531963</v>
      </c>
      <c r="CD880">
        <f t="shared" si="233"/>
        <v>0.22198099407290015</v>
      </c>
      <c r="CE880" s="4">
        <f t="shared" si="234"/>
        <v>0.74697303009191773</v>
      </c>
      <c r="CF880" s="4" t="str">
        <f t="shared" si="235"/>
        <v/>
      </c>
      <c r="CG880" s="4">
        <f t="shared" si="236"/>
        <v>0.88819149415670584</v>
      </c>
      <c r="CH880" s="4" t="str">
        <f t="shared" si="237"/>
        <v/>
      </c>
      <c r="CI880">
        <f>INDEX(FX!$B$114:$AK$132,MATCH(Data!BQ880,FX!$A$114:$A$132,0),MATCH(Data!D880,Period,0))</f>
        <v>1.3635271916280665</v>
      </c>
    </row>
    <row r="881" spans="1:87" hidden="1" outlineLevel="1" x14ac:dyDescent="0.15">
      <c r="A881" t="s">
        <v>79</v>
      </c>
      <c r="B881" s="1">
        <f t="shared" si="238"/>
        <v>43800</v>
      </c>
      <c r="C881" t="s">
        <v>45</v>
      </c>
      <c r="D881" s="1">
        <v>43556</v>
      </c>
      <c r="E881">
        <v>2.9085815720000001</v>
      </c>
      <c r="F881">
        <v>1.04623080859451</v>
      </c>
      <c r="G881">
        <v>2.9085815720000001</v>
      </c>
      <c r="H881">
        <v>0.18003845220290499</v>
      </c>
      <c r="I881">
        <v>0.52149997999999997</v>
      </c>
      <c r="J881">
        <v>0.77019889001388697</v>
      </c>
      <c r="K881">
        <v>0.52149997999999997</v>
      </c>
      <c r="L881">
        <v>0.77019889001388697</v>
      </c>
      <c r="BQ881" t="str">
        <f>VLOOKUP(A881,Misc!$A$3:$B$11,2,FALSE)</f>
        <v>SGD</v>
      </c>
      <c r="BR881">
        <f>INDEX(FX!$B$30:$AK$48,MATCH(Data!BQ881,FX!$A$30:$A$48,0),MATCH(Data!D881,Period,0))</f>
        <v>1.355994038217694</v>
      </c>
      <c r="BS881">
        <f t="shared" si="239"/>
        <v>2.1449810913792899</v>
      </c>
      <c r="BT881">
        <f t="shared" si="240"/>
        <v>0</v>
      </c>
      <c r="BU881">
        <f t="shared" si="241"/>
        <v>0.77156003574297871</v>
      </c>
      <c r="BV881">
        <f t="shared" si="242"/>
        <v>0</v>
      </c>
      <c r="BW881">
        <f t="shared" si="243"/>
        <v>2.1449810913792899</v>
      </c>
      <c r="BX881">
        <f t="shared" si="244"/>
        <v>0</v>
      </c>
      <c r="BY881">
        <f t="shared" si="245"/>
        <v>0.13277230365964282</v>
      </c>
      <c r="BZ881">
        <f t="shared" si="246"/>
        <v>0</v>
      </c>
      <c r="CA881">
        <f t="shared" si="230"/>
        <v>0.38246393852793159</v>
      </c>
      <c r="CB881">
        <f t="shared" si="231"/>
        <v>0.5648577415564856</v>
      </c>
      <c r="CC881">
        <f t="shared" si="232"/>
        <v>0.38246393852793159</v>
      </c>
      <c r="CD881">
        <f t="shared" si="233"/>
        <v>0.5648577415564856</v>
      </c>
      <c r="CE881" s="4">
        <f t="shared" si="234"/>
        <v>0.35970481923774977</v>
      </c>
      <c r="CF881" s="4" t="str">
        <f t="shared" si="235"/>
        <v/>
      </c>
      <c r="CG881" s="4">
        <f t="shared" si="236"/>
        <v>0.17208291968075934</v>
      </c>
      <c r="CH881" s="4" t="str">
        <f t="shared" si="237"/>
        <v/>
      </c>
      <c r="CI881">
        <f>INDEX(FX!$B$114:$AK$132,MATCH(Data!BQ881,FX!$A$114:$A$132,0),MATCH(Data!D881,Period,0))</f>
        <v>1.3635271916280665</v>
      </c>
    </row>
    <row r="882" spans="1:87" hidden="1" outlineLevel="1" x14ac:dyDescent="0.15">
      <c r="A882" t="s">
        <v>79</v>
      </c>
      <c r="B882" s="1">
        <f t="shared" si="238"/>
        <v>43800</v>
      </c>
      <c r="C882" t="s">
        <v>45</v>
      </c>
      <c r="D882" s="1">
        <v>43586</v>
      </c>
      <c r="E882">
        <v>0.84071596299999996</v>
      </c>
      <c r="F882">
        <v>0.32087502364883896</v>
      </c>
      <c r="G882">
        <v>0.84071596299999996</v>
      </c>
      <c r="H882">
        <v>0.31187961261338504</v>
      </c>
      <c r="I882">
        <v>0.55430002</v>
      </c>
      <c r="J882">
        <v>0.23781282271216198</v>
      </c>
      <c r="K882">
        <v>0.55430002</v>
      </c>
      <c r="L882">
        <v>0.23781282271216198</v>
      </c>
      <c r="BQ882" t="str">
        <f>VLOOKUP(A882,Misc!$A$3:$B$11,2,FALSE)</f>
        <v>SGD</v>
      </c>
      <c r="BR882">
        <f>INDEX(FX!$B$30:$AK$48,MATCH(Data!BQ882,FX!$A$30:$A$48,0),MATCH(Data!D882,Period,0))</f>
        <v>1.3715582721357704</v>
      </c>
      <c r="BS882">
        <f t="shared" si="239"/>
        <v>0.61296408623663468</v>
      </c>
      <c r="BT882">
        <f t="shared" si="240"/>
        <v>0</v>
      </c>
      <c r="BU882">
        <f t="shared" si="241"/>
        <v>0.23394924602742331</v>
      </c>
      <c r="BV882">
        <f t="shared" si="242"/>
        <v>0</v>
      </c>
      <c r="BW882">
        <f t="shared" si="243"/>
        <v>0.61296408623663468</v>
      </c>
      <c r="BX882">
        <f t="shared" si="244"/>
        <v>0</v>
      </c>
      <c r="BY882">
        <f t="shared" si="245"/>
        <v>0.22739071241044004</v>
      </c>
      <c r="BZ882">
        <f t="shared" si="246"/>
        <v>0</v>
      </c>
      <c r="CA882">
        <f t="shared" si="230"/>
        <v>0.40651922704831406</v>
      </c>
      <c r="CB882">
        <f t="shared" si="231"/>
        <v>0.17441003316421644</v>
      </c>
      <c r="CC882">
        <f t="shared" si="232"/>
        <v>0.40651922704831406</v>
      </c>
      <c r="CD882">
        <f t="shared" si="233"/>
        <v>0.17441003316421644</v>
      </c>
      <c r="CE882" s="4">
        <f t="shared" si="234"/>
        <v>0.38166876539828348</v>
      </c>
      <c r="CF882" s="4" t="str">
        <f t="shared" si="235"/>
        <v/>
      </c>
      <c r="CG882" s="4">
        <f t="shared" si="236"/>
        <v>0.97196599806004724</v>
      </c>
      <c r="CH882" s="4" t="str">
        <f t="shared" si="237"/>
        <v/>
      </c>
      <c r="CI882">
        <f>INDEX(FX!$B$114:$AK$132,MATCH(Data!BQ882,FX!$A$114:$A$132,0),MATCH(Data!D882,Period,0))</f>
        <v>1.3635271916280665</v>
      </c>
    </row>
    <row r="883" spans="1:87" hidden="1" outlineLevel="1" x14ac:dyDescent="0.15">
      <c r="A883" t="s">
        <v>79</v>
      </c>
      <c r="B883" s="1">
        <f t="shared" si="238"/>
        <v>43800</v>
      </c>
      <c r="C883" t="s">
        <v>45</v>
      </c>
      <c r="D883" s="1">
        <v>43617</v>
      </c>
      <c r="E883">
        <v>0.42584290400000102</v>
      </c>
      <c r="F883">
        <v>0.42439047018271597</v>
      </c>
      <c r="G883">
        <v>0.42584290400000102</v>
      </c>
      <c r="H883">
        <v>0.21441284133359301</v>
      </c>
      <c r="I883">
        <v>0.43200002000000004</v>
      </c>
      <c r="J883">
        <v>0.14424798586886001</v>
      </c>
      <c r="K883">
        <v>0.43200002000000004</v>
      </c>
      <c r="L883">
        <v>0.14424798586886001</v>
      </c>
      <c r="BQ883" t="str">
        <f>VLOOKUP(A883,Misc!$A$3:$B$11,2,FALSE)</f>
        <v>SGD</v>
      </c>
      <c r="BR883">
        <f>INDEX(FX!$B$30:$AK$48,MATCH(Data!BQ883,FX!$A$30:$A$48,0),MATCH(Data!D883,Period,0))</f>
        <v>1.3627516956806631</v>
      </c>
      <c r="BS883">
        <f t="shared" si="239"/>
        <v>0.3124875245796721</v>
      </c>
      <c r="BT883">
        <f t="shared" si="240"/>
        <v>0</v>
      </c>
      <c r="BU883">
        <f t="shared" si="241"/>
        <v>0.31142171499610038</v>
      </c>
      <c r="BV883">
        <f t="shared" si="242"/>
        <v>0</v>
      </c>
      <c r="BW883">
        <f t="shared" si="243"/>
        <v>0.3124875245796721</v>
      </c>
      <c r="BX883">
        <f t="shared" si="244"/>
        <v>0</v>
      </c>
      <c r="BY883">
        <f t="shared" si="245"/>
        <v>0.1573381577973372</v>
      </c>
      <c r="BZ883">
        <f t="shared" si="246"/>
        <v>0</v>
      </c>
      <c r="CA883">
        <f t="shared" si="230"/>
        <v>0.31682537953950685</v>
      </c>
      <c r="CB883">
        <f t="shared" si="231"/>
        <v>0.10579032582153813</v>
      </c>
      <c r="CC883">
        <f t="shared" si="232"/>
        <v>0.31682537953950685</v>
      </c>
      <c r="CD883">
        <f t="shared" si="233"/>
        <v>0.10579032582153813</v>
      </c>
      <c r="CE883" s="4">
        <f t="shared" si="234"/>
        <v>0.99658927317176793</v>
      </c>
      <c r="CF883" s="4" t="str">
        <f t="shared" si="235"/>
        <v/>
      </c>
      <c r="CG883" s="4">
        <f t="shared" si="236"/>
        <v>0.50522539123293764</v>
      </c>
      <c r="CH883" s="4" t="str">
        <f t="shared" si="237"/>
        <v/>
      </c>
      <c r="CI883">
        <f>INDEX(FX!$B$114:$AK$132,MATCH(Data!BQ883,FX!$A$114:$A$132,0),MATCH(Data!D883,Period,0))</f>
        <v>1.3635271916280665</v>
      </c>
    </row>
    <row r="884" spans="1:87" hidden="1" outlineLevel="1" x14ac:dyDescent="0.15">
      <c r="A884" t="s">
        <v>79</v>
      </c>
      <c r="B884" s="1">
        <f t="shared" si="238"/>
        <v>43800</v>
      </c>
      <c r="C884" t="s">
        <v>45</v>
      </c>
      <c r="D884" s="1">
        <v>43647</v>
      </c>
      <c r="E884">
        <v>3.9446737500000002</v>
      </c>
      <c r="F884">
        <v>0.54914130755206703</v>
      </c>
      <c r="G884">
        <v>3.9446737500000002</v>
      </c>
      <c r="H884">
        <v>0.190654463210161</v>
      </c>
      <c r="I884">
        <v>1.02746380667986</v>
      </c>
      <c r="J884">
        <v>0.64214814433338396</v>
      </c>
      <c r="K884">
        <v>1.02746380667986</v>
      </c>
      <c r="L884">
        <v>0.64214814433338396</v>
      </c>
      <c r="BQ884" t="str">
        <f>VLOOKUP(A884,Misc!$A$3:$B$11,2,FALSE)</f>
        <v>SGD</v>
      </c>
      <c r="BR884">
        <f>INDEX(FX!$B$30:$AK$48,MATCH(Data!BQ884,FX!$A$30:$A$48,0),MATCH(Data!D884,Period,0))</f>
        <v>1.360983323192118</v>
      </c>
      <c r="BS884">
        <f t="shared" si="239"/>
        <v>2.8983997693285222</v>
      </c>
      <c r="BT884">
        <f t="shared" si="240"/>
        <v>0</v>
      </c>
      <c r="BU884">
        <f t="shared" si="241"/>
        <v>0.40348863810034324</v>
      </c>
      <c r="BV884">
        <f t="shared" si="242"/>
        <v>0</v>
      </c>
      <c r="BW884">
        <f t="shared" si="243"/>
        <v>2.8983997693285222</v>
      </c>
      <c r="BX884">
        <f t="shared" si="244"/>
        <v>0</v>
      </c>
      <c r="BY884">
        <f t="shared" si="245"/>
        <v>0.14008581880561954</v>
      </c>
      <c r="BZ884">
        <f t="shared" si="246"/>
        <v>0</v>
      </c>
      <c r="CA884">
        <f t="shared" si="230"/>
        <v>0.75353378574948471</v>
      </c>
      <c r="CB884">
        <f t="shared" si="231"/>
        <v>0.47094634289372111</v>
      </c>
      <c r="CC884">
        <f t="shared" si="232"/>
        <v>0.75353378574948471</v>
      </c>
      <c r="CD884">
        <f t="shared" si="233"/>
        <v>0.47094634289372111</v>
      </c>
      <c r="CE884" s="4">
        <f t="shared" si="234"/>
        <v>0.13921083018641706</v>
      </c>
      <c r="CF884" s="4" t="str">
        <f t="shared" si="235"/>
        <v/>
      </c>
      <c r="CG884" s="4">
        <f t="shared" si="236"/>
        <v>0.34718652665203853</v>
      </c>
      <c r="CH884" s="4" t="str">
        <f t="shared" si="237"/>
        <v/>
      </c>
      <c r="CI884">
        <f>INDEX(FX!$B$114:$AK$132,MATCH(Data!BQ884,FX!$A$114:$A$132,0),MATCH(Data!D884,Period,0))</f>
        <v>1.3635271916280665</v>
      </c>
    </row>
    <row r="885" spans="1:87" hidden="1" outlineLevel="1" x14ac:dyDescent="0.15">
      <c r="A885" t="s">
        <v>79</v>
      </c>
      <c r="B885" s="1">
        <f t="shared" si="238"/>
        <v>43800</v>
      </c>
      <c r="C885" t="s">
        <v>45</v>
      </c>
      <c r="D885" s="1">
        <v>43678</v>
      </c>
      <c r="E885">
        <v>0.99085438799999093</v>
      </c>
      <c r="F885">
        <v>0.28717372130954705</v>
      </c>
      <c r="G885">
        <v>0.99085438799999093</v>
      </c>
      <c r="H885">
        <v>0.24528998469110999</v>
      </c>
      <c r="I885">
        <v>1.0484637866798601</v>
      </c>
      <c r="J885">
        <v>0.187361331509694</v>
      </c>
      <c r="K885">
        <v>1.0484637866798601</v>
      </c>
      <c r="L885">
        <v>0.187361331509694</v>
      </c>
      <c r="BQ885" t="str">
        <f>VLOOKUP(A885,Misc!$A$3:$B$11,2,FALSE)</f>
        <v>SGD</v>
      </c>
      <c r="BR885">
        <f>INDEX(FX!$B$30:$AK$48,MATCH(Data!BQ885,FX!$A$30:$A$48,0),MATCH(Data!D885,Period,0))</f>
        <v>1.384872761738235</v>
      </c>
      <c r="BS885">
        <f t="shared" si="239"/>
        <v>0.71548406133449505</v>
      </c>
      <c r="BT885">
        <f t="shared" si="240"/>
        <v>0</v>
      </c>
      <c r="BU885">
        <f t="shared" si="241"/>
        <v>0.20736469749690106</v>
      </c>
      <c r="BV885">
        <f t="shared" si="242"/>
        <v>0</v>
      </c>
      <c r="BW885">
        <f t="shared" si="243"/>
        <v>0.71548406133449505</v>
      </c>
      <c r="BX885">
        <f t="shared" si="244"/>
        <v>0</v>
      </c>
      <c r="BY885">
        <f t="shared" si="245"/>
        <v>0.17712095397358538</v>
      </c>
      <c r="BZ885">
        <f t="shared" si="246"/>
        <v>0</v>
      </c>
      <c r="CA885">
        <f t="shared" si="230"/>
        <v>0.76893500409623861</v>
      </c>
      <c r="CB885">
        <f t="shared" si="231"/>
        <v>0.13740931069074061</v>
      </c>
      <c r="CC885">
        <f t="shared" si="232"/>
        <v>0.76893500409623861</v>
      </c>
      <c r="CD885">
        <f t="shared" si="233"/>
        <v>0.13740931069074061</v>
      </c>
      <c r="CE885" s="4">
        <f t="shared" si="234"/>
        <v>0.28982434229231036</v>
      </c>
      <c r="CF885" s="4" t="str">
        <f t="shared" si="235"/>
        <v/>
      </c>
      <c r="CG885" s="4">
        <f t="shared" si="236"/>
        <v>0.8541519174266986</v>
      </c>
      <c r="CH885" s="4" t="str">
        <f t="shared" si="237"/>
        <v/>
      </c>
      <c r="CI885">
        <f>INDEX(FX!$B$114:$AK$132,MATCH(Data!BQ885,FX!$A$114:$A$132,0),MATCH(Data!D885,Period,0))</f>
        <v>1.3635271916280665</v>
      </c>
    </row>
    <row r="886" spans="1:87" hidden="1" outlineLevel="1" x14ac:dyDescent="0.15">
      <c r="A886" t="s">
        <v>79</v>
      </c>
      <c r="B886" s="1">
        <f t="shared" si="238"/>
        <v>43800</v>
      </c>
      <c r="C886" t="s">
        <v>45</v>
      </c>
      <c r="D886" s="1">
        <v>43709</v>
      </c>
      <c r="E886">
        <v>0.90465965000000004</v>
      </c>
      <c r="F886">
        <v>0.479247400842291</v>
      </c>
      <c r="G886">
        <v>0.90465965000000004</v>
      </c>
      <c r="H886">
        <v>0.38800323855000601</v>
      </c>
      <c r="I886">
        <v>1.15346378667986</v>
      </c>
      <c r="J886">
        <v>0.210280803382427</v>
      </c>
      <c r="K886">
        <v>1.15346378667986</v>
      </c>
      <c r="L886">
        <v>0.210280803382427</v>
      </c>
      <c r="BQ886" t="str">
        <f>VLOOKUP(A886,Misc!$A$3:$B$11,2,FALSE)</f>
        <v>SGD</v>
      </c>
      <c r="BR886">
        <f>INDEX(FX!$B$30:$AK$48,MATCH(Data!BQ886,FX!$A$30:$A$48,0),MATCH(Data!D886,Period,0))</f>
        <v>1.3798002440692054</v>
      </c>
      <c r="BS886">
        <f t="shared" si="239"/>
        <v>0.65564537612491236</v>
      </c>
      <c r="BT886">
        <f t="shared" si="240"/>
        <v>0</v>
      </c>
      <c r="BU886">
        <f t="shared" si="241"/>
        <v>0.34733100164479591</v>
      </c>
      <c r="BV886">
        <f t="shared" si="242"/>
        <v>0</v>
      </c>
      <c r="BW886">
        <f t="shared" si="243"/>
        <v>0.65564537612491236</v>
      </c>
      <c r="BX886">
        <f t="shared" si="244"/>
        <v>0</v>
      </c>
      <c r="BY886">
        <f t="shared" si="245"/>
        <v>0.28120247131261217</v>
      </c>
      <c r="BZ886">
        <f t="shared" si="246"/>
        <v>0</v>
      </c>
      <c r="CA886">
        <f t="shared" si="230"/>
        <v>0.84594116916921303</v>
      </c>
      <c r="CB886">
        <f t="shared" si="231"/>
        <v>0.15421826911376033</v>
      </c>
      <c r="CC886">
        <f t="shared" si="232"/>
        <v>0.84594116916921303</v>
      </c>
      <c r="CD886">
        <f t="shared" si="233"/>
        <v>0.15421826911376033</v>
      </c>
      <c r="CE886" s="4">
        <f t="shared" si="234"/>
        <v>0.52975436766997508</v>
      </c>
      <c r="CF886" s="4" t="str">
        <f t="shared" si="235"/>
        <v/>
      </c>
      <c r="CG886" s="4">
        <f t="shared" si="236"/>
        <v>0.80960947908758452</v>
      </c>
      <c r="CH886" s="4" t="str">
        <f t="shared" si="237"/>
        <v/>
      </c>
      <c r="CI886">
        <f>INDEX(FX!$B$114:$AK$132,MATCH(Data!BQ886,FX!$A$114:$A$132,0),MATCH(Data!D886,Period,0))</f>
        <v>1.3635271916280665</v>
      </c>
    </row>
    <row r="887" spans="1:87" hidden="1" outlineLevel="1" x14ac:dyDescent="0.15">
      <c r="A887" t="s">
        <v>79</v>
      </c>
      <c r="B887" s="1">
        <f t="shared" si="238"/>
        <v>43800</v>
      </c>
      <c r="C887" t="s">
        <v>45</v>
      </c>
      <c r="D887" s="1">
        <v>43739</v>
      </c>
      <c r="E887">
        <v>6.4046196080000399</v>
      </c>
      <c r="F887">
        <v>0.42288686138249004</v>
      </c>
      <c r="G887">
        <v>6.4046196080000399</v>
      </c>
      <c r="H887">
        <v>0.654467080879364</v>
      </c>
      <c r="I887">
        <v>1.1509637766798599</v>
      </c>
      <c r="J887">
        <v>0.26834390057530599</v>
      </c>
      <c r="K887">
        <v>1.1509637766798599</v>
      </c>
      <c r="L887">
        <v>0.26834390057530599</v>
      </c>
      <c r="BQ887" t="str">
        <f>VLOOKUP(A887,Misc!$A$3:$B$11,2,FALSE)</f>
        <v>SGD</v>
      </c>
      <c r="BR887">
        <f>INDEX(FX!$B$30:$AK$48,MATCH(Data!BQ887,FX!$A$30:$A$48,0),MATCH(Data!D887,Period,0))</f>
        <v>1.3707461183514356</v>
      </c>
      <c r="BS887">
        <f t="shared" si="239"/>
        <v>4.6723602002263753</v>
      </c>
      <c r="BT887">
        <f t="shared" si="240"/>
        <v>0</v>
      </c>
      <c r="BU887">
        <f t="shared" si="241"/>
        <v>0.3085085237309198</v>
      </c>
      <c r="BV887">
        <f t="shared" si="242"/>
        <v>0</v>
      </c>
      <c r="BW887">
        <f t="shared" si="243"/>
        <v>4.6723602002263753</v>
      </c>
      <c r="BX887">
        <f t="shared" si="244"/>
        <v>0</v>
      </c>
      <c r="BY887">
        <f t="shared" si="245"/>
        <v>0.47745317102664958</v>
      </c>
      <c r="BZ887">
        <f t="shared" si="246"/>
        <v>0</v>
      </c>
      <c r="CA887">
        <f t="shared" si="230"/>
        <v>0.84410768171450734</v>
      </c>
      <c r="CB887">
        <f t="shared" si="231"/>
        <v>0.19680128289550311</v>
      </c>
      <c r="CC887">
        <f t="shared" si="232"/>
        <v>0.84410768171450734</v>
      </c>
      <c r="CD887">
        <f t="shared" si="233"/>
        <v>0.19680128289550311</v>
      </c>
      <c r="CE887" s="4">
        <f t="shared" si="234"/>
        <v>6.6028411875431306E-2</v>
      </c>
      <c r="CF887" s="4" t="str">
        <f t="shared" si="235"/>
        <v/>
      </c>
      <c r="CG887" s="4">
        <f t="shared" si="236"/>
        <v>1.5476174377699943</v>
      </c>
      <c r="CH887" s="4" t="str">
        <f t="shared" si="237"/>
        <v/>
      </c>
      <c r="CI887">
        <f>INDEX(FX!$B$114:$AK$132,MATCH(Data!BQ887,FX!$A$114:$A$132,0),MATCH(Data!D887,Period,0))</f>
        <v>1.3635271916280665</v>
      </c>
    </row>
    <row r="888" spans="1:87" hidden="1" outlineLevel="1" x14ac:dyDescent="0.15">
      <c r="A888" t="s">
        <v>79</v>
      </c>
      <c r="B888" s="1">
        <f t="shared" ref="B888:B913" si="247">B887</f>
        <v>43800</v>
      </c>
      <c r="C888" t="s">
        <v>45</v>
      </c>
      <c r="D888" s="1">
        <v>43770</v>
      </c>
      <c r="E888">
        <v>0.78486919300000402</v>
      </c>
      <c r="F888">
        <v>0.98713183861971499</v>
      </c>
      <c r="G888">
        <v>0.78486919300000402</v>
      </c>
      <c r="H888">
        <v>0.55378563203136</v>
      </c>
      <c r="I888">
        <v>1.21746379667986</v>
      </c>
      <c r="J888">
        <v>0.203216604278569</v>
      </c>
      <c r="K888">
        <v>1.21746379667986</v>
      </c>
      <c r="L888">
        <v>0.203216604278569</v>
      </c>
      <c r="BQ888" t="str">
        <f>VLOOKUP(A888,Misc!$A$3:$B$11,2,FALSE)</f>
        <v>SGD</v>
      </c>
      <c r="BR888">
        <f>INDEX(FX!$B$30:$AK$48,MATCH(Data!BQ888,FX!$A$30:$A$48,0),MATCH(Data!D888,Period,0))</f>
        <v>1.3616322661265996</v>
      </c>
      <c r="BS888">
        <f t="shared" si="239"/>
        <v>0.57641788647730952</v>
      </c>
      <c r="BT888">
        <f t="shared" si="240"/>
        <v>0</v>
      </c>
      <c r="BU888">
        <f t="shared" si="241"/>
        <v>0.72496213785222907</v>
      </c>
      <c r="BV888">
        <f t="shared" si="242"/>
        <v>0</v>
      </c>
      <c r="BW888">
        <f t="shared" si="243"/>
        <v>0.57641788647730952</v>
      </c>
      <c r="BX888">
        <f t="shared" si="244"/>
        <v>0</v>
      </c>
      <c r="BY888">
        <f t="shared" si="245"/>
        <v>0.40670718945776735</v>
      </c>
      <c r="BZ888">
        <f t="shared" si="246"/>
        <v>0</v>
      </c>
      <c r="CA888">
        <f t="shared" si="230"/>
        <v>0.89287826759523214</v>
      </c>
      <c r="CB888">
        <f t="shared" si="231"/>
        <v>0.1490374416632837</v>
      </c>
      <c r="CC888">
        <f t="shared" si="232"/>
        <v>0.89287826759523214</v>
      </c>
      <c r="CD888">
        <f t="shared" si="233"/>
        <v>0.1490374416632837</v>
      </c>
      <c r="CE888" s="4">
        <f t="shared" si="234"/>
        <v>1.2577023629206325</v>
      </c>
      <c r="CF888" s="4" t="str">
        <f t="shared" si="235"/>
        <v/>
      </c>
      <c r="CG888" s="4">
        <f t="shared" si="236"/>
        <v>0.56100473145077201</v>
      </c>
      <c r="CH888" s="4" t="str">
        <f t="shared" si="237"/>
        <v/>
      </c>
      <c r="CI888">
        <f>INDEX(FX!$B$114:$AK$132,MATCH(Data!BQ888,FX!$A$114:$A$132,0),MATCH(Data!D888,Period,0))</f>
        <v>1.3635271916280665</v>
      </c>
    </row>
    <row r="889" spans="1:87" hidden="1" outlineLevel="1" x14ac:dyDescent="0.15">
      <c r="A889" t="s">
        <v>79</v>
      </c>
      <c r="B889" s="1">
        <f t="shared" si="247"/>
        <v>43800</v>
      </c>
      <c r="C889" t="s">
        <v>45</v>
      </c>
      <c r="D889" s="1">
        <v>43800</v>
      </c>
      <c r="E889">
        <v>0.46871748199999297</v>
      </c>
      <c r="F889">
        <v>-2.6588776094644104</v>
      </c>
      <c r="G889">
        <v>0.46871748199999297</v>
      </c>
      <c r="H889">
        <v>0.51527813369309505</v>
      </c>
      <c r="I889">
        <v>1.2534637866798599</v>
      </c>
      <c r="J889">
        <v>0.24378494028765901</v>
      </c>
      <c r="K889">
        <v>1.2534637866798599</v>
      </c>
      <c r="L889">
        <v>0.24378494028765901</v>
      </c>
      <c r="BQ889" t="str">
        <f>VLOOKUP(A889,Misc!$A$3:$B$11,2,FALSE)</f>
        <v>SGD</v>
      </c>
      <c r="BR889">
        <f>INDEX(FX!$B$30:$AK$48,MATCH(Data!BQ889,FX!$A$30:$A$48,0),MATCH(Data!D889,Period,0))</f>
        <v>1.3570358439548478</v>
      </c>
      <c r="BS889">
        <f t="shared" si="239"/>
        <v>0.34539801147329785</v>
      </c>
      <c r="BT889">
        <f t="shared" si="240"/>
        <v>0</v>
      </c>
      <c r="BU889">
        <f t="shared" si="241"/>
        <v>-1.9593274719373428</v>
      </c>
      <c r="BV889">
        <f t="shared" si="242"/>
        <v>0</v>
      </c>
      <c r="BW889">
        <f t="shared" si="243"/>
        <v>0.34539801147329785</v>
      </c>
      <c r="BX889">
        <f t="shared" si="244"/>
        <v>0</v>
      </c>
      <c r="BY889">
        <f t="shared" si="245"/>
        <v>0.37970856553899524</v>
      </c>
      <c r="BZ889">
        <f t="shared" si="246"/>
        <v>0</v>
      </c>
      <c r="CA889">
        <f t="shared" si="230"/>
        <v>0.91928037400061702</v>
      </c>
      <c r="CB889">
        <f t="shared" si="231"/>
        <v>0.1787899367056825</v>
      </c>
      <c r="CC889">
        <f t="shared" si="232"/>
        <v>0.91928037400061702</v>
      </c>
      <c r="CD889">
        <f t="shared" si="233"/>
        <v>0.1787899367056825</v>
      </c>
      <c r="CE889" s="4">
        <f t="shared" si="234"/>
        <v>-5.6726657561802876</v>
      </c>
      <c r="CF889" s="4" t="str">
        <f t="shared" si="235"/>
        <v/>
      </c>
      <c r="CG889" s="4">
        <f t="shared" si="236"/>
        <v>-0.19379535630332748</v>
      </c>
      <c r="CH889" s="4" t="str">
        <f t="shared" si="237"/>
        <v/>
      </c>
      <c r="CI889">
        <f>INDEX(FX!$B$114:$AK$132,MATCH(Data!BQ889,FX!$A$114:$A$132,0),MATCH(Data!D889,Period,0))</f>
        <v>1.3635271916280665</v>
      </c>
    </row>
    <row r="890" spans="1:87" hidden="1" outlineLevel="1" x14ac:dyDescent="0.15">
      <c r="A890" t="s">
        <v>79</v>
      </c>
      <c r="B890" s="1">
        <f t="shared" si="247"/>
        <v>43800</v>
      </c>
      <c r="C890" t="s">
        <v>109</v>
      </c>
      <c r="D890" s="1">
        <v>43101</v>
      </c>
      <c r="E890">
        <f t="array" ref="E890:E901">TRANSPOSE([8]SGInput!$W$102:$AH$102)/1000000</f>
        <v>2.942291E-2</v>
      </c>
      <c r="F890">
        <f t="array" ref="F890:F901">TRANSPOSE([8]SGInput!$W$107:$AH$107)/1000000</f>
        <v>4.682783024E-2</v>
      </c>
      <c r="G890">
        <f t="array" ref="G890:G901">TRANSPOSE([8]SGInput!$W$112:$AH$112)/1000000</f>
        <v>2.942291E-2</v>
      </c>
      <c r="H890">
        <f t="array" ref="H890:H901">TRANSPOSE([8]SGInput!$W$117:$AH$117)/1000000</f>
        <v>4.682783024E-2</v>
      </c>
      <c r="BQ890" t="str">
        <f>VLOOKUP(A890,Misc!$A$3:$B$11,2,FALSE)</f>
        <v>SGD</v>
      </c>
      <c r="BR890">
        <f>INDEX(FX!$B$30:$AK$48,MATCH(Data!BQ890,FX!$A$30:$A$48,0),MATCH(Data!D890,Period,0))</f>
        <v>1.3215519264947519</v>
      </c>
      <c r="BS890">
        <f t="shared" si="239"/>
        <v>2.2263907615072319E-2</v>
      </c>
      <c r="BT890">
        <f t="shared" si="240"/>
        <v>0</v>
      </c>
      <c r="BU890">
        <f t="shared" si="241"/>
        <v>3.5433969185157066E-2</v>
      </c>
      <c r="BV890">
        <f t="shared" si="242"/>
        <v>0</v>
      </c>
      <c r="BW890">
        <f t="shared" si="243"/>
        <v>2.2263907615072319E-2</v>
      </c>
      <c r="BX890">
        <f t="shared" si="244"/>
        <v>0</v>
      </c>
      <c r="BY890">
        <f t="shared" si="245"/>
        <v>3.5433969185157066E-2</v>
      </c>
      <c r="BZ890">
        <f t="shared" si="246"/>
        <v>0</v>
      </c>
      <c r="CA890">
        <f t="shared" si="230"/>
        <v>0</v>
      </c>
      <c r="CB890">
        <f t="shared" si="231"/>
        <v>0</v>
      </c>
      <c r="CC890">
        <f t="shared" si="232"/>
        <v>0</v>
      </c>
      <c r="CD890">
        <f t="shared" si="233"/>
        <v>0</v>
      </c>
      <c r="CE890" s="4">
        <f t="shared" si="234"/>
        <v>1.5915431288067698</v>
      </c>
      <c r="CF890" s="4" t="str">
        <f t="shared" si="235"/>
        <v/>
      </c>
      <c r="CG890" s="4">
        <f t="shared" si="236"/>
        <v>1</v>
      </c>
      <c r="CH890" s="4" t="str">
        <f t="shared" si="237"/>
        <v/>
      </c>
      <c r="CI890">
        <f>INDEX(FX!$B$114:$AK$132,MATCH(Data!BQ890,FX!$A$114:$A$132,0),MATCH(Data!D890,Period,0))</f>
        <v>1.3635271916280665</v>
      </c>
    </row>
    <row r="891" spans="1:87" hidden="1" outlineLevel="1" x14ac:dyDescent="0.15">
      <c r="A891" t="s">
        <v>79</v>
      </c>
      <c r="B891" s="1">
        <f t="shared" si="247"/>
        <v>43800</v>
      </c>
      <c r="C891" t="s">
        <v>109</v>
      </c>
      <c r="D891" s="1">
        <v>43132</v>
      </c>
      <c r="E891">
        <v>3.9063130000000001E-2</v>
      </c>
      <c r="F891">
        <v>5.3550419850999988E-2</v>
      </c>
      <c r="G891">
        <v>3.9063130000000001E-2</v>
      </c>
      <c r="H891">
        <v>5.3550419850999988E-2</v>
      </c>
      <c r="BQ891" t="str">
        <f>VLOOKUP(A891,Misc!$A$3:$B$11,2,FALSE)</f>
        <v>SGD</v>
      </c>
      <c r="BR891">
        <f>INDEX(FX!$B$30:$AK$48,MATCH(Data!BQ891,FX!$A$30:$A$48,0),MATCH(Data!D891,Period,0))</f>
        <v>1.3196156400330425</v>
      </c>
      <c r="BS891">
        <f t="shared" si="239"/>
        <v>2.9601899837305566E-2</v>
      </c>
      <c r="BT891">
        <f t="shared" si="240"/>
        <v>0</v>
      </c>
      <c r="BU891">
        <f t="shared" si="241"/>
        <v>4.0580316136340361E-2</v>
      </c>
      <c r="BV891">
        <f t="shared" si="242"/>
        <v>0</v>
      </c>
      <c r="BW891">
        <f t="shared" si="243"/>
        <v>2.9601899837305566E-2</v>
      </c>
      <c r="BX891">
        <f t="shared" si="244"/>
        <v>0</v>
      </c>
      <c r="BY891">
        <f t="shared" si="245"/>
        <v>4.0580316136340361E-2</v>
      </c>
      <c r="BZ891">
        <f t="shared" si="246"/>
        <v>0</v>
      </c>
      <c r="CA891">
        <f t="shared" si="230"/>
        <v>0</v>
      </c>
      <c r="CB891">
        <f t="shared" si="231"/>
        <v>0</v>
      </c>
      <c r="CC891">
        <f t="shared" si="232"/>
        <v>0</v>
      </c>
      <c r="CD891">
        <f t="shared" si="233"/>
        <v>0</v>
      </c>
      <c r="CE891" s="4">
        <f t="shared" si="234"/>
        <v>1.3708686388161928</v>
      </c>
      <c r="CF891" s="4" t="str">
        <f t="shared" si="235"/>
        <v/>
      </c>
      <c r="CG891" s="4">
        <f t="shared" si="236"/>
        <v>1</v>
      </c>
      <c r="CH891" s="4" t="str">
        <f t="shared" si="237"/>
        <v/>
      </c>
      <c r="CI891">
        <f>INDEX(FX!$B$114:$AK$132,MATCH(Data!BQ891,FX!$A$114:$A$132,0),MATCH(Data!D891,Period,0))</f>
        <v>1.3635271916280665</v>
      </c>
    </row>
    <row r="892" spans="1:87" hidden="1" outlineLevel="1" x14ac:dyDescent="0.15">
      <c r="A892" t="s">
        <v>79</v>
      </c>
      <c r="B892" s="1">
        <f t="shared" si="247"/>
        <v>43800</v>
      </c>
      <c r="C892" t="s">
        <v>109</v>
      </c>
      <c r="D892" s="1">
        <v>43160</v>
      </c>
      <c r="E892">
        <v>3.4007920000000004E-2</v>
      </c>
      <c r="F892">
        <v>5.0559938909999991E-2</v>
      </c>
      <c r="G892">
        <v>3.4007920000000004E-2</v>
      </c>
      <c r="H892">
        <v>5.0559938909999991E-2</v>
      </c>
      <c r="BQ892" t="str">
        <f>VLOOKUP(A892,Misc!$A$3:$B$11,2,FALSE)</f>
        <v>SGD</v>
      </c>
      <c r="BR892">
        <f>INDEX(FX!$B$30:$AK$48,MATCH(Data!BQ892,FX!$A$30:$A$48,0),MATCH(Data!D892,Period,0))</f>
        <v>1.3150003860109629</v>
      </c>
      <c r="BS892">
        <f t="shared" si="239"/>
        <v>2.5861528530164619E-2</v>
      </c>
      <c r="BT892">
        <f t="shared" si="240"/>
        <v>0</v>
      </c>
      <c r="BU892">
        <f t="shared" si="241"/>
        <v>3.844861145887031E-2</v>
      </c>
      <c r="BV892">
        <f t="shared" si="242"/>
        <v>0</v>
      </c>
      <c r="BW892">
        <f t="shared" si="243"/>
        <v>2.5861528530164619E-2</v>
      </c>
      <c r="BX892">
        <f t="shared" si="244"/>
        <v>0</v>
      </c>
      <c r="BY892">
        <f t="shared" si="245"/>
        <v>3.844861145887031E-2</v>
      </c>
      <c r="BZ892">
        <f t="shared" si="246"/>
        <v>0</v>
      </c>
      <c r="CA892">
        <f t="shared" si="230"/>
        <v>0</v>
      </c>
      <c r="CB892">
        <f t="shared" si="231"/>
        <v>0</v>
      </c>
      <c r="CC892">
        <f t="shared" si="232"/>
        <v>0</v>
      </c>
      <c r="CD892">
        <f t="shared" si="233"/>
        <v>0</v>
      </c>
      <c r="CE892" s="4">
        <f t="shared" si="234"/>
        <v>1.4867107106227015</v>
      </c>
      <c r="CF892" s="4" t="str">
        <f t="shared" si="235"/>
        <v/>
      </c>
      <c r="CG892" s="4">
        <f t="shared" si="236"/>
        <v>1</v>
      </c>
      <c r="CH892" s="4" t="str">
        <f t="shared" si="237"/>
        <v/>
      </c>
      <c r="CI892">
        <f>INDEX(FX!$B$114:$AK$132,MATCH(Data!BQ892,FX!$A$114:$A$132,0),MATCH(Data!D892,Period,0))</f>
        <v>1.3635271916280665</v>
      </c>
    </row>
    <row r="893" spans="1:87" hidden="1" outlineLevel="1" x14ac:dyDescent="0.15">
      <c r="A893" t="s">
        <v>79</v>
      </c>
      <c r="B893" s="1">
        <f t="shared" si="247"/>
        <v>43800</v>
      </c>
      <c r="C893" t="s">
        <v>109</v>
      </c>
      <c r="D893" s="1">
        <v>43191</v>
      </c>
      <c r="E893">
        <v>5.9310895000000002E-2</v>
      </c>
      <c r="F893">
        <v>3.8327884201530958E-2</v>
      </c>
      <c r="G893">
        <v>5.9310895000000002E-2</v>
      </c>
      <c r="H893">
        <v>3.8327884201530958E-2</v>
      </c>
      <c r="BQ893" t="str">
        <f>VLOOKUP(A893,Misc!$A$3:$B$11,2,FALSE)</f>
        <v>SGD</v>
      </c>
      <c r="BR893">
        <f>INDEX(FX!$B$30:$AK$48,MATCH(Data!BQ893,FX!$A$30:$A$48,0),MATCH(Data!D893,Period,0))</f>
        <v>1.3159909744792817</v>
      </c>
      <c r="BS893">
        <f t="shared" si="239"/>
        <v>4.5069378248181718E-2</v>
      </c>
      <c r="BT893">
        <f t="shared" si="240"/>
        <v>0</v>
      </c>
      <c r="BU893">
        <f t="shared" si="241"/>
        <v>2.9124731814134774E-2</v>
      </c>
      <c r="BV893">
        <f t="shared" si="242"/>
        <v>0</v>
      </c>
      <c r="BW893">
        <f t="shared" si="243"/>
        <v>4.5069378248181718E-2</v>
      </c>
      <c r="BX893">
        <f t="shared" si="244"/>
        <v>0</v>
      </c>
      <c r="BY893">
        <f t="shared" si="245"/>
        <v>2.9124731814134774E-2</v>
      </c>
      <c r="BZ893">
        <f t="shared" si="246"/>
        <v>0</v>
      </c>
      <c r="CA893">
        <f t="shared" si="230"/>
        <v>0</v>
      </c>
      <c r="CB893">
        <f t="shared" si="231"/>
        <v>0</v>
      </c>
      <c r="CC893">
        <f t="shared" si="232"/>
        <v>0</v>
      </c>
      <c r="CD893">
        <f t="shared" si="233"/>
        <v>0</v>
      </c>
      <c r="CE893" s="4">
        <f t="shared" si="234"/>
        <v>0.64621996011914773</v>
      </c>
      <c r="CF893" s="4" t="str">
        <f t="shared" si="235"/>
        <v/>
      </c>
      <c r="CG893" s="4">
        <f t="shared" si="236"/>
        <v>1</v>
      </c>
      <c r="CH893" s="4" t="str">
        <f t="shared" si="237"/>
        <v/>
      </c>
      <c r="CI893">
        <f>INDEX(FX!$B$114:$AK$132,MATCH(Data!BQ893,FX!$A$114:$A$132,0),MATCH(Data!D893,Period,0))</f>
        <v>1.3635271916280665</v>
      </c>
    </row>
    <row r="894" spans="1:87" hidden="1" outlineLevel="1" x14ac:dyDescent="0.15">
      <c r="A894" t="s">
        <v>79</v>
      </c>
      <c r="B894" s="1">
        <f t="shared" si="247"/>
        <v>43800</v>
      </c>
      <c r="C894" t="s">
        <v>109</v>
      </c>
      <c r="D894" s="1">
        <v>43221</v>
      </c>
      <c r="E894">
        <v>0.11565065200000001</v>
      </c>
      <c r="F894">
        <v>7.733132113651113E-2</v>
      </c>
      <c r="G894">
        <v>0.11565065200000001</v>
      </c>
      <c r="H894">
        <v>7.733132113651113E-2</v>
      </c>
      <c r="BQ894" t="str">
        <f>VLOOKUP(A894,Misc!$A$3:$B$11,2,FALSE)</f>
        <v>SGD</v>
      </c>
      <c r="BR894">
        <f>INDEX(FX!$B$30:$AK$48,MATCH(Data!BQ894,FX!$A$30:$A$48,0),MATCH(Data!D894,Period,0))</f>
        <v>1.3392440037095612</v>
      </c>
      <c r="BS894">
        <f t="shared" si="239"/>
        <v>8.6355176263369623E-2</v>
      </c>
      <c r="BT894">
        <f t="shared" si="240"/>
        <v>0</v>
      </c>
      <c r="BU894">
        <f t="shared" si="241"/>
        <v>5.7742518108956788E-2</v>
      </c>
      <c r="BV894">
        <f t="shared" si="242"/>
        <v>0</v>
      </c>
      <c r="BW894">
        <f t="shared" si="243"/>
        <v>8.6355176263369623E-2</v>
      </c>
      <c r="BX894">
        <f t="shared" si="244"/>
        <v>0</v>
      </c>
      <c r="BY894">
        <f t="shared" si="245"/>
        <v>5.7742518108956788E-2</v>
      </c>
      <c r="BZ894">
        <f t="shared" si="246"/>
        <v>0</v>
      </c>
      <c r="CA894">
        <f t="shared" si="230"/>
        <v>0</v>
      </c>
      <c r="CB894">
        <f t="shared" si="231"/>
        <v>0</v>
      </c>
      <c r="CC894">
        <f t="shared" si="232"/>
        <v>0</v>
      </c>
      <c r="CD894">
        <f t="shared" si="233"/>
        <v>0</v>
      </c>
      <c r="CE894" s="4">
        <f t="shared" si="234"/>
        <v>0.66866307970759331</v>
      </c>
      <c r="CF894" s="4" t="str">
        <f t="shared" si="235"/>
        <v/>
      </c>
      <c r="CG894" s="4">
        <f t="shared" si="236"/>
        <v>1</v>
      </c>
      <c r="CH894" s="4" t="str">
        <f t="shared" si="237"/>
        <v/>
      </c>
      <c r="CI894">
        <f>INDEX(FX!$B$114:$AK$132,MATCH(Data!BQ894,FX!$A$114:$A$132,0),MATCH(Data!D894,Period,0))</f>
        <v>1.3635271916280665</v>
      </c>
    </row>
    <row r="895" spans="1:87" hidden="1" outlineLevel="1" x14ac:dyDescent="0.15">
      <c r="A895" t="s">
        <v>79</v>
      </c>
      <c r="B895" s="1">
        <f t="shared" si="247"/>
        <v>43800</v>
      </c>
      <c r="C895" t="s">
        <v>109</v>
      </c>
      <c r="D895" s="1">
        <v>43252</v>
      </c>
      <c r="E895">
        <v>0.10139400999999998</v>
      </c>
      <c r="F895">
        <v>5.5000690031957927E-2</v>
      </c>
      <c r="G895">
        <v>0.10139400999999998</v>
      </c>
      <c r="H895">
        <v>5.5000690031957927E-2</v>
      </c>
      <c r="BQ895" t="str">
        <f>VLOOKUP(A895,Misc!$A$3:$B$11,2,FALSE)</f>
        <v>SGD</v>
      </c>
      <c r="BR895">
        <f>INDEX(FX!$B$30:$AK$48,MATCH(Data!BQ895,FX!$A$30:$A$48,0),MATCH(Data!D895,Period,0))</f>
        <v>1.3475599810800674</v>
      </c>
      <c r="BS895">
        <f t="shared" si="239"/>
        <v>7.5242669286403732E-2</v>
      </c>
      <c r="BT895">
        <f t="shared" si="240"/>
        <v>0</v>
      </c>
      <c r="BU895">
        <f t="shared" si="241"/>
        <v>4.0815021820308849E-2</v>
      </c>
      <c r="BV895">
        <f t="shared" si="242"/>
        <v>0</v>
      </c>
      <c r="BW895">
        <f t="shared" si="243"/>
        <v>7.5242669286403732E-2</v>
      </c>
      <c r="BX895">
        <f t="shared" si="244"/>
        <v>0</v>
      </c>
      <c r="BY895">
        <f t="shared" si="245"/>
        <v>4.0815021820308849E-2</v>
      </c>
      <c r="BZ895">
        <f t="shared" si="246"/>
        <v>0</v>
      </c>
      <c r="CA895">
        <f t="shared" si="230"/>
        <v>0</v>
      </c>
      <c r="CB895">
        <f t="shared" si="231"/>
        <v>0</v>
      </c>
      <c r="CC895">
        <f t="shared" si="232"/>
        <v>0</v>
      </c>
      <c r="CD895">
        <f t="shared" si="233"/>
        <v>0</v>
      </c>
      <c r="CE895" s="4">
        <f t="shared" si="234"/>
        <v>0.54244516053717518</v>
      </c>
      <c r="CF895" s="4" t="str">
        <f t="shared" si="235"/>
        <v/>
      </c>
      <c r="CG895" s="4">
        <f t="shared" si="236"/>
        <v>1</v>
      </c>
      <c r="CH895" s="4" t="str">
        <f t="shared" si="237"/>
        <v/>
      </c>
      <c r="CI895">
        <f>INDEX(FX!$B$114:$AK$132,MATCH(Data!BQ895,FX!$A$114:$A$132,0),MATCH(Data!D895,Period,0))</f>
        <v>1.3635271916280665</v>
      </c>
    </row>
    <row r="896" spans="1:87" hidden="1" outlineLevel="1" x14ac:dyDescent="0.15">
      <c r="A896" t="s">
        <v>79</v>
      </c>
      <c r="B896" s="1">
        <f t="shared" si="247"/>
        <v>43800</v>
      </c>
      <c r="C896" t="s">
        <v>109</v>
      </c>
      <c r="D896" s="1">
        <v>43282</v>
      </c>
      <c r="E896">
        <v>0.11322109400000016</v>
      </c>
      <c r="F896">
        <v>5.4505123034000069E-2</v>
      </c>
      <c r="G896">
        <v>0.11322109400000016</v>
      </c>
      <c r="H896">
        <v>5.4505123034000069E-2</v>
      </c>
      <c r="BQ896" t="str">
        <f>VLOOKUP(A896,Misc!$A$3:$B$11,2,FALSE)</f>
        <v>SGD</v>
      </c>
      <c r="BR896">
        <f>INDEX(FX!$B$30:$AK$48,MATCH(Data!BQ896,FX!$A$30:$A$48,0),MATCH(Data!D896,Period,0))</f>
        <v>1.3632986627043091</v>
      </c>
      <c r="BS896">
        <f t="shared" si="239"/>
        <v>8.30493692228884E-2</v>
      </c>
      <c r="BT896">
        <f t="shared" si="240"/>
        <v>0</v>
      </c>
      <c r="BU896">
        <f t="shared" si="241"/>
        <v>3.9980324579707953E-2</v>
      </c>
      <c r="BV896">
        <f t="shared" si="242"/>
        <v>0</v>
      </c>
      <c r="BW896">
        <f t="shared" si="243"/>
        <v>8.30493692228884E-2</v>
      </c>
      <c r="BX896">
        <f t="shared" si="244"/>
        <v>0</v>
      </c>
      <c r="BY896">
        <f t="shared" si="245"/>
        <v>3.9980324579707953E-2</v>
      </c>
      <c r="BZ896">
        <f t="shared" si="246"/>
        <v>0</v>
      </c>
      <c r="CA896">
        <f t="shared" si="230"/>
        <v>0</v>
      </c>
      <c r="CB896">
        <f t="shared" si="231"/>
        <v>0</v>
      </c>
      <c r="CC896">
        <f t="shared" si="232"/>
        <v>0</v>
      </c>
      <c r="CD896">
        <f t="shared" si="233"/>
        <v>0</v>
      </c>
      <c r="CE896" s="4">
        <f t="shared" si="234"/>
        <v>0.48140431352836066</v>
      </c>
      <c r="CF896" s="4" t="str">
        <f t="shared" si="235"/>
        <v/>
      </c>
      <c r="CG896" s="4">
        <f t="shared" si="236"/>
        <v>1</v>
      </c>
      <c r="CH896" s="4" t="str">
        <f t="shared" si="237"/>
        <v/>
      </c>
      <c r="CI896">
        <f>INDEX(FX!$B$114:$AK$132,MATCH(Data!BQ896,FX!$A$114:$A$132,0),MATCH(Data!D896,Period,0))</f>
        <v>1.3635271916280665</v>
      </c>
    </row>
    <row r="897" spans="1:87" hidden="1" outlineLevel="1" x14ac:dyDescent="0.15">
      <c r="A897" t="s">
        <v>79</v>
      </c>
      <c r="B897" s="1">
        <f t="shared" si="247"/>
        <v>43800</v>
      </c>
      <c r="C897" t="s">
        <v>109</v>
      </c>
      <c r="D897" s="1">
        <v>43313</v>
      </c>
      <c r="E897">
        <v>5.8149859999999956E-2</v>
      </c>
      <c r="F897">
        <v>1.9696950336000153E-2</v>
      </c>
      <c r="G897">
        <v>5.8149859999999956E-2</v>
      </c>
      <c r="H897">
        <v>1.9696950336000153E-2</v>
      </c>
      <c r="BQ897" t="str">
        <f>VLOOKUP(A897,Misc!$A$3:$B$11,2,FALSE)</f>
        <v>SGD</v>
      </c>
      <c r="BR897">
        <f>INDEX(FX!$B$30:$AK$48,MATCH(Data!BQ897,FX!$A$30:$A$48,0),MATCH(Data!D897,Period,0))</f>
        <v>1.3686913178679798</v>
      </c>
      <c r="BS897">
        <f t="shared" si="239"/>
        <v>4.2485737463857379E-2</v>
      </c>
      <c r="BT897">
        <f t="shared" si="240"/>
        <v>0</v>
      </c>
      <c r="BU897">
        <f t="shared" si="241"/>
        <v>1.4391082984790341E-2</v>
      </c>
      <c r="BV897">
        <f t="shared" si="242"/>
        <v>0</v>
      </c>
      <c r="BW897">
        <f t="shared" si="243"/>
        <v>4.2485737463857379E-2</v>
      </c>
      <c r="BX897">
        <f t="shared" si="244"/>
        <v>0</v>
      </c>
      <c r="BY897">
        <f t="shared" si="245"/>
        <v>1.4391082984790341E-2</v>
      </c>
      <c r="BZ897">
        <f t="shared" si="246"/>
        <v>0</v>
      </c>
      <c r="CA897">
        <f t="shared" si="230"/>
        <v>0</v>
      </c>
      <c r="CB897">
        <f t="shared" si="231"/>
        <v>0</v>
      </c>
      <c r="CC897">
        <f t="shared" si="232"/>
        <v>0</v>
      </c>
      <c r="CD897">
        <f t="shared" si="233"/>
        <v>0</v>
      </c>
      <c r="CE897" s="4">
        <f t="shared" si="234"/>
        <v>0.33872739050446837</v>
      </c>
      <c r="CF897" s="4" t="str">
        <f t="shared" si="235"/>
        <v/>
      </c>
      <c r="CG897" s="4">
        <f t="shared" si="236"/>
        <v>1</v>
      </c>
      <c r="CH897" s="4" t="str">
        <f t="shared" si="237"/>
        <v/>
      </c>
      <c r="CI897">
        <f>INDEX(FX!$B$114:$AK$132,MATCH(Data!BQ897,FX!$A$114:$A$132,0),MATCH(Data!D897,Period,0))</f>
        <v>1.3635271916280665</v>
      </c>
    </row>
    <row r="898" spans="1:87" hidden="1" outlineLevel="1" x14ac:dyDescent="0.15">
      <c r="A898" t="s">
        <v>79</v>
      </c>
      <c r="B898" s="1">
        <f t="shared" si="247"/>
        <v>43800</v>
      </c>
      <c r="C898" t="s">
        <v>109</v>
      </c>
      <c r="D898" s="1">
        <v>43344</v>
      </c>
      <c r="E898">
        <v>0.10538511399999995</v>
      </c>
      <c r="F898">
        <v>2.8024458243999805E-2</v>
      </c>
      <c r="G898">
        <v>0.10538511399999995</v>
      </c>
      <c r="H898">
        <v>2.8024458243999805E-2</v>
      </c>
      <c r="BQ898" t="str">
        <f>VLOOKUP(A898,Misc!$A$3:$B$11,2,FALSE)</f>
        <v>SGD</v>
      </c>
      <c r="BR898">
        <f>INDEX(FX!$B$30:$AK$48,MATCH(Data!BQ898,FX!$A$30:$A$48,0),MATCH(Data!D898,Period,0))</f>
        <v>1.3711477265904433</v>
      </c>
      <c r="BS898">
        <f t="shared" si="239"/>
        <v>7.6859051695367095E-2</v>
      </c>
      <c r="BT898">
        <f t="shared" si="240"/>
        <v>0</v>
      </c>
      <c r="BU898">
        <f t="shared" si="241"/>
        <v>2.043868629216683E-2</v>
      </c>
      <c r="BV898">
        <f t="shared" si="242"/>
        <v>0</v>
      </c>
      <c r="BW898">
        <f t="shared" si="243"/>
        <v>7.6859051695367095E-2</v>
      </c>
      <c r="BX898">
        <f t="shared" si="244"/>
        <v>0</v>
      </c>
      <c r="BY898">
        <f t="shared" si="245"/>
        <v>2.043868629216683E-2</v>
      </c>
      <c r="BZ898">
        <f t="shared" si="246"/>
        <v>0</v>
      </c>
      <c r="CA898">
        <f t="shared" si="230"/>
        <v>0</v>
      </c>
      <c r="CB898">
        <f t="shared" si="231"/>
        <v>0</v>
      </c>
      <c r="CC898">
        <f t="shared" si="232"/>
        <v>0</v>
      </c>
      <c r="CD898">
        <f t="shared" si="233"/>
        <v>0</v>
      </c>
      <c r="CE898" s="4">
        <f t="shared" si="234"/>
        <v>0.26592425799339953</v>
      </c>
      <c r="CF898" s="4" t="str">
        <f t="shared" si="235"/>
        <v/>
      </c>
      <c r="CG898" s="4">
        <f t="shared" si="236"/>
        <v>1</v>
      </c>
      <c r="CH898" s="4" t="str">
        <f t="shared" si="237"/>
        <v/>
      </c>
      <c r="CI898">
        <f>INDEX(FX!$B$114:$AK$132,MATCH(Data!BQ898,FX!$A$114:$A$132,0),MATCH(Data!D898,Period,0))</f>
        <v>1.3635271916280665</v>
      </c>
    </row>
    <row r="899" spans="1:87" hidden="1" outlineLevel="1" x14ac:dyDescent="0.15">
      <c r="A899" t="s">
        <v>79</v>
      </c>
      <c r="B899" s="1">
        <f t="shared" si="247"/>
        <v>43800</v>
      </c>
      <c r="C899" t="s">
        <v>109</v>
      </c>
      <c r="D899" s="1">
        <v>43374</v>
      </c>
      <c r="E899">
        <v>0.12719154000000005</v>
      </c>
      <c r="F899">
        <v>3.7642688625000011E-2</v>
      </c>
      <c r="G899">
        <v>0.12719154000000005</v>
      </c>
      <c r="H899">
        <v>3.7642688625000011E-2</v>
      </c>
      <c r="BQ899" t="str">
        <f>VLOOKUP(A899,Misc!$A$3:$B$11,2,FALSE)</f>
        <v>SGD</v>
      </c>
      <c r="BR899">
        <f>INDEX(FX!$B$30:$AK$48,MATCH(Data!BQ899,FX!$A$30:$A$48,0),MATCH(Data!D899,Period,0))</f>
        <v>1.3795890706575853</v>
      </c>
      <c r="BS899">
        <f t="shared" si="239"/>
        <v>9.2195236034577896E-2</v>
      </c>
      <c r="BT899">
        <f t="shared" si="240"/>
        <v>0</v>
      </c>
      <c r="BU899">
        <f t="shared" si="241"/>
        <v>2.7285435515270868E-2</v>
      </c>
      <c r="BV899">
        <f t="shared" si="242"/>
        <v>0</v>
      </c>
      <c r="BW899">
        <f t="shared" si="243"/>
        <v>9.2195236034577896E-2</v>
      </c>
      <c r="BX899">
        <f t="shared" si="244"/>
        <v>0</v>
      </c>
      <c r="BY899">
        <f t="shared" si="245"/>
        <v>2.7285435515270868E-2</v>
      </c>
      <c r="BZ899">
        <f t="shared" si="246"/>
        <v>0</v>
      </c>
      <c r="CA899">
        <f t="shared" ref="CA899:CA962" si="248">I899/$CI899</f>
        <v>0</v>
      </c>
      <c r="CB899">
        <f t="shared" ref="CB899:CB962" si="249">J899/$CI899</f>
        <v>0</v>
      </c>
      <c r="CC899">
        <f t="shared" ref="CC899:CC962" si="250">K899/$CI899</f>
        <v>0</v>
      </c>
      <c r="CD899">
        <f t="shared" ref="CD899:CD962" si="251">L899/$CI899</f>
        <v>0</v>
      </c>
      <c r="CE899" s="4">
        <f t="shared" ref="CE899:CE962" si="252">IFERROR(IF(D899&gt;B899,"",BU899/BS899),0)</f>
        <v>0.29595277032576223</v>
      </c>
      <c r="CF899" s="4" t="str">
        <f t="shared" ref="CF899:CF962" si="253">IFERROR(IF(D899&gt;B899,BV899/BT899,""),0)</f>
        <v/>
      </c>
      <c r="CG899" s="4">
        <f t="shared" ref="CG899:CG962" si="254">IFERROR(IF(D899&gt;B899,"",BY899/BU899),0)</f>
        <v>1</v>
      </c>
      <c r="CH899" s="4" t="str">
        <f t="shared" ref="CH899:CH962" si="255">IFERROR(IF(D899&gt;B899,BZ899/BV899,""),0)</f>
        <v/>
      </c>
      <c r="CI899">
        <f>INDEX(FX!$B$114:$AK$132,MATCH(Data!BQ899,FX!$A$114:$A$132,0),MATCH(Data!D899,Period,0))</f>
        <v>1.3635271916280665</v>
      </c>
    </row>
    <row r="900" spans="1:87" hidden="1" outlineLevel="1" x14ac:dyDescent="0.15">
      <c r="A900" t="s">
        <v>79</v>
      </c>
      <c r="B900" s="1">
        <f t="shared" si="247"/>
        <v>43800</v>
      </c>
      <c r="C900" t="s">
        <v>109</v>
      </c>
      <c r="D900" s="1">
        <v>43405</v>
      </c>
      <c r="E900">
        <v>0.11625514999999986</v>
      </c>
      <c r="F900">
        <v>8.7663157040999737E-2</v>
      </c>
      <c r="G900">
        <v>0.11625514999999986</v>
      </c>
      <c r="H900">
        <v>8.7663157040999737E-2</v>
      </c>
      <c r="BQ900" t="str">
        <f>VLOOKUP(A900,Misc!$A$3:$B$11,2,FALSE)</f>
        <v>SGD</v>
      </c>
      <c r="BR900">
        <f>INDEX(FX!$B$30:$AK$48,MATCH(Data!BQ900,FX!$A$30:$A$48,0),MATCH(Data!D900,Period,0))</f>
        <v>1.3749575120665734</v>
      </c>
      <c r="BS900">
        <f t="shared" si="239"/>
        <v>8.4551812677664012E-2</v>
      </c>
      <c r="BT900">
        <f t="shared" si="240"/>
        <v>0</v>
      </c>
      <c r="BU900">
        <f t="shared" si="241"/>
        <v>6.3756993413739194E-2</v>
      </c>
      <c r="BV900">
        <f t="shared" si="242"/>
        <v>0</v>
      </c>
      <c r="BW900">
        <f t="shared" si="243"/>
        <v>8.4551812677664012E-2</v>
      </c>
      <c r="BX900">
        <f t="shared" si="244"/>
        <v>0</v>
      </c>
      <c r="BY900">
        <f t="shared" si="245"/>
        <v>6.3756993413739194E-2</v>
      </c>
      <c r="BZ900">
        <f t="shared" si="246"/>
        <v>0</v>
      </c>
      <c r="CA900">
        <f t="shared" si="248"/>
        <v>0</v>
      </c>
      <c r="CB900">
        <f t="shared" si="249"/>
        <v>0</v>
      </c>
      <c r="CC900">
        <f t="shared" si="250"/>
        <v>0</v>
      </c>
      <c r="CD900">
        <f t="shared" si="251"/>
        <v>0</v>
      </c>
      <c r="CE900" s="4">
        <f t="shared" si="252"/>
        <v>0.75405826787888408</v>
      </c>
      <c r="CF900" s="4" t="str">
        <f t="shared" si="253"/>
        <v/>
      </c>
      <c r="CG900" s="4">
        <f t="shared" si="254"/>
        <v>1</v>
      </c>
      <c r="CH900" s="4" t="str">
        <f t="shared" si="255"/>
        <v/>
      </c>
      <c r="CI900">
        <f>INDEX(FX!$B$114:$AK$132,MATCH(Data!BQ900,FX!$A$114:$A$132,0),MATCH(Data!D900,Period,0))</f>
        <v>1.3635271916280665</v>
      </c>
    </row>
    <row r="901" spans="1:87" hidden="1" outlineLevel="1" x14ac:dyDescent="0.15">
      <c r="A901" t="s">
        <v>79</v>
      </c>
      <c r="B901" s="1">
        <f t="shared" si="247"/>
        <v>43800</v>
      </c>
      <c r="C901" t="s">
        <v>109</v>
      </c>
      <c r="D901" s="1">
        <v>43435</v>
      </c>
      <c r="E901">
        <v>0.22754934000000024</v>
      </c>
      <c r="F901">
        <v>0.27199980846000049</v>
      </c>
      <c r="G901">
        <v>0.22754934000000024</v>
      </c>
      <c r="H901">
        <v>0.27199980846000049</v>
      </c>
      <c r="BQ901" t="str">
        <f>VLOOKUP(A901,Misc!$A$3:$B$11,2,FALSE)</f>
        <v>SGD</v>
      </c>
      <c r="BR901">
        <f>INDEX(FX!$B$30:$AK$48,MATCH(Data!BQ901,FX!$A$30:$A$48,0),MATCH(Data!D901,Period,0))</f>
        <v>1.3699075358298658</v>
      </c>
      <c r="BS901">
        <f t="shared" si="239"/>
        <v>0.16610561957537875</v>
      </c>
      <c r="BT901">
        <f t="shared" si="240"/>
        <v>0</v>
      </c>
      <c r="BU901">
        <f t="shared" si="241"/>
        <v>0.19855340696058571</v>
      </c>
      <c r="BV901">
        <f t="shared" si="242"/>
        <v>0</v>
      </c>
      <c r="BW901">
        <f t="shared" si="243"/>
        <v>0.16610561957537875</v>
      </c>
      <c r="BX901">
        <f t="shared" si="244"/>
        <v>0</v>
      </c>
      <c r="BY901">
        <f t="shared" si="245"/>
        <v>0.19855340696058571</v>
      </c>
      <c r="BZ901">
        <f t="shared" si="246"/>
        <v>0</v>
      </c>
      <c r="CA901">
        <f t="shared" si="248"/>
        <v>0</v>
      </c>
      <c r="CB901">
        <f t="shared" si="249"/>
        <v>0</v>
      </c>
      <c r="CC901">
        <f t="shared" si="250"/>
        <v>0</v>
      </c>
      <c r="CD901">
        <f t="shared" si="251"/>
        <v>0</v>
      </c>
      <c r="CE901" s="4">
        <f t="shared" si="252"/>
        <v>1.1953443084475666</v>
      </c>
      <c r="CF901" s="4" t="str">
        <f t="shared" si="253"/>
        <v/>
      </c>
      <c r="CG901" s="4">
        <f t="shared" si="254"/>
        <v>1</v>
      </c>
      <c r="CH901" s="4" t="str">
        <f t="shared" si="255"/>
        <v/>
      </c>
      <c r="CI901">
        <f>INDEX(FX!$B$114:$AK$132,MATCH(Data!BQ901,FX!$A$114:$A$132,0),MATCH(Data!D901,Period,0))</f>
        <v>1.3635271916280665</v>
      </c>
    </row>
    <row r="902" spans="1:87" hidden="1" outlineLevel="1" x14ac:dyDescent="0.15">
      <c r="A902" t="s">
        <v>79</v>
      </c>
      <c r="B902" s="1">
        <f t="shared" si="247"/>
        <v>43800</v>
      </c>
      <c r="C902" t="s">
        <v>45</v>
      </c>
      <c r="D902" s="1">
        <v>43101</v>
      </c>
      <c r="E902">
        <f t="array" ref="E902:E913">TRANSPOSE([8]SGInput!$D$194:$O$194)/1000000</f>
        <v>3.7879239999999998</v>
      </c>
      <c r="F902">
        <f t="array" ref="F902:F913">TRANSPOSE([8]SGInput!$D$199:$O$199)/1000000</f>
        <v>0.48522037108039295</v>
      </c>
      <c r="G902">
        <f t="array" ref="G902:G913">TRANSPOSE([8]SGInput!$D$204:$O$204)/1000000</f>
        <v>3.7879239999999998</v>
      </c>
      <c r="H902">
        <f t="array" ref="H902:H913">TRANSPOSE([8]SGInput!$D$209:$O$209)/1000000</f>
        <v>0.48522037108039295</v>
      </c>
      <c r="BQ902" t="str">
        <f>VLOOKUP(A902,Misc!$A$3:$B$11,2,FALSE)</f>
        <v>SGD</v>
      </c>
      <c r="BR902">
        <f>INDEX(FX!$B$30:$AK$48,MATCH(Data!BQ902,FX!$A$30:$A$48,0),MATCH(Data!D902,Period,0))</f>
        <v>1.3215519264947519</v>
      </c>
      <c r="BS902">
        <f t="shared" si="239"/>
        <v>2.866269515452931</v>
      </c>
      <c r="BT902">
        <f t="shared" si="240"/>
        <v>0</v>
      </c>
      <c r="BU902">
        <f t="shared" si="241"/>
        <v>0.36715952007075359</v>
      </c>
      <c r="BV902">
        <f t="shared" si="242"/>
        <v>0</v>
      </c>
      <c r="BW902">
        <f t="shared" si="243"/>
        <v>2.866269515452931</v>
      </c>
      <c r="BX902">
        <f t="shared" si="244"/>
        <v>0</v>
      </c>
      <c r="BY902">
        <f t="shared" si="245"/>
        <v>0.36715952007075359</v>
      </c>
      <c r="BZ902">
        <f t="shared" si="246"/>
        <v>0</v>
      </c>
      <c r="CA902">
        <f t="shared" si="248"/>
        <v>0</v>
      </c>
      <c r="CB902">
        <f t="shared" si="249"/>
        <v>0</v>
      </c>
      <c r="CC902">
        <f t="shared" si="250"/>
        <v>0</v>
      </c>
      <c r="CD902">
        <f t="shared" si="251"/>
        <v>0</v>
      </c>
      <c r="CE902" s="4">
        <f t="shared" si="252"/>
        <v>0.12809664900362122</v>
      </c>
      <c r="CF902" s="4" t="str">
        <f t="shared" si="253"/>
        <v/>
      </c>
      <c r="CG902" s="4">
        <f t="shared" si="254"/>
        <v>1</v>
      </c>
      <c r="CH902" s="4" t="str">
        <f t="shared" si="255"/>
        <v/>
      </c>
      <c r="CI902">
        <f>INDEX(FX!$B$114:$AK$132,MATCH(Data!BQ902,FX!$A$114:$A$132,0),MATCH(Data!D902,Period,0))</f>
        <v>1.3635271916280665</v>
      </c>
    </row>
    <row r="903" spans="1:87" ht="15.75" hidden="1" customHeight="1" outlineLevel="1" x14ac:dyDescent="0.15">
      <c r="A903" t="s">
        <v>79</v>
      </c>
      <c r="B903" s="1">
        <f t="shared" si="247"/>
        <v>43800</v>
      </c>
      <c r="C903" t="s">
        <v>45</v>
      </c>
      <c r="D903" s="1">
        <v>43132</v>
      </c>
      <c r="E903">
        <v>0.77358684</v>
      </c>
      <c r="F903">
        <v>0.48928539571600199</v>
      </c>
      <c r="G903">
        <v>0.77358684</v>
      </c>
      <c r="H903">
        <v>0.48928539571600199</v>
      </c>
      <c r="BQ903" t="str">
        <f>VLOOKUP(A903,Misc!$A$3:$B$11,2,FALSE)</f>
        <v>SGD</v>
      </c>
      <c r="BR903">
        <f>INDEX(FX!$B$30:$AK$48,MATCH(Data!BQ903,FX!$A$30:$A$48,0),MATCH(Data!D903,Period,0))</f>
        <v>1.3196156400330425</v>
      </c>
      <c r="BS903">
        <f t="shared" si="239"/>
        <v>0.58622133334266158</v>
      </c>
      <c r="BT903">
        <f t="shared" si="240"/>
        <v>0</v>
      </c>
      <c r="BU903">
        <f t="shared" si="241"/>
        <v>0.37077871834237319</v>
      </c>
      <c r="BV903">
        <f t="shared" si="242"/>
        <v>0</v>
      </c>
      <c r="BW903">
        <f t="shared" si="243"/>
        <v>0.58622133334266158</v>
      </c>
      <c r="BX903">
        <f t="shared" si="244"/>
        <v>0</v>
      </c>
      <c r="BY903">
        <f t="shared" si="245"/>
        <v>0.37077871834237319</v>
      </c>
      <c r="BZ903">
        <f t="shared" si="246"/>
        <v>0</v>
      </c>
      <c r="CA903">
        <f t="shared" si="248"/>
        <v>0</v>
      </c>
      <c r="CB903">
        <f t="shared" si="249"/>
        <v>0</v>
      </c>
      <c r="CC903">
        <f t="shared" si="250"/>
        <v>0</v>
      </c>
      <c r="CD903">
        <f t="shared" si="251"/>
        <v>0</v>
      </c>
      <c r="CE903" s="4">
        <f t="shared" si="252"/>
        <v>0.63248929585720726</v>
      </c>
      <c r="CF903" s="4" t="str">
        <f t="shared" si="253"/>
        <v/>
      </c>
      <c r="CG903" s="4">
        <f t="shared" si="254"/>
        <v>1</v>
      </c>
      <c r="CH903" s="4" t="str">
        <f t="shared" si="255"/>
        <v/>
      </c>
      <c r="CI903">
        <f>INDEX(FX!$B$114:$AK$132,MATCH(Data!BQ903,FX!$A$114:$A$132,0),MATCH(Data!D903,Period,0))</f>
        <v>1.3635271916280665</v>
      </c>
    </row>
    <row r="904" spans="1:87" hidden="1" outlineLevel="1" x14ac:dyDescent="0.15">
      <c r="A904" t="s">
        <v>79</v>
      </c>
      <c r="B904" s="1">
        <f t="shared" si="247"/>
        <v>43800</v>
      </c>
      <c r="C904" t="s">
        <v>45</v>
      </c>
      <c r="D904" s="1">
        <v>43160</v>
      </c>
      <c r="E904">
        <v>-6.1467919999999898E-2</v>
      </c>
      <c r="F904">
        <v>6.4748030972064205E-2</v>
      </c>
      <c r="G904">
        <v>-6.1467919999999898E-2</v>
      </c>
      <c r="H904">
        <v>6.4748030972064205E-2</v>
      </c>
      <c r="BQ904" t="str">
        <f>VLOOKUP(A904,Misc!$A$3:$B$11,2,FALSE)</f>
        <v>SGD</v>
      </c>
      <c r="BR904">
        <f>INDEX(FX!$B$30:$AK$48,MATCH(Data!BQ904,FX!$A$30:$A$48,0),MATCH(Data!D904,Period,0))</f>
        <v>1.3150003860109629</v>
      </c>
      <c r="BS904">
        <f t="shared" si="239"/>
        <v>-4.6743651677899546E-2</v>
      </c>
      <c r="BT904">
        <f t="shared" si="240"/>
        <v>0</v>
      </c>
      <c r="BU904">
        <f t="shared" si="241"/>
        <v>4.9238031913037335E-2</v>
      </c>
      <c r="BV904">
        <f t="shared" si="242"/>
        <v>0</v>
      </c>
      <c r="BW904">
        <f t="shared" si="243"/>
        <v>-4.6743651677899546E-2</v>
      </c>
      <c r="BX904">
        <f t="shared" si="244"/>
        <v>0</v>
      </c>
      <c r="BY904">
        <f t="shared" si="245"/>
        <v>4.9238031913037335E-2</v>
      </c>
      <c r="BZ904">
        <f t="shared" si="246"/>
        <v>0</v>
      </c>
      <c r="CA904">
        <f t="shared" si="248"/>
        <v>0</v>
      </c>
      <c r="CB904">
        <f t="shared" si="249"/>
        <v>0</v>
      </c>
      <c r="CC904">
        <f t="shared" si="250"/>
        <v>0</v>
      </c>
      <c r="CD904">
        <f t="shared" si="251"/>
        <v>0</v>
      </c>
      <c r="CE904" s="4">
        <f t="shared" si="252"/>
        <v>-1.0533629732723071</v>
      </c>
      <c r="CF904" s="4" t="str">
        <f t="shared" si="253"/>
        <v/>
      </c>
      <c r="CG904" s="4">
        <f t="shared" si="254"/>
        <v>1</v>
      </c>
      <c r="CH904" s="4" t="str">
        <f t="shared" si="255"/>
        <v/>
      </c>
      <c r="CI904">
        <f>INDEX(FX!$B$114:$AK$132,MATCH(Data!BQ904,FX!$A$114:$A$132,0),MATCH(Data!D904,Period,0))</f>
        <v>1.3635271916280665</v>
      </c>
    </row>
    <row r="905" spans="1:87" hidden="1" outlineLevel="1" x14ac:dyDescent="0.15">
      <c r="A905" t="s">
        <v>79</v>
      </c>
      <c r="B905" s="1">
        <f t="shared" si="247"/>
        <v>43800</v>
      </c>
      <c r="C905" t="s">
        <v>45</v>
      </c>
      <c r="D905" s="1">
        <v>43191</v>
      </c>
      <c r="E905">
        <v>0.76704756499999993</v>
      </c>
      <c r="F905">
        <v>0.27116330403739702</v>
      </c>
      <c r="G905">
        <v>0.76704756499999993</v>
      </c>
      <c r="H905">
        <v>0.27116330403739702</v>
      </c>
      <c r="BQ905" t="str">
        <f>VLOOKUP(A905,Misc!$A$3:$B$11,2,FALSE)</f>
        <v>SGD</v>
      </c>
      <c r="BR905">
        <f>INDEX(FX!$B$30:$AK$48,MATCH(Data!BQ905,FX!$A$30:$A$48,0),MATCH(Data!D905,Period,0))</f>
        <v>1.3159909744792817</v>
      </c>
      <c r="BS905">
        <f t="shared" si="239"/>
        <v>0.58286688881244753</v>
      </c>
      <c r="BT905">
        <f t="shared" si="240"/>
        <v>0</v>
      </c>
      <c r="BU905">
        <f t="shared" si="241"/>
        <v>0.20605255605547931</v>
      </c>
      <c r="BV905">
        <f t="shared" si="242"/>
        <v>0</v>
      </c>
      <c r="BW905">
        <f t="shared" si="243"/>
        <v>0.58286688881244753</v>
      </c>
      <c r="BX905">
        <f t="shared" si="244"/>
        <v>0</v>
      </c>
      <c r="BY905">
        <f t="shared" si="245"/>
        <v>0.20605255605547931</v>
      </c>
      <c r="BZ905">
        <f t="shared" si="246"/>
        <v>0</v>
      </c>
      <c r="CA905">
        <f t="shared" si="248"/>
        <v>0</v>
      </c>
      <c r="CB905">
        <f t="shared" si="249"/>
        <v>0</v>
      </c>
      <c r="CC905">
        <f t="shared" si="250"/>
        <v>0</v>
      </c>
      <c r="CD905">
        <f t="shared" si="251"/>
        <v>0</v>
      </c>
      <c r="CE905" s="4">
        <f t="shared" si="252"/>
        <v>0.35351563111656192</v>
      </c>
      <c r="CF905" s="4" t="str">
        <f t="shared" si="253"/>
        <v/>
      </c>
      <c r="CG905" s="4">
        <f t="shared" si="254"/>
        <v>1</v>
      </c>
      <c r="CH905" s="4" t="str">
        <f t="shared" si="255"/>
        <v/>
      </c>
      <c r="CI905">
        <f>INDEX(FX!$B$114:$AK$132,MATCH(Data!BQ905,FX!$A$114:$A$132,0),MATCH(Data!D905,Period,0))</f>
        <v>1.3635271916280665</v>
      </c>
    </row>
    <row r="906" spans="1:87" hidden="1" outlineLevel="1" x14ac:dyDescent="0.15">
      <c r="A906" t="s">
        <v>79</v>
      </c>
      <c r="B906" s="1">
        <f t="shared" si="247"/>
        <v>43800</v>
      </c>
      <c r="C906" t="s">
        <v>45</v>
      </c>
      <c r="D906" s="1">
        <v>43221</v>
      </c>
      <c r="E906">
        <v>0.80494104200000005</v>
      </c>
      <c r="F906">
        <v>0.31460881231344701</v>
      </c>
      <c r="G906">
        <v>0.80494104200000005</v>
      </c>
      <c r="H906">
        <v>0.31460881231344701</v>
      </c>
      <c r="BQ906" t="str">
        <f>VLOOKUP(A906,Misc!$A$3:$B$11,2,FALSE)</f>
        <v>SGD</v>
      </c>
      <c r="BR906">
        <f>INDEX(FX!$B$30:$AK$48,MATCH(Data!BQ906,FX!$A$30:$A$48,0),MATCH(Data!D906,Period,0))</f>
        <v>1.3392440037095612</v>
      </c>
      <c r="BS906">
        <f t="shared" si="239"/>
        <v>0.60104136346356629</v>
      </c>
      <c r="BT906">
        <f t="shared" si="240"/>
        <v>0</v>
      </c>
      <c r="BU906">
        <f t="shared" si="241"/>
        <v>0.23491522936971498</v>
      </c>
      <c r="BV906">
        <f t="shared" si="242"/>
        <v>0</v>
      </c>
      <c r="BW906">
        <f t="shared" si="243"/>
        <v>0.60104136346356629</v>
      </c>
      <c r="BX906">
        <f t="shared" si="244"/>
        <v>0</v>
      </c>
      <c r="BY906">
        <f t="shared" si="245"/>
        <v>0.23491522936971498</v>
      </c>
      <c r="BZ906">
        <f t="shared" si="246"/>
        <v>0</v>
      </c>
      <c r="CA906">
        <f t="shared" si="248"/>
        <v>0</v>
      </c>
      <c r="CB906">
        <f t="shared" si="249"/>
        <v>0</v>
      </c>
      <c r="CC906">
        <f t="shared" si="250"/>
        <v>0</v>
      </c>
      <c r="CD906">
        <f t="shared" si="251"/>
        <v>0</v>
      </c>
      <c r="CE906" s="4">
        <f t="shared" si="252"/>
        <v>0.39084702592844928</v>
      </c>
      <c r="CF906" s="4" t="str">
        <f t="shared" si="253"/>
        <v/>
      </c>
      <c r="CG906" s="4">
        <f t="shared" si="254"/>
        <v>1</v>
      </c>
      <c r="CH906" s="4" t="str">
        <f t="shared" si="255"/>
        <v/>
      </c>
      <c r="CI906">
        <f>INDEX(FX!$B$114:$AK$132,MATCH(Data!BQ906,FX!$A$114:$A$132,0),MATCH(Data!D906,Period,0))</f>
        <v>1.3635271916280665</v>
      </c>
    </row>
    <row r="907" spans="1:87" hidden="1" outlineLevel="1" x14ac:dyDescent="0.15">
      <c r="A907" t="s">
        <v>79</v>
      </c>
      <c r="B907" s="1">
        <f t="shared" si="247"/>
        <v>43800</v>
      </c>
      <c r="C907" t="s">
        <v>45</v>
      </c>
      <c r="D907" s="1">
        <v>43252</v>
      </c>
      <c r="E907">
        <v>0.17631190999999902</v>
      </c>
      <c r="F907">
        <v>5.2157362205169601E-3</v>
      </c>
      <c r="G907">
        <v>0.17631190999999902</v>
      </c>
      <c r="H907">
        <v>5.2157362205169601E-3</v>
      </c>
      <c r="BQ907" t="str">
        <f>VLOOKUP(A907,Misc!$A$3:$B$11,2,FALSE)</f>
        <v>SGD</v>
      </c>
      <c r="BR907">
        <f>INDEX(FX!$B$30:$AK$48,MATCH(Data!BQ907,FX!$A$30:$A$48,0),MATCH(Data!D907,Period,0))</f>
        <v>1.3475599810800674</v>
      </c>
      <c r="BS907">
        <f t="shared" si="239"/>
        <v>0.13083789402731097</v>
      </c>
      <c r="BT907">
        <f t="shared" si="240"/>
        <v>0</v>
      </c>
      <c r="BU907">
        <f t="shared" si="241"/>
        <v>3.870503943235651E-3</v>
      </c>
      <c r="BV907">
        <f t="shared" si="242"/>
        <v>0</v>
      </c>
      <c r="BW907">
        <f t="shared" si="243"/>
        <v>0.13083789402731097</v>
      </c>
      <c r="BX907">
        <f t="shared" si="244"/>
        <v>0</v>
      </c>
      <c r="BY907">
        <f t="shared" si="245"/>
        <v>3.870503943235651E-3</v>
      </c>
      <c r="BZ907">
        <f t="shared" si="246"/>
        <v>0</v>
      </c>
      <c r="CA907">
        <f t="shared" si="248"/>
        <v>0</v>
      </c>
      <c r="CB907">
        <f t="shared" si="249"/>
        <v>0</v>
      </c>
      <c r="CC907">
        <f t="shared" si="250"/>
        <v>0</v>
      </c>
      <c r="CD907">
        <f t="shared" si="251"/>
        <v>0</v>
      </c>
      <c r="CE907" s="4">
        <f t="shared" si="252"/>
        <v>2.9582438421301139E-2</v>
      </c>
      <c r="CF907" s="4" t="str">
        <f t="shared" si="253"/>
        <v/>
      </c>
      <c r="CG907" s="4">
        <f t="shared" si="254"/>
        <v>1</v>
      </c>
      <c r="CH907" s="4" t="str">
        <f t="shared" si="255"/>
        <v/>
      </c>
      <c r="CI907">
        <f>INDEX(FX!$B$114:$AK$132,MATCH(Data!BQ907,FX!$A$114:$A$132,0),MATCH(Data!D907,Period,0))</f>
        <v>1.3635271916280665</v>
      </c>
    </row>
    <row r="908" spans="1:87" hidden="1" outlineLevel="1" x14ac:dyDescent="0.15">
      <c r="A908" t="s">
        <v>79</v>
      </c>
      <c r="B908" s="1">
        <f t="shared" si="247"/>
        <v>43800</v>
      </c>
      <c r="C908" t="s">
        <v>45</v>
      </c>
      <c r="D908" s="1">
        <v>43282</v>
      </c>
      <c r="E908">
        <v>2.1224128739999997</v>
      </c>
      <c r="F908">
        <v>0.92169938642003701</v>
      </c>
      <c r="G908">
        <v>2.1224128739999997</v>
      </c>
      <c r="H908">
        <v>0.92169938642003701</v>
      </c>
      <c r="BQ908" t="str">
        <f>VLOOKUP(A908,Misc!$A$3:$B$11,2,FALSE)</f>
        <v>SGD</v>
      </c>
      <c r="BR908">
        <f>INDEX(FX!$B$30:$AK$48,MATCH(Data!BQ908,FX!$A$30:$A$48,0),MATCH(Data!D908,Period,0))</f>
        <v>1.3632986627043091</v>
      </c>
      <c r="BS908">
        <f t="shared" si="239"/>
        <v>1.556821650356403</v>
      </c>
      <c r="BT908">
        <f t="shared" si="240"/>
        <v>0</v>
      </c>
      <c r="BU908">
        <f t="shared" si="241"/>
        <v>0.67608031287268111</v>
      </c>
      <c r="BV908">
        <f t="shared" si="242"/>
        <v>0</v>
      </c>
      <c r="BW908">
        <f t="shared" si="243"/>
        <v>1.556821650356403</v>
      </c>
      <c r="BX908">
        <f t="shared" si="244"/>
        <v>0</v>
      </c>
      <c r="BY908">
        <f t="shared" si="245"/>
        <v>0.67608031287268111</v>
      </c>
      <c r="BZ908">
        <f t="shared" si="246"/>
        <v>0</v>
      </c>
      <c r="CA908">
        <f t="shared" si="248"/>
        <v>0</v>
      </c>
      <c r="CB908">
        <f t="shared" si="249"/>
        <v>0</v>
      </c>
      <c r="CC908">
        <f t="shared" si="250"/>
        <v>0</v>
      </c>
      <c r="CD908">
        <f t="shared" si="251"/>
        <v>0</v>
      </c>
      <c r="CE908" s="4">
        <f t="shared" si="252"/>
        <v>0.43426959839484897</v>
      </c>
      <c r="CF908" s="4" t="str">
        <f t="shared" si="253"/>
        <v/>
      </c>
      <c r="CG908" s="4">
        <f t="shared" si="254"/>
        <v>1</v>
      </c>
      <c r="CH908" s="4" t="str">
        <f t="shared" si="255"/>
        <v/>
      </c>
      <c r="CI908">
        <f>INDEX(FX!$B$114:$AK$132,MATCH(Data!BQ908,FX!$A$114:$A$132,0),MATCH(Data!D908,Period,0))</f>
        <v>1.3635271916280665</v>
      </c>
    </row>
    <row r="909" spans="1:87" hidden="1" outlineLevel="1" x14ac:dyDescent="0.15">
      <c r="A909" t="s">
        <v>79</v>
      </c>
      <c r="B909" s="1">
        <f t="shared" si="247"/>
        <v>43800</v>
      </c>
      <c r="C909" t="s">
        <v>45</v>
      </c>
      <c r="D909" s="1">
        <v>43313</v>
      </c>
      <c r="E909">
        <v>0.15086026999999999</v>
      </c>
      <c r="F909">
        <v>5.2211382646062898E-2</v>
      </c>
      <c r="G909">
        <v>0.15086026999999999</v>
      </c>
      <c r="H909">
        <v>5.2211382646062898E-2</v>
      </c>
      <c r="BQ909" t="str">
        <f>VLOOKUP(A909,Misc!$A$3:$B$11,2,FALSE)</f>
        <v>SGD</v>
      </c>
      <c r="BR909">
        <f>INDEX(FX!$B$30:$AK$48,MATCH(Data!BQ909,FX!$A$30:$A$48,0),MATCH(Data!D909,Period,0))</f>
        <v>1.3686913178679798</v>
      </c>
      <c r="BS909">
        <f t="shared" si="239"/>
        <v>0.11022227439492793</v>
      </c>
      <c r="BT909">
        <f t="shared" si="240"/>
        <v>0</v>
      </c>
      <c r="BU909">
        <f t="shared" si="241"/>
        <v>3.8146937855493189E-2</v>
      </c>
      <c r="BV909">
        <f t="shared" si="242"/>
        <v>0</v>
      </c>
      <c r="BW909">
        <f t="shared" si="243"/>
        <v>0.11022227439492793</v>
      </c>
      <c r="BX909">
        <f t="shared" si="244"/>
        <v>0</v>
      </c>
      <c r="BY909">
        <f t="shared" si="245"/>
        <v>3.8146937855493189E-2</v>
      </c>
      <c r="BZ909">
        <f t="shared" si="246"/>
        <v>0</v>
      </c>
      <c r="CA909">
        <f t="shared" si="248"/>
        <v>0</v>
      </c>
      <c r="CB909">
        <f t="shared" si="249"/>
        <v>0</v>
      </c>
      <c r="CC909">
        <f t="shared" si="250"/>
        <v>0</v>
      </c>
      <c r="CD909">
        <f t="shared" si="251"/>
        <v>0</v>
      </c>
      <c r="CE909" s="4">
        <f t="shared" si="252"/>
        <v>0.34609100624082734</v>
      </c>
      <c r="CF909" s="4" t="str">
        <f t="shared" si="253"/>
        <v/>
      </c>
      <c r="CG909" s="4">
        <f t="shared" si="254"/>
        <v>1</v>
      </c>
      <c r="CH909" s="4" t="str">
        <f t="shared" si="255"/>
        <v/>
      </c>
      <c r="CI909">
        <f>INDEX(FX!$B$114:$AK$132,MATCH(Data!BQ909,FX!$A$114:$A$132,0),MATCH(Data!D909,Period,0))</f>
        <v>1.3635271916280665</v>
      </c>
    </row>
    <row r="910" spans="1:87" hidden="1" outlineLevel="1" x14ac:dyDescent="0.15">
      <c r="A910" t="s">
        <v>79</v>
      </c>
      <c r="B910" s="1">
        <f t="shared" si="247"/>
        <v>43800</v>
      </c>
      <c r="C910" t="s">
        <v>45</v>
      </c>
      <c r="D910" s="1">
        <v>43344</v>
      </c>
      <c r="E910">
        <v>0.48683245400000003</v>
      </c>
      <c r="F910">
        <v>0.38554312484862496</v>
      </c>
      <c r="G910">
        <v>0.48683245400000003</v>
      </c>
      <c r="H910">
        <v>0.38554312484862496</v>
      </c>
      <c r="BQ910" t="str">
        <f>VLOOKUP(A910,Misc!$A$3:$B$11,2,FALSE)</f>
        <v>SGD</v>
      </c>
      <c r="BR910">
        <f>INDEX(FX!$B$30:$AK$48,MATCH(Data!BQ910,FX!$A$30:$A$48,0),MATCH(Data!D910,Period,0))</f>
        <v>1.3711477265904433</v>
      </c>
      <c r="BS910">
        <f t="shared" si="239"/>
        <v>0.35505470676786899</v>
      </c>
      <c r="BT910">
        <f t="shared" si="240"/>
        <v>0</v>
      </c>
      <c r="BU910">
        <f t="shared" si="241"/>
        <v>0.28118277656874624</v>
      </c>
      <c r="BV910">
        <f t="shared" si="242"/>
        <v>0</v>
      </c>
      <c r="BW910">
        <f t="shared" si="243"/>
        <v>0.35505470676786899</v>
      </c>
      <c r="BX910">
        <f t="shared" si="244"/>
        <v>0</v>
      </c>
      <c r="BY910">
        <f t="shared" si="245"/>
        <v>0.28118277656874624</v>
      </c>
      <c r="BZ910">
        <f t="shared" si="246"/>
        <v>0</v>
      </c>
      <c r="CA910">
        <f t="shared" si="248"/>
        <v>0</v>
      </c>
      <c r="CB910">
        <f t="shared" si="249"/>
        <v>0</v>
      </c>
      <c r="CC910">
        <f t="shared" si="250"/>
        <v>0</v>
      </c>
      <c r="CD910">
        <f t="shared" si="251"/>
        <v>0</v>
      </c>
      <c r="CE910" s="4">
        <f t="shared" si="252"/>
        <v>0.79194211823976912</v>
      </c>
      <c r="CF910" s="4" t="str">
        <f t="shared" si="253"/>
        <v/>
      </c>
      <c r="CG910" s="4">
        <f t="shared" si="254"/>
        <v>1</v>
      </c>
      <c r="CH910" s="4" t="str">
        <f t="shared" si="255"/>
        <v/>
      </c>
      <c r="CI910">
        <f>INDEX(FX!$B$114:$AK$132,MATCH(Data!BQ910,FX!$A$114:$A$132,0),MATCH(Data!D910,Period,0))</f>
        <v>1.3635271916280665</v>
      </c>
    </row>
    <row r="911" spans="1:87" hidden="1" outlineLevel="1" x14ac:dyDescent="0.15">
      <c r="A911" t="s">
        <v>79</v>
      </c>
      <c r="B911" s="1">
        <f t="shared" si="247"/>
        <v>43800</v>
      </c>
      <c r="C911" t="s">
        <v>45</v>
      </c>
      <c r="D911" s="1">
        <v>43374</v>
      </c>
      <c r="E911">
        <v>0.61119193000000005</v>
      </c>
      <c r="F911">
        <v>0.34353352407661802</v>
      </c>
      <c r="G911">
        <v>0.61119193000000005</v>
      </c>
      <c r="H911">
        <v>0.34353352407661802</v>
      </c>
      <c r="BQ911" t="str">
        <f>VLOOKUP(A911,Misc!$A$3:$B$11,2,FALSE)</f>
        <v>SGD</v>
      </c>
      <c r="BR911">
        <f>INDEX(FX!$B$30:$AK$48,MATCH(Data!BQ911,FX!$A$30:$A$48,0),MATCH(Data!D911,Period,0))</f>
        <v>1.3795890706575853</v>
      </c>
      <c r="BS911">
        <f t="shared" si="239"/>
        <v>0.44302462450552293</v>
      </c>
      <c r="BT911">
        <f t="shared" si="240"/>
        <v>0</v>
      </c>
      <c r="BU911">
        <f t="shared" si="241"/>
        <v>0.24901148565410983</v>
      </c>
      <c r="BV911">
        <f t="shared" si="242"/>
        <v>0</v>
      </c>
      <c r="BW911">
        <f t="shared" si="243"/>
        <v>0.44302462450552293</v>
      </c>
      <c r="BX911">
        <f t="shared" si="244"/>
        <v>0</v>
      </c>
      <c r="BY911">
        <f t="shared" si="245"/>
        <v>0.24901148565410983</v>
      </c>
      <c r="BZ911">
        <f t="shared" si="246"/>
        <v>0</v>
      </c>
      <c r="CA911">
        <f t="shared" si="248"/>
        <v>0</v>
      </c>
      <c r="CB911">
        <f t="shared" si="249"/>
        <v>0</v>
      </c>
      <c r="CC911">
        <f t="shared" si="250"/>
        <v>0</v>
      </c>
      <c r="CD911">
        <f t="shared" si="251"/>
        <v>0</v>
      </c>
      <c r="CE911" s="4">
        <f t="shared" si="252"/>
        <v>0.56207143323475817</v>
      </c>
      <c r="CF911" s="4" t="str">
        <f t="shared" si="253"/>
        <v/>
      </c>
      <c r="CG911" s="4">
        <f t="shared" si="254"/>
        <v>1</v>
      </c>
      <c r="CH911" s="4" t="str">
        <f t="shared" si="255"/>
        <v/>
      </c>
      <c r="CI911">
        <f>INDEX(FX!$B$114:$AK$132,MATCH(Data!BQ911,FX!$A$114:$A$132,0),MATCH(Data!D911,Period,0))</f>
        <v>1.3635271916280665</v>
      </c>
    </row>
    <row r="912" spans="1:87" hidden="1" outlineLevel="1" x14ac:dyDescent="0.15">
      <c r="A912" t="s">
        <v>79</v>
      </c>
      <c r="B912" s="1">
        <f t="shared" si="247"/>
        <v>43800</v>
      </c>
      <c r="C912" t="s">
        <v>45</v>
      </c>
      <c r="D912" s="1">
        <v>43405</v>
      </c>
      <c r="E912">
        <v>0.69315522000000107</v>
      </c>
      <c r="F912">
        <v>0.53751973798507402</v>
      </c>
      <c r="G912">
        <v>0.69315522000000107</v>
      </c>
      <c r="H912">
        <v>0.53751973798507402</v>
      </c>
      <c r="BQ912" t="str">
        <f>VLOOKUP(A912,Misc!$A$3:$B$11,2,FALSE)</f>
        <v>SGD</v>
      </c>
      <c r="BR912">
        <f>INDEX(FX!$B$30:$AK$48,MATCH(Data!BQ912,FX!$A$30:$A$48,0),MATCH(Data!D912,Period,0))</f>
        <v>1.3749575120665734</v>
      </c>
      <c r="BS912">
        <f t="shared" si="239"/>
        <v>0.50412846500120767</v>
      </c>
      <c r="BT912">
        <f t="shared" si="240"/>
        <v>0</v>
      </c>
      <c r="BU912">
        <f t="shared" si="241"/>
        <v>0.39093552583830543</v>
      </c>
      <c r="BV912">
        <f t="shared" si="242"/>
        <v>0</v>
      </c>
      <c r="BW912">
        <f t="shared" si="243"/>
        <v>0.50412846500120767</v>
      </c>
      <c r="BX912">
        <f t="shared" si="244"/>
        <v>0</v>
      </c>
      <c r="BY912">
        <f t="shared" si="245"/>
        <v>0.39093552583830543</v>
      </c>
      <c r="BZ912">
        <f t="shared" si="246"/>
        <v>0</v>
      </c>
      <c r="CA912">
        <f t="shared" si="248"/>
        <v>0</v>
      </c>
      <c r="CB912">
        <f t="shared" si="249"/>
        <v>0</v>
      </c>
      <c r="CC912">
        <f t="shared" si="250"/>
        <v>0</v>
      </c>
      <c r="CD912">
        <f t="shared" si="251"/>
        <v>0</v>
      </c>
      <c r="CE912" s="4">
        <f t="shared" si="252"/>
        <v>0.7754680661354223</v>
      </c>
      <c r="CF912" s="4" t="str">
        <f t="shared" si="253"/>
        <v/>
      </c>
      <c r="CG912" s="4">
        <f t="shared" si="254"/>
        <v>1</v>
      </c>
      <c r="CH912" s="4" t="str">
        <f t="shared" si="255"/>
        <v/>
      </c>
      <c r="CI912">
        <f>INDEX(FX!$B$114:$AK$132,MATCH(Data!BQ912,FX!$A$114:$A$132,0),MATCH(Data!D912,Period,0))</f>
        <v>1.3635271916280665</v>
      </c>
    </row>
    <row r="913" spans="1:87" hidden="1" outlineLevel="1" x14ac:dyDescent="0.15">
      <c r="A913" t="s">
        <v>79</v>
      </c>
      <c r="B913" s="1">
        <f t="shared" si="247"/>
        <v>43800</v>
      </c>
      <c r="C913" t="s">
        <v>45</v>
      </c>
      <c r="D913" s="1">
        <v>43435</v>
      </c>
      <c r="E913">
        <v>0.226121390000001</v>
      </c>
      <c r="F913">
        <v>0.28964207694733102</v>
      </c>
      <c r="G913">
        <v>0.226121390000001</v>
      </c>
      <c r="H913">
        <v>0.28964207694733102</v>
      </c>
      <c r="BQ913" t="str">
        <f>VLOOKUP(A913,Misc!$A$3:$B$11,2,FALSE)</f>
        <v>SGD</v>
      </c>
      <c r="BR913">
        <f>INDEX(FX!$B$30:$AK$48,MATCH(Data!BQ913,FX!$A$30:$A$48,0),MATCH(Data!D913,Period,0))</f>
        <v>1.3699075358298658</v>
      </c>
      <c r="BS913">
        <f t="shared" si="239"/>
        <v>0.16506324995359681</v>
      </c>
      <c r="BT913">
        <f t="shared" si="240"/>
        <v>0</v>
      </c>
      <c r="BU913">
        <f t="shared" si="241"/>
        <v>0.21143184439223553</v>
      </c>
      <c r="BV913">
        <f t="shared" si="242"/>
        <v>0</v>
      </c>
      <c r="BW913">
        <f t="shared" si="243"/>
        <v>0.16506324995359681</v>
      </c>
      <c r="BX913">
        <f t="shared" si="244"/>
        <v>0</v>
      </c>
      <c r="BY913">
        <f t="shared" si="245"/>
        <v>0.21143184439223553</v>
      </c>
      <c r="BZ913">
        <f t="shared" si="246"/>
        <v>0</v>
      </c>
      <c r="CA913">
        <f t="shared" si="248"/>
        <v>0</v>
      </c>
      <c r="CB913">
        <f t="shared" si="249"/>
        <v>0</v>
      </c>
      <c r="CC913">
        <f t="shared" si="250"/>
        <v>0</v>
      </c>
      <c r="CD913">
        <f t="shared" si="251"/>
        <v>0</v>
      </c>
      <c r="CE913" s="4">
        <f t="shared" si="252"/>
        <v>1.2809141008169538</v>
      </c>
      <c r="CF913" s="4" t="str">
        <f t="shared" si="253"/>
        <v/>
      </c>
      <c r="CG913" s="4">
        <f t="shared" si="254"/>
        <v>1</v>
      </c>
      <c r="CH913" s="4" t="str">
        <f t="shared" si="255"/>
        <v/>
      </c>
      <c r="CI913">
        <f>INDEX(FX!$B$114:$AK$132,MATCH(Data!BQ913,FX!$A$114:$A$132,0),MATCH(Data!D913,Period,0))</f>
        <v>1.3635271916280665</v>
      </c>
    </row>
    <row r="914" spans="1:87" s="39" customFormat="1" collapsed="1" x14ac:dyDescent="0.15">
      <c r="A914" s="39" t="s">
        <v>2</v>
      </c>
      <c r="B914" s="40">
        <v>44044</v>
      </c>
      <c r="C914" s="39" t="s">
        <v>50</v>
      </c>
      <c r="D914" s="40">
        <v>43831</v>
      </c>
      <c r="E914" s="39">
        <f t="array" ref="E914:E925">TRANSPOSE('[9]AG_Key Metrics P1'!$F$6:$Q$6)</f>
        <v>49.492314359211278</v>
      </c>
      <c r="F914" s="39">
        <f t="array" ref="F914:F925">TRANSPOSE('[9]AG_Key Metrics P1'!$F$11:$Q$11)</f>
        <v>48.142667086865103</v>
      </c>
      <c r="G914" s="39">
        <f t="array" ref="G914:G925">TRANSPOSE('[9]AG_Key Metrics P1'!$F$16:$Q$16)</f>
        <v>25.152139534667324</v>
      </c>
      <c r="H914" s="39">
        <f t="array" ref="H914:H925">TRANSPOSE('[9]AG_Key Metrics P1'!$F$21:$Q$21)</f>
        <v>28.8304665437485</v>
      </c>
      <c r="I914" s="39">
        <f t="array" ref="I914:I925">TRANSPOSE('[9]AG_Key Metrics P1'!$F$7:$Q$7)</f>
        <v>80.008278313944373</v>
      </c>
      <c r="J914" s="39">
        <f t="array" ref="J914:J925">TRANSPOSE('[9]AG_Key Metrics P1'!$F$12:$Q$12)</f>
        <v>58.442305964173435</v>
      </c>
      <c r="K914" s="39">
        <f t="array" ref="K914:K925">TRANSPOSE('[9]AG_Key Metrics P1'!$F$17:$Q$17)</f>
        <v>37.598007139326697</v>
      </c>
      <c r="L914" s="39">
        <f t="array" ref="L914:L925">TRANSPOSE('[9]AG_Key Metrics P1'!$F$22:$Q$22)</f>
        <v>32.546632243985819</v>
      </c>
      <c r="M914" s="39">
        <f t="array" ref="M914:M925">TRANSPOSE('[9]AG_Key Metrics P1'!$F$9:$Q$9)</f>
        <v>66.963497510433811</v>
      </c>
      <c r="N914" s="39">
        <f t="array" ref="N914:N925">TRANSPOSE('[9]AG_Key Metrics P1'!$F$14:$Q$14)</f>
        <v>56.726855223237109</v>
      </c>
      <c r="O914" s="39">
        <f t="array" ref="O914:O925">TRANSPOSE('[9]AG_Key Metrics P1'!$F$19:$Q$19)</f>
        <v>30.936873011264783</v>
      </c>
      <c r="P914" s="39">
        <f t="array" ref="P914:P925">TRANSPOSE('[9]AG_Key Metrics P1'!$F$24:$Q$24)</f>
        <v>30.631733342809042</v>
      </c>
      <c r="Q914" s="39" t="str">
        <f t="array" ref="Q914:Q925">TRANSPOSE('[9]AG_Key Products'!$D$6)</f>
        <v>Crisis XDefender Supreme</v>
      </c>
      <c r="R914" s="39" t="str">
        <f t="array" ref="R914:R925">TRANSPOSE('[9]AG_Key Products'!$D$9)</f>
        <v>Crisis One Cover</v>
      </c>
      <c r="S914" s="39" t="str">
        <f t="array" ref="S914:S925">TRANSPOSE('[9]AG_Key Products'!$D$12)</f>
        <v>MaxFocus</v>
      </c>
      <c r="T914" s="39" t="str">
        <f t="array" ref="T914:T925">TRANSPOSE('[9]AG_Key Products'!$D$15)</f>
        <v>VHIS</v>
      </c>
      <c r="U914" s="39" t="str">
        <f t="array" ref="U914:U925">TRANSPOSE('[9]AG_Key Products'!$D$18)</f>
        <v>Wealth ICON</v>
      </c>
      <c r="V914" s="39" t="str">
        <f t="array" ref="V914:V925">TRANSPOSE('[9]AG_Key Products'!$D$21)</f>
        <v>Noble Fortune</v>
      </c>
      <c r="W914" s="39" t="str">
        <f t="array" ref="W914:W925">TRANSPOSE('[9]AG_Key Products'!$D$24)</f>
        <v>Journey Deferred Annuity Plan</v>
      </c>
      <c r="X914" s="39" t="str">
        <f t="array" ref="X914:X925">TRANSPOSE('[9]AG_Key Products'!$D$27)</f>
        <v>CANsurance</v>
      </c>
      <c r="Y914" s="39" t="str">
        <f t="array" ref="Y914:Y925">TRANSPOSE('[9]AG_Key Products'!$D$30)</f>
        <v>Basic Plus II series</v>
      </c>
      <c r="Z914" s="39" t="str">
        <f t="array" ref="Z914:Z925">TRANSPOSE('[9]AG_Key Products'!$D$33)</f>
        <v>Life Promise</v>
      </c>
      <c r="AA914" s="39">
        <f t="array" ref="AA914:AA925">TRANSPOSE('[9]AG_Key Products'!$F$6:$Q$6)</f>
        <v>9.9455500546426041</v>
      </c>
      <c r="AB914" s="39">
        <f t="array" ref="AB914:AB925">TRANSPOSE('[9]AG_Key Products'!$F$9:$Q$9)</f>
        <v>14.463116621792418</v>
      </c>
      <c r="AC914" s="39">
        <f t="array" ref="AC914:AC925">TRANSPOSE('[9]AG_Key Products'!$F$12:$Q$12)</f>
        <v>7.5572539171086079</v>
      </c>
      <c r="AD914" s="39">
        <f t="array" ref="AD914:AD925">TRANSPOSE('[9]AG_Key Products'!$F$15:$Q$15)</f>
        <v>0.51911670399462717</v>
      </c>
      <c r="AE914" s="39">
        <f t="array" ref="AE914:AE925">TRANSPOSE('[9]AG_Key Products'!$F$18:$Q$18)</f>
        <v>0.64256955768050195</v>
      </c>
      <c r="AF914" s="39">
        <f t="array" ref="AF914:AF925">TRANSPOSE('[9]AG_Key Products'!$F$21:$Q$21)</f>
        <v>1.6864438978479737</v>
      </c>
      <c r="AG914" s="39">
        <f t="array" ref="AG914:AG925">TRANSPOSE('[9]AG_Key Products'!$F$24:$Q$24)</f>
        <v>2.489806115576445</v>
      </c>
      <c r="AH914" s="39">
        <f t="array" ref="AH914:AH925">TRANSPOSE('[9]AG_Key Products'!$F$27:$Q$27)</f>
        <v>1.689337837003078</v>
      </c>
      <c r="AI914" s="39">
        <f t="array" ref="AI914:AI925">TRANSPOSE('[9]AG_Key Products'!$F$30:$Q$30)</f>
        <v>2.1082882315521743</v>
      </c>
      <c r="AJ914" s="39">
        <f t="array" ref="AJ914:AJ925">TRANSPOSE('[9]AG_Key Products'!$F$33:$Q$33)</f>
        <v>2.663758901254448</v>
      </c>
      <c r="AK914" s="39">
        <f t="array" ref="AK914:AK925">TRANSPOSE('[9]AG_Key Products'!$F$36:$Q$36)</f>
        <v>5.7270725207583979</v>
      </c>
      <c r="AL914" s="39">
        <f t="array" ref="AL914:AL925">TRANSPOSE('[9]AG_Key Products'!$F$7:$Q$7)</f>
        <v>7.6967811540121858</v>
      </c>
      <c r="AM914" s="39">
        <f t="array" ref="AM914:AM925">TRANSPOSE('[9]AG_Key Products'!$F$10:$Q$10)</f>
        <v>18.491488294434284</v>
      </c>
      <c r="AN914" s="39">
        <f t="array" ref="AN914:AN925">TRANSPOSE('[9]AG_Key Products'!$F$13:$Q$13)</f>
        <v>5.2127238262840763</v>
      </c>
      <c r="AO914" s="39">
        <f t="array" ref="AO914:AO925">TRANSPOSE('[9]AG_Key Products'!$F$16:$Q$16)</f>
        <v>0.50799645584432962</v>
      </c>
      <c r="AP914" s="39">
        <f t="array" ref="AP914:AP925">TRANSPOSE('[9]AG_Key Products'!$F$19:$Q$19)</f>
        <v>0.53287988190332225</v>
      </c>
      <c r="AQ914" s="39">
        <f t="array" ref="AQ914:AQ925">TRANSPOSE('[9]AG_Key Products'!$F$22:$Q$22)</f>
        <v>0.5788612331027122</v>
      </c>
      <c r="AR914" s="39">
        <f t="array" ref="AR914:AR925">TRANSPOSE('[9]AG_Key Products'!$F$25:$Q$25)</f>
        <v>0.91856778730761135</v>
      </c>
      <c r="AS914" s="39">
        <f t="array" ref="AS914:AS925">TRANSPOSE('[9]AG_Key Products'!$F$28:$Q$28)</f>
        <v>1.8469138376430143</v>
      </c>
      <c r="AT914" s="39">
        <f t="array" ref="AT914:AT925">TRANSPOSE('[9]AG_Key Products'!$F$31:$Q$31)</f>
        <v>0.44433471546807574</v>
      </c>
      <c r="AU914" s="39">
        <f t="array" ref="AU914:AU925">TRANSPOSE('[9]AG_Key Products'!$F$34:$Q$35)</f>
        <v>3.6358324136043669</v>
      </c>
      <c r="AV914" s="39">
        <f t="array" ref="AV914:AV925">TRANSPOSE('[9]AG_Key Products'!$F$37:$Q$37)</f>
        <v>6.9025241763821228</v>
      </c>
      <c r="AW914" s="41" t="str">
        <f t="array" ref="AW914:AW925">TRANSPOSE('[9]AG_Key Products'!$D$8)</f>
        <v>SPRO</v>
      </c>
      <c r="AX914" s="41" t="str">
        <f t="array" ref="AX914:AX925">TRANSPOSE('[9]AG_Key Products'!$D$11)</f>
        <v>SPRO</v>
      </c>
      <c r="AY914" s="41" t="str">
        <f t="array" ref="AY914:AY925">TRANSPOSE('[9]AG_Key Products'!$D$14)</f>
        <v>TPAR</v>
      </c>
      <c r="AZ914" s="41" t="str">
        <f t="array" ref="AZ914:AZ925">TRANSPOSE('[9]AG_Key Products'!$D$17)</f>
        <v>SPRO</v>
      </c>
      <c r="BA914" s="41" t="str">
        <f t="array" ref="BA914:BA925">TRANSPOSE('[9]AG_Key Products'!$D$20)</f>
        <v>TPAR</v>
      </c>
      <c r="BB914" s="41" t="str">
        <f t="array" ref="BB914:BB925">TRANSPOSE('[9]AG_Key Products'!$D$23)</f>
        <v>UNLF</v>
      </c>
      <c r="BC914" s="41" t="str">
        <f t="array" ref="BC914:BC925">TRANSPOSE('[9]AG_Key Products'!$D$26)</f>
        <v>TPAR</v>
      </c>
      <c r="BD914" s="41" t="str">
        <f t="array" ref="BD914:BD925">TRANSPOSE('[9]AG_Key Products'!$D$29)</f>
        <v>SPRO</v>
      </c>
      <c r="BE914" s="41" t="str">
        <f t="array" ref="BE914:BE925">TRANSPOSE('[9]AG_Key Products'!$D$32)</f>
        <v>UNLF</v>
      </c>
      <c r="BF914" s="41" t="str">
        <f t="array" ref="BF914:BF925">TRANSPOSE('[9]AG_Key Products'!$D$35)</f>
        <v>TPAR</v>
      </c>
      <c r="BG914" s="41">
        <f t="array" ref="BG914:BG925">TRANSPOSE('[9]AG_Key Products'!$D$7)</f>
        <v>0.53092172152985617</v>
      </c>
      <c r="BH914" s="41">
        <f t="array" ref="BH914:BH925">TRANSPOSE('[9]AG_Key Products'!$D$10)</f>
        <v>0.70391337528201536</v>
      </c>
      <c r="BI914" s="41">
        <f t="array" ref="BI914:BI925">TRANSPOSE('[9]AG_Key Products'!$D$13)</f>
        <v>0.23173951362477951</v>
      </c>
      <c r="BJ914" s="41">
        <f t="array" ref="BJ914:BJ925">TRANSPOSE('[9]AG_Key Products'!$D$16)</f>
        <v>1.0000196086517035</v>
      </c>
      <c r="BK914" s="41">
        <f t="array" ref="BK914:BK925">TRANSPOSE('[9]AG_Key Products'!$D$19)</f>
        <v>0.24667965947159376</v>
      </c>
      <c r="BL914" s="41">
        <f t="array" ref="BL914:BL925">TRANSPOSE('[9]AG_Key Products'!$D$22)</f>
        <v>7.2206188956058265E-2</v>
      </c>
      <c r="BM914" s="41">
        <f t="array" ref="BM914:BM925">TRANSPOSE('[9]AG_Key Products'!$D$25)</f>
        <v>4.7201886707207839E-2</v>
      </c>
      <c r="BN914" s="41">
        <f t="array" ref="BN914:BN925">TRANSPOSE('[9]AG_Key Products'!$D$28)</f>
        <v>0.99423274493532399</v>
      </c>
      <c r="BO914" s="41">
        <f t="array" ref="BO914:BO925">TRANSPOSE('[9]AG_Key Products'!$D$31)</f>
        <v>4.983060491186625E-2</v>
      </c>
      <c r="BP914" s="41">
        <f t="array" ref="BP914:BP925">TRANSPOSE('[9]AG_Key Products'!$D$34)</f>
        <v>0.33433751976702725</v>
      </c>
      <c r="BQ914" s="39" t="str">
        <f>VLOOKUP(A914,Misc!$A$3:$B$11,2,FALSE)</f>
        <v>HKD</v>
      </c>
      <c r="BR914">
        <f>INDEX(FX!$B$30:$AK$48,MATCH(Data!BQ914,FX!$A$30:$A$48,0),MATCH(Data!D914,Period,0))</f>
        <v>7.7738695699999996</v>
      </c>
      <c r="BS914" s="39">
        <f>IF(D914&gt;B914,0,E914/$BR914)</f>
        <v>6.3664966222492563</v>
      </c>
      <c r="BT914" s="39">
        <f>IF(D914&gt;B914,E914/$BR914,0)</f>
        <v>0</v>
      </c>
      <c r="BU914" s="39">
        <f>IF(D914&gt;B914,0,F914/$BR914)</f>
        <v>6.1928833064876221</v>
      </c>
      <c r="BV914" s="39">
        <f>IF(D914&gt;B914,F914/$BR914,0)</f>
        <v>0</v>
      </c>
      <c r="BW914" s="39">
        <f>IF(D914&gt;B914,0,G914/$BR914)</f>
        <v>3.2354722841931247</v>
      </c>
      <c r="BX914" s="39">
        <f>IF(D914&gt;B914,G914/$BR914,0)</f>
        <v>0</v>
      </c>
      <c r="BY914" s="39">
        <f>IF(D914&gt;B914,0,H914/$BR914)</f>
        <v>3.7086378005372813</v>
      </c>
      <c r="BZ914" s="39">
        <f>IF(D914&gt;B914,H914/$BR914,0)</f>
        <v>0</v>
      </c>
      <c r="CA914">
        <f t="shared" si="248"/>
        <v>10.245698098403068</v>
      </c>
      <c r="CB914">
        <f t="shared" si="249"/>
        <v>7.4840033519264253</v>
      </c>
      <c r="CC914">
        <f t="shared" si="250"/>
        <v>4.8147246556111201</v>
      </c>
      <c r="CD914">
        <f t="shared" si="251"/>
        <v>4.1678558159088812</v>
      </c>
      <c r="CE914" s="4">
        <f t="shared" si="252"/>
        <v>0.97273016447461846</v>
      </c>
      <c r="CF914" s="4" t="str">
        <f t="shared" si="253"/>
        <v/>
      </c>
      <c r="CG914" s="4">
        <f t="shared" si="254"/>
        <v>0.59885478491935051</v>
      </c>
      <c r="CH914" s="4" t="str">
        <f t="shared" si="255"/>
        <v/>
      </c>
      <c r="CI914">
        <f>INDEX(FX!$B$114:$AK$132,MATCH(Data!BQ914,FX!$A$114:$A$132,0),MATCH(Data!D914,Period,0))</f>
        <v>7.80896309314587</v>
      </c>
    </row>
    <row r="915" spans="1:87" x14ac:dyDescent="0.15">
      <c r="A915" t="s">
        <v>2</v>
      </c>
      <c r="B915" s="1">
        <f>B914</f>
        <v>44044</v>
      </c>
      <c r="C915" t="s">
        <v>50</v>
      </c>
      <c r="D915" s="1">
        <v>43862</v>
      </c>
      <c r="E915">
        <v>55.075454679188702</v>
      </c>
      <c r="F915">
        <v>48.810522632638474</v>
      </c>
      <c r="G915">
        <v>32.400062917034013</v>
      </c>
      <c r="H915">
        <v>31.396052574898942</v>
      </c>
      <c r="I915">
        <v>82.008278313944359</v>
      </c>
      <c r="J915">
        <v>59.903212440247124</v>
      </c>
      <c r="K915">
        <v>39.689362867442448</v>
      </c>
      <c r="L915">
        <v>33.577362480276143</v>
      </c>
      <c r="M915">
        <v>77.808338299550556</v>
      </c>
      <c r="N915">
        <v>61.520173360252464</v>
      </c>
      <c r="O915">
        <v>32.875534254518385</v>
      </c>
      <c r="P915">
        <v>30.508907128492815</v>
      </c>
      <c r="Q915" t="str">
        <v>Crisis XDefender Supreme</v>
      </c>
      <c r="R915" t="str">
        <v>Crisis One Cover</v>
      </c>
      <c r="S915" t="str">
        <v>MaxFocus</v>
      </c>
      <c r="T915" t="str">
        <v>VHIS</v>
      </c>
      <c r="U915" t="str">
        <v>Wealth ICON</v>
      </c>
      <c r="V915" t="str">
        <v>Noble Fortune</v>
      </c>
      <c r="W915" t="str">
        <v>Journey Deferred Annuity Plan</v>
      </c>
      <c r="X915" t="str">
        <v>CANsurance</v>
      </c>
      <c r="Y915" t="str">
        <v>Basic Plus II series</v>
      </c>
      <c r="Z915" t="str">
        <v>Life Promise</v>
      </c>
      <c r="AA915">
        <v>7.3780648467874324</v>
      </c>
      <c r="AB915">
        <v>23.810159109694535</v>
      </c>
      <c r="AC915">
        <v>5.1419170310940832</v>
      </c>
      <c r="AD915">
        <v>0.68375029052212721</v>
      </c>
      <c r="AE915">
        <v>0.56919622699112005</v>
      </c>
      <c r="AF915">
        <v>6.132933658661268E-2</v>
      </c>
      <c r="AG915">
        <v>3.1115035877535866</v>
      </c>
      <c r="AH915">
        <v>2.8623058217920234</v>
      </c>
      <c r="AI915">
        <v>1.1957721151496004</v>
      </c>
      <c r="AJ915">
        <v>2.692216684113832</v>
      </c>
      <c r="AK915">
        <v>7.5692396287037482</v>
      </c>
      <c r="AL915">
        <v>4.3704168680749182</v>
      </c>
      <c r="AM915">
        <v>23.791181855401181</v>
      </c>
      <c r="AN915">
        <v>4.3297125240820602</v>
      </c>
      <c r="AO915">
        <v>0.49451966917978507</v>
      </c>
      <c r="AP915">
        <v>0.43993493882003731</v>
      </c>
      <c r="AQ915">
        <v>4.6749861504229454E-2</v>
      </c>
      <c r="AR915">
        <v>0.67090831300259668</v>
      </c>
      <c r="AS915">
        <v>2.6504199466458109</v>
      </c>
      <c r="AT915">
        <v>0.21184637287735827</v>
      </c>
      <c r="AU915">
        <v>3.7634291151812929</v>
      </c>
      <c r="AV915">
        <v>7.5262971114123403</v>
      </c>
      <c r="AW915" s="4" t="str">
        <v>SPRO</v>
      </c>
      <c r="AX915" s="4" t="str">
        <v>SPRO</v>
      </c>
      <c r="AY915" s="4" t="str">
        <v>TPAR</v>
      </c>
      <c r="AZ915" s="4" t="str">
        <v>SPRO</v>
      </c>
      <c r="BA915" s="4" t="str">
        <v>TPAR</v>
      </c>
      <c r="BB915" s="4" t="str">
        <v>UNLF</v>
      </c>
      <c r="BC915" s="4" t="str">
        <v>TPAR</v>
      </c>
      <c r="BD915" s="4" t="str">
        <v>SPRO</v>
      </c>
      <c r="BE915" s="4" t="str">
        <v>UNLF</v>
      </c>
      <c r="BF915" s="4" t="str">
        <v>TPAR</v>
      </c>
      <c r="BG915" s="4">
        <v>0.53092172152985617</v>
      </c>
      <c r="BH915" s="4">
        <v>0.70391337528201536</v>
      </c>
      <c r="BI915" s="4">
        <v>0.23173951362477951</v>
      </c>
      <c r="BJ915" s="4">
        <v>1.0000196086517035</v>
      </c>
      <c r="BK915" s="4">
        <v>0.24667965947159376</v>
      </c>
      <c r="BL915" s="4">
        <v>7.2206188956058265E-2</v>
      </c>
      <c r="BM915" s="4">
        <v>4.7201886707207839E-2</v>
      </c>
      <c r="BN915" s="4">
        <v>0.99423274493532399</v>
      </c>
      <c r="BO915" s="4">
        <v>4.983060491186625E-2</v>
      </c>
      <c r="BP915" s="4">
        <v>0.33433751976702725</v>
      </c>
      <c r="BQ915" t="str">
        <f>VLOOKUP(A915,Misc!$A$3:$B$11,2,FALSE)</f>
        <v>HKD</v>
      </c>
      <c r="BR915">
        <f>INDEX(FX!$B$30:$AK$48,MATCH(Data!BQ915,FX!$A$30:$A$48,0),MATCH(Data!D915,Period,0))</f>
        <v>7.7748179100000003</v>
      </c>
      <c r="BS915">
        <f t="shared" ref="BS915:BS978" si="256">IF(D915&gt;B915,0,E915/$BR915)</f>
        <v>7.0838256685536578</v>
      </c>
      <c r="BT915">
        <f t="shared" ref="BT915:BT978" si="257">IF(D915&gt;B915,E915/$BR915,0)</f>
        <v>0</v>
      </c>
      <c r="BU915">
        <f t="shared" ref="BU915:BU978" si="258">IF(D915&gt;B915,0,F915/$BR915)</f>
        <v>6.2780277554614106</v>
      </c>
      <c r="BV915">
        <f t="shared" ref="BV915:BV978" si="259">IF(D915&gt;B915,F915/$BR915,0)</f>
        <v>0</v>
      </c>
      <c r="BW915">
        <f t="shared" ref="BW915:BW978" si="260">IF(D915&gt;B915,0,G915/$BR915)</f>
        <v>4.1673082626618081</v>
      </c>
      <c r="BX915">
        <f t="shared" ref="BX915:BX978" si="261">IF(D915&gt;B915,G915/$BR915,0)</f>
        <v>0</v>
      </c>
      <c r="BY915">
        <f t="shared" ref="BY915:BY978" si="262">IF(D915&gt;B915,0,H915/$BR915)</f>
        <v>4.0381720753250336</v>
      </c>
      <c r="BZ915">
        <f t="shared" ref="BZ915:BZ978" si="263">IF(D915&gt;B915,H915/$BR915,0)</f>
        <v>0</v>
      </c>
      <c r="CA915">
        <f t="shared" si="248"/>
        <v>10.501814048260153</v>
      </c>
      <c r="CB915">
        <f t="shared" si="249"/>
        <v>7.6710840768124173</v>
      </c>
      <c r="CC915">
        <f t="shared" si="250"/>
        <v>5.082539435008834</v>
      </c>
      <c r="CD915">
        <f t="shared" si="251"/>
        <v>4.2998490426658398</v>
      </c>
      <c r="CE915" s="4">
        <f t="shared" si="252"/>
        <v>0.88624820107172808</v>
      </c>
      <c r="CF915" s="4" t="str">
        <f t="shared" si="253"/>
        <v/>
      </c>
      <c r="CG915" s="4">
        <f t="shared" si="254"/>
        <v>0.64322303637669143</v>
      </c>
      <c r="CH915" s="4" t="str">
        <f t="shared" si="255"/>
        <v/>
      </c>
      <c r="CI915">
        <f>INDEX(FX!$B$114:$AK$132,MATCH(Data!BQ915,FX!$A$114:$A$132,0),MATCH(Data!D915,Period,0))</f>
        <v>7.80896309314587</v>
      </c>
    </row>
    <row r="916" spans="1:87" x14ac:dyDescent="0.15">
      <c r="A916" t="s">
        <v>2</v>
      </c>
      <c r="B916" s="1">
        <f t="shared" ref="B916:B979" si="264">B915</f>
        <v>44044</v>
      </c>
      <c r="C916" t="s">
        <v>50</v>
      </c>
      <c r="D916" s="1">
        <v>43891</v>
      </c>
      <c r="E916">
        <v>102.57783176245864</v>
      </c>
      <c r="F916">
        <v>80.042943018250753</v>
      </c>
      <c r="G916">
        <v>45.609511494005993</v>
      </c>
      <c r="H916">
        <v>43.986510547416394</v>
      </c>
      <c r="I916">
        <v>146.11560686097258</v>
      </c>
      <c r="J916">
        <v>106.7306181593155</v>
      </c>
      <c r="K916">
        <v>69.935732134380018</v>
      </c>
      <c r="L916">
        <v>59.914161660232409</v>
      </c>
      <c r="M916">
        <v>119.23024842522656</v>
      </c>
      <c r="N916">
        <v>95.868204038672985</v>
      </c>
      <c r="O916">
        <v>56.366219879084831</v>
      </c>
      <c r="P916">
        <v>50.163564241992589</v>
      </c>
      <c r="Q916" t="str">
        <v>Crisis XDefender Supreme</v>
      </c>
      <c r="R916" t="str">
        <v>Crisis One Cover</v>
      </c>
      <c r="S916" t="str">
        <v>MaxFocus</v>
      </c>
      <c r="T916" t="str">
        <v>VHIS</v>
      </c>
      <c r="U916" t="str">
        <v>Wealth ICON</v>
      </c>
      <c r="V916" t="str">
        <v>Noble Fortune</v>
      </c>
      <c r="W916" t="str">
        <v>Journey Deferred Annuity Plan</v>
      </c>
      <c r="X916" t="str">
        <v>CANsurance</v>
      </c>
      <c r="Y916" t="str">
        <v>Basic Plus II series</v>
      </c>
      <c r="Z916" t="str">
        <v>Life Promise</v>
      </c>
      <c r="AA916">
        <v>21.301974452788773</v>
      </c>
      <c r="AB916">
        <v>20.624707019152655</v>
      </c>
      <c r="AC916">
        <v>15.292733314142643</v>
      </c>
      <c r="AD916">
        <v>2.0793315780898283</v>
      </c>
      <c r="AE916">
        <v>0.46958168701453001</v>
      </c>
      <c r="AF916">
        <v>3.0740228710855488</v>
      </c>
      <c r="AG916">
        <v>13.451418705362205</v>
      </c>
      <c r="AH916">
        <v>3.0685952058575676</v>
      </c>
      <c r="AI916">
        <v>7.83193811286095</v>
      </c>
      <c r="AJ916">
        <v>3.2108930938856979</v>
      </c>
      <c r="AK916">
        <v>12.172635722218246</v>
      </c>
      <c r="AL916">
        <v>14.241342604195255</v>
      </c>
      <c r="AM916">
        <v>21.659699665094717</v>
      </c>
      <c r="AN916">
        <v>15.410175482496802</v>
      </c>
      <c r="AO916">
        <v>1.8171230941652494</v>
      </c>
      <c r="AP916">
        <v>0.2933343286926301</v>
      </c>
      <c r="AQ916">
        <v>0.54680233367488662</v>
      </c>
      <c r="AR916">
        <v>3.6111373354602652</v>
      </c>
      <c r="AS916">
        <v>3.1739353807009052</v>
      </c>
      <c r="AT916">
        <v>1.0693773836082558</v>
      </c>
      <c r="AU916">
        <v>4.317326307439477</v>
      </c>
      <c r="AV916">
        <v>11.764445478176228</v>
      </c>
      <c r="AW916" s="4" t="str">
        <v>SPRO</v>
      </c>
      <c r="AX916" s="4" t="str">
        <v>SPRO</v>
      </c>
      <c r="AY916" s="4" t="str">
        <v>TPAR</v>
      </c>
      <c r="AZ916" s="4" t="str">
        <v>SPRO</v>
      </c>
      <c r="BA916" s="4" t="str">
        <v>TPAR</v>
      </c>
      <c r="BB916" s="4" t="str">
        <v>UNLF</v>
      </c>
      <c r="BC916" s="4" t="str">
        <v>TPAR</v>
      </c>
      <c r="BD916" s="4" t="str">
        <v>SPRO</v>
      </c>
      <c r="BE916" s="4" t="str">
        <v>UNLF</v>
      </c>
      <c r="BF916" s="4" t="str">
        <v>TPAR</v>
      </c>
      <c r="BG916" s="4">
        <v>0.53092172152985617</v>
      </c>
      <c r="BH916" s="4">
        <v>0.70391337528201536</v>
      </c>
      <c r="BI916" s="4">
        <v>0.23173951362477951</v>
      </c>
      <c r="BJ916" s="4">
        <v>1.0000196086517035</v>
      </c>
      <c r="BK916" s="4">
        <v>0.24667965947159376</v>
      </c>
      <c r="BL916" s="4">
        <v>7.2206188956058265E-2</v>
      </c>
      <c r="BM916" s="4">
        <v>4.7201886707207839E-2</v>
      </c>
      <c r="BN916" s="4">
        <v>0.99423274493532399</v>
      </c>
      <c r="BO916" s="4">
        <v>4.983060491186625E-2</v>
      </c>
      <c r="BP916" s="4">
        <v>0.33433751976702725</v>
      </c>
      <c r="BQ916" t="str">
        <f>VLOOKUP(A916,Misc!$A$3:$B$11,2,FALSE)</f>
        <v>HKD</v>
      </c>
      <c r="BR916">
        <f>INDEX(FX!$B$30:$AK$48,MATCH(Data!BQ916,FX!$A$30:$A$48,0),MATCH(Data!D916,Period,0))</f>
        <v>7.7649018700000001</v>
      </c>
      <c r="BS916">
        <f t="shared" si="256"/>
        <v>13.210447920632722</v>
      </c>
      <c r="BT916">
        <f t="shared" si="257"/>
        <v>0</v>
      </c>
      <c r="BU916">
        <f t="shared" si="258"/>
        <v>10.308300653160829</v>
      </c>
      <c r="BV916">
        <f t="shared" si="259"/>
        <v>0</v>
      </c>
      <c r="BW916">
        <f t="shared" si="260"/>
        <v>5.8738039781571629</v>
      </c>
      <c r="BX916">
        <f t="shared" si="261"/>
        <v>0</v>
      </c>
      <c r="BY916">
        <f t="shared" si="262"/>
        <v>5.6647864047529026</v>
      </c>
      <c r="BZ916">
        <f t="shared" si="263"/>
        <v>0</v>
      </c>
      <c r="CA916">
        <f t="shared" si="248"/>
        <v>18.711268720071434</v>
      </c>
      <c r="CB916">
        <f t="shared" si="249"/>
        <v>13.667706824353637</v>
      </c>
      <c r="CC916">
        <f t="shared" si="250"/>
        <v>8.955828232273813</v>
      </c>
      <c r="CD916">
        <f t="shared" si="251"/>
        <v>7.6724862117507797</v>
      </c>
      <c r="CE916" s="4">
        <f t="shared" si="252"/>
        <v>0.78031424181013742</v>
      </c>
      <c r="CF916" s="4" t="str">
        <f t="shared" si="253"/>
        <v/>
      </c>
      <c r="CG916" s="4">
        <f t="shared" si="254"/>
        <v>0.54953639744839144</v>
      </c>
      <c r="CH916" s="4" t="str">
        <f t="shared" si="255"/>
        <v/>
      </c>
      <c r="CI916">
        <f>INDEX(FX!$B$114:$AK$132,MATCH(Data!BQ916,FX!$A$114:$A$132,0),MATCH(Data!D916,Period,0))</f>
        <v>7.80896309314587</v>
      </c>
    </row>
    <row r="917" spans="1:87" x14ac:dyDescent="0.15">
      <c r="A917" t="s">
        <v>2</v>
      </c>
      <c r="B917" s="1">
        <f t="shared" si="264"/>
        <v>44044</v>
      </c>
      <c r="C917" t="s">
        <v>50</v>
      </c>
      <c r="D917" s="1">
        <v>43922</v>
      </c>
      <c r="E917">
        <v>55.909646788772527</v>
      </c>
      <c r="F917">
        <v>39.370809381933725</v>
      </c>
      <c r="G917">
        <v>23.619895058493405</v>
      </c>
      <c r="H917">
        <v>22.415366338696778</v>
      </c>
      <c r="I917">
        <v>92.259313103187381</v>
      </c>
      <c r="J917">
        <v>67.391113995278019</v>
      </c>
      <c r="K917">
        <v>44.167940690873969</v>
      </c>
      <c r="L917">
        <v>37.685721710895422</v>
      </c>
      <c r="M917">
        <v>61.695484014146658</v>
      </c>
      <c r="N917">
        <v>47.464072673420844</v>
      </c>
      <c r="O917">
        <v>29.301665649599759</v>
      </c>
      <c r="P917">
        <v>26.018104881696097</v>
      </c>
      <c r="Q917" t="str">
        <v>Crisis XDefender Supreme</v>
      </c>
      <c r="R917" t="str">
        <v>Crisis One Cover</v>
      </c>
      <c r="S917" t="str">
        <v>MaxFocus</v>
      </c>
      <c r="T917" t="str">
        <v>VHIS</v>
      </c>
      <c r="U917" t="str">
        <v>Wealth ICON</v>
      </c>
      <c r="V917" t="str">
        <v>Noble Fortune</v>
      </c>
      <c r="W917" t="str">
        <v>Journey Deferred Annuity Plan</v>
      </c>
      <c r="X917" t="str">
        <v>CANsurance</v>
      </c>
      <c r="Y917" t="str">
        <v>Basic Plus II series</v>
      </c>
      <c r="Z917" t="str">
        <v>Life Promise</v>
      </c>
      <c r="AA917">
        <v>13.453463973967752</v>
      </c>
      <c r="AB917">
        <v>7.7120042959906847</v>
      </c>
      <c r="AC917">
        <v>5.7541340032134682</v>
      </c>
      <c r="AD917">
        <v>0.67597472999999986</v>
      </c>
      <c r="AE917">
        <v>3.8625358859324797</v>
      </c>
      <c r="AF917">
        <v>3.9211358704327841</v>
      </c>
      <c r="AG917">
        <v>0.55958262285275218</v>
      </c>
      <c r="AH917">
        <v>2.0927237444750251</v>
      </c>
      <c r="AI917">
        <v>6.4985988777209505</v>
      </c>
      <c r="AJ917">
        <v>1.581688029377754</v>
      </c>
      <c r="AK917">
        <v>9.7978047548088796</v>
      </c>
      <c r="AL917">
        <v>9.6121954686718567</v>
      </c>
      <c r="AM917">
        <v>9.0358977043209148</v>
      </c>
      <c r="AN917">
        <v>4.8084413903440879</v>
      </c>
      <c r="AO917">
        <v>0.66946608669366625</v>
      </c>
      <c r="AP917">
        <v>1.9429966560532099</v>
      </c>
      <c r="AQ917">
        <v>0.61492908005713331</v>
      </c>
      <c r="AR917">
        <v>0.13484993488482327</v>
      </c>
      <c r="AS917">
        <v>2.2570112517695295</v>
      </c>
      <c r="AT917">
        <v>0.54558984411376932</v>
      </c>
      <c r="AU917">
        <v>2.1564713083595244</v>
      </c>
      <c r="AV917">
        <v>7.3027888094861595</v>
      </c>
      <c r="AW917" s="4" t="str">
        <v>SPRO</v>
      </c>
      <c r="AX917" s="4" t="str">
        <v>SPRO</v>
      </c>
      <c r="AY917" s="4" t="str">
        <v>TPAR</v>
      </c>
      <c r="AZ917" s="4" t="str">
        <v>SPRO</v>
      </c>
      <c r="BA917" s="4" t="str">
        <v>TPAR</v>
      </c>
      <c r="BB917" s="4" t="str">
        <v>UNLF</v>
      </c>
      <c r="BC917" s="4" t="str">
        <v>TPAR</v>
      </c>
      <c r="BD917" s="4" t="str">
        <v>SPRO</v>
      </c>
      <c r="BE917" s="4" t="str">
        <v>UNLF</v>
      </c>
      <c r="BF917" s="4" t="str">
        <v>TPAR</v>
      </c>
      <c r="BG917" s="4">
        <v>0.53092172152985617</v>
      </c>
      <c r="BH917" s="4">
        <v>0.70391337528201536</v>
      </c>
      <c r="BI917" s="4">
        <v>0.23173951362477951</v>
      </c>
      <c r="BJ917" s="4">
        <v>1.0000196086517035</v>
      </c>
      <c r="BK917" s="4">
        <v>0.24667965947159376</v>
      </c>
      <c r="BL917" s="4">
        <v>7.2206188956058265E-2</v>
      </c>
      <c r="BM917" s="4">
        <v>4.7201886707207839E-2</v>
      </c>
      <c r="BN917" s="4">
        <v>0.99423274493532399</v>
      </c>
      <c r="BO917" s="4">
        <v>4.983060491186625E-2</v>
      </c>
      <c r="BP917" s="4">
        <v>0.33433751976702725</v>
      </c>
      <c r="BQ917" t="str">
        <f>VLOOKUP(A917,Misc!$A$3:$B$11,2,FALSE)</f>
        <v>HKD</v>
      </c>
      <c r="BR917">
        <f>INDEX(FX!$B$30:$AK$48,MATCH(Data!BQ917,FX!$A$30:$A$48,0),MATCH(Data!D917,Period,0))</f>
        <v>7.7519381999999997</v>
      </c>
      <c r="BS917">
        <f t="shared" si="256"/>
        <v>7.2123442352484863</v>
      </c>
      <c r="BT917">
        <f t="shared" si="257"/>
        <v>0</v>
      </c>
      <c r="BU917">
        <f t="shared" si="258"/>
        <v>5.0788342690778583</v>
      </c>
      <c r="BV917">
        <f t="shared" si="259"/>
        <v>0</v>
      </c>
      <c r="BW917">
        <f t="shared" si="260"/>
        <v>3.046966377839984</v>
      </c>
      <c r="BX917">
        <f t="shared" si="261"/>
        <v>0</v>
      </c>
      <c r="BY917">
        <f t="shared" si="262"/>
        <v>2.8915821773058998</v>
      </c>
      <c r="BZ917">
        <f t="shared" si="263"/>
        <v>0</v>
      </c>
      <c r="CA917">
        <f t="shared" si="248"/>
        <v>11.814540804292669</v>
      </c>
      <c r="CB917">
        <f t="shared" si="249"/>
        <v>8.6299695864139707</v>
      </c>
      <c r="CC917">
        <f t="shared" si="250"/>
        <v>5.6560570416373617</v>
      </c>
      <c r="CD917">
        <f t="shared" si="251"/>
        <v>4.8259572060179359</v>
      </c>
      <c r="CE917" s="4">
        <f t="shared" si="252"/>
        <v>0.70418633712134204</v>
      </c>
      <c r="CF917" s="4" t="str">
        <f t="shared" si="253"/>
        <v/>
      </c>
      <c r="CG917" s="4">
        <f t="shared" si="254"/>
        <v>0.56933973902458368</v>
      </c>
      <c r="CH917" s="4" t="str">
        <f t="shared" si="255"/>
        <v/>
      </c>
      <c r="CI917">
        <f>INDEX(FX!$B$114:$AK$132,MATCH(Data!BQ917,FX!$A$114:$A$132,0),MATCH(Data!D917,Period,0))</f>
        <v>7.80896309314587</v>
      </c>
    </row>
    <row r="918" spans="1:87" x14ac:dyDescent="0.15">
      <c r="A918" t="s">
        <v>2</v>
      </c>
      <c r="B918" s="1">
        <f t="shared" si="264"/>
        <v>44044</v>
      </c>
      <c r="C918" t="s">
        <v>50</v>
      </c>
      <c r="D918" s="1">
        <v>43952</v>
      </c>
      <c r="E918">
        <v>66.790680579932243</v>
      </c>
      <c r="F918">
        <v>56.105324243039775</v>
      </c>
      <c r="G918">
        <v>37.544472416427261</v>
      </c>
      <c r="H918">
        <v>35.214309403337865</v>
      </c>
      <c r="I918">
        <v>112.76138268167357</v>
      </c>
      <c r="J918">
        <v>82.36691710533978</v>
      </c>
      <c r="K918">
        <v>54.407042486109461</v>
      </c>
      <c r="L918">
        <v>46.018604433353651</v>
      </c>
      <c r="M918">
        <v>90.361571688344711</v>
      </c>
      <c r="N918">
        <v>70.255221770134028</v>
      </c>
      <c r="O918">
        <v>45.30072328908593</v>
      </c>
      <c r="P918">
        <v>38.671220369232671</v>
      </c>
      <c r="Q918" t="str">
        <v>Crisis XDefender Supreme</v>
      </c>
      <c r="R918" t="str">
        <v>Crisis One Cover</v>
      </c>
      <c r="S918" t="str">
        <v>MaxFocus</v>
      </c>
      <c r="T918" t="str">
        <v>VHIS</v>
      </c>
      <c r="U918" t="str">
        <v>Wealth ICON</v>
      </c>
      <c r="V918" t="str">
        <v>Noble Fortune</v>
      </c>
      <c r="W918" t="str">
        <v>Journey Deferred Annuity Plan</v>
      </c>
      <c r="X918" t="str">
        <v>CANsurance</v>
      </c>
      <c r="Y918" t="str">
        <v>Basic Plus II series</v>
      </c>
      <c r="Z918" t="str">
        <v>Life Promise</v>
      </c>
      <c r="AA918">
        <v>21.723945971005708</v>
      </c>
      <c r="AB918">
        <v>10.2565941113705</v>
      </c>
      <c r="AC918">
        <v>4.8454985765995771</v>
      </c>
      <c r="AD918">
        <v>7.7534387200000001</v>
      </c>
      <c r="AE918">
        <v>4.3387355251347151</v>
      </c>
      <c r="AF918">
        <v>1.0816923163998333</v>
      </c>
      <c r="AG918">
        <v>0.39610897029570263</v>
      </c>
      <c r="AH918">
        <v>2.5261139199176545</v>
      </c>
      <c r="AI918">
        <v>0.50547049494191731</v>
      </c>
      <c r="AJ918">
        <v>1.506103278956977</v>
      </c>
      <c r="AK918">
        <v>11.85697869530965</v>
      </c>
      <c r="AL918">
        <v>15.11799481420829</v>
      </c>
      <c r="AM918">
        <v>11.603438068002102</v>
      </c>
      <c r="AN918">
        <v>4.0673152288757386</v>
      </c>
      <c r="AO918">
        <v>8.2210373387418851</v>
      </c>
      <c r="AP918">
        <v>1.9824885648320645</v>
      </c>
      <c r="AQ918">
        <v>0.67480545510438072</v>
      </c>
      <c r="AR918">
        <v>0.10488688726346081</v>
      </c>
      <c r="AS918">
        <v>2.6233284336620524</v>
      </c>
      <c r="AT918">
        <v>4.5201137451564198E-2</v>
      </c>
      <c r="AU918">
        <v>2.0282503676395378</v>
      </c>
      <c r="AV918">
        <v>9.2768496867828318</v>
      </c>
      <c r="AW918" s="4" t="str">
        <v>SPRO</v>
      </c>
      <c r="AX918" s="4" t="str">
        <v>SPRO</v>
      </c>
      <c r="AY918" s="4" t="str">
        <v>TPAR</v>
      </c>
      <c r="AZ918" s="4" t="str">
        <v>SPRO</v>
      </c>
      <c r="BA918" s="4" t="str">
        <v>TPAR</v>
      </c>
      <c r="BB918" s="4" t="str">
        <v>UNLF</v>
      </c>
      <c r="BC918" s="4" t="str">
        <v>TPAR</v>
      </c>
      <c r="BD918" s="4" t="str">
        <v>SPRO</v>
      </c>
      <c r="BE918" s="4" t="str">
        <v>UNLF</v>
      </c>
      <c r="BF918" s="4" t="str">
        <v>TPAR</v>
      </c>
      <c r="BG918" s="4">
        <v>0.53092172152985617</v>
      </c>
      <c r="BH918" s="4">
        <v>0.70391337528201536</v>
      </c>
      <c r="BI918" s="4">
        <v>0.23173951362477951</v>
      </c>
      <c r="BJ918" s="4">
        <v>1.0000196086517035</v>
      </c>
      <c r="BK918" s="4">
        <v>0.24667965947159376</v>
      </c>
      <c r="BL918" s="4">
        <v>7.2206188956058265E-2</v>
      </c>
      <c r="BM918" s="4">
        <v>4.7201886707207839E-2</v>
      </c>
      <c r="BN918" s="4">
        <v>0.99423274493532399</v>
      </c>
      <c r="BO918" s="4">
        <v>4.983060491186625E-2</v>
      </c>
      <c r="BP918" s="4">
        <v>0.33433751976702725</v>
      </c>
      <c r="BQ918" t="str">
        <f>VLOOKUP(A918,Misc!$A$3:$B$11,2,FALSE)</f>
        <v>HKD</v>
      </c>
      <c r="BR918">
        <f>INDEX(FX!$B$30:$AK$48,MATCH(Data!BQ918,FX!$A$30:$A$48,0),MATCH(Data!D918,Period,0))</f>
        <v>7.7522098499999998</v>
      </c>
      <c r="BS918">
        <f t="shared" si="256"/>
        <v>8.6156956367650768</v>
      </c>
      <c r="BT918">
        <f t="shared" si="257"/>
        <v>0</v>
      </c>
      <c r="BU918">
        <f t="shared" si="258"/>
        <v>7.2373330093792259</v>
      </c>
      <c r="BV918">
        <f t="shared" si="259"/>
        <v>0</v>
      </c>
      <c r="BW918">
        <f t="shared" si="260"/>
        <v>4.8430670922081998</v>
      </c>
      <c r="BX918">
        <f t="shared" si="261"/>
        <v>0</v>
      </c>
      <c r="BY918">
        <f t="shared" si="262"/>
        <v>4.5424866050727282</v>
      </c>
      <c r="BZ918">
        <f t="shared" si="263"/>
        <v>0</v>
      </c>
      <c r="CA918">
        <f t="shared" si="248"/>
        <v>14.439994316357721</v>
      </c>
      <c r="CB918">
        <f t="shared" si="249"/>
        <v>10.547740605617072</v>
      </c>
      <c r="CC918">
        <f t="shared" si="250"/>
        <v>6.9672556826224392</v>
      </c>
      <c r="CD918">
        <f t="shared" si="251"/>
        <v>5.8930492927729903</v>
      </c>
      <c r="CE918" s="4">
        <f t="shared" si="252"/>
        <v>0.84001725623824586</v>
      </c>
      <c r="CF918" s="4" t="str">
        <f t="shared" si="253"/>
        <v/>
      </c>
      <c r="CG918" s="4">
        <f t="shared" si="254"/>
        <v>0.62764648236938803</v>
      </c>
      <c r="CH918" s="4" t="str">
        <f t="shared" si="255"/>
        <v/>
      </c>
      <c r="CI918">
        <f>INDEX(FX!$B$114:$AK$132,MATCH(Data!BQ918,FX!$A$114:$A$132,0),MATCH(Data!D918,Period,0))</f>
        <v>7.80896309314587</v>
      </c>
    </row>
    <row r="919" spans="1:87" x14ac:dyDescent="0.15">
      <c r="A919" t="s">
        <v>2</v>
      </c>
      <c r="B919" s="1">
        <f t="shared" si="264"/>
        <v>44044</v>
      </c>
      <c r="C919" t="s">
        <v>50</v>
      </c>
      <c r="D919" s="1">
        <v>43983</v>
      </c>
      <c r="E919">
        <v>83.130173898615382</v>
      </c>
      <c r="F919">
        <v>64.758802215716429</v>
      </c>
      <c r="G919">
        <v>45.809364823064669</v>
      </c>
      <c r="H919">
        <v>44.45114593187067</v>
      </c>
      <c r="I919">
        <v>133.92468405288662</v>
      </c>
      <c r="J919">
        <v>97.825719119491865</v>
      </c>
      <c r="K919">
        <v>64.102929048533952</v>
      </c>
      <c r="L919">
        <v>54.705699682788826</v>
      </c>
      <c r="M919">
        <v>124.32602211325172</v>
      </c>
      <c r="N919">
        <v>91.500425162105799</v>
      </c>
      <c r="O919">
        <v>58.878484435452989</v>
      </c>
      <c r="P919">
        <v>47.32943831228436</v>
      </c>
      <c r="Q919" t="str">
        <v>Crisis XDefender Supreme</v>
      </c>
      <c r="R919" t="str">
        <v>Crisis One Cover</v>
      </c>
      <c r="S919" t="str">
        <v>MaxFocus</v>
      </c>
      <c r="T919" t="str">
        <v>VHIS</v>
      </c>
      <c r="U919" t="str">
        <v>Wealth ICON</v>
      </c>
      <c r="V919" t="str">
        <v>Noble Fortune</v>
      </c>
      <c r="W919" t="str">
        <v>Journey Deferred Annuity Plan</v>
      </c>
      <c r="X919" t="str">
        <v>CANsurance</v>
      </c>
      <c r="Y919" t="str">
        <v>Basic Plus II series</v>
      </c>
      <c r="Z919" t="str">
        <v>Life Promise</v>
      </c>
      <c r="AA919">
        <v>12.389640230993482</v>
      </c>
      <c r="AB919">
        <v>10.794679166878272</v>
      </c>
      <c r="AC919">
        <v>4.9650663056435151</v>
      </c>
      <c r="AD919">
        <v>20.177508027393422</v>
      </c>
      <c r="AE919">
        <v>7.8465821282912058</v>
      </c>
      <c r="AF919">
        <v>6.9499636387189776</v>
      </c>
      <c r="AG919">
        <v>0.47359757436805094</v>
      </c>
      <c r="AH919">
        <v>2.8804859981730297</v>
      </c>
      <c r="AI919">
        <v>-1.0011641920561598</v>
      </c>
      <c r="AJ919">
        <v>2.2558608694283113</v>
      </c>
      <c r="AK919">
        <v>15.397954150783278</v>
      </c>
      <c r="AL919">
        <v>8.0142193759182572</v>
      </c>
      <c r="AM919">
        <v>11.776458347361471</v>
      </c>
      <c r="AN919">
        <v>6.4401494439617197</v>
      </c>
      <c r="AO919">
        <v>21.262464254247103</v>
      </c>
      <c r="AP919">
        <v>2.8294003257763207</v>
      </c>
      <c r="AQ919">
        <v>1.0734030483286814</v>
      </c>
      <c r="AR919">
        <v>0.12200152696948027</v>
      </c>
      <c r="AS919">
        <v>2.7318657664317194</v>
      </c>
      <c r="AT919">
        <v>-0.49465882461241656</v>
      </c>
      <c r="AU919">
        <v>3.0421731389938538</v>
      </c>
      <c r="AV919">
        <v>8.0668198028335993</v>
      </c>
      <c r="AW919" s="4" t="str">
        <v>SPRO</v>
      </c>
      <c r="AX919" s="4" t="str">
        <v>SPRO</v>
      </c>
      <c r="AY919" s="4" t="str">
        <v>TPAR</v>
      </c>
      <c r="AZ919" s="4" t="str">
        <v>SPRO</v>
      </c>
      <c r="BA919" s="4" t="str">
        <v>TPAR</v>
      </c>
      <c r="BB919" s="4" t="str">
        <v>UNLF</v>
      </c>
      <c r="BC919" s="4" t="str">
        <v>TPAR</v>
      </c>
      <c r="BD919" s="4" t="str">
        <v>SPRO</v>
      </c>
      <c r="BE919" s="4" t="str">
        <v>UNLF</v>
      </c>
      <c r="BF919" s="4" t="str">
        <v>TPAR</v>
      </c>
      <c r="BG919" s="4">
        <v>0.53092172152985617</v>
      </c>
      <c r="BH919" s="4">
        <v>0.70391337528201536</v>
      </c>
      <c r="BI919" s="4">
        <v>0.23173951362477951</v>
      </c>
      <c r="BJ919" s="4">
        <v>1.0000196086517035</v>
      </c>
      <c r="BK919" s="4">
        <v>0.24667965947159376</v>
      </c>
      <c r="BL919" s="4">
        <v>7.2206188956058265E-2</v>
      </c>
      <c r="BM919" s="4">
        <v>4.7201886707207839E-2</v>
      </c>
      <c r="BN919" s="4">
        <v>0.99423274493532399</v>
      </c>
      <c r="BO919" s="4">
        <v>4.983060491186625E-2</v>
      </c>
      <c r="BP919" s="4">
        <v>0.33433751976702725</v>
      </c>
      <c r="BQ919" t="str">
        <f>VLOOKUP(A919,Misc!$A$3:$B$11,2,FALSE)</f>
        <v>HKD</v>
      </c>
      <c r="BR919">
        <f>INDEX(FX!$B$30:$AK$48,MATCH(Data!BQ919,FX!$A$30:$A$48,0),MATCH(Data!D919,Period,0))</f>
        <v>7.7502757999999998</v>
      </c>
      <c r="BS919">
        <f t="shared" si="256"/>
        <v>10.726092340948098</v>
      </c>
      <c r="BT919">
        <f t="shared" si="257"/>
        <v>0</v>
      </c>
      <c r="BU919">
        <f t="shared" si="258"/>
        <v>8.3556771251568147</v>
      </c>
      <c r="BV919">
        <f t="shared" si="259"/>
        <v>0</v>
      </c>
      <c r="BW919">
        <f t="shared" si="260"/>
        <v>5.9106754398423691</v>
      </c>
      <c r="BX919">
        <f t="shared" si="261"/>
        <v>0</v>
      </c>
      <c r="BY919">
        <f t="shared" si="262"/>
        <v>5.7354276259266372</v>
      </c>
      <c r="BZ919">
        <f t="shared" si="263"/>
        <v>0</v>
      </c>
      <c r="CA919">
        <f t="shared" si="248"/>
        <v>17.150123832757746</v>
      </c>
      <c r="CB919">
        <f t="shared" si="249"/>
        <v>12.527363486370687</v>
      </c>
      <c r="CC919">
        <f t="shared" si="250"/>
        <v>8.2088912809434014</v>
      </c>
      <c r="CD919">
        <f t="shared" si="251"/>
        <v>7.0055011184270342</v>
      </c>
      <c r="CE919" s="4">
        <f t="shared" si="252"/>
        <v>0.77900477261957279</v>
      </c>
      <c r="CF919" s="4" t="str">
        <f t="shared" si="253"/>
        <v/>
      </c>
      <c r="CG919" s="4">
        <f t="shared" si="254"/>
        <v>0.68641087251429644</v>
      </c>
      <c r="CH919" s="4" t="str">
        <f t="shared" si="255"/>
        <v/>
      </c>
      <c r="CI919">
        <f>INDEX(FX!$B$114:$AK$132,MATCH(Data!BQ919,FX!$A$114:$A$132,0),MATCH(Data!D919,Period,0))</f>
        <v>7.80896309314587</v>
      </c>
    </row>
    <row r="920" spans="1:87" x14ac:dyDescent="0.15">
      <c r="A920" t="s">
        <v>2</v>
      </c>
      <c r="B920" s="1">
        <f t="shared" si="264"/>
        <v>44044</v>
      </c>
      <c r="C920" t="s">
        <v>50</v>
      </c>
      <c r="D920" s="1">
        <v>44013</v>
      </c>
      <c r="E920">
        <v>78.824864154865892</v>
      </c>
      <c r="F920">
        <v>65.815072401333694</v>
      </c>
      <c r="G920">
        <v>41.307259011505529</v>
      </c>
      <c r="H920">
        <v>41.251280857537274</v>
      </c>
      <c r="I920">
        <v>102.51034789243043</v>
      </c>
      <c r="J920">
        <v>74.879015550308964</v>
      </c>
      <c r="K920">
        <v>49.072595432199478</v>
      </c>
      <c r="L920">
        <v>41.87294223870903</v>
      </c>
      <c r="M920">
        <v>89.033422777086344</v>
      </c>
      <c r="N920">
        <v>62.249165882940588</v>
      </c>
      <c r="O920">
        <v>42.938852744650099</v>
      </c>
      <c r="P920">
        <v>35.072811467744728</v>
      </c>
      <c r="Q920" t="str">
        <v>Crisis XDefender Supreme</v>
      </c>
      <c r="R920" t="str">
        <v>Crisis One Cover</v>
      </c>
      <c r="S920" t="str">
        <v>MaxFocus</v>
      </c>
      <c r="T920" t="str">
        <v>VHIS</v>
      </c>
      <c r="U920" t="str">
        <v>Wealth ICON</v>
      </c>
      <c r="V920" t="str">
        <v>Noble Fortune</v>
      </c>
      <c r="W920" t="str">
        <v>Journey Deferred Annuity Plan</v>
      </c>
      <c r="X920" t="str">
        <v>CANsurance</v>
      </c>
      <c r="Y920" t="str">
        <v>Basic Plus II series</v>
      </c>
      <c r="Z920" t="str">
        <v>Life Promise</v>
      </c>
      <c r="AA920">
        <v>14.157790545898443</v>
      </c>
      <c r="AB920">
        <v>4.4603923620278643</v>
      </c>
      <c r="AC920">
        <v>13.65896679881928</v>
      </c>
      <c r="AD920">
        <v>17.31921393</v>
      </c>
      <c r="AE920">
        <v>9.5170198067799809</v>
      </c>
      <c r="AF920">
        <v>5.0096719384566715</v>
      </c>
      <c r="AG920">
        <v>0.79673928570751007</v>
      </c>
      <c r="AH920">
        <v>2.2377797018458723</v>
      </c>
      <c r="AI920">
        <v>0.57904375304760403</v>
      </c>
      <c r="AJ920">
        <v>0.96162113190894249</v>
      </c>
      <c r="AK920">
        <v>10.126624900373727</v>
      </c>
      <c r="AL920">
        <v>6.0157776898924666</v>
      </c>
      <c r="AM920">
        <v>4.706919430990804</v>
      </c>
      <c r="AN920">
        <v>8.0441156646323915</v>
      </c>
      <c r="AO920">
        <v>19.572001208805489</v>
      </c>
      <c r="AP920">
        <v>6.6329522208365201</v>
      </c>
      <c r="AQ920">
        <v>0.27197257642790867</v>
      </c>
      <c r="AR920">
        <v>0.14431746595227368</v>
      </c>
      <c r="AS920">
        <v>2.4665360387414532</v>
      </c>
      <c r="AT920">
        <v>1.2856433481955865E-3</v>
      </c>
      <c r="AU920">
        <v>1.0688862986791643</v>
      </c>
      <c r="AV920">
        <v>7.2898262149556459</v>
      </c>
      <c r="AW920" s="4" t="str">
        <v>SPRO</v>
      </c>
      <c r="AX920" s="4" t="str">
        <v>SPRO</v>
      </c>
      <c r="AY920" s="4" t="str">
        <v>TPAR</v>
      </c>
      <c r="AZ920" s="4" t="str">
        <v>SPRO</v>
      </c>
      <c r="BA920" s="4" t="str">
        <v>TPAR</v>
      </c>
      <c r="BB920" s="4" t="str">
        <v>UNLF</v>
      </c>
      <c r="BC920" s="4" t="str">
        <v>TPAR</v>
      </c>
      <c r="BD920" s="4" t="str">
        <v>SPRO</v>
      </c>
      <c r="BE920" s="4" t="str">
        <v>UNLF</v>
      </c>
      <c r="BF920" s="4" t="str">
        <v>TPAR</v>
      </c>
      <c r="BG920" s="4">
        <v>0.53092172152985617</v>
      </c>
      <c r="BH920" s="4">
        <v>0.70391337528201536</v>
      </c>
      <c r="BI920" s="4">
        <v>0.23173951362477951</v>
      </c>
      <c r="BJ920" s="4">
        <v>1.0000196086517035</v>
      </c>
      <c r="BK920" s="4">
        <v>0.24667965947159376</v>
      </c>
      <c r="BL920" s="4">
        <v>7.2206188956058265E-2</v>
      </c>
      <c r="BM920" s="4">
        <v>4.7201886707207839E-2</v>
      </c>
      <c r="BN920" s="4">
        <v>0.99423274493532399</v>
      </c>
      <c r="BO920" s="4">
        <v>4.983060491186625E-2</v>
      </c>
      <c r="BP920" s="4">
        <v>0.33433751976702725</v>
      </c>
      <c r="BQ920" t="str">
        <f>VLOOKUP(A920,Misc!$A$3:$B$11,2,FALSE)</f>
        <v>HKD</v>
      </c>
      <c r="BR920">
        <f>INDEX(FX!$B$30:$AK$48,MATCH(Data!BQ920,FX!$A$30:$A$48,0),MATCH(Data!D920,Period,0))</f>
        <v>7.7510077700000002</v>
      </c>
      <c r="BS920">
        <f t="shared" si="256"/>
        <v>10.169627807619381</v>
      </c>
      <c r="BT920">
        <f t="shared" si="257"/>
        <v>0</v>
      </c>
      <c r="BU920">
        <f t="shared" si="258"/>
        <v>8.4911632595787854</v>
      </c>
      <c r="BV920">
        <f t="shared" si="259"/>
        <v>0</v>
      </c>
      <c r="BW920">
        <f t="shared" si="260"/>
        <v>5.3292759131765814</v>
      </c>
      <c r="BX920">
        <f t="shared" si="261"/>
        <v>0</v>
      </c>
      <c r="BY920">
        <f t="shared" si="262"/>
        <v>5.3220538646856852</v>
      </c>
      <c r="BZ920">
        <f t="shared" si="263"/>
        <v>0</v>
      </c>
      <c r="CA920">
        <f t="shared" si="248"/>
        <v>13.221784674079759</v>
      </c>
      <c r="CB920">
        <f t="shared" si="249"/>
        <v>9.6578954278074498</v>
      </c>
      <c r="CC920">
        <f t="shared" si="250"/>
        <v>6.3293833602400849</v>
      </c>
      <c r="CD920">
        <f t="shared" si="251"/>
        <v>5.4007720911390207</v>
      </c>
      <c r="CE920" s="4">
        <f t="shared" si="252"/>
        <v>0.83495319791516442</v>
      </c>
      <c r="CF920" s="4" t="str">
        <f t="shared" si="253"/>
        <v/>
      </c>
      <c r="CG920" s="4">
        <f t="shared" si="254"/>
        <v>0.62677559033880736</v>
      </c>
      <c r="CH920" s="4" t="str">
        <f t="shared" si="255"/>
        <v/>
      </c>
      <c r="CI920">
        <f>INDEX(FX!$B$114:$AK$132,MATCH(Data!BQ920,FX!$A$114:$A$132,0),MATCH(Data!D920,Period,0))</f>
        <v>7.75314002</v>
      </c>
    </row>
    <row r="921" spans="1:87" x14ac:dyDescent="0.15">
      <c r="A921" t="s">
        <v>2</v>
      </c>
      <c r="B921" s="1">
        <f t="shared" si="264"/>
        <v>44044</v>
      </c>
      <c r="C921" t="s">
        <v>50</v>
      </c>
      <c r="D921" s="1">
        <v>44044</v>
      </c>
      <c r="E921">
        <v>65.960809082225097</v>
      </c>
      <c r="F921">
        <v>50.230783997176097</v>
      </c>
      <c r="G921">
        <v>33.785861020931613</v>
      </c>
      <c r="H921">
        <v>32.103864514651725</v>
      </c>
      <c r="I921">
        <v>143.51448704940253</v>
      </c>
      <c r="J921">
        <v>104.83062177043242</v>
      </c>
      <c r="K921">
        <v>69.121006710085979</v>
      </c>
      <c r="L921">
        <v>58.581248666476604</v>
      </c>
      <c r="M921">
        <v>102.109569515345</v>
      </c>
      <c r="N921">
        <v>76.474389886298795</v>
      </c>
      <c r="O921">
        <v>53.056030790595166</v>
      </c>
      <c r="P921">
        <v>43.725748249828612</v>
      </c>
      <c r="Q921" t="str">
        <v>Crisis XDefender Supreme</v>
      </c>
      <c r="R921" t="str">
        <v>Crisis One Cover</v>
      </c>
      <c r="S921" t="str">
        <v>MaxFocus</v>
      </c>
      <c r="T921" t="str">
        <v>VHIS</v>
      </c>
      <c r="U921" t="str">
        <v>Wealth ICON</v>
      </c>
      <c r="V921" t="str">
        <v>Noble Fortune</v>
      </c>
      <c r="W921" t="str">
        <v>Journey Deferred Annuity Plan</v>
      </c>
      <c r="X921" t="str">
        <v>CANsurance</v>
      </c>
      <c r="Y921" t="str">
        <v>Basic Plus II series</v>
      </c>
      <c r="Z921" t="str">
        <v>Life Promise</v>
      </c>
      <c r="AA921">
        <v>17.01253294</v>
      </c>
      <c r="AB921">
        <v>4.2020020200000001</v>
      </c>
      <c r="AC921">
        <v>8.7864610202249924</v>
      </c>
      <c r="AD921">
        <v>12.174904370000007</v>
      </c>
      <c r="AE921">
        <v>8.8111892600000008</v>
      </c>
      <c r="AF921">
        <v>5.585853117000001</v>
      </c>
      <c r="AG921">
        <v>0.80080245999999999</v>
      </c>
      <c r="AH921">
        <v>1.8466599600000002</v>
      </c>
      <c r="AI921">
        <v>8.2671780000000014E-2</v>
      </c>
      <c r="AJ921">
        <v>1.8995175199999994</v>
      </c>
      <c r="AK921">
        <v>4.758214635000094</v>
      </c>
      <c r="AL921">
        <v>7.5375031067768923</v>
      </c>
      <c r="AM921">
        <v>3.9351596835716038</v>
      </c>
      <c r="AN921">
        <v>5.1472843656246088</v>
      </c>
      <c r="AO921">
        <v>13.064232094190432</v>
      </c>
      <c r="AP921">
        <v>2.6842494650892896</v>
      </c>
      <c r="AQ921">
        <v>-0.8639668456599322</v>
      </c>
      <c r="AR921">
        <v>3.1830365447214501E-2</v>
      </c>
      <c r="AS921">
        <v>2.0572884011354691</v>
      </c>
      <c r="AT921">
        <v>2.2434982645601585E-3</v>
      </c>
      <c r="AU921">
        <v>2.2111434387572908</v>
      </c>
      <c r="AV921">
        <v>5.8975768792572865</v>
      </c>
      <c r="AW921" s="4" t="str">
        <v>SPRO</v>
      </c>
      <c r="AX921" s="4" t="str">
        <v>SPRO</v>
      </c>
      <c r="AY921" s="4" t="str">
        <v>TPAR</v>
      </c>
      <c r="AZ921" s="4" t="str">
        <v>SPRO</v>
      </c>
      <c r="BA921" s="4" t="str">
        <v>TPAR</v>
      </c>
      <c r="BB921" s="4" t="str">
        <v>UNLF</v>
      </c>
      <c r="BC921" s="4" t="str">
        <v>TPAR</v>
      </c>
      <c r="BD921" s="4" t="str">
        <v>SPRO</v>
      </c>
      <c r="BE921" s="4" t="str">
        <v>UNLF</v>
      </c>
      <c r="BF921" s="4" t="str">
        <v>TPAR</v>
      </c>
      <c r="BG921" s="4">
        <v>0.53092172152985617</v>
      </c>
      <c r="BH921" s="4">
        <v>0.70391337528201536</v>
      </c>
      <c r="BI921" s="4">
        <v>0.23173951362477951</v>
      </c>
      <c r="BJ921" s="4">
        <v>1.0000196086517035</v>
      </c>
      <c r="BK921" s="4">
        <v>0.24667965947159376</v>
      </c>
      <c r="BL921" s="4">
        <v>7.2206188956058265E-2</v>
      </c>
      <c r="BM921" s="4">
        <v>4.7201886707207839E-2</v>
      </c>
      <c r="BN921" s="4">
        <v>0.99423274493532399</v>
      </c>
      <c r="BO921" s="4">
        <v>4.983060491186625E-2</v>
      </c>
      <c r="BP921" s="4">
        <v>0.33433751976702725</v>
      </c>
      <c r="BQ921" t="str">
        <f>VLOOKUP(A921,Misc!$A$3:$B$11,2,FALSE)</f>
        <v>HKD</v>
      </c>
      <c r="BR921">
        <f>INDEX(FX!$B$30:$AK$48,MATCH(Data!BQ921,FX!$A$30:$A$48,0),MATCH(Data!D921,Period,0))</f>
        <v>7.7501356299999999</v>
      </c>
      <c r="BS921">
        <f t="shared" si="256"/>
        <v>8.5109231929951523</v>
      </c>
      <c r="BT921">
        <f t="shared" si="257"/>
        <v>0</v>
      </c>
      <c r="BU921">
        <f t="shared" si="258"/>
        <v>6.4812780569591268</v>
      </c>
      <c r="BV921">
        <f t="shared" si="259"/>
        <v>0</v>
      </c>
      <c r="BW921">
        <f t="shared" si="260"/>
        <v>4.3593896460534092</v>
      </c>
      <c r="BX921">
        <f t="shared" si="261"/>
        <v>0</v>
      </c>
      <c r="BY921">
        <f t="shared" si="262"/>
        <v>4.1423616369216658</v>
      </c>
      <c r="BZ921">
        <f t="shared" si="263"/>
        <v>0</v>
      </c>
      <c r="CA921">
        <f t="shared" si="248"/>
        <v>18.510498543711652</v>
      </c>
      <c r="CB921">
        <f t="shared" si="249"/>
        <v>13.521053598930413</v>
      </c>
      <c r="CC921">
        <f t="shared" si="250"/>
        <v>8.9152274474318052</v>
      </c>
      <c r="CD921">
        <f t="shared" si="251"/>
        <v>7.555809454667453</v>
      </c>
      <c r="CE921" s="4">
        <f t="shared" si="252"/>
        <v>0.76152467951931369</v>
      </c>
      <c r="CF921" s="4" t="str">
        <f t="shared" si="253"/>
        <v/>
      </c>
      <c r="CG921" s="4">
        <f t="shared" si="254"/>
        <v>0.63912728331010238</v>
      </c>
      <c r="CH921" s="4" t="str">
        <f t="shared" si="255"/>
        <v/>
      </c>
      <c r="CI921">
        <f>INDEX(FX!$B$114:$AK$132,MATCH(Data!BQ921,FX!$A$114:$A$132,0),MATCH(Data!D921,Period,0))</f>
        <v>7.75314002</v>
      </c>
    </row>
    <row r="922" spans="1:87" x14ac:dyDescent="0.15">
      <c r="A922" t="s">
        <v>2</v>
      </c>
      <c r="B922" s="1">
        <f t="shared" si="264"/>
        <v>44044</v>
      </c>
      <c r="C922" t="s">
        <v>50</v>
      </c>
      <c r="D922" s="1">
        <v>44075</v>
      </c>
      <c r="E922">
        <v>109.84115342390496</v>
      </c>
      <c r="F922">
        <v>78.517750279856173</v>
      </c>
      <c r="G922">
        <v>56.697524102096899</v>
      </c>
      <c r="H922">
        <v>46.84841711638613</v>
      </c>
      <c r="I922">
        <v>139.14036941924368</v>
      </c>
      <c r="J922">
        <v>101.63553338392862</v>
      </c>
      <c r="K922">
        <v>66.598397699972764</v>
      </c>
      <c r="L922">
        <v>56.836307341318587</v>
      </c>
      <c r="M922">
        <v>102.48043719533904</v>
      </c>
      <c r="N922">
        <v>85.36928763392811</v>
      </c>
      <c r="O922">
        <v>54.917091458221201</v>
      </c>
      <c r="P922">
        <v>48.038297401857854</v>
      </c>
      <c r="Q922" t="str">
        <v>Crisis XDefender Supreme</v>
      </c>
      <c r="R922" t="str">
        <v>Crisis One Cover</v>
      </c>
      <c r="S922" t="str">
        <v>MaxFocus</v>
      </c>
      <c r="T922" t="str">
        <v>VHIS</v>
      </c>
      <c r="U922" t="str">
        <v>Wealth ICON</v>
      </c>
      <c r="V922" t="str">
        <v>Noble Fortune</v>
      </c>
      <c r="W922" t="str">
        <v>Journey Deferred Annuity Plan</v>
      </c>
      <c r="X922" t="str">
        <v>CANsurance</v>
      </c>
      <c r="Y922" t="str">
        <v>Basic Plus II series</v>
      </c>
      <c r="Z922" t="str">
        <v>Life Promise</v>
      </c>
      <c r="AA922">
        <v>24.256309430291786</v>
      </c>
      <c r="AB922">
        <v>27.599999525588814</v>
      </c>
      <c r="AC922">
        <v>18.014353528814567</v>
      </c>
      <c r="AD922">
        <v>9.2355871233102622</v>
      </c>
      <c r="AE922">
        <v>11.494843662318585</v>
      </c>
      <c r="AF922">
        <v>2.8531907355084787</v>
      </c>
      <c r="AG922">
        <v>1.8099039818698919</v>
      </c>
      <c r="AH922">
        <v>1.3964989906171794</v>
      </c>
      <c r="AI922">
        <v>6.3580329177420569E-2</v>
      </c>
      <c r="AJ922">
        <v>1.4324412290233586</v>
      </c>
      <c r="AK922">
        <v>11.684444887384615</v>
      </c>
      <c r="AL922">
        <v>8.5381858880696218</v>
      </c>
      <c r="AM922">
        <v>23.729951281895172</v>
      </c>
      <c r="AN922">
        <v>7.9360763200975128</v>
      </c>
      <c r="AO922">
        <v>8.1931765884736993</v>
      </c>
      <c r="AP922">
        <v>4.0806695001230988</v>
      </c>
      <c r="AQ922">
        <v>-0.12367227034208772</v>
      </c>
      <c r="AR922">
        <v>-3.2212289491686155E-2</v>
      </c>
      <c r="AS922">
        <v>1.1608259459547821</v>
      </c>
      <c r="AT922">
        <v>5.1727818985222171E-3</v>
      </c>
      <c r="AU922">
        <v>1.2875088290788892</v>
      </c>
      <c r="AV922">
        <v>9.36045884328216</v>
      </c>
      <c r="AW922" s="4" t="str">
        <v>SPRO</v>
      </c>
      <c r="AX922" s="4" t="str">
        <v>SPRO</v>
      </c>
      <c r="AY922" s="4" t="str">
        <v>TPAR</v>
      </c>
      <c r="AZ922" s="4" t="str">
        <v>SPRO</v>
      </c>
      <c r="BA922" s="4" t="str">
        <v>TPAR</v>
      </c>
      <c r="BB922" s="4" t="str">
        <v>UNLF</v>
      </c>
      <c r="BC922" s="4" t="str">
        <v>TPAR</v>
      </c>
      <c r="BD922" s="4" t="str">
        <v>SPRO</v>
      </c>
      <c r="BE922" s="4" t="str">
        <v>UNLF</v>
      </c>
      <c r="BF922" s="4" t="str">
        <v>TPAR</v>
      </c>
      <c r="BG922" s="4">
        <v>0.53092172152985617</v>
      </c>
      <c r="BH922" s="4">
        <v>0.70391337528201536</v>
      </c>
      <c r="BI922" s="4">
        <v>0.23173951362477951</v>
      </c>
      <c r="BJ922" s="4">
        <v>1.0000196086517035</v>
      </c>
      <c r="BK922" s="4">
        <v>0.24667965947159376</v>
      </c>
      <c r="BL922" s="4">
        <v>7.2206188956058265E-2</v>
      </c>
      <c r="BM922" s="4">
        <v>4.7201886707207839E-2</v>
      </c>
      <c r="BN922" s="4">
        <v>0.99423274493532399</v>
      </c>
      <c r="BO922" s="4">
        <v>4.983060491186625E-2</v>
      </c>
      <c r="BP922" s="4">
        <v>0.33433751976702725</v>
      </c>
      <c r="BQ922" t="str">
        <f>VLOOKUP(A922,Misc!$A$3:$B$11,2,FALSE)</f>
        <v>HKD</v>
      </c>
      <c r="BR922">
        <f>INDEX(FX!$B$30:$AK$48,MATCH(Data!BQ922,FX!$A$30:$A$48,0),MATCH(Data!D922,Period,0))</f>
        <v>7.7501356299999999</v>
      </c>
      <c r="BS922">
        <f t="shared" si="256"/>
        <v>0</v>
      </c>
      <c r="BT922">
        <f t="shared" si="257"/>
        <v>14.172804021483293</v>
      </c>
      <c r="BU922">
        <f t="shared" si="258"/>
        <v>0</v>
      </c>
      <c r="BV922">
        <f t="shared" si="259"/>
        <v>10.131145315176397</v>
      </c>
      <c r="BW922">
        <f t="shared" si="260"/>
        <v>0</v>
      </c>
      <c r="BX922">
        <f t="shared" si="261"/>
        <v>7.3156815324142785</v>
      </c>
      <c r="BY922">
        <f t="shared" si="262"/>
        <v>0</v>
      </c>
      <c r="BZ922">
        <f t="shared" si="263"/>
        <v>6.044851258478702</v>
      </c>
      <c r="CA922">
        <f t="shared" si="248"/>
        <v>17.946324851649422</v>
      </c>
      <c r="CB922">
        <f t="shared" si="249"/>
        <v>13.108951098748326</v>
      </c>
      <c r="CC922">
        <f t="shared" si="250"/>
        <v>8.5898613372356927</v>
      </c>
      <c r="CD922">
        <f t="shared" si="251"/>
        <v>7.3307469224989683</v>
      </c>
      <c r="CE922" s="4" t="str">
        <f t="shared" si="252"/>
        <v/>
      </c>
      <c r="CF922" s="4">
        <f t="shared" si="253"/>
        <v>0.71482998705263234</v>
      </c>
      <c r="CG922" s="4" t="str">
        <f t="shared" si="254"/>
        <v/>
      </c>
      <c r="CH922" s="4">
        <f t="shared" si="255"/>
        <v>0.59666020676098186</v>
      </c>
      <c r="CI922">
        <f>INDEX(FX!$B$114:$AK$132,MATCH(Data!BQ922,FX!$A$114:$A$132,0),MATCH(Data!D922,Period,0))</f>
        <v>7.75314002</v>
      </c>
    </row>
    <row r="923" spans="1:87" x14ac:dyDescent="0.15">
      <c r="A923" t="s">
        <v>2</v>
      </c>
      <c r="B923" s="1">
        <f t="shared" si="264"/>
        <v>44044</v>
      </c>
      <c r="C923" t="s">
        <v>50</v>
      </c>
      <c r="D923" s="1">
        <v>44105</v>
      </c>
      <c r="E923">
        <v>130.96282837822989</v>
      </c>
      <c r="F923">
        <v>93.710647627277737</v>
      </c>
      <c r="G923">
        <v>67.473576725066678</v>
      </c>
      <c r="H923">
        <v>55.795094660991388</v>
      </c>
      <c r="I923">
        <v>184.51862620637468</v>
      </c>
      <c r="J923">
        <v>134.78222799055618</v>
      </c>
      <c r="K923">
        <v>88.309833362803417</v>
      </c>
      <c r="L923">
        <v>75.373326860370199</v>
      </c>
      <c r="M923">
        <v>106.32805592987938</v>
      </c>
      <c r="N923">
        <v>67.550296872773941</v>
      </c>
      <c r="O923">
        <v>52.358912872562421</v>
      </c>
      <c r="P923">
        <v>38.397658835369164</v>
      </c>
      <c r="Q923" t="str">
        <v>Crisis XDefender Supreme</v>
      </c>
      <c r="R923" t="str">
        <v>Crisis One Cover</v>
      </c>
      <c r="S923" t="str">
        <v>MaxFocus</v>
      </c>
      <c r="T923" t="str">
        <v>VHIS</v>
      </c>
      <c r="U923" t="str">
        <v>Wealth ICON</v>
      </c>
      <c r="V923" t="str">
        <v>Noble Fortune</v>
      </c>
      <c r="W923" t="str">
        <v>Journey Deferred Annuity Plan</v>
      </c>
      <c r="X923" t="str">
        <v>CANsurance</v>
      </c>
      <c r="Y923" t="str">
        <v>Basic Plus II series</v>
      </c>
      <c r="Z923" t="str">
        <v>Life Promise</v>
      </c>
      <c r="AA923">
        <v>29.124385189602854</v>
      </c>
      <c r="AB923">
        <v>32.765309277653692</v>
      </c>
      <c r="AC923">
        <v>21.599690467072879</v>
      </c>
      <c r="AD923">
        <v>10.937706494858372</v>
      </c>
      <c r="AE923">
        <v>13.647721729256697</v>
      </c>
      <c r="AF923">
        <v>3.3745760669408251</v>
      </c>
      <c r="AG923">
        <v>2.1473422270611269</v>
      </c>
      <c r="AH923">
        <v>1.6539348348430956</v>
      </c>
      <c r="AI923">
        <v>7.5300982543548806E-2</v>
      </c>
      <c r="AJ923">
        <v>1.6964382260370203</v>
      </c>
      <c r="AK923">
        <v>13.940422882359769</v>
      </c>
      <c r="AL923">
        <v>10.272892795387492</v>
      </c>
      <c r="AM923">
        <v>28.170985734042784</v>
      </c>
      <c r="AN923">
        <v>9.5655401607779496</v>
      </c>
      <c r="AO923">
        <v>9.7048054508343213</v>
      </c>
      <c r="AP923">
        <v>4.8449412138861288</v>
      </c>
      <c r="AQ923">
        <v>-0.14627184872246848</v>
      </c>
      <c r="AR923">
        <v>-3.8217944238319021E-2</v>
      </c>
      <c r="AS923">
        <v>1.3748169401510228</v>
      </c>
      <c r="AT923">
        <v>6.1263532995443556E-3</v>
      </c>
      <c r="AU923">
        <v>1.5247949791969964</v>
      </c>
      <c r="AV923">
        <v>11.226942185949483</v>
      </c>
      <c r="AW923" s="4" t="str">
        <v>SPRO</v>
      </c>
      <c r="AX923" s="4" t="str">
        <v>SPRO</v>
      </c>
      <c r="AY923" s="4" t="str">
        <v>TPAR</v>
      </c>
      <c r="AZ923" s="4" t="str">
        <v>SPRO</v>
      </c>
      <c r="BA923" s="4" t="str">
        <v>TPAR</v>
      </c>
      <c r="BB923" s="4" t="str">
        <v>UNLF</v>
      </c>
      <c r="BC923" s="4" t="str">
        <v>TPAR</v>
      </c>
      <c r="BD923" s="4" t="str">
        <v>SPRO</v>
      </c>
      <c r="BE923" s="4" t="str">
        <v>UNLF</v>
      </c>
      <c r="BF923" s="4" t="str">
        <v>TPAR</v>
      </c>
      <c r="BG923" s="4">
        <v>0.53092172152985617</v>
      </c>
      <c r="BH923" s="4">
        <v>0.70391337528201536</v>
      </c>
      <c r="BI923" s="4">
        <v>0.23173951362477951</v>
      </c>
      <c r="BJ923" s="4">
        <v>1.0000196086517035</v>
      </c>
      <c r="BK923" s="4">
        <v>0.24667965947159376</v>
      </c>
      <c r="BL923" s="4">
        <v>7.2206188956058265E-2</v>
      </c>
      <c r="BM923" s="4">
        <v>4.7201886707207839E-2</v>
      </c>
      <c r="BN923" s="4">
        <v>0.99423274493532399</v>
      </c>
      <c r="BO923" s="4">
        <v>4.983060491186625E-2</v>
      </c>
      <c r="BP923" s="4">
        <v>0.33433751976702725</v>
      </c>
      <c r="BQ923" t="str">
        <f>VLOOKUP(A923,Misc!$A$3:$B$11,2,FALSE)</f>
        <v>HKD</v>
      </c>
      <c r="BR923">
        <f>INDEX(FX!$B$30:$AK$48,MATCH(Data!BQ923,FX!$A$30:$A$48,0),MATCH(Data!D923,Period,0))</f>
        <v>7.7501356299999999</v>
      </c>
      <c r="BS923">
        <f t="shared" si="256"/>
        <v>0</v>
      </c>
      <c r="BT923">
        <f t="shared" si="257"/>
        <v>16.898133739916226</v>
      </c>
      <c r="BU923">
        <f t="shared" si="258"/>
        <v>0</v>
      </c>
      <c r="BV923">
        <f t="shared" si="259"/>
        <v>12.091484859249842</v>
      </c>
      <c r="BW923">
        <f t="shared" si="260"/>
        <v>0</v>
      </c>
      <c r="BX923">
        <f t="shared" si="261"/>
        <v>8.7061156018848518</v>
      </c>
      <c r="BY923">
        <f t="shared" si="262"/>
        <v>0</v>
      </c>
      <c r="BZ923">
        <f t="shared" si="263"/>
        <v>7.1992410616678963</v>
      </c>
      <c r="CA923">
        <f t="shared" si="248"/>
        <v>23.799212413343554</v>
      </c>
      <c r="CB923">
        <f t="shared" si="249"/>
        <v>17.384211770053415</v>
      </c>
      <c r="CC923">
        <f t="shared" si="250"/>
        <v>11.390202309644785</v>
      </c>
      <c r="CD923">
        <f t="shared" si="251"/>
        <v>9.7216517005932008</v>
      </c>
      <c r="CE923" s="4" t="str">
        <f t="shared" si="252"/>
        <v/>
      </c>
      <c r="CF923" s="4">
        <f t="shared" si="253"/>
        <v>0.71555149493743964</v>
      </c>
      <c r="CG923" s="4" t="str">
        <f t="shared" si="254"/>
        <v/>
      </c>
      <c r="CH923" s="4">
        <f t="shared" si="255"/>
        <v>0.59539759967201733</v>
      </c>
      <c r="CI923">
        <f>INDEX(FX!$B$114:$AK$132,MATCH(Data!BQ923,FX!$A$114:$A$132,0),MATCH(Data!D923,Period,0))</f>
        <v>7.75314002</v>
      </c>
    </row>
    <row r="924" spans="1:87" x14ac:dyDescent="0.15">
      <c r="A924" t="s">
        <v>2</v>
      </c>
      <c r="B924" s="1">
        <f t="shared" si="264"/>
        <v>44044</v>
      </c>
      <c r="C924" t="s">
        <v>50</v>
      </c>
      <c r="D924" s="1">
        <v>44136</v>
      </c>
      <c r="E924">
        <v>178.91663406401261</v>
      </c>
      <c r="F924">
        <v>127.47592125271753</v>
      </c>
      <c r="G924">
        <v>92.88467658499458</v>
      </c>
      <c r="H924">
        <v>76.549590506653018</v>
      </c>
      <c r="I924">
        <v>123.0124174709166</v>
      </c>
      <c r="J924">
        <v>89.854818660370668</v>
      </c>
      <c r="K924">
        <v>59.311697227434962</v>
      </c>
      <c r="L924">
        <v>50.206152511061305</v>
      </c>
      <c r="M924">
        <v>76.483041589870083</v>
      </c>
      <c r="N924">
        <v>52.581408686341128</v>
      </c>
      <c r="O924">
        <v>39.081776138367367</v>
      </c>
      <c r="P924">
        <v>32.776263897309079</v>
      </c>
      <c r="Q924" t="str">
        <v>Crisis XDefender Supreme</v>
      </c>
      <c r="R924" t="str">
        <v>Crisis One Cover</v>
      </c>
      <c r="S924" t="str">
        <v>MaxFocus</v>
      </c>
      <c r="T924" t="str">
        <v>VHIS</v>
      </c>
      <c r="U924" t="str">
        <v>Wealth ICON</v>
      </c>
      <c r="V924" t="str">
        <v>Noble Fortune</v>
      </c>
      <c r="W924" t="str">
        <v>Journey Deferred Annuity Plan</v>
      </c>
      <c r="X924" t="str">
        <v>CANsurance</v>
      </c>
      <c r="Y924" t="str">
        <v>Basic Plus II series</v>
      </c>
      <c r="Z924" t="str">
        <v>Life Promise</v>
      </c>
      <c r="AA924">
        <v>38.403883505382083</v>
      </c>
      <c r="AB924">
        <v>45.851948646531874</v>
      </c>
      <c r="AC924">
        <v>28.886973800748837</v>
      </c>
      <c r="AD924">
        <v>15.311503714646859</v>
      </c>
      <c r="AE924">
        <v>19.098371168831939</v>
      </c>
      <c r="AF924">
        <v>4.7248963037622591</v>
      </c>
      <c r="AG924">
        <v>3.0052567230206995</v>
      </c>
      <c r="AH924">
        <v>2.3153022767545286</v>
      </c>
      <c r="AI924">
        <v>0.10541197077055886</v>
      </c>
      <c r="AJ924">
        <v>2.374814556862479</v>
      </c>
      <c r="AK924">
        <v>18.838271396700492</v>
      </c>
      <c r="AL924">
        <v>13.408470843254706</v>
      </c>
      <c r="AM924">
        <v>39.422627763213633</v>
      </c>
      <c r="AN924">
        <v>12.500934234801802</v>
      </c>
      <c r="AO924">
        <v>13.585263872725399</v>
      </c>
      <c r="AP924">
        <v>6.7799217649353398</v>
      </c>
      <c r="AQ924">
        <v>-0.20480181915110549</v>
      </c>
      <c r="AR924">
        <v>-5.3486925565390545E-2</v>
      </c>
      <c r="AS924">
        <v>1.9245720717614196</v>
      </c>
      <c r="AT924">
        <v>8.576129462430403E-3</v>
      </c>
      <c r="AU924">
        <v>2.1345341417394037</v>
      </c>
      <c r="AV924">
        <v>14.785580442083344</v>
      </c>
      <c r="AW924" s="4" t="str">
        <v>SPRO</v>
      </c>
      <c r="AX924" s="4" t="str">
        <v>SPRO</v>
      </c>
      <c r="AY924" s="4" t="str">
        <v>TPAR</v>
      </c>
      <c r="AZ924" s="4" t="str">
        <v>SPRO</v>
      </c>
      <c r="BA924" s="4" t="str">
        <v>TPAR</v>
      </c>
      <c r="BB924" s="4" t="str">
        <v>UNLF</v>
      </c>
      <c r="BC924" s="4" t="str">
        <v>TPAR</v>
      </c>
      <c r="BD924" s="4" t="str">
        <v>SPRO</v>
      </c>
      <c r="BE924" s="4" t="str">
        <v>UNLF</v>
      </c>
      <c r="BF924" s="4" t="str">
        <v>TPAR</v>
      </c>
      <c r="BG924" s="4">
        <v>0.53092172152985617</v>
      </c>
      <c r="BH924" s="4">
        <v>0.70391337528201536</v>
      </c>
      <c r="BI924" s="4">
        <v>0.23173951362477951</v>
      </c>
      <c r="BJ924" s="4">
        <v>1.0000196086517035</v>
      </c>
      <c r="BK924" s="4">
        <v>0.24667965947159376</v>
      </c>
      <c r="BL924" s="4">
        <v>7.2206188956058265E-2</v>
      </c>
      <c r="BM924" s="4">
        <v>4.7201886707207839E-2</v>
      </c>
      <c r="BN924" s="4">
        <v>0.99423274493532399</v>
      </c>
      <c r="BO924" s="4">
        <v>4.983060491186625E-2</v>
      </c>
      <c r="BP924" s="4">
        <v>0.33433751976702725</v>
      </c>
      <c r="BQ924" t="str">
        <f>VLOOKUP(A924,Misc!$A$3:$B$11,2,FALSE)</f>
        <v>HKD</v>
      </c>
      <c r="BR924">
        <f>INDEX(FX!$B$30:$AK$48,MATCH(Data!BQ924,FX!$A$30:$A$48,0),MATCH(Data!D924,Period,0))</f>
        <v>7.7501356299999999</v>
      </c>
      <c r="BS924">
        <f t="shared" si="256"/>
        <v>0</v>
      </c>
      <c r="BT924">
        <f t="shared" si="257"/>
        <v>23.085613285455832</v>
      </c>
      <c r="BU924">
        <f t="shared" si="258"/>
        <v>0</v>
      </c>
      <c r="BV924">
        <f t="shared" si="259"/>
        <v>16.448218113663842</v>
      </c>
      <c r="BW924">
        <f t="shared" si="260"/>
        <v>0</v>
      </c>
      <c r="BX924">
        <f t="shared" si="261"/>
        <v>11.984909815700165</v>
      </c>
      <c r="BY924">
        <f t="shared" si="262"/>
        <v>0</v>
      </c>
      <c r="BZ924">
        <f t="shared" si="263"/>
        <v>9.8771936597260588</v>
      </c>
      <c r="CA924">
        <f t="shared" si="248"/>
        <v>15.86614160889572</v>
      </c>
      <c r="CB924">
        <f t="shared" si="249"/>
        <v>11.589474513368929</v>
      </c>
      <c r="CC924">
        <f t="shared" si="250"/>
        <v>7.6500227100806262</v>
      </c>
      <c r="CD924">
        <f t="shared" si="251"/>
        <v>6.4755895523039069</v>
      </c>
      <c r="CE924" s="4" t="str">
        <f t="shared" si="252"/>
        <v/>
      </c>
      <c r="CF924" s="4">
        <f t="shared" si="253"/>
        <v>0.7124878126597739</v>
      </c>
      <c r="CG924" s="4" t="str">
        <f t="shared" si="254"/>
        <v/>
      </c>
      <c r="CH924" s="4">
        <f t="shared" si="255"/>
        <v>0.60050235177273636</v>
      </c>
      <c r="CI924">
        <f>INDEX(FX!$B$114:$AK$132,MATCH(Data!BQ924,FX!$A$114:$A$132,0),MATCH(Data!D924,Period,0))</f>
        <v>7.75314002</v>
      </c>
    </row>
    <row r="925" spans="1:87" x14ac:dyDescent="0.15">
      <c r="A925" t="s">
        <v>2</v>
      </c>
      <c r="B925" s="1">
        <f t="shared" si="264"/>
        <v>44044</v>
      </c>
      <c r="C925" t="s">
        <v>50</v>
      </c>
      <c r="D925" s="1">
        <v>44166</v>
      </c>
      <c r="E925">
        <v>206.42486919209125</v>
      </c>
      <c r="F925">
        <v>147.32740439662103</v>
      </c>
      <c r="G925">
        <v>106.82303325582309</v>
      </c>
      <c r="H925">
        <v>88.15405291649752</v>
      </c>
      <c r="I925">
        <v>200.88702607932981</v>
      </c>
      <c r="J925">
        <v>146.73857867923775</v>
      </c>
      <c r="K925">
        <v>96.141369563328595</v>
      </c>
      <c r="L925">
        <v>82.097091394223554</v>
      </c>
      <c r="M925">
        <v>134.1988839679361</v>
      </c>
      <c r="N925">
        <v>151.73293321589864</v>
      </c>
      <c r="O925">
        <v>65.320984420107791</v>
      </c>
      <c r="P925">
        <v>81.805020208360219</v>
      </c>
      <c r="Q925" t="str">
        <v>Crisis XDefender Supreme</v>
      </c>
      <c r="R925" t="str">
        <v>Crisis One Cover</v>
      </c>
      <c r="S925" t="str">
        <v>MaxFocus</v>
      </c>
      <c r="T925" t="str">
        <v>VHIS</v>
      </c>
      <c r="U925" t="str">
        <v>Wealth ICON</v>
      </c>
      <c r="V925" t="str">
        <v>Noble Fortune</v>
      </c>
      <c r="W925" t="str">
        <v>Journey Deferred Annuity Plan</v>
      </c>
      <c r="X925" t="str">
        <v>CANsurance</v>
      </c>
      <c r="Y925" t="str">
        <v>Basic Plus II series</v>
      </c>
      <c r="Z925" t="str">
        <v>Life Promise</v>
      </c>
      <c r="AA925">
        <v>44.941506967383901</v>
      </c>
      <c r="AB925">
        <v>52.402408083365252</v>
      </c>
      <c r="AC925">
        <v>33.644290765708625</v>
      </c>
      <c r="AD925">
        <v>17.498414504232738</v>
      </c>
      <c r="AE925">
        <v>21.826816765662805</v>
      </c>
      <c r="AF925">
        <v>5.3996574493647529</v>
      </c>
      <c r="AG925">
        <v>3.4345662332231015</v>
      </c>
      <c r="AH925">
        <v>2.6459933483811198</v>
      </c>
      <c r="AI925">
        <v>0.12046780115750286</v>
      </c>
      <c r="AJ925">
        <v>2.7140044284428373</v>
      </c>
      <c r="AK925">
        <v>21.796742845168609</v>
      </c>
      <c r="AL925">
        <v>15.756126657729888</v>
      </c>
      <c r="AM925">
        <v>45.054587400240855</v>
      </c>
      <c r="AN925">
        <v>14.703160117429661</v>
      </c>
      <c r="AO925">
        <v>15.525650768256977</v>
      </c>
      <c r="AP925">
        <v>7.7485199518102981</v>
      </c>
      <c r="AQ925">
        <v>-0.23404951078866318</v>
      </c>
      <c r="AR925">
        <v>-6.1127685717697833E-2</v>
      </c>
      <c r="AS925">
        <v>2.1994557477389338</v>
      </c>
      <c r="AT925">
        <v>9.8010449024791557E-3</v>
      </c>
      <c r="AU925">
        <v>2.4394052565505824</v>
      </c>
      <c r="AV925">
        <v>17.285001917049783</v>
      </c>
      <c r="AW925" s="4" t="str">
        <v>SPRO</v>
      </c>
      <c r="AX925" s="4" t="str">
        <v>SPRO</v>
      </c>
      <c r="AY925" s="4" t="str">
        <v>TPAR</v>
      </c>
      <c r="AZ925" s="4" t="str">
        <v>SPRO</v>
      </c>
      <c r="BA925" s="4" t="str">
        <v>TPAR</v>
      </c>
      <c r="BB925" s="4" t="str">
        <v>UNLF</v>
      </c>
      <c r="BC925" s="4" t="str">
        <v>TPAR</v>
      </c>
      <c r="BD925" s="4" t="str">
        <v>SPRO</v>
      </c>
      <c r="BE925" s="4" t="str">
        <v>UNLF</v>
      </c>
      <c r="BF925" s="4" t="str">
        <v>TPAR</v>
      </c>
      <c r="BG925" s="4">
        <v>0.53092172152985617</v>
      </c>
      <c r="BH925" s="4">
        <v>0.70391337528201536</v>
      </c>
      <c r="BI925" s="4">
        <v>0.23173951362477951</v>
      </c>
      <c r="BJ925" s="4">
        <v>1.0000196086517035</v>
      </c>
      <c r="BK925" s="4">
        <v>0.24667965947159376</v>
      </c>
      <c r="BL925" s="4">
        <v>7.2206188956058265E-2</v>
      </c>
      <c r="BM925" s="4">
        <v>4.7201886707207839E-2</v>
      </c>
      <c r="BN925" s="4">
        <v>0.99423274493532399</v>
      </c>
      <c r="BO925" s="4">
        <v>4.983060491186625E-2</v>
      </c>
      <c r="BP925" s="4">
        <v>0.33433751976702725</v>
      </c>
      <c r="BQ925" t="str">
        <f>VLOOKUP(A925,Misc!$A$3:$B$11,2,FALSE)</f>
        <v>HKD</v>
      </c>
      <c r="BR925">
        <f>INDEX(FX!$B$30:$AK$48,MATCH(Data!BQ925,FX!$A$30:$A$48,0),MATCH(Data!D925,Period,0))</f>
        <v>7.7501356299999999</v>
      </c>
      <c r="BS925">
        <f t="shared" si="256"/>
        <v>0</v>
      </c>
      <c r="BT925">
        <f t="shared" si="257"/>
        <v>26.635000862828932</v>
      </c>
      <c r="BU925">
        <f t="shared" si="258"/>
        <v>0</v>
      </c>
      <c r="BV925">
        <f t="shared" si="259"/>
        <v>19.00965498285364</v>
      </c>
      <c r="BW925">
        <f t="shared" si="260"/>
        <v>0</v>
      </c>
      <c r="BX925">
        <f t="shared" si="261"/>
        <v>13.783375976327667</v>
      </c>
      <c r="BY925">
        <f t="shared" si="262"/>
        <v>0</v>
      </c>
      <c r="BZ925">
        <f t="shared" si="263"/>
        <v>11.374517443960851</v>
      </c>
      <c r="CA925">
        <f t="shared" si="248"/>
        <v>25.910408629422612</v>
      </c>
      <c r="CB925">
        <f t="shared" si="249"/>
        <v>18.92634188221945</v>
      </c>
      <c r="CC925">
        <f t="shared" si="250"/>
        <v>12.400313849011152</v>
      </c>
      <c r="CD925">
        <f t="shared" si="251"/>
        <v>10.588882850360744</v>
      </c>
      <c r="CE925" s="4" t="str">
        <f t="shared" si="252"/>
        <v/>
      </c>
      <c r="CF925" s="4">
        <f t="shared" si="253"/>
        <v>0.71370956887720571</v>
      </c>
      <c r="CG925" s="4" t="str">
        <f t="shared" si="254"/>
        <v/>
      </c>
      <c r="CH925" s="4">
        <f t="shared" si="255"/>
        <v>0.59835475468757626</v>
      </c>
      <c r="CI925">
        <f>INDEX(FX!$B$114:$AK$132,MATCH(Data!BQ925,FX!$A$114:$A$132,0),MATCH(Data!D925,Period,0))</f>
        <v>7.75314002</v>
      </c>
    </row>
    <row r="926" spans="1:87" x14ac:dyDescent="0.15">
      <c r="A926" t="s">
        <v>2</v>
      </c>
      <c r="B926" s="1">
        <f t="shared" si="264"/>
        <v>44044</v>
      </c>
      <c r="C926" t="s">
        <v>63</v>
      </c>
      <c r="D926" s="1">
        <v>43831</v>
      </c>
      <c r="E926">
        <f t="array" ref="E926:E937">TRANSPOSE('[9]BA_Key Metrics P1'!$F$6:$Q$6)</f>
        <v>27.22104760791078</v>
      </c>
      <c r="F926">
        <f t="array" ref="F926:F937">TRANSPOSE('[9]BA_Key Metrics P1'!$F$11:$Q$11)</f>
        <v>15.865249901165056</v>
      </c>
      <c r="G926">
        <f t="array" ref="G926:G937">TRANSPOSE('[9]BA_Key Metrics P1'!$F$16:$Q$16)</f>
        <v>6.3858136136355697</v>
      </c>
      <c r="H926">
        <f t="array" ref="H926:H937">TRANSPOSE('[9]BA_Key Metrics P1'!$F$21:$Q$21)</f>
        <v>4.4478282358289789</v>
      </c>
      <c r="I926">
        <f t="array" ref="I926:I937">TRANSPOSE('[9]BA_Key Metrics P1'!$F$7:$Q$7)</f>
        <v>29.999999999999996</v>
      </c>
      <c r="J926">
        <f t="array" ref="J926:J937">TRANSPOSE('[9]BA_Key Metrics P1'!$F$12:$Q$12)</f>
        <v>16.231642514424749</v>
      </c>
      <c r="K926">
        <f t="array" ref="K926:K937">TRANSPOSE('[9]BA_Key Metrics P1'!$F$17:$Q$17)</f>
        <v>7.2138056707710021</v>
      </c>
      <c r="L926">
        <f t="array" ref="L926:L937">TRANSPOSE('[9]BA_Key Metrics P1'!$F$22:$Q$22)</f>
        <v>5.5490441879207211</v>
      </c>
      <c r="M926">
        <f t="array" ref="M926:M937">TRANSPOSE('[9]BA_Key Metrics P1'!$F$9:$Q$9)</f>
        <v>49.081665866216824</v>
      </c>
      <c r="N926">
        <f t="array" ref="N926:N937">TRANSPOSE('[9]BA_Key Metrics P1'!$F$14:$Q$14)</f>
        <v>21.282002079995337</v>
      </c>
      <c r="O926">
        <f t="array" ref="O926:O937">TRANSPOSE('[9]BA_Key Metrics P1'!$F$19:$Q$19)</f>
        <v>8.6539391963214065</v>
      </c>
      <c r="P926">
        <f t="array" ref="P926:P937">TRANSPOSE('[9]BA_Key Metrics P1'!$F$24:$Q$24)</f>
        <v>5.9157941270285201</v>
      </c>
      <c r="Q926" t="str">
        <f t="array" ref="Q926:Q937">'[9]BA_Key Products'!$D$6</f>
        <v>Wealth ICON</v>
      </c>
      <c r="R926" t="str">
        <f t="array" ref="R926:R937">'[9]BA_Key Products'!$D$9</f>
        <v>Easy Fortune</v>
      </c>
      <c r="S926" t="str">
        <f t="array" ref="S926:S937">'[9]BA_Key Products'!$D$12</f>
        <v>MaxFocus</v>
      </c>
      <c r="T926" t="str">
        <f t="array" ref="T926:T937">'[9]BA_Key Products'!$D$15</f>
        <v>Noble Fortune</v>
      </c>
      <c r="U926" t="str">
        <f t="array" ref="U926:U937">'[9]BA_Key Products'!$D$18</f>
        <v>i.ULife Select Insurance Plan</v>
      </c>
      <c r="V926" t="str">
        <f t="array" ref="V926:V937">'[9]BA_Key Products'!$D$21</f>
        <v>FlexiGrowth Premier</v>
      </c>
      <c r="W926" t="str">
        <f t="array" ref="W926:W937">'[9]BA_Key Products'!$D$24</f>
        <v>Journey Deferred Annuity Plan</v>
      </c>
      <c r="X926" t="str">
        <f t="array" ref="X926:X937">'[9]BA_Key Products'!$D$27</f>
        <v>Crisis XDefender</v>
      </c>
      <c r="Y926" t="str">
        <f t="array" ref="Y926:Y937">'[9]BA_Key Products'!$D$30</f>
        <v>i.ULife Plus</v>
      </c>
      <c r="Z926" t="str">
        <f t="array" ref="Z926:Z937">'[9]BA_Key Products'!$D$33</f>
        <v>Crisis XDefender Supreme</v>
      </c>
      <c r="AA926">
        <f t="array" ref="AA926:AA937">TRANSPOSE('[9]BA_Key Products'!$F$6:$Q$6)</f>
        <v>0.40258099611499998</v>
      </c>
      <c r="AB926">
        <f t="array" ref="AB926:AB937">TRANSPOSE('[9]BA_Key Products'!$F$9:$Q$9)</f>
        <v>0</v>
      </c>
      <c r="AC926">
        <f t="array" ref="AC926:AC937">TRANSPOSE('[9]BA_Key Products'!$F$12:$Q$12)</f>
        <v>10.187028946092145</v>
      </c>
      <c r="AD926">
        <f t="array" ref="AD926:AD937">TRANSPOSE('[9]BA_Key Products'!$F$15:$Q$15)</f>
        <v>11.572507968544775</v>
      </c>
      <c r="AE926">
        <f t="array" ref="AE926:AE937">TRANSPOSE('[9]BA_Key Products'!$F$18:$Q$18)</f>
        <v>3.334904375427</v>
      </c>
      <c r="AF926">
        <f t="array" ref="AF926:AF937">TRANSPOSE('[9]BA_Key Products'!$F$21:$Q$21)</f>
        <v>1.5944137992646998</v>
      </c>
      <c r="AG926">
        <f t="array" ref="AG926:AG937">TRANSPOSE('[9]BA_Key Products'!$F$24:$Q$24)</f>
        <v>0</v>
      </c>
      <c r="AH926">
        <f t="array" ref="AH926:AH937">TRANSPOSE('[9]BA_Key Products'!$F$27:$Q$27)</f>
        <v>7.9056022467160009E-2</v>
      </c>
      <c r="AI926">
        <f t="array" ref="AI926:AI937">TRANSPOSE('[9]BA_Key Products'!$F$30:$Q$30)</f>
        <v>0</v>
      </c>
      <c r="AJ926">
        <f t="array" ref="AJ926:AJ937">TRANSPOSE('[9]BA_Key Products'!$F$33:$Q$33)</f>
        <v>5.0555499999999996E-2</v>
      </c>
      <c r="AK926">
        <f t="array" ref="AK926:AK937">TRANSPOSE('[9]BA_Key Products'!$F$36:$Q$36)</f>
        <v>0</v>
      </c>
      <c r="AL926">
        <f t="array" ref="AL926:AL937">TRANSPOSE('[9]BA_Key Products'!$F$7:$Q$7)</f>
        <v>0.22652236044331969</v>
      </c>
      <c r="AM926">
        <f t="array" ref="AM926:AM937">TRANSPOSE('[9]BA_Key Products'!$F$10:$Q$10)</f>
        <v>0</v>
      </c>
      <c r="AN926">
        <f t="array" ref="AN926:AN937">TRANSPOSE('[9]BA_Key Products'!$F$13:$Q$13)</f>
        <v>6.9982950833896282</v>
      </c>
      <c r="AO926">
        <f t="array" ref="AO926:AO937">TRANSPOSE('[9]BA_Key Products'!$F$16:$Q$16)</f>
        <v>6.4129381835144725</v>
      </c>
      <c r="AP926">
        <f t="array" ref="AP926:AP937">TRANSPOSE('[9]BA_Key Products'!$F$19:$Q$19)</f>
        <v>0.51617080880070165</v>
      </c>
      <c r="AQ926">
        <f t="array" ref="AQ926:AQ937">TRANSPOSE('[9]BA_Key Products'!$F$22:$Q$22)</f>
        <v>0.25014433565047822</v>
      </c>
      <c r="AR926">
        <f t="array" ref="AR926:AR937">TRANSPOSE('[9]BA_Key Products'!$F$25:$Q$25)</f>
        <v>0</v>
      </c>
      <c r="AS926">
        <f t="array" ref="AS926:AS937">TRANSPOSE('[9]BA_Key Products'!$F$28:$Q$28)</f>
        <v>4.4009690663915774E-2</v>
      </c>
      <c r="AT926">
        <f t="array" ref="AT926:AT937">TRANSPOSE('[9]BA_Key Products'!$F$31:$Q$31)</f>
        <v>0</v>
      </c>
      <c r="AU926">
        <f t="array" ref="AU926:AU937">TRANSPOSE('[9]BA_Key Products'!$F$34:$Q$35)</f>
        <v>3.6002013349899317E-2</v>
      </c>
      <c r="AV926">
        <f t="array" ref="AV926:AV937">TRANSPOSE('[9]BA_Key Products'!$F$37:$Q$37)</f>
        <v>0</v>
      </c>
      <c r="AW926" s="4" t="str">
        <f t="array" ref="AW926:AW937">'[9]BA_Key Products'!$D$8</f>
        <v>TPAR</v>
      </c>
      <c r="AX926" s="4" t="str">
        <f t="array" ref="AX926:AX937">'[9]BA_Key Products'!$D$11</f>
        <v>NPAR</v>
      </c>
      <c r="AY926" s="4" t="str">
        <f t="array" ref="AY926:AY937">'[9]BA_Key Products'!$D$14</f>
        <v>TPAR</v>
      </c>
      <c r="AZ926" s="4" t="str">
        <f t="array" ref="AZ926:AZ937">'[9]BA_Key Products'!$D$17</f>
        <v>UNLF</v>
      </c>
      <c r="BA926" s="4" t="str">
        <f t="array" ref="BA926:BA937">'[9]BA_Key Products'!$D$20</f>
        <v>UNLF</v>
      </c>
      <c r="BB926" s="4" t="str">
        <f t="array" ref="BB926:BB937">'[9]BA_Key Products'!$D$23</f>
        <v>UNLF</v>
      </c>
      <c r="BC926" s="4" t="str">
        <f t="array" ref="BC926:BC937">'[9]BA_Key Products'!$D$26</f>
        <v>TPAR</v>
      </c>
      <c r="BD926" s="4" t="str">
        <f t="array" ref="BD926:BD937">'[9]BA_Key Products'!$D$29</f>
        <v>SPRO</v>
      </c>
      <c r="BE926" s="4" t="str">
        <f t="array" ref="BE926:BE937">'[9]BA_Key Products'!$D$32</f>
        <v>UNLF</v>
      </c>
      <c r="BF926" s="4" t="str">
        <f t="array" ref="BF926:BF937">'[9]BA_Key Products'!$D$35</f>
        <v>SPRO</v>
      </c>
      <c r="BG926" s="4">
        <f t="array" ref="BG926:BG937">'[9]BA_Key Products'!$D$7</f>
        <v>0.37977992009275674</v>
      </c>
      <c r="BH926" s="4">
        <f t="array" ref="BH926:BH937">'[9]BA_Key Products'!$D$10</f>
        <v>1.415191088308613E-2</v>
      </c>
      <c r="BI926" s="4">
        <f t="array" ref="BI926:BI937">'[9]BA_Key Products'!$D$13</f>
        <v>0.40420847052276559</v>
      </c>
      <c r="BJ926" s="4">
        <f t="array" ref="BJ926:BJ937">'[9]BA_Key Products'!$D$16</f>
        <v>0.11585391249087752</v>
      </c>
      <c r="BK926" s="4">
        <f t="array" ref="BK926:BK937">'[9]BA_Key Products'!$D$19</f>
        <v>9.2179796291539273E-2</v>
      </c>
      <c r="BL926" s="4">
        <f t="array" ref="BL926:BL937">'[9]BA_Key Products'!$D$22</f>
        <v>5.3426101157596703E-2</v>
      </c>
      <c r="BM926" s="4">
        <f t="array" ref="BM926:BM937">'[9]BA_Key Products'!$D$25</f>
        <v>4.9575788851592764E-2</v>
      </c>
      <c r="BN926" s="4">
        <f t="array" ref="BN926:BN937">'[9]BA_Key Products'!$D$28</f>
        <v>0.55574202390217342</v>
      </c>
      <c r="BO926" s="4">
        <f t="array" ref="BO926:BO937">'[9]BA_Key Products'!$D$31</f>
        <v>5.0789138230116562E-3</v>
      </c>
      <c r="BP926" s="4">
        <f t="array" ref="BP926:BP937">'[9]BA_Key Products'!$D$34</f>
        <v>0.64658610055879639</v>
      </c>
      <c r="BQ926" t="str">
        <f>VLOOKUP(A926,Misc!$A$3:$B$11,2,FALSE)</f>
        <v>HKD</v>
      </c>
      <c r="BR926">
        <f>INDEX(FX!$B$30:$AK$48,MATCH(Data!BQ926,FX!$A$30:$A$48,0),MATCH(Data!D926,Period,0))</f>
        <v>7.7738695699999996</v>
      </c>
      <c r="BS926">
        <f t="shared" si="256"/>
        <v>3.5016084798951397</v>
      </c>
      <c r="BT926">
        <f t="shared" si="257"/>
        <v>0</v>
      </c>
      <c r="BU926">
        <f t="shared" si="258"/>
        <v>2.0408433352664361</v>
      </c>
      <c r="BV926">
        <f t="shared" si="259"/>
        <v>0</v>
      </c>
      <c r="BW926">
        <f t="shared" si="260"/>
        <v>0.8214459422214837</v>
      </c>
      <c r="BX926">
        <f t="shared" si="261"/>
        <v>0</v>
      </c>
      <c r="BY926">
        <f t="shared" si="262"/>
        <v>0.57215112702604543</v>
      </c>
      <c r="BZ926">
        <f t="shared" si="263"/>
        <v>0</v>
      </c>
      <c r="CA926">
        <f t="shared" si="248"/>
        <v>3.8417392478563226</v>
      </c>
      <c r="CB926">
        <f t="shared" si="249"/>
        <v>2.078591270161295</v>
      </c>
      <c r="CC926">
        <f t="shared" si="250"/>
        <v>0.92378534572698223</v>
      </c>
      <c r="CD926">
        <f t="shared" si="251"/>
        <v>0.71059936149413505</v>
      </c>
      <c r="CE926" s="4">
        <f t="shared" si="252"/>
        <v>0.58283024700909791</v>
      </c>
      <c r="CF926" s="4" t="str">
        <f t="shared" si="253"/>
        <v/>
      </c>
      <c r="CG926" s="4">
        <f t="shared" si="254"/>
        <v>0.28035034200768283</v>
      </c>
      <c r="CH926" s="4" t="str">
        <f t="shared" si="255"/>
        <v/>
      </c>
      <c r="CI926">
        <f>INDEX(FX!$B$114:$AK$132,MATCH(Data!BQ926,FX!$A$114:$A$132,0),MATCH(Data!D926,Period,0))</f>
        <v>7.80896309314587</v>
      </c>
    </row>
    <row r="927" spans="1:87" x14ac:dyDescent="0.15">
      <c r="A927" t="s">
        <v>2</v>
      </c>
      <c r="B927" s="1">
        <f t="shared" si="264"/>
        <v>44044</v>
      </c>
      <c r="C927" t="s">
        <v>63</v>
      </c>
      <c r="D927" s="1">
        <v>43862</v>
      </c>
      <c r="E927">
        <v>8.7331839342334749</v>
      </c>
      <c r="F927">
        <v>4.7285693159978477</v>
      </c>
      <c r="G927">
        <v>2.5616014195377081</v>
      </c>
      <c r="H927">
        <v>1.7947496239051188</v>
      </c>
      <c r="I927">
        <v>29.999999999999996</v>
      </c>
      <c r="J927">
        <v>16.231642514424745</v>
      </c>
      <c r="K927">
        <v>7.2138056707710021</v>
      </c>
      <c r="L927">
        <v>5.5488776182508817</v>
      </c>
      <c r="M927">
        <v>39.193279660594257</v>
      </c>
      <c r="N927">
        <v>21.221141166477839</v>
      </c>
      <c r="O927">
        <v>9.4300054092449734</v>
      </c>
      <c r="P927">
        <v>7.5651872248967944</v>
      </c>
      <c r="Q927" t="str">
        <v>Wealth ICON</v>
      </c>
      <c r="R927" t="str">
        <v>Easy Fortune</v>
      </c>
      <c r="S927" t="str">
        <v>MaxFocus</v>
      </c>
      <c r="T927" t="str">
        <v>Noble Fortune</v>
      </c>
      <c r="U927" t="str">
        <v>i.ULife Select Insurance Plan</v>
      </c>
      <c r="V927" t="str">
        <v>FlexiGrowth Premier</v>
      </c>
      <c r="W927" t="str">
        <v>Journey Deferred Annuity Plan</v>
      </c>
      <c r="X927" t="str">
        <v>Crisis XDefender</v>
      </c>
      <c r="Y927" t="str">
        <v>i.ULife Plus</v>
      </c>
      <c r="Z927" t="str">
        <v>Crisis XDefender Supreme</v>
      </c>
      <c r="AA927">
        <v>0.57419115953760003</v>
      </c>
      <c r="AB927">
        <v>0</v>
      </c>
      <c r="AC927">
        <v>4.6935936872757962</v>
      </c>
      <c r="AD927">
        <v>0.5840796759784801</v>
      </c>
      <c r="AE927">
        <v>1.1454699332015998</v>
      </c>
      <c r="AF927">
        <v>1.6516254782399999</v>
      </c>
      <c r="AG927">
        <v>0</v>
      </c>
      <c r="AH927">
        <v>4.2853999999999996E-2</v>
      </c>
      <c r="AI927">
        <v>0</v>
      </c>
      <c r="AJ927">
        <v>4.1369999999999997E-2</v>
      </c>
      <c r="AK927">
        <v>0</v>
      </c>
      <c r="AL927">
        <v>0.36691529387330424</v>
      </c>
      <c r="AM927">
        <v>0</v>
      </c>
      <c r="AN927">
        <v>3.3205177846355718</v>
      </c>
      <c r="AO927">
        <v>0.32971918156450097</v>
      </c>
      <c r="AP927">
        <v>0.15792335437425431</v>
      </c>
      <c r="AQ927">
        <v>0.22678744218396077</v>
      </c>
      <c r="AR927">
        <v>0</v>
      </c>
      <c r="AS927">
        <v>2.3428128646265967E-2</v>
      </c>
      <c r="AT927">
        <v>0</v>
      </c>
      <c r="AU927">
        <v>2.7708585158982106E-2</v>
      </c>
      <c r="AV927">
        <v>0</v>
      </c>
      <c r="AW927" s="4" t="str">
        <v>TPAR</v>
      </c>
      <c r="AX927" s="4" t="str">
        <v>NPAR</v>
      </c>
      <c r="AY927" s="4" t="str">
        <v>TPAR</v>
      </c>
      <c r="AZ927" s="4" t="str">
        <v>UNLF</v>
      </c>
      <c r="BA927" s="4" t="str">
        <v>UNLF</v>
      </c>
      <c r="BB927" s="4" t="str">
        <v>UNLF</v>
      </c>
      <c r="BC927" s="4" t="str">
        <v>TPAR</v>
      </c>
      <c r="BD927" s="4" t="str">
        <v>SPRO</v>
      </c>
      <c r="BE927" s="4" t="str">
        <v>UNLF</v>
      </c>
      <c r="BF927" s="4" t="str">
        <v>SPRO</v>
      </c>
      <c r="BG927" s="4">
        <v>0.37977992009275674</v>
      </c>
      <c r="BH927" s="4">
        <v>1.415191088308613E-2</v>
      </c>
      <c r="BI927" s="4">
        <v>0.40420847052276559</v>
      </c>
      <c r="BJ927" s="4">
        <v>0.11585391249087752</v>
      </c>
      <c r="BK927" s="4">
        <v>9.2179796291539273E-2</v>
      </c>
      <c r="BL927" s="4">
        <v>5.3426101157596703E-2</v>
      </c>
      <c r="BM927" s="4">
        <v>4.9575788851592764E-2</v>
      </c>
      <c r="BN927" s="4">
        <v>0.55574202390217342</v>
      </c>
      <c r="BO927" s="4">
        <v>5.0789138230116562E-3</v>
      </c>
      <c r="BP927" s="4">
        <v>0.64658610055879639</v>
      </c>
      <c r="BQ927" t="str">
        <f>VLOOKUP(A927,Misc!$A$3:$B$11,2,FALSE)</f>
        <v>HKD</v>
      </c>
      <c r="BR927">
        <f>INDEX(FX!$B$30:$AK$48,MATCH(Data!BQ927,FX!$A$30:$A$48,0),MATCH(Data!D927,Period,0))</f>
        <v>7.7748179100000003</v>
      </c>
      <c r="BS927">
        <f t="shared" si="256"/>
        <v>1.1232653980231255</v>
      </c>
      <c r="BT927">
        <f t="shared" si="257"/>
        <v>0</v>
      </c>
      <c r="BU927">
        <f t="shared" si="258"/>
        <v>0.6081903615923846</v>
      </c>
      <c r="BV927">
        <f t="shared" si="259"/>
        <v>0</v>
      </c>
      <c r="BW927">
        <f t="shared" si="260"/>
        <v>0.32947413678241477</v>
      </c>
      <c r="BX927">
        <f t="shared" si="261"/>
        <v>0</v>
      </c>
      <c r="BY927">
        <f t="shared" si="262"/>
        <v>0.2308413707794629</v>
      </c>
      <c r="BZ927">
        <f t="shared" si="263"/>
        <v>0</v>
      </c>
      <c r="CA927">
        <f t="shared" si="248"/>
        <v>3.8417392478563226</v>
      </c>
      <c r="CB927">
        <f t="shared" si="249"/>
        <v>2.0785912701612945</v>
      </c>
      <c r="CC927">
        <f t="shared" si="250"/>
        <v>0.92378534572698223</v>
      </c>
      <c r="CD927">
        <f t="shared" si="251"/>
        <v>0.71057803091953087</v>
      </c>
      <c r="CE927" s="4">
        <f t="shared" si="252"/>
        <v>0.54144849708961063</v>
      </c>
      <c r="CF927" s="4" t="str">
        <f t="shared" si="253"/>
        <v/>
      </c>
      <c r="CG927" s="4">
        <f t="shared" si="254"/>
        <v>0.37955447070069676</v>
      </c>
      <c r="CH927" s="4" t="str">
        <f t="shared" si="255"/>
        <v/>
      </c>
      <c r="CI927">
        <f>INDEX(FX!$B$114:$AK$132,MATCH(Data!BQ927,FX!$A$114:$A$132,0),MATCH(Data!D927,Period,0))</f>
        <v>7.80896309314587</v>
      </c>
    </row>
    <row r="928" spans="1:87" x14ac:dyDescent="0.15">
      <c r="A928" t="s">
        <v>2</v>
      </c>
      <c r="B928" s="1">
        <f t="shared" si="264"/>
        <v>44044</v>
      </c>
      <c r="C928" t="s">
        <v>63</v>
      </c>
      <c r="D928" s="1">
        <v>43891</v>
      </c>
      <c r="E928">
        <v>25.303540192985853</v>
      </c>
      <c r="F928">
        <v>13.773843730553041</v>
      </c>
      <c r="G928">
        <v>3.8083898079431941</v>
      </c>
      <c r="H928">
        <v>2.7808336802157627</v>
      </c>
      <c r="I928">
        <v>33.151254342915585</v>
      </c>
      <c r="J928">
        <v>17.936643646632564</v>
      </c>
      <c r="K928">
        <v>7.9715568857365424</v>
      </c>
      <c r="L928">
        <v>6.1315145002361504</v>
      </c>
      <c r="M928">
        <v>31.879076930259416</v>
      </c>
      <c r="N928">
        <v>19.238571050750277</v>
      </c>
      <c r="O928">
        <v>8.4640417849801022</v>
      </c>
      <c r="P928">
        <v>6.3474069347530602</v>
      </c>
      <c r="Q928" t="str">
        <v>Wealth ICON</v>
      </c>
      <c r="R928" t="str">
        <v>Easy Fortune</v>
      </c>
      <c r="S928" t="str">
        <v>MaxFocus</v>
      </c>
      <c r="T928" t="str">
        <v>Noble Fortune</v>
      </c>
      <c r="U928" t="str">
        <v>i.ULife Select Insurance Plan</v>
      </c>
      <c r="V928" t="str">
        <v>FlexiGrowth Premier</v>
      </c>
      <c r="W928" t="str">
        <v>Journey Deferred Annuity Plan</v>
      </c>
      <c r="X928" t="str">
        <v>Crisis XDefender</v>
      </c>
      <c r="Y928" t="str">
        <v>i.ULife Plus</v>
      </c>
      <c r="Z928" t="str">
        <v>Crisis XDefender Supreme</v>
      </c>
      <c r="AA928">
        <v>0.45012560080000003</v>
      </c>
      <c r="AB928">
        <v>7.4272377771880838E-2</v>
      </c>
      <c r="AC928">
        <v>5.238735829558423</v>
      </c>
      <c r="AD928">
        <v>4.2342944633247859</v>
      </c>
      <c r="AE928">
        <v>10.98930376625529</v>
      </c>
      <c r="AF928">
        <v>1.0815630327900001</v>
      </c>
      <c r="AG928">
        <v>2.6124106444854736</v>
      </c>
      <c r="AH928">
        <v>5.2256459999999998E-2</v>
      </c>
      <c r="AI928">
        <v>0</v>
      </c>
      <c r="AJ928">
        <v>0.23651800000000001</v>
      </c>
      <c r="AK928">
        <v>0.33406001799999885</v>
      </c>
      <c r="AL928">
        <v>0.26703149905970125</v>
      </c>
      <c r="AM928">
        <v>9.6554091103445098E-3</v>
      </c>
      <c r="AN928">
        <v>5.6644701502349832</v>
      </c>
      <c r="AO928">
        <v>2.7884734899550194</v>
      </c>
      <c r="AP928">
        <v>2.6068355015683005</v>
      </c>
      <c r="AQ928">
        <v>0.56446067500723796</v>
      </c>
      <c r="AR928">
        <v>0.97980231096587755</v>
      </c>
      <c r="AS928">
        <v>2.6680365721365482E-2</v>
      </c>
      <c r="AT928">
        <v>0</v>
      </c>
      <c r="AU928">
        <v>0.19672797843580542</v>
      </c>
      <c r="AV928">
        <v>0.22095463194770915</v>
      </c>
      <c r="AW928" s="4" t="str">
        <v>TPAR</v>
      </c>
      <c r="AX928" s="4" t="str">
        <v>NPAR</v>
      </c>
      <c r="AY928" s="4" t="str">
        <v>TPAR</v>
      </c>
      <c r="AZ928" s="4" t="str">
        <v>UNLF</v>
      </c>
      <c r="BA928" s="4" t="str">
        <v>UNLF</v>
      </c>
      <c r="BB928" s="4" t="str">
        <v>UNLF</v>
      </c>
      <c r="BC928" s="4" t="str">
        <v>TPAR</v>
      </c>
      <c r="BD928" s="4" t="str">
        <v>SPRO</v>
      </c>
      <c r="BE928" s="4" t="str">
        <v>UNLF</v>
      </c>
      <c r="BF928" s="4" t="str">
        <v>SPRO</v>
      </c>
      <c r="BG928" s="4">
        <v>0.37977992009275674</v>
      </c>
      <c r="BH928" s="4">
        <v>1.415191088308613E-2</v>
      </c>
      <c r="BI928" s="4">
        <v>0.40420847052276559</v>
      </c>
      <c r="BJ928" s="4">
        <v>0.11585391249087752</v>
      </c>
      <c r="BK928" s="4">
        <v>9.2179796291539273E-2</v>
      </c>
      <c r="BL928" s="4">
        <v>5.3426101157596703E-2</v>
      </c>
      <c r="BM928" s="4">
        <v>4.9575788851592764E-2</v>
      </c>
      <c r="BN928" s="4">
        <v>0.55574202390217342</v>
      </c>
      <c r="BO928" s="4">
        <v>5.0789138230116562E-3</v>
      </c>
      <c r="BP928" s="4">
        <v>0.64658610055879639</v>
      </c>
      <c r="BQ928" t="str">
        <f>VLOOKUP(A928,Misc!$A$3:$B$11,2,FALSE)</f>
        <v>HKD</v>
      </c>
      <c r="BR928">
        <f>INDEX(FX!$B$30:$AK$48,MATCH(Data!BQ928,FX!$A$30:$A$48,0),MATCH(Data!D928,Period,0))</f>
        <v>7.7649018700000001</v>
      </c>
      <c r="BS928">
        <f t="shared" si="256"/>
        <v>3.2587070147978383</v>
      </c>
      <c r="BT928">
        <f t="shared" si="257"/>
        <v>0</v>
      </c>
      <c r="BU928">
        <f t="shared" si="258"/>
        <v>1.7738593431256127</v>
      </c>
      <c r="BV928">
        <f t="shared" si="259"/>
        <v>0</v>
      </c>
      <c r="BW928">
        <f t="shared" si="260"/>
        <v>0.49046206529113473</v>
      </c>
      <c r="BX928">
        <f t="shared" si="261"/>
        <v>0</v>
      </c>
      <c r="BY928">
        <f t="shared" si="262"/>
        <v>0.35812863147177965</v>
      </c>
      <c r="BZ928">
        <f t="shared" si="263"/>
        <v>0</v>
      </c>
      <c r="CA928">
        <f t="shared" si="248"/>
        <v>4.2452824974948724</v>
      </c>
      <c r="CB928">
        <f t="shared" si="249"/>
        <v>2.2969302624027028</v>
      </c>
      <c r="CC928">
        <f t="shared" si="250"/>
        <v>1.0208214318151132</v>
      </c>
      <c r="CD928">
        <f t="shared" si="251"/>
        <v>0.7851893301452455</v>
      </c>
      <c r="CE928" s="4">
        <f t="shared" si="252"/>
        <v>0.54434453145695216</v>
      </c>
      <c r="CF928" s="4" t="str">
        <f t="shared" si="253"/>
        <v/>
      </c>
      <c r="CG928" s="4">
        <f t="shared" si="254"/>
        <v>0.2018923500669125</v>
      </c>
      <c r="CH928" s="4" t="str">
        <f t="shared" si="255"/>
        <v/>
      </c>
      <c r="CI928">
        <f>INDEX(FX!$B$114:$AK$132,MATCH(Data!BQ928,FX!$A$114:$A$132,0),MATCH(Data!D928,Period,0))</f>
        <v>7.80896309314587</v>
      </c>
    </row>
    <row r="929" spans="1:87" x14ac:dyDescent="0.15">
      <c r="A929" t="s">
        <v>2</v>
      </c>
      <c r="B929" s="1">
        <f t="shared" si="264"/>
        <v>44044</v>
      </c>
      <c r="C929" t="s">
        <v>63</v>
      </c>
      <c r="D929" s="1">
        <v>43922</v>
      </c>
      <c r="E929">
        <v>41.192476394570946</v>
      </c>
      <c r="F929">
        <v>12.771087787244367</v>
      </c>
      <c r="G929">
        <v>6.1261962340376366</v>
      </c>
      <c r="H929">
        <v>4.3154981475754148</v>
      </c>
      <c r="I929">
        <v>34.999999999999979</v>
      </c>
      <c r="J929">
        <v>18.93691626682886</v>
      </c>
      <c r="K929">
        <v>8.4161066158994995</v>
      </c>
      <c r="L929">
        <v>5.8489777765844009</v>
      </c>
      <c r="M929">
        <v>23.891369020168298</v>
      </c>
      <c r="N929">
        <v>15.598735823212373</v>
      </c>
      <c r="O929">
        <v>6.336665553821069</v>
      </c>
      <c r="P929">
        <v>4.3883395315532905</v>
      </c>
      <c r="Q929" t="str">
        <v>Wealth ICON</v>
      </c>
      <c r="R929" t="str">
        <v>Easy Fortune</v>
      </c>
      <c r="S929" t="str">
        <v>MaxFocus</v>
      </c>
      <c r="T929" t="str">
        <v>Noble Fortune</v>
      </c>
      <c r="U929" t="str">
        <v>i.ULife Select Insurance Plan</v>
      </c>
      <c r="V929" t="str">
        <v>FlexiGrowth Premier</v>
      </c>
      <c r="W929" t="str">
        <v>Journey Deferred Annuity Plan</v>
      </c>
      <c r="X929" t="str">
        <v>Crisis XDefender</v>
      </c>
      <c r="Y929" t="str">
        <v>i.ULife Plus</v>
      </c>
      <c r="Z929" t="str">
        <v>Crisis XDefender Supreme</v>
      </c>
      <c r="AA929">
        <v>0.25477910401631998</v>
      </c>
      <c r="AB929">
        <v>21.487089935263704</v>
      </c>
      <c r="AC929">
        <v>10.810929638605732</v>
      </c>
      <c r="AD929">
        <v>2.6949604712620152</v>
      </c>
      <c r="AE929">
        <v>4.1778073167192007</v>
      </c>
      <c r="AF929">
        <v>1.6571074252159999</v>
      </c>
      <c r="AG929">
        <v>2.2602503487975999E-2</v>
      </c>
      <c r="AH929">
        <v>2.2615E-2</v>
      </c>
      <c r="AI929">
        <v>0</v>
      </c>
      <c r="AJ929">
        <v>6.458499999999999E-2</v>
      </c>
      <c r="AK929">
        <v>0</v>
      </c>
      <c r="AL929">
        <v>0.13032037667800112</v>
      </c>
      <c r="AM929">
        <v>2.6687711221047161</v>
      </c>
      <c r="AN929">
        <v>8.2027240937736288</v>
      </c>
      <c r="AO929">
        <v>1.0347159511137429</v>
      </c>
      <c r="AP929">
        <v>0.24523516250492716</v>
      </c>
      <c r="AQ929">
        <v>2.7492949394910399E-2</v>
      </c>
      <c r="AR929">
        <v>3.1589525654423267E-3</v>
      </c>
      <c r="AS929">
        <v>8.8630272734698933E-3</v>
      </c>
      <c r="AT929">
        <v>0</v>
      </c>
      <c r="AU929">
        <v>3.95174680514069E-2</v>
      </c>
      <c r="AV929">
        <v>0</v>
      </c>
      <c r="AW929" s="4" t="str">
        <v>TPAR</v>
      </c>
      <c r="AX929" s="4" t="str">
        <v>NPAR</v>
      </c>
      <c r="AY929" s="4" t="str">
        <v>TPAR</v>
      </c>
      <c r="AZ929" s="4" t="str">
        <v>UNLF</v>
      </c>
      <c r="BA929" s="4" t="str">
        <v>UNLF</v>
      </c>
      <c r="BB929" s="4" t="str">
        <v>UNLF</v>
      </c>
      <c r="BC929" s="4" t="str">
        <v>TPAR</v>
      </c>
      <c r="BD929" s="4" t="str">
        <v>SPRO</v>
      </c>
      <c r="BE929" s="4" t="str">
        <v>UNLF</v>
      </c>
      <c r="BF929" s="4" t="str">
        <v>SPRO</v>
      </c>
      <c r="BG929" s="4">
        <v>0.37977992009275674</v>
      </c>
      <c r="BH929" s="4">
        <v>1.415191088308613E-2</v>
      </c>
      <c r="BI929" s="4">
        <v>0.40420847052276559</v>
      </c>
      <c r="BJ929" s="4">
        <v>0.11585391249087752</v>
      </c>
      <c r="BK929" s="4">
        <v>9.2179796291539273E-2</v>
      </c>
      <c r="BL929" s="4">
        <v>5.3426101157596703E-2</v>
      </c>
      <c r="BM929" s="4">
        <v>4.9575788851592764E-2</v>
      </c>
      <c r="BN929" s="4">
        <v>0.55574202390217342</v>
      </c>
      <c r="BO929" s="4">
        <v>5.0789138230116562E-3</v>
      </c>
      <c r="BP929" s="4">
        <v>0.64658610055879639</v>
      </c>
      <c r="BQ929" t="str">
        <f>VLOOKUP(A929,Misc!$A$3:$B$11,2,FALSE)</f>
        <v>HKD</v>
      </c>
      <c r="BR929">
        <f>INDEX(FX!$B$30:$AK$48,MATCH(Data!BQ929,FX!$A$30:$A$48,0),MATCH(Data!D929,Period,0))</f>
        <v>7.7519381999999997</v>
      </c>
      <c r="BS929">
        <f t="shared" si="256"/>
        <v>5.3138293071751974</v>
      </c>
      <c r="BT929">
        <f t="shared" si="257"/>
        <v>0</v>
      </c>
      <c r="BU929">
        <f t="shared" si="258"/>
        <v>1.6474702787548496</v>
      </c>
      <c r="BV929">
        <f t="shared" si="259"/>
        <v>0</v>
      </c>
      <c r="BW929">
        <f t="shared" si="260"/>
        <v>0.79027929222109083</v>
      </c>
      <c r="BX929">
        <f t="shared" si="261"/>
        <v>0</v>
      </c>
      <c r="BY929">
        <f t="shared" si="262"/>
        <v>0.55669924556098949</v>
      </c>
      <c r="BZ929">
        <f t="shared" si="263"/>
        <v>0</v>
      </c>
      <c r="CA929">
        <f t="shared" si="248"/>
        <v>4.482029122499041</v>
      </c>
      <c r="CB929">
        <f t="shared" si="249"/>
        <v>2.4250231485215088</v>
      </c>
      <c r="CC929">
        <f t="shared" si="250"/>
        <v>1.0777495700148123</v>
      </c>
      <c r="CD929">
        <f t="shared" si="251"/>
        <v>0.74900824947145683</v>
      </c>
      <c r="CE929" s="4">
        <f t="shared" si="252"/>
        <v>0.31003447486171432</v>
      </c>
      <c r="CF929" s="4" t="str">
        <f t="shared" si="253"/>
        <v/>
      </c>
      <c r="CG929" s="4">
        <f t="shared" si="254"/>
        <v>0.33791155612333124</v>
      </c>
      <c r="CH929" s="4" t="str">
        <f t="shared" si="255"/>
        <v/>
      </c>
      <c r="CI929">
        <f>INDEX(FX!$B$114:$AK$132,MATCH(Data!BQ929,FX!$A$114:$A$132,0),MATCH(Data!D929,Period,0))</f>
        <v>7.80896309314587</v>
      </c>
    </row>
    <row r="930" spans="1:87" x14ac:dyDescent="0.15">
      <c r="A930" t="s">
        <v>2</v>
      </c>
      <c r="B930" s="1">
        <f t="shared" si="264"/>
        <v>44044</v>
      </c>
      <c r="C930" t="s">
        <v>63</v>
      </c>
      <c r="D930" s="1">
        <v>43952</v>
      </c>
      <c r="E930">
        <v>29.413750486914793</v>
      </c>
      <c r="F930">
        <v>9.6023809831172198</v>
      </c>
      <c r="G930">
        <v>4.299769370189316</v>
      </c>
      <c r="H930">
        <v>2.7147173126609041</v>
      </c>
      <c r="I930">
        <v>40</v>
      </c>
      <c r="J930">
        <v>21.642190019232981</v>
      </c>
      <c r="K930">
        <v>9.6184075610280022</v>
      </c>
      <c r="L930">
        <v>6.6845460303821715</v>
      </c>
      <c r="M930">
        <v>40.964237666161594</v>
      </c>
      <c r="N930">
        <v>24.371844757703265</v>
      </c>
      <c r="O930">
        <v>10.048664719649823</v>
      </c>
      <c r="P930">
        <v>6.8897276737400865</v>
      </c>
      <c r="Q930" t="str">
        <v>Wealth ICON</v>
      </c>
      <c r="R930" t="str">
        <v>Easy Fortune</v>
      </c>
      <c r="S930" t="str">
        <v>MaxFocus</v>
      </c>
      <c r="T930" t="str">
        <v>Noble Fortune</v>
      </c>
      <c r="U930" t="str">
        <v>i.ULife Select Insurance Plan</v>
      </c>
      <c r="V930" t="str">
        <v>FlexiGrowth Premier</v>
      </c>
      <c r="W930" t="str">
        <v>Journey Deferred Annuity Plan</v>
      </c>
      <c r="X930" t="str">
        <v>Crisis XDefender</v>
      </c>
      <c r="Y930" t="str">
        <v>i.ULife Plus</v>
      </c>
      <c r="Z930" t="str">
        <v>Crisis XDefender Supreme</v>
      </c>
      <c r="AA930">
        <v>5.4741998755003198</v>
      </c>
      <c r="AB930">
        <v>14.034251154386135</v>
      </c>
      <c r="AC930">
        <v>3.4940628295744531</v>
      </c>
      <c r="AD930">
        <v>4.1268407108286986</v>
      </c>
      <c r="AE930">
        <v>1.4749185917047003</v>
      </c>
      <c r="AF930">
        <v>0.59461932076000001</v>
      </c>
      <c r="AG930">
        <v>0.11892700416048409</v>
      </c>
      <c r="AH930">
        <v>6.9096000000000005E-2</v>
      </c>
      <c r="AI930">
        <v>0</v>
      </c>
      <c r="AJ930">
        <v>8.0579999999999992E-3</v>
      </c>
      <c r="AK930">
        <v>1.8777000000007149E-2</v>
      </c>
      <c r="AL930">
        <v>3.486482115362421</v>
      </c>
      <c r="AM930">
        <v>1.7507116919922439</v>
      </c>
      <c r="AN930">
        <v>2.6470054341620384</v>
      </c>
      <c r="AO930">
        <v>1.4353403735107917</v>
      </c>
      <c r="AP930">
        <v>4.905337140638602E-2</v>
      </c>
      <c r="AQ930">
        <v>2.9093123859348894E-3</v>
      </c>
      <c r="AR930">
        <v>4.2221797516404931E-2</v>
      </c>
      <c r="AS930">
        <v>3.6789474342024307E-2</v>
      </c>
      <c r="AT930">
        <v>0</v>
      </c>
      <c r="AU930">
        <v>4.9694003420697897E-3</v>
      </c>
      <c r="AV930">
        <v>3.3650902537965877E-2</v>
      </c>
      <c r="AW930" s="4" t="str">
        <v>TPAR</v>
      </c>
      <c r="AX930" s="4" t="str">
        <v>NPAR</v>
      </c>
      <c r="AY930" s="4" t="str">
        <v>TPAR</v>
      </c>
      <c r="AZ930" s="4" t="str">
        <v>UNLF</v>
      </c>
      <c r="BA930" s="4" t="str">
        <v>UNLF</v>
      </c>
      <c r="BB930" s="4" t="str">
        <v>UNLF</v>
      </c>
      <c r="BC930" s="4" t="str">
        <v>TPAR</v>
      </c>
      <c r="BD930" s="4" t="str">
        <v>SPRO</v>
      </c>
      <c r="BE930" s="4" t="str">
        <v>UNLF</v>
      </c>
      <c r="BF930" s="4" t="str">
        <v>SPRO</v>
      </c>
      <c r="BG930" s="4">
        <v>0.37977992009275674</v>
      </c>
      <c r="BH930" s="4">
        <v>1.415191088308613E-2</v>
      </c>
      <c r="BI930" s="4">
        <v>0.40420847052276559</v>
      </c>
      <c r="BJ930" s="4">
        <v>0.11585391249087752</v>
      </c>
      <c r="BK930" s="4">
        <v>9.2179796291539273E-2</v>
      </c>
      <c r="BL930" s="4">
        <v>5.3426101157596703E-2</v>
      </c>
      <c r="BM930" s="4">
        <v>4.9575788851592764E-2</v>
      </c>
      <c r="BN930" s="4">
        <v>0.55574202390217342</v>
      </c>
      <c r="BO930" s="4">
        <v>5.0789138230116562E-3</v>
      </c>
      <c r="BP930" s="4">
        <v>0.64658610055879639</v>
      </c>
      <c r="BQ930" t="str">
        <f>VLOOKUP(A930,Misc!$A$3:$B$11,2,FALSE)</f>
        <v>HKD</v>
      </c>
      <c r="BR930">
        <f>INDEX(FX!$B$30:$AK$48,MATCH(Data!BQ930,FX!$A$30:$A$48,0),MATCH(Data!D930,Period,0))</f>
        <v>7.7522098499999998</v>
      </c>
      <c r="BS930">
        <f t="shared" si="256"/>
        <v>3.7942407463227785</v>
      </c>
      <c r="BT930">
        <f t="shared" si="257"/>
        <v>0</v>
      </c>
      <c r="BU930">
        <f t="shared" si="258"/>
        <v>1.2386637060808177</v>
      </c>
      <c r="BV930">
        <f t="shared" si="259"/>
        <v>0</v>
      </c>
      <c r="BW930">
        <f t="shared" si="260"/>
        <v>0.55465079679045537</v>
      </c>
      <c r="BX930">
        <f t="shared" si="261"/>
        <v>0</v>
      </c>
      <c r="BY930">
        <f t="shared" si="262"/>
        <v>0.35018625207377535</v>
      </c>
      <c r="BZ930">
        <f t="shared" si="263"/>
        <v>0</v>
      </c>
      <c r="CA930">
        <f t="shared" si="248"/>
        <v>5.1223189971417638</v>
      </c>
      <c r="CB930">
        <f t="shared" si="249"/>
        <v>2.7714550268817244</v>
      </c>
      <c r="CC930">
        <f t="shared" si="250"/>
        <v>1.2317137943026428</v>
      </c>
      <c r="CD930">
        <f t="shared" si="251"/>
        <v>0.85600942796737911</v>
      </c>
      <c r="CE930" s="4">
        <f t="shared" si="252"/>
        <v>0.32645891204486149</v>
      </c>
      <c r="CF930" s="4" t="str">
        <f t="shared" si="253"/>
        <v/>
      </c>
      <c r="CG930" s="4">
        <f t="shared" si="254"/>
        <v>0.2827129352015802</v>
      </c>
      <c r="CH930" s="4" t="str">
        <f t="shared" si="255"/>
        <v/>
      </c>
      <c r="CI930">
        <f>INDEX(FX!$B$114:$AK$132,MATCH(Data!BQ930,FX!$A$114:$A$132,0),MATCH(Data!D930,Period,0))</f>
        <v>7.80896309314587</v>
      </c>
    </row>
    <row r="931" spans="1:87" x14ac:dyDescent="0.15">
      <c r="A931" t="s">
        <v>2</v>
      </c>
      <c r="B931" s="1">
        <f t="shared" si="264"/>
        <v>44044</v>
      </c>
      <c r="C931" t="s">
        <v>63</v>
      </c>
      <c r="D931" s="1">
        <v>43983</v>
      </c>
      <c r="E931">
        <v>66.851569374686179</v>
      </c>
      <c r="F931">
        <v>36.656841749978426</v>
      </c>
      <c r="G931">
        <v>16.860765633574339</v>
      </c>
      <c r="H931">
        <v>12.435387569171022</v>
      </c>
      <c r="I931">
        <v>41.439067928644469</v>
      </c>
      <c r="J931">
        <v>22.420804558290691</v>
      </c>
      <c r="K931">
        <v>9.9644461071706729</v>
      </c>
      <c r="L931">
        <v>6.9250339256289397</v>
      </c>
      <c r="M931">
        <v>47.538037857623685</v>
      </c>
      <c r="N931">
        <v>27.36290394018296</v>
      </c>
      <c r="O931">
        <v>11.989169162964986</v>
      </c>
      <c r="P931">
        <v>8.2830455393819467</v>
      </c>
      <c r="Q931" t="str">
        <v>Wealth ICON</v>
      </c>
      <c r="R931" t="str">
        <v>Easy Fortune</v>
      </c>
      <c r="S931" t="str">
        <v>MaxFocus</v>
      </c>
      <c r="T931" t="str">
        <v>Noble Fortune</v>
      </c>
      <c r="U931" t="str">
        <v>i.ULife Select Insurance Plan</v>
      </c>
      <c r="V931" t="str">
        <v>FlexiGrowth Premier</v>
      </c>
      <c r="W931" t="str">
        <v>Journey Deferred Annuity Plan</v>
      </c>
      <c r="X931" t="str">
        <v>Crisis XDefender</v>
      </c>
      <c r="Y931" t="str">
        <v>i.ULife Plus</v>
      </c>
      <c r="Z931" t="str">
        <v>Crisis XDefender Supreme</v>
      </c>
      <c r="AA931">
        <v>38.139671550394652</v>
      </c>
      <c r="AB931">
        <v>10.617195466256016</v>
      </c>
      <c r="AC931">
        <v>4.1646449510858199</v>
      </c>
      <c r="AD931">
        <v>11.438691780982674</v>
      </c>
      <c r="AE931">
        <v>1.6000271259999996</v>
      </c>
      <c r="AF931">
        <v>0.34326125729000007</v>
      </c>
      <c r="AG931">
        <v>7.0601681803358046E-2</v>
      </c>
      <c r="AH931">
        <v>0.21419198</v>
      </c>
      <c r="AI931">
        <v>7.7501356300000004E-2</v>
      </c>
      <c r="AJ931">
        <v>2.1436E-2</v>
      </c>
      <c r="AK931">
        <v>0.16434622457367709</v>
      </c>
      <c r="AL931">
        <v>25.63558887806105</v>
      </c>
      <c r="AM931">
        <v>1.3465717707347402</v>
      </c>
      <c r="AN931">
        <v>5.741797242080442</v>
      </c>
      <c r="AO931">
        <v>2.6604459111482002</v>
      </c>
      <c r="AP931">
        <v>0.22060471511914817</v>
      </c>
      <c r="AQ931">
        <v>-3.2539325543524143E-2</v>
      </c>
      <c r="AR931">
        <v>2.436656285347848E-2</v>
      </c>
      <c r="AS931">
        <v>0.12061541331491078</v>
      </c>
      <c r="AT931">
        <v>1.2048991065844148E-2</v>
      </c>
      <c r="AU931">
        <v>1.3939142567664351E-2</v>
      </c>
      <c r="AV931">
        <v>8.0942428472909E-2</v>
      </c>
      <c r="AW931" s="4" t="str">
        <v>TPAR</v>
      </c>
      <c r="AX931" s="4" t="str">
        <v>NPAR</v>
      </c>
      <c r="AY931" s="4" t="str">
        <v>TPAR</v>
      </c>
      <c r="AZ931" s="4" t="str">
        <v>UNLF</v>
      </c>
      <c r="BA931" s="4" t="str">
        <v>UNLF</v>
      </c>
      <c r="BB931" s="4" t="str">
        <v>UNLF</v>
      </c>
      <c r="BC931" s="4" t="str">
        <v>TPAR</v>
      </c>
      <c r="BD931" s="4" t="str">
        <v>SPRO</v>
      </c>
      <c r="BE931" s="4" t="str">
        <v>UNLF</v>
      </c>
      <c r="BF931" s="4" t="str">
        <v>SPRO</v>
      </c>
      <c r="BG931" s="4">
        <v>0.37977992009275674</v>
      </c>
      <c r="BH931" s="4">
        <v>1.415191088308613E-2</v>
      </c>
      <c r="BI931" s="4">
        <v>0.40420847052276559</v>
      </c>
      <c r="BJ931" s="4">
        <v>0.11585391249087752</v>
      </c>
      <c r="BK931" s="4">
        <v>9.2179796291539273E-2</v>
      </c>
      <c r="BL931" s="4">
        <v>5.3426101157596703E-2</v>
      </c>
      <c r="BM931" s="4">
        <v>4.9575788851592764E-2</v>
      </c>
      <c r="BN931" s="4">
        <v>0.55574202390217342</v>
      </c>
      <c r="BO931" s="4">
        <v>5.0789138230116562E-3</v>
      </c>
      <c r="BP931" s="4">
        <v>0.64658610055879639</v>
      </c>
      <c r="BQ931" t="str">
        <f>VLOOKUP(A931,Misc!$A$3:$B$11,2,FALSE)</f>
        <v>HKD</v>
      </c>
      <c r="BR931">
        <f>INDEX(FX!$B$30:$AK$48,MATCH(Data!BQ931,FX!$A$30:$A$48,0),MATCH(Data!D931,Period,0))</f>
        <v>7.7502757999999998</v>
      </c>
      <c r="BS931">
        <f t="shared" si="256"/>
        <v>8.6257019878810226</v>
      </c>
      <c r="BT931">
        <f t="shared" si="257"/>
        <v>0</v>
      </c>
      <c r="BU931">
        <f t="shared" si="258"/>
        <v>4.729746746558158</v>
      </c>
      <c r="BV931">
        <f t="shared" si="259"/>
        <v>0</v>
      </c>
      <c r="BW931">
        <f t="shared" si="260"/>
        <v>2.1755052424810919</v>
      </c>
      <c r="BX931">
        <f t="shared" si="261"/>
        <v>0</v>
      </c>
      <c r="BY931">
        <f t="shared" si="262"/>
        <v>1.6045090381391358</v>
      </c>
      <c r="BZ931">
        <f t="shared" si="263"/>
        <v>0</v>
      </c>
      <c r="CA931">
        <f t="shared" si="248"/>
        <v>5.306603121868589</v>
      </c>
      <c r="CB931">
        <f t="shared" si="249"/>
        <v>2.8711628280033765</v>
      </c>
      <c r="CC931">
        <f t="shared" si="250"/>
        <v>1.2760267897688908</v>
      </c>
      <c r="CD931">
        <f t="shared" si="251"/>
        <v>0.88680582082750803</v>
      </c>
      <c r="CE931" s="4">
        <f t="shared" si="252"/>
        <v>0.54833180571313256</v>
      </c>
      <c r="CF931" s="4" t="str">
        <f t="shared" si="253"/>
        <v/>
      </c>
      <c r="CG931" s="4">
        <f t="shared" si="254"/>
        <v>0.33923783325327911</v>
      </c>
      <c r="CH931" s="4" t="str">
        <f t="shared" si="255"/>
        <v/>
      </c>
      <c r="CI931">
        <f>INDEX(FX!$B$114:$AK$132,MATCH(Data!BQ931,FX!$A$114:$A$132,0),MATCH(Data!D931,Period,0))</f>
        <v>7.80896309314587</v>
      </c>
    </row>
    <row r="932" spans="1:87" x14ac:dyDescent="0.15">
      <c r="A932" t="s">
        <v>2</v>
      </c>
      <c r="B932" s="1">
        <f t="shared" si="264"/>
        <v>44044</v>
      </c>
      <c r="C932" t="s">
        <v>63</v>
      </c>
      <c r="D932" s="1">
        <v>44013</v>
      </c>
      <c r="E932">
        <v>38.134442461430382</v>
      </c>
      <c r="F932">
        <v>22.960724320042011</v>
      </c>
      <c r="G932">
        <v>13.71529862749664</v>
      </c>
      <c r="H932">
        <v>8.9429063615332716</v>
      </c>
      <c r="I932">
        <v>40</v>
      </c>
      <c r="J932">
        <v>21.642190019232995</v>
      </c>
      <c r="K932">
        <v>9.6184075610280022</v>
      </c>
      <c r="L932">
        <v>6.6845460303821715</v>
      </c>
      <c r="M932">
        <v>36.009892497373855</v>
      </c>
      <c r="N932">
        <v>22.800145753278848</v>
      </c>
      <c r="O932">
        <v>11.291500978227065</v>
      </c>
      <c r="P932">
        <v>8.0018525999540149</v>
      </c>
      <c r="Q932" t="str">
        <v>Wealth ICON</v>
      </c>
      <c r="R932" t="str">
        <v>Easy Fortune</v>
      </c>
      <c r="S932" t="str">
        <v>MaxFocus</v>
      </c>
      <c r="T932" t="str">
        <v>Noble Fortune</v>
      </c>
      <c r="U932" t="str">
        <v>i.ULife Select Insurance Plan</v>
      </c>
      <c r="V932" t="str">
        <v>FlexiGrowth Premier</v>
      </c>
      <c r="W932" t="str">
        <v>Journey Deferred Annuity Plan</v>
      </c>
      <c r="X932" t="str">
        <v>Crisis XDefender</v>
      </c>
      <c r="Y932" t="str">
        <v>i.ULife Plus</v>
      </c>
      <c r="Z932" t="str">
        <v>Crisis XDefender Supreme</v>
      </c>
      <c r="AA932">
        <v>31.178558060578663</v>
      </c>
      <c r="AB932">
        <v>0</v>
      </c>
      <c r="AC932">
        <v>5.0878238209123516</v>
      </c>
      <c r="AD932">
        <v>1.6185724255659724</v>
      </c>
      <c r="AE932">
        <v>0</v>
      </c>
      <c r="AF932">
        <v>0.12</v>
      </c>
      <c r="AG932">
        <v>0</v>
      </c>
      <c r="AH932">
        <v>0.105616281085717</v>
      </c>
      <c r="AI932">
        <v>0</v>
      </c>
      <c r="AJ932">
        <v>1.1710000000000002E-2</v>
      </c>
      <c r="AK932">
        <v>1.2161873287681146E-2</v>
      </c>
      <c r="AL932">
        <v>10.13807264536668</v>
      </c>
      <c r="AM932">
        <v>0</v>
      </c>
      <c r="AN932">
        <v>4.3284512673399957</v>
      </c>
      <c r="AO932">
        <v>-0.28008006363306331</v>
      </c>
      <c r="AP932">
        <v>0</v>
      </c>
      <c r="AQ932">
        <v>-4.2479944247463292E-2</v>
      </c>
      <c r="AR932">
        <v>0</v>
      </c>
      <c r="AS932">
        <v>3.9210103139018584E-2</v>
      </c>
      <c r="AT932">
        <v>0</v>
      </c>
      <c r="AU932">
        <v>2.0468620441821649E-3</v>
      </c>
      <c r="AV932">
        <v>2.9641211845763848E-2</v>
      </c>
      <c r="AW932" s="4" t="str">
        <v>TPAR</v>
      </c>
      <c r="AX932" s="4" t="str">
        <v>NPAR</v>
      </c>
      <c r="AY932" s="4" t="str">
        <v>TPAR</v>
      </c>
      <c r="AZ932" s="4" t="str">
        <v>UNLF</v>
      </c>
      <c r="BA932" s="4" t="str">
        <v>UNLF</v>
      </c>
      <c r="BB932" s="4" t="str">
        <v>UNLF</v>
      </c>
      <c r="BC932" s="4" t="str">
        <v>TPAR</v>
      </c>
      <c r="BD932" s="4" t="str">
        <v>SPRO</v>
      </c>
      <c r="BE932" s="4" t="str">
        <v>UNLF</v>
      </c>
      <c r="BF932" s="4" t="str">
        <v>SPRO</v>
      </c>
      <c r="BG932" s="4">
        <v>0.37977992009275674</v>
      </c>
      <c r="BH932" s="4">
        <v>1.415191088308613E-2</v>
      </c>
      <c r="BI932" s="4">
        <v>0.40420847052276559</v>
      </c>
      <c r="BJ932" s="4">
        <v>0.11585391249087752</v>
      </c>
      <c r="BK932" s="4">
        <v>9.2179796291539273E-2</v>
      </c>
      <c r="BL932" s="4">
        <v>5.3426101157596703E-2</v>
      </c>
      <c r="BM932" s="4">
        <v>4.9575788851592764E-2</v>
      </c>
      <c r="BN932" s="4">
        <v>0.55574202390217342</v>
      </c>
      <c r="BO932" s="4">
        <v>5.0789138230116562E-3</v>
      </c>
      <c r="BP932" s="4">
        <v>0.64658610055879639</v>
      </c>
      <c r="BQ932" t="str">
        <f>VLOOKUP(A932,Misc!$A$3:$B$11,2,FALSE)</f>
        <v>HKD</v>
      </c>
      <c r="BR932">
        <f>INDEX(FX!$B$30:$AK$48,MATCH(Data!BQ932,FX!$A$30:$A$48,0),MATCH(Data!D932,Period,0))</f>
        <v>7.7510077700000002</v>
      </c>
      <c r="BS932">
        <f t="shared" si="256"/>
        <v>4.9199334580760432</v>
      </c>
      <c r="BT932">
        <f t="shared" si="257"/>
        <v>0</v>
      </c>
      <c r="BU932">
        <f t="shared" si="258"/>
        <v>2.9622889050518926</v>
      </c>
      <c r="BV932">
        <f t="shared" si="259"/>
        <v>0</v>
      </c>
      <c r="BW932">
        <f t="shared" si="260"/>
        <v>1.7694858571270198</v>
      </c>
      <c r="BX932">
        <f t="shared" si="261"/>
        <v>0</v>
      </c>
      <c r="BY932">
        <f t="shared" si="262"/>
        <v>1.1537733707539906</v>
      </c>
      <c r="BZ932">
        <f t="shared" si="263"/>
        <v>0</v>
      </c>
      <c r="CA932">
        <f t="shared" si="248"/>
        <v>5.159200001137088</v>
      </c>
      <c r="CB932">
        <f t="shared" si="249"/>
        <v>2.7914096692958985</v>
      </c>
      <c r="CC932">
        <f t="shared" si="250"/>
        <v>1.2405822074948161</v>
      </c>
      <c r="CD932">
        <f t="shared" si="251"/>
        <v>0.86217274718871539</v>
      </c>
      <c r="CE932" s="4">
        <f t="shared" si="252"/>
        <v>0.60209938412669217</v>
      </c>
      <c r="CF932" s="4" t="str">
        <f t="shared" si="253"/>
        <v/>
      </c>
      <c r="CG932" s="4">
        <f t="shared" si="254"/>
        <v>0.38948711882434678</v>
      </c>
      <c r="CH932" s="4" t="str">
        <f t="shared" si="255"/>
        <v/>
      </c>
      <c r="CI932">
        <f>INDEX(FX!$B$114:$AK$132,MATCH(Data!BQ932,FX!$A$114:$A$132,0),MATCH(Data!D932,Period,0))</f>
        <v>7.75314002</v>
      </c>
    </row>
    <row r="933" spans="1:87" x14ac:dyDescent="0.15">
      <c r="A933" t="s">
        <v>2</v>
      </c>
      <c r="B933" s="1">
        <f t="shared" si="264"/>
        <v>44044</v>
      </c>
      <c r="C933" t="s">
        <v>63</v>
      </c>
      <c r="D933" s="1">
        <v>44044</v>
      </c>
      <c r="E933">
        <v>45.994618633727008</v>
      </c>
      <c r="F933">
        <v>19.342262278545519</v>
      </c>
      <c r="G933">
        <v>14.11777994860701</v>
      </c>
      <c r="H933">
        <v>7.863213925083965</v>
      </c>
      <c r="I933">
        <v>40</v>
      </c>
      <c r="J933">
        <v>21.642190019232995</v>
      </c>
      <c r="K933">
        <v>9.6184075610280022</v>
      </c>
      <c r="L933">
        <v>6.6845460303821715</v>
      </c>
      <c r="M933">
        <v>23.162550125964586</v>
      </c>
      <c r="N933">
        <v>13.939634336760822</v>
      </c>
      <c r="O933">
        <v>5.9691143461157772</v>
      </c>
      <c r="P933">
        <v>3.9630293167089112</v>
      </c>
      <c r="Q933" t="str">
        <v>Wealth ICON</v>
      </c>
      <c r="R933" t="str">
        <v>Easy Fortune</v>
      </c>
      <c r="S933" t="str">
        <v>MaxFocus</v>
      </c>
      <c r="T933" t="str">
        <v>Noble Fortune</v>
      </c>
      <c r="U933" t="str">
        <v>i.ULife Select Insurance Plan</v>
      </c>
      <c r="V933" t="str">
        <v>FlexiGrowth Premier</v>
      </c>
      <c r="W933" t="str">
        <v>Journey Deferred Annuity Plan</v>
      </c>
      <c r="X933" t="str">
        <v>Crisis XDefender</v>
      </c>
      <c r="Y933" t="str">
        <v>i.ULife Plus</v>
      </c>
      <c r="Z933" t="str">
        <v>Crisis XDefender Supreme</v>
      </c>
      <c r="AA933">
        <v>33.999170419999999</v>
      </c>
      <c r="AB933">
        <v>0</v>
      </c>
      <c r="AC933">
        <v>1.3887426555269999</v>
      </c>
      <c r="AD933">
        <v>7.6604571732000002</v>
      </c>
      <c r="AE933">
        <v>2.1840000000000002</v>
      </c>
      <c r="AF933">
        <v>0</v>
      </c>
      <c r="AG933">
        <v>0.13283086499999999</v>
      </c>
      <c r="AH933">
        <v>9.0439320000000004E-2</v>
      </c>
      <c r="AI933">
        <v>0.49919999999999998</v>
      </c>
      <c r="AJ933">
        <v>1.8530000000000001E-2</v>
      </c>
      <c r="AK933">
        <v>2.1248200000009376E-2</v>
      </c>
      <c r="AL933">
        <v>11.169823569728917</v>
      </c>
      <c r="AM933">
        <v>0</v>
      </c>
      <c r="AN933">
        <v>0.90481515139232438</v>
      </c>
      <c r="AO933">
        <v>-0.54706822575478253</v>
      </c>
      <c r="AP933">
        <v>-0.84494366159138556</v>
      </c>
      <c r="AQ933">
        <v>0</v>
      </c>
      <c r="AR933">
        <v>2.9884842297212003E-2</v>
      </c>
      <c r="AS933">
        <v>2.6206944750651408E-2</v>
      </c>
      <c r="AT933">
        <v>7.7609691329613539E-2</v>
      </c>
      <c r="AU933">
        <v>7.25524749263736E-3</v>
      </c>
      <c r="AV933">
        <v>4.0904883225387323E-2</v>
      </c>
      <c r="AW933" s="4" t="str">
        <v>TPAR</v>
      </c>
      <c r="AX933" s="4" t="str">
        <v>NPAR</v>
      </c>
      <c r="AY933" s="4" t="str">
        <v>TPAR</v>
      </c>
      <c r="AZ933" s="4" t="str">
        <v>UNLF</v>
      </c>
      <c r="BA933" s="4" t="str">
        <v>UNLF</v>
      </c>
      <c r="BB933" s="4" t="str">
        <v>UNLF</v>
      </c>
      <c r="BC933" s="4" t="str">
        <v>TPAR</v>
      </c>
      <c r="BD933" s="4" t="str">
        <v>SPRO</v>
      </c>
      <c r="BE933" s="4" t="str">
        <v>UNLF</v>
      </c>
      <c r="BF933" s="4" t="str">
        <v>SPRO</v>
      </c>
      <c r="BG933" s="4">
        <v>0.37977992009275674</v>
      </c>
      <c r="BH933" s="4">
        <v>1.415191088308613E-2</v>
      </c>
      <c r="BI933" s="4">
        <v>0.40420847052276559</v>
      </c>
      <c r="BJ933" s="4">
        <v>0.11585391249087752</v>
      </c>
      <c r="BK933" s="4">
        <v>9.2179796291539273E-2</v>
      </c>
      <c r="BL933" s="4">
        <v>5.3426101157596703E-2</v>
      </c>
      <c r="BM933" s="4">
        <v>4.9575788851592764E-2</v>
      </c>
      <c r="BN933" s="4">
        <v>0.55574202390217342</v>
      </c>
      <c r="BO933" s="4">
        <v>5.0789138230116562E-3</v>
      </c>
      <c r="BP933" s="4">
        <v>0.64658610055879639</v>
      </c>
      <c r="BQ933" t="str">
        <f>VLOOKUP(A933,Misc!$A$3:$B$11,2,FALSE)</f>
        <v>HKD</v>
      </c>
      <c r="BR933">
        <f>INDEX(FX!$B$30:$AK$48,MATCH(Data!BQ933,FX!$A$30:$A$48,0),MATCH(Data!D933,Period,0))</f>
        <v>7.7501356299999999</v>
      </c>
      <c r="BS933">
        <f t="shared" si="256"/>
        <v>5.9346856402985306</v>
      </c>
      <c r="BT933">
        <f t="shared" si="257"/>
        <v>0</v>
      </c>
      <c r="BU933">
        <f t="shared" si="258"/>
        <v>2.4957321009549247</v>
      </c>
      <c r="BV933">
        <f t="shared" si="259"/>
        <v>0</v>
      </c>
      <c r="BW933">
        <f t="shared" si="260"/>
        <v>1.8216171461514166</v>
      </c>
      <c r="BX933">
        <f t="shared" si="261"/>
        <v>0</v>
      </c>
      <c r="BY933">
        <f t="shared" si="262"/>
        <v>1.0145904924097393</v>
      </c>
      <c r="BZ933">
        <f t="shared" si="263"/>
        <v>0</v>
      </c>
      <c r="CA933">
        <f t="shared" si="248"/>
        <v>5.159200001137088</v>
      </c>
      <c r="CB933">
        <f t="shared" si="249"/>
        <v>2.7914096692958985</v>
      </c>
      <c r="CC933">
        <f t="shared" si="250"/>
        <v>1.2405822074948161</v>
      </c>
      <c r="CD933">
        <f t="shared" si="251"/>
        <v>0.86217274718871539</v>
      </c>
      <c r="CE933" s="4">
        <f t="shared" si="252"/>
        <v>0.42053315916315032</v>
      </c>
      <c r="CF933" s="4" t="str">
        <f t="shared" si="253"/>
        <v/>
      </c>
      <c r="CG933" s="4">
        <f t="shared" si="254"/>
        <v>0.40653020892007341</v>
      </c>
      <c r="CH933" s="4" t="str">
        <f t="shared" si="255"/>
        <v/>
      </c>
      <c r="CI933">
        <f>INDEX(FX!$B$114:$AK$132,MATCH(Data!BQ933,FX!$A$114:$A$132,0),MATCH(Data!D933,Period,0))</f>
        <v>7.75314002</v>
      </c>
    </row>
    <row r="934" spans="1:87" x14ac:dyDescent="0.15">
      <c r="A934" t="s">
        <v>2</v>
      </c>
      <c r="B934" s="1">
        <f t="shared" si="264"/>
        <v>44044</v>
      </c>
      <c r="C934" t="s">
        <v>63</v>
      </c>
      <c r="D934" s="1">
        <v>44075</v>
      </c>
      <c r="E934">
        <v>49.649419576382492</v>
      </c>
      <c r="F934">
        <v>20.361682509733519</v>
      </c>
      <c r="G934">
        <v>16.734911084920594</v>
      </c>
      <c r="H934">
        <v>7.2715737371895974</v>
      </c>
      <c r="I934">
        <v>48.082974721508883</v>
      </c>
      <c r="J934">
        <v>26.015521890321853</v>
      </c>
      <c r="K934">
        <v>11.562041190451996</v>
      </c>
      <c r="L934">
        <v>8.0353214450907249</v>
      </c>
      <c r="M934">
        <v>18.96884256337556</v>
      </c>
      <c r="N934">
        <v>11.048809543640314</v>
      </c>
      <c r="O934">
        <v>4.4571188476913228</v>
      </c>
      <c r="P934">
        <v>2.9846887063578325</v>
      </c>
      <c r="Q934" t="str">
        <v>Wealth ICON</v>
      </c>
      <c r="R934" t="str">
        <v>Easy Fortune</v>
      </c>
      <c r="S934" t="str">
        <v>MaxFocus</v>
      </c>
      <c r="T934" t="str">
        <v>Noble Fortune</v>
      </c>
      <c r="U934" t="str">
        <v>i.ULife Select Insurance Plan</v>
      </c>
      <c r="V934" t="str">
        <v>FlexiGrowth Premier</v>
      </c>
      <c r="W934" t="str">
        <v>Journey Deferred Annuity Plan</v>
      </c>
      <c r="X934" t="str">
        <v>Crisis XDefender</v>
      </c>
      <c r="Y934" t="str">
        <v>i.ULife Plus</v>
      </c>
      <c r="Z934" t="str">
        <v>Crisis XDefender Supreme</v>
      </c>
      <c r="AA934">
        <v>42.736939375973812</v>
      </c>
      <c r="AB934">
        <v>0</v>
      </c>
      <c r="AC934">
        <v>3.6324563355067601</v>
      </c>
      <c r="AD934">
        <v>0.99386350686908309</v>
      </c>
      <c r="AE934">
        <v>0</v>
      </c>
      <c r="AF934">
        <v>0</v>
      </c>
      <c r="AG934">
        <v>0.23045213376481358</v>
      </c>
      <c r="AH934">
        <v>8.9676679307127232E-6</v>
      </c>
      <c r="AI934">
        <v>0</v>
      </c>
      <c r="AJ934">
        <v>0.11305960806664057</v>
      </c>
      <c r="AK934">
        <v>1.9426396485334507</v>
      </c>
      <c r="AL934">
        <v>17.176564963316149</v>
      </c>
      <c r="AM934">
        <v>0</v>
      </c>
      <c r="AN934">
        <v>1.1532188057194359</v>
      </c>
      <c r="AO934">
        <v>8.2309937328650606E-2</v>
      </c>
      <c r="AP934">
        <v>0</v>
      </c>
      <c r="AQ934">
        <v>0</v>
      </c>
      <c r="AR934">
        <v>1.742869258633347E-2</v>
      </c>
      <c r="AS934">
        <v>1.5547605909284272E-6</v>
      </c>
      <c r="AT934">
        <v>0</v>
      </c>
      <c r="AU934">
        <v>5.0095048223867955E-2</v>
      </c>
      <c r="AV934">
        <v>1.5696640935430004</v>
      </c>
      <c r="AW934" s="4" t="str">
        <v>TPAR</v>
      </c>
      <c r="AX934" s="4" t="str">
        <v>NPAR</v>
      </c>
      <c r="AY934" s="4" t="str">
        <v>TPAR</v>
      </c>
      <c r="AZ934" s="4" t="str">
        <v>UNLF</v>
      </c>
      <c r="BA934" s="4" t="str">
        <v>UNLF</v>
      </c>
      <c r="BB934" s="4" t="str">
        <v>UNLF</v>
      </c>
      <c r="BC934" s="4" t="str">
        <v>TPAR</v>
      </c>
      <c r="BD934" s="4" t="str">
        <v>SPRO</v>
      </c>
      <c r="BE934" s="4" t="str">
        <v>UNLF</v>
      </c>
      <c r="BF934" s="4" t="str">
        <v>SPRO</v>
      </c>
      <c r="BG934" s="4">
        <v>0.37977992009275674</v>
      </c>
      <c r="BH934" s="4">
        <v>1.415191088308613E-2</v>
      </c>
      <c r="BI934" s="4">
        <v>0.40420847052276559</v>
      </c>
      <c r="BJ934" s="4">
        <v>0.11585391249087752</v>
      </c>
      <c r="BK934" s="4">
        <v>9.2179796291539273E-2</v>
      </c>
      <c r="BL934" s="4">
        <v>5.3426101157596703E-2</v>
      </c>
      <c r="BM934" s="4">
        <v>4.9575788851592764E-2</v>
      </c>
      <c r="BN934" s="4">
        <v>0.55574202390217342</v>
      </c>
      <c r="BO934" s="4">
        <v>5.0789138230116562E-3</v>
      </c>
      <c r="BP934" s="4">
        <v>0.64658610055879639</v>
      </c>
      <c r="BQ934" t="str">
        <f>VLOOKUP(A934,Misc!$A$3:$B$11,2,FALSE)</f>
        <v>HKD</v>
      </c>
      <c r="BR934">
        <f>INDEX(FX!$B$30:$AK$48,MATCH(Data!BQ934,FX!$A$30:$A$48,0),MATCH(Data!D934,Period,0))</f>
        <v>7.7501356299999999</v>
      </c>
      <c r="BS934">
        <f t="shared" si="256"/>
        <v>0</v>
      </c>
      <c r="BT934">
        <f t="shared" si="257"/>
        <v>6.4062646057695503</v>
      </c>
      <c r="BU934">
        <f t="shared" si="258"/>
        <v>0</v>
      </c>
      <c r="BV934">
        <f t="shared" si="259"/>
        <v>2.6272678933405351</v>
      </c>
      <c r="BW934">
        <f t="shared" si="260"/>
        <v>0</v>
      </c>
      <c r="BX934">
        <f t="shared" si="261"/>
        <v>2.1593055765555156</v>
      </c>
      <c r="BY934">
        <f t="shared" si="262"/>
        <v>0</v>
      </c>
      <c r="BZ934">
        <f t="shared" si="263"/>
        <v>0.9382511589916005</v>
      </c>
      <c r="CA934">
        <f t="shared" si="248"/>
        <v>6.2017420809470796</v>
      </c>
      <c r="CB934">
        <f t="shared" si="249"/>
        <v>3.3554820141532606</v>
      </c>
      <c r="CC934">
        <f t="shared" si="250"/>
        <v>1.4912720730731748</v>
      </c>
      <c r="CD934">
        <f t="shared" si="251"/>
        <v>1.0363957602162233</v>
      </c>
      <c r="CE934" s="4" t="str">
        <f t="shared" si="252"/>
        <v/>
      </c>
      <c r="CF934" s="4">
        <f t="shared" si="253"/>
        <v>0.41010917516182355</v>
      </c>
      <c r="CG934" s="4" t="str">
        <f t="shared" si="254"/>
        <v/>
      </c>
      <c r="CH934" s="4">
        <f t="shared" si="255"/>
        <v>0.35712047536904468</v>
      </c>
      <c r="CI934">
        <f>INDEX(FX!$B$114:$AK$132,MATCH(Data!BQ934,FX!$A$114:$A$132,0),MATCH(Data!D934,Period,0))</f>
        <v>7.75314002</v>
      </c>
    </row>
    <row r="935" spans="1:87" x14ac:dyDescent="0.15">
      <c r="A935" t="s">
        <v>2</v>
      </c>
      <c r="B935" s="1">
        <f t="shared" si="264"/>
        <v>44044</v>
      </c>
      <c r="C935" t="s">
        <v>63</v>
      </c>
      <c r="D935" s="1">
        <v>44105</v>
      </c>
      <c r="E935">
        <v>51.203222288920117</v>
      </c>
      <c r="F935">
        <v>20.975272664126262</v>
      </c>
      <c r="G935">
        <v>17.340672954594258</v>
      </c>
      <c r="H935">
        <v>7.5202912307139629</v>
      </c>
      <c r="I935">
        <v>40</v>
      </c>
      <c r="J935">
        <v>21.642190019232938</v>
      </c>
      <c r="K935">
        <v>9.6184075610280022</v>
      </c>
      <c r="L935">
        <v>6.6845460303821715</v>
      </c>
      <c r="M935">
        <v>19.747871074822541</v>
      </c>
      <c r="N935">
        <v>12.231472601985113</v>
      </c>
      <c r="O935">
        <v>6.5881272613755133</v>
      </c>
      <c r="P935">
        <v>4.3056612493865254</v>
      </c>
      <c r="Q935" t="str">
        <v>Wealth ICON</v>
      </c>
      <c r="R935" t="str">
        <v>Easy Fortune</v>
      </c>
      <c r="S935" t="str">
        <v>MaxFocus</v>
      </c>
      <c r="T935" t="str">
        <v>Noble Fortune</v>
      </c>
      <c r="U935" t="str">
        <v>i.ULife Select Insurance Plan</v>
      </c>
      <c r="V935" t="str">
        <v>FlexiGrowth Premier</v>
      </c>
      <c r="W935" t="str">
        <v>Journey Deferred Annuity Plan</v>
      </c>
      <c r="X935" t="str">
        <v>Crisis XDefender</v>
      </c>
      <c r="Y935" t="str">
        <v>i.ULife Plus</v>
      </c>
      <c r="Z935" t="str">
        <v>Crisis XDefender Supreme</v>
      </c>
      <c r="AA935">
        <v>44.073245417864356</v>
      </c>
      <c r="AB935">
        <v>0</v>
      </c>
      <c r="AC935">
        <v>3.7634217839864808</v>
      </c>
      <c r="AD935">
        <v>0.9916488444664735</v>
      </c>
      <c r="AE935">
        <v>0</v>
      </c>
      <c r="AF935">
        <v>0</v>
      </c>
      <c r="AG935">
        <v>0.23836971636903762</v>
      </c>
      <c r="AH935">
        <v>8.9476849482730088E-6</v>
      </c>
      <c r="AI935">
        <v>0</v>
      </c>
      <c r="AJ935">
        <v>0.11735187655785635</v>
      </c>
      <c r="AK935">
        <v>2.0191757019909673</v>
      </c>
      <c r="AL935">
        <v>17.342611588190298</v>
      </c>
      <c r="AM935">
        <v>0</v>
      </c>
      <c r="AN935">
        <v>1.1947972269853335</v>
      </c>
      <c r="AO935">
        <v>8.2126523084840447E-2</v>
      </c>
      <c r="AP935">
        <v>0</v>
      </c>
      <c r="AQ935">
        <v>0</v>
      </c>
      <c r="AR935">
        <v>1.8027485537310223E-2</v>
      </c>
      <c r="AS935">
        <v>1.5512960610387692E-6</v>
      </c>
      <c r="AT935">
        <v>0</v>
      </c>
      <c r="AU935">
        <v>5.1996889214953858E-2</v>
      </c>
      <c r="AV935">
        <v>1.6315051996511052</v>
      </c>
      <c r="AW935" s="4" t="str">
        <v>TPAR</v>
      </c>
      <c r="AX935" s="4" t="str">
        <v>NPAR</v>
      </c>
      <c r="AY935" s="4" t="str">
        <v>TPAR</v>
      </c>
      <c r="AZ935" s="4" t="str">
        <v>UNLF</v>
      </c>
      <c r="BA935" s="4" t="str">
        <v>UNLF</v>
      </c>
      <c r="BB935" s="4" t="str">
        <v>UNLF</v>
      </c>
      <c r="BC935" s="4" t="str">
        <v>TPAR</v>
      </c>
      <c r="BD935" s="4" t="str">
        <v>SPRO</v>
      </c>
      <c r="BE935" s="4" t="str">
        <v>UNLF</v>
      </c>
      <c r="BF935" s="4" t="str">
        <v>SPRO</v>
      </c>
      <c r="BG935" s="4">
        <v>0.37977992009275674</v>
      </c>
      <c r="BH935" s="4">
        <v>1.415191088308613E-2</v>
      </c>
      <c r="BI935" s="4">
        <v>0.40420847052276559</v>
      </c>
      <c r="BJ935" s="4">
        <v>0.11585391249087752</v>
      </c>
      <c r="BK935" s="4">
        <v>9.2179796291539273E-2</v>
      </c>
      <c r="BL935" s="4">
        <v>5.3426101157596703E-2</v>
      </c>
      <c r="BM935" s="4">
        <v>4.9575788851592764E-2</v>
      </c>
      <c r="BN935" s="4">
        <v>0.55574202390217342</v>
      </c>
      <c r="BO935" s="4">
        <v>5.0789138230116562E-3</v>
      </c>
      <c r="BP935" s="4">
        <v>0.64658610055879639</v>
      </c>
      <c r="BQ935" t="str">
        <f>VLOOKUP(A935,Misc!$A$3:$B$11,2,FALSE)</f>
        <v>HKD</v>
      </c>
      <c r="BR935">
        <f>INDEX(FX!$B$30:$AK$48,MATCH(Data!BQ935,FX!$A$30:$A$48,0),MATCH(Data!D935,Period,0))</f>
        <v>7.7501356299999999</v>
      </c>
      <c r="BS935">
        <f t="shared" si="256"/>
        <v>0</v>
      </c>
      <c r="BT935">
        <f t="shared" si="257"/>
        <v>6.6067517697003346</v>
      </c>
      <c r="BU935">
        <f t="shared" si="258"/>
        <v>0</v>
      </c>
      <c r="BV935">
        <f t="shared" si="259"/>
        <v>2.7064394309349993</v>
      </c>
      <c r="BW935">
        <f t="shared" si="260"/>
        <v>0</v>
      </c>
      <c r="BX935">
        <f t="shared" si="261"/>
        <v>2.2374670305730193</v>
      </c>
      <c r="BY935">
        <f t="shared" si="262"/>
        <v>0</v>
      </c>
      <c r="BZ935">
        <f t="shared" si="263"/>
        <v>0.97034317717017338</v>
      </c>
      <c r="CA935">
        <f t="shared" si="248"/>
        <v>5.159200001137088</v>
      </c>
      <c r="CB935">
        <f t="shared" si="249"/>
        <v>2.791409669295891</v>
      </c>
      <c r="CC935">
        <f t="shared" si="250"/>
        <v>1.2405822074948161</v>
      </c>
      <c r="CD935">
        <f t="shared" si="251"/>
        <v>0.86217274718871539</v>
      </c>
      <c r="CE935" s="4" t="str">
        <f t="shared" si="252"/>
        <v/>
      </c>
      <c r="CF935" s="4">
        <f t="shared" si="253"/>
        <v>0.40964751291961382</v>
      </c>
      <c r="CG935" s="4" t="str">
        <f t="shared" si="254"/>
        <v/>
      </c>
      <c r="CH935" s="4">
        <f t="shared" si="255"/>
        <v>0.35853127399749229</v>
      </c>
      <c r="CI935">
        <f>INDEX(FX!$B$114:$AK$132,MATCH(Data!BQ935,FX!$A$114:$A$132,0),MATCH(Data!D935,Period,0))</f>
        <v>7.75314002</v>
      </c>
    </row>
    <row r="936" spans="1:87" x14ac:dyDescent="0.15">
      <c r="A936" t="s">
        <v>2</v>
      </c>
      <c r="B936" s="1">
        <f t="shared" si="264"/>
        <v>44044</v>
      </c>
      <c r="C936" t="s">
        <v>63</v>
      </c>
      <c r="D936" s="1">
        <v>44136</v>
      </c>
      <c r="E936">
        <v>52.051301857627472</v>
      </c>
      <c r="F936">
        <v>21.322840074210799</v>
      </c>
      <c r="G936">
        <v>17.627353243893008</v>
      </c>
      <c r="H936">
        <v>7.644712361357084</v>
      </c>
      <c r="I936">
        <v>44.999999999999986</v>
      </c>
      <c r="J936">
        <v>24.347463771637141</v>
      </c>
      <c r="K936">
        <v>10.8207085061565</v>
      </c>
      <c r="L936">
        <v>7.520114284179944</v>
      </c>
      <c r="M936">
        <v>15.125964177192118</v>
      </c>
      <c r="N936">
        <v>7.6197117336468398</v>
      </c>
      <c r="O936">
        <v>3.6548806749263605</v>
      </c>
      <c r="P936">
        <v>2.1040605014481915</v>
      </c>
      <c r="Q936" t="str">
        <v>Wealth ICON</v>
      </c>
      <c r="R936" t="str">
        <v>Easy Fortune</v>
      </c>
      <c r="S936" t="str">
        <v>MaxFocus</v>
      </c>
      <c r="T936" t="str">
        <v>Noble Fortune</v>
      </c>
      <c r="U936" t="str">
        <v>i.ULife Select Insurance Plan</v>
      </c>
      <c r="V936" t="str">
        <v>FlexiGrowth Premier</v>
      </c>
      <c r="W936" t="str">
        <v>Journey Deferred Annuity Plan</v>
      </c>
      <c r="X936" t="str">
        <v>Crisis XDefender</v>
      </c>
      <c r="Y936" t="str">
        <v>i.ULife Plus</v>
      </c>
      <c r="Z936" t="str">
        <v>Crisis XDefender Supreme</v>
      </c>
      <c r="AA936">
        <v>44.8032386870903</v>
      </c>
      <c r="AB936">
        <v>0</v>
      </c>
      <c r="AC936">
        <v>3.8256429707021078</v>
      </c>
      <c r="AD936">
        <v>1.0082902066244033</v>
      </c>
      <c r="AE936">
        <v>0</v>
      </c>
      <c r="AF936">
        <v>0</v>
      </c>
      <c r="AG936">
        <v>0.24231324901992582</v>
      </c>
      <c r="AH936">
        <v>9.0978405870660765E-6</v>
      </c>
      <c r="AI936">
        <v>0</v>
      </c>
      <c r="AJ936">
        <v>0.11929067364138136</v>
      </c>
      <c r="AK936">
        <v>2.0525169727087658</v>
      </c>
      <c r="AL936">
        <v>17.632273381037177</v>
      </c>
      <c r="AM936">
        <v>0</v>
      </c>
      <c r="AN936">
        <v>1.2145509792187095</v>
      </c>
      <c r="AO936">
        <v>8.3504729917886988E-2</v>
      </c>
      <c r="AP936">
        <v>0</v>
      </c>
      <c r="AQ936">
        <v>0</v>
      </c>
      <c r="AR936">
        <v>1.8325728027642908E-2</v>
      </c>
      <c r="AS936">
        <v>1.5773291469541828E-6</v>
      </c>
      <c r="AT936">
        <v>0</v>
      </c>
      <c r="AU936">
        <v>5.2855941665748064E-2</v>
      </c>
      <c r="AV936">
        <v>1.658445134888396</v>
      </c>
      <c r="AW936" s="4" t="str">
        <v>TPAR</v>
      </c>
      <c r="AX936" s="4" t="str">
        <v>NPAR</v>
      </c>
      <c r="AY936" s="4" t="str">
        <v>TPAR</v>
      </c>
      <c r="AZ936" s="4" t="str">
        <v>UNLF</v>
      </c>
      <c r="BA936" s="4" t="str">
        <v>UNLF</v>
      </c>
      <c r="BB936" s="4" t="str">
        <v>UNLF</v>
      </c>
      <c r="BC936" s="4" t="str">
        <v>TPAR</v>
      </c>
      <c r="BD936" s="4" t="str">
        <v>SPRO</v>
      </c>
      <c r="BE936" s="4" t="str">
        <v>UNLF</v>
      </c>
      <c r="BF936" s="4" t="str">
        <v>SPRO</v>
      </c>
      <c r="BG936" s="4">
        <v>0.37977992009275674</v>
      </c>
      <c r="BH936" s="4">
        <v>1.415191088308613E-2</v>
      </c>
      <c r="BI936" s="4">
        <v>0.40420847052276559</v>
      </c>
      <c r="BJ936" s="4">
        <v>0.11585391249087752</v>
      </c>
      <c r="BK936" s="4">
        <v>9.2179796291539273E-2</v>
      </c>
      <c r="BL936" s="4">
        <v>5.3426101157596703E-2</v>
      </c>
      <c r="BM936" s="4">
        <v>4.9575788851592764E-2</v>
      </c>
      <c r="BN936" s="4">
        <v>0.55574202390217342</v>
      </c>
      <c r="BO936" s="4">
        <v>5.0789138230116562E-3</v>
      </c>
      <c r="BP936" s="4">
        <v>0.64658610055879639</v>
      </c>
      <c r="BQ936" t="str">
        <f>VLOOKUP(A936,Misc!$A$3:$B$11,2,FALSE)</f>
        <v>HKD</v>
      </c>
      <c r="BR936">
        <f>INDEX(FX!$B$30:$AK$48,MATCH(Data!BQ936,FX!$A$30:$A$48,0),MATCH(Data!D936,Period,0))</f>
        <v>7.7501356299999999</v>
      </c>
      <c r="BS936">
        <f t="shared" si="256"/>
        <v>0</v>
      </c>
      <c r="BT936">
        <f t="shared" si="257"/>
        <v>6.7161794764135596</v>
      </c>
      <c r="BU936">
        <f t="shared" si="258"/>
        <v>0</v>
      </c>
      <c r="BV936">
        <f t="shared" si="259"/>
        <v>2.7512860538430086</v>
      </c>
      <c r="BW936">
        <f t="shared" si="260"/>
        <v>0</v>
      </c>
      <c r="BX936">
        <f t="shared" si="261"/>
        <v>2.2744573882887011</v>
      </c>
      <c r="BY936">
        <f t="shared" si="262"/>
        <v>0</v>
      </c>
      <c r="BZ936">
        <f t="shared" si="263"/>
        <v>0.98639723565161452</v>
      </c>
      <c r="CA936">
        <f t="shared" si="248"/>
        <v>5.8041000012792221</v>
      </c>
      <c r="CB936">
        <f t="shared" si="249"/>
        <v>3.1403358779578885</v>
      </c>
      <c r="CC936">
        <f t="shared" si="250"/>
        <v>1.3956549834316676</v>
      </c>
      <c r="CD936">
        <f t="shared" si="251"/>
        <v>0.96994434058730494</v>
      </c>
      <c r="CE936" s="4" t="str">
        <f t="shared" si="252"/>
        <v/>
      </c>
      <c r="CF936" s="4">
        <f t="shared" si="253"/>
        <v>0.40965046623682483</v>
      </c>
      <c r="CG936" s="4" t="str">
        <f t="shared" si="254"/>
        <v/>
      </c>
      <c r="CH936" s="4">
        <f t="shared" si="255"/>
        <v>0.3585222388176651</v>
      </c>
      <c r="CI936">
        <f>INDEX(FX!$B$114:$AK$132,MATCH(Data!BQ936,FX!$A$114:$A$132,0),MATCH(Data!D936,Period,0))</f>
        <v>7.75314002</v>
      </c>
    </row>
    <row r="937" spans="1:87" x14ac:dyDescent="0.15">
      <c r="A937" t="s">
        <v>2</v>
      </c>
      <c r="B937" s="1">
        <f t="shared" si="264"/>
        <v>44044</v>
      </c>
      <c r="C937" t="s">
        <v>63</v>
      </c>
      <c r="D937" s="1">
        <v>44166</v>
      </c>
      <c r="E937">
        <v>53.251427190610478</v>
      </c>
      <c r="F937">
        <v>21.828607712337799</v>
      </c>
      <c r="G937">
        <v>17.984723585568677</v>
      </c>
      <c r="H937">
        <v>7.8083257242470632</v>
      </c>
      <c r="I937">
        <v>43.082974721508826</v>
      </c>
      <c r="J937">
        <v>23.310248137917675</v>
      </c>
      <c r="K937">
        <v>10.359740245323474</v>
      </c>
      <c r="L937">
        <v>7.1997531912929569</v>
      </c>
      <c r="M937">
        <v>29.587076740997428</v>
      </c>
      <c r="N937">
        <v>19.776125047429151</v>
      </c>
      <c r="O937">
        <v>5.4604509292748844</v>
      </c>
      <c r="P937">
        <v>6.0894287936723126</v>
      </c>
      <c r="Q937" t="str">
        <v>Wealth ICON</v>
      </c>
      <c r="R937" t="str">
        <v>Easy Fortune</v>
      </c>
      <c r="S937" t="str">
        <v>MaxFocus</v>
      </c>
      <c r="T937" t="str">
        <v>Noble Fortune</v>
      </c>
      <c r="U937" t="str">
        <v>i.ULife Select Insurance Plan</v>
      </c>
      <c r="V937" t="str">
        <v>FlexiGrowth Premier</v>
      </c>
      <c r="W937" t="str">
        <v>Journey Deferred Annuity Plan</v>
      </c>
      <c r="X937" t="str">
        <v>Crisis XDefender</v>
      </c>
      <c r="Y937" t="str">
        <v>i.ULife Plus</v>
      </c>
      <c r="Z937" t="str">
        <v>Crisis XDefender Supreme</v>
      </c>
      <c r="AA937">
        <v>45.836946430757934</v>
      </c>
      <c r="AB937">
        <v>0</v>
      </c>
      <c r="AC937">
        <v>3.9035123374958745</v>
      </c>
      <c r="AD937">
        <v>1.0514619605611377</v>
      </c>
      <c r="AE937">
        <v>0</v>
      </c>
      <c r="AF937">
        <v>0</v>
      </c>
      <c r="AG937">
        <v>0.24747829792718162</v>
      </c>
      <c r="AH937">
        <v>9.4873809521315895E-6</v>
      </c>
      <c r="AI937">
        <v>0</v>
      </c>
      <c r="AJ937">
        <v>0.12159021408710299</v>
      </c>
      <c r="AK937">
        <v>2.090428462400304</v>
      </c>
      <c r="AL937">
        <v>18.260969546972099</v>
      </c>
      <c r="AM937">
        <v>0</v>
      </c>
      <c r="AN937">
        <v>1.2392726607534741</v>
      </c>
      <c r="AO937">
        <v>8.7080134725831718E-2</v>
      </c>
      <c r="AP937">
        <v>0</v>
      </c>
      <c r="AQ937">
        <v>0</v>
      </c>
      <c r="AR937">
        <v>1.8716351660096702E-2</v>
      </c>
      <c r="AS937">
        <v>1.6448653239022066E-6</v>
      </c>
      <c r="AT937">
        <v>0</v>
      </c>
      <c r="AU937">
        <v>5.3874834190594426E-2</v>
      </c>
      <c r="AV937">
        <v>1.6890781075671839</v>
      </c>
      <c r="AW937" s="4" t="str">
        <v>TPAR</v>
      </c>
      <c r="AX937" s="4" t="str">
        <v>NPAR</v>
      </c>
      <c r="AY937" s="4" t="str">
        <v>TPAR</v>
      </c>
      <c r="AZ937" s="4" t="str">
        <v>UNLF</v>
      </c>
      <c r="BA937" s="4" t="str">
        <v>UNLF</v>
      </c>
      <c r="BB937" s="4" t="str">
        <v>UNLF</v>
      </c>
      <c r="BC937" s="4" t="str">
        <v>TPAR</v>
      </c>
      <c r="BD937" s="4" t="str">
        <v>SPRO</v>
      </c>
      <c r="BE937" s="4" t="str">
        <v>UNLF</v>
      </c>
      <c r="BF937" s="4" t="str">
        <v>SPRO</v>
      </c>
      <c r="BG937" s="4">
        <v>0.37977992009275674</v>
      </c>
      <c r="BH937" s="4">
        <v>1.415191088308613E-2</v>
      </c>
      <c r="BI937" s="4">
        <v>0.40420847052276559</v>
      </c>
      <c r="BJ937" s="4">
        <v>0.11585391249087752</v>
      </c>
      <c r="BK937" s="4">
        <v>9.2179796291539273E-2</v>
      </c>
      <c r="BL937" s="4">
        <v>5.3426101157596703E-2</v>
      </c>
      <c r="BM937" s="4">
        <v>4.9575788851592764E-2</v>
      </c>
      <c r="BN937" s="4">
        <v>0.55574202390217342</v>
      </c>
      <c r="BO937" s="4">
        <v>5.0789138230116562E-3</v>
      </c>
      <c r="BP937" s="4">
        <v>0.64658610055879639</v>
      </c>
      <c r="BQ937" t="str">
        <f>VLOOKUP(A937,Misc!$A$3:$B$11,2,FALSE)</f>
        <v>HKD</v>
      </c>
      <c r="BR937">
        <f>INDEX(FX!$B$30:$AK$48,MATCH(Data!BQ937,FX!$A$30:$A$48,0),MATCH(Data!D937,Period,0))</f>
        <v>7.7501356299999999</v>
      </c>
      <c r="BS937">
        <f t="shared" si="256"/>
        <v>0</v>
      </c>
      <c r="BT937">
        <f t="shared" si="257"/>
        <v>6.8710316480758777</v>
      </c>
      <c r="BU937">
        <f t="shared" si="258"/>
        <v>0</v>
      </c>
      <c r="BV937">
        <f t="shared" si="259"/>
        <v>2.8165452521684191</v>
      </c>
      <c r="BW937">
        <f t="shared" si="260"/>
        <v>0</v>
      </c>
      <c r="BX937">
        <f t="shared" si="261"/>
        <v>2.3205688834594858</v>
      </c>
      <c r="BY937">
        <f t="shared" si="262"/>
        <v>0</v>
      </c>
      <c r="BZ937">
        <f t="shared" si="263"/>
        <v>1.0075082678581539</v>
      </c>
      <c r="CA937">
        <f t="shared" si="248"/>
        <v>5.5568420808049366</v>
      </c>
      <c r="CB937">
        <f t="shared" si="249"/>
        <v>3.0065558054912667</v>
      </c>
      <c r="CC937">
        <f t="shared" si="250"/>
        <v>1.3361992971363199</v>
      </c>
      <c r="CD937">
        <f t="shared" si="251"/>
        <v>0.92862416681763438</v>
      </c>
      <c r="CE937" s="4" t="str">
        <f t="shared" si="252"/>
        <v/>
      </c>
      <c r="CF937" s="4">
        <f t="shared" si="253"/>
        <v>0.40991591895187202</v>
      </c>
      <c r="CG937" s="4" t="str">
        <f t="shared" si="254"/>
        <v/>
      </c>
      <c r="CH937" s="4">
        <f t="shared" si="255"/>
        <v>0.35771066240902299</v>
      </c>
      <c r="CI937">
        <f>INDEX(FX!$B$114:$AK$132,MATCH(Data!BQ937,FX!$A$114:$A$132,0),MATCH(Data!D937,Period,0))</f>
        <v>7.75314002</v>
      </c>
    </row>
    <row r="938" spans="1:87" x14ac:dyDescent="0.15">
      <c r="A938" t="s">
        <v>2</v>
      </c>
      <c r="B938" s="1">
        <f t="shared" si="264"/>
        <v>44044</v>
      </c>
      <c r="C938" t="s">
        <v>108</v>
      </c>
      <c r="D938" s="1">
        <v>43831</v>
      </c>
      <c r="E938">
        <f t="array" ref="E938:E949">TRANSPOSE('[9]BK_Key Metrics P1'!$F$6:$Q$6)</f>
        <v>55.880867621158743</v>
      </c>
      <c r="F938">
        <f t="array" ref="F938:F949">TRANSPOSE('[9]BK_Key Metrics P1'!$F$11:$Q$11)</f>
        <v>20.969020434351179</v>
      </c>
      <c r="G938">
        <f t="array" ref="G938:G949">TRANSPOSE('[9]BK_Key Metrics P1'!$F$16:$Q$16)</f>
        <v>11.02088051714991</v>
      </c>
      <c r="H938">
        <f t="array" ref="H938:H949">TRANSPOSE('[9]BK_Key Metrics P1'!$F$21:$Q$21)</f>
        <v>5.6613284942438336</v>
      </c>
      <c r="I938">
        <f t="array" ref="I938:I949">TRANSPOSE('[9]BK_Key Metrics P1'!$F$7:$Q$7)</f>
        <v>49.999999999999993</v>
      </c>
      <c r="J938">
        <f t="array" ref="J938:J949">TRANSPOSE('[9]BK_Key Metrics P1'!$F$12:$Q$12)</f>
        <v>25.601794451409546</v>
      </c>
      <c r="K938">
        <f t="array" ref="K938:K949">TRANSPOSE('[9]BK_Key Metrics P1'!$F$17:$Q$17)</f>
        <v>13.455375251911335</v>
      </c>
      <c r="L938">
        <f t="array" ref="L938:L949">TRANSPOSE('[9]BK_Key Metrics P1'!$F$22:$Q$22)</f>
        <v>8.5665823607444977</v>
      </c>
      <c r="M938">
        <f t="array" ref="M938:M949">TRANSPOSE('[9]BK_Key Metrics P1'!$F$9:$Q$9)</f>
        <v>56.680255227108638</v>
      </c>
      <c r="N938">
        <f t="array" ref="N938:N949">TRANSPOSE('[9]BK_Key Metrics P1'!$F$14:$Q$14)</f>
        <v>23.590283223671744</v>
      </c>
      <c r="O938">
        <f t="array" ref="O938:O949">TRANSPOSE('[9]BK_Key Metrics P1'!$F$19:$Q$19)</f>
        <v>12.665534000556665</v>
      </c>
      <c r="P938">
        <f t="array" ref="P938:P949">TRANSPOSE('[9]BK_Key Metrics P1'!$F$24:$Q$24)</f>
        <v>5.6126894780188996</v>
      </c>
      <c r="Q938" t="str">
        <f t="array" ref="Q938:Q949">'[9]BK_Key Products'!$D$6</f>
        <v>MaxFocus</v>
      </c>
      <c r="R938" t="str">
        <f t="array" ref="R938:R949">'[9]BK_Key Products'!$D$9</f>
        <v>Noble Fortune</v>
      </c>
      <c r="S938" t="str">
        <f t="array" ref="S938:S949">'[9]BK_Key Products'!$D$12</f>
        <v>Wealth ICON</v>
      </c>
      <c r="T938" t="str">
        <f t="array" ref="T938:T949">'[9]BK_Key Products'!$D$15</f>
        <v>FlexiGrowth Premier</v>
      </c>
      <c r="U938" t="str">
        <f t="array" ref="U938:U949">'[9]BK_Key Products'!$D$18</f>
        <v>Crisis XDefender Supreme</v>
      </c>
      <c r="V938" t="str">
        <f t="array" ref="V938:V949">'[9]BK_Key Products'!$D$21</f>
        <v>Altitude II</v>
      </c>
      <c r="W938" t="str">
        <f t="array" ref="W938:W949">'[9]BK_Key Products'!$D$24</f>
        <v>Glorious Fortune</v>
      </c>
      <c r="X938" t="str">
        <f t="array" ref="X938:X949">'[9]BK_Key Products'!$D$27</f>
        <v>VHIS</v>
      </c>
      <c r="Y938" t="str">
        <f t="array" ref="Y938:Y949">'[9]BK_Key Products'!$D$30</f>
        <v>Regal Fortune</v>
      </c>
      <c r="Z938" t="str">
        <f t="array" ref="Z938:Z949">'[9]BK_Key Products'!$D$33</f>
        <v>CANsurance</v>
      </c>
      <c r="AA938">
        <f t="array" ref="AA938:AA949">TRANSPOSE('[9]BK_Key Products'!$F$6:$Q$6)</f>
        <v>33.521415456032031</v>
      </c>
      <c r="AB938">
        <f t="array" ref="AB938:AB949">TRANSPOSE('[9]BK_Key Products'!$F$9:$Q$9)</f>
        <v>8.3598624850914103</v>
      </c>
      <c r="AC938">
        <f t="array" ref="AC938:AC949">TRANSPOSE('[9]BK_Key Products'!$F$12:$Q$12)</f>
        <v>0</v>
      </c>
      <c r="AD938">
        <f t="array" ref="AD938:AD949">TRANSPOSE('[9]BK_Key Products'!$F$15:$Q$15)</f>
        <v>12.303628316924</v>
      </c>
      <c r="AE938">
        <f t="array" ref="AE938:AE949">TRANSPOSE('[9]BK_Key Products'!$F$18:$Q$18)</f>
        <v>0.51820892749295433</v>
      </c>
      <c r="AF938">
        <f t="array" ref="AF938:AF949">TRANSPOSE('[9]BK_Key Products'!$F$21:$Q$21)</f>
        <v>0.93269023411200014</v>
      </c>
      <c r="AG938">
        <f t="array" ref="AG938:AG949">TRANSPOSE('[9]BK_Key Products'!$F$24:$Q$24)</f>
        <v>0</v>
      </c>
      <c r="AH938">
        <f t="array" ref="AH938:AH949">TRANSPOSE('[9]BK_Key Products'!$F$27:$Q$27)</f>
        <v>8.2140000000000008E-3</v>
      </c>
      <c r="AI938">
        <f t="array" ref="AI938:AI949">TRANSPOSE('[9]BK_Key Products'!$F$30:$Q$30)</f>
        <v>0</v>
      </c>
      <c r="AJ938">
        <f t="array" ref="AJ938:AJ949">TRANSPOSE('[9]BK_Key Products'!$F$33:$Q$33)</f>
        <v>7.8696280000000007E-2</v>
      </c>
      <c r="AK938">
        <f t="array" ref="AK938:AK949">TRANSPOSE('[9]BK_Key Products'!$F$36:$Q$36)</f>
        <v>0.15815192150633806</v>
      </c>
      <c r="AL938">
        <f t="array" ref="AL938:AL949">TRANSPOSE('[9]BK_Key Products'!$F$7:$Q$7)</f>
        <v>12.325149158476396</v>
      </c>
      <c r="AM938">
        <f t="array" ref="AM938:AM949">TRANSPOSE('[9]BK_Key Products'!$F$10:$Q$10)</f>
        <v>2.4943143926233637</v>
      </c>
      <c r="AN938">
        <f t="array" ref="AN938:AN949">TRANSPOSE('[9]BK_Key Products'!$F$13:$Q$13)</f>
        <v>0</v>
      </c>
      <c r="AO938">
        <f t="array" ref="AO938:AO949">TRANSPOSE('[9]BK_Key Products'!$F$16:$Q$16)</f>
        <v>-0.10503676317151714</v>
      </c>
      <c r="AP938">
        <f t="array" ref="AP938:AP949">TRANSPOSE('[9]BK_Key Products'!$F$19:$Q$19)</f>
        <v>0.41329275317918202</v>
      </c>
      <c r="AQ938">
        <f t="array" ref="AQ938:AQ949">TRANSPOSE('[9]BK_Key Products'!$F$22:$Q$22)</f>
        <v>6.9702781243319634E-2</v>
      </c>
      <c r="AR938">
        <f t="array" ref="AR938:AR949">TRANSPOSE('[9]BK_Key Products'!$F$25:$Q$25)</f>
        <v>0</v>
      </c>
      <c r="AS938">
        <f t="array" ref="AS938:AS949">TRANSPOSE('[9]BK_Key Products'!$F$28:$Q$28)</f>
        <v>6.4386637143444784E-3</v>
      </c>
      <c r="AT938">
        <f t="array" ref="AT938:AT949">TRANSPOSE('[9]BK_Key Products'!$F$31:$Q$31)</f>
        <v>0</v>
      </c>
      <c r="AU938">
        <f t="array" ref="AU938:AU949">TRANSPOSE('[9]BK_Key Products'!$F$34:$Q$35)</f>
        <v>8.2746396253504481E-2</v>
      </c>
      <c r="AV938">
        <f t="array" ref="AV938:AV949">TRANSPOSE('[9]BK_Key Products'!$F$37:$Q$37)</f>
        <v>0.30331132990621867</v>
      </c>
      <c r="AW938" s="4" t="str">
        <f t="array" ref="AW938:AW949">'[9]BK_Key Products'!$D$8</f>
        <v>TPAR</v>
      </c>
      <c r="AX938" s="4" t="str">
        <f t="array" ref="AX938:AX949">'[9]BK_Key Products'!$D$11</f>
        <v>UNLF</v>
      </c>
      <c r="AY938" s="4" t="str">
        <f t="array" ref="AY938:AY949">'[9]BK_Key Products'!$D$14</f>
        <v>TPAR</v>
      </c>
      <c r="AZ938" s="4" t="str">
        <f t="array" ref="AZ938:AZ949">'[9]BK_Key Products'!$D$17</f>
        <v>UNLF</v>
      </c>
      <c r="BA938" s="4" t="str">
        <f t="array" ref="BA938:BA949">'[9]BK_Key Products'!$D$20</f>
        <v>SPRO</v>
      </c>
      <c r="BB938" s="4" t="str">
        <f t="array" ref="BB938:BB949">'[9]BK_Key Products'!$D$23</f>
        <v>LINK</v>
      </c>
      <c r="BC938" s="4" t="str">
        <f t="array" ref="BC938:BC949">'[9]BK_Key Products'!$D$26</f>
        <v>TPAR</v>
      </c>
      <c r="BD938" s="4" t="str">
        <f t="array" ref="BD938:BD949">'[9]BK_Key Products'!$D$29</f>
        <v>SPRO</v>
      </c>
      <c r="BE938" s="4" t="str">
        <f t="array" ref="BE938:BE949">'[9]BK_Key Products'!$D$32</f>
        <v>TPAR</v>
      </c>
      <c r="BF938" s="4" t="str">
        <f t="array" ref="BF938:BF949">'[9]BK_Key Products'!$D$35</f>
        <v>SPRO</v>
      </c>
      <c r="BG938" s="4">
        <f t="array" ref="BG938:BG949">'[9]BK_Key Products'!$D$7</f>
        <v>0.29397671627209865</v>
      </c>
      <c r="BH938" s="4">
        <f t="array" ref="BH938:BH949">'[9]BK_Key Products'!$D$10</f>
        <v>0.11530222265404266</v>
      </c>
      <c r="BI938" s="4">
        <f t="array" ref="BI938:BI949">'[9]BK_Key Products'!$D$13</f>
        <v>0.23744589505809743</v>
      </c>
      <c r="BJ938" s="4">
        <f t="array" ref="BJ938:BJ949">'[9]BK_Key Products'!$D$16</f>
        <v>6.6464494791694168E-2</v>
      </c>
      <c r="BK938" s="4">
        <f t="array" ref="BK938:BK949">'[9]BK_Key Products'!$D$19</f>
        <v>0.56230459964527757</v>
      </c>
      <c r="BL938" s="4">
        <f t="array" ref="BL938:BL949">'[9]BK_Key Products'!$D$22</f>
        <v>7.5866546123109996E-3</v>
      </c>
      <c r="BM938" s="4">
        <f t="array" ref="BM938:BM949">'[9]BK_Key Products'!$D$25</f>
        <v>2.3490000000000002</v>
      </c>
      <c r="BN938" s="4">
        <f t="array" ref="BN938:BN949">'[9]BK_Key Products'!$D$28</f>
        <v>0.99999999781849769</v>
      </c>
      <c r="BO938" s="4">
        <f t="array" ref="BO938:BO949">'[9]BK_Key Products'!$D$31</f>
        <v>0.62959346122783333</v>
      </c>
      <c r="BP938" s="4">
        <f t="array" ref="BP938:BP949">'[9]BK_Key Products'!$D$34</f>
        <v>0.9932719115000247</v>
      </c>
      <c r="BQ938" t="str">
        <f>VLOOKUP(A938,Misc!$A$3:$B$11,2,FALSE)</f>
        <v>HKD</v>
      </c>
      <c r="BR938">
        <f>INDEX(FX!$B$30:$AK$48,MATCH(Data!BQ938,FX!$A$30:$A$48,0),MATCH(Data!D938,Period,0))</f>
        <v>7.7738695699999996</v>
      </c>
      <c r="BS938">
        <f t="shared" si="256"/>
        <v>7.1882949820521294</v>
      </c>
      <c r="BT938">
        <f t="shared" si="257"/>
        <v>0</v>
      </c>
      <c r="BU938">
        <f t="shared" si="258"/>
        <v>2.6973722990249733</v>
      </c>
      <c r="BV938">
        <f t="shared" si="259"/>
        <v>0</v>
      </c>
      <c r="BW938">
        <f t="shared" si="260"/>
        <v>1.4176827148837681</v>
      </c>
      <c r="BX938">
        <f t="shared" si="261"/>
        <v>0</v>
      </c>
      <c r="BY938">
        <f t="shared" si="262"/>
        <v>0.72825102650182927</v>
      </c>
      <c r="BZ938">
        <f t="shared" si="263"/>
        <v>0</v>
      </c>
      <c r="CA938">
        <f t="shared" si="248"/>
        <v>6.402898746427204</v>
      </c>
      <c r="CB938">
        <f t="shared" si="249"/>
        <v>3.2785139519843431</v>
      </c>
      <c r="CC938">
        <f t="shared" si="250"/>
        <v>1.7230681066634144</v>
      </c>
      <c r="CD938">
        <f t="shared" si="251"/>
        <v>1.097019189175527</v>
      </c>
      <c r="CE938" s="4">
        <f t="shared" si="252"/>
        <v>0.37524507630249221</v>
      </c>
      <c r="CF938" s="4" t="str">
        <f t="shared" si="253"/>
        <v/>
      </c>
      <c r="CG938" s="4">
        <f t="shared" si="254"/>
        <v>0.26998535825591158</v>
      </c>
      <c r="CH938" s="4" t="str">
        <f t="shared" si="255"/>
        <v/>
      </c>
      <c r="CI938">
        <f>INDEX(FX!$B$114:$AK$132,MATCH(Data!BQ938,FX!$A$114:$A$132,0),MATCH(Data!D938,Period,0))</f>
        <v>7.80896309314587</v>
      </c>
    </row>
    <row r="939" spans="1:87" x14ac:dyDescent="0.15">
      <c r="A939" t="s">
        <v>2</v>
      </c>
      <c r="B939" s="1">
        <f t="shared" si="264"/>
        <v>44044</v>
      </c>
      <c r="C939" t="s">
        <v>108</v>
      </c>
      <c r="D939" s="1">
        <v>43862</v>
      </c>
      <c r="E939">
        <v>21.675771002852898</v>
      </c>
      <c r="F939">
        <v>8.7501151084901956</v>
      </c>
      <c r="G939">
        <v>4.9026628532585548</v>
      </c>
      <c r="H939">
        <v>2.5034657719837483</v>
      </c>
      <c r="I939">
        <v>49.999999999999993</v>
      </c>
      <c r="J939">
        <v>25.601794451409564</v>
      </c>
      <c r="K939">
        <v>13.796523256001388</v>
      </c>
      <c r="L939">
        <v>8.7354214284933249</v>
      </c>
      <c r="M939">
        <v>29.201803474886649</v>
      </c>
      <c r="N939">
        <v>25.411721378330355</v>
      </c>
      <c r="O939">
        <v>7.9436085637231333</v>
      </c>
      <c r="P939">
        <v>6.9806627955625205</v>
      </c>
      <c r="Q939" t="str">
        <v>MaxFocus</v>
      </c>
      <c r="R939" t="str">
        <v>Noble Fortune</v>
      </c>
      <c r="S939" t="str">
        <v>Wealth ICON</v>
      </c>
      <c r="T939" t="str">
        <v>FlexiGrowth Premier</v>
      </c>
      <c r="U939" t="str">
        <v>Crisis XDefender Supreme</v>
      </c>
      <c r="V939" t="str">
        <v>Altitude II</v>
      </c>
      <c r="W939" t="str">
        <v>Glorious Fortune</v>
      </c>
      <c r="X939" t="str">
        <v>VHIS</v>
      </c>
      <c r="Y939" t="str">
        <v>Regal Fortune</v>
      </c>
      <c r="Z939" t="str">
        <v>CANsurance</v>
      </c>
      <c r="AA939">
        <v>13.629002238872483</v>
      </c>
      <c r="AB939">
        <v>4.7388344921365606</v>
      </c>
      <c r="AC939">
        <v>0</v>
      </c>
      <c r="AD939">
        <v>2.9469088655999993</v>
      </c>
      <c r="AE939">
        <v>0.12651329233787204</v>
      </c>
      <c r="AF939">
        <v>0</v>
      </c>
      <c r="AG939">
        <v>0</v>
      </c>
      <c r="AH939">
        <v>1.1001190000000001E-2</v>
      </c>
      <c r="AI939">
        <v>0</v>
      </c>
      <c r="AJ939">
        <v>9.2596399999999995E-2</v>
      </c>
      <c r="AK939">
        <v>0.1309145239059788</v>
      </c>
      <c r="AL939">
        <v>5.5129995278527986</v>
      </c>
      <c r="AM939">
        <v>1.7531210932811396</v>
      </c>
      <c r="AN939">
        <v>0</v>
      </c>
      <c r="AO939">
        <v>-0.45470250924333439</v>
      </c>
      <c r="AP939">
        <v>7.0052966028379723E-2</v>
      </c>
      <c r="AQ939">
        <v>0</v>
      </c>
      <c r="AR939">
        <v>0</v>
      </c>
      <c r="AS939">
        <v>9.2759055130323103E-3</v>
      </c>
      <c r="AT939">
        <v>0</v>
      </c>
      <c r="AU939">
        <v>5.9030551762811391E-2</v>
      </c>
      <c r="AV939">
        <v>0.22163132955493481</v>
      </c>
      <c r="AW939" s="4" t="str">
        <v>TPAR</v>
      </c>
      <c r="AX939" s="4" t="str">
        <v>UNLF</v>
      </c>
      <c r="AY939" s="4" t="str">
        <v>TPAR</v>
      </c>
      <c r="AZ939" s="4" t="str">
        <v>UNLF</v>
      </c>
      <c r="BA939" s="4" t="str">
        <v>SPRO</v>
      </c>
      <c r="BB939" s="4" t="str">
        <v>LINK</v>
      </c>
      <c r="BC939" s="4" t="str">
        <v>TPAR</v>
      </c>
      <c r="BD939" s="4" t="str">
        <v>SPRO</v>
      </c>
      <c r="BE939" s="4" t="str">
        <v>TPAR</v>
      </c>
      <c r="BF939" s="4" t="str">
        <v>SPRO</v>
      </c>
      <c r="BG939" s="4">
        <v>0.29397671627209865</v>
      </c>
      <c r="BH939" s="4">
        <v>0.11530222265404266</v>
      </c>
      <c r="BI939" s="4">
        <v>0.23744589505809743</v>
      </c>
      <c r="BJ939" s="4">
        <v>6.6464494791694168E-2</v>
      </c>
      <c r="BK939" s="4">
        <v>0.56230459964527757</v>
      </c>
      <c r="BL939" s="4">
        <v>7.5866546123109996E-3</v>
      </c>
      <c r="BM939" s="4">
        <v>2.3490000000000002</v>
      </c>
      <c r="BN939" s="4">
        <v>0.99999999781849769</v>
      </c>
      <c r="BO939" s="4">
        <v>0.62959346122783333</v>
      </c>
      <c r="BP939" s="4">
        <v>0.9932719115000247</v>
      </c>
      <c r="BQ939" t="str">
        <f>VLOOKUP(A939,Misc!$A$3:$B$11,2,FALSE)</f>
        <v>HKD</v>
      </c>
      <c r="BR939">
        <f>INDEX(FX!$B$30:$AK$48,MATCH(Data!BQ939,FX!$A$30:$A$48,0),MATCH(Data!D939,Period,0))</f>
        <v>7.7748179100000003</v>
      </c>
      <c r="BS939">
        <f t="shared" si="256"/>
        <v>2.7879458083479278</v>
      </c>
      <c r="BT939">
        <f t="shared" si="257"/>
        <v>0</v>
      </c>
      <c r="BU939">
        <f t="shared" si="258"/>
        <v>1.1254430920157967</v>
      </c>
      <c r="BV939">
        <f t="shared" si="259"/>
        <v>0</v>
      </c>
      <c r="BW939">
        <f t="shared" si="260"/>
        <v>0.63058233774873762</v>
      </c>
      <c r="BX939">
        <f t="shared" si="261"/>
        <v>0</v>
      </c>
      <c r="BY939">
        <f t="shared" si="262"/>
        <v>0.32199670795682317</v>
      </c>
      <c r="BZ939">
        <f t="shared" si="263"/>
        <v>0</v>
      </c>
      <c r="CA939">
        <f t="shared" si="248"/>
        <v>6.402898746427204</v>
      </c>
      <c r="CB939">
        <f t="shared" si="249"/>
        <v>3.2785139519843454</v>
      </c>
      <c r="CC939">
        <f t="shared" si="250"/>
        <v>1.7667548292181012</v>
      </c>
      <c r="CD939">
        <f t="shared" si="251"/>
        <v>1.1186403782802652</v>
      </c>
      <c r="CE939" s="4">
        <f t="shared" si="252"/>
        <v>0.40368183938363861</v>
      </c>
      <c r="CF939" s="4" t="str">
        <f t="shared" si="253"/>
        <v/>
      </c>
      <c r="CG939" s="4">
        <f t="shared" si="254"/>
        <v>0.28610661013529382</v>
      </c>
      <c r="CH939" s="4" t="str">
        <f t="shared" si="255"/>
        <v/>
      </c>
      <c r="CI939">
        <f>INDEX(FX!$B$114:$AK$132,MATCH(Data!BQ939,FX!$A$114:$A$132,0),MATCH(Data!D939,Period,0))</f>
        <v>7.80896309314587</v>
      </c>
    </row>
    <row r="940" spans="1:87" x14ac:dyDescent="0.15">
      <c r="A940" t="s">
        <v>2</v>
      </c>
      <c r="B940" s="1">
        <f t="shared" si="264"/>
        <v>44044</v>
      </c>
      <c r="C940" t="s">
        <v>108</v>
      </c>
      <c r="D940" s="1">
        <v>43891</v>
      </c>
      <c r="E940">
        <v>24.814094745289662</v>
      </c>
      <c r="F940">
        <v>17.008027301080404</v>
      </c>
      <c r="G940">
        <v>4.9038378956535569</v>
      </c>
      <c r="H940">
        <v>3.7461091419418278</v>
      </c>
      <c r="I940">
        <v>55.001090575373958</v>
      </c>
      <c r="J940">
        <v>28.162532310281666</v>
      </c>
      <c r="K940">
        <v>15.260169330942039</v>
      </c>
      <c r="L940">
        <v>9.647705722658106</v>
      </c>
      <c r="M940">
        <v>41.141718674555214</v>
      </c>
      <c r="N940">
        <v>26.162496030186468</v>
      </c>
      <c r="O940">
        <v>10.811428607410795</v>
      </c>
      <c r="P940">
        <v>7.6481684460547497</v>
      </c>
      <c r="Q940" t="str">
        <v>MaxFocus</v>
      </c>
      <c r="R940" t="str">
        <v>Noble Fortune</v>
      </c>
      <c r="S940" t="str">
        <v>Wealth ICON</v>
      </c>
      <c r="T940" t="str">
        <v>FlexiGrowth Premier</v>
      </c>
      <c r="U940" t="str">
        <v>Crisis XDefender Supreme</v>
      </c>
      <c r="V940" t="str">
        <v>Altitude II</v>
      </c>
      <c r="W940" t="str">
        <v>Glorious Fortune</v>
      </c>
      <c r="X940" t="str">
        <v>VHIS</v>
      </c>
      <c r="Y940" t="str">
        <v>Regal Fortune</v>
      </c>
      <c r="Z940" t="str">
        <v>CANsurance</v>
      </c>
      <c r="AA940">
        <v>10.449399457576114</v>
      </c>
      <c r="AB940">
        <v>11.792923706503027</v>
      </c>
      <c r="AC940">
        <v>0</v>
      </c>
      <c r="AD940">
        <v>0.99866335844015197</v>
      </c>
      <c r="AE940">
        <v>0.28011319578258004</v>
      </c>
      <c r="AF940">
        <v>0.76677506575199994</v>
      </c>
      <c r="AG940">
        <v>0</v>
      </c>
      <c r="AH940">
        <v>3.0176459999999999E-2</v>
      </c>
      <c r="AI940">
        <v>0</v>
      </c>
      <c r="AJ940">
        <v>8.5152600000000009E-2</v>
      </c>
      <c r="AK940">
        <v>0.41089090123579197</v>
      </c>
      <c r="AL940">
        <v>7.5756386855437343</v>
      </c>
      <c r="AM940">
        <v>5.3537653632665254</v>
      </c>
      <c r="AN940">
        <v>0</v>
      </c>
      <c r="AO940">
        <v>2.7427294381550329</v>
      </c>
      <c r="AP940">
        <v>0.20770045590215874</v>
      </c>
      <c r="AQ940">
        <v>4.4731239087985103E-3</v>
      </c>
      <c r="AR940">
        <v>0</v>
      </c>
      <c r="AS940">
        <v>2.9273125583981485E-2</v>
      </c>
      <c r="AT940">
        <v>0</v>
      </c>
      <c r="AU940">
        <v>7.925623957977973E-2</v>
      </c>
      <c r="AV940">
        <v>0.26383760991393501</v>
      </c>
      <c r="AW940" s="4" t="str">
        <v>TPAR</v>
      </c>
      <c r="AX940" s="4" t="str">
        <v>UNLF</v>
      </c>
      <c r="AY940" s="4" t="str">
        <v>TPAR</v>
      </c>
      <c r="AZ940" s="4" t="str">
        <v>UNLF</v>
      </c>
      <c r="BA940" s="4" t="str">
        <v>SPRO</v>
      </c>
      <c r="BB940" s="4" t="str">
        <v>LINK</v>
      </c>
      <c r="BC940" s="4" t="str">
        <v>TPAR</v>
      </c>
      <c r="BD940" s="4" t="str">
        <v>SPRO</v>
      </c>
      <c r="BE940" s="4" t="str">
        <v>TPAR</v>
      </c>
      <c r="BF940" s="4" t="str">
        <v>SPRO</v>
      </c>
      <c r="BG940" s="4">
        <v>0.29397671627209865</v>
      </c>
      <c r="BH940" s="4">
        <v>0.11530222265404266</v>
      </c>
      <c r="BI940" s="4">
        <v>0.23744589505809743</v>
      </c>
      <c r="BJ940" s="4">
        <v>6.6464494791694168E-2</v>
      </c>
      <c r="BK940" s="4">
        <v>0.56230459964527757</v>
      </c>
      <c r="BL940" s="4">
        <v>7.5866546123109996E-3</v>
      </c>
      <c r="BM940" s="4">
        <v>2.3490000000000002</v>
      </c>
      <c r="BN940" s="4">
        <v>0.99999999781849769</v>
      </c>
      <c r="BO940" s="4">
        <v>0.62959346122783333</v>
      </c>
      <c r="BP940" s="4">
        <v>0.9932719115000247</v>
      </c>
      <c r="BQ940" t="str">
        <f>VLOOKUP(A940,Misc!$A$3:$B$11,2,FALSE)</f>
        <v>HKD</v>
      </c>
      <c r="BR940">
        <f>INDEX(FX!$B$30:$AK$48,MATCH(Data!BQ940,FX!$A$30:$A$48,0),MATCH(Data!D940,Period,0))</f>
        <v>7.7649018700000001</v>
      </c>
      <c r="BS940">
        <f t="shared" si="256"/>
        <v>3.1956739648133712</v>
      </c>
      <c r="BT940">
        <f t="shared" si="257"/>
        <v>0</v>
      </c>
      <c r="BU940">
        <f t="shared" si="258"/>
        <v>2.1903724716459814</v>
      </c>
      <c r="BV940">
        <f t="shared" si="259"/>
        <v>0</v>
      </c>
      <c r="BW940">
        <f t="shared" si="260"/>
        <v>0.63153893993171051</v>
      </c>
      <c r="BX940">
        <f t="shared" si="261"/>
        <v>0</v>
      </c>
      <c r="BY940">
        <f t="shared" si="262"/>
        <v>0.48244127287880689</v>
      </c>
      <c r="BZ940">
        <f t="shared" si="263"/>
        <v>0</v>
      </c>
      <c r="CA940">
        <f t="shared" si="248"/>
        <v>7.0433282779438215</v>
      </c>
      <c r="CB940">
        <f t="shared" si="249"/>
        <v>3.6064368565143625</v>
      </c>
      <c r="CC940">
        <f t="shared" si="250"/>
        <v>1.9541863815871132</v>
      </c>
      <c r="CD940">
        <f t="shared" si="251"/>
        <v>1.2354656575501233</v>
      </c>
      <c r="CE940" s="4">
        <f t="shared" si="252"/>
        <v>0.68541800439078904</v>
      </c>
      <c r="CF940" s="4" t="str">
        <f t="shared" si="253"/>
        <v/>
      </c>
      <c r="CG940" s="4">
        <f t="shared" si="254"/>
        <v>0.22025535799227364</v>
      </c>
      <c r="CH940" s="4" t="str">
        <f t="shared" si="255"/>
        <v/>
      </c>
      <c r="CI940">
        <f>INDEX(FX!$B$114:$AK$132,MATCH(Data!BQ940,FX!$A$114:$A$132,0),MATCH(Data!D940,Period,0))</f>
        <v>7.80896309314587</v>
      </c>
    </row>
    <row r="941" spans="1:87" x14ac:dyDescent="0.15">
      <c r="A941" t="s">
        <v>2</v>
      </c>
      <c r="B941" s="1">
        <f t="shared" si="264"/>
        <v>44044</v>
      </c>
      <c r="C941" t="s">
        <v>108</v>
      </c>
      <c r="D941" s="1">
        <v>43922</v>
      </c>
      <c r="E941">
        <v>20.247615551808863</v>
      </c>
      <c r="F941">
        <v>9.1801760011911107</v>
      </c>
      <c r="G941">
        <v>5.3434377902032448</v>
      </c>
      <c r="H941">
        <v>2.8233218271664309</v>
      </c>
      <c r="I941">
        <v>50.000000000000007</v>
      </c>
      <c r="J941">
        <v>25.601794451409571</v>
      </c>
      <c r="K941">
        <v>13.872606134990525</v>
      </c>
      <c r="L941">
        <v>8.6227931880887319</v>
      </c>
      <c r="M941">
        <v>40.575768243453453</v>
      </c>
      <c r="N941">
        <v>22.608332542454239</v>
      </c>
      <c r="O941">
        <v>8.8542764677563905</v>
      </c>
      <c r="P941">
        <v>5.161338535485898</v>
      </c>
      <c r="Q941" t="str">
        <v>MaxFocus</v>
      </c>
      <c r="R941" t="str">
        <v>Noble Fortune</v>
      </c>
      <c r="S941" t="str">
        <v>Wealth ICON</v>
      </c>
      <c r="T941" t="str">
        <v>FlexiGrowth Premier</v>
      </c>
      <c r="U941" t="str">
        <v>Crisis XDefender Supreme</v>
      </c>
      <c r="V941" t="str">
        <v>Altitude II</v>
      </c>
      <c r="W941" t="str">
        <v>Glorious Fortune</v>
      </c>
      <c r="X941" t="str">
        <v>VHIS</v>
      </c>
      <c r="Y941" t="str">
        <v>Regal Fortune</v>
      </c>
      <c r="Z941" t="str">
        <v>CANsurance</v>
      </c>
      <c r="AA941">
        <v>13.2423992867559</v>
      </c>
      <c r="AB941">
        <v>5.9917191133541126</v>
      </c>
      <c r="AC941">
        <v>0</v>
      </c>
      <c r="AD941">
        <v>0</v>
      </c>
      <c r="AE941">
        <v>0.6088887769377056</v>
      </c>
      <c r="AF941">
        <v>0.16200000000000001</v>
      </c>
      <c r="AG941">
        <v>0</v>
      </c>
      <c r="AH941">
        <v>2.872156E-2</v>
      </c>
      <c r="AI941">
        <v>0</v>
      </c>
      <c r="AJ941">
        <v>7.1608697690342407E-2</v>
      </c>
      <c r="AK941">
        <v>0.14227811707080207</v>
      </c>
      <c r="AL941">
        <v>6.3724640545112159</v>
      </c>
      <c r="AM941">
        <v>1.3932003139734983</v>
      </c>
      <c r="AN941">
        <v>0</v>
      </c>
      <c r="AO941">
        <v>0</v>
      </c>
      <c r="AP941">
        <v>0.4473023003808218</v>
      </c>
      <c r="AQ941">
        <v>1.7024106606024367E-2</v>
      </c>
      <c r="AR941">
        <v>0</v>
      </c>
      <c r="AS941">
        <v>3.4701123756557234E-2</v>
      </c>
      <c r="AT941">
        <v>0</v>
      </c>
      <c r="AU941">
        <v>8.6423194993464209E-2</v>
      </c>
      <c r="AV941">
        <v>0.17420442801374136</v>
      </c>
      <c r="AW941" s="4" t="str">
        <v>TPAR</v>
      </c>
      <c r="AX941" s="4" t="str">
        <v>UNLF</v>
      </c>
      <c r="AY941" s="4" t="str">
        <v>TPAR</v>
      </c>
      <c r="AZ941" s="4" t="str">
        <v>UNLF</v>
      </c>
      <c r="BA941" s="4" t="str">
        <v>SPRO</v>
      </c>
      <c r="BB941" s="4" t="str">
        <v>LINK</v>
      </c>
      <c r="BC941" s="4" t="str">
        <v>TPAR</v>
      </c>
      <c r="BD941" s="4" t="str">
        <v>SPRO</v>
      </c>
      <c r="BE941" s="4" t="str">
        <v>TPAR</v>
      </c>
      <c r="BF941" s="4" t="str">
        <v>SPRO</v>
      </c>
      <c r="BG941" s="4">
        <v>0.29397671627209865</v>
      </c>
      <c r="BH941" s="4">
        <v>0.11530222265404266</v>
      </c>
      <c r="BI941" s="4">
        <v>0.23744589505809743</v>
      </c>
      <c r="BJ941" s="4">
        <v>6.6464494791694168E-2</v>
      </c>
      <c r="BK941" s="4">
        <v>0.56230459964527757</v>
      </c>
      <c r="BL941" s="4">
        <v>7.5866546123109996E-3</v>
      </c>
      <c r="BM941" s="4">
        <v>2.3490000000000002</v>
      </c>
      <c r="BN941" s="4">
        <v>0.99999999781849769</v>
      </c>
      <c r="BO941" s="4">
        <v>0.62959346122783333</v>
      </c>
      <c r="BP941" s="4">
        <v>0.9932719115000247</v>
      </c>
      <c r="BQ941" t="str">
        <f>VLOOKUP(A941,Misc!$A$3:$B$11,2,FALSE)</f>
        <v>HKD</v>
      </c>
      <c r="BR941">
        <f>INDEX(FX!$B$30:$AK$48,MATCH(Data!BQ941,FX!$A$30:$A$48,0),MATCH(Data!D941,Period,0))</f>
        <v>7.7519381999999997</v>
      </c>
      <c r="BS941">
        <f t="shared" si="256"/>
        <v>2.6119423335713465</v>
      </c>
      <c r="BT941">
        <f t="shared" si="257"/>
        <v>0</v>
      </c>
      <c r="BU941">
        <f t="shared" si="258"/>
        <v>1.1842426712317071</v>
      </c>
      <c r="BV941">
        <f t="shared" si="259"/>
        <v>0</v>
      </c>
      <c r="BW941">
        <f t="shared" si="260"/>
        <v>0.68930345577358254</v>
      </c>
      <c r="BX941">
        <f t="shared" si="261"/>
        <v>0</v>
      </c>
      <c r="BY941">
        <f t="shared" si="262"/>
        <v>0.36420850557947315</v>
      </c>
      <c r="BZ941">
        <f t="shared" si="263"/>
        <v>0</v>
      </c>
      <c r="CA941">
        <f t="shared" si="248"/>
        <v>6.4028987464272058</v>
      </c>
      <c r="CB941">
        <f t="shared" si="249"/>
        <v>3.2785139519843463</v>
      </c>
      <c r="CC941">
        <f t="shared" si="250"/>
        <v>1.7764978486281837</v>
      </c>
      <c r="CD941">
        <f t="shared" si="251"/>
        <v>1.1042174338942876</v>
      </c>
      <c r="CE941" s="4">
        <f t="shared" si="252"/>
        <v>0.45339541229935004</v>
      </c>
      <c r="CF941" s="4" t="str">
        <f t="shared" si="253"/>
        <v/>
      </c>
      <c r="CG941" s="4">
        <f t="shared" si="254"/>
        <v>0.30754550095772781</v>
      </c>
      <c r="CH941" s="4" t="str">
        <f t="shared" si="255"/>
        <v/>
      </c>
      <c r="CI941">
        <f>INDEX(FX!$B$114:$AK$132,MATCH(Data!BQ941,FX!$A$114:$A$132,0),MATCH(Data!D941,Period,0))</f>
        <v>7.80896309314587</v>
      </c>
    </row>
    <row r="942" spans="1:87" x14ac:dyDescent="0.15">
      <c r="A942" t="s">
        <v>2</v>
      </c>
      <c r="B942" s="1">
        <f t="shared" si="264"/>
        <v>44044</v>
      </c>
      <c r="C942" t="s">
        <v>108</v>
      </c>
      <c r="D942" s="1">
        <v>43952</v>
      </c>
      <c r="E942">
        <v>31.10764049844942</v>
      </c>
      <c r="F942">
        <v>15.375322033470317</v>
      </c>
      <c r="G942">
        <v>6.8513948783501437</v>
      </c>
      <c r="H942">
        <v>3.6692775257168009</v>
      </c>
      <c r="I942">
        <v>50.000000000000036</v>
      </c>
      <c r="J942">
        <v>25.601794451409539</v>
      </c>
      <c r="K942">
        <v>13.872606134990527</v>
      </c>
      <c r="L942">
        <v>8.5269874723144881</v>
      </c>
      <c r="M942">
        <v>44.316364360575768</v>
      </c>
      <c r="N942">
        <v>22.657015216988224</v>
      </c>
      <c r="O942">
        <v>12.238193742433666</v>
      </c>
      <c r="P942">
        <v>6.4530930434354161</v>
      </c>
      <c r="Q942" t="str">
        <v>MaxFocus</v>
      </c>
      <c r="R942" t="str">
        <v>Noble Fortune</v>
      </c>
      <c r="S942" t="str">
        <v>Wealth ICON</v>
      </c>
      <c r="T942" t="str">
        <v>FlexiGrowth Premier</v>
      </c>
      <c r="U942" t="str">
        <v>Crisis XDefender Supreme</v>
      </c>
      <c r="V942" t="str">
        <v>Altitude II</v>
      </c>
      <c r="W942" t="str">
        <v>Glorious Fortune</v>
      </c>
      <c r="X942" t="str">
        <v>VHIS</v>
      </c>
      <c r="Y942" t="str">
        <v>Regal Fortune</v>
      </c>
      <c r="Z942" t="str">
        <v>CANsurance</v>
      </c>
      <c r="AA942">
        <v>13.378401761131132</v>
      </c>
      <c r="AB942">
        <v>14.896602570759281</v>
      </c>
      <c r="AC942">
        <v>2.0743681186310399</v>
      </c>
      <c r="AD942">
        <v>2.9306093961598001E-2</v>
      </c>
      <c r="AE942">
        <v>0.22123103500001901</v>
      </c>
      <c r="AF942">
        <v>9.6000000000000002E-2</v>
      </c>
      <c r="AG942">
        <v>0</v>
      </c>
      <c r="AH942">
        <v>2.315712E-2</v>
      </c>
      <c r="AI942">
        <v>0</v>
      </c>
      <c r="AJ942">
        <v>9.9448389660380013E-2</v>
      </c>
      <c r="AK942">
        <v>0.2891254093059672</v>
      </c>
      <c r="AL942">
        <v>7.2880108707833751</v>
      </c>
      <c r="AM942">
        <v>6.3209586819795271</v>
      </c>
      <c r="AN942">
        <v>0.85326350115827221</v>
      </c>
      <c r="AO942">
        <v>-6.7180879996510921E-4</v>
      </c>
      <c r="AP942">
        <v>8.0337389946868121E-2</v>
      </c>
      <c r="AQ942">
        <v>1.4132178889968811E-2</v>
      </c>
      <c r="AR942">
        <v>0</v>
      </c>
      <c r="AS942">
        <v>2.5265479986537016E-2</v>
      </c>
      <c r="AT942">
        <v>0</v>
      </c>
      <c r="AU942">
        <v>9.6180524925633906E-2</v>
      </c>
      <c r="AV942">
        <v>0.41322562700728405</v>
      </c>
      <c r="AW942" s="4" t="str">
        <v>TPAR</v>
      </c>
      <c r="AX942" s="4" t="str">
        <v>UNLF</v>
      </c>
      <c r="AY942" s="4" t="str">
        <v>TPAR</v>
      </c>
      <c r="AZ942" s="4" t="str">
        <v>UNLF</v>
      </c>
      <c r="BA942" s="4" t="str">
        <v>SPRO</v>
      </c>
      <c r="BB942" s="4" t="str">
        <v>LINK</v>
      </c>
      <c r="BC942" s="4" t="str">
        <v>TPAR</v>
      </c>
      <c r="BD942" s="4" t="str">
        <v>SPRO</v>
      </c>
      <c r="BE942" s="4" t="str">
        <v>TPAR</v>
      </c>
      <c r="BF942" s="4" t="str">
        <v>SPRO</v>
      </c>
      <c r="BG942" s="4">
        <v>0.29397671627209865</v>
      </c>
      <c r="BH942" s="4">
        <v>0.11530222265404266</v>
      </c>
      <c r="BI942" s="4">
        <v>0.23744589505809743</v>
      </c>
      <c r="BJ942" s="4">
        <v>6.6464494791694168E-2</v>
      </c>
      <c r="BK942" s="4">
        <v>0.56230459964527757</v>
      </c>
      <c r="BL942" s="4">
        <v>7.5866546123109996E-3</v>
      </c>
      <c r="BM942" s="4">
        <v>2.3490000000000002</v>
      </c>
      <c r="BN942" s="4">
        <v>0.99999999781849769</v>
      </c>
      <c r="BO942" s="4">
        <v>0.62959346122783333</v>
      </c>
      <c r="BP942" s="4">
        <v>0.9932719115000247</v>
      </c>
      <c r="BQ942" t="str">
        <f>VLOOKUP(A942,Misc!$A$3:$B$11,2,FALSE)</f>
        <v>HKD</v>
      </c>
      <c r="BR942">
        <f>INDEX(FX!$B$30:$AK$48,MATCH(Data!BQ942,FX!$A$30:$A$48,0),MATCH(Data!D942,Period,0))</f>
        <v>7.7522098499999998</v>
      </c>
      <c r="BS942">
        <f t="shared" si="256"/>
        <v>4.0127448947282334</v>
      </c>
      <c r="BT942">
        <f t="shared" si="257"/>
        <v>0</v>
      </c>
      <c r="BU942">
        <f t="shared" si="258"/>
        <v>1.9833469850497296</v>
      </c>
      <c r="BV942">
        <f t="shared" si="259"/>
        <v>0</v>
      </c>
      <c r="BW942">
        <f t="shared" si="260"/>
        <v>0.88379894390373659</v>
      </c>
      <c r="BX942">
        <f t="shared" si="261"/>
        <v>0</v>
      </c>
      <c r="BY942">
        <f t="shared" si="262"/>
        <v>0.47332020117035417</v>
      </c>
      <c r="BZ942">
        <f t="shared" si="263"/>
        <v>0</v>
      </c>
      <c r="CA942">
        <f t="shared" si="248"/>
        <v>6.4028987464272094</v>
      </c>
      <c r="CB942">
        <f t="shared" si="249"/>
        <v>3.2785139519843423</v>
      </c>
      <c r="CC942">
        <f t="shared" si="250"/>
        <v>1.7764978486281839</v>
      </c>
      <c r="CD942">
        <f t="shared" si="251"/>
        <v>1.0919487479456584</v>
      </c>
      <c r="CE942" s="4">
        <f t="shared" si="252"/>
        <v>0.49426191723659363</v>
      </c>
      <c r="CF942" s="4" t="str">
        <f t="shared" si="253"/>
        <v/>
      </c>
      <c r="CG942" s="4">
        <f t="shared" si="254"/>
        <v>0.23864719826545447</v>
      </c>
      <c r="CH942" s="4" t="str">
        <f t="shared" si="255"/>
        <v/>
      </c>
      <c r="CI942">
        <f>INDEX(FX!$B$114:$AK$132,MATCH(Data!BQ942,FX!$A$114:$A$132,0),MATCH(Data!D942,Period,0))</f>
        <v>7.80896309314587</v>
      </c>
    </row>
    <row r="943" spans="1:87" x14ac:dyDescent="0.15">
      <c r="A943" t="s">
        <v>2</v>
      </c>
      <c r="B943" s="1">
        <f t="shared" si="264"/>
        <v>44044</v>
      </c>
      <c r="C943" t="s">
        <v>108</v>
      </c>
      <c r="D943" s="1">
        <v>43983</v>
      </c>
      <c r="E943">
        <v>26.504778171641551</v>
      </c>
      <c r="F943">
        <v>21.096125061749319</v>
      </c>
      <c r="G943">
        <v>6.8133372110617207</v>
      </c>
      <c r="H943">
        <v>6.2947274363371504</v>
      </c>
      <c r="I943">
        <v>55.001090575373901</v>
      </c>
      <c r="J943">
        <v>28.162532310281666</v>
      </c>
      <c r="K943">
        <v>15.260169330942039</v>
      </c>
      <c r="L943">
        <v>9.3798722059969482</v>
      </c>
      <c r="M943">
        <v>55.085823661857319</v>
      </c>
      <c r="N943">
        <v>37.999231777368067</v>
      </c>
      <c r="O943">
        <v>12.085368009074344</v>
      </c>
      <c r="P943">
        <v>8.8722627171229291</v>
      </c>
      <c r="Q943" t="str">
        <v>MaxFocus</v>
      </c>
      <c r="R943" t="str">
        <v>Noble Fortune</v>
      </c>
      <c r="S943" t="str">
        <v>Wealth ICON</v>
      </c>
      <c r="T943" t="str">
        <v>FlexiGrowth Premier</v>
      </c>
      <c r="U943" t="str">
        <v>Crisis XDefender Supreme</v>
      </c>
      <c r="V943" t="str">
        <v>Altitude II</v>
      </c>
      <c r="W943" t="str">
        <v>Glorious Fortune</v>
      </c>
      <c r="X943" t="str">
        <v>VHIS</v>
      </c>
      <c r="Y943" t="str">
        <v>Regal Fortune</v>
      </c>
      <c r="Z943" t="str">
        <v>CANsurance</v>
      </c>
      <c r="AA943">
        <v>13.40063188164563</v>
      </c>
      <c r="AB943">
        <v>6.6011935231237606</v>
      </c>
      <c r="AC943">
        <v>3.1139897708763029</v>
      </c>
      <c r="AD943">
        <v>2.142934977051048</v>
      </c>
      <c r="AE943">
        <v>0.2106253371313932</v>
      </c>
      <c r="AF943">
        <v>2.9425094941000002E-2</v>
      </c>
      <c r="AG943">
        <v>0</v>
      </c>
      <c r="AH943">
        <v>0.16057943</v>
      </c>
      <c r="AI943">
        <v>0.7220026352908</v>
      </c>
      <c r="AJ943">
        <v>7.7499377173469997E-2</v>
      </c>
      <c r="AK943">
        <v>4.5896144408146711E-2</v>
      </c>
      <c r="AL943">
        <v>15.440092551028618</v>
      </c>
      <c r="AM943">
        <v>2.7392091674520707</v>
      </c>
      <c r="AN943">
        <v>1.3861603968473408</v>
      </c>
      <c r="AO943">
        <v>9.6498167158796541E-2</v>
      </c>
      <c r="AP943">
        <v>0.15772024171320331</v>
      </c>
      <c r="AQ943">
        <v>6.485831030145113E-3</v>
      </c>
      <c r="AR943">
        <v>0</v>
      </c>
      <c r="AS943">
        <v>0.2249755971022134</v>
      </c>
      <c r="AT943">
        <v>0.7333213463924374</v>
      </c>
      <c r="AU943">
        <v>7.1112207213581261E-2</v>
      </c>
      <c r="AV943">
        <v>1.0683168335734905E-2</v>
      </c>
      <c r="AW943" s="4" t="str">
        <v>TPAR</v>
      </c>
      <c r="AX943" s="4" t="str">
        <v>UNLF</v>
      </c>
      <c r="AY943" s="4" t="str">
        <v>TPAR</v>
      </c>
      <c r="AZ943" s="4" t="str">
        <v>UNLF</v>
      </c>
      <c r="BA943" s="4" t="str">
        <v>SPRO</v>
      </c>
      <c r="BB943" s="4" t="str">
        <v>LINK</v>
      </c>
      <c r="BC943" s="4" t="str">
        <v>TPAR</v>
      </c>
      <c r="BD943" s="4" t="str">
        <v>SPRO</v>
      </c>
      <c r="BE943" s="4" t="str">
        <v>TPAR</v>
      </c>
      <c r="BF943" s="4" t="str">
        <v>SPRO</v>
      </c>
      <c r="BG943" s="4">
        <v>0.29397671627209865</v>
      </c>
      <c r="BH943" s="4">
        <v>0.11530222265404266</v>
      </c>
      <c r="BI943" s="4">
        <v>0.23744589505809743</v>
      </c>
      <c r="BJ943" s="4">
        <v>6.6464494791694168E-2</v>
      </c>
      <c r="BK943" s="4">
        <v>0.56230459964527757</v>
      </c>
      <c r="BL943" s="4">
        <v>7.5866546123109996E-3</v>
      </c>
      <c r="BM943" s="4">
        <v>2.3490000000000002</v>
      </c>
      <c r="BN943" s="4">
        <v>0.99999999781849769</v>
      </c>
      <c r="BO943" s="4">
        <v>0.62959346122783333</v>
      </c>
      <c r="BP943" s="4">
        <v>0.9932719115000247</v>
      </c>
      <c r="BQ943" t="str">
        <f>VLOOKUP(A943,Misc!$A$3:$B$11,2,FALSE)</f>
        <v>HKD</v>
      </c>
      <c r="BR943">
        <f>INDEX(FX!$B$30:$AK$48,MATCH(Data!BQ943,FX!$A$30:$A$48,0),MATCH(Data!D943,Period,0))</f>
        <v>7.7502757999999998</v>
      </c>
      <c r="BS943">
        <f t="shared" si="256"/>
        <v>3.4198496744646882</v>
      </c>
      <c r="BT943">
        <f t="shared" si="257"/>
        <v>0</v>
      </c>
      <c r="BU943">
        <f t="shared" si="258"/>
        <v>2.7219837856285474</v>
      </c>
      <c r="BV943">
        <f t="shared" si="259"/>
        <v>0</v>
      </c>
      <c r="BW943">
        <f t="shared" si="260"/>
        <v>0.87910900036121564</v>
      </c>
      <c r="BX943">
        <f t="shared" si="261"/>
        <v>0</v>
      </c>
      <c r="BY943">
        <f t="shared" si="262"/>
        <v>0.81219399138507442</v>
      </c>
      <c r="BZ943">
        <f t="shared" si="263"/>
        <v>0</v>
      </c>
      <c r="CA943">
        <f t="shared" si="248"/>
        <v>7.0433282779438144</v>
      </c>
      <c r="CB943">
        <f t="shared" si="249"/>
        <v>3.6064368565143625</v>
      </c>
      <c r="CC943">
        <f t="shared" si="250"/>
        <v>1.9541863815871132</v>
      </c>
      <c r="CD943">
        <f t="shared" si="251"/>
        <v>1.2011674397885048</v>
      </c>
      <c r="CE943" s="4">
        <f t="shared" si="252"/>
        <v>0.7959366769694699</v>
      </c>
      <c r="CF943" s="4" t="str">
        <f t="shared" si="253"/>
        <v/>
      </c>
      <c r="CG943" s="4">
        <f t="shared" si="254"/>
        <v>0.29838311149143254</v>
      </c>
      <c r="CH943" s="4" t="str">
        <f t="shared" si="255"/>
        <v/>
      </c>
      <c r="CI943">
        <f>INDEX(FX!$B$114:$AK$132,MATCH(Data!BQ943,FX!$A$114:$A$132,0),MATCH(Data!D943,Period,0))</f>
        <v>7.80896309314587</v>
      </c>
    </row>
    <row r="944" spans="1:87" x14ac:dyDescent="0.15">
      <c r="A944" t="s">
        <v>2</v>
      </c>
      <c r="B944" s="1">
        <f t="shared" si="264"/>
        <v>44044</v>
      </c>
      <c r="C944" t="s">
        <v>108</v>
      </c>
      <c r="D944" s="1">
        <v>44013</v>
      </c>
      <c r="E944">
        <v>34.635542865949304</v>
      </c>
      <c r="F944">
        <v>12.59836756539079</v>
      </c>
      <c r="G944">
        <v>12.336668597587677</v>
      </c>
      <c r="H944">
        <v>5.1997853181496181</v>
      </c>
      <c r="I944">
        <v>50.000000000000036</v>
      </c>
      <c r="J944">
        <v>25.601794451409539</v>
      </c>
      <c r="K944">
        <v>13.872606134990527</v>
      </c>
      <c r="L944">
        <v>8.5269874723144881</v>
      </c>
      <c r="M944">
        <v>40.59630727273592</v>
      </c>
      <c r="N944">
        <v>20.594818766442753</v>
      </c>
      <c r="O944">
        <v>9.5387483334969367</v>
      </c>
      <c r="P944">
        <v>5.0499871313877955</v>
      </c>
      <c r="Q944" t="str">
        <v>MaxFocus</v>
      </c>
      <c r="R944" t="str">
        <v>Noble Fortune</v>
      </c>
      <c r="S944" t="str">
        <v>Wealth ICON</v>
      </c>
      <c r="T944" t="str">
        <v>FlexiGrowth Premier</v>
      </c>
      <c r="U944" t="str">
        <v>Crisis XDefender Supreme</v>
      </c>
      <c r="V944" t="str">
        <v>Altitude II</v>
      </c>
      <c r="W944" t="str">
        <v>Glorious Fortune</v>
      </c>
      <c r="X944" t="str">
        <v>VHIS</v>
      </c>
      <c r="Y944" t="str">
        <v>Regal Fortune</v>
      </c>
      <c r="Z944" t="str">
        <v>CANsurance</v>
      </c>
      <c r="AA944">
        <v>18.619501647905587</v>
      </c>
      <c r="AB944">
        <v>1.710636286714742</v>
      </c>
      <c r="AC944">
        <v>11.723180659160002</v>
      </c>
      <c r="AD944">
        <v>1.097624583734415</v>
      </c>
      <c r="AE944">
        <v>0.52309207178852912</v>
      </c>
      <c r="AF944">
        <v>0.33</v>
      </c>
      <c r="AG944">
        <v>0</v>
      </c>
      <c r="AH944">
        <v>0.30826342000000001</v>
      </c>
      <c r="AI944">
        <v>0</v>
      </c>
      <c r="AJ944">
        <v>0.10614927047606</v>
      </c>
      <c r="AK944">
        <v>0.21709492616996329</v>
      </c>
      <c r="AL944">
        <v>1.8429867203910473</v>
      </c>
      <c r="AM944">
        <v>-0.26209030779616432</v>
      </c>
      <c r="AN944">
        <v>1.0682108843335678</v>
      </c>
      <c r="AO944">
        <v>-0.37801269441672913</v>
      </c>
      <c r="AP944">
        <v>0.25468676491239273</v>
      </c>
      <c r="AQ944">
        <v>1.4811663573293131E-2</v>
      </c>
      <c r="AR944">
        <v>0</v>
      </c>
      <c r="AS944">
        <v>0.54187574601695943</v>
      </c>
      <c r="AT944">
        <v>0</v>
      </c>
      <c r="AU944">
        <v>0.12030473795064775</v>
      </c>
      <c r="AV944">
        <v>0.39402366220782348</v>
      </c>
      <c r="AW944" s="4" t="str">
        <v>TPAR</v>
      </c>
      <c r="AX944" s="4" t="str">
        <v>UNLF</v>
      </c>
      <c r="AY944" s="4" t="str">
        <v>TPAR</v>
      </c>
      <c r="AZ944" s="4" t="str">
        <v>UNLF</v>
      </c>
      <c r="BA944" s="4" t="str">
        <v>SPRO</v>
      </c>
      <c r="BB944" s="4" t="str">
        <v>LINK</v>
      </c>
      <c r="BC944" s="4" t="str">
        <v>TPAR</v>
      </c>
      <c r="BD944" s="4" t="str">
        <v>SPRO</v>
      </c>
      <c r="BE944" s="4" t="str">
        <v>TPAR</v>
      </c>
      <c r="BF944" s="4" t="str">
        <v>SPRO</v>
      </c>
      <c r="BG944" s="4">
        <v>0.29397671627209865</v>
      </c>
      <c r="BH944" s="4">
        <v>0.11530222265404266</v>
      </c>
      <c r="BI944" s="4">
        <v>0.23744589505809743</v>
      </c>
      <c r="BJ944" s="4">
        <v>6.6464494791694168E-2</v>
      </c>
      <c r="BK944" s="4">
        <v>0.56230459964527757</v>
      </c>
      <c r="BL944" s="4">
        <v>7.5866546123109996E-3</v>
      </c>
      <c r="BM944" s="4">
        <v>2.3490000000000002</v>
      </c>
      <c r="BN944" s="4">
        <v>0.99999999781849769</v>
      </c>
      <c r="BO944" s="4">
        <v>0.62959346122783333</v>
      </c>
      <c r="BP944" s="4">
        <v>0.9932719115000247</v>
      </c>
      <c r="BQ944" t="str">
        <f>VLOOKUP(A944,Misc!$A$3:$B$11,2,FALSE)</f>
        <v>HKD</v>
      </c>
      <c r="BR944">
        <f>INDEX(FX!$B$30:$AK$48,MATCH(Data!BQ944,FX!$A$30:$A$48,0),MATCH(Data!D944,Period,0))</f>
        <v>7.7510077700000002</v>
      </c>
      <c r="BS944">
        <f t="shared" si="256"/>
        <v>4.4685212418448268</v>
      </c>
      <c r="BT944">
        <f t="shared" si="257"/>
        <v>0</v>
      </c>
      <c r="BU944">
        <f t="shared" si="258"/>
        <v>1.6253844582832599</v>
      </c>
      <c r="BV944">
        <f t="shared" si="259"/>
        <v>0</v>
      </c>
      <c r="BW944">
        <f t="shared" si="260"/>
        <v>1.5916212399291243</v>
      </c>
      <c r="BX944">
        <f t="shared" si="261"/>
        <v>0</v>
      </c>
      <c r="BY944">
        <f t="shared" si="262"/>
        <v>0.67085280681503145</v>
      </c>
      <c r="BZ944">
        <f t="shared" si="263"/>
        <v>0</v>
      </c>
      <c r="CA944">
        <f t="shared" si="248"/>
        <v>6.4490000014213642</v>
      </c>
      <c r="CB944">
        <f t="shared" si="249"/>
        <v>3.3021194490705894</v>
      </c>
      <c r="CC944">
        <f t="shared" si="250"/>
        <v>1.7892887396854373</v>
      </c>
      <c r="CD944">
        <f t="shared" si="251"/>
        <v>1.0998108444215209</v>
      </c>
      <c r="CE944" s="4">
        <f t="shared" si="252"/>
        <v>0.36374101639320411</v>
      </c>
      <c r="CF944" s="4" t="str">
        <f t="shared" si="253"/>
        <v/>
      </c>
      <c r="CG944" s="4">
        <f t="shared" si="254"/>
        <v>0.41273484768249225</v>
      </c>
      <c r="CH944" s="4" t="str">
        <f t="shared" si="255"/>
        <v/>
      </c>
      <c r="CI944">
        <f>INDEX(FX!$B$114:$AK$132,MATCH(Data!BQ944,FX!$A$114:$A$132,0),MATCH(Data!D944,Period,0))</f>
        <v>7.75314002</v>
      </c>
    </row>
    <row r="945" spans="1:87" x14ac:dyDescent="0.15">
      <c r="A945" t="s">
        <v>2</v>
      </c>
      <c r="B945" s="1">
        <f t="shared" si="264"/>
        <v>44044</v>
      </c>
      <c r="C945" t="s">
        <v>108</v>
      </c>
      <c r="D945" s="1">
        <v>44044</v>
      </c>
      <c r="E945">
        <v>29.570057736635</v>
      </c>
      <c r="F945">
        <v>12.726908741130094</v>
      </c>
      <c r="G945">
        <v>10.664931742759403</v>
      </c>
      <c r="H945">
        <v>7.0657468793851228</v>
      </c>
      <c r="I945">
        <v>54.999999999999964</v>
      </c>
      <c r="J945">
        <v>28.161973896550556</v>
      </c>
      <c r="K945">
        <v>15.25986674848958</v>
      </c>
      <c r="L945">
        <v>9.379686219545933</v>
      </c>
      <c r="M945">
        <v>28.563899283589652</v>
      </c>
      <c r="N945">
        <v>11.264204334251216</v>
      </c>
      <c r="O945">
        <v>6.9214195607289728</v>
      </c>
      <c r="P945">
        <v>3.4056025949909601</v>
      </c>
      <c r="Q945" t="str">
        <v>MaxFocus</v>
      </c>
      <c r="R945" t="str">
        <v>Noble Fortune</v>
      </c>
      <c r="S945" t="str">
        <v>Wealth ICON</v>
      </c>
      <c r="T945" t="str">
        <v>FlexiGrowth Premier</v>
      </c>
      <c r="U945" t="str">
        <v>Crisis XDefender Supreme</v>
      </c>
      <c r="V945" t="str">
        <v>Altitude II</v>
      </c>
      <c r="W945" t="str">
        <v>Glorious Fortune</v>
      </c>
      <c r="X945" t="str">
        <v>VHIS</v>
      </c>
      <c r="Y945" t="str">
        <v>Regal Fortune</v>
      </c>
      <c r="Z945" t="str">
        <v>CANsurance</v>
      </c>
      <c r="AA945">
        <v>7.6190556816349968</v>
      </c>
      <c r="AB945">
        <v>3.8064499199999999</v>
      </c>
      <c r="AC945">
        <v>15.204526800000002</v>
      </c>
      <c r="AD945">
        <v>0</v>
      </c>
      <c r="AE945">
        <v>0.36784738999999994</v>
      </c>
      <c r="AF945">
        <v>0.3</v>
      </c>
      <c r="AG945">
        <v>1.73316</v>
      </c>
      <c r="AH945">
        <v>0.34038949999999996</v>
      </c>
      <c r="AI945">
        <v>0</v>
      </c>
      <c r="AJ945">
        <v>0.10325416000000001</v>
      </c>
      <c r="AK945">
        <v>9.5374284999998338E-2</v>
      </c>
      <c r="AL945">
        <v>2.0444401154115099</v>
      </c>
      <c r="AM945">
        <v>0.28241334099608217</v>
      </c>
      <c r="AN945">
        <v>1.863680706611393</v>
      </c>
      <c r="AO945">
        <v>0</v>
      </c>
      <c r="AP945">
        <v>0.15333898326772072</v>
      </c>
      <c r="AQ945">
        <v>3.9619651879373226E-2</v>
      </c>
      <c r="AR945">
        <v>1.3999599899999999</v>
      </c>
      <c r="AS945">
        <v>0.42319183366924124</v>
      </c>
      <c r="AT945">
        <v>0</v>
      </c>
      <c r="AU945">
        <v>0.10288290932318321</v>
      </c>
      <c r="AV945">
        <v>0.11620853802609155</v>
      </c>
      <c r="AW945" s="4" t="str">
        <v>TPAR</v>
      </c>
      <c r="AX945" s="4" t="str">
        <v>UNLF</v>
      </c>
      <c r="AY945" s="4" t="str">
        <v>TPAR</v>
      </c>
      <c r="AZ945" s="4" t="str">
        <v>UNLF</v>
      </c>
      <c r="BA945" s="4" t="str">
        <v>SPRO</v>
      </c>
      <c r="BB945" s="4" t="str">
        <v>LINK</v>
      </c>
      <c r="BC945" s="4" t="str">
        <v>TPAR</v>
      </c>
      <c r="BD945" s="4" t="str">
        <v>SPRO</v>
      </c>
      <c r="BE945" s="4" t="str">
        <v>TPAR</v>
      </c>
      <c r="BF945" s="4" t="str">
        <v>SPRO</v>
      </c>
      <c r="BG945" s="4">
        <v>0.29397671627209865</v>
      </c>
      <c r="BH945" s="4">
        <v>0.11530222265404266</v>
      </c>
      <c r="BI945" s="4">
        <v>0.23744589505809743</v>
      </c>
      <c r="BJ945" s="4">
        <v>6.6464494791694168E-2</v>
      </c>
      <c r="BK945" s="4">
        <v>0.56230459964527757</v>
      </c>
      <c r="BL945" s="4">
        <v>7.5866546123109996E-3</v>
      </c>
      <c r="BM945" s="4">
        <v>2.3490000000000002</v>
      </c>
      <c r="BN945" s="4">
        <v>0.99999999781849769</v>
      </c>
      <c r="BO945" s="4">
        <v>0.62959346122783333</v>
      </c>
      <c r="BP945" s="4">
        <v>0.9932719115000247</v>
      </c>
      <c r="BQ945" t="str">
        <f>VLOOKUP(A945,Misc!$A$3:$B$11,2,FALSE)</f>
        <v>HKD</v>
      </c>
      <c r="BR945">
        <f>INDEX(FX!$B$30:$AK$48,MATCH(Data!BQ945,FX!$A$30:$A$48,0),MATCH(Data!D945,Period,0))</f>
        <v>7.7501356299999999</v>
      </c>
      <c r="BS945">
        <f t="shared" si="256"/>
        <v>3.8154245484649669</v>
      </c>
      <c r="BT945">
        <f t="shared" si="257"/>
        <v>0</v>
      </c>
      <c r="BU945">
        <f t="shared" si="258"/>
        <v>1.6421530343114903</v>
      </c>
      <c r="BV945">
        <f t="shared" si="259"/>
        <v>0</v>
      </c>
      <c r="BW945">
        <f t="shared" si="260"/>
        <v>1.3760961423018869</v>
      </c>
      <c r="BX945">
        <f t="shared" si="261"/>
        <v>0</v>
      </c>
      <c r="BY945">
        <f t="shared" si="262"/>
        <v>0.91169331953808952</v>
      </c>
      <c r="BZ945">
        <f t="shared" si="263"/>
        <v>0</v>
      </c>
      <c r="CA945">
        <f t="shared" si="248"/>
        <v>7.0939000015634912</v>
      </c>
      <c r="CB945">
        <f t="shared" si="249"/>
        <v>3.6323313939776565</v>
      </c>
      <c r="CC945">
        <f t="shared" si="250"/>
        <v>1.9682176136539813</v>
      </c>
      <c r="CD945">
        <f t="shared" si="251"/>
        <v>1.2097919288636725</v>
      </c>
      <c r="CE945" s="4">
        <f t="shared" si="252"/>
        <v>0.43039850833170484</v>
      </c>
      <c r="CF945" s="4" t="str">
        <f t="shared" si="253"/>
        <v/>
      </c>
      <c r="CG945" s="4">
        <f t="shared" si="254"/>
        <v>0.55518170382965404</v>
      </c>
      <c r="CH945" s="4" t="str">
        <f t="shared" si="255"/>
        <v/>
      </c>
      <c r="CI945">
        <f>INDEX(FX!$B$114:$AK$132,MATCH(Data!BQ945,FX!$A$114:$A$132,0),MATCH(Data!D945,Period,0))</f>
        <v>7.75314002</v>
      </c>
    </row>
    <row r="946" spans="1:87" x14ac:dyDescent="0.15">
      <c r="A946" t="s">
        <v>2</v>
      </c>
      <c r="B946" s="1">
        <f t="shared" si="264"/>
        <v>44044</v>
      </c>
      <c r="C946" t="s">
        <v>108</v>
      </c>
      <c r="D946" s="1">
        <v>44075</v>
      </c>
      <c r="E946">
        <v>50.000000000000007</v>
      </c>
      <c r="F946">
        <v>22.806509742761914</v>
      </c>
      <c r="G946">
        <v>18.260799430947451</v>
      </c>
      <c r="H946">
        <v>9.6774559158773243</v>
      </c>
      <c r="I946">
        <v>56.459469349347764</v>
      </c>
      <c r="J946">
        <v>28.909274582353177</v>
      </c>
      <c r="K946">
        <v>15.664799617481448</v>
      </c>
      <c r="L946">
        <v>9.6285837567082506</v>
      </c>
      <c r="M946">
        <v>22.541705432943463</v>
      </c>
      <c r="N946">
        <v>11.155537628146137</v>
      </c>
      <c r="O946">
        <v>5.2079511390859263</v>
      </c>
      <c r="P946">
        <v>2.9809026208952782</v>
      </c>
      <c r="Q946" t="str">
        <v>MaxFocus</v>
      </c>
      <c r="R946" t="str">
        <v>Noble Fortune</v>
      </c>
      <c r="S946" t="str">
        <v>Wealth ICON</v>
      </c>
      <c r="T946" t="str">
        <v>FlexiGrowth Premier</v>
      </c>
      <c r="U946" t="str">
        <v>Crisis XDefender Supreme</v>
      </c>
      <c r="V946" t="str">
        <v>Altitude II</v>
      </c>
      <c r="W946" t="str">
        <v>Glorious Fortune</v>
      </c>
      <c r="X946" t="str">
        <v>VHIS</v>
      </c>
      <c r="Y946" t="str">
        <v>Regal Fortune</v>
      </c>
      <c r="Z946" t="str">
        <v>CANsurance</v>
      </c>
      <c r="AA946">
        <v>1.2191408973619133</v>
      </c>
      <c r="AB946">
        <v>0.18034887008465394</v>
      </c>
      <c r="AC946">
        <v>35.977617379179648</v>
      </c>
      <c r="AD946">
        <v>0</v>
      </c>
      <c r="AE946">
        <v>0.16998106267888891</v>
      </c>
      <c r="AF946">
        <v>0.21444725757086416</v>
      </c>
      <c r="AG946">
        <v>5.2762178875529768</v>
      </c>
      <c r="AH946">
        <v>0</v>
      </c>
      <c r="AI946">
        <v>9.1929581248182402E-3</v>
      </c>
      <c r="AJ946">
        <v>8.7759860400666019E-6</v>
      </c>
      <c r="AK946">
        <v>6.9530449114602035</v>
      </c>
      <c r="AL946">
        <v>0.38329475861087836</v>
      </c>
      <c r="AM946">
        <v>1.8666803603475224E-2</v>
      </c>
      <c r="AN946">
        <v>13.25267881349961</v>
      </c>
      <c r="AO946">
        <v>0</v>
      </c>
      <c r="AP946">
        <v>5.7985865598808514E-2</v>
      </c>
      <c r="AQ946">
        <v>9.7817219300276028E-4</v>
      </c>
      <c r="AR946">
        <v>2.6433851616640407</v>
      </c>
      <c r="AS946">
        <v>0</v>
      </c>
      <c r="AT946">
        <v>7.5673302931839248E-3</v>
      </c>
      <c r="AU946">
        <v>5.2502881116568217E-6</v>
      </c>
      <c r="AV946">
        <v>6.6795411784982761</v>
      </c>
      <c r="AW946" s="4" t="str">
        <v>TPAR</v>
      </c>
      <c r="AX946" s="4" t="str">
        <v>UNLF</v>
      </c>
      <c r="AY946" s="4" t="str">
        <v>TPAR</v>
      </c>
      <c r="AZ946" s="4" t="str">
        <v>UNLF</v>
      </c>
      <c r="BA946" s="4" t="str">
        <v>SPRO</v>
      </c>
      <c r="BB946" s="4" t="str">
        <v>LINK</v>
      </c>
      <c r="BC946" s="4" t="str">
        <v>TPAR</v>
      </c>
      <c r="BD946" s="4" t="str">
        <v>SPRO</v>
      </c>
      <c r="BE946" s="4" t="str">
        <v>TPAR</v>
      </c>
      <c r="BF946" s="4" t="str">
        <v>SPRO</v>
      </c>
      <c r="BG946" s="4">
        <v>0.29397671627209865</v>
      </c>
      <c r="BH946" s="4">
        <v>0.11530222265404266</v>
      </c>
      <c r="BI946" s="4">
        <v>0.23744589505809743</v>
      </c>
      <c r="BJ946" s="4">
        <v>6.6464494791694168E-2</v>
      </c>
      <c r="BK946" s="4">
        <v>0.56230459964527757</v>
      </c>
      <c r="BL946" s="4">
        <v>7.5866546123109996E-3</v>
      </c>
      <c r="BM946" s="4">
        <v>2.3490000000000002</v>
      </c>
      <c r="BN946" s="4">
        <v>0.99999999781849769</v>
      </c>
      <c r="BO946" s="4">
        <v>0.62959346122783333</v>
      </c>
      <c r="BP946" s="4">
        <v>0.9932719115000247</v>
      </c>
      <c r="BQ946" t="str">
        <f>VLOOKUP(A946,Misc!$A$3:$B$11,2,FALSE)</f>
        <v>HKD</v>
      </c>
      <c r="BR946">
        <f>INDEX(FX!$B$30:$AK$48,MATCH(Data!BQ946,FX!$A$30:$A$48,0),MATCH(Data!D946,Period,0))</f>
        <v>7.7501356299999999</v>
      </c>
      <c r="BS946">
        <f t="shared" si="256"/>
        <v>0</v>
      </c>
      <c r="BT946">
        <f t="shared" si="257"/>
        <v>6.4514999978135874</v>
      </c>
      <c r="BU946">
        <f t="shared" si="258"/>
        <v>0</v>
      </c>
      <c r="BV946">
        <f t="shared" si="259"/>
        <v>2.9427239511112808</v>
      </c>
      <c r="BW946">
        <f t="shared" si="260"/>
        <v>0</v>
      </c>
      <c r="BX946">
        <f t="shared" si="261"/>
        <v>2.3561909497766367</v>
      </c>
      <c r="BY946">
        <f t="shared" si="262"/>
        <v>0</v>
      </c>
      <c r="BZ946">
        <f t="shared" si="263"/>
        <v>1.2486821364024727</v>
      </c>
      <c r="CA946">
        <f t="shared" si="248"/>
        <v>7.2821423582838589</v>
      </c>
      <c r="CB946">
        <f t="shared" si="249"/>
        <v>3.7287182364537221</v>
      </c>
      <c r="CC946">
        <f t="shared" si="250"/>
        <v>2.0204458551080635</v>
      </c>
      <c r="CD946">
        <f t="shared" si="251"/>
        <v>1.2418947332139438</v>
      </c>
      <c r="CE946" s="4" t="str">
        <f t="shared" si="252"/>
        <v/>
      </c>
      <c r="CF946" s="4">
        <f t="shared" si="253"/>
        <v>0.45613019485523826</v>
      </c>
      <c r="CG946" s="4" t="str">
        <f t="shared" si="254"/>
        <v/>
      </c>
      <c r="CH946" s="4">
        <f t="shared" si="255"/>
        <v>0.42432866865780067</v>
      </c>
      <c r="CI946">
        <f>INDEX(FX!$B$114:$AK$132,MATCH(Data!BQ946,FX!$A$114:$A$132,0),MATCH(Data!D946,Period,0))</f>
        <v>7.75314002</v>
      </c>
    </row>
    <row r="947" spans="1:87" x14ac:dyDescent="0.15">
      <c r="A947" t="s">
        <v>2</v>
      </c>
      <c r="B947" s="1">
        <f t="shared" si="264"/>
        <v>44044</v>
      </c>
      <c r="C947" t="s">
        <v>108</v>
      </c>
      <c r="D947" s="1">
        <v>44105</v>
      </c>
      <c r="E947">
        <v>83.968213328740418</v>
      </c>
      <c r="F947">
        <v>38.488241745462382</v>
      </c>
      <c r="G947">
        <v>30.878973997145547</v>
      </c>
      <c r="H947">
        <v>16.524766741193499</v>
      </c>
      <c r="I947">
        <v>55.000000000000021</v>
      </c>
      <c r="J947">
        <v>28.161973896550528</v>
      </c>
      <c r="K947">
        <v>15.25986674848958</v>
      </c>
      <c r="L947">
        <v>9.379686219545933</v>
      </c>
      <c r="M947">
        <v>32.713986977496312</v>
      </c>
      <c r="N947">
        <v>12.766632065684171</v>
      </c>
      <c r="O947">
        <v>8.0688856941040434</v>
      </c>
      <c r="P947">
        <v>3.3840049264118277</v>
      </c>
      <c r="Q947" t="str">
        <v>MaxFocus</v>
      </c>
      <c r="R947" t="str">
        <v>Noble Fortune</v>
      </c>
      <c r="S947" t="str">
        <v>Wealth ICON</v>
      </c>
      <c r="T947" t="str">
        <v>FlexiGrowth Premier</v>
      </c>
      <c r="U947" t="str">
        <v>Crisis XDefender Supreme</v>
      </c>
      <c r="V947" t="str">
        <v>Altitude II</v>
      </c>
      <c r="W947" t="str">
        <v>Glorious Fortune</v>
      </c>
      <c r="X947" t="str">
        <v>VHIS</v>
      </c>
      <c r="Y947" t="str">
        <v>Regal Fortune</v>
      </c>
      <c r="Z947" t="str">
        <v>CANsurance</v>
      </c>
      <c r="AA947">
        <v>1.1320370221242106</v>
      </c>
      <c r="AB947">
        <v>0.16669896512383325</v>
      </c>
      <c r="AC947">
        <v>60.670110952195841</v>
      </c>
      <c r="AD947">
        <v>0</v>
      </c>
      <c r="AE947">
        <v>0.2442105591814448</v>
      </c>
      <c r="AF947">
        <v>0.33355501426753736</v>
      </c>
      <c r="AG947">
        <v>9.0831451197222464</v>
      </c>
      <c r="AH947">
        <v>0</v>
      </c>
      <c r="AI947">
        <v>1.6294503384769822E-2</v>
      </c>
      <c r="AJ947">
        <v>8.1117657689433655E-6</v>
      </c>
      <c r="AK947">
        <v>12.322153080974772</v>
      </c>
      <c r="AL947">
        <v>0.35590811800328193</v>
      </c>
      <c r="AM947">
        <v>1.7253985796576065E-2</v>
      </c>
      <c r="AN947">
        <v>20.983937355747166</v>
      </c>
      <c r="AO947">
        <v>0</v>
      </c>
      <c r="AP947">
        <v>8.3307872296669971E-2</v>
      </c>
      <c r="AQ947">
        <v>1.5214661333933198E-3</v>
      </c>
      <c r="AR947">
        <v>4.5506557049808443</v>
      </c>
      <c r="AS947">
        <v>0</v>
      </c>
      <c r="AT947">
        <v>1.3413080686516738E-2</v>
      </c>
      <c r="AU947">
        <v>4.8529142123504218E-6</v>
      </c>
      <c r="AV947">
        <v>11.835731212070442</v>
      </c>
      <c r="AW947" s="4" t="str">
        <v>TPAR</v>
      </c>
      <c r="AX947" s="4" t="str">
        <v>UNLF</v>
      </c>
      <c r="AY947" s="4" t="str">
        <v>TPAR</v>
      </c>
      <c r="AZ947" s="4" t="str">
        <v>UNLF</v>
      </c>
      <c r="BA947" s="4" t="str">
        <v>SPRO</v>
      </c>
      <c r="BB947" s="4" t="str">
        <v>LINK</v>
      </c>
      <c r="BC947" s="4" t="str">
        <v>TPAR</v>
      </c>
      <c r="BD947" s="4" t="str">
        <v>SPRO</v>
      </c>
      <c r="BE947" s="4" t="str">
        <v>TPAR</v>
      </c>
      <c r="BF947" s="4" t="str">
        <v>SPRO</v>
      </c>
      <c r="BG947" s="4">
        <v>0.29397671627209865</v>
      </c>
      <c r="BH947" s="4">
        <v>0.11530222265404266</v>
      </c>
      <c r="BI947" s="4">
        <v>0.23744589505809743</v>
      </c>
      <c r="BJ947" s="4">
        <v>6.6464494791694168E-2</v>
      </c>
      <c r="BK947" s="4">
        <v>0.56230459964527757</v>
      </c>
      <c r="BL947" s="4">
        <v>7.5866546123109996E-3</v>
      </c>
      <c r="BM947" s="4">
        <v>2.3490000000000002</v>
      </c>
      <c r="BN947" s="4">
        <v>0.99999999781849769</v>
      </c>
      <c r="BO947" s="4">
        <v>0.62959346122783333</v>
      </c>
      <c r="BP947" s="4">
        <v>0.9932719115000247</v>
      </c>
      <c r="BQ947" t="str">
        <f>VLOOKUP(A947,Misc!$A$3:$B$11,2,FALSE)</f>
        <v>HKD</v>
      </c>
      <c r="BR947">
        <f>INDEX(FX!$B$30:$AK$48,MATCH(Data!BQ947,FX!$A$30:$A$48,0),MATCH(Data!D947,Period,0))</f>
        <v>7.7501356299999999</v>
      </c>
      <c r="BS947">
        <f t="shared" si="256"/>
        <v>0</v>
      </c>
      <c r="BT947">
        <f t="shared" si="257"/>
        <v>10.834418562135593</v>
      </c>
      <c r="BU947">
        <f t="shared" si="258"/>
        <v>0</v>
      </c>
      <c r="BV947">
        <f t="shared" si="259"/>
        <v>4.9661378307339872</v>
      </c>
      <c r="BW947">
        <f t="shared" si="260"/>
        <v>0</v>
      </c>
      <c r="BX947">
        <f t="shared" si="261"/>
        <v>3.9843140135014061</v>
      </c>
      <c r="BY947">
        <f t="shared" si="262"/>
        <v>0</v>
      </c>
      <c r="BZ947">
        <f t="shared" si="263"/>
        <v>2.1321906518935978</v>
      </c>
      <c r="CA947">
        <f t="shared" si="248"/>
        <v>7.0939000015634983</v>
      </c>
      <c r="CB947">
        <f t="shared" si="249"/>
        <v>3.6323313939776529</v>
      </c>
      <c r="CC947">
        <f t="shared" si="250"/>
        <v>1.9682176136539813</v>
      </c>
      <c r="CD947">
        <f t="shared" si="251"/>
        <v>1.2097919288636725</v>
      </c>
      <c r="CE947" s="4" t="str">
        <f t="shared" si="252"/>
        <v/>
      </c>
      <c r="CF947" s="4">
        <f t="shared" si="253"/>
        <v>0.45836680595761498</v>
      </c>
      <c r="CG947" s="4" t="str">
        <f t="shared" si="254"/>
        <v/>
      </c>
      <c r="CH947" s="4">
        <f t="shared" si="255"/>
        <v>0.42934584672581738</v>
      </c>
      <c r="CI947">
        <f>INDEX(FX!$B$114:$AK$132,MATCH(Data!BQ947,FX!$A$114:$A$132,0),MATCH(Data!D947,Period,0))</f>
        <v>7.75314002</v>
      </c>
    </row>
    <row r="948" spans="1:87" x14ac:dyDescent="0.15">
      <c r="A948" t="s">
        <v>2</v>
      </c>
      <c r="B948" s="1">
        <f t="shared" si="264"/>
        <v>44044</v>
      </c>
      <c r="C948" t="s">
        <v>108</v>
      </c>
      <c r="D948" s="1">
        <v>44136</v>
      </c>
      <c r="E948">
        <v>119.02361445275049</v>
      </c>
      <c r="F948">
        <v>54.546382455566778</v>
      </c>
      <c r="G948">
        <v>43.783166668242842</v>
      </c>
      <c r="H948">
        <v>23.432378865091366</v>
      </c>
      <c r="I948">
        <v>55.000000000000021</v>
      </c>
      <c r="J948">
        <v>28.161973896550556</v>
      </c>
      <c r="K948">
        <v>15.25986674848958</v>
      </c>
      <c r="L948">
        <v>9.379686219545933</v>
      </c>
      <c r="M948">
        <v>41.72005509562424</v>
      </c>
      <c r="N948">
        <v>16.291597128952237</v>
      </c>
      <c r="O948">
        <v>9.4337380644869846</v>
      </c>
      <c r="P948">
        <v>3.9573575701113004</v>
      </c>
      <c r="Q948" t="str">
        <v>MaxFocus</v>
      </c>
      <c r="R948" t="str">
        <v>Noble Fortune</v>
      </c>
      <c r="S948" t="str">
        <v>Wealth ICON</v>
      </c>
      <c r="T948" t="str">
        <v>FlexiGrowth Premier</v>
      </c>
      <c r="U948" t="str">
        <v>Crisis XDefender Supreme</v>
      </c>
      <c r="V948" t="str">
        <v>Altitude II</v>
      </c>
      <c r="W948" t="str">
        <v>Glorious Fortune</v>
      </c>
      <c r="X948" t="str">
        <v>VHIS</v>
      </c>
      <c r="Y948" t="str">
        <v>Regal Fortune</v>
      </c>
      <c r="Z948" t="str">
        <v>CANsurance</v>
      </c>
      <c r="AA948">
        <v>1.541543830249575</v>
      </c>
      <c r="AB948">
        <v>0.23272051788510956</v>
      </c>
      <c r="AC948">
        <v>86.033884712879313</v>
      </c>
      <c r="AD948">
        <v>0</v>
      </c>
      <c r="AE948">
        <v>0.34517256235916105</v>
      </c>
      <c r="AF948">
        <v>0.47225173898123374</v>
      </c>
      <c r="AG948">
        <v>12.885406257246938</v>
      </c>
      <c r="AH948">
        <v>0</v>
      </c>
      <c r="AI948">
        <v>2.3127737372307767E-2</v>
      </c>
      <c r="AJ948">
        <v>1.1324451410414337E-5</v>
      </c>
      <c r="AK948">
        <v>17.489495771325451</v>
      </c>
      <c r="AL948">
        <v>0.4846831924240646</v>
      </c>
      <c r="AM948">
        <v>2.408747113204138E-2</v>
      </c>
      <c r="AN948">
        <v>29.72006744824979</v>
      </c>
      <c r="AO948">
        <v>0</v>
      </c>
      <c r="AP948">
        <v>0.11774917448989733</v>
      </c>
      <c r="AQ948">
        <v>2.154112504870766E-3</v>
      </c>
      <c r="AR948">
        <v>6.4555885348807145</v>
      </c>
      <c r="AS948">
        <v>0</v>
      </c>
      <c r="AT948">
        <v>1.9037966370996265E-2</v>
      </c>
      <c r="AU948">
        <v>6.7749233350743227E-6</v>
      </c>
      <c r="AV948">
        <v>16.799047317472194</v>
      </c>
      <c r="AW948" s="4" t="str">
        <v>TPAR</v>
      </c>
      <c r="AX948" s="4" t="str">
        <v>UNLF</v>
      </c>
      <c r="AY948" s="4" t="str">
        <v>TPAR</v>
      </c>
      <c r="AZ948" s="4" t="str">
        <v>UNLF</v>
      </c>
      <c r="BA948" s="4" t="str">
        <v>SPRO</v>
      </c>
      <c r="BB948" s="4" t="str">
        <v>LINK</v>
      </c>
      <c r="BC948" s="4" t="str">
        <v>TPAR</v>
      </c>
      <c r="BD948" s="4" t="str">
        <v>SPRO</v>
      </c>
      <c r="BE948" s="4" t="str">
        <v>TPAR</v>
      </c>
      <c r="BF948" s="4" t="str">
        <v>SPRO</v>
      </c>
      <c r="BG948" s="4">
        <v>0.29397671627209865</v>
      </c>
      <c r="BH948" s="4">
        <v>0.11530222265404266</v>
      </c>
      <c r="BI948" s="4">
        <v>0.23744589505809743</v>
      </c>
      <c r="BJ948" s="4">
        <v>6.6464494791694168E-2</v>
      </c>
      <c r="BK948" s="4">
        <v>0.56230459964527757</v>
      </c>
      <c r="BL948" s="4">
        <v>7.5866546123109996E-3</v>
      </c>
      <c r="BM948" s="4">
        <v>2.3490000000000002</v>
      </c>
      <c r="BN948" s="4">
        <v>0.99999999781849769</v>
      </c>
      <c r="BO948" s="4">
        <v>0.62959346122783333</v>
      </c>
      <c r="BP948" s="4">
        <v>0.9932719115000247</v>
      </c>
      <c r="BQ948" t="str">
        <f>VLOOKUP(A948,Misc!$A$3:$B$11,2,FALSE)</f>
        <v>HKD</v>
      </c>
      <c r="BR948">
        <f>INDEX(FX!$B$30:$AK$48,MATCH(Data!BQ948,FX!$A$30:$A$48,0),MATCH(Data!D948,Period,0))</f>
        <v>7.7501356299999999</v>
      </c>
      <c r="BS948">
        <f t="shared" si="256"/>
        <v>0</v>
      </c>
      <c r="BT948">
        <f t="shared" si="257"/>
        <v>15.3576169676337</v>
      </c>
      <c r="BU948">
        <f t="shared" si="258"/>
        <v>0</v>
      </c>
      <c r="BV948">
        <f t="shared" si="259"/>
        <v>7.0381197258565624</v>
      </c>
      <c r="BW948">
        <f t="shared" si="260"/>
        <v>0</v>
      </c>
      <c r="BX948">
        <f t="shared" si="261"/>
        <v>5.6493419932888118</v>
      </c>
      <c r="BY948">
        <f t="shared" si="262"/>
        <v>0</v>
      </c>
      <c r="BZ948">
        <f t="shared" si="263"/>
        <v>3.0234798439380817</v>
      </c>
      <c r="CA948">
        <f t="shared" si="248"/>
        <v>7.0939000015634983</v>
      </c>
      <c r="CB948">
        <f t="shared" si="249"/>
        <v>3.6323313939776565</v>
      </c>
      <c r="CC948">
        <f t="shared" si="250"/>
        <v>1.9682176136539813</v>
      </c>
      <c r="CD948">
        <f t="shared" si="251"/>
        <v>1.2097919288636725</v>
      </c>
      <c r="CE948" s="4" t="str">
        <f t="shared" si="252"/>
        <v/>
      </c>
      <c r="CF948" s="4">
        <f t="shared" si="253"/>
        <v>0.45828201997025031</v>
      </c>
      <c r="CG948" s="4" t="str">
        <f t="shared" si="254"/>
        <v/>
      </c>
      <c r="CH948" s="4">
        <f t="shared" si="255"/>
        <v>0.42958630453961399</v>
      </c>
      <c r="CI948">
        <f>INDEX(FX!$B$114:$AK$132,MATCH(Data!BQ948,FX!$A$114:$A$132,0),MATCH(Data!D948,Period,0))</f>
        <v>7.75314002</v>
      </c>
    </row>
    <row r="949" spans="1:87" x14ac:dyDescent="0.15">
      <c r="A949" t="s">
        <v>2</v>
      </c>
      <c r="B949" s="1">
        <f t="shared" si="264"/>
        <v>44044</v>
      </c>
      <c r="C949" t="s">
        <v>108</v>
      </c>
      <c r="D949" s="1">
        <v>44166</v>
      </c>
      <c r="E949">
        <v>136.57180402472372</v>
      </c>
      <c r="F949">
        <v>62.591325836239101</v>
      </c>
      <c r="G949">
        <v>50.239810250488993</v>
      </c>
      <c r="H949">
        <v>26.889604685737567</v>
      </c>
      <c r="I949">
        <v>64.376226897295936</v>
      </c>
      <c r="J949">
        <v>32.962938571637366</v>
      </c>
      <c r="K949">
        <v>17.86132080405935</v>
      </c>
      <c r="L949">
        <v>10.978705605362304</v>
      </c>
      <c r="M949">
        <v>87.061409338983879</v>
      </c>
      <c r="N949">
        <v>53.593418064956097</v>
      </c>
      <c r="O949">
        <v>24.604881429131755</v>
      </c>
      <c r="P949">
        <v>23.695992636115204</v>
      </c>
      <c r="Q949" t="str">
        <v>MaxFocus</v>
      </c>
      <c r="R949" t="str">
        <v>Noble Fortune</v>
      </c>
      <c r="S949" t="str">
        <v>Wealth ICON</v>
      </c>
      <c r="T949" t="str">
        <v>FlexiGrowth Premier</v>
      </c>
      <c r="U949" t="str">
        <v>Crisis XDefender Supreme</v>
      </c>
      <c r="V949" t="str">
        <v>Altitude II</v>
      </c>
      <c r="W949" t="str">
        <v>Glorious Fortune</v>
      </c>
      <c r="X949" t="str">
        <v>VHIS</v>
      </c>
      <c r="Y949" t="str">
        <v>Regal Fortune</v>
      </c>
      <c r="Z949" t="str">
        <v>CANsurance</v>
      </c>
      <c r="AA949">
        <v>1.7630130318337629</v>
      </c>
      <c r="AB949">
        <v>0.26573042659777707</v>
      </c>
      <c r="AC949">
        <v>98.718509397971843</v>
      </c>
      <c r="AD949">
        <v>0</v>
      </c>
      <c r="AE949">
        <v>0.39566199361266968</v>
      </c>
      <c r="AF949">
        <v>0.54161343944749563</v>
      </c>
      <c r="AG949">
        <v>14.786958050220997</v>
      </c>
      <c r="AH949">
        <v>0</v>
      </c>
      <c r="AI949">
        <v>2.6545138034645029E-2</v>
      </c>
      <c r="AJ949">
        <v>1.2930752009415947E-5</v>
      </c>
      <c r="AK949">
        <v>20.073759616252516</v>
      </c>
      <c r="AL949">
        <v>0.55431423577335825</v>
      </c>
      <c r="AM949">
        <v>2.7504123992792749E-2</v>
      </c>
      <c r="AN949">
        <v>34.088996117007817</v>
      </c>
      <c r="AO949">
        <v>0</v>
      </c>
      <c r="AP949">
        <v>0.13497270120920543</v>
      </c>
      <c r="AQ949">
        <v>2.4704965305935643E-3</v>
      </c>
      <c r="AR949">
        <v>7.4082659831607183</v>
      </c>
      <c r="AS949">
        <v>0</v>
      </c>
      <c r="AT949">
        <v>2.1851054302533302E-2</v>
      </c>
      <c r="AU949">
        <v>7.7359026370219568E-6</v>
      </c>
      <c r="AV949">
        <v>19.281274380851215</v>
      </c>
      <c r="AW949" s="4" t="str">
        <v>TPAR</v>
      </c>
      <c r="AX949" s="4" t="str">
        <v>UNLF</v>
      </c>
      <c r="AY949" s="4" t="str">
        <v>TPAR</v>
      </c>
      <c r="AZ949" s="4" t="str">
        <v>UNLF</v>
      </c>
      <c r="BA949" s="4" t="str">
        <v>SPRO</v>
      </c>
      <c r="BB949" s="4" t="str">
        <v>LINK</v>
      </c>
      <c r="BC949" s="4" t="str">
        <v>TPAR</v>
      </c>
      <c r="BD949" s="4" t="str">
        <v>SPRO</v>
      </c>
      <c r="BE949" s="4" t="str">
        <v>TPAR</v>
      </c>
      <c r="BF949" s="4" t="str">
        <v>SPRO</v>
      </c>
      <c r="BG949" s="4">
        <v>0.29397671627209865</v>
      </c>
      <c r="BH949" s="4">
        <v>0.11530222265404266</v>
      </c>
      <c r="BI949" s="4">
        <v>0.23744589505809743</v>
      </c>
      <c r="BJ949" s="4">
        <v>6.6464494791694168E-2</v>
      </c>
      <c r="BK949" s="4">
        <v>0.56230459964527757</v>
      </c>
      <c r="BL949" s="4">
        <v>7.5866546123109996E-3</v>
      </c>
      <c r="BM949" s="4">
        <v>2.3490000000000002</v>
      </c>
      <c r="BN949" s="4">
        <v>0.99999999781849769</v>
      </c>
      <c r="BO949" s="4">
        <v>0.62959346122783333</v>
      </c>
      <c r="BP949" s="4">
        <v>0.9932719115000247</v>
      </c>
      <c r="BQ949" t="str">
        <f>VLOOKUP(A949,Misc!$A$3:$B$11,2,FALSE)</f>
        <v>HKD</v>
      </c>
      <c r="BR949">
        <f>INDEX(FX!$B$30:$AK$48,MATCH(Data!BQ949,FX!$A$30:$A$48,0),MATCH(Data!D949,Period,0))</f>
        <v>7.7501356299999999</v>
      </c>
      <c r="BS949">
        <f t="shared" si="256"/>
        <v>0</v>
      </c>
      <c r="BT949">
        <f t="shared" si="257"/>
        <v>17.621859867338053</v>
      </c>
      <c r="BU949">
        <f t="shared" si="258"/>
        <v>0</v>
      </c>
      <c r="BV949">
        <f t="shared" si="259"/>
        <v>8.0761587699129205</v>
      </c>
      <c r="BW949">
        <f t="shared" si="260"/>
        <v>0</v>
      </c>
      <c r="BX949">
        <f t="shared" si="261"/>
        <v>6.4824427144236951</v>
      </c>
      <c r="BY949">
        <f t="shared" si="262"/>
        <v>0</v>
      </c>
      <c r="BZ949">
        <f t="shared" si="263"/>
        <v>3.4695656914248825</v>
      </c>
      <c r="CA949">
        <f t="shared" si="248"/>
        <v>8.303245747043265</v>
      </c>
      <c r="CB949">
        <f t="shared" si="249"/>
        <v>4.2515598179068315</v>
      </c>
      <c r="CC949">
        <f t="shared" si="250"/>
        <v>2.3037531578153221</v>
      </c>
      <c r="CD949">
        <f t="shared" si="251"/>
        <v>1.4160334492917237</v>
      </c>
      <c r="CE949" s="4" t="str">
        <f t="shared" si="252"/>
        <v/>
      </c>
      <c r="CF949" s="4">
        <f t="shared" si="253"/>
        <v>0.45830342714743766</v>
      </c>
      <c r="CG949" s="4" t="str">
        <f t="shared" si="254"/>
        <v/>
      </c>
      <c r="CH949" s="4">
        <f t="shared" si="255"/>
        <v>0.42960592904023509</v>
      </c>
      <c r="CI949">
        <f>INDEX(FX!$B$114:$AK$132,MATCH(Data!BQ949,FX!$A$114:$A$132,0),MATCH(Data!D949,Period,0))</f>
        <v>7.75314002</v>
      </c>
    </row>
    <row r="950" spans="1:87" x14ac:dyDescent="0.15">
      <c r="A950" t="s">
        <v>2</v>
      </c>
      <c r="B950" s="1">
        <f t="shared" si="264"/>
        <v>44044</v>
      </c>
      <c r="C950" t="s">
        <v>348</v>
      </c>
      <c r="D950" s="1">
        <v>43831</v>
      </c>
      <c r="E950">
        <f t="array" ref="E950:E961">TRANSPOSE('[9]AF_Key Metrics P1'!$F$6:$Q$6)</f>
        <v>1.4946205577068252</v>
      </c>
      <c r="F950">
        <f t="array" ref="F950:F961">TRANSPOSE('[9]AF_Key Metrics P1'!$F$11:$Q$11)</f>
        <v>0.8615577669062422</v>
      </c>
      <c r="G950">
        <f t="array" ref="G950:G961">TRANSPOSE('[9]AF_Key Metrics P1'!$F$16:$Q$16)</f>
        <v>0.16257468181115642</v>
      </c>
      <c r="H950">
        <f t="array" ref="H950:H961">TRANSPOSE('[9]AF_Key Metrics P1'!$F$21:$Q$21)</f>
        <v>0.14251106915944026</v>
      </c>
      <c r="I950">
        <f t="array" ref="I950:I961">TRANSPOSE('[9]AF_Key Metrics P1'!$F$7:$Q$7)</f>
        <v>2</v>
      </c>
      <c r="J950">
        <f t="array" ref="J950:J961">TRANSPOSE('[9]AF_Key Metrics P1'!$F$12:$Q$12)</f>
        <v>0.89710063627723935</v>
      </c>
      <c r="K950">
        <f t="array" ref="K950:K961">TRANSPOSE('[9]AF_Key Metrics P1'!$F$17:$Q$17)</f>
        <v>0.30721077348512449</v>
      </c>
      <c r="L950">
        <f t="array" ref="L950:L961">TRANSPOSE('[9]AF_Key Metrics P1'!$F$22:$Q$22)</f>
        <v>0.1936864001487458</v>
      </c>
      <c r="M950">
        <f t="array" ref="M950:M961">TRANSPOSE('[9]AF_Key Metrics P1'!$F$9:$Q$9)</f>
        <v>16.787220995913422</v>
      </c>
      <c r="N950">
        <f t="array" ref="N950:N961">TRANSPOSE('[9]AF_Key Metrics P1'!$F$14:$Q$14)</f>
        <v>1.7654366321215811</v>
      </c>
      <c r="O950">
        <f t="array" ref="O950:O961">TRANSPOSE('[9]AF_Key Metrics P1'!$F$19:$Q$19)</f>
        <v>0.3134594018467769</v>
      </c>
      <c r="P950">
        <f t="array" ref="P950:P961">TRANSPOSE('[9]AF_Key Metrics P1'!$F$24:$Q$24)</f>
        <v>0.17095235544389448</v>
      </c>
      <c r="Q950" t="str">
        <f t="array" ref="Q950:Q961">'[9]AF_Key Products'!$D$6</f>
        <v>MetLife Products Par</v>
      </c>
      <c r="R950" t="str">
        <f t="array" ref="R950:R961">'[9]AF_Key Products'!$D$9</f>
        <v>MetLife Products Prot</v>
      </c>
      <c r="S950" t="str">
        <f t="array" ref="S950:S961">'[9]AF_Key Products'!$D$12</f>
        <v>Easy Health Refundable HI</v>
      </c>
      <c r="T950" t="str">
        <f t="array" ref="T950:T961">'[9]AF_Key Products'!$D$15</f>
        <v>Journey Deferred Annuity Plan</v>
      </c>
      <c r="U950" t="str">
        <f t="array" ref="U950:U961">'[9]AF_Key Products'!$D$18</f>
        <v>Wealth ICON</v>
      </c>
      <c r="V950" t="str">
        <f t="array" ref="V950:V961">'[9]AF_Key Products'!$D$21</f>
        <v>Easy Care - ROP PA</v>
      </c>
      <c r="W950" t="str">
        <f t="array" ref="W950:W961">'[9]AF_Key Products'!$D$24</f>
        <v>VHIS</v>
      </c>
      <c r="X950" t="str">
        <f t="array" ref="X950:X961">'[9]AF_Key Products'!$D$27</f>
        <v>Cash-up Insurance Plan</v>
      </c>
      <c r="Y950" t="str">
        <f t="array" ref="Y950:Y961">'[9]AF_Key Products'!$D$30</f>
        <v>Easy Saver Endowment Plan</v>
      </c>
      <c r="Z950" t="str">
        <f t="array" ref="Z950:Z961">'[9]AF_Key Products'!$D$33</f>
        <v>Crisis XDefender Supreme</v>
      </c>
      <c r="AA950">
        <f t="array" ref="AA950:AA961">TRANSPOSE('[9]AF_Key Products'!$F$6:$Q$6)</f>
        <v>0</v>
      </c>
      <c r="AB950">
        <f t="array" ref="AB950:AB961">TRANSPOSE('[9]AF_Key Products'!$F$9:$Q$9)</f>
        <v>0</v>
      </c>
      <c r="AC950">
        <f t="array" ref="AC950:AC961">TRANSPOSE('[9]AF_Key Products'!$F$12:$Q$12)</f>
        <v>0.26698320000000003</v>
      </c>
      <c r="AD950">
        <f t="array" ref="AD950:AD961">TRANSPOSE('[9]AF_Key Products'!$F$15:$Q$15)</f>
        <v>1.0474818588854853</v>
      </c>
      <c r="AE950">
        <f t="array" ref="AE950:AE961">TRANSPOSE('[9]AF_Key Products'!$F$18:$Q$18)</f>
        <v>0</v>
      </c>
      <c r="AF950">
        <f t="array" ref="AF950:AF961">TRANSPOSE('[9]AF_Key Products'!$F$21:$Q$21)</f>
        <v>9.8183999999999994E-2</v>
      </c>
      <c r="AG950">
        <f t="array" ref="AG950:AG961">TRANSPOSE('[9]AF_Key Products'!$F$24:$Q$24)</f>
        <v>2.2860999999999999E-2</v>
      </c>
      <c r="AH950">
        <f t="array" ref="AH950:AH961">TRANSPOSE('[9]AF_Key Products'!$F$27:$Q$27)</f>
        <v>0</v>
      </c>
      <c r="AI950">
        <f t="array" ref="AI950:AI961">TRANSPOSE('[9]AF_Key Products'!$F$30:$Q$30)</f>
        <v>0</v>
      </c>
      <c r="AJ950">
        <f t="array" ref="AJ950:AJ961">TRANSPOSE('[9]AF_Key Products'!$F$33:$Q$33)</f>
        <v>2.7394918821340004E-2</v>
      </c>
      <c r="AK950">
        <f t="array" ref="AK950:AK961">TRANSPOSE('[9]AF_Key Products'!$F$36:$Q$36)</f>
        <v>3.1715579999999743E-2</v>
      </c>
      <c r="AL950">
        <f t="array" ref="AL950:AL961">TRANSPOSE('[9]AF_Key Products'!$F$7:$Q$7)</f>
        <v>0</v>
      </c>
      <c r="AM950">
        <f t="array" ref="AM950:AM961">TRANSPOSE('[9]AF_Key Products'!$F$10:$Q$10)</f>
        <v>0</v>
      </c>
      <c r="AN950">
        <f t="array" ref="AN950:AN961">TRANSPOSE('[9]AF_Key Products'!$F$13:$Q$13)</f>
        <v>0.13696807361855565</v>
      </c>
      <c r="AO950">
        <f t="array" ref="AO950:AO961">TRANSPOSE('[9]AF_Key Products'!$F$16:$Q$16)</f>
        <v>0.39244208902312838</v>
      </c>
      <c r="AP950">
        <f t="array" ref="AP950:AP961">TRANSPOSE('[9]AF_Key Products'!$F$19:$Q$19)</f>
        <v>0</v>
      </c>
      <c r="AQ950">
        <f t="array" ref="AQ950:AQ961">TRANSPOSE('[9]AF_Key Products'!$F$22:$Q$22)</f>
        <v>5.2658494811608891E-2</v>
      </c>
      <c r="AR950">
        <f t="array" ref="AR950:AR961">TRANSPOSE('[9]AF_Key Products'!$F$25:$Q$25)</f>
        <v>1.516796652685032E-2</v>
      </c>
      <c r="AS950">
        <f t="array" ref="AS950:AS961">TRANSPOSE('[9]AF_Key Products'!$F$28:$Q$28)</f>
        <v>0</v>
      </c>
      <c r="AT950">
        <f t="array" ref="AT950:AT961">TRANSPOSE('[9]AF_Key Products'!$F$31:$Q$31)</f>
        <v>0</v>
      </c>
      <c r="AU950">
        <f t="array" ref="AU950:AU961">TRANSPOSE('[9]AF_Key Products'!$F$34:$Q$35)</f>
        <v>2.2714338456535952E-2</v>
      </c>
      <c r="AV950">
        <f t="array" ref="AV950:AV961">TRANSPOSE('[9]AF_Key Products'!$F$37:$Q$37)</f>
        <v>6.5666067304461007E-2</v>
      </c>
      <c r="AW950" s="4" t="str">
        <f t="array" ref="AW950:AW961">'[9]AF_Key Products'!$D$8</f>
        <v>TPAR</v>
      </c>
      <c r="AX950" s="4" t="str">
        <f t="array" ref="AX950:AX961">'[9]AF_Key Products'!$D$11</f>
        <v>SPRO</v>
      </c>
      <c r="AY950" s="4" t="str">
        <f t="array" ref="AY950:AY961">'[9]AF_Key Products'!$D$14</f>
        <v>SPRO</v>
      </c>
      <c r="AZ950" s="4" t="str">
        <f t="array" ref="AZ950:AZ961">'[9]AF_Key Products'!$D$17</f>
        <v>TPAR</v>
      </c>
      <c r="BA950" s="4" t="str">
        <f t="array" ref="BA950:BA961">'[9]AF_Key Products'!$D$20</f>
        <v>TPAR</v>
      </c>
      <c r="BB950" s="4" t="str">
        <f t="array" ref="BB950:BB961">'[9]AF_Key Products'!$D$23</f>
        <v>SPRO</v>
      </c>
      <c r="BC950" s="4" t="str">
        <f t="array" ref="BC950:BC961">'[9]AF_Key Products'!$D$26</f>
        <v>SPRO</v>
      </c>
      <c r="BD950" s="4" t="str">
        <f t="array" ref="BD950:BD961">'[9]AF_Key Products'!$D$29</f>
        <v>UNLF</v>
      </c>
      <c r="BE950" s="4" t="str">
        <f t="array" ref="BE950:BE961">'[9]AF_Key Products'!$D$32</f>
        <v>NPAR</v>
      </c>
      <c r="BF950" s="4" t="str">
        <f t="array" ref="BF950:BF961">'[9]AF_Key Products'!$D$35</f>
        <v>SPRO</v>
      </c>
      <c r="BG950" s="4">
        <f t="array" ref="BG950:BG961">'[9]AF_Key Products'!$D$7</f>
        <v>0.20166319904870034</v>
      </c>
      <c r="BH950" s="4">
        <f t="array" ref="BH950:BH961">'[9]AF_Key Products'!$D$10</f>
        <v>0.20775757575757575</v>
      </c>
      <c r="BI950" s="4">
        <f t="array" ref="BI950:BI961">'[9]AF_Key Products'!$D$13</f>
        <v>0.16557267902382811</v>
      </c>
      <c r="BJ950" s="4">
        <f t="array" ref="BJ950:BJ961">'[9]AF_Key Products'!$D$16</f>
        <v>3.2096909105999764E-2</v>
      </c>
      <c r="BK950" s="4">
        <f t="array" ref="BK950:BK961">'[9]AF_Key Products'!$D$19</f>
        <v>0.21737632602352105</v>
      </c>
      <c r="BL950" s="4">
        <f t="array" ref="BL950:BL961">'[9]AF_Key Products'!$D$22</f>
        <v>0.13637734624671585</v>
      </c>
      <c r="BM950" s="4">
        <f t="array" ref="BM950:BM961">'[9]AF_Key Products'!$D$25</f>
        <v>1.0019988975415157</v>
      </c>
      <c r="BN950" s="4">
        <f t="array" ref="BN950:BN961">'[9]AF_Key Products'!$D$28</f>
        <v>1.1000000000000044E-2</v>
      </c>
      <c r="BO950" s="4">
        <f t="array" ref="BO950:BO961">'[9]AF_Key Products'!$D$31</f>
        <v>3.3401764335969841E-3</v>
      </c>
      <c r="BP950" s="4">
        <f t="array" ref="BP950:BP961">'[9]AF_Key Products'!$D$34</f>
        <v>0.60239175477930318</v>
      </c>
      <c r="BQ950" t="str">
        <f>VLOOKUP(A950,Misc!$A$3:$B$11,2,FALSE)</f>
        <v>HKD</v>
      </c>
      <c r="BR950">
        <f>INDEX(FX!$B$30:$AK$48,MATCH(Data!BQ950,FX!$A$30:$A$48,0),MATCH(Data!D950,Period,0))</f>
        <v>7.7738695699999996</v>
      </c>
      <c r="BS950">
        <f t="shared" si="256"/>
        <v>0.19226210888264561</v>
      </c>
      <c r="BT950">
        <f t="shared" si="257"/>
        <v>0</v>
      </c>
      <c r="BU950">
        <f t="shared" si="258"/>
        <v>0.11082740186831334</v>
      </c>
      <c r="BV950">
        <f t="shared" si="259"/>
        <v>0</v>
      </c>
      <c r="BW950">
        <f t="shared" si="260"/>
        <v>2.0912967518588871E-2</v>
      </c>
      <c r="BX950">
        <f t="shared" si="261"/>
        <v>0</v>
      </c>
      <c r="BY950">
        <f t="shared" si="262"/>
        <v>1.8332063314954777E-2</v>
      </c>
      <c r="BZ950">
        <f t="shared" si="263"/>
        <v>0</v>
      </c>
      <c r="CA950">
        <f t="shared" si="248"/>
        <v>0.25611594985708819</v>
      </c>
      <c r="CB950">
        <f t="shared" si="249"/>
        <v>0.11488089078877167</v>
      </c>
      <c r="CC950">
        <f t="shared" si="250"/>
        <v>3.9340789528736715E-2</v>
      </c>
      <c r="CD950">
        <f t="shared" si="251"/>
        <v>2.4803088174248051E-2</v>
      </c>
      <c r="CE950" s="4">
        <f t="shared" si="252"/>
        <v>0.57643912527746699</v>
      </c>
      <c r="CF950" s="4" t="str">
        <f t="shared" si="253"/>
        <v/>
      </c>
      <c r="CG950" s="4">
        <f t="shared" si="254"/>
        <v>0.16541092731504423</v>
      </c>
      <c r="CH950" s="4" t="str">
        <f t="shared" si="255"/>
        <v/>
      </c>
      <c r="CI950">
        <f>INDEX(FX!$B$114:$AK$132,MATCH(Data!BQ950,FX!$A$114:$A$132,0),MATCH(Data!D950,Period,0))</f>
        <v>7.80896309314587</v>
      </c>
    </row>
    <row r="951" spans="1:87" x14ac:dyDescent="0.15">
      <c r="A951" t="s">
        <v>2</v>
      </c>
      <c r="B951" s="1">
        <f t="shared" si="264"/>
        <v>44044</v>
      </c>
      <c r="C951" t="s">
        <v>348</v>
      </c>
      <c r="D951" s="1">
        <v>43862</v>
      </c>
      <c r="E951">
        <v>1.1047178656999479</v>
      </c>
      <c r="F951">
        <v>0.70531071405255419</v>
      </c>
      <c r="G951">
        <v>0.23674165182799417</v>
      </c>
      <c r="H951">
        <v>0.20180242295059586</v>
      </c>
      <c r="I951">
        <v>2</v>
      </c>
      <c r="J951">
        <v>0.89710063627723935</v>
      </c>
      <c r="K951">
        <v>0.30721077348512449</v>
      </c>
      <c r="L951">
        <v>0.1936864001487458</v>
      </c>
      <c r="M951">
        <v>9.4101514456442708</v>
      </c>
      <c r="N951">
        <v>1.3066472314221129</v>
      </c>
      <c r="O951">
        <v>0.26863586225887209</v>
      </c>
      <c r="P951">
        <v>0.24177400215512843</v>
      </c>
      <c r="Q951" t="str">
        <v>MetLife Products Par</v>
      </c>
      <c r="R951" t="str">
        <v>MetLife Products Prot</v>
      </c>
      <c r="S951" t="str">
        <v>Easy Health Refundable HI</v>
      </c>
      <c r="T951" t="str">
        <v>Journey Deferred Annuity Plan</v>
      </c>
      <c r="U951" t="str">
        <v>Wealth ICON</v>
      </c>
      <c r="V951" t="str">
        <v>Easy Care - ROP PA</v>
      </c>
      <c r="W951" t="str">
        <v>VHIS</v>
      </c>
      <c r="X951" t="str">
        <v>Cash-up Insurance Plan</v>
      </c>
      <c r="Y951" t="str">
        <v>Easy Saver Endowment Plan</v>
      </c>
      <c r="Z951" t="str">
        <v>Crisis XDefender Supreme</v>
      </c>
      <c r="AA951">
        <v>0</v>
      </c>
      <c r="AB951">
        <v>0</v>
      </c>
      <c r="AC951">
        <v>0.22576199999999996</v>
      </c>
      <c r="AD951">
        <v>0.41481472695733196</v>
      </c>
      <c r="AE951">
        <v>0</v>
      </c>
      <c r="AF951">
        <v>0.23888399999999999</v>
      </c>
      <c r="AG951">
        <v>0</v>
      </c>
      <c r="AH951">
        <v>0</v>
      </c>
      <c r="AI951">
        <v>0</v>
      </c>
      <c r="AJ951">
        <v>0.11236329622876799</v>
      </c>
      <c r="AK951">
        <v>0.11289384251384804</v>
      </c>
      <c r="AL951">
        <v>0</v>
      </c>
      <c r="AM951">
        <v>0</v>
      </c>
      <c r="AN951">
        <v>0.15445608740407504</v>
      </c>
      <c r="AO951">
        <v>0.15455650748523075</v>
      </c>
      <c r="AP951">
        <v>0</v>
      </c>
      <c r="AQ951">
        <v>0.13107548928993126</v>
      </c>
      <c r="AR951">
        <v>0</v>
      </c>
      <c r="AS951">
        <v>0</v>
      </c>
      <c r="AT951">
        <v>0</v>
      </c>
      <c r="AU951">
        <v>6.4764841583985128E-2</v>
      </c>
      <c r="AV951">
        <v>0.13695413751714192</v>
      </c>
      <c r="AW951" s="4" t="str">
        <v>TPAR</v>
      </c>
      <c r="AX951" s="4" t="str">
        <v>SPRO</v>
      </c>
      <c r="AY951" s="4" t="str">
        <v>SPRO</v>
      </c>
      <c r="AZ951" s="4" t="str">
        <v>TPAR</v>
      </c>
      <c r="BA951" s="4" t="str">
        <v>TPAR</v>
      </c>
      <c r="BB951" s="4" t="str">
        <v>SPRO</v>
      </c>
      <c r="BC951" s="4" t="str">
        <v>SPRO</v>
      </c>
      <c r="BD951" s="4" t="str">
        <v>UNLF</v>
      </c>
      <c r="BE951" s="4" t="str">
        <v>NPAR</v>
      </c>
      <c r="BF951" s="4" t="str">
        <v>SPRO</v>
      </c>
      <c r="BG951" s="4">
        <v>0.20166319904870034</v>
      </c>
      <c r="BH951" s="4">
        <v>0.20775757575757575</v>
      </c>
      <c r="BI951" s="4">
        <v>0.16557267902382811</v>
      </c>
      <c r="BJ951" s="4">
        <v>3.2096909105999764E-2</v>
      </c>
      <c r="BK951" s="4">
        <v>0.21737632602352105</v>
      </c>
      <c r="BL951" s="4">
        <v>0.13637734624671585</v>
      </c>
      <c r="BM951" s="4">
        <v>1.0019988975415157</v>
      </c>
      <c r="BN951" s="4">
        <v>1.1000000000000044E-2</v>
      </c>
      <c r="BO951" s="4">
        <v>3.3401764335969841E-3</v>
      </c>
      <c r="BP951" s="4">
        <v>0.60239175477930318</v>
      </c>
      <c r="BQ951" t="str">
        <f>VLOOKUP(A951,Misc!$A$3:$B$11,2,FALSE)</f>
        <v>HKD</v>
      </c>
      <c r="BR951">
        <f>INDEX(FX!$B$30:$AK$48,MATCH(Data!BQ951,FX!$A$30:$A$48,0),MATCH(Data!D951,Period,0))</f>
        <v>7.7748179100000003</v>
      </c>
      <c r="BS951">
        <f t="shared" si="256"/>
        <v>0.14208922684595038</v>
      </c>
      <c r="BT951">
        <f t="shared" si="257"/>
        <v>0</v>
      </c>
      <c r="BU951">
        <f t="shared" si="258"/>
        <v>9.0717328973760378E-2</v>
      </c>
      <c r="BV951">
        <f t="shared" si="259"/>
        <v>0</v>
      </c>
      <c r="BW951">
        <f t="shared" si="260"/>
        <v>3.0449800184194173E-2</v>
      </c>
      <c r="BX951">
        <f t="shared" si="261"/>
        <v>0</v>
      </c>
      <c r="BY951">
        <f t="shared" si="262"/>
        <v>2.5955903441936153E-2</v>
      </c>
      <c r="BZ951">
        <f t="shared" si="263"/>
        <v>0</v>
      </c>
      <c r="CA951">
        <f t="shared" si="248"/>
        <v>0.25611594985708819</v>
      </c>
      <c r="CB951">
        <f t="shared" si="249"/>
        <v>0.11488089078877167</v>
      </c>
      <c r="CC951">
        <f t="shared" si="250"/>
        <v>3.9340789528736715E-2</v>
      </c>
      <c r="CD951">
        <f t="shared" si="251"/>
        <v>2.4803088174248051E-2</v>
      </c>
      <c r="CE951" s="4">
        <f t="shared" si="252"/>
        <v>0.63845325213933257</v>
      </c>
      <c r="CF951" s="4" t="str">
        <f t="shared" si="253"/>
        <v/>
      </c>
      <c r="CG951" s="4">
        <f t="shared" si="254"/>
        <v>0.28611847080995734</v>
      </c>
      <c r="CH951" s="4" t="str">
        <f t="shared" si="255"/>
        <v/>
      </c>
      <c r="CI951">
        <f>INDEX(FX!$B$114:$AK$132,MATCH(Data!BQ951,FX!$A$114:$A$132,0),MATCH(Data!D951,Period,0))</f>
        <v>7.80896309314587</v>
      </c>
    </row>
    <row r="952" spans="1:87" x14ac:dyDescent="0.15">
      <c r="A952" t="s">
        <v>2</v>
      </c>
      <c r="B952" s="1">
        <f t="shared" si="264"/>
        <v>44044</v>
      </c>
      <c r="C952" t="s">
        <v>348</v>
      </c>
      <c r="D952" s="1">
        <v>43891</v>
      </c>
      <c r="E952">
        <v>2.7329848962185666</v>
      </c>
      <c r="F952">
        <v>1.3898736817796651</v>
      </c>
      <c r="G952">
        <v>0.31717896049951588</v>
      </c>
      <c r="H952">
        <v>0.22642928400542409</v>
      </c>
      <c r="I952">
        <v>2</v>
      </c>
      <c r="J952">
        <v>0.89710063627723935</v>
      </c>
      <c r="K952">
        <v>0.30721077348512449</v>
      </c>
      <c r="L952">
        <v>0.1936864001487458</v>
      </c>
      <c r="M952">
        <v>3.3049338861118116</v>
      </c>
      <c r="N952">
        <v>0.74019915445109441</v>
      </c>
      <c r="O952">
        <v>0.24238259466987466</v>
      </c>
      <c r="P952">
        <v>0.24218214751884073</v>
      </c>
      <c r="Q952" t="str">
        <v>MetLife Products Par</v>
      </c>
      <c r="R952" t="str">
        <v>MetLife Products Prot</v>
      </c>
      <c r="S952" t="str">
        <v>Easy Health Refundable HI</v>
      </c>
      <c r="T952" t="str">
        <v>Journey Deferred Annuity Plan</v>
      </c>
      <c r="U952" t="str">
        <v>Wealth ICON</v>
      </c>
      <c r="V952" t="str">
        <v>Easy Care - ROP PA</v>
      </c>
      <c r="W952" t="str">
        <v>VHIS</v>
      </c>
      <c r="X952" t="str">
        <v>Cash-up Insurance Plan</v>
      </c>
      <c r="Y952" t="str">
        <v>Easy Saver Endowment Plan</v>
      </c>
      <c r="Z952" t="str">
        <v>Crisis XDefender Supreme</v>
      </c>
      <c r="AA952">
        <v>0</v>
      </c>
      <c r="AB952">
        <v>0</v>
      </c>
      <c r="AC952">
        <v>0.81703199999999998</v>
      </c>
      <c r="AD952">
        <v>1.6409993406214225</v>
      </c>
      <c r="AE952">
        <v>0</v>
      </c>
      <c r="AF952">
        <v>0.16869599999999998</v>
      </c>
      <c r="AG952">
        <v>4.2750963716303998E-2</v>
      </c>
      <c r="AH952">
        <v>0</v>
      </c>
      <c r="AI952">
        <v>0</v>
      </c>
      <c r="AJ952">
        <v>0</v>
      </c>
      <c r="AK952">
        <v>6.3506591880839736E-2</v>
      </c>
      <c r="AL952">
        <v>0</v>
      </c>
      <c r="AM952">
        <v>0</v>
      </c>
      <c r="AN952">
        <v>0.30897974805590545</v>
      </c>
      <c r="AO952">
        <v>0.58731198183177569</v>
      </c>
      <c r="AP952">
        <v>0</v>
      </c>
      <c r="AQ952">
        <v>4.9911783334319289E-2</v>
      </c>
      <c r="AR952">
        <v>4.4864458903556531E-2</v>
      </c>
      <c r="AS952">
        <v>0</v>
      </c>
      <c r="AT952">
        <v>0</v>
      </c>
      <c r="AU952">
        <v>0</v>
      </c>
      <c r="AV952">
        <v>9.9137294632940076E-2</v>
      </c>
      <c r="AW952" s="4" t="str">
        <v>TPAR</v>
      </c>
      <c r="AX952" s="4" t="str">
        <v>SPRO</v>
      </c>
      <c r="AY952" s="4" t="str">
        <v>SPRO</v>
      </c>
      <c r="AZ952" s="4" t="str">
        <v>TPAR</v>
      </c>
      <c r="BA952" s="4" t="str">
        <v>TPAR</v>
      </c>
      <c r="BB952" s="4" t="str">
        <v>SPRO</v>
      </c>
      <c r="BC952" s="4" t="str">
        <v>SPRO</v>
      </c>
      <c r="BD952" s="4" t="str">
        <v>UNLF</v>
      </c>
      <c r="BE952" s="4" t="str">
        <v>NPAR</v>
      </c>
      <c r="BF952" s="4" t="str">
        <v>SPRO</v>
      </c>
      <c r="BG952" s="4">
        <v>0.20166319904870034</v>
      </c>
      <c r="BH952" s="4">
        <v>0.20775757575757575</v>
      </c>
      <c r="BI952" s="4">
        <v>0.16557267902382811</v>
      </c>
      <c r="BJ952" s="4">
        <v>3.2096909105999764E-2</v>
      </c>
      <c r="BK952" s="4">
        <v>0.21737632602352105</v>
      </c>
      <c r="BL952" s="4">
        <v>0.13637734624671585</v>
      </c>
      <c r="BM952" s="4">
        <v>1.0019988975415157</v>
      </c>
      <c r="BN952" s="4">
        <v>1.1000000000000044E-2</v>
      </c>
      <c r="BO952" s="4">
        <v>3.3401764335969841E-3</v>
      </c>
      <c r="BP952" s="4">
        <v>0.60239175477930318</v>
      </c>
      <c r="BQ952" t="str">
        <f>VLOOKUP(A952,Misc!$A$3:$B$11,2,FALSE)</f>
        <v>HKD</v>
      </c>
      <c r="BR952">
        <f>INDEX(FX!$B$30:$AK$48,MATCH(Data!BQ952,FX!$A$30:$A$48,0),MATCH(Data!D952,Period,0))</f>
        <v>7.7649018700000001</v>
      </c>
      <c r="BS952">
        <f t="shared" si="256"/>
        <v>0.35196644361695795</v>
      </c>
      <c r="BT952">
        <f t="shared" si="257"/>
        <v>0</v>
      </c>
      <c r="BU952">
        <f t="shared" si="258"/>
        <v>0.17899436529256035</v>
      </c>
      <c r="BV952">
        <f t="shared" si="259"/>
        <v>0</v>
      </c>
      <c r="BW952">
        <f t="shared" si="260"/>
        <v>4.0847774487009179E-2</v>
      </c>
      <c r="BX952">
        <f t="shared" si="261"/>
        <v>0</v>
      </c>
      <c r="BY952">
        <f t="shared" si="262"/>
        <v>2.9160611144390943E-2</v>
      </c>
      <c r="BZ952">
        <f t="shared" si="263"/>
        <v>0</v>
      </c>
      <c r="CA952">
        <f t="shared" si="248"/>
        <v>0.25611594985708819</v>
      </c>
      <c r="CB952">
        <f t="shared" si="249"/>
        <v>0.11488089078877167</v>
      </c>
      <c r="CC952">
        <f t="shared" si="250"/>
        <v>3.9340789528736715E-2</v>
      </c>
      <c r="CD952">
        <f t="shared" si="251"/>
        <v>2.4803088174248051E-2</v>
      </c>
      <c r="CE952" s="4">
        <f t="shared" si="252"/>
        <v>0.50855520047064029</v>
      </c>
      <c r="CF952" s="4" t="str">
        <f t="shared" si="253"/>
        <v/>
      </c>
      <c r="CG952" s="4">
        <f t="shared" si="254"/>
        <v>0.16291357047317603</v>
      </c>
      <c r="CH952" s="4" t="str">
        <f t="shared" si="255"/>
        <v/>
      </c>
      <c r="CI952">
        <f>INDEX(FX!$B$114:$AK$132,MATCH(Data!BQ952,FX!$A$114:$A$132,0),MATCH(Data!D952,Period,0))</f>
        <v>7.80896309314587</v>
      </c>
    </row>
    <row r="953" spans="1:87" x14ac:dyDescent="0.15">
      <c r="A953" t="s">
        <v>2</v>
      </c>
      <c r="B953" s="1">
        <f t="shared" si="264"/>
        <v>44044</v>
      </c>
      <c r="C953" t="s">
        <v>348</v>
      </c>
      <c r="D953" s="1">
        <v>43922</v>
      </c>
      <c r="E953">
        <v>0.88763868343030272</v>
      </c>
      <c r="F953">
        <v>0.71055947613202952</v>
      </c>
      <c r="G953">
        <v>0.3141630107019826</v>
      </c>
      <c r="H953">
        <v>0.35457516644823617</v>
      </c>
      <c r="I953">
        <v>5</v>
      </c>
      <c r="J953">
        <v>2.2427515906930986</v>
      </c>
      <c r="K953">
        <v>0.76802693371281139</v>
      </c>
      <c r="L953">
        <v>0.48421600037186446</v>
      </c>
      <c r="M953">
        <v>1.6920562225154341</v>
      </c>
      <c r="N953">
        <v>0.44040945553487543</v>
      </c>
      <c r="O953">
        <v>0.16803957270585895</v>
      </c>
      <c r="P953">
        <v>0.16229901168079566</v>
      </c>
      <c r="Q953" t="str">
        <v>MetLife Products Par</v>
      </c>
      <c r="R953" t="str">
        <v>MetLife Products Prot</v>
      </c>
      <c r="S953" t="str">
        <v>Easy Health Refundable HI</v>
      </c>
      <c r="T953" t="str">
        <v>Journey Deferred Annuity Plan</v>
      </c>
      <c r="U953" t="str">
        <v>Wealth ICON</v>
      </c>
      <c r="V953" t="str">
        <v>Easy Care - ROP PA</v>
      </c>
      <c r="W953" t="str">
        <v>VHIS</v>
      </c>
      <c r="X953" t="str">
        <v>Cash-up Insurance Plan</v>
      </c>
      <c r="Y953" t="str">
        <v>Easy Saver Endowment Plan</v>
      </c>
      <c r="Z953" t="str">
        <v>Crisis XDefender Supreme</v>
      </c>
      <c r="AA953">
        <v>0</v>
      </c>
      <c r="AB953">
        <v>0</v>
      </c>
      <c r="AC953">
        <v>0.2573028</v>
      </c>
      <c r="AD953">
        <v>-8.8513408774400896E-5</v>
      </c>
      <c r="AE953">
        <v>0</v>
      </c>
      <c r="AF953">
        <v>0.112704</v>
      </c>
      <c r="AG953">
        <v>2.6025E-2</v>
      </c>
      <c r="AH953">
        <v>0</v>
      </c>
      <c r="AI953">
        <v>6.086921605134913E-2</v>
      </c>
      <c r="AJ953">
        <v>0.1401570017056</v>
      </c>
      <c r="AK953">
        <v>0.29066917908212797</v>
      </c>
      <c r="AL953">
        <v>0</v>
      </c>
      <c r="AM953">
        <v>0</v>
      </c>
      <c r="AN953">
        <v>0.14620049826508952</v>
      </c>
      <c r="AO953">
        <v>-3.1922444302143047E-5</v>
      </c>
      <c r="AP953">
        <v>0</v>
      </c>
      <c r="AQ953">
        <v>5.195190954145492E-2</v>
      </c>
      <c r="AR953">
        <v>2.3792386890116021E-2</v>
      </c>
      <c r="AS953">
        <v>0</v>
      </c>
      <c r="AT953">
        <v>7.7118156888961687E-3</v>
      </c>
      <c r="AU953">
        <v>0.1259938439406609</v>
      </c>
      <c r="AV953">
        <v>0.35403685320713291</v>
      </c>
      <c r="AW953" s="4" t="str">
        <v>TPAR</v>
      </c>
      <c r="AX953" s="4" t="str">
        <v>SPRO</v>
      </c>
      <c r="AY953" s="4" t="str">
        <v>SPRO</v>
      </c>
      <c r="AZ953" s="4" t="str">
        <v>TPAR</v>
      </c>
      <c r="BA953" s="4" t="str">
        <v>TPAR</v>
      </c>
      <c r="BB953" s="4" t="str">
        <v>SPRO</v>
      </c>
      <c r="BC953" s="4" t="str">
        <v>SPRO</v>
      </c>
      <c r="BD953" s="4" t="str">
        <v>UNLF</v>
      </c>
      <c r="BE953" s="4" t="str">
        <v>NPAR</v>
      </c>
      <c r="BF953" s="4" t="str">
        <v>SPRO</v>
      </c>
      <c r="BG953" s="4">
        <v>0.20166319904870034</v>
      </c>
      <c r="BH953" s="4">
        <v>0.20775757575757575</v>
      </c>
      <c r="BI953" s="4">
        <v>0.16557267902382811</v>
      </c>
      <c r="BJ953" s="4">
        <v>3.2096909105999764E-2</v>
      </c>
      <c r="BK953" s="4">
        <v>0.21737632602352105</v>
      </c>
      <c r="BL953" s="4">
        <v>0.13637734624671585</v>
      </c>
      <c r="BM953" s="4">
        <v>1.0019988975415157</v>
      </c>
      <c r="BN953" s="4">
        <v>1.1000000000000044E-2</v>
      </c>
      <c r="BO953" s="4">
        <v>3.3401764335969841E-3</v>
      </c>
      <c r="BP953" s="4">
        <v>0.60239175477930318</v>
      </c>
      <c r="BQ953" t="str">
        <f>VLOOKUP(A953,Misc!$A$3:$B$11,2,FALSE)</f>
        <v>HKD</v>
      </c>
      <c r="BR953">
        <f>INDEX(FX!$B$30:$AK$48,MATCH(Data!BQ953,FX!$A$30:$A$48,0),MATCH(Data!D953,Period,0))</f>
        <v>7.7519381999999997</v>
      </c>
      <c r="BS953">
        <f t="shared" si="256"/>
        <v>0.1145053869792593</v>
      </c>
      <c r="BT953">
        <f t="shared" si="257"/>
        <v>0</v>
      </c>
      <c r="BU953">
        <f t="shared" si="258"/>
        <v>9.1662169872823496E-2</v>
      </c>
      <c r="BV953">
        <f t="shared" si="259"/>
        <v>0</v>
      </c>
      <c r="BW953">
        <f t="shared" si="260"/>
        <v>4.0527027253904398E-2</v>
      </c>
      <c r="BX953">
        <f t="shared" si="261"/>
        <v>0</v>
      </c>
      <c r="BY953">
        <f t="shared" si="262"/>
        <v>4.574019520024504E-2</v>
      </c>
      <c r="BZ953">
        <f t="shared" si="263"/>
        <v>0</v>
      </c>
      <c r="CA953">
        <f t="shared" si="248"/>
        <v>0.64028987464272047</v>
      </c>
      <c r="CB953">
        <f t="shared" si="249"/>
        <v>0.28720222697192921</v>
      </c>
      <c r="CC953">
        <f t="shared" si="250"/>
        <v>9.8351973821841798E-2</v>
      </c>
      <c r="CD953">
        <f t="shared" si="251"/>
        <v>6.2007720435620119E-2</v>
      </c>
      <c r="CE953" s="4">
        <f t="shared" si="252"/>
        <v>0.80050530626499294</v>
      </c>
      <c r="CF953" s="4" t="str">
        <f t="shared" si="253"/>
        <v/>
      </c>
      <c r="CG953" s="4">
        <f t="shared" si="254"/>
        <v>0.49900842696291381</v>
      </c>
      <c r="CH953" s="4" t="str">
        <f t="shared" si="255"/>
        <v/>
      </c>
      <c r="CI953">
        <f>INDEX(FX!$B$114:$AK$132,MATCH(Data!BQ953,FX!$A$114:$A$132,0),MATCH(Data!D953,Period,0))</f>
        <v>7.80896309314587</v>
      </c>
    </row>
    <row r="954" spans="1:87" x14ac:dyDescent="0.15">
      <c r="A954" t="s">
        <v>2</v>
      </c>
      <c r="B954" s="1">
        <f t="shared" si="264"/>
        <v>44044</v>
      </c>
      <c r="C954" t="s">
        <v>348</v>
      </c>
      <c r="D954" s="1">
        <v>43952</v>
      </c>
      <c r="E954">
        <v>1.4160346500223131</v>
      </c>
      <c r="F954">
        <v>0.88060318164886486</v>
      </c>
      <c r="G954">
        <v>0.34872305057817815</v>
      </c>
      <c r="H954">
        <v>0.35540685274091288</v>
      </c>
      <c r="I954">
        <v>6.9999999999999991</v>
      </c>
      <c r="J954">
        <v>3.1398522269703371</v>
      </c>
      <c r="K954">
        <v>1.0752377071979355</v>
      </c>
      <c r="L954">
        <v>0.67790240052061013</v>
      </c>
      <c r="M954">
        <v>1.2768211531644915</v>
      </c>
      <c r="N954">
        <v>0.5515497213001932</v>
      </c>
      <c r="O954">
        <v>0.25958971499660632</v>
      </c>
      <c r="P954">
        <v>0.2451118817234226</v>
      </c>
      <c r="Q954" t="str">
        <v>MetLife Products Par</v>
      </c>
      <c r="R954" t="str">
        <v>MetLife Products Prot</v>
      </c>
      <c r="S954" t="str">
        <v>Easy Health Refundable HI</v>
      </c>
      <c r="T954" t="str">
        <v>Journey Deferred Annuity Plan</v>
      </c>
      <c r="U954" t="str">
        <v>Wealth ICON</v>
      </c>
      <c r="V954" t="str">
        <v>Easy Care - ROP PA</v>
      </c>
      <c r="W954" t="str">
        <v>VHIS</v>
      </c>
      <c r="X954" t="str">
        <v>Cash-up Insurance Plan</v>
      </c>
      <c r="Y954" t="str">
        <v>Easy Saver Endowment Plan</v>
      </c>
      <c r="Z954" t="str">
        <v>Crisis XDefender Supreme</v>
      </c>
      <c r="AA954">
        <v>0</v>
      </c>
      <c r="AB954">
        <v>0</v>
      </c>
      <c r="AC954">
        <v>0.48574319999999999</v>
      </c>
      <c r="AD954">
        <v>0</v>
      </c>
      <c r="AE954">
        <v>0.16119553417786003</v>
      </c>
      <c r="AF954">
        <v>0.27862799999999999</v>
      </c>
      <c r="AG954">
        <v>0.16466900000000001</v>
      </c>
      <c r="AH954">
        <v>0</v>
      </c>
      <c r="AI954">
        <v>0.29302691584445301</v>
      </c>
      <c r="AJ954">
        <v>0</v>
      </c>
      <c r="AK954">
        <v>3.2772000000000023E-2</v>
      </c>
      <c r="AL954">
        <v>0</v>
      </c>
      <c r="AM954">
        <v>0</v>
      </c>
      <c r="AN954">
        <v>0.31871005716471357</v>
      </c>
      <c r="AO954">
        <v>0</v>
      </c>
      <c r="AP954">
        <v>0.1239743308406262</v>
      </c>
      <c r="AQ954">
        <v>0.13726905604872353</v>
      </c>
      <c r="AR954">
        <v>0.18330545614083807</v>
      </c>
      <c r="AS954">
        <v>0</v>
      </c>
      <c r="AT954">
        <v>3.8456564803804778E-2</v>
      </c>
      <c r="AU954">
        <v>0</v>
      </c>
      <c r="AV954">
        <v>7.5527275474053357E-2</v>
      </c>
      <c r="AW954" s="4" t="str">
        <v>TPAR</v>
      </c>
      <c r="AX954" s="4" t="str">
        <v>SPRO</v>
      </c>
      <c r="AY954" s="4" t="str">
        <v>SPRO</v>
      </c>
      <c r="AZ954" s="4" t="str">
        <v>TPAR</v>
      </c>
      <c r="BA954" s="4" t="str">
        <v>TPAR</v>
      </c>
      <c r="BB954" s="4" t="str">
        <v>SPRO</v>
      </c>
      <c r="BC954" s="4" t="str">
        <v>SPRO</v>
      </c>
      <c r="BD954" s="4" t="str">
        <v>UNLF</v>
      </c>
      <c r="BE954" s="4" t="str">
        <v>NPAR</v>
      </c>
      <c r="BF954" s="4" t="str">
        <v>SPRO</v>
      </c>
      <c r="BG954" s="4">
        <v>0.20166319904870034</v>
      </c>
      <c r="BH954" s="4">
        <v>0.20775757575757575</v>
      </c>
      <c r="BI954" s="4">
        <v>0.16557267902382811</v>
      </c>
      <c r="BJ954" s="4">
        <v>3.2096909105999764E-2</v>
      </c>
      <c r="BK954" s="4">
        <v>0.21737632602352105</v>
      </c>
      <c r="BL954" s="4">
        <v>0.13637734624671585</v>
      </c>
      <c r="BM954" s="4">
        <v>1.0019988975415157</v>
      </c>
      <c r="BN954" s="4">
        <v>1.1000000000000044E-2</v>
      </c>
      <c r="BO954" s="4">
        <v>3.3401764335969841E-3</v>
      </c>
      <c r="BP954" s="4">
        <v>0.60239175477930318</v>
      </c>
      <c r="BQ954" t="str">
        <f>VLOOKUP(A954,Misc!$A$3:$B$11,2,FALSE)</f>
        <v>HKD</v>
      </c>
      <c r="BR954">
        <f>INDEX(FX!$B$30:$AK$48,MATCH(Data!BQ954,FX!$A$30:$A$48,0),MATCH(Data!D954,Period,0))</f>
        <v>7.7522098499999998</v>
      </c>
      <c r="BS954">
        <f t="shared" si="256"/>
        <v>0.18266206377557145</v>
      </c>
      <c r="BT954">
        <f t="shared" si="257"/>
        <v>0</v>
      </c>
      <c r="BU954">
        <f t="shared" si="258"/>
        <v>0.11359382662336789</v>
      </c>
      <c r="BV954">
        <f t="shared" si="259"/>
        <v>0</v>
      </c>
      <c r="BW954">
        <f t="shared" si="260"/>
        <v>4.4983695917129765E-2</v>
      </c>
      <c r="BX954">
        <f t="shared" si="261"/>
        <v>0</v>
      </c>
      <c r="BY954">
        <f t="shared" si="262"/>
        <v>4.5845876158901053E-2</v>
      </c>
      <c r="BZ954">
        <f t="shared" si="263"/>
        <v>0</v>
      </c>
      <c r="CA954">
        <f t="shared" si="248"/>
        <v>0.89640582449980855</v>
      </c>
      <c r="CB954">
        <f t="shared" si="249"/>
        <v>0.40208311776070077</v>
      </c>
      <c r="CC954">
        <f t="shared" si="250"/>
        <v>0.13769276335057848</v>
      </c>
      <c r="CD954">
        <f t="shared" si="251"/>
        <v>8.6810808609868145E-2</v>
      </c>
      <c r="CE954" s="4">
        <f t="shared" si="252"/>
        <v>0.62187968467790578</v>
      </c>
      <c r="CF954" s="4" t="str">
        <f t="shared" si="253"/>
        <v/>
      </c>
      <c r="CG954" s="4">
        <f t="shared" si="254"/>
        <v>0.40359478610495098</v>
      </c>
      <c r="CH954" s="4" t="str">
        <f t="shared" si="255"/>
        <v/>
      </c>
      <c r="CI954">
        <f>INDEX(FX!$B$114:$AK$132,MATCH(Data!BQ954,FX!$A$114:$A$132,0),MATCH(Data!D954,Period,0))</f>
        <v>7.80896309314587</v>
      </c>
    </row>
    <row r="955" spans="1:87" x14ac:dyDescent="0.15">
      <c r="A955" t="s">
        <v>2</v>
      </c>
      <c r="B955" s="1">
        <f t="shared" si="264"/>
        <v>44044</v>
      </c>
      <c r="C955" t="s">
        <v>348</v>
      </c>
      <c r="D955" s="1">
        <v>43983</v>
      </c>
      <c r="E955">
        <v>2.0014908504434397</v>
      </c>
      <c r="F955">
        <v>1.3047273628713605</v>
      </c>
      <c r="G955">
        <v>0.78040436682958758</v>
      </c>
      <c r="H955">
        <v>0.72921302738759042</v>
      </c>
      <c r="I955">
        <v>8</v>
      </c>
      <c r="J955">
        <v>3.5884025451089574</v>
      </c>
      <c r="K955">
        <v>1.228843093940498</v>
      </c>
      <c r="L955">
        <v>0.77474560059498321</v>
      </c>
      <c r="M955">
        <v>0.50471181291689948</v>
      </c>
      <c r="N955">
        <v>0.45866009471460872</v>
      </c>
      <c r="O955">
        <v>0.2102528413587692</v>
      </c>
      <c r="P955">
        <v>0.28976680948158201</v>
      </c>
      <c r="Q955" t="str">
        <v>MetLife Products Par</v>
      </c>
      <c r="R955" t="str">
        <v>MetLife Products Prot</v>
      </c>
      <c r="S955" t="str">
        <v>Easy Health Refundable HI</v>
      </c>
      <c r="T955" t="str">
        <v>Journey Deferred Annuity Plan</v>
      </c>
      <c r="U955" t="str">
        <v>Wealth ICON</v>
      </c>
      <c r="V955" t="str">
        <v>Easy Care - ROP PA</v>
      </c>
      <c r="W955" t="str">
        <v>VHIS</v>
      </c>
      <c r="X955" t="str">
        <v>Cash-up Insurance Plan</v>
      </c>
      <c r="Y955" t="str">
        <v>Easy Saver Endowment Plan</v>
      </c>
      <c r="Z955" t="str">
        <v>Crisis XDefender Supreme</v>
      </c>
      <c r="AA955">
        <v>0</v>
      </c>
      <c r="AB955">
        <v>0</v>
      </c>
      <c r="AC955">
        <v>1.0023815999999999</v>
      </c>
      <c r="AD955">
        <v>0</v>
      </c>
      <c r="AE955">
        <v>0.139880647958744</v>
      </c>
      <c r="AF955">
        <v>0.34788000000000002</v>
      </c>
      <c r="AG955">
        <v>0.57245879628369611</v>
      </c>
      <c r="AH955">
        <v>0</v>
      </c>
      <c r="AI955">
        <v>0</v>
      </c>
      <c r="AJ955">
        <v>2.0925366200999999E-2</v>
      </c>
      <c r="AK955">
        <v>-8.2035560000000007E-2</v>
      </c>
      <c r="AL955">
        <v>0</v>
      </c>
      <c r="AM955">
        <v>0</v>
      </c>
      <c r="AN955">
        <v>0.44082639731897616</v>
      </c>
      <c r="AO955">
        <v>0</v>
      </c>
      <c r="AP955">
        <v>0.11101976333812631</v>
      </c>
      <c r="AQ955">
        <v>0.16846778633558424</v>
      </c>
      <c r="AR955">
        <v>0.59088200765928445</v>
      </c>
      <c r="AS955">
        <v>0</v>
      </c>
      <c r="AT955">
        <v>0</v>
      </c>
      <c r="AU955">
        <v>1.4131996645260518E-2</v>
      </c>
      <c r="AV955">
        <v>-2.6648506609872058E-2</v>
      </c>
      <c r="AW955" s="4" t="str">
        <v>TPAR</v>
      </c>
      <c r="AX955" s="4" t="str">
        <v>SPRO</v>
      </c>
      <c r="AY955" s="4" t="str">
        <v>SPRO</v>
      </c>
      <c r="AZ955" s="4" t="str">
        <v>TPAR</v>
      </c>
      <c r="BA955" s="4" t="str">
        <v>TPAR</v>
      </c>
      <c r="BB955" s="4" t="str">
        <v>SPRO</v>
      </c>
      <c r="BC955" s="4" t="str">
        <v>SPRO</v>
      </c>
      <c r="BD955" s="4" t="str">
        <v>UNLF</v>
      </c>
      <c r="BE955" s="4" t="str">
        <v>NPAR</v>
      </c>
      <c r="BF955" s="4" t="str">
        <v>SPRO</v>
      </c>
      <c r="BG955" s="4">
        <v>0.20166319904870034</v>
      </c>
      <c r="BH955" s="4">
        <v>0.20775757575757575</v>
      </c>
      <c r="BI955" s="4">
        <v>0.16557267902382811</v>
      </c>
      <c r="BJ955" s="4">
        <v>3.2096909105999764E-2</v>
      </c>
      <c r="BK955" s="4">
        <v>0.21737632602352105</v>
      </c>
      <c r="BL955" s="4">
        <v>0.13637734624671585</v>
      </c>
      <c r="BM955" s="4">
        <v>1.0019988975415157</v>
      </c>
      <c r="BN955" s="4">
        <v>1.1000000000000044E-2</v>
      </c>
      <c r="BO955" s="4">
        <v>3.3401764335969841E-3</v>
      </c>
      <c r="BP955" s="4">
        <v>0.60239175477930318</v>
      </c>
      <c r="BQ955" t="str">
        <f>VLOOKUP(A955,Misc!$A$3:$B$11,2,FALSE)</f>
        <v>HKD</v>
      </c>
      <c r="BR955">
        <f>INDEX(FX!$B$30:$AK$48,MATCH(Data!BQ955,FX!$A$30:$A$48,0),MATCH(Data!D955,Period,0))</f>
        <v>7.7502757999999998</v>
      </c>
      <c r="BS955">
        <f t="shared" si="256"/>
        <v>0.25824769364252043</v>
      </c>
      <c r="BT955">
        <f t="shared" si="257"/>
        <v>0</v>
      </c>
      <c r="BU955">
        <f t="shared" si="258"/>
        <v>0.16834592684706273</v>
      </c>
      <c r="BV955">
        <f t="shared" si="259"/>
        <v>0</v>
      </c>
      <c r="BW955">
        <f t="shared" si="260"/>
        <v>0.10069375425705336</v>
      </c>
      <c r="BX955">
        <f t="shared" si="261"/>
        <v>0</v>
      </c>
      <c r="BY955">
        <f t="shared" si="262"/>
        <v>9.4088655191804968E-2</v>
      </c>
      <c r="BZ955">
        <f t="shared" si="263"/>
        <v>0</v>
      </c>
      <c r="CA955">
        <f t="shared" si="248"/>
        <v>1.0244637994283528</v>
      </c>
      <c r="CB955">
        <f t="shared" si="249"/>
        <v>0.45952356315508669</v>
      </c>
      <c r="CC955">
        <f t="shared" si="250"/>
        <v>0.15736315811494686</v>
      </c>
      <c r="CD955">
        <f t="shared" si="251"/>
        <v>9.9212352696992204E-2</v>
      </c>
      <c r="CE955" s="4">
        <f t="shared" si="252"/>
        <v>0.65187775531539005</v>
      </c>
      <c r="CF955" s="4" t="str">
        <f t="shared" si="253"/>
        <v/>
      </c>
      <c r="CG955" s="4">
        <f t="shared" si="254"/>
        <v>0.55890069307873258</v>
      </c>
      <c r="CH955" s="4" t="str">
        <f t="shared" si="255"/>
        <v/>
      </c>
      <c r="CI955">
        <f>INDEX(FX!$B$114:$AK$132,MATCH(Data!BQ955,FX!$A$114:$A$132,0),MATCH(Data!D955,Period,0))</f>
        <v>7.80896309314587</v>
      </c>
    </row>
    <row r="956" spans="1:87" x14ac:dyDescent="0.15">
      <c r="A956" t="s">
        <v>2</v>
      </c>
      <c r="B956" s="1">
        <f t="shared" si="264"/>
        <v>44044</v>
      </c>
      <c r="C956" t="s">
        <v>348</v>
      </c>
      <c r="D956" s="1">
        <v>44013</v>
      </c>
      <c r="E956">
        <v>10.283697623663528</v>
      </c>
      <c r="F956">
        <v>6.2279333225632687</v>
      </c>
      <c r="G956">
        <v>2.3798823879112221</v>
      </c>
      <c r="H956">
        <v>1.8205012130110549</v>
      </c>
      <c r="I956">
        <v>8</v>
      </c>
      <c r="J956">
        <v>3.5884025451089574</v>
      </c>
      <c r="K956">
        <v>1.228843093940498</v>
      </c>
      <c r="L956">
        <v>0.77474560059498321</v>
      </c>
      <c r="M956">
        <v>0.72638785000000006</v>
      </c>
      <c r="N956">
        <v>0.48942026150917156</v>
      </c>
      <c r="O956">
        <v>0.23901330762308015</v>
      </c>
      <c r="P956">
        <v>0.21204426689950989</v>
      </c>
      <c r="Q956" t="str">
        <v>MetLife Products Par</v>
      </c>
      <c r="R956" t="str">
        <v>MetLife Products Prot</v>
      </c>
      <c r="S956" t="str">
        <v>Easy Health Refundable HI</v>
      </c>
      <c r="T956" t="str">
        <v>Journey Deferred Annuity Plan</v>
      </c>
      <c r="U956" t="str">
        <v>Wealth ICON</v>
      </c>
      <c r="V956" t="str">
        <v>Easy Care - ROP PA</v>
      </c>
      <c r="W956" t="str">
        <v>VHIS</v>
      </c>
      <c r="X956" t="str">
        <v>Cash-up Insurance Plan</v>
      </c>
      <c r="Y956" t="str">
        <v>Easy Saver Endowment Plan</v>
      </c>
      <c r="Z956" t="str">
        <v>Crisis XDefender Supreme</v>
      </c>
      <c r="AA956">
        <v>0.17153728799999998</v>
      </c>
      <c r="AB956">
        <v>5.8277676039999982</v>
      </c>
      <c r="AC956">
        <v>1.7009831999999998</v>
      </c>
      <c r="AD956">
        <v>2.9851623663530651E-2</v>
      </c>
      <c r="AE956">
        <v>1.5760271260000001</v>
      </c>
      <c r="AF956">
        <v>0.46366800000000002</v>
      </c>
      <c r="AG956">
        <v>0.38550149999999994</v>
      </c>
      <c r="AH956">
        <v>4.0962859999999997E-2</v>
      </c>
      <c r="AI956">
        <v>0</v>
      </c>
      <c r="AJ956">
        <v>0</v>
      </c>
      <c r="AK956">
        <v>8.7398421999999698E-2</v>
      </c>
      <c r="AL956">
        <v>-2.5195978120480127E-2</v>
      </c>
      <c r="AM956">
        <v>4.125</v>
      </c>
      <c r="AN956">
        <v>0.37950527847600052</v>
      </c>
      <c r="AO956">
        <v>-8.2071979194014537E-3</v>
      </c>
      <c r="AP956">
        <v>0.58675270307772864</v>
      </c>
      <c r="AQ956">
        <v>0.10112570237006102</v>
      </c>
      <c r="AR956">
        <v>0.5079567114678597</v>
      </c>
      <c r="AS956">
        <v>-4.3420631600000099E-3</v>
      </c>
      <c r="AT956">
        <v>0</v>
      </c>
      <c r="AU956">
        <v>0</v>
      </c>
      <c r="AV956">
        <v>0.13910118734322729</v>
      </c>
      <c r="AW956" s="4" t="str">
        <v>TPAR</v>
      </c>
      <c r="AX956" s="4" t="str">
        <v>SPRO</v>
      </c>
      <c r="AY956" s="4" t="str">
        <v>SPRO</v>
      </c>
      <c r="AZ956" s="4" t="str">
        <v>TPAR</v>
      </c>
      <c r="BA956" s="4" t="str">
        <v>TPAR</v>
      </c>
      <c r="BB956" s="4" t="str">
        <v>SPRO</v>
      </c>
      <c r="BC956" s="4" t="str">
        <v>SPRO</v>
      </c>
      <c r="BD956" s="4" t="str">
        <v>UNLF</v>
      </c>
      <c r="BE956" s="4" t="str">
        <v>NPAR</v>
      </c>
      <c r="BF956" s="4" t="str">
        <v>SPRO</v>
      </c>
      <c r="BG956" s="4">
        <v>0.20166319904870034</v>
      </c>
      <c r="BH956" s="4">
        <v>0.20775757575757575</v>
      </c>
      <c r="BI956" s="4">
        <v>0.16557267902382811</v>
      </c>
      <c r="BJ956" s="4">
        <v>3.2096909105999764E-2</v>
      </c>
      <c r="BK956" s="4">
        <v>0.21737632602352105</v>
      </c>
      <c r="BL956" s="4">
        <v>0.13637734624671585</v>
      </c>
      <c r="BM956" s="4">
        <v>1.0019988975415157</v>
      </c>
      <c r="BN956" s="4">
        <v>1.1000000000000044E-2</v>
      </c>
      <c r="BO956" s="4">
        <v>3.3401764335969841E-3</v>
      </c>
      <c r="BP956" s="4">
        <v>0.60239175477930318</v>
      </c>
      <c r="BQ956" t="str">
        <f>VLOOKUP(A956,Misc!$A$3:$B$11,2,FALSE)</f>
        <v>HKD</v>
      </c>
      <c r="BR956">
        <f>INDEX(FX!$B$30:$AK$48,MATCH(Data!BQ956,FX!$A$30:$A$48,0),MATCH(Data!D956,Period,0))</f>
        <v>7.7510077700000002</v>
      </c>
      <c r="BS956">
        <f t="shared" si="256"/>
        <v>1.3267562011053857</v>
      </c>
      <c r="BT956">
        <f t="shared" si="257"/>
        <v>0</v>
      </c>
      <c r="BU956">
        <f t="shared" si="258"/>
        <v>0.80349981671651305</v>
      </c>
      <c r="BV956">
        <f t="shared" si="259"/>
        <v>0</v>
      </c>
      <c r="BW956">
        <f t="shared" si="260"/>
        <v>0.30704167232581964</v>
      </c>
      <c r="BX956">
        <f t="shared" si="261"/>
        <v>0</v>
      </c>
      <c r="BY956">
        <f t="shared" si="262"/>
        <v>0.234872840672053</v>
      </c>
      <c r="BZ956">
        <f t="shared" si="263"/>
        <v>0</v>
      </c>
      <c r="CA956">
        <f t="shared" si="248"/>
        <v>1.0318400002274175</v>
      </c>
      <c r="CB956">
        <f t="shared" si="249"/>
        <v>0.46283216037016151</v>
      </c>
      <c r="CC956">
        <f t="shared" si="250"/>
        <v>0.15849618229137799</v>
      </c>
      <c r="CD956">
        <f t="shared" si="251"/>
        <v>9.9926687586764776E-2</v>
      </c>
      <c r="CE956" s="4">
        <f t="shared" si="252"/>
        <v>0.60561225645456029</v>
      </c>
      <c r="CF956" s="4" t="str">
        <f t="shared" si="253"/>
        <v/>
      </c>
      <c r="CG956" s="4">
        <f t="shared" si="254"/>
        <v>0.292312251708851</v>
      </c>
      <c r="CH956" s="4" t="str">
        <f t="shared" si="255"/>
        <v/>
      </c>
      <c r="CI956">
        <f>INDEX(FX!$B$114:$AK$132,MATCH(Data!BQ956,FX!$A$114:$A$132,0),MATCH(Data!D956,Period,0))</f>
        <v>7.75314002</v>
      </c>
    </row>
    <row r="957" spans="1:87" x14ac:dyDescent="0.15">
      <c r="A957" t="s">
        <v>2</v>
      </c>
      <c r="B957" s="1">
        <f t="shared" si="264"/>
        <v>44044</v>
      </c>
      <c r="C957" t="s">
        <v>348</v>
      </c>
      <c r="D957" s="1">
        <v>44044</v>
      </c>
      <c r="E957">
        <v>8.1419896644749965</v>
      </c>
      <c r="F957">
        <v>5.32724756226356</v>
      </c>
      <c r="G957">
        <v>1.6165696205363118</v>
      </c>
      <c r="H957">
        <v>1.3697818907319104</v>
      </c>
      <c r="I957">
        <v>10</v>
      </c>
      <c r="J957">
        <v>4.4855031813861972</v>
      </c>
      <c r="K957">
        <v>1.5360538674256228</v>
      </c>
      <c r="L957">
        <v>0.96843200074372893</v>
      </c>
      <c r="M957">
        <v>1.0898882217292225</v>
      </c>
      <c r="N957">
        <v>0.66045922976647431</v>
      </c>
      <c r="O957">
        <v>0.25319869224497998</v>
      </c>
      <c r="P957">
        <v>0.22309652959783632</v>
      </c>
      <c r="Q957" t="str">
        <v>MetLife Products Par</v>
      </c>
      <c r="R957" t="str">
        <v>MetLife Products Prot</v>
      </c>
      <c r="S957" t="str">
        <v>Easy Health Refundable HI</v>
      </c>
      <c r="T957" t="str">
        <v>Journey Deferred Annuity Plan</v>
      </c>
      <c r="U957" t="str">
        <v>Wealth ICON</v>
      </c>
      <c r="V957" t="str">
        <v>Easy Care - ROP PA</v>
      </c>
      <c r="W957" t="str">
        <v>VHIS</v>
      </c>
      <c r="X957" t="str">
        <v>Cash-up Insurance Plan</v>
      </c>
      <c r="Y957" t="str">
        <v>Easy Saver Endowment Plan</v>
      </c>
      <c r="Z957" t="str">
        <v>Crisis XDefender Supreme</v>
      </c>
      <c r="AA957">
        <v>5.796529299999996</v>
      </c>
      <c r="AB957">
        <v>0</v>
      </c>
      <c r="AC957">
        <v>0.77411064930000006</v>
      </c>
      <c r="AD957">
        <v>0.10554330499999999</v>
      </c>
      <c r="AE957">
        <v>0.41999149999999996</v>
      </c>
      <c r="AF957">
        <v>6.9059999999999996E-2</v>
      </c>
      <c r="AG957">
        <v>0.20714013017500002</v>
      </c>
      <c r="AH957">
        <v>0.74184474000000156</v>
      </c>
      <c r="AI957">
        <v>0</v>
      </c>
      <c r="AJ957">
        <v>0</v>
      </c>
      <c r="AK957">
        <v>2.7770039999998275E-2</v>
      </c>
      <c r="AL957">
        <v>4.6176720603352033</v>
      </c>
      <c r="AM957">
        <v>0</v>
      </c>
      <c r="AN957">
        <v>0.36970710299781023</v>
      </c>
      <c r="AO957">
        <v>2.7107934500258127E-2</v>
      </c>
      <c r="AP957">
        <v>0.16358468440374488</v>
      </c>
      <c r="AQ957">
        <v>3.0544921816923708E-2</v>
      </c>
      <c r="AR957">
        <v>0.24342085995103444</v>
      </c>
      <c r="AS957">
        <v>-0.34386943727972324</v>
      </c>
      <c r="AT957">
        <v>0</v>
      </c>
      <c r="AU957">
        <v>0</v>
      </c>
      <c r="AV957">
        <v>8.8353499833593752E-2</v>
      </c>
      <c r="AW957" s="4" t="str">
        <v>TPAR</v>
      </c>
      <c r="AX957" s="4" t="str">
        <v>SPRO</v>
      </c>
      <c r="AY957" s="4" t="str">
        <v>SPRO</v>
      </c>
      <c r="AZ957" s="4" t="str">
        <v>TPAR</v>
      </c>
      <c r="BA957" s="4" t="str">
        <v>TPAR</v>
      </c>
      <c r="BB957" s="4" t="str">
        <v>SPRO</v>
      </c>
      <c r="BC957" s="4" t="str">
        <v>SPRO</v>
      </c>
      <c r="BD957" s="4" t="str">
        <v>UNLF</v>
      </c>
      <c r="BE957" s="4" t="str">
        <v>NPAR</v>
      </c>
      <c r="BF957" s="4" t="str">
        <v>SPRO</v>
      </c>
      <c r="BG957" s="4">
        <v>0.20166319904870034</v>
      </c>
      <c r="BH957" s="4">
        <v>0.20775757575757575</v>
      </c>
      <c r="BI957" s="4">
        <v>0.16557267902382811</v>
      </c>
      <c r="BJ957" s="4">
        <v>3.2096909105999764E-2</v>
      </c>
      <c r="BK957" s="4">
        <v>0.21737632602352105</v>
      </c>
      <c r="BL957" s="4">
        <v>0.13637734624671585</v>
      </c>
      <c r="BM957" s="4">
        <v>1.0019988975415157</v>
      </c>
      <c r="BN957" s="4">
        <v>1.1000000000000044E-2</v>
      </c>
      <c r="BO957" s="4">
        <v>3.3401764335969841E-3</v>
      </c>
      <c r="BP957" s="4">
        <v>0.60239175477930318</v>
      </c>
      <c r="BQ957" t="str">
        <f>VLOOKUP(A957,Misc!$A$3:$B$11,2,FALSE)</f>
        <v>HKD</v>
      </c>
      <c r="BR957">
        <f>INDEX(FX!$B$30:$AK$48,MATCH(Data!BQ957,FX!$A$30:$A$48,0),MATCH(Data!D957,Period,0))</f>
        <v>7.7501356299999999</v>
      </c>
      <c r="BS957">
        <f t="shared" si="256"/>
        <v>1.0505609260511737</v>
      </c>
      <c r="BT957">
        <f t="shared" si="257"/>
        <v>0</v>
      </c>
      <c r="BU957">
        <f t="shared" si="258"/>
        <v>0.68737475272591586</v>
      </c>
      <c r="BV957">
        <f t="shared" si="259"/>
        <v>0</v>
      </c>
      <c r="BW957">
        <f t="shared" si="260"/>
        <v>0.20858597806711052</v>
      </c>
      <c r="BX957">
        <f t="shared" si="261"/>
        <v>0</v>
      </c>
      <c r="BY957">
        <f t="shared" si="262"/>
        <v>0.17674295730124021</v>
      </c>
      <c r="BZ957">
        <f t="shared" si="263"/>
        <v>0</v>
      </c>
      <c r="CA957">
        <f t="shared" si="248"/>
        <v>1.289800000284272</v>
      </c>
      <c r="CB957">
        <f t="shared" si="249"/>
        <v>0.57854020046270194</v>
      </c>
      <c r="CC957">
        <f t="shared" si="250"/>
        <v>0.19812022786422254</v>
      </c>
      <c r="CD957">
        <f t="shared" si="251"/>
        <v>0.12490835948345595</v>
      </c>
      <c r="CE957" s="4">
        <f t="shared" si="252"/>
        <v>0.65429308827390487</v>
      </c>
      <c r="CF957" s="4" t="str">
        <f t="shared" si="253"/>
        <v/>
      </c>
      <c r="CG957" s="4">
        <f t="shared" si="254"/>
        <v>0.25712750810286855</v>
      </c>
      <c r="CH957" s="4" t="str">
        <f t="shared" si="255"/>
        <v/>
      </c>
      <c r="CI957">
        <f>INDEX(FX!$B$114:$AK$132,MATCH(Data!BQ957,FX!$A$114:$A$132,0),MATCH(Data!D957,Period,0))</f>
        <v>7.75314002</v>
      </c>
    </row>
    <row r="958" spans="1:87" x14ac:dyDescent="0.15">
      <c r="A958" t="s">
        <v>2</v>
      </c>
      <c r="B958" s="1">
        <f t="shared" si="264"/>
        <v>44044</v>
      </c>
      <c r="C958" t="s">
        <v>348</v>
      </c>
      <c r="D958" s="1">
        <v>44075</v>
      </c>
      <c r="E958">
        <v>11.29100888896229</v>
      </c>
      <c r="F958">
        <v>3.9837126202924127</v>
      </c>
      <c r="G958">
        <v>2.2559399897301584</v>
      </c>
      <c r="H958">
        <v>1.2558776862402734</v>
      </c>
      <c r="I958">
        <v>11.6</v>
      </c>
      <c r="J958">
        <v>5.2031836904079887</v>
      </c>
      <c r="K958">
        <v>1.7818224862137222</v>
      </c>
      <c r="L958">
        <v>1.1233811208627256</v>
      </c>
      <c r="M958">
        <v>0.46670148999999994</v>
      </c>
      <c r="N958">
        <v>0.33882524204110809</v>
      </c>
      <c r="O958">
        <v>0.1530124425967225</v>
      </c>
      <c r="P958">
        <v>0.21224887480806515</v>
      </c>
      <c r="Q958" t="str">
        <v>MetLife Products Par</v>
      </c>
      <c r="R958" t="str">
        <v>MetLife Products Prot</v>
      </c>
      <c r="S958" t="str">
        <v>Easy Health Refundable HI</v>
      </c>
      <c r="T958" t="str">
        <v>Journey Deferred Annuity Plan</v>
      </c>
      <c r="U958" t="str">
        <v>Wealth ICON</v>
      </c>
      <c r="V958" t="str">
        <v>Easy Care - ROP PA</v>
      </c>
      <c r="W958" t="str">
        <v>VHIS</v>
      </c>
      <c r="X958" t="str">
        <v>Cash-up Insurance Plan</v>
      </c>
      <c r="Y958" t="str">
        <v>Easy Saver Endowment Plan</v>
      </c>
      <c r="Z958" t="str">
        <v>Crisis XDefender Supreme</v>
      </c>
      <c r="AA958">
        <v>0</v>
      </c>
      <c r="AB958">
        <v>0</v>
      </c>
      <c r="AC958">
        <v>5.3219217265707535</v>
      </c>
      <c r="AD958">
        <v>-1.2306706406716811E-17</v>
      </c>
      <c r="AE958">
        <v>0.193042901029395</v>
      </c>
      <c r="AF958">
        <v>4.8990511005923079</v>
      </c>
      <c r="AG958">
        <v>0.35503278871124272</v>
      </c>
      <c r="AH958">
        <v>0</v>
      </c>
      <c r="AI958">
        <v>0</v>
      </c>
      <c r="AJ958">
        <v>0</v>
      </c>
      <c r="AK958">
        <v>0.52196037205859014</v>
      </c>
      <c r="AL958">
        <v>0</v>
      </c>
      <c r="AM958">
        <v>0</v>
      </c>
      <c r="AN958">
        <v>1.5712394654796455</v>
      </c>
      <c r="AO958">
        <v>-1.4206410910132667E-18</v>
      </c>
      <c r="AP958">
        <v>8.7855976717602896E-2</v>
      </c>
      <c r="AQ958">
        <v>1.3134764856938033</v>
      </c>
      <c r="AR958">
        <v>0.46942514405000374</v>
      </c>
      <c r="AS958">
        <v>0</v>
      </c>
      <c r="AT958">
        <v>0</v>
      </c>
      <c r="AU958">
        <v>0</v>
      </c>
      <c r="AV958">
        <v>0.45331166238310905</v>
      </c>
      <c r="AW958" s="4" t="str">
        <v>TPAR</v>
      </c>
      <c r="AX958" s="4" t="str">
        <v>SPRO</v>
      </c>
      <c r="AY958" s="4" t="str">
        <v>SPRO</v>
      </c>
      <c r="AZ958" s="4" t="str">
        <v>TPAR</v>
      </c>
      <c r="BA958" s="4" t="str">
        <v>TPAR</v>
      </c>
      <c r="BB958" s="4" t="str">
        <v>SPRO</v>
      </c>
      <c r="BC958" s="4" t="str">
        <v>SPRO</v>
      </c>
      <c r="BD958" s="4" t="str">
        <v>UNLF</v>
      </c>
      <c r="BE958" s="4" t="str">
        <v>NPAR</v>
      </c>
      <c r="BF958" s="4" t="str">
        <v>SPRO</v>
      </c>
      <c r="BG958" s="4">
        <v>0.20166319904870034</v>
      </c>
      <c r="BH958" s="4">
        <v>0.20775757575757575</v>
      </c>
      <c r="BI958" s="4">
        <v>0.16557267902382811</v>
      </c>
      <c r="BJ958" s="4">
        <v>3.2096909105999764E-2</v>
      </c>
      <c r="BK958" s="4">
        <v>0.21737632602352105</v>
      </c>
      <c r="BL958" s="4">
        <v>0.13637734624671585</v>
      </c>
      <c r="BM958" s="4">
        <v>1.0019988975415157</v>
      </c>
      <c r="BN958" s="4">
        <v>1.1000000000000044E-2</v>
      </c>
      <c r="BO958" s="4">
        <v>3.3401764335969841E-3</v>
      </c>
      <c r="BP958" s="4">
        <v>0.60239175477930318</v>
      </c>
      <c r="BQ958" t="str">
        <f>VLOOKUP(A958,Misc!$A$3:$B$11,2,FALSE)</f>
        <v>HKD</v>
      </c>
      <c r="BR958">
        <f>INDEX(FX!$B$30:$AK$48,MATCH(Data!BQ958,FX!$A$30:$A$48,0),MATCH(Data!D958,Period,0))</f>
        <v>7.7501356299999999</v>
      </c>
      <c r="BS958">
        <f t="shared" si="256"/>
        <v>0</v>
      </c>
      <c r="BT958">
        <f t="shared" si="257"/>
        <v>1.4568788764490681</v>
      </c>
      <c r="BU958">
        <f t="shared" si="258"/>
        <v>0</v>
      </c>
      <c r="BV958">
        <f t="shared" si="259"/>
        <v>0.5140184392221292</v>
      </c>
      <c r="BW958">
        <f t="shared" si="260"/>
        <v>0</v>
      </c>
      <c r="BX958">
        <f t="shared" si="261"/>
        <v>0.29108393677623401</v>
      </c>
      <c r="BY958">
        <f t="shared" si="262"/>
        <v>0</v>
      </c>
      <c r="BZ958">
        <f t="shared" si="263"/>
        <v>0.16204589780066511</v>
      </c>
      <c r="CA958">
        <f t="shared" si="248"/>
        <v>1.4961680003297553</v>
      </c>
      <c r="CB958">
        <f t="shared" si="249"/>
        <v>0.6711066325367343</v>
      </c>
      <c r="CC958">
        <f t="shared" si="250"/>
        <v>0.22981946432249808</v>
      </c>
      <c r="CD958">
        <f t="shared" si="251"/>
        <v>0.14489369700080892</v>
      </c>
      <c r="CE958" s="4" t="str">
        <f t="shared" si="252"/>
        <v/>
      </c>
      <c r="CF958" s="4">
        <f t="shared" si="253"/>
        <v>0.35282167071772974</v>
      </c>
      <c r="CG958" s="4" t="str">
        <f t="shared" si="254"/>
        <v/>
      </c>
      <c r="CH958" s="4">
        <f t="shared" si="255"/>
        <v>0.31525308322769757</v>
      </c>
      <c r="CI958">
        <f>INDEX(FX!$B$114:$AK$132,MATCH(Data!BQ958,FX!$A$114:$A$132,0),MATCH(Data!D958,Period,0))</f>
        <v>7.75314002</v>
      </c>
    </row>
    <row r="959" spans="1:87" x14ac:dyDescent="0.15">
      <c r="A959" t="s">
        <v>2</v>
      </c>
      <c r="B959" s="1">
        <f t="shared" si="264"/>
        <v>44044</v>
      </c>
      <c r="C959" t="s">
        <v>348</v>
      </c>
      <c r="D959" s="1">
        <v>44105</v>
      </c>
      <c r="E959">
        <v>11.213769796153173</v>
      </c>
      <c r="F959">
        <v>3.9621629343121612</v>
      </c>
      <c r="G959">
        <v>2.2480148323871054</v>
      </c>
      <c r="H959">
        <v>1.2590542755875855</v>
      </c>
      <c r="I959">
        <v>11</v>
      </c>
      <c r="J959">
        <v>4.9340534995248166</v>
      </c>
      <c r="K959">
        <v>1.6896592541681847</v>
      </c>
      <c r="L959">
        <v>1.0652752008181017</v>
      </c>
      <c r="M959">
        <v>0.85600290581125194</v>
      </c>
      <c r="N959">
        <v>0.41036386936528768</v>
      </c>
      <c r="O959">
        <v>0.15185025235274976</v>
      </c>
      <c r="P959">
        <v>0.10519707070117693</v>
      </c>
      <c r="Q959" t="str">
        <v>MetLife Products Par</v>
      </c>
      <c r="R959" t="str">
        <v>MetLife Products Prot</v>
      </c>
      <c r="S959" t="str">
        <v>Easy Health Refundable HI</v>
      </c>
      <c r="T959" t="str">
        <v>Journey Deferred Annuity Plan</v>
      </c>
      <c r="U959" t="str">
        <v>Wealth ICON</v>
      </c>
      <c r="V959" t="str">
        <v>Easy Care - ROP PA</v>
      </c>
      <c r="W959" t="str">
        <v>VHIS</v>
      </c>
      <c r="X959" t="str">
        <v>Cash-up Insurance Plan</v>
      </c>
      <c r="Y959" t="str">
        <v>Easy Saver Endowment Plan</v>
      </c>
      <c r="Z959" t="str">
        <v>Crisis XDefender Supreme</v>
      </c>
      <c r="AA959">
        <v>0</v>
      </c>
      <c r="AB959">
        <v>0</v>
      </c>
      <c r="AC959">
        <v>5.2855157321902784</v>
      </c>
      <c r="AD959">
        <v>-1.2222519169980848E-17</v>
      </c>
      <c r="AE959">
        <v>0.1917223406883854</v>
      </c>
      <c r="AF959">
        <v>4.8655378630812498</v>
      </c>
      <c r="AG959">
        <v>0.36369299953989598</v>
      </c>
      <c r="AH959">
        <v>0</v>
      </c>
      <c r="AI959">
        <v>0</v>
      </c>
      <c r="AJ959">
        <v>0</v>
      </c>
      <c r="AK959">
        <v>0.50730086065336266</v>
      </c>
      <c r="AL959">
        <v>0</v>
      </c>
      <c r="AM959">
        <v>0</v>
      </c>
      <c r="AN959">
        <v>1.5604909918850343</v>
      </c>
      <c r="AO959">
        <v>-1.4109228248993782E-18</v>
      </c>
      <c r="AP959">
        <v>8.7254974981951075E-2</v>
      </c>
      <c r="AQ959">
        <v>1.3044913070283013</v>
      </c>
      <c r="AR959">
        <v>0.48087569409779207</v>
      </c>
      <c r="AS959">
        <v>0</v>
      </c>
      <c r="AT959">
        <v>0</v>
      </c>
      <c r="AU959">
        <v>0</v>
      </c>
      <c r="AV959">
        <v>0.44125083020269695</v>
      </c>
      <c r="AW959" s="4" t="str">
        <v>TPAR</v>
      </c>
      <c r="AX959" s="4" t="str">
        <v>SPRO</v>
      </c>
      <c r="AY959" s="4" t="str">
        <v>SPRO</v>
      </c>
      <c r="AZ959" s="4" t="str">
        <v>TPAR</v>
      </c>
      <c r="BA959" s="4" t="str">
        <v>TPAR</v>
      </c>
      <c r="BB959" s="4" t="str">
        <v>SPRO</v>
      </c>
      <c r="BC959" s="4" t="str">
        <v>SPRO</v>
      </c>
      <c r="BD959" s="4" t="str">
        <v>UNLF</v>
      </c>
      <c r="BE959" s="4" t="str">
        <v>NPAR</v>
      </c>
      <c r="BF959" s="4" t="str">
        <v>SPRO</v>
      </c>
      <c r="BG959" s="4">
        <v>0.20166319904870034</v>
      </c>
      <c r="BH959" s="4">
        <v>0.20775757575757575</v>
      </c>
      <c r="BI959" s="4">
        <v>0.16557267902382811</v>
      </c>
      <c r="BJ959" s="4">
        <v>3.2096909105999764E-2</v>
      </c>
      <c r="BK959" s="4">
        <v>0.21737632602352105</v>
      </c>
      <c r="BL959" s="4">
        <v>0.13637734624671585</v>
      </c>
      <c r="BM959" s="4">
        <v>1.0019988975415157</v>
      </c>
      <c r="BN959" s="4">
        <v>1.1000000000000044E-2</v>
      </c>
      <c r="BO959" s="4">
        <v>3.3401764335969841E-3</v>
      </c>
      <c r="BP959" s="4">
        <v>0.60239175477930318</v>
      </c>
      <c r="BQ959" t="str">
        <f>VLOOKUP(A959,Misc!$A$3:$B$11,2,FALSE)</f>
        <v>HKD</v>
      </c>
      <c r="BR959">
        <f>INDEX(FX!$B$30:$AK$48,MATCH(Data!BQ959,FX!$A$30:$A$48,0),MATCH(Data!D959,Period,0))</f>
        <v>7.7501356299999999</v>
      </c>
      <c r="BS959">
        <f t="shared" si="256"/>
        <v>0</v>
      </c>
      <c r="BT959">
        <f t="shared" si="257"/>
        <v>1.4469127163072852</v>
      </c>
      <c r="BU959">
        <f t="shared" si="258"/>
        <v>0</v>
      </c>
      <c r="BV959">
        <f t="shared" si="259"/>
        <v>0.51123788324103969</v>
      </c>
      <c r="BW959">
        <f t="shared" si="260"/>
        <v>0</v>
      </c>
      <c r="BX959">
        <f t="shared" si="261"/>
        <v>0.2900613537246064</v>
      </c>
      <c r="BY959">
        <f t="shared" si="262"/>
        <v>0</v>
      </c>
      <c r="BZ959">
        <f t="shared" si="263"/>
        <v>0.16245577312400991</v>
      </c>
      <c r="CA959">
        <f t="shared" si="248"/>
        <v>1.4187800003126991</v>
      </c>
      <c r="CB959">
        <f t="shared" si="249"/>
        <v>0.6363942205089721</v>
      </c>
      <c r="CC959">
        <f t="shared" si="250"/>
        <v>0.21793225065064473</v>
      </c>
      <c r="CD959">
        <f t="shared" si="251"/>
        <v>0.13739919543180154</v>
      </c>
      <c r="CE959" s="4" t="str">
        <f t="shared" si="252"/>
        <v/>
      </c>
      <c r="CF959" s="4">
        <f t="shared" si="253"/>
        <v>0.35333014734004631</v>
      </c>
      <c r="CG959" s="4" t="str">
        <f t="shared" si="254"/>
        <v/>
      </c>
      <c r="CH959" s="4">
        <f t="shared" si="255"/>
        <v>0.31776943463991081</v>
      </c>
      <c r="CI959">
        <f>INDEX(FX!$B$114:$AK$132,MATCH(Data!BQ959,FX!$A$114:$A$132,0),MATCH(Data!D959,Period,0))</f>
        <v>7.75314002</v>
      </c>
    </row>
    <row r="960" spans="1:87" x14ac:dyDescent="0.15">
      <c r="A960" t="s">
        <v>2</v>
      </c>
      <c r="B960" s="1">
        <f t="shared" si="264"/>
        <v>44044</v>
      </c>
      <c r="C960" t="s">
        <v>348</v>
      </c>
      <c r="D960" s="1">
        <v>44136</v>
      </c>
      <c r="E960">
        <v>11.806889955192457</v>
      </c>
      <c r="F960">
        <v>4.1773162495920397</v>
      </c>
      <c r="G960">
        <v>2.3742717733016359</v>
      </c>
      <c r="H960">
        <v>1.3371769763540651</v>
      </c>
      <c r="I960">
        <v>13</v>
      </c>
      <c r="J960">
        <v>5.8311541358020538</v>
      </c>
      <c r="K960">
        <v>1.9968700276533093</v>
      </c>
      <c r="L960">
        <v>1.2589616009668476</v>
      </c>
      <c r="M960">
        <v>3.5976698233967741</v>
      </c>
      <c r="N960">
        <v>1.6492729241057693</v>
      </c>
      <c r="O960">
        <v>0.27361460628710133</v>
      </c>
      <c r="P960">
        <v>0.17514752505757009</v>
      </c>
      <c r="Q960" t="str">
        <v>MetLife Products Par</v>
      </c>
      <c r="R960" t="str">
        <v>MetLife Products Prot</v>
      </c>
      <c r="S960" t="str">
        <v>Easy Health Refundable HI</v>
      </c>
      <c r="T960" t="str">
        <v>Journey Deferred Annuity Plan</v>
      </c>
      <c r="U960" t="str">
        <v>Wealth ICON</v>
      </c>
      <c r="V960" t="str">
        <v>Easy Care - ROP PA</v>
      </c>
      <c r="W960" t="str">
        <v>VHIS</v>
      </c>
      <c r="X960" t="str">
        <v>Cash-up Insurance Plan</v>
      </c>
      <c r="Y960" t="str">
        <v>Easy Saver Endowment Plan</v>
      </c>
      <c r="Z960" t="str">
        <v>Crisis XDefender Supreme</v>
      </c>
      <c r="AA960">
        <v>0</v>
      </c>
      <c r="AB960">
        <v>0</v>
      </c>
      <c r="AC960">
        <v>5.5650779123196381</v>
      </c>
      <c r="AD960">
        <v>-1.2868994231065716E-17</v>
      </c>
      <c r="AE960">
        <v>0.20186294347117917</v>
      </c>
      <c r="AF960">
        <v>5.1228865195653892</v>
      </c>
      <c r="AG960">
        <v>0.39379308644575195</v>
      </c>
      <c r="AH960">
        <v>0</v>
      </c>
      <c r="AI960">
        <v>0</v>
      </c>
      <c r="AJ960">
        <v>0</v>
      </c>
      <c r="AK960">
        <v>0.52326949339049733</v>
      </c>
      <c r="AL960">
        <v>0</v>
      </c>
      <c r="AM960">
        <v>0</v>
      </c>
      <c r="AN960">
        <v>1.6430286827874936</v>
      </c>
      <c r="AO960">
        <v>-1.485549537013939E-18</v>
      </c>
      <c r="AP960">
        <v>9.1870076377738377E-2</v>
      </c>
      <c r="AQ960">
        <v>1.3734886295661171</v>
      </c>
      <c r="AR960">
        <v>0.5206740960510019</v>
      </c>
      <c r="AS960">
        <v>0</v>
      </c>
      <c r="AT960">
        <v>0</v>
      </c>
      <c r="AU960">
        <v>0</v>
      </c>
      <c r="AV960">
        <v>0.45581174545657754</v>
      </c>
      <c r="AW960" s="4" t="str">
        <v>TPAR</v>
      </c>
      <c r="AX960" s="4" t="str">
        <v>SPRO</v>
      </c>
      <c r="AY960" s="4" t="str">
        <v>SPRO</v>
      </c>
      <c r="AZ960" s="4" t="str">
        <v>TPAR</v>
      </c>
      <c r="BA960" s="4" t="str">
        <v>TPAR</v>
      </c>
      <c r="BB960" s="4" t="str">
        <v>SPRO</v>
      </c>
      <c r="BC960" s="4" t="str">
        <v>SPRO</v>
      </c>
      <c r="BD960" s="4" t="str">
        <v>UNLF</v>
      </c>
      <c r="BE960" s="4" t="str">
        <v>NPAR</v>
      </c>
      <c r="BF960" s="4" t="str">
        <v>SPRO</v>
      </c>
      <c r="BG960" s="4">
        <v>0.20166319904870034</v>
      </c>
      <c r="BH960" s="4">
        <v>0.20775757575757575</v>
      </c>
      <c r="BI960" s="4">
        <v>0.16557267902382811</v>
      </c>
      <c r="BJ960" s="4">
        <v>3.2096909105999764E-2</v>
      </c>
      <c r="BK960" s="4">
        <v>0.21737632602352105</v>
      </c>
      <c r="BL960" s="4">
        <v>0.13637734624671585</v>
      </c>
      <c r="BM960" s="4">
        <v>1.0019988975415157</v>
      </c>
      <c r="BN960" s="4">
        <v>1.1000000000000044E-2</v>
      </c>
      <c r="BO960" s="4">
        <v>3.3401764335969841E-3</v>
      </c>
      <c r="BP960" s="4">
        <v>0.60239175477930318</v>
      </c>
      <c r="BQ960" t="str">
        <f>VLOOKUP(A960,Misc!$A$3:$B$11,2,FALSE)</f>
        <v>HKD</v>
      </c>
      <c r="BR960">
        <f>INDEX(FX!$B$30:$AK$48,MATCH(Data!BQ960,FX!$A$30:$A$48,0),MATCH(Data!D960,Period,0))</f>
        <v>7.7501356299999999</v>
      </c>
      <c r="BS960">
        <f t="shared" si="256"/>
        <v>0</v>
      </c>
      <c r="BT960">
        <f t="shared" si="257"/>
        <v>1.5234430104021879</v>
      </c>
      <c r="BU960">
        <f t="shared" si="258"/>
        <v>0</v>
      </c>
      <c r="BV960">
        <f t="shared" si="259"/>
        <v>0.53899911550219404</v>
      </c>
      <c r="BW960">
        <f t="shared" si="260"/>
        <v>0</v>
      </c>
      <c r="BX960">
        <f t="shared" si="261"/>
        <v>0.30635228680528731</v>
      </c>
      <c r="BY960">
        <f t="shared" si="262"/>
        <v>0</v>
      </c>
      <c r="BZ960">
        <f t="shared" si="263"/>
        <v>0.17253594520049259</v>
      </c>
      <c r="CA960">
        <f t="shared" si="248"/>
        <v>1.6767400003695534</v>
      </c>
      <c r="CB960">
        <f t="shared" si="249"/>
        <v>0.7521022606015122</v>
      </c>
      <c r="CC960">
        <f t="shared" si="250"/>
        <v>0.25755629622348925</v>
      </c>
      <c r="CD960">
        <f t="shared" si="251"/>
        <v>0.16238086732849275</v>
      </c>
      <c r="CE960" s="4" t="str">
        <f t="shared" si="252"/>
        <v/>
      </c>
      <c r="CF960" s="4">
        <f t="shared" si="253"/>
        <v>0.35380326787537569</v>
      </c>
      <c r="CG960" s="4" t="str">
        <f t="shared" si="254"/>
        <v/>
      </c>
      <c r="CH960" s="4">
        <f t="shared" si="255"/>
        <v>0.32010431972553072</v>
      </c>
      <c r="CI960">
        <f>INDEX(FX!$B$114:$AK$132,MATCH(Data!BQ960,FX!$A$114:$A$132,0),MATCH(Data!D960,Period,0))</f>
        <v>7.75314002</v>
      </c>
    </row>
    <row r="961" spans="1:87" x14ac:dyDescent="0.15">
      <c r="A961" t="s">
        <v>2</v>
      </c>
      <c r="B961" s="1">
        <f t="shared" si="264"/>
        <v>44044</v>
      </c>
      <c r="C961" t="s">
        <v>348</v>
      </c>
      <c r="D961" s="1">
        <v>44166</v>
      </c>
      <c r="E961">
        <v>12.133450034712103</v>
      </c>
      <c r="F961">
        <v>4.2954981271558861</v>
      </c>
      <c r="G961">
        <v>2.443421316485916</v>
      </c>
      <c r="H961">
        <v>1.379617622587991</v>
      </c>
      <c r="I961">
        <v>15.471405386938054</v>
      </c>
      <c r="J961">
        <v>6.9397038083626175</v>
      </c>
      <c r="K961">
        <v>2.3764912079115805</v>
      </c>
      <c r="L961">
        <v>1.4983004073189725</v>
      </c>
      <c r="M961">
        <v>6.1956067961169143</v>
      </c>
      <c r="N961">
        <v>4.0585703735737608</v>
      </c>
      <c r="O961">
        <v>0.43906330715801423</v>
      </c>
      <c r="P961">
        <v>0.32426835117278313</v>
      </c>
      <c r="Q961" t="str">
        <v>MetLife Products Par</v>
      </c>
      <c r="R961" t="str">
        <v>MetLife Products Prot</v>
      </c>
      <c r="S961" t="str">
        <v>Easy Health Refundable HI</v>
      </c>
      <c r="T961" t="str">
        <v>Journey Deferred Annuity Plan</v>
      </c>
      <c r="U961" t="str">
        <v>Wealth ICON</v>
      </c>
      <c r="V961" t="str">
        <v>Easy Care - ROP PA</v>
      </c>
      <c r="W961" t="str">
        <v>VHIS</v>
      </c>
      <c r="X961" t="str">
        <v>Cash-up Insurance Plan</v>
      </c>
      <c r="Y961" t="str">
        <v>Easy Saver Endowment Plan</v>
      </c>
      <c r="Z961" t="str">
        <v>Crisis XDefender Supreme</v>
      </c>
      <c r="AA961">
        <v>0</v>
      </c>
      <c r="AB961">
        <v>0</v>
      </c>
      <c r="AC961">
        <v>5.7189992491388146</v>
      </c>
      <c r="AD961">
        <v>-1.3224930450966408E-17</v>
      </c>
      <c r="AE961">
        <v>0.20744615624966592</v>
      </c>
      <c r="AF961">
        <v>5.2645775351967874</v>
      </c>
      <c r="AG961">
        <v>0.40982644872756047</v>
      </c>
      <c r="AH961">
        <v>0</v>
      </c>
      <c r="AI961">
        <v>0</v>
      </c>
      <c r="AJ961">
        <v>0</v>
      </c>
      <c r="AK961">
        <v>0.53260064539927576</v>
      </c>
      <c r="AL961">
        <v>0</v>
      </c>
      <c r="AM961">
        <v>0</v>
      </c>
      <c r="AN961">
        <v>1.6884722821892297</v>
      </c>
      <c r="AO961">
        <v>-1.5266375099499698E-18</v>
      </c>
      <c r="AP961">
        <v>9.4411058766940351E-2</v>
      </c>
      <c r="AQ961">
        <v>1.4114771733564468</v>
      </c>
      <c r="AR961">
        <v>0.54187344337344134</v>
      </c>
      <c r="AS961">
        <v>0</v>
      </c>
      <c r="AT961">
        <v>0</v>
      </c>
      <c r="AU961">
        <v>0</v>
      </c>
      <c r="AV961">
        <v>0.46426432102238646</v>
      </c>
      <c r="AW961" s="4" t="str">
        <v>TPAR</v>
      </c>
      <c r="AX961" s="4" t="str">
        <v>SPRO</v>
      </c>
      <c r="AY961" s="4" t="str">
        <v>SPRO</v>
      </c>
      <c r="AZ961" s="4" t="str">
        <v>TPAR</v>
      </c>
      <c r="BA961" s="4" t="str">
        <v>TPAR</v>
      </c>
      <c r="BB961" s="4" t="str">
        <v>SPRO</v>
      </c>
      <c r="BC961" s="4" t="str">
        <v>SPRO</v>
      </c>
      <c r="BD961" s="4" t="str">
        <v>UNLF</v>
      </c>
      <c r="BE961" s="4" t="str">
        <v>NPAR</v>
      </c>
      <c r="BF961" s="4" t="str">
        <v>SPRO</v>
      </c>
      <c r="BG961" s="4">
        <v>0.20166319904870034</v>
      </c>
      <c r="BH961" s="4">
        <v>0.20775757575757575</v>
      </c>
      <c r="BI961" s="4">
        <v>0.16557267902382811</v>
      </c>
      <c r="BJ961" s="4">
        <v>3.2096909105999764E-2</v>
      </c>
      <c r="BK961" s="4">
        <v>0.21737632602352105</v>
      </c>
      <c r="BL961" s="4">
        <v>0.13637734624671585</v>
      </c>
      <c r="BM961" s="4">
        <v>1.0019988975415157</v>
      </c>
      <c r="BN961" s="4">
        <v>1.1000000000000044E-2</v>
      </c>
      <c r="BO961" s="4">
        <v>3.3401764335969841E-3</v>
      </c>
      <c r="BP961" s="4">
        <v>0.60239175477930318</v>
      </c>
      <c r="BQ961" t="str">
        <f>VLOOKUP(A961,Misc!$A$3:$B$11,2,FALSE)</f>
        <v>HKD</v>
      </c>
      <c r="BR961">
        <f>INDEX(FX!$B$30:$AK$48,MATCH(Data!BQ961,FX!$A$30:$A$48,0),MATCH(Data!D961,Period,0))</f>
        <v>7.7501356299999999</v>
      </c>
      <c r="BS961">
        <f t="shared" si="256"/>
        <v>0</v>
      </c>
      <c r="BT961">
        <f t="shared" si="257"/>
        <v>1.5655790574483279</v>
      </c>
      <c r="BU961">
        <f t="shared" si="258"/>
        <v>0</v>
      </c>
      <c r="BV961">
        <f t="shared" si="259"/>
        <v>0.55424812315908933</v>
      </c>
      <c r="BW961">
        <f t="shared" si="260"/>
        <v>0</v>
      </c>
      <c r="BX961">
        <f t="shared" si="261"/>
        <v>0.31527465235933116</v>
      </c>
      <c r="BY961">
        <f t="shared" si="262"/>
        <v>0</v>
      </c>
      <c r="BZ961">
        <f t="shared" si="263"/>
        <v>0.17801206178220019</v>
      </c>
      <c r="CA961">
        <f t="shared" si="248"/>
        <v>1.9955018672470788</v>
      </c>
      <c r="CB961">
        <f t="shared" si="249"/>
        <v>0.89508299739988673</v>
      </c>
      <c r="CC961">
        <f t="shared" si="250"/>
        <v>0.30651983606399263</v>
      </c>
      <c r="CD961">
        <f t="shared" si="251"/>
        <v>0.19325078657859354</v>
      </c>
      <c r="CE961" s="4" t="str">
        <f t="shared" si="252"/>
        <v/>
      </c>
      <c r="CF961" s="4">
        <f t="shared" si="253"/>
        <v>0.3540211658569547</v>
      </c>
      <c r="CG961" s="4" t="str">
        <f t="shared" si="254"/>
        <v/>
      </c>
      <c r="CH961" s="4">
        <f t="shared" si="255"/>
        <v>0.32117756352077764</v>
      </c>
      <c r="CI961">
        <f>INDEX(FX!$B$114:$AK$132,MATCH(Data!BQ961,FX!$A$114:$A$132,0),MATCH(Data!D961,Period,0))</f>
        <v>7.75314002</v>
      </c>
    </row>
    <row r="962" spans="1:87" x14ac:dyDescent="0.15">
      <c r="A962" t="s">
        <v>2</v>
      </c>
      <c r="B962" s="1">
        <f t="shared" si="264"/>
        <v>44044</v>
      </c>
      <c r="C962" t="s">
        <v>45</v>
      </c>
      <c r="D962" s="1">
        <v>43831</v>
      </c>
      <c r="E962">
        <f t="array" ref="E962:E973">TRANSPOSE('[9]OVERALL_Key Metrics P1'!$F$6:$Q$6)</f>
        <v>134.08885014598764</v>
      </c>
      <c r="F962">
        <f t="array" ref="F962:F973">TRANSPOSE('[9]OVERALL_Key Metrics P1'!$F$11:$Q$11)</f>
        <v>85.838495189287585</v>
      </c>
      <c r="G962">
        <f t="array" ref="G962:G973">TRANSPOSE('[9]OVERALL_Key Metrics P1'!$F$16:$Q$16)</f>
        <v>42.72140834726396</v>
      </c>
      <c r="H962">
        <f t="array" ref="H962:H973">TRANSPOSE('[9]OVERALL_Key Metrics P1'!$F$21:$Q$21)</f>
        <v>39.082134342980751</v>
      </c>
      <c r="I962">
        <f t="array" ref="I962:I973">TRANSPOSE('[9]OVERALL_Key Metrics P1'!$F$7:$Q$7)</f>
        <v>162.00827831394437</v>
      </c>
      <c r="J962">
        <f t="array" ref="J962:J973">TRANSPOSE('[9]OVERALL_Key Metrics P1'!$F$12:$Q$12)</f>
        <v>101.17284356628498</v>
      </c>
      <c r="K962">
        <f t="array" ref="K962:K973">TRANSPOSE('[9]OVERALL_Key Metrics P1'!$F$17:$Q$17)</f>
        <v>58.574398835494158</v>
      </c>
      <c r="L962">
        <f t="array" ref="L962:L973">TRANSPOSE('[9]OVERALL_Key Metrics P1'!$F$22:$Q$22)</f>
        <v>46.855945192799787</v>
      </c>
      <c r="M962">
        <f t="array" ref="M962:M973">TRANSPOSE('[9]OVERALL_Key Metrics P1'!$F$9:$Q$9)</f>
        <v>189.5126395996727</v>
      </c>
      <c r="N962">
        <f t="array" ref="N962:N973">TRANSPOSE('[9]OVERALL_Key Metrics P1'!$F$14:$Q$14)</f>
        <v>103.36457715902577</v>
      </c>
      <c r="O962">
        <f t="array" ref="O962:O973">TRANSPOSE('[9]OVERALL_Key Metrics P1'!$F$19:$Q$19)</f>
        <v>52.569805609989636</v>
      </c>
      <c r="P962">
        <f t="array" ref="P962:P973">TRANSPOSE('[9]OVERALL_Key Metrics P1'!$F$24:$Q$24)</f>
        <v>42.331169303300356</v>
      </c>
      <c r="BQ962" t="str">
        <f>VLOOKUP(A962,Misc!$A$3:$B$11,2,FALSE)</f>
        <v>HKD</v>
      </c>
      <c r="BR962">
        <f>INDEX(FX!$B$30:$AK$48,MATCH(Data!BQ962,FX!$A$30:$A$48,0),MATCH(Data!D962,Period,0))</f>
        <v>7.7738695699999996</v>
      </c>
      <c r="BS962">
        <f t="shared" si="256"/>
        <v>17.248662193079173</v>
      </c>
      <c r="BT962">
        <f t="shared" si="257"/>
        <v>0</v>
      </c>
      <c r="BU962">
        <f t="shared" si="258"/>
        <v>11.041926342647345</v>
      </c>
      <c r="BV962">
        <f t="shared" si="259"/>
        <v>0</v>
      </c>
      <c r="BW962">
        <f t="shared" si="260"/>
        <v>5.4955139088169656</v>
      </c>
      <c r="BX962">
        <f t="shared" si="261"/>
        <v>0</v>
      </c>
      <c r="BY962">
        <f t="shared" si="262"/>
        <v>5.0273720173801104</v>
      </c>
      <c r="BZ962">
        <f t="shared" si="263"/>
        <v>0</v>
      </c>
      <c r="CA962">
        <f t="shared" si="248"/>
        <v>20.746452042543684</v>
      </c>
      <c r="CB962">
        <f t="shared" si="249"/>
        <v>12.955989464860837</v>
      </c>
      <c r="CC962">
        <f t="shared" si="250"/>
        <v>7.5009188975302532</v>
      </c>
      <c r="CD962">
        <f t="shared" si="251"/>
        <v>6.0002774547527915</v>
      </c>
      <c r="CE962" s="4">
        <f t="shared" si="252"/>
        <v>0.6401613191240878</v>
      </c>
      <c r="CF962" s="4" t="str">
        <f t="shared" si="253"/>
        <v/>
      </c>
      <c r="CG962" s="4">
        <f t="shared" si="254"/>
        <v>0.45529845620893522</v>
      </c>
      <c r="CH962" s="4" t="str">
        <f t="shared" si="255"/>
        <v/>
      </c>
      <c r="CI962">
        <f>INDEX(FX!$B$114:$AK$132,MATCH(Data!BQ962,FX!$A$114:$A$132,0),MATCH(Data!D962,Period,0))</f>
        <v>7.80896309314587</v>
      </c>
    </row>
    <row r="963" spans="1:87" x14ac:dyDescent="0.15">
      <c r="A963" t="s">
        <v>2</v>
      </c>
      <c r="B963" s="1">
        <f t="shared" si="264"/>
        <v>44044</v>
      </c>
      <c r="C963" t="s">
        <v>45</v>
      </c>
      <c r="D963" s="1">
        <v>43862</v>
      </c>
      <c r="E963">
        <v>86.589127481975027</v>
      </c>
      <c r="F963">
        <v>62.994517771179069</v>
      </c>
      <c r="G963">
        <v>40.101068841658268</v>
      </c>
      <c r="H963">
        <v>35.896070393738398</v>
      </c>
      <c r="I963">
        <v>164.00827831394434</v>
      </c>
      <c r="J963">
        <v>102.63375004235867</v>
      </c>
      <c r="K963">
        <v>61.00690256769996</v>
      </c>
      <c r="L963">
        <v>48.055347927169102</v>
      </c>
      <c r="M963">
        <v>155.61357288067572</v>
      </c>
      <c r="N963">
        <v>109.45968313648278</v>
      </c>
      <c r="O963">
        <v>50.517784089745362</v>
      </c>
      <c r="P963">
        <v>45.29653115110726</v>
      </c>
      <c r="BQ963" t="str">
        <f>VLOOKUP(A963,Misc!$A$3:$B$11,2,FALSE)</f>
        <v>HKD</v>
      </c>
      <c r="BR963">
        <f>INDEX(FX!$B$30:$AK$48,MATCH(Data!BQ963,FX!$A$30:$A$48,0),MATCH(Data!D963,Period,0))</f>
        <v>7.7748179100000003</v>
      </c>
      <c r="BS963">
        <f t="shared" si="256"/>
        <v>11.137126101770662</v>
      </c>
      <c r="BT963">
        <f t="shared" si="257"/>
        <v>0</v>
      </c>
      <c r="BU963">
        <f t="shared" si="258"/>
        <v>8.102378538043352</v>
      </c>
      <c r="BV963">
        <f t="shared" si="259"/>
        <v>0</v>
      </c>
      <c r="BW963">
        <f t="shared" si="260"/>
        <v>5.1578145373771545</v>
      </c>
      <c r="BX963">
        <f t="shared" si="261"/>
        <v>0</v>
      </c>
      <c r="BY963">
        <f t="shared" si="262"/>
        <v>4.6169660575032552</v>
      </c>
      <c r="BZ963">
        <f t="shared" si="263"/>
        <v>0</v>
      </c>
      <c r="CA963">
        <f t="shared" ref="CA963:CA1014" si="265">I963/$CI963</f>
        <v>21.002567992400767</v>
      </c>
      <c r="CB963">
        <f t="shared" ref="CB963:CB1014" si="266">J963/$CI963</f>
        <v>13.143070189746828</v>
      </c>
      <c r="CC963">
        <f t="shared" ref="CC963:CC1014" si="267">K963/$CI963</f>
        <v>7.8124203994826544</v>
      </c>
      <c r="CD963">
        <f t="shared" ref="CD963:CD1014" si="268">L963/$CI963</f>
        <v>6.1538705400398843</v>
      </c>
      <c r="CE963" s="4">
        <f t="shared" ref="CE963:CE1014" si="269">IFERROR(IF(D963&gt;B963,"",BU963/BS963),0)</f>
        <v>0.72751071183033267</v>
      </c>
      <c r="CF963" s="4" t="str">
        <f t="shared" ref="CF963:CF1014" si="270">IFERROR(IF(D963&gt;B963,BV963/BT963,""),0)</f>
        <v/>
      </c>
      <c r="CG963" s="4">
        <f t="shared" ref="CG963:CG1014" si="271">IFERROR(IF(D963&gt;B963,"",BY963/BU963),0)</f>
        <v>0.56982848133113873</v>
      </c>
      <c r="CH963" s="4" t="str">
        <f t="shared" ref="CH963:CH1014" si="272">IFERROR(IF(D963&gt;B963,BZ963/BV963,""),0)</f>
        <v/>
      </c>
      <c r="CI963">
        <f>INDEX(FX!$B$114:$AK$132,MATCH(Data!BQ963,FX!$A$114:$A$132,0),MATCH(Data!D963,Period,0))</f>
        <v>7.80896309314587</v>
      </c>
    </row>
    <row r="964" spans="1:87" x14ac:dyDescent="0.15">
      <c r="A964" t="s">
        <v>2</v>
      </c>
      <c r="B964" s="1">
        <f t="shared" si="264"/>
        <v>44044</v>
      </c>
      <c r="C964" t="s">
        <v>45</v>
      </c>
      <c r="D964" s="1">
        <v>43891</v>
      </c>
      <c r="E964">
        <v>155.42845159695273</v>
      </c>
      <c r="F964">
        <v>112.21468773166386</v>
      </c>
      <c r="G964">
        <v>54.638918158102264</v>
      </c>
      <c r="H964">
        <v>50.739882653579414</v>
      </c>
      <c r="I964">
        <v>236.26795177926212</v>
      </c>
      <c r="J964">
        <v>153.72689475250695</v>
      </c>
      <c r="K964">
        <v>93.474669124543723</v>
      </c>
      <c r="L964">
        <v>75.887068283275411</v>
      </c>
      <c r="M964">
        <v>195.55597791615298</v>
      </c>
      <c r="N964">
        <v>142.00947027406082</v>
      </c>
      <c r="O964">
        <v>75.884072866145601</v>
      </c>
      <c r="P964">
        <v>64.401321770319242</v>
      </c>
      <c r="BQ964" t="str">
        <f>VLOOKUP(A964,Misc!$A$3:$B$11,2,FALSE)</f>
        <v>HKD</v>
      </c>
      <c r="BR964">
        <f>INDEX(FX!$B$30:$AK$48,MATCH(Data!BQ964,FX!$A$30:$A$48,0),MATCH(Data!D964,Period,0))</f>
        <v>7.7649018700000001</v>
      </c>
      <c r="BS964">
        <f t="shared" si="256"/>
        <v>20.016795343860892</v>
      </c>
      <c r="BT964">
        <f t="shared" si="257"/>
        <v>0</v>
      </c>
      <c r="BU964">
        <f t="shared" si="258"/>
        <v>14.451526833224984</v>
      </c>
      <c r="BV964">
        <f t="shared" si="259"/>
        <v>0</v>
      </c>
      <c r="BW964">
        <f t="shared" si="260"/>
        <v>7.0366527578670182</v>
      </c>
      <c r="BX964">
        <f t="shared" si="261"/>
        <v>0</v>
      </c>
      <c r="BY964">
        <f t="shared" si="262"/>
        <v>6.5345169202478814</v>
      </c>
      <c r="BZ964">
        <f t="shared" si="263"/>
        <v>0</v>
      </c>
      <c r="CA964">
        <f t="shared" si="265"/>
        <v>30.255995445367216</v>
      </c>
      <c r="CB964">
        <f t="shared" si="266"/>
        <v>19.685954834059473</v>
      </c>
      <c r="CC964">
        <f t="shared" si="267"/>
        <v>11.970176835204775</v>
      </c>
      <c r="CD964">
        <f t="shared" si="268"/>
        <v>9.7179442876203961</v>
      </c>
      <c r="CE964" s="4">
        <f t="shared" si="269"/>
        <v>0.72197005489478794</v>
      </c>
      <c r="CF964" s="4" t="str">
        <f t="shared" si="270"/>
        <v/>
      </c>
      <c r="CG964" s="4">
        <f t="shared" si="271"/>
        <v>0.45216792631382102</v>
      </c>
      <c r="CH964" s="4" t="str">
        <f t="shared" si="272"/>
        <v/>
      </c>
      <c r="CI964">
        <f>INDEX(FX!$B$114:$AK$132,MATCH(Data!BQ964,FX!$A$114:$A$132,0),MATCH(Data!D964,Period,0))</f>
        <v>7.80896309314587</v>
      </c>
    </row>
    <row r="965" spans="1:87" x14ac:dyDescent="0.15">
      <c r="A965" t="s">
        <v>2</v>
      </c>
      <c r="B965" s="1">
        <f t="shared" si="264"/>
        <v>44044</v>
      </c>
      <c r="C965" t="s">
        <v>45</v>
      </c>
      <c r="D965" s="1">
        <v>43922</v>
      </c>
      <c r="E965">
        <v>118.23737741858264</v>
      </c>
      <c r="F965">
        <v>62.032632646501234</v>
      </c>
      <c r="G965">
        <v>35.40369209343627</v>
      </c>
      <c r="H965">
        <v>29.908761479886859</v>
      </c>
      <c r="I965">
        <v>182.25931310318737</v>
      </c>
      <c r="J965">
        <v>114.17257630420956</v>
      </c>
      <c r="K965">
        <v>67.224680375476808</v>
      </c>
      <c r="L965">
        <v>52.641708675940414</v>
      </c>
      <c r="M965">
        <v>127.85467750028384</v>
      </c>
      <c r="N965">
        <v>86.111550494622335</v>
      </c>
      <c r="O965">
        <v>44.660647243883076</v>
      </c>
      <c r="P965">
        <v>35.730081960416079</v>
      </c>
      <c r="BQ965" t="str">
        <f>VLOOKUP(A965,Misc!$A$3:$B$11,2,FALSE)</f>
        <v>HKD</v>
      </c>
      <c r="BR965">
        <f>INDEX(FX!$B$30:$AK$48,MATCH(Data!BQ965,FX!$A$30:$A$48,0),MATCH(Data!D965,Period,0))</f>
        <v>7.7519381999999997</v>
      </c>
      <c r="BS965">
        <f t="shared" si="256"/>
        <v>15.252621262974291</v>
      </c>
      <c r="BT965">
        <f t="shared" si="257"/>
        <v>0</v>
      </c>
      <c r="BU965">
        <f t="shared" si="258"/>
        <v>8.0022093889372385</v>
      </c>
      <c r="BV965">
        <f t="shared" si="259"/>
        <v>0</v>
      </c>
      <c r="BW965">
        <f t="shared" si="260"/>
        <v>4.5670761530885615</v>
      </c>
      <c r="BX965">
        <f t="shared" si="261"/>
        <v>0</v>
      </c>
      <c r="BY965">
        <f t="shared" si="262"/>
        <v>3.8582301236466074</v>
      </c>
      <c r="BZ965">
        <f t="shared" si="263"/>
        <v>0</v>
      </c>
      <c r="CA965">
        <f t="shared" si="265"/>
        <v>23.339758547861639</v>
      </c>
      <c r="CB965">
        <f t="shared" si="266"/>
        <v>14.620708913891756</v>
      </c>
      <c r="CC965">
        <f t="shared" si="267"/>
        <v>8.6086564341021994</v>
      </c>
      <c r="CD965">
        <f t="shared" si="268"/>
        <v>6.7411906098192995</v>
      </c>
      <c r="CE965" s="4">
        <f t="shared" si="269"/>
        <v>0.52464486273992694</v>
      </c>
      <c r="CF965" s="4" t="str">
        <f t="shared" si="270"/>
        <v/>
      </c>
      <c r="CG965" s="4">
        <f t="shared" si="271"/>
        <v>0.48214560955883873</v>
      </c>
      <c r="CH965" s="4" t="str">
        <f t="shared" si="272"/>
        <v/>
      </c>
      <c r="CI965">
        <f>INDEX(FX!$B$114:$AK$132,MATCH(Data!BQ965,FX!$A$114:$A$132,0),MATCH(Data!D965,Period,0))</f>
        <v>7.80896309314587</v>
      </c>
    </row>
    <row r="966" spans="1:87" x14ac:dyDescent="0.15">
      <c r="A966" t="s">
        <v>2</v>
      </c>
      <c r="B966" s="1">
        <f t="shared" si="264"/>
        <v>44044</v>
      </c>
      <c r="C966" t="s">
        <v>45</v>
      </c>
      <c r="D966" s="1">
        <v>43952</v>
      </c>
      <c r="E966">
        <v>128.72810621531877</v>
      </c>
      <c r="F966">
        <v>81.963630441276166</v>
      </c>
      <c r="G966">
        <v>49.0443597155449</v>
      </c>
      <c r="H966">
        <v>41.95371109445648</v>
      </c>
      <c r="I966">
        <v>209.76138268167361</v>
      </c>
      <c r="J966">
        <v>132.75075380295263</v>
      </c>
      <c r="K966">
        <v>78.97329388932593</v>
      </c>
      <c r="L966">
        <v>61.90804033657092</v>
      </c>
      <c r="M966">
        <v>176.91899486824656</v>
      </c>
      <c r="N966">
        <v>117.8356314661257</v>
      </c>
      <c r="O966">
        <v>67.847171466166017</v>
      </c>
      <c r="P966">
        <v>52.259152968131595</v>
      </c>
      <c r="BQ966" t="str">
        <f>VLOOKUP(A966,Misc!$A$3:$B$11,2,FALSE)</f>
        <v>HKD</v>
      </c>
      <c r="BR966">
        <f>INDEX(FX!$B$30:$AK$48,MATCH(Data!BQ966,FX!$A$30:$A$48,0),MATCH(Data!D966,Period,0))</f>
        <v>7.7522098499999998</v>
      </c>
      <c r="BS966">
        <f t="shared" si="256"/>
        <v>16.605343341591659</v>
      </c>
      <c r="BT966">
        <f t="shared" si="257"/>
        <v>0</v>
      </c>
      <c r="BU966">
        <f t="shared" si="258"/>
        <v>10.57293752713314</v>
      </c>
      <c r="BV966">
        <f t="shared" si="259"/>
        <v>0</v>
      </c>
      <c r="BW966">
        <f t="shared" si="260"/>
        <v>6.3265005288195209</v>
      </c>
      <c r="BX966">
        <f t="shared" si="261"/>
        <v>0</v>
      </c>
      <c r="BY966">
        <f t="shared" si="262"/>
        <v>5.4118389344757585</v>
      </c>
      <c r="BZ966">
        <f t="shared" si="263"/>
        <v>0</v>
      </c>
      <c r="CA966">
        <f t="shared" si="265"/>
        <v>26.861617884426504</v>
      </c>
      <c r="CB966">
        <f t="shared" si="266"/>
        <v>16.999792702243838</v>
      </c>
      <c r="CC966">
        <f t="shared" si="267"/>
        <v>10.113160088903845</v>
      </c>
      <c r="CD966">
        <f t="shared" si="268"/>
        <v>7.9278182772958958</v>
      </c>
      <c r="CE966" s="4">
        <f t="shared" si="269"/>
        <v>0.63671899518337216</v>
      </c>
      <c r="CF966" s="4" t="str">
        <f t="shared" si="270"/>
        <v/>
      </c>
      <c r="CG966" s="4">
        <f t="shared" si="271"/>
        <v>0.51185764794197008</v>
      </c>
      <c r="CH966" s="4" t="str">
        <f t="shared" si="272"/>
        <v/>
      </c>
      <c r="CI966">
        <f>INDEX(FX!$B$114:$AK$132,MATCH(Data!BQ966,FX!$A$114:$A$132,0),MATCH(Data!D966,Period,0))</f>
        <v>7.80896309314587</v>
      </c>
    </row>
    <row r="967" spans="1:87" x14ac:dyDescent="0.15">
      <c r="A967" t="s">
        <v>2</v>
      </c>
      <c r="B967" s="1">
        <f t="shared" si="264"/>
        <v>44044</v>
      </c>
      <c r="C967" t="s">
        <v>45</v>
      </c>
      <c r="D967" s="1">
        <v>43983</v>
      </c>
      <c r="E967">
        <v>178.48801229538657</v>
      </c>
      <c r="F967">
        <v>123.81649639031554</v>
      </c>
      <c r="G967">
        <v>70.263872034530308</v>
      </c>
      <c r="H967">
        <v>63.910473964766425</v>
      </c>
      <c r="I967">
        <v>238.36484255690499</v>
      </c>
      <c r="J967">
        <v>151.99745853317319</v>
      </c>
      <c r="K967">
        <v>90.556387580587156</v>
      </c>
      <c r="L967">
        <v>71.7853514150097</v>
      </c>
      <c r="M967">
        <v>227.45459544564963</v>
      </c>
      <c r="N967">
        <v>157.32122097437144</v>
      </c>
      <c r="O967">
        <v>83.163274448851084</v>
      </c>
      <c r="P967">
        <v>64.774513378270811</v>
      </c>
      <c r="BQ967" t="str">
        <f>VLOOKUP(A967,Misc!$A$3:$B$11,2,FALSE)</f>
        <v>HKD</v>
      </c>
      <c r="BR967">
        <f>INDEX(FX!$B$30:$AK$48,MATCH(Data!BQ967,FX!$A$30:$A$48,0),MATCH(Data!D967,Period,0))</f>
        <v>7.7502757999999998</v>
      </c>
      <c r="BS967">
        <f t="shared" si="256"/>
        <v>23.029891696936328</v>
      </c>
      <c r="BT967">
        <f t="shared" si="257"/>
        <v>0</v>
      </c>
      <c r="BU967">
        <f t="shared" si="258"/>
        <v>15.975753584190583</v>
      </c>
      <c r="BV967">
        <f t="shared" si="259"/>
        <v>0</v>
      </c>
      <c r="BW967">
        <f t="shared" si="260"/>
        <v>9.06598343694173</v>
      </c>
      <c r="BX967">
        <f t="shared" si="261"/>
        <v>0</v>
      </c>
      <c r="BY967">
        <f t="shared" si="262"/>
        <v>8.2462193106426511</v>
      </c>
      <c r="BZ967">
        <f t="shared" si="263"/>
        <v>0</v>
      </c>
      <c r="CA967">
        <f t="shared" si="265"/>
        <v>30.524519031998501</v>
      </c>
      <c r="CB967">
        <f t="shared" si="266"/>
        <v>19.464486734043515</v>
      </c>
      <c r="CC967">
        <f t="shared" si="267"/>
        <v>11.596467610414352</v>
      </c>
      <c r="CD967">
        <f t="shared" si="268"/>
        <v>9.1926867317400394</v>
      </c>
      <c r="CE967" s="4">
        <f t="shared" si="269"/>
        <v>0.69369642699256984</v>
      </c>
      <c r="CF967" s="4" t="str">
        <f t="shared" si="270"/>
        <v/>
      </c>
      <c r="CG967" s="4">
        <f t="shared" si="271"/>
        <v>0.51617091282648553</v>
      </c>
      <c r="CH967" s="4" t="str">
        <f t="shared" si="272"/>
        <v/>
      </c>
      <c r="CI967">
        <f>INDEX(FX!$B$114:$AK$132,MATCH(Data!BQ967,FX!$A$114:$A$132,0),MATCH(Data!D967,Period,0))</f>
        <v>7.80896309314587</v>
      </c>
    </row>
    <row r="968" spans="1:87" x14ac:dyDescent="0.15">
      <c r="A968" t="s">
        <v>2</v>
      </c>
      <c r="B968" s="1">
        <f t="shared" si="264"/>
        <v>44044</v>
      </c>
      <c r="C968" t="s">
        <v>45</v>
      </c>
      <c r="D968" s="1">
        <v>44013</v>
      </c>
      <c r="E968">
        <v>161.87854710590912</v>
      </c>
      <c r="F968">
        <v>107.60209760932977</v>
      </c>
      <c r="G968">
        <v>69.739108624501071</v>
      </c>
      <c r="H968">
        <v>57.214473750231214</v>
      </c>
      <c r="I968">
        <v>200.51034789243047</v>
      </c>
      <c r="J968">
        <v>125.71140256606047</v>
      </c>
      <c r="K968">
        <v>73.792452222158502</v>
      </c>
      <c r="L968">
        <v>57.859221342000673</v>
      </c>
      <c r="M968">
        <v>166.36601039719613</v>
      </c>
      <c r="N968">
        <v>106.13355066417137</v>
      </c>
      <c r="O968">
        <v>64.008115363997177</v>
      </c>
      <c r="P968">
        <v>48.336695465986047</v>
      </c>
      <c r="BQ968" t="str">
        <f>VLOOKUP(A968,Misc!$A$3:$B$11,2,FALSE)</f>
        <v>HKD</v>
      </c>
      <c r="BR968">
        <f>INDEX(FX!$B$30:$AK$48,MATCH(Data!BQ968,FX!$A$30:$A$48,0),MATCH(Data!D968,Period,0))</f>
        <v>7.7510077700000002</v>
      </c>
      <c r="BS968">
        <f t="shared" si="256"/>
        <v>20.884838708645638</v>
      </c>
      <c r="BT968">
        <f t="shared" si="257"/>
        <v>0</v>
      </c>
      <c r="BU968">
        <f t="shared" si="258"/>
        <v>13.882336439630452</v>
      </c>
      <c r="BV968">
        <f t="shared" si="259"/>
        <v>0</v>
      </c>
      <c r="BW968">
        <f t="shared" si="260"/>
        <v>8.9974246825585453</v>
      </c>
      <c r="BX968">
        <f t="shared" si="261"/>
        <v>0</v>
      </c>
      <c r="BY968">
        <f t="shared" si="262"/>
        <v>7.3815528829267594</v>
      </c>
      <c r="BZ968">
        <f t="shared" si="263"/>
        <v>0</v>
      </c>
      <c r="CA968">
        <f t="shared" si="265"/>
        <v>25.861824676865627</v>
      </c>
      <c r="CB968">
        <f t="shared" si="266"/>
        <v>16.214256706544102</v>
      </c>
      <c r="CC968">
        <f t="shared" si="267"/>
        <v>9.517750489711716</v>
      </c>
      <c r="CD968">
        <f t="shared" si="268"/>
        <v>7.4626823703360223</v>
      </c>
      <c r="CE968" s="4">
        <f t="shared" si="269"/>
        <v>0.66470881740080756</v>
      </c>
      <c r="CF968" s="4" t="str">
        <f t="shared" si="270"/>
        <v/>
      </c>
      <c r="CG968" s="4">
        <f t="shared" si="271"/>
        <v>0.53172266174549332</v>
      </c>
      <c r="CH968" s="4" t="str">
        <f t="shared" si="272"/>
        <v/>
      </c>
      <c r="CI968">
        <f>INDEX(FX!$B$114:$AK$132,MATCH(Data!BQ968,FX!$A$114:$A$132,0),MATCH(Data!D968,Period,0))</f>
        <v>7.75314002</v>
      </c>
    </row>
    <row r="969" spans="1:87" x14ac:dyDescent="0.15">
      <c r="A969" t="s">
        <v>2</v>
      </c>
      <c r="B969" s="1">
        <f t="shared" si="264"/>
        <v>44044</v>
      </c>
      <c r="C969" t="s">
        <v>45</v>
      </c>
      <c r="D969" s="1">
        <v>44044</v>
      </c>
      <c r="E969">
        <v>149.66747511706211</v>
      </c>
      <c r="F969">
        <v>87.627202579115277</v>
      </c>
      <c r="G969">
        <v>60.185142332834332</v>
      </c>
      <c r="H969">
        <v>48.402607209852718</v>
      </c>
      <c r="I969">
        <v>248.5144870494025</v>
      </c>
      <c r="J969">
        <v>159.12028886760217</v>
      </c>
      <c r="K969">
        <v>95.535334887029194</v>
      </c>
      <c r="L969">
        <v>75.61391291714844</v>
      </c>
      <c r="M969">
        <v>154.92590714662845</v>
      </c>
      <c r="N969">
        <v>102.3386877870773</v>
      </c>
      <c r="O969">
        <v>66.199763389684904</v>
      </c>
      <c r="P969">
        <v>51.317476691126323</v>
      </c>
      <c r="BQ969" t="str">
        <f>VLOOKUP(A969,Misc!$A$3:$B$11,2,FALSE)</f>
        <v>HKD</v>
      </c>
      <c r="BR969">
        <f>INDEX(FX!$B$30:$AK$48,MATCH(Data!BQ969,FX!$A$30:$A$48,0),MATCH(Data!D969,Period,0))</f>
        <v>7.7501356299999999</v>
      </c>
      <c r="BS969">
        <f t="shared" si="256"/>
        <v>19.311594307809823</v>
      </c>
      <c r="BT969">
        <f t="shared" si="257"/>
        <v>0</v>
      </c>
      <c r="BU969">
        <f t="shared" si="258"/>
        <v>11.306537944951458</v>
      </c>
      <c r="BV969">
        <f t="shared" si="259"/>
        <v>0</v>
      </c>
      <c r="BW969">
        <f t="shared" si="260"/>
        <v>7.7656889125738218</v>
      </c>
      <c r="BX969">
        <f t="shared" si="261"/>
        <v>0</v>
      </c>
      <c r="BY969">
        <f t="shared" si="262"/>
        <v>6.2453884061707345</v>
      </c>
      <c r="BZ969">
        <f t="shared" si="263"/>
        <v>0</v>
      </c>
      <c r="CA969">
        <f t="shared" si="265"/>
        <v>32.053398546696506</v>
      </c>
      <c r="CB969">
        <f t="shared" si="266"/>
        <v>20.523334862666673</v>
      </c>
      <c r="CC969">
        <f t="shared" si="267"/>
        <v>12.322147496444826</v>
      </c>
      <c r="CD969">
        <f t="shared" si="268"/>
        <v>9.7526824902032967</v>
      </c>
      <c r="CE969" s="4">
        <f t="shared" si="269"/>
        <v>0.58547926001008466</v>
      </c>
      <c r="CF969" s="4" t="str">
        <f t="shared" si="270"/>
        <v/>
      </c>
      <c r="CG969" s="4">
        <f t="shared" si="271"/>
        <v>0.55236964989441317</v>
      </c>
      <c r="CH969" s="4" t="str">
        <f t="shared" si="272"/>
        <v/>
      </c>
      <c r="CI969">
        <f>INDEX(FX!$B$114:$AK$132,MATCH(Data!BQ969,FX!$A$114:$A$132,0),MATCH(Data!D969,Period,0))</f>
        <v>7.75314002</v>
      </c>
    </row>
    <row r="970" spans="1:87" x14ac:dyDescent="0.15">
      <c r="A970" t="s">
        <v>2</v>
      </c>
      <c r="B970" s="1">
        <f t="shared" si="264"/>
        <v>44044</v>
      </c>
      <c r="C970" t="s">
        <v>45</v>
      </c>
      <c r="D970" s="1">
        <v>44075</v>
      </c>
      <c r="E970">
        <v>220.78158188924974</v>
      </c>
      <c r="F970">
        <v>125.66965515264401</v>
      </c>
      <c r="G970">
        <v>93.949174607695099</v>
      </c>
      <c r="H970">
        <v>65.053324455693328</v>
      </c>
      <c r="I970">
        <v>255.28281349010032</v>
      </c>
      <c r="J970">
        <v>161.76351354701163</v>
      </c>
      <c r="K970">
        <v>95.607060994119934</v>
      </c>
      <c r="L970">
        <v>75.623593663980301</v>
      </c>
      <c r="M970">
        <v>144.45768668165806</v>
      </c>
      <c r="N970">
        <v>107.91246004775567</v>
      </c>
      <c r="O970">
        <v>64.735173887595167</v>
      </c>
      <c r="P970">
        <v>54.21613760391903</v>
      </c>
      <c r="BQ970" t="str">
        <f>VLOOKUP(A970,Misc!$A$3:$B$11,2,FALSE)</f>
        <v>HKD</v>
      </c>
      <c r="BR970">
        <f>INDEX(FX!$B$30:$AK$48,MATCH(Data!BQ970,FX!$A$30:$A$48,0),MATCH(Data!D970,Period,0))</f>
        <v>7.7501356299999999</v>
      </c>
      <c r="BS970">
        <f t="shared" si="256"/>
        <v>0</v>
      </c>
      <c r="BT970">
        <f t="shared" si="257"/>
        <v>28.487447501515497</v>
      </c>
      <c r="BU970">
        <f t="shared" si="258"/>
        <v>0</v>
      </c>
      <c r="BV970">
        <f t="shared" si="259"/>
        <v>16.215155598850341</v>
      </c>
      <c r="BW970">
        <f t="shared" si="260"/>
        <v>0</v>
      </c>
      <c r="BX970">
        <f t="shared" si="261"/>
        <v>12.122261995522663</v>
      </c>
      <c r="BY970">
        <f t="shared" si="262"/>
        <v>0</v>
      </c>
      <c r="BZ970">
        <f t="shared" si="263"/>
        <v>8.3938304516734412</v>
      </c>
      <c r="CA970">
        <f t="shared" si="265"/>
        <v>32.926377291210116</v>
      </c>
      <c r="CB970">
        <f t="shared" si="266"/>
        <v>20.864257981892042</v>
      </c>
      <c r="CC970">
        <f t="shared" si="267"/>
        <v>12.33139872973943</v>
      </c>
      <c r="CD970">
        <f t="shared" si="268"/>
        <v>9.753931112929946</v>
      </c>
      <c r="CE970" s="4" t="str">
        <f t="shared" si="269"/>
        <v/>
      </c>
      <c r="CF970" s="4">
        <f t="shared" si="270"/>
        <v>0.56920352720220768</v>
      </c>
      <c r="CG970" s="4" t="str">
        <f t="shared" si="271"/>
        <v/>
      </c>
      <c r="CH970" s="4">
        <f t="shared" si="272"/>
        <v>0.51765340150473582</v>
      </c>
      <c r="CI970">
        <f>INDEX(FX!$B$114:$AK$132,MATCH(Data!BQ970,FX!$A$114:$A$132,0),MATCH(Data!D970,Period,0))</f>
        <v>7.75314002</v>
      </c>
    </row>
    <row r="971" spans="1:87" x14ac:dyDescent="0.15">
      <c r="A971" t="s">
        <v>2</v>
      </c>
      <c r="B971" s="1">
        <f t="shared" si="264"/>
        <v>44044</v>
      </c>
      <c r="C971" t="s">
        <v>45</v>
      </c>
      <c r="D971" s="1">
        <v>44105</v>
      </c>
      <c r="E971">
        <v>277.34803379204357</v>
      </c>
      <c r="F971">
        <v>157.13632497117857</v>
      </c>
      <c r="G971">
        <v>117.94123850919358</v>
      </c>
      <c r="H971">
        <v>81.099206908486437</v>
      </c>
      <c r="I971">
        <v>290.51862620637468</v>
      </c>
      <c r="J971">
        <v>189.52044540586448</v>
      </c>
      <c r="K971">
        <v>114.8777669264892</v>
      </c>
      <c r="L971">
        <v>92.502834311116402</v>
      </c>
      <c r="M971">
        <v>159.64591688800948</v>
      </c>
      <c r="N971">
        <v>92.958765409808507</v>
      </c>
      <c r="O971">
        <v>67.167776080394717</v>
      </c>
      <c r="P971">
        <v>46.192522081868695</v>
      </c>
      <c r="BQ971" t="str">
        <f>VLOOKUP(A971,Misc!$A$3:$B$11,2,FALSE)</f>
        <v>HKD</v>
      </c>
      <c r="BR971">
        <f>INDEX(FX!$B$30:$AK$48,MATCH(Data!BQ971,FX!$A$30:$A$48,0),MATCH(Data!D971,Period,0))</f>
        <v>7.7501356299999999</v>
      </c>
      <c r="BS971">
        <f t="shared" si="256"/>
        <v>0</v>
      </c>
      <c r="BT971">
        <f t="shared" si="257"/>
        <v>35.786216788059434</v>
      </c>
      <c r="BU971">
        <f t="shared" si="258"/>
        <v>0</v>
      </c>
      <c r="BV971">
        <f t="shared" si="259"/>
        <v>20.27530000415987</v>
      </c>
      <c r="BW971">
        <f t="shared" si="260"/>
        <v>0</v>
      </c>
      <c r="BX971">
        <f t="shared" si="261"/>
        <v>15.217957999683883</v>
      </c>
      <c r="BY971">
        <f t="shared" si="262"/>
        <v>0</v>
      </c>
      <c r="BZ971">
        <f t="shared" si="263"/>
        <v>10.464230663855677</v>
      </c>
      <c r="CA971">
        <f t="shared" si="265"/>
        <v>37.471092416356832</v>
      </c>
      <c r="CB971">
        <f t="shared" si="266"/>
        <v>24.444347053835934</v>
      </c>
      <c r="CC971">
        <f t="shared" si="267"/>
        <v>14.816934381444229</v>
      </c>
      <c r="CD971">
        <f t="shared" si="268"/>
        <v>11.931015572077388</v>
      </c>
      <c r="CE971" s="4" t="str">
        <f t="shared" si="269"/>
        <v/>
      </c>
      <c r="CF971" s="4">
        <f t="shared" si="270"/>
        <v>0.56656729388966887</v>
      </c>
      <c r="CG971" s="4" t="str">
        <f t="shared" si="271"/>
        <v/>
      </c>
      <c r="CH971" s="4">
        <f t="shared" si="272"/>
        <v>0.51610731588231673</v>
      </c>
      <c r="CI971">
        <f>INDEX(FX!$B$114:$AK$132,MATCH(Data!BQ971,FX!$A$114:$A$132,0),MATCH(Data!D971,Period,0))</f>
        <v>7.75314002</v>
      </c>
    </row>
    <row r="972" spans="1:87" x14ac:dyDescent="0.15">
      <c r="A972" t="s">
        <v>2</v>
      </c>
      <c r="B972" s="1">
        <f t="shared" si="264"/>
        <v>44044</v>
      </c>
      <c r="C972" t="s">
        <v>45</v>
      </c>
      <c r="D972" s="1">
        <v>44136</v>
      </c>
      <c r="E972">
        <v>361.798440329583</v>
      </c>
      <c r="F972">
        <v>207.52246003208714</v>
      </c>
      <c r="G972">
        <v>156.66946827043208</v>
      </c>
      <c r="H972">
        <v>108.96385870945552</v>
      </c>
      <c r="I972">
        <v>236.01241747091663</v>
      </c>
      <c r="J972">
        <v>148.19541046436041</v>
      </c>
      <c r="K972">
        <v>87.38914250973437</v>
      </c>
      <c r="L972">
        <v>68.364914615754032</v>
      </c>
      <c r="M972">
        <v>136.92673068608323</v>
      </c>
      <c r="N972">
        <v>78.141990473045979</v>
      </c>
      <c r="O972">
        <v>52.444009484067813</v>
      </c>
      <c r="P972">
        <v>39.012829493926134</v>
      </c>
      <c r="BQ972" t="str">
        <f>VLOOKUP(A972,Misc!$A$3:$B$11,2,FALSE)</f>
        <v>HKD</v>
      </c>
      <c r="BR972">
        <f>INDEX(FX!$B$30:$AK$48,MATCH(Data!BQ972,FX!$A$30:$A$48,0),MATCH(Data!D972,Period,0))</f>
        <v>7.7501356299999999</v>
      </c>
      <c r="BS972">
        <f t="shared" si="256"/>
        <v>0</v>
      </c>
      <c r="BT972">
        <f t="shared" si="257"/>
        <v>46.682852739905279</v>
      </c>
      <c r="BU972">
        <f t="shared" si="258"/>
        <v>0</v>
      </c>
      <c r="BV972">
        <f t="shared" si="259"/>
        <v>26.776623008865606</v>
      </c>
      <c r="BW972">
        <f t="shared" si="260"/>
        <v>0</v>
      </c>
      <c r="BX972">
        <f t="shared" si="261"/>
        <v>20.215061484082966</v>
      </c>
      <c r="BY972">
        <f t="shared" si="262"/>
        <v>0</v>
      </c>
      <c r="BZ972">
        <f t="shared" si="263"/>
        <v>14.059606684516245</v>
      </c>
      <c r="CA972">
        <f t="shared" si="265"/>
        <v>30.440881612107997</v>
      </c>
      <c r="CB972">
        <f t="shared" si="266"/>
        <v>19.114244045905984</v>
      </c>
      <c r="CC972">
        <f t="shared" si="267"/>
        <v>11.271451603389767</v>
      </c>
      <c r="CD972">
        <f t="shared" si="268"/>
        <v>8.8177066890833782</v>
      </c>
      <c r="CE972" s="4" t="str">
        <f t="shared" si="269"/>
        <v/>
      </c>
      <c r="CF972" s="4">
        <f t="shared" si="270"/>
        <v>0.57358583371183958</v>
      </c>
      <c r="CG972" s="4" t="str">
        <f t="shared" si="271"/>
        <v/>
      </c>
      <c r="CH972" s="4">
        <f t="shared" si="272"/>
        <v>0.52507019573981306</v>
      </c>
      <c r="CI972">
        <f>INDEX(FX!$B$114:$AK$132,MATCH(Data!BQ972,FX!$A$114:$A$132,0),MATCH(Data!D972,Period,0))</f>
        <v>7.75314002</v>
      </c>
    </row>
    <row r="973" spans="1:87" x14ac:dyDescent="0.15">
      <c r="A973" t="s">
        <v>2</v>
      </c>
      <c r="B973" s="1">
        <f t="shared" si="264"/>
        <v>44044</v>
      </c>
      <c r="C973" t="s">
        <v>45</v>
      </c>
      <c r="D973" s="1">
        <v>44166</v>
      </c>
      <c r="E973">
        <v>408.38155044213755</v>
      </c>
      <c r="F973">
        <v>236.04283607235382</v>
      </c>
      <c r="G973">
        <v>177.49098840836666</v>
      </c>
      <c r="H973">
        <v>124.23160094907014</v>
      </c>
      <c r="I973">
        <v>323.81763308507266</v>
      </c>
      <c r="J973">
        <v>209.95146919715543</v>
      </c>
      <c r="K973">
        <v>126.73892182062301</v>
      </c>
      <c r="L973">
        <v>101.7738505981978</v>
      </c>
      <c r="M973">
        <v>257.04297684403429</v>
      </c>
      <c r="N973">
        <v>229.16104670185766</v>
      </c>
      <c r="O973">
        <v>95.825380085672435</v>
      </c>
      <c r="P973">
        <v>111.91470998932051</v>
      </c>
      <c r="BQ973" t="str">
        <f>VLOOKUP(A973,Misc!$A$3:$B$11,2,FALSE)</f>
        <v>HKD</v>
      </c>
      <c r="BR973">
        <f>INDEX(FX!$B$30:$AK$48,MATCH(Data!BQ973,FX!$A$30:$A$48,0),MATCH(Data!D973,Period,0))</f>
        <v>7.7501356299999999</v>
      </c>
      <c r="BS973">
        <f t="shared" si="256"/>
        <v>0</v>
      </c>
      <c r="BT973">
        <f t="shared" si="257"/>
        <v>52.693471435691194</v>
      </c>
      <c r="BU973">
        <f t="shared" si="258"/>
        <v>0</v>
      </c>
      <c r="BV973">
        <f t="shared" si="259"/>
        <v>30.45660712809407</v>
      </c>
      <c r="BW973">
        <f t="shared" si="260"/>
        <v>0</v>
      </c>
      <c r="BX973">
        <f t="shared" si="261"/>
        <v>22.901662226570178</v>
      </c>
      <c r="BY973">
        <f t="shared" si="262"/>
        <v>0</v>
      </c>
      <c r="BZ973">
        <f t="shared" si="263"/>
        <v>16.029603465026089</v>
      </c>
      <c r="CA973">
        <f t="shared" si="265"/>
        <v>41.765998324517895</v>
      </c>
      <c r="CB973">
        <f t="shared" si="266"/>
        <v>27.079540503017437</v>
      </c>
      <c r="CC973">
        <f t="shared" si="267"/>
        <v>16.346786140026786</v>
      </c>
      <c r="CD973">
        <f t="shared" si="268"/>
        <v>13.126791253048697</v>
      </c>
      <c r="CE973" s="4" t="str">
        <f t="shared" si="269"/>
        <v/>
      </c>
      <c r="CF973" s="4">
        <f t="shared" si="270"/>
        <v>0.57799583702251034</v>
      </c>
      <c r="CG973" s="4" t="str">
        <f t="shared" si="271"/>
        <v/>
      </c>
      <c r="CH973" s="4">
        <f t="shared" si="272"/>
        <v>0.52630955896068643</v>
      </c>
      <c r="CI973">
        <f>INDEX(FX!$B$114:$AK$132,MATCH(Data!BQ973,FX!$A$114:$A$132,0),MATCH(Data!D973,Period,0))</f>
        <v>7.75314002</v>
      </c>
    </row>
    <row r="974" spans="1:87" x14ac:dyDescent="0.15">
      <c r="A974" t="s">
        <v>302</v>
      </c>
      <c r="B974" s="1">
        <f t="shared" si="264"/>
        <v>44044</v>
      </c>
      <c r="C974" t="s">
        <v>50</v>
      </c>
      <c r="D974" s="1">
        <v>43831</v>
      </c>
      <c r="E974">
        <f t="array" ref="E974:E985">TRANSPOSE('[10]AG_Key Metrics P1'!$F$6:$Q$6)</f>
        <v>51.840608816779998</v>
      </c>
      <c r="F974">
        <f t="array" ref="F974:F985">TRANSPOSE('[10]AG_Key Metrics P1'!$F$11:$Q$11)</f>
        <v>23.816151943897438</v>
      </c>
      <c r="G974">
        <f t="array" ref="G974:G985">TRANSPOSE('[10]AG_Key Metrics P1'!$F$16:$Q$16)</f>
        <v>25.057971112887998</v>
      </c>
      <c r="H974">
        <f t="array" ref="H974:H985">TRANSPOSE('[10]AG_Key Metrics P1'!$F$21:$Q$21)</f>
        <v>16.012049601342998</v>
      </c>
      <c r="I974">
        <f t="array" ref="I974:I985">TRANSPOSE('[10]AG_Key Metrics P1'!$F$7:$Q$7)</f>
        <v>108.96222664278977</v>
      </c>
      <c r="J974">
        <f t="array" ref="J974:J985">TRANSPOSE('[10]AG_Key Metrics P1'!$F$12:$Q$12)</f>
        <v>47.533670592270006</v>
      </c>
      <c r="K974">
        <f t="array" ref="K974:K985">TRANSPOSE('[10]AG_Key Metrics P1'!$F$17:$Q$17)</f>
        <v>49.540635618305259</v>
      </c>
      <c r="L974">
        <f t="array" ref="L974:L985">TRANSPOSE('[10]AG_Key Metrics P1'!$F$22:$Q$22)</f>
        <v>35.714522798956132</v>
      </c>
      <c r="M974">
        <f t="array" ref="M974:M985">TRANSPOSE('[10]AG_Key Metrics P1'!$F$9:$Q$9)</f>
        <v>46.567972851516004</v>
      </c>
      <c r="N974">
        <f t="array" ref="N974:N985">TRANSPOSE('[10]AG_Key Metrics P1'!$F$14:$Q$14)</f>
        <v>24.100532385703588</v>
      </c>
      <c r="O974">
        <f t="array" ref="O974:O985">TRANSPOSE('[10]AG_Key Metrics P1'!$F$19:$Q$19)</f>
        <v>21.838699348348001</v>
      </c>
      <c r="P974">
        <f t="array" ref="P974:P985">TRANSPOSE('[10]AG_Key Metrics P1'!$F$24:$Q$24)</f>
        <v>17.793676793816999</v>
      </c>
      <c r="Q974" t="str">
        <f t="array" ref="Q974:Q985">'[10]AG_Key Products'!$D$6</f>
        <v>IVP</v>
      </c>
      <c r="R974" t="str">
        <f t="array" ref="R974:R985">'[10]AG_Key Products'!$D$9</f>
        <v>SUPER CARE (Regular)</v>
      </c>
      <c r="S974" t="str">
        <f t="array" ref="S974:S985">'[10]AG_Key Products'!$D$12</f>
        <v>Endowment 25/15</v>
      </c>
      <c r="T974" t="str">
        <f t="array" ref="T974:T985">'[10]AG_Key Products'!$D$15</f>
        <v>Whole Life Package (with NGD&amp;ICP)</v>
      </c>
      <c r="U974" t="str">
        <f t="array" ref="U974:U985">'[10]AG_Key Products'!$D$18</f>
        <v>CARE - Health Lump Sum</v>
      </c>
      <c r="V974" t="str">
        <f t="array" ref="V974:V985">'[10]AG_Key Products'!$D$21</f>
        <v>Pension85</v>
      </c>
      <c r="W974" t="str">
        <f t="array" ref="W974:W985">'[10]AG_Key Products'!$D$24</f>
        <v>New CI</v>
      </c>
      <c r="X974" t="str">
        <f t="array" ref="X974:X985">'[10]AG_Key Products'!$D$27</f>
        <v>UE15/7_Repriced</v>
      </c>
      <c r="Y974" t="str">
        <f t="array" ref="Y974:Y985">'[10]AG_Key Products'!$D$30</f>
        <v>UE10/5_Repriced</v>
      </c>
      <c r="Z974" t="str">
        <f t="array" ref="Z974:Z985">'[10]AG_Key Products'!$D$33</f>
        <v>Power Max Link</v>
      </c>
      <c r="AA974">
        <f t="array" ref="AA974:AA985">TRANSPOSE('[10]AG_Key Products'!$F$6:$Q$6)</f>
        <v>9.4465970000000006</v>
      </c>
      <c r="AB974">
        <f t="array" ref="AB974:AB985">TRANSPOSE('[10]AG_Key Products'!$F$9:$Q$9)</f>
        <v>5.4258293999999996</v>
      </c>
      <c r="AC974">
        <f t="array" ref="AC974:AC985">TRANSPOSE('[10]AG_Key Products'!$F$12:$Q$12)</f>
        <v>0</v>
      </c>
      <c r="AD974">
        <f t="array" ref="AD974:AD985">TRANSPOSE('[10]AG_Key Products'!$F$15:$Q$15)</f>
        <v>5.0050249999999998</v>
      </c>
      <c r="AE974">
        <f t="array" ref="AE974:AE985">TRANSPOSE('[10]AG_Key Products'!$F$18:$Q$18)</f>
        <v>3.8652274000000002</v>
      </c>
      <c r="AF974">
        <f t="array" ref="AF974:AF985">TRANSPOSE('[10]AG_Key Products'!$F$21:$Q$21)</f>
        <v>3.0930906999999999</v>
      </c>
      <c r="AG974">
        <f t="array" ref="AG974:AG985">TRANSPOSE('[10]AG_Key Products'!$F$24:$Q$24)</f>
        <v>2.8339360767800015</v>
      </c>
      <c r="AH974">
        <f t="array" ref="AH974:AH985">TRANSPOSE('[10]AG_Key Products'!$F$27:$Q$27)</f>
        <v>7.6566000000000001</v>
      </c>
      <c r="AI974">
        <f t="array" ref="AI974:AI985">TRANSPOSE('[10]AG_Key Products'!$F$30:$Q$30)</f>
        <v>0.45</v>
      </c>
      <c r="AJ974">
        <f t="array" ref="AJ974:AJ985">TRANSPOSE('[10]AG_Key Products'!$F$33:$Q$33)</f>
        <v>1.8102529999999999</v>
      </c>
      <c r="AK974">
        <f t="array" ref="AK974:AK985">TRANSPOSE('[10]AG_Key Products'!$F$36:$Q$36)</f>
        <v>12.254050239999991</v>
      </c>
      <c r="AL974">
        <f t="array" ref="AL974:AL985">TRANSPOSE('[10]AG_Key Products'!$F$7:$Q$7)</f>
        <v>1.665225264095</v>
      </c>
      <c r="AM974">
        <f t="array" ref="AM974:AM985">TRANSPOSE('[10]AG_Key Products'!$F$10:$Q$10)</f>
        <v>2.05853176886</v>
      </c>
      <c r="AN974">
        <f t="array" ref="AN974:AN985">TRANSPOSE('[10]AG_Key Products'!$F$13:$Q$13)</f>
        <v>0</v>
      </c>
      <c r="AO974">
        <f t="array" ref="AO974:AO985">TRANSPOSE('[10]AG_Key Products'!$F$16:$Q$16)</f>
        <v>1.1070832755929998</v>
      </c>
      <c r="AP974">
        <f t="array" ref="AP974:AP985">TRANSPOSE('[10]AG_Key Products'!$F$19:$Q$19)</f>
        <v>2.5116201222260006</v>
      </c>
      <c r="AQ974">
        <f t="array" ref="AQ974:AQ985">TRANSPOSE('[10]AG_Key Products'!$F$22:$Q$22)</f>
        <v>-0.17114955894999997</v>
      </c>
      <c r="AR974">
        <f t="array" ref="AR974:AR985">TRANSPOSE('[10]AG_Key Products'!$F$25:$Q$25)</f>
        <v>4.4237294727079988</v>
      </c>
      <c r="AS974">
        <f t="array" ref="AS974:AS985">TRANSPOSE('[10]AG_Key Products'!$F$28:$Q$28)</f>
        <v>-7.2073137800000048E-2</v>
      </c>
      <c r="AT974">
        <f t="array" ref="AT974:AT985">TRANSPOSE('[10]AG_Key Products'!$F$31:$Q$31)</f>
        <v>3.6653796483000003E-2</v>
      </c>
      <c r="AU974">
        <f t="array" ref="AU974:AU985">TRANSPOSE('[10]AG_Key Products'!$F$34:$Q$35)</f>
        <v>0.59723324356899998</v>
      </c>
      <c r="AV974">
        <f t="array" ref="AV974:AV985">TRANSPOSE('[10]AG_Key Products'!$F$37:$Q$37)</f>
        <v>11.659297697113439</v>
      </c>
      <c r="AW974" s="4" t="str">
        <f t="array" ref="AW974:AW985">'[10]AG_Key Products'!$D$8</f>
        <v>Traditional Non-par</v>
      </c>
      <c r="AX974" s="4" t="str">
        <f t="array" ref="AX974:AX985">'[10]AG_Key Products'!$D$11</f>
        <v>Riders</v>
      </c>
      <c r="AY974" s="4" t="str">
        <f t="array" ref="AY974:AY985">'[10]AG_Key Products'!$D$14</f>
        <v>Traditional Non-par</v>
      </c>
      <c r="AZ974" s="4" t="str">
        <f t="array" ref="AZ974:AZ985">'[10]AG_Key Products'!$D$17</f>
        <v>Traditional Par</v>
      </c>
      <c r="BA974" s="4" t="str">
        <f t="array" ref="BA974:BA985">'[10]AG_Key Products'!$D$20</f>
        <v>Riders</v>
      </c>
      <c r="BB974" s="4" t="str">
        <f t="array" ref="BB974:BB985">'[10]AG_Key Products'!$D$23</f>
        <v>Traditional Non-par</v>
      </c>
      <c r="BC974" s="4" t="str">
        <f t="array" ref="BC974:BC985">'[10]AG_Key Products'!$D$26</f>
        <v>Riders</v>
      </c>
      <c r="BD974" s="4" t="str">
        <f t="array" ref="BD974:BD985">'[10]AG_Key Products'!$D$29</f>
        <v>Traditional Non-par</v>
      </c>
      <c r="BE974" s="4" t="str">
        <f t="array" ref="BE974:BE985">'[10]AG_Key Products'!$D$32</f>
        <v>Traditional Par</v>
      </c>
      <c r="BF974" s="4" t="str">
        <f t="array" ref="BF974:BF985">'[10]AG_Key Products'!$D$35</f>
        <v>Unit Linked</v>
      </c>
      <c r="BG974" s="4">
        <f t="array" ref="BG974:BG985">'[10]AG_Key Products'!$D$7</f>
        <v>0.33</v>
      </c>
      <c r="BH974" s="4">
        <f t="array" ref="BH974:BH985">'[10]AG_Key Products'!$D$10</f>
        <v>1</v>
      </c>
      <c r="BI974" s="4">
        <f t="array" ref="BI974:BI985">'[10]AG_Key Products'!$D$13</f>
        <v>0.06</v>
      </c>
      <c r="BJ974" s="4">
        <f t="array" ref="BJ974:BJ985">'[10]AG_Key Products'!$D$16</f>
        <v>0.23</v>
      </c>
      <c r="BK974" s="4">
        <f t="array" ref="BK974:BK985">'[10]AG_Key Products'!$D$19</f>
        <v>1</v>
      </c>
      <c r="BL974" s="4">
        <f t="array" ref="BL974:BL985">'[10]AG_Key Products'!$D$22</f>
        <v>0.06</v>
      </c>
      <c r="BM974" s="4">
        <f t="array" ref="BM974:BM985">'[10]AG_Key Products'!$D$25</f>
        <v>1</v>
      </c>
      <c r="BN974" s="4">
        <f t="array" ref="BN974:BN985">'[10]AG_Key Products'!$D$28</f>
        <v>0.53</v>
      </c>
      <c r="BO974" s="4">
        <f t="array" ref="BO974:BO985">'[10]AG_Key Products'!$D$31</f>
        <v>0.02</v>
      </c>
      <c r="BP974" s="4">
        <f t="array" ref="BP974:BP985">'[10]AG_Key Products'!$D$34</f>
        <v>0.38</v>
      </c>
      <c r="BQ974" t="e">
        <f>VLOOKUP(A974,Misc!$A$3:$B$11,2,FALSE)</f>
        <v>#N/A</v>
      </c>
      <c r="BR974" t="e">
        <f>INDEX(FX!$B$30:$AK$48,MATCH(Data!BQ974,FX!$A$30:$A$48,0),MATCH(Data!D974,Period,0))</f>
        <v>#N/A</v>
      </c>
      <c r="BS974" t="e">
        <f t="shared" si="256"/>
        <v>#N/A</v>
      </c>
      <c r="BT974">
        <f t="shared" si="257"/>
        <v>0</v>
      </c>
      <c r="BU974" t="e">
        <f t="shared" si="258"/>
        <v>#N/A</v>
      </c>
      <c r="BV974">
        <f t="shared" si="259"/>
        <v>0</v>
      </c>
      <c r="BW974" t="e">
        <f t="shared" si="260"/>
        <v>#N/A</v>
      </c>
      <c r="BX974">
        <f t="shared" si="261"/>
        <v>0</v>
      </c>
      <c r="BY974" t="e">
        <f t="shared" si="262"/>
        <v>#N/A</v>
      </c>
      <c r="BZ974">
        <f t="shared" si="263"/>
        <v>0</v>
      </c>
      <c r="CA974" t="e">
        <f t="shared" si="265"/>
        <v>#N/A</v>
      </c>
      <c r="CB974" t="e">
        <f t="shared" si="266"/>
        <v>#N/A</v>
      </c>
      <c r="CC974" t="e">
        <f t="shared" si="267"/>
        <v>#N/A</v>
      </c>
      <c r="CD974" t="e">
        <f t="shared" si="268"/>
        <v>#N/A</v>
      </c>
      <c r="CE974" s="4">
        <f t="shared" si="269"/>
        <v>0</v>
      </c>
      <c r="CF974" s="4" t="str">
        <f t="shared" si="270"/>
        <v/>
      </c>
      <c r="CG974" s="4">
        <f t="shared" si="271"/>
        <v>0</v>
      </c>
      <c r="CH974" s="4" t="str">
        <f t="shared" si="272"/>
        <v/>
      </c>
      <c r="CI974" t="e">
        <f>INDEX(FX!$B$114:$AK$132,MATCH(Data!BQ974,FX!$A$114:$A$132,0),MATCH(Data!D974,Period,0))</f>
        <v>#N/A</v>
      </c>
    </row>
    <row r="975" spans="1:87" x14ac:dyDescent="0.15">
      <c r="A975" t="s">
        <v>302</v>
      </c>
      <c r="B975" s="1">
        <f t="shared" si="264"/>
        <v>44044</v>
      </c>
      <c r="C975" t="s">
        <v>50</v>
      </c>
      <c r="D975" s="1">
        <v>43862</v>
      </c>
      <c r="E975">
        <v>73.397640277199997</v>
      </c>
      <c r="F975">
        <v>30.690053885364289</v>
      </c>
      <c r="G975">
        <v>31.612316485972002</v>
      </c>
      <c r="H975">
        <v>21.190539346028995</v>
      </c>
      <c r="I975">
        <v>121.09253361033417</v>
      </c>
      <c r="J975">
        <v>55.688384407320044</v>
      </c>
      <c r="K975">
        <v>54.495672220691461</v>
      </c>
      <c r="L975">
        <v>39.1433409556982</v>
      </c>
      <c r="M975">
        <v>48.222337563000004</v>
      </c>
      <c r="N975">
        <v>24.486452635967346</v>
      </c>
      <c r="O975">
        <v>22.321983440524999</v>
      </c>
      <c r="P975">
        <v>16.971002010662996</v>
      </c>
      <c r="Q975" t="str">
        <v>IVP</v>
      </c>
      <c r="R975" t="str">
        <v>SUPER CARE (Regular)</v>
      </c>
      <c r="S975" t="str">
        <v>Endowment 25/15</v>
      </c>
      <c r="T975" t="str">
        <v>Whole Life Package (with NGD&amp;ICP)</v>
      </c>
      <c r="U975" t="str">
        <v>CARE - Health Lump Sum</v>
      </c>
      <c r="V975" t="str">
        <v>Pension85</v>
      </c>
      <c r="W975" t="str">
        <v>New CI</v>
      </c>
      <c r="X975" t="str">
        <v>UE15/7_Repriced</v>
      </c>
      <c r="Y975" t="str">
        <v>UE10/5_Repriced</v>
      </c>
      <c r="Z975" t="str">
        <v>Power Max Link</v>
      </c>
      <c r="AA975">
        <v>11.332699999999999</v>
      </c>
      <c r="AB975">
        <v>6.3814893999999995</v>
      </c>
      <c r="AC975">
        <v>2.8051219999999999</v>
      </c>
      <c r="AD975">
        <v>7.0102454999999999</v>
      </c>
      <c r="AE975">
        <v>5.1076699400000001</v>
      </c>
      <c r="AF975">
        <v>4.5142533</v>
      </c>
      <c r="AG975">
        <v>3.4997911172</v>
      </c>
      <c r="AH975">
        <v>4.7748400000000002</v>
      </c>
      <c r="AI975">
        <v>10.199999999999999</v>
      </c>
      <c r="AJ975">
        <v>4.4280999999999997</v>
      </c>
      <c r="AK975">
        <v>13.343429020000002</v>
      </c>
      <c r="AL975">
        <v>1.8651095543590022</v>
      </c>
      <c r="AM975">
        <v>2.4470409087989995</v>
      </c>
      <c r="AN975">
        <v>1.28046426033</v>
      </c>
      <c r="AO975">
        <v>1.3633034957520009</v>
      </c>
      <c r="AP975">
        <v>4.057949615310001</v>
      </c>
      <c r="AQ975">
        <v>0.39234084130599994</v>
      </c>
      <c r="AR975">
        <v>5.473242432285998</v>
      </c>
      <c r="AS975">
        <v>0.12680255495200002</v>
      </c>
      <c r="AT975">
        <v>0.93486504484900002</v>
      </c>
      <c r="AU975">
        <v>1.0719355443559999</v>
      </c>
      <c r="AV975">
        <v>11.676999633065297</v>
      </c>
      <c r="AW975" s="4" t="str">
        <v>Traditional Non-par</v>
      </c>
      <c r="AX975" s="4" t="str">
        <v>Riders</v>
      </c>
      <c r="AY975" s="4" t="str">
        <v>Traditional Non-par</v>
      </c>
      <c r="AZ975" s="4" t="str">
        <v>Traditional Par</v>
      </c>
      <c r="BA975" s="4" t="str">
        <v>Riders</v>
      </c>
      <c r="BB975" s="4" t="str">
        <v>Traditional Non-par</v>
      </c>
      <c r="BC975" s="4" t="str">
        <v>Riders</v>
      </c>
      <c r="BD975" s="4" t="str">
        <v>Traditional Non-par</v>
      </c>
      <c r="BE975" s="4" t="str">
        <v>Traditional Par</v>
      </c>
      <c r="BF975" s="4" t="str">
        <v>Unit Linked</v>
      </c>
      <c r="BG975" s="4">
        <v>0.33</v>
      </c>
      <c r="BH975" s="4">
        <v>1</v>
      </c>
      <c r="BI975" s="4">
        <v>0.06</v>
      </c>
      <c r="BJ975" s="4">
        <v>0.23</v>
      </c>
      <c r="BK975" s="4">
        <v>1</v>
      </c>
      <c r="BL975" s="4">
        <v>0.06</v>
      </c>
      <c r="BM975" s="4">
        <v>1</v>
      </c>
      <c r="BN975" s="4">
        <v>0.53</v>
      </c>
      <c r="BO975" s="4">
        <v>0.02</v>
      </c>
      <c r="BP975" s="4">
        <v>0.38</v>
      </c>
      <c r="BQ975" t="e">
        <f>VLOOKUP(A975,Misc!$A$3:$B$11,2,FALSE)</f>
        <v>#N/A</v>
      </c>
      <c r="BR975" t="e">
        <f>INDEX(FX!$B$30:$AK$48,MATCH(Data!BQ975,FX!$A$30:$A$48,0),MATCH(Data!D975,Period,0))</f>
        <v>#N/A</v>
      </c>
      <c r="BS975" t="e">
        <f t="shared" si="256"/>
        <v>#N/A</v>
      </c>
      <c r="BT975">
        <f t="shared" si="257"/>
        <v>0</v>
      </c>
      <c r="BU975" t="e">
        <f t="shared" si="258"/>
        <v>#N/A</v>
      </c>
      <c r="BV975">
        <f t="shared" si="259"/>
        <v>0</v>
      </c>
      <c r="BW975" t="e">
        <f t="shared" si="260"/>
        <v>#N/A</v>
      </c>
      <c r="BX975">
        <f t="shared" si="261"/>
        <v>0</v>
      </c>
      <c r="BY975" t="e">
        <f t="shared" si="262"/>
        <v>#N/A</v>
      </c>
      <c r="BZ975">
        <f t="shared" si="263"/>
        <v>0</v>
      </c>
      <c r="CA975" t="e">
        <f t="shared" si="265"/>
        <v>#N/A</v>
      </c>
      <c r="CB975" t="e">
        <f t="shared" si="266"/>
        <v>#N/A</v>
      </c>
      <c r="CC975" t="e">
        <f t="shared" si="267"/>
        <v>#N/A</v>
      </c>
      <c r="CD975" t="e">
        <f t="shared" si="268"/>
        <v>#N/A</v>
      </c>
      <c r="CE975" s="4">
        <f t="shared" si="269"/>
        <v>0</v>
      </c>
      <c r="CF975" s="4" t="str">
        <f t="shared" si="270"/>
        <v/>
      </c>
      <c r="CG975" s="4">
        <f t="shared" si="271"/>
        <v>0</v>
      </c>
      <c r="CH975" s="4" t="str">
        <f t="shared" si="272"/>
        <v/>
      </c>
      <c r="CI975" t="e">
        <f>INDEX(FX!$B$114:$AK$132,MATCH(Data!BQ975,FX!$A$114:$A$132,0),MATCH(Data!D975,Period,0))</f>
        <v>#N/A</v>
      </c>
    </row>
    <row r="976" spans="1:87" x14ac:dyDescent="0.15">
      <c r="A976" t="s">
        <v>302</v>
      </c>
      <c r="B976" s="1">
        <f t="shared" si="264"/>
        <v>44044</v>
      </c>
      <c r="C976" t="s">
        <v>50</v>
      </c>
      <c r="D976" s="1">
        <v>43891</v>
      </c>
      <c r="E976">
        <v>96.241436327449989</v>
      </c>
      <c r="F976">
        <v>43.248895505495184</v>
      </c>
      <c r="G976">
        <v>49.984034222955998</v>
      </c>
      <c r="H976">
        <v>33.071999189174996</v>
      </c>
      <c r="I976">
        <v>168.41728169557183</v>
      </c>
      <c r="J976">
        <v>77.459783053399164</v>
      </c>
      <c r="K976">
        <v>75.820700566098196</v>
      </c>
      <c r="L976">
        <v>54.464791775660444</v>
      </c>
      <c r="M976">
        <v>99.721444631150007</v>
      </c>
      <c r="N976">
        <v>32.211463972151776</v>
      </c>
      <c r="O976">
        <v>32.364135652401998</v>
      </c>
      <c r="P976">
        <v>25.305990795766</v>
      </c>
      <c r="Q976" t="str">
        <v>IVP</v>
      </c>
      <c r="R976" t="str">
        <v>SUPER CARE (Regular)</v>
      </c>
      <c r="S976" t="str">
        <v>Endowment 25/15</v>
      </c>
      <c r="T976" t="str">
        <v>Whole Life Package (with NGD&amp;ICP)</v>
      </c>
      <c r="U976" t="str">
        <v>CARE - Health Lump Sum</v>
      </c>
      <c r="V976" t="str">
        <v>Pension85</v>
      </c>
      <c r="W976" t="str">
        <v>New CI</v>
      </c>
      <c r="X976" t="str">
        <v>UE15/7_Repriced</v>
      </c>
      <c r="Y976" t="str">
        <v>UE10/5_Repriced</v>
      </c>
      <c r="Z976" t="str">
        <v>Power Max Link</v>
      </c>
      <c r="AA976">
        <v>19.045629999999999</v>
      </c>
      <c r="AB976">
        <v>11.443462799999999</v>
      </c>
      <c r="AC976">
        <v>5.7891720000000007</v>
      </c>
      <c r="AD976">
        <v>6.8430914999999999</v>
      </c>
      <c r="AE976">
        <v>8.6478590000000004</v>
      </c>
      <c r="AF976">
        <v>4.5379994000000003</v>
      </c>
      <c r="AG976">
        <v>5.1773809134499977</v>
      </c>
      <c r="AH976">
        <v>11.861219999999999</v>
      </c>
      <c r="AI976">
        <v>1.5</v>
      </c>
      <c r="AJ976">
        <v>1.5923499999999999</v>
      </c>
      <c r="AK976">
        <v>19.803270713999979</v>
      </c>
      <c r="AL976">
        <v>2.9540340063700028</v>
      </c>
      <c r="AM976">
        <v>4.2751173279410022</v>
      </c>
      <c r="AN976">
        <v>2.8173118177580001</v>
      </c>
      <c r="AO976">
        <v>1.1947810079349996</v>
      </c>
      <c r="AP976">
        <v>6.7619814169119987</v>
      </c>
      <c r="AQ976">
        <v>-0.22214361942599992</v>
      </c>
      <c r="AR976">
        <v>8.0295550307189991</v>
      </c>
      <c r="AS976">
        <v>0.21870607756900001</v>
      </c>
      <c r="AT976">
        <v>0.121053826414</v>
      </c>
      <c r="AU976">
        <v>0.56031622352400012</v>
      </c>
      <c r="AV976">
        <v>16.538182389779191</v>
      </c>
      <c r="AW976" s="4" t="str">
        <v>Traditional Non-par</v>
      </c>
      <c r="AX976" s="4" t="str">
        <v>Riders</v>
      </c>
      <c r="AY976" s="4" t="str">
        <v>Traditional Non-par</v>
      </c>
      <c r="AZ976" s="4" t="str">
        <v>Traditional Par</v>
      </c>
      <c r="BA976" s="4" t="str">
        <v>Riders</v>
      </c>
      <c r="BB976" s="4" t="str">
        <v>Traditional Non-par</v>
      </c>
      <c r="BC976" s="4" t="str">
        <v>Riders</v>
      </c>
      <c r="BD976" s="4" t="str">
        <v>Traditional Non-par</v>
      </c>
      <c r="BE976" s="4" t="str">
        <v>Traditional Par</v>
      </c>
      <c r="BF976" s="4" t="str">
        <v>Unit Linked</v>
      </c>
      <c r="BG976" s="4">
        <v>0.33</v>
      </c>
      <c r="BH976" s="4">
        <v>1</v>
      </c>
      <c r="BI976" s="4">
        <v>0.06</v>
      </c>
      <c r="BJ976" s="4">
        <v>0.23</v>
      </c>
      <c r="BK976" s="4">
        <v>1</v>
      </c>
      <c r="BL976" s="4">
        <v>0.06</v>
      </c>
      <c r="BM976" s="4">
        <v>1</v>
      </c>
      <c r="BN976" s="4">
        <v>0.53</v>
      </c>
      <c r="BO976" s="4">
        <v>0.02</v>
      </c>
      <c r="BP976" s="4">
        <v>0.38</v>
      </c>
      <c r="BQ976" t="e">
        <f>VLOOKUP(A976,Misc!$A$3:$B$11,2,FALSE)</f>
        <v>#N/A</v>
      </c>
      <c r="BR976" t="e">
        <f>INDEX(FX!$B$30:$AK$48,MATCH(Data!BQ976,FX!$A$30:$A$48,0),MATCH(Data!D976,Period,0))</f>
        <v>#N/A</v>
      </c>
      <c r="BS976" t="e">
        <f t="shared" si="256"/>
        <v>#N/A</v>
      </c>
      <c r="BT976">
        <f t="shared" si="257"/>
        <v>0</v>
      </c>
      <c r="BU976" t="e">
        <f t="shared" si="258"/>
        <v>#N/A</v>
      </c>
      <c r="BV976">
        <f t="shared" si="259"/>
        <v>0</v>
      </c>
      <c r="BW976" t="e">
        <f t="shared" si="260"/>
        <v>#N/A</v>
      </c>
      <c r="BX976">
        <f t="shared" si="261"/>
        <v>0</v>
      </c>
      <c r="BY976" t="e">
        <f t="shared" si="262"/>
        <v>#N/A</v>
      </c>
      <c r="BZ976">
        <f t="shared" si="263"/>
        <v>0</v>
      </c>
      <c r="CA976" t="e">
        <f t="shared" si="265"/>
        <v>#N/A</v>
      </c>
      <c r="CB976" t="e">
        <f t="shared" si="266"/>
        <v>#N/A</v>
      </c>
      <c r="CC976" t="e">
        <f t="shared" si="267"/>
        <v>#N/A</v>
      </c>
      <c r="CD976" t="e">
        <f t="shared" si="268"/>
        <v>#N/A</v>
      </c>
      <c r="CE976" s="4">
        <f t="shared" si="269"/>
        <v>0</v>
      </c>
      <c r="CF976" s="4" t="str">
        <f t="shared" si="270"/>
        <v/>
      </c>
      <c r="CG976" s="4">
        <f t="shared" si="271"/>
        <v>0</v>
      </c>
      <c r="CH976" s="4" t="str">
        <f t="shared" si="272"/>
        <v/>
      </c>
      <c r="CI976" t="e">
        <f>INDEX(FX!$B$114:$AK$132,MATCH(Data!BQ976,FX!$A$114:$A$132,0),MATCH(Data!D976,Period,0))</f>
        <v>#N/A</v>
      </c>
    </row>
    <row r="977" spans="1:87" x14ac:dyDescent="0.15">
      <c r="A977" t="s">
        <v>302</v>
      </c>
      <c r="B977" s="1">
        <f t="shared" si="264"/>
        <v>44044</v>
      </c>
      <c r="C977" t="s">
        <v>50</v>
      </c>
      <c r="D977" s="1">
        <v>43922</v>
      </c>
      <c r="E977">
        <v>48.933806283999999</v>
      </c>
      <c r="F977">
        <v>29.780371166955774</v>
      </c>
      <c r="G977">
        <v>29.143841482477992</v>
      </c>
      <c r="H977">
        <v>21.033112025407004</v>
      </c>
      <c r="I977">
        <v>119.23855373885928</v>
      </c>
      <c r="J977">
        <v>55.435825579835338</v>
      </c>
      <c r="K977">
        <v>53.559829024163697</v>
      </c>
      <c r="L977">
        <v>38.414136279413725</v>
      </c>
      <c r="M977">
        <v>58.685781733560006</v>
      </c>
      <c r="N977">
        <v>23.239745763317508</v>
      </c>
      <c r="O977">
        <v>21.279425529641003</v>
      </c>
      <c r="P977">
        <v>16.247386817972998</v>
      </c>
      <c r="Q977" t="str">
        <v>IVP</v>
      </c>
      <c r="R977" t="str">
        <v>SUPER CARE (Regular)</v>
      </c>
      <c r="S977" t="str">
        <v>Endowment 25/15</v>
      </c>
      <c r="T977" t="str">
        <v>Whole Life Package (with NGD&amp;ICP)</v>
      </c>
      <c r="U977" t="str">
        <v>CARE - Health Lump Sum</v>
      </c>
      <c r="V977" t="str">
        <v>Pension85</v>
      </c>
      <c r="W977" t="str">
        <v>New CI</v>
      </c>
      <c r="X977" t="str">
        <v>UE15/7_Repriced</v>
      </c>
      <c r="Y977" t="str">
        <v>UE10/5_Repriced</v>
      </c>
      <c r="Z977" t="str">
        <v>Power Max Link</v>
      </c>
      <c r="AA977">
        <v>10.696931000000001</v>
      </c>
      <c r="AB977">
        <v>6.6570081999999999</v>
      </c>
      <c r="AC977">
        <v>4.75352</v>
      </c>
      <c r="AD977">
        <v>3.4382519999999999</v>
      </c>
      <c r="AE977">
        <v>5.0294860000000003</v>
      </c>
      <c r="AF977">
        <v>1.3095089</v>
      </c>
      <c r="AG977">
        <v>3.0171202239999997</v>
      </c>
      <c r="AH977">
        <v>0.21839999999999998</v>
      </c>
      <c r="AI977">
        <v>0</v>
      </c>
      <c r="AJ977">
        <v>2.7478540000000002</v>
      </c>
      <c r="AK977">
        <v>11.065725960000002</v>
      </c>
      <c r="AL977">
        <v>2.6441709501949995</v>
      </c>
      <c r="AM977">
        <v>2.4040302231150004</v>
      </c>
      <c r="AN977">
        <v>2.3021391160400002</v>
      </c>
      <c r="AO977">
        <v>0.95486188565699981</v>
      </c>
      <c r="AP977">
        <v>4.1863442776360005</v>
      </c>
      <c r="AQ977">
        <v>0.10110249632800002</v>
      </c>
      <c r="AR977">
        <v>4.7193434183970009</v>
      </c>
      <c r="AS977">
        <v>-1.8331707460000003E-2</v>
      </c>
      <c r="AT977">
        <v>0</v>
      </c>
      <c r="AU977">
        <v>1.5350970196059996</v>
      </c>
      <c r="AV977">
        <v>10.951613487441772</v>
      </c>
      <c r="AW977" s="4" t="str">
        <v>Traditional Non-par</v>
      </c>
      <c r="AX977" s="4" t="str">
        <v>Riders</v>
      </c>
      <c r="AY977" s="4" t="str">
        <v>Traditional Non-par</v>
      </c>
      <c r="AZ977" s="4" t="str">
        <v>Traditional Par</v>
      </c>
      <c r="BA977" s="4" t="str">
        <v>Riders</v>
      </c>
      <c r="BB977" s="4" t="str">
        <v>Traditional Non-par</v>
      </c>
      <c r="BC977" s="4" t="str">
        <v>Riders</v>
      </c>
      <c r="BD977" s="4" t="str">
        <v>Traditional Non-par</v>
      </c>
      <c r="BE977" s="4" t="str">
        <v>Traditional Par</v>
      </c>
      <c r="BF977" s="4" t="str">
        <v>Unit Linked</v>
      </c>
      <c r="BG977" s="4">
        <v>0.33</v>
      </c>
      <c r="BH977" s="4">
        <v>1</v>
      </c>
      <c r="BI977" s="4">
        <v>0.06</v>
      </c>
      <c r="BJ977" s="4">
        <v>0.23</v>
      </c>
      <c r="BK977" s="4">
        <v>1</v>
      </c>
      <c r="BL977" s="4">
        <v>0.06</v>
      </c>
      <c r="BM977" s="4">
        <v>1</v>
      </c>
      <c r="BN977" s="4">
        <v>0.53</v>
      </c>
      <c r="BO977" s="4">
        <v>0.02</v>
      </c>
      <c r="BP977" s="4">
        <v>0.38</v>
      </c>
      <c r="BQ977" t="e">
        <f>VLOOKUP(A977,Misc!$A$3:$B$11,2,FALSE)</f>
        <v>#N/A</v>
      </c>
      <c r="BR977" t="e">
        <f>INDEX(FX!$B$30:$AK$48,MATCH(Data!BQ977,FX!$A$30:$A$48,0),MATCH(Data!D977,Period,0))</f>
        <v>#N/A</v>
      </c>
      <c r="BS977" t="e">
        <f t="shared" si="256"/>
        <v>#N/A</v>
      </c>
      <c r="BT977">
        <f t="shared" si="257"/>
        <v>0</v>
      </c>
      <c r="BU977" t="e">
        <f t="shared" si="258"/>
        <v>#N/A</v>
      </c>
      <c r="BV977">
        <f t="shared" si="259"/>
        <v>0</v>
      </c>
      <c r="BW977" t="e">
        <f t="shared" si="260"/>
        <v>#N/A</v>
      </c>
      <c r="BX977">
        <f t="shared" si="261"/>
        <v>0</v>
      </c>
      <c r="BY977" t="e">
        <f t="shared" si="262"/>
        <v>#N/A</v>
      </c>
      <c r="BZ977">
        <f t="shared" si="263"/>
        <v>0</v>
      </c>
      <c r="CA977" t="e">
        <f t="shared" si="265"/>
        <v>#N/A</v>
      </c>
      <c r="CB977" t="e">
        <f t="shared" si="266"/>
        <v>#N/A</v>
      </c>
      <c r="CC977" t="e">
        <f t="shared" si="267"/>
        <v>#N/A</v>
      </c>
      <c r="CD977" t="e">
        <f t="shared" si="268"/>
        <v>#N/A</v>
      </c>
      <c r="CE977" s="4">
        <f t="shared" si="269"/>
        <v>0</v>
      </c>
      <c r="CF977" s="4" t="str">
        <f t="shared" si="270"/>
        <v/>
      </c>
      <c r="CG977" s="4">
        <f t="shared" si="271"/>
        <v>0</v>
      </c>
      <c r="CH977" s="4" t="str">
        <f t="shared" si="272"/>
        <v/>
      </c>
      <c r="CI977" t="e">
        <f>INDEX(FX!$B$114:$AK$132,MATCH(Data!BQ977,FX!$A$114:$A$132,0),MATCH(Data!D977,Period,0))</f>
        <v>#N/A</v>
      </c>
    </row>
    <row r="978" spans="1:87" x14ac:dyDescent="0.15">
      <c r="A978" t="s">
        <v>302</v>
      </c>
      <c r="B978" s="1">
        <f t="shared" si="264"/>
        <v>44044</v>
      </c>
      <c r="C978" t="s">
        <v>50</v>
      </c>
      <c r="D978" s="1">
        <v>43952</v>
      </c>
      <c r="E978">
        <v>58.306157641680002</v>
      </c>
      <c r="F978">
        <v>28.224102622103334</v>
      </c>
      <c r="G978">
        <v>30.789294760258997</v>
      </c>
      <c r="H978">
        <v>20.326899538334999</v>
      </c>
      <c r="I978">
        <v>129.37678078376504</v>
      </c>
      <c r="J978">
        <v>60.18429675568774</v>
      </c>
      <c r="K978">
        <v>58.153554657134691</v>
      </c>
      <c r="L978">
        <v>41.717097936581261</v>
      </c>
      <c r="M978">
        <v>59.596762900399995</v>
      </c>
      <c r="N978">
        <v>26.843036768131739</v>
      </c>
      <c r="O978">
        <v>22.981668422692003</v>
      </c>
      <c r="P978">
        <v>18.126577839310002</v>
      </c>
      <c r="Q978" t="str">
        <v>IVP</v>
      </c>
      <c r="R978" t="str">
        <v>SUPER CARE (Regular)</v>
      </c>
      <c r="S978" t="str">
        <v>Endowment 25/15</v>
      </c>
      <c r="T978" t="str">
        <v>Whole Life Package (with NGD&amp;ICP)</v>
      </c>
      <c r="U978" t="str">
        <v>CARE - Health Lump Sum</v>
      </c>
      <c r="V978" t="str">
        <v>Pension85</v>
      </c>
      <c r="W978" t="str">
        <v>New CI</v>
      </c>
      <c r="X978" t="str">
        <v>UE15/7_Repriced</v>
      </c>
      <c r="Y978" t="str">
        <v>UE10/5_Repriced</v>
      </c>
      <c r="Z978" t="str">
        <v>Power Max Link</v>
      </c>
      <c r="AA978">
        <v>11.776453999999999</v>
      </c>
      <c r="AB978">
        <v>6.1970977999999999</v>
      </c>
      <c r="AC978">
        <v>7.0586000000000002</v>
      </c>
      <c r="AD978">
        <v>4.8950054999999999</v>
      </c>
      <c r="AE978">
        <v>4.8802744000000002</v>
      </c>
      <c r="AF978">
        <v>4.4187956000000002</v>
      </c>
      <c r="AG978">
        <v>3.3740129076800009</v>
      </c>
      <c r="AH978">
        <v>0</v>
      </c>
      <c r="AI978">
        <v>1.0499999999999998</v>
      </c>
      <c r="AJ978">
        <v>2.5775999999999999</v>
      </c>
      <c r="AK978">
        <v>12.078317434000013</v>
      </c>
      <c r="AL978">
        <v>2.4878894127149991</v>
      </c>
      <c r="AM978">
        <v>2.4595402161069995</v>
      </c>
      <c r="AN978">
        <v>2.7374220478009992</v>
      </c>
      <c r="AO978">
        <v>1.2250624914539994</v>
      </c>
      <c r="AP978">
        <v>3.2426703300620003</v>
      </c>
      <c r="AQ978">
        <v>0.29439687906100004</v>
      </c>
      <c r="AR978">
        <v>5.2953982099729977</v>
      </c>
      <c r="AS978">
        <v>0</v>
      </c>
      <c r="AT978">
        <v>0.11641324988599999</v>
      </c>
      <c r="AU978">
        <v>0.838720195349</v>
      </c>
      <c r="AV978">
        <v>9.526589589695341</v>
      </c>
      <c r="AW978" s="4" t="str">
        <v>Traditional Non-par</v>
      </c>
      <c r="AX978" s="4" t="str">
        <v>Riders</v>
      </c>
      <c r="AY978" s="4" t="str">
        <v>Traditional Non-par</v>
      </c>
      <c r="AZ978" s="4" t="str">
        <v>Traditional Par</v>
      </c>
      <c r="BA978" s="4" t="str">
        <v>Riders</v>
      </c>
      <c r="BB978" s="4" t="str">
        <v>Traditional Non-par</v>
      </c>
      <c r="BC978" s="4" t="str">
        <v>Riders</v>
      </c>
      <c r="BD978" s="4" t="str">
        <v>Traditional Non-par</v>
      </c>
      <c r="BE978" s="4" t="str">
        <v>Traditional Par</v>
      </c>
      <c r="BF978" s="4" t="str">
        <v>Unit Linked</v>
      </c>
      <c r="BG978" s="4">
        <v>0.33</v>
      </c>
      <c r="BH978" s="4">
        <v>1</v>
      </c>
      <c r="BI978" s="4">
        <v>0.06</v>
      </c>
      <c r="BJ978" s="4">
        <v>0.23</v>
      </c>
      <c r="BK978" s="4">
        <v>1</v>
      </c>
      <c r="BL978" s="4">
        <v>0.06</v>
      </c>
      <c r="BM978" s="4">
        <v>1</v>
      </c>
      <c r="BN978" s="4">
        <v>0.53</v>
      </c>
      <c r="BO978" s="4">
        <v>0.02</v>
      </c>
      <c r="BP978" s="4">
        <v>0.38</v>
      </c>
      <c r="BQ978" t="e">
        <f>VLOOKUP(A978,Misc!$A$3:$B$11,2,FALSE)</f>
        <v>#N/A</v>
      </c>
      <c r="BR978" t="e">
        <f>INDEX(FX!$B$30:$AK$48,MATCH(Data!BQ978,FX!$A$30:$A$48,0),MATCH(Data!D978,Period,0))</f>
        <v>#N/A</v>
      </c>
      <c r="BS978" t="e">
        <f t="shared" si="256"/>
        <v>#N/A</v>
      </c>
      <c r="BT978">
        <f t="shared" si="257"/>
        <v>0</v>
      </c>
      <c r="BU978" t="e">
        <f t="shared" si="258"/>
        <v>#N/A</v>
      </c>
      <c r="BV978">
        <f t="shared" si="259"/>
        <v>0</v>
      </c>
      <c r="BW978" t="e">
        <f t="shared" si="260"/>
        <v>#N/A</v>
      </c>
      <c r="BX978">
        <f t="shared" si="261"/>
        <v>0</v>
      </c>
      <c r="BY978" t="e">
        <f t="shared" si="262"/>
        <v>#N/A</v>
      </c>
      <c r="BZ978">
        <f t="shared" si="263"/>
        <v>0</v>
      </c>
      <c r="CA978" t="e">
        <f t="shared" si="265"/>
        <v>#N/A</v>
      </c>
      <c r="CB978" t="e">
        <f t="shared" si="266"/>
        <v>#N/A</v>
      </c>
      <c r="CC978" t="e">
        <f t="shared" si="267"/>
        <v>#N/A</v>
      </c>
      <c r="CD978" t="e">
        <f t="shared" si="268"/>
        <v>#N/A</v>
      </c>
      <c r="CE978" s="4">
        <f t="shared" si="269"/>
        <v>0</v>
      </c>
      <c r="CF978" s="4" t="str">
        <f t="shared" si="270"/>
        <v/>
      </c>
      <c r="CG978" s="4">
        <f t="shared" si="271"/>
        <v>0</v>
      </c>
      <c r="CH978" s="4" t="str">
        <f t="shared" si="272"/>
        <v/>
      </c>
      <c r="CI978" t="e">
        <f>INDEX(FX!$B$114:$AK$132,MATCH(Data!BQ978,FX!$A$114:$A$132,0),MATCH(Data!D978,Period,0))</f>
        <v>#N/A</v>
      </c>
    </row>
    <row r="979" spans="1:87" x14ac:dyDescent="0.15">
      <c r="A979" t="s">
        <v>302</v>
      </c>
      <c r="B979" s="1">
        <f t="shared" si="264"/>
        <v>44044</v>
      </c>
      <c r="C979" t="s">
        <v>50</v>
      </c>
      <c r="D979" s="1">
        <v>43983</v>
      </c>
      <c r="E979">
        <v>83.349766457530009</v>
      </c>
      <c r="F979">
        <v>39.907743431113971</v>
      </c>
      <c r="G979">
        <v>40.277144380336004</v>
      </c>
      <c r="H979">
        <v>27.621873316232001</v>
      </c>
      <c r="I979">
        <v>159.50244077722712</v>
      </c>
      <c r="J979">
        <v>74.235442598917899</v>
      </c>
      <c r="K979">
        <v>71.736876725042094</v>
      </c>
      <c r="L979">
        <v>51.469974847761989</v>
      </c>
      <c r="M979">
        <v>64.864701238999999</v>
      </c>
      <c r="N979">
        <v>26.007844200370041</v>
      </c>
      <c r="O979">
        <v>26.218940556539998</v>
      </c>
      <c r="P979">
        <v>18.559618342714007</v>
      </c>
      <c r="Q979" t="str">
        <v>IVP</v>
      </c>
      <c r="R979" t="str">
        <v>SUPER CARE (Regular)</v>
      </c>
      <c r="S979" t="str">
        <v>Endowment 25/15</v>
      </c>
      <c r="T979" t="str">
        <v>Whole Life Package (with NGD&amp;ICP)</v>
      </c>
      <c r="U979" t="str">
        <v>CARE - Health Lump Sum</v>
      </c>
      <c r="V979" t="str">
        <v>Pension85</v>
      </c>
      <c r="W979" t="str">
        <v>New CI</v>
      </c>
      <c r="X979" t="str">
        <v>UE15/7_Repriced</v>
      </c>
      <c r="Y979" t="str">
        <v>UE10/5_Repriced</v>
      </c>
      <c r="Z979" t="str">
        <v>Power Max Link</v>
      </c>
      <c r="AA979">
        <v>16.765484000000001</v>
      </c>
      <c r="AB979">
        <v>7.1573987999999993</v>
      </c>
      <c r="AC979">
        <v>11.764609</v>
      </c>
      <c r="AD979">
        <v>8.3049020000000002</v>
      </c>
      <c r="AE979">
        <v>5.8731127999999995</v>
      </c>
      <c r="AF979">
        <v>6.1719005999999998</v>
      </c>
      <c r="AG979">
        <v>4.8423882175300008</v>
      </c>
      <c r="AH979">
        <v>0</v>
      </c>
      <c r="AI979">
        <v>2.9580000000000002</v>
      </c>
      <c r="AJ979">
        <v>2.1581000000000001</v>
      </c>
      <c r="AK979">
        <v>17.353871039999973</v>
      </c>
      <c r="AL979">
        <v>3.0472639773449979</v>
      </c>
      <c r="AM979">
        <v>2.7810118283190008</v>
      </c>
      <c r="AN979">
        <v>4.4365971884949991</v>
      </c>
      <c r="AO979">
        <v>2.5269079561580003</v>
      </c>
      <c r="AP979">
        <v>4.662976838046001</v>
      </c>
      <c r="AQ979">
        <v>0.63035201335799973</v>
      </c>
      <c r="AR979">
        <v>7.5620484095560023</v>
      </c>
      <c r="AS979">
        <v>0</v>
      </c>
      <c r="AT979">
        <v>0.34831768936700003</v>
      </c>
      <c r="AU979">
        <v>0.52385396848499999</v>
      </c>
      <c r="AV979">
        <v>13.388413561984976</v>
      </c>
      <c r="AW979" s="4" t="str">
        <v>Traditional Non-par</v>
      </c>
      <c r="AX979" s="4" t="str">
        <v>Riders</v>
      </c>
      <c r="AY979" s="4" t="str">
        <v>Traditional Non-par</v>
      </c>
      <c r="AZ979" s="4" t="str">
        <v>Traditional Par</v>
      </c>
      <c r="BA979" s="4" t="str">
        <v>Riders</v>
      </c>
      <c r="BB979" s="4" t="str">
        <v>Traditional Non-par</v>
      </c>
      <c r="BC979" s="4" t="str">
        <v>Riders</v>
      </c>
      <c r="BD979" s="4" t="str">
        <v>Traditional Non-par</v>
      </c>
      <c r="BE979" s="4" t="str">
        <v>Traditional Par</v>
      </c>
      <c r="BF979" s="4" t="str">
        <v>Unit Linked</v>
      </c>
      <c r="BG979" s="4">
        <v>0.33</v>
      </c>
      <c r="BH979" s="4">
        <v>1</v>
      </c>
      <c r="BI979" s="4">
        <v>0.06</v>
      </c>
      <c r="BJ979" s="4">
        <v>0.23</v>
      </c>
      <c r="BK979" s="4">
        <v>1</v>
      </c>
      <c r="BL979" s="4">
        <v>0.06</v>
      </c>
      <c r="BM979" s="4">
        <v>1</v>
      </c>
      <c r="BN979" s="4">
        <v>0.53</v>
      </c>
      <c r="BO979" s="4">
        <v>0.02</v>
      </c>
      <c r="BP979" s="4">
        <v>0.38</v>
      </c>
      <c r="BQ979" t="e">
        <f>VLOOKUP(A979,Misc!$A$3:$B$11,2,FALSE)</f>
        <v>#N/A</v>
      </c>
      <c r="BR979" t="e">
        <f>INDEX(FX!$B$30:$AK$48,MATCH(Data!BQ979,FX!$A$30:$A$48,0),MATCH(Data!D979,Period,0))</f>
        <v>#N/A</v>
      </c>
      <c r="BS979" t="e">
        <f t="shared" ref="BS979:BS1030" si="273">IF(D979&gt;B979,0,E979/$BR979)</f>
        <v>#N/A</v>
      </c>
      <c r="BT979">
        <f t="shared" ref="BT979:BT1030" si="274">IF(D979&gt;B979,E979/$BR979,0)</f>
        <v>0</v>
      </c>
      <c r="BU979" t="e">
        <f t="shared" ref="BU979:BU1030" si="275">IF(D979&gt;B979,0,F979/$BR979)</f>
        <v>#N/A</v>
      </c>
      <c r="BV979">
        <f t="shared" ref="BV979:BV1030" si="276">IF(D979&gt;B979,F979/$BR979,0)</f>
        <v>0</v>
      </c>
      <c r="BW979" t="e">
        <f t="shared" ref="BW979:BW1030" si="277">IF(D979&gt;B979,0,G979/$BR979)</f>
        <v>#N/A</v>
      </c>
      <c r="BX979">
        <f t="shared" ref="BX979:BX1030" si="278">IF(D979&gt;B979,G979/$BR979,0)</f>
        <v>0</v>
      </c>
      <c r="BY979" t="e">
        <f t="shared" ref="BY979:BY1030" si="279">IF(D979&gt;B979,0,H979/$BR979)</f>
        <v>#N/A</v>
      </c>
      <c r="BZ979">
        <f t="shared" ref="BZ979:BZ1030" si="280">IF(D979&gt;B979,H979/$BR979,0)</f>
        <v>0</v>
      </c>
      <c r="CA979" t="e">
        <f t="shared" si="265"/>
        <v>#N/A</v>
      </c>
      <c r="CB979" t="e">
        <f t="shared" si="266"/>
        <v>#N/A</v>
      </c>
      <c r="CC979" t="e">
        <f t="shared" si="267"/>
        <v>#N/A</v>
      </c>
      <c r="CD979" t="e">
        <f t="shared" si="268"/>
        <v>#N/A</v>
      </c>
      <c r="CE979" s="4">
        <f t="shared" si="269"/>
        <v>0</v>
      </c>
      <c r="CF979" s="4" t="str">
        <f t="shared" si="270"/>
        <v/>
      </c>
      <c r="CG979" s="4">
        <f t="shared" si="271"/>
        <v>0</v>
      </c>
      <c r="CH979" s="4" t="str">
        <f t="shared" si="272"/>
        <v/>
      </c>
      <c r="CI979" t="e">
        <f>INDEX(FX!$B$114:$AK$132,MATCH(Data!BQ979,FX!$A$114:$A$132,0),MATCH(Data!D979,Period,0))</f>
        <v>#N/A</v>
      </c>
    </row>
    <row r="980" spans="1:87" x14ac:dyDescent="0.15">
      <c r="A980" t="s">
        <v>302</v>
      </c>
      <c r="B980" s="1">
        <f t="shared" ref="B980:C1031" si="281">B979</f>
        <v>44044</v>
      </c>
      <c r="C980" t="s">
        <v>50</v>
      </c>
      <c r="D980" s="1">
        <v>44013</v>
      </c>
      <c r="E980">
        <v>78.823532760939997</v>
      </c>
      <c r="F980">
        <v>34.584472063421742</v>
      </c>
      <c r="G980">
        <v>39.109449933544994</v>
      </c>
      <c r="H980">
        <v>28.556408375364004</v>
      </c>
      <c r="I980">
        <v>125.28054436082016</v>
      </c>
      <c r="J980">
        <v>58.124219862997293</v>
      </c>
      <c r="K980">
        <v>56.311657488736984</v>
      </c>
      <c r="L980">
        <v>40.305919401467108</v>
      </c>
      <c r="M980">
        <v>65.22006815040001</v>
      </c>
      <c r="N980">
        <v>24.561949132498913</v>
      </c>
      <c r="O980">
        <v>26.152013350360001</v>
      </c>
      <c r="P980">
        <v>18.537889541409999</v>
      </c>
      <c r="Q980" t="str">
        <v>IVP</v>
      </c>
      <c r="R980" t="str">
        <v>SUPER CARE (Regular)</v>
      </c>
      <c r="S980" t="str">
        <v>Endowment 25/15</v>
      </c>
      <c r="T980" t="str">
        <v>Whole Life Package (with NGD&amp;ICP)</v>
      </c>
      <c r="U980" t="str">
        <v>CARE - Health Lump Sum</v>
      </c>
      <c r="V980" t="str">
        <v>Pension85</v>
      </c>
      <c r="W980" t="str">
        <v>New CI</v>
      </c>
      <c r="X980" t="str">
        <v>UE15/7_Repriced</v>
      </c>
      <c r="Y980" t="str">
        <v>UE10/5_Repriced</v>
      </c>
      <c r="Z980" t="str">
        <v>Power Max Link</v>
      </c>
      <c r="AA980">
        <v>20.150022</v>
      </c>
      <c r="AB980">
        <v>7.3397164000000004</v>
      </c>
      <c r="AC980">
        <v>8.5757630000000002</v>
      </c>
      <c r="AD980">
        <v>7.4022605000000006</v>
      </c>
      <c r="AE980">
        <v>5.2824853999999997</v>
      </c>
      <c r="AF980">
        <v>6.954851699999999</v>
      </c>
      <c r="AG980">
        <v>4.5201780990200007</v>
      </c>
      <c r="AH980">
        <v>0</v>
      </c>
      <c r="AI980">
        <v>1.75</v>
      </c>
      <c r="AJ980">
        <v>1.7008989999999999</v>
      </c>
      <c r="AK980">
        <v>15.147356661920014</v>
      </c>
      <c r="AL980">
        <v>1.9429688241729988</v>
      </c>
      <c r="AM980">
        <v>3.1691020261620007</v>
      </c>
      <c r="AN980">
        <v>2.8840350818180003</v>
      </c>
      <c r="AO980">
        <v>1.2338958933979995</v>
      </c>
      <c r="AP980">
        <v>5.7722016043739988</v>
      </c>
      <c r="AQ980">
        <v>-0.795655633009</v>
      </c>
      <c r="AR980">
        <v>7.498382500952002</v>
      </c>
      <c r="AS980">
        <v>0</v>
      </c>
      <c r="AT980">
        <v>0.129866868148</v>
      </c>
      <c r="AU980">
        <v>0.49468177041600003</v>
      </c>
      <c r="AV980">
        <v>12.254993126989742</v>
      </c>
      <c r="AW980" s="4" t="str">
        <v>Traditional Non-par</v>
      </c>
      <c r="AX980" s="4" t="str">
        <v>Riders</v>
      </c>
      <c r="AY980" s="4" t="str">
        <v>Traditional Non-par</v>
      </c>
      <c r="AZ980" s="4" t="str">
        <v>Traditional Par</v>
      </c>
      <c r="BA980" s="4" t="str">
        <v>Riders</v>
      </c>
      <c r="BB980" s="4" t="str">
        <v>Traditional Non-par</v>
      </c>
      <c r="BC980" s="4" t="str">
        <v>Riders</v>
      </c>
      <c r="BD980" s="4" t="str">
        <v>Traditional Non-par</v>
      </c>
      <c r="BE980" s="4" t="str">
        <v>Traditional Par</v>
      </c>
      <c r="BF980" s="4" t="str">
        <v>Unit Linked</v>
      </c>
      <c r="BG980" s="4">
        <v>0.33</v>
      </c>
      <c r="BH980" s="4">
        <v>1</v>
      </c>
      <c r="BI980" s="4">
        <v>0.06</v>
      </c>
      <c r="BJ980" s="4">
        <v>0.23</v>
      </c>
      <c r="BK980" s="4">
        <v>1</v>
      </c>
      <c r="BL980" s="4">
        <v>0.06</v>
      </c>
      <c r="BM980" s="4">
        <v>1</v>
      </c>
      <c r="BN980" s="4">
        <v>0.53</v>
      </c>
      <c r="BO980" s="4">
        <v>0.02</v>
      </c>
      <c r="BP980" s="4">
        <v>0.38</v>
      </c>
      <c r="BQ980" t="e">
        <f>VLOOKUP(A980,Misc!$A$3:$B$11,2,FALSE)</f>
        <v>#N/A</v>
      </c>
      <c r="BR980" t="e">
        <f>INDEX(FX!$B$30:$AK$48,MATCH(Data!BQ980,FX!$A$30:$A$48,0),MATCH(Data!D980,Period,0))</f>
        <v>#N/A</v>
      </c>
      <c r="BS980" t="e">
        <f t="shared" si="273"/>
        <v>#N/A</v>
      </c>
      <c r="BT980">
        <f t="shared" si="274"/>
        <v>0</v>
      </c>
      <c r="BU980" t="e">
        <f t="shared" si="275"/>
        <v>#N/A</v>
      </c>
      <c r="BV980">
        <f t="shared" si="276"/>
        <v>0</v>
      </c>
      <c r="BW980" t="e">
        <f t="shared" si="277"/>
        <v>#N/A</v>
      </c>
      <c r="BX980">
        <f t="shared" si="278"/>
        <v>0</v>
      </c>
      <c r="BY980" t="e">
        <f t="shared" si="279"/>
        <v>#N/A</v>
      </c>
      <c r="BZ980">
        <f t="shared" si="280"/>
        <v>0</v>
      </c>
      <c r="CA980" t="e">
        <f t="shared" si="265"/>
        <v>#N/A</v>
      </c>
      <c r="CB980" t="e">
        <f t="shared" si="266"/>
        <v>#N/A</v>
      </c>
      <c r="CC980" t="e">
        <f t="shared" si="267"/>
        <v>#N/A</v>
      </c>
      <c r="CD980" t="e">
        <f t="shared" si="268"/>
        <v>#N/A</v>
      </c>
      <c r="CE980" s="4">
        <f t="shared" si="269"/>
        <v>0</v>
      </c>
      <c r="CF980" s="4" t="str">
        <f t="shared" si="270"/>
        <v/>
      </c>
      <c r="CG980" s="4">
        <f t="shared" si="271"/>
        <v>0</v>
      </c>
      <c r="CH980" s="4" t="str">
        <f t="shared" si="272"/>
        <v/>
      </c>
      <c r="CI980" t="e">
        <f>INDEX(FX!$B$114:$AK$132,MATCH(Data!BQ980,FX!$A$114:$A$132,0),MATCH(Data!D980,Period,0))</f>
        <v>#N/A</v>
      </c>
    </row>
    <row r="981" spans="1:87" x14ac:dyDescent="0.15">
      <c r="A981" t="s">
        <v>302</v>
      </c>
      <c r="B981" s="1">
        <f t="shared" si="281"/>
        <v>44044</v>
      </c>
      <c r="C981" t="s">
        <v>50</v>
      </c>
      <c r="D981" s="1">
        <v>44044</v>
      </c>
      <c r="E981">
        <v>89.787359315100005</v>
      </c>
      <c r="F981">
        <v>37.812634894302683</v>
      </c>
      <c r="G981">
        <v>42.021458405576993</v>
      </c>
      <c r="H981">
        <v>30.375669415090012</v>
      </c>
      <c r="I981">
        <v>136.23675419363346</v>
      </c>
      <c r="J981">
        <v>63.255812039545205</v>
      </c>
      <c r="K981">
        <v>61.276018784481806</v>
      </c>
      <c r="L981">
        <v>43.875373984144673</v>
      </c>
      <c r="M981">
        <v>66.961907609619999</v>
      </c>
      <c r="N981">
        <v>31.641846521902622</v>
      </c>
      <c r="O981">
        <v>28.268050686580992</v>
      </c>
      <c r="P981">
        <v>21.545634484335999</v>
      </c>
      <c r="Q981" t="str">
        <v>IVP</v>
      </c>
      <c r="R981" t="str">
        <v>SUPER CARE (Regular)</v>
      </c>
      <c r="S981" t="str">
        <v>Endowment 25/15</v>
      </c>
      <c r="T981" t="str">
        <v>Whole Life Package (with NGD&amp;ICP)</v>
      </c>
      <c r="U981" t="str">
        <v>CARE - Health Lump Sum</v>
      </c>
      <c r="V981" t="str">
        <v>Pension85</v>
      </c>
      <c r="W981" t="str">
        <v>New CI</v>
      </c>
      <c r="X981" t="str">
        <v>UE15/7_Repriced</v>
      </c>
      <c r="Y981" t="str">
        <v>UE10/5_Repriced</v>
      </c>
      <c r="Z981" t="str">
        <v>Power Max Link</v>
      </c>
      <c r="AA981">
        <v>17.416876999999999</v>
      </c>
      <c r="AB981">
        <v>8.2212412500000003</v>
      </c>
      <c r="AC981">
        <v>13.189584</v>
      </c>
      <c r="AD981">
        <v>9.5541975000000008</v>
      </c>
      <c r="AE981">
        <v>7.0143553000000001</v>
      </c>
      <c r="AF981">
        <v>7.1879694000000001</v>
      </c>
      <c r="AG981">
        <v>5.1905818691000052</v>
      </c>
      <c r="AH981">
        <v>0</v>
      </c>
      <c r="AI981">
        <v>3.75</v>
      </c>
      <c r="AJ981">
        <v>2.5908329999999999</v>
      </c>
      <c r="AK981">
        <v>15.671719995999993</v>
      </c>
      <c r="AL981">
        <v>1.9104017574159975</v>
      </c>
      <c r="AM981">
        <v>3.5176845196449995</v>
      </c>
      <c r="AN981">
        <v>3.9094174472589995</v>
      </c>
      <c r="AO981">
        <v>2.1964645442629984</v>
      </c>
      <c r="AP981">
        <v>5.9966683312480011</v>
      </c>
      <c r="AQ981">
        <v>-2.4329261222340004</v>
      </c>
      <c r="AR981">
        <v>8.7444929743250057</v>
      </c>
      <c r="AS981">
        <v>0</v>
      </c>
      <c r="AT981">
        <v>0.27414303238900001</v>
      </c>
      <c r="AU981">
        <v>0.4453760789475919</v>
      </c>
      <c r="AV981">
        <v>13.250912331044098</v>
      </c>
      <c r="AW981" s="4" t="str">
        <v>Traditional Non-par</v>
      </c>
      <c r="AX981" s="4" t="str">
        <v>Riders</v>
      </c>
      <c r="AY981" s="4" t="str">
        <v>Traditional Non-par</v>
      </c>
      <c r="AZ981" s="4" t="str">
        <v>Traditional Par</v>
      </c>
      <c r="BA981" s="4" t="str">
        <v>Riders</v>
      </c>
      <c r="BB981" s="4" t="str">
        <v>Traditional Non-par</v>
      </c>
      <c r="BC981" s="4" t="str">
        <v>Riders</v>
      </c>
      <c r="BD981" s="4" t="str">
        <v>Traditional Non-par</v>
      </c>
      <c r="BE981" s="4" t="str">
        <v>Traditional Par</v>
      </c>
      <c r="BF981" s="4" t="str">
        <v>Unit Linked</v>
      </c>
      <c r="BG981" s="4">
        <v>0.33</v>
      </c>
      <c r="BH981" s="4">
        <v>1</v>
      </c>
      <c r="BI981" s="4">
        <v>0.06</v>
      </c>
      <c r="BJ981" s="4">
        <v>0.23</v>
      </c>
      <c r="BK981" s="4">
        <v>1</v>
      </c>
      <c r="BL981" s="4">
        <v>0.06</v>
      </c>
      <c r="BM981" s="4">
        <v>1</v>
      </c>
      <c r="BN981" s="4">
        <v>0.53</v>
      </c>
      <c r="BO981" s="4">
        <v>0.02</v>
      </c>
      <c r="BP981" s="4">
        <v>0.38</v>
      </c>
      <c r="BQ981" t="e">
        <f>VLOOKUP(A981,Misc!$A$3:$B$11,2,FALSE)</f>
        <v>#N/A</v>
      </c>
      <c r="BR981" t="e">
        <f>INDEX(FX!$B$30:$AK$48,MATCH(Data!BQ981,FX!$A$30:$A$48,0),MATCH(Data!D981,Period,0))</f>
        <v>#N/A</v>
      </c>
      <c r="BS981" t="e">
        <f t="shared" si="273"/>
        <v>#N/A</v>
      </c>
      <c r="BT981">
        <f t="shared" si="274"/>
        <v>0</v>
      </c>
      <c r="BU981" t="e">
        <f t="shared" si="275"/>
        <v>#N/A</v>
      </c>
      <c r="BV981">
        <f t="shared" si="276"/>
        <v>0</v>
      </c>
      <c r="BW981" t="e">
        <f t="shared" si="277"/>
        <v>#N/A</v>
      </c>
      <c r="BX981">
        <f t="shared" si="278"/>
        <v>0</v>
      </c>
      <c r="BY981" t="e">
        <f t="shared" si="279"/>
        <v>#N/A</v>
      </c>
      <c r="BZ981">
        <f t="shared" si="280"/>
        <v>0</v>
      </c>
      <c r="CA981" t="e">
        <f t="shared" si="265"/>
        <v>#N/A</v>
      </c>
      <c r="CB981" t="e">
        <f t="shared" si="266"/>
        <v>#N/A</v>
      </c>
      <c r="CC981" t="e">
        <f t="shared" si="267"/>
        <v>#N/A</v>
      </c>
      <c r="CD981" t="e">
        <f t="shared" si="268"/>
        <v>#N/A</v>
      </c>
      <c r="CE981" s="4">
        <f t="shared" si="269"/>
        <v>0</v>
      </c>
      <c r="CF981" s="4" t="str">
        <f t="shared" si="270"/>
        <v/>
      </c>
      <c r="CG981" s="4">
        <f t="shared" si="271"/>
        <v>0</v>
      </c>
      <c r="CH981" s="4" t="str">
        <f t="shared" si="272"/>
        <v/>
      </c>
      <c r="CI981" t="e">
        <f>INDEX(FX!$B$114:$AK$132,MATCH(Data!BQ981,FX!$A$114:$A$132,0),MATCH(Data!D981,Period,0))</f>
        <v>#N/A</v>
      </c>
    </row>
    <row r="982" spans="1:87" x14ac:dyDescent="0.15">
      <c r="A982" t="s">
        <v>302</v>
      </c>
      <c r="B982" s="1">
        <f t="shared" si="281"/>
        <v>44044</v>
      </c>
      <c r="C982" t="s">
        <v>50</v>
      </c>
      <c r="D982" s="1">
        <v>44075</v>
      </c>
      <c r="E982">
        <v>105.95883062984194</v>
      </c>
      <c r="F982">
        <v>37.530458677358489</v>
      </c>
      <c r="G982">
        <v>53.695768621204429</v>
      </c>
      <c r="H982">
        <v>30.26871247959134</v>
      </c>
      <c r="I982">
        <v>159.05497773480079</v>
      </c>
      <c r="J982">
        <v>73.881717454725731</v>
      </c>
      <c r="K982">
        <v>71.564710641483757</v>
      </c>
      <c r="L982">
        <v>51.252767177053428</v>
      </c>
      <c r="M982">
        <v>76.087950114400002</v>
      </c>
      <c r="N982">
        <v>33.721709611753759</v>
      </c>
      <c r="O982">
        <v>29.403820361804001</v>
      </c>
      <c r="P982">
        <v>24.086897066663997</v>
      </c>
      <c r="Q982" t="str">
        <v>IVP</v>
      </c>
      <c r="R982" t="str">
        <v>SUPER CARE (Regular)</v>
      </c>
      <c r="S982" t="str">
        <v>Endowment 25/15</v>
      </c>
      <c r="T982" t="str">
        <v>Whole Life Package (with NGD&amp;ICP)</v>
      </c>
      <c r="U982" t="str">
        <v>CARE - Health Lump Sum</v>
      </c>
      <c r="V982" t="str">
        <v>Pension85</v>
      </c>
      <c r="W982" t="str">
        <v>New CI</v>
      </c>
      <c r="X982" t="str">
        <v>UE15/7_Repriced</v>
      </c>
      <c r="Y982" t="str">
        <v>UE10/5_Repriced</v>
      </c>
      <c r="Z982" t="str">
        <v>Power Max Link</v>
      </c>
      <c r="AA982">
        <v>31.240500228492277</v>
      </c>
      <c r="AB982">
        <v>11.055396547271606</v>
      </c>
      <c r="AC982">
        <v>13.858043695467556</v>
      </c>
      <c r="AD982">
        <v>13.894343374495097</v>
      </c>
      <c r="AE982">
        <v>8.023797899440769</v>
      </c>
      <c r="AF982">
        <v>3.9944254044567344</v>
      </c>
      <c r="AG982">
        <v>2.3918800261500439</v>
      </c>
      <c r="AH982">
        <v>0</v>
      </c>
      <c r="AI982">
        <v>0.63524999999999998</v>
      </c>
      <c r="AJ982">
        <v>2.6037618220163705</v>
      </c>
      <c r="AK982">
        <v>18.261431632051483</v>
      </c>
      <c r="AL982">
        <v>1.5711447303481585</v>
      </c>
      <c r="AM982">
        <v>4.6331356293515329</v>
      </c>
      <c r="AN982">
        <v>3.4289629886917359</v>
      </c>
      <c r="AO982">
        <v>2.2429868612223087</v>
      </c>
      <c r="AP982">
        <v>6.3154535593695567</v>
      </c>
      <c r="AQ982">
        <v>-1.9501520956520884</v>
      </c>
      <c r="AR982">
        <v>3.9641273667897181</v>
      </c>
      <c r="AS982">
        <v>0</v>
      </c>
      <c r="AT982">
        <v>2.4593592449662499E-3</v>
      </c>
      <c r="AU982">
        <v>0.90081596498941552</v>
      </c>
      <c r="AV982">
        <v>16.421524313003189</v>
      </c>
      <c r="AW982" s="4" t="str">
        <v>Traditional Non-par</v>
      </c>
      <c r="AX982" s="4" t="str">
        <v>Riders</v>
      </c>
      <c r="AY982" s="4" t="str">
        <v>Traditional Non-par</v>
      </c>
      <c r="AZ982" s="4" t="str">
        <v>Traditional Par</v>
      </c>
      <c r="BA982" s="4" t="str">
        <v>Riders</v>
      </c>
      <c r="BB982" s="4" t="str">
        <v>Traditional Non-par</v>
      </c>
      <c r="BC982" s="4" t="str">
        <v>Riders</v>
      </c>
      <c r="BD982" s="4" t="str">
        <v>Traditional Non-par</v>
      </c>
      <c r="BE982" s="4" t="str">
        <v>Traditional Par</v>
      </c>
      <c r="BF982" s="4" t="str">
        <v>Unit Linked</v>
      </c>
      <c r="BG982" s="4">
        <v>0.33</v>
      </c>
      <c r="BH982" s="4">
        <v>1</v>
      </c>
      <c r="BI982" s="4">
        <v>0.06</v>
      </c>
      <c r="BJ982" s="4">
        <v>0.23</v>
      </c>
      <c r="BK982" s="4">
        <v>1</v>
      </c>
      <c r="BL982" s="4">
        <v>0.06</v>
      </c>
      <c r="BM982" s="4">
        <v>1</v>
      </c>
      <c r="BN982" s="4">
        <v>0.53</v>
      </c>
      <c r="BO982" s="4">
        <v>0.02</v>
      </c>
      <c r="BP982" s="4">
        <v>0.38</v>
      </c>
      <c r="BQ982" t="e">
        <f>VLOOKUP(A982,Misc!$A$3:$B$11,2,FALSE)</f>
        <v>#N/A</v>
      </c>
      <c r="BR982" t="e">
        <f>INDEX(FX!$B$30:$AK$48,MATCH(Data!BQ982,FX!$A$30:$A$48,0),MATCH(Data!D982,Period,0))</f>
        <v>#N/A</v>
      </c>
      <c r="BS982">
        <f t="shared" si="273"/>
        <v>0</v>
      </c>
      <c r="BT982" t="e">
        <f t="shared" si="274"/>
        <v>#N/A</v>
      </c>
      <c r="BU982">
        <f t="shared" si="275"/>
        <v>0</v>
      </c>
      <c r="BV982" t="e">
        <f t="shared" si="276"/>
        <v>#N/A</v>
      </c>
      <c r="BW982">
        <f t="shared" si="277"/>
        <v>0</v>
      </c>
      <c r="BX982" t="e">
        <f t="shared" si="278"/>
        <v>#N/A</v>
      </c>
      <c r="BY982">
        <f t="shared" si="279"/>
        <v>0</v>
      </c>
      <c r="BZ982" t="e">
        <f t="shared" si="280"/>
        <v>#N/A</v>
      </c>
      <c r="CA982" t="e">
        <f t="shared" si="265"/>
        <v>#N/A</v>
      </c>
      <c r="CB982" t="e">
        <f t="shared" si="266"/>
        <v>#N/A</v>
      </c>
      <c r="CC982" t="e">
        <f t="shared" si="267"/>
        <v>#N/A</v>
      </c>
      <c r="CD982" t="e">
        <f t="shared" si="268"/>
        <v>#N/A</v>
      </c>
      <c r="CE982" s="4" t="str">
        <f t="shared" si="269"/>
        <v/>
      </c>
      <c r="CF982" s="4">
        <f t="shared" si="270"/>
        <v>0</v>
      </c>
      <c r="CG982" s="4" t="str">
        <f t="shared" si="271"/>
        <v/>
      </c>
      <c r="CH982" s="4">
        <f t="shared" si="272"/>
        <v>0</v>
      </c>
      <c r="CI982" t="e">
        <f>INDEX(FX!$B$114:$AK$132,MATCH(Data!BQ982,FX!$A$114:$A$132,0),MATCH(Data!D982,Period,0))</f>
        <v>#N/A</v>
      </c>
    </row>
    <row r="983" spans="1:87" x14ac:dyDescent="0.15">
      <c r="A983" t="s">
        <v>302</v>
      </c>
      <c r="B983" s="1">
        <f t="shared" si="281"/>
        <v>44044</v>
      </c>
      <c r="C983" t="s">
        <v>50</v>
      </c>
      <c r="D983" s="1">
        <v>44105</v>
      </c>
      <c r="E983">
        <v>106.02876950979319</v>
      </c>
      <c r="F983">
        <v>44.112514494162951</v>
      </c>
      <c r="G983">
        <v>50.788104217167188</v>
      </c>
      <c r="H983">
        <v>30.911678890089757</v>
      </c>
      <c r="I983">
        <v>125.03350293110411</v>
      </c>
      <c r="J983">
        <v>58.107473628508622</v>
      </c>
      <c r="K983">
        <v>56.419329954668171</v>
      </c>
      <c r="L983">
        <v>40.347466362503695</v>
      </c>
      <c r="M983">
        <v>64.732263908000007</v>
      </c>
      <c r="N983">
        <v>23.476461375451642</v>
      </c>
      <c r="O983">
        <v>26.895801010984002</v>
      </c>
      <c r="P983">
        <v>20.656751286883004</v>
      </c>
      <c r="Q983" t="str">
        <v>IVP</v>
      </c>
      <c r="R983" t="str">
        <v>SUPER CARE (Regular)</v>
      </c>
      <c r="S983" t="str">
        <v>Endowment 25/15</v>
      </c>
      <c r="T983" t="str">
        <v>Whole Life Package (with NGD&amp;ICP)</v>
      </c>
      <c r="U983" t="str">
        <v>CARE - Health Lump Sum</v>
      </c>
      <c r="V983" t="str">
        <v>Pension85</v>
      </c>
      <c r="W983" t="str">
        <v>New CI</v>
      </c>
      <c r="X983" t="str">
        <v>UE15/7_Repriced</v>
      </c>
      <c r="Y983" t="str">
        <v>UE10/5_Repriced</v>
      </c>
      <c r="Z983" t="str">
        <v>Power Max Link</v>
      </c>
      <c r="AA983">
        <v>15.570871298010783</v>
      </c>
      <c r="AB983">
        <v>14.321880445740906</v>
      </c>
      <c r="AC983">
        <v>41.098878892446152</v>
      </c>
      <c r="AD983">
        <v>1.4144817453539811</v>
      </c>
      <c r="AE983">
        <v>7.8028446124442059</v>
      </c>
      <c r="AF983">
        <v>0.24055278168153782</v>
      </c>
      <c r="AG983">
        <v>2.3396298296342573</v>
      </c>
      <c r="AH983">
        <v>0</v>
      </c>
      <c r="AI983">
        <v>0.62182730867486191</v>
      </c>
      <c r="AJ983">
        <v>4.585228731882725</v>
      </c>
      <c r="AK983">
        <v>18.032573863923758</v>
      </c>
      <c r="AL983">
        <v>0.6688548624631182</v>
      </c>
      <c r="AM983">
        <v>6.0007123230020394</v>
      </c>
      <c r="AN983">
        <v>10.114299261521211</v>
      </c>
      <c r="AO983">
        <v>0.22747073845780147</v>
      </c>
      <c r="AP983">
        <v>6.1472166957692114</v>
      </c>
      <c r="AQ983">
        <v>-9.9616415860977331E-2</v>
      </c>
      <c r="AR983">
        <v>3.8774521184344684</v>
      </c>
      <c r="AS983">
        <v>0</v>
      </c>
      <c r="AT983">
        <v>2.4073935306761175E-3</v>
      </c>
      <c r="AU983">
        <v>1.5863383547153653</v>
      </c>
      <c r="AV983">
        <v>15.587379162130063</v>
      </c>
      <c r="AW983" s="4" t="str">
        <v>Traditional Non-par</v>
      </c>
      <c r="AX983" s="4" t="str">
        <v>Riders</v>
      </c>
      <c r="AY983" s="4" t="str">
        <v>Traditional Non-par</v>
      </c>
      <c r="AZ983" s="4" t="str">
        <v>Traditional Par</v>
      </c>
      <c r="BA983" s="4" t="str">
        <v>Riders</v>
      </c>
      <c r="BB983" s="4" t="str">
        <v>Traditional Non-par</v>
      </c>
      <c r="BC983" s="4" t="str">
        <v>Riders</v>
      </c>
      <c r="BD983" s="4" t="str">
        <v>Traditional Non-par</v>
      </c>
      <c r="BE983" s="4" t="str">
        <v>Traditional Par</v>
      </c>
      <c r="BF983" s="4" t="str">
        <v>Unit Linked</v>
      </c>
      <c r="BG983" s="4">
        <v>0.33</v>
      </c>
      <c r="BH983" s="4">
        <v>1</v>
      </c>
      <c r="BI983" s="4">
        <v>0.06</v>
      </c>
      <c r="BJ983" s="4">
        <v>0.23</v>
      </c>
      <c r="BK983" s="4">
        <v>1</v>
      </c>
      <c r="BL983" s="4">
        <v>0.06</v>
      </c>
      <c r="BM983" s="4">
        <v>1</v>
      </c>
      <c r="BN983" s="4">
        <v>0.53</v>
      </c>
      <c r="BO983" s="4">
        <v>0.02</v>
      </c>
      <c r="BP983" s="4">
        <v>0.38</v>
      </c>
      <c r="BQ983" t="e">
        <f>VLOOKUP(A983,Misc!$A$3:$B$11,2,FALSE)</f>
        <v>#N/A</v>
      </c>
      <c r="BR983" t="e">
        <f>INDEX(FX!$B$30:$AK$48,MATCH(Data!BQ983,FX!$A$30:$A$48,0),MATCH(Data!D983,Period,0))</f>
        <v>#N/A</v>
      </c>
      <c r="BS983">
        <f t="shared" si="273"/>
        <v>0</v>
      </c>
      <c r="BT983" t="e">
        <f t="shared" si="274"/>
        <v>#N/A</v>
      </c>
      <c r="BU983">
        <f t="shared" si="275"/>
        <v>0</v>
      </c>
      <c r="BV983" t="e">
        <f t="shared" si="276"/>
        <v>#N/A</v>
      </c>
      <c r="BW983">
        <f t="shared" si="277"/>
        <v>0</v>
      </c>
      <c r="BX983" t="e">
        <f t="shared" si="278"/>
        <v>#N/A</v>
      </c>
      <c r="BY983">
        <f t="shared" si="279"/>
        <v>0</v>
      </c>
      <c r="BZ983" t="e">
        <f t="shared" si="280"/>
        <v>#N/A</v>
      </c>
      <c r="CA983" t="e">
        <f t="shared" si="265"/>
        <v>#N/A</v>
      </c>
      <c r="CB983" t="e">
        <f t="shared" si="266"/>
        <v>#N/A</v>
      </c>
      <c r="CC983" t="e">
        <f t="shared" si="267"/>
        <v>#N/A</v>
      </c>
      <c r="CD983" t="e">
        <f t="shared" si="268"/>
        <v>#N/A</v>
      </c>
      <c r="CE983" s="4" t="str">
        <f t="shared" si="269"/>
        <v/>
      </c>
      <c r="CF983" s="4">
        <f t="shared" si="270"/>
        <v>0</v>
      </c>
      <c r="CG983" s="4" t="str">
        <f t="shared" si="271"/>
        <v/>
      </c>
      <c r="CH983" s="4">
        <f t="shared" si="272"/>
        <v>0</v>
      </c>
      <c r="CI983" t="e">
        <f>INDEX(FX!$B$114:$AK$132,MATCH(Data!BQ983,FX!$A$114:$A$132,0),MATCH(Data!D983,Period,0))</f>
        <v>#N/A</v>
      </c>
    </row>
    <row r="984" spans="1:87" x14ac:dyDescent="0.15">
      <c r="A984" t="s">
        <v>302</v>
      </c>
      <c r="B984" s="1">
        <f t="shared" si="281"/>
        <v>44044</v>
      </c>
      <c r="C984" t="s">
        <v>50</v>
      </c>
      <c r="D984" s="1">
        <v>44136</v>
      </c>
      <c r="E984">
        <v>117.49785178817027</v>
      </c>
      <c r="F984">
        <v>47.903291644850654</v>
      </c>
      <c r="G984">
        <v>54.066699469400909</v>
      </c>
      <c r="H984">
        <v>33.234114165780859</v>
      </c>
      <c r="I984">
        <v>139.94614020215468</v>
      </c>
      <c r="J984">
        <v>65.114596929802502</v>
      </c>
      <c r="K984">
        <v>63.189499969855532</v>
      </c>
      <c r="L984">
        <v>45.219618748341176</v>
      </c>
      <c r="M984">
        <v>70.180206336799998</v>
      </c>
      <c r="N984">
        <v>17.519010406815369</v>
      </c>
      <c r="O984">
        <v>24.836205950649997</v>
      </c>
      <c r="P984">
        <v>17.596216057763996</v>
      </c>
      <c r="Q984" t="str">
        <v>IVP</v>
      </c>
      <c r="R984" t="str">
        <v>SUPER CARE (Regular)</v>
      </c>
      <c r="S984" t="str">
        <v>Endowment 25/15</v>
      </c>
      <c r="T984" t="str">
        <v>Whole Life Package (with NGD&amp;ICP)</v>
      </c>
      <c r="U984" t="str">
        <v>CARE - Health Lump Sum</v>
      </c>
      <c r="V984" t="str">
        <v>Pension85</v>
      </c>
      <c r="W984" t="str">
        <v>New CI</v>
      </c>
      <c r="X984" t="str">
        <v>UE15/7_Repriced</v>
      </c>
      <c r="Y984" t="str">
        <v>UE10/5_Repriced</v>
      </c>
      <c r="Z984" t="str">
        <v>Power Max Link</v>
      </c>
      <c r="AA984">
        <v>20.715813080815614</v>
      </c>
      <c r="AB984">
        <v>12.346518214504187</v>
      </c>
      <c r="AC984">
        <v>45.502471702982888</v>
      </c>
      <c r="AD984">
        <v>1.5671291514043104</v>
      </c>
      <c r="AE984">
        <v>8.6380242405304202</v>
      </c>
      <c r="AF984">
        <v>0.26624726532690701</v>
      </c>
      <c r="AG984">
        <v>2.8414659363846386</v>
      </c>
      <c r="AH984">
        <v>0</v>
      </c>
      <c r="AI984">
        <v>0.68917811478939939</v>
      </c>
      <c r="AJ984">
        <v>5.0743197966168818</v>
      </c>
      <c r="AK984">
        <v>19.856684284814989</v>
      </c>
      <c r="AL984">
        <v>0.94155247757094629</v>
      </c>
      <c r="AM984">
        <v>5.1740872517123977</v>
      </c>
      <c r="AN984">
        <v>11.19897486071574</v>
      </c>
      <c r="AO984">
        <v>0.25201804946730078</v>
      </c>
      <c r="AP984">
        <v>6.8062915175976073</v>
      </c>
      <c r="AQ984">
        <v>-0.11026344314091453</v>
      </c>
      <c r="AR984">
        <v>4.7207102821118161</v>
      </c>
      <c r="AS984">
        <v>0</v>
      </c>
      <c r="AT984">
        <v>2.6681409965143184E-3</v>
      </c>
      <c r="AU984">
        <v>1.7555477792183374</v>
      </c>
      <c r="AV984">
        <v>17.161704728600917</v>
      </c>
      <c r="AW984" s="4" t="str">
        <v>Traditional Non-par</v>
      </c>
      <c r="AX984" s="4" t="str">
        <v>Riders</v>
      </c>
      <c r="AY984" s="4" t="str">
        <v>Traditional Non-par</v>
      </c>
      <c r="AZ984" s="4" t="str">
        <v>Traditional Par</v>
      </c>
      <c r="BA984" s="4" t="str">
        <v>Riders</v>
      </c>
      <c r="BB984" s="4" t="str">
        <v>Traditional Non-par</v>
      </c>
      <c r="BC984" s="4" t="str">
        <v>Riders</v>
      </c>
      <c r="BD984" s="4" t="str">
        <v>Traditional Non-par</v>
      </c>
      <c r="BE984" s="4" t="str">
        <v>Traditional Par</v>
      </c>
      <c r="BF984" s="4" t="str">
        <v>Unit Linked</v>
      </c>
      <c r="BG984" s="4">
        <v>0.33</v>
      </c>
      <c r="BH984" s="4">
        <v>1</v>
      </c>
      <c r="BI984" s="4">
        <v>0.06</v>
      </c>
      <c r="BJ984" s="4">
        <v>0.23</v>
      </c>
      <c r="BK984" s="4">
        <v>1</v>
      </c>
      <c r="BL984" s="4">
        <v>0.06</v>
      </c>
      <c r="BM984" s="4">
        <v>1</v>
      </c>
      <c r="BN984" s="4">
        <v>0.53</v>
      </c>
      <c r="BO984" s="4">
        <v>0.02</v>
      </c>
      <c r="BP984" s="4">
        <v>0.38</v>
      </c>
      <c r="BQ984" t="e">
        <f>VLOOKUP(A984,Misc!$A$3:$B$11,2,FALSE)</f>
        <v>#N/A</v>
      </c>
      <c r="BR984" t="e">
        <f>INDEX(FX!$B$30:$AK$48,MATCH(Data!BQ984,FX!$A$30:$A$48,0),MATCH(Data!D984,Period,0))</f>
        <v>#N/A</v>
      </c>
      <c r="BS984">
        <f t="shared" si="273"/>
        <v>0</v>
      </c>
      <c r="BT984" t="e">
        <f t="shared" si="274"/>
        <v>#N/A</v>
      </c>
      <c r="BU984">
        <f t="shared" si="275"/>
        <v>0</v>
      </c>
      <c r="BV984" t="e">
        <f t="shared" si="276"/>
        <v>#N/A</v>
      </c>
      <c r="BW984">
        <f t="shared" si="277"/>
        <v>0</v>
      </c>
      <c r="BX984" t="e">
        <f t="shared" si="278"/>
        <v>#N/A</v>
      </c>
      <c r="BY984">
        <f t="shared" si="279"/>
        <v>0</v>
      </c>
      <c r="BZ984" t="e">
        <f t="shared" si="280"/>
        <v>#N/A</v>
      </c>
      <c r="CA984" t="e">
        <f t="shared" si="265"/>
        <v>#N/A</v>
      </c>
      <c r="CB984" t="e">
        <f t="shared" si="266"/>
        <v>#N/A</v>
      </c>
      <c r="CC984" t="e">
        <f t="shared" si="267"/>
        <v>#N/A</v>
      </c>
      <c r="CD984" t="e">
        <f t="shared" si="268"/>
        <v>#N/A</v>
      </c>
      <c r="CE984" s="4" t="str">
        <f t="shared" si="269"/>
        <v/>
      </c>
      <c r="CF984" s="4">
        <f t="shared" si="270"/>
        <v>0</v>
      </c>
      <c r="CG984" s="4" t="str">
        <f t="shared" si="271"/>
        <v/>
      </c>
      <c r="CH984" s="4">
        <f t="shared" si="272"/>
        <v>0</v>
      </c>
      <c r="CI984" t="e">
        <f>INDEX(FX!$B$114:$AK$132,MATCH(Data!BQ984,FX!$A$114:$A$132,0),MATCH(Data!D984,Period,0))</f>
        <v>#N/A</v>
      </c>
    </row>
    <row r="985" spans="1:87" x14ac:dyDescent="0.15">
      <c r="A985" t="s">
        <v>302</v>
      </c>
      <c r="B985" s="1">
        <f t="shared" si="281"/>
        <v>44044</v>
      </c>
      <c r="C985" t="s">
        <v>50</v>
      </c>
      <c r="D985" s="1">
        <v>44166</v>
      </c>
      <c r="E985">
        <v>128.94903040839495</v>
      </c>
      <c r="F985">
        <v>54.398112698362034</v>
      </c>
      <c r="G985">
        <v>59.909577463653179</v>
      </c>
      <c r="H985">
        <v>38.148183668747158</v>
      </c>
      <c r="I985">
        <v>227.52685866755567</v>
      </c>
      <c r="J985">
        <v>106.05251982808707</v>
      </c>
      <c r="K985">
        <v>102.33533770695223</v>
      </c>
      <c r="L985">
        <v>73.665842962903412</v>
      </c>
      <c r="M985">
        <v>140.65145602800001</v>
      </c>
      <c r="N985">
        <v>21.246096451337475</v>
      </c>
      <c r="O985">
        <v>38.379252366660992</v>
      </c>
      <c r="P985">
        <v>23.252926247541993</v>
      </c>
      <c r="Q985" t="str">
        <v>IVP</v>
      </c>
      <c r="R985" t="str">
        <v>SUPER CARE (Regular)</v>
      </c>
      <c r="S985" t="str">
        <v>Endowment 25/15</v>
      </c>
      <c r="T985" t="str">
        <v>Whole Life Package (with NGD&amp;ICP)</v>
      </c>
      <c r="U985" t="str">
        <v>CARE - Health Lump Sum</v>
      </c>
      <c r="V985" t="str">
        <v>Pension85</v>
      </c>
      <c r="W985" t="str">
        <v>New CI</v>
      </c>
      <c r="X985" t="str">
        <v>UE15/7_Repriced</v>
      </c>
      <c r="Y985" t="str">
        <v>UE10/5_Repriced</v>
      </c>
      <c r="Z985" t="str">
        <v>Power Max Link</v>
      </c>
      <c r="AA985">
        <v>22.271880400886896</v>
      </c>
      <c r="AB985">
        <v>13.679894476313397</v>
      </c>
      <c r="AC985">
        <v>49.55601536496178</v>
      </c>
      <c r="AD985">
        <v>1.8849407642568381</v>
      </c>
      <c r="AE985">
        <v>9.3403248317850558</v>
      </c>
      <c r="AF985">
        <v>0.27978512704807279</v>
      </c>
      <c r="AG985">
        <v>4.092607251439099</v>
      </c>
      <c r="AH985">
        <v>0</v>
      </c>
      <c r="AI985">
        <v>0.86624999999999996</v>
      </c>
      <c r="AJ985">
        <v>5.2290154291418336</v>
      </c>
      <c r="AK985">
        <v>21.748316762561942</v>
      </c>
      <c r="AL985">
        <v>0.96537763640494167</v>
      </c>
      <c r="AM985">
        <v>5.7335593159448326</v>
      </c>
      <c r="AN985">
        <v>12.350878086813587</v>
      </c>
      <c r="AO985">
        <v>0.30300896084159862</v>
      </c>
      <c r="AP985">
        <v>7.5283731712813733</v>
      </c>
      <c r="AQ985">
        <v>-0.11687208406619727</v>
      </c>
      <c r="AR985">
        <v>6.8214557224667498</v>
      </c>
      <c r="AS985">
        <v>0</v>
      </c>
      <c r="AT985">
        <v>3.3536716976812499E-3</v>
      </c>
      <c r="AU985">
        <v>1.8090673808632749</v>
      </c>
      <c r="AV985">
        <v>18.999910836114196</v>
      </c>
      <c r="AW985" s="4" t="str">
        <v>Traditional Non-par</v>
      </c>
      <c r="AX985" s="4" t="str">
        <v>Riders</v>
      </c>
      <c r="AY985" s="4" t="str">
        <v>Traditional Non-par</v>
      </c>
      <c r="AZ985" s="4" t="str">
        <v>Traditional Par</v>
      </c>
      <c r="BA985" s="4" t="str">
        <v>Riders</v>
      </c>
      <c r="BB985" s="4" t="str">
        <v>Traditional Non-par</v>
      </c>
      <c r="BC985" s="4" t="str">
        <v>Riders</v>
      </c>
      <c r="BD985" s="4" t="str">
        <v>Traditional Non-par</v>
      </c>
      <c r="BE985" s="4" t="str">
        <v>Traditional Par</v>
      </c>
      <c r="BF985" s="4" t="str">
        <v>Unit Linked</v>
      </c>
      <c r="BG985" s="4">
        <v>0.33</v>
      </c>
      <c r="BH985" s="4">
        <v>1</v>
      </c>
      <c r="BI985" s="4">
        <v>0.06</v>
      </c>
      <c r="BJ985" s="4">
        <v>0.23</v>
      </c>
      <c r="BK985" s="4">
        <v>1</v>
      </c>
      <c r="BL985" s="4">
        <v>0.06</v>
      </c>
      <c r="BM985" s="4">
        <v>1</v>
      </c>
      <c r="BN985" s="4">
        <v>0.53</v>
      </c>
      <c r="BO985" s="4">
        <v>0.02</v>
      </c>
      <c r="BP985" s="4">
        <v>0.38</v>
      </c>
      <c r="BQ985" t="e">
        <f>VLOOKUP(A985,Misc!$A$3:$B$11,2,FALSE)</f>
        <v>#N/A</v>
      </c>
      <c r="BR985" t="e">
        <f>INDEX(FX!$B$30:$AK$48,MATCH(Data!BQ985,FX!$A$30:$A$48,0),MATCH(Data!D985,Period,0))</f>
        <v>#N/A</v>
      </c>
      <c r="BS985">
        <f t="shared" si="273"/>
        <v>0</v>
      </c>
      <c r="BT985" t="e">
        <f t="shared" si="274"/>
        <v>#N/A</v>
      </c>
      <c r="BU985">
        <f t="shared" si="275"/>
        <v>0</v>
      </c>
      <c r="BV985" t="e">
        <f t="shared" si="276"/>
        <v>#N/A</v>
      </c>
      <c r="BW985">
        <f t="shared" si="277"/>
        <v>0</v>
      </c>
      <c r="BX985" t="e">
        <f t="shared" si="278"/>
        <v>#N/A</v>
      </c>
      <c r="BY985">
        <f t="shared" si="279"/>
        <v>0</v>
      </c>
      <c r="BZ985" t="e">
        <f t="shared" si="280"/>
        <v>#N/A</v>
      </c>
      <c r="CA985" t="e">
        <f t="shared" si="265"/>
        <v>#N/A</v>
      </c>
      <c r="CB985" t="e">
        <f t="shared" si="266"/>
        <v>#N/A</v>
      </c>
      <c r="CC985" t="e">
        <f t="shared" si="267"/>
        <v>#N/A</v>
      </c>
      <c r="CD985" t="e">
        <f t="shared" si="268"/>
        <v>#N/A</v>
      </c>
      <c r="CE985" s="4" t="str">
        <f t="shared" si="269"/>
        <v/>
      </c>
      <c r="CF985" s="4">
        <f t="shared" si="270"/>
        <v>0</v>
      </c>
      <c r="CG985" s="4" t="str">
        <f t="shared" si="271"/>
        <v/>
      </c>
      <c r="CH985" s="4">
        <f t="shared" si="272"/>
        <v>0</v>
      </c>
      <c r="CI985" t="e">
        <f>INDEX(FX!$B$114:$AK$132,MATCH(Data!BQ985,FX!$A$114:$A$132,0),MATCH(Data!D985,Period,0))</f>
        <v>#N/A</v>
      </c>
    </row>
    <row r="986" spans="1:87" x14ac:dyDescent="0.15">
      <c r="A986" t="s">
        <v>302</v>
      </c>
      <c r="B986" s="1">
        <f t="shared" si="281"/>
        <v>44044</v>
      </c>
      <c r="C986" t="s">
        <v>63</v>
      </c>
      <c r="D986" s="1">
        <v>43831</v>
      </c>
      <c r="E986">
        <f t="array" ref="E986:E997">TRANSPOSE('[10]BA_Key Metrics P1'!$F$6:$Q$6)</f>
        <v>205.41738891594005</v>
      </c>
      <c r="F986">
        <f t="array" ref="F986:F997">TRANSPOSE('[10]BA_Key Metrics P1'!$F$11:$Q$11)</f>
        <v>34.334346466242209</v>
      </c>
      <c r="G986">
        <f t="array" ref="G986:G997">TRANSPOSE('[10]BA_Key Metrics P1'!$F$16:$Q$16)</f>
        <v>23.199843543465004</v>
      </c>
      <c r="H986">
        <f t="array" ref="H986:H997">TRANSPOSE('[10]BA_Key Metrics P1'!$F$21:$Q$21)</f>
        <v>11.280274316305</v>
      </c>
      <c r="I986">
        <f t="array" ref="I986:I997">TRANSPOSE('[10]BA_Key Metrics P1'!$F$7:$Q$7)</f>
        <v>252.56446469518968</v>
      </c>
      <c r="J986">
        <f t="array" ref="J986:J997">TRANSPOSE('[10]BA_Key Metrics P1'!$F$12:$Q$12)</f>
        <v>53.448521293276144</v>
      </c>
      <c r="K986">
        <f t="array" ref="K986:K997">TRANSPOSE('[10]BA_Key Metrics P1'!$F$17:$Q$17)</f>
        <v>38.338963022122734</v>
      </c>
      <c r="L986">
        <f t="array" ref="L986:L997">TRANSPOSE('[10]BA_Key Metrics P1'!$F$22:$Q$22)</f>
        <v>24.528698708988799</v>
      </c>
      <c r="M986">
        <f t="array" ref="M986:M997">TRANSPOSE('[10]BA_Key Metrics P1'!$F$9:$Q$9)</f>
        <v>399.34893761319989</v>
      </c>
      <c r="N986">
        <f t="array" ref="N986:N997">TRANSPOSE('[10]BA_Key Metrics P1'!$F$14:$Q$14)</f>
        <v>109.46681564690117</v>
      </c>
      <c r="O986">
        <f t="array" ref="O986:O997">TRANSPOSE('[10]BA_Key Metrics P1'!$F$19:$Q$19)</f>
        <v>35.794829796790005</v>
      </c>
      <c r="P986">
        <f t="array" ref="P986:P997">TRANSPOSE('[10]BA_Key Metrics P1'!$F$24:$Q$24)</f>
        <v>26.877131946595998</v>
      </c>
      <c r="Q986" t="str">
        <f t="array" ref="Q986:Q997">'[10]BA_Key Products'!$D$6</f>
        <v>Limited Pay UL 15/5</v>
      </c>
      <c r="R986" t="str">
        <f t="array" ref="R986:R997">'[10]BA_Key Products'!$D$9</f>
        <v>E15/8</v>
      </c>
      <c r="S986" t="str">
        <f t="array" ref="S986:S997">'[10]BA_Key Products'!$D$12</f>
        <v>UE15/7</v>
      </c>
      <c r="T986" t="str">
        <f t="array" ref="T986:T997">'[10]BA_Key Products'!$D$15</f>
        <v>Life Saver 15/9</v>
      </c>
      <c r="U986" t="str">
        <f t="array" ref="U986:U997">'[10]BA_Key Products'!$D$18</f>
        <v>TMB Wealthy 3 Gens</v>
      </c>
      <c r="V986" t="str">
        <f t="array" ref="V986:V997">'[10]BA_Key Products'!$D$21</f>
        <v>Term ROP 20/10</v>
      </c>
      <c r="W986" t="str">
        <f t="array" ref="W986:W997">'[10]BA_Key Products'!$D$24</f>
        <v>Power Max Link</v>
      </c>
      <c r="X986" t="str">
        <f t="array" ref="X986:X997">'[10]BA_Key Products'!$D$27</f>
        <v>Unit-Linked</v>
      </c>
      <c r="Y986" t="str">
        <f t="array" ref="Y986:Y997">'[10]BA_Key Products'!$D$30</f>
        <v>W99/8</v>
      </c>
      <c r="Z986" t="str">
        <f t="array" ref="Z986:Z997">'[10]BA_Key Products'!$D$33</f>
        <v>Pension85</v>
      </c>
      <c r="AA986">
        <f t="array" ref="AA986:AA997">TRANSPOSE('[10]BA_Key Products'!$F$6:$Q$6)</f>
        <v>0</v>
      </c>
      <c r="AB986">
        <f t="array" ref="AB986:AB997">TRANSPOSE('[10]BA_Key Products'!$F$9:$Q$9)</f>
        <v>18.612688800000001</v>
      </c>
      <c r="AC986">
        <f t="array" ref="AC986:AC997">TRANSPOSE('[10]BA_Key Products'!$F$12:$Q$12)</f>
        <v>81.999204000000006</v>
      </c>
      <c r="AD986">
        <f t="array" ref="AD986:AD997">TRANSPOSE('[10]BA_Key Products'!$F$15:$Q$15)</f>
        <v>77.905297800000014</v>
      </c>
      <c r="AE986">
        <f t="array" ref="AE986:AE997">TRANSPOSE('[10]BA_Key Products'!$F$18:$Q$18)</f>
        <v>0.02</v>
      </c>
      <c r="AF986">
        <f t="array" ref="AF986:AF997">TRANSPOSE('[10]BA_Key Products'!$F$21:$Q$21)</f>
        <v>0</v>
      </c>
      <c r="AG986">
        <f t="array" ref="AG986:AG997">TRANSPOSE('[10]BA_Key Products'!$F$24:$Q$24)</f>
        <v>0</v>
      </c>
      <c r="AH986">
        <f t="array" ref="AH986:AH997">TRANSPOSE('[10]BA_Key Products'!$F$27:$Q$27)</f>
        <v>8.9835127299999993</v>
      </c>
      <c r="AI986">
        <f t="array" ref="AI986:AI997">TRANSPOSE('[10]BA_Key Products'!$F$30:$Q$30)</f>
        <v>1.6772312000000003</v>
      </c>
      <c r="AJ986">
        <f t="array" ref="AJ986:AJ997">TRANSPOSE('[10]BA_Key Products'!$F$33:$Q$33)</f>
        <v>1.3288279999999999</v>
      </c>
      <c r="AK986">
        <f t="array" ref="AK986:AK997">TRANSPOSE('[10]BA_Key Products'!$F$36:$Q$36)</f>
        <v>14.890626385939981</v>
      </c>
      <c r="AL986">
        <f t="array" ref="AL986:AL997">TRANSPOSE('[10]BA_Key Products'!$F$7:$Q$7)</f>
        <v>0</v>
      </c>
      <c r="AM986">
        <f t="array" ref="AM986:AM997">TRANSPOSE('[10]BA_Key Products'!$F$10:$Q$10)</f>
        <v>3.7152056014399988</v>
      </c>
      <c r="AN986">
        <f t="array" ref="AN986:AN997">TRANSPOSE('[10]BA_Key Products'!$F$13:$Q$13)</f>
        <v>2.9274471932469996</v>
      </c>
      <c r="AO986">
        <f t="array" ref="AO986:AO997">TRANSPOSE('[10]BA_Key Products'!$F$16:$Q$16)</f>
        <v>2.5101007912640001</v>
      </c>
      <c r="AP986">
        <f t="array" ref="AP986:AP997">TRANSPOSE('[10]BA_Key Products'!$F$19:$Q$19)</f>
        <v>0.16648989901099998</v>
      </c>
      <c r="AQ986">
        <f t="array" ref="AQ986:AQ997">TRANSPOSE('[10]BA_Key Products'!$F$22:$Q$22)</f>
        <v>0</v>
      </c>
      <c r="AR986">
        <f t="array" ref="AR986:AR997">TRANSPOSE('[10]BA_Key Products'!$F$25:$Q$25)</f>
        <v>0</v>
      </c>
      <c r="AS986">
        <f t="array" ref="AS986:AS997">TRANSPOSE('[10]BA_Key Products'!$F$28:$Q$28)</f>
        <v>4.3755084122350008</v>
      </c>
      <c r="AT986">
        <f t="array" ref="AT986:AT997">TRANSPOSE('[10]BA_Key Products'!$F$31:$Q$31)</f>
        <v>0.65168615871299962</v>
      </c>
      <c r="AU986">
        <f t="array" ref="AU986:AU997">TRANSPOSE('[10]BA_Key Products'!$F$34:$Q$35)</f>
        <v>2.556840155200004E-2</v>
      </c>
      <c r="AV986">
        <f t="array" ref="AV986:AV997">TRANSPOSE('[10]BA_Key Products'!$F$37:$Q$37)</f>
        <v>19.954370689434896</v>
      </c>
      <c r="AW986" s="4" t="str">
        <f t="array" ref="AW986:AW997">'[10]BA_Key Products'!$D$8</f>
        <v>Unit Linked</v>
      </c>
      <c r="AX986" s="4" t="str">
        <f t="array" ref="AX986:AX997">'[10]BA_Key Products'!$D$11</f>
        <v>Traditional Non-par</v>
      </c>
      <c r="AY986" s="4" t="str">
        <f t="array" ref="AY986:AY997">'[10]BA_Key Products'!$D$14</f>
        <v>Traditional Non-par</v>
      </c>
      <c r="AZ986" s="4" t="str">
        <f t="array" ref="AZ986:AZ997">'[10]BA_Key Products'!$D$17</f>
        <v>Traditional Non-par</v>
      </c>
      <c r="BA986" s="4" t="str">
        <f t="array" ref="BA986:BA997">'[10]BA_Key Products'!$D$20</f>
        <v>Traditional Non-par</v>
      </c>
      <c r="BB986" s="4" t="str">
        <f t="array" ref="BB986:BB997">'[10]BA_Key Products'!$D$23</f>
        <v>Traditional Non-par</v>
      </c>
      <c r="BC986" s="4" t="str">
        <f t="array" ref="BC986:BC997">'[10]BA_Key Products'!$D$26</f>
        <v>Unit Linked</v>
      </c>
      <c r="BD986" s="4" t="str">
        <f t="array" ref="BD986:BD997">'[10]BA_Key Products'!$D$29</f>
        <v>Unit Linked</v>
      </c>
      <c r="BE986" s="4" t="str">
        <f t="array" ref="BE986:BE997">'[10]BA_Key Products'!$D$32</f>
        <v>Traditional Non-par</v>
      </c>
      <c r="BF986" s="4" t="str">
        <f t="array" ref="BF986:BF997">'[10]BA_Key Products'!$D$35</f>
        <v>Traditional Non-par</v>
      </c>
      <c r="BG986" s="4">
        <f t="array" ref="BG986:BG997">'[10]BA_Key Products'!$D$7</f>
        <v>0.19</v>
      </c>
      <c r="BH986" s="4">
        <f t="array" ref="BH986:BH997">'[10]BA_Key Products'!$D$10</f>
        <v>0.04</v>
      </c>
      <c r="BI986" s="4">
        <f t="array" ref="BI986:BI997">'[10]BA_Key Products'!$D$13</f>
        <v>0.25</v>
      </c>
      <c r="BJ986" s="4">
        <f t="array" ref="BJ986:BJ997">'[10]BA_Key Products'!$D$16</f>
        <v>-0.01</v>
      </c>
      <c r="BK986" s="4">
        <f t="array" ref="BK986:BK997">'[10]BA_Key Products'!$D$19</f>
        <v>0.08</v>
      </c>
      <c r="BL986" s="4">
        <f t="array" ref="BL986:BL997">'[10]BA_Key Products'!$D$22</f>
        <v>0.12</v>
      </c>
      <c r="BM986" s="4">
        <f t="array" ref="BM986:BM997">'[10]BA_Key Products'!$D$25</f>
        <v>0.24</v>
      </c>
      <c r="BN986" s="4">
        <f t="array" ref="BN986:BN997">'[10]BA_Key Products'!$D$28</f>
        <v>0.33</v>
      </c>
      <c r="BO986" s="4">
        <f t="array" ref="BO986:BO997">'[10]BA_Key Products'!$D$31</f>
        <v>0.22</v>
      </c>
      <c r="BP986" s="4">
        <f t="array" ref="BP986:BP997">'[10]BA_Key Products'!$D$34</f>
        <v>0</v>
      </c>
      <c r="BQ986" t="e">
        <f>VLOOKUP(A986,Misc!$A$3:$B$11,2,FALSE)</f>
        <v>#N/A</v>
      </c>
      <c r="BR986" t="e">
        <f>INDEX(FX!$B$30:$AK$48,MATCH(Data!BQ986,FX!$A$30:$A$48,0),MATCH(Data!D986,Period,0))</f>
        <v>#N/A</v>
      </c>
      <c r="BS986" t="e">
        <f t="shared" si="273"/>
        <v>#N/A</v>
      </c>
      <c r="BT986">
        <f t="shared" si="274"/>
        <v>0</v>
      </c>
      <c r="BU986" t="e">
        <f t="shared" si="275"/>
        <v>#N/A</v>
      </c>
      <c r="BV986">
        <f t="shared" si="276"/>
        <v>0</v>
      </c>
      <c r="BW986" t="e">
        <f t="shared" si="277"/>
        <v>#N/A</v>
      </c>
      <c r="BX986">
        <f t="shared" si="278"/>
        <v>0</v>
      </c>
      <c r="BY986" t="e">
        <f t="shared" si="279"/>
        <v>#N/A</v>
      </c>
      <c r="BZ986">
        <f t="shared" si="280"/>
        <v>0</v>
      </c>
      <c r="CA986" t="e">
        <f t="shared" si="265"/>
        <v>#N/A</v>
      </c>
      <c r="CB986" t="e">
        <f t="shared" si="266"/>
        <v>#N/A</v>
      </c>
      <c r="CC986" t="e">
        <f t="shared" si="267"/>
        <v>#N/A</v>
      </c>
      <c r="CD986" t="e">
        <f t="shared" si="268"/>
        <v>#N/A</v>
      </c>
      <c r="CE986" s="4">
        <f t="shared" si="269"/>
        <v>0</v>
      </c>
      <c r="CF986" s="4" t="str">
        <f t="shared" si="270"/>
        <v/>
      </c>
      <c r="CG986" s="4">
        <f t="shared" si="271"/>
        <v>0</v>
      </c>
      <c r="CH986" s="4" t="str">
        <f t="shared" si="272"/>
        <v/>
      </c>
      <c r="CI986" t="e">
        <f>INDEX(FX!$B$114:$AK$132,MATCH(Data!BQ986,FX!$A$114:$A$132,0),MATCH(Data!D986,Period,0))</f>
        <v>#N/A</v>
      </c>
    </row>
    <row r="987" spans="1:87" x14ac:dyDescent="0.15">
      <c r="A987" t="s">
        <v>302</v>
      </c>
      <c r="B987" s="1">
        <f t="shared" si="281"/>
        <v>44044</v>
      </c>
      <c r="C987" t="s">
        <v>63</v>
      </c>
      <c r="D987" s="1">
        <v>43862</v>
      </c>
      <c r="E987">
        <v>173.90941100128998</v>
      </c>
      <c r="F987">
        <v>45.511635431355586</v>
      </c>
      <c r="G987">
        <v>24.378857856789004</v>
      </c>
      <c r="H987">
        <v>16.302930590450998</v>
      </c>
      <c r="I987">
        <v>266.06256192629633</v>
      </c>
      <c r="J987">
        <v>62.442297076785145</v>
      </c>
      <c r="K987">
        <v>42.545415672396835</v>
      </c>
      <c r="L987">
        <v>29.081719454700302</v>
      </c>
      <c r="M987">
        <v>182.41264751511997</v>
      </c>
      <c r="N987">
        <v>77.891635398314023</v>
      </c>
      <c r="O987">
        <v>27.003371050255996</v>
      </c>
      <c r="P987">
        <v>26.870010605301999</v>
      </c>
      <c r="Q987" t="str">
        <v>Limited Pay UL 15/5</v>
      </c>
      <c r="R987" t="str">
        <v>E15/8</v>
      </c>
      <c r="S987" t="str">
        <v>UE15/7</v>
      </c>
      <c r="T987" t="str">
        <v>Life Saver 15/9</v>
      </c>
      <c r="U987" t="str">
        <v>TMB Wealthy 3 Gens</v>
      </c>
      <c r="V987" t="str">
        <v>Term ROP 20/10</v>
      </c>
      <c r="W987" t="str">
        <v>Power Max Link</v>
      </c>
      <c r="X987" t="str">
        <v>Unit-Linked</v>
      </c>
      <c r="Y987" t="str">
        <v>W99/8</v>
      </c>
      <c r="Z987" t="str">
        <v>Pension85</v>
      </c>
      <c r="AA987">
        <v>28.199269999999999</v>
      </c>
      <c r="AB987">
        <v>10.028895199999999</v>
      </c>
      <c r="AC987">
        <v>49.236992000000001</v>
      </c>
      <c r="AD987">
        <v>47.178513000000002</v>
      </c>
      <c r="AE987">
        <v>2.488</v>
      </c>
      <c r="AF987">
        <v>0</v>
      </c>
      <c r="AG987">
        <v>0</v>
      </c>
      <c r="AH987">
        <v>13.092751500000002</v>
      </c>
      <c r="AI987">
        <v>7.3202967999999986</v>
      </c>
      <c r="AJ987">
        <v>2.4086066000000002</v>
      </c>
      <c r="AK987">
        <v>13.956085901289953</v>
      </c>
      <c r="AL987">
        <v>16.224033344582004</v>
      </c>
      <c r="AM987">
        <v>1.7389144656260009</v>
      </c>
      <c r="AN987">
        <v>1.3919430404909996</v>
      </c>
      <c r="AO987">
        <v>1.564331454227001</v>
      </c>
      <c r="AP987">
        <v>0.47647700836000001</v>
      </c>
      <c r="AQ987">
        <v>0</v>
      </c>
      <c r="AR987">
        <v>0</v>
      </c>
      <c r="AS987">
        <v>4.3548119310989986</v>
      </c>
      <c r="AT987">
        <v>2.8103088013790005</v>
      </c>
      <c r="AU987">
        <v>0.10358592003400004</v>
      </c>
      <c r="AV987">
        <v>16.844197207635617</v>
      </c>
      <c r="AW987" s="4" t="str">
        <v>Unit Linked</v>
      </c>
      <c r="AX987" s="4" t="str">
        <v>Traditional Non-par</v>
      </c>
      <c r="AY987" s="4" t="str">
        <v>Traditional Non-par</v>
      </c>
      <c r="AZ987" s="4" t="str">
        <v>Traditional Non-par</v>
      </c>
      <c r="BA987" s="4" t="str">
        <v>Traditional Non-par</v>
      </c>
      <c r="BB987" s="4" t="str">
        <v>Traditional Non-par</v>
      </c>
      <c r="BC987" s="4" t="str">
        <v>Unit Linked</v>
      </c>
      <c r="BD987" s="4" t="str">
        <v>Unit Linked</v>
      </c>
      <c r="BE987" s="4" t="str">
        <v>Traditional Non-par</v>
      </c>
      <c r="BF987" s="4" t="str">
        <v>Traditional Non-par</v>
      </c>
      <c r="BG987" s="4">
        <v>0.19</v>
      </c>
      <c r="BH987" s="4">
        <v>0.04</v>
      </c>
      <c r="BI987" s="4">
        <v>0.25</v>
      </c>
      <c r="BJ987" s="4">
        <v>-0.01</v>
      </c>
      <c r="BK987" s="4">
        <v>0.08</v>
      </c>
      <c r="BL987" s="4">
        <v>0.12</v>
      </c>
      <c r="BM987" s="4">
        <v>0.24</v>
      </c>
      <c r="BN987" s="4">
        <v>0.33</v>
      </c>
      <c r="BO987" s="4">
        <v>0.22</v>
      </c>
      <c r="BP987" s="4">
        <v>0</v>
      </c>
      <c r="BQ987" t="e">
        <f>VLOOKUP(A987,Misc!$A$3:$B$11,2,FALSE)</f>
        <v>#N/A</v>
      </c>
      <c r="BR987" t="e">
        <f>INDEX(FX!$B$30:$AK$48,MATCH(Data!BQ987,FX!$A$30:$A$48,0),MATCH(Data!D987,Period,0))</f>
        <v>#N/A</v>
      </c>
      <c r="BS987" t="e">
        <f t="shared" si="273"/>
        <v>#N/A</v>
      </c>
      <c r="BT987">
        <f t="shared" si="274"/>
        <v>0</v>
      </c>
      <c r="BU987" t="e">
        <f t="shared" si="275"/>
        <v>#N/A</v>
      </c>
      <c r="BV987">
        <f t="shared" si="276"/>
        <v>0</v>
      </c>
      <c r="BW987" t="e">
        <f t="shared" si="277"/>
        <v>#N/A</v>
      </c>
      <c r="BX987">
        <f t="shared" si="278"/>
        <v>0</v>
      </c>
      <c r="BY987" t="e">
        <f t="shared" si="279"/>
        <v>#N/A</v>
      </c>
      <c r="BZ987">
        <f t="shared" si="280"/>
        <v>0</v>
      </c>
      <c r="CA987" t="e">
        <f t="shared" si="265"/>
        <v>#N/A</v>
      </c>
      <c r="CB987" t="e">
        <f t="shared" si="266"/>
        <v>#N/A</v>
      </c>
      <c r="CC987" t="e">
        <f t="shared" si="267"/>
        <v>#N/A</v>
      </c>
      <c r="CD987" t="e">
        <f t="shared" si="268"/>
        <v>#N/A</v>
      </c>
      <c r="CE987" s="4">
        <f t="shared" si="269"/>
        <v>0</v>
      </c>
      <c r="CF987" s="4" t="str">
        <f t="shared" si="270"/>
        <v/>
      </c>
      <c r="CG987" s="4">
        <f t="shared" si="271"/>
        <v>0</v>
      </c>
      <c r="CH987" s="4" t="str">
        <f t="shared" si="272"/>
        <v/>
      </c>
      <c r="CI987" t="e">
        <f>INDEX(FX!$B$114:$AK$132,MATCH(Data!BQ987,FX!$A$114:$A$132,0),MATCH(Data!D987,Period,0))</f>
        <v>#N/A</v>
      </c>
    </row>
    <row r="988" spans="1:87" x14ac:dyDescent="0.15">
      <c r="A988" t="s">
        <v>302</v>
      </c>
      <c r="B988" s="1">
        <f t="shared" si="281"/>
        <v>44044</v>
      </c>
      <c r="C988" t="s">
        <v>63</v>
      </c>
      <c r="D988" s="1">
        <v>43891</v>
      </c>
      <c r="E988">
        <v>210.06846454855003</v>
      </c>
      <c r="F988">
        <v>54.272523207073249</v>
      </c>
      <c r="G988">
        <v>28.942145225476004</v>
      </c>
      <c r="H988">
        <v>20.316454022870005</v>
      </c>
      <c r="I988">
        <v>316.96055298152925</v>
      </c>
      <c r="J988">
        <v>73.915212415722067</v>
      </c>
      <c r="K988">
        <v>50.447215387270084</v>
      </c>
      <c r="L988">
        <v>34.755147253595595</v>
      </c>
      <c r="M988">
        <v>264.40181820386999</v>
      </c>
      <c r="N988">
        <v>122.46981551516069</v>
      </c>
      <c r="O988">
        <v>49.065392636448017</v>
      </c>
      <c r="P988">
        <v>52.433687288108992</v>
      </c>
      <c r="Q988" t="str">
        <v>Limited Pay UL 15/5</v>
      </c>
      <c r="R988" t="str">
        <v>E15/8</v>
      </c>
      <c r="S988" t="str">
        <v>UE15/7</v>
      </c>
      <c r="T988" t="str">
        <v>Life Saver 15/9</v>
      </c>
      <c r="U988" t="str">
        <v>TMB Wealthy 3 Gens</v>
      </c>
      <c r="V988" t="str">
        <v>Term ROP 20/10</v>
      </c>
      <c r="W988" t="str">
        <v>Power Max Link</v>
      </c>
      <c r="X988" t="str">
        <v>Unit-Linked</v>
      </c>
      <c r="Y988" t="str">
        <v>W99/8</v>
      </c>
      <c r="Z988" t="str">
        <v>Pension85</v>
      </c>
      <c r="AA988">
        <v>32.222000000000001</v>
      </c>
      <c r="AB988">
        <v>4.425592</v>
      </c>
      <c r="AC988">
        <v>71.546037499999997</v>
      </c>
      <c r="AD988">
        <v>63.938898000000002</v>
      </c>
      <c r="AE988">
        <v>4.016</v>
      </c>
      <c r="AF988">
        <v>0</v>
      </c>
      <c r="AG988">
        <v>0</v>
      </c>
      <c r="AH988">
        <v>10.68986788</v>
      </c>
      <c r="AI988">
        <v>6.564859199999999</v>
      </c>
      <c r="AJ988">
        <v>2.1861220000000001</v>
      </c>
      <c r="AK988">
        <v>14.479087968550004</v>
      </c>
      <c r="AL988">
        <v>18.830532183492004</v>
      </c>
      <c r="AM988">
        <v>0.761491434912</v>
      </c>
      <c r="AN988">
        <v>3.2731276243209995</v>
      </c>
      <c r="AO988">
        <v>2.5938483417880001</v>
      </c>
      <c r="AP988">
        <v>1.030287817162</v>
      </c>
      <c r="AQ988">
        <v>0</v>
      </c>
      <c r="AR988">
        <v>0</v>
      </c>
      <c r="AS988">
        <v>5.0276473011849996</v>
      </c>
      <c r="AT988">
        <v>2.3559103046619985</v>
      </c>
      <c r="AU988">
        <v>0.3301418818170001</v>
      </c>
      <c r="AV988">
        <v>20.06463422388029</v>
      </c>
      <c r="AW988" s="4" t="str">
        <v>Unit Linked</v>
      </c>
      <c r="AX988" s="4" t="str">
        <v>Traditional Non-par</v>
      </c>
      <c r="AY988" s="4" t="str">
        <v>Traditional Non-par</v>
      </c>
      <c r="AZ988" s="4" t="str">
        <v>Traditional Non-par</v>
      </c>
      <c r="BA988" s="4" t="str">
        <v>Traditional Non-par</v>
      </c>
      <c r="BB988" s="4" t="str">
        <v>Traditional Non-par</v>
      </c>
      <c r="BC988" s="4" t="str">
        <v>Unit Linked</v>
      </c>
      <c r="BD988" s="4" t="str">
        <v>Unit Linked</v>
      </c>
      <c r="BE988" s="4" t="str">
        <v>Traditional Non-par</v>
      </c>
      <c r="BF988" s="4" t="str">
        <v>Traditional Non-par</v>
      </c>
      <c r="BG988" s="4">
        <v>0.19</v>
      </c>
      <c r="BH988" s="4">
        <v>0.04</v>
      </c>
      <c r="BI988" s="4">
        <v>0.25</v>
      </c>
      <c r="BJ988" s="4">
        <v>-0.01</v>
      </c>
      <c r="BK988" s="4">
        <v>0.08</v>
      </c>
      <c r="BL988" s="4">
        <v>0.12</v>
      </c>
      <c r="BM988" s="4">
        <v>0.24</v>
      </c>
      <c r="BN988" s="4">
        <v>0.33</v>
      </c>
      <c r="BO988" s="4">
        <v>0.22</v>
      </c>
      <c r="BP988" s="4">
        <v>0</v>
      </c>
      <c r="BQ988" t="e">
        <f>VLOOKUP(A988,Misc!$A$3:$B$11,2,FALSE)</f>
        <v>#N/A</v>
      </c>
      <c r="BR988" t="e">
        <f>INDEX(FX!$B$30:$AK$48,MATCH(Data!BQ988,FX!$A$30:$A$48,0),MATCH(Data!D988,Period,0))</f>
        <v>#N/A</v>
      </c>
      <c r="BS988" t="e">
        <f t="shared" si="273"/>
        <v>#N/A</v>
      </c>
      <c r="BT988">
        <f t="shared" si="274"/>
        <v>0</v>
      </c>
      <c r="BU988" t="e">
        <f t="shared" si="275"/>
        <v>#N/A</v>
      </c>
      <c r="BV988">
        <f t="shared" si="276"/>
        <v>0</v>
      </c>
      <c r="BW988" t="e">
        <f t="shared" si="277"/>
        <v>#N/A</v>
      </c>
      <c r="BX988">
        <f t="shared" si="278"/>
        <v>0</v>
      </c>
      <c r="BY988" t="e">
        <f t="shared" si="279"/>
        <v>#N/A</v>
      </c>
      <c r="BZ988">
        <f t="shared" si="280"/>
        <v>0</v>
      </c>
      <c r="CA988" t="e">
        <f t="shared" si="265"/>
        <v>#N/A</v>
      </c>
      <c r="CB988" t="e">
        <f t="shared" si="266"/>
        <v>#N/A</v>
      </c>
      <c r="CC988" t="e">
        <f t="shared" si="267"/>
        <v>#N/A</v>
      </c>
      <c r="CD988" t="e">
        <f t="shared" si="268"/>
        <v>#N/A</v>
      </c>
      <c r="CE988" s="4">
        <f t="shared" si="269"/>
        <v>0</v>
      </c>
      <c r="CF988" s="4" t="str">
        <f t="shared" si="270"/>
        <v/>
      </c>
      <c r="CG988" s="4">
        <f t="shared" si="271"/>
        <v>0</v>
      </c>
      <c r="CH988" s="4" t="str">
        <f t="shared" si="272"/>
        <v/>
      </c>
      <c r="CI988" t="e">
        <f>INDEX(FX!$B$114:$AK$132,MATCH(Data!BQ988,FX!$A$114:$A$132,0),MATCH(Data!D988,Period,0))</f>
        <v>#N/A</v>
      </c>
    </row>
    <row r="989" spans="1:87" x14ac:dyDescent="0.15">
      <c r="A989" t="s">
        <v>302</v>
      </c>
      <c r="B989" s="1">
        <f t="shared" si="281"/>
        <v>44044</v>
      </c>
      <c r="C989" t="s">
        <v>63</v>
      </c>
      <c r="D989" s="1">
        <v>43922</v>
      </c>
      <c r="E989">
        <v>80.886952174780006</v>
      </c>
      <c r="F989">
        <v>43.833081962600282</v>
      </c>
      <c r="G989">
        <v>17.022557461802002</v>
      </c>
      <c r="H989">
        <v>14.603973247127001</v>
      </c>
      <c r="I989">
        <v>298.04514835044193</v>
      </c>
      <c r="J989">
        <v>85.136589900920171</v>
      </c>
      <c r="K989">
        <v>48.639841751501883</v>
      </c>
      <c r="L989">
        <v>37.193625291886214</v>
      </c>
      <c r="M989">
        <v>229.70513706958994</v>
      </c>
      <c r="N989">
        <v>98.280159293827325</v>
      </c>
      <c r="O989">
        <v>33.107941302308994</v>
      </c>
      <c r="P989">
        <v>30.122564101005004</v>
      </c>
      <c r="Q989" t="str">
        <v>Limited Pay UL 15/5</v>
      </c>
      <c r="R989" t="str">
        <v>E15/8</v>
      </c>
      <c r="S989" t="str">
        <v>UE15/7</v>
      </c>
      <c r="T989" t="str">
        <v>Life Saver 15/9</v>
      </c>
      <c r="U989" t="str">
        <v>TMB Wealthy 3 Gens</v>
      </c>
      <c r="V989" t="str">
        <v>Term ROP 20/10</v>
      </c>
      <c r="W989" t="str">
        <v>Power Max Link</v>
      </c>
      <c r="X989" t="str">
        <v>Unit-Linked</v>
      </c>
      <c r="Y989" t="str">
        <v>W99/8</v>
      </c>
      <c r="Z989" t="str">
        <v>Pension85</v>
      </c>
      <c r="AA989">
        <v>28.233992000000001</v>
      </c>
      <c r="AB989">
        <v>29.705274399999997</v>
      </c>
      <c r="AC989">
        <v>-7.0979999999999999</v>
      </c>
      <c r="AD989">
        <v>-1.6617105000000001</v>
      </c>
      <c r="AE989">
        <v>5.9008000000000003</v>
      </c>
      <c r="AF989">
        <v>0</v>
      </c>
      <c r="AG989">
        <v>0</v>
      </c>
      <c r="AH989">
        <v>6.0973500000000005</v>
      </c>
      <c r="AI989">
        <v>5.6190663999999995</v>
      </c>
      <c r="AJ989">
        <v>2.3078031000000001</v>
      </c>
      <c r="AK989">
        <v>11.782376774780019</v>
      </c>
      <c r="AL989">
        <v>16.302602086324995</v>
      </c>
      <c r="AM989">
        <v>4.4117691663030021</v>
      </c>
      <c r="AN989">
        <v>-0.40985239888999997</v>
      </c>
      <c r="AO989">
        <v>0.43482424666899977</v>
      </c>
      <c r="AP989">
        <v>2.3482163554290008</v>
      </c>
      <c r="AQ989">
        <v>0</v>
      </c>
      <c r="AR989">
        <v>0</v>
      </c>
      <c r="AS989">
        <v>4.2562694644640011</v>
      </c>
      <c r="AT989">
        <v>2.166229060497999</v>
      </c>
      <c r="AU989">
        <v>0.39327742676999977</v>
      </c>
      <c r="AV989">
        <v>13.92358080784247</v>
      </c>
      <c r="AW989" s="4" t="str">
        <v>Unit Linked</v>
      </c>
      <c r="AX989" s="4" t="str">
        <v>Traditional Non-par</v>
      </c>
      <c r="AY989" s="4" t="str">
        <v>Traditional Non-par</v>
      </c>
      <c r="AZ989" s="4" t="str">
        <v>Traditional Non-par</v>
      </c>
      <c r="BA989" s="4" t="str">
        <v>Traditional Non-par</v>
      </c>
      <c r="BB989" s="4" t="str">
        <v>Traditional Non-par</v>
      </c>
      <c r="BC989" s="4" t="str">
        <v>Unit Linked</v>
      </c>
      <c r="BD989" s="4" t="str">
        <v>Unit Linked</v>
      </c>
      <c r="BE989" s="4" t="str">
        <v>Traditional Non-par</v>
      </c>
      <c r="BF989" s="4" t="str">
        <v>Traditional Non-par</v>
      </c>
      <c r="BG989" s="4">
        <v>0.19</v>
      </c>
      <c r="BH989" s="4">
        <v>0.04</v>
      </c>
      <c r="BI989" s="4">
        <v>0.25</v>
      </c>
      <c r="BJ989" s="4">
        <v>-0.01</v>
      </c>
      <c r="BK989" s="4">
        <v>0.08</v>
      </c>
      <c r="BL989" s="4">
        <v>0.12</v>
      </c>
      <c r="BM989" s="4">
        <v>0.24</v>
      </c>
      <c r="BN989" s="4">
        <v>0.33</v>
      </c>
      <c r="BO989" s="4">
        <v>0.22</v>
      </c>
      <c r="BP989" s="4">
        <v>0</v>
      </c>
      <c r="BQ989" t="e">
        <f>VLOOKUP(A989,Misc!$A$3:$B$11,2,FALSE)</f>
        <v>#N/A</v>
      </c>
      <c r="BR989" t="e">
        <f>INDEX(FX!$B$30:$AK$48,MATCH(Data!BQ989,FX!$A$30:$A$48,0),MATCH(Data!D989,Period,0))</f>
        <v>#N/A</v>
      </c>
      <c r="BS989" t="e">
        <f t="shared" si="273"/>
        <v>#N/A</v>
      </c>
      <c r="BT989">
        <f t="shared" si="274"/>
        <v>0</v>
      </c>
      <c r="BU989" t="e">
        <f t="shared" si="275"/>
        <v>#N/A</v>
      </c>
      <c r="BV989">
        <f t="shared" si="276"/>
        <v>0</v>
      </c>
      <c r="BW989" t="e">
        <f t="shared" si="277"/>
        <v>#N/A</v>
      </c>
      <c r="BX989">
        <f t="shared" si="278"/>
        <v>0</v>
      </c>
      <c r="BY989" t="e">
        <f t="shared" si="279"/>
        <v>#N/A</v>
      </c>
      <c r="BZ989">
        <f t="shared" si="280"/>
        <v>0</v>
      </c>
      <c r="CA989" t="e">
        <f t="shared" si="265"/>
        <v>#N/A</v>
      </c>
      <c r="CB989" t="e">
        <f t="shared" si="266"/>
        <v>#N/A</v>
      </c>
      <c r="CC989" t="e">
        <f t="shared" si="267"/>
        <v>#N/A</v>
      </c>
      <c r="CD989" t="e">
        <f t="shared" si="268"/>
        <v>#N/A</v>
      </c>
      <c r="CE989" s="4">
        <f t="shared" si="269"/>
        <v>0</v>
      </c>
      <c r="CF989" s="4" t="str">
        <f t="shared" si="270"/>
        <v/>
      </c>
      <c r="CG989" s="4">
        <f t="shared" si="271"/>
        <v>0</v>
      </c>
      <c r="CH989" s="4" t="str">
        <f t="shared" si="272"/>
        <v/>
      </c>
      <c r="CI989" t="e">
        <f>INDEX(FX!$B$114:$AK$132,MATCH(Data!BQ989,FX!$A$114:$A$132,0),MATCH(Data!D989,Period,0))</f>
        <v>#N/A</v>
      </c>
    </row>
    <row r="990" spans="1:87" x14ac:dyDescent="0.15">
      <c r="A990" t="s">
        <v>302</v>
      </c>
      <c r="B990" s="1">
        <f t="shared" si="281"/>
        <v>44044</v>
      </c>
      <c r="C990" t="s">
        <v>63</v>
      </c>
      <c r="D990" s="1">
        <v>43952</v>
      </c>
      <c r="E990">
        <v>166.91747032517998</v>
      </c>
      <c r="F990">
        <v>78.052027379855829</v>
      </c>
      <c r="G990">
        <v>21.392940546076002</v>
      </c>
      <c r="H990">
        <v>15.373685338308995</v>
      </c>
      <c r="I990">
        <v>326.15776251567348</v>
      </c>
      <c r="J990">
        <v>93.562677426068788</v>
      </c>
      <c r="K990">
        <v>52.967019717419397</v>
      </c>
      <c r="L990">
        <v>44.595832244397727</v>
      </c>
      <c r="M990">
        <v>251.32982813750004</v>
      </c>
      <c r="N990">
        <v>127.08438288999399</v>
      </c>
      <c r="O990">
        <v>41.755699390259025</v>
      </c>
      <c r="P990">
        <v>41.067761587879993</v>
      </c>
      <c r="Q990" t="str">
        <v>Limited Pay UL 15/5</v>
      </c>
      <c r="R990" t="str">
        <v>E15/8</v>
      </c>
      <c r="S990" t="str">
        <v>UE15/7</v>
      </c>
      <c r="T990" t="str">
        <v>Life Saver 15/9</v>
      </c>
      <c r="U990" t="str">
        <v>TMB Wealthy 3 Gens</v>
      </c>
      <c r="V990" t="str">
        <v>Term ROP 20/10</v>
      </c>
      <c r="W990" t="str">
        <v>Power Max Link</v>
      </c>
      <c r="X990" t="str">
        <v>Unit-Linked</v>
      </c>
      <c r="Y990" t="str">
        <v>W99/8</v>
      </c>
      <c r="Z990" t="str">
        <v>Pension85</v>
      </c>
      <c r="AA990">
        <v>41.756</v>
      </c>
      <c r="AB990">
        <v>40.734018399999989</v>
      </c>
      <c r="AC990">
        <v>-0.1918</v>
      </c>
      <c r="AD990">
        <v>-0.97740000000000005</v>
      </c>
      <c r="AE990">
        <v>30.231200000000001</v>
      </c>
      <c r="AF990">
        <v>27.900659000000001</v>
      </c>
      <c r="AG990">
        <v>8.92</v>
      </c>
      <c r="AH990">
        <v>9.2899999999999996E-2</v>
      </c>
      <c r="AI990">
        <v>3.2612095999999999</v>
      </c>
      <c r="AJ990">
        <v>2.7855421000000002</v>
      </c>
      <c r="AK990">
        <v>12.405141225180046</v>
      </c>
      <c r="AL990">
        <v>25.163481835284003</v>
      </c>
      <c r="AM990">
        <v>7.6267437363430011</v>
      </c>
      <c r="AN990">
        <v>-2.5740538173E-2</v>
      </c>
      <c r="AO990">
        <v>-8.5619154067999984E-2</v>
      </c>
      <c r="AP990">
        <v>8.0532566303199982</v>
      </c>
      <c r="AQ990">
        <v>19.411904801725015</v>
      </c>
      <c r="AR990">
        <v>3.0948115204910001</v>
      </c>
      <c r="AS990">
        <v>-1.5758147070000006E-2</v>
      </c>
      <c r="AT990">
        <v>1.1824514552090006</v>
      </c>
      <c r="AU990">
        <v>0.33084144779199981</v>
      </c>
      <c r="AV990">
        <v>13.305031630343052</v>
      </c>
      <c r="AW990" s="4" t="str">
        <v>Unit Linked</v>
      </c>
      <c r="AX990" s="4" t="str">
        <v>Traditional Non-par</v>
      </c>
      <c r="AY990" s="4" t="str">
        <v>Traditional Non-par</v>
      </c>
      <c r="AZ990" s="4" t="str">
        <v>Traditional Non-par</v>
      </c>
      <c r="BA990" s="4" t="str">
        <v>Traditional Non-par</v>
      </c>
      <c r="BB990" s="4" t="str">
        <v>Traditional Non-par</v>
      </c>
      <c r="BC990" s="4" t="str">
        <v>Unit Linked</v>
      </c>
      <c r="BD990" s="4" t="str">
        <v>Unit Linked</v>
      </c>
      <c r="BE990" s="4" t="str">
        <v>Traditional Non-par</v>
      </c>
      <c r="BF990" s="4" t="str">
        <v>Traditional Non-par</v>
      </c>
      <c r="BG990" s="4">
        <v>0.19</v>
      </c>
      <c r="BH990" s="4">
        <v>0.04</v>
      </c>
      <c r="BI990" s="4">
        <v>0.25</v>
      </c>
      <c r="BJ990" s="4">
        <v>-0.01</v>
      </c>
      <c r="BK990" s="4">
        <v>0.08</v>
      </c>
      <c r="BL990" s="4">
        <v>0.12</v>
      </c>
      <c r="BM990" s="4">
        <v>0.24</v>
      </c>
      <c r="BN990" s="4">
        <v>0.33</v>
      </c>
      <c r="BO990" s="4">
        <v>0.22</v>
      </c>
      <c r="BP990" s="4">
        <v>0</v>
      </c>
      <c r="BQ990" t="e">
        <f>VLOOKUP(A990,Misc!$A$3:$B$11,2,FALSE)</f>
        <v>#N/A</v>
      </c>
      <c r="BR990" t="e">
        <f>INDEX(FX!$B$30:$AK$48,MATCH(Data!BQ990,FX!$A$30:$A$48,0),MATCH(Data!D990,Period,0))</f>
        <v>#N/A</v>
      </c>
      <c r="BS990" t="e">
        <f t="shared" si="273"/>
        <v>#N/A</v>
      </c>
      <c r="BT990">
        <f t="shared" si="274"/>
        <v>0</v>
      </c>
      <c r="BU990" t="e">
        <f t="shared" si="275"/>
        <v>#N/A</v>
      </c>
      <c r="BV990">
        <f t="shared" si="276"/>
        <v>0</v>
      </c>
      <c r="BW990" t="e">
        <f t="shared" si="277"/>
        <v>#N/A</v>
      </c>
      <c r="BX990">
        <f t="shared" si="278"/>
        <v>0</v>
      </c>
      <c r="BY990" t="e">
        <f t="shared" si="279"/>
        <v>#N/A</v>
      </c>
      <c r="BZ990">
        <f t="shared" si="280"/>
        <v>0</v>
      </c>
      <c r="CA990" t="e">
        <f t="shared" si="265"/>
        <v>#N/A</v>
      </c>
      <c r="CB990" t="e">
        <f t="shared" si="266"/>
        <v>#N/A</v>
      </c>
      <c r="CC990" t="e">
        <f t="shared" si="267"/>
        <v>#N/A</v>
      </c>
      <c r="CD990" t="e">
        <f t="shared" si="268"/>
        <v>#N/A</v>
      </c>
      <c r="CE990" s="4">
        <f t="shared" si="269"/>
        <v>0</v>
      </c>
      <c r="CF990" s="4" t="str">
        <f t="shared" si="270"/>
        <v/>
      </c>
      <c r="CG990" s="4">
        <f t="shared" si="271"/>
        <v>0</v>
      </c>
      <c r="CH990" s="4" t="str">
        <f t="shared" si="272"/>
        <v/>
      </c>
      <c r="CI990" t="e">
        <f>INDEX(FX!$B$114:$AK$132,MATCH(Data!BQ990,FX!$A$114:$A$132,0),MATCH(Data!D990,Period,0))</f>
        <v>#N/A</v>
      </c>
    </row>
    <row r="991" spans="1:87" x14ac:dyDescent="0.15">
      <c r="A991" t="s">
        <v>302</v>
      </c>
      <c r="B991" s="1">
        <f t="shared" si="281"/>
        <v>44044</v>
      </c>
      <c r="C991" t="s">
        <v>63</v>
      </c>
      <c r="D991" s="1">
        <v>43983</v>
      </c>
      <c r="E991">
        <v>266.45204206463995</v>
      </c>
      <c r="F991">
        <v>105.93384221062331</v>
      </c>
      <c r="G991">
        <v>28.834886027635005</v>
      </c>
      <c r="H991">
        <v>20.931564576244</v>
      </c>
      <c r="I991">
        <v>380.53208633344343</v>
      </c>
      <c r="J991">
        <v>127.23231906669149</v>
      </c>
      <c r="K991">
        <v>68.138944713198214</v>
      </c>
      <c r="L991">
        <v>56.223557855510101</v>
      </c>
      <c r="M991">
        <v>459.13167358132</v>
      </c>
      <c r="N991">
        <v>94.052274411900825</v>
      </c>
      <c r="O991">
        <v>32.741019142465547</v>
      </c>
      <c r="P991">
        <v>28.189571810655956</v>
      </c>
      <c r="Q991" t="str">
        <v>Limited Pay UL 15/5</v>
      </c>
      <c r="R991" t="str">
        <v>E15/8</v>
      </c>
      <c r="S991" t="str">
        <v>UE15/7</v>
      </c>
      <c r="T991" t="str">
        <v>Life Saver 15/9</v>
      </c>
      <c r="U991" t="str">
        <v>TMB Wealthy 3 Gens</v>
      </c>
      <c r="V991" t="str">
        <v>Term ROP 20/10</v>
      </c>
      <c r="W991" t="str">
        <v>Power Max Link</v>
      </c>
      <c r="X991" t="str">
        <v>Unit-Linked</v>
      </c>
      <c r="Y991" t="str">
        <v>W99/8</v>
      </c>
      <c r="Z991" t="str">
        <v>Pension85</v>
      </c>
      <c r="AA991">
        <v>57.941740500000002</v>
      </c>
      <c r="AB991">
        <v>101.12901839999996</v>
      </c>
      <c r="AC991">
        <v>-1.0325</v>
      </c>
      <c r="AD991">
        <v>-0.21546000000000001</v>
      </c>
      <c r="AE991">
        <v>63.533999999999999</v>
      </c>
      <c r="AF991">
        <v>14.088359000000001</v>
      </c>
      <c r="AG991">
        <v>11.1</v>
      </c>
      <c r="AH991">
        <v>-0.18330000000000002</v>
      </c>
      <c r="AI991">
        <v>4.5736735999999993</v>
      </c>
      <c r="AJ991">
        <v>3.8049488</v>
      </c>
      <c r="AK991">
        <v>11.711561764640066</v>
      </c>
      <c r="AL991">
        <v>31.616785859813</v>
      </c>
      <c r="AM991">
        <v>21.734958391622015</v>
      </c>
      <c r="AN991">
        <v>-7.3682150641000005E-2</v>
      </c>
      <c r="AO991">
        <v>1.8862175525999995E-2</v>
      </c>
      <c r="AP991">
        <v>16.589336058002001</v>
      </c>
      <c r="AQ991">
        <v>11.102041988702009</v>
      </c>
      <c r="AR991">
        <v>5.3842446510649991</v>
      </c>
      <c r="AS991">
        <v>-0.28824700706399992</v>
      </c>
      <c r="AT991">
        <v>1.7620065669359999</v>
      </c>
      <c r="AU991">
        <v>0.84774420317800003</v>
      </c>
      <c r="AV991">
        <v>17.232431182292643</v>
      </c>
      <c r="AW991" s="4" t="str">
        <v>Unit Linked</v>
      </c>
      <c r="AX991" s="4" t="str">
        <v>Traditional Non-par</v>
      </c>
      <c r="AY991" s="4" t="str">
        <v>Traditional Non-par</v>
      </c>
      <c r="AZ991" s="4" t="str">
        <v>Traditional Non-par</v>
      </c>
      <c r="BA991" s="4" t="str">
        <v>Traditional Non-par</v>
      </c>
      <c r="BB991" s="4" t="str">
        <v>Traditional Non-par</v>
      </c>
      <c r="BC991" s="4" t="str">
        <v>Unit Linked</v>
      </c>
      <c r="BD991" s="4" t="str">
        <v>Unit Linked</v>
      </c>
      <c r="BE991" s="4" t="str">
        <v>Traditional Non-par</v>
      </c>
      <c r="BF991" s="4" t="str">
        <v>Traditional Non-par</v>
      </c>
      <c r="BG991" s="4">
        <v>0.19</v>
      </c>
      <c r="BH991" s="4">
        <v>0.04</v>
      </c>
      <c r="BI991" s="4">
        <v>0.25</v>
      </c>
      <c r="BJ991" s="4">
        <v>-0.01</v>
      </c>
      <c r="BK991" s="4">
        <v>0.08</v>
      </c>
      <c r="BL991" s="4">
        <v>0.12</v>
      </c>
      <c r="BM991" s="4">
        <v>0.24</v>
      </c>
      <c r="BN991" s="4">
        <v>0.33</v>
      </c>
      <c r="BO991" s="4">
        <v>0.22</v>
      </c>
      <c r="BP991" s="4">
        <v>0</v>
      </c>
      <c r="BQ991" t="e">
        <f>VLOOKUP(A991,Misc!$A$3:$B$11,2,FALSE)</f>
        <v>#N/A</v>
      </c>
      <c r="BR991" t="e">
        <f>INDEX(FX!$B$30:$AK$48,MATCH(Data!BQ991,FX!$A$30:$A$48,0),MATCH(Data!D991,Period,0))</f>
        <v>#N/A</v>
      </c>
      <c r="BS991" t="e">
        <f t="shared" si="273"/>
        <v>#N/A</v>
      </c>
      <c r="BT991">
        <f t="shared" si="274"/>
        <v>0</v>
      </c>
      <c r="BU991" t="e">
        <f t="shared" si="275"/>
        <v>#N/A</v>
      </c>
      <c r="BV991">
        <f t="shared" si="276"/>
        <v>0</v>
      </c>
      <c r="BW991" t="e">
        <f t="shared" si="277"/>
        <v>#N/A</v>
      </c>
      <c r="BX991">
        <f t="shared" si="278"/>
        <v>0</v>
      </c>
      <c r="BY991" t="e">
        <f t="shared" si="279"/>
        <v>#N/A</v>
      </c>
      <c r="BZ991">
        <f t="shared" si="280"/>
        <v>0</v>
      </c>
      <c r="CA991" t="e">
        <f t="shared" si="265"/>
        <v>#N/A</v>
      </c>
      <c r="CB991" t="e">
        <f t="shared" si="266"/>
        <v>#N/A</v>
      </c>
      <c r="CC991" t="e">
        <f t="shared" si="267"/>
        <v>#N/A</v>
      </c>
      <c r="CD991" t="e">
        <f t="shared" si="268"/>
        <v>#N/A</v>
      </c>
      <c r="CE991" s="4">
        <f t="shared" si="269"/>
        <v>0</v>
      </c>
      <c r="CF991" s="4" t="str">
        <f t="shared" si="270"/>
        <v/>
      </c>
      <c r="CG991" s="4">
        <f t="shared" si="271"/>
        <v>0</v>
      </c>
      <c r="CH991" s="4" t="str">
        <f t="shared" si="272"/>
        <v/>
      </c>
      <c r="CI991" t="e">
        <f>INDEX(FX!$B$114:$AK$132,MATCH(Data!BQ991,FX!$A$114:$A$132,0),MATCH(Data!D991,Period,0))</f>
        <v>#N/A</v>
      </c>
    </row>
    <row r="992" spans="1:87" x14ac:dyDescent="0.15">
      <c r="A992" t="s">
        <v>302</v>
      </c>
      <c r="B992" s="1">
        <f t="shared" si="281"/>
        <v>44044</v>
      </c>
      <c r="C992" t="s">
        <v>63</v>
      </c>
      <c r="D992" s="1">
        <v>44013</v>
      </c>
      <c r="E992">
        <v>148.97026501816995</v>
      </c>
      <c r="F992">
        <v>79.451829642296147</v>
      </c>
      <c r="G992">
        <v>21.550032930147999</v>
      </c>
      <c r="H992">
        <v>19.056602965530999</v>
      </c>
      <c r="I992">
        <v>312.58521849210371</v>
      </c>
      <c r="J992">
        <v>137.48618275675054</v>
      </c>
      <c r="K992">
        <v>64.469677481010891</v>
      </c>
      <c r="L992">
        <v>55.664462726303512</v>
      </c>
      <c r="M992">
        <v>218.92276761783006</v>
      </c>
      <c r="N992">
        <v>94.939922770034386</v>
      </c>
      <c r="O992">
        <v>31.423009436037006</v>
      </c>
      <c r="P992">
        <v>28.535681729806996</v>
      </c>
      <c r="Q992" t="str">
        <v>Limited Pay UL 15/5</v>
      </c>
      <c r="R992" t="str">
        <v>E15/8</v>
      </c>
      <c r="S992" t="str">
        <v>UE15/7</v>
      </c>
      <c r="T992" t="str">
        <v>Life Saver 15/9</v>
      </c>
      <c r="U992" t="str">
        <v>TMB Wealthy 3 Gens</v>
      </c>
      <c r="V992" t="str">
        <v>Term ROP 20/10</v>
      </c>
      <c r="W992" t="str">
        <v>Power Max Link</v>
      </c>
      <c r="X992" t="str">
        <v>Unit-Linked</v>
      </c>
      <c r="Y992" t="str">
        <v>W99/8</v>
      </c>
      <c r="Z992" t="str">
        <v>Pension85</v>
      </c>
      <c r="AA992">
        <v>59.298499999999997</v>
      </c>
      <c r="AB992">
        <v>38.432115199999998</v>
      </c>
      <c r="AC992">
        <v>-0.42699999999999999</v>
      </c>
      <c r="AD992">
        <v>-0.26100000000000001</v>
      </c>
      <c r="AE992">
        <v>7.0342000000000002</v>
      </c>
      <c r="AF992">
        <v>16.361996000000001</v>
      </c>
      <c r="AG992">
        <v>11.6</v>
      </c>
      <c r="AH992">
        <v>-1.0219</v>
      </c>
      <c r="AI992">
        <v>3.7072544000000001</v>
      </c>
      <c r="AJ992">
        <v>3.0442933999999999</v>
      </c>
      <c r="AK992">
        <v>11.201806018169947</v>
      </c>
      <c r="AL992">
        <v>38.251318294371998</v>
      </c>
      <c r="AM992">
        <v>9.7577598150180016</v>
      </c>
      <c r="AN992">
        <v>-7.1730572770999992E-2</v>
      </c>
      <c r="AO992">
        <v>7.4901844019999988E-3</v>
      </c>
      <c r="AP992">
        <v>1.517380937227</v>
      </c>
      <c r="AQ992">
        <v>10.966716873288998</v>
      </c>
      <c r="AR992">
        <v>5.4735804025030008</v>
      </c>
      <c r="AS992">
        <v>-1.2073978836469998</v>
      </c>
      <c r="AT992">
        <v>1.0855630960509999</v>
      </c>
      <c r="AU992">
        <v>-0.52169738306600022</v>
      </c>
      <c r="AV992">
        <v>14.195418850541131</v>
      </c>
      <c r="AW992" s="4" t="str">
        <v>Unit Linked</v>
      </c>
      <c r="AX992" s="4" t="str">
        <v>Traditional Non-par</v>
      </c>
      <c r="AY992" s="4" t="str">
        <v>Traditional Non-par</v>
      </c>
      <c r="AZ992" s="4" t="str">
        <v>Traditional Non-par</v>
      </c>
      <c r="BA992" s="4" t="str">
        <v>Traditional Non-par</v>
      </c>
      <c r="BB992" s="4" t="str">
        <v>Traditional Non-par</v>
      </c>
      <c r="BC992" s="4" t="str">
        <v>Unit Linked</v>
      </c>
      <c r="BD992" s="4" t="str">
        <v>Unit Linked</v>
      </c>
      <c r="BE992" s="4" t="str">
        <v>Traditional Non-par</v>
      </c>
      <c r="BF992" s="4" t="str">
        <v>Traditional Non-par</v>
      </c>
      <c r="BG992" s="4">
        <v>0.19</v>
      </c>
      <c r="BH992" s="4">
        <v>0.04</v>
      </c>
      <c r="BI992" s="4">
        <v>0.25</v>
      </c>
      <c r="BJ992" s="4">
        <v>-0.01</v>
      </c>
      <c r="BK992" s="4">
        <v>0.08</v>
      </c>
      <c r="BL992" s="4">
        <v>0.12</v>
      </c>
      <c r="BM992" s="4">
        <v>0.24</v>
      </c>
      <c r="BN992" s="4">
        <v>0.33</v>
      </c>
      <c r="BO992" s="4">
        <v>0.22</v>
      </c>
      <c r="BP992" s="4">
        <v>0</v>
      </c>
      <c r="BQ992" t="e">
        <f>VLOOKUP(A992,Misc!$A$3:$B$11,2,FALSE)</f>
        <v>#N/A</v>
      </c>
      <c r="BR992" t="e">
        <f>INDEX(FX!$B$30:$AK$48,MATCH(Data!BQ992,FX!$A$30:$A$48,0),MATCH(Data!D992,Period,0))</f>
        <v>#N/A</v>
      </c>
      <c r="BS992" t="e">
        <f t="shared" si="273"/>
        <v>#N/A</v>
      </c>
      <c r="BT992">
        <f t="shared" si="274"/>
        <v>0</v>
      </c>
      <c r="BU992" t="e">
        <f t="shared" si="275"/>
        <v>#N/A</v>
      </c>
      <c r="BV992">
        <f t="shared" si="276"/>
        <v>0</v>
      </c>
      <c r="BW992" t="e">
        <f t="shared" si="277"/>
        <v>#N/A</v>
      </c>
      <c r="BX992">
        <f t="shared" si="278"/>
        <v>0</v>
      </c>
      <c r="BY992" t="e">
        <f t="shared" si="279"/>
        <v>#N/A</v>
      </c>
      <c r="BZ992">
        <f t="shared" si="280"/>
        <v>0</v>
      </c>
      <c r="CA992" t="e">
        <f t="shared" si="265"/>
        <v>#N/A</v>
      </c>
      <c r="CB992" t="e">
        <f t="shared" si="266"/>
        <v>#N/A</v>
      </c>
      <c r="CC992" t="e">
        <f t="shared" si="267"/>
        <v>#N/A</v>
      </c>
      <c r="CD992" t="e">
        <f t="shared" si="268"/>
        <v>#N/A</v>
      </c>
      <c r="CE992" s="4">
        <f t="shared" si="269"/>
        <v>0</v>
      </c>
      <c r="CF992" s="4" t="str">
        <f t="shared" si="270"/>
        <v/>
      </c>
      <c r="CG992" s="4">
        <f t="shared" si="271"/>
        <v>0</v>
      </c>
      <c r="CH992" s="4" t="str">
        <f t="shared" si="272"/>
        <v/>
      </c>
      <c r="CI992" t="e">
        <f>INDEX(FX!$B$114:$AK$132,MATCH(Data!BQ992,FX!$A$114:$A$132,0),MATCH(Data!D992,Period,0))</f>
        <v>#N/A</v>
      </c>
    </row>
    <row r="993" spans="1:87" x14ac:dyDescent="0.15">
      <c r="A993" t="s">
        <v>302</v>
      </c>
      <c r="B993" s="1">
        <f t="shared" si="281"/>
        <v>44044</v>
      </c>
      <c r="C993" t="s">
        <v>63</v>
      </c>
      <c r="D993" s="1">
        <v>44044</v>
      </c>
      <c r="E993">
        <v>143.16629952679003</v>
      </c>
      <c r="F993">
        <v>78.072885624548292</v>
      </c>
      <c r="G993">
        <v>24.651168847462003</v>
      </c>
      <c r="H993">
        <v>20.710269792117003</v>
      </c>
      <c r="I993">
        <v>316.93831367436121</v>
      </c>
      <c r="J993">
        <v>148.24195368851471</v>
      </c>
      <c r="K993">
        <v>67.031398486981729</v>
      </c>
      <c r="L993">
        <v>58.503078771681643</v>
      </c>
      <c r="M993">
        <v>562.29202368204994</v>
      </c>
      <c r="N993">
        <v>298.80052281156384</v>
      </c>
      <c r="O993">
        <v>60.782959086195014</v>
      </c>
      <c r="P993">
        <v>37.627439042235991</v>
      </c>
      <c r="Q993" t="str">
        <v>Limited Pay UL 15/5</v>
      </c>
      <c r="R993" t="str">
        <v>E15/8</v>
      </c>
      <c r="S993" t="str">
        <v>UE15/7</v>
      </c>
      <c r="T993" t="str">
        <v>Life Saver 15/9</v>
      </c>
      <c r="U993" t="str">
        <v>TMB Wealthy 3 Gens</v>
      </c>
      <c r="V993" t="str">
        <v>Term ROP 20/10</v>
      </c>
      <c r="W993" t="str">
        <v>Power Max Link</v>
      </c>
      <c r="X993" t="str">
        <v>Unit-Linked</v>
      </c>
      <c r="Y993" t="str">
        <v>W99/8</v>
      </c>
      <c r="Z993" t="str">
        <v>Pension85</v>
      </c>
      <c r="AA993">
        <v>63.011897999999995</v>
      </c>
      <c r="AB993">
        <v>21.961967200000004</v>
      </c>
      <c r="AC993">
        <v>-8.4000000000000005E-2</v>
      </c>
      <c r="AD993">
        <v>-0.14219999999999999</v>
      </c>
      <c r="AE993">
        <v>8.42</v>
      </c>
      <c r="AF993">
        <v>20.318455</v>
      </c>
      <c r="AG993">
        <v>9.25</v>
      </c>
      <c r="AH993">
        <v>-1.1043000000000001</v>
      </c>
      <c r="AI993">
        <v>3.1120495999999997</v>
      </c>
      <c r="AJ993">
        <v>2.8526482</v>
      </c>
      <c r="AK993">
        <v>15.56978152679001</v>
      </c>
      <c r="AL993">
        <v>35.883717105945472</v>
      </c>
      <c r="AM993">
        <v>5.9672454698999973</v>
      </c>
      <c r="AN993">
        <v>1.2067981072999999E-2</v>
      </c>
      <c r="AO993">
        <v>-8.8539032800000021E-4</v>
      </c>
      <c r="AP993">
        <v>1.538038108616</v>
      </c>
      <c r="AQ993">
        <v>13.255827217149001</v>
      </c>
      <c r="AR993">
        <v>3.4683854326560124</v>
      </c>
      <c r="AS993">
        <v>-1.2177068613199999</v>
      </c>
      <c r="AT993">
        <v>0.98003472585400031</v>
      </c>
      <c r="AU993">
        <v>-0.23282423483600009</v>
      </c>
      <c r="AV993">
        <v>18.422336799950656</v>
      </c>
      <c r="AW993" s="4" t="str">
        <v>Unit Linked</v>
      </c>
      <c r="AX993" s="4" t="str">
        <v>Traditional Non-par</v>
      </c>
      <c r="AY993" s="4" t="str">
        <v>Traditional Non-par</v>
      </c>
      <c r="AZ993" s="4" t="str">
        <v>Traditional Non-par</v>
      </c>
      <c r="BA993" s="4" t="str">
        <v>Traditional Non-par</v>
      </c>
      <c r="BB993" s="4" t="str">
        <v>Traditional Non-par</v>
      </c>
      <c r="BC993" s="4" t="str">
        <v>Unit Linked</v>
      </c>
      <c r="BD993" s="4" t="str">
        <v>Unit Linked</v>
      </c>
      <c r="BE993" s="4" t="str">
        <v>Traditional Non-par</v>
      </c>
      <c r="BF993" s="4" t="str">
        <v>Traditional Non-par</v>
      </c>
      <c r="BG993" s="4">
        <v>0.19</v>
      </c>
      <c r="BH993" s="4">
        <v>0.04</v>
      </c>
      <c r="BI993" s="4">
        <v>0.25</v>
      </c>
      <c r="BJ993" s="4">
        <v>-0.01</v>
      </c>
      <c r="BK993" s="4">
        <v>0.08</v>
      </c>
      <c r="BL993" s="4">
        <v>0.12</v>
      </c>
      <c r="BM993" s="4">
        <v>0.24</v>
      </c>
      <c r="BN993" s="4">
        <v>0.33</v>
      </c>
      <c r="BO993" s="4">
        <v>0.22</v>
      </c>
      <c r="BP993" s="4">
        <v>0</v>
      </c>
      <c r="BQ993" t="e">
        <f>VLOOKUP(A993,Misc!$A$3:$B$11,2,FALSE)</f>
        <v>#N/A</v>
      </c>
      <c r="BR993" t="e">
        <f>INDEX(FX!$B$30:$AK$48,MATCH(Data!BQ993,FX!$A$30:$A$48,0),MATCH(Data!D993,Period,0))</f>
        <v>#N/A</v>
      </c>
      <c r="BS993" t="e">
        <f t="shared" si="273"/>
        <v>#N/A</v>
      </c>
      <c r="BT993">
        <f t="shared" si="274"/>
        <v>0</v>
      </c>
      <c r="BU993" t="e">
        <f t="shared" si="275"/>
        <v>#N/A</v>
      </c>
      <c r="BV993">
        <f t="shared" si="276"/>
        <v>0</v>
      </c>
      <c r="BW993" t="e">
        <f t="shared" si="277"/>
        <v>#N/A</v>
      </c>
      <c r="BX993">
        <f t="shared" si="278"/>
        <v>0</v>
      </c>
      <c r="BY993" t="e">
        <f t="shared" si="279"/>
        <v>#N/A</v>
      </c>
      <c r="BZ993">
        <f t="shared" si="280"/>
        <v>0</v>
      </c>
      <c r="CA993" t="e">
        <f t="shared" si="265"/>
        <v>#N/A</v>
      </c>
      <c r="CB993" t="e">
        <f t="shared" si="266"/>
        <v>#N/A</v>
      </c>
      <c r="CC993" t="e">
        <f t="shared" si="267"/>
        <v>#N/A</v>
      </c>
      <c r="CD993" t="e">
        <f t="shared" si="268"/>
        <v>#N/A</v>
      </c>
      <c r="CE993" s="4">
        <f t="shared" si="269"/>
        <v>0</v>
      </c>
      <c r="CF993" s="4" t="str">
        <f t="shared" si="270"/>
        <v/>
      </c>
      <c r="CG993" s="4">
        <f t="shared" si="271"/>
        <v>0</v>
      </c>
      <c r="CH993" s="4" t="str">
        <f t="shared" si="272"/>
        <v/>
      </c>
      <c r="CI993" t="e">
        <f>INDEX(FX!$B$114:$AK$132,MATCH(Data!BQ993,FX!$A$114:$A$132,0),MATCH(Data!D993,Period,0))</f>
        <v>#N/A</v>
      </c>
    </row>
    <row r="994" spans="1:87" x14ac:dyDescent="0.15">
      <c r="A994" t="s">
        <v>302</v>
      </c>
      <c r="B994" s="1">
        <f t="shared" si="281"/>
        <v>44044</v>
      </c>
      <c r="C994" t="s">
        <v>63</v>
      </c>
      <c r="D994" s="1">
        <v>44075</v>
      </c>
      <c r="E994">
        <v>207.41659582082818</v>
      </c>
      <c r="F994">
        <v>108.48948960371895</v>
      </c>
      <c r="G994">
        <v>37.542010247431939</v>
      </c>
      <c r="H994">
        <v>26.96282605190612</v>
      </c>
      <c r="I994">
        <v>392.77366241712741</v>
      </c>
      <c r="J994">
        <v>175.54533164487114</v>
      </c>
      <c r="K994">
        <v>80.874881956040852</v>
      </c>
      <c r="L994">
        <v>69.18458911566276</v>
      </c>
      <c r="M994">
        <v>274.89761742721998</v>
      </c>
      <c r="N994">
        <v>128.37175167394565</v>
      </c>
      <c r="O994">
        <v>37.213130855260999</v>
      </c>
      <c r="P994">
        <v>30.457295367154998</v>
      </c>
      <c r="Q994" t="str">
        <v>Limited Pay UL 15/5</v>
      </c>
      <c r="R994" t="str">
        <v>E15/8</v>
      </c>
      <c r="S994" t="str">
        <v>UE15/7</v>
      </c>
      <c r="T994" t="str">
        <v>Life Saver 15/9</v>
      </c>
      <c r="U994" t="str">
        <v>TMB Wealthy 3 Gens</v>
      </c>
      <c r="V994" t="str">
        <v>Term ROP 20/10</v>
      </c>
      <c r="W994" t="str">
        <v>Power Max Link</v>
      </c>
      <c r="X994" t="str">
        <v>Unit-Linked</v>
      </c>
      <c r="Y994" t="str">
        <v>W99/8</v>
      </c>
      <c r="Z994" t="str">
        <v>Pension85</v>
      </c>
      <c r="AA994">
        <v>86.42839679090271</v>
      </c>
      <c r="AB994">
        <v>38.143999999999998</v>
      </c>
      <c r="AC994">
        <v>0</v>
      </c>
      <c r="AD994">
        <v>0</v>
      </c>
      <c r="AE994">
        <v>9.5359999999999978</v>
      </c>
      <c r="AF994">
        <v>44.699999999999996</v>
      </c>
      <c r="AG994">
        <v>5.35</v>
      </c>
      <c r="AH994">
        <v>1</v>
      </c>
      <c r="AI994">
        <v>4.7679999999999998</v>
      </c>
      <c r="AJ994">
        <v>0</v>
      </c>
      <c r="AK994">
        <v>17.043206418194586</v>
      </c>
      <c r="AL994">
        <v>48.484417860279429</v>
      </c>
      <c r="AM994">
        <v>1.7869452657389555</v>
      </c>
      <c r="AN994">
        <v>0</v>
      </c>
      <c r="AO994">
        <v>0</v>
      </c>
      <c r="AP994">
        <v>-0.20805580384387509</v>
      </c>
      <c r="AQ994">
        <v>29.112060463005395</v>
      </c>
      <c r="AR994">
        <v>2.7540155317754129</v>
      </c>
      <c r="AS994">
        <v>0.50367193551377287</v>
      </c>
      <c r="AT994">
        <v>1.4629815307946543</v>
      </c>
      <c r="AU994">
        <v>0</v>
      </c>
      <c r="AV994">
        <v>24.35830529409273</v>
      </c>
      <c r="AW994" s="4" t="str">
        <v>Unit Linked</v>
      </c>
      <c r="AX994" s="4" t="str">
        <v>Traditional Non-par</v>
      </c>
      <c r="AY994" s="4" t="str">
        <v>Traditional Non-par</v>
      </c>
      <c r="AZ994" s="4" t="str">
        <v>Traditional Non-par</v>
      </c>
      <c r="BA994" s="4" t="str">
        <v>Traditional Non-par</v>
      </c>
      <c r="BB994" s="4" t="str">
        <v>Traditional Non-par</v>
      </c>
      <c r="BC994" s="4" t="str">
        <v>Unit Linked</v>
      </c>
      <c r="BD994" s="4" t="str">
        <v>Unit Linked</v>
      </c>
      <c r="BE994" s="4" t="str">
        <v>Traditional Non-par</v>
      </c>
      <c r="BF994" s="4" t="str">
        <v>Traditional Non-par</v>
      </c>
      <c r="BG994" s="4">
        <v>0.19</v>
      </c>
      <c r="BH994" s="4">
        <v>0.04</v>
      </c>
      <c r="BI994" s="4">
        <v>0.25</v>
      </c>
      <c r="BJ994" s="4">
        <v>-0.01</v>
      </c>
      <c r="BK994" s="4">
        <v>0.08</v>
      </c>
      <c r="BL994" s="4">
        <v>0.12</v>
      </c>
      <c r="BM994" s="4">
        <v>0.24</v>
      </c>
      <c r="BN994" s="4">
        <v>0.33</v>
      </c>
      <c r="BO994" s="4">
        <v>0.22</v>
      </c>
      <c r="BP994" s="4">
        <v>0</v>
      </c>
      <c r="BQ994" t="e">
        <f>VLOOKUP(A994,Misc!$A$3:$B$11,2,FALSE)</f>
        <v>#N/A</v>
      </c>
      <c r="BR994" t="e">
        <f>INDEX(FX!$B$30:$AK$48,MATCH(Data!BQ994,FX!$A$30:$A$48,0),MATCH(Data!D994,Period,0))</f>
        <v>#N/A</v>
      </c>
      <c r="BS994">
        <f t="shared" si="273"/>
        <v>0</v>
      </c>
      <c r="BT994" t="e">
        <f t="shared" si="274"/>
        <v>#N/A</v>
      </c>
      <c r="BU994">
        <f t="shared" si="275"/>
        <v>0</v>
      </c>
      <c r="BV994" t="e">
        <f t="shared" si="276"/>
        <v>#N/A</v>
      </c>
      <c r="BW994">
        <f t="shared" si="277"/>
        <v>0</v>
      </c>
      <c r="BX994" t="e">
        <f t="shared" si="278"/>
        <v>#N/A</v>
      </c>
      <c r="BY994">
        <f t="shared" si="279"/>
        <v>0</v>
      </c>
      <c r="BZ994" t="e">
        <f t="shared" si="280"/>
        <v>#N/A</v>
      </c>
      <c r="CA994" t="e">
        <f t="shared" si="265"/>
        <v>#N/A</v>
      </c>
      <c r="CB994" t="e">
        <f t="shared" si="266"/>
        <v>#N/A</v>
      </c>
      <c r="CC994" t="e">
        <f t="shared" si="267"/>
        <v>#N/A</v>
      </c>
      <c r="CD994" t="e">
        <f t="shared" si="268"/>
        <v>#N/A</v>
      </c>
      <c r="CE994" s="4" t="str">
        <f t="shared" si="269"/>
        <v/>
      </c>
      <c r="CF994" s="4">
        <f t="shared" si="270"/>
        <v>0</v>
      </c>
      <c r="CG994" s="4" t="str">
        <f t="shared" si="271"/>
        <v/>
      </c>
      <c r="CH994" s="4">
        <f t="shared" si="272"/>
        <v>0</v>
      </c>
      <c r="CI994" t="e">
        <f>INDEX(FX!$B$114:$AK$132,MATCH(Data!BQ994,FX!$A$114:$A$132,0),MATCH(Data!D994,Period,0))</f>
        <v>#N/A</v>
      </c>
    </row>
    <row r="995" spans="1:87" x14ac:dyDescent="0.15">
      <c r="A995" t="s">
        <v>302</v>
      </c>
      <c r="B995" s="1">
        <f t="shared" si="281"/>
        <v>44044</v>
      </c>
      <c r="C995" t="s">
        <v>63</v>
      </c>
      <c r="D995" s="1">
        <v>44105</v>
      </c>
      <c r="E995">
        <v>215.95914627355208</v>
      </c>
      <c r="F995">
        <v>131.08957618482856</v>
      </c>
      <c r="G995">
        <v>39.263088649808545</v>
      </c>
      <c r="H995">
        <v>28.796571959999454</v>
      </c>
      <c r="I995">
        <v>366.55775794353349</v>
      </c>
      <c r="J995">
        <v>187.57321886963572</v>
      </c>
      <c r="K995">
        <v>81.006712574387265</v>
      </c>
      <c r="L995">
        <v>70.89033005577727</v>
      </c>
      <c r="M995">
        <v>263.69500889385</v>
      </c>
      <c r="N995">
        <v>52.954724538302983</v>
      </c>
      <c r="O995">
        <v>38.167311161891988</v>
      </c>
      <c r="P995">
        <v>18.598376214234001</v>
      </c>
      <c r="Q995" t="str">
        <v>Limited Pay UL 15/5</v>
      </c>
      <c r="R995" t="str">
        <v>E15/8</v>
      </c>
      <c r="S995" t="str">
        <v>UE15/7</v>
      </c>
      <c r="T995" t="str">
        <v>Life Saver 15/9</v>
      </c>
      <c r="U995" t="str">
        <v>TMB Wealthy 3 Gens</v>
      </c>
      <c r="V995" t="str">
        <v>Term ROP 20/10</v>
      </c>
      <c r="W995" t="str">
        <v>Power Max Link</v>
      </c>
      <c r="X995" t="str">
        <v>Unit-Linked</v>
      </c>
      <c r="Y995" t="str">
        <v>W99/8</v>
      </c>
      <c r="Z995" t="str">
        <v>Pension85</v>
      </c>
      <c r="AA995">
        <v>67.454354097328377</v>
      </c>
      <c r="AB995">
        <v>11.128637796783391</v>
      </c>
      <c r="AC995">
        <v>0</v>
      </c>
      <c r="AD995">
        <v>0</v>
      </c>
      <c r="AE995">
        <v>8.9029102374267186</v>
      </c>
      <c r="AF995">
        <v>97.375580721854746</v>
      </c>
      <c r="AG995">
        <v>8.0249999999999986</v>
      </c>
      <c r="AH995">
        <v>1.5</v>
      </c>
      <c r="AI995">
        <v>4.4514551187133611</v>
      </c>
      <c r="AJ995">
        <v>0</v>
      </c>
      <c r="AK995">
        <v>16.450719383849105</v>
      </c>
      <c r="AL995">
        <v>37.792036862115978</v>
      </c>
      <c r="AM995">
        <v>0.52134717452510704</v>
      </c>
      <c r="AN995">
        <v>0</v>
      </c>
      <c r="AO995">
        <v>0</v>
      </c>
      <c r="AP995">
        <v>-0.19424309416921992</v>
      </c>
      <c r="AQ995">
        <v>63.418429386910475</v>
      </c>
      <c r="AR995">
        <v>4.1310232976631189</v>
      </c>
      <c r="AS995">
        <v>0.75550790327065931</v>
      </c>
      <c r="AT995">
        <v>1.3658549966105227</v>
      </c>
      <c r="AU995">
        <v>0</v>
      </c>
      <c r="AV995">
        <v>22.949210009930823</v>
      </c>
      <c r="AW995" s="4" t="str">
        <v>Unit Linked</v>
      </c>
      <c r="AX995" s="4" t="str">
        <v>Traditional Non-par</v>
      </c>
      <c r="AY995" s="4" t="str">
        <v>Traditional Non-par</v>
      </c>
      <c r="AZ995" s="4" t="str">
        <v>Traditional Non-par</v>
      </c>
      <c r="BA995" s="4" t="str">
        <v>Traditional Non-par</v>
      </c>
      <c r="BB995" s="4" t="str">
        <v>Traditional Non-par</v>
      </c>
      <c r="BC995" s="4" t="str">
        <v>Unit Linked</v>
      </c>
      <c r="BD995" s="4" t="str">
        <v>Unit Linked</v>
      </c>
      <c r="BE995" s="4" t="str">
        <v>Traditional Non-par</v>
      </c>
      <c r="BF995" s="4" t="str">
        <v>Traditional Non-par</v>
      </c>
      <c r="BG995" s="4">
        <v>0.19</v>
      </c>
      <c r="BH995" s="4">
        <v>0.04</v>
      </c>
      <c r="BI995" s="4">
        <v>0.25</v>
      </c>
      <c r="BJ995" s="4">
        <v>-0.01</v>
      </c>
      <c r="BK995" s="4">
        <v>0.08</v>
      </c>
      <c r="BL995" s="4">
        <v>0.12</v>
      </c>
      <c r="BM995" s="4">
        <v>0.24</v>
      </c>
      <c r="BN995" s="4">
        <v>0.33</v>
      </c>
      <c r="BO995" s="4">
        <v>0.22</v>
      </c>
      <c r="BP995" s="4">
        <v>0</v>
      </c>
      <c r="BQ995" t="e">
        <f>VLOOKUP(A995,Misc!$A$3:$B$11,2,FALSE)</f>
        <v>#N/A</v>
      </c>
      <c r="BR995" t="e">
        <f>INDEX(FX!$B$30:$AK$48,MATCH(Data!BQ995,FX!$A$30:$A$48,0),MATCH(Data!D995,Period,0))</f>
        <v>#N/A</v>
      </c>
      <c r="BS995">
        <f t="shared" si="273"/>
        <v>0</v>
      </c>
      <c r="BT995" t="e">
        <f t="shared" si="274"/>
        <v>#N/A</v>
      </c>
      <c r="BU995">
        <f t="shared" si="275"/>
        <v>0</v>
      </c>
      <c r="BV995" t="e">
        <f t="shared" si="276"/>
        <v>#N/A</v>
      </c>
      <c r="BW995">
        <f t="shared" si="277"/>
        <v>0</v>
      </c>
      <c r="BX995" t="e">
        <f t="shared" si="278"/>
        <v>#N/A</v>
      </c>
      <c r="BY995">
        <f t="shared" si="279"/>
        <v>0</v>
      </c>
      <c r="BZ995" t="e">
        <f t="shared" si="280"/>
        <v>#N/A</v>
      </c>
      <c r="CA995" t="e">
        <f t="shared" si="265"/>
        <v>#N/A</v>
      </c>
      <c r="CB995" t="e">
        <f t="shared" si="266"/>
        <v>#N/A</v>
      </c>
      <c r="CC995" t="e">
        <f t="shared" si="267"/>
        <v>#N/A</v>
      </c>
      <c r="CD995" t="e">
        <f t="shared" si="268"/>
        <v>#N/A</v>
      </c>
      <c r="CE995" s="4" t="str">
        <f t="shared" si="269"/>
        <v/>
      </c>
      <c r="CF995" s="4">
        <f t="shared" si="270"/>
        <v>0</v>
      </c>
      <c r="CG995" s="4" t="str">
        <f t="shared" si="271"/>
        <v/>
      </c>
      <c r="CH995" s="4">
        <f t="shared" si="272"/>
        <v>0</v>
      </c>
      <c r="CI995" t="e">
        <f>INDEX(FX!$B$114:$AK$132,MATCH(Data!BQ995,FX!$A$114:$A$132,0),MATCH(Data!D995,Period,0))</f>
        <v>#N/A</v>
      </c>
    </row>
    <row r="996" spans="1:87" x14ac:dyDescent="0.15">
      <c r="A996" t="s">
        <v>302</v>
      </c>
      <c r="B996" s="1">
        <f t="shared" si="281"/>
        <v>44044</v>
      </c>
      <c r="C996" t="s">
        <v>63</v>
      </c>
      <c r="D996" s="1">
        <v>44136</v>
      </c>
      <c r="E996">
        <v>226.28528075757387</v>
      </c>
      <c r="F996">
        <v>140.55641313814135</v>
      </c>
      <c r="G996">
        <v>39.577642718365425</v>
      </c>
      <c r="H996">
        <v>29.216048135352036</v>
      </c>
      <c r="I996">
        <v>443.82078864703192</v>
      </c>
      <c r="J996">
        <v>217.6418581732589</v>
      </c>
      <c r="K996">
        <v>94.759341871031012</v>
      </c>
      <c r="L996">
        <v>80.822439797535964</v>
      </c>
      <c r="M996">
        <v>181.74004070944991</v>
      </c>
      <c r="N996">
        <v>44.341202941136018</v>
      </c>
      <c r="O996">
        <v>28.97350897363501</v>
      </c>
      <c r="P996">
        <v>22.213801636329002</v>
      </c>
      <c r="Q996" t="str">
        <v>Limited Pay UL 15/5</v>
      </c>
      <c r="R996" t="str">
        <v>E15/8</v>
      </c>
      <c r="S996" t="str">
        <v>UE15/7</v>
      </c>
      <c r="T996" t="str">
        <v>Life Saver 15/9</v>
      </c>
      <c r="U996" t="str">
        <v>TMB Wealthy 3 Gens</v>
      </c>
      <c r="V996" t="str">
        <v>Term ROP 20/10</v>
      </c>
      <c r="W996" t="str">
        <v>Power Max Link</v>
      </c>
      <c r="X996" t="str">
        <v>Unit-Linked</v>
      </c>
      <c r="Y996" t="str">
        <v>W99/8</v>
      </c>
      <c r="Z996" t="str">
        <v>Pension85</v>
      </c>
      <c r="AA996">
        <v>53.850112250723271</v>
      </c>
      <c r="AB996">
        <v>9.1819912958059131</v>
      </c>
      <c r="AC996">
        <v>0</v>
      </c>
      <c r="AD996">
        <v>0</v>
      </c>
      <c r="AE996">
        <v>8.7447536150532503</v>
      </c>
      <c r="AF996">
        <v>122.97309771168634</v>
      </c>
      <c r="AG996">
        <v>8.5599999999999987</v>
      </c>
      <c r="AH996">
        <v>1.6</v>
      </c>
      <c r="AI996">
        <v>4.3723768075266261</v>
      </c>
      <c r="AJ996">
        <v>0</v>
      </c>
      <c r="AK996">
        <v>16.287760898009026</v>
      </c>
      <c r="AL996">
        <v>30.143057003928163</v>
      </c>
      <c r="AM996">
        <v>0.43015194725505124</v>
      </c>
      <c r="AN996">
        <v>0</v>
      </c>
      <c r="AO996">
        <v>0</v>
      </c>
      <c r="AP996">
        <v>-0.19079244366574422</v>
      </c>
      <c r="AQ996">
        <v>80.089491183572335</v>
      </c>
      <c r="AR996">
        <v>4.4064248508406605</v>
      </c>
      <c r="AS996">
        <v>0.80587509682203662</v>
      </c>
      <c r="AT996">
        <v>1.3415911315197875</v>
      </c>
      <c r="AU996">
        <v>0</v>
      </c>
      <c r="AV996">
        <v>23.157594640443662</v>
      </c>
      <c r="AW996" s="4" t="str">
        <v>Unit Linked</v>
      </c>
      <c r="AX996" s="4" t="str">
        <v>Traditional Non-par</v>
      </c>
      <c r="AY996" s="4" t="str">
        <v>Traditional Non-par</v>
      </c>
      <c r="AZ996" s="4" t="str">
        <v>Traditional Non-par</v>
      </c>
      <c r="BA996" s="4" t="str">
        <v>Traditional Non-par</v>
      </c>
      <c r="BB996" s="4" t="str">
        <v>Traditional Non-par</v>
      </c>
      <c r="BC996" s="4" t="str">
        <v>Unit Linked</v>
      </c>
      <c r="BD996" s="4" t="str">
        <v>Unit Linked</v>
      </c>
      <c r="BE996" s="4" t="str">
        <v>Traditional Non-par</v>
      </c>
      <c r="BF996" s="4" t="str">
        <v>Traditional Non-par</v>
      </c>
      <c r="BG996" s="4">
        <v>0.19</v>
      </c>
      <c r="BH996" s="4">
        <v>0.04</v>
      </c>
      <c r="BI996" s="4">
        <v>0.25</v>
      </c>
      <c r="BJ996" s="4">
        <v>-0.01</v>
      </c>
      <c r="BK996" s="4">
        <v>0.08</v>
      </c>
      <c r="BL996" s="4">
        <v>0.12</v>
      </c>
      <c r="BM996" s="4">
        <v>0.24</v>
      </c>
      <c r="BN996" s="4">
        <v>0.33</v>
      </c>
      <c r="BO996" s="4">
        <v>0.22</v>
      </c>
      <c r="BP996" s="4">
        <v>0</v>
      </c>
      <c r="BQ996" t="e">
        <f>VLOOKUP(A996,Misc!$A$3:$B$11,2,FALSE)</f>
        <v>#N/A</v>
      </c>
      <c r="BR996" t="e">
        <f>INDEX(FX!$B$30:$AK$48,MATCH(Data!BQ996,FX!$A$30:$A$48,0),MATCH(Data!D996,Period,0))</f>
        <v>#N/A</v>
      </c>
      <c r="BS996">
        <f t="shared" si="273"/>
        <v>0</v>
      </c>
      <c r="BT996" t="e">
        <f t="shared" si="274"/>
        <v>#N/A</v>
      </c>
      <c r="BU996">
        <f t="shared" si="275"/>
        <v>0</v>
      </c>
      <c r="BV996" t="e">
        <f t="shared" si="276"/>
        <v>#N/A</v>
      </c>
      <c r="BW996">
        <f t="shared" si="277"/>
        <v>0</v>
      </c>
      <c r="BX996" t="e">
        <f t="shared" si="278"/>
        <v>#N/A</v>
      </c>
      <c r="BY996">
        <f t="shared" si="279"/>
        <v>0</v>
      </c>
      <c r="BZ996" t="e">
        <f t="shared" si="280"/>
        <v>#N/A</v>
      </c>
      <c r="CA996" t="e">
        <f t="shared" si="265"/>
        <v>#N/A</v>
      </c>
      <c r="CB996" t="e">
        <f t="shared" si="266"/>
        <v>#N/A</v>
      </c>
      <c r="CC996" t="e">
        <f t="shared" si="267"/>
        <v>#N/A</v>
      </c>
      <c r="CD996" t="e">
        <f t="shared" si="268"/>
        <v>#N/A</v>
      </c>
      <c r="CE996" s="4" t="str">
        <f t="shared" si="269"/>
        <v/>
      </c>
      <c r="CF996" s="4">
        <f t="shared" si="270"/>
        <v>0</v>
      </c>
      <c r="CG996" s="4" t="str">
        <f t="shared" si="271"/>
        <v/>
      </c>
      <c r="CH996" s="4">
        <f t="shared" si="272"/>
        <v>0</v>
      </c>
      <c r="CI996" t="e">
        <f>INDEX(FX!$B$114:$AK$132,MATCH(Data!BQ996,FX!$A$114:$A$132,0),MATCH(Data!D996,Period,0))</f>
        <v>#N/A</v>
      </c>
    </row>
    <row r="997" spans="1:87" x14ac:dyDescent="0.15">
      <c r="A997" t="s">
        <v>302</v>
      </c>
      <c r="B997" s="1">
        <f t="shared" si="281"/>
        <v>44044</v>
      </c>
      <c r="C997" t="s">
        <v>63</v>
      </c>
      <c r="D997" s="1">
        <v>44166</v>
      </c>
      <c r="E997">
        <v>208.21800659716894</v>
      </c>
      <c r="F997">
        <v>132.16586191146195</v>
      </c>
      <c r="G997">
        <v>36.936984587583815</v>
      </c>
      <c r="H997">
        <v>27.310372493976878</v>
      </c>
      <c r="I997">
        <v>666.1061691593186</v>
      </c>
      <c r="J997">
        <v>282.71379122965743</v>
      </c>
      <c r="K997">
        <v>137.77626747275164</v>
      </c>
      <c r="L997">
        <v>110.34534625274738</v>
      </c>
      <c r="M997">
        <v>503.41760788284995</v>
      </c>
      <c r="N997">
        <v>92.342867727713184</v>
      </c>
      <c r="O997">
        <v>54.785962536415994</v>
      </c>
      <c r="P997">
        <v>27.248502956376001</v>
      </c>
      <c r="Q997" t="str">
        <v>Limited Pay UL 15/5</v>
      </c>
      <c r="R997" t="str">
        <v>E15/8</v>
      </c>
      <c r="S997" t="str">
        <v>UE15/7</v>
      </c>
      <c r="T997" t="str">
        <v>Life Saver 15/9</v>
      </c>
      <c r="U997" t="str">
        <v>TMB Wealthy 3 Gens</v>
      </c>
      <c r="V997" t="str">
        <v>Term ROP 20/10</v>
      </c>
      <c r="W997" t="str">
        <v>Power Max Link</v>
      </c>
      <c r="X997" t="str">
        <v>Unit-Linked</v>
      </c>
      <c r="Y997" t="str">
        <v>W99/8</v>
      </c>
      <c r="Z997" t="str">
        <v>Pension85</v>
      </c>
      <c r="AA997">
        <v>42.353608166823491</v>
      </c>
      <c r="AB997">
        <v>4.6995249091888383</v>
      </c>
      <c r="AC997">
        <v>0</v>
      </c>
      <c r="AD997">
        <v>0</v>
      </c>
      <c r="AE997">
        <v>7.5192398547021426</v>
      </c>
      <c r="AF997">
        <v>119.83788518431543</v>
      </c>
      <c r="AG997">
        <v>11.896304202657795</v>
      </c>
      <c r="AH997">
        <v>2.2236082621790274</v>
      </c>
      <c r="AI997">
        <v>3.7596199273510722</v>
      </c>
      <c r="AJ997">
        <v>0</v>
      </c>
      <c r="AK997">
        <v>14.934279625373279</v>
      </c>
      <c r="AL997">
        <v>23.642916631495741</v>
      </c>
      <c r="AM997">
        <v>0.22016028176639291</v>
      </c>
      <c r="AN997">
        <v>0</v>
      </c>
      <c r="AO997">
        <v>0</v>
      </c>
      <c r="AP997">
        <v>-0.16405426722577152</v>
      </c>
      <c r="AQ997">
        <v>78.047600877952789</v>
      </c>
      <c r="AR997">
        <v>6.123851690625175</v>
      </c>
      <c r="AS997">
        <v>1.1199690772361277</v>
      </c>
      <c r="AT997">
        <v>1.1535768700759561</v>
      </c>
      <c r="AU997">
        <v>0</v>
      </c>
      <c r="AV997">
        <v>21.49975829304455</v>
      </c>
      <c r="AW997" s="4" t="str">
        <v>Unit Linked</v>
      </c>
      <c r="AX997" s="4" t="str">
        <v>Traditional Non-par</v>
      </c>
      <c r="AY997" s="4" t="str">
        <v>Traditional Non-par</v>
      </c>
      <c r="AZ997" s="4" t="str">
        <v>Traditional Non-par</v>
      </c>
      <c r="BA997" s="4" t="str">
        <v>Traditional Non-par</v>
      </c>
      <c r="BB997" s="4" t="str">
        <v>Traditional Non-par</v>
      </c>
      <c r="BC997" s="4" t="str">
        <v>Unit Linked</v>
      </c>
      <c r="BD997" s="4" t="str">
        <v>Unit Linked</v>
      </c>
      <c r="BE997" s="4" t="str">
        <v>Traditional Non-par</v>
      </c>
      <c r="BF997" s="4" t="str">
        <v>Traditional Non-par</v>
      </c>
      <c r="BG997" s="4">
        <v>0.19</v>
      </c>
      <c r="BH997" s="4">
        <v>0.04</v>
      </c>
      <c r="BI997" s="4">
        <v>0.25</v>
      </c>
      <c r="BJ997" s="4">
        <v>-0.01</v>
      </c>
      <c r="BK997" s="4">
        <v>0.08</v>
      </c>
      <c r="BL997" s="4">
        <v>0.12</v>
      </c>
      <c r="BM997" s="4">
        <v>0.24</v>
      </c>
      <c r="BN997" s="4">
        <v>0.33</v>
      </c>
      <c r="BO997" s="4">
        <v>0.22</v>
      </c>
      <c r="BP997" s="4">
        <v>0</v>
      </c>
      <c r="BQ997" t="e">
        <f>VLOOKUP(A997,Misc!$A$3:$B$11,2,FALSE)</f>
        <v>#N/A</v>
      </c>
      <c r="BR997" t="e">
        <f>INDEX(FX!$B$30:$AK$48,MATCH(Data!BQ997,FX!$A$30:$A$48,0),MATCH(Data!D997,Period,0))</f>
        <v>#N/A</v>
      </c>
      <c r="BS997">
        <f t="shared" si="273"/>
        <v>0</v>
      </c>
      <c r="BT997" t="e">
        <f t="shared" si="274"/>
        <v>#N/A</v>
      </c>
      <c r="BU997">
        <f t="shared" si="275"/>
        <v>0</v>
      </c>
      <c r="BV997" t="e">
        <f t="shared" si="276"/>
        <v>#N/A</v>
      </c>
      <c r="BW997">
        <f t="shared" si="277"/>
        <v>0</v>
      </c>
      <c r="BX997" t="e">
        <f t="shared" si="278"/>
        <v>#N/A</v>
      </c>
      <c r="BY997">
        <f t="shared" si="279"/>
        <v>0</v>
      </c>
      <c r="BZ997" t="e">
        <f t="shared" si="280"/>
        <v>#N/A</v>
      </c>
      <c r="CA997" t="e">
        <f t="shared" si="265"/>
        <v>#N/A</v>
      </c>
      <c r="CB997" t="e">
        <f t="shared" si="266"/>
        <v>#N/A</v>
      </c>
      <c r="CC997" t="e">
        <f t="shared" si="267"/>
        <v>#N/A</v>
      </c>
      <c r="CD997" t="e">
        <f t="shared" si="268"/>
        <v>#N/A</v>
      </c>
      <c r="CE997" s="4" t="str">
        <f t="shared" si="269"/>
        <v/>
      </c>
      <c r="CF997" s="4">
        <f t="shared" si="270"/>
        <v>0</v>
      </c>
      <c r="CG997" s="4" t="str">
        <f t="shared" si="271"/>
        <v/>
      </c>
      <c r="CH997" s="4">
        <f t="shared" si="272"/>
        <v>0</v>
      </c>
      <c r="CI997" t="e">
        <f>INDEX(FX!$B$114:$AK$132,MATCH(Data!BQ997,FX!$A$114:$A$132,0),MATCH(Data!D997,Period,0))</f>
        <v>#N/A</v>
      </c>
    </row>
    <row r="998" spans="1:87" x14ac:dyDescent="0.15">
      <c r="A998" t="s">
        <v>302</v>
      </c>
      <c r="B998" s="1">
        <f t="shared" si="281"/>
        <v>44044</v>
      </c>
      <c r="C998" t="s">
        <v>349</v>
      </c>
      <c r="D998" s="1">
        <v>43831</v>
      </c>
      <c r="E998">
        <f t="array" ref="E998:E1009">TRANSPOSE('[10]PD_Key Metrics P1'!$F$6:$Q$6)</f>
        <v>659.05994874560008</v>
      </c>
      <c r="F998">
        <f t="array" ref="F998:F1009">TRANSPOSE('[10]PD_Key Metrics P1'!$F$11:$Q$11)</f>
        <v>54.786500315902948</v>
      </c>
      <c r="G998">
        <f t="array" ref="G998:G1009">TRANSPOSE('[10]PD_Key Metrics P1'!$F$16:$Q$16)</f>
        <v>26.299673878054989</v>
      </c>
      <c r="H998">
        <f t="array" ref="H998:H1009">TRANSPOSE('[10]PD_Key Metrics P1'!$F$21:$Q$21)</f>
        <v>17.915106296314981</v>
      </c>
      <c r="I998">
        <f t="array" ref="I998:I1009">TRANSPOSE('[10]PD_Key Metrics P1'!$F$7:$Q$7)</f>
        <v>545.2306637695815</v>
      </c>
      <c r="J998">
        <f t="array" ref="J998:J1009">TRANSPOSE('[10]PD_Key Metrics P1'!$F$12:$Q$12)</f>
        <v>54.020258078928677</v>
      </c>
      <c r="K998">
        <f t="array" ref="K998:K1009">TRANSPOSE('[10]PD_Key Metrics P1'!$F$17:$Q$17)</f>
        <v>27.007320230762588</v>
      </c>
      <c r="L998">
        <f t="array" ref="L998:L1009">TRANSPOSE('[10]PD_Key Metrics P1'!$F$22:$Q$22)</f>
        <v>13.52016020512723</v>
      </c>
      <c r="M998">
        <f t="array" ref="M998:M1009">TRANSPOSE('[10]PD_Key Metrics P1'!$F$9:$Q$9)</f>
        <v>85.522906522434383</v>
      </c>
      <c r="N998">
        <f t="array" ref="N998:N1009">TRANSPOSE('[10]PD_Key Metrics P1'!$F$14:$Q$14)</f>
        <v>20.593589997522603</v>
      </c>
      <c r="O998">
        <f t="array" ref="O998:O1009">TRANSPOSE('[10]PD_Key Metrics P1'!$F$19:$Q$19)</f>
        <v>13.417135707878996</v>
      </c>
      <c r="P998">
        <f t="array" ref="P998:P1009">TRANSPOSE('[10]PD_Key Metrics P1'!$F$24:$Q$24)</f>
        <v>8.706928598535999</v>
      </c>
      <c r="Q998" t="str">
        <f t="array" ref="Q998:Q1009">'[10]PD_Key Products'!$D$6</f>
        <v>Employee Benefit</v>
      </c>
      <c r="R998" t="str">
        <f t="array" ref="R998:R1009">'[10]PD_Key Products'!$D$9</f>
        <v>Group Co-op</v>
      </c>
      <c r="S998" t="str">
        <f t="array" ref="S998:S1009">'[10]PD_Key Products'!$D$12</f>
        <v>Auto Loan</v>
      </c>
      <c r="T998" t="str">
        <f t="array" ref="T998:T1009">'[10]PD_Key Products'!$D$15</f>
        <v>Pension85</v>
      </c>
      <c r="U998" t="str">
        <f t="array" ref="U998:U1009">'[10]PD_Key Products'!$D$18</f>
        <v>Whole Life Package (with NGD&amp;ICP)</v>
      </c>
      <c r="V998" t="str">
        <f t="array" ref="V998:V1009">'[10]PD_Key Products'!$D$21</f>
        <v>FWD Saving 20/10</v>
      </c>
      <c r="W998" t="str">
        <f t="array" ref="W998:W1009">'[10]PD_Key Products'!$D$24</f>
        <v>Term</v>
      </c>
      <c r="X998" t="str">
        <f t="array" ref="X998:X1009">'[10]PD_Key Products'!$D$27</f>
        <v>HB</v>
      </c>
      <c r="Y998" t="str">
        <f t="array" ref="Y998:Y1009">'[10]PD_Key Products'!$D$30</f>
        <v>New CI</v>
      </c>
      <c r="Z998" t="str">
        <f t="array" ref="Z998:Z1009">'[10]PD_Key Products'!$D$33</f>
        <v>Cancer Fighter</v>
      </c>
      <c r="AA998">
        <f t="array" ref="AA998:AA1009">TRANSPOSE('[10]PD_Key Products'!$F$6:$Q$6)</f>
        <v>602.99228830000004</v>
      </c>
      <c r="AB998">
        <f t="array" ref="AB998:AB1009">TRANSPOSE('[10]PD_Key Products'!$F$9:$Q$9)</f>
        <v>5.917262</v>
      </c>
      <c r="AC998">
        <f t="array" ref="AC998:AC1009">TRANSPOSE('[10]PD_Key Products'!$F$12:$Q$12)</f>
        <v>6.8911058539999912</v>
      </c>
      <c r="AD998">
        <f t="array" ref="AD998:AD1009">TRANSPOSE('[10]PD_Key Products'!$F$15:$Q$15)</f>
        <v>5.9499775999999995</v>
      </c>
      <c r="AE998">
        <f t="array" ref="AE998:AE1009">TRANSPOSE('[10]PD_Key Products'!$F$18:$Q$18)</f>
        <v>13.954751999999999</v>
      </c>
      <c r="AF998">
        <f t="array" ref="AF998:AF1009">TRANSPOSE('[10]PD_Key Products'!$F$21:$Q$21)</f>
        <v>0</v>
      </c>
      <c r="AG998">
        <f t="array" ref="AG998:AG1009">TRANSPOSE('[10]PD_Key Products'!$F$24:$Q$24)</f>
        <v>2.4481519999999999</v>
      </c>
      <c r="AH998">
        <f t="array" ref="AH998:AH1009">TRANSPOSE('[10]PD_Key Products'!$F$27:$Q$27)</f>
        <v>3.4684447999999981</v>
      </c>
      <c r="AI998">
        <f t="array" ref="AI998:AI1009">TRANSPOSE('[10]PD_Key Products'!$F$30:$Q$30)</f>
        <v>3.6308116771999992</v>
      </c>
      <c r="AJ998">
        <f t="array" ref="AJ998:AJ1009">TRANSPOSE('[10]PD_Key Products'!$F$33:$Q$33)</f>
        <v>1.8506419243999994</v>
      </c>
      <c r="AK998">
        <f t="array" ref="AK998:AK1009">TRANSPOSE('[10]PD_Key Products'!$F$36:$Q$36)</f>
        <v>11.956512589999875</v>
      </c>
      <c r="AL998">
        <f t="array" ref="AL998:AL1009">TRANSPOSE('[10]PD_Key Products'!$F$7:$Q$7)</f>
        <v>26.448604986844504</v>
      </c>
      <c r="AM998">
        <f t="array" ref="AM998:AM1009">TRANSPOSE('[10]PD_Key Products'!$F$10:$Q$10)</f>
        <v>-0.79635523699062294</v>
      </c>
      <c r="AN998">
        <f t="array" ref="AN998:AN1009">TRANSPOSE('[10]PD_Key Products'!$F$13:$Q$13)</f>
        <v>7.1832920631509838</v>
      </c>
      <c r="AO998">
        <f t="array" ref="AO998:AO1009">TRANSPOSE('[10]PD_Key Products'!$F$16:$Q$16)</f>
        <v>3.0671878377340005</v>
      </c>
      <c r="AP998">
        <f t="array" ref="AP998:AP1009">TRANSPOSE('[10]PD_Key Products'!$F$19:$Q$19)</f>
        <v>-3.0590685662409998</v>
      </c>
      <c r="AQ998">
        <f t="array" ref="AQ998:AQ1009">TRANSPOSE('[10]PD_Key Products'!$F$22:$Q$22)</f>
        <v>0</v>
      </c>
      <c r="AR998">
        <f t="array" ref="AR998:AR1009">TRANSPOSE('[10]PD_Key Products'!$F$25:$Q$25)</f>
        <v>0.87250052137300016</v>
      </c>
      <c r="AS998">
        <f t="array" ref="AS998:AS1009">TRANSPOSE('[10]PD_Key Products'!$F$28:$Q$28)</f>
        <v>1.4487125584840002</v>
      </c>
      <c r="AT998">
        <f t="array" ref="AT998:AT1009">TRANSPOSE('[10]PD_Key Products'!$F$31:$Q$31)</f>
        <v>4.3601473439299987</v>
      </c>
      <c r="AU998">
        <f t="array" ref="AU998:AU1009">TRANSPOSE('[10]PD_Key Products'!$F$34:$Q$35)</f>
        <v>0.72667357841599989</v>
      </c>
      <c r="AV998">
        <f t="array" ref="AV998:AV1009">TRANSPOSE('[10]PD_Key Products'!$F$37:$Q$37)</f>
        <v>14.534805229202085</v>
      </c>
      <c r="AW998" s="4" t="str">
        <f t="array" ref="AW998:AW1009">'[10]PD_Key Products'!$D$8</f>
        <v>Group Protection (non-medical)</v>
      </c>
      <c r="AX998" s="4" t="str">
        <f t="array" ref="AX998:AX1009">'[10]PD_Key Products'!$D$11</f>
        <v>Group Protection (non-medical)</v>
      </c>
      <c r="AY998" s="4" t="str">
        <f t="array" ref="AY998:AY1009">'[10]PD_Key Products'!$D$14</f>
        <v>Stand-alone protection</v>
      </c>
      <c r="AZ998" s="4" t="str">
        <f t="array" ref="AZ998:AZ1009">'[10]PD_Key Products'!$D$17</f>
        <v>Traditional Non-par</v>
      </c>
      <c r="BA998" s="4" t="str">
        <f t="array" ref="BA998:BA1009">'[10]PD_Key Products'!$D$20</f>
        <v>Traditional Par</v>
      </c>
      <c r="BB998" s="4" t="str">
        <f t="array" ref="BB998:BB1009">'[10]PD_Key Products'!$D$23</f>
        <v>Traditional Non-par</v>
      </c>
      <c r="BC998" s="4" t="str">
        <f t="array" ref="BC998:BC1009">'[10]PD_Key Products'!$D$26</f>
        <v>Traditional Non-par</v>
      </c>
      <c r="BD998" s="4" t="str">
        <f t="array" ref="BD998:BD1009">'[10]PD_Key Products'!$D$29</f>
        <v>Riders</v>
      </c>
      <c r="BE998" s="4" t="str">
        <f t="array" ref="BE998:BE1009">'[10]PD_Key Products'!$D$32</f>
        <v>Riders</v>
      </c>
      <c r="BF998" s="4" t="str">
        <f t="array" ref="BF998:BF1009">'[10]PD_Key Products'!$D$35</f>
        <v>Riders</v>
      </c>
      <c r="BG998" s="4">
        <f t="array" ref="BG998:BG1009">'[10]PD_Key Products'!$D$7</f>
        <v>0</v>
      </c>
      <c r="BH998" s="4">
        <f t="array" ref="BH998:BH1009">'[10]PD_Key Products'!$D$10</f>
        <v>0</v>
      </c>
      <c r="BI998" s="4">
        <f t="array" ref="BI998:BI1009">'[10]PD_Key Products'!$D$13</f>
        <v>1</v>
      </c>
      <c r="BJ998" s="4">
        <f t="array" ref="BJ998:BJ1009">'[10]PD_Key Products'!$D$16</f>
        <v>0.04</v>
      </c>
      <c r="BK998" s="4">
        <f t="array" ref="BK998:BK1009">'[10]PD_Key Products'!$D$19</f>
        <v>0.12</v>
      </c>
      <c r="BL998" s="4">
        <f t="array" ref="BL998:BL1009">'[10]PD_Key Products'!$D$22</f>
        <v>0.06</v>
      </c>
      <c r="BM998" s="4">
        <f t="array" ref="BM998:BM1009">'[10]PD_Key Products'!$D$25</f>
        <v>1</v>
      </c>
      <c r="BN998" s="4">
        <f t="array" ref="BN998:BN1009">'[10]PD_Key Products'!$D$28</f>
        <v>1</v>
      </c>
      <c r="BO998" s="4">
        <f t="array" ref="BO998:BO1009">'[10]PD_Key Products'!$D$31</f>
        <v>1</v>
      </c>
      <c r="BP998" s="4">
        <f t="array" ref="BP998:BP1009">'[10]PD_Key Products'!$D$34</f>
        <v>1</v>
      </c>
      <c r="BQ998" t="e">
        <f>VLOOKUP(A998,Misc!$A$3:$B$11,2,FALSE)</f>
        <v>#N/A</v>
      </c>
      <c r="BR998" t="e">
        <f>INDEX(FX!$B$30:$AK$48,MATCH(Data!BQ998,FX!$A$30:$A$48,0),MATCH(Data!D998,Period,0))</f>
        <v>#N/A</v>
      </c>
      <c r="BS998" t="e">
        <f t="shared" si="273"/>
        <v>#N/A</v>
      </c>
      <c r="BT998">
        <f t="shared" si="274"/>
        <v>0</v>
      </c>
      <c r="BU998" t="e">
        <f t="shared" si="275"/>
        <v>#N/A</v>
      </c>
      <c r="BV998">
        <f t="shared" si="276"/>
        <v>0</v>
      </c>
      <c r="BW998" t="e">
        <f t="shared" si="277"/>
        <v>#N/A</v>
      </c>
      <c r="BX998">
        <f t="shared" si="278"/>
        <v>0</v>
      </c>
      <c r="BY998" t="e">
        <f t="shared" si="279"/>
        <v>#N/A</v>
      </c>
      <c r="BZ998">
        <f t="shared" si="280"/>
        <v>0</v>
      </c>
      <c r="CA998" t="e">
        <f t="shared" si="265"/>
        <v>#N/A</v>
      </c>
      <c r="CB998" t="e">
        <f t="shared" si="266"/>
        <v>#N/A</v>
      </c>
      <c r="CC998" t="e">
        <f t="shared" si="267"/>
        <v>#N/A</v>
      </c>
      <c r="CD998" t="e">
        <f t="shared" si="268"/>
        <v>#N/A</v>
      </c>
      <c r="CE998" s="4">
        <f t="shared" si="269"/>
        <v>0</v>
      </c>
      <c r="CF998" s="4" t="str">
        <f t="shared" si="270"/>
        <v/>
      </c>
      <c r="CG998" s="4">
        <f t="shared" si="271"/>
        <v>0</v>
      </c>
      <c r="CH998" s="4" t="str">
        <f t="shared" si="272"/>
        <v/>
      </c>
      <c r="CI998" t="e">
        <f>INDEX(FX!$B$114:$AK$132,MATCH(Data!BQ998,FX!$A$114:$A$132,0),MATCH(Data!D998,Period,0))</f>
        <v>#N/A</v>
      </c>
    </row>
    <row r="999" spans="1:87" x14ac:dyDescent="0.15">
      <c r="A999" t="s">
        <v>302</v>
      </c>
      <c r="B999" s="1">
        <f t="shared" si="281"/>
        <v>44044</v>
      </c>
      <c r="C999" t="str">
        <f>C998</f>
        <v>Partnership Distribution</v>
      </c>
      <c r="D999" s="1">
        <v>43862</v>
      </c>
      <c r="E999">
        <v>99.186961999720012</v>
      </c>
      <c r="F999">
        <v>34.159523818534261</v>
      </c>
      <c r="G999">
        <v>26.110465225334003</v>
      </c>
      <c r="H999">
        <v>23.598885332628992</v>
      </c>
      <c r="I999">
        <v>67.230663769581597</v>
      </c>
      <c r="J999">
        <v>18.995977857642345</v>
      </c>
      <c r="K999">
        <v>27.007320230762588</v>
      </c>
      <c r="L999">
        <v>13.52016020512723</v>
      </c>
      <c r="M999">
        <v>64.307377083245342</v>
      </c>
      <c r="N999">
        <v>17.828521596778966</v>
      </c>
      <c r="O999">
        <v>13.221076109028997</v>
      </c>
      <c r="P999">
        <v>7.9626700353289985</v>
      </c>
      <c r="Q999" t="str">
        <v>Employee Benefit</v>
      </c>
      <c r="R999" t="str">
        <v>Group Co-op</v>
      </c>
      <c r="S999" t="str">
        <v>Auto Loan</v>
      </c>
      <c r="T999" t="str">
        <v>Pension85</v>
      </c>
      <c r="U999" t="str">
        <v>Whole Life Package (with NGD&amp;ICP)</v>
      </c>
      <c r="V999" t="str">
        <v>FWD Saving 20/10</v>
      </c>
      <c r="W999" t="str">
        <v>Term</v>
      </c>
      <c r="X999" t="str">
        <v>HB</v>
      </c>
      <c r="Y999" t="str">
        <v>New CI</v>
      </c>
      <c r="Z999" t="str">
        <v>Cancer Fighter</v>
      </c>
      <c r="AA999">
        <v>4.4112763800000003</v>
      </c>
      <c r="AB999">
        <v>45.519225509999991</v>
      </c>
      <c r="AC999">
        <v>5.6957603760000035</v>
      </c>
      <c r="AD999">
        <v>7.5049326000000018</v>
      </c>
      <c r="AE999">
        <v>15.461833</v>
      </c>
      <c r="AF999">
        <v>0</v>
      </c>
      <c r="AG999">
        <v>2.0863480000000001</v>
      </c>
      <c r="AH999">
        <v>3.7135385599999995</v>
      </c>
      <c r="AI999">
        <v>4.0560143089200018</v>
      </c>
      <c r="AJ999">
        <v>1.8713314848</v>
      </c>
      <c r="AK999">
        <v>8.8667017800000139</v>
      </c>
      <c r="AL999">
        <v>1.6111523683495865</v>
      </c>
      <c r="AM999">
        <v>4.6633045931356838</v>
      </c>
      <c r="AN999">
        <v>5.9085412017959955</v>
      </c>
      <c r="AO999">
        <v>4.4588041136239998</v>
      </c>
      <c r="AP999">
        <v>-3.3194250790059985</v>
      </c>
      <c r="AQ999">
        <v>0</v>
      </c>
      <c r="AR999">
        <v>3.7954214344359993</v>
      </c>
      <c r="AS999">
        <v>2.3995247911790005</v>
      </c>
      <c r="AT999">
        <v>4.9747910284289985</v>
      </c>
      <c r="AU999">
        <v>2.6593213515879999</v>
      </c>
      <c r="AV999">
        <v>7.0080880150029969</v>
      </c>
      <c r="AW999" s="4" t="str">
        <v>Group Protection (non-medical)</v>
      </c>
      <c r="AX999" s="4" t="str">
        <v>Group Protection (non-medical)</v>
      </c>
      <c r="AY999" s="4" t="str">
        <v>Stand-alone protection</v>
      </c>
      <c r="AZ999" s="4" t="str">
        <v>Traditional Non-par</v>
      </c>
      <c r="BA999" s="4" t="str">
        <v>Traditional Par</v>
      </c>
      <c r="BB999" s="4" t="str">
        <v>Traditional Non-par</v>
      </c>
      <c r="BC999" s="4" t="str">
        <v>Traditional Non-par</v>
      </c>
      <c r="BD999" s="4" t="str">
        <v>Riders</v>
      </c>
      <c r="BE999" s="4" t="str">
        <v>Riders</v>
      </c>
      <c r="BF999" s="4" t="str">
        <v>Riders</v>
      </c>
      <c r="BG999" s="4">
        <v>0</v>
      </c>
      <c r="BH999" s="4">
        <v>0</v>
      </c>
      <c r="BI999" s="4">
        <v>1</v>
      </c>
      <c r="BJ999" s="4">
        <v>0.04</v>
      </c>
      <c r="BK999" s="4">
        <v>0.12</v>
      </c>
      <c r="BL999" s="4">
        <v>0.06</v>
      </c>
      <c r="BM999" s="4">
        <v>1</v>
      </c>
      <c r="BN999" s="4">
        <v>1</v>
      </c>
      <c r="BO999" s="4">
        <v>1</v>
      </c>
      <c r="BP999" s="4">
        <v>1</v>
      </c>
      <c r="BQ999" t="e">
        <f>VLOOKUP(A999,Misc!$A$3:$B$11,2,FALSE)</f>
        <v>#N/A</v>
      </c>
      <c r="BR999" t="e">
        <f>INDEX(FX!$B$30:$AK$48,MATCH(Data!BQ999,FX!$A$30:$A$48,0),MATCH(Data!D999,Period,0))</f>
        <v>#N/A</v>
      </c>
      <c r="BS999" t="e">
        <f t="shared" si="273"/>
        <v>#N/A</v>
      </c>
      <c r="BT999">
        <f t="shared" si="274"/>
        <v>0</v>
      </c>
      <c r="BU999" t="e">
        <f t="shared" si="275"/>
        <v>#N/A</v>
      </c>
      <c r="BV999">
        <f t="shared" si="276"/>
        <v>0</v>
      </c>
      <c r="BW999" t="e">
        <f t="shared" si="277"/>
        <v>#N/A</v>
      </c>
      <c r="BX999">
        <f t="shared" si="278"/>
        <v>0</v>
      </c>
      <c r="BY999" t="e">
        <f t="shared" si="279"/>
        <v>#N/A</v>
      </c>
      <c r="BZ999">
        <f t="shared" si="280"/>
        <v>0</v>
      </c>
      <c r="CA999" t="e">
        <f t="shared" si="265"/>
        <v>#N/A</v>
      </c>
      <c r="CB999" t="e">
        <f t="shared" si="266"/>
        <v>#N/A</v>
      </c>
      <c r="CC999" t="e">
        <f t="shared" si="267"/>
        <v>#N/A</v>
      </c>
      <c r="CD999" t="e">
        <f t="shared" si="268"/>
        <v>#N/A</v>
      </c>
      <c r="CE999" s="4">
        <f t="shared" si="269"/>
        <v>0</v>
      </c>
      <c r="CF999" s="4" t="str">
        <f t="shared" si="270"/>
        <v/>
      </c>
      <c r="CG999" s="4">
        <f t="shared" si="271"/>
        <v>0</v>
      </c>
      <c r="CH999" s="4" t="str">
        <f t="shared" si="272"/>
        <v/>
      </c>
      <c r="CI999" t="e">
        <f>INDEX(FX!$B$114:$AK$132,MATCH(Data!BQ999,FX!$A$114:$A$132,0),MATCH(Data!D999,Period,0))</f>
        <v>#N/A</v>
      </c>
    </row>
    <row r="1000" spans="1:87" x14ac:dyDescent="0.15">
      <c r="A1000" t="s">
        <v>302</v>
      </c>
      <c r="B1000" s="1">
        <f t="shared" si="281"/>
        <v>44044</v>
      </c>
      <c r="C1000" t="str">
        <f t="shared" si="281"/>
        <v>Partnership Distribution</v>
      </c>
      <c r="D1000" s="1">
        <v>43891</v>
      </c>
      <c r="E1000">
        <v>117.97738604468</v>
      </c>
      <c r="F1000">
        <v>38.594264940876343</v>
      </c>
      <c r="G1000">
        <v>28.883518761431997</v>
      </c>
      <c r="H1000">
        <v>23.452221668886995</v>
      </c>
      <c r="I1000">
        <v>72.730663769581597</v>
      </c>
      <c r="J1000">
        <v>19.939907802320764</v>
      </c>
      <c r="K1000">
        <v>27.007320230762588</v>
      </c>
      <c r="L1000">
        <v>13.52016020512723</v>
      </c>
      <c r="M1000">
        <v>83.992411610320005</v>
      </c>
      <c r="N1000">
        <v>17.303649533856632</v>
      </c>
      <c r="O1000">
        <v>13.476739330020001</v>
      </c>
      <c r="P1000">
        <v>6.0827337238119981</v>
      </c>
      <c r="Q1000" t="str">
        <v>Employee Benefit</v>
      </c>
      <c r="R1000" t="str">
        <v>Group Co-op</v>
      </c>
      <c r="S1000" t="str">
        <v>Auto Loan</v>
      </c>
      <c r="T1000" t="str">
        <v>Pension85</v>
      </c>
      <c r="U1000" t="str">
        <v>Whole Life Package (with NGD&amp;ICP)</v>
      </c>
      <c r="V1000" t="str">
        <v>FWD Saving 20/10</v>
      </c>
      <c r="W1000" t="str">
        <v>Term</v>
      </c>
      <c r="X1000" t="str">
        <v>HB</v>
      </c>
      <c r="Y1000" t="str">
        <v>New CI</v>
      </c>
      <c r="Z1000" t="str">
        <v>Cancer Fighter</v>
      </c>
      <c r="AA1000">
        <v>6.2545025900000004</v>
      </c>
      <c r="AB1000">
        <v>67.826357000000002</v>
      </c>
      <c r="AC1000">
        <v>8.117202500999996</v>
      </c>
      <c r="AD1000">
        <v>7.2778225000000001</v>
      </c>
      <c r="AE1000">
        <v>8.5660159999999994</v>
      </c>
      <c r="AF1000">
        <v>0</v>
      </c>
      <c r="AG1000">
        <v>3.4990860000000001</v>
      </c>
      <c r="AH1000">
        <v>3.2645676799999999</v>
      </c>
      <c r="AI1000">
        <v>3.3025005588800007</v>
      </c>
      <c r="AJ1000">
        <v>2.7483453848000008</v>
      </c>
      <c r="AK1000">
        <v>7.1209858299999667</v>
      </c>
      <c r="AL1000">
        <v>1.9391433365150395</v>
      </c>
      <c r="AM1000">
        <v>8.2235551998950953</v>
      </c>
      <c r="AN1000">
        <v>8.4762942974389954</v>
      </c>
      <c r="AO1000">
        <v>4.1362943719320002</v>
      </c>
      <c r="AP1000">
        <v>-2.1689284659979986</v>
      </c>
      <c r="AQ1000">
        <v>0</v>
      </c>
      <c r="AR1000">
        <v>3.6106713013290017</v>
      </c>
      <c r="AS1000">
        <v>1.6133120434850001</v>
      </c>
      <c r="AT1000">
        <v>3.9452773470969982</v>
      </c>
      <c r="AU1000">
        <v>2.363820781631</v>
      </c>
      <c r="AV1000">
        <v>6.4548247275512125</v>
      </c>
      <c r="AW1000" s="4" t="str">
        <v>Group Protection (non-medical)</v>
      </c>
      <c r="AX1000" s="4" t="str">
        <v>Group Protection (non-medical)</v>
      </c>
      <c r="AY1000" s="4" t="str">
        <v>Stand-alone protection</v>
      </c>
      <c r="AZ1000" s="4" t="str">
        <v>Traditional Non-par</v>
      </c>
      <c r="BA1000" s="4" t="str">
        <v>Traditional Par</v>
      </c>
      <c r="BB1000" s="4" t="str">
        <v>Traditional Non-par</v>
      </c>
      <c r="BC1000" s="4" t="str">
        <v>Traditional Non-par</v>
      </c>
      <c r="BD1000" s="4" t="str">
        <v>Riders</v>
      </c>
      <c r="BE1000" s="4" t="str">
        <v>Riders</v>
      </c>
      <c r="BF1000" s="4" t="str">
        <v>Riders</v>
      </c>
      <c r="BG1000" s="4">
        <v>0</v>
      </c>
      <c r="BH1000" s="4">
        <v>0</v>
      </c>
      <c r="BI1000" s="4">
        <v>1</v>
      </c>
      <c r="BJ1000" s="4">
        <v>0.04</v>
      </c>
      <c r="BK1000" s="4">
        <v>0.12</v>
      </c>
      <c r="BL1000" s="4">
        <v>0.06</v>
      </c>
      <c r="BM1000" s="4">
        <v>1</v>
      </c>
      <c r="BN1000" s="4">
        <v>1</v>
      </c>
      <c r="BO1000" s="4">
        <v>1</v>
      </c>
      <c r="BP1000" s="4">
        <v>1</v>
      </c>
      <c r="BQ1000" t="e">
        <f>VLOOKUP(A1000,Misc!$A$3:$B$11,2,FALSE)</f>
        <v>#N/A</v>
      </c>
      <c r="BR1000" t="e">
        <f>INDEX(FX!$B$30:$AK$48,MATCH(Data!BQ1000,FX!$A$30:$A$48,0),MATCH(Data!D1000,Period,0))</f>
        <v>#N/A</v>
      </c>
      <c r="BS1000" t="e">
        <f t="shared" si="273"/>
        <v>#N/A</v>
      </c>
      <c r="BT1000">
        <f t="shared" si="274"/>
        <v>0</v>
      </c>
      <c r="BU1000" t="e">
        <f t="shared" si="275"/>
        <v>#N/A</v>
      </c>
      <c r="BV1000">
        <f t="shared" si="276"/>
        <v>0</v>
      </c>
      <c r="BW1000" t="e">
        <f t="shared" si="277"/>
        <v>#N/A</v>
      </c>
      <c r="BX1000">
        <f t="shared" si="278"/>
        <v>0</v>
      </c>
      <c r="BY1000" t="e">
        <f t="shared" si="279"/>
        <v>#N/A</v>
      </c>
      <c r="BZ1000">
        <f t="shared" si="280"/>
        <v>0</v>
      </c>
      <c r="CA1000" t="e">
        <f t="shared" si="265"/>
        <v>#N/A</v>
      </c>
      <c r="CB1000" t="e">
        <f t="shared" si="266"/>
        <v>#N/A</v>
      </c>
      <c r="CC1000" t="e">
        <f t="shared" si="267"/>
        <v>#N/A</v>
      </c>
      <c r="CD1000" t="e">
        <f t="shared" si="268"/>
        <v>#N/A</v>
      </c>
      <c r="CE1000" s="4">
        <f t="shared" si="269"/>
        <v>0</v>
      </c>
      <c r="CF1000" s="4" t="str">
        <f t="shared" si="270"/>
        <v/>
      </c>
      <c r="CG1000" s="4">
        <f t="shared" si="271"/>
        <v>0</v>
      </c>
      <c r="CH1000" s="4" t="str">
        <f t="shared" si="272"/>
        <v/>
      </c>
      <c r="CI1000" t="e">
        <f>INDEX(FX!$B$114:$AK$132,MATCH(Data!BQ1000,FX!$A$114:$A$132,0),MATCH(Data!D1000,Period,0))</f>
        <v>#N/A</v>
      </c>
    </row>
    <row r="1001" spans="1:87" x14ac:dyDescent="0.15">
      <c r="A1001" t="s">
        <v>302</v>
      </c>
      <c r="B1001" s="1">
        <f t="shared" si="281"/>
        <v>44044</v>
      </c>
      <c r="C1001" t="str">
        <f t="shared" si="281"/>
        <v>Partnership Distribution</v>
      </c>
      <c r="D1001" s="1">
        <v>43922</v>
      </c>
      <c r="E1001">
        <v>82.745589491960004</v>
      </c>
      <c r="F1001">
        <v>33.769606564903548</v>
      </c>
      <c r="G1001">
        <v>22.001742023065002</v>
      </c>
      <c r="H1001">
        <v>17.924268857151002</v>
      </c>
      <c r="I1001">
        <v>90.2260507564595</v>
      </c>
      <c r="J1001">
        <v>25.734371546561682</v>
      </c>
      <c r="K1001">
        <v>33.607841458484089</v>
      </c>
      <c r="L1001">
        <v>17.995840918506147</v>
      </c>
      <c r="M1001">
        <v>48.834686540200003</v>
      </c>
      <c r="N1001">
        <v>16.628747433158122</v>
      </c>
      <c r="O1001">
        <v>11.218885328373005</v>
      </c>
      <c r="P1001">
        <v>5.5681958008622354</v>
      </c>
      <c r="Q1001" t="str">
        <v>Employee Benefit</v>
      </c>
      <c r="R1001" t="str">
        <v>Group Co-op</v>
      </c>
      <c r="S1001" t="str">
        <v>Auto Loan</v>
      </c>
      <c r="T1001" t="str">
        <v>Pension85</v>
      </c>
      <c r="U1001" t="str">
        <v>Whole Life Package (with NGD&amp;ICP)</v>
      </c>
      <c r="V1001" t="str">
        <v>FWD Saving 20/10</v>
      </c>
      <c r="W1001" t="str">
        <v>Term</v>
      </c>
      <c r="X1001" t="str">
        <v>HB</v>
      </c>
      <c r="Y1001" t="str">
        <v>New CI</v>
      </c>
      <c r="Z1001" t="str">
        <v>Cancer Fighter</v>
      </c>
      <c r="AA1001">
        <v>18.100756130000001</v>
      </c>
      <c r="AB1001">
        <v>32.420751240000001</v>
      </c>
      <c r="AC1001">
        <v>4.6432779190000026</v>
      </c>
      <c r="AD1001">
        <v>6.5437975999999995</v>
      </c>
      <c r="AE1001">
        <v>3.926898</v>
      </c>
      <c r="AF1001">
        <v>0</v>
      </c>
      <c r="AG1001">
        <v>3.827216</v>
      </c>
      <c r="AH1001">
        <v>2.5807840000000004</v>
      </c>
      <c r="AI1001">
        <v>2.2263502266000001</v>
      </c>
      <c r="AJ1001">
        <v>2.7959098563599993</v>
      </c>
      <c r="AK1001">
        <v>5.6798485199999647</v>
      </c>
      <c r="AL1001">
        <v>3.2992132480659406</v>
      </c>
      <c r="AM1001">
        <v>6.5135614718600001</v>
      </c>
      <c r="AN1001">
        <v>5.0557267038990013</v>
      </c>
      <c r="AO1001">
        <v>3.9888925094369991</v>
      </c>
      <c r="AP1001">
        <v>-1.0838702076479996</v>
      </c>
      <c r="AQ1001">
        <v>0</v>
      </c>
      <c r="AR1001">
        <v>3.8941233569360025</v>
      </c>
      <c r="AS1001">
        <v>1.238103616689</v>
      </c>
      <c r="AT1001">
        <v>3.0283895431150007</v>
      </c>
      <c r="AU1001">
        <v>2.3749444030459999</v>
      </c>
      <c r="AV1001">
        <v>5.4605219195035986</v>
      </c>
      <c r="AW1001" s="4" t="str">
        <v>Group Protection (non-medical)</v>
      </c>
      <c r="AX1001" s="4" t="str">
        <v>Group Protection (non-medical)</v>
      </c>
      <c r="AY1001" s="4" t="str">
        <v>Stand-alone protection</v>
      </c>
      <c r="AZ1001" s="4" t="str">
        <v>Traditional Non-par</v>
      </c>
      <c r="BA1001" s="4" t="str">
        <v>Traditional Par</v>
      </c>
      <c r="BB1001" s="4" t="str">
        <v>Traditional Non-par</v>
      </c>
      <c r="BC1001" s="4" t="str">
        <v>Traditional Non-par</v>
      </c>
      <c r="BD1001" s="4" t="str">
        <v>Riders</v>
      </c>
      <c r="BE1001" s="4" t="str">
        <v>Riders</v>
      </c>
      <c r="BF1001" s="4" t="str">
        <v>Riders</v>
      </c>
      <c r="BG1001" s="4">
        <v>0</v>
      </c>
      <c r="BH1001" s="4">
        <v>0</v>
      </c>
      <c r="BI1001" s="4">
        <v>1</v>
      </c>
      <c r="BJ1001" s="4">
        <v>0.04</v>
      </c>
      <c r="BK1001" s="4">
        <v>0.12</v>
      </c>
      <c r="BL1001" s="4">
        <v>0.06</v>
      </c>
      <c r="BM1001" s="4">
        <v>1</v>
      </c>
      <c r="BN1001" s="4">
        <v>1</v>
      </c>
      <c r="BO1001" s="4">
        <v>1</v>
      </c>
      <c r="BP1001" s="4">
        <v>1</v>
      </c>
      <c r="BQ1001" t="e">
        <f>VLOOKUP(A1001,Misc!$A$3:$B$11,2,FALSE)</f>
        <v>#N/A</v>
      </c>
      <c r="BR1001" t="e">
        <f>INDEX(FX!$B$30:$AK$48,MATCH(Data!BQ1001,FX!$A$30:$A$48,0),MATCH(Data!D1001,Period,0))</f>
        <v>#N/A</v>
      </c>
      <c r="BS1001" t="e">
        <f t="shared" si="273"/>
        <v>#N/A</v>
      </c>
      <c r="BT1001">
        <f t="shared" si="274"/>
        <v>0</v>
      </c>
      <c r="BU1001" t="e">
        <f t="shared" si="275"/>
        <v>#N/A</v>
      </c>
      <c r="BV1001">
        <f t="shared" si="276"/>
        <v>0</v>
      </c>
      <c r="BW1001" t="e">
        <f t="shared" si="277"/>
        <v>#N/A</v>
      </c>
      <c r="BX1001">
        <f t="shared" si="278"/>
        <v>0</v>
      </c>
      <c r="BY1001" t="e">
        <f t="shared" si="279"/>
        <v>#N/A</v>
      </c>
      <c r="BZ1001">
        <f t="shared" si="280"/>
        <v>0</v>
      </c>
      <c r="CA1001" t="e">
        <f t="shared" si="265"/>
        <v>#N/A</v>
      </c>
      <c r="CB1001" t="e">
        <f t="shared" si="266"/>
        <v>#N/A</v>
      </c>
      <c r="CC1001" t="e">
        <f t="shared" si="267"/>
        <v>#N/A</v>
      </c>
      <c r="CD1001" t="e">
        <f t="shared" si="268"/>
        <v>#N/A</v>
      </c>
      <c r="CE1001" s="4">
        <f t="shared" si="269"/>
        <v>0</v>
      </c>
      <c r="CF1001" s="4" t="str">
        <f t="shared" si="270"/>
        <v/>
      </c>
      <c r="CG1001" s="4">
        <f t="shared" si="271"/>
        <v>0</v>
      </c>
      <c r="CH1001" s="4" t="str">
        <f t="shared" si="272"/>
        <v/>
      </c>
      <c r="CI1001" t="e">
        <f>INDEX(FX!$B$114:$AK$132,MATCH(Data!BQ1001,FX!$A$114:$A$132,0),MATCH(Data!D1001,Period,0))</f>
        <v>#N/A</v>
      </c>
    </row>
    <row r="1002" spans="1:87" x14ac:dyDescent="0.15">
      <c r="A1002" t="s">
        <v>302</v>
      </c>
      <c r="B1002" s="1">
        <f t="shared" si="281"/>
        <v>44044</v>
      </c>
      <c r="C1002" t="str">
        <f t="shared" si="281"/>
        <v>Partnership Distribution</v>
      </c>
      <c r="D1002" s="1">
        <v>43952</v>
      </c>
      <c r="E1002">
        <v>49.534485130999997</v>
      </c>
      <c r="F1002">
        <v>21.224446829000318</v>
      </c>
      <c r="G1002">
        <v>19.103687228339993</v>
      </c>
      <c r="H1002">
        <v>16.339093121556999</v>
      </c>
      <c r="I1002">
        <v>94.194829125060025</v>
      </c>
      <c r="J1002">
        <v>26.957534334710765</v>
      </c>
      <c r="K1002">
        <v>36.049420474768006</v>
      </c>
      <c r="L1002">
        <v>18.833074745613047</v>
      </c>
      <c r="M1002">
        <v>43.854389144400002</v>
      </c>
      <c r="N1002">
        <v>13.381467313749642</v>
      </c>
      <c r="O1002">
        <v>11.431938317535998</v>
      </c>
      <c r="P1002">
        <v>5.5990185579640048</v>
      </c>
      <c r="Q1002" t="str">
        <v>Employee Benefit</v>
      </c>
      <c r="R1002" t="str">
        <v>Group Co-op</v>
      </c>
      <c r="S1002" t="str">
        <v>Auto Loan</v>
      </c>
      <c r="T1002" t="str">
        <v>Pension85</v>
      </c>
      <c r="U1002" t="str">
        <v>Whole Life Package (with NGD&amp;ICP)</v>
      </c>
      <c r="V1002" t="str">
        <v>FWD Saving 20/10</v>
      </c>
      <c r="W1002" t="str">
        <v>Term</v>
      </c>
      <c r="X1002" t="str">
        <v>HB</v>
      </c>
      <c r="Y1002" t="str">
        <v>New CI</v>
      </c>
      <c r="Z1002" t="str">
        <v>Cancer Fighter</v>
      </c>
      <c r="AA1002">
        <v>10.29101221</v>
      </c>
      <c r="AB1002">
        <v>9.4669639799999992</v>
      </c>
      <c r="AC1002">
        <v>4.7718514069999936</v>
      </c>
      <c r="AD1002">
        <v>6.3449457000000002</v>
      </c>
      <c r="AE1002">
        <v>4.7732479999999997</v>
      </c>
      <c r="AF1002">
        <v>0</v>
      </c>
      <c r="AG1002">
        <v>2.8396439999999998</v>
      </c>
      <c r="AH1002">
        <v>2.2347148800000003</v>
      </c>
      <c r="AI1002">
        <v>2.2527247999999997</v>
      </c>
      <c r="AJ1002">
        <v>2.1704498540000001</v>
      </c>
      <c r="AK1002">
        <v>4.3889303000000197</v>
      </c>
      <c r="AL1002">
        <v>1.3361364916392979</v>
      </c>
      <c r="AM1002">
        <v>0.11238833736800001</v>
      </c>
      <c r="AN1002">
        <v>4.9152588021259991</v>
      </c>
      <c r="AO1002">
        <v>3.2211727486340003</v>
      </c>
      <c r="AP1002">
        <v>-1.0818649105459996</v>
      </c>
      <c r="AQ1002">
        <v>0</v>
      </c>
      <c r="AR1002">
        <v>2.8668868844310018</v>
      </c>
      <c r="AS1002">
        <v>1.1297708726369997</v>
      </c>
      <c r="AT1002">
        <v>2.9466013036450001</v>
      </c>
      <c r="AU1002">
        <v>1.9350950367120001</v>
      </c>
      <c r="AV1002">
        <v>3.8430012623540186</v>
      </c>
      <c r="AW1002" s="4" t="str">
        <v>Group Protection (non-medical)</v>
      </c>
      <c r="AX1002" s="4" t="str">
        <v>Group Protection (non-medical)</v>
      </c>
      <c r="AY1002" s="4" t="str">
        <v>Stand-alone protection</v>
      </c>
      <c r="AZ1002" s="4" t="str">
        <v>Traditional Non-par</v>
      </c>
      <c r="BA1002" s="4" t="str">
        <v>Traditional Par</v>
      </c>
      <c r="BB1002" s="4" t="str">
        <v>Traditional Non-par</v>
      </c>
      <c r="BC1002" s="4" t="str">
        <v>Traditional Non-par</v>
      </c>
      <c r="BD1002" s="4" t="str">
        <v>Riders</v>
      </c>
      <c r="BE1002" s="4" t="str">
        <v>Riders</v>
      </c>
      <c r="BF1002" s="4" t="str">
        <v>Riders</v>
      </c>
      <c r="BG1002" s="4">
        <v>0</v>
      </c>
      <c r="BH1002" s="4">
        <v>0</v>
      </c>
      <c r="BI1002" s="4">
        <v>1</v>
      </c>
      <c r="BJ1002" s="4">
        <v>0.04</v>
      </c>
      <c r="BK1002" s="4">
        <v>0.12</v>
      </c>
      <c r="BL1002" s="4">
        <v>0.06</v>
      </c>
      <c r="BM1002" s="4">
        <v>1</v>
      </c>
      <c r="BN1002" s="4">
        <v>1</v>
      </c>
      <c r="BO1002" s="4">
        <v>1</v>
      </c>
      <c r="BP1002" s="4">
        <v>1</v>
      </c>
      <c r="BQ1002" t="e">
        <f>VLOOKUP(A1002,Misc!$A$3:$B$11,2,FALSE)</f>
        <v>#N/A</v>
      </c>
      <c r="BR1002" t="e">
        <f>INDEX(FX!$B$30:$AK$48,MATCH(Data!BQ1002,FX!$A$30:$A$48,0),MATCH(Data!D1002,Period,0))</f>
        <v>#N/A</v>
      </c>
      <c r="BS1002" t="e">
        <f t="shared" si="273"/>
        <v>#N/A</v>
      </c>
      <c r="BT1002">
        <f t="shared" si="274"/>
        <v>0</v>
      </c>
      <c r="BU1002" t="e">
        <f t="shared" si="275"/>
        <v>#N/A</v>
      </c>
      <c r="BV1002">
        <f t="shared" si="276"/>
        <v>0</v>
      </c>
      <c r="BW1002" t="e">
        <f t="shared" si="277"/>
        <v>#N/A</v>
      </c>
      <c r="BX1002">
        <f t="shared" si="278"/>
        <v>0</v>
      </c>
      <c r="BY1002" t="e">
        <f t="shared" si="279"/>
        <v>#N/A</v>
      </c>
      <c r="BZ1002">
        <f t="shared" si="280"/>
        <v>0</v>
      </c>
      <c r="CA1002" t="e">
        <f t="shared" si="265"/>
        <v>#N/A</v>
      </c>
      <c r="CB1002" t="e">
        <f t="shared" si="266"/>
        <v>#N/A</v>
      </c>
      <c r="CC1002" t="e">
        <f t="shared" si="267"/>
        <v>#N/A</v>
      </c>
      <c r="CD1002" t="e">
        <f t="shared" si="268"/>
        <v>#N/A</v>
      </c>
      <c r="CE1002" s="4">
        <f t="shared" si="269"/>
        <v>0</v>
      </c>
      <c r="CF1002" s="4" t="str">
        <f t="shared" si="270"/>
        <v/>
      </c>
      <c r="CG1002" s="4">
        <f t="shared" si="271"/>
        <v>0</v>
      </c>
      <c r="CH1002" s="4" t="str">
        <f t="shared" si="272"/>
        <v/>
      </c>
      <c r="CI1002" t="e">
        <f>INDEX(FX!$B$114:$AK$132,MATCH(Data!BQ1002,FX!$A$114:$A$132,0),MATCH(Data!D1002,Period,0))</f>
        <v>#N/A</v>
      </c>
    </row>
    <row r="1003" spans="1:87" x14ac:dyDescent="0.15">
      <c r="A1003" t="s">
        <v>302</v>
      </c>
      <c r="B1003" s="1">
        <f t="shared" si="281"/>
        <v>44044</v>
      </c>
      <c r="C1003" t="str">
        <f t="shared" si="281"/>
        <v>Partnership Distribution</v>
      </c>
      <c r="D1003" s="1">
        <v>43983</v>
      </c>
      <c r="E1003">
        <v>77.356976853399999</v>
      </c>
      <c r="F1003">
        <v>25.593201461288373</v>
      </c>
      <c r="G1003">
        <v>17.900942085577</v>
      </c>
      <c r="H1003">
        <v>15.137965122147001</v>
      </c>
      <c r="I1003">
        <v>94.194829125060025</v>
      </c>
      <c r="J1003">
        <v>26.853321403787731</v>
      </c>
      <c r="K1003">
        <v>36.049420474768006</v>
      </c>
      <c r="L1003">
        <v>18.728861814690013</v>
      </c>
      <c r="M1003">
        <v>46.294923822400001</v>
      </c>
      <c r="N1003">
        <v>13.862170366384294</v>
      </c>
      <c r="O1003">
        <v>11.939077601095001</v>
      </c>
      <c r="P1003">
        <v>5.8463439938839956</v>
      </c>
      <c r="Q1003" t="str">
        <v>Employee Benefit</v>
      </c>
      <c r="R1003" t="str">
        <v>Group Co-op</v>
      </c>
      <c r="S1003" t="str">
        <v>Auto Loan</v>
      </c>
      <c r="T1003" t="str">
        <v>Pension85</v>
      </c>
      <c r="U1003" t="str">
        <v>Whole Life Package (with NGD&amp;ICP)</v>
      </c>
      <c r="V1003" t="str">
        <v>FWD Saving 20/10</v>
      </c>
      <c r="W1003" t="str">
        <v>Term</v>
      </c>
      <c r="X1003" t="str">
        <v>HB</v>
      </c>
      <c r="Y1003" t="str">
        <v>New CI</v>
      </c>
      <c r="Z1003" t="str">
        <v>Cancer Fighter</v>
      </c>
      <c r="AA1003">
        <v>45.866200710000001</v>
      </c>
      <c r="AB1003">
        <v>0</v>
      </c>
      <c r="AC1003">
        <v>6.9795403369999987</v>
      </c>
      <c r="AD1003">
        <v>4.8887204999999998</v>
      </c>
      <c r="AE1003">
        <v>-0.118424</v>
      </c>
      <c r="AF1003">
        <v>4.5797400000000001</v>
      </c>
      <c r="AG1003">
        <v>2.2825839999999999</v>
      </c>
      <c r="AH1003">
        <v>1.6614080000000002</v>
      </c>
      <c r="AI1003">
        <v>1.2121724664000002</v>
      </c>
      <c r="AJ1003">
        <v>1.8259855399999996</v>
      </c>
      <c r="AK1003">
        <v>8.1790492999999884</v>
      </c>
      <c r="AL1003">
        <v>2.7791917095039933</v>
      </c>
      <c r="AM1003">
        <v>0</v>
      </c>
      <c r="AN1003">
        <v>7.0311900150640012</v>
      </c>
      <c r="AO1003">
        <v>2.4884150498079989</v>
      </c>
      <c r="AP1003">
        <v>1.2253328754999994E-2</v>
      </c>
      <c r="AQ1003">
        <v>2.7185507573489995</v>
      </c>
      <c r="AR1003">
        <v>2.3133816412160004</v>
      </c>
      <c r="AS1003">
        <v>0.73934997029999971</v>
      </c>
      <c r="AT1003">
        <v>1.3644492134069999</v>
      </c>
      <c r="AU1003">
        <v>1.5497289021749998</v>
      </c>
      <c r="AV1003">
        <v>4.5966908737103864</v>
      </c>
      <c r="AW1003" s="4" t="str">
        <v>Group Protection (non-medical)</v>
      </c>
      <c r="AX1003" s="4" t="str">
        <v>Group Protection (non-medical)</v>
      </c>
      <c r="AY1003" s="4" t="str">
        <v>Stand-alone protection</v>
      </c>
      <c r="AZ1003" s="4" t="str">
        <v>Traditional Non-par</v>
      </c>
      <c r="BA1003" s="4" t="str">
        <v>Traditional Par</v>
      </c>
      <c r="BB1003" s="4" t="str">
        <v>Traditional Non-par</v>
      </c>
      <c r="BC1003" s="4" t="str">
        <v>Traditional Non-par</v>
      </c>
      <c r="BD1003" s="4" t="str">
        <v>Riders</v>
      </c>
      <c r="BE1003" s="4" t="str">
        <v>Riders</v>
      </c>
      <c r="BF1003" s="4" t="str">
        <v>Riders</v>
      </c>
      <c r="BG1003" s="4">
        <v>0</v>
      </c>
      <c r="BH1003" s="4">
        <v>0</v>
      </c>
      <c r="BI1003" s="4">
        <v>1</v>
      </c>
      <c r="BJ1003" s="4">
        <v>0.04</v>
      </c>
      <c r="BK1003" s="4">
        <v>0.12</v>
      </c>
      <c r="BL1003" s="4">
        <v>0.06</v>
      </c>
      <c r="BM1003" s="4">
        <v>1</v>
      </c>
      <c r="BN1003" s="4">
        <v>1</v>
      </c>
      <c r="BO1003" s="4">
        <v>1</v>
      </c>
      <c r="BP1003" s="4">
        <v>1</v>
      </c>
      <c r="BQ1003" t="e">
        <f>VLOOKUP(A1003,Misc!$A$3:$B$11,2,FALSE)</f>
        <v>#N/A</v>
      </c>
      <c r="BR1003" t="e">
        <f>INDEX(FX!$B$30:$AK$48,MATCH(Data!BQ1003,FX!$A$30:$A$48,0),MATCH(Data!D1003,Period,0))</f>
        <v>#N/A</v>
      </c>
      <c r="BS1003" t="e">
        <f t="shared" si="273"/>
        <v>#N/A</v>
      </c>
      <c r="BT1003">
        <f t="shared" si="274"/>
        <v>0</v>
      </c>
      <c r="BU1003" t="e">
        <f t="shared" si="275"/>
        <v>#N/A</v>
      </c>
      <c r="BV1003">
        <f t="shared" si="276"/>
        <v>0</v>
      </c>
      <c r="BW1003" t="e">
        <f t="shared" si="277"/>
        <v>#N/A</v>
      </c>
      <c r="BX1003">
        <f t="shared" si="278"/>
        <v>0</v>
      </c>
      <c r="BY1003" t="e">
        <f t="shared" si="279"/>
        <v>#N/A</v>
      </c>
      <c r="BZ1003">
        <f t="shared" si="280"/>
        <v>0</v>
      </c>
      <c r="CA1003" t="e">
        <f t="shared" si="265"/>
        <v>#N/A</v>
      </c>
      <c r="CB1003" t="e">
        <f t="shared" si="266"/>
        <v>#N/A</v>
      </c>
      <c r="CC1003" t="e">
        <f t="shared" si="267"/>
        <v>#N/A</v>
      </c>
      <c r="CD1003" t="e">
        <f t="shared" si="268"/>
        <v>#N/A</v>
      </c>
      <c r="CE1003" s="4">
        <f t="shared" si="269"/>
        <v>0</v>
      </c>
      <c r="CF1003" s="4" t="str">
        <f t="shared" si="270"/>
        <v/>
      </c>
      <c r="CG1003" s="4">
        <f t="shared" si="271"/>
        <v>0</v>
      </c>
      <c r="CH1003" s="4" t="str">
        <f t="shared" si="272"/>
        <v/>
      </c>
      <c r="CI1003" t="e">
        <f>INDEX(FX!$B$114:$AK$132,MATCH(Data!BQ1003,FX!$A$114:$A$132,0),MATCH(Data!D1003,Period,0))</f>
        <v>#N/A</v>
      </c>
    </row>
    <row r="1004" spans="1:87" x14ac:dyDescent="0.15">
      <c r="A1004" t="s">
        <v>302</v>
      </c>
      <c r="B1004" s="1">
        <f t="shared" si="281"/>
        <v>44044</v>
      </c>
      <c r="C1004" t="str">
        <f t="shared" si="281"/>
        <v>Partnership Distribution</v>
      </c>
      <c r="D1004" s="1">
        <v>44013</v>
      </c>
      <c r="E1004">
        <v>58.240125116400002</v>
      </c>
      <c r="F1004">
        <v>24.531429435453877</v>
      </c>
      <c r="G1004">
        <v>15.929445061093006</v>
      </c>
      <c r="H1004">
        <v>14.025939483049997</v>
      </c>
      <c r="I1004">
        <v>103.70196432526831</v>
      </c>
      <c r="J1004">
        <v>30.861848011665717</v>
      </c>
      <c r="K1004">
        <v>39.91977961553966</v>
      </c>
      <c r="L1004">
        <v>21.553704721277146</v>
      </c>
      <c r="M1004">
        <v>100.30316221556002</v>
      </c>
      <c r="N1004">
        <v>22.564643839031692</v>
      </c>
      <c r="O1004">
        <v>13.769495430396004</v>
      </c>
      <c r="P1004">
        <v>6.3743703797859936</v>
      </c>
      <c r="Q1004" t="str">
        <v>Employee Benefit</v>
      </c>
      <c r="R1004" t="str">
        <v>Group Co-op</v>
      </c>
      <c r="S1004" t="str">
        <v>Auto Loan</v>
      </c>
      <c r="T1004" t="str">
        <v>Pension85</v>
      </c>
      <c r="U1004" t="str">
        <v>Whole Life Package (with NGD&amp;ICP)</v>
      </c>
      <c r="V1004" t="str">
        <v>FWD Saving 20/10</v>
      </c>
      <c r="W1004" t="str">
        <v>Term</v>
      </c>
      <c r="X1004" t="str">
        <v>HB</v>
      </c>
      <c r="Y1004" t="str">
        <v>New CI</v>
      </c>
      <c r="Z1004" t="str">
        <v>Cancer Fighter</v>
      </c>
      <c r="AA1004">
        <v>26.340849859999999</v>
      </c>
      <c r="AB1004">
        <v>0</v>
      </c>
      <c r="AC1004">
        <v>7.1273584320000047</v>
      </c>
      <c r="AD1004">
        <v>4.3850125999999996</v>
      </c>
      <c r="AE1004">
        <v>-0.124416</v>
      </c>
      <c r="AF1004">
        <v>7.9864199999999999</v>
      </c>
      <c r="AG1004">
        <v>1.5645039999999999</v>
      </c>
      <c r="AH1004">
        <v>1.3270784000000002</v>
      </c>
      <c r="AI1004">
        <v>1.1590027344000005</v>
      </c>
      <c r="AJ1004">
        <v>1.2035540799999997</v>
      </c>
      <c r="AK1004">
        <v>7.2707610100000082</v>
      </c>
      <c r="AL1004">
        <v>4.3965887562293133</v>
      </c>
      <c r="AM1004">
        <v>0</v>
      </c>
      <c r="AN1004">
        <v>7.4142564753029978</v>
      </c>
      <c r="AO1004">
        <v>0.80517177509299986</v>
      </c>
      <c r="AP1004">
        <v>9.2329903349999999E-3</v>
      </c>
      <c r="AQ1004">
        <v>3.5880725267829994</v>
      </c>
      <c r="AR1004">
        <v>1.6248981579809991</v>
      </c>
      <c r="AS1004">
        <v>0.64326177189599998</v>
      </c>
      <c r="AT1004">
        <v>1.3796054605020003</v>
      </c>
      <c r="AU1004">
        <v>1.0371955246190003</v>
      </c>
      <c r="AV1004">
        <v>3.6331459967125603</v>
      </c>
      <c r="AW1004" s="4" t="str">
        <v>Group Protection (non-medical)</v>
      </c>
      <c r="AX1004" s="4" t="str">
        <v>Group Protection (non-medical)</v>
      </c>
      <c r="AY1004" s="4" t="str">
        <v>Stand-alone protection</v>
      </c>
      <c r="AZ1004" s="4" t="str">
        <v>Traditional Non-par</v>
      </c>
      <c r="BA1004" s="4" t="str">
        <v>Traditional Par</v>
      </c>
      <c r="BB1004" s="4" t="str">
        <v>Traditional Non-par</v>
      </c>
      <c r="BC1004" s="4" t="str">
        <v>Traditional Non-par</v>
      </c>
      <c r="BD1004" s="4" t="str">
        <v>Riders</v>
      </c>
      <c r="BE1004" s="4" t="str">
        <v>Riders</v>
      </c>
      <c r="BF1004" s="4" t="str">
        <v>Riders</v>
      </c>
      <c r="BG1004" s="4">
        <v>0</v>
      </c>
      <c r="BH1004" s="4">
        <v>0</v>
      </c>
      <c r="BI1004" s="4">
        <v>1</v>
      </c>
      <c r="BJ1004" s="4">
        <v>0.04</v>
      </c>
      <c r="BK1004" s="4">
        <v>0.12</v>
      </c>
      <c r="BL1004" s="4">
        <v>0.06</v>
      </c>
      <c r="BM1004" s="4">
        <v>1</v>
      </c>
      <c r="BN1004" s="4">
        <v>1</v>
      </c>
      <c r="BO1004" s="4">
        <v>1</v>
      </c>
      <c r="BP1004" s="4">
        <v>1</v>
      </c>
      <c r="BQ1004" t="e">
        <f>VLOOKUP(A1004,Misc!$A$3:$B$11,2,FALSE)</f>
        <v>#N/A</v>
      </c>
      <c r="BR1004" t="e">
        <f>INDEX(FX!$B$30:$AK$48,MATCH(Data!BQ1004,FX!$A$30:$A$48,0),MATCH(Data!D1004,Period,0))</f>
        <v>#N/A</v>
      </c>
      <c r="BS1004" t="e">
        <f t="shared" si="273"/>
        <v>#N/A</v>
      </c>
      <c r="BT1004">
        <f t="shared" si="274"/>
        <v>0</v>
      </c>
      <c r="BU1004" t="e">
        <f t="shared" si="275"/>
        <v>#N/A</v>
      </c>
      <c r="BV1004">
        <f t="shared" si="276"/>
        <v>0</v>
      </c>
      <c r="BW1004" t="e">
        <f t="shared" si="277"/>
        <v>#N/A</v>
      </c>
      <c r="BX1004">
        <f t="shared" si="278"/>
        <v>0</v>
      </c>
      <c r="BY1004" t="e">
        <f t="shared" si="279"/>
        <v>#N/A</v>
      </c>
      <c r="BZ1004">
        <f t="shared" si="280"/>
        <v>0</v>
      </c>
      <c r="CA1004" t="e">
        <f t="shared" si="265"/>
        <v>#N/A</v>
      </c>
      <c r="CB1004" t="e">
        <f t="shared" si="266"/>
        <v>#N/A</v>
      </c>
      <c r="CC1004" t="e">
        <f t="shared" si="267"/>
        <v>#N/A</v>
      </c>
      <c r="CD1004" t="e">
        <f t="shared" si="268"/>
        <v>#N/A</v>
      </c>
      <c r="CE1004" s="4">
        <f t="shared" si="269"/>
        <v>0</v>
      </c>
      <c r="CF1004" s="4" t="str">
        <f t="shared" si="270"/>
        <v/>
      </c>
      <c r="CG1004" s="4">
        <f t="shared" si="271"/>
        <v>0</v>
      </c>
      <c r="CH1004" s="4" t="str">
        <f t="shared" si="272"/>
        <v/>
      </c>
      <c r="CI1004" t="e">
        <f>INDEX(FX!$B$114:$AK$132,MATCH(Data!BQ1004,FX!$A$114:$A$132,0),MATCH(Data!D1004,Period,0))</f>
        <v>#N/A</v>
      </c>
    </row>
    <row r="1005" spans="1:87" x14ac:dyDescent="0.15">
      <c r="A1005" t="s">
        <v>302</v>
      </c>
      <c r="B1005" s="1">
        <f t="shared" si="281"/>
        <v>44044</v>
      </c>
      <c r="C1005" t="str">
        <f t="shared" si="281"/>
        <v>Partnership Distribution</v>
      </c>
      <c r="D1005" s="1">
        <v>44044</v>
      </c>
      <c r="E1005">
        <v>53.20202047299999</v>
      </c>
      <c r="F1005">
        <v>23.259432826646172</v>
      </c>
      <c r="G1005">
        <v>13.836882884670999</v>
      </c>
      <c r="H1005">
        <v>12.530840630237003</v>
      </c>
      <c r="I1005">
        <v>104.1156313394693</v>
      </c>
      <c r="J1005">
        <v>30.879810067241394</v>
      </c>
      <c r="K1005">
        <v>39.807452892969273</v>
      </c>
      <c r="L1005">
        <v>21.565876722280258</v>
      </c>
      <c r="M1005">
        <v>63.763141110000021</v>
      </c>
      <c r="N1005">
        <v>15.910111757283458</v>
      </c>
      <c r="O1005">
        <v>15.163224019837003</v>
      </c>
      <c r="P1005">
        <v>7.3122041605320014</v>
      </c>
      <c r="Q1005" t="str">
        <v>Employee Benefit</v>
      </c>
      <c r="R1005" t="str">
        <v>Group Co-op</v>
      </c>
      <c r="S1005" t="str">
        <v>Auto Loan</v>
      </c>
      <c r="T1005" t="str">
        <v>Pension85</v>
      </c>
      <c r="U1005" t="str">
        <v>Whole Life Package (with NGD&amp;ICP)</v>
      </c>
      <c r="V1005" t="str">
        <v>FWD Saving 20/10</v>
      </c>
      <c r="W1005" t="str">
        <v>Term</v>
      </c>
      <c r="X1005" t="str">
        <v>HB</v>
      </c>
      <c r="Y1005" t="str">
        <v>New CI</v>
      </c>
      <c r="Z1005" t="str">
        <v>Cancer Fighter</v>
      </c>
      <c r="AA1005">
        <v>27.148570409999998</v>
      </c>
      <c r="AB1005">
        <v>0</v>
      </c>
      <c r="AC1005">
        <v>7.6463584729999976</v>
      </c>
      <c r="AD1005">
        <v>3.7256719</v>
      </c>
      <c r="AE1005">
        <v>-0.12581899999999999</v>
      </c>
      <c r="AF1005">
        <v>9.4626000000000001</v>
      </c>
      <c r="AG1005">
        <v>1.6230800000000001</v>
      </c>
      <c r="AH1005">
        <v>0.66006399999999998</v>
      </c>
      <c r="AI1005">
        <v>0.28413820000000006</v>
      </c>
      <c r="AJ1005">
        <v>1.3179516399999998</v>
      </c>
      <c r="AK1005">
        <v>1.4594048499999985</v>
      </c>
      <c r="AL1005">
        <v>4.590541770851158</v>
      </c>
      <c r="AM1005">
        <v>0</v>
      </c>
      <c r="AN1005">
        <v>7.8906009750800044</v>
      </c>
      <c r="AO1005">
        <v>0.97185438626999987</v>
      </c>
      <c r="AP1005">
        <v>2.8370579991000001E-2</v>
      </c>
      <c r="AQ1005">
        <v>4.0268900563559997</v>
      </c>
      <c r="AR1005">
        <v>1.7055323668869995</v>
      </c>
      <c r="AS1005">
        <v>0.27996489064300006</v>
      </c>
      <c r="AT1005">
        <v>0.47774089070600007</v>
      </c>
      <c r="AU1005">
        <v>1.0854390467489994</v>
      </c>
      <c r="AV1005">
        <v>2.2024978631130168</v>
      </c>
      <c r="AW1005" s="4" t="str">
        <v>Group Protection (non-medical)</v>
      </c>
      <c r="AX1005" s="4" t="str">
        <v>Group Protection (non-medical)</v>
      </c>
      <c r="AY1005" s="4" t="str">
        <v>Stand-alone protection</v>
      </c>
      <c r="AZ1005" s="4" t="str">
        <v>Traditional Non-par</v>
      </c>
      <c r="BA1005" s="4" t="str">
        <v>Traditional Par</v>
      </c>
      <c r="BB1005" s="4" t="str">
        <v>Traditional Non-par</v>
      </c>
      <c r="BC1005" s="4" t="str">
        <v>Traditional Non-par</v>
      </c>
      <c r="BD1005" s="4" t="str">
        <v>Riders</v>
      </c>
      <c r="BE1005" s="4" t="str">
        <v>Riders</v>
      </c>
      <c r="BF1005" s="4" t="str">
        <v>Riders</v>
      </c>
      <c r="BG1005" s="4">
        <v>0</v>
      </c>
      <c r="BH1005" s="4">
        <v>0</v>
      </c>
      <c r="BI1005" s="4">
        <v>1</v>
      </c>
      <c r="BJ1005" s="4">
        <v>0.04</v>
      </c>
      <c r="BK1005" s="4">
        <v>0.12</v>
      </c>
      <c r="BL1005" s="4">
        <v>0.06</v>
      </c>
      <c r="BM1005" s="4">
        <v>1</v>
      </c>
      <c r="BN1005" s="4">
        <v>1</v>
      </c>
      <c r="BO1005" s="4">
        <v>1</v>
      </c>
      <c r="BP1005" s="4">
        <v>1</v>
      </c>
      <c r="BQ1005" t="e">
        <f>VLOOKUP(A1005,Misc!$A$3:$B$11,2,FALSE)</f>
        <v>#N/A</v>
      </c>
      <c r="BR1005" t="e">
        <f>INDEX(FX!$B$30:$AK$48,MATCH(Data!BQ1005,FX!$A$30:$A$48,0),MATCH(Data!D1005,Period,0))</f>
        <v>#N/A</v>
      </c>
      <c r="BS1005" t="e">
        <f t="shared" si="273"/>
        <v>#N/A</v>
      </c>
      <c r="BT1005">
        <f t="shared" si="274"/>
        <v>0</v>
      </c>
      <c r="BU1005" t="e">
        <f t="shared" si="275"/>
        <v>#N/A</v>
      </c>
      <c r="BV1005">
        <f t="shared" si="276"/>
        <v>0</v>
      </c>
      <c r="BW1005" t="e">
        <f t="shared" si="277"/>
        <v>#N/A</v>
      </c>
      <c r="BX1005">
        <f t="shared" si="278"/>
        <v>0</v>
      </c>
      <c r="BY1005" t="e">
        <f t="shared" si="279"/>
        <v>#N/A</v>
      </c>
      <c r="BZ1005">
        <f t="shared" si="280"/>
        <v>0</v>
      </c>
      <c r="CA1005" t="e">
        <f t="shared" si="265"/>
        <v>#N/A</v>
      </c>
      <c r="CB1005" t="e">
        <f t="shared" si="266"/>
        <v>#N/A</v>
      </c>
      <c r="CC1005" t="e">
        <f t="shared" si="267"/>
        <v>#N/A</v>
      </c>
      <c r="CD1005" t="e">
        <f t="shared" si="268"/>
        <v>#N/A</v>
      </c>
      <c r="CE1005" s="4">
        <f t="shared" si="269"/>
        <v>0</v>
      </c>
      <c r="CF1005" s="4" t="str">
        <f t="shared" si="270"/>
        <v/>
      </c>
      <c r="CG1005" s="4">
        <f t="shared" si="271"/>
        <v>0</v>
      </c>
      <c r="CH1005" s="4" t="str">
        <f t="shared" si="272"/>
        <v/>
      </c>
      <c r="CI1005" t="e">
        <f>INDEX(FX!$B$114:$AK$132,MATCH(Data!BQ1005,FX!$A$114:$A$132,0),MATCH(Data!D1005,Period,0))</f>
        <v>#N/A</v>
      </c>
    </row>
    <row r="1006" spans="1:87" x14ac:dyDescent="0.15">
      <c r="A1006" t="s">
        <v>302</v>
      </c>
      <c r="B1006" s="1">
        <f t="shared" si="281"/>
        <v>44044</v>
      </c>
      <c r="C1006" t="str">
        <f t="shared" si="281"/>
        <v>Partnership Distribution</v>
      </c>
      <c r="D1006" s="1">
        <v>44075</v>
      </c>
      <c r="E1006">
        <v>27.462803297869257</v>
      </c>
      <c r="F1006">
        <v>18.128276647268144</v>
      </c>
      <c r="G1006">
        <v>12.032331168232204</v>
      </c>
      <c r="H1006">
        <v>10.741939133443953</v>
      </c>
      <c r="I1006">
        <v>104.29669995353662</v>
      </c>
      <c r="J1006">
        <v>30.959480257431018</v>
      </c>
      <c r="K1006">
        <v>39.988521507036594</v>
      </c>
      <c r="L1006">
        <v>21.645546912469882</v>
      </c>
      <c r="M1006">
        <v>64.871943500599983</v>
      </c>
      <c r="N1006">
        <v>19.242358160090333</v>
      </c>
      <c r="O1006">
        <v>14.377709837041991</v>
      </c>
      <c r="P1006">
        <v>7.001368973398999</v>
      </c>
      <c r="Q1006" t="str">
        <v>Employee Benefit</v>
      </c>
      <c r="R1006" t="str">
        <v>Group Co-op</v>
      </c>
      <c r="S1006" t="str">
        <v>Auto Loan</v>
      </c>
      <c r="T1006" t="str">
        <v>Pension85</v>
      </c>
      <c r="U1006" t="str">
        <v>Whole Life Package (with NGD&amp;ICP)</v>
      </c>
      <c r="V1006" t="str">
        <v>FWD Saving 20/10</v>
      </c>
      <c r="W1006" t="str">
        <v>Term</v>
      </c>
      <c r="X1006" t="str">
        <v>HB</v>
      </c>
      <c r="Y1006" t="str">
        <v>New CI</v>
      </c>
      <c r="Z1006" t="str">
        <v>Cancer Fighter</v>
      </c>
      <c r="AA1006">
        <v>2</v>
      </c>
      <c r="AB1006">
        <v>0</v>
      </c>
      <c r="AC1006">
        <v>8</v>
      </c>
      <c r="AD1006">
        <v>5.2828032978692603</v>
      </c>
      <c r="AE1006">
        <v>0</v>
      </c>
      <c r="AF1006">
        <v>8.8514999999999997</v>
      </c>
      <c r="AG1006">
        <v>0.79799999999999993</v>
      </c>
      <c r="AH1006">
        <v>1.0500000000000001E-2</v>
      </c>
      <c r="AI1006">
        <v>0.1</v>
      </c>
      <c r="AJ1006">
        <v>1.05</v>
      </c>
      <c r="AK1006">
        <v>1.8169926117309139</v>
      </c>
      <c r="AL1006">
        <v>4.9176937811859625E-2</v>
      </c>
      <c r="AM1006">
        <v>0</v>
      </c>
      <c r="AN1006">
        <v>8.2277399270785203</v>
      </c>
      <c r="AO1006">
        <v>1.3190043166533478</v>
      </c>
      <c r="AP1006">
        <v>0</v>
      </c>
      <c r="AQ1006">
        <v>5.2542834371983274</v>
      </c>
      <c r="AR1006">
        <v>0.82643050028030463</v>
      </c>
      <c r="AS1006">
        <v>4.2531617410884034E-3</v>
      </c>
      <c r="AT1006">
        <v>0.17890321049492144</v>
      </c>
      <c r="AU1006">
        <v>0.87632120620145681</v>
      </c>
      <c r="AV1006">
        <v>1.6299873875612931</v>
      </c>
      <c r="AW1006" s="4" t="str">
        <v>Group Protection (non-medical)</v>
      </c>
      <c r="AX1006" s="4" t="str">
        <v>Group Protection (non-medical)</v>
      </c>
      <c r="AY1006" s="4" t="str">
        <v>Stand-alone protection</v>
      </c>
      <c r="AZ1006" s="4" t="str">
        <v>Traditional Non-par</v>
      </c>
      <c r="BA1006" s="4" t="str">
        <v>Traditional Par</v>
      </c>
      <c r="BB1006" s="4" t="str">
        <v>Traditional Non-par</v>
      </c>
      <c r="BC1006" s="4" t="str">
        <v>Traditional Non-par</v>
      </c>
      <c r="BD1006" s="4" t="str">
        <v>Riders</v>
      </c>
      <c r="BE1006" s="4" t="str">
        <v>Riders</v>
      </c>
      <c r="BF1006" s="4" t="str">
        <v>Riders</v>
      </c>
      <c r="BG1006" s="4">
        <v>0</v>
      </c>
      <c r="BH1006" s="4">
        <v>0</v>
      </c>
      <c r="BI1006" s="4">
        <v>1</v>
      </c>
      <c r="BJ1006" s="4">
        <v>0.04</v>
      </c>
      <c r="BK1006" s="4">
        <v>0.12</v>
      </c>
      <c r="BL1006" s="4">
        <v>0.06</v>
      </c>
      <c r="BM1006" s="4">
        <v>1</v>
      </c>
      <c r="BN1006" s="4">
        <v>1</v>
      </c>
      <c r="BO1006" s="4">
        <v>1</v>
      </c>
      <c r="BP1006" s="4">
        <v>1</v>
      </c>
      <c r="BQ1006" t="e">
        <f>VLOOKUP(A1006,Misc!$A$3:$B$11,2,FALSE)</f>
        <v>#N/A</v>
      </c>
      <c r="BR1006" t="e">
        <f>INDEX(FX!$B$30:$AK$48,MATCH(Data!BQ1006,FX!$A$30:$A$48,0),MATCH(Data!D1006,Period,0))</f>
        <v>#N/A</v>
      </c>
      <c r="BS1006">
        <f t="shared" si="273"/>
        <v>0</v>
      </c>
      <c r="BT1006" t="e">
        <f t="shared" si="274"/>
        <v>#N/A</v>
      </c>
      <c r="BU1006">
        <f t="shared" si="275"/>
        <v>0</v>
      </c>
      <c r="BV1006" t="e">
        <f t="shared" si="276"/>
        <v>#N/A</v>
      </c>
      <c r="BW1006">
        <f t="shared" si="277"/>
        <v>0</v>
      </c>
      <c r="BX1006" t="e">
        <f t="shared" si="278"/>
        <v>#N/A</v>
      </c>
      <c r="BY1006">
        <f t="shared" si="279"/>
        <v>0</v>
      </c>
      <c r="BZ1006" t="e">
        <f t="shared" si="280"/>
        <v>#N/A</v>
      </c>
      <c r="CA1006" t="e">
        <f t="shared" si="265"/>
        <v>#N/A</v>
      </c>
      <c r="CB1006" t="e">
        <f t="shared" si="266"/>
        <v>#N/A</v>
      </c>
      <c r="CC1006" t="e">
        <f t="shared" si="267"/>
        <v>#N/A</v>
      </c>
      <c r="CD1006" t="e">
        <f t="shared" si="268"/>
        <v>#N/A</v>
      </c>
      <c r="CE1006" s="4" t="str">
        <f t="shared" si="269"/>
        <v/>
      </c>
      <c r="CF1006" s="4">
        <f t="shared" si="270"/>
        <v>0</v>
      </c>
      <c r="CG1006" s="4" t="str">
        <f t="shared" si="271"/>
        <v/>
      </c>
      <c r="CH1006" s="4">
        <f t="shared" si="272"/>
        <v>0</v>
      </c>
      <c r="CI1006" t="e">
        <f>INDEX(FX!$B$114:$AK$132,MATCH(Data!BQ1006,FX!$A$114:$A$132,0),MATCH(Data!D1006,Period,0))</f>
        <v>#N/A</v>
      </c>
    </row>
    <row r="1007" spans="1:87" x14ac:dyDescent="0.15">
      <c r="A1007" t="s">
        <v>302</v>
      </c>
      <c r="B1007" s="1">
        <f t="shared" si="281"/>
        <v>44044</v>
      </c>
      <c r="C1007" t="str">
        <f t="shared" si="281"/>
        <v>Partnership Distribution</v>
      </c>
      <c r="D1007" s="1">
        <v>44105</v>
      </c>
      <c r="E1007">
        <v>45.189051545082449</v>
      </c>
      <c r="F1007">
        <v>16.169015712704628</v>
      </c>
      <c r="G1007">
        <v>9.2003942478954812</v>
      </c>
      <c r="H1007">
        <v>7.5183512531853678</v>
      </c>
      <c r="I1007">
        <v>118.58065669262322</v>
      </c>
      <c r="J1007">
        <v>37.016566367955036</v>
      </c>
      <c r="K1007">
        <v>47.16905425008698</v>
      </c>
      <c r="L1007">
        <v>26.63146273198225</v>
      </c>
      <c r="M1007">
        <v>91.613416590000028</v>
      </c>
      <c r="N1007">
        <v>17.718254485057532</v>
      </c>
      <c r="O1007">
        <v>18.373541151183012</v>
      </c>
      <c r="P1007">
        <v>9.3739647116330005</v>
      </c>
      <c r="Q1007" t="str">
        <v>Employee Benefit</v>
      </c>
      <c r="R1007" t="str">
        <v>Group Co-op</v>
      </c>
      <c r="S1007" t="str">
        <v>Auto Loan</v>
      </c>
      <c r="T1007" t="str">
        <v>Pension85</v>
      </c>
      <c r="U1007" t="str">
        <v>Whole Life Package (with NGD&amp;ICP)</v>
      </c>
      <c r="V1007" t="str">
        <v>FWD Saving 20/10</v>
      </c>
      <c r="W1007" t="str">
        <v>Term</v>
      </c>
      <c r="X1007" t="str">
        <v>HB</v>
      </c>
      <c r="Y1007" t="str">
        <v>New CI</v>
      </c>
      <c r="Z1007" t="str">
        <v>Cancer Fighter</v>
      </c>
      <c r="AA1007">
        <v>20</v>
      </c>
      <c r="AB1007">
        <v>0</v>
      </c>
      <c r="AC1007">
        <v>4.4000000000000004</v>
      </c>
      <c r="AD1007">
        <v>6.2890515450824518</v>
      </c>
      <c r="AE1007">
        <v>0</v>
      </c>
      <c r="AF1007">
        <v>10.5375</v>
      </c>
      <c r="AG1007">
        <v>0.95</v>
      </c>
      <c r="AH1007">
        <v>1.2500000000000001E-2</v>
      </c>
      <c r="AI1007">
        <v>0.15</v>
      </c>
      <c r="AJ1007">
        <v>1.25</v>
      </c>
      <c r="AK1007">
        <v>2.2704889175963601</v>
      </c>
      <c r="AL1007">
        <v>0.49176937811859622</v>
      </c>
      <c r="AM1007">
        <v>0</v>
      </c>
      <c r="AN1007">
        <v>4.5252569598931869</v>
      </c>
      <c r="AO1007">
        <v>1.5702432341111283</v>
      </c>
      <c r="AP1007">
        <v>0</v>
      </c>
      <c r="AQ1007">
        <v>6.255099329998008</v>
      </c>
      <c r="AR1007">
        <v>0.98384583366702927</v>
      </c>
      <c r="AS1007">
        <v>5.0632877870100046E-3</v>
      </c>
      <c r="AT1007">
        <v>0.26835481574238212</v>
      </c>
      <c r="AU1007">
        <v>1.0432395311922105</v>
      </c>
      <c r="AV1007">
        <v>1.38287849882453</v>
      </c>
      <c r="AW1007" s="4" t="str">
        <v>Group Protection (non-medical)</v>
      </c>
      <c r="AX1007" s="4" t="str">
        <v>Group Protection (non-medical)</v>
      </c>
      <c r="AY1007" s="4" t="str">
        <v>Stand-alone protection</v>
      </c>
      <c r="AZ1007" s="4" t="str">
        <v>Traditional Non-par</v>
      </c>
      <c r="BA1007" s="4" t="str">
        <v>Traditional Par</v>
      </c>
      <c r="BB1007" s="4" t="str">
        <v>Traditional Non-par</v>
      </c>
      <c r="BC1007" s="4" t="str">
        <v>Traditional Non-par</v>
      </c>
      <c r="BD1007" s="4" t="str">
        <v>Riders</v>
      </c>
      <c r="BE1007" s="4" t="str">
        <v>Riders</v>
      </c>
      <c r="BF1007" s="4" t="str">
        <v>Riders</v>
      </c>
      <c r="BG1007" s="4">
        <v>0</v>
      </c>
      <c r="BH1007" s="4">
        <v>0</v>
      </c>
      <c r="BI1007" s="4">
        <v>1</v>
      </c>
      <c r="BJ1007" s="4">
        <v>0.04</v>
      </c>
      <c r="BK1007" s="4">
        <v>0.12</v>
      </c>
      <c r="BL1007" s="4">
        <v>0.06</v>
      </c>
      <c r="BM1007" s="4">
        <v>1</v>
      </c>
      <c r="BN1007" s="4">
        <v>1</v>
      </c>
      <c r="BO1007" s="4">
        <v>1</v>
      </c>
      <c r="BP1007" s="4">
        <v>1</v>
      </c>
      <c r="BQ1007" t="e">
        <f>VLOOKUP(A1007,Misc!$A$3:$B$11,2,FALSE)</f>
        <v>#N/A</v>
      </c>
      <c r="BR1007" t="e">
        <f>INDEX(FX!$B$30:$AK$48,MATCH(Data!BQ1007,FX!$A$30:$A$48,0),MATCH(Data!D1007,Period,0))</f>
        <v>#N/A</v>
      </c>
      <c r="BS1007">
        <f t="shared" si="273"/>
        <v>0</v>
      </c>
      <c r="BT1007" t="e">
        <f t="shared" si="274"/>
        <v>#N/A</v>
      </c>
      <c r="BU1007">
        <f t="shared" si="275"/>
        <v>0</v>
      </c>
      <c r="BV1007" t="e">
        <f t="shared" si="276"/>
        <v>#N/A</v>
      </c>
      <c r="BW1007">
        <f t="shared" si="277"/>
        <v>0</v>
      </c>
      <c r="BX1007" t="e">
        <f t="shared" si="278"/>
        <v>#N/A</v>
      </c>
      <c r="BY1007">
        <f t="shared" si="279"/>
        <v>0</v>
      </c>
      <c r="BZ1007" t="e">
        <f t="shared" si="280"/>
        <v>#N/A</v>
      </c>
      <c r="CA1007" t="e">
        <f t="shared" si="265"/>
        <v>#N/A</v>
      </c>
      <c r="CB1007" t="e">
        <f t="shared" si="266"/>
        <v>#N/A</v>
      </c>
      <c r="CC1007" t="e">
        <f t="shared" si="267"/>
        <v>#N/A</v>
      </c>
      <c r="CD1007" t="e">
        <f t="shared" si="268"/>
        <v>#N/A</v>
      </c>
      <c r="CE1007" s="4" t="str">
        <f t="shared" si="269"/>
        <v/>
      </c>
      <c r="CF1007" s="4">
        <f t="shared" si="270"/>
        <v>0</v>
      </c>
      <c r="CG1007" s="4" t="str">
        <f t="shared" si="271"/>
        <v/>
      </c>
      <c r="CH1007" s="4">
        <f t="shared" si="272"/>
        <v>0</v>
      </c>
      <c r="CI1007" t="e">
        <f>INDEX(FX!$B$114:$AK$132,MATCH(Data!BQ1007,FX!$A$114:$A$132,0),MATCH(Data!D1007,Period,0))</f>
        <v>#N/A</v>
      </c>
    </row>
    <row r="1008" spans="1:87" x14ac:dyDescent="0.15">
      <c r="A1008" t="s">
        <v>302</v>
      </c>
      <c r="B1008" s="1">
        <f t="shared" si="281"/>
        <v>44044</v>
      </c>
      <c r="C1008" t="str">
        <f t="shared" si="281"/>
        <v>Partnership Distribution</v>
      </c>
      <c r="D1008" s="1">
        <v>44136</v>
      </c>
      <c r="E1008">
        <v>51.658547543598942</v>
      </c>
      <c r="F1008">
        <v>18.733868091671603</v>
      </c>
      <c r="G1008">
        <v>10.472158786974578</v>
      </c>
      <c r="H1008">
        <v>8.4375287108685733</v>
      </c>
      <c r="I1008">
        <v>119.63130638183353</v>
      </c>
      <c r="J1008">
        <v>36.723363240376827</v>
      </c>
      <c r="K1008">
        <v>47.374772358381023</v>
      </c>
      <c r="L1008">
        <v>26.234002609248918</v>
      </c>
      <c r="M1008">
        <v>69.295552918011026</v>
      </c>
      <c r="N1008">
        <v>18.303473286473412</v>
      </c>
      <c r="O1008">
        <v>22.001433511325022</v>
      </c>
      <c r="P1008">
        <v>13.708999542469993</v>
      </c>
      <c r="Q1008" t="str">
        <v>Employee Benefit</v>
      </c>
      <c r="R1008" t="str">
        <v>Group Co-op</v>
      </c>
      <c r="S1008" t="str">
        <v>Auto Loan</v>
      </c>
      <c r="T1008" t="str">
        <v>Pension85</v>
      </c>
      <c r="U1008" t="str">
        <v>Whole Life Package (with NGD&amp;ICP)</v>
      </c>
      <c r="V1008" t="str">
        <v>FWD Saving 20/10</v>
      </c>
      <c r="W1008" t="str">
        <v>Term</v>
      </c>
      <c r="X1008" t="str">
        <v>HB</v>
      </c>
      <c r="Y1008" t="str">
        <v>New CI</v>
      </c>
      <c r="Z1008" t="str">
        <v>Cancer Fighter</v>
      </c>
      <c r="AA1008">
        <v>22</v>
      </c>
      <c r="AB1008">
        <v>0</v>
      </c>
      <c r="AC1008">
        <v>4.7116856895000003</v>
      </c>
      <c r="AD1008">
        <v>7.5468618540989425</v>
      </c>
      <c r="AE1008">
        <v>0</v>
      </c>
      <c r="AF1008">
        <v>12.645</v>
      </c>
      <c r="AG1008">
        <v>1.1399999999999999</v>
      </c>
      <c r="AH1008">
        <v>1.4999999999999999E-2</v>
      </c>
      <c r="AI1008">
        <v>0.16</v>
      </c>
      <c r="AJ1008">
        <v>1.5</v>
      </c>
      <c r="AK1008">
        <v>2.6551881787694569</v>
      </c>
      <c r="AL1008">
        <v>0.54094631593045583</v>
      </c>
      <c r="AM1008">
        <v>0</v>
      </c>
      <c r="AN1008">
        <v>4.8458155589179555</v>
      </c>
      <c r="AO1008">
        <v>1.8842918809333538</v>
      </c>
      <c r="AP1008">
        <v>0</v>
      </c>
      <c r="AQ1008">
        <v>7.5061191959976101</v>
      </c>
      <c r="AR1008">
        <v>1.1806150004004352</v>
      </c>
      <c r="AS1008">
        <v>6.0759453444120043E-3</v>
      </c>
      <c r="AT1008">
        <v>0.2862451367918743</v>
      </c>
      <c r="AU1008">
        <v>1.2518874374306526</v>
      </c>
      <c r="AV1008">
        <v>1.6123891203296061</v>
      </c>
      <c r="AW1008" s="4" t="str">
        <v>Group Protection (non-medical)</v>
      </c>
      <c r="AX1008" s="4" t="str">
        <v>Group Protection (non-medical)</v>
      </c>
      <c r="AY1008" s="4" t="str">
        <v>Stand-alone protection</v>
      </c>
      <c r="AZ1008" s="4" t="str">
        <v>Traditional Non-par</v>
      </c>
      <c r="BA1008" s="4" t="str">
        <v>Traditional Par</v>
      </c>
      <c r="BB1008" s="4" t="str">
        <v>Traditional Non-par</v>
      </c>
      <c r="BC1008" s="4" t="str">
        <v>Traditional Non-par</v>
      </c>
      <c r="BD1008" s="4" t="str">
        <v>Riders</v>
      </c>
      <c r="BE1008" s="4" t="str">
        <v>Riders</v>
      </c>
      <c r="BF1008" s="4" t="str">
        <v>Riders</v>
      </c>
      <c r="BG1008" s="4">
        <v>0</v>
      </c>
      <c r="BH1008" s="4">
        <v>0</v>
      </c>
      <c r="BI1008" s="4">
        <v>1</v>
      </c>
      <c r="BJ1008" s="4">
        <v>0.04</v>
      </c>
      <c r="BK1008" s="4">
        <v>0.12</v>
      </c>
      <c r="BL1008" s="4">
        <v>0.06</v>
      </c>
      <c r="BM1008" s="4">
        <v>1</v>
      </c>
      <c r="BN1008" s="4">
        <v>1</v>
      </c>
      <c r="BO1008" s="4">
        <v>1</v>
      </c>
      <c r="BP1008" s="4">
        <v>1</v>
      </c>
      <c r="BQ1008" t="e">
        <f>VLOOKUP(A1008,Misc!$A$3:$B$11,2,FALSE)</f>
        <v>#N/A</v>
      </c>
      <c r="BR1008" t="e">
        <f>INDEX(FX!$B$30:$AK$48,MATCH(Data!BQ1008,FX!$A$30:$A$48,0),MATCH(Data!D1008,Period,0))</f>
        <v>#N/A</v>
      </c>
      <c r="BS1008">
        <f t="shared" si="273"/>
        <v>0</v>
      </c>
      <c r="BT1008" t="e">
        <f t="shared" si="274"/>
        <v>#N/A</v>
      </c>
      <c r="BU1008">
        <f t="shared" si="275"/>
        <v>0</v>
      </c>
      <c r="BV1008" t="e">
        <f t="shared" si="276"/>
        <v>#N/A</v>
      </c>
      <c r="BW1008">
        <f t="shared" si="277"/>
        <v>0</v>
      </c>
      <c r="BX1008" t="e">
        <f t="shared" si="278"/>
        <v>#N/A</v>
      </c>
      <c r="BY1008">
        <f t="shared" si="279"/>
        <v>0</v>
      </c>
      <c r="BZ1008" t="e">
        <f t="shared" si="280"/>
        <v>#N/A</v>
      </c>
      <c r="CA1008" t="e">
        <f t="shared" si="265"/>
        <v>#N/A</v>
      </c>
      <c r="CB1008" t="e">
        <f t="shared" si="266"/>
        <v>#N/A</v>
      </c>
      <c r="CC1008" t="e">
        <f t="shared" si="267"/>
        <v>#N/A</v>
      </c>
      <c r="CD1008" t="e">
        <f t="shared" si="268"/>
        <v>#N/A</v>
      </c>
      <c r="CE1008" s="4" t="str">
        <f t="shared" si="269"/>
        <v/>
      </c>
      <c r="CF1008" s="4">
        <f t="shared" si="270"/>
        <v>0</v>
      </c>
      <c r="CG1008" s="4" t="str">
        <f t="shared" si="271"/>
        <v/>
      </c>
      <c r="CH1008" s="4">
        <f t="shared" si="272"/>
        <v>0</v>
      </c>
      <c r="CI1008" t="e">
        <f>INDEX(FX!$B$114:$AK$132,MATCH(Data!BQ1008,FX!$A$114:$A$132,0),MATCH(Data!D1008,Period,0))</f>
        <v>#N/A</v>
      </c>
    </row>
    <row r="1009" spans="1:87" x14ac:dyDescent="0.15">
      <c r="A1009" t="s">
        <v>302</v>
      </c>
      <c r="B1009" s="1">
        <f t="shared" si="281"/>
        <v>44044</v>
      </c>
      <c r="C1009" t="str">
        <f t="shared" si="281"/>
        <v>Partnership Distribution</v>
      </c>
      <c r="D1009" s="1">
        <v>44166</v>
      </c>
      <c r="E1009">
        <v>55.658547543598942</v>
      </c>
      <c r="F1009">
        <v>19.936955540385128</v>
      </c>
      <c r="G1009">
        <v>11.472158786974576</v>
      </c>
      <c r="H1009">
        <v>9.4659962017533861</v>
      </c>
      <c r="I1009">
        <v>115.00846409304026</v>
      </c>
      <c r="J1009">
        <v>36.153544945686626</v>
      </c>
      <c r="K1009">
        <v>44.170146401911808</v>
      </c>
      <c r="L1009">
        <v>25.097316986985724</v>
      </c>
      <c r="M1009">
        <v>94.414180866406994</v>
      </c>
      <c r="N1009">
        <v>24.904369354303999</v>
      </c>
      <c r="O1009">
        <v>25.499548115799993</v>
      </c>
      <c r="P1009">
        <v>16.701198887559002</v>
      </c>
      <c r="Q1009" t="str">
        <v>Employee Benefit</v>
      </c>
      <c r="R1009" t="str">
        <v>Group Co-op</v>
      </c>
      <c r="S1009" t="str">
        <v>Auto Loan</v>
      </c>
      <c r="T1009" t="str">
        <v>Pension85</v>
      </c>
      <c r="U1009" t="str">
        <v>Whole Life Package (with NGD&amp;ICP)</v>
      </c>
      <c r="V1009" t="str">
        <v>FWD Saving 20/10</v>
      </c>
      <c r="W1009" t="str">
        <v>Term</v>
      </c>
      <c r="X1009" t="str">
        <v>HB</v>
      </c>
      <c r="Y1009" t="str">
        <v>New CI</v>
      </c>
      <c r="Z1009" t="str">
        <v>Cancer Fighter</v>
      </c>
      <c r="AA1009">
        <v>25</v>
      </c>
      <c r="AB1009">
        <v>0</v>
      </c>
      <c r="AC1009">
        <v>5.7116856894999994</v>
      </c>
      <c r="AD1009">
        <v>7.5468618540989425</v>
      </c>
      <c r="AE1009">
        <v>0</v>
      </c>
      <c r="AF1009">
        <v>12.645</v>
      </c>
      <c r="AG1009">
        <v>1.1399999999999999</v>
      </c>
      <c r="AH1009">
        <v>1.4999999999999999E-2</v>
      </c>
      <c r="AI1009">
        <v>0.22236082621790274</v>
      </c>
      <c r="AJ1009">
        <v>1.5</v>
      </c>
      <c r="AK1009">
        <v>2.8715756383599285</v>
      </c>
      <c r="AL1009">
        <v>0.61471172264824536</v>
      </c>
      <c r="AM1009">
        <v>0</v>
      </c>
      <c r="AN1009">
        <v>5.8742830498027692</v>
      </c>
      <c r="AO1009">
        <v>1.8842918809333538</v>
      </c>
      <c r="AP1009">
        <v>0</v>
      </c>
      <c r="AQ1009">
        <v>7.5061191959976101</v>
      </c>
      <c r="AR1009">
        <v>1.1806150004004352</v>
      </c>
      <c r="AS1009">
        <v>6.0759453444120043E-3</v>
      </c>
      <c r="AT1009">
        <v>0.39781065698686097</v>
      </c>
      <c r="AU1009">
        <v>1.2518874374306526</v>
      </c>
      <c r="AV1009">
        <v>1.7499868119681103</v>
      </c>
      <c r="AW1009" s="4" t="str">
        <v>Group Protection (non-medical)</v>
      </c>
      <c r="AX1009" s="4" t="str">
        <v>Group Protection (non-medical)</v>
      </c>
      <c r="AY1009" s="4" t="str">
        <v>Stand-alone protection</v>
      </c>
      <c r="AZ1009" s="4" t="str">
        <v>Traditional Non-par</v>
      </c>
      <c r="BA1009" s="4" t="str">
        <v>Traditional Par</v>
      </c>
      <c r="BB1009" s="4" t="str">
        <v>Traditional Non-par</v>
      </c>
      <c r="BC1009" s="4" t="str">
        <v>Traditional Non-par</v>
      </c>
      <c r="BD1009" s="4" t="str">
        <v>Riders</v>
      </c>
      <c r="BE1009" s="4" t="str">
        <v>Riders</v>
      </c>
      <c r="BF1009" s="4" t="str">
        <v>Riders</v>
      </c>
      <c r="BG1009" s="4">
        <v>0</v>
      </c>
      <c r="BH1009" s="4">
        <v>0</v>
      </c>
      <c r="BI1009" s="4">
        <v>1</v>
      </c>
      <c r="BJ1009" s="4">
        <v>0.04</v>
      </c>
      <c r="BK1009" s="4">
        <v>0.12</v>
      </c>
      <c r="BL1009" s="4">
        <v>0.06</v>
      </c>
      <c r="BM1009" s="4">
        <v>1</v>
      </c>
      <c r="BN1009" s="4">
        <v>1</v>
      </c>
      <c r="BO1009" s="4">
        <v>1</v>
      </c>
      <c r="BP1009" s="4">
        <v>1</v>
      </c>
      <c r="BQ1009" t="e">
        <f>VLOOKUP(A1009,Misc!$A$3:$B$11,2,FALSE)</f>
        <v>#N/A</v>
      </c>
      <c r="BR1009" t="e">
        <f>INDEX(FX!$B$30:$AK$48,MATCH(Data!BQ1009,FX!$A$30:$A$48,0),MATCH(Data!D1009,Period,0))</f>
        <v>#N/A</v>
      </c>
      <c r="BS1009">
        <f t="shared" si="273"/>
        <v>0</v>
      </c>
      <c r="BT1009" t="e">
        <f t="shared" si="274"/>
        <v>#N/A</v>
      </c>
      <c r="BU1009">
        <f t="shared" si="275"/>
        <v>0</v>
      </c>
      <c r="BV1009" t="e">
        <f t="shared" si="276"/>
        <v>#N/A</v>
      </c>
      <c r="BW1009">
        <f t="shared" si="277"/>
        <v>0</v>
      </c>
      <c r="BX1009" t="e">
        <f t="shared" si="278"/>
        <v>#N/A</v>
      </c>
      <c r="BY1009">
        <f t="shared" si="279"/>
        <v>0</v>
      </c>
      <c r="BZ1009" t="e">
        <f t="shared" si="280"/>
        <v>#N/A</v>
      </c>
      <c r="CA1009" t="e">
        <f t="shared" si="265"/>
        <v>#N/A</v>
      </c>
      <c r="CB1009" t="e">
        <f t="shared" si="266"/>
        <v>#N/A</v>
      </c>
      <c r="CC1009" t="e">
        <f t="shared" si="267"/>
        <v>#N/A</v>
      </c>
      <c r="CD1009" t="e">
        <f t="shared" si="268"/>
        <v>#N/A</v>
      </c>
      <c r="CE1009" s="4" t="str">
        <f t="shared" si="269"/>
        <v/>
      </c>
      <c r="CF1009" s="4">
        <f t="shared" si="270"/>
        <v>0</v>
      </c>
      <c r="CG1009" s="4" t="str">
        <f t="shared" si="271"/>
        <v/>
      </c>
      <c r="CH1009" s="4">
        <f t="shared" si="272"/>
        <v>0</v>
      </c>
      <c r="CI1009" t="e">
        <f>INDEX(FX!$B$114:$AK$132,MATCH(Data!BQ1009,FX!$A$114:$A$132,0),MATCH(Data!D1009,Period,0))</f>
        <v>#N/A</v>
      </c>
    </row>
    <row r="1010" spans="1:87" x14ac:dyDescent="0.15">
      <c r="A1010" t="s">
        <v>302</v>
      </c>
      <c r="B1010" s="1">
        <f>B1009</f>
        <v>44044</v>
      </c>
      <c r="C1010" t="s">
        <v>64</v>
      </c>
      <c r="D1010" s="1">
        <v>43831</v>
      </c>
      <c r="E1010">
        <f t="array" ref="E1010:E1021">TRANSPOSE('[10]SB_Key Metrics P1'!$F$6:$Q$6)</f>
        <v>0</v>
      </c>
      <c r="F1010">
        <f t="array" ref="F1010:F1021">TRANSPOSE('[10]SB_Key Metrics P1'!$F$11:$Q$11)</f>
        <v>0</v>
      </c>
      <c r="G1010">
        <f t="array" ref="G1010:G1021">TRANSPOSE('[10]SB_Key Metrics P1'!$F$16:$Q$16)</f>
        <v>0</v>
      </c>
      <c r="H1010">
        <f t="array" ref="H1010:H1021">TRANSPOSE('[10]SB_Key Metrics P1'!$F$21:$Q$21)</f>
        <v>0</v>
      </c>
      <c r="I1010">
        <f t="array" ref="I1010:I1021">TRANSPOSE('[10]SB_Key Metrics P1'!$F$7:$Q$7)</f>
        <v>0</v>
      </c>
      <c r="J1010">
        <f t="array" ref="J1010:J1021">TRANSPOSE('[10]SB_Key Metrics P1'!$F$12:$Q$12)</f>
        <v>0</v>
      </c>
      <c r="K1010">
        <f t="array" ref="K1010:K1021">TRANSPOSE('[10]SB_Key Metrics P1'!$F$17:$Q$17)</f>
        <v>0</v>
      </c>
      <c r="L1010">
        <f t="array" ref="L1010:L1021">TRANSPOSE('[10]SB_Key Metrics P1'!$F$22:$Q$22)</f>
        <v>0</v>
      </c>
      <c r="M1010">
        <f t="array" ref="M1010:M1021">TRANSPOSE('[10]SB_Key Metrics P1'!$F$9:$Q$9)</f>
        <v>0</v>
      </c>
      <c r="N1010">
        <f t="array" ref="N1010:N1021">TRANSPOSE('[10]SB_Key Metrics P1'!$F$14:$Q$14)</f>
        <v>0</v>
      </c>
      <c r="O1010">
        <f t="array" ref="O1010:O1021">TRANSPOSE('[10]SB_Key Metrics P1'!$F$19:$Q$19)</f>
        <v>0</v>
      </c>
      <c r="P1010">
        <f t="array" ref="P1010:P1021">TRANSPOSE('[10]SB_Key Metrics P1'!$F$24:$Q$24)</f>
        <v>0</v>
      </c>
      <c r="Q1010" t="str">
        <f t="array" ref="Q1010:Q1021">'[10]SB_Key Products'!$D$6</f>
        <v>FWD Saving 20/10</v>
      </c>
      <c r="R1010" t="str">
        <f t="array" ref="R1010:R1021">'[10]SB_Key Products'!$D$9</f>
        <v>Term</v>
      </c>
      <c r="S1010" t="str">
        <f t="array" ref="S1010:S1021">'[10]SB_Key Products'!$D$12</f>
        <v>IVP</v>
      </c>
      <c r="T1010" t="str">
        <f t="array" ref="T1010:T1021">'[10]SB_Key Products'!$D$15</f>
        <v>Cancer Fighter</v>
      </c>
      <c r="U1010" t="str">
        <f t="array" ref="U1010:U1021">'[10]SB_Key Products'!$D$18</f>
        <v>Endowment 25/15</v>
      </c>
      <c r="V1010" t="str">
        <f t="array" ref="V1010:V1021">'[10]SB_Key Products'!$D$21</f>
        <v>HB</v>
      </c>
      <c r="W1010" t="str">
        <f t="array" ref="W1010:W1021">'[10]SB_Key Products'!$D$24</f>
        <v>Whole Life Package (with NGD&amp;ICP)_IPD</v>
      </c>
      <c r="X1010" t="str">
        <f t="array" ref="X1010:X1021">'[10]SB_Key Products'!$D$27</f>
        <v>PA Max</v>
      </c>
      <c r="Y1010" t="str">
        <f t="array" ref="Y1010:Y1021">'[10]SB_Key Products'!$D$30</f>
        <v>CARE - Health Lump Sum</v>
      </c>
      <c r="Z1010" t="str">
        <f t="array" ref="Z1010:Z1021">'[10]SB_Key Products'!$D$33</f>
        <v>New CI</v>
      </c>
      <c r="AA1010">
        <f t="array" ref="AA1010:AA1021">TRANSPOSE('[10]SB_Key Products'!$F$6:$Q$6)</f>
        <v>0</v>
      </c>
      <c r="AB1010">
        <f t="array" ref="AB1010:AB1021">TRANSPOSE('[10]SB_Key Products'!$F$9:$Q$9)</f>
        <v>0</v>
      </c>
      <c r="AC1010">
        <f t="array" ref="AC1010:AC1021">TRANSPOSE('[10]SB_Key Products'!$F$12:$Q$12)</f>
        <v>0</v>
      </c>
      <c r="AD1010">
        <f t="array" ref="AD1010:AD1021">TRANSPOSE('[10]SB_Key Products'!$F$15:$Q$15)</f>
        <v>0</v>
      </c>
      <c r="AE1010">
        <f t="array" ref="AE1010:AE1021">TRANSPOSE('[10]SB_Key Products'!$F$18:$Q$18)</f>
        <v>0</v>
      </c>
      <c r="AF1010">
        <f t="array" ref="AF1010:AF1021">TRANSPOSE('[10]SB_Key Products'!$F$21:$Q$21)</f>
        <v>0</v>
      </c>
      <c r="AG1010">
        <f t="array" ref="AG1010:AG1021">TRANSPOSE('[10]SB_Key Products'!$F$24:$Q$24)</f>
        <v>0</v>
      </c>
      <c r="AH1010">
        <f t="array" ref="AH1010:AH1021">TRANSPOSE('[10]SB_Key Products'!$F$27:$Q$27)</f>
        <v>0</v>
      </c>
      <c r="AI1010">
        <f t="array" ref="AI1010:AI1021">TRANSPOSE('[10]SB_Key Products'!$F$30:$Q$30)</f>
        <v>0</v>
      </c>
      <c r="AJ1010">
        <f t="array" ref="AJ1010:AJ1021">TRANSPOSE('[10]SB_Key Products'!$F$33:$Q$33)</f>
        <v>0</v>
      </c>
      <c r="AK1010">
        <f t="array" ref="AK1010:AK1021">TRANSPOSE('[10]SB_Key Products'!$F$36:$Q$36)</f>
        <v>0</v>
      </c>
      <c r="AL1010">
        <f t="array" ref="AL1010:AL1021">TRANSPOSE('[10]SB_Key Products'!$F$7:$Q$7)</f>
        <v>0</v>
      </c>
      <c r="AM1010">
        <f t="array" ref="AM1010:AM1021">TRANSPOSE('[10]SB_Key Products'!$F$10:$Q$10)</f>
        <v>0</v>
      </c>
      <c r="AN1010">
        <f t="array" ref="AN1010:AN1021">TRANSPOSE('[10]SB_Key Products'!$F$13:$Q$13)</f>
        <v>0</v>
      </c>
      <c r="AO1010">
        <f t="array" ref="AO1010:AO1021">TRANSPOSE('[10]SB_Key Products'!$F$16:$Q$16)</f>
        <v>0</v>
      </c>
      <c r="AP1010">
        <f t="array" ref="AP1010:AP1021">TRANSPOSE('[10]SB_Key Products'!$F$19:$Q$19)</f>
        <v>0</v>
      </c>
      <c r="AQ1010">
        <f t="array" ref="AQ1010:AQ1021">TRANSPOSE('[10]SB_Key Products'!$F$22:$Q$22)</f>
        <v>0</v>
      </c>
      <c r="AR1010">
        <f t="array" ref="AR1010:AR1021">TRANSPOSE('[10]SB_Key Products'!$F$25:$Q$25)</f>
        <v>0</v>
      </c>
      <c r="AS1010">
        <f t="array" ref="AS1010:AS1021">TRANSPOSE('[10]SB_Key Products'!$F$28:$Q$28)</f>
        <v>0</v>
      </c>
      <c r="AT1010">
        <f t="array" ref="AT1010:AT1021">TRANSPOSE('[10]SB_Key Products'!$F$31:$Q$31)</f>
        <v>0</v>
      </c>
      <c r="AU1010">
        <f t="array" ref="AU1010:AU1021">TRANSPOSE('[10]SB_Key Products'!$F$34:$Q$35)</f>
        <v>0</v>
      </c>
      <c r="AV1010">
        <f t="array" ref="AV1010:AV1021">TRANSPOSE('[10]SB_Key Products'!$F$37:$Q$37)</f>
        <v>0</v>
      </c>
      <c r="AW1010" s="4" t="str">
        <f t="array" ref="AW1010:AW1021">'[10]SB_Key Products'!$D$8</f>
        <v>Traditional Non-par</v>
      </c>
      <c r="AX1010" s="4" t="str">
        <f t="array" ref="AX1010:AX1021">'[10]SB_Key Products'!$D$11</f>
        <v>Traditional Non-par</v>
      </c>
      <c r="AY1010" s="4" t="str">
        <f t="array" ref="AY1010:AY1021">'[10]SB_Key Products'!$D$14</f>
        <v>Traditional Non-par</v>
      </c>
      <c r="AZ1010" s="4" t="str">
        <f t="array" ref="AZ1010:AZ1021">'[10]SB_Key Products'!$D$17</f>
        <v>Riders</v>
      </c>
      <c r="BA1010" s="4" t="str">
        <f t="array" ref="BA1010:BA1021">'[10]SB_Key Products'!$D$20</f>
        <v>Traditional Non-par</v>
      </c>
      <c r="BB1010" s="4" t="str">
        <f t="array" ref="BB1010:BB1021">'[10]SB_Key Products'!$D$23</f>
        <v>Riders</v>
      </c>
      <c r="BC1010" s="4" t="str">
        <f t="array" ref="BC1010:BC1021">'[10]SB_Key Products'!$D$26</f>
        <v>Traditional Non-par</v>
      </c>
      <c r="BD1010" s="4" t="str">
        <f t="array" ref="BD1010:BD1021">'[10]SB_Key Products'!$D$29</f>
        <v>Stand-alone protection</v>
      </c>
      <c r="BE1010" s="4" t="str">
        <f t="array" ref="BE1010:BE1021">'[10]SB_Key Products'!$D$32</f>
        <v>Riders</v>
      </c>
      <c r="BF1010" s="4" t="str">
        <f t="array" ref="BF1010:BF1021">'[10]SB_Key Products'!$D$35</f>
        <v>Riders</v>
      </c>
      <c r="BG1010" s="4">
        <f t="array" ref="BG1010:BG1021">'[10]SB_Key Products'!$D$7</f>
        <v>0.04</v>
      </c>
      <c r="BH1010" s="4">
        <f t="array" ref="BH1010:BH1021">'[10]SB_Key Products'!$D$10</f>
        <v>1</v>
      </c>
      <c r="BI1010" s="4">
        <f t="array" ref="BI1010:BI1021">'[10]SB_Key Products'!$D$13</f>
        <v>0.52</v>
      </c>
      <c r="BJ1010" s="4">
        <f t="array" ref="BJ1010:BJ1021">'[10]SB_Key Products'!$D$16</f>
        <v>1</v>
      </c>
      <c r="BK1010" s="4">
        <f t="array" ref="BK1010:BK1021">'[10]SB_Key Products'!$D$19</f>
        <v>7.0000000000000007E-2</v>
      </c>
      <c r="BL1010" s="4">
        <f t="array" ref="BL1010:BL1021">'[10]SB_Key Products'!$D$22</f>
        <v>1</v>
      </c>
      <c r="BM1010" s="4">
        <f t="array" ref="BM1010:BM1021">'[10]SB_Key Products'!$D$25</f>
        <v>0.35</v>
      </c>
      <c r="BN1010" s="4">
        <f t="array" ref="BN1010:BN1021">'[10]SB_Key Products'!$D$28</f>
        <v>1</v>
      </c>
      <c r="BO1010" s="4">
        <f t="array" ref="BO1010:BO1021">'[10]SB_Key Products'!$D$31</f>
        <v>1</v>
      </c>
      <c r="BP1010" s="4">
        <f t="array" ref="BP1010:BP1021">'[10]SB_Key Products'!$D$34</f>
        <v>1</v>
      </c>
      <c r="BQ1010" t="e">
        <f>VLOOKUP(A1010,Misc!$A$3:$B$11,2,FALSE)</f>
        <v>#N/A</v>
      </c>
      <c r="BR1010" t="e">
        <f>INDEX(FX!$B$30:$AK$48,MATCH(Data!BQ1010,FX!$A$30:$A$48,0),MATCH(Data!D1010,Period,0))</f>
        <v>#N/A</v>
      </c>
      <c r="BS1010" t="e">
        <f t="shared" si="273"/>
        <v>#N/A</v>
      </c>
      <c r="BT1010">
        <f t="shared" si="274"/>
        <v>0</v>
      </c>
      <c r="BU1010" t="e">
        <f t="shared" si="275"/>
        <v>#N/A</v>
      </c>
      <c r="BV1010">
        <f t="shared" si="276"/>
        <v>0</v>
      </c>
      <c r="BW1010" t="e">
        <f t="shared" si="277"/>
        <v>#N/A</v>
      </c>
      <c r="BX1010">
        <f t="shared" si="278"/>
        <v>0</v>
      </c>
      <c r="BY1010" t="e">
        <f t="shared" si="279"/>
        <v>#N/A</v>
      </c>
      <c r="BZ1010">
        <f t="shared" si="280"/>
        <v>0</v>
      </c>
      <c r="CA1010" t="e">
        <f t="shared" si="265"/>
        <v>#N/A</v>
      </c>
      <c r="CB1010" t="e">
        <f t="shared" si="266"/>
        <v>#N/A</v>
      </c>
      <c r="CC1010" t="e">
        <f t="shared" si="267"/>
        <v>#N/A</v>
      </c>
      <c r="CD1010" t="e">
        <f t="shared" si="268"/>
        <v>#N/A</v>
      </c>
      <c r="CE1010" s="4">
        <f t="shared" si="269"/>
        <v>0</v>
      </c>
      <c r="CF1010" s="4" t="str">
        <f t="shared" si="270"/>
        <v/>
      </c>
      <c r="CG1010" s="4">
        <f t="shared" si="271"/>
        <v>0</v>
      </c>
      <c r="CH1010" s="4" t="str">
        <f t="shared" si="272"/>
        <v/>
      </c>
      <c r="CI1010" t="e">
        <f>INDEX(FX!$B$114:$AK$132,MATCH(Data!BQ1010,FX!$A$114:$A$132,0),MATCH(Data!D1010,Period,0))</f>
        <v>#N/A</v>
      </c>
    </row>
    <row r="1011" spans="1:87" x14ac:dyDescent="0.15">
      <c r="A1011" t="s">
        <v>302</v>
      </c>
      <c r="B1011" s="1">
        <f t="shared" si="281"/>
        <v>44044</v>
      </c>
      <c r="C1011" t="s">
        <v>64</v>
      </c>
      <c r="D1011" s="1">
        <v>43862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tr">
        <v>FWD Saving 20/10</v>
      </c>
      <c r="R1011" t="str">
        <v>Term</v>
      </c>
      <c r="S1011" t="str">
        <v>IVP</v>
      </c>
      <c r="T1011" t="str">
        <v>Cancer Fighter</v>
      </c>
      <c r="U1011" t="str">
        <v>Endowment 25/15</v>
      </c>
      <c r="V1011" t="str">
        <v>HB</v>
      </c>
      <c r="W1011" t="str">
        <v>Whole Life Package (with NGD&amp;ICP)_IPD</v>
      </c>
      <c r="X1011" t="str">
        <v>PA Max</v>
      </c>
      <c r="Y1011" t="str">
        <v>CARE - Health Lump Sum</v>
      </c>
      <c r="Z1011" t="str">
        <v>New CI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 s="4" t="str">
        <v>Traditional Non-par</v>
      </c>
      <c r="AX1011" s="4" t="str">
        <v>Traditional Non-par</v>
      </c>
      <c r="AY1011" s="4" t="str">
        <v>Traditional Non-par</v>
      </c>
      <c r="AZ1011" s="4" t="str">
        <v>Riders</v>
      </c>
      <c r="BA1011" s="4" t="str">
        <v>Traditional Non-par</v>
      </c>
      <c r="BB1011" s="4" t="str">
        <v>Riders</v>
      </c>
      <c r="BC1011" s="4" t="str">
        <v>Traditional Non-par</v>
      </c>
      <c r="BD1011" s="4" t="str">
        <v>Stand-alone protection</v>
      </c>
      <c r="BE1011" s="4" t="str">
        <v>Riders</v>
      </c>
      <c r="BF1011" s="4" t="str">
        <v>Riders</v>
      </c>
      <c r="BG1011" s="4">
        <v>0.04</v>
      </c>
      <c r="BH1011" s="4">
        <v>1</v>
      </c>
      <c r="BI1011" s="4">
        <v>0.52</v>
      </c>
      <c r="BJ1011" s="4">
        <v>1</v>
      </c>
      <c r="BK1011" s="4">
        <v>7.0000000000000007E-2</v>
      </c>
      <c r="BL1011" s="4">
        <v>1</v>
      </c>
      <c r="BM1011" s="4">
        <v>0.35</v>
      </c>
      <c r="BN1011" s="4">
        <v>1</v>
      </c>
      <c r="BO1011" s="4">
        <v>1</v>
      </c>
      <c r="BP1011" s="4">
        <v>1</v>
      </c>
      <c r="BQ1011" t="e">
        <f>VLOOKUP(A1011,Misc!$A$3:$B$11,2,FALSE)</f>
        <v>#N/A</v>
      </c>
      <c r="BR1011" t="e">
        <f>INDEX(FX!$B$30:$AK$48,MATCH(Data!BQ1011,FX!$A$30:$A$48,0),MATCH(Data!D1011,Period,0))</f>
        <v>#N/A</v>
      </c>
      <c r="BS1011" t="e">
        <f t="shared" si="273"/>
        <v>#N/A</v>
      </c>
      <c r="BT1011">
        <f t="shared" si="274"/>
        <v>0</v>
      </c>
      <c r="BU1011" t="e">
        <f t="shared" si="275"/>
        <v>#N/A</v>
      </c>
      <c r="BV1011">
        <f t="shared" si="276"/>
        <v>0</v>
      </c>
      <c r="BW1011" t="e">
        <f t="shared" si="277"/>
        <v>#N/A</v>
      </c>
      <c r="BX1011">
        <f t="shared" si="278"/>
        <v>0</v>
      </c>
      <c r="BY1011" t="e">
        <f t="shared" si="279"/>
        <v>#N/A</v>
      </c>
      <c r="BZ1011">
        <f t="shared" si="280"/>
        <v>0</v>
      </c>
      <c r="CA1011" t="e">
        <f t="shared" si="265"/>
        <v>#N/A</v>
      </c>
      <c r="CB1011" t="e">
        <f t="shared" si="266"/>
        <v>#N/A</v>
      </c>
      <c r="CC1011" t="e">
        <f t="shared" si="267"/>
        <v>#N/A</v>
      </c>
      <c r="CD1011" t="e">
        <f t="shared" si="268"/>
        <v>#N/A</v>
      </c>
      <c r="CE1011" s="4">
        <f t="shared" si="269"/>
        <v>0</v>
      </c>
      <c r="CF1011" s="4" t="str">
        <f t="shared" si="270"/>
        <v/>
      </c>
      <c r="CG1011" s="4">
        <f t="shared" si="271"/>
        <v>0</v>
      </c>
      <c r="CH1011" s="4" t="str">
        <f t="shared" si="272"/>
        <v/>
      </c>
      <c r="CI1011" t="e">
        <f>INDEX(FX!$B$114:$AK$132,MATCH(Data!BQ1011,FX!$A$114:$A$132,0),MATCH(Data!D1011,Period,0))</f>
        <v>#N/A</v>
      </c>
    </row>
    <row r="1012" spans="1:87" x14ac:dyDescent="0.15">
      <c r="A1012" t="s">
        <v>302</v>
      </c>
      <c r="B1012" s="1">
        <f t="shared" si="281"/>
        <v>44044</v>
      </c>
      <c r="C1012" t="s">
        <v>64</v>
      </c>
      <c r="D1012" s="1">
        <v>43891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tr">
        <v>FWD Saving 20/10</v>
      </c>
      <c r="R1012" t="str">
        <v>Term</v>
      </c>
      <c r="S1012" t="str">
        <v>IVP</v>
      </c>
      <c r="T1012" t="str">
        <v>Cancer Fighter</v>
      </c>
      <c r="U1012" t="str">
        <v>Endowment 25/15</v>
      </c>
      <c r="V1012" t="str">
        <v>HB</v>
      </c>
      <c r="W1012" t="str">
        <v>Whole Life Package (with NGD&amp;ICP)_IPD</v>
      </c>
      <c r="X1012" t="str">
        <v>PA Max</v>
      </c>
      <c r="Y1012" t="str">
        <v>CARE - Health Lump Sum</v>
      </c>
      <c r="Z1012" t="str">
        <v>New CI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 s="4" t="str">
        <v>Traditional Non-par</v>
      </c>
      <c r="AX1012" s="4" t="str">
        <v>Traditional Non-par</v>
      </c>
      <c r="AY1012" s="4" t="str">
        <v>Traditional Non-par</v>
      </c>
      <c r="AZ1012" s="4" t="str">
        <v>Riders</v>
      </c>
      <c r="BA1012" s="4" t="str">
        <v>Traditional Non-par</v>
      </c>
      <c r="BB1012" s="4" t="str">
        <v>Riders</v>
      </c>
      <c r="BC1012" s="4" t="str">
        <v>Traditional Non-par</v>
      </c>
      <c r="BD1012" s="4" t="str">
        <v>Stand-alone protection</v>
      </c>
      <c r="BE1012" s="4" t="str">
        <v>Riders</v>
      </c>
      <c r="BF1012" s="4" t="str">
        <v>Riders</v>
      </c>
      <c r="BG1012" s="4">
        <v>0.04</v>
      </c>
      <c r="BH1012" s="4">
        <v>1</v>
      </c>
      <c r="BI1012" s="4">
        <v>0.52</v>
      </c>
      <c r="BJ1012" s="4">
        <v>1</v>
      </c>
      <c r="BK1012" s="4">
        <v>7.0000000000000007E-2</v>
      </c>
      <c r="BL1012" s="4">
        <v>1</v>
      </c>
      <c r="BM1012" s="4">
        <v>0.35</v>
      </c>
      <c r="BN1012" s="4">
        <v>1</v>
      </c>
      <c r="BO1012" s="4">
        <v>1</v>
      </c>
      <c r="BP1012" s="4">
        <v>1</v>
      </c>
      <c r="BQ1012" t="e">
        <f>VLOOKUP(A1012,Misc!$A$3:$B$11,2,FALSE)</f>
        <v>#N/A</v>
      </c>
      <c r="BR1012" t="e">
        <f>INDEX(FX!$B$30:$AK$48,MATCH(Data!BQ1012,FX!$A$30:$A$48,0),MATCH(Data!D1012,Period,0))</f>
        <v>#N/A</v>
      </c>
      <c r="BS1012" t="e">
        <f t="shared" si="273"/>
        <v>#N/A</v>
      </c>
      <c r="BT1012">
        <f t="shared" si="274"/>
        <v>0</v>
      </c>
      <c r="BU1012" t="e">
        <f t="shared" si="275"/>
        <v>#N/A</v>
      </c>
      <c r="BV1012">
        <f t="shared" si="276"/>
        <v>0</v>
      </c>
      <c r="BW1012" t="e">
        <f t="shared" si="277"/>
        <v>#N/A</v>
      </c>
      <c r="BX1012">
        <f t="shared" si="278"/>
        <v>0</v>
      </c>
      <c r="BY1012" t="e">
        <f t="shared" si="279"/>
        <v>#N/A</v>
      </c>
      <c r="BZ1012">
        <f t="shared" si="280"/>
        <v>0</v>
      </c>
      <c r="CA1012" t="e">
        <f t="shared" si="265"/>
        <v>#N/A</v>
      </c>
      <c r="CB1012" t="e">
        <f t="shared" si="266"/>
        <v>#N/A</v>
      </c>
      <c r="CC1012" t="e">
        <f t="shared" si="267"/>
        <v>#N/A</v>
      </c>
      <c r="CD1012" t="e">
        <f t="shared" si="268"/>
        <v>#N/A</v>
      </c>
      <c r="CE1012" s="4">
        <f t="shared" si="269"/>
        <v>0</v>
      </c>
      <c r="CF1012" s="4" t="str">
        <f t="shared" si="270"/>
        <v/>
      </c>
      <c r="CG1012" s="4">
        <f t="shared" si="271"/>
        <v>0</v>
      </c>
      <c r="CH1012" s="4" t="str">
        <f t="shared" si="272"/>
        <v/>
      </c>
      <c r="CI1012" t="e">
        <f>INDEX(FX!$B$114:$AK$132,MATCH(Data!BQ1012,FX!$A$114:$A$132,0),MATCH(Data!D1012,Period,0))</f>
        <v>#N/A</v>
      </c>
    </row>
    <row r="1013" spans="1:87" x14ac:dyDescent="0.15">
      <c r="A1013" t="s">
        <v>302</v>
      </c>
      <c r="B1013" s="1">
        <f t="shared" si="281"/>
        <v>44044</v>
      </c>
      <c r="C1013" t="s">
        <v>64</v>
      </c>
      <c r="D1013" s="1">
        <v>43922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tr">
        <v>FWD Saving 20/10</v>
      </c>
      <c r="R1013" t="str">
        <v>Term</v>
      </c>
      <c r="S1013" t="str">
        <v>IVP</v>
      </c>
      <c r="T1013" t="str">
        <v>Cancer Fighter</v>
      </c>
      <c r="U1013" t="str">
        <v>Endowment 25/15</v>
      </c>
      <c r="V1013" t="str">
        <v>HB</v>
      </c>
      <c r="W1013" t="str">
        <v>Whole Life Package (with NGD&amp;ICP)_IPD</v>
      </c>
      <c r="X1013" t="str">
        <v>PA Max</v>
      </c>
      <c r="Y1013" t="str">
        <v>CARE - Health Lump Sum</v>
      </c>
      <c r="Z1013" t="str">
        <v>New CI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 s="4" t="str">
        <v>Traditional Non-par</v>
      </c>
      <c r="AX1013" s="4" t="str">
        <v>Traditional Non-par</v>
      </c>
      <c r="AY1013" s="4" t="str">
        <v>Traditional Non-par</v>
      </c>
      <c r="AZ1013" s="4" t="str">
        <v>Riders</v>
      </c>
      <c r="BA1013" s="4" t="str">
        <v>Traditional Non-par</v>
      </c>
      <c r="BB1013" s="4" t="str">
        <v>Riders</v>
      </c>
      <c r="BC1013" s="4" t="str">
        <v>Traditional Non-par</v>
      </c>
      <c r="BD1013" s="4" t="str">
        <v>Stand-alone protection</v>
      </c>
      <c r="BE1013" s="4" t="str">
        <v>Riders</v>
      </c>
      <c r="BF1013" s="4" t="str">
        <v>Riders</v>
      </c>
      <c r="BG1013" s="4">
        <v>0.04</v>
      </c>
      <c r="BH1013" s="4">
        <v>1</v>
      </c>
      <c r="BI1013" s="4">
        <v>0.52</v>
      </c>
      <c r="BJ1013" s="4">
        <v>1</v>
      </c>
      <c r="BK1013" s="4">
        <v>7.0000000000000007E-2</v>
      </c>
      <c r="BL1013" s="4">
        <v>1</v>
      </c>
      <c r="BM1013" s="4">
        <v>0.35</v>
      </c>
      <c r="BN1013" s="4">
        <v>1</v>
      </c>
      <c r="BO1013" s="4">
        <v>1</v>
      </c>
      <c r="BP1013" s="4">
        <v>1</v>
      </c>
      <c r="BQ1013" t="e">
        <f>VLOOKUP(A1013,Misc!$A$3:$B$11,2,FALSE)</f>
        <v>#N/A</v>
      </c>
      <c r="BR1013" t="e">
        <f>INDEX(FX!$B$30:$AK$48,MATCH(Data!BQ1013,FX!$A$30:$A$48,0),MATCH(Data!D1013,Period,0))</f>
        <v>#N/A</v>
      </c>
      <c r="BS1013" t="e">
        <f t="shared" si="273"/>
        <v>#N/A</v>
      </c>
      <c r="BT1013">
        <f t="shared" si="274"/>
        <v>0</v>
      </c>
      <c r="BU1013" t="e">
        <f t="shared" si="275"/>
        <v>#N/A</v>
      </c>
      <c r="BV1013">
        <f t="shared" si="276"/>
        <v>0</v>
      </c>
      <c r="BW1013" t="e">
        <f t="shared" si="277"/>
        <v>#N/A</v>
      </c>
      <c r="BX1013">
        <f t="shared" si="278"/>
        <v>0</v>
      </c>
      <c r="BY1013" t="e">
        <f t="shared" si="279"/>
        <v>#N/A</v>
      </c>
      <c r="BZ1013">
        <f t="shared" si="280"/>
        <v>0</v>
      </c>
      <c r="CA1013" t="e">
        <f t="shared" si="265"/>
        <v>#N/A</v>
      </c>
      <c r="CB1013" t="e">
        <f t="shared" si="266"/>
        <v>#N/A</v>
      </c>
      <c r="CC1013" t="e">
        <f t="shared" si="267"/>
        <v>#N/A</v>
      </c>
      <c r="CD1013" t="e">
        <f t="shared" si="268"/>
        <v>#N/A</v>
      </c>
      <c r="CE1013" s="4">
        <f t="shared" si="269"/>
        <v>0</v>
      </c>
      <c r="CF1013" s="4" t="str">
        <f t="shared" si="270"/>
        <v/>
      </c>
      <c r="CG1013" s="4">
        <f t="shared" si="271"/>
        <v>0</v>
      </c>
      <c r="CH1013" s="4" t="str">
        <f t="shared" si="272"/>
        <v/>
      </c>
      <c r="CI1013" t="e">
        <f>INDEX(FX!$B$114:$AK$132,MATCH(Data!BQ1013,FX!$A$114:$A$132,0),MATCH(Data!D1013,Period,0))</f>
        <v>#N/A</v>
      </c>
    </row>
    <row r="1014" spans="1:87" x14ac:dyDescent="0.15">
      <c r="A1014" t="s">
        <v>302</v>
      </c>
      <c r="B1014" s="1">
        <f t="shared" si="281"/>
        <v>44044</v>
      </c>
      <c r="C1014" t="s">
        <v>64</v>
      </c>
      <c r="D1014" s="1">
        <v>43952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tr">
        <v>FWD Saving 20/10</v>
      </c>
      <c r="R1014" t="str">
        <v>Term</v>
      </c>
      <c r="S1014" t="str">
        <v>IVP</v>
      </c>
      <c r="T1014" t="str">
        <v>Cancer Fighter</v>
      </c>
      <c r="U1014" t="str">
        <v>Endowment 25/15</v>
      </c>
      <c r="V1014" t="str">
        <v>HB</v>
      </c>
      <c r="W1014" t="str">
        <v>Whole Life Package (with NGD&amp;ICP)_IPD</v>
      </c>
      <c r="X1014" t="str">
        <v>PA Max</v>
      </c>
      <c r="Y1014" t="str">
        <v>CARE - Health Lump Sum</v>
      </c>
      <c r="Z1014" t="str">
        <v>New CI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 s="4" t="str">
        <v>Traditional Non-par</v>
      </c>
      <c r="AX1014" s="4" t="str">
        <v>Traditional Non-par</v>
      </c>
      <c r="AY1014" s="4" t="str">
        <v>Traditional Non-par</v>
      </c>
      <c r="AZ1014" s="4" t="str">
        <v>Riders</v>
      </c>
      <c r="BA1014" s="4" t="str">
        <v>Traditional Non-par</v>
      </c>
      <c r="BB1014" s="4" t="str">
        <v>Riders</v>
      </c>
      <c r="BC1014" s="4" t="str">
        <v>Traditional Non-par</v>
      </c>
      <c r="BD1014" s="4" t="str">
        <v>Stand-alone protection</v>
      </c>
      <c r="BE1014" s="4" t="str">
        <v>Riders</v>
      </c>
      <c r="BF1014" s="4" t="str">
        <v>Riders</v>
      </c>
      <c r="BG1014" s="4">
        <v>0.04</v>
      </c>
      <c r="BH1014" s="4">
        <v>1</v>
      </c>
      <c r="BI1014" s="4">
        <v>0.52</v>
      </c>
      <c r="BJ1014" s="4">
        <v>1</v>
      </c>
      <c r="BK1014" s="4">
        <v>7.0000000000000007E-2</v>
      </c>
      <c r="BL1014" s="4">
        <v>1</v>
      </c>
      <c r="BM1014" s="4">
        <v>0.35</v>
      </c>
      <c r="BN1014" s="4">
        <v>1</v>
      </c>
      <c r="BO1014" s="4">
        <v>1</v>
      </c>
      <c r="BP1014" s="4">
        <v>1</v>
      </c>
      <c r="BQ1014" t="e">
        <f>VLOOKUP(A1014,Misc!$A$3:$B$11,2,FALSE)</f>
        <v>#N/A</v>
      </c>
      <c r="BR1014" t="e">
        <f>INDEX(FX!$B$30:$AK$48,MATCH(Data!BQ1014,FX!$A$30:$A$48,0),MATCH(Data!D1014,Period,0))</f>
        <v>#N/A</v>
      </c>
      <c r="BS1014" t="e">
        <f t="shared" si="273"/>
        <v>#N/A</v>
      </c>
      <c r="BT1014">
        <f t="shared" si="274"/>
        <v>0</v>
      </c>
      <c r="BU1014" t="e">
        <f t="shared" si="275"/>
        <v>#N/A</v>
      </c>
      <c r="BV1014">
        <f t="shared" si="276"/>
        <v>0</v>
      </c>
      <c r="BW1014" t="e">
        <f t="shared" si="277"/>
        <v>#N/A</v>
      </c>
      <c r="BX1014">
        <f t="shared" si="278"/>
        <v>0</v>
      </c>
      <c r="BY1014" t="e">
        <f t="shared" si="279"/>
        <v>#N/A</v>
      </c>
      <c r="BZ1014">
        <f t="shared" si="280"/>
        <v>0</v>
      </c>
      <c r="CA1014" t="e">
        <f t="shared" si="265"/>
        <v>#N/A</v>
      </c>
      <c r="CB1014" t="e">
        <f t="shared" si="266"/>
        <v>#N/A</v>
      </c>
      <c r="CC1014" t="e">
        <f t="shared" si="267"/>
        <v>#N/A</v>
      </c>
      <c r="CD1014" t="e">
        <f t="shared" si="268"/>
        <v>#N/A</v>
      </c>
      <c r="CE1014" s="4">
        <f t="shared" si="269"/>
        <v>0</v>
      </c>
      <c r="CF1014" s="4" t="str">
        <f t="shared" si="270"/>
        <v/>
      </c>
      <c r="CG1014" s="4">
        <f t="shared" si="271"/>
        <v>0</v>
      </c>
      <c r="CH1014" s="4" t="str">
        <f t="shared" si="272"/>
        <v/>
      </c>
      <c r="CI1014" t="e">
        <f>INDEX(FX!$B$114:$AK$132,MATCH(Data!BQ1014,FX!$A$114:$A$132,0),MATCH(Data!D1014,Period,0))</f>
        <v>#N/A</v>
      </c>
    </row>
    <row r="1015" spans="1:87" x14ac:dyDescent="0.15">
      <c r="A1015" t="s">
        <v>302</v>
      </c>
      <c r="B1015" s="1">
        <f t="shared" si="281"/>
        <v>44044</v>
      </c>
      <c r="C1015" t="s">
        <v>64</v>
      </c>
      <c r="D1015" s="1">
        <v>43983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tr">
        <v>FWD Saving 20/10</v>
      </c>
      <c r="R1015" t="str">
        <v>Term</v>
      </c>
      <c r="S1015" t="str">
        <v>IVP</v>
      </c>
      <c r="T1015" t="str">
        <v>Cancer Fighter</v>
      </c>
      <c r="U1015" t="str">
        <v>Endowment 25/15</v>
      </c>
      <c r="V1015" t="str">
        <v>HB</v>
      </c>
      <c r="W1015" t="str">
        <v>Whole Life Package (with NGD&amp;ICP)_IPD</v>
      </c>
      <c r="X1015" t="str">
        <v>PA Max</v>
      </c>
      <c r="Y1015" t="str">
        <v>CARE - Health Lump Sum</v>
      </c>
      <c r="Z1015" t="str">
        <v>New CI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 s="4" t="str">
        <v>Traditional Non-par</v>
      </c>
      <c r="AX1015" s="4" t="str">
        <v>Traditional Non-par</v>
      </c>
      <c r="AY1015" s="4" t="str">
        <v>Traditional Non-par</v>
      </c>
      <c r="AZ1015" s="4" t="str">
        <v>Riders</v>
      </c>
      <c r="BA1015" s="4" t="str">
        <v>Traditional Non-par</v>
      </c>
      <c r="BB1015" s="4" t="str">
        <v>Riders</v>
      </c>
      <c r="BC1015" s="4" t="str">
        <v>Traditional Non-par</v>
      </c>
      <c r="BD1015" s="4" t="str">
        <v>Stand-alone protection</v>
      </c>
      <c r="BE1015" s="4" t="str">
        <v>Riders</v>
      </c>
      <c r="BF1015" s="4" t="str">
        <v>Riders</v>
      </c>
      <c r="BG1015" s="4">
        <v>0.04</v>
      </c>
      <c r="BH1015" s="4">
        <v>1</v>
      </c>
      <c r="BI1015" s="4">
        <v>0.52</v>
      </c>
      <c r="BJ1015" s="4">
        <v>1</v>
      </c>
      <c r="BK1015" s="4">
        <v>7.0000000000000007E-2</v>
      </c>
      <c r="BL1015" s="4">
        <v>1</v>
      </c>
      <c r="BM1015" s="4">
        <v>0.35</v>
      </c>
      <c r="BN1015" s="4">
        <v>1</v>
      </c>
      <c r="BO1015" s="4">
        <v>1</v>
      </c>
      <c r="BP1015" s="4">
        <v>1</v>
      </c>
      <c r="BQ1015" t="e">
        <f>VLOOKUP(A1015,Misc!$A$3:$B$11,2,FALSE)</f>
        <v>#N/A</v>
      </c>
      <c r="BR1015" t="e">
        <f>INDEX(FX!$B$30:$AK$48,MATCH(Data!BQ1015,FX!$A$30:$A$48,0),MATCH(Data!D1015,Period,0))</f>
        <v>#N/A</v>
      </c>
      <c r="BS1015" t="e">
        <f t="shared" si="273"/>
        <v>#N/A</v>
      </c>
      <c r="BT1015">
        <f t="shared" si="274"/>
        <v>0</v>
      </c>
      <c r="BU1015" t="e">
        <f t="shared" si="275"/>
        <v>#N/A</v>
      </c>
      <c r="BV1015">
        <f t="shared" si="276"/>
        <v>0</v>
      </c>
      <c r="BW1015" t="e">
        <f t="shared" si="277"/>
        <v>#N/A</v>
      </c>
      <c r="BX1015">
        <f t="shared" si="278"/>
        <v>0</v>
      </c>
      <c r="BY1015" t="e">
        <f t="shared" si="279"/>
        <v>#N/A</v>
      </c>
      <c r="BZ1015">
        <f t="shared" si="280"/>
        <v>0</v>
      </c>
      <c r="CA1015" t="e">
        <f t="shared" ref="CA1015:CA1066" si="282">I1015/$CI1015</f>
        <v>#N/A</v>
      </c>
      <c r="CB1015" t="e">
        <f t="shared" ref="CB1015:CB1066" si="283">J1015/$CI1015</f>
        <v>#N/A</v>
      </c>
      <c r="CC1015" t="e">
        <f t="shared" ref="CC1015:CC1066" si="284">K1015/$CI1015</f>
        <v>#N/A</v>
      </c>
      <c r="CD1015" t="e">
        <f t="shared" ref="CD1015:CD1066" si="285">L1015/$CI1015</f>
        <v>#N/A</v>
      </c>
      <c r="CE1015" s="4">
        <f t="shared" ref="CE1015:CE1066" si="286">IFERROR(IF(D1015&gt;B1015,"",BU1015/BS1015),0)</f>
        <v>0</v>
      </c>
      <c r="CF1015" s="4" t="str">
        <f t="shared" ref="CF1015:CF1066" si="287">IFERROR(IF(D1015&gt;B1015,BV1015/BT1015,""),0)</f>
        <v/>
      </c>
      <c r="CG1015" s="4">
        <f t="shared" ref="CG1015:CG1066" si="288">IFERROR(IF(D1015&gt;B1015,"",BY1015/BU1015),0)</f>
        <v>0</v>
      </c>
      <c r="CH1015" s="4" t="str">
        <f t="shared" ref="CH1015:CH1066" si="289">IFERROR(IF(D1015&gt;B1015,BZ1015/BV1015,""),0)</f>
        <v/>
      </c>
      <c r="CI1015" t="e">
        <f>INDEX(FX!$B$114:$AK$132,MATCH(Data!BQ1015,FX!$A$114:$A$132,0),MATCH(Data!D1015,Period,0))</f>
        <v>#N/A</v>
      </c>
    </row>
    <row r="1016" spans="1:87" x14ac:dyDescent="0.15">
      <c r="A1016" t="s">
        <v>302</v>
      </c>
      <c r="B1016" s="1">
        <f t="shared" si="281"/>
        <v>44044</v>
      </c>
      <c r="C1016" t="s">
        <v>64</v>
      </c>
      <c r="D1016" s="1">
        <v>44013</v>
      </c>
      <c r="E1016">
        <v>2.6567600000000002</v>
      </c>
      <c r="F1016">
        <v>1.0052435731240379</v>
      </c>
      <c r="G1016">
        <v>0.34943403081400004</v>
      </c>
      <c r="H1016">
        <v>0.21924271626900005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tr">
        <v>FWD Saving 20/10</v>
      </c>
      <c r="R1016" t="str">
        <v>Term</v>
      </c>
      <c r="S1016" t="str">
        <v>IVP</v>
      </c>
      <c r="T1016" t="str">
        <v>Cancer Fighter</v>
      </c>
      <c r="U1016" t="str">
        <v>Endowment 25/15</v>
      </c>
      <c r="V1016" t="str">
        <v>HB</v>
      </c>
      <c r="W1016" t="str">
        <v>Whole Life Package (with NGD&amp;ICP)_IPD</v>
      </c>
      <c r="X1016" t="str">
        <v>PA Max</v>
      </c>
      <c r="Y1016" t="str">
        <v>CARE - Health Lump Sum</v>
      </c>
      <c r="Z1016" t="str">
        <v>New CI</v>
      </c>
      <c r="AA1016">
        <v>2.3851800000000001</v>
      </c>
      <c r="AB1016">
        <v>0.121808</v>
      </c>
      <c r="AC1016">
        <v>0</v>
      </c>
      <c r="AD1016">
        <v>9.6280000000000004E-2</v>
      </c>
      <c r="AE1016">
        <v>1.0548E-2</v>
      </c>
      <c r="AF1016">
        <v>4.2944000000000003E-2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0.76139572889599993</v>
      </c>
      <c r="AM1016">
        <v>0.11284626906900003</v>
      </c>
      <c r="AN1016">
        <v>0</v>
      </c>
      <c r="AO1016">
        <v>6.6858408643000009E-2</v>
      </c>
      <c r="AP1016">
        <v>5.139764604E-3</v>
      </c>
      <c r="AQ1016">
        <v>1.3739153595999998E-2</v>
      </c>
      <c r="AR1016">
        <v>0</v>
      </c>
      <c r="AS1016">
        <v>0</v>
      </c>
      <c r="AT1016">
        <v>0</v>
      </c>
      <c r="AU1016">
        <v>0</v>
      </c>
      <c r="AV1016">
        <v>4.5264248316037703E-2</v>
      </c>
      <c r="AW1016" s="4" t="str">
        <v>Traditional Non-par</v>
      </c>
      <c r="AX1016" s="4" t="str">
        <v>Traditional Non-par</v>
      </c>
      <c r="AY1016" s="4" t="str">
        <v>Traditional Non-par</v>
      </c>
      <c r="AZ1016" s="4" t="str">
        <v>Riders</v>
      </c>
      <c r="BA1016" s="4" t="str">
        <v>Traditional Non-par</v>
      </c>
      <c r="BB1016" s="4" t="str">
        <v>Riders</v>
      </c>
      <c r="BC1016" s="4" t="str">
        <v>Traditional Non-par</v>
      </c>
      <c r="BD1016" s="4" t="str">
        <v>Stand-alone protection</v>
      </c>
      <c r="BE1016" s="4" t="str">
        <v>Riders</v>
      </c>
      <c r="BF1016" s="4" t="str">
        <v>Riders</v>
      </c>
      <c r="BG1016" s="4">
        <v>0.04</v>
      </c>
      <c r="BH1016" s="4">
        <v>1</v>
      </c>
      <c r="BI1016" s="4">
        <v>0.52</v>
      </c>
      <c r="BJ1016" s="4">
        <v>1</v>
      </c>
      <c r="BK1016" s="4">
        <v>7.0000000000000007E-2</v>
      </c>
      <c r="BL1016" s="4">
        <v>1</v>
      </c>
      <c r="BM1016" s="4">
        <v>0.35</v>
      </c>
      <c r="BN1016" s="4">
        <v>1</v>
      </c>
      <c r="BO1016" s="4">
        <v>1</v>
      </c>
      <c r="BP1016" s="4">
        <v>1</v>
      </c>
      <c r="BQ1016" t="e">
        <f>VLOOKUP(A1016,Misc!$A$3:$B$11,2,FALSE)</f>
        <v>#N/A</v>
      </c>
      <c r="BR1016" t="e">
        <f>INDEX(FX!$B$30:$AK$48,MATCH(Data!BQ1016,FX!$A$30:$A$48,0),MATCH(Data!D1016,Period,0))</f>
        <v>#N/A</v>
      </c>
      <c r="BS1016" t="e">
        <f t="shared" si="273"/>
        <v>#N/A</v>
      </c>
      <c r="BT1016">
        <f t="shared" si="274"/>
        <v>0</v>
      </c>
      <c r="BU1016" t="e">
        <f t="shared" si="275"/>
        <v>#N/A</v>
      </c>
      <c r="BV1016">
        <f t="shared" si="276"/>
        <v>0</v>
      </c>
      <c r="BW1016" t="e">
        <f t="shared" si="277"/>
        <v>#N/A</v>
      </c>
      <c r="BX1016">
        <f t="shared" si="278"/>
        <v>0</v>
      </c>
      <c r="BY1016" t="e">
        <f t="shared" si="279"/>
        <v>#N/A</v>
      </c>
      <c r="BZ1016">
        <f t="shared" si="280"/>
        <v>0</v>
      </c>
      <c r="CA1016" t="e">
        <f t="shared" si="282"/>
        <v>#N/A</v>
      </c>
      <c r="CB1016" t="e">
        <f t="shared" si="283"/>
        <v>#N/A</v>
      </c>
      <c r="CC1016" t="e">
        <f t="shared" si="284"/>
        <v>#N/A</v>
      </c>
      <c r="CD1016" t="e">
        <f t="shared" si="285"/>
        <v>#N/A</v>
      </c>
      <c r="CE1016" s="4">
        <f t="shared" si="286"/>
        <v>0</v>
      </c>
      <c r="CF1016" s="4" t="str">
        <f t="shared" si="287"/>
        <v/>
      </c>
      <c r="CG1016" s="4">
        <f t="shared" si="288"/>
        <v>0</v>
      </c>
      <c r="CH1016" s="4" t="str">
        <f t="shared" si="289"/>
        <v/>
      </c>
      <c r="CI1016" t="e">
        <f>INDEX(FX!$B$114:$AK$132,MATCH(Data!BQ1016,FX!$A$114:$A$132,0),MATCH(Data!D1016,Period,0))</f>
        <v>#N/A</v>
      </c>
    </row>
    <row r="1017" spans="1:87" x14ac:dyDescent="0.15">
      <c r="A1017" t="s">
        <v>302</v>
      </c>
      <c r="B1017" s="1">
        <f t="shared" si="281"/>
        <v>44044</v>
      </c>
      <c r="C1017" t="s">
        <v>64</v>
      </c>
      <c r="D1017" s="1">
        <v>44044</v>
      </c>
      <c r="E1017">
        <v>11.301671640000002</v>
      </c>
      <c r="F1017">
        <v>3.9768237515619465</v>
      </c>
      <c r="G1017">
        <v>1.67751201472</v>
      </c>
      <c r="H1017">
        <v>0.8896145422670001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tr">
        <v>FWD Saving 20/10</v>
      </c>
      <c r="R1017" t="str">
        <v>Term</v>
      </c>
      <c r="S1017" t="str">
        <v>IVP</v>
      </c>
      <c r="T1017" t="str">
        <v>Cancer Fighter</v>
      </c>
      <c r="U1017" t="str">
        <v>Endowment 25/15</v>
      </c>
      <c r="V1017" t="str">
        <v>HB</v>
      </c>
      <c r="W1017" t="str">
        <v>Whole Life Package (with NGD&amp;ICP)_IPD</v>
      </c>
      <c r="X1017" t="str">
        <v>PA Max</v>
      </c>
      <c r="Y1017" t="str">
        <v>CARE - Health Lump Sum</v>
      </c>
      <c r="Z1017" t="str">
        <v>New CI</v>
      </c>
      <c r="AA1017">
        <v>9.5155200000000004</v>
      </c>
      <c r="AB1017">
        <v>0.35970000000000002</v>
      </c>
      <c r="AC1017">
        <v>0.47094399999999997</v>
      </c>
      <c r="AD1017">
        <v>0.35536064000000001</v>
      </c>
      <c r="AE1017">
        <v>0.286661</v>
      </c>
      <c r="AF1017">
        <v>0.15907199999999999</v>
      </c>
      <c r="AG1017">
        <v>0.142344</v>
      </c>
      <c r="AH1017">
        <v>0.11936160000000001</v>
      </c>
      <c r="AI1017">
        <v>4.7044800000000005E-2</v>
      </c>
      <c r="AJ1017">
        <v>3.9671600000000008E-2</v>
      </c>
      <c r="AK1017">
        <v>4.1464000000001278E-2</v>
      </c>
      <c r="AL1017">
        <v>2.7931251818509995</v>
      </c>
      <c r="AM1017">
        <v>0.33331155140300006</v>
      </c>
      <c r="AN1017">
        <v>1.8313755304000003E-2</v>
      </c>
      <c r="AO1017">
        <v>0.25400158864</v>
      </c>
      <c r="AP1017">
        <v>0.12993497296900003</v>
      </c>
      <c r="AQ1017">
        <v>5.2865352303999996E-2</v>
      </c>
      <c r="AR1017">
        <v>6.1458202011000003E-2</v>
      </c>
      <c r="AS1017">
        <v>1.3580718584999998E-2</v>
      </c>
      <c r="AT1017">
        <v>5.6887843709999995E-3</v>
      </c>
      <c r="AU1017">
        <v>6.245662095199999E-2</v>
      </c>
      <c r="AV1017">
        <v>0.26124390082394644</v>
      </c>
      <c r="AW1017" s="4" t="str">
        <v>Traditional Non-par</v>
      </c>
      <c r="AX1017" s="4" t="str">
        <v>Traditional Non-par</v>
      </c>
      <c r="AY1017" s="4" t="str">
        <v>Traditional Non-par</v>
      </c>
      <c r="AZ1017" s="4" t="str">
        <v>Riders</v>
      </c>
      <c r="BA1017" s="4" t="str">
        <v>Traditional Non-par</v>
      </c>
      <c r="BB1017" s="4" t="str">
        <v>Riders</v>
      </c>
      <c r="BC1017" s="4" t="str">
        <v>Traditional Non-par</v>
      </c>
      <c r="BD1017" s="4" t="str">
        <v>Stand-alone protection</v>
      </c>
      <c r="BE1017" s="4" t="str">
        <v>Riders</v>
      </c>
      <c r="BF1017" s="4" t="str">
        <v>Riders</v>
      </c>
      <c r="BG1017" s="4">
        <v>0.04</v>
      </c>
      <c r="BH1017" s="4">
        <v>1</v>
      </c>
      <c r="BI1017" s="4">
        <v>0.52</v>
      </c>
      <c r="BJ1017" s="4">
        <v>1</v>
      </c>
      <c r="BK1017" s="4">
        <v>7.0000000000000007E-2</v>
      </c>
      <c r="BL1017" s="4">
        <v>1</v>
      </c>
      <c r="BM1017" s="4">
        <v>0.35</v>
      </c>
      <c r="BN1017" s="4">
        <v>1</v>
      </c>
      <c r="BO1017" s="4">
        <v>1</v>
      </c>
      <c r="BP1017" s="4">
        <v>1</v>
      </c>
      <c r="BQ1017" t="e">
        <f>VLOOKUP(A1017,Misc!$A$3:$B$11,2,FALSE)</f>
        <v>#N/A</v>
      </c>
      <c r="BR1017" t="e">
        <f>INDEX(FX!$B$30:$AK$48,MATCH(Data!BQ1017,FX!$A$30:$A$48,0),MATCH(Data!D1017,Period,0))</f>
        <v>#N/A</v>
      </c>
      <c r="BS1017" t="e">
        <f t="shared" si="273"/>
        <v>#N/A</v>
      </c>
      <c r="BT1017">
        <f t="shared" si="274"/>
        <v>0</v>
      </c>
      <c r="BU1017" t="e">
        <f t="shared" si="275"/>
        <v>#N/A</v>
      </c>
      <c r="BV1017">
        <f t="shared" si="276"/>
        <v>0</v>
      </c>
      <c r="BW1017" t="e">
        <f t="shared" si="277"/>
        <v>#N/A</v>
      </c>
      <c r="BX1017">
        <f t="shared" si="278"/>
        <v>0</v>
      </c>
      <c r="BY1017" t="e">
        <f t="shared" si="279"/>
        <v>#N/A</v>
      </c>
      <c r="BZ1017">
        <f t="shared" si="280"/>
        <v>0</v>
      </c>
      <c r="CA1017" t="e">
        <f t="shared" si="282"/>
        <v>#N/A</v>
      </c>
      <c r="CB1017" t="e">
        <f t="shared" si="283"/>
        <v>#N/A</v>
      </c>
      <c r="CC1017" t="e">
        <f t="shared" si="284"/>
        <v>#N/A</v>
      </c>
      <c r="CD1017" t="e">
        <f t="shared" si="285"/>
        <v>#N/A</v>
      </c>
      <c r="CE1017" s="4">
        <f t="shared" si="286"/>
        <v>0</v>
      </c>
      <c r="CF1017" s="4" t="str">
        <f t="shared" si="287"/>
        <v/>
      </c>
      <c r="CG1017" s="4">
        <f t="shared" si="288"/>
        <v>0</v>
      </c>
      <c r="CH1017" s="4" t="str">
        <f t="shared" si="289"/>
        <v/>
      </c>
      <c r="CI1017" t="e">
        <f>INDEX(FX!$B$114:$AK$132,MATCH(Data!BQ1017,FX!$A$114:$A$132,0),MATCH(Data!D1017,Period,0))</f>
        <v>#N/A</v>
      </c>
    </row>
    <row r="1018" spans="1:87" x14ac:dyDescent="0.15">
      <c r="A1018" t="s">
        <v>302</v>
      </c>
      <c r="B1018" s="1">
        <f t="shared" si="281"/>
        <v>44044</v>
      </c>
      <c r="C1018" t="s">
        <v>64</v>
      </c>
      <c r="D1018" s="1">
        <v>44075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tr">
        <v>FWD Saving 20/10</v>
      </c>
      <c r="R1018" t="str">
        <v>Term</v>
      </c>
      <c r="S1018" t="str">
        <v>IVP</v>
      </c>
      <c r="T1018" t="str">
        <v>Cancer Fighter</v>
      </c>
      <c r="U1018" t="str">
        <v>Endowment 25/15</v>
      </c>
      <c r="V1018" t="str">
        <v>HB</v>
      </c>
      <c r="W1018" t="str">
        <v>Whole Life Package (with NGD&amp;ICP)_IPD</v>
      </c>
      <c r="X1018" t="str">
        <v>PA Max</v>
      </c>
      <c r="Y1018" t="str">
        <v>CARE - Health Lump Sum</v>
      </c>
      <c r="Z1018" t="str">
        <v>New CI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 s="4" t="str">
        <v>Traditional Non-par</v>
      </c>
      <c r="AX1018" s="4" t="str">
        <v>Traditional Non-par</v>
      </c>
      <c r="AY1018" s="4" t="str">
        <v>Traditional Non-par</v>
      </c>
      <c r="AZ1018" s="4" t="str">
        <v>Riders</v>
      </c>
      <c r="BA1018" s="4" t="str">
        <v>Traditional Non-par</v>
      </c>
      <c r="BB1018" s="4" t="str">
        <v>Riders</v>
      </c>
      <c r="BC1018" s="4" t="str">
        <v>Traditional Non-par</v>
      </c>
      <c r="BD1018" s="4" t="str">
        <v>Stand-alone protection</v>
      </c>
      <c r="BE1018" s="4" t="str">
        <v>Riders</v>
      </c>
      <c r="BF1018" s="4" t="str">
        <v>Riders</v>
      </c>
      <c r="BG1018" s="4">
        <v>0.04</v>
      </c>
      <c r="BH1018" s="4">
        <v>1</v>
      </c>
      <c r="BI1018" s="4">
        <v>0.52</v>
      </c>
      <c r="BJ1018" s="4">
        <v>1</v>
      </c>
      <c r="BK1018" s="4">
        <v>7.0000000000000007E-2</v>
      </c>
      <c r="BL1018" s="4">
        <v>1</v>
      </c>
      <c r="BM1018" s="4">
        <v>0.35</v>
      </c>
      <c r="BN1018" s="4">
        <v>1</v>
      </c>
      <c r="BO1018" s="4">
        <v>1</v>
      </c>
      <c r="BP1018" s="4">
        <v>1</v>
      </c>
      <c r="BQ1018" t="e">
        <f>VLOOKUP(A1018,Misc!$A$3:$B$11,2,FALSE)</f>
        <v>#N/A</v>
      </c>
      <c r="BR1018" t="e">
        <f>INDEX(FX!$B$30:$AK$48,MATCH(Data!BQ1018,FX!$A$30:$A$48,0),MATCH(Data!D1018,Period,0))</f>
        <v>#N/A</v>
      </c>
      <c r="BS1018">
        <f t="shared" si="273"/>
        <v>0</v>
      </c>
      <c r="BT1018" t="e">
        <f t="shared" si="274"/>
        <v>#N/A</v>
      </c>
      <c r="BU1018">
        <f t="shared" si="275"/>
        <v>0</v>
      </c>
      <c r="BV1018" t="e">
        <f t="shared" si="276"/>
        <v>#N/A</v>
      </c>
      <c r="BW1018">
        <f t="shared" si="277"/>
        <v>0</v>
      </c>
      <c r="BX1018" t="e">
        <f t="shared" si="278"/>
        <v>#N/A</v>
      </c>
      <c r="BY1018">
        <f t="shared" si="279"/>
        <v>0</v>
      </c>
      <c r="BZ1018" t="e">
        <f t="shared" si="280"/>
        <v>#N/A</v>
      </c>
      <c r="CA1018" t="e">
        <f t="shared" si="282"/>
        <v>#N/A</v>
      </c>
      <c r="CB1018" t="e">
        <f t="shared" si="283"/>
        <v>#N/A</v>
      </c>
      <c r="CC1018" t="e">
        <f t="shared" si="284"/>
        <v>#N/A</v>
      </c>
      <c r="CD1018" t="e">
        <f t="shared" si="285"/>
        <v>#N/A</v>
      </c>
      <c r="CE1018" s="4" t="str">
        <f t="shared" si="286"/>
        <v/>
      </c>
      <c r="CF1018" s="4">
        <f t="shared" si="287"/>
        <v>0</v>
      </c>
      <c r="CG1018" s="4" t="str">
        <f t="shared" si="288"/>
        <v/>
      </c>
      <c r="CH1018" s="4">
        <f t="shared" si="289"/>
        <v>0</v>
      </c>
      <c r="CI1018" t="e">
        <f>INDEX(FX!$B$114:$AK$132,MATCH(Data!BQ1018,FX!$A$114:$A$132,0),MATCH(Data!D1018,Period,0))</f>
        <v>#N/A</v>
      </c>
    </row>
    <row r="1019" spans="1:87" x14ac:dyDescent="0.15">
      <c r="A1019" t="s">
        <v>302</v>
      </c>
      <c r="B1019" s="1">
        <f t="shared" si="281"/>
        <v>44044</v>
      </c>
      <c r="C1019" t="s">
        <v>64</v>
      </c>
      <c r="D1019" s="1">
        <v>44105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tr">
        <v>FWD Saving 20/10</v>
      </c>
      <c r="R1019" t="str">
        <v>Term</v>
      </c>
      <c r="S1019" t="str">
        <v>IVP</v>
      </c>
      <c r="T1019" t="str">
        <v>Cancer Fighter</v>
      </c>
      <c r="U1019" t="str">
        <v>Endowment 25/15</v>
      </c>
      <c r="V1019" t="str">
        <v>HB</v>
      </c>
      <c r="W1019" t="str">
        <v>Whole Life Package (with NGD&amp;ICP)_IPD</v>
      </c>
      <c r="X1019" t="str">
        <v>PA Max</v>
      </c>
      <c r="Y1019" t="str">
        <v>CARE - Health Lump Sum</v>
      </c>
      <c r="Z1019" t="str">
        <v>New CI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 s="4" t="str">
        <v>Traditional Non-par</v>
      </c>
      <c r="AX1019" s="4" t="str">
        <v>Traditional Non-par</v>
      </c>
      <c r="AY1019" s="4" t="str">
        <v>Traditional Non-par</v>
      </c>
      <c r="AZ1019" s="4" t="str">
        <v>Riders</v>
      </c>
      <c r="BA1019" s="4" t="str">
        <v>Traditional Non-par</v>
      </c>
      <c r="BB1019" s="4" t="str">
        <v>Riders</v>
      </c>
      <c r="BC1019" s="4" t="str">
        <v>Traditional Non-par</v>
      </c>
      <c r="BD1019" s="4" t="str">
        <v>Stand-alone protection</v>
      </c>
      <c r="BE1019" s="4" t="str">
        <v>Riders</v>
      </c>
      <c r="BF1019" s="4" t="str">
        <v>Riders</v>
      </c>
      <c r="BG1019" s="4">
        <v>0.04</v>
      </c>
      <c r="BH1019" s="4">
        <v>1</v>
      </c>
      <c r="BI1019" s="4">
        <v>0.52</v>
      </c>
      <c r="BJ1019" s="4">
        <v>1</v>
      </c>
      <c r="BK1019" s="4">
        <v>7.0000000000000007E-2</v>
      </c>
      <c r="BL1019" s="4">
        <v>1</v>
      </c>
      <c r="BM1019" s="4">
        <v>0.35</v>
      </c>
      <c r="BN1019" s="4">
        <v>1</v>
      </c>
      <c r="BO1019" s="4">
        <v>1</v>
      </c>
      <c r="BP1019" s="4">
        <v>1</v>
      </c>
      <c r="BQ1019" t="e">
        <f>VLOOKUP(A1019,Misc!$A$3:$B$11,2,FALSE)</f>
        <v>#N/A</v>
      </c>
      <c r="BR1019" t="e">
        <f>INDEX(FX!$B$30:$AK$48,MATCH(Data!BQ1019,FX!$A$30:$A$48,0),MATCH(Data!D1019,Period,0))</f>
        <v>#N/A</v>
      </c>
      <c r="BS1019">
        <f t="shared" si="273"/>
        <v>0</v>
      </c>
      <c r="BT1019" t="e">
        <f t="shared" si="274"/>
        <v>#N/A</v>
      </c>
      <c r="BU1019">
        <f t="shared" si="275"/>
        <v>0</v>
      </c>
      <c r="BV1019" t="e">
        <f t="shared" si="276"/>
        <v>#N/A</v>
      </c>
      <c r="BW1019">
        <f t="shared" si="277"/>
        <v>0</v>
      </c>
      <c r="BX1019" t="e">
        <f t="shared" si="278"/>
        <v>#N/A</v>
      </c>
      <c r="BY1019">
        <f t="shared" si="279"/>
        <v>0</v>
      </c>
      <c r="BZ1019" t="e">
        <f t="shared" si="280"/>
        <v>#N/A</v>
      </c>
      <c r="CA1019" t="e">
        <f t="shared" si="282"/>
        <v>#N/A</v>
      </c>
      <c r="CB1019" t="e">
        <f t="shared" si="283"/>
        <v>#N/A</v>
      </c>
      <c r="CC1019" t="e">
        <f t="shared" si="284"/>
        <v>#N/A</v>
      </c>
      <c r="CD1019" t="e">
        <f t="shared" si="285"/>
        <v>#N/A</v>
      </c>
      <c r="CE1019" s="4" t="str">
        <f t="shared" si="286"/>
        <v/>
      </c>
      <c r="CF1019" s="4">
        <f t="shared" si="287"/>
        <v>0</v>
      </c>
      <c r="CG1019" s="4" t="str">
        <f t="shared" si="288"/>
        <v/>
      </c>
      <c r="CH1019" s="4">
        <f t="shared" si="289"/>
        <v>0</v>
      </c>
      <c r="CI1019" t="e">
        <f>INDEX(FX!$B$114:$AK$132,MATCH(Data!BQ1019,FX!$A$114:$A$132,0),MATCH(Data!D1019,Period,0))</f>
        <v>#N/A</v>
      </c>
    </row>
    <row r="1020" spans="1:87" x14ac:dyDescent="0.15">
      <c r="A1020" t="s">
        <v>302</v>
      </c>
      <c r="B1020" s="1">
        <f t="shared" si="281"/>
        <v>44044</v>
      </c>
      <c r="C1020" t="s">
        <v>64</v>
      </c>
      <c r="D1020" s="1">
        <v>44136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tr">
        <v>FWD Saving 20/10</v>
      </c>
      <c r="R1020" t="str">
        <v>Term</v>
      </c>
      <c r="S1020" t="str">
        <v>IVP</v>
      </c>
      <c r="T1020" t="str">
        <v>Cancer Fighter</v>
      </c>
      <c r="U1020" t="str">
        <v>Endowment 25/15</v>
      </c>
      <c r="V1020" t="str">
        <v>HB</v>
      </c>
      <c r="W1020" t="str">
        <v>Whole Life Package (with NGD&amp;ICP)_IPD</v>
      </c>
      <c r="X1020" t="str">
        <v>PA Max</v>
      </c>
      <c r="Y1020" t="str">
        <v>CARE - Health Lump Sum</v>
      </c>
      <c r="Z1020" t="str">
        <v>New CI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 s="4" t="str">
        <v>Traditional Non-par</v>
      </c>
      <c r="AX1020" s="4" t="str">
        <v>Traditional Non-par</v>
      </c>
      <c r="AY1020" s="4" t="str">
        <v>Traditional Non-par</v>
      </c>
      <c r="AZ1020" s="4" t="str">
        <v>Riders</v>
      </c>
      <c r="BA1020" s="4" t="str">
        <v>Traditional Non-par</v>
      </c>
      <c r="BB1020" s="4" t="str">
        <v>Riders</v>
      </c>
      <c r="BC1020" s="4" t="str">
        <v>Traditional Non-par</v>
      </c>
      <c r="BD1020" s="4" t="str">
        <v>Stand-alone protection</v>
      </c>
      <c r="BE1020" s="4" t="str">
        <v>Riders</v>
      </c>
      <c r="BF1020" s="4" t="str">
        <v>Riders</v>
      </c>
      <c r="BG1020" s="4">
        <v>0.04</v>
      </c>
      <c r="BH1020" s="4">
        <v>1</v>
      </c>
      <c r="BI1020" s="4">
        <v>0.52</v>
      </c>
      <c r="BJ1020" s="4">
        <v>1</v>
      </c>
      <c r="BK1020" s="4">
        <v>7.0000000000000007E-2</v>
      </c>
      <c r="BL1020" s="4">
        <v>1</v>
      </c>
      <c r="BM1020" s="4">
        <v>0.35</v>
      </c>
      <c r="BN1020" s="4">
        <v>1</v>
      </c>
      <c r="BO1020" s="4">
        <v>1</v>
      </c>
      <c r="BP1020" s="4">
        <v>1</v>
      </c>
      <c r="BQ1020" t="e">
        <f>VLOOKUP(A1020,Misc!$A$3:$B$11,2,FALSE)</f>
        <v>#N/A</v>
      </c>
      <c r="BR1020" t="e">
        <f>INDEX(FX!$B$30:$AK$48,MATCH(Data!BQ1020,FX!$A$30:$A$48,0),MATCH(Data!D1020,Period,0))</f>
        <v>#N/A</v>
      </c>
      <c r="BS1020">
        <f t="shared" si="273"/>
        <v>0</v>
      </c>
      <c r="BT1020" t="e">
        <f t="shared" si="274"/>
        <v>#N/A</v>
      </c>
      <c r="BU1020">
        <f t="shared" si="275"/>
        <v>0</v>
      </c>
      <c r="BV1020" t="e">
        <f t="shared" si="276"/>
        <v>#N/A</v>
      </c>
      <c r="BW1020">
        <f t="shared" si="277"/>
        <v>0</v>
      </c>
      <c r="BX1020" t="e">
        <f t="shared" si="278"/>
        <v>#N/A</v>
      </c>
      <c r="BY1020">
        <f t="shared" si="279"/>
        <v>0</v>
      </c>
      <c r="BZ1020" t="e">
        <f t="shared" si="280"/>
        <v>#N/A</v>
      </c>
      <c r="CA1020" t="e">
        <f t="shared" si="282"/>
        <v>#N/A</v>
      </c>
      <c r="CB1020" t="e">
        <f t="shared" si="283"/>
        <v>#N/A</v>
      </c>
      <c r="CC1020" t="e">
        <f t="shared" si="284"/>
        <v>#N/A</v>
      </c>
      <c r="CD1020" t="e">
        <f t="shared" si="285"/>
        <v>#N/A</v>
      </c>
      <c r="CE1020" s="4" t="str">
        <f t="shared" si="286"/>
        <v/>
      </c>
      <c r="CF1020" s="4">
        <f t="shared" si="287"/>
        <v>0</v>
      </c>
      <c r="CG1020" s="4" t="str">
        <f t="shared" si="288"/>
        <v/>
      </c>
      <c r="CH1020" s="4">
        <f t="shared" si="289"/>
        <v>0</v>
      </c>
      <c r="CI1020" t="e">
        <f>INDEX(FX!$B$114:$AK$132,MATCH(Data!BQ1020,FX!$A$114:$A$132,0),MATCH(Data!D1020,Period,0))</f>
        <v>#N/A</v>
      </c>
    </row>
    <row r="1021" spans="1:87" x14ac:dyDescent="0.15">
      <c r="A1021" t="s">
        <v>302</v>
      </c>
      <c r="B1021" s="1">
        <f t="shared" si="281"/>
        <v>44044</v>
      </c>
      <c r="C1021" t="s">
        <v>64</v>
      </c>
      <c r="D1021" s="1">
        <v>44166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tr">
        <v>FWD Saving 20/10</v>
      </c>
      <c r="R1021" t="str">
        <v>Term</v>
      </c>
      <c r="S1021" t="str">
        <v>IVP</v>
      </c>
      <c r="T1021" t="str">
        <v>Cancer Fighter</v>
      </c>
      <c r="U1021" t="str">
        <v>Endowment 25/15</v>
      </c>
      <c r="V1021" t="str">
        <v>HB</v>
      </c>
      <c r="W1021" t="str">
        <v>Whole Life Package (with NGD&amp;ICP)_IPD</v>
      </c>
      <c r="X1021" t="str">
        <v>PA Max</v>
      </c>
      <c r="Y1021" t="str">
        <v>CARE - Health Lump Sum</v>
      </c>
      <c r="Z1021" t="str">
        <v>New CI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 s="4" t="str">
        <v>Traditional Non-par</v>
      </c>
      <c r="AX1021" s="4" t="str">
        <v>Traditional Non-par</v>
      </c>
      <c r="AY1021" s="4" t="str">
        <v>Traditional Non-par</v>
      </c>
      <c r="AZ1021" s="4" t="str">
        <v>Riders</v>
      </c>
      <c r="BA1021" s="4" t="str">
        <v>Traditional Non-par</v>
      </c>
      <c r="BB1021" s="4" t="str">
        <v>Riders</v>
      </c>
      <c r="BC1021" s="4" t="str">
        <v>Traditional Non-par</v>
      </c>
      <c r="BD1021" s="4" t="str">
        <v>Stand-alone protection</v>
      </c>
      <c r="BE1021" s="4" t="str">
        <v>Riders</v>
      </c>
      <c r="BF1021" s="4" t="str">
        <v>Riders</v>
      </c>
      <c r="BG1021" s="4">
        <v>0.04</v>
      </c>
      <c r="BH1021" s="4">
        <v>1</v>
      </c>
      <c r="BI1021" s="4">
        <v>0.52</v>
      </c>
      <c r="BJ1021" s="4">
        <v>1</v>
      </c>
      <c r="BK1021" s="4">
        <v>7.0000000000000007E-2</v>
      </c>
      <c r="BL1021" s="4">
        <v>1</v>
      </c>
      <c r="BM1021" s="4">
        <v>0.35</v>
      </c>
      <c r="BN1021" s="4">
        <v>1</v>
      </c>
      <c r="BO1021" s="4">
        <v>1</v>
      </c>
      <c r="BP1021" s="4">
        <v>1</v>
      </c>
      <c r="BQ1021" t="e">
        <f>VLOOKUP(A1021,Misc!$A$3:$B$11,2,FALSE)</f>
        <v>#N/A</v>
      </c>
      <c r="BR1021" t="e">
        <f>INDEX(FX!$B$30:$AK$48,MATCH(Data!BQ1021,FX!$A$30:$A$48,0),MATCH(Data!D1021,Period,0))</f>
        <v>#N/A</v>
      </c>
      <c r="BS1021">
        <f t="shared" si="273"/>
        <v>0</v>
      </c>
      <c r="BT1021" t="e">
        <f t="shared" si="274"/>
        <v>#N/A</v>
      </c>
      <c r="BU1021">
        <f t="shared" si="275"/>
        <v>0</v>
      </c>
      <c r="BV1021" t="e">
        <f t="shared" si="276"/>
        <v>#N/A</v>
      </c>
      <c r="BW1021">
        <f t="shared" si="277"/>
        <v>0</v>
      </c>
      <c r="BX1021" t="e">
        <f t="shared" si="278"/>
        <v>#N/A</v>
      </c>
      <c r="BY1021">
        <f t="shared" si="279"/>
        <v>0</v>
      </c>
      <c r="BZ1021" t="e">
        <f t="shared" si="280"/>
        <v>#N/A</v>
      </c>
      <c r="CA1021" t="e">
        <f t="shared" si="282"/>
        <v>#N/A</v>
      </c>
      <c r="CB1021" t="e">
        <f t="shared" si="283"/>
        <v>#N/A</v>
      </c>
      <c r="CC1021" t="e">
        <f t="shared" si="284"/>
        <v>#N/A</v>
      </c>
      <c r="CD1021" t="e">
        <f t="shared" si="285"/>
        <v>#N/A</v>
      </c>
      <c r="CE1021" s="4" t="str">
        <f t="shared" si="286"/>
        <v/>
      </c>
      <c r="CF1021" s="4">
        <f t="shared" si="287"/>
        <v>0</v>
      </c>
      <c r="CG1021" s="4" t="str">
        <f t="shared" si="288"/>
        <v/>
      </c>
      <c r="CH1021" s="4">
        <f t="shared" si="289"/>
        <v>0</v>
      </c>
      <c r="CI1021" t="e">
        <f>INDEX(FX!$B$114:$AK$132,MATCH(Data!BQ1021,FX!$A$114:$A$132,0),MATCH(Data!D1021,Period,0))</f>
        <v>#N/A</v>
      </c>
    </row>
    <row r="1022" spans="1:87" x14ac:dyDescent="0.15">
      <c r="A1022" t="s">
        <v>302</v>
      </c>
      <c r="B1022" s="1">
        <f t="shared" si="281"/>
        <v>44044</v>
      </c>
      <c r="C1022" t="s">
        <v>350</v>
      </c>
      <c r="D1022" s="1">
        <v>43831</v>
      </c>
      <c r="E1022">
        <f t="array" ref="E1022:E1033">TRANSPOSE('[10]DG_Key Metrics P1'!$F$6:$Q$6)</f>
        <v>2.590522</v>
      </c>
      <c r="F1022">
        <f t="array" ref="F1022:F1033">TRANSPOSE('[10]DG_Key Metrics P1'!$F$11:$Q$11)</f>
        <v>0.6750745515820592</v>
      </c>
      <c r="G1022">
        <f t="array" ref="G1022:G1033">TRANSPOSE('[10]DG_Key Metrics P1'!$F$16:$Q$16)</f>
        <v>0.26375666717500001</v>
      </c>
      <c r="H1022">
        <f t="array" ref="H1022:H1033">TRANSPOSE('[10]DG_Key Metrics P1'!$F$21:$Q$21)</f>
        <v>0.41758757947499997</v>
      </c>
      <c r="I1022">
        <f t="array" ref="I1022:I1033">TRANSPOSE('[10]DG_Key Metrics P1'!$F$7:$Q$7)</f>
        <v>0</v>
      </c>
      <c r="J1022">
        <f t="array" ref="J1022:J1033">TRANSPOSE('[10]DG_Key Metrics P1'!$F$12:$Q$12)</f>
        <v>0</v>
      </c>
      <c r="K1022">
        <f t="array" ref="K1022:K1033">TRANSPOSE('[10]DG_Key Metrics P1'!$F$17:$Q$17)</f>
        <v>0</v>
      </c>
      <c r="L1022">
        <f t="array" ref="L1022:L1033">TRANSPOSE('[10]DG_Key Metrics P1'!$F$22:$Q$22)</f>
        <v>0</v>
      </c>
      <c r="M1022">
        <f t="array" ref="M1022:M1033">TRANSPOSE('[10]DG_Key Metrics P1'!$F$9:$Q$9)</f>
        <v>0.05</v>
      </c>
      <c r="N1022">
        <f t="array" ref="N1022:N1033">TRANSPOSE('[10]DG_Key Metrics P1'!$F$14:$Q$14)</f>
        <v>-3.126937762999998E-3</v>
      </c>
      <c r="O1022">
        <f t="array" ref="O1022:O1033">TRANSPOSE('[10]DG_Key Metrics P1'!$F$19:$Q$19)</f>
        <v>3.163968124E-3</v>
      </c>
      <c r="P1022">
        <f t="array" ref="P1022:P1033">TRANSPOSE('[10]DG_Key Metrics P1'!$F$24:$Q$24)</f>
        <v>5.8460094100000004E-4</v>
      </c>
      <c r="Q1022" t="str">
        <f t="array" ref="Q1022:Q1033">'[10]DG_Key Products'!$D$6</f>
        <v>Speed Savings 10/5 (Digital)</v>
      </c>
      <c r="R1022" t="str">
        <f t="array" ref="R1022:R1033">'[10]DG_Key Products'!$D$9</f>
        <v>Life Saver 15/9 (Digital)</v>
      </c>
      <c r="S1022" t="str">
        <f t="array" ref="S1022:S1033">'[10]DG_Key Products'!$D$12</f>
        <v>Easy E-Cancer</v>
      </c>
      <c r="T1022" t="str">
        <f t="array" ref="T1022:T1033">'[10]DG_Key Products'!$D$15</f>
        <v>Easy Saving 10/4</v>
      </c>
      <c r="U1022" t="str">
        <f t="array" ref="U1022:U1033">'[10]DG_Key Products'!$D$18</f>
        <v>Easy E-Life 10/10</v>
      </c>
      <c r="V1022" t="str">
        <f t="array" ref="V1022:V1033">'[10]DG_Key Products'!$D$21</f>
        <v>Easy E-PA</v>
      </c>
      <c r="W1022" t="str">
        <f t="array" ref="W1022:W1033">'[10]DG_Key Products'!$D$24</f>
        <v>Easy E-Covid</v>
      </c>
      <c r="X1022" t="e">
        <f t="array" ref="X1022:X1033">'[10]DG_Key Products'!$D$27</f>
        <v>#N/A</v>
      </c>
      <c r="Y1022" t="e">
        <f t="array" ref="Y1022:Y1033">'[10]DG_Key Products'!$D$30</f>
        <v>#N/A</v>
      </c>
      <c r="Z1022" t="e">
        <f t="array" ref="Z1022:Z1033">'[10]DG_Key Products'!$D$33</f>
        <v>#N/A</v>
      </c>
      <c r="AA1022">
        <f t="array" ref="AA1022:AA1033">TRANSPOSE('[10]DG_Key Products'!$F$6:$Q$6)</f>
        <v>1.843</v>
      </c>
      <c r="AB1022">
        <f t="array" ref="AB1022:AB1033">TRANSPOSE('[10]DG_Key Products'!$F$9:$Q$9)</f>
        <v>0.24660000000000001</v>
      </c>
      <c r="AC1022">
        <f t="array" ref="AC1022:AC1033">TRANSPOSE('[10]DG_Key Products'!$F$12:$Q$12)</f>
        <v>0</v>
      </c>
      <c r="AD1022">
        <f t="array" ref="AD1022:AD1033">TRANSPOSE('[10]DG_Key Products'!$F$15:$Q$15)</f>
        <v>0.23747199999999999</v>
      </c>
      <c r="AE1022">
        <f t="array" ref="AE1022:AE1033">TRANSPOSE('[10]DG_Key Products'!$F$18:$Q$18)</f>
        <v>0.26345000000000002</v>
      </c>
      <c r="AF1022">
        <f t="array" ref="AF1022:AF1033">TRANSPOSE('[10]DG_Key Products'!$F$21:$Q$21)</f>
        <v>0</v>
      </c>
      <c r="AG1022">
        <f t="array" ref="AG1022:AG1033">TRANSPOSE('[10]DG_Key Products'!$F$24:$Q$24)</f>
        <v>0</v>
      </c>
      <c r="AH1022">
        <f t="array" ref="AH1022:AH1033">TRANSPOSE('[10]DG_Key Products'!$F$27:$Q$27)</f>
        <v>0</v>
      </c>
      <c r="AI1022">
        <f t="array" ref="AI1022:AI1033">TRANSPOSE('[10]DG_Key Products'!$F$30:$Q$30)</f>
        <v>0</v>
      </c>
      <c r="AJ1022">
        <f t="array" ref="AJ1022:AJ1033">TRANSPOSE('[10]DG_Key Products'!$F$33:$Q$33)</f>
        <v>0</v>
      </c>
      <c r="AK1022">
        <f t="array" ref="AK1022:AK1033">TRANSPOSE('[10]DG_Key Products'!$F$36:$Q$36)</f>
        <v>0</v>
      </c>
      <c r="AL1022">
        <f t="array" ref="AL1022:AL1033">TRANSPOSE('[10]DG_Key Products'!$F$7:$Q$7)</f>
        <v>2.9602086121000001E-2</v>
      </c>
      <c r="AM1022">
        <f t="array" ref="AM1022:AM1033">TRANSPOSE('[10]DG_Key Products'!$F$10:$Q$10)</f>
        <v>1.3877966469999995E-3</v>
      </c>
      <c r="AN1022">
        <f t="array" ref="AN1022:AN1033">TRANSPOSE('[10]DG_Key Products'!$F$13:$Q$13)</f>
        <v>0</v>
      </c>
      <c r="AO1022">
        <f t="array" ref="AO1022:AO1033">TRANSPOSE('[10]DG_Key Products'!$F$16:$Q$16)</f>
        <v>8.9029309519999995E-3</v>
      </c>
      <c r="AP1022">
        <f t="array" ref="AP1022:AP1033">TRANSPOSE('[10]DG_Key Products'!$F$19:$Q$19)</f>
        <v>0.50343067180399992</v>
      </c>
      <c r="AQ1022">
        <f t="array" ref="AQ1022:AQ1033">TRANSPOSE('[10]DG_Key Products'!$F$22:$Q$22)</f>
        <v>0</v>
      </c>
      <c r="AR1022">
        <f t="array" ref="AR1022:AR1033">TRANSPOSE('[10]DG_Key Products'!$F$25:$Q$25)</f>
        <v>0</v>
      </c>
      <c r="AS1022">
        <f t="array" ref="AS1022:AS1033">TRANSPOSE('[10]DG_Key Products'!$F$28:$Q$28)</f>
        <v>0</v>
      </c>
      <c r="AT1022">
        <f t="array" ref="AT1022:AT1033">TRANSPOSE('[10]DG_Key Products'!$F$31:$Q$31)</f>
        <v>0</v>
      </c>
      <c r="AU1022">
        <f t="array" ref="AU1022:AU1033">TRANSPOSE('[10]DG_Key Products'!$F$34:$Q$35)</f>
        <v>0</v>
      </c>
      <c r="AV1022">
        <f t="array" ref="AV1022:AV1033">TRANSPOSE('[10]DG_Key Products'!$F$37:$Q$37)</f>
        <v>0.13972038540337417</v>
      </c>
      <c r="AW1022" s="4" t="str">
        <f t="array" ref="AW1022:AW1033">'[10]DG_Key Products'!$D$8</f>
        <v>Traditional Non-par</v>
      </c>
      <c r="AX1022" s="4" t="str">
        <f t="array" ref="AX1022:AX1033">'[10]DG_Key Products'!$D$11</f>
        <v>Traditional Non-par</v>
      </c>
      <c r="AY1022" s="4" t="str">
        <f t="array" ref="AY1022:AY1033">'[10]DG_Key Products'!$D$14</f>
        <v>Traditional Non-par</v>
      </c>
      <c r="AZ1022" s="4" t="str">
        <f t="array" ref="AZ1022:AZ1033">'[10]DG_Key Products'!$D$17</f>
        <v>Traditional Non-par</v>
      </c>
      <c r="BA1022" s="4" t="str">
        <f t="array" ref="BA1022:BA1033">'[10]DG_Key Products'!$D$20</f>
        <v>Traditional Non-par</v>
      </c>
      <c r="BB1022" s="4" t="str">
        <f t="array" ref="BB1022:BB1033">'[10]DG_Key Products'!$D$23</f>
        <v>Stand-alone protection</v>
      </c>
      <c r="BC1022" s="4" t="str">
        <f t="array" ref="BC1022:BC1033">'[10]DG_Key Products'!$D$26</f>
        <v>Traditional Non-par</v>
      </c>
      <c r="BD1022" s="4" t="e">
        <f t="array" ref="BD1022:BD1033">'[10]DG_Key Products'!$D$29</f>
        <v>#N/A</v>
      </c>
      <c r="BE1022" s="4" t="e">
        <f t="array" ref="BE1022:BE1033">'[10]DG_Key Products'!$D$32</f>
        <v>#N/A</v>
      </c>
      <c r="BF1022" s="4" t="e">
        <f t="array" ref="BF1022:BF1033">'[10]DG_Key Products'!$D$35</f>
        <v>#N/A</v>
      </c>
      <c r="BG1022" s="4">
        <f t="array" ref="BG1022:BG1033">'[10]DG_Key Products'!$D$7</f>
        <v>0.05</v>
      </c>
      <c r="BH1022" s="4">
        <f t="array" ref="BH1022:BH1033">'[10]DG_Key Products'!$D$10</f>
        <v>0.02</v>
      </c>
      <c r="BI1022" s="4">
        <f t="array" ref="BI1022:BI1033">'[10]DG_Key Products'!$D$13</f>
        <v>1</v>
      </c>
      <c r="BJ1022" s="4">
        <f t="array" ref="BJ1022:BJ1033">'[10]DG_Key Products'!$D$16</f>
        <v>0.02</v>
      </c>
      <c r="BK1022" s="4">
        <f t="array" ref="BK1022:BK1033">'[10]DG_Key Products'!$D$19</f>
        <v>0.83</v>
      </c>
      <c r="BL1022" s="4">
        <f t="array" ref="BL1022:BL1033">'[10]DG_Key Products'!$D$22</f>
        <v>1</v>
      </c>
      <c r="BM1022" s="4">
        <f t="array" ref="BM1022:BM1033">'[10]DG_Key Products'!$D$25</f>
        <v>0</v>
      </c>
      <c r="BN1022" s="4">
        <f t="array" ref="BN1022:BN1033">'[10]DG_Key Products'!$D$28</f>
        <v>0</v>
      </c>
      <c r="BO1022" s="4">
        <f t="array" ref="BO1022:BO1033">'[10]DG_Key Products'!$D$31</f>
        <v>0</v>
      </c>
      <c r="BP1022" s="4">
        <f t="array" ref="BP1022:BP1033">'[10]DG_Key Products'!$D$34</f>
        <v>0</v>
      </c>
      <c r="BQ1022" t="e">
        <f>VLOOKUP(A1022,Misc!$A$3:$B$11,2,FALSE)</f>
        <v>#N/A</v>
      </c>
      <c r="BR1022" t="e">
        <f>INDEX(FX!$B$30:$AK$48,MATCH(Data!BQ1022,FX!$A$30:$A$48,0),MATCH(Data!D1022,Period,0))</f>
        <v>#N/A</v>
      </c>
      <c r="BS1022" t="e">
        <f t="shared" si="273"/>
        <v>#N/A</v>
      </c>
      <c r="BT1022">
        <f t="shared" si="274"/>
        <v>0</v>
      </c>
      <c r="BU1022" t="e">
        <f t="shared" si="275"/>
        <v>#N/A</v>
      </c>
      <c r="BV1022">
        <f t="shared" si="276"/>
        <v>0</v>
      </c>
      <c r="BW1022" t="e">
        <f t="shared" si="277"/>
        <v>#N/A</v>
      </c>
      <c r="BX1022">
        <f t="shared" si="278"/>
        <v>0</v>
      </c>
      <c r="BY1022" t="e">
        <f t="shared" si="279"/>
        <v>#N/A</v>
      </c>
      <c r="BZ1022">
        <f t="shared" si="280"/>
        <v>0</v>
      </c>
      <c r="CA1022" t="e">
        <f t="shared" si="282"/>
        <v>#N/A</v>
      </c>
      <c r="CB1022" t="e">
        <f t="shared" si="283"/>
        <v>#N/A</v>
      </c>
      <c r="CC1022" t="e">
        <f t="shared" si="284"/>
        <v>#N/A</v>
      </c>
      <c r="CD1022" t="e">
        <f t="shared" si="285"/>
        <v>#N/A</v>
      </c>
      <c r="CE1022" s="4">
        <f t="shared" si="286"/>
        <v>0</v>
      </c>
      <c r="CF1022" s="4" t="str">
        <f t="shared" si="287"/>
        <v/>
      </c>
      <c r="CG1022" s="4">
        <f t="shared" si="288"/>
        <v>0</v>
      </c>
      <c r="CH1022" s="4" t="str">
        <f t="shared" si="289"/>
        <v/>
      </c>
      <c r="CI1022" t="e">
        <f>INDEX(FX!$B$114:$AK$132,MATCH(Data!BQ1022,FX!$A$114:$A$132,0),MATCH(Data!D1022,Period,0))</f>
        <v>#N/A</v>
      </c>
    </row>
    <row r="1023" spans="1:87" x14ac:dyDescent="0.15">
      <c r="A1023" t="s">
        <v>302</v>
      </c>
      <c r="B1023" s="1">
        <f t="shared" si="281"/>
        <v>44044</v>
      </c>
      <c r="C1023" t="str">
        <f>C1022</f>
        <v>Digital</v>
      </c>
      <c r="D1023" s="1">
        <v>43862</v>
      </c>
      <c r="E1023">
        <v>2.2904489804499999</v>
      </c>
      <c r="F1023">
        <v>0.9528823623398206</v>
      </c>
      <c r="G1023">
        <v>0.31613051349700005</v>
      </c>
      <c r="H1023">
        <v>0.71689226965300001</v>
      </c>
      <c r="I1023">
        <v>0</v>
      </c>
      <c r="J1023">
        <v>0</v>
      </c>
      <c r="K1023">
        <v>0</v>
      </c>
      <c r="L1023">
        <v>0</v>
      </c>
      <c r="M1023">
        <v>0.1575</v>
      </c>
      <c r="N1023">
        <v>4.5802957351000005E-2</v>
      </c>
      <c r="O1023">
        <v>1.886227507E-3</v>
      </c>
      <c r="P1023">
        <v>4.8864989099999987E-4</v>
      </c>
      <c r="Q1023" t="str">
        <v>Speed Savings 10/5 (Digital)</v>
      </c>
      <c r="R1023" t="str">
        <v>Life Saver 15/9 (Digital)</v>
      </c>
      <c r="S1023" t="str">
        <v>Easy E-Cancer</v>
      </c>
      <c r="T1023" t="str">
        <v>Easy Saving 10/4</v>
      </c>
      <c r="U1023" t="str">
        <v>Easy E-Life 10/10</v>
      </c>
      <c r="V1023" t="str">
        <v>Easy E-PA</v>
      </c>
      <c r="W1023" t="str">
        <v>Easy E-Covid</v>
      </c>
      <c r="X1023" t="e">
        <v>#N/A</v>
      </c>
      <c r="Y1023" t="e">
        <v>#N/A</v>
      </c>
      <c r="Z1023" t="e">
        <v>#N/A</v>
      </c>
      <c r="AA1023">
        <v>1.24</v>
      </c>
      <c r="AB1023">
        <v>0.1908</v>
      </c>
      <c r="AC1023">
        <v>0.12755098044999999</v>
      </c>
      <c r="AD1023">
        <v>0.54604799999999998</v>
      </c>
      <c r="AE1023">
        <v>0.18604999999999999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2.3972442268000008E-2</v>
      </c>
      <c r="AM1023">
        <v>1.1657846101000001E-2</v>
      </c>
      <c r="AN1023">
        <v>0.41952877877200012</v>
      </c>
      <c r="AO1023">
        <v>6.3986625229999997E-2</v>
      </c>
      <c r="AP1023">
        <v>0.36179767125900003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7.4971256631794048E-2</v>
      </c>
      <c r="AW1023" s="4" t="str">
        <v>Traditional Non-par</v>
      </c>
      <c r="AX1023" s="4" t="str">
        <v>Traditional Non-par</v>
      </c>
      <c r="AY1023" s="4" t="str">
        <v>Traditional Non-par</v>
      </c>
      <c r="AZ1023" s="4" t="str">
        <v>Traditional Non-par</v>
      </c>
      <c r="BA1023" s="4" t="str">
        <v>Traditional Non-par</v>
      </c>
      <c r="BB1023" s="4" t="str">
        <v>Stand-alone protection</v>
      </c>
      <c r="BC1023" s="4" t="str">
        <v>Traditional Non-par</v>
      </c>
      <c r="BD1023" s="4" t="e">
        <v>#N/A</v>
      </c>
      <c r="BE1023" s="4" t="e">
        <v>#N/A</v>
      </c>
      <c r="BF1023" s="4" t="e">
        <v>#N/A</v>
      </c>
      <c r="BG1023" s="4">
        <v>0.05</v>
      </c>
      <c r="BH1023" s="4">
        <v>0.02</v>
      </c>
      <c r="BI1023" s="4">
        <v>1</v>
      </c>
      <c r="BJ1023" s="4">
        <v>0.02</v>
      </c>
      <c r="BK1023" s="4">
        <v>0.83</v>
      </c>
      <c r="BL1023" s="4">
        <v>1</v>
      </c>
      <c r="BM1023" s="4">
        <v>0</v>
      </c>
      <c r="BN1023" s="4">
        <v>0</v>
      </c>
      <c r="BO1023" s="4">
        <v>0</v>
      </c>
      <c r="BP1023" s="4">
        <v>0</v>
      </c>
      <c r="BQ1023" t="e">
        <f>VLOOKUP(A1023,Misc!$A$3:$B$11,2,FALSE)</f>
        <v>#N/A</v>
      </c>
      <c r="BR1023" t="e">
        <f>INDEX(FX!$B$30:$AK$48,MATCH(Data!BQ1023,FX!$A$30:$A$48,0),MATCH(Data!D1023,Period,0))</f>
        <v>#N/A</v>
      </c>
      <c r="BS1023" t="e">
        <f t="shared" si="273"/>
        <v>#N/A</v>
      </c>
      <c r="BT1023">
        <f t="shared" si="274"/>
        <v>0</v>
      </c>
      <c r="BU1023" t="e">
        <f t="shared" si="275"/>
        <v>#N/A</v>
      </c>
      <c r="BV1023">
        <f t="shared" si="276"/>
        <v>0</v>
      </c>
      <c r="BW1023" t="e">
        <f t="shared" si="277"/>
        <v>#N/A</v>
      </c>
      <c r="BX1023">
        <f t="shared" si="278"/>
        <v>0</v>
      </c>
      <c r="BY1023" t="e">
        <f t="shared" si="279"/>
        <v>#N/A</v>
      </c>
      <c r="BZ1023">
        <f t="shared" si="280"/>
        <v>0</v>
      </c>
      <c r="CA1023" t="e">
        <f t="shared" si="282"/>
        <v>#N/A</v>
      </c>
      <c r="CB1023" t="e">
        <f t="shared" si="283"/>
        <v>#N/A</v>
      </c>
      <c r="CC1023" t="e">
        <f t="shared" si="284"/>
        <v>#N/A</v>
      </c>
      <c r="CD1023" t="e">
        <f t="shared" si="285"/>
        <v>#N/A</v>
      </c>
      <c r="CE1023" s="4">
        <f t="shared" si="286"/>
        <v>0</v>
      </c>
      <c r="CF1023" s="4" t="str">
        <f t="shared" si="287"/>
        <v/>
      </c>
      <c r="CG1023" s="4">
        <f t="shared" si="288"/>
        <v>0</v>
      </c>
      <c r="CH1023" s="4" t="str">
        <f t="shared" si="289"/>
        <v/>
      </c>
      <c r="CI1023" t="e">
        <f>INDEX(FX!$B$114:$AK$132,MATCH(Data!BQ1023,FX!$A$114:$A$132,0),MATCH(Data!D1023,Period,0))</f>
        <v>#N/A</v>
      </c>
    </row>
    <row r="1024" spans="1:87" x14ac:dyDescent="0.15">
      <c r="A1024" t="s">
        <v>302</v>
      </c>
      <c r="B1024" s="1">
        <f t="shared" si="281"/>
        <v>44044</v>
      </c>
      <c r="C1024" t="str">
        <f t="shared" si="281"/>
        <v>Digital</v>
      </c>
      <c r="D1024" s="1">
        <v>43891</v>
      </c>
      <c r="E1024">
        <v>3.0793807500000003</v>
      </c>
      <c r="F1024">
        <v>4.7333259605151046</v>
      </c>
      <c r="G1024">
        <v>1.4561503742399999</v>
      </c>
      <c r="H1024">
        <v>4.0754868775770001</v>
      </c>
      <c r="I1024">
        <v>0</v>
      </c>
      <c r="J1024">
        <v>0</v>
      </c>
      <c r="K1024">
        <v>0</v>
      </c>
      <c r="L1024">
        <v>0</v>
      </c>
      <c r="M1024">
        <v>0.46750000000000003</v>
      </c>
      <c r="N1024">
        <v>0.10811309919699999</v>
      </c>
      <c r="O1024">
        <v>8.3644897109999995E-3</v>
      </c>
      <c r="P1024">
        <v>1.8791538580000002E-3</v>
      </c>
      <c r="Q1024" t="str">
        <v>Speed Savings 10/5 (Digital)</v>
      </c>
      <c r="R1024" t="str">
        <v>Life Saver 15/9 (Digital)</v>
      </c>
      <c r="S1024" t="str">
        <v>Easy E-Cancer</v>
      </c>
      <c r="T1024" t="str">
        <v>Easy Saving 10/4</v>
      </c>
      <c r="U1024" t="str">
        <v>Easy E-Life 10/10</v>
      </c>
      <c r="V1024" t="str">
        <v>Easy E-PA</v>
      </c>
      <c r="W1024" t="str">
        <v>Easy E-Covid</v>
      </c>
      <c r="X1024" t="e">
        <v>#N/A</v>
      </c>
      <c r="Y1024" t="e">
        <v>#N/A</v>
      </c>
      <c r="Z1024" t="e">
        <v>#N/A</v>
      </c>
      <c r="AA1024">
        <v>0.443</v>
      </c>
      <c r="AB1024">
        <v>0.49590000000000001</v>
      </c>
      <c r="AC1024">
        <v>1.05111675</v>
      </c>
      <c r="AD1024">
        <v>0.63686399999999999</v>
      </c>
      <c r="AE1024">
        <v>0.45250000000000001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5.0559372210000003E-3</v>
      </c>
      <c r="AM1024">
        <v>5.2372384683999997E-2</v>
      </c>
      <c r="AN1024">
        <v>3.3611208984850003</v>
      </c>
      <c r="AO1024">
        <v>8.7564859844000004E-2</v>
      </c>
      <c r="AP1024">
        <v>0.85946703537899993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0.37264693875606181</v>
      </c>
      <c r="AW1024" s="4" t="str">
        <v>Traditional Non-par</v>
      </c>
      <c r="AX1024" s="4" t="str">
        <v>Traditional Non-par</v>
      </c>
      <c r="AY1024" s="4" t="str">
        <v>Traditional Non-par</v>
      </c>
      <c r="AZ1024" s="4" t="str">
        <v>Traditional Non-par</v>
      </c>
      <c r="BA1024" s="4" t="str">
        <v>Traditional Non-par</v>
      </c>
      <c r="BB1024" s="4" t="str">
        <v>Stand-alone protection</v>
      </c>
      <c r="BC1024" s="4" t="str">
        <v>Traditional Non-par</v>
      </c>
      <c r="BD1024" s="4" t="e">
        <v>#N/A</v>
      </c>
      <c r="BE1024" s="4" t="e">
        <v>#N/A</v>
      </c>
      <c r="BF1024" s="4" t="e">
        <v>#N/A</v>
      </c>
      <c r="BG1024" s="4">
        <v>0.05</v>
      </c>
      <c r="BH1024" s="4">
        <v>0.02</v>
      </c>
      <c r="BI1024" s="4">
        <v>1</v>
      </c>
      <c r="BJ1024" s="4">
        <v>0.02</v>
      </c>
      <c r="BK1024" s="4">
        <v>0.83</v>
      </c>
      <c r="BL1024" s="4">
        <v>1</v>
      </c>
      <c r="BM1024" s="4">
        <v>0</v>
      </c>
      <c r="BN1024" s="4">
        <v>0</v>
      </c>
      <c r="BO1024" s="4">
        <v>0</v>
      </c>
      <c r="BP1024" s="4">
        <v>0</v>
      </c>
      <c r="BQ1024" t="e">
        <f>VLOOKUP(A1024,Misc!$A$3:$B$11,2,FALSE)</f>
        <v>#N/A</v>
      </c>
      <c r="BR1024" t="e">
        <f>INDEX(FX!$B$30:$AK$48,MATCH(Data!BQ1024,FX!$A$30:$A$48,0),MATCH(Data!D1024,Period,0))</f>
        <v>#N/A</v>
      </c>
      <c r="BS1024" t="e">
        <f t="shared" si="273"/>
        <v>#N/A</v>
      </c>
      <c r="BT1024">
        <f t="shared" si="274"/>
        <v>0</v>
      </c>
      <c r="BU1024" t="e">
        <f t="shared" si="275"/>
        <v>#N/A</v>
      </c>
      <c r="BV1024">
        <f t="shared" si="276"/>
        <v>0</v>
      </c>
      <c r="BW1024" t="e">
        <f t="shared" si="277"/>
        <v>#N/A</v>
      </c>
      <c r="BX1024">
        <f t="shared" si="278"/>
        <v>0</v>
      </c>
      <c r="BY1024" t="e">
        <f t="shared" si="279"/>
        <v>#N/A</v>
      </c>
      <c r="BZ1024">
        <f t="shared" si="280"/>
        <v>0</v>
      </c>
      <c r="CA1024" t="e">
        <f t="shared" si="282"/>
        <v>#N/A</v>
      </c>
      <c r="CB1024" t="e">
        <f t="shared" si="283"/>
        <v>#N/A</v>
      </c>
      <c r="CC1024" t="e">
        <f t="shared" si="284"/>
        <v>#N/A</v>
      </c>
      <c r="CD1024" t="e">
        <f t="shared" si="285"/>
        <v>#N/A</v>
      </c>
      <c r="CE1024" s="4">
        <f t="shared" si="286"/>
        <v>0</v>
      </c>
      <c r="CF1024" s="4" t="str">
        <f t="shared" si="287"/>
        <v/>
      </c>
      <c r="CG1024" s="4">
        <f t="shared" si="288"/>
        <v>0</v>
      </c>
      <c r="CH1024" s="4" t="str">
        <f t="shared" si="289"/>
        <v/>
      </c>
      <c r="CI1024" t="e">
        <f>INDEX(FX!$B$114:$AK$132,MATCH(Data!BQ1024,FX!$A$114:$A$132,0),MATCH(Data!D1024,Period,0))</f>
        <v>#N/A</v>
      </c>
    </row>
    <row r="1025" spans="1:87" x14ac:dyDescent="0.15">
      <c r="A1025" t="s">
        <v>302</v>
      </c>
      <c r="B1025" s="1">
        <f t="shared" si="281"/>
        <v>44044</v>
      </c>
      <c r="C1025" t="str">
        <f t="shared" si="281"/>
        <v>Digital</v>
      </c>
      <c r="D1025" s="1">
        <v>43922</v>
      </c>
      <c r="E1025">
        <v>2.93615825475</v>
      </c>
      <c r="F1025">
        <v>4.0525154246534001</v>
      </c>
      <c r="G1025">
        <v>1.2673051428309998</v>
      </c>
      <c r="H1025">
        <v>3.460856374742999</v>
      </c>
      <c r="I1025">
        <v>0</v>
      </c>
      <c r="J1025">
        <v>0</v>
      </c>
      <c r="K1025">
        <v>0</v>
      </c>
      <c r="L1025">
        <v>0</v>
      </c>
      <c r="M1025">
        <v>1.2435</v>
      </c>
      <c r="N1025">
        <v>0.30097557562999999</v>
      </c>
      <c r="O1025">
        <v>2.9832282584000003E-2</v>
      </c>
      <c r="P1025">
        <v>6.6473657270000016E-3</v>
      </c>
      <c r="Q1025" t="str">
        <v>Speed Savings 10/5 (Digital)</v>
      </c>
      <c r="R1025" t="str">
        <v>Life Saver 15/9 (Digital)</v>
      </c>
      <c r="S1025" t="str">
        <v>Easy E-Cancer</v>
      </c>
      <c r="T1025" t="str">
        <v>Easy Saving 10/4</v>
      </c>
      <c r="U1025" t="str">
        <v>Easy E-Life 10/10</v>
      </c>
      <c r="V1025" t="str">
        <v>Easy E-PA</v>
      </c>
      <c r="W1025" t="str">
        <v>Easy E-Covid</v>
      </c>
      <c r="X1025" t="e">
        <v>#N/A</v>
      </c>
      <c r="Y1025" t="e">
        <v>#N/A</v>
      </c>
      <c r="Z1025" t="e">
        <v>#N/A</v>
      </c>
      <c r="AA1025">
        <v>0.8075</v>
      </c>
      <c r="AB1025">
        <v>0.4239</v>
      </c>
      <c r="AC1025">
        <v>0.91602025475000004</v>
      </c>
      <c r="AD1025">
        <v>0.422288</v>
      </c>
      <c r="AE1025">
        <v>0.36645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3.3921125181000003E-2</v>
      </c>
      <c r="AM1025">
        <v>2.8103393113999998E-2</v>
      </c>
      <c r="AN1025">
        <v>2.8941196178019992</v>
      </c>
      <c r="AO1025">
        <v>6.023478797399999E-2</v>
      </c>
      <c r="AP1025">
        <v>0.67531728515799994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0.36698496261420166</v>
      </c>
      <c r="AW1025" s="4" t="str">
        <v>Traditional Non-par</v>
      </c>
      <c r="AX1025" s="4" t="str">
        <v>Traditional Non-par</v>
      </c>
      <c r="AY1025" s="4" t="str">
        <v>Traditional Non-par</v>
      </c>
      <c r="AZ1025" s="4" t="str">
        <v>Traditional Non-par</v>
      </c>
      <c r="BA1025" s="4" t="str">
        <v>Traditional Non-par</v>
      </c>
      <c r="BB1025" s="4" t="str">
        <v>Stand-alone protection</v>
      </c>
      <c r="BC1025" s="4" t="str">
        <v>Traditional Non-par</v>
      </c>
      <c r="BD1025" s="4" t="e">
        <v>#N/A</v>
      </c>
      <c r="BE1025" s="4" t="e">
        <v>#N/A</v>
      </c>
      <c r="BF1025" s="4" t="e">
        <v>#N/A</v>
      </c>
      <c r="BG1025" s="4">
        <v>0.05</v>
      </c>
      <c r="BH1025" s="4">
        <v>0.02</v>
      </c>
      <c r="BI1025" s="4">
        <v>1</v>
      </c>
      <c r="BJ1025" s="4">
        <v>0.02</v>
      </c>
      <c r="BK1025" s="4">
        <v>0.83</v>
      </c>
      <c r="BL1025" s="4">
        <v>1</v>
      </c>
      <c r="BM1025" s="4">
        <v>0</v>
      </c>
      <c r="BN1025" s="4">
        <v>0</v>
      </c>
      <c r="BO1025" s="4">
        <v>0</v>
      </c>
      <c r="BP1025" s="4">
        <v>0</v>
      </c>
      <c r="BQ1025" t="e">
        <f>VLOOKUP(A1025,Misc!$A$3:$B$11,2,FALSE)</f>
        <v>#N/A</v>
      </c>
      <c r="BR1025" t="e">
        <f>INDEX(FX!$B$30:$AK$48,MATCH(Data!BQ1025,FX!$A$30:$A$48,0),MATCH(Data!D1025,Period,0))</f>
        <v>#N/A</v>
      </c>
      <c r="BS1025" t="e">
        <f t="shared" si="273"/>
        <v>#N/A</v>
      </c>
      <c r="BT1025">
        <f t="shared" si="274"/>
        <v>0</v>
      </c>
      <c r="BU1025" t="e">
        <f t="shared" si="275"/>
        <v>#N/A</v>
      </c>
      <c r="BV1025">
        <f t="shared" si="276"/>
        <v>0</v>
      </c>
      <c r="BW1025" t="e">
        <f t="shared" si="277"/>
        <v>#N/A</v>
      </c>
      <c r="BX1025">
        <f t="shared" si="278"/>
        <v>0</v>
      </c>
      <c r="BY1025" t="e">
        <f t="shared" si="279"/>
        <v>#N/A</v>
      </c>
      <c r="BZ1025">
        <f t="shared" si="280"/>
        <v>0</v>
      </c>
      <c r="CA1025" t="e">
        <f t="shared" si="282"/>
        <v>#N/A</v>
      </c>
      <c r="CB1025" t="e">
        <f t="shared" si="283"/>
        <v>#N/A</v>
      </c>
      <c r="CC1025" t="e">
        <f t="shared" si="284"/>
        <v>#N/A</v>
      </c>
      <c r="CD1025" t="e">
        <f t="shared" si="285"/>
        <v>#N/A</v>
      </c>
      <c r="CE1025" s="4">
        <f t="shared" si="286"/>
        <v>0</v>
      </c>
      <c r="CF1025" s="4" t="str">
        <f t="shared" si="287"/>
        <v/>
      </c>
      <c r="CG1025" s="4">
        <f t="shared" si="288"/>
        <v>0</v>
      </c>
      <c r="CH1025" s="4" t="str">
        <f t="shared" si="289"/>
        <v/>
      </c>
      <c r="CI1025" t="e">
        <f>INDEX(FX!$B$114:$AK$132,MATCH(Data!BQ1025,FX!$A$114:$A$132,0),MATCH(Data!D1025,Period,0))</f>
        <v>#N/A</v>
      </c>
    </row>
    <row r="1026" spans="1:87" x14ac:dyDescent="0.15">
      <c r="A1026" t="s">
        <v>302</v>
      </c>
      <c r="B1026" s="1">
        <f t="shared" si="281"/>
        <v>44044</v>
      </c>
      <c r="C1026" t="str">
        <f t="shared" si="281"/>
        <v>Digital</v>
      </c>
      <c r="D1026" s="1">
        <v>43952</v>
      </c>
      <c r="E1026">
        <v>4.1976465000000003</v>
      </c>
      <c r="F1026">
        <v>3.9807023017746666</v>
      </c>
      <c r="G1026">
        <v>1.3632124533359999</v>
      </c>
      <c r="H1026">
        <v>3.4246400951410005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0.26576999685700003</v>
      </c>
      <c r="O1026">
        <v>2.2262834379000004E-2</v>
      </c>
      <c r="P1026">
        <v>5.466934219000001E-3</v>
      </c>
      <c r="Q1026" t="str">
        <v>Speed Savings 10/5 (Digital)</v>
      </c>
      <c r="R1026" t="str">
        <v>Life Saver 15/9 (Digital)</v>
      </c>
      <c r="S1026" t="str">
        <v>Easy E-Cancer</v>
      </c>
      <c r="T1026" t="str">
        <v>Easy Saving 10/4</v>
      </c>
      <c r="U1026" t="str">
        <v>Easy E-Life 10/10</v>
      </c>
      <c r="V1026" t="str">
        <v>Easy E-PA</v>
      </c>
      <c r="W1026" t="str">
        <v>Easy E-Covid</v>
      </c>
      <c r="X1026" t="e">
        <v>#N/A</v>
      </c>
      <c r="Y1026" t="e">
        <v>#N/A</v>
      </c>
      <c r="Z1026" t="e">
        <v>#N/A</v>
      </c>
      <c r="AA1026">
        <v>0.79</v>
      </c>
      <c r="AB1026">
        <v>1.6101000000000001</v>
      </c>
      <c r="AC1026">
        <v>0.92499050000000005</v>
      </c>
      <c r="AD1026">
        <v>0.47065600000000002</v>
      </c>
      <c r="AE1026">
        <v>0.40189999999999998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2.0632653268000001E-2</v>
      </c>
      <c r="AM1026">
        <v>0.15878194608600005</v>
      </c>
      <c r="AN1026">
        <v>2.8284576150120002</v>
      </c>
      <c r="AO1026">
        <v>6.0359468566999988E-2</v>
      </c>
      <c r="AP1026">
        <v>0.69999650449099993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0.22309627601045356</v>
      </c>
      <c r="AW1026" s="4" t="str">
        <v>Traditional Non-par</v>
      </c>
      <c r="AX1026" s="4" t="str">
        <v>Traditional Non-par</v>
      </c>
      <c r="AY1026" s="4" t="str">
        <v>Traditional Non-par</v>
      </c>
      <c r="AZ1026" s="4" t="str">
        <v>Traditional Non-par</v>
      </c>
      <c r="BA1026" s="4" t="str">
        <v>Traditional Non-par</v>
      </c>
      <c r="BB1026" s="4" t="str">
        <v>Stand-alone protection</v>
      </c>
      <c r="BC1026" s="4" t="str">
        <v>Traditional Non-par</v>
      </c>
      <c r="BD1026" s="4" t="e">
        <v>#N/A</v>
      </c>
      <c r="BE1026" s="4" t="e">
        <v>#N/A</v>
      </c>
      <c r="BF1026" s="4" t="e">
        <v>#N/A</v>
      </c>
      <c r="BG1026" s="4">
        <v>0.05</v>
      </c>
      <c r="BH1026" s="4">
        <v>0.02</v>
      </c>
      <c r="BI1026" s="4">
        <v>1</v>
      </c>
      <c r="BJ1026" s="4">
        <v>0.02</v>
      </c>
      <c r="BK1026" s="4">
        <v>0.83</v>
      </c>
      <c r="BL1026" s="4">
        <v>1</v>
      </c>
      <c r="BM1026" s="4">
        <v>0</v>
      </c>
      <c r="BN1026" s="4">
        <v>0</v>
      </c>
      <c r="BO1026" s="4">
        <v>0</v>
      </c>
      <c r="BP1026" s="4">
        <v>0</v>
      </c>
      <c r="BQ1026" t="e">
        <f>VLOOKUP(A1026,Misc!$A$3:$B$11,2,FALSE)</f>
        <v>#N/A</v>
      </c>
      <c r="BR1026" t="e">
        <f>INDEX(FX!$B$30:$AK$48,MATCH(Data!BQ1026,FX!$A$30:$A$48,0),MATCH(Data!D1026,Period,0))</f>
        <v>#N/A</v>
      </c>
      <c r="BS1026" t="e">
        <f t="shared" si="273"/>
        <v>#N/A</v>
      </c>
      <c r="BT1026">
        <f t="shared" si="274"/>
        <v>0</v>
      </c>
      <c r="BU1026" t="e">
        <f t="shared" si="275"/>
        <v>#N/A</v>
      </c>
      <c r="BV1026">
        <f t="shared" si="276"/>
        <v>0</v>
      </c>
      <c r="BW1026" t="e">
        <f t="shared" si="277"/>
        <v>#N/A</v>
      </c>
      <c r="BX1026">
        <f t="shared" si="278"/>
        <v>0</v>
      </c>
      <c r="BY1026" t="e">
        <f t="shared" si="279"/>
        <v>#N/A</v>
      </c>
      <c r="BZ1026">
        <f t="shared" si="280"/>
        <v>0</v>
      </c>
      <c r="CA1026" t="e">
        <f t="shared" si="282"/>
        <v>#N/A</v>
      </c>
      <c r="CB1026" t="e">
        <f t="shared" si="283"/>
        <v>#N/A</v>
      </c>
      <c r="CC1026" t="e">
        <f t="shared" si="284"/>
        <v>#N/A</v>
      </c>
      <c r="CD1026" t="e">
        <f t="shared" si="285"/>
        <v>#N/A</v>
      </c>
      <c r="CE1026" s="4">
        <f t="shared" si="286"/>
        <v>0</v>
      </c>
      <c r="CF1026" s="4" t="str">
        <f t="shared" si="287"/>
        <v/>
      </c>
      <c r="CG1026" s="4">
        <f t="shared" si="288"/>
        <v>0</v>
      </c>
      <c r="CH1026" s="4" t="str">
        <f t="shared" si="289"/>
        <v/>
      </c>
      <c r="CI1026" t="e">
        <f>INDEX(FX!$B$114:$AK$132,MATCH(Data!BQ1026,FX!$A$114:$A$132,0),MATCH(Data!D1026,Period,0))</f>
        <v>#N/A</v>
      </c>
    </row>
    <row r="1027" spans="1:87" x14ac:dyDescent="0.15">
      <c r="A1027" t="s">
        <v>302</v>
      </c>
      <c r="B1027" s="1">
        <f t="shared" si="281"/>
        <v>44044</v>
      </c>
      <c r="C1027" t="str">
        <f t="shared" si="281"/>
        <v>Digital</v>
      </c>
      <c r="D1027" s="1">
        <v>43983</v>
      </c>
      <c r="E1027">
        <v>5.188053</v>
      </c>
      <c r="F1027">
        <v>3.7538757776060958</v>
      </c>
      <c r="G1027">
        <v>1.2143908957439999</v>
      </c>
      <c r="H1027">
        <v>3.1890218504949996</v>
      </c>
      <c r="I1027">
        <v>0</v>
      </c>
      <c r="J1027">
        <v>0</v>
      </c>
      <c r="K1027">
        <v>0</v>
      </c>
      <c r="L1027">
        <v>0</v>
      </c>
      <c r="M1027">
        <v>0.31699999999999995</v>
      </c>
      <c r="N1027">
        <v>5.8437475162361988E-2</v>
      </c>
      <c r="O1027">
        <v>5.0019125120000004E-3</v>
      </c>
      <c r="P1027">
        <v>8.7050135499999997E-4</v>
      </c>
      <c r="Q1027" t="str">
        <v>Speed Savings 10/5 (Digital)</v>
      </c>
      <c r="R1027" t="str">
        <v>Life Saver 15/9 (Digital)</v>
      </c>
      <c r="S1027" t="str">
        <v>Easy E-Cancer</v>
      </c>
      <c r="T1027" t="str">
        <v>Easy Saving 10/4</v>
      </c>
      <c r="U1027" t="str">
        <v>Easy E-Life 10/10</v>
      </c>
      <c r="V1027" t="str">
        <v>Easy E-PA</v>
      </c>
      <c r="W1027" t="str">
        <v>Easy E-Covid</v>
      </c>
      <c r="X1027" t="e">
        <v>#N/A</v>
      </c>
      <c r="Y1027" t="e">
        <v>#N/A</v>
      </c>
      <c r="Z1027" t="e">
        <v>#N/A</v>
      </c>
      <c r="AA1027">
        <v>1.5674999999999999</v>
      </c>
      <c r="AB1027">
        <v>1.3810500000000001</v>
      </c>
      <c r="AC1027">
        <v>0.84201099999999995</v>
      </c>
      <c r="AD1027">
        <v>1.0803199999999999</v>
      </c>
      <c r="AE1027">
        <v>0.29409999999999997</v>
      </c>
      <c r="AF1027">
        <v>2.3071999999999999E-2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3.5777869490000039E-3</v>
      </c>
      <c r="AM1027">
        <v>0.14172619573699996</v>
      </c>
      <c r="AN1027">
        <v>2.7252823258729997</v>
      </c>
      <c r="AO1027">
        <v>0.16121502949699995</v>
      </c>
      <c r="AP1027">
        <v>0.54548413216600022</v>
      </c>
      <c r="AQ1027">
        <v>2.6128696909999997E-3</v>
      </c>
      <c r="AR1027">
        <v>0</v>
      </c>
      <c r="AS1027">
        <v>0</v>
      </c>
      <c r="AT1027">
        <v>0</v>
      </c>
      <c r="AU1027">
        <v>0</v>
      </c>
      <c r="AV1027">
        <v>0.18133772888472377</v>
      </c>
      <c r="AW1027" s="4" t="str">
        <v>Traditional Non-par</v>
      </c>
      <c r="AX1027" s="4" t="str">
        <v>Traditional Non-par</v>
      </c>
      <c r="AY1027" s="4" t="str">
        <v>Traditional Non-par</v>
      </c>
      <c r="AZ1027" s="4" t="str">
        <v>Traditional Non-par</v>
      </c>
      <c r="BA1027" s="4" t="str">
        <v>Traditional Non-par</v>
      </c>
      <c r="BB1027" s="4" t="str">
        <v>Stand-alone protection</v>
      </c>
      <c r="BC1027" s="4" t="str">
        <v>Traditional Non-par</v>
      </c>
      <c r="BD1027" s="4" t="e">
        <v>#N/A</v>
      </c>
      <c r="BE1027" s="4" t="e">
        <v>#N/A</v>
      </c>
      <c r="BF1027" s="4" t="e">
        <v>#N/A</v>
      </c>
      <c r="BG1027" s="4">
        <v>0.05</v>
      </c>
      <c r="BH1027" s="4">
        <v>0.02</v>
      </c>
      <c r="BI1027" s="4">
        <v>1</v>
      </c>
      <c r="BJ1027" s="4">
        <v>0.02</v>
      </c>
      <c r="BK1027" s="4">
        <v>0.83</v>
      </c>
      <c r="BL1027" s="4">
        <v>1</v>
      </c>
      <c r="BM1027" s="4">
        <v>0</v>
      </c>
      <c r="BN1027" s="4">
        <v>0</v>
      </c>
      <c r="BO1027" s="4">
        <v>0</v>
      </c>
      <c r="BP1027" s="4">
        <v>0</v>
      </c>
      <c r="BQ1027" t="e">
        <f>VLOOKUP(A1027,Misc!$A$3:$B$11,2,FALSE)</f>
        <v>#N/A</v>
      </c>
      <c r="BR1027" t="e">
        <f>INDEX(FX!$B$30:$AK$48,MATCH(Data!BQ1027,FX!$A$30:$A$48,0),MATCH(Data!D1027,Period,0))</f>
        <v>#N/A</v>
      </c>
      <c r="BS1027" t="e">
        <f t="shared" si="273"/>
        <v>#N/A</v>
      </c>
      <c r="BT1027">
        <f t="shared" si="274"/>
        <v>0</v>
      </c>
      <c r="BU1027" t="e">
        <f t="shared" si="275"/>
        <v>#N/A</v>
      </c>
      <c r="BV1027">
        <f t="shared" si="276"/>
        <v>0</v>
      </c>
      <c r="BW1027" t="e">
        <f t="shared" si="277"/>
        <v>#N/A</v>
      </c>
      <c r="BX1027">
        <f t="shared" si="278"/>
        <v>0</v>
      </c>
      <c r="BY1027" t="e">
        <f t="shared" si="279"/>
        <v>#N/A</v>
      </c>
      <c r="BZ1027">
        <f t="shared" si="280"/>
        <v>0</v>
      </c>
      <c r="CA1027" t="e">
        <f t="shared" si="282"/>
        <v>#N/A</v>
      </c>
      <c r="CB1027" t="e">
        <f t="shared" si="283"/>
        <v>#N/A</v>
      </c>
      <c r="CC1027" t="e">
        <f t="shared" si="284"/>
        <v>#N/A</v>
      </c>
      <c r="CD1027" t="e">
        <f t="shared" si="285"/>
        <v>#N/A</v>
      </c>
      <c r="CE1027" s="4">
        <f t="shared" si="286"/>
        <v>0</v>
      </c>
      <c r="CF1027" s="4" t="str">
        <f t="shared" si="287"/>
        <v/>
      </c>
      <c r="CG1027" s="4">
        <f t="shared" si="288"/>
        <v>0</v>
      </c>
      <c r="CH1027" s="4" t="str">
        <f t="shared" si="289"/>
        <v/>
      </c>
      <c r="CI1027" t="e">
        <f>INDEX(FX!$B$114:$AK$132,MATCH(Data!BQ1027,FX!$A$114:$A$132,0),MATCH(Data!D1027,Period,0))</f>
        <v>#N/A</v>
      </c>
    </row>
    <row r="1028" spans="1:87" x14ac:dyDescent="0.15">
      <c r="A1028" t="s">
        <v>302</v>
      </c>
      <c r="B1028" s="1">
        <f t="shared" si="281"/>
        <v>44044</v>
      </c>
      <c r="C1028" t="str">
        <f t="shared" si="281"/>
        <v>Digital</v>
      </c>
      <c r="D1028" s="1">
        <v>44013</v>
      </c>
      <c r="E1028">
        <v>3.6805490000000001</v>
      </c>
      <c r="F1028">
        <v>2.2757496081524686</v>
      </c>
      <c r="G1028">
        <v>1.0907976218190001</v>
      </c>
      <c r="H1028">
        <v>2.1122428518469998</v>
      </c>
      <c r="I1028">
        <v>0</v>
      </c>
      <c r="J1028">
        <v>0</v>
      </c>
      <c r="K1028">
        <v>0</v>
      </c>
      <c r="L1028">
        <v>0</v>
      </c>
      <c r="M1028">
        <v>0.45089999999999997</v>
      </c>
      <c r="N1028">
        <v>6.4755228870711806E-2</v>
      </c>
      <c r="O1028">
        <v>9.5075333059999982E-3</v>
      </c>
      <c r="P1028">
        <v>1.3937391239999999E-3</v>
      </c>
      <c r="Q1028" t="str">
        <v>Speed Savings 10/5 (Digital)</v>
      </c>
      <c r="R1028" t="str">
        <v>Life Saver 15/9 (Digital)</v>
      </c>
      <c r="S1028" t="str">
        <v>Easy E-Cancer</v>
      </c>
      <c r="T1028" t="str">
        <v>Easy Saving 10/4</v>
      </c>
      <c r="U1028" t="str">
        <v>Easy E-Life 10/10</v>
      </c>
      <c r="V1028" t="str">
        <v>Easy E-PA</v>
      </c>
      <c r="W1028" t="str">
        <v>Easy E-Covid</v>
      </c>
      <c r="X1028" t="e">
        <v>#N/A</v>
      </c>
      <c r="Y1028" t="e">
        <v>#N/A</v>
      </c>
      <c r="Z1028" t="e">
        <v>#N/A</v>
      </c>
      <c r="AA1028">
        <v>0.83</v>
      </c>
      <c r="AB1028">
        <v>1.4733000000000001</v>
      </c>
      <c r="AC1028">
        <v>0.48419699999999999</v>
      </c>
      <c r="AD1028">
        <v>0.32916800000000002</v>
      </c>
      <c r="AE1028">
        <v>0.2823</v>
      </c>
      <c r="AF1028">
        <v>0.281584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-6.8538710225000007E-2</v>
      </c>
      <c r="AM1028">
        <v>1.3970267066000002E-2</v>
      </c>
      <c r="AN1028">
        <v>1.6025733783029998</v>
      </c>
      <c r="AO1028">
        <v>7.1291269959999999E-3</v>
      </c>
      <c r="AP1028">
        <v>0.57657431864099995</v>
      </c>
      <c r="AQ1028">
        <v>3.9111339979000008E-2</v>
      </c>
      <c r="AR1028">
        <v>0</v>
      </c>
      <c r="AS1028">
        <v>0</v>
      </c>
      <c r="AT1028">
        <v>0</v>
      </c>
      <c r="AU1028">
        <v>0</v>
      </c>
      <c r="AV1028">
        <v>0.10235691576949879</v>
      </c>
      <c r="AW1028" s="4" t="str">
        <v>Traditional Non-par</v>
      </c>
      <c r="AX1028" s="4" t="str">
        <v>Traditional Non-par</v>
      </c>
      <c r="AY1028" s="4" t="str">
        <v>Traditional Non-par</v>
      </c>
      <c r="AZ1028" s="4" t="str">
        <v>Traditional Non-par</v>
      </c>
      <c r="BA1028" s="4" t="str">
        <v>Traditional Non-par</v>
      </c>
      <c r="BB1028" s="4" t="str">
        <v>Stand-alone protection</v>
      </c>
      <c r="BC1028" s="4" t="str">
        <v>Traditional Non-par</v>
      </c>
      <c r="BD1028" s="4" t="e">
        <v>#N/A</v>
      </c>
      <c r="BE1028" s="4" t="e">
        <v>#N/A</v>
      </c>
      <c r="BF1028" s="4" t="e">
        <v>#N/A</v>
      </c>
      <c r="BG1028" s="4">
        <v>0.05</v>
      </c>
      <c r="BH1028" s="4">
        <v>0.02</v>
      </c>
      <c r="BI1028" s="4">
        <v>1</v>
      </c>
      <c r="BJ1028" s="4">
        <v>0.02</v>
      </c>
      <c r="BK1028" s="4">
        <v>0.83</v>
      </c>
      <c r="BL1028" s="4">
        <v>1</v>
      </c>
      <c r="BM1028" s="4">
        <v>0</v>
      </c>
      <c r="BN1028" s="4">
        <v>0</v>
      </c>
      <c r="BO1028" s="4">
        <v>0</v>
      </c>
      <c r="BP1028" s="4">
        <v>0</v>
      </c>
      <c r="BQ1028" t="e">
        <f>VLOOKUP(A1028,Misc!$A$3:$B$11,2,FALSE)</f>
        <v>#N/A</v>
      </c>
      <c r="BR1028" t="e">
        <f>INDEX(FX!$B$30:$AK$48,MATCH(Data!BQ1028,FX!$A$30:$A$48,0),MATCH(Data!D1028,Period,0))</f>
        <v>#N/A</v>
      </c>
      <c r="BS1028" t="e">
        <f t="shared" si="273"/>
        <v>#N/A</v>
      </c>
      <c r="BT1028">
        <f t="shared" si="274"/>
        <v>0</v>
      </c>
      <c r="BU1028" t="e">
        <f t="shared" si="275"/>
        <v>#N/A</v>
      </c>
      <c r="BV1028">
        <f t="shared" si="276"/>
        <v>0</v>
      </c>
      <c r="BW1028" t="e">
        <f t="shared" si="277"/>
        <v>#N/A</v>
      </c>
      <c r="BX1028">
        <f t="shared" si="278"/>
        <v>0</v>
      </c>
      <c r="BY1028" t="e">
        <f t="shared" si="279"/>
        <v>#N/A</v>
      </c>
      <c r="BZ1028">
        <f t="shared" si="280"/>
        <v>0</v>
      </c>
      <c r="CA1028" t="e">
        <f t="shared" si="282"/>
        <v>#N/A</v>
      </c>
      <c r="CB1028" t="e">
        <f t="shared" si="283"/>
        <v>#N/A</v>
      </c>
      <c r="CC1028" t="e">
        <f t="shared" si="284"/>
        <v>#N/A</v>
      </c>
      <c r="CD1028" t="e">
        <f t="shared" si="285"/>
        <v>#N/A</v>
      </c>
      <c r="CE1028" s="4">
        <f t="shared" si="286"/>
        <v>0</v>
      </c>
      <c r="CF1028" s="4" t="str">
        <f t="shared" si="287"/>
        <v/>
      </c>
      <c r="CG1028" s="4">
        <f t="shared" si="288"/>
        <v>0</v>
      </c>
      <c r="CH1028" s="4" t="str">
        <f t="shared" si="289"/>
        <v/>
      </c>
      <c r="CI1028" t="e">
        <f>INDEX(FX!$B$114:$AK$132,MATCH(Data!BQ1028,FX!$A$114:$A$132,0),MATCH(Data!D1028,Period,0))</f>
        <v>#N/A</v>
      </c>
    </row>
    <row r="1029" spans="1:87" x14ac:dyDescent="0.15">
      <c r="A1029" t="s">
        <v>302</v>
      </c>
      <c r="B1029" s="1">
        <f t="shared" si="281"/>
        <v>44044</v>
      </c>
      <c r="C1029" t="str">
        <f t="shared" si="281"/>
        <v>Digital</v>
      </c>
      <c r="D1029" s="1">
        <v>44044</v>
      </c>
      <c r="E1029">
        <v>4.3651890499999997</v>
      </c>
      <c r="F1029">
        <v>3.4593621394594702</v>
      </c>
      <c r="G1029">
        <v>1.3360584648330001</v>
      </c>
      <c r="H1029">
        <v>3.1906732947409999</v>
      </c>
      <c r="I1029">
        <v>0</v>
      </c>
      <c r="J1029">
        <v>0</v>
      </c>
      <c r="K1029">
        <v>0</v>
      </c>
      <c r="L1029">
        <v>0</v>
      </c>
      <c r="M1029">
        <v>0.87359999999999993</v>
      </c>
      <c r="N1029">
        <v>0.1584468183330808</v>
      </c>
      <c r="O1029">
        <v>1.7438007450999996E-2</v>
      </c>
      <c r="P1029">
        <v>3.0756458970000004E-3</v>
      </c>
      <c r="Q1029" t="str">
        <v>Speed Savings 10/5 (Digital)</v>
      </c>
      <c r="R1029" t="str">
        <v>Life Saver 15/9 (Digital)</v>
      </c>
      <c r="S1029" t="str">
        <v>Easy E-Cancer</v>
      </c>
      <c r="T1029" t="str">
        <v>Easy Saving 10/4</v>
      </c>
      <c r="U1029" t="str">
        <v>Easy E-Life 10/10</v>
      </c>
      <c r="V1029" t="str">
        <v>Easy E-PA</v>
      </c>
      <c r="W1029" t="str">
        <v>Easy E-Covid</v>
      </c>
      <c r="X1029" t="e">
        <v>#N/A</v>
      </c>
      <c r="Y1029" t="e">
        <v>#N/A</v>
      </c>
      <c r="Z1029" t="e">
        <v>#N/A</v>
      </c>
      <c r="AA1029">
        <v>1.1805000000000001</v>
      </c>
      <c r="AB1029">
        <v>1.0753200000000001</v>
      </c>
      <c r="AC1029">
        <v>0.87096825</v>
      </c>
      <c r="AD1029">
        <v>0.80008000000000001</v>
      </c>
      <c r="AE1029">
        <v>0.24015</v>
      </c>
      <c r="AF1029">
        <v>0.19764399999999999</v>
      </c>
      <c r="AG1029">
        <v>5.2680000000000012E-4</v>
      </c>
      <c r="AH1029">
        <v>0</v>
      </c>
      <c r="AI1029">
        <v>0</v>
      </c>
      <c r="AJ1029">
        <v>0</v>
      </c>
      <c r="AK1029">
        <v>0</v>
      </c>
      <c r="AL1029">
        <v>-0.10038658391500001</v>
      </c>
      <c r="AM1029">
        <v>4.8737720861999997E-2</v>
      </c>
      <c r="AN1029">
        <v>2.7942058652830002</v>
      </c>
      <c r="AO1029">
        <v>2.7661882184000005E-2</v>
      </c>
      <c r="AP1029">
        <v>0.44341292048500003</v>
      </c>
      <c r="AQ1029">
        <v>3.0840852569000002E-2</v>
      </c>
      <c r="AR1029">
        <v>9.8880360000000011E-4</v>
      </c>
      <c r="AS1029">
        <v>0</v>
      </c>
      <c r="AT1029">
        <v>0</v>
      </c>
      <c r="AU1029">
        <v>0</v>
      </c>
      <c r="AV1029">
        <v>0.21054994827960183</v>
      </c>
      <c r="AW1029" s="4" t="str">
        <v>Traditional Non-par</v>
      </c>
      <c r="AX1029" s="4" t="str">
        <v>Traditional Non-par</v>
      </c>
      <c r="AY1029" s="4" t="str">
        <v>Traditional Non-par</v>
      </c>
      <c r="AZ1029" s="4" t="str">
        <v>Traditional Non-par</v>
      </c>
      <c r="BA1029" s="4" t="str">
        <v>Traditional Non-par</v>
      </c>
      <c r="BB1029" s="4" t="str">
        <v>Stand-alone protection</v>
      </c>
      <c r="BC1029" s="4" t="str">
        <v>Traditional Non-par</v>
      </c>
      <c r="BD1029" s="4" t="e">
        <v>#N/A</v>
      </c>
      <c r="BE1029" s="4" t="e">
        <v>#N/A</v>
      </c>
      <c r="BF1029" s="4" t="e">
        <v>#N/A</v>
      </c>
      <c r="BG1029" s="4">
        <v>0.05</v>
      </c>
      <c r="BH1029" s="4">
        <v>0.02</v>
      </c>
      <c r="BI1029" s="4">
        <v>1</v>
      </c>
      <c r="BJ1029" s="4">
        <v>0.02</v>
      </c>
      <c r="BK1029" s="4">
        <v>0.83</v>
      </c>
      <c r="BL1029" s="4">
        <v>1</v>
      </c>
      <c r="BM1029" s="4">
        <v>0</v>
      </c>
      <c r="BN1029" s="4">
        <v>0</v>
      </c>
      <c r="BO1029" s="4">
        <v>0</v>
      </c>
      <c r="BP1029" s="4">
        <v>0</v>
      </c>
      <c r="BQ1029" t="e">
        <f>VLOOKUP(A1029,Misc!$A$3:$B$11,2,FALSE)</f>
        <v>#N/A</v>
      </c>
      <c r="BR1029" t="e">
        <f>INDEX(FX!$B$30:$AK$48,MATCH(Data!BQ1029,FX!$A$30:$A$48,0),MATCH(Data!D1029,Period,0))</f>
        <v>#N/A</v>
      </c>
      <c r="BS1029" t="e">
        <f t="shared" si="273"/>
        <v>#N/A</v>
      </c>
      <c r="BT1029">
        <f t="shared" si="274"/>
        <v>0</v>
      </c>
      <c r="BU1029" t="e">
        <f t="shared" si="275"/>
        <v>#N/A</v>
      </c>
      <c r="BV1029">
        <f t="shared" si="276"/>
        <v>0</v>
      </c>
      <c r="BW1029" t="e">
        <f t="shared" si="277"/>
        <v>#N/A</v>
      </c>
      <c r="BX1029">
        <f t="shared" si="278"/>
        <v>0</v>
      </c>
      <c r="BY1029" t="e">
        <f t="shared" si="279"/>
        <v>#N/A</v>
      </c>
      <c r="BZ1029">
        <f t="shared" si="280"/>
        <v>0</v>
      </c>
      <c r="CA1029" t="e">
        <f t="shared" si="282"/>
        <v>#N/A</v>
      </c>
      <c r="CB1029" t="e">
        <f t="shared" si="283"/>
        <v>#N/A</v>
      </c>
      <c r="CC1029" t="e">
        <f t="shared" si="284"/>
        <v>#N/A</v>
      </c>
      <c r="CD1029" t="e">
        <f t="shared" si="285"/>
        <v>#N/A</v>
      </c>
      <c r="CE1029" s="4">
        <f t="shared" si="286"/>
        <v>0</v>
      </c>
      <c r="CF1029" s="4" t="str">
        <f t="shared" si="287"/>
        <v/>
      </c>
      <c r="CG1029" s="4">
        <f t="shared" si="288"/>
        <v>0</v>
      </c>
      <c r="CH1029" s="4" t="str">
        <f t="shared" si="289"/>
        <v/>
      </c>
      <c r="CI1029" t="e">
        <f>INDEX(FX!$B$114:$AK$132,MATCH(Data!BQ1029,FX!$A$114:$A$132,0),MATCH(Data!D1029,Period,0))</f>
        <v>#N/A</v>
      </c>
    </row>
    <row r="1030" spans="1:87" x14ac:dyDescent="0.15">
      <c r="A1030" t="s">
        <v>302</v>
      </c>
      <c r="B1030" s="1">
        <f t="shared" si="281"/>
        <v>44044</v>
      </c>
      <c r="C1030" t="str">
        <f t="shared" si="281"/>
        <v>Digital</v>
      </c>
      <c r="D1030" s="1">
        <v>44075</v>
      </c>
      <c r="E1030">
        <v>4.9554090056500186</v>
      </c>
      <c r="F1030">
        <v>12.267017791773924</v>
      </c>
      <c r="G1030">
        <v>3.7896029859968356</v>
      </c>
      <c r="H1030">
        <v>11.06639475909147</v>
      </c>
      <c r="I1030">
        <v>0</v>
      </c>
      <c r="J1030">
        <v>0</v>
      </c>
      <c r="K1030">
        <v>0</v>
      </c>
      <c r="L1030">
        <v>0</v>
      </c>
      <c r="M1030">
        <v>0.56459999999999999</v>
      </c>
      <c r="N1030">
        <v>7.1337303929931747E-2</v>
      </c>
      <c r="O1030">
        <v>1.2554237911E-2</v>
      </c>
      <c r="P1030">
        <v>1.4981541919999999E-3</v>
      </c>
      <c r="Q1030" t="str">
        <v>Speed Savings 10/5 (Digital)</v>
      </c>
      <c r="R1030" t="str">
        <v>Life Saver 15/9 (Digital)</v>
      </c>
      <c r="S1030" t="str">
        <v>Easy E-Cancer</v>
      </c>
      <c r="T1030" t="str">
        <v>Easy Saving 10/4</v>
      </c>
      <c r="U1030" t="str">
        <v>Easy E-Life 10/10</v>
      </c>
      <c r="V1030" t="str">
        <v>Easy E-PA</v>
      </c>
      <c r="W1030" t="str">
        <v>Easy E-Covid</v>
      </c>
      <c r="X1030" t="e">
        <v>#N/A</v>
      </c>
      <c r="Y1030" t="e">
        <v>#N/A</v>
      </c>
      <c r="Z1030" t="e">
        <v>#N/A</v>
      </c>
      <c r="AA1030">
        <v>0.29000000000000009</v>
      </c>
      <c r="AB1030">
        <v>0.43200000000000016</v>
      </c>
      <c r="AC1030">
        <v>3.0440003795939927</v>
      </c>
      <c r="AD1030">
        <v>0.20542463317029794</v>
      </c>
      <c r="AE1030">
        <v>0.78883059137394407</v>
      </c>
      <c r="AF1030">
        <v>6.1627389951089379E-2</v>
      </c>
      <c r="AG1030">
        <v>0.13352601156069369</v>
      </c>
      <c r="AH1030">
        <v>0</v>
      </c>
      <c r="AI1030">
        <v>0</v>
      </c>
      <c r="AJ1030">
        <v>0</v>
      </c>
      <c r="AK1030">
        <v>0</v>
      </c>
      <c r="AL1030">
        <v>-2.9490241942860269E-2</v>
      </c>
      <c r="AM1030">
        <v>-1.2174847090351673E-2</v>
      </c>
      <c r="AN1030">
        <v>9.8434011028442026</v>
      </c>
      <c r="AO1030">
        <v>-2.0084543331305468E-3</v>
      </c>
      <c r="AP1030">
        <v>1.4668725585553439</v>
      </c>
      <c r="AQ1030">
        <v>6.9792102695318738E-3</v>
      </c>
      <c r="AR1030">
        <v>0.25062832369942201</v>
      </c>
      <c r="AS1030">
        <v>0</v>
      </c>
      <c r="AT1030">
        <v>0</v>
      </c>
      <c r="AU1030">
        <v>0</v>
      </c>
      <c r="AV1030">
        <v>0.74013422838130083</v>
      </c>
      <c r="AW1030" s="4" t="str">
        <v>Traditional Non-par</v>
      </c>
      <c r="AX1030" s="4" t="str">
        <v>Traditional Non-par</v>
      </c>
      <c r="AY1030" s="4" t="str">
        <v>Traditional Non-par</v>
      </c>
      <c r="AZ1030" s="4" t="str">
        <v>Traditional Non-par</v>
      </c>
      <c r="BA1030" s="4" t="str">
        <v>Traditional Non-par</v>
      </c>
      <c r="BB1030" s="4" t="str">
        <v>Stand-alone protection</v>
      </c>
      <c r="BC1030" s="4" t="str">
        <v>Traditional Non-par</v>
      </c>
      <c r="BD1030" s="4" t="e">
        <v>#N/A</v>
      </c>
      <c r="BE1030" s="4" t="e">
        <v>#N/A</v>
      </c>
      <c r="BF1030" s="4" t="e">
        <v>#N/A</v>
      </c>
      <c r="BG1030" s="4">
        <v>0.05</v>
      </c>
      <c r="BH1030" s="4">
        <v>0.02</v>
      </c>
      <c r="BI1030" s="4">
        <v>1</v>
      </c>
      <c r="BJ1030" s="4">
        <v>0.02</v>
      </c>
      <c r="BK1030" s="4">
        <v>0.83</v>
      </c>
      <c r="BL1030" s="4">
        <v>1</v>
      </c>
      <c r="BM1030" s="4">
        <v>0</v>
      </c>
      <c r="BN1030" s="4">
        <v>0</v>
      </c>
      <c r="BO1030" s="4">
        <v>0</v>
      </c>
      <c r="BP1030" s="4">
        <v>0</v>
      </c>
      <c r="BQ1030" t="e">
        <f>VLOOKUP(A1030,Misc!$A$3:$B$11,2,FALSE)</f>
        <v>#N/A</v>
      </c>
      <c r="BR1030" t="e">
        <f>INDEX(FX!$B$30:$AK$48,MATCH(Data!BQ1030,FX!$A$30:$A$48,0),MATCH(Data!D1030,Period,0))</f>
        <v>#N/A</v>
      </c>
      <c r="BS1030">
        <f t="shared" si="273"/>
        <v>0</v>
      </c>
      <c r="BT1030" t="e">
        <f t="shared" si="274"/>
        <v>#N/A</v>
      </c>
      <c r="BU1030">
        <f t="shared" si="275"/>
        <v>0</v>
      </c>
      <c r="BV1030" t="e">
        <f t="shared" si="276"/>
        <v>#N/A</v>
      </c>
      <c r="BW1030">
        <f t="shared" si="277"/>
        <v>0</v>
      </c>
      <c r="BX1030" t="e">
        <f t="shared" si="278"/>
        <v>#N/A</v>
      </c>
      <c r="BY1030">
        <f t="shared" si="279"/>
        <v>0</v>
      </c>
      <c r="BZ1030" t="e">
        <f t="shared" si="280"/>
        <v>#N/A</v>
      </c>
      <c r="CA1030" t="e">
        <f t="shared" si="282"/>
        <v>#N/A</v>
      </c>
      <c r="CB1030" t="e">
        <f t="shared" si="283"/>
        <v>#N/A</v>
      </c>
      <c r="CC1030" t="e">
        <f t="shared" si="284"/>
        <v>#N/A</v>
      </c>
      <c r="CD1030" t="e">
        <f t="shared" si="285"/>
        <v>#N/A</v>
      </c>
      <c r="CE1030" s="4" t="str">
        <f t="shared" si="286"/>
        <v/>
      </c>
      <c r="CF1030" s="4">
        <f t="shared" si="287"/>
        <v>0</v>
      </c>
      <c r="CG1030" s="4" t="str">
        <f t="shared" si="288"/>
        <v/>
      </c>
      <c r="CH1030" s="4">
        <f t="shared" si="289"/>
        <v>0</v>
      </c>
      <c r="CI1030" t="e">
        <f>INDEX(FX!$B$114:$AK$132,MATCH(Data!BQ1030,FX!$A$114:$A$132,0),MATCH(Data!D1030,Period,0))</f>
        <v>#N/A</v>
      </c>
    </row>
    <row r="1031" spans="1:87" x14ac:dyDescent="0.15">
      <c r="A1031" t="s">
        <v>302</v>
      </c>
      <c r="B1031" s="1">
        <f t="shared" si="281"/>
        <v>44044</v>
      </c>
      <c r="C1031" t="str">
        <f t="shared" si="281"/>
        <v>Digital</v>
      </c>
      <c r="D1031" s="1">
        <v>44105</v>
      </c>
      <c r="E1031">
        <v>7.0196505113100054</v>
      </c>
      <c r="F1031">
        <v>6.175823172582553</v>
      </c>
      <c r="G1031">
        <v>2.2170835035941576</v>
      </c>
      <c r="H1031">
        <v>5.50217520077946</v>
      </c>
      <c r="I1031">
        <v>0</v>
      </c>
      <c r="J1031">
        <v>0</v>
      </c>
      <c r="K1031">
        <v>0</v>
      </c>
      <c r="L1031">
        <v>0</v>
      </c>
      <c r="M1031">
        <v>0.81655</v>
      </c>
      <c r="N1031">
        <v>0.13642420155175897</v>
      </c>
      <c r="O1031">
        <v>0.104135466954</v>
      </c>
      <c r="P1031">
        <v>0.11640860834200001</v>
      </c>
      <c r="Q1031" t="str">
        <v>Speed Savings 10/5 (Digital)</v>
      </c>
      <c r="R1031" t="str">
        <v>Life Saver 15/9 (Digital)</v>
      </c>
      <c r="S1031" t="str">
        <v>Easy E-Cancer</v>
      </c>
      <c r="T1031" t="str">
        <v>Easy Saving 10/4</v>
      </c>
      <c r="U1031" t="str">
        <v>Easy E-Life 10/10</v>
      </c>
      <c r="V1031" t="str">
        <v>Easy E-PA</v>
      </c>
      <c r="W1031" t="str">
        <v>Easy E-Covid</v>
      </c>
      <c r="X1031" t="e">
        <v>#N/A</v>
      </c>
      <c r="Y1031" t="e">
        <v>#N/A</v>
      </c>
      <c r="Z1031" t="e">
        <v>#N/A</v>
      </c>
      <c r="AA1031">
        <v>0.69553986229896259</v>
      </c>
      <c r="AB1031">
        <v>2.2535491538486405</v>
      </c>
      <c r="AC1031">
        <v>1.4883794951624023</v>
      </c>
      <c r="AD1031">
        <v>1.6860520000000001</v>
      </c>
      <c r="AE1031">
        <v>0.43147000000000002</v>
      </c>
      <c r="AF1031">
        <v>0.25224399999999997</v>
      </c>
      <c r="AG1031">
        <v>0.21241599999999999</v>
      </c>
      <c r="AH1031">
        <v>0</v>
      </c>
      <c r="AI1031">
        <v>0</v>
      </c>
      <c r="AJ1031">
        <v>0</v>
      </c>
      <c r="AK1031">
        <v>0</v>
      </c>
      <c r="AL1031">
        <v>-7.0729789034827989E-2</v>
      </c>
      <c r="AM1031">
        <v>-6.3510686015505982E-2</v>
      </c>
      <c r="AN1031">
        <v>4.8129811225865859</v>
      </c>
      <c r="AO1031">
        <v>-1.6484675635156754E-2</v>
      </c>
      <c r="AP1031">
        <v>0.80234147833630787</v>
      </c>
      <c r="AQ1031">
        <v>2.8566257902938794E-2</v>
      </c>
      <c r="AR1031">
        <v>0.39870483199999995</v>
      </c>
      <c r="AS1031">
        <v>0</v>
      </c>
      <c r="AT1031">
        <v>0</v>
      </c>
      <c r="AU1031">
        <v>0</v>
      </c>
      <c r="AV1031">
        <v>0.27762912378385618</v>
      </c>
      <c r="AW1031" s="4" t="str">
        <v>Traditional Non-par</v>
      </c>
      <c r="AX1031" s="4" t="str">
        <v>Traditional Non-par</v>
      </c>
      <c r="AY1031" s="4" t="str">
        <v>Traditional Non-par</v>
      </c>
      <c r="AZ1031" s="4" t="str">
        <v>Traditional Non-par</v>
      </c>
      <c r="BA1031" s="4" t="str">
        <v>Traditional Non-par</v>
      </c>
      <c r="BB1031" s="4" t="str">
        <v>Stand-alone protection</v>
      </c>
      <c r="BC1031" s="4" t="str">
        <v>Traditional Non-par</v>
      </c>
      <c r="BD1031" s="4" t="e">
        <v>#N/A</v>
      </c>
      <c r="BE1031" s="4" t="e">
        <v>#N/A</v>
      </c>
      <c r="BF1031" s="4" t="e">
        <v>#N/A</v>
      </c>
      <c r="BG1031" s="4">
        <v>0.05</v>
      </c>
      <c r="BH1031" s="4">
        <v>0.02</v>
      </c>
      <c r="BI1031" s="4">
        <v>1</v>
      </c>
      <c r="BJ1031" s="4">
        <v>0.02</v>
      </c>
      <c r="BK1031" s="4">
        <v>0.83</v>
      </c>
      <c r="BL1031" s="4">
        <v>1</v>
      </c>
      <c r="BM1031" s="4">
        <v>0</v>
      </c>
      <c r="BN1031" s="4">
        <v>0</v>
      </c>
      <c r="BO1031" s="4">
        <v>0</v>
      </c>
      <c r="BP1031" s="4">
        <v>0</v>
      </c>
      <c r="BQ1031" t="e">
        <f>VLOOKUP(A1031,Misc!$A$3:$B$11,2,FALSE)</f>
        <v>#N/A</v>
      </c>
      <c r="BR1031" t="e">
        <f>INDEX(FX!$B$30:$AK$48,MATCH(Data!BQ1031,FX!$A$30:$A$48,0),MATCH(Data!D1031,Period,0))</f>
        <v>#N/A</v>
      </c>
      <c r="BS1031">
        <f t="shared" ref="BS1031:BS1082" si="290">IF(D1031&gt;B1031,0,E1031/$BR1031)</f>
        <v>0</v>
      </c>
      <c r="BT1031" t="e">
        <f t="shared" ref="BT1031:BT1082" si="291">IF(D1031&gt;B1031,E1031/$BR1031,0)</f>
        <v>#N/A</v>
      </c>
      <c r="BU1031">
        <f t="shared" ref="BU1031:BU1082" si="292">IF(D1031&gt;B1031,0,F1031/$BR1031)</f>
        <v>0</v>
      </c>
      <c r="BV1031" t="e">
        <f t="shared" ref="BV1031:BV1082" si="293">IF(D1031&gt;B1031,F1031/$BR1031,0)</f>
        <v>#N/A</v>
      </c>
      <c r="BW1031">
        <f t="shared" ref="BW1031:BW1082" si="294">IF(D1031&gt;B1031,0,G1031/$BR1031)</f>
        <v>0</v>
      </c>
      <c r="BX1031" t="e">
        <f t="shared" ref="BX1031:BX1082" si="295">IF(D1031&gt;B1031,G1031/$BR1031,0)</f>
        <v>#N/A</v>
      </c>
      <c r="BY1031">
        <f t="shared" ref="BY1031:BY1082" si="296">IF(D1031&gt;B1031,0,H1031/$BR1031)</f>
        <v>0</v>
      </c>
      <c r="BZ1031" t="e">
        <f t="shared" ref="BZ1031:BZ1082" si="297">IF(D1031&gt;B1031,H1031/$BR1031,0)</f>
        <v>#N/A</v>
      </c>
      <c r="CA1031" t="e">
        <f t="shared" si="282"/>
        <v>#N/A</v>
      </c>
      <c r="CB1031" t="e">
        <f t="shared" si="283"/>
        <v>#N/A</v>
      </c>
      <c r="CC1031" t="e">
        <f t="shared" si="284"/>
        <v>#N/A</v>
      </c>
      <c r="CD1031" t="e">
        <f t="shared" si="285"/>
        <v>#N/A</v>
      </c>
      <c r="CE1031" s="4" t="str">
        <f t="shared" si="286"/>
        <v/>
      </c>
      <c r="CF1031" s="4">
        <f t="shared" si="287"/>
        <v>0</v>
      </c>
      <c r="CG1031" s="4" t="str">
        <f t="shared" si="288"/>
        <v/>
      </c>
      <c r="CH1031" s="4">
        <f t="shared" si="289"/>
        <v>0</v>
      </c>
      <c r="CI1031" t="e">
        <f>INDEX(FX!$B$114:$AK$132,MATCH(Data!BQ1031,FX!$A$114:$A$132,0),MATCH(Data!D1031,Period,0))</f>
        <v>#N/A</v>
      </c>
    </row>
    <row r="1032" spans="1:87" x14ac:dyDescent="0.15">
      <c r="A1032" t="s">
        <v>302</v>
      </c>
      <c r="B1032" s="1">
        <f t="shared" ref="B1032:C1083" si="298">B1031</f>
        <v>44044</v>
      </c>
      <c r="C1032" t="str">
        <f t="shared" si="298"/>
        <v>Digital</v>
      </c>
      <c r="D1032" s="1">
        <v>44136</v>
      </c>
      <c r="E1032">
        <v>7.709860797496817</v>
      </c>
      <c r="F1032">
        <v>7.9463290912120401</v>
      </c>
      <c r="G1032">
        <v>2.8540398831217644</v>
      </c>
      <c r="H1032">
        <v>7.0982504258048307</v>
      </c>
      <c r="I1032">
        <v>0</v>
      </c>
      <c r="J1032">
        <v>0</v>
      </c>
      <c r="K1032">
        <v>0</v>
      </c>
      <c r="L1032">
        <v>0</v>
      </c>
      <c r="M1032">
        <v>1.4347500000000002</v>
      </c>
      <c r="N1032">
        <v>0.10457611372879419</v>
      </c>
      <c r="O1032">
        <v>0.10916731340499999</v>
      </c>
      <c r="P1032">
        <v>0.11069866382300003</v>
      </c>
      <c r="Q1032" t="str">
        <v>Speed Savings 10/5 (Digital)</v>
      </c>
      <c r="R1032" t="str">
        <v>Life Saver 15/9 (Digital)</v>
      </c>
      <c r="S1032" t="str">
        <v>Easy E-Cancer</v>
      </c>
      <c r="T1032" t="str">
        <v>Easy Saving 10/4</v>
      </c>
      <c r="U1032" t="str">
        <v>Easy E-Life 10/10</v>
      </c>
      <c r="V1032" t="str">
        <v>Easy E-PA</v>
      </c>
      <c r="W1032" t="str">
        <v>Easy E-Covid</v>
      </c>
      <c r="X1032" t="e">
        <v>#N/A</v>
      </c>
      <c r="Y1032" t="e">
        <v>#N/A</v>
      </c>
      <c r="Z1032" t="e">
        <v>#N/A</v>
      </c>
      <c r="AA1032">
        <v>1.2297309771168492</v>
      </c>
      <c r="AB1032">
        <v>1.2297309771168634</v>
      </c>
      <c r="AC1032">
        <v>1.9197808432631047</v>
      </c>
      <c r="AD1032">
        <v>2.1747480000000001</v>
      </c>
      <c r="AE1032">
        <v>0.55652999999999997</v>
      </c>
      <c r="AF1032">
        <v>0.34248000000000001</v>
      </c>
      <c r="AG1032">
        <v>0.25685999999999998</v>
      </c>
      <c r="AH1032">
        <v>0</v>
      </c>
      <c r="AI1032">
        <v>0</v>
      </c>
      <c r="AJ1032">
        <v>0</v>
      </c>
      <c r="AK1032">
        <v>0</v>
      </c>
      <c r="AL1032">
        <v>-0.1250519449648477</v>
      </c>
      <c r="AM1032">
        <v>-3.4656913445987404E-2</v>
      </c>
      <c r="AN1032">
        <v>6.2080060818900797</v>
      </c>
      <c r="AO1032">
        <v>-2.1262698521875886E-2</v>
      </c>
      <c r="AP1032">
        <v>1.0348972186675909</v>
      </c>
      <c r="AQ1032">
        <v>3.8785350718346046E-2</v>
      </c>
      <c r="AR1032">
        <v>0.48212621999999988</v>
      </c>
      <c r="AS1032">
        <v>0</v>
      </c>
      <c r="AT1032">
        <v>0</v>
      </c>
      <c r="AU1032">
        <v>0</v>
      </c>
      <c r="AV1032">
        <v>0.3559880038893608</v>
      </c>
      <c r="AW1032" s="4" t="str">
        <v>Traditional Non-par</v>
      </c>
      <c r="AX1032" s="4" t="str">
        <v>Traditional Non-par</v>
      </c>
      <c r="AY1032" s="4" t="str">
        <v>Traditional Non-par</v>
      </c>
      <c r="AZ1032" s="4" t="str">
        <v>Traditional Non-par</v>
      </c>
      <c r="BA1032" s="4" t="str">
        <v>Traditional Non-par</v>
      </c>
      <c r="BB1032" s="4" t="str">
        <v>Stand-alone protection</v>
      </c>
      <c r="BC1032" s="4" t="str">
        <v>Traditional Non-par</v>
      </c>
      <c r="BD1032" s="4" t="e">
        <v>#N/A</v>
      </c>
      <c r="BE1032" s="4" t="e">
        <v>#N/A</v>
      </c>
      <c r="BF1032" s="4" t="e">
        <v>#N/A</v>
      </c>
      <c r="BG1032" s="4">
        <v>0.05</v>
      </c>
      <c r="BH1032" s="4">
        <v>0.02</v>
      </c>
      <c r="BI1032" s="4">
        <v>1</v>
      </c>
      <c r="BJ1032" s="4">
        <v>0.02</v>
      </c>
      <c r="BK1032" s="4">
        <v>0.83</v>
      </c>
      <c r="BL1032" s="4">
        <v>1</v>
      </c>
      <c r="BM1032" s="4">
        <v>0</v>
      </c>
      <c r="BN1032" s="4">
        <v>0</v>
      </c>
      <c r="BO1032" s="4">
        <v>0</v>
      </c>
      <c r="BP1032" s="4">
        <v>0</v>
      </c>
      <c r="BQ1032" t="e">
        <f>VLOOKUP(A1032,Misc!$A$3:$B$11,2,FALSE)</f>
        <v>#N/A</v>
      </c>
      <c r="BR1032" t="e">
        <f>INDEX(FX!$B$30:$AK$48,MATCH(Data!BQ1032,FX!$A$30:$A$48,0),MATCH(Data!D1032,Period,0))</f>
        <v>#N/A</v>
      </c>
      <c r="BS1032">
        <f t="shared" si="290"/>
        <v>0</v>
      </c>
      <c r="BT1032" t="e">
        <f t="shared" si="291"/>
        <v>#N/A</v>
      </c>
      <c r="BU1032">
        <f t="shared" si="292"/>
        <v>0</v>
      </c>
      <c r="BV1032" t="e">
        <f t="shared" si="293"/>
        <v>#N/A</v>
      </c>
      <c r="BW1032">
        <f t="shared" si="294"/>
        <v>0</v>
      </c>
      <c r="BX1032" t="e">
        <f t="shared" si="295"/>
        <v>#N/A</v>
      </c>
      <c r="BY1032">
        <f t="shared" si="296"/>
        <v>0</v>
      </c>
      <c r="BZ1032" t="e">
        <f t="shared" si="297"/>
        <v>#N/A</v>
      </c>
      <c r="CA1032" t="e">
        <f t="shared" si="282"/>
        <v>#N/A</v>
      </c>
      <c r="CB1032" t="e">
        <f t="shared" si="283"/>
        <v>#N/A</v>
      </c>
      <c r="CC1032" t="e">
        <f t="shared" si="284"/>
        <v>#N/A</v>
      </c>
      <c r="CD1032" t="e">
        <f t="shared" si="285"/>
        <v>#N/A</v>
      </c>
      <c r="CE1032" s="4" t="str">
        <f t="shared" si="286"/>
        <v/>
      </c>
      <c r="CF1032" s="4">
        <f t="shared" si="287"/>
        <v>0</v>
      </c>
      <c r="CG1032" s="4" t="str">
        <f t="shared" si="288"/>
        <v/>
      </c>
      <c r="CH1032" s="4">
        <f t="shared" si="289"/>
        <v>0</v>
      </c>
      <c r="CI1032" t="e">
        <f>INDEX(FX!$B$114:$AK$132,MATCH(Data!BQ1032,FX!$A$114:$A$132,0),MATCH(Data!D1032,Period,0))</f>
        <v>#N/A</v>
      </c>
    </row>
    <row r="1033" spans="1:87" x14ac:dyDescent="0.15">
      <c r="A1033" t="s">
        <v>302</v>
      </c>
      <c r="B1033" s="1">
        <f t="shared" si="298"/>
        <v>44044</v>
      </c>
      <c r="C1033" t="str">
        <f t="shared" si="298"/>
        <v>Digital</v>
      </c>
      <c r="D1033" s="1">
        <v>44166</v>
      </c>
      <c r="E1033">
        <v>8.0625782025526753</v>
      </c>
      <c r="F1033">
        <v>9.0643587918209167</v>
      </c>
      <c r="G1033">
        <v>3.2073245475580965</v>
      </c>
      <c r="H1033">
        <v>8.0431183397853303</v>
      </c>
      <c r="I1033">
        <v>0</v>
      </c>
      <c r="J1033">
        <v>0</v>
      </c>
      <c r="K1033">
        <v>0</v>
      </c>
      <c r="L1033">
        <v>0</v>
      </c>
      <c r="M1033">
        <v>16.231300000000001</v>
      </c>
      <c r="N1033">
        <v>0.79968986081061422</v>
      </c>
      <c r="O1033">
        <v>0.68645138388600002</v>
      </c>
      <c r="P1033">
        <v>0.52115814874300004</v>
      </c>
      <c r="Q1033" t="str">
        <v>Speed Savings 10/5 (Digital)</v>
      </c>
      <c r="R1033" t="str">
        <v>Life Saver 15/9 (Digital)</v>
      </c>
      <c r="S1033" t="str">
        <v>Easy E-Cancer</v>
      </c>
      <c r="T1033" t="str">
        <v>Easy Saving 10/4</v>
      </c>
      <c r="U1033" t="str">
        <v>Easy E-Life 10/10</v>
      </c>
      <c r="V1033" t="str">
        <v>Easy E-PA</v>
      </c>
      <c r="W1033" t="str">
        <v>Easy E-Covid</v>
      </c>
      <c r="X1033" t="e">
        <v>#N/A</v>
      </c>
      <c r="Y1033" t="e">
        <v>#N/A</v>
      </c>
      <c r="Z1033" t="e">
        <v>#N/A</v>
      </c>
      <c r="AA1033">
        <v>1.0573931045674769</v>
      </c>
      <c r="AB1033">
        <v>1.0573931045674889</v>
      </c>
      <c r="AC1033">
        <v>2.1747789967096032</v>
      </c>
      <c r="AD1033">
        <v>2.4636125993929547</v>
      </c>
      <c r="AE1033">
        <v>0.6304520431517403</v>
      </c>
      <c r="AF1033">
        <v>0.3879704880933787</v>
      </c>
      <c r="AG1033">
        <v>0.29097786607003401</v>
      </c>
      <c r="AH1033">
        <v>0</v>
      </c>
      <c r="AI1033">
        <v>0</v>
      </c>
      <c r="AJ1033">
        <v>0</v>
      </c>
      <c r="AK1033">
        <v>0</v>
      </c>
      <c r="AL1033">
        <v>-0.1075268223531277</v>
      </c>
      <c r="AM1033">
        <v>-2.979999852430882E-2</v>
      </c>
      <c r="AN1033">
        <v>7.0325950411047584</v>
      </c>
      <c r="AO1033">
        <v>-2.4086952592018655E-2</v>
      </c>
      <c r="AP1033">
        <v>1.1723592006918513</v>
      </c>
      <c r="AQ1033">
        <v>4.3937080848719896E-2</v>
      </c>
      <c r="AR1033">
        <v>0.54616545461345378</v>
      </c>
      <c r="AS1033">
        <v>0</v>
      </c>
      <c r="AT1033">
        <v>0</v>
      </c>
      <c r="AU1033">
        <v>0</v>
      </c>
      <c r="AV1033">
        <v>0.42397208339521519</v>
      </c>
      <c r="AW1033" s="4" t="str">
        <v>Traditional Non-par</v>
      </c>
      <c r="AX1033" s="4" t="str">
        <v>Traditional Non-par</v>
      </c>
      <c r="AY1033" s="4" t="str">
        <v>Traditional Non-par</v>
      </c>
      <c r="AZ1033" s="4" t="str">
        <v>Traditional Non-par</v>
      </c>
      <c r="BA1033" s="4" t="str">
        <v>Traditional Non-par</v>
      </c>
      <c r="BB1033" s="4" t="str">
        <v>Stand-alone protection</v>
      </c>
      <c r="BC1033" s="4" t="str">
        <v>Traditional Non-par</v>
      </c>
      <c r="BD1033" s="4" t="e">
        <v>#N/A</v>
      </c>
      <c r="BE1033" s="4" t="e">
        <v>#N/A</v>
      </c>
      <c r="BF1033" s="4" t="e">
        <v>#N/A</v>
      </c>
      <c r="BG1033" s="4">
        <v>0.05</v>
      </c>
      <c r="BH1033" s="4">
        <v>0.02</v>
      </c>
      <c r="BI1033" s="4">
        <v>1</v>
      </c>
      <c r="BJ1033" s="4">
        <v>0.02</v>
      </c>
      <c r="BK1033" s="4">
        <v>0.83</v>
      </c>
      <c r="BL1033" s="4">
        <v>1</v>
      </c>
      <c r="BM1033" s="4">
        <v>0</v>
      </c>
      <c r="BN1033" s="4">
        <v>0</v>
      </c>
      <c r="BO1033" s="4">
        <v>0</v>
      </c>
      <c r="BP1033" s="4">
        <v>0</v>
      </c>
      <c r="BQ1033" t="e">
        <f>VLOOKUP(A1033,Misc!$A$3:$B$11,2,FALSE)</f>
        <v>#N/A</v>
      </c>
      <c r="BR1033" t="e">
        <f>INDEX(FX!$B$30:$AK$48,MATCH(Data!BQ1033,FX!$A$30:$A$48,0),MATCH(Data!D1033,Period,0))</f>
        <v>#N/A</v>
      </c>
      <c r="BS1033">
        <f t="shared" si="290"/>
        <v>0</v>
      </c>
      <c r="BT1033" t="e">
        <f t="shared" si="291"/>
        <v>#N/A</v>
      </c>
      <c r="BU1033">
        <f t="shared" si="292"/>
        <v>0</v>
      </c>
      <c r="BV1033" t="e">
        <f t="shared" si="293"/>
        <v>#N/A</v>
      </c>
      <c r="BW1033">
        <f t="shared" si="294"/>
        <v>0</v>
      </c>
      <c r="BX1033" t="e">
        <f t="shared" si="295"/>
        <v>#N/A</v>
      </c>
      <c r="BY1033">
        <f t="shared" si="296"/>
        <v>0</v>
      </c>
      <c r="BZ1033" t="e">
        <f t="shared" si="297"/>
        <v>#N/A</v>
      </c>
      <c r="CA1033" t="e">
        <f t="shared" si="282"/>
        <v>#N/A</v>
      </c>
      <c r="CB1033" t="e">
        <f t="shared" si="283"/>
        <v>#N/A</v>
      </c>
      <c r="CC1033" t="e">
        <f t="shared" si="284"/>
        <v>#N/A</v>
      </c>
      <c r="CD1033" t="e">
        <f t="shared" si="285"/>
        <v>#N/A</v>
      </c>
      <c r="CE1033" s="4" t="str">
        <f t="shared" si="286"/>
        <v/>
      </c>
      <c r="CF1033" s="4">
        <f t="shared" si="287"/>
        <v>0</v>
      </c>
      <c r="CG1033" s="4" t="str">
        <f t="shared" si="288"/>
        <v/>
      </c>
      <c r="CH1033" s="4">
        <f t="shared" si="289"/>
        <v>0</v>
      </c>
      <c r="CI1033" t="e">
        <f>INDEX(FX!$B$114:$AK$132,MATCH(Data!BQ1033,FX!$A$114:$A$132,0),MATCH(Data!D1033,Period,0))</f>
        <v>#N/A</v>
      </c>
    </row>
    <row r="1034" spans="1:87" x14ac:dyDescent="0.15">
      <c r="A1034" t="s">
        <v>302</v>
      </c>
      <c r="B1034" s="1">
        <f>B1033</f>
        <v>44044</v>
      </c>
      <c r="C1034" t="s">
        <v>45</v>
      </c>
      <c r="D1034" s="1">
        <v>43831</v>
      </c>
      <c r="E1034">
        <f t="array" ref="E1034:E1045">TRANSPOSE('[10]OVERALL_Key Metrics P1'!$F$6:$Q$6)</f>
        <v>918.90846847832017</v>
      </c>
      <c r="F1034">
        <f t="array" ref="F1034:F1045">TRANSPOSE('[10]OVERALL_Key Metrics P1'!$F$11:$Q$11)</f>
        <v>113.61207327762466</v>
      </c>
      <c r="G1034">
        <f t="array" ref="G1034:G1045">TRANSPOSE('[10]OVERALL_Key Metrics P1'!$F$16:$Q$16)</f>
        <v>74.821245201582997</v>
      </c>
      <c r="H1034">
        <f t="array" ref="H1034:H1045">TRANSPOSE('[10]OVERALL_Key Metrics P1'!$F$21:$Q$21)</f>
        <v>45.625017793437976</v>
      </c>
      <c r="I1034">
        <f t="array" ref="I1034:I1045">TRANSPOSE('[10]OVERALL_Key Metrics P1'!$F$7:$Q$7)</f>
        <v>906.7573551075609</v>
      </c>
      <c r="J1034">
        <f t="array" ref="J1034:J1045">TRANSPOSE('[10]OVERALL_Key Metrics P1'!$F$12:$Q$12)</f>
        <v>155.00244996447481</v>
      </c>
      <c r="K1034">
        <f t="array" ref="K1034:K1045">TRANSPOSE('[10]OVERALL_Key Metrics P1'!$F$17:$Q$17)</f>
        <v>114.88691887119057</v>
      </c>
      <c r="L1034">
        <f t="array" ref="L1034:L1045">TRANSPOSE('[10]OVERALL_Key Metrics P1'!$F$22:$Q$22)</f>
        <v>73.763381713072164</v>
      </c>
      <c r="M1034">
        <f t="array" ref="M1034:M1045">TRANSPOSE('[10]OVERALL_Key Metrics P1'!$F$9:$Q$9)</f>
        <v>531.48981698715033</v>
      </c>
      <c r="N1034">
        <f t="array" ref="N1034:N1045">TRANSPOSE('[10]OVERALL_Key Metrics P1'!$F$14:$Q$14)</f>
        <v>154.15781109236434</v>
      </c>
      <c r="O1034">
        <f t="array" ref="O1034:O1045">TRANSPOSE('[10]OVERALL_Key Metrics P1'!$F$19:$Q$19)</f>
        <v>71.053828821140996</v>
      </c>
      <c r="P1034">
        <f t="array" ref="P1034:P1045">TRANSPOSE('[10]OVERALL_Key Metrics P1'!$F$24:$Q$24)</f>
        <v>53.37832193989</v>
      </c>
      <c r="BQ1034" t="e">
        <f>VLOOKUP(A1034,Misc!$A$3:$B$11,2,FALSE)</f>
        <v>#N/A</v>
      </c>
      <c r="BR1034" t="e">
        <f>INDEX(FX!$B$30:$AK$48,MATCH(Data!BQ1034,FX!$A$30:$A$48,0),MATCH(Data!D1034,Period,0))</f>
        <v>#N/A</v>
      </c>
      <c r="BS1034" t="e">
        <f t="shared" si="290"/>
        <v>#N/A</v>
      </c>
      <c r="BT1034">
        <f t="shared" si="291"/>
        <v>0</v>
      </c>
      <c r="BU1034" t="e">
        <f t="shared" si="292"/>
        <v>#N/A</v>
      </c>
      <c r="BV1034">
        <f t="shared" si="293"/>
        <v>0</v>
      </c>
      <c r="BW1034" t="e">
        <f t="shared" si="294"/>
        <v>#N/A</v>
      </c>
      <c r="BX1034">
        <f t="shared" si="295"/>
        <v>0</v>
      </c>
      <c r="BY1034" t="e">
        <f t="shared" si="296"/>
        <v>#N/A</v>
      </c>
      <c r="BZ1034">
        <f t="shared" si="297"/>
        <v>0</v>
      </c>
      <c r="CA1034" t="e">
        <f t="shared" si="282"/>
        <v>#N/A</v>
      </c>
      <c r="CB1034" t="e">
        <f t="shared" si="283"/>
        <v>#N/A</v>
      </c>
      <c r="CC1034" t="e">
        <f t="shared" si="284"/>
        <v>#N/A</v>
      </c>
      <c r="CD1034" t="e">
        <f t="shared" si="285"/>
        <v>#N/A</v>
      </c>
      <c r="CE1034" s="4">
        <f t="shared" si="286"/>
        <v>0</v>
      </c>
      <c r="CF1034" s="4" t="str">
        <f t="shared" si="287"/>
        <v/>
      </c>
      <c r="CG1034" s="4">
        <f t="shared" si="288"/>
        <v>0</v>
      </c>
      <c r="CH1034" s="4" t="str">
        <f t="shared" si="289"/>
        <v/>
      </c>
      <c r="CI1034" t="e">
        <f>INDEX(FX!$B$114:$AK$132,MATCH(Data!BQ1034,FX!$A$114:$A$132,0),MATCH(Data!D1034,Period,0))</f>
        <v>#N/A</v>
      </c>
    </row>
    <row r="1035" spans="1:87" x14ac:dyDescent="0.15">
      <c r="A1035" t="s">
        <v>302</v>
      </c>
      <c r="B1035" s="1">
        <f t="shared" si="298"/>
        <v>44044</v>
      </c>
      <c r="C1035" t="s">
        <v>45</v>
      </c>
      <c r="D1035" s="1">
        <v>43862</v>
      </c>
      <c r="E1035">
        <v>348.78446225866003</v>
      </c>
      <c r="F1035">
        <v>111.31409549759397</v>
      </c>
      <c r="G1035">
        <v>82.41777008159201</v>
      </c>
      <c r="H1035">
        <v>61.809247538761994</v>
      </c>
      <c r="I1035">
        <v>454.38575930621209</v>
      </c>
      <c r="J1035">
        <v>137.12665934174754</v>
      </c>
      <c r="K1035">
        <v>124.04840812385089</v>
      </c>
      <c r="L1035">
        <v>81.745220615525724</v>
      </c>
      <c r="M1035">
        <v>295.09986216136531</v>
      </c>
      <c r="N1035">
        <v>120.25241258841135</v>
      </c>
      <c r="O1035">
        <v>62.548316827316995</v>
      </c>
      <c r="P1035">
        <v>51.804171301184994</v>
      </c>
      <c r="BQ1035" t="e">
        <f>VLOOKUP(A1035,Misc!$A$3:$B$11,2,FALSE)</f>
        <v>#N/A</v>
      </c>
      <c r="BR1035" t="e">
        <f>INDEX(FX!$B$30:$AK$48,MATCH(Data!BQ1035,FX!$A$30:$A$48,0),MATCH(Data!D1035,Period,0))</f>
        <v>#N/A</v>
      </c>
      <c r="BS1035" t="e">
        <f t="shared" si="290"/>
        <v>#N/A</v>
      </c>
      <c r="BT1035">
        <f t="shared" si="291"/>
        <v>0</v>
      </c>
      <c r="BU1035" t="e">
        <f t="shared" si="292"/>
        <v>#N/A</v>
      </c>
      <c r="BV1035">
        <f t="shared" si="293"/>
        <v>0</v>
      </c>
      <c r="BW1035" t="e">
        <f t="shared" si="294"/>
        <v>#N/A</v>
      </c>
      <c r="BX1035">
        <f t="shared" si="295"/>
        <v>0</v>
      </c>
      <c r="BY1035" t="e">
        <f t="shared" si="296"/>
        <v>#N/A</v>
      </c>
      <c r="BZ1035">
        <f t="shared" si="297"/>
        <v>0</v>
      </c>
      <c r="CA1035" t="e">
        <f t="shared" si="282"/>
        <v>#N/A</v>
      </c>
      <c r="CB1035" t="e">
        <f t="shared" si="283"/>
        <v>#N/A</v>
      </c>
      <c r="CC1035" t="e">
        <f t="shared" si="284"/>
        <v>#N/A</v>
      </c>
      <c r="CD1035" t="e">
        <f t="shared" si="285"/>
        <v>#N/A</v>
      </c>
      <c r="CE1035" s="4">
        <f t="shared" si="286"/>
        <v>0</v>
      </c>
      <c r="CF1035" s="4" t="str">
        <f t="shared" si="287"/>
        <v/>
      </c>
      <c r="CG1035" s="4">
        <f t="shared" si="288"/>
        <v>0</v>
      </c>
      <c r="CH1035" s="4" t="str">
        <f t="shared" si="289"/>
        <v/>
      </c>
      <c r="CI1035" t="e">
        <f>INDEX(FX!$B$114:$AK$132,MATCH(Data!BQ1035,FX!$A$114:$A$132,0),MATCH(Data!D1035,Period,0))</f>
        <v>#N/A</v>
      </c>
    </row>
    <row r="1036" spans="1:87" x14ac:dyDescent="0.15">
      <c r="A1036" t="s">
        <v>302</v>
      </c>
      <c r="B1036" s="1">
        <f t="shared" si="298"/>
        <v>44044</v>
      </c>
      <c r="C1036" t="s">
        <v>45</v>
      </c>
      <c r="D1036" s="1">
        <v>43891</v>
      </c>
      <c r="E1036">
        <v>427.36666767068004</v>
      </c>
      <c r="F1036">
        <v>140.84900961395988</v>
      </c>
      <c r="G1036">
        <v>109.26584858410401</v>
      </c>
      <c r="H1036">
        <v>80.916161758508991</v>
      </c>
      <c r="I1036">
        <v>558.10849844668269</v>
      </c>
      <c r="J1036">
        <v>171.31490327144201</v>
      </c>
      <c r="K1036">
        <v>153.27523618413088</v>
      </c>
      <c r="L1036">
        <v>102.74009923438327</v>
      </c>
      <c r="M1036">
        <v>448.58317444533998</v>
      </c>
      <c r="N1036">
        <v>172.09304212036608</v>
      </c>
      <c r="O1036">
        <v>94.914632108581003</v>
      </c>
      <c r="P1036">
        <v>83.824290961544989</v>
      </c>
      <c r="BQ1036" t="e">
        <f>VLOOKUP(A1036,Misc!$A$3:$B$11,2,FALSE)</f>
        <v>#N/A</v>
      </c>
      <c r="BR1036" t="e">
        <f>INDEX(FX!$B$30:$AK$48,MATCH(Data!BQ1036,FX!$A$30:$A$48,0),MATCH(Data!D1036,Period,0))</f>
        <v>#N/A</v>
      </c>
      <c r="BS1036" t="e">
        <f t="shared" si="290"/>
        <v>#N/A</v>
      </c>
      <c r="BT1036">
        <f t="shared" si="291"/>
        <v>0</v>
      </c>
      <c r="BU1036" t="e">
        <f t="shared" si="292"/>
        <v>#N/A</v>
      </c>
      <c r="BV1036">
        <f t="shared" si="293"/>
        <v>0</v>
      </c>
      <c r="BW1036" t="e">
        <f t="shared" si="294"/>
        <v>#N/A</v>
      </c>
      <c r="BX1036">
        <f t="shared" si="295"/>
        <v>0</v>
      </c>
      <c r="BY1036" t="e">
        <f t="shared" si="296"/>
        <v>#N/A</v>
      </c>
      <c r="BZ1036">
        <f t="shared" si="297"/>
        <v>0</v>
      </c>
      <c r="CA1036" t="e">
        <f t="shared" si="282"/>
        <v>#N/A</v>
      </c>
      <c r="CB1036" t="e">
        <f t="shared" si="283"/>
        <v>#N/A</v>
      </c>
      <c r="CC1036" t="e">
        <f t="shared" si="284"/>
        <v>#N/A</v>
      </c>
      <c r="CD1036" t="e">
        <f t="shared" si="285"/>
        <v>#N/A</v>
      </c>
      <c r="CE1036" s="4">
        <f t="shared" si="286"/>
        <v>0</v>
      </c>
      <c r="CF1036" s="4" t="str">
        <f t="shared" si="287"/>
        <v/>
      </c>
      <c r="CG1036" s="4">
        <f t="shared" si="288"/>
        <v>0</v>
      </c>
      <c r="CH1036" s="4" t="str">
        <f t="shared" si="289"/>
        <v/>
      </c>
      <c r="CI1036" t="e">
        <f>INDEX(FX!$B$114:$AK$132,MATCH(Data!BQ1036,FX!$A$114:$A$132,0),MATCH(Data!D1036,Period,0))</f>
        <v>#N/A</v>
      </c>
    </row>
    <row r="1037" spans="1:87" x14ac:dyDescent="0.15">
      <c r="A1037" t="s">
        <v>302</v>
      </c>
      <c r="B1037" s="1">
        <f t="shared" si="298"/>
        <v>44044</v>
      </c>
      <c r="C1037" t="s">
        <v>45</v>
      </c>
      <c r="D1037" s="1">
        <v>43922</v>
      </c>
      <c r="E1037">
        <v>215.50250620549002</v>
      </c>
      <c r="F1037">
        <v>111.435575119113</v>
      </c>
      <c r="G1037">
        <v>69.435446110175988</v>
      </c>
      <c r="H1037">
        <v>57.022210504428017</v>
      </c>
      <c r="I1037">
        <v>507.50975284576066</v>
      </c>
      <c r="J1037">
        <v>166.3067870273172</v>
      </c>
      <c r="K1037">
        <v>135.80751223414967</v>
      </c>
      <c r="L1037">
        <v>93.603602489806079</v>
      </c>
      <c r="M1037">
        <v>338.4691053433499</v>
      </c>
      <c r="N1037">
        <v>138.44962806593296</v>
      </c>
      <c r="O1037">
        <v>65.636084442907006</v>
      </c>
      <c r="P1037">
        <v>51.944794085567239</v>
      </c>
      <c r="BQ1037" t="e">
        <f>VLOOKUP(A1037,Misc!$A$3:$B$11,2,FALSE)</f>
        <v>#N/A</v>
      </c>
      <c r="BR1037" t="e">
        <f>INDEX(FX!$B$30:$AK$48,MATCH(Data!BQ1037,FX!$A$30:$A$48,0),MATCH(Data!D1037,Period,0))</f>
        <v>#N/A</v>
      </c>
      <c r="BS1037" t="e">
        <f t="shared" si="290"/>
        <v>#N/A</v>
      </c>
      <c r="BT1037">
        <f t="shared" si="291"/>
        <v>0</v>
      </c>
      <c r="BU1037" t="e">
        <f t="shared" si="292"/>
        <v>#N/A</v>
      </c>
      <c r="BV1037">
        <f t="shared" si="293"/>
        <v>0</v>
      </c>
      <c r="BW1037" t="e">
        <f t="shared" si="294"/>
        <v>#N/A</v>
      </c>
      <c r="BX1037">
        <f t="shared" si="295"/>
        <v>0</v>
      </c>
      <c r="BY1037" t="e">
        <f t="shared" si="296"/>
        <v>#N/A</v>
      </c>
      <c r="BZ1037">
        <f t="shared" si="297"/>
        <v>0</v>
      </c>
      <c r="CA1037" t="e">
        <f t="shared" si="282"/>
        <v>#N/A</v>
      </c>
      <c r="CB1037" t="e">
        <f t="shared" si="283"/>
        <v>#N/A</v>
      </c>
      <c r="CC1037" t="e">
        <f t="shared" si="284"/>
        <v>#N/A</v>
      </c>
      <c r="CD1037" t="e">
        <f t="shared" si="285"/>
        <v>#N/A</v>
      </c>
      <c r="CE1037" s="4">
        <f t="shared" si="286"/>
        <v>0</v>
      </c>
      <c r="CF1037" s="4" t="str">
        <f t="shared" si="287"/>
        <v/>
      </c>
      <c r="CG1037" s="4">
        <f t="shared" si="288"/>
        <v>0</v>
      </c>
      <c r="CH1037" s="4" t="str">
        <f t="shared" si="289"/>
        <v/>
      </c>
      <c r="CI1037" t="e">
        <f>INDEX(FX!$B$114:$AK$132,MATCH(Data!BQ1037,FX!$A$114:$A$132,0),MATCH(Data!D1037,Period,0))</f>
        <v>#N/A</v>
      </c>
    </row>
    <row r="1038" spans="1:87" x14ac:dyDescent="0.15">
      <c r="A1038" t="s">
        <v>302</v>
      </c>
      <c r="B1038" s="1">
        <f t="shared" si="298"/>
        <v>44044</v>
      </c>
      <c r="C1038" t="s">
        <v>45</v>
      </c>
      <c r="D1038" s="1">
        <v>43952</v>
      </c>
      <c r="E1038">
        <v>278.95575959785992</v>
      </c>
      <c r="F1038">
        <v>131.48127913273416</v>
      </c>
      <c r="G1038">
        <v>72.649134988010985</v>
      </c>
      <c r="H1038">
        <v>55.464318093341994</v>
      </c>
      <c r="I1038">
        <v>549.72937242449848</v>
      </c>
      <c r="J1038">
        <v>180.70450851646729</v>
      </c>
      <c r="K1038">
        <v>147.16999484932208</v>
      </c>
      <c r="L1038">
        <v>105.14600492659203</v>
      </c>
      <c r="M1038">
        <v>355.78098018230003</v>
      </c>
      <c r="N1038">
        <v>167.57465696873237</v>
      </c>
      <c r="O1038">
        <v>76.191568964866022</v>
      </c>
      <c r="P1038">
        <v>64.798824919373004</v>
      </c>
      <c r="BQ1038" t="e">
        <f>VLOOKUP(A1038,Misc!$A$3:$B$11,2,FALSE)</f>
        <v>#N/A</v>
      </c>
      <c r="BR1038" t="e">
        <f>INDEX(FX!$B$30:$AK$48,MATCH(Data!BQ1038,FX!$A$30:$A$48,0),MATCH(Data!D1038,Period,0))</f>
        <v>#N/A</v>
      </c>
      <c r="BS1038" t="e">
        <f t="shared" si="290"/>
        <v>#N/A</v>
      </c>
      <c r="BT1038">
        <f t="shared" si="291"/>
        <v>0</v>
      </c>
      <c r="BU1038" t="e">
        <f t="shared" si="292"/>
        <v>#N/A</v>
      </c>
      <c r="BV1038">
        <f t="shared" si="293"/>
        <v>0</v>
      </c>
      <c r="BW1038" t="e">
        <f t="shared" si="294"/>
        <v>#N/A</v>
      </c>
      <c r="BX1038">
        <f t="shared" si="295"/>
        <v>0</v>
      </c>
      <c r="BY1038" t="e">
        <f t="shared" si="296"/>
        <v>#N/A</v>
      </c>
      <c r="BZ1038">
        <f t="shared" si="297"/>
        <v>0</v>
      </c>
      <c r="CA1038" t="e">
        <f t="shared" si="282"/>
        <v>#N/A</v>
      </c>
      <c r="CB1038" t="e">
        <f t="shared" si="283"/>
        <v>#N/A</v>
      </c>
      <c r="CC1038" t="e">
        <f t="shared" si="284"/>
        <v>#N/A</v>
      </c>
      <c r="CD1038" t="e">
        <f t="shared" si="285"/>
        <v>#N/A</v>
      </c>
      <c r="CE1038" s="4">
        <f t="shared" si="286"/>
        <v>0</v>
      </c>
      <c r="CF1038" s="4" t="str">
        <f t="shared" si="287"/>
        <v/>
      </c>
      <c r="CG1038" s="4">
        <f t="shared" si="288"/>
        <v>0</v>
      </c>
      <c r="CH1038" s="4" t="str">
        <f t="shared" si="289"/>
        <v/>
      </c>
      <c r="CI1038" t="e">
        <f>INDEX(FX!$B$114:$AK$132,MATCH(Data!BQ1038,FX!$A$114:$A$132,0),MATCH(Data!D1038,Period,0))</f>
        <v>#N/A</v>
      </c>
    </row>
    <row r="1039" spans="1:87" x14ac:dyDescent="0.15">
      <c r="A1039" t="s">
        <v>302</v>
      </c>
      <c r="B1039" s="1">
        <f t="shared" si="298"/>
        <v>44044</v>
      </c>
      <c r="C1039" t="s">
        <v>45</v>
      </c>
      <c r="D1039" s="1">
        <v>43983</v>
      </c>
      <c r="E1039">
        <v>432.34683837556997</v>
      </c>
      <c r="F1039">
        <v>175.18866288063174</v>
      </c>
      <c r="G1039">
        <v>88.227363389292009</v>
      </c>
      <c r="H1039">
        <v>66.880424865118002</v>
      </c>
      <c r="I1039">
        <v>634.22935623573051</v>
      </c>
      <c r="J1039">
        <v>228.3210830693971</v>
      </c>
      <c r="K1039">
        <v>175.92524191300831</v>
      </c>
      <c r="L1039">
        <v>126.42239451796212</v>
      </c>
      <c r="M1039">
        <v>570.60829864272</v>
      </c>
      <c r="N1039">
        <v>133.98072645381754</v>
      </c>
      <c r="O1039">
        <v>70.904039212612545</v>
      </c>
      <c r="P1039">
        <v>52.596404648608967</v>
      </c>
      <c r="BQ1039" t="e">
        <f>VLOOKUP(A1039,Misc!$A$3:$B$11,2,FALSE)</f>
        <v>#N/A</v>
      </c>
      <c r="BR1039" t="e">
        <f>INDEX(FX!$B$30:$AK$48,MATCH(Data!BQ1039,FX!$A$30:$A$48,0),MATCH(Data!D1039,Period,0))</f>
        <v>#N/A</v>
      </c>
      <c r="BS1039" t="e">
        <f t="shared" si="290"/>
        <v>#N/A</v>
      </c>
      <c r="BT1039">
        <f t="shared" si="291"/>
        <v>0</v>
      </c>
      <c r="BU1039" t="e">
        <f t="shared" si="292"/>
        <v>#N/A</v>
      </c>
      <c r="BV1039">
        <f t="shared" si="293"/>
        <v>0</v>
      </c>
      <c r="BW1039" t="e">
        <f t="shared" si="294"/>
        <v>#N/A</v>
      </c>
      <c r="BX1039">
        <f t="shared" si="295"/>
        <v>0</v>
      </c>
      <c r="BY1039" t="e">
        <f t="shared" si="296"/>
        <v>#N/A</v>
      </c>
      <c r="BZ1039">
        <f t="shared" si="297"/>
        <v>0</v>
      </c>
      <c r="CA1039" t="e">
        <f t="shared" si="282"/>
        <v>#N/A</v>
      </c>
      <c r="CB1039" t="e">
        <f t="shared" si="283"/>
        <v>#N/A</v>
      </c>
      <c r="CC1039" t="e">
        <f t="shared" si="284"/>
        <v>#N/A</v>
      </c>
      <c r="CD1039" t="e">
        <f t="shared" si="285"/>
        <v>#N/A</v>
      </c>
      <c r="CE1039" s="4">
        <f t="shared" si="286"/>
        <v>0</v>
      </c>
      <c r="CF1039" s="4" t="str">
        <f t="shared" si="287"/>
        <v/>
      </c>
      <c r="CG1039" s="4">
        <f t="shared" si="288"/>
        <v>0</v>
      </c>
      <c r="CH1039" s="4" t="str">
        <f t="shared" si="289"/>
        <v/>
      </c>
      <c r="CI1039" t="e">
        <f>INDEX(FX!$B$114:$AK$132,MATCH(Data!BQ1039,FX!$A$114:$A$132,0),MATCH(Data!D1039,Period,0))</f>
        <v>#N/A</v>
      </c>
    </row>
    <row r="1040" spans="1:87" x14ac:dyDescent="0.15">
      <c r="A1040" t="s">
        <v>302</v>
      </c>
      <c r="B1040" s="1">
        <f t="shared" si="298"/>
        <v>44044</v>
      </c>
      <c r="C1040" t="s">
        <v>45</v>
      </c>
      <c r="D1040" s="1">
        <v>44013</v>
      </c>
      <c r="E1040">
        <v>292.37123189550999</v>
      </c>
      <c r="F1040">
        <v>141.84872432244828</v>
      </c>
      <c r="G1040">
        <v>78.029159577418994</v>
      </c>
      <c r="H1040">
        <v>63.970436392060996</v>
      </c>
      <c r="I1040">
        <v>541.56772717819217</v>
      </c>
      <c r="J1040">
        <v>226.47225063141357</v>
      </c>
      <c r="K1040">
        <v>160.70111458528754</v>
      </c>
      <c r="L1040">
        <v>117.52408684904776</v>
      </c>
      <c r="M1040">
        <v>384.89689798379004</v>
      </c>
      <c r="N1040">
        <v>142.13127097043571</v>
      </c>
      <c r="O1040">
        <v>71.354025750099012</v>
      </c>
      <c r="P1040">
        <v>53.449335390126983</v>
      </c>
      <c r="BQ1040" t="e">
        <f>VLOOKUP(A1040,Misc!$A$3:$B$11,2,FALSE)</f>
        <v>#N/A</v>
      </c>
      <c r="BR1040" t="e">
        <f>INDEX(FX!$B$30:$AK$48,MATCH(Data!BQ1040,FX!$A$30:$A$48,0),MATCH(Data!D1040,Period,0))</f>
        <v>#N/A</v>
      </c>
      <c r="BS1040" t="e">
        <f t="shared" si="290"/>
        <v>#N/A</v>
      </c>
      <c r="BT1040">
        <f t="shared" si="291"/>
        <v>0</v>
      </c>
      <c r="BU1040" t="e">
        <f t="shared" si="292"/>
        <v>#N/A</v>
      </c>
      <c r="BV1040">
        <f t="shared" si="293"/>
        <v>0</v>
      </c>
      <c r="BW1040" t="e">
        <f t="shared" si="294"/>
        <v>#N/A</v>
      </c>
      <c r="BX1040">
        <f t="shared" si="295"/>
        <v>0</v>
      </c>
      <c r="BY1040" t="e">
        <f t="shared" si="296"/>
        <v>#N/A</v>
      </c>
      <c r="BZ1040">
        <f t="shared" si="297"/>
        <v>0</v>
      </c>
      <c r="CA1040" t="e">
        <f t="shared" si="282"/>
        <v>#N/A</v>
      </c>
      <c r="CB1040" t="e">
        <f t="shared" si="283"/>
        <v>#N/A</v>
      </c>
      <c r="CC1040" t="e">
        <f t="shared" si="284"/>
        <v>#N/A</v>
      </c>
      <c r="CD1040" t="e">
        <f t="shared" si="285"/>
        <v>#N/A</v>
      </c>
      <c r="CE1040" s="4">
        <f t="shared" si="286"/>
        <v>0</v>
      </c>
      <c r="CF1040" s="4" t="str">
        <f t="shared" si="287"/>
        <v/>
      </c>
      <c r="CG1040" s="4">
        <f t="shared" si="288"/>
        <v>0</v>
      </c>
      <c r="CH1040" s="4" t="str">
        <f t="shared" si="289"/>
        <v/>
      </c>
      <c r="CI1040" t="e">
        <f>INDEX(FX!$B$114:$AK$132,MATCH(Data!BQ1040,FX!$A$114:$A$132,0),MATCH(Data!D1040,Period,0))</f>
        <v>#N/A</v>
      </c>
    </row>
    <row r="1041" spans="1:87" x14ac:dyDescent="0.15">
      <c r="A1041" t="s">
        <v>302</v>
      </c>
      <c r="B1041" s="1">
        <f t="shared" si="298"/>
        <v>44044</v>
      </c>
      <c r="C1041" t="s">
        <v>45</v>
      </c>
      <c r="D1041" s="1">
        <v>44044</v>
      </c>
      <c r="E1041">
        <v>301.82254000489002</v>
      </c>
      <c r="F1041">
        <v>146.58113923651854</v>
      </c>
      <c r="G1041">
        <v>83.523080617262991</v>
      </c>
      <c r="H1041">
        <v>67.697067674452029</v>
      </c>
      <c r="I1041">
        <v>557.29069920746406</v>
      </c>
      <c r="J1041">
        <v>242.37757579530131</v>
      </c>
      <c r="K1041">
        <v>168.1148701644328</v>
      </c>
      <c r="L1041">
        <v>123.94432947810657</v>
      </c>
      <c r="M1041">
        <v>693.89067240166992</v>
      </c>
      <c r="N1041">
        <v>346.51092790908297</v>
      </c>
      <c r="O1041">
        <v>104.23167180006402</v>
      </c>
      <c r="P1041">
        <v>66.488353333000987</v>
      </c>
      <c r="BQ1041" t="e">
        <f>VLOOKUP(A1041,Misc!$A$3:$B$11,2,FALSE)</f>
        <v>#N/A</v>
      </c>
      <c r="BR1041" t="e">
        <f>INDEX(FX!$B$30:$AK$48,MATCH(Data!BQ1041,FX!$A$30:$A$48,0),MATCH(Data!D1041,Period,0))</f>
        <v>#N/A</v>
      </c>
      <c r="BS1041" t="e">
        <f t="shared" si="290"/>
        <v>#N/A</v>
      </c>
      <c r="BT1041">
        <f t="shared" si="291"/>
        <v>0</v>
      </c>
      <c r="BU1041" t="e">
        <f t="shared" si="292"/>
        <v>#N/A</v>
      </c>
      <c r="BV1041">
        <f t="shared" si="293"/>
        <v>0</v>
      </c>
      <c r="BW1041" t="e">
        <f t="shared" si="294"/>
        <v>#N/A</v>
      </c>
      <c r="BX1041">
        <f t="shared" si="295"/>
        <v>0</v>
      </c>
      <c r="BY1041" t="e">
        <f t="shared" si="296"/>
        <v>#N/A</v>
      </c>
      <c r="BZ1041">
        <f t="shared" si="297"/>
        <v>0</v>
      </c>
      <c r="CA1041" t="e">
        <f t="shared" si="282"/>
        <v>#N/A</v>
      </c>
      <c r="CB1041" t="e">
        <f t="shared" si="283"/>
        <v>#N/A</v>
      </c>
      <c r="CC1041" t="e">
        <f t="shared" si="284"/>
        <v>#N/A</v>
      </c>
      <c r="CD1041" t="e">
        <f t="shared" si="285"/>
        <v>#N/A</v>
      </c>
      <c r="CE1041" s="4">
        <f t="shared" si="286"/>
        <v>0</v>
      </c>
      <c r="CF1041" s="4" t="str">
        <f t="shared" si="287"/>
        <v/>
      </c>
      <c r="CG1041" s="4">
        <f t="shared" si="288"/>
        <v>0</v>
      </c>
      <c r="CH1041" s="4" t="str">
        <f t="shared" si="289"/>
        <v/>
      </c>
      <c r="CI1041" t="e">
        <f>INDEX(FX!$B$114:$AK$132,MATCH(Data!BQ1041,FX!$A$114:$A$132,0),MATCH(Data!D1041,Period,0))</f>
        <v>#N/A</v>
      </c>
    </row>
    <row r="1042" spans="1:87" x14ac:dyDescent="0.15">
      <c r="A1042" t="s">
        <v>302</v>
      </c>
      <c r="B1042" s="1">
        <f t="shared" si="298"/>
        <v>44044</v>
      </c>
      <c r="C1042" t="s">
        <v>45</v>
      </c>
      <c r="D1042" s="1">
        <v>44075</v>
      </c>
      <c r="E1042">
        <v>345.79363875418943</v>
      </c>
      <c r="F1042">
        <v>176.41524272011949</v>
      </c>
      <c r="G1042">
        <v>107.05971302286541</v>
      </c>
      <c r="H1042">
        <v>79.039872424032879</v>
      </c>
      <c r="I1042">
        <v>656.12534010546483</v>
      </c>
      <c r="J1042">
        <v>280.38652935702788</v>
      </c>
      <c r="K1042">
        <v>192.42811410456119</v>
      </c>
      <c r="L1042">
        <v>142.08290320518608</v>
      </c>
      <c r="M1042">
        <v>416.42211104221991</v>
      </c>
      <c r="N1042">
        <v>181.40715674971969</v>
      </c>
      <c r="O1042">
        <v>81.007215292018003</v>
      </c>
      <c r="P1042">
        <v>61.547059561409988</v>
      </c>
      <c r="BQ1042" t="e">
        <f>VLOOKUP(A1042,Misc!$A$3:$B$11,2,FALSE)</f>
        <v>#N/A</v>
      </c>
      <c r="BR1042" t="e">
        <f>INDEX(FX!$B$30:$AK$48,MATCH(Data!BQ1042,FX!$A$30:$A$48,0),MATCH(Data!D1042,Period,0))</f>
        <v>#N/A</v>
      </c>
      <c r="BS1042">
        <f t="shared" si="290"/>
        <v>0</v>
      </c>
      <c r="BT1042" t="e">
        <f t="shared" si="291"/>
        <v>#N/A</v>
      </c>
      <c r="BU1042">
        <f t="shared" si="292"/>
        <v>0</v>
      </c>
      <c r="BV1042" t="e">
        <f t="shared" si="293"/>
        <v>#N/A</v>
      </c>
      <c r="BW1042">
        <f t="shared" si="294"/>
        <v>0</v>
      </c>
      <c r="BX1042" t="e">
        <f t="shared" si="295"/>
        <v>#N/A</v>
      </c>
      <c r="BY1042">
        <f t="shared" si="296"/>
        <v>0</v>
      </c>
      <c r="BZ1042" t="e">
        <f t="shared" si="297"/>
        <v>#N/A</v>
      </c>
      <c r="CA1042" t="e">
        <f t="shared" si="282"/>
        <v>#N/A</v>
      </c>
      <c r="CB1042" t="e">
        <f t="shared" si="283"/>
        <v>#N/A</v>
      </c>
      <c r="CC1042" t="e">
        <f t="shared" si="284"/>
        <v>#N/A</v>
      </c>
      <c r="CD1042" t="e">
        <f t="shared" si="285"/>
        <v>#N/A</v>
      </c>
      <c r="CE1042" s="4" t="str">
        <f t="shared" si="286"/>
        <v/>
      </c>
      <c r="CF1042" s="4">
        <f t="shared" si="287"/>
        <v>0</v>
      </c>
      <c r="CG1042" s="4" t="str">
        <f t="shared" si="288"/>
        <v/>
      </c>
      <c r="CH1042" s="4">
        <f t="shared" si="289"/>
        <v>0</v>
      </c>
      <c r="CI1042" t="e">
        <f>INDEX(FX!$B$114:$AK$132,MATCH(Data!BQ1042,FX!$A$114:$A$132,0),MATCH(Data!D1042,Period,0))</f>
        <v>#N/A</v>
      </c>
    </row>
    <row r="1043" spans="1:87" x14ac:dyDescent="0.15">
      <c r="A1043" t="s">
        <v>302</v>
      </c>
      <c r="B1043" s="1">
        <f t="shared" si="298"/>
        <v>44044</v>
      </c>
      <c r="C1043" t="s">
        <v>45</v>
      </c>
      <c r="D1043" s="1">
        <v>44105</v>
      </c>
      <c r="E1043">
        <v>374.19661783973777</v>
      </c>
      <c r="F1043">
        <v>197.54692956427868</v>
      </c>
      <c r="G1043">
        <v>101.46867061846535</v>
      </c>
      <c r="H1043">
        <v>72.728777304054049</v>
      </c>
      <c r="I1043">
        <v>610.17191756726083</v>
      </c>
      <c r="J1043">
        <v>282.69725886609939</v>
      </c>
      <c r="K1043">
        <v>184.59509677914244</v>
      </c>
      <c r="L1043">
        <v>137.86925915026322</v>
      </c>
      <c r="M1043">
        <v>420.85723939185004</v>
      </c>
      <c r="N1043">
        <v>94.285864600363922</v>
      </c>
      <c r="O1043">
        <v>83.540788791013</v>
      </c>
      <c r="P1043">
        <v>48.745500821092001</v>
      </c>
      <c r="BQ1043" t="e">
        <f>VLOOKUP(A1043,Misc!$A$3:$B$11,2,FALSE)</f>
        <v>#N/A</v>
      </c>
      <c r="BR1043" t="e">
        <f>INDEX(FX!$B$30:$AK$48,MATCH(Data!BQ1043,FX!$A$30:$A$48,0),MATCH(Data!D1043,Period,0))</f>
        <v>#N/A</v>
      </c>
      <c r="BS1043">
        <f t="shared" si="290"/>
        <v>0</v>
      </c>
      <c r="BT1043" t="e">
        <f t="shared" si="291"/>
        <v>#N/A</v>
      </c>
      <c r="BU1043">
        <f t="shared" si="292"/>
        <v>0</v>
      </c>
      <c r="BV1043" t="e">
        <f t="shared" si="293"/>
        <v>#N/A</v>
      </c>
      <c r="BW1043">
        <f t="shared" si="294"/>
        <v>0</v>
      </c>
      <c r="BX1043" t="e">
        <f t="shared" si="295"/>
        <v>#N/A</v>
      </c>
      <c r="BY1043">
        <f t="shared" si="296"/>
        <v>0</v>
      </c>
      <c r="BZ1043" t="e">
        <f t="shared" si="297"/>
        <v>#N/A</v>
      </c>
      <c r="CA1043" t="e">
        <f t="shared" si="282"/>
        <v>#N/A</v>
      </c>
      <c r="CB1043" t="e">
        <f t="shared" si="283"/>
        <v>#N/A</v>
      </c>
      <c r="CC1043" t="e">
        <f t="shared" si="284"/>
        <v>#N/A</v>
      </c>
      <c r="CD1043" t="e">
        <f t="shared" si="285"/>
        <v>#N/A</v>
      </c>
      <c r="CE1043" s="4" t="str">
        <f t="shared" si="286"/>
        <v/>
      </c>
      <c r="CF1043" s="4">
        <f t="shared" si="287"/>
        <v>0</v>
      </c>
      <c r="CG1043" s="4" t="str">
        <f t="shared" si="288"/>
        <v/>
      </c>
      <c r="CH1043" s="4">
        <f t="shared" si="289"/>
        <v>0</v>
      </c>
      <c r="CI1043" t="e">
        <f>INDEX(FX!$B$114:$AK$132,MATCH(Data!BQ1043,FX!$A$114:$A$132,0),MATCH(Data!D1043,Period,0))</f>
        <v>#N/A</v>
      </c>
    </row>
    <row r="1044" spans="1:87" x14ac:dyDescent="0.15">
      <c r="A1044" t="s">
        <v>302</v>
      </c>
      <c r="B1044" s="1">
        <f t="shared" si="298"/>
        <v>44044</v>
      </c>
      <c r="C1044" t="s">
        <v>45</v>
      </c>
      <c r="D1044" s="1">
        <v>44136</v>
      </c>
      <c r="E1044">
        <v>403.15154088683994</v>
      </c>
      <c r="F1044">
        <v>215.13990196587565</v>
      </c>
      <c r="G1044">
        <v>106.97054085786269</v>
      </c>
      <c r="H1044">
        <v>77.985941437806304</v>
      </c>
      <c r="I1044">
        <v>703.39823523102007</v>
      </c>
      <c r="J1044">
        <v>319.47981834343824</v>
      </c>
      <c r="K1044">
        <v>205.32361419926755</v>
      </c>
      <c r="L1044">
        <v>152.27606115512606</v>
      </c>
      <c r="M1044">
        <v>322.65054996426096</v>
      </c>
      <c r="N1044">
        <v>80.268262748153603</v>
      </c>
      <c r="O1044">
        <v>75.920315749015032</v>
      </c>
      <c r="P1044">
        <v>53.629715900385989</v>
      </c>
      <c r="BQ1044" t="e">
        <f>VLOOKUP(A1044,Misc!$A$3:$B$11,2,FALSE)</f>
        <v>#N/A</v>
      </c>
      <c r="BR1044" t="e">
        <f>INDEX(FX!$B$30:$AK$48,MATCH(Data!BQ1044,FX!$A$30:$A$48,0),MATCH(Data!D1044,Period,0))</f>
        <v>#N/A</v>
      </c>
      <c r="BS1044">
        <f t="shared" si="290"/>
        <v>0</v>
      </c>
      <c r="BT1044" t="e">
        <f t="shared" si="291"/>
        <v>#N/A</v>
      </c>
      <c r="BU1044">
        <f t="shared" si="292"/>
        <v>0</v>
      </c>
      <c r="BV1044" t="e">
        <f t="shared" si="293"/>
        <v>#N/A</v>
      </c>
      <c r="BW1044">
        <f t="shared" si="294"/>
        <v>0</v>
      </c>
      <c r="BX1044" t="e">
        <f t="shared" si="295"/>
        <v>#N/A</v>
      </c>
      <c r="BY1044">
        <f t="shared" si="296"/>
        <v>0</v>
      </c>
      <c r="BZ1044" t="e">
        <f t="shared" si="297"/>
        <v>#N/A</v>
      </c>
      <c r="CA1044" t="e">
        <f t="shared" si="282"/>
        <v>#N/A</v>
      </c>
      <c r="CB1044" t="e">
        <f t="shared" si="283"/>
        <v>#N/A</v>
      </c>
      <c r="CC1044" t="e">
        <f t="shared" si="284"/>
        <v>#N/A</v>
      </c>
      <c r="CD1044" t="e">
        <f t="shared" si="285"/>
        <v>#N/A</v>
      </c>
      <c r="CE1044" s="4" t="str">
        <f t="shared" si="286"/>
        <v/>
      </c>
      <c r="CF1044" s="4">
        <f t="shared" si="287"/>
        <v>0</v>
      </c>
      <c r="CG1044" s="4" t="str">
        <f t="shared" si="288"/>
        <v/>
      </c>
      <c r="CH1044" s="4">
        <f t="shared" si="289"/>
        <v>0</v>
      </c>
      <c r="CI1044" t="e">
        <f>INDEX(FX!$B$114:$AK$132,MATCH(Data!BQ1044,FX!$A$114:$A$132,0),MATCH(Data!D1044,Period,0))</f>
        <v>#N/A</v>
      </c>
    </row>
    <row r="1045" spans="1:87" x14ac:dyDescent="0.15">
      <c r="A1045" t="s">
        <v>302</v>
      </c>
      <c r="B1045" s="1">
        <f t="shared" si="298"/>
        <v>44044</v>
      </c>
      <c r="C1045" t="s">
        <v>45</v>
      </c>
      <c r="D1045" s="1">
        <v>44166</v>
      </c>
      <c r="E1045">
        <v>400.88816275171553</v>
      </c>
      <c r="F1045">
        <v>215.56528894203004</v>
      </c>
      <c r="G1045">
        <v>111.52604538576966</v>
      </c>
      <c r="H1045">
        <v>82.967670704262744</v>
      </c>
      <c r="I1045">
        <v>1008.6414919199145</v>
      </c>
      <c r="J1045">
        <v>424.91985600343111</v>
      </c>
      <c r="K1045">
        <v>284.28175158161571</v>
      </c>
      <c r="L1045">
        <v>209.10850620263653</v>
      </c>
      <c r="M1045">
        <v>754.71454477725706</v>
      </c>
      <c r="N1045">
        <v>139.29302339416529</v>
      </c>
      <c r="O1045">
        <v>119.35121440276298</v>
      </c>
      <c r="P1045">
        <v>67.723786240219994</v>
      </c>
      <c r="BQ1045" t="e">
        <f>VLOOKUP(A1045,Misc!$A$3:$B$11,2,FALSE)</f>
        <v>#N/A</v>
      </c>
      <c r="BR1045" t="e">
        <f>INDEX(FX!$B$30:$AK$48,MATCH(Data!BQ1045,FX!$A$30:$A$48,0),MATCH(Data!D1045,Period,0))</f>
        <v>#N/A</v>
      </c>
      <c r="BS1045">
        <f t="shared" si="290"/>
        <v>0</v>
      </c>
      <c r="BT1045" t="e">
        <f t="shared" si="291"/>
        <v>#N/A</v>
      </c>
      <c r="BU1045">
        <f t="shared" si="292"/>
        <v>0</v>
      </c>
      <c r="BV1045" t="e">
        <f t="shared" si="293"/>
        <v>#N/A</v>
      </c>
      <c r="BW1045">
        <f t="shared" si="294"/>
        <v>0</v>
      </c>
      <c r="BX1045" t="e">
        <f t="shared" si="295"/>
        <v>#N/A</v>
      </c>
      <c r="BY1045">
        <f t="shared" si="296"/>
        <v>0</v>
      </c>
      <c r="BZ1045" t="e">
        <f t="shared" si="297"/>
        <v>#N/A</v>
      </c>
      <c r="CA1045" t="e">
        <f t="shared" si="282"/>
        <v>#N/A</v>
      </c>
      <c r="CB1045" t="e">
        <f t="shared" si="283"/>
        <v>#N/A</v>
      </c>
      <c r="CC1045" t="e">
        <f t="shared" si="284"/>
        <v>#N/A</v>
      </c>
      <c r="CD1045" t="e">
        <f t="shared" si="285"/>
        <v>#N/A</v>
      </c>
      <c r="CE1045" s="4" t="str">
        <f t="shared" si="286"/>
        <v/>
      </c>
      <c r="CF1045" s="4">
        <f t="shared" si="287"/>
        <v>0</v>
      </c>
      <c r="CG1045" s="4" t="str">
        <f t="shared" si="288"/>
        <v/>
      </c>
      <c r="CH1045" s="4">
        <f t="shared" si="289"/>
        <v>0</v>
      </c>
      <c r="CI1045" t="e">
        <f>INDEX(FX!$B$114:$AK$132,MATCH(Data!BQ1045,FX!$A$114:$A$132,0),MATCH(Data!D1045,Period,0))</f>
        <v>#N/A</v>
      </c>
    </row>
    <row r="1046" spans="1:87" x14ac:dyDescent="0.15">
      <c r="A1046" t="s">
        <v>65</v>
      </c>
      <c r="B1046" s="1">
        <f t="shared" si="298"/>
        <v>44044</v>
      </c>
      <c r="C1046" t="s">
        <v>108</v>
      </c>
      <c r="D1046" s="1">
        <v>43831</v>
      </c>
      <c r="E1046">
        <f t="array" ref="E1046:E1057">TRANSPOSE('[11]BK_Key Metrics P1'!$F$6:$Q$6)</f>
        <v>1901.283799</v>
      </c>
      <c r="F1046">
        <f t="array" ref="F1046:F1057">TRANSPOSE('[11]BK_Key Metrics P1'!$F$11:$Q$11)</f>
        <v>692.81615805204501</v>
      </c>
      <c r="G1046">
        <f t="array" ref="G1046:G1057">TRANSPOSE('[11]BK_Key Metrics P1'!$F$16:$Q$16)</f>
        <v>728.27744383193078</v>
      </c>
      <c r="H1046">
        <f t="array" ref="H1046:H1057">TRANSPOSE('[11]BK_Key Metrics P1'!$F$21:$Q$21)</f>
        <v>480.45333070713724</v>
      </c>
      <c r="I1046">
        <f t="array" ref="I1046:I1057">TRANSPOSE('[11]BK_Key Metrics P1'!$F$7:$Q$7)</f>
        <v>3256.5849309999999</v>
      </c>
      <c r="J1046">
        <f t="array" ref="J1046:J1057">TRANSPOSE('[11]BK_Key Metrics P1'!$F$12:$Q$12)</f>
        <v>2572.0335700000001</v>
      </c>
      <c r="K1046">
        <f t="array" ref="K1046:K1057">TRANSPOSE('[11]BK_Key Metrics P1'!$F$17:$Q$17)</f>
        <v>1229.2519159999999</v>
      </c>
      <c r="L1046">
        <f t="array" ref="L1046:L1057">TRANSPOSE('[11]BK_Key Metrics P1'!$F$22:$Q$22)</f>
        <v>1138.277752</v>
      </c>
      <c r="M1046">
        <f t="array" ref="M1046:M1057">TRANSPOSE('[11]BK_Key Metrics P1'!$F$9:$Q$9)</f>
        <v>1881.3265000000004</v>
      </c>
      <c r="N1046">
        <f t="array" ref="N1046:N1057">TRANSPOSE('[11]BK_Key Metrics P1'!$F$14:$Q$14)</f>
        <v>2093.5923412861571</v>
      </c>
      <c r="O1046">
        <f t="array" ref="O1046:O1057">TRANSPOSE('[11]BK_Key Metrics P1'!$F$19:$Q$19)</f>
        <v>693.86243683237808</v>
      </c>
      <c r="P1046">
        <f t="array" ref="P1046:P1057">TRANSPOSE('[11]BK_Key Metrics P1'!$F$24:$Q$24)</f>
        <v>769.71482042593232</v>
      </c>
      <c r="Q1046" t="str">
        <f t="array" ref="Q1046:Q1057">'[11]BK_Key Products'!$D$6</f>
        <v>SME Term</v>
      </c>
      <c r="R1046" t="str">
        <f t="array" ref="R1046:R1057">'[11]BK_Key Products'!$D$9</f>
        <v>Cancer</v>
      </c>
      <c r="S1046" t="str">
        <f t="array" ref="S1046:S1057">'[11]BK_Key Products'!$D$12</f>
        <v>EWL</v>
      </c>
      <c r="T1046" t="str">
        <f t="array" ref="T1046:T1057">'[11]BK_Key Products'!$D$15</f>
        <v>MIB</v>
      </c>
      <c r="U1046" t="str">
        <f t="array" ref="U1046:U1057">'[11]BK_Key Products'!$D$18</f>
        <v>SI MIB</v>
      </c>
      <c r="V1046" t="str">
        <f t="array" ref="V1046:V1057">'[11]BK_Key Products'!$D$21</f>
        <v>New Phoenix</v>
      </c>
      <c r="W1046" t="str">
        <f t="array" ref="W1046:W1057">'[11]BK_Key Products'!$D$24</f>
        <v>New IT</v>
      </c>
      <c r="X1046" t="str">
        <f t="array" ref="X1046:X1057">'[11]BK_Key Products'!$D$27</f>
        <v>Endowment</v>
      </c>
      <c r="Y1046" t="str">
        <f t="array" ref="Y1046:Y1057">'[11]BK_Key Products'!$D$30</f>
        <v>LSFIH</v>
      </c>
      <c r="Z1046">
        <f t="array" ref="Z1046:Z1057">'[11]BK_Key Products'!$D$33</f>
        <v>0</v>
      </c>
      <c r="AA1046">
        <f t="array" ref="AA1046:AA1057">TRANSPOSE('[11]BK_Key Products'!$F$6:$Q$6)</f>
        <v>0</v>
      </c>
      <c r="AB1046">
        <f t="array" ref="AB1046:AB1057">TRANSPOSE('[11]BK_Key Products'!$F$9:$Q$9)</f>
        <v>277.89347900000001</v>
      </c>
      <c r="AC1046">
        <f t="array" ref="AC1046:AC1057">TRANSPOSE('[11]BK_Key Products'!$F$12:$Q$12)</f>
        <v>68.568718000000004</v>
      </c>
      <c r="AD1046">
        <f t="array" ref="AD1046:AD1057">TRANSPOSE('[11]BK_Key Products'!$F$15:$Q$15)</f>
        <v>304.12490100000002</v>
      </c>
      <c r="AE1046">
        <f t="array" ref="AE1046:AE1057">TRANSPOSE('[11]BK_Key Products'!$F$18:$Q$18)</f>
        <v>40.871673999999999</v>
      </c>
      <c r="AF1046">
        <f t="array" ref="AF1046:AF1057">TRANSPOSE('[11]BK_Key Products'!$F$21:$Q$21)</f>
        <v>159.36958999999999</v>
      </c>
      <c r="AG1046">
        <f t="array" ref="AG1046:AG1057">TRANSPOSE('[11]BK_Key Products'!$F$24:$Q$24)</f>
        <v>444.66942399999999</v>
      </c>
      <c r="AH1046">
        <f t="array" ref="AH1046:AH1057">TRANSPOSE('[11]BK_Key Products'!$F$27:$Q$27)</f>
        <v>559.09220700000003</v>
      </c>
      <c r="AI1046">
        <f t="array" ref="AI1046:AI1057">TRANSPOSE('[11]BK_Key Products'!$F$30:$Q$30)</f>
        <v>26.356798999999999</v>
      </c>
      <c r="AJ1046">
        <f t="array" ref="AJ1046:AJ1057">TRANSPOSE('[11]BK_Key Products'!$F$33:$Q$33)</f>
        <v>0</v>
      </c>
      <c r="AK1046">
        <f t="array" ref="AK1046:AK1057">TRANSPOSE('[11]BK_Key Products'!$F$36:$Q$36)</f>
        <v>20.337007000000085</v>
      </c>
      <c r="AL1046">
        <f t="array" ref="AL1046:AL1057">TRANSPOSE('[11]BK_Key Products'!$F$7:$Q$7)</f>
        <v>0</v>
      </c>
      <c r="AM1046">
        <f t="array" ref="AM1046:AM1057">TRANSPOSE('[11]BK_Key Products'!$F$10:$Q$10)</f>
        <v>169.37871429551697</v>
      </c>
      <c r="AN1046">
        <f t="array" ref="AN1046:AN1057">TRANSPOSE('[11]BK_Key Products'!$F$13:$Q$13)</f>
        <v>-5.0112515422487078</v>
      </c>
      <c r="AO1046">
        <f t="array" ref="AO1046:AO1057">TRANSPOSE('[11]BK_Key Products'!$F$16:$Q$16)</f>
        <v>188.17740671322014</v>
      </c>
      <c r="AP1046">
        <f t="array" ref="AP1046:AP1057">TRANSPOSE('[11]BK_Key Products'!$F$19:$Q$19)</f>
        <v>79.203343837681061</v>
      </c>
      <c r="AQ1046">
        <f t="array" ref="AQ1046:AQ1057">TRANSPOSE('[11]BK_Key Products'!$F$22:$Q$22)</f>
        <v>109.56350482865261</v>
      </c>
      <c r="AR1046">
        <f t="array" ref="AR1046:AR1057">TRANSPOSE('[11]BK_Key Products'!$F$25:$Q$25)</f>
        <v>133.11173721256682</v>
      </c>
      <c r="AS1046">
        <f t="array" ref="AS1046:AS1057">TRANSPOSE('[11]BK_Key Products'!$F$28:$Q$28)</f>
        <v>-21.569488417099457</v>
      </c>
      <c r="AT1046">
        <f t="array" ref="AT1046:AT1057">TRANSPOSE('[11]BK_Key Products'!$F$31:$Q$31)</f>
        <v>13.995885796491613</v>
      </c>
      <c r="AU1046">
        <f t="array" ref="AU1046:AU1057">TRANSPOSE('[11]BK_Key Products'!$F$34:$Q$35)</f>
        <v>0</v>
      </c>
      <c r="AV1046">
        <f t="array" ref="AV1046:AV1057">TRANSPOSE('[11]BK_Key Products'!$F$37:$Q$37)</f>
        <v>25.966305327263967</v>
      </c>
      <c r="AW1046" s="4" t="str">
        <f t="array" ref="AW1046:AW1057">'[11]BK_Key Products'!$D$8</f>
        <v>Term Life</v>
      </c>
      <c r="AX1046" s="4" t="str">
        <f t="array" ref="AX1046:AX1057">'[11]BK_Key Products'!$D$11</f>
        <v>Medical</v>
      </c>
      <c r="AY1046" s="4" t="str">
        <f t="array" ref="AY1046:AY1057">'[11]BK_Key Products'!$D$14</f>
        <v>Whole Life</v>
      </c>
      <c r="AZ1046" s="4" t="str">
        <f t="array" ref="AZ1046:AZ1057">'[11]BK_Key Products'!$D$17</f>
        <v>Term Life</v>
      </c>
      <c r="BA1046" s="4" t="str">
        <f t="array" ref="BA1046:BA1057">'[11]BK_Key Products'!$D$20</f>
        <v>Term Life</v>
      </c>
      <c r="BB1046" s="4" t="str">
        <f t="array" ref="BB1046:BB1057">'[11]BK_Key Products'!$D$23</f>
        <v>Term Life</v>
      </c>
      <c r="BC1046" s="4" t="str">
        <f t="array" ref="BC1046:BC1057">'[11]BK_Key Products'!$D$26</f>
        <v>Term Life</v>
      </c>
      <c r="BD1046" s="4" t="str">
        <f t="array" ref="BD1046:BD1057">'[11]BK_Key Products'!$D$29</f>
        <v>Mixed</v>
      </c>
      <c r="BE1046" s="4" t="str">
        <f t="array" ref="BE1046:BE1057">'[11]BK_Key Products'!$D$32</f>
        <v>Medical</v>
      </c>
      <c r="BF1046" s="4">
        <f t="array" ref="BF1046:BF1057">'[11]BK_Key Products'!$D$35</f>
        <v>0</v>
      </c>
      <c r="BG1046" s="4">
        <f t="array" ref="BG1046:BG1057">'[11]BK_Key Products'!$D$7</f>
        <v>0.20899999999999999</v>
      </c>
      <c r="BH1046" s="4">
        <f t="array" ref="BH1046:BH1057">'[11]BK_Key Products'!$D$10</f>
        <v>1</v>
      </c>
      <c r="BI1046" s="4">
        <f t="array" ref="BI1046:BI1057">'[11]BK_Key Products'!$D$13</f>
        <v>0.23</v>
      </c>
      <c r="BJ1046" s="4">
        <f t="array" ref="BJ1046:BJ1057">'[11]BK_Key Products'!$D$16</f>
        <v>1</v>
      </c>
      <c r="BK1046" s="4">
        <f t="array" ref="BK1046:BK1057">'[11]BK_Key Products'!$D$19</f>
        <v>1</v>
      </c>
      <c r="BL1046" s="4">
        <f t="array" ref="BL1046:BL1057">'[11]BK_Key Products'!$D$22</f>
        <v>0.03</v>
      </c>
      <c r="BM1046" s="4">
        <f t="array" ref="BM1046:BM1057">'[11]BK_Key Products'!$D$25</f>
        <v>0.115</v>
      </c>
      <c r="BN1046" s="4">
        <f t="array" ref="BN1046:BN1057">'[11]BK_Key Products'!$D$28</f>
        <v>0.01</v>
      </c>
      <c r="BO1046" s="4">
        <f t="array" ref="BO1046:BO1057">'[11]BK_Key Products'!$D$31</f>
        <v>0.9</v>
      </c>
      <c r="BP1046" s="4">
        <f t="array" ref="BP1046:BP1057">'[11]BK_Key Products'!$D$34</f>
        <v>0</v>
      </c>
      <c r="BQ1046" t="str">
        <f>VLOOKUP(A1046,Misc!$A$3:$B$11,2,FALSE)</f>
        <v>JPY</v>
      </c>
      <c r="BR1046">
        <f>INDEX(FX!$B$30:$AK$48,MATCH(Data!BQ1046,FX!$A$30:$A$48,0),MATCH(Data!D1046,Period,0))</f>
        <v>109.2835173</v>
      </c>
      <c r="BS1046">
        <f t="shared" si="290"/>
        <v>17.397717844134579</v>
      </c>
      <c r="BT1046">
        <f t="shared" si="291"/>
        <v>0</v>
      </c>
      <c r="BU1046">
        <f t="shared" si="292"/>
        <v>6.3396217029706179</v>
      </c>
      <c r="BV1046">
        <f t="shared" si="293"/>
        <v>0</v>
      </c>
      <c r="BW1046">
        <f t="shared" si="294"/>
        <v>6.6641105797564846</v>
      </c>
      <c r="BX1046">
        <f t="shared" si="295"/>
        <v>0</v>
      </c>
      <c r="BY1046">
        <f t="shared" si="296"/>
        <v>4.3963933681620002</v>
      </c>
      <c r="BZ1046">
        <f t="shared" si="297"/>
        <v>0</v>
      </c>
      <c r="CA1046">
        <f t="shared" si="282"/>
        <v>30.228333209445349</v>
      </c>
      <c r="CB1046">
        <f t="shared" si="283"/>
        <v>23.874177835725938</v>
      </c>
      <c r="CC1046">
        <f t="shared" si="284"/>
        <v>11.410184995171287</v>
      </c>
      <c r="CD1046">
        <f t="shared" si="285"/>
        <v>10.565742918238172</v>
      </c>
      <c r="CE1046" s="4">
        <f t="shared" si="286"/>
        <v>0.36439386819392183</v>
      </c>
      <c r="CF1046" s="4" t="str">
        <f t="shared" si="287"/>
        <v/>
      </c>
      <c r="CG1046" s="4">
        <f t="shared" si="288"/>
        <v>0.69347881847617809</v>
      </c>
      <c r="CH1046" s="4" t="str">
        <f t="shared" si="289"/>
        <v/>
      </c>
      <c r="CI1046">
        <f>INDEX(FX!$B$114:$AK$132,MATCH(Data!BQ1046,FX!$A$114:$A$132,0),MATCH(Data!D1046,Period,0))</f>
        <v>107.7328646748682</v>
      </c>
    </row>
    <row r="1047" spans="1:87" x14ac:dyDescent="0.15">
      <c r="A1047" t="s">
        <v>65</v>
      </c>
      <c r="B1047" s="1">
        <f t="shared" si="298"/>
        <v>44044</v>
      </c>
      <c r="C1047" t="str">
        <f>C1046</f>
        <v>IFA/Broker</v>
      </c>
      <c r="D1047" s="1">
        <v>43862</v>
      </c>
      <c r="E1047">
        <v>2238.971513</v>
      </c>
      <c r="F1047">
        <v>839.46549529536173</v>
      </c>
      <c r="G1047">
        <v>814.24748854349002</v>
      </c>
      <c r="H1047">
        <v>543.32141576874744</v>
      </c>
      <c r="I1047">
        <v>4453.7241430000004</v>
      </c>
      <c r="J1047">
        <v>3468.4590480000002</v>
      </c>
      <c r="K1047">
        <v>1570.0541760000001</v>
      </c>
      <c r="L1047">
        <v>1470.878835</v>
      </c>
      <c r="M1047">
        <v>2699.3872189999997</v>
      </c>
      <c r="N1047">
        <v>3278.1409664513026</v>
      </c>
      <c r="O1047">
        <v>914.73867486991162</v>
      </c>
      <c r="P1047">
        <v>1050.4459727245198</v>
      </c>
      <c r="Q1047" t="str">
        <v>SME Term</v>
      </c>
      <c r="R1047" t="str">
        <v>Cancer</v>
      </c>
      <c r="S1047" t="str">
        <v>EWL</v>
      </c>
      <c r="T1047" t="str">
        <v>MIB</v>
      </c>
      <c r="U1047" t="str">
        <v>SI MIB</v>
      </c>
      <c r="V1047" t="str">
        <v>New Phoenix</v>
      </c>
      <c r="W1047" t="str">
        <v>New IT</v>
      </c>
      <c r="X1047" t="str">
        <v>Endowment</v>
      </c>
      <c r="Y1047" t="str">
        <v>LSFIH</v>
      </c>
      <c r="Z1047">
        <v>0</v>
      </c>
      <c r="AA1047">
        <v>0</v>
      </c>
      <c r="AB1047">
        <v>311.32745699999998</v>
      </c>
      <c r="AC1047">
        <v>80.537171000000001</v>
      </c>
      <c r="AD1047">
        <v>336.02295500000002</v>
      </c>
      <c r="AE1047">
        <v>41.192414999999997</v>
      </c>
      <c r="AF1047">
        <v>253.117659</v>
      </c>
      <c r="AG1047">
        <v>531.48595499999999</v>
      </c>
      <c r="AH1047">
        <v>618.63692500000002</v>
      </c>
      <c r="AI1047">
        <v>28.211424999999998</v>
      </c>
      <c r="AJ1047">
        <v>0</v>
      </c>
      <c r="AK1047">
        <v>38.439551000000392</v>
      </c>
      <c r="AL1047">
        <v>0</v>
      </c>
      <c r="AM1047">
        <v>190.43266765861571</v>
      </c>
      <c r="AN1047">
        <v>-6.5025378499523434</v>
      </c>
      <c r="AO1047">
        <v>206.09751146315091</v>
      </c>
      <c r="AP1047">
        <v>80.379901260452698</v>
      </c>
      <c r="AQ1047">
        <v>173.3066860557912</v>
      </c>
      <c r="AR1047">
        <v>159.22779351284532</v>
      </c>
      <c r="AS1047">
        <v>-34.253741146375447</v>
      </c>
      <c r="AT1047">
        <v>16.327647739750066</v>
      </c>
      <c r="AU1047">
        <v>0</v>
      </c>
      <c r="AV1047">
        <v>54.449566601083575</v>
      </c>
      <c r="AW1047" s="4" t="str">
        <v>Term Life</v>
      </c>
      <c r="AX1047" s="4" t="str">
        <v>Medical</v>
      </c>
      <c r="AY1047" s="4" t="str">
        <v>Whole Life</v>
      </c>
      <c r="AZ1047" s="4" t="str">
        <v>Term Life</v>
      </c>
      <c r="BA1047" s="4" t="str">
        <v>Term Life</v>
      </c>
      <c r="BB1047" s="4" t="str">
        <v>Term Life</v>
      </c>
      <c r="BC1047" s="4" t="str">
        <v>Term Life</v>
      </c>
      <c r="BD1047" s="4" t="str">
        <v>Mixed</v>
      </c>
      <c r="BE1047" s="4" t="str">
        <v>Medical</v>
      </c>
      <c r="BF1047" s="4">
        <v>0</v>
      </c>
      <c r="BG1047" s="4">
        <v>0.20899999999999999</v>
      </c>
      <c r="BH1047" s="4">
        <v>1</v>
      </c>
      <c r="BI1047" s="4">
        <v>0.23</v>
      </c>
      <c r="BJ1047" s="4">
        <v>1</v>
      </c>
      <c r="BK1047" s="4">
        <v>1</v>
      </c>
      <c r="BL1047" s="4">
        <v>0.03</v>
      </c>
      <c r="BM1047" s="4">
        <v>0.115</v>
      </c>
      <c r="BN1047" s="4">
        <v>0.01</v>
      </c>
      <c r="BO1047" s="4">
        <v>0.9</v>
      </c>
      <c r="BP1047" s="4">
        <v>0</v>
      </c>
      <c r="BQ1047" t="str">
        <f>VLOOKUP(A1047,Misc!$A$3:$B$11,2,FALSE)</f>
        <v>JPY</v>
      </c>
      <c r="BR1047">
        <f>INDEX(FX!$B$30:$AK$48,MATCH(Data!BQ1047,FX!$A$30:$A$48,0),MATCH(Data!D1047,Period,0))</f>
        <v>110.01451833</v>
      </c>
      <c r="BS1047">
        <f t="shared" si="290"/>
        <v>20.351600379542379</v>
      </c>
      <c r="BT1047">
        <f t="shared" si="291"/>
        <v>0</v>
      </c>
      <c r="BU1047">
        <f t="shared" si="292"/>
        <v>7.6304973928740711</v>
      </c>
      <c r="BV1047">
        <f t="shared" si="293"/>
        <v>0</v>
      </c>
      <c r="BW1047">
        <f t="shared" si="294"/>
        <v>7.4012730401733879</v>
      </c>
      <c r="BX1047">
        <f t="shared" si="295"/>
        <v>0</v>
      </c>
      <c r="BY1047">
        <f t="shared" si="296"/>
        <v>4.9386337732170791</v>
      </c>
      <c r="BZ1047">
        <f t="shared" si="297"/>
        <v>0</v>
      </c>
      <c r="CA1047">
        <f t="shared" si="282"/>
        <v>41.340441066345839</v>
      </c>
      <c r="CB1047">
        <f t="shared" si="283"/>
        <v>32.194995078499183</v>
      </c>
      <c r="CC1047">
        <f t="shared" si="284"/>
        <v>14.5735860708646</v>
      </c>
      <c r="CD1047">
        <f t="shared" si="285"/>
        <v>13.653018876264273</v>
      </c>
      <c r="CE1047" s="4">
        <f t="shared" si="286"/>
        <v>0.37493353105263993</v>
      </c>
      <c r="CF1047" s="4" t="str">
        <f t="shared" si="287"/>
        <v/>
      </c>
      <c r="CG1047" s="4">
        <f t="shared" si="288"/>
        <v>0.64722304706232447</v>
      </c>
      <c r="CH1047" s="4" t="str">
        <f t="shared" si="289"/>
        <v/>
      </c>
      <c r="CI1047">
        <f>INDEX(FX!$B$114:$AK$132,MATCH(Data!BQ1047,FX!$A$114:$A$132,0),MATCH(Data!D1047,Period,0))</f>
        <v>107.7328646748682</v>
      </c>
    </row>
    <row r="1048" spans="1:87" x14ac:dyDescent="0.15">
      <c r="A1048" t="s">
        <v>65</v>
      </c>
      <c r="B1048" s="1">
        <f t="shared" si="298"/>
        <v>44044</v>
      </c>
      <c r="C1048" t="str">
        <f t="shared" si="298"/>
        <v>IFA/Broker</v>
      </c>
      <c r="D1048" s="1">
        <v>43891</v>
      </c>
      <c r="E1048">
        <v>3344.7000969999999</v>
      </c>
      <c r="F1048">
        <v>1319.0588414578333</v>
      </c>
      <c r="G1048">
        <v>1070.5265619095339</v>
      </c>
      <c r="H1048">
        <v>708.87415119504283</v>
      </c>
      <c r="I1048">
        <v>6234.7510490000004</v>
      </c>
      <c r="J1048">
        <v>4859.672294</v>
      </c>
      <c r="K1048">
        <v>1949.1831</v>
      </c>
      <c r="L1048">
        <v>1801.8938020000001</v>
      </c>
      <c r="M1048">
        <v>6598.6224360000015</v>
      </c>
      <c r="N1048">
        <v>7966.8922864177202</v>
      </c>
      <c r="O1048">
        <v>1755.0177340708065</v>
      </c>
      <c r="P1048">
        <v>2100.0766504725375</v>
      </c>
      <c r="Q1048" t="str">
        <v>SME Term</v>
      </c>
      <c r="R1048" t="str">
        <v>Cancer</v>
      </c>
      <c r="S1048" t="str">
        <v>EWL</v>
      </c>
      <c r="T1048" t="str">
        <v>MIB</v>
      </c>
      <c r="U1048" t="str">
        <v>SI MIB</v>
      </c>
      <c r="V1048" t="str">
        <v>New Phoenix</v>
      </c>
      <c r="W1048" t="str">
        <v>New IT</v>
      </c>
      <c r="X1048" t="str">
        <v>Endowment</v>
      </c>
      <c r="Y1048" t="str">
        <v>LSFIH</v>
      </c>
      <c r="Z1048">
        <v>0</v>
      </c>
      <c r="AA1048">
        <v>0</v>
      </c>
      <c r="AB1048">
        <v>389.54293100000001</v>
      </c>
      <c r="AC1048">
        <v>84.770927</v>
      </c>
      <c r="AD1048">
        <v>424.22333400000002</v>
      </c>
      <c r="AE1048">
        <v>53.490219000000003</v>
      </c>
      <c r="AF1048">
        <v>670.45790199999999</v>
      </c>
      <c r="AG1048">
        <v>830.80313599999999</v>
      </c>
      <c r="AH1048">
        <v>803.05904099999987</v>
      </c>
      <c r="AI1048">
        <v>47.170671999999989</v>
      </c>
      <c r="AJ1048">
        <v>0</v>
      </c>
      <c r="AK1048">
        <v>41.181934999999612</v>
      </c>
      <c r="AL1048">
        <v>0</v>
      </c>
      <c r="AM1048">
        <v>235.44423655756049</v>
      </c>
      <c r="AN1048">
        <v>-5.7919805171798462</v>
      </c>
      <c r="AO1048">
        <v>259.89532230203207</v>
      </c>
      <c r="AP1048">
        <v>103.95418195868332</v>
      </c>
      <c r="AQ1048">
        <v>435.35687994126539</v>
      </c>
      <c r="AR1048">
        <v>244.68641642171076</v>
      </c>
      <c r="AS1048">
        <v>-44.165532942846589</v>
      </c>
      <c r="AT1048">
        <v>28.176963916028022</v>
      </c>
      <c r="AU1048">
        <v>0</v>
      </c>
      <c r="AV1048">
        <v>61.502353820579856</v>
      </c>
      <c r="AW1048" s="4" t="str">
        <v>Term Life</v>
      </c>
      <c r="AX1048" s="4" t="str">
        <v>Medical</v>
      </c>
      <c r="AY1048" s="4" t="str">
        <v>Whole Life</v>
      </c>
      <c r="AZ1048" s="4" t="str">
        <v>Term Life</v>
      </c>
      <c r="BA1048" s="4" t="str">
        <v>Term Life</v>
      </c>
      <c r="BB1048" s="4" t="str">
        <v>Term Life</v>
      </c>
      <c r="BC1048" s="4" t="str">
        <v>Term Life</v>
      </c>
      <c r="BD1048" s="4" t="str">
        <v>Mixed</v>
      </c>
      <c r="BE1048" s="4" t="str">
        <v>Medical</v>
      </c>
      <c r="BF1048" s="4">
        <v>0</v>
      </c>
      <c r="BG1048" s="4">
        <v>0.20899999999999999</v>
      </c>
      <c r="BH1048" s="4">
        <v>1</v>
      </c>
      <c r="BI1048" s="4">
        <v>0.23</v>
      </c>
      <c r="BJ1048" s="4">
        <v>1</v>
      </c>
      <c r="BK1048" s="4">
        <v>1</v>
      </c>
      <c r="BL1048" s="4">
        <v>0.03</v>
      </c>
      <c r="BM1048" s="4">
        <v>0.115</v>
      </c>
      <c r="BN1048" s="4">
        <v>0.01</v>
      </c>
      <c r="BO1048" s="4">
        <v>0.9</v>
      </c>
      <c r="BP1048" s="4">
        <v>0</v>
      </c>
      <c r="BQ1048" t="str">
        <f>VLOOKUP(A1048,Misc!$A$3:$B$11,2,FALSE)</f>
        <v>JPY</v>
      </c>
      <c r="BR1048">
        <f>INDEX(FX!$B$30:$AK$48,MATCH(Data!BQ1048,FX!$A$30:$A$48,0),MATCH(Data!D1048,Period,0))</f>
        <v>107.54321586</v>
      </c>
      <c r="BS1048">
        <f t="shared" si="290"/>
        <v>31.100986429066225</v>
      </c>
      <c r="BT1048">
        <f t="shared" si="291"/>
        <v>0</v>
      </c>
      <c r="BU1048">
        <f t="shared" si="292"/>
        <v>12.265384021759095</v>
      </c>
      <c r="BV1048">
        <f t="shared" si="293"/>
        <v>0</v>
      </c>
      <c r="BW1048">
        <f t="shared" si="294"/>
        <v>9.9543848800574075</v>
      </c>
      <c r="BX1048">
        <f t="shared" si="295"/>
        <v>0</v>
      </c>
      <c r="BY1048">
        <f t="shared" si="296"/>
        <v>6.5915283035413106</v>
      </c>
      <c r="BZ1048">
        <f t="shared" si="297"/>
        <v>0</v>
      </c>
      <c r="CA1048">
        <f t="shared" si="282"/>
        <v>57.872322135089725</v>
      </c>
      <c r="CB1048">
        <f t="shared" si="283"/>
        <v>45.108540543001631</v>
      </c>
      <c r="CC1048">
        <f t="shared" si="284"/>
        <v>18.092743619902119</v>
      </c>
      <c r="CD1048">
        <f t="shared" si="285"/>
        <v>16.725572158858075</v>
      </c>
      <c r="CE1048" s="4">
        <f t="shared" si="286"/>
        <v>0.39437282961212333</v>
      </c>
      <c r="CF1048" s="4" t="str">
        <f t="shared" si="287"/>
        <v/>
      </c>
      <c r="CG1048" s="4">
        <f t="shared" si="288"/>
        <v>0.53740904417242674</v>
      </c>
      <c r="CH1048" s="4" t="str">
        <f t="shared" si="289"/>
        <v/>
      </c>
      <c r="CI1048">
        <f>INDEX(FX!$B$114:$AK$132,MATCH(Data!BQ1048,FX!$A$114:$A$132,0),MATCH(Data!D1048,Period,0))</f>
        <v>107.7328646748682</v>
      </c>
    </row>
    <row r="1049" spans="1:87" x14ac:dyDescent="0.15">
      <c r="A1049" t="s">
        <v>65</v>
      </c>
      <c r="B1049" s="1">
        <f t="shared" si="298"/>
        <v>44044</v>
      </c>
      <c r="C1049" t="str">
        <f t="shared" si="298"/>
        <v>IFA/Broker</v>
      </c>
      <c r="D1049" s="1">
        <v>43922</v>
      </c>
      <c r="E1049">
        <v>2713.1232810000001</v>
      </c>
      <c r="F1049">
        <v>840.97205697127583</v>
      </c>
      <c r="G1049">
        <v>806.534305534542</v>
      </c>
      <c r="H1049">
        <v>549.97073988862815</v>
      </c>
      <c r="I1049">
        <v>4935.6855340000002</v>
      </c>
      <c r="J1049">
        <v>3885.1866030000001</v>
      </c>
      <c r="K1049">
        <v>1813.7107639999999</v>
      </c>
      <c r="L1049">
        <v>1696.922354</v>
      </c>
      <c r="M1049">
        <v>2270.1184490000001</v>
      </c>
      <c r="N1049">
        <v>2067.1969931613044</v>
      </c>
      <c r="O1049">
        <v>837.35235538756729</v>
      </c>
      <c r="P1049">
        <v>933.45847727759178</v>
      </c>
      <c r="Q1049" t="str">
        <v>SME Term</v>
      </c>
      <c r="R1049" t="str">
        <v>Cancer</v>
      </c>
      <c r="S1049" t="str">
        <v>EWL</v>
      </c>
      <c r="T1049" t="str">
        <v>MIB</v>
      </c>
      <c r="U1049" t="str">
        <v>SI MIB</v>
      </c>
      <c r="V1049" t="str">
        <v>New Phoenix</v>
      </c>
      <c r="W1049" t="str">
        <v>New IT</v>
      </c>
      <c r="X1049" t="str">
        <v>Endowment</v>
      </c>
      <c r="Y1049" t="str">
        <v>LSFIH</v>
      </c>
      <c r="Z1049">
        <v>0</v>
      </c>
      <c r="AA1049">
        <v>0</v>
      </c>
      <c r="AB1049">
        <v>270.63442199999997</v>
      </c>
      <c r="AC1049">
        <v>57.816239000000003</v>
      </c>
      <c r="AD1049">
        <v>345.38610899999998</v>
      </c>
      <c r="AE1049">
        <v>38.302934999999998</v>
      </c>
      <c r="AF1049">
        <v>365.74783600000001</v>
      </c>
      <c r="AG1049">
        <v>427.32871399999999</v>
      </c>
      <c r="AH1049">
        <v>1135.0352339999999</v>
      </c>
      <c r="AI1049">
        <v>37.378833</v>
      </c>
      <c r="AJ1049">
        <v>0</v>
      </c>
      <c r="AK1049">
        <v>35.492958999999701</v>
      </c>
      <c r="AL1049">
        <v>0</v>
      </c>
      <c r="AM1049">
        <v>170.79144707117223</v>
      </c>
      <c r="AN1049">
        <v>2.6495572718711244</v>
      </c>
      <c r="AO1049">
        <v>218.99729588286689</v>
      </c>
      <c r="AP1049">
        <v>74.716025919779753</v>
      </c>
      <c r="AQ1049">
        <v>216.55999747172746</v>
      </c>
      <c r="AR1049">
        <v>134.34292872841186</v>
      </c>
      <c r="AS1049">
        <v>-56.747732681453414</v>
      </c>
      <c r="AT1049">
        <v>20.107464769457287</v>
      </c>
      <c r="AU1049">
        <v>0</v>
      </c>
      <c r="AV1049">
        <v>59.555072537442697</v>
      </c>
      <c r="AW1049" s="4" t="str">
        <v>Term Life</v>
      </c>
      <c r="AX1049" s="4" t="str">
        <v>Medical</v>
      </c>
      <c r="AY1049" s="4" t="str">
        <v>Whole Life</v>
      </c>
      <c r="AZ1049" s="4" t="str">
        <v>Term Life</v>
      </c>
      <c r="BA1049" s="4" t="str">
        <v>Term Life</v>
      </c>
      <c r="BB1049" s="4" t="str">
        <v>Term Life</v>
      </c>
      <c r="BC1049" s="4" t="str">
        <v>Term Life</v>
      </c>
      <c r="BD1049" s="4" t="str">
        <v>Mixed</v>
      </c>
      <c r="BE1049" s="4" t="str">
        <v>Medical</v>
      </c>
      <c r="BF1049" s="4">
        <v>0</v>
      </c>
      <c r="BG1049" s="4">
        <v>0.20899999999999999</v>
      </c>
      <c r="BH1049" s="4">
        <v>1</v>
      </c>
      <c r="BI1049" s="4">
        <v>0.23</v>
      </c>
      <c r="BJ1049" s="4">
        <v>1</v>
      </c>
      <c r="BK1049" s="4">
        <v>1</v>
      </c>
      <c r="BL1049" s="4">
        <v>0.03</v>
      </c>
      <c r="BM1049" s="4">
        <v>0.115</v>
      </c>
      <c r="BN1049" s="4">
        <v>0.01</v>
      </c>
      <c r="BO1049" s="4">
        <v>0.9</v>
      </c>
      <c r="BP1049" s="4">
        <v>0</v>
      </c>
      <c r="BQ1049" t="str">
        <f>VLOOKUP(A1049,Misc!$A$3:$B$11,2,FALSE)</f>
        <v>JPY</v>
      </c>
      <c r="BR1049">
        <f>INDEX(FX!$B$30:$AK$48,MATCH(Data!BQ1049,FX!$A$30:$A$48,0),MATCH(Data!D1049,Period,0))</f>
        <v>107.87452852</v>
      </c>
      <c r="BS1049">
        <f t="shared" si="290"/>
        <v>25.150731300735053</v>
      </c>
      <c r="BT1049">
        <f t="shared" si="291"/>
        <v>0</v>
      </c>
      <c r="BU1049">
        <f t="shared" si="292"/>
        <v>7.79583529596015</v>
      </c>
      <c r="BV1049">
        <f t="shared" si="293"/>
        <v>0</v>
      </c>
      <c r="BW1049">
        <f t="shared" si="294"/>
        <v>7.4765963439182963</v>
      </c>
      <c r="BX1049">
        <f t="shared" si="295"/>
        <v>0</v>
      </c>
      <c r="BY1049">
        <f t="shared" si="296"/>
        <v>5.098244668449821</v>
      </c>
      <c r="BZ1049">
        <f t="shared" si="297"/>
        <v>0</v>
      </c>
      <c r="CA1049">
        <f t="shared" si="282"/>
        <v>45.814112052952687</v>
      </c>
      <c r="CB1049">
        <f t="shared" si="283"/>
        <v>36.063151339429034</v>
      </c>
      <c r="CC1049">
        <f t="shared" si="284"/>
        <v>16.835259783295268</v>
      </c>
      <c r="CD1049">
        <f t="shared" si="285"/>
        <v>15.751204232071778</v>
      </c>
      <c r="CE1049" s="4">
        <f t="shared" si="286"/>
        <v>0.30996455740164935</v>
      </c>
      <c r="CF1049" s="4" t="str">
        <f t="shared" si="287"/>
        <v/>
      </c>
      <c r="CG1049" s="4">
        <f t="shared" si="288"/>
        <v>0.65397028989206107</v>
      </c>
      <c r="CH1049" s="4" t="str">
        <f t="shared" si="289"/>
        <v/>
      </c>
      <c r="CI1049">
        <f>INDEX(FX!$B$114:$AK$132,MATCH(Data!BQ1049,FX!$A$114:$A$132,0),MATCH(Data!D1049,Period,0))</f>
        <v>107.7328646748682</v>
      </c>
    </row>
    <row r="1050" spans="1:87" x14ac:dyDescent="0.15">
      <c r="A1050" t="s">
        <v>65</v>
      </c>
      <c r="B1050" s="1">
        <f t="shared" si="298"/>
        <v>44044</v>
      </c>
      <c r="C1050" t="str">
        <f t="shared" si="298"/>
        <v>IFA/Broker</v>
      </c>
      <c r="D1050" s="1">
        <v>43952</v>
      </c>
      <c r="E1050">
        <v>1299.6025239999999</v>
      </c>
      <c r="F1050">
        <v>487.14041142858946</v>
      </c>
      <c r="G1050">
        <v>503.10697005393143</v>
      </c>
      <c r="H1050">
        <v>344.68087250689763</v>
      </c>
      <c r="I1050">
        <v>3186.0043179999998</v>
      </c>
      <c r="J1050">
        <v>2496.8423290000001</v>
      </c>
      <c r="K1050">
        <v>1198.3805540000001</v>
      </c>
      <c r="L1050">
        <v>1113.4868750000001</v>
      </c>
      <c r="M1050">
        <v>929.26434500000005</v>
      </c>
      <c r="N1050">
        <v>606.91754188193556</v>
      </c>
      <c r="O1050">
        <v>542.836192225682</v>
      </c>
      <c r="P1050">
        <v>555.91138315612716</v>
      </c>
      <c r="Q1050" t="str">
        <v>SME Term</v>
      </c>
      <c r="R1050" t="str">
        <v>Cancer</v>
      </c>
      <c r="S1050" t="str">
        <v>EWL</v>
      </c>
      <c r="T1050" t="str">
        <v>MIB</v>
      </c>
      <c r="U1050" t="str">
        <v>SI MIB</v>
      </c>
      <c r="V1050" t="str">
        <v>New Phoenix</v>
      </c>
      <c r="W1050" t="str">
        <v>New IT</v>
      </c>
      <c r="X1050" t="str">
        <v>Endowment</v>
      </c>
      <c r="Y1050" t="str">
        <v>LSFIH</v>
      </c>
      <c r="Z1050">
        <v>0</v>
      </c>
      <c r="AA1050">
        <v>0</v>
      </c>
      <c r="AB1050">
        <v>172.15937199999999</v>
      </c>
      <c r="AC1050">
        <v>29.165704000000002</v>
      </c>
      <c r="AD1050">
        <v>219.51870099999999</v>
      </c>
      <c r="AE1050">
        <v>26.188186999999999</v>
      </c>
      <c r="AF1050">
        <v>105.28131999999999</v>
      </c>
      <c r="AG1050">
        <v>250.52432099999999</v>
      </c>
      <c r="AH1050">
        <v>427.11963399999996</v>
      </c>
      <c r="AI1050">
        <v>32.213388999999999</v>
      </c>
      <c r="AJ1050">
        <v>0</v>
      </c>
      <c r="AK1050">
        <v>37.431895999999824</v>
      </c>
      <c r="AL1050">
        <v>0</v>
      </c>
      <c r="AM1050">
        <v>109.89994591395941</v>
      </c>
      <c r="AN1050">
        <v>0.67783700553612558</v>
      </c>
      <c r="AO1050">
        <v>144.97175933069832</v>
      </c>
      <c r="AP1050">
        <v>50.884663469459525</v>
      </c>
      <c r="AQ1050">
        <v>73.918250361961924</v>
      </c>
      <c r="AR1050">
        <v>72.696518105617358</v>
      </c>
      <c r="AS1050">
        <v>-17.321477342683188</v>
      </c>
      <c r="AT1050">
        <v>6.63840872486547</v>
      </c>
      <c r="AU1050">
        <v>0</v>
      </c>
      <c r="AV1050">
        <v>44.774505859174496</v>
      </c>
      <c r="AW1050" s="4" t="str">
        <v>Term Life</v>
      </c>
      <c r="AX1050" s="4" t="str">
        <v>Medical</v>
      </c>
      <c r="AY1050" s="4" t="str">
        <v>Whole Life</v>
      </c>
      <c r="AZ1050" s="4" t="str">
        <v>Term Life</v>
      </c>
      <c r="BA1050" s="4" t="str">
        <v>Term Life</v>
      </c>
      <c r="BB1050" s="4" t="str">
        <v>Term Life</v>
      </c>
      <c r="BC1050" s="4" t="str">
        <v>Term Life</v>
      </c>
      <c r="BD1050" s="4" t="str">
        <v>Mixed</v>
      </c>
      <c r="BE1050" s="4" t="str">
        <v>Medical</v>
      </c>
      <c r="BF1050" s="4">
        <v>0</v>
      </c>
      <c r="BG1050" s="4">
        <v>0.20899999999999999</v>
      </c>
      <c r="BH1050" s="4">
        <v>1</v>
      </c>
      <c r="BI1050" s="4">
        <v>0.23</v>
      </c>
      <c r="BJ1050" s="4">
        <v>1</v>
      </c>
      <c r="BK1050" s="4">
        <v>1</v>
      </c>
      <c r="BL1050" s="4">
        <v>0.03</v>
      </c>
      <c r="BM1050" s="4">
        <v>0.115</v>
      </c>
      <c r="BN1050" s="4">
        <v>0.01</v>
      </c>
      <c r="BO1050" s="4">
        <v>0.9</v>
      </c>
      <c r="BP1050" s="4">
        <v>0</v>
      </c>
      <c r="BQ1050" t="str">
        <f>VLOOKUP(A1050,Misc!$A$3:$B$11,2,FALSE)</f>
        <v>JPY</v>
      </c>
      <c r="BR1050">
        <f>INDEX(FX!$B$30:$AK$48,MATCH(Data!BQ1050,FX!$A$30:$A$48,0),MATCH(Data!D1050,Period,0))</f>
        <v>107.1289469</v>
      </c>
      <c r="BS1050">
        <f t="shared" si="290"/>
        <v>12.131198537899563</v>
      </c>
      <c r="BT1050">
        <f t="shared" si="291"/>
        <v>0</v>
      </c>
      <c r="BU1050">
        <f t="shared" si="292"/>
        <v>4.5472342025663046</v>
      </c>
      <c r="BV1050">
        <f t="shared" si="293"/>
        <v>0</v>
      </c>
      <c r="BW1050">
        <f t="shared" si="294"/>
        <v>4.6962747661802267</v>
      </c>
      <c r="BX1050">
        <f t="shared" si="295"/>
        <v>0</v>
      </c>
      <c r="BY1050">
        <f t="shared" si="296"/>
        <v>3.2174391934295925</v>
      </c>
      <c r="BZ1050">
        <f t="shared" si="297"/>
        <v>0</v>
      </c>
      <c r="CA1050">
        <f t="shared" si="282"/>
        <v>29.573188530864595</v>
      </c>
      <c r="CB1050">
        <f t="shared" si="283"/>
        <v>23.176236300179443</v>
      </c>
      <c r="CC1050">
        <f t="shared" si="284"/>
        <v>11.123630264698205</v>
      </c>
      <c r="CD1050">
        <f t="shared" si="285"/>
        <v>10.335628578711257</v>
      </c>
      <c r="CE1050" s="4">
        <f t="shared" si="286"/>
        <v>0.37483800041357068</v>
      </c>
      <c r="CF1050" s="4" t="str">
        <f t="shared" si="287"/>
        <v/>
      </c>
      <c r="CG1050" s="4">
        <f t="shared" si="288"/>
        <v>0.70755959559192683</v>
      </c>
      <c r="CH1050" s="4" t="str">
        <f t="shared" si="289"/>
        <v/>
      </c>
      <c r="CI1050">
        <f>INDEX(FX!$B$114:$AK$132,MATCH(Data!BQ1050,FX!$A$114:$A$132,0),MATCH(Data!D1050,Period,0))</f>
        <v>107.7328646748682</v>
      </c>
    </row>
    <row r="1051" spans="1:87" x14ac:dyDescent="0.15">
      <c r="A1051" t="s">
        <v>65</v>
      </c>
      <c r="B1051" s="1">
        <f t="shared" si="298"/>
        <v>44044</v>
      </c>
      <c r="C1051" t="str">
        <f t="shared" si="298"/>
        <v>IFA/Broker</v>
      </c>
      <c r="D1051" s="1">
        <v>43983</v>
      </c>
      <c r="E1051">
        <v>2321.0154299999999</v>
      </c>
      <c r="F1051">
        <v>773.17293538141189</v>
      </c>
      <c r="G1051">
        <v>710.54300615739453</v>
      </c>
      <c r="H1051">
        <v>470.63510043846748</v>
      </c>
      <c r="I1051">
        <v>4028.2498780000001</v>
      </c>
      <c r="J1051">
        <v>3122.907733</v>
      </c>
      <c r="K1051">
        <v>1366.6038579999999</v>
      </c>
      <c r="L1051">
        <v>1271.0372600000001</v>
      </c>
      <c r="M1051">
        <v>1099.558681</v>
      </c>
      <c r="N1051">
        <v>511.39718211159612</v>
      </c>
      <c r="O1051">
        <v>516.49155727056586</v>
      </c>
      <c r="P1051">
        <v>498.04224765669932</v>
      </c>
      <c r="Q1051" t="str">
        <v>SME Term</v>
      </c>
      <c r="R1051" t="str">
        <v>Cancer</v>
      </c>
      <c r="S1051" t="str">
        <v>EWL</v>
      </c>
      <c r="T1051" t="str">
        <v>MIB</v>
      </c>
      <c r="U1051" t="str">
        <v>SI MIB</v>
      </c>
      <c r="V1051" t="str">
        <v>New Phoenix</v>
      </c>
      <c r="W1051" t="str">
        <v>New IT</v>
      </c>
      <c r="X1051" t="str">
        <v>Endowment</v>
      </c>
      <c r="Y1051" t="str">
        <v>LSFIH</v>
      </c>
      <c r="Z1051">
        <v>0</v>
      </c>
      <c r="AA1051">
        <v>0</v>
      </c>
      <c r="AB1051">
        <v>251.59606600000001</v>
      </c>
      <c r="AC1051">
        <v>57.294612999999998</v>
      </c>
      <c r="AD1051">
        <v>287.89683500000001</v>
      </c>
      <c r="AE1051">
        <v>40.345618999999999</v>
      </c>
      <c r="AF1051">
        <v>233.10333900000001</v>
      </c>
      <c r="AG1051">
        <v>402.45130399999999</v>
      </c>
      <c r="AH1051">
        <v>968.28180599999996</v>
      </c>
      <c r="AI1051">
        <v>37.148561000000001</v>
      </c>
      <c r="AJ1051">
        <v>0</v>
      </c>
      <c r="AK1051">
        <v>42.897287000000233</v>
      </c>
      <c r="AL1051">
        <v>0</v>
      </c>
      <c r="AM1051">
        <v>155.14671378642311</v>
      </c>
      <c r="AN1051">
        <v>2.0913562624869382</v>
      </c>
      <c r="AO1051">
        <v>210.47787978804632</v>
      </c>
      <c r="AP1051">
        <v>76.742007917101716</v>
      </c>
      <c r="AQ1051">
        <v>160.89099173204599</v>
      </c>
      <c r="AR1051">
        <v>124.15870460173193</v>
      </c>
      <c r="AS1051">
        <v>-17.59301801128067</v>
      </c>
      <c r="AT1051">
        <v>8.1576598565559522</v>
      </c>
      <c r="AU1051">
        <v>0</v>
      </c>
      <c r="AV1051">
        <v>53.100639448300626</v>
      </c>
      <c r="AW1051" s="4" t="str">
        <v>Term Life</v>
      </c>
      <c r="AX1051" s="4" t="str">
        <v>Medical</v>
      </c>
      <c r="AY1051" s="4" t="str">
        <v>Whole Life</v>
      </c>
      <c r="AZ1051" s="4" t="str">
        <v>Term Life</v>
      </c>
      <c r="BA1051" s="4" t="str">
        <v>Term Life</v>
      </c>
      <c r="BB1051" s="4" t="str">
        <v>Term Life</v>
      </c>
      <c r="BC1051" s="4" t="str">
        <v>Term Life</v>
      </c>
      <c r="BD1051" s="4" t="str">
        <v>Mixed</v>
      </c>
      <c r="BE1051" s="4" t="str">
        <v>Medical</v>
      </c>
      <c r="BF1051" s="4">
        <v>0</v>
      </c>
      <c r="BG1051" s="4">
        <v>0.20899999999999999</v>
      </c>
      <c r="BH1051" s="4">
        <v>1</v>
      </c>
      <c r="BI1051" s="4">
        <v>0.23</v>
      </c>
      <c r="BJ1051" s="4">
        <v>1</v>
      </c>
      <c r="BK1051" s="4">
        <v>1</v>
      </c>
      <c r="BL1051" s="4">
        <v>0.03</v>
      </c>
      <c r="BM1051" s="4">
        <v>0.115</v>
      </c>
      <c r="BN1051" s="4">
        <v>0.01</v>
      </c>
      <c r="BO1051" s="4">
        <v>0.9</v>
      </c>
      <c r="BP1051" s="4">
        <v>0</v>
      </c>
      <c r="BQ1051" t="str">
        <f>VLOOKUP(A1051,Misc!$A$3:$B$11,2,FALSE)</f>
        <v>JPY</v>
      </c>
      <c r="BR1051">
        <f>INDEX(FX!$B$30:$AK$48,MATCH(Data!BQ1051,FX!$A$30:$A$48,0),MATCH(Data!D1051,Period,0))</f>
        <v>107.60287971</v>
      </c>
      <c r="BS1051">
        <f t="shared" si="290"/>
        <v>21.570198086290603</v>
      </c>
      <c r="BT1051">
        <f t="shared" si="291"/>
        <v>0</v>
      </c>
      <c r="BU1051">
        <f t="shared" si="292"/>
        <v>7.1854297716305231</v>
      </c>
      <c r="BV1051">
        <f t="shared" si="293"/>
        <v>0</v>
      </c>
      <c r="BW1051">
        <f t="shared" si="294"/>
        <v>6.6033828097572815</v>
      </c>
      <c r="BX1051">
        <f t="shared" si="295"/>
        <v>0</v>
      </c>
      <c r="BY1051">
        <f t="shared" si="296"/>
        <v>4.3738151033399282</v>
      </c>
      <c r="BZ1051">
        <f t="shared" si="297"/>
        <v>0</v>
      </c>
      <c r="CA1051">
        <f t="shared" si="282"/>
        <v>37.391095931190861</v>
      </c>
      <c r="CB1051">
        <f t="shared" si="283"/>
        <v>28.987512236166392</v>
      </c>
      <c r="CC1051">
        <f t="shared" si="284"/>
        <v>12.685115745546492</v>
      </c>
      <c r="CD1051">
        <f t="shared" si="285"/>
        <v>11.798045692332789</v>
      </c>
      <c r="CE1051" s="4">
        <f t="shared" si="286"/>
        <v>0.33311839524539999</v>
      </c>
      <c r="CF1051" s="4" t="str">
        <f t="shared" si="287"/>
        <v/>
      </c>
      <c r="CG1051" s="4">
        <f t="shared" si="288"/>
        <v>0.60870612369055532</v>
      </c>
      <c r="CH1051" s="4" t="str">
        <f t="shared" si="289"/>
        <v/>
      </c>
      <c r="CI1051">
        <f>INDEX(FX!$B$114:$AK$132,MATCH(Data!BQ1051,FX!$A$114:$A$132,0),MATCH(Data!D1051,Period,0))</f>
        <v>107.7328646748682</v>
      </c>
    </row>
    <row r="1052" spans="1:87" x14ac:dyDescent="0.15">
      <c r="A1052" t="s">
        <v>65</v>
      </c>
      <c r="B1052" s="1">
        <f t="shared" si="298"/>
        <v>44044</v>
      </c>
      <c r="C1052" t="str">
        <f t="shared" si="298"/>
        <v>IFA/Broker</v>
      </c>
      <c r="D1052" s="1">
        <v>44013</v>
      </c>
      <c r="E1052">
        <v>2899.8687410000002</v>
      </c>
      <c r="F1052">
        <v>1079.7355071943762</v>
      </c>
      <c r="G1052">
        <v>866.13098559000002</v>
      </c>
      <c r="H1052">
        <v>730.90890246527249</v>
      </c>
      <c r="I1052">
        <v>3173.893568</v>
      </c>
      <c r="J1052">
        <v>2438.177897</v>
      </c>
      <c r="K1052">
        <v>1118.467854</v>
      </c>
      <c r="L1052">
        <v>1035.871881</v>
      </c>
      <c r="M1052">
        <v>2192.7216539999999</v>
      </c>
      <c r="N1052">
        <v>581.05582920734241</v>
      </c>
      <c r="O1052">
        <v>671.76355074813125</v>
      </c>
      <c r="P1052">
        <v>507.14363550847327</v>
      </c>
      <c r="Q1052" t="str">
        <v>SME Term</v>
      </c>
      <c r="R1052" t="str">
        <v>Cancer</v>
      </c>
      <c r="S1052" t="str">
        <v>EWL</v>
      </c>
      <c r="T1052" t="str">
        <v>MIB</v>
      </c>
      <c r="U1052" t="str">
        <v>SI MIB</v>
      </c>
      <c r="V1052" t="str">
        <v>New Phoenix</v>
      </c>
      <c r="W1052" t="str">
        <v>New IT</v>
      </c>
      <c r="X1052" t="str">
        <v>Endowment</v>
      </c>
      <c r="Y1052" t="str">
        <v>LSFIH</v>
      </c>
      <c r="Z1052">
        <v>0</v>
      </c>
      <c r="AA1052">
        <v>0</v>
      </c>
      <c r="AB1052">
        <v>323.30962</v>
      </c>
      <c r="AC1052">
        <v>80.715902999999997</v>
      </c>
      <c r="AD1052">
        <v>376.52655299999998</v>
      </c>
      <c r="AE1052">
        <v>46.507572000000003</v>
      </c>
      <c r="AF1052">
        <v>161.41026199999996</v>
      </c>
      <c r="AG1052">
        <v>471.35987699999998</v>
      </c>
      <c r="AH1052">
        <v>1379.715927</v>
      </c>
      <c r="AI1052">
        <v>35.581231000000002</v>
      </c>
      <c r="AJ1052">
        <v>0</v>
      </c>
      <c r="AK1052">
        <v>24.741796000000249</v>
      </c>
      <c r="AL1052">
        <v>0</v>
      </c>
      <c r="AM1052">
        <v>208.98391689826218</v>
      </c>
      <c r="AN1052">
        <v>14.48132693875624</v>
      </c>
      <c r="AO1052">
        <v>369.93300896567854</v>
      </c>
      <c r="AP1052">
        <v>93.697989407950502</v>
      </c>
      <c r="AQ1052">
        <v>124.54158487344792</v>
      </c>
      <c r="AR1052">
        <v>184.82399013530411</v>
      </c>
      <c r="AS1052">
        <v>33.390680537231709</v>
      </c>
      <c r="AT1052">
        <v>9.8996962664863073</v>
      </c>
      <c r="AU1052">
        <v>0</v>
      </c>
      <c r="AV1052">
        <v>39.983313171258715</v>
      </c>
      <c r="AW1052" s="4" t="str">
        <v>Term Life</v>
      </c>
      <c r="AX1052" s="4" t="str">
        <v>Medical</v>
      </c>
      <c r="AY1052" s="4" t="str">
        <v>Whole Life</v>
      </c>
      <c r="AZ1052" s="4" t="str">
        <v>Term Life</v>
      </c>
      <c r="BA1052" s="4" t="str">
        <v>Term Life</v>
      </c>
      <c r="BB1052" s="4" t="str">
        <v>Term Life</v>
      </c>
      <c r="BC1052" s="4" t="str">
        <v>Term Life</v>
      </c>
      <c r="BD1052" s="4" t="str">
        <v>Mixed</v>
      </c>
      <c r="BE1052" s="4" t="str">
        <v>Medical</v>
      </c>
      <c r="BF1052" s="4">
        <v>0</v>
      </c>
      <c r="BG1052" s="4">
        <v>0.20899999999999999</v>
      </c>
      <c r="BH1052" s="4">
        <v>1</v>
      </c>
      <c r="BI1052" s="4">
        <v>0.23</v>
      </c>
      <c r="BJ1052" s="4">
        <v>1</v>
      </c>
      <c r="BK1052" s="4">
        <v>1</v>
      </c>
      <c r="BL1052" s="4">
        <v>0.03</v>
      </c>
      <c r="BM1052" s="4">
        <v>0.115</v>
      </c>
      <c r="BN1052" s="4">
        <v>0.01</v>
      </c>
      <c r="BO1052" s="4">
        <v>0.9</v>
      </c>
      <c r="BP1052" s="4">
        <v>0</v>
      </c>
      <c r="BQ1052" t="str">
        <f>VLOOKUP(A1052,Misc!$A$3:$B$11,2,FALSE)</f>
        <v>JPY</v>
      </c>
      <c r="BR1052">
        <f>INDEX(FX!$B$30:$AK$48,MATCH(Data!BQ1052,FX!$A$30:$A$48,0),MATCH(Data!D1052,Period,0))</f>
        <v>106.78432085999999</v>
      </c>
      <c r="BS1052">
        <f t="shared" si="290"/>
        <v>27.156315811587028</v>
      </c>
      <c r="BT1052">
        <f t="shared" si="291"/>
        <v>0</v>
      </c>
      <c r="BU1052">
        <f t="shared" si="292"/>
        <v>10.111367460115869</v>
      </c>
      <c r="BV1052">
        <f t="shared" si="293"/>
        <v>0</v>
      </c>
      <c r="BW1052">
        <f t="shared" si="294"/>
        <v>8.1110314568141941</v>
      </c>
      <c r="BX1052">
        <f t="shared" si="295"/>
        <v>0</v>
      </c>
      <c r="BY1052">
        <f t="shared" si="296"/>
        <v>6.8447211779670676</v>
      </c>
      <c r="BZ1052">
        <f t="shared" si="297"/>
        <v>0</v>
      </c>
      <c r="CA1052">
        <f t="shared" si="282"/>
        <v>29.606079212820077</v>
      </c>
      <c r="CB1052">
        <f t="shared" si="283"/>
        <v>22.743323431294428</v>
      </c>
      <c r="CC1052">
        <f t="shared" si="284"/>
        <v>10.433068145817826</v>
      </c>
      <c r="CD1052">
        <f t="shared" si="285"/>
        <v>9.6626129094001598</v>
      </c>
      <c r="CE1052" s="4">
        <f t="shared" si="286"/>
        <v>0.37233944141279873</v>
      </c>
      <c r="CF1052" s="4" t="str">
        <f t="shared" si="287"/>
        <v/>
      </c>
      <c r="CG1052" s="4">
        <f t="shared" si="288"/>
        <v>0.67693328374880679</v>
      </c>
      <c r="CH1052" s="4" t="str">
        <f t="shared" si="289"/>
        <v/>
      </c>
      <c r="CI1052">
        <f>INDEX(FX!$B$114:$AK$132,MATCH(Data!BQ1052,FX!$A$114:$A$132,0),MATCH(Data!D1052,Period,0))</f>
        <v>107.20411660000001</v>
      </c>
    </row>
    <row r="1053" spans="1:87" x14ac:dyDescent="0.15">
      <c r="A1053" t="s">
        <v>65</v>
      </c>
      <c r="B1053" s="1">
        <f t="shared" si="298"/>
        <v>44044</v>
      </c>
      <c r="C1053" t="str">
        <f t="shared" si="298"/>
        <v>IFA/Broker</v>
      </c>
      <c r="D1053" s="1">
        <v>44044</v>
      </c>
      <c r="E1053">
        <v>1688.496697</v>
      </c>
      <c r="F1053">
        <v>875.79232125282135</v>
      </c>
      <c r="G1053">
        <v>794.72811849000004</v>
      </c>
      <c r="H1053">
        <v>632.92677990124673</v>
      </c>
      <c r="I1053">
        <v>3447.5827439999998</v>
      </c>
      <c r="J1053">
        <v>2618.5129189999998</v>
      </c>
      <c r="K1053">
        <v>1460.262101</v>
      </c>
      <c r="L1053">
        <v>1267.3503069999999</v>
      </c>
      <c r="M1053">
        <v>1484.262708</v>
      </c>
      <c r="N1053">
        <v>643.93534583316136</v>
      </c>
      <c r="O1053">
        <v>724.92839569229261</v>
      </c>
      <c r="P1053">
        <v>542.80839913777993</v>
      </c>
      <c r="Q1053" t="str">
        <v>SME Term</v>
      </c>
      <c r="R1053" t="str">
        <v>Cancer</v>
      </c>
      <c r="S1053" t="str">
        <v>EWL</v>
      </c>
      <c r="T1053" t="str">
        <v>MIB</v>
      </c>
      <c r="U1053" t="str">
        <v>SI MIB</v>
      </c>
      <c r="V1053" t="str">
        <v>New Phoenix</v>
      </c>
      <c r="W1053" t="str">
        <v>New IT</v>
      </c>
      <c r="X1053" t="str">
        <v>Endowment</v>
      </c>
      <c r="Y1053" t="str">
        <v>LSFIH</v>
      </c>
      <c r="Z1053">
        <v>0</v>
      </c>
      <c r="AA1053">
        <v>0</v>
      </c>
      <c r="AB1053">
        <v>275.52522399999998</v>
      </c>
      <c r="AC1053">
        <v>99.201701</v>
      </c>
      <c r="AD1053">
        <v>369.17934500000001</v>
      </c>
      <c r="AE1053">
        <v>41.176096000000001</v>
      </c>
      <c r="AF1053">
        <v>115.827383</v>
      </c>
      <c r="AG1053">
        <v>435.57856299999997</v>
      </c>
      <c r="AH1053">
        <v>287.99359500000003</v>
      </c>
      <c r="AI1053">
        <v>34.510384999999999</v>
      </c>
      <c r="AJ1053">
        <v>0</v>
      </c>
      <c r="AK1053">
        <v>29.504405000000133</v>
      </c>
      <c r="AL1053">
        <v>0</v>
      </c>
      <c r="AM1053">
        <v>165.31513440000001</v>
      </c>
      <c r="AN1053">
        <v>14.88025515</v>
      </c>
      <c r="AO1053">
        <v>335.95320394999999</v>
      </c>
      <c r="AP1053">
        <v>80.460070193575817</v>
      </c>
      <c r="AQ1053">
        <v>74.129525120000011</v>
      </c>
      <c r="AR1053">
        <v>104.53885511999999</v>
      </c>
      <c r="AS1053">
        <v>46.654962390000001</v>
      </c>
      <c r="AT1053">
        <v>10.828735145010441</v>
      </c>
      <c r="AU1053">
        <v>0</v>
      </c>
      <c r="AV1053">
        <v>43.031579784234964</v>
      </c>
      <c r="AW1053" s="4" t="str">
        <v>Term Life</v>
      </c>
      <c r="AX1053" s="4" t="str">
        <v>Medical</v>
      </c>
      <c r="AY1053" s="4" t="str">
        <v>Whole Life</v>
      </c>
      <c r="AZ1053" s="4" t="str">
        <v>Term Life</v>
      </c>
      <c r="BA1053" s="4" t="str">
        <v>Term Life</v>
      </c>
      <c r="BB1053" s="4" t="str">
        <v>Term Life</v>
      </c>
      <c r="BC1053" s="4" t="str">
        <v>Term Life</v>
      </c>
      <c r="BD1053" s="4" t="str">
        <v>Mixed</v>
      </c>
      <c r="BE1053" s="4" t="str">
        <v>Medical</v>
      </c>
      <c r="BF1053" s="4">
        <v>0</v>
      </c>
      <c r="BG1053" s="4">
        <v>0.20899999999999999</v>
      </c>
      <c r="BH1053" s="4">
        <v>1</v>
      </c>
      <c r="BI1053" s="4">
        <v>0.23</v>
      </c>
      <c r="BJ1053" s="4">
        <v>1</v>
      </c>
      <c r="BK1053" s="4">
        <v>1</v>
      </c>
      <c r="BL1053" s="4">
        <v>0.03</v>
      </c>
      <c r="BM1053" s="4">
        <v>0.115</v>
      </c>
      <c r="BN1053" s="4">
        <v>0.01</v>
      </c>
      <c r="BO1053" s="4">
        <v>0.9</v>
      </c>
      <c r="BP1053" s="4">
        <v>0</v>
      </c>
      <c r="BQ1053" t="str">
        <f>VLOOKUP(A1053,Misc!$A$3:$B$11,2,FALSE)</f>
        <v>JPY</v>
      </c>
      <c r="BR1053">
        <f>INDEX(FX!$B$30:$AK$48,MATCH(Data!BQ1053,FX!$A$30:$A$48,0),MATCH(Data!D1053,Period,0))</f>
        <v>105.9022104</v>
      </c>
      <c r="BS1053">
        <f t="shared" si="290"/>
        <v>15.943923083592219</v>
      </c>
      <c r="BT1053">
        <f t="shared" si="291"/>
        <v>0</v>
      </c>
      <c r="BU1053">
        <f t="shared" si="292"/>
        <v>8.2698209786641179</v>
      </c>
      <c r="BV1053">
        <f t="shared" si="293"/>
        <v>0</v>
      </c>
      <c r="BW1053">
        <f t="shared" si="294"/>
        <v>7.5043581761726861</v>
      </c>
      <c r="BX1053">
        <f t="shared" si="295"/>
        <v>0</v>
      </c>
      <c r="BY1053">
        <f t="shared" si="296"/>
        <v>5.9765209575006821</v>
      </c>
      <c r="BZ1053">
        <f t="shared" si="297"/>
        <v>0</v>
      </c>
      <c r="CA1053">
        <f t="shared" si="282"/>
        <v>32.15905184745489</v>
      </c>
      <c r="CB1053">
        <f t="shared" si="283"/>
        <v>24.425488517107929</v>
      </c>
      <c r="CC1053">
        <f t="shared" si="284"/>
        <v>13.621324882966293</v>
      </c>
      <c r="CD1053">
        <f t="shared" si="285"/>
        <v>11.821843667895118</v>
      </c>
      <c r="CE1053" s="4">
        <f t="shared" si="286"/>
        <v>0.51868169052913538</v>
      </c>
      <c r="CF1053" s="4" t="str">
        <f t="shared" si="287"/>
        <v/>
      </c>
      <c r="CG1053" s="4">
        <f t="shared" si="288"/>
        <v>0.72269048784972745</v>
      </c>
      <c r="CH1053" s="4" t="str">
        <f t="shared" si="289"/>
        <v/>
      </c>
      <c r="CI1053">
        <f>INDEX(FX!$B$114:$AK$132,MATCH(Data!BQ1053,FX!$A$114:$A$132,0),MATCH(Data!D1053,Period,0))</f>
        <v>107.20411660000001</v>
      </c>
    </row>
    <row r="1054" spans="1:87" x14ac:dyDescent="0.15">
      <c r="A1054" t="s">
        <v>65</v>
      </c>
      <c r="B1054" s="1">
        <f t="shared" si="298"/>
        <v>44044</v>
      </c>
      <c r="C1054" t="str">
        <f t="shared" si="298"/>
        <v>IFA/Broker</v>
      </c>
      <c r="D1054" s="1">
        <v>44075</v>
      </c>
      <c r="E1054">
        <v>2446.2289603205395</v>
      </c>
      <c r="F1054">
        <v>1292.7409580011738</v>
      </c>
      <c r="G1054">
        <v>983.11990973222714</v>
      </c>
      <c r="H1054">
        <v>780.63094824593838</v>
      </c>
      <c r="I1054">
        <v>5439.3017099999997</v>
      </c>
      <c r="J1054">
        <v>4180.743426</v>
      </c>
      <c r="K1054">
        <v>2439.3277159999998</v>
      </c>
      <c r="L1054">
        <v>2108.8575700000001</v>
      </c>
      <c r="M1054">
        <v>1301.8756980000001</v>
      </c>
      <c r="N1054">
        <v>575.99204786783741</v>
      </c>
      <c r="O1054">
        <v>656.3862166067214</v>
      </c>
      <c r="P1054">
        <v>472.62719491080759</v>
      </c>
      <c r="Q1054" t="str">
        <v>SME Term</v>
      </c>
      <c r="R1054" t="str">
        <v>Cancer</v>
      </c>
      <c r="S1054" t="str">
        <v>EWL</v>
      </c>
      <c r="T1054" t="str">
        <v>MIB</v>
      </c>
      <c r="U1054" t="str">
        <v>SI MIB</v>
      </c>
      <c r="V1054" t="str">
        <v>New Phoenix</v>
      </c>
      <c r="W1054" t="str">
        <v>New IT</v>
      </c>
      <c r="X1054" t="str">
        <v>Endowment</v>
      </c>
      <c r="Y1054" t="str">
        <v>LSFIH</v>
      </c>
      <c r="Z1054">
        <v>0</v>
      </c>
      <c r="AA1054">
        <v>0</v>
      </c>
      <c r="AB1054">
        <v>331.56615184000003</v>
      </c>
      <c r="AC1054">
        <v>159.02868712500003</v>
      </c>
      <c r="AD1054">
        <v>370.26137589200005</v>
      </c>
      <c r="AE1054">
        <v>64.652616666000014</v>
      </c>
      <c r="AF1054">
        <v>474.07350983606597</v>
      </c>
      <c r="AG1054">
        <v>491.93645022950795</v>
      </c>
      <c r="AH1054">
        <v>405.46505576475238</v>
      </c>
      <c r="AI1054">
        <v>86.587578000000036</v>
      </c>
      <c r="AJ1054">
        <v>0</v>
      </c>
      <c r="AK1054">
        <v>62.657534967212996</v>
      </c>
      <c r="AL1054">
        <v>0</v>
      </c>
      <c r="AM1054">
        <v>198.93969110399999</v>
      </c>
      <c r="AN1054">
        <v>23.854303068750006</v>
      </c>
      <c r="AO1054">
        <v>336.93785206172004</v>
      </c>
      <c r="AP1054">
        <v>126.3343196777254</v>
      </c>
      <c r="AQ1054">
        <v>303.40704629508224</v>
      </c>
      <c r="AR1054">
        <v>118.06474805508192</v>
      </c>
      <c r="AS1054">
        <v>65.685339033889889</v>
      </c>
      <c r="AT1054">
        <v>27.169617174944101</v>
      </c>
      <c r="AU1054">
        <v>0</v>
      </c>
      <c r="AV1054">
        <v>92.348041529980264</v>
      </c>
      <c r="AW1054" s="4" t="str">
        <v>Term Life</v>
      </c>
      <c r="AX1054" s="4" t="str">
        <v>Medical</v>
      </c>
      <c r="AY1054" s="4" t="str">
        <v>Whole Life</v>
      </c>
      <c r="AZ1054" s="4" t="str">
        <v>Term Life</v>
      </c>
      <c r="BA1054" s="4" t="str">
        <v>Term Life</v>
      </c>
      <c r="BB1054" s="4" t="str">
        <v>Term Life</v>
      </c>
      <c r="BC1054" s="4" t="str">
        <v>Term Life</v>
      </c>
      <c r="BD1054" s="4" t="str">
        <v>Mixed</v>
      </c>
      <c r="BE1054" s="4" t="str">
        <v>Medical</v>
      </c>
      <c r="BF1054" s="4">
        <v>0</v>
      </c>
      <c r="BG1054" s="4">
        <v>0.20899999999999999</v>
      </c>
      <c r="BH1054" s="4">
        <v>1</v>
      </c>
      <c r="BI1054" s="4">
        <v>0.23</v>
      </c>
      <c r="BJ1054" s="4">
        <v>1</v>
      </c>
      <c r="BK1054" s="4">
        <v>1</v>
      </c>
      <c r="BL1054" s="4">
        <v>0.03</v>
      </c>
      <c r="BM1054" s="4">
        <v>0.115</v>
      </c>
      <c r="BN1054" s="4">
        <v>0.01</v>
      </c>
      <c r="BO1054" s="4">
        <v>0.9</v>
      </c>
      <c r="BP1054" s="4">
        <v>0</v>
      </c>
      <c r="BQ1054" t="str">
        <f>VLOOKUP(A1054,Misc!$A$3:$B$11,2,FALSE)</f>
        <v>JPY</v>
      </c>
      <c r="BR1054">
        <f>INDEX(FX!$B$30:$AK$48,MATCH(Data!BQ1054,FX!$A$30:$A$48,0),MATCH(Data!D1054,Period,0))</f>
        <v>105.9022104</v>
      </c>
      <c r="BS1054">
        <f t="shared" si="290"/>
        <v>0</v>
      </c>
      <c r="BT1054">
        <f t="shared" si="291"/>
        <v>23.098941477056645</v>
      </c>
      <c r="BU1054">
        <f t="shared" si="292"/>
        <v>0</v>
      </c>
      <c r="BV1054">
        <f t="shared" si="293"/>
        <v>12.2069308385387</v>
      </c>
      <c r="BW1054">
        <f t="shared" si="294"/>
        <v>0</v>
      </c>
      <c r="BX1054">
        <f t="shared" si="295"/>
        <v>9.2832803585394021</v>
      </c>
      <c r="BY1054">
        <f t="shared" si="296"/>
        <v>0</v>
      </c>
      <c r="BZ1054">
        <f t="shared" si="297"/>
        <v>7.3712431997164281</v>
      </c>
      <c r="CA1054">
        <f t="shared" si="282"/>
        <v>50.737806368902064</v>
      </c>
      <c r="CB1054">
        <f t="shared" si="283"/>
        <v>38.997974691580076</v>
      </c>
      <c r="CC1054">
        <f t="shared" si="284"/>
        <v>22.754048942930236</v>
      </c>
      <c r="CD1054">
        <f t="shared" si="285"/>
        <v>19.671423419947288</v>
      </c>
      <c r="CE1054" s="4" t="str">
        <f t="shared" si="286"/>
        <v/>
      </c>
      <c r="CF1054" s="4">
        <f t="shared" si="287"/>
        <v>0.52846278045526063</v>
      </c>
      <c r="CG1054" s="4" t="str">
        <f t="shared" si="288"/>
        <v/>
      </c>
      <c r="CH1054" s="4">
        <f t="shared" si="289"/>
        <v>0.60385721007319515</v>
      </c>
      <c r="CI1054">
        <f>INDEX(FX!$B$114:$AK$132,MATCH(Data!BQ1054,FX!$A$114:$A$132,0),MATCH(Data!D1054,Period,0))</f>
        <v>107.20411660000001</v>
      </c>
    </row>
    <row r="1055" spans="1:87" x14ac:dyDescent="0.15">
      <c r="A1055" t="s">
        <v>65</v>
      </c>
      <c r="B1055" s="1">
        <f t="shared" si="298"/>
        <v>44044</v>
      </c>
      <c r="C1055" t="str">
        <f t="shared" si="298"/>
        <v>IFA/Broker</v>
      </c>
      <c r="D1055" s="1">
        <v>44105</v>
      </c>
      <c r="E1055">
        <v>1792.5855817472834</v>
      </c>
      <c r="F1055">
        <v>1056.1530302024807</v>
      </c>
      <c r="G1055">
        <v>894.4334386798414</v>
      </c>
      <c r="H1055">
        <v>756.56308612827752</v>
      </c>
      <c r="I1055">
        <v>3986.1528929999999</v>
      </c>
      <c r="J1055">
        <v>3082.2548459999998</v>
      </c>
      <c r="K1055">
        <v>2066.7315050000002</v>
      </c>
      <c r="L1055">
        <v>1783.8762429999999</v>
      </c>
      <c r="M1055">
        <v>2054.786325</v>
      </c>
      <c r="N1055">
        <v>844.56711888509903</v>
      </c>
      <c r="O1055">
        <v>814.96983402449553</v>
      </c>
      <c r="P1055">
        <v>571.78782300953844</v>
      </c>
      <c r="Q1055" t="str">
        <v>SME Term</v>
      </c>
      <c r="R1055" t="str">
        <v>Cancer</v>
      </c>
      <c r="S1055" t="str">
        <v>EWL</v>
      </c>
      <c r="T1055" t="str">
        <v>MIB</v>
      </c>
      <c r="U1055" t="str">
        <v>SI MIB</v>
      </c>
      <c r="V1055" t="str">
        <v>New Phoenix</v>
      </c>
      <c r="W1055" t="str">
        <v>New IT</v>
      </c>
      <c r="X1055" t="str">
        <v>Endowment</v>
      </c>
      <c r="Y1055" t="str">
        <v>LSFIH</v>
      </c>
      <c r="Z1055">
        <v>0</v>
      </c>
      <c r="AA1055">
        <v>0</v>
      </c>
      <c r="AB1055">
        <v>261.66783191999997</v>
      </c>
      <c r="AC1055">
        <v>0</v>
      </c>
      <c r="AD1055">
        <v>416.43571641000005</v>
      </c>
      <c r="AE1055">
        <v>64.574528831999999</v>
      </c>
      <c r="AF1055">
        <v>207.91359682377038</v>
      </c>
      <c r="AG1055">
        <v>360.38356782786889</v>
      </c>
      <c r="AH1055">
        <v>326.157195966431</v>
      </c>
      <c r="AI1055">
        <v>81.547290000000004</v>
      </c>
      <c r="AJ1055">
        <v>0</v>
      </c>
      <c r="AK1055">
        <v>73.905853967213261</v>
      </c>
      <c r="AL1055">
        <v>0</v>
      </c>
      <c r="AM1055">
        <v>157.00069915199998</v>
      </c>
      <c r="AN1055">
        <v>0</v>
      </c>
      <c r="AO1055">
        <v>378.95650193310007</v>
      </c>
      <c r="AP1055">
        <v>126.18173229778277</v>
      </c>
      <c r="AQ1055">
        <v>133.06470196721304</v>
      </c>
      <c r="AR1055">
        <v>86.492056278688537</v>
      </c>
      <c r="AS1055">
        <v>52.837465746561826</v>
      </c>
      <c r="AT1055">
        <v>25.588065888090163</v>
      </c>
      <c r="AU1055">
        <v>0</v>
      </c>
      <c r="AV1055">
        <v>96.031806939044372</v>
      </c>
      <c r="AW1055" s="4" t="str">
        <v>Term Life</v>
      </c>
      <c r="AX1055" s="4" t="str">
        <v>Medical</v>
      </c>
      <c r="AY1055" s="4" t="str">
        <v>Whole Life</v>
      </c>
      <c r="AZ1055" s="4" t="str">
        <v>Term Life</v>
      </c>
      <c r="BA1055" s="4" t="str">
        <v>Term Life</v>
      </c>
      <c r="BB1055" s="4" t="str">
        <v>Term Life</v>
      </c>
      <c r="BC1055" s="4" t="str">
        <v>Term Life</v>
      </c>
      <c r="BD1055" s="4" t="str">
        <v>Mixed</v>
      </c>
      <c r="BE1055" s="4" t="str">
        <v>Medical</v>
      </c>
      <c r="BF1055" s="4">
        <v>0</v>
      </c>
      <c r="BG1055" s="4">
        <v>0.20899999999999999</v>
      </c>
      <c r="BH1055" s="4">
        <v>1</v>
      </c>
      <c r="BI1055" s="4">
        <v>0.23</v>
      </c>
      <c r="BJ1055" s="4">
        <v>1</v>
      </c>
      <c r="BK1055" s="4">
        <v>1</v>
      </c>
      <c r="BL1055" s="4">
        <v>0.03</v>
      </c>
      <c r="BM1055" s="4">
        <v>0.115</v>
      </c>
      <c r="BN1055" s="4">
        <v>0.01</v>
      </c>
      <c r="BO1055" s="4">
        <v>0.9</v>
      </c>
      <c r="BP1055" s="4">
        <v>0</v>
      </c>
      <c r="BQ1055" t="str">
        <f>VLOOKUP(A1055,Misc!$A$3:$B$11,2,FALSE)</f>
        <v>JPY</v>
      </c>
      <c r="BR1055">
        <f>INDEX(FX!$B$30:$AK$48,MATCH(Data!BQ1055,FX!$A$30:$A$48,0),MATCH(Data!D1055,Period,0))</f>
        <v>105.9022104</v>
      </c>
      <c r="BS1055">
        <f t="shared" si="290"/>
        <v>0</v>
      </c>
      <c r="BT1055">
        <f t="shared" si="291"/>
        <v>16.926800441431421</v>
      </c>
      <c r="BU1055">
        <f t="shared" si="292"/>
        <v>0</v>
      </c>
      <c r="BV1055">
        <f t="shared" si="293"/>
        <v>9.9729082727670875</v>
      </c>
      <c r="BW1055">
        <f t="shared" si="294"/>
        <v>0</v>
      </c>
      <c r="BX1055">
        <f t="shared" si="295"/>
        <v>8.4458429649532736</v>
      </c>
      <c r="BY1055">
        <f t="shared" si="296"/>
        <v>0</v>
      </c>
      <c r="BZ1055">
        <f t="shared" si="297"/>
        <v>7.1439782349271672</v>
      </c>
      <c r="CA1055">
        <f t="shared" si="282"/>
        <v>37.18283419911134</v>
      </c>
      <c r="CB1055">
        <f t="shared" si="283"/>
        <v>28.751273213700451</v>
      </c>
      <c r="CC1055">
        <f t="shared" si="284"/>
        <v>19.278471485487714</v>
      </c>
      <c r="CD1055">
        <f t="shared" si="285"/>
        <v>16.639997600614524</v>
      </c>
      <c r="CE1055" s="4" t="str">
        <f t="shared" si="286"/>
        <v/>
      </c>
      <c r="CF1055" s="4">
        <f t="shared" si="287"/>
        <v>0.58917858146165536</v>
      </c>
      <c r="CG1055" s="4" t="str">
        <f t="shared" si="288"/>
        <v/>
      </c>
      <c r="CH1055" s="4">
        <f t="shared" si="289"/>
        <v>0.71633850823988332</v>
      </c>
      <c r="CI1055">
        <f>INDEX(FX!$B$114:$AK$132,MATCH(Data!BQ1055,FX!$A$114:$A$132,0),MATCH(Data!D1055,Period,0))</f>
        <v>107.20411660000001</v>
      </c>
    </row>
    <row r="1056" spans="1:87" x14ac:dyDescent="0.15">
      <c r="A1056" t="s">
        <v>65</v>
      </c>
      <c r="B1056" s="1">
        <f t="shared" si="298"/>
        <v>44044</v>
      </c>
      <c r="C1056" t="str">
        <f t="shared" si="298"/>
        <v>IFA/Broker</v>
      </c>
      <c r="D1056" s="1">
        <v>44136</v>
      </c>
      <c r="E1056">
        <v>2227.0102418078814</v>
      </c>
      <c r="F1056">
        <v>1440.0110534654291</v>
      </c>
      <c r="G1056">
        <v>1195.444512939325</v>
      </c>
      <c r="H1056">
        <v>1061.2706128177451</v>
      </c>
      <c r="I1056">
        <v>4757.5949300000002</v>
      </c>
      <c r="J1056">
        <v>3631.6224849999999</v>
      </c>
      <c r="K1056">
        <v>2049.0477270000001</v>
      </c>
      <c r="L1056">
        <v>1766.334349</v>
      </c>
      <c r="M1056">
        <v>1462.7468690000001</v>
      </c>
      <c r="N1056">
        <v>783.17783500642656</v>
      </c>
      <c r="O1056">
        <v>709.12347502794523</v>
      </c>
      <c r="P1056">
        <v>511.82447064428311</v>
      </c>
      <c r="Q1056" t="str">
        <v>SME Term</v>
      </c>
      <c r="R1056" t="str">
        <v>Cancer</v>
      </c>
      <c r="S1056" t="str">
        <v>EWL</v>
      </c>
      <c r="T1056" t="str">
        <v>MIB</v>
      </c>
      <c r="U1056" t="str">
        <v>SI MIB</v>
      </c>
      <c r="V1056" t="str">
        <v>New Phoenix</v>
      </c>
      <c r="W1056" t="str">
        <v>New IT</v>
      </c>
      <c r="X1056" t="str">
        <v>Endowment</v>
      </c>
      <c r="Y1056" t="str">
        <v>LSFIH</v>
      </c>
      <c r="Z1056">
        <v>0</v>
      </c>
      <c r="AA1056">
        <v>0</v>
      </c>
      <c r="AB1056">
        <v>522.52886000000001</v>
      </c>
      <c r="AC1056">
        <v>0</v>
      </c>
      <c r="AD1056">
        <v>435.47963341000002</v>
      </c>
      <c r="AE1056">
        <v>70.599621708000001</v>
      </c>
      <c r="AF1056">
        <v>308.57458606557401</v>
      </c>
      <c r="AG1056">
        <v>382.445949180328</v>
      </c>
      <c r="AH1056">
        <v>335.93012847676601</v>
      </c>
      <c r="AI1056">
        <v>76.507002</v>
      </c>
      <c r="AJ1056">
        <v>0</v>
      </c>
      <c r="AK1056">
        <v>94.944460967213217</v>
      </c>
      <c r="AL1056">
        <v>0</v>
      </c>
      <c r="AM1056">
        <v>418.02308799999997</v>
      </c>
      <c r="AN1056">
        <v>0</v>
      </c>
      <c r="AO1056">
        <v>396.28646640310001</v>
      </c>
      <c r="AP1056">
        <v>137.95505329756318</v>
      </c>
      <c r="AQ1056">
        <v>197.48773508196734</v>
      </c>
      <c r="AR1056">
        <v>91.787027803278718</v>
      </c>
      <c r="AS1056">
        <v>54.420680813236096</v>
      </c>
      <c r="AT1056">
        <v>24.00651460123624</v>
      </c>
      <c r="AU1056">
        <v>0</v>
      </c>
      <c r="AV1056">
        <v>120.04448746504772</v>
      </c>
      <c r="AW1056" s="4" t="str">
        <v>Term Life</v>
      </c>
      <c r="AX1056" s="4" t="str">
        <v>Medical</v>
      </c>
      <c r="AY1056" s="4" t="str">
        <v>Whole Life</v>
      </c>
      <c r="AZ1056" s="4" t="str">
        <v>Term Life</v>
      </c>
      <c r="BA1056" s="4" t="str">
        <v>Term Life</v>
      </c>
      <c r="BB1056" s="4" t="str">
        <v>Term Life</v>
      </c>
      <c r="BC1056" s="4" t="str">
        <v>Term Life</v>
      </c>
      <c r="BD1056" s="4" t="str">
        <v>Mixed</v>
      </c>
      <c r="BE1056" s="4" t="str">
        <v>Medical</v>
      </c>
      <c r="BF1056" s="4">
        <v>0</v>
      </c>
      <c r="BG1056" s="4">
        <v>0.20899999999999999</v>
      </c>
      <c r="BH1056" s="4">
        <v>1</v>
      </c>
      <c r="BI1056" s="4">
        <v>0.23</v>
      </c>
      <c r="BJ1056" s="4">
        <v>1</v>
      </c>
      <c r="BK1056" s="4">
        <v>1</v>
      </c>
      <c r="BL1056" s="4">
        <v>0.03</v>
      </c>
      <c r="BM1056" s="4">
        <v>0.115</v>
      </c>
      <c r="BN1056" s="4">
        <v>0.01</v>
      </c>
      <c r="BO1056" s="4">
        <v>0.9</v>
      </c>
      <c r="BP1056" s="4">
        <v>0</v>
      </c>
      <c r="BQ1056" t="str">
        <f>VLOOKUP(A1056,Misc!$A$3:$B$11,2,FALSE)</f>
        <v>JPY</v>
      </c>
      <c r="BR1056">
        <f>INDEX(FX!$B$30:$AK$48,MATCH(Data!BQ1056,FX!$A$30:$A$48,0),MATCH(Data!D1056,Period,0))</f>
        <v>105.9022104</v>
      </c>
      <c r="BS1056">
        <f t="shared" si="290"/>
        <v>0</v>
      </c>
      <c r="BT1056">
        <f t="shared" si="291"/>
        <v>21.028930684225656</v>
      </c>
      <c r="BU1056">
        <f t="shared" si="292"/>
        <v>0</v>
      </c>
      <c r="BV1056">
        <f t="shared" si="293"/>
        <v>13.5975542722518</v>
      </c>
      <c r="BW1056">
        <f t="shared" si="294"/>
        <v>0</v>
      </c>
      <c r="BX1056">
        <f t="shared" si="295"/>
        <v>11.288192271191017</v>
      </c>
      <c r="BY1056">
        <f t="shared" si="296"/>
        <v>0</v>
      </c>
      <c r="BZ1056">
        <f t="shared" si="297"/>
        <v>10.021231934718381</v>
      </c>
      <c r="CA1056">
        <f t="shared" si="282"/>
        <v>44.378845522803367</v>
      </c>
      <c r="CB1056">
        <f t="shared" si="283"/>
        <v>33.875774552112674</v>
      </c>
      <c r="CC1056">
        <f t="shared" si="284"/>
        <v>19.11351720424512</v>
      </c>
      <c r="CD1056">
        <f t="shared" si="285"/>
        <v>16.476366813324404</v>
      </c>
      <c r="CE1056" s="4" t="str">
        <f t="shared" si="286"/>
        <v/>
      </c>
      <c r="CF1056" s="4">
        <f t="shared" si="287"/>
        <v>0.64661177862228048</v>
      </c>
      <c r="CG1056" s="4" t="str">
        <f t="shared" si="288"/>
        <v/>
      </c>
      <c r="CH1056" s="4">
        <f t="shared" si="289"/>
        <v>0.73698782399188256</v>
      </c>
      <c r="CI1056">
        <f>INDEX(FX!$B$114:$AK$132,MATCH(Data!BQ1056,FX!$A$114:$A$132,0),MATCH(Data!D1056,Period,0))</f>
        <v>107.20411660000001</v>
      </c>
    </row>
    <row r="1057" spans="1:87" x14ac:dyDescent="0.15">
      <c r="A1057" t="s">
        <v>65</v>
      </c>
      <c r="B1057" s="1">
        <f t="shared" si="298"/>
        <v>44044</v>
      </c>
      <c r="C1057" t="str">
        <f t="shared" si="298"/>
        <v>IFA/Broker</v>
      </c>
      <c r="D1057" s="1">
        <v>44166</v>
      </c>
      <c r="E1057">
        <v>2645.6123908563577</v>
      </c>
      <c r="F1057">
        <v>1687.1611044867827</v>
      </c>
      <c r="G1057">
        <v>1305.4381569100196</v>
      </c>
      <c r="H1057">
        <v>1162.9452984573991</v>
      </c>
      <c r="I1057">
        <v>5478.0586590000003</v>
      </c>
      <c r="J1057">
        <v>4230.2868490000001</v>
      </c>
      <c r="K1057">
        <v>2682.553026</v>
      </c>
      <c r="L1057">
        <v>2312.9444250000001</v>
      </c>
      <c r="M1057">
        <v>2941.0697439999999</v>
      </c>
      <c r="N1057">
        <v>1215.3980235313907</v>
      </c>
      <c r="O1057">
        <v>933.81214930096053</v>
      </c>
      <c r="P1057">
        <v>678.125411433051</v>
      </c>
      <c r="Q1057" t="str">
        <v>SME Term</v>
      </c>
      <c r="R1057" t="str">
        <v>Cancer</v>
      </c>
      <c r="S1057" t="str">
        <v>EWL</v>
      </c>
      <c r="T1057" t="str">
        <v>MIB</v>
      </c>
      <c r="U1057" t="str">
        <v>SI MIB</v>
      </c>
      <c r="V1057" t="str">
        <v>New Phoenix</v>
      </c>
      <c r="W1057" t="str">
        <v>New IT</v>
      </c>
      <c r="X1057" t="str">
        <v>Endowment</v>
      </c>
      <c r="Y1057" t="str">
        <v>LSFIH</v>
      </c>
      <c r="Z1057">
        <v>0</v>
      </c>
      <c r="AA1057">
        <v>0</v>
      </c>
      <c r="AB1057">
        <v>550.7090336</v>
      </c>
      <c r="AC1057">
        <v>0</v>
      </c>
      <c r="AD1057">
        <v>468.30529289200001</v>
      </c>
      <c r="AE1057">
        <v>73.612168145999988</v>
      </c>
      <c r="AF1057">
        <v>475.84829467213098</v>
      </c>
      <c r="AG1057">
        <v>429.63704409835998</v>
      </c>
      <c r="AH1057">
        <v>428.55459148065302</v>
      </c>
      <c r="AI1057">
        <v>86.587578000000036</v>
      </c>
      <c r="AJ1057">
        <v>0</v>
      </c>
      <c r="AK1057">
        <v>132.35838796721373</v>
      </c>
      <c r="AL1057">
        <v>0</v>
      </c>
      <c r="AM1057">
        <v>440.56722688000008</v>
      </c>
      <c r="AN1057">
        <v>0</v>
      </c>
      <c r="AO1057">
        <v>426.15781653172002</v>
      </c>
      <c r="AP1057">
        <v>143.84171379745334</v>
      </c>
      <c r="AQ1057">
        <v>304.54290859016385</v>
      </c>
      <c r="AR1057">
        <v>103.11289058360639</v>
      </c>
      <c r="AS1057">
        <v>69.42584381986579</v>
      </c>
      <c r="AT1057">
        <v>27.169617174944101</v>
      </c>
      <c r="AU1057">
        <v>0</v>
      </c>
      <c r="AV1057">
        <v>172.34308710902928</v>
      </c>
      <c r="AW1057" s="4" t="str">
        <v>Term Life</v>
      </c>
      <c r="AX1057" s="4" t="str">
        <v>Medical</v>
      </c>
      <c r="AY1057" s="4" t="str">
        <v>Whole Life</v>
      </c>
      <c r="AZ1057" s="4" t="str">
        <v>Term Life</v>
      </c>
      <c r="BA1057" s="4" t="str">
        <v>Term Life</v>
      </c>
      <c r="BB1057" s="4" t="str">
        <v>Term Life</v>
      </c>
      <c r="BC1057" s="4" t="str">
        <v>Term Life</v>
      </c>
      <c r="BD1057" s="4" t="str">
        <v>Mixed</v>
      </c>
      <c r="BE1057" s="4" t="str">
        <v>Medical</v>
      </c>
      <c r="BF1057" s="4">
        <v>0</v>
      </c>
      <c r="BG1057" s="4">
        <v>0.20899999999999999</v>
      </c>
      <c r="BH1057" s="4">
        <v>1</v>
      </c>
      <c r="BI1057" s="4">
        <v>0.23</v>
      </c>
      <c r="BJ1057" s="4">
        <v>1</v>
      </c>
      <c r="BK1057" s="4">
        <v>1</v>
      </c>
      <c r="BL1057" s="4">
        <v>0.03</v>
      </c>
      <c r="BM1057" s="4">
        <v>0.115</v>
      </c>
      <c r="BN1057" s="4">
        <v>0.01</v>
      </c>
      <c r="BO1057" s="4">
        <v>0.9</v>
      </c>
      <c r="BP1057" s="4">
        <v>0</v>
      </c>
      <c r="BQ1057" t="str">
        <f>VLOOKUP(A1057,Misc!$A$3:$B$11,2,FALSE)</f>
        <v>JPY</v>
      </c>
      <c r="BR1057">
        <f>INDEX(FX!$B$30:$AK$48,MATCH(Data!BQ1057,FX!$A$30:$A$48,0),MATCH(Data!D1057,Period,0))</f>
        <v>105.9022104</v>
      </c>
      <c r="BS1057">
        <f t="shared" si="290"/>
        <v>0</v>
      </c>
      <c r="BT1057">
        <f t="shared" si="291"/>
        <v>24.981654120945127</v>
      </c>
      <c r="BU1057">
        <f t="shared" si="292"/>
        <v>0</v>
      </c>
      <c r="BV1057">
        <f t="shared" si="293"/>
        <v>15.931311519507082</v>
      </c>
      <c r="BW1057">
        <f t="shared" si="294"/>
        <v>0</v>
      </c>
      <c r="BX1057">
        <f t="shared" si="295"/>
        <v>12.326826342710781</v>
      </c>
      <c r="BY1057">
        <f t="shared" si="296"/>
        <v>0</v>
      </c>
      <c r="BZ1057">
        <f t="shared" si="297"/>
        <v>10.981312798523033</v>
      </c>
      <c r="CA1057">
        <f t="shared" si="282"/>
        <v>51.099331189302482</v>
      </c>
      <c r="CB1057">
        <f t="shared" si="283"/>
        <v>39.460115741488231</v>
      </c>
      <c r="CC1057">
        <f t="shared" si="284"/>
        <v>25.022854635416117</v>
      </c>
      <c r="CD1057">
        <f t="shared" si="285"/>
        <v>21.575145604063493</v>
      </c>
      <c r="CE1057" s="4" t="str">
        <f t="shared" si="286"/>
        <v/>
      </c>
      <c r="CF1057" s="4">
        <f t="shared" si="287"/>
        <v>0.63772044246461435</v>
      </c>
      <c r="CG1057" s="4" t="str">
        <f t="shared" si="288"/>
        <v/>
      </c>
      <c r="CH1057" s="4">
        <f t="shared" si="289"/>
        <v>0.68929119771947045</v>
      </c>
      <c r="CI1057">
        <f>INDEX(FX!$B$114:$AK$132,MATCH(Data!BQ1057,FX!$A$114:$A$132,0),MATCH(Data!D1057,Period,0))</f>
        <v>107.20411660000001</v>
      </c>
    </row>
    <row r="1058" spans="1:87" x14ac:dyDescent="0.15">
      <c r="A1058" t="s">
        <v>65</v>
      </c>
      <c r="B1058" s="1">
        <f t="shared" si="298"/>
        <v>44044</v>
      </c>
      <c r="C1058" t="s">
        <v>109</v>
      </c>
      <c r="D1058" s="1">
        <v>43831</v>
      </c>
      <c r="E1058">
        <f t="array" ref="E1058:E1069">TRANSPOSE('[11]DM_Key Metrics P1'!$F$6:$Q$6)</f>
        <v>210.096971</v>
      </c>
      <c r="F1058">
        <f t="array" ref="F1058:F1069">TRANSPOSE('[11]DM_Key Metrics P1'!$F$11:$Q$11)</f>
        <v>127.77908540378954</v>
      </c>
      <c r="G1058">
        <f t="array" ref="G1058:G1069">TRANSPOSE('[11]DM_Key Metrics P1'!$F$16:$Q$16)</f>
        <v>191.27771442553097</v>
      </c>
      <c r="H1058">
        <f t="array" ref="H1058:H1069">TRANSPOSE('[11]DM_Key Metrics P1'!$F$21:$Q$21)</f>
        <v>115.84031590194417</v>
      </c>
      <c r="I1058">
        <f t="array" ref="I1058:I1069">TRANSPOSE('[11]DM_Key Metrics P1'!$F$7:$Q$7)</f>
        <v>307.94392399999998</v>
      </c>
      <c r="J1058">
        <f t="array" ref="J1058:J1069">TRANSPOSE('[11]DM_Key Metrics P1'!$F$12:$Q$12)</f>
        <v>200.85555600000001</v>
      </c>
      <c r="K1058">
        <f t="array" ref="K1058:K1069">TRANSPOSE('[11]DM_Key Metrics P1'!$F$17:$Q$17)</f>
        <v>270.22253000000001</v>
      </c>
      <c r="L1058">
        <f t="array" ref="L1058:L1069">TRANSPOSE('[11]DM_Key Metrics P1'!$F$22:$Q$22)</f>
        <v>175.48166699999999</v>
      </c>
      <c r="M1058">
        <f t="array" ref="M1058:M1069">TRANSPOSE('[11]DM_Key Metrics P1'!$F$9:$Q$9)</f>
        <v>149.20480500000002</v>
      </c>
      <c r="N1058">
        <f t="array" ref="N1058:N1069">TRANSPOSE('[11]DM_Key Metrics P1'!$F$14:$Q$14)</f>
        <v>136.53057126533773</v>
      </c>
      <c r="O1058">
        <f t="array" ref="O1058:O1069">TRANSPOSE('[11]DM_Key Metrics P1'!$F$19:$Q$19)</f>
        <v>134.24184785310183</v>
      </c>
      <c r="P1058">
        <f t="array" ref="P1058:P1069">TRANSPOSE('[11]DM_Key Metrics P1'!$F$24:$Q$24)</f>
        <v>126.02821724746413</v>
      </c>
      <c r="Q1058" t="str">
        <f t="array" ref="Q1058:Q1069">'[11]DM_Key Products'!$D$6</f>
        <v>SI Medical</v>
      </c>
      <c r="R1058" t="str">
        <f t="array" ref="R1058:R1069">'[11]DM_Key Products'!$D$9</f>
        <v>Cancer</v>
      </c>
      <c r="S1058" t="str">
        <f t="array" ref="S1058:S1069">'[11]DM_Key Products'!$D$12</f>
        <v>Medical</v>
      </c>
      <c r="T1058" t="str">
        <f t="array" ref="T1058:T1069">'[11]DM_Key Products'!$D$15</f>
        <v>MIB</v>
      </c>
      <c r="U1058">
        <f t="array" ref="U1058:U1069">'[11]DM_Key Products'!$D$18</f>
        <v>0</v>
      </c>
      <c r="V1058">
        <f t="array" ref="V1058:V1069">'[11]DM_Key Products'!$D$21</f>
        <v>0</v>
      </c>
      <c r="W1058">
        <f t="array" ref="W1058:W1069">'[11]DM_Key Products'!$D$24</f>
        <v>0</v>
      </c>
      <c r="X1058">
        <f t="array" ref="X1058:X1069">'[11]DM_Key Products'!$D$27</f>
        <v>0</v>
      </c>
      <c r="Y1058">
        <f t="array" ref="Y1058:Y1069">'[11]DM_Key Products'!$D$30</f>
        <v>0</v>
      </c>
      <c r="Z1058">
        <f t="array" ref="Z1058:Z1069">'[11]DM_Key Products'!$D$33</f>
        <v>0</v>
      </c>
      <c r="AA1058">
        <f t="array" ref="AA1058:AA1069">TRANSPOSE('[11]DM_Key Products'!$F$6:$Q$6)</f>
        <v>74.042192999999997</v>
      </c>
      <c r="AB1058">
        <f t="array" ref="AB1058:AB1069">TRANSPOSE('[11]DM_Key Products'!$F$9:$Q$9)</f>
        <v>76.517876000000001</v>
      </c>
      <c r="AC1058">
        <f t="array" ref="AC1058:AC1069">TRANSPOSE('[11]DM_Key Products'!$F$12:$Q$12)</f>
        <v>24.979735999999999</v>
      </c>
      <c r="AD1058">
        <f t="array" ref="AD1058:AD1069">TRANSPOSE('[11]DM_Key Products'!$F$15:$Q$15)</f>
        <v>13.448938999999998</v>
      </c>
      <c r="AE1058">
        <f t="array" ref="AE1058:AE1069">TRANSPOSE('[11]DM_Key Products'!$F$18:$Q$18)</f>
        <v>0</v>
      </c>
      <c r="AF1058">
        <f t="array" ref="AF1058:AF1069">TRANSPOSE('[11]DM_Key Products'!$F$21:$Q$21)</f>
        <v>0</v>
      </c>
      <c r="AG1058">
        <f t="array" ref="AG1058:AG1069">TRANSPOSE('[11]DM_Key Products'!$F$24:$Q$24)</f>
        <v>0</v>
      </c>
      <c r="AH1058">
        <f t="array" ref="AH1058:AH1069">TRANSPOSE('[11]DM_Key Products'!$F$27:$Q$27)</f>
        <v>0</v>
      </c>
      <c r="AI1058">
        <f t="array" ref="AI1058:AI1069">TRANSPOSE('[11]DM_Key Products'!$F$30:$Q$30)</f>
        <v>0</v>
      </c>
      <c r="AJ1058">
        <f t="array" ref="AJ1058:AJ1069">TRANSPOSE('[11]DM_Key Products'!$F$33:$Q$33)</f>
        <v>0</v>
      </c>
      <c r="AK1058">
        <f t="array" ref="AK1058:AK1069">TRANSPOSE('[11]DM_Key Products'!$F$36:$Q$36)</f>
        <v>21.108226999999999</v>
      </c>
      <c r="AL1058">
        <f t="array" ref="AL1058:AL1069">TRANSPOSE('[11]DM_Key Products'!$F$7:$Q$7)</f>
        <v>41.730908833047131</v>
      </c>
      <c r="AM1058">
        <f t="array" ref="AM1058:AM1069">TRANSPOSE('[11]DM_Key Products'!$F$10:$Q$10)</f>
        <v>43.087459879643809</v>
      </c>
      <c r="AN1058">
        <f t="array" ref="AN1058:AN1069">TRANSPOSE('[11]DM_Key Products'!$F$13:$Q$13)</f>
        <v>26.98842475733403</v>
      </c>
      <c r="AO1058">
        <f t="array" ref="AO1058:AO1069">TRANSPOSE('[11]DM_Key Products'!$F$16:$Q$16)</f>
        <v>8.0960008918403066</v>
      </c>
      <c r="AP1058">
        <f t="array" ref="AP1058:AP1069">TRANSPOSE('[11]DM_Key Products'!$F$19:$Q$19)</f>
        <v>0</v>
      </c>
      <c r="AQ1058">
        <f t="array" ref="AQ1058:AQ1069">TRANSPOSE('[11]DM_Key Products'!$F$22:$Q$22)</f>
        <v>0</v>
      </c>
      <c r="AR1058">
        <f t="array" ref="AR1058:AR1069">TRANSPOSE('[11]DM_Key Products'!$F$25:$Q$25)</f>
        <v>0</v>
      </c>
      <c r="AS1058">
        <f t="array" ref="AS1058:AS1069">TRANSPOSE('[11]DM_Key Products'!$F$28:$Q$28)</f>
        <v>0</v>
      </c>
      <c r="AT1058">
        <f t="array" ref="AT1058:AT1069">TRANSPOSE('[11]DM_Key Products'!$F$31:$Q$31)</f>
        <v>0</v>
      </c>
      <c r="AU1058">
        <f t="array" ref="AU1058:AU1069">TRANSPOSE('[11]DM_Key Products'!$F$34:$Q$35)</f>
        <v>0</v>
      </c>
      <c r="AV1058">
        <f t="array" ref="AV1058:AV1069">TRANSPOSE('[11]DM_Key Products'!$F$37:$Q$37)</f>
        <v>7.8762910419242615</v>
      </c>
      <c r="AW1058" s="4" t="str">
        <f t="array" ref="AW1058:AW1069">'[11]DM_Key Products'!$D$8</f>
        <v>Medical</v>
      </c>
      <c r="AX1058" s="4" t="str">
        <f t="array" ref="AX1058:AX1069">'[11]DM_Key Products'!$D$11</f>
        <v>Medical</v>
      </c>
      <c r="AY1058" s="4" t="str">
        <f t="array" ref="AY1058:AY1069">'[11]DM_Key Products'!$D$14</f>
        <v>Medical</v>
      </c>
      <c r="AZ1058" s="4" t="str">
        <f t="array" ref="AZ1058:AZ1069">'[11]DM_Key Products'!$D$17</f>
        <v>Term Life</v>
      </c>
      <c r="BA1058" s="4">
        <f t="array" ref="BA1058:BA1069">'[11]DM_Key Products'!$D$20</f>
        <v>0</v>
      </c>
      <c r="BB1058" s="4">
        <f t="array" ref="BB1058:BB1069">'[11]DM_Key Products'!$D$23</f>
        <v>0</v>
      </c>
      <c r="BC1058" s="4">
        <f t="array" ref="BC1058:BC1069">'[11]DM_Key Products'!$D$26</f>
        <v>0</v>
      </c>
      <c r="BD1058" s="4">
        <f t="array" ref="BD1058:BD1069">'[11]DM_Key Products'!$D$29</f>
        <v>0</v>
      </c>
      <c r="BE1058" s="4">
        <f t="array" ref="BE1058:BE1069">'[11]DM_Key Products'!$D$32</f>
        <v>0</v>
      </c>
      <c r="BF1058" s="4">
        <f t="array" ref="BF1058:BF1069">'[11]DM_Key Products'!$D$35</f>
        <v>0</v>
      </c>
      <c r="BG1058" s="4">
        <f t="array" ref="BG1058:BG1069">'[11]DM_Key Products'!$D$7</f>
        <v>0.88900000000000001</v>
      </c>
      <c r="BH1058" s="4">
        <f t="array" ref="BH1058:BH1069">'[11]DM_Key Products'!$D$10</f>
        <v>1</v>
      </c>
      <c r="BI1058" s="4">
        <f t="array" ref="BI1058:BI1069">'[11]DM_Key Products'!$D$13</f>
        <v>0.79900000000000004</v>
      </c>
      <c r="BJ1058" s="4">
        <f t="array" ref="BJ1058:BJ1069">'[11]DM_Key Products'!$D$16</f>
        <v>1</v>
      </c>
      <c r="BK1058" s="4">
        <f t="array" ref="BK1058:BK1069">'[11]DM_Key Products'!$D$19</f>
        <v>0</v>
      </c>
      <c r="BL1058" s="4">
        <f t="array" ref="BL1058:BL1069">'[11]DM_Key Products'!$D$22</f>
        <v>0</v>
      </c>
      <c r="BM1058" s="4">
        <f t="array" ref="BM1058:BM1069">'[11]DM_Key Products'!$D$25</f>
        <v>0</v>
      </c>
      <c r="BN1058" s="4">
        <f t="array" ref="BN1058:BN1069">'[11]DM_Key Products'!$D$28</f>
        <v>0</v>
      </c>
      <c r="BO1058" s="4">
        <f t="array" ref="BO1058:BO1069">'[11]DM_Key Products'!$D$31</f>
        <v>0</v>
      </c>
      <c r="BP1058" s="4">
        <f t="array" ref="BP1058:BP1069">'[11]DM_Key Products'!$D$34</f>
        <v>0</v>
      </c>
      <c r="BQ1058" t="str">
        <f>VLOOKUP(A1058,Misc!$A$3:$B$11,2,FALSE)</f>
        <v>JPY</v>
      </c>
      <c r="BR1058">
        <f>INDEX(FX!$B$30:$AK$48,MATCH(Data!BQ1058,FX!$A$30:$A$48,0),MATCH(Data!D1058,Period,0))</f>
        <v>109.2835173</v>
      </c>
      <c r="BS1058">
        <f t="shared" si="290"/>
        <v>1.9224945919635037</v>
      </c>
      <c r="BT1058">
        <f t="shared" si="291"/>
        <v>0</v>
      </c>
      <c r="BU1058">
        <f t="shared" si="292"/>
        <v>1.1692438947862227</v>
      </c>
      <c r="BV1058">
        <f t="shared" si="293"/>
        <v>0</v>
      </c>
      <c r="BW1058">
        <f t="shared" si="294"/>
        <v>1.7502887823462374</v>
      </c>
      <c r="BX1058">
        <f t="shared" si="295"/>
        <v>0</v>
      </c>
      <c r="BY1058">
        <f t="shared" si="296"/>
        <v>1.0599980561015871</v>
      </c>
      <c r="BZ1058">
        <f t="shared" si="297"/>
        <v>0</v>
      </c>
      <c r="CA1058">
        <f t="shared" si="282"/>
        <v>2.8584028182055463</v>
      </c>
      <c r="CB1058">
        <f t="shared" si="283"/>
        <v>1.8643851772267537</v>
      </c>
      <c r="CC1058">
        <f t="shared" si="284"/>
        <v>2.5082645933115821</v>
      </c>
      <c r="CD1058">
        <f t="shared" si="285"/>
        <v>1.6288591928711253</v>
      </c>
      <c r="CE1058" s="4">
        <f t="shared" si="286"/>
        <v>0.60819099292863932</v>
      </c>
      <c r="CF1058" s="4" t="str">
        <f t="shared" si="287"/>
        <v/>
      </c>
      <c r="CG1058" s="4">
        <f t="shared" si="288"/>
        <v>0.90656710787905426</v>
      </c>
      <c r="CH1058" s="4" t="str">
        <f t="shared" si="289"/>
        <v/>
      </c>
      <c r="CI1058">
        <f>INDEX(FX!$B$114:$AK$132,MATCH(Data!BQ1058,FX!$A$114:$A$132,0),MATCH(Data!D1058,Period,0))</f>
        <v>107.7328646748682</v>
      </c>
    </row>
    <row r="1059" spans="1:87" x14ac:dyDescent="0.15">
      <c r="A1059" t="s">
        <v>65</v>
      </c>
      <c r="B1059" s="1">
        <f t="shared" si="298"/>
        <v>44044</v>
      </c>
      <c r="C1059" t="str">
        <f>C1058</f>
        <v>DTC</v>
      </c>
      <c r="D1059" s="1">
        <v>43862</v>
      </c>
      <c r="E1059">
        <v>238.52064100000001</v>
      </c>
      <c r="F1059">
        <v>137.12621350648342</v>
      </c>
      <c r="G1059">
        <v>209.13173407099575</v>
      </c>
      <c r="H1059">
        <v>122.3099368080312</v>
      </c>
      <c r="I1059">
        <v>307.94392399999998</v>
      </c>
      <c r="J1059">
        <v>200.85555600000001</v>
      </c>
      <c r="K1059">
        <v>270.22253000000001</v>
      </c>
      <c r="L1059">
        <v>175.48166699999999</v>
      </c>
      <c r="M1059">
        <v>158.42999802538199</v>
      </c>
      <c r="N1059">
        <v>147.26351241041385</v>
      </c>
      <c r="O1059">
        <v>134.89319086692353</v>
      </c>
      <c r="P1059">
        <v>129.52519057139423</v>
      </c>
      <c r="Q1059" t="str">
        <v>SI Medical</v>
      </c>
      <c r="R1059" t="str">
        <v>Cancer</v>
      </c>
      <c r="S1059" t="str">
        <v>Medical</v>
      </c>
      <c r="T1059" t="str">
        <v>MIB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74.244985999999997</v>
      </c>
      <c r="AB1059">
        <v>82.388604000000001</v>
      </c>
      <c r="AC1059">
        <v>29.012117000000003</v>
      </c>
      <c r="AD1059">
        <v>13.537255999999999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39.337677999999983</v>
      </c>
      <c r="AL1059">
        <v>41.419470263152938</v>
      </c>
      <c r="AM1059">
        <v>45.585920976661754</v>
      </c>
      <c r="AN1059">
        <v>30.974944149162589</v>
      </c>
      <c r="AO1059">
        <v>8.6473215571099011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10.498556560396253</v>
      </c>
      <c r="AW1059" s="4" t="str">
        <v>Medical</v>
      </c>
      <c r="AX1059" s="4" t="str">
        <v>Medical</v>
      </c>
      <c r="AY1059" s="4" t="str">
        <v>Medical</v>
      </c>
      <c r="AZ1059" s="4" t="str">
        <v>Term Life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0.88900000000000001</v>
      </c>
      <c r="BH1059" s="4">
        <v>1</v>
      </c>
      <c r="BI1059" s="4">
        <v>0.79900000000000004</v>
      </c>
      <c r="BJ1059" s="4">
        <v>1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t="str">
        <f>VLOOKUP(A1059,Misc!$A$3:$B$11,2,FALSE)</f>
        <v>JPY</v>
      </c>
      <c r="BR1059">
        <f>INDEX(FX!$B$30:$AK$48,MATCH(Data!BQ1059,FX!$A$30:$A$48,0),MATCH(Data!D1059,Period,0))</f>
        <v>110.01451833</v>
      </c>
      <c r="BS1059">
        <f t="shared" si="290"/>
        <v>2.168083309554949</v>
      </c>
      <c r="BT1059">
        <f t="shared" si="291"/>
        <v>0</v>
      </c>
      <c r="BU1059">
        <f t="shared" si="292"/>
        <v>1.2464374301504377</v>
      </c>
      <c r="BV1059">
        <f t="shared" si="293"/>
        <v>0</v>
      </c>
      <c r="BW1059">
        <f t="shared" si="294"/>
        <v>1.9009466863608251</v>
      </c>
      <c r="BX1059">
        <f t="shared" si="295"/>
        <v>0</v>
      </c>
      <c r="BY1059">
        <f t="shared" si="296"/>
        <v>1.1117617807601521</v>
      </c>
      <c r="BZ1059">
        <f t="shared" si="297"/>
        <v>0</v>
      </c>
      <c r="CA1059">
        <f t="shared" si="282"/>
        <v>2.8584028182055463</v>
      </c>
      <c r="CB1059">
        <f t="shared" si="283"/>
        <v>1.8643851772267537</v>
      </c>
      <c r="CC1059">
        <f t="shared" si="284"/>
        <v>2.5082645933115821</v>
      </c>
      <c r="CD1059">
        <f t="shared" si="285"/>
        <v>1.6288591928711253</v>
      </c>
      <c r="CE1059" s="4">
        <f t="shared" si="286"/>
        <v>0.57490292216044914</v>
      </c>
      <c r="CF1059" s="4" t="str">
        <f t="shared" si="287"/>
        <v/>
      </c>
      <c r="CG1059" s="4">
        <f t="shared" si="288"/>
        <v>0.89195153632859769</v>
      </c>
      <c r="CH1059" s="4" t="str">
        <f t="shared" si="289"/>
        <v/>
      </c>
      <c r="CI1059">
        <f>INDEX(FX!$B$114:$AK$132,MATCH(Data!BQ1059,FX!$A$114:$A$132,0),MATCH(Data!D1059,Period,0))</f>
        <v>107.7328646748682</v>
      </c>
    </row>
    <row r="1060" spans="1:87" x14ac:dyDescent="0.15">
      <c r="A1060" t="s">
        <v>65</v>
      </c>
      <c r="B1060" s="1">
        <f t="shared" si="298"/>
        <v>44044</v>
      </c>
      <c r="C1060" t="str">
        <f t="shared" si="298"/>
        <v>DTC</v>
      </c>
      <c r="D1060" s="1">
        <v>43891</v>
      </c>
      <c r="E1060">
        <v>281.30425100000002</v>
      </c>
      <c r="F1060">
        <v>167.52725956415333</v>
      </c>
      <c r="G1060">
        <v>255.51268769727403</v>
      </c>
      <c r="H1060">
        <v>151.45788119949688</v>
      </c>
      <c r="I1060">
        <v>307.94392399999998</v>
      </c>
      <c r="J1060">
        <v>200.85555600000001</v>
      </c>
      <c r="K1060">
        <v>270.22253000000001</v>
      </c>
      <c r="L1060">
        <v>175.48166699999999</v>
      </c>
      <c r="M1060">
        <v>295.32002399999999</v>
      </c>
      <c r="N1060">
        <v>300.95126254927459</v>
      </c>
      <c r="O1060">
        <v>181.71068764038907</v>
      </c>
      <c r="P1060">
        <v>185.60451843834682</v>
      </c>
      <c r="Q1060" t="str">
        <v>SI Medical</v>
      </c>
      <c r="R1060" t="str">
        <v>Cancer</v>
      </c>
      <c r="S1060" t="str">
        <v>Medical</v>
      </c>
      <c r="T1060" t="str">
        <v>MIB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93.912762000000001</v>
      </c>
      <c r="AB1060">
        <v>95.915942999999999</v>
      </c>
      <c r="AC1060">
        <v>36.090707000000002</v>
      </c>
      <c r="AD1060">
        <v>16.114771000000001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39.270068000000009</v>
      </c>
      <c r="AL1060">
        <v>53.157244686575311</v>
      </c>
      <c r="AM1060">
        <v>52.362424139674154</v>
      </c>
      <c r="AN1060">
        <v>38.740059715399241</v>
      </c>
      <c r="AO1060">
        <v>9.5450022039219853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13.722528818582617</v>
      </c>
      <c r="AW1060" s="4" t="str">
        <v>Medical</v>
      </c>
      <c r="AX1060" s="4" t="str">
        <v>Medical</v>
      </c>
      <c r="AY1060" s="4" t="str">
        <v>Medical</v>
      </c>
      <c r="AZ1060" s="4" t="str">
        <v>Term Life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0.88900000000000001</v>
      </c>
      <c r="BH1060" s="4">
        <v>1</v>
      </c>
      <c r="BI1060" s="4">
        <v>0.79900000000000004</v>
      </c>
      <c r="BJ1060" s="4">
        <v>1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t="str">
        <f>VLOOKUP(A1060,Misc!$A$3:$B$11,2,FALSE)</f>
        <v>JPY</v>
      </c>
      <c r="BR1060">
        <f>INDEX(FX!$B$30:$AK$48,MATCH(Data!BQ1060,FX!$A$30:$A$48,0),MATCH(Data!D1060,Period,0))</f>
        <v>107.54321586</v>
      </c>
      <c r="BS1060">
        <f t="shared" si="290"/>
        <v>2.6157321849683437</v>
      </c>
      <c r="BT1060">
        <f t="shared" si="291"/>
        <v>0</v>
      </c>
      <c r="BU1060">
        <f t="shared" si="292"/>
        <v>1.5577668774778008</v>
      </c>
      <c r="BV1060">
        <f t="shared" si="293"/>
        <v>0</v>
      </c>
      <c r="BW1060">
        <f t="shared" si="294"/>
        <v>2.3759070774850271</v>
      </c>
      <c r="BX1060">
        <f t="shared" si="295"/>
        <v>0</v>
      </c>
      <c r="BY1060">
        <f t="shared" si="296"/>
        <v>1.4083443570877134</v>
      </c>
      <c r="BZ1060">
        <f t="shared" si="297"/>
        <v>0</v>
      </c>
      <c r="CA1060">
        <f t="shared" si="282"/>
        <v>2.8584028182055463</v>
      </c>
      <c r="CB1060">
        <f t="shared" si="283"/>
        <v>1.8643851772267537</v>
      </c>
      <c r="CC1060">
        <f t="shared" si="284"/>
        <v>2.5082645933115821</v>
      </c>
      <c r="CD1060">
        <f t="shared" si="285"/>
        <v>1.6288591928711253</v>
      </c>
      <c r="CE1060" s="4">
        <f t="shared" si="286"/>
        <v>0.59553760374617759</v>
      </c>
      <c r="CF1060" s="4" t="str">
        <f t="shared" si="287"/>
        <v/>
      </c>
      <c r="CG1060" s="4">
        <f t="shared" si="288"/>
        <v>0.90407902327977396</v>
      </c>
      <c r="CH1060" s="4" t="str">
        <f t="shared" si="289"/>
        <v/>
      </c>
      <c r="CI1060">
        <f>INDEX(FX!$B$114:$AK$132,MATCH(Data!BQ1060,FX!$A$114:$A$132,0),MATCH(Data!D1060,Period,0))</f>
        <v>107.7328646748682</v>
      </c>
    </row>
    <row r="1061" spans="1:87" x14ac:dyDescent="0.15">
      <c r="A1061" t="s">
        <v>65</v>
      </c>
      <c r="B1061" s="1">
        <f t="shared" si="298"/>
        <v>44044</v>
      </c>
      <c r="C1061" t="str">
        <f t="shared" si="298"/>
        <v>DTC</v>
      </c>
      <c r="D1061" s="1">
        <v>43922</v>
      </c>
      <c r="E1061">
        <v>230.943005</v>
      </c>
      <c r="F1061">
        <v>146.52218220965977</v>
      </c>
      <c r="G1061">
        <v>206.91853715772956</v>
      </c>
      <c r="H1061">
        <v>131.5091518227068</v>
      </c>
      <c r="I1061">
        <v>307.94392399999998</v>
      </c>
      <c r="J1061">
        <v>200.85555600000001</v>
      </c>
      <c r="K1061">
        <v>270.22253000000001</v>
      </c>
      <c r="L1061">
        <v>175.48166699999999</v>
      </c>
      <c r="M1061">
        <v>200.45598899999999</v>
      </c>
      <c r="N1061">
        <v>177.91325062551167</v>
      </c>
      <c r="O1061">
        <v>174.79348299374536</v>
      </c>
      <c r="P1061">
        <v>157.051076168702</v>
      </c>
      <c r="Q1061" t="str">
        <v>SI Medical</v>
      </c>
      <c r="R1061" t="str">
        <v>Cancer</v>
      </c>
      <c r="S1061" t="str">
        <v>Medical</v>
      </c>
      <c r="T1061" t="str">
        <v>MIB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74.575806</v>
      </c>
      <c r="AB1061">
        <v>77.401786999999999</v>
      </c>
      <c r="AC1061">
        <v>30.586445000000001</v>
      </c>
      <c r="AD1061">
        <v>11.702937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36.676029999999997</v>
      </c>
      <c r="AL1061">
        <v>44.143825557989501</v>
      </c>
      <c r="AM1061">
        <v>45.804728406983891</v>
      </c>
      <c r="AN1061">
        <v>32.557665512266773</v>
      </c>
      <c r="AO1061">
        <v>7.3513354923250702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16.664627240094546</v>
      </c>
      <c r="AW1061" s="4" t="str">
        <v>Medical</v>
      </c>
      <c r="AX1061" s="4" t="str">
        <v>Medical</v>
      </c>
      <c r="AY1061" s="4" t="str">
        <v>Medical</v>
      </c>
      <c r="AZ1061" s="4" t="str">
        <v>Term Life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0.88900000000000001</v>
      </c>
      <c r="BH1061" s="4">
        <v>1</v>
      </c>
      <c r="BI1061" s="4">
        <v>0.79900000000000004</v>
      </c>
      <c r="BJ1061" s="4">
        <v>1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t="str">
        <f>VLOOKUP(A1061,Misc!$A$3:$B$11,2,FALSE)</f>
        <v>JPY</v>
      </c>
      <c r="BR1061">
        <f>INDEX(FX!$B$30:$AK$48,MATCH(Data!BQ1061,FX!$A$30:$A$48,0),MATCH(Data!D1061,Period,0))</f>
        <v>107.87452852</v>
      </c>
      <c r="BS1061">
        <f t="shared" si="290"/>
        <v>2.1408483371232814</v>
      </c>
      <c r="BT1061">
        <f t="shared" si="291"/>
        <v>0</v>
      </c>
      <c r="BU1061">
        <f t="shared" si="292"/>
        <v>1.3582648677115143</v>
      </c>
      <c r="BV1061">
        <f t="shared" si="293"/>
        <v>0</v>
      </c>
      <c r="BW1061">
        <f t="shared" si="294"/>
        <v>1.9181408252400078</v>
      </c>
      <c r="BX1061">
        <f t="shared" si="295"/>
        <v>0</v>
      </c>
      <c r="BY1061">
        <f t="shared" si="296"/>
        <v>1.2190936417240046</v>
      </c>
      <c r="BZ1061">
        <f t="shared" si="297"/>
        <v>0</v>
      </c>
      <c r="CA1061">
        <f t="shared" si="282"/>
        <v>2.8584028182055463</v>
      </c>
      <c r="CB1061">
        <f t="shared" si="283"/>
        <v>1.8643851772267537</v>
      </c>
      <c r="CC1061">
        <f t="shared" si="284"/>
        <v>2.5082645933115821</v>
      </c>
      <c r="CD1061">
        <f t="shared" si="285"/>
        <v>1.6288591928711253</v>
      </c>
      <c r="CE1061" s="4">
        <f t="shared" si="286"/>
        <v>0.63445170036503074</v>
      </c>
      <c r="CF1061" s="4" t="str">
        <f t="shared" si="287"/>
        <v/>
      </c>
      <c r="CG1061" s="4">
        <f t="shared" si="288"/>
        <v>0.89753749118020421</v>
      </c>
      <c r="CH1061" s="4" t="str">
        <f t="shared" si="289"/>
        <v/>
      </c>
      <c r="CI1061">
        <f>INDEX(FX!$B$114:$AK$132,MATCH(Data!BQ1061,FX!$A$114:$A$132,0),MATCH(Data!D1061,Period,0))</f>
        <v>107.7328646748682</v>
      </c>
    </row>
    <row r="1062" spans="1:87" x14ac:dyDescent="0.15">
      <c r="A1062" t="s">
        <v>65</v>
      </c>
      <c r="B1062" s="1">
        <f t="shared" si="298"/>
        <v>44044</v>
      </c>
      <c r="C1062" t="str">
        <f t="shared" si="298"/>
        <v>DTC</v>
      </c>
      <c r="D1062" s="1">
        <v>43952</v>
      </c>
      <c r="E1062">
        <v>166.51779099999999</v>
      </c>
      <c r="F1062">
        <v>109.5053447449515</v>
      </c>
      <c r="G1062">
        <v>148.84473772416317</v>
      </c>
      <c r="H1062">
        <v>98.565947720817888</v>
      </c>
      <c r="I1062">
        <v>307.94392399999998</v>
      </c>
      <c r="J1062">
        <v>200.85555600000001</v>
      </c>
      <c r="K1062">
        <v>270.22253000000001</v>
      </c>
      <c r="L1062">
        <v>175.48166699999999</v>
      </c>
      <c r="M1062">
        <v>180.99872400000001</v>
      </c>
      <c r="N1062">
        <v>163.18160609977861</v>
      </c>
      <c r="O1062">
        <v>165.09920991036702</v>
      </c>
      <c r="P1062">
        <v>153.15046937992346</v>
      </c>
      <c r="Q1062" t="str">
        <v>SI Medical</v>
      </c>
      <c r="R1062" t="str">
        <v>Cancer</v>
      </c>
      <c r="S1062" t="str">
        <v>Medical</v>
      </c>
      <c r="T1062" t="str">
        <v>MIB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49.412858</v>
      </c>
      <c r="AB1062">
        <v>52.663035999999998</v>
      </c>
      <c r="AC1062">
        <v>21.476152000000003</v>
      </c>
      <c r="AD1062">
        <v>9.1451030000000006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33.820641999999992</v>
      </c>
      <c r="AL1062">
        <v>30.878455494197908</v>
      </c>
      <c r="AM1062">
        <v>33.198738400111829</v>
      </c>
      <c r="AN1062">
        <v>24.351348390255115</v>
      </c>
      <c r="AO1062">
        <v>6.3737284526002806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14.70307400778637</v>
      </c>
      <c r="AW1062" s="4" t="str">
        <v>Medical</v>
      </c>
      <c r="AX1062" s="4" t="str">
        <v>Medical</v>
      </c>
      <c r="AY1062" s="4" t="str">
        <v>Medical</v>
      </c>
      <c r="AZ1062" s="4" t="str">
        <v>Term Life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0.88900000000000001</v>
      </c>
      <c r="BH1062" s="4">
        <v>1</v>
      </c>
      <c r="BI1062" s="4">
        <v>0.79900000000000004</v>
      </c>
      <c r="BJ1062" s="4">
        <v>1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t="str">
        <f>VLOOKUP(A1062,Misc!$A$3:$B$11,2,FALSE)</f>
        <v>JPY</v>
      </c>
      <c r="BR1062">
        <f>INDEX(FX!$B$30:$AK$48,MATCH(Data!BQ1062,FX!$A$30:$A$48,0),MATCH(Data!D1062,Period,0))</f>
        <v>107.1289469</v>
      </c>
      <c r="BS1062">
        <f t="shared" si="290"/>
        <v>1.5543678512534691</v>
      </c>
      <c r="BT1062">
        <f t="shared" si="291"/>
        <v>0</v>
      </c>
      <c r="BU1062">
        <f t="shared" si="292"/>
        <v>1.0221825931619561</v>
      </c>
      <c r="BV1062">
        <f t="shared" si="293"/>
        <v>0</v>
      </c>
      <c r="BW1062">
        <f t="shared" si="294"/>
        <v>1.3893979361442146</v>
      </c>
      <c r="BX1062">
        <f t="shared" si="295"/>
        <v>0</v>
      </c>
      <c r="BY1062">
        <f t="shared" si="296"/>
        <v>0.92006829687987801</v>
      </c>
      <c r="BZ1062">
        <f t="shared" si="297"/>
        <v>0</v>
      </c>
      <c r="CA1062">
        <f t="shared" si="282"/>
        <v>2.8584028182055463</v>
      </c>
      <c r="CB1062">
        <f t="shared" si="283"/>
        <v>1.8643851772267537</v>
      </c>
      <c r="CC1062">
        <f t="shared" si="284"/>
        <v>2.5082645933115821</v>
      </c>
      <c r="CD1062">
        <f t="shared" si="285"/>
        <v>1.6288591928711253</v>
      </c>
      <c r="CE1062" s="4">
        <f t="shared" si="286"/>
        <v>0.6576194897093699</v>
      </c>
      <c r="CF1062" s="4" t="str">
        <f t="shared" si="287"/>
        <v/>
      </c>
      <c r="CG1062" s="4">
        <f t="shared" si="288"/>
        <v>0.90010170691108704</v>
      </c>
      <c r="CH1062" s="4" t="str">
        <f t="shared" si="289"/>
        <v/>
      </c>
      <c r="CI1062">
        <f>INDEX(FX!$B$114:$AK$132,MATCH(Data!BQ1062,FX!$A$114:$A$132,0),MATCH(Data!D1062,Period,0))</f>
        <v>107.7328646748682</v>
      </c>
    </row>
    <row r="1063" spans="1:87" x14ac:dyDescent="0.15">
      <c r="A1063" t="s">
        <v>65</v>
      </c>
      <c r="B1063" s="1">
        <f t="shared" si="298"/>
        <v>44044</v>
      </c>
      <c r="C1063" t="str">
        <f t="shared" si="298"/>
        <v>DTC</v>
      </c>
      <c r="D1063" s="1">
        <v>43983</v>
      </c>
      <c r="E1063">
        <v>252.16189</v>
      </c>
      <c r="F1063">
        <v>167.05259475504144</v>
      </c>
      <c r="G1063">
        <v>224.72791191029305</v>
      </c>
      <c r="H1063">
        <v>147.38527014862024</v>
      </c>
      <c r="I1063">
        <v>307.94392399999998</v>
      </c>
      <c r="J1063">
        <v>200.85555600000001</v>
      </c>
      <c r="K1063">
        <v>270.22253000000001</v>
      </c>
      <c r="L1063">
        <v>175.48166699999999</v>
      </c>
      <c r="M1063">
        <v>178.957403</v>
      </c>
      <c r="N1063">
        <v>162.09675070746974</v>
      </c>
      <c r="O1063">
        <v>164.02925890193433</v>
      </c>
      <c r="P1063">
        <v>153.11385789724983</v>
      </c>
      <c r="Q1063" t="str">
        <v>SI Medical</v>
      </c>
      <c r="R1063" t="str">
        <v>Cancer</v>
      </c>
      <c r="S1063" t="str">
        <v>Medical</v>
      </c>
      <c r="T1063" t="str">
        <v>MIB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91.519144999999995</v>
      </c>
      <c r="AB1063">
        <v>58.200186999999993</v>
      </c>
      <c r="AC1063">
        <v>36.143687999999997</v>
      </c>
      <c r="AD1063">
        <v>20.570254000000002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45.728616000000017</v>
      </c>
      <c r="AL1063">
        <v>56.737886962062824</v>
      </c>
      <c r="AM1063">
        <v>30.413079912076896</v>
      </c>
      <c r="AN1063">
        <v>38.715375792492154</v>
      </c>
      <c r="AO1063">
        <v>17.343589886236899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23.842662202172647</v>
      </c>
      <c r="AW1063" s="4" t="str">
        <v>Medical</v>
      </c>
      <c r="AX1063" s="4" t="str">
        <v>Medical</v>
      </c>
      <c r="AY1063" s="4" t="str">
        <v>Medical</v>
      </c>
      <c r="AZ1063" s="4" t="str">
        <v>Term Life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0</v>
      </c>
      <c r="BG1063" s="4">
        <v>0.88900000000000001</v>
      </c>
      <c r="BH1063" s="4">
        <v>1</v>
      </c>
      <c r="BI1063" s="4">
        <v>0.79900000000000004</v>
      </c>
      <c r="BJ1063" s="4">
        <v>1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4">
        <v>0</v>
      </c>
      <c r="BQ1063" t="str">
        <f>VLOOKUP(A1063,Misc!$A$3:$B$11,2,FALSE)</f>
        <v>JPY</v>
      </c>
      <c r="BR1063">
        <f>INDEX(FX!$B$30:$AK$48,MATCH(Data!BQ1063,FX!$A$30:$A$48,0),MATCH(Data!D1063,Period,0))</f>
        <v>107.60287971</v>
      </c>
      <c r="BS1063">
        <f t="shared" si="290"/>
        <v>2.3434492708708197</v>
      </c>
      <c r="BT1063">
        <f t="shared" si="291"/>
        <v>0</v>
      </c>
      <c r="BU1063">
        <f t="shared" si="292"/>
        <v>1.5524918590028824</v>
      </c>
      <c r="BV1063">
        <f t="shared" si="293"/>
        <v>0</v>
      </c>
      <c r="BW1063">
        <f t="shared" si="294"/>
        <v>2.0884934726278344</v>
      </c>
      <c r="BX1063">
        <f t="shared" si="295"/>
        <v>0</v>
      </c>
      <c r="BY1063">
        <f t="shared" si="296"/>
        <v>1.3697149234838097</v>
      </c>
      <c r="BZ1063">
        <f t="shared" si="297"/>
        <v>0</v>
      </c>
      <c r="CA1063">
        <f t="shared" si="282"/>
        <v>2.8584028182055463</v>
      </c>
      <c r="CB1063">
        <f t="shared" si="283"/>
        <v>1.8643851772267537</v>
      </c>
      <c r="CC1063">
        <f t="shared" si="284"/>
        <v>2.5082645933115821</v>
      </c>
      <c r="CD1063">
        <f t="shared" si="285"/>
        <v>1.6288591928711253</v>
      </c>
      <c r="CE1063" s="4">
        <f t="shared" si="286"/>
        <v>0.66248153023853618</v>
      </c>
      <c r="CF1063" s="4" t="str">
        <f t="shared" si="287"/>
        <v/>
      </c>
      <c r="CG1063" s="4">
        <f t="shared" si="288"/>
        <v>0.88226866733042664</v>
      </c>
      <c r="CH1063" s="4" t="str">
        <f t="shared" si="289"/>
        <v/>
      </c>
      <c r="CI1063">
        <f>INDEX(FX!$B$114:$AK$132,MATCH(Data!BQ1063,FX!$A$114:$A$132,0),MATCH(Data!D1063,Period,0))</f>
        <v>107.7328646748682</v>
      </c>
    </row>
    <row r="1064" spans="1:87" x14ac:dyDescent="0.15">
      <c r="A1064" t="s">
        <v>65</v>
      </c>
      <c r="B1064" s="1">
        <f t="shared" si="298"/>
        <v>44044</v>
      </c>
      <c r="C1064" t="str">
        <f t="shared" si="298"/>
        <v>DTC</v>
      </c>
      <c r="D1064" s="1">
        <v>44013</v>
      </c>
      <c r="E1064">
        <v>287.24281400000001</v>
      </c>
      <c r="F1064">
        <v>193.15354401557175</v>
      </c>
      <c r="G1064">
        <v>186.91268678999998</v>
      </c>
      <c r="H1064">
        <v>136.35417735094239</v>
      </c>
      <c r="I1064">
        <v>280.16614600000003</v>
      </c>
      <c r="J1064">
        <v>201.361108</v>
      </c>
      <c r="K1064">
        <v>242.44475199999999</v>
      </c>
      <c r="L1064">
        <v>175.784998</v>
      </c>
      <c r="M1064">
        <v>211.74592000000001</v>
      </c>
      <c r="N1064">
        <v>141.87688896798772</v>
      </c>
      <c r="O1064">
        <v>193.04286237184866</v>
      </c>
      <c r="P1064">
        <v>131.5698940030361</v>
      </c>
      <c r="Q1064" t="str">
        <v>SI Medical</v>
      </c>
      <c r="R1064" t="str">
        <v>Cancer</v>
      </c>
      <c r="S1064" t="str">
        <v>Medical</v>
      </c>
      <c r="T1064" t="str">
        <v>MIB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109.94601400000001</v>
      </c>
      <c r="AB1064">
        <v>64.861389000000003</v>
      </c>
      <c r="AC1064">
        <v>44.820813999999991</v>
      </c>
      <c r="AD1064">
        <v>15.599584999999999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52.015012000000013</v>
      </c>
      <c r="AL1064">
        <v>69.611453138444858</v>
      </c>
      <c r="AM1064">
        <v>32.28268870978259</v>
      </c>
      <c r="AN1064">
        <v>48.5129223324507</v>
      </c>
      <c r="AO1064">
        <v>15.58992563087925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27.156554204014355</v>
      </c>
      <c r="AW1064" s="4" t="str">
        <v>Medical</v>
      </c>
      <c r="AX1064" s="4" t="str">
        <v>Medical</v>
      </c>
      <c r="AY1064" s="4" t="str">
        <v>Medical</v>
      </c>
      <c r="AZ1064" s="4" t="str">
        <v>Term Life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0.88900000000000001</v>
      </c>
      <c r="BH1064" s="4">
        <v>1</v>
      </c>
      <c r="BI1064" s="4">
        <v>0.79900000000000004</v>
      </c>
      <c r="BJ1064" s="4">
        <v>1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t="str">
        <f>VLOOKUP(A1064,Misc!$A$3:$B$11,2,FALSE)</f>
        <v>JPY</v>
      </c>
      <c r="BR1064">
        <f>INDEX(FX!$B$30:$AK$48,MATCH(Data!BQ1064,FX!$A$30:$A$48,0),MATCH(Data!D1064,Period,0))</f>
        <v>106.78432085999999</v>
      </c>
      <c r="BS1064">
        <f t="shared" si="290"/>
        <v>2.6899343619611611</v>
      </c>
      <c r="BT1064">
        <f t="shared" si="291"/>
        <v>0</v>
      </c>
      <c r="BU1064">
        <f t="shared" si="292"/>
        <v>1.8088193328382589</v>
      </c>
      <c r="BV1064">
        <f t="shared" si="293"/>
        <v>0</v>
      </c>
      <c r="BW1064">
        <f t="shared" si="294"/>
        <v>1.7503757600804766</v>
      </c>
      <c r="BX1064">
        <f t="shared" si="295"/>
        <v>0</v>
      </c>
      <c r="BY1064">
        <f t="shared" si="296"/>
        <v>1.2769119684687613</v>
      </c>
      <c r="BZ1064">
        <f t="shared" si="297"/>
        <v>0</v>
      </c>
      <c r="CA1064">
        <f t="shared" si="282"/>
        <v>2.6133898108162761</v>
      </c>
      <c r="CB1064">
        <f t="shared" si="283"/>
        <v>1.8782964160911708</v>
      </c>
      <c r="CC1064">
        <f t="shared" si="284"/>
        <v>2.2615246474592934</v>
      </c>
      <c r="CD1064">
        <f t="shared" si="285"/>
        <v>1.6397224619264292</v>
      </c>
      <c r="CE1064" s="4">
        <f t="shared" si="286"/>
        <v>0.67243995185053362</v>
      </c>
      <c r="CF1064" s="4" t="str">
        <f t="shared" si="287"/>
        <v/>
      </c>
      <c r="CG1064" s="4">
        <f t="shared" si="288"/>
        <v>0.70593670981232282</v>
      </c>
      <c r="CH1064" s="4" t="str">
        <f t="shared" si="289"/>
        <v/>
      </c>
      <c r="CI1064">
        <f>INDEX(FX!$B$114:$AK$132,MATCH(Data!BQ1064,FX!$A$114:$A$132,0),MATCH(Data!D1064,Period,0))</f>
        <v>107.20411660000001</v>
      </c>
    </row>
    <row r="1065" spans="1:87" x14ac:dyDescent="0.15">
      <c r="A1065" t="s">
        <v>65</v>
      </c>
      <c r="B1065" s="1">
        <f t="shared" si="298"/>
        <v>44044</v>
      </c>
      <c r="C1065" t="str">
        <f t="shared" si="298"/>
        <v>DTC</v>
      </c>
      <c r="D1065" s="1">
        <v>44044</v>
      </c>
      <c r="E1065">
        <v>246.86779200000001</v>
      </c>
      <c r="F1065">
        <v>163.2781259835551</v>
      </c>
      <c r="G1065">
        <v>163.78198696999999</v>
      </c>
      <c r="H1065">
        <v>112.85870710673423</v>
      </c>
      <c r="I1065">
        <v>280.16614600000003</v>
      </c>
      <c r="J1065">
        <v>201.361108</v>
      </c>
      <c r="K1065">
        <v>242.44475199999999</v>
      </c>
      <c r="L1065">
        <v>175.784998</v>
      </c>
      <c r="M1065">
        <v>222.33979099999999</v>
      </c>
      <c r="N1065">
        <v>137.31464799957283</v>
      </c>
      <c r="O1065">
        <v>205.38361704856001</v>
      </c>
      <c r="P1065">
        <v>127.87819267285418</v>
      </c>
      <c r="Q1065" t="str">
        <v>SI Medical</v>
      </c>
      <c r="R1065" t="str">
        <v>Cancer</v>
      </c>
      <c r="S1065" t="str">
        <v>Medical</v>
      </c>
      <c r="T1065" t="str">
        <v>MIB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92.489134000000007</v>
      </c>
      <c r="AB1065">
        <v>52.213909999999998</v>
      </c>
      <c r="AC1065">
        <v>41.158206</v>
      </c>
      <c r="AD1065">
        <v>15.462942999999999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45.543599</v>
      </c>
      <c r="AL1065">
        <v>52.490039315388486</v>
      </c>
      <c r="AM1065">
        <v>31.328346</v>
      </c>
      <c r="AN1065">
        <v>44.293057269508267</v>
      </c>
      <c r="AO1065">
        <v>14.071278130000001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21.095405268658368</v>
      </c>
      <c r="AW1065" s="4" t="str">
        <v>Medical</v>
      </c>
      <c r="AX1065" s="4" t="str">
        <v>Medical</v>
      </c>
      <c r="AY1065" s="4" t="str">
        <v>Medical</v>
      </c>
      <c r="AZ1065" s="4" t="str">
        <v>Term Life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0.88900000000000001</v>
      </c>
      <c r="BH1065" s="4">
        <v>1</v>
      </c>
      <c r="BI1065" s="4">
        <v>0.79900000000000004</v>
      </c>
      <c r="BJ1065" s="4">
        <v>1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t="str">
        <f>VLOOKUP(A1065,Misc!$A$3:$B$11,2,FALSE)</f>
        <v>JPY</v>
      </c>
      <c r="BR1065">
        <f>INDEX(FX!$B$30:$AK$48,MATCH(Data!BQ1065,FX!$A$30:$A$48,0),MATCH(Data!D1065,Period,0))</f>
        <v>105.9022104</v>
      </c>
      <c r="BS1065">
        <f t="shared" si="290"/>
        <v>2.3310919674628434</v>
      </c>
      <c r="BT1065">
        <f t="shared" si="291"/>
        <v>0</v>
      </c>
      <c r="BU1065">
        <f t="shared" si="292"/>
        <v>1.5417820399294999</v>
      </c>
      <c r="BV1065">
        <f t="shared" si="293"/>
        <v>0</v>
      </c>
      <c r="BW1065">
        <f t="shared" si="294"/>
        <v>1.5465398347341766</v>
      </c>
      <c r="BX1065">
        <f t="shared" si="295"/>
        <v>0</v>
      </c>
      <c r="BY1065">
        <f t="shared" si="296"/>
        <v>1.0656879273856426</v>
      </c>
      <c r="BZ1065">
        <f t="shared" si="297"/>
        <v>0</v>
      </c>
      <c r="CA1065">
        <f t="shared" si="282"/>
        <v>2.6133898108162761</v>
      </c>
      <c r="CB1065">
        <f t="shared" si="283"/>
        <v>1.8782964160911708</v>
      </c>
      <c r="CC1065">
        <f t="shared" si="284"/>
        <v>2.2615246474592934</v>
      </c>
      <c r="CD1065">
        <f t="shared" si="285"/>
        <v>1.6397224619264292</v>
      </c>
      <c r="CE1065" s="4">
        <f t="shared" si="286"/>
        <v>0.66139906166275064</v>
      </c>
      <c r="CF1065" s="4" t="str">
        <f t="shared" si="287"/>
        <v/>
      </c>
      <c r="CG1065" s="4">
        <f t="shared" si="288"/>
        <v>0.6912053064480973</v>
      </c>
      <c r="CH1065" s="4" t="str">
        <f t="shared" si="289"/>
        <v/>
      </c>
      <c r="CI1065">
        <f>INDEX(FX!$B$114:$AK$132,MATCH(Data!BQ1065,FX!$A$114:$A$132,0),MATCH(Data!D1065,Period,0))</f>
        <v>107.20411660000001</v>
      </c>
    </row>
    <row r="1066" spans="1:87" x14ac:dyDescent="0.15">
      <c r="A1066" t="s">
        <v>65</v>
      </c>
      <c r="B1066" s="1">
        <f t="shared" si="298"/>
        <v>44044</v>
      </c>
      <c r="C1066" t="str">
        <f t="shared" si="298"/>
        <v>DTC</v>
      </c>
      <c r="D1066" s="1">
        <v>44075</v>
      </c>
      <c r="E1066">
        <v>275.00199977161702</v>
      </c>
      <c r="F1066">
        <v>182.76479881601395</v>
      </c>
      <c r="G1066">
        <v>181.95290498610191</v>
      </c>
      <c r="H1066">
        <v>125.23370155156653</v>
      </c>
      <c r="I1066">
        <v>280.16614600000003</v>
      </c>
      <c r="J1066">
        <v>201.361108</v>
      </c>
      <c r="K1066">
        <v>242.44475199999999</v>
      </c>
      <c r="L1066">
        <v>175.784998</v>
      </c>
      <c r="M1066">
        <v>216.37806399999999</v>
      </c>
      <c r="N1066">
        <v>135.34832367831339</v>
      </c>
      <c r="O1066">
        <v>200.80295456697661</v>
      </c>
      <c r="P1066">
        <v>125.86724220741991</v>
      </c>
      <c r="Q1066" t="str">
        <v>SI Medical</v>
      </c>
      <c r="R1066" t="str">
        <v>Cancer</v>
      </c>
      <c r="S1066" t="str">
        <v>Medical</v>
      </c>
      <c r="T1066" t="str">
        <v>MIB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108.19030608588272</v>
      </c>
      <c r="AB1066">
        <v>59.976455318194994</v>
      </c>
      <c r="AC1066">
        <v>51.010269643141392</v>
      </c>
      <c r="AD1066">
        <v>13.086830842351816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42.738137882046118</v>
      </c>
      <c r="AL1066">
        <v>61.400871371461847</v>
      </c>
      <c r="AM1066">
        <v>35.98587319091699</v>
      </c>
      <c r="AN1066">
        <v>54.89551207933409</v>
      </c>
      <c r="AO1066">
        <v>11.909016066540154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18.57352610776087</v>
      </c>
      <c r="AW1066" s="4" t="str">
        <v>Medical</v>
      </c>
      <c r="AX1066" s="4" t="str">
        <v>Medical</v>
      </c>
      <c r="AY1066" s="4" t="str">
        <v>Medical</v>
      </c>
      <c r="AZ1066" s="4" t="str">
        <v>Term Life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0.88900000000000001</v>
      </c>
      <c r="BH1066" s="4">
        <v>1</v>
      </c>
      <c r="BI1066" s="4">
        <v>0.79900000000000004</v>
      </c>
      <c r="BJ1066" s="4">
        <v>1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t="str">
        <f>VLOOKUP(A1066,Misc!$A$3:$B$11,2,FALSE)</f>
        <v>JPY</v>
      </c>
      <c r="BR1066">
        <f>INDEX(FX!$B$30:$AK$48,MATCH(Data!BQ1066,FX!$A$30:$A$48,0),MATCH(Data!D1066,Period,0))</f>
        <v>105.9022104</v>
      </c>
      <c r="BS1066">
        <f t="shared" si="290"/>
        <v>0</v>
      </c>
      <c r="BT1066">
        <f t="shared" si="291"/>
        <v>2.5967541067643007</v>
      </c>
      <c r="BU1066">
        <f t="shared" si="292"/>
        <v>0</v>
      </c>
      <c r="BV1066">
        <f t="shared" si="293"/>
        <v>1.725788329872423</v>
      </c>
      <c r="BW1066">
        <f t="shared" si="294"/>
        <v>0</v>
      </c>
      <c r="BX1066">
        <f t="shared" si="295"/>
        <v>1.7181218814872057</v>
      </c>
      <c r="BY1066">
        <f t="shared" si="296"/>
        <v>0</v>
      </c>
      <c r="BZ1066">
        <f t="shared" si="297"/>
        <v>1.1825409599908268</v>
      </c>
      <c r="CA1066">
        <f t="shared" si="282"/>
        <v>2.6133898108162761</v>
      </c>
      <c r="CB1066">
        <f t="shared" si="283"/>
        <v>1.8782964160911708</v>
      </c>
      <c r="CC1066">
        <f t="shared" si="284"/>
        <v>2.2615246474592934</v>
      </c>
      <c r="CD1066">
        <f t="shared" si="285"/>
        <v>1.6397224619264292</v>
      </c>
      <c r="CE1066" s="4" t="str">
        <f t="shared" si="286"/>
        <v/>
      </c>
      <c r="CF1066" s="4">
        <f t="shared" si="287"/>
        <v>0.66459443555972686</v>
      </c>
      <c r="CG1066" s="4" t="str">
        <f t="shared" si="288"/>
        <v/>
      </c>
      <c r="CH1066" s="4">
        <f t="shared" si="289"/>
        <v>0.68521784480849091</v>
      </c>
      <c r="CI1066">
        <f>INDEX(FX!$B$114:$AK$132,MATCH(Data!BQ1066,FX!$A$114:$A$132,0),MATCH(Data!D1066,Period,0))</f>
        <v>107.20411660000001</v>
      </c>
    </row>
    <row r="1067" spans="1:87" x14ac:dyDescent="0.15">
      <c r="A1067" t="s">
        <v>65</v>
      </c>
      <c r="B1067" s="1">
        <f t="shared" si="298"/>
        <v>44044</v>
      </c>
      <c r="C1067" t="str">
        <f t="shared" si="298"/>
        <v>DTC</v>
      </c>
      <c r="D1067" s="1">
        <v>44105</v>
      </c>
      <c r="E1067">
        <v>290.38450327088924</v>
      </c>
      <c r="F1067">
        <v>194.16455903702152</v>
      </c>
      <c r="G1067">
        <v>179.44423454992241</v>
      </c>
      <c r="H1067">
        <v>119.20520183636184</v>
      </c>
      <c r="I1067">
        <v>280.16614600000003</v>
      </c>
      <c r="J1067">
        <v>201.361108</v>
      </c>
      <c r="K1067">
        <v>238.096926</v>
      </c>
      <c r="L1067">
        <v>170.784998</v>
      </c>
      <c r="M1067">
        <v>247.19059100000001</v>
      </c>
      <c r="N1067">
        <v>158.12217387772347</v>
      </c>
      <c r="O1067">
        <v>229.13103577875174</v>
      </c>
      <c r="P1067">
        <v>147.70525903975079</v>
      </c>
      <c r="Q1067" t="str">
        <v>SI Medical</v>
      </c>
      <c r="R1067" t="str">
        <v>Cancer</v>
      </c>
      <c r="S1067" t="str">
        <v>Medical</v>
      </c>
      <c r="T1067" t="str">
        <v>MIB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115.69854741508279</v>
      </c>
      <c r="AB1067">
        <v>64.636149959390593</v>
      </c>
      <c r="AC1067">
        <v>54.2044238861479</v>
      </c>
      <c r="AD1067">
        <v>13.596318054659053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42.249063955608904</v>
      </c>
      <c r="AL1067">
        <v>65.661997684517559</v>
      </c>
      <c r="AM1067">
        <v>38.78168997563435</v>
      </c>
      <c r="AN1067">
        <v>58.332951913643925</v>
      </c>
      <c r="AO1067">
        <v>12.372649429739738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19.015270033485962</v>
      </c>
      <c r="AW1067" s="4" t="str">
        <v>Medical</v>
      </c>
      <c r="AX1067" s="4" t="str">
        <v>Medical</v>
      </c>
      <c r="AY1067" s="4" t="str">
        <v>Medical</v>
      </c>
      <c r="AZ1067" s="4" t="str">
        <v>Term Life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0.88900000000000001</v>
      </c>
      <c r="BH1067" s="4">
        <v>1</v>
      </c>
      <c r="BI1067" s="4">
        <v>0.79900000000000004</v>
      </c>
      <c r="BJ1067" s="4">
        <v>1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t="str">
        <f>VLOOKUP(A1067,Misc!$A$3:$B$11,2,FALSE)</f>
        <v>JPY</v>
      </c>
      <c r="BR1067">
        <f>INDEX(FX!$B$30:$AK$48,MATCH(Data!BQ1067,FX!$A$30:$A$48,0),MATCH(Data!D1067,Period,0))</f>
        <v>105.9022104</v>
      </c>
      <c r="BS1067">
        <f t="shared" si="290"/>
        <v>0</v>
      </c>
      <c r="BT1067">
        <f t="shared" si="291"/>
        <v>2.7420060655399618</v>
      </c>
      <c r="BU1067">
        <f t="shared" si="292"/>
        <v>0</v>
      </c>
      <c r="BV1067">
        <f t="shared" si="293"/>
        <v>1.8334325440767336</v>
      </c>
      <c r="BW1067">
        <f t="shared" si="294"/>
        <v>0</v>
      </c>
      <c r="BX1067">
        <f t="shared" si="295"/>
        <v>1.6944333255382402</v>
      </c>
      <c r="BY1067">
        <f t="shared" si="296"/>
        <v>0</v>
      </c>
      <c r="BZ1067">
        <f t="shared" si="297"/>
        <v>1.1256158052425489</v>
      </c>
      <c r="CA1067">
        <f t="shared" ref="CA1067:CA1130" si="299">I1067/$CI1067</f>
        <v>2.6133898108162761</v>
      </c>
      <c r="CB1067">
        <f t="shared" ref="CB1067:CB1130" si="300">J1067/$CI1067</f>
        <v>1.8782964160911708</v>
      </c>
      <c r="CC1067">
        <f t="shared" ref="CC1067:CC1130" si="301">K1067/$CI1067</f>
        <v>2.2209681265168877</v>
      </c>
      <c r="CD1067">
        <f t="shared" ref="CD1067:CD1130" si="302">L1067/$CI1067</f>
        <v>1.5930824619098629</v>
      </c>
      <c r="CE1067" s="4" t="str">
        <f t="shared" ref="CE1067:CE1130" si="303">IFERROR(IF(D1067&gt;B1067,"",BU1067/BS1067),0)</f>
        <v/>
      </c>
      <c r="CF1067" s="4">
        <f t="shared" ref="CF1067:CF1130" si="304">IFERROR(IF(D1067&gt;B1067,BV1067/BT1067,""),0)</f>
        <v>0.66864642172689359</v>
      </c>
      <c r="CG1067" s="4" t="str">
        <f t="shared" ref="CG1067:CG1130" si="305">IFERROR(IF(D1067&gt;B1067,"",BY1067/BU1067),0)</f>
        <v/>
      </c>
      <c r="CH1067" s="4">
        <f t="shared" ref="CH1067:CH1130" si="306">IFERROR(IF(D1067&gt;B1067,BZ1067/BV1067,""),0)</f>
        <v>0.61393903412431139</v>
      </c>
      <c r="CI1067">
        <f>INDEX(FX!$B$114:$AK$132,MATCH(Data!BQ1067,FX!$A$114:$A$132,0),MATCH(Data!D1067,Period,0))</f>
        <v>107.20411660000001</v>
      </c>
    </row>
    <row r="1068" spans="1:87" x14ac:dyDescent="0.15">
      <c r="A1068" t="s">
        <v>65</v>
      </c>
      <c r="B1068" s="1">
        <f t="shared" si="298"/>
        <v>44044</v>
      </c>
      <c r="C1068" t="str">
        <f t="shared" si="298"/>
        <v>DTC</v>
      </c>
      <c r="D1068" s="1">
        <v>44136</v>
      </c>
      <c r="E1068">
        <v>267.69228115778196</v>
      </c>
      <c r="F1068">
        <v>191.46030085652578</v>
      </c>
      <c r="G1068">
        <v>227.48640805442255</v>
      </c>
      <c r="H1068">
        <v>156.56104191860501</v>
      </c>
      <c r="I1068">
        <v>280.16614600000003</v>
      </c>
      <c r="J1068">
        <v>201.361108</v>
      </c>
      <c r="K1068">
        <v>238.096926</v>
      </c>
      <c r="L1068">
        <v>170.784998</v>
      </c>
      <c r="M1068">
        <v>226.17773199999999</v>
      </c>
      <c r="N1068">
        <v>136.57003963529246</v>
      </c>
      <c r="O1068">
        <v>209.66969297179907</v>
      </c>
      <c r="P1068">
        <v>127.64655616721079</v>
      </c>
      <c r="Q1068" t="str">
        <v>SI Medical</v>
      </c>
      <c r="R1068" t="str">
        <v>Cancer</v>
      </c>
      <c r="S1068" t="str">
        <v>Medical</v>
      </c>
      <c r="T1068" t="str">
        <v>MIB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118.719400038662</v>
      </c>
      <c r="AB1068">
        <v>67.225821778989697</v>
      </c>
      <c r="AC1068">
        <v>56.7660768030197</v>
      </c>
      <c r="AD1068">
        <v>14.603227816223859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10.377754720886685</v>
      </c>
      <c r="AL1068">
        <v>67.376411758041783</v>
      </c>
      <c r="AM1068">
        <v>40.33549306739382</v>
      </c>
      <c r="AN1068">
        <v>61.08971539725168</v>
      </c>
      <c r="AO1068">
        <v>13.288937312763711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9.3697433210747647</v>
      </c>
      <c r="AW1068" s="4" t="str">
        <v>Medical</v>
      </c>
      <c r="AX1068" s="4" t="str">
        <v>Medical</v>
      </c>
      <c r="AY1068" s="4" t="str">
        <v>Medical</v>
      </c>
      <c r="AZ1068" s="4" t="str">
        <v>Term Life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0.88900000000000001</v>
      </c>
      <c r="BH1068" s="4">
        <v>1</v>
      </c>
      <c r="BI1068" s="4">
        <v>0.79900000000000004</v>
      </c>
      <c r="BJ1068" s="4">
        <v>1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t="str">
        <f>VLOOKUP(A1068,Misc!$A$3:$B$11,2,FALSE)</f>
        <v>JPY</v>
      </c>
      <c r="BR1068">
        <f>INDEX(FX!$B$30:$AK$48,MATCH(Data!BQ1068,FX!$A$30:$A$48,0),MATCH(Data!D1068,Period,0))</f>
        <v>105.9022104</v>
      </c>
      <c r="BS1068">
        <f t="shared" si="290"/>
        <v>0</v>
      </c>
      <c r="BT1068">
        <f t="shared" si="291"/>
        <v>2.5277308202226338</v>
      </c>
      <c r="BU1068">
        <f t="shared" si="292"/>
        <v>0</v>
      </c>
      <c r="BV1068">
        <f t="shared" si="293"/>
        <v>1.8078971169097124</v>
      </c>
      <c r="BW1068">
        <f t="shared" si="294"/>
        <v>0</v>
      </c>
      <c r="BX1068">
        <f t="shared" si="295"/>
        <v>2.1480798861061596</v>
      </c>
      <c r="BY1068">
        <f t="shared" si="296"/>
        <v>0</v>
      </c>
      <c r="BZ1068">
        <f t="shared" si="297"/>
        <v>1.4783548079616382</v>
      </c>
      <c r="CA1068">
        <f t="shared" si="299"/>
        <v>2.6133898108162761</v>
      </c>
      <c r="CB1068">
        <f t="shared" si="300"/>
        <v>1.8782964160911708</v>
      </c>
      <c r="CC1068">
        <f t="shared" si="301"/>
        <v>2.2209681265168877</v>
      </c>
      <c r="CD1068">
        <f t="shared" si="302"/>
        <v>1.5930824619098629</v>
      </c>
      <c r="CE1068" s="4" t="str">
        <f t="shared" si="303"/>
        <v/>
      </c>
      <c r="CF1068" s="4">
        <f t="shared" si="304"/>
        <v>0.71522533271579891</v>
      </c>
      <c r="CG1068" s="4" t="str">
        <f t="shared" si="305"/>
        <v/>
      </c>
      <c r="CH1068" s="4">
        <f t="shared" si="306"/>
        <v>0.81772065132148131</v>
      </c>
      <c r="CI1068">
        <f>INDEX(FX!$B$114:$AK$132,MATCH(Data!BQ1068,FX!$A$114:$A$132,0),MATCH(Data!D1068,Period,0))</f>
        <v>107.20411660000001</v>
      </c>
    </row>
    <row r="1069" spans="1:87" x14ac:dyDescent="0.15">
      <c r="A1069" t="s">
        <v>65</v>
      </c>
      <c r="B1069" s="1">
        <f t="shared" si="298"/>
        <v>44044</v>
      </c>
      <c r="C1069" t="str">
        <f t="shared" si="298"/>
        <v>DTC</v>
      </c>
      <c r="D1069" s="1">
        <v>44166</v>
      </c>
      <c r="E1069">
        <v>269.48018600056918</v>
      </c>
      <c r="F1069">
        <v>193.35749130997294</v>
      </c>
      <c r="G1069">
        <v>161.33078628138085</v>
      </c>
      <c r="H1069">
        <v>116.92655514043693</v>
      </c>
      <c r="I1069">
        <v>280.166155</v>
      </c>
      <c r="J1069">
        <v>201.36112199999999</v>
      </c>
      <c r="K1069">
        <v>238.09693200000001</v>
      </c>
      <c r="L1069">
        <v>170.78500700000001</v>
      </c>
      <c r="M1069">
        <v>262.98875700000002</v>
      </c>
      <c r="N1069">
        <v>160.53732990305738</v>
      </c>
      <c r="O1069">
        <v>243.39071619787543</v>
      </c>
      <c r="P1069">
        <v>149.73466055215999</v>
      </c>
      <c r="Q1069" t="str">
        <v>SI Medical</v>
      </c>
      <c r="R1069" t="str">
        <v>Cancer</v>
      </c>
      <c r="S1069" t="str">
        <v>Medical</v>
      </c>
      <c r="T1069" t="str">
        <v>MIB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117.52827059153385</v>
      </c>
      <c r="AB1069">
        <v>66.71557016756455</v>
      </c>
      <c r="AC1069">
        <v>58.300069855716067</v>
      </c>
      <c r="AD1069">
        <v>15.592316608080912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11.343958777673777</v>
      </c>
      <c r="AL1069">
        <v>66.70041416994161</v>
      </c>
      <c r="AM1069">
        <v>40.029342100538727</v>
      </c>
      <c r="AN1069">
        <v>62.7405463915401</v>
      </c>
      <c r="AO1069">
        <v>14.18900811335363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9.6981805345988903</v>
      </c>
      <c r="AW1069" s="4" t="str">
        <v>Medical</v>
      </c>
      <c r="AX1069" s="4" t="str">
        <v>Medical</v>
      </c>
      <c r="AY1069" s="4" t="str">
        <v>Medical</v>
      </c>
      <c r="AZ1069" s="4" t="str">
        <v>Term Life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0.88900000000000001</v>
      </c>
      <c r="BH1069" s="4">
        <v>1</v>
      </c>
      <c r="BI1069" s="4">
        <v>0.79900000000000004</v>
      </c>
      <c r="BJ1069" s="4">
        <v>1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t="str">
        <f>VLOOKUP(A1069,Misc!$A$3:$B$11,2,FALSE)</f>
        <v>JPY</v>
      </c>
      <c r="BR1069">
        <f>INDEX(FX!$B$30:$AK$48,MATCH(Data!BQ1069,FX!$A$30:$A$48,0),MATCH(Data!D1069,Period,0))</f>
        <v>105.9022104</v>
      </c>
      <c r="BS1069">
        <f t="shared" si="290"/>
        <v>0</v>
      </c>
      <c r="BT1069">
        <f t="shared" si="291"/>
        <v>2.5446134219741383</v>
      </c>
      <c r="BU1069">
        <f t="shared" si="292"/>
        <v>0</v>
      </c>
      <c r="BV1069">
        <f t="shared" si="293"/>
        <v>1.8258116670053275</v>
      </c>
      <c r="BW1069">
        <f t="shared" si="294"/>
        <v>0</v>
      </c>
      <c r="BX1069">
        <f t="shared" si="295"/>
        <v>1.5233939468498652</v>
      </c>
      <c r="BY1069">
        <f t="shared" si="296"/>
        <v>0</v>
      </c>
      <c r="BZ1069">
        <f t="shared" si="297"/>
        <v>1.104099288379319</v>
      </c>
      <c r="CA1069">
        <f t="shared" si="299"/>
        <v>2.6133898947682761</v>
      </c>
      <c r="CB1069">
        <f t="shared" si="300"/>
        <v>1.8782965466831707</v>
      </c>
      <c r="CC1069">
        <f t="shared" si="301"/>
        <v>2.2209681824848877</v>
      </c>
      <c r="CD1069">
        <f t="shared" si="302"/>
        <v>1.5930825458618629</v>
      </c>
      <c r="CE1069" s="4" t="str">
        <f t="shared" si="303"/>
        <v/>
      </c>
      <c r="CF1069" s="4">
        <f t="shared" si="304"/>
        <v>0.71752025326850755</v>
      </c>
      <c r="CG1069" s="4" t="str">
        <f t="shared" si="305"/>
        <v/>
      </c>
      <c r="CH1069" s="4">
        <f t="shared" si="306"/>
        <v>0.60471696414901777</v>
      </c>
      <c r="CI1069">
        <f>INDEX(FX!$B$114:$AK$132,MATCH(Data!BQ1069,FX!$A$114:$A$132,0),MATCH(Data!D1069,Period,0))</f>
        <v>107.20411660000001</v>
      </c>
    </row>
    <row r="1070" spans="1:87" x14ac:dyDescent="0.15">
      <c r="A1070" t="s">
        <v>65</v>
      </c>
      <c r="B1070" s="1">
        <f t="shared" si="298"/>
        <v>44044</v>
      </c>
      <c r="C1070" t="s">
        <v>45</v>
      </c>
      <c r="D1070" s="1">
        <v>43831</v>
      </c>
      <c r="E1070">
        <f t="array" ref="E1070:E1081">TRANSPOSE('[11]OVERALL_Key Metrics P1'!$F$6:$Q$6)</f>
        <v>2111.3807700000002</v>
      </c>
      <c r="F1070">
        <f t="array" ref="F1070:F1081">TRANSPOSE('[11]OVERALL_Key Metrics P1'!$F$11:$Q$11)</f>
        <v>820.59524345583452</v>
      </c>
      <c r="G1070">
        <f t="array" ref="G1070:G1081">TRANSPOSE('[11]OVERALL_Key Metrics P1'!$F$16:$Q$16)</f>
        <v>919.5551582574617</v>
      </c>
      <c r="H1070">
        <f t="array" ref="H1070:H1081">TRANSPOSE('[11]OVERALL_Key Metrics P1'!$F$21:$Q$21)</f>
        <v>596.29364660908141</v>
      </c>
      <c r="I1070">
        <f t="array" ref="I1070:I1081">TRANSPOSE('[11]OVERALL_Key Metrics P1'!$F$7:$Q$7)</f>
        <v>3564.528855</v>
      </c>
      <c r="J1070">
        <f t="array" ref="J1070:J1081">TRANSPOSE('[11]OVERALL_Key Metrics P1'!$F$12:$Q$12)</f>
        <v>2772.889126</v>
      </c>
      <c r="K1070">
        <f t="array" ref="K1070:K1081">TRANSPOSE('[11]OVERALL_Key Metrics P1'!$F$17:$Q$17)</f>
        <v>1499.4744459999999</v>
      </c>
      <c r="L1070">
        <f t="array" ref="L1070:L1081">TRANSPOSE('[11]OVERALL_Key Metrics P1'!$F$22:$Q$22)</f>
        <v>1313.759419</v>
      </c>
      <c r="M1070">
        <f t="array" ref="M1070:M1081">TRANSPOSE('[11]OVERALL_Key Metrics P1'!$F$9:$Q$9)</f>
        <v>2030.5313050000004</v>
      </c>
      <c r="N1070">
        <f t="array" ref="N1070:N1081">TRANSPOSE('[11]OVERALL_Key Metrics P1'!$F$14:$Q$14)</f>
        <v>2230.1229125514947</v>
      </c>
      <c r="O1070">
        <f t="array" ref="O1070:O1081">TRANSPOSE('[11]OVERALL_Key Metrics P1'!$F$19:$Q$19)</f>
        <v>828.10428468547991</v>
      </c>
      <c r="P1070">
        <f t="array" ref="P1070:P1081">TRANSPOSE('[11]OVERALL_Key Metrics P1'!$F$24:$Q$24)</f>
        <v>895.74303767339643</v>
      </c>
      <c r="BQ1070" t="str">
        <f>VLOOKUP(A1070,Misc!$A$3:$B$11,2,FALSE)</f>
        <v>JPY</v>
      </c>
      <c r="BR1070">
        <f>INDEX(FX!$B$30:$AK$48,MATCH(Data!BQ1070,FX!$A$30:$A$48,0),MATCH(Data!D1070,Period,0))</f>
        <v>109.2835173</v>
      </c>
      <c r="BS1070">
        <f t="shared" si="290"/>
        <v>19.320212436098085</v>
      </c>
      <c r="BT1070">
        <f t="shared" si="291"/>
        <v>0</v>
      </c>
      <c r="BU1070">
        <f t="shared" si="292"/>
        <v>7.5088655977568406</v>
      </c>
      <c r="BV1070">
        <f t="shared" si="293"/>
        <v>0</v>
      </c>
      <c r="BW1070">
        <f t="shared" si="294"/>
        <v>8.4143993621027207</v>
      </c>
      <c r="BX1070">
        <f t="shared" si="295"/>
        <v>0</v>
      </c>
      <c r="BY1070">
        <f t="shared" si="296"/>
        <v>5.4563914242635878</v>
      </c>
      <c r="BZ1070">
        <f t="shared" si="297"/>
        <v>0</v>
      </c>
      <c r="CA1070">
        <f t="shared" si="299"/>
        <v>33.086736027650893</v>
      </c>
      <c r="CB1070">
        <f t="shared" si="300"/>
        <v>25.738563012952689</v>
      </c>
      <c r="CC1070">
        <f t="shared" si="301"/>
        <v>13.91844958848287</v>
      </c>
      <c r="CD1070">
        <f t="shared" si="302"/>
        <v>12.194602111109297</v>
      </c>
      <c r="CE1070" s="4">
        <f t="shared" si="303"/>
        <v>0.38865336613624385</v>
      </c>
      <c r="CF1070" s="4" t="str">
        <f t="shared" si="304"/>
        <v/>
      </c>
      <c r="CG1070" s="4">
        <f t="shared" si="305"/>
        <v>0.72665988666698222</v>
      </c>
      <c r="CH1070" s="4" t="str">
        <f t="shared" si="306"/>
        <v/>
      </c>
      <c r="CI1070">
        <f>INDEX(FX!$B$114:$AK$132,MATCH(Data!BQ1070,FX!$A$114:$A$132,0),MATCH(Data!D1070,Period,0))</f>
        <v>107.7328646748682</v>
      </c>
    </row>
    <row r="1071" spans="1:87" x14ac:dyDescent="0.15">
      <c r="A1071" t="s">
        <v>65</v>
      </c>
      <c r="B1071" s="1">
        <f t="shared" si="298"/>
        <v>44044</v>
      </c>
      <c r="C1071" t="s">
        <v>45</v>
      </c>
      <c r="D1071" s="1">
        <v>43862</v>
      </c>
      <c r="E1071">
        <v>2477.492154</v>
      </c>
      <c r="F1071">
        <v>976.59170880184513</v>
      </c>
      <c r="G1071">
        <v>1023.3792226144858</v>
      </c>
      <c r="H1071">
        <v>665.63135257677868</v>
      </c>
      <c r="I1071">
        <v>4761.6680670000005</v>
      </c>
      <c r="J1071">
        <v>3669.3146040000001</v>
      </c>
      <c r="K1071">
        <v>1840.2767060000001</v>
      </c>
      <c r="L1071">
        <v>1646.360502</v>
      </c>
      <c r="M1071">
        <v>2857.8172170253815</v>
      </c>
      <c r="N1071">
        <v>3425.4044788617166</v>
      </c>
      <c r="O1071">
        <v>1049.6318657368352</v>
      </c>
      <c r="P1071">
        <v>1179.971163295914</v>
      </c>
      <c r="BQ1071" t="str">
        <f>VLOOKUP(A1071,Misc!$A$3:$B$11,2,FALSE)</f>
        <v>JPY</v>
      </c>
      <c r="BR1071">
        <f>INDEX(FX!$B$30:$AK$48,MATCH(Data!BQ1071,FX!$A$30:$A$48,0),MATCH(Data!D1071,Period,0))</f>
        <v>110.01451833</v>
      </c>
      <c r="BS1071">
        <f t="shared" si="290"/>
        <v>22.519683689097327</v>
      </c>
      <c r="BT1071">
        <f t="shared" si="291"/>
        <v>0</v>
      </c>
      <c r="BU1071">
        <f t="shared" si="292"/>
        <v>8.8769348230245093</v>
      </c>
      <c r="BV1071">
        <f t="shared" si="293"/>
        <v>0</v>
      </c>
      <c r="BW1071">
        <f t="shared" si="294"/>
        <v>9.3022197265342133</v>
      </c>
      <c r="BX1071">
        <f t="shared" si="295"/>
        <v>0</v>
      </c>
      <c r="BY1071">
        <f t="shared" si="296"/>
        <v>6.0503955539772321</v>
      </c>
      <c r="BZ1071">
        <f t="shared" si="297"/>
        <v>0</v>
      </c>
      <c r="CA1071">
        <f t="shared" si="299"/>
        <v>44.198843884551387</v>
      </c>
      <c r="CB1071">
        <f t="shared" si="300"/>
        <v>34.059380255725941</v>
      </c>
      <c r="CC1071">
        <f t="shared" si="301"/>
        <v>17.081850664176184</v>
      </c>
      <c r="CD1071">
        <f t="shared" si="302"/>
        <v>15.281878069135399</v>
      </c>
      <c r="CE1071" s="4">
        <f t="shared" si="303"/>
        <v>0.39418559095135897</v>
      </c>
      <c r="CF1071" s="4" t="str">
        <f t="shared" si="304"/>
        <v/>
      </c>
      <c r="CG1071" s="4">
        <f t="shared" si="305"/>
        <v>0.68158611892519994</v>
      </c>
      <c r="CH1071" s="4" t="str">
        <f t="shared" si="306"/>
        <v/>
      </c>
      <c r="CI1071">
        <f>INDEX(FX!$B$114:$AK$132,MATCH(Data!BQ1071,FX!$A$114:$A$132,0),MATCH(Data!D1071,Period,0))</f>
        <v>107.7328646748682</v>
      </c>
    </row>
    <row r="1072" spans="1:87" x14ac:dyDescent="0.15">
      <c r="A1072" t="s">
        <v>65</v>
      </c>
      <c r="B1072" s="1">
        <f t="shared" si="298"/>
        <v>44044</v>
      </c>
      <c r="C1072" t="s">
        <v>45</v>
      </c>
      <c r="D1072" s="1">
        <v>43891</v>
      </c>
      <c r="E1072">
        <v>3626.0043479999999</v>
      </c>
      <c r="F1072">
        <v>1486.5861010219867</v>
      </c>
      <c r="G1072">
        <v>1326.039249606808</v>
      </c>
      <c r="H1072">
        <v>860.33203239453974</v>
      </c>
      <c r="I1072">
        <v>6542.6949730000006</v>
      </c>
      <c r="J1072">
        <v>5060.5278500000004</v>
      </c>
      <c r="K1072">
        <v>2219.4056300000002</v>
      </c>
      <c r="L1072">
        <v>1977.3754690000001</v>
      </c>
      <c r="M1072">
        <v>6893.9424600000011</v>
      </c>
      <c r="N1072">
        <v>8267.8435489669955</v>
      </c>
      <c r="O1072">
        <v>1936.7284217111956</v>
      </c>
      <c r="P1072">
        <v>2285.6811689108845</v>
      </c>
      <c r="BQ1072" t="str">
        <f>VLOOKUP(A1072,Misc!$A$3:$B$11,2,FALSE)</f>
        <v>JPY</v>
      </c>
      <c r="BR1072">
        <f>INDEX(FX!$B$30:$AK$48,MATCH(Data!BQ1072,FX!$A$30:$A$48,0),MATCH(Data!D1072,Period,0))</f>
        <v>107.54321586</v>
      </c>
      <c r="BS1072">
        <f t="shared" si="290"/>
        <v>33.716718614034569</v>
      </c>
      <c r="BT1072">
        <f t="shared" si="291"/>
        <v>0</v>
      </c>
      <c r="BU1072">
        <f t="shared" si="292"/>
        <v>13.823150899236897</v>
      </c>
      <c r="BV1072">
        <f t="shared" si="293"/>
        <v>0</v>
      </c>
      <c r="BW1072">
        <f t="shared" si="294"/>
        <v>12.330291957542434</v>
      </c>
      <c r="BX1072">
        <f t="shared" si="295"/>
        <v>0</v>
      </c>
      <c r="BY1072">
        <f t="shared" si="296"/>
        <v>7.9998726606290242</v>
      </c>
      <c r="BZ1072">
        <f t="shared" si="297"/>
        <v>0</v>
      </c>
      <c r="CA1072">
        <f t="shared" si="299"/>
        <v>60.730724953295272</v>
      </c>
      <c r="CB1072">
        <f t="shared" si="300"/>
        <v>46.972925720228389</v>
      </c>
      <c r="CC1072">
        <f t="shared" si="301"/>
        <v>20.601008213213703</v>
      </c>
      <c r="CD1072">
        <f t="shared" si="302"/>
        <v>18.3544313517292</v>
      </c>
      <c r="CE1072" s="4">
        <f t="shared" si="303"/>
        <v>0.40997912808404247</v>
      </c>
      <c r="CF1072" s="4" t="str">
        <f t="shared" si="304"/>
        <v/>
      </c>
      <c r="CG1072" s="4">
        <f t="shared" si="305"/>
        <v>0.57873003911652698</v>
      </c>
      <c r="CH1072" s="4" t="str">
        <f t="shared" si="306"/>
        <v/>
      </c>
      <c r="CI1072">
        <f>INDEX(FX!$B$114:$AK$132,MATCH(Data!BQ1072,FX!$A$114:$A$132,0),MATCH(Data!D1072,Period,0))</f>
        <v>107.7328646748682</v>
      </c>
    </row>
    <row r="1073" spans="1:87" x14ac:dyDescent="0.15">
      <c r="A1073" t="s">
        <v>65</v>
      </c>
      <c r="B1073" s="1">
        <f t="shared" si="298"/>
        <v>44044</v>
      </c>
      <c r="C1073" t="s">
        <v>45</v>
      </c>
      <c r="D1073" s="1">
        <v>43922</v>
      </c>
      <c r="E1073">
        <v>2944.0662860000002</v>
      </c>
      <c r="F1073">
        <v>987.49423918093566</v>
      </c>
      <c r="G1073">
        <v>1013.4528426922716</v>
      </c>
      <c r="H1073">
        <v>681.47989171133497</v>
      </c>
      <c r="I1073">
        <v>5243.6294580000003</v>
      </c>
      <c r="J1073">
        <v>4086.0421590000001</v>
      </c>
      <c r="K1073">
        <v>2083.9332939999999</v>
      </c>
      <c r="L1073">
        <v>1872.4040210000001</v>
      </c>
      <c r="M1073">
        <v>2470.5744380000001</v>
      </c>
      <c r="N1073">
        <v>2245.1102437868162</v>
      </c>
      <c r="O1073">
        <v>1012.1458383813126</v>
      </c>
      <c r="P1073">
        <v>1090.5095534462937</v>
      </c>
      <c r="BQ1073" t="str">
        <f>VLOOKUP(A1073,Misc!$A$3:$B$11,2,FALSE)</f>
        <v>JPY</v>
      </c>
      <c r="BR1073">
        <f>INDEX(FX!$B$30:$AK$48,MATCH(Data!BQ1073,FX!$A$30:$A$48,0),MATCH(Data!D1073,Period,0))</f>
        <v>107.87452852</v>
      </c>
      <c r="BS1073">
        <f t="shared" si="290"/>
        <v>27.291579637858334</v>
      </c>
      <c r="BT1073">
        <f t="shared" si="291"/>
        <v>0</v>
      </c>
      <c r="BU1073">
        <f t="shared" si="292"/>
        <v>9.1541001636716643</v>
      </c>
      <c r="BV1073">
        <f t="shared" si="293"/>
        <v>0</v>
      </c>
      <c r="BW1073">
        <f t="shared" si="294"/>
        <v>9.3947371691583044</v>
      </c>
      <c r="BX1073">
        <f t="shared" si="295"/>
        <v>0</v>
      </c>
      <c r="BY1073">
        <f t="shared" si="296"/>
        <v>6.3173383101738256</v>
      </c>
      <c r="BZ1073">
        <f t="shared" si="297"/>
        <v>0</v>
      </c>
      <c r="CA1073">
        <f t="shared" si="299"/>
        <v>48.672514871158235</v>
      </c>
      <c r="CB1073">
        <f t="shared" si="300"/>
        <v>37.927536516655792</v>
      </c>
      <c r="CC1073">
        <f t="shared" si="301"/>
        <v>19.343524376606851</v>
      </c>
      <c r="CD1073">
        <f t="shared" si="302"/>
        <v>17.380063424942904</v>
      </c>
      <c r="CE1073" s="4">
        <f t="shared" si="303"/>
        <v>0.33541848017376319</v>
      </c>
      <c r="CF1073" s="4" t="str">
        <f t="shared" si="304"/>
        <v/>
      </c>
      <c r="CG1073" s="4">
        <f t="shared" si="305"/>
        <v>0.69011024537882837</v>
      </c>
      <c r="CH1073" s="4" t="str">
        <f t="shared" si="306"/>
        <v/>
      </c>
      <c r="CI1073">
        <f>INDEX(FX!$B$114:$AK$132,MATCH(Data!BQ1073,FX!$A$114:$A$132,0),MATCH(Data!D1073,Period,0))</f>
        <v>107.7328646748682</v>
      </c>
    </row>
    <row r="1074" spans="1:87" x14ac:dyDescent="0.15">
      <c r="A1074" t="s">
        <v>65</v>
      </c>
      <c r="B1074" s="1">
        <f t="shared" si="298"/>
        <v>44044</v>
      </c>
      <c r="C1074" t="s">
        <v>45</v>
      </c>
      <c r="D1074" s="1">
        <v>43952</v>
      </c>
      <c r="E1074">
        <v>1466.1203149999999</v>
      </c>
      <c r="F1074">
        <v>596.64575617354092</v>
      </c>
      <c r="G1074">
        <v>651.9517077780946</v>
      </c>
      <c r="H1074">
        <v>443.24682022771549</v>
      </c>
      <c r="I1074">
        <v>3493.9482419999999</v>
      </c>
      <c r="J1074">
        <v>2697.697885</v>
      </c>
      <c r="K1074">
        <v>1468.6030840000001</v>
      </c>
      <c r="L1074">
        <v>1288.9685420000001</v>
      </c>
      <c r="M1074">
        <v>1110.2630690000001</v>
      </c>
      <c r="N1074">
        <v>770.09914798171417</v>
      </c>
      <c r="O1074">
        <v>707.93540213604899</v>
      </c>
      <c r="P1074">
        <v>709.06185253605065</v>
      </c>
      <c r="BQ1074" t="str">
        <f>VLOOKUP(A1074,Misc!$A$3:$B$11,2,FALSE)</f>
        <v>JPY</v>
      </c>
      <c r="BR1074">
        <f>INDEX(FX!$B$30:$AK$48,MATCH(Data!BQ1074,FX!$A$30:$A$48,0),MATCH(Data!D1074,Period,0))</f>
        <v>107.1289469</v>
      </c>
      <c r="BS1074">
        <f t="shared" si="290"/>
        <v>13.685566389153031</v>
      </c>
      <c r="BT1074">
        <f t="shared" si="291"/>
        <v>0</v>
      </c>
      <c r="BU1074">
        <f t="shared" si="292"/>
        <v>5.5694167957282597</v>
      </c>
      <c r="BV1074">
        <f t="shared" si="293"/>
        <v>0</v>
      </c>
      <c r="BW1074">
        <f t="shared" si="294"/>
        <v>6.085672702324441</v>
      </c>
      <c r="BX1074">
        <f t="shared" si="295"/>
        <v>0</v>
      </c>
      <c r="BY1074">
        <f t="shared" si="296"/>
        <v>4.1375074903094697</v>
      </c>
      <c r="BZ1074">
        <f t="shared" si="297"/>
        <v>0</v>
      </c>
      <c r="CA1074">
        <f t="shared" si="299"/>
        <v>32.431591349070146</v>
      </c>
      <c r="CB1074">
        <f t="shared" si="300"/>
        <v>25.040621477406198</v>
      </c>
      <c r="CC1074">
        <f t="shared" si="301"/>
        <v>13.631894858009789</v>
      </c>
      <c r="CD1074">
        <f t="shared" si="302"/>
        <v>11.964487771582382</v>
      </c>
      <c r="CE1074" s="4">
        <f t="shared" si="303"/>
        <v>0.40695552068217605</v>
      </c>
      <c r="CF1074" s="4" t="str">
        <f t="shared" si="304"/>
        <v/>
      </c>
      <c r="CG1074" s="4">
        <f t="shared" si="305"/>
        <v>0.74289780098392644</v>
      </c>
      <c r="CH1074" s="4" t="str">
        <f t="shared" si="306"/>
        <v/>
      </c>
      <c r="CI1074">
        <f>INDEX(FX!$B$114:$AK$132,MATCH(Data!BQ1074,FX!$A$114:$A$132,0),MATCH(Data!D1074,Period,0))</f>
        <v>107.7328646748682</v>
      </c>
    </row>
    <row r="1075" spans="1:87" x14ac:dyDescent="0.15">
      <c r="A1075" t="s">
        <v>65</v>
      </c>
      <c r="B1075" s="1">
        <f t="shared" si="298"/>
        <v>44044</v>
      </c>
      <c r="C1075" t="s">
        <v>45</v>
      </c>
      <c r="D1075" s="1">
        <v>43983</v>
      </c>
      <c r="E1075">
        <v>2573.1773199999998</v>
      </c>
      <c r="F1075">
        <v>940.22553013645336</v>
      </c>
      <c r="G1075">
        <v>935.2709180676876</v>
      </c>
      <c r="H1075">
        <v>618.02037058708765</v>
      </c>
      <c r="I1075">
        <v>4336.1938019999998</v>
      </c>
      <c r="J1075">
        <v>3323.763289</v>
      </c>
      <c r="K1075">
        <v>1636.826388</v>
      </c>
      <c r="L1075">
        <v>1446.5189270000001</v>
      </c>
      <c r="M1075">
        <v>1278.5160839999999</v>
      </c>
      <c r="N1075">
        <v>673.49393281906589</v>
      </c>
      <c r="O1075">
        <v>680.52081617250019</v>
      </c>
      <c r="P1075">
        <v>651.15610555394915</v>
      </c>
      <c r="BQ1075" t="str">
        <f>VLOOKUP(A1075,Misc!$A$3:$B$11,2,FALSE)</f>
        <v>JPY</v>
      </c>
      <c r="BR1075">
        <f>INDEX(FX!$B$30:$AK$48,MATCH(Data!BQ1075,FX!$A$30:$A$48,0),MATCH(Data!D1075,Period,0))</f>
        <v>107.60287971</v>
      </c>
      <c r="BS1075">
        <f t="shared" si="290"/>
        <v>23.913647357161423</v>
      </c>
      <c r="BT1075">
        <f t="shared" si="291"/>
        <v>0</v>
      </c>
      <c r="BU1075">
        <f t="shared" si="292"/>
        <v>8.7379216306334051</v>
      </c>
      <c r="BV1075">
        <f t="shared" si="293"/>
        <v>0</v>
      </c>
      <c r="BW1075">
        <f t="shared" si="294"/>
        <v>8.6918762823851168</v>
      </c>
      <c r="BX1075">
        <f t="shared" si="295"/>
        <v>0</v>
      </c>
      <c r="BY1075">
        <f t="shared" si="296"/>
        <v>5.7435300268237377</v>
      </c>
      <c r="BZ1075">
        <f t="shared" si="297"/>
        <v>0</v>
      </c>
      <c r="CA1075">
        <f t="shared" si="299"/>
        <v>40.249498749396409</v>
      </c>
      <c r="CB1075">
        <f t="shared" si="300"/>
        <v>30.851897413393147</v>
      </c>
      <c r="CC1075">
        <f t="shared" si="301"/>
        <v>15.193380338858073</v>
      </c>
      <c r="CD1075">
        <f t="shared" si="302"/>
        <v>13.426904885203916</v>
      </c>
      <c r="CE1075" s="4">
        <f t="shared" si="303"/>
        <v>0.36539476810578037</v>
      </c>
      <c r="CF1075" s="4" t="str">
        <f t="shared" si="304"/>
        <v/>
      </c>
      <c r="CG1075" s="4">
        <f t="shared" si="305"/>
        <v>0.65731077361555523</v>
      </c>
      <c r="CH1075" s="4" t="str">
        <f t="shared" si="306"/>
        <v/>
      </c>
      <c r="CI1075">
        <f>INDEX(FX!$B$114:$AK$132,MATCH(Data!BQ1075,FX!$A$114:$A$132,0),MATCH(Data!D1075,Period,0))</f>
        <v>107.7328646748682</v>
      </c>
    </row>
    <row r="1076" spans="1:87" x14ac:dyDescent="0.15">
      <c r="A1076" t="s">
        <v>65</v>
      </c>
      <c r="B1076" s="1">
        <f t="shared" si="298"/>
        <v>44044</v>
      </c>
      <c r="C1076" t="s">
        <v>45</v>
      </c>
      <c r="D1076" s="1">
        <v>44013</v>
      </c>
      <c r="E1076">
        <v>3187.1115550000004</v>
      </c>
      <c r="F1076">
        <v>1272.8890512099479</v>
      </c>
      <c r="G1076">
        <v>1053.0436723800001</v>
      </c>
      <c r="H1076">
        <v>867.26307981621494</v>
      </c>
      <c r="I1076">
        <v>3454.059714</v>
      </c>
      <c r="J1076">
        <v>2639.5390050000001</v>
      </c>
      <c r="K1076">
        <v>1360.9126059999999</v>
      </c>
      <c r="L1076">
        <v>1211.6568790000001</v>
      </c>
      <c r="M1076">
        <v>2404.4675739999998</v>
      </c>
      <c r="N1076">
        <v>722.93271817533014</v>
      </c>
      <c r="O1076">
        <v>864.80641311997988</v>
      </c>
      <c r="P1076">
        <v>638.71352951150936</v>
      </c>
      <c r="BQ1076" t="str">
        <f>VLOOKUP(A1076,Misc!$A$3:$B$11,2,FALSE)</f>
        <v>JPY</v>
      </c>
      <c r="BR1076">
        <f>INDEX(FX!$B$30:$AK$48,MATCH(Data!BQ1076,FX!$A$30:$A$48,0),MATCH(Data!D1076,Period,0))</f>
        <v>106.78432085999999</v>
      </c>
      <c r="BS1076">
        <f t="shared" si="290"/>
        <v>29.846250173548189</v>
      </c>
      <c r="BT1076">
        <f t="shared" si="291"/>
        <v>0</v>
      </c>
      <c r="BU1076">
        <f t="shared" si="292"/>
        <v>11.920186792954128</v>
      </c>
      <c r="BV1076">
        <f t="shared" si="293"/>
        <v>0</v>
      </c>
      <c r="BW1076">
        <f t="shared" si="294"/>
        <v>9.8614072168946709</v>
      </c>
      <c r="BX1076">
        <f t="shared" si="295"/>
        <v>0</v>
      </c>
      <c r="BY1076">
        <f t="shared" si="296"/>
        <v>8.1216331464358298</v>
      </c>
      <c r="BZ1076">
        <f t="shared" si="297"/>
        <v>0</v>
      </c>
      <c r="CA1076">
        <f t="shared" si="299"/>
        <v>32.21946902363635</v>
      </c>
      <c r="CB1076">
        <f t="shared" si="300"/>
        <v>24.621619847385599</v>
      </c>
      <c r="CC1076">
        <f t="shared" si="301"/>
        <v>12.694592793277117</v>
      </c>
      <c r="CD1076">
        <f t="shared" si="302"/>
        <v>11.30233537132659</v>
      </c>
      <c r="CE1076" s="4">
        <f t="shared" si="303"/>
        <v>0.39938641282041598</v>
      </c>
      <c r="CF1076" s="4" t="str">
        <f t="shared" si="304"/>
        <v/>
      </c>
      <c r="CG1076" s="4">
        <f t="shared" si="305"/>
        <v>0.68133438573600413</v>
      </c>
      <c r="CH1076" s="4" t="str">
        <f t="shared" si="306"/>
        <v/>
      </c>
      <c r="CI1076">
        <f>INDEX(FX!$B$114:$AK$132,MATCH(Data!BQ1076,FX!$A$114:$A$132,0),MATCH(Data!D1076,Period,0))</f>
        <v>107.20411660000001</v>
      </c>
    </row>
    <row r="1077" spans="1:87" x14ac:dyDescent="0.15">
      <c r="A1077" t="s">
        <v>65</v>
      </c>
      <c r="B1077" s="1">
        <f t="shared" si="298"/>
        <v>44044</v>
      </c>
      <c r="C1077" t="s">
        <v>45</v>
      </c>
      <c r="D1077" s="1">
        <v>44044</v>
      </c>
      <c r="E1077">
        <v>1935.364489</v>
      </c>
      <c r="F1077">
        <v>1039.0704472363764</v>
      </c>
      <c r="G1077">
        <v>958.51010545999998</v>
      </c>
      <c r="H1077">
        <v>745.78548700798092</v>
      </c>
      <c r="I1077">
        <v>3727.7488899999998</v>
      </c>
      <c r="J1077">
        <v>2819.8740269999998</v>
      </c>
      <c r="K1077">
        <v>1702.7068530000001</v>
      </c>
      <c r="L1077">
        <v>1443.135305</v>
      </c>
      <c r="M1077">
        <v>1706.6024990000001</v>
      </c>
      <c r="N1077">
        <v>781.24999383273416</v>
      </c>
      <c r="O1077">
        <v>930.31201274085265</v>
      </c>
      <c r="P1077">
        <v>670.68659181063413</v>
      </c>
      <c r="BQ1077" t="str">
        <f>VLOOKUP(A1077,Misc!$A$3:$B$11,2,FALSE)</f>
        <v>JPY</v>
      </c>
      <c r="BR1077">
        <f>INDEX(FX!$B$30:$AK$48,MATCH(Data!BQ1077,FX!$A$30:$A$48,0),MATCH(Data!D1077,Period,0))</f>
        <v>105.9022104</v>
      </c>
      <c r="BS1077">
        <f t="shared" si="290"/>
        <v>18.275015051055064</v>
      </c>
      <c r="BT1077">
        <f t="shared" si="291"/>
        <v>0</v>
      </c>
      <c r="BU1077">
        <f t="shared" si="292"/>
        <v>9.8116030185936172</v>
      </c>
      <c r="BV1077">
        <f t="shared" si="293"/>
        <v>0</v>
      </c>
      <c r="BW1077">
        <f t="shared" si="294"/>
        <v>9.0508980109068613</v>
      </c>
      <c r="BX1077">
        <f t="shared" si="295"/>
        <v>0</v>
      </c>
      <c r="BY1077">
        <f t="shared" si="296"/>
        <v>7.0422088848863247</v>
      </c>
      <c r="BZ1077">
        <f t="shared" si="297"/>
        <v>0</v>
      </c>
      <c r="CA1077">
        <f t="shared" si="299"/>
        <v>34.77244165827117</v>
      </c>
      <c r="CB1077">
        <f t="shared" si="300"/>
        <v>26.3037849331991</v>
      </c>
      <c r="CC1077">
        <f t="shared" si="301"/>
        <v>15.882849530425588</v>
      </c>
      <c r="CD1077">
        <f t="shared" si="302"/>
        <v>13.461566129821549</v>
      </c>
      <c r="CE1077" s="4">
        <f t="shared" si="303"/>
        <v>0.53688617991191023</v>
      </c>
      <c r="CF1077" s="4" t="str">
        <f t="shared" si="304"/>
        <v/>
      </c>
      <c r="CG1077" s="4">
        <f t="shared" si="305"/>
        <v>0.71774294899017899</v>
      </c>
      <c r="CH1077" s="4" t="str">
        <f t="shared" si="306"/>
        <v/>
      </c>
      <c r="CI1077">
        <f>INDEX(FX!$B$114:$AK$132,MATCH(Data!BQ1077,FX!$A$114:$A$132,0),MATCH(Data!D1077,Period,0))</f>
        <v>107.20411660000001</v>
      </c>
    </row>
    <row r="1078" spans="1:87" x14ac:dyDescent="0.15">
      <c r="A1078" t="s">
        <v>65</v>
      </c>
      <c r="B1078" s="1">
        <f t="shared" si="298"/>
        <v>44044</v>
      </c>
      <c r="C1078" t="s">
        <v>45</v>
      </c>
      <c r="D1078" s="1">
        <v>44075</v>
      </c>
      <c r="E1078">
        <v>2721.2309600921567</v>
      </c>
      <c r="F1078">
        <v>1475.5057568171878</v>
      </c>
      <c r="G1078">
        <v>1165.072814718329</v>
      </c>
      <c r="H1078">
        <v>905.86464979750485</v>
      </c>
      <c r="I1078">
        <v>5719.4678559999993</v>
      </c>
      <c r="J1078">
        <v>4382.1045340000001</v>
      </c>
      <c r="K1078">
        <v>2681.7724679999997</v>
      </c>
      <c r="L1078">
        <v>2284.6425680000002</v>
      </c>
      <c r="M1078">
        <v>1518.2537620000001</v>
      </c>
      <c r="N1078">
        <v>711.34037154615078</v>
      </c>
      <c r="O1078">
        <v>857.18917117369801</v>
      </c>
      <c r="P1078">
        <v>598.49443711822755</v>
      </c>
      <c r="BQ1078" t="str">
        <f>VLOOKUP(A1078,Misc!$A$3:$B$11,2,FALSE)</f>
        <v>JPY</v>
      </c>
      <c r="BR1078">
        <f>INDEX(FX!$B$30:$AK$48,MATCH(Data!BQ1078,FX!$A$30:$A$48,0),MATCH(Data!D1078,Period,0))</f>
        <v>105.9022104</v>
      </c>
      <c r="BS1078">
        <f t="shared" si="290"/>
        <v>0</v>
      </c>
      <c r="BT1078">
        <f t="shared" si="291"/>
        <v>25.695695583820946</v>
      </c>
      <c r="BU1078">
        <f t="shared" si="292"/>
        <v>0</v>
      </c>
      <c r="BV1078">
        <f t="shared" si="293"/>
        <v>13.932719168411124</v>
      </c>
      <c r="BW1078">
        <f t="shared" si="294"/>
        <v>0</v>
      </c>
      <c r="BX1078">
        <f t="shared" si="295"/>
        <v>11.001402240026607</v>
      </c>
      <c r="BY1078">
        <f t="shared" si="296"/>
        <v>0</v>
      </c>
      <c r="BZ1078">
        <f t="shared" si="297"/>
        <v>8.5537841597072539</v>
      </c>
      <c r="CA1078">
        <f t="shared" si="299"/>
        <v>53.351196179718336</v>
      </c>
      <c r="CB1078">
        <f t="shared" si="300"/>
        <v>40.876271107671251</v>
      </c>
      <c r="CC1078">
        <f t="shared" si="301"/>
        <v>25.015573590389526</v>
      </c>
      <c r="CD1078">
        <f t="shared" si="302"/>
        <v>21.31114588187372</v>
      </c>
      <c r="CE1078" s="4" t="str">
        <f t="shared" si="303"/>
        <v/>
      </c>
      <c r="CF1078" s="4">
        <f t="shared" si="304"/>
        <v>0.54221996532305317</v>
      </c>
      <c r="CG1078" s="4" t="str">
        <f t="shared" si="305"/>
        <v/>
      </c>
      <c r="CH1078" s="4">
        <f t="shared" si="306"/>
        <v>0.61393501557834962</v>
      </c>
      <c r="CI1078">
        <f>INDEX(FX!$B$114:$AK$132,MATCH(Data!BQ1078,FX!$A$114:$A$132,0),MATCH(Data!D1078,Period,0))</f>
        <v>107.20411660000001</v>
      </c>
    </row>
    <row r="1079" spans="1:87" x14ac:dyDescent="0.15">
      <c r="A1079" t="s">
        <v>65</v>
      </c>
      <c r="B1079" s="1">
        <f t="shared" si="298"/>
        <v>44044</v>
      </c>
      <c r="C1079" t="s">
        <v>45</v>
      </c>
      <c r="D1079" s="1">
        <v>44105</v>
      </c>
      <c r="E1079">
        <v>2082.9700850181725</v>
      </c>
      <c r="F1079">
        <v>1250.3175892395022</v>
      </c>
      <c r="G1079">
        <v>1073.8776732297638</v>
      </c>
      <c r="H1079">
        <v>875.7682879646394</v>
      </c>
      <c r="I1079">
        <v>4266.319039</v>
      </c>
      <c r="J1079">
        <v>3283.6159539999999</v>
      </c>
      <c r="K1079">
        <v>2304.8284310000004</v>
      </c>
      <c r="L1079">
        <v>1954.661241</v>
      </c>
      <c r="M1079">
        <v>2301.9769160000001</v>
      </c>
      <c r="N1079">
        <v>1002.6892927628226</v>
      </c>
      <c r="O1079">
        <v>1044.1008698032472</v>
      </c>
      <c r="P1079">
        <v>719.49308204928923</v>
      </c>
      <c r="BQ1079" t="str">
        <f>VLOOKUP(A1079,Misc!$A$3:$B$11,2,FALSE)</f>
        <v>JPY</v>
      </c>
      <c r="BR1079">
        <f>INDEX(FX!$B$30:$AK$48,MATCH(Data!BQ1079,FX!$A$30:$A$48,0),MATCH(Data!D1079,Period,0))</f>
        <v>105.9022104</v>
      </c>
      <c r="BS1079">
        <f t="shared" si="290"/>
        <v>0</v>
      </c>
      <c r="BT1079">
        <f t="shared" si="291"/>
        <v>19.668806506971382</v>
      </c>
      <c r="BU1079">
        <f t="shared" si="292"/>
        <v>0</v>
      </c>
      <c r="BV1079">
        <f t="shared" si="293"/>
        <v>11.806340816843822</v>
      </c>
      <c r="BW1079">
        <f t="shared" si="294"/>
        <v>0</v>
      </c>
      <c r="BX1079">
        <f t="shared" si="295"/>
        <v>10.140276290491514</v>
      </c>
      <c r="BY1079">
        <f t="shared" si="296"/>
        <v>0</v>
      </c>
      <c r="BZ1079">
        <f t="shared" si="297"/>
        <v>8.2695940401697161</v>
      </c>
      <c r="CA1079">
        <f t="shared" si="299"/>
        <v>39.796224009927613</v>
      </c>
      <c r="CB1079">
        <f t="shared" si="300"/>
        <v>30.629569629791622</v>
      </c>
      <c r="CC1079">
        <f t="shared" si="301"/>
        <v>21.499439612004604</v>
      </c>
      <c r="CD1079">
        <f t="shared" si="302"/>
        <v>18.23308006252439</v>
      </c>
      <c r="CE1079" s="4" t="str">
        <f t="shared" si="303"/>
        <v/>
      </c>
      <c r="CF1079" s="4">
        <f t="shared" si="304"/>
        <v>0.60025710317802961</v>
      </c>
      <c r="CG1079" s="4" t="str">
        <f t="shared" si="305"/>
        <v/>
      </c>
      <c r="CH1079" s="4">
        <f t="shared" si="306"/>
        <v>0.70043666945237482</v>
      </c>
      <c r="CI1079">
        <f>INDEX(FX!$B$114:$AK$132,MATCH(Data!BQ1079,FX!$A$114:$A$132,0),MATCH(Data!D1079,Period,0))</f>
        <v>107.20411660000001</v>
      </c>
    </row>
    <row r="1080" spans="1:87" x14ac:dyDescent="0.15">
      <c r="A1080" t="s">
        <v>65</v>
      </c>
      <c r="B1080" s="1">
        <f t="shared" si="298"/>
        <v>44044</v>
      </c>
      <c r="C1080" t="s">
        <v>45</v>
      </c>
      <c r="D1080" s="1">
        <v>44136</v>
      </c>
      <c r="E1080">
        <v>2494.7025229656633</v>
      </c>
      <c r="F1080">
        <v>1631.4713543219548</v>
      </c>
      <c r="G1080">
        <v>1422.9309209937476</v>
      </c>
      <c r="H1080">
        <v>1217.8316547363502</v>
      </c>
      <c r="I1080">
        <v>5037.7610760000007</v>
      </c>
      <c r="J1080">
        <v>3832.9835929999999</v>
      </c>
      <c r="K1080">
        <v>2287.1446530000003</v>
      </c>
      <c r="L1080">
        <v>1937.1193470000001</v>
      </c>
      <c r="M1080">
        <v>1688.9246010000002</v>
      </c>
      <c r="N1080">
        <v>919.74787464171902</v>
      </c>
      <c r="O1080">
        <v>918.79316799974436</v>
      </c>
      <c r="P1080">
        <v>639.47102681149386</v>
      </c>
      <c r="BQ1080" t="str">
        <f>VLOOKUP(A1080,Misc!$A$3:$B$11,2,FALSE)</f>
        <v>JPY</v>
      </c>
      <c r="BR1080">
        <f>INDEX(FX!$B$30:$AK$48,MATCH(Data!BQ1080,FX!$A$30:$A$48,0),MATCH(Data!D1080,Period,0))</f>
        <v>105.9022104</v>
      </c>
      <c r="BS1080">
        <f t="shared" si="290"/>
        <v>0</v>
      </c>
      <c r="BT1080">
        <f t="shared" si="291"/>
        <v>23.556661504448289</v>
      </c>
      <c r="BU1080">
        <f t="shared" si="292"/>
        <v>0</v>
      </c>
      <c r="BV1080">
        <f t="shared" si="293"/>
        <v>15.405451389161513</v>
      </c>
      <c r="BW1080">
        <f t="shared" si="294"/>
        <v>0</v>
      </c>
      <c r="BX1080">
        <f t="shared" si="295"/>
        <v>13.436272157297177</v>
      </c>
      <c r="BY1080">
        <f t="shared" si="296"/>
        <v>0</v>
      </c>
      <c r="BZ1080">
        <f t="shared" si="297"/>
        <v>11.49958674268002</v>
      </c>
      <c r="CA1080">
        <f t="shared" si="299"/>
        <v>46.992235333619647</v>
      </c>
      <c r="CB1080">
        <f t="shared" si="300"/>
        <v>35.754070968203841</v>
      </c>
      <c r="CC1080">
        <f t="shared" si="301"/>
        <v>21.334485330762011</v>
      </c>
      <c r="CD1080">
        <f t="shared" si="302"/>
        <v>18.06944927523427</v>
      </c>
      <c r="CE1080" s="4" t="str">
        <f t="shared" si="303"/>
        <v/>
      </c>
      <c r="CF1080" s="4">
        <f t="shared" si="304"/>
        <v>0.65397430727832317</v>
      </c>
      <c r="CG1080" s="4" t="str">
        <f t="shared" si="305"/>
        <v/>
      </c>
      <c r="CH1080" s="4">
        <f t="shared" si="306"/>
        <v>0.74646217447224816</v>
      </c>
      <c r="CI1080">
        <f>INDEX(FX!$B$114:$AK$132,MATCH(Data!BQ1080,FX!$A$114:$A$132,0),MATCH(Data!D1080,Period,0))</f>
        <v>107.20411660000001</v>
      </c>
    </row>
    <row r="1081" spans="1:87" x14ac:dyDescent="0.15">
      <c r="A1081" t="s">
        <v>65</v>
      </c>
      <c r="B1081" s="1">
        <f t="shared" si="298"/>
        <v>44044</v>
      </c>
      <c r="C1081" t="s">
        <v>45</v>
      </c>
      <c r="D1081" s="1">
        <v>44166</v>
      </c>
      <c r="E1081">
        <v>2915.0925768569268</v>
      </c>
      <c r="F1081">
        <v>1880.5185957967556</v>
      </c>
      <c r="G1081">
        <v>1466.7689431914005</v>
      </c>
      <c r="H1081">
        <v>1279.871853597836</v>
      </c>
      <c r="I1081">
        <v>5758.2248140000002</v>
      </c>
      <c r="J1081">
        <v>4431.6479710000003</v>
      </c>
      <c r="K1081">
        <v>2920.649958</v>
      </c>
      <c r="L1081">
        <v>2483.7294320000001</v>
      </c>
      <c r="M1081">
        <v>3204.058501</v>
      </c>
      <c r="N1081">
        <v>1375.935353434448</v>
      </c>
      <c r="O1081">
        <v>1177.202865498836</v>
      </c>
      <c r="P1081">
        <v>827.86007198521099</v>
      </c>
      <c r="BQ1081" t="str">
        <f>VLOOKUP(A1081,Misc!$A$3:$B$11,2,FALSE)</f>
        <v>JPY</v>
      </c>
      <c r="BR1081">
        <f>INDEX(FX!$B$30:$AK$48,MATCH(Data!BQ1081,FX!$A$30:$A$48,0),MATCH(Data!D1081,Period,0))</f>
        <v>105.9022104</v>
      </c>
      <c r="BS1081">
        <f t="shared" si="290"/>
        <v>0</v>
      </c>
      <c r="BT1081">
        <f t="shared" si="291"/>
        <v>27.526267542919264</v>
      </c>
      <c r="BU1081">
        <f t="shared" si="292"/>
        <v>0</v>
      </c>
      <c r="BV1081">
        <f t="shared" si="293"/>
        <v>17.757123186512409</v>
      </c>
      <c r="BW1081">
        <f t="shared" si="294"/>
        <v>0</v>
      </c>
      <c r="BX1081">
        <f t="shared" si="295"/>
        <v>13.850220289560646</v>
      </c>
      <c r="BY1081">
        <f t="shared" si="296"/>
        <v>0</v>
      </c>
      <c r="BZ1081">
        <f t="shared" si="297"/>
        <v>12.085412086902352</v>
      </c>
      <c r="CA1081">
        <f t="shared" si="299"/>
        <v>53.712721084070758</v>
      </c>
      <c r="CB1081">
        <f t="shared" si="300"/>
        <v>41.338412288171405</v>
      </c>
      <c r="CC1081">
        <f t="shared" si="301"/>
        <v>27.243822817901005</v>
      </c>
      <c r="CD1081">
        <f t="shared" si="302"/>
        <v>23.168228149925355</v>
      </c>
      <c r="CE1081" s="4" t="str">
        <f t="shared" si="303"/>
        <v/>
      </c>
      <c r="CF1081" s="4">
        <f t="shared" si="304"/>
        <v>0.64509738411956163</v>
      </c>
      <c r="CG1081" s="4" t="str">
        <f t="shared" si="305"/>
        <v/>
      </c>
      <c r="CH1081" s="4">
        <f t="shared" si="306"/>
        <v>0.68059515947278781</v>
      </c>
      <c r="CI1081">
        <f>INDEX(FX!$B$114:$AK$132,MATCH(Data!BQ1081,FX!$A$114:$A$132,0),MATCH(Data!D1081,Period,0))</f>
        <v>107.20411660000001</v>
      </c>
    </row>
    <row r="1082" spans="1:87" s="39" customFormat="1" x14ac:dyDescent="0.15">
      <c r="A1082" s="39" t="s">
        <v>66</v>
      </c>
      <c r="B1082" s="40">
        <f t="shared" si="298"/>
        <v>44044</v>
      </c>
      <c r="C1082" s="39" t="s">
        <v>50</v>
      </c>
      <c r="D1082" s="40">
        <v>43831</v>
      </c>
      <c r="E1082" s="39">
        <f t="array" ref="E1082:E1093">TRANSPOSE('[12]AG_Key Metrics P1'!$F$6:$Q$6)</f>
        <v>13666.987760080001</v>
      </c>
      <c r="F1082" s="39">
        <f t="array" ref="F1082:F1093">TRANSPOSE('[12]AG_Key Metrics P1'!$F$11:$Q$11)</f>
        <v>4084.4251275403026</v>
      </c>
      <c r="G1082" s="39">
        <f t="array" ref="G1082:G1093">TRANSPOSE('[12]AG_Key Metrics P1'!$F$16:$Q$16)</f>
        <v>4183.3376017352048</v>
      </c>
      <c r="H1082" s="39">
        <f t="array" ref="H1082:H1093">TRANSPOSE('[12]AG_Key Metrics P1'!$F$21:$Q$21)</f>
        <v>1330.9705985015464</v>
      </c>
      <c r="I1082" s="39">
        <f t="array" ref="I1082:I1093">TRANSPOSE('[12]AG_Key Metrics P1'!$F$7:$Q$7)</f>
        <v>12767.346938680001</v>
      </c>
      <c r="J1082" s="39">
        <f t="array" ref="J1082:J1093">TRANSPOSE('[12]AG_Key Metrics P1'!$F$12:$Q$12)</f>
        <v>3682.053977964707</v>
      </c>
      <c r="K1082" s="39">
        <f t="array" ref="K1082:K1093">TRANSPOSE('[12]AG_Key Metrics P1'!$F$17:$Q$17)</f>
        <v>3655.3263728611018</v>
      </c>
      <c r="L1082" s="39">
        <f t="array" ref="L1082:L1093">TRANSPOSE('[12]AG_Key Metrics P1'!$F$22:$Q$22)</f>
        <v>1037.2186677686273</v>
      </c>
      <c r="M1082" s="39">
        <f t="array" ref="M1082:M1093">TRANSPOSE('[12]AG_Key Metrics P1'!$F$9:$Q$9)</f>
        <v>7514.5219999999999</v>
      </c>
      <c r="N1082" s="39">
        <f t="array" ref="N1082:N1093">TRANSPOSE('[12]AG_Key Metrics P1'!$F$14:$Q$14)</f>
        <v>3469.5059004517398</v>
      </c>
      <c r="O1082" s="39">
        <f t="array" ref="O1082:O1093">TRANSPOSE('[12]AG_Key Metrics P1'!$F$19:$Q$19)</f>
        <v>3420.8223533795899</v>
      </c>
      <c r="P1082" s="39">
        <f t="array" ref="P1082:P1093">TRANSPOSE('[12]AG_Key Metrics P1'!$F$24:$Q$24)</f>
        <v>1887.1002994783571</v>
      </c>
      <c r="Q1082" s="39" t="str">
        <f t="array" ref="Q1082:Q1093">'[12]AG_Key Products'!$D$6</f>
        <v>Sprint Link Plus</v>
      </c>
      <c r="R1082" s="39" t="str">
        <f t="array" ref="R1082:R1093">'[12]AG_Key Products'!$D$9</f>
        <v>Bebas Ikhtiar</v>
      </c>
      <c r="S1082" s="39" t="str">
        <f t="array" ref="S1082:S1093">'[12]AG_Key Products'!$D$12</f>
        <v>FWD Loop</v>
      </c>
      <c r="T1082" s="39" t="str">
        <f t="array" ref="T1082:T1093">'[12]AG_Key Products'!$D$15</f>
        <v>Bebas Optimal</v>
      </c>
      <c r="U1082" s="39" t="str">
        <f t="array" ref="U1082:U1093">'[12]AG_Key Products'!$D$18</f>
        <v>Critical Armor</v>
      </c>
      <c r="V1082" s="39" t="str">
        <f t="array" ref="V1082:V1093">'[12]AG_Key Products'!$D$21</f>
        <v>FWD Priority Protection</v>
      </c>
      <c r="W1082" s="39" t="str">
        <f t="array" ref="W1082:W1093">'[12]AG_Key Products'!$D$24</f>
        <v>Bebas Rencana Optimal</v>
      </c>
      <c r="X1082" s="39">
        <f t="array" ref="X1082:X1093">'[12]AG_Key Products'!$D$27</f>
        <v>0</v>
      </c>
      <c r="Y1082" s="39">
        <f t="array" ref="Y1082:Y1093">'[12]AG_Key Products'!$D$30</f>
        <v>0</v>
      </c>
      <c r="Z1082" s="39">
        <f t="array" ref="Z1082:Z1093">'[12]AG_Key Products'!$D$33</f>
        <v>0</v>
      </c>
      <c r="AA1082" s="39">
        <f t="array" ref="AA1082:AA1093">TRANSPOSE('[12]AG_Key Products'!$F$6:$Q$6)</f>
        <v>7036.6745499999997</v>
      </c>
      <c r="AB1082" s="39">
        <f t="array" ref="AB1082:AB1093">TRANSPOSE('[12]AG_Key Products'!$F$9:$Q$9)</f>
        <v>2340.0136900799998</v>
      </c>
      <c r="AC1082" s="39">
        <f t="array" ref="AC1082:AC1093">TRANSPOSE('[12]AG_Key Products'!$F$12:$Q$12)</f>
        <v>153</v>
      </c>
      <c r="AD1082" s="39">
        <f t="array" ref="AD1082:AD1093">TRANSPOSE('[12]AG_Key Products'!$F$15:$Q$15)</f>
        <v>2561</v>
      </c>
      <c r="AE1082" s="39">
        <f t="array" ref="AE1082:AE1093">TRANSPOSE('[12]AG_Key Products'!$F$18:$Q$18)</f>
        <v>1487.50992</v>
      </c>
      <c r="AF1082" s="39">
        <f t="array" ref="AF1082:AF1093">TRANSPOSE('[12]AG_Key Products'!$F$21:$Q$21)</f>
        <v>0</v>
      </c>
      <c r="AG1082" s="39">
        <f t="array" ref="AG1082:AG1093">TRANSPOSE('[12]AG_Key Products'!$F$24:$Q$24)</f>
        <v>0</v>
      </c>
      <c r="AH1082" s="39">
        <f t="array" ref="AH1082:AH1093">TRANSPOSE('[12]AG_Key Products'!$F$27:$Q$27)</f>
        <v>0</v>
      </c>
      <c r="AI1082" s="39">
        <f t="array" ref="AI1082:AI1093">TRANSPOSE('[12]AG_Key Products'!$F$30:$Q$30)</f>
        <v>0</v>
      </c>
      <c r="AJ1082" s="39">
        <f t="array" ref="AJ1082:AJ1093">TRANSPOSE('[12]AG_Key Products'!$F$33:$Q$33)</f>
        <v>0</v>
      </c>
      <c r="AK1082" s="39">
        <f t="array" ref="AK1082:AK1093">TRANSPOSE('[12]AG_Key Products'!$F$36:$Q$36)</f>
        <v>88.789600000000974</v>
      </c>
      <c r="AL1082" s="39">
        <f t="array" ref="AL1082:AL1093">TRANSPOSE('[12]AG_Key Products'!$F$7:$Q$7)</f>
        <v>1360.186897792559</v>
      </c>
      <c r="AM1082" s="39">
        <f t="array" ref="AM1082:AM1093">TRANSPOSE('[12]AG_Key Products'!$F$10:$Q$10)</f>
        <v>444.1549719531364</v>
      </c>
      <c r="AN1082" s="39">
        <f t="array" ref="AN1082:AN1093">TRANSPOSE('[12]AG_Key Products'!$F$13:$Q$13)</f>
        <v>51.705067634338292</v>
      </c>
      <c r="AO1082" s="39">
        <f t="array" ref="AO1082:AO1093">TRANSPOSE('[12]AG_Key Products'!$F$16:$Q$16)</f>
        <v>1104.941142051933</v>
      </c>
      <c r="AP1082" s="39">
        <f t="array" ref="AP1082:AP1093">TRANSPOSE('[12]AG_Key Products'!$F$19:$Q$19)</f>
        <v>1085.3218527173494</v>
      </c>
      <c r="AQ1082" s="39">
        <f t="array" ref="AQ1082:AQ1093">TRANSPOSE('[12]AG_Key Products'!$F$22:$Q$22)</f>
        <v>0</v>
      </c>
      <c r="AR1082" s="39">
        <f t="array" ref="AR1082:AR1093">TRANSPOSE('[12]AG_Key Products'!$F$25:$Q$25)</f>
        <v>0</v>
      </c>
      <c r="AS1082" s="39">
        <f t="array" ref="AS1082:AS1093">TRANSPOSE('[12]AG_Key Products'!$F$28:$Q$28)</f>
        <v>0</v>
      </c>
      <c r="AT1082" s="39">
        <f t="array" ref="AT1082:AT1093">TRANSPOSE('[12]AG_Key Products'!$F$31:$Q$31)</f>
        <v>0</v>
      </c>
      <c r="AU1082" s="39">
        <f t="array" ref="AU1082:AU1093">TRANSPOSE('[12]AG_Key Products'!$F$34:$Q$35)</f>
        <v>0</v>
      </c>
      <c r="AV1082" s="39">
        <f t="array" ref="AV1082:AV1093">TRANSPOSE('[12]AG_Key Products'!$F$37:$Q$37)</f>
        <v>38.115195390986401</v>
      </c>
      <c r="AW1082" s="41" t="str">
        <f t="array" ref="AW1082:AW1093">'[12]AG_Key Products'!$D$8</f>
        <v>Unit Link</v>
      </c>
      <c r="AX1082" s="41" t="str">
        <f t="array" ref="AX1082:AX1093">'[12]AG_Key Products'!$D$11</f>
        <v>Unit Link</v>
      </c>
      <c r="AY1082" s="41" t="str">
        <f t="array" ref="AY1082:AY1093">'[12]AG_Key Products'!$D$14</f>
        <v>Unit Link</v>
      </c>
      <c r="AZ1082" s="41" t="str">
        <f t="array" ref="AZ1082:AZ1093">'[12]AG_Key Products'!$D$17</f>
        <v>Unit Link</v>
      </c>
      <c r="BA1082" s="41" t="str">
        <f t="array" ref="BA1082:BA1093">'[12]AG_Key Products'!$D$20</f>
        <v>Endowment</v>
      </c>
      <c r="BB1082" s="41" t="str">
        <f t="array" ref="BB1082:BB1093">'[12]AG_Key Products'!$D$23</f>
        <v>Traditional</v>
      </c>
      <c r="BC1082" s="41" t="str">
        <f t="array" ref="BC1082:BC1093">'[12]AG_Key Products'!$D$26</f>
        <v>Traditional</v>
      </c>
      <c r="BD1082" s="41">
        <f t="array" ref="BD1082:BD1093">'[12]AG_Key Products'!$D$29</f>
        <v>0</v>
      </c>
      <c r="BE1082" s="41">
        <f t="array" ref="BE1082:BE1093">'[12]AG_Key Products'!$D$32</f>
        <v>0</v>
      </c>
      <c r="BF1082" s="41">
        <f t="array" ref="BF1082:BF1093">'[12]AG_Key Products'!$D$35</f>
        <v>0</v>
      </c>
      <c r="BG1082" s="41">
        <f t="array" ref="BG1082:BG1093">'[12]AG_Key Products'!$D$7</f>
        <v>0.32716421990283767</v>
      </c>
      <c r="BH1082" s="41">
        <f t="array" ref="BH1082:BH1093">'[12]AG_Key Products'!$D$10</f>
        <v>0.28248828563292316</v>
      </c>
      <c r="BI1082" s="41">
        <f t="array" ref="BI1082:BI1093">'[12]AG_Key Products'!$D$13</f>
        <v>0.75578864020735625</v>
      </c>
      <c r="BJ1082" s="41">
        <f t="array" ref="BJ1082:BJ1093">'[12]AG_Key Products'!$D$16</f>
        <v>2.3480797011074153E-2</v>
      </c>
      <c r="BK1082" s="41">
        <f t="array" ref="BK1082:BK1093">'[12]AG_Key Products'!$D$19</f>
        <v>0.78939657753623338</v>
      </c>
      <c r="BL1082" s="41">
        <f t="array" ref="BL1082:BL1093">'[12]AG_Key Products'!$D$22</f>
        <v>0.9841400679917448</v>
      </c>
      <c r="BM1082" s="41">
        <f t="array" ref="BM1082:BM1093">'[12]AG_Key Products'!$D$25</f>
        <v>0.37407084610477526</v>
      </c>
      <c r="BN1082" s="41">
        <f t="array" ref="BN1082:BN1093">'[12]AG_Key Products'!$D$28</f>
        <v>0</v>
      </c>
      <c r="BO1082" s="41">
        <f t="array" ref="BO1082:BO1093">'[12]AG_Key Products'!$D$31</f>
        <v>0</v>
      </c>
      <c r="BP1082" s="41">
        <f t="array" ref="BP1082:BP1093">'[12]AG_Key Products'!$D$34</f>
        <v>0</v>
      </c>
      <c r="BQ1082" s="39" t="str">
        <f>VLOOKUP(A1082,Misc!$A$3:$B$11,2,FALSE)</f>
        <v>IDR</v>
      </c>
      <c r="BR1082" s="39">
        <f>INDEX(FX!$B$30:$AK$48,MATCH(Data!BQ1082,FX!$A$30:$A$48,0),MATCH(Data!D1082,Period,0))</f>
        <v>13731.90322581</v>
      </c>
      <c r="BS1082" s="39">
        <f t="shared" si="290"/>
        <v>0.99527265342156024</v>
      </c>
      <c r="BT1082" s="39">
        <f t="shared" si="291"/>
        <v>0</v>
      </c>
      <c r="BU1082" s="39">
        <f t="shared" si="292"/>
        <v>0.29744057035468774</v>
      </c>
      <c r="BV1082" s="39">
        <f t="shared" si="293"/>
        <v>0</v>
      </c>
      <c r="BW1082" s="39">
        <f t="shared" si="294"/>
        <v>0.30464368506998735</v>
      </c>
      <c r="BX1082" s="39">
        <f t="shared" si="295"/>
        <v>0</v>
      </c>
      <c r="BY1082" s="39">
        <f t="shared" si="296"/>
        <v>9.6925428079037229E-2</v>
      </c>
      <c r="BZ1082" s="39">
        <f t="shared" si="297"/>
        <v>0</v>
      </c>
      <c r="CA1082" s="39">
        <f t="shared" si="299"/>
        <v>0.90337154984613532</v>
      </c>
      <c r="CB1082" s="39">
        <f t="shared" si="300"/>
        <v>0.26052889646272925</v>
      </c>
      <c r="CC1082" s="39">
        <f t="shared" si="301"/>
        <v>0.25863774725513861</v>
      </c>
      <c r="CD1082" s="39">
        <f t="shared" si="302"/>
        <v>7.3389862430445013E-2</v>
      </c>
      <c r="CE1082" s="41">
        <f t="shared" si="303"/>
        <v>0.29885335373391703</v>
      </c>
      <c r="CF1082" s="41" t="str">
        <f t="shared" si="304"/>
        <v/>
      </c>
      <c r="CG1082" s="41">
        <f t="shared" si="305"/>
        <v>0.32586485415710764</v>
      </c>
      <c r="CH1082" s="41" t="str">
        <f t="shared" si="306"/>
        <v/>
      </c>
      <c r="CI1082" s="39">
        <f>INDEX(FX!$B$114:$AK$132,MATCH(Data!BQ1082,FX!$A$114:$A$132,0),MATCH(Data!D1082,Period,0))</f>
        <v>14132.996485061512</v>
      </c>
    </row>
    <row r="1083" spans="1:87" x14ac:dyDescent="0.15">
      <c r="A1083" t="s">
        <v>66</v>
      </c>
      <c r="B1083" s="1">
        <f t="shared" si="298"/>
        <v>44044</v>
      </c>
      <c r="C1083" t="s">
        <v>50</v>
      </c>
      <c r="D1083" s="1">
        <v>43862</v>
      </c>
      <c r="E1083">
        <v>11765.69361208</v>
      </c>
      <c r="F1083">
        <v>3511.8042278733178</v>
      </c>
      <c r="G1083">
        <v>3980.5012334271896</v>
      </c>
      <c r="H1083">
        <v>1435.3430736410401</v>
      </c>
      <c r="I1083">
        <v>11171.428570909997</v>
      </c>
      <c r="J1083">
        <v>3221.7972307235827</v>
      </c>
      <c r="K1083">
        <v>3198.4105761485948</v>
      </c>
      <c r="L1083">
        <v>907.56633430443731</v>
      </c>
      <c r="M1083">
        <v>9162.2573959199999</v>
      </c>
      <c r="N1083">
        <v>2865.17760940074</v>
      </c>
      <c r="O1083">
        <v>2167.5406376815999</v>
      </c>
      <c r="P1083">
        <v>854.83974598368206</v>
      </c>
      <c r="Q1083" t="str">
        <v>Sprint Link Plus</v>
      </c>
      <c r="R1083" t="str">
        <v>Bebas Ikhtiar</v>
      </c>
      <c r="S1083" t="str">
        <v>FWD Loop</v>
      </c>
      <c r="T1083" t="str">
        <v>Bebas Optimal</v>
      </c>
      <c r="U1083" t="str">
        <v>Critical Armor</v>
      </c>
      <c r="V1083" t="str">
        <v>FWD Priority Protection</v>
      </c>
      <c r="W1083" t="str">
        <v>Bebas Rencana Optimal</v>
      </c>
      <c r="X1083">
        <v>0</v>
      </c>
      <c r="Y1083">
        <v>0</v>
      </c>
      <c r="Z1083">
        <v>0</v>
      </c>
      <c r="AA1083">
        <v>3720.4994999999999</v>
      </c>
      <c r="AB1083">
        <v>4942.7927920800003</v>
      </c>
      <c r="AC1083">
        <v>204</v>
      </c>
      <c r="AD1083">
        <v>681</v>
      </c>
      <c r="AE1083">
        <v>2176.0337199999999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41.367600000000493</v>
      </c>
      <c r="AL1083">
        <v>782.76866001903534</v>
      </c>
      <c r="AM1083">
        <v>897.99075327873231</v>
      </c>
      <c r="AN1083">
        <v>70.801116950107968</v>
      </c>
      <c r="AO1083">
        <v>274.67236772806837</v>
      </c>
      <c r="AP1083">
        <v>1469.8184770827415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15.752852814632206</v>
      </c>
      <c r="AW1083" s="4" t="str">
        <v>Unit Link</v>
      </c>
      <c r="AX1083" s="4" t="str">
        <v>Unit Link</v>
      </c>
      <c r="AY1083" s="4" t="str">
        <v>Unit Link</v>
      </c>
      <c r="AZ1083" s="4" t="str">
        <v>Unit Link</v>
      </c>
      <c r="BA1083" s="4" t="str">
        <v>Endowment</v>
      </c>
      <c r="BB1083" s="4" t="str">
        <v>Traditional</v>
      </c>
      <c r="BC1083" s="4" t="str">
        <v>Traditional</v>
      </c>
      <c r="BD1083" s="4">
        <v>0</v>
      </c>
      <c r="BE1083" s="4">
        <v>0</v>
      </c>
      <c r="BF1083" s="4">
        <v>0</v>
      </c>
      <c r="BG1083" s="4">
        <v>0.32716421990283767</v>
      </c>
      <c r="BH1083" s="4">
        <v>0.28248828563292316</v>
      </c>
      <c r="BI1083" s="4">
        <v>0.75578864020735625</v>
      </c>
      <c r="BJ1083" s="4">
        <v>2.3480797011074153E-2</v>
      </c>
      <c r="BK1083" s="4">
        <v>0.78939657753623338</v>
      </c>
      <c r="BL1083" s="4">
        <v>0.9841400679917448</v>
      </c>
      <c r="BM1083" s="4">
        <v>0.37407084610477526</v>
      </c>
      <c r="BN1083" s="4">
        <v>0</v>
      </c>
      <c r="BO1083" s="4">
        <v>0</v>
      </c>
      <c r="BP1083" s="4">
        <v>0</v>
      </c>
      <c r="BQ1083" t="str">
        <f>VLOOKUP(A1083,Misc!$A$3:$B$11,2,FALSE)</f>
        <v>IDR</v>
      </c>
      <c r="BR1083">
        <f>INDEX(FX!$B$30:$AK$48,MATCH(Data!BQ1083,FX!$A$30:$A$48,0),MATCH(Data!D1083,Period,0))</f>
        <v>13769.724137929999</v>
      </c>
      <c r="BS1083">
        <f t="shared" ref="BS1083:BS1134" si="307">IF(D1083&gt;B1083,0,E1083/$BR1083)</f>
        <v>0.854461098437716</v>
      </c>
      <c r="BT1083">
        <f t="shared" ref="BT1083:BT1134" si="308">IF(D1083&gt;B1083,E1083/$BR1083,0)</f>
        <v>0</v>
      </c>
      <c r="BU1083">
        <f t="shared" ref="BU1083:BU1134" si="309">IF(D1083&gt;B1083,0,F1083/$BR1083)</f>
        <v>0.25503809609371353</v>
      </c>
      <c r="BV1083">
        <f t="shared" ref="BV1083:BV1134" si="310">IF(D1083&gt;B1083,F1083/$BR1083,0)</f>
        <v>0</v>
      </c>
      <c r="BW1083">
        <f t="shared" ref="BW1083:BW1134" si="311">IF(D1083&gt;B1083,0,G1083/$BR1083)</f>
        <v>0.2890763237923209</v>
      </c>
      <c r="BX1083">
        <f t="shared" ref="BX1083:BX1134" si="312">IF(D1083&gt;B1083,G1083/$BR1083,0)</f>
        <v>0</v>
      </c>
      <c r="BY1083">
        <f t="shared" ref="BY1083:BY1134" si="313">IF(D1083&gt;B1083,0,H1083/$BR1083)</f>
        <v>0.10423905804236504</v>
      </c>
      <c r="BZ1083">
        <f t="shared" ref="BZ1083:BZ1134" si="314">IF(D1083&gt;B1083,H1083/$BR1083,0)</f>
        <v>0</v>
      </c>
      <c r="CA1083">
        <f t="shared" si="299"/>
        <v>0.7904501060845891</v>
      </c>
      <c r="CB1083">
        <f t="shared" si="300"/>
        <v>0.22796278440520396</v>
      </c>
      <c r="CC1083">
        <f t="shared" si="301"/>
        <v>0.22630802884082613</v>
      </c>
      <c r="CD1083">
        <f t="shared" si="302"/>
        <v>6.4216129627126792E-2</v>
      </c>
      <c r="CE1083" s="4">
        <f t="shared" si="303"/>
        <v>0.29847830001859815</v>
      </c>
      <c r="CF1083" s="4" t="str">
        <f t="shared" si="304"/>
        <v/>
      </c>
      <c r="CG1083" s="4">
        <f t="shared" si="305"/>
        <v>0.40871955852455266</v>
      </c>
      <c r="CH1083" s="4" t="str">
        <f t="shared" si="306"/>
        <v/>
      </c>
      <c r="CI1083">
        <f>INDEX(FX!$B$114:$AK$132,MATCH(Data!BQ1083,FX!$A$114:$A$132,0),MATCH(Data!D1083,Period,0))</f>
        <v>14132.996485061512</v>
      </c>
    </row>
    <row r="1084" spans="1:87" x14ac:dyDescent="0.15">
      <c r="A1084" t="s">
        <v>66</v>
      </c>
      <c r="B1084" s="1">
        <f t="shared" ref="B1084:C1135" si="315">B1083</f>
        <v>44044</v>
      </c>
      <c r="C1084" t="s">
        <v>50</v>
      </c>
      <c r="D1084" s="1">
        <v>43891</v>
      </c>
      <c r="E1084">
        <v>7705.0858868400001</v>
      </c>
      <c r="F1084">
        <v>3552.4828936089107</v>
      </c>
      <c r="G1084">
        <v>4855.9523851423819</v>
      </c>
      <c r="H1084">
        <v>2611.2888857404173</v>
      </c>
      <c r="I1084">
        <v>15161.22449008</v>
      </c>
      <c r="J1084">
        <v>4372.4390988380092</v>
      </c>
      <c r="K1084">
        <v>4340.7000678608638</v>
      </c>
      <c r="L1084">
        <v>1231.6971679801002</v>
      </c>
      <c r="M1084">
        <v>8483.5032118399995</v>
      </c>
      <c r="N1084">
        <v>3028.1658460826002</v>
      </c>
      <c r="O1084">
        <v>3341.1318924247098</v>
      </c>
      <c r="P1084">
        <v>1333.6713353965749</v>
      </c>
      <c r="Q1084" t="str">
        <v>Sprint Link Plus</v>
      </c>
      <c r="R1084" t="str">
        <v>Bebas Ikhtiar</v>
      </c>
      <c r="S1084" t="str">
        <v>FWD Loop</v>
      </c>
      <c r="T1084" t="str">
        <v>Bebas Optimal</v>
      </c>
      <c r="U1084" t="str">
        <v>Critical Armor</v>
      </c>
      <c r="V1084" t="str">
        <v>FWD Priority Protection</v>
      </c>
      <c r="W1084" t="str">
        <v>Bebas Rencana Optimal</v>
      </c>
      <c r="X1084">
        <v>0</v>
      </c>
      <c r="Y1084">
        <v>0</v>
      </c>
      <c r="Z1084">
        <v>0</v>
      </c>
      <c r="AA1084">
        <v>3913.3786249999998</v>
      </c>
      <c r="AB1084">
        <v>950.8641018400001</v>
      </c>
      <c r="AC1084">
        <v>141</v>
      </c>
      <c r="AD1084">
        <v>515</v>
      </c>
      <c r="AE1084">
        <v>2185.4737599999999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-0.63059999999995853</v>
      </c>
      <c r="AL1084">
        <v>1104.5913158342801</v>
      </c>
      <c r="AM1084">
        <v>266.00530777571845</v>
      </c>
      <c r="AN1084">
        <v>63.884471240716266</v>
      </c>
      <c r="AO1084">
        <v>354.00383102307615</v>
      </c>
      <c r="AP1084">
        <v>1759.3230414540278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4.6749262810919845</v>
      </c>
      <c r="AW1084" s="4" t="str">
        <v>Unit Link</v>
      </c>
      <c r="AX1084" s="4" t="str">
        <v>Unit Link</v>
      </c>
      <c r="AY1084" s="4" t="str">
        <v>Unit Link</v>
      </c>
      <c r="AZ1084" s="4" t="str">
        <v>Unit Link</v>
      </c>
      <c r="BA1084" s="4" t="str">
        <v>Endowment</v>
      </c>
      <c r="BB1084" s="4" t="str">
        <v>Traditional</v>
      </c>
      <c r="BC1084" s="4" t="str">
        <v>Traditional</v>
      </c>
      <c r="BD1084" s="4">
        <v>0</v>
      </c>
      <c r="BE1084" s="4">
        <v>0</v>
      </c>
      <c r="BF1084" s="4">
        <v>0</v>
      </c>
      <c r="BG1084" s="4">
        <v>0.32716421990283767</v>
      </c>
      <c r="BH1084" s="4">
        <v>0.28248828563292316</v>
      </c>
      <c r="BI1084" s="4">
        <v>0.75578864020735625</v>
      </c>
      <c r="BJ1084" s="4">
        <v>2.3480797011074153E-2</v>
      </c>
      <c r="BK1084" s="4">
        <v>0.78939657753623338</v>
      </c>
      <c r="BL1084" s="4">
        <v>0.9841400679917448</v>
      </c>
      <c r="BM1084" s="4">
        <v>0.37407084610477526</v>
      </c>
      <c r="BN1084" s="4">
        <v>0</v>
      </c>
      <c r="BO1084" s="4">
        <v>0</v>
      </c>
      <c r="BP1084" s="4">
        <v>0</v>
      </c>
      <c r="BQ1084" t="str">
        <f>VLOOKUP(A1084,Misc!$A$3:$B$11,2,FALSE)</f>
        <v>IDR</v>
      </c>
      <c r="BR1084">
        <f>INDEX(FX!$B$30:$AK$48,MATCH(Data!BQ1084,FX!$A$30:$A$48,0),MATCH(Data!D1084,Period,0))</f>
        <v>15112.51612903</v>
      </c>
      <c r="BS1084">
        <f t="shared" si="307"/>
        <v>0.50984798434981404</v>
      </c>
      <c r="BT1084">
        <f t="shared" si="308"/>
        <v>0</v>
      </c>
      <c r="BU1084">
        <f t="shared" si="309"/>
        <v>0.23506892322085662</v>
      </c>
      <c r="BV1084">
        <f t="shared" si="310"/>
        <v>0</v>
      </c>
      <c r="BW1084">
        <f t="shared" si="311"/>
        <v>0.32131991414814537</v>
      </c>
      <c r="BX1084">
        <f t="shared" si="312"/>
        <v>0</v>
      </c>
      <c r="BY1084">
        <f t="shared" si="313"/>
        <v>0.17278981629831508</v>
      </c>
      <c r="BZ1084">
        <f t="shared" si="314"/>
        <v>0</v>
      </c>
      <c r="CA1084">
        <f t="shared" si="299"/>
        <v>1.0727537154704112</v>
      </c>
      <c r="CB1084">
        <f t="shared" si="300"/>
        <v>0.30937806454983907</v>
      </c>
      <c r="CC1084">
        <f t="shared" si="301"/>
        <v>0.30713232487172526</v>
      </c>
      <c r="CD1084">
        <f t="shared" si="302"/>
        <v>8.7150461636496993E-2</v>
      </c>
      <c r="CE1084" s="4">
        <f t="shared" si="303"/>
        <v>0.4610568844763196</v>
      </c>
      <c r="CF1084" s="4" t="str">
        <f t="shared" si="304"/>
        <v/>
      </c>
      <c r="CG1084" s="4">
        <f t="shared" si="305"/>
        <v>0.73506022799947979</v>
      </c>
      <c r="CH1084" s="4" t="str">
        <f t="shared" si="306"/>
        <v/>
      </c>
      <c r="CI1084">
        <f>INDEX(FX!$B$114:$AK$132,MATCH(Data!BQ1084,FX!$A$114:$A$132,0),MATCH(Data!D1084,Period,0))</f>
        <v>14132.996485061512</v>
      </c>
    </row>
    <row r="1085" spans="1:87" x14ac:dyDescent="0.15">
      <c r="A1085" t="s">
        <v>66</v>
      </c>
      <c r="B1085" s="1">
        <f t="shared" si="315"/>
        <v>44044</v>
      </c>
      <c r="C1085" t="s">
        <v>50</v>
      </c>
      <c r="D1085" s="1">
        <v>43922</v>
      </c>
      <c r="E1085">
        <v>6683.8520394799998</v>
      </c>
      <c r="F1085">
        <v>4073.3449766547369</v>
      </c>
      <c r="G1085">
        <v>3749.1583076724069</v>
      </c>
      <c r="H1085">
        <v>2861.2795161172576</v>
      </c>
      <c r="I1085">
        <v>18399.999999759999</v>
      </c>
      <c r="J1085">
        <v>5499.4771155771823</v>
      </c>
      <c r="K1085">
        <v>5393.3461325338467</v>
      </c>
      <c r="L1085">
        <v>1576.8067448881436</v>
      </c>
      <c r="M1085">
        <v>8258.8970998799996</v>
      </c>
      <c r="N1085">
        <v>2530.1184411805302</v>
      </c>
      <c r="O1085">
        <v>2069.7536295412001</v>
      </c>
      <c r="P1085">
        <v>800.71330608733274</v>
      </c>
      <c r="Q1085" t="str">
        <v>Sprint Link Plus</v>
      </c>
      <c r="R1085" t="str">
        <v>Bebas Ikhtiar</v>
      </c>
      <c r="S1085" t="str">
        <v>FWD Loop</v>
      </c>
      <c r="T1085" t="str">
        <v>Bebas Optimal</v>
      </c>
      <c r="U1085" t="str">
        <v>Critical Armor</v>
      </c>
      <c r="V1085" t="str">
        <v>FWD Priority Protection</v>
      </c>
      <c r="W1085" t="str">
        <v>Bebas Rencana Optimal</v>
      </c>
      <c r="X1085">
        <v>0</v>
      </c>
      <c r="Y1085">
        <v>0</v>
      </c>
      <c r="Z1085">
        <v>0</v>
      </c>
      <c r="AA1085">
        <v>1144.8107496399994</v>
      </c>
      <c r="AB1085">
        <v>1630.1999998400001</v>
      </c>
      <c r="AC1085">
        <v>204</v>
      </c>
      <c r="AD1085">
        <v>384.5</v>
      </c>
      <c r="AE1085">
        <v>3318.2859899999999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2.0553000000004431</v>
      </c>
      <c r="AL1085">
        <v>285.54245972789346</v>
      </c>
      <c r="AM1085">
        <v>294.86799575015903</v>
      </c>
      <c r="AN1085">
        <v>70.324215734564788</v>
      </c>
      <c r="AO1085">
        <v>152.68347876489429</v>
      </c>
      <c r="AP1085">
        <v>3269.0011353795435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0.92569129768190805</v>
      </c>
      <c r="AW1085" s="4" t="str">
        <v>Unit Link</v>
      </c>
      <c r="AX1085" s="4" t="str">
        <v>Unit Link</v>
      </c>
      <c r="AY1085" s="4" t="str">
        <v>Unit Link</v>
      </c>
      <c r="AZ1085" s="4" t="str">
        <v>Unit Link</v>
      </c>
      <c r="BA1085" s="4" t="str">
        <v>Endowment</v>
      </c>
      <c r="BB1085" s="4" t="str">
        <v>Traditional</v>
      </c>
      <c r="BC1085" s="4" t="str">
        <v>Traditional</v>
      </c>
      <c r="BD1085" s="4">
        <v>0</v>
      </c>
      <c r="BE1085" s="4">
        <v>0</v>
      </c>
      <c r="BF1085" s="4">
        <v>0</v>
      </c>
      <c r="BG1085" s="4">
        <v>0.32716421990283767</v>
      </c>
      <c r="BH1085" s="4">
        <v>0.28248828563292316</v>
      </c>
      <c r="BI1085" s="4">
        <v>0.75578864020735625</v>
      </c>
      <c r="BJ1085" s="4">
        <v>2.3480797011074153E-2</v>
      </c>
      <c r="BK1085" s="4">
        <v>0.78939657753623338</v>
      </c>
      <c r="BL1085" s="4">
        <v>0.9841400679917448</v>
      </c>
      <c r="BM1085" s="4">
        <v>0.37407084610477526</v>
      </c>
      <c r="BN1085" s="4">
        <v>0</v>
      </c>
      <c r="BO1085" s="4">
        <v>0</v>
      </c>
      <c r="BP1085" s="4">
        <v>0</v>
      </c>
      <c r="BQ1085" t="str">
        <f>VLOOKUP(A1085,Misc!$A$3:$B$11,2,FALSE)</f>
        <v>IDR</v>
      </c>
      <c r="BR1085">
        <f>INDEX(FX!$B$30:$AK$48,MATCH(Data!BQ1085,FX!$A$30:$A$48,0),MATCH(Data!D1085,Period,0))</f>
        <v>15820.87096774</v>
      </c>
      <c r="BS1085">
        <f t="shared" si="307"/>
        <v>0.42247054875227158</v>
      </c>
      <c r="BT1085">
        <f t="shared" si="308"/>
        <v>0</v>
      </c>
      <c r="BU1085">
        <f t="shared" si="309"/>
        <v>0.25746654434895572</v>
      </c>
      <c r="BV1085">
        <f t="shared" si="310"/>
        <v>0</v>
      </c>
      <c r="BW1085">
        <f t="shared" si="311"/>
        <v>0.2369754683744805</v>
      </c>
      <c r="BX1085">
        <f t="shared" si="312"/>
        <v>0</v>
      </c>
      <c r="BY1085">
        <f t="shared" si="313"/>
        <v>0.18085474067462098</v>
      </c>
      <c r="BZ1085">
        <f t="shared" si="314"/>
        <v>0</v>
      </c>
      <c r="CA1085">
        <f t="shared" si="299"/>
        <v>1.3019178218298351</v>
      </c>
      <c r="CB1085">
        <f t="shared" si="300"/>
        <v>0.38912322106568797</v>
      </c>
      <c r="CC1085">
        <f t="shared" si="301"/>
        <v>0.38161377442034883</v>
      </c>
      <c r="CD1085">
        <f t="shared" si="302"/>
        <v>0.1115691740640294</v>
      </c>
      <c r="CE1085" s="4">
        <f t="shared" si="303"/>
        <v>0.60943075229589327</v>
      </c>
      <c r="CF1085" s="4" t="str">
        <f t="shared" si="304"/>
        <v/>
      </c>
      <c r="CG1085" s="4">
        <f t="shared" si="305"/>
        <v>0.70243977186216711</v>
      </c>
      <c r="CH1085" s="4" t="str">
        <f t="shared" si="306"/>
        <v/>
      </c>
      <c r="CI1085">
        <f>INDEX(FX!$B$114:$AK$132,MATCH(Data!BQ1085,FX!$A$114:$A$132,0),MATCH(Data!D1085,Period,0))</f>
        <v>14132.996485061512</v>
      </c>
    </row>
    <row r="1086" spans="1:87" x14ac:dyDescent="0.15">
      <c r="A1086" t="s">
        <v>66</v>
      </c>
      <c r="B1086" s="1">
        <f t="shared" si="315"/>
        <v>44044</v>
      </c>
      <c r="C1086" t="s">
        <v>50</v>
      </c>
      <c r="D1086" s="1">
        <v>43952</v>
      </c>
      <c r="E1086">
        <v>9543.196648000001</v>
      </c>
      <c r="F1086">
        <v>5410.2433460009952</v>
      </c>
      <c r="G1086">
        <v>5339.6581231014479</v>
      </c>
      <c r="H1086">
        <v>3811.3751916985611</v>
      </c>
      <c r="I1086">
        <v>11500.000000710001</v>
      </c>
      <c r="J1086">
        <v>3436.5830261481228</v>
      </c>
      <c r="K1086">
        <v>3370.8413331295196</v>
      </c>
      <c r="L1086">
        <v>985.50421555521643</v>
      </c>
      <c r="M1086">
        <v>9458.5333919999994</v>
      </c>
      <c r="N1086">
        <v>2947.03792211479</v>
      </c>
      <c r="O1086">
        <v>2368.4908977712998</v>
      </c>
      <c r="P1086">
        <v>937.36197823589316</v>
      </c>
      <c r="Q1086" t="str">
        <v>Sprint Link Plus</v>
      </c>
      <c r="R1086" t="str">
        <v>Bebas Ikhtiar</v>
      </c>
      <c r="S1086" t="str">
        <v>FWD Loop</v>
      </c>
      <c r="T1086" t="str">
        <v>Bebas Optimal</v>
      </c>
      <c r="U1086" t="str">
        <v>Critical Armor</v>
      </c>
      <c r="V1086" t="str">
        <v>FWD Priority Protection</v>
      </c>
      <c r="W1086" t="str">
        <v>Bebas Rencana Optimal</v>
      </c>
      <c r="X1086">
        <v>0</v>
      </c>
      <c r="Y1086">
        <v>0</v>
      </c>
      <c r="Z1086">
        <v>0</v>
      </c>
      <c r="AA1086">
        <v>2949.2357200000001</v>
      </c>
      <c r="AB1086">
        <v>1574.6600080000001</v>
      </c>
      <c r="AC1086">
        <v>162</v>
      </c>
      <c r="AD1086">
        <v>245.75</v>
      </c>
      <c r="AE1086">
        <v>4610.31412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1.2368000000010397</v>
      </c>
      <c r="AL1086">
        <v>515.06197148914998</v>
      </c>
      <c r="AM1086">
        <v>337.63634878548947</v>
      </c>
      <c r="AN1086">
        <v>58.532640976083222</v>
      </c>
      <c r="AO1086">
        <v>152.95153736373251</v>
      </c>
      <c r="AP1086">
        <v>4345.5425797432717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0.51826764326824559</v>
      </c>
      <c r="AW1086" s="4" t="str">
        <v>Unit Link</v>
      </c>
      <c r="AX1086" s="4" t="str">
        <v>Unit Link</v>
      </c>
      <c r="AY1086" s="4" t="str">
        <v>Unit Link</v>
      </c>
      <c r="AZ1086" s="4" t="str">
        <v>Unit Link</v>
      </c>
      <c r="BA1086" s="4" t="str">
        <v>Endowment</v>
      </c>
      <c r="BB1086" s="4" t="str">
        <v>Traditional</v>
      </c>
      <c r="BC1086" s="4" t="str">
        <v>Traditional</v>
      </c>
      <c r="BD1086" s="4">
        <v>0</v>
      </c>
      <c r="BE1086" s="4">
        <v>0</v>
      </c>
      <c r="BF1086" s="4">
        <v>0</v>
      </c>
      <c r="BG1086" s="4">
        <v>0.32716421990283767</v>
      </c>
      <c r="BH1086" s="4">
        <v>0.28248828563292316</v>
      </c>
      <c r="BI1086" s="4">
        <v>0.75578864020735625</v>
      </c>
      <c r="BJ1086" s="4">
        <v>2.3480797011074153E-2</v>
      </c>
      <c r="BK1086" s="4">
        <v>0.78939657753623338</v>
      </c>
      <c r="BL1086" s="4">
        <v>0.9841400679917448</v>
      </c>
      <c r="BM1086" s="4">
        <v>0.37407084610477526</v>
      </c>
      <c r="BN1086" s="4">
        <v>0</v>
      </c>
      <c r="BO1086" s="4">
        <v>0</v>
      </c>
      <c r="BP1086" s="4">
        <v>0</v>
      </c>
      <c r="BQ1086" t="str">
        <f>VLOOKUP(A1086,Misc!$A$3:$B$11,2,FALSE)</f>
        <v>IDR</v>
      </c>
      <c r="BR1086">
        <f>INDEX(FX!$B$30:$AK$48,MATCH(Data!BQ1086,FX!$A$30:$A$48,0),MATCH(Data!D1086,Period,0))</f>
        <v>14837.54839</v>
      </c>
      <c r="BS1086">
        <f t="shared" si="307"/>
        <v>0.6431788053632761</v>
      </c>
      <c r="BT1086">
        <f t="shared" si="308"/>
        <v>0</v>
      </c>
      <c r="BU1086">
        <f t="shared" si="309"/>
        <v>0.36463189226377279</v>
      </c>
      <c r="BV1086">
        <f t="shared" si="310"/>
        <v>0</v>
      </c>
      <c r="BW1086">
        <f t="shared" si="311"/>
        <v>0.35987468972301345</v>
      </c>
      <c r="BX1086">
        <f t="shared" si="312"/>
        <v>0</v>
      </c>
      <c r="BY1086">
        <f t="shared" si="313"/>
        <v>0.25687364863236423</v>
      </c>
      <c r="BZ1086">
        <f t="shared" si="314"/>
        <v>0</v>
      </c>
      <c r="CA1086">
        <f t="shared" si="299"/>
        <v>0.81369863870449755</v>
      </c>
      <c r="CB1086">
        <f t="shared" si="300"/>
        <v>0.24316025478252748</v>
      </c>
      <c r="CC1086">
        <f t="shared" si="301"/>
        <v>0.2385086090336524</v>
      </c>
      <c r="CD1086">
        <f t="shared" si="302"/>
        <v>6.9730733790027338E-2</v>
      </c>
      <c r="CE1086" s="4">
        <f t="shared" si="303"/>
        <v>0.56692149869245734</v>
      </c>
      <c r="CF1086" s="4" t="str">
        <f t="shared" si="304"/>
        <v/>
      </c>
      <c r="CG1086" s="4">
        <f t="shared" si="305"/>
        <v>0.70447389293787599</v>
      </c>
      <c r="CH1086" s="4" t="str">
        <f t="shared" si="306"/>
        <v/>
      </c>
      <c r="CI1086">
        <f>INDEX(FX!$B$114:$AK$132,MATCH(Data!BQ1086,FX!$A$114:$A$132,0),MATCH(Data!D1086,Period,0))</f>
        <v>14132.996485061512</v>
      </c>
    </row>
    <row r="1087" spans="1:87" x14ac:dyDescent="0.15">
      <c r="A1087" t="s">
        <v>66</v>
      </c>
      <c r="B1087" s="1">
        <f t="shared" si="315"/>
        <v>44044</v>
      </c>
      <c r="C1087" t="s">
        <v>50</v>
      </c>
      <c r="D1087" s="1">
        <v>43983</v>
      </c>
      <c r="E1087">
        <v>8484.8889098</v>
      </c>
      <c r="F1087">
        <v>3412.2076232776994</v>
      </c>
      <c r="G1087">
        <v>3691.8302165789714</v>
      </c>
      <c r="H1087">
        <v>1943.0183517215405</v>
      </c>
      <c r="I1087">
        <v>22999.999999389998</v>
      </c>
      <c r="J1087">
        <v>6874.5081040207006</v>
      </c>
      <c r="K1087">
        <v>6741.6826656085814</v>
      </c>
      <c r="L1087">
        <v>1971.0084311083685</v>
      </c>
      <c r="M1087">
        <v>4608.0951999999997</v>
      </c>
      <c r="N1087">
        <v>1518.9822186667</v>
      </c>
      <c r="O1087">
        <v>1310.0833973372</v>
      </c>
      <c r="P1087">
        <v>544.71209915244901</v>
      </c>
      <c r="Q1087" t="str">
        <v>Sprint Link Plus</v>
      </c>
      <c r="R1087" t="str">
        <v>Bebas Ikhtiar</v>
      </c>
      <c r="S1087" t="str">
        <v>FWD Loop</v>
      </c>
      <c r="T1087" t="str">
        <v>Bebas Optimal</v>
      </c>
      <c r="U1087" t="str">
        <v>Critical Armor</v>
      </c>
      <c r="V1087" t="str">
        <v>FWD Priority Protection</v>
      </c>
      <c r="W1087" t="str">
        <v>Bebas Rencana Optimal</v>
      </c>
      <c r="X1087">
        <v>0</v>
      </c>
      <c r="Y1087">
        <v>0</v>
      </c>
      <c r="Z1087">
        <v>0</v>
      </c>
      <c r="AA1087">
        <v>4731.2709999599992</v>
      </c>
      <c r="AB1087">
        <v>941.25999984000021</v>
      </c>
      <c r="AC1087">
        <v>204</v>
      </c>
      <c r="AD1087">
        <v>350</v>
      </c>
      <c r="AE1087">
        <v>2244.3572100000001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14.000700000000506</v>
      </c>
      <c r="AL1087">
        <v>854.11689490165418</v>
      </c>
      <c r="AM1087">
        <v>195.66811605724649</v>
      </c>
      <c r="AN1087">
        <v>79.415049833046609</v>
      </c>
      <c r="AO1087">
        <v>183.07516226431233</v>
      </c>
      <c r="AP1087">
        <v>2093.9838551906005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5.9485450308392274</v>
      </c>
      <c r="AW1087" s="4" t="str">
        <v>Unit Link</v>
      </c>
      <c r="AX1087" s="4" t="str">
        <v>Unit Link</v>
      </c>
      <c r="AY1087" s="4" t="str">
        <v>Unit Link</v>
      </c>
      <c r="AZ1087" s="4" t="str">
        <v>Unit Link</v>
      </c>
      <c r="BA1087" s="4" t="str">
        <v>Endowment</v>
      </c>
      <c r="BB1087" s="4" t="str">
        <v>Traditional</v>
      </c>
      <c r="BC1087" s="4" t="str">
        <v>Traditional</v>
      </c>
      <c r="BD1087" s="4">
        <v>0</v>
      </c>
      <c r="BE1087" s="4">
        <v>0</v>
      </c>
      <c r="BF1087" s="4">
        <v>0</v>
      </c>
      <c r="BG1087" s="4">
        <v>0.32716421990283767</v>
      </c>
      <c r="BH1087" s="4">
        <v>0.28248828563292316</v>
      </c>
      <c r="BI1087" s="4">
        <v>0.75578864020735625</v>
      </c>
      <c r="BJ1087" s="4">
        <v>2.3480797011074153E-2</v>
      </c>
      <c r="BK1087" s="4">
        <v>0.78939657753623338</v>
      </c>
      <c r="BL1087" s="4">
        <v>0.9841400679917448</v>
      </c>
      <c r="BM1087" s="4">
        <v>0.37407084610477526</v>
      </c>
      <c r="BN1087" s="4">
        <v>0</v>
      </c>
      <c r="BO1087" s="4">
        <v>0</v>
      </c>
      <c r="BP1087" s="4">
        <v>0</v>
      </c>
      <c r="BQ1087" t="str">
        <f>VLOOKUP(A1087,Misc!$A$3:$B$11,2,FALSE)</f>
        <v>IDR</v>
      </c>
      <c r="BR1087">
        <f>INDEX(FX!$B$30:$AK$48,MATCH(Data!BQ1087,FX!$A$30:$A$48,0),MATCH(Data!D1087,Period,0))</f>
        <v>14121.866666669999</v>
      </c>
      <c r="BS1087">
        <f t="shared" si="307"/>
        <v>0.60083338202206493</v>
      </c>
      <c r="BT1087">
        <f t="shared" si="308"/>
        <v>0</v>
      </c>
      <c r="BU1087">
        <f t="shared" si="309"/>
        <v>0.24162582070903474</v>
      </c>
      <c r="BV1087">
        <f t="shared" si="310"/>
        <v>0</v>
      </c>
      <c r="BW1087">
        <f t="shared" si="311"/>
        <v>0.26142650286398167</v>
      </c>
      <c r="BX1087">
        <f t="shared" si="312"/>
        <v>0</v>
      </c>
      <c r="BY1087">
        <f t="shared" si="313"/>
        <v>0.13758934265449435</v>
      </c>
      <c r="BZ1087">
        <f t="shared" si="314"/>
        <v>0</v>
      </c>
      <c r="CA1087">
        <f t="shared" si="299"/>
        <v>1.6273972772653593</v>
      </c>
      <c r="CB1087">
        <f t="shared" si="300"/>
        <v>0.48641546831820215</v>
      </c>
      <c r="CC1087">
        <f t="shared" si="301"/>
        <v>0.47701721802128072</v>
      </c>
      <c r="CD1087">
        <f t="shared" si="302"/>
        <v>0.13946146757990863</v>
      </c>
      <c r="CE1087" s="4">
        <f t="shared" si="303"/>
        <v>0.40215112531840203</v>
      </c>
      <c r="CF1087" s="4" t="str">
        <f t="shared" si="304"/>
        <v/>
      </c>
      <c r="CG1087" s="4">
        <f t="shared" si="305"/>
        <v>0.56943145501067582</v>
      </c>
      <c r="CH1087" s="4" t="str">
        <f t="shared" si="306"/>
        <v/>
      </c>
      <c r="CI1087">
        <f>INDEX(FX!$B$114:$AK$132,MATCH(Data!BQ1087,FX!$A$114:$A$132,0),MATCH(Data!D1087,Period,0))</f>
        <v>14132.996485061512</v>
      </c>
    </row>
    <row r="1088" spans="1:87" x14ac:dyDescent="0.15">
      <c r="A1088" t="s">
        <v>66</v>
      </c>
      <c r="B1088" s="1">
        <f t="shared" si="315"/>
        <v>44044</v>
      </c>
      <c r="C1088" t="s">
        <v>50</v>
      </c>
      <c r="D1088" s="1">
        <v>44013</v>
      </c>
      <c r="E1088">
        <v>6140.2081699199998</v>
      </c>
      <c r="F1088">
        <v>3278.1164201169686</v>
      </c>
      <c r="G1088">
        <v>3415.9985494857551</v>
      </c>
      <c r="H1088">
        <v>2257.5021552705684</v>
      </c>
      <c r="I1088">
        <v>19257.627118149998</v>
      </c>
      <c r="J1088">
        <v>6839.9958214367707</v>
      </c>
      <c r="K1088">
        <v>5565.2522148323815</v>
      </c>
      <c r="L1088">
        <v>1896.3201511686848</v>
      </c>
      <c r="M1088">
        <v>9088.6139000000003</v>
      </c>
      <c r="N1088">
        <v>3161.4435046608401</v>
      </c>
      <c r="O1088">
        <v>1679.4705728455001</v>
      </c>
      <c r="P1088">
        <v>-27.758537527873099</v>
      </c>
      <c r="Q1088" t="str">
        <v>Sprint Link Plus</v>
      </c>
      <c r="R1088" t="str">
        <v>Bebas Ikhtiar</v>
      </c>
      <c r="S1088" t="str">
        <v>FWD Loop</v>
      </c>
      <c r="T1088" t="str">
        <v>Bebas Optimal</v>
      </c>
      <c r="U1088" t="str">
        <v>Critical Armor</v>
      </c>
      <c r="V1088" t="str">
        <v>FWD Priority Protection</v>
      </c>
      <c r="W1088" t="str">
        <v>Bebas Rencana Optimal</v>
      </c>
      <c r="X1088">
        <v>0</v>
      </c>
      <c r="Y1088">
        <v>0</v>
      </c>
      <c r="Z1088">
        <v>0</v>
      </c>
      <c r="AA1088">
        <v>2319.0812500000002</v>
      </c>
      <c r="AB1088">
        <v>597.88399992000006</v>
      </c>
      <c r="AC1088">
        <v>198</v>
      </c>
      <c r="AD1088">
        <v>167</v>
      </c>
      <c r="AE1088">
        <v>1042.6129000000001</v>
      </c>
      <c r="AF1088">
        <v>900.73519999999996</v>
      </c>
      <c r="AG1088">
        <v>904.96461999999997</v>
      </c>
      <c r="AH1088">
        <v>0</v>
      </c>
      <c r="AI1088">
        <v>0</v>
      </c>
      <c r="AJ1088">
        <v>0</v>
      </c>
      <c r="AK1088">
        <v>9.9301999999997861</v>
      </c>
      <c r="AL1088">
        <v>510.32674509993092</v>
      </c>
      <c r="AM1088">
        <v>111.03987817040174</v>
      </c>
      <c r="AN1088">
        <v>73.849796039396054</v>
      </c>
      <c r="AO1088">
        <v>80.172874686168228</v>
      </c>
      <c r="AP1088">
        <v>1000.2261795247456</v>
      </c>
      <c r="AQ1088">
        <v>761.93774100319604</v>
      </c>
      <c r="AR1088">
        <v>736.22361683643362</v>
      </c>
      <c r="AS1088">
        <v>0</v>
      </c>
      <c r="AT1088">
        <v>0</v>
      </c>
      <c r="AU1088">
        <v>0</v>
      </c>
      <c r="AV1088">
        <v>4.3395887566964575</v>
      </c>
      <c r="AW1088" s="4" t="str">
        <v>Unit Link</v>
      </c>
      <c r="AX1088" s="4" t="str">
        <v>Unit Link</v>
      </c>
      <c r="AY1088" s="4" t="str">
        <v>Unit Link</v>
      </c>
      <c r="AZ1088" s="4" t="str">
        <v>Unit Link</v>
      </c>
      <c r="BA1088" s="4" t="str">
        <v>Endowment</v>
      </c>
      <c r="BB1088" s="4" t="str">
        <v>Traditional</v>
      </c>
      <c r="BC1088" s="4" t="str">
        <v>Traditional</v>
      </c>
      <c r="BD1088" s="4">
        <v>0</v>
      </c>
      <c r="BE1088" s="4">
        <v>0</v>
      </c>
      <c r="BF1088" s="4">
        <v>0</v>
      </c>
      <c r="BG1088" s="4">
        <v>0.32716421990283767</v>
      </c>
      <c r="BH1088" s="4">
        <v>0.28248828563292316</v>
      </c>
      <c r="BI1088" s="4">
        <v>0.75578864020735625</v>
      </c>
      <c r="BJ1088" s="4">
        <v>2.3480797011074153E-2</v>
      </c>
      <c r="BK1088" s="4">
        <v>0.78939657753623338</v>
      </c>
      <c r="BL1088" s="4">
        <v>0.9841400679917448</v>
      </c>
      <c r="BM1088" s="4">
        <v>0.37407084610477526</v>
      </c>
      <c r="BN1088" s="4">
        <v>0</v>
      </c>
      <c r="BO1088" s="4">
        <v>0</v>
      </c>
      <c r="BP1088" s="4">
        <v>0</v>
      </c>
      <c r="BQ1088" t="str">
        <f>VLOOKUP(A1088,Misc!$A$3:$B$11,2,FALSE)</f>
        <v>IDR</v>
      </c>
      <c r="BR1088">
        <f>INDEX(FX!$B$30:$AK$48,MATCH(Data!BQ1088,FX!$A$30:$A$48,0),MATCH(Data!D1088,Period,0))</f>
        <v>14547.96774194</v>
      </c>
      <c r="BS1088">
        <f t="shared" si="307"/>
        <v>0.42206638609862568</v>
      </c>
      <c r="BT1088">
        <f t="shared" si="308"/>
        <v>0</v>
      </c>
      <c r="BU1088">
        <f t="shared" si="309"/>
        <v>0.22533157058539266</v>
      </c>
      <c r="BV1088">
        <f t="shared" si="310"/>
        <v>0</v>
      </c>
      <c r="BW1088">
        <f t="shared" si="311"/>
        <v>0.234809329390926</v>
      </c>
      <c r="BX1088">
        <f t="shared" si="312"/>
        <v>0</v>
      </c>
      <c r="BY1088">
        <f t="shared" si="313"/>
        <v>0.15517646143539812</v>
      </c>
      <c r="BZ1088">
        <f t="shared" si="314"/>
        <v>0</v>
      </c>
      <c r="CA1088">
        <f t="shared" si="299"/>
        <v>1.3175716419095511</v>
      </c>
      <c r="CB1088">
        <f t="shared" si="300"/>
        <v>0.46798000967684528</v>
      </c>
      <c r="CC1088">
        <f t="shared" si="301"/>
        <v>0.38076438251453076</v>
      </c>
      <c r="CD1088">
        <f t="shared" si="302"/>
        <v>0.1297427580164672</v>
      </c>
      <c r="CE1088" s="4">
        <f t="shared" si="303"/>
        <v>0.53387708191653682</v>
      </c>
      <c r="CF1088" s="4" t="str">
        <f t="shared" si="304"/>
        <v/>
      </c>
      <c r="CG1088" s="4">
        <f t="shared" si="305"/>
        <v>0.68865832263212201</v>
      </c>
      <c r="CH1088" s="4" t="str">
        <f t="shared" si="306"/>
        <v/>
      </c>
      <c r="CI1088">
        <f>INDEX(FX!$B$114:$AK$132,MATCH(Data!BQ1088,FX!$A$114:$A$132,0),MATCH(Data!D1088,Period,0))</f>
        <v>14616</v>
      </c>
    </row>
    <row r="1089" spans="1:87" x14ac:dyDescent="0.15">
      <c r="A1089" t="s">
        <v>66</v>
      </c>
      <c r="B1089" s="1">
        <f t="shared" si="315"/>
        <v>44044</v>
      </c>
      <c r="C1089" t="s">
        <v>50</v>
      </c>
      <c r="D1089" s="1">
        <v>44044</v>
      </c>
      <c r="E1089">
        <v>11553.925705</v>
      </c>
      <c r="F1089">
        <v>4601.9977082222968</v>
      </c>
      <c r="G1089">
        <v>4451.4841302163695</v>
      </c>
      <c r="H1089">
        <v>2249.0772972226564</v>
      </c>
      <c r="I1089">
        <v>18244.067796979998</v>
      </c>
      <c r="J1089">
        <v>6481.1290406354883</v>
      </c>
      <c r="K1089">
        <v>5272.3442036672868</v>
      </c>
      <c r="L1089">
        <v>1796.5138274204817</v>
      </c>
      <c r="M1089">
        <v>8024.3054099600004</v>
      </c>
      <c r="N1089">
        <v>2746.9049292043801</v>
      </c>
      <c r="O1089">
        <v>2709.9359210202997</v>
      </c>
      <c r="P1089">
        <v>968.81054731946381</v>
      </c>
      <c r="Q1089" t="str">
        <v>Sprint Link Plus</v>
      </c>
      <c r="R1089" t="str">
        <v>Bebas Ikhtiar</v>
      </c>
      <c r="S1089" t="str">
        <v>FWD Loop</v>
      </c>
      <c r="T1089" t="str">
        <v>Bebas Optimal</v>
      </c>
      <c r="U1089" t="str">
        <v>Critical Armor</v>
      </c>
      <c r="V1089" t="str">
        <v>FWD Priority Protection</v>
      </c>
      <c r="W1089" t="str">
        <v>Bebas Rencana Optimal</v>
      </c>
      <c r="X1089">
        <v>0</v>
      </c>
      <c r="Y1089">
        <v>0</v>
      </c>
      <c r="Z1089">
        <v>0</v>
      </c>
      <c r="AA1089">
        <v>7047.6250039999995</v>
      </c>
      <c r="AB1089">
        <v>1465.56</v>
      </c>
      <c r="AC1089">
        <v>114</v>
      </c>
      <c r="AD1089">
        <v>419.97</v>
      </c>
      <c r="AE1089">
        <v>619.85390000000007</v>
      </c>
      <c r="AF1089">
        <v>777.5684</v>
      </c>
      <c r="AG1089">
        <v>1101.266801</v>
      </c>
      <c r="AH1089">
        <v>0</v>
      </c>
      <c r="AI1089">
        <v>0</v>
      </c>
      <c r="AJ1089">
        <v>0</v>
      </c>
      <c r="AK1089">
        <v>8.0816000000013446</v>
      </c>
      <c r="AL1089">
        <v>1746.8910602872811</v>
      </c>
      <c r="AM1089">
        <v>322.87759872077152</v>
      </c>
      <c r="AN1089">
        <v>45.470839793857927</v>
      </c>
      <c r="AO1089">
        <v>151.86167344229139</v>
      </c>
      <c r="AP1089">
        <v>567.06593576086516</v>
      </c>
      <c r="AQ1089">
        <v>716.77654136317108</v>
      </c>
      <c r="AR1089">
        <v>1047.5414791551436</v>
      </c>
      <c r="AS1089">
        <v>0</v>
      </c>
      <c r="AT1089">
        <v>0</v>
      </c>
      <c r="AU1089">
        <v>0</v>
      </c>
      <c r="AV1089">
        <v>3.5125796989150331</v>
      </c>
      <c r="AW1089" s="4" t="str">
        <v>Unit Link</v>
      </c>
      <c r="AX1089" s="4" t="str">
        <v>Unit Link</v>
      </c>
      <c r="AY1089" s="4" t="str">
        <v>Unit Link</v>
      </c>
      <c r="AZ1089" s="4" t="str">
        <v>Unit Link</v>
      </c>
      <c r="BA1089" s="4" t="str">
        <v>Endowment</v>
      </c>
      <c r="BB1089" s="4" t="str">
        <v>Traditional</v>
      </c>
      <c r="BC1089" s="4" t="str">
        <v>Traditional</v>
      </c>
      <c r="BD1089" s="4">
        <v>0</v>
      </c>
      <c r="BE1089" s="4">
        <v>0</v>
      </c>
      <c r="BF1089" s="4">
        <v>0</v>
      </c>
      <c r="BG1089" s="4">
        <v>0.32716421990283767</v>
      </c>
      <c r="BH1089" s="4">
        <v>0.28248828563292316</v>
      </c>
      <c r="BI1089" s="4">
        <v>0.75578864020735625</v>
      </c>
      <c r="BJ1089" s="4">
        <v>2.3480797011074153E-2</v>
      </c>
      <c r="BK1089" s="4">
        <v>0.78939657753623338</v>
      </c>
      <c r="BL1089" s="4">
        <v>0.9841400679917448</v>
      </c>
      <c r="BM1089" s="4">
        <v>0.37407084610477526</v>
      </c>
      <c r="BN1089" s="4">
        <v>0</v>
      </c>
      <c r="BO1089" s="4">
        <v>0</v>
      </c>
      <c r="BP1089" s="4">
        <v>0</v>
      </c>
      <c r="BQ1089" t="str">
        <f>VLOOKUP(A1089,Misc!$A$3:$B$11,2,FALSE)</f>
        <v>IDR</v>
      </c>
      <c r="BR1089">
        <f>INDEX(FX!$B$30:$AK$48,MATCH(Data!BQ1089,FX!$A$30:$A$48,0),MATCH(Data!D1089,Period,0))</f>
        <v>14692.4516129</v>
      </c>
      <c r="BS1089">
        <f t="shared" si="307"/>
        <v>0.78638514588372921</v>
      </c>
      <c r="BT1089">
        <f t="shared" si="308"/>
        <v>0</v>
      </c>
      <c r="BU1089">
        <f t="shared" si="309"/>
        <v>0.31322190669539002</v>
      </c>
      <c r="BV1089">
        <f t="shared" si="310"/>
        <v>0</v>
      </c>
      <c r="BW1089">
        <f t="shared" si="311"/>
        <v>0.30297762738983314</v>
      </c>
      <c r="BX1089">
        <f t="shared" si="312"/>
        <v>0</v>
      </c>
      <c r="BY1089">
        <f t="shared" si="313"/>
        <v>0.15307706000868923</v>
      </c>
      <c r="BZ1089">
        <f t="shared" si="314"/>
        <v>0</v>
      </c>
      <c r="CA1089">
        <f t="shared" si="299"/>
        <v>1.2482257660769018</v>
      </c>
      <c r="CB1089">
        <f t="shared" si="300"/>
        <v>0.44342700059082435</v>
      </c>
      <c r="CC1089">
        <f t="shared" si="301"/>
        <v>0.36072415186557794</v>
      </c>
      <c r="CD1089">
        <f t="shared" si="302"/>
        <v>0.12291419180490433</v>
      </c>
      <c r="CE1089" s="4">
        <f t="shared" si="303"/>
        <v>0.39830598064437672</v>
      </c>
      <c r="CF1089" s="4" t="str">
        <f t="shared" si="304"/>
        <v/>
      </c>
      <c r="CG1089" s="4">
        <f t="shared" si="305"/>
        <v>0.4887176047924307</v>
      </c>
      <c r="CH1089" s="4" t="str">
        <f t="shared" si="306"/>
        <v/>
      </c>
      <c r="CI1089">
        <f>INDEX(FX!$B$114:$AK$132,MATCH(Data!BQ1089,FX!$A$114:$A$132,0),MATCH(Data!D1089,Period,0))</f>
        <v>14616</v>
      </c>
    </row>
    <row r="1090" spans="1:87" x14ac:dyDescent="0.15">
      <c r="A1090" t="s">
        <v>66</v>
      </c>
      <c r="B1090" s="1">
        <f t="shared" si="315"/>
        <v>44044</v>
      </c>
      <c r="C1090" t="s">
        <v>50</v>
      </c>
      <c r="D1090" s="1">
        <v>44075</v>
      </c>
      <c r="E1090">
        <v>13817</v>
      </c>
      <c r="F1090">
        <v>3787.0063921904602</v>
      </c>
      <c r="G1090">
        <v>7244.4430370345572</v>
      </c>
      <c r="H1090">
        <v>2488.6068291758402</v>
      </c>
      <c r="I1090">
        <v>22298.305084979998</v>
      </c>
      <c r="J1090">
        <v>7919.7032866723666</v>
      </c>
      <c r="K1090">
        <v>6443.9762491114006</v>
      </c>
      <c r="L1090">
        <v>2195.7391224069702</v>
      </c>
      <c r="M1090">
        <v>9200.35241400001</v>
      </c>
      <c r="N1090">
        <v>3196.1010627014898</v>
      </c>
      <c r="O1090">
        <v>3011.7924336185001</v>
      </c>
      <c r="P1090">
        <v>1010.9540263645149</v>
      </c>
      <c r="Q1090" t="str">
        <v>Sprint Link Plus</v>
      </c>
      <c r="R1090" t="str">
        <v>Bebas Ikhtiar</v>
      </c>
      <c r="S1090" t="str">
        <v>FWD Loop</v>
      </c>
      <c r="T1090" t="str">
        <v>Bebas Optimal</v>
      </c>
      <c r="U1090" t="str">
        <v>Critical Armor</v>
      </c>
      <c r="V1090" t="str">
        <v>FWD Priority Protection</v>
      </c>
      <c r="W1090" t="str">
        <v>Bebas Rencana Optimal</v>
      </c>
      <c r="X1090">
        <v>0</v>
      </c>
      <c r="Y1090">
        <v>0</v>
      </c>
      <c r="Z1090">
        <v>0</v>
      </c>
      <c r="AA1090">
        <v>8290.1999999999989</v>
      </c>
      <c r="AB1090">
        <v>2853.2104999999997</v>
      </c>
      <c r="AC1090">
        <v>345.42500000000001</v>
      </c>
      <c r="AD1090">
        <v>276.34000000000003</v>
      </c>
      <c r="AE1090">
        <v>631.43689999999992</v>
      </c>
      <c r="AF1090">
        <v>888.43309999999997</v>
      </c>
      <c r="AG1090">
        <v>345.42500000000001</v>
      </c>
      <c r="AH1090">
        <v>0</v>
      </c>
      <c r="AI1090">
        <v>0</v>
      </c>
      <c r="AJ1090">
        <v>0</v>
      </c>
      <c r="AK1090">
        <v>186.52950000000237</v>
      </c>
      <c r="AL1090">
        <v>1658.1526439794018</v>
      </c>
      <c r="AM1090">
        <v>659.74706664366795</v>
      </c>
      <c r="AN1090">
        <v>83.067553258084232</v>
      </c>
      <c r="AO1090">
        <v>124.42076194351337</v>
      </c>
      <c r="AP1090">
        <v>548.2711697394368</v>
      </c>
      <c r="AQ1090">
        <v>355.31212387511459</v>
      </c>
      <c r="AR1090">
        <v>279.79425000000003</v>
      </c>
      <c r="AS1090">
        <v>0</v>
      </c>
      <c r="AT1090">
        <v>0</v>
      </c>
      <c r="AU1090">
        <v>0</v>
      </c>
      <c r="AV1090">
        <v>78.24082275124124</v>
      </c>
      <c r="AW1090" s="4" t="str">
        <v>Unit Link</v>
      </c>
      <c r="AX1090" s="4" t="str">
        <v>Unit Link</v>
      </c>
      <c r="AY1090" s="4" t="str">
        <v>Unit Link</v>
      </c>
      <c r="AZ1090" s="4" t="str">
        <v>Unit Link</v>
      </c>
      <c r="BA1090" s="4" t="str">
        <v>Endowment</v>
      </c>
      <c r="BB1090" s="4" t="str">
        <v>Traditional</v>
      </c>
      <c r="BC1090" s="4" t="str">
        <v>Traditional</v>
      </c>
      <c r="BD1090" s="4">
        <v>0</v>
      </c>
      <c r="BE1090" s="4">
        <v>0</v>
      </c>
      <c r="BF1090" s="4">
        <v>0</v>
      </c>
      <c r="BG1090" s="4">
        <v>0.32716421990283767</v>
      </c>
      <c r="BH1090" s="4">
        <v>0.28248828563292316</v>
      </c>
      <c r="BI1090" s="4">
        <v>0.75578864020735625</v>
      </c>
      <c r="BJ1090" s="4">
        <v>2.3480797011074153E-2</v>
      </c>
      <c r="BK1090" s="4">
        <v>0.78939657753623338</v>
      </c>
      <c r="BL1090" s="4">
        <v>0.9841400679917448</v>
      </c>
      <c r="BM1090" s="4">
        <v>0.37407084610477526</v>
      </c>
      <c r="BN1090" s="4">
        <v>0</v>
      </c>
      <c r="BO1090" s="4">
        <v>0</v>
      </c>
      <c r="BP1090" s="4">
        <v>0</v>
      </c>
      <c r="BQ1090" t="str">
        <f>VLOOKUP(A1090,Misc!$A$3:$B$11,2,FALSE)</f>
        <v>IDR</v>
      </c>
      <c r="BR1090">
        <f>INDEX(FX!$B$30:$AK$48,MATCH(Data!BQ1090,FX!$A$30:$A$48,0),MATCH(Data!D1090,Period,0))</f>
        <v>14692.4516129</v>
      </c>
      <c r="BS1090">
        <f t="shared" si="307"/>
        <v>0</v>
      </c>
      <c r="BT1090">
        <f t="shared" si="308"/>
        <v>0.94041487180183381</v>
      </c>
      <c r="BU1090">
        <f t="shared" si="309"/>
        <v>0</v>
      </c>
      <c r="BV1090">
        <f t="shared" si="310"/>
        <v>0.25775183692730091</v>
      </c>
      <c r="BW1090">
        <f t="shared" si="311"/>
        <v>0</v>
      </c>
      <c r="BX1090">
        <f t="shared" si="312"/>
        <v>0.49307244481063478</v>
      </c>
      <c r="BY1090">
        <f t="shared" si="313"/>
        <v>0</v>
      </c>
      <c r="BZ1090">
        <f t="shared" si="314"/>
        <v>0.16937995745998161</v>
      </c>
      <c r="CA1090">
        <f t="shared" si="299"/>
        <v>1.5256092696346468</v>
      </c>
      <c r="CB1090">
        <f t="shared" si="300"/>
        <v>0.54185162059882097</v>
      </c>
      <c r="CC1090">
        <f t="shared" si="301"/>
        <v>0.44088507451501097</v>
      </c>
      <c r="CD1090">
        <f t="shared" si="302"/>
        <v>0.15022845665072318</v>
      </c>
      <c r="CE1090" s="4" t="str">
        <f t="shared" si="303"/>
        <v/>
      </c>
      <c r="CF1090" s="4">
        <f t="shared" si="304"/>
        <v>0.27408311443804445</v>
      </c>
      <c r="CG1090" s="4" t="str">
        <f t="shared" si="305"/>
        <v/>
      </c>
      <c r="CH1090" s="4">
        <f t="shared" si="306"/>
        <v>0.65714355125141299</v>
      </c>
      <c r="CI1090">
        <f>INDEX(FX!$B$114:$AK$132,MATCH(Data!BQ1090,FX!$A$114:$A$132,0),MATCH(Data!D1090,Period,0))</f>
        <v>14616</v>
      </c>
    </row>
    <row r="1091" spans="1:87" x14ac:dyDescent="0.15">
      <c r="A1091" t="s">
        <v>66</v>
      </c>
      <c r="B1091" s="1">
        <f t="shared" si="315"/>
        <v>44044</v>
      </c>
      <c r="C1091" t="s">
        <v>50</v>
      </c>
      <c r="D1091" s="1">
        <v>44105</v>
      </c>
      <c r="E1091">
        <v>15105.377404628189</v>
      </c>
      <c r="F1091">
        <v>6530.4968345107136</v>
      </c>
      <c r="G1091">
        <v>7930.3009555668659</v>
      </c>
      <c r="H1091">
        <v>4284.6600143275673</v>
      </c>
      <c r="I1091">
        <v>23460.00000023</v>
      </c>
      <c r="J1091">
        <v>8391.1470610199449</v>
      </c>
      <c r="K1091">
        <v>6935.7820817138854</v>
      </c>
      <c r="L1091">
        <v>2373.959480509991</v>
      </c>
      <c r="M1091">
        <v>9349.850819719999</v>
      </c>
      <c r="N1091">
        <v>2259.44719378026</v>
      </c>
      <c r="O1091">
        <v>2761.358261632</v>
      </c>
      <c r="P1091">
        <v>634.0690321059933</v>
      </c>
      <c r="Q1091" t="str">
        <v>Sprint Link Plus</v>
      </c>
      <c r="R1091" t="str">
        <v>Bebas Ikhtiar</v>
      </c>
      <c r="S1091" t="str">
        <v>FWD Loop</v>
      </c>
      <c r="T1091" t="str">
        <v>Bebas Optimal</v>
      </c>
      <c r="U1091" t="str">
        <v>Critical Armor</v>
      </c>
      <c r="V1091" t="str">
        <v>FWD Priority Protection</v>
      </c>
      <c r="W1091" t="str">
        <v>Bebas Rencana Optimal</v>
      </c>
      <c r="X1091">
        <v>0</v>
      </c>
      <c r="Y1091">
        <v>0</v>
      </c>
      <c r="Z1091">
        <v>0</v>
      </c>
      <c r="AA1091">
        <v>5060.3014305215465</v>
      </c>
      <c r="AB1091">
        <v>3398.7099160164908</v>
      </c>
      <c r="AC1091">
        <v>377.63443511281503</v>
      </c>
      <c r="AD1091">
        <v>302.10754820584026</v>
      </c>
      <c r="AE1091">
        <v>4252.1637393477586</v>
      </c>
      <c r="AF1091">
        <v>1208.4301923702551</v>
      </c>
      <c r="AG1091">
        <v>302.10754809256377</v>
      </c>
      <c r="AH1091">
        <v>0</v>
      </c>
      <c r="AI1091">
        <v>0</v>
      </c>
      <c r="AJ1091">
        <v>0</v>
      </c>
      <c r="AK1091">
        <v>203.92259496091992</v>
      </c>
      <c r="AL1091">
        <v>1012.1290434913577</v>
      </c>
      <c r="AM1091">
        <v>785.88274418050378</v>
      </c>
      <c r="AN1091">
        <v>90.813254833380114</v>
      </c>
      <c r="AO1091">
        <v>136.02247715376876</v>
      </c>
      <c r="AP1091">
        <v>3692.1168010527772</v>
      </c>
      <c r="AQ1091">
        <v>483.28894792985204</v>
      </c>
      <c r="AR1091">
        <v>244.70711395497668</v>
      </c>
      <c r="AS1091">
        <v>0</v>
      </c>
      <c r="AT1091">
        <v>0</v>
      </c>
      <c r="AU1091">
        <v>0</v>
      </c>
      <c r="AV1091">
        <v>85.536451914097029</v>
      </c>
      <c r="AW1091" s="4" t="str">
        <v>Unit Link</v>
      </c>
      <c r="AX1091" s="4" t="str">
        <v>Unit Link</v>
      </c>
      <c r="AY1091" s="4" t="str">
        <v>Unit Link</v>
      </c>
      <c r="AZ1091" s="4" t="str">
        <v>Unit Link</v>
      </c>
      <c r="BA1091" s="4" t="str">
        <v>Endowment</v>
      </c>
      <c r="BB1091" s="4" t="str">
        <v>Traditional</v>
      </c>
      <c r="BC1091" s="4" t="str">
        <v>Traditional</v>
      </c>
      <c r="BD1091" s="4">
        <v>0</v>
      </c>
      <c r="BE1091" s="4">
        <v>0</v>
      </c>
      <c r="BF1091" s="4">
        <v>0</v>
      </c>
      <c r="BG1091" s="4">
        <v>0.32716421990283767</v>
      </c>
      <c r="BH1091" s="4">
        <v>0.28248828563292316</v>
      </c>
      <c r="BI1091" s="4">
        <v>0.75578864020735625</v>
      </c>
      <c r="BJ1091" s="4">
        <v>2.3480797011074153E-2</v>
      </c>
      <c r="BK1091" s="4">
        <v>0.78939657753623338</v>
      </c>
      <c r="BL1091" s="4">
        <v>0.9841400679917448</v>
      </c>
      <c r="BM1091" s="4">
        <v>0.37407084610477526</v>
      </c>
      <c r="BN1091" s="4">
        <v>0</v>
      </c>
      <c r="BO1091" s="4">
        <v>0</v>
      </c>
      <c r="BP1091" s="4">
        <v>0</v>
      </c>
      <c r="BQ1091" t="str">
        <f>VLOOKUP(A1091,Misc!$A$3:$B$11,2,FALSE)</f>
        <v>IDR</v>
      </c>
      <c r="BR1091">
        <f>INDEX(FX!$B$30:$AK$48,MATCH(Data!BQ1091,FX!$A$30:$A$48,0),MATCH(Data!D1091,Period,0))</f>
        <v>14692.4516129</v>
      </c>
      <c r="BS1091">
        <f t="shared" si="307"/>
        <v>0</v>
      </c>
      <c r="BT1091">
        <f t="shared" si="308"/>
        <v>1.0281046215163736</v>
      </c>
      <c r="BU1091">
        <f t="shared" si="309"/>
        <v>0</v>
      </c>
      <c r="BV1091">
        <f t="shared" si="310"/>
        <v>0.44447972377713502</v>
      </c>
      <c r="BW1091">
        <f t="shared" si="311"/>
        <v>0</v>
      </c>
      <c r="BX1091">
        <f t="shared" si="312"/>
        <v>0.53975341655058073</v>
      </c>
      <c r="BY1091">
        <f t="shared" si="313"/>
        <v>0</v>
      </c>
      <c r="BZ1091">
        <f t="shared" si="314"/>
        <v>0.29162321763684612</v>
      </c>
      <c r="CA1091">
        <f t="shared" si="299"/>
        <v>1.6050903120025999</v>
      </c>
      <c r="CB1091">
        <f t="shared" si="300"/>
        <v>0.57410694177750032</v>
      </c>
      <c r="CC1091">
        <f t="shared" si="301"/>
        <v>0.47453353049492919</v>
      </c>
      <c r="CD1091">
        <f t="shared" si="302"/>
        <v>0.16242196774151552</v>
      </c>
      <c r="CE1091" s="4" t="str">
        <f t="shared" si="303"/>
        <v/>
      </c>
      <c r="CF1091" s="4">
        <f t="shared" si="304"/>
        <v>0.43232927318385389</v>
      </c>
      <c r="CG1091" s="4" t="str">
        <f t="shared" si="305"/>
        <v/>
      </c>
      <c r="CH1091" s="4">
        <f t="shared" si="306"/>
        <v>0.65610015943734679</v>
      </c>
      <c r="CI1091">
        <f>INDEX(FX!$B$114:$AK$132,MATCH(Data!BQ1091,FX!$A$114:$A$132,0),MATCH(Data!D1091,Period,0))</f>
        <v>14616</v>
      </c>
    </row>
    <row r="1092" spans="1:87" x14ac:dyDescent="0.15">
      <c r="A1092" t="s">
        <v>66</v>
      </c>
      <c r="B1092" s="1">
        <f t="shared" si="315"/>
        <v>44044</v>
      </c>
      <c r="C1092" t="s">
        <v>50</v>
      </c>
      <c r="D1092" s="1">
        <v>44136</v>
      </c>
      <c r="E1092">
        <v>16324.7886154426</v>
      </c>
      <c r="F1092">
        <v>6530.9161226419683</v>
      </c>
      <c r="G1092">
        <v>8314.9685934496138</v>
      </c>
      <c r="H1092">
        <v>4165.9862018220629</v>
      </c>
      <c r="I1092">
        <v>25694.285713469995</v>
      </c>
      <c r="J1092">
        <v>9190.8167519788221</v>
      </c>
      <c r="K1092">
        <v>7596.3327559768086</v>
      </c>
      <c r="L1092">
        <v>2600.050859608858</v>
      </c>
      <c r="M1092">
        <v>10976.979804000001</v>
      </c>
      <c r="N1092">
        <v>3585.5658026678402</v>
      </c>
      <c r="O1092">
        <v>2674.0199951640002</v>
      </c>
      <c r="P1092">
        <v>814.38312297856999</v>
      </c>
      <c r="Q1092" t="str">
        <v>Sprint Link Plus</v>
      </c>
      <c r="R1092" t="str">
        <v>Bebas Ikhtiar</v>
      </c>
      <c r="S1092" t="str">
        <v>FWD Loop</v>
      </c>
      <c r="T1092" t="str">
        <v>Bebas Optimal</v>
      </c>
      <c r="U1092" t="str">
        <v>Critical Armor</v>
      </c>
      <c r="V1092" t="str">
        <v>FWD Priority Protection</v>
      </c>
      <c r="W1092" t="str">
        <v>Bebas Rencana Optimal</v>
      </c>
      <c r="X1092">
        <v>0</v>
      </c>
      <c r="Y1092">
        <v>0</v>
      </c>
      <c r="Z1092">
        <v>0</v>
      </c>
      <c r="AA1092">
        <v>5632.0520722995852</v>
      </c>
      <c r="AB1092">
        <v>4081.1971538306689</v>
      </c>
      <c r="AC1092">
        <v>408.11971538294193</v>
      </c>
      <c r="AD1092">
        <v>326.495772431273</v>
      </c>
      <c r="AE1092">
        <v>3615.940678261014</v>
      </c>
      <c r="AF1092">
        <v>1632.4788615442601</v>
      </c>
      <c r="AG1092">
        <v>408.11971538606502</v>
      </c>
      <c r="AH1092">
        <v>0</v>
      </c>
      <c r="AI1092">
        <v>0</v>
      </c>
      <c r="AJ1092">
        <v>0</v>
      </c>
      <c r="AK1092">
        <v>220.384646306793</v>
      </c>
      <c r="AL1092">
        <v>1126.4869405699776</v>
      </c>
      <c r="AM1092">
        <v>943.69407747317314</v>
      </c>
      <c r="AN1092">
        <v>98.144332903659873</v>
      </c>
      <c r="AO1092">
        <v>147.00315834609412</v>
      </c>
      <c r="AP1092">
        <v>3139.6898492609698</v>
      </c>
      <c r="AQ1092">
        <v>652.87924490383818</v>
      </c>
      <c r="AR1092">
        <v>330.57696946271267</v>
      </c>
      <c r="AS1092">
        <v>0</v>
      </c>
      <c r="AT1092">
        <v>0</v>
      </c>
      <c r="AU1092">
        <v>0</v>
      </c>
      <c r="AV1092">
        <v>92.441549721543197</v>
      </c>
      <c r="AW1092" s="4" t="str">
        <v>Unit Link</v>
      </c>
      <c r="AX1092" s="4" t="str">
        <v>Unit Link</v>
      </c>
      <c r="AY1092" s="4" t="str">
        <v>Unit Link</v>
      </c>
      <c r="AZ1092" s="4" t="str">
        <v>Unit Link</v>
      </c>
      <c r="BA1092" s="4" t="str">
        <v>Endowment</v>
      </c>
      <c r="BB1092" s="4" t="str">
        <v>Traditional</v>
      </c>
      <c r="BC1092" s="4" t="str">
        <v>Traditional</v>
      </c>
      <c r="BD1092" s="4">
        <v>0</v>
      </c>
      <c r="BE1092" s="4">
        <v>0</v>
      </c>
      <c r="BF1092" s="4">
        <v>0</v>
      </c>
      <c r="BG1092" s="4">
        <v>0.32716421990283767</v>
      </c>
      <c r="BH1092" s="4">
        <v>0.28248828563292316</v>
      </c>
      <c r="BI1092" s="4">
        <v>0.75578864020735625</v>
      </c>
      <c r="BJ1092" s="4">
        <v>2.3480797011074153E-2</v>
      </c>
      <c r="BK1092" s="4">
        <v>0.78939657753623338</v>
      </c>
      <c r="BL1092" s="4">
        <v>0.9841400679917448</v>
      </c>
      <c r="BM1092" s="4">
        <v>0.37407084610477526</v>
      </c>
      <c r="BN1092" s="4">
        <v>0</v>
      </c>
      <c r="BO1092" s="4">
        <v>0</v>
      </c>
      <c r="BP1092" s="4">
        <v>0</v>
      </c>
      <c r="BQ1092" t="str">
        <f>VLOOKUP(A1092,Misc!$A$3:$B$11,2,FALSE)</f>
        <v>IDR</v>
      </c>
      <c r="BR1092">
        <f>INDEX(FX!$B$30:$AK$48,MATCH(Data!BQ1092,FX!$A$30:$A$48,0),MATCH(Data!D1092,Period,0))</f>
        <v>14692.4516129</v>
      </c>
      <c r="BS1092">
        <f t="shared" si="307"/>
        <v>0</v>
      </c>
      <c r="BT1092">
        <f t="shared" si="308"/>
        <v>1.1111003830776209</v>
      </c>
      <c r="BU1092">
        <f t="shared" si="309"/>
        <v>0</v>
      </c>
      <c r="BV1092">
        <f t="shared" si="310"/>
        <v>0.44450826143322547</v>
      </c>
      <c r="BW1092">
        <f t="shared" si="311"/>
        <v>0</v>
      </c>
      <c r="BX1092">
        <f t="shared" si="312"/>
        <v>0.56593472706413783</v>
      </c>
      <c r="BY1092">
        <f t="shared" si="313"/>
        <v>0</v>
      </c>
      <c r="BZ1092">
        <f t="shared" si="314"/>
        <v>0.2835460215614608</v>
      </c>
      <c r="CA1092">
        <f t="shared" si="299"/>
        <v>1.7579560559298026</v>
      </c>
      <c r="CB1092">
        <f t="shared" si="300"/>
        <v>0.62881888012991394</v>
      </c>
      <c r="CC1092">
        <f t="shared" si="301"/>
        <v>0.51972720005314788</v>
      </c>
      <c r="CD1092">
        <f t="shared" si="302"/>
        <v>0.177890726574224</v>
      </c>
      <c r="CE1092" s="4" t="str">
        <f t="shared" si="303"/>
        <v/>
      </c>
      <c r="CF1092" s="4">
        <f t="shared" si="304"/>
        <v>0.40006129797380541</v>
      </c>
      <c r="CG1092" s="4" t="str">
        <f t="shared" si="305"/>
        <v/>
      </c>
      <c r="CH1092" s="4">
        <f t="shared" si="306"/>
        <v>0.63788695545775675</v>
      </c>
      <c r="CI1092">
        <f>INDEX(FX!$B$114:$AK$132,MATCH(Data!BQ1092,FX!$A$114:$A$132,0),MATCH(Data!D1092,Period,0))</f>
        <v>14616</v>
      </c>
    </row>
    <row r="1093" spans="1:87" x14ac:dyDescent="0.15">
      <c r="A1093" t="s">
        <v>66</v>
      </c>
      <c r="B1093" s="1">
        <f t="shared" si="315"/>
        <v>44044</v>
      </c>
      <c r="C1093" t="s">
        <v>50</v>
      </c>
      <c r="D1093" s="1">
        <v>44166</v>
      </c>
      <c r="E1093">
        <v>25558.0790563878</v>
      </c>
      <c r="F1093">
        <v>9696.3807289209617</v>
      </c>
      <c r="G1093">
        <v>12686.417081055932</v>
      </c>
      <c r="H1093">
        <v>6050.4533619396025</v>
      </c>
      <c r="I1093">
        <v>29045.714285849997</v>
      </c>
      <c r="J1093">
        <v>10389.313132254867</v>
      </c>
      <c r="K1093">
        <v>8587.1587678124251</v>
      </c>
      <c r="L1093">
        <v>2939.1879282534705</v>
      </c>
      <c r="M1093">
        <v>38625.592078000001</v>
      </c>
      <c r="N1093">
        <v>15051.202374749701</v>
      </c>
      <c r="O1093">
        <v>9503.1227410764004</v>
      </c>
      <c r="P1093">
        <v>3232.5155760443185</v>
      </c>
      <c r="Q1093" t="str">
        <v>Sprint Link Plus</v>
      </c>
      <c r="R1093" t="str">
        <v>Bebas Ikhtiar</v>
      </c>
      <c r="S1093" t="str">
        <v>FWD Loop</v>
      </c>
      <c r="T1093" t="str">
        <v>Bebas Optimal</v>
      </c>
      <c r="U1093" t="str">
        <v>Critical Armor</v>
      </c>
      <c r="V1093" t="str">
        <v>FWD Priority Protection</v>
      </c>
      <c r="W1093" t="str">
        <v>Bebas Rencana Optimal</v>
      </c>
      <c r="X1093">
        <v>0</v>
      </c>
      <c r="Y1093">
        <v>0</v>
      </c>
      <c r="Z1093">
        <v>0</v>
      </c>
      <c r="AA1093">
        <v>9200.9084602555977</v>
      </c>
      <c r="AB1093">
        <v>6900.681345177768</v>
      </c>
      <c r="AC1093">
        <v>638.95197640480569</v>
      </c>
      <c r="AD1093">
        <v>383.37118603747956</v>
      </c>
      <c r="AE1093">
        <v>4894.3721392050766</v>
      </c>
      <c r="AF1093">
        <v>2555.8079056387801</v>
      </c>
      <c r="AG1093">
        <v>638.95197640969502</v>
      </c>
      <c r="AH1093">
        <v>0</v>
      </c>
      <c r="AI1093">
        <v>0</v>
      </c>
      <c r="AJ1093">
        <v>0</v>
      </c>
      <c r="AK1093">
        <v>345.03406725860077</v>
      </c>
      <c r="AL1093">
        <v>1840.3067103791552</v>
      </c>
      <c r="AM1093">
        <v>1595.6426191911578</v>
      </c>
      <c r="AN1093">
        <v>153.65470747445721</v>
      </c>
      <c r="AO1093">
        <v>172.61104101511927</v>
      </c>
      <c r="AP1093">
        <v>4249.7407704587267</v>
      </c>
      <c r="AQ1093">
        <v>1022.147345892647</v>
      </c>
      <c r="AR1093">
        <v>517.55110089185303</v>
      </c>
      <c r="AS1093">
        <v>0</v>
      </c>
      <c r="AT1093">
        <v>0</v>
      </c>
      <c r="AU1093">
        <v>0</v>
      </c>
      <c r="AV1093">
        <v>144.72643361784617</v>
      </c>
      <c r="AW1093" s="4" t="str">
        <v>Unit Link</v>
      </c>
      <c r="AX1093" s="4" t="str">
        <v>Unit Link</v>
      </c>
      <c r="AY1093" s="4" t="str">
        <v>Unit Link</v>
      </c>
      <c r="AZ1093" s="4" t="str">
        <v>Unit Link</v>
      </c>
      <c r="BA1093" s="4" t="str">
        <v>Endowment</v>
      </c>
      <c r="BB1093" s="4" t="str">
        <v>Traditional</v>
      </c>
      <c r="BC1093" s="4" t="str">
        <v>Traditional</v>
      </c>
      <c r="BD1093" s="4">
        <v>0</v>
      </c>
      <c r="BE1093" s="4">
        <v>0</v>
      </c>
      <c r="BF1093" s="4">
        <v>0</v>
      </c>
      <c r="BG1093" s="4">
        <v>0.32716421990283767</v>
      </c>
      <c r="BH1093" s="4">
        <v>0.28248828563292316</v>
      </c>
      <c r="BI1093" s="4">
        <v>0.75578864020735625</v>
      </c>
      <c r="BJ1093" s="4">
        <v>2.3480797011074153E-2</v>
      </c>
      <c r="BK1093" s="4">
        <v>0.78939657753623338</v>
      </c>
      <c r="BL1093" s="4">
        <v>0.9841400679917448</v>
      </c>
      <c r="BM1093" s="4">
        <v>0.37407084610477526</v>
      </c>
      <c r="BN1093" s="4">
        <v>0</v>
      </c>
      <c r="BO1093" s="4">
        <v>0</v>
      </c>
      <c r="BP1093" s="4">
        <v>0</v>
      </c>
      <c r="BQ1093" t="str">
        <f>VLOOKUP(A1093,Misc!$A$3:$B$11,2,FALSE)</f>
        <v>IDR</v>
      </c>
      <c r="BR1093">
        <f>INDEX(FX!$B$30:$AK$48,MATCH(Data!BQ1093,FX!$A$30:$A$48,0),MATCH(Data!D1093,Period,0))</f>
        <v>14692.4516129</v>
      </c>
      <c r="BS1093">
        <f t="shared" si="307"/>
        <v>0</v>
      </c>
      <c r="BT1093">
        <f t="shared" si="308"/>
        <v>1.7395380791281803</v>
      </c>
      <c r="BU1093">
        <f t="shared" si="309"/>
        <v>0</v>
      </c>
      <c r="BV1093">
        <f t="shared" si="310"/>
        <v>0.65995662156256629</v>
      </c>
      <c r="BW1093">
        <f t="shared" si="311"/>
        <v>0</v>
      </c>
      <c r="BX1093">
        <f t="shared" si="312"/>
        <v>0.86346495569992099</v>
      </c>
      <c r="BY1093">
        <f t="shared" si="313"/>
        <v>0</v>
      </c>
      <c r="BZ1093">
        <f t="shared" si="314"/>
        <v>0.41180692789400053</v>
      </c>
      <c r="CA1093">
        <f t="shared" si="299"/>
        <v>1.9872546719930211</v>
      </c>
      <c r="CB1093">
        <f t="shared" si="300"/>
        <v>0.71081781145695588</v>
      </c>
      <c r="CC1093">
        <f t="shared" si="301"/>
        <v>0.58751770442066398</v>
      </c>
      <c r="CD1093">
        <f t="shared" si="302"/>
        <v>0.20109386482303437</v>
      </c>
      <c r="CE1093" s="4" t="str">
        <f t="shared" si="303"/>
        <v/>
      </c>
      <c r="CF1093" s="4">
        <f t="shared" si="304"/>
        <v>0.37938613099709928</v>
      </c>
      <c r="CG1093" s="4" t="str">
        <f t="shared" si="305"/>
        <v/>
      </c>
      <c r="CH1093" s="4">
        <f t="shared" si="306"/>
        <v>0.62399090249139921</v>
      </c>
      <c r="CI1093">
        <f>INDEX(FX!$B$114:$AK$132,MATCH(Data!BQ1093,FX!$A$114:$A$132,0),MATCH(Data!D1093,Period,0))</f>
        <v>14616</v>
      </c>
    </row>
    <row r="1094" spans="1:87" x14ac:dyDescent="0.15">
      <c r="A1094" t="s">
        <v>66</v>
      </c>
      <c r="B1094" s="1">
        <f t="shared" si="315"/>
        <v>44044</v>
      </c>
      <c r="C1094" t="s">
        <v>63</v>
      </c>
      <c r="D1094" s="1">
        <v>43831</v>
      </c>
      <c r="E1094">
        <f t="array" ref="E1094:E1105">TRANSPOSE('[12]BA_Key Metrics P1'!$F$6:$Q$6)</f>
        <v>10848.734859999999</v>
      </c>
      <c r="F1094">
        <f t="array" ref="F1094:F1105">TRANSPOSE('[12]BA_Key Metrics P1'!$F$11:$Q$11)</f>
        <v>2898.5488977744453</v>
      </c>
      <c r="G1094">
        <f t="array" ref="G1094:G1105">TRANSPOSE('[12]BA_Key Metrics P1'!$F$16:$Q$16)</f>
        <v>333.90347870870704</v>
      </c>
      <c r="H1094">
        <f t="array" ref="H1094:H1105">TRANSPOSE('[12]BA_Key Metrics P1'!$F$21:$Q$21)</f>
        <v>214.94146344432406</v>
      </c>
      <c r="I1094">
        <f t="array" ref="I1094:I1105">TRANSPOSE('[12]BA_Key Metrics P1'!$F$7:$Q$7)</f>
        <v>9436.7346937799994</v>
      </c>
      <c r="J1094">
        <f t="array" ref="J1094:J1105">TRANSPOSE('[12]BA_Key Metrics P1'!$F$12:$Q$12)</f>
        <v>5344.1882070471138</v>
      </c>
      <c r="K1094">
        <f t="array" ref="K1094:K1105">TRANSPOSE('[12]BA_Key Metrics P1'!$F$17:$Q$17)</f>
        <v>636.79590381688263</v>
      </c>
      <c r="L1094">
        <f t="array" ref="L1094:L1105">TRANSPOSE('[12]BA_Key Metrics P1'!$F$22:$Q$22)</f>
        <v>467.43553469852452</v>
      </c>
      <c r="M1094">
        <f t="array" ref="M1094:M1105">TRANSPOSE('[12]BA_Key Metrics P1'!$F$9:$Q$9)</f>
        <v>3852.2954420000001</v>
      </c>
      <c r="N1094">
        <f t="array" ref="N1094:N1105">TRANSPOSE('[12]BA_Key Metrics P1'!$F$14:$Q$14)</f>
        <v>591.18215790921602</v>
      </c>
      <c r="O1094">
        <f t="array" ref="O1094:O1105">TRANSPOSE('[12]BA_Key Metrics P1'!$F$19:$Q$19)</f>
        <v>258.51156564000098</v>
      </c>
      <c r="P1094">
        <f t="array" ref="P1094:P1105">TRANSPOSE('[12]BA_Key Metrics P1'!$F$24:$Q$24)</f>
        <v>-66.5765270407542</v>
      </c>
      <c r="Q1094" t="str">
        <f t="array" ref="Q1094:Q1105">'[12]BA_Key Products'!$D$6</f>
        <v>Bebas Investa Link</v>
      </c>
      <c r="R1094" t="str">
        <f t="array" ref="R1094:R1105">'[12]BA_Key Products'!$D$9</f>
        <v>Maxima Invest Link</v>
      </c>
      <c r="S1094" t="str">
        <f t="array" ref="S1094:S1105">'[12]BA_Key Products'!$D$12</f>
        <v>Fortuna Investment Link IDR</v>
      </c>
      <c r="T1094" t="str">
        <f t="array" ref="T1094:T1105">'[12]BA_Key Products'!$D$15</f>
        <v>Bebas Investa Prima Syariah</v>
      </c>
      <c r="U1094" t="str">
        <f t="array" ref="U1094:U1105">'[12]BA_Key Products'!$D$18</f>
        <v>Term ROP Mestika - ProFuture</v>
      </c>
      <c r="V1094" t="str">
        <f t="array" ref="V1094:V1105">'[12]BA_Key Products'!$D$21</f>
        <v>Perancang Dana Pro Optimal</v>
      </c>
      <c r="W1094" t="str">
        <f t="array" ref="W1094:W1105">'[12]BA_Key Products'!$D$24</f>
        <v>Mutliple Protection</v>
      </c>
      <c r="X1094">
        <f t="array" ref="X1094:X1105">'[12]BA_Key Products'!$D$27</f>
        <v>0</v>
      </c>
      <c r="Y1094">
        <f t="array" ref="Y1094:Y1105">'[12]BA_Key Products'!$D$30</f>
        <v>0</v>
      </c>
      <c r="Z1094">
        <f t="array" ref="Z1094:Z1105">'[12]BA_Key Products'!$D$33</f>
        <v>0</v>
      </c>
      <c r="AA1094">
        <f t="array" ref="AA1094:AA1105">TRANSPOSE('[12]BA_Key Products'!$F$6:$Q$6)</f>
        <v>149.39099999999999</v>
      </c>
      <c r="AB1094">
        <f t="array" ref="AB1094:AB1105">TRANSPOSE('[12]BA_Key Products'!$F$9:$Q$9)</f>
        <v>1845</v>
      </c>
      <c r="AC1094">
        <f t="array" ref="AC1094:AC1105">TRANSPOSE('[12]BA_Key Products'!$F$12:$Q$12)</f>
        <v>7582.9000800000003</v>
      </c>
      <c r="AD1094">
        <f t="array" ref="AD1094:AD1105">TRANSPOSE('[12]BA_Key Products'!$F$15:$Q$15)</f>
        <v>990</v>
      </c>
      <c r="AE1094">
        <f t="array" ref="AE1094:AE1105">TRANSPOSE('[12]BA_Key Products'!$F$18:$Q$18)</f>
        <v>46.8</v>
      </c>
      <c r="AF1094">
        <f t="array" ref="AF1094:AF1105">TRANSPOSE('[12]BA_Key Products'!$F$21:$Q$21)</f>
        <v>15</v>
      </c>
      <c r="AG1094">
        <f t="array" ref="AG1094:AG1105">TRANSPOSE('[12]BA_Key Products'!$F$24:$Q$24)</f>
        <v>77.944000000000003</v>
      </c>
      <c r="AH1094">
        <f t="array" ref="AH1094:AH1105">TRANSPOSE('[12]BA_Key Products'!$F$27:$Q$27)</f>
        <v>0</v>
      </c>
      <c r="AI1094">
        <f t="array" ref="AI1094:AI1105">TRANSPOSE('[12]BA_Key Products'!$F$30:$Q$30)</f>
        <v>0</v>
      </c>
      <c r="AJ1094">
        <f t="array" ref="AJ1094:AJ1105">TRANSPOSE('[12]BA_Key Products'!$F$33:$Q$33)</f>
        <v>0</v>
      </c>
      <c r="AK1094">
        <f t="array" ref="AK1094:AK1105">TRANSPOSE('[12]BA_Key Products'!$F$36:$Q$36)</f>
        <v>141.69977999999867</v>
      </c>
      <c r="AL1094">
        <f t="array" ref="AL1094:AL1105">TRANSPOSE('[12]BA_Key Products'!$F$7:$Q$7)</f>
        <v>-5.1490156792931838</v>
      </c>
      <c r="AM1094">
        <f t="array" ref="AM1094:AM1105">TRANSPOSE('[12]BA_Key Products'!$F$10:$Q$10)</f>
        <v>1966.6932470644433</v>
      </c>
      <c r="AN1094">
        <f t="array" ref="AN1094:AN1105">TRANSPOSE('[12]BA_Key Products'!$F$13:$Q$13)</f>
        <v>472.95040024468489</v>
      </c>
      <c r="AO1094">
        <f t="array" ref="AO1094:AO1105">TRANSPOSE('[12]BA_Key Products'!$F$16:$Q$16)</f>
        <v>229.31652355118214</v>
      </c>
      <c r="AP1094">
        <f t="array" ref="AP1094:AP1105">TRANSPOSE('[12]BA_Key Products'!$F$19:$Q$19)</f>
        <v>10.33643105100359</v>
      </c>
      <c r="AQ1094">
        <f t="array" ref="AQ1094:AQ1105">TRANSPOSE('[12]BA_Key Products'!$F$22:$Q$22)</f>
        <v>13.030244892844491</v>
      </c>
      <c r="AR1094">
        <f t="array" ref="AR1094:AR1105">TRANSPOSE('[12]BA_Key Products'!$F$25:$Q$25)</f>
        <v>74.653639950695009</v>
      </c>
      <c r="AS1094">
        <f t="array" ref="AS1094:AS1105">TRANSPOSE('[12]BA_Key Products'!$F$28:$Q$28)</f>
        <v>0</v>
      </c>
      <c r="AT1094">
        <f t="array" ref="AT1094:AT1105">TRANSPOSE('[12]BA_Key Products'!$F$31:$Q$31)</f>
        <v>0</v>
      </c>
      <c r="AU1094">
        <f t="array" ref="AU1094:AU1105">TRANSPOSE('[12]BA_Key Products'!$F$34:$Q$35)</f>
        <v>0</v>
      </c>
      <c r="AV1094">
        <f t="array" ref="AV1094:AV1105">TRANSPOSE('[12]BA_Key Products'!$F$37:$Q$37)</f>
        <v>136.71742669888528</v>
      </c>
      <c r="AW1094" s="4" t="str">
        <f t="array" ref="AW1094:AW1105">'[12]BA_Key Products'!$D$8</f>
        <v>Unit Link</v>
      </c>
      <c r="AX1094" s="4" t="str">
        <f t="array" ref="AX1094:AX1105">'[12]BA_Key Products'!$D$11</f>
        <v>Unit Link</v>
      </c>
      <c r="AY1094" s="4" t="str">
        <f t="array" ref="AY1094:AY1105">'[12]BA_Key Products'!$D$14</f>
        <v>Unit Link</v>
      </c>
      <c r="AZ1094" s="4" t="str">
        <f t="array" ref="AZ1094:AZ1105">'[12]BA_Key Products'!$D$17</f>
        <v>Unit Link</v>
      </c>
      <c r="BA1094" s="4" t="str">
        <f t="array" ref="BA1094:BA1105">'[12]BA_Key Products'!$D$20</f>
        <v>Unit Link</v>
      </c>
      <c r="BB1094" s="4" t="str">
        <f t="array" ref="BB1094:BB1105">'[12]BA_Key Products'!$D$23</f>
        <v>Unit Link</v>
      </c>
      <c r="BC1094" s="4" t="str">
        <f t="array" ref="BC1094:BC1105">'[12]BA_Key Products'!$D$26</f>
        <v>Endowment</v>
      </c>
      <c r="BD1094" s="4">
        <f t="array" ref="BD1094:BD1105">'[12]BA_Key Products'!$D$29</f>
        <v>0</v>
      </c>
      <c r="BE1094" s="4">
        <f t="array" ref="BE1094:BE1105">'[12]BA_Key Products'!$D$32</f>
        <v>0</v>
      </c>
      <c r="BF1094" s="4">
        <f t="array" ref="BF1094:BF1105">'[12]BA_Key Products'!$D$35</f>
        <v>0</v>
      </c>
      <c r="BG1094" s="4">
        <f t="array" ref="BG1094:BG1105">'[12]BA_Key Products'!$D$7</f>
        <v>0.19402128994555237</v>
      </c>
      <c r="BH1094" s="4">
        <f t="array" ref="BH1094:BH1105">'[12]BA_Key Products'!$D$10</f>
        <v>6.9993448959413063E-2</v>
      </c>
      <c r="BI1094" s="4">
        <f t="array" ref="BI1094:BI1105">'[12]BA_Key Products'!$D$13</f>
        <v>6.8794307890517319E-4</v>
      </c>
      <c r="BJ1094" s="4">
        <f t="array" ref="BJ1094:BJ1105">'[12]BA_Key Products'!$D$16</f>
        <v>0.12903996202721249</v>
      </c>
      <c r="BK1094" s="4">
        <f t="array" ref="BK1094:BK1105">'[12]BA_Key Products'!$D$19</f>
        <v>5.0559825390797557E-2</v>
      </c>
      <c r="BL1094" s="4">
        <f t="array" ref="BL1094:BL1105">'[12]BA_Key Products'!$D$22</f>
        <v>0.27210179328265643</v>
      </c>
      <c r="BM1094" s="4">
        <f t="array" ref="BM1094:BM1105">'[12]BA_Key Products'!$D$25</f>
        <v>0.75477130373282875</v>
      </c>
      <c r="BN1094" s="4">
        <f t="array" ref="BN1094:BN1105">'[12]BA_Key Products'!$D$28</f>
        <v>0</v>
      </c>
      <c r="BO1094" s="4">
        <f t="array" ref="BO1094:BO1105">'[12]BA_Key Products'!$D$31</f>
        <v>0</v>
      </c>
      <c r="BP1094" s="4">
        <f t="array" ref="BP1094:BP1105">'[12]BA_Key Products'!$D$34</f>
        <v>0</v>
      </c>
      <c r="BQ1094" t="str">
        <f>VLOOKUP(A1094,Misc!$A$3:$B$11,2,FALSE)</f>
        <v>IDR</v>
      </c>
      <c r="BR1094">
        <f>INDEX(FX!$B$30:$AK$48,MATCH(Data!BQ1094,FX!$A$30:$A$48,0),MATCH(Data!D1094,Period,0))</f>
        <v>13731.90322581</v>
      </c>
      <c r="BS1094">
        <f t="shared" si="307"/>
        <v>0.79003869176772967</v>
      </c>
      <c r="BT1094">
        <f t="shared" si="308"/>
        <v>0</v>
      </c>
      <c r="BU1094">
        <f t="shared" si="309"/>
        <v>0.21108136651636428</v>
      </c>
      <c r="BV1094">
        <f t="shared" si="310"/>
        <v>0</v>
      </c>
      <c r="BW1094">
        <f t="shared" si="311"/>
        <v>2.4315892212312847E-2</v>
      </c>
      <c r="BX1094">
        <f t="shared" si="312"/>
        <v>0</v>
      </c>
      <c r="BY1094">
        <f t="shared" si="313"/>
        <v>1.5652707414972725E-2</v>
      </c>
      <c r="BZ1094">
        <f t="shared" si="314"/>
        <v>0</v>
      </c>
      <c r="CA1094">
        <f t="shared" si="299"/>
        <v>0.66770940640610565</v>
      </c>
      <c r="CB1094">
        <f t="shared" si="300"/>
        <v>0.37813553641620778</v>
      </c>
      <c r="CC1094">
        <f t="shared" si="301"/>
        <v>4.5057387829252761E-2</v>
      </c>
      <c r="CD1094">
        <f t="shared" si="302"/>
        <v>3.3074057238505712E-2</v>
      </c>
      <c r="CE1094" s="4">
        <f t="shared" si="303"/>
        <v>0.26717851760407441</v>
      </c>
      <c r="CF1094" s="4" t="str">
        <f t="shared" si="304"/>
        <v/>
      </c>
      <c r="CG1094" s="4">
        <f t="shared" si="305"/>
        <v>7.4154851625708201E-2</v>
      </c>
      <c r="CH1094" s="4" t="str">
        <f t="shared" si="306"/>
        <v/>
      </c>
      <c r="CI1094">
        <f>INDEX(FX!$B$114:$AK$132,MATCH(Data!BQ1094,FX!$A$114:$A$132,0),MATCH(Data!D1094,Period,0))</f>
        <v>14132.996485061512</v>
      </c>
    </row>
    <row r="1095" spans="1:87" x14ac:dyDescent="0.15">
      <c r="A1095" t="s">
        <v>66</v>
      </c>
      <c r="B1095" s="1">
        <f t="shared" si="315"/>
        <v>44044</v>
      </c>
      <c r="C1095" t="s">
        <v>63</v>
      </c>
      <c r="D1095" s="1">
        <v>43862</v>
      </c>
      <c r="E1095">
        <v>4865.03024</v>
      </c>
      <c r="F1095">
        <v>2634.5254733360534</v>
      </c>
      <c r="G1095">
        <v>1646.3228586459086</v>
      </c>
      <c r="H1095">
        <v>1348.6815326529668</v>
      </c>
      <c r="I1095">
        <v>8257.1428572299992</v>
      </c>
      <c r="J1095">
        <v>4676.1646811679029</v>
      </c>
      <c r="K1095">
        <v>557.19641590640788</v>
      </c>
      <c r="L1095">
        <v>409.00609286072989</v>
      </c>
      <c r="M1095">
        <v>1193.8810900000001</v>
      </c>
      <c r="N1095">
        <v>189.52330535492399</v>
      </c>
      <c r="O1095">
        <v>228.18002715066399</v>
      </c>
      <c r="P1095">
        <v>-58.575189530432795</v>
      </c>
      <c r="Q1095" t="str">
        <v>Bebas Investa Link</v>
      </c>
      <c r="R1095" t="str">
        <v>Maxima Invest Link</v>
      </c>
      <c r="S1095" t="str">
        <v>Fortuna Investment Link IDR</v>
      </c>
      <c r="T1095" t="str">
        <v>Bebas Investa Prima Syariah</v>
      </c>
      <c r="U1095" t="str">
        <v>Term ROP Mestika - ProFuture</v>
      </c>
      <c r="V1095" t="str">
        <v>Perancang Dana Pro Optimal</v>
      </c>
      <c r="W1095" t="str">
        <v>Mutliple Protection</v>
      </c>
      <c r="X1095">
        <v>0</v>
      </c>
      <c r="Y1095">
        <v>0</v>
      </c>
      <c r="Z1095">
        <v>0</v>
      </c>
      <c r="AA1095">
        <v>161.56800000000001</v>
      </c>
      <c r="AB1095">
        <v>160</v>
      </c>
      <c r="AC1095">
        <v>1116.64348</v>
      </c>
      <c r="AD1095">
        <v>396</v>
      </c>
      <c r="AE1095">
        <v>117</v>
      </c>
      <c r="AF1095">
        <v>30</v>
      </c>
      <c r="AG1095">
        <v>2717.32</v>
      </c>
      <c r="AH1095">
        <v>0</v>
      </c>
      <c r="AI1095">
        <v>0</v>
      </c>
      <c r="AJ1095">
        <v>0</v>
      </c>
      <c r="AK1095">
        <v>166.49875999999995</v>
      </c>
      <c r="AL1095">
        <v>-13.979135913317538</v>
      </c>
      <c r="AM1095">
        <v>89.001214944347964</v>
      </c>
      <c r="AN1095">
        <v>86.742259921332348</v>
      </c>
      <c r="AO1095">
        <v>95.845735345032921</v>
      </c>
      <c r="AP1095">
        <v>25.685336987209208</v>
      </c>
      <c r="AQ1095">
        <v>29.388866855799019</v>
      </c>
      <c r="AR1095">
        <v>2209.9849321440829</v>
      </c>
      <c r="AS1095">
        <v>0</v>
      </c>
      <c r="AT1095">
        <v>0</v>
      </c>
      <c r="AU1095">
        <v>0</v>
      </c>
      <c r="AV1095">
        <v>111.85626305156666</v>
      </c>
      <c r="AW1095" s="4" t="str">
        <v>Unit Link</v>
      </c>
      <c r="AX1095" s="4" t="str">
        <v>Unit Link</v>
      </c>
      <c r="AY1095" s="4" t="str">
        <v>Unit Link</v>
      </c>
      <c r="AZ1095" s="4" t="str">
        <v>Unit Link</v>
      </c>
      <c r="BA1095" s="4" t="str">
        <v>Unit Link</v>
      </c>
      <c r="BB1095" s="4" t="str">
        <v>Unit Link</v>
      </c>
      <c r="BC1095" s="4" t="str">
        <v>Endowment</v>
      </c>
      <c r="BD1095" s="4">
        <v>0</v>
      </c>
      <c r="BE1095" s="4">
        <v>0</v>
      </c>
      <c r="BF1095" s="4">
        <v>0</v>
      </c>
      <c r="BG1095" s="4">
        <v>0.19402128994555237</v>
      </c>
      <c r="BH1095" s="4">
        <v>6.9993448959413063E-2</v>
      </c>
      <c r="BI1095" s="4">
        <v>6.8794307890517319E-4</v>
      </c>
      <c r="BJ1095" s="4">
        <v>0.12903996202721249</v>
      </c>
      <c r="BK1095" s="4">
        <v>5.0559825390797557E-2</v>
      </c>
      <c r="BL1095" s="4">
        <v>0.27210179328265643</v>
      </c>
      <c r="BM1095" s="4">
        <v>0.75477130373282875</v>
      </c>
      <c r="BN1095" s="4">
        <v>0</v>
      </c>
      <c r="BO1095" s="4">
        <v>0</v>
      </c>
      <c r="BP1095" s="4">
        <v>0</v>
      </c>
      <c r="BQ1095" t="str">
        <f>VLOOKUP(A1095,Misc!$A$3:$B$11,2,FALSE)</f>
        <v>IDR</v>
      </c>
      <c r="BR1095">
        <f>INDEX(FX!$B$30:$AK$48,MATCH(Data!BQ1095,FX!$A$30:$A$48,0),MATCH(Data!D1095,Period,0))</f>
        <v>13769.724137929999</v>
      </c>
      <c r="BS1095">
        <f t="shared" si="307"/>
        <v>0.35331355888233207</v>
      </c>
      <c r="BT1095">
        <f t="shared" si="308"/>
        <v>0</v>
      </c>
      <c r="BU1095">
        <f t="shared" si="309"/>
        <v>0.1913273967543769</v>
      </c>
      <c r="BV1095">
        <f t="shared" si="310"/>
        <v>0</v>
      </c>
      <c r="BW1095">
        <f t="shared" si="311"/>
        <v>0.11956106325405297</v>
      </c>
      <c r="BX1095">
        <f t="shared" si="312"/>
        <v>0</v>
      </c>
      <c r="BY1095">
        <f t="shared" si="313"/>
        <v>9.7945428618856398E-2</v>
      </c>
      <c r="BZ1095">
        <f t="shared" si="314"/>
        <v>0</v>
      </c>
      <c r="CA1095">
        <f t="shared" si="299"/>
        <v>0.58424573061754781</v>
      </c>
      <c r="CB1095">
        <f t="shared" si="300"/>
        <v>0.33086859436430055</v>
      </c>
      <c r="CC1095">
        <f t="shared" si="301"/>
        <v>3.9425214355311058E-2</v>
      </c>
      <c r="CD1095">
        <f t="shared" si="302"/>
        <v>2.8939800083658603E-2</v>
      </c>
      <c r="CE1095" s="4">
        <f t="shared" si="303"/>
        <v>0.54152293888640934</v>
      </c>
      <c r="CF1095" s="4" t="str">
        <f t="shared" si="304"/>
        <v/>
      </c>
      <c r="CG1095" s="4">
        <f t="shared" si="305"/>
        <v>0.51192578940797062</v>
      </c>
      <c r="CH1095" s="4" t="str">
        <f t="shared" si="306"/>
        <v/>
      </c>
      <c r="CI1095">
        <f>INDEX(FX!$B$114:$AK$132,MATCH(Data!BQ1095,FX!$A$114:$A$132,0),MATCH(Data!D1095,Period,0))</f>
        <v>14132.996485061512</v>
      </c>
    </row>
    <row r="1096" spans="1:87" x14ac:dyDescent="0.15">
      <c r="A1096" t="s">
        <v>66</v>
      </c>
      <c r="B1096" s="1">
        <f t="shared" si="315"/>
        <v>44044</v>
      </c>
      <c r="C1096" t="s">
        <v>63</v>
      </c>
      <c r="D1096" s="1">
        <v>43891</v>
      </c>
      <c r="E1096">
        <v>5130.3152799999998</v>
      </c>
      <c r="F1096">
        <v>2475.8413561019875</v>
      </c>
      <c r="G1096">
        <v>1606.2042618365267</v>
      </c>
      <c r="H1096">
        <v>1677.8112328053412</v>
      </c>
      <c r="I1096">
        <v>11206.122448610002</v>
      </c>
      <c r="J1096">
        <v>6346.2234958730423</v>
      </c>
      <c r="K1096">
        <v>756.195135732381</v>
      </c>
      <c r="L1096">
        <v>555.07969745509718</v>
      </c>
      <c r="M1096">
        <v>2038.637806</v>
      </c>
      <c r="N1096">
        <v>463.33730936408</v>
      </c>
      <c r="O1096">
        <v>344.08479108738601</v>
      </c>
      <c r="P1096">
        <v>-23.173903353964999</v>
      </c>
      <c r="Q1096" t="str">
        <v>Bebas Investa Link</v>
      </c>
      <c r="R1096" t="str">
        <v>Maxima Invest Link</v>
      </c>
      <c r="S1096" t="str">
        <v>Fortuna Investment Link IDR</v>
      </c>
      <c r="T1096" t="str">
        <v>Bebas Investa Prima Syariah</v>
      </c>
      <c r="U1096" t="str">
        <v>Term ROP Mestika - ProFuture</v>
      </c>
      <c r="V1096" t="str">
        <v>Perancang Dana Pro Optimal</v>
      </c>
      <c r="W1096" t="str">
        <v>Mutliple Protection</v>
      </c>
      <c r="X1096">
        <v>0</v>
      </c>
      <c r="Y1096">
        <v>0</v>
      </c>
      <c r="Z1096">
        <v>0</v>
      </c>
      <c r="AA1096">
        <v>254.24100000000001</v>
      </c>
      <c r="AB1096">
        <v>165</v>
      </c>
      <c r="AC1096">
        <v>3215.6105200000002</v>
      </c>
      <c r="AD1096">
        <v>14</v>
      </c>
      <c r="AE1096">
        <v>192.6</v>
      </c>
      <c r="AF1096">
        <v>0</v>
      </c>
      <c r="AG1096">
        <v>1144.8905</v>
      </c>
      <c r="AH1096">
        <v>0</v>
      </c>
      <c r="AI1096">
        <v>0</v>
      </c>
      <c r="AJ1096">
        <v>0</v>
      </c>
      <c r="AK1096">
        <v>143.97325999999975</v>
      </c>
      <c r="AL1096">
        <v>9.7589753016834777</v>
      </c>
      <c r="AM1096">
        <v>323.04389111530588</v>
      </c>
      <c r="AN1096">
        <v>566.96089068038521</v>
      </c>
      <c r="AO1096">
        <v>4.130194907956362</v>
      </c>
      <c r="AP1096">
        <v>49.223021537209981</v>
      </c>
      <c r="AQ1096">
        <v>3.638318455328077</v>
      </c>
      <c r="AR1096">
        <v>1390.804731118596</v>
      </c>
      <c r="AS1096">
        <v>0</v>
      </c>
      <c r="AT1096">
        <v>0</v>
      </c>
      <c r="AU1096">
        <v>0</v>
      </c>
      <c r="AV1096">
        <v>128.28133298552234</v>
      </c>
      <c r="AW1096" s="4" t="str">
        <v>Unit Link</v>
      </c>
      <c r="AX1096" s="4" t="str">
        <v>Unit Link</v>
      </c>
      <c r="AY1096" s="4" t="str">
        <v>Unit Link</v>
      </c>
      <c r="AZ1096" s="4" t="str">
        <v>Unit Link</v>
      </c>
      <c r="BA1096" s="4" t="str">
        <v>Unit Link</v>
      </c>
      <c r="BB1096" s="4" t="str">
        <v>Unit Link</v>
      </c>
      <c r="BC1096" s="4" t="str">
        <v>Endowment</v>
      </c>
      <c r="BD1096" s="4">
        <v>0</v>
      </c>
      <c r="BE1096" s="4">
        <v>0</v>
      </c>
      <c r="BF1096" s="4">
        <v>0</v>
      </c>
      <c r="BG1096" s="4">
        <v>0.19402128994555237</v>
      </c>
      <c r="BH1096" s="4">
        <v>6.9993448959413063E-2</v>
      </c>
      <c r="BI1096" s="4">
        <v>6.8794307890517319E-4</v>
      </c>
      <c r="BJ1096" s="4">
        <v>0.12903996202721249</v>
      </c>
      <c r="BK1096" s="4">
        <v>5.0559825390797557E-2</v>
      </c>
      <c r="BL1096" s="4">
        <v>0.27210179328265643</v>
      </c>
      <c r="BM1096" s="4">
        <v>0.75477130373282875</v>
      </c>
      <c r="BN1096" s="4">
        <v>0</v>
      </c>
      <c r="BO1096" s="4">
        <v>0</v>
      </c>
      <c r="BP1096" s="4">
        <v>0</v>
      </c>
      <c r="BQ1096" t="str">
        <f>VLOOKUP(A1096,Misc!$A$3:$B$11,2,FALSE)</f>
        <v>IDR</v>
      </c>
      <c r="BR1096">
        <f>INDEX(FX!$B$30:$AK$48,MATCH(Data!BQ1096,FX!$A$30:$A$48,0),MATCH(Data!D1096,Period,0))</f>
        <v>15112.51612903</v>
      </c>
      <c r="BS1096">
        <f t="shared" si="307"/>
        <v>0.3394745941838932</v>
      </c>
      <c r="BT1096">
        <f t="shared" si="308"/>
        <v>0</v>
      </c>
      <c r="BU1096">
        <f t="shared" si="309"/>
        <v>0.1638272101722415</v>
      </c>
      <c r="BV1096">
        <f t="shared" si="310"/>
        <v>0</v>
      </c>
      <c r="BW1096">
        <f t="shared" si="311"/>
        <v>0.10628304698720088</v>
      </c>
      <c r="BX1096">
        <f t="shared" si="312"/>
        <v>0</v>
      </c>
      <c r="BY1096">
        <f t="shared" si="313"/>
        <v>0.11102130303652036</v>
      </c>
      <c r="BZ1096">
        <f t="shared" si="314"/>
        <v>0</v>
      </c>
      <c r="CA1096">
        <f t="shared" si="299"/>
        <v>0.79290492008929614</v>
      </c>
      <c r="CB1096">
        <f t="shared" si="300"/>
        <v>0.44903594949457182</v>
      </c>
      <c r="CC1096">
        <f t="shared" si="301"/>
        <v>5.3505648043688007E-2</v>
      </c>
      <c r="CD1096">
        <f t="shared" si="302"/>
        <v>3.9275442970767939E-2</v>
      </c>
      <c r="CE1096" s="4">
        <f t="shared" si="303"/>
        <v>0.48259048829879858</v>
      </c>
      <c r="CF1096" s="4" t="str">
        <f t="shared" si="304"/>
        <v/>
      </c>
      <c r="CG1096" s="4">
        <f t="shared" si="305"/>
        <v>0.67767315893249302</v>
      </c>
      <c r="CH1096" s="4" t="str">
        <f t="shared" si="306"/>
        <v/>
      </c>
      <c r="CI1096">
        <f>INDEX(FX!$B$114:$AK$132,MATCH(Data!BQ1096,FX!$A$114:$A$132,0),MATCH(Data!D1096,Period,0))</f>
        <v>14132.996485061512</v>
      </c>
    </row>
    <row r="1097" spans="1:87" x14ac:dyDescent="0.15">
      <c r="A1097" t="s">
        <v>66</v>
      </c>
      <c r="B1097" s="1">
        <f t="shared" si="315"/>
        <v>44044</v>
      </c>
      <c r="C1097" t="s">
        <v>63</v>
      </c>
      <c r="D1097" s="1">
        <v>43922</v>
      </c>
      <c r="E1097">
        <v>1858.8941862000001</v>
      </c>
      <c r="F1097">
        <v>1301.5834310274045</v>
      </c>
      <c r="G1097">
        <v>1029.5577985390453</v>
      </c>
      <c r="H1097">
        <v>755.46031320759289</v>
      </c>
      <c r="I1097">
        <v>13600.00000025</v>
      </c>
      <c r="J1097">
        <v>7698.6290539662668</v>
      </c>
      <c r="K1097">
        <v>917.73527312295607</v>
      </c>
      <c r="L1097">
        <v>673.65709412401611</v>
      </c>
      <c r="M1097">
        <v>3991.190658</v>
      </c>
      <c r="N1097">
        <v>1569.7860487921</v>
      </c>
      <c r="O1097">
        <v>478.06184201428698</v>
      </c>
      <c r="P1097">
        <v>30.889135136326001</v>
      </c>
      <c r="Q1097" t="str">
        <v>Bebas Investa Link</v>
      </c>
      <c r="R1097" t="str">
        <v>Maxima Invest Link</v>
      </c>
      <c r="S1097" t="str">
        <v>Fortuna Investment Link IDR</v>
      </c>
      <c r="T1097" t="str">
        <v>Bebas Investa Prima Syariah</v>
      </c>
      <c r="U1097" t="str">
        <v>Term ROP Mestika - ProFuture</v>
      </c>
      <c r="V1097" t="str">
        <v>Perancang Dana Pro Optimal</v>
      </c>
      <c r="W1097" t="str">
        <v>Mutliple Protection</v>
      </c>
      <c r="X1097">
        <v>0</v>
      </c>
      <c r="Y1097">
        <v>0</v>
      </c>
      <c r="Z1097">
        <v>0</v>
      </c>
      <c r="AA1097">
        <v>123</v>
      </c>
      <c r="AB1097">
        <v>420</v>
      </c>
      <c r="AC1097">
        <v>15.157</v>
      </c>
      <c r="AD1097">
        <v>0</v>
      </c>
      <c r="AE1097">
        <v>43.8</v>
      </c>
      <c r="AF1097">
        <v>0</v>
      </c>
      <c r="AG1097">
        <v>1193.96875</v>
      </c>
      <c r="AH1097">
        <v>0</v>
      </c>
      <c r="AI1097">
        <v>0</v>
      </c>
      <c r="AJ1097">
        <v>0</v>
      </c>
      <c r="AK1097">
        <v>62.968436200000269</v>
      </c>
      <c r="AL1097">
        <v>-12.813648099707905</v>
      </c>
      <c r="AM1097">
        <v>415.3939319583323</v>
      </c>
      <c r="AN1097">
        <v>-8.9175806664327144</v>
      </c>
      <c r="AO1097">
        <v>0.19998882316756247</v>
      </c>
      <c r="AP1097">
        <v>11.765851363404796</v>
      </c>
      <c r="AQ1097">
        <v>2.0640103849627077E-2</v>
      </c>
      <c r="AR1097">
        <v>882.49085310278053</v>
      </c>
      <c r="AS1097">
        <v>0</v>
      </c>
      <c r="AT1097">
        <v>0</v>
      </c>
      <c r="AU1097">
        <v>0</v>
      </c>
      <c r="AV1097">
        <v>13.443394442010344</v>
      </c>
      <c r="AW1097" s="4" t="str">
        <v>Unit Link</v>
      </c>
      <c r="AX1097" s="4" t="str">
        <v>Unit Link</v>
      </c>
      <c r="AY1097" s="4" t="str">
        <v>Unit Link</v>
      </c>
      <c r="AZ1097" s="4" t="str">
        <v>Unit Link</v>
      </c>
      <c r="BA1097" s="4" t="str">
        <v>Unit Link</v>
      </c>
      <c r="BB1097" s="4" t="str">
        <v>Unit Link</v>
      </c>
      <c r="BC1097" s="4" t="str">
        <v>Endowment</v>
      </c>
      <c r="BD1097" s="4">
        <v>0</v>
      </c>
      <c r="BE1097" s="4">
        <v>0</v>
      </c>
      <c r="BF1097" s="4">
        <v>0</v>
      </c>
      <c r="BG1097" s="4">
        <v>0.19402128994555237</v>
      </c>
      <c r="BH1097" s="4">
        <v>6.9993448959413063E-2</v>
      </c>
      <c r="BI1097" s="4">
        <v>6.8794307890517319E-4</v>
      </c>
      <c r="BJ1097" s="4">
        <v>0.12903996202721249</v>
      </c>
      <c r="BK1097" s="4">
        <v>5.0559825390797557E-2</v>
      </c>
      <c r="BL1097" s="4">
        <v>0.27210179328265643</v>
      </c>
      <c r="BM1097" s="4">
        <v>0.75477130373282875</v>
      </c>
      <c r="BN1097" s="4">
        <v>0</v>
      </c>
      <c r="BO1097" s="4">
        <v>0</v>
      </c>
      <c r="BP1097" s="4">
        <v>0</v>
      </c>
      <c r="BQ1097" t="str">
        <f>VLOOKUP(A1097,Misc!$A$3:$B$11,2,FALSE)</f>
        <v>IDR</v>
      </c>
      <c r="BR1097">
        <f>INDEX(FX!$B$30:$AK$48,MATCH(Data!BQ1097,FX!$A$30:$A$48,0),MATCH(Data!D1097,Period,0))</f>
        <v>15820.87096774</v>
      </c>
      <c r="BS1097">
        <f t="shared" si="307"/>
        <v>0.1174963243168111</v>
      </c>
      <c r="BT1097">
        <f t="shared" si="308"/>
        <v>0</v>
      </c>
      <c r="BU1097">
        <f t="shared" si="309"/>
        <v>8.2270023798401204E-2</v>
      </c>
      <c r="BV1097">
        <f t="shared" si="310"/>
        <v>0</v>
      </c>
      <c r="BW1097">
        <f t="shared" si="311"/>
        <v>6.5075924115580899E-2</v>
      </c>
      <c r="BX1097">
        <f t="shared" si="312"/>
        <v>0</v>
      </c>
      <c r="BY1097">
        <f t="shared" si="313"/>
        <v>4.77508674932016E-2</v>
      </c>
      <c r="BZ1097">
        <f t="shared" si="314"/>
        <v>0</v>
      </c>
      <c r="CA1097">
        <f t="shared" si="299"/>
        <v>0.96228708573055355</v>
      </c>
      <c r="CB1097">
        <f t="shared" si="300"/>
        <v>0.544727302670999</v>
      </c>
      <c r="CC1097">
        <f t="shared" si="301"/>
        <v>6.4935647163925664E-2</v>
      </c>
      <c r="CD1097">
        <f t="shared" si="302"/>
        <v>4.766555307899973E-2</v>
      </c>
      <c r="CE1097" s="4">
        <f t="shared" si="303"/>
        <v>0.70019231900882706</v>
      </c>
      <c r="CF1097" s="4" t="str">
        <f t="shared" si="304"/>
        <v/>
      </c>
      <c r="CG1097" s="4">
        <f t="shared" si="305"/>
        <v>0.58041635687638593</v>
      </c>
      <c r="CH1097" s="4" t="str">
        <f t="shared" si="306"/>
        <v/>
      </c>
      <c r="CI1097">
        <f>INDEX(FX!$B$114:$AK$132,MATCH(Data!BQ1097,FX!$A$114:$A$132,0),MATCH(Data!D1097,Period,0))</f>
        <v>14132.996485061512</v>
      </c>
    </row>
    <row r="1098" spans="1:87" x14ac:dyDescent="0.15">
      <c r="A1098" t="s">
        <v>66</v>
      </c>
      <c r="B1098" s="1">
        <f t="shared" si="315"/>
        <v>44044</v>
      </c>
      <c r="C1098" t="s">
        <v>63</v>
      </c>
      <c r="D1098" s="1">
        <v>43952</v>
      </c>
      <c r="E1098">
        <v>2272.0439999999999</v>
      </c>
      <c r="F1098">
        <v>1449.2955926184397</v>
      </c>
      <c r="G1098">
        <v>633.44264377981438</v>
      </c>
      <c r="H1098">
        <v>559.49854843397782</v>
      </c>
      <c r="I1098">
        <v>8500.0000004699996</v>
      </c>
      <c r="J1098">
        <v>4811.1989320683288</v>
      </c>
      <c r="K1098">
        <v>573.58454575722408</v>
      </c>
      <c r="L1098">
        <v>421.03568382762978</v>
      </c>
      <c r="M1098">
        <v>5938.8581599999998</v>
      </c>
      <c r="N1098">
        <v>4390.3912033205006</v>
      </c>
      <c r="O1098">
        <v>742.45275983358204</v>
      </c>
      <c r="P1098">
        <v>256.13714677922798</v>
      </c>
      <c r="Q1098" t="str">
        <v>Bebas Investa Link</v>
      </c>
      <c r="R1098" t="str">
        <v>Maxima Invest Link</v>
      </c>
      <c r="S1098" t="str">
        <v>Fortuna Investment Link IDR</v>
      </c>
      <c r="T1098" t="str">
        <v>Bebas Investa Prima Syariah</v>
      </c>
      <c r="U1098" t="str">
        <v>Term ROP Mestika - ProFuture</v>
      </c>
      <c r="V1098" t="str">
        <v>Perancang Dana Pro Optimal</v>
      </c>
      <c r="W1098" t="str">
        <v>Mutliple Protection</v>
      </c>
      <c r="X1098">
        <v>0</v>
      </c>
      <c r="Y1098">
        <v>0</v>
      </c>
      <c r="Z1098">
        <v>0</v>
      </c>
      <c r="AA1098">
        <v>164.3</v>
      </c>
      <c r="AB1098">
        <v>650</v>
      </c>
      <c r="AC1098">
        <v>468.96749999999997</v>
      </c>
      <c r="AD1098">
        <v>104</v>
      </c>
      <c r="AE1098">
        <v>117.6</v>
      </c>
      <c r="AF1098">
        <v>0</v>
      </c>
      <c r="AG1098">
        <v>741.35249999999996</v>
      </c>
      <c r="AH1098">
        <v>0</v>
      </c>
      <c r="AI1098">
        <v>0</v>
      </c>
      <c r="AJ1098">
        <v>0</v>
      </c>
      <c r="AK1098">
        <v>25.823999999999728</v>
      </c>
      <c r="AL1098">
        <v>5.1583535914597887</v>
      </c>
      <c r="AM1098">
        <v>654.28992626477168</v>
      </c>
      <c r="AN1098">
        <v>46.021774486308061</v>
      </c>
      <c r="AO1098">
        <v>25.873423134172807</v>
      </c>
      <c r="AP1098">
        <v>30.419060737474709</v>
      </c>
      <c r="AQ1098">
        <v>1.3414211501553599E-3</v>
      </c>
      <c r="AR1098">
        <v>686.54648389008048</v>
      </c>
      <c r="AS1098">
        <v>0</v>
      </c>
      <c r="AT1098">
        <v>0</v>
      </c>
      <c r="AU1098">
        <v>0</v>
      </c>
      <c r="AV1098">
        <v>0.98522909302187145</v>
      </c>
      <c r="AW1098" s="4" t="str">
        <v>Unit Link</v>
      </c>
      <c r="AX1098" s="4" t="str">
        <v>Unit Link</v>
      </c>
      <c r="AY1098" s="4" t="str">
        <v>Unit Link</v>
      </c>
      <c r="AZ1098" s="4" t="str">
        <v>Unit Link</v>
      </c>
      <c r="BA1098" s="4" t="str">
        <v>Unit Link</v>
      </c>
      <c r="BB1098" s="4" t="str">
        <v>Unit Link</v>
      </c>
      <c r="BC1098" s="4" t="str">
        <v>Endowment</v>
      </c>
      <c r="BD1098" s="4">
        <v>0</v>
      </c>
      <c r="BE1098" s="4">
        <v>0</v>
      </c>
      <c r="BF1098" s="4">
        <v>0</v>
      </c>
      <c r="BG1098" s="4">
        <v>0.19402128994555237</v>
      </c>
      <c r="BH1098" s="4">
        <v>6.9993448959413063E-2</v>
      </c>
      <c r="BI1098" s="4">
        <v>6.8794307890517319E-4</v>
      </c>
      <c r="BJ1098" s="4">
        <v>0.12903996202721249</v>
      </c>
      <c r="BK1098" s="4">
        <v>5.0559825390797557E-2</v>
      </c>
      <c r="BL1098" s="4">
        <v>0.27210179328265643</v>
      </c>
      <c r="BM1098" s="4">
        <v>0.75477130373282875</v>
      </c>
      <c r="BN1098" s="4">
        <v>0</v>
      </c>
      <c r="BO1098" s="4">
        <v>0</v>
      </c>
      <c r="BP1098" s="4">
        <v>0</v>
      </c>
      <c r="BQ1098" t="str">
        <f>VLOOKUP(A1098,Misc!$A$3:$B$11,2,FALSE)</f>
        <v>IDR</v>
      </c>
      <c r="BR1098">
        <f>INDEX(FX!$B$30:$AK$48,MATCH(Data!BQ1098,FX!$A$30:$A$48,0),MATCH(Data!D1098,Period,0))</f>
        <v>14837.54839</v>
      </c>
      <c r="BS1098">
        <f t="shared" si="307"/>
        <v>0.15312799259554766</v>
      </c>
      <c r="BT1098">
        <f t="shared" si="308"/>
        <v>0</v>
      </c>
      <c r="BU1098">
        <f t="shared" si="309"/>
        <v>9.7677564684150606E-2</v>
      </c>
      <c r="BV1098">
        <f t="shared" si="310"/>
        <v>0</v>
      </c>
      <c r="BW1098">
        <f t="shared" si="311"/>
        <v>4.2691867088145978E-2</v>
      </c>
      <c r="BX1098">
        <f t="shared" si="312"/>
        <v>0</v>
      </c>
      <c r="BY1098">
        <f t="shared" si="313"/>
        <v>3.7708288035714896E-2</v>
      </c>
      <c r="BZ1098">
        <f t="shared" si="314"/>
        <v>0</v>
      </c>
      <c r="CA1098">
        <f t="shared" si="299"/>
        <v>0.60142942860379578</v>
      </c>
      <c r="CB1098">
        <f t="shared" si="300"/>
        <v>0.34042313228859394</v>
      </c>
      <c r="CC1098">
        <f t="shared" si="301"/>
        <v>4.0584779481371791E-2</v>
      </c>
      <c r="CD1098">
        <f t="shared" si="302"/>
        <v>2.9790970674383299E-2</v>
      </c>
      <c r="CE1098" s="4">
        <f t="shared" si="303"/>
        <v>0.63788183354655092</v>
      </c>
      <c r="CF1098" s="4" t="str">
        <f t="shared" si="304"/>
        <v/>
      </c>
      <c r="CG1098" s="4">
        <f t="shared" si="305"/>
        <v>0.38604860960291254</v>
      </c>
      <c r="CH1098" s="4" t="str">
        <f t="shared" si="306"/>
        <v/>
      </c>
      <c r="CI1098">
        <f>INDEX(FX!$B$114:$AK$132,MATCH(Data!BQ1098,FX!$A$114:$A$132,0),MATCH(Data!D1098,Period,0))</f>
        <v>14132.996485061512</v>
      </c>
    </row>
    <row r="1099" spans="1:87" x14ac:dyDescent="0.15">
      <c r="A1099" t="s">
        <v>66</v>
      </c>
      <c r="B1099" s="1">
        <f t="shared" si="315"/>
        <v>44044</v>
      </c>
      <c r="C1099" t="s">
        <v>63</v>
      </c>
      <c r="D1099" s="1">
        <v>43983</v>
      </c>
      <c r="E1099">
        <v>3506.3582500000002</v>
      </c>
      <c r="F1099">
        <v>3631.8987816364402</v>
      </c>
      <c r="G1099">
        <v>834.84922938744705</v>
      </c>
      <c r="H1099">
        <v>993.09410342276192</v>
      </c>
      <c r="I1099">
        <v>17000.000000159998</v>
      </c>
      <c r="J1099">
        <v>9623.4166332627574</v>
      </c>
      <c r="K1099">
        <v>1147.1690915218787</v>
      </c>
      <c r="L1099">
        <v>842.07136765546841</v>
      </c>
      <c r="M1099">
        <v>5323.6446900000001</v>
      </c>
      <c r="N1099">
        <v>3741.86317605881</v>
      </c>
      <c r="O1099">
        <v>403.96903253821</v>
      </c>
      <c r="P1099">
        <v>146.21177352575199</v>
      </c>
      <c r="Q1099" t="str">
        <v>Bebas Investa Link</v>
      </c>
      <c r="R1099" t="str">
        <v>Maxima Invest Link</v>
      </c>
      <c r="S1099" t="str">
        <v>Fortuna Investment Link IDR</v>
      </c>
      <c r="T1099" t="str">
        <v>Bebas Investa Prima Syariah</v>
      </c>
      <c r="U1099" t="str">
        <v>Term ROP Mestika - ProFuture</v>
      </c>
      <c r="V1099" t="str">
        <v>Perancang Dana Pro Optimal</v>
      </c>
      <c r="W1099" t="str">
        <v>Mutliple Protection</v>
      </c>
      <c r="X1099">
        <v>0</v>
      </c>
      <c r="Y1099">
        <v>0</v>
      </c>
      <c r="Z1099">
        <v>0</v>
      </c>
      <c r="AA1099">
        <v>54.6</v>
      </c>
      <c r="AB1099">
        <v>1694</v>
      </c>
      <c r="AC1099">
        <v>643.85699999999997</v>
      </c>
      <c r="AD1099">
        <v>47.5</v>
      </c>
      <c r="AE1099">
        <v>60.6</v>
      </c>
      <c r="AF1099">
        <v>0</v>
      </c>
      <c r="AG1099">
        <v>957.75725</v>
      </c>
      <c r="AH1099">
        <v>0</v>
      </c>
      <c r="AI1099">
        <v>0</v>
      </c>
      <c r="AJ1099">
        <v>0</v>
      </c>
      <c r="AK1099">
        <v>48.044000000000324</v>
      </c>
      <c r="AL1099">
        <v>-6.927235113537896</v>
      </c>
      <c r="AM1099">
        <v>2117.7422828832837</v>
      </c>
      <c r="AN1099">
        <v>50.784626122840756</v>
      </c>
      <c r="AO1099">
        <v>12.925267089721734</v>
      </c>
      <c r="AP1099">
        <v>36.677988438114021</v>
      </c>
      <c r="AQ1099">
        <v>-6.9856902781203385E-3</v>
      </c>
      <c r="AR1099">
        <v>1406.5272680199712</v>
      </c>
      <c r="AS1099">
        <v>0</v>
      </c>
      <c r="AT1099">
        <v>0</v>
      </c>
      <c r="AU1099">
        <v>0</v>
      </c>
      <c r="AV1099">
        <v>14.175569886324638</v>
      </c>
      <c r="AW1099" s="4" t="str">
        <v>Unit Link</v>
      </c>
      <c r="AX1099" s="4" t="str">
        <v>Unit Link</v>
      </c>
      <c r="AY1099" s="4" t="str">
        <v>Unit Link</v>
      </c>
      <c r="AZ1099" s="4" t="str">
        <v>Unit Link</v>
      </c>
      <c r="BA1099" s="4" t="str">
        <v>Unit Link</v>
      </c>
      <c r="BB1099" s="4" t="str">
        <v>Unit Link</v>
      </c>
      <c r="BC1099" s="4" t="str">
        <v>Endowment</v>
      </c>
      <c r="BD1099" s="4">
        <v>0</v>
      </c>
      <c r="BE1099" s="4">
        <v>0</v>
      </c>
      <c r="BF1099" s="4">
        <v>0</v>
      </c>
      <c r="BG1099" s="4">
        <v>0.19402128994555237</v>
      </c>
      <c r="BH1099" s="4">
        <v>6.9993448959413063E-2</v>
      </c>
      <c r="BI1099" s="4">
        <v>6.8794307890517319E-4</v>
      </c>
      <c r="BJ1099" s="4">
        <v>0.12903996202721249</v>
      </c>
      <c r="BK1099" s="4">
        <v>5.0559825390797557E-2</v>
      </c>
      <c r="BL1099" s="4">
        <v>0.27210179328265643</v>
      </c>
      <c r="BM1099" s="4">
        <v>0.75477130373282875</v>
      </c>
      <c r="BN1099" s="4">
        <v>0</v>
      </c>
      <c r="BO1099" s="4">
        <v>0</v>
      </c>
      <c r="BP1099" s="4">
        <v>0</v>
      </c>
      <c r="BQ1099" t="str">
        <f>VLOOKUP(A1099,Misc!$A$3:$B$11,2,FALSE)</f>
        <v>IDR</v>
      </c>
      <c r="BR1099">
        <f>INDEX(FX!$B$30:$AK$48,MATCH(Data!BQ1099,FX!$A$30:$A$48,0),MATCH(Data!D1099,Period,0))</f>
        <v>14121.866666669999</v>
      </c>
      <c r="BS1099">
        <f t="shared" si="307"/>
        <v>0.2482928307399758</v>
      </c>
      <c r="BT1099">
        <f t="shared" si="308"/>
        <v>0</v>
      </c>
      <c r="BU1099">
        <f t="shared" si="309"/>
        <v>0.25718262800259523</v>
      </c>
      <c r="BV1099">
        <f t="shared" si="310"/>
        <v>0</v>
      </c>
      <c r="BW1099">
        <f t="shared" si="311"/>
        <v>5.9117484189100358E-2</v>
      </c>
      <c r="BX1099">
        <f t="shared" si="312"/>
        <v>0</v>
      </c>
      <c r="BY1099">
        <f t="shared" si="313"/>
        <v>7.032314685186998E-2</v>
      </c>
      <c r="BZ1099">
        <f t="shared" si="314"/>
        <v>0</v>
      </c>
      <c r="CA1099">
        <f t="shared" si="299"/>
        <v>1.2028588571524015</v>
      </c>
      <c r="CB1099">
        <f t="shared" si="300"/>
        <v>0.68091834901640624</v>
      </c>
      <c r="CC1099">
        <f t="shared" si="301"/>
        <v>8.1169558963269342E-2</v>
      </c>
      <c r="CD1099">
        <f t="shared" si="302"/>
        <v>5.9581941348781378E-2</v>
      </c>
      <c r="CE1099" s="4">
        <f t="shared" si="303"/>
        <v>1.0358036808236692</v>
      </c>
      <c r="CF1099" s="4" t="str">
        <f t="shared" si="304"/>
        <v/>
      </c>
      <c r="CG1099" s="4">
        <f t="shared" si="305"/>
        <v>0.27343661349926152</v>
      </c>
      <c r="CH1099" s="4" t="str">
        <f t="shared" si="306"/>
        <v/>
      </c>
      <c r="CI1099">
        <f>INDEX(FX!$B$114:$AK$132,MATCH(Data!BQ1099,FX!$A$114:$A$132,0),MATCH(Data!D1099,Period,0))</f>
        <v>14132.996485061512</v>
      </c>
    </row>
    <row r="1100" spans="1:87" x14ac:dyDescent="0.15">
      <c r="A1100" t="s">
        <v>66</v>
      </c>
      <c r="B1100" s="1">
        <f t="shared" si="315"/>
        <v>44044</v>
      </c>
      <c r="C1100" t="s">
        <v>63</v>
      </c>
      <c r="D1100" s="1">
        <v>44013</v>
      </c>
      <c r="E1100">
        <v>3219.8418499999998</v>
      </c>
      <c r="F1100">
        <v>2364.8440023809449</v>
      </c>
      <c r="G1100">
        <v>1132.094297479442</v>
      </c>
      <c r="H1100">
        <v>1218.2825103334069</v>
      </c>
      <c r="I1100">
        <v>12179.590050490004</v>
      </c>
      <c r="J1100">
        <v>6893.6623744719027</v>
      </c>
      <c r="K1100">
        <v>821.88525012181447</v>
      </c>
      <c r="L1100">
        <v>603.29906181550894</v>
      </c>
      <c r="M1100">
        <v>9349.0874999999996</v>
      </c>
      <c r="N1100">
        <v>5338.4612046500797</v>
      </c>
      <c r="O1100">
        <v>533.64412698639001</v>
      </c>
      <c r="P1100">
        <v>383.13540952558998</v>
      </c>
      <c r="Q1100" t="str">
        <v>Bebas Investa Link</v>
      </c>
      <c r="R1100" t="str">
        <v>Maxima Invest Link</v>
      </c>
      <c r="S1100" t="str">
        <v>Fortuna Investment Link IDR</v>
      </c>
      <c r="T1100" t="str">
        <v>Bebas Investa Prima Syariah</v>
      </c>
      <c r="U1100" t="str">
        <v>Term ROP Mestika - ProFuture</v>
      </c>
      <c r="V1100" t="str">
        <v>Perancang Dana Pro Optimal</v>
      </c>
      <c r="W1100" t="str">
        <v>Mutliple Protection</v>
      </c>
      <c r="X1100">
        <v>0</v>
      </c>
      <c r="Y1100">
        <v>0</v>
      </c>
      <c r="Z1100">
        <v>0</v>
      </c>
      <c r="AA1100">
        <v>101.4</v>
      </c>
      <c r="AB1100">
        <v>874</v>
      </c>
      <c r="AC1100">
        <v>442.31743999999998</v>
      </c>
      <c r="AD1100">
        <v>425</v>
      </c>
      <c r="AE1100">
        <v>166.8</v>
      </c>
      <c r="AF1100">
        <v>0</v>
      </c>
      <c r="AG1100">
        <v>1171.498</v>
      </c>
      <c r="AH1100">
        <v>0</v>
      </c>
      <c r="AI1100">
        <v>0</v>
      </c>
      <c r="AJ1100">
        <v>0</v>
      </c>
      <c r="AK1100">
        <v>38.826409999999669</v>
      </c>
      <c r="AL1100">
        <v>-17.258327408109714</v>
      </c>
      <c r="AM1100">
        <v>1001.6272592269729</v>
      </c>
      <c r="AN1100">
        <v>34.819448737415605</v>
      </c>
      <c r="AO1100">
        <v>108.28194421209687</v>
      </c>
      <c r="AP1100">
        <v>43.094772025160133</v>
      </c>
      <c r="AQ1100">
        <v>-1.0665500477701426E-4</v>
      </c>
      <c r="AR1100">
        <v>1182.4850749039936</v>
      </c>
      <c r="AS1100">
        <v>0</v>
      </c>
      <c r="AT1100">
        <v>0</v>
      </c>
      <c r="AU1100">
        <v>0</v>
      </c>
      <c r="AV1100">
        <v>11.793937338420392</v>
      </c>
      <c r="AW1100" s="4" t="str">
        <v>Unit Link</v>
      </c>
      <c r="AX1100" s="4" t="str">
        <v>Unit Link</v>
      </c>
      <c r="AY1100" s="4" t="str">
        <v>Unit Link</v>
      </c>
      <c r="AZ1100" s="4" t="str">
        <v>Unit Link</v>
      </c>
      <c r="BA1100" s="4" t="str">
        <v>Unit Link</v>
      </c>
      <c r="BB1100" s="4" t="str">
        <v>Unit Link</v>
      </c>
      <c r="BC1100" s="4" t="str">
        <v>Endowment</v>
      </c>
      <c r="BD1100" s="4">
        <v>0</v>
      </c>
      <c r="BE1100" s="4">
        <v>0</v>
      </c>
      <c r="BF1100" s="4">
        <v>0</v>
      </c>
      <c r="BG1100" s="4">
        <v>0.19402128994555237</v>
      </c>
      <c r="BH1100" s="4">
        <v>6.9993448959413063E-2</v>
      </c>
      <c r="BI1100" s="4">
        <v>6.8794307890517319E-4</v>
      </c>
      <c r="BJ1100" s="4">
        <v>0.12903996202721249</v>
      </c>
      <c r="BK1100" s="4">
        <v>5.0559825390797557E-2</v>
      </c>
      <c r="BL1100" s="4">
        <v>0.27210179328265643</v>
      </c>
      <c r="BM1100" s="4">
        <v>0.75477130373282875</v>
      </c>
      <c r="BN1100" s="4">
        <v>0</v>
      </c>
      <c r="BO1100" s="4">
        <v>0</v>
      </c>
      <c r="BP1100" s="4">
        <v>0</v>
      </c>
      <c r="BQ1100" t="str">
        <f>VLOOKUP(A1100,Misc!$A$3:$B$11,2,FALSE)</f>
        <v>IDR</v>
      </c>
      <c r="BR1100">
        <f>INDEX(FX!$B$30:$AK$48,MATCH(Data!BQ1100,FX!$A$30:$A$48,0),MATCH(Data!D1100,Period,0))</f>
        <v>14547.96774194</v>
      </c>
      <c r="BS1100">
        <f t="shared" si="307"/>
        <v>0.22132588600107989</v>
      </c>
      <c r="BT1100">
        <f t="shared" si="308"/>
        <v>0</v>
      </c>
      <c r="BU1100">
        <f t="shared" si="309"/>
        <v>0.16255493855429654</v>
      </c>
      <c r="BV1100">
        <f t="shared" si="310"/>
        <v>0</v>
      </c>
      <c r="BW1100">
        <f t="shared" si="311"/>
        <v>7.7818037375471605E-2</v>
      </c>
      <c r="BX1100">
        <f t="shared" si="312"/>
        <v>0</v>
      </c>
      <c r="BY1100">
        <f t="shared" si="313"/>
        <v>8.3742453375205694E-2</v>
      </c>
      <c r="BZ1100">
        <f t="shared" si="314"/>
        <v>0</v>
      </c>
      <c r="CA1100">
        <f t="shared" si="299"/>
        <v>0.83330528533730186</v>
      </c>
      <c r="CB1100">
        <f t="shared" si="300"/>
        <v>0.4716517771258828</v>
      </c>
      <c r="CC1100">
        <f t="shared" si="301"/>
        <v>5.6231886297332681E-2</v>
      </c>
      <c r="CD1100">
        <f t="shared" si="302"/>
        <v>4.1276618898160165E-2</v>
      </c>
      <c r="CE1100" s="4">
        <f t="shared" si="303"/>
        <v>0.73445967614246177</v>
      </c>
      <c r="CF1100" s="4" t="str">
        <f t="shared" si="304"/>
        <v/>
      </c>
      <c r="CG1100" s="4">
        <f t="shared" si="305"/>
        <v>0.51516400621217717</v>
      </c>
      <c r="CH1100" s="4" t="str">
        <f t="shared" si="306"/>
        <v/>
      </c>
      <c r="CI1100">
        <f>INDEX(FX!$B$114:$AK$132,MATCH(Data!BQ1100,FX!$A$114:$A$132,0),MATCH(Data!D1100,Period,0))</f>
        <v>14616</v>
      </c>
    </row>
    <row r="1101" spans="1:87" x14ac:dyDescent="0.15">
      <c r="A1101" t="s">
        <v>66</v>
      </c>
      <c r="B1101" s="1">
        <f t="shared" si="315"/>
        <v>44044</v>
      </c>
      <c r="C1101" t="s">
        <v>63</v>
      </c>
      <c r="D1101" s="1">
        <v>44044</v>
      </c>
      <c r="E1101">
        <v>4807.6712099999995</v>
      </c>
      <c r="F1101">
        <v>2765.7272973223503</v>
      </c>
      <c r="G1101">
        <v>1003.0417226682559</v>
      </c>
      <c r="H1101">
        <v>955.43056974771503</v>
      </c>
      <c r="I1101">
        <v>13584.900691069999</v>
      </c>
      <c r="J1101">
        <v>7690.2902380715732</v>
      </c>
      <c r="K1101">
        <v>916.71636369315127</v>
      </c>
      <c r="L1101">
        <v>672.90917082820135</v>
      </c>
      <c r="M1101">
        <v>7305.7856000000002</v>
      </c>
      <c r="N1101">
        <v>4380.69228570013</v>
      </c>
      <c r="O1101">
        <v>529.16995835606008</v>
      </c>
      <c r="P1101">
        <v>396.67478338229103</v>
      </c>
      <c r="Q1101" t="str">
        <v>Bebas Investa Link</v>
      </c>
      <c r="R1101" t="str">
        <v>Maxima Invest Link</v>
      </c>
      <c r="S1101" t="str">
        <v>Fortuna Investment Link IDR</v>
      </c>
      <c r="T1101" t="str">
        <v>Bebas Investa Prima Syariah</v>
      </c>
      <c r="U1101" t="str">
        <v>Term ROP Mestika - ProFuture</v>
      </c>
      <c r="V1101" t="str">
        <v>Perancang Dana Pro Optimal</v>
      </c>
      <c r="W1101" t="str">
        <v>Mutliple Protection</v>
      </c>
      <c r="X1101">
        <v>0</v>
      </c>
      <c r="Y1101">
        <v>0</v>
      </c>
      <c r="Z1101">
        <v>0</v>
      </c>
      <c r="AA1101">
        <v>131.80000000000001</v>
      </c>
      <c r="AB1101">
        <v>1100</v>
      </c>
      <c r="AC1101">
        <v>2278.5582400000003</v>
      </c>
      <c r="AD1101">
        <v>0.96</v>
      </c>
      <c r="AE1101">
        <v>76.2</v>
      </c>
      <c r="AF1101">
        <v>0</v>
      </c>
      <c r="AG1101">
        <v>1167.2942499999999</v>
      </c>
      <c r="AH1101">
        <v>0</v>
      </c>
      <c r="AI1101">
        <v>0</v>
      </c>
      <c r="AJ1101">
        <v>0</v>
      </c>
      <c r="AK1101">
        <v>52.858719999999039</v>
      </c>
      <c r="AL1101">
        <v>-12.057619361395597</v>
      </c>
      <c r="AM1101">
        <v>1313.0023634700042</v>
      </c>
      <c r="AN1101">
        <v>289.69737113903636</v>
      </c>
      <c r="AO1101">
        <v>-0.13398854825520698</v>
      </c>
      <c r="AP1101">
        <v>20.986403116446375</v>
      </c>
      <c r="AQ1101">
        <v>4.6074069522321222E-5</v>
      </c>
      <c r="AR1101">
        <v>1106.0429882447199</v>
      </c>
      <c r="AS1101">
        <v>0</v>
      </c>
      <c r="AT1101">
        <v>0</v>
      </c>
      <c r="AU1101">
        <v>0</v>
      </c>
      <c r="AV1101">
        <v>48.189733187724642</v>
      </c>
      <c r="AW1101" s="4" t="str">
        <v>Unit Link</v>
      </c>
      <c r="AX1101" s="4" t="str">
        <v>Unit Link</v>
      </c>
      <c r="AY1101" s="4" t="str">
        <v>Unit Link</v>
      </c>
      <c r="AZ1101" s="4" t="str">
        <v>Unit Link</v>
      </c>
      <c r="BA1101" s="4" t="str">
        <v>Unit Link</v>
      </c>
      <c r="BB1101" s="4" t="str">
        <v>Unit Link</v>
      </c>
      <c r="BC1101" s="4" t="str">
        <v>Endowment</v>
      </c>
      <c r="BD1101" s="4">
        <v>0</v>
      </c>
      <c r="BE1101" s="4">
        <v>0</v>
      </c>
      <c r="BF1101" s="4">
        <v>0</v>
      </c>
      <c r="BG1101" s="4">
        <v>0.19402128994555237</v>
      </c>
      <c r="BH1101" s="4">
        <v>6.9993448959413063E-2</v>
      </c>
      <c r="BI1101" s="4">
        <v>6.8794307890517319E-4</v>
      </c>
      <c r="BJ1101" s="4">
        <v>0.12903996202721249</v>
      </c>
      <c r="BK1101" s="4">
        <v>5.0559825390797557E-2</v>
      </c>
      <c r="BL1101" s="4">
        <v>0.27210179328265643</v>
      </c>
      <c r="BM1101" s="4">
        <v>0.75477130373282875</v>
      </c>
      <c r="BN1101" s="4">
        <v>0</v>
      </c>
      <c r="BO1101" s="4">
        <v>0</v>
      </c>
      <c r="BP1101" s="4">
        <v>0</v>
      </c>
      <c r="BQ1101" t="str">
        <f>VLOOKUP(A1101,Misc!$A$3:$B$11,2,FALSE)</f>
        <v>IDR</v>
      </c>
      <c r="BR1101">
        <f>INDEX(FX!$B$30:$AK$48,MATCH(Data!BQ1101,FX!$A$30:$A$48,0),MATCH(Data!D1101,Period,0))</f>
        <v>14692.4516129</v>
      </c>
      <c r="BS1101">
        <f t="shared" si="307"/>
        <v>0.32722048958656125</v>
      </c>
      <c r="BT1101">
        <f t="shared" si="308"/>
        <v>0</v>
      </c>
      <c r="BU1101">
        <f t="shared" si="309"/>
        <v>0.18824137524428097</v>
      </c>
      <c r="BV1101">
        <f t="shared" si="310"/>
        <v>0</v>
      </c>
      <c r="BW1101">
        <f t="shared" si="311"/>
        <v>6.8269186729026446E-2</v>
      </c>
      <c r="BX1101">
        <f t="shared" si="312"/>
        <v>0</v>
      </c>
      <c r="BY1101">
        <f t="shared" si="313"/>
        <v>6.5028668796761266E-2</v>
      </c>
      <c r="BZ1101">
        <f t="shared" si="314"/>
        <v>0</v>
      </c>
      <c r="CA1101">
        <f t="shared" si="299"/>
        <v>0.92945407027025173</v>
      </c>
      <c r="CB1101">
        <f t="shared" si="300"/>
        <v>0.52615559921124611</v>
      </c>
      <c r="CC1101">
        <f t="shared" si="301"/>
        <v>6.2720057723943026E-2</v>
      </c>
      <c r="CD1101">
        <f t="shared" si="302"/>
        <v>4.6039215300232715E-2</v>
      </c>
      <c r="CE1101" s="4">
        <f t="shared" si="303"/>
        <v>0.57527380232858116</v>
      </c>
      <c r="CF1101" s="4" t="str">
        <f t="shared" si="304"/>
        <v/>
      </c>
      <c r="CG1101" s="4">
        <f t="shared" si="305"/>
        <v>0.34545364276250912</v>
      </c>
      <c r="CH1101" s="4" t="str">
        <f t="shared" si="306"/>
        <v/>
      </c>
      <c r="CI1101">
        <f>INDEX(FX!$B$114:$AK$132,MATCH(Data!BQ1101,FX!$A$114:$A$132,0),MATCH(Data!D1101,Period,0))</f>
        <v>14616</v>
      </c>
    </row>
    <row r="1102" spans="1:87" x14ac:dyDescent="0.15">
      <c r="A1102" t="s">
        <v>66</v>
      </c>
      <c r="B1102" s="1">
        <f t="shared" si="315"/>
        <v>44044</v>
      </c>
      <c r="C1102" t="s">
        <v>63</v>
      </c>
      <c r="D1102" s="1">
        <v>44075</v>
      </c>
      <c r="E1102">
        <v>7990.3662693642</v>
      </c>
      <c r="F1102">
        <v>5583.8214649910387</v>
      </c>
      <c r="G1102">
        <v>1854.3946342104093</v>
      </c>
      <c r="H1102">
        <v>1289.997707294089</v>
      </c>
      <c r="I1102">
        <v>18435.509258909995</v>
      </c>
      <c r="J1102">
        <v>10435.081892850212</v>
      </c>
      <c r="K1102">
        <v>1244.0380239165547</v>
      </c>
      <c r="L1102">
        <v>913.17732326070916</v>
      </c>
      <c r="M1102">
        <v>8563.2867800000004</v>
      </c>
      <c r="N1102">
        <v>8980.0651424183288</v>
      </c>
      <c r="O1102">
        <v>682.63861727586993</v>
      </c>
      <c r="P1102">
        <v>740.42967760924694</v>
      </c>
      <c r="Q1102" t="str">
        <v>Bebas Investa Link</v>
      </c>
      <c r="R1102" t="str">
        <v>Maxima Invest Link</v>
      </c>
      <c r="S1102" t="str">
        <v>Fortuna Investment Link IDR</v>
      </c>
      <c r="T1102" t="str">
        <v>Bebas Investa Prima Syariah</v>
      </c>
      <c r="U1102" t="str">
        <v>Term ROP Mestika - ProFuture</v>
      </c>
      <c r="V1102" t="str">
        <v>Perancang Dana Pro Optimal</v>
      </c>
      <c r="W1102" t="str">
        <v>Mutliple Protection</v>
      </c>
      <c r="X1102">
        <v>0</v>
      </c>
      <c r="Y1102">
        <v>0</v>
      </c>
      <c r="Z1102">
        <v>0</v>
      </c>
      <c r="AA1102">
        <v>531.47049905921324</v>
      </c>
      <c r="AB1102">
        <v>3116.2428450520383</v>
      </c>
      <c r="AC1102">
        <v>399.51831346821001</v>
      </c>
      <c r="AD1102">
        <v>718.78138812692589</v>
      </c>
      <c r="AE1102">
        <v>633.15331416486913</v>
      </c>
      <c r="AF1102">
        <v>266.38443258043674</v>
      </c>
      <c r="AG1102">
        <v>1677.976916566482</v>
      </c>
      <c r="AH1102">
        <v>0</v>
      </c>
      <c r="AI1102">
        <v>0</v>
      </c>
      <c r="AJ1102">
        <v>0</v>
      </c>
      <c r="AK1102">
        <v>646.83856034602422</v>
      </c>
      <c r="AL1102">
        <v>-5.7798740354516092</v>
      </c>
      <c r="AM1102">
        <v>3456.3661025847609</v>
      </c>
      <c r="AN1102">
        <v>85.783602589855818</v>
      </c>
      <c r="AO1102">
        <v>190.88150393121882</v>
      </c>
      <c r="AP1102">
        <v>160.90543036614378</v>
      </c>
      <c r="AQ1102">
        <v>264.96948981359429</v>
      </c>
      <c r="AR1102">
        <v>1108.7539845150816</v>
      </c>
      <c r="AS1102">
        <v>0</v>
      </c>
      <c r="AT1102">
        <v>0</v>
      </c>
      <c r="AU1102">
        <v>0</v>
      </c>
      <c r="AV1102">
        <v>321.94122522583575</v>
      </c>
      <c r="AW1102" s="4" t="str">
        <v>Unit Link</v>
      </c>
      <c r="AX1102" s="4" t="str">
        <v>Unit Link</v>
      </c>
      <c r="AY1102" s="4" t="str">
        <v>Unit Link</v>
      </c>
      <c r="AZ1102" s="4" t="str">
        <v>Unit Link</v>
      </c>
      <c r="BA1102" s="4" t="str">
        <v>Unit Link</v>
      </c>
      <c r="BB1102" s="4" t="str">
        <v>Unit Link</v>
      </c>
      <c r="BC1102" s="4" t="str">
        <v>Endowment</v>
      </c>
      <c r="BD1102" s="4">
        <v>0</v>
      </c>
      <c r="BE1102" s="4">
        <v>0</v>
      </c>
      <c r="BF1102" s="4">
        <v>0</v>
      </c>
      <c r="BG1102" s="4">
        <v>0.19402128994555237</v>
      </c>
      <c r="BH1102" s="4">
        <v>6.9993448959413063E-2</v>
      </c>
      <c r="BI1102" s="4">
        <v>6.8794307890517319E-4</v>
      </c>
      <c r="BJ1102" s="4">
        <v>0.12903996202721249</v>
      </c>
      <c r="BK1102" s="4">
        <v>5.0559825390797557E-2</v>
      </c>
      <c r="BL1102" s="4">
        <v>0.27210179328265643</v>
      </c>
      <c r="BM1102" s="4">
        <v>0.75477130373282875</v>
      </c>
      <c r="BN1102" s="4">
        <v>0</v>
      </c>
      <c r="BO1102" s="4">
        <v>0</v>
      </c>
      <c r="BP1102" s="4">
        <v>0</v>
      </c>
      <c r="BQ1102" t="str">
        <f>VLOOKUP(A1102,Misc!$A$3:$B$11,2,FALSE)</f>
        <v>IDR</v>
      </c>
      <c r="BR1102">
        <f>INDEX(FX!$B$30:$AK$48,MATCH(Data!BQ1102,FX!$A$30:$A$48,0),MATCH(Data!D1102,Period,0))</f>
        <v>14692.4516129</v>
      </c>
      <c r="BS1102">
        <f t="shared" si="307"/>
        <v>0</v>
      </c>
      <c r="BT1102">
        <f t="shared" si="308"/>
        <v>0.5438415915794913</v>
      </c>
      <c r="BU1102">
        <f t="shared" si="309"/>
        <v>0</v>
      </c>
      <c r="BV1102">
        <f t="shared" si="310"/>
        <v>0.38004695282361406</v>
      </c>
      <c r="BW1102">
        <f t="shared" si="311"/>
        <v>0</v>
      </c>
      <c r="BX1102">
        <f t="shared" si="312"/>
        <v>0.12621410524723098</v>
      </c>
      <c r="BY1102">
        <f t="shared" si="313"/>
        <v>0</v>
      </c>
      <c r="BZ1102">
        <f t="shared" si="314"/>
        <v>8.7800031014665283E-2</v>
      </c>
      <c r="CA1102">
        <f t="shared" si="299"/>
        <v>1.2613238409215923</v>
      </c>
      <c r="CB1102">
        <f t="shared" si="300"/>
        <v>0.71394922638548253</v>
      </c>
      <c r="CC1102">
        <f t="shared" si="301"/>
        <v>8.5114807328718844E-2</v>
      </c>
      <c r="CD1102">
        <f t="shared" si="302"/>
        <v>6.2477923047393892E-2</v>
      </c>
      <c r="CE1102" s="4" t="str">
        <f t="shared" si="303"/>
        <v/>
      </c>
      <c r="CF1102" s="4">
        <f t="shared" si="304"/>
        <v>0.69881921263108104</v>
      </c>
      <c r="CG1102" s="4" t="str">
        <f t="shared" si="305"/>
        <v/>
      </c>
      <c r="CH1102" s="4">
        <f t="shared" si="306"/>
        <v>0.23102416783595342</v>
      </c>
      <c r="CI1102">
        <f>INDEX(FX!$B$114:$AK$132,MATCH(Data!BQ1102,FX!$A$114:$A$132,0),MATCH(Data!D1102,Period,0))</f>
        <v>14616</v>
      </c>
    </row>
    <row r="1103" spans="1:87" x14ac:dyDescent="0.15">
      <c r="A1103" t="s">
        <v>66</v>
      </c>
      <c r="B1103" s="1">
        <f t="shared" si="315"/>
        <v>44044</v>
      </c>
      <c r="C1103" t="s">
        <v>63</v>
      </c>
      <c r="D1103" s="1">
        <v>44105</v>
      </c>
      <c r="E1103">
        <v>10518</v>
      </c>
      <c r="F1103">
        <v>7129.009158886056</v>
      </c>
      <c r="G1103">
        <v>2465.664227092625</v>
      </c>
      <c r="H1103">
        <v>1767.67599278237</v>
      </c>
      <c r="I1103">
        <v>17287.632840659997</v>
      </c>
      <c r="J1103">
        <v>9786.0685936868922</v>
      </c>
      <c r="K1103">
        <v>1166.5787092751084</v>
      </c>
      <c r="L1103">
        <v>856.31886057612303</v>
      </c>
      <c r="M1103">
        <v>3677.34593</v>
      </c>
      <c r="N1103">
        <v>1555.0064834221498</v>
      </c>
      <c r="O1103">
        <v>265.34503886389001</v>
      </c>
      <c r="P1103">
        <v>179.129765355372</v>
      </c>
      <c r="Q1103" t="str">
        <v>Bebas Investa Link</v>
      </c>
      <c r="R1103" t="str">
        <v>Maxima Invest Link</v>
      </c>
      <c r="S1103" t="str">
        <v>Fortuna Investment Link IDR</v>
      </c>
      <c r="T1103" t="str">
        <v>Bebas Investa Prima Syariah</v>
      </c>
      <c r="U1103" t="str">
        <v>Term ROP Mestika - ProFuture</v>
      </c>
      <c r="V1103" t="str">
        <v>Perancang Dana Pro Optimal</v>
      </c>
      <c r="W1103" t="str">
        <v>Mutliple Protection</v>
      </c>
      <c r="X1103">
        <v>0</v>
      </c>
      <c r="Y1103">
        <v>0</v>
      </c>
      <c r="Z1103">
        <v>0</v>
      </c>
      <c r="AA1103">
        <v>796.2540131065939</v>
      </c>
      <c r="AB1103">
        <v>3711.4430205698068</v>
      </c>
      <c r="AC1103">
        <v>525.9</v>
      </c>
      <c r="AD1103">
        <v>736.2600000000001</v>
      </c>
      <c r="AE1103">
        <v>906.14463332593971</v>
      </c>
      <c r="AF1103">
        <v>504.54608038806919</v>
      </c>
      <c r="AG1103">
        <v>2121.9414792462499</v>
      </c>
      <c r="AH1103">
        <v>0</v>
      </c>
      <c r="AI1103">
        <v>0</v>
      </c>
      <c r="AJ1103">
        <v>0</v>
      </c>
      <c r="AK1103">
        <v>1215.5107733633408</v>
      </c>
      <c r="AL1103">
        <v>-8.6594606927866238</v>
      </c>
      <c r="AM1103">
        <v>4116.5295793107944</v>
      </c>
      <c r="AN1103">
        <v>112.91997157871191</v>
      </c>
      <c r="AO1103">
        <v>195.52317075241552</v>
      </c>
      <c r="AP1103">
        <v>230.28165364908048</v>
      </c>
      <c r="AQ1103">
        <v>501.86610460994899</v>
      </c>
      <c r="AR1103">
        <v>1402.1117017729337</v>
      </c>
      <c r="AS1103">
        <v>0</v>
      </c>
      <c r="AT1103">
        <v>0</v>
      </c>
      <c r="AU1103">
        <v>0</v>
      </c>
      <c r="AV1103">
        <v>578.43643790495798</v>
      </c>
      <c r="AW1103" s="4" t="str">
        <v>Unit Link</v>
      </c>
      <c r="AX1103" s="4" t="str">
        <v>Unit Link</v>
      </c>
      <c r="AY1103" s="4" t="str">
        <v>Unit Link</v>
      </c>
      <c r="AZ1103" s="4" t="str">
        <v>Unit Link</v>
      </c>
      <c r="BA1103" s="4" t="str">
        <v>Unit Link</v>
      </c>
      <c r="BB1103" s="4" t="str">
        <v>Unit Link</v>
      </c>
      <c r="BC1103" s="4" t="str">
        <v>Endowment</v>
      </c>
      <c r="BD1103" s="4">
        <v>0</v>
      </c>
      <c r="BE1103" s="4">
        <v>0</v>
      </c>
      <c r="BF1103" s="4">
        <v>0</v>
      </c>
      <c r="BG1103" s="4">
        <v>0.19402128994555237</v>
      </c>
      <c r="BH1103" s="4">
        <v>6.9993448959413063E-2</v>
      </c>
      <c r="BI1103" s="4">
        <v>6.8794307890517319E-4</v>
      </c>
      <c r="BJ1103" s="4">
        <v>0.12903996202721249</v>
      </c>
      <c r="BK1103" s="4">
        <v>5.0559825390797557E-2</v>
      </c>
      <c r="BL1103" s="4">
        <v>0.27210179328265643</v>
      </c>
      <c r="BM1103" s="4">
        <v>0.75477130373282875</v>
      </c>
      <c r="BN1103" s="4">
        <v>0</v>
      </c>
      <c r="BO1103" s="4">
        <v>0</v>
      </c>
      <c r="BP1103" s="4">
        <v>0</v>
      </c>
      <c r="BQ1103" t="str">
        <f>VLOOKUP(A1103,Misc!$A$3:$B$11,2,FALSE)</f>
        <v>IDR</v>
      </c>
      <c r="BR1103">
        <f>INDEX(FX!$B$30:$AK$48,MATCH(Data!BQ1103,FX!$A$30:$A$48,0),MATCH(Data!D1103,Period,0))</f>
        <v>14692.4516129</v>
      </c>
      <c r="BS1103">
        <f t="shared" si="307"/>
        <v>0</v>
      </c>
      <c r="BT1103">
        <f t="shared" si="308"/>
        <v>0.71587780427094794</v>
      </c>
      <c r="BU1103">
        <f t="shared" si="309"/>
        <v>0</v>
      </c>
      <c r="BV1103">
        <f t="shared" si="310"/>
        <v>0.4852157656675059</v>
      </c>
      <c r="BW1103">
        <f t="shared" si="311"/>
        <v>0</v>
      </c>
      <c r="BX1103">
        <f t="shared" si="312"/>
        <v>0.16781843439441838</v>
      </c>
      <c r="BY1103">
        <f t="shared" si="313"/>
        <v>0</v>
      </c>
      <c r="BZ1103">
        <f t="shared" si="314"/>
        <v>0.12031184715492595</v>
      </c>
      <c r="CA1103">
        <f t="shared" si="299"/>
        <v>1.1827882348563217</v>
      </c>
      <c r="CB1103">
        <f t="shared" si="300"/>
        <v>0.66954492293971624</v>
      </c>
      <c r="CC1103">
        <f t="shared" si="301"/>
        <v>7.9815182626923123E-2</v>
      </c>
      <c r="CD1103">
        <f t="shared" si="302"/>
        <v>5.8587770975377873E-2</v>
      </c>
      <c r="CE1103" s="4" t="str">
        <f t="shared" si="303"/>
        <v/>
      </c>
      <c r="CF1103" s="4">
        <f t="shared" si="304"/>
        <v>0.67779132524111574</v>
      </c>
      <c r="CG1103" s="4" t="str">
        <f t="shared" si="305"/>
        <v/>
      </c>
      <c r="CH1103" s="4">
        <f t="shared" si="306"/>
        <v>0.2479553544378639</v>
      </c>
      <c r="CI1103">
        <f>INDEX(FX!$B$114:$AK$132,MATCH(Data!BQ1103,FX!$A$114:$A$132,0),MATCH(Data!D1103,Period,0))</f>
        <v>14616</v>
      </c>
    </row>
    <row r="1104" spans="1:87" x14ac:dyDescent="0.15">
      <c r="A1104" t="s">
        <v>66</v>
      </c>
      <c r="B1104" s="1">
        <f t="shared" si="315"/>
        <v>44044</v>
      </c>
      <c r="C1104" t="s">
        <v>63</v>
      </c>
      <c r="D1104" s="1">
        <v>44136</v>
      </c>
      <c r="E1104">
        <v>11209</v>
      </c>
      <c r="F1104">
        <v>7530.7153560703746</v>
      </c>
      <c r="G1104">
        <v>2744.7480727983075</v>
      </c>
      <c r="H1104">
        <v>2097.5046561832755</v>
      </c>
      <c r="I1104">
        <v>20763.659963600003</v>
      </c>
      <c r="J1104">
        <v>11753.984874880971</v>
      </c>
      <c r="K1104">
        <v>1401.1428786217705</v>
      </c>
      <c r="L1104">
        <v>1028.4990319574583</v>
      </c>
      <c r="M1104">
        <v>8010.0786600000001</v>
      </c>
      <c r="N1104">
        <v>4239.2243452366301</v>
      </c>
      <c r="O1104">
        <v>240.92682604993001</v>
      </c>
      <c r="P1104">
        <v>126.839801953329</v>
      </c>
      <c r="Q1104" t="str">
        <v>Bebas Investa Link</v>
      </c>
      <c r="R1104" t="str">
        <v>Maxima Invest Link</v>
      </c>
      <c r="S1104" t="str">
        <v>Fortuna Investment Link IDR</v>
      </c>
      <c r="T1104" t="str">
        <v>Bebas Investa Prima Syariah</v>
      </c>
      <c r="U1104" t="str">
        <v>Term ROP Mestika - ProFuture</v>
      </c>
      <c r="V1104" t="str">
        <v>Perancang Dana Pro Optimal</v>
      </c>
      <c r="W1104" t="str">
        <v>Mutliple Protection</v>
      </c>
      <c r="X1104">
        <v>0</v>
      </c>
      <c r="Y1104">
        <v>0</v>
      </c>
      <c r="Z1104">
        <v>0</v>
      </c>
      <c r="AA1104">
        <v>921.62788584228849</v>
      </c>
      <c r="AB1104">
        <v>3586.88</v>
      </c>
      <c r="AC1104">
        <v>560.45000000000005</v>
      </c>
      <c r="AD1104">
        <v>560.39996302400004</v>
      </c>
      <c r="AE1104">
        <v>968.22414394843406</v>
      </c>
      <c r="AF1104">
        <v>593.97247971052616</v>
      </c>
      <c r="AG1104">
        <v>2241.8000000000002</v>
      </c>
      <c r="AH1104">
        <v>0</v>
      </c>
      <c r="AI1104">
        <v>0</v>
      </c>
      <c r="AJ1104">
        <v>0</v>
      </c>
      <c r="AK1104">
        <v>1775.6455274747514</v>
      </c>
      <c r="AL1104">
        <v>-10.022932782078113</v>
      </c>
      <c r="AM1104">
        <v>3978.3710905986504</v>
      </c>
      <c r="AN1104">
        <v>120.33846372178948</v>
      </c>
      <c r="AO1104">
        <v>148.82130994484137</v>
      </c>
      <c r="AP1104">
        <v>246.05813329494237</v>
      </c>
      <c r="AQ1104">
        <v>590.81750156210842</v>
      </c>
      <c r="AR1104">
        <v>1481.3104149089399</v>
      </c>
      <c r="AS1104">
        <v>0</v>
      </c>
      <c r="AT1104">
        <v>0</v>
      </c>
      <c r="AU1104">
        <v>0</v>
      </c>
      <c r="AV1104">
        <v>975.02137482118042</v>
      </c>
      <c r="AW1104" s="4" t="str">
        <v>Unit Link</v>
      </c>
      <c r="AX1104" s="4" t="str">
        <v>Unit Link</v>
      </c>
      <c r="AY1104" s="4" t="str">
        <v>Unit Link</v>
      </c>
      <c r="AZ1104" s="4" t="str">
        <v>Unit Link</v>
      </c>
      <c r="BA1104" s="4" t="str">
        <v>Unit Link</v>
      </c>
      <c r="BB1104" s="4" t="str">
        <v>Unit Link</v>
      </c>
      <c r="BC1104" s="4" t="str">
        <v>Endowment</v>
      </c>
      <c r="BD1104" s="4">
        <v>0</v>
      </c>
      <c r="BE1104" s="4">
        <v>0</v>
      </c>
      <c r="BF1104" s="4">
        <v>0</v>
      </c>
      <c r="BG1104" s="4">
        <v>0.19402128994555237</v>
      </c>
      <c r="BH1104" s="4">
        <v>6.9993448959413063E-2</v>
      </c>
      <c r="BI1104" s="4">
        <v>6.8794307890517319E-4</v>
      </c>
      <c r="BJ1104" s="4">
        <v>0.12903996202721249</v>
      </c>
      <c r="BK1104" s="4">
        <v>5.0559825390797557E-2</v>
      </c>
      <c r="BL1104" s="4">
        <v>0.27210179328265643</v>
      </c>
      <c r="BM1104" s="4">
        <v>0.75477130373282875</v>
      </c>
      <c r="BN1104" s="4">
        <v>0</v>
      </c>
      <c r="BO1104" s="4">
        <v>0</v>
      </c>
      <c r="BP1104" s="4">
        <v>0</v>
      </c>
      <c r="BQ1104" t="str">
        <f>VLOOKUP(A1104,Misc!$A$3:$B$11,2,FALSE)</f>
        <v>IDR</v>
      </c>
      <c r="BR1104">
        <f>INDEX(FX!$B$30:$AK$48,MATCH(Data!BQ1104,FX!$A$30:$A$48,0),MATCH(Data!D1104,Period,0))</f>
        <v>14692.4516129</v>
      </c>
      <c r="BS1104">
        <f t="shared" si="307"/>
        <v>0</v>
      </c>
      <c r="BT1104">
        <f t="shared" si="308"/>
        <v>0.76290875718511653</v>
      </c>
      <c r="BU1104">
        <f t="shared" si="309"/>
        <v>0</v>
      </c>
      <c r="BV1104">
        <f t="shared" si="310"/>
        <v>0.51255675733914907</v>
      </c>
      <c r="BW1104">
        <f t="shared" si="311"/>
        <v>0</v>
      </c>
      <c r="BX1104">
        <f t="shared" si="312"/>
        <v>0.18681348389729685</v>
      </c>
      <c r="BY1104">
        <f t="shared" si="313"/>
        <v>0</v>
      </c>
      <c r="BZ1104">
        <f t="shared" si="314"/>
        <v>0.14276069858495655</v>
      </c>
      <c r="CA1104">
        <f t="shared" si="299"/>
        <v>1.4206116559660649</v>
      </c>
      <c r="CB1104">
        <f t="shared" si="300"/>
        <v>0.80418615728523335</v>
      </c>
      <c r="CC1104">
        <f t="shared" si="301"/>
        <v>9.5863634278993595E-2</v>
      </c>
      <c r="CD1104">
        <f t="shared" si="302"/>
        <v>7.0368023532940499E-2</v>
      </c>
      <c r="CE1104" s="4" t="str">
        <f t="shared" si="303"/>
        <v/>
      </c>
      <c r="CF1104" s="4">
        <f t="shared" si="304"/>
        <v>0.67184542386210855</v>
      </c>
      <c r="CG1104" s="4" t="str">
        <f t="shared" si="305"/>
        <v/>
      </c>
      <c r="CH1104" s="4">
        <f t="shared" si="306"/>
        <v>0.27852661493738634</v>
      </c>
      <c r="CI1104">
        <f>INDEX(FX!$B$114:$AK$132,MATCH(Data!BQ1104,FX!$A$114:$A$132,0),MATCH(Data!D1104,Period,0))</f>
        <v>14616</v>
      </c>
    </row>
    <row r="1105" spans="1:87" x14ac:dyDescent="0.15">
      <c r="A1105" t="s">
        <v>66</v>
      </c>
      <c r="B1105" s="1">
        <f t="shared" si="315"/>
        <v>44044</v>
      </c>
      <c r="C1105" t="s">
        <v>63</v>
      </c>
      <c r="D1105" s="1">
        <v>44166</v>
      </c>
      <c r="E1105">
        <v>11118</v>
      </c>
      <c r="F1105">
        <v>7421.958037775461</v>
      </c>
      <c r="G1105">
        <v>2327.9888775389968</v>
      </c>
      <c r="H1105">
        <v>1814.9903275802635</v>
      </c>
      <c r="I1105">
        <v>19748.707195250001</v>
      </c>
      <c r="J1105">
        <v>11178.355204509528</v>
      </c>
      <c r="K1105">
        <v>1332.653323016315</v>
      </c>
      <c r="L1105">
        <v>978.22475749667058</v>
      </c>
      <c r="M1105">
        <v>10247.3417665</v>
      </c>
      <c r="N1105">
        <v>9688.241066381901</v>
      </c>
      <c r="O1105">
        <v>637.2753304874999</v>
      </c>
      <c r="P1105">
        <v>2433.7047003744501</v>
      </c>
      <c r="Q1105" t="str">
        <v>Bebas Investa Link</v>
      </c>
      <c r="R1105" t="str">
        <v>Maxima Invest Link</v>
      </c>
      <c r="S1105" t="str">
        <v>Fortuna Investment Link IDR</v>
      </c>
      <c r="T1105" t="str">
        <v>Bebas Investa Prima Syariah</v>
      </c>
      <c r="U1105" t="str">
        <v>Term ROP Mestika - ProFuture</v>
      </c>
      <c r="V1105" t="str">
        <v>Perancang Dana Pro Optimal</v>
      </c>
      <c r="W1105" t="str">
        <v>Mutliple Protection</v>
      </c>
      <c r="X1105">
        <v>0</v>
      </c>
      <c r="Y1105">
        <v>0</v>
      </c>
      <c r="Z1105">
        <v>0</v>
      </c>
      <c r="AA1105">
        <v>988.35670479757732</v>
      </c>
      <c r="AB1105">
        <v>3780.1200000000003</v>
      </c>
      <c r="AC1105">
        <v>555.9</v>
      </c>
      <c r="AD1105">
        <v>555.83684976000006</v>
      </c>
      <c r="AE1105">
        <v>1050.4350911964511</v>
      </c>
      <c r="AF1105">
        <v>611.22218834555929</v>
      </c>
      <c r="AG1105">
        <v>1667.7</v>
      </c>
      <c r="AH1105">
        <v>0</v>
      </c>
      <c r="AI1105">
        <v>0</v>
      </c>
      <c r="AJ1105">
        <v>0</v>
      </c>
      <c r="AK1105">
        <v>1908.4291659004109</v>
      </c>
      <c r="AL1105">
        <v>-10.748625306458573</v>
      </c>
      <c r="AM1105">
        <v>4192.7023282054761</v>
      </c>
      <c r="AN1105">
        <v>119.36149876517577</v>
      </c>
      <c r="AO1105">
        <v>147.60951740704263</v>
      </c>
      <c r="AP1105">
        <v>266.95068420135044</v>
      </c>
      <c r="AQ1105">
        <v>607.97558565952568</v>
      </c>
      <c r="AR1105">
        <v>1101.9633236428522</v>
      </c>
      <c r="AS1105">
        <v>0</v>
      </c>
      <c r="AT1105">
        <v>0</v>
      </c>
      <c r="AU1105">
        <v>0</v>
      </c>
      <c r="AV1105">
        <v>996.14372520049665</v>
      </c>
      <c r="AW1105" s="4" t="str">
        <v>Unit Link</v>
      </c>
      <c r="AX1105" s="4" t="str">
        <v>Unit Link</v>
      </c>
      <c r="AY1105" s="4" t="str">
        <v>Unit Link</v>
      </c>
      <c r="AZ1105" s="4" t="str">
        <v>Unit Link</v>
      </c>
      <c r="BA1105" s="4" t="str">
        <v>Unit Link</v>
      </c>
      <c r="BB1105" s="4" t="str">
        <v>Unit Link</v>
      </c>
      <c r="BC1105" s="4" t="str">
        <v>Endowment</v>
      </c>
      <c r="BD1105" s="4">
        <v>0</v>
      </c>
      <c r="BE1105" s="4">
        <v>0</v>
      </c>
      <c r="BF1105" s="4">
        <v>0</v>
      </c>
      <c r="BG1105" s="4">
        <v>0.19402128994555237</v>
      </c>
      <c r="BH1105" s="4">
        <v>6.9993448959413063E-2</v>
      </c>
      <c r="BI1105" s="4">
        <v>6.8794307890517319E-4</v>
      </c>
      <c r="BJ1105" s="4">
        <v>0.12903996202721249</v>
      </c>
      <c r="BK1105" s="4">
        <v>5.0559825390797557E-2</v>
      </c>
      <c r="BL1105" s="4">
        <v>0.27210179328265643</v>
      </c>
      <c r="BM1105" s="4">
        <v>0.75477130373282875</v>
      </c>
      <c r="BN1105" s="4">
        <v>0</v>
      </c>
      <c r="BO1105" s="4">
        <v>0</v>
      </c>
      <c r="BP1105" s="4">
        <v>0</v>
      </c>
      <c r="BQ1105" t="str">
        <f>VLOOKUP(A1105,Misc!$A$3:$B$11,2,FALSE)</f>
        <v>IDR</v>
      </c>
      <c r="BR1105">
        <f>INDEX(FX!$B$30:$AK$48,MATCH(Data!BQ1105,FX!$A$30:$A$48,0),MATCH(Data!D1105,Period,0))</f>
        <v>14692.4516129</v>
      </c>
      <c r="BS1105">
        <f t="shared" si="307"/>
        <v>0</v>
      </c>
      <c r="BT1105">
        <f t="shared" si="308"/>
        <v>0.75671510057847491</v>
      </c>
      <c r="BU1105">
        <f t="shared" si="309"/>
        <v>0</v>
      </c>
      <c r="BV1105">
        <f t="shared" si="310"/>
        <v>0.50515449928444667</v>
      </c>
      <c r="BW1105">
        <f t="shared" si="311"/>
        <v>0</v>
      </c>
      <c r="BX1105">
        <f t="shared" si="312"/>
        <v>0.15844795265447859</v>
      </c>
      <c r="BY1105">
        <f t="shared" si="313"/>
        <v>0</v>
      </c>
      <c r="BZ1105">
        <f t="shared" si="314"/>
        <v>0.12353216300448447</v>
      </c>
      <c r="CA1105">
        <f t="shared" si="299"/>
        <v>1.3511704430247675</v>
      </c>
      <c r="CB1105">
        <f t="shared" si="300"/>
        <v>0.76480262756633333</v>
      </c>
      <c r="CC1105">
        <f t="shared" si="301"/>
        <v>9.1177704092522918E-2</v>
      </c>
      <c r="CD1105">
        <f t="shared" si="302"/>
        <v>6.6928349582421359E-2</v>
      </c>
      <c r="CE1105" s="4" t="str">
        <f t="shared" si="303"/>
        <v/>
      </c>
      <c r="CF1105" s="4">
        <f t="shared" si="304"/>
        <v>0.66756233475224502</v>
      </c>
      <c r="CG1105" s="4" t="str">
        <f t="shared" si="305"/>
        <v/>
      </c>
      <c r="CH1105" s="4">
        <f t="shared" si="306"/>
        <v>0.24454332917843602</v>
      </c>
      <c r="CI1105">
        <f>INDEX(FX!$B$114:$AK$132,MATCH(Data!BQ1105,FX!$A$114:$A$132,0),MATCH(Data!D1105,Period,0))</f>
        <v>14616</v>
      </c>
    </row>
    <row r="1106" spans="1:87" x14ac:dyDescent="0.15">
      <c r="A1106" t="s">
        <v>66</v>
      </c>
      <c r="B1106" s="1">
        <f t="shared" si="315"/>
        <v>44044</v>
      </c>
      <c r="C1106" t="s">
        <v>278</v>
      </c>
      <c r="D1106" s="1">
        <v>43831</v>
      </c>
      <c r="E1106">
        <f t="array" ref="E1106:E1117">TRANSPOSE('[12]CC_Key Metrics P1'!$F$6:$Q$6)</f>
        <v>60184.106005250003</v>
      </c>
      <c r="F1106">
        <f t="array" ref="F1106:F1117">TRANSPOSE('[12]CC_Key Metrics P1'!$F$11:$Q$11)</f>
        <v>6593.2230765570257</v>
      </c>
      <c r="G1106">
        <f t="array" ref="G1106:G1117">TRANSPOSE('[12]CC_Key Metrics P1'!$F$16:$Q$16)</f>
        <v>60184.106005250003</v>
      </c>
      <c r="H1106">
        <f t="array" ref="H1106:H1117">TRANSPOSE('[12]CC_Key Metrics P1'!$F$21:$Q$21)</f>
        <v>6593.2230765570257</v>
      </c>
      <c r="I1106">
        <f t="array" ref="I1106:I1117">TRANSPOSE('[12]CC_Key Metrics P1'!$F$7:$Q$7)</f>
        <v>61756.017545499999</v>
      </c>
      <c r="J1106">
        <f t="array" ref="J1106:J1117">TRANSPOSE('[12]CC_Key Metrics P1'!$F$12:$Q$12)</f>
        <v>4843.6958152199622</v>
      </c>
      <c r="K1106">
        <f t="array" ref="K1106:K1117">TRANSPOSE('[12]CC_Key Metrics P1'!$F$17:$Q$17)</f>
        <v>61756.017545499999</v>
      </c>
      <c r="L1106">
        <f t="array" ref="L1106:L1117">TRANSPOSE('[12]CC_Key Metrics P1'!$F$22:$Q$22)</f>
        <v>4843.6958152199622</v>
      </c>
      <c r="M1106">
        <f t="array" ref="M1106:M1117">TRANSPOSE('[12]CC_Key Metrics P1'!$F$9:$Q$9)</f>
        <v>59041.532310679999</v>
      </c>
      <c r="N1106">
        <f t="array" ref="N1106:N1117">TRANSPOSE('[12]CC_Key Metrics P1'!$F$14:$Q$14)</f>
        <v>4630.288748460317</v>
      </c>
      <c r="O1106">
        <f t="array" ref="O1106:O1117">TRANSPOSE('[12]CC_Key Metrics P1'!$F$19:$Q$19)</f>
        <v>59041.532310679999</v>
      </c>
      <c r="P1106">
        <f t="array" ref="P1106:P1117">TRANSPOSE('[12]CC_Key Metrics P1'!$F$24:$Q$24)</f>
        <v>4630.2887484603098</v>
      </c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t="str">
        <f>VLOOKUP(A1106,Misc!$A$3:$B$11,2,FALSE)</f>
        <v>IDR</v>
      </c>
      <c r="BR1106">
        <f>INDEX(FX!$B$30:$AK$48,MATCH(Data!BQ1106,FX!$A$30:$A$48,0),MATCH(Data!D1106,Period,0))</f>
        <v>13731.90322581</v>
      </c>
      <c r="BS1106">
        <f t="shared" si="307"/>
        <v>4.3827942139972329</v>
      </c>
      <c r="BT1106">
        <f t="shared" si="308"/>
        <v>0</v>
      </c>
      <c r="BU1106">
        <f t="shared" si="309"/>
        <v>0.48013905779387062</v>
      </c>
      <c r="BV1106">
        <f t="shared" si="310"/>
        <v>0</v>
      </c>
      <c r="BW1106">
        <f t="shared" si="311"/>
        <v>4.3827942139972329</v>
      </c>
      <c r="BX1106">
        <f t="shared" si="312"/>
        <v>0</v>
      </c>
      <c r="BY1106">
        <f t="shared" si="313"/>
        <v>0.48013905779387062</v>
      </c>
      <c r="BZ1106">
        <f t="shared" si="314"/>
        <v>0</v>
      </c>
      <c r="CA1106">
        <f t="shared" si="299"/>
        <v>4.3696336874332147</v>
      </c>
      <c r="CB1106">
        <f t="shared" si="300"/>
        <v>0.34272249486085404</v>
      </c>
      <c r="CC1106">
        <f t="shared" si="301"/>
        <v>4.3696336874332147</v>
      </c>
      <c r="CD1106">
        <f t="shared" si="302"/>
        <v>0.34272249486085404</v>
      </c>
      <c r="CE1106" s="4">
        <f t="shared" si="303"/>
        <v>0.10955090162811229</v>
      </c>
      <c r="CF1106" s="4" t="str">
        <f t="shared" si="304"/>
        <v/>
      </c>
      <c r="CG1106" s="4">
        <f t="shared" si="305"/>
        <v>1</v>
      </c>
      <c r="CH1106" s="4" t="str">
        <f t="shared" si="306"/>
        <v/>
      </c>
      <c r="CI1106">
        <f>INDEX(FX!$B$114:$AK$132,MATCH(Data!BQ1106,FX!$A$114:$A$132,0),MATCH(Data!D1106,Period,0))</f>
        <v>14132.996485061512</v>
      </c>
    </row>
    <row r="1107" spans="1:87" x14ac:dyDescent="0.15">
      <c r="A1107" t="s">
        <v>66</v>
      </c>
      <c r="B1107" s="1">
        <f t="shared" si="315"/>
        <v>44044</v>
      </c>
      <c r="C1107" t="str">
        <f>C1106</f>
        <v>Corporate Care</v>
      </c>
      <c r="D1107" s="1">
        <v>43862</v>
      </c>
      <c r="E1107">
        <v>9545.4096184399878</v>
      </c>
      <c r="F1107">
        <v>790.8525638477671</v>
      </c>
      <c r="G1107">
        <v>9545.4096184399878</v>
      </c>
      <c r="H1107">
        <v>790.8525638477671</v>
      </c>
      <c r="I1107">
        <v>10857.502507490002</v>
      </c>
      <c r="J1107">
        <v>851.5840487383947</v>
      </c>
      <c r="K1107">
        <v>10857.502507490002</v>
      </c>
      <c r="L1107">
        <v>851.5840487383947</v>
      </c>
      <c r="M1107">
        <v>10380.261074754999</v>
      </c>
      <c r="N1107">
        <v>1272.9560543380244</v>
      </c>
      <c r="O1107">
        <v>10380.261074754999</v>
      </c>
      <c r="P1107">
        <v>1272.9560543380201</v>
      </c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t="str">
        <f>VLOOKUP(A1107,Misc!$A$3:$B$11,2,FALSE)</f>
        <v>IDR</v>
      </c>
      <c r="BR1107">
        <f>INDEX(FX!$B$30:$AK$48,MATCH(Data!BQ1107,FX!$A$30:$A$48,0),MATCH(Data!D1107,Period,0))</f>
        <v>13769.724137929999</v>
      </c>
      <c r="BS1107">
        <f t="shared" si="307"/>
        <v>0.6932172004917847</v>
      </c>
      <c r="BT1107">
        <f t="shared" si="308"/>
        <v>0</v>
      </c>
      <c r="BU1107">
        <f t="shared" si="309"/>
        <v>5.7434161783189934E-2</v>
      </c>
      <c r="BV1107">
        <f t="shared" si="310"/>
        <v>0</v>
      </c>
      <c r="BW1107">
        <f t="shared" si="311"/>
        <v>0.6932172004917847</v>
      </c>
      <c r="BX1107">
        <f t="shared" si="312"/>
        <v>0</v>
      </c>
      <c r="BY1107">
        <f t="shared" si="313"/>
        <v>5.7434161783189934E-2</v>
      </c>
      <c r="BZ1107">
        <f t="shared" si="314"/>
        <v>0</v>
      </c>
      <c r="CA1107">
        <f t="shared" si="299"/>
        <v>0.76823782691563769</v>
      </c>
      <c r="CB1107">
        <f t="shared" si="300"/>
        <v>6.0255024448531751E-2</v>
      </c>
      <c r="CC1107">
        <f t="shared" si="301"/>
        <v>0.76823782691563769</v>
      </c>
      <c r="CD1107">
        <f t="shared" si="302"/>
        <v>6.0255024448531751E-2</v>
      </c>
      <c r="CE1107" s="4">
        <f t="shared" si="303"/>
        <v>8.2851610927202585E-2</v>
      </c>
      <c r="CF1107" s="4" t="str">
        <f t="shared" si="304"/>
        <v/>
      </c>
      <c r="CG1107" s="4">
        <f t="shared" si="305"/>
        <v>1</v>
      </c>
      <c r="CH1107" s="4" t="str">
        <f t="shared" si="306"/>
        <v/>
      </c>
      <c r="CI1107">
        <f>INDEX(FX!$B$114:$AK$132,MATCH(Data!BQ1107,FX!$A$114:$A$132,0),MATCH(Data!D1107,Period,0))</f>
        <v>14132.996485061512</v>
      </c>
    </row>
    <row r="1108" spans="1:87" x14ac:dyDescent="0.15">
      <c r="A1108" t="s">
        <v>66</v>
      </c>
      <c r="B1108" s="1">
        <f t="shared" si="315"/>
        <v>44044</v>
      </c>
      <c r="C1108" t="str">
        <f t="shared" si="315"/>
        <v>Corporate Care</v>
      </c>
      <c r="D1108" s="1">
        <v>43891</v>
      </c>
      <c r="E1108">
        <v>14103.57144010002</v>
      </c>
      <c r="F1108">
        <v>1148.2311872657326</v>
      </c>
      <c r="G1108">
        <v>0</v>
      </c>
      <c r="H1108">
        <v>0</v>
      </c>
      <c r="I1108">
        <v>19453.695648000001</v>
      </c>
      <c r="J1108">
        <v>1525.8073292969257</v>
      </c>
      <c r="K1108">
        <v>0</v>
      </c>
      <c r="L1108">
        <v>0</v>
      </c>
      <c r="M1108">
        <v>18598.60861812978</v>
      </c>
      <c r="N1108">
        <v>1668.3044964878973</v>
      </c>
      <c r="O1108">
        <v>0</v>
      </c>
      <c r="P1108">
        <v>0</v>
      </c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t="str">
        <f>VLOOKUP(A1108,Misc!$A$3:$B$11,2,FALSE)</f>
        <v>IDR</v>
      </c>
      <c r="BR1108">
        <f>INDEX(FX!$B$30:$AK$48,MATCH(Data!BQ1108,FX!$A$30:$A$48,0),MATCH(Data!D1108,Period,0))</f>
        <v>15112.51612903</v>
      </c>
      <c r="BS1108">
        <f t="shared" si="307"/>
        <v>0.93323780895810771</v>
      </c>
      <c r="BT1108">
        <f t="shared" si="308"/>
        <v>0</v>
      </c>
      <c r="BU1108">
        <f t="shared" si="309"/>
        <v>7.5978822947958172E-2</v>
      </c>
      <c r="BV1108">
        <f t="shared" si="310"/>
        <v>0</v>
      </c>
      <c r="BW1108">
        <f t="shared" si="311"/>
        <v>0</v>
      </c>
      <c r="BX1108">
        <f t="shared" si="312"/>
        <v>0</v>
      </c>
      <c r="BY1108">
        <f t="shared" si="313"/>
        <v>0</v>
      </c>
      <c r="BZ1108">
        <f t="shared" si="314"/>
        <v>0</v>
      </c>
      <c r="CA1108">
        <f t="shared" si="299"/>
        <v>1.376473536136688</v>
      </c>
      <c r="CB1108">
        <f t="shared" si="300"/>
        <v>0.10796063884326967</v>
      </c>
      <c r="CC1108">
        <f t="shared" si="301"/>
        <v>0</v>
      </c>
      <c r="CD1108">
        <f t="shared" si="302"/>
        <v>0</v>
      </c>
      <c r="CE1108" s="4">
        <f t="shared" si="303"/>
        <v>8.1414214274904931E-2</v>
      </c>
      <c r="CF1108" s="4" t="str">
        <f t="shared" si="304"/>
        <v/>
      </c>
      <c r="CG1108" s="4">
        <f t="shared" si="305"/>
        <v>0</v>
      </c>
      <c r="CH1108" s="4" t="str">
        <f t="shared" si="306"/>
        <v/>
      </c>
      <c r="CI1108">
        <f>INDEX(FX!$B$114:$AK$132,MATCH(Data!BQ1108,FX!$A$114:$A$132,0),MATCH(Data!D1108,Period,0))</f>
        <v>14132.996485061512</v>
      </c>
    </row>
    <row r="1109" spans="1:87" x14ac:dyDescent="0.15">
      <c r="A1109" t="s">
        <v>66</v>
      </c>
      <c r="B1109" s="1">
        <f t="shared" si="315"/>
        <v>44044</v>
      </c>
      <c r="C1109" t="str">
        <f t="shared" si="315"/>
        <v>Corporate Care</v>
      </c>
      <c r="D1109" s="1">
        <v>43922</v>
      </c>
      <c r="E1109">
        <v>31278.906572133303</v>
      </c>
      <c r="F1109">
        <v>2944.8023655138554</v>
      </c>
      <c r="G1109">
        <v>0</v>
      </c>
      <c r="H1109">
        <v>0</v>
      </c>
      <c r="I1109">
        <v>12589.420675260002</v>
      </c>
      <c r="J1109">
        <v>987.423196388885</v>
      </c>
      <c r="K1109">
        <v>0</v>
      </c>
      <c r="L1109">
        <v>0</v>
      </c>
      <c r="M1109">
        <v>12036.052794838972</v>
      </c>
      <c r="N1109">
        <v>852.49150728008851</v>
      </c>
      <c r="O1109">
        <v>0</v>
      </c>
      <c r="P1109">
        <v>0</v>
      </c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t="str">
        <f>VLOOKUP(A1109,Misc!$A$3:$B$11,2,FALSE)</f>
        <v>IDR</v>
      </c>
      <c r="BR1109">
        <f>INDEX(FX!$B$30:$AK$48,MATCH(Data!BQ1109,FX!$A$30:$A$48,0),MATCH(Data!D1109,Period,0))</f>
        <v>15820.87096774</v>
      </c>
      <c r="BS1109">
        <f t="shared" si="307"/>
        <v>1.9770660310619721</v>
      </c>
      <c r="BT1109">
        <f t="shared" si="308"/>
        <v>0</v>
      </c>
      <c r="BU1109">
        <f t="shared" si="309"/>
        <v>0.18613402331126644</v>
      </c>
      <c r="BV1109">
        <f t="shared" si="310"/>
        <v>0</v>
      </c>
      <c r="BW1109">
        <f t="shared" si="311"/>
        <v>0</v>
      </c>
      <c r="BX1109">
        <f t="shared" si="312"/>
        <v>0</v>
      </c>
      <c r="BY1109">
        <f t="shared" si="313"/>
        <v>0</v>
      </c>
      <c r="BZ1109">
        <f t="shared" si="314"/>
        <v>0</v>
      </c>
      <c r="CA1109">
        <f t="shared" si="299"/>
        <v>0.89078212738303164</v>
      </c>
      <c r="CB1109">
        <f t="shared" si="300"/>
        <v>6.9866513971936883E-2</v>
      </c>
      <c r="CC1109">
        <f t="shared" si="301"/>
        <v>0</v>
      </c>
      <c r="CD1109">
        <f t="shared" si="302"/>
        <v>0</v>
      </c>
      <c r="CE1109" s="4">
        <f t="shared" si="303"/>
        <v>9.4146589131009137E-2</v>
      </c>
      <c r="CF1109" s="4" t="str">
        <f t="shared" si="304"/>
        <v/>
      </c>
      <c r="CG1109" s="4">
        <f t="shared" si="305"/>
        <v>0</v>
      </c>
      <c r="CH1109" s="4" t="str">
        <f t="shared" si="306"/>
        <v/>
      </c>
      <c r="CI1109">
        <f>INDEX(FX!$B$114:$AK$132,MATCH(Data!BQ1109,FX!$A$114:$A$132,0),MATCH(Data!D1109,Period,0))</f>
        <v>14132.996485061512</v>
      </c>
    </row>
    <row r="1110" spans="1:87" x14ac:dyDescent="0.15">
      <c r="A1110" t="s">
        <v>66</v>
      </c>
      <c r="B1110" s="1">
        <f t="shared" si="315"/>
        <v>44044</v>
      </c>
      <c r="C1110" t="str">
        <f t="shared" si="315"/>
        <v>Corporate Care</v>
      </c>
      <c r="D1110" s="1">
        <v>43952</v>
      </c>
      <c r="E1110">
        <v>9691.3983045050281</v>
      </c>
      <c r="F1110">
        <v>923.70768094753123</v>
      </c>
      <c r="G1110">
        <v>0</v>
      </c>
      <c r="H1110">
        <v>0</v>
      </c>
      <c r="I1110">
        <v>6167.7786870100008</v>
      </c>
      <c r="J1110">
        <v>483.7559966377375</v>
      </c>
      <c r="K1110">
        <v>0</v>
      </c>
      <c r="L1110">
        <v>0</v>
      </c>
      <c r="M1110">
        <v>5896.6740265302378</v>
      </c>
      <c r="N1110">
        <v>558.00001574791838</v>
      </c>
      <c r="O1110">
        <v>0</v>
      </c>
      <c r="P1110">
        <v>0</v>
      </c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t="str">
        <f>VLOOKUP(A1110,Misc!$A$3:$B$11,2,FALSE)</f>
        <v>IDR</v>
      </c>
      <c r="BR1110">
        <f>INDEX(FX!$B$30:$AK$48,MATCH(Data!BQ1110,FX!$A$30:$A$48,0),MATCH(Data!D1110,Period,0))</f>
        <v>14837.54839</v>
      </c>
      <c r="BS1110">
        <f t="shared" si="307"/>
        <v>0.6531670899915446</v>
      </c>
      <c r="BT1110">
        <f t="shared" si="308"/>
        <v>0</v>
      </c>
      <c r="BU1110">
        <f t="shared" si="309"/>
        <v>6.2254737552874882E-2</v>
      </c>
      <c r="BV1110">
        <f t="shared" si="310"/>
        <v>0</v>
      </c>
      <c r="BW1110">
        <f t="shared" si="311"/>
        <v>0</v>
      </c>
      <c r="BX1110">
        <f t="shared" si="312"/>
        <v>0</v>
      </c>
      <c r="BY1110">
        <f t="shared" si="313"/>
        <v>0</v>
      </c>
      <c r="BZ1110">
        <f t="shared" si="314"/>
        <v>0</v>
      </c>
      <c r="CA1110">
        <f t="shared" si="299"/>
        <v>0.43640983662093907</v>
      </c>
      <c r="CB1110">
        <f t="shared" si="300"/>
        <v>3.4228834426518431E-2</v>
      </c>
      <c r="CC1110">
        <f t="shared" si="301"/>
        <v>0</v>
      </c>
      <c r="CD1110">
        <f t="shared" si="302"/>
        <v>0</v>
      </c>
      <c r="CE1110" s="4">
        <f t="shared" si="303"/>
        <v>9.531211615955848E-2</v>
      </c>
      <c r="CF1110" s="4" t="str">
        <f t="shared" si="304"/>
        <v/>
      </c>
      <c r="CG1110" s="4">
        <f t="shared" si="305"/>
        <v>0</v>
      </c>
      <c r="CH1110" s="4" t="str">
        <f t="shared" si="306"/>
        <v/>
      </c>
      <c r="CI1110">
        <f>INDEX(FX!$B$114:$AK$132,MATCH(Data!BQ1110,FX!$A$114:$A$132,0),MATCH(Data!D1110,Period,0))</f>
        <v>14132.996485061512</v>
      </c>
    </row>
    <row r="1111" spans="1:87" x14ac:dyDescent="0.15">
      <c r="A1111" t="s">
        <v>66</v>
      </c>
      <c r="B1111" s="1">
        <f t="shared" si="315"/>
        <v>44044</v>
      </c>
      <c r="C1111" t="str">
        <f t="shared" si="315"/>
        <v>Corporate Care</v>
      </c>
      <c r="D1111" s="1">
        <v>43983</v>
      </c>
      <c r="E1111">
        <v>32819.281998810031</v>
      </c>
      <c r="F1111">
        <v>1593.821486084342</v>
      </c>
      <c r="G1111">
        <v>0</v>
      </c>
      <c r="H1111">
        <v>0</v>
      </c>
      <c r="I1111">
        <v>9906.91288403</v>
      </c>
      <c r="J1111">
        <v>777.02666699890472</v>
      </c>
      <c r="K1111">
        <v>0</v>
      </c>
      <c r="L1111">
        <v>0</v>
      </c>
      <c r="M1111">
        <v>12938.293064250018</v>
      </c>
      <c r="N1111">
        <v>1334.3542739422167</v>
      </c>
      <c r="O1111">
        <v>0</v>
      </c>
      <c r="P1111">
        <v>0</v>
      </c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t="str">
        <f>VLOOKUP(A1111,Misc!$A$3:$B$11,2,FALSE)</f>
        <v>IDR</v>
      </c>
      <c r="BR1111">
        <f>INDEX(FX!$B$30:$AK$48,MATCH(Data!BQ1111,FX!$A$30:$A$48,0),MATCH(Data!D1111,Period,0))</f>
        <v>14121.866666669999</v>
      </c>
      <c r="BS1111">
        <f t="shared" si="307"/>
        <v>2.32400452245234</v>
      </c>
      <c r="BT1111">
        <f t="shared" si="308"/>
        <v>0</v>
      </c>
      <c r="BU1111">
        <f t="shared" si="309"/>
        <v>0.11286195541316299</v>
      </c>
      <c r="BV1111">
        <f t="shared" si="310"/>
        <v>0</v>
      </c>
      <c r="BW1111">
        <f t="shared" si="311"/>
        <v>0</v>
      </c>
      <c r="BX1111">
        <f t="shared" si="312"/>
        <v>0</v>
      </c>
      <c r="BY1111">
        <f t="shared" si="313"/>
        <v>0</v>
      </c>
      <c r="BZ1111">
        <f t="shared" si="314"/>
        <v>0</v>
      </c>
      <c r="CA1111">
        <f t="shared" si="299"/>
        <v>0.70097752408709246</v>
      </c>
      <c r="CB1111">
        <f t="shared" si="300"/>
        <v>5.4979612272614442E-2</v>
      </c>
      <c r="CC1111">
        <f t="shared" si="301"/>
        <v>0</v>
      </c>
      <c r="CD1111">
        <f t="shared" si="302"/>
        <v>0</v>
      </c>
      <c r="CE1111" s="4">
        <f t="shared" si="303"/>
        <v>4.8563569615634225E-2</v>
      </c>
      <c r="CF1111" s="4" t="str">
        <f t="shared" si="304"/>
        <v/>
      </c>
      <c r="CG1111" s="4">
        <f t="shared" si="305"/>
        <v>0</v>
      </c>
      <c r="CH1111" s="4" t="str">
        <f t="shared" si="306"/>
        <v/>
      </c>
      <c r="CI1111">
        <f>INDEX(FX!$B$114:$AK$132,MATCH(Data!BQ1111,FX!$A$114:$A$132,0),MATCH(Data!D1111,Period,0))</f>
        <v>14132.996485061512</v>
      </c>
    </row>
    <row r="1112" spans="1:87" x14ac:dyDescent="0.15">
      <c r="A1112" t="s">
        <v>66</v>
      </c>
      <c r="B1112" s="1">
        <f t="shared" si="315"/>
        <v>44044</v>
      </c>
      <c r="C1112" t="str">
        <f t="shared" si="315"/>
        <v>Corporate Care</v>
      </c>
      <c r="D1112" s="1">
        <v>44013</v>
      </c>
      <c r="E1112">
        <v>9975.5129743099969</v>
      </c>
      <c r="F1112">
        <v>817.33162237222177</v>
      </c>
      <c r="G1112">
        <v>0</v>
      </c>
      <c r="H1112">
        <v>0</v>
      </c>
      <c r="I1112">
        <v>19764.133333140002</v>
      </c>
      <c r="J1112">
        <v>1550.1558184108874</v>
      </c>
      <c r="K1112">
        <v>0</v>
      </c>
      <c r="L1112">
        <v>0</v>
      </c>
      <c r="M1112">
        <v>18895.401018270029</v>
      </c>
      <c r="N1112">
        <v>1613.0044262139404</v>
      </c>
      <c r="O1112">
        <v>0</v>
      </c>
      <c r="P1112">
        <v>0</v>
      </c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t="str">
        <f>VLOOKUP(A1112,Misc!$A$3:$B$11,2,FALSE)</f>
        <v>IDR</v>
      </c>
      <c r="BR1112">
        <f>INDEX(FX!$B$30:$AK$48,MATCH(Data!BQ1112,FX!$A$30:$A$48,0),MATCH(Data!D1112,Period,0))</f>
        <v>14547.96774194</v>
      </c>
      <c r="BS1112">
        <f t="shared" si="307"/>
        <v>0.68569804052780658</v>
      </c>
      <c r="BT1112">
        <f t="shared" si="308"/>
        <v>0</v>
      </c>
      <c r="BU1112">
        <f t="shared" si="309"/>
        <v>5.6181841812582206E-2</v>
      </c>
      <c r="BV1112">
        <f t="shared" si="310"/>
        <v>0</v>
      </c>
      <c r="BW1112">
        <f t="shared" si="311"/>
        <v>0</v>
      </c>
      <c r="BX1112">
        <f t="shared" si="312"/>
        <v>0</v>
      </c>
      <c r="BY1112">
        <f t="shared" si="313"/>
        <v>0</v>
      </c>
      <c r="BZ1112">
        <f t="shared" si="314"/>
        <v>0</v>
      </c>
      <c r="CA1112">
        <f t="shared" si="299"/>
        <v>1.352225871178161</v>
      </c>
      <c r="CB1112">
        <f t="shared" si="300"/>
        <v>0.10605882720381003</v>
      </c>
      <c r="CC1112">
        <f t="shared" si="301"/>
        <v>0</v>
      </c>
      <c r="CD1112">
        <f t="shared" si="302"/>
        <v>0</v>
      </c>
      <c r="CE1112" s="4">
        <f t="shared" si="303"/>
        <v>8.193379372841289E-2</v>
      </c>
      <c r="CF1112" s="4" t="str">
        <f t="shared" si="304"/>
        <v/>
      </c>
      <c r="CG1112" s="4">
        <f t="shared" si="305"/>
        <v>0</v>
      </c>
      <c r="CH1112" s="4" t="str">
        <f t="shared" si="306"/>
        <v/>
      </c>
      <c r="CI1112">
        <f>INDEX(FX!$B$114:$AK$132,MATCH(Data!BQ1112,FX!$A$114:$A$132,0),MATCH(Data!D1112,Period,0))</f>
        <v>14616</v>
      </c>
    </row>
    <row r="1113" spans="1:87" x14ac:dyDescent="0.15">
      <c r="A1113" t="s">
        <v>66</v>
      </c>
      <c r="B1113" s="1">
        <f t="shared" si="315"/>
        <v>44044</v>
      </c>
      <c r="C1113" t="str">
        <f t="shared" si="315"/>
        <v>Corporate Care</v>
      </c>
      <c r="D1113" s="1">
        <v>44044</v>
      </c>
      <c r="E1113">
        <v>5770.6790785199701</v>
      </c>
      <c r="F1113">
        <v>820.28084891010997</v>
      </c>
      <c r="G1113">
        <v>0</v>
      </c>
      <c r="H1113">
        <v>0</v>
      </c>
      <c r="I1113">
        <v>9906.91288403</v>
      </c>
      <c r="J1113">
        <v>777.02666699890472</v>
      </c>
      <c r="K1113">
        <v>0</v>
      </c>
      <c r="L1113">
        <v>0</v>
      </c>
      <c r="M1113">
        <v>6004.6161588199693</v>
      </c>
      <c r="N1113">
        <v>430.96706899682027</v>
      </c>
      <c r="O1113">
        <v>0</v>
      </c>
      <c r="P1113">
        <v>0</v>
      </c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t="str">
        <f>VLOOKUP(A1113,Misc!$A$3:$B$11,2,FALSE)</f>
        <v>IDR</v>
      </c>
      <c r="BR1113">
        <f>INDEX(FX!$B$30:$AK$48,MATCH(Data!BQ1113,FX!$A$30:$A$48,0),MATCH(Data!D1113,Period,0))</f>
        <v>14692.4516129</v>
      </c>
      <c r="BS1113">
        <f t="shared" si="307"/>
        <v>0.39276488570861129</v>
      </c>
      <c r="BT1113">
        <f t="shared" si="308"/>
        <v>0</v>
      </c>
      <c r="BU1113">
        <f t="shared" si="309"/>
        <v>5.5830086803886549E-2</v>
      </c>
      <c r="BV1113">
        <f t="shared" si="310"/>
        <v>0</v>
      </c>
      <c r="BW1113">
        <f t="shared" si="311"/>
        <v>0</v>
      </c>
      <c r="BX1113">
        <f t="shared" si="312"/>
        <v>0</v>
      </c>
      <c r="BY1113">
        <f t="shared" si="313"/>
        <v>0</v>
      </c>
      <c r="BZ1113">
        <f t="shared" si="314"/>
        <v>0</v>
      </c>
      <c r="CA1113">
        <f t="shared" si="299"/>
        <v>0.67781286836548982</v>
      </c>
      <c r="CB1113">
        <f t="shared" si="300"/>
        <v>5.3162744047544112E-2</v>
      </c>
      <c r="CC1113">
        <f t="shared" si="301"/>
        <v>0</v>
      </c>
      <c r="CD1113">
        <f t="shared" si="302"/>
        <v>0</v>
      </c>
      <c r="CE1113" s="4">
        <f t="shared" si="303"/>
        <v>0.14214632935721852</v>
      </c>
      <c r="CF1113" s="4" t="str">
        <f t="shared" si="304"/>
        <v/>
      </c>
      <c r="CG1113" s="4">
        <f t="shared" si="305"/>
        <v>0</v>
      </c>
      <c r="CH1113" s="4" t="str">
        <f t="shared" si="306"/>
        <v/>
      </c>
      <c r="CI1113">
        <f>INDEX(FX!$B$114:$AK$132,MATCH(Data!BQ1113,FX!$A$114:$A$132,0),MATCH(Data!D1113,Period,0))</f>
        <v>14616</v>
      </c>
    </row>
    <row r="1114" spans="1:87" x14ac:dyDescent="0.15">
      <c r="A1114" t="s">
        <v>66</v>
      </c>
      <c r="B1114" s="1">
        <f t="shared" si="315"/>
        <v>44044</v>
      </c>
      <c r="C1114" t="str">
        <f t="shared" si="315"/>
        <v>Corporate Care</v>
      </c>
      <c r="D1114" s="1">
        <v>44075</v>
      </c>
      <c r="E1114">
        <v>6000</v>
      </c>
      <c r="F1114">
        <v>687.25092972432014</v>
      </c>
      <c r="G1114">
        <v>0</v>
      </c>
      <c r="H1114">
        <v>0</v>
      </c>
      <c r="I1114">
        <v>10742.17208427</v>
      </c>
      <c r="J1114">
        <v>842.53836368321913</v>
      </c>
      <c r="K1114">
        <v>0</v>
      </c>
      <c r="L1114">
        <v>0</v>
      </c>
      <c r="M1114">
        <v>16799.86448968</v>
      </c>
      <c r="N1114">
        <v>1210.6152200585689</v>
      </c>
      <c r="O1114">
        <v>0</v>
      </c>
      <c r="P1114">
        <v>0</v>
      </c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t="str">
        <f>VLOOKUP(A1114,Misc!$A$3:$B$11,2,FALSE)</f>
        <v>IDR</v>
      </c>
      <c r="BR1114">
        <f>INDEX(FX!$B$30:$AK$48,MATCH(Data!BQ1114,FX!$A$30:$A$48,0),MATCH(Data!D1114,Period,0))</f>
        <v>14692.4516129</v>
      </c>
      <c r="BS1114">
        <f t="shared" si="307"/>
        <v>0</v>
      </c>
      <c r="BT1114">
        <f t="shared" si="308"/>
        <v>0.40837296307526982</v>
      </c>
      <c r="BU1114">
        <f t="shared" si="309"/>
        <v>0</v>
      </c>
      <c r="BV1114">
        <f t="shared" si="310"/>
        <v>4.677578309129244E-2</v>
      </c>
      <c r="BW1114">
        <f t="shared" si="311"/>
        <v>0</v>
      </c>
      <c r="BX1114">
        <f t="shared" si="312"/>
        <v>0</v>
      </c>
      <c r="BY1114">
        <f t="shared" si="313"/>
        <v>0</v>
      </c>
      <c r="BZ1114">
        <f t="shared" si="314"/>
        <v>0</v>
      </c>
      <c r="CA1114">
        <f t="shared" si="299"/>
        <v>0.73495977588054184</v>
      </c>
      <c r="CB1114">
        <f t="shared" si="300"/>
        <v>5.7644934570554127E-2</v>
      </c>
      <c r="CC1114">
        <f t="shared" si="301"/>
        <v>0</v>
      </c>
      <c r="CD1114">
        <f t="shared" si="302"/>
        <v>0</v>
      </c>
      <c r="CE1114" s="4" t="str">
        <f t="shared" si="303"/>
        <v/>
      </c>
      <c r="CF1114" s="4">
        <f t="shared" si="304"/>
        <v>0.11454182162072002</v>
      </c>
      <c r="CG1114" s="4" t="str">
        <f t="shared" si="305"/>
        <v/>
      </c>
      <c r="CH1114" s="4">
        <f t="shared" si="306"/>
        <v>0</v>
      </c>
      <c r="CI1114">
        <f>INDEX(FX!$B$114:$AK$132,MATCH(Data!BQ1114,FX!$A$114:$A$132,0),MATCH(Data!D1114,Period,0))</f>
        <v>14616</v>
      </c>
    </row>
    <row r="1115" spans="1:87" x14ac:dyDescent="0.15">
      <c r="A1115" t="s">
        <v>66</v>
      </c>
      <c r="B1115" s="1">
        <f t="shared" si="315"/>
        <v>44044</v>
      </c>
      <c r="C1115" t="str">
        <f t="shared" si="315"/>
        <v>Corporate Care</v>
      </c>
      <c r="D1115" s="1">
        <v>44105</v>
      </c>
      <c r="E1115">
        <v>10000</v>
      </c>
      <c r="F1115">
        <v>1409.8016949568357</v>
      </c>
      <c r="G1115">
        <v>0</v>
      </c>
      <c r="H1115">
        <v>0</v>
      </c>
      <c r="I1115">
        <v>8801.8868639199991</v>
      </c>
      <c r="J1115">
        <v>690.35640996916834</v>
      </c>
      <c r="K1115">
        <v>0</v>
      </c>
      <c r="L1115">
        <v>0</v>
      </c>
      <c r="M1115">
        <v>6632.0677586866823</v>
      </c>
      <c r="N1115">
        <v>606.29826240342288</v>
      </c>
      <c r="O1115">
        <v>0</v>
      </c>
      <c r="P1115">
        <v>0</v>
      </c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t="str">
        <f>VLOOKUP(A1115,Misc!$A$3:$B$11,2,FALSE)</f>
        <v>IDR</v>
      </c>
      <c r="BR1115">
        <f>INDEX(FX!$B$30:$AK$48,MATCH(Data!BQ1115,FX!$A$30:$A$48,0),MATCH(Data!D1115,Period,0))</f>
        <v>14692.4516129</v>
      </c>
      <c r="BS1115">
        <f t="shared" si="307"/>
        <v>0</v>
      </c>
      <c r="BT1115">
        <f t="shared" si="308"/>
        <v>0.68062160512544967</v>
      </c>
      <c r="BU1115">
        <f t="shared" si="309"/>
        <v>0</v>
      </c>
      <c r="BV1115">
        <f t="shared" si="310"/>
        <v>9.5954149253010101E-2</v>
      </c>
      <c r="BW1115">
        <f t="shared" si="311"/>
        <v>0</v>
      </c>
      <c r="BX1115">
        <f t="shared" si="312"/>
        <v>0</v>
      </c>
      <c r="BY1115">
        <f t="shared" si="313"/>
        <v>0</v>
      </c>
      <c r="BZ1115">
        <f t="shared" si="314"/>
        <v>0</v>
      </c>
      <c r="CA1115">
        <f t="shared" si="299"/>
        <v>0.60220900820470713</v>
      </c>
      <c r="CB1115">
        <f t="shared" si="300"/>
        <v>4.7232923506374411E-2</v>
      </c>
      <c r="CC1115">
        <f t="shared" si="301"/>
        <v>0</v>
      </c>
      <c r="CD1115">
        <f t="shared" si="302"/>
        <v>0</v>
      </c>
      <c r="CE1115" s="4" t="str">
        <f t="shared" si="303"/>
        <v/>
      </c>
      <c r="CF1115" s="4">
        <f t="shared" si="304"/>
        <v>0.14098016949568357</v>
      </c>
      <c r="CG1115" s="4" t="str">
        <f t="shared" si="305"/>
        <v/>
      </c>
      <c r="CH1115" s="4">
        <f t="shared" si="306"/>
        <v>0</v>
      </c>
      <c r="CI1115">
        <f>INDEX(FX!$B$114:$AK$132,MATCH(Data!BQ1115,FX!$A$114:$A$132,0),MATCH(Data!D1115,Period,0))</f>
        <v>14616</v>
      </c>
    </row>
    <row r="1116" spans="1:87" x14ac:dyDescent="0.15">
      <c r="A1116" t="s">
        <v>66</v>
      </c>
      <c r="B1116" s="1">
        <f t="shared" si="315"/>
        <v>44044</v>
      </c>
      <c r="C1116" t="str">
        <f t="shared" si="315"/>
        <v>Corporate Care</v>
      </c>
      <c r="D1116" s="1">
        <v>44136</v>
      </c>
      <c r="E1116">
        <v>4014.650278471478</v>
      </c>
      <c r="F1116">
        <v>551.53602949130436</v>
      </c>
      <c r="G1116">
        <v>0</v>
      </c>
      <c r="H1116">
        <v>0</v>
      </c>
      <c r="I1116">
        <v>8385.5884709799993</v>
      </c>
      <c r="J1116">
        <v>657.70497192411676</v>
      </c>
      <c r="K1116">
        <v>0</v>
      </c>
      <c r="L1116">
        <v>0</v>
      </c>
      <c r="M1116">
        <v>4022.7532550000315</v>
      </c>
      <c r="N1116">
        <v>257.75643236675529</v>
      </c>
      <c r="O1116">
        <v>0</v>
      </c>
      <c r="P1116">
        <v>0</v>
      </c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t="str">
        <f>VLOOKUP(A1116,Misc!$A$3:$B$11,2,FALSE)</f>
        <v>IDR</v>
      </c>
      <c r="BR1116">
        <f>INDEX(FX!$B$30:$AK$48,MATCH(Data!BQ1116,FX!$A$30:$A$48,0),MATCH(Data!D1116,Period,0))</f>
        <v>14692.4516129</v>
      </c>
      <c r="BS1116">
        <f t="shared" si="307"/>
        <v>0</v>
      </c>
      <c r="BT1116">
        <f t="shared" si="308"/>
        <v>0.27324577165505909</v>
      </c>
      <c r="BU1116">
        <f t="shared" si="309"/>
        <v>0</v>
      </c>
      <c r="BV1116">
        <f t="shared" si="310"/>
        <v>3.7538733767688889E-2</v>
      </c>
      <c r="BW1116">
        <f t="shared" si="311"/>
        <v>0</v>
      </c>
      <c r="BX1116">
        <f t="shared" si="312"/>
        <v>0</v>
      </c>
      <c r="BY1116">
        <f t="shared" si="313"/>
        <v>0</v>
      </c>
      <c r="BZ1116">
        <f t="shared" si="314"/>
        <v>0</v>
      </c>
      <c r="CA1116">
        <f t="shared" si="299"/>
        <v>0.57372663320881223</v>
      </c>
      <c r="CB1116">
        <f t="shared" si="300"/>
        <v>4.4998971806521397E-2</v>
      </c>
      <c r="CC1116">
        <f t="shared" si="301"/>
        <v>0</v>
      </c>
      <c r="CD1116">
        <f t="shared" si="302"/>
        <v>0</v>
      </c>
      <c r="CE1116" s="4" t="str">
        <f t="shared" si="303"/>
        <v/>
      </c>
      <c r="CF1116" s="4">
        <f t="shared" si="304"/>
        <v>0.13738084048040516</v>
      </c>
      <c r="CG1116" s="4" t="str">
        <f t="shared" si="305"/>
        <v/>
      </c>
      <c r="CH1116" s="4">
        <f t="shared" si="306"/>
        <v>0</v>
      </c>
      <c r="CI1116">
        <f>INDEX(FX!$B$114:$AK$132,MATCH(Data!BQ1116,FX!$A$114:$A$132,0),MATCH(Data!D1116,Period,0))</f>
        <v>14616</v>
      </c>
    </row>
    <row r="1117" spans="1:87" x14ac:dyDescent="0.15">
      <c r="A1117" t="s">
        <v>66</v>
      </c>
      <c r="B1117" s="1">
        <f t="shared" si="315"/>
        <v>44044</v>
      </c>
      <c r="C1117" t="str">
        <f t="shared" si="315"/>
        <v>Corporate Care</v>
      </c>
      <c r="D1117" s="1">
        <v>44166</v>
      </c>
      <c r="E1117">
        <v>10000</v>
      </c>
      <c r="F1117">
        <v>1409.8016949568357</v>
      </c>
      <c r="G1117">
        <v>0</v>
      </c>
      <c r="H1117">
        <v>0</v>
      </c>
      <c r="I1117">
        <v>9167.978414969999</v>
      </c>
      <c r="J1117">
        <v>719.069986145793</v>
      </c>
      <c r="K1117">
        <v>0</v>
      </c>
      <c r="L1117">
        <v>0</v>
      </c>
      <c r="M1117">
        <v>24636.326036499962</v>
      </c>
      <c r="N1117">
        <v>1838.3124906453181</v>
      </c>
      <c r="O1117">
        <v>0</v>
      </c>
      <c r="P1117">
        <v>0</v>
      </c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t="str">
        <f>VLOOKUP(A1117,Misc!$A$3:$B$11,2,FALSE)</f>
        <v>IDR</v>
      </c>
      <c r="BR1117">
        <f>INDEX(FX!$B$30:$AK$48,MATCH(Data!BQ1117,FX!$A$30:$A$48,0),MATCH(Data!D1117,Period,0))</f>
        <v>14692.4516129</v>
      </c>
      <c r="BS1117">
        <f t="shared" si="307"/>
        <v>0</v>
      </c>
      <c r="BT1117">
        <f t="shared" si="308"/>
        <v>0.68062160512544967</v>
      </c>
      <c r="BU1117">
        <f t="shared" si="309"/>
        <v>0</v>
      </c>
      <c r="BV1117">
        <f t="shared" si="310"/>
        <v>9.5954149253010101E-2</v>
      </c>
      <c r="BW1117">
        <f t="shared" si="311"/>
        <v>0</v>
      </c>
      <c r="BX1117">
        <f t="shared" si="312"/>
        <v>0</v>
      </c>
      <c r="BY1117">
        <f t="shared" si="313"/>
        <v>0</v>
      </c>
      <c r="BZ1117">
        <f t="shared" si="314"/>
        <v>0</v>
      </c>
      <c r="CA1117">
        <f t="shared" si="299"/>
        <v>0.62725632286330046</v>
      </c>
      <c r="CB1117">
        <f t="shared" si="300"/>
        <v>4.919745389612705E-2</v>
      </c>
      <c r="CC1117">
        <f t="shared" si="301"/>
        <v>0</v>
      </c>
      <c r="CD1117">
        <f t="shared" si="302"/>
        <v>0</v>
      </c>
      <c r="CE1117" s="4" t="str">
        <f t="shared" si="303"/>
        <v/>
      </c>
      <c r="CF1117" s="4">
        <f t="shared" si="304"/>
        <v>0.14098016949568357</v>
      </c>
      <c r="CG1117" s="4" t="str">
        <f t="shared" si="305"/>
        <v/>
      </c>
      <c r="CH1117" s="4">
        <f t="shared" si="306"/>
        <v>0</v>
      </c>
      <c r="CI1117">
        <f>INDEX(FX!$B$114:$AK$132,MATCH(Data!BQ1117,FX!$A$114:$A$132,0),MATCH(Data!D1117,Period,0))</f>
        <v>14616</v>
      </c>
    </row>
    <row r="1118" spans="1:87" x14ac:dyDescent="0.15">
      <c r="A1118" t="s">
        <v>66</v>
      </c>
      <c r="B1118" s="1">
        <f>B1117</f>
        <v>44044</v>
      </c>
      <c r="C1118" t="s">
        <v>109</v>
      </c>
      <c r="D1118" s="1">
        <v>43831</v>
      </c>
      <c r="E1118">
        <f t="array" ref="E1118:E1129">TRANSPOSE('[12]D2C_Key Metrics P1'!$F$6:$Q$6)</f>
        <v>61.144500000000001</v>
      </c>
      <c r="F1118">
        <f t="array" ref="F1118:F1129">TRANSPOSE('[12]D2C_Key Metrics P1'!$F$11:$Q$11)</f>
        <v>30.920459548538513</v>
      </c>
      <c r="G1118">
        <f t="array" ref="G1118:G1129">TRANSPOSE('[12]D2C_Key Metrics P1'!$F$16:$Q$16)</f>
        <v>61.144500000000001</v>
      </c>
      <c r="H1118">
        <f t="array" ref="H1118:H1129">TRANSPOSE('[12]D2C_Key Metrics P1'!$F$21:$Q$21)</f>
        <v>30.9204595485018</v>
      </c>
      <c r="I1118">
        <f t="array" ref="I1118:I1129">TRANSPOSE('[12]D2C_Key Metrics P1'!$F$7:$Q$7)</f>
        <v>480</v>
      </c>
      <c r="J1118">
        <f t="array" ref="J1118:J1129">TRANSPOSE('[12]D2C_Key Metrics P1'!$F$12:$Q$12)</f>
        <v>199.3646285219298</v>
      </c>
      <c r="K1118">
        <f t="array" ref="K1118:K1129">TRANSPOSE('[12]D2C_Key Metrics P1'!$F$17:$Q$17)</f>
        <v>480</v>
      </c>
      <c r="L1118">
        <f t="array" ref="L1118:L1129">TRANSPOSE('[12]D2C_Key Metrics P1'!$F$22:$Q$22)</f>
        <v>159.89523426822669</v>
      </c>
      <c r="M1118">
        <f t="array" ref="M1118:M1129">TRANSPOSE('[12]D2C_Key Metrics P1'!$F$9:$Q$9)</f>
        <v>48.082000000000001</v>
      </c>
      <c r="N1118">
        <f t="array" ref="N1118:N1129">TRANSPOSE('[12]D2C_Key Metrics P1'!$F$14:$Q$14)</f>
        <v>30.241606491957999</v>
      </c>
      <c r="O1118">
        <f t="array" ref="O1118:O1129">TRANSPOSE('[12]D2C_Key Metrics P1'!$F$19:$Q$19)</f>
        <v>48.01</v>
      </c>
      <c r="P1118">
        <f t="array" ref="P1118:P1129">TRANSPOSE('[12]D2C_Key Metrics P1'!$F$24:$Q$24)</f>
        <v>30.218291149923999</v>
      </c>
      <c r="Q1118" t="str">
        <f t="array" ref="Q1118:Q1129">'[12]D2C_Key Products'!$D$6</f>
        <v>Bebas Handal</v>
      </c>
      <c r="R1118" t="str">
        <f t="array" ref="R1118:R1129">'[12]D2C_Key Products'!$D$9</f>
        <v>Bebas Rencana</v>
      </c>
      <c r="S1118" t="str">
        <f t="array" ref="S1118:S1129">'[12]D2C_Key Products'!$D$12</f>
        <v>Bebas Aksi</v>
      </c>
      <c r="T1118" t="str">
        <f t="array" ref="T1118:T1129">'[12]D2C_Key Products'!$D$15</f>
        <v>Cancer Care</v>
      </c>
      <c r="U1118" t="str">
        <f t="array" ref="U1118:U1129">'[12]D2C_Key Products'!$D$18</f>
        <v>Credit Life</v>
      </c>
      <c r="V1118">
        <f t="array" ref="V1118:V1129">'[12]D2C_Key Products'!$D$21</f>
        <v>0</v>
      </c>
      <c r="W1118">
        <f t="array" ref="W1118:W1129">'[12]D2C_Key Products'!$D$24</f>
        <v>0</v>
      </c>
      <c r="X1118">
        <f t="array" ref="X1118:X1129">'[12]D2C_Key Products'!$D$27</f>
        <v>0</v>
      </c>
      <c r="Y1118">
        <f t="array" ref="Y1118:Y1129">'[12]D2C_Key Products'!$D$30</f>
        <v>0</v>
      </c>
      <c r="Z1118">
        <f t="array" ref="Z1118:Z1129">'[12]D2C_Key Products'!$D$33</f>
        <v>0</v>
      </c>
      <c r="AA1118">
        <f t="array" ref="AA1118:AA1129">TRANSPOSE('[12]D2C_Key Products'!$F$6:$Q$6)</f>
        <v>51.142499999999998</v>
      </c>
      <c r="AB1118">
        <f t="array" ref="AB1118:AB1129">TRANSPOSE('[12]D2C_Key Products'!$F$9:$Q$9)</f>
        <v>8.0459999999999994</v>
      </c>
      <c r="AC1118">
        <f t="array" ref="AC1118:AC1129">TRANSPOSE('[12]D2C_Key Products'!$F$12:$Q$12)</f>
        <v>1.9560000000000002</v>
      </c>
      <c r="AD1118">
        <f t="array" ref="AD1118:AD1129">TRANSPOSE('[12]D2C_Key Products'!$F$15:$Q$15)</f>
        <v>0</v>
      </c>
      <c r="AE1118">
        <f t="array" ref="AE1118:AE1129">TRANSPOSE('[12]D2C_Key Products'!$F$18:$Q$18)</f>
        <v>0</v>
      </c>
      <c r="AF1118">
        <f t="array" ref="AF1118:AF1129">TRANSPOSE('[12]D2C_Key Products'!$F$21:$Q$21)</f>
        <v>0</v>
      </c>
      <c r="AG1118">
        <f t="array" ref="AG1118:AG1129">TRANSPOSE('[12]D2C_Key Products'!$F$24:$Q$24)</f>
        <v>0</v>
      </c>
      <c r="AH1118">
        <f t="array" ref="AH1118:AH1129">TRANSPOSE('[12]D2C_Key Products'!$F$27:$Q$27)</f>
        <v>0</v>
      </c>
      <c r="AI1118">
        <f t="array" ref="AI1118:AI1129">TRANSPOSE('[12]D2C_Key Products'!$F$30:$Q$30)</f>
        <v>0</v>
      </c>
      <c r="AJ1118">
        <f t="array" ref="AJ1118:AJ1129">TRANSPOSE('[12]D2C_Key Products'!$F$33:$Q$33)</f>
        <v>0</v>
      </c>
      <c r="AK1118">
        <f t="array" ref="AK1118:AK1129">TRANSPOSE('[12]D2C_Key Products'!$F$36:$Q$36)</f>
        <v>0</v>
      </c>
      <c r="AL1118">
        <f t="array" ref="AL1118:AL1129">TRANSPOSE('[12]D2C_Key Products'!$F$7:$Q$7)</f>
        <v>22.838022340662086</v>
      </c>
      <c r="AM1118">
        <f t="array" ref="AM1118:AM1129">TRANSPOSE('[12]D2C_Key Products'!$F$10:$Q$10)</f>
        <v>6.4877092316231133</v>
      </c>
      <c r="AN1118">
        <f t="array" ref="AN1118:AN1129">TRANSPOSE('[12]D2C_Key Products'!$F$13:$Q$13)</f>
        <v>1.5947279762533153</v>
      </c>
      <c r="AO1118">
        <f t="array" ref="AO1118:AO1129">TRANSPOSE('[12]D2C_Key Products'!$F$16:$Q$16)</f>
        <v>0</v>
      </c>
      <c r="AP1118">
        <f t="array" ref="AP1118:AP1129">TRANSPOSE('[12]D2C_Key Products'!$F$19:$Q$19)</f>
        <v>0</v>
      </c>
      <c r="AQ1118">
        <f t="array" ref="AQ1118:AQ1129">TRANSPOSE('[12]D2C_Key Products'!$F$22:$Q$22)</f>
        <v>0</v>
      </c>
      <c r="AR1118">
        <f t="array" ref="AR1118:AR1129">TRANSPOSE('[12]D2C_Key Products'!$F$25:$Q$25)</f>
        <v>0</v>
      </c>
      <c r="AS1118">
        <f t="array" ref="AS1118:AS1129">TRANSPOSE('[12]D2C_Key Products'!$F$28:$Q$28)</f>
        <v>0</v>
      </c>
      <c r="AT1118">
        <f t="array" ref="AT1118:AT1129">TRANSPOSE('[12]D2C_Key Products'!$F$31:$Q$31)</f>
        <v>0</v>
      </c>
      <c r="AU1118">
        <f t="array" ref="AU1118:AU1129">TRANSPOSE('[12]D2C_Key Products'!$F$34:$Q$35)</f>
        <v>0</v>
      </c>
      <c r="AV1118">
        <f t="array" ref="AV1118:AV1129">TRANSPOSE('[12]D2C_Key Products'!$F$37:$Q$37)</f>
        <v>0</v>
      </c>
      <c r="AW1118" s="4" t="str">
        <f t="array" ref="AW1118:AW1129">'[12]D2C_Key Products'!$D$8</f>
        <v>Traditional</v>
      </c>
      <c r="AX1118" s="4" t="str">
        <f t="array" ref="AX1118:AX1129">'[12]D2C_Key Products'!$D$11</f>
        <v>Traditional</v>
      </c>
      <c r="AY1118" s="4" t="str">
        <f t="array" ref="AY1118:AY1129">'[12]D2C_Key Products'!$D$14</f>
        <v>Traditional</v>
      </c>
      <c r="AZ1118" s="4" t="str">
        <f t="array" ref="AZ1118:AZ1129">'[12]D2C_Key Products'!$D$17</f>
        <v>Traditional</v>
      </c>
      <c r="BA1118" s="4" t="str">
        <f t="array" ref="BA1118:BA1129">'[12]D2C_Key Products'!$D$20</f>
        <v>Traditional</v>
      </c>
      <c r="BB1118" s="4">
        <f t="array" ref="BB1118:BB1129">'[12]D2C_Key Products'!$D$23</f>
        <v>0</v>
      </c>
      <c r="BC1118" s="4">
        <f t="array" ref="BC1118:BC1129">'[12]D2C_Key Products'!$D$26</f>
        <v>0</v>
      </c>
      <c r="BD1118" s="4">
        <f t="array" ref="BD1118:BD1129">'[12]D2C_Key Products'!$D$29</f>
        <v>0</v>
      </c>
      <c r="BE1118" s="4">
        <f t="array" ref="BE1118:BE1129">'[12]D2C_Key Products'!$D$32</f>
        <v>0</v>
      </c>
      <c r="BF1118" s="4">
        <f t="array" ref="BF1118:BF1129">'[12]D2C_Key Products'!$D$35</f>
        <v>0</v>
      </c>
      <c r="BG1118" s="4">
        <f t="array" ref="BG1118:BG1129">'[12]D2C_Key Products'!$D$7</f>
        <v>1</v>
      </c>
      <c r="BH1118" s="4">
        <f t="array" ref="BH1118:BH1129">'[12]D2C_Key Products'!$D$10</f>
        <v>1</v>
      </c>
      <c r="BI1118" s="4">
        <f t="array" ref="BI1118:BI1129">'[12]D2C_Key Products'!$D$13</f>
        <v>1</v>
      </c>
      <c r="BJ1118" s="4">
        <f t="array" ref="BJ1118:BJ1129">'[12]D2C_Key Products'!$D$16</f>
        <v>1</v>
      </c>
      <c r="BK1118" s="4">
        <f t="array" ref="BK1118:BK1129">'[12]D2C_Key Products'!$D$19</f>
        <v>1</v>
      </c>
      <c r="BL1118" s="4">
        <f t="array" ref="BL1118:BL1129">'[12]D2C_Key Products'!$D$22</f>
        <v>0</v>
      </c>
      <c r="BM1118" s="4">
        <f t="array" ref="BM1118:BM1129">'[12]D2C_Key Products'!$D$25</f>
        <v>0</v>
      </c>
      <c r="BN1118" s="4">
        <f t="array" ref="BN1118:BN1129">'[12]D2C_Key Products'!$D$28</f>
        <v>0</v>
      </c>
      <c r="BO1118" s="4">
        <f t="array" ref="BO1118:BO1129">'[12]D2C_Key Products'!$D$31</f>
        <v>0</v>
      </c>
      <c r="BP1118" s="4">
        <f t="array" ref="BP1118:BP1129">'[12]D2C_Key Products'!$D$34</f>
        <v>0</v>
      </c>
      <c r="BQ1118" t="str">
        <f>VLOOKUP(A1118,Misc!$A$3:$B$11,2,FALSE)</f>
        <v>IDR</v>
      </c>
      <c r="BR1118">
        <f>INDEX(FX!$B$30:$AK$48,MATCH(Data!BQ1118,FX!$A$30:$A$48,0),MATCH(Data!D1118,Period,0))</f>
        <v>13731.90322581</v>
      </c>
      <c r="BS1118">
        <f t="shared" si="307"/>
        <v>4.4527330985755101E-3</v>
      </c>
      <c r="BT1118">
        <f t="shared" si="308"/>
        <v>0</v>
      </c>
      <c r="BU1118">
        <f t="shared" si="309"/>
        <v>2.2517242541020468E-3</v>
      </c>
      <c r="BV1118">
        <f t="shared" si="310"/>
        <v>0</v>
      </c>
      <c r="BW1118">
        <f t="shared" si="311"/>
        <v>4.4527330985755101E-3</v>
      </c>
      <c r="BX1118">
        <f t="shared" si="312"/>
        <v>0</v>
      </c>
      <c r="BY1118">
        <f t="shared" si="313"/>
        <v>2.2517242540993731E-3</v>
      </c>
      <c r="BZ1118">
        <f t="shared" si="314"/>
        <v>0</v>
      </c>
      <c r="CA1118">
        <f t="shared" si="299"/>
        <v>3.396307361339522E-2</v>
      </c>
      <c r="CB1118">
        <f t="shared" si="300"/>
        <v>1.4106324071661444E-2</v>
      </c>
      <c r="CC1118">
        <f t="shared" si="301"/>
        <v>3.396307361339522E-2</v>
      </c>
      <c r="CD1118">
        <f t="shared" si="302"/>
        <v>1.1313611691422618E-2</v>
      </c>
      <c r="CE1118" s="4">
        <f t="shared" si="303"/>
        <v>0.50569486296459221</v>
      </c>
      <c r="CF1118" s="4" t="str">
        <f t="shared" si="304"/>
        <v/>
      </c>
      <c r="CG1118" s="4">
        <f t="shared" si="305"/>
        <v>0.99999999999881262</v>
      </c>
      <c r="CH1118" s="4" t="str">
        <f t="shared" si="306"/>
        <v/>
      </c>
      <c r="CI1118">
        <f>INDEX(FX!$B$114:$AK$132,MATCH(Data!BQ1118,FX!$A$114:$A$132,0),MATCH(Data!D1118,Period,0))</f>
        <v>14132.996485061512</v>
      </c>
    </row>
    <row r="1119" spans="1:87" x14ac:dyDescent="0.15">
      <c r="A1119" t="s">
        <v>66</v>
      </c>
      <c r="B1119" s="1">
        <f t="shared" si="315"/>
        <v>44044</v>
      </c>
      <c r="C1119" t="s">
        <v>109</v>
      </c>
      <c r="D1119" s="1">
        <v>43862</v>
      </c>
      <c r="E1119">
        <v>71.870199999999997</v>
      </c>
      <c r="F1119">
        <v>40.765267466626042</v>
      </c>
      <c r="G1119">
        <v>71.870199999999997</v>
      </c>
      <c r="H1119">
        <v>40.765267466626035</v>
      </c>
      <c r="I1119">
        <v>420</v>
      </c>
      <c r="J1119">
        <v>174.44404995668856</v>
      </c>
      <c r="K1119">
        <v>420</v>
      </c>
      <c r="L1119">
        <v>139.90832998469836</v>
      </c>
      <c r="M1119">
        <v>29.682300000000001</v>
      </c>
      <c r="N1119">
        <v>19.035035655720403</v>
      </c>
      <c r="O1119">
        <v>29.403300000000002</v>
      </c>
      <c r="P1119">
        <v>11.783217884762001</v>
      </c>
      <c r="Q1119" t="str">
        <v>Bebas Handal</v>
      </c>
      <c r="R1119" t="str">
        <v>Bebas Rencana</v>
      </c>
      <c r="S1119" t="str">
        <v>Bebas Aksi</v>
      </c>
      <c r="T1119" t="str">
        <v>Cancer Care</v>
      </c>
      <c r="U1119" t="str">
        <v>Credit Life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41.654200000000003</v>
      </c>
      <c r="AB1119">
        <v>23.658000000000001</v>
      </c>
      <c r="AC1119">
        <v>6.5580000000000007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17.180993816350572</v>
      </c>
      <c r="AM1119">
        <v>18.4734627318749</v>
      </c>
      <c r="AN1119">
        <v>5.110810918400575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 s="4" t="str">
        <v>Traditional</v>
      </c>
      <c r="AX1119" s="4" t="str">
        <v>Traditional</v>
      </c>
      <c r="AY1119" s="4" t="str">
        <v>Traditional</v>
      </c>
      <c r="AZ1119" s="4" t="str">
        <v>Traditional</v>
      </c>
      <c r="BA1119" s="4" t="str">
        <v>Traditional</v>
      </c>
      <c r="BB1119" s="4">
        <v>0</v>
      </c>
      <c r="BC1119" s="4">
        <v>0</v>
      </c>
      <c r="BD1119" s="4">
        <v>0</v>
      </c>
      <c r="BE1119" s="4">
        <v>0</v>
      </c>
      <c r="BF1119" s="4">
        <v>0</v>
      </c>
      <c r="BG1119" s="4">
        <v>1</v>
      </c>
      <c r="BH1119" s="4">
        <v>1</v>
      </c>
      <c r="BI1119" s="4">
        <v>1</v>
      </c>
      <c r="BJ1119" s="4">
        <v>1</v>
      </c>
      <c r="BK1119" s="4">
        <v>1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t="str">
        <f>VLOOKUP(A1119,Misc!$A$3:$B$11,2,FALSE)</f>
        <v>IDR</v>
      </c>
      <c r="BR1119">
        <f>INDEX(FX!$B$30:$AK$48,MATCH(Data!BQ1119,FX!$A$30:$A$48,0),MATCH(Data!D1119,Period,0))</f>
        <v>13769.724137929999</v>
      </c>
      <c r="BS1119">
        <f t="shared" si="307"/>
        <v>5.2194364447742843E-3</v>
      </c>
      <c r="BT1119">
        <f t="shared" si="308"/>
        <v>0</v>
      </c>
      <c r="BU1119">
        <f t="shared" si="309"/>
        <v>2.9604999387267523E-3</v>
      </c>
      <c r="BV1119">
        <f t="shared" si="310"/>
        <v>0</v>
      </c>
      <c r="BW1119">
        <f t="shared" si="311"/>
        <v>5.2194364447742843E-3</v>
      </c>
      <c r="BX1119">
        <f t="shared" si="312"/>
        <v>0</v>
      </c>
      <c r="BY1119">
        <f t="shared" si="313"/>
        <v>2.9604999387267514E-3</v>
      </c>
      <c r="BZ1119">
        <f t="shared" si="314"/>
        <v>0</v>
      </c>
      <c r="CA1119">
        <f t="shared" si="299"/>
        <v>2.9717689411720816E-2</v>
      </c>
      <c r="CB1119">
        <f t="shared" si="300"/>
        <v>1.2343033562703764E-2</v>
      </c>
      <c r="CC1119">
        <f t="shared" si="301"/>
        <v>2.9717689411720816E-2</v>
      </c>
      <c r="CD1119">
        <f t="shared" si="302"/>
        <v>9.8994102299947914E-3</v>
      </c>
      <c r="CE1119" s="4">
        <f t="shared" si="303"/>
        <v>0.56720681821709196</v>
      </c>
      <c r="CF1119" s="4" t="str">
        <f t="shared" si="304"/>
        <v/>
      </c>
      <c r="CG1119" s="4">
        <f t="shared" si="305"/>
        <v>0.99999999999999967</v>
      </c>
      <c r="CH1119" s="4" t="str">
        <f t="shared" si="306"/>
        <v/>
      </c>
      <c r="CI1119">
        <f>INDEX(FX!$B$114:$AK$132,MATCH(Data!BQ1119,FX!$A$114:$A$132,0),MATCH(Data!D1119,Period,0))</f>
        <v>14132.996485061512</v>
      </c>
    </row>
    <row r="1120" spans="1:87" x14ac:dyDescent="0.15">
      <c r="A1120" t="s">
        <v>66</v>
      </c>
      <c r="B1120" s="1">
        <f t="shared" si="315"/>
        <v>44044</v>
      </c>
      <c r="C1120" t="s">
        <v>109</v>
      </c>
      <c r="D1120" s="1">
        <v>43891</v>
      </c>
      <c r="E1120">
        <v>84.041200000000003</v>
      </c>
      <c r="F1120">
        <v>54.097706524566846</v>
      </c>
      <c r="G1120">
        <v>84.041200000000003</v>
      </c>
      <c r="H1120">
        <v>54.097706524566853</v>
      </c>
      <c r="I1120">
        <v>600</v>
      </c>
      <c r="J1120">
        <v>249.20578565241223</v>
      </c>
      <c r="K1120">
        <v>600</v>
      </c>
      <c r="L1120">
        <v>199.86904283528338</v>
      </c>
      <c r="M1120">
        <v>38.439900000000002</v>
      </c>
      <c r="N1120">
        <v>28.811691088891397</v>
      </c>
      <c r="O1120">
        <v>38.790900000000001</v>
      </c>
      <c r="P1120">
        <v>36.2246756100784</v>
      </c>
      <c r="Q1120" t="str">
        <v>Bebas Handal</v>
      </c>
      <c r="R1120" t="str">
        <v>Bebas Rencana</v>
      </c>
      <c r="S1120" t="str">
        <v>Bebas Aksi</v>
      </c>
      <c r="T1120" t="str">
        <v>Cancer Care</v>
      </c>
      <c r="U1120" t="str">
        <v>Credit Life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61.819200000000002</v>
      </c>
      <c r="AB1120">
        <v>18.001000000000001</v>
      </c>
      <c r="AC1120">
        <v>4.2210000000000001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30.169365114648716</v>
      </c>
      <c r="AM1120">
        <v>17.505301575685788</v>
      </c>
      <c r="AN1120">
        <v>6.4230398342323429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 s="4" t="str">
        <v>Traditional</v>
      </c>
      <c r="AX1120" s="4" t="str">
        <v>Traditional</v>
      </c>
      <c r="AY1120" s="4" t="str">
        <v>Traditional</v>
      </c>
      <c r="AZ1120" s="4" t="str">
        <v>Traditional</v>
      </c>
      <c r="BA1120" s="4" t="str">
        <v>Traditional</v>
      </c>
      <c r="BB1120" s="4">
        <v>0</v>
      </c>
      <c r="BC1120" s="4">
        <v>0</v>
      </c>
      <c r="BD1120" s="4">
        <v>0</v>
      </c>
      <c r="BE1120" s="4">
        <v>0</v>
      </c>
      <c r="BF1120" s="4">
        <v>0</v>
      </c>
      <c r="BG1120" s="4">
        <v>1</v>
      </c>
      <c r="BH1120" s="4">
        <v>1</v>
      </c>
      <c r="BI1120" s="4">
        <v>1</v>
      </c>
      <c r="BJ1120" s="4">
        <v>1</v>
      </c>
      <c r="BK1120" s="4">
        <v>1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t="str">
        <f>VLOOKUP(A1120,Misc!$A$3:$B$11,2,FALSE)</f>
        <v>IDR</v>
      </c>
      <c r="BR1120">
        <f>INDEX(FX!$B$30:$AK$48,MATCH(Data!BQ1120,FX!$A$30:$A$48,0),MATCH(Data!D1120,Period,0))</f>
        <v>15112.51612903</v>
      </c>
      <c r="BS1120">
        <f t="shared" si="307"/>
        <v>5.5610329400121016E-3</v>
      </c>
      <c r="BT1120">
        <f t="shared" si="308"/>
        <v>0</v>
      </c>
      <c r="BU1120">
        <f t="shared" si="309"/>
        <v>3.5796624508244025E-3</v>
      </c>
      <c r="BV1120">
        <f t="shared" si="310"/>
        <v>0</v>
      </c>
      <c r="BW1120">
        <f t="shared" si="311"/>
        <v>5.5610329400121016E-3</v>
      </c>
      <c r="BX1120">
        <f t="shared" si="312"/>
        <v>0</v>
      </c>
      <c r="BY1120">
        <f t="shared" si="313"/>
        <v>3.5796624508244034E-3</v>
      </c>
      <c r="BZ1120">
        <f t="shared" si="314"/>
        <v>0</v>
      </c>
      <c r="CA1120">
        <f t="shared" si="299"/>
        <v>4.2453842016744021E-2</v>
      </c>
      <c r="CB1120">
        <f t="shared" si="300"/>
        <v>1.7632905089576805E-2</v>
      </c>
      <c r="CC1120">
        <f t="shared" si="301"/>
        <v>4.2453842016744021E-2</v>
      </c>
      <c r="CD1120">
        <f t="shared" si="302"/>
        <v>1.4142014614278274E-2</v>
      </c>
      <c r="CE1120" s="4">
        <f t="shared" si="303"/>
        <v>0.64370459399159985</v>
      </c>
      <c r="CF1120" s="4" t="str">
        <f t="shared" si="304"/>
        <v/>
      </c>
      <c r="CG1120" s="4">
        <f t="shared" si="305"/>
        <v>1.0000000000000002</v>
      </c>
      <c r="CH1120" s="4" t="str">
        <f t="shared" si="306"/>
        <v/>
      </c>
      <c r="CI1120">
        <f>INDEX(FX!$B$114:$AK$132,MATCH(Data!BQ1120,FX!$A$114:$A$132,0),MATCH(Data!D1120,Period,0))</f>
        <v>14132.996485061512</v>
      </c>
    </row>
    <row r="1121" spans="1:87" x14ac:dyDescent="0.15">
      <c r="A1121" t="s">
        <v>66</v>
      </c>
      <c r="B1121" s="1">
        <f t="shared" si="315"/>
        <v>44044</v>
      </c>
      <c r="C1121" t="s">
        <v>109</v>
      </c>
      <c r="D1121" s="1">
        <v>43922</v>
      </c>
      <c r="E1121">
        <v>113.71720000000001</v>
      </c>
      <c r="F1121">
        <v>72.178063260560904</v>
      </c>
      <c r="G1121">
        <v>113.71719999999998</v>
      </c>
      <c r="H1121">
        <v>72.178063260560918</v>
      </c>
      <c r="I1121">
        <v>840</v>
      </c>
      <c r="J1121">
        <v>348.88809991337712</v>
      </c>
      <c r="K1121">
        <v>840</v>
      </c>
      <c r="L1121">
        <v>279.81665996939671</v>
      </c>
      <c r="M1121">
        <v>26.856000000000002</v>
      </c>
      <c r="N1121">
        <v>18.7234499400952</v>
      </c>
      <c r="O1121">
        <v>26.856000000000002</v>
      </c>
      <c r="P1121">
        <v>18.7518155175059</v>
      </c>
      <c r="Q1121" t="str">
        <v>Bebas Handal</v>
      </c>
      <c r="R1121" t="str">
        <v>Bebas Rencana</v>
      </c>
      <c r="S1121" t="str">
        <v>Bebas Aksi</v>
      </c>
      <c r="T1121" t="str">
        <v>Cancer Care</v>
      </c>
      <c r="U1121" t="str">
        <v>Credit Life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84.1892</v>
      </c>
      <c r="AB1121">
        <v>22.715</v>
      </c>
      <c r="AC1121">
        <v>6.8130000000000006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42.14554989061849</v>
      </c>
      <c r="AM1121">
        <v>17.912391665532834</v>
      </c>
      <c r="AN1121">
        <v>12.120121704409588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 s="4" t="str">
        <v>Traditional</v>
      </c>
      <c r="AX1121" s="4" t="str">
        <v>Traditional</v>
      </c>
      <c r="AY1121" s="4" t="str">
        <v>Traditional</v>
      </c>
      <c r="AZ1121" s="4" t="str">
        <v>Traditional</v>
      </c>
      <c r="BA1121" s="4" t="str">
        <v>Traditional</v>
      </c>
      <c r="BB1121" s="4">
        <v>0</v>
      </c>
      <c r="BC1121" s="4">
        <v>0</v>
      </c>
      <c r="BD1121" s="4">
        <v>0</v>
      </c>
      <c r="BE1121" s="4">
        <v>0</v>
      </c>
      <c r="BF1121" s="4">
        <v>0</v>
      </c>
      <c r="BG1121" s="4">
        <v>1</v>
      </c>
      <c r="BH1121" s="4">
        <v>1</v>
      </c>
      <c r="BI1121" s="4">
        <v>1</v>
      </c>
      <c r="BJ1121" s="4">
        <v>1</v>
      </c>
      <c r="BK1121" s="4">
        <v>1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t="str">
        <f>VLOOKUP(A1121,Misc!$A$3:$B$11,2,FALSE)</f>
        <v>IDR</v>
      </c>
      <c r="BR1121">
        <f>INDEX(FX!$B$30:$AK$48,MATCH(Data!BQ1121,FX!$A$30:$A$48,0),MATCH(Data!D1121,Period,0))</f>
        <v>15820.87096774</v>
      </c>
      <c r="BS1121">
        <f t="shared" si="307"/>
        <v>7.1877964387598078E-3</v>
      </c>
      <c r="BT1121">
        <f t="shared" si="308"/>
        <v>0</v>
      </c>
      <c r="BU1121">
        <f t="shared" si="309"/>
        <v>4.5622054188886093E-3</v>
      </c>
      <c r="BV1121">
        <f t="shared" si="310"/>
        <v>0</v>
      </c>
      <c r="BW1121">
        <f t="shared" si="311"/>
        <v>7.187796438759806E-3</v>
      </c>
      <c r="BX1121">
        <f t="shared" si="312"/>
        <v>0</v>
      </c>
      <c r="BY1121">
        <f t="shared" si="313"/>
        <v>4.5622054188886102E-3</v>
      </c>
      <c r="BZ1121">
        <f t="shared" si="314"/>
        <v>0</v>
      </c>
      <c r="CA1121">
        <f t="shared" si="299"/>
        <v>5.9435378823441631E-2</v>
      </c>
      <c r="CB1121">
        <f t="shared" si="300"/>
        <v>2.4686067125407527E-2</v>
      </c>
      <c r="CC1121">
        <f t="shared" si="301"/>
        <v>5.9435378823441631E-2</v>
      </c>
      <c r="CD1121">
        <f t="shared" si="302"/>
        <v>1.9798820459989583E-2</v>
      </c>
      <c r="CE1121" s="4">
        <f t="shared" si="303"/>
        <v>0.63471544551361536</v>
      </c>
      <c r="CF1121" s="4" t="str">
        <f t="shared" si="304"/>
        <v/>
      </c>
      <c r="CG1121" s="4">
        <f t="shared" si="305"/>
        <v>1.0000000000000002</v>
      </c>
      <c r="CH1121" s="4" t="str">
        <f t="shared" si="306"/>
        <v/>
      </c>
      <c r="CI1121">
        <f>INDEX(FX!$B$114:$AK$132,MATCH(Data!BQ1121,FX!$A$114:$A$132,0),MATCH(Data!D1121,Period,0))</f>
        <v>14132.996485061512</v>
      </c>
    </row>
    <row r="1122" spans="1:87" x14ac:dyDescent="0.15">
      <c r="A1122" t="s">
        <v>66</v>
      </c>
      <c r="B1122" s="1">
        <f t="shared" si="315"/>
        <v>44044</v>
      </c>
      <c r="C1122" t="s">
        <v>109</v>
      </c>
      <c r="D1122" s="1">
        <v>43952</v>
      </c>
      <c r="E1122">
        <v>95.786000000000001</v>
      </c>
      <c r="F1122">
        <v>49.970018185694208</v>
      </c>
      <c r="G1122">
        <v>95.78600000000003</v>
      </c>
      <c r="H1122">
        <v>49.970018185694201</v>
      </c>
      <c r="I1122">
        <v>600</v>
      </c>
      <c r="J1122">
        <v>249.20578565241223</v>
      </c>
      <c r="K1122">
        <v>600</v>
      </c>
      <c r="L1122">
        <v>199.86904283528338</v>
      </c>
      <c r="M1122">
        <v>77.481800000000007</v>
      </c>
      <c r="N1122">
        <v>53.349123944300004</v>
      </c>
      <c r="O1122">
        <v>77.199799999999996</v>
      </c>
      <c r="P1122">
        <v>52.656017600805697</v>
      </c>
      <c r="Q1122" t="str">
        <v>Bebas Handal</v>
      </c>
      <c r="R1122" t="str">
        <v>Bebas Rencana</v>
      </c>
      <c r="S1122" t="str">
        <v>Bebas Aksi</v>
      </c>
      <c r="T1122" t="str">
        <v>Cancer Care</v>
      </c>
      <c r="U1122" t="str">
        <v>Credit Life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79.661000000000001</v>
      </c>
      <c r="AB1122">
        <v>14.586</v>
      </c>
      <c r="AC1122">
        <v>1.5389999999999999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32.152567770069496</v>
      </c>
      <c r="AM1122">
        <v>11.855850415624715</v>
      </c>
      <c r="AN1122">
        <v>5.9615999999999998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 s="4" t="str">
        <v>Traditional</v>
      </c>
      <c r="AX1122" s="4" t="str">
        <v>Traditional</v>
      </c>
      <c r="AY1122" s="4" t="str">
        <v>Traditional</v>
      </c>
      <c r="AZ1122" s="4" t="str">
        <v>Traditional</v>
      </c>
      <c r="BA1122" s="4" t="str">
        <v>Traditional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1</v>
      </c>
      <c r="BH1122" s="4">
        <v>1</v>
      </c>
      <c r="BI1122" s="4">
        <v>1</v>
      </c>
      <c r="BJ1122" s="4">
        <v>1</v>
      </c>
      <c r="BK1122" s="4">
        <v>1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t="str">
        <f>VLOOKUP(A1122,Misc!$A$3:$B$11,2,FALSE)</f>
        <v>IDR</v>
      </c>
      <c r="BR1122">
        <f>INDEX(FX!$B$30:$AK$48,MATCH(Data!BQ1122,FX!$A$30:$A$48,0),MATCH(Data!D1122,Period,0))</f>
        <v>14837.54839</v>
      </c>
      <c r="BS1122">
        <f t="shared" si="307"/>
        <v>6.4556487016788093E-3</v>
      </c>
      <c r="BT1122">
        <f t="shared" si="308"/>
        <v>0</v>
      </c>
      <c r="BU1122">
        <f t="shared" si="309"/>
        <v>3.3678082707634025E-3</v>
      </c>
      <c r="BV1122">
        <f t="shared" si="310"/>
        <v>0</v>
      </c>
      <c r="BW1122">
        <f t="shared" si="311"/>
        <v>6.455648701678811E-3</v>
      </c>
      <c r="BX1122">
        <f t="shared" si="312"/>
        <v>0</v>
      </c>
      <c r="BY1122">
        <f t="shared" si="313"/>
        <v>3.3678082707634021E-3</v>
      </c>
      <c r="BZ1122">
        <f t="shared" si="314"/>
        <v>0</v>
      </c>
      <c r="CA1122">
        <f t="shared" si="299"/>
        <v>4.2453842016744021E-2</v>
      </c>
      <c r="CB1122">
        <f t="shared" si="300"/>
        <v>1.7632905089576805E-2</v>
      </c>
      <c r="CC1122">
        <f t="shared" si="301"/>
        <v>4.2453842016744021E-2</v>
      </c>
      <c r="CD1122">
        <f t="shared" si="302"/>
        <v>1.4142014614278274E-2</v>
      </c>
      <c r="CE1122" s="4">
        <f t="shared" si="303"/>
        <v>0.52168394322441902</v>
      </c>
      <c r="CF1122" s="4" t="str">
        <f t="shared" si="304"/>
        <v/>
      </c>
      <c r="CG1122" s="4">
        <f t="shared" si="305"/>
        <v>0.99999999999999989</v>
      </c>
      <c r="CH1122" s="4" t="str">
        <f t="shared" si="306"/>
        <v/>
      </c>
      <c r="CI1122">
        <f>INDEX(FX!$B$114:$AK$132,MATCH(Data!BQ1122,FX!$A$114:$A$132,0),MATCH(Data!D1122,Period,0))</f>
        <v>14132.996485061512</v>
      </c>
    </row>
    <row r="1123" spans="1:87" x14ac:dyDescent="0.15">
      <c r="A1123" t="s">
        <v>66</v>
      </c>
      <c r="B1123" s="1">
        <f t="shared" si="315"/>
        <v>44044</v>
      </c>
      <c r="C1123" t="s">
        <v>109</v>
      </c>
      <c r="D1123" s="1">
        <v>43983</v>
      </c>
      <c r="E1123">
        <v>49.333965799999994</v>
      </c>
      <c r="F1123">
        <v>24.778329107820888</v>
      </c>
      <c r="G1123">
        <v>49.078048328759692</v>
      </c>
      <c r="H1123">
        <v>24.309002743371057</v>
      </c>
      <c r="I1123">
        <v>960</v>
      </c>
      <c r="J1123">
        <v>398.7292570438596</v>
      </c>
      <c r="K1123">
        <v>960</v>
      </c>
      <c r="L1123">
        <v>319.79046853645337</v>
      </c>
      <c r="M1123">
        <v>41.374699999999997</v>
      </c>
      <c r="N1123">
        <v>28.870362593400003</v>
      </c>
      <c r="O1123">
        <v>41.224699999999999</v>
      </c>
      <c r="P1123">
        <v>29.673527789914999</v>
      </c>
      <c r="Q1123" t="str">
        <v>Bebas Handal</v>
      </c>
      <c r="R1123" t="str">
        <v>Bebas Rencana</v>
      </c>
      <c r="S1123" t="str">
        <v>Bebas Aksi</v>
      </c>
      <c r="T1123" t="str">
        <v>Cancer Care</v>
      </c>
      <c r="U1123" t="str">
        <v>Credit Life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39.195</v>
      </c>
      <c r="AB1123">
        <v>6.6580000000000004</v>
      </c>
      <c r="AC1123">
        <v>3.15</v>
      </c>
      <c r="AD1123">
        <v>0</v>
      </c>
      <c r="AE1123">
        <v>0.33096579999999998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15.695607806435078</v>
      </c>
      <c r="AM1123">
        <v>5.6821645702407508</v>
      </c>
      <c r="AN1123">
        <v>3.085814545901675</v>
      </c>
      <c r="AO1123">
        <v>0</v>
      </c>
      <c r="AP1123">
        <v>0.31474218524338127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 s="4" t="str">
        <v>Traditional</v>
      </c>
      <c r="AX1123" s="4" t="str">
        <v>Traditional</v>
      </c>
      <c r="AY1123" s="4" t="str">
        <v>Traditional</v>
      </c>
      <c r="AZ1123" s="4" t="str">
        <v>Traditional</v>
      </c>
      <c r="BA1123" s="4" t="str">
        <v>Traditional</v>
      </c>
      <c r="BB1123" s="4">
        <v>0</v>
      </c>
      <c r="BC1123" s="4">
        <v>0</v>
      </c>
      <c r="BD1123" s="4">
        <v>0</v>
      </c>
      <c r="BE1123" s="4">
        <v>0</v>
      </c>
      <c r="BF1123" s="4">
        <v>0</v>
      </c>
      <c r="BG1123" s="4">
        <v>1</v>
      </c>
      <c r="BH1123" s="4">
        <v>1</v>
      </c>
      <c r="BI1123" s="4">
        <v>1</v>
      </c>
      <c r="BJ1123" s="4">
        <v>1</v>
      </c>
      <c r="BK1123" s="4">
        <v>1</v>
      </c>
      <c r="BL1123" s="4">
        <v>0</v>
      </c>
      <c r="BM1123" s="4">
        <v>0</v>
      </c>
      <c r="BN1123" s="4">
        <v>0</v>
      </c>
      <c r="BO1123" s="4">
        <v>0</v>
      </c>
      <c r="BP1123" s="4">
        <v>0</v>
      </c>
      <c r="BQ1123" t="str">
        <f>VLOOKUP(A1123,Misc!$A$3:$B$11,2,FALSE)</f>
        <v>IDR</v>
      </c>
      <c r="BR1123">
        <f>INDEX(FX!$B$30:$AK$48,MATCH(Data!BQ1123,FX!$A$30:$A$48,0),MATCH(Data!D1123,Period,0))</f>
        <v>14121.866666669999</v>
      </c>
      <c r="BS1123">
        <f t="shared" si="307"/>
        <v>3.4934450922438267E-3</v>
      </c>
      <c r="BT1123">
        <f t="shared" si="308"/>
        <v>0</v>
      </c>
      <c r="BU1123">
        <f t="shared" si="309"/>
        <v>1.7546072125367072E-3</v>
      </c>
      <c r="BV1123">
        <f t="shared" si="310"/>
        <v>0</v>
      </c>
      <c r="BW1123">
        <f t="shared" si="311"/>
        <v>3.4753230211833266E-3</v>
      </c>
      <c r="BX1123">
        <f t="shared" si="312"/>
        <v>0</v>
      </c>
      <c r="BY1123">
        <f t="shared" si="313"/>
        <v>1.7213731950000935E-3</v>
      </c>
      <c r="BZ1123">
        <f t="shared" si="314"/>
        <v>0</v>
      </c>
      <c r="CA1123">
        <f t="shared" si="299"/>
        <v>6.792614722679044E-2</v>
      </c>
      <c r="CB1123">
        <f t="shared" si="300"/>
        <v>2.8212648143322888E-2</v>
      </c>
      <c r="CC1123">
        <f t="shared" si="301"/>
        <v>6.792614722679044E-2</v>
      </c>
      <c r="CD1123">
        <f t="shared" si="302"/>
        <v>2.2627223382845237E-2</v>
      </c>
      <c r="CE1123" s="4">
        <f t="shared" si="303"/>
        <v>0.50225698879089287</v>
      </c>
      <c r="CF1123" s="4" t="str">
        <f t="shared" si="304"/>
        <v/>
      </c>
      <c r="CG1123" s="4">
        <f t="shared" si="305"/>
        <v>0.98105899867551216</v>
      </c>
      <c r="CH1123" s="4" t="str">
        <f t="shared" si="306"/>
        <v/>
      </c>
      <c r="CI1123">
        <f>INDEX(FX!$B$114:$AK$132,MATCH(Data!BQ1123,FX!$A$114:$A$132,0),MATCH(Data!D1123,Period,0))</f>
        <v>14132.996485061512</v>
      </c>
    </row>
    <row r="1124" spans="1:87" x14ac:dyDescent="0.15">
      <c r="A1124" t="s">
        <v>66</v>
      </c>
      <c r="B1124" s="1">
        <f t="shared" si="315"/>
        <v>44044</v>
      </c>
      <c r="C1124" t="s">
        <v>109</v>
      </c>
      <c r="D1124" s="1">
        <v>44013</v>
      </c>
      <c r="E1124">
        <v>145.01814819999998</v>
      </c>
      <c r="F1124">
        <v>76.863066006260283</v>
      </c>
      <c r="G1124">
        <v>140.7443656648245</v>
      </c>
      <c r="H1124">
        <v>72.169928571396724</v>
      </c>
      <c r="I1124">
        <v>960</v>
      </c>
      <c r="J1124">
        <v>398.7292570438596</v>
      </c>
      <c r="K1124">
        <v>960</v>
      </c>
      <c r="L1124">
        <v>319.79046853645337</v>
      </c>
      <c r="M1124">
        <v>70.579400000000007</v>
      </c>
      <c r="N1124">
        <v>42.848974086618</v>
      </c>
      <c r="O1124">
        <v>71.011399999999995</v>
      </c>
      <c r="P1124">
        <v>42.572698248311994</v>
      </c>
      <c r="Q1124" t="str">
        <v>Bebas Handal</v>
      </c>
      <c r="R1124" t="str">
        <v>Bebas Rencana</v>
      </c>
      <c r="S1124" t="str">
        <v>Bebas Aksi</v>
      </c>
      <c r="T1124" t="str">
        <v>Cancer Care</v>
      </c>
      <c r="U1124" t="str">
        <v>Credit Life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106.74979999999999</v>
      </c>
      <c r="AB1124">
        <v>29.047999999999998</v>
      </c>
      <c r="AC1124">
        <v>3.7080000000000002</v>
      </c>
      <c r="AD1124">
        <v>0</v>
      </c>
      <c r="AE1124">
        <v>5.512348199999991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45.822474627079337</v>
      </c>
      <c r="AM1124">
        <v>22.27028379996927</v>
      </c>
      <c r="AN1124">
        <v>2.4254703330810257</v>
      </c>
      <c r="AO1124">
        <v>0</v>
      </c>
      <c r="AP1124">
        <v>6.3448372461306528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 s="4" t="str">
        <v>Traditional</v>
      </c>
      <c r="AX1124" s="4" t="str">
        <v>Traditional</v>
      </c>
      <c r="AY1124" s="4" t="str">
        <v>Traditional</v>
      </c>
      <c r="AZ1124" s="4" t="str">
        <v>Traditional</v>
      </c>
      <c r="BA1124" s="4" t="str">
        <v>Traditional</v>
      </c>
      <c r="BB1124" s="4">
        <v>0</v>
      </c>
      <c r="BC1124" s="4">
        <v>0</v>
      </c>
      <c r="BD1124" s="4">
        <v>0</v>
      </c>
      <c r="BE1124" s="4">
        <v>0</v>
      </c>
      <c r="BF1124" s="4">
        <v>0</v>
      </c>
      <c r="BG1124" s="4">
        <v>1</v>
      </c>
      <c r="BH1124" s="4">
        <v>1</v>
      </c>
      <c r="BI1124" s="4">
        <v>1</v>
      </c>
      <c r="BJ1124" s="4">
        <v>1</v>
      </c>
      <c r="BK1124" s="4">
        <v>1</v>
      </c>
      <c r="BL1124" s="4">
        <v>0</v>
      </c>
      <c r="BM1124" s="4">
        <v>0</v>
      </c>
      <c r="BN1124" s="4">
        <v>0</v>
      </c>
      <c r="BO1124" s="4">
        <v>0</v>
      </c>
      <c r="BP1124" s="4">
        <v>0</v>
      </c>
      <c r="BQ1124" t="str">
        <f>VLOOKUP(A1124,Misc!$A$3:$B$11,2,FALSE)</f>
        <v>IDR</v>
      </c>
      <c r="BR1124">
        <f>INDEX(FX!$B$30:$AK$48,MATCH(Data!BQ1124,FX!$A$30:$A$48,0),MATCH(Data!D1124,Period,0))</f>
        <v>14547.96774194</v>
      </c>
      <c r="BS1124">
        <f t="shared" si="307"/>
        <v>9.9682753476233333E-3</v>
      </c>
      <c r="BT1124">
        <f t="shared" si="308"/>
        <v>0</v>
      </c>
      <c r="BU1124">
        <f t="shared" si="309"/>
        <v>5.2834229061887129E-3</v>
      </c>
      <c r="BV1124">
        <f t="shared" si="310"/>
        <v>0</v>
      </c>
      <c r="BW1124">
        <f t="shared" si="311"/>
        <v>9.6745035568834691E-3</v>
      </c>
      <c r="BX1124">
        <f t="shared" si="312"/>
        <v>0</v>
      </c>
      <c r="BY1124">
        <f t="shared" si="313"/>
        <v>4.9608254466594467E-3</v>
      </c>
      <c r="BZ1124">
        <f t="shared" si="314"/>
        <v>0</v>
      </c>
      <c r="CA1124">
        <f t="shared" si="299"/>
        <v>6.5681444991789822E-2</v>
      </c>
      <c r="CB1124">
        <f t="shared" si="300"/>
        <v>2.7280326836607801E-2</v>
      </c>
      <c r="CC1124">
        <f t="shared" si="301"/>
        <v>6.5681444991789822E-2</v>
      </c>
      <c r="CD1124">
        <f t="shared" si="302"/>
        <v>2.1879479237578912E-2</v>
      </c>
      <c r="CE1124" s="4">
        <f t="shared" si="303"/>
        <v>0.53002377261262179</v>
      </c>
      <c r="CF1124" s="4" t="str">
        <f t="shared" si="304"/>
        <v/>
      </c>
      <c r="CG1124" s="4">
        <f t="shared" si="305"/>
        <v>0.93894157911315534</v>
      </c>
      <c r="CH1124" s="4" t="str">
        <f t="shared" si="306"/>
        <v/>
      </c>
      <c r="CI1124">
        <f>INDEX(FX!$B$114:$AK$132,MATCH(Data!BQ1124,FX!$A$114:$A$132,0),MATCH(Data!D1124,Period,0))</f>
        <v>14616</v>
      </c>
    </row>
    <row r="1125" spans="1:87" x14ac:dyDescent="0.15">
      <c r="A1125" t="s">
        <v>66</v>
      </c>
      <c r="B1125" s="1">
        <f t="shared" si="315"/>
        <v>44044</v>
      </c>
      <c r="C1125" t="s">
        <v>109</v>
      </c>
      <c r="D1125" s="1">
        <v>44044</v>
      </c>
      <c r="E1125">
        <v>113.3699921</v>
      </c>
      <c r="F1125">
        <v>64.710940534656601</v>
      </c>
      <c r="G1125">
        <v>106.25538099543037</v>
      </c>
      <c r="H1125">
        <v>56.191018447113478</v>
      </c>
      <c r="I1125">
        <v>960</v>
      </c>
      <c r="J1125">
        <v>398.7292570438596</v>
      </c>
      <c r="K1125">
        <v>960</v>
      </c>
      <c r="L1125">
        <v>319.79046853645337</v>
      </c>
      <c r="M1125">
        <v>33.901000000000003</v>
      </c>
      <c r="N1125">
        <v>16.710020753649999</v>
      </c>
      <c r="O1125">
        <v>33.901000000000003</v>
      </c>
      <c r="P1125">
        <v>16.710020753649999</v>
      </c>
      <c r="Q1125" t="str">
        <v>Bebas Handal</v>
      </c>
      <c r="R1125" t="str">
        <v>Bebas Rencana</v>
      </c>
      <c r="S1125" t="str">
        <v>Bebas Aksi</v>
      </c>
      <c r="T1125" t="str">
        <v>Cancer Care</v>
      </c>
      <c r="U1125" t="str">
        <v>Credit Life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81.000600000000006</v>
      </c>
      <c r="AB1125">
        <v>16.608000000000001</v>
      </c>
      <c r="AC1125">
        <v>3.8849999999999998</v>
      </c>
      <c r="AD1125">
        <v>2.7401399999999998</v>
      </c>
      <c r="AE1125">
        <v>9.1362520999999948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35.240742273334554</v>
      </c>
      <c r="AM1125">
        <v>13.120345077570573</v>
      </c>
      <c r="AN1125">
        <v>2.6499300223989879</v>
      </c>
      <c r="AO1125">
        <v>2.7581003419299512</v>
      </c>
      <c r="AP1125">
        <v>10.941822819422548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 s="4" t="str">
        <v>Traditional</v>
      </c>
      <c r="AX1125" s="4" t="str">
        <v>Traditional</v>
      </c>
      <c r="AY1125" s="4" t="str">
        <v>Traditional</v>
      </c>
      <c r="AZ1125" s="4" t="str">
        <v>Traditional</v>
      </c>
      <c r="BA1125" s="4" t="str">
        <v>Traditional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1</v>
      </c>
      <c r="BH1125" s="4">
        <v>1</v>
      </c>
      <c r="BI1125" s="4">
        <v>1</v>
      </c>
      <c r="BJ1125" s="4">
        <v>1</v>
      </c>
      <c r="BK1125" s="4">
        <v>1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t="str">
        <f>VLOOKUP(A1125,Misc!$A$3:$B$11,2,FALSE)</f>
        <v>IDR</v>
      </c>
      <c r="BR1125">
        <f>INDEX(FX!$B$30:$AK$48,MATCH(Data!BQ1125,FX!$A$30:$A$48,0),MATCH(Data!D1125,Period,0))</f>
        <v>14692.4516129</v>
      </c>
      <c r="BS1125">
        <f t="shared" si="307"/>
        <v>7.7162065996161551E-3</v>
      </c>
      <c r="BT1125">
        <f t="shared" si="308"/>
        <v>0</v>
      </c>
      <c r="BU1125">
        <f t="shared" si="309"/>
        <v>4.4043664215875503E-3</v>
      </c>
      <c r="BV1125">
        <f t="shared" si="310"/>
        <v>0</v>
      </c>
      <c r="BW1125">
        <f t="shared" si="311"/>
        <v>7.2319707966326018E-3</v>
      </c>
      <c r="BX1125">
        <f t="shared" si="312"/>
        <v>0</v>
      </c>
      <c r="BY1125">
        <f t="shared" si="313"/>
        <v>3.8244821169108128E-3</v>
      </c>
      <c r="BZ1125">
        <f t="shared" si="314"/>
        <v>0</v>
      </c>
      <c r="CA1125">
        <f t="shared" si="299"/>
        <v>6.5681444991789822E-2</v>
      </c>
      <c r="CB1125">
        <f t="shared" si="300"/>
        <v>2.7280326836607801E-2</v>
      </c>
      <c r="CC1125">
        <f t="shared" si="301"/>
        <v>6.5681444991789822E-2</v>
      </c>
      <c r="CD1125">
        <f t="shared" si="302"/>
        <v>2.1879479237578912E-2</v>
      </c>
      <c r="CE1125" s="4">
        <f t="shared" si="303"/>
        <v>0.57079425812764617</v>
      </c>
      <c r="CF1125" s="4" t="str">
        <f t="shared" si="304"/>
        <v/>
      </c>
      <c r="CG1125" s="4">
        <f t="shared" si="305"/>
        <v>0.8683387690373594</v>
      </c>
      <c r="CH1125" s="4" t="str">
        <f t="shared" si="306"/>
        <v/>
      </c>
      <c r="CI1125">
        <f>INDEX(FX!$B$114:$AK$132,MATCH(Data!BQ1125,FX!$A$114:$A$132,0),MATCH(Data!D1125,Period,0))</f>
        <v>14616</v>
      </c>
    </row>
    <row r="1126" spans="1:87" x14ac:dyDescent="0.15">
      <c r="A1126" t="s">
        <v>66</v>
      </c>
      <c r="B1126" s="1">
        <f t="shared" si="315"/>
        <v>44044</v>
      </c>
      <c r="C1126" t="s">
        <v>109</v>
      </c>
      <c r="D1126" s="1">
        <v>44075</v>
      </c>
      <c r="E1126">
        <v>187</v>
      </c>
      <c r="F1126">
        <v>109.63676942472613</v>
      </c>
      <c r="G1126">
        <v>172.54032860134265</v>
      </c>
      <c r="H1126">
        <v>87.729586076548571</v>
      </c>
      <c r="I1126">
        <v>1080</v>
      </c>
      <c r="J1126">
        <v>448.57041417434209</v>
      </c>
      <c r="K1126">
        <v>1080</v>
      </c>
      <c r="L1126">
        <v>359.76427710350998</v>
      </c>
      <c r="M1126">
        <v>60.798000000000002</v>
      </c>
      <c r="N1126">
        <v>41.465757163516997</v>
      </c>
      <c r="O1126">
        <v>60.798000000000002</v>
      </c>
      <c r="P1126">
        <v>41.465757163516997</v>
      </c>
      <c r="Q1126" t="str">
        <v>Bebas Handal</v>
      </c>
      <c r="R1126" t="str">
        <v>Bebas Rencana</v>
      </c>
      <c r="S1126" t="str">
        <v>Bebas Aksi</v>
      </c>
      <c r="T1126" t="str">
        <v>Cancer Care</v>
      </c>
      <c r="U1126" t="str">
        <v>Credit Life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121.17599999999999</v>
      </c>
      <c r="AB1126">
        <v>29.92</v>
      </c>
      <c r="AC1126">
        <v>5.984</v>
      </c>
      <c r="AD1126">
        <v>11.219999999999999</v>
      </c>
      <c r="AE1126">
        <v>18.7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54.425140509610287</v>
      </c>
      <c r="AM1126">
        <v>24.931563272879472</v>
      </c>
      <c r="AN1126">
        <v>4.9599875192799265</v>
      </c>
      <c r="AO1126">
        <v>7.2929999999999993</v>
      </c>
      <c r="AP1126">
        <v>18.027078122956425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 s="4" t="str">
        <v>Traditional</v>
      </c>
      <c r="AX1126" s="4" t="str">
        <v>Traditional</v>
      </c>
      <c r="AY1126" s="4" t="str">
        <v>Traditional</v>
      </c>
      <c r="AZ1126" s="4" t="str">
        <v>Traditional</v>
      </c>
      <c r="BA1126" s="4" t="str">
        <v>Traditional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1</v>
      </c>
      <c r="BH1126" s="4">
        <v>1</v>
      </c>
      <c r="BI1126" s="4">
        <v>1</v>
      </c>
      <c r="BJ1126" s="4">
        <v>1</v>
      </c>
      <c r="BK1126" s="4">
        <v>1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t="str">
        <f>VLOOKUP(A1126,Misc!$A$3:$B$11,2,FALSE)</f>
        <v>IDR</v>
      </c>
      <c r="BR1126">
        <f>INDEX(FX!$B$30:$AK$48,MATCH(Data!BQ1126,FX!$A$30:$A$48,0),MATCH(Data!D1126,Period,0))</f>
        <v>14692.4516129</v>
      </c>
      <c r="BS1126">
        <f t="shared" si="307"/>
        <v>0</v>
      </c>
      <c r="BT1126">
        <f t="shared" si="308"/>
        <v>1.2727624015845908E-2</v>
      </c>
      <c r="BU1126">
        <f t="shared" si="309"/>
        <v>0</v>
      </c>
      <c r="BV1126">
        <f t="shared" si="310"/>
        <v>7.4621153986625917E-3</v>
      </c>
      <c r="BW1126">
        <f t="shared" si="311"/>
        <v>0</v>
      </c>
      <c r="BX1126">
        <f t="shared" si="312"/>
        <v>1.1743467540151837E-2</v>
      </c>
      <c r="BY1126">
        <f t="shared" si="313"/>
        <v>0</v>
      </c>
      <c r="BZ1126">
        <f t="shared" si="314"/>
        <v>5.9710651692411786E-3</v>
      </c>
      <c r="CA1126">
        <f t="shared" si="299"/>
        <v>7.3891625615763554E-2</v>
      </c>
      <c r="CB1126">
        <f t="shared" si="300"/>
        <v>3.0690367691183777E-2</v>
      </c>
      <c r="CC1126">
        <f t="shared" si="301"/>
        <v>7.3891625615763554E-2</v>
      </c>
      <c r="CD1126">
        <f t="shared" si="302"/>
        <v>2.4614414142276272E-2</v>
      </c>
      <c r="CE1126" s="4" t="str">
        <f t="shared" si="303"/>
        <v/>
      </c>
      <c r="CF1126" s="4">
        <f t="shared" si="304"/>
        <v>0.58629288462420392</v>
      </c>
      <c r="CG1126" s="4" t="str">
        <f t="shared" si="305"/>
        <v/>
      </c>
      <c r="CH1126" s="4">
        <f t="shared" si="306"/>
        <v>0.80018397602258351</v>
      </c>
      <c r="CI1126">
        <f>INDEX(FX!$B$114:$AK$132,MATCH(Data!BQ1126,FX!$A$114:$A$132,0),MATCH(Data!D1126,Period,0))</f>
        <v>14616</v>
      </c>
    </row>
    <row r="1127" spans="1:87" x14ac:dyDescent="0.15">
      <c r="A1127" t="s">
        <v>66</v>
      </c>
      <c r="B1127" s="1">
        <f t="shared" si="315"/>
        <v>44044</v>
      </c>
      <c r="C1127" t="s">
        <v>109</v>
      </c>
      <c r="D1127" s="1">
        <v>44105</v>
      </c>
      <c r="E1127">
        <v>150</v>
      </c>
      <c r="F1127">
        <v>104.97854243652843</v>
      </c>
      <c r="G1127">
        <v>137.24146641294936</v>
      </c>
      <c r="H1127">
        <v>62.834543936335706</v>
      </c>
      <c r="I1127">
        <v>1440</v>
      </c>
      <c r="J1127">
        <v>598.09388556578938</v>
      </c>
      <c r="K1127">
        <v>1440</v>
      </c>
      <c r="L1127">
        <v>479.68570280468009</v>
      </c>
      <c r="M1127">
        <v>64.720200000000006</v>
      </c>
      <c r="N1127">
        <v>36.521151770545998</v>
      </c>
      <c r="O1127">
        <v>64.720200000000006</v>
      </c>
      <c r="P1127">
        <v>36.521151770545998</v>
      </c>
      <c r="Q1127" t="str">
        <v>Bebas Handal</v>
      </c>
      <c r="R1127" t="str">
        <v>Bebas Rencana</v>
      </c>
      <c r="S1127" t="str">
        <v>Bebas Aksi</v>
      </c>
      <c r="T1127" t="str">
        <v>Cancer Care</v>
      </c>
      <c r="U1127" t="str">
        <v>Credit Life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69</v>
      </c>
      <c r="AB1127">
        <v>28.5</v>
      </c>
      <c r="AC1127">
        <v>7.7249999999999996</v>
      </c>
      <c r="AD1127">
        <v>9</v>
      </c>
      <c r="AE1127">
        <v>35.775000000000006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31.87025667388632</v>
      </c>
      <c r="AM1127">
        <v>23.748313946425966</v>
      </c>
      <c r="AN1127">
        <v>9.0223397387420174</v>
      </c>
      <c r="AO1127">
        <v>5.8500000000000005</v>
      </c>
      <c r="AP1127">
        <v>34.487632077474125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 s="4" t="str">
        <v>Traditional</v>
      </c>
      <c r="AX1127" s="4" t="str">
        <v>Traditional</v>
      </c>
      <c r="AY1127" s="4" t="str">
        <v>Traditional</v>
      </c>
      <c r="AZ1127" s="4" t="str">
        <v>Traditional</v>
      </c>
      <c r="BA1127" s="4" t="str">
        <v>Traditional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1</v>
      </c>
      <c r="BH1127" s="4">
        <v>1</v>
      </c>
      <c r="BI1127" s="4">
        <v>1</v>
      </c>
      <c r="BJ1127" s="4">
        <v>1</v>
      </c>
      <c r="BK1127" s="4">
        <v>1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t="str">
        <f>VLOOKUP(A1127,Misc!$A$3:$B$11,2,FALSE)</f>
        <v>IDR</v>
      </c>
      <c r="BR1127">
        <f>INDEX(FX!$B$30:$AK$48,MATCH(Data!BQ1127,FX!$A$30:$A$48,0),MATCH(Data!D1127,Period,0))</f>
        <v>14692.4516129</v>
      </c>
      <c r="BS1127">
        <f t="shared" si="307"/>
        <v>0</v>
      </c>
      <c r="BT1127">
        <f t="shared" si="308"/>
        <v>1.0209324076881745E-2</v>
      </c>
      <c r="BU1127">
        <f t="shared" si="309"/>
        <v>0</v>
      </c>
      <c r="BV1127">
        <f t="shared" si="310"/>
        <v>7.1450664056880112E-3</v>
      </c>
      <c r="BW1127">
        <f t="shared" si="311"/>
        <v>0</v>
      </c>
      <c r="BX1127">
        <f t="shared" si="312"/>
        <v>9.3409507159752086E-3</v>
      </c>
      <c r="BY1127">
        <f t="shared" si="313"/>
        <v>0</v>
      </c>
      <c r="BZ1127">
        <f t="shared" si="314"/>
        <v>4.2766548151274399E-3</v>
      </c>
      <c r="CA1127">
        <f t="shared" si="299"/>
        <v>9.8522167487684734E-2</v>
      </c>
      <c r="CB1127">
        <f t="shared" si="300"/>
        <v>4.09204902549117E-2</v>
      </c>
      <c r="CC1127">
        <f t="shared" si="301"/>
        <v>9.8522167487684734E-2</v>
      </c>
      <c r="CD1127">
        <f t="shared" si="302"/>
        <v>3.2819218856368369E-2</v>
      </c>
      <c r="CE1127" s="4" t="str">
        <f t="shared" si="303"/>
        <v/>
      </c>
      <c r="CF1127" s="4">
        <f t="shared" si="304"/>
        <v>0.69985694957685618</v>
      </c>
      <c r="CG1127" s="4" t="str">
        <f t="shared" si="305"/>
        <v/>
      </c>
      <c r="CH1127" s="4">
        <f t="shared" si="306"/>
        <v>0.59854654558884157</v>
      </c>
      <c r="CI1127">
        <f>INDEX(FX!$B$114:$AK$132,MATCH(Data!BQ1127,FX!$A$114:$A$132,0),MATCH(Data!D1127,Period,0))</f>
        <v>14616</v>
      </c>
    </row>
    <row r="1128" spans="1:87" x14ac:dyDescent="0.15">
      <c r="A1128" t="s">
        <v>66</v>
      </c>
      <c r="B1128" s="1">
        <f t="shared" si="315"/>
        <v>44044</v>
      </c>
      <c r="C1128" t="s">
        <v>109</v>
      </c>
      <c r="D1128" s="1">
        <v>44136</v>
      </c>
      <c r="E1128">
        <v>150</v>
      </c>
      <c r="F1128">
        <v>104.71681066349078</v>
      </c>
      <c r="G1128">
        <v>137.24146641294936</v>
      </c>
      <c r="H1128">
        <v>63.122300640842731</v>
      </c>
      <c r="I1128">
        <v>1680</v>
      </c>
      <c r="J1128">
        <v>697.77619982675424</v>
      </c>
      <c r="K1128">
        <v>1680</v>
      </c>
      <c r="L1128">
        <v>559.63331993879342</v>
      </c>
      <c r="M1128">
        <v>148.60040000000001</v>
      </c>
      <c r="N1128">
        <v>70.339024275740996</v>
      </c>
      <c r="O1128">
        <v>148.60040000000001</v>
      </c>
      <c r="P1128">
        <v>70.339024275740996</v>
      </c>
      <c r="Q1128" t="str">
        <v>Bebas Handal</v>
      </c>
      <c r="R1128" t="str">
        <v>Bebas Rencana</v>
      </c>
      <c r="S1128" t="str">
        <v>Bebas Aksi</v>
      </c>
      <c r="T1128" t="str">
        <v>Cancer Care</v>
      </c>
      <c r="U1128" t="str">
        <v>Credit Life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69</v>
      </c>
      <c r="AB1128">
        <v>29.28</v>
      </c>
      <c r="AC1128">
        <v>7.5149999999999997</v>
      </c>
      <c r="AD1128">
        <v>9</v>
      </c>
      <c r="AE1128">
        <v>35.204999999999984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1.4210854715202004E-14</v>
      </c>
      <c r="AL1128">
        <v>31.668465925130327</v>
      </c>
      <c r="AM1128">
        <v>24.398267801801836</v>
      </c>
      <c r="AN1128">
        <v>8.8619333366291659</v>
      </c>
      <c r="AO1128">
        <v>5.8500000000000005</v>
      </c>
      <c r="AP1128">
        <v>33.938143599929447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 s="4" t="str">
        <v>Traditional</v>
      </c>
      <c r="AX1128" s="4" t="str">
        <v>Traditional</v>
      </c>
      <c r="AY1128" s="4" t="str">
        <v>Traditional</v>
      </c>
      <c r="AZ1128" s="4" t="str">
        <v>Traditional</v>
      </c>
      <c r="BA1128" s="4" t="str">
        <v>Traditional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1</v>
      </c>
      <c r="BH1128" s="4">
        <v>1</v>
      </c>
      <c r="BI1128" s="4">
        <v>1</v>
      </c>
      <c r="BJ1128" s="4">
        <v>1</v>
      </c>
      <c r="BK1128" s="4">
        <v>1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t="str">
        <f>VLOOKUP(A1128,Misc!$A$3:$B$11,2,FALSE)</f>
        <v>IDR</v>
      </c>
      <c r="BR1128">
        <f>INDEX(FX!$B$30:$AK$48,MATCH(Data!BQ1128,FX!$A$30:$A$48,0),MATCH(Data!D1128,Period,0))</f>
        <v>14692.4516129</v>
      </c>
      <c r="BS1128">
        <f t="shared" si="307"/>
        <v>0</v>
      </c>
      <c r="BT1128">
        <f t="shared" si="308"/>
        <v>1.0209324076881745E-2</v>
      </c>
      <c r="BU1128">
        <f t="shared" si="309"/>
        <v>0</v>
      </c>
      <c r="BV1128">
        <f t="shared" si="310"/>
        <v>7.1272523757402893E-3</v>
      </c>
      <c r="BW1128">
        <f t="shared" si="311"/>
        <v>0</v>
      </c>
      <c r="BX1128">
        <f t="shared" si="312"/>
        <v>9.3409507159752086E-3</v>
      </c>
      <c r="BY1128">
        <f t="shared" si="313"/>
        <v>0</v>
      </c>
      <c r="BZ1128">
        <f t="shared" si="314"/>
        <v>4.2962401581381577E-3</v>
      </c>
      <c r="CA1128">
        <f t="shared" si="299"/>
        <v>0.11494252873563218</v>
      </c>
      <c r="CB1128">
        <f t="shared" si="300"/>
        <v>4.7740571964063644E-2</v>
      </c>
      <c r="CC1128">
        <f t="shared" si="301"/>
        <v>0.11494252873563218</v>
      </c>
      <c r="CD1128">
        <f t="shared" si="302"/>
        <v>3.8289088665763096E-2</v>
      </c>
      <c r="CE1128" s="4" t="str">
        <f t="shared" si="303"/>
        <v/>
      </c>
      <c r="CF1128" s="4">
        <f t="shared" si="304"/>
        <v>0.69811207108993856</v>
      </c>
      <c r="CG1128" s="4" t="str">
        <f t="shared" si="305"/>
        <v/>
      </c>
      <c r="CH1128" s="4">
        <f t="shared" si="306"/>
        <v>0.60279051893288937</v>
      </c>
      <c r="CI1128">
        <f>INDEX(FX!$B$114:$AK$132,MATCH(Data!BQ1128,FX!$A$114:$A$132,0),MATCH(Data!D1128,Period,0))</f>
        <v>14616</v>
      </c>
    </row>
    <row r="1129" spans="1:87" x14ac:dyDescent="0.15">
      <c r="A1129" t="s">
        <v>66</v>
      </c>
      <c r="B1129" s="1">
        <f t="shared" si="315"/>
        <v>44044</v>
      </c>
      <c r="C1129" t="s">
        <v>109</v>
      </c>
      <c r="D1129" s="1">
        <v>44166</v>
      </c>
      <c r="E1129">
        <v>150</v>
      </c>
      <c r="F1129">
        <v>104.84140213680685</v>
      </c>
      <c r="G1129">
        <v>137.24146641294936</v>
      </c>
      <c r="H1129">
        <v>62.33589805928213</v>
      </c>
      <c r="I1129">
        <v>1980</v>
      </c>
      <c r="J1129">
        <v>822.37909265296082</v>
      </c>
      <c r="K1129">
        <v>1980</v>
      </c>
      <c r="L1129">
        <v>659.567841356435</v>
      </c>
      <c r="M1129">
        <v>93.883499999999998</v>
      </c>
      <c r="N1129">
        <v>58.333463188631001</v>
      </c>
      <c r="O1129">
        <v>93.883499999999998</v>
      </c>
      <c r="P1129">
        <v>58.333463188631001</v>
      </c>
      <c r="Q1129" t="str">
        <v>Bebas Handal</v>
      </c>
      <c r="R1129" t="str">
        <v>Bebas Rencana</v>
      </c>
      <c r="S1129" t="str">
        <v>Bebas Aksi</v>
      </c>
      <c r="T1129" t="str">
        <v>Cancer Care</v>
      </c>
      <c r="U1129" t="str">
        <v>Credit Life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69</v>
      </c>
      <c r="AB1129">
        <v>28.35</v>
      </c>
      <c r="AC1129">
        <v>7.5</v>
      </c>
      <c r="AD1129">
        <v>9</v>
      </c>
      <c r="AE1129">
        <v>36.150000000000006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31.668465925130327</v>
      </c>
      <c r="AM1129">
        <v>23.623322820392147</v>
      </c>
      <c r="AN1129">
        <v>8.8504757364782485</v>
      </c>
      <c r="AO1129">
        <v>5.8500000000000005</v>
      </c>
      <c r="AP1129">
        <v>34.849137654806142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 s="4" t="str">
        <v>Traditional</v>
      </c>
      <c r="AX1129" s="4" t="str">
        <v>Traditional</v>
      </c>
      <c r="AY1129" s="4" t="str">
        <v>Traditional</v>
      </c>
      <c r="AZ1129" s="4" t="str">
        <v>Traditional</v>
      </c>
      <c r="BA1129" s="4" t="str">
        <v>Traditional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1</v>
      </c>
      <c r="BH1129" s="4">
        <v>1</v>
      </c>
      <c r="BI1129" s="4">
        <v>1</v>
      </c>
      <c r="BJ1129" s="4">
        <v>1</v>
      </c>
      <c r="BK1129" s="4">
        <v>1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t="str">
        <f>VLOOKUP(A1129,Misc!$A$3:$B$11,2,FALSE)</f>
        <v>IDR</v>
      </c>
      <c r="BR1129">
        <f>INDEX(FX!$B$30:$AK$48,MATCH(Data!BQ1129,FX!$A$30:$A$48,0),MATCH(Data!D1129,Period,0))</f>
        <v>14692.4516129</v>
      </c>
      <c r="BS1129">
        <f t="shared" si="307"/>
        <v>0</v>
      </c>
      <c r="BT1129">
        <f t="shared" si="308"/>
        <v>1.0209324076881745E-2</v>
      </c>
      <c r="BU1129">
        <f t="shared" si="309"/>
        <v>0</v>
      </c>
      <c r="BV1129">
        <f t="shared" si="310"/>
        <v>7.1357323405956226E-3</v>
      </c>
      <c r="BW1129">
        <f t="shared" si="311"/>
        <v>0</v>
      </c>
      <c r="BX1129">
        <f t="shared" si="312"/>
        <v>9.3409507159752086E-3</v>
      </c>
      <c r="BY1129">
        <f t="shared" si="313"/>
        <v>0</v>
      </c>
      <c r="BZ1129">
        <f t="shared" si="314"/>
        <v>4.2427158994045007E-3</v>
      </c>
      <c r="CA1129">
        <f t="shared" si="299"/>
        <v>0.1354679802955665</v>
      </c>
      <c r="CB1129">
        <f t="shared" si="300"/>
        <v>5.6265674100503614E-2</v>
      </c>
      <c r="CC1129">
        <f t="shared" si="301"/>
        <v>0.1354679802955665</v>
      </c>
      <c r="CD1129">
        <f t="shared" si="302"/>
        <v>4.51264259275065E-2</v>
      </c>
      <c r="CE1129" s="4" t="str">
        <f t="shared" si="303"/>
        <v/>
      </c>
      <c r="CF1129" s="4">
        <f t="shared" si="304"/>
        <v>0.6989426809120457</v>
      </c>
      <c r="CG1129" s="4" t="str">
        <f t="shared" si="305"/>
        <v/>
      </c>
      <c r="CH1129" s="4">
        <f t="shared" si="306"/>
        <v>0.59457329631990641</v>
      </c>
      <c r="CI1129">
        <f>INDEX(FX!$B$114:$AK$132,MATCH(Data!BQ1129,FX!$A$114:$A$132,0),MATCH(Data!D1129,Period,0))</f>
        <v>14616</v>
      </c>
    </row>
    <row r="1130" spans="1:87" x14ac:dyDescent="0.15">
      <c r="A1130" t="s">
        <v>66</v>
      </c>
      <c r="B1130" s="1">
        <f t="shared" si="315"/>
        <v>44044</v>
      </c>
      <c r="C1130" t="s">
        <v>45</v>
      </c>
      <c r="D1130" s="1">
        <v>43831</v>
      </c>
      <c r="E1130">
        <f t="array" ref="E1130:E1141">TRANSPOSE('[12]OVERALL_Key Metrics P1'!$F$6:$Q$6)</f>
        <v>84760.973125329998</v>
      </c>
      <c r="F1130">
        <f t="array" ref="F1130:F1141">TRANSPOSE('[12]OVERALL_Key Metrics P1'!$F$11:$Q$11)</f>
        <v>13607.117561420313</v>
      </c>
      <c r="G1130">
        <f t="array" ref="G1130:G1141">TRANSPOSE('[12]OVERALL_Key Metrics P1'!$F$16:$Q$16)</f>
        <v>4578.3855804439117</v>
      </c>
      <c r="H1130">
        <f t="array" ref="H1130:H1141">TRANSPOSE('[12]OVERALL_Key Metrics P1'!$F$21:$Q$21)</f>
        <v>1576.8325214943723</v>
      </c>
      <c r="I1130">
        <f t="array" ref="I1130:I1141">TRANSPOSE('[12]OVERALL_Key Metrics P1'!$F$7:$Q$7)</f>
        <v>84440.099177960001</v>
      </c>
      <c r="J1130">
        <f t="array" ref="J1130:J1141">TRANSPOSE('[12]OVERALL_Key Metrics P1'!$F$12:$Q$12)</f>
        <v>14069.302628753712</v>
      </c>
      <c r="K1130">
        <f t="array" ref="K1130:K1141">TRANSPOSE('[12]OVERALL_Key Metrics P1'!$F$17:$Q$17)</f>
        <v>4772.1222766779847</v>
      </c>
      <c r="L1130">
        <f t="array" ref="L1130:L1141">TRANSPOSE('[12]OVERALL_Key Metrics P1'!$F$22:$Q$22)</f>
        <v>1664.5494367353783</v>
      </c>
      <c r="M1130">
        <f t="array" ref="M1130:M1141">TRANSPOSE('[12]OVERALL_Key Metrics P1'!$F$9:$Q$9)</f>
        <v>70456.431752679986</v>
      </c>
      <c r="N1130">
        <f t="array" ref="N1130:N1141">TRANSPOSE('[12]OVERALL_Key Metrics P1'!$F$14:$Q$14)</f>
        <v>8721.2184133132305</v>
      </c>
      <c r="O1130">
        <f t="array" ref="O1130:O1141">TRANSPOSE('[12]OVERALL_Key Metrics P1'!$F$19:$Q$19)</f>
        <v>3727.3439190195913</v>
      </c>
      <c r="P1130">
        <f t="array" ref="P1130:P1141">TRANSPOSE('[12]OVERALL_Key Metrics P1'!$F$24:$Q$24)</f>
        <v>1850.7420635875269</v>
      </c>
      <c r="BQ1130" t="str">
        <f>VLOOKUP(A1130,Misc!$A$3:$B$11,2,FALSE)</f>
        <v>IDR</v>
      </c>
      <c r="BR1130">
        <f>INDEX(FX!$B$30:$AK$48,MATCH(Data!BQ1130,FX!$A$30:$A$48,0),MATCH(Data!D1130,Period,0))</f>
        <v>13731.90322581</v>
      </c>
      <c r="BS1130">
        <f t="shared" si="307"/>
        <v>6.1725582922850979</v>
      </c>
      <c r="BT1130">
        <f t="shared" si="308"/>
        <v>0</v>
      </c>
      <c r="BU1130">
        <f t="shared" si="309"/>
        <v>0.99091271891902477</v>
      </c>
      <c r="BV1130">
        <f t="shared" si="310"/>
        <v>0</v>
      </c>
      <c r="BW1130">
        <f t="shared" si="311"/>
        <v>0.33341231038087571</v>
      </c>
      <c r="BX1130">
        <f t="shared" si="312"/>
        <v>0</v>
      </c>
      <c r="BY1130">
        <f t="shared" si="313"/>
        <v>0.11482985974810933</v>
      </c>
      <c r="BZ1130">
        <f t="shared" si="314"/>
        <v>0</v>
      </c>
      <c r="CA1130">
        <f t="shared" si="299"/>
        <v>5.9746777172988512</v>
      </c>
      <c r="CB1130">
        <f t="shared" si="300"/>
        <v>0.99549325181145243</v>
      </c>
      <c r="CC1130">
        <f t="shared" si="301"/>
        <v>0.33765820869778662</v>
      </c>
      <c r="CD1130">
        <f t="shared" si="302"/>
        <v>0.11777753136037333</v>
      </c>
      <c r="CE1130" s="4">
        <f t="shared" si="303"/>
        <v>0.16053517390958266</v>
      </c>
      <c r="CF1130" s="4" t="str">
        <f t="shared" si="304"/>
        <v/>
      </c>
      <c r="CG1130" s="4">
        <f t="shared" si="305"/>
        <v>0.11588292041843594</v>
      </c>
      <c r="CH1130" s="4" t="str">
        <f t="shared" si="306"/>
        <v/>
      </c>
      <c r="CI1130">
        <f>INDEX(FX!$B$114:$AK$132,MATCH(Data!BQ1130,FX!$A$114:$A$132,0),MATCH(Data!D1130,Period,0))</f>
        <v>14132.996485061512</v>
      </c>
    </row>
    <row r="1131" spans="1:87" x14ac:dyDescent="0.15">
      <c r="A1131" t="s">
        <v>66</v>
      </c>
      <c r="B1131" s="1">
        <f t="shared" si="315"/>
        <v>44044</v>
      </c>
      <c r="C1131" t="s">
        <v>45</v>
      </c>
      <c r="D1131" s="1">
        <v>43862</v>
      </c>
      <c r="E1131">
        <v>26248.003670519993</v>
      </c>
      <c r="F1131">
        <v>6977.9475325237645</v>
      </c>
      <c r="G1131">
        <v>5698.6942920730989</v>
      </c>
      <c r="H1131">
        <v>2824.7898737606329</v>
      </c>
      <c r="I1131">
        <v>30706.073935629996</v>
      </c>
      <c r="J1131">
        <v>8923.9900105865672</v>
      </c>
      <c r="K1131">
        <v>4175.6069920550026</v>
      </c>
      <c r="L1131">
        <v>1456.4807571498657</v>
      </c>
      <c r="M1131">
        <v>20766.081860675</v>
      </c>
      <c r="N1131">
        <v>4346.6920047494086</v>
      </c>
      <c r="O1131">
        <v>2425.1239648322639</v>
      </c>
      <c r="P1131">
        <v>808.04777433801132</v>
      </c>
      <c r="BQ1131" t="str">
        <f>VLOOKUP(A1131,Misc!$A$3:$B$11,2,FALSE)</f>
        <v>IDR</v>
      </c>
      <c r="BR1131">
        <f>INDEX(FX!$B$30:$AK$48,MATCH(Data!BQ1131,FX!$A$30:$A$48,0),MATCH(Data!D1131,Period,0))</f>
        <v>13769.724137929999</v>
      </c>
      <c r="BS1131">
        <f t="shared" si="307"/>
        <v>1.9062112942566074</v>
      </c>
      <c r="BT1131">
        <f t="shared" si="308"/>
        <v>0</v>
      </c>
      <c r="BU1131">
        <f t="shared" si="309"/>
        <v>0.50676015457000712</v>
      </c>
      <c r="BV1131">
        <f t="shared" si="310"/>
        <v>0</v>
      </c>
      <c r="BW1131">
        <f t="shared" si="311"/>
        <v>0.41385682349114822</v>
      </c>
      <c r="BX1131">
        <f t="shared" si="312"/>
        <v>0</v>
      </c>
      <c r="BY1131">
        <f t="shared" si="313"/>
        <v>0.2051449865999482</v>
      </c>
      <c r="BZ1131">
        <f t="shared" si="314"/>
        <v>0</v>
      </c>
      <c r="CA1131">
        <f t="shared" ref="CA1131:CA1194" si="316">I1131/$CI1131</f>
        <v>2.1726513530294955</v>
      </c>
      <c r="CB1131">
        <f t="shared" ref="CB1131:CB1194" si="317">J1131/$CI1131</f>
        <v>0.63142943678073993</v>
      </c>
      <c r="CC1131">
        <f t="shared" ref="CC1131:CC1194" si="318">K1131/$CI1131</f>
        <v>0.29545093260785799</v>
      </c>
      <c r="CD1131">
        <f t="shared" ref="CD1131:CD1194" si="319">L1131/$CI1131</f>
        <v>0.10305533994078019</v>
      </c>
      <c r="CE1131" s="4">
        <f t="shared" ref="CE1131:CE1194" si="320">IFERROR(IF(D1131&gt;B1131,"",BU1131/BS1131),0)</f>
        <v>0.26584679048795357</v>
      </c>
      <c r="CF1131" s="4" t="str">
        <f t="shared" ref="CF1131:CF1194" si="321">IFERROR(IF(D1131&gt;B1131,BV1131/BT1131,""),0)</f>
        <v/>
      </c>
      <c r="CG1131" s="4">
        <f t="shared" ref="CG1131:CG1194" si="322">IFERROR(IF(D1131&gt;B1131,"",BY1131/BU1131),0)</f>
        <v>0.40481672592040413</v>
      </c>
      <c r="CH1131" s="4" t="str">
        <f t="shared" ref="CH1131:CH1194" si="323">IFERROR(IF(D1131&gt;B1131,BZ1131/BV1131,""),0)</f>
        <v/>
      </c>
      <c r="CI1131">
        <f>INDEX(FX!$B$114:$AK$132,MATCH(Data!BQ1131,FX!$A$114:$A$132,0),MATCH(Data!D1131,Period,0))</f>
        <v>14132.996485061512</v>
      </c>
    </row>
    <row r="1132" spans="1:87" x14ac:dyDescent="0.15">
      <c r="A1132" t="s">
        <v>66</v>
      </c>
      <c r="B1132" s="1">
        <f t="shared" si="315"/>
        <v>44044</v>
      </c>
      <c r="C1132" t="s">
        <v>45</v>
      </c>
      <c r="D1132" s="1">
        <v>43891</v>
      </c>
      <c r="E1132">
        <v>27023.01380694002</v>
      </c>
      <c r="F1132">
        <v>7230.6531435011984</v>
      </c>
      <c r="G1132">
        <v>6546.1978469789083</v>
      </c>
      <c r="H1132">
        <v>4343.197825070326</v>
      </c>
      <c r="I1132">
        <v>46421.042586690004</v>
      </c>
      <c r="J1132">
        <v>12493.675709660389</v>
      </c>
      <c r="K1132">
        <v>5696.8952035932452</v>
      </c>
      <c r="L1132">
        <v>1986.6459082704807</v>
      </c>
      <c r="M1132">
        <v>29159.189535969781</v>
      </c>
      <c r="N1132">
        <v>5188.6193430234689</v>
      </c>
      <c r="O1132">
        <v>3724.0075835120956</v>
      </c>
      <c r="P1132">
        <v>1346.7221076526882</v>
      </c>
      <c r="BQ1132" t="str">
        <f>VLOOKUP(A1132,Misc!$A$3:$B$11,2,FALSE)</f>
        <v>IDR</v>
      </c>
      <c r="BR1132">
        <f>INDEX(FX!$B$30:$AK$48,MATCH(Data!BQ1132,FX!$A$30:$A$48,0),MATCH(Data!D1132,Period,0))</f>
        <v>15112.51612903</v>
      </c>
      <c r="BS1132">
        <f t="shared" si="307"/>
        <v>1.788121420431827</v>
      </c>
      <c r="BT1132">
        <f t="shared" si="308"/>
        <v>0</v>
      </c>
      <c r="BU1132">
        <f t="shared" si="309"/>
        <v>0.47845461879188078</v>
      </c>
      <c r="BV1132">
        <f t="shared" si="310"/>
        <v>0</v>
      </c>
      <c r="BW1132">
        <f t="shared" si="311"/>
        <v>0.43316399407535833</v>
      </c>
      <c r="BX1132">
        <f t="shared" si="312"/>
        <v>0</v>
      </c>
      <c r="BY1132">
        <f t="shared" si="313"/>
        <v>0.28739078178565985</v>
      </c>
      <c r="BZ1132">
        <f t="shared" si="314"/>
        <v>0</v>
      </c>
      <c r="CA1132">
        <f t="shared" si="316"/>
        <v>3.2845860137131395</v>
      </c>
      <c r="CB1132">
        <f t="shared" si="317"/>
        <v>0.88400755797725727</v>
      </c>
      <c r="CC1132">
        <f t="shared" si="318"/>
        <v>0.40309181493215734</v>
      </c>
      <c r="CD1132">
        <f t="shared" si="319"/>
        <v>0.14056791922154321</v>
      </c>
      <c r="CE1132" s="4">
        <f t="shared" si="320"/>
        <v>0.2675738981284253</v>
      </c>
      <c r="CF1132" s="4" t="str">
        <f t="shared" si="321"/>
        <v/>
      </c>
      <c r="CG1132" s="4">
        <f t="shared" si="322"/>
        <v>0.60066466180498868</v>
      </c>
      <c r="CH1132" s="4" t="str">
        <f t="shared" si="323"/>
        <v/>
      </c>
      <c r="CI1132">
        <f>INDEX(FX!$B$114:$AK$132,MATCH(Data!BQ1132,FX!$A$114:$A$132,0),MATCH(Data!D1132,Period,0))</f>
        <v>14132.996485061512</v>
      </c>
    </row>
    <row r="1133" spans="1:87" x14ac:dyDescent="0.15">
      <c r="A1133" t="s">
        <v>66</v>
      </c>
      <c r="B1133" s="1">
        <f t="shared" si="315"/>
        <v>44044</v>
      </c>
      <c r="C1133" t="s">
        <v>45</v>
      </c>
      <c r="D1133" s="1">
        <v>43922</v>
      </c>
      <c r="E1133">
        <v>39935.369997813301</v>
      </c>
      <c r="F1133">
        <v>8391.9088364565578</v>
      </c>
      <c r="G1133">
        <v>4892.433306211452</v>
      </c>
      <c r="H1133">
        <v>3688.9178925854117</v>
      </c>
      <c r="I1133">
        <v>45429.420675269997</v>
      </c>
      <c r="J1133">
        <v>14534.417465845712</v>
      </c>
      <c r="K1133">
        <v>7151.0814056568024</v>
      </c>
      <c r="L1133">
        <v>2530.2804989815568</v>
      </c>
      <c r="M1133">
        <v>24312.996552718971</v>
      </c>
      <c r="N1133">
        <v>4971.1194471928147</v>
      </c>
      <c r="O1133">
        <v>2574.6714715554872</v>
      </c>
      <c r="P1133">
        <v>850.35425674116459</v>
      </c>
      <c r="BQ1133" t="str">
        <f>VLOOKUP(A1133,Misc!$A$3:$B$11,2,FALSE)</f>
        <v>IDR</v>
      </c>
      <c r="BR1133">
        <f>INDEX(FX!$B$30:$AK$48,MATCH(Data!BQ1133,FX!$A$30:$A$48,0),MATCH(Data!D1133,Period,0))</f>
        <v>15820.87096774</v>
      </c>
      <c r="BS1133">
        <f t="shared" si="307"/>
        <v>2.5242207005698143</v>
      </c>
      <c r="BT1133">
        <f t="shared" si="308"/>
        <v>0</v>
      </c>
      <c r="BU1133">
        <f t="shared" si="309"/>
        <v>0.53043279687751199</v>
      </c>
      <c r="BV1133">
        <f t="shared" si="310"/>
        <v>0</v>
      </c>
      <c r="BW1133">
        <f t="shared" si="311"/>
        <v>0.30923918892882118</v>
      </c>
      <c r="BX1133">
        <f t="shared" si="312"/>
        <v>0</v>
      </c>
      <c r="BY1133">
        <f t="shared" si="313"/>
        <v>0.23316781358671121</v>
      </c>
      <c r="BZ1133">
        <f t="shared" si="314"/>
        <v>0</v>
      </c>
      <c r="CA1133">
        <f t="shared" si="316"/>
        <v>3.2144224137668616</v>
      </c>
      <c r="CB1133">
        <f t="shared" si="317"/>
        <v>1.0284031048340314</v>
      </c>
      <c r="CC1133">
        <f t="shared" si="318"/>
        <v>0.5059848004077161</v>
      </c>
      <c r="CD1133">
        <f t="shared" si="319"/>
        <v>0.17903354760301873</v>
      </c>
      <c r="CE1133" s="4">
        <f t="shared" si="320"/>
        <v>0.21013725018488788</v>
      </c>
      <c r="CF1133" s="4" t="str">
        <f t="shared" si="321"/>
        <v/>
      </c>
      <c r="CG1133" s="4">
        <f t="shared" si="322"/>
        <v>0.43958031056770142</v>
      </c>
      <c r="CH1133" s="4" t="str">
        <f t="shared" si="323"/>
        <v/>
      </c>
      <c r="CI1133">
        <f>INDEX(FX!$B$114:$AK$132,MATCH(Data!BQ1133,FX!$A$114:$A$132,0),MATCH(Data!D1133,Period,0))</f>
        <v>14132.996485061512</v>
      </c>
    </row>
    <row r="1134" spans="1:87" x14ac:dyDescent="0.15">
      <c r="A1134" t="s">
        <v>66</v>
      </c>
      <c r="B1134" s="1">
        <f t="shared" si="315"/>
        <v>44044</v>
      </c>
      <c r="C1134" t="s">
        <v>45</v>
      </c>
      <c r="D1134" s="1">
        <v>43952</v>
      </c>
      <c r="E1134">
        <v>21602.424952505029</v>
      </c>
      <c r="F1134">
        <v>7833.2166377526601</v>
      </c>
      <c r="G1134">
        <v>6068.8867668812627</v>
      </c>
      <c r="H1134">
        <v>4420.8437583182331</v>
      </c>
      <c r="I1134">
        <v>26767.778688190003</v>
      </c>
      <c r="J1134">
        <v>8980.7437405066012</v>
      </c>
      <c r="K1134">
        <v>4544.4258788867437</v>
      </c>
      <c r="L1134">
        <v>1606.4089422181296</v>
      </c>
      <c r="M1134">
        <v>21371.547378530238</v>
      </c>
      <c r="N1134">
        <v>7948.7782651275083</v>
      </c>
      <c r="O1134">
        <v>3188.1434576048819</v>
      </c>
      <c r="P1134">
        <v>1246.1551426159267</v>
      </c>
      <c r="BQ1134" t="str">
        <f>VLOOKUP(A1134,Misc!$A$3:$B$11,2,FALSE)</f>
        <v>IDR</v>
      </c>
      <c r="BR1134">
        <f>INDEX(FX!$B$30:$AK$48,MATCH(Data!BQ1134,FX!$A$30:$A$48,0),MATCH(Data!D1134,Period,0))</f>
        <v>14837.54839</v>
      </c>
      <c r="BS1134">
        <f t="shared" si="307"/>
        <v>1.4559295366520473</v>
      </c>
      <c r="BT1134">
        <f t="shared" si="308"/>
        <v>0</v>
      </c>
      <c r="BU1134">
        <f t="shared" si="309"/>
        <v>0.5279320027715616</v>
      </c>
      <c r="BV1134">
        <f t="shared" si="310"/>
        <v>0</v>
      </c>
      <c r="BW1134">
        <f t="shared" si="311"/>
        <v>0.4090222055128383</v>
      </c>
      <c r="BX1134">
        <f t="shared" si="312"/>
        <v>0</v>
      </c>
      <c r="BY1134">
        <f t="shared" si="313"/>
        <v>0.29794974493884252</v>
      </c>
      <c r="BZ1134">
        <f t="shared" si="314"/>
        <v>0</v>
      </c>
      <c r="CA1134">
        <f t="shared" si="316"/>
        <v>1.8939917459459765</v>
      </c>
      <c r="CB1134">
        <f t="shared" si="317"/>
        <v>0.63544512658721664</v>
      </c>
      <c r="CC1134">
        <f t="shared" si="318"/>
        <v>0.3215472305317682</v>
      </c>
      <c r="CD1134">
        <f t="shared" si="319"/>
        <v>0.11366371907868891</v>
      </c>
      <c r="CE1134" s="4">
        <f t="shared" si="320"/>
        <v>0.36260820972528435</v>
      </c>
      <c r="CF1134" s="4" t="str">
        <f t="shared" si="321"/>
        <v/>
      </c>
      <c r="CG1134" s="4">
        <f t="shared" si="322"/>
        <v>0.56437144059206923</v>
      </c>
      <c r="CH1134" s="4" t="str">
        <f t="shared" si="323"/>
        <v/>
      </c>
      <c r="CI1134">
        <f>INDEX(FX!$B$114:$AK$132,MATCH(Data!BQ1134,FX!$A$114:$A$132,0),MATCH(Data!D1134,Period,0))</f>
        <v>14132.996485061512</v>
      </c>
    </row>
    <row r="1135" spans="1:87" x14ac:dyDescent="0.15">
      <c r="A1135" t="s">
        <v>66</v>
      </c>
      <c r="B1135" s="1">
        <f t="shared" si="315"/>
        <v>44044</v>
      </c>
      <c r="C1135" t="s">
        <v>45</v>
      </c>
      <c r="D1135" s="1">
        <v>43983</v>
      </c>
      <c r="E1135">
        <v>44859.863124410032</v>
      </c>
      <c r="F1135">
        <v>8662.7062201063036</v>
      </c>
      <c r="G1135">
        <v>4575.7574942951787</v>
      </c>
      <c r="H1135">
        <v>2960.4214578876736</v>
      </c>
      <c r="I1135">
        <v>50866.912883579993</v>
      </c>
      <c r="J1135">
        <v>17673.68066132622</v>
      </c>
      <c r="K1135">
        <v>8848.8517571304601</v>
      </c>
      <c r="L1135">
        <v>3132.8702673002904</v>
      </c>
      <c r="M1135">
        <v>22911.407654250019</v>
      </c>
      <c r="N1135">
        <v>6624.070031261127</v>
      </c>
      <c r="O1135">
        <v>1755.2771298754101</v>
      </c>
      <c r="P1135">
        <v>720.59740046811589</v>
      </c>
      <c r="BQ1135" t="str">
        <f>VLOOKUP(A1135,Misc!$A$3:$B$11,2,FALSE)</f>
        <v>IDR</v>
      </c>
      <c r="BR1135">
        <f>INDEX(FX!$B$30:$AK$48,MATCH(Data!BQ1135,FX!$A$30:$A$48,0),MATCH(Data!D1135,Period,0))</f>
        <v>14121.866666669999</v>
      </c>
      <c r="BS1135">
        <f t="shared" ref="BS1135:BS1198" si="324">IF(D1135&gt;B1135,0,E1135/$BR1135)</f>
        <v>3.1766241803066246</v>
      </c>
      <c r="BT1135">
        <f t="shared" ref="BT1135:BT1198" si="325">IF(D1135&gt;B1135,E1135/$BR1135,0)</f>
        <v>0</v>
      </c>
      <c r="BU1135">
        <f t="shared" ref="BU1135:BU1198" si="326">IF(D1135&gt;B1135,0,F1135/$BR1135)</f>
        <v>0.61342501133732974</v>
      </c>
      <c r="BV1135">
        <f t="shared" ref="BV1135:BV1198" si="327">IF(D1135&gt;B1135,F1135/$BR1135,0)</f>
        <v>0</v>
      </c>
      <c r="BW1135">
        <f t="shared" ref="BW1135:BW1198" si="328">IF(D1135&gt;B1135,0,G1135/$BR1135)</f>
        <v>0.32401931007426538</v>
      </c>
      <c r="BX1135">
        <f t="shared" ref="BX1135:BX1198" si="329">IF(D1135&gt;B1135,G1135/$BR1135,0)</f>
        <v>0</v>
      </c>
      <c r="BY1135">
        <f t="shared" ref="BY1135:BY1198" si="330">IF(D1135&gt;B1135,0,H1135/$BR1135)</f>
        <v>0.20963386270136444</v>
      </c>
      <c r="BZ1135">
        <f t="shared" ref="BZ1135:BZ1198" si="331">IF(D1135&gt;B1135,H1135/$BR1135,0)</f>
        <v>0</v>
      </c>
      <c r="CA1135">
        <f t="shared" si="316"/>
        <v>3.5991598057316434</v>
      </c>
      <c r="CB1135">
        <f t="shared" si="317"/>
        <v>1.2505260777505456</v>
      </c>
      <c r="CC1135">
        <f t="shared" si="318"/>
        <v>0.62611292421134046</v>
      </c>
      <c r="CD1135">
        <f t="shared" si="319"/>
        <v>0.22167063231153522</v>
      </c>
      <c r="CE1135" s="4">
        <f t="shared" si="320"/>
        <v>0.19310594408373441</v>
      </c>
      <c r="CF1135" s="4" t="str">
        <f t="shared" si="321"/>
        <v/>
      </c>
      <c r="CG1135" s="4">
        <f t="shared" si="322"/>
        <v>0.34174325928501192</v>
      </c>
      <c r="CH1135" s="4" t="str">
        <f t="shared" si="323"/>
        <v/>
      </c>
      <c r="CI1135">
        <f>INDEX(FX!$B$114:$AK$132,MATCH(Data!BQ1135,FX!$A$114:$A$132,0),MATCH(Data!D1135,Period,0))</f>
        <v>14132.996485061512</v>
      </c>
    </row>
    <row r="1136" spans="1:87" x14ac:dyDescent="0.15">
      <c r="A1136" t="s">
        <v>66</v>
      </c>
      <c r="B1136" s="1">
        <f t="shared" ref="B1136:C1199" si="332">B1135</f>
        <v>44044</v>
      </c>
      <c r="C1136" t="s">
        <v>45</v>
      </c>
      <c r="D1136" s="1">
        <v>44013</v>
      </c>
      <c r="E1136">
        <v>19480.581142429997</v>
      </c>
      <c r="F1136">
        <v>6537.1551108763952</v>
      </c>
      <c r="G1136">
        <v>4688.8372126300219</v>
      </c>
      <c r="H1136">
        <v>3547.9545941753722</v>
      </c>
      <c r="I1136">
        <v>52161.350501780005</v>
      </c>
      <c r="J1136">
        <v>15682.54327136342</v>
      </c>
      <c r="K1136">
        <v>7347.1374649541958</v>
      </c>
      <c r="L1136">
        <v>2819.4096815206472</v>
      </c>
      <c r="M1136">
        <v>37403.68181827003</v>
      </c>
      <c r="N1136">
        <v>10155.758109611477</v>
      </c>
      <c r="O1136">
        <v>2284.1260998318899</v>
      </c>
      <c r="P1136">
        <v>397.94957024602888</v>
      </c>
      <c r="BQ1136" t="str">
        <f>VLOOKUP(A1136,Misc!$A$3:$B$11,2,FALSE)</f>
        <v>IDR</v>
      </c>
      <c r="BR1136">
        <f>INDEX(FX!$B$30:$AK$48,MATCH(Data!BQ1136,FX!$A$30:$A$48,0),MATCH(Data!D1136,Period,0))</f>
        <v>14547.96774194</v>
      </c>
      <c r="BS1136">
        <f t="shared" si="324"/>
        <v>1.3390585879751356</v>
      </c>
      <c r="BT1136">
        <f t="shared" si="325"/>
        <v>0</v>
      </c>
      <c r="BU1136">
        <f t="shared" si="326"/>
        <v>0.44935177385846009</v>
      </c>
      <c r="BV1136">
        <f t="shared" si="327"/>
        <v>0</v>
      </c>
      <c r="BW1136">
        <f t="shared" si="328"/>
        <v>0.32230187032328106</v>
      </c>
      <c r="BX1136">
        <f t="shared" si="329"/>
        <v>0</v>
      </c>
      <c r="BY1136">
        <f t="shared" si="330"/>
        <v>0.24387974025726328</v>
      </c>
      <c r="BZ1136">
        <f t="shared" si="331"/>
        <v>0</v>
      </c>
      <c r="CA1136">
        <f t="shared" si="316"/>
        <v>3.568784243416804</v>
      </c>
      <c r="CB1136">
        <f t="shared" si="317"/>
        <v>1.0729709408431458</v>
      </c>
      <c r="CC1136">
        <f t="shared" si="318"/>
        <v>0.50267771380365323</v>
      </c>
      <c r="CD1136">
        <f t="shared" si="319"/>
        <v>0.19289885615220628</v>
      </c>
      <c r="CE1136" s="4">
        <f t="shared" si="320"/>
        <v>0.33557290016559299</v>
      </c>
      <c r="CF1136" s="4" t="str">
        <f t="shared" si="321"/>
        <v/>
      </c>
      <c r="CG1136" s="4">
        <f t="shared" si="322"/>
        <v>0.54273679207524883</v>
      </c>
      <c r="CH1136" s="4" t="str">
        <f t="shared" si="323"/>
        <v/>
      </c>
      <c r="CI1136">
        <f>INDEX(FX!$B$114:$AK$132,MATCH(Data!BQ1136,FX!$A$114:$A$132,0),MATCH(Data!D1136,Period,0))</f>
        <v>14616</v>
      </c>
    </row>
    <row r="1137" spans="1:87" x14ac:dyDescent="0.15">
      <c r="A1137" t="s">
        <v>66</v>
      </c>
      <c r="B1137" s="1">
        <f t="shared" si="332"/>
        <v>44044</v>
      </c>
      <c r="C1137" t="s">
        <v>45</v>
      </c>
      <c r="D1137" s="1">
        <v>44044</v>
      </c>
      <c r="E1137">
        <v>22245.645985619969</v>
      </c>
      <c r="F1137">
        <v>8252.7167949894138</v>
      </c>
      <c r="G1137">
        <v>5560.7812338800559</v>
      </c>
      <c r="H1137">
        <v>3260.6988854174851</v>
      </c>
      <c r="I1137">
        <v>42695.881372079995</v>
      </c>
      <c r="J1137">
        <v>15347.175202749826</v>
      </c>
      <c r="K1137">
        <v>7149.0605673604377</v>
      </c>
      <c r="L1137">
        <v>2789.2134667851365</v>
      </c>
      <c r="M1137">
        <v>21368.608168779971</v>
      </c>
      <c r="N1137">
        <v>7575.2743046549804</v>
      </c>
      <c r="O1137">
        <v>3273.0068793763594</v>
      </c>
      <c r="P1137">
        <v>1382.1953514554048</v>
      </c>
      <c r="BQ1137" t="str">
        <f>VLOOKUP(A1137,Misc!$A$3:$B$11,2,FALSE)</f>
        <v>IDR</v>
      </c>
      <c r="BR1137">
        <f>INDEX(FX!$B$30:$AK$48,MATCH(Data!BQ1137,FX!$A$30:$A$48,0),MATCH(Data!D1137,Period,0))</f>
        <v>14692.4516129</v>
      </c>
      <c r="BS1137">
        <f t="shared" si="324"/>
        <v>1.5140867277785179</v>
      </c>
      <c r="BT1137">
        <f t="shared" si="325"/>
        <v>0</v>
      </c>
      <c r="BU1137">
        <f t="shared" si="326"/>
        <v>0.5616977351651451</v>
      </c>
      <c r="BV1137">
        <f t="shared" si="327"/>
        <v>0</v>
      </c>
      <c r="BW1137">
        <f t="shared" si="328"/>
        <v>0.37847878491549219</v>
      </c>
      <c r="BX1137">
        <f t="shared" si="329"/>
        <v>0</v>
      </c>
      <c r="BY1137">
        <f t="shared" si="330"/>
        <v>0.22193021092236134</v>
      </c>
      <c r="BZ1137">
        <f t="shared" si="331"/>
        <v>0</v>
      </c>
      <c r="CA1137">
        <f t="shared" si="316"/>
        <v>2.921174149704433</v>
      </c>
      <c r="CB1137">
        <f t="shared" si="317"/>
        <v>1.0500256706862223</v>
      </c>
      <c r="CC1137">
        <f t="shared" si="318"/>
        <v>0.48912565458131074</v>
      </c>
      <c r="CD1137">
        <f t="shared" si="319"/>
        <v>0.19083288634271595</v>
      </c>
      <c r="CE1137" s="4">
        <f t="shared" si="320"/>
        <v>0.37098121584440097</v>
      </c>
      <c r="CF1137" s="4" t="str">
        <f t="shared" si="321"/>
        <v/>
      </c>
      <c r="CG1137" s="4">
        <f t="shared" si="322"/>
        <v>0.39510611673930196</v>
      </c>
      <c r="CH1137" s="4" t="str">
        <f t="shared" si="323"/>
        <v/>
      </c>
      <c r="CI1137">
        <f>INDEX(FX!$B$114:$AK$132,MATCH(Data!BQ1137,FX!$A$114:$A$132,0),MATCH(Data!D1137,Period,0))</f>
        <v>14616</v>
      </c>
    </row>
    <row r="1138" spans="1:87" x14ac:dyDescent="0.15">
      <c r="A1138" t="s">
        <v>66</v>
      </c>
      <c r="B1138" s="1">
        <f t="shared" si="332"/>
        <v>44044</v>
      </c>
      <c r="C1138" t="s">
        <v>45</v>
      </c>
      <c r="D1138" s="1">
        <v>44075</v>
      </c>
      <c r="E1138">
        <v>27994.3662693642</v>
      </c>
      <c r="F1138">
        <v>10167.715556330544</v>
      </c>
      <c r="G1138">
        <v>9271.3779998463087</v>
      </c>
      <c r="H1138">
        <v>3866.3341225464778</v>
      </c>
      <c r="I1138">
        <v>52555.986428159995</v>
      </c>
      <c r="J1138">
        <v>19645.89395738014</v>
      </c>
      <c r="K1138">
        <v>8768.0142730279549</v>
      </c>
      <c r="L1138">
        <v>3468.6807227711893</v>
      </c>
      <c r="M1138">
        <v>34624.301683680016</v>
      </c>
      <c r="N1138">
        <v>13428.247182341904</v>
      </c>
      <c r="O1138">
        <v>3755.2290508943697</v>
      </c>
      <c r="P1138">
        <v>1792.8494611372789</v>
      </c>
      <c r="BQ1138" t="str">
        <f>VLOOKUP(A1138,Misc!$A$3:$B$11,2,FALSE)</f>
        <v>IDR</v>
      </c>
      <c r="BR1138">
        <f>INDEX(FX!$B$30:$AK$48,MATCH(Data!BQ1138,FX!$A$30:$A$48,0),MATCH(Data!D1138,Period,0))</f>
        <v>14692.4516129</v>
      </c>
      <c r="BS1138">
        <f t="shared" si="324"/>
        <v>0</v>
      </c>
      <c r="BT1138">
        <f t="shared" si="325"/>
        <v>1.9053570504724409</v>
      </c>
      <c r="BU1138">
        <f t="shared" si="326"/>
        <v>0</v>
      </c>
      <c r="BV1138">
        <f t="shared" si="327"/>
        <v>0.69203668824086995</v>
      </c>
      <c r="BW1138">
        <f t="shared" si="328"/>
        <v>0</v>
      </c>
      <c r="BX1138">
        <f t="shared" si="329"/>
        <v>0.63103001759801758</v>
      </c>
      <c r="BY1138">
        <f t="shared" si="330"/>
        <v>0</v>
      </c>
      <c r="BZ1138">
        <f t="shared" si="331"/>
        <v>0.26315105364388808</v>
      </c>
      <c r="CA1138">
        <f t="shared" si="316"/>
        <v>3.5957845120525449</v>
      </c>
      <c r="CB1138">
        <f t="shared" si="317"/>
        <v>1.3441361492460413</v>
      </c>
      <c r="CC1138">
        <f t="shared" si="318"/>
        <v>0.59989150745949338</v>
      </c>
      <c r="CD1138">
        <f t="shared" si="319"/>
        <v>0.23732079384039337</v>
      </c>
      <c r="CE1138" s="4" t="str">
        <f t="shared" si="320"/>
        <v/>
      </c>
      <c r="CF1138" s="4">
        <f t="shared" si="321"/>
        <v>0.36320577713729651</v>
      </c>
      <c r="CG1138" s="4" t="str">
        <f t="shared" si="322"/>
        <v/>
      </c>
      <c r="CH1138" s="4">
        <f t="shared" si="323"/>
        <v>0.38025592879014508</v>
      </c>
      <c r="CI1138">
        <f>INDEX(FX!$B$114:$AK$132,MATCH(Data!BQ1138,FX!$A$114:$A$132,0),MATCH(Data!D1138,Period,0))</f>
        <v>14616</v>
      </c>
    </row>
    <row r="1139" spans="1:87" x14ac:dyDescent="0.15">
      <c r="A1139" t="s">
        <v>66</v>
      </c>
      <c r="B1139" s="1">
        <f t="shared" si="332"/>
        <v>44044</v>
      </c>
      <c r="C1139" t="s">
        <v>45</v>
      </c>
      <c r="D1139" s="1">
        <v>44105</v>
      </c>
      <c r="E1139">
        <v>35773.377404628191</v>
      </c>
      <c r="F1139">
        <v>15174.286230790134</v>
      </c>
      <c r="G1139">
        <v>10533.206649072441</v>
      </c>
      <c r="H1139">
        <v>6115.1705510462734</v>
      </c>
      <c r="I1139">
        <v>50989.519704810002</v>
      </c>
      <c r="J1139">
        <v>19465.665950241793</v>
      </c>
      <c r="K1139">
        <v>9542.3607909889943</v>
      </c>
      <c r="L1139">
        <v>3709.9640438907941</v>
      </c>
      <c r="M1139">
        <v>19723.984708406682</v>
      </c>
      <c r="N1139">
        <v>4457.273091376378</v>
      </c>
      <c r="O1139">
        <v>3091.42350049589</v>
      </c>
      <c r="P1139">
        <v>849.7199492319113</v>
      </c>
      <c r="BQ1139" t="str">
        <f>VLOOKUP(A1139,Misc!$A$3:$B$11,2,FALSE)</f>
        <v>IDR</v>
      </c>
      <c r="BR1139">
        <f>INDEX(FX!$B$30:$AK$48,MATCH(Data!BQ1139,FX!$A$30:$A$48,0),MATCH(Data!D1139,Period,0))</f>
        <v>14692.4516129</v>
      </c>
      <c r="BS1139">
        <f t="shared" si="324"/>
        <v>0</v>
      </c>
      <c r="BT1139">
        <f t="shared" si="325"/>
        <v>2.4348133549896533</v>
      </c>
      <c r="BU1139">
        <f t="shared" si="326"/>
        <v>0</v>
      </c>
      <c r="BV1139">
        <f t="shared" si="327"/>
        <v>1.032794705103339</v>
      </c>
      <c r="BW1139">
        <f t="shared" si="328"/>
        <v>0</v>
      </c>
      <c r="BX1139">
        <f t="shared" si="329"/>
        <v>0.71691280166097437</v>
      </c>
      <c r="BY1139">
        <f t="shared" si="330"/>
        <v>0</v>
      </c>
      <c r="BZ1139">
        <f t="shared" si="331"/>
        <v>0.41621171960689951</v>
      </c>
      <c r="CA1139">
        <f t="shared" si="316"/>
        <v>3.4886097225513137</v>
      </c>
      <c r="CB1139">
        <f t="shared" si="317"/>
        <v>1.3318052784785026</v>
      </c>
      <c r="CC1139">
        <f t="shared" si="318"/>
        <v>0.65287088060953713</v>
      </c>
      <c r="CD1139">
        <f t="shared" si="319"/>
        <v>0.25382895757326179</v>
      </c>
      <c r="CE1139" s="4" t="str">
        <f t="shared" si="320"/>
        <v/>
      </c>
      <c r="CF1139" s="4">
        <f t="shared" si="321"/>
        <v>0.42417818309844446</v>
      </c>
      <c r="CG1139" s="4" t="str">
        <f t="shared" si="322"/>
        <v/>
      </c>
      <c r="CH1139" s="4">
        <f t="shared" si="323"/>
        <v>0.40299559781849803</v>
      </c>
      <c r="CI1139">
        <f>INDEX(FX!$B$114:$AK$132,MATCH(Data!BQ1139,FX!$A$114:$A$132,0),MATCH(Data!D1139,Period,0))</f>
        <v>14616</v>
      </c>
    </row>
    <row r="1140" spans="1:87" x14ac:dyDescent="0.15">
      <c r="A1140" t="s">
        <v>66</v>
      </c>
      <c r="B1140" s="1">
        <f t="shared" si="332"/>
        <v>44044</v>
      </c>
      <c r="C1140" t="s">
        <v>45</v>
      </c>
      <c r="D1140" s="1">
        <v>44136</v>
      </c>
      <c r="E1140">
        <v>31698.438893914081</v>
      </c>
      <c r="F1140">
        <v>14717.884318867138</v>
      </c>
      <c r="G1140">
        <v>11196.958132660871</v>
      </c>
      <c r="H1140">
        <v>6326.6131586461806</v>
      </c>
      <c r="I1140">
        <v>56523.534148049999</v>
      </c>
      <c r="J1140">
        <v>22300.282798610664</v>
      </c>
      <c r="K1140">
        <v>10677.475634598579</v>
      </c>
      <c r="L1140">
        <v>4188.1832115051102</v>
      </c>
      <c r="M1140">
        <v>23158.412119000033</v>
      </c>
      <c r="N1140">
        <v>8152.8856045469674</v>
      </c>
      <c r="O1140">
        <v>3063.5472212139298</v>
      </c>
      <c r="P1140">
        <v>1011.5619492076401</v>
      </c>
      <c r="BQ1140" t="str">
        <f>VLOOKUP(A1140,Misc!$A$3:$B$11,2,FALSE)</f>
        <v>IDR</v>
      </c>
      <c r="BR1140">
        <f>INDEX(FX!$B$30:$AK$48,MATCH(Data!BQ1140,FX!$A$30:$A$48,0),MATCH(Data!D1140,Period,0))</f>
        <v>14692.4516129</v>
      </c>
      <c r="BS1140">
        <f t="shared" si="324"/>
        <v>0</v>
      </c>
      <c r="BT1140">
        <f t="shared" si="325"/>
        <v>2.1574642359946785</v>
      </c>
      <c r="BU1140">
        <f t="shared" si="326"/>
        <v>0</v>
      </c>
      <c r="BV1140">
        <f t="shared" si="327"/>
        <v>1.0017310049158037</v>
      </c>
      <c r="BW1140">
        <f t="shared" si="328"/>
        <v>0</v>
      </c>
      <c r="BX1140">
        <f t="shared" si="329"/>
        <v>0.76208916167741003</v>
      </c>
      <c r="BY1140">
        <f t="shared" si="330"/>
        <v>0</v>
      </c>
      <c r="BZ1140">
        <f t="shared" si="331"/>
        <v>0.43060296030455547</v>
      </c>
      <c r="CA1140">
        <f t="shared" si="316"/>
        <v>3.8672368738403118</v>
      </c>
      <c r="CB1140">
        <f t="shared" si="317"/>
        <v>1.5257445811857324</v>
      </c>
      <c r="CC1140">
        <f t="shared" si="318"/>
        <v>0.73053336306777361</v>
      </c>
      <c r="CD1140">
        <f t="shared" si="319"/>
        <v>0.28654783877292761</v>
      </c>
      <c r="CE1140" s="4" t="str">
        <f t="shared" si="320"/>
        <v/>
      </c>
      <c r="CF1140" s="4">
        <f t="shared" si="321"/>
        <v>0.46430943707113875</v>
      </c>
      <c r="CG1140" s="4" t="str">
        <f t="shared" si="322"/>
        <v/>
      </c>
      <c r="CH1140" s="4">
        <f t="shared" si="323"/>
        <v>0.42985887248318527</v>
      </c>
      <c r="CI1140">
        <f>INDEX(FX!$B$114:$AK$132,MATCH(Data!BQ1140,FX!$A$114:$A$132,0),MATCH(Data!D1140,Period,0))</f>
        <v>14616</v>
      </c>
    </row>
    <row r="1141" spans="1:87" x14ac:dyDescent="0.15">
      <c r="A1141" t="s">
        <v>66</v>
      </c>
      <c r="B1141" s="1">
        <f t="shared" si="332"/>
        <v>44044</v>
      </c>
      <c r="C1141" t="s">
        <v>45</v>
      </c>
      <c r="D1141" s="1">
        <v>44166</v>
      </c>
      <c r="E1141">
        <v>46826.079056387796</v>
      </c>
      <c r="F1141">
        <v>18632.981863790068</v>
      </c>
      <c r="G1141">
        <v>15151.647425007879</v>
      </c>
      <c r="H1141">
        <v>7927.779587579148</v>
      </c>
      <c r="I1141">
        <v>59942.399896069997</v>
      </c>
      <c r="J1141">
        <v>23109.117415563149</v>
      </c>
      <c r="K1141">
        <v>11899.81209082874</v>
      </c>
      <c r="L1141">
        <v>4576.9805271065761</v>
      </c>
      <c r="M1141">
        <v>73603.143380999958</v>
      </c>
      <c r="N1141">
        <v>26636.089394965555</v>
      </c>
      <c r="O1141">
        <v>10234.281571563901</v>
      </c>
      <c r="P1141">
        <v>5724.5537396073996</v>
      </c>
      <c r="BQ1141" t="str">
        <f>VLOOKUP(A1141,Misc!$A$3:$B$11,2,FALSE)</f>
        <v>IDR</v>
      </c>
      <c r="BR1141">
        <f>INDEX(FX!$B$30:$AK$48,MATCH(Data!BQ1141,FX!$A$30:$A$48,0),MATCH(Data!D1141,Period,0))</f>
        <v>14692.4516129</v>
      </c>
      <c r="BS1141">
        <f t="shared" si="324"/>
        <v>0</v>
      </c>
      <c r="BT1141">
        <f t="shared" si="325"/>
        <v>3.1870841089089863</v>
      </c>
      <c r="BU1141">
        <f t="shared" si="326"/>
        <v>0</v>
      </c>
      <c r="BV1141">
        <f t="shared" si="327"/>
        <v>1.268201002440619</v>
      </c>
      <c r="BW1141">
        <f t="shared" si="328"/>
        <v>0</v>
      </c>
      <c r="BX1141">
        <f t="shared" si="329"/>
        <v>1.0312538590703748</v>
      </c>
      <c r="BY1141">
        <f t="shared" si="330"/>
        <v>0</v>
      </c>
      <c r="BZ1141">
        <f t="shared" si="331"/>
        <v>0.53958180679788947</v>
      </c>
      <c r="CA1141">
        <f t="shared" si="316"/>
        <v>4.1011494181766555</v>
      </c>
      <c r="CB1141">
        <f t="shared" si="317"/>
        <v>1.5810835670199199</v>
      </c>
      <c r="CC1141">
        <f t="shared" si="318"/>
        <v>0.81416338880875339</v>
      </c>
      <c r="CD1141">
        <f t="shared" si="319"/>
        <v>0.31314864033296225</v>
      </c>
      <c r="CE1141" s="4" t="str">
        <f t="shared" si="320"/>
        <v/>
      </c>
      <c r="CF1141" s="4">
        <f t="shared" si="321"/>
        <v>0.39791889987953721</v>
      </c>
      <c r="CG1141" s="4" t="str">
        <f t="shared" si="322"/>
        <v/>
      </c>
      <c r="CH1141" s="4">
        <f t="shared" si="323"/>
        <v>0.42547025728530313</v>
      </c>
      <c r="CI1141">
        <f>INDEX(FX!$B$114:$AK$132,MATCH(Data!BQ1141,FX!$A$114:$A$132,0),MATCH(Data!D1141,Period,0))</f>
        <v>14616</v>
      </c>
    </row>
    <row r="1142" spans="1:87" x14ac:dyDescent="0.15">
      <c r="A1142" t="s">
        <v>67</v>
      </c>
      <c r="B1142" s="1">
        <f t="shared" si="332"/>
        <v>44044</v>
      </c>
      <c r="C1142" t="s">
        <v>50</v>
      </c>
      <c r="D1142" s="1">
        <v>43831</v>
      </c>
      <c r="E1142">
        <f t="array" ref="E1142:E1153">TRANSPOSE('[13]AG_Key Metrics P1'!$F$6:$Q$6)</f>
        <v>87.248245580251435</v>
      </c>
      <c r="F1142">
        <f t="array" ref="F1142:F1153">TRANSPOSE('[13]AG_Key Metrics P1'!$F$11:$Q$11)</f>
        <v>46.305498701172063</v>
      </c>
      <c r="G1142">
        <f t="array" ref="G1142:G1153">TRANSPOSE('[13]AG_Key Metrics P1'!$F$16:$Q$16)</f>
        <v>26.651066457299823</v>
      </c>
      <c r="H1142">
        <f t="array" ref="H1142:H1153">TRANSPOSE('[13]AG_Key Metrics P1'!$F$21:$Q$21)</f>
        <v>19.526171847317283</v>
      </c>
      <c r="I1142">
        <f t="array" ref="I1142:I1153">TRANSPOSE('[13]AG_Key Metrics P1'!$F$7:$Q$7)</f>
        <v>97.298034597974777</v>
      </c>
      <c r="J1142">
        <f t="array" ref="J1142:J1153">TRANSPOSE('[13]AG_Key Metrics P1'!$F$12:$Q$12)</f>
        <v>52.667295303729162</v>
      </c>
      <c r="K1142">
        <f t="array" ref="K1142:K1153">TRANSPOSE('[13]AG_Key Metrics P1'!$F$17:$Q$17)</f>
        <v>29.085180164410897</v>
      </c>
      <c r="L1142">
        <f t="array" ref="L1142:L1153">TRANSPOSE('[13]AG_Key Metrics P1'!$F$22:$Q$22)</f>
        <v>23.656430729939263</v>
      </c>
      <c r="M1142">
        <f t="array" ref="M1142:M1153">TRANSPOSE('[13]AG_Key Metrics P1'!$F$9:$Q$9)</f>
        <v>67.838501998232587</v>
      </c>
      <c r="N1142">
        <f t="array" ref="N1142:N1153">TRANSPOSE('[13]AG_Key Metrics P1'!$F$14:$Q$14)</f>
        <v>28.059765384639245</v>
      </c>
      <c r="O1142">
        <f t="array" ref="O1142:O1153">TRANSPOSE('[13]AG_Key Metrics P1'!$F$19:$Q$19)</f>
        <v>14.668076428649364</v>
      </c>
      <c r="P1142">
        <f t="array" ref="P1142:P1153">TRANSPOSE('[13]AG_Key Metrics P1'!$F$24:$Q$24)</f>
        <v>8.25880774332526</v>
      </c>
      <c r="Q1142" t="str">
        <f t="array" ref="Q1142:Q1153">'[13]AG_Key Products'!$D$6</f>
        <v>Set for Life - 5</v>
      </c>
      <c r="R1142" t="str">
        <f t="array" ref="R1142:R1153">'[13]AG_Key Products'!$D$9</f>
        <v>Set For Life - 7</v>
      </c>
      <c r="S1142" t="str">
        <f t="array" ref="S1142:S1153">'[13]AG_Key Products'!$D$12</f>
        <v>Set For Life - 10</v>
      </c>
      <c r="T1142" t="str">
        <f t="array" ref="T1142:T1153">'[13]AG_Key Products'!$D$15</f>
        <v>Set For Life - WL</v>
      </c>
      <c r="U1142" t="str">
        <f t="array" ref="U1142:U1153">'[13]AG_Key Products'!$D$18</f>
        <v>Set For Health - 5</v>
      </c>
      <c r="V1142" t="str">
        <f t="array" ref="V1142:V1153">'[13]AG_Key Products'!$D$21</f>
        <v>Set For Health - 10</v>
      </c>
      <c r="W1142" t="str">
        <f t="array" ref="W1142:W1153">'[13]AG_Key Products'!$D$24</f>
        <v>Set For Health - 20</v>
      </c>
      <c r="X1142" t="str">
        <f t="array" ref="X1142:X1153">'[13]AG_Key Products'!$D$27</f>
        <v>All Set Higher PHP</v>
      </c>
      <c r="Y1142" t="str">
        <f t="array" ref="Y1142:Y1153">'[13]AG_Key Products'!$D$30</f>
        <v>Set for Tomorrow</v>
      </c>
      <c r="Z1142" t="str">
        <f t="array" ref="Z1142:Z1153">'[13]AG_Key Products'!$D$33</f>
        <v>Premium Paying Rider</v>
      </c>
      <c r="AA1142">
        <f t="array" ref="AA1142:AA1153">TRANSPOSE('[13]AG_Key Products'!$F$6:$Q$6)</f>
        <v>16.388214999999999</v>
      </c>
      <c r="AB1142">
        <f t="array" ref="AB1142:AB1153">TRANSPOSE('[13]AG_Key Products'!$F$9:$Q$9)</f>
        <v>3.6267251999999996</v>
      </c>
      <c r="AC1142">
        <f t="array" ref="AC1142:AC1153">TRANSPOSE('[13]AG_Key Products'!$F$12:$Q$12)</f>
        <v>31.464699</v>
      </c>
      <c r="AD1142">
        <f t="array" ref="AD1142:AD1153">TRANSPOSE('[13]AG_Key Products'!$F$15:$Q$15)</f>
        <v>1.2287760000000001</v>
      </c>
      <c r="AE1142">
        <f t="array" ref="AE1142:AE1153">TRANSPOSE('[13]AG_Key Products'!$F$18:$Q$18)</f>
        <v>3.5705634942</v>
      </c>
      <c r="AF1142">
        <f t="array" ref="AF1142:AF1153">TRANSPOSE('[13]AG_Key Products'!$F$21:$Q$21)</f>
        <v>12.300012005600001</v>
      </c>
      <c r="AG1142">
        <f t="array" ref="AG1142:AG1153">TRANSPOSE('[13]AG_Key Products'!$F$24:$Q$24)</f>
        <v>7.037140994999997</v>
      </c>
      <c r="AH1142">
        <f t="array" ref="AH1142:AH1153">TRANSPOSE('[13]AG_Key Products'!$F$27:$Q$27)</f>
        <v>0.70699999999999996</v>
      </c>
      <c r="AI1142">
        <f t="array" ref="AI1142:AI1153">TRANSPOSE('[13]AG_Key Products'!$F$30:$Q$30)</f>
        <v>1.4771412800000001</v>
      </c>
      <c r="AJ1142">
        <f t="array" ref="AJ1142:AJ1153">TRANSPOSE('[13]AG_Key Products'!$F$33:$Q$33)</f>
        <v>6.1602829250000006</v>
      </c>
      <c r="AK1142">
        <f t="array" ref="AK1142:AK1153">TRANSPOSE('[13]AG_Key Products'!$F$36:$Q$36)</f>
        <v>3.2876896804514359</v>
      </c>
      <c r="AL1142">
        <f t="array" ref="AL1142:AL1153">TRANSPOSE('[13]AG_Key Products'!$F$7:$Q$7)</f>
        <v>6.0238134317010186</v>
      </c>
      <c r="AM1142">
        <f t="array" ref="AM1142:AM1153">TRANSPOSE('[13]AG_Key Products'!$F$10:$Q$10)</f>
        <v>1.2841322230118366</v>
      </c>
      <c r="AN1142">
        <f t="array" ref="AN1142:AN1153">TRANSPOSE('[13]AG_Key Products'!$F$13:$Q$13)</f>
        <v>9.3697464300294833</v>
      </c>
      <c r="AO1142">
        <f t="array" ref="AO1142:AO1153">TRANSPOSE('[13]AG_Key Products'!$F$16:$Q$16)</f>
        <v>0.71843274168951832</v>
      </c>
      <c r="AP1142">
        <f t="array" ref="AP1142:AP1153">TRANSPOSE('[13]AG_Key Products'!$F$19:$Q$19)</f>
        <v>4.2829550881119491</v>
      </c>
      <c r="AQ1142">
        <f t="array" ref="AQ1142:AQ1153">TRANSPOSE('[13]AG_Key Products'!$F$22:$Q$22)</f>
        <v>7.8665023002847505</v>
      </c>
      <c r="AR1142">
        <f t="array" ref="AR1142:AR1153">TRANSPOSE('[13]AG_Key Products'!$F$25:$Q$25)</f>
        <v>4.7426853188289568</v>
      </c>
      <c r="AS1142">
        <f t="array" ref="AS1142:AS1153">TRANSPOSE('[13]AG_Key Products'!$F$28:$Q$28)</f>
        <v>0.36661931931580904</v>
      </c>
      <c r="AT1142">
        <f t="array" ref="AT1142:AT1153">TRANSPOSE('[13]AG_Key Products'!$F$31:$Q$31)</f>
        <v>1.9602301412623442</v>
      </c>
      <c r="AU1142">
        <f t="array" ref="AU1142:AU1153">TRANSPOSE('[13]AG_Key Products'!$F$34:$Q$35)</f>
        <v>5.5329171631829785</v>
      </c>
      <c r="AV1142">
        <f t="array" ref="AV1142:AV1153">TRANSPOSE('[13]AG_Key Products'!$F$37:$Q$37)</f>
        <v>4.157464543753413</v>
      </c>
      <c r="AW1142" s="4" t="str">
        <f t="array" ref="AW1142:AW1153">'[13]AG_Key Products'!$D$8</f>
        <v>Unit Linked</v>
      </c>
      <c r="AX1142" s="4" t="str">
        <f t="array" ref="AX1142:AX1153">'[13]AG_Key Products'!$D$11</f>
        <v>Unit Linked</v>
      </c>
      <c r="AY1142" s="4" t="str">
        <f t="array" ref="AY1142:AY1153">'[13]AG_Key Products'!$D$14</f>
        <v>Unit Linked</v>
      </c>
      <c r="AZ1142" s="4" t="str">
        <f t="array" ref="AZ1142:AZ1153">'[13]AG_Key Products'!$D$17</f>
        <v>Unit Linked</v>
      </c>
      <c r="BA1142" s="4" t="str">
        <f t="array" ref="BA1142:BA1153">'[13]AG_Key Products'!$D$20</f>
        <v>Traditional</v>
      </c>
      <c r="BB1142" s="4" t="str">
        <f t="array" ref="BB1142:BB1153">'[13]AG_Key Products'!$D$23</f>
        <v>Traditional</v>
      </c>
      <c r="BC1142" s="4" t="str">
        <f t="array" ref="BC1142:BC1153">'[13]AG_Key Products'!$D$26</f>
        <v>Traditional</v>
      </c>
      <c r="BD1142" s="4" t="str">
        <f t="array" ref="BD1142:BD1153">'[13]AG_Key Products'!$D$29</f>
        <v>Unit Linked</v>
      </c>
      <c r="BE1142" s="4" t="str">
        <f t="array" ref="BE1142:BE1153">'[13]AG_Key Products'!$D$32</f>
        <v>Traditional</v>
      </c>
      <c r="BF1142" s="4" t="str">
        <f t="array" ref="BF1142:BF1153">'[13]AG_Key Products'!$D$35</f>
        <v>Traditional</v>
      </c>
      <c r="BG1142" s="4">
        <f t="array" ref="BG1142:BG1153">'[13]AG_Key Products'!$D$7</f>
        <v>0.10642004251129444</v>
      </c>
      <c r="BH1142" s="4">
        <f t="array" ref="BH1142:BH1153">'[13]AG_Key Products'!$D$10</f>
        <v>0.14552215817049952</v>
      </c>
      <c r="BI1142" s="4">
        <f t="array" ref="BI1142:BI1153">'[13]AG_Key Products'!$D$13</f>
        <v>0.13406868163311828</v>
      </c>
      <c r="BJ1142" s="4">
        <f t="array" ref="BJ1142:BJ1153">'[13]AG_Key Products'!$D$16</f>
        <v>0.16804221195955188</v>
      </c>
      <c r="BK1142" s="4">
        <f t="array" ref="BK1142:BK1153">'[13]AG_Key Products'!$D$19</f>
        <v>0.63360442419477059</v>
      </c>
      <c r="BL1142" s="4">
        <f t="array" ref="BL1142:BL1153">'[13]AG_Key Products'!$D$22</f>
        <v>0.54034987577542926</v>
      </c>
      <c r="BM1142" s="4">
        <f t="array" ref="BM1142:BM1153">'[13]AG_Key Products'!$D$25</f>
        <v>0.48611855483909283</v>
      </c>
      <c r="BN1142" s="4">
        <f t="array" ref="BN1142:BN1153">'[13]AG_Key Products'!$D$28</f>
        <v>4.1599353274375063E-2</v>
      </c>
      <c r="BO1142" s="4">
        <f t="array" ref="BO1142:BO1153">'[13]AG_Key Products'!$D$31</f>
        <v>1.0000000000000002</v>
      </c>
      <c r="BP1142" s="4">
        <f t="array" ref="BP1142:BP1153">'[13]AG_Key Products'!$D$34</f>
        <v>1.0000000000000007</v>
      </c>
      <c r="BQ1142" t="str">
        <f>VLOOKUP(A1142,Misc!$A$3:$B$11,2,FALSE)</f>
        <v>PHP</v>
      </c>
      <c r="BR1142">
        <f>INDEX(FX!$B$30:$AK$48,MATCH(Data!BQ1142,FX!$A$30:$A$48,0),MATCH(Data!D1142,Period,0))</f>
        <v>50.828687260000002</v>
      </c>
      <c r="BS1142">
        <f t="shared" si="324"/>
        <v>1.7165158158415015</v>
      </c>
      <c r="BT1142">
        <f t="shared" si="325"/>
        <v>0</v>
      </c>
      <c r="BU1142">
        <f t="shared" si="326"/>
        <v>0.9110111080443446</v>
      </c>
      <c r="BV1142">
        <f t="shared" si="327"/>
        <v>0</v>
      </c>
      <c r="BW1142">
        <f t="shared" si="328"/>
        <v>0.52433119747857559</v>
      </c>
      <c r="BX1142">
        <f t="shared" si="329"/>
        <v>0</v>
      </c>
      <c r="BY1142">
        <f t="shared" si="330"/>
        <v>0.38415652459085919</v>
      </c>
      <c r="BZ1142">
        <f t="shared" si="331"/>
        <v>0</v>
      </c>
      <c r="CA1142">
        <f t="shared" si="316"/>
        <v>1.8980914266305868</v>
      </c>
      <c r="CB1142">
        <f t="shared" si="317"/>
        <v>1.02743433711569</v>
      </c>
      <c r="CC1142">
        <f t="shared" si="318"/>
        <v>0.56739410349017905</v>
      </c>
      <c r="CD1142">
        <f t="shared" si="319"/>
        <v>0.46148998321198043</v>
      </c>
      <c r="CE1142" s="4">
        <f t="shared" si="320"/>
        <v>0.53073272010472694</v>
      </c>
      <c r="CF1142" s="4" t="str">
        <f t="shared" si="321"/>
        <v/>
      </c>
      <c r="CG1142" s="4">
        <f t="shared" si="322"/>
        <v>0.42168149345129596</v>
      </c>
      <c r="CH1142" s="4" t="str">
        <f t="shared" si="323"/>
        <v/>
      </c>
      <c r="CI1142">
        <f>INDEX(FX!$B$114:$AK$132,MATCH(Data!BQ1142,FX!$A$114:$A$132,0),MATCH(Data!D1142,Period,0))</f>
        <v>51.260984182776809</v>
      </c>
    </row>
    <row r="1143" spans="1:87" x14ac:dyDescent="0.15">
      <c r="A1143" t="s">
        <v>67</v>
      </c>
      <c r="B1143" s="1">
        <f t="shared" si="332"/>
        <v>44044</v>
      </c>
      <c r="C1143" t="s">
        <v>50</v>
      </c>
      <c r="D1143" s="1">
        <v>43862</v>
      </c>
      <c r="E1143">
        <v>94.013439523399242</v>
      </c>
      <c r="F1143">
        <v>52.071290514652198</v>
      </c>
      <c r="G1143">
        <v>28.023090769856605</v>
      </c>
      <c r="H1143">
        <v>19.332329362456903</v>
      </c>
      <c r="I1143">
        <v>109.07584584178423</v>
      </c>
      <c r="J1143">
        <v>59.042608693895055</v>
      </c>
      <c r="K1143">
        <v>32.605906594128037</v>
      </c>
      <c r="L1143">
        <v>26.52001350415161</v>
      </c>
      <c r="M1143">
        <v>74.409811662774899</v>
      </c>
      <c r="N1143">
        <v>32.135069202079279</v>
      </c>
      <c r="O1143">
        <v>13.95686358956776</v>
      </c>
      <c r="P1143">
        <v>7.4092871518999068</v>
      </c>
      <c r="Q1143" t="str">
        <v>Set for Life - 5</v>
      </c>
      <c r="R1143" t="str">
        <v>Set For Life - 7</v>
      </c>
      <c r="S1143" t="str">
        <v>Set For Life - 10</v>
      </c>
      <c r="T1143" t="str">
        <v>Set For Life - WL</v>
      </c>
      <c r="U1143" t="str">
        <v>Set For Health - 5</v>
      </c>
      <c r="V1143" t="str">
        <v>Set For Health - 10</v>
      </c>
      <c r="W1143" t="str">
        <v>Set For Health - 20</v>
      </c>
      <c r="X1143" t="str">
        <v>All Set Higher PHP</v>
      </c>
      <c r="Y1143" t="str">
        <v>Set for Tomorrow</v>
      </c>
      <c r="Z1143" t="str">
        <v>Premium Paying Rider</v>
      </c>
      <c r="AA1143">
        <v>17.666972000000001</v>
      </c>
      <c r="AB1143">
        <v>2.9108380000000014</v>
      </c>
      <c r="AC1143">
        <v>29.618455000000001</v>
      </c>
      <c r="AD1143">
        <v>1.2397480000000001</v>
      </c>
      <c r="AE1143">
        <v>4.843940010299999</v>
      </c>
      <c r="AF1143">
        <v>14.366787031600003</v>
      </c>
      <c r="AG1143">
        <v>6.7479280758</v>
      </c>
      <c r="AH1143">
        <v>4.8099999999999996</v>
      </c>
      <c r="AI1143">
        <v>1.2406521199999998</v>
      </c>
      <c r="AJ1143">
        <v>6.0588317350000027</v>
      </c>
      <c r="AK1143">
        <v>4.5092875506992414</v>
      </c>
      <c r="AL1143">
        <v>8.7819648526857392</v>
      </c>
      <c r="AM1143">
        <v>0.54970113978398893</v>
      </c>
      <c r="AN1143">
        <v>9.0745668687960048</v>
      </c>
      <c r="AO1143">
        <v>0.60281261877126735</v>
      </c>
      <c r="AP1143">
        <v>3.8505197463339345</v>
      </c>
      <c r="AQ1143">
        <v>8.6925569473466009</v>
      </c>
      <c r="AR1143">
        <v>4.4373430849671438</v>
      </c>
      <c r="AS1143">
        <v>2.2953044447345956</v>
      </c>
      <c r="AT1143">
        <v>1.4844042328193481</v>
      </c>
      <c r="AU1143">
        <v>5.6495680606133956</v>
      </c>
      <c r="AV1143">
        <v>6.6525485178001844</v>
      </c>
      <c r="AW1143" s="4" t="str">
        <v>Unit Linked</v>
      </c>
      <c r="AX1143" s="4" t="str">
        <v>Unit Linked</v>
      </c>
      <c r="AY1143" s="4" t="str">
        <v>Unit Linked</v>
      </c>
      <c r="AZ1143" s="4" t="str">
        <v>Unit Linked</v>
      </c>
      <c r="BA1143" s="4" t="str">
        <v>Traditional</v>
      </c>
      <c r="BB1143" s="4" t="str">
        <v>Traditional</v>
      </c>
      <c r="BC1143" s="4" t="str">
        <v>Traditional</v>
      </c>
      <c r="BD1143" s="4" t="str">
        <v>Unit Linked</v>
      </c>
      <c r="BE1143" s="4" t="str">
        <v>Traditional</v>
      </c>
      <c r="BF1143" s="4" t="str">
        <v>Traditional</v>
      </c>
      <c r="BG1143" s="4">
        <v>0.10642004251129444</v>
      </c>
      <c r="BH1143" s="4">
        <v>0.14552215817049952</v>
      </c>
      <c r="BI1143" s="4">
        <v>0.13406868163311828</v>
      </c>
      <c r="BJ1143" s="4">
        <v>0.16804221195955188</v>
      </c>
      <c r="BK1143" s="4">
        <v>0.63360442419477059</v>
      </c>
      <c r="BL1143" s="4">
        <v>0.54034987577542926</v>
      </c>
      <c r="BM1143" s="4">
        <v>0.48611855483909283</v>
      </c>
      <c r="BN1143" s="4">
        <v>4.1599353274375063E-2</v>
      </c>
      <c r="BO1143" s="4">
        <v>1.0000000000000002</v>
      </c>
      <c r="BP1143" s="4">
        <v>1.0000000000000007</v>
      </c>
      <c r="BQ1143" t="str">
        <f>VLOOKUP(A1143,Misc!$A$3:$B$11,2,FALSE)</f>
        <v>PHP</v>
      </c>
      <c r="BR1143">
        <f>INDEX(FX!$B$30:$AK$48,MATCH(Data!BQ1143,FX!$A$30:$A$48,0),MATCH(Data!D1143,Period,0))</f>
        <v>50.775175580000003</v>
      </c>
      <c r="BS1143">
        <f t="shared" si="324"/>
        <v>1.8515630610725156</v>
      </c>
      <c r="BT1143">
        <f t="shared" si="325"/>
        <v>0</v>
      </c>
      <c r="BU1143">
        <f t="shared" si="326"/>
        <v>1.025526547566735</v>
      </c>
      <c r="BV1143">
        <f t="shared" si="327"/>
        <v>0</v>
      </c>
      <c r="BW1143">
        <f t="shared" si="328"/>
        <v>0.5519053444867793</v>
      </c>
      <c r="BX1143">
        <f t="shared" si="329"/>
        <v>0</v>
      </c>
      <c r="BY1143">
        <f t="shared" si="330"/>
        <v>0.38074372253026295</v>
      </c>
      <c r="BZ1143">
        <f t="shared" si="331"/>
        <v>0</v>
      </c>
      <c r="CA1143">
        <f t="shared" si="316"/>
        <v>2.1278531339324664</v>
      </c>
      <c r="CB1143">
        <f t="shared" si="317"/>
        <v>1.1518040403471768</v>
      </c>
      <c r="CC1143">
        <f t="shared" si="318"/>
        <v>0.63607648417104135</v>
      </c>
      <c r="CD1143">
        <f t="shared" si="319"/>
        <v>0.51735279622395691</v>
      </c>
      <c r="CE1143" s="4">
        <f t="shared" si="320"/>
        <v>0.55387071017321987</v>
      </c>
      <c r="CF1143" s="4" t="str">
        <f t="shared" si="321"/>
        <v/>
      </c>
      <c r="CG1143" s="4">
        <f t="shared" si="322"/>
        <v>0.3712665688018052</v>
      </c>
      <c r="CH1143" s="4" t="str">
        <f t="shared" si="323"/>
        <v/>
      </c>
      <c r="CI1143">
        <f>INDEX(FX!$B$114:$AK$132,MATCH(Data!BQ1143,FX!$A$114:$A$132,0),MATCH(Data!D1143,Period,0))</f>
        <v>51.260984182776809</v>
      </c>
    </row>
    <row r="1144" spans="1:87" x14ac:dyDescent="0.15">
      <c r="A1144" t="s">
        <v>67</v>
      </c>
      <c r="B1144" s="1">
        <f t="shared" si="332"/>
        <v>44044</v>
      </c>
      <c r="C1144" t="s">
        <v>50</v>
      </c>
      <c r="D1144" s="1">
        <v>43891</v>
      </c>
      <c r="E1144">
        <v>64.259362725940136</v>
      </c>
      <c r="F1144">
        <v>36.785112104706265</v>
      </c>
      <c r="G1144">
        <v>22.551997656199283</v>
      </c>
      <c r="H1144">
        <v>17.052235984743184</v>
      </c>
      <c r="I1144">
        <v>130.69827096178486</v>
      </c>
      <c r="J1144">
        <v>70.746798338456983</v>
      </c>
      <c r="K1144">
        <v>39.06947117490521</v>
      </c>
      <c r="L1144">
        <v>31.777153632193222</v>
      </c>
      <c r="M1144">
        <v>88.281274411667539</v>
      </c>
      <c r="N1144">
        <v>32.137444690917754</v>
      </c>
      <c r="O1144">
        <v>19.432798110122871</v>
      </c>
      <c r="P1144">
        <v>10.090895578891255</v>
      </c>
      <c r="Q1144" t="str">
        <v>Set for Life - 5</v>
      </c>
      <c r="R1144" t="str">
        <v>Set For Life - 7</v>
      </c>
      <c r="S1144" t="str">
        <v>Set For Life - 10</v>
      </c>
      <c r="T1144" t="str">
        <v>Set For Life - WL</v>
      </c>
      <c r="U1144" t="str">
        <v>Set For Health - 5</v>
      </c>
      <c r="V1144" t="str">
        <v>Set For Health - 10</v>
      </c>
      <c r="W1144" t="str">
        <v>Set For Health - 20</v>
      </c>
      <c r="X1144" t="str">
        <v>All Set Higher PHP</v>
      </c>
      <c r="Y1144" t="str">
        <v>Set for Tomorrow</v>
      </c>
      <c r="Z1144" t="str">
        <v>Premium Paying Rider</v>
      </c>
      <c r="AA1144">
        <v>11.462790999999999</v>
      </c>
      <c r="AB1144">
        <v>1.4573496000000006</v>
      </c>
      <c r="AC1144">
        <v>19.71331</v>
      </c>
      <c r="AD1144">
        <v>1.2017640000000001</v>
      </c>
      <c r="AE1144">
        <v>4.1071619993999988</v>
      </c>
      <c r="AF1144">
        <v>10.564418016000003</v>
      </c>
      <c r="AG1144">
        <v>6.9369779413999968</v>
      </c>
      <c r="AH1144">
        <v>1.23</v>
      </c>
      <c r="AI1144">
        <v>1.9116990399999987</v>
      </c>
      <c r="AJ1144">
        <v>4.8050716549999999</v>
      </c>
      <c r="AK1144">
        <v>0.86881947414013894</v>
      </c>
      <c r="AL1144">
        <v>4.8679904635946416</v>
      </c>
      <c r="AM1144">
        <v>0.45885607010942092</v>
      </c>
      <c r="AN1144">
        <v>5.650596556872129</v>
      </c>
      <c r="AO1144">
        <v>0.74894431635977332</v>
      </c>
      <c r="AP1144">
        <v>4.2162560886471248</v>
      </c>
      <c r="AQ1144">
        <v>6.7572079818599819</v>
      </c>
      <c r="AR1144">
        <v>4.477183871183831</v>
      </c>
      <c r="AS1144">
        <v>0.63221097164298312</v>
      </c>
      <c r="AT1144">
        <v>2.47373654592342</v>
      </c>
      <c r="AU1144">
        <v>4.3795715534201074</v>
      </c>
      <c r="AV1144">
        <v>2.1225576850928505</v>
      </c>
      <c r="AW1144" s="4" t="str">
        <v>Unit Linked</v>
      </c>
      <c r="AX1144" s="4" t="str">
        <v>Unit Linked</v>
      </c>
      <c r="AY1144" s="4" t="str">
        <v>Unit Linked</v>
      </c>
      <c r="AZ1144" s="4" t="str">
        <v>Unit Linked</v>
      </c>
      <c r="BA1144" s="4" t="str">
        <v>Traditional</v>
      </c>
      <c r="BB1144" s="4" t="str">
        <v>Traditional</v>
      </c>
      <c r="BC1144" s="4" t="str">
        <v>Traditional</v>
      </c>
      <c r="BD1144" s="4" t="str">
        <v>Unit Linked</v>
      </c>
      <c r="BE1144" s="4" t="str">
        <v>Traditional</v>
      </c>
      <c r="BF1144" s="4" t="str">
        <v>Traditional</v>
      </c>
      <c r="BG1144" s="4">
        <v>0.10642004251129444</v>
      </c>
      <c r="BH1144" s="4">
        <v>0.14552215817049952</v>
      </c>
      <c r="BI1144" s="4">
        <v>0.13406868163311828</v>
      </c>
      <c r="BJ1144" s="4">
        <v>0.16804221195955188</v>
      </c>
      <c r="BK1144" s="4">
        <v>0.63360442419477059</v>
      </c>
      <c r="BL1144" s="4">
        <v>0.54034987577542926</v>
      </c>
      <c r="BM1144" s="4">
        <v>0.48611855483909283</v>
      </c>
      <c r="BN1144" s="4">
        <v>4.1599353274375063E-2</v>
      </c>
      <c r="BO1144" s="4">
        <v>1.0000000000000002</v>
      </c>
      <c r="BP1144" s="4">
        <v>1.0000000000000007</v>
      </c>
      <c r="BQ1144" t="str">
        <f>VLOOKUP(A1144,Misc!$A$3:$B$11,2,FALSE)</f>
        <v>PHP</v>
      </c>
      <c r="BR1144">
        <f>INDEX(FX!$B$30:$AK$48,MATCH(Data!BQ1144,FX!$A$30:$A$48,0),MATCH(Data!D1144,Period,0))</f>
        <v>50.906640789999997</v>
      </c>
      <c r="BS1144">
        <f t="shared" si="324"/>
        <v>1.2622982331720289</v>
      </c>
      <c r="BT1144">
        <f t="shared" si="325"/>
        <v>0</v>
      </c>
      <c r="BU1144">
        <f t="shared" si="326"/>
        <v>0.72259947884701636</v>
      </c>
      <c r="BV1144">
        <f t="shared" si="327"/>
        <v>0</v>
      </c>
      <c r="BW1144">
        <f t="shared" si="328"/>
        <v>0.44300698899443697</v>
      </c>
      <c r="BX1144">
        <f t="shared" si="329"/>
        <v>0</v>
      </c>
      <c r="BY1144">
        <f t="shared" si="330"/>
        <v>0.33497075666585513</v>
      </c>
      <c r="BZ1144">
        <f t="shared" si="331"/>
        <v>0</v>
      </c>
      <c r="CA1144">
        <f t="shared" si="316"/>
        <v>2.5496637071142736</v>
      </c>
      <c r="CB1144">
        <f t="shared" si="317"/>
        <v>1.3801295364560562</v>
      </c>
      <c r="CC1144">
        <f t="shared" si="318"/>
        <v>0.76216779286949721</v>
      </c>
      <c r="CD1144">
        <f t="shared" si="319"/>
        <v>0.61990915974005112</v>
      </c>
      <c r="CE1144" s="4">
        <f t="shared" si="320"/>
        <v>0.57244750872477757</v>
      </c>
      <c r="CF1144" s="4" t="str">
        <f t="shared" si="321"/>
        <v/>
      </c>
      <c r="CG1144" s="4">
        <f t="shared" si="322"/>
        <v>0.46356351820283109</v>
      </c>
      <c r="CH1144" s="4" t="str">
        <f t="shared" si="323"/>
        <v/>
      </c>
      <c r="CI1144">
        <f>INDEX(FX!$B$114:$AK$132,MATCH(Data!BQ1144,FX!$A$114:$A$132,0),MATCH(Data!D1144,Period,0))</f>
        <v>51.260984182776809</v>
      </c>
    </row>
    <row r="1145" spans="1:87" x14ac:dyDescent="0.15">
      <c r="A1145" t="s">
        <v>67</v>
      </c>
      <c r="B1145" s="1">
        <f t="shared" si="332"/>
        <v>44044</v>
      </c>
      <c r="C1145" t="s">
        <v>50</v>
      </c>
      <c r="D1145" s="1">
        <v>43922</v>
      </c>
      <c r="E1145">
        <v>48.003843581367775</v>
      </c>
      <c r="F1145">
        <v>24.606323491525757</v>
      </c>
      <c r="G1145">
        <v>17.102693476589966</v>
      </c>
      <c r="H1145">
        <v>12.434316863644145</v>
      </c>
      <c r="I1145">
        <v>104.23344829416834</v>
      </c>
      <c r="J1145">
        <v>56.421425412319842</v>
      </c>
      <c r="K1145">
        <v>31.158374733057524</v>
      </c>
      <c r="L1145">
        <v>25.342663492660353</v>
      </c>
      <c r="M1145">
        <v>56.532519040385701</v>
      </c>
      <c r="N1145">
        <v>26.935359364517399</v>
      </c>
      <c r="O1145">
        <v>14.287431209471539</v>
      </c>
      <c r="P1145">
        <v>8.2643714861190443</v>
      </c>
      <c r="Q1145" t="str">
        <v>Set for Life - 5</v>
      </c>
      <c r="R1145" t="str">
        <v>Set For Life - 7</v>
      </c>
      <c r="S1145" t="str">
        <v>Set For Life - 10</v>
      </c>
      <c r="T1145" t="str">
        <v>Set For Life - WL</v>
      </c>
      <c r="U1145" t="str">
        <v>Set For Health - 5</v>
      </c>
      <c r="V1145" t="str">
        <v>Set For Health - 10</v>
      </c>
      <c r="W1145" t="str">
        <v>Set For Health - 20</v>
      </c>
      <c r="X1145" t="str">
        <v>All Set Higher PHP</v>
      </c>
      <c r="Y1145" t="str">
        <v>Set for Tomorrow</v>
      </c>
      <c r="Z1145" t="str">
        <v>Premium Paying Rider</v>
      </c>
      <c r="AA1145">
        <v>6.5153860000000003</v>
      </c>
      <c r="AB1145">
        <v>1.3969367999999998</v>
      </c>
      <c r="AC1145">
        <v>17.287690000000001</v>
      </c>
      <c r="AD1145">
        <v>0.52684799999999998</v>
      </c>
      <c r="AE1145">
        <v>1.2251405090999994</v>
      </c>
      <c r="AF1145">
        <v>6.2858160065999922</v>
      </c>
      <c r="AG1145">
        <v>5.2390669149999951</v>
      </c>
      <c r="AH1145">
        <v>0.9</v>
      </c>
      <c r="AI1145">
        <v>1.7050235800000011</v>
      </c>
      <c r="AJ1145">
        <v>3.3427747000000014</v>
      </c>
      <c r="AK1145">
        <v>3.5791610706677801</v>
      </c>
      <c r="AL1145">
        <v>2.0653086486508623</v>
      </c>
      <c r="AM1145">
        <v>0.22533653541458865</v>
      </c>
      <c r="AN1145">
        <v>4.5971524673260156</v>
      </c>
      <c r="AO1145">
        <v>0.2555773490881198</v>
      </c>
      <c r="AP1145">
        <v>1.2444053484755233</v>
      </c>
      <c r="AQ1145">
        <v>3.7349712406888678</v>
      </c>
      <c r="AR1145">
        <v>3.1388385608488636</v>
      </c>
      <c r="AS1145">
        <v>0.41258348482850521</v>
      </c>
      <c r="AT1145">
        <v>2.2825826355950496</v>
      </c>
      <c r="AU1145">
        <v>3.0777877458022518</v>
      </c>
      <c r="AV1145">
        <v>3.5717794748071121</v>
      </c>
      <c r="AW1145" s="4" t="str">
        <v>Unit Linked</v>
      </c>
      <c r="AX1145" s="4" t="str">
        <v>Unit Linked</v>
      </c>
      <c r="AY1145" s="4" t="str">
        <v>Unit Linked</v>
      </c>
      <c r="AZ1145" s="4" t="str">
        <v>Unit Linked</v>
      </c>
      <c r="BA1145" s="4" t="str">
        <v>Traditional</v>
      </c>
      <c r="BB1145" s="4" t="str">
        <v>Traditional</v>
      </c>
      <c r="BC1145" s="4" t="str">
        <v>Traditional</v>
      </c>
      <c r="BD1145" s="4" t="str">
        <v>Unit Linked</v>
      </c>
      <c r="BE1145" s="4" t="str">
        <v>Traditional</v>
      </c>
      <c r="BF1145" s="4" t="str">
        <v>Traditional</v>
      </c>
      <c r="BG1145" s="4">
        <v>0.10642004251129444</v>
      </c>
      <c r="BH1145" s="4">
        <v>0.14552215817049952</v>
      </c>
      <c r="BI1145" s="4">
        <v>0.13406868163311828</v>
      </c>
      <c r="BJ1145" s="4">
        <v>0.16804221195955188</v>
      </c>
      <c r="BK1145" s="4">
        <v>0.63360442419477059</v>
      </c>
      <c r="BL1145" s="4">
        <v>0.54034987577542926</v>
      </c>
      <c r="BM1145" s="4">
        <v>0.48611855483909283</v>
      </c>
      <c r="BN1145" s="4">
        <v>4.1599353274375063E-2</v>
      </c>
      <c r="BO1145" s="4">
        <v>1.0000000000000002</v>
      </c>
      <c r="BP1145" s="4">
        <v>1.0000000000000007</v>
      </c>
      <c r="BQ1145" t="str">
        <f>VLOOKUP(A1145,Misc!$A$3:$B$11,2,FALSE)</f>
        <v>PHP</v>
      </c>
      <c r="BR1145">
        <f>INDEX(FX!$B$30:$AK$48,MATCH(Data!BQ1145,FX!$A$30:$A$48,0),MATCH(Data!D1145,Period,0))</f>
        <v>50.718151400000004</v>
      </c>
      <c r="BS1145">
        <f t="shared" si="324"/>
        <v>0.94648251673793793</v>
      </c>
      <c r="BT1145">
        <f t="shared" si="325"/>
        <v>0</v>
      </c>
      <c r="BU1145">
        <f t="shared" si="326"/>
        <v>0.48515813002454494</v>
      </c>
      <c r="BV1145">
        <f t="shared" si="327"/>
        <v>0</v>
      </c>
      <c r="BW1145">
        <f t="shared" si="328"/>
        <v>0.33721050559800103</v>
      </c>
      <c r="BX1145">
        <f t="shared" si="329"/>
        <v>0</v>
      </c>
      <c r="BY1145">
        <f t="shared" si="330"/>
        <v>0.24516502515200395</v>
      </c>
      <c r="BZ1145">
        <f t="shared" si="331"/>
        <v>0</v>
      </c>
      <c r="CA1145">
        <f t="shared" si="316"/>
        <v>2.0333875745052463</v>
      </c>
      <c r="CB1145">
        <f t="shared" si="317"/>
        <v>1.1006699600449126</v>
      </c>
      <c r="CC1145">
        <f t="shared" si="318"/>
        <v>0.60783801227769707</v>
      </c>
      <c r="CD1145">
        <f t="shared" si="319"/>
        <v>0.49438503565008102</v>
      </c>
      <c r="CE1145" s="4">
        <f t="shared" si="320"/>
        <v>0.51259069390594514</v>
      </c>
      <c r="CF1145" s="4" t="str">
        <f t="shared" si="321"/>
        <v/>
      </c>
      <c r="CG1145" s="4">
        <f t="shared" si="322"/>
        <v>0.50533013873147015</v>
      </c>
      <c r="CH1145" s="4" t="str">
        <f t="shared" si="323"/>
        <v/>
      </c>
      <c r="CI1145">
        <f>INDEX(FX!$B$114:$AK$132,MATCH(Data!BQ1145,FX!$A$114:$A$132,0),MATCH(Data!D1145,Period,0))</f>
        <v>51.260984182776809</v>
      </c>
    </row>
    <row r="1146" spans="1:87" x14ac:dyDescent="0.15">
      <c r="A1146" t="s">
        <v>67</v>
      </c>
      <c r="B1146" s="1">
        <f t="shared" si="332"/>
        <v>44044</v>
      </c>
      <c r="C1146" t="s">
        <v>50</v>
      </c>
      <c r="D1146" s="1">
        <v>43952</v>
      </c>
      <c r="E1146">
        <v>48.819426223440416</v>
      </c>
      <c r="F1146">
        <v>24.742429388658575</v>
      </c>
      <c r="G1146">
        <v>16.432714028511139</v>
      </c>
      <c r="H1146">
        <v>11.553368996166039</v>
      </c>
      <c r="I1146">
        <v>121.35029970063677</v>
      </c>
      <c r="J1146">
        <v>65.686754063812344</v>
      </c>
      <c r="K1146">
        <v>36.275093781511437</v>
      </c>
      <c r="L1146">
        <v>29.504346832769805</v>
      </c>
      <c r="M1146">
        <v>78.502374327880943</v>
      </c>
      <c r="N1146">
        <v>33.043623418181951</v>
      </c>
      <c r="O1146">
        <v>16.837730490525932</v>
      </c>
      <c r="P1146">
        <v>9.706359680956794</v>
      </c>
      <c r="Q1146" t="str">
        <v>Set for Life - 5</v>
      </c>
      <c r="R1146" t="str">
        <v>Set For Life - 7</v>
      </c>
      <c r="S1146" t="str">
        <v>Set For Life - 10</v>
      </c>
      <c r="T1146" t="str">
        <v>Set For Life - WL</v>
      </c>
      <c r="U1146" t="str">
        <v>Set For Health - 5</v>
      </c>
      <c r="V1146" t="str">
        <v>Set For Health - 10</v>
      </c>
      <c r="W1146" t="str">
        <v>Set For Health - 20</v>
      </c>
      <c r="X1146" t="str">
        <v>All Set Higher PHP</v>
      </c>
      <c r="Y1146" t="str">
        <v>Set for Tomorrow</v>
      </c>
      <c r="Z1146" t="str">
        <v>Premium Paying Rider</v>
      </c>
      <c r="AA1146">
        <v>7.112222</v>
      </c>
      <c r="AB1146">
        <v>1.7658899999999982</v>
      </c>
      <c r="AC1146">
        <v>17.946314000000001</v>
      </c>
      <c r="AD1146">
        <v>0.85486799999999996</v>
      </c>
      <c r="AE1146">
        <v>1.6107530121</v>
      </c>
      <c r="AF1146">
        <v>6.3262660157999919</v>
      </c>
      <c r="AG1146">
        <v>5.0663358562000056</v>
      </c>
      <c r="AH1146">
        <v>1</v>
      </c>
      <c r="AI1146">
        <v>1.3560313600000002</v>
      </c>
      <c r="AJ1146">
        <v>2.5496733449999942</v>
      </c>
      <c r="AK1146">
        <v>3.2310726343404212</v>
      </c>
      <c r="AL1146">
        <v>2.4529925648379027</v>
      </c>
      <c r="AM1146">
        <v>0.35060876155903659</v>
      </c>
      <c r="AN1146">
        <v>4.3075928384497653</v>
      </c>
      <c r="AO1146">
        <v>0.41762742324918506</v>
      </c>
      <c r="AP1146">
        <v>1.4047307771138493</v>
      </c>
      <c r="AQ1146">
        <v>3.6074018555786198</v>
      </c>
      <c r="AR1146">
        <v>3.1853937421617435</v>
      </c>
      <c r="AS1146">
        <v>0.48972217547671171</v>
      </c>
      <c r="AT1146">
        <v>1.9866411328246305</v>
      </c>
      <c r="AU1146">
        <v>2.232932497035828</v>
      </c>
      <c r="AV1146">
        <v>4.3067856203713042</v>
      </c>
      <c r="AW1146" s="4" t="str">
        <v>Unit Linked</v>
      </c>
      <c r="AX1146" s="4" t="str">
        <v>Unit Linked</v>
      </c>
      <c r="AY1146" s="4" t="str">
        <v>Unit Linked</v>
      </c>
      <c r="AZ1146" s="4" t="str">
        <v>Unit Linked</v>
      </c>
      <c r="BA1146" s="4" t="str">
        <v>Traditional</v>
      </c>
      <c r="BB1146" s="4" t="str">
        <v>Traditional</v>
      </c>
      <c r="BC1146" s="4" t="str">
        <v>Traditional</v>
      </c>
      <c r="BD1146" s="4" t="str">
        <v>Unit Linked</v>
      </c>
      <c r="BE1146" s="4" t="str">
        <v>Traditional</v>
      </c>
      <c r="BF1146" s="4" t="str">
        <v>Traditional</v>
      </c>
      <c r="BG1146" s="4">
        <v>0.10642004251129444</v>
      </c>
      <c r="BH1146" s="4">
        <v>0.14552215817049952</v>
      </c>
      <c r="BI1146" s="4">
        <v>0.13406868163311828</v>
      </c>
      <c r="BJ1146" s="4">
        <v>0.16804221195955188</v>
      </c>
      <c r="BK1146" s="4">
        <v>0.63360442419477059</v>
      </c>
      <c r="BL1146" s="4">
        <v>0.54034987577542926</v>
      </c>
      <c r="BM1146" s="4">
        <v>0.48611855483909283</v>
      </c>
      <c r="BN1146" s="4">
        <v>4.1599353274375063E-2</v>
      </c>
      <c r="BO1146" s="4">
        <v>1.0000000000000002</v>
      </c>
      <c r="BP1146" s="4">
        <v>1.0000000000000007</v>
      </c>
      <c r="BQ1146" t="str">
        <f>VLOOKUP(A1146,Misc!$A$3:$B$11,2,FALSE)</f>
        <v>PHP</v>
      </c>
      <c r="BR1146">
        <f>INDEX(FX!$B$30:$AK$48,MATCH(Data!BQ1146,FX!$A$30:$A$48,0),MATCH(Data!D1146,Period,0))</f>
        <v>50.598796499999999</v>
      </c>
      <c r="BS1146">
        <f t="shared" si="324"/>
        <v>0.96483374309980707</v>
      </c>
      <c r="BT1146">
        <f t="shared" si="325"/>
        <v>0</v>
      </c>
      <c r="BU1146">
        <f t="shared" si="326"/>
        <v>0.48899244844012396</v>
      </c>
      <c r="BV1146">
        <f t="shared" si="327"/>
        <v>0</v>
      </c>
      <c r="BW1146">
        <f t="shared" si="328"/>
        <v>0.32476491863815654</v>
      </c>
      <c r="BX1146">
        <f t="shared" si="329"/>
        <v>0</v>
      </c>
      <c r="BY1146">
        <f t="shared" si="330"/>
        <v>0.22833288131993495</v>
      </c>
      <c r="BZ1146">
        <f t="shared" si="331"/>
        <v>0</v>
      </c>
      <c r="CA1146">
        <f t="shared" si="316"/>
        <v>2.3673033523497833</v>
      </c>
      <c r="CB1146">
        <f t="shared" si="317"/>
        <v>1.2814181216185556</v>
      </c>
      <c r="CC1146">
        <f t="shared" si="318"/>
        <v>0.70765503939933161</v>
      </c>
      <c r="CD1146">
        <f t="shared" si="319"/>
        <v>0.57557121274864198</v>
      </c>
      <c r="CE1146" s="4">
        <f t="shared" si="320"/>
        <v>0.50681524349375928</v>
      </c>
      <c r="CF1146" s="4" t="str">
        <f t="shared" si="321"/>
        <v/>
      </c>
      <c r="CG1146" s="4">
        <f t="shared" si="322"/>
        <v>0.46694561858432015</v>
      </c>
      <c r="CH1146" s="4" t="str">
        <f t="shared" si="323"/>
        <v/>
      </c>
      <c r="CI1146">
        <f>INDEX(FX!$B$114:$AK$132,MATCH(Data!BQ1146,FX!$A$114:$A$132,0),MATCH(Data!D1146,Period,0))</f>
        <v>51.260984182776809</v>
      </c>
    </row>
    <row r="1147" spans="1:87" x14ac:dyDescent="0.15">
      <c r="A1147" t="s">
        <v>67</v>
      </c>
      <c r="B1147" s="1">
        <f t="shared" si="332"/>
        <v>44044</v>
      </c>
      <c r="C1147" t="s">
        <v>50</v>
      </c>
      <c r="D1147" s="1">
        <v>43983</v>
      </c>
      <c r="E1147">
        <v>61.34079909752873</v>
      </c>
      <c r="F1147">
        <v>35.189621206763753</v>
      </c>
      <c r="G1147">
        <v>19.115328678053327</v>
      </c>
      <c r="H1147">
        <v>16.10461436439326</v>
      </c>
      <c r="I1147">
        <v>166.4117488694996</v>
      </c>
      <c r="J1147">
        <v>90.078455910581994</v>
      </c>
      <c r="K1147">
        <v>49.745256595808378</v>
      </c>
      <c r="L1147">
        <v>40.460303499915788</v>
      </c>
      <c r="M1147">
        <v>99.633105046921585</v>
      </c>
      <c r="N1147">
        <v>69.610296344446041</v>
      </c>
      <c r="O1147">
        <v>23.162387931386096</v>
      </c>
      <c r="P1147">
        <v>16.028734820619427</v>
      </c>
      <c r="Q1147" t="str">
        <v>Set for Life - 5</v>
      </c>
      <c r="R1147" t="str">
        <v>Set For Life - 7</v>
      </c>
      <c r="S1147" t="str">
        <v>Set For Life - 10</v>
      </c>
      <c r="T1147" t="str">
        <v>Set For Life - WL</v>
      </c>
      <c r="U1147" t="str">
        <v>Set For Health - 5</v>
      </c>
      <c r="V1147" t="str">
        <v>Set For Health - 10</v>
      </c>
      <c r="W1147" t="str">
        <v>Set For Health - 20</v>
      </c>
      <c r="X1147" t="str">
        <v>All Set Higher PHP</v>
      </c>
      <c r="Y1147" t="str">
        <v>Set for Tomorrow</v>
      </c>
      <c r="Z1147" t="str">
        <v>Premium Paying Rider</v>
      </c>
      <c r="AA1147">
        <v>10.788815200000004</v>
      </c>
      <c r="AB1147">
        <v>2.4597524000000024</v>
      </c>
      <c r="AC1147">
        <v>24.104538300000012</v>
      </c>
      <c r="AD1147">
        <v>0.59795200000000004</v>
      </c>
      <c r="AE1147">
        <v>1.8351464999000002</v>
      </c>
      <c r="AF1147">
        <v>6.1352520584000123</v>
      </c>
      <c r="AG1147">
        <v>5.7805019827999953</v>
      </c>
      <c r="AH1147">
        <v>0.97</v>
      </c>
      <c r="AI1147">
        <v>1.3878420180000002</v>
      </c>
      <c r="AJ1147">
        <v>4.0355773600000147</v>
      </c>
      <c r="AK1147">
        <v>3.2454212784286938</v>
      </c>
      <c r="AL1147">
        <v>3.3639555796088612</v>
      </c>
      <c r="AM1147">
        <v>0.79555089684315961</v>
      </c>
      <c r="AN1147">
        <v>6.7702769238186589</v>
      </c>
      <c r="AO1147">
        <v>0.2479214625616232</v>
      </c>
      <c r="AP1147">
        <v>1.8930945411563889</v>
      </c>
      <c r="AQ1147">
        <v>5.3187896234643981</v>
      </c>
      <c r="AR1147">
        <v>4.951242119589601</v>
      </c>
      <c r="AS1147">
        <v>0.49004884476270338</v>
      </c>
      <c r="AT1147">
        <v>1.8892549477568958</v>
      </c>
      <c r="AU1147">
        <v>4.4918138249503432</v>
      </c>
      <c r="AV1147">
        <v>4.9776724422511194</v>
      </c>
      <c r="AW1147" s="4" t="str">
        <v>Unit Linked</v>
      </c>
      <c r="AX1147" s="4" t="str">
        <v>Unit Linked</v>
      </c>
      <c r="AY1147" s="4" t="str">
        <v>Unit Linked</v>
      </c>
      <c r="AZ1147" s="4" t="str">
        <v>Unit Linked</v>
      </c>
      <c r="BA1147" s="4" t="str">
        <v>Traditional</v>
      </c>
      <c r="BB1147" s="4" t="str">
        <v>Traditional</v>
      </c>
      <c r="BC1147" s="4" t="str">
        <v>Traditional</v>
      </c>
      <c r="BD1147" s="4" t="str">
        <v>Unit Linked</v>
      </c>
      <c r="BE1147" s="4" t="str">
        <v>Traditional</v>
      </c>
      <c r="BF1147" s="4" t="str">
        <v>Traditional</v>
      </c>
      <c r="BG1147" s="4">
        <v>0.10642004251129444</v>
      </c>
      <c r="BH1147" s="4">
        <v>0.14552215817049952</v>
      </c>
      <c r="BI1147" s="4">
        <v>0.13406868163311828</v>
      </c>
      <c r="BJ1147" s="4">
        <v>0.16804221195955188</v>
      </c>
      <c r="BK1147" s="4">
        <v>0.63360442419477059</v>
      </c>
      <c r="BL1147" s="4">
        <v>0.54034987577542926</v>
      </c>
      <c r="BM1147" s="4">
        <v>0.48611855483909283</v>
      </c>
      <c r="BN1147" s="4">
        <v>4.1599353274375063E-2</v>
      </c>
      <c r="BO1147" s="4">
        <v>1.0000000000000002</v>
      </c>
      <c r="BP1147" s="4">
        <v>1.0000000000000007</v>
      </c>
      <c r="BQ1147" t="str">
        <f>VLOOKUP(A1147,Misc!$A$3:$B$11,2,FALSE)</f>
        <v>PHP</v>
      </c>
      <c r="BR1147">
        <f>INDEX(FX!$B$30:$AK$48,MATCH(Data!BQ1147,FX!$A$30:$A$48,0),MATCH(Data!D1147,Period,0))</f>
        <v>50.043616360000001</v>
      </c>
      <c r="BS1147">
        <f t="shared" si="324"/>
        <v>1.2257467297379132</v>
      </c>
      <c r="BT1147">
        <f t="shared" si="325"/>
        <v>0</v>
      </c>
      <c r="BU1147">
        <f t="shared" si="326"/>
        <v>0.70317902194796045</v>
      </c>
      <c r="BV1147">
        <f t="shared" si="327"/>
        <v>0</v>
      </c>
      <c r="BW1147">
        <f t="shared" si="328"/>
        <v>0.38197336780265667</v>
      </c>
      <c r="BX1147">
        <f t="shared" si="329"/>
        <v>0</v>
      </c>
      <c r="BY1147">
        <f t="shared" si="330"/>
        <v>0.32181156230878877</v>
      </c>
      <c r="BZ1147">
        <f t="shared" si="331"/>
        <v>0</v>
      </c>
      <c r="CA1147">
        <f t="shared" si="316"/>
        <v>3.2463627361530905</v>
      </c>
      <c r="CB1147">
        <f t="shared" si="317"/>
        <v>1.7572517841131789</v>
      </c>
      <c r="CC1147">
        <f t="shared" si="318"/>
        <v>0.97043116492722936</v>
      </c>
      <c r="CD1147">
        <f t="shared" si="319"/>
        <v>0.78930016941637371</v>
      </c>
      <c r="CE1147" s="4">
        <f t="shared" si="320"/>
        <v>0.57367399389130969</v>
      </c>
      <c r="CF1147" s="4" t="str">
        <f t="shared" si="321"/>
        <v/>
      </c>
      <c r="CG1147" s="4">
        <f t="shared" si="322"/>
        <v>0.45765239329424251</v>
      </c>
      <c r="CH1147" s="4" t="str">
        <f t="shared" si="323"/>
        <v/>
      </c>
      <c r="CI1147">
        <f>INDEX(FX!$B$114:$AK$132,MATCH(Data!BQ1147,FX!$A$114:$A$132,0),MATCH(Data!D1147,Period,0))</f>
        <v>51.260984182776809</v>
      </c>
    </row>
    <row r="1148" spans="1:87" x14ac:dyDescent="0.15">
      <c r="A1148" t="s">
        <v>67</v>
      </c>
      <c r="B1148" s="1">
        <f t="shared" si="332"/>
        <v>44044</v>
      </c>
      <c r="C1148" t="s">
        <v>50</v>
      </c>
      <c r="D1148" s="1">
        <v>44013</v>
      </c>
      <c r="E1148">
        <v>70.550275789021867</v>
      </c>
      <c r="F1148">
        <v>40.548568707573665</v>
      </c>
      <c r="G1148">
        <v>24.464917934340864</v>
      </c>
      <c r="H1148">
        <v>19.519757078684954</v>
      </c>
      <c r="I1148">
        <v>127.24463683070896</v>
      </c>
      <c r="J1148">
        <v>68.87735082696328</v>
      </c>
      <c r="K1148">
        <v>38.037080630334103</v>
      </c>
      <c r="L1148">
        <v>30.937458802529608</v>
      </c>
      <c r="M1148">
        <v>83.687020342604754</v>
      </c>
      <c r="N1148">
        <v>37.107427333900617</v>
      </c>
      <c r="O1148">
        <v>19.230874359974056</v>
      </c>
      <c r="P1148">
        <v>10.533082775180519</v>
      </c>
      <c r="Q1148" t="str">
        <v>Set for Life - 5</v>
      </c>
      <c r="R1148" t="str">
        <v>Set For Life - 7</v>
      </c>
      <c r="S1148" t="str">
        <v>Set For Life - 10</v>
      </c>
      <c r="T1148" t="str">
        <v>Set For Life - WL</v>
      </c>
      <c r="U1148" t="str">
        <v>Set For Health - 5</v>
      </c>
      <c r="V1148" t="str">
        <v>Set For Health - 10</v>
      </c>
      <c r="W1148" t="str">
        <v>Set For Health - 20</v>
      </c>
      <c r="X1148" t="str">
        <v>All Set Higher PHP</v>
      </c>
      <c r="Y1148" t="str">
        <v>Set for Tomorrow</v>
      </c>
      <c r="Z1148" t="str">
        <v>Premium Paying Rider</v>
      </c>
      <c r="AA1148">
        <v>9.5658860000000008</v>
      </c>
      <c r="AB1148">
        <v>3.2043115999999996</v>
      </c>
      <c r="AC1148">
        <v>25.874743500000001</v>
      </c>
      <c r="AD1148">
        <v>0.57680399999999998</v>
      </c>
      <c r="AE1148">
        <v>4.2177099896999968</v>
      </c>
      <c r="AF1148">
        <v>10.701407994399979</v>
      </c>
      <c r="AG1148">
        <v>4.8023839756000042</v>
      </c>
      <c r="AH1148">
        <v>0.55100000000000005</v>
      </c>
      <c r="AI1148">
        <v>2.5562454000000003</v>
      </c>
      <c r="AJ1148">
        <v>3.871430119999991</v>
      </c>
      <c r="AK1148">
        <v>4.6283532093218867</v>
      </c>
      <c r="AL1148">
        <v>2.8426551441599912</v>
      </c>
      <c r="AM1148">
        <v>1.0403163042093972</v>
      </c>
      <c r="AN1148">
        <v>9.6314164418744745</v>
      </c>
      <c r="AO1148">
        <v>0.23557846844000788</v>
      </c>
      <c r="AP1148">
        <v>4.2914968321692388</v>
      </c>
      <c r="AQ1148">
        <v>6.6416937861771581</v>
      </c>
      <c r="AR1148">
        <v>2.9881103347402549</v>
      </c>
      <c r="AS1148">
        <v>0.18460346670010314</v>
      </c>
      <c r="AT1148">
        <v>3.6227424642638377</v>
      </c>
      <c r="AU1148">
        <v>4.5940652783975366</v>
      </c>
      <c r="AV1148">
        <v>4.4758901864416671</v>
      </c>
      <c r="AW1148" s="4" t="str">
        <v>Unit Linked</v>
      </c>
      <c r="AX1148" s="4" t="str">
        <v>Unit Linked</v>
      </c>
      <c r="AY1148" s="4" t="str">
        <v>Unit Linked</v>
      </c>
      <c r="AZ1148" s="4" t="str">
        <v>Unit Linked</v>
      </c>
      <c r="BA1148" s="4" t="str">
        <v>Traditional</v>
      </c>
      <c r="BB1148" s="4" t="str">
        <v>Traditional</v>
      </c>
      <c r="BC1148" s="4" t="str">
        <v>Traditional</v>
      </c>
      <c r="BD1148" s="4" t="str">
        <v>Unit Linked</v>
      </c>
      <c r="BE1148" s="4" t="str">
        <v>Traditional</v>
      </c>
      <c r="BF1148" s="4" t="str">
        <v>Traditional</v>
      </c>
      <c r="BG1148" s="4">
        <v>0.10642004251129444</v>
      </c>
      <c r="BH1148" s="4">
        <v>0.14552215817049952</v>
      </c>
      <c r="BI1148" s="4">
        <v>0.13406868163311828</v>
      </c>
      <c r="BJ1148" s="4">
        <v>0.16804221195955188</v>
      </c>
      <c r="BK1148" s="4">
        <v>0.63360442419477059</v>
      </c>
      <c r="BL1148" s="4">
        <v>0.54034987577542926</v>
      </c>
      <c r="BM1148" s="4">
        <v>0.48611855483909283</v>
      </c>
      <c r="BN1148" s="4">
        <v>4.1599353274375063E-2</v>
      </c>
      <c r="BO1148" s="4">
        <v>1.0000000000000002</v>
      </c>
      <c r="BP1148" s="4">
        <v>1.0000000000000007</v>
      </c>
      <c r="BQ1148" t="str">
        <f>VLOOKUP(A1148,Misc!$A$3:$B$11,2,FALSE)</f>
        <v>PHP</v>
      </c>
      <c r="BR1148">
        <f>INDEX(FX!$B$30:$AK$48,MATCH(Data!BQ1148,FX!$A$30:$A$48,0),MATCH(Data!D1148,Period,0))</f>
        <v>49.428887320000001</v>
      </c>
      <c r="BS1148">
        <f t="shared" si="324"/>
        <v>1.4273085965355261</v>
      </c>
      <c r="BT1148">
        <f t="shared" si="325"/>
        <v>0</v>
      </c>
      <c r="BU1148">
        <f t="shared" si="326"/>
        <v>0.82034152306654962</v>
      </c>
      <c r="BV1148">
        <f t="shared" si="327"/>
        <v>0</v>
      </c>
      <c r="BW1148">
        <f t="shared" si="328"/>
        <v>0.49495182393963838</v>
      </c>
      <c r="BX1148">
        <f t="shared" si="329"/>
        <v>0</v>
      </c>
      <c r="BY1148">
        <f t="shared" si="330"/>
        <v>0.39490585641378245</v>
      </c>
      <c r="BZ1148">
        <f t="shared" si="331"/>
        <v>0</v>
      </c>
      <c r="CA1148">
        <f t="shared" si="316"/>
        <v>2.5142267789667092</v>
      </c>
      <c r="CB1148">
        <f t="shared" si="317"/>
        <v>1.3609475748972597</v>
      </c>
      <c r="CC1148">
        <f t="shared" si="318"/>
        <v>0.75157467612357431</v>
      </c>
      <c r="CD1148">
        <f t="shared" si="319"/>
        <v>0.61129324843754129</v>
      </c>
      <c r="CE1148" s="4">
        <f t="shared" si="320"/>
        <v>0.57474713251061893</v>
      </c>
      <c r="CF1148" s="4" t="str">
        <f t="shared" si="321"/>
        <v/>
      </c>
      <c r="CG1148" s="4">
        <f t="shared" si="322"/>
        <v>0.4813920121190135</v>
      </c>
      <c r="CH1148" s="4" t="str">
        <f t="shared" si="323"/>
        <v/>
      </c>
      <c r="CI1148">
        <f>INDEX(FX!$B$114:$AK$132,MATCH(Data!BQ1148,FX!$A$114:$A$132,0),MATCH(Data!D1148,Period,0))</f>
        <v>50.609848679999999</v>
      </c>
    </row>
    <row r="1149" spans="1:87" x14ac:dyDescent="0.15">
      <c r="A1149" t="s">
        <v>67</v>
      </c>
      <c r="B1149" s="1">
        <f t="shared" si="332"/>
        <v>44044</v>
      </c>
      <c r="C1149" t="s">
        <v>50</v>
      </c>
      <c r="D1149" s="1">
        <v>44044</v>
      </c>
      <c r="E1149">
        <v>56.204669975309208</v>
      </c>
      <c r="F1149">
        <v>26.158862263561875</v>
      </c>
      <c r="G1149">
        <v>18.571368178742979</v>
      </c>
      <c r="H1149">
        <v>13.578963223624049</v>
      </c>
      <c r="I1149">
        <v>133.22968093841192</v>
      </c>
      <c r="J1149">
        <v>72.117047155143766</v>
      </c>
      <c r="K1149">
        <v>39.8261824028802</v>
      </c>
      <c r="L1149">
        <v>32.392624694980775</v>
      </c>
      <c r="M1149">
        <v>79.118065731505411</v>
      </c>
      <c r="N1149">
        <v>39.246507809881791</v>
      </c>
      <c r="O1149">
        <v>21.997917096777606</v>
      </c>
      <c r="P1149">
        <v>14.165269136529352</v>
      </c>
      <c r="Q1149" t="str">
        <v>Set for Life - 5</v>
      </c>
      <c r="R1149" t="str">
        <v>Set For Life - 7</v>
      </c>
      <c r="S1149" t="str">
        <v>Set For Life - 10</v>
      </c>
      <c r="T1149" t="str">
        <v>Set For Life - WL</v>
      </c>
      <c r="U1149" t="str">
        <v>Set For Health - 5</v>
      </c>
      <c r="V1149" t="str">
        <v>Set For Health - 10</v>
      </c>
      <c r="W1149" t="str">
        <v>Set For Health - 20</v>
      </c>
      <c r="X1149" t="str">
        <v>All Set Higher PHP</v>
      </c>
      <c r="Y1149" t="str">
        <v>Set for Tomorrow</v>
      </c>
      <c r="Z1149" t="str">
        <v>Premium Paying Rider</v>
      </c>
      <c r="AA1149">
        <v>7.5157282600000057</v>
      </c>
      <c r="AB1149">
        <v>2.5741911999999991</v>
      </c>
      <c r="AC1149">
        <v>22.687651180000007</v>
      </c>
      <c r="AD1149">
        <v>0.53698800000000002</v>
      </c>
      <c r="AE1149">
        <v>2.9753835225000085</v>
      </c>
      <c r="AF1149">
        <v>7.7377329725999981</v>
      </c>
      <c r="AG1149">
        <v>4.4636899367999954</v>
      </c>
      <c r="AH1149">
        <v>0.20458999999999999</v>
      </c>
      <c r="AI1149">
        <v>1.5481107150000017</v>
      </c>
      <c r="AJ1149">
        <v>3.446963524999997</v>
      </c>
      <c r="AK1149">
        <v>2.5136406634091983</v>
      </c>
      <c r="AL1149">
        <v>1.6492714631589502</v>
      </c>
      <c r="AM1149">
        <v>0.91147408610828495</v>
      </c>
      <c r="AN1149">
        <v>5.0881427818522083</v>
      </c>
      <c r="AO1149">
        <v>0.2552525757778748</v>
      </c>
      <c r="AP1149">
        <v>2.3744071315437147</v>
      </c>
      <c r="AQ1149">
        <v>4.6049118758108616</v>
      </c>
      <c r="AR1149">
        <v>2.631033970467318</v>
      </c>
      <c r="AS1149">
        <v>6.4059518503401428E-2</v>
      </c>
      <c r="AT1149">
        <v>2.0216279582517798</v>
      </c>
      <c r="AU1149">
        <v>4.1024811614360512</v>
      </c>
      <c r="AV1149">
        <v>2.4561997406514315</v>
      </c>
      <c r="AW1149" s="4" t="str">
        <v>Unit Linked</v>
      </c>
      <c r="AX1149" s="4" t="str">
        <v>Unit Linked</v>
      </c>
      <c r="AY1149" s="4" t="str">
        <v>Unit Linked</v>
      </c>
      <c r="AZ1149" s="4" t="str">
        <v>Unit Linked</v>
      </c>
      <c r="BA1149" s="4" t="str">
        <v>Traditional</v>
      </c>
      <c r="BB1149" s="4" t="str">
        <v>Traditional</v>
      </c>
      <c r="BC1149" s="4" t="str">
        <v>Traditional</v>
      </c>
      <c r="BD1149" s="4" t="str">
        <v>Unit Linked</v>
      </c>
      <c r="BE1149" s="4" t="str">
        <v>Traditional</v>
      </c>
      <c r="BF1149" s="4" t="str">
        <v>Traditional</v>
      </c>
      <c r="BG1149" s="4">
        <v>0.10642004251129444</v>
      </c>
      <c r="BH1149" s="4">
        <v>0.14552215817049952</v>
      </c>
      <c r="BI1149" s="4">
        <v>0.13406868163311828</v>
      </c>
      <c r="BJ1149" s="4">
        <v>0.16804221195955188</v>
      </c>
      <c r="BK1149" s="4">
        <v>0.63360442419477059</v>
      </c>
      <c r="BL1149" s="4">
        <v>0.54034987577542926</v>
      </c>
      <c r="BM1149" s="4">
        <v>0.48611855483909283</v>
      </c>
      <c r="BN1149" s="4">
        <v>4.1599353274375063E-2</v>
      </c>
      <c r="BO1149" s="4">
        <v>1.0000000000000002</v>
      </c>
      <c r="BP1149" s="4">
        <v>1.0000000000000007</v>
      </c>
      <c r="BQ1149" t="str">
        <f>VLOOKUP(A1149,Misc!$A$3:$B$11,2,FALSE)</f>
        <v>PHP</v>
      </c>
      <c r="BR1149">
        <f>INDEX(FX!$B$30:$AK$48,MATCH(Data!BQ1149,FX!$A$30:$A$48,0),MATCH(Data!D1149,Period,0))</f>
        <v>48.777043620000001</v>
      </c>
      <c r="BS1149">
        <f t="shared" si="324"/>
        <v>1.1522770919282133</v>
      </c>
      <c r="BT1149">
        <f t="shared" si="325"/>
        <v>0</v>
      </c>
      <c r="BU1149">
        <f t="shared" si="326"/>
        <v>0.53629454190282222</v>
      </c>
      <c r="BV1149">
        <f t="shared" si="327"/>
        <v>0</v>
      </c>
      <c r="BW1149">
        <f t="shared" si="328"/>
        <v>0.3807399301077809</v>
      </c>
      <c r="BX1149">
        <f t="shared" si="329"/>
        <v>0</v>
      </c>
      <c r="BY1149">
        <f t="shared" si="330"/>
        <v>0.27838840191733721</v>
      </c>
      <c r="BZ1149">
        <f t="shared" si="331"/>
        <v>0</v>
      </c>
      <c r="CA1149">
        <f t="shared" si="316"/>
        <v>2.6324852654827562</v>
      </c>
      <c r="CB1149">
        <f t="shared" si="317"/>
        <v>1.4249607346414175</v>
      </c>
      <c r="CC1149">
        <f t="shared" si="318"/>
        <v>0.7869255380449045</v>
      </c>
      <c r="CD1149">
        <f t="shared" si="319"/>
        <v>0.64004587130452517</v>
      </c>
      <c r="CE1149" s="4">
        <f t="shared" si="320"/>
        <v>0.46542150812474309</v>
      </c>
      <c r="CF1149" s="4" t="str">
        <f t="shared" si="321"/>
        <v/>
      </c>
      <c r="CG1149" s="4">
        <f t="shared" si="322"/>
        <v>0.51909609396655354</v>
      </c>
      <c r="CH1149" s="4" t="str">
        <f t="shared" si="323"/>
        <v/>
      </c>
      <c r="CI1149">
        <f>INDEX(FX!$B$114:$AK$132,MATCH(Data!BQ1149,FX!$A$114:$A$132,0),MATCH(Data!D1149,Period,0))</f>
        <v>50.609848679999999</v>
      </c>
    </row>
    <row r="1150" spans="1:87" x14ac:dyDescent="0.15">
      <c r="A1150" t="s">
        <v>67</v>
      </c>
      <c r="B1150" s="1">
        <f t="shared" si="332"/>
        <v>44044</v>
      </c>
      <c r="C1150" t="s">
        <v>50</v>
      </c>
      <c r="D1150" s="1">
        <v>44075</v>
      </c>
      <c r="E1150">
        <v>80</v>
      </c>
      <c r="F1150">
        <v>44.568144990432621</v>
      </c>
      <c r="G1150">
        <v>32.109287801175704</v>
      </c>
      <c r="H1150">
        <v>26.719648888392822</v>
      </c>
      <c r="I1150">
        <v>173.93071090954325</v>
      </c>
      <c r="J1150">
        <v>94.148459953076284</v>
      </c>
      <c r="K1150">
        <v>51.992890543273418</v>
      </c>
      <c r="L1150">
        <v>42.288416528059493</v>
      </c>
      <c r="M1150">
        <v>74.057622431349046</v>
      </c>
      <c r="N1150">
        <v>37.461139525929319</v>
      </c>
      <c r="O1150">
        <v>23.481338229280809</v>
      </c>
      <c r="P1150">
        <v>15.289012417793515</v>
      </c>
      <c r="Q1150" t="str">
        <v>Set for Life - 5</v>
      </c>
      <c r="R1150" t="str">
        <v>Set For Life - 7</v>
      </c>
      <c r="S1150" t="str">
        <v>Set For Life - 10</v>
      </c>
      <c r="T1150" t="str">
        <v>Set For Life - WL</v>
      </c>
      <c r="U1150" t="str">
        <v>Set For Health - 5</v>
      </c>
      <c r="V1150" t="str">
        <v>Set For Health - 10</v>
      </c>
      <c r="W1150" t="str">
        <v>Set For Health - 20</v>
      </c>
      <c r="X1150" t="str">
        <v>All Set Higher PHP</v>
      </c>
      <c r="Y1150" t="str">
        <v>Set for Tomorrow</v>
      </c>
      <c r="Z1150" t="str">
        <v>Premium Paying Rider</v>
      </c>
      <c r="AA1150">
        <v>18.143168758441938</v>
      </c>
      <c r="AB1150">
        <v>2.1928434182865071</v>
      </c>
      <c r="AC1150">
        <v>18.795800728170061</v>
      </c>
      <c r="AD1150">
        <v>2.0884223031300069</v>
      </c>
      <c r="AE1150">
        <v>3.6547390304775127</v>
      </c>
      <c r="AF1150">
        <v>8.3536892125200275</v>
      </c>
      <c r="AG1150">
        <v>7.3094780609550254</v>
      </c>
      <c r="AH1150">
        <v>2.0884223031300069</v>
      </c>
      <c r="AI1150">
        <v>3.0909654391505184</v>
      </c>
      <c r="AJ1150">
        <v>8.8003622000221249</v>
      </c>
      <c r="AK1150">
        <v>5.4821085457162724</v>
      </c>
      <c r="AL1150">
        <v>3.9813853627240201</v>
      </c>
      <c r="AM1150">
        <v>0.77644580195179846</v>
      </c>
      <c r="AN1150">
        <v>4.2153203540293029</v>
      </c>
      <c r="AO1150">
        <v>0.99271337941610582</v>
      </c>
      <c r="AP1150">
        <v>2.9165444899034672</v>
      </c>
      <c r="AQ1150">
        <v>4.9714823188891613</v>
      </c>
      <c r="AR1150">
        <v>4.3084276365632244</v>
      </c>
      <c r="AS1150">
        <v>0.65390941478211506</v>
      </c>
      <c r="AT1150">
        <v>4.0363922872122693</v>
      </c>
      <c r="AU1150">
        <v>10.4739489923685</v>
      </c>
      <c r="AV1150">
        <v>7.24157495259265</v>
      </c>
      <c r="AW1150" s="4" t="str">
        <v>Unit Linked</v>
      </c>
      <c r="AX1150" s="4" t="str">
        <v>Unit Linked</v>
      </c>
      <c r="AY1150" s="4" t="str">
        <v>Unit Linked</v>
      </c>
      <c r="AZ1150" s="4" t="str">
        <v>Unit Linked</v>
      </c>
      <c r="BA1150" s="4" t="str">
        <v>Traditional</v>
      </c>
      <c r="BB1150" s="4" t="str">
        <v>Traditional</v>
      </c>
      <c r="BC1150" s="4" t="str">
        <v>Traditional</v>
      </c>
      <c r="BD1150" s="4" t="str">
        <v>Unit Linked</v>
      </c>
      <c r="BE1150" s="4" t="str">
        <v>Traditional</v>
      </c>
      <c r="BF1150" s="4" t="str">
        <v>Traditional</v>
      </c>
      <c r="BG1150" s="4">
        <v>0.10642004251129444</v>
      </c>
      <c r="BH1150" s="4">
        <v>0.14552215817049952</v>
      </c>
      <c r="BI1150" s="4">
        <v>0.13406868163311828</v>
      </c>
      <c r="BJ1150" s="4">
        <v>0.16804221195955188</v>
      </c>
      <c r="BK1150" s="4">
        <v>0.63360442419477059</v>
      </c>
      <c r="BL1150" s="4">
        <v>0.54034987577542926</v>
      </c>
      <c r="BM1150" s="4">
        <v>0.48611855483909283</v>
      </c>
      <c r="BN1150" s="4">
        <v>4.1599353274375063E-2</v>
      </c>
      <c r="BO1150" s="4">
        <v>1.0000000000000002</v>
      </c>
      <c r="BP1150" s="4">
        <v>1.0000000000000007</v>
      </c>
      <c r="BQ1150" t="str">
        <f>VLOOKUP(A1150,Misc!$A$3:$B$11,2,FALSE)</f>
        <v>PHP</v>
      </c>
      <c r="BR1150">
        <f>INDEX(FX!$B$30:$AK$48,MATCH(Data!BQ1150,FX!$A$30:$A$48,0),MATCH(Data!D1150,Period,0))</f>
        <v>48.777043620000001</v>
      </c>
      <c r="BS1150">
        <f t="shared" si="324"/>
        <v>0</v>
      </c>
      <c r="BT1150">
        <f t="shared" si="325"/>
        <v>1.6401158016718684</v>
      </c>
      <c r="BU1150">
        <f t="shared" si="326"/>
        <v>0</v>
      </c>
      <c r="BV1150">
        <f t="shared" si="327"/>
        <v>0.91371148562514337</v>
      </c>
      <c r="BW1150">
        <f t="shared" si="328"/>
        <v>0</v>
      </c>
      <c r="BX1150">
        <f t="shared" si="329"/>
        <v>0.65828687878922543</v>
      </c>
      <c r="BY1150">
        <f t="shared" si="330"/>
        <v>0</v>
      </c>
      <c r="BZ1150">
        <f t="shared" si="331"/>
        <v>0.54779147946221551</v>
      </c>
      <c r="CA1150">
        <f t="shared" si="316"/>
        <v>3.4366969166275574</v>
      </c>
      <c r="CB1150">
        <f t="shared" si="317"/>
        <v>1.8602794200861121</v>
      </c>
      <c r="CC1150">
        <f t="shared" si="318"/>
        <v>1.0273275241745579</v>
      </c>
      <c r="CD1150">
        <f t="shared" si="319"/>
        <v>0.83557682212100803</v>
      </c>
      <c r="CE1150" s="4" t="str">
        <f t="shared" si="320"/>
        <v/>
      </c>
      <c r="CF1150" s="4">
        <f t="shared" si="321"/>
        <v>0.55710181238040779</v>
      </c>
      <c r="CG1150" s="4" t="str">
        <f t="shared" si="322"/>
        <v/>
      </c>
      <c r="CH1150" s="4">
        <f t="shared" si="323"/>
        <v>0.59952346892895558</v>
      </c>
      <c r="CI1150">
        <f>INDEX(FX!$B$114:$AK$132,MATCH(Data!BQ1150,FX!$A$114:$A$132,0),MATCH(Data!D1150,Period,0))</f>
        <v>50.609848679999999</v>
      </c>
    </row>
    <row r="1151" spans="1:87" x14ac:dyDescent="0.15">
      <c r="A1151" t="s">
        <v>67</v>
      </c>
      <c r="B1151" s="1">
        <f t="shared" si="332"/>
        <v>44044</v>
      </c>
      <c r="C1151" t="s">
        <v>50</v>
      </c>
      <c r="D1151" s="1">
        <v>44105</v>
      </c>
      <c r="E1151">
        <v>99.999999999999986</v>
      </c>
      <c r="F1151">
        <v>56.868221525664296</v>
      </c>
      <c r="G1151">
        <v>42.272474122870264</v>
      </c>
      <c r="H1151">
        <v>35.068299128071985</v>
      </c>
      <c r="I1151">
        <v>147.18132230163033</v>
      </c>
      <c r="J1151">
        <v>79.669051866075932</v>
      </c>
      <c r="K1151">
        <v>43.996729159709552</v>
      </c>
      <c r="L1151">
        <v>35.78473881981018</v>
      </c>
      <c r="M1151">
        <v>69.192016330151489</v>
      </c>
      <c r="N1151">
        <v>37.20133334020332</v>
      </c>
      <c r="O1151">
        <v>21.127351372385043</v>
      </c>
      <c r="P1151">
        <v>14.652309380241103</v>
      </c>
      <c r="Q1151" t="str">
        <v>Set for Life - 5</v>
      </c>
      <c r="R1151" t="str">
        <v>Set For Life - 7</v>
      </c>
      <c r="S1151" t="str">
        <v>Set For Life - 10</v>
      </c>
      <c r="T1151" t="str">
        <v>Set For Life - WL</v>
      </c>
      <c r="U1151" t="str">
        <v>Set For Health - 5</v>
      </c>
      <c r="V1151" t="str">
        <v>Set For Health - 10</v>
      </c>
      <c r="W1151" t="str">
        <v>Set For Health - 20</v>
      </c>
      <c r="X1151" t="str">
        <v>All Set Higher PHP</v>
      </c>
      <c r="Y1151" t="str">
        <v>Set for Tomorrow</v>
      </c>
      <c r="Z1151" t="str">
        <v>Premium Paying Rider</v>
      </c>
      <c r="AA1151">
        <v>20.454085240083586</v>
      </c>
      <c r="AB1151">
        <v>2.7057372601055447</v>
      </c>
      <c r="AC1151">
        <v>23.192033658047528</v>
      </c>
      <c r="AD1151">
        <v>2.5768926286719478</v>
      </c>
      <c r="AE1151">
        <v>4.5095621001759092</v>
      </c>
      <c r="AF1151">
        <v>10.307570514687791</v>
      </c>
      <c r="AG1151">
        <v>9.0191242003518184</v>
      </c>
      <c r="AH1151">
        <v>2.5768926286719478</v>
      </c>
      <c r="AI1151">
        <v>3.8139250110904812</v>
      </c>
      <c r="AJ1151">
        <v>10.858717822009655</v>
      </c>
      <c r="AK1151">
        <v>9.9854589361037682</v>
      </c>
      <c r="AL1151">
        <v>4.488499041540722</v>
      </c>
      <c r="AM1151">
        <v>0.9580521432921677</v>
      </c>
      <c r="AN1151">
        <v>5.2012602678629491</v>
      </c>
      <c r="AO1151">
        <v>1.224903500583874</v>
      </c>
      <c r="AP1151">
        <v>3.5987079748966715</v>
      </c>
      <c r="AQ1151">
        <v>6.1342842977294625</v>
      </c>
      <c r="AR1151">
        <v>5.3161448243426168</v>
      </c>
      <c r="AS1151">
        <v>0.80685517878532387</v>
      </c>
      <c r="AT1151">
        <v>4.9804819244444269</v>
      </c>
      <c r="AU1151">
        <v>12.923747228263624</v>
      </c>
      <c r="AV1151">
        <v>11.235285143922468</v>
      </c>
      <c r="AW1151" s="4" t="str">
        <v>Unit Linked</v>
      </c>
      <c r="AX1151" s="4" t="str">
        <v>Unit Linked</v>
      </c>
      <c r="AY1151" s="4" t="str">
        <v>Unit Linked</v>
      </c>
      <c r="AZ1151" s="4" t="str">
        <v>Unit Linked</v>
      </c>
      <c r="BA1151" s="4" t="str">
        <v>Traditional</v>
      </c>
      <c r="BB1151" s="4" t="str">
        <v>Traditional</v>
      </c>
      <c r="BC1151" s="4" t="str">
        <v>Traditional</v>
      </c>
      <c r="BD1151" s="4" t="str">
        <v>Unit Linked</v>
      </c>
      <c r="BE1151" s="4" t="str">
        <v>Traditional</v>
      </c>
      <c r="BF1151" s="4" t="str">
        <v>Traditional</v>
      </c>
      <c r="BG1151" s="4">
        <v>0.10642004251129444</v>
      </c>
      <c r="BH1151" s="4">
        <v>0.14552215817049952</v>
      </c>
      <c r="BI1151" s="4">
        <v>0.13406868163311828</v>
      </c>
      <c r="BJ1151" s="4">
        <v>0.16804221195955188</v>
      </c>
      <c r="BK1151" s="4">
        <v>0.63360442419477059</v>
      </c>
      <c r="BL1151" s="4">
        <v>0.54034987577542926</v>
      </c>
      <c r="BM1151" s="4">
        <v>0.48611855483909283</v>
      </c>
      <c r="BN1151" s="4">
        <v>4.1599353274375063E-2</v>
      </c>
      <c r="BO1151" s="4">
        <v>1.0000000000000002</v>
      </c>
      <c r="BP1151" s="4">
        <v>1.0000000000000007</v>
      </c>
      <c r="BQ1151" t="str">
        <f>VLOOKUP(A1151,Misc!$A$3:$B$11,2,FALSE)</f>
        <v>PHP</v>
      </c>
      <c r="BR1151">
        <f>INDEX(FX!$B$30:$AK$48,MATCH(Data!BQ1151,FX!$A$30:$A$48,0),MATCH(Data!D1151,Period,0))</f>
        <v>48.777043620000001</v>
      </c>
      <c r="BS1151">
        <f t="shared" si="324"/>
        <v>0</v>
      </c>
      <c r="BT1151">
        <f t="shared" si="325"/>
        <v>2.0501447520898353</v>
      </c>
      <c r="BU1151">
        <f t="shared" si="326"/>
        <v>0</v>
      </c>
      <c r="BV1151">
        <f t="shared" si="327"/>
        <v>1.1658808592152288</v>
      </c>
      <c r="BW1151">
        <f t="shared" si="328"/>
        <v>0</v>
      </c>
      <c r="BX1151">
        <f t="shared" si="329"/>
        <v>0.86664690980855852</v>
      </c>
      <c r="BY1151">
        <f t="shared" si="330"/>
        <v>0</v>
      </c>
      <c r="BZ1151">
        <f t="shared" si="331"/>
        <v>0.7189508942213334</v>
      </c>
      <c r="CA1151">
        <f t="shared" si="316"/>
        <v>2.9081557471598103</v>
      </c>
      <c r="CB1151">
        <f t="shared" si="317"/>
        <v>1.5741807957145613</v>
      </c>
      <c r="CC1151">
        <f t="shared" si="318"/>
        <v>0.86933137140748218</v>
      </c>
      <c r="CD1151">
        <f t="shared" si="319"/>
        <v>0.70707065429246374</v>
      </c>
      <c r="CE1151" s="4" t="str">
        <f t="shared" si="320"/>
        <v/>
      </c>
      <c r="CF1151" s="4">
        <f t="shared" si="321"/>
        <v>0.56868221525664309</v>
      </c>
      <c r="CG1151" s="4" t="str">
        <f t="shared" si="322"/>
        <v/>
      </c>
      <c r="CH1151" s="4">
        <f t="shared" si="323"/>
        <v>0.61665897380395251</v>
      </c>
      <c r="CI1151">
        <f>INDEX(FX!$B$114:$AK$132,MATCH(Data!BQ1151,FX!$A$114:$A$132,0),MATCH(Data!D1151,Period,0))</f>
        <v>50.609848679999999</v>
      </c>
    </row>
    <row r="1152" spans="1:87" x14ac:dyDescent="0.15">
      <c r="A1152" t="s">
        <v>67</v>
      </c>
      <c r="B1152" s="1">
        <f t="shared" si="332"/>
        <v>44044</v>
      </c>
      <c r="C1152" t="s">
        <v>50</v>
      </c>
      <c r="D1152" s="1">
        <v>44136</v>
      </c>
      <c r="E1152">
        <v>120</v>
      </c>
      <c r="F1152">
        <v>68.241865830797167</v>
      </c>
      <c r="G1152">
        <v>50.726968947444327</v>
      </c>
      <c r="H1152">
        <v>42.081958953686389</v>
      </c>
      <c r="I1152">
        <v>158.80868750871244</v>
      </c>
      <c r="J1152">
        <v>85.962929018846737</v>
      </c>
      <c r="K1152">
        <v>47.47248294325437</v>
      </c>
      <c r="L1152">
        <v>38.611743093119209</v>
      </c>
      <c r="M1152">
        <v>125.76044178211563</v>
      </c>
      <c r="N1152">
        <v>71.360066270874498</v>
      </c>
      <c r="O1152">
        <v>31.265333859435199</v>
      </c>
      <c r="P1152">
        <v>21.648924082619033</v>
      </c>
      <c r="Q1152" t="str">
        <v>Set for Life - 5</v>
      </c>
      <c r="R1152" t="str">
        <v>Set For Life - 7</v>
      </c>
      <c r="S1152" t="str">
        <v>Set For Life - 10</v>
      </c>
      <c r="T1152" t="str">
        <v>Set For Life - WL</v>
      </c>
      <c r="U1152" t="str">
        <v>Set For Health - 5</v>
      </c>
      <c r="V1152" t="str">
        <v>Set For Health - 10</v>
      </c>
      <c r="W1152" t="str">
        <v>Set For Health - 20</v>
      </c>
      <c r="X1152" t="str">
        <v>All Set Higher PHP</v>
      </c>
      <c r="Y1152" t="str">
        <v>Set for Tomorrow</v>
      </c>
      <c r="Z1152" t="str">
        <v>Premium Paying Rider</v>
      </c>
      <c r="AA1152">
        <v>24.544902288100303</v>
      </c>
      <c r="AB1152">
        <v>3.2468847121266542</v>
      </c>
      <c r="AC1152">
        <v>27.830440389657035</v>
      </c>
      <c r="AD1152">
        <v>3.0922711544063373</v>
      </c>
      <c r="AE1152">
        <v>5.4114745202110903</v>
      </c>
      <c r="AF1152">
        <v>12.369084617625349</v>
      </c>
      <c r="AG1152">
        <v>10.822949040422181</v>
      </c>
      <c r="AH1152">
        <v>3.0922711544063373</v>
      </c>
      <c r="AI1152">
        <v>4.5767100133085776</v>
      </c>
      <c r="AJ1152">
        <v>13.030461386411588</v>
      </c>
      <c r="AK1152">
        <v>11.982550723324536</v>
      </c>
      <c r="AL1152">
        <v>5.3861988498488662</v>
      </c>
      <c r="AM1152">
        <v>1.1496625719506015</v>
      </c>
      <c r="AN1152">
        <v>6.2415123214355397</v>
      </c>
      <c r="AO1152">
        <v>1.4698842007006487</v>
      </c>
      <c r="AP1152">
        <v>4.3184495698760053</v>
      </c>
      <c r="AQ1152">
        <v>7.3611411572753545</v>
      </c>
      <c r="AR1152">
        <v>6.3793737892111402</v>
      </c>
      <c r="AS1152">
        <v>0.96822621454238855</v>
      </c>
      <c r="AT1152">
        <v>5.9765783093333127</v>
      </c>
      <c r="AU1152">
        <v>15.508496673916351</v>
      </c>
      <c r="AV1152">
        <v>13.482342172706964</v>
      </c>
      <c r="AW1152" s="4" t="str">
        <v>Unit Linked</v>
      </c>
      <c r="AX1152" s="4" t="str">
        <v>Unit Linked</v>
      </c>
      <c r="AY1152" s="4" t="str">
        <v>Unit Linked</v>
      </c>
      <c r="AZ1152" s="4" t="str">
        <v>Unit Linked</v>
      </c>
      <c r="BA1152" s="4" t="str">
        <v>Traditional</v>
      </c>
      <c r="BB1152" s="4" t="str">
        <v>Traditional</v>
      </c>
      <c r="BC1152" s="4" t="str">
        <v>Traditional</v>
      </c>
      <c r="BD1152" s="4" t="str">
        <v>Unit Linked</v>
      </c>
      <c r="BE1152" s="4" t="str">
        <v>Traditional</v>
      </c>
      <c r="BF1152" s="4" t="str">
        <v>Traditional</v>
      </c>
      <c r="BG1152" s="4">
        <v>0.10642004251129444</v>
      </c>
      <c r="BH1152" s="4">
        <v>0.14552215817049952</v>
      </c>
      <c r="BI1152" s="4">
        <v>0.13406868163311828</v>
      </c>
      <c r="BJ1152" s="4">
        <v>0.16804221195955188</v>
      </c>
      <c r="BK1152" s="4">
        <v>0.63360442419477059</v>
      </c>
      <c r="BL1152" s="4">
        <v>0.54034987577542926</v>
      </c>
      <c r="BM1152" s="4">
        <v>0.48611855483909283</v>
      </c>
      <c r="BN1152" s="4">
        <v>4.1599353274375063E-2</v>
      </c>
      <c r="BO1152" s="4">
        <v>1.0000000000000002</v>
      </c>
      <c r="BP1152" s="4">
        <v>1.0000000000000007</v>
      </c>
      <c r="BQ1152" t="str">
        <f>VLOOKUP(A1152,Misc!$A$3:$B$11,2,FALSE)</f>
        <v>PHP</v>
      </c>
      <c r="BR1152">
        <f>INDEX(FX!$B$30:$AK$48,MATCH(Data!BQ1152,FX!$A$30:$A$48,0),MATCH(Data!D1152,Period,0))</f>
        <v>48.777043620000001</v>
      </c>
      <c r="BS1152">
        <f t="shared" si="324"/>
        <v>0</v>
      </c>
      <c r="BT1152">
        <f t="shared" si="325"/>
        <v>2.4601737025078028</v>
      </c>
      <c r="BU1152">
        <f t="shared" si="326"/>
        <v>0</v>
      </c>
      <c r="BV1152">
        <f t="shared" si="327"/>
        <v>1.3990570310582748</v>
      </c>
      <c r="BW1152">
        <f t="shared" si="328"/>
        <v>0</v>
      </c>
      <c r="BX1152">
        <f t="shared" si="329"/>
        <v>1.0399762917702704</v>
      </c>
      <c r="BY1152">
        <f t="shared" si="330"/>
        <v>0</v>
      </c>
      <c r="BZ1152">
        <f t="shared" si="331"/>
        <v>0.86274107306560022</v>
      </c>
      <c r="CA1152">
        <f t="shared" si="316"/>
        <v>3.1379008562708952</v>
      </c>
      <c r="CB1152">
        <f t="shared" si="317"/>
        <v>1.6985415143676881</v>
      </c>
      <c r="CC1152">
        <f t="shared" si="318"/>
        <v>0.93800879041186591</v>
      </c>
      <c r="CD1152">
        <f t="shared" si="319"/>
        <v>0.76292943172497174</v>
      </c>
      <c r="CE1152" s="4" t="str">
        <f t="shared" si="320"/>
        <v/>
      </c>
      <c r="CF1152" s="4">
        <f t="shared" si="321"/>
        <v>0.56868221525664309</v>
      </c>
      <c r="CG1152" s="4" t="str">
        <f t="shared" si="322"/>
        <v/>
      </c>
      <c r="CH1152" s="4">
        <f t="shared" si="323"/>
        <v>0.61665897380395251</v>
      </c>
      <c r="CI1152">
        <f>INDEX(FX!$B$114:$AK$132,MATCH(Data!BQ1152,FX!$A$114:$A$132,0),MATCH(Data!D1152,Period,0))</f>
        <v>50.609848679999999</v>
      </c>
    </row>
    <row r="1153" spans="1:87" x14ac:dyDescent="0.15">
      <c r="A1153" t="s">
        <v>67</v>
      </c>
      <c r="B1153" s="1">
        <f t="shared" si="332"/>
        <v>44044</v>
      </c>
      <c r="C1153" t="s">
        <v>50</v>
      </c>
      <c r="D1153" s="1">
        <v>44166</v>
      </c>
      <c r="E1153">
        <v>119.99999999999999</v>
      </c>
      <c r="F1153">
        <v>68.735639559458235</v>
      </c>
      <c r="G1153">
        <v>51.559090269626275</v>
      </c>
      <c r="H1153">
        <v>42.713731422679146</v>
      </c>
      <c r="I1153">
        <v>206.33987402236644</v>
      </c>
      <c r="J1153">
        <v>111.69149636961367</v>
      </c>
      <c r="K1153">
        <v>61.680921262589351</v>
      </c>
      <c r="L1153">
        <v>50.168176128154883</v>
      </c>
      <c r="M1153">
        <v>125.95211213083259</v>
      </c>
      <c r="N1153">
        <v>67.690885833050288</v>
      </c>
      <c r="O1153">
        <v>29.600267367566737</v>
      </c>
      <c r="P1153">
        <v>20.575829073741325</v>
      </c>
      <c r="Q1153" t="str">
        <v>Set for Life - 5</v>
      </c>
      <c r="R1153" t="str">
        <v>Set For Life - 7</v>
      </c>
      <c r="S1153" t="str">
        <v>Set For Life - 10</v>
      </c>
      <c r="T1153" t="str">
        <v>Set For Life - WL</v>
      </c>
      <c r="U1153" t="str">
        <v>Set For Health - 5</v>
      </c>
      <c r="V1153" t="str">
        <v>Set For Health - 10</v>
      </c>
      <c r="W1153" t="str">
        <v>Set For Health - 20</v>
      </c>
      <c r="X1153" t="str">
        <v>All Set Higher PHP</v>
      </c>
      <c r="Y1153" t="str">
        <v>Set for Tomorrow</v>
      </c>
      <c r="Z1153" t="str">
        <v>Premium Paying Rider</v>
      </c>
      <c r="AA1153">
        <v>23.61967110857039</v>
      </c>
      <c r="AB1153">
        <v>3.2261014197071747</v>
      </c>
      <c r="AC1153">
        <v>27.652297883204358</v>
      </c>
      <c r="AD1153">
        <v>3.0724775425782624</v>
      </c>
      <c r="AE1153">
        <v>5.3768356995119593</v>
      </c>
      <c r="AF1153">
        <v>12.28991017031305</v>
      </c>
      <c r="AG1153">
        <v>10.753671399023919</v>
      </c>
      <c r="AH1153">
        <v>3.0724775425782624</v>
      </c>
      <c r="AI1153">
        <v>4.5474145159444443</v>
      </c>
      <c r="AJ1153">
        <v>12.947053469788289</v>
      </c>
      <c r="AK1153">
        <v>13.44208924877988</v>
      </c>
      <c r="AL1153">
        <v>5.1831636510717916</v>
      </c>
      <c r="AM1153">
        <v>1.1423035877133909</v>
      </c>
      <c r="AN1153">
        <v>6.2015604330202549</v>
      </c>
      <c r="AO1153">
        <v>1.4604754794572252</v>
      </c>
      <c r="AP1153">
        <v>4.2908071962880872</v>
      </c>
      <c r="AQ1153">
        <v>7.3140225304139443</v>
      </c>
      <c r="AR1153">
        <v>6.3385394502464241</v>
      </c>
      <c r="AS1153">
        <v>0.96202860350006147</v>
      </c>
      <c r="AT1153">
        <v>5.9383222621731306</v>
      </c>
      <c r="AU1153">
        <v>15.409226866104353</v>
      </c>
      <c r="AV1153">
        <v>14.495189499469568</v>
      </c>
      <c r="AW1153" s="4" t="str">
        <v>Unit Linked</v>
      </c>
      <c r="AX1153" s="4" t="str">
        <v>Unit Linked</v>
      </c>
      <c r="AY1153" s="4" t="str">
        <v>Unit Linked</v>
      </c>
      <c r="AZ1153" s="4" t="str">
        <v>Unit Linked</v>
      </c>
      <c r="BA1153" s="4" t="str">
        <v>Traditional</v>
      </c>
      <c r="BB1153" s="4" t="str">
        <v>Traditional</v>
      </c>
      <c r="BC1153" s="4" t="str">
        <v>Traditional</v>
      </c>
      <c r="BD1153" s="4" t="str">
        <v>Unit Linked</v>
      </c>
      <c r="BE1153" s="4" t="str">
        <v>Traditional</v>
      </c>
      <c r="BF1153" s="4" t="str">
        <v>Traditional</v>
      </c>
      <c r="BG1153" s="4">
        <v>0.10642004251129444</v>
      </c>
      <c r="BH1153" s="4">
        <v>0.14552215817049952</v>
      </c>
      <c r="BI1153" s="4">
        <v>0.13406868163311828</v>
      </c>
      <c r="BJ1153" s="4">
        <v>0.16804221195955188</v>
      </c>
      <c r="BK1153" s="4">
        <v>0.63360442419477059</v>
      </c>
      <c r="BL1153" s="4">
        <v>0.54034987577542926</v>
      </c>
      <c r="BM1153" s="4">
        <v>0.48611855483909283</v>
      </c>
      <c r="BN1153" s="4">
        <v>4.1599353274375063E-2</v>
      </c>
      <c r="BO1153" s="4">
        <v>1.0000000000000002</v>
      </c>
      <c r="BP1153" s="4">
        <v>1.0000000000000007</v>
      </c>
      <c r="BQ1153" t="str">
        <f>VLOOKUP(A1153,Misc!$A$3:$B$11,2,FALSE)</f>
        <v>PHP</v>
      </c>
      <c r="BR1153">
        <f>INDEX(FX!$B$30:$AK$48,MATCH(Data!BQ1153,FX!$A$30:$A$48,0),MATCH(Data!D1153,Period,0))</f>
        <v>48.777043620000001</v>
      </c>
      <c r="BS1153">
        <f t="shared" si="324"/>
        <v>0</v>
      </c>
      <c r="BT1153">
        <f t="shared" si="325"/>
        <v>2.4601737025078023</v>
      </c>
      <c r="BU1153">
        <f t="shared" si="326"/>
        <v>0</v>
      </c>
      <c r="BV1153">
        <f t="shared" si="327"/>
        <v>1.4091801072436181</v>
      </c>
      <c r="BW1153">
        <f t="shared" si="328"/>
        <v>0</v>
      </c>
      <c r="BX1153">
        <f t="shared" si="329"/>
        <v>1.0570359833880041</v>
      </c>
      <c r="BY1153">
        <f t="shared" si="330"/>
        <v>0</v>
      </c>
      <c r="BZ1153">
        <f t="shared" si="331"/>
        <v>0.87569332318380355</v>
      </c>
      <c r="CA1153">
        <f t="shared" si="316"/>
        <v>4.0770695705302087</v>
      </c>
      <c r="CB1153">
        <f t="shared" si="317"/>
        <v>2.2069122766168618</v>
      </c>
      <c r="CC1153">
        <f t="shared" si="318"/>
        <v>1.2187533231444816</v>
      </c>
      <c r="CD1153">
        <f t="shared" si="319"/>
        <v>0.9912729920486868</v>
      </c>
      <c r="CE1153" s="4" t="str">
        <f t="shared" si="320"/>
        <v/>
      </c>
      <c r="CF1153" s="4">
        <f t="shared" si="321"/>
        <v>0.57279699632881875</v>
      </c>
      <c r="CG1153" s="4" t="str">
        <f t="shared" si="322"/>
        <v/>
      </c>
      <c r="CH1153" s="4">
        <f t="shared" si="323"/>
        <v>0.62142044063954016</v>
      </c>
      <c r="CI1153">
        <f>INDEX(FX!$B$114:$AK$132,MATCH(Data!BQ1153,FX!$A$114:$A$132,0),MATCH(Data!D1153,Period,0))</f>
        <v>50.609848679999999</v>
      </c>
    </row>
    <row r="1154" spans="1:87" x14ac:dyDescent="0.15">
      <c r="A1154" t="s">
        <v>67</v>
      </c>
      <c r="B1154" s="1">
        <f t="shared" si="332"/>
        <v>44044</v>
      </c>
      <c r="C1154" t="s">
        <v>63</v>
      </c>
      <c r="D1154" s="1">
        <v>43831</v>
      </c>
      <c r="E1154">
        <f t="array" ref="E1154:E1165">TRANSPOSE('[13]BA_Key Metrics P1'!$F$6:$Q$6)</f>
        <v>93.959477403901175</v>
      </c>
      <c r="F1154">
        <f t="array" ref="F1154:F1165">TRANSPOSE('[13]BA_Key Metrics P1'!$F$11:$Q$11)</f>
        <v>55.19931863375772</v>
      </c>
      <c r="G1154">
        <f t="array" ref="G1154:G1165">TRANSPOSE('[13]BA_Key Metrics P1'!$F$16:$Q$16)</f>
        <v>23.281664841725409</v>
      </c>
      <c r="H1154">
        <f t="array" ref="H1154:H1165">TRANSPOSE('[13]BA_Key Metrics P1'!$F$21:$Q$21)</f>
        <v>17.105036854275181</v>
      </c>
      <c r="I1154">
        <f t="array" ref="I1154:I1165">TRANSPOSE('[13]BA_Key Metrics P1'!$F$7:$Q$7)</f>
        <v>87.843928366568832</v>
      </c>
      <c r="J1154">
        <f t="array" ref="J1154:J1165">TRANSPOSE('[13]BA_Key Metrics P1'!$F$12:$Q$12)</f>
        <v>51.30575321676087</v>
      </c>
      <c r="K1154">
        <f t="array" ref="K1154:K1165">TRANSPOSE('[13]BA_Key Metrics P1'!$F$17:$Q$17)</f>
        <v>23.1540929657967</v>
      </c>
      <c r="L1154">
        <f t="array" ref="L1154:L1165">TRANSPOSE('[13]BA_Key Metrics P1'!$F$22:$Q$22)</f>
        <v>18.040192591493728</v>
      </c>
      <c r="M1154">
        <f t="array" ref="M1154:M1165">TRANSPOSE('[13]BA_Key Metrics P1'!$F$9:$Q$9)</f>
        <v>71.689720804656901</v>
      </c>
      <c r="N1154">
        <f t="array" ref="N1154:N1165">TRANSPOSE('[13]BA_Key Metrics P1'!$F$14:$Q$14)</f>
        <v>34.95059000746334</v>
      </c>
      <c r="O1154">
        <f t="array" ref="O1154:O1165">TRANSPOSE('[13]BA_Key Metrics P1'!$F$19:$Q$19)</f>
        <v>14.744781904206333</v>
      </c>
      <c r="P1154">
        <f t="array" ref="P1154:P1165">TRANSPOSE('[13]BA_Key Metrics P1'!$F$24:$Q$24)</f>
        <v>9.4325461634864283</v>
      </c>
      <c r="Q1154" t="str">
        <f t="array" ref="Q1154:Q1165">'[13]BA_Key Products'!$D$6</f>
        <v>Set for Life - 5</v>
      </c>
      <c r="R1154" t="str">
        <f t="array" ref="R1154:R1165">'[13]BA_Key Products'!$D$9</f>
        <v>Set For Life - 7</v>
      </c>
      <c r="S1154" t="str">
        <f t="array" ref="S1154:S1165">'[13]BA_Key Products'!$D$12</f>
        <v>Set For Life - 10</v>
      </c>
      <c r="T1154" t="str">
        <f t="array" ref="T1154:T1165">'[13]BA_Key Products'!$D$15</f>
        <v>Set For Life - WL</v>
      </c>
      <c r="U1154" t="str">
        <f t="array" ref="U1154:U1165">'[13]BA_Key Products'!$D$18</f>
        <v>Set For Health - 5</v>
      </c>
      <c r="V1154" t="str">
        <f t="array" ref="V1154:V1165">'[13]BA_Key Products'!$D$21</f>
        <v>Set For Health - 10</v>
      </c>
      <c r="W1154" t="str">
        <f t="array" ref="W1154:W1165">'[13]BA_Key Products'!$D$24</f>
        <v>Set For Health - 20</v>
      </c>
      <c r="X1154" t="str">
        <f t="array" ref="X1154:X1165">'[13]BA_Key Products'!$D$27</f>
        <v>All Set Higher PHP</v>
      </c>
      <c r="Y1154" t="str">
        <f t="array" ref="Y1154:Y1165">'[13]BA_Key Products'!$D$30</f>
        <v>All Set Higher USD</v>
      </c>
      <c r="Z1154" t="str">
        <f t="array" ref="Z1154:Z1165">'[13]BA_Key Products'!$D$33</f>
        <v>Premium Paying Riders</v>
      </c>
      <c r="AA1154">
        <f t="array" ref="AA1154:AA1165">TRANSPOSE('[13]BA_Key Products'!$F$6:$Q$6)</f>
        <v>33.085673999999997</v>
      </c>
      <c r="AB1154">
        <f t="array" ref="AB1154:AB1165">TRANSPOSE('[13]BA_Key Products'!$F$9:$Q$9)</f>
        <v>10.893957199999935</v>
      </c>
      <c r="AC1154">
        <f t="array" ref="AC1154:AC1165">TRANSPOSE('[13]BA_Key Products'!$F$12:$Q$12)</f>
        <v>14.297231999999999</v>
      </c>
      <c r="AD1154">
        <f t="array" ref="AD1154:AD1165">TRANSPOSE('[13]BA_Key Products'!$F$15:$Q$15)</f>
        <v>4.3979999999999998E-2</v>
      </c>
      <c r="AE1154">
        <f t="array" ref="AE1154:AE1165">TRANSPOSE('[13]BA_Key Products'!$F$18:$Q$18)</f>
        <v>5.9019885143000019</v>
      </c>
      <c r="AF1154">
        <f t="array" ref="AF1154:AF1165">TRANSPOSE('[13]BA_Key Products'!$F$21:$Q$21)</f>
        <v>9.0249460034000002</v>
      </c>
      <c r="AG1154">
        <f t="array" ref="AG1154:AG1165">TRANSPOSE('[13]BA_Key Products'!$F$24:$Q$24)</f>
        <v>3.374317011600001</v>
      </c>
      <c r="AH1154">
        <f t="array" ref="AH1154:AH1165">TRANSPOSE('[13]BA_Key Products'!$F$27:$Q$27)</f>
        <v>5.05</v>
      </c>
      <c r="AI1154">
        <f t="array" ref="AI1154:AI1165">TRANSPOSE('[13]BA_Key Products'!$F$30:$Q$30)</f>
        <v>1.5250876925999999</v>
      </c>
      <c r="AJ1154">
        <f t="array" ref="AJ1154:AJ1165">TRANSPOSE('[13]BA_Key Products'!$F$33:$Q$33)</f>
        <v>1.4980425700000004</v>
      </c>
      <c r="AK1154">
        <f t="array" ref="AK1154:AK1165">TRANSPOSE('[13]BA_Key Products'!$F$36:$Q$36)</f>
        <v>9.2642524120012411</v>
      </c>
      <c r="AL1154">
        <f t="array" ref="AL1154:AL1165">TRANSPOSE('[13]BA_Key Products'!$F$7:$Q$7)</f>
        <v>18.101550734270866</v>
      </c>
      <c r="AM1154">
        <f t="array" ref="AM1154:AM1165">TRANSPOSE('[13]BA_Key Products'!$F$10:$Q$10)</f>
        <v>3.3331241316807669</v>
      </c>
      <c r="AN1154">
        <f t="array" ref="AN1154:AN1165">TRANSPOSE('[13]BA_Key Products'!$F$13:$Q$13)</f>
        <v>6.4503357559991636</v>
      </c>
      <c r="AO1154">
        <f t="array" ref="AO1154:AO1165">TRANSPOSE('[13]BA_Key Products'!$F$16:$Q$16)</f>
        <v>-5.6789858041059245E-2</v>
      </c>
      <c r="AP1154">
        <f t="array" ref="AP1154:AP1165">TRANSPOSE('[13]BA_Key Products'!$F$19:$Q$19)</f>
        <v>5.9419466914087549</v>
      </c>
      <c r="AQ1154">
        <f t="array" ref="AQ1154:AQ1165">TRANSPOSE('[13]BA_Key Products'!$F$22:$Q$22)</f>
        <v>5.5296072833564409</v>
      </c>
      <c r="AR1154">
        <f t="array" ref="AR1154:AR1165">TRANSPOSE('[13]BA_Key Products'!$F$25:$Q$25)</f>
        <v>2.0123746794175696</v>
      </c>
      <c r="AS1154">
        <f t="array" ref="AS1154:AS1165">TRANSPOSE('[13]BA_Key Products'!$F$28:$Q$28)</f>
        <v>2.4778501981830861</v>
      </c>
      <c r="AT1154">
        <f t="array" ref="AT1154:AT1165">TRANSPOSE('[13]BA_Key Products'!$F$31:$Q$31)</f>
        <v>0.56926629951859831</v>
      </c>
      <c r="AU1154">
        <f t="array" ref="AU1154:AU1165">TRANSPOSE('[13]BA_Key Products'!$F$34:$Q$35)</f>
        <v>1.6561788920715541</v>
      </c>
      <c r="AV1154">
        <f t="array" ref="AV1154:AV1165">TRANSPOSE('[13]BA_Key Products'!$F$37:$Q$37)</f>
        <v>9.1838738258919861</v>
      </c>
      <c r="AW1154" s="4" t="str">
        <f t="array" ref="AW1154:AW1165">'[13]BA_Key Products'!$D$8</f>
        <v>Unit Linked</v>
      </c>
      <c r="AX1154" s="4" t="str">
        <f t="array" ref="AX1154:AX1165">'[13]BA_Key Products'!$D$11</f>
        <v>Unit Linked</v>
      </c>
      <c r="AY1154" s="4" t="str">
        <f t="array" ref="AY1154:AY1165">'[13]BA_Key Products'!$D$14</f>
        <v>Unit Linked</v>
      </c>
      <c r="AZ1154" s="4" t="str">
        <f t="array" ref="AZ1154:AZ1165">'[13]BA_Key Products'!$D$17</f>
        <v>Unit Linked</v>
      </c>
      <c r="BA1154" s="4" t="str">
        <f t="array" ref="BA1154:BA1165">'[13]BA_Key Products'!$D$20</f>
        <v>Traditional</v>
      </c>
      <c r="BB1154" s="4" t="str">
        <f t="array" ref="BB1154:BB1165">'[13]BA_Key Products'!$D$23</f>
        <v>Traditional</v>
      </c>
      <c r="BC1154" s="4" t="str">
        <f t="array" ref="BC1154:BC1165">'[13]BA_Key Products'!$D$26</f>
        <v>Traditional</v>
      </c>
      <c r="BD1154" s="4" t="str">
        <f t="array" ref="BD1154:BD1165">'[13]BA_Key Products'!$D$29</f>
        <v>Unit Linked</v>
      </c>
      <c r="BE1154" s="4" t="str">
        <f t="array" ref="BE1154:BE1165">'[13]BA_Key Products'!$D$32</f>
        <v>Traditional</v>
      </c>
      <c r="BF1154" s="4" t="str">
        <f t="array" ref="BF1154:BF1165">'[13]BA_Key Products'!$D$35</f>
        <v>Traditional</v>
      </c>
      <c r="BG1154" s="4">
        <f t="array" ref="BG1154:BG1165">'[13]BA_Key Products'!$D$7</f>
        <v>8.9105260122510799E-2</v>
      </c>
      <c r="BH1154" s="4">
        <f t="array" ref="BH1154:BH1165">'[13]BA_Key Products'!$D$10</f>
        <v>8.4318242331112958E-2</v>
      </c>
      <c r="BI1154" s="4">
        <f t="array" ref="BI1154:BI1165">'[13]BA_Key Products'!$D$13</f>
        <v>0.13171051314118157</v>
      </c>
      <c r="BJ1154" s="4">
        <f t="array" ref="BJ1154:BJ1165">'[13]BA_Key Products'!$D$16</f>
        <v>0.89601026974243525</v>
      </c>
      <c r="BK1154" s="4">
        <f t="array" ref="BK1154:BK1165">'[13]BA_Key Products'!$D$19</f>
        <v>0.65849693799215248</v>
      </c>
      <c r="BL1154" s="4">
        <f t="array" ref="BL1154:BL1165">'[13]BA_Key Products'!$D$22</f>
        <v>0.53960117685681641</v>
      </c>
      <c r="BM1154" s="4">
        <f t="array" ref="BM1154:BM1165">'[13]BA_Key Products'!$D$25</f>
        <v>0.48911292204636608</v>
      </c>
      <c r="BN1154" s="4">
        <f t="array" ref="BN1154:BN1165">'[13]BA_Key Products'!$D$28</f>
        <v>0.10703900152779623</v>
      </c>
      <c r="BO1154" s="4">
        <f t="array" ref="BO1154:BO1165">'[13]BA_Key Products'!$D$31</f>
        <v>7.723536034450379E-2</v>
      </c>
      <c r="BP1154" s="4">
        <f t="array" ref="BP1154:BP1165">'[13]BA_Key Products'!$D$34</f>
        <v>1.0000000000000004</v>
      </c>
      <c r="BQ1154" t="str">
        <f>VLOOKUP(A1154,Misc!$A$3:$B$11,2,FALSE)</f>
        <v>PHP</v>
      </c>
      <c r="BR1154">
        <f>INDEX(FX!$B$30:$AK$48,MATCH(Data!BQ1154,FX!$A$30:$A$48,0),MATCH(Data!D1154,Period,0))</f>
        <v>50.828687260000002</v>
      </c>
      <c r="BS1154">
        <f t="shared" si="324"/>
        <v>1.8485521163133256</v>
      </c>
      <c r="BT1154">
        <f t="shared" si="325"/>
        <v>0</v>
      </c>
      <c r="BU1154">
        <f t="shared" si="326"/>
        <v>1.0859874926810713</v>
      </c>
      <c r="BV1154">
        <f t="shared" si="327"/>
        <v>0</v>
      </c>
      <c r="BW1154">
        <f t="shared" si="328"/>
        <v>0.45804182828162632</v>
      </c>
      <c r="BX1154">
        <f t="shared" si="329"/>
        <v>0</v>
      </c>
      <c r="BY1154">
        <f t="shared" si="330"/>
        <v>0.33652328589127484</v>
      </c>
      <c r="BZ1154">
        <f t="shared" si="331"/>
        <v>0</v>
      </c>
      <c r="CA1154">
        <f t="shared" si="316"/>
        <v>1.7136605893743948</v>
      </c>
      <c r="CB1154">
        <f t="shared" si="317"/>
        <v>1.0008733549442679</v>
      </c>
      <c r="CC1154">
        <f t="shared" si="318"/>
        <v>0.45169037104785531</v>
      </c>
      <c r="CD1154">
        <f t="shared" si="319"/>
        <v>0.35192833066117868</v>
      </c>
      <c r="CE1154" s="4">
        <f t="shared" si="320"/>
        <v>0.58748005160217986</v>
      </c>
      <c r="CF1154" s="4" t="str">
        <f t="shared" si="321"/>
        <v/>
      </c>
      <c r="CG1154" s="4">
        <f t="shared" si="322"/>
        <v>0.30987768105917196</v>
      </c>
      <c r="CH1154" s="4" t="str">
        <f t="shared" si="323"/>
        <v/>
      </c>
      <c r="CI1154">
        <f>INDEX(FX!$B$114:$AK$132,MATCH(Data!BQ1154,FX!$A$114:$A$132,0),MATCH(Data!D1154,Period,0))</f>
        <v>51.260984182776809</v>
      </c>
    </row>
    <row r="1155" spans="1:87" x14ac:dyDescent="0.15">
      <c r="A1155" t="s">
        <v>67</v>
      </c>
      <c r="B1155" s="1">
        <f t="shared" si="332"/>
        <v>44044</v>
      </c>
      <c r="C1155" t="s">
        <v>63</v>
      </c>
      <c r="D1155" s="1">
        <v>43862</v>
      </c>
      <c r="E1155">
        <v>122.98962998618192</v>
      </c>
      <c r="F1155">
        <v>77.283897218238536</v>
      </c>
      <c r="G1155">
        <v>29.539355058737137</v>
      </c>
      <c r="H1155">
        <v>22.528815158276853</v>
      </c>
      <c r="I1155">
        <v>106.78757858560104</v>
      </c>
      <c r="J1155">
        <v>63.40152166721213</v>
      </c>
      <c r="K1155">
        <v>30.420103496480948</v>
      </c>
      <c r="L1155">
        <v>23.632247123541067</v>
      </c>
      <c r="M1155">
        <v>86.954677114909785</v>
      </c>
      <c r="N1155">
        <v>49.413546546114517</v>
      </c>
      <c r="O1155">
        <v>21.932089151356301</v>
      </c>
      <c r="P1155">
        <v>17.052007111768884</v>
      </c>
      <c r="Q1155" t="str">
        <v>Set for Life - 5</v>
      </c>
      <c r="R1155" t="str">
        <v>Set For Life - 7</v>
      </c>
      <c r="S1155" t="str">
        <v>Set For Life - 10</v>
      </c>
      <c r="T1155" t="str">
        <v>Set For Life - WL</v>
      </c>
      <c r="U1155" t="str">
        <v>Set For Health - 5</v>
      </c>
      <c r="V1155" t="str">
        <v>Set For Health - 10</v>
      </c>
      <c r="W1155" t="str">
        <v>Set For Health - 20</v>
      </c>
      <c r="X1155" t="str">
        <v>All Set Higher PHP</v>
      </c>
      <c r="Y1155" t="str">
        <v>All Set Higher USD</v>
      </c>
      <c r="Z1155" t="str">
        <v>Premium Paying Riders</v>
      </c>
      <c r="AA1155">
        <v>35.816200000000002</v>
      </c>
      <c r="AB1155">
        <v>13.802549599999905</v>
      </c>
      <c r="AC1155">
        <v>20.975304000000001</v>
      </c>
      <c r="AD1155">
        <v>5.8979999999999998E-2</v>
      </c>
      <c r="AE1155">
        <v>7.4569654947000013</v>
      </c>
      <c r="AF1155">
        <v>9.4885579382000032</v>
      </c>
      <c r="AG1155">
        <v>5.332103990200002</v>
      </c>
      <c r="AH1155">
        <v>13.69608</v>
      </c>
      <c r="AI1155">
        <v>9.8707116543828004</v>
      </c>
      <c r="AJ1155">
        <v>1.3202498300000007</v>
      </c>
      <c r="AK1155">
        <v>5.1719274786992031</v>
      </c>
      <c r="AL1155">
        <v>19.686566073466729</v>
      </c>
      <c r="AM1155">
        <v>4.7377348773411425</v>
      </c>
      <c r="AN1155">
        <v>11.913833562164474</v>
      </c>
      <c r="AO1155">
        <v>4.2545932547637853E-2</v>
      </c>
      <c r="AP1155">
        <v>7.8021133189528546</v>
      </c>
      <c r="AQ1155">
        <v>6.049735821261736</v>
      </c>
      <c r="AR1155">
        <v>3.313527985275734</v>
      </c>
      <c r="AS1155">
        <v>7.2851923821821458</v>
      </c>
      <c r="AT1155">
        <v>4.6467127253563945</v>
      </c>
      <c r="AU1155">
        <v>1.4428499383976594</v>
      </c>
      <c r="AV1155">
        <v>10.36308460129203</v>
      </c>
      <c r="AW1155" s="4" t="str">
        <v>Unit Linked</v>
      </c>
      <c r="AX1155" s="4" t="str">
        <v>Unit Linked</v>
      </c>
      <c r="AY1155" s="4" t="str">
        <v>Unit Linked</v>
      </c>
      <c r="AZ1155" s="4" t="str">
        <v>Unit Linked</v>
      </c>
      <c r="BA1155" s="4" t="str">
        <v>Traditional</v>
      </c>
      <c r="BB1155" s="4" t="str">
        <v>Traditional</v>
      </c>
      <c r="BC1155" s="4" t="str">
        <v>Traditional</v>
      </c>
      <c r="BD1155" s="4" t="str">
        <v>Unit Linked</v>
      </c>
      <c r="BE1155" s="4" t="str">
        <v>Traditional</v>
      </c>
      <c r="BF1155" s="4" t="str">
        <v>Traditional</v>
      </c>
      <c r="BG1155" s="4">
        <v>8.9105260122510799E-2</v>
      </c>
      <c r="BH1155" s="4">
        <v>8.4318242331112958E-2</v>
      </c>
      <c r="BI1155" s="4">
        <v>0.13171051314118157</v>
      </c>
      <c r="BJ1155" s="4">
        <v>0.89601026974243525</v>
      </c>
      <c r="BK1155" s="4">
        <v>0.65849693799215248</v>
      </c>
      <c r="BL1155" s="4">
        <v>0.53960117685681641</v>
      </c>
      <c r="BM1155" s="4">
        <v>0.48911292204636608</v>
      </c>
      <c r="BN1155" s="4">
        <v>0.10703900152779623</v>
      </c>
      <c r="BO1155" s="4">
        <v>7.723536034450379E-2</v>
      </c>
      <c r="BP1155" s="4">
        <v>1.0000000000000004</v>
      </c>
      <c r="BQ1155" t="str">
        <f>VLOOKUP(A1155,Misc!$A$3:$B$11,2,FALSE)</f>
        <v>PHP</v>
      </c>
      <c r="BR1155">
        <f>INDEX(FX!$B$30:$AK$48,MATCH(Data!BQ1155,FX!$A$30:$A$48,0),MATCH(Data!D1155,Period,0))</f>
        <v>50.775175580000003</v>
      </c>
      <c r="BS1155">
        <f t="shared" si="324"/>
        <v>2.4222393833459575</v>
      </c>
      <c r="BT1155">
        <f t="shared" si="325"/>
        <v>0</v>
      </c>
      <c r="BU1155">
        <f t="shared" si="326"/>
        <v>1.5220803539413095</v>
      </c>
      <c r="BV1155">
        <f t="shared" si="327"/>
        <v>0</v>
      </c>
      <c r="BW1155">
        <f t="shared" si="328"/>
        <v>0.58176765951691733</v>
      </c>
      <c r="BX1155">
        <f t="shared" si="329"/>
        <v>0</v>
      </c>
      <c r="BY1155">
        <f t="shared" si="330"/>
        <v>0.4436974348376414</v>
      </c>
      <c r="BZ1155">
        <f t="shared" si="331"/>
        <v>0</v>
      </c>
      <c r="CA1155">
        <f t="shared" si="316"/>
        <v>2.0832135841332642</v>
      </c>
      <c r="CB1155">
        <f t="shared" si="317"/>
        <v>1.236837775902758</v>
      </c>
      <c r="CC1155">
        <f t="shared" si="318"/>
        <v>0.59343580661687345</v>
      </c>
      <c r="CD1155">
        <f t="shared" si="319"/>
        <v>0.46101820907842173</v>
      </c>
      <c r="CE1155" s="4">
        <f t="shared" si="320"/>
        <v>0.62837734552841162</v>
      </c>
      <c r="CF1155" s="4" t="str">
        <f t="shared" si="321"/>
        <v/>
      </c>
      <c r="CG1155" s="4">
        <f t="shared" si="322"/>
        <v>0.29150723461394212</v>
      </c>
      <c r="CH1155" s="4" t="str">
        <f t="shared" si="323"/>
        <v/>
      </c>
      <c r="CI1155">
        <f>INDEX(FX!$B$114:$AK$132,MATCH(Data!BQ1155,FX!$A$114:$A$132,0),MATCH(Data!D1155,Period,0))</f>
        <v>51.260984182776809</v>
      </c>
    </row>
    <row r="1156" spans="1:87" x14ac:dyDescent="0.15">
      <c r="A1156" t="s">
        <v>67</v>
      </c>
      <c r="B1156" s="1">
        <f t="shared" si="332"/>
        <v>44044</v>
      </c>
      <c r="C1156" t="s">
        <v>63</v>
      </c>
      <c r="D1156" s="1">
        <v>43891</v>
      </c>
      <c r="E1156">
        <v>85.814989693875603</v>
      </c>
      <c r="F1156">
        <v>53.273265462681671</v>
      </c>
      <c r="G1156">
        <v>22.607974943480507</v>
      </c>
      <c r="H1156">
        <v>16.226909571611298</v>
      </c>
      <c r="I1156">
        <v>128.88428088385365</v>
      </c>
      <c r="J1156">
        <v>76.032625286235671</v>
      </c>
      <c r="K1156">
        <v>35.098520893237264</v>
      </c>
      <c r="L1156">
        <v>27.322366862589089</v>
      </c>
      <c r="M1156">
        <v>105.95102391786607</v>
      </c>
      <c r="N1156">
        <v>55.831037085078975</v>
      </c>
      <c r="O1156">
        <v>24.403354508303089</v>
      </c>
      <c r="P1156">
        <v>16.380538849945466</v>
      </c>
      <c r="Q1156" t="str">
        <v>Set for Life - 5</v>
      </c>
      <c r="R1156" t="str">
        <v>Set For Life - 7</v>
      </c>
      <c r="S1156" t="str">
        <v>Set For Life - 10</v>
      </c>
      <c r="T1156" t="str">
        <v>Set For Life - WL</v>
      </c>
      <c r="U1156" t="str">
        <v>Set For Health - 5</v>
      </c>
      <c r="V1156" t="str">
        <v>Set For Health - 10</v>
      </c>
      <c r="W1156" t="str">
        <v>Set For Health - 20</v>
      </c>
      <c r="X1156" t="str">
        <v>All Set Higher PHP</v>
      </c>
      <c r="Y1156" t="str">
        <v>All Set Higher USD</v>
      </c>
      <c r="Z1156" t="str">
        <v>Premium Paying Riders</v>
      </c>
      <c r="AA1156">
        <v>20.659821099999995</v>
      </c>
      <c r="AB1156">
        <v>8.8509343999999732</v>
      </c>
      <c r="AC1156">
        <v>9.9992800000000006</v>
      </c>
      <c r="AD1156">
        <v>0.28788000000000002</v>
      </c>
      <c r="AE1156">
        <v>5.0459739972000008</v>
      </c>
      <c r="AF1156">
        <v>12.194228999599996</v>
      </c>
      <c r="AG1156">
        <v>3.7904160228000041</v>
      </c>
      <c r="AH1156">
        <v>9.9443999999999999</v>
      </c>
      <c r="AI1156">
        <v>7.6569870226743983</v>
      </c>
      <c r="AJ1156">
        <v>0.93760162999999919</v>
      </c>
      <c r="AK1156">
        <v>6.4474665216012426</v>
      </c>
      <c r="AL1156">
        <v>12.232722038130976</v>
      </c>
      <c r="AM1156">
        <v>3.276493370615583</v>
      </c>
      <c r="AN1156">
        <v>5.1748324714117047</v>
      </c>
      <c r="AO1156">
        <v>0.13533465318936463</v>
      </c>
      <c r="AP1156">
        <v>5.0044873749360832</v>
      </c>
      <c r="AQ1156">
        <v>7.5111367400483227</v>
      </c>
      <c r="AR1156">
        <v>2.1833532413861358</v>
      </c>
      <c r="AS1156">
        <v>5.4022583865997378</v>
      </c>
      <c r="AT1156">
        <v>4.0016023063336332</v>
      </c>
      <c r="AU1156">
        <v>0.97522849332004136</v>
      </c>
      <c r="AV1156">
        <v>7.3758163867100919</v>
      </c>
      <c r="AW1156" s="4" t="str">
        <v>Unit Linked</v>
      </c>
      <c r="AX1156" s="4" t="str">
        <v>Unit Linked</v>
      </c>
      <c r="AY1156" s="4" t="str">
        <v>Unit Linked</v>
      </c>
      <c r="AZ1156" s="4" t="str">
        <v>Unit Linked</v>
      </c>
      <c r="BA1156" s="4" t="str">
        <v>Traditional</v>
      </c>
      <c r="BB1156" s="4" t="str">
        <v>Traditional</v>
      </c>
      <c r="BC1156" s="4" t="str">
        <v>Traditional</v>
      </c>
      <c r="BD1156" s="4" t="str">
        <v>Unit Linked</v>
      </c>
      <c r="BE1156" s="4" t="str">
        <v>Traditional</v>
      </c>
      <c r="BF1156" s="4" t="str">
        <v>Traditional</v>
      </c>
      <c r="BG1156" s="4">
        <v>8.9105260122510799E-2</v>
      </c>
      <c r="BH1156" s="4">
        <v>8.4318242331112958E-2</v>
      </c>
      <c r="BI1156" s="4">
        <v>0.13171051314118157</v>
      </c>
      <c r="BJ1156" s="4">
        <v>0.89601026974243525</v>
      </c>
      <c r="BK1156" s="4">
        <v>0.65849693799215248</v>
      </c>
      <c r="BL1156" s="4">
        <v>0.53960117685681641</v>
      </c>
      <c r="BM1156" s="4">
        <v>0.48911292204636608</v>
      </c>
      <c r="BN1156" s="4">
        <v>0.10703900152779623</v>
      </c>
      <c r="BO1156" s="4">
        <v>7.723536034450379E-2</v>
      </c>
      <c r="BP1156" s="4">
        <v>1.0000000000000004</v>
      </c>
      <c r="BQ1156" t="str">
        <f>VLOOKUP(A1156,Misc!$A$3:$B$11,2,FALSE)</f>
        <v>PHP</v>
      </c>
      <c r="BR1156">
        <f>INDEX(FX!$B$30:$AK$48,MATCH(Data!BQ1156,FX!$A$30:$A$48,0),MATCH(Data!D1156,Period,0))</f>
        <v>50.906640789999997</v>
      </c>
      <c r="BS1156">
        <f t="shared" si="324"/>
        <v>1.6857327131027851</v>
      </c>
      <c r="BT1156">
        <f t="shared" si="325"/>
        <v>0</v>
      </c>
      <c r="BU1156">
        <f t="shared" si="326"/>
        <v>1.0464895077725609</v>
      </c>
      <c r="BV1156">
        <f t="shared" si="327"/>
        <v>0</v>
      </c>
      <c r="BW1156">
        <f t="shared" si="328"/>
        <v>0.44410659577289519</v>
      </c>
      <c r="BX1156">
        <f t="shared" si="329"/>
        <v>0</v>
      </c>
      <c r="BY1156">
        <f t="shared" si="330"/>
        <v>0.31875820756962775</v>
      </c>
      <c r="BZ1156">
        <f t="shared" si="331"/>
        <v>0</v>
      </c>
      <c r="CA1156">
        <f t="shared" si="316"/>
        <v>2.5142763631752025</v>
      </c>
      <c r="CB1156">
        <f t="shared" si="317"/>
        <v>1.4832455228548245</v>
      </c>
      <c r="CC1156">
        <f t="shared" si="318"/>
        <v>0.68470243895609839</v>
      </c>
      <c r="CD1156">
        <f t="shared" si="319"/>
        <v>0.53300511681882878</v>
      </c>
      <c r="CE1156" s="4">
        <f t="shared" si="320"/>
        <v>0.62079207435345818</v>
      </c>
      <c r="CF1156" s="4" t="str">
        <f t="shared" si="321"/>
        <v/>
      </c>
      <c r="CG1156" s="4">
        <f t="shared" si="322"/>
        <v>0.30459761440714334</v>
      </c>
      <c r="CH1156" s="4" t="str">
        <f t="shared" si="323"/>
        <v/>
      </c>
      <c r="CI1156">
        <f>INDEX(FX!$B$114:$AK$132,MATCH(Data!BQ1156,FX!$A$114:$A$132,0),MATCH(Data!D1156,Period,0))</f>
        <v>51.260984182776809</v>
      </c>
    </row>
    <row r="1157" spans="1:87" x14ac:dyDescent="0.15">
      <c r="A1157" t="s">
        <v>67</v>
      </c>
      <c r="B1157" s="1">
        <f t="shared" si="332"/>
        <v>44044</v>
      </c>
      <c r="C1157" t="s">
        <v>63</v>
      </c>
      <c r="D1157" s="1">
        <v>43922</v>
      </c>
      <c r="E1157">
        <v>60.965172561702573</v>
      </c>
      <c r="F1157">
        <v>33.801025880619548</v>
      </c>
      <c r="G1157">
        <v>13.993480230811203</v>
      </c>
      <c r="H1157">
        <v>9.3492294292850477</v>
      </c>
      <c r="I1157">
        <v>122.37458251099598</v>
      </c>
      <c r="J1157">
        <v>71.844693158953362</v>
      </c>
      <c r="K1157">
        <v>32.957315653242318</v>
      </c>
      <c r="L1157">
        <v>25.659064383859665</v>
      </c>
      <c r="M1157">
        <v>101.10794012530731</v>
      </c>
      <c r="N1157">
        <v>55.955368822277848</v>
      </c>
      <c r="O1157">
        <v>23.886276596863588</v>
      </c>
      <c r="P1157">
        <v>15.933709398656488</v>
      </c>
      <c r="Q1157" t="str">
        <v>Set for Life - 5</v>
      </c>
      <c r="R1157" t="str">
        <v>Set For Life - 7</v>
      </c>
      <c r="S1157" t="str">
        <v>Set For Life - 10</v>
      </c>
      <c r="T1157" t="str">
        <v>Set For Life - WL</v>
      </c>
      <c r="U1157" t="str">
        <v>Set For Health - 5</v>
      </c>
      <c r="V1157" t="str">
        <v>Set For Health - 10</v>
      </c>
      <c r="W1157" t="str">
        <v>Set For Health - 20</v>
      </c>
      <c r="X1157" t="str">
        <v>All Set Higher PHP</v>
      </c>
      <c r="Y1157" t="str">
        <v>All Set Higher USD</v>
      </c>
      <c r="Z1157" t="str">
        <v>Premium Paying Riders</v>
      </c>
      <c r="AA1157">
        <v>9.8395279999999996</v>
      </c>
      <c r="AB1157">
        <v>5.3610815999999906</v>
      </c>
      <c r="AC1157">
        <v>11.563079999999999</v>
      </c>
      <c r="AD1157">
        <v>1.845952</v>
      </c>
      <c r="AE1157">
        <v>1.721409485199999</v>
      </c>
      <c r="AF1157">
        <v>5.4019749909999932</v>
      </c>
      <c r="AG1157">
        <v>5.6895159827999997</v>
      </c>
      <c r="AH1157">
        <v>10.984999999999999</v>
      </c>
      <c r="AI1157">
        <v>4.363249939202599</v>
      </c>
      <c r="AJ1157">
        <v>0.67299353999999978</v>
      </c>
      <c r="AK1157">
        <v>3.5213870234999973</v>
      </c>
      <c r="AL1157">
        <v>3.5497132775297611</v>
      </c>
      <c r="AM1157">
        <v>1.2696600270321892</v>
      </c>
      <c r="AN1157">
        <v>4.2161795429583711</v>
      </c>
      <c r="AO1157">
        <v>1.4365129715630136</v>
      </c>
      <c r="AP1157">
        <v>1.8152179647944682</v>
      </c>
      <c r="AQ1157">
        <v>3.3611050969847924</v>
      </c>
      <c r="AR1157">
        <v>3.2014337234561405</v>
      </c>
      <c r="AS1157">
        <v>6.3605752503745423</v>
      </c>
      <c r="AT1157">
        <v>1.7217311539850124</v>
      </c>
      <c r="AU1157">
        <v>0.63516146593550515</v>
      </c>
      <c r="AV1157">
        <v>6.2337354060057493</v>
      </c>
      <c r="AW1157" s="4" t="str">
        <v>Unit Linked</v>
      </c>
      <c r="AX1157" s="4" t="str">
        <v>Unit Linked</v>
      </c>
      <c r="AY1157" s="4" t="str">
        <v>Unit Linked</v>
      </c>
      <c r="AZ1157" s="4" t="str">
        <v>Unit Linked</v>
      </c>
      <c r="BA1157" s="4" t="str">
        <v>Traditional</v>
      </c>
      <c r="BB1157" s="4" t="str">
        <v>Traditional</v>
      </c>
      <c r="BC1157" s="4" t="str">
        <v>Traditional</v>
      </c>
      <c r="BD1157" s="4" t="str">
        <v>Unit Linked</v>
      </c>
      <c r="BE1157" s="4" t="str">
        <v>Traditional</v>
      </c>
      <c r="BF1157" s="4" t="str">
        <v>Traditional</v>
      </c>
      <c r="BG1157" s="4">
        <v>8.9105260122510799E-2</v>
      </c>
      <c r="BH1157" s="4">
        <v>8.4318242331112958E-2</v>
      </c>
      <c r="BI1157" s="4">
        <v>0.13171051314118157</v>
      </c>
      <c r="BJ1157" s="4">
        <v>0.89601026974243525</v>
      </c>
      <c r="BK1157" s="4">
        <v>0.65849693799215248</v>
      </c>
      <c r="BL1157" s="4">
        <v>0.53960117685681641</v>
      </c>
      <c r="BM1157" s="4">
        <v>0.48911292204636608</v>
      </c>
      <c r="BN1157" s="4">
        <v>0.10703900152779623</v>
      </c>
      <c r="BO1157" s="4">
        <v>7.723536034450379E-2</v>
      </c>
      <c r="BP1157" s="4">
        <v>1.0000000000000004</v>
      </c>
      <c r="BQ1157" t="str">
        <f>VLOOKUP(A1157,Misc!$A$3:$B$11,2,FALSE)</f>
        <v>PHP</v>
      </c>
      <c r="BR1157">
        <f>INDEX(FX!$B$30:$AK$48,MATCH(Data!BQ1157,FX!$A$30:$A$48,0),MATCH(Data!D1157,Period,0))</f>
        <v>50.718151400000004</v>
      </c>
      <c r="BS1157">
        <f t="shared" si="324"/>
        <v>1.2020385380548899</v>
      </c>
      <c r="BT1157">
        <f t="shared" si="325"/>
        <v>0</v>
      </c>
      <c r="BU1157">
        <f t="shared" si="326"/>
        <v>0.6664483019903511</v>
      </c>
      <c r="BV1157">
        <f t="shared" si="327"/>
        <v>0</v>
      </c>
      <c r="BW1157">
        <f t="shared" si="328"/>
        <v>0.27590674826549777</v>
      </c>
      <c r="BX1157">
        <f t="shared" si="329"/>
        <v>0</v>
      </c>
      <c r="BY1157">
        <f t="shared" si="330"/>
        <v>0.18433695178576731</v>
      </c>
      <c r="BZ1157">
        <f t="shared" si="331"/>
        <v>0</v>
      </c>
      <c r="CA1157">
        <f t="shared" si="316"/>
        <v>2.3872850758123496</v>
      </c>
      <c r="CB1157">
        <f t="shared" si="317"/>
        <v>1.4015472840471228</v>
      </c>
      <c r="CC1157">
        <f t="shared" si="318"/>
        <v>0.64293177703590898</v>
      </c>
      <c r="CD1157">
        <f t="shared" si="319"/>
        <v>0.50055738868316269</v>
      </c>
      <c r="CE1157" s="4">
        <f t="shared" si="320"/>
        <v>0.55443172651417805</v>
      </c>
      <c r="CF1157" s="4" t="str">
        <f t="shared" si="321"/>
        <v/>
      </c>
      <c r="CG1157" s="4">
        <f t="shared" si="322"/>
        <v>0.27659602588114351</v>
      </c>
      <c r="CH1157" s="4" t="str">
        <f t="shared" si="323"/>
        <v/>
      </c>
      <c r="CI1157">
        <f>INDEX(FX!$B$114:$AK$132,MATCH(Data!BQ1157,FX!$A$114:$A$132,0),MATCH(Data!D1157,Period,0))</f>
        <v>51.260984182776809</v>
      </c>
    </row>
    <row r="1158" spans="1:87" x14ac:dyDescent="0.15">
      <c r="A1158" t="s">
        <v>67</v>
      </c>
      <c r="B1158" s="1">
        <f t="shared" si="332"/>
        <v>44044</v>
      </c>
      <c r="C1158" t="s">
        <v>63</v>
      </c>
      <c r="D1158" s="1">
        <v>43952</v>
      </c>
      <c r="E1158">
        <v>117.3334214829342</v>
      </c>
      <c r="F1158">
        <v>63.635295181676753</v>
      </c>
      <c r="G1158">
        <v>23.775939882588169</v>
      </c>
      <c r="H1158">
        <v>15.958077972308702</v>
      </c>
      <c r="I1158">
        <v>122.54102406662483</v>
      </c>
      <c r="J1158">
        <v>72.386496859850027</v>
      </c>
      <c r="K1158">
        <v>33.502411667995375</v>
      </c>
      <c r="L1158">
        <v>26.077472636149157</v>
      </c>
      <c r="M1158">
        <v>108.80687601357207</v>
      </c>
      <c r="N1158">
        <v>60.84143151462807</v>
      </c>
      <c r="O1158">
        <v>26.063051540246615</v>
      </c>
      <c r="P1158">
        <v>18.58661366585342</v>
      </c>
      <c r="Q1158" t="str">
        <v>Set for Life - 5</v>
      </c>
      <c r="R1158" t="str">
        <v>Set For Life - 7</v>
      </c>
      <c r="S1158" t="str">
        <v>Set For Life - 10</v>
      </c>
      <c r="T1158" t="str">
        <v>Set For Life - WL</v>
      </c>
      <c r="U1158" t="str">
        <v>Set For Health - 5</v>
      </c>
      <c r="V1158" t="str">
        <v>Set For Health - 10</v>
      </c>
      <c r="W1158" t="str">
        <v>Set For Health - 20</v>
      </c>
      <c r="X1158" t="str">
        <v>All Set Higher PHP</v>
      </c>
      <c r="Y1158" t="str">
        <v>All Set Higher USD</v>
      </c>
      <c r="Z1158" t="str">
        <v>Premium Paying Riders</v>
      </c>
      <c r="AA1158">
        <v>25.377120000000001</v>
      </c>
      <c r="AB1158">
        <v>12.281791199999921</v>
      </c>
      <c r="AC1158">
        <v>16.150064</v>
      </c>
      <c r="AD1158">
        <v>0.39386399999999999</v>
      </c>
      <c r="AE1158">
        <v>3.4908994824999979</v>
      </c>
      <c r="AF1158">
        <v>10.182183056199998</v>
      </c>
      <c r="AG1158">
        <v>7.1219729635999949</v>
      </c>
      <c r="AH1158">
        <v>24.816500000000001</v>
      </c>
      <c r="AI1158">
        <v>6.3749450181353984</v>
      </c>
      <c r="AJ1158">
        <v>1.846295625</v>
      </c>
      <c r="AK1158">
        <v>9.297786137498889</v>
      </c>
      <c r="AL1158">
        <v>11.518195808606766</v>
      </c>
      <c r="AM1158">
        <v>3.5437208285086861</v>
      </c>
      <c r="AN1158">
        <v>4.7311802373439189</v>
      </c>
      <c r="AO1158">
        <v>0.27475728905187219</v>
      </c>
      <c r="AP1158">
        <v>3.2397287929291276</v>
      </c>
      <c r="AQ1158">
        <v>6.3234996032231114</v>
      </c>
      <c r="AR1158">
        <v>4.1126330721208531</v>
      </c>
      <c r="AS1158">
        <v>12.934157191116613</v>
      </c>
      <c r="AT1158">
        <v>2.807689038923761</v>
      </c>
      <c r="AU1158">
        <v>1.8729377222618451</v>
      </c>
      <c r="AV1158">
        <v>12.276795597590194</v>
      </c>
      <c r="AW1158" s="4" t="str">
        <v>Unit Linked</v>
      </c>
      <c r="AX1158" s="4" t="str">
        <v>Unit Linked</v>
      </c>
      <c r="AY1158" s="4" t="str">
        <v>Unit Linked</v>
      </c>
      <c r="AZ1158" s="4" t="str">
        <v>Unit Linked</v>
      </c>
      <c r="BA1158" s="4" t="str">
        <v>Traditional</v>
      </c>
      <c r="BB1158" s="4" t="str">
        <v>Traditional</v>
      </c>
      <c r="BC1158" s="4" t="str">
        <v>Traditional</v>
      </c>
      <c r="BD1158" s="4" t="str">
        <v>Unit Linked</v>
      </c>
      <c r="BE1158" s="4" t="str">
        <v>Traditional</v>
      </c>
      <c r="BF1158" s="4" t="str">
        <v>Traditional</v>
      </c>
      <c r="BG1158" s="4">
        <v>8.9105260122510799E-2</v>
      </c>
      <c r="BH1158" s="4">
        <v>8.4318242331112958E-2</v>
      </c>
      <c r="BI1158" s="4">
        <v>0.13171051314118157</v>
      </c>
      <c r="BJ1158" s="4">
        <v>0.89601026974243525</v>
      </c>
      <c r="BK1158" s="4">
        <v>0.65849693799215248</v>
      </c>
      <c r="BL1158" s="4">
        <v>0.53960117685681641</v>
      </c>
      <c r="BM1158" s="4">
        <v>0.48911292204636608</v>
      </c>
      <c r="BN1158" s="4">
        <v>0.10703900152779623</v>
      </c>
      <c r="BO1158" s="4">
        <v>7.723536034450379E-2</v>
      </c>
      <c r="BP1158" s="4">
        <v>1.0000000000000004</v>
      </c>
      <c r="BQ1158" t="str">
        <f>VLOOKUP(A1158,Misc!$A$3:$B$11,2,FALSE)</f>
        <v>PHP</v>
      </c>
      <c r="BR1158">
        <f>INDEX(FX!$B$30:$AK$48,MATCH(Data!BQ1158,FX!$A$30:$A$48,0),MATCH(Data!D1158,Period,0))</f>
        <v>50.598796499999999</v>
      </c>
      <c r="BS1158">
        <f t="shared" si="324"/>
        <v>2.3188974758111924</v>
      </c>
      <c r="BT1158">
        <f t="shared" si="325"/>
        <v>0</v>
      </c>
      <c r="BU1158">
        <f t="shared" si="326"/>
        <v>1.2576444418332511</v>
      </c>
      <c r="BV1158">
        <f t="shared" si="327"/>
        <v>0</v>
      </c>
      <c r="BW1158">
        <f t="shared" si="328"/>
        <v>0.46989141100595483</v>
      </c>
      <c r="BX1158">
        <f t="shared" si="329"/>
        <v>0</v>
      </c>
      <c r="BY1158">
        <f t="shared" si="330"/>
        <v>0.31538453631616914</v>
      </c>
      <c r="BZ1158">
        <f t="shared" si="331"/>
        <v>0</v>
      </c>
      <c r="CA1158">
        <f t="shared" si="316"/>
        <v>2.3905320200191831</v>
      </c>
      <c r="CB1158">
        <f t="shared" si="317"/>
        <v>1.4121167982602094</v>
      </c>
      <c r="CC1158">
        <f t="shared" si="318"/>
        <v>0.6535655177539853</v>
      </c>
      <c r="CD1158">
        <f t="shared" si="319"/>
        <v>0.50871970275028255</v>
      </c>
      <c r="CE1158" s="4">
        <f t="shared" si="320"/>
        <v>0.54234585830203819</v>
      </c>
      <c r="CF1158" s="4" t="str">
        <f t="shared" si="321"/>
        <v/>
      </c>
      <c r="CG1158" s="4">
        <f t="shared" si="322"/>
        <v>0.25077400720384646</v>
      </c>
      <c r="CH1158" s="4" t="str">
        <f t="shared" si="323"/>
        <v/>
      </c>
      <c r="CI1158">
        <f>INDEX(FX!$B$114:$AK$132,MATCH(Data!BQ1158,FX!$A$114:$A$132,0),MATCH(Data!D1158,Period,0))</f>
        <v>51.260984182776809</v>
      </c>
    </row>
    <row r="1159" spans="1:87" x14ac:dyDescent="0.15">
      <c r="A1159" t="s">
        <v>67</v>
      </c>
      <c r="B1159" s="1">
        <f t="shared" si="332"/>
        <v>44044</v>
      </c>
      <c r="C1159" t="s">
        <v>63</v>
      </c>
      <c r="D1159" s="1">
        <v>43983</v>
      </c>
      <c r="E1159">
        <v>164.78881038130049</v>
      </c>
      <c r="F1159">
        <v>95.684600618221594</v>
      </c>
      <c r="G1159">
        <v>27.99548540240944</v>
      </c>
      <c r="H1159">
        <v>20.462426672146307</v>
      </c>
      <c r="I1159">
        <v>154.32828452711848</v>
      </c>
      <c r="J1159">
        <v>90.995381359336264</v>
      </c>
      <c r="K1159">
        <v>41.055237169187656</v>
      </c>
      <c r="L1159">
        <v>32.004528212677847</v>
      </c>
      <c r="M1159">
        <v>137.29200544747246</v>
      </c>
      <c r="N1159">
        <v>97.363854901213102</v>
      </c>
      <c r="O1159">
        <v>30.878429851880483</v>
      </c>
      <c r="P1159">
        <v>23.43599247514306</v>
      </c>
      <c r="Q1159" t="str">
        <v>Set for Life - 5</v>
      </c>
      <c r="R1159" t="str">
        <v>Set For Life - 7</v>
      </c>
      <c r="S1159" t="str">
        <v>Set For Life - 10</v>
      </c>
      <c r="T1159" t="str">
        <v>Set For Life - WL</v>
      </c>
      <c r="U1159" t="str">
        <v>Set For Health - 5</v>
      </c>
      <c r="V1159" t="str">
        <v>Set For Health - 10</v>
      </c>
      <c r="W1159" t="str">
        <v>Set For Health - 20</v>
      </c>
      <c r="X1159" t="str">
        <v>All Set Higher PHP</v>
      </c>
      <c r="Y1159" t="str">
        <v>All Set Higher USD</v>
      </c>
      <c r="Z1159" t="str">
        <v>Premium Paying Riders</v>
      </c>
      <c r="AA1159">
        <v>25.460847999999999</v>
      </c>
      <c r="AB1159">
        <v>27.41530120000019</v>
      </c>
      <c r="AC1159">
        <v>14.120028</v>
      </c>
      <c r="AD1159">
        <v>0.103968</v>
      </c>
      <c r="AE1159">
        <v>4.0394275280000009</v>
      </c>
      <c r="AF1159">
        <v>10.835037976399995</v>
      </c>
      <c r="AG1159">
        <v>5.8023899874000069</v>
      </c>
      <c r="AH1159">
        <v>55.720680000000002</v>
      </c>
      <c r="AI1159">
        <v>16.091342312000801</v>
      </c>
      <c r="AJ1159">
        <v>1.7166948949999996</v>
      </c>
      <c r="AK1159">
        <v>3.4830924824995009</v>
      </c>
      <c r="AL1159">
        <v>11.482463976714499</v>
      </c>
      <c r="AM1159">
        <v>9.9786003005805402</v>
      </c>
      <c r="AN1159">
        <v>3.9908896775349749</v>
      </c>
      <c r="AO1159">
        <v>4.9001195307738846E-2</v>
      </c>
      <c r="AP1159">
        <v>4.687593376332603</v>
      </c>
      <c r="AQ1159">
        <v>7.9135775747089427</v>
      </c>
      <c r="AR1159">
        <v>4.2449263640094452</v>
      </c>
      <c r="AS1159">
        <v>29.219452823159269</v>
      </c>
      <c r="AT1159">
        <v>6.5431540195111184</v>
      </c>
      <c r="AU1159">
        <v>1.9575843485120792</v>
      </c>
      <c r="AV1159">
        <v>15.61735696185039</v>
      </c>
      <c r="AW1159" s="4" t="str">
        <v>Unit Linked</v>
      </c>
      <c r="AX1159" s="4" t="str">
        <v>Unit Linked</v>
      </c>
      <c r="AY1159" s="4" t="str">
        <v>Unit Linked</v>
      </c>
      <c r="AZ1159" s="4" t="str">
        <v>Unit Linked</v>
      </c>
      <c r="BA1159" s="4" t="str">
        <v>Traditional</v>
      </c>
      <c r="BB1159" s="4" t="str">
        <v>Traditional</v>
      </c>
      <c r="BC1159" s="4" t="str">
        <v>Traditional</v>
      </c>
      <c r="BD1159" s="4" t="str">
        <v>Unit Linked</v>
      </c>
      <c r="BE1159" s="4" t="str">
        <v>Traditional</v>
      </c>
      <c r="BF1159" s="4" t="str">
        <v>Traditional</v>
      </c>
      <c r="BG1159" s="4">
        <v>8.9105260122510799E-2</v>
      </c>
      <c r="BH1159" s="4">
        <v>8.4318242331112958E-2</v>
      </c>
      <c r="BI1159" s="4">
        <v>0.13171051314118157</v>
      </c>
      <c r="BJ1159" s="4">
        <v>0.89601026974243525</v>
      </c>
      <c r="BK1159" s="4">
        <v>0.65849693799215248</v>
      </c>
      <c r="BL1159" s="4">
        <v>0.53960117685681641</v>
      </c>
      <c r="BM1159" s="4">
        <v>0.48911292204636608</v>
      </c>
      <c r="BN1159" s="4">
        <v>0.10703900152779623</v>
      </c>
      <c r="BO1159" s="4">
        <v>7.723536034450379E-2</v>
      </c>
      <c r="BP1159" s="4">
        <v>1.0000000000000004</v>
      </c>
      <c r="BQ1159" t="str">
        <f>VLOOKUP(A1159,Misc!$A$3:$B$11,2,FALSE)</f>
        <v>PHP</v>
      </c>
      <c r="BR1159">
        <f>INDEX(FX!$B$30:$AK$48,MATCH(Data!BQ1159,FX!$A$30:$A$48,0),MATCH(Data!D1159,Period,0))</f>
        <v>50.043616360000001</v>
      </c>
      <c r="BS1159">
        <f t="shared" si="324"/>
        <v>3.2929037181456899</v>
      </c>
      <c r="BT1159">
        <f t="shared" si="325"/>
        <v>0</v>
      </c>
      <c r="BU1159">
        <f t="shared" si="326"/>
        <v>1.9120241017334343</v>
      </c>
      <c r="BV1159">
        <f t="shared" si="327"/>
        <v>0</v>
      </c>
      <c r="BW1159">
        <f t="shared" si="328"/>
        <v>0.55942170927491774</v>
      </c>
      <c r="BX1159">
        <f t="shared" si="329"/>
        <v>0</v>
      </c>
      <c r="BY1159">
        <f t="shared" si="330"/>
        <v>0.40889184596383366</v>
      </c>
      <c r="BZ1159">
        <f t="shared" si="331"/>
        <v>0</v>
      </c>
      <c r="CA1159">
        <f t="shared" si="316"/>
        <v>3.0106383439077877</v>
      </c>
      <c r="CB1159">
        <f t="shared" si="317"/>
        <v>1.775139178656461</v>
      </c>
      <c r="CC1159">
        <f t="shared" si="318"/>
        <v>0.80090614379935798</v>
      </c>
      <c r="CD1159">
        <f t="shared" si="319"/>
        <v>0.62434478625229084</v>
      </c>
      <c r="CE1159" s="4">
        <f t="shared" si="320"/>
        <v>0.58064986570883981</v>
      </c>
      <c r="CF1159" s="4" t="str">
        <f t="shared" si="321"/>
        <v/>
      </c>
      <c r="CG1159" s="4">
        <f t="shared" si="322"/>
        <v>0.21385287224838523</v>
      </c>
      <c r="CH1159" s="4" t="str">
        <f t="shared" si="323"/>
        <v/>
      </c>
      <c r="CI1159">
        <f>INDEX(FX!$B$114:$AK$132,MATCH(Data!BQ1159,FX!$A$114:$A$132,0),MATCH(Data!D1159,Period,0))</f>
        <v>51.260984182776809</v>
      </c>
    </row>
    <row r="1160" spans="1:87" x14ac:dyDescent="0.15">
      <c r="A1160" t="s">
        <v>67</v>
      </c>
      <c r="B1160" s="1">
        <f t="shared" si="332"/>
        <v>44044</v>
      </c>
      <c r="C1160" t="s">
        <v>63</v>
      </c>
      <c r="D1160" s="1">
        <v>44013</v>
      </c>
      <c r="E1160">
        <v>153.73404618158582</v>
      </c>
      <c r="F1160">
        <v>78.65635571315093</v>
      </c>
      <c r="G1160">
        <v>29.148932482229263</v>
      </c>
      <c r="H1160">
        <v>19.045276344553908</v>
      </c>
      <c r="I1160">
        <v>143.94871742584519</v>
      </c>
      <c r="J1160">
        <v>85.291172639332871</v>
      </c>
      <c r="K1160">
        <v>42.519229823775078</v>
      </c>
      <c r="L1160">
        <v>32.605939282536646</v>
      </c>
      <c r="M1160">
        <v>129.32545293904832</v>
      </c>
      <c r="N1160">
        <v>74.186389554494156</v>
      </c>
      <c r="O1160">
        <v>28.512660821725511</v>
      </c>
      <c r="P1160">
        <v>18.611161953529734</v>
      </c>
      <c r="Q1160" t="str">
        <v>Set for Life - 5</v>
      </c>
      <c r="R1160" t="str">
        <v>Set For Life - 7</v>
      </c>
      <c r="S1160" t="str">
        <v>Set For Life - 10</v>
      </c>
      <c r="T1160" t="str">
        <v>Set For Life - WL</v>
      </c>
      <c r="U1160" t="str">
        <v>Set For Health - 5</v>
      </c>
      <c r="V1160" t="str">
        <v>Set For Health - 10</v>
      </c>
      <c r="W1160" t="str">
        <v>Set For Health - 20</v>
      </c>
      <c r="X1160" t="str">
        <v>All Set Higher PHP</v>
      </c>
      <c r="Y1160" t="str">
        <v>All Set Higher USD</v>
      </c>
      <c r="Z1160" t="str">
        <v>Premium Paying Riders</v>
      </c>
      <c r="AA1160">
        <v>25.996779300000011</v>
      </c>
      <c r="AB1160">
        <v>25.73704280000025</v>
      </c>
      <c r="AC1160">
        <v>11.989548599999994</v>
      </c>
      <c r="AD1160">
        <v>0.11128399999999999</v>
      </c>
      <c r="AE1160">
        <v>5.6015460229999983</v>
      </c>
      <c r="AF1160">
        <v>11.455345032000006</v>
      </c>
      <c r="AG1160">
        <v>5.8392309515999967</v>
      </c>
      <c r="AH1160">
        <v>43.151521967000008</v>
      </c>
      <c r="AI1160">
        <v>15.290857972386398</v>
      </c>
      <c r="AJ1160">
        <v>1.2425481400000005</v>
      </c>
      <c r="AK1160">
        <v>7.3183413955991625</v>
      </c>
      <c r="AL1160">
        <v>11.193402982276366</v>
      </c>
      <c r="AM1160">
        <v>7.353539535388097</v>
      </c>
      <c r="AN1160">
        <v>4.1155059285465256</v>
      </c>
      <c r="AO1160">
        <v>-5.800375703018857E-2</v>
      </c>
      <c r="AP1160">
        <v>5.3710332882694933</v>
      </c>
      <c r="AQ1160">
        <v>7.1231121919957401</v>
      </c>
      <c r="AR1160">
        <v>3.3620348765564447</v>
      </c>
      <c r="AS1160">
        <v>18.045200256414002</v>
      </c>
      <c r="AT1160">
        <v>6.3143018797378954</v>
      </c>
      <c r="AU1160">
        <v>1.6012610934819709</v>
      </c>
      <c r="AV1160">
        <v>14.234967437514584</v>
      </c>
      <c r="AW1160" s="4" t="str">
        <v>Unit Linked</v>
      </c>
      <c r="AX1160" s="4" t="str">
        <v>Unit Linked</v>
      </c>
      <c r="AY1160" s="4" t="str">
        <v>Unit Linked</v>
      </c>
      <c r="AZ1160" s="4" t="str">
        <v>Unit Linked</v>
      </c>
      <c r="BA1160" s="4" t="str">
        <v>Traditional</v>
      </c>
      <c r="BB1160" s="4" t="str">
        <v>Traditional</v>
      </c>
      <c r="BC1160" s="4" t="str">
        <v>Traditional</v>
      </c>
      <c r="BD1160" s="4" t="str">
        <v>Unit Linked</v>
      </c>
      <c r="BE1160" s="4" t="str">
        <v>Traditional</v>
      </c>
      <c r="BF1160" s="4" t="str">
        <v>Traditional</v>
      </c>
      <c r="BG1160" s="4">
        <v>8.9105260122510799E-2</v>
      </c>
      <c r="BH1160" s="4">
        <v>8.4318242331112958E-2</v>
      </c>
      <c r="BI1160" s="4">
        <v>0.13171051314118157</v>
      </c>
      <c r="BJ1160" s="4">
        <v>0.89601026974243525</v>
      </c>
      <c r="BK1160" s="4">
        <v>0.65849693799215248</v>
      </c>
      <c r="BL1160" s="4">
        <v>0.53960117685681641</v>
      </c>
      <c r="BM1160" s="4">
        <v>0.48911292204636608</v>
      </c>
      <c r="BN1160" s="4">
        <v>0.10703900152779623</v>
      </c>
      <c r="BO1160" s="4">
        <v>7.723536034450379E-2</v>
      </c>
      <c r="BP1160" s="4">
        <v>1.0000000000000004</v>
      </c>
      <c r="BQ1160" t="str">
        <f>VLOOKUP(A1160,Misc!$A$3:$B$11,2,FALSE)</f>
        <v>PHP</v>
      </c>
      <c r="BR1160">
        <f>INDEX(FX!$B$30:$AK$48,MATCH(Data!BQ1160,FX!$A$30:$A$48,0),MATCH(Data!D1160,Period,0))</f>
        <v>49.428887320000001</v>
      </c>
      <c r="BS1160">
        <f t="shared" si="324"/>
        <v>3.1102064909193636</v>
      </c>
      <c r="BT1160">
        <f t="shared" si="325"/>
        <v>0</v>
      </c>
      <c r="BU1160">
        <f t="shared" si="326"/>
        <v>1.5913033850819631</v>
      </c>
      <c r="BV1160">
        <f t="shared" si="327"/>
        <v>0</v>
      </c>
      <c r="BW1160">
        <f t="shared" si="328"/>
        <v>0.58971451842564482</v>
      </c>
      <c r="BX1160">
        <f t="shared" si="329"/>
        <v>0</v>
      </c>
      <c r="BY1160">
        <f t="shared" si="330"/>
        <v>0.38530659655063237</v>
      </c>
      <c r="BZ1160">
        <f t="shared" si="331"/>
        <v>0</v>
      </c>
      <c r="CA1160">
        <f t="shared" si="316"/>
        <v>2.8442827074235226</v>
      </c>
      <c r="CB1160">
        <f t="shared" si="317"/>
        <v>1.6852682800657777</v>
      </c>
      <c r="CC1160">
        <f t="shared" si="318"/>
        <v>0.84013746203074158</v>
      </c>
      <c r="CD1160">
        <f t="shared" si="319"/>
        <v>0.6442607542397546</v>
      </c>
      <c r="CE1160" s="4">
        <f t="shared" si="320"/>
        <v>0.5116391434870875</v>
      </c>
      <c r="CF1160" s="4" t="str">
        <f t="shared" si="321"/>
        <v/>
      </c>
      <c r="CG1160" s="4">
        <f t="shared" si="322"/>
        <v>0.24213270716494228</v>
      </c>
      <c r="CH1160" s="4" t="str">
        <f t="shared" si="323"/>
        <v/>
      </c>
      <c r="CI1160">
        <f>INDEX(FX!$B$114:$AK$132,MATCH(Data!BQ1160,FX!$A$114:$A$132,0),MATCH(Data!D1160,Period,0))</f>
        <v>50.609848679999999</v>
      </c>
    </row>
    <row r="1161" spans="1:87" x14ac:dyDescent="0.15">
      <c r="A1161" t="s">
        <v>67</v>
      </c>
      <c r="B1161" s="1">
        <f t="shared" si="332"/>
        <v>44044</v>
      </c>
      <c r="C1161" t="s">
        <v>63</v>
      </c>
      <c r="D1161" s="1">
        <v>44044</v>
      </c>
      <c r="E1161">
        <v>112.32353051751348</v>
      </c>
      <c r="F1161">
        <v>54.91792022635456</v>
      </c>
      <c r="G1161">
        <v>22.696331461042778</v>
      </c>
      <c r="H1161">
        <v>14.291440604302137</v>
      </c>
      <c r="I1161">
        <v>157.02403046049093</v>
      </c>
      <c r="J1161">
        <v>93.114400662793145</v>
      </c>
      <c r="K1161">
        <v>46.807210035520185</v>
      </c>
      <c r="L1161">
        <v>35.913189052620567</v>
      </c>
      <c r="M1161">
        <v>110.99807574464518</v>
      </c>
      <c r="N1161">
        <v>67.210298151990216</v>
      </c>
      <c r="O1161">
        <v>26.715600868766437</v>
      </c>
      <c r="P1161">
        <v>18.453534370806999</v>
      </c>
      <c r="Q1161" t="str">
        <v>Set for Life - 5</v>
      </c>
      <c r="R1161" t="str">
        <v>Set For Life - 7</v>
      </c>
      <c r="S1161" t="str">
        <v>Set For Life - 10</v>
      </c>
      <c r="T1161" t="str">
        <v>Set For Life - WL</v>
      </c>
      <c r="U1161" t="str">
        <v>Set For Health - 5</v>
      </c>
      <c r="V1161" t="str">
        <v>Set For Health - 10</v>
      </c>
      <c r="W1161" t="str">
        <v>Set For Health - 20</v>
      </c>
      <c r="X1161" t="str">
        <v>All Set Higher PHP</v>
      </c>
      <c r="Y1161" t="str">
        <v>All Set Higher USD</v>
      </c>
      <c r="Z1161" t="str">
        <v>Premium Paying Riders</v>
      </c>
      <c r="AA1161">
        <v>18.151322</v>
      </c>
      <c r="AB1161">
        <v>20.602615600000082</v>
      </c>
      <c r="AC1161">
        <v>10.508544000000001</v>
      </c>
      <c r="AD1161">
        <v>0.12396799999999999</v>
      </c>
      <c r="AE1161">
        <v>3.2983005018000044</v>
      </c>
      <c r="AF1161">
        <v>10.143995020600006</v>
      </c>
      <c r="AG1161">
        <v>3.9991779095999971</v>
      </c>
      <c r="AH1161">
        <v>24.1572</v>
      </c>
      <c r="AI1161">
        <v>13.036478633612797</v>
      </c>
      <c r="AJ1161">
        <v>1.7464251700000013</v>
      </c>
      <c r="AK1161">
        <v>6.5555036819005892</v>
      </c>
      <c r="AL1161">
        <v>6.9349314687899204</v>
      </c>
      <c r="AM1161">
        <v>6.5782360457453244</v>
      </c>
      <c r="AN1161">
        <v>3.9745812834858523</v>
      </c>
      <c r="AO1161">
        <v>9.0472291084487219E-2</v>
      </c>
      <c r="AP1161">
        <v>2.836938491477266</v>
      </c>
      <c r="AQ1161">
        <v>5.9915930849469374</v>
      </c>
      <c r="AR1161">
        <v>2.1497477504230962</v>
      </c>
      <c r="AS1161">
        <v>9.8129594998995664</v>
      </c>
      <c r="AT1161">
        <v>4.1381344075462891</v>
      </c>
      <c r="AU1161">
        <v>2.4132965352587337</v>
      </c>
      <c r="AV1161">
        <v>9.9970293676970812</v>
      </c>
      <c r="AW1161" s="4" t="str">
        <v>Unit Linked</v>
      </c>
      <c r="AX1161" s="4" t="str">
        <v>Unit Linked</v>
      </c>
      <c r="AY1161" s="4" t="str">
        <v>Unit Linked</v>
      </c>
      <c r="AZ1161" s="4" t="str">
        <v>Unit Linked</v>
      </c>
      <c r="BA1161" s="4" t="str">
        <v>Traditional</v>
      </c>
      <c r="BB1161" s="4" t="str">
        <v>Traditional</v>
      </c>
      <c r="BC1161" s="4" t="str">
        <v>Traditional</v>
      </c>
      <c r="BD1161" s="4" t="str">
        <v>Unit Linked</v>
      </c>
      <c r="BE1161" s="4" t="str">
        <v>Traditional</v>
      </c>
      <c r="BF1161" s="4" t="str">
        <v>Traditional</v>
      </c>
      <c r="BG1161" s="4">
        <v>8.9105260122510799E-2</v>
      </c>
      <c r="BH1161" s="4">
        <v>8.4318242331112958E-2</v>
      </c>
      <c r="BI1161" s="4">
        <v>0.13171051314118157</v>
      </c>
      <c r="BJ1161" s="4">
        <v>0.89601026974243525</v>
      </c>
      <c r="BK1161" s="4">
        <v>0.65849693799215248</v>
      </c>
      <c r="BL1161" s="4">
        <v>0.53960117685681641</v>
      </c>
      <c r="BM1161" s="4">
        <v>0.48911292204636608</v>
      </c>
      <c r="BN1161" s="4">
        <v>0.10703900152779623</v>
      </c>
      <c r="BO1161" s="4">
        <v>7.723536034450379E-2</v>
      </c>
      <c r="BP1161" s="4">
        <v>1.0000000000000004</v>
      </c>
      <c r="BQ1161" t="str">
        <f>VLOOKUP(A1161,Misc!$A$3:$B$11,2,FALSE)</f>
        <v>PHP</v>
      </c>
      <c r="BR1161">
        <f>INDEX(FX!$B$30:$AK$48,MATCH(Data!BQ1161,FX!$A$30:$A$48,0),MATCH(Data!D1161,Period,0))</f>
        <v>48.777043620000001</v>
      </c>
      <c r="BS1161">
        <f t="shared" si="324"/>
        <v>2.3027949662668274</v>
      </c>
      <c r="BT1161">
        <f t="shared" si="325"/>
        <v>0</v>
      </c>
      <c r="BU1161">
        <f t="shared" si="326"/>
        <v>1.1258968594774903</v>
      </c>
      <c r="BV1161">
        <f t="shared" si="327"/>
        <v>0</v>
      </c>
      <c r="BW1161">
        <f t="shared" si="328"/>
        <v>0.46530764836548283</v>
      </c>
      <c r="BX1161">
        <f t="shared" si="329"/>
        <v>0</v>
      </c>
      <c r="BY1161">
        <f t="shared" si="330"/>
        <v>0.29299521954713614</v>
      </c>
      <c r="BZ1161">
        <f t="shared" si="331"/>
        <v>0</v>
      </c>
      <c r="CA1161">
        <f t="shared" si="316"/>
        <v>3.1026378176574889</v>
      </c>
      <c r="CB1161">
        <f t="shared" si="317"/>
        <v>1.8398474425707994</v>
      </c>
      <c r="CC1161">
        <f t="shared" si="318"/>
        <v>0.9248636630288416</v>
      </c>
      <c r="CD1161">
        <f t="shared" si="319"/>
        <v>0.70960870244239127</v>
      </c>
      <c r="CE1161" s="4">
        <f t="shared" si="320"/>
        <v>0.48892622919996054</v>
      </c>
      <c r="CF1161" s="4" t="str">
        <f t="shared" si="321"/>
        <v/>
      </c>
      <c r="CG1161" s="4">
        <f t="shared" si="322"/>
        <v>0.26023273542401593</v>
      </c>
      <c r="CH1161" s="4" t="str">
        <f t="shared" si="323"/>
        <v/>
      </c>
      <c r="CI1161">
        <f>INDEX(FX!$B$114:$AK$132,MATCH(Data!BQ1161,FX!$A$114:$A$132,0),MATCH(Data!D1161,Period,0))</f>
        <v>50.609848679999999</v>
      </c>
    </row>
    <row r="1162" spans="1:87" x14ac:dyDescent="0.15">
      <c r="A1162" t="s">
        <v>67</v>
      </c>
      <c r="B1162" s="1">
        <f t="shared" si="332"/>
        <v>44044</v>
      </c>
      <c r="C1162" t="s">
        <v>63</v>
      </c>
      <c r="D1162" s="1">
        <v>44075</v>
      </c>
      <c r="E1162">
        <v>150.84168722920575</v>
      </c>
      <c r="F1162">
        <v>78.080465884364983</v>
      </c>
      <c r="G1162">
        <v>37.692356186263098</v>
      </c>
      <c r="H1162">
        <v>25.509156313906185</v>
      </c>
      <c r="I1162">
        <v>169.64026154229597</v>
      </c>
      <c r="J1162">
        <v>100.51297753025092</v>
      </c>
      <c r="K1162">
        <v>49.877047408687346</v>
      </c>
      <c r="L1162">
        <v>38.318810303166892</v>
      </c>
      <c r="M1162">
        <v>165.9606681692442</v>
      </c>
      <c r="N1162">
        <v>107.81301904528236</v>
      </c>
      <c r="O1162">
        <v>37.466045760928353</v>
      </c>
      <c r="P1162">
        <v>27.419982607736671</v>
      </c>
      <c r="Q1162" t="str">
        <v>Set for Life - 5</v>
      </c>
      <c r="R1162" t="str">
        <v>Set For Life - 7</v>
      </c>
      <c r="S1162" t="str">
        <v>Set For Life - 10</v>
      </c>
      <c r="T1162" t="str">
        <v>Set For Life - WL</v>
      </c>
      <c r="U1162" t="str">
        <v>Set For Health - 5</v>
      </c>
      <c r="V1162" t="str">
        <v>Set For Health - 10</v>
      </c>
      <c r="W1162" t="str">
        <v>Set For Health - 20</v>
      </c>
      <c r="X1162" t="str">
        <v>All Set Higher PHP</v>
      </c>
      <c r="Y1162" t="str">
        <v>All Set Higher USD</v>
      </c>
      <c r="Z1162" t="str">
        <v>Premium Paying Riders</v>
      </c>
      <c r="AA1162">
        <v>35.499999999999986</v>
      </c>
      <c r="AB1162">
        <v>16.799999999999997</v>
      </c>
      <c r="AC1162">
        <v>24.2</v>
      </c>
      <c r="AD1162">
        <v>0</v>
      </c>
      <c r="AE1162">
        <v>7.0000000000000009</v>
      </c>
      <c r="AF1162">
        <v>16</v>
      </c>
      <c r="AG1162">
        <v>6</v>
      </c>
      <c r="AH1162">
        <v>26</v>
      </c>
      <c r="AI1162">
        <v>8</v>
      </c>
      <c r="AJ1162">
        <v>2.5332935251712327</v>
      </c>
      <c r="AK1162">
        <v>8.808393704034529</v>
      </c>
      <c r="AL1162">
        <v>13.563203117769719</v>
      </c>
      <c r="AM1162">
        <v>5.3640939439029767</v>
      </c>
      <c r="AN1162">
        <v>9.1530155900149079</v>
      </c>
      <c r="AO1162">
        <v>0</v>
      </c>
      <c r="AP1162">
        <v>6.020849049231054</v>
      </c>
      <c r="AQ1162">
        <v>9.4504669180605205</v>
      </c>
      <c r="AR1162">
        <v>3.2252844944896939</v>
      </c>
      <c r="AS1162">
        <v>10.561528115733145</v>
      </c>
      <c r="AT1162">
        <v>2.5394185186644922</v>
      </c>
      <c r="AU1162">
        <v>3.500630082587</v>
      </c>
      <c r="AV1162">
        <v>14.701976053911473</v>
      </c>
      <c r="AW1162" s="4" t="str">
        <v>Unit Linked</v>
      </c>
      <c r="AX1162" s="4" t="str">
        <v>Unit Linked</v>
      </c>
      <c r="AY1162" s="4" t="str">
        <v>Unit Linked</v>
      </c>
      <c r="AZ1162" s="4" t="str">
        <v>Unit Linked</v>
      </c>
      <c r="BA1162" s="4" t="str">
        <v>Traditional</v>
      </c>
      <c r="BB1162" s="4" t="str">
        <v>Traditional</v>
      </c>
      <c r="BC1162" s="4" t="str">
        <v>Traditional</v>
      </c>
      <c r="BD1162" s="4" t="str">
        <v>Unit Linked</v>
      </c>
      <c r="BE1162" s="4" t="str">
        <v>Traditional</v>
      </c>
      <c r="BF1162" s="4" t="str">
        <v>Traditional</v>
      </c>
      <c r="BG1162" s="4">
        <v>8.9105260122510799E-2</v>
      </c>
      <c r="BH1162" s="4">
        <v>8.4318242331112958E-2</v>
      </c>
      <c r="BI1162" s="4">
        <v>0.13171051314118157</v>
      </c>
      <c r="BJ1162" s="4">
        <v>0.89601026974243525</v>
      </c>
      <c r="BK1162" s="4">
        <v>0.65849693799215248</v>
      </c>
      <c r="BL1162" s="4">
        <v>0.53960117685681641</v>
      </c>
      <c r="BM1162" s="4">
        <v>0.48911292204636608</v>
      </c>
      <c r="BN1162" s="4">
        <v>0.10703900152779623</v>
      </c>
      <c r="BO1162" s="4">
        <v>7.723536034450379E-2</v>
      </c>
      <c r="BP1162" s="4">
        <v>1.0000000000000004</v>
      </c>
      <c r="BQ1162" t="str">
        <f>VLOOKUP(A1162,Misc!$A$3:$B$11,2,FALSE)</f>
        <v>PHP</v>
      </c>
      <c r="BR1162">
        <f>INDEX(FX!$B$30:$AK$48,MATCH(Data!BQ1162,FX!$A$30:$A$48,0),MATCH(Data!D1162,Period,0))</f>
        <v>48.777043620000001</v>
      </c>
      <c r="BS1162">
        <f t="shared" si="324"/>
        <v>0</v>
      </c>
      <c r="BT1162">
        <f t="shared" si="325"/>
        <v>3.0924729346933253</v>
      </c>
      <c r="BU1162">
        <f t="shared" si="326"/>
        <v>0</v>
      </c>
      <c r="BV1162">
        <f t="shared" si="327"/>
        <v>1.6007625737356033</v>
      </c>
      <c r="BW1162">
        <f t="shared" si="328"/>
        <v>0</v>
      </c>
      <c r="BX1162">
        <f t="shared" si="329"/>
        <v>0.77274786229168135</v>
      </c>
      <c r="BY1162">
        <f t="shared" si="330"/>
        <v>0</v>
      </c>
      <c r="BZ1162">
        <f t="shared" si="331"/>
        <v>0.52297462947194062</v>
      </c>
      <c r="CA1162">
        <f t="shared" si="316"/>
        <v>3.3519219275858934</v>
      </c>
      <c r="CB1162">
        <f t="shared" si="317"/>
        <v>1.9860359228849391</v>
      </c>
      <c r="CC1162">
        <f t="shared" si="318"/>
        <v>0.98552057968111961</v>
      </c>
      <c r="CD1162">
        <f t="shared" si="319"/>
        <v>0.75714137272869819</v>
      </c>
      <c r="CE1162" s="4" t="str">
        <f t="shared" si="320"/>
        <v/>
      </c>
      <c r="CF1162" s="4">
        <f t="shared" si="321"/>
        <v>0.51763187828654278</v>
      </c>
      <c r="CG1162" s="4" t="str">
        <f t="shared" si="322"/>
        <v/>
      </c>
      <c r="CH1162" s="4">
        <f t="shared" si="323"/>
        <v>0.32670343375876548</v>
      </c>
      <c r="CI1162">
        <f>INDEX(FX!$B$114:$AK$132,MATCH(Data!BQ1162,FX!$A$114:$A$132,0),MATCH(Data!D1162,Period,0))</f>
        <v>50.609848679999999</v>
      </c>
    </row>
    <row r="1163" spans="1:87" x14ac:dyDescent="0.15">
      <c r="A1163" t="s">
        <v>67</v>
      </c>
      <c r="B1163" s="1">
        <f t="shared" si="332"/>
        <v>44044</v>
      </c>
      <c r="C1163" t="s">
        <v>63</v>
      </c>
      <c r="D1163" s="1">
        <v>44105</v>
      </c>
      <c r="E1163">
        <v>174.80435718587864</v>
      </c>
      <c r="F1163">
        <v>90.476217244907886</v>
      </c>
      <c r="G1163">
        <v>43.620341593294967</v>
      </c>
      <c r="H1163">
        <v>29.512184415827722</v>
      </c>
      <c r="I1163">
        <v>162.95107193137119</v>
      </c>
      <c r="J1163">
        <v>96.344943432527572</v>
      </c>
      <c r="K1163">
        <v>48.308299778455009</v>
      </c>
      <c r="L1163">
        <v>37.07621229685212</v>
      </c>
      <c r="M1163">
        <v>135.43039237652854</v>
      </c>
      <c r="N1163">
        <v>84.097145247187967</v>
      </c>
      <c r="O1163">
        <v>33.602007868883916</v>
      </c>
      <c r="P1163">
        <v>22.76926185998849</v>
      </c>
      <c r="Q1163" t="str">
        <v>Set for Life - 5</v>
      </c>
      <c r="R1163" t="str">
        <v>Set For Life - 7</v>
      </c>
      <c r="S1163" t="str">
        <v>Set For Life - 10</v>
      </c>
      <c r="T1163" t="str">
        <v>Set For Life - WL</v>
      </c>
      <c r="U1163" t="str">
        <v>Set For Health - 5</v>
      </c>
      <c r="V1163" t="str">
        <v>Set For Health - 10</v>
      </c>
      <c r="W1163" t="str">
        <v>Set For Health - 20</v>
      </c>
      <c r="X1163" t="str">
        <v>All Set Higher PHP</v>
      </c>
      <c r="Y1163" t="str">
        <v>All Set Higher USD</v>
      </c>
      <c r="Z1163" t="str">
        <v>Premium Paying Riders</v>
      </c>
      <c r="AA1163">
        <v>41.179999999999986</v>
      </c>
      <c r="AB1163">
        <v>19.488</v>
      </c>
      <c r="AC1163">
        <v>28.071999999999999</v>
      </c>
      <c r="AD1163">
        <v>0</v>
      </c>
      <c r="AE1163">
        <v>8.120000000000001</v>
      </c>
      <c r="AF1163">
        <v>18.559999999999999</v>
      </c>
      <c r="AG1163">
        <v>6.96</v>
      </c>
      <c r="AH1163">
        <v>30.16</v>
      </c>
      <c r="AI1163">
        <v>9.2799999999999994</v>
      </c>
      <c r="AJ1163">
        <v>2.9386204891986298</v>
      </c>
      <c r="AK1163">
        <v>10.045736696680024</v>
      </c>
      <c r="AL1163">
        <v>15.733315616612874</v>
      </c>
      <c r="AM1163">
        <v>6.2223489749274536</v>
      </c>
      <c r="AN1163">
        <v>10.617498084417292</v>
      </c>
      <c r="AO1163">
        <v>0</v>
      </c>
      <c r="AP1163">
        <v>6.9841848971080225</v>
      </c>
      <c r="AQ1163">
        <v>10.962541624950203</v>
      </c>
      <c r="AR1163">
        <v>3.741330013608045</v>
      </c>
      <c r="AS1163">
        <v>12.251372614250448</v>
      </c>
      <c r="AT1163">
        <v>2.9457254816508107</v>
      </c>
      <c r="AU1163">
        <v>4.0607308958009201</v>
      </c>
      <c r="AV1163">
        <v>16.957169041581821</v>
      </c>
      <c r="AW1163" s="4" t="str">
        <v>Unit Linked</v>
      </c>
      <c r="AX1163" s="4" t="str">
        <v>Unit Linked</v>
      </c>
      <c r="AY1163" s="4" t="str">
        <v>Unit Linked</v>
      </c>
      <c r="AZ1163" s="4" t="str">
        <v>Unit Linked</v>
      </c>
      <c r="BA1163" s="4" t="str">
        <v>Traditional</v>
      </c>
      <c r="BB1163" s="4" t="str">
        <v>Traditional</v>
      </c>
      <c r="BC1163" s="4" t="str">
        <v>Traditional</v>
      </c>
      <c r="BD1163" s="4" t="str">
        <v>Unit Linked</v>
      </c>
      <c r="BE1163" s="4" t="str">
        <v>Traditional</v>
      </c>
      <c r="BF1163" s="4" t="str">
        <v>Traditional</v>
      </c>
      <c r="BG1163" s="4">
        <v>8.9105260122510799E-2</v>
      </c>
      <c r="BH1163" s="4">
        <v>8.4318242331112958E-2</v>
      </c>
      <c r="BI1163" s="4">
        <v>0.13171051314118157</v>
      </c>
      <c r="BJ1163" s="4">
        <v>0.89601026974243525</v>
      </c>
      <c r="BK1163" s="4">
        <v>0.65849693799215248</v>
      </c>
      <c r="BL1163" s="4">
        <v>0.53960117685681641</v>
      </c>
      <c r="BM1163" s="4">
        <v>0.48911292204636608</v>
      </c>
      <c r="BN1163" s="4">
        <v>0.10703900152779623</v>
      </c>
      <c r="BO1163" s="4">
        <v>7.723536034450379E-2</v>
      </c>
      <c r="BP1163" s="4">
        <v>1.0000000000000004</v>
      </c>
      <c r="BQ1163" t="str">
        <f>VLOOKUP(A1163,Misc!$A$3:$B$11,2,FALSE)</f>
        <v>PHP</v>
      </c>
      <c r="BR1163">
        <f>INDEX(FX!$B$30:$AK$48,MATCH(Data!BQ1163,FX!$A$30:$A$48,0),MATCH(Data!D1163,Period,0))</f>
        <v>48.777043620000001</v>
      </c>
      <c r="BS1163">
        <f t="shared" si="324"/>
        <v>0</v>
      </c>
      <c r="BT1163">
        <f t="shared" si="325"/>
        <v>3.5837423552706626</v>
      </c>
      <c r="BU1163">
        <f t="shared" si="326"/>
        <v>0</v>
      </c>
      <c r="BV1163">
        <f t="shared" si="327"/>
        <v>1.854893419735878</v>
      </c>
      <c r="BW1163">
        <f t="shared" si="328"/>
        <v>0</v>
      </c>
      <c r="BX1163">
        <f t="shared" si="329"/>
        <v>0.89428014401859657</v>
      </c>
      <c r="BY1163">
        <f t="shared" si="330"/>
        <v>0</v>
      </c>
      <c r="BZ1163">
        <f t="shared" si="331"/>
        <v>0.6050425000281664</v>
      </c>
      <c r="CA1163">
        <f t="shared" si="316"/>
        <v>3.2197502300726342</v>
      </c>
      <c r="CB1163">
        <f t="shared" si="317"/>
        <v>1.9036797371536336</v>
      </c>
      <c r="CC1163">
        <f t="shared" si="318"/>
        <v>0.95452369525747038</v>
      </c>
      <c r="CD1163">
        <f t="shared" si="319"/>
        <v>0.73258887872359713</v>
      </c>
      <c r="CE1163" s="4" t="str">
        <f t="shared" si="320"/>
        <v/>
      </c>
      <c r="CF1163" s="4">
        <f t="shared" si="321"/>
        <v>0.51758559512735591</v>
      </c>
      <c r="CG1163" s="4" t="str">
        <f t="shared" si="322"/>
        <v/>
      </c>
      <c r="CH1163" s="4">
        <f t="shared" si="323"/>
        <v>0.32618720493079306</v>
      </c>
      <c r="CI1163">
        <f>INDEX(FX!$B$114:$AK$132,MATCH(Data!BQ1163,FX!$A$114:$A$132,0),MATCH(Data!D1163,Period,0))</f>
        <v>50.609848679999999</v>
      </c>
    </row>
    <row r="1164" spans="1:87" x14ac:dyDescent="0.15">
      <c r="A1164" t="s">
        <v>67</v>
      </c>
      <c r="B1164" s="1">
        <f t="shared" si="332"/>
        <v>44044</v>
      </c>
      <c r="C1164" t="s">
        <v>63</v>
      </c>
      <c r="D1164" s="1">
        <v>44136</v>
      </c>
      <c r="E1164">
        <v>183.15002467504686</v>
      </c>
      <c r="F1164">
        <v>94.51124370464025</v>
      </c>
      <c r="G1164">
        <v>49.197531047119703</v>
      </c>
      <c r="H1164">
        <v>32.197238039804162</v>
      </c>
      <c r="I1164">
        <v>196.61115596587166</v>
      </c>
      <c r="J1164">
        <v>116.10399423196351</v>
      </c>
      <c r="K1164">
        <v>56.589601642643956</v>
      </c>
      <c r="L1164">
        <v>43.561631316566796</v>
      </c>
      <c r="M1164">
        <v>130.38410853413626</v>
      </c>
      <c r="N1164">
        <v>85.902800931005771</v>
      </c>
      <c r="O1164">
        <v>29.760691743864534</v>
      </c>
      <c r="P1164">
        <v>20.959342786431709</v>
      </c>
      <c r="Q1164" t="str">
        <v>Set for Life - 5</v>
      </c>
      <c r="R1164" t="str">
        <v>Set For Life - 7</v>
      </c>
      <c r="S1164" t="str">
        <v>Set For Life - 10</v>
      </c>
      <c r="T1164" t="str">
        <v>Set For Life - WL</v>
      </c>
      <c r="U1164" t="str">
        <v>Set For Health - 5</v>
      </c>
      <c r="V1164" t="str">
        <v>Set For Health - 10</v>
      </c>
      <c r="W1164" t="str">
        <v>Set For Health - 20</v>
      </c>
      <c r="X1164" t="str">
        <v>All Set Higher PHP</v>
      </c>
      <c r="Y1164" t="str">
        <v>All Set Higher USD</v>
      </c>
      <c r="Z1164" t="str">
        <v>Premium Paying Riders</v>
      </c>
      <c r="AA1164">
        <v>38.4</v>
      </c>
      <c r="AB1164">
        <v>20.159999999999997</v>
      </c>
      <c r="AC1164">
        <v>29.04</v>
      </c>
      <c r="AD1164">
        <v>0</v>
      </c>
      <c r="AE1164">
        <v>8.4</v>
      </c>
      <c r="AF1164">
        <v>19.2</v>
      </c>
      <c r="AG1164">
        <v>9.6</v>
      </c>
      <c r="AH1164">
        <v>31.200000000000003</v>
      </c>
      <c r="AI1164">
        <v>9.6</v>
      </c>
      <c r="AJ1164">
        <v>3.0399522302054791</v>
      </c>
      <c r="AK1164">
        <v>14.51007244484137</v>
      </c>
      <c r="AL1164">
        <v>14.671183090770629</v>
      </c>
      <c r="AM1164">
        <v>6.436912732683572</v>
      </c>
      <c r="AN1164">
        <v>10.983618708017888</v>
      </c>
      <c r="AO1164">
        <v>0</v>
      </c>
      <c r="AP1164">
        <v>7.2250188590772639</v>
      </c>
      <c r="AQ1164">
        <v>11.340560301672625</v>
      </c>
      <c r="AR1164">
        <v>5.1604551911835106</v>
      </c>
      <c r="AS1164">
        <v>12.673833738879775</v>
      </c>
      <c r="AT1164">
        <v>3.0473022223973905</v>
      </c>
      <c r="AU1164">
        <v>4.2007560991043995</v>
      </c>
      <c r="AV1164">
        <v>18.771602760853199</v>
      </c>
      <c r="AW1164" s="4" t="str">
        <v>Unit Linked</v>
      </c>
      <c r="AX1164" s="4" t="str">
        <v>Unit Linked</v>
      </c>
      <c r="AY1164" s="4" t="str">
        <v>Unit Linked</v>
      </c>
      <c r="AZ1164" s="4" t="str">
        <v>Unit Linked</v>
      </c>
      <c r="BA1164" s="4" t="str">
        <v>Traditional</v>
      </c>
      <c r="BB1164" s="4" t="str">
        <v>Traditional</v>
      </c>
      <c r="BC1164" s="4" t="str">
        <v>Traditional</v>
      </c>
      <c r="BD1164" s="4" t="str">
        <v>Unit Linked</v>
      </c>
      <c r="BE1164" s="4" t="str">
        <v>Traditional</v>
      </c>
      <c r="BF1164" s="4" t="str">
        <v>Traditional</v>
      </c>
      <c r="BG1164" s="4">
        <v>8.9105260122510799E-2</v>
      </c>
      <c r="BH1164" s="4">
        <v>8.4318242331112958E-2</v>
      </c>
      <c r="BI1164" s="4">
        <v>0.13171051314118157</v>
      </c>
      <c r="BJ1164" s="4">
        <v>0.89601026974243525</v>
      </c>
      <c r="BK1164" s="4">
        <v>0.65849693799215248</v>
      </c>
      <c r="BL1164" s="4">
        <v>0.53960117685681641</v>
      </c>
      <c r="BM1164" s="4">
        <v>0.48911292204636608</v>
      </c>
      <c r="BN1164" s="4">
        <v>0.10703900152779623</v>
      </c>
      <c r="BO1164" s="4">
        <v>7.723536034450379E-2</v>
      </c>
      <c r="BP1164" s="4">
        <v>1.0000000000000004</v>
      </c>
      <c r="BQ1164" t="str">
        <f>VLOOKUP(A1164,Misc!$A$3:$B$11,2,FALSE)</f>
        <v>PHP</v>
      </c>
      <c r="BR1164">
        <f>INDEX(FX!$B$30:$AK$48,MATCH(Data!BQ1164,FX!$A$30:$A$48,0),MATCH(Data!D1164,Period,0))</f>
        <v>48.777043620000001</v>
      </c>
      <c r="BS1164">
        <f t="shared" si="324"/>
        <v>0</v>
      </c>
      <c r="BT1164">
        <f t="shared" si="325"/>
        <v>3.7548406193267123</v>
      </c>
      <c r="BU1164">
        <f t="shared" si="326"/>
        <v>0</v>
      </c>
      <c r="BV1164">
        <f t="shared" si="327"/>
        <v>1.9376173029455173</v>
      </c>
      <c r="BW1164">
        <f t="shared" si="328"/>
        <v>0</v>
      </c>
      <c r="BX1164">
        <f t="shared" si="329"/>
        <v>1.0086206009202923</v>
      </c>
      <c r="BY1164">
        <f t="shared" si="330"/>
        <v>0</v>
      </c>
      <c r="BZ1164">
        <f t="shared" si="331"/>
        <v>0.66008998599091728</v>
      </c>
      <c r="CA1164">
        <f t="shared" si="316"/>
        <v>3.8848398304650229</v>
      </c>
      <c r="CB1164">
        <f t="shared" si="317"/>
        <v>2.2940988218730931</v>
      </c>
      <c r="CC1164">
        <f t="shared" si="318"/>
        <v>1.1181539387808332</v>
      </c>
      <c r="CD1164">
        <f t="shared" si="319"/>
        <v>0.86073427312541018</v>
      </c>
      <c r="CE1164" s="4" t="str">
        <f t="shared" si="320"/>
        <v/>
      </c>
      <c r="CF1164" s="4">
        <f t="shared" si="321"/>
        <v>0.51603183713639356</v>
      </c>
      <c r="CG1164" s="4" t="str">
        <f t="shared" si="322"/>
        <v/>
      </c>
      <c r="CH1164" s="4">
        <f t="shared" si="323"/>
        <v>0.34067098027431164</v>
      </c>
      <c r="CI1164">
        <f>INDEX(FX!$B$114:$AK$132,MATCH(Data!BQ1164,FX!$A$114:$A$132,0),MATCH(Data!D1164,Period,0))</f>
        <v>50.609848679999999</v>
      </c>
    </row>
    <row r="1165" spans="1:87" x14ac:dyDescent="0.15">
      <c r="A1165" t="s">
        <v>67</v>
      </c>
      <c r="B1165" s="1">
        <f t="shared" si="332"/>
        <v>44044</v>
      </c>
      <c r="C1165" t="s">
        <v>63</v>
      </c>
      <c r="D1165" s="1">
        <v>44166</v>
      </c>
      <c r="E1165">
        <v>197.56419339796747</v>
      </c>
      <c r="F1165">
        <v>101.87907919354393</v>
      </c>
      <c r="G1165">
        <v>53.574679556884483</v>
      </c>
      <c r="H1165">
        <v>34.888544328573587</v>
      </c>
      <c r="I1165">
        <v>200.72703604098047</v>
      </c>
      <c r="J1165">
        <v>118.53917573093912</v>
      </c>
      <c r="K1165">
        <v>57.815919767985243</v>
      </c>
      <c r="L1165">
        <v>44.511438021922459</v>
      </c>
      <c r="M1165">
        <v>111.54507508391744</v>
      </c>
      <c r="N1165">
        <v>69.699062580824872</v>
      </c>
      <c r="O1165">
        <v>25.982063893938729</v>
      </c>
      <c r="P1165">
        <v>17.939252118686628</v>
      </c>
      <c r="Q1165" t="str">
        <v>Set for Life - 5</v>
      </c>
      <c r="R1165" t="str">
        <v>Set For Life - 7</v>
      </c>
      <c r="S1165" t="str">
        <v>Set For Life - 10</v>
      </c>
      <c r="T1165" t="str">
        <v>Set For Life - WL</v>
      </c>
      <c r="U1165" t="str">
        <v>Set For Health - 5</v>
      </c>
      <c r="V1165" t="str">
        <v>Set For Health - 10</v>
      </c>
      <c r="W1165" t="str">
        <v>Set For Health - 20</v>
      </c>
      <c r="X1165" t="str">
        <v>All Set Higher PHP</v>
      </c>
      <c r="Y1165" t="str">
        <v>All Set Higher USD</v>
      </c>
      <c r="Z1165" t="str">
        <v>Premium Paying Riders</v>
      </c>
      <c r="AA1165">
        <v>40.299999999999997</v>
      </c>
      <c r="AB1165">
        <v>21.84</v>
      </c>
      <c r="AC1165">
        <v>31.46</v>
      </c>
      <c r="AD1165">
        <v>0</v>
      </c>
      <c r="AE1165">
        <v>9.1000000000000014</v>
      </c>
      <c r="AF1165">
        <v>20.8</v>
      </c>
      <c r="AG1165">
        <v>10.4</v>
      </c>
      <c r="AH1165">
        <v>33.800000000000004</v>
      </c>
      <c r="AI1165">
        <v>10.4</v>
      </c>
      <c r="AJ1165">
        <v>3.2932815827226025</v>
      </c>
      <c r="AK1165">
        <v>16.170911815244835</v>
      </c>
      <c r="AL1165">
        <v>15.397101004116051</v>
      </c>
      <c r="AM1165">
        <v>6.9733221270738701</v>
      </c>
      <c r="AN1165">
        <v>11.898920267019379</v>
      </c>
      <c r="AO1165">
        <v>0</v>
      </c>
      <c r="AP1165">
        <v>7.8271037640003707</v>
      </c>
      <c r="AQ1165">
        <v>12.285606993478677</v>
      </c>
      <c r="AR1165">
        <v>5.5904931237821369</v>
      </c>
      <c r="AS1165">
        <v>13.72998655045309</v>
      </c>
      <c r="AT1165">
        <v>3.30124407426384</v>
      </c>
      <c r="AU1165">
        <v>4.5508191073630995</v>
      </c>
      <c r="AV1165">
        <v>20.324482181993417</v>
      </c>
      <c r="AW1165" s="4" t="str">
        <v>Unit Linked</v>
      </c>
      <c r="AX1165" s="4" t="str">
        <v>Unit Linked</v>
      </c>
      <c r="AY1165" s="4" t="str">
        <v>Unit Linked</v>
      </c>
      <c r="AZ1165" s="4" t="str">
        <v>Unit Linked</v>
      </c>
      <c r="BA1165" s="4" t="str">
        <v>Traditional</v>
      </c>
      <c r="BB1165" s="4" t="str">
        <v>Traditional</v>
      </c>
      <c r="BC1165" s="4" t="str">
        <v>Traditional</v>
      </c>
      <c r="BD1165" s="4" t="str">
        <v>Unit Linked</v>
      </c>
      <c r="BE1165" s="4" t="str">
        <v>Traditional</v>
      </c>
      <c r="BF1165" s="4" t="str">
        <v>Traditional</v>
      </c>
      <c r="BG1165" s="4">
        <v>8.9105260122510799E-2</v>
      </c>
      <c r="BH1165" s="4">
        <v>8.4318242331112958E-2</v>
      </c>
      <c r="BI1165" s="4">
        <v>0.13171051314118157</v>
      </c>
      <c r="BJ1165" s="4">
        <v>0.89601026974243525</v>
      </c>
      <c r="BK1165" s="4">
        <v>0.65849693799215248</v>
      </c>
      <c r="BL1165" s="4">
        <v>0.53960117685681641</v>
      </c>
      <c r="BM1165" s="4">
        <v>0.48911292204636608</v>
      </c>
      <c r="BN1165" s="4">
        <v>0.10703900152779623</v>
      </c>
      <c r="BO1165" s="4">
        <v>7.723536034450379E-2</v>
      </c>
      <c r="BP1165" s="4">
        <v>1.0000000000000004</v>
      </c>
      <c r="BQ1165" t="str">
        <f>VLOOKUP(A1165,Misc!$A$3:$B$11,2,FALSE)</f>
        <v>PHP</v>
      </c>
      <c r="BR1165">
        <f>INDEX(FX!$B$30:$AK$48,MATCH(Data!BQ1165,FX!$A$30:$A$48,0),MATCH(Data!D1165,Period,0))</f>
        <v>48.777043620000001</v>
      </c>
      <c r="BS1165">
        <f t="shared" si="324"/>
        <v>0</v>
      </c>
      <c r="BT1165">
        <f t="shared" si="325"/>
        <v>4.050351942957044</v>
      </c>
      <c r="BU1165">
        <f t="shared" si="326"/>
        <v>0</v>
      </c>
      <c r="BV1165">
        <f t="shared" si="327"/>
        <v>2.0886685955638886</v>
      </c>
      <c r="BW1165">
        <f t="shared" si="328"/>
        <v>0</v>
      </c>
      <c r="BX1165">
        <f t="shared" si="329"/>
        <v>1.0983584813844132</v>
      </c>
      <c r="BY1165">
        <f t="shared" si="330"/>
        <v>0</v>
      </c>
      <c r="BZ1165">
        <f t="shared" si="331"/>
        <v>0.7152656606327874</v>
      </c>
      <c r="CA1165">
        <f t="shared" si="316"/>
        <v>3.9661655048635578</v>
      </c>
      <c r="CB1165">
        <f t="shared" si="317"/>
        <v>2.3422155731080743</v>
      </c>
      <c r="CC1165">
        <f t="shared" si="318"/>
        <v>1.1423847586178011</v>
      </c>
      <c r="CD1165">
        <f t="shared" si="319"/>
        <v>0.87950150381525427</v>
      </c>
      <c r="CE1165" s="4" t="str">
        <f t="shared" si="320"/>
        <v/>
      </c>
      <c r="CF1165" s="4">
        <f t="shared" si="321"/>
        <v>0.5156758289105644</v>
      </c>
      <c r="CG1165" s="4" t="str">
        <f t="shared" si="322"/>
        <v/>
      </c>
      <c r="CH1165" s="4">
        <f t="shared" si="323"/>
        <v>0.34245052669051285</v>
      </c>
      <c r="CI1165">
        <f>INDEX(FX!$B$114:$AK$132,MATCH(Data!BQ1165,FX!$A$114:$A$132,0),MATCH(Data!D1165,Period,0))</f>
        <v>50.609848679999999</v>
      </c>
    </row>
    <row r="1166" spans="1:87" x14ac:dyDescent="0.15">
      <c r="A1166" t="s">
        <v>67</v>
      </c>
      <c r="B1166" s="1">
        <f t="shared" si="332"/>
        <v>44044</v>
      </c>
      <c r="C1166" t="s">
        <v>278</v>
      </c>
      <c r="D1166" s="1">
        <v>43831</v>
      </c>
      <c r="E1166">
        <f t="array" ref="E1166:E1177">TRANSPOSE('[13]CC_Key Metrics P1'!$F$6:$Q$6)</f>
        <v>10.796561318494813</v>
      </c>
      <c r="F1166">
        <f t="array" ref="F1166:F1177">TRANSPOSE('[13]CC_Key Metrics P1'!$F$11:$Q$11)</f>
        <v>3.1863150729739229</v>
      </c>
      <c r="G1166">
        <f t="array" ref="G1166:G1177">TRANSPOSE('[13]CC_Key Metrics P1'!$F$16:$Q$16)</f>
        <v>0</v>
      </c>
      <c r="H1166">
        <f t="array" ref="H1166:H1177">TRANSPOSE('[13]CC_Key Metrics P1'!$F$21:$Q$21)</f>
        <v>0</v>
      </c>
      <c r="I1166">
        <f t="array" ref="I1166:I1177">TRANSPOSE('[13]CC_Key Metrics P1'!$F$7:$Q$7)</f>
        <v>19.276937699999998</v>
      </c>
      <c r="J1166">
        <f t="array" ref="J1166:J1177">TRANSPOSE('[13]CC_Key Metrics P1'!$F$12:$Q$12)</f>
        <v>6.3467349801504556</v>
      </c>
      <c r="K1166">
        <f t="array" ref="K1166:K1177">TRANSPOSE('[13]CC_Key Metrics P1'!$F$17:$Q$17)</f>
        <v>0.84334919999999991</v>
      </c>
      <c r="L1166">
        <f t="array" ref="L1166:L1177">TRANSPOSE('[13]CC_Key Metrics P1'!$F$22:$Q$22)</f>
        <v>0.63232254515045572</v>
      </c>
      <c r="M1166">
        <f t="array" ref="M1166:M1177">TRANSPOSE('[13]CC_Key Metrics P1'!$F$9:$Q$9)</f>
        <v>24.76122295991912</v>
      </c>
      <c r="N1166">
        <f t="array" ref="N1166:N1177">TRANSPOSE('[13]CC_Key Metrics P1'!$F$14:$Q$14)</f>
        <v>4.616242460379679</v>
      </c>
      <c r="O1166">
        <f t="array" ref="O1166:O1177">TRANSPOSE('[13]CC_Key Metrics P1'!$F$19:$Q$19)</f>
        <v>0</v>
      </c>
      <c r="P1166">
        <f t="array" ref="P1166:P1177">TRANSPOSE('[13]CC_Key Metrics P1'!$F$24:$Q$24)</f>
        <v>0</v>
      </c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t="str">
        <f>VLOOKUP(A1166,Misc!$A$3:$B$11,2,FALSE)</f>
        <v>PHP</v>
      </c>
      <c r="BR1166">
        <f>INDEX(FX!$B$30:$AK$48,MATCH(Data!BQ1166,FX!$A$30:$A$48,0),MATCH(Data!D1166,Period,0))</f>
        <v>50.828687260000002</v>
      </c>
      <c r="BS1166">
        <f t="shared" si="324"/>
        <v>0.21241078415556966</v>
      </c>
      <c r="BT1166">
        <f t="shared" si="325"/>
        <v>0</v>
      </c>
      <c r="BU1166">
        <f t="shared" si="326"/>
        <v>6.2687337500479112E-2</v>
      </c>
      <c r="BV1166">
        <f t="shared" si="327"/>
        <v>0</v>
      </c>
      <c r="BW1166">
        <f t="shared" si="328"/>
        <v>0</v>
      </c>
      <c r="BX1166">
        <f t="shared" si="329"/>
        <v>0</v>
      </c>
      <c r="BY1166">
        <f t="shared" si="330"/>
        <v>0</v>
      </c>
      <c r="BZ1166">
        <f t="shared" si="331"/>
        <v>0</v>
      </c>
      <c r="CA1166">
        <f t="shared" si="316"/>
        <v>0.37605477162252499</v>
      </c>
      <c r="CB1166">
        <f t="shared" si="317"/>
        <v>0.12381219520718638</v>
      </c>
      <c r="CC1166">
        <f t="shared" si="318"/>
        <v>1.645206804834147E-2</v>
      </c>
      <c r="CD1166">
        <f t="shared" si="319"/>
        <v>1.2335357099189483E-2</v>
      </c>
      <c r="CE1166" s="4">
        <f t="shared" si="320"/>
        <v>0.2951231395792358</v>
      </c>
      <c r="CF1166" s="4" t="str">
        <f t="shared" si="321"/>
        <v/>
      </c>
      <c r="CG1166" s="4">
        <f t="shared" si="322"/>
        <v>0</v>
      </c>
      <c r="CH1166" s="4" t="str">
        <f t="shared" si="323"/>
        <v/>
      </c>
      <c r="CI1166">
        <f>INDEX(FX!$B$114:$AK$132,MATCH(Data!BQ1166,FX!$A$114:$A$132,0),MATCH(Data!D1166,Period,0))</f>
        <v>51.260984182776809</v>
      </c>
    </row>
    <row r="1167" spans="1:87" x14ac:dyDescent="0.15">
      <c r="A1167" t="s">
        <v>67</v>
      </c>
      <c r="B1167" s="1">
        <f t="shared" si="332"/>
        <v>44044</v>
      </c>
      <c r="C1167" t="str">
        <f>C1166</f>
        <v>Corporate Care</v>
      </c>
      <c r="D1167" s="1">
        <v>43862</v>
      </c>
      <c r="E1167">
        <v>5.0464535912594677</v>
      </c>
      <c r="F1167">
        <v>1.9541467352563555</v>
      </c>
      <c r="G1167">
        <v>0</v>
      </c>
      <c r="H1167">
        <v>0</v>
      </c>
      <c r="I1167">
        <v>14.4491371845</v>
      </c>
      <c r="J1167">
        <v>4.8589415783882428</v>
      </c>
      <c r="K1167">
        <v>0.86341570800000011</v>
      </c>
      <c r="L1167">
        <v>0.64736792067324278</v>
      </c>
      <c r="M1167">
        <v>18.884132690117326</v>
      </c>
      <c r="N1167">
        <v>5.8430666665480553</v>
      </c>
      <c r="O1167">
        <v>0</v>
      </c>
      <c r="P1167">
        <v>0</v>
      </c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t="str">
        <f>VLOOKUP(A1167,Misc!$A$3:$B$11,2,FALSE)</f>
        <v>PHP</v>
      </c>
      <c r="BR1167">
        <f>INDEX(FX!$B$30:$AK$48,MATCH(Data!BQ1167,FX!$A$30:$A$48,0),MATCH(Data!D1167,Period,0))</f>
        <v>50.775175580000003</v>
      </c>
      <c r="BS1167">
        <f t="shared" si="324"/>
        <v>9.9388205626357917E-2</v>
      </c>
      <c r="BT1167">
        <f t="shared" si="325"/>
        <v>0</v>
      </c>
      <c r="BU1167">
        <f t="shared" si="326"/>
        <v>3.8486262488200647E-2</v>
      </c>
      <c r="BV1167">
        <f t="shared" si="327"/>
        <v>0</v>
      </c>
      <c r="BW1167">
        <f t="shared" si="328"/>
        <v>0</v>
      </c>
      <c r="BX1167">
        <f t="shared" si="329"/>
        <v>0</v>
      </c>
      <c r="BY1167">
        <f t="shared" si="330"/>
        <v>0</v>
      </c>
      <c r="BZ1167">
        <f t="shared" si="331"/>
        <v>0</v>
      </c>
      <c r="CA1167">
        <f t="shared" si="316"/>
        <v>0.28187397130300845</v>
      </c>
      <c r="CB1167">
        <f t="shared" si="317"/>
        <v>9.478830061208228E-2</v>
      </c>
      <c r="CC1167">
        <f t="shared" si="318"/>
        <v>1.6843525768475184E-2</v>
      </c>
      <c r="CD1167">
        <f t="shared" si="319"/>
        <v>1.2628862496376963E-2</v>
      </c>
      <c r="CE1167" s="4">
        <f t="shared" si="320"/>
        <v>0.38723168655329887</v>
      </c>
      <c r="CF1167" s="4" t="str">
        <f t="shared" si="321"/>
        <v/>
      </c>
      <c r="CG1167" s="4">
        <f t="shared" si="322"/>
        <v>0</v>
      </c>
      <c r="CH1167" s="4" t="str">
        <f t="shared" si="323"/>
        <v/>
      </c>
      <c r="CI1167">
        <f>INDEX(FX!$B$114:$AK$132,MATCH(Data!BQ1167,FX!$A$114:$A$132,0),MATCH(Data!D1167,Period,0))</f>
        <v>51.260984182776809</v>
      </c>
    </row>
    <row r="1168" spans="1:87" x14ac:dyDescent="0.15">
      <c r="A1168" t="s">
        <v>67</v>
      </c>
      <c r="B1168" s="1">
        <f t="shared" si="332"/>
        <v>44044</v>
      </c>
      <c r="C1168" t="str">
        <f t="shared" si="332"/>
        <v>Corporate Care</v>
      </c>
      <c r="D1168" s="1">
        <v>43891</v>
      </c>
      <c r="E1168">
        <v>5.6975907794200609</v>
      </c>
      <c r="F1168">
        <v>1.9875040130457085</v>
      </c>
      <c r="G1168">
        <v>0</v>
      </c>
      <c r="H1168">
        <v>0</v>
      </c>
      <c r="I1168">
        <v>15.138688013996253</v>
      </c>
      <c r="J1168">
        <v>5.0814388459944402</v>
      </c>
      <c r="K1168">
        <v>0.88328155092000005</v>
      </c>
      <c r="L1168">
        <v>0.6622628424408018</v>
      </c>
      <c r="M1168">
        <v>7.9638813805964901</v>
      </c>
      <c r="N1168">
        <v>2.8570135515217943</v>
      </c>
      <c r="O1168">
        <v>0</v>
      </c>
      <c r="P1168">
        <v>0</v>
      </c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t="str">
        <f>VLOOKUP(A1168,Misc!$A$3:$B$11,2,FALSE)</f>
        <v>PHP</v>
      </c>
      <c r="BR1168">
        <f>INDEX(FX!$B$30:$AK$48,MATCH(Data!BQ1168,FX!$A$30:$A$48,0),MATCH(Data!D1168,Period,0))</f>
        <v>50.906640789999997</v>
      </c>
      <c r="BS1168">
        <f t="shared" si="324"/>
        <v>0.11192234826343687</v>
      </c>
      <c r="BT1168">
        <f t="shared" si="325"/>
        <v>0</v>
      </c>
      <c r="BU1168">
        <f t="shared" si="326"/>
        <v>3.9042136393256772E-2</v>
      </c>
      <c r="BV1168">
        <f t="shared" si="327"/>
        <v>0</v>
      </c>
      <c r="BW1168">
        <f t="shared" si="328"/>
        <v>0</v>
      </c>
      <c r="BX1168">
        <f t="shared" si="329"/>
        <v>0</v>
      </c>
      <c r="BY1168">
        <f t="shared" si="330"/>
        <v>0</v>
      </c>
      <c r="BZ1168">
        <f t="shared" si="331"/>
        <v>0</v>
      </c>
      <c r="CA1168">
        <f t="shared" si="316"/>
        <v>0.29532573857765892</v>
      </c>
      <c r="CB1168">
        <f t="shared" si="317"/>
        <v>9.9128780436130493E-2</v>
      </c>
      <c r="CC1168">
        <f t="shared" si="318"/>
        <v>1.7231068911407559E-2</v>
      </c>
      <c r="CD1168">
        <f t="shared" si="319"/>
        <v>1.2919432839592565E-2</v>
      </c>
      <c r="CE1168" s="4">
        <f t="shared" si="320"/>
        <v>0.34883235563787018</v>
      </c>
      <c r="CF1168" s="4" t="str">
        <f t="shared" si="321"/>
        <v/>
      </c>
      <c r="CG1168" s="4">
        <f t="shared" si="322"/>
        <v>0</v>
      </c>
      <c r="CH1168" s="4" t="str">
        <f t="shared" si="323"/>
        <v/>
      </c>
      <c r="CI1168">
        <f>INDEX(FX!$B$114:$AK$132,MATCH(Data!BQ1168,FX!$A$114:$A$132,0),MATCH(Data!D1168,Period,0))</f>
        <v>51.260984182776809</v>
      </c>
    </row>
    <row r="1169" spans="1:87" x14ac:dyDescent="0.15">
      <c r="A1169" t="s">
        <v>67</v>
      </c>
      <c r="B1169" s="1">
        <f t="shared" si="332"/>
        <v>44044</v>
      </c>
      <c r="C1169" t="str">
        <f t="shared" si="332"/>
        <v>Corporate Care</v>
      </c>
      <c r="D1169" s="1">
        <v>43922</v>
      </c>
      <c r="E1169">
        <v>2.6239235374999978</v>
      </c>
      <c r="F1169">
        <v>0.81618984227326385</v>
      </c>
      <c r="G1169">
        <v>0</v>
      </c>
      <c r="H1169">
        <v>0</v>
      </c>
      <c r="I1169">
        <v>15.949536781272304</v>
      </c>
      <c r="J1169">
        <v>5.3414511092077515</v>
      </c>
      <c r="K1169">
        <v>0.90294873541080012</v>
      </c>
      <c r="L1169">
        <v>0.67700881499068544</v>
      </c>
      <c r="M1169">
        <v>4.6169446007756534</v>
      </c>
      <c r="N1169">
        <v>0.759827526943747</v>
      </c>
      <c r="O1169">
        <v>0</v>
      </c>
      <c r="P1169">
        <v>0</v>
      </c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t="str">
        <f>VLOOKUP(A1169,Misc!$A$3:$B$11,2,FALSE)</f>
        <v>PHP</v>
      </c>
      <c r="BR1169">
        <f>INDEX(FX!$B$30:$AK$48,MATCH(Data!BQ1169,FX!$A$30:$A$48,0),MATCH(Data!D1169,Period,0))</f>
        <v>50.718151400000004</v>
      </c>
      <c r="BS1169">
        <f t="shared" si="324"/>
        <v>5.1735393839689468E-2</v>
      </c>
      <c r="BT1169">
        <f t="shared" si="325"/>
        <v>0</v>
      </c>
      <c r="BU1169">
        <f t="shared" si="326"/>
        <v>1.6092657554416776E-2</v>
      </c>
      <c r="BV1169">
        <f t="shared" si="327"/>
        <v>0</v>
      </c>
      <c r="BW1169">
        <f t="shared" si="328"/>
        <v>0</v>
      </c>
      <c r="BX1169">
        <f t="shared" si="329"/>
        <v>0</v>
      </c>
      <c r="BY1169">
        <f t="shared" si="330"/>
        <v>0</v>
      </c>
      <c r="BZ1169">
        <f t="shared" si="331"/>
        <v>0</v>
      </c>
      <c r="CA1169">
        <f t="shared" si="316"/>
        <v>0.3111437877275714</v>
      </c>
      <c r="CB1169">
        <f t="shared" si="317"/>
        <v>0.10420110332182086</v>
      </c>
      <c r="CC1169">
        <f t="shared" si="318"/>
        <v>1.7614736622910607E-2</v>
      </c>
      <c r="CD1169">
        <f t="shared" si="319"/>
        <v>1.3207097479376016E-2</v>
      </c>
      <c r="CE1169" s="4">
        <f t="shared" si="320"/>
        <v>0.31105702228309101</v>
      </c>
      <c r="CF1169" s="4" t="str">
        <f t="shared" si="321"/>
        <v/>
      </c>
      <c r="CG1169" s="4">
        <f t="shared" si="322"/>
        <v>0</v>
      </c>
      <c r="CH1169" s="4" t="str">
        <f t="shared" si="323"/>
        <v/>
      </c>
      <c r="CI1169">
        <f>INDEX(FX!$B$114:$AK$132,MATCH(Data!BQ1169,FX!$A$114:$A$132,0),MATCH(Data!D1169,Period,0))</f>
        <v>51.260984182776809</v>
      </c>
    </row>
    <row r="1170" spans="1:87" x14ac:dyDescent="0.15">
      <c r="A1170" t="s">
        <v>67</v>
      </c>
      <c r="B1170" s="1">
        <f t="shared" si="332"/>
        <v>44044</v>
      </c>
      <c r="C1170" t="str">
        <f t="shared" si="332"/>
        <v>Corporate Care</v>
      </c>
      <c r="D1170" s="1">
        <v>43952</v>
      </c>
      <c r="E1170">
        <v>14.022980658906521</v>
      </c>
      <c r="F1170">
        <v>3.459150945545471</v>
      </c>
      <c r="G1170">
        <v>0</v>
      </c>
      <c r="H1170">
        <v>0</v>
      </c>
      <c r="I1170">
        <v>17.336457413459577</v>
      </c>
      <c r="J1170">
        <v>5.7799591590899642</v>
      </c>
      <c r="K1170">
        <v>0.92241924805669184</v>
      </c>
      <c r="L1170">
        <v>0.69160732781506995</v>
      </c>
      <c r="M1170">
        <v>10.059568192377242</v>
      </c>
      <c r="N1170">
        <v>3.628105767017459</v>
      </c>
      <c r="O1170">
        <v>0</v>
      </c>
      <c r="P1170">
        <v>0</v>
      </c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t="str">
        <f>VLOOKUP(A1170,Misc!$A$3:$B$11,2,FALSE)</f>
        <v>PHP</v>
      </c>
      <c r="BR1170">
        <f>INDEX(FX!$B$30:$AK$48,MATCH(Data!BQ1170,FX!$A$30:$A$48,0),MATCH(Data!D1170,Period,0))</f>
        <v>50.598796499999999</v>
      </c>
      <c r="BS1170">
        <f t="shared" si="324"/>
        <v>0.27714059679080549</v>
      </c>
      <c r="BT1170">
        <f t="shared" si="325"/>
        <v>0</v>
      </c>
      <c r="BU1170">
        <f t="shared" si="326"/>
        <v>6.8364292924347939E-2</v>
      </c>
      <c r="BV1170">
        <f t="shared" si="327"/>
        <v>0</v>
      </c>
      <c r="BW1170">
        <f t="shared" si="328"/>
        <v>0</v>
      </c>
      <c r="BX1170">
        <f t="shared" si="329"/>
        <v>0</v>
      </c>
      <c r="BY1170">
        <f t="shared" si="330"/>
        <v>0</v>
      </c>
      <c r="BZ1170">
        <f t="shared" si="331"/>
        <v>0</v>
      </c>
      <c r="CA1170">
        <f t="shared" si="316"/>
        <v>0.33819985491586518</v>
      </c>
      <c r="CB1170">
        <f t="shared" si="317"/>
        <v>0.11275552452291726</v>
      </c>
      <c r="CC1170">
        <f t="shared" si="318"/>
        <v>1.7994567657298621E-2</v>
      </c>
      <c r="CD1170">
        <f t="shared" si="319"/>
        <v>1.3491885472761627E-2</v>
      </c>
      <c r="CE1170" s="4">
        <f t="shared" si="320"/>
        <v>0.24667729562533733</v>
      </c>
      <c r="CF1170" s="4" t="str">
        <f t="shared" si="321"/>
        <v/>
      </c>
      <c r="CG1170" s="4">
        <f t="shared" si="322"/>
        <v>0</v>
      </c>
      <c r="CH1170" s="4" t="str">
        <f t="shared" si="323"/>
        <v/>
      </c>
      <c r="CI1170">
        <f>INDEX(FX!$B$114:$AK$132,MATCH(Data!BQ1170,FX!$A$114:$A$132,0),MATCH(Data!D1170,Period,0))</f>
        <v>51.260984182776809</v>
      </c>
    </row>
    <row r="1171" spans="1:87" x14ac:dyDescent="0.15">
      <c r="A1171" t="s">
        <v>67</v>
      </c>
      <c r="B1171" s="1">
        <f t="shared" si="332"/>
        <v>44044</v>
      </c>
      <c r="C1171" t="str">
        <f t="shared" si="332"/>
        <v>Corporate Care</v>
      </c>
      <c r="D1171" s="1">
        <v>43983</v>
      </c>
      <c r="E1171">
        <v>3.5135497399428997</v>
      </c>
      <c r="F1171">
        <v>1.0643104060563193</v>
      </c>
      <c r="G1171">
        <v>0</v>
      </c>
      <c r="H1171">
        <v>0</v>
      </c>
      <c r="I1171">
        <v>19.162388839324983</v>
      </c>
      <c r="J1171">
        <v>6.3544749284733566</v>
      </c>
      <c r="K1171">
        <v>0.94169505557612487</v>
      </c>
      <c r="L1171">
        <v>0.70605985551121075</v>
      </c>
      <c r="M1171">
        <v>6.94107616024111</v>
      </c>
      <c r="N1171">
        <v>1.7416342353794998</v>
      </c>
      <c r="O1171">
        <v>0</v>
      </c>
      <c r="P1171">
        <v>0</v>
      </c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t="str">
        <f>VLOOKUP(A1171,Misc!$A$3:$B$11,2,FALSE)</f>
        <v>PHP</v>
      </c>
      <c r="BR1171">
        <f>INDEX(FX!$B$30:$AK$48,MATCH(Data!BQ1171,FX!$A$30:$A$48,0),MATCH(Data!D1171,Period,0))</f>
        <v>50.043616360000001</v>
      </c>
      <c r="BS1171">
        <f t="shared" si="324"/>
        <v>7.0209748925165405E-2</v>
      </c>
      <c r="BT1171">
        <f t="shared" si="325"/>
        <v>0</v>
      </c>
      <c r="BU1171">
        <f t="shared" si="326"/>
        <v>2.1267655766521013E-2</v>
      </c>
      <c r="BV1171">
        <f t="shared" si="327"/>
        <v>0</v>
      </c>
      <c r="BW1171">
        <f t="shared" si="328"/>
        <v>0</v>
      </c>
      <c r="BX1171">
        <f t="shared" si="329"/>
        <v>0</v>
      </c>
      <c r="BY1171">
        <f t="shared" si="330"/>
        <v>0</v>
      </c>
      <c r="BZ1171">
        <f t="shared" si="331"/>
        <v>0</v>
      </c>
      <c r="CA1171">
        <f t="shared" si="316"/>
        <v>0.37382015083829306</v>
      </c>
      <c r="CB1171">
        <f t="shared" si="317"/>
        <v>0.12396318622786798</v>
      </c>
      <c r="CC1171">
        <f t="shared" si="318"/>
        <v>1.837060038134276E-2</v>
      </c>
      <c r="CD1171">
        <f t="shared" si="319"/>
        <v>1.3773825586213383E-2</v>
      </c>
      <c r="CE1171" s="4">
        <f t="shared" si="320"/>
        <v>0.30291599232450767</v>
      </c>
      <c r="CF1171" s="4" t="str">
        <f t="shared" si="321"/>
        <v/>
      </c>
      <c r="CG1171" s="4">
        <f t="shared" si="322"/>
        <v>0</v>
      </c>
      <c r="CH1171" s="4" t="str">
        <f t="shared" si="323"/>
        <v/>
      </c>
      <c r="CI1171">
        <f>INDEX(FX!$B$114:$AK$132,MATCH(Data!BQ1171,FX!$A$114:$A$132,0),MATCH(Data!D1171,Period,0))</f>
        <v>51.260984182776809</v>
      </c>
    </row>
    <row r="1172" spans="1:87" x14ac:dyDescent="0.15">
      <c r="A1172" t="s">
        <v>67</v>
      </c>
      <c r="B1172" s="1">
        <f t="shared" si="332"/>
        <v>44044</v>
      </c>
      <c r="C1172" t="str">
        <f t="shared" si="332"/>
        <v>Corporate Care</v>
      </c>
      <c r="D1172" s="1">
        <v>44013</v>
      </c>
      <c r="E1172">
        <v>3.3888024310999669</v>
      </c>
      <c r="F1172">
        <v>1.5667049119569056</v>
      </c>
      <c r="G1172">
        <v>0</v>
      </c>
      <c r="H1172">
        <v>0</v>
      </c>
      <c r="I1172">
        <v>15.397239480063163</v>
      </c>
      <c r="J1172">
        <v>5.1839697564449807</v>
      </c>
      <c r="K1172">
        <v>0.93417105557612512</v>
      </c>
      <c r="L1172">
        <v>0.7004185448539979</v>
      </c>
      <c r="M1172">
        <v>6.5770303643442869</v>
      </c>
      <c r="N1172">
        <v>1.7481417484128965</v>
      </c>
      <c r="O1172">
        <v>0</v>
      </c>
      <c r="P1172">
        <v>0</v>
      </c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t="str">
        <f>VLOOKUP(A1172,Misc!$A$3:$B$11,2,FALSE)</f>
        <v>PHP</v>
      </c>
      <c r="BR1172">
        <f>INDEX(FX!$B$30:$AK$48,MATCH(Data!BQ1172,FX!$A$30:$A$48,0),MATCH(Data!D1172,Period,0))</f>
        <v>49.428887320000001</v>
      </c>
      <c r="BS1172">
        <f t="shared" si="324"/>
        <v>6.8559148603953776E-2</v>
      </c>
      <c r="BT1172">
        <f t="shared" si="325"/>
        <v>0</v>
      </c>
      <c r="BU1172">
        <f t="shared" si="326"/>
        <v>3.1696139583603025E-2</v>
      </c>
      <c r="BV1172">
        <f t="shared" si="327"/>
        <v>0</v>
      </c>
      <c r="BW1172">
        <f t="shared" si="328"/>
        <v>0</v>
      </c>
      <c r="BX1172">
        <f t="shared" si="329"/>
        <v>0</v>
      </c>
      <c r="BY1172">
        <f t="shared" si="330"/>
        <v>0</v>
      </c>
      <c r="BZ1172">
        <f t="shared" si="331"/>
        <v>0</v>
      </c>
      <c r="CA1172">
        <f t="shared" si="316"/>
        <v>0.30423405486584365</v>
      </c>
      <c r="CB1172">
        <f t="shared" si="317"/>
        <v>0.10243005841061883</v>
      </c>
      <c r="CC1172">
        <f t="shared" si="318"/>
        <v>1.8458285885871277E-2</v>
      </c>
      <c r="CD1172">
        <f t="shared" si="319"/>
        <v>1.3839570026827393E-2</v>
      </c>
      <c r="CE1172" s="4">
        <f t="shared" si="320"/>
        <v>0.46231816218579941</v>
      </c>
      <c r="CF1172" s="4" t="str">
        <f t="shared" si="321"/>
        <v/>
      </c>
      <c r="CG1172" s="4">
        <f t="shared" si="322"/>
        <v>0</v>
      </c>
      <c r="CH1172" s="4" t="str">
        <f t="shared" si="323"/>
        <v/>
      </c>
      <c r="CI1172">
        <f>INDEX(FX!$B$114:$AK$132,MATCH(Data!BQ1172,FX!$A$114:$A$132,0),MATCH(Data!D1172,Period,0))</f>
        <v>50.609848679999999</v>
      </c>
    </row>
    <row r="1173" spans="1:87" x14ac:dyDescent="0.15">
      <c r="A1173" t="s">
        <v>67</v>
      </c>
      <c r="B1173" s="1">
        <f t="shared" si="332"/>
        <v>44044</v>
      </c>
      <c r="C1173" t="str">
        <f t="shared" si="332"/>
        <v>Corporate Care</v>
      </c>
      <c r="D1173" s="1">
        <v>44044</v>
      </c>
      <c r="E1173">
        <v>4.8890274335863744</v>
      </c>
      <c r="F1173">
        <v>2.214715956444822</v>
      </c>
      <c r="G1173">
        <v>0</v>
      </c>
      <c r="H1173">
        <v>0</v>
      </c>
      <c r="I1173">
        <v>14.47618808526253</v>
      </c>
      <c r="J1173">
        <v>4.9068691698548212</v>
      </c>
      <c r="K1173">
        <v>0.95332934502036371</v>
      </c>
      <c r="L1173">
        <v>0.71478296037974931</v>
      </c>
      <c r="M1173">
        <v>5.6698218613168585</v>
      </c>
      <c r="N1173">
        <v>1.9826693511425431</v>
      </c>
      <c r="O1173">
        <v>0</v>
      </c>
      <c r="P1173">
        <v>0</v>
      </c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t="str">
        <f>VLOOKUP(A1173,Misc!$A$3:$B$11,2,FALSE)</f>
        <v>PHP</v>
      </c>
      <c r="BR1173">
        <f>INDEX(FX!$B$30:$AK$48,MATCH(Data!BQ1173,FX!$A$30:$A$48,0),MATCH(Data!D1173,Period,0))</f>
        <v>48.777043620000001</v>
      </c>
      <c r="BS1173">
        <f t="shared" si="324"/>
        <v>0.10023213935790343</v>
      </c>
      <c r="BT1173">
        <f t="shared" si="325"/>
        <v>0</v>
      </c>
      <c r="BU1173">
        <f t="shared" si="326"/>
        <v>4.5404882954749731E-2</v>
      </c>
      <c r="BV1173">
        <f t="shared" si="327"/>
        <v>0</v>
      </c>
      <c r="BW1173">
        <f t="shared" si="328"/>
        <v>0</v>
      </c>
      <c r="BX1173">
        <f t="shared" si="329"/>
        <v>0</v>
      </c>
      <c r="BY1173">
        <f t="shared" si="330"/>
        <v>0</v>
      </c>
      <c r="BZ1173">
        <f t="shared" si="331"/>
        <v>0</v>
      </c>
      <c r="CA1173">
        <f t="shared" si="316"/>
        <v>0.28603500035721763</v>
      </c>
      <c r="CB1173">
        <f t="shared" si="317"/>
        <v>9.6954827920556846E-2</v>
      </c>
      <c r="CC1173">
        <f t="shared" si="318"/>
        <v>1.8836834526974201E-2</v>
      </c>
      <c r="CD1173">
        <f t="shared" si="319"/>
        <v>1.4123396513181381E-2</v>
      </c>
      <c r="CE1173" s="4">
        <f t="shared" si="320"/>
        <v>0.4529972446524409</v>
      </c>
      <c r="CF1173" s="4" t="str">
        <f t="shared" si="321"/>
        <v/>
      </c>
      <c r="CG1173" s="4">
        <f t="shared" si="322"/>
        <v>0</v>
      </c>
      <c r="CH1173" s="4" t="str">
        <f t="shared" si="323"/>
        <v/>
      </c>
      <c r="CI1173">
        <f>INDEX(FX!$B$114:$AK$132,MATCH(Data!BQ1173,FX!$A$114:$A$132,0),MATCH(Data!D1173,Period,0))</f>
        <v>50.609848679999999</v>
      </c>
    </row>
    <row r="1174" spans="1:87" x14ac:dyDescent="0.15">
      <c r="A1174" t="s">
        <v>67</v>
      </c>
      <c r="B1174" s="1">
        <f t="shared" si="332"/>
        <v>44044</v>
      </c>
      <c r="C1174" t="str">
        <f t="shared" si="332"/>
        <v>Corporate Care</v>
      </c>
      <c r="D1174" s="1">
        <v>44075</v>
      </c>
      <c r="E1174">
        <v>5.5</v>
      </c>
      <c r="F1174">
        <v>1.642471959270932</v>
      </c>
      <c r="G1174">
        <v>0</v>
      </c>
      <c r="H1174">
        <v>0</v>
      </c>
      <c r="I1174">
        <v>14.685795204409908</v>
      </c>
      <c r="J1174">
        <v>5.0052556710791487</v>
      </c>
      <c r="K1174">
        <v>1.0292960515701601</v>
      </c>
      <c r="L1174">
        <v>0.77174093369882646</v>
      </c>
      <c r="M1174">
        <v>4.8173339005043943</v>
      </c>
      <c r="N1174">
        <v>1.4093134129603726</v>
      </c>
      <c r="O1174">
        <v>0</v>
      </c>
      <c r="P1174">
        <v>0</v>
      </c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t="str">
        <f>VLOOKUP(A1174,Misc!$A$3:$B$11,2,FALSE)</f>
        <v>PHP</v>
      </c>
      <c r="BR1174">
        <f>INDEX(FX!$B$30:$AK$48,MATCH(Data!BQ1174,FX!$A$30:$A$48,0),MATCH(Data!D1174,Period,0))</f>
        <v>48.777043620000001</v>
      </c>
      <c r="BS1174">
        <f t="shared" si="324"/>
        <v>0</v>
      </c>
      <c r="BT1174">
        <f t="shared" si="325"/>
        <v>0.11275796136494096</v>
      </c>
      <c r="BU1174">
        <f t="shared" si="326"/>
        <v>0</v>
      </c>
      <c r="BV1174">
        <f t="shared" si="327"/>
        <v>3.3673052677540116E-2</v>
      </c>
      <c r="BW1174">
        <f t="shared" si="328"/>
        <v>0</v>
      </c>
      <c r="BX1174">
        <f t="shared" si="329"/>
        <v>0</v>
      </c>
      <c r="BY1174">
        <f t="shared" si="330"/>
        <v>0</v>
      </c>
      <c r="BZ1174">
        <f t="shared" si="331"/>
        <v>0</v>
      </c>
      <c r="CA1174">
        <f t="shared" si="316"/>
        <v>0.29017662742416855</v>
      </c>
      <c r="CB1174">
        <f t="shared" si="317"/>
        <v>9.8898846798115905E-2</v>
      </c>
      <c r="CC1174">
        <f t="shared" si="318"/>
        <v>2.0337860681589378E-2</v>
      </c>
      <c r="CD1174">
        <f t="shared" si="319"/>
        <v>1.5248829107916362E-2</v>
      </c>
      <c r="CE1174" s="4" t="str">
        <f t="shared" si="320"/>
        <v/>
      </c>
      <c r="CF1174" s="4">
        <f t="shared" si="321"/>
        <v>0.29863126532198764</v>
      </c>
      <c r="CG1174" s="4" t="str">
        <f t="shared" si="322"/>
        <v/>
      </c>
      <c r="CH1174" s="4">
        <f t="shared" si="323"/>
        <v>0</v>
      </c>
      <c r="CI1174">
        <f>INDEX(FX!$B$114:$AK$132,MATCH(Data!BQ1174,FX!$A$114:$A$132,0),MATCH(Data!D1174,Period,0))</f>
        <v>50.609848679999999</v>
      </c>
    </row>
    <row r="1175" spans="1:87" x14ac:dyDescent="0.15">
      <c r="A1175" t="s">
        <v>67</v>
      </c>
      <c r="B1175" s="1">
        <f t="shared" si="332"/>
        <v>44044</v>
      </c>
      <c r="C1175" t="str">
        <f t="shared" si="332"/>
        <v>Corporate Care</v>
      </c>
      <c r="D1175" s="1">
        <v>44105</v>
      </c>
      <c r="E1175">
        <v>6</v>
      </c>
      <c r="F1175">
        <v>1.7922976680943696</v>
      </c>
      <c r="G1175">
        <v>0</v>
      </c>
      <c r="H1175">
        <v>0</v>
      </c>
      <c r="I1175">
        <v>17.006532189542376</v>
      </c>
      <c r="J1175">
        <v>5.7301989208989017</v>
      </c>
      <c r="K1175">
        <v>1.0418360515701601</v>
      </c>
      <c r="L1175">
        <v>0.7811431181275148</v>
      </c>
      <c r="M1175">
        <v>4.8112571417599437</v>
      </c>
      <c r="N1175">
        <v>1.8460123073322059</v>
      </c>
      <c r="O1175">
        <v>0</v>
      </c>
      <c r="P1175">
        <v>0</v>
      </c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t="str">
        <f>VLOOKUP(A1175,Misc!$A$3:$B$11,2,FALSE)</f>
        <v>PHP</v>
      </c>
      <c r="BR1175">
        <f>INDEX(FX!$B$30:$AK$48,MATCH(Data!BQ1175,FX!$A$30:$A$48,0),MATCH(Data!D1175,Period,0))</f>
        <v>48.777043620000001</v>
      </c>
      <c r="BS1175">
        <f t="shared" si="324"/>
        <v>0</v>
      </c>
      <c r="BT1175">
        <f t="shared" si="325"/>
        <v>0.12300868512539014</v>
      </c>
      <c r="BU1175">
        <f t="shared" si="326"/>
        <v>0</v>
      </c>
      <c r="BV1175">
        <f t="shared" si="327"/>
        <v>3.674469658426522E-2</v>
      </c>
      <c r="BW1175">
        <f t="shared" si="328"/>
        <v>0</v>
      </c>
      <c r="BX1175">
        <f t="shared" si="329"/>
        <v>0</v>
      </c>
      <c r="BY1175">
        <f t="shared" si="330"/>
        <v>0</v>
      </c>
      <c r="BZ1175">
        <f t="shared" si="331"/>
        <v>0</v>
      </c>
      <c r="CA1175">
        <f t="shared" si="316"/>
        <v>0.33603206951027731</v>
      </c>
      <c r="CB1175">
        <f t="shared" si="317"/>
        <v>0.11322300047032866</v>
      </c>
      <c r="CC1175">
        <f t="shared" si="318"/>
        <v>2.0585638541572502E-2</v>
      </c>
      <c r="CD1175">
        <f t="shared" si="319"/>
        <v>1.5434606870030159E-2</v>
      </c>
      <c r="CE1175" s="4" t="str">
        <f t="shared" si="320"/>
        <v/>
      </c>
      <c r="CF1175" s="4">
        <f t="shared" si="321"/>
        <v>0.29871627801572831</v>
      </c>
      <c r="CG1175" s="4" t="str">
        <f t="shared" si="322"/>
        <v/>
      </c>
      <c r="CH1175" s="4">
        <f t="shared" si="323"/>
        <v>0</v>
      </c>
      <c r="CI1175">
        <f>INDEX(FX!$B$114:$AK$132,MATCH(Data!BQ1175,FX!$A$114:$A$132,0),MATCH(Data!D1175,Period,0))</f>
        <v>50.609848679999999</v>
      </c>
    </row>
    <row r="1176" spans="1:87" x14ac:dyDescent="0.15">
      <c r="A1176" t="s">
        <v>67</v>
      </c>
      <c r="B1176" s="1">
        <f t="shared" si="332"/>
        <v>44044</v>
      </c>
      <c r="C1176" t="str">
        <f t="shared" si="332"/>
        <v>Corporate Care</v>
      </c>
      <c r="D1176" s="1">
        <v>44136</v>
      </c>
      <c r="E1176">
        <v>7</v>
      </c>
      <c r="F1176">
        <v>2.0990540841253118</v>
      </c>
      <c r="G1176">
        <v>0</v>
      </c>
      <c r="H1176">
        <v>0</v>
      </c>
      <c r="I1176">
        <v>17.495809689542376</v>
      </c>
      <c r="J1176">
        <v>5.8873897303275902</v>
      </c>
      <c r="K1176">
        <v>1.0543760515701603</v>
      </c>
      <c r="L1176">
        <v>0.79054530255620326</v>
      </c>
      <c r="M1176">
        <v>3.7729755344004547</v>
      </c>
      <c r="N1176">
        <v>1.190500617505617</v>
      </c>
      <c r="O1176">
        <v>0</v>
      </c>
      <c r="P1176">
        <v>0</v>
      </c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t="str">
        <f>VLOOKUP(A1176,Misc!$A$3:$B$11,2,FALSE)</f>
        <v>PHP</v>
      </c>
      <c r="BR1176">
        <f>INDEX(FX!$B$30:$AK$48,MATCH(Data!BQ1176,FX!$A$30:$A$48,0),MATCH(Data!D1176,Period,0))</f>
        <v>48.777043620000001</v>
      </c>
      <c r="BS1176">
        <f t="shared" si="324"/>
        <v>0</v>
      </c>
      <c r="BT1176">
        <f t="shared" si="325"/>
        <v>0.14351013264628851</v>
      </c>
      <c r="BU1176">
        <f t="shared" si="326"/>
        <v>0</v>
      </c>
      <c r="BV1176">
        <f t="shared" si="327"/>
        <v>4.3033647149222441E-2</v>
      </c>
      <c r="BW1176">
        <f t="shared" si="328"/>
        <v>0</v>
      </c>
      <c r="BX1176">
        <f t="shared" si="329"/>
        <v>0</v>
      </c>
      <c r="BY1176">
        <f t="shared" si="330"/>
        <v>0</v>
      </c>
      <c r="BZ1176">
        <f t="shared" si="331"/>
        <v>0</v>
      </c>
      <c r="CA1176">
        <f t="shared" si="316"/>
        <v>0.34569970363211877</v>
      </c>
      <c r="CB1176">
        <f t="shared" si="317"/>
        <v>0.11632893367361853</v>
      </c>
      <c r="CC1176">
        <f t="shared" si="318"/>
        <v>2.0833416401555626E-2</v>
      </c>
      <c r="CD1176">
        <f t="shared" si="319"/>
        <v>1.562038463214396E-2</v>
      </c>
      <c r="CE1176" s="4" t="str">
        <f t="shared" si="320"/>
        <v/>
      </c>
      <c r="CF1176" s="4">
        <f t="shared" si="321"/>
        <v>0.29986486916075877</v>
      </c>
      <c r="CG1176" s="4" t="str">
        <f t="shared" si="322"/>
        <v/>
      </c>
      <c r="CH1176" s="4">
        <f t="shared" si="323"/>
        <v>0</v>
      </c>
      <c r="CI1176">
        <f>INDEX(FX!$B$114:$AK$132,MATCH(Data!BQ1176,FX!$A$114:$A$132,0),MATCH(Data!D1176,Period,0))</f>
        <v>50.609848679999999</v>
      </c>
    </row>
    <row r="1177" spans="1:87" x14ac:dyDescent="0.15">
      <c r="A1177" t="s">
        <v>67</v>
      </c>
      <c r="B1177" s="1">
        <f t="shared" si="332"/>
        <v>44044</v>
      </c>
      <c r="C1177" t="str">
        <f t="shared" si="332"/>
        <v>Corporate Care</v>
      </c>
      <c r="D1177" s="1">
        <v>44166</v>
      </c>
      <c r="E1177">
        <v>7.5</v>
      </c>
      <c r="F1177">
        <v>2.5129367585017448</v>
      </c>
      <c r="G1177">
        <v>0</v>
      </c>
      <c r="H1177">
        <v>0</v>
      </c>
      <c r="I1177">
        <v>20.824615764542376</v>
      </c>
      <c r="J1177">
        <v>6.9200365355533178</v>
      </c>
      <c r="K1177">
        <v>1.05600625157016</v>
      </c>
      <c r="L1177">
        <v>0.79176758653193258</v>
      </c>
      <c r="M1177">
        <v>11.16048885497796</v>
      </c>
      <c r="N1177">
        <v>3.5877895753742628</v>
      </c>
      <c r="O1177">
        <v>0</v>
      </c>
      <c r="P1177">
        <v>0</v>
      </c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t="str">
        <f>VLOOKUP(A1177,Misc!$A$3:$B$11,2,FALSE)</f>
        <v>PHP</v>
      </c>
      <c r="BR1177">
        <f>INDEX(FX!$B$30:$AK$48,MATCH(Data!BQ1177,FX!$A$30:$A$48,0),MATCH(Data!D1177,Period,0))</f>
        <v>48.777043620000001</v>
      </c>
      <c r="BS1177">
        <f t="shared" si="324"/>
        <v>0</v>
      </c>
      <c r="BT1177">
        <f t="shared" si="325"/>
        <v>0.15376085640673767</v>
      </c>
      <c r="BU1177">
        <f t="shared" si="326"/>
        <v>0</v>
      </c>
      <c r="BV1177">
        <f t="shared" si="327"/>
        <v>5.1518841077759947E-2</v>
      </c>
      <c r="BW1177">
        <f t="shared" si="328"/>
        <v>0</v>
      </c>
      <c r="BX1177">
        <f t="shared" si="329"/>
        <v>0</v>
      </c>
      <c r="BY1177">
        <f t="shared" si="330"/>
        <v>0</v>
      </c>
      <c r="BZ1177">
        <f t="shared" si="331"/>
        <v>0</v>
      </c>
      <c r="CA1177">
        <f t="shared" si="316"/>
        <v>0.41147358286356323</v>
      </c>
      <c r="CB1177">
        <f t="shared" si="317"/>
        <v>0.13673300189668375</v>
      </c>
      <c r="CC1177">
        <f t="shared" si="318"/>
        <v>2.0865627523353428E-2</v>
      </c>
      <c r="CD1177">
        <f t="shared" si="319"/>
        <v>1.5644535741218751E-2</v>
      </c>
      <c r="CE1177" s="4" t="str">
        <f t="shared" si="320"/>
        <v/>
      </c>
      <c r="CF1177" s="4">
        <f t="shared" si="321"/>
        <v>0.33505823446689931</v>
      </c>
      <c r="CG1177" s="4" t="str">
        <f t="shared" si="322"/>
        <v/>
      </c>
      <c r="CH1177" s="4">
        <f t="shared" si="323"/>
        <v>0</v>
      </c>
      <c r="CI1177">
        <f>INDEX(FX!$B$114:$AK$132,MATCH(Data!BQ1177,FX!$A$114:$A$132,0),MATCH(Data!D1177,Period,0))</f>
        <v>50.609848679999999</v>
      </c>
    </row>
    <row r="1178" spans="1:87" x14ac:dyDescent="0.15">
      <c r="A1178" t="s">
        <v>67</v>
      </c>
      <c r="B1178" s="1">
        <f t="shared" si="332"/>
        <v>44044</v>
      </c>
      <c r="C1178" t="s">
        <v>64</v>
      </c>
      <c r="D1178" s="1">
        <v>43831</v>
      </c>
      <c r="E1178">
        <f t="array" ref="E1178:E1189">TRANSPOSE('[13]AF_Key Metrics P1'!$F$6:$Q$6)</f>
        <v>0.16992280359999998</v>
      </c>
      <c r="F1178">
        <f t="array" ref="F1178:F1189">TRANSPOSE('[13]AF_Key Metrics P1'!$F$11:$Q$11)</f>
        <v>8.5402808298782232E-2</v>
      </c>
      <c r="G1178">
        <f t="array" ref="G1178:G1189">TRANSPOSE('[13]AF_Key Metrics P1'!$F$16:$Q$16)</f>
        <v>1.3762925553641831E-2</v>
      </c>
      <c r="H1178">
        <f t="array" ref="H1178:H1189">TRANSPOSE('[13]AF_Key Metrics P1'!$F$21:$Q$21)</f>
        <v>1.3191385494254136E-2</v>
      </c>
      <c r="I1178">
        <f t="array" ref="I1178:I1189">TRANSPOSE('[13]AF_Key Metrics P1'!$F$7:$Q$7)</f>
        <v>2.3326798325670057</v>
      </c>
      <c r="J1178">
        <f t="array" ref="J1178:J1189">TRANSPOSE('[13]AF_Key Metrics P1'!$F$12:$Q$12)</f>
        <v>1.5438725664911317</v>
      </c>
      <c r="K1178">
        <f t="array" ref="K1178:K1189">TRANSPOSE('[13]AF_Key Metrics P1'!$F$17:$Q$17)</f>
        <v>0.61796382016576945</v>
      </c>
      <c r="L1178">
        <f t="array" ref="L1178:L1189">TRANSPOSE('[13]AF_Key Metrics P1'!$F$22:$Q$22)</f>
        <v>0.55007873910293603</v>
      </c>
      <c r="M1178">
        <f t="array" ref="M1178:M1189">TRANSPOSE('[13]AF_Key Metrics P1'!$F$9:$Q$9)</f>
        <v>4.3468002399999997E-2</v>
      </c>
      <c r="N1178">
        <f t="array" ref="N1178:N1189">TRANSPOSE('[13]AF_Key Metrics P1'!$F$14:$Q$14)</f>
        <v>2.3783620971485116E-2</v>
      </c>
      <c r="O1178">
        <f t="array" ref="O1178:O1189">TRANSPOSE('[13]AF_Key Metrics P1'!$F$19:$Q$19)</f>
        <v>1.6928754460392468E-2</v>
      </c>
      <c r="P1178">
        <f t="array" ref="P1178:P1189">TRANSPOSE('[13]AF_Key Metrics P1'!$F$24:$Q$24)</f>
        <v>9.2474373565453721E-3</v>
      </c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t="str">
        <f>VLOOKUP(A1178,Misc!$A$3:$B$11,2,FALSE)</f>
        <v>PHP</v>
      </c>
      <c r="BR1178">
        <f>INDEX(FX!$B$30:$AK$48,MATCH(Data!BQ1178,FX!$A$30:$A$48,0),MATCH(Data!D1178,Period,0))</f>
        <v>50.828687260000002</v>
      </c>
      <c r="BS1178">
        <f t="shared" si="324"/>
        <v>3.3430492259382419E-3</v>
      </c>
      <c r="BT1178">
        <f t="shared" si="325"/>
        <v>0</v>
      </c>
      <c r="BU1178">
        <f t="shared" si="326"/>
        <v>1.6802088132225005E-3</v>
      </c>
      <c r="BV1178">
        <f t="shared" si="327"/>
        <v>0</v>
      </c>
      <c r="BW1178">
        <f t="shared" si="328"/>
        <v>2.7077082442128432E-4</v>
      </c>
      <c r="BX1178">
        <f t="shared" si="329"/>
        <v>0</v>
      </c>
      <c r="BY1178">
        <f t="shared" si="330"/>
        <v>2.5952638569588224E-4</v>
      </c>
      <c r="BZ1178">
        <f t="shared" si="331"/>
        <v>0</v>
      </c>
      <c r="CA1178">
        <f t="shared" si="316"/>
        <v>4.550595096359393E-2</v>
      </c>
      <c r="CB1178">
        <f t="shared" si="317"/>
        <v>3.0117887728926162E-2</v>
      </c>
      <c r="CC1178">
        <f t="shared" si="318"/>
        <v>1.2055246890351342E-2</v>
      </c>
      <c r="CD1178">
        <f t="shared" si="319"/>
        <v>1.073094377473457E-2</v>
      </c>
      <c r="CE1178" s="4">
        <f t="shared" si="320"/>
        <v>0.50259768841750818</v>
      </c>
      <c r="CF1178" s="4" t="str">
        <f t="shared" si="321"/>
        <v/>
      </c>
      <c r="CG1178" s="4">
        <f t="shared" si="322"/>
        <v>0.15446079299996782</v>
      </c>
      <c r="CH1178" s="4" t="str">
        <f t="shared" si="323"/>
        <v/>
      </c>
      <c r="CI1178">
        <f>INDEX(FX!$B$114:$AK$132,MATCH(Data!BQ1178,FX!$A$114:$A$132,0),MATCH(Data!D1178,Period,0))</f>
        <v>51.260984182776809</v>
      </c>
    </row>
    <row r="1179" spans="1:87" x14ac:dyDescent="0.15">
      <c r="A1179" t="s">
        <v>67</v>
      </c>
      <c r="B1179" s="1">
        <f t="shared" si="332"/>
        <v>44044</v>
      </c>
      <c r="C1179" t="s">
        <v>64</v>
      </c>
      <c r="D1179" s="1">
        <v>43862</v>
      </c>
      <c r="E1179">
        <v>0.57375204719999995</v>
      </c>
      <c r="F1179">
        <v>0.69782796202900865</v>
      </c>
      <c r="G1179">
        <v>0.40526799444375561</v>
      </c>
      <c r="H1179">
        <v>0.58769759199569516</v>
      </c>
      <c r="I1179">
        <v>2.8273996775831454</v>
      </c>
      <c r="J1179">
        <v>1.8713004398562703</v>
      </c>
      <c r="K1179">
        <v>0.74902293983996904</v>
      </c>
      <c r="L1179">
        <v>0.66674064218811269</v>
      </c>
      <c r="M1179">
        <v>0.12199500160000001</v>
      </c>
      <c r="N1179">
        <v>7.2929661446391278E-2</v>
      </c>
      <c r="O1179">
        <v>5.0563987208605984E-2</v>
      </c>
      <c r="P1179">
        <v>3.0751610466180031E-2</v>
      </c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t="str">
        <f>VLOOKUP(A1179,Misc!$A$3:$B$11,2,FALSE)</f>
        <v>PHP</v>
      </c>
      <c r="BR1179">
        <f>INDEX(FX!$B$30:$AK$48,MATCH(Data!BQ1179,FX!$A$30:$A$48,0),MATCH(Data!D1179,Period,0))</f>
        <v>50.775175580000003</v>
      </c>
      <c r="BS1179">
        <f t="shared" si="324"/>
        <v>1.1299853533662561E-2</v>
      </c>
      <c r="BT1179">
        <f t="shared" si="325"/>
        <v>0</v>
      </c>
      <c r="BU1179">
        <f t="shared" si="326"/>
        <v>1.3743486931513012E-2</v>
      </c>
      <c r="BV1179">
        <f t="shared" si="327"/>
        <v>0</v>
      </c>
      <c r="BW1179">
        <f t="shared" si="328"/>
        <v>7.9816168002260525E-3</v>
      </c>
      <c r="BX1179">
        <f t="shared" si="329"/>
        <v>0</v>
      </c>
      <c r="BY1179">
        <f t="shared" si="330"/>
        <v>1.1574506346506565E-2</v>
      </c>
      <c r="BZ1179">
        <f t="shared" si="331"/>
        <v>0</v>
      </c>
      <c r="CA1179">
        <f t="shared" si="316"/>
        <v>5.515695265431763E-2</v>
      </c>
      <c r="CB1179">
        <f t="shared" si="317"/>
        <v>3.6505355285102174E-2</v>
      </c>
      <c r="CC1179">
        <f t="shared" si="318"/>
        <v>1.461195003921976E-2</v>
      </c>
      <c r="CD1179">
        <f t="shared" si="319"/>
        <v>1.3006785820006379E-2</v>
      </c>
      <c r="CE1179" s="4">
        <f t="shared" si="320"/>
        <v>1.216253546169497</v>
      </c>
      <c r="CF1179" s="4" t="str">
        <f t="shared" si="321"/>
        <v/>
      </c>
      <c r="CG1179" s="4">
        <f t="shared" si="322"/>
        <v>0.84218120220763615</v>
      </c>
      <c r="CH1179" s="4" t="str">
        <f t="shared" si="323"/>
        <v/>
      </c>
      <c r="CI1179">
        <f>INDEX(FX!$B$114:$AK$132,MATCH(Data!BQ1179,FX!$A$114:$A$132,0),MATCH(Data!D1179,Period,0))</f>
        <v>51.260984182776809</v>
      </c>
    </row>
    <row r="1180" spans="1:87" x14ac:dyDescent="0.15">
      <c r="A1180" t="s">
        <v>67</v>
      </c>
      <c r="B1180" s="1">
        <f t="shared" si="332"/>
        <v>44044</v>
      </c>
      <c r="C1180" t="s">
        <v>64</v>
      </c>
      <c r="D1180" s="1">
        <v>43891</v>
      </c>
      <c r="E1180">
        <v>7.2349999999999998E-2</v>
      </c>
      <c r="F1180">
        <v>3.4955154958297985E-2</v>
      </c>
      <c r="G1180">
        <v>1.3239632890143571E-2</v>
      </c>
      <c r="H1180">
        <v>7.2473083530283366E-3</v>
      </c>
      <c r="I1180">
        <v>3.453123823240575</v>
      </c>
      <c r="J1180">
        <v>2.2854328592241382</v>
      </c>
      <c r="K1180">
        <v>0.91478717290015266</v>
      </c>
      <c r="L1180">
        <v>0.81429520336881578</v>
      </c>
      <c r="M1180">
        <v>1.779625E-2</v>
      </c>
      <c r="N1180">
        <v>9.9200124921029632E-3</v>
      </c>
      <c r="O1180">
        <v>1.1952108326537814E-4</v>
      </c>
      <c r="P1180">
        <v>1.4235828370449954E-4</v>
      </c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t="str">
        <f>VLOOKUP(A1180,Misc!$A$3:$B$11,2,FALSE)</f>
        <v>PHP</v>
      </c>
      <c r="BR1180">
        <f>INDEX(FX!$B$30:$AK$48,MATCH(Data!BQ1180,FX!$A$30:$A$48,0),MATCH(Data!D1180,Period,0))</f>
        <v>50.906640789999997</v>
      </c>
      <c r="BS1180">
        <f t="shared" si="324"/>
        <v>1.4212291142614991E-3</v>
      </c>
      <c r="BT1180">
        <f t="shared" si="325"/>
        <v>0</v>
      </c>
      <c r="BU1180">
        <f t="shared" si="326"/>
        <v>6.8665216199385339E-4</v>
      </c>
      <c r="BV1180">
        <f t="shared" si="327"/>
        <v>0</v>
      </c>
      <c r="BW1180">
        <f t="shared" si="328"/>
        <v>2.6007673428619433E-4</v>
      </c>
      <c r="BX1180">
        <f t="shared" si="329"/>
        <v>0</v>
      </c>
      <c r="BY1180">
        <f t="shared" si="330"/>
        <v>1.4236469428271495E-4</v>
      </c>
      <c r="BZ1180">
        <f t="shared" si="331"/>
        <v>0</v>
      </c>
      <c r="CA1180">
        <f t="shared" si="316"/>
        <v>6.7363588083445169E-2</v>
      </c>
      <c r="CB1180">
        <f t="shared" si="317"/>
        <v>4.4584256343482793E-2</v>
      </c>
      <c r="CC1180">
        <f t="shared" si="318"/>
        <v>1.7845681027862752E-2</v>
      </c>
      <c r="CD1180">
        <f t="shared" si="319"/>
        <v>1.5885282273655821E-2</v>
      </c>
      <c r="CE1180" s="4">
        <f t="shared" si="320"/>
        <v>0.48313966770280559</v>
      </c>
      <c r="CF1180" s="4" t="str">
        <f t="shared" si="321"/>
        <v/>
      </c>
      <c r="CG1180" s="4">
        <f t="shared" si="322"/>
        <v>0.20733160421329794</v>
      </c>
      <c r="CH1180" s="4" t="str">
        <f t="shared" si="323"/>
        <v/>
      </c>
      <c r="CI1180">
        <f>INDEX(FX!$B$114:$AK$132,MATCH(Data!BQ1180,FX!$A$114:$A$132,0),MATCH(Data!D1180,Period,0))</f>
        <v>51.260984182776809</v>
      </c>
    </row>
    <row r="1181" spans="1:87" x14ac:dyDescent="0.15">
      <c r="A1181" t="s">
        <v>67</v>
      </c>
      <c r="B1181" s="1">
        <f t="shared" si="332"/>
        <v>44044</v>
      </c>
      <c r="C1181" t="s">
        <v>64</v>
      </c>
      <c r="D1181" s="1">
        <v>43922</v>
      </c>
      <c r="E1181">
        <v>0.10188</v>
      </c>
      <c r="F1181">
        <v>8.2230980353571154E-2</v>
      </c>
      <c r="G1181">
        <v>3.4110025631289287E-2</v>
      </c>
      <c r="H1181">
        <v>2.9486238461475578E-2</v>
      </c>
      <c r="I1181">
        <v>3.2545218734375121</v>
      </c>
      <c r="J1181">
        <v>2.1539891447152417</v>
      </c>
      <c r="K1181">
        <v>0.86217437200084834</v>
      </c>
      <c r="L1181">
        <v>0.76746206810274198</v>
      </c>
      <c r="M1181">
        <v>1.168375E-2</v>
      </c>
      <c r="N1181">
        <v>5.7586308447261109E-3</v>
      </c>
      <c r="O1181">
        <v>0</v>
      </c>
      <c r="P1181">
        <v>-2.8048132005825677E-4</v>
      </c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t="str">
        <f>VLOOKUP(A1181,Misc!$A$3:$B$11,2,FALSE)</f>
        <v>PHP</v>
      </c>
      <c r="BR1181">
        <f>INDEX(FX!$B$30:$AK$48,MATCH(Data!BQ1181,FX!$A$30:$A$48,0),MATCH(Data!D1181,Period,0))</f>
        <v>50.718151400000004</v>
      </c>
      <c r="BS1181">
        <f t="shared" si="324"/>
        <v>2.0087482920365272E-3</v>
      </c>
      <c r="BT1181">
        <f t="shared" si="325"/>
        <v>0</v>
      </c>
      <c r="BU1181">
        <f t="shared" si="326"/>
        <v>1.6213323649168165E-3</v>
      </c>
      <c r="BV1181">
        <f t="shared" si="327"/>
        <v>0</v>
      </c>
      <c r="BW1181">
        <f t="shared" si="328"/>
        <v>6.7254079042181503E-4</v>
      </c>
      <c r="BX1181">
        <f t="shared" si="329"/>
        <v>0</v>
      </c>
      <c r="BY1181">
        <f t="shared" si="330"/>
        <v>5.8137447141804886E-4</v>
      </c>
      <c r="BZ1181">
        <f t="shared" si="331"/>
        <v>0</v>
      </c>
      <c r="CA1181">
        <f t="shared" si="316"/>
        <v>6.3489258454990802E-2</v>
      </c>
      <c r="CB1181">
        <f t="shared" si="317"/>
        <v>4.2020050513172959E-2</v>
      </c>
      <c r="CC1181">
        <f t="shared" si="318"/>
        <v>1.6819309768354593E-2</v>
      </c>
      <c r="CD1181">
        <f t="shared" si="319"/>
        <v>1.4971660812563988E-2</v>
      </c>
      <c r="CE1181" s="4">
        <f t="shared" si="320"/>
        <v>0.8071356532545263</v>
      </c>
      <c r="CF1181" s="4" t="str">
        <f t="shared" si="321"/>
        <v/>
      </c>
      <c r="CG1181" s="4">
        <f t="shared" si="322"/>
        <v>0.35857821875274576</v>
      </c>
      <c r="CH1181" s="4" t="str">
        <f t="shared" si="323"/>
        <v/>
      </c>
      <c r="CI1181">
        <f>INDEX(FX!$B$114:$AK$132,MATCH(Data!BQ1181,FX!$A$114:$A$132,0),MATCH(Data!D1181,Period,0))</f>
        <v>51.260984182776809</v>
      </c>
    </row>
    <row r="1182" spans="1:87" x14ac:dyDescent="0.15">
      <c r="A1182" t="s">
        <v>67</v>
      </c>
      <c r="B1182" s="1">
        <f t="shared" si="332"/>
        <v>44044</v>
      </c>
      <c r="C1182" t="s">
        <v>64</v>
      </c>
      <c r="D1182" s="1">
        <v>43952</v>
      </c>
      <c r="E1182">
        <v>0.5434343036</v>
      </c>
      <c r="F1182">
        <v>0.87009765180496179</v>
      </c>
      <c r="G1182">
        <v>0.33962898330152658</v>
      </c>
      <c r="H1182">
        <v>0.551473550480862</v>
      </c>
      <c r="I1182">
        <v>3.2878352102992556</v>
      </c>
      <c r="J1182">
        <v>2.1760374113316363</v>
      </c>
      <c r="K1182">
        <v>0.87099960237414698</v>
      </c>
      <c r="L1182">
        <v>0.77531782185016174</v>
      </c>
      <c r="M1182">
        <v>5.2774653011999995</v>
      </c>
      <c r="N1182">
        <v>8.3320241986110641</v>
      </c>
      <c r="O1182">
        <v>3.1747902679728575</v>
      </c>
      <c r="P1182">
        <v>5.0797713429703979</v>
      </c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t="str">
        <f>VLOOKUP(A1182,Misc!$A$3:$B$11,2,FALSE)</f>
        <v>PHP</v>
      </c>
      <c r="BR1182">
        <f>INDEX(FX!$B$30:$AK$48,MATCH(Data!BQ1182,FX!$A$30:$A$48,0),MATCH(Data!D1182,Period,0))</f>
        <v>50.598796499999999</v>
      </c>
      <c r="BS1182">
        <f t="shared" si="324"/>
        <v>1.074006381950211E-2</v>
      </c>
      <c r="BT1182">
        <f t="shared" si="325"/>
        <v>0</v>
      </c>
      <c r="BU1182">
        <f t="shared" si="326"/>
        <v>1.7196014766971024E-2</v>
      </c>
      <c r="BV1182">
        <f t="shared" si="327"/>
        <v>0</v>
      </c>
      <c r="BW1182">
        <f t="shared" si="328"/>
        <v>6.7121948898829359E-3</v>
      </c>
      <c r="BX1182">
        <f t="shared" si="329"/>
        <v>0</v>
      </c>
      <c r="BY1182">
        <f t="shared" si="330"/>
        <v>1.0898945995303702E-2</v>
      </c>
      <c r="BZ1182">
        <f t="shared" si="331"/>
        <v>0</v>
      </c>
      <c r="CA1182">
        <f t="shared" si="316"/>
        <v>6.4139135498766653E-2</v>
      </c>
      <c r="CB1182">
        <f t="shared" si="317"/>
        <v>4.2450168408252366E-2</v>
      </c>
      <c r="CC1182">
        <f t="shared" si="318"/>
        <v>1.6991472486530882E-2</v>
      </c>
      <c r="CD1182">
        <f t="shared" si="319"/>
        <v>1.5124910967094949E-2</v>
      </c>
      <c r="CE1182" s="4">
        <f t="shared" si="320"/>
        <v>1.6011091792346726</v>
      </c>
      <c r="CF1182" s="4" t="str">
        <f t="shared" si="321"/>
        <v/>
      </c>
      <c r="CG1182" s="4">
        <f t="shared" si="322"/>
        <v>0.63380650359975743</v>
      </c>
      <c r="CH1182" s="4" t="str">
        <f t="shared" si="323"/>
        <v/>
      </c>
      <c r="CI1182">
        <f>INDEX(FX!$B$114:$AK$132,MATCH(Data!BQ1182,FX!$A$114:$A$132,0),MATCH(Data!D1182,Period,0))</f>
        <v>51.260984182776809</v>
      </c>
    </row>
    <row r="1183" spans="1:87" x14ac:dyDescent="0.15">
      <c r="A1183" t="s">
        <v>67</v>
      </c>
      <c r="B1183" s="1">
        <f t="shared" si="332"/>
        <v>44044</v>
      </c>
      <c r="C1183" t="s">
        <v>64</v>
      </c>
      <c r="D1183" s="1">
        <v>43983</v>
      </c>
      <c r="E1183">
        <v>0.32201596590000003</v>
      </c>
      <c r="F1183">
        <v>0.43505555400730023</v>
      </c>
      <c r="G1183">
        <v>0.17218434828536855</v>
      </c>
      <c r="H1183">
        <v>0.23538910128499047</v>
      </c>
      <c r="I1183">
        <v>4.1941553638377966</v>
      </c>
      <c r="J1183">
        <v>2.7758809054841893</v>
      </c>
      <c r="K1183">
        <v>1.1110981605022761</v>
      </c>
      <c r="L1183">
        <v>0.98904087133245266</v>
      </c>
      <c r="M1183">
        <v>0.16087399839999991</v>
      </c>
      <c r="N1183">
        <v>8.8967001269679519E-2</v>
      </c>
      <c r="O1183">
        <v>6.219330619376251E-2</v>
      </c>
      <c r="P1183">
        <v>6.4436955143325925E-2</v>
      </c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t="str">
        <f>VLOOKUP(A1183,Misc!$A$3:$B$11,2,FALSE)</f>
        <v>PHP</v>
      </c>
      <c r="BR1183">
        <f>INDEX(FX!$B$30:$AK$48,MATCH(Data!BQ1183,FX!$A$30:$A$48,0),MATCH(Data!D1183,Period,0))</f>
        <v>50.043616360000001</v>
      </c>
      <c r="BS1183">
        <f t="shared" si="324"/>
        <v>6.4347061488023933E-3</v>
      </c>
      <c r="BT1183">
        <f t="shared" si="325"/>
        <v>0</v>
      </c>
      <c r="BU1183">
        <f t="shared" si="326"/>
        <v>8.6935274796615478E-3</v>
      </c>
      <c r="BV1183">
        <f t="shared" si="327"/>
        <v>0</v>
      </c>
      <c r="BW1183">
        <f t="shared" si="328"/>
        <v>3.4406855621048997E-3</v>
      </c>
      <c r="BX1183">
        <f t="shared" si="329"/>
        <v>0</v>
      </c>
      <c r="BY1183">
        <f t="shared" si="330"/>
        <v>4.703678878673876E-3</v>
      </c>
      <c r="BZ1183">
        <f t="shared" si="331"/>
        <v>0</v>
      </c>
      <c r="CA1183">
        <f t="shared" si="316"/>
        <v>8.1819641793904371E-2</v>
      </c>
      <c r="CB1183">
        <f t="shared" si="317"/>
        <v>5.415192372402515E-2</v>
      </c>
      <c r="CC1183">
        <f t="shared" si="318"/>
        <v>2.1675318533497728E-2</v>
      </c>
      <c r="CD1183">
        <f t="shared" si="319"/>
        <v>1.9294223220645085E-2</v>
      </c>
      <c r="CE1183" s="4">
        <f t="shared" si="320"/>
        <v>1.3510372157832815</v>
      </c>
      <c r="CF1183" s="4" t="str">
        <f t="shared" si="321"/>
        <v/>
      </c>
      <c r="CG1183" s="4">
        <f t="shared" si="322"/>
        <v>0.54105527240560325</v>
      </c>
      <c r="CH1183" s="4" t="str">
        <f t="shared" si="323"/>
        <v/>
      </c>
      <c r="CI1183">
        <f>INDEX(FX!$B$114:$AK$132,MATCH(Data!BQ1183,FX!$A$114:$A$132,0),MATCH(Data!D1183,Period,0))</f>
        <v>51.260984182776809</v>
      </c>
    </row>
    <row r="1184" spans="1:87" x14ac:dyDescent="0.15">
      <c r="A1184" t="s">
        <v>67</v>
      </c>
      <c r="B1184" s="1">
        <f t="shared" si="332"/>
        <v>44044</v>
      </c>
      <c r="C1184" t="s">
        <v>64</v>
      </c>
      <c r="D1184" s="1">
        <v>44013</v>
      </c>
      <c r="E1184">
        <v>4.6466001799999997E-2</v>
      </c>
      <c r="F1184">
        <v>3.7057818507756392E-2</v>
      </c>
      <c r="G1184">
        <v>1.6803559286748593E-2</v>
      </c>
      <c r="H1184">
        <v>6.6925697449353727E-3</v>
      </c>
      <c r="I1184">
        <v>3.6249141322127998</v>
      </c>
      <c r="J1184">
        <v>2.3991314223567346</v>
      </c>
      <c r="K1184">
        <v>0.96029714564386603</v>
      </c>
      <c r="L1184">
        <v>0.85480577632882415</v>
      </c>
      <c r="M1184">
        <v>3.5976000000000001E-2</v>
      </c>
      <c r="N1184">
        <v>7.0425650415067067E-3</v>
      </c>
      <c r="O1184">
        <v>2.0067565686240574E-2</v>
      </c>
      <c r="P1184">
        <v>1.138781250046339E-2</v>
      </c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t="str">
        <f>VLOOKUP(A1184,Misc!$A$3:$B$11,2,FALSE)</f>
        <v>PHP</v>
      </c>
      <c r="BR1184">
        <f>INDEX(FX!$B$30:$AK$48,MATCH(Data!BQ1184,FX!$A$30:$A$48,0),MATCH(Data!D1184,Period,0))</f>
        <v>49.428887320000001</v>
      </c>
      <c r="BS1184">
        <f t="shared" si="324"/>
        <v>9.4005761244799141E-4</v>
      </c>
      <c r="BT1184">
        <f t="shared" si="325"/>
        <v>0</v>
      </c>
      <c r="BU1184">
        <f t="shared" si="326"/>
        <v>7.4971986053107037E-4</v>
      </c>
      <c r="BV1184">
        <f t="shared" si="327"/>
        <v>0</v>
      </c>
      <c r="BW1184">
        <f t="shared" si="328"/>
        <v>3.3995422915274702E-4</v>
      </c>
      <c r="BX1184">
        <f t="shared" si="329"/>
        <v>0</v>
      </c>
      <c r="BY1184">
        <f t="shared" si="330"/>
        <v>1.3539794455837191E-4</v>
      </c>
      <c r="BZ1184">
        <f t="shared" si="331"/>
        <v>0</v>
      </c>
      <c r="CA1184">
        <f t="shared" si="316"/>
        <v>7.1624678333513644E-2</v>
      </c>
      <c r="CB1184">
        <f t="shared" si="317"/>
        <v>4.7404437771117532E-2</v>
      </c>
      <c r="CC1184">
        <f t="shared" si="318"/>
        <v>1.8974511299484607E-2</v>
      </c>
      <c r="CD1184">
        <f t="shared" si="319"/>
        <v>1.6890107333330684E-2</v>
      </c>
      <c r="CE1184" s="4">
        <f t="shared" si="320"/>
        <v>0.79752543950868604</v>
      </c>
      <c r="CF1184" s="4" t="str">
        <f t="shared" si="321"/>
        <v/>
      </c>
      <c r="CG1184" s="4">
        <f t="shared" si="322"/>
        <v>0.18059804960010215</v>
      </c>
      <c r="CH1184" s="4" t="str">
        <f t="shared" si="323"/>
        <v/>
      </c>
      <c r="CI1184">
        <f>INDEX(FX!$B$114:$AK$132,MATCH(Data!BQ1184,FX!$A$114:$A$132,0),MATCH(Data!D1184,Period,0))</f>
        <v>50.609848679999999</v>
      </c>
    </row>
    <row r="1185" spans="1:87" x14ac:dyDescent="0.15">
      <c r="A1185" t="s">
        <v>67</v>
      </c>
      <c r="B1185" s="1">
        <f t="shared" si="332"/>
        <v>44044</v>
      </c>
      <c r="C1185" t="s">
        <v>64</v>
      </c>
      <c r="D1185" s="1">
        <v>44044</v>
      </c>
      <c r="E1185">
        <v>0.16797426880000002</v>
      </c>
      <c r="F1185">
        <v>0.15119093353911733</v>
      </c>
      <c r="G1185">
        <v>8.0849966304783139E-2</v>
      </c>
      <c r="H1185">
        <v>7.0831957356322306E-2</v>
      </c>
      <c r="I1185">
        <v>3.9413750258452409</v>
      </c>
      <c r="J1185">
        <v>2.6085794937231075</v>
      </c>
      <c r="K1185">
        <v>1.0441326467837591</v>
      </c>
      <c r="L1185">
        <v>0.92943170952136012</v>
      </c>
      <c r="M1185">
        <v>0.33740599220000028</v>
      </c>
      <c r="N1185">
        <v>0.24359356828341591</v>
      </c>
      <c r="O1185">
        <v>0.13854803626690382</v>
      </c>
      <c r="P1185">
        <v>0.10880469593166975</v>
      </c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t="str">
        <f>VLOOKUP(A1185,Misc!$A$3:$B$11,2,FALSE)</f>
        <v>PHP</v>
      </c>
      <c r="BR1185">
        <f>INDEX(FX!$B$30:$AK$48,MATCH(Data!BQ1185,FX!$A$30:$A$48,0),MATCH(Data!D1185,Period,0))</f>
        <v>48.777043620000001</v>
      </c>
      <c r="BS1185">
        <f t="shared" si="324"/>
        <v>3.4437156566644745E-3</v>
      </c>
      <c r="BT1185">
        <f t="shared" si="325"/>
        <v>0</v>
      </c>
      <c r="BU1185">
        <f t="shared" si="326"/>
        <v>3.0996329895878454E-3</v>
      </c>
      <c r="BV1185">
        <f t="shared" si="327"/>
        <v>0</v>
      </c>
      <c r="BW1185">
        <f t="shared" si="328"/>
        <v>1.6575413412639119E-3</v>
      </c>
      <c r="BX1185">
        <f t="shared" si="329"/>
        <v>0</v>
      </c>
      <c r="BY1185">
        <f t="shared" si="330"/>
        <v>1.452157656543152E-3</v>
      </c>
      <c r="BZ1185">
        <f t="shared" si="331"/>
        <v>0</v>
      </c>
      <c r="CA1185">
        <f t="shared" si="316"/>
        <v>7.7877629130371093E-2</v>
      </c>
      <c r="CB1185">
        <f t="shared" si="317"/>
        <v>5.1542922212963777E-2</v>
      </c>
      <c r="CC1185">
        <f t="shared" si="318"/>
        <v>2.0631016966394911E-2</v>
      </c>
      <c r="CD1185">
        <f t="shared" si="319"/>
        <v>1.8364641147181556E-2</v>
      </c>
      <c r="CE1185" s="4">
        <f t="shared" si="320"/>
        <v>0.90008389153420931</v>
      </c>
      <c r="CF1185" s="4" t="str">
        <f t="shared" si="321"/>
        <v/>
      </c>
      <c r="CG1185" s="4">
        <f t="shared" si="322"/>
        <v>0.46849341887287232</v>
      </c>
      <c r="CH1185" s="4" t="str">
        <f t="shared" si="323"/>
        <v/>
      </c>
      <c r="CI1185">
        <f>INDEX(FX!$B$114:$AK$132,MATCH(Data!BQ1185,FX!$A$114:$A$132,0),MATCH(Data!D1185,Period,0))</f>
        <v>50.609848679999999</v>
      </c>
    </row>
    <row r="1186" spans="1:87" x14ac:dyDescent="0.15">
      <c r="A1186" t="s">
        <v>67</v>
      </c>
      <c r="B1186" s="1">
        <f t="shared" si="332"/>
        <v>44044</v>
      </c>
      <c r="C1186" t="s">
        <v>64</v>
      </c>
      <c r="D1186" s="1">
        <v>44075</v>
      </c>
      <c r="E1186">
        <v>1.5</v>
      </c>
      <c r="F1186">
        <v>1.0794000000000001</v>
      </c>
      <c r="G1186">
        <v>0.96878705102639207</v>
      </c>
      <c r="H1186">
        <v>0.69713916191859182</v>
      </c>
      <c r="I1186">
        <v>4.2979997778535131</v>
      </c>
      <c r="J1186">
        <v>2.8446098153602537</v>
      </c>
      <c r="K1186">
        <v>1.1386081899079874</v>
      </c>
      <c r="L1186">
        <v>1.0135288458616394</v>
      </c>
      <c r="M1186">
        <v>4.2033994200000251E-2</v>
      </c>
      <c r="N1186">
        <v>2.5533053356313656E-2</v>
      </c>
      <c r="O1186">
        <v>1.9289027918206525E-2</v>
      </c>
      <c r="P1186">
        <v>8.4111617445401521E-3</v>
      </c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t="str">
        <f>VLOOKUP(A1186,Misc!$A$3:$B$11,2,FALSE)</f>
        <v>PHP</v>
      </c>
      <c r="BR1186">
        <f>INDEX(FX!$B$30:$AK$48,MATCH(Data!BQ1186,FX!$A$30:$A$48,0),MATCH(Data!D1186,Period,0))</f>
        <v>48.777043620000001</v>
      </c>
      <c r="BS1186">
        <f t="shared" si="324"/>
        <v>0</v>
      </c>
      <c r="BT1186">
        <f t="shared" si="325"/>
        <v>3.0752171281347534E-2</v>
      </c>
      <c r="BU1186">
        <f t="shared" si="326"/>
        <v>0</v>
      </c>
      <c r="BV1186">
        <f t="shared" si="327"/>
        <v>2.2129262454057688E-2</v>
      </c>
      <c r="BW1186">
        <f t="shared" si="328"/>
        <v>0</v>
      </c>
      <c r="BX1186">
        <f t="shared" si="329"/>
        <v>1.9861536885543454E-2</v>
      </c>
      <c r="BY1186">
        <f t="shared" si="330"/>
        <v>0</v>
      </c>
      <c r="BZ1186">
        <f t="shared" si="331"/>
        <v>1.4292361942837072E-2</v>
      </c>
      <c r="CA1186">
        <f t="shared" si="316"/>
        <v>8.4924177604822529E-2</v>
      </c>
      <c r="CB1186">
        <f t="shared" si="317"/>
        <v>5.6206645337874457E-2</v>
      </c>
      <c r="CC1186">
        <f t="shared" si="318"/>
        <v>2.2497759222859376E-2</v>
      </c>
      <c r="CD1186">
        <f t="shared" si="319"/>
        <v>2.0026316464015939E-2</v>
      </c>
      <c r="CE1186" s="4" t="str">
        <f t="shared" si="320"/>
        <v/>
      </c>
      <c r="CF1186" s="4">
        <f t="shared" si="321"/>
        <v>0.71960000000000002</v>
      </c>
      <c r="CG1186" s="4" t="str">
        <f t="shared" si="322"/>
        <v/>
      </c>
      <c r="CH1186" s="4">
        <f t="shared" si="323"/>
        <v>0.64585803401759478</v>
      </c>
      <c r="CI1186">
        <f>INDEX(FX!$B$114:$AK$132,MATCH(Data!BQ1186,FX!$A$114:$A$132,0),MATCH(Data!D1186,Period,0))</f>
        <v>50.609848679999999</v>
      </c>
    </row>
    <row r="1187" spans="1:87" x14ac:dyDescent="0.15">
      <c r="A1187" t="s">
        <v>67</v>
      </c>
      <c r="B1187" s="1">
        <f t="shared" si="332"/>
        <v>44044</v>
      </c>
      <c r="C1187" t="s">
        <v>64</v>
      </c>
      <c r="D1187" s="1">
        <v>44105</v>
      </c>
      <c r="E1187">
        <v>1.5</v>
      </c>
      <c r="F1187">
        <v>1.0794000000000001</v>
      </c>
      <c r="G1187">
        <v>0.96878705102639207</v>
      </c>
      <c r="H1187">
        <v>0.69713916191859182</v>
      </c>
      <c r="I1187">
        <v>4.0701966696645888</v>
      </c>
      <c r="J1187">
        <v>2.6938394591441317</v>
      </c>
      <c r="K1187">
        <v>1.0782595398203547</v>
      </c>
      <c r="L1187">
        <v>0.95980966641539911</v>
      </c>
      <c r="M1187">
        <v>7.6697991799999962E-2</v>
      </c>
      <c r="N1187">
        <v>2.4011421996957893E-2</v>
      </c>
      <c r="O1187">
        <v>1.515326800006811E-2</v>
      </c>
      <c r="P1187">
        <v>-1.2498001153549154E-3</v>
      </c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t="str">
        <f>VLOOKUP(A1187,Misc!$A$3:$B$11,2,FALSE)</f>
        <v>PHP</v>
      </c>
      <c r="BR1187">
        <f>INDEX(FX!$B$30:$AK$48,MATCH(Data!BQ1187,FX!$A$30:$A$48,0),MATCH(Data!D1187,Period,0))</f>
        <v>48.777043620000001</v>
      </c>
      <c r="BS1187">
        <f t="shared" si="324"/>
        <v>0</v>
      </c>
      <c r="BT1187">
        <f t="shared" si="325"/>
        <v>3.0752171281347534E-2</v>
      </c>
      <c r="BU1187">
        <f t="shared" si="326"/>
        <v>0</v>
      </c>
      <c r="BV1187">
        <f t="shared" si="327"/>
        <v>2.2129262454057688E-2</v>
      </c>
      <c r="BW1187">
        <f t="shared" si="328"/>
        <v>0</v>
      </c>
      <c r="BX1187">
        <f t="shared" si="329"/>
        <v>1.9861536885543454E-2</v>
      </c>
      <c r="BY1187">
        <f t="shared" si="330"/>
        <v>0</v>
      </c>
      <c r="BZ1187">
        <f t="shared" si="331"/>
        <v>1.4292361942837072E-2</v>
      </c>
      <c r="CA1187">
        <f t="shared" si="316"/>
        <v>8.0423015990424201E-2</v>
      </c>
      <c r="CB1187">
        <f t="shared" si="317"/>
        <v>5.3227573869603036E-2</v>
      </c>
      <c r="CC1187">
        <f t="shared" si="318"/>
        <v>2.130533024585907E-2</v>
      </c>
      <c r="CD1187">
        <f t="shared" si="319"/>
        <v>1.8964879197409985E-2</v>
      </c>
      <c r="CE1187" s="4" t="str">
        <f t="shared" si="320"/>
        <v/>
      </c>
      <c r="CF1187" s="4">
        <f t="shared" si="321"/>
        <v>0.71960000000000002</v>
      </c>
      <c r="CG1187" s="4" t="str">
        <f t="shared" si="322"/>
        <v/>
      </c>
      <c r="CH1187" s="4">
        <f t="shared" si="323"/>
        <v>0.64585803401759478</v>
      </c>
      <c r="CI1187">
        <f>INDEX(FX!$B$114:$AK$132,MATCH(Data!BQ1187,FX!$A$114:$A$132,0),MATCH(Data!D1187,Period,0))</f>
        <v>50.609848679999999</v>
      </c>
    </row>
    <row r="1188" spans="1:87" x14ac:dyDescent="0.15">
      <c r="A1188" t="s">
        <v>67</v>
      </c>
      <c r="B1188" s="1">
        <f t="shared" si="332"/>
        <v>44044</v>
      </c>
      <c r="C1188" t="s">
        <v>64</v>
      </c>
      <c r="D1188" s="1">
        <v>44136</v>
      </c>
      <c r="E1188">
        <v>1.6</v>
      </c>
      <c r="F1188">
        <v>1.1513600000000002</v>
      </c>
      <c r="G1188">
        <v>1.0333728544281515</v>
      </c>
      <c r="H1188">
        <v>0.74361510604649794</v>
      </c>
      <c r="I1188">
        <v>5.0182749738098851</v>
      </c>
      <c r="J1188">
        <v>3.3213203779655589</v>
      </c>
      <c r="K1188">
        <v>1.3294204931866722</v>
      </c>
      <c r="L1188">
        <v>1.1833798755945937</v>
      </c>
      <c r="M1188">
        <v>0.24003720600000017</v>
      </c>
      <c r="N1188">
        <v>0.13868720832825196</v>
      </c>
      <c r="O1188">
        <v>3.5388945758072055E-2</v>
      </c>
      <c r="P1188">
        <v>3.1915540277432264E-2</v>
      </c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t="str">
        <f>VLOOKUP(A1188,Misc!$A$3:$B$11,2,FALSE)</f>
        <v>PHP</v>
      </c>
      <c r="BR1188">
        <f>INDEX(FX!$B$30:$AK$48,MATCH(Data!BQ1188,FX!$A$30:$A$48,0),MATCH(Data!D1188,Period,0))</f>
        <v>48.777043620000001</v>
      </c>
      <c r="BS1188">
        <f t="shared" si="324"/>
        <v>0</v>
      </c>
      <c r="BT1188">
        <f t="shared" si="325"/>
        <v>3.2802316033437369E-2</v>
      </c>
      <c r="BU1188">
        <f t="shared" si="326"/>
        <v>0</v>
      </c>
      <c r="BV1188">
        <f t="shared" si="327"/>
        <v>2.3604546617661534E-2</v>
      </c>
      <c r="BW1188">
        <f t="shared" si="328"/>
        <v>0</v>
      </c>
      <c r="BX1188">
        <f t="shared" si="329"/>
        <v>2.1185639344579683E-2</v>
      </c>
      <c r="BY1188">
        <f t="shared" si="330"/>
        <v>0</v>
      </c>
      <c r="BZ1188">
        <f t="shared" si="331"/>
        <v>1.5245186072359543E-2</v>
      </c>
      <c r="CA1188">
        <f t="shared" si="316"/>
        <v>9.9156095200755009E-2</v>
      </c>
      <c r="CB1188">
        <f t="shared" si="317"/>
        <v>6.5625969343751034E-2</v>
      </c>
      <c r="CC1188">
        <f t="shared" si="318"/>
        <v>2.6268019523086078E-2</v>
      </c>
      <c r="CD1188">
        <f t="shared" si="319"/>
        <v>2.3382402960280768E-2</v>
      </c>
      <c r="CE1188" s="4" t="str">
        <f t="shared" si="320"/>
        <v/>
      </c>
      <c r="CF1188" s="4">
        <f t="shared" si="321"/>
        <v>0.71960000000000013</v>
      </c>
      <c r="CG1188" s="4" t="str">
        <f t="shared" si="322"/>
        <v/>
      </c>
      <c r="CH1188" s="4">
        <f t="shared" si="323"/>
        <v>0.64585803401759467</v>
      </c>
      <c r="CI1188">
        <f>INDEX(FX!$B$114:$AK$132,MATCH(Data!BQ1188,FX!$A$114:$A$132,0),MATCH(Data!D1188,Period,0))</f>
        <v>50.609848679999999</v>
      </c>
    </row>
    <row r="1189" spans="1:87" x14ac:dyDescent="0.15">
      <c r="A1189" t="s">
        <v>67</v>
      </c>
      <c r="B1189" s="1">
        <f t="shared" si="332"/>
        <v>44044</v>
      </c>
      <c r="C1189" t="s">
        <v>64</v>
      </c>
      <c r="D1189" s="1">
        <v>44166</v>
      </c>
      <c r="E1189">
        <v>2.5</v>
      </c>
      <c r="F1189">
        <v>1.7989999999999999</v>
      </c>
      <c r="G1189">
        <v>1.6146450850439866</v>
      </c>
      <c r="H1189">
        <v>1.1618986031976528</v>
      </c>
      <c r="I1189">
        <v>5.1223928219621389</v>
      </c>
      <c r="J1189">
        <v>3.3902302588674149</v>
      </c>
      <c r="K1189">
        <v>1.3570029596243409</v>
      </c>
      <c r="L1189">
        <v>1.2079323297420095</v>
      </c>
      <c r="M1189">
        <v>0.17493660779999975</v>
      </c>
      <c r="N1189">
        <v>0.12022442181452721</v>
      </c>
      <c r="O1189">
        <v>7.9975538941208679E-2</v>
      </c>
      <c r="P1189">
        <v>7.0539430465492714E-2</v>
      </c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t="str">
        <f>VLOOKUP(A1189,Misc!$A$3:$B$11,2,FALSE)</f>
        <v>PHP</v>
      </c>
      <c r="BR1189">
        <f>INDEX(FX!$B$30:$AK$48,MATCH(Data!BQ1189,FX!$A$30:$A$48,0),MATCH(Data!D1189,Period,0))</f>
        <v>48.777043620000001</v>
      </c>
      <c r="BS1189">
        <f t="shared" si="324"/>
        <v>0</v>
      </c>
      <c r="BT1189">
        <f t="shared" si="325"/>
        <v>5.1253618802245889E-2</v>
      </c>
      <c r="BU1189">
        <f t="shared" si="326"/>
        <v>0</v>
      </c>
      <c r="BV1189">
        <f t="shared" si="327"/>
        <v>3.6882104090096145E-2</v>
      </c>
      <c r="BW1189">
        <f t="shared" si="328"/>
        <v>0</v>
      </c>
      <c r="BX1189">
        <f t="shared" si="329"/>
        <v>3.3102561475905755E-2</v>
      </c>
      <c r="BY1189">
        <f t="shared" si="330"/>
        <v>0</v>
      </c>
      <c r="BZ1189">
        <f t="shared" si="331"/>
        <v>2.3820603238061781E-2</v>
      </c>
      <c r="CA1189">
        <f t="shared" si="316"/>
        <v>0.10121335976225525</v>
      </c>
      <c r="CB1189">
        <f t="shared" si="317"/>
        <v>6.6987559680398059E-2</v>
      </c>
      <c r="CC1189">
        <f t="shared" si="318"/>
        <v>2.6813021477390848E-2</v>
      </c>
      <c r="CD1189">
        <f t="shared" si="319"/>
        <v>2.386753490174651E-2</v>
      </c>
      <c r="CE1189" s="4" t="str">
        <f t="shared" si="320"/>
        <v/>
      </c>
      <c r="CF1189" s="4">
        <f t="shared" si="321"/>
        <v>0.71960000000000002</v>
      </c>
      <c r="CG1189" s="4" t="str">
        <f t="shared" si="322"/>
        <v/>
      </c>
      <c r="CH1189" s="4">
        <f t="shared" si="323"/>
        <v>0.64585803401759456</v>
      </c>
      <c r="CI1189">
        <f>INDEX(FX!$B$114:$AK$132,MATCH(Data!BQ1189,FX!$A$114:$A$132,0),MATCH(Data!D1189,Period,0))</f>
        <v>50.609848679999999</v>
      </c>
    </row>
    <row r="1190" spans="1:87" x14ac:dyDescent="0.15">
      <c r="A1190" t="s">
        <v>67</v>
      </c>
      <c r="B1190" s="1">
        <f t="shared" si="332"/>
        <v>44044</v>
      </c>
      <c r="C1190" t="s">
        <v>109</v>
      </c>
      <c r="D1190" s="1">
        <v>43831</v>
      </c>
      <c r="E1190">
        <f t="array" ref="E1190:E1201">TRANSPOSE('[13]D2C_Key Metrics P1'!$F$6:$Q$6)</f>
        <v>0.104543</v>
      </c>
      <c r="F1190">
        <f t="array" ref="F1190:F1201">TRANSPOSE('[13]D2C_Key Metrics P1'!$F$11:$Q$11)</f>
        <v>0.11434346515896865</v>
      </c>
      <c r="G1190">
        <f t="array" ref="G1190:G1201">TRANSPOSE('[13]D2C_Key Metrics P1'!$F$16:$Q$16)</f>
        <v>0.104543</v>
      </c>
      <c r="H1190">
        <f t="array" ref="H1190:H1201">TRANSPOSE('[13]D2C_Key Metrics P1'!$F$21:$Q$21)</f>
        <v>0.11434346515896865</v>
      </c>
      <c r="I1190">
        <f t="array" ref="I1190:I1201">TRANSPOSE('[13]D2C_Key Metrics P1'!$F$7:$Q$7)</f>
        <v>2.1957483260412105</v>
      </c>
      <c r="J1190">
        <f t="array" ref="J1190:J1201">TRANSPOSE('[13]D2C_Key Metrics P1'!$F$12:$Q$12)</f>
        <v>1.6419104693382482</v>
      </c>
      <c r="K1190">
        <f t="array" ref="K1190:K1201">TRANSPOSE('[13]D2C_Key Metrics P1'!$F$17:$Q$17)</f>
        <v>2.1957483260412105</v>
      </c>
      <c r="L1190">
        <f t="array" ref="L1190:L1201">TRANSPOSE('[13]D2C_Key Metrics P1'!$F$22:$Q$22)</f>
        <v>1.6419104693382482</v>
      </c>
      <c r="M1190">
        <f t="array" ref="M1190:M1201">TRANSPOSE('[13]D2C_Key Metrics P1'!$F$9:$Q$9)</f>
        <v>2E-3</v>
      </c>
      <c r="N1190">
        <f t="array" ref="N1190:N1201">TRANSPOSE('[13]D2C_Key Metrics P1'!$F$14:$Q$14)</f>
        <v>3.6481701172804992E-3</v>
      </c>
      <c r="O1190">
        <f t="array" ref="O1190:O1201">TRANSPOSE('[13]D2C_Key Metrics P1'!$F$19:$Q$19)</f>
        <v>2E-3</v>
      </c>
      <c r="P1190">
        <f t="array" ref="P1190:P1201">TRANSPOSE('[13]D2C_Key Metrics P1'!$F$24:$Q$24)</f>
        <v>3.6481701172804992E-3</v>
      </c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t="str">
        <f>VLOOKUP(A1190,Misc!$A$3:$B$11,2,FALSE)</f>
        <v>PHP</v>
      </c>
      <c r="BR1190">
        <f>INDEX(FX!$B$30:$AK$48,MATCH(Data!BQ1190,FX!$A$30:$A$48,0),MATCH(Data!D1190,Period,0))</f>
        <v>50.828687260000002</v>
      </c>
      <c r="BS1190">
        <f t="shared" si="324"/>
        <v>2.0567715917044912E-3</v>
      </c>
      <c r="BT1190">
        <f t="shared" si="325"/>
        <v>0</v>
      </c>
      <c r="BU1190">
        <f t="shared" si="326"/>
        <v>2.2495852504330178E-3</v>
      </c>
      <c r="BV1190">
        <f t="shared" si="327"/>
        <v>0</v>
      </c>
      <c r="BW1190">
        <f t="shared" si="328"/>
        <v>2.0567715917044912E-3</v>
      </c>
      <c r="BX1190">
        <f t="shared" si="329"/>
        <v>0</v>
      </c>
      <c r="BY1190">
        <f t="shared" si="330"/>
        <v>2.2495852504330178E-3</v>
      </c>
      <c r="BZ1190">
        <f t="shared" si="331"/>
        <v>0</v>
      </c>
      <c r="CA1190">
        <f t="shared" si="316"/>
        <v>4.2834689209477965E-2</v>
      </c>
      <c r="CB1190">
        <f t="shared" si="317"/>
        <v>3.2030412515761143E-2</v>
      </c>
      <c r="CC1190">
        <f t="shared" si="318"/>
        <v>4.2834689209477965E-2</v>
      </c>
      <c r="CD1190">
        <f t="shared" si="319"/>
        <v>3.2030412515761143E-2</v>
      </c>
      <c r="CE1190" s="4">
        <f t="shared" si="320"/>
        <v>1.0937457807693356</v>
      </c>
      <c r="CF1190" s="4" t="str">
        <f t="shared" si="321"/>
        <v/>
      </c>
      <c r="CG1190" s="4">
        <f t="shared" si="322"/>
        <v>1</v>
      </c>
      <c r="CH1190" s="4" t="str">
        <f t="shared" si="323"/>
        <v/>
      </c>
      <c r="CI1190">
        <f>INDEX(FX!$B$114:$AK$132,MATCH(Data!BQ1190,FX!$A$114:$A$132,0),MATCH(Data!D1190,Period,0))</f>
        <v>51.260984182776809</v>
      </c>
    </row>
    <row r="1191" spans="1:87" x14ac:dyDescent="0.15">
      <c r="A1191" t="s">
        <v>67</v>
      </c>
      <c r="B1191" s="1">
        <f t="shared" si="332"/>
        <v>44044</v>
      </c>
      <c r="C1191" t="s">
        <v>109</v>
      </c>
      <c r="D1191" s="1">
        <v>43862</v>
      </c>
      <c r="E1191">
        <v>0.17150799999999999</v>
      </c>
      <c r="F1191">
        <v>0.20203822999403984</v>
      </c>
      <c r="G1191">
        <v>0.17150799999999999</v>
      </c>
      <c r="H1191">
        <v>0.20203822999403981</v>
      </c>
      <c r="I1191">
        <v>2.6614274374167977</v>
      </c>
      <c r="J1191">
        <v>1.9901304357395153</v>
      </c>
      <c r="K1191">
        <v>2.6614274374167977</v>
      </c>
      <c r="L1191">
        <v>1.9901304357395153</v>
      </c>
      <c r="M1191">
        <v>8.9999999999999993E-3</v>
      </c>
      <c r="N1191">
        <v>1.6723278249873599E-2</v>
      </c>
      <c r="O1191">
        <v>8.9999999999999993E-3</v>
      </c>
      <c r="P1191">
        <v>1.6723278249873599E-2</v>
      </c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t="str">
        <f>VLOOKUP(A1191,Misc!$A$3:$B$11,2,FALSE)</f>
        <v>PHP</v>
      </c>
      <c r="BR1191">
        <f>INDEX(FX!$B$30:$AK$48,MATCH(Data!BQ1191,FX!$A$30:$A$48,0),MATCH(Data!D1191,Period,0))</f>
        <v>50.775175580000003</v>
      </c>
      <c r="BS1191">
        <f t="shared" si="324"/>
        <v>3.3777923570106933E-3</v>
      </c>
      <c r="BT1191">
        <f t="shared" si="325"/>
        <v>0</v>
      </c>
      <c r="BU1191">
        <f t="shared" si="326"/>
        <v>3.9790749650035935E-3</v>
      </c>
      <c r="BV1191">
        <f t="shared" si="327"/>
        <v>0</v>
      </c>
      <c r="BW1191">
        <f t="shared" si="328"/>
        <v>3.3777923570106933E-3</v>
      </c>
      <c r="BX1191">
        <f t="shared" si="329"/>
        <v>0</v>
      </c>
      <c r="BY1191">
        <f t="shared" si="330"/>
        <v>3.9790749650035935E-3</v>
      </c>
      <c r="BZ1191">
        <f t="shared" si="331"/>
        <v>0</v>
      </c>
      <c r="CA1191">
        <f t="shared" si="316"/>
        <v>5.1919163860123685E-2</v>
      </c>
      <c r="CB1191">
        <f t="shared" si="317"/>
        <v>3.8823492515155017E-2</v>
      </c>
      <c r="CC1191">
        <f t="shared" si="318"/>
        <v>5.1919163860123685E-2</v>
      </c>
      <c r="CD1191">
        <f t="shared" si="319"/>
        <v>3.8823492515155017E-2</v>
      </c>
      <c r="CE1191" s="4">
        <f t="shared" si="320"/>
        <v>1.1780105300862924</v>
      </c>
      <c r="CF1191" s="4" t="str">
        <f t="shared" si="321"/>
        <v/>
      </c>
      <c r="CG1191" s="4">
        <f t="shared" si="322"/>
        <v>1</v>
      </c>
      <c r="CH1191" s="4" t="str">
        <f t="shared" si="323"/>
        <v/>
      </c>
      <c r="CI1191">
        <f>INDEX(FX!$B$114:$AK$132,MATCH(Data!BQ1191,FX!$A$114:$A$132,0),MATCH(Data!D1191,Period,0))</f>
        <v>51.260984182776809</v>
      </c>
    </row>
    <row r="1192" spans="1:87" x14ac:dyDescent="0.15">
      <c r="A1192" t="s">
        <v>67</v>
      </c>
      <c r="B1192" s="1">
        <f t="shared" si="332"/>
        <v>44044</v>
      </c>
      <c r="C1192" t="s">
        <v>109</v>
      </c>
      <c r="D1192" s="1">
        <v>43891</v>
      </c>
      <c r="E1192">
        <v>0.18410099999999999</v>
      </c>
      <c r="F1192">
        <v>0.18583188767355324</v>
      </c>
      <c r="G1192">
        <v>0.18410100000000001</v>
      </c>
      <c r="H1192">
        <v>0.18583188767355324</v>
      </c>
      <c r="I1192">
        <v>3.2504207172527697</v>
      </c>
      <c r="J1192">
        <v>2.4305607988477163</v>
      </c>
      <c r="K1192">
        <v>3.2504207172527697</v>
      </c>
      <c r="L1192">
        <v>2.4305607988477163</v>
      </c>
      <c r="M1192">
        <v>7.0000000000000001E-3</v>
      </c>
      <c r="N1192">
        <v>1.314432195930299E-2</v>
      </c>
      <c r="O1192">
        <v>6.9999999999999993E-3</v>
      </c>
      <c r="P1192">
        <v>1.3144321959302992E-2</v>
      </c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t="str">
        <f>VLOOKUP(A1192,Misc!$A$3:$B$11,2,FALSE)</f>
        <v>PHP</v>
      </c>
      <c r="BR1192">
        <f>INDEX(FX!$B$30:$AK$48,MATCH(Data!BQ1192,FX!$A$30:$A$48,0),MATCH(Data!D1192,Period,0))</f>
        <v>50.906640789999997</v>
      </c>
      <c r="BS1192">
        <f t="shared" si="324"/>
        <v>3.6164436926697475E-3</v>
      </c>
      <c r="BT1192">
        <f t="shared" si="325"/>
        <v>0</v>
      </c>
      <c r="BU1192">
        <f t="shared" si="326"/>
        <v>3.65044490835973E-3</v>
      </c>
      <c r="BV1192">
        <f t="shared" si="327"/>
        <v>0</v>
      </c>
      <c r="BW1192">
        <f t="shared" si="328"/>
        <v>3.6164436926697479E-3</v>
      </c>
      <c r="BX1192">
        <f t="shared" si="329"/>
        <v>0</v>
      </c>
      <c r="BY1192">
        <f t="shared" si="330"/>
        <v>3.65044490835973E-3</v>
      </c>
      <c r="BZ1192">
        <f t="shared" si="331"/>
        <v>0</v>
      </c>
      <c r="CA1192">
        <f t="shared" si="316"/>
        <v>6.3409253042489955E-2</v>
      </c>
      <c r="CB1192">
        <f t="shared" si="317"/>
        <v>4.7415414229685447E-2</v>
      </c>
      <c r="CC1192">
        <f t="shared" si="318"/>
        <v>6.3409253042489955E-2</v>
      </c>
      <c r="CD1192">
        <f t="shared" si="319"/>
        <v>4.7415414229685447E-2</v>
      </c>
      <c r="CE1192" s="4">
        <f t="shared" si="320"/>
        <v>1.0094018374346323</v>
      </c>
      <c r="CF1192" s="4" t="str">
        <f t="shared" si="321"/>
        <v/>
      </c>
      <c r="CG1192" s="4">
        <f t="shared" si="322"/>
        <v>1</v>
      </c>
      <c r="CH1192" s="4" t="str">
        <f t="shared" si="323"/>
        <v/>
      </c>
      <c r="CI1192">
        <f>INDEX(FX!$B$114:$AK$132,MATCH(Data!BQ1192,FX!$A$114:$A$132,0),MATCH(Data!D1192,Period,0))</f>
        <v>51.260984182776809</v>
      </c>
    </row>
    <row r="1193" spans="1:87" x14ac:dyDescent="0.15">
      <c r="A1193" t="s">
        <v>67</v>
      </c>
      <c r="B1193" s="1">
        <f t="shared" si="332"/>
        <v>44044</v>
      </c>
      <c r="C1193" t="s">
        <v>109</v>
      </c>
      <c r="D1193" s="1">
        <v>43922</v>
      </c>
      <c r="E1193">
        <v>0.22667399999999999</v>
      </c>
      <c r="F1193">
        <v>0.22728203980643372</v>
      </c>
      <c r="G1193">
        <v>0.22667400000000004</v>
      </c>
      <c r="H1193">
        <v>0.22728203980643369</v>
      </c>
      <c r="I1193">
        <v>3.0634769743779877</v>
      </c>
      <c r="J1193">
        <v>2.2907702386259157</v>
      </c>
      <c r="K1193">
        <v>3.0634769743779877</v>
      </c>
      <c r="L1193">
        <v>2.2907702386259157</v>
      </c>
      <c r="M1193">
        <v>4.0000000000000001E-3</v>
      </c>
      <c r="N1193">
        <v>7.2085542991801631E-3</v>
      </c>
      <c r="O1193">
        <v>4.0000000000000001E-3</v>
      </c>
      <c r="P1193">
        <v>7.2085542991801588E-3</v>
      </c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t="str">
        <f>VLOOKUP(A1193,Misc!$A$3:$B$11,2,FALSE)</f>
        <v>PHP</v>
      </c>
      <c r="BR1193">
        <f>INDEX(FX!$B$30:$AK$48,MATCH(Data!BQ1193,FX!$A$30:$A$48,0),MATCH(Data!D1193,Period,0))</f>
        <v>50.718151400000004</v>
      </c>
      <c r="BS1193">
        <f t="shared" si="324"/>
        <v>4.4692874985187252E-3</v>
      </c>
      <c r="BT1193">
        <f t="shared" si="325"/>
        <v>0</v>
      </c>
      <c r="BU1193">
        <f t="shared" si="326"/>
        <v>4.4812761019999182E-3</v>
      </c>
      <c r="BV1193">
        <f t="shared" si="327"/>
        <v>0</v>
      </c>
      <c r="BW1193">
        <f t="shared" si="328"/>
        <v>4.469287498518726E-3</v>
      </c>
      <c r="BX1193">
        <f t="shared" si="329"/>
        <v>0</v>
      </c>
      <c r="BY1193">
        <f t="shared" si="330"/>
        <v>4.4812761019999174E-3</v>
      </c>
      <c r="BZ1193">
        <f t="shared" si="331"/>
        <v>0</v>
      </c>
      <c r="CA1193">
        <f t="shared" si="316"/>
        <v>5.9762351878668886E-2</v>
      </c>
      <c r="CB1193">
        <f t="shared" si="317"/>
        <v>4.4688378015878834E-2</v>
      </c>
      <c r="CC1193">
        <f t="shared" si="318"/>
        <v>5.9762351878668886E-2</v>
      </c>
      <c r="CD1193">
        <f t="shared" si="319"/>
        <v>4.4688378015878834E-2</v>
      </c>
      <c r="CE1193" s="4">
        <f t="shared" si="320"/>
        <v>1.002682441772915</v>
      </c>
      <c r="CF1193" s="4" t="str">
        <f t="shared" si="321"/>
        <v/>
      </c>
      <c r="CG1193" s="4">
        <f t="shared" si="322"/>
        <v>0.99999999999999978</v>
      </c>
      <c r="CH1193" s="4" t="str">
        <f t="shared" si="323"/>
        <v/>
      </c>
      <c r="CI1193">
        <f>INDEX(FX!$B$114:$AK$132,MATCH(Data!BQ1193,FX!$A$114:$A$132,0),MATCH(Data!D1193,Period,0))</f>
        <v>51.260984182776809</v>
      </c>
    </row>
    <row r="1194" spans="1:87" x14ac:dyDescent="0.15">
      <c r="A1194" t="s">
        <v>67</v>
      </c>
      <c r="B1194" s="1">
        <f t="shared" si="332"/>
        <v>44044</v>
      </c>
      <c r="C1194" t="s">
        <v>109</v>
      </c>
      <c r="D1194" s="1">
        <v>43952</v>
      </c>
      <c r="E1194">
        <v>0.21288499999999999</v>
      </c>
      <c r="F1194">
        <v>0.2261370226027504</v>
      </c>
      <c r="G1194">
        <v>0.21288499999999999</v>
      </c>
      <c r="H1194">
        <v>0.22613702260275048</v>
      </c>
      <c r="I1194">
        <v>3.0948347726612289</v>
      </c>
      <c r="J1194">
        <v>2.3142185986615473</v>
      </c>
      <c r="K1194">
        <v>3.0948347726612289</v>
      </c>
      <c r="L1194">
        <v>2.3142185986615473</v>
      </c>
      <c r="M1194">
        <v>0.02</v>
      </c>
      <c r="N1194">
        <v>3.6974223901042644E-2</v>
      </c>
      <c r="O1194">
        <v>2.0000000000000004E-2</v>
      </c>
      <c r="P1194">
        <v>3.6974223901042637E-2</v>
      </c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t="str">
        <f>VLOOKUP(A1194,Misc!$A$3:$B$11,2,FALSE)</f>
        <v>PHP</v>
      </c>
      <c r="BR1194">
        <f>INDEX(FX!$B$30:$AK$48,MATCH(Data!BQ1194,FX!$A$30:$A$48,0),MATCH(Data!D1194,Period,0))</f>
        <v>50.598796499999999</v>
      </c>
      <c r="BS1194">
        <f t="shared" si="324"/>
        <v>4.2073135079408455E-3</v>
      </c>
      <c r="BT1194">
        <f t="shared" si="325"/>
        <v>0</v>
      </c>
      <c r="BU1194">
        <f t="shared" si="326"/>
        <v>4.4692174171128835E-3</v>
      </c>
      <c r="BV1194">
        <f t="shared" si="327"/>
        <v>0</v>
      </c>
      <c r="BW1194">
        <f t="shared" si="328"/>
        <v>4.2073135079408455E-3</v>
      </c>
      <c r="BX1194">
        <f t="shared" si="329"/>
        <v>0</v>
      </c>
      <c r="BY1194">
        <f t="shared" si="330"/>
        <v>4.4692174171128852E-3</v>
      </c>
      <c r="BZ1194">
        <f t="shared" si="331"/>
        <v>0</v>
      </c>
      <c r="CA1194">
        <f t="shared" si="316"/>
        <v>6.037408024836681E-2</v>
      </c>
      <c r="CB1194">
        <f t="shared" si="317"/>
        <v>4.5145808953061466E-2</v>
      </c>
      <c r="CC1194">
        <f t="shared" si="318"/>
        <v>6.037408024836681E-2</v>
      </c>
      <c r="CD1194">
        <f t="shared" si="319"/>
        <v>4.5145808953061466E-2</v>
      </c>
      <c r="CE1194" s="4">
        <f t="shared" si="320"/>
        <v>1.0622496775383443</v>
      </c>
      <c r="CF1194" s="4" t="str">
        <f t="shared" si="321"/>
        <v/>
      </c>
      <c r="CG1194" s="4">
        <f t="shared" si="322"/>
        <v>1.0000000000000004</v>
      </c>
      <c r="CH1194" s="4" t="str">
        <f t="shared" si="323"/>
        <v/>
      </c>
      <c r="CI1194">
        <f>INDEX(FX!$B$114:$AK$132,MATCH(Data!BQ1194,FX!$A$114:$A$132,0),MATCH(Data!D1194,Period,0))</f>
        <v>51.260984182776809</v>
      </c>
    </row>
    <row r="1195" spans="1:87" x14ac:dyDescent="0.15">
      <c r="A1195" t="s">
        <v>67</v>
      </c>
      <c r="B1195" s="1">
        <f t="shared" si="332"/>
        <v>44044</v>
      </c>
      <c r="C1195" t="s">
        <v>109</v>
      </c>
      <c r="D1195" s="1">
        <v>43983</v>
      </c>
      <c r="E1195">
        <v>6.2964999999999993E-2</v>
      </c>
      <c r="F1195">
        <v>8.0504712197155992E-2</v>
      </c>
      <c r="G1195">
        <v>6.2964999999999938E-2</v>
      </c>
      <c r="H1195">
        <v>8.0504712197155937E-2</v>
      </c>
      <c r="I1195">
        <v>3.9479526897479063</v>
      </c>
      <c r="J1195">
        <v>2.9521529297650142</v>
      </c>
      <c r="K1195">
        <v>3.9479526897479063</v>
      </c>
      <c r="L1195">
        <v>2.9521529297650142</v>
      </c>
      <c r="M1195">
        <v>6.0000000000000001E-3</v>
      </c>
      <c r="N1195">
        <v>1.0791792923055137E-2</v>
      </c>
      <c r="O1195">
        <v>5.9999999999999984E-3</v>
      </c>
      <c r="P1195">
        <v>1.0791792923055141E-2</v>
      </c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t="str">
        <f>VLOOKUP(A1195,Misc!$A$3:$B$11,2,FALSE)</f>
        <v>PHP</v>
      </c>
      <c r="BR1195">
        <f>INDEX(FX!$B$30:$AK$48,MATCH(Data!BQ1195,FX!$A$30:$A$48,0),MATCH(Data!D1195,Period,0))</f>
        <v>50.043616360000001</v>
      </c>
      <c r="BS1195">
        <f t="shared" si="324"/>
        <v>1.2582024357921521E-3</v>
      </c>
      <c r="BT1195">
        <f t="shared" si="325"/>
        <v>0</v>
      </c>
      <c r="BU1195">
        <f t="shared" si="326"/>
        <v>1.6086909390805662E-3</v>
      </c>
      <c r="BV1195">
        <f t="shared" si="327"/>
        <v>0</v>
      </c>
      <c r="BW1195">
        <f t="shared" si="328"/>
        <v>1.258202435792151E-3</v>
      </c>
      <c r="BX1195">
        <f t="shared" si="329"/>
        <v>0</v>
      </c>
      <c r="BY1195">
        <f t="shared" si="330"/>
        <v>1.6086909390805651E-3</v>
      </c>
      <c r="BZ1195">
        <f t="shared" si="331"/>
        <v>0</v>
      </c>
      <c r="CA1195">
        <f t="shared" ref="CA1195:CA1258" si="333">I1195/$CI1195</f>
        <v>7.7016716566951512E-2</v>
      </c>
      <c r="CB1195">
        <f t="shared" ref="CB1195:CB1258" si="334">J1195/$CI1195</f>
        <v>5.7590640851505712E-2</v>
      </c>
      <c r="CC1195">
        <f t="shared" ref="CC1195:CC1258" si="335">K1195/$CI1195</f>
        <v>7.7016716566951512E-2</v>
      </c>
      <c r="CD1195">
        <f t="shared" ref="CD1195:CD1258" si="336">L1195/$CI1195</f>
        <v>5.7590640851505712E-2</v>
      </c>
      <c r="CE1195" s="4">
        <f t="shared" ref="CE1195:CE1258" si="337">IFERROR(IF(D1195&gt;B1195,"",BU1195/BS1195),0)</f>
        <v>1.2785628872731836</v>
      </c>
      <c r="CF1195" s="4" t="str">
        <f t="shared" ref="CF1195:CF1258" si="338">IFERROR(IF(D1195&gt;B1195,BV1195/BT1195,""),0)</f>
        <v/>
      </c>
      <c r="CG1195" s="4">
        <f t="shared" ref="CG1195:CG1258" si="339">IFERROR(IF(D1195&gt;B1195,"",BY1195/BU1195),0)</f>
        <v>0.99999999999999933</v>
      </c>
      <c r="CH1195" s="4" t="str">
        <f t="shared" ref="CH1195:CH1258" si="340">IFERROR(IF(D1195&gt;B1195,BZ1195/BV1195,""),0)</f>
        <v/>
      </c>
      <c r="CI1195">
        <f>INDEX(FX!$B$114:$AK$132,MATCH(Data!BQ1195,FX!$A$114:$A$132,0),MATCH(Data!D1195,Period,0))</f>
        <v>51.260984182776809</v>
      </c>
    </row>
    <row r="1196" spans="1:87" x14ac:dyDescent="0.15">
      <c r="A1196" t="s">
        <v>67</v>
      </c>
      <c r="B1196" s="1">
        <f t="shared" si="332"/>
        <v>44044</v>
      </c>
      <c r="C1196" t="s">
        <v>109</v>
      </c>
      <c r="D1196" s="1">
        <v>44013</v>
      </c>
      <c r="E1196">
        <v>7.8758999999999996E-2</v>
      </c>
      <c r="F1196">
        <v>9.1930217989574778E-2</v>
      </c>
      <c r="G1196">
        <v>7.8759000000000134E-2</v>
      </c>
      <c r="H1196">
        <v>9.1930217989574681E-2</v>
      </c>
      <c r="I1196">
        <v>3.412126699398105</v>
      </c>
      <c r="J1196">
        <v>2.5514793676518845</v>
      </c>
      <c r="K1196">
        <v>3.412126699398105</v>
      </c>
      <c r="L1196">
        <v>2.5514793676518845</v>
      </c>
      <c r="M1196">
        <v>5.0000000000000001E-3</v>
      </c>
      <c r="N1196">
        <v>9.3217179024153007E-3</v>
      </c>
      <c r="O1196">
        <v>4.9999999999999975E-3</v>
      </c>
      <c r="P1196">
        <v>9.3217179024153024E-3</v>
      </c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t="str">
        <f>VLOOKUP(A1196,Misc!$A$3:$B$11,2,FALSE)</f>
        <v>PHP</v>
      </c>
      <c r="BR1196">
        <f>INDEX(FX!$B$30:$AK$48,MATCH(Data!BQ1196,FX!$A$30:$A$48,0),MATCH(Data!D1196,Period,0))</f>
        <v>49.428887320000001</v>
      </c>
      <c r="BS1196">
        <f t="shared" si="324"/>
        <v>1.593379990330723E-3</v>
      </c>
      <c r="BT1196">
        <f t="shared" si="325"/>
        <v>0</v>
      </c>
      <c r="BU1196">
        <f t="shared" si="326"/>
        <v>1.8598480154817852E-3</v>
      </c>
      <c r="BV1196">
        <f t="shared" si="327"/>
        <v>0</v>
      </c>
      <c r="BW1196">
        <f t="shared" si="328"/>
        <v>1.5933799903307256E-3</v>
      </c>
      <c r="BX1196">
        <f t="shared" si="329"/>
        <v>0</v>
      </c>
      <c r="BY1196">
        <f t="shared" si="330"/>
        <v>1.8598480154817833E-3</v>
      </c>
      <c r="BZ1196">
        <f t="shared" si="331"/>
        <v>0</v>
      </c>
      <c r="CA1196">
        <f t="shared" si="333"/>
        <v>6.7420211448814493E-2</v>
      </c>
      <c r="CB1196">
        <f t="shared" si="334"/>
        <v>5.041468082199934E-2</v>
      </c>
      <c r="CC1196">
        <f t="shared" si="335"/>
        <v>6.7420211448814493E-2</v>
      </c>
      <c r="CD1196">
        <f t="shared" si="336"/>
        <v>5.041468082199934E-2</v>
      </c>
      <c r="CE1196" s="4">
        <f t="shared" si="337"/>
        <v>1.1672344492638909</v>
      </c>
      <c r="CF1196" s="4" t="str">
        <f t="shared" si="338"/>
        <v/>
      </c>
      <c r="CG1196" s="4">
        <f t="shared" si="339"/>
        <v>0.999999999999999</v>
      </c>
      <c r="CH1196" s="4" t="str">
        <f t="shared" si="340"/>
        <v/>
      </c>
      <c r="CI1196">
        <f>INDEX(FX!$B$114:$AK$132,MATCH(Data!BQ1196,FX!$A$114:$A$132,0),MATCH(Data!D1196,Period,0))</f>
        <v>50.609848679999999</v>
      </c>
    </row>
    <row r="1197" spans="1:87" x14ac:dyDescent="0.15">
      <c r="A1197" t="s">
        <v>67</v>
      </c>
      <c r="B1197" s="1">
        <f t="shared" si="332"/>
        <v>44044</v>
      </c>
      <c r="C1197" t="s">
        <v>109</v>
      </c>
      <c r="D1197" s="1">
        <v>44044</v>
      </c>
      <c r="E1197">
        <v>7.0161000000000001E-2</v>
      </c>
      <c r="F1197">
        <v>7.7493660398921707E-2</v>
      </c>
      <c r="G1197">
        <v>7.0160999999999918E-2</v>
      </c>
      <c r="H1197">
        <v>7.7493660398921804E-2</v>
      </c>
      <c r="I1197">
        <v>3.7100109044011842</v>
      </c>
      <c r="J1197">
        <v>2.7742276621829203</v>
      </c>
      <c r="K1197">
        <v>3.7100109044011842</v>
      </c>
      <c r="L1197">
        <v>2.7742276621829203</v>
      </c>
      <c r="M1197">
        <v>8.9999999999999993E-3</v>
      </c>
      <c r="N1197">
        <v>1.6624195229579492E-2</v>
      </c>
      <c r="O1197">
        <v>9.0000000000000011E-3</v>
      </c>
      <c r="P1197">
        <v>1.6624195229579489E-2</v>
      </c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t="str">
        <f>VLOOKUP(A1197,Misc!$A$3:$B$11,2,FALSE)</f>
        <v>PHP</v>
      </c>
      <c r="BR1197">
        <f>INDEX(FX!$B$30:$AK$48,MATCH(Data!BQ1197,FX!$A$30:$A$48,0),MATCH(Data!D1197,Period,0))</f>
        <v>48.777043620000001</v>
      </c>
      <c r="BS1197">
        <f t="shared" si="324"/>
        <v>1.4384020595137497E-3</v>
      </c>
      <c r="BT1197">
        <f t="shared" si="325"/>
        <v>0</v>
      </c>
      <c r="BU1197">
        <f t="shared" si="326"/>
        <v>1.5887322118708126E-3</v>
      </c>
      <c r="BV1197">
        <f t="shared" si="327"/>
        <v>0</v>
      </c>
      <c r="BW1197">
        <f t="shared" si="328"/>
        <v>1.438402059513748E-3</v>
      </c>
      <c r="BX1197">
        <f t="shared" si="329"/>
        <v>0</v>
      </c>
      <c r="BY1197">
        <f t="shared" si="330"/>
        <v>1.5887322118708145E-3</v>
      </c>
      <c r="BZ1197">
        <f t="shared" si="331"/>
        <v>0</v>
      </c>
      <c r="CA1197">
        <f t="shared" si="333"/>
        <v>7.3306105455069381E-2</v>
      </c>
      <c r="CB1197">
        <f t="shared" si="334"/>
        <v>5.4815964373338258E-2</v>
      </c>
      <c r="CC1197">
        <f t="shared" si="335"/>
        <v>7.3306105455069381E-2</v>
      </c>
      <c r="CD1197">
        <f t="shared" si="336"/>
        <v>5.4815964373338258E-2</v>
      </c>
      <c r="CE1197" s="4">
        <f t="shared" si="337"/>
        <v>1.1045119140109421</v>
      </c>
      <c r="CF1197" s="4" t="str">
        <f t="shared" si="338"/>
        <v/>
      </c>
      <c r="CG1197" s="4">
        <f t="shared" si="339"/>
        <v>1.0000000000000013</v>
      </c>
      <c r="CH1197" s="4" t="str">
        <f t="shared" si="340"/>
        <v/>
      </c>
      <c r="CI1197">
        <f>INDEX(FX!$B$114:$AK$132,MATCH(Data!BQ1197,FX!$A$114:$A$132,0),MATCH(Data!D1197,Period,0))</f>
        <v>50.609848679999999</v>
      </c>
    </row>
    <row r="1198" spans="1:87" x14ac:dyDescent="0.15">
      <c r="A1198" t="s">
        <v>67</v>
      </c>
      <c r="B1198" s="1">
        <f t="shared" si="332"/>
        <v>44044</v>
      </c>
      <c r="C1198" t="s">
        <v>109</v>
      </c>
      <c r="D1198" s="1">
        <v>44075</v>
      </c>
      <c r="E1198">
        <v>1.5</v>
      </c>
      <c r="F1198">
        <v>1.6144643017477875</v>
      </c>
      <c r="G1198">
        <v>1.5</v>
      </c>
      <c r="H1198">
        <v>1.6144643017477875</v>
      </c>
      <c r="I1198">
        <v>4.0457012941900414</v>
      </c>
      <c r="J1198">
        <v>3.0252462142244885</v>
      </c>
      <c r="K1198">
        <v>4.0457012941900414</v>
      </c>
      <c r="L1198">
        <v>3.0252462142244885</v>
      </c>
      <c r="M1198">
        <v>2E-3</v>
      </c>
      <c r="N1198">
        <v>3.5897190778608054E-3</v>
      </c>
      <c r="O1198">
        <v>2.0000000000000018E-3</v>
      </c>
      <c r="P1198">
        <v>3.5897190778608062E-3</v>
      </c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t="str">
        <f>VLOOKUP(A1198,Misc!$A$3:$B$11,2,FALSE)</f>
        <v>PHP</v>
      </c>
      <c r="BR1198">
        <f>INDEX(FX!$B$30:$AK$48,MATCH(Data!BQ1198,FX!$A$30:$A$48,0),MATCH(Data!D1198,Period,0))</f>
        <v>48.777043620000001</v>
      </c>
      <c r="BS1198">
        <f t="shared" si="324"/>
        <v>0</v>
      </c>
      <c r="BT1198">
        <f t="shared" si="325"/>
        <v>3.0752171281347534E-2</v>
      </c>
      <c r="BU1198">
        <f t="shared" si="326"/>
        <v>0</v>
      </c>
      <c r="BV1198">
        <f t="shared" si="327"/>
        <v>3.3098855156646075E-2</v>
      </c>
      <c r="BW1198">
        <f t="shared" si="328"/>
        <v>0</v>
      </c>
      <c r="BX1198">
        <f t="shared" si="329"/>
        <v>3.0752171281347534E-2</v>
      </c>
      <c r="BY1198">
        <f t="shared" si="330"/>
        <v>0</v>
      </c>
      <c r="BZ1198">
        <f t="shared" si="331"/>
        <v>3.3098855156646075E-2</v>
      </c>
      <c r="CA1198">
        <f t="shared" si="333"/>
        <v>7.9939011866455578E-2</v>
      </c>
      <c r="CB1198">
        <f t="shared" si="334"/>
        <v>5.9775839942789739E-2</v>
      </c>
      <c r="CC1198">
        <f t="shared" si="335"/>
        <v>7.9939011866455578E-2</v>
      </c>
      <c r="CD1198">
        <f t="shared" si="336"/>
        <v>5.9775839942789739E-2</v>
      </c>
      <c r="CE1198" s="4" t="str">
        <f t="shared" si="337"/>
        <v/>
      </c>
      <c r="CF1198" s="4">
        <f t="shared" si="338"/>
        <v>1.076309534498525</v>
      </c>
      <c r="CG1198" s="4" t="str">
        <f t="shared" si="339"/>
        <v/>
      </c>
      <c r="CH1198" s="4">
        <f t="shared" si="340"/>
        <v>1</v>
      </c>
      <c r="CI1198">
        <f>INDEX(FX!$B$114:$AK$132,MATCH(Data!BQ1198,FX!$A$114:$A$132,0),MATCH(Data!D1198,Period,0))</f>
        <v>50.609848679999999</v>
      </c>
    </row>
    <row r="1199" spans="1:87" x14ac:dyDescent="0.15">
      <c r="A1199" t="s">
        <v>67</v>
      </c>
      <c r="B1199" s="1">
        <f t="shared" si="332"/>
        <v>44044</v>
      </c>
      <c r="C1199" t="s">
        <v>109</v>
      </c>
      <c r="D1199" s="1">
        <v>44105</v>
      </c>
      <c r="E1199">
        <v>3</v>
      </c>
      <c r="F1199">
        <v>3.2289286034955751</v>
      </c>
      <c r="G1199">
        <v>3</v>
      </c>
      <c r="H1199">
        <v>3.2289286034955755</v>
      </c>
      <c r="I1199">
        <v>3.8312705409896037</v>
      </c>
      <c r="J1199">
        <v>2.8649017455746342</v>
      </c>
      <c r="K1199">
        <v>3.8312705409896037</v>
      </c>
      <c r="L1199">
        <v>2.8649017455746342</v>
      </c>
      <c r="M1199">
        <v>8.0000000000000002E-3</v>
      </c>
      <c r="N1199">
        <v>1.4441860870666817E-2</v>
      </c>
      <c r="O1199">
        <v>7.9999999999999932E-3</v>
      </c>
      <c r="P1199">
        <v>1.4441860870666831E-2</v>
      </c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t="str">
        <f>VLOOKUP(A1199,Misc!$A$3:$B$11,2,FALSE)</f>
        <v>PHP</v>
      </c>
      <c r="BR1199">
        <f>INDEX(FX!$B$30:$AK$48,MATCH(Data!BQ1199,FX!$A$30:$A$48,0),MATCH(Data!D1199,Period,0))</f>
        <v>48.777043620000001</v>
      </c>
      <c r="BS1199">
        <f t="shared" ref="BS1199:BS1262" si="341">IF(D1199&gt;B1199,0,E1199/$BR1199)</f>
        <v>0</v>
      </c>
      <c r="BT1199">
        <f t="shared" ref="BT1199:BT1262" si="342">IF(D1199&gt;B1199,E1199/$BR1199,0)</f>
        <v>6.1504342562695068E-2</v>
      </c>
      <c r="BU1199">
        <f t="shared" ref="BU1199:BU1262" si="343">IF(D1199&gt;B1199,0,F1199/$BR1199)</f>
        <v>0</v>
      </c>
      <c r="BV1199">
        <f t="shared" ref="BV1199:BV1262" si="344">IF(D1199&gt;B1199,F1199/$BR1199,0)</f>
        <v>6.6197710313292149E-2</v>
      </c>
      <c r="BW1199">
        <f t="shared" ref="BW1199:BW1262" si="345">IF(D1199&gt;B1199,0,G1199/$BR1199)</f>
        <v>0</v>
      </c>
      <c r="BX1199">
        <f t="shared" ref="BX1199:BX1262" si="346">IF(D1199&gt;B1199,G1199/$BR1199,0)</f>
        <v>6.1504342562695068E-2</v>
      </c>
      <c r="BY1199">
        <f t="shared" ref="BY1199:BY1262" si="347">IF(D1199&gt;B1199,0,H1199/$BR1199)</f>
        <v>0</v>
      </c>
      <c r="BZ1199">
        <f t="shared" ref="BZ1199:BZ1262" si="348">IF(D1199&gt;B1199,H1199/$BR1199,0)</f>
        <v>6.6197710313292163E-2</v>
      </c>
      <c r="CA1199">
        <f t="shared" si="333"/>
        <v>7.5702074614256751E-2</v>
      </c>
      <c r="CB1199">
        <f t="shared" si="334"/>
        <v>5.6607593586953088E-2</v>
      </c>
      <c r="CC1199">
        <f t="shared" si="335"/>
        <v>7.5702074614256751E-2</v>
      </c>
      <c r="CD1199">
        <f t="shared" si="336"/>
        <v>5.6607593586953088E-2</v>
      </c>
      <c r="CE1199" s="4" t="str">
        <f t="shared" si="337"/>
        <v/>
      </c>
      <c r="CF1199" s="4">
        <f t="shared" si="338"/>
        <v>1.076309534498525</v>
      </c>
      <c r="CG1199" s="4" t="str">
        <f t="shared" si="339"/>
        <v/>
      </c>
      <c r="CH1199" s="4">
        <f t="shared" si="340"/>
        <v>1.0000000000000002</v>
      </c>
      <c r="CI1199">
        <f>INDEX(FX!$B$114:$AK$132,MATCH(Data!BQ1199,FX!$A$114:$A$132,0),MATCH(Data!D1199,Period,0))</f>
        <v>50.609848679999999</v>
      </c>
    </row>
    <row r="1200" spans="1:87" x14ac:dyDescent="0.15">
      <c r="A1200" t="s">
        <v>67</v>
      </c>
      <c r="B1200" s="1">
        <f t="shared" ref="B1200:B1263" si="349">B1199</f>
        <v>44044</v>
      </c>
      <c r="C1200" t="s">
        <v>109</v>
      </c>
      <c r="D1200" s="1">
        <v>44136</v>
      </c>
      <c r="E1200">
        <v>4</v>
      </c>
      <c r="F1200">
        <v>4.3052381379940998</v>
      </c>
      <c r="G1200">
        <v>4</v>
      </c>
      <c r="H1200">
        <v>4.3052381379940998</v>
      </c>
      <c r="I1200">
        <v>4.7236953479517156</v>
      </c>
      <c r="J1200">
        <v>3.5322285135244309</v>
      </c>
      <c r="K1200">
        <v>4.7236953479517156</v>
      </c>
      <c r="L1200">
        <v>3.5322285135244309</v>
      </c>
      <c r="M1200">
        <v>0.14752299999999999</v>
      </c>
      <c r="N1200">
        <v>0.14406765647766884</v>
      </c>
      <c r="O1200">
        <v>0.14752300000000002</v>
      </c>
      <c r="P1200">
        <v>0.14406765647766889</v>
      </c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t="str">
        <f>VLOOKUP(A1200,Misc!$A$3:$B$11,2,FALSE)</f>
        <v>PHP</v>
      </c>
      <c r="BR1200">
        <f>INDEX(FX!$B$30:$AK$48,MATCH(Data!BQ1200,FX!$A$30:$A$48,0),MATCH(Data!D1200,Period,0))</f>
        <v>48.777043620000001</v>
      </c>
      <c r="BS1200">
        <f t="shared" si="341"/>
        <v>0</v>
      </c>
      <c r="BT1200">
        <f t="shared" si="342"/>
        <v>8.2005790083593419E-2</v>
      </c>
      <c r="BU1200">
        <f t="shared" si="343"/>
        <v>0</v>
      </c>
      <c r="BV1200">
        <f t="shared" si="344"/>
        <v>8.8263613751056194E-2</v>
      </c>
      <c r="BW1200">
        <f t="shared" si="345"/>
        <v>0</v>
      </c>
      <c r="BX1200">
        <f t="shared" si="346"/>
        <v>8.2005790083593419E-2</v>
      </c>
      <c r="BY1200">
        <f t="shared" si="347"/>
        <v>0</v>
      </c>
      <c r="BZ1200">
        <f t="shared" si="348"/>
        <v>8.8263613751056194E-2</v>
      </c>
      <c r="CA1200">
        <f t="shared" si="333"/>
        <v>9.3335496373819937E-2</v>
      </c>
      <c r="CB1200">
        <f t="shared" si="334"/>
        <v>6.9793303193974907E-2</v>
      </c>
      <c r="CC1200">
        <f t="shared" si="335"/>
        <v>9.3335496373819937E-2</v>
      </c>
      <c r="CD1200">
        <f t="shared" si="336"/>
        <v>6.9793303193974907E-2</v>
      </c>
      <c r="CE1200" s="4" t="str">
        <f t="shared" si="337"/>
        <v/>
      </c>
      <c r="CF1200" s="4">
        <f t="shared" si="338"/>
        <v>1.076309534498525</v>
      </c>
      <c r="CG1200" s="4" t="str">
        <f t="shared" si="339"/>
        <v/>
      </c>
      <c r="CH1200" s="4">
        <f t="shared" si="340"/>
        <v>1</v>
      </c>
      <c r="CI1200">
        <f>INDEX(FX!$B$114:$AK$132,MATCH(Data!BQ1200,FX!$A$114:$A$132,0),MATCH(Data!D1200,Period,0))</f>
        <v>50.609848679999999</v>
      </c>
    </row>
    <row r="1201" spans="1:87" x14ac:dyDescent="0.15">
      <c r="A1201" t="s">
        <v>67</v>
      </c>
      <c r="B1201" s="1">
        <f t="shared" si="349"/>
        <v>44044</v>
      </c>
      <c r="C1201" t="s">
        <v>109</v>
      </c>
      <c r="D1201" s="1">
        <v>44166</v>
      </c>
      <c r="E1201">
        <v>5</v>
      </c>
      <c r="F1201">
        <v>5.3815476724926246</v>
      </c>
      <c r="G1201">
        <v>5</v>
      </c>
      <c r="H1201">
        <v>5.3815476724926246</v>
      </c>
      <c r="I1201">
        <v>4.8217013355714329</v>
      </c>
      <c r="J1201">
        <v>3.6055142609036723</v>
      </c>
      <c r="K1201">
        <v>4.8217013355714329</v>
      </c>
      <c r="L1201">
        <v>3.6055142609036723</v>
      </c>
      <c r="M1201">
        <v>0.180704</v>
      </c>
      <c r="N1201">
        <v>0.22470978443677211</v>
      </c>
      <c r="O1201">
        <v>0.18070399999999998</v>
      </c>
      <c r="P1201">
        <v>0.22470978443677209</v>
      </c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t="str">
        <f>VLOOKUP(A1201,Misc!$A$3:$B$11,2,FALSE)</f>
        <v>PHP</v>
      </c>
      <c r="BR1201">
        <f>INDEX(FX!$B$30:$AK$48,MATCH(Data!BQ1201,FX!$A$30:$A$48,0),MATCH(Data!D1201,Period,0))</f>
        <v>48.777043620000001</v>
      </c>
      <c r="BS1201">
        <f t="shared" si="341"/>
        <v>0</v>
      </c>
      <c r="BT1201">
        <f t="shared" si="342"/>
        <v>0.10250723760449178</v>
      </c>
      <c r="BU1201">
        <f t="shared" si="343"/>
        <v>0</v>
      </c>
      <c r="BV1201">
        <f t="shared" si="344"/>
        <v>0.11032951718882024</v>
      </c>
      <c r="BW1201">
        <f t="shared" si="345"/>
        <v>0</v>
      </c>
      <c r="BX1201">
        <f t="shared" si="346"/>
        <v>0.10250723760449178</v>
      </c>
      <c r="BY1201">
        <f t="shared" si="347"/>
        <v>0</v>
      </c>
      <c r="BZ1201">
        <f t="shared" si="348"/>
        <v>0.11032951718882024</v>
      </c>
      <c r="CA1201">
        <f t="shared" si="333"/>
        <v>9.5271996683066018E-2</v>
      </c>
      <c r="CB1201">
        <f t="shared" si="334"/>
        <v>7.1241356276342704E-2</v>
      </c>
      <c r="CC1201">
        <f t="shared" si="335"/>
        <v>9.5271996683066018E-2</v>
      </c>
      <c r="CD1201">
        <f t="shared" si="336"/>
        <v>7.1241356276342704E-2</v>
      </c>
      <c r="CE1201" s="4" t="str">
        <f t="shared" si="337"/>
        <v/>
      </c>
      <c r="CF1201" s="4">
        <f t="shared" si="338"/>
        <v>1.076309534498525</v>
      </c>
      <c r="CG1201" s="4" t="str">
        <f t="shared" si="339"/>
        <v/>
      </c>
      <c r="CH1201" s="4">
        <f t="shared" si="340"/>
        <v>1</v>
      </c>
      <c r="CI1201">
        <f>INDEX(FX!$B$114:$AK$132,MATCH(Data!BQ1201,FX!$A$114:$A$132,0),MATCH(Data!D1201,Period,0))</f>
        <v>50.609848679999999</v>
      </c>
    </row>
    <row r="1202" spans="1:87" x14ac:dyDescent="0.15">
      <c r="A1202" t="s">
        <v>67</v>
      </c>
      <c r="B1202" s="1">
        <f t="shared" si="349"/>
        <v>44044</v>
      </c>
      <c r="C1202" t="s">
        <v>45</v>
      </c>
      <c r="D1202" s="1">
        <v>43831</v>
      </c>
      <c r="E1202">
        <f t="array" ref="E1202:E1213">TRANSPOSE('[13]OVERALL_Key Metrics P1'!$F$6:$Q$6)</f>
        <v>192.27875010624743</v>
      </c>
      <c r="F1202">
        <f t="array" ref="F1202:F1213">TRANSPOSE('[13]OVERALL_Key Metrics P1'!$F$11:$Q$11)</f>
        <v>104.89087868136146</v>
      </c>
      <c r="G1202">
        <f t="array" ref="G1202:G1213">TRANSPOSE('[13]OVERALL_Key Metrics P1'!$F$16:$Q$16)</f>
        <v>50.051037224578877</v>
      </c>
      <c r="H1202">
        <f t="array" ref="H1202:H1213">TRANSPOSE('[13]OVERALL_Key Metrics P1'!$F$21:$Q$21)</f>
        <v>36.758743552245683</v>
      </c>
      <c r="I1202">
        <f t="array" ref="I1202:I1213">TRANSPOSE('[13]OVERALL_Key Metrics P1'!$F$7:$Q$7)</f>
        <v>208.94732882315182</v>
      </c>
      <c r="J1202">
        <f t="array" ref="J1202:J1213">TRANSPOSE('[13]OVERALL_Key Metrics P1'!$F$12:$Q$12)</f>
        <v>113.50556653646987</v>
      </c>
      <c r="K1202">
        <f t="array" ref="K1202:K1213">TRANSPOSE('[13]OVERALL_Key Metrics P1'!$F$17:$Q$17)</f>
        <v>55.896334476414573</v>
      </c>
      <c r="L1202">
        <f t="array" ref="L1202:L1213">TRANSPOSE('[13]OVERALL_Key Metrics P1'!$F$22:$Q$22)</f>
        <v>44.520935075024639</v>
      </c>
      <c r="M1202">
        <f t="array" ref="M1202:M1213">TRANSPOSE('[13]OVERALL_Key Metrics P1'!$F$9:$Q$9)</f>
        <v>164.33491376520863</v>
      </c>
      <c r="N1202">
        <f t="array" ref="N1202:N1213">TRANSPOSE('[13]OVERALL_Key Metrics P1'!$F$14:$Q$14)</f>
        <v>67.654029643571036</v>
      </c>
      <c r="O1202">
        <f t="array" ref="O1202:O1213">TRANSPOSE('[13]OVERALL_Key Metrics P1'!$F$19:$Q$19)</f>
        <v>29.431787087316089</v>
      </c>
      <c r="P1202">
        <f t="array" ref="P1202:P1213">TRANSPOSE('[13]OVERALL_Key Metrics P1'!$F$24:$Q$24)</f>
        <v>17.704249514285515</v>
      </c>
      <c r="BQ1202" t="str">
        <f>VLOOKUP(A1202,Misc!$A$3:$B$11,2,FALSE)</f>
        <v>PHP</v>
      </c>
      <c r="BR1202">
        <f>INDEX(FX!$B$30:$AK$48,MATCH(Data!BQ1202,FX!$A$30:$A$48,0),MATCH(Data!D1202,Period,0))</f>
        <v>50.828687260000002</v>
      </c>
      <c r="BS1202">
        <f t="shared" si="341"/>
        <v>3.7828785371280396</v>
      </c>
      <c r="BT1202">
        <f t="shared" si="342"/>
        <v>0</v>
      </c>
      <c r="BU1202">
        <f t="shared" si="343"/>
        <v>2.0636157322895508</v>
      </c>
      <c r="BV1202">
        <f t="shared" si="344"/>
        <v>0</v>
      </c>
      <c r="BW1202">
        <f t="shared" si="345"/>
        <v>0.98470056817632778</v>
      </c>
      <c r="BX1202">
        <f t="shared" si="346"/>
        <v>0</v>
      </c>
      <c r="BY1202">
        <f t="shared" si="347"/>
        <v>0.72318892211826291</v>
      </c>
      <c r="BZ1202">
        <f t="shared" si="348"/>
        <v>0</v>
      </c>
      <c r="CA1202">
        <f t="shared" si="333"/>
        <v>4.0761474278005787</v>
      </c>
      <c r="CB1202">
        <f t="shared" si="334"/>
        <v>2.2142681875118315</v>
      </c>
      <c r="CC1202">
        <f t="shared" si="335"/>
        <v>1.090426478686205</v>
      </c>
      <c r="CD1202">
        <f t="shared" si="336"/>
        <v>0.86851502726284446</v>
      </c>
      <c r="CE1202" s="4">
        <f t="shared" si="337"/>
        <v>0.54551466879934429</v>
      </c>
      <c r="CF1202" s="4" t="str">
        <f t="shared" si="338"/>
        <v/>
      </c>
      <c r="CG1202" s="4">
        <f t="shared" si="339"/>
        <v>0.35044747469331206</v>
      </c>
      <c r="CH1202" s="4" t="str">
        <f t="shared" si="340"/>
        <v/>
      </c>
      <c r="CI1202">
        <f>INDEX(FX!$B$114:$AK$132,MATCH(Data!BQ1202,FX!$A$114:$A$132,0),MATCH(Data!D1202,Period,0))</f>
        <v>51.260984182776809</v>
      </c>
    </row>
    <row r="1203" spans="1:87" x14ac:dyDescent="0.15">
      <c r="A1203" t="s">
        <v>67</v>
      </c>
      <c r="B1203" s="1">
        <f t="shared" si="349"/>
        <v>44044</v>
      </c>
      <c r="C1203" t="s">
        <v>45</v>
      </c>
      <c r="D1203" s="1">
        <v>43862</v>
      </c>
      <c r="E1203">
        <v>222.79478314804064</v>
      </c>
      <c r="F1203">
        <v>132.20920066017013</v>
      </c>
      <c r="G1203">
        <v>58.139221823037495</v>
      </c>
      <c r="H1203">
        <v>42.650880342723489</v>
      </c>
      <c r="I1203">
        <v>235.80138872688519</v>
      </c>
      <c r="J1203">
        <v>131.1645028150912</v>
      </c>
      <c r="K1203">
        <v>67.299876175865762</v>
      </c>
      <c r="L1203">
        <v>53.456499626293542</v>
      </c>
      <c r="M1203">
        <v>180.37961646940201</v>
      </c>
      <c r="N1203">
        <v>87.481335354438116</v>
      </c>
      <c r="O1203">
        <v>35.948516728132667</v>
      </c>
      <c r="P1203">
        <v>24.508769152384843</v>
      </c>
      <c r="BQ1203" t="str">
        <f>VLOOKUP(A1203,Misc!$A$3:$B$11,2,FALSE)</f>
        <v>PHP</v>
      </c>
      <c r="BR1203">
        <f>INDEX(FX!$B$30:$AK$48,MATCH(Data!BQ1203,FX!$A$30:$A$48,0),MATCH(Data!D1203,Period,0))</f>
        <v>50.775175580000003</v>
      </c>
      <c r="BS1203">
        <f t="shared" si="341"/>
        <v>4.3878682959355038</v>
      </c>
      <c r="BT1203">
        <f t="shared" si="342"/>
        <v>0</v>
      </c>
      <c r="BU1203">
        <f t="shared" si="343"/>
        <v>2.6038157258927614</v>
      </c>
      <c r="BV1203">
        <f t="shared" si="344"/>
        <v>0</v>
      </c>
      <c r="BW1203">
        <f t="shared" si="345"/>
        <v>1.1450324131609333</v>
      </c>
      <c r="BX1203">
        <f t="shared" si="346"/>
        <v>0</v>
      </c>
      <c r="BY1203">
        <f t="shared" si="347"/>
        <v>0.83999473867941443</v>
      </c>
      <c r="BZ1203">
        <f t="shared" si="348"/>
        <v>0</v>
      </c>
      <c r="CA1203">
        <f t="shared" si="333"/>
        <v>4.6000168058831798</v>
      </c>
      <c r="CB1203">
        <f t="shared" si="334"/>
        <v>2.5587589646622741</v>
      </c>
      <c r="CC1203">
        <f t="shared" si="335"/>
        <v>1.3128869304557338</v>
      </c>
      <c r="CD1203">
        <f t="shared" si="336"/>
        <v>1.0428301461339169</v>
      </c>
      <c r="CE1203" s="4">
        <f t="shared" si="337"/>
        <v>0.59341246142339421</v>
      </c>
      <c r="CF1203" s="4" t="str">
        <f t="shared" si="338"/>
        <v/>
      </c>
      <c r="CG1203" s="4">
        <f t="shared" si="339"/>
        <v>0.3226014538303813</v>
      </c>
      <c r="CH1203" s="4" t="str">
        <f t="shared" si="340"/>
        <v/>
      </c>
      <c r="CI1203">
        <f>INDEX(FX!$B$114:$AK$132,MATCH(Data!BQ1203,FX!$A$114:$A$132,0),MATCH(Data!D1203,Period,0))</f>
        <v>51.260984182776809</v>
      </c>
    </row>
    <row r="1204" spans="1:87" x14ac:dyDescent="0.15">
      <c r="A1204" t="s">
        <v>67</v>
      </c>
      <c r="B1204" s="1">
        <f t="shared" si="349"/>
        <v>44044</v>
      </c>
      <c r="C1204" t="s">
        <v>45</v>
      </c>
      <c r="D1204" s="1">
        <v>43891</v>
      </c>
      <c r="E1204">
        <v>156.02839419923581</v>
      </c>
      <c r="F1204">
        <v>92.266668623065499</v>
      </c>
      <c r="G1204">
        <v>45.357313232569929</v>
      </c>
      <c r="H1204">
        <v>33.472224752381059</v>
      </c>
      <c r="I1204">
        <v>281.42478440012809</v>
      </c>
      <c r="J1204">
        <v>156.57685612875892</v>
      </c>
      <c r="K1204">
        <v>79.216481509215384</v>
      </c>
      <c r="L1204">
        <v>63.006639339439644</v>
      </c>
      <c r="M1204">
        <v>202.22097596013009</v>
      </c>
      <c r="N1204">
        <v>90.848559661969929</v>
      </c>
      <c r="O1204">
        <v>43.843272139509217</v>
      </c>
      <c r="P1204">
        <v>26.484721109079729</v>
      </c>
      <c r="BQ1204" t="str">
        <f>VLOOKUP(A1204,Misc!$A$3:$B$11,2,FALSE)</f>
        <v>PHP</v>
      </c>
      <c r="BR1204">
        <f>INDEX(FX!$B$30:$AK$48,MATCH(Data!BQ1204,FX!$A$30:$A$48,0),MATCH(Data!D1204,Period,0))</f>
        <v>50.906640789999997</v>
      </c>
      <c r="BS1204">
        <f t="shared" si="341"/>
        <v>3.0649909673451821</v>
      </c>
      <c r="BT1204">
        <f t="shared" si="342"/>
        <v>0</v>
      </c>
      <c r="BU1204">
        <f t="shared" si="343"/>
        <v>1.8124682200831879</v>
      </c>
      <c r="BV1204">
        <f t="shared" si="344"/>
        <v>0</v>
      </c>
      <c r="BW1204">
        <f t="shared" si="345"/>
        <v>0.89099010519428801</v>
      </c>
      <c r="BX1204">
        <f t="shared" si="346"/>
        <v>0</v>
      </c>
      <c r="BY1204">
        <f t="shared" si="347"/>
        <v>0.65752177383812527</v>
      </c>
      <c r="BZ1204">
        <f t="shared" si="348"/>
        <v>0</v>
      </c>
      <c r="CA1204">
        <f t="shared" si="333"/>
        <v>5.4900386499930693</v>
      </c>
      <c r="CB1204">
        <f t="shared" si="334"/>
        <v>3.0545035103201785</v>
      </c>
      <c r="CC1204">
        <f t="shared" si="335"/>
        <v>1.5453562348073557</v>
      </c>
      <c r="CD1204">
        <f t="shared" si="336"/>
        <v>1.2291344059018137</v>
      </c>
      <c r="CE1204" s="4">
        <f t="shared" si="337"/>
        <v>0.59134537079993488</v>
      </c>
      <c r="CF1204" s="4" t="str">
        <f t="shared" si="338"/>
        <v/>
      </c>
      <c r="CG1204" s="4">
        <f t="shared" si="339"/>
        <v>0.36277699468184144</v>
      </c>
      <c r="CH1204" s="4" t="str">
        <f t="shared" si="340"/>
        <v/>
      </c>
      <c r="CI1204">
        <f>INDEX(FX!$B$114:$AK$132,MATCH(Data!BQ1204,FX!$A$114:$A$132,0),MATCH(Data!D1204,Period,0))</f>
        <v>51.260984182776809</v>
      </c>
    </row>
    <row r="1205" spans="1:87" x14ac:dyDescent="0.15">
      <c r="A1205" t="s">
        <v>67</v>
      </c>
      <c r="B1205" s="1">
        <f t="shared" si="349"/>
        <v>44044</v>
      </c>
      <c r="C1205" t="s">
        <v>45</v>
      </c>
      <c r="D1205" s="1">
        <v>43922</v>
      </c>
      <c r="E1205">
        <v>111.92149368057034</v>
      </c>
      <c r="F1205">
        <v>59.53305223457857</v>
      </c>
      <c r="G1205">
        <v>31.356957733032459</v>
      </c>
      <c r="H1205">
        <v>22.040314571197104</v>
      </c>
      <c r="I1205">
        <v>248.87556643425214</v>
      </c>
      <c r="J1205">
        <v>138.05232906382213</v>
      </c>
      <c r="K1205">
        <v>68.944290468089491</v>
      </c>
      <c r="L1205">
        <v>54.736968998239369</v>
      </c>
      <c r="M1205">
        <v>162.27308751646865</v>
      </c>
      <c r="N1205">
        <v>83.663522898882903</v>
      </c>
      <c r="O1205">
        <v>38.177707806335128</v>
      </c>
      <c r="P1205">
        <v>24.205008957754654</v>
      </c>
      <c r="BQ1205" t="str">
        <f>VLOOKUP(A1205,Misc!$A$3:$B$11,2,FALSE)</f>
        <v>PHP</v>
      </c>
      <c r="BR1205">
        <f>INDEX(FX!$B$30:$AK$48,MATCH(Data!BQ1205,FX!$A$30:$A$48,0),MATCH(Data!D1205,Period,0))</f>
        <v>50.718151400000004</v>
      </c>
      <c r="BS1205">
        <f t="shared" si="341"/>
        <v>2.2067344844230723</v>
      </c>
      <c r="BT1205">
        <f t="shared" si="342"/>
        <v>0</v>
      </c>
      <c r="BU1205">
        <f t="shared" si="343"/>
        <v>1.1738016980362294</v>
      </c>
      <c r="BV1205">
        <f t="shared" si="344"/>
        <v>0</v>
      </c>
      <c r="BW1205">
        <f t="shared" si="345"/>
        <v>0.6182590821524393</v>
      </c>
      <c r="BX1205">
        <f t="shared" si="346"/>
        <v>0</v>
      </c>
      <c r="BY1205">
        <f t="shared" si="347"/>
        <v>0.43456462751118929</v>
      </c>
      <c r="BZ1205">
        <f t="shared" si="348"/>
        <v>0</v>
      </c>
      <c r="CA1205">
        <f t="shared" si="333"/>
        <v>4.8550680483788273</v>
      </c>
      <c r="CB1205">
        <f t="shared" si="334"/>
        <v>2.6931267759429085</v>
      </c>
      <c r="CC1205">
        <f t="shared" si="335"/>
        <v>1.3449661875835404</v>
      </c>
      <c r="CD1205">
        <f t="shared" si="336"/>
        <v>1.0678095606410627</v>
      </c>
      <c r="CE1205" s="4">
        <f t="shared" si="337"/>
        <v>0.53191795674644005</v>
      </c>
      <c r="CF1205" s="4" t="str">
        <f t="shared" si="338"/>
        <v/>
      </c>
      <c r="CG1205" s="4">
        <f t="shared" si="339"/>
        <v>0.37021979797628174</v>
      </c>
      <c r="CH1205" s="4" t="str">
        <f t="shared" si="340"/>
        <v/>
      </c>
      <c r="CI1205">
        <f>INDEX(FX!$B$114:$AK$132,MATCH(Data!BQ1205,FX!$A$114:$A$132,0),MATCH(Data!D1205,Period,0))</f>
        <v>51.260984182776809</v>
      </c>
    </row>
    <row r="1206" spans="1:87" x14ac:dyDescent="0.15">
      <c r="A1206" t="s">
        <v>67</v>
      </c>
      <c r="B1206" s="1">
        <f t="shared" si="349"/>
        <v>44044</v>
      </c>
      <c r="C1206" t="s">
        <v>45</v>
      </c>
      <c r="D1206" s="1">
        <v>43952</v>
      </c>
      <c r="E1206">
        <v>180.93214766888116</v>
      </c>
      <c r="F1206">
        <v>92.933110190288531</v>
      </c>
      <c r="G1206">
        <v>40.761167894400828</v>
      </c>
      <c r="H1206">
        <v>28.289057541558353</v>
      </c>
      <c r="I1206">
        <v>267.61045116368166</v>
      </c>
      <c r="J1206">
        <v>148.34346609274553</v>
      </c>
      <c r="K1206">
        <v>74.665759072598874</v>
      </c>
      <c r="L1206">
        <v>59.362963217245742</v>
      </c>
      <c r="M1206">
        <v>202.66628383503027</v>
      </c>
      <c r="N1206">
        <v>105.88215912233959</v>
      </c>
      <c r="O1206">
        <v>46.09557229874541</v>
      </c>
      <c r="P1206">
        <v>33.409718913681651</v>
      </c>
      <c r="BQ1206" t="str">
        <f>VLOOKUP(A1206,Misc!$A$3:$B$11,2,FALSE)</f>
        <v>PHP</v>
      </c>
      <c r="BR1206">
        <f>INDEX(FX!$B$30:$AK$48,MATCH(Data!BQ1206,FX!$A$30:$A$48,0),MATCH(Data!D1206,Period,0))</f>
        <v>50.598796499999999</v>
      </c>
      <c r="BS1206">
        <f t="shared" si="341"/>
        <v>3.5758191930292487</v>
      </c>
      <c r="BT1206">
        <f t="shared" si="342"/>
        <v>0</v>
      </c>
      <c r="BU1206">
        <f t="shared" si="343"/>
        <v>1.8366664153818073</v>
      </c>
      <c r="BV1206">
        <f t="shared" si="344"/>
        <v>0</v>
      </c>
      <c r="BW1206">
        <f t="shared" si="345"/>
        <v>0.805575838041935</v>
      </c>
      <c r="BX1206">
        <f t="shared" si="346"/>
        <v>0</v>
      </c>
      <c r="BY1206">
        <f t="shared" si="347"/>
        <v>0.55908558104852069</v>
      </c>
      <c r="BZ1206">
        <f t="shared" si="348"/>
        <v>0</v>
      </c>
      <c r="CA1206">
        <f t="shared" si="333"/>
        <v>5.2205484430319649</v>
      </c>
      <c r="CB1206">
        <f t="shared" si="334"/>
        <v>2.8938864217629963</v>
      </c>
      <c r="CC1206">
        <f t="shared" si="335"/>
        <v>1.456580677545513</v>
      </c>
      <c r="CD1206">
        <f t="shared" si="336"/>
        <v>1.1580535208918428</v>
      </c>
      <c r="CE1206" s="4">
        <f t="shared" si="337"/>
        <v>0.51363514658745335</v>
      </c>
      <c r="CF1206" s="4" t="str">
        <f t="shared" si="338"/>
        <v/>
      </c>
      <c r="CG1206" s="4">
        <f t="shared" si="339"/>
        <v>0.30440235437761715</v>
      </c>
      <c r="CH1206" s="4" t="str">
        <f t="shared" si="340"/>
        <v/>
      </c>
      <c r="CI1206">
        <f>INDEX(FX!$B$114:$AK$132,MATCH(Data!BQ1206,FX!$A$114:$A$132,0),MATCH(Data!D1206,Period,0))</f>
        <v>51.260984182776809</v>
      </c>
    </row>
    <row r="1207" spans="1:87" x14ac:dyDescent="0.15">
      <c r="A1207" t="s">
        <v>67</v>
      </c>
      <c r="B1207" s="1">
        <f t="shared" si="349"/>
        <v>44044</v>
      </c>
      <c r="C1207" t="s">
        <v>45</v>
      </c>
      <c r="D1207" s="1">
        <v>43983</v>
      </c>
      <c r="E1207">
        <v>230.02814018467211</v>
      </c>
      <c r="F1207">
        <v>132.45409249724611</v>
      </c>
      <c r="G1207">
        <v>47.345963428748135</v>
      </c>
      <c r="H1207">
        <v>36.882934850021705</v>
      </c>
      <c r="I1207">
        <v>348.04453028952878</v>
      </c>
      <c r="J1207">
        <v>193.15634603364086</v>
      </c>
      <c r="K1207">
        <v>96.801239670822341</v>
      </c>
      <c r="L1207">
        <v>77.112085369202319</v>
      </c>
      <c r="M1207">
        <v>244.03306065303516</v>
      </c>
      <c r="N1207">
        <v>168.81554427523136</v>
      </c>
      <c r="O1207">
        <v>54.109011089460338</v>
      </c>
      <c r="P1207">
        <v>39.539956043828873</v>
      </c>
      <c r="BQ1207" t="str">
        <f>VLOOKUP(A1207,Misc!$A$3:$B$11,2,FALSE)</f>
        <v>PHP</v>
      </c>
      <c r="BR1207">
        <f>INDEX(FX!$B$30:$AK$48,MATCH(Data!BQ1207,FX!$A$30:$A$48,0),MATCH(Data!D1207,Period,0))</f>
        <v>50.043616360000001</v>
      </c>
      <c r="BS1207">
        <f t="shared" si="341"/>
        <v>4.5965531053933626</v>
      </c>
      <c r="BT1207">
        <f t="shared" si="342"/>
        <v>0</v>
      </c>
      <c r="BU1207">
        <f t="shared" si="343"/>
        <v>2.6467729978666577</v>
      </c>
      <c r="BV1207">
        <f t="shared" si="344"/>
        <v>0</v>
      </c>
      <c r="BW1207">
        <f t="shared" si="345"/>
        <v>0.9460939650754715</v>
      </c>
      <c r="BX1207">
        <f t="shared" si="346"/>
        <v>0</v>
      </c>
      <c r="BY1207">
        <f t="shared" si="347"/>
        <v>0.73701577809037666</v>
      </c>
      <c r="BZ1207">
        <f t="shared" si="348"/>
        <v>0</v>
      </c>
      <c r="CA1207">
        <f t="shared" si="333"/>
        <v>6.7896575892600275</v>
      </c>
      <c r="CB1207">
        <f t="shared" si="334"/>
        <v>3.7680967135730397</v>
      </c>
      <c r="CC1207">
        <f t="shared" si="335"/>
        <v>1.8883999442083792</v>
      </c>
      <c r="CD1207">
        <f t="shared" si="336"/>
        <v>1.5043036453270289</v>
      </c>
      <c r="CE1207" s="4">
        <f t="shared" si="337"/>
        <v>0.57581690827439114</v>
      </c>
      <c r="CF1207" s="4" t="str">
        <f t="shared" si="338"/>
        <v/>
      </c>
      <c r="CG1207" s="4">
        <f t="shared" si="339"/>
        <v>0.2784582503616379</v>
      </c>
      <c r="CH1207" s="4" t="str">
        <f t="shared" si="340"/>
        <v/>
      </c>
      <c r="CI1207">
        <f>INDEX(FX!$B$114:$AK$132,MATCH(Data!BQ1207,FX!$A$114:$A$132,0),MATCH(Data!D1207,Period,0))</f>
        <v>51.260984182776809</v>
      </c>
    </row>
    <row r="1208" spans="1:87" x14ac:dyDescent="0.15">
      <c r="A1208" t="s">
        <v>67</v>
      </c>
      <c r="B1208" s="1">
        <f t="shared" si="349"/>
        <v>44044</v>
      </c>
      <c r="C1208" t="s">
        <v>45</v>
      </c>
      <c r="D1208" s="1">
        <v>44013</v>
      </c>
      <c r="E1208">
        <v>227.79834940350767</v>
      </c>
      <c r="F1208">
        <v>120.90061736917883</v>
      </c>
      <c r="G1208">
        <v>53.709412975856878</v>
      </c>
      <c r="H1208">
        <v>38.663656210973372</v>
      </c>
      <c r="I1208">
        <v>293.62763456822819</v>
      </c>
      <c r="J1208">
        <v>164.30310401274977</v>
      </c>
      <c r="K1208">
        <v>85.862905354727275</v>
      </c>
      <c r="L1208">
        <v>67.650101773900971</v>
      </c>
      <c r="M1208">
        <v>219.63047964599735</v>
      </c>
      <c r="N1208">
        <v>113.05832291975157</v>
      </c>
      <c r="O1208">
        <v>47.768602747385813</v>
      </c>
      <c r="P1208">
        <v>29.164954259113134</v>
      </c>
      <c r="BQ1208" t="str">
        <f>VLOOKUP(A1208,Misc!$A$3:$B$11,2,FALSE)</f>
        <v>PHP</v>
      </c>
      <c r="BR1208">
        <f>INDEX(FX!$B$30:$AK$48,MATCH(Data!BQ1208,FX!$A$30:$A$48,0),MATCH(Data!D1208,Period,0))</f>
        <v>49.428887320000001</v>
      </c>
      <c r="BS1208">
        <f t="shared" si="341"/>
        <v>4.6086076736616226</v>
      </c>
      <c r="BT1208">
        <f t="shared" si="342"/>
        <v>0</v>
      </c>
      <c r="BU1208">
        <f t="shared" si="343"/>
        <v>2.4459506156081288</v>
      </c>
      <c r="BV1208">
        <f t="shared" si="344"/>
        <v>0</v>
      </c>
      <c r="BW1208">
        <f t="shared" si="345"/>
        <v>1.0865996765847667</v>
      </c>
      <c r="BX1208">
        <f t="shared" si="346"/>
        <v>0</v>
      </c>
      <c r="BY1208">
        <f t="shared" si="347"/>
        <v>0.78220769892445496</v>
      </c>
      <c r="BZ1208">
        <f t="shared" si="348"/>
        <v>0</v>
      </c>
      <c r="CA1208">
        <f t="shared" si="333"/>
        <v>5.8017884310384034</v>
      </c>
      <c r="CB1208">
        <f t="shared" si="334"/>
        <v>3.2464650319667734</v>
      </c>
      <c r="CC1208">
        <f t="shared" si="335"/>
        <v>1.6965651467884861</v>
      </c>
      <c r="CD1208">
        <f t="shared" si="336"/>
        <v>1.3366983608594534</v>
      </c>
      <c r="CE1208" s="4">
        <f t="shared" si="337"/>
        <v>0.53073526514023628</v>
      </c>
      <c r="CF1208" s="4" t="str">
        <f t="shared" si="338"/>
        <v/>
      </c>
      <c r="CG1208" s="4">
        <f t="shared" si="339"/>
        <v>0.31979701222625756</v>
      </c>
      <c r="CH1208" s="4" t="str">
        <f t="shared" si="340"/>
        <v/>
      </c>
      <c r="CI1208">
        <f>INDEX(FX!$B$114:$AK$132,MATCH(Data!BQ1208,FX!$A$114:$A$132,0),MATCH(Data!D1208,Period,0))</f>
        <v>50.609848679999999</v>
      </c>
    </row>
    <row r="1209" spans="1:87" x14ac:dyDescent="0.15">
      <c r="A1209" t="s">
        <v>67</v>
      </c>
      <c r="B1209" s="1">
        <f t="shared" si="349"/>
        <v>44044</v>
      </c>
      <c r="C1209" t="s">
        <v>45</v>
      </c>
      <c r="D1209" s="1">
        <v>44044</v>
      </c>
      <c r="E1209">
        <v>173.65536319520908</v>
      </c>
      <c r="F1209">
        <v>83.520183040299287</v>
      </c>
      <c r="G1209">
        <v>41.418710606090542</v>
      </c>
      <c r="H1209">
        <v>28.01872944568143</v>
      </c>
      <c r="I1209">
        <v>312.38128541441182</v>
      </c>
      <c r="J1209">
        <v>175.52112414369773</v>
      </c>
      <c r="K1209">
        <v>92.340865334605709</v>
      </c>
      <c r="L1209">
        <v>72.724256079685389</v>
      </c>
      <c r="M1209">
        <v>196.1323693296674</v>
      </c>
      <c r="N1209">
        <v>108.69969307652755</v>
      </c>
      <c r="O1209">
        <v>48.861066001810947</v>
      </c>
      <c r="P1209">
        <v>32.744232398497601</v>
      </c>
      <c r="BQ1209" t="str">
        <f>VLOOKUP(A1209,Misc!$A$3:$B$11,2,FALSE)</f>
        <v>PHP</v>
      </c>
      <c r="BR1209">
        <f>INDEX(FX!$B$30:$AK$48,MATCH(Data!BQ1209,FX!$A$30:$A$48,0),MATCH(Data!D1209,Period,0))</f>
        <v>48.777043620000001</v>
      </c>
      <c r="BS1209">
        <f t="shared" si="341"/>
        <v>3.5601863152691227</v>
      </c>
      <c r="BT1209">
        <f t="shared" si="342"/>
        <v>0</v>
      </c>
      <c r="BU1209">
        <f t="shared" si="343"/>
        <v>1.7122846495365207</v>
      </c>
      <c r="BV1209">
        <f t="shared" si="344"/>
        <v>0</v>
      </c>
      <c r="BW1209">
        <f t="shared" si="345"/>
        <v>0.84914352187404141</v>
      </c>
      <c r="BX1209">
        <f t="shared" si="346"/>
        <v>0</v>
      </c>
      <c r="BY1209">
        <f t="shared" si="347"/>
        <v>0.5744245113328873</v>
      </c>
      <c r="BZ1209">
        <f t="shared" si="348"/>
        <v>0</v>
      </c>
      <c r="CA1209">
        <f t="shared" si="333"/>
        <v>6.1723418180829031</v>
      </c>
      <c r="CB1209">
        <f t="shared" si="334"/>
        <v>3.468121891719075</v>
      </c>
      <c r="CC1209">
        <f t="shared" si="335"/>
        <v>1.824563158022185</v>
      </c>
      <c r="CD1209">
        <f t="shared" si="336"/>
        <v>1.436958575780618</v>
      </c>
      <c r="CE1209" s="4">
        <f t="shared" si="337"/>
        <v>0.48095366306891868</v>
      </c>
      <c r="CF1209" s="4" t="str">
        <f t="shared" si="338"/>
        <v/>
      </c>
      <c r="CG1209" s="4">
        <f t="shared" si="339"/>
        <v>0.33547255795838143</v>
      </c>
      <c r="CH1209" s="4" t="str">
        <f t="shared" si="340"/>
        <v/>
      </c>
      <c r="CI1209">
        <f>INDEX(FX!$B$114:$AK$132,MATCH(Data!BQ1209,FX!$A$114:$A$132,0),MATCH(Data!D1209,Period,0))</f>
        <v>50.609848679999999</v>
      </c>
    </row>
    <row r="1210" spans="1:87" x14ac:dyDescent="0.15">
      <c r="A1210" t="s">
        <v>67</v>
      </c>
      <c r="B1210" s="1">
        <f t="shared" si="349"/>
        <v>44044</v>
      </c>
      <c r="C1210" t="s">
        <v>45</v>
      </c>
      <c r="D1210" s="1">
        <v>44075</v>
      </c>
      <c r="E1210">
        <v>239.34168722920575</v>
      </c>
      <c r="F1210">
        <v>126.98494713581634</v>
      </c>
      <c r="G1210">
        <v>72.270431038465205</v>
      </c>
      <c r="H1210">
        <v>54.540408665965387</v>
      </c>
      <c r="I1210">
        <v>366.6004687282927</v>
      </c>
      <c r="J1210">
        <v>205.5365491839911</v>
      </c>
      <c r="K1210">
        <v>108.08354348762894</v>
      </c>
      <c r="L1210">
        <v>85.417742825011345</v>
      </c>
      <c r="M1210">
        <v>244.87965849529766</v>
      </c>
      <c r="N1210">
        <v>146.71259475660625</v>
      </c>
      <c r="O1210">
        <v>60.968673018127369</v>
      </c>
      <c r="P1210">
        <v>42.720995906352584</v>
      </c>
      <c r="BQ1210" t="str">
        <f>VLOOKUP(A1210,Misc!$A$3:$B$11,2,FALSE)</f>
        <v>PHP</v>
      </c>
      <c r="BR1210">
        <f>INDEX(FX!$B$30:$AK$48,MATCH(Data!BQ1210,FX!$A$30:$A$48,0),MATCH(Data!D1210,Period,0))</f>
        <v>48.777043620000001</v>
      </c>
      <c r="BS1210">
        <f t="shared" si="341"/>
        <v>0</v>
      </c>
      <c r="BT1210">
        <f t="shared" si="342"/>
        <v>4.90685104029283</v>
      </c>
      <c r="BU1210">
        <f t="shared" si="343"/>
        <v>0</v>
      </c>
      <c r="BV1210">
        <f t="shared" si="344"/>
        <v>2.6033752296489907</v>
      </c>
      <c r="BW1210">
        <f t="shared" si="345"/>
        <v>0</v>
      </c>
      <c r="BX1210">
        <f t="shared" si="346"/>
        <v>1.4816484492477981</v>
      </c>
      <c r="BY1210">
        <f t="shared" si="347"/>
        <v>0</v>
      </c>
      <c r="BZ1210">
        <f t="shared" si="348"/>
        <v>1.1181573260336393</v>
      </c>
      <c r="CA1210">
        <f t="shared" si="333"/>
        <v>7.2436586611088973</v>
      </c>
      <c r="CB1210">
        <f t="shared" si="334"/>
        <v>4.0611966750498318</v>
      </c>
      <c r="CC1210">
        <f t="shared" si="335"/>
        <v>2.1356227356265816</v>
      </c>
      <c r="CD1210">
        <f t="shared" si="336"/>
        <v>1.6877691803644284</v>
      </c>
      <c r="CE1210" s="4" t="str">
        <f t="shared" si="337"/>
        <v/>
      </c>
      <c r="CF1210" s="4">
        <f t="shared" si="338"/>
        <v>0.53055925445285723</v>
      </c>
      <c r="CG1210" s="4" t="str">
        <f t="shared" si="339"/>
        <v/>
      </c>
      <c r="CH1210" s="4">
        <f t="shared" si="340"/>
        <v>0.42950294421615082</v>
      </c>
      <c r="CI1210">
        <f>INDEX(FX!$B$114:$AK$132,MATCH(Data!BQ1210,FX!$A$114:$A$132,0),MATCH(Data!D1210,Period,0))</f>
        <v>50.609848679999999</v>
      </c>
    </row>
    <row r="1211" spans="1:87" x14ac:dyDescent="0.15">
      <c r="A1211" t="s">
        <v>67</v>
      </c>
      <c r="B1211" s="1">
        <f t="shared" si="349"/>
        <v>44044</v>
      </c>
      <c r="C1211" t="s">
        <v>45</v>
      </c>
      <c r="D1211" s="1">
        <v>44105</v>
      </c>
      <c r="E1211">
        <v>285.30435718587864</v>
      </c>
      <c r="F1211">
        <v>153.44506504216213</v>
      </c>
      <c r="G1211">
        <v>89.861602767191627</v>
      </c>
      <c r="H1211">
        <v>68.506551309313863</v>
      </c>
      <c r="I1211">
        <v>335.04039363319805</v>
      </c>
      <c r="J1211">
        <v>187.30293542422118</v>
      </c>
      <c r="K1211">
        <v>98.25639507054467</v>
      </c>
      <c r="L1211">
        <v>77.466805646779846</v>
      </c>
      <c r="M1211">
        <v>209.51836384023997</v>
      </c>
      <c r="N1211">
        <v>123.18294417759111</v>
      </c>
      <c r="O1211">
        <v>54.752512509269032</v>
      </c>
      <c r="P1211">
        <v>37.434763300984912</v>
      </c>
      <c r="BQ1211" t="str">
        <f>VLOOKUP(A1211,Misc!$A$3:$B$11,2,FALSE)</f>
        <v>PHP</v>
      </c>
      <c r="BR1211">
        <f>INDEX(FX!$B$30:$AK$48,MATCH(Data!BQ1211,FX!$A$30:$A$48,0),MATCH(Data!D1211,Period,0))</f>
        <v>48.777043620000001</v>
      </c>
      <c r="BS1211">
        <f t="shared" si="341"/>
        <v>0</v>
      </c>
      <c r="BT1211">
        <f t="shared" si="342"/>
        <v>5.8491523063299304</v>
      </c>
      <c r="BU1211">
        <f t="shared" si="343"/>
        <v>0</v>
      </c>
      <c r="BV1211">
        <f t="shared" si="344"/>
        <v>3.1458459483027217</v>
      </c>
      <c r="BW1211">
        <f t="shared" si="345"/>
        <v>0</v>
      </c>
      <c r="BX1211">
        <f t="shared" si="346"/>
        <v>1.8422929332753937</v>
      </c>
      <c r="BY1211">
        <f t="shared" si="347"/>
        <v>0</v>
      </c>
      <c r="BZ1211">
        <f t="shared" si="348"/>
        <v>1.4044834665056287</v>
      </c>
      <c r="CA1211">
        <f t="shared" si="333"/>
        <v>6.6200631373474019</v>
      </c>
      <c r="CB1211">
        <f t="shared" si="334"/>
        <v>3.7009187007950799</v>
      </c>
      <c r="CC1211">
        <f t="shared" si="335"/>
        <v>1.9414481100666408</v>
      </c>
      <c r="CD1211">
        <f t="shared" si="336"/>
        <v>1.530666612670454</v>
      </c>
      <c r="CE1211" s="4" t="str">
        <f t="shared" si="337"/>
        <v/>
      </c>
      <c r="CF1211" s="4">
        <f t="shared" si="338"/>
        <v>0.53782937826705235</v>
      </c>
      <c r="CG1211" s="4" t="str">
        <f t="shared" si="339"/>
        <v/>
      </c>
      <c r="CH1211" s="4">
        <f t="shared" si="340"/>
        <v>0.44645653016270226</v>
      </c>
      <c r="CI1211">
        <f>INDEX(FX!$B$114:$AK$132,MATCH(Data!BQ1211,FX!$A$114:$A$132,0),MATCH(Data!D1211,Period,0))</f>
        <v>50.609848679999999</v>
      </c>
    </row>
    <row r="1212" spans="1:87" x14ac:dyDescent="0.15">
      <c r="A1212" t="s">
        <v>67</v>
      </c>
      <c r="B1212" s="1">
        <f t="shared" si="349"/>
        <v>44044</v>
      </c>
      <c r="C1212" t="s">
        <v>45</v>
      </c>
      <c r="D1212" s="1">
        <v>44136</v>
      </c>
      <c r="E1212">
        <v>315.75002467504692</v>
      </c>
      <c r="F1212">
        <v>170.30876175755685</v>
      </c>
      <c r="G1212">
        <v>104.95787284899218</v>
      </c>
      <c r="H1212">
        <v>79.328050237531144</v>
      </c>
      <c r="I1212">
        <v>382.65762348588811</v>
      </c>
      <c r="J1212">
        <v>214.80786187262783</v>
      </c>
      <c r="K1212">
        <v>111.16957647860688</v>
      </c>
      <c r="L1212">
        <v>87.679528101361228</v>
      </c>
      <c r="M1212">
        <v>260.30508605665233</v>
      </c>
      <c r="N1212">
        <v>158.73612268419183</v>
      </c>
      <c r="O1212">
        <v>61.208937549057801</v>
      </c>
      <c r="P1212">
        <v>42.784250065805836</v>
      </c>
      <c r="BQ1212" t="str">
        <f>VLOOKUP(A1212,Misc!$A$3:$B$11,2,FALSE)</f>
        <v>PHP</v>
      </c>
      <c r="BR1212">
        <f>INDEX(FX!$B$30:$AK$48,MATCH(Data!BQ1212,FX!$A$30:$A$48,0),MATCH(Data!D1212,Period,0))</f>
        <v>48.777043620000001</v>
      </c>
      <c r="BS1212">
        <f t="shared" si="341"/>
        <v>0</v>
      </c>
      <c r="BT1212">
        <f t="shared" si="342"/>
        <v>6.4733325605978358</v>
      </c>
      <c r="BU1212">
        <f t="shared" si="343"/>
        <v>0</v>
      </c>
      <c r="BV1212">
        <f t="shared" si="344"/>
        <v>3.4915761415217328</v>
      </c>
      <c r="BW1212">
        <f t="shared" si="345"/>
        <v>0</v>
      </c>
      <c r="BX1212">
        <f t="shared" si="346"/>
        <v>2.1517883221187355</v>
      </c>
      <c r="BY1212">
        <f t="shared" si="347"/>
        <v>0</v>
      </c>
      <c r="BZ1212">
        <f t="shared" si="348"/>
        <v>1.6263398588799332</v>
      </c>
      <c r="CA1212">
        <f t="shared" si="333"/>
        <v>7.5609319819426126</v>
      </c>
      <c r="CB1212">
        <f t="shared" si="334"/>
        <v>4.2443885424521257</v>
      </c>
      <c r="CC1212">
        <f t="shared" si="335"/>
        <v>2.1965996614911609</v>
      </c>
      <c r="CD1212">
        <f t="shared" si="336"/>
        <v>1.7324597956367813</v>
      </c>
      <c r="CE1212" s="4" t="str">
        <f t="shared" si="337"/>
        <v/>
      </c>
      <c r="CF1212" s="4">
        <f t="shared" si="338"/>
        <v>0.53937845906054815</v>
      </c>
      <c r="CG1212" s="4" t="str">
        <f t="shared" si="339"/>
        <v/>
      </c>
      <c r="CH1212" s="4">
        <f t="shared" si="340"/>
        <v>0.46578960130341762</v>
      </c>
      <c r="CI1212">
        <f>INDEX(FX!$B$114:$AK$132,MATCH(Data!BQ1212,FX!$A$114:$A$132,0),MATCH(Data!D1212,Period,0))</f>
        <v>50.609848679999999</v>
      </c>
    </row>
    <row r="1213" spans="1:87" x14ac:dyDescent="0.15">
      <c r="A1213" t="s">
        <v>67</v>
      </c>
      <c r="B1213" s="1">
        <f t="shared" si="349"/>
        <v>44044</v>
      </c>
      <c r="C1213" t="s">
        <v>45</v>
      </c>
      <c r="D1213" s="1">
        <v>44166</v>
      </c>
      <c r="E1213">
        <v>332.56419339796747</v>
      </c>
      <c r="F1213">
        <v>180.30820318399654</v>
      </c>
      <c r="G1213">
        <v>111.74841491155475</v>
      </c>
      <c r="H1213">
        <v>84.14572202694302</v>
      </c>
      <c r="I1213">
        <v>437.83561998542285</v>
      </c>
      <c r="J1213">
        <v>244.1464531558772</v>
      </c>
      <c r="K1213">
        <v>126.73155157734051</v>
      </c>
      <c r="L1213">
        <v>100.28482832725496</v>
      </c>
      <c r="M1213">
        <v>249.01331667752797</v>
      </c>
      <c r="N1213">
        <v>141.32267219550076</v>
      </c>
      <c r="O1213">
        <v>55.84301080044667</v>
      </c>
      <c r="P1213">
        <v>38.81033040733022</v>
      </c>
      <c r="BQ1213" t="str">
        <f>VLOOKUP(A1213,Misc!$A$3:$B$11,2,FALSE)</f>
        <v>PHP</v>
      </c>
      <c r="BR1213">
        <f>INDEX(FX!$B$30:$AK$48,MATCH(Data!BQ1213,FX!$A$30:$A$48,0),MATCH(Data!D1213,Period,0))</f>
        <v>48.777043620000001</v>
      </c>
      <c r="BS1213">
        <f t="shared" si="341"/>
        <v>0</v>
      </c>
      <c r="BT1213">
        <f t="shared" si="342"/>
        <v>6.8180473582783216</v>
      </c>
      <c r="BU1213">
        <f t="shared" si="343"/>
        <v>0</v>
      </c>
      <c r="BV1213">
        <f t="shared" si="344"/>
        <v>3.6965791651641831</v>
      </c>
      <c r="BW1213">
        <f t="shared" si="345"/>
        <v>0</v>
      </c>
      <c r="BX1213">
        <f t="shared" si="346"/>
        <v>2.2910042638528152</v>
      </c>
      <c r="BY1213">
        <f t="shared" si="347"/>
        <v>0</v>
      </c>
      <c r="BZ1213">
        <f t="shared" si="348"/>
        <v>1.7251091042434732</v>
      </c>
      <c r="CA1213">
        <f t="shared" si="333"/>
        <v>8.6511940147026518</v>
      </c>
      <c r="CB1213">
        <f t="shared" si="334"/>
        <v>4.8240897675783607</v>
      </c>
      <c r="CC1213">
        <f t="shared" si="335"/>
        <v>2.5040887274460926</v>
      </c>
      <c r="CD1213">
        <f t="shared" si="336"/>
        <v>1.981527922783249</v>
      </c>
      <c r="CE1213" s="4" t="str">
        <f t="shared" si="337"/>
        <v/>
      </c>
      <c r="CF1213" s="4">
        <f t="shared" si="338"/>
        <v>0.5421756363536957</v>
      </c>
      <c r="CG1213" s="4" t="str">
        <f t="shared" si="339"/>
        <v/>
      </c>
      <c r="CH1213" s="4">
        <f t="shared" si="340"/>
        <v>0.46667717020659361</v>
      </c>
      <c r="CI1213">
        <f>INDEX(FX!$B$114:$AK$132,MATCH(Data!BQ1213,FX!$A$114:$A$132,0),MATCH(Data!D1213,Period,0))</f>
        <v>50.609848679999999</v>
      </c>
    </row>
    <row r="1214" spans="1:87" x14ac:dyDescent="0.15">
      <c r="A1214" t="s">
        <v>68</v>
      </c>
      <c r="B1214" s="1">
        <f t="shared" si="349"/>
        <v>44044</v>
      </c>
      <c r="C1214" t="s">
        <v>50</v>
      </c>
      <c r="D1214" s="1">
        <v>43831</v>
      </c>
      <c r="E1214">
        <f t="array" ref="E1214:E1225">TRANSPOSE('[14]AG_Key Metrics P1'!$F$6:$Q$6)</f>
        <v>14302.331399999999</v>
      </c>
      <c r="F1214">
        <f t="array" ref="F1214:F1225">TRANSPOSE('[14]AG_Key Metrics P1'!$F$11:$Q$11)</f>
        <v>5742.7896843401913</v>
      </c>
      <c r="G1214">
        <f t="array" ref="G1214:G1225">TRANSPOSE('[14]AG_Key Metrics P1'!$F$16:$Q$16)</f>
        <v>6100.1606642218831</v>
      </c>
      <c r="H1214">
        <f t="array" ref="H1214:H1225">TRANSPOSE('[14]AG_Key Metrics P1'!$F$21:$Q$21)</f>
        <v>3917.5798135488208</v>
      </c>
      <c r="I1214">
        <f t="array" ref="I1214:I1225">TRANSPOSE('[14]AG_Key Metrics P1'!$F$7:$Q$7)</f>
        <v>35535.773526225006</v>
      </c>
      <c r="J1214">
        <f t="array" ref="J1214:J1225">TRANSPOSE('[14]AG_Key Metrics P1'!$F$12:$Q$12)</f>
        <v>12157.626353327476</v>
      </c>
      <c r="K1214">
        <f t="array" ref="K1214:K1225">TRANSPOSE('[14]AG_Key Metrics P1'!$F$17:$Q$17)</f>
        <v>12975.509069346692</v>
      </c>
      <c r="L1214">
        <f t="array" ref="L1214:L1225">TRANSPOSE('[14]AG_Key Metrics P1'!$F$22:$Q$22)</f>
        <v>7092.9320857306366</v>
      </c>
      <c r="M1214">
        <f t="array" ref="M1214:M1225">TRANSPOSE('[14]AG_Key Metrics P1'!$F$9:$Q$9)</f>
        <v>19461.058499999999</v>
      </c>
      <c r="N1214">
        <f t="array" ref="N1214:N1225">TRANSPOSE('[14]AG_Key Metrics P1'!$F$14:$Q$14)</f>
        <v>7770.516883734379</v>
      </c>
      <c r="O1214">
        <f t="array" ref="O1214:O1225">TRANSPOSE('[14]AG_Key Metrics P1'!$F$19:$Q$19)</f>
        <v>7582.2823837267006</v>
      </c>
      <c r="P1214">
        <f t="array" ref="P1214:P1225">TRANSPOSE('[14]AG_Key Metrics P1'!$F$24:$Q$24)</f>
        <v>4376.449741282956</v>
      </c>
      <c r="Q1214" t="str">
        <f t="array" ref="Q1214:Q1225">'[14]AG_Key Products'!$D$6</f>
        <v>FWD UL 2019</v>
      </c>
      <c r="R1214" t="str">
        <f t="array" ref="R1214:R1225">'[14]AG_Key Products'!$D$9</f>
        <v>FWD SmartKid</v>
      </c>
      <c r="S1214" t="str">
        <f t="array" ref="S1214:S1225">'[14]AG_Key Products'!$D$12</f>
        <v>CI Rider 2018</v>
      </c>
      <c r="T1214" t="str">
        <f t="array" ref="T1214:T1225">'[14]AG_Key Products'!$D$15</f>
        <v>Accident Rider 2019</v>
      </c>
      <c r="U1214" t="str">
        <f t="array" ref="U1214:U1225">'[14]AG_Key Products'!$D$18</f>
        <v>HS Rider 2019</v>
      </c>
      <c r="V1214" t="str">
        <f t="array" ref="V1214:V1225">'[14]AG_Key Products'!$D$21</f>
        <v>Medical Rider</v>
      </c>
      <c r="W1214" t="str">
        <f t="array" ref="W1214:W1225">'[14]AG_Key Products'!$D$24</f>
        <v>WoP CI 2018</v>
      </c>
      <c r="X1214" t="str">
        <f t="array" ref="X1214:X1225">'[14]AG_Key Products'!$D$27</f>
        <v>Family CI</v>
      </c>
      <c r="Y1214" t="str">
        <f t="array" ref="Y1214:Y1225">'[14]AG_Key Products'!$D$30</f>
        <v>Term Rider 2019</v>
      </c>
      <c r="Z1214" t="str">
        <f t="array" ref="Z1214:Z1225">'[14]AG_Key Products'!$D$33</f>
        <v>WoP CI + DTH 2018</v>
      </c>
      <c r="AA1214">
        <f t="array" ref="AA1214:AA1225">TRANSPOSE('[14]AG_Key Products'!$F$6:$Q$6)</f>
        <v>9491.1460000000006</v>
      </c>
      <c r="AB1214">
        <f t="array" ref="AB1214:AB1225">TRANSPOSE('[14]AG_Key Products'!$F$9:$Q$9)</f>
        <v>432.1574</v>
      </c>
      <c r="AC1214">
        <f t="array" ref="AC1214:AC1225">TRANSPOSE('[14]AG_Key Products'!$F$12:$Q$12)</f>
        <v>1055.635</v>
      </c>
      <c r="AD1214">
        <f t="array" ref="AD1214:AD1225">TRANSPOSE('[14]AG_Key Products'!$F$15:$Q$15)</f>
        <v>788.43089999999995</v>
      </c>
      <c r="AE1214">
        <f t="array" ref="AE1214:AE1225">TRANSPOSE('[14]AG_Key Products'!$F$18:$Q$18)</f>
        <v>639.59180000000003</v>
      </c>
      <c r="AF1214">
        <f t="array" ref="AF1214:AF1225">TRANSPOSE('[14]AG_Key Products'!$F$21:$Q$21)</f>
        <v>567.71280000000002</v>
      </c>
      <c r="AG1214">
        <f t="array" ref="AG1214:AG1225">TRANSPOSE('[14]AG_Key Products'!$F$24:$Q$24)</f>
        <v>201.4485</v>
      </c>
      <c r="AH1214">
        <f t="array" ref="AH1214:AH1225">TRANSPOSE('[14]AG_Key Products'!$F$27:$Q$27)</f>
        <v>63.643000000000001</v>
      </c>
      <c r="AI1214">
        <f t="array" ref="AI1214:AI1225">TRANSPOSE('[14]AG_Key Products'!$F$30:$Q$30)</f>
        <v>106.038</v>
      </c>
      <c r="AJ1214">
        <f t="array" ref="AJ1214:AJ1225">TRANSPOSE('[14]AG_Key Products'!$F$33:$Q$33)</f>
        <v>92.790999999999997</v>
      </c>
      <c r="AK1214">
        <f t="array" ref="AK1214:AK1225">TRANSPOSE('[14]AG_Key Products'!$F$36:$Q$36)</f>
        <v>863.73699999999917</v>
      </c>
      <c r="AL1214">
        <f t="array" ref="AL1214:AL1225">TRANSPOSE('[14]AG_Key Products'!$F$7:$Q$7)</f>
        <v>2138.2599636194509</v>
      </c>
      <c r="AM1214">
        <f t="array" ref="AM1214:AM1225">TRANSPOSE('[14]AG_Key Products'!$F$10:$Q$10)</f>
        <v>-6.237430973824635</v>
      </c>
      <c r="AN1214">
        <f t="array" ref="AN1214:AN1225">TRANSPOSE('[14]AG_Key Products'!$F$13:$Q$13)</f>
        <v>740.04092286888363</v>
      </c>
      <c r="AO1214">
        <f t="array" ref="AO1214:AO1225">TRANSPOSE('[14]AG_Key Products'!$F$16:$Q$16)</f>
        <v>1020.1993226856986</v>
      </c>
      <c r="AP1214">
        <f t="array" ref="AP1214:AP1225">TRANSPOSE('[14]AG_Key Products'!$F$19:$Q$19)</f>
        <v>708.48983070779764</v>
      </c>
      <c r="AQ1214">
        <f t="array" ref="AQ1214:AQ1225">TRANSPOSE('[14]AG_Key Products'!$F$22:$Q$22)</f>
        <v>319.17115973992208</v>
      </c>
      <c r="AR1214">
        <f t="array" ref="AR1214:AR1225">TRANSPOSE('[14]AG_Key Products'!$F$25:$Q$25)</f>
        <v>147.76401573258713</v>
      </c>
      <c r="AS1214">
        <f t="array" ref="AS1214:AS1225">TRANSPOSE('[14]AG_Key Products'!$F$28:$Q$28)</f>
        <v>21.787346486561358</v>
      </c>
      <c r="AT1214">
        <f t="array" ref="AT1214:AT1225">TRANSPOSE('[14]AG_Key Products'!$F$31:$Q$31)</f>
        <v>154.50329080958335</v>
      </c>
      <c r="AU1214">
        <f t="array" ref="AU1214:AU1225">TRANSPOSE('[14]AG_Key Products'!$F$34:$Q$35)</f>
        <v>93.457762303402873</v>
      </c>
      <c r="AV1214">
        <f t="array" ref="AV1214:AV1225">TRANSPOSE('[14]AG_Key Products'!$F$37:$Q$37)</f>
        <v>405.35350036012915</v>
      </c>
      <c r="AW1214" s="4" t="str">
        <f t="array" ref="AW1214:AW1225">'[14]AG_Key Products'!$D$8</f>
        <v>Universal Life</v>
      </c>
      <c r="AX1214" s="4" t="str">
        <f t="array" ref="AX1214:AX1225">'[14]AG_Key Products'!$D$11</f>
        <v>Traditional Par</v>
      </c>
      <c r="AY1214" s="4" t="str">
        <f t="array" ref="AY1214:AY1225">'[14]AG_Key Products'!$D$14</f>
        <v>Riders</v>
      </c>
      <c r="AZ1214" s="4" t="str">
        <f t="array" ref="AZ1214:AZ1225">'[14]AG_Key Products'!$D$17</f>
        <v>Riders</v>
      </c>
      <c r="BA1214" s="4" t="str">
        <f t="array" ref="BA1214:BA1225">'[14]AG_Key Products'!$D$20</f>
        <v>Riders</v>
      </c>
      <c r="BB1214" s="4" t="str">
        <f t="array" ref="BB1214:BB1225">'[14]AG_Key Products'!$D$23</f>
        <v>Riders</v>
      </c>
      <c r="BC1214" s="4" t="str">
        <f t="array" ref="BC1214:BC1225">'[14]AG_Key Products'!$D$26</f>
        <v>Riders</v>
      </c>
      <c r="BD1214" s="4" t="str">
        <f t="array" ref="BD1214:BD1225">'[14]AG_Key Products'!$D$29</f>
        <v>Traditional Par</v>
      </c>
      <c r="BE1214" s="4" t="str">
        <f t="array" ref="BE1214:BE1225">'[14]AG_Key Products'!$D$32</f>
        <v>Riders</v>
      </c>
      <c r="BF1214" s="4" t="str">
        <f t="array" ref="BF1214:BF1225">'[14]AG_Key Products'!$D$35</f>
        <v>Riders</v>
      </c>
      <c r="BG1214" s="4">
        <f t="array" ref="BG1214:BG1225">'[14]AG_Key Products'!$D$7</f>
        <v>0.25022439148489567</v>
      </c>
      <c r="BH1214" s="4">
        <f t="array" ref="BH1214:BH1225">'[14]AG_Key Products'!$D$10</f>
        <v>0.10025164797461279</v>
      </c>
      <c r="BI1214" s="4">
        <f t="array" ref="BI1214:BI1225">'[14]AG_Key Products'!$D$13</f>
        <v>1</v>
      </c>
      <c r="BJ1214" s="4">
        <f t="array" ref="BJ1214:BJ1225">'[14]AG_Key Products'!$D$16</f>
        <v>1</v>
      </c>
      <c r="BK1214" s="4">
        <f t="array" ref="BK1214:BK1225">'[14]AG_Key Products'!$D$19</f>
        <v>1</v>
      </c>
      <c r="BL1214" s="4">
        <f t="array" ref="BL1214:BL1225">'[14]AG_Key Products'!$D$22</f>
        <v>1</v>
      </c>
      <c r="BM1214" s="4">
        <f t="array" ref="BM1214:BM1225">'[14]AG_Key Products'!$D$25</f>
        <v>1</v>
      </c>
      <c r="BN1214" s="4">
        <f t="array" ref="BN1214:BN1225">'[14]AG_Key Products'!$D$28</f>
        <v>0.48</v>
      </c>
      <c r="BO1214" s="4">
        <f t="array" ref="BO1214:BO1225">'[14]AG_Key Products'!$D$31</f>
        <v>1</v>
      </c>
      <c r="BP1214" s="4">
        <f t="array" ref="BP1214:BP1225">'[14]AG_Key Products'!$D$34</f>
        <v>1</v>
      </c>
      <c r="BQ1214" t="str">
        <f>VLOOKUP(A1214,Misc!$A$3:$B$11,2,FALSE)</f>
        <v>VND</v>
      </c>
      <c r="BR1214">
        <f>INDEX(FX!$B$30:$AK$48,MATCH(Data!BQ1214,FX!$A$30:$A$48,0),MATCH(Data!D1214,Period,0))</f>
        <v>23173.225806449998</v>
      </c>
      <c r="BS1214">
        <f t="shared" si="341"/>
        <v>0.617192078455435</v>
      </c>
      <c r="BT1214">
        <f t="shared" si="342"/>
        <v>0</v>
      </c>
      <c r="BU1214">
        <f t="shared" si="343"/>
        <v>0.24782003732694619</v>
      </c>
      <c r="BV1214">
        <f t="shared" si="344"/>
        <v>0</v>
      </c>
      <c r="BW1214">
        <f t="shared" si="345"/>
        <v>0.26324175646378822</v>
      </c>
      <c r="BX1214">
        <f t="shared" si="346"/>
        <v>0</v>
      </c>
      <c r="BY1214">
        <f t="shared" si="347"/>
        <v>0.16905629998471805</v>
      </c>
      <c r="BZ1214">
        <f t="shared" si="348"/>
        <v>0</v>
      </c>
      <c r="CA1214">
        <f t="shared" si="333"/>
        <v>1.5212178674320853</v>
      </c>
      <c r="CB1214">
        <f t="shared" si="334"/>
        <v>0.52044451545697412</v>
      </c>
      <c r="CC1214">
        <f t="shared" si="335"/>
        <v>0.55545649571270506</v>
      </c>
      <c r="CD1214">
        <f t="shared" si="336"/>
        <v>0.30363473059993895</v>
      </c>
      <c r="CE1214" s="4">
        <f t="shared" si="337"/>
        <v>0.40152822108010949</v>
      </c>
      <c r="CF1214" s="4" t="str">
        <f t="shared" si="338"/>
        <v/>
      </c>
      <c r="CG1214" s="4">
        <f t="shared" si="339"/>
        <v>0.68217365233338245</v>
      </c>
      <c r="CH1214" s="4" t="str">
        <f t="shared" si="340"/>
        <v/>
      </c>
      <c r="CI1214">
        <f>INDEX(FX!$B$114:$AK$132,MATCH(Data!BQ1214,FX!$A$114:$A$132,0),MATCH(Data!D1214,Period,0))</f>
        <v>23360.081607647498</v>
      </c>
    </row>
    <row r="1215" spans="1:87" x14ac:dyDescent="0.15">
      <c r="A1215" t="s">
        <v>68</v>
      </c>
      <c r="B1215" s="1">
        <f t="shared" si="349"/>
        <v>44044</v>
      </c>
      <c r="C1215" t="s">
        <v>50</v>
      </c>
      <c r="D1215" s="1">
        <v>43862</v>
      </c>
      <c r="E1215">
        <v>39779.426700000004</v>
      </c>
      <c r="F1215">
        <v>13372.740153777995</v>
      </c>
      <c r="G1215">
        <v>14761.310270027985</v>
      </c>
      <c r="H1215">
        <v>8593.7069733610242</v>
      </c>
      <c r="I1215">
        <v>42783.195036740006</v>
      </c>
      <c r="J1215">
        <v>14637.140206735918</v>
      </c>
      <c r="K1215">
        <v>15621.82781261393</v>
      </c>
      <c r="L1215">
        <v>8539.5157244047623</v>
      </c>
      <c r="M1215">
        <v>28773.755700000002</v>
      </c>
      <c r="N1215">
        <v>9466.1814801823148</v>
      </c>
      <c r="O1215">
        <v>8588.2137720711289</v>
      </c>
      <c r="P1215">
        <v>4347.9014957478148</v>
      </c>
      <c r="Q1215" t="str">
        <v>FWD UL 2019</v>
      </c>
      <c r="R1215" t="str">
        <v>FWD SmartKid</v>
      </c>
      <c r="S1215" t="str">
        <v>CI Rider 2018</v>
      </c>
      <c r="T1215" t="str">
        <v>Accident Rider 2019</v>
      </c>
      <c r="U1215" t="str">
        <v>HS Rider 2019</v>
      </c>
      <c r="V1215" t="str">
        <v>Medical Rider</v>
      </c>
      <c r="W1215" t="str">
        <v>WoP CI 2018</v>
      </c>
      <c r="X1215" t="str">
        <v>Family CI</v>
      </c>
      <c r="Y1215" t="str">
        <v>Term Rider 2019</v>
      </c>
      <c r="Z1215" t="str">
        <v>WoP CI + DTH 2018</v>
      </c>
      <c r="AA1215">
        <v>23887.776000000002</v>
      </c>
      <c r="AB1215">
        <v>7349.3458000000001</v>
      </c>
      <c r="AC1215">
        <v>2240.5657999999999</v>
      </c>
      <c r="AD1215">
        <v>1927.1555000000001</v>
      </c>
      <c r="AE1215">
        <v>1637.3768</v>
      </c>
      <c r="AF1215">
        <v>1378.578</v>
      </c>
      <c r="AG1215">
        <v>552.46669999999995</v>
      </c>
      <c r="AH1215">
        <v>246.51499999999999</v>
      </c>
      <c r="AI1215">
        <v>202.08850000000001</v>
      </c>
      <c r="AJ1215">
        <v>230.23609999999999</v>
      </c>
      <c r="AK1215">
        <v>127.32250000000568</v>
      </c>
      <c r="AL1215">
        <v>5328.0104080669762</v>
      </c>
      <c r="AM1215">
        <v>700.96724506398709</v>
      </c>
      <c r="AN1215">
        <v>1450.9716105470654</v>
      </c>
      <c r="AO1215">
        <v>2391.6899936228297</v>
      </c>
      <c r="AP1215">
        <v>1743.4920722619097</v>
      </c>
      <c r="AQ1215">
        <v>630.09376085434224</v>
      </c>
      <c r="AR1215">
        <v>364.00406134310413</v>
      </c>
      <c r="AS1215">
        <v>97.41275533908275</v>
      </c>
      <c r="AT1215">
        <v>293.21367100272505</v>
      </c>
      <c r="AU1215">
        <v>219.67983389244469</v>
      </c>
      <c r="AV1215">
        <v>153.20474178352742</v>
      </c>
      <c r="AW1215" s="4" t="str">
        <v>Universal Life</v>
      </c>
      <c r="AX1215" s="4" t="str">
        <v>Traditional Par</v>
      </c>
      <c r="AY1215" s="4" t="str">
        <v>Riders</v>
      </c>
      <c r="AZ1215" s="4" t="str">
        <v>Riders</v>
      </c>
      <c r="BA1215" s="4" t="str">
        <v>Riders</v>
      </c>
      <c r="BB1215" s="4" t="str">
        <v>Riders</v>
      </c>
      <c r="BC1215" s="4" t="str">
        <v>Riders</v>
      </c>
      <c r="BD1215" s="4" t="str">
        <v>Traditional Par</v>
      </c>
      <c r="BE1215" s="4" t="str">
        <v>Riders</v>
      </c>
      <c r="BF1215" s="4" t="str">
        <v>Riders</v>
      </c>
      <c r="BG1215" s="4">
        <v>0.25022439148489567</v>
      </c>
      <c r="BH1215" s="4">
        <v>0.10025164797461279</v>
      </c>
      <c r="BI1215" s="4">
        <v>1</v>
      </c>
      <c r="BJ1215" s="4">
        <v>1</v>
      </c>
      <c r="BK1215" s="4">
        <v>1</v>
      </c>
      <c r="BL1215" s="4">
        <v>1</v>
      </c>
      <c r="BM1215" s="4">
        <v>1</v>
      </c>
      <c r="BN1215" s="4">
        <v>0.48</v>
      </c>
      <c r="BO1215" s="4">
        <v>1</v>
      </c>
      <c r="BP1215" s="4">
        <v>1</v>
      </c>
      <c r="BQ1215" t="str">
        <f>VLOOKUP(A1215,Misc!$A$3:$B$11,2,FALSE)</f>
        <v>VND</v>
      </c>
      <c r="BR1215">
        <f>INDEX(FX!$B$30:$AK$48,MATCH(Data!BQ1215,FX!$A$30:$A$48,0),MATCH(Data!D1215,Period,0))</f>
        <v>23230.86206897</v>
      </c>
      <c r="BS1215">
        <f t="shared" si="341"/>
        <v>1.7123525843293739</v>
      </c>
      <c r="BT1215">
        <f t="shared" si="342"/>
        <v>0</v>
      </c>
      <c r="BU1215">
        <f t="shared" si="343"/>
        <v>0.57564545448531901</v>
      </c>
      <c r="BV1215">
        <f t="shared" si="344"/>
        <v>0</v>
      </c>
      <c r="BW1215">
        <f t="shared" si="345"/>
        <v>0.63541810141195787</v>
      </c>
      <c r="BX1215">
        <f t="shared" si="346"/>
        <v>0</v>
      </c>
      <c r="BY1215">
        <f t="shared" si="347"/>
        <v>0.36992630526784614</v>
      </c>
      <c r="BZ1215">
        <f t="shared" si="348"/>
        <v>0</v>
      </c>
      <c r="CA1215">
        <f t="shared" si="333"/>
        <v>1.8314659920851422</v>
      </c>
      <c r="CB1215">
        <f t="shared" si="334"/>
        <v>0.62658771713982753</v>
      </c>
      <c r="CC1215">
        <f t="shared" si="335"/>
        <v>0.66874029273509639</v>
      </c>
      <c r="CD1215">
        <f t="shared" si="336"/>
        <v>0.36556018372851667</v>
      </c>
      <c r="CE1215" s="4">
        <f t="shared" si="337"/>
        <v>0.33617226951583978</v>
      </c>
      <c r="CF1215" s="4" t="str">
        <f t="shared" si="338"/>
        <v/>
      </c>
      <c r="CG1215" s="4">
        <f t="shared" si="339"/>
        <v>0.64262872638957069</v>
      </c>
      <c r="CH1215" s="4" t="str">
        <f t="shared" si="340"/>
        <v/>
      </c>
      <c r="CI1215">
        <f>INDEX(FX!$B$114:$AK$132,MATCH(Data!BQ1215,FX!$A$114:$A$132,0),MATCH(Data!D1215,Period,0))</f>
        <v>23360.081607647498</v>
      </c>
    </row>
    <row r="1216" spans="1:87" x14ac:dyDescent="0.15">
      <c r="A1216" t="s">
        <v>68</v>
      </c>
      <c r="B1216" s="1">
        <f t="shared" si="349"/>
        <v>44044</v>
      </c>
      <c r="C1216" t="s">
        <v>50</v>
      </c>
      <c r="D1216" s="1">
        <v>43891</v>
      </c>
      <c r="E1216">
        <v>67024.344400000002</v>
      </c>
      <c r="F1216">
        <v>19716.416550710001</v>
      </c>
      <c r="G1216">
        <v>21357.339012745873</v>
      </c>
      <c r="H1216">
        <v>11768.851399475299</v>
      </c>
      <c r="I1216">
        <v>78619.099540099996</v>
      </c>
      <c r="J1216">
        <v>26897.448446929047</v>
      </c>
      <c r="K1216">
        <v>28706.926510359666</v>
      </c>
      <c r="L1216">
        <v>15692.353882979782</v>
      </c>
      <c r="M1216">
        <v>58078.576400000005</v>
      </c>
      <c r="N1216">
        <v>22457.546977962913</v>
      </c>
      <c r="O1216">
        <v>19671.568009024784</v>
      </c>
      <c r="P1216">
        <v>10598.346845324133</v>
      </c>
      <c r="Q1216" t="str">
        <v>FWD UL 2019</v>
      </c>
      <c r="R1216" t="str">
        <v>FWD SmartKid</v>
      </c>
      <c r="S1216" t="str">
        <v>CI Rider 2018</v>
      </c>
      <c r="T1216" t="str">
        <v>Accident Rider 2019</v>
      </c>
      <c r="U1216" t="str">
        <v>HS Rider 2019</v>
      </c>
      <c r="V1216" t="str">
        <v>Medical Rider</v>
      </c>
      <c r="W1216" t="str">
        <v>WoP CI 2018</v>
      </c>
      <c r="X1216" t="str">
        <v>Family CI</v>
      </c>
      <c r="Y1216" t="str">
        <v>Term Rider 2019</v>
      </c>
      <c r="Z1216" t="str">
        <v>WoP CI + DTH 2018</v>
      </c>
      <c r="AA1216">
        <v>34432.474000000002</v>
      </c>
      <c r="AB1216">
        <v>21507.960599999999</v>
      </c>
      <c r="AC1216">
        <v>2785.3838999999998</v>
      </c>
      <c r="AD1216">
        <v>2680.4677999999999</v>
      </c>
      <c r="AE1216">
        <v>2140.5956999999999</v>
      </c>
      <c r="AF1216">
        <v>1628.79</v>
      </c>
      <c r="AG1216">
        <v>785.87040000000002</v>
      </c>
      <c r="AH1216">
        <v>157.54400000000001</v>
      </c>
      <c r="AI1216">
        <v>223.57599999999999</v>
      </c>
      <c r="AJ1216">
        <v>343.47649999999999</v>
      </c>
      <c r="AK1216">
        <v>338.20550000000367</v>
      </c>
      <c r="AL1216">
        <v>7810.719234257982</v>
      </c>
      <c r="AM1216">
        <v>2181.56335322307</v>
      </c>
      <c r="AN1216">
        <v>1768.8146193572061</v>
      </c>
      <c r="AO1216">
        <v>3334.9697751831654</v>
      </c>
      <c r="AP1216">
        <v>2311.9550099405851</v>
      </c>
      <c r="AQ1216">
        <v>779.49549866948246</v>
      </c>
      <c r="AR1216">
        <v>509.05482792488505</v>
      </c>
      <c r="AS1216">
        <v>41.458141071287898</v>
      </c>
      <c r="AT1216">
        <v>326.1574972089366</v>
      </c>
      <c r="AU1216">
        <v>320.3877150167948</v>
      </c>
      <c r="AV1216">
        <v>331.84087885660483</v>
      </c>
      <c r="AW1216" s="4" t="str">
        <v>Universal Life</v>
      </c>
      <c r="AX1216" s="4" t="str">
        <v>Traditional Par</v>
      </c>
      <c r="AY1216" s="4" t="str">
        <v>Riders</v>
      </c>
      <c r="AZ1216" s="4" t="str">
        <v>Riders</v>
      </c>
      <c r="BA1216" s="4" t="str">
        <v>Riders</v>
      </c>
      <c r="BB1216" s="4" t="str">
        <v>Riders</v>
      </c>
      <c r="BC1216" s="4" t="str">
        <v>Riders</v>
      </c>
      <c r="BD1216" s="4" t="str">
        <v>Traditional Par</v>
      </c>
      <c r="BE1216" s="4" t="str">
        <v>Riders</v>
      </c>
      <c r="BF1216" s="4" t="str">
        <v>Riders</v>
      </c>
      <c r="BG1216" s="4">
        <v>0.25022439148489567</v>
      </c>
      <c r="BH1216" s="4">
        <v>0.10025164797461279</v>
      </c>
      <c r="BI1216" s="4">
        <v>1</v>
      </c>
      <c r="BJ1216" s="4">
        <v>1</v>
      </c>
      <c r="BK1216" s="4">
        <v>1</v>
      </c>
      <c r="BL1216" s="4">
        <v>1</v>
      </c>
      <c r="BM1216" s="4">
        <v>1</v>
      </c>
      <c r="BN1216" s="4">
        <v>0.48</v>
      </c>
      <c r="BO1216" s="4">
        <v>1</v>
      </c>
      <c r="BP1216" s="4">
        <v>1</v>
      </c>
      <c r="BQ1216" t="str">
        <f>VLOOKUP(A1216,Misc!$A$3:$B$11,2,FALSE)</f>
        <v>VND</v>
      </c>
      <c r="BR1216">
        <f>INDEX(FX!$B$30:$AK$48,MATCH(Data!BQ1216,FX!$A$30:$A$48,0),MATCH(Data!D1216,Period,0))</f>
        <v>23349.225806449998</v>
      </c>
      <c r="BS1216">
        <f t="shared" si="341"/>
        <v>2.8705167766840978</v>
      </c>
      <c r="BT1216">
        <f t="shared" si="342"/>
        <v>0</v>
      </c>
      <c r="BU1216">
        <f t="shared" si="343"/>
        <v>0.84441414521176672</v>
      </c>
      <c r="BV1216">
        <f t="shared" si="344"/>
        <v>0</v>
      </c>
      <c r="BW1216">
        <f t="shared" si="345"/>
        <v>0.91469152723882241</v>
      </c>
      <c r="BX1216">
        <f t="shared" si="346"/>
        <v>0</v>
      </c>
      <c r="BY1216">
        <f t="shared" si="347"/>
        <v>0.50403604372288302</v>
      </c>
      <c r="BZ1216">
        <f t="shared" si="348"/>
        <v>0</v>
      </c>
      <c r="CA1216">
        <f t="shared" si="333"/>
        <v>3.3655318872842508</v>
      </c>
      <c r="CB1216">
        <f t="shared" si="334"/>
        <v>1.1514278459593867</v>
      </c>
      <c r="CC1216">
        <f t="shared" si="335"/>
        <v>1.2288881088909274</v>
      </c>
      <c r="CD1216">
        <f t="shared" si="336"/>
        <v>0.67175937766597971</v>
      </c>
      <c r="CE1216" s="4">
        <f t="shared" si="337"/>
        <v>0.29416798817222001</v>
      </c>
      <c r="CF1216" s="4" t="str">
        <f t="shared" si="338"/>
        <v/>
      </c>
      <c r="CG1216" s="4">
        <f t="shared" si="339"/>
        <v>0.59690620601396738</v>
      </c>
      <c r="CH1216" s="4" t="str">
        <f t="shared" si="340"/>
        <v/>
      </c>
      <c r="CI1216">
        <f>INDEX(FX!$B$114:$AK$132,MATCH(Data!BQ1216,FX!$A$114:$A$132,0),MATCH(Data!D1216,Period,0))</f>
        <v>23360.081607647498</v>
      </c>
    </row>
    <row r="1217" spans="1:87" x14ac:dyDescent="0.15">
      <c r="A1217" t="s">
        <v>68</v>
      </c>
      <c r="B1217" s="1">
        <f t="shared" si="349"/>
        <v>44044</v>
      </c>
      <c r="C1217" t="s">
        <v>50</v>
      </c>
      <c r="D1217" s="1">
        <v>43922</v>
      </c>
      <c r="E1217">
        <v>31813.977300000002</v>
      </c>
      <c r="F1217">
        <v>9905.7605417405266</v>
      </c>
      <c r="G1217">
        <v>11044.621970325417</v>
      </c>
      <c r="H1217">
        <v>6285.3610386469009</v>
      </c>
      <c r="I1217">
        <v>33525.006352334996</v>
      </c>
      <c r="J1217">
        <v>11469.695472481331</v>
      </c>
      <c r="K1217">
        <v>12241.298860538796</v>
      </c>
      <c r="L1217">
        <v>6691.5834280523113</v>
      </c>
      <c r="M1217">
        <v>22343.599100000003</v>
      </c>
      <c r="N1217">
        <v>9269.4391792197312</v>
      </c>
      <c r="O1217">
        <v>8890.0716417870281</v>
      </c>
      <c r="P1217">
        <v>5227.4093596422417</v>
      </c>
      <c r="Q1217" t="str">
        <v>FWD UL 2019</v>
      </c>
      <c r="R1217" t="str">
        <v>FWD SmartKid</v>
      </c>
      <c r="S1217" t="str">
        <v>CI Rider 2018</v>
      </c>
      <c r="T1217" t="str">
        <v>Accident Rider 2019</v>
      </c>
      <c r="U1217" t="str">
        <v>HS Rider 2019</v>
      </c>
      <c r="V1217" t="str">
        <v>Medical Rider</v>
      </c>
      <c r="W1217" t="str">
        <v>WoP CI 2018</v>
      </c>
      <c r="X1217" t="str">
        <v>Family CI</v>
      </c>
      <c r="Y1217" t="str">
        <v>Term Rider 2019</v>
      </c>
      <c r="Z1217" t="str">
        <v>WoP CI + DTH 2018</v>
      </c>
      <c r="AA1217">
        <v>17812.899000000001</v>
      </c>
      <c r="AB1217">
        <v>7904.4059999999999</v>
      </c>
      <c r="AC1217">
        <v>1623.3114</v>
      </c>
      <c r="AD1217">
        <v>1399.26</v>
      </c>
      <c r="AE1217">
        <v>1187.107</v>
      </c>
      <c r="AF1217">
        <v>916.86599999999999</v>
      </c>
      <c r="AG1217">
        <v>441.5849</v>
      </c>
      <c r="AH1217">
        <v>123.94499999999999</v>
      </c>
      <c r="AI1217">
        <v>122.50539999999999</v>
      </c>
      <c r="AJ1217">
        <v>216.02209999999999</v>
      </c>
      <c r="AK1217">
        <v>66.070500000008906</v>
      </c>
      <c r="AL1217">
        <v>3855.7122184889936</v>
      </c>
      <c r="AM1217">
        <v>750.44184321952196</v>
      </c>
      <c r="AN1217">
        <v>1022.334861551426</v>
      </c>
      <c r="AO1217">
        <v>1752.0085464632152</v>
      </c>
      <c r="AP1217">
        <v>1270.0297783960259</v>
      </c>
      <c r="AQ1217">
        <v>494.53007012766875</v>
      </c>
      <c r="AR1217">
        <v>281.15346199844026</v>
      </c>
      <c r="AS1217">
        <v>33.309511639237449</v>
      </c>
      <c r="AT1217">
        <v>169.56253293350488</v>
      </c>
      <c r="AU1217">
        <v>201.93803974666926</v>
      </c>
      <c r="AV1217">
        <v>74.739677175824909</v>
      </c>
      <c r="AW1217" s="4" t="str">
        <v>Universal Life</v>
      </c>
      <c r="AX1217" s="4" t="str">
        <v>Traditional Par</v>
      </c>
      <c r="AY1217" s="4" t="str">
        <v>Riders</v>
      </c>
      <c r="AZ1217" s="4" t="str">
        <v>Riders</v>
      </c>
      <c r="BA1217" s="4" t="str">
        <v>Riders</v>
      </c>
      <c r="BB1217" s="4" t="str">
        <v>Riders</v>
      </c>
      <c r="BC1217" s="4" t="str">
        <v>Riders</v>
      </c>
      <c r="BD1217" s="4" t="str">
        <v>Traditional Par</v>
      </c>
      <c r="BE1217" s="4" t="str">
        <v>Riders</v>
      </c>
      <c r="BF1217" s="4" t="str">
        <v>Riders</v>
      </c>
      <c r="BG1217" s="4">
        <v>0.25022439148489567</v>
      </c>
      <c r="BH1217" s="4">
        <v>0.10025164797461279</v>
      </c>
      <c r="BI1217" s="4">
        <v>1</v>
      </c>
      <c r="BJ1217" s="4">
        <v>1</v>
      </c>
      <c r="BK1217" s="4">
        <v>1</v>
      </c>
      <c r="BL1217" s="4">
        <v>1</v>
      </c>
      <c r="BM1217" s="4">
        <v>1</v>
      </c>
      <c r="BN1217" s="4">
        <v>0.48</v>
      </c>
      <c r="BO1217" s="4">
        <v>1</v>
      </c>
      <c r="BP1217" s="4">
        <v>1</v>
      </c>
      <c r="BQ1217" t="str">
        <f>VLOOKUP(A1217,Misc!$A$3:$B$11,2,FALSE)</f>
        <v>VND</v>
      </c>
      <c r="BR1217">
        <f>INDEX(FX!$B$30:$AK$48,MATCH(Data!BQ1217,FX!$A$30:$A$48,0),MATCH(Data!D1217,Period,0))</f>
        <v>23498.677419349999</v>
      </c>
      <c r="BS1217">
        <f t="shared" si="341"/>
        <v>1.3538624635019998</v>
      </c>
      <c r="BT1217">
        <f t="shared" si="342"/>
        <v>0</v>
      </c>
      <c r="BU1217">
        <f t="shared" si="343"/>
        <v>0.42154544977002079</v>
      </c>
      <c r="BV1217">
        <f t="shared" si="344"/>
        <v>0</v>
      </c>
      <c r="BW1217">
        <f t="shared" si="345"/>
        <v>0.47001036582725791</v>
      </c>
      <c r="BX1217">
        <f t="shared" si="346"/>
        <v>0</v>
      </c>
      <c r="BY1217">
        <f t="shared" si="347"/>
        <v>0.26747722548296343</v>
      </c>
      <c r="BZ1217">
        <f t="shared" si="348"/>
        <v>0</v>
      </c>
      <c r="CA1217">
        <f t="shared" si="333"/>
        <v>1.4351408062444337</v>
      </c>
      <c r="CB1217">
        <f t="shared" si="334"/>
        <v>0.49099552240975236</v>
      </c>
      <c r="CC1217">
        <f t="shared" si="335"/>
        <v>0.52402637397171192</v>
      </c>
      <c r="CD1217">
        <f t="shared" si="336"/>
        <v>0.28645376931652738</v>
      </c>
      <c r="CE1217" s="4">
        <f t="shared" si="337"/>
        <v>0.31136504714047575</v>
      </c>
      <c r="CF1217" s="4" t="str">
        <f t="shared" si="338"/>
        <v/>
      </c>
      <c r="CG1217" s="4">
        <f t="shared" si="339"/>
        <v>0.63451574587956971</v>
      </c>
      <c r="CH1217" s="4" t="str">
        <f t="shared" si="340"/>
        <v/>
      </c>
      <c r="CI1217">
        <f>INDEX(FX!$B$114:$AK$132,MATCH(Data!BQ1217,FX!$A$114:$A$132,0),MATCH(Data!D1217,Period,0))</f>
        <v>23360.081607647498</v>
      </c>
    </row>
    <row r="1218" spans="1:87" x14ac:dyDescent="0.15">
      <c r="A1218" t="s">
        <v>68</v>
      </c>
      <c r="B1218" s="1">
        <f t="shared" si="349"/>
        <v>44044</v>
      </c>
      <c r="C1218" t="s">
        <v>50</v>
      </c>
      <c r="D1218" s="1">
        <v>43952</v>
      </c>
      <c r="E1218">
        <v>53995.886700000003</v>
      </c>
      <c r="F1218">
        <v>16679.279605087511</v>
      </c>
      <c r="G1218">
        <v>19133.2409193649</v>
      </c>
      <c r="H1218">
        <v>10478.307546194072</v>
      </c>
      <c r="I1218">
        <v>50862.460389460008</v>
      </c>
      <c r="J1218">
        <v>17401.247460386337</v>
      </c>
      <c r="K1218">
        <v>18571.885471572394</v>
      </c>
      <c r="L1218">
        <v>10152.135199463542</v>
      </c>
      <c r="M1218">
        <v>33919.934699999998</v>
      </c>
      <c r="N1218">
        <v>12928.389464615531</v>
      </c>
      <c r="O1218">
        <v>12168.963849542133</v>
      </c>
      <c r="P1218">
        <v>6800.674686753433</v>
      </c>
      <c r="Q1218" t="str">
        <v>FWD UL 2019</v>
      </c>
      <c r="R1218" t="str">
        <v>FWD SmartKid</v>
      </c>
      <c r="S1218" t="str">
        <v>CI Rider 2018</v>
      </c>
      <c r="T1218" t="str">
        <v>Accident Rider 2019</v>
      </c>
      <c r="U1218" t="str">
        <v>HS Rider 2019</v>
      </c>
      <c r="V1218" t="str">
        <v>Medical Rider</v>
      </c>
      <c r="W1218" t="str">
        <v>WoP CI 2018</v>
      </c>
      <c r="X1218" t="str">
        <v>Family CI</v>
      </c>
      <c r="Y1218" t="str">
        <v>Term Rider 2019</v>
      </c>
      <c r="Z1218" t="str">
        <v>WoP CI + DTH 2018</v>
      </c>
      <c r="AA1218">
        <v>31425.532999999999</v>
      </c>
      <c r="AB1218">
        <v>11884.462</v>
      </c>
      <c r="AC1218">
        <v>3024.7318</v>
      </c>
      <c r="AD1218">
        <v>2306.3802999999998</v>
      </c>
      <c r="AE1218">
        <v>2087.6666</v>
      </c>
      <c r="AF1218">
        <v>1744.6959999999999</v>
      </c>
      <c r="AG1218">
        <v>692.93499999999995</v>
      </c>
      <c r="AH1218">
        <v>321.82</v>
      </c>
      <c r="AI1218">
        <v>135.4753</v>
      </c>
      <c r="AJ1218">
        <v>253.5917</v>
      </c>
      <c r="AK1218">
        <v>118.59500000001208</v>
      </c>
      <c r="AL1218">
        <v>6771.4456096024433</v>
      </c>
      <c r="AM1218">
        <v>1047.9188824197026</v>
      </c>
      <c r="AN1218">
        <v>1892.7160414810321</v>
      </c>
      <c r="AO1218">
        <v>2828.507199511987</v>
      </c>
      <c r="AP1218">
        <v>2191.8968152645384</v>
      </c>
      <c r="AQ1218">
        <v>843.96452547639944</v>
      </c>
      <c r="AR1218">
        <v>435.41130701208112</v>
      </c>
      <c r="AS1218">
        <v>92.155513728150353</v>
      </c>
      <c r="AT1218">
        <v>196.51445194515054</v>
      </c>
      <c r="AU1218">
        <v>237.07461358225459</v>
      </c>
      <c r="AV1218">
        <v>141.6746450637711</v>
      </c>
      <c r="AW1218" s="4" t="str">
        <v>Universal Life</v>
      </c>
      <c r="AX1218" s="4" t="str">
        <v>Traditional Par</v>
      </c>
      <c r="AY1218" s="4" t="str">
        <v>Riders</v>
      </c>
      <c r="AZ1218" s="4" t="str">
        <v>Riders</v>
      </c>
      <c r="BA1218" s="4" t="str">
        <v>Riders</v>
      </c>
      <c r="BB1218" s="4" t="str">
        <v>Riders</v>
      </c>
      <c r="BC1218" s="4" t="str">
        <v>Riders</v>
      </c>
      <c r="BD1218" s="4" t="str">
        <v>Traditional Par</v>
      </c>
      <c r="BE1218" s="4" t="str">
        <v>Riders</v>
      </c>
      <c r="BF1218" s="4" t="str">
        <v>Riders</v>
      </c>
      <c r="BG1218" s="4">
        <v>0.25022439148489567</v>
      </c>
      <c r="BH1218" s="4">
        <v>0.10025164797461279</v>
      </c>
      <c r="BI1218" s="4">
        <v>1</v>
      </c>
      <c r="BJ1218" s="4">
        <v>1</v>
      </c>
      <c r="BK1218" s="4">
        <v>1</v>
      </c>
      <c r="BL1218" s="4">
        <v>1</v>
      </c>
      <c r="BM1218" s="4">
        <v>1</v>
      </c>
      <c r="BN1218" s="4">
        <v>0.48</v>
      </c>
      <c r="BO1218" s="4">
        <v>1</v>
      </c>
      <c r="BP1218" s="4">
        <v>1</v>
      </c>
      <c r="BQ1218" t="str">
        <f>VLOOKUP(A1218,Misc!$A$3:$B$11,2,FALSE)</f>
        <v>VND</v>
      </c>
      <c r="BR1218">
        <f>INDEX(FX!$B$30:$AK$48,MATCH(Data!BQ1218,FX!$A$30:$A$48,0),MATCH(Data!D1218,Period,0))</f>
        <v>23347.93548</v>
      </c>
      <c r="BS1218">
        <f t="shared" si="341"/>
        <v>2.312662151488865</v>
      </c>
      <c r="BT1218">
        <f t="shared" si="342"/>
        <v>0</v>
      </c>
      <c r="BU1218">
        <f t="shared" si="343"/>
        <v>0.71437920579209646</v>
      </c>
      <c r="BV1218">
        <f t="shared" si="344"/>
        <v>0</v>
      </c>
      <c r="BW1218">
        <f t="shared" si="345"/>
        <v>0.81948320166271504</v>
      </c>
      <c r="BX1218">
        <f t="shared" si="346"/>
        <v>0</v>
      </c>
      <c r="BY1218">
        <f t="shared" si="347"/>
        <v>0.44878946813819409</v>
      </c>
      <c r="BZ1218">
        <f t="shared" si="348"/>
        <v>0</v>
      </c>
      <c r="CA1218">
        <f t="shared" si="333"/>
        <v>2.1773237458557904</v>
      </c>
      <c r="CB1218">
        <f t="shared" si="334"/>
        <v>0.74491381291620185</v>
      </c>
      <c r="CC1218">
        <f t="shared" si="335"/>
        <v>0.79502656640944391</v>
      </c>
      <c r="CD1218">
        <f t="shared" si="336"/>
        <v>0.43459331050196293</v>
      </c>
      <c r="CE1218" s="4">
        <f t="shared" si="337"/>
        <v>0.30889907777155751</v>
      </c>
      <c r="CF1218" s="4" t="str">
        <f t="shared" si="338"/>
        <v/>
      </c>
      <c r="CG1218" s="4">
        <f t="shared" si="339"/>
        <v>0.6282230284692859</v>
      </c>
      <c r="CH1218" s="4" t="str">
        <f t="shared" si="340"/>
        <v/>
      </c>
      <c r="CI1218">
        <f>INDEX(FX!$B$114:$AK$132,MATCH(Data!BQ1218,FX!$A$114:$A$132,0),MATCH(Data!D1218,Period,0))</f>
        <v>23360.081607647498</v>
      </c>
    </row>
    <row r="1219" spans="1:87" x14ac:dyDescent="0.15">
      <c r="A1219" t="s">
        <v>68</v>
      </c>
      <c r="B1219" s="1">
        <f t="shared" si="349"/>
        <v>44044</v>
      </c>
      <c r="C1219" t="s">
        <v>50</v>
      </c>
      <c r="D1219" s="1">
        <v>43983</v>
      </c>
      <c r="E1219">
        <v>86446.362399999998</v>
      </c>
      <c r="F1219">
        <v>25727.707399787643</v>
      </c>
      <c r="G1219">
        <v>29070.706051195804</v>
      </c>
      <c r="H1219">
        <v>15342.685917733577</v>
      </c>
      <c r="I1219">
        <v>85694.828444589992</v>
      </c>
      <c r="J1219">
        <v>29318.222209873344</v>
      </c>
      <c r="K1219">
        <v>31290.553527921351</v>
      </c>
      <c r="L1219">
        <v>17104.66771764322</v>
      </c>
      <c r="M1219">
        <v>56448.535100000008</v>
      </c>
      <c r="N1219">
        <v>20235.011555378762</v>
      </c>
      <c r="O1219">
        <v>18131.810409653815</v>
      </c>
      <c r="P1219">
        <v>9629.1017746653615</v>
      </c>
      <c r="Q1219" t="str">
        <v>FWD UL 2019</v>
      </c>
      <c r="R1219" t="str">
        <v>FWD SmartKid</v>
      </c>
      <c r="S1219" t="str">
        <v>CI Rider 2018</v>
      </c>
      <c r="T1219" t="str">
        <v>Accident Rider 2019</v>
      </c>
      <c r="U1219" t="str">
        <v>HS Rider 2019</v>
      </c>
      <c r="V1219" t="str">
        <v>Medical Rider</v>
      </c>
      <c r="W1219" t="str">
        <v>WoP CI 2018</v>
      </c>
      <c r="X1219" t="str">
        <v>Family CI</v>
      </c>
      <c r="Y1219" t="str">
        <v>Term Rider 2019</v>
      </c>
      <c r="Z1219" t="str">
        <v>WoP CI + DTH 2018</v>
      </c>
      <c r="AA1219">
        <v>48860.925000000003</v>
      </c>
      <c r="AB1219">
        <v>22665.277600000001</v>
      </c>
      <c r="AC1219">
        <v>4316.4249</v>
      </c>
      <c r="AD1219">
        <v>3234.9148</v>
      </c>
      <c r="AE1219">
        <v>2793.7613999999999</v>
      </c>
      <c r="AF1219">
        <v>2423.694</v>
      </c>
      <c r="AG1219">
        <v>1069.0517</v>
      </c>
      <c r="AH1219">
        <v>175.62299999999999</v>
      </c>
      <c r="AI1219">
        <v>364.18689999999998</v>
      </c>
      <c r="AJ1219">
        <v>447.09660000000002</v>
      </c>
      <c r="AK1219">
        <v>95.406499999982771</v>
      </c>
      <c r="AL1219">
        <v>11217.48626689043</v>
      </c>
      <c r="AM1219">
        <v>1974.1525282717857</v>
      </c>
      <c r="AN1219">
        <v>2685.5153936567353</v>
      </c>
      <c r="AO1219">
        <v>3973.425011068789</v>
      </c>
      <c r="AP1219">
        <v>2968.9248372262796</v>
      </c>
      <c r="AQ1219">
        <v>1205.4927566181282</v>
      </c>
      <c r="AR1219">
        <v>655.57738025107892</v>
      </c>
      <c r="AS1219">
        <v>51.488791333429532</v>
      </c>
      <c r="AT1219">
        <v>491.81838373838065</v>
      </c>
      <c r="AU1219">
        <v>403.07232079087481</v>
      </c>
      <c r="AV1219">
        <v>100.75372994173267</v>
      </c>
      <c r="AW1219" s="4" t="str">
        <v>Universal Life</v>
      </c>
      <c r="AX1219" s="4" t="str">
        <v>Traditional Par</v>
      </c>
      <c r="AY1219" s="4" t="str">
        <v>Riders</v>
      </c>
      <c r="AZ1219" s="4" t="str">
        <v>Riders</v>
      </c>
      <c r="BA1219" s="4" t="str">
        <v>Riders</v>
      </c>
      <c r="BB1219" s="4" t="str">
        <v>Riders</v>
      </c>
      <c r="BC1219" s="4" t="str">
        <v>Riders</v>
      </c>
      <c r="BD1219" s="4" t="str">
        <v>Traditional Par</v>
      </c>
      <c r="BE1219" s="4" t="str">
        <v>Riders</v>
      </c>
      <c r="BF1219" s="4" t="str">
        <v>Riders</v>
      </c>
      <c r="BG1219" s="4">
        <v>0.25022439148489567</v>
      </c>
      <c r="BH1219" s="4">
        <v>0.10025164797461279</v>
      </c>
      <c r="BI1219" s="4">
        <v>1</v>
      </c>
      <c r="BJ1219" s="4">
        <v>1</v>
      </c>
      <c r="BK1219" s="4">
        <v>1</v>
      </c>
      <c r="BL1219" s="4">
        <v>1</v>
      </c>
      <c r="BM1219" s="4">
        <v>1</v>
      </c>
      <c r="BN1219" s="4">
        <v>0.48</v>
      </c>
      <c r="BO1219" s="4">
        <v>1</v>
      </c>
      <c r="BP1219" s="4">
        <v>1</v>
      </c>
      <c r="BQ1219" t="str">
        <f>VLOOKUP(A1219,Misc!$A$3:$B$11,2,FALSE)</f>
        <v>VND</v>
      </c>
      <c r="BR1219">
        <f>INDEX(FX!$B$30:$AK$48,MATCH(Data!BQ1219,FX!$A$30:$A$48,0),MATCH(Data!D1219,Period,0))</f>
        <v>23229.9</v>
      </c>
      <c r="BS1219">
        <f t="shared" si="341"/>
        <v>3.7213402726658313</v>
      </c>
      <c r="BT1219">
        <f t="shared" si="342"/>
        <v>0</v>
      </c>
      <c r="BU1219">
        <f t="shared" si="343"/>
        <v>1.1075255338932859</v>
      </c>
      <c r="BV1219">
        <f t="shared" si="344"/>
        <v>0</v>
      </c>
      <c r="BW1219">
        <f t="shared" si="345"/>
        <v>1.251434834036987</v>
      </c>
      <c r="BX1219">
        <f t="shared" si="346"/>
        <v>0</v>
      </c>
      <c r="BY1219">
        <f t="shared" si="347"/>
        <v>0.66047145780797922</v>
      </c>
      <c r="BZ1219">
        <f t="shared" si="348"/>
        <v>0</v>
      </c>
      <c r="CA1219">
        <f t="shared" si="333"/>
        <v>3.6684301829037995</v>
      </c>
      <c r="CB1219">
        <f t="shared" si="334"/>
        <v>1.2550564977596355</v>
      </c>
      <c r="CC1219">
        <f t="shared" si="335"/>
        <v>1.3394881941541512</v>
      </c>
      <c r="CD1219">
        <f t="shared" si="336"/>
        <v>0.73221780663829472</v>
      </c>
      <c r="CE1219" s="4">
        <f t="shared" si="337"/>
        <v>0.29761469060712775</v>
      </c>
      <c r="CF1219" s="4" t="str">
        <f t="shared" si="338"/>
        <v/>
      </c>
      <c r="CG1219" s="4">
        <f t="shared" si="339"/>
        <v>0.59634874104096103</v>
      </c>
      <c r="CH1219" s="4" t="str">
        <f t="shared" si="340"/>
        <v/>
      </c>
      <c r="CI1219">
        <f>INDEX(FX!$B$114:$AK$132,MATCH(Data!BQ1219,FX!$A$114:$A$132,0),MATCH(Data!D1219,Period,0))</f>
        <v>23360.081607647498</v>
      </c>
    </row>
    <row r="1220" spans="1:87" x14ac:dyDescent="0.15">
      <c r="A1220" t="s">
        <v>68</v>
      </c>
      <c r="B1220" s="1">
        <f t="shared" si="349"/>
        <v>44044</v>
      </c>
      <c r="C1220" t="s">
        <v>50</v>
      </c>
      <c r="D1220" s="1">
        <v>44013</v>
      </c>
      <c r="E1220">
        <v>46461.914900000003</v>
      </c>
      <c r="F1220">
        <v>16668.103341434253</v>
      </c>
      <c r="G1220">
        <v>17351.549697016166</v>
      </c>
      <c r="H1220">
        <v>10162.301853873996</v>
      </c>
      <c r="I1220">
        <v>52346.901777744992</v>
      </c>
      <c r="J1220">
        <v>17909.109874817681</v>
      </c>
      <c r="K1220">
        <v>19113.913427763484</v>
      </c>
      <c r="L1220">
        <v>10448.429353409258</v>
      </c>
      <c r="M1220">
        <v>35023.163099999998</v>
      </c>
      <c r="N1220">
        <v>15700.78107458112</v>
      </c>
      <c r="O1220">
        <v>13438.953524055372</v>
      </c>
      <c r="P1220">
        <v>9415.1038728390504</v>
      </c>
      <c r="Q1220" t="str">
        <v>FWD UL 2019</v>
      </c>
      <c r="R1220" t="str">
        <v>FWD SmartKid</v>
      </c>
      <c r="S1220" t="str">
        <v>CI Rider 2018</v>
      </c>
      <c r="T1220" t="str">
        <v>Accident Rider 2019</v>
      </c>
      <c r="U1220" t="str">
        <v>HS Rider 2019</v>
      </c>
      <c r="V1220" t="str">
        <v>Medical Rider</v>
      </c>
      <c r="W1220" t="str">
        <v>WoP CI 2018</v>
      </c>
      <c r="X1220" t="str">
        <v>Family CI</v>
      </c>
      <c r="Y1220" t="str">
        <v>Term Rider 2019</v>
      </c>
      <c r="Z1220" t="str">
        <v>WoP CI + DTH 2018</v>
      </c>
      <c r="AA1220">
        <v>29366.885999999999</v>
      </c>
      <c r="AB1220">
        <v>7497.8552</v>
      </c>
      <c r="AC1220">
        <v>2663.6959999999999</v>
      </c>
      <c r="AD1220">
        <v>2049.62</v>
      </c>
      <c r="AE1220">
        <v>1773.4844000000001</v>
      </c>
      <c r="AF1220">
        <v>1813.174</v>
      </c>
      <c r="AG1220">
        <v>731.83040000000005</v>
      </c>
      <c r="AH1220">
        <v>44.723999999999997</v>
      </c>
      <c r="AI1220">
        <v>127.5256</v>
      </c>
      <c r="AJ1220">
        <v>292.9948</v>
      </c>
      <c r="AK1220">
        <v>100.12449999999808</v>
      </c>
      <c r="AL1220">
        <v>7657.3420724831612</v>
      </c>
      <c r="AM1220">
        <v>720.87187180666058</v>
      </c>
      <c r="AN1220">
        <v>1751.8039992342649</v>
      </c>
      <c r="AO1220">
        <v>2708.265203176763</v>
      </c>
      <c r="AP1220">
        <v>2013.0470175086025</v>
      </c>
      <c r="AQ1220">
        <v>828.02614989045151</v>
      </c>
      <c r="AR1220">
        <v>426.15051381616712</v>
      </c>
      <c r="AS1220">
        <v>8.739665003892096</v>
      </c>
      <c r="AT1220">
        <v>183.4473858853996</v>
      </c>
      <c r="AU1220">
        <v>239.79813924071846</v>
      </c>
      <c r="AV1220">
        <v>130.6113233881706</v>
      </c>
      <c r="AW1220" s="4" t="str">
        <v>Universal Life</v>
      </c>
      <c r="AX1220" s="4" t="str">
        <v>Traditional Par</v>
      </c>
      <c r="AY1220" s="4" t="str">
        <v>Riders</v>
      </c>
      <c r="AZ1220" s="4" t="str">
        <v>Riders</v>
      </c>
      <c r="BA1220" s="4" t="str">
        <v>Riders</v>
      </c>
      <c r="BB1220" s="4" t="str">
        <v>Riders</v>
      </c>
      <c r="BC1220" s="4" t="str">
        <v>Riders</v>
      </c>
      <c r="BD1220" s="4" t="str">
        <v>Traditional Par</v>
      </c>
      <c r="BE1220" s="4" t="str">
        <v>Riders</v>
      </c>
      <c r="BF1220" s="4" t="str">
        <v>Riders</v>
      </c>
      <c r="BG1220" s="4">
        <v>0.25022439148489567</v>
      </c>
      <c r="BH1220" s="4">
        <v>0.10025164797461279</v>
      </c>
      <c r="BI1220" s="4">
        <v>1</v>
      </c>
      <c r="BJ1220" s="4">
        <v>1</v>
      </c>
      <c r="BK1220" s="4">
        <v>1</v>
      </c>
      <c r="BL1220" s="4">
        <v>1</v>
      </c>
      <c r="BM1220" s="4">
        <v>1</v>
      </c>
      <c r="BN1220" s="4">
        <v>0.48</v>
      </c>
      <c r="BO1220" s="4">
        <v>1</v>
      </c>
      <c r="BP1220" s="4">
        <v>1</v>
      </c>
      <c r="BQ1220" t="str">
        <f>VLOOKUP(A1220,Misc!$A$3:$B$11,2,FALSE)</f>
        <v>VND</v>
      </c>
      <c r="BR1220">
        <f>INDEX(FX!$B$30:$AK$48,MATCH(Data!BQ1220,FX!$A$30:$A$48,0),MATCH(Data!D1220,Period,0))</f>
        <v>23189.096774189999</v>
      </c>
      <c r="BS1220">
        <f t="shared" si="341"/>
        <v>2.0036103757052404</v>
      </c>
      <c r="BT1220">
        <f t="shared" si="342"/>
        <v>0</v>
      </c>
      <c r="BU1220">
        <f t="shared" si="343"/>
        <v>0.71879053780077529</v>
      </c>
      <c r="BV1220">
        <f t="shared" si="344"/>
        <v>0</v>
      </c>
      <c r="BW1220">
        <f t="shared" si="345"/>
        <v>0.74826328364496031</v>
      </c>
      <c r="BX1220">
        <f t="shared" si="346"/>
        <v>0</v>
      </c>
      <c r="BY1220">
        <f t="shared" si="347"/>
        <v>0.43823620871619601</v>
      </c>
      <c r="BZ1220">
        <f t="shared" si="348"/>
        <v>0</v>
      </c>
      <c r="CA1220">
        <f t="shared" si="333"/>
        <v>2.2483850948262605</v>
      </c>
      <c r="CB1220">
        <f t="shared" si="334"/>
        <v>0.76922557661788848</v>
      </c>
      <c r="CC1220">
        <f t="shared" si="335"/>
        <v>0.82097386082653911</v>
      </c>
      <c r="CD1220">
        <f t="shared" si="336"/>
        <v>0.44877713913792877</v>
      </c>
      <c r="CE1220" s="4">
        <f t="shared" si="337"/>
        <v>0.35874766197882757</v>
      </c>
      <c r="CF1220" s="4" t="str">
        <f t="shared" si="338"/>
        <v/>
      </c>
      <c r="CG1220" s="4">
        <f t="shared" si="339"/>
        <v>0.60968555604116814</v>
      </c>
      <c r="CH1220" s="4" t="str">
        <f t="shared" si="340"/>
        <v/>
      </c>
      <c r="CI1220">
        <f>INDEX(FX!$B$114:$AK$132,MATCH(Data!BQ1220,FX!$A$114:$A$132,0),MATCH(Data!D1220,Period,0))</f>
        <v>23282</v>
      </c>
    </row>
    <row r="1221" spans="1:87" x14ac:dyDescent="0.15">
      <c r="A1221" t="s">
        <v>68</v>
      </c>
      <c r="B1221" s="1">
        <f t="shared" si="349"/>
        <v>44044</v>
      </c>
      <c r="C1221" t="s">
        <v>50</v>
      </c>
      <c r="D1221" s="1">
        <v>44044</v>
      </c>
      <c r="E1221">
        <v>66345.221099999995</v>
      </c>
      <c r="F1221">
        <v>21461.975497113261</v>
      </c>
      <c r="G1221">
        <v>21780.165042298409</v>
      </c>
      <c r="H1221">
        <v>12143.255955910698</v>
      </c>
      <c r="I1221">
        <v>69744.459935024992</v>
      </c>
      <c r="J1221">
        <v>23861.224899991736</v>
      </c>
      <c r="K1221">
        <v>25466.446417877785</v>
      </c>
      <c r="L1221">
        <v>13920.977893157342</v>
      </c>
      <c r="M1221">
        <v>46642.296599999987</v>
      </c>
      <c r="N1221">
        <v>20626.384818513288</v>
      </c>
      <c r="O1221">
        <v>17024.061907485204</v>
      </c>
      <c r="P1221">
        <v>12087.402642045743</v>
      </c>
      <c r="Q1221" t="str">
        <v>FWD UL 2019</v>
      </c>
      <c r="R1221" t="str">
        <v>FWD SmartKid</v>
      </c>
      <c r="S1221" t="str">
        <v>CI Rider 2018</v>
      </c>
      <c r="T1221" t="str">
        <v>Accident Rider 2019</v>
      </c>
      <c r="U1221" t="str">
        <v>HS Rider 2019</v>
      </c>
      <c r="V1221" t="str">
        <v>Medical Rider</v>
      </c>
      <c r="W1221" t="str">
        <v>WoP CI 2018</v>
      </c>
      <c r="X1221" t="str">
        <v>Family CI</v>
      </c>
      <c r="Y1221" t="str">
        <v>Term Rider 2019</v>
      </c>
      <c r="Z1221" t="str">
        <v>WoP CI + DTH 2018</v>
      </c>
      <c r="AA1221">
        <v>37079.603000000003</v>
      </c>
      <c r="AB1221">
        <v>18318.851999999999</v>
      </c>
      <c r="AC1221">
        <v>3088.8548000000001</v>
      </c>
      <c r="AD1221">
        <v>2487.6514000000002</v>
      </c>
      <c r="AE1221">
        <v>2063.1451999999999</v>
      </c>
      <c r="AF1221">
        <v>1933.1079999999999</v>
      </c>
      <c r="AG1221">
        <v>767.87030000000004</v>
      </c>
      <c r="AH1221">
        <v>100.666</v>
      </c>
      <c r="AI1221">
        <v>94.763900000000007</v>
      </c>
      <c r="AJ1221">
        <v>363.05849999999998</v>
      </c>
      <c r="AK1221">
        <v>47.647999999986496</v>
      </c>
      <c r="AL1221">
        <v>10033.45749834147</v>
      </c>
      <c r="AM1221">
        <v>1814.8488413411446</v>
      </c>
      <c r="AN1221">
        <v>2000.301459029246</v>
      </c>
      <c r="AO1221">
        <v>3322.3287620331525</v>
      </c>
      <c r="AP1221">
        <v>2362.1405024369392</v>
      </c>
      <c r="AQ1221">
        <v>934.57637905538559</v>
      </c>
      <c r="AR1221">
        <v>446.02386268247835</v>
      </c>
      <c r="AS1221">
        <v>26.696784982252723</v>
      </c>
      <c r="AT1221">
        <v>145.36915774148721</v>
      </c>
      <c r="AU1221">
        <v>297.3775850632</v>
      </c>
      <c r="AV1221">
        <v>78.854664406502707</v>
      </c>
      <c r="AW1221" s="4" t="str">
        <v>Universal Life</v>
      </c>
      <c r="AX1221" s="4" t="str">
        <v>Traditional Par</v>
      </c>
      <c r="AY1221" s="4" t="str">
        <v>Riders</v>
      </c>
      <c r="AZ1221" s="4" t="str">
        <v>Riders</v>
      </c>
      <c r="BA1221" s="4" t="str">
        <v>Riders</v>
      </c>
      <c r="BB1221" s="4" t="str">
        <v>Riders</v>
      </c>
      <c r="BC1221" s="4" t="str">
        <v>Riders</v>
      </c>
      <c r="BD1221" s="4" t="str">
        <v>Traditional Par</v>
      </c>
      <c r="BE1221" s="4" t="str">
        <v>Riders</v>
      </c>
      <c r="BF1221" s="4" t="str">
        <v>Riders</v>
      </c>
      <c r="BG1221" s="4">
        <v>0.25022439148489567</v>
      </c>
      <c r="BH1221" s="4">
        <v>0.10025164797461279</v>
      </c>
      <c r="BI1221" s="4">
        <v>1</v>
      </c>
      <c r="BJ1221" s="4">
        <v>1</v>
      </c>
      <c r="BK1221" s="4">
        <v>1</v>
      </c>
      <c r="BL1221" s="4">
        <v>1</v>
      </c>
      <c r="BM1221" s="4">
        <v>1</v>
      </c>
      <c r="BN1221" s="4">
        <v>0.48</v>
      </c>
      <c r="BO1221" s="4">
        <v>1</v>
      </c>
      <c r="BP1221" s="4">
        <v>1</v>
      </c>
      <c r="BQ1221" t="str">
        <f>VLOOKUP(A1221,Misc!$A$3:$B$11,2,FALSE)</f>
        <v>VND</v>
      </c>
      <c r="BR1221">
        <f>INDEX(FX!$B$30:$AK$48,MATCH(Data!BQ1221,FX!$A$30:$A$48,0),MATCH(Data!D1221,Period,0))</f>
        <v>23176.29032258</v>
      </c>
      <c r="BS1221">
        <f t="shared" si="341"/>
        <v>2.8626333281371497</v>
      </c>
      <c r="BT1221">
        <f t="shared" si="342"/>
        <v>0</v>
      </c>
      <c r="BU1221">
        <f t="shared" si="343"/>
        <v>0.92603152611544004</v>
      </c>
      <c r="BV1221">
        <f t="shared" si="344"/>
        <v>0</v>
      </c>
      <c r="BW1221">
        <f t="shared" si="345"/>
        <v>0.93976062342809952</v>
      </c>
      <c r="BX1221">
        <f t="shared" si="346"/>
        <v>0</v>
      </c>
      <c r="BY1221">
        <f t="shared" si="347"/>
        <v>0.52395166728127618</v>
      </c>
      <c r="BZ1221">
        <f t="shared" si="348"/>
        <v>0</v>
      </c>
      <c r="CA1221">
        <f t="shared" si="333"/>
        <v>2.9956386880433379</v>
      </c>
      <c r="CB1221">
        <f t="shared" si="334"/>
        <v>1.0248786573314894</v>
      </c>
      <c r="CC1221">
        <f t="shared" si="335"/>
        <v>1.0938255484012449</v>
      </c>
      <c r="CD1221">
        <f t="shared" si="336"/>
        <v>0.5979287815976867</v>
      </c>
      <c r="CE1221" s="4">
        <f t="shared" si="337"/>
        <v>0.32348939593952553</v>
      </c>
      <c r="CF1221" s="4" t="str">
        <f t="shared" si="338"/>
        <v/>
      </c>
      <c r="CG1221" s="4">
        <f t="shared" si="339"/>
        <v>0.5658032718164282</v>
      </c>
      <c r="CH1221" s="4" t="str">
        <f t="shared" si="340"/>
        <v/>
      </c>
      <c r="CI1221">
        <f>INDEX(FX!$B$114:$AK$132,MATCH(Data!BQ1221,FX!$A$114:$A$132,0),MATCH(Data!D1221,Period,0))</f>
        <v>23282</v>
      </c>
    </row>
    <row r="1222" spans="1:87" x14ac:dyDescent="0.15">
      <c r="A1222" t="s">
        <v>68</v>
      </c>
      <c r="B1222" s="1">
        <f t="shared" si="349"/>
        <v>44044</v>
      </c>
      <c r="C1222" t="s">
        <v>50</v>
      </c>
      <c r="D1222" s="1">
        <v>44075</v>
      </c>
      <c r="E1222">
        <v>104150.00977615001</v>
      </c>
      <c r="F1222">
        <v>34023.219974990519</v>
      </c>
      <c r="G1222">
        <v>36133.398673710493</v>
      </c>
      <c r="H1222">
        <v>20017.817248368625</v>
      </c>
      <c r="I1222">
        <v>104150.00977615001</v>
      </c>
      <c r="J1222">
        <v>35632.175070551602</v>
      </c>
      <c r="K1222">
        <v>38029.26635114917</v>
      </c>
      <c r="L1222">
        <v>20788.317595656928</v>
      </c>
      <c r="M1222">
        <v>43769.0766</v>
      </c>
      <c r="N1222">
        <v>19657.703225730285</v>
      </c>
      <c r="O1222">
        <v>16283.024231172494</v>
      </c>
      <c r="P1222">
        <v>11509.233328262852</v>
      </c>
      <c r="Q1222" t="str">
        <v>FWD UL 2019</v>
      </c>
      <c r="R1222" t="str">
        <v>FWD SmartKid</v>
      </c>
      <c r="S1222" t="str">
        <v>CI Rider 2018</v>
      </c>
      <c r="T1222" t="str">
        <v>Accident Rider 2019</v>
      </c>
      <c r="U1222" t="str">
        <v>HS Rider 2019</v>
      </c>
      <c r="V1222" t="str">
        <v>Medical Rider</v>
      </c>
      <c r="W1222" t="str">
        <v>WoP CI 2018</v>
      </c>
      <c r="X1222" t="str">
        <v>Family CI</v>
      </c>
      <c r="Y1222" t="str">
        <v>Term Rider 2019</v>
      </c>
      <c r="Z1222" t="str">
        <v>WoP CI + DTH 2018</v>
      </c>
      <c r="AA1222">
        <v>60511.155679943149</v>
      </c>
      <c r="AB1222">
        <v>26037.502444037502</v>
      </c>
      <c r="AC1222">
        <v>4338.2539685278425</v>
      </c>
      <c r="AD1222">
        <v>3681.8144936834678</v>
      </c>
      <c r="AE1222">
        <v>3179.7162677710758</v>
      </c>
      <c r="AF1222">
        <v>3489.0253275010255</v>
      </c>
      <c r="AG1222">
        <v>1093.6174937194464</v>
      </c>
      <c r="AH1222">
        <v>208.30001955230003</v>
      </c>
      <c r="AI1222">
        <v>414.49889401404073</v>
      </c>
      <c r="AJ1222">
        <v>467.07511896710355</v>
      </c>
      <c r="AK1222">
        <v>729.05006843304</v>
      </c>
      <c r="AL1222">
        <v>16135.056434143304</v>
      </c>
      <c r="AM1222">
        <v>2281.5948226988289</v>
      </c>
      <c r="AN1222">
        <v>2856.6674485930967</v>
      </c>
      <c r="AO1222">
        <v>4897.165926551027</v>
      </c>
      <c r="AP1222">
        <v>3604.0498646409828</v>
      </c>
      <c r="AQ1222">
        <v>1645.7682747795614</v>
      </c>
      <c r="AR1222">
        <v>630.4857066923098</v>
      </c>
      <c r="AS1222">
        <v>62.541232635720014</v>
      </c>
      <c r="AT1222">
        <v>595.64021481390432</v>
      </c>
      <c r="AU1222">
        <v>396.12839634902383</v>
      </c>
      <c r="AV1222">
        <v>918.12165309276497</v>
      </c>
      <c r="AW1222" s="4" t="str">
        <v>Universal Life</v>
      </c>
      <c r="AX1222" s="4" t="str">
        <v>Traditional Par</v>
      </c>
      <c r="AY1222" s="4" t="str">
        <v>Riders</v>
      </c>
      <c r="AZ1222" s="4" t="str">
        <v>Riders</v>
      </c>
      <c r="BA1222" s="4" t="str">
        <v>Riders</v>
      </c>
      <c r="BB1222" s="4" t="str">
        <v>Riders</v>
      </c>
      <c r="BC1222" s="4" t="str">
        <v>Riders</v>
      </c>
      <c r="BD1222" s="4" t="str">
        <v>Traditional Par</v>
      </c>
      <c r="BE1222" s="4" t="str">
        <v>Riders</v>
      </c>
      <c r="BF1222" s="4" t="str">
        <v>Riders</v>
      </c>
      <c r="BG1222" s="4">
        <v>0.25022439148489567</v>
      </c>
      <c r="BH1222" s="4">
        <v>0.10025164797461279</v>
      </c>
      <c r="BI1222" s="4">
        <v>1</v>
      </c>
      <c r="BJ1222" s="4">
        <v>1</v>
      </c>
      <c r="BK1222" s="4">
        <v>1</v>
      </c>
      <c r="BL1222" s="4">
        <v>1</v>
      </c>
      <c r="BM1222" s="4">
        <v>1</v>
      </c>
      <c r="BN1222" s="4">
        <v>0.48</v>
      </c>
      <c r="BO1222" s="4">
        <v>1</v>
      </c>
      <c r="BP1222" s="4">
        <v>1</v>
      </c>
      <c r="BQ1222" t="str">
        <f>VLOOKUP(A1222,Misc!$A$3:$B$11,2,FALSE)</f>
        <v>VND</v>
      </c>
      <c r="BR1222">
        <f>INDEX(FX!$B$30:$AK$48,MATCH(Data!BQ1222,FX!$A$30:$A$48,0),MATCH(Data!D1222,Period,0))</f>
        <v>23176.29032258</v>
      </c>
      <c r="BS1222">
        <f t="shared" si="341"/>
        <v>0</v>
      </c>
      <c r="BT1222">
        <f t="shared" si="342"/>
        <v>4.4938171004304177</v>
      </c>
      <c r="BU1222">
        <f t="shared" si="343"/>
        <v>0</v>
      </c>
      <c r="BV1222">
        <f t="shared" si="344"/>
        <v>1.4680183714234312</v>
      </c>
      <c r="BW1222">
        <f t="shared" si="345"/>
        <v>0</v>
      </c>
      <c r="BX1222">
        <f t="shared" si="346"/>
        <v>1.559067399087021</v>
      </c>
      <c r="BY1222">
        <f t="shared" si="347"/>
        <v>0</v>
      </c>
      <c r="BZ1222">
        <f t="shared" si="348"/>
        <v>0.86371964493669784</v>
      </c>
      <c r="CA1222">
        <f t="shared" si="333"/>
        <v>4.4734133569345422</v>
      </c>
      <c r="CB1222">
        <f t="shared" si="334"/>
        <v>1.5304602298149472</v>
      </c>
      <c r="CC1222">
        <f t="shared" si="335"/>
        <v>1.6334192230542552</v>
      </c>
      <c r="CD1222">
        <f t="shared" si="336"/>
        <v>0.89289225992856835</v>
      </c>
      <c r="CE1222" s="4" t="str">
        <f t="shared" si="337"/>
        <v/>
      </c>
      <c r="CF1222" s="4">
        <f t="shared" si="338"/>
        <v>0.32667514912496648</v>
      </c>
      <c r="CG1222" s="4" t="str">
        <f t="shared" si="339"/>
        <v/>
      </c>
      <c r="CH1222" s="4">
        <f t="shared" si="340"/>
        <v>0.58835751769183342</v>
      </c>
      <c r="CI1222">
        <f>INDEX(FX!$B$114:$AK$132,MATCH(Data!BQ1222,FX!$A$114:$A$132,0),MATCH(Data!D1222,Period,0))</f>
        <v>23282</v>
      </c>
    </row>
    <row r="1223" spans="1:87" x14ac:dyDescent="0.15">
      <c r="A1223" t="s">
        <v>68</v>
      </c>
      <c r="B1223" s="1">
        <f t="shared" si="349"/>
        <v>44044</v>
      </c>
      <c r="C1223" t="s">
        <v>50</v>
      </c>
      <c r="D1223" s="1">
        <v>44105</v>
      </c>
      <c r="E1223">
        <v>101568.15551999593</v>
      </c>
      <c r="F1223">
        <v>34546.823543134582</v>
      </c>
      <c r="G1223">
        <v>36817.141978767271</v>
      </c>
      <c r="H1223">
        <v>21309.776659711941</v>
      </c>
      <c r="I1223">
        <v>93189.716106690001</v>
      </c>
      <c r="J1223">
        <v>31882.400071060485</v>
      </c>
      <c r="K1223">
        <v>34027.231899699291</v>
      </c>
      <c r="L1223">
        <v>18600.64554231074</v>
      </c>
      <c r="M1223">
        <v>35106.280899999998</v>
      </c>
      <c r="N1223">
        <v>14402.080347588326</v>
      </c>
      <c r="O1223">
        <v>13871.940854922173</v>
      </c>
      <c r="P1223">
        <v>9031.1006405220287</v>
      </c>
      <c r="Q1223" t="str">
        <v>FWD UL 2019</v>
      </c>
      <c r="R1223" t="str">
        <v>FWD SmartKid</v>
      </c>
      <c r="S1223" t="str">
        <v>CI Rider 2018</v>
      </c>
      <c r="T1223" t="str">
        <v>Accident Rider 2019</v>
      </c>
      <c r="U1223" t="str">
        <v>HS Rider 2019</v>
      </c>
      <c r="V1223" t="str">
        <v>Medical Rider</v>
      </c>
      <c r="W1223" t="str">
        <v>WoP CI 2018</v>
      </c>
      <c r="X1223" t="str">
        <v>Family CI</v>
      </c>
      <c r="Y1223" t="str">
        <v>Term Rider 2019</v>
      </c>
      <c r="Z1223" t="str">
        <v>WoP CI + DTH 2018</v>
      </c>
      <c r="AA1223">
        <v>56878.167091197727</v>
      </c>
      <c r="AB1223">
        <v>25392.038879998981</v>
      </c>
      <c r="AC1223">
        <v>4857.8538181768754</v>
      </c>
      <c r="AD1223">
        <v>4039.3610752481504</v>
      </c>
      <c r="AE1223">
        <v>3488.503330193048</v>
      </c>
      <c r="AF1223">
        <v>3694.178913627281</v>
      </c>
      <c r="AG1223">
        <v>1224.6018688695731</v>
      </c>
      <c r="AH1223">
        <v>203.13631103999185</v>
      </c>
      <c r="AI1223">
        <v>454.75150936750816</v>
      </c>
      <c r="AJ1223">
        <v>523.01747811683003</v>
      </c>
      <c r="AK1223">
        <v>812.54524415994092</v>
      </c>
      <c r="AL1223">
        <v>15166.334629951494</v>
      </c>
      <c r="AM1223">
        <v>2225.0346234586646</v>
      </c>
      <c r="AN1223">
        <v>3198.81523144638</v>
      </c>
      <c r="AO1223">
        <v>5372.7371264029807</v>
      </c>
      <c r="AP1223">
        <v>3954.0446053053465</v>
      </c>
      <c r="AQ1223">
        <v>1742.538928991371</v>
      </c>
      <c r="AR1223">
        <v>706.00002207812793</v>
      </c>
      <c r="AS1223">
        <v>60.990850182442188</v>
      </c>
      <c r="AT1223">
        <v>653.48373816754838</v>
      </c>
      <c r="AU1223">
        <v>443.57334924432689</v>
      </c>
      <c r="AV1223">
        <v>1023.2704379059051</v>
      </c>
      <c r="AW1223" s="4" t="str">
        <v>Universal Life</v>
      </c>
      <c r="AX1223" s="4" t="str">
        <v>Traditional Par</v>
      </c>
      <c r="AY1223" s="4" t="str">
        <v>Riders</v>
      </c>
      <c r="AZ1223" s="4" t="str">
        <v>Riders</v>
      </c>
      <c r="BA1223" s="4" t="str">
        <v>Riders</v>
      </c>
      <c r="BB1223" s="4" t="str">
        <v>Riders</v>
      </c>
      <c r="BC1223" s="4" t="str">
        <v>Riders</v>
      </c>
      <c r="BD1223" s="4" t="str">
        <v>Traditional Par</v>
      </c>
      <c r="BE1223" s="4" t="str">
        <v>Riders</v>
      </c>
      <c r="BF1223" s="4" t="str">
        <v>Riders</v>
      </c>
      <c r="BG1223" s="4">
        <v>0.25022439148489567</v>
      </c>
      <c r="BH1223" s="4">
        <v>0.10025164797461279</v>
      </c>
      <c r="BI1223" s="4">
        <v>1</v>
      </c>
      <c r="BJ1223" s="4">
        <v>1</v>
      </c>
      <c r="BK1223" s="4">
        <v>1</v>
      </c>
      <c r="BL1223" s="4">
        <v>1</v>
      </c>
      <c r="BM1223" s="4">
        <v>1</v>
      </c>
      <c r="BN1223" s="4">
        <v>0.48</v>
      </c>
      <c r="BO1223" s="4">
        <v>1</v>
      </c>
      <c r="BP1223" s="4">
        <v>1</v>
      </c>
      <c r="BQ1223" t="str">
        <f>VLOOKUP(A1223,Misc!$A$3:$B$11,2,FALSE)</f>
        <v>VND</v>
      </c>
      <c r="BR1223">
        <f>INDEX(FX!$B$30:$AK$48,MATCH(Data!BQ1223,FX!$A$30:$A$48,0),MATCH(Data!D1223,Period,0))</f>
        <v>23176.29032258</v>
      </c>
      <c r="BS1223">
        <f t="shared" si="341"/>
        <v>0</v>
      </c>
      <c r="BT1223">
        <f t="shared" si="342"/>
        <v>4.3824164310299896</v>
      </c>
      <c r="BU1223">
        <f t="shared" si="343"/>
        <v>0</v>
      </c>
      <c r="BV1223">
        <f t="shared" si="344"/>
        <v>1.4906105792727578</v>
      </c>
      <c r="BW1223">
        <f t="shared" si="345"/>
        <v>0</v>
      </c>
      <c r="BX1223">
        <f t="shared" si="346"/>
        <v>1.5885692432363681</v>
      </c>
      <c r="BY1223">
        <f t="shared" si="347"/>
        <v>0</v>
      </c>
      <c r="BZ1223">
        <f t="shared" si="348"/>
        <v>0.91946452012427682</v>
      </c>
      <c r="CA1223">
        <f t="shared" si="333"/>
        <v>4.002650807778112</v>
      </c>
      <c r="CB1223">
        <f t="shared" si="334"/>
        <v>1.3694012572399488</v>
      </c>
      <c r="CC1223">
        <f t="shared" si="335"/>
        <v>1.4615252942057937</v>
      </c>
      <c r="CD1223">
        <f t="shared" si="336"/>
        <v>0.7989281652053406</v>
      </c>
      <c r="CE1223" s="4" t="str">
        <f t="shared" si="337"/>
        <v/>
      </c>
      <c r="CF1223" s="4">
        <f t="shared" si="338"/>
        <v>0.34013439907681775</v>
      </c>
      <c r="CG1223" s="4" t="str">
        <f t="shared" si="339"/>
        <v/>
      </c>
      <c r="CH1223" s="4">
        <f t="shared" si="340"/>
        <v>0.61683751135918219</v>
      </c>
      <c r="CI1223">
        <f>INDEX(FX!$B$114:$AK$132,MATCH(Data!BQ1223,FX!$A$114:$A$132,0),MATCH(Data!D1223,Period,0))</f>
        <v>23282</v>
      </c>
    </row>
    <row r="1224" spans="1:87" x14ac:dyDescent="0.15">
      <c r="A1224" t="s">
        <v>68</v>
      </c>
      <c r="B1224" s="1">
        <f t="shared" si="349"/>
        <v>44044</v>
      </c>
      <c r="C1224" t="s">
        <v>50</v>
      </c>
      <c r="D1224" s="1">
        <v>44136</v>
      </c>
      <c r="E1224">
        <v>116226.63593923453</v>
      </c>
      <c r="F1224">
        <v>46938.679601102413</v>
      </c>
      <c r="G1224">
        <v>42560.993131180803</v>
      </c>
      <c r="H1224">
        <v>29243.959213939543</v>
      </c>
      <c r="I1224">
        <v>107006.77879652998</v>
      </c>
      <c r="J1224">
        <v>36609.543138864166</v>
      </c>
      <c r="K1224">
        <v>39072.385120058578</v>
      </c>
      <c r="L1224">
        <v>21358.528024057214</v>
      </c>
      <c r="M1224">
        <v>66666.882299999997</v>
      </c>
      <c r="N1224">
        <v>24101.580642280391</v>
      </c>
      <c r="O1224">
        <v>23709.348528663057</v>
      </c>
      <c r="P1224">
        <v>13616.874509946145</v>
      </c>
      <c r="Q1224" t="str">
        <v>FWD UL 2019</v>
      </c>
      <c r="R1224" t="str">
        <v>FWD SmartKid</v>
      </c>
      <c r="S1224" t="str">
        <v>CI Rider 2018</v>
      </c>
      <c r="T1224" t="str">
        <v>Accident Rider 2019</v>
      </c>
      <c r="U1224" t="str">
        <v>HS Rider 2019</v>
      </c>
      <c r="V1224" t="str">
        <v>Medical Rider</v>
      </c>
      <c r="W1224" t="str">
        <v>WoP CI 2018</v>
      </c>
      <c r="X1224" t="str">
        <v>Family CI</v>
      </c>
      <c r="Y1224" t="str">
        <v>Term Rider 2019</v>
      </c>
      <c r="Z1224" t="str">
        <v>WoP CI + DTH 2018</v>
      </c>
      <c r="AA1224">
        <v>64505.782946275162</v>
      </c>
      <c r="AB1224">
        <v>29056.658984808633</v>
      </c>
      <c r="AC1224">
        <v>5816.0832472826132</v>
      </c>
      <c r="AD1224">
        <v>4750.7262018916226</v>
      </c>
      <c r="AE1224">
        <v>4102.8578201853788</v>
      </c>
      <c r="AF1224">
        <v>4205.0796882815057</v>
      </c>
      <c r="AG1224">
        <v>1466.1590654443148</v>
      </c>
      <c r="AH1224">
        <v>232.45327187846908</v>
      </c>
      <c r="AI1224">
        <v>534.83703750580514</v>
      </c>
      <c r="AJ1224">
        <v>626.18458816714849</v>
      </c>
      <c r="AK1224">
        <v>929.81308751388133</v>
      </c>
      <c r="AL1224">
        <v>17200.207738087054</v>
      </c>
      <c r="AM1224">
        <v>5546.4808184569765</v>
      </c>
      <c r="AN1224">
        <v>4926.2225104483732</v>
      </c>
      <c r="AO1224">
        <v>6318.9208805034841</v>
      </c>
      <c r="AP1224">
        <v>4650.3847910447903</v>
      </c>
      <c r="AQ1224">
        <v>4289.1812820471359</v>
      </c>
      <c r="AR1224">
        <v>1451.9373225095048</v>
      </c>
      <c r="AS1224">
        <v>69.793148290297808</v>
      </c>
      <c r="AT1224">
        <v>768.56766691299958</v>
      </c>
      <c r="AU1224">
        <v>546.03296088175352</v>
      </c>
      <c r="AV1224">
        <v>1170.9504819200411</v>
      </c>
      <c r="AW1224" s="4" t="str">
        <v>Universal Life</v>
      </c>
      <c r="AX1224" s="4" t="str">
        <v>Traditional Par</v>
      </c>
      <c r="AY1224" s="4" t="str">
        <v>Riders</v>
      </c>
      <c r="AZ1224" s="4" t="str">
        <v>Riders</v>
      </c>
      <c r="BA1224" s="4" t="str">
        <v>Riders</v>
      </c>
      <c r="BB1224" s="4" t="str">
        <v>Riders</v>
      </c>
      <c r="BC1224" s="4" t="str">
        <v>Riders</v>
      </c>
      <c r="BD1224" s="4" t="str">
        <v>Traditional Par</v>
      </c>
      <c r="BE1224" s="4" t="str">
        <v>Riders</v>
      </c>
      <c r="BF1224" s="4" t="str">
        <v>Riders</v>
      </c>
      <c r="BG1224" s="4">
        <v>0.25022439148489567</v>
      </c>
      <c r="BH1224" s="4">
        <v>0.10025164797461279</v>
      </c>
      <c r="BI1224" s="4">
        <v>1</v>
      </c>
      <c r="BJ1224" s="4">
        <v>1</v>
      </c>
      <c r="BK1224" s="4">
        <v>1</v>
      </c>
      <c r="BL1224" s="4">
        <v>1</v>
      </c>
      <c r="BM1224" s="4">
        <v>1</v>
      </c>
      <c r="BN1224" s="4">
        <v>0.48</v>
      </c>
      <c r="BO1224" s="4">
        <v>1</v>
      </c>
      <c r="BP1224" s="4">
        <v>1</v>
      </c>
      <c r="BQ1224" t="str">
        <f>VLOOKUP(A1224,Misc!$A$3:$B$11,2,FALSE)</f>
        <v>VND</v>
      </c>
      <c r="BR1224">
        <f>INDEX(FX!$B$30:$AK$48,MATCH(Data!BQ1224,FX!$A$30:$A$48,0),MATCH(Data!D1224,Period,0))</f>
        <v>23176.29032258</v>
      </c>
      <c r="BS1224">
        <f t="shared" si="341"/>
        <v>0</v>
      </c>
      <c r="BT1224">
        <f t="shared" si="342"/>
        <v>5.0148938558125602</v>
      </c>
      <c r="BU1224">
        <f t="shared" si="343"/>
        <v>0</v>
      </c>
      <c r="BV1224">
        <f t="shared" si="344"/>
        <v>2.0252887303267597</v>
      </c>
      <c r="BW1224">
        <f t="shared" si="345"/>
        <v>0</v>
      </c>
      <c r="BX1224">
        <f t="shared" si="346"/>
        <v>1.8364023119659854</v>
      </c>
      <c r="BY1224">
        <f t="shared" si="347"/>
        <v>0</v>
      </c>
      <c r="BZ1224">
        <f t="shared" si="348"/>
        <v>1.2618050087786477</v>
      </c>
      <c r="CA1224">
        <f t="shared" si="333"/>
        <v>4.5961162613405193</v>
      </c>
      <c r="CB1224">
        <f t="shared" si="334"/>
        <v>1.5724397877701299</v>
      </c>
      <c r="CC1224">
        <f t="shared" si="335"/>
        <v>1.6782228811982896</v>
      </c>
      <c r="CD1224">
        <f t="shared" si="336"/>
        <v>0.91738373095340664</v>
      </c>
      <c r="CE1224" s="4" t="str">
        <f t="shared" si="337"/>
        <v/>
      </c>
      <c r="CF1224" s="4">
        <f t="shared" si="338"/>
        <v>0.40385475516681768</v>
      </c>
      <c r="CG1224" s="4" t="str">
        <f t="shared" si="339"/>
        <v/>
      </c>
      <c r="CH1224" s="4">
        <f t="shared" si="340"/>
        <v>0.62302475192022044</v>
      </c>
      <c r="CI1224">
        <f>INDEX(FX!$B$114:$AK$132,MATCH(Data!BQ1224,FX!$A$114:$A$132,0),MATCH(Data!D1224,Period,0))</f>
        <v>23282</v>
      </c>
    </row>
    <row r="1225" spans="1:87" x14ac:dyDescent="0.15">
      <c r="A1225" t="s">
        <v>68</v>
      </c>
      <c r="B1225" s="1">
        <f t="shared" si="349"/>
        <v>44044</v>
      </c>
      <c r="C1225" t="s">
        <v>50</v>
      </c>
      <c r="D1225" s="1">
        <v>44166</v>
      </c>
      <c r="E1225">
        <v>156813.56986461949</v>
      </c>
      <c r="F1225">
        <v>62830.493178466029</v>
      </c>
      <c r="G1225">
        <v>56959.013587980538</v>
      </c>
      <c r="H1225">
        <v>38832.829954650544</v>
      </c>
      <c r="I1225">
        <v>126518.67133006001</v>
      </c>
      <c r="J1225">
        <v>43285.021827786928</v>
      </c>
      <c r="K1225">
        <v>46196.944779404905</v>
      </c>
      <c r="L1225">
        <v>25253.097210851134</v>
      </c>
      <c r="M1225">
        <v>87835.938500000004</v>
      </c>
      <c r="N1225">
        <v>32298.78057387314</v>
      </c>
      <c r="O1225">
        <v>31664.053012233129</v>
      </c>
      <c r="P1225">
        <v>18627.147636040067</v>
      </c>
      <c r="Q1225" t="str">
        <v>FWD UL 2019</v>
      </c>
      <c r="R1225" t="str">
        <v>FWD SmartKid</v>
      </c>
      <c r="S1225" t="str">
        <v>CI Rider 2018</v>
      </c>
      <c r="T1225" t="str">
        <v>Accident Rider 2019</v>
      </c>
      <c r="U1225" t="str">
        <v>HS Rider 2019</v>
      </c>
      <c r="V1225" t="str">
        <v>Medical Rider</v>
      </c>
      <c r="W1225" t="str">
        <v>WoP CI 2018</v>
      </c>
      <c r="X1225" t="str">
        <v>Family CI</v>
      </c>
      <c r="Y1225" t="str">
        <v>Term Rider 2019</v>
      </c>
      <c r="Z1225" t="str">
        <v>WoP CI + DTH 2018</v>
      </c>
      <c r="AA1225">
        <v>87658.785554322283</v>
      </c>
      <c r="AB1225">
        <v>39203.392466154874</v>
      </c>
      <c r="AC1225">
        <v>7773.6452539351021</v>
      </c>
      <c r="AD1225">
        <v>6236.4687725095728</v>
      </c>
      <c r="AE1225">
        <v>5385.9859706174093</v>
      </c>
      <c r="AF1225">
        <v>5331.6613753970632</v>
      </c>
      <c r="AG1225">
        <v>1959.6350285959556</v>
      </c>
      <c r="AH1225">
        <v>313.62713972923899</v>
      </c>
      <c r="AI1225">
        <v>702.10202420387293</v>
      </c>
      <c r="AJ1225">
        <v>836.94415037253134</v>
      </c>
      <c r="AK1225">
        <v>1411.3221287815977</v>
      </c>
      <c r="AL1225">
        <v>23373.862818757269</v>
      </c>
      <c r="AM1225">
        <v>7483.3402025212499</v>
      </c>
      <c r="AN1225">
        <v>6584.2775300830317</v>
      </c>
      <c r="AO1225">
        <v>8295.100806173059</v>
      </c>
      <c r="AP1225">
        <v>6104.7465791559207</v>
      </c>
      <c r="AQ1225">
        <v>5438.2946029050045</v>
      </c>
      <c r="AR1225">
        <v>1940.6265688185747</v>
      </c>
      <c r="AS1225">
        <v>94.165271558013245</v>
      </c>
      <c r="AT1225">
        <v>1008.929593196709</v>
      </c>
      <c r="AU1225">
        <v>729.81529912484734</v>
      </c>
      <c r="AV1225">
        <v>1777.3339061723455</v>
      </c>
      <c r="AW1225" s="4" t="str">
        <v>Universal Life</v>
      </c>
      <c r="AX1225" s="4" t="str">
        <v>Traditional Par</v>
      </c>
      <c r="AY1225" s="4" t="str">
        <v>Riders</v>
      </c>
      <c r="AZ1225" s="4" t="str">
        <v>Riders</v>
      </c>
      <c r="BA1225" s="4" t="str">
        <v>Riders</v>
      </c>
      <c r="BB1225" s="4" t="str">
        <v>Riders</v>
      </c>
      <c r="BC1225" s="4" t="str">
        <v>Riders</v>
      </c>
      <c r="BD1225" s="4" t="str">
        <v>Traditional Par</v>
      </c>
      <c r="BE1225" s="4" t="str">
        <v>Riders</v>
      </c>
      <c r="BF1225" s="4" t="str">
        <v>Riders</v>
      </c>
      <c r="BG1225" s="4">
        <v>0.25022439148489567</v>
      </c>
      <c r="BH1225" s="4">
        <v>0.10025164797461279</v>
      </c>
      <c r="BI1225" s="4">
        <v>1</v>
      </c>
      <c r="BJ1225" s="4">
        <v>1</v>
      </c>
      <c r="BK1225" s="4">
        <v>1</v>
      </c>
      <c r="BL1225" s="4">
        <v>1</v>
      </c>
      <c r="BM1225" s="4">
        <v>1</v>
      </c>
      <c r="BN1225" s="4">
        <v>0.48</v>
      </c>
      <c r="BO1225" s="4">
        <v>1</v>
      </c>
      <c r="BP1225" s="4">
        <v>1</v>
      </c>
      <c r="BQ1225" t="str">
        <f>VLOOKUP(A1225,Misc!$A$3:$B$11,2,FALSE)</f>
        <v>VND</v>
      </c>
      <c r="BR1225">
        <f>INDEX(FX!$B$30:$AK$48,MATCH(Data!BQ1225,FX!$A$30:$A$48,0),MATCH(Data!D1225,Period,0))</f>
        <v>23176.29032258</v>
      </c>
      <c r="BS1225">
        <f t="shared" si="341"/>
        <v>0</v>
      </c>
      <c r="BT1225">
        <f t="shared" si="342"/>
        <v>6.7661203618872729</v>
      </c>
      <c r="BU1225">
        <f t="shared" si="343"/>
        <v>0</v>
      </c>
      <c r="BV1225">
        <f t="shared" si="344"/>
        <v>2.7109814514729336</v>
      </c>
      <c r="BW1225">
        <f t="shared" si="345"/>
        <v>0</v>
      </c>
      <c r="BX1225">
        <f t="shared" si="346"/>
        <v>2.4576415291314757</v>
      </c>
      <c r="BY1225">
        <f t="shared" si="347"/>
        <v>0</v>
      </c>
      <c r="BZ1225">
        <f t="shared" si="348"/>
        <v>1.6755412283050675</v>
      </c>
      <c r="CA1225">
        <f t="shared" si="333"/>
        <v>5.4341839760355644</v>
      </c>
      <c r="CB1225">
        <f t="shared" si="334"/>
        <v>1.8591625215955214</v>
      </c>
      <c r="CC1225">
        <f t="shared" si="335"/>
        <v>1.9842343776052274</v>
      </c>
      <c r="CD1225">
        <f t="shared" si="336"/>
        <v>1.0846618508225725</v>
      </c>
      <c r="CE1225" s="4" t="str">
        <f t="shared" si="337"/>
        <v/>
      </c>
      <c r="CF1225" s="4">
        <f t="shared" si="338"/>
        <v>0.40067000089793847</v>
      </c>
      <c r="CG1225" s="4" t="str">
        <f t="shared" si="339"/>
        <v/>
      </c>
      <c r="CH1225" s="4">
        <f t="shared" si="340"/>
        <v>0.61805706099343116</v>
      </c>
      <c r="CI1225">
        <f>INDEX(FX!$B$114:$AK$132,MATCH(Data!BQ1225,FX!$A$114:$A$132,0),MATCH(Data!D1225,Period,0))</f>
        <v>23282</v>
      </c>
    </row>
    <row r="1226" spans="1:87" x14ac:dyDescent="0.15">
      <c r="A1226" t="s">
        <v>68</v>
      </c>
      <c r="B1226" s="1">
        <f t="shared" si="349"/>
        <v>44044</v>
      </c>
      <c r="C1226" t="s">
        <v>63</v>
      </c>
      <c r="D1226" s="1">
        <v>43831</v>
      </c>
      <c r="E1226">
        <f t="array" ref="E1226:E1237">TRANSPOSE('[14]BA_Key Metrics P1'!$F$6:$Q$6)</f>
        <v>4977.9421199999997</v>
      </c>
      <c r="F1226">
        <f t="array" ref="F1226:F1237">TRANSPOSE('[14]BA_Key Metrics P1'!$F$11:$Q$11)</f>
        <v>2189.1646271293953</v>
      </c>
      <c r="G1226">
        <f t="array" ref="G1226:G1237">TRANSPOSE('[14]BA_Key Metrics P1'!$F$16:$Q$16)</f>
        <v>1758.5582876272972</v>
      </c>
      <c r="H1226">
        <f t="array" ref="H1226:H1237">TRANSPOSE('[14]BA_Key Metrics P1'!$F$21:$Q$21)</f>
        <v>1192.3515418731297</v>
      </c>
      <c r="I1226">
        <f t="array" ref="I1226:I1237">TRANSPOSE('[14]BA_Key Metrics P1'!$F$7:$Q$7)</f>
        <v>11574.243200000001</v>
      </c>
      <c r="J1226">
        <f t="array" ref="J1226:J1237">TRANSPOSE('[14]BA_Key Metrics P1'!$F$12:$Q$12)</f>
        <v>4987.7298321293574</v>
      </c>
      <c r="K1226">
        <f t="array" ref="K1226:K1237">TRANSPOSE('[14]BA_Key Metrics P1'!$F$17:$Q$17)</f>
        <v>4311.7217589729789</v>
      </c>
      <c r="L1226">
        <f t="array" ref="L1226:L1237">TRANSPOSE('[14]BA_Key Metrics P1'!$F$22:$Q$22)</f>
        <v>2580.168024015702</v>
      </c>
      <c r="M1226">
        <f t="array" ref="M1226:M1237">TRANSPOSE('[14]BA_Key Metrics P1'!$F$9:$Q$9)</f>
        <v>10207.89012</v>
      </c>
      <c r="N1226">
        <f t="array" ref="N1226:N1237">TRANSPOSE('[14]BA_Key Metrics P1'!$F$14:$Q$14)</f>
        <v>3528.7634540162617</v>
      </c>
      <c r="O1226">
        <f t="array" ref="O1226:O1237">TRANSPOSE('[14]BA_Key Metrics P1'!$F$19:$Q$19)</f>
        <v>3301.2030156693909</v>
      </c>
      <c r="P1226">
        <f t="array" ref="P1226:P1237">TRANSPOSE('[14]BA_Key Metrics P1'!$F$24:$Q$24)</f>
        <v>1688.3897721438925</v>
      </c>
      <c r="Q1226" t="str">
        <f t="array" ref="Q1226:Q1237">'[14]BA_Key Products'!$D$6</f>
        <v>FWD UL 2019</v>
      </c>
      <c r="R1226" t="str">
        <f t="array" ref="R1226:R1237">'[14]BA_Key Products'!$D$9</f>
        <v>FWD SmartKid</v>
      </c>
      <c r="S1226" t="str">
        <f t="array" ref="S1226:S1237">'[14]BA_Key Products'!$D$12</f>
        <v>Credit Life - Regular</v>
      </c>
      <c r="T1226" t="str">
        <f t="array" ref="T1226:T1237">'[14]BA_Key Products'!$D$15</f>
        <v>CI Rider 2018</v>
      </c>
      <c r="U1226" t="str">
        <f t="array" ref="U1226:U1237">'[14]BA_Key Products'!$D$18</f>
        <v>Accident Rider 2019</v>
      </c>
      <c r="V1226" t="str">
        <f t="array" ref="V1226:V1237">'[14]BA_Key Products'!$D$21</f>
        <v xml:space="preserve">Medical Rider </v>
      </c>
      <c r="W1226" t="str">
        <f t="array" ref="W1226:W1237">'[14]BA_Key Products'!$D$24</f>
        <v>HS Rider 2019</v>
      </c>
      <c r="X1226" t="str">
        <f t="array" ref="X1226:X1237">'[14]BA_Key Products'!$D$27</f>
        <v>WoP CI 2018</v>
      </c>
      <c r="Y1226" t="str">
        <f t="array" ref="Y1226:Y1237">'[14]BA_Key Products'!$D$30</f>
        <v>WoP CI + DTH 2018</v>
      </c>
      <c r="Z1226" t="str">
        <f t="array" ref="Z1226:Z1237">'[14]BA_Key Products'!$D$33</f>
        <v>Family CI</v>
      </c>
      <c r="AA1226">
        <f t="array" ref="AA1226:AA1237">TRANSPOSE('[14]BA_Key Products'!$F$6:$Q$6)</f>
        <v>3372.098</v>
      </c>
      <c r="AB1226">
        <f t="array" ref="AB1226:AB1237">TRANSPOSE('[14]BA_Key Products'!$F$9:$Q$9)</f>
        <v>731.04819999999995</v>
      </c>
      <c r="AC1226">
        <f t="array" ref="AC1226:AC1237">TRANSPOSE('[14]BA_Key Products'!$F$12:$Q$12)</f>
        <v>0</v>
      </c>
      <c r="AD1226">
        <f t="array" ref="AD1226:AD1237">TRANSPOSE('[14]BA_Key Products'!$F$15:$Q$15)</f>
        <v>200.95840000000001</v>
      </c>
      <c r="AE1226">
        <f t="array" ref="AE1226:AE1237">TRANSPOSE('[14]BA_Key Products'!$F$18:$Q$18)</f>
        <v>234.733</v>
      </c>
      <c r="AF1226">
        <f t="array" ref="AF1226:AF1237">TRANSPOSE('[14]BA_Key Products'!$F$21:$Q$21)</f>
        <v>155.46</v>
      </c>
      <c r="AG1226">
        <f t="array" ref="AG1226:AG1237">TRANSPOSE('[14]BA_Key Products'!$F$24:$Q$24)</f>
        <v>218.05959999999999</v>
      </c>
      <c r="AH1226">
        <f t="array" ref="AH1226:AH1237">TRANSPOSE('[14]BA_Key Products'!$F$27:$Q$27)</f>
        <v>63.691099999999999</v>
      </c>
      <c r="AI1226">
        <f t="array" ref="AI1226:AI1237">TRANSPOSE('[14]BA_Key Products'!$F$30:$Q$30)</f>
        <v>16.966000000000001</v>
      </c>
      <c r="AJ1226">
        <f t="array" ref="AJ1226:AJ1237">TRANSPOSE('[14]BA_Key Products'!$F$33:$Q$33)</f>
        <v>10.972</v>
      </c>
      <c r="AK1226">
        <f t="array" ref="AK1226:AK1237">TRANSPOSE('[14]BA_Key Products'!$F$36:$Q$36)</f>
        <v>-26.04418000000021</v>
      </c>
      <c r="AL1226">
        <f t="array" ref="AL1226:AL1237">TRANSPOSE('[14]BA_Key Products'!$F$7:$Q$7)</f>
        <v>1243.5454338028842</v>
      </c>
      <c r="AM1226">
        <f t="array" ref="AM1226:AM1237">TRANSPOSE('[14]BA_Key Products'!$F$10:$Q$10)</f>
        <v>64.235305118887283</v>
      </c>
      <c r="AN1226">
        <f t="array" ref="AN1226:AN1237">TRANSPOSE('[14]BA_Key Products'!$F$13:$Q$13)</f>
        <v>0</v>
      </c>
      <c r="AO1226">
        <f t="array" ref="AO1226:AO1237">TRANSPOSE('[14]BA_Key Products'!$F$16:$Q$16)</f>
        <v>145.54064636963142</v>
      </c>
      <c r="AP1226">
        <f t="array" ref="AP1226:AP1237">TRANSPOSE('[14]BA_Key Products'!$F$19:$Q$19)</f>
        <v>300.08926170954254</v>
      </c>
      <c r="AQ1226">
        <f t="array" ref="AQ1226:AQ1237">TRANSPOSE('[14]BA_Key Products'!$F$22:$Q$22)</f>
        <v>113.17233997810561</v>
      </c>
      <c r="AR1226">
        <f t="array" ref="AR1226:AR1237">TRANSPOSE('[14]BA_Key Products'!$F$25:$Q$25)</f>
        <v>251.99518048982503</v>
      </c>
      <c r="AS1226">
        <f t="array" ref="AS1226:AS1237">TRANSPOSE('[14]BA_Key Products'!$F$28:$Q$28)</f>
        <v>40.478260772834702</v>
      </c>
      <c r="AT1226">
        <f t="array" ref="AT1226:AT1237">TRANSPOSE('[14]BA_Key Products'!$F$31:$Q$31)</f>
        <v>16.980625048692318</v>
      </c>
      <c r="AU1226">
        <f t="array" ref="AU1226:AU1237">TRANSPOSE('[14]BA_Key Products'!$F$34:$Q$35)</f>
        <v>3.9082987250271297</v>
      </c>
      <c r="AV1226">
        <f t="array" ref="AV1226:AV1237">TRANSPOSE('[14]BA_Key Products'!$F$37:$Q$37)</f>
        <v>9.2192751139650611</v>
      </c>
      <c r="AW1226" s="4" t="str">
        <f t="array" ref="AW1226:AW1237">'[14]BA_Key Products'!$D$8</f>
        <v>Universal Life</v>
      </c>
      <c r="AX1226" s="4" t="str">
        <f t="array" ref="AX1226:AX1237">'[14]BA_Key Products'!$D$11</f>
        <v>Traditional Par</v>
      </c>
      <c r="AY1226" s="4" t="str">
        <f t="array" ref="AY1226:AY1237">'[14]BA_Key Products'!$D$14</f>
        <v>Stand-alone protection</v>
      </c>
      <c r="AZ1226" s="4" t="str">
        <f t="array" ref="AZ1226:AZ1237">'[14]BA_Key Products'!$D$17</f>
        <v>Riders</v>
      </c>
      <c r="BA1226" s="4" t="str">
        <f t="array" ref="BA1226:BA1237">'[14]BA_Key Products'!$D$20</f>
        <v>Riders</v>
      </c>
      <c r="BB1226" s="4" t="str">
        <f t="array" ref="BB1226:BB1237">'[14]BA_Key Products'!$D$23</f>
        <v>Riders</v>
      </c>
      <c r="BC1226" s="4" t="str">
        <f t="array" ref="BC1226:BC1237">'[14]BA_Key Products'!$D$26</f>
        <v>Riders</v>
      </c>
      <c r="BD1226" s="4" t="str">
        <f t="array" ref="BD1226:BD1237">'[14]BA_Key Products'!$D$29</f>
        <v>Riders</v>
      </c>
      <c r="BE1226" s="4" t="str">
        <f t="array" ref="BE1226:BE1237">'[14]BA_Key Products'!$D$32</f>
        <v>Riders</v>
      </c>
      <c r="BF1226" s="4" t="str">
        <f t="array" ref="BF1226:BF1237">'[14]BA_Key Products'!$D$35</f>
        <v>Traditional Par</v>
      </c>
      <c r="BG1226" s="4">
        <f t="array" ref="BG1226:BG1237">'[14]BA_Key Products'!$D$7</f>
        <v>0.25022439148489567</v>
      </c>
      <c r="BH1226" s="4">
        <f t="array" ref="BH1226:BH1237">'[14]BA_Key Products'!$D$10</f>
        <v>0.10025164797461279</v>
      </c>
      <c r="BI1226" s="4">
        <f t="array" ref="BI1226:BI1237">'[14]BA_Key Products'!$D$13</f>
        <v>1</v>
      </c>
      <c r="BJ1226" s="4">
        <f t="array" ref="BJ1226:BJ1237">'[14]BA_Key Products'!$D$16</f>
        <v>1</v>
      </c>
      <c r="BK1226" s="4">
        <f t="array" ref="BK1226:BK1237">'[14]BA_Key Products'!$D$19</f>
        <v>1</v>
      </c>
      <c r="BL1226" s="4">
        <f t="array" ref="BL1226:BL1237">'[14]BA_Key Products'!$D$22</f>
        <v>1</v>
      </c>
      <c r="BM1226" s="4">
        <f t="array" ref="BM1226:BM1237">'[14]BA_Key Products'!$D$25</f>
        <v>1</v>
      </c>
      <c r="BN1226" s="4">
        <f t="array" ref="BN1226:BN1237">'[14]BA_Key Products'!$D$28</f>
        <v>1</v>
      </c>
      <c r="BO1226" s="4">
        <f t="array" ref="BO1226:BO1237">'[14]BA_Key Products'!$D$31</f>
        <v>1</v>
      </c>
      <c r="BP1226" s="4">
        <f t="array" ref="BP1226:BP1237">'[14]BA_Key Products'!$D$34</f>
        <v>0.48</v>
      </c>
      <c r="BQ1226" t="str">
        <f>VLOOKUP(A1226,Misc!$A$3:$B$11,2,FALSE)</f>
        <v>VND</v>
      </c>
      <c r="BR1226">
        <f>INDEX(FX!$B$30:$AK$48,MATCH(Data!BQ1226,FX!$A$30:$A$48,0),MATCH(Data!D1226,Period,0))</f>
        <v>23173.225806449998</v>
      </c>
      <c r="BS1226">
        <f t="shared" si="341"/>
        <v>0.21481437938668199</v>
      </c>
      <c r="BT1226">
        <f t="shared" si="342"/>
        <v>0</v>
      </c>
      <c r="BU1226">
        <f t="shared" si="343"/>
        <v>9.4469567828578557E-2</v>
      </c>
      <c r="BV1226">
        <f t="shared" si="344"/>
        <v>0</v>
      </c>
      <c r="BW1226">
        <f t="shared" si="345"/>
        <v>7.5887504929841185E-2</v>
      </c>
      <c r="BX1226">
        <f t="shared" si="346"/>
        <v>0</v>
      </c>
      <c r="BY1226">
        <f t="shared" si="347"/>
        <v>5.1453843838230436E-2</v>
      </c>
      <c r="BZ1226">
        <f t="shared" si="348"/>
        <v>0</v>
      </c>
      <c r="CA1226">
        <f t="shared" si="333"/>
        <v>0.49547100880892841</v>
      </c>
      <c r="CB1226">
        <f t="shared" si="334"/>
        <v>0.21351508594458424</v>
      </c>
      <c r="CC1226">
        <f t="shared" si="335"/>
        <v>0.18457648527911952</v>
      </c>
      <c r="CD1226">
        <f t="shared" si="336"/>
        <v>0.11045201242666124</v>
      </c>
      <c r="CE1226" s="4">
        <f t="shared" si="337"/>
        <v>0.43977301751539755</v>
      </c>
      <c r="CF1226" s="4" t="str">
        <f t="shared" si="338"/>
        <v/>
      </c>
      <c r="CG1226" s="4">
        <f t="shared" si="339"/>
        <v>0.54466051894719081</v>
      </c>
      <c r="CH1226" s="4" t="str">
        <f t="shared" si="340"/>
        <v/>
      </c>
      <c r="CI1226">
        <f>INDEX(FX!$B$114:$AK$132,MATCH(Data!BQ1226,FX!$A$114:$A$132,0),MATCH(Data!D1226,Period,0))</f>
        <v>23360.081607647498</v>
      </c>
    </row>
    <row r="1227" spans="1:87" x14ac:dyDescent="0.15">
      <c r="A1227" t="s">
        <v>68</v>
      </c>
      <c r="B1227" s="1">
        <f t="shared" si="349"/>
        <v>44044</v>
      </c>
      <c r="C1227" t="s">
        <v>63</v>
      </c>
      <c r="D1227" s="1">
        <v>43862</v>
      </c>
      <c r="E1227">
        <v>10311.94666</v>
      </c>
      <c r="F1227">
        <v>4575.7714538595646</v>
      </c>
      <c r="G1227">
        <v>3657.2646163695917</v>
      </c>
      <c r="H1227">
        <v>2367.1011549069553</v>
      </c>
      <c r="I1227">
        <v>8779.416425206</v>
      </c>
      <c r="J1227">
        <v>3783.3451791297789</v>
      </c>
      <c r="K1227">
        <v>3270.5724406879576</v>
      </c>
      <c r="L1227">
        <v>1957.1361287760858</v>
      </c>
      <c r="M1227">
        <v>3407.8563600000002</v>
      </c>
      <c r="N1227">
        <v>1309.0796686029819</v>
      </c>
      <c r="O1227">
        <v>1223.1725271076693</v>
      </c>
      <c r="P1227">
        <v>698.0362540812506</v>
      </c>
      <c r="Q1227" t="str">
        <v>FWD UL 2019</v>
      </c>
      <c r="R1227" t="str">
        <v>FWD SmartKid</v>
      </c>
      <c r="S1227" t="str">
        <v>Credit Life - Regular</v>
      </c>
      <c r="T1227" t="str">
        <v>CI Rider 2018</v>
      </c>
      <c r="U1227" t="str">
        <v>Accident Rider 2019</v>
      </c>
      <c r="V1227" t="str">
        <v xml:space="preserve">Medical Rider </v>
      </c>
      <c r="W1227" t="str">
        <v>HS Rider 2019</v>
      </c>
      <c r="X1227" t="str">
        <v>WoP CI 2018</v>
      </c>
      <c r="Y1227" t="str">
        <v>WoP CI + DTH 2018</v>
      </c>
      <c r="Z1227" t="str">
        <v>Family CI</v>
      </c>
      <c r="AA1227">
        <v>7077.9290000000001</v>
      </c>
      <c r="AB1227">
        <v>1303.0019</v>
      </c>
      <c r="AC1227">
        <v>0</v>
      </c>
      <c r="AD1227">
        <v>436.60599999999999</v>
      </c>
      <c r="AE1227">
        <v>418.66399999999999</v>
      </c>
      <c r="AF1227">
        <v>400.1816</v>
      </c>
      <c r="AG1227">
        <v>444.72680000000003</v>
      </c>
      <c r="AH1227">
        <v>144.4067</v>
      </c>
      <c r="AI1227">
        <v>19.8657</v>
      </c>
      <c r="AJ1227">
        <v>13.946999999999999</v>
      </c>
      <c r="AK1227">
        <v>52.617959999999641</v>
      </c>
      <c r="AL1227">
        <v>2683.0144184996966</v>
      </c>
      <c r="AM1227">
        <v>134.36573345554922</v>
      </c>
      <c r="AN1227">
        <v>0</v>
      </c>
      <c r="AO1227">
        <v>286.02196748296763</v>
      </c>
      <c r="AP1227">
        <v>538.64304648480424</v>
      </c>
      <c r="AQ1227">
        <v>253.43286992186032</v>
      </c>
      <c r="AR1227">
        <v>504.44439848588621</v>
      </c>
      <c r="AS1227">
        <v>103.54392049399095</v>
      </c>
      <c r="AT1227">
        <v>18.257164963638996</v>
      </c>
      <c r="AU1227">
        <v>4.3167529512061318</v>
      </c>
      <c r="AV1227">
        <v>49.731181119964425</v>
      </c>
      <c r="AW1227" s="4" t="str">
        <v>Universal Life</v>
      </c>
      <c r="AX1227" s="4" t="str">
        <v>Traditional Par</v>
      </c>
      <c r="AY1227" s="4" t="str">
        <v>Stand-alone protection</v>
      </c>
      <c r="AZ1227" s="4" t="str">
        <v>Riders</v>
      </c>
      <c r="BA1227" s="4" t="str">
        <v>Riders</v>
      </c>
      <c r="BB1227" s="4" t="str">
        <v>Riders</v>
      </c>
      <c r="BC1227" s="4" t="str">
        <v>Riders</v>
      </c>
      <c r="BD1227" s="4" t="str">
        <v>Riders</v>
      </c>
      <c r="BE1227" s="4" t="str">
        <v>Riders</v>
      </c>
      <c r="BF1227" s="4" t="str">
        <v>Traditional Par</v>
      </c>
      <c r="BG1227" s="4">
        <v>0.25022439148489567</v>
      </c>
      <c r="BH1227" s="4">
        <v>0.10025164797461279</v>
      </c>
      <c r="BI1227" s="4">
        <v>1</v>
      </c>
      <c r="BJ1227" s="4">
        <v>1</v>
      </c>
      <c r="BK1227" s="4">
        <v>1</v>
      </c>
      <c r="BL1227" s="4">
        <v>1</v>
      </c>
      <c r="BM1227" s="4">
        <v>1</v>
      </c>
      <c r="BN1227" s="4">
        <v>1</v>
      </c>
      <c r="BO1227" s="4">
        <v>1</v>
      </c>
      <c r="BP1227" s="4">
        <v>0.48</v>
      </c>
      <c r="BQ1227" t="str">
        <f>VLOOKUP(A1227,Misc!$A$3:$B$11,2,FALSE)</f>
        <v>VND</v>
      </c>
      <c r="BR1227">
        <f>INDEX(FX!$B$30:$AK$48,MATCH(Data!BQ1227,FX!$A$30:$A$48,0),MATCH(Data!D1227,Period,0))</f>
        <v>23230.86206897</v>
      </c>
      <c r="BS1227">
        <f t="shared" si="341"/>
        <v>0.44388996970430578</v>
      </c>
      <c r="BT1227">
        <f t="shared" si="342"/>
        <v>0</v>
      </c>
      <c r="BU1227">
        <f t="shared" si="343"/>
        <v>0.19696950721305898</v>
      </c>
      <c r="BV1227">
        <f t="shared" si="344"/>
        <v>0</v>
      </c>
      <c r="BW1227">
        <f t="shared" si="345"/>
        <v>0.1574312914222277</v>
      </c>
      <c r="BX1227">
        <f t="shared" si="346"/>
        <v>0</v>
      </c>
      <c r="BY1227">
        <f t="shared" si="347"/>
        <v>0.10189467562070144</v>
      </c>
      <c r="BZ1227">
        <f t="shared" si="348"/>
        <v>0</v>
      </c>
      <c r="CA1227">
        <f t="shared" si="333"/>
        <v>0.37582986963246917</v>
      </c>
      <c r="CB1227">
        <f t="shared" si="334"/>
        <v>0.16195770385884301</v>
      </c>
      <c r="CC1227">
        <f t="shared" si="335"/>
        <v>0.14000689276775707</v>
      </c>
      <c r="CD1227">
        <f t="shared" si="336"/>
        <v>8.3781219674137139E-2</v>
      </c>
      <c r="CE1227" s="4">
        <f t="shared" si="337"/>
        <v>0.44373498086534563</v>
      </c>
      <c r="CF1227" s="4" t="str">
        <f t="shared" si="338"/>
        <v/>
      </c>
      <c r="CG1227" s="4">
        <f t="shared" si="339"/>
        <v>0.51731192844222074</v>
      </c>
      <c r="CH1227" s="4" t="str">
        <f t="shared" si="340"/>
        <v/>
      </c>
      <c r="CI1227">
        <f>INDEX(FX!$B$114:$AK$132,MATCH(Data!BQ1227,FX!$A$114:$A$132,0),MATCH(Data!D1227,Period,0))</f>
        <v>23360.081607647498</v>
      </c>
    </row>
    <row r="1228" spans="1:87" x14ac:dyDescent="0.15">
      <c r="A1228" t="s">
        <v>68</v>
      </c>
      <c r="B1228" s="1">
        <f t="shared" si="349"/>
        <v>44044</v>
      </c>
      <c r="C1228" t="s">
        <v>63</v>
      </c>
      <c r="D1228" s="1">
        <v>43891</v>
      </c>
      <c r="E1228">
        <v>22329.02378</v>
      </c>
      <c r="F1228">
        <v>9601.1076056475158</v>
      </c>
      <c r="G1228">
        <v>7907.4971447540947</v>
      </c>
      <c r="H1228">
        <v>5060.4333784071378</v>
      </c>
      <c r="I1228">
        <v>24198.628477818002</v>
      </c>
      <c r="J1228">
        <v>10428.001128867012</v>
      </c>
      <c r="K1228">
        <v>9014.6501280568591</v>
      </c>
      <c r="L1228">
        <v>5394.4371432808339</v>
      </c>
      <c r="M1228">
        <v>13915.44231</v>
      </c>
      <c r="N1228">
        <v>5018.1562012978438</v>
      </c>
      <c r="O1228">
        <v>4832.0129234336309</v>
      </c>
      <c r="P1228">
        <v>2626.5261699501407</v>
      </c>
      <c r="Q1228" t="str">
        <v>FWD UL 2019</v>
      </c>
      <c r="R1228" t="str">
        <v>FWD SmartKid</v>
      </c>
      <c r="S1228" t="str">
        <v>Credit Life - Regular</v>
      </c>
      <c r="T1228" t="str">
        <v>CI Rider 2018</v>
      </c>
      <c r="U1228" t="str">
        <v>Accident Rider 2019</v>
      </c>
      <c r="V1228" t="str">
        <v xml:space="preserve">Medical Rider </v>
      </c>
      <c r="W1228" t="str">
        <v>HS Rider 2019</v>
      </c>
      <c r="X1228" t="str">
        <v>WoP CI 2018</v>
      </c>
      <c r="Y1228" t="str">
        <v>WoP CI + DTH 2018</v>
      </c>
      <c r="Z1228" t="str">
        <v>Family CI</v>
      </c>
      <c r="AA1228">
        <v>14357.665999999999</v>
      </c>
      <c r="AB1228">
        <v>3695.8236000000002</v>
      </c>
      <c r="AC1228">
        <v>0</v>
      </c>
      <c r="AD1228">
        <v>897.55200000000002</v>
      </c>
      <c r="AE1228">
        <v>917.82259999999997</v>
      </c>
      <c r="AF1228">
        <v>966.43679999999995</v>
      </c>
      <c r="AG1228">
        <v>790.85119999999995</v>
      </c>
      <c r="AH1228">
        <v>293.49770000000001</v>
      </c>
      <c r="AI1228">
        <v>76.012600000000006</v>
      </c>
      <c r="AJ1228">
        <v>193.54599999999999</v>
      </c>
      <c r="AK1228">
        <v>139.8152800000006</v>
      </c>
      <c r="AL1228">
        <v>5457.2270905973401</v>
      </c>
      <c r="AM1228">
        <v>369.27286620171071</v>
      </c>
      <c r="AN1228">
        <v>0</v>
      </c>
      <c r="AO1228">
        <v>619.55876710023642</v>
      </c>
      <c r="AP1228">
        <v>1164.5339817729146</v>
      </c>
      <c r="AQ1228">
        <v>647.57396711590866</v>
      </c>
      <c r="AR1228">
        <v>897.26725239535256</v>
      </c>
      <c r="AS1228">
        <v>181.75625448019662</v>
      </c>
      <c r="AT1228">
        <v>72.697068123760459</v>
      </c>
      <c r="AU1228">
        <v>49.420560920787011</v>
      </c>
      <c r="AV1228">
        <v>141.79979693930898</v>
      </c>
      <c r="AW1228" s="4" t="str">
        <v>Universal Life</v>
      </c>
      <c r="AX1228" s="4" t="str">
        <v>Traditional Par</v>
      </c>
      <c r="AY1228" s="4" t="str">
        <v>Stand-alone protection</v>
      </c>
      <c r="AZ1228" s="4" t="str">
        <v>Riders</v>
      </c>
      <c r="BA1228" s="4" t="str">
        <v>Riders</v>
      </c>
      <c r="BB1228" s="4" t="str">
        <v>Riders</v>
      </c>
      <c r="BC1228" s="4" t="str">
        <v>Riders</v>
      </c>
      <c r="BD1228" s="4" t="str">
        <v>Riders</v>
      </c>
      <c r="BE1228" s="4" t="str">
        <v>Riders</v>
      </c>
      <c r="BF1228" s="4" t="str">
        <v>Traditional Par</v>
      </c>
      <c r="BG1228" s="4">
        <v>0.25022439148489567</v>
      </c>
      <c r="BH1228" s="4">
        <v>0.10025164797461279</v>
      </c>
      <c r="BI1228" s="4">
        <v>1</v>
      </c>
      <c r="BJ1228" s="4">
        <v>1</v>
      </c>
      <c r="BK1228" s="4">
        <v>1</v>
      </c>
      <c r="BL1228" s="4">
        <v>1</v>
      </c>
      <c r="BM1228" s="4">
        <v>1</v>
      </c>
      <c r="BN1228" s="4">
        <v>1</v>
      </c>
      <c r="BO1228" s="4">
        <v>1</v>
      </c>
      <c r="BP1228" s="4">
        <v>0.48</v>
      </c>
      <c r="BQ1228" t="str">
        <f>VLOOKUP(A1228,Misc!$A$3:$B$11,2,FALSE)</f>
        <v>VND</v>
      </c>
      <c r="BR1228">
        <f>INDEX(FX!$B$30:$AK$48,MATCH(Data!BQ1228,FX!$A$30:$A$48,0),MATCH(Data!D1228,Period,0))</f>
        <v>23349.225806449998</v>
      </c>
      <c r="BS1228">
        <f t="shared" si="341"/>
        <v>0.95630681569886666</v>
      </c>
      <c r="BT1228">
        <f t="shared" si="342"/>
        <v>0</v>
      </c>
      <c r="BU1228">
        <f t="shared" si="343"/>
        <v>0.41119597220201204</v>
      </c>
      <c r="BV1228">
        <f t="shared" si="344"/>
        <v>0</v>
      </c>
      <c r="BW1228">
        <f t="shared" si="345"/>
        <v>0.33866207001046367</v>
      </c>
      <c r="BX1228">
        <f t="shared" si="346"/>
        <v>0</v>
      </c>
      <c r="BY1228">
        <f t="shared" si="347"/>
        <v>0.21672810140922283</v>
      </c>
      <c r="BZ1228">
        <f t="shared" si="348"/>
        <v>0</v>
      </c>
      <c r="CA1228">
        <f t="shared" si="333"/>
        <v>1.0358965728054641</v>
      </c>
      <c r="CB1228">
        <f t="shared" si="334"/>
        <v>0.44640259841614377</v>
      </c>
      <c r="CC1228">
        <f t="shared" si="335"/>
        <v>0.38589977036320333</v>
      </c>
      <c r="CD1228">
        <f t="shared" si="336"/>
        <v>0.23092544083899227</v>
      </c>
      <c r="CE1228" s="4">
        <f t="shared" si="337"/>
        <v>0.42998331231333015</v>
      </c>
      <c r="CF1228" s="4" t="str">
        <f t="shared" si="338"/>
        <v/>
      </c>
      <c r="CG1228" s="4">
        <f t="shared" si="339"/>
        <v>0.52706766617536038</v>
      </c>
      <c r="CH1228" s="4" t="str">
        <f t="shared" si="340"/>
        <v/>
      </c>
      <c r="CI1228">
        <f>INDEX(FX!$B$114:$AK$132,MATCH(Data!BQ1228,FX!$A$114:$A$132,0),MATCH(Data!D1228,Period,0))</f>
        <v>23360.081607647498</v>
      </c>
    </row>
    <row r="1229" spans="1:87" x14ac:dyDescent="0.15">
      <c r="A1229" t="s">
        <v>68</v>
      </c>
      <c r="B1229" s="1">
        <f t="shared" si="349"/>
        <v>44044</v>
      </c>
      <c r="C1229" t="s">
        <v>63</v>
      </c>
      <c r="D1229" s="1">
        <v>43922</v>
      </c>
      <c r="E1229">
        <v>17923.836470000002</v>
      </c>
      <c r="F1229">
        <v>7011.8063306318263</v>
      </c>
      <c r="G1229">
        <v>6547.339791985487</v>
      </c>
      <c r="H1229">
        <v>3620.8605791080918</v>
      </c>
      <c r="I1229">
        <v>40654.316330984526</v>
      </c>
      <c r="J1229">
        <v>15426.653108333052</v>
      </c>
      <c r="K1229">
        <v>8159.1256008330856</v>
      </c>
      <c r="L1229">
        <v>4808.3158765941562</v>
      </c>
      <c r="M1229">
        <v>9942.1324100000002</v>
      </c>
      <c r="N1229">
        <v>3722.5410722463321</v>
      </c>
      <c r="O1229">
        <v>3527.8444178454647</v>
      </c>
      <c r="P1229">
        <v>1966.6601067058082</v>
      </c>
      <c r="Q1229" t="str">
        <v>FWD UL 2019</v>
      </c>
      <c r="R1229" t="str">
        <v>FWD SmartKid</v>
      </c>
      <c r="S1229" t="str">
        <v>Credit Life - Regular</v>
      </c>
      <c r="T1229" t="str">
        <v>CI Rider 2018</v>
      </c>
      <c r="U1229" t="str">
        <v>Accident Rider 2019</v>
      </c>
      <c r="V1229" t="str">
        <v xml:space="preserve">Medical Rider </v>
      </c>
      <c r="W1229" t="str">
        <v>HS Rider 2019</v>
      </c>
      <c r="X1229" t="str">
        <v>WoP CI 2018</v>
      </c>
      <c r="Y1229" t="str">
        <v>WoP CI + DTH 2018</v>
      </c>
      <c r="Z1229" t="str">
        <v>Family CI</v>
      </c>
      <c r="AA1229">
        <v>12682.708000000001</v>
      </c>
      <c r="AB1229">
        <v>1836.2534000000001</v>
      </c>
      <c r="AC1229">
        <v>24.412400000000002</v>
      </c>
      <c r="AD1229">
        <v>823.85889999999995</v>
      </c>
      <c r="AE1229">
        <v>733.21400000000006</v>
      </c>
      <c r="AF1229">
        <v>718.60799999999995</v>
      </c>
      <c r="AG1229">
        <v>609.39059999999995</v>
      </c>
      <c r="AH1229">
        <v>276.61680000000001</v>
      </c>
      <c r="AI1229">
        <v>115.5086</v>
      </c>
      <c r="AJ1229">
        <v>25.039000000000001</v>
      </c>
      <c r="AK1229">
        <v>78.226770000001693</v>
      </c>
      <c r="AL1229">
        <v>4250.3774243719754</v>
      </c>
      <c r="AM1229">
        <v>124.91347705488576</v>
      </c>
      <c r="AN1229">
        <v>29.535992191739869</v>
      </c>
      <c r="AO1229">
        <v>436.91374661159966</v>
      </c>
      <c r="AP1229">
        <v>828.85762633272418</v>
      </c>
      <c r="AQ1229">
        <v>345.54962136739425</v>
      </c>
      <c r="AR1229">
        <v>659.8664463366747</v>
      </c>
      <c r="AS1229">
        <v>132.22113308184075</v>
      </c>
      <c r="AT1229">
        <v>97.228258893499103</v>
      </c>
      <c r="AU1229">
        <v>6.5201321451275955</v>
      </c>
      <c r="AV1229">
        <v>99.822472244365258</v>
      </c>
      <c r="AW1229" s="4" t="str">
        <v>Universal Life</v>
      </c>
      <c r="AX1229" s="4" t="str">
        <v>Traditional Par</v>
      </c>
      <c r="AY1229" s="4" t="str">
        <v>Stand-alone protection</v>
      </c>
      <c r="AZ1229" s="4" t="str">
        <v>Riders</v>
      </c>
      <c r="BA1229" s="4" t="str">
        <v>Riders</v>
      </c>
      <c r="BB1229" s="4" t="str">
        <v>Riders</v>
      </c>
      <c r="BC1229" s="4" t="str">
        <v>Riders</v>
      </c>
      <c r="BD1229" s="4" t="str">
        <v>Riders</v>
      </c>
      <c r="BE1229" s="4" t="str">
        <v>Riders</v>
      </c>
      <c r="BF1229" s="4" t="str">
        <v>Traditional Par</v>
      </c>
      <c r="BG1229" s="4">
        <v>0.25022439148489567</v>
      </c>
      <c r="BH1229" s="4">
        <v>0.10025164797461279</v>
      </c>
      <c r="BI1229" s="4">
        <v>1</v>
      </c>
      <c r="BJ1229" s="4">
        <v>1</v>
      </c>
      <c r="BK1229" s="4">
        <v>1</v>
      </c>
      <c r="BL1229" s="4">
        <v>1</v>
      </c>
      <c r="BM1229" s="4">
        <v>1</v>
      </c>
      <c r="BN1229" s="4">
        <v>1</v>
      </c>
      <c r="BO1229" s="4">
        <v>1</v>
      </c>
      <c r="BP1229" s="4">
        <v>0.48</v>
      </c>
      <c r="BQ1229" t="str">
        <f>VLOOKUP(A1229,Misc!$A$3:$B$11,2,FALSE)</f>
        <v>VND</v>
      </c>
      <c r="BR1229">
        <f>INDEX(FX!$B$30:$AK$48,MATCH(Data!BQ1229,FX!$A$30:$A$48,0),MATCH(Data!D1229,Period,0))</f>
        <v>23498.677419349999</v>
      </c>
      <c r="BS1229">
        <f t="shared" si="341"/>
        <v>0.76275937365056168</v>
      </c>
      <c r="BT1229">
        <f t="shared" si="342"/>
        <v>0</v>
      </c>
      <c r="BU1229">
        <f t="shared" si="343"/>
        <v>0.29839153095731041</v>
      </c>
      <c r="BV1229">
        <f t="shared" si="344"/>
        <v>0</v>
      </c>
      <c r="BW1229">
        <f t="shared" si="345"/>
        <v>0.27862588498678981</v>
      </c>
      <c r="BX1229">
        <f t="shared" si="346"/>
        <v>0</v>
      </c>
      <c r="BY1229">
        <f t="shared" si="347"/>
        <v>0.15408784564728278</v>
      </c>
      <c r="BZ1229">
        <f t="shared" si="348"/>
        <v>0</v>
      </c>
      <c r="CA1229">
        <f t="shared" si="333"/>
        <v>1.740332804217402</v>
      </c>
      <c r="CB1229">
        <f t="shared" si="334"/>
        <v>0.66038524040441526</v>
      </c>
      <c r="CC1229">
        <f t="shared" si="335"/>
        <v>0.34927641683246496</v>
      </c>
      <c r="CD1229">
        <f t="shared" si="336"/>
        <v>0.20583472084361365</v>
      </c>
      <c r="CE1229" s="4">
        <f t="shared" si="337"/>
        <v>0.39120008388649541</v>
      </c>
      <c r="CF1229" s="4" t="str">
        <f t="shared" si="338"/>
        <v/>
      </c>
      <c r="CG1229" s="4">
        <f t="shared" si="339"/>
        <v>0.51639483584849954</v>
      </c>
      <c r="CH1229" s="4" t="str">
        <f t="shared" si="340"/>
        <v/>
      </c>
      <c r="CI1229">
        <f>INDEX(FX!$B$114:$AK$132,MATCH(Data!BQ1229,FX!$A$114:$A$132,0),MATCH(Data!D1229,Period,0))</f>
        <v>23360.081607647498</v>
      </c>
    </row>
    <row r="1230" spans="1:87" x14ac:dyDescent="0.15">
      <c r="A1230" t="s">
        <v>68</v>
      </c>
      <c r="B1230" s="1">
        <f t="shared" si="349"/>
        <v>44044</v>
      </c>
      <c r="C1230" t="s">
        <v>63</v>
      </c>
      <c r="D1230" s="1">
        <v>43952</v>
      </c>
      <c r="E1230">
        <v>38780.765749999999</v>
      </c>
      <c r="F1230">
        <v>14563.850277399706</v>
      </c>
      <c r="G1230">
        <v>14393.85867792184</v>
      </c>
      <c r="H1230">
        <v>7455.6255678716279</v>
      </c>
      <c r="I1230">
        <v>47640.374330955659</v>
      </c>
      <c r="J1230">
        <v>18484.242714198757</v>
      </c>
      <c r="K1230">
        <v>11711.886565504565</v>
      </c>
      <c r="L1230">
        <v>6747.9106390290253</v>
      </c>
      <c r="M1230">
        <v>14001.32114</v>
      </c>
      <c r="N1230">
        <v>5215.2173974254974</v>
      </c>
      <c r="O1230">
        <v>4942.2963526640597</v>
      </c>
      <c r="P1230">
        <v>2758.2263771061102</v>
      </c>
      <c r="Q1230" t="str">
        <v>FWD UL 2019</v>
      </c>
      <c r="R1230" t="str">
        <v>FWD SmartKid</v>
      </c>
      <c r="S1230" t="str">
        <v>Credit Life - Regular</v>
      </c>
      <c r="T1230" t="str">
        <v>CI Rider 2018</v>
      </c>
      <c r="U1230" t="str">
        <v>Accident Rider 2019</v>
      </c>
      <c r="V1230" t="str">
        <v xml:space="preserve">Medical Rider </v>
      </c>
      <c r="W1230" t="str">
        <v>HS Rider 2019</v>
      </c>
      <c r="X1230" t="str">
        <v>WoP CI 2018</v>
      </c>
      <c r="Y1230" t="str">
        <v>WoP CI + DTH 2018</v>
      </c>
      <c r="Z1230" t="str">
        <v>Family CI</v>
      </c>
      <c r="AA1230">
        <v>28012.627</v>
      </c>
      <c r="AB1230">
        <v>3077.9184</v>
      </c>
      <c r="AC1230">
        <v>268.50211999999999</v>
      </c>
      <c r="AD1230">
        <v>1867.5016000000001</v>
      </c>
      <c r="AE1230">
        <v>1457.0678</v>
      </c>
      <c r="AF1230">
        <v>1796.6959999999999</v>
      </c>
      <c r="AG1230">
        <v>1301.4100000000001</v>
      </c>
      <c r="AH1230">
        <v>678.12459999999999</v>
      </c>
      <c r="AI1230">
        <v>189.0018</v>
      </c>
      <c r="AJ1230">
        <v>71.094999999999999</v>
      </c>
      <c r="AK1230">
        <v>60.821429999997918</v>
      </c>
      <c r="AL1230">
        <v>8886.5344021725596</v>
      </c>
      <c r="AM1230">
        <v>262.89221167294102</v>
      </c>
      <c r="AN1230">
        <v>273.59225977024386</v>
      </c>
      <c r="AO1230">
        <v>848.67405733582041</v>
      </c>
      <c r="AP1230">
        <v>1537.1648664440279</v>
      </c>
      <c r="AQ1230">
        <v>819.36034559880954</v>
      </c>
      <c r="AR1230">
        <v>1340.7807254914321</v>
      </c>
      <c r="AS1230">
        <v>307.31039499915141</v>
      </c>
      <c r="AT1230">
        <v>140.95736916443812</v>
      </c>
      <c r="AU1230">
        <v>19.170922461167596</v>
      </c>
      <c r="AV1230">
        <v>127.4127222891147</v>
      </c>
      <c r="AW1230" s="4" t="str">
        <v>Universal Life</v>
      </c>
      <c r="AX1230" s="4" t="str">
        <v>Traditional Par</v>
      </c>
      <c r="AY1230" s="4" t="str">
        <v>Stand-alone protection</v>
      </c>
      <c r="AZ1230" s="4" t="str">
        <v>Riders</v>
      </c>
      <c r="BA1230" s="4" t="str">
        <v>Riders</v>
      </c>
      <c r="BB1230" s="4" t="str">
        <v>Riders</v>
      </c>
      <c r="BC1230" s="4" t="str">
        <v>Riders</v>
      </c>
      <c r="BD1230" s="4" t="str">
        <v>Riders</v>
      </c>
      <c r="BE1230" s="4" t="str">
        <v>Riders</v>
      </c>
      <c r="BF1230" s="4" t="str">
        <v>Traditional Par</v>
      </c>
      <c r="BG1230" s="4">
        <v>0.25022439148489567</v>
      </c>
      <c r="BH1230" s="4">
        <v>0.10025164797461279</v>
      </c>
      <c r="BI1230" s="4">
        <v>1</v>
      </c>
      <c r="BJ1230" s="4">
        <v>1</v>
      </c>
      <c r="BK1230" s="4">
        <v>1</v>
      </c>
      <c r="BL1230" s="4">
        <v>1</v>
      </c>
      <c r="BM1230" s="4">
        <v>1</v>
      </c>
      <c r="BN1230" s="4">
        <v>1</v>
      </c>
      <c r="BO1230" s="4">
        <v>1</v>
      </c>
      <c r="BP1230" s="4">
        <v>0.48</v>
      </c>
      <c r="BQ1230" t="str">
        <f>VLOOKUP(A1230,Misc!$A$3:$B$11,2,FALSE)</f>
        <v>VND</v>
      </c>
      <c r="BR1230">
        <f>INDEX(FX!$B$30:$AK$48,MATCH(Data!BQ1230,FX!$A$30:$A$48,0),MATCH(Data!D1230,Period,0))</f>
        <v>23347.93548</v>
      </c>
      <c r="BS1230">
        <f t="shared" si="341"/>
        <v>1.6609933577733185</v>
      </c>
      <c r="BT1230">
        <f t="shared" si="342"/>
        <v>0</v>
      </c>
      <c r="BU1230">
        <f t="shared" si="343"/>
        <v>0.62377464979184982</v>
      </c>
      <c r="BV1230">
        <f t="shared" si="344"/>
        <v>0</v>
      </c>
      <c r="BW1230">
        <f t="shared" si="345"/>
        <v>0.61649385189759998</v>
      </c>
      <c r="BX1230">
        <f t="shared" si="346"/>
        <v>0</v>
      </c>
      <c r="BY1230">
        <f t="shared" si="347"/>
        <v>0.31932697322459913</v>
      </c>
      <c r="BZ1230">
        <f t="shared" si="348"/>
        <v>0</v>
      </c>
      <c r="CA1230">
        <f t="shared" si="333"/>
        <v>2.0393924615126093</v>
      </c>
      <c r="CB1230">
        <f t="shared" si="334"/>
        <v>0.79127474914931306</v>
      </c>
      <c r="CC1230">
        <f t="shared" si="335"/>
        <v>0.50136325558342187</v>
      </c>
      <c r="CD1230">
        <f t="shared" si="336"/>
        <v>0.28886502848602763</v>
      </c>
      <c r="CE1230" s="4">
        <f t="shared" si="337"/>
        <v>0.37554313319353955</v>
      </c>
      <c r="CF1230" s="4" t="str">
        <f t="shared" si="338"/>
        <v/>
      </c>
      <c r="CG1230" s="4">
        <f t="shared" si="339"/>
        <v>0.51192682057720174</v>
      </c>
      <c r="CH1230" s="4" t="str">
        <f t="shared" si="340"/>
        <v/>
      </c>
      <c r="CI1230">
        <f>INDEX(FX!$B$114:$AK$132,MATCH(Data!BQ1230,FX!$A$114:$A$132,0),MATCH(Data!D1230,Period,0))</f>
        <v>23360.081607647498</v>
      </c>
    </row>
    <row r="1231" spans="1:87" x14ac:dyDescent="0.15">
      <c r="A1231" t="s">
        <v>68</v>
      </c>
      <c r="B1231" s="1">
        <f t="shared" si="349"/>
        <v>44044</v>
      </c>
      <c r="C1231" t="s">
        <v>63</v>
      </c>
      <c r="D1231" s="1">
        <v>43983</v>
      </c>
      <c r="E1231">
        <v>67535.407730000006</v>
      </c>
      <c r="F1231">
        <v>25366.508531500855</v>
      </c>
      <c r="G1231">
        <v>25935.085790489888</v>
      </c>
      <c r="H1231">
        <v>12761.08562464056</v>
      </c>
      <c r="I1231">
        <v>62443.104321959807</v>
      </c>
      <c r="J1231">
        <v>23692.729001697171</v>
      </c>
      <c r="K1231">
        <v>17236.916022462614</v>
      </c>
      <c r="L1231">
        <v>9072.0626286309325</v>
      </c>
      <c r="M1231">
        <v>16010.477080000001</v>
      </c>
      <c r="N1231">
        <v>6082.2656309657323</v>
      </c>
      <c r="O1231">
        <v>5797.7110367656405</v>
      </c>
      <c r="P1231">
        <v>3349.4994577303087</v>
      </c>
      <c r="Q1231" t="str">
        <v>FWD UL 2019</v>
      </c>
      <c r="R1231" t="str">
        <v>FWD SmartKid</v>
      </c>
      <c r="S1231" t="str">
        <v>Credit Life - Regular</v>
      </c>
      <c r="T1231" t="str">
        <v>CI Rider 2018</v>
      </c>
      <c r="U1231" t="str">
        <v>Accident Rider 2019</v>
      </c>
      <c r="V1231" t="str">
        <v xml:space="preserve">Medical Rider </v>
      </c>
      <c r="W1231" t="str">
        <v>HS Rider 2019</v>
      </c>
      <c r="X1231" t="str">
        <v>WoP CI 2018</v>
      </c>
      <c r="Y1231" t="str">
        <v>WoP CI + DTH 2018</v>
      </c>
      <c r="Z1231" t="str">
        <v>Family CI</v>
      </c>
      <c r="AA1231">
        <v>48235.82</v>
      </c>
      <c r="AB1231">
        <v>4858.1088</v>
      </c>
      <c r="AC1231">
        <v>1353.55843</v>
      </c>
      <c r="AD1231">
        <v>3250.0297999999998</v>
      </c>
      <c r="AE1231">
        <v>2491.8589999999999</v>
      </c>
      <c r="AF1231">
        <v>3527.9259999999999</v>
      </c>
      <c r="AG1231">
        <v>1967.9708000000001</v>
      </c>
      <c r="AH1231">
        <v>1181.5043000000001</v>
      </c>
      <c r="AI1231">
        <v>325.58409999999998</v>
      </c>
      <c r="AJ1231">
        <v>203.60400000000001</v>
      </c>
      <c r="AK1231">
        <v>139.44250000000693</v>
      </c>
      <c r="AL1231">
        <v>15860.053396554422</v>
      </c>
      <c r="AM1231">
        <v>383.26162642174216</v>
      </c>
      <c r="AN1231">
        <v>770.38712315811574</v>
      </c>
      <c r="AO1231">
        <v>1460.6692078578571</v>
      </c>
      <c r="AP1231">
        <v>2530.9359536256716</v>
      </c>
      <c r="AQ1231">
        <v>1387.1534606917467</v>
      </c>
      <c r="AR1231">
        <v>2033.263882391157</v>
      </c>
      <c r="AS1231">
        <v>505.74106345004185</v>
      </c>
      <c r="AT1231">
        <v>232.65631423404062</v>
      </c>
      <c r="AU1231">
        <v>48.468264626325563</v>
      </c>
      <c r="AV1231">
        <v>153.91823848973536</v>
      </c>
      <c r="AW1231" s="4" t="str">
        <v>Universal Life</v>
      </c>
      <c r="AX1231" s="4" t="str">
        <v>Traditional Par</v>
      </c>
      <c r="AY1231" s="4" t="str">
        <v>Stand-alone protection</v>
      </c>
      <c r="AZ1231" s="4" t="str">
        <v>Riders</v>
      </c>
      <c r="BA1231" s="4" t="str">
        <v>Riders</v>
      </c>
      <c r="BB1231" s="4" t="str">
        <v>Riders</v>
      </c>
      <c r="BC1231" s="4" t="str">
        <v>Riders</v>
      </c>
      <c r="BD1231" s="4" t="str">
        <v>Riders</v>
      </c>
      <c r="BE1231" s="4" t="str">
        <v>Riders</v>
      </c>
      <c r="BF1231" s="4" t="str">
        <v>Traditional Par</v>
      </c>
      <c r="BG1231" s="4">
        <v>0.25022439148489567</v>
      </c>
      <c r="BH1231" s="4">
        <v>0.10025164797461279</v>
      </c>
      <c r="BI1231" s="4">
        <v>1</v>
      </c>
      <c r="BJ1231" s="4">
        <v>1</v>
      </c>
      <c r="BK1231" s="4">
        <v>1</v>
      </c>
      <c r="BL1231" s="4">
        <v>1</v>
      </c>
      <c r="BM1231" s="4">
        <v>1</v>
      </c>
      <c r="BN1231" s="4">
        <v>1</v>
      </c>
      <c r="BO1231" s="4">
        <v>1</v>
      </c>
      <c r="BP1231" s="4">
        <v>0.48</v>
      </c>
      <c r="BQ1231" t="str">
        <f>VLOOKUP(A1231,Misc!$A$3:$B$11,2,FALSE)</f>
        <v>VND</v>
      </c>
      <c r="BR1231">
        <f>INDEX(FX!$B$30:$AK$48,MATCH(Data!BQ1231,FX!$A$30:$A$48,0),MATCH(Data!D1231,Period,0))</f>
        <v>23229.9</v>
      </c>
      <c r="BS1231">
        <f t="shared" si="341"/>
        <v>2.9072620945419483</v>
      </c>
      <c r="BT1231">
        <f t="shared" si="342"/>
        <v>0</v>
      </c>
      <c r="BU1231">
        <f t="shared" si="343"/>
        <v>1.0919766564428108</v>
      </c>
      <c r="BV1231">
        <f t="shared" si="344"/>
        <v>0</v>
      </c>
      <c r="BW1231">
        <f t="shared" si="345"/>
        <v>1.116452752292945</v>
      </c>
      <c r="BX1231">
        <f t="shared" si="346"/>
        <v>0</v>
      </c>
      <c r="BY1231">
        <f t="shared" si="347"/>
        <v>0.54933881009563357</v>
      </c>
      <c r="BZ1231">
        <f t="shared" si="348"/>
        <v>0</v>
      </c>
      <c r="CA1231">
        <f t="shared" si="333"/>
        <v>2.6730687576672469</v>
      </c>
      <c r="CB1231">
        <f t="shared" si="334"/>
        <v>1.0142399928063939</v>
      </c>
      <c r="CC1231">
        <f t="shared" si="335"/>
        <v>0.73787910127932455</v>
      </c>
      <c r="CD1231">
        <f t="shared" si="336"/>
        <v>0.38835748868535497</v>
      </c>
      <c r="CE1231" s="4">
        <f t="shared" si="337"/>
        <v>0.3756031004197633</v>
      </c>
      <c r="CF1231" s="4" t="str">
        <f t="shared" si="338"/>
        <v/>
      </c>
      <c r="CG1231" s="4">
        <f t="shared" si="339"/>
        <v>0.50306827243463481</v>
      </c>
      <c r="CH1231" s="4" t="str">
        <f t="shared" si="340"/>
        <v/>
      </c>
      <c r="CI1231">
        <f>INDEX(FX!$B$114:$AK$132,MATCH(Data!BQ1231,FX!$A$114:$A$132,0),MATCH(Data!D1231,Period,0))</f>
        <v>23360.081607647498</v>
      </c>
    </row>
    <row r="1232" spans="1:87" x14ac:dyDescent="0.15">
      <c r="A1232" t="s">
        <v>68</v>
      </c>
      <c r="B1232" s="1">
        <f t="shared" si="349"/>
        <v>44044</v>
      </c>
      <c r="C1232" t="s">
        <v>63</v>
      </c>
      <c r="D1232" s="1">
        <v>44013</v>
      </c>
      <c r="E1232">
        <v>59079.537429999997</v>
      </c>
      <c r="F1232">
        <v>24397.909741579711</v>
      </c>
      <c r="G1232">
        <v>23983.042233332559</v>
      </c>
      <c r="H1232">
        <v>12491.13364880327</v>
      </c>
      <c r="I1232">
        <v>52417.045898022712</v>
      </c>
      <c r="J1232">
        <v>19798.055982591941</v>
      </c>
      <c r="K1232">
        <v>25653.175688098308</v>
      </c>
      <c r="L1232">
        <v>11654.705471774418</v>
      </c>
      <c r="M1232">
        <v>8464.9591199999995</v>
      </c>
      <c r="N1232">
        <v>3498.6678305317578</v>
      </c>
      <c r="O1232">
        <v>3169.2175403782298</v>
      </c>
      <c r="P1232">
        <v>2027.0162442602032</v>
      </c>
      <c r="Q1232" t="str">
        <v>FWD UL 2019</v>
      </c>
      <c r="R1232" t="str">
        <v>FWD SmartKid</v>
      </c>
      <c r="S1232" t="str">
        <v>Credit Life - Regular</v>
      </c>
      <c r="T1232" t="str">
        <v>CI Rider 2018</v>
      </c>
      <c r="U1232" t="str">
        <v>Accident Rider 2019</v>
      </c>
      <c r="V1232" t="str">
        <v xml:space="preserve">Medical Rider </v>
      </c>
      <c r="W1232" t="str">
        <v>HS Rider 2019</v>
      </c>
      <c r="X1232" t="str">
        <v>WoP CI 2018</v>
      </c>
      <c r="Y1232" t="str">
        <v>WoP CI + DTH 2018</v>
      </c>
      <c r="Z1232" t="str">
        <v>Family CI</v>
      </c>
      <c r="AA1232">
        <v>42712.894</v>
      </c>
      <c r="AB1232">
        <v>2626.4879999999998</v>
      </c>
      <c r="AC1232">
        <v>2020.3270600000001</v>
      </c>
      <c r="AD1232">
        <v>2830.5164</v>
      </c>
      <c r="AE1232">
        <v>2258.8071</v>
      </c>
      <c r="AF1232">
        <v>3438.07</v>
      </c>
      <c r="AG1232">
        <v>1669.8142</v>
      </c>
      <c r="AH1232">
        <v>980.11800000000005</v>
      </c>
      <c r="AI1232">
        <v>342.79180000000002</v>
      </c>
      <c r="AJ1232">
        <v>58.99</v>
      </c>
      <c r="AK1232">
        <v>140.72086999999829</v>
      </c>
      <c r="AL1232">
        <v>15300.847504764399</v>
      </c>
      <c r="AM1232">
        <v>184.56727155301255</v>
      </c>
      <c r="AN1232">
        <v>1402.1771808609431</v>
      </c>
      <c r="AO1232">
        <v>1261.6814342430282</v>
      </c>
      <c r="AP1232">
        <v>2464.8337289628084</v>
      </c>
      <c r="AQ1232">
        <v>1194.9648299034304</v>
      </c>
      <c r="AR1232">
        <v>1865.0465147611803</v>
      </c>
      <c r="AS1232">
        <v>321.09364116917919</v>
      </c>
      <c r="AT1232">
        <v>202.34661528066064</v>
      </c>
      <c r="AU1232">
        <v>16.106517418230421</v>
      </c>
      <c r="AV1232">
        <v>184.24450266283884</v>
      </c>
      <c r="AW1232" s="4" t="str">
        <v>Universal Life</v>
      </c>
      <c r="AX1232" s="4" t="str">
        <v>Traditional Par</v>
      </c>
      <c r="AY1232" s="4" t="str">
        <v>Stand-alone protection</v>
      </c>
      <c r="AZ1232" s="4" t="str">
        <v>Riders</v>
      </c>
      <c r="BA1232" s="4" t="str">
        <v>Riders</v>
      </c>
      <c r="BB1232" s="4" t="str">
        <v>Riders</v>
      </c>
      <c r="BC1232" s="4" t="str">
        <v>Riders</v>
      </c>
      <c r="BD1232" s="4" t="str">
        <v>Riders</v>
      </c>
      <c r="BE1232" s="4" t="str">
        <v>Riders</v>
      </c>
      <c r="BF1232" s="4" t="str">
        <v>Traditional Par</v>
      </c>
      <c r="BG1232" s="4">
        <v>0.25022439148489567</v>
      </c>
      <c r="BH1232" s="4">
        <v>0.10025164797461279</v>
      </c>
      <c r="BI1232" s="4">
        <v>1</v>
      </c>
      <c r="BJ1232" s="4">
        <v>1</v>
      </c>
      <c r="BK1232" s="4">
        <v>1</v>
      </c>
      <c r="BL1232" s="4">
        <v>1</v>
      </c>
      <c r="BM1232" s="4">
        <v>1</v>
      </c>
      <c r="BN1232" s="4">
        <v>1</v>
      </c>
      <c r="BO1232" s="4">
        <v>1</v>
      </c>
      <c r="BP1232" s="4">
        <v>0.48</v>
      </c>
      <c r="BQ1232" t="str">
        <f>VLOOKUP(A1232,Misc!$A$3:$B$11,2,FALSE)</f>
        <v>VND</v>
      </c>
      <c r="BR1232">
        <f>INDEX(FX!$B$30:$AK$48,MATCH(Data!BQ1232,FX!$A$30:$A$48,0),MATCH(Data!D1232,Period,0))</f>
        <v>23189.096774189999</v>
      </c>
      <c r="BS1232">
        <f t="shared" si="341"/>
        <v>2.5477291334502037</v>
      </c>
      <c r="BT1232">
        <f t="shared" si="342"/>
        <v>0</v>
      </c>
      <c r="BU1232">
        <f t="shared" si="343"/>
        <v>1.0521285058732925</v>
      </c>
      <c r="BV1232">
        <f t="shared" si="344"/>
        <v>0</v>
      </c>
      <c r="BW1232">
        <f t="shared" si="345"/>
        <v>1.0342378776919954</v>
      </c>
      <c r="BX1232">
        <f t="shared" si="346"/>
        <v>0</v>
      </c>
      <c r="BY1232">
        <f t="shared" si="347"/>
        <v>0.53866408728373549</v>
      </c>
      <c r="BZ1232">
        <f t="shared" si="348"/>
        <v>0</v>
      </c>
      <c r="CA1232">
        <f t="shared" si="333"/>
        <v>2.2513978995800494</v>
      </c>
      <c r="CB1232">
        <f t="shared" si="334"/>
        <v>0.85035890312653295</v>
      </c>
      <c r="CC1232">
        <f t="shared" si="335"/>
        <v>1.1018458761317029</v>
      </c>
      <c r="CD1232">
        <f t="shared" si="336"/>
        <v>0.50058867244113125</v>
      </c>
      <c r="CE1232" s="4">
        <f t="shared" si="337"/>
        <v>0.41296717616463086</v>
      </c>
      <c r="CF1232" s="4" t="str">
        <f t="shared" si="338"/>
        <v/>
      </c>
      <c r="CG1232" s="4">
        <f t="shared" si="339"/>
        <v>0.51197556598528904</v>
      </c>
      <c r="CH1232" s="4" t="str">
        <f t="shared" si="340"/>
        <v/>
      </c>
      <c r="CI1232">
        <f>INDEX(FX!$B$114:$AK$132,MATCH(Data!BQ1232,FX!$A$114:$A$132,0),MATCH(Data!D1232,Period,0))</f>
        <v>23282</v>
      </c>
    </row>
    <row r="1233" spans="1:87" x14ac:dyDescent="0.15">
      <c r="A1233" t="s">
        <v>68</v>
      </c>
      <c r="B1233" s="1">
        <f t="shared" si="349"/>
        <v>44044</v>
      </c>
      <c r="C1233" t="s">
        <v>63</v>
      </c>
      <c r="D1233" s="1">
        <v>44044</v>
      </c>
      <c r="E1233">
        <v>69897.697310000018</v>
      </c>
      <c r="F1233">
        <v>28639.334884036023</v>
      </c>
      <c r="G1233">
        <v>27558.194783255673</v>
      </c>
      <c r="H1233">
        <v>14003.786999209997</v>
      </c>
      <c r="I1233">
        <v>56363.366424638887</v>
      </c>
      <c r="J1233">
        <v>21561.408282171615</v>
      </c>
      <c r="K1233">
        <v>24608.579110270934</v>
      </c>
      <c r="L1233">
        <v>11666.789566204443</v>
      </c>
      <c r="M1233">
        <v>11299.48141</v>
      </c>
      <c r="N1233">
        <v>4936.1893391332951</v>
      </c>
      <c r="O1233">
        <v>4262.7639838072437</v>
      </c>
      <c r="P1233">
        <v>3016.9283869726446</v>
      </c>
      <c r="Q1233" t="str">
        <v>FWD UL 2019</v>
      </c>
      <c r="R1233" t="str">
        <v>FWD SmartKid</v>
      </c>
      <c r="S1233" t="str">
        <v>Credit Life - Regular</v>
      </c>
      <c r="T1233" t="str">
        <v>CI Rider 2018</v>
      </c>
      <c r="U1233" t="str">
        <v>Accident Rider 2019</v>
      </c>
      <c r="V1233" t="str">
        <v xml:space="preserve">Medical Rider </v>
      </c>
      <c r="W1233" t="str">
        <v>HS Rider 2019</v>
      </c>
      <c r="X1233" t="str">
        <v>WoP CI 2018</v>
      </c>
      <c r="Y1233" t="str">
        <v>WoP CI + DTH 2018</v>
      </c>
      <c r="Z1233" t="str">
        <v>Family CI</v>
      </c>
      <c r="AA1233">
        <v>52885.234000000004</v>
      </c>
      <c r="AB1233">
        <v>1819.8678</v>
      </c>
      <c r="AC1233">
        <v>2186.10086</v>
      </c>
      <c r="AD1233">
        <v>3509.2882</v>
      </c>
      <c r="AE1233">
        <v>2618.2406000000001</v>
      </c>
      <c r="AF1233">
        <v>3333.3599999999997</v>
      </c>
      <c r="AG1233">
        <v>1914.8926000000001</v>
      </c>
      <c r="AH1233">
        <v>1147.0419000000002</v>
      </c>
      <c r="AI1233">
        <v>352.58629999999999</v>
      </c>
      <c r="AJ1233">
        <v>23.27</v>
      </c>
      <c r="AK1233">
        <v>107.81505000001152</v>
      </c>
      <c r="AL1233">
        <v>18866.239259767182</v>
      </c>
      <c r="AM1233">
        <v>114.4207620541608</v>
      </c>
      <c r="AN1233">
        <v>1261.0778231966963</v>
      </c>
      <c r="AO1233">
        <v>1504.6240334408085</v>
      </c>
      <c r="AP1233">
        <v>2817.5216088430629</v>
      </c>
      <c r="AQ1233">
        <v>1164.3028067334235</v>
      </c>
      <c r="AR1233">
        <v>2131.2947515384376</v>
      </c>
      <c r="AS1233">
        <v>383.46268438279742</v>
      </c>
      <c r="AT1233">
        <v>225.248085727427</v>
      </c>
      <c r="AU1233">
        <v>6.5883265762110215</v>
      </c>
      <c r="AV1233">
        <v>164.55474177581686</v>
      </c>
      <c r="AW1233" s="4" t="str">
        <v>Universal Life</v>
      </c>
      <c r="AX1233" s="4" t="str">
        <v>Traditional Par</v>
      </c>
      <c r="AY1233" s="4" t="str">
        <v>Stand-alone protection</v>
      </c>
      <c r="AZ1233" s="4" t="str">
        <v>Riders</v>
      </c>
      <c r="BA1233" s="4" t="str">
        <v>Riders</v>
      </c>
      <c r="BB1233" s="4" t="str">
        <v>Riders</v>
      </c>
      <c r="BC1233" s="4" t="str">
        <v>Riders</v>
      </c>
      <c r="BD1233" s="4" t="str">
        <v>Riders</v>
      </c>
      <c r="BE1233" s="4" t="str">
        <v>Riders</v>
      </c>
      <c r="BF1233" s="4" t="str">
        <v>Traditional Par</v>
      </c>
      <c r="BG1233" s="4">
        <v>0.25022439148489567</v>
      </c>
      <c r="BH1233" s="4">
        <v>0.10025164797461279</v>
      </c>
      <c r="BI1233" s="4">
        <v>1</v>
      </c>
      <c r="BJ1233" s="4">
        <v>1</v>
      </c>
      <c r="BK1233" s="4">
        <v>1</v>
      </c>
      <c r="BL1233" s="4">
        <v>1</v>
      </c>
      <c r="BM1233" s="4">
        <v>1</v>
      </c>
      <c r="BN1233" s="4">
        <v>1</v>
      </c>
      <c r="BO1233" s="4">
        <v>1</v>
      </c>
      <c r="BP1233" s="4">
        <v>0.48</v>
      </c>
      <c r="BQ1233" t="str">
        <f>VLOOKUP(A1233,Misc!$A$3:$B$11,2,FALSE)</f>
        <v>VND</v>
      </c>
      <c r="BR1233">
        <f>INDEX(FX!$B$30:$AK$48,MATCH(Data!BQ1233,FX!$A$30:$A$48,0),MATCH(Data!D1233,Period,0))</f>
        <v>23176.29032258</v>
      </c>
      <c r="BS1233">
        <f t="shared" si="341"/>
        <v>3.0159139507283736</v>
      </c>
      <c r="BT1233">
        <f t="shared" si="342"/>
        <v>0</v>
      </c>
      <c r="BU1233">
        <f t="shared" si="343"/>
        <v>1.2357169540689406</v>
      </c>
      <c r="BV1233">
        <f t="shared" si="344"/>
        <v>0</v>
      </c>
      <c r="BW1233">
        <f t="shared" si="345"/>
        <v>1.1890684143012529</v>
      </c>
      <c r="BX1233">
        <f t="shared" si="346"/>
        <v>0</v>
      </c>
      <c r="BY1233">
        <f t="shared" si="347"/>
        <v>0.60422901181758604</v>
      </c>
      <c r="BZ1233">
        <f t="shared" si="348"/>
        <v>0</v>
      </c>
      <c r="CA1233">
        <f t="shared" si="333"/>
        <v>2.4208988241834417</v>
      </c>
      <c r="CB1233">
        <f t="shared" si="334"/>
        <v>0.92609777004430949</v>
      </c>
      <c r="CC1233">
        <f t="shared" si="335"/>
        <v>1.0569787436762708</v>
      </c>
      <c r="CD1233">
        <f t="shared" si="336"/>
        <v>0.501107704072006</v>
      </c>
      <c r="CE1233" s="4">
        <f t="shared" si="337"/>
        <v>0.40973216552498204</v>
      </c>
      <c r="CF1233" s="4" t="str">
        <f t="shared" si="338"/>
        <v/>
      </c>
      <c r="CG1233" s="4">
        <f t="shared" si="339"/>
        <v>0.48897039878589876</v>
      </c>
      <c r="CH1233" s="4" t="str">
        <f t="shared" si="340"/>
        <v/>
      </c>
      <c r="CI1233">
        <f>INDEX(FX!$B$114:$AK$132,MATCH(Data!BQ1233,FX!$A$114:$A$132,0),MATCH(Data!D1233,Period,0))</f>
        <v>23282</v>
      </c>
    </row>
    <row r="1234" spans="1:87" x14ac:dyDescent="0.15">
      <c r="A1234" t="s">
        <v>68</v>
      </c>
      <c r="B1234" s="1">
        <f t="shared" si="349"/>
        <v>44044</v>
      </c>
      <c r="C1234" t="s">
        <v>63</v>
      </c>
      <c r="D1234" s="1">
        <v>44075</v>
      </c>
      <c r="E1234">
        <v>89100</v>
      </c>
      <c r="F1234">
        <v>37546.956262626562</v>
      </c>
      <c r="G1234">
        <v>36382.199909397299</v>
      </c>
      <c r="H1234">
        <v>19060.932007061263</v>
      </c>
      <c r="I1234">
        <v>75535.249193564436</v>
      </c>
      <c r="J1234">
        <v>28262.540181755881</v>
      </c>
      <c r="K1234">
        <v>30492.116926821844</v>
      </c>
      <c r="L1234">
        <v>14600.207011950046</v>
      </c>
      <c r="M1234">
        <v>13616.476310000002</v>
      </c>
      <c r="N1234">
        <v>5798.2157097044437</v>
      </c>
      <c r="O1234">
        <v>5039.3096801775864</v>
      </c>
      <c r="P1234">
        <v>3525.9958576770305</v>
      </c>
      <c r="Q1234" t="str">
        <v>FWD UL 2019</v>
      </c>
      <c r="R1234" t="str">
        <v>FWD SmartKid</v>
      </c>
      <c r="S1234" t="str">
        <v>Credit Life - Regular</v>
      </c>
      <c r="T1234" t="str">
        <v>CI Rider 2018</v>
      </c>
      <c r="U1234" t="str">
        <v>Accident Rider 2019</v>
      </c>
      <c r="V1234" t="str">
        <v xml:space="preserve">Medical Rider </v>
      </c>
      <c r="W1234" t="str">
        <v>HS Rider 2019</v>
      </c>
      <c r="X1234" t="str">
        <v>WoP CI 2018</v>
      </c>
      <c r="Y1234" t="str">
        <v>WoP CI + DTH 2018</v>
      </c>
      <c r="Z1234" t="str">
        <v>Family CI</v>
      </c>
      <c r="AA1234">
        <v>67866.649999999994</v>
      </c>
      <c r="AB1234">
        <v>2675</v>
      </c>
      <c r="AC1234">
        <v>2000</v>
      </c>
      <c r="AD1234">
        <v>4624.7219573848815</v>
      </c>
      <c r="AE1234">
        <v>3252.519596924596</v>
      </c>
      <c r="AF1234">
        <v>3546.2</v>
      </c>
      <c r="AG1234">
        <v>2567.510068530627</v>
      </c>
      <c r="AH1234">
        <v>1597.2166472764829</v>
      </c>
      <c r="AI1234">
        <v>485.96959707579344</v>
      </c>
      <c r="AJ1234">
        <v>149.30000000000001</v>
      </c>
      <c r="AK1234">
        <v>334.91213280762622</v>
      </c>
      <c r="AL1234">
        <v>24742.898608253541</v>
      </c>
      <c r="AM1234">
        <v>148.89011902937278</v>
      </c>
      <c r="AN1234">
        <v>1326.467666817417</v>
      </c>
      <c r="AO1234">
        <v>2113.6713405619639</v>
      </c>
      <c r="AP1234">
        <v>3585.4556479306966</v>
      </c>
      <c r="AQ1234">
        <v>1428.9236578043115</v>
      </c>
      <c r="AR1234">
        <v>2849.8098028922159</v>
      </c>
      <c r="AS1234">
        <v>577.97234436258964</v>
      </c>
      <c r="AT1234">
        <v>301.8350312626032</v>
      </c>
      <c r="AU1234">
        <v>38.654661509940361</v>
      </c>
      <c r="AV1234">
        <v>432.37738220191068</v>
      </c>
      <c r="AW1234" s="4" t="str">
        <v>Universal Life</v>
      </c>
      <c r="AX1234" s="4" t="str">
        <v>Traditional Par</v>
      </c>
      <c r="AY1234" s="4" t="str">
        <v>Stand-alone protection</v>
      </c>
      <c r="AZ1234" s="4" t="str">
        <v>Riders</v>
      </c>
      <c r="BA1234" s="4" t="str">
        <v>Riders</v>
      </c>
      <c r="BB1234" s="4" t="str">
        <v>Riders</v>
      </c>
      <c r="BC1234" s="4" t="str">
        <v>Riders</v>
      </c>
      <c r="BD1234" s="4" t="str">
        <v>Riders</v>
      </c>
      <c r="BE1234" s="4" t="str">
        <v>Riders</v>
      </c>
      <c r="BF1234" s="4" t="str">
        <v>Traditional Par</v>
      </c>
      <c r="BG1234" s="4">
        <v>0.25022439148489567</v>
      </c>
      <c r="BH1234" s="4">
        <v>0.10025164797461279</v>
      </c>
      <c r="BI1234" s="4">
        <v>1</v>
      </c>
      <c r="BJ1234" s="4">
        <v>1</v>
      </c>
      <c r="BK1234" s="4">
        <v>1</v>
      </c>
      <c r="BL1234" s="4">
        <v>1</v>
      </c>
      <c r="BM1234" s="4">
        <v>1</v>
      </c>
      <c r="BN1234" s="4">
        <v>1</v>
      </c>
      <c r="BO1234" s="4">
        <v>1</v>
      </c>
      <c r="BP1234" s="4">
        <v>0.48</v>
      </c>
      <c r="BQ1234" t="str">
        <f>VLOOKUP(A1234,Misc!$A$3:$B$11,2,FALSE)</f>
        <v>VND</v>
      </c>
      <c r="BR1234">
        <f>INDEX(FX!$B$30:$AK$48,MATCH(Data!BQ1234,FX!$A$30:$A$48,0),MATCH(Data!D1234,Period,0))</f>
        <v>23176.29032258</v>
      </c>
      <c r="BS1234">
        <f t="shared" si="341"/>
        <v>0</v>
      </c>
      <c r="BT1234">
        <f t="shared" si="342"/>
        <v>3.8444461456021894</v>
      </c>
      <c r="BU1234">
        <f t="shared" si="343"/>
        <v>0</v>
      </c>
      <c r="BV1234">
        <f t="shared" si="344"/>
        <v>1.6200589369578975</v>
      </c>
      <c r="BW1234">
        <f t="shared" si="345"/>
        <v>0</v>
      </c>
      <c r="BX1234">
        <f t="shared" si="346"/>
        <v>1.5698025612818267</v>
      </c>
      <c r="BY1234">
        <f t="shared" si="347"/>
        <v>0</v>
      </c>
      <c r="BZ1234">
        <f t="shared" si="348"/>
        <v>0.82243239715075278</v>
      </c>
      <c r="CA1234">
        <f t="shared" si="333"/>
        <v>3.2443625630772459</v>
      </c>
      <c r="CB1234">
        <f t="shared" si="334"/>
        <v>1.2139223512479977</v>
      </c>
      <c r="CC1234">
        <f t="shared" si="335"/>
        <v>1.3096863210558305</v>
      </c>
      <c r="CD1234">
        <f t="shared" si="336"/>
        <v>0.6271027837793165</v>
      </c>
      <c r="CE1234" s="4" t="str">
        <f t="shared" si="337"/>
        <v/>
      </c>
      <c r="CF1234" s="4">
        <f t="shared" si="338"/>
        <v>0.42140242718997262</v>
      </c>
      <c r="CG1234" s="4" t="str">
        <f t="shared" si="339"/>
        <v/>
      </c>
      <c r="CH1234" s="4">
        <f t="shared" si="340"/>
        <v>0.50765585028350502</v>
      </c>
      <c r="CI1234">
        <f>INDEX(FX!$B$114:$AK$132,MATCH(Data!BQ1234,FX!$A$114:$A$132,0),MATCH(Data!D1234,Period,0))</f>
        <v>23282</v>
      </c>
    </row>
    <row r="1235" spans="1:87" x14ac:dyDescent="0.15">
      <c r="A1235" t="s">
        <v>68</v>
      </c>
      <c r="B1235" s="1">
        <f t="shared" si="349"/>
        <v>44044</v>
      </c>
      <c r="C1235" t="s">
        <v>63</v>
      </c>
      <c r="D1235" s="1">
        <v>44105</v>
      </c>
      <c r="E1235">
        <v>82000</v>
      </c>
      <c r="F1235">
        <v>32861.586491604707</v>
      </c>
      <c r="G1235">
        <v>33294.173314544001</v>
      </c>
      <c r="H1235">
        <v>18265.79622118895</v>
      </c>
      <c r="I1235">
        <v>86863.699697651609</v>
      </c>
      <c r="J1235">
        <v>31154.514855721485</v>
      </c>
      <c r="K1235">
        <v>36567.073923790274</v>
      </c>
      <c r="L1235">
        <v>16503.882277334909</v>
      </c>
      <c r="M1235">
        <v>14451.677199999996</v>
      </c>
      <c r="N1235">
        <v>6258.3819741314792</v>
      </c>
      <c r="O1235">
        <v>5415.2956891644017</v>
      </c>
      <c r="P1235">
        <v>3779.9362766436761</v>
      </c>
      <c r="Q1235" t="str">
        <v>FWD UL 2019</v>
      </c>
      <c r="R1235" t="str">
        <v>FWD SmartKid</v>
      </c>
      <c r="S1235" t="str">
        <v>Credit Life - Regular</v>
      </c>
      <c r="T1235" t="str">
        <v>CI Rider 2018</v>
      </c>
      <c r="U1235" t="str">
        <v>Accident Rider 2019</v>
      </c>
      <c r="V1235" t="str">
        <v xml:space="preserve">Medical Rider </v>
      </c>
      <c r="W1235" t="str">
        <v>HS Rider 2019</v>
      </c>
      <c r="X1235" t="str">
        <v>WoP CI 2018</v>
      </c>
      <c r="Y1235" t="str">
        <v>WoP CI + DTH 2018</v>
      </c>
      <c r="Z1235" t="str">
        <v>Family CI</v>
      </c>
      <c r="AA1235">
        <v>50094.5</v>
      </c>
      <c r="AB1235">
        <v>9275</v>
      </c>
      <c r="AC1235">
        <v>3500</v>
      </c>
      <c r="AD1235">
        <v>4469.0754195040427</v>
      </c>
      <c r="AE1235">
        <v>2977.1976302798375</v>
      </c>
      <c r="AF1235">
        <v>2983.25</v>
      </c>
      <c r="AG1235">
        <v>2268.75</v>
      </c>
      <c r="AH1235">
        <v>1542.587249212876</v>
      </c>
      <c r="AI1235">
        <v>467.87408146584977</v>
      </c>
      <c r="AJ1235">
        <v>135.5</v>
      </c>
      <c r="AK1235">
        <v>4286.2656195373947</v>
      </c>
      <c r="AL1235">
        <v>18300.83739357553</v>
      </c>
      <c r="AM1235">
        <v>466.92054093766501</v>
      </c>
      <c r="AN1235">
        <v>2321.3184169304795</v>
      </c>
      <c r="AO1235">
        <v>2108.3062115286666</v>
      </c>
      <c r="AP1235">
        <v>3298.9925273790041</v>
      </c>
      <c r="AQ1235">
        <v>1164.3986519795367</v>
      </c>
      <c r="AR1235">
        <v>2526.7764840592581</v>
      </c>
      <c r="AS1235">
        <v>577.61522283443412</v>
      </c>
      <c r="AT1235">
        <v>297.20585441201729</v>
      </c>
      <c r="AU1235">
        <v>35.084530110336217</v>
      </c>
      <c r="AV1235">
        <v>1764.1306578577787</v>
      </c>
      <c r="AW1235" s="4" t="str">
        <v>Universal Life</v>
      </c>
      <c r="AX1235" s="4" t="str">
        <v>Traditional Par</v>
      </c>
      <c r="AY1235" s="4" t="str">
        <v>Stand-alone protection</v>
      </c>
      <c r="AZ1235" s="4" t="str">
        <v>Riders</v>
      </c>
      <c r="BA1235" s="4" t="str">
        <v>Riders</v>
      </c>
      <c r="BB1235" s="4" t="str">
        <v>Riders</v>
      </c>
      <c r="BC1235" s="4" t="str">
        <v>Riders</v>
      </c>
      <c r="BD1235" s="4" t="str">
        <v>Riders</v>
      </c>
      <c r="BE1235" s="4" t="str">
        <v>Riders</v>
      </c>
      <c r="BF1235" s="4" t="str">
        <v>Traditional Par</v>
      </c>
      <c r="BG1235" s="4">
        <v>0.25022439148489567</v>
      </c>
      <c r="BH1235" s="4">
        <v>0.10025164797461279</v>
      </c>
      <c r="BI1235" s="4">
        <v>1</v>
      </c>
      <c r="BJ1235" s="4">
        <v>1</v>
      </c>
      <c r="BK1235" s="4">
        <v>1</v>
      </c>
      <c r="BL1235" s="4">
        <v>1</v>
      </c>
      <c r="BM1235" s="4">
        <v>1</v>
      </c>
      <c r="BN1235" s="4">
        <v>1</v>
      </c>
      <c r="BO1235" s="4">
        <v>1</v>
      </c>
      <c r="BP1235" s="4">
        <v>0.48</v>
      </c>
      <c r="BQ1235" t="str">
        <f>VLOOKUP(A1235,Misc!$A$3:$B$11,2,FALSE)</f>
        <v>VND</v>
      </c>
      <c r="BR1235">
        <f>INDEX(FX!$B$30:$AK$48,MATCH(Data!BQ1235,FX!$A$30:$A$48,0),MATCH(Data!D1235,Period,0))</f>
        <v>23176.29032258</v>
      </c>
      <c r="BS1235">
        <f t="shared" si="341"/>
        <v>0</v>
      </c>
      <c r="BT1235">
        <f t="shared" si="342"/>
        <v>3.5380985851782212</v>
      </c>
      <c r="BU1235">
        <f t="shared" si="343"/>
        <v>0</v>
      </c>
      <c r="BV1235">
        <f t="shared" si="344"/>
        <v>1.4178967399104678</v>
      </c>
      <c r="BW1235">
        <f t="shared" si="345"/>
        <v>0</v>
      </c>
      <c r="BX1235">
        <f t="shared" si="346"/>
        <v>1.4365617987666661</v>
      </c>
      <c r="BY1235">
        <f t="shared" si="347"/>
        <v>0</v>
      </c>
      <c r="BZ1235">
        <f t="shared" si="348"/>
        <v>0.78812424106515033</v>
      </c>
      <c r="CA1235">
        <f t="shared" si="333"/>
        <v>3.7309380507538705</v>
      </c>
      <c r="CB1235">
        <f t="shared" si="334"/>
        <v>1.3381373960880287</v>
      </c>
      <c r="CC1235">
        <f t="shared" si="335"/>
        <v>1.5706156654836472</v>
      </c>
      <c r="CD1235">
        <f t="shared" si="336"/>
        <v>0.70886875171097452</v>
      </c>
      <c r="CE1235" s="4" t="str">
        <f t="shared" si="337"/>
        <v/>
      </c>
      <c r="CF1235" s="4">
        <f t="shared" si="338"/>
        <v>0.40075105477566719</v>
      </c>
      <c r="CG1235" s="4" t="str">
        <f t="shared" si="339"/>
        <v/>
      </c>
      <c r="CH1235" s="4">
        <f t="shared" si="340"/>
        <v>0.55584036473270682</v>
      </c>
      <c r="CI1235">
        <f>INDEX(FX!$B$114:$AK$132,MATCH(Data!BQ1235,FX!$A$114:$A$132,0),MATCH(Data!D1235,Period,0))</f>
        <v>23282</v>
      </c>
    </row>
    <row r="1236" spans="1:87" x14ac:dyDescent="0.15">
      <c r="A1236" t="s">
        <v>68</v>
      </c>
      <c r="B1236" s="1">
        <f t="shared" si="349"/>
        <v>44044</v>
      </c>
      <c r="C1236" t="s">
        <v>63</v>
      </c>
      <c r="D1236" s="1">
        <v>44136</v>
      </c>
      <c r="E1236">
        <v>87700</v>
      </c>
      <c r="F1236">
        <v>40826.169537089365</v>
      </c>
      <c r="G1236">
        <v>35024.519249722172</v>
      </c>
      <c r="H1236">
        <v>24056.167096531568</v>
      </c>
      <c r="I1236">
        <v>88047.805757248978</v>
      </c>
      <c r="J1236">
        <v>31805.974170470967</v>
      </c>
      <c r="K1236">
        <v>37975.15490007052</v>
      </c>
      <c r="L1236">
        <v>17335.623931664897</v>
      </c>
      <c r="M1236">
        <v>13568.846079999998</v>
      </c>
      <c r="N1236">
        <v>5990.0488049316218</v>
      </c>
      <c r="O1236">
        <v>5234.1678871790082</v>
      </c>
      <c r="P1236">
        <v>3563.8884283689249</v>
      </c>
      <c r="Q1236" t="str">
        <v>FWD UL 2019</v>
      </c>
      <c r="R1236" t="str">
        <v>FWD SmartKid</v>
      </c>
      <c r="S1236" t="str">
        <v>Credit Life - Regular</v>
      </c>
      <c r="T1236" t="str">
        <v>CI Rider 2018</v>
      </c>
      <c r="U1236" t="str">
        <v>Accident Rider 2019</v>
      </c>
      <c r="V1236" t="str">
        <v xml:space="preserve">Medical Rider </v>
      </c>
      <c r="W1236" t="str">
        <v>HS Rider 2019</v>
      </c>
      <c r="X1236" t="str">
        <v>WoP CI 2018</v>
      </c>
      <c r="Y1236" t="str">
        <v>WoP CI + DTH 2018</v>
      </c>
      <c r="Z1236" t="str">
        <v>Family CI</v>
      </c>
      <c r="AA1236">
        <v>48028.299999999996</v>
      </c>
      <c r="AB1236">
        <v>14263</v>
      </c>
      <c r="AC1236">
        <v>3800</v>
      </c>
      <c r="AD1236">
        <v>4732.834825900818</v>
      </c>
      <c r="AE1236">
        <v>3195.4817289056227</v>
      </c>
      <c r="AF1236">
        <v>3197.5</v>
      </c>
      <c r="AG1236">
        <v>2527.9589982076659</v>
      </c>
      <c r="AH1236">
        <v>1633.2084856765878</v>
      </c>
      <c r="AI1236">
        <v>494.65100841735568</v>
      </c>
      <c r="AJ1236">
        <v>147.30000000000001</v>
      </c>
      <c r="AK1236">
        <v>5679.7649528919574</v>
      </c>
      <c r="AL1236">
        <v>17733.411126985273</v>
      </c>
      <c r="AM1236">
        <v>3075.3310847960756</v>
      </c>
      <c r="AN1236">
        <v>2520.288566953092</v>
      </c>
      <c r="AO1236">
        <v>3586.7056603971478</v>
      </c>
      <c r="AP1236">
        <v>3560.7021785234083</v>
      </c>
      <c r="AQ1236">
        <v>3330.9795000000004</v>
      </c>
      <c r="AR1236">
        <v>2817.6281355226993</v>
      </c>
      <c r="AS1236">
        <v>1510.3734000536119</v>
      </c>
      <c r="AT1236">
        <v>400.8455617561807</v>
      </c>
      <c r="AU1236">
        <v>38.14710768852764</v>
      </c>
      <c r="AV1236">
        <v>2251.7572144133478</v>
      </c>
      <c r="AW1236" s="4" t="str">
        <v>Universal Life</v>
      </c>
      <c r="AX1236" s="4" t="str">
        <v>Traditional Par</v>
      </c>
      <c r="AY1236" s="4" t="str">
        <v>Stand-alone protection</v>
      </c>
      <c r="AZ1236" s="4" t="str">
        <v>Riders</v>
      </c>
      <c r="BA1236" s="4" t="str">
        <v>Riders</v>
      </c>
      <c r="BB1236" s="4" t="str">
        <v>Riders</v>
      </c>
      <c r="BC1236" s="4" t="str">
        <v>Riders</v>
      </c>
      <c r="BD1236" s="4" t="str">
        <v>Riders</v>
      </c>
      <c r="BE1236" s="4" t="str">
        <v>Riders</v>
      </c>
      <c r="BF1236" s="4" t="str">
        <v>Traditional Par</v>
      </c>
      <c r="BG1236" s="4">
        <v>0.25022439148489567</v>
      </c>
      <c r="BH1236" s="4">
        <v>0.10025164797461279</v>
      </c>
      <c r="BI1236" s="4">
        <v>1</v>
      </c>
      <c r="BJ1236" s="4">
        <v>1</v>
      </c>
      <c r="BK1236" s="4">
        <v>1</v>
      </c>
      <c r="BL1236" s="4">
        <v>1</v>
      </c>
      <c r="BM1236" s="4">
        <v>1</v>
      </c>
      <c r="BN1236" s="4">
        <v>1</v>
      </c>
      <c r="BO1236" s="4">
        <v>1</v>
      </c>
      <c r="BP1236" s="4">
        <v>0.48</v>
      </c>
      <c r="BQ1236" t="str">
        <f>VLOOKUP(A1236,Misc!$A$3:$B$11,2,FALSE)</f>
        <v>VND</v>
      </c>
      <c r="BR1236">
        <f>INDEX(FX!$B$30:$AK$48,MATCH(Data!BQ1236,FX!$A$30:$A$48,0),MATCH(Data!D1236,Period,0))</f>
        <v>23176.29032258</v>
      </c>
      <c r="BS1236">
        <f t="shared" si="341"/>
        <v>0</v>
      </c>
      <c r="BT1236">
        <f t="shared" si="342"/>
        <v>3.7840395843918295</v>
      </c>
      <c r="BU1236">
        <f t="shared" si="343"/>
        <v>0</v>
      </c>
      <c r="BV1236">
        <f t="shared" si="344"/>
        <v>1.7615489350905131</v>
      </c>
      <c r="BW1236">
        <f t="shared" si="345"/>
        <v>0</v>
      </c>
      <c r="BX1236">
        <f t="shared" si="346"/>
        <v>1.5112219756584073</v>
      </c>
      <c r="BY1236">
        <f t="shared" si="347"/>
        <v>0</v>
      </c>
      <c r="BZ1236">
        <f t="shared" si="348"/>
        <v>1.0379645215737709</v>
      </c>
      <c r="CA1236">
        <f t="shared" si="333"/>
        <v>3.7817973437526406</v>
      </c>
      <c r="CB1236">
        <f t="shared" si="334"/>
        <v>1.3661186397419023</v>
      </c>
      <c r="CC1236">
        <f t="shared" si="335"/>
        <v>1.6310950476793453</v>
      </c>
      <c r="CD1236">
        <f t="shared" si="336"/>
        <v>0.74459341687419023</v>
      </c>
      <c r="CE1236" s="4" t="str">
        <f t="shared" si="337"/>
        <v/>
      </c>
      <c r="CF1236" s="4">
        <f t="shared" si="338"/>
        <v>0.46552074728722193</v>
      </c>
      <c r="CG1236" s="4" t="str">
        <f t="shared" si="339"/>
        <v/>
      </c>
      <c r="CH1236" s="4">
        <f t="shared" si="340"/>
        <v>0.58923399793059827</v>
      </c>
      <c r="CI1236">
        <f>INDEX(FX!$B$114:$AK$132,MATCH(Data!BQ1236,FX!$A$114:$A$132,0),MATCH(Data!D1236,Period,0))</f>
        <v>23282</v>
      </c>
    </row>
    <row r="1237" spans="1:87" x14ac:dyDescent="0.15">
      <c r="A1237" t="s">
        <v>68</v>
      </c>
      <c r="B1237" s="1">
        <f t="shared" si="349"/>
        <v>44044</v>
      </c>
      <c r="C1237" t="s">
        <v>63</v>
      </c>
      <c r="D1237" s="1">
        <v>44166</v>
      </c>
      <c r="E1237">
        <v>98400</v>
      </c>
      <c r="F1237">
        <v>45193.553739811512</v>
      </c>
      <c r="G1237">
        <v>39117.979260350934</v>
      </c>
      <c r="H1237">
        <v>26386.098937223611</v>
      </c>
      <c r="I1237">
        <v>129492.52466581546</v>
      </c>
      <c r="J1237">
        <v>46154.373895765733</v>
      </c>
      <c r="K1237">
        <v>48006.825471713353</v>
      </c>
      <c r="L1237">
        <v>22120.526779714393</v>
      </c>
      <c r="M1237">
        <v>13602.49416</v>
      </c>
      <c r="N1237">
        <v>5687.7002091912918</v>
      </c>
      <c r="O1237">
        <v>4741.88474017726</v>
      </c>
      <c r="P1237">
        <v>3069.064304320168</v>
      </c>
      <c r="Q1237" t="str">
        <v>FWD UL 2019</v>
      </c>
      <c r="R1237" t="str">
        <v>FWD SmartKid</v>
      </c>
      <c r="S1237" t="str">
        <v>Credit Life - Regular</v>
      </c>
      <c r="T1237" t="str">
        <v>CI Rider 2018</v>
      </c>
      <c r="U1237" t="str">
        <v>Accident Rider 2019</v>
      </c>
      <c r="V1237" t="str">
        <v xml:space="preserve">Medical Rider </v>
      </c>
      <c r="W1237" t="str">
        <v>HS Rider 2019</v>
      </c>
      <c r="X1237" t="str">
        <v>WoP CI 2018</v>
      </c>
      <c r="Y1237" t="str">
        <v>WoP CI + DTH 2018</v>
      </c>
      <c r="Z1237" t="str">
        <v>Family CI</v>
      </c>
      <c r="AA1237">
        <v>53744</v>
      </c>
      <c r="AB1237">
        <v>15980</v>
      </c>
      <c r="AC1237">
        <v>4400</v>
      </c>
      <c r="AD1237">
        <v>5560.2526188054208</v>
      </c>
      <c r="AE1237">
        <v>3509.6801246529103</v>
      </c>
      <c r="AF1237">
        <v>2956</v>
      </c>
      <c r="AG1237">
        <v>2813.102296790421</v>
      </c>
      <c r="AH1237">
        <v>1920.2496814855986</v>
      </c>
      <c r="AI1237">
        <v>584.14377471702392</v>
      </c>
      <c r="AJ1237">
        <v>162</v>
      </c>
      <c r="AK1237">
        <v>6770.5715035486255</v>
      </c>
      <c r="AL1237">
        <v>19788.050187688139</v>
      </c>
      <c r="AM1237">
        <v>3424.5125574592503</v>
      </c>
      <c r="AN1237">
        <v>2918.2288669983172</v>
      </c>
      <c r="AO1237">
        <v>4078.6838004462061</v>
      </c>
      <c r="AP1237">
        <v>3874.7251497538</v>
      </c>
      <c r="AQ1237">
        <v>3105.5879999999997</v>
      </c>
      <c r="AR1237">
        <v>3127.8170812302455</v>
      </c>
      <c r="AS1237">
        <v>1731.8134211434349</v>
      </c>
      <c r="AT1237">
        <v>461.49479632948976</v>
      </c>
      <c r="AU1237">
        <v>41.945335592492185</v>
      </c>
      <c r="AV1237">
        <v>2640.6945431701397</v>
      </c>
      <c r="AW1237" s="4" t="str">
        <v>Universal Life</v>
      </c>
      <c r="AX1237" s="4" t="str">
        <v>Traditional Par</v>
      </c>
      <c r="AY1237" s="4" t="str">
        <v>Stand-alone protection</v>
      </c>
      <c r="AZ1237" s="4" t="str">
        <v>Riders</v>
      </c>
      <c r="BA1237" s="4" t="str">
        <v>Riders</v>
      </c>
      <c r="BB1237" s="4" t="str">
        <v>Riders</v>
      </c>
      <c r="BC1237" s="4" t="str">
        <v>Riders</v>
      </c>
      <c r="BD1237" s="4" t="str">
        <v>Riders</v>
      </c>
      <c r="BE1237" s="4" t="str">
        <v>Riders</v>
      </c>
      <c r="BF1237" s="4" t="str">
        <v>Traditional Par</v>
      </c>
      <c r="BG1237" s="4">
        <v>0.25022439148489567</v>
      </c>
      <c r="BH1237" s="4">
        <v>0.10025164797461279</v>
      </c>
      <c r="BI1237" s="4">
        <v>1</v>
      </c>
      <c r="BJ1237" s="4">
        <v>1</v>
      </c>
      <c r="BK1237" s="4">
        <v>1</v>
      </c>
      <c r="BL1237" s="4">
        <v>1</v>
      </c>
      <c r="BM1237" s="4">
        <v>1</v>
      </c>
      <c r="BN1237" s="4">
        <v>1</v>
      </c>
      <c r="BO1237" s="4">
        <v>1</v>
      </c>
      <c r="BP1237" s="4">
        <v>0.48</v>
      </c>
      <c r="BQ1237" t="str">
        <f>VLOOKUP(A1237,Misc!$A$3:$B$11,2,FALSE)</f>
        <v>VND</v>
      </c>
      <c r="BR1237">
        <f>INDEX(FX!$B$30:$AK$48,MATCH(Data!BQ1237,FX!$A$30:$A$48,0),MATCH(Data!D1237,Period,0))</f>
        <v>23176.29032258</v>
      </c>
      <c r="BS1237">
        <f t="shared" si="341"/>
        <v>0</v>
      </c>
      <c r="BT1237">
        <f t="shared" si="342"/>
        <v>4.2457183022138656</v>
      </c>
      <c r="BU1237">
        <f t="shared" si="343"/>
        <v>0</v>
      </c>
      <c r="BV1237">
        <f t="shared" si="344"/>
        <v>1.9499908359268661</v>
      </c>
      <c r="BW1237">
        <f t="shared" si="345"/>
        <v>0</v>
      </c>
      <c r="BX1237">
        <f t="shared" si="346"/>
        <v>1.6878447204399833</v>
      </c>
      <c r="BY1237">
        <f t="shared" si="347"/>
        <v>0</v>
      </c>
      <c r="BZ1237">
        <f t="shared" si="348"/>
        <v>1.1384953575385783</v>
      </c>
      <c r="CA1237">
        <f t="shared" si="333"/>
        <v>5.5619158433904072</v>
      </c>
      <c r="CB1237">
        <f t="shared" si="334"/>
        <v>1.9824058884874896</v>
      </c>
      <c r="CC1237">
        <f t="shared" si="335"/>
        <v>2.0619717151324353</v>
      </c>
      <c r="CD1237">
        <f t="shared" si="336"/>
        <v>0.95011282448734613</v>
      </c>
      <c r="CE1237" s="4" t="str">
        <f t="shared" si="337"/>
        <v/>
      </c>
      <c r="CF1237" s="4">
        <f t="shared" si="338"/>
        <v>0.45928408272166171</v>
      </c>
      <c r="CG1237" s="4" t="str">
        <f t="shared" si="339"/>
        <v/>
      </c>
      <c r="CH1237" s="4">
        <f t="shared" si="340"/>
        <v>0.58384651689782474</v>
      </c>
      <c r="CI1237">
        <f>INDEX(FX!$B$114:$AK$132,MATCH(Data!BQ1237,FX!$A$114:$A$132,0),MATCH(Data!D1237,Period,0))</f>
        <v>23282</v>
      </c>
    </row>
    <row r="1238" spans="1:87" x14ac:dyDescent="0.15">
      <c r="A1238" t="s">
        <v>68</v>
      </c>
      <c r="B1238" s="1">
        <f t="shared" si="349"/>
        <v>44044</v>
      </c>
      <c r="C1238" t="s">
        <v>108</v>
      </c>
      <c r="D1238" s="1">
        <v>43831</v>
      </c>
      <c r="E1238">
        <f t="array" ref="E1238:E1249">TRANSPOSE('[14]BK_Key Metrics P1'!$F$6:$Q$6)</f>
        <v>9261.4956000000002</v>
      </c>
      <c r="F1238">
        <f t="array" ref="F1238:F1249">TRANSPOSE('[14]BK_Key Metrics P1'!$F$11:$Q$11)</f>
        <v>3625.2619560227631</v>
      </c>
      <c r="G1238">
        <f t="array" ref="G1238:G1249">TRANSPOSE('[14]BK_Key Metrics P1'!$F$16:$Q$16)</f>
        <v>3521.3595781572758</v>
      </c>
      <c r="H1238">
        <f t="array" ref="H1238:H1249">TRANSPOSE('[14]BK_Key Metrics P1'!$F$21:$Q$21)</f>
        <v>1959.279818861457</v>
      </c>
      <c r="I1238">
        <f t="array" ref="I1238:I1249">TRANSPOSE('[14]BK_Key Metrics P1'!$F$7:$Q$7)</f>
        <v>14048.51556193</v>
      </c>
      <c r="J1238">
        <f t="array" ref="J1238:J1249">TRANSPOSE('[14]BK_Key Metrics P1'!$F$12:$Q$12)</f>
        <v>5828.3509688131771</v>
      </c>
      <c r="K1238">
        <f t="array" ref="K1238:K1249">TRANSPOSE('[14]BK_Key Metrics P1'!$F$17:$Q$17)</f>
        <v>5026.5588680667997</v>
      </c>
      <c r="L1238">
        <f t="array" ref="L1238:L1249">TRANSPOSE('[14]BK_Key Metrics P1'!$F$22:$Q$22)</f>
        <v>2700.839672482849</v>
      </c>
      <c r="M1238">
        <f t="array" ref="M1238:M1249">TRANSPOSE('[14]BK_Key Metrics P1'!$F$9:$Q$9)</f>
        <v>8462.5479000000014</v>
      </c>
      <c r="N1238">
        <f t="array" ref="N1238:N1249">TRANSPOSE('[14]BK_Key Metrics P1'!$F$14:$Q$14)</f>
        <v>2882.7139581899737</v>
      </c>
      <c r="O1238">
        <f t="array" ref="O1238:O1249">TRANSPOSE('[14]BK_Key Metrics P1'!$F$19:$Q$19)</f>
        <v>3077.3449246497839</v>
      </c>
      <c r="P1238">
        <f t="array" ref="P1238:P1249">TRANSPOSE('[14]BK_Key Metrics P1'!$F$24:$Q$24)</f>
        <v>1306.400799680762</v>
      </c>
      <c r="Q1238" t="str">
        <f t="array" ref="Q1238:Q1249">'[14]BK_Key Products'!$D$6</f>
        <v>FWD UL 2019</v>
      </c>
      <c r="R1238" t="str">
        <f t="array" ref="R1238:R1249">'[14]BK_Key Products'!$D$9</f>
        <v>CI Rider 2018</v>
      </c>
      <c r="S1238" t="str">
        <f t="array" ref="S1238:S1249">'[14]BK_Key Products'!$D$12</f>
        <v>HS Rider 2019</v>
      </c>
      <c r="T1238" t="str">
        <f t="array" ref="T1238:T1249">'[14]BK_Key Products'!$D$15</f>
        <v>Accident Rider 2019</v>
      </c>
      <c r="U1238" t="str">
        <f t="array" ref="U1238:U1249">'[14]BK_Key Products'!$D$18</f>
        <v>WoP CI 2018</v>
      </c>
      <c r="V1238" t="str">
        <f t="array" ref="V1238:V1249">'[14]BK_Key Products'!$D$21</f>
        <v>WoP CI + DTH 2018</v>
      </c>
      <c r="W1238" t="str">
        <f t="array" ref="W1238:W1249">'[14]BK_Key Products'!$D$24</f>
        <v>Medical Rider</v>
      </c>
      <c r="X1238" t="str">
        <f t="array" ref="X1238:X1249">'[14]BK_Key Products'!$D$27</f>
        <v>Term Rider 2019</v>
      </c>
      <c r="Y1238">
        <f t="array" ref="Y1238:Y1249">'[14]BK_Key Products'!$D$30</f>
        <v>0</v>
      </c>
      <c r="Z1238">
        <f t="array" ref="Z1238:Z1249">'[14]BK_Key Products'!$D$33</f>
        <v>0</v>
      </c>
      <c r="AA1238">
        <f t="array" ref="AA1238:AA1249">TRANSPOSE('[14]BK_Key Products'!$F$6:$Q$6)</f>
        <v>6433.848</v>
      </c>
      <c r="AB1238">
        <f t="array" ref="AB1238:AB1249">TRANSPOSE('[14]BK_Key Products'!$F$9:$Q$9)</f>
        <v>708.54759999999999</v>
      </c>
      <c r="AC1238">
        <f t="array" ref="AC1238:AC1249">TRANSPOSE('[14]BK_Key Products'!$F$12:$Q$12)</f>
        <v>406.22680000000003</v>
      </c>
      <c r="AD1238">
        <f t="array" ref="AD1238:AD1249">TRANSPOSE('[14]BK_Key Products'!$F$15:$Q$15)</f>
        <v>207.93780000000001</v>
      </c>
      <c r="AE1238">
        <f t="array" ref="AE1238:AE1249">TRANSPOSE('[14]BK_Key Products'!$F$18:$Q$18)</f>
        <v>209.47040000000001</v>
      </c>
      <c r="AF1238">
        <f t="array" ref="AF1238:AF1249">TRANSPOSE('[14]BK_Key Products'!$F$21:$Q$21)</f>
        <v>77.694999999999993</v>
      </c>
      <c r="AG1238">
        <f t="array" ref="AG1238:AG1249">TRANSPOSE('[14]BK_Key Products'!$F$24:$Q$24)</f>
        <v>57.392000000000003</v>
      </c>
      <c r="AH1238">
        <f t="array" ref="AH1238:AH1249">TRANSPOSE('[14]BK_Key Products'!$F$27:$Q$27)</f>
        <v>27.468</v>
      </c>
      <c r="AI1238">
        <f t="array" ref="AI1238:AI1249">TRANSPOSE('[14]BK_Key Products'!$F$30:$Q$30)</f>
        <v>0</v>
      </c>
      <c r="AJ1238">
        <f t="array" ref="AJ1238:AJ1249">TRANSPOSE('[14]BK_Key Products'!$F$33:$Q$33)</f>
        <v>0</v>
      </c>
      <c r="AK1238">
        <f t="array" ref="AK1238:AK1249">TRANSPOSE('[14]BK_Key Products'!$F$36:$Q$36)</f>
        <v>1132.9100000000008</v>
      </c>
      <c r="AL1238">
        <f t="array" ref="AL1238:AL1249">TRANSPOSE('[14]BK_Key Products'!$F$7:$Q$7)</f>
        <v>2036.7317385117549</v>
      </c>
      <c r="AM1238">
        <f t="array" ref="AM1238:AM1249">TRANSPOSE('[14]BK_Key Products'!$F$10:$Q$10)</f>
        <v>453.51775995540544</v>
      </c>
      <c r="AN1238">
        <f t="array" ref="AN1238:AN1249">TRANSPOSE('[14]BK_Key Products'!$F$13:$Q$13)</f>
        <v>459.4862120335232</v>
      </c>
      <c r="AO1238">
        <f t="array" ref="AO1238:AO1249">TRANSPOSE('[14]BK_Key Products'!$F$16:$Q$16)</f>
        <v>265.75524400656434</v>
      </c>
      <c r="AP1238">
        <f t="array" ref="AP1238:AP1249">TRANSPOSE('[14]BK_Key Products'!$F$19:$Q$19)</f>
        <v>127.31745487797076</v>
      </c>
      <c r="AQ1238">
        <f t="array" ref="AQ1238:AQ1249">TRANSPOSE('[14]BK_Key Products'!$F$22:$Q$22)</f>
        <v>73.259502050446841</v>
      </c>
      <c r="AR1238">
        <f t="array" ref="AR1238:AR1249">TRANSPOSE('[14]BK_Key Products'!$F$25:$Q$25)</f>
        <v>33.781801063817696</v>
      </c>
      <c r="AS1238">
        <f t="array" ref="AS1238:AS1249">TRANSPOSE('[14]BK_Key Products'!$F$28:$Q$28)</f>
        <v>40.881560919104402</v>
      </c>
      <c r="AT1238">
        <f t="array" ref="AT1238:AT1249">TRANSPOSE('[14]BK_Key Products'!$F$31:$Q$31)</f>
        <v>0</v>
      </c>
      <c r="AU1238">
        <f t="array" ref="AU1238:AU1249">TRANSPOSE('[14]BK_Key Products'!$F$34:$Q$35)</f>
        <v>0</v>
      </c>
      <c r="AV1238">
        <f t="array" ref="AV1238:AV1249">TRANSPOSE('[14]BK_Key Products'!$F$37:$Q$37)</f>
        <v>134.53068260417604</v>
      </c>
      <c r="AW1238" s="4" t="str">
        <f t="array" ref="AW1238:AW1249">'[14]BK_Key Products'!$D$8</f>
        <v>Universal Life</v>
      </c>
      <c r="AX1238" s="4" t="str">
        <f t="array" ref="AX1238:AX1249">'[14]BK_Key Products'!$D$11</f>
        <v>Riders</v>
      </c>
      <c r="AY1238" s="4" t="str">
        <f t="array" ref="AY1238:AY1249">'[14]BK_Key Products'!$D$14</f>
        <v>Riders</v>
      </c>
      <c r="AZ1238" s="4" t="str">
        <f t="array" ref="AZ1238:AZ1249">'[14]BK_Key Products'!$D$17</f>
        <v>Riders</v>
      </c>
      <c r="BA1238" s="4" t="str">
        <f t="array" ref="BA1238:BA1249">'[14]BK_Key Products'!$D$20</f>
        <v>Riders</v>
      </c>
      <c r="BB1238" s="4" t="str">
        <f t="array" ref="BB1238:BB1249">'[14]BK_Key Products'!$D$23</f>
        <v>Riders</v>
      </c>
      <c r="BC1238" s="4" t="str">
        <f t="array" ref="BC1238:BC1249">'[14]BK_Key Products'!$D$26</f>
        <v>Riders</v>
      </c>
      <c r="BD1238" s="4" t="str">
        <f t="array" ref="BD1238:BD1249">'[14]BK_Key Products'!$D$29</f>
        <v>Riders</v>
      </c>
      <c r="BE1238" s="4">
        <f t="array" ref="BE1238:BE1249">'[14]BK_Key Products'!$D$32</f>
        <v>0</v>
      </c>
      <c r="BF1238" s="4">
        <f t="array" ref="BF1238:BF1249">'[14]BK_Key Products'!$D$35</f>
        <v>0</v>
      </c>
      <c r="BG1238" s="4">
        <f t="array" ref="BG1238:BG1249">'[14]BK_Key Products'!$D$7</f>
        <v>0.25022439148489567</v>
      </c>
      <c r="BH1238" s="4">
        <f t="array" ref="BH1238:BH1249">'[14]BK_Key Products'!$D$10</f>
        <v>1</v>
      </c>
      <c r="BI1238" s="4">
        <f t="array" ref="BI1238:BI1249">'[14]BK_Key Products'!$D$13</f>
        <v>1</v>
      </c>
      <c r="BJ1238" s="4">
        <f t="array" ref="BJ1238:BJ1249">'[14]BK_Key Products'!$D$16</f>
        <v>1</v>
      </c>
      <c r="BK1238" s="4">
        <f t="array" ref="BK1238:BK1249">'[14]BK_Key Products'!$D$19</f>
        <v>1</v>
      </c>
      <c r="BL1238" s="4">
        <f t="array" ref="BL1238:BL1249">'[14]BK_Key Products'!$D$22</f>
        <v>1</v>
      </c>
      <c r="BM1238" s="4">
        <f t="array" ref="BM1238:BM1249">'[14]BK_Key Products'!$D$25</f>
        <v>1</v>
      </c>
      <c r="BN1238" s="4">
        <f t="array" ref="BN1238:BN1249">'[14]BK_Key Products'!$D$28</f>
        <v>1</v>
      </c>
      <c r="BO1238" s="4">
        <f t="array" ref="BO1238:BO1249">'[14]BK_Key Products'!$D$31</f>
        <v>0</v>
      </c>
      <c r="BP1238" s="4">
        <f t="array" ref="BP1238:BP1249">'[14]BK_Key Products'!$D$34</f>
        <v>0</v>
      </c>
      <c r="BQ1238" t="str">
        <f>VLOOKUP(A1238,Misc!$A$3:$B$11,2,FALSE)</f>
        <v>VND</v>
      </c>
      <c r="BR1238">
        <f>INDEX(FX!$B$30:$AK$48,MATCH(Data!BQ1238,FX!$A$30:$A$48,0),MATCH(Data!D1238,Period,0))</f>
        <v>23173.225806449998</v>
      </c>
      <c r="BS1238">
        <f t="shared" si="341"/>
        <v>0.39966363239002189</v>
      </c>
      <c r="BT1238">
        <f t="shared" si="342"/>
        <v>0</v>
      </c>
      <c r="BU1238">
        <f t="shared" si="343"/>
        <v>0.15644183448183177</v>
      </c>
      <c r="BV1238">
        <f t="shared" si="344"/>
        <v>0</v>
      </c>
      <c r="BW1238">
        <f t="shared" si="345"/>
        <v>0.15195810922349645</v>
      </c>
      <c r="BX1238">
        <f t="shared" si="346"/>
        <v>0</v>
      </c>
      <c r="BY1238">
        <f t="shared" si="347"/>
        <v>8.4549291290991271E-2</v>
      </c>
      <c r="BZ1238">
        <f t="shared" si="348"/>
        <v>0</v>
      </c>
      <c r="CA1238">
        <f t="shared" si="333"/>
        <v>0.60138983235961263</v>
      </c>
      <c r="CB1238">
        <f t="shared" si="334"/>
        <v>0.24950045409537966</v>
      </c>
      <c r="CC1238">
        <f t="shared" si="335"/>
        <v>0.21517728201862238</v>
      </c>
      <c r="CD1238">
        <f t="shared" si="336"/>
        <v>0.1156177327564927</v>
      </c>
      <c r="CE1238" s="4">
        <f t="shared" si="337"/>
        <v>0.39143375029220584</v>
      </c>
      <c r="CF1238" s="4" t="str">
        <f t="shared" si="338"/>
        <v/>
      </c>
      <c r="CG1238" s="4">
        <f t="shared" si="339"/>
        <v>0.54045192944097264</v>
      </c>
      <c r="CH1238" s="4" t="str">
        <f t="shared" si="340"/>
        <v/>
      </c>
      <c r="CI1238">
        <f>INDEX(FX!$B$114:$AK$132,MATCH(Data!BQ1238,FX!$A$114:$A$132,0),MATCH(Data!D1238,Period,0))</f>
        <v>23360.081607647498</v>
      </c>
    </row>
    <row r="1239" spans="1:87" x14ac:dyDescent="0.15">
      <c r="A1239" t="s">
        <v>68</v>
      </c>
      <c r="B1239" s="1">
        <f t="shared" si="349"/>
        <v>44044</v>
      </c>
      <c r="C1239" t="s">
        <v>108</v>
      </c>
      <c r="D1239" s="1">
        <v>43862</v>
      </c>
      <c r="E1239">
        <v>13377.981099999999</v>
      </c>
      <c r="F1239">
        <v>5543.4327453639989</v>
      </c>
      <c r="G1239">
        <v>5001.0007587401551</v>
      </c>
      <c r="H1239">
        <v>2883.4412517678866</v>
      </c>
      <c r="I1239">
        <v>12656.784</v>
      </c>
      <c r="J1239">
        <v>5250.9590044032821</v>
      </c>
      <c r="K1239">
        <v>4528.5973151999997</v>
      </c>
      <c r="L1239">
        <v>2433.2780358518248</v>
      </c>
      <c r="M1239">
        <v>6589.306599999999</v>
      </c>
      <c r="N1239">
        <v>2316.6588555913286</v>
      </c>
      <c r="O1239">
        <v>2416.9694938468442</v>
      </c>
      <c r="P1239">
        <v>1043.8944733669273</v>
      </c>
      <c r="Q1239" t="str">
        <v>FWD UL 2019</v>
      </c>
      <c r="R1239" t="str">
        <v>CI Rider 2018</v>
      </c>
      <c r="S1239" t="str">
        <v>HS Rider 2019</v>
      </c>
      <c r="T1239" t="str">
        <v>Accident Rider 2019</v>
      </c>
      <c r="U1239" t="str">
        <v>WoP CI 2018</v>
      </c>
      <c r="V1239" t="str">
        <v>WoP CI + DTH 2018</v>
      </c>
      <c r="W1239" t="str">
        <v>Medical Rider</v>
      </c>
      <c r="X1239" t="str">
        <v>Term Rider 2019</v>
      </c>
      <c r="Y1239">
        <v>0</v>
      </c>
      <c r="Z1239">
        <v>0</v>
      </c>
      <c r="AA1239">
        <v>10806.088</v>
      </c>
      <c r="AB1239">
        <v>1049.1547</v>
      </c>
      <c r="AC1239">
        <v>641.8922</v>
      </c>
      <c r="AD1239">
        <v>329.58960000000002</v>
      </c>
      <c r="AE1239">
        <v>300.50700000000001</v>
      </c>
      <c r="AF1239">
        <v>135.4691</v>
      </c>
      <c r="AG1239">
        <v>107.336</v>
      </c>
      <c r="AH1239">
        <v>37.334499999999998</v>
      </c>
      <c r="AI1239">
        <v>0</v>
      </c>
      <c r="AJ1239">
        <v>0</v>
      </c>
      <c r="AK1239">
        <v>-29.389999999999418</v>
      </c>
      <c r="AL1239">
        <v>3431.5883545809033</v>
      </c>
      <c r="AM1239">
        <v>623.68360850629858</v>
      </c>
      <c r="AN1239">
        <v>674.63067852321251</v>
      </c>
      <c r="AO1239">
        <v>406.23295469495139</v>
      </c>
      <c r="AP1239">
        <v>182.29905820747149</v>
      </c>
      <c r="AQ1239">
        <v>121.3198835828953</v>
      </c>
      <c r="AR1239">
        <v>56.299338023909776</v>
      </c>
      <c r="AS1239">
        <v>57.090636676862339</v>
      </c>
      <c r="AT1239">
        <v>0</v>
      </c>
      <c r="AU1239">
        <v>0</v>
      </c>
      <c r="AV1239">
        <v>-9.7117674325054395</v>
      </c>
      <c r="AW1239" s="4" t="str">
        <v>Universal Life</v>
      </c>
      <c r="AX1239" s="4" t="str">
        <v>Riders</v>
      </c>
      <c r="AY1239" s="4" t="str">
        <v>Riders</v>
      </c>
      <c r="AZ1239" s="4" t="str">
        <v>Riders</v>
      </c>
      <c r="BA1239" s="4" t="str">
        <v>Riders</v>
      </c>
      <c r="BB1239" s="4" t="str">
        <v>Riders</v>
      </c>
      <c r="BC1239" s="4" t="str">
        <v>Riders</v>
      </c>
      <c r="BD1239" s="4" t="str">
        <v>Riders</v>
      </c>
      <c r="BE1239" s="4">
        <v>0</v>
      </c>
      <c r="BF1239" s="4">
        <v>0</v>
      </c>
      <c r="BG1239" s="4">
        <v>0.25022439148489567</v>
      </c>
      <c r="BH1239" s="4">
        <v>1</v>
      </c>
      <c r="BI1239" s="4">
        <v>1</v>
      </c>
      <c r="BJ1239" s="4">
        <v>1</v>
      </c>
      <c r="BK1239" s="4">
        <v>1</v>
      </c>
      <c r="BL1239" s="4">
        <v>1</v>
      </c>
      <c r="BM1239" s="4">
        <v>1</v>
      </c>
      <c r="BN1239" s="4">
        <v>1</v>
      </c>
      <c r="BO1239" s="4">
        <v>0</v>
      </c>
      <c r="BP1239" s="4">
        <v>0</v>
      </c>
      <c r="BQ1239" t="str">
        <f>VLOOKUP(A1239,Misc!$A$3:$B$11,2,FALSE)</f>
        <v>VND</v>
      </c>
      <c r="BR1239">
        <f>INDEX(FX!$B$30:$AK$48,MATCH(Data!BQ1239,FX!$A$30:$A$48,0),MATCH(Data!D1239,Period,0))</f>
        <v>23230.86206897</v>
      </c>
      <c r="BS1239">
        <f t="shared" si="341"/>
        <v>0.57587105722905041</v>
      </c>
      <c r="BT1239">
        <f t="shared" si="342"/>
        <v>0</v>
      </c>
      <c r="BU1239">
        <f t="shared" si="343"/>
        <v>0.23862363475389448</v>
      </c>
      <c r="BV1239">
        <f t="shared" si="344"/>
        <v>0</v>
      </c>
      <c r="BW1239">
        <f t="shared" si="345"/>
        <v>0.2152740067885861</v>
      </c>
      <c r="BX1239">
        <f t="shared" si="346"/>
        <v>0</v>
      </c>
      <c r="BY1239">
        <f t="shared" si="347"/>
        <v>0.12412114725692275</v>
      </c>
      <c r="BZ1239">
        <f t="shared" si="348"/>
        <v>0</v>
      </c>
      <c r="CA1239">
        <f t="shared" si="333"/>
        <v>0.54181249075159432</v>
      </c>
      <c r="CB1239">
        <f t="shared" si="334"/>
        <v>0.22478341867967838</v>
      </c>
      <c r="CC1239">
        <f t="shared" si="335"/>
        <v>0.19386050919092046</v>
      </c>
      <c r="CD1239">
        <f t="shared" si="336"/>
        <v>0.10416393558553456</v>
      </c>
      <c r="CE1239" s="4">
        <f t="shared" si="337"/>
        <v>0.41436990409292768</v>
      </c>
      <c r="CF1239" s="4" t="str">
        <f t="shared" si="338"/>
        <v/>
      </c>
      <c r="CG1239" s="4">
        <f t="shared" si="339"/>
        <v>0.52015445739453103</v>
      </c>
      <c r="CH1239" s="4" t="str">
        <f t="shared" si="340"/>
        <v/>
      </c>
      <c r="CI1239">
        <f>INDEX(FX!$B$114:$AK$132,MATCH(Data!BQ1239,FX!$A$114:$A$132,0),MATCH(Data!D1239,Period,0))</f>
        <v>23360.081607647498</v>
      </c>
    </row>
    <row r="1240" spans="1:87" x14ac:dyDescent="0.15">
      <c r="A1240" t="s">
        <v>68</v>
      </c>
      <c r="B1240" s="1">
        <f t="shared" si="349"/>
        <v>44044</v>
      </c>
      <c r="C1240" t="s">
        <v>108</v>
      </c>
      <c r="D1240" s="1">
        <v>43891</v>
      </c>
      <c r="E1240">
        <v>19276.546199999997</v>
      </c>
      <c r="F1240">
        <v>8198.3266126982762</v>
      </c>
      <c r="G1240">
        <v>7447.3713804527442</v>
      </c>
      <c r="H1240">
        <v>4339.1600377684217</v>
      </c>
      <c r="I1240">
        <v>17520.047999999999</v>
      </c>
      <c r="J1240">
        <v>7268.5963356191605</v>
      </c>
      <c r="K1240">
        <v>6268.6731743999999</v>
      </c>
      <c r="L1240">
        <v>3368.2448863325158</v>
      </c>
      <c r="M1240">
        <v>12066.891799999998</v>
      </c>
      <c r="N1240">
        <v>4234.6053672770286</v>
      </c>
      <c r="O1240">
        <v>4339.3713419777423</v>
      </c>
      <c r="P1240">
        <v>1880.1283335818143</v>
      </c>
      <c r="Q1240" t="str">
        <v>FWD UL 2019</v>
      </c>
      <c r="R1240" t="str">
        <v>CI Rider 2018</v>
      </c>
      <c r="S1240" t="str">
        <v>HS Rider 2019</v>
      </c>
      <c r="T1240" t="str">
        <v>Accident Rider 2019</v>
      </c>
      <c r="U1240" t="str">
        <v>WoP CI 2018</v>
      </c>
      <c r="V1240" t="str">
        <v>WoP CI + DTH 2018</v>
      </c>
      <c r="W1240" t="str">
        <v>Medical Rider</v>
      </c>
      <c r="X1240" t="str">
        <v>Term Rider 2019</v>
      </c>
      <c r="Y1240">
        <v>0</v>
      </c>
      <c r="Z1240">
        <v>0</v>
      </c>
      <c r="AA1240">
        <v>15472.531999999999</v>
      </c>
      <c r="AB1240">
        <v>1597.9068</v>
      </c>
      <c r="AC1240">
        <v>950.97500000000002</v>
      </c>
      <c r="AD1240">
        <v>461.73079999999999</v>
      </c>
      <c r="AE1240">
        <v>466.81549999999999</v>
      </c>
      <c r="AF1240">
        <v>177.4126</v>
      </c>
      <c r="AG1240">
        <v>94.96</v>
      </c>
      <c r="AH1240">
        <v>76.6905</v>
      </c>
      <c r="AI1240">
        <v>0</v>
      </c>
      <c r="AJ1240">
        <v>0</v>
      </c>
      <c r="AK1240">
        <v>-22.47700000000259</v>
      </c>
      <c r="AL1240">
        <v>5042.7070161760603</v>
      </c>
      <c r="AM1240">
        <v>955.48453450998193</v>
      </c>
      <c r="AN1240">
        <v>1044.6716857572992</v>
      </c>
      <c r="AO1240">
        <v>563.73578240126085</v>
      </c>
      <c r="AP1240">
        <v>272.84551200326865</v>
      </c>
      <c r="AQ1240">
        <v>158.28719907871744</v>
      </c>
      <c r="AR1240">
        <v>48.759025861669279</v>
      </c>
      <c r="AS1240">
        <v>113.06053047929717</v>
      </c>
      <c r="AT1240">
        <v>0</v>
      </c>
      <c r="AU1240">
        <v>0</v>
      </c>
      <c r="AV1240">
        <v>-1.2246735692788207</v>
      </c>
      <c r="AW1240" s="4" t="str">
        <v>Universal Life</v>
      </c>
      <c r="AX1240" s="4" t="str">
        <v>Riders</v>
      </c>
      <c r="AY1240" s="4" t="str">
        <v>Riders</v>
      </c>
      <c r="AZ1240" s="4" t="str">
        <v>Riders</v>
      </c>
      <c r="BA1240" s="4" t="str">
        <v>Riders</v>
      </c>
      <c r="BB1240" s="4" t="str">
        <v>Riders</v>
      </c>
      <c r="BC1240" s="4" t="str">
        <v>Riders</v>
      </c>
      <c r="BD1240" s="4" t="str">
        <v>Riders</v>
      </c>
      <c r="BE1240" s="4">
        <v>0</v>
      </c>
      <c r="BF1240" s="4">
        <v>0</v>
      </c>
      <c r="BG1240" s="4">
        <v>0.25022439148489567</v>
      </c>
      <c r="BH1240" s="4">
        <v>1</v>
      </c>
      <c r="BI1240" s="4">
        <v>1</v>
      </c>
      <c r="BJ1240" s="4">
        <v>1</v>
      </c>
      <c r="BK1240" s="4">
        <v>1</v>
      </c>
      <c r="BL1240" s="4">
        <v>1</v>
      </c>
      <c r="BM1240" s="4">
        <v>1</v>
      </c>
      <c r="BN1240" s="4">
        <v>1</v>
      </c>
      <c r="BO1240" s="4">
        <v>0</v>
      </c>
      <c r="BP1240" s="4">
        <v>0</v>
      </c>
      <c r="BQ1240" t="str">
        <f>VLOOKUP(A1240,Misc!$A$3:$B$11,2,FALSE)</f>
        <v>VND</v>
      </c>
      <c r="BR1240">
        <f>INDEX(FX!$B$30:$AK$48,MATCH(Data!BQ1240,FX!$A$30:$A$48,0),MATCH(Data!D1240,Period,0))</f>
        <v>23349.225806449998</v>
      </c>
      <c r="BS1240">
        <f t="shared" si="341"/>
        <v>0.82557538994183854</v>
      </c>
      <c r="BT1240">
        <f t="shared" si="342"/>
        <v>0</v>
      </c>
      <c r="BU1240">
        <f t="shared" si="343"/>
        <v>0.35111770645661267</v>
      </c>
      <c r="BV1240">
        <f t="shared" si="344"/>
        <v>0</v>
      </c>
      <c r="BW1240">
        <f t="shared" si="345"/>
        <v>0.31895581644490667</v>
      </c>
      <c r="BX1240">
        <f t="shared" si="346"/>
        <v>0</v>
      </c>
      <c r="BY1240">
        <f t="shared" si="347"/>
        <v>0.18583742663406727</v>
      </c>
      <c r="BZ1240">
        <f t="shared" si="348"/>
        <v>0</v>
      </c>
      <c r="CA1240">
        <f t="shared" si="333"/>
        <v>0.74999943468794983</v>
      </c>
      <c r="CB1240">
        <f t="shared" si="334"/>
        <v>0.31115457804049823</v>
      </c>
      <c r="CC1240">
        <f t="shared" si="335"/>
        <v>0.26834979773134848</v>
      </c>
      <c r="CD1240">
        <f t="shared" si="336"/>
        <v>0.14418806162174699</v>
      </c>
      <c r="CE1240" s="4">
        <f t="shared" si="337"/>
        <v>0.42530059729778136</v>
      </c>
      <c r="CF1240" s="4" t="str">
        <f t="shared" si="338"/>
        <v/>
      </c>
      <c r="CG1240" s="4">
        <f t="shared" si="339"/>
        <v>0.52927386804126053</v>
      </c>
      <c r="CH1240" s="4" t="str">
        <f t="shared" si="340"/>
        <v/>
      </c>
      <c r="CI1240">
        <f>INDEX(FX!$B$114:$AK$132,MATCH(Data!BQ1240,FX!$A$114:$A$132,0),MATCH(Data!D1240,Period,0))</f>
        <v>23360.081607647498</v>
      </c>
    </row>
    <row r="1241" spans="1:87" x14ac:dyDescent="0.15">
      <c r="A1241" t="s">
        <v>68</v>
      </c>
      <c r="B1241" s="1">
        <f t="shared" si="349"/>
        <v>44044</v>
      </c>
      <c r="C1241" t="s">
        <v>108</v>
      </c>
      <c r="D1241" s="1">
        <v>43922</v>
      </c>
      <c r="E1241">
        <v>14194.665000000001</v>
      </c>
      <c r="F1241">
        <v>5189.0951490891848</v>
      </c>
      <c r="G1241">
        <v>5451.7087901325704</v>
      </c>
      <c r="H1241">
        <v>2954.8120498215476</v>
      </c>
      <c r="I1241">
        <v>18771.2</v>
      </c>
      <c r="J1241">
        <v>7787.6656237021334</v>
      </c>
      <c r="K1241">
        <v>6716.33536</v>
      </c>
      <c r="L1241">
        <v>3608.7799765366995</v>
      </c>
      <c r="M1241">
        <v>14233.676100000001</v>
      </c>
      <c r="N1241">
        <v>4905.2780413234059</v>
      </c>
      <c r="O1241">
        <v>5153.4665597874446</v>
      </c>
      <c r="P1241">
        <v>2217.5347961832067</v>
      </c>
      <c r="Q1241" t="str">
        <v>FWD UL 2019</v>
      </c>
      <c r="R1241" t="str">
        <v>CI Rider 2018</v>
      </c>
      <c r="S1241" t="str">
        <v>HS Rider 2019</v>
      </c>
      <c r="T1241" t="str">
        <v>Accident Rider 2019</v>
      </c>
      <c r="U1241" t="str">
        <v>WoP CI 2018</v>
      </c>
      <c r="V1241" t="str">
        <v>WoP CI + DTH 2018</v>
      </c>
      <c r="W1241" t="str">
        <v>Medical Rider</v>
      </c>
      <c r="X1241" t="str">
        <v>Term Rider 2019</v>
      </c>
      <c r="Y1241">
        <v>0</v>
      </c>
      <c r="Z1241">
        <v>0</v>
      </c>
      <c r="AA1241">
        <v>11415.534</v>
      </c>
      <c r="AB1241">
        <v>1175.3598</v>
      </c>
      <c r="AC1241">
        <v>577.61479999999995</v>
      </c>
      <c r="AD1241">
        <v>380.16840000000002</v>
      </c>
      <c r="AE1241">
        <v>353.88299999999998</v>
      </c>
      <c r="AF1241">
        <v>127.114</v>
      </c>
      <c r="AG1241">
        <v>167.905</v>
      </c>
      <c r="AH1241">
        <v>68.003</v>
      </c>
      <c r="AI1241">
        <v>0</v>
      </c>
      <c r="AJ1241">
        <v>0</v>
      </c>
      <c r="AK1241">
        <v>-70.916999999999462</v>
      </c>
      <c r="AL1241">
        <v>2920.265579551718</v>
      </c>
      <c r="AM1241">
        <v>688.46286521490674</v>
      </c>
      <c r="AN1241">
        <v>630.73769259972539</v>
      </c>
      <c r="AO1241">
        <v>461.74228534859401</v>
      </c>
      <c r="AP1241">
        <v>197.88949672045666</v>
      </c>
      <c r="AQ1241">
        <v>111.59219419479939</v>
      </c>
      <c r="AR1241">
        <v>103.56880500486473</v>
      </c>
      <c r="AS1241">
        <v>96.057115947559168</v>
      </c>
      <c r="AT1241">
        <v>0</v>
      </c>
      <c r="AU1241">
        <v>0</v>
      </c>
      <c r="AV1241">
        <v>-21.22088549343971</v>
      </c>
      <c r="AW1241" s="4" t="str">
        <v>Universal Life</v>
      </c>
      <c r="AX1241" s="4" t="str">
        <v>Riders</v>
      </c>
      <c r="AY1241" s="4" t="str">
        <v>Riders</v>
      </c>
      <c r="AZ1241" s="4" t="str">
        <v>Riders</v>
      </c>
      <c r="BA1241" s="4" t="str">
        <v>Riders</v>
      </c>
      <c r="BB1241" s="4" t="str">
        <v>Riders</v>
      </c>
      <c r="BC1241" s="4" t="str">
        <v>Riders</v>
      </c>
      <c r="BD1241" s="4" t="str">
        <v>Riders</v>
      </c>
      <c r="BE1241" s="4">
        <v>0</v>
      </c>
      <c r="BF1241" s="4">
        <v>0</v>
      </c>
      <c r="BG1241" s="4">
        <v>0.25022439148489567</v>
      </c>
      <c r="BH1241" s="4">
        <v>1</v>
      </c>
      <c r="BI1241" s="4">
        <v>1</v>
      </c>
      <c r="BJ1241" s="4">
        <v>1</v>
      </c>
      <c r="BK1241" s="4">
        <v>1</v>
      </c>
      <c r="BL1241" s="4">
        <v>1</v>
      </c>
      <c r="BM1241" s="4">
        <v>1</v>
      </c>
      <c r="BN1241" s="4">
        <v>1</v>
      </c>
      <c r="BO1241" s="4">
        <v>0</v>
      </c>
      <c r="BP1241" s="4">
        <v>0</v>
      </c>
      <c r="BQ1241" t="str">
        <f>VLOOKUP(A1241,Misc!$A$3:$B$11,2,FALSE)</f>
        <v>VND</v>
      </c>
      <c r="BR1241">
        <f>INDEX(FX!$B$30:$AK$48,MATCH(Data!BQ1241,FX!$A$30:$A$48,0),MATCH(Data!D1241,Period,0))</f>
        <v>23498.677419349999</v>
      </c>
      <c r="BS1241">
        <f t="shared" si="341"/>
        <v>0.60406229451498394</v>
      </c>
      <c r="BT1241">
        <f t="shared" si="342"/>
        <v>0</v>
      </c>
      <c r="BU1241">
        <f t="shared" si="343"/>
        <v>0.22082498757211849</v>
      </c>
      <c r="BV1241">
        <f t="shared" si="344"/>
        <v>0</v>
      </c>
      <c r="BW1241">
        <f t="shared" si="345"/>
        <v>0.23200066509459624</v>
      </c>
      <c r="BX1241">
        <f t="shared" si="346"/>
        <v>0</v>
      </c>
      <c r="BY1241">
        <f t="shared" si="347"/>
        <v>0.12574375983341113</v>
      </c>
      <c r="BZ1241">
        <f t="shared" si="348"/>
        <v>0</v>
      </c>
      <c r="CA1241">
        <f t="shared" si="333"/>
        <v>0.80355883662045025</v>
      </c>
      <c r="CB1241">
        <f t="shared" si="334"/>
        <v>0.33337493226704523</v>
      </c>
      <c r="CC1241">
        <f t="shared" si="335"/>
        <v>0.28751335174279707</v>
      </c>
      <c r="CD1241">
        <f t="shared" si="336"/>
        <v>0.15448490451143271</v>
      </c>
      <c r="CE1241" s="4">
        <f t="shared" si="337"/>
        <v>0.36556658076039023</v>
      </c>
      <c r="CF1241" s="4" t="str">
        <f t="shared" si="338"/>
        <v/>
      </c>
      <c r="CG1241" s="4">
        <f t="shared" si="339"/>
        <v>0.56942722477158481</v>
      </c>
      <c r="CH1241" s="4" t="str">
        <f t="shared" si="340"/>
        <v/>
      </c>
      <c r="CI1241">
        <f>INDEX(FX!$B$114:$AK$132,MATCH(Data!BQ1241,FX!$A$114:$A$132,0),MATCH(Data!D1241,Period,0))</f>
        <v>23360.081607647498</v>
      </c>
    </row>
    <row r="1242" spans="1:87" x14ac:dyDescent="0.15">
      <c r="A1242" t="s">
        <v>68</v>
      </c>
      <c r="B1242" s="1">
        <f t="shared" si="349"/>
        <v>44044</v>
      </c>
      <c r="C1242" t="s">
        <v>108</v>
      </c>
      <c r="D1242" s="1">
        <v>43952</v>
      </c>
      <c r="E1242">
        <v>22136.717799999999</v>
      </c>
      <c r="F1242">
        <v>8078.3198773928743</v>
      </c>
      <c r="G1242">
        <v>8497.6054370754646</v>
      </c>
      <c r="H1242">
        <v>4669.4139864553308</v>
      </c>
      <c r="I1242">
        <v>21967.8</v>
      </c>
      <c r="J1242">
        <v>9113.8489221984328</v>
      </c>
      <c r="K1242">
        <v>7860.0788400000001</v>
      </c>
      <c r="L1242">
        <v>4223.3291834603215</v>
      </c>
      <c r="M1242">
        <v>17160.664000000001</v>
      </c>
      <c r="N1242">
        <v>534.35115182154595</v>
      </c>
      <c r="O1242">
        <v>6301.7057755783117</v>
      </c>
      <c r="P1242">
        <v>1109.4025863126503</v>
      </c>
      <c r="Q1242" t="str">
        <v>FWD UL 2019</v>
      </c>
      <c r="R1242" t="str">
        <v>CI Rider 2018</v>
      </c>
      <c r="S1242" t="str">
        <v>HS Rider 2019</v>
      </c>
      <c r="T1242" t="str">
        <v>Accident Rider 2019</v>
      </c>
      <c r="U1242" t="str">
        <v>WoP CI 2018</v>
      </c>
      <c r="V1242" t="str">
        <v>WoP CI + DTH 2018</v>
      </c>
      <c r="W1242" t="str">
        <v>Medical Rider</v>
      </c>
      <c r="X1242" t="str">
        <v>Term Rider 2019</v>
      </c>
      <c r="Y1242">
        <v>0</v>
      </c>
      <c r="Z1242">
        <v>0</v>
      </c>
      <c r="AA1242">
        <v>17670.903999999999</v>
      </c>
      <c r="AB1242">
        <v>1720.9762000000001</v>
      </c>
      <c r="AC1242">
        <v>1090.3527999999999</v>
      </c>
      <c r="AD1242">
        <v>674.21519999999998</v>
      </c>
      <c r="AE1242">
        <v>538.57669999999996</v>
      </c>
      <c r="AF1242">
        <v>227.63419999999999</v>
      </c>
      <c r="AG1242">
        <v>151.268</v>
      </c>
      <c r="AH1242">
        <v>86.905199999999994</v>
      </c>
      <c r="AI1242">
        <v>0</v>
      </c>
      <c r="AJ1242">
        <v>0</v>
      </c>
      <c r="AK1242">
        <v>-24.114500000003318</v>
      </c>
      <c r="AL1242">
        <v>4415.0844339882278</v>
      </c>
      <c r="AM1242">
        <v>982.52902528356185</v>
      </c>
      <c r="AN1242">
        <v>1164.1128685312306</v>
      </c>
      <c r="AO1242">
        <v>815.31013829200504</v>
      </c>
      <c r="AP1242">
        <v>299.63049050392709</v>
      </c>
      <c r="AQ1242">
        <v>201.67213350660114</v>
      </c>
      <c r="AR1242">
        <v>78.795395888025482</v>
      </c>
      <c r="AS1242">
        <v>125.7301123069728</v>
      </c>
      <c r="AT1242">
        <v>0</v>
      </c>
      <c r="AU1242">
        <v>0</v>
      </c>
      <c r="AV1242">
        <v>-4.5447209076774016</v>
      </c>
      <c r="AW1242" s="4" t="str">
        <v>Universal Life</v>
      </c>
      <c r="AX1242" s="4" t="str">
        <v>Riders</v>
      </c>
      <c r="AY1242" s="4" t="str">
        <v>Riders</v>
      </c>
      <c r="AZ1242" s="4" t="str">
        <v>Riders</v>
      </c>
      <c r="BA1242" s="4" t="str">
        <v>Riders</v>
      </c>
      <c r="BB1242" s="4" t="str">
        <v>Riders</v>
      </c>
      <c r="BC1242" s="4" t="str">
        <v>Riders</v>
      </c>
      <c r="BD1242" s="4" t="str">
        <v>Riders</v>
      </c>
      <c r="BE1242" s="4">
        <v>0</v>
      </c>
      <c r="BF1242" s="4">
        <v>0</v>
      </c>
      <c r="BG1242" s="4">
        <v>0.25022439148489567</v>
      </c>
      <c r="BH1242" s="4">
        <v>1</v>
      </c>
      <c r="BI1242" s="4">
        <v>1</v>
      </c>
      <c r="BJ1242" s="4">
        <v>1</v>
      </c>
      <c r="BK1242" s="4">
        <v>1</v>
      </c>
      <c r="BL1242" s="4">
        <v>1</v>
      </c>
      <c r="BM1242" s="4">
        <v>1</v>
      </c>
      <c r="BN1242" s="4">
        <v>1</v>
      </c>
      <c r="BO1242" s="4">
        <v>0</v>
      </c>
      <c r="BP1242" s="4">
        <v>0</v>
      </c>
      <c r="BQ1242" t="str">
        <f>VLOOKUP(A1242,Misc!$A$3:$B$11,2,FALSE)</f>
        <v>VND</v>
      </c>
      <c r="BR1242">
        <f>INDEX(FX!$B$30:$AK$48,MATCH(Data!BQ1242,FX!$A$30:$A$48,0),MATCH(Data!D1242,Period,0))</f>
        <v>23347.93548</v>
      </c>
      <c r="BS1242">
        <f t="shared" si="341"/>
        <v>0.94812313572488927</v>
      </c>
      <c r="BT1242">
        <f t="shared" si="342"/>
        <v>0</v>
      </c>
      <c r="BU1242">
        <f t="shared" si="343"/>
        <v>0.34599718181990086</v>
      </c>
      <c r="BV1242">
        <f t="shared" si="344"/>
        <v>0</v>
      </c>
      <c r="BW1242">
        <f t="shared" si="345"/>
        <v>0.36395532463050412</v>
      </c>
      <c r="BX1242">
        <f t="shared" si="346"/>
        <v>0</v>
      </c>
      <c r="BY1242">
        <f t="shared" si="347"/>
        <v>0.1999925856594551</v>
      </c>
      <c r="BZ1242">
        <f t="shared" si="348"/>
        <v>0</v>
      </c>
      <c r="CA1242">
        <f t="shared" si="333"/>
        <v>0.94039911199660786</v>
      </c>
      <c r="CB1242">
        <f t="shared" si="334"/>
        <v>0.39014627924993162</v>
      </c>
      <c r="CC1242">
        <f t="shared" si="335"/>
        <v>0.3364748022723863</v>
      </c>
      <c r="CD1242">
        <f t="shared" si="336"/>
        <v>0.18079256975188437</v>
      </c>
      <c r="CE1242" s="4">
        <f t="shared" si="337"/>
        <v>0.36492852962117422</v>
      </c>
      <c r="CF1242" s="4" t="str">
        <f t="shared" si="338"/>
        <v/>
      </c>
      <c r="CG1242" s="4">
        <f t="shared" si="339"/>
        <v>0.57801796132419259</v>
      </c>
      <c r="CH1242" s="4" t="str">
        <f t="shared" si="340"/>
        <v/>
      </c>
      <c r="CI1242">
        <f>INDEX(FX!$B$114:$AK$132,MATCH(Data!BQ1242,FX!$A$114:$A$132,0),MATCH(Data!D1242,Period,0))</f>
        <v>23360.081607647498</v>
      </c>
    </row>
    <row r="1243" spans="1:87" x14ac:dyDescent="0.15">
      <c r="A1243" t="s">
        <v>68</v>
      </c>
      <c r="B1243" s="1">
        <f t="shared" si="349"/>
        <v>44044</v>
      </c>
      <c r="C1243" t="s">
        <v>108</v>
      </c>
      <c r="D1243" s="1">
        <v>43983</v>
      </c>
      <c r="E1243">
        <v>20977.969000000001</v>
      </c>
      <c r="F1243">
        <v>7869.1117579452884</v>
      </c>
      <c r="G1243">
        <v>8123.0713785177595</v>
      </c>
      <c r="H1243">
        <v>4543.5373222516109</v>
      </c>
      <c r="I1243">
        <v>22521.207504000005</v>
      </c>
      <c r="J1243">
        <v>9343.4427997720722</v>
      </c>
      <c r="K1243">
        <v>8058.0880449311999</v>
      </c>
      <c r="L1243">
        <v>4329.7222707009369</v>
      </c>
      <c r="M1243">
        <v>14418.1913</v>
      </c>
      <c r="N1243">
        <v>4025.7691312839734</v>
      </c>
      <c r="O1243">
        <v>5443.5357091521346</v>
      </c>
      <c r="P1243">
        <v>2126.1850573382976</v>
      </c>
      <c r="Q1243" t="str">
        <v>FWD UL 2019</v>
      </c>
      <c r="R1243" t="str">
        <v>CI Rider 2018</v>
      </c>
      <c r="S1243" t="str">
        <v>HS Rider 2019</v>
      </c>
      <c r="T1243" t="str">
        <v>Accident Rider 2019</v>
      </c>
      <c r="U1243" t="str">
        <v>WoP CI 2018</v>
      </c>
      <c r="V1243" t="str">
        <v>WoP CI + DTH 2018</v>
      </c>
      <c r="W1243" t="str">
        <v>Medical Rider</v>
      </c>
      <c r="X1243" t="str">
        <v>Term Rider 2019</v>
      </c>
      <c r="Y1243">
        <v>0</v>
      </c>
      <c r="Z1243">
        <v>0</v>
      </c>
      <c r="AA1243">
        <v>16666.5</v>
      </c>
      <c r="AB1243">
        <v>1635.3696</v>
      </c>
      <c r="AC1243">
        <v>956.39099999999996</v>
      </c>
      <c r="AD1243">
        <v>751.66</v>
      </c>
      <c r="AE1243">
        <v>521.80020000000002</v>
      </c>
      <c r="AF1243">
        <v>186.46119999999999</v>
      </c>
      <c r="AG1243">
        <v>201.648</v>
      </c>
      <c r="AH1243">
        <v>63.966500000000003</v>
      </c>
      <c r="AI1243">
        <v>0</v>
      </c>
      <c r="AJ1243">
        <v>0</v>
      </c>
      <c r="AK1243">
        <v>-5.8274999999994179</v>
      </c>
      <c r="AL1243">
        <v>4310.4394104690118</v>
      </c>
      <c r="AM1243">
        <v>940.60153200649279</v>
      </c>
      <c r="AN1243">
        <v>1034.3366180907844</v>
      </c>
      <c r="AO1243">
        <v>914.73402655475184</v>
      </c>
      <c r="AP1243">
        <v>302.10339705945324</v>
      </c>
      <c r="AQ1243">
        <v>165.69024663934019</v>
      </c>
      <c r="AR1243">
        <v>108.94194743162723</v>
      </c>
      <c r="AS1243">
        <v>89.901918995664545</v>
      </c>
      <c r="AT1243">
        <v>0</v>
      </c>
      <c r="AU1243">
        <v>0</v>
      </c>
      <c r="AV1243">
        <v>2.3626606981624718</v>
      </c>
      <c r="AW1243" s="4" t="str">
        <v>Universal Life</v>
      </c>
      <c r="AX1243" s="4" t="str">
        <v>Riders</v>
      </c>
      <c r="AY1243" s="4" t="str">
        <v>Riders</v>
      </c>
      <c r="AZ1243" s="4" t="str">
        <v>Riders</v>
      </c>
      <c r="BA1243" s="4" t="str">
        <v>Riders</v>
      </c>
      <c r="BB1243" s="4" t="str">
        <v>Riders</v>
      </c>
      <c r="BC1243" s="4" t="str">
        <v>Riders</v>
      </c>
      <c r="BD1243" s="4" t="str">
        <v>Riders</v>
      </c>
      <c r="BE1243" s="4">
        <v>0</v>
      </c>
      <c r="BF1243" s="4">
        <v>0</v>
      </c>
      <c r="BG1243" s="4">
        <v>0.25022439148489567</v>
      </c>
      <c r="BH1243" s="4">
        <v>1</v>
      </c>
      <c r="BI1243" s="4">
        <v>1</v>
      </c>
      <c r="BJ1243" s="4">
        <v>1</v>
      </c>
      <c r="BK1243" s="4">
        <v>1</v>
      </c>
      <c r="BL1243" s="4">
        <v>1</v>
      </c>
      <c r="BM1243" s="4">
        <v>1</v>
      </c>
      <c r="BN1243" s="4">
        <v>1</v>
      </c>
      <c r="BO1243" s="4">
        <v>0</v>
      </c>
      <c r="BP1243" s="4">
        <v>0</v>
      </c>
      <c r="BQ1243" t="str">
        <f>VLOOKUP(A1243,Misc!$A$3:$B$11,2,FALSE)</f>
        <v>VND</v>
      </c>
      <c r="BR1243">
        <f>INDEX(FX!$B$30:$AK$48,MATCH(Data!BQ1243,FX!$A$30:$A$48,0),MATCH(Data!D1243,Period,0))</f>
        <v>23229.9</v>
      </c>
      <c r="BS1243">
        <f t="shared" si="341"/>
        <v>0.90305894558306321</v>
      </c>
      <c r="BT1243">
        <f t="shared" si="342"/>
        <v>0</v>
      </c>
      <c r="BU1243">
        <f t="shared" si="343"/>
        <v>0.3387492739075626</v>
      </c>
      <c r="BV1243">
        <f t="shared" si="344"/>
        <v>0</v>
      </c>
      <c r="BW1243">
        <f t="shared" si="345"/>
        <v>0.34968171961643224</v>
      </c>
      <c r="BX1243">
        <f t="shared" si="346"/>
        <v>0</v>
      </c>
      <c r="BY1243">
        <f t="shared" si="347"/>
        <v>0.19559005085048195</v>
      </c>
      <c r="BZ1243">
        <f t="shared" si="348"/>
        <v>0</v>
      </c>
      <c r="CA1243">
        <f t="shared" si="333"/>
        <v>0.96408941896106792</v>
      </c>
      <c r="CB1243">
        <f t="shared" si="334"/>
        <v>0.39997474994750298</v>
      </c>
      <c r="CC1243">
        <f t="shared" si="335"/>
        <v>0.34495119410427</v>
      </c>
      <c r="CD1243">
        <f t="shared" si="336"/>
        <v>0.18534705243852811</v>
      </c>
      <c r="CE1243" s="4">
        <f t="shared" si="337"/>
        <v>0.37511313692690118</v>
      </c>
      <c r="CF1243" s="4" t="str">
        <f t="shared" si="338"/>
        <v/>
      </c>
      <c r="CG1243" s="4">
        <f t="shared" si="339"/>
        <v>0.57738884158864434</v>
      </c>
      <c r="CH1243" s="4" t="str">
        <f t="shared" si="340"/>
        <v/>
      </c>
      <c r="CI1243">
        <f>INDEX(FX!$B$114:$AK$132,MATCH(Data!BQ1243,FX!$A$114:$A$132,0),MATCH(Data!D1243,Period,0))</f>
        <v>23360.081607647498</v>
      </c>
    </row>
    <row r="1244" spans="1:87" x14ac:dyDescent="0.15">
      <c r="A1244" t="s">
        <v>68</v>
      </c>
      <c r="B1244" s="1">
        <f t="shared" si="349"/>
        <v>44044</v>
      </c>
      <c r="C1244" t="s">
        <v>108</v>
      </c>
      <c r="D1244" s="1">
        <v>44013</v>
      </c>
      <c r="E1244">
        <v>26435.0648</v>
      </c>
      <c r="F1244">
        <v>11194.781822419996</v>
      </c>
      <c r="G1244">
        <v>10773.700525134538</v>
      </c>
      <c r="H1244">
        <v>6514.5258650973847</v>
      </c>
      <c r="I1244">
        <v>24796.799999989998</v>
      </c>
      <c r="J1244">
        <v>10287.524875214358</v>
      </c>
      <c r="K1244">
        <v>8872.2950399900001</v>
      </c>
      <c r="L1244">
        <v>4767.2069618347196</v>
      </c>
      <c r="M1244">
        <v>17454.083200000001</v>
      </c>
      <c r="N1244">
        <v>5124.2070837901911</v>
      </c>
      <c r="O1244">
        <v>6638.1836656937576</v>
      </c>
      <c r="P1244">
        <v>2951.6476773441059</v>
      </c>
      <c r="Q1244" t="str">
        <v>FWD UL 2019</v>
      </c>
      <c r="R1244" t="str">
        <v>CI Rider 2018</v>
      </c>
      <c r="S1244" t="str">
        <v>HS Rider 2019</v>
      </c>
      <c r="T1244" t="str">
        <v>Accident Rider 2019</v>
      </c>
      <c r="U1244" t="str">
        <v>WoP CI 2018</v>
      </c>
      <c r="V1244" t="str">
        <v>WoP CI + DTH 2018</v>
      </c>
      <c r="W1244" t="str">
        <v>Medical Rider</v>
      </c>
      <c r="X1244" t="str">
        <v>Term Rider 2019</v>
      </c>
      <c r="Y1244">
        <v>0</v>
      </c>
      <c r="Z1244">
        <v>0</v>
      </c>
      <c r="AA1244">
        <v>20452.072</v>
      </c>
      <c r="AB1244">
        <v>2249.4450999999999</v>
      </c>
      <c r="AC1244">
        <v>1268.8240000000001</v>
      </c>
      <c r="AD1244">
        <v>999.54219999999998</v>
      </c>
      <c r="AE1244">
        <v>653.91319999999996</v>
      </c>
      <c r="AF1244">
        <v>285.76659999999998</v>
      </c>
      <c r="AG1244">
        <v>431.37200000000001</v>
      </c>
      <c r="AH1244">
        <v>102.1777</v>
      </c>
      <c r="AI1244">
        <v>0</v>
      </c>
      <c r="AJ1244">
        <v>0</v>
      </c>
      <c r="AK1244">
        <v>-8.047999999998865</v>
      </c>
      <c r="AL1244">
        <v>6114.542847529814</v>
      </c>
      <c r="AM1244">
        <v>1373.1529751780292</v>
      </c>
      <c r="AN1244">
        <v>1491.7093792042153</v>
      </c>
      <c r="AO1244">
        <v>1309.3585356733979</v>
      </c>
      <c r="AP1244">
        <v>350.31419256756146</v>
      </c>
      <c r="AQ1244">
        <v>228.47058747361635</v>
      </c>
      <c r="AR1244">
        <v>174.97597104737878</v>
      </c>
      <c r="AS1244">
        <v>154.03865515972211</v>
      </c>
      <c r="AT1244">
        <v>0</v>
      </c>
      <c r="AU1244">
        <v>0</v>
      </c>
      <c r="AV1244">
        <v>-1.781321413738624</v>
      </c>
      <c r="AW1244" s="4" t="str">
        <v>Universal Life</v>
      </c>
      <c r="AX1244" s="4" t="str">
        <v>Riders</v>
      </c>
      <c r="AY1244" s="4" t="str">
        <v>Riders</v>
      </c>
      <c r="AZ1244" s="4" t="str">
        <v>Riders</v>
      </c>
      <c r="BA1244" s="4" t="str">
        <v>Riders</v>
      </c>
      <c r="BB1244" s="4" t="str">
        <v>Riders</v>
      </c>
      <c r="BC1244" s="4" t="str">
        <v>Riders</v>
      </c>
      <c r="BD1244" s="4" t="str">
        <v>Riders</v>
      </c>
      <c r="BE1244" s="4">
        <v>0</v>
      </c>
      <c r="BF1244" s="4">
        <v>0</v>
      </c>
      <c r="BG1244" s="4">
        <v>0.25022439148489567</v>
      </c>
      <c r="BH1244" s="4">
        <v>1</v>
      </c>
      <c r="BI1244" s="4">
        <v>1</v>
      </c>
      <c r="BJ1244" s="4">
        <v>1</v>
      </c>
      <c r="BK1244" s="4">
        <v>1</v>
      </c>
      <c r="BL1244" s="4">
        <v>1</v>
      </c>
      <c r="BM1244" s="4">
        <v>1</v>
      </c>
      <c r="BN1244" s="4">
        <v>1</v>
      </c>
      <c r="BO1244" s="4">
        <v>0</v>
      </c>
      <c r="BP1244" s="4">
        <v>0</v>
      </c>
      <c r="BQ1244" t="str">
        <f>VLOOKUP(A1244,Misc!$A$3:$B$11,2,FALSE)</f>
        <v>VND</v>
      </c>
      <c r="BR1244">
        <f>INDEX(FX!$B$30:$AK$48,MATCH(Data!BQ1244,FX!$A$30:$A$48,0),MATCH(Data!D1244,Period,0))</f>
        <v>23189.096774189999</v>
      </c>
      <c r="BS1244">
        <f t="shared" si="341"/>
        <v>1.1399781999884895</v>
      </c>
      <c r="BT1244">
        <f t="shared" si="342"/>
        <v>0</v>
      </c>
      <c r="BU1244">
        <f t="shared" si="343"/>
        <v>0.48276058060528032</v>
      </c>
      <c r="BV1244">
        <f t="shared" si="344"/>
        <v>0</v>
      </c>
      <c r="BW1244">
        <f t="shared" si="345"/>
        <v>0.46460199075653158</v>
      </c>
      <c r="BX1244">
        <f t="shared" si="346"/>
        <v>0</v>
      </c>
      <c r="BY1244">
        <f t="shared" si="347"/>
        <v>0.28093055665489319</v>
      </c>
      <c r="BZ1244">
        <f t="shared" si="348"/>
        <v>0</v>
      </c>
      <c r="CA1244">
        <f t="shared" si="333"/>
        <v>1.0650631389051628</v>
      </c>
      <c r="CB1244">
        <f t="shared" si="334"/>
        <v>0.44186602848614198</v>
      </c>
      <c r="CC1244">
        <f t="shared" si="335"/>
        <v>0.3810795910999914</v>
      </c>
      <c r="CD1244">
        <f t="shared" si="336"/>
        <v>0.20475934034166823</v>
      </c>
      <c r="CE1244" s="4">
        <f t="shared" si="337"/>
        <v>0.42348229168781898</v>
      </c>
      <c r="CF1244" s="4" t="str">
        <f t="shared" si="338"/>
        <v/>
      </c>
      <c r="CG1244" s="4">
        <f t="shared" si="339"/>
        <v>0.58192521912759598</v>
      </c>
      <c r="CH1244" s="4" t="str">
        <f t="shared" si="340"/>
        <v/>
      </c>
      <c r="CI1244">
        <f>INDEX(FX!$B$114:$AK$132,MATCH(Data!BQ1244,FX!$A$114:$A$132,0),MATCH(Data!D1244,Period,0))</f>
        <v>23282</v>
      </c>
    </row>
    <row r="1245" spans="1:87" x14ac:dyDescent="0.15">
      <c r="A1245" t="s">
        <v>68</v>
      </c>
      <c r="B1245" s="1">
        <f t="shared" si="349"/>
        <v>44044</v>
      </c>
      <c r="C1245" t="s">
        <v>108</v>
      </c>
      <c r="D1245" s="1">
        <v>44044</v>
      </c>
      <c r="E1245">
        <v>24779.644200000002</v>
      </c>
      <c r="F1245">
        <v>10727.50794565521</v>
      </c>
      <c r="G1245">
        <v>10295.893434682428</v>
      </c>
      <c r="H1245">
        <v>6463.160381450256</v>
      </c>
      <c r="I1245">
        <v>26913.599999999999</v>
      </c>
      <c r="J1245">
        <v>11165.728218227172</v>
      </c>
      <c r="K1245">
        <v>9629.6860799999995</v>
      </c>
      <c r="L1245">
        <v>5174.1636537053719</v>
      </c>
      <c r="M1245">
        <v>17158.565899999998</v>
      </c>
      <c r="N1245">
        <v>5617.9488827953437</v>
      </c>
      <c r="O1245">
        <v>6628.3204522299056</v>
      </c>
      <c r="P1245">
        <v>3379.4372327310516</v>
      </c>
      <c r="Q1245" t="str">
        <v>FWD UL 2019</v>
      </c>
      <c r="R1245" t="str">
        <v>CI Rider 2018</v>
      </c>
      <c r="S1245" t="str">
        <v>HS Rider 2019</v>
      </c>
      <c r="T1245" t="str">
        <v>Accident Rider 2019</v>
      </c>
      <c r="U1245" t="str">
        <v>WoP CI 2018</v>
      </c>
      <c r="V1245" t="str">
        <v>WoP CI + DTH 2018</v>
      </c>
      <c r="W1245" t="str">
        <v>Medical Rider</v>
      </c>
      <c r="X1245" t="str">
        <v>Term Rider 2019</v>
      </c>
      <c r="Y1245">
        <v>0</v>
      </c>
      <c r="Z1245">
        <v>0</v>
      </c>
      <c r="AA1245">
        <v>18819.603999999999</v>
      </c>
      <c r="AB1245">
        <v>2175.9389000000001</v>
      </c>
      <c r="AC1245">
        <v>1294.1356000000001</v>
      </c>
      <c r="AD1245">
        <v>1142.3230000000001</v>
      </c>
      <c r="AE1245">
        <v>631.55150000000003</v>
      </c>
      <c r="AF1245">
        <v>268.02050000000003</v>
      </c>
      <c r="AG1245">
        <v>388.637</v>
      </c>
      <c r="AH1245">
        <v>69.5167</v>
      </c>
      <c r="AI1245">
        <v>0</v>
      </c>
      <c r="AJ1245">
        <v>0</v>
      </c>
      <c r="AK1245">
        <v>-10.082999999998719</v>
      </c>
      <c r="AL1245">
        <v>5538.3686794189553</v>
      </c>
      <c r="AM1245">
        <v>1319.8488096877632</v>
      </c>
      <c r="AN1245">
        <v>1504.5656747743224</v>
      </c>
      <c r="AO1245">
        <v>1515.2292965515926</v>
      </c>
      <c r="AP1245">
        <v>351.78306781836756</v>
      </c>
      <c r="AQ1245">
        <v>206.90470167208639</v>
      </c>
      <c r="AR1245">
        <v>184.21680108565531</v>
      </c>
      <c r="AS1245">
        <v>106.59091464646818</v>
      </c>
      <c r="AT1245">
        <v>0</v>
      </c>
      <c r="AU1245">
        <v>0</v>
      </c>
      <c r="AV1245">
        <v>0</v>
      </c>
      <c r="AW1245" s="4" t="str">
        <v>Universal Life</v>
      </c>
      <c r="AX1245" s="4" t="str">
        <v>Riders</v>
      </c>
      <c r="AY1245" s="4" t="str">
        <v>Riders</v>
      </c>
      <c r="AZ1245" s="4" t="str">
        <v>Riders</v>
      </c>
      <c r="BA1245" s="4" t="str">
        <v>Riders</v>
      </c>
      <c r="BB1245" s="4" t="str">
        <v>Riders</v>
      </c>
      <c r="BC1245" s="4" t="str">
        <v>Riders</v>
      </c>
      <c r="BD1245" s="4" t="str">
        <v>Riders</v>
      </c>
      <c r="BE1245" s="4">
        <v>0</v>
      </c>
      <c r="BF1245" s="4">
        <v>0</v>
      </c>
      <c r="BG1245" s="4">
        <v>0.25022439148489567</v>
      </c>
      <c r="BH1245" s="4">
        <v>1</v>
      </c>
      <c r="BI1245" s="4">
        <v>1</v>
      </c>
      <c r="BJ1245" s="4">
        <v>1</v>
      </c>
      <c r="BK1245" s="4">
        <v>1</v>
      </c>
      <c r="BL1245" s="4">
        <v>1</v>
      </c>
      <c r="BM1245" s="4">
        <v>1</v>
      </c>
      <c r="BN1245" s="4">
        <v>1</v>
      </c>
      <c r="BO1245" s="4">
        <v>0</v>
      </c>
      <c r="BP1245" s="4">
        <v>0</v>
      </c>
      <c r="BQ1245" t="str">
        <f>VLOOKUP(A1245,Misc!$A$3:$B$11,2,FALSE)</f>
        <v>VND</v>
      </c>
      <c r="BR1245">
        <f>INDEX(FX!$B$30:$AK$48,MATCH(Data!BQ1245,FX!$A$30:$A$48,0),MATCH(Data!D1245,Period,0))</f>
        <v>23176.29032258</v>
      </c>
      <c r="BS1245">
        <f t="shared" si="341"/>
        <v>1.0691807815273138</v>
      </c>
      <c r="BT1245">
        <f t="shared" si="342"/>
        <v>0</v>
      </c>
      <c r="BU1245">
        <f t="shared" si="343"/>
        <v>0.46286561810988813</v>
      </c>
      <c r="BV1245">
        <f t="shared" si="344"/>
        <v>0</v>
      </c>
      <c r="BW1245">
        <f t="shared" si="345"/>
        <v>0.44424251212677607</v>
      </c>
      <c r="BX1245">
        <f t="shared" si="346"/>
        <v>0</v>
      </c>
      <c r="BY1245">
        <f t="shared" si="347"/>
        <v>0.27886949513889125</v>
      </c>
      <c r="BZ1245">
        <f t="shared" si="348"/>
        <v>0</v>
      </c>
      <c r="CA1245">
        <f t="shared" si="333"/>
        <v>1.1559831629585087</v>
      </c>
      <c r="CB1245">
        <f t="shared" si="334"/>
        <v>0.47958629921085699</v>
      </c>
      <c r="CC1245">
        <f t="shared" si="335"/>
        <v>0.41361077570655441</v>
      </c>
      <c r="CD1245">
        <f t="shared" si="336"/>
        <v>0.22223879622478188</v>
      </c>
      <c r="CE1245" s="4">
        <f t="shared" si="337"/>
        <v>0.43291614113067889</v>
      </c>
      <c r="CF1245" s="4" t="str">
        <f t="shared" si="338"/>
        <v/>
      </c>
      <c r="CG1245" s="4">
        <f t="shared" si="339"/>
        <v>0.60248479089385576</v>
      </c>
      <c r="CH1245" s="4" t="str">
        <f t="shared" si="340"/>
        <v/>
      </c>
      <c r="CI1245">
        <f>INDEX(FX!$B$114:$AK$132,MATCH(Data!BQ1245,FX!$A$114:$A$132,0),MATCH(Data!D1245,Period,0))</f>
        <v>23282</v>
      </c>
    </row>
    <row r="1246" spans="1:87" x14ac:dyDescent="0.15">
      <c r="A1246" t="s">
        <v>68</v>
      </c>
      <c r="B1246" s="1">
        <f t="shared" si="349"/>
        <v>44044</v>
      </c>
      <c r="C1246" t="s">
        <v>108</v>
      </c>
      <c r="D1246" s="1">
        <v>44075</v>
      </c>
      <c r="E1246">
        <v>33715.135999999999</v>
      </c>
      <c r="F1246">
        <v>14129.401862546565</v>
      </c>
      <c r="G1246">
        <v>13866.5396460921</v>
      </c>
      <c r="H1246">
        <v>8137.7398121427414</v>
      </c>
      <c r="I1246">
        <v>28425.599999999999</v>
      </c>
      <c r="J1246">
        <v>11793.016320378365</v>
      </c>
      <c r="K1246">
        <v>10170.679679999999</v>
      </c>
      <c r="L1246">
        <v>5464.8470050407332</v>
      </c>
      <c r="M1246">
        <v>14511.429900000001</v>
      </c>
      <c r="N1246">
        <v>4851.44902764987</v>
      </c>
      <c r="O1246">
        <v>5540.9745030344093</v>
      </c>
      <c r="P1246">
        <v>2870.9226509830414</v>
      </c>
      <c r="Q1246" t="str">
        <v>FWD UL 2019</v>
      </c>
      <c r="R1246" t="str">
        <v>CI Rider 2018</v>
      </c>
      <c r="S1246" t="str">
        <v>HS Rider 2019</v>
      </c>
      <c r="T1246" t="str">
        <v>Accident Rider 2019</v>
      </c>
      <c r="U1246" t="str">
        <v>WoP CI 2018</v>
      </c>
      <c r="V1246" t="str">
        <v>WoP CI + DTH 2018</v>
      </c>
      <c r="W1246" t="str">
        <v>Medical Rider</v>
      </c>
      <c r="X1246" t="str">
        <v>Term Rider 2019</v>
      </c>
      <c r="Y1246">
        <v>0</v>
      </c>
      <c r="Z1246">
        <v>0</v>
      </c>
      <c r="AA1246">
        <v>26803.53312</v>
      </c>
      <c r="AB1246">
        <v>2411.9582869429532</v>
      </c>
      <c r="AC1246">
        <v>1517.18112</v>
      </c>
      <c r="AD1246">
        <v>1173.9902101122775</v>
      </c>
      <c r="AE1246">
        <v>720.20010131619563</v>
      </c>
      <c r="AF1246">
        <v>291.01179829896768</v>
      </c>
      <c r="AG1246">
        <v>528.77875097302649</v>
      </c>
      <c r="AH1246">
        <v>99.906932356580114</v>
      </c>
      <c r="AI1246">
        <v>0</v>
      </c>
      <c r="AJ1246">
        <v>0</v>
      </c>
      <c r="AK1246">
        <v>168.57567999999446</v>
      </c>
      <c r="AL1246">
        <v>8091.1509507412575</v>
      </c>
      <c r="AM1246">
        <v>1488.9314576059019</v>
      </c>
      <c r="AN1246">
        <v>1755.4559431870427</v>
      </c>
      <c r="AO1246">
        <v>1535.7978411048377</v>
      </c>
      <c r="AP1246">
        <v>389.54637128474548</v>
      </c>
      <c r="AQ1246">
        <v>239.9536313721643</v>
      </c>
      <c r="AR1246">
        <v>259.83881345578442</v>
      </c>
      <c r="AS1246">
        <v>150.90665824573017</v>
      </c>
      <c r="AT1246">
        <v>0</v>
      </c>
      <c r="AU1246">
        <v>0</v>
      </c>
      <c r="AV1246">
        <v>217.82019554910221</v>
      </c>
      <c r="AW1246" s="4" t="str">
        <v>Universal Life</v>
      </c>
      <c r="AX1246" s="4" t="str">
        <v>Riders</v>
      </c>
      <c r="AY1246" s="4" t="str">
        <v>Riders</v>
      </c>
      <c r="AZ1246" s="4" t="str">
        <v>Riders</v>
      </c>
      <c r="BA1246" s="4" t="str">
        <v>Riders</v>
      </c>
      <c r="BB1246" s="4" t="str">
        <v>Riders</v>
      </c>
      <c r="BC1246" s="4" t="str">
        <v>Riders</v>
      </c>
      <c r="BD1246" s="4" t="str">
        <v>Riders</v>
      </c>
      <c r="BE1246" s="4">
        <v>0</v>
      </c>
      <c r="BF1246" s="4">
        <v>0</v>
      </c>
      <c r="BG1246" s="4">
        <v>0.25022439148489567</v>
      </c>
      <c r="BH1246" s="4">
        <v>1</v>
      </c>
      <c r="BI1246" s="4">
        <v>1</v>
      </c>
      <c r="BJ1246" s="4">
        <v>1</v>
      </c>
      <c r="BK1246" s="4">
        <v>1</v>
      </c>
      <c r="BL1246" s="4">
        <v>1</v>
      </c>
      <c r="BM1246" s="4">
        <v>1</v>
      </c>
      <c r="BN1246" s="4">
        <v>1</v>
      </c>
      <c r="BO1246" s="4">
        <v>0</v>
      </c>
      <c r="BP1246" s="4">
        <v>0</v>
      </c>
      <c r="BQ1246" t="str">
        <f>VLOOKUP(A1246,Misc!$A$3:$B$11,2,FALSE)</f>
        <v>VND</v>
      </c>
      <c r="BR1246">
        <f>INDEX(FX!$B$30:$AK$48,MATCH(Data!BQ1246,FX!$A$30:$A$48,0),MATCH(Data!D1246,Period,0))</f>
        <v>23176.29032258</v>
      </c>
      <c r="BS1246">
        <f t="shared" si="341"/>
        <v>0</v>
      </c>
      <c r="BT1246">
        <f t="shared" si="342"/>
        <v>1.454725304642577</v>
      </c>
      <c r="BU1246">
        <f t="shared" si="343"/>
        <v>0</v>
      </c>
      <c r="BV1246">
        <f t="shared" si="344"/>
        <v>0.60964898462549422</v>
      </c>
      <c r="BW1246">
        <f t="shared" si="345"/>
        <v>0</v>
      </c>
      <c r="BX1246">
        <f t="shared" si="346"/>
        <v>0.59830712564824606</v>
      </c>
      <c r="BY1246">
        <f t="shared" si="347"/>
        <v>0</v>
      </c>
      <c r="BZ1246">
        <f t="shared" si="348"/>
        <v>0.35112348434013069</v>
      </c>
      <c r="CA1246">
        <f t="shared" si="333"/>
        <v>1.2209260372820203</v>
      </c>
      <c r="CB1246">
        <f t="shared" si="334"/>
        <v>0.50652934972847541</v>
      </c>
      <c r="CC1246">
        <f t="shared" si="335"/>
        <v>0.43684733613950688</v>
      </c>
      <c r="CD1246">
        <f t="shared" si="336"/>
        <v>0.23472412185554217</v>
      </c>
      <c r="CE1246" s="4" t="str">
        <f t="shared" si="337"/>
        <v/>
      </c>
      <c r="CF1246" s="4">
        <f t="shared" si="338"/>
        <v>0.41908185873984211</v>
      </c>
      <c r="CG1246" s="4" t="str">
        <f t="shared" si="339"/>
        <v/>
      </c>
      <c r="CH1246" s="4">
        <f t="shared" si="340"/>
        <v>0.57594368758905579</v>
      </c>
      <c r="CI1246">
        <f>INDEX(FX!$B$114:$AK$132,MATCH(Data!BQ1246,FX!$A$114:$A$132,0),MATCH(Data!D1246,Period,0))</f>
        <v>23282</v>
      </c>
    </row>
    <row r="1247" spans="1:87" x14ac:dyDescent="0.15">
      <c r="A1247" t="s">
        <v>68</v>
      </c>
      <c r="B1247" s="1">
        <f t="shared" si="349"/>
        <v>44044</v>
      </c>
      <c r="C1247" t="s">
        <v>108</v>
      </c>
      <c r="D1247" s="1">
        <v>44105</v>
      </c>
      <c r="E1247">
        <v>37888.042500000003</v>
      </c>
      <c r="F1247">
        <v>15685.624977233925</v>
      </c>
      <c r="G1247">
        <v>15198.710374244438</v>
      </c>
      <c r="H1247">
        <v>9400.1997328680409</v>
      </c>
      <c r="I1247">
        <v>35925.120000000003</v>
      </c>
      <c r="J1247">
        <v>14904.365307030339</v>
      </c>
      <c r="K1247">
        <v>12854.007936</v>
      </c>
      <c r="L1247">
        <v>6906.6364276461827</v>
      </c>
      <c r="M1247">
        <v>20194.645299999996</v>
      </c>
      <c r="N1247">
        <v>6615.6224495842498</v>
      </c>
      <c r="O1247">
        <v>7919.5910414923228</v>
      </c>
      <c r="P1247">
        <v>3913.8436924738453</v>
      </c>
      <c r="Q1247" t="str">
        <v>FWD UL 2019</v>
      </c>
      <c r="R1247" t="str">
        <v>CI Rider 2018</v>
      </c>
      <c r="S1247" t="str">
        <v>HS Rider 2019</v>
      </c>
      <c r="T1247" t="str">
        <v>Accident Rider 2019</v>
      </c>
      <c r="U1247" t="str">
        <v>WoP CI 2018</v>
      </c>
      <c r="V1247" t="str">
        <v>WoP CI + DTH 2018</v>
      </c>
      <c r="W1247" t="str">
        <v>Medical Rider</v>
      </c>
      <c r="X1247" t="str">
        <v>Term Rider 2019</v>
      </c>
      <c r="Y1247">
        <v>0</v>
      </c>
      <c r="Z1247">
        <v>0</v>
      </c>
      <c r="AA1247">
        <v>27771.935152500002</v>
      </c>
      <c r="AB1247">
        <v>2710.485227878713</v>
      </c>
      <c r="AC1247">
        <v>1704.9619124999999</v>
      </c>
      <c r="AD1247">
        <v>1319.2944253678202</v>
      </c>
      <c r="AE1247">
        <v>809.33892858009904</v>
      </c>
      <c r="AF1247">
        <v>327.03019148292083</v>
      </c>
      <c r="AG1247">
        <v>594.22544788082541</v>
      </c>
      <c r="AH1247">
        <v>112.27236630962226</v>
      </c>
      <c r="AI1247">
        <v>0</v>
      </c>
      <c r="AJ1247">
        <v>0</v>
      </c>
      <c r="AK1247">
        <v>2538.4988474999991</v>
      </c>
      <c r="AL1247">
        <v>8383.4813308774319</v>
      </c>
      <c r="AM1247">
        <v>1673.215802699398</v>
      </c>
      <c r="AN1247">
        <v>1972.7278983050305</v>
      </c>
      <c r="AO1247">
        <v>1725.8828164059119</v>
      </c>
      <c r="AP1247">
        <v>437.76034214891536</v>
      </c>
      <c r="AQ1247">
        <v>269.65257928836161</v>
      </c>
      <c r="AR1247">
        <v>291.99894099084554</v>
      </c>
      <c r="AS1247">
        <v>169.58430424682854</v>
      </c>
      <c r="AT1247">
        <v>0</v>
      </c>
      <c r="AU1247">
        <v>0</v>
      </c>
      <c r="AV1247">
        <v>761.32096227120201</v>
      </c>
      <c r="AW1247" s="4" t="str">
        <v>Universal Life</v>
      </c>
      <c r="AX1247" s="4" t="str">
        <v>Riders</v>
      </c>
      <c r="AY1247" s="4" t="str">
        <v>Riders</v>
      </c>
      <c r="AZ1247" s="4" t="str">
        <v>Riders</v>
      </c>
      <c r="BA1247" s="4" t="str">
        <v>Riders</v>
      </c>
      <c r="BB1247" s="4" t="str">
        <v>Riders</v>
      </c>
      <c r="BC1247" s="4" t="str">
        <v>Riders</v>
      </c>
      <c r="BD1247" s="4" t="str">
        <v>Riders</v>
      </c>
      <c r="BE1247" s="4">
        <v>0</v>
      </c>
      <c r="BF1247" s="4">
        <v>0</v>
      </c>
      <c r="BG1247" s="4">
        <v>0.25022439148489567</v>
      </c>
      <c r="BH1247" s="4">
        <v>1</v>
      </c>
      <c r="BI1247" s="4">
        <v>1</v>
      </c>
      <c r="BJ1247" s="4">
        <v>1</v>
      </c>
      <c r="BK1247" s="4">
        <v>1</v>
      </c>
      <c r="BL1247" s="4">
        <v>1</v>
      </c>
      <c r="BM1247" s="4">
        <v>1</v>
      </c>
      <c r="BN1247" s="4">
        <v>1</v>
      </c>
      <c r="BO1247" s="4">
        <v>0</v>
      </c>
      <c r="BP1247" s="4">
        <v>0</v>
      </c>
      <c r="BQ1247" t="str">
        <f>VLOOKUP(A1247,Misc!$A$3:$B$11,2,FALSE)</f>
        <v>VND</v>
      </c>
      <c r="BR1247">
        <f>INDEX(FX!$B$30:$AK$48,MATCH(Data!BQ1247,FX!$A$30:$A$48,0),MATCH(Data!D1247,Period,0))</f>
        <v>23176.29032258</v>
      </c>
      <c r="BS1247">
        <f t="shared" si="341"/>
        <v>0</v>
      </c>
      <c r="BT1247">
        <f t="shared" si="342"/>
        <v>1.6347759702978333</v>
      </c>
      <c r="BU1247">
        <f t="shared" si="343"/>
        <v>0</v>
      </c>
      <c r="BV1247">
        <f t="shared" si="344"/>
        <v>0.67679618950716491</v>
      </c>
      <c r="BW1247">
        <f t="shared" si="345"/>
        <v>0</v>
      </c>
      <c r="BX1247">
        <f t="shared" si="346"/>
        <v>0.65578702038594883</v>
      </c>
      <c r="BY1247">
        <f t="shared" si="347"/>
        <v>0</v>
      </c>
      <c r="BZ1247">
        <f t="shared" si="348"/>
        <v>0.40559552896650131</v>
      </c>
      <c r="CA1247">
        <f t="shared" si="333"/>
        <v>1.5430426939266386</v>
      </c>
      <c r="CB1247">
        <f t="shared" si="334"/>
        <v>0.64016688029509228</v>
      </c>
      <c r="CC1247">
        <f t="shared" si="335"/>
        <v>0.55210067588695133</v>
      </c>
      <c r="CD1247">
        <f t="shared" si="336"/>
        <v>0.29665133698334262</v>
      </c>
      <c r="CE1247" s="4" t="str">
        <f t="shared" si="337"/>
        <v/>
      </c>
      <c r="CF1247" s="4">
        <f t="shared" si="338"/>
        <v>0.4139993502497239</v>
      </c>
      <c r="CG1247" s="4" t="str">
        <f t="shared" si="339"/>
        <v/>
      </c>
      <c r="CH1247" s="4">
        <f t="shared" si="340"/>
        <v>0.59928754809014395</v>
      </c>
      <c r="CI1247">
        <f>INDEX(FX!$B$114:$AK$132,MATCH(Data!BQ1247,FX!$A$114:$A$132,0),MATCH(Data!D1247,Period,0))</f>
        <v>23282</v>
      </c>
    </row>
    <row r="1248" spans="1:87" x14ac:dyDescent="0.15">
      <c r="A1248" t="s">
        <v>68</v>
      </c>
      <c r="B1248" s="1">
        <f t="shared" si="349"/>
        <v>44044</v>
      </c>
      <c r="C1248" t="s">
        <v>108</v>
      </c>
      <c r="D1248" s="1">
        <v>44136</v>
      </c>
      <c r="E1248">
        <v>40721.939999999995</v>
      </c>
      <c r="F1248">
        <v>18871.722049113203</v>
      </c>
      <c r="G1248">
        <v>16186.263985119707</v>
      </c>
      <c r="H1248">
        <v>12011.928221294947</v>
      </c>
      <c r="I1248">
        <v>36560.159999989999</v>
      </c>
      <c r="J1248">
        <v>15167.826309917309</v>
      </c>
      <c r="K1248">
        <v>13081.22524799</v>
      </c>
      <c r="L1248">
        <v>7028.7234351905017</v>
      </c>
      <c r="M1248">
        <v>17265.841499999999</v>
      </c>
      <c r="N1248">
        <v>5785.0645516000923</v>
      </c>
      <c r="O1248">
        <v>6678.902537406143</v>
      </c>
      <c r="P1248">
        <v>3295.0020456263073</v>
      </c>
      <c r="Q1248" t="str">
        <v>FWD UL 2019</v>
      </c>
      <c r="R1248" t="str">
        <v>CI Rider 2018</v>
      </c>
      <c r="S1248" t="str">
        <v>HS Rider 2019</v>
      </c>
      <c r="T1248" t="str">
        <v>Accident Rider 2019</v>
      </c>
      <c r="U1248" t="str">
        <v>WoP CI 2018</v>
      </c>
      <c r="V1248" t="str">
        <v>WoP CI + DTH 2018</v>
      </c>
      <c r="W1248" t="str">
        <v>Medical Rider</v>
      </c>
      <c r="X1248" t="str">
        <v>Term Rider 2019</v>
      </c>
      <c r="Y1248">
        <v>0</v>
      </c>
      <c r="Z1248">
        <v>0</v>
      </c>
      <c r="AA1248">
        <v>28831.133519999996</v>
      </c>
      <c r="AB1248">
        <v>2913.2203602380159</v>
      </c>
      <c r="AC1248">
        <v>1832.4872999999995</v>
      </c>
      <c r="AD1248">
        <v>1417.9731885637225</v>
      </c>
      <c r="AE1248">
        <v>869.87474450027537</v>
      </c>
      <c r="AF1248">
        <v>351.49094429346695</v>
      </c>
      <c r="AG1248">
        <v>638.67150262714415</v>
      </c>
      <c r="AH1248">
        <v>120.66995977737457</v>
      </c>
      <c r="AI1248">
        <v>0</v>
      </c>
      <c r="AJ1248">
        <v>0</v>
      </c>
      <c r="AK1248">
        <v>3746.4184800000003</v>
      </c>
      <c r="AL1248">
        <v>8703.2202936422455</v>
      </c>
      <c r="AM1248">
        <v>2781.2514779192343</v>
      </c>
      <c r="AN1248">
        <v>2120.2812763711277</v>
      </c>
      <c r="AO1248">
        <v>1854.9730167958014</v>
      </c>
      <c r="AP1248">
        <v>965.21301649750546</v>
      </c>
      <c r="AQ1248">
        <v>344.81261635189111</v>
      </c>
      <c r="AR1248">
        <v>727.44684149231716</v>
      </c>
      <c r="AS1248">
        <v>182.26863693158853</v>
      </c>
      <c r="AT1248">
        <v>0</v>
      </c>
      <c r="AU1248">
        <v>0</v>
      </c>
      <c r="AV1248">
        <v>1192.2548731114912</v>
      </c>
      <c r="AW1248" s="4" t="str">
        <v>Universal Life</v>
      </c>
      <c r="AX1248" s="4" t="str">
        <v>Riders</v>
      </c>
      <c r="AY1248" s="4" t="str">
        <v>Riders</v>
      </c>
      <c r="AZ1248" s="4" t="str">
        <v>Riders</v>
      </c>
      <c r="BA1248" s="4" t="str">
        <v>Riders</v>
      </c>
      <c r="BB1248" s="4" t="str">
        <v>Riders</v>
      </c>
      <c r="BC1248" s="4" t="str">
        <v>Riders</v>
      </c>
      <c r="BD1248" s="4" t="str">
        <v>Riders</v>
      </c>
      <c r="BE1248" s="4">
        <v>0</v>
      </c>
      <c r="BF1248" s="4">
        <v>0</v>
      </c>
      <c r="BG1248" s="4">
        <v>0.25022439148489567</v>
      </c>
      <c r="BH1248" s="4">
        <v>1</v>
      </c>
      <c r="BI1248" s="4">
        <v>1</v>
      </c>
      <c r="BJ1248" s="4">
        <v>1</v>
      </c>
      <c r="BK1248" s="4">
        <v>1</v>
      </c>
      <c r="BL1248" s="4">
        <v>1</v>
      </c>
      <c r="BM1248" s="4">
        <v>1</v>
      </c>
      <c r="BN1248" s="4">
        <v>1</v>
      </c>
      <c r="BO1248" s="4">
        <v>0</v>
      </c>
      <c r="BP1248" s="4">
        <v>0</v>
      </c>
      <c r="BQ1248" t="str">
        <f>VLOOKUP(A1248,Misc!$A$3:$B$11,2,FALSE)</f>
        <v>VND</v>
      </c>
      <c r="BR1248">
        <f>INDEX(FX!$B$30:$AK$48,MATCH(Data!BQ1248,FX!$A$30:$A$48,0),MATCH(Data!D1248,Period,0))</f>
        <v>23176.29032258</v>
      </c>
      <c r="BS1248">
        <f t="shared" si="341"/>
        <v>0</v>
      </c>
      <c r="BT1248">
        <f t="shared" si="342"/>
        <v>1.7570516865818586</v>
      </c>
      <c r="BU1248">
        <f t="shared" si="343"/>
        <v>0</v>
      </c>
      <c r="BV1248">
        <f t="shared" si="344"/>
        <v>0.81426845221761057</v>
      </c>
      <c r="BW1248">
        <f t="shared" si="345"/>
        <v>0</v>
      </c>
      <c r="BX1248">
        <f t="shared" si="346"/>
        <v>0.698397532988698</v>
      </c>
      <c r="BY1248">
        <f t="shared" si="347"/>
        <v>0</v>
      </c>
      <c r="BZ1248">
        <f t="shared" si="348"/>
        <v>0.51828519811007323</v>
      </c>
      <c r="CA1248">
        <f t="shared" si="333"/>
        <v>1.5703187011420841</v>
      </c>
      <c r="CB1248">
        <f t="shared" si="334"/>
        <v>0.65148296151178198</v>
      </c>
      <c r="CC1248">
        <f t="shared" si="335"/>
        <v>0.56186003126836181</v>
      </c>
      <c r="CD1248">
        <f t="shared" si="336"/>
        <v>0.30189517374755181</v>
      </c>
      <c r="CE1248" s="4" t="str">
        <f t="shared" si="337"/>
        <v/>
      </c>
      <c r="CF1248" s="4">
        <f t="shared" si="338"/>
        <v>0.46342885552881824</v>
      </c>
      <c r="CG1248" s="4" t="str">
        <f t="shared" si="339"/>
        <v/>
      </c>
      <c r="CH1248" s="4">
        <f t="shared" si="340"/>
        <v>0.63650408744014952</v>
      </c>
      <c r="CI1248">
        <f>INDEX(FX!$B$114:$AK$132,MATCH(Data!BQ1248,FX!$A$114:$A$132,0),MATCH(Data!D1248,Period,0))</f>
        <v>23282</v>
      </c>
    </row>
    <row r="1249" spans="1:87" x14ac:dyDescent="0.15">
      <c r="A1249" t="s">
        <v>68</v>
      </c>
      <c r="B1249" s="1">
        <f t="shared" si="349"/>
        <v>44044</v>
      </c>
      <c r="C1249" t="s">
        <v>108</v>
      </c>
      <c r="D1249" s="1">
        <v>44166</v>
      </c>
      <c r="E1249">
        <v>44171.187840000006</v>
      </c>
      <c r="F1249">
        <v>20370.631002743547</v>
      </c>
      <c r="G1249">
        <v>17402.83210034452</v>
      </c>
      <c r="H1249">
        <v>13014.769566317496</v>
      </c>
      <c r="I1249">
        <v>41054.85</v>
      </c>
      <c r="J1249">
        <v>17032.552209299713</v>
      </c>
      <c r="K1249">
        <v>14689.42533</v>
      </c>
      <c r="L1249">
        <v>7892.8316047816315</v>
      </c>
      <c r="M1249">
        <v>34507.191099999996</v>
      </c>
      <c r="N1249">
        <v>10782.968332484466</v>
      </c>
      <c r="O1249">
        <v>13838.758801896487</v>
      </c>
      <c r="P1249">
        <v>6250.3162442016601</v>
      </c>
      <c r="Q1249" t="str">
        <v>FWD UL 2019</v>
      </c>
      <c r="R1249" t="str">
        <v>CI Rider 2018</v>
      </c>
      <c r="S1249" t="str">
        <v>HS Rider 2019</v>
      </c>
      <c r="T1249" t="str">
        <v>Accident Rider 2019</v>
      </c>
      <c r="U1249" t="str">
        <v>WoP CI 2018</v>
      </c>
      <c r="V1249" t="str">
        <v>WoP CI + DTH 2018</v>
      </c>
      <c r="W1249" t="str">
        <v>Medical Rider</v>
      </c>
      <c r="X1249" t="str">
        <v>Term Rider 2019</v>
      </c>
      <c r="Y1249">
        <v>0</v>
      </c>
      <c r="Z1249">
        <v>0</v>
      </c>
      <c r="AA1249">
        <v>30389.777233919998</v>
      </c>
      <c r="AB1249">
        <v>3315.5918601048638</v>
      </c>
      <c r="AC1249">
        <v>1766.8475136000002</v>
      </c>
      <c r="AD1249">
        <v>1538.0789830772294</v>
      </c>
      <c r="AE1249">
        <v>990.02109882970535</v>
      </c>
      <c r="AF1249">
        <v>400.03857233263852</v>
      </c>
      <c r="AG1249">
        <v>692.76853977483995</v>
      </c>
      <c r="AH1249">
        <v>130.8910002807248</v>
      </c>
      <c r="AI1249">
        <v>0</v>
      </c>
      <c r="AJ1249">
        <v>0</v>
      </c>
      <c r="AK1249">
        <v>4947.1730380800072</v>
      </c>
      <c r="AL1249">
        <v>9173.7262344557221</v>
      </c>
      <c r="AM1249">
        <v>3165.3955488421134</v>
      </c>
      <c r="AN1249">
        <v>2044.3326953965586</v>
      </c>
      <c r="AO1249">
        <v>2012.0937647621613</v>
      </c>
      <c r="AP1249">
        <v>1098.5274112614406</v>
      </c>
      <c r="AQ1249">
        <v>392.43783945831842</v>
      </c>
      <c r="AR1249">
        <v>789.06336680354264</v>
      </c>
      <c r="AS1249">
        <v>197.70723593340492</v>
      </c>
      <c r="AT1249">
        <v>0</v>
      </c>
      <c r="AU1249">
        <v>0</v>
      </c>
      <c r="AV1249">
        <v>1497.3469058302799</v>
      </c>
      <c r="AW1249" s="4" t="str">
        <v>Universal Life</v>
      </c>
      <c r="AX1249" s="4" t="str">
        <v>Riders</v>
      </c>
      <c r="AY1249" s="4" t="str">
        <v>Riders</v>
      </c>
      <c r="AZ1249" s="4" t="str">
        <v>Riders</v>
      </c>
      <c r="BA1249" s="4" t="str">
        <v>Riders</v>
      </c>
      <c r="BB1249" s="4" t="str">
        <v>Riders</v>
      </c>
      <c r="BC1249" s="4" t="str">
        <v>Riders</v>
      </c>
      <c r="BD1249" s="4" t="str">
        <v>Riders</v>
      </c>
      <c r="BE1249" s="4">
        <v>0</v>
      </c>
      <c r="BF1249" s="4">
        <v>0</v>
      </c>
      <c r="BG1249" s="4">
        <v>0.25022439148489567</v>
      </c>
      <c r="BH1249" s="4">
        <v>1</v>
      </c>
      <c r="BI1249" s="4">
        <v>1</v>
      </c>
      <c r="BJ1249" s="4">
        <v>1</v>
      </c>
      <c r="BK1249" s="4">
        <v>1</v>
      </c>
      <c r="BL1249" s="4">
        <v>1</v>
      </c>
      <c r="BM1249" s="4">
        <v>1</v>
      </c>
      <c r="BN1249" s="4">
        <v>1</v>
      </c>
      <c r="BO1249" s="4">
        <v>0</v>
      </c>
      <c r="BP1249" s="4">
        <v>0</v>
      </c>
      <c r="BQ1249" t="str">
        <f>VLOOKUP(A1249,Misc!$A$3:$B$11,2,FALSE)</f>
        <v>VND</v>
      </c>
      <c r="BR1249">
        <f>INDEX(FX!$B$30:$AK$48,MATCH(Data!BQ1249,FX!$A$30:$A$48,0),MATCH(Data!D1249,Period,0))</f>
        <v>23176.29032258</v>
      </c>
      <c r="BS1249">
        <f t="shared" si="341"/>
        <v>0</v>
      </c>
      <c r="BT1249">
        <f t="shared" si="342"/>
        <v>1.9058782585651888</v>
      </c>
      <c r="BU1249">
        <f t="shared" si="343"/>
        <v>0</v>
      </c>
      <c r="BV1249">
        <f t="shared" si="344"/>
        <v>0.87894269182920182</v>
      </c>
      <c r="BW1249">
        <f t="shared" si="345"/>
        <v>0</v>
      </c>
      <c r="BX1249">
        <f t="shared" si="346"/>
        <v>0.7508894589307693</v>
      </c>
      <c r="BY1249">
        <f t="shared" si="347"/>
        <v>0</v>
      </c>
      <c r="BZ1249">
        <f t="shared" si="348"/>
        <v>0.56155533889034759</v>
      </c>
      <c r="CA1249">
        <f t="shared" si="333"/>
        <v>1.7633729920109955</v>
      </c>
      <c r="CB1249">
        <f t="shared" si="334"/>
        <v>0.73157599043465826</v>
      </c>
      <c r="CC1249">
        <f t="shared" si="335"/>
        <v>0.63093485654153425</v>
      </c>
      <c r="CD1249">
        <f t="shared" si="336"/>
        <v>0.33901003370765531</v>
      </c>
      <c r="CE1249" s="4" t="str">
        <f t="shared" si="337"/>
        <v/>
      </c>
      <c r="CF1249" s="4">
        <f t="shared" si="338"/>
        <v>0.46117462533567088</v>
      </c>
      <c r="CG1249" s="4" t="str">
        <f t="shared" si="339"/>
        <v/>
      </c>
      <c r="CH1249" s="4">
        <f t="shared" si="340"/>
        <v>0.63889869511477815</v>
      </c>
      <c r="CI1249">
        <f>INDEX(FX!$B$114:$AK$132,MATCH(Data!BQ1249,FX!$A$114:$A$132,0),MATCH(Data!D1249,Period,0))</f>
        <v>23282</v>
      </c>
    </row>
    <row r="1250" spans="1:87" x14ac:dyDescent="0.15">
      <c r="A1250" t="s">
        <v>68</v>
      </c>
      <c r="B1250" s="1">
        <f t="shared" si="349"/>
        <v>44044</v>
      </c>
      <c r="C1250" t="s">
        <v>109</v>
      </c>
      <c r="D1250" s="1">
        <v>43831</v>
      </c>
      <c r="E1250">
        <f t="array" ref="E1250:E1261">TRANSPOSE('[14]D2C_Key Metrics P1'!$F$6:$Q$6)</f>
        <v>70.295500000000004</v>
      </c>
      <c r="F1250">
        <f t="array" ref="F1250:F1261">TRANSPOSE('[14]D2C_Key Metrics P1'!$F$11:$Q$11)</f>
        <v>55.710458807635575</v>
      </c>
      <c r="G1250">
        <f t="array" ref="G1250:G1261">TRANSPOSE('[14]D2C_Key Metrics P1'!$F$16:$Q$16)</f>
        <v>70.295500000000004</v>
      </c>
      <c r="H1250">
        <f t="array" ref="H1250:H1261">TRANSPOSE('[14]D2C_Key Metrics P1'!$F$21:$Q$21)</f>
        <v>55.710458807635575</v>
      </c>
      <c r="I1250">
        <f t="array" ref="I1250:I1261">TRANSPOSE('[14]D2C_Key Metrics P1'!$F$7:$Q$7)</f>
        <v>90</v>
      </c>
      <c r="J1250">
        <f t="array" ref="J1250:J1261">TRANSPOSE('[14]D2C_Key Metrics P1'!$F$12:$Q$12)</f>
        <v>84.142408608810214</v>
      </c>
      <c r="K1250">
        <f t="array" ref="K1250:K1261">TRANSPOSE('[14]D2C_Key Metrics P1'!$F$17:$Q$17)</f>
        <v>89.810914459999992</v>
      </c>
      <c r="L1250">
        <f t="array" ref="L1250:L1261">TRANSPOSE('[14]D2C_Key Metrics P1'!$F$22:$Q$22)</f>
        <v>84.142408608810214</v>
      </c>
      <c r="M1250">
        <f t="array" ref="M1250:M1261">TRANSPOSE('[14]D2C_Key Metrics P1'!$F$9:$Q$9)</f>
        <v>32.521000000000001</v>
      </c>
      <c r="N1250">
        <f t="array" ref="N1250:N1261">TRANSPOSE('[14]D2C_Key Metrics P1'!$F$14:$Q$14)</f>
        <v>32.892987748887165</v>
      </c>
      <c r="O1250">
        <f t="array" ref="O1250:O1261">TRANSPOSE('[14]D2C_Key Metrics P1'!$F$19:$Q$19)</f>
        <v>32.521000000000001</v>
      </c>
      <c r="P1250">
        <f t="array" ref="P1250:P1261">TRANSPOSE('[14]D2C_Key Metrics P1'!$F$24:$Q$24)</f>
        <v>32.913873525621547</v>
      </c>
      <c r="BQ1250" t="str">
        <f>VLOOKUP(A1250,Misc!$A$3:$B$11,2,FALSE)</f>
        <v>VND</v>
      </c>
      <c r="BR1250">
        <f>INDEX(FX!$B$30:$AK$48,MATCH(Data!BQ1250,FX!$A$30:$A$48,0),MATCH(Data!D1250,Period,0))</f>
        <v>23173.225806449998</v>
      </c>
      <c r="BS1250">
        <f t="shared" si="341"/>
        <v>3.0334792655597421E-3</v>
      </c>
      <c r="BT1250">
        <f t="shared" si="342"/>
        <v>0</v>
      </c>
      <c r="BU1250">
        <f t="shared" si="343"/>
        <v>2.4040873408366485E-3</v>
      </c>
      <c r="BV1250">
        <f t="shared" si="344"/>
        <v>0</v>
      </c>
      <c r="BW1250">
        <f t="shared" si="345"/>
        <v>3.0334792655597421E-3</v>
      </c>
      <c r="BX1250">
        <f t="shared" si="346"/>
        <v>0</v>
      </c>
      <c r="BY1250">
        <f t="shared" si="347"/>
        <v>2.4040873408366485E-3</v>
      </c>
      <c r="BZ1250">
        <f t="shared" si="348"/>
        <v>0</v>
      </c>
      <c r="CA1250">
        <f t="shared" si="333"/>
        <v>3.852726266612711E-3</v>
      </c>
      <c r="CB1250">
        <f t="shared" si="334"/>
        <v>3.6019740864802513E-3</v>
      </c>
      <c r="CC1250">
        <f t="shared" si="335"/>
        <v>3.844631879650548E-3</v>
      </c>
      <c r="CD1250">
        <f t="shared" si="336"/>
        <v>3.6019740864802513E-3</v>
      </c>
      <c r="CE1250" s="4">
        <f t="shared" si="337"/>
        <v>0.79251813853853481</v>
      </c>
      <c r="CF1250" s="4" t="str">
        <f t="shared" si="338"/>
        <v/>
      </c>
      <c r="CG1250" s="4">
        <f t="shared" si="339"/>
        <v>1</v>
      </c>
      <c r="CH1250" s="4" t="str">
        <f t="shared" si="340"/>
        <v/>
      </c>
      <c r="CI1250">
        <f>INDEX(FX!$B$114:$AK$132,MATCH(Data!BQ1250,FX!$A$114:$A$132,0),MATCH(Data!D1250,Period,0))</f>
        <v>23360.081607647498</v>
      </c>
    </row>
    <row r="1251" spans="1:87" x14ac:dyDescent="0.15">
      <c r="A1251" t="s">
        <v>68</v>
      </c>
      <c r="B1251" s="1">
        <f t="shared" si="349"/>
        <v>44044</v>
      </c>
      <c r="C1251" t="s">
        <v>109</v>
      </c>
      <c r="D1251" s="1">
        <v>43862</v>
      </c>
      <c r="E1251">
        <v>112.96899999999999</v>
      </c>
      <c r="F1251">
        <v>100.5873147723</v>
      </c>
      <c r="G1251">
        <v>112.96899999999999</v>
      </c>
      <c r="H1251">
        <v>100.5873147723</v>
      </c>
      <c r="I1251">
        <v>187.5</v>
      </c>
      <c r="J1251">
        <v>175.95940570893262</v>
      </c>
      <c r="K1251">
        <v>187.81343909500001</v>
      </c>
      <c r="L1251">
        <v>175.95940570893262</v>
      </c>
      <c r="M1251">
        <v>15.504</v>
      </c>
      <c r="N1251">
        <v>15.072003311117557</v>
      </c>
      <c r="O1251">
        <v>15.504</v>
      </c>
      <c r="P1251">
        <v>15.072003311117557</v>
      </c>
      <c r="BQ1251" t="str">
        <f>VLOOKUP(A1251,Misc!$A$3:$B$11,2,FALSE)</f>
        <v>VND</v>
      </c>
      <c r="BR1251">
        <f>INDEX(FX!$B$30:$AK$48,MATCH(Data!BQ1251,FX!$A$30:$A$48,0),MATCH(Data!D1251,Period,0))</f>
        <v>23230.86206897</v>
      </c>
      <c r="BS1251">
        <f t="shared" si="341"/>
        <v>4.8628845397388548E-3</v>
      </c>
      <c r="BT1251">
        <f t="shared" si="342"/>
        <v>0</v>
      </c>
      <c r="BU1251">
        <f t="shared" si="343"/>
        <v>4.329900219529813E-3</v>
      </c>
      <c r="BV1251">
        <f t="shared" si="344"/>
        <v>0</v>
      </c>
      <c r="BW1251">
        <f t="shared" si="345"/>
        <v>4.8628845397388548E-3</v>
      </c>
      <c r="BX1251">
        <f t="shared" si="346"/>
        <v>0</v>
      </c>
      <c r="BY1251">
        <f t="shared" si="347"/>
        <v>4.329900219529813E-3</v>
      </c>
      <c r="BZ1251">
        <f t="shared" si="348"/>
        <v>0</v>
      </c>
      <c r="CA1251">
        <f t="shared" si="333"/>
        <v>8.0265130554431473E-3</v>
      </c>
      <c r="CB1251">
        <f t="shared" si="334"/>
        <v>7.5324824914707478E-3</v>
      </c>
      <c r="CC1251">
        <f t="shared" si="335"/>
        <v>8.0399307780463676E-3</v>
      </c>
      <c r="CD1251">
        <f t="shared" si="336"/>
        <v>7.5324824914707478E-3</v>
      </c>
      <c r="CE1251" s="4">
        <f t="shared" si="337"/>
        <v>0.89039749641317534</v>
      </c>
      <c r="CF1251" s="4" t="str">
        <f t="shared" si="338"/>
        <v/>
      </c>
      <c r="CG1251" s="4">
        <f t="shared" si="339"/>
        <v>1</v>
      </c>
      <c r="CH1251" s="4" t="str">
        <f t="shared" si="340"/>
        <v/>
      </c>
      <c r="CI1251">
        <f>INDEX(FX!$B$114:$AK$132,MATCH(Data!BQ1251,FX!$A$114:$A$132,0),MATCH(Data!D1251,Period,0))</f>
        <v>23360.081607647498</v>
      </c>
    </row>
    <row r="1252" spans="1:87" x14ac:dyDescent="0.15">
      <c r="A1252" t="s">
        <v>68</v>
      </c>
      <c r="B1252" s="1">
        <f t="shared" si="349"/>
        <v>44044</v>
      </c>
      <c r="C1252" t="s">
        <v>109</v>
      </c>
      <c r="D1252" s="1">
        <v>43891</v>
      </c>
      <c r="E1252">
        <v>209.648</v>
      </c>
      <c r="F1252">
        <v>182.03794574012363</v>
      </c>
      <c r="G1252">
        <v>209.648</v>
      </c>
      <c r="H1252">
        <v>182.03794574012363</v>
      </c>
      <c r="I1252">
        <v>264.75</v>
      </c>
      <c r="J1252">
        <v>248.06716975254164</v>
      </c>
      <c r="K1252">
        <v>264.77895904499997</v>
      </c>
      <c r="L1252">
        <v>248.06716975254164</v>
      </c>
      <c r="M1252">
        <v>50.302500000000002</v>
      </c>
      <c r="N1252">
        <v>47.762724610234315</v>
      </c>
      <c r="O1252">
        <v>50.302500000000002</v>
      </c>
      <c r="P1252">
        <v>47.762724610234315</v>
      </c>
      <c r="BQ1252" t="str">
        <f>VLOOKUP(A1252,Misc!$A$3:$B$11,2,FALSE)</f>
        <v>VND</v>
      </c>
      <c r="BR1252">
        <f>INDEX(FX!$B$30:$AK$48,MATCH(Data!BQ1252,FX!$A$30:$A$48,0),MATCH(Data!D1252,Period,0))</f>
        <v>23349.225806449998</v>
      </c>
      <c r="BS1252">
        <f t="shared" si="341"/>
        <v>8.9787987720812042E-3</v>
      </c>
      <c r="BT1252">
        <f t="shared" si="342"/>
        <v>0</v>
      </c>
      <c r="BU1252">
        <f t="shared" si="343"/>
        <v>7.7963161283847535E-3</v>
      </c>
      <c r="BV1252">
        <f t="shared" si="344"/>
        <v>0</v>
      </c>
      <c r="BW1252">
        <f t="shared" si="345"/>
        <v>8.9787987720812042E-3</v>
      </c>
      <c r="BX1252">
        <f t="shared" si="346"/>
        <v>0</v>
      </c>
      <c r="BY1252">
        <f t="shared" si="347"/>
        <v>7.7963161283847535E-3</v>
      </c>
      <c r="BZ1252">
        <f t="shared" si="348"/>
        <v>0</v>
      </c>
      <c r="CA1252">
        <f t="shared" si="333"/>
        <v>1.1333436434285724E-2</v>
      </c>
      <c r="CB1252">
        <f t="shared" si="334"/>
        <v>1.0619276675443238E-2</v>
      </c>
      <c r="CC1252">
        <f t="shared" si="335"/>
        <v>1.1334676115100473E-2</v>
      </c>
      <c r="CD1252">
        <f t="shared" si="336"/>
        <v>1.0619276675443238E-2</v>
      </c>
      <c r="CE1252" s="4">
        <f t="shared" si="337"/>
        <v>0.86830280155366912</v>
      </c>
      <c r="CF1252" s="4" t="str">
        <f t="shared" si="338"/>
        <v/>
      </c>
      <c r="CG1252" s="4">
        <f t="shared" si="339"/>
        <v>1</v>
      </c>
      <c r="CH1252" s="4" t="str">
        <f t="shared" si="340"/>
        <v/>
      </c>
      <c r="CI1252">
        <f>INDEX(FX!$B$114:$AK$132,MATCH(Data!BQ1252,FX!$A$114:$A$132,0),MATCH(Data!D1252,Period,0))</f>
        <v>23360.081607647498</v>
      </c>
    </row>
    <row r="1253" spans="1:87" x14ac:dyDescent="0.15">
      <c r="A1253" t="s">
        <v>68</v>
      </c>
      <c r="B1253" s="1">
        <f t="shared" si="349"/>
        <v>44044</v>
      </c>
      <c r="C1253" t="s">
        <v>109</v>
      </c>
      <c r="D1253" s="1">
        <v>43922</v>
      </c>
      <c r="E1253">
        <v>203.98750000000001</v>
      </c>
      <c r="F1253">
        <v>171.49130606243887</v>
      </c>
      <c r="G1253">
        <v>203.98750000000001</v>
      </c>
      <c r="H1253">
        <v>171.49130606243887</v>
      </c>
      <c r="I1253">
        <v>264.75</v>
      </c>
      <c r="J1253">
        <v>248.06716975254164</v>
      </c>
      <c r="K1253">
        <v>264.77895904499997</v>
      </c>
      <c r="L1253">
        <v>248.06716975254164</v>
      </c>
      <c r="M1253">
        <v>66.305000000000007</v>
      </c>
      <c r="N1253">
        <v>61.378182225472713</v>
      </c>
      <c r="O1253">
        <v>66.305000000000007</v>
      </c>
      <c r="P1253">
        <v>61.378182225472713</v>
      </c>
      <c r="BQ1253" t="str">
        <f>VLOOKUP(A1253,Misc!$A$3:$B$11,2,FALSE)</f>
        <v>VND</v>
      </c>
      <c r="BR1253">
        <f>INDEX(FX!$B$30:$AK$48,MATCH(Data!BQ1253,FX!$A$30:$A$48,0),MATCH(Data!D1253,Period,0))</f>
        <v>23498.677419349999</v>
      </c>
      <c r="BS1253">
        <f t="shared" si="341"/>
        <v>8.6808077050339171E-3</v>
      </c>
      <c r="BT1253">
        <f t="shared" si="342"/>
        <v>0</v>
      </c>
      <c r="BU1253">
        <f t="shared" si="343"/>
        <v>7.2979131123875191E-3</v>
      </c>
      <c r="BV1253">
        <f t="shared" si="344"/>
        <v>0</v>
      </c>
      <c r="BW1253">
        <f t="shared" si="345"/>
        <v>8.6808077050339171E-3</v>
      </c>
      <c r="BX1253">
        <f t="shared" si="346"/>
        <v>0</v>
      </c>
      <c r="BY1253">
        <f t="shared" si="347"/>
        <v>7.2979131123875191E-3</v>
      </c>
      <c r="BZ1253">
        <f t="shared" si="348"/>
        <v>0</v>
      </c>
      <c r="CA1253">
        <f t="shared" si="333"/>
        <v>1.1333436434285724E-2</v>
      </c>
      <c r="CB1253">
        <f t="shared" si="334"/>
        <v>1.0619276675443238E-2</v>
      </c>
      <c r="CC1253">
        <f t="shared" si="335"/>
        <v>1.1334676115100473E-2</v>
      </c>
      <c r="CD1253">
        <f t="shared" si="336"/>
        <v>1.0619276675443238E-2</v>
      </c>
      <c r="CE1253" s="4">
        <f t="shared" si="337"/>
        <v>0.8406951703532759</v>
      </c>
      <c r="CF1253" s="4" t="str">
        <f t="shared" si="338"/>
        <v/>
      </c>
      <c r="CG1253" s="4">
        <f t="shared" si="339"/>
        <v>1</v>
      </c>
      <c r="CH1253" s="4" t="str">
        <f t="shared" si="340"/>
        <v/>
      </c>
      <c r="CI1253">
        <f>INDEX(FX!$B$114:$AK$132,MATCH(Data!BQ1253,FX!$A$114:$A$132,0),MATCH(Data!D1253,Period,0))</f>
        <v>23360.081607647498</v>
      </c>
    </row>
    <row r="1254" spans="1:87" x14ac:dyDescent="0.15">
      <c r="A1254" t="s">
        <v>68</v>
      </c>
      <c r="B1254" s="1">
        <f t="shared" si="349"/>
        <v>44044</v>
      </c>
      <c r="C1254" t="s">
        <v>109</v>
      </c>
      <c r="D1254" s="1">
        <v>43952</v>
      </c>
      <c r="E1254">
        <v>460.8605</v>
      </c>
      <c r="F1254">
        <v>405.83078732594413</v>
      </c>
      <c r="G1254">
        <v>460.8605</v>
      </c>
      <c r="H1254">
        <v>405.83078732594413</v>
      </c>
      <c r="I1254">
        <v>279.75</v>
      </c>
      <c r="J1254">
        <v>261.97040977731183</v>
      </c>
      <c r="K1254">
        <v>279.61883255499998</v>
      </c>
      <c r="L1254">
        <v>261.97040977731183</v>
      </c>
      <c r="M1254">
        <v>95.784000000000006</v>
      </c>
      <c r="N1254">
        <v>87.78827159844478</v>
      </c>
      <c r="O1254">
        <v>95.784000000000006</v>
      </c>
      <c r="P1254">
        <v>87.78827159844478</v>
      </c>
      <c r="BQ1254" t="str">
        <f>VLOOKUP(A1254,Misc!$A$3:$B$11,2,FALSE)</f>
        <v>VND</v>
      </c>
      <c r="BR1254">
        <f>INDEX(FX!$B$30:$AK$48,MATCH(Data!BQ1254,FX!$A$30:$A$48,0),MATCH(Data!D1254,Period,0))</f>
        <v>23347.93548</v>
      </c>
      <c r="BS1254">
        <f t="shared" si="341"/>
        <v>1.9738811613334132E-2</v>
      </c>
      <c r="BT1254">
        <f t="shared" si="342"/>
        <v>0</v>
      </c>
      <c r="BU1254">
        <f t="shared" si="343"/>
        <v>1.7381870344535668E-2</v>
      </c>
      <c r="BV1254">
        <f t="shared" si="344"/>
        <v>0</v>
      </c>
      <c r="BW1254">
        <f t="shared" si="345"/>
        <v>1.9738811613334132E-2</v>
      </c>
      <c r="BX1254">
        <f t="shared" si="346"/>
        <v>0</v>
      </c>
      <c r="BY1254">
        <f t="shared" si="347"/>
        <v>1.7381870344535668E-2</v>
      </c>
      <c r="BZ1254">
        <f t="shared" si="348"/>
        <v>0</v>
      </c>
      <c r="CA1254">
        <f t="shared" si="333"/>
        <v>1.1975557478721177E-2</v>
      </c>
      <c r="CB1254">
        <f t="shared" si="334"/>
        <v>1.1214447542492718E-2</v>
      </c>
      <c r="CC1254">
        <f t="shared" si="335"/>
        <v>1.1969942453602554E-2</v>
      </c>
      <c r="CD1254">
        <f t="shared" si="336"/>
        <v>1.1214447542492718E-2</v>
      </c>
      <c r="CE1254" s="4">
        <f t="shared" si="337"/>
        <v>0.88059355775976489</v>
      </c>
      <c r="CF1254" s="4" t="str">
        <f t="shared" si="338"/>
        <v/>
      </c>
      <c r="CG1254" s="4">
        <f t="shared" si="339"/>
        <v>1</v>
      </c>
      <c r="CH1254" s="4" t="str">
        <f t="shared" si="340"/>
        <v/>
      </c>
      <c r="CI1254">
        <f>INDEX(FX!$B$114:$AK$132,MATCH(Data!BQ1254,FX!$A$114:$A$132,0),MATCH(Data!D1254,Period,0))</f>
        <v>23360.081607647498</v>
      </c>
    </row>
    <row r="1255" spans="1:87" x14ac:dyDescent="0.15">
      <c r="A1255" t="s">
        <v>68</v>
      </c>
      <c r="B1255" s="1">
        <f t="shared" si="349"/>
        <v>44044</v>
      </c>
      <c r="C1255" t="s">
        <v>109</v>
      </c>
      <c r="D1255" s="1">
        <v>43983</v>
      </c>
      <c r="E1255">
        <v>488.78399999999999</v>
      </c>
      <c r="F1255">
        <v>442.17734502404346</v>
      </c>
      <c r="G1255">
        <v>488.78399999999999</v>
      </c>
      <c r="H1255">
        <v>442.17734502404346</v>
      </c>
      <c r="I1255">
        <v>279.75</v>
      </c>
      <c r="J1255">
        <v>261.97040977731183</v>
      </c>
      <c r="K1255">
        <v>279.61883255499998</v>
      </c>
      <c r="L1255">
        <v>261.97040977731183</v>
      </c>
      <c r="M1255">
        <v>97.084500000000006</v>
      </c>
      <c r="N1255">
        <v>88.638096155320568</v>
      </c>
      <c r="O1255">
        <v>97.084500000000006</v>
      </c>
      <c r="P1255">
        <v>88.638096155320568</v>
      </c>
      <c r="BQ1255" t="str">
        <f>VLOOKUP(A1255,Misc!$A$3:$B$11,2,FALSE)</f>
        <v>VND</v>
      </c>
      <c r="BR1255">
        <f>INDEX(FX!$B$30:$AK$48,MATCH(Data!BQ1255,FX!$A$30:$A$48,0),MATCH(Data!D1255,Period,0))</f>
        <v>23229.9</v>
      </c>
      <c r="BS1255">
        <f t="shared" si="341"/>
        <v>2.1041158162540517E-2</v>
      </c>
      <c r="BT1255">
        <f t="shared" si="342"/>
        <v>0</v>
      </c>
      <c r="BU1255">
        <f t="shared" si="343"/>
        <v>1.9034836354183335E-2</v>
      </c>
      <c r="BV1255">
        <f t="shared" si="344"/>
        <v>0</v>
      </c>
      <c r="BW1255">
        <f t="shared" si="345"/>
        <v>2.1041158162540517E-2</v>
      </c>
      <c r="BX1255">
        <f t="shared" si="346"/>
        <v>0</v>
      </c>
      <c r="BY1255">
        <f t="shared" si="347"/>
        <v>1.9034836354183335E-2</v>
      </c>
      <c r="BZ1255">
        <f t="shared" si="348"/>
        <v>0</v>
      </c>
      <c r="CA1255">
        <f t="shared" si="333"/>
        <v>1.1975557478721177E-2</v>
      </c>
      <c r="CB1255">
        <f t="shared" si="334"/>
        <v>1.1214447542492718E-2</v>
      </c>
      <c r="CC1255">
        <f t="shared" si="335"/>
        <v>1.1969942453602554E-2</v>
      </c>
      <c r="CD1255">
        <f t="shared" si="336"/>
        <v>1.1214447542492718E-2</v>
      </c>
      <c r="CE1255" s="4">
        <f t="shared" si="337"/>
        <v>0.90464774833882344</v>
      </c>
      <c r="CF1255" s="4" t="str">
        <f t="shared" si="338"/>
        <v/>
      </c>
      <c r="CG1255" s="4">
        <f t="shared" si="339"/>
        <v>1</v>
      </c>
      <c r="CH1255" s="4" t="str">
        <f t="shared" si="340"/>
        <v/>
      </c>
      <c r="CI1255">
        <f>INDEX(FX!$B$114:$AK$132,MATCH(Data!BQ1255,FX!$A$114:$A$132,0),MATCH(Data!D1255,Period,0))</f>
        <v>23360.081607647498</v>
      </c>
    </row>
    <row r="1256" spans="1:87" x14ac:dyDescent="0.15">
      <c r="A1256" t="s">
        <v>68</v>
      </c>
      <c r="B1256" s="1">
        <f t="shared" si="349"/>
        <v>44044</v>
      </c>
      <c r="C1256" t="s">
        <v>109</v>
      </c>
      <c r="D1256" s="1">
        <v>44013</v>
      </c>
      <c r="E1256">
        <v>332.42950000000002</v>
      </c>
      <c r="F1256">
        <v>313.9805452986779</v>
      </c>
      <c r="G1256">
        <v>332.42950000000002</v>
      </c>
      <c r="H1256">
        <v>313.9805452986779</v>
      </c>
      <c r="I1256">
        <v>277.5</v>
      </c>
      <c r="J1256">
        <v>260.10181431774288</v>
      </c>
      <c r="K1256">
        <v>277.62435355500003</v>
      </c>
      <c r="L1256">
        <v>260.10181431774288</v>
      </c>
      <c r="M1256">
        <v>117.9635</v>
      </c>
      <c r="N1256">
        <v>105.92936762606524</v>
      </c>
      <c r="O1256">
        <v>117.9635</v>
      </c>
      <c r="P1256">
        <v>105.92936762606524</v>
      </c>
      <c r="BQ1256" t="str">
        <f>VLOOKUP(A1256,Misc!$A$3:$B$11,2,FALSE)</f>
        <v>VND</v>
      </c>
      <c r="BR1256">
        <f>INDEX(FX!$B$30:$AK$48,MATCH(Data!BQ1256,FX!$A$30:$A$48,0),MATCH(Data!D1256,Period,0))</f>
        <v>23189.096774189999</v>
      </c>
      <c r="BS1256">
        <f t="shared" si="341"/>
        <v>1.4335595009892827E-2</v>
      </c>
      <c r="BT1256">
        <f t="shared" si="342"/>
        <v>0</v>
      </c>
      <c r="BU1256">
        <f t="shared" si="343"/>
        <v>1.3540007545621419E-2</v>
      </c>
      <c r="BV1256">
        <f t="shared" si="344"/>
        <v>0</v>
      </c>
      <c r="BW1256">
        <f t="shared" si="345"/>
        <v>1.4335595009892827E-2</v>
      </c>
      <c r="BX1256">
        <f t="shared" si="346"/>
        <v>0</v>
      </c>
      <c r="BY1256">
        <f t="shared" si="347"/>
        <v>1.3540007545621419E-2</v>
      </c>
      <c r="BZ1256">
        <f t="shared" si="348"/>
        <v>0</v>
      </c>
      <c r="CA1256">
        <f t="shared" si="333"/>
        <v>1.1919079116914354E-2</v>
      </c>
      <c r="CB1256">
        <f t="shared" si="334"/>
        <v>1.1171798570472591E-2</v>
      </c>
      <c r="CC1256">
        <f t="shared" si="335"/>
        <v>1.1924420305600895E-2</v>
      </c>
      <c r="CD1256">
        <f t="shared" si="336"/>
        <v>1.1171798570472591E-2</v>
      </c>
      <c r="CE1256" s="4">
        <f t="shared" si="337"/>
        <v>0.94450265484464491</v>
      </c>
      <c r="CF1256" s="4" t="str">
        <f t="shared" si="338"/>
        <v/>
      </c>
      <c r="CG1256" s="4">
        <f t="shared" si="339"/>
        <v>1</v>
      </c>
      <c r="CH1256" s="4" t="str">
        <f t="shared" si="340"/>
        <v/>
      </c>
      <c r="CI1256">
        <f>INDEX(FX!$B$114:$AK$132,MATCH(Data!BQ1256,FX!$A$114:$A$132,0),MATCH(Data!D1256,Period,0))</f>
        <v>23282</v>
      </c>
    </row>
    <row r="1257" spans="1:87" x14ac:dyDescent="0.15">
      <c r="A1257" t="s">
        <v>68</v>
      </c>
      <c r="B1257" s="1">
        <f t="shared" si="349"/>
        <v>44044</v>
      </c>
      <c r="C1257" t="s">
        <v>109</v>
      </c>
      <c r="D1257" s="1">
        <v>44044</v>
      </c>
      <c r="E1257">
        <v>638.7600000000001</v>
      </c>
      <c r="F1257">
        <v>520.58970954408198</v>
      </c>
      <c r="G1257">
        <v>482.14299999999997</v>
      </c>
      <c r="H1257">
        <v>428.06994492281717</v>
      </c>
      <c r="I1257">
        <v>791.5</v>
      </c>
      <c r="J1257">
        <v>456.72888895946511</v>
      </c>
      <c r="K1257">
        <v>277.62435355500003</v>
      </c>
      <c r="L1257">
        <v>260.10181431774288</v>
      </c>
      <c r="M1257">
        <v>128.10599999999999</v>
      </c>
      <c r="N1257">
        <v>111.49819919041875</v>
      </c>
      <c r="O1257">
        <v>128.10599999999999</v>
      </c>
      <c r="P1257">
        <v>111.49819919041875</v>
      </c>
      <c r="BQ1257" t="str">
        <f>VLOOKUP(A1257,Misc!$A$3:$B$11,2,FALSE)</f>
        <v>VND</v>
      </c>
      <c r="BR1257">
        <f>INDEX(FX!$B$30:$AK$48,MATCH(Data!BQ1257,FX!$A$30:$A$48,0),MATCH(Data!D1257,Period,0))</f>
        <v>23176.29032258</v>
      </c>
      <c r="BS1257">
        <f t="shared" si="341"/>
        <v>2.7560925027663916E-2</v>
      </c>
      <c r="BT1257">
        <f t="shared" si="342"/>
        <v>0</v>
      </c>
      <c r="BU1257">
        <f t="shared" si="343"/>
        <v>2.2462167253612896E-2</v>
      </c>
      <c r="BV1257">
        <f t="shared" si="344"/>
        <v>0</v>
      </c>
      <c r="BW1257">
        <f t="shared" si="345"/>
        <v>2.0803286172604671E-2</v>
      </c>
      <c r="BX1257">
        <f t="shared" si="346"/>
        <v>0</v>
      </c>
      <c r="BY1257">
        <f t="shared" si="347"/>
        <v>1.8470166664496811E-2</v>
      </c>
      <c r="BZ1257">
        <f t="shared" si="348"/>
        <v>0</v>
      </c>
      <c r="CA1257">
        <f t="shared" si="333"/>
        <v>3.3996220255991756E-2</v>
      </c>
      <c r="CB1257">
        <f t="shared" si="334"/>
        <v>1.9617253198155875E-2</v>
      </c>
      <c r="CC1257">
        <f t="shared" si="335"/>
        <v>1.1924420305600895E-2</v>
      </c>
      <c r="CD1257">
        <f t="shared" si="336"/>
        <v>1.1171798570472591E-2</v>
      </c>
      <c r="CE1257" s="4">
        <f t="shared" si="337"/>
        <v>0.8150004846015434</v>
      </c>
      <c r="CF1257" s="4" t="str">
        <f t="shared" si="338"/>
        <v/>
      </c>
      <c r="CG1257" s="4">
        <f t="shared" si="339"/>
        <v>0.8222789215286429</v>
      </c>
      <c r="CH1257" s="4" t="str">
        <f t="shared" si="340"/>
        <v/>
      </c>
      <c r="CI1257">
        <f>INDEX(FX!$B$114:$AK$132,MATCH(Data!BQ1257,FX!$A$114:$A$132,0),MATCH(Data!D1257,Period,0))</f>
        <v>23282</v>
      </c>
    </row>
    <row r="1258" spans="1:87" x14ac:dyDescent="0.15">
      <c r="A1258" t="s">
        <v>68</v>
      </c>
      <c r="B1258" s="1">
        <f t="shared" si="349"/>
        <v>44044</v>
      </c>
      <c r="C1258" t="s">
        <v>109</v>
      </c>
      <c r="D1258" s="1">
        <v>44075</v>
      </c>
      <c r="E1258">
        <v>767.73</v>
      </c>
      <c r="F1258">
        <v>632.11977706504081</v>
      </c>
      <c r="G1258">
        <v>513.23</v>
      </c>
      <c r="H1258">
        <v>471.548055396184</v>
      </c>
      <c r="I1258">
        <v>1119</v>
      </c>
      <c r="J1258">
        <v>722.94110853874167</v>
      </c>
      <c r="K1258">
        <v>540.40883359999998</v>
      </c>
      <c r="L1258">
        <v>506.30038861071557</v>
      </c>
      <c r="M1258">
        <v>383.81</v>
      </c>
      <c r="N1258">
        <v>386.01413452498065</v>
      </c>
      <c r="O1258">
        <v>383.81</v>
      </c>
      <c r="P1258">
        <v>386.01413452498065</v>
      </c>
      <c r="BQ1258" t="str">
        <f>VLOOKUP(A1258,Misc!$A$3:$B$11,2,FALSE)</f>
        <v>VND</v>
      </c>
      <c r="BR1258">
        <f>INDEX(FX!$B$30:$AK$48,MATCH(Data!BQ1258,FX!$A$30:$A$48,0),MATCH(Data!D1258,Period,0))</f>
        <v>23176.29032258</v>
      </c>
      <c r="BS1258">
        <f t="shared" si="341"/>
        <v>0</v>
      </c>
      <c r="BT1258">
        <f t="shared" si="342"/>
        <v>3.3125663741449707E-2</v>
      </c>
      <c r="BU1258">
        <f t="shared" si="343"/>
        <v>0</v>
      </c>
      <c r="BV1258">
        <f t="shared" si="344"/>
        <v>2.727441571825602E-2</v>
      </c>
      <c r="BW1258">
        <f t="shared" si="345"/>
        <v>0</v>
      </c>
      <c r="BX1258">
        <f t="shared" si="346"/>
        <v>2.2144613864280713E-2</v>
      </c>
      <c r="BY1258">
        <f t="shared" si="347"/>
        <v>0</v>
      </c>
      <c r="BZ1258">
        <f t="shared" si="348"/>
        <v>2.0346140337082683E-2</v>
      </c>
      <c r="CA1258">
        <f t="shared" si="333"/>
        <v>4.8062881195773559E-2</v>
      </c>
      <c r="CB1258">
        <f t="shared" si="334"/>
        <v>3.1051503674028934E-2</v>
      </c>
      <c r="CC1258">
        <f t="shared" si="335"/>
        <v>2.3211443759127221E-2</v>
      </c>
      <c r="CD1258">
        <f t="shared" si="336"/>
        <v>2.1746430229821988E-2</v>
      </c>
      <c r="CE1258" s="4" t="str">
        <f t="shared" si="337"/>
        <v/>
      </c>
      <c r="CF1258" s="4">
        <f t="shared" si="338"/>
        <v>0.82336208962140445</v>
      </c>
      <c r="CG1258" s="4" t="str">
        <f t="shared" si="339"/>
        <v/>
      </c>
      <c r="CH1258" s="4">
        <f t="shared" si="340"/>
        <v>0.74597896238210071</v>
      </c>
      <c r="CI1258">
        <f>INDEX(FX!$B$114:$AK$132,MATCH(Data!BQ1258,FX!$A$114:$A$132,0),MATCH(Data!D1258,Period,0))</f>
        <v>23282</v>
      </c>
    </row>
    <row r="1259" spans="1:87" x14ac:dyDescent="0.15">
      <c r="A1259" t="s">
        <v>68</v>
      </c>
      <c r="B1259" s="1">
        <f t="shared" si="349"/>
        <v>44044</v>
      </c>
      <c r="C1259" t="s">
        <v>109</v>
      </c>
      <c r="D1259" s="1">
        <v>44105</v>
      </c>
      <c r="E1259">
        <v>1397.25</v>
      </c>
      <c r="F1259">
        <v>1066.1261176158582</v>
      </c>
      <c r="G1259">
        <v>797.25</v>
      </c>
      <c r="H1259">
        <v>732.50138761297603</v>
      </c>
      <c r="I1259">
        <v>972</v>
      </c>
      <c r="J1259">
        <v>607.93244478707493</v>
      </c>
      <c r="K1259">
        <v>449.05457229500001</v>
      </c>
      <c r="L1259">
        <v>420.71204303936673</v>
      </c>
      <c r="M1259">
        <v>97.098500000000001</v>
      </c>
      <c r="N1259">
        <v>90.332585471244528</v>
      </c>
      <c r="O1259">
        <v>97.098500000000001</v>
      </c>
      <c r="P1259">
        <v>90.332585471244528</v>
      </c>
      <c r="BQ1259" t="str">
        <f>VLOOKUP(A1259,Misc!$A$3:$B$11,2,FALSE)</f>
        <v>VND</v>
      </c>
      <c r="BR1259">
        <f>INDEX(FX!$B$30:$AK$48,MATCH(Data!BQ1259,FX!$A$30:$A$48,0),MATCH(Data!D1259,Period,0))</f>
        <v>23176.29032258</v>
      </c>
      <c r="BS1259">
        <f t="shared" si="341"/>
        <v>0</v>
      </c>
      <c r="BT1259">
        <f t="shared" si="342"/>
        <v>6.028790546512524E-2</v>
      </c>
      <c r="BU1259">
        <f t="shared" si="343"/>
        <v>0</v>
      </c>
      <c r="BV1259">
        <f t="shared" si="344"/>
        <v>4.6000723272661193E-2</v>
      </c>
      <c r="BW1259">
        <f t="shared" si="345"/>
        <v>0</v>
      </c>
      <c r="BX1259">
        <f t="shared" si="346"/>
        <v>3.4399379232113864E-2</v>
      </c>
      <c r="BY1259">
        <f t="shared" si="347"/>
        <v>0</v>
      </c>
      <c r="BZ1259">
        <f t="shared" si="348"/>
        <v>3.1605635648226271E-2</v>
      </c>
      <c r="CA1259">
        <f t="shared" ref="CA1259:CA1346" si="350">I1259/$CI1259</f>
        <v>4.1748990636543255E-2</v>
      </c>
      <c r="CB1259">
        <f t="shared" ref="CB1259:CB1346" si="351">J1259/$CI1259</f>
        <v>2.6111693359121852E-2</v>
      </c>
      <c r="CC1259">
        <f t="shared" ref="CC1259:CC1346" si="352">K1259/$CI1259</f>
        <v>1.9287628738725197E-2</v>
      </c>
      <c r="CD1259">
        <f t="shared" ref="CD1259:CD1346" si="353">L1259/$CI1259</f>
        <v>1.8070270725855455E-2</v>
      </c>
      <c r="CE1259" s="4" t="str">
        <f t="shared" ref="CE1259:CE1346" si="354">IFERROR(IF(D1259&gt;B1259,"",BU1259/BS1259),0)</f>
        <v/>
      </c>
      <c r="CF1259" s="4">
        <f t="shared" ref="CF1259:CF1346" si="355">IFERROR(IF(D1259&gt;B1259,BV1259/BT1259,""),0)</f>
        <v>0.76301743969644531</v>
      </c>
      <c r="CG1259" s="4" t="str">
        <f t="shared" ref="CG1259:CG1346" si="356">IFERROR(IF(D1259&gt;B1259,"",BY1259/BU1259),0)</f>
        <v/>
      </c>
      <c r="CH1259" s="4">
        <f t="shared" ref="CH1259:CH1346" si="357">IFERROR(IF(D1259&gt;B1259,BZ1259/BV1259,""),0)</f>
        <v>0.68706823283819751</v>
      </c>
      <c r="CI1259">
        <f>INDEX(FX!$B$114:$AK$132,MATCH(Data!BQ1259,FX!$A$114:$A$132,0),MATCH(Data!D1259,Period,0))</f>
        <v>23282</v>
      </c>
    </row>
    <row r="1260" spans="1:87" x14ac:dyDescent="0.15">
      <c r="A1260" t="s">
        <v>68</v>
      </c>
      <c r="B1260" s="1">
        <f t="shared" si="349"/>
        <v>44044</v>
      </c>
      <c r="C1260" t="s">
        <v>109</v>
      </c>
      <c r="D1260" s="1">
        <v>44136</v>
      </c>
      <c r="E1260">
        <v>1765.75</v>
      </c>
      <c r="F1260">
        <v>1225.0072424296059</v>
      </c>
      <c r="G1260">
        <v>585.75</v>
      </c>
      <c r="H1260">
        <v>538.17834781348472</v>
      </c>
      <c r="I1260">
        <v>869.25</v>
      </c>
      <c r="J1260">
        <v>453.70683315961094</v>
      </c>
      <c r="K1260">
        <v>242.519148785</v>
      </c>
      <c r="L1260">
        <v>227.21230972007086</v>
      </c>
      <c r="M1260">
        <v>5.4615</v>
      </c>
      <c r="N1260">
        <v>4.5249849161984921</v>
      </c>
      <c r="O1260">
        <v>5.4615</v>
      </c>
      <c r="P1260">
        <v>4.5249849161984921</v>
      </c>
      <c r="BQ1260" t="str">
        <f>VLOOKUP(A1260,Misc!$A$3:$B$11,2,FALSE)</f>
        <v>VND</v>
      </c>
      <c r="BR1260">
        <f>INDEX(FX!$B$30:$AK$48,MATCH(Data!BQ1260,FX!$A$30:$A$48,0),MATCH(Data!D1260,Period,0))</f>
        <v>23176.29032258</v>
      </c>
      <c r="BS1260">
        <f t="shared" si="341"/>
        <v>0</v>
      </c>
      <c r="BT1260">
        <f t="shared" si="342"/>
        <v>7.6187775326566398E-2</v>
      </c>
      <c r="BU1260">
        <f t="shared" si="343"/>
        <v>0</v>
      </c>
      <c r="BV1260">
        <f t="shared" si="344"/>
        <v>5.285605355211296E-2</v>
      </c>
      <c r="BW1260">
        <f t="shared" si="345"/>
        <v>0</v>
      </c>
      <c r="BX1260">
        <f t="shared" si="346"/>
        <v>2.5273673734977357E-2</v>
      </c>
      <c r="BY1260">
        <f t="shared" si="347"/>
        <v>0</v>
      </c>
      <c r="BZ1260">
        <f t="shared" si="348"/>
        <v>2.3221073792346867E-2</v>
      </c>
      <c r="CA1260">
        <f t="shared" si="350"/>
        <v>3.7335709990550643E-2</v>
      </c>
      <c r="CB1260">
        <f t="shared" si="351"/>
        <v>1.9487450956086717E-2</v>
      </c>
      <c r="CC1260">
        <f t="shared" si="352"/>
        <v>1.0416594312559058E-2</v>
      </c>
      <c r="CD1260">
        <f t="shared" si="353"/>
        <v>9.7591405257310745E-3</v>
      </c>
      <c r="CE1260" s="4" t="str">
        <f t="shared" si="354"/>
        <v/>
      </c>
      <c r="CF1260" s="4">
        <f t="shared" si="355"/>
        <v>0.69376029586838783</v>
      </c>
      <c r="CG1260" s="4" t="str">
        <f t="shared" si="356"/>
        <v/>
      </c>
      <c r="CH1260" s="4">
        <f t="shared" si="357"/>
        <v>0.43932666613961735</v>
      </c>
      <c r="CI1260">
        <f>INDEX(FX!$B$114:$AK$132,MATCH(Data!BQ1260,FX!$A$114:$A$132,0),MATCH(Data!D1260,Period,0))</f>
        <v>23282</v>
      </c>
    </row>
    <row r="1261" spans="1:87" x14ac:dyDescent="0.15">
      <c r="A1261" t="s">
        <v>68</v>
      </c>
      <c r="B1261" s="1">
        <f t="shared" si="349"/>
        <v>44044</v>
      </c>
      <c r="C1261" t="s">
        <v>109</v>
      </c>
      <c r="D1261" s="1">
        <v>44166</v>
      </c>
      <c r="E1261">
        <v>2041.75</v>
      </c>
      <c r="F1261">
        <v>1373.126679668354</v>
      </c>
      <c r="G1261">
        <v>441.75</v>
      </c>
      <c r="H1261">
        <v>405.873299439363</v>
      </c>
      <c r="I1261">
        <v>983.22372890291831</v>
      </c>
      <c r="J1261">
        <v>489.9456739957198</v>
      </c>
      <c r="K1261">
        <v>243.848801455</v>
      </c>
      <c r="L1261">
        <v>228.45804002957311</v>
      </c>
      <c r="M1261">
        <v>9.4689999999999994</v>
      </c>
      <c r="N1261">
        <v>8.3425923396469557</v>
      </c>
      <c r="O1261">
        <v>9.4689999999999994</v>
      </c>
      <c r="P1261">
        <v>8.3425923396469557</v>
      </c>
      <c r="BQ1261" t="str">
        <f>VLOOKUP(A1261,Misc!$A$3:$B$11,2,FALSE)</f>
        <v>VND</v>
      </c>
      <c r="BR1261">
        <f>INDEX(FX!$B$30:$AK$48,MATCH(Data!BQ1261,FX!$A$30:$A$48,0),MATCH(Data!D1261,Period,0))</f>
        <v>23176.29032258</v>
      </c>
      <c r="BS1261">
        <f t="shared" si="341"/>
        <v>0</v>
      </c>
      <c r="BT1261">
        <f t="shared" si="342"/>
        <v>8.8096497393751624E-2</v>
      </c>
      <c r="BU1261">
        <f t="shared" si="343"/>
        <v>0</v>
      </c>
      <c r="BV1261">
        <f t="shared" si="344"/>
        <v>5.9247043446403316E-2</v>
      </c>
      <c r="BW1261">
        <f t="shared" si="345"/>
        <v>0</v>
      </c>
      <c r="BX1261">
        <f t="shared" si="346"/>
        <v>1.9060427439054624E-2</v>
      </c>
      <c r="BY1261">
        <f t="shared" si="347"/>
        <v>0</v>
      </c>
      <c r="BZ1261">
        <f t="shared" si="348"/>
        <v>1.7512435933024716E-2</v>
      </c>
      <c r="CA1261">
        <f t="shared" si="350"/>
        <v>4.223106816007724E-2</v>
      </c>
      <c r="CB1261">
        <f t="shared" si="351"/>
        <v>2.1043968473314998E-2</v>
      </c>
      <c r="CC1261">
        <f t="shared" si="352"/>
        <v>1.0473705070655441E-2</v>
      </c>
      <c r="CD1261">
        <f t="shared" si="353"/>
        <v>9.8126466811087158E-3</v>
      </c>
      <c r="CE1261" s="4" t="str">
        <f t="shared" si="354"/>
        <v/>
      </c>
      <c r="CF1261" s="4">
        <f t="shared" si="355"/>
        <v>0.67252439312763757</v>
      </c>
      <c r="CG1261" s="4" t="str">
        <f t="shared" si="356"/>
        <v/>
      </c>
      <c r="CH1261" s="4">
        <f t="shared" si="357"/>
        <v>0.29558328845332171</v>
      </c>
      <c r="CI1261">
        <f>INDEX(FX!$B$114:$AK$132,MATCH(Data!BQ1261,FX!$A$114:$A$132,0),MATCH(Data!D1261,Period,0))</f>
        <v>23282</v>
      </c>
    </row>
    <row r="1262" spans="1:87" x14ac:dyDescent="0.15">
      <c r="A1262" t="s">
        <v>68</v>
      </c>
      <c r="B1262" s="1">
        <f t="shared" si="349"/>
        <v>44044</v>
      </c>
      <c r="C1262" t="s">
        <v>45</v>
      </c>
      <c r="D1262" s="1">
        <v>43831</v>
      </c>
      <c r="E1262">
        <f t="array" ref="E1262:E1273">TRANSPOSE('[14]OVERALL_Key Metrics P1'!$F$6:$Q$6)</f>
        <v>28612.064619999997</v>
      </c>
      <c r="F1262">
        <f t="array" ref="F1262:F1273">TRANSPOSE('[14]OVERALL_Key Metrics P1'!$F$11:$Q$11)</f>
        <v>11612.926726299986</v>
      </c>
      <c r="G1262">
        <f t="array" ref="G1262:G1273">TRANSPOSE('[14]OVERALL_Key Metrics P1'!$F$16:$Q$16)</f>
        <v>11450.374030006456</v>
      </c>
      <c r="H1262">
        <f t="array" ref="H1262:H1273">TRANSPOSE('[14]OVERALL_Key Metrics P1'!$F$21:$Q$21)</f>
        <v>7124.9216330910431</v>
      </c>
      <c r="I1262">
        <f t="array" ref="I1262:I1273">TRANSPOSE('[14]OVERALL_Key Metrics P1'!$F$7:$Q$7)</f>
        <v>61248.532288155002</v>
      </c>
      <c r="J1262">
        <f t="array" ref="J1262:J1273">TRANSPOSE('[14]OVERALL_Key Metrics P1'!$F$12:$Q$12)</f>
        <v>23057.849562878822</v>
      </c>
      <c r="K1262">
        <f t="array" ref="K1262:K1273">TRANSPOSE('[14]OVERALL_Key Metrics P1'!$F$17:$Q$17)</f>
        <v>22403.600610846468</v>
      </c>
      <c r="L1262">
        <f t="array" ref="L1262:L1273">TRANSPOSE('[14]OVERALL_Key Metrics P1'!$F$22:$Q$22)</f>
        <v>12458.082190837997</v>
      </c>
      <c r="M1262">
        <f t="array" ref="M1262:M1273">TRANSPOSE('[14]OVERALL_Key Metrics P1'!$F$9:$Q$9)</f>
        <v>38164.017520000001</v>
      </c>
      <c r="N1262">
        <f t="array" ref="N1262:N1273">TRANSPOSE('[14]OVERALL_Key Metrics P1'!$F$14:$Q$14)</f>
        <v>14214.887283689501</v>
      </c>
      <c r="O1262">
        <f t="array" ref="O1262:O1273">TRANSPOSE('[14]OVERALL_Key Metrics P1'!$F$19:$Q$19)</f>
        <v>13993.351324045876</v>
      </c>
      <c r="P1262">
        <f t="array" ref="P1262:P1273">TRANSPOSE('[14]OVERALL_Key Metrics P1'!$F$24:$Q$24)</f>
        <v>7404.1541866332327</v>
      </c>
      <c r="BQ1262" t="str">
        <f>VLOOKUP(A1262,Misc!$A$3:$B$11,2,FALSE)</f>
        <v>VND</v>
      </c>
      <c r="BR1262">
        <f>INDEX(FX!$B$30:$AK$48,MATCH(Data!BQ1262,FX!$A$30:$A$48,0),MATCH(Data!D1262,Period,0))</f>
        <v>23173.225806449998</v>
      </c>
      <c r="BS1262">
        <f t="shared" si="341"/>
        <v>1.2347035694976987</v>
      </c>
      <c r="BT1262">
        <f t="shared" si="342"/>
        <v>0</v>
      </c>
      <c r="BU1262">
        <f t="shared" si="343"/>
        <v>0.50113552697819319</v>
      </c>
      <c r="BV1262">
        <f t="shared" si="344"/>
        <v>0</v>
      </c>
      <c r="BW1262">
        <f t="shared" si="345"/>
        <v>0.49412084988268562</v>
      </c>
      <c r="BX1262">
        <f t="shared" si="346"/>
        <v>0</v>
      </c>
      <c r="BY1262">
        <f t="shared" si="347"/>
        <v>0.30746352245477643</v>
      </c>
      <c r="BZ1262">
        <f t="shared" si="348"/>
        <v>0</v>
      </c>
      <c r="CA1262">
        <f t="shared" si="350"/>
        <v>2.6219314348672387</v>
      </c>
      <c r="CB1262">
        <f t="shared" si="351"/>
        <v>0.98706202958341838</v>
      </c>
      <c r="CC1262">
        <f t="shared" si="352"/>
        <v>0.95905489489009732</v>
      </c>
      <c r="CD1262">
        <f t="shared" si="353"/>
        <v>0.5333064498695731</v>
      </c>
      <c r="CE1262" s="4">
        <f t="shared" si="354"/>
        <v>0.40587517470453643</v>
      </c>
      <c r="CF1262" s="4" t="str">
        <f t="shared" si="355"/>
        <v/>
      </c>
      <c r="CG1262" s="4">
        <f t="shared" si="356"/>
        <v>0.61353367682542215</v>
      </c>
      <c r="CH1262" s="4" t="str">
        <f t="shared" si="357"/>
        <v/>
      </c>
      <c r="CI1262">
        <f>INDEX(FX!$B$114:$AK$132,MATCH(Data!BQ1262,FX!$A$114:$A$132,0),MATCH(Data!D1262,Period,0))</f>
        <v>23360.081607647498</v>
      </c>
    </row>
    <row r="1263" spans="1:87" x14ac:dyDescent="0.15">
      <c r="A1263" t="s">
        <v>68</v>
      </c>
      <c r="B1263" s="1">
        <f t="shared" si="349"/>
        <v>44044</v>
      </c>
      <c r="C1263" t="s">
        <v>45</v>
      </c>
      <c r="D1263" s="1">
        <v>43862</v>
      </c>
      <c r="E1263">
        <v>63582.32346</v>
      </c>
      <c r="F1263">
        <v>23592.531667773859</v>
      </c>
      <c r="G1263">
        <v>23532.544645137732</v>
      </c>
      <c r="H1263">
        <v>13944.836694808166</v>
      </c>
      <c r="I1263">
        <v>64406.895461946006</v>
      </c>
      <c r="J1263">
        <v>23847.403795977913</v>
      </c>
      <c r="K1263">
        <v>23608.811007596887</v>
      </c>
      <c r="L1263">
        <v>13105.889294741606</v>
      </c>
      <c r="M1263">
        <v>38786.422660000004</v>
      </c>
      <c r="N1263">
        <v>13106.992007687742</v>
      </c>
      <c r="O1263">
        <v>12243.859793025642</v>
      </c>
      <c r="P1263">
        <v>6104.9042265071093</v>
      </c>
      <c r="BQ1263" t="str">
        <f>VLOOKUP(A1263,Misc!$A$3:$B$11,2,FALSE)</f>
        <v>VND</v>
      </c>
      <c r="BR1263">
        <f>INDEX(FX!$B$30:$AK$48,MATCH(Data!BQ1263,FX!$A$30:$A$48,0),MATCH(Data!D1263,Period,0))</f>
        <v>23230.86206897</v>
      </c>
      <c r="BS1263">
        <f t="shared" ref="BS1263:BS1362" si="358">IF(D1263&gt;B1263,0,E1263/$BR1263)</f>
        <v>2.7369764958024687</v>
      </c>
      <c r="BT1263">
        <f t="shared" ref="BT1263:BT1362" si="359">IF(D1263&gt;B1263,E1263/$BR1263,0)</f>
        <v>0</v>
      </c>
      <c r="BU1263">
        <f t="shared" ref="BU1263:BU1362" si="360">IF(D1263&gt;B1263,0,F1263/$BR1263)</f>
        <v>1.0155684966718024</v>
      </c>
      <c r="BV1263">
        <f t="shared" ref="BV1263:BV1362" si="361">IF(D1263&gt;B1263,F1263/$BR1263,0)</f>
        <v>0</v>
      </c>
      <c r="BW1263">
        <f t="shared" ref="BW1263:BW1362" si="362">IF(D1263&gt;B1263,0,G1263/$BR1263)</f>
        <v>1.0129862841625106</v>
      </c>
      <c r="BX1263">
        <f t="shared" ref="BX1263:BX1362" si="363">IF(D1263&gt;B1263,G1263/$BR1263,0)</f>
        <v>0</v>
      </c>
      <c r="BY1263">
        <f t="shared" ref="BY1263:BY1362" si="364">IF(D1263&gt;B1263,0,H1263/$BR1263)</f>
        <v>0.60027202836500015</v>
      </c>
      <c r="BZ1263">
        <f t="shared" ref="BZ1263:BZ1362" si="365">IF(D1263&gt;B1263,H1263/$BR1263,0)</f>
        <v>0</v>
      </c>
      <c r="CA1263">
        <f t="shared" si="350"/>
        <v>2.7571348655246486</v>
      </c>
      <c r="CB1263">
        <f t="shared" si="351"/>
        <v>1.0208613221698197</v>
      </c>
      <c r="CC1263">
        <f t="shared" si="352"/>
        <v>1.0106476254718204</v>
      </c>
      <c r="CD1263">
        <f t="shared" si="353"/>
        <v>0.56103782147965919</v>
      </c>
      <c r="CE1263" s="4">
        <f t="shared" si="354"/>
        <v>0.37105488418673555</v>
      </c>
      <c r="CF1263" s="4" t="str">
        <f t="shared" si="355"/>
        <v/>
      </c>
      <c r="CG1263" s="4">
        <f t="shared" si="356"/>
        <v>0.5910699576958105</v>
      </c>
      <c r="CH1263" s="4" t="str">
        <f t="shared" si="357"/>
        <v/>
      </c>
      <c r="CI1263">
        <f>INDEX(FX!$B$114:$AK$132,MATCH(Data!BQ1263,FX!$A$114:$A$132,0),MATCH(Data!D1263,Period,0))</f>
        <v>23360.081607647498</v>
      </c>
    </row>
    <row r="1264" spans="1:87" x14ac:dyDescent="0.15">
      <c r="A1264" t="s">
        <v>68</v>
      </c>
      <c r="B1264" s="1">
        <f t="shared" ref="B1264:B1333" si="366">B1263</f>
        <v>44044</v>
      </c>
      <c r="C1264" t="s">
        <v>45</v>
      </c>
      <c r="D1264" s="1">
        <v>43891</v>
      </c>
      <c r="E1264">
        <v>108839.56238</v>
      </c>
      <c r="F1264">
        <v>37697.888714795918</v>
      </c>
      <c r="G1264">
        <v>36921.855537952717</v>
      </c>
      <c r="H1264">
        <v>21350.482761390984</v>
      </c>
      <c r="I1264">
        <v>120602.52601791799</v>
      </c>
      <c r="J1264">
        <v>44842.113081167758</v>
      </c>
      <c r="K1264">
        <v>44255.028771861522</v>
      </c>
      <c r="L1264">
        <v>24703.103082345675</v>
      </c>
      <c r="M1264">
        <v>84111.213010000007</v>
      </c>
      <c r="N1264">
        <v>31758.071271148019</v>
      </c>
      <c r="O1264">
        <v>28893.254774436158</v>
      </c>
      <c r="P1264">
        <v>15152.764073466322</v>
      </c>
      <c r="BQ1264" t="str">
        <f>VLOOKUP(A1264,Misc!$A$3:$B$11,2,FALSE)</f>
        <v>VND</v>
      </c>
      <c r="BR1264">
        <f>INDEX(FX!$B$30:$AK$48,MATCH(Data!BQ1264,FX!$A$30:$A$48,0),MATCH(Data!D1264,Period,0))</f>
        <v>23349.225806449998</v>
      </c>
      <c r="BS1264">
        <f t="shared" si="358"/>
        <v>4.6613777810968839</v>
      </c>
      <c r="BT1264">
        <f t="shared" si="359"/>
        <v>0</v>
      </c>
      <c r="BU1264">
        <f t="shared" si="360"/>
        <v>1.6145241399987762</v>
      </c>
      <c r="BV1264">
        <f t="shared" si="361"/>
        <v>0</v>
      </c>
      <c r="BW1264">
        <f t="shared" si="362"/>
        <v>1.5812882124662742</v>
      </c>
      <c r="BX1264">
        <f t="shared" si="363"/>
        <v>0</v>
      </c>
      <c r="BY1264">
        <f t="shared" si="364"/>
        <v>0.91439788789455789</v>
      </c>
      <c r="BZ1264">
        <f t="shared" si="365"/>
        <v>0</v>
      </c>
      <c r="CA1264">
        <f t="shared" si="350"/>
        <v>5.16276133121195</v>
      </c>
      <c r="CB1264">
        <f t="shared" si="351"/>
        <v>1.9196042990914717</v>
      </c>
      <c r="CC1264">
        <f t="shared" si="352"/>
        <v>1.8944723531005794</v>
      </c>
      <c r="CD1264">
        <f t="shared" si="353"/>
        <v>1.0574921568021622</v>
      </c>
      <c r="CE1264" s="4">
        <f t="shared" si="354"/>
        <v>0.34636200192700478</v>
      </c>
      <c r="CF1264" s="4" t="str">
        <f t="shared" si="355"/>
        <v/>
      </c>
      <c r="CG1264" s="4">
        <f t="shared" si="356"/>
        <v>0.56635751999053485</v>
      </c>
      <c r="CH1264" s="4" t="str">
        <f t="shared" si="357"/>
        <v/>
      </c>
      <c r="CI1264">
        <f>INDEX(FX!$B$114:$AK$132,MATCH(Data!BQ1264,FX!$A$114:$A$132,0),MATCH(Data!D1264,Period,0))</f>
        <v>23360.081607647498</v>
      </c>
    </row>
    <row r="1265" spans="1:87" x14ac:dyDescent="0.15">
      <c r="A1265" t="s">
        <v>68</v>
      </c>
      <c r="B1265" s="1">
        <f t="shared" si="366"/>
        <v>44044</v>
      </c>
      <c r="C1265" t="s">
        <v>45</v>
      </c>
      <c r="D1265" s="1">
        <v>43922</v>
      </c>
      <c r="E1265">
        <v>64136.466270000012</v>
      </c>
      <c r="F1265">
        <v>22278.153327523978</v>
      </c>
      <c r="G1265">
        <v>23247.658052443472</v>
      </c>
      <c r="H1265">
        <v>13032.524973638978</v>
      </c>
      <c r="I1265">
        <v>93215.272683319519</v>
      </c>
      <c r="J1265">
        <v>34932.081374269052</v>
      </c>
      <c r="K1265">
        <v>27381.538780416886</v>
      </c>
      <c r="L1265">
        <v>15356.746450935709</v>
      </c>
      <c r="M1265">
        <v>46585.71261000001</v>
      </c>
      <c r="N1265">
        <v>17958.636475014941</v>
      </c>
      <c r="O1265">
        <v>17637.687619419936</v>
      </c>
      <c r="P1265">
        <v>9472.9824447567298</v>
      </c>
      <c r="BQ1265" t="str">
        <f>VLOOKUP(A1265,Misc!$A$3:$B$11,2,FALSE)</f>
        <v>VND</v>
      </c>
      <c r="BR1265">
        <f>INDEX(FX!$B$30:$AK$48,MATCH(Data!BQ1265,FX!$A$30:$A$48,0),MATCH(Data!D1265,Period,0))</f>
        <v>23498.677419349999</v>
      </c>
      <c r="BS1265">
        <f t="shared" si="358"/>
        <v>2.7293649393725796</v>
      </c>
      <c r="BT1265">
        <f t="shared" si="359"/>
        <v>0</v>
      </c>
      <c r="BU1265">
        <f t="shared" si="360"/>
        <v>0.94805988141183728</v>
      </c>
      <c r="BV1265">
        <f t="shared" si="361"/>
        <v>0</v>
      </c>
      <c r="BW1265">
        <f t="shared" si="362"/>
        <v>0.98931772361367776</v>
      </c>
      <c r="BX1265">
        <f t="shared" si="363"/>
        <v>0</v>
      </c>
      <c r="BY1265">
        <f t="shared" si="364"/>
        <v>0.55460674407604482</v>
      </c>
      <c r="BZ1265">
        <f t="shared" si="365"/>
        <v>0</v>
      </c>
      <c r="CA1265">
        <f t="shared" si="350"/>
        <v>3.9903658835165712</v>
      </c>
      <c r="CB1265">
        <f t="shared" si="351"/>
        <v>1.4953749717566558</v>
      </c>
      <c r="CC1265">
        <f t="shared" si="352"/>
        <v>1.1721508186620746</v>
      </c>
      <c r="CD1265">
        <f t="shared" si="353"/>
        <v>0.65739267134701695</v>
      </c>
      <c r="CE1265" s="4">
        <f t="shared" si="354"/>
        <v>0.34735548469006683</v>
      </c>
      <c r="CF1265" s="4" t="str">
        <f t="shared" si="355"/>
        <v/>
      </c>
      <c r="CG1265" s="4">
        <f t="shared" si="356"/>
        <v>0.58499125946573372</v>
      </c>
      <c r="CH1265" s="4" t="str">
        <f t="shared" si="357"/>
        <v/>
      </c>
      <c r="CI1265">
        <f>INDEX(FX!$B$114:$AK$132,MATCH(Data!BQ1265,FX!$A$114:$A$132,0),MATCH(Data!D1265,Period,0))</f>
        <v>23360.081607647498</v>
      </c>
    </row>
    <row r="1266" spans="1:87" x14ac:dyDescent="0.15">
      <c r="A1266" t="s">
        <v>68</v>
      </c>
      <c r="B1266" s="1">
        <f t="shared" si="366"/>
        <v>44044</v>
      </c>
      <c r="C1266" t="s">
        <v>45</v>
      </c>
      <c r="D1266" s="1">
        <v>43952</v>
      </c>
      <c r="E1266">
        <v>115374.23074999999</v>
      </c>
      <c r="F1266">
        <v>39727.280547206043</v>
      </c>
      <c r="G1266">
        <v>42485.565534362206</v>
      </c>
      <c r="H1266">
        <v>23009.177887846974</v>
      </c>
      <c r="I1266">
        <v>120750.38472041568</v>
      </c>
      <c r="J1266">
        <v>45261.309506560843</v>
      </c>
      <c r="K1266">
        <v>38423.469709631965</v>
      </c>
      <c r="L1266">
        <v>21385.345431730198</v>
      </c>
      <c r="M1266">
        <v>65177.703840000002</v>
      </c>
      <c r="N1266">
        <v>18765.74628546102</v>
      </c>
      <c r="O1266">
        <v>23508.749977784501</v>
      </c>
      <c r="P1266">
        <v>10756.091921770638</v>
      </c>
      <c r="BQ1266" t="str">
        <f>VLOOKUP(A1266,Misc!$A$3:$B$11,2,FALSE)</f>
        <v>VND</v>
      </c>
      <c r="BR1266">
        <f>INDEX(FX!$B$30:$AK$48,MATCH(Data!BQ1266,FX!$A$30:$A$48,0),MATCH(Data!D1266,Period,0))</f>
        <v>23347.93548</v>
      </c>
      <c r="BS1266">
        <f t="shared" si="358"/>
        <v>4.9415174566004065</v>
      </c>
      <c r="BT1266">
        <f t="shared" si="359"/>
        <v>0</v>
      </c>
      <c r="BU1266">
        <f t="shared" si="360"/>
        <v>1.7015329077483832</v>
      </c>
      <c r="BV1266">
        <f t="shared" si="361"/>
        <v>0</v>
      </c>
      <c r="BW1266">
        <f t="shared" si="362"/>
        <v>1.8196711898041533</v>
      </c>
      <c r="BX1266">
        <f t="shared" si="363"/>
        <v>0</v>
      </c>
      <c r="BY1266">
        <f t="shared" si="364"/>
        <v>0.98549089736678397</v>
      </c>
      <c r="BZ1266">
        <f t="shared" si="365"/>
        <v>0</v>
      </c>
      <c r="CA1266">
        <f t="shared" si="350"/>
        <v>5.1690908768437289</v>
      </c>
      <c r="CB1266">
        <f t="shared" si="351"/>
        <v>1.9375492888579395</v>
      </c>
      <c r="CC1266">
        <f t="shared" si="352"/>
        <v>1.6448345667188549</v>
      </c>
      <c r="CD1266">
        <f t="shared" si="353"/>
        <v>0.91546535628236758</v>
      </c>
      <c r="CE1266" s="4">
        <f t="shared" si="354"/>
        <v>0.34433408820111283</v>
      </c>
      <c r="CF1266" s="4" t="str">
        <f t="shared" si="355"/>
        <v/>
      </c>
      <c r="CG1266" s="4">
        <f t="shared" si="356"/>
        <v>0.57917827676390432</v>
      </c>
      <c r="CH1266" s="4" t="str">
        <f t="shared" si="357"/>
        <v/>
      </c>
      <c r="CI1266">
        <f>INDEX(FX!$B$114:$AK$132,MATCH(Data!BQ1266,FX!$A$114:$A$132,0),MATCH(Data!D1266,Period,0))</f>
        <v>23360.081607647498</v>
      </c>
    </row>
    <row r="1267" spans="1:87" x14ac:dyDescent="0.15">
      <c r="A1267" t="s">
        <v>68</v>
      </c>
      <c r="B1267" s="1">
        <f t="shared" si="366"/>
        <v>44044</v>
      </c>
      <c r="C1267" t="s">
        <v>45</v>
      </c>
      <c r="D1267" s="1">
        <v>43983</v>
      </c>
      <c r="E1267">
        <v>175448.52313000005</v>
      </c>
      <c r="F1267">
        <v>59405.505034257832</v>
      </c>
      <c r="G1267">
        <v>63617.647220203449</v>
      </c>
      <c r="H1267">
        <v>33089.486209649796</v>
      </c>
      <c r="I1267">
        <v>170938.8902705498</v>
      </c>
      <c r="J1267">
        <v>62616.364421119899</v>
      </c>
      <c r="K1267">
        <v>56865.176427870167</v>
      </c>
      <c r="L1267">
        <v>30768.4230267524</v>
      </c>
      <c r="M1267">
        <v>86974.287980000008</v>
      </c>
      <c r="N1267">
        <v>30431.684413783791</v>
      </c>
      <c r="O1267">
        <v>29470.141655571595</v>
      </c>
      <c r="P1267">
        <v>15193.42438588929</v>
      </c>
      <c r="BQ1267" t="str">
        <f>VLOOKUP(A1267,Misc!$A$3:$B$11,2,FALSE)</f>
        <v>VND</v>
      </c>
      <c r="BR1267">
        <f>INDEX(FX!$B$30:$AK$48,MATCH(Data!BQ1267,FX!$A$30:$A$48,0),MATCH(Data!D1267,Period,0))</f>
        <v>23229.9</v>
      </c>
      <c r="BS1267">
        <f t="shared" si="358"/>
        <v>7.5527024709533848</v>
      </c>
      <c r="BT1267">
        <f t="shared" si="359"/>
        <v>0</v>
      </c>
      <c r="BU1267">
        <f t="shared" si="360"/>
        <v>2.557286300597843</v>
      </c>
      <c r="BV1267">
        <f t="shared" si="361"/>
        <v>0</v>
      </c>
      <c r="BW1267">
        <f t="shared" si="362"/>
        <v>2.7386104641089046</v>
      </c>
      <c r="BX1267">
        <f t="shared" si="363"/>
        <v>0</v>
      </c>
      <c r="BY1267">
        <f t="shared" si="364"/>
        <v>1.4244351551082783</v>
      </c>
      <c r="BZ1267">
        <f t="shared" si="365"/>
        <v>0</v>
      </c>
      <c r="CA1267">
        <f t="shared" si="350"/>
        <v>7.3175639170108351</v>
      </c>
      <c r="CB1267">
        <f t="shared" si="351"/>
        <v>2.6804856880560251</v>
      </c>
      <c r="CC1267">
        <f t="shared" si="352"/>
        <v>2.4342884319913485</v>
      </c>
      <c r="CD1267">
        <f t="shared" si="353"/>
        <v>1.3171367953046704</v>
      </c>
      <c r="CE1267" s="4">
        <f t="shared" si="354"/>
        <v>0.33859222052408405</v>
      </c>
      <c r="CF1267" s="4" t="str">
        <f t="shared" si="355"/>
        <v/>
      </c>
      <c r="CG1267" s="4">
        <f t="shared" si="356"/>
        <v>0.55701043515357418</v>
      </c>
      <c r="CH1267" s="4" t="str">
        <f t="shared" si="357"/>
        <v/>
      </c>
      <c r="CI1267">
        <f>INDEX(FX!$B$114:$AK$132,MATCH(Data!BQ1267,FX!$A$114:$A$132,0),MATCH(Data!D1267,Period,0))</f>
        <v>23360.081607647498</v>
      </c>
    </row>
    <row r="1268" spans="1:87" x14ac:dyDescent="0.15">
      <c r="A1268" t="s">
        <v>68</v>
      </c>
      <c r="B1268" s="1">
        <f t="shared" si="366"/>
        <v>44044</v>
      </c>
      <c r="C1268" t="s">
        <v>45</v>
      </c>
      <c r="D1268" s="1">
        <v>44013</v>
      </c>
      <c r="E1268">
        <v>132308.94662999999</v>
      </c>
      <c r="F1268">
        <v>52574.775450732639</v>
      </c>
      <c r="G1268">
        <v>52440.721955483263</v>
      </c>
      <c r="H1268">
        <v>29481.941913073329</v>
      </c>
      <c r="I1268">
        <v>129838.24767575771</v>
      </c>
      <c r="J1268">
        <v>48254.792546941724</v>
      </c>
      <c r="K1268">
        <v>53917.008509406791</v>
      </c>
      <c r="L1268">
        <v>27130.443601336137</v>
      </c>
      <c r="M1268">
        <v>61060.168919999996</v>
      </c>
      <c r="N1268">
        <v>24429.585356529133</v>
      </c>
      <c r="O1268">
        <v>23364.318230127359</v>
      </c>
      <c r="P1268">
        <v>14499.697162069426</v>
      </c>
      <c r="BQ1268" t="str">
        <f>VLOOKUP(A1268,Misc!$A$3:$B$11,2,FALSE)</f>
        <v>VND</v>
      </c>
      <c r="BR1268">
        <f>INDEX(FX!$B$30:$AK$48,MATCH(Data!BQ1268,FX!$A$30:$A$48,0),MATCH(Data!D1268,Period,0))</f>
        <v>23189.096774189999</v>
      </c>
      <c r="BS1268">
        <f t="shared" si="358"/>
        <v>5.7056533041538255</v>
      </c>
      <c r="BT1268">
        <f t="shared" si="359"/>
        <v>0</v>
      </c>
      <c r="BU1268">
        <f t="shared" si="360"/>
        <v>2.2672196318249696</v>
      </c>
      <c r="BV1268">
        <f t="shared" si="361"/>
        <v>0</v>
      </c>
      <c r="BW1268">
        <f t="shared" si="362"/>
        <v>2.2614387471033801</v>
      </c>
      <c r="BX1268">
        <f t="shared" si="363"/>
        <v>0</v>
      </c>
      <c r="BY1268">
        <f t="shared" si="364"/>
        <v>1.2713708602004461</v>
      </c>
      <c r="BZ1268">
        <f t="shared" si="365"/>
        <v>0</v>
      </c>
      <c r="CA1268">
        <f t="shared" si="350"/>
        <v>5.5767652124283869</v>
      </c>
      <c r="CB1268">
        <f t="shared" si="351"/>
        <v>2.0726223068010361</v>
      </c>
      <c r="CC1268">
        <f t="shared" si="352"/>
        <v>2.3158237483638344</v>
      </c>
      <c r="CD1268">
        <f t="shared" si="353"/>
        <v>1.1652969504912007</v>
      </c>
      <c r="CE1268" s="4">
        <f t="shared" si="354"/>
        <v>0.39736372172742951</v>
      </c>
      <c r="CF1268" s="4" t="str">
        <f t="shared" si="355"/>
        <v/>
      </c>
      <c r="CG1268" s="4">
        <f t="shared" si="356"/>
        <v>0.56076210807025884</v>
      </c>
      <c r="CH1268" s="4" t="str">
        <f t="shared" si="357"/>
        <v/>
      </c>
      <c r="CI1268">
        <f>INDEX(FX!$B$114:$AK$132,MATCH(Data!BQ1268,FX!$A$114:$A$132,0),MATCH(Data!D1268,Period,0))</f>
        <v>23282</v>
      </c>
    </row>
    <row r="1269" spans="1:87" x14ac:dyDescent="0.15">
      <c r="A1269" t="s">
        <v>68</v>
      </c>
      <c r="B1269" s="1">
        <f t="shared" si="366"/>
        <v>44044</v>
      </c>
      <c r="C1269" t="s">
        <v>45</v>
      </c>
      <c r="D1269" s="1">
        <v>44044</v>
      </c>
      <c r="E1269">
        <v>161661.32261000003</v>
      </c>
      <c r="F1269">
        <v>61349.408036348577</v>
      </c>
      <c r="G1269">
        <v>60116.396260236506</v>
      </c>
      <c r="H1269">
        <v>33038.27328149377</v>
      </c>
      <c r="I1269">
        <v>153812.92635966389</v>
      </c>
      <c r="J1269">
        <v>57045.090289349988</v>
      </c>
      <c r="K1269">
        <v>59982.33596170372</v>
      </c>
      <c r="L1269">
        <v>31022.032927384898</v>
      </c>
      <c r="M1269">
        <v>75228.449909999981</v>
      </c>
      <c r="N1269">
        <v>31292.021239632348</v>
      </c>
      <c r="O1269">
        <v>28043.252343522352</v>
      </c>
      <c r="P1269">
        <v>18595.266460939856</v>
      </c>
      <c r="BQ1269" t="str">
        <f>VLOOKUP(A1269,Misc!$A$3:$B$11,2,FALSE)</f>
        <v>VND</v>
      </c>
      <c r="BR1269">
        <f>INDEX(FX!$B$30:$AK$48,MATCH(Data!BQ1269,FX!$A$30:$A$48,0),MATCH(Data!D1269,Period,0))</f>
        <v>23176.29032258</v>
      </c>
      <c r="BS1269">
        <f t="shared" si="358"/>
        <v>6.9752889854205016</v>
      </c>
      <c r="BT1269">
        <f t="shared" si="359"/>
        <v>0</v>
      </c>
      <c r="BU1269">
        <f t="shared" si="360"/>
        <v>2.6470762655478817</v>
      </c>
      <c r="BV1269">
        <f t="shared" si="361"/>
        <v>0</v>
      </c>
      <c r="BW1269">
        <f t="shared" si="362"/>
        <v>2.5938748360287329</v>
      </c>
      <c r="BX1269">
        <f t="shared" si="363"/>
        <v>0</v>
      </c>
      <c r="BY1269">
        <f t="shared" si="364"/>
        <v>1.4255203409022505</v>
      </c>
      <c r="BZ1269">
        <f t="shared" si="365"/>
        <v>0</v>
      </c>
      <c r="CA1269">
        <f t="shared" si="350"/>
        <v>6.6065168954412803</v>
      </c>
      <c r="CB1269">
        <f t="shared" si="351"/>
        <v>2.4501799797848118</v>
      </c>
      <c r="CC1269">
        <f t="shared" si="352"/>
        <v>2.5763394880896708</v>
      </c>
      <c r="CD1269">
        <f t="shared" si="353"/>
        <v>1.3324470804649471</v>
      </c>
      <c r="CE1269" s="4">
        <f t="shared" si="354"/>
        <v>0.37949341899392347</v>
      </c>
      <c r="CF1269" s="4" t="str">
        <f t="shared" si="355"/>
        <v/>
      </c>
      <c r="CG1269" s="4">
        <f t="shared" si="356"/>
        <v>0.53852635810143601</v>
      </c>
      <c r="CH1269" s="4" t="str">
        <f t="shared" si="357"/>
        <v/>
      </c>
      <c r="CI1269">
        <f>INDEX(FX!$B$114:$AK$132,MATCH(Data!BQ1269,FX!$A$114:$A$132,0),MATCH(Data!D1269,Period,0))</f>
        <v>23282</v>
      </c>
    </row>
    <row r="1270" spans="1:87" x14ac:dyDescent="0.15">
      <c r="A1270" t="s">
        <v>68</v>
      </c>
      <c r="B1270" s="1">
        <f t="shared" si="366"/>
        <v>44044</v>
      </c>
      <c r="C1270" t="s">
        <v>45</v>
      </c>
      <c r="D1270" s="1">
        <v>44075</v>
      </c>
      <c r="E1270">
        <v>227732.87577615</v>
      </c>
      <c r="F1270">
        <v>86331.697877228697</v>
      </c>
      <c r="G1270">
        <v>86895.368229199885</v>
      </c>
      <c r="H1270">
        <v>47688.03712296881</v>
      </c>
      <c r="I1270">
        <v>209229.85896971446</v>
      </c>
      <c r="J1270">
        <v>76410.672681224591</v>
      </c>
      <c r="K1270">
        <v>79232.471791571006</v>
      </c>
      <c r="L1270">
        <v>41359.672001258426</v>
      </c>
      <c r="M1270">
        <v>72280.792809999999</v>
      </c>
      <c r="N1270">
        <v>30693.382097609578</v>
      </c>
      <c r="O1270">
        <v>27247.118414384491</v>
      </c>
      <c r="P1270">
        <v>18292.165971447903</v>
      </c>
      <c r="BQ1270" t="str">
        <f>VLOOKUP(A1270,Misc!$A$3:$B$11,2,FALSE)</f>
        <v>VND</v>
      </c>
      <c r="BR1270">
        <f>INDEX(FX!$B$30:$AK$48,MATCH(Data!BQ1270,FX!$A$30:$A$48,0),MATCH(Data!D1270,Period,0))</f>
        <v>23176.29032258</v>
      </c>
      <c r="BS1270">
        <f t="shared" si="358"/>
        <v>0</v>
      </c>
      <c r="BT1270">
        <f t="shared" si="359"/>
        <v>9.8261142144166342</v>
      </c>
      <c r="BU1270">
        <f t="shared" si="360"/>
        <v>0</v>
      </c>
      <c r="BV1270">
        <f t="shared" si="361"/>
        <v>3.7250007087250792</v>
      </c>
      <c r="BW1270">
        <f t="shared" si="362"/>
        <v>0</v>
      </c>
      <c r="BX1270">
        <f t="shared" si="363"/>
        <v>3.7493216998813739</v>
      </c>
      <c r="BY1270">
        <f t="shared" si="364"/>
        <v>0</v>
      </c>
      <c r="BZ1270">
        <f t="shared" si="365"/>
        <v>2.0576216667646641</v>
      </c>
      <c r="CA1270">
        <f t="shared" si="350"/>
        <v>8.9867648384895826</v>
      </c>
      <c r="CB1270">
        <f t="shared" si="351"/>
        <v>3.2819634344654491</v>
      </c>
      <c r="CC1270">
        <f t="shared" si="352"/>
        <v>3.4031643240087193</v>
      </c>
      <c r="CD1270">
        <f t="shared" si="353"/>
        <v>1.7764655957932491</v>
      </c>
      <c r="CE1270" s="4" t="str">
        <f t="shared" si="354"/>
        <v/>
      </c>
      <c r="CF1270" s="4">
        <f t="shared" si="355"/>
        <v>0.3790919408671079</v>
      </c>
      <c r="CG1270" s="4" t="str">
        <f t="shared" si="356"/>
        <v/>
      </c>
      <c r="CH1270" s="4">
        <f t="shared" si="357"/>
        <v>0.55238155041020298</v>
      </c>
      <c r="CI1270">
        <f>INDEX(FX!$B$114:$AK$132,MATCH(Data!BQ1270,FX!$A$114:$A$132,0),MATCH(Data!D1270,Period,0))</f>
        <v>23282</v>
      </c>
    </row>
    <row r="1271" spans="1:87" x14ac:dyDescent="0.15">
      <c r="A1271" t="s">
        <v>68</v>
      </c>
      <c r="B1271" s="1">
        <f t="shared" si="366"/>
        <v>44044</v>
      </c>
      <c r="C1271" t="s">
        <v>45</v>
      </c>
      <c r="D1271" s="1">
        <v>44105</v>
      </c>
      <c r="E1271">
        <v>222853.44801999594</v>
      </c>
      <c r="F1271">
        <v>84160.161129589076</v>
      </c>
      <c r="G1271">
        <v>86107.275667555718</v>
      </c>
      <c r="H1271">
        <v>49708.274001381906</v>
      </c>
      <c r="I1271">
        <v>216950.53580434161</v>
      </c>
      <c r="J1271">
        <v>78549.21267859939</v>
      </c>
      <c r="K1271">
        <v>83897.368331784557</v>
      </c>
      <c r="L1271">
        <v>42431.876290331202</v>
      </c>
      <c r="M1271">
        <v>69849.701899999985</v>
      </c>
      <c r="N1271">
        <v>27366.417356775302</v>
      </c>
      <c r="O1271">
        <v>27303.9260855789</v>
      </c>
      <c r="P1271">
        <v>16815.213195110795</v>
      </c>
      <c r="BQ1271" t="str">
        <f>VLOOKUP(A1271,Misc!$A$3:$B$11,2,FALSE)</f>
        <v>VND</v>
      </c>
      <c r="BR1271">
        <f>INDEX(FX!$B$30:$AK$48,MATCH(Data!BQ1271,FX!$A$30:$A$48,0),MATCH(Data!D1271,Period,0))</f>
        <v>23176.29032258</v>
      </c>
      <c r="BS1271">
        <f t="shared" si="358"/>
        <v>0</v>
      </c>
      <c r="BT1271">
        <f t="shared" si="359"/>
        <v>9.61557889197117</v>
      </c>
      <c r="BU1271">
        <f t="shared" si="360"/>
        <v>0</v>
      </c>
      <c r="BV1271">
        <f t="shared" si="361"/>
        <v>3.631304231963052</v>
      </c>
      <c r="BW1271">
        <f t="shared" si="362"/>
        <v>0</v>
      </c>
      <c r="BX1271">
        <f t="shared" si="363"/>
        <v>3.7153174416210972</v>
      </c>
      <c r="BY1271">
        <f t="shared" si="364"/>
        <v>0</v>
      </c>
      <c r="BZ1271">
        <f t="shared" si="365"/>
        <v>2.1447899258041545</v>
      </c>
      <c r="CA1271">
        <f t="shared" si="350"/>
        <v>9.3183805430951647</v>
      </c>
      <c r="CB1271">
        <f t="shared" si="351"/>
        <v>3.373817226982192</v>
      </c>
      <c r="CC1271">
        <f t="shared" si="352"/>
        <v>3.6035292643151173</v>
      </c>
      <c r="CD1271">
        <f t="shared" si="353"/>
        <v>1.8225185246255133</v>
      </c>
      <c r="CE1271" s="4" t="str">
        <f t="shared" si="354"/>
        <v/>
      </c>
      <c r="CF1271" s="4">
        <f t="shared" si="355"/>
        <v>0.37764800983486535</v>
      </c>
      <c r="CG1271" s="4" t="str">
        <f t="shared" si="356"/>
        <v/>
      </c>
      <c r="CH1271" s="4">
        <f t="shared" si="357"/>
        <v>0.59063900703376193</v>
      </c>
      <c r="CI1271">
        <f>INDEX(FX!$B$114:$AK$132,MATCH(Data!BQ1271,FX!$A$114:$A$132,0),MATCH(Data!D1271,Period,0))</f>
        <v>23282</v>
      </c>
    </row>
    <row r="1272" spans="1:87" x14ac:dyDescent="0.15">
      <c r="A1272" t="s">
        <v>68</v>
      </c>
      <c r="B1272" s="1">
        <f t="shared" si="366"/>
        <v>44044</v>
      </c>
      <c r="C1272" t="s">
        <v>45</v>
      </c>
      <c r="D1272" s="1">
        <v>44136</v>
      </c>
      <c r="E1272">
        <v>246414.32593923452</v>
      </c>
      <c r="F1272">
        <v>107861.5784297346</v>
      </c>
      <c r="G1272">
        <v>94357.526366022677</v>
      </c>
      <c r="H1272">
        <v>65850.232879579547</v>
      </c>
      <c r="I1272">
        <v>232483.99455376895</v>
      </c>
      <c r="J1272">
        <v>84037.050452412048</v>
      </c>
      <c r="K1272">
        <v>90371.284416904091</v>
      </c>
      <c r="L1272">
        <v>45950.087700632677</v>
      </c>
      <c r="M1272">
        <v>97507.03138</v>
      </c>
      <c r="N1272">
        <v>35881.218983728308</v>
      </c>
      <c r="O1272">
        <v>35627.88045324821</v>
      </c>
      <c r="P1272">
        <v>20480.289968857578</v>
      </c>
      <c r="BQ1272" t="str">
        <f>VLOOKUP(A1272,Misc!$A$3:$B$11,2,FALSE)</f>
        <v>VND</v>
      </c>
      <c r="BR1272">
        <f>INDEX(FX!$B$30:$AK$48,MATCH(Data!BQ1272,FX!$A$30:$A$48,0),MATCH(Data!D1272,Period,0))</f>
        <v>23176.29032258</v>
      </c>
      <c r="BS1272">
        <f t="shared" si="358"/>
        <v>0</v>
      </c>
      <c r="BT1272">
        <f t="shared" si="359"/>
        <v>10.632172902112814</v>
      </c>
      <c r="BU1272">
        <f t="shared" si="360"/>
        <v>0</v>
      </c>
      <c r="BV1272">
        <f t="shared" si="361"/>
        <v>4.653962171186997</v>
      </c>
      <c r="BW1272">
        <f t="shared" si="362"/>
        <v>0</v>
      </c>
      <c r="BX1272">
        <f t="shared" si="363"/>
        <v>4.0712954943480675</v>
      </c>
      <c r="BY1272">
        <f t="shared" si="364"/>
        <v>0</v>
      </c>
      <c r="BZ1272">
        <f t="shared" si="365"/>
        <v>2.841275802254839</v>
      </c>
      <c r="CA1272">
        <f t="shared" si="350"/>
        <v>9.9855680162257947</v>
      </c>
      <c r="CB1272">
        <f t="shared" si="351"/>
        <v>3.6095288399799008</v>
      </c>
      <c r="CC1272">
        <f t="shared" si="352"/>
        <v>3.8815945544585557</v>
      </c>
      <c r="CD1272">
        <f t="shared" si="353"/>
        <v>1.9736314621008795</v>
      </c>
      <c r="CE1272" s="4" t="str">
        <f t="shared" si="354"/>
        <v/>
      </c>
      <c r="CF1272" s="4">
        <f t="shared" si="355"/>
        <v>0.43772446272597454</v>
      </c>
      <c r="CG1272" s="4" t="str">
        <f t="shared" si="356"/>
        <v/>
      </c>
      <c r="CH1272" s="4">
        <f t="shared" si="357"/>
        <v>0.61050685367521351</v>
      </c>
      <c r="CI1272">
        <f>INDEX(FX!$B$114:$AK$132,MATCH(Data!BQ1272,FX!$A$114:$A$132,0),MATCH(Data!D1272,Period,0))</f>
        <v>23282</v>
      </c>
    </row>
    <row r="1273" spans="1:87" x14ac:dyDescent="0.15">
      <c r="A1273" t="s">
        <v>68</v>
      </c>
      <c r="B1273" s="1">
        <f t="shared" si="366"/>
        <v>44044</v>
      </c>
      <c r="C1273" t="s">
        <v>45</v>
      </c>
      <c r="D1273" s="1">
        <v>44166</v>
      </c>
      <c r="E1273">
        <v>301426.50770461949</v>
      </c>
      <c r="F1273">
        <v>129767.80460068944</v>
      </c>
      <c r="G1273">
        <v>113921.57494867599</v>
      </c>
      <c r="H1273">
        <v>78639.571757631013</v>
      </c>
      <c r="I1273">
        <v>298049.26972477837</v>
      </c>
      <c r="J1273">
        <v>106961.8936068481</v>
      </c>
      <c r="K1273">
        <v>109137.04438257325</v>
      </c>
      <c r="L1273">
        <v>55494.913635376732</v>
      </c>
      <c r="M1273">
        <v>135955.09276</v>
      </c>
      <c r="N1273">
        <v>48777.791707888551</v>
      </c>
      <c r="O1273">
        <v>50254.165554306877</v>
      </c>
      <c r="P1273">
        <v>27954.870776901542</v>
      </c>
      <c r="BQ1273" t="str">
        <f>VLOOKUP(A1273,Misc!$A$3:$B$11,2,FALSE)</f>
        <v>VND</v>
      </c>
      <c r="BR1273">
        <f>INDEX(FX!$B$30:$AK$48,MATCH(Data!BQ1273,FX!$A$30:$A$48,0),MATCH(Data!D1273,Period,0))</f>
        <v>23176.29032258</v>
      </c>
      <c r="BS1273">
        <f t="shared" si="358"/>
        <v>0</v>
      </c>
      <c r="BT1273">
        <f t="shared" si="359"/>
        <v>13.005813420060079</v>
      </c>
      <c r="BU1273">
        <f t="shared" si="360"/>
        <v>0</v>
      </c>
      <c r="BV1273">
        <f t="shared" si="361"/>
        <v>5.5991620226754044</v>
      </c>
      <c r="BW1273">
        <f t="shared" si="362"/>
        <v>0</v>
      </c>
      <c r="BX1273">
        <f t="shared" si="363"/>
        <v>4.9154361359412828</v>
      </c>
      <c r="BY1273">
        <f t="shared" si="364"/>
        <v>0</v>
      </c>
      <c r="BZ1273">
        <f t="shared" si="365"/>
        <v>3.3931043606670181</v>
      </c>
      <c r="CA1273">
        <f t="shared" si="350"/>
        <v>12.801703879597044</v>
      </c>
      <c r="CB1273">
        <f t="shared" si="351"/>
        <v>4.5941883689909844</v>
      </c>
      <c r="CC1273">
        <f t="shared" si="352"/>
        <v>4.6876146543498516</v>
      </c>
      <c r="CD1273">
        <f t="shared" si="353"/>
        <v>2.3835973556986829</v>
      </c>
      <c r="CE1273" s="4" t="str">
        <f t="shared" si="354"/>
        <v/>
      </c>
      <c r="CF1273" s="4">
        <f t="shared" si="355"/>
        <v>0.43051225185495084</v>
      </c>
      <c r="CG1273" s="4" t="str">
        <f t="shared" si="356"/>
        <v/>
      </c>
      <c r="CH1273" s="4">
        <f t="shared" si="357"/>
        <v>0.60600217441925663</v>
      </c>
      <c r="CI1273">
        <f>INDEX(FX!$B$114:$AK$132,MATCH(Data!BQ1273,FX!$A$114:$A$132,0),MATCH(Data!D1273,Period,0))</f>
        <v>23282</v>
      </c>
    </row>
    <row r="1274" spans="1:87" x14ac:dyDescent="0.15">
      <c r="A1274" t="s">
        <v>80</v>
      </c>
      <c r="B1274" s="1">
        <f t="shared" si="366"/>
        <v>44044</v>
      </c>
      <c r="C1274" t="s">
        <v>50</v>
      </c>
      <c r="D1274" s="1">
        <v>43831</v>
      </c>
      <c r="E1274">
        <f t="array" ref="E1274:E1285">TRANSPOSE('[15]AG_Key Metrics P1'!$F$6:$Q$6)</f>
        <v>3.559133140000001</v>
      </c>
      <c r="F1274">
        <f t="array" ref="F1274:F1285">TRANSPOSE('[15]AG_Key Metrics P1'!$F$11:$Q$11)</f>
        <v>1.3159278797007847</v>
      </c>
      <c r="G1274">
        <f t="array" ref="G1274:G1285">TRANSPOSE('[15]AG_Key Metrics P1'!$F$16:$Q$16)</f>
        <v>1.8565960221720712</v>
      </c>
      <c r="H1274">
        <f t="array" ref="H1274:H1285">TRANSPOSE('[15]AG_Key Metrics P1'!$F$21:$Q$21)</f>
        <v>0.88320756266133871</v>
      </c>
      <c r="I1274">
        <f t="array" ref="I1274:I1285">TRANSPOSE('[15]AG_Key Metrics P1'!$F$7:$Q$7)</f>
        <v>2.5</v>
      </c>
      <c r="J1274">
        <f t="array" ref="J1274:J1285">TRANSPOSE('[15]AG_Key Metrics P1'!$F$12:$Q$12)</f>
        <v>1.3759253649500651</v>
      </c>
      <c r="K1274">
        <f t="array" ref="K1274:K1285">TRANSPOSE('[15]AG_Key Metrics P1'!$F$17:$Q$17)</f>
        <v>2.00075</v>
      </c>
      <c r="L1274">
        <f t="array" ref="L1274:L1285">TRANSPOSE('[15]AG_Key Metrics P1'!$F$22:$Q$22)</f>
        <v>1.2028093707502134</v>
      </c>
      <c r="M1274">
        <f t="array" ref="M1274:M1285">TRANSPOSE('[15]AG_Key Metrics P1'!$F$9:$Q$9)</f>
        <v>0</v>
      </c>
      <c r="N1274">
        <f t="array" ref="N1274:N1285">TRANSPOSE('[15]AG_Key Metrics P1'!$F$14:$Q$14)</f>
        <v>0</v>
      </c>
      <c r="O1274">
        <f t="array" ref="O1274:O1285">TRANSPOSE('[15]AG_Key Metrics P1'!$F$19:$Q$19)</f>
        <v>0</v>
      </c>
      <c r="P1274">
        <f t="array" ref="P1274:P1285">TRANSPOSE('[15]AG_Key Metrics P1'!$F$24:$Q$24)</f>
        <v>0</v>
      </c>
      <c r="Q1274" t="str">
        <f t="array" ref="Q1274:Q1285">'[15]AG_Key Products'!$D$6</f>
        <v>FWD Invest First</v>
      </c>
      <c r="R1274" t="str">
        <f t="array" ref="R1274:R1285">'[15]AG_Key Products'!$D$9</f>
        <v>FWD Future First</v>
      </c>
      <c r="S1274" t="str">
        <f t="array" ref="S1274:S1285">'[15]AG_Key Products'!$D$12</f>
        <v>FWD Family First</v>
      </c>
      <c r="T1274" t="str">
        <f t="array" ref="T1274:T1285">'[15]AG_Key Products'!$D$15</f>
        <v>Medical Rider</v>
      </c>
      <c r="U1274" t="str">
        <f t="array" ref="U1274:U1285">'[15]AG_Key Products'!$D$18</f>
        <v>FWD CI Rider</v>
      </c>
      <c r="V1274" t="str">
        <f t="array" ref="V1274:V1285">'[15]AG_Key Products'!$D$21</f>
        <v>FWD ADB Rider</v>
      </c>
      <c r="W1274" t="str">
        <f t="array" ref="W1274:W1285">'[15]AG_Key Products'!$D$24</f>
        <v>FWD Payor Lite Rider</v>
      </c>
      <c r="X1274" t="str">
        <f t="array" ref="X1274:X1285">'[15]AG_Key Products'!$D$27</f>
        <v>FWD Payor Lite Rider</v>
      </c>
      <c r="Y1274">
        <f t="array" ref="Y1274:Y1285">'[15]AG_Key Products'!$D$30</f>
        <v>0</v>
      </c>
      <c r="Z1274">
        <f t="array" ref="Z1274:Z1285">'[15]AG_Key Products'!$D$33</f>
        <v>0</v>
      </c>
      <c r="AA1274">
        <f t="array" ref="AA1274:AA1285">TRANSPOSE('[15]AG_Key Products'!$F$6:$Q$6)</f>
        <v>2.1151807800000002</v>
      </c>
      <c r="AB1274">
        <f t="array" ref="AB1274:AB1285">TRANSPOSE('[15]AG_Key Products'!$F$9:$Q$9)</f>
        <v>0.95469622000000165</v>
      </c>
      <c r="AC1274">
        <f t="array" ref="AC1274:AC1285">TRANSPOSE('[15]AG_Key Products'!$F$12:$Q$12)</f>
        <v>0.25610819999999984</v>
      </c>
      <c r="AD1274">
        <f t="array" ref="AD1274:AD1285">TRANSPOSE('[15]AG_Key Products'!$F$15:$Q$15)</f>
        <v>0</v>
      </c>
      <c r="AE1274">
        <f t="array" ref="AE1274:AE1285">TRANSPOSE('[15]AG_Key Products'!$F$18:$Q$18)</f>
        <v>0.19988697999999999</v>
      </c>
      <c r="AF1274">
        <f t="array" ref="AF1274:AF1285">TRANSPOSE('[15]AG_Key Products'!$F$21:$Q$21)</f>
        <v>2.4347120000000007E-2</v>
      </c>
      <c r="AG1274">
        <f t="array" ref="AG1274:AG1285">TRANSPOSE('[15]AG_Key Products'!$F$24:$Q$24)</f>
        <v>1.4668799999999996E-3</v>
      </c>
      <c r="AH1274">
        <f t="array" ref="AH1274:AH1285">TRANSPOSE('[15]AG_Key Products'!$F$27:$Q$27)</f>
        <v>1.4668799999999996E-3</v>
      </c>
      <c r="AI1274">
        <f t="array" ref="AI1274:AI1285">TRANSPOSE('[15]AG_Key Products'!$F$30:$Q$30)</f>
        <v>0</v>
      </c>
      <c r="AJ1274">
        <f t="array" ref="AJ1274:AJ1285">TRANSPOSE('[15]AG_Key Products'!$F$33:$Q$33)</f>
        <v>0</v>
      </c>
      <c r="AK1274">
        <f t="array" ref="AK1274:AK1285">TRANSPOSE('[15]AG_Key Products'!$F$36:$Q$36)</f>
        <v>5.9800799999991661E-3</v>
      </c>
      <c r="AL1274">
        <f t="array" ref="AL1274:AL1285">TRANSPOSE('[15]AG_Key Products'!$F$7:$Q$7)</f>
        <v>0.53702070451250794</v>
      </c>
      <c r="AM1274">
        <f t="array" ref="AM1274:AM1285">TRANSPOSE('[15]AG_Key Products'!$F$10:$Q$10)</f>
        <v>0.52991283267260947</v>
      </c>
      <c r="AN1274">
        <f t="array" ref="AN1274:AN1285">TRANSPOSE('[15]AG_Key Products'!$F$13:$Q$13)</f>
        <v>0.14753359042207181</v>
      </c>
      <c r="AO1274">
        <f t="array" ref="AO1274:AO1285">TRANSPOSE('[15]AG_Key Products'!$F$16:$Q$16)</f>
        <v>0</v>
      </c>
      <c r="AP1274">
        <f t="array" ref="AP1274:AP1285">TRANSPOSE('[15]AG_Key Products'!$F$19:$Q$19)</f>
        <v>0.11682641714822993</v>
      </c>
      <c r="AQ1274">
        <f t="array" ref="AQ1274:AQ1285">TRANSPOSE('[15]AG_Key Products'!$F$22:$Q$22)</f>
        <v>-1.3174295225838907E-2</v>
      </c>
      <c r="AR1274">
        <f t="array" ref="AR1274:AR1285">TRANSPOSE('[15]AG_Key Products'!$F$25:$Q$25)</f>
        <v>-1.1860297260072111E-3</v>
      </c>
      <c r="AS1274">
        <f t="array" ref="AS1274:AS1285">TRANSPOSE('[15]AG_Key Products'!$F$28:$Q$28)</f>
        <v>-1.1860297260072111E-3</v>
      </c>
      <c r="AT1274">
        <f t="array" ref="AT1274:AT1285">TRANSPOSE('[15]AG_Key Products'!$F$31:$Q$31)</f>
        <v>0</v>
      </c>
      <c r="AU1274">
        <f t="array" ref="AU1274:AU1285">TRANSPOSE('[15]AG_Key Products'!$F$34:$Q$35)</f>
        <v>0</v>
      </c>
      <c r="AV1274">
        <f t="array" ref="AV1274:AV1285">TRANSPOSE('[15]AG_Key Products'!$F$37:$Q$37)</f>
        <v>1.8068962321882154E-4</v>
      </c>
      <c r="AW1274" s="4" t="str">
        <f t="array" ref="AW1274:AW1285">'[15]AG_Key Products'!$D$8</f>
        <v>Unit Linked</v>
      </c>
      <c r="AX1274" s="4" t="str">
        <f t="array" ref="AX1274:AX1285">'[15]AG_Key Products'!$D$11</f>
        <v>Traditional Non Par</v>
      </c>
      <c r="AY1274" s="4" t="str">
        <f t="array" ref="AY1274:AY1285">'[15]AG_Key Products'!$D$14</f>
        <v>Traditional Non Par</v>
      </c>
      <c r="AZ1274" s="4" t="str">
        <f t="array" ref="AZ1274:AZ1285">'[15]AG_Key Products'!$D$17</f>
        <v>Riders</v>
      </c>
      <c r="BA1274" s="4" t="str">
        <f t="array" ref="BA1274:BA1285">'[15]AG_Key Products'!$D$20</f>
        <v>Riders</v>
      </c>
      <c r="BB1274" s="4" t="str">
        <f t="array" ref="BB1274:BB1285">'[15]AG_Key Products'!$D$23</f>
        <v>Riders</v>
      </c>
      <c r="BC1274" s="4" t="str">
        <f t="array" ref="BC1274:BC1285">'[15]AG_Key Products'!$D$26</f>
        <v>Riders</v>
      </c>
      <c r="BD1274" s="4" t="str">
        <f t="array" ref="BD1274:BD1285">'[15]AG_Key Products'!$D$29</f>
        <v>Riders</v>
      </c>
      <c r="BE1274" s="4">
        <f t="array" ref="BE1274:BE1285">'[15]AG_Key Products'!$D$32</f>
        <v>0</v>
      </c>
      <c r="BF1274" s="4">
        <f t="array" ref="BF1274:BF1285">'[15]AG_Key Products'!$D$35</f>
        <v>0</v>
      </c>
      <c r="BG1274" s="4">
        <f t="array" ref="BG1274:BG1285">'[15]AG_Key Products'!$D$7</f>
        <v>0.2</v>
      </c>
      <c r="BH1274" s="4">
        <f t="array" ref="BH1274:BH1285">'[15]AG_Key Products'!$D$10</f>
        <v>1</v>
      </c>
      <c r="BI1274" s="4">
        <f t="array" ref="BI1274:BI1285">'[15]AG_Key Products'!$D$13</f>
        <v>1</v>
      </c>
      <c r="BJ1274" s="4">
        <f t="array" ref="BJ1274:BJ1285">'[15]AG_Key Products'!$D$16</f>
        <v>1</v>
      </c>
      <c r="BK1274" s="4">
        <f t="array" ref="BK1274:BK1285">'[15]AG_Key Products'!$D$19</f>
        <v>0.96</v>
      </c>
      <c r="BL1274" s="4">
        <f t="array" ref="BL1274:BL1285">'[15]AG_Key Products'!$D$22</f>
        <v>0.99</v>
      </c>
      <c r="BM1274" s="4">
        <f t="array" ref="BM1274:BM1285">'[15]AG_Key Products'!$D$25</f>
        <v>1</v>
      </c>
      <c r="BN1274" s="4">
        <f t="array" ref="BN1274:BN1285">'[15]AG_Key Products'!$D$28</f>
        <v>1</v>
      </c>
      <c r="BO1274" s="4">
        <f t="array" ref="BO1274:BO1285">'[15]AG_Key Products'!$D$31</f>
        <v>0</v>
      </c>
      <c r="BP1274" s="4">
        <f t="array" ref="BP1274:BP1285">'[15]AG_Key Products'!$D$34</f>
        <v>0</v>
      </c>
      <c r="BQ1274" t="str">
        <f>VLOOKUP(A1274,Misc!$A$3:$B$11,2,FALSE)</f>
        <v>MYR</v>
      </c>
      <c r="BR1274">
        <f>INDEX(FX!$B$30:$AK$48,MATCH(Data!BQ1274,FX!$A$30:$A$48,0),MATCH(Data!D1274,Period,0))</f>
        <v>4.0773475799999996</v>
      </c>
      <c r="BS1274">
        <f t="shared" si="358"/>
        <v>0.8729040313997467</v>
      </c>
      <c r="BT1274">
        <f t="shared" si="359"/>
        <v>0</v>
      </c>
      <c r="BU1274">
        <f t="shared" si="360"/>
        <v>0.32274115803999837</v>
      </c>
      <c r="BV1274">
        <f t="shared" si="361"/>
        <v>0</v>
      </c>
      <c r="BW1274">
        <f t="shared" si="362"/>
        <v>0.45534406516602915</v>
      </c>
      <c r="BX1274">
        <f t="shared" si="363"/>
        <v>0</v>
      </c>
      <c r="BY1274">
        <f t="shared" si="364"/>
        <v>0.2166132627479698</v>
      </c>
      <c r="BZ1274">
        <f t="shared" si="365"/>
        <v>0</v>
      </c>
      <c r="CA1274">
        <f t="shared" si="350"/>
        <v>0.60426489953697804</v>
      </c>
      <c r="CB1274">
        <f t="shared" si="351"/>
        <v>0.33256936096877238</v>
      </c>
      <c r="CC1274">
        <f t="shared" si="352"/>
        <v>0.48359319909944348</v>
      </c>
      <c r="CD1274">
        <f t="shared" si="353"/>
        <v>0.29072619343140538</v>
      </c>
      <c r="CE1274" s="4">
        <f t="shared" si="354"/>
        <v>0.36973269274798315</v>
      </c>
      <c r="CF1274" s="4" t="str">
        <f t="shared" si="355"/>
        <v/>
      </c>
      <c r="CG1274" s="4">
        <f t="shared" si="356"/>
        <v>0.67116714850829229</v>
      </c>
      <c r="CH1274" s="4" t="str">
        <f t="shared" si="357"/>
        <v/>
      </c>
      <c r="CI1274">
        <f>INDEX(FX!$B$114:$AK$132,MATCH(Data!BQ1274,FX!$A$114:$A$132,0),MATCH(Data!D1274,Period,0))</f>
        <v>4.1372583479789107</v>
      </c>
    </row>
    <row r="1275" spans="1:87" x14ac:dyDescent="0.15">
      <c r="A1275" t="s">
        <v>80</v>
      </c>
      <c r="B1275" s="1">
        <f t="shared" si="366"/>
        <v>44044</v>
      </c>
      <c r="C1275" t="s">
        <v>50</v>
      </c>
      <c r="D1275" s="1">
        <v>43862</v>
      </c>
      <c r="E1275">
        <v>4.4114881000000041</v>
      </c>
      <c r="F1275">
        <v>1.5708565524030227</v>
      </c>
      <c r="G1275">
        <v>2.1763264033235461</v>
      </c>
      <c r="H1275">
        <v>1.0207377641001518</v>
      </c>
      <c r="I1275">
        <v>2.8000000000000003</v>
      </c>
      <c r="J1275">
        <v>1.5410364087440727</v>
      </c>
      <c r="K1275">
        <v>2.2408399999999999</v>
      </c>
      <c r="L1275">
        <v>1.347146495240239</v>
      </c>
      <c r="M1275">
        <v>0</v>
      </c>
      <c r="N1275">
        <v>0</v>
      </c>
      <c r="O1275">
        <v>0</v>
      </c>
      <c r="P1275">
        <v>0</v>
      </c>
      <c r="Q1275" t="str">
        <v>FWD Invest First</v>
      </c>
      <c r="R1275" t="str">
        <v>FWD Future First</v>
      </c>
      <c r="S1275" t="str">
        <v>FWD Family First</v>
      </c>
      <c r="T1275" t="str">
        <v>Medical Rider</v>
      </c>
      <c r="U1275" t="str">
        <v>FWD CI Rider</v>
      </c>
      <c r="V1275" t="str">
        <v>FWD ADB Rider</v>
      </c>
      <c r="W1275" t="str">
        <v>FWD Payor Lite Rider</v>
      </c>
      <c r="X1275" t="str">
        <v>FWD Payor Lite Rider</v>
      </c>
      <c r="Y1275">
        <v>0</v>
      </c>
      <c r="Z1275">
        <v>0</v>
      </c>
      <c r="AA1275">
        <v>2.7680892000000004</v>
      </c>
      <c r="AB1275">
        <v>1.1791654000000036</v>
      </c>
      <c r="AC1275">
        <v>0.18576082000000005</v>
      </c>
      <c r="AD1275">
        <v>0</v>
      </c>
      <c r="AE1275">
        <v>0.21791868000000028</v>
      </c>
      <c r="AF1275">
        <v>3.0787400000000024E-2</v>
      </c>
      <c r="AG1275">
        <v>1.3498799999999999E-3</v>
      </c>
      <c r="AH1275">
        <v>1.3498799999999999E-3</v>
      </c>
      <c r="AI1275">
        <v>0</v>
      </c>
      <c r="AJ1275">
        <v>0</v>
      </c>
      <c r="AK1275">
        <v>2.7066839999998926E-2</v>
      </c>
      <c r="AL1275">
        <v>0.68206007645128741</v>
      </c>
      <c r="AM1275">
        <v>0.66603532530880438</v>
      </c>
      <c r="AN1275">
        <v>0.10070220798725733</v>
      </c>
      <c r="AO1275">
        <v>0</v>
      </c>
      <c r="AP1275">
        <v>0.12251797011650141</v>
      </c>
      <c r="AQ1275">
        <v>-8.185467406280825E-3</v>
      </c>
      <c r="AR1275">
        <v>0</v>
      </c>
      <c r="AS1275">
        <v>-5.640156167890793E-4</v>
      </c>
      <c r="AT1275">
        <v>0</v>
      </c>
      <c r="AU1275">
        <v>0</v>
      </c>
      <c r="AV1275">
        <v>8.2904555622421716E-3</v>
      </c>
      <c r="AW1275" s="4" t="str">
        <v>Unit Linked</v>
      </c>
      <c r="AX1275" s="4" t="str">
        <v>Traditional Non Par</v>
      </c>
      <c r="AY1275" s="4" t="str">
        <v>Traditional Non Par</v>
      </c>
      <c r="AZ1275" s="4" t="str">
        <v>Riders</v>
      </c>
      <c r="BA1275" s="4" t="str">
        <v>Riders</v>
      </c>
      <c r="BB1275" s="4" t="str">
        <v>Riders</v>
      </c>
      <c r="BC1275" s="4" t="str">
        <v>Riders</v>
      </c>
      <c r="BD1275" s="4" t="str">
        <v>Riders</v>
      </c>
      <c r="BE1275" s="4">
        <v>0</v>
      </c>
      <c r="BF1275" s="4">
        <v>0</v>
      </c>
      <c r="BG1275" s="4">
        <v>0.2</v>
      </c>
      <c r="BH1275" s="4">
        <v>1</v>
      </c>
      <c r="BI1275" s="4">
        <v>1</v>
      </c>
      <c r="BJ1275" s="4">
        <v>1</v>
      </c>
      <c r="BK1275" s="4">
        <v>0.96</v>
      </c>
      <c r="BL1275" s="4">
        <v>0.99</v>
      </c>
      <c r="BM1275" s="4">
        <v>1</v>
      </c>
      <c r="BN1275" s="4">
        <v>1</v>
      </c>
      <c r="BO1275" s="4">
        <v>0</v>
      </c>
      <c r="BP1275" s="4">
        <v>0</v>
      </c>
      <c r="BQ1275" t="str">
        <f>VLOOKUP(A1275,Misc!$A$3:$B$11,2,FALSE)</f>
        <v>MYR</v>
      </c>
      <c r="BR1275">
        <f>INDEX(FX!$B$30:$AK$48,MATCH(Data!BQ1275,FX!$A$30:$A$48,0),MATCH(Data!D1275,Period,0))</f>
        <v>4.1595498400000004</v>
      </c>
      <c r="BS1275">
        <f t="shared" si="358"/>
        <v>1.0605686359560496</v>
      </c>
      <c r="BT1275">
        <f t="shared" si="359"/>
        <v>0</v>
      </c>
      <c r="BU1275">
        <f t="shared" si="360"/>
        <v>0.37765061432778085</v>
      </c>
      <c r="BV1275">
        <f t="shared" si="361"/>
        <v>0</v>
      </c>
      <c r="BW1275">
        <f t="shared" si="362"/>
        <v>0.52321200299009907</v>
      </c>
      <c r="BX1275">
        <f t="shared" si="363"/>
        <v>0</v>
      </c>
      <c r="BY1275">
        <f t="shared" si="364"/>
        <v>0.24539620953313346</v>
      </c>
      <c r="BZ1275">
        <f t="shared" si="365"/>
        <v>0</v>
      </c>
      <c r="CA1275">
        <f t="shared" si="350"/>
        <v>0.6767766874814154</v>
      </c>
      <c r="CB1275">
        <f t="shared" si="351"/>
        <v>0.37247768428502498</v>
      </c>
      <c r="CC1275">
        <f t="shared" si="352"/>
        <v>0.54162438299137672</v>
      </c>
      <c r="CD1275">
        <f t="shared" si="353"/>
        <v>0.32561333664317399</v>
      </c>
      <c r="CE1275" s="4">
        <f t="shared" si="354"/>
        <v>0.35608314400825902</v>
      </c>
      <c r="CF1275" s="4" t="str">
        <f t="shared" si="355"/>
        <v/>
      </c>
      <c r="CG1275" s="4">
        <f t="shared" si="356"/>
        <v>0.64979692928592048</v>
      </c>
      <c r="CH1275" s="4" t="str">
        <f t="shared" si="357"/>
        <v/>
      </c>
      <c r="CI1275">
        <f>INDEX(FX!$B$114:$AK$132,MATCH(Data!BQ1275,FX!$A$114:$A$132,0),MATCH(Data!D1275,Period,0))</f>
        <v>4.1372583479789107</v>
      </c>
    </row>
    <row r="1276" spans="1:87" x14ac:dyDescent="0.15">
      <c r="A1276" t="s">
        <v>80</v>
      </c>
      <c r="B1276" s="1">
        <f t="shared" si="366"/>
        <v>44044</v>
      </c>
      <c r="C1276" t="s">
        <v>50</v>
      </c>
      <c r="D1276" s="1">
        <v>43891</v>
      </c>
      <c r="E1276">
        <v>4.343103540000004</v>
      </c>
      <c r="F1276">
        <v>1.4848673318975734</v>
      </c>
      <c r="G1276">
        <v>2.1023747919021236</v>
      </c>
      <c r="H1276">
        <v>0.93098504340933574</v>
      </c>
      <c r="I1276">
        <v>3.4</v>
      </c>
      <c r="J1276">
        <v>1.8712584963320884</v>
      </c>
      <c r="K1276">
        <v>2.7210199999999998</v>
      </c>
      <c r="L1276">
        <v>1.6358207442202903</v>
      </c>
      <c r="M1276">
        <v>0</v>
      </c>
      <c r="N1276">
        <v>0</v>
      </c>
      <c r="O1276">
        <v>0</v>
      </c>
      <c r="P1276">
        <v>0</v>
      </c>
      <c r="Q1276" t="str">
        <v>FWD Invest First</v>
      </c>
      <c r="R1276" t="str">
        <v>FWD Future First</v>
      </c>
      <c r="S1276" t="str">
        <v>FWD Family First</v>
      </c>
      <c r="T1276" t="str">
        <v>Medical Rider</v>
      </c>
      <c r="U1276" t="str">
        <v>FWD CI Rider</v>
      </c>
      <c r="V1276" t="str">
        <v>FWD ADB Rider</v>
      </c>
      <c r="W1276" t="str">
        <v>FWD Payor Lite Rider</v>
      </c>
      <c r="X1276" t="str">
        <v>FWD Payor Lite Rider</v>
      </c>
      <c r="Y1276">
        <v>0</v>
      </c>
      <c r="Z1276">
        <v>0</v>
      </c>
      <c r="AA1276">
        <v>2.7744446599999999</v>
      </c>
      <c r="AB1276">
        <v>1.0492137800000034</v>
      </c>
      <c r="AC1276">
        <v>0.28535336000000028</v>
      </c>
      <c r="AD1276">
        <v>0</v>
      </c>
      <c r="AE1276">
        <v>0.19183819999999954</v>
      </c>
      <c r="AF1276">
        <v>1.9545759999999992E-2</v>
      </c>
      <c r="AG1276">
        <v>-6.9104654353364676E-4</v>
      </c>
      <c r="AH1276">
        <v>2.7745000000000001E-3</v>
      </c>
      <c r="AI1276">
        <v>0</v>
      </c>
      <c r="AJ1276">
        <v>0</v>
      </c>
      <c r="AK1276">
        <v>2.0624326543534632E-2</v>
      </c>
      <c r="AL1276">
        <v>0.68705279793172214</v>
      </c>
      <c r="AM1276">
        <v>0.58210203908427993</v>
      </c>
      <c r="AN1276">
        <v>0.1264948425272594</v>
      </c>
      <c r="AO1276">
        <v>0</v>
      </c>
      <c r="AP1276">
        <v>9.7566690652100746E-2</v>
      </c>
      <c r="AQ1276">
        <v>-1.0105544880680939E-2</v>
      </c>
      <c r="AR1276">
        <v>1.9283999999999998E-4</v>
      </c>
      <c r="AS1276">
        <v>-6.9104654353364676E-4</v>
      </c>
      <c r="AT1276">
        <v>0</v>
      </c>
      <c r="AU1276">
        <v>0</v>
      </c>
      <c r="AV1276">
        <v>2.254713126425778E-3</v>
      </c>
      <c r="AW1276" s="4" t="str">
        <v>Unit Linked</v>
      </c>
      <c r="AX1276" s="4" t="str">
        <v>Traditional Non Par</v>
      </c>
      <c r="AY1276" s="4" t="str">
        <v>Traditional Non Par</v>
      </c>
      <c r="AZ1276" s="4" t="str">
        <v>Riders</v>
      </c>
      <c r="BA1276" s="4" t="str">
        <v>Riders</v>
      </c>
      <c r="BB1276" s="4" t="str">
        <v>Riders</v>
      </c>
      <c r="BC1276" s="4" t="str">
        <v>Riders</v>
      </c>
      <c r="BD1276" s="4" t="str">
        <v>Riders</v>
      </c>
      <c r="BE1276" s="4">
        <v>0</v>
      </c>
      <c r="BF1276" s="4">
        <v>0</v>
      </c>
      <c r="BG1276" s="4">
        <v>0.2</v>
      </c>
      <c r="BH1276" s="4">
        <v>1</v>
      </c>
      <c r="BI1276" s="4">
        <v>1</v>
      </c>
      <c r="BJ1276" s="4">
        <v>1</v>
      </c>
      <c r="BK1276" s="4">
        <v>0.96</v>
      </c>
      <c r="BL1276" s="4">
        <v>0.99</v>
      </c>
      <c r="BM1276" s="4">
        <v>1</v>
      </c>
      <c r="BN1276" s="4">
        <v>1</v>
      </c>
      <c r="BO1276" s="4">
        <v>0</v>
      </c>
      <c r="BP1276" s="4">
        <v>0</v>
      </c>
      <c r="BQ1276" t="str">
        <f>VLOOKUP(A1276,Misc!$A$3:$B$11,2,FALSE)</f>
        <v>MYR</v>
      </c>
      <c r="BR1276">
        <f>INDEX(FX!$B$30:$AK$48,MATCH(Data!BQ1276,FX!$A$30:$A$48,0),MATCH(Data!D1276,Period,0))</f>
        <v>4.2902567500000002</v>
      </c>
      <c r="BS1276">
        <f t="shared" si="358"/>
        <v>1.0123178618622308</v>
      </c>
      <c r="BT1276">
        <f t="shared" si="359"/>
        <v>0</v>
      </c>
      <c r="BU1276">
        <f t="shared" si="360"/>
        <v>0.34610220749552423</v>
      </c>
      <c r="BV1276">
        <f t="shared" si="361"/>
        <v>0</v>
      </c>
      <c r="BW1276">
        <f t="shared" si="362"/>
        <v>0.49003472622055161</v>
      </c>
      <c r="BX1276">
        <f t="shared" si="363"/>
        <v>0</v>
      </c>
      <c r="BY1276">
        <f t="shared" si="364"/>
        <v>0.21699984351969978</v>
      </c>
      <c r="BZ1276">
        <f t="shared" si="365"/>
        <v>0</v>
      </c>
      <c r="CA1276">
        <f t="shared" si="350"/>
        <v>0.82180026337029</v>
      </c>
      <c r="CB1276">
        <f t="shared" si="351"/>
        <v>0.45229433091753035</v>
      </c>
      <c r="CC1276">
        <f t="shared" si="352"/>
        <v>0.65768675077524308</v>
      </c>
      <c r="CD1276">
        <f t="shared" si="353"/>
        <v>0.39538762306671132</v>
      </c>
      <c r="CE1276" s="4">
        <f t="shared" si="354"/>
        <v>0.34189084331560105</v>
      </c>
      <c r="CF1276" s="4" t="str">
        <f t="shared" si="355"/>
        <v/>
      </c>
      <c r="CG1276" s="4">
        <f t="shared" si="356"/>
        <v>0.62698196896795588</v>
      </c>
      <c r="CH1276" s="4" t="str">
        <f t="shared" si="357"/>
        <v/>
      </c>
      <c r="CI1276">
        <f>INDEX(FX!$B$114:$AK$132,MATCH(Data!BQ1276,FX!$A$114:$A$132,0),MATCH(Data!D1276,Period,0))</f>
        <v>4.1372583479789107</v>
      </c>
    </row>
    <row r="1277" spans="1:87" x14ac:dyDescent="0.15">
      <c r="A1277" t="s">
        <v>80</v>
      </c>
      <c r="B1277" s="1">
        <f t="shared" si="366"/>
        <v>44044</v>
      </c>
      <c r="C1277" t="s">
        <v>50</v>
      </c>
      <c r="D1277" s="1">
        <v>43922</v>
      </c>
      <c r="E1277">
        <v>3.6103649800000048</v>
      </c>
      <c r="F1277">
        <v>1.3661632415979965</v>
      </c>
      <c r="G1277">
        <v>2.3479938412476398</v>
      </c>
      <c r="H1277">
        <v>1.0840562116796915</v>
      </c>
      <c r="I1277">
        <v>2.8000000000000003</v>
      </c>
      <c r="J1277">
        <v>1.5410364087440727</v>
      </c>
      <c r="K1277">
        <v>2.2408399999999999</v>
      </c>
      <c r="L1277">
        <v>1.347146495240239</v>
      </c>
      <c r="M1277">
        <v>0</v>
      </c>
      <c r="N1277">
        <v>0</v>
      </c>
      <c r="O1277">
        <v>0</v>
      </c>
      <c r="P1277">
        <v>0</v>
      </c>
      <c r="Q1277" t="str">
        <v>FWD Invest First</v>
      </c>
      <c r="R1277" t="str">
        <v>FWD Future First</v>
      </c>
      <c r="S1277" t="str">
        <v>FWD Family First</v>
      </c>
      <c r="T1277" t="str">
        <v>Medical Rider</v>
      </c>
      <c r="U1277" t="str">
        <v>FWD CI Rider</v>
      </c>
      <c r="V1277" t="str">
        <v>FWD ADB Rider</v>
      </c>
      <c r="W1277" t="str">
        <v>FWD Payor Lite Rider</v>
      </c>
      <c r="X1277" t="str">
        <v>FWD Payor Lite Rider</v>
      </c>
      <c r="Y1277">
        <v>0</v>
      </c>
      <c r="Z1277">
        <v>0</v>
      </c>
      <c r="AA1277">
        <v>1.5610495400000011</v>
      </c>
      <c r="AB1277">
        <v>0.83863934000000362</v>
      </c>
      <c r="AC1277">
        <v>0.2953967799999998</v>
      </c>
      <c r="AD1277">
        <v>0.72119260000000007</v>
      </c>
      <c r="AE1277">
        <v>0.16508390000000056</v>
      </c>
      <c r="AF1277">
        <v>1.6081499999999999E-2</v>
      </c>
      <c r="AG1277">
        <v>0</v>
      </c>
      <c r="AH1277">
        <v>2.3988000000000012E-4</v>
      </c>
      <c r="AI1277">
        <v>0</v>
      </c>
      <c r="AJ1277">
        <v>0</v>
      </c>
      <c r="AK1277">
        <v>1.2681439999999711E-2</v>
      </c>
      <c r="AL1277">
        <v>0.3484000384386034</v>
      </c>
      <c r="AM1277">
        <v>0.46276698980680786</v>
      </c>
      <c r="AN1277">
        <v>0.13109486955150088</v>
      </c>
      <c r="AO1277">
        <v>0.34165043656416855</v>
      </c>
      <c r="AP1277">
        <v>8.9567422270390024E-2</v>
      </c>
      <c r="AQ1277">
        <v>-8.6799782410506444E-3</v>
      </c>
      <c r="AR1277">
        <v>1.5E-5</v>
      </c>
      <c r="AS1277">
        <v>-3.7716632285426997E-4</v>
      </c>
      <c r="AT1277">
        <v>0</v>
      </c>
      <c r="AU1277">
        <v>0</v>
      </c>
      <c r="AV1277">
        <v>1.7256295304307057E-3</v>
      </c>
      <c r="AW1277" s="4" t="str">
        <v>Unit Linked</v>
      </c>
      <c r="AX1277" s="4" t="str">
        <v>Traditional Non Par</v>
      </c>
      <c r="AY1277" s="4" t="str">
        <v>Traditional Non Par</v>
      </c>
      <c r="AZ1277" s="4" t="str">
        <v>Riders</v>
      </c>
      <c r="BA1277" s="4" t="str">
        <v>Riders</v>
      </c>
      <c r="BB1277" s="4" t="str">
        <v>Riders</v>
      </c>
      <c r="BC1277" s="4" t="str">
        <v>Riders</v>
      </c>
      <c r="BD1277" s="4" t="str">
        <v>Riders</v>
      </c>
      <c r="BE1277" s="4">
        <v>0</v>
      </c>
      <c r="BF1277" s="4">
        <v>0</v>
      </c>
      <c r="BG1277" s="4">
        <v>0.2</v>
      </c>
      <c r="BH1277" s="4">
        <v>1</v>
      </c>
      <c r="BI1277" s="4">
        <v>1</v>
      </c>
      <c r="BJ1277" s="4">
        <v>1</v>
      </c>
      <c r="BK1277" s="4">
        <v>0.96</v>
      </c>
      <c r="BL1277" s="4">
        <v>0.99</v>
      </c>
      <c r="BM1277" s="4">
        <v>1</v>
      </c>
      <c r="BN1277" s="4">
        <v>1</v>
      </c>
      <c r="BO1277" s="4">
        <v>0</v>
      </c>
      <c r="BP1277" s="4">
        <v>0</v>
      </c>
      <c r="BQ1277" t="str">
        <f>VLOOKUP(A1277,Misc!$A$3:$B$11,2,FALSE)</f>
        <v>MYR</v>
      </c>
      <c r="BR1277">
        <f>INDEX(FX!$B$30:$AK$48,MATCH(Data!BQ1277,FX!$A$30:$A$48,0),MATCH(Data!D1277,Period,0))</f>
        <v>4.3529172100000002</v>
      </c>
      <c r="BS1277">
        <f t="shared" si="358"/>
        <v>0.8294127376706999</v>
      </c>
      <c r="BT1277">
        <f t="shared" si="359"/>
        <v>0</v>
      </c>
      <c r="BU1277">
        <f t="shared" si="360"/>
        <v>0.31385004025794383</v>
      </c>
      <c r="BV1277">
        <f t="shared" si="361"/>
        <v>0</v>
      </c>
      <c r="BW1277">
        <f t="shared" si="362"/>
        <v>0.53940696042956437</v>
      </c>
      <c r="BX1277">
        <f t="shared" si="363"/>
        <v>0</v>
      </c>
      <c r="BY1277">
        <f t="shared" si="364"/>
        <v>0.24904131169535645</v>
      </c>
      <c r="BZ1277">
        <f t="shared" si="365"/>
        <v>0</v>
      </c>
      <c r="CA1277">
        <f t="shared" si="350"/>
        <v>0.6767766874814154</v>
      </c>
      <c r="CB1277">
        <f t="shared" si="351"/>
        <v>0.37247768428502498</v>
      </c>
      <c r="CC1277">
        <f t="shared" si="352"/>
        <v>0.54162438299137672</v>
      </c>
      <c r="CD1277">
        <f t="shared" si="353"/>
        <v>0.32561333664317399</v>
      </c>
      <c r="CE1277" s="4">
        <f t="shared" si="354"/>
        <v>0.37840031386466494</v>
      </c>
      <c r="CF1277" s="4" t="str">
        <f t="shared" si="355"/>
        <v/>
      </c>
      <c r="CG1277" s="4">
        <f t="shared" si="356"/>
        <v>0.79350415724234713</v>
      </c>
      <c r="CH1277" s="4" t="str">
        <f t="shared" si="357"/>
        <v/>
      </c>
      <c r="CI1277">
        <f>INDEX(FX!$B$114:$AK$132,MATCH(Data!BQ1277,FX!$A$114:$A$132,0),MATCH(Data!D1277,Period,0))</f>
        <v>4.1372583479789107</v>
      </c>
    </row>
    <row r="1278" spans="1:87" x14ac:dyDescent="0.15">
      <c r="A1278" t="s">
        <v>80</v>
      </c>
      <c r="B1278" s="1">
        <f t="shared" si="366"/>
        <v>44044</v>
      </c>
      <c r="C1278" t="s">
        <v>50</v>
      </c>
      <c r="D1278" s="1">
        <v>43952</v>
      </c>
      <c r="E1278">
        <v>3.610662679999979</v>
      </c>
      <c r="F1278">
        <v>1.3477370419223207</v>
      </c>
      <c r="G1278">
        <v>2.4130779985125392</v>
      </c>
      <c r="H1278">
        <v>1.0684098095245793</v>
      </c>
      <c r="I1278">
        <v>1.7999999999999996</v>
      </c>
      <c r="J1278">
        <v>0.99066626276404657</v>
      </c>
      <c r="K1278">
        <v>1.4405399999999995</v>
      </c>
      <c r="L1278">
        <v>0.86602274694015358</v>
      </c>
      <c r="M1278">
        <v>0</v>
      </c>
      <c r="N1278">
        <v>0</v>
      </c>
      <c r="O1278">
        <v>0</v>
      </c>
      <c r="P1278">
        <v>0</v>
      </c>
      <c r="Q1278" t="str">
        <v>FWD Invest First</v>
      </c>
      <c r="R1278" t="str">
        <v>FWD Future First</v>
      </c>
      <c r="S1278" t="str">
        <v>FWD Family First</v>
      </c>
      <c r="T1278" t="str">
        <v>Medical Rider</v>
      </c>
      <c r="U1278" t="str">
        <v>FWD CI Rider</v>
      </c>
      <c r="V1278" t="str">
        <v>FWD ADB Rider</v>
      </c>
      <c r="W1278" t="str">
        <v>FWD Payor Lite Rider</v>
      </c>
      <c r="X1278" t="str">
        <v>FWD Payor Lite Rider</v>
      </c>
      <c r="Y1278">
        <v>0</v>
      </c>
      <c r="Z1278">
        <v>0</v>
      </c>
      <c r="AA1278">
        <v>1.4880606599999997</v>
      </c>
      <c r="AB1278">
        <v>0.92619170999998179</v>
      </c>
      <c r="AC1278">
        <v>0.32384577999999886</v>
      </c>
      <c r="AD1278">
        <v>0.6931374299999995</v>
      </c>
      <c r="AE1278">
        <v>0.15536433999999927</v>
      </c>
      <c r="AF1278">
        <v>1.4189519999999971E-2</v>
      </c>
      <c r="AG1278">
        <v>1.1994000000000006E-4</v>
      </c>
      <c r="AH1278">
        <v>1.9042800000000002E-3</v>
      </c>
      <c r="AI1278">
        <v>0</v>
      </c>
      <c r="AJ1278">
        <v>0</v>
      </c>
      <c r="AK1278">
        <v>7.8490200000003174E-3</v>
      </c>
      <c r="AL1278">
        <v>0.34922288557270892</v>
      </c>
      <c r="AM1278">
        <v>0.51366010649692129</v>
      </c>
      <c r="AN1278">
        <v>0.10102358040821313</v>
      </c>
      <c r="AO1278">
        <v>0.31739899140278344</v>
      </c>
      <c r="AP1278">
        <v>8.2693761438803345E-2</v>
      </c>
      <c r="AQ1278">
        <v>-1.5501162811830366E-2</v>
      </c>
      <c r="AR1278">
        <v>-1.5723125014768627E-6</v>
      </c>
      <c r="AS1278">
        <v>-1.156945999901875E-3</v>
      </c>
      <c r="AT1278">
        <v>0</v>
      </c>
      <c r="AU1278">
        <v>0</v>
      </c>
      <c r="AV1278">
        <v>3.9739772712449328E-4</v>
      </c>
      <c r="AW1278" s="4" t="str">
        <v>Unit Linked</v>
      </c>
      <c r="AX1278" s="4" t="str">
        <v>Traditional Non Par</v>
      </c>
      <c r="AY1278" s="4" t="str">
        <v>Traditional Non Par</v>
      </c>
      <c r="AZ1278" s="4" t="str">
        <v>Riders</v>
      </c>
      <c r="BA1278" s="4" t="str">
        <v>Riders</v>
      </c>
      <c r="BB1278" s="4" t="str">
        <v>Riders</v>
      </c>
      <c r="BC1278" s="4" t="str">
        <v>Riders</v>
      </c>
      <c r="BD1278" s="4" t="str">
        <v>Riders</v>
      </c>
      <c r="BE1278" s="4">
        <v>0</v>
      </c>
      <c r="BF1278" s="4">
        <v>0</v>
      </c>
      <c r="BG1278" s="4">
        <v>0.2</v>
      </c>
      <c r="BH1278" s="4">
        <v>1</v>
      </c>
      <c r="BI1278" s="4">
        <v>1</v>
      </c>
      <c r="BJ1278" s="4">
        <v>1</v>
      </c>
      <c r="BK1278" s="4">
        <v>0.96</v>
      </c>
      <c r="BL1278" s="4">
        <v>0.99</v>
      </c>
      <c r="BM1278" s="4">
        <v>1</v>
      </c>
      <c r="BN1278" s="4">
        <v>1</v>
      </c>
      <c r="BO1278" s="4">
        <v>0</v>
      </c>
      <c r="BP1278" s="4">
        <v>0</v>
      </c>
      <c r="BQ1278" t="str">
        <f>VLOOKUP(A1278,Misc!$A$3:$B$11,2,FALSE)</f>
        <v>MYR</v>
      </c>
      <c r="BR1278">
        <f>INDEX(FX!$B$30:$AK$48,MATCH(Data!BQ1278,FX!$A$30:$A$48,0),MATCH(Data!D1278,Period,0))</f>
        <v>4.3369319300000004</v>
      </c>
      <c r="BS1278">
        <f t="shared" si="358"/>
        <v>0.8325384714995927</v>
      </c>
      <c r="BT1278">
        <f t="shared" si="359"/>
        <v>0</v>
      </c>
      <c r="BU1278">
        <f t="shared" si="360"/>
        <v>0.31075817275331791</v>
      </c>
      <c r="BV1278">
        <f t="shared" si="361"/>
        <v>0</v>
      </c>
      <c r="BW1278">
        <f t="shared" si="362"/>
        <v>0.55640209195364032</v>
      </c>
      <c r="BX1278">
        <f t="shared" si="363"/>
        <v>0</v>
      </c>
      <c r="BY1278">
        <f t="shared" si="364"/>
        <v>0.24635152840053434</v>
      </c>
      <c r="BZ1278">
        <f t="shared" si="365"/>
        <v>0</v>
      </c>
      <c r="CA1278">
        <f t="shared" si="350"/>
        <v>0.43507072766662408</v>
      </c>
      <c r="CB1278">
        <f t="shared" si="351"/>
        <v>0.23944993989751601</v>
      </c>
      <c r="CC1278">
        <f t="shared" si="352"/>
        <v>0.34818710335159919</v>
      </c>
      <c r="CD1278">
        <f t="shared" si="353"/>
        <v>0.20932285927061184</v>
      </c>
      <c r="CE1278" s="4">
        <f t="shared" si="354"/>
        <v>0.37326584102902916</v>
      </c>
      <c r="CF1278" s="4" t="str">
        <f t="shared" si="355"/>
        <v/>
      </c>
      <c r="CG1278" s="4">
        <f t="shared" si="356"/>
        <v>0.79274352213446042</v>
      </c>
      <c r="CH1278" s="4" t="str">
        <f t="shared" si="357"/>
        <v/>
      </c>
      <c r="CI1278">
        <f>INDEX(FX!$B$114:$AK$132,MATCH(Data!BQ1278,FX!$A$114:$A$132,0),MATCH(Data!D1278,Period,0))</f>
        <v>4.1372583479789107</v>
      </c>
    </row>
    <row r="1279" spans="1:87" x14ac:dyDescent="0.15">
      <c r="A1279" t="s">
        <v>80</v>
      </c>
      <c r="B1279" s="1">
        <f t="shared" si="366"/>
        <v>44044</v>
      </c>
      <c r="C1279" t="s">
        <v>50</v>
      </c>
      <c r="D1279" s="1">
        <v>43983</v>
      </c>
      <c r="E1279">
        <v>4.7315869499999739</v>
      </c>
      <c r="F1279">
        <v>1.656998820845335</v>
      </c>
      <c r="G1279">
        <v>2.2886709361908788</v>
      </c>
      <c r="H1279">
        <v>0.99459754465295014</v>
      </c>
      <c r="I1279">
        <v>2.3000000000000003</v>
      </c>
      <c r="J1279">
        <v>1.2658513357540599</v>
      </c>
      <c r="K1279">
        <v>1.8406900000000002</v>
      </c>
      <c r="L1279">
        <v>1.1065846210901966</v>
      </c>
      <c r="M1279">
        <v>1.089679E-2</v>
      </c>
      <c r="N1279">
        <v>7.1405420727369395E-3</v>
      </c>
      <c r="O1279">
        <v>0</v>
      </c>
      <c r="P1279">
        <v>0</v>
      </c>
      <c r="Q1279" t="str">
        <v>FWD Invest First</v>
      </c>
      <c r="R1279" t="str">
        <v>FWD Future First</v>
      </c>
      <c r="S1279" t="str">
        <v>FWD Family First</v>
      </c>
      <c r="T1279" t="str">
        <v>Medical Rider</v>
      </c>
      <c r="U1279" t="str">
        <v>FWD CI Rider</v>
      </c>
      <c r="V1279" t="str">
        <v>FWD ADB Rider</v>
      </c>
      <c r="W1279" t="str">
        <v>FWD Payor Lite Rider</v>
      </c>
      <c r="X1279" t="str">
        <v>FWD Payor Lite Rider</v>
      </c>
      <c r="Y1279">
        <v>0</v>
      </c>
      <c r="Z1279">
        <v>0</v>
      </c>
      <c r="AA1279">
        <v>2.8758583799999999</v>
      </c>
      <c r="AB1279">
        <v>0.78750569999997411</v>
      </c>
      <c r="AC1279">
        <v>0.30481696999999902</v>
      </c>
      <c r="AD1279">
        <v>0.46782772000000034</v>
      </c>
      <c r="AE1279">
        <v>0.18941123999999976</v>
      </c>
      <c r="AF1279">
        <v>1.3602700000000007E-2</v>
      </c>
      <c r="AG1279">
        <v>1.2999999999999999E-5</v>
      </c>
      <c r="AH1279">
        <v>7.922399999999995E-4</v>
      </c>
      <c r="AI1279">
        <v>0</v>
      </c>
      <c r="AJ1279">
        <v>0</v>
      </c>
      <c r="AK1279">
        <v>9.1759000000000146E-2</v>
      </c>
      <c r="AL1279">
        <v>0.70389997863354326</v>
      </c>
      <c r="AM1279">
        <v>0.43828865584048116</v>
      </c>
      <c r="AN1279">
        <v>0.10665138784853183</v>
      </c>
      <c r="AO1279">
        <v>0.23241108762837009</v>
      </c>
      <c r="AP1279">
        <v>0.10662230775657423</v>
      </c>
      <c r="AQ1279">
        <v>-1.3085136225010639E-2</v>
      </c>
      <c r="AR1279">
        <v>-6.0755036018961239E-7</v>
      </c>
      <c r="AS1279">
        <v>-4.9960255554177982E-4</v>
      </c>
      <c r="AT1279">
        <v>0</v>
      </c>
      <c r="AU1279">
        <v>0</v>
      </c>
      <c r="AV1279">
        <v>8.2710749468747125E-2</v>
      </c>
      <c r="AW1279" s="4" t="str">
        <v>Unit Linked</v>
      </c>
      <c r="AX1279" s="4" t="str">
        <v>Traditional Non Par</v>
      </c>
      <c r="AY1279" s="4" t="str">
        <v>Traditional Non Par</v>
      </c>
      <c r="AZ1279" s="4" t="str">
        <v>Riders</v>
      </c>
      <c r="BA1279" s="4" t="str">
        <v>Riders</v>
      </c>
      <c r="BB1279" s="4" t="str">
        <v>Riders</v>
      </c>
      <c r="BC1279" s="4" t="str">
        <v>Riders</v>
      </c>
      <c r="BD1279" s="4" t="str">
        <v>Riders</v>
      </c>
      <c r="BE1279" s="4">
        <v>0</v>
      </c>
      <c r="BF1279" s="4">
        <v>0</v>
      </c>
      <c r="BG1279" s="4">
        <v>0.2</v>
      </c>
      <c r="BH1279" s="4">
        <v>1</v>
      </c>
      <c r="BI1279" s="4">
        <v>1</v>
      </c>
      <c r="BJ1279" s="4">
        <v>1</v>
      </c>
      <c r="BK1279" s="4">
        <v>0.96</v>
      </c>
      <c r="BL1279" s="4">
        <v>0.99</v>
      </c>
      <c r="BM1279" s="4">
        <v>1</v>
      </c>
      <c r="BN1279" s="4">
        <v>1</v>
      </c>
      <c r="BO1279" s="4">
        <v>0</v>
      </c>
      <c r="BP1279" s="4">
        <v>0</v>
      </c>
      <c r="BQ1279" t="str">
        <f>VLOOKUP(A1279,Misc!$A$3:$B$11,2,FALSE)</f>
        <v>MYR</v>
      </c>
      <c r="BR1279">
        <f>INDEX(FX!$B$30:$AK$48,MATCH(Data!BQ1279,FX!$A$30:$A$48,0),MATCH(Data!D1279,Period,0))</f>
        <v>4.2757296699999996</v>
      </c>
      <c r="BS1279">
        <f t="shared" si="358"/>
        <v>1.1066150844845095</v>
      </c>
      <c r="BT1279">
        <f t="shared" si="359"/>
        <v>0</v>
      </c>
      <c r="BU1279">
        <f t="shared" si="360"/>
        <v>0.38753591754675526</v>
      </c>
      <c r="BV1279">
        <f t="shared" si="361"/>
        <v>0</v>
      </c>
      <c r="BW1279">
        <f t="shared" si="362"/>
        <v>0.53527026094492991</v>
      </c>
      <c r="BX1279">
        <f t="shared" si="363"/>
        <v>0</v>
      </c>
      <c r="BY1279">
        <f t="shared" si="364"/>
        <v>0.23261469302687468</v>
      </c>
      <c r="BZ1279">
        <f t="shared" si="365"/>
        <v>0</v>
      </c>
      <c r="CA1279">
        <f t="shared" si="350"/>
        <v>0.55592370757401977</v>
      </c>
      <c r="CB1279">
        <f t="shared" si="351"/>
        <v>0.30596381209127055</v>
      </c>
      <c r="CC1279">
        <f t="shared" si="352"/>
        <v>0.44490574317148807</v>
      </c>
      <c r="CD1279">
        <f t="shared" si="353"/>
        <v>0.26746809795689303</v>
      </c>
      <c r="CE1279" s="4">
        <f t="shared" si="354"/>
        <v>0.3501993809593511</v>
      </c>
      <c r="CF1279" s="4" t="str">
        <f t="shared" si="355"/>
        <v/>
      </c>
      <c r="CG1279" s="4">
        <f t="shared" si="356"/>
        <v>0.60024034546116689</v>
      </c>
      <c r="CH1279" s="4" t="str">
        <f t="shared" si="357"/>
        <v/>
      </c>
      <c r="CI1279">
        <f>INDEX(FX!$B$114:$AK$132,MATCH(Data!BQ1279,FX!$A$114:$A$132,0),MATCH(Data!D1279,Period,0))</f>
        <v>4.1372583479789107</v>
      </c>
    </row>
    <row r="1280" spans="1:87" x14ac:dyDescent="0.15">
      <c r="A1280" t="s">
        <v>80</v>
      </c>
      <c r="B1280" s="1">
        <f t="shared" si="366"/>
        <v>44044</v>
      </c>
      <c r="C1280" t="s">
        <v>50</v>
      </c>
      <c r="D1280" s="1">
        <v>44013</v>
      </c>
      <c r="E1280">
        <v>4.9976854199999785</v>
      </c>
      <c r="F1280">
        <v>1.7293569694927147</v>
      </c>
      <c r="G1280">
        <v>2.3916769983410835</v>
      </c>
      <c r="H1280">
        <v>1.039971369355738</v>
      </c>
      <c r="I1280">
        <v>2.4999999999999991</v>
      </c>
      <c r="J1280">
        <v>1.3759253649500647</v>
      </c>
      <c r="K1280">
        <v>2.0007499999999996</v>
      </c>
      <c r="L1280">
        <v>1.202809370750213</v>
      </c>
      <c r="M1280">
        <v>1.5835390727625E-2</v>
      </c>
      <c r="N1280">
        <v>8.791934901008382E-3</v>
      </c>
      <c r="O1280">
        <v>2.6732180727625E-2</v>
      </c>
      <c r="P1280">
        <v>8.7919999999999995E-3</v>
      </c>
      <c r="Q1280" t="str">
        <v>FWD Invest First</v>
      </c>
      <c r="R1280" t="str">
        <v>FWD Future First</v>
      </c>
      <c r="S1280" t="str">
        <v>FWD Family First</v>
      </c>
      <c r="T1280" t="str">
        <v>Medical Rider</v>
      </c>
      <c r="U1280" t="str">
        <v>FWD CI Rider</v>
      </c>
      <c r="V1280" t="str">
        <v>FWD ADB Rider</v>
      </c>
      <c r="W1280" t="str">
        <v>FWD Payor Lite Rider</v>
      </c>
      <c r="X1280" t="str">
        <v>FWD Payor Lite Rider</v>
      </c>
      <c r="Y1280">
        <v>0</v>
      </c>
      <c r="Z1280">
        <v>0</v>
      </c>
      <c r="AA1280">
        <v>3.1315422199999969</v>
      </c>
      <c r="AB1280">
        <v>0.84056323999997973</v>
      </c>
      <c r="AC1280">
        <v>0.27801070000000067</v>
      </c>
      <c r="AD1280">
        <v>0.48398654000000008</v>
      </c>
      <c r="AE1280">
        <v>0.19518270000000063</v>
      </c>
      <c r="AF1280">
        <v>1.4833320000000007E-2</v>
      </c>
      <c r="AG1280">
        <v>-6.3062021046877216E-7</v>
      </c>
      <c r="AH1280">
        <v>7.7627999999999974E-4</v>
      </c>
      <c r="AI1280">
        <v>0</v>
      </c>
      <c r="AJ1280">
        <v>0</v>
      </c>
      <c r="AK1280">
        <v>5.2791050620210278E-2</v>
      </c>
      <c r="AL1280">
        <v>0.81976081501089748</v>
      </c>
      <c r="AM1280">
        <v>0.47418172471810366</v>
      </c>
      <c r="AN1280">
        <v>8.6711116084087991E-2</v>
      </c>
      <c r="AO1280">
        <v>0.23852019232984051</v>
      </c>
      <c r="AP1280">
        <v>0.10368608491523641</v>
      </c>
      <c r="AQ1280">
        <v>-1.3534650935093586E-2</v>
      </c>
      <c r="AR1280">
        <v>-1.1694649329533831E-4</v>
      </c>
      <c r="AS1280">
        <v>-1.1694649329533831E-4</v>
      </c>
      <c r="AT1280">
        <v>0</v>
      </c>
      <c r="AU1280">
        <v>0</v>
      </c>
      <c r="AV1280">
        <v>2.0265580356232826E-2</v>
      </c>
      <c r="AW1280" s="4" t="str">
        <v>Unit Linked</v>
      </c>
      <c r="AX1280" s="4" t="str">
        <v>Traditional Non Par</v>
      </c>
      <c r="AY1280" s="4" t="str">
        <v>Traditional Non Par</v>
      </c>
      <c r="AZ1280" s="4" t="str">
        <v>Riders</v>
      </c>
      <c r="BA1280" s="4" t="str">
        <v>Riders</v>
      </c>
      <c r="BB1280" s="4" t="str">
        <v>Riders</v>
      </c>
      <c r="BC1280" s="4" t="str">
        <v>Riders</v>
      </c>
      <c r="BD1280" s="4" t="str">
        <v>Riders</v>
      </c>
      <c r="BE1280" s="4">
        <v>0</v>
      </c>
      <c r="BF1280" s="4">
        <v>0</v>
      </c>
      <c r="BG1280" s="4">
        <v>0.2</v>
      </c>
      <c r="BH1280" s="4">
        <v>1</v>
      </c>
      <c r="BI1280" s="4">
        <v>1</v>
      </c>
      <c r="BJ1280" s="4">
        <v>1</v>
      </c>
      <c r="BK1280" s="4">
        <v>0.96</v>
      </c>
      <c r="BL1280" s="4">
        <v>0.99</v>
      </c>
      <c r="BM1280" s="4">
        <v>1</v>
      </c>
      <c r="BN1280" s="4">
        <v>1</v>
      </c>
      <c r="BO1280" s="4">
        <v>0</v>
      </c>
      <c r="BP1280" s="4">
        <v>0</v>
      </c>
      <c r="BQ1280" t="str">
        <f>VLOOKUP(A1280,Misc!$A$3:$B$11,2,FALSE)</f>
        <v>MYR</v>
      </c>
      <c r="BR1280">
        <f>INDEX(FX!$B$30:$AK$48,MATCH(Data!BQ1280,FX!$A$30:$A$48,0),MATCH(Data!D1280,Period,0))</f>
        <v>4.2665431600000003</v>
      </c>
      <c r="BS1280">
        <f t="shared" si="358"/>
        <v>1.1713664277100571</v>
      </c>
      <c r="BT1280">
        <f t="shared" si="359"/>
        <v>0</v>
      </c>
      <c r="BU1280">
        <f t="shared" si="360"/>
        <v>0.40532977275512067</v>
      </c>
      <c r="BV1280">
        <f t="shared" si="361"/>
        <v>0</v>
      </c>
      <c r="BW1280">
        <f t="shared" si="362"/>
        <v>0.56056552310631802</v>
      </c>
      <c r="BX1280">
        <f t="shared" si="363"/>
        <v>0</v>
      </c>
      <c r="BY1280">
        <f t="shared" si="364"/>
        <v>0.24375034550353356</v>
      </c>
      <c r="BZ1280">
        <f t="shared" si="365"/>
        <v>0</v>
      </c>
      <c r="CA1280">
        <f t="shared" si="350"/>
        <v>0.57474999978561803</v>
      </c>
      <c r="CB1280">
        <f t="shared" si="351"/>
        <v>0.31632524128403056</v>
      </c>
      <c r="CC1280">
        <f t="shared" si="352"/>
        <v>0.45997242482843015</v>
      </c>
      <c r="CD1280">
        <f t="shared" si="353"/>
        <v>0.27652587423232983</v>
      </c>
      <c r="CE1280" s="4">
        <f t="shared" si="354"/>
        <v>0.34603157745225227</v>
      </c>
      <c r="CF1280" s="4" t="str">
        <f t="shared" si="355"/>
        <v/>
      </c>
      <c r="CG1280" s="4">
        <f t="shared" si="356"/>
        <v>0.60136304285447828</v>
      </c>
      <c r="CH1280" s="4" t="str">
        <f t="shared" si="357"/>
        <v/>
      </c>
      <c r="CI1280">
        <f>INDEX(FX!$B$114:$AK$132,MATCH(Data!BQ1280,FX!$A$114:$A$132,0),MATCH(Data!D1280,Period,0))</f>
        <v>4.3497172700000002</v>
      </c>
    </row>
    <row r="1281" spans="1:87" x14ac:dyDescent="0.15">
      <c r="A1281" t="s">
        <v>80</v>
      </c>
      <c r="B1281" s="1">
        <f t="shared" si="366"/>
        <v>44044</v>
      </c>
      <c r="C1281" t="s">
        <v>50</v>
      </c>
      <c r="D1281" s="1">
        <v>44044</v>
      </c>
      <c r="E1281">
        <v>5.0877787799999448</v>
      </c>
      <c r="F1281">
        <v>1.828469250414398</v>
      </c>
      <c r="G1281">
        <v>2.8087831869552051</v>
      </c>
      <c r="H1281">
        <v>1.2367558236577585</v>
      </c>
      <c r="I1281">
        <v>2.8999999999999995</v>
      </c>
      <c r="J1281">
        <v>1.5960734233420752</v>
      </c>
      <c r="K1281">
        <v>2.3208699999999998</v>
      </c>
      <c r="L1281">
        <v>1.3952588700702475</v>
      </c>
      <c r="M1281">
        <v>7.9886671629875006E-2</v>
      </c>
      <c r="N1281">
        <v>3.1477720894261617E-2</v>
      </c>
      <c r="O1281">
        <v>6.6458974665313891E-2</v>
      </c>
      <c r="P1281">
        <v>2.8908E-2</v>
      </c>
      <c r="Q1281" t="str">
        <v>FWD Invest First</v>
      </c>
      <c r="R1281" t="str">
        <v>FWD Future First</v>
      </c>
      <c r="S1281" t="str">
        <v>FWD Family First</v>
      </c>
      <c r="T1281" t="str">
        <v>Medical Rider</v>
      </c>
      <c r="U1281" t="str">
        <v>FWD CI Rider</v>
      </c>
      <c r="V1281" t="str">
        <v>FWD ADB Rider</v>
      </c>
      <c r="W1281" t="str">
        <v>FWD Payor Lite Rider</v>
      </c>
      <c r="X1281" t="str">
        <v>FWD Payor Lite Rider</v>
      </c>
      <c r="Y1281">
        <v>0</v>
      </c>
      <c r="Z1281">
        <v>0</v>
      </c>
      <c r="AA1281">
        <v>2.7648420599999937</v>
      </c>
      <c r="AB1281">
        <v>1.0932299399999472</v>
      </c>
      <c r="AC1281">
        <v>0.30400266000000109</v>
      </c>
      <c r="AD1281">
        <v>0.61896499000000016</v>
      </c>
      <c r="AE1281">
        <v>0.27238472000000252</v>
      </c>
      <c r="AF1281">
        <v>1.4873960000000038E-2</v>
      </c>
      <c r="AG1281">
        <v>1.9934539414976841E-3</v>
      </c>
      <c r="AH1281">
        <v>9.9120000000000024E-4</v>
      </c>
      <c r="AI1281">
        <v>0</v>
      </c>
      <c r="AJ1281">
        <v>0</v>
      </c>
      <c r="AK1281">
        <v>1.6495796058503043E-2</v>
      </c>
      <c r="AL1281">
        <v>0.71581371807660366</v>
      </c>
      <c r="AM1281">
        <v>0.57741598232752456</v>
      </c>
      <c r="AN1281">
        <v>0.12396931894115149</v>
      </c>
      <c r="AO1281">
        <v>0.30440594902093887</v>
      </c>
      <c r="AP1281">
        <v>0.13775246996859222</v>
      </c>
      <c r="AQ1281">
        <v>-2.9256147385130282E-2</v>
      </c>
      <c r="AR1281">
        <v>-9.8382498494098609E-4</v>
      </c>
      <c r="AS1281">
        <v>-7.6538147549036733E-4</v>
      </c>
      <c r="AT1281">
        <v>0</v>
      </c>
      <c r="AU1281">
        <v>0</v>
      </c>
      <c r="AV1281">
        <v>1.1716592514909863E-4</v>
      </c>
      <c r="AW1281" s="4" t="str">
        <v>Unit Linked</v>
      </c>
      <c r="AX1281" s="4" t="str">
        <v>Traditional Non Par</v>
      </c>
      <c r="AY1281" s="4" t="str">
        <v>Traditional Non Par</v>
      </c>
      <c r="AZ1281" s="4" t="str">
        <v>Riders</v>
      </c>
      <c r="BA1281" s="4" t="str">
        <v>Riders</v>
      </c>
      <c r="BB1281" s="4" t="str">
        <v>Riders</v>
      </c>
      <c r="BC1281" s="4" t="str">
        <v>Riders</v>
      </c>
      <c r="BD1281" s="4" t="str">
        <v>Riders</v>
      </c>
      <c r="BE1281" s="4">
        <v>0</v>
      </c>
      <c r="BF1281" s="4">
        <v>0</v>
      </c>
      <c r="BG1281" s="4">
        <v>0.2</v>
      </c>
      <c r="BH1281" s="4">
        <v>1</v>
      </c>
      <c r="BI1281" s="4">
        <v>1</v>
      </c>
      <c r="BJ1281" s="4">
        <v>1</v>
      </c>
      <c r="BK1281" s="4">
        <v>0.96</v>
      </c>
      <c r="BL1281" s="4">
        <v>0.99</v>
      </c>
      <c r="BM1281" s="4">
        <v>1</v>
      </c>
      <c r="BN1281" s="4">
        <v>1</v>
      </c>
      <c r="BO1281" s="4">
        <v>0</v>
      </c>
      <c r="BP1281" s="4">
        <v>0</v>
      </c>
      <c r="BQ1281" t="str">
        <f>VLOOKUP(A1281,Misc!$A$3:$B$11,2,FALSE)</f>
        <v>MYR</v>
      </c>
      <c r="BR1281">
        <f>INDEX(FX!$B$30:$AK$48,MATCH(Data!BQ1281,FX!$A$30:$A$48,0),MATCH(Data!D1281,Period,0))</f>
        <v>4.1899591599999999</v>
      </c>
      <c r="BS1281">
        <f t="shared" si="358"/>
        <v>1.2142788475293742</v>
      </c>
      <c r="BT1281">
        <f t="shared" si="359"/>
        <v>0</v>
      </c>
      <c r="BU1281">
        <f t="shared" si="360"/>
        <v>0.43639309611180027</v>
      </c>
      <c r="BV1281">
        <f t="shared" si="361"/>
        <v>0</v>
      </c>
      <c r="BW1281">
        <f t="shared" si="362"/>
        <v>0.67036051658202922</v>
      </c>
      <c r="BX1281">
        <f t="shared" si="363"/>
        <v>0</v>
      </c>
      <c r="BY1281">
        <f t="shared" si="364"/>
        <v>0.29517133137349205</v>
      </c>
      <c r="BZ1281">
        <f t="shared" si="365"/>
        <v>0</v>
      </c>
      <c r="CA1281">
        <f t="shared" si="350"/>
        <v>0.66670999975131706</v>
      </c>
      <c r="CB1281">
        <f t="shared" si="351"/>
        <v>0.3669372798894755</v>
      </c>
      <c r="CC1281">
        <f t="shared" si="352"/>
        <v>0.5335680128009791</v>
      </c>
      <c r="CD1281">
        <f t="shared" si="353"/>
        <v>0.32077001410950268</v>
      </c>
      <c r="CE1281" s="4">
        <f t="shared" si="354"/>
        <v>0.35938458205024743</v>
      </c>
      <c r="CF1281" s="4" t="str">
        <f t="shared" si="355"/>
        <v/>
      </c>
      <c r="CG1281" s="4">
        <f t="shared" si="356"/>
        <v>0.6763886367667733</v>
      </c>
      <c r="CH1281" s="4" t="str">
        <f t="shared" si="357"/>
        <v/>
      </c>
      <c r="CI1281">
        <f>INDEX(FX!$B$114:$AK$132,MATCH(Data!BQ1281,FX!$A$114:$A$132,0),MATCH(Data!D1281,Period,0))</f>
        <v>4.3497172700000002</v>
      </c>
    </row>
    <row r="1282" spans="1:87" x14ac:dyDescent="0.15">
      <c r="A1282" t="s">
        <v>80</v>
      </c>
      <c r="B1282" s="1">
        <f t="shared" si="366"/>
        <v>44044</v>
      </c>
      <c r="C1282" t="s">
        <v>50</v>
      </c>
      <c r="D1282" s="1">
        <v>44075</v>
      </c>
      <c r="E1282">
        <v>4.8499999999999996</v>
      </c>
      <c r="F1282">
        <v>1.5761721818075547</v>
      </c>
      <c r="G1282">
        <v>2.2776613134066359</v>
      </c>
      <c r="H1282">
        <v>0.925917795864171</v>
      </c>
      <c r="I1282">
        <v>3.2000000000000006</v>
      </c>
      <c r="J1282">
        <v>1.7611844671360835</v>
      </c>
      <c r="K1282">
        <v>2.5609600000000006</v>
      </c>
      <c r="L1282">
        <v>1.5395959945602735</v>
      </c>
      <c r="M1282">
        <v>0.46226663000000001</v>
      </c>
      <c r="N1282">
        <v>0.20008085056271649</v>
      </c>
      <c r="O1282">
        <v>0.33769656936684839</v>
      </c>
      <c r="P1282">
        <v>0.177976</v>
      </c>
      <c r="Q1282" t="str">
        <v>FWD Invest First</v>
      </c>
      <c r="R1282" t="str">
        <v>FWD Future First</v>
      </c>
      <c r="S1282" t="str">
        <v>FWD Family First</v>
      </c>
      <c r="T1282" t="str">
        <v>Medical Rider</v>
      </c>
      <c r="U1282" t="str">
        <v>FWD CI Rider</v>
      </c>
      <c r="V1282" t="str">
        <v>FWD ADB Rider</v>
      </c>
      <c r="W1282" t="str">
        <v>FWD Payor Lite Rider</v>
      </c>
      <c r="X1282" t="str">
        <v>FWD Payor Lite Rider</v>
      </c>
      <c r="Y1282">
        <v>0</v>
      </c>
      <c r="Z1282">
        <v>0</v>
      </c>
      <c r="AA1282">
        <v>3.1412691510460466</v>
      </c>
      <c r="AB1282">
        <v>0.55652067308900866</v>
      </c>
      <c r="AC1282">
        <v>0.42842210597972891</v>
      </c>
      <c r="AD1282">
        <v>0.45262982341573138</v>
      </c>
      <c r="AE1282">
        <v>0.18941490218886306</v>
      </c>
      <c r="AF1282">
        <v>3.534811299128153E-2</v>
      </c>
      <c r="AG1282">
        <v>1.909189903860566E-3</v>
      </c>
      <c r="AH1282">
        <v>3.6454633272189991E-3</v>
      </c>
      <c r="AI1282">
        <v>0</v>
      </c>
      <c r="AJ1282">
        <v>0</v>
      </c>
      <c r="AK1282">
        <v>4.0840578058260579E-2</v>
      </c>
      <c r="AL1282">
        <v>0.78103801312049415</v>
      </c>
      <c r="AM1282">
        <v>0.30799489871187041</v>
      </c>
      <c r="AN1282">
        <v>0.17728937982465945</v>
      </c>
      <c r="AO1282">
        <v>0.21749494519121765</v>
      </c>
      <c r="AP1282">
        <v>0.10230969688205885</v>
      </c>
      <c r="AQ1282">
        <v>-2.6588909789944149E-2</v>
      </c>
      <c r="AR1282">
        <v>-9.422383378488938E-4</v>
      </c>
      <c r="AS1282">
        <v>-1.896937604503706E-3</v>
      </c>
      <c r="AT1282">
        <v>0</v>
      </c>
      <c r="AU1282">
        <v>0</v>
      </c>
      <c r="AV1282">
        <v>1.9473333809550741E-2</v>
      </c>
      <c r="AW1282" s="4" t="str">
        <v>Unit Linked</v>
      </c>
      <c r="AX1282" s="4" t="str">
        <v>Traditional Non Par</v>
      </c>
      <c r="AY1282" s="4" t="str">
        <v>Traditional Non Par</v>
      </c>
      <c r="AZ1282" s="4" t="str">
        <v>Riders</v>
      </c>
      <c r="BA1282" s="4" t="str">
        <v>Riders</v>
      </c>
      <c r="BB1282" s="4" t="str">
        <v>Riders</v>
      </c>
      <c r="BC1282" s="4" t="str">
        <v>Riders</v>
      </c>
      <c r="BD1282" s="4" t="str">
        <v>Riders</v>
      </c>
      <c r="BE1282" s="4">
        <v>0</v>
      </c>
      <c r="BF1282" s="4">
        <v>0</v>
      </c>
      <c r="BG1282" s="4">
        <v>0.2</v>
      </c>
      <c r="BH1282" s="4">
        <v>1</v>
      </c>
      <c r="BI1282" s="4">
        <v>1</v>
      </c>
      <c r="BJ1282" s="4">
        <v>1</v>
      </c>
      <c r="BK1282" s="4">
        <v>0.96</v>
      </c>
      <c r="BL1282" s="4">
        <v>0.99</v>
      </c>
      <c r="BM1282" s="4">
        <v>1</v>
      </c>
      <c r="BN1282" s="4">
        <v>1</v>
      </c>
      <c r="BO1282" s="4">
        <v>0</v>
      </c>
      <c r="BP1282" s="4">
        <v>0</v>
      </c>
      <c r="BQ1282" t="str">
        <f>VLOOKUP(A1282,Misc!$A$3:$B$11,2,FALSE)</f>
        <v>MYR</v>
      </c>
      <c r="BR1282">
        <f>INDEX(FX!$B$30:$AK$48,MATCH(Data!BQ1282,FX!$A$30:$A$48,0),MATCH(Data!D1282,Period,0))</f>
        <v>4.1899591599999999</v>
      </c>
      <c r="BS1282">
        <f t="shared" si="358"/>
        <v>0</v>
      </c>
      <c r="BT1282">
        <f t="shared" si="359"/>
        <v>1.1575291822176137</v>
      </c>
      <c r="BU1282">
        <f t="shared" si="360"/>
        <v>0</v>
      </c>
      <c r="BV1282">
        <f t="shared" si="361"/>
        <v>0.37617841167873217</v>
      </c>
      <c r="BW1282">
        <f t="shared" si="362"/>
        <v>0</v>
      </c>
      <c r="BX1282">
        <f t="shared" si="363"/>
        <v>0.54359988401572767</v>
      </c>
      <c r="BY1282">
        <f t="shared" si="364"/>
        <v>0</v>
      </c>
      <c r="BZ1282">
        <f t="shared" si="365"/>
        <v>0.22098492145306997</v>
      </c>
      <c r="CA1282">
        <f t="shared" si="350"/>
        <v>0.7356799997255915</v>
      </c>
      <c r="CB1282">
        <f t="shared" si="351"/>
        <v>0.40489630884355926</v>
      </c>
      <c r="CC1282">
        <f t="shared" si="352"/>
        <v>0.58876470378039092</v>
      </c>
      <c r="CD1282">
        <f t="shared" si="353"/>
        <v>0.35395311901738236</v>
      </c>
      <c r="CE1282" s="4" t="str">
        <f t="shared" si="354"/>
        <v/>
      </c>
      <c r="CF1282" s="4">
        <f t="shared" si="355"/>
        <v>0.324983955011867</v>
      </c>
      <c r="CG1282" s="4" t="str">
        <f t="shared" si="356"/>
        <v/>
      </c>
      <c r="CH1282" s="4">
        <f t="shared" si="357"/>
        <v>0.5874471117757758</v>
      </c>
      <c r="CI1282">
        <f>INDEX(FX!$B$114:$AK$132,MATCH(Data!BQ1282,FX!$A$114:$A$132,0),MATCH(Data!D1282,Period,0))</f>
        <v>4.3497172700000002</v>
      </c>
    </row>
    <row r="1283" spans="1:87" x14ac:dyDescent="0.15">
      <c r="A1283" t="s">
        <v>80</v>
      </c>
      <c r="B1283" s="1">
        <f t="shared" si="366"/>
        <v>44044</v>
      </c>
      <c r="C1283" t="s">
        <v>50</v>
      </c>
      <c r="D1283" s="1">
        <v>44105</v>
      </c>
      <c r="E1283">
        <v>4.2695742469330877</v>
      </c>
      <c r="F1283">
        <v>1.3875431249851284</v>
      </c>
      <c r="G1283">
        <v>2.0050812550426325</v>
      </c>
      <c r="H1283">
        <v>0.81510820123684757</v>
      </c>
      <c r="I1283">
        <v>3.4</v>
      </c>
      <c r="J1283">
        <v>1.8712584963320882</v>
      </c>
      <c r="K1283">
        <v>2.7210199999999998</v>
      </c>
      <c r="L1283">
        <v>1.6358207442202901</v>
      </c>
      <c r="M1283">
        <v>0.88445754048079972</v>
      </c>
      <c r="N1283">
        <v>0.40093634830904329</v>
      </c>
      <c r="O1283">
        <v>0.68997814444171801</v>
      </c>
      <c r="P1283">
        <v>0.361234</v>
      </c>
      <c r="Q1283" t="str">
        <v>FWD Invest First</v>
      </c>
      <c r="R1283" t="str">
        <v>FWD Future First</v>
      </c>
      <c r="S1283" t="str">
        <v>FWD Family First</v>
      </c>
      <c r="T1283" t="str">
        <v>Medical Rider</v>
      </c>
      <c r="U1283" t="str">
        <v>FWD CI Rider</v>
      </c>
      <c r="V1283" t="str">
        <v>FWD ADB Rider</v>
      </c>
      <c r="W1283" t="str">
        <v>FWD Payor Lite Rider</v>
      </c>
      <c r="X1283" t="str">
        <v>FWD Payor Lite Rider</v>
      </c>
      <c r="Y1283">
        <v>0</v>
      </c>
      <c r="Z1283">
        <v>0</v>
      </c>
      <c r="AA1283">
        <v>2.7653364680394978</v>
      </c>
      <c r="AB1283">
        <v>0.48991883169210287</v>
      </c>
      <c r="AC1283">
        <v>0.37715051350678114</v>
      </c>
      <c r="AD1283">
        <v>0.39846116236075824</v>
      </c>
      <c r="AE1283">
        <v>0.16674659554039575</v>
      </c>
      <c r="AF1283">
        <v>3.1117812970155981E-2</v>
      </c>
      <c r="AG1283">
        <v>2.0072569146381276E-3</v>
      </c>
      <c r="AH1283">
        <v>3.2091909979449986E-3</v>
      </c>
      <c r="AI1283">
        <v>0</v>
      </c>
      <c r="AJ1283">
        <v>0</v>
      </c>
      <c r="AK1283">
        <v>3.562641491081342E-2</v>
      </c>
      <c r="AL1283">
        <v>0.68756696632887593</v>
      </c>
      <c r="AM1283">
        <v>0.27113548200556015</v>
      </c>
      <c r="AN1283">
        <v>0.15607220007301123</v>
      </c>
      <c r="AO1283">
        <v>0.19146614779928786</v>
      </c>
      <c r="AP1283">
        <v>9.0065741653436865E-2</v>
      </c>
      <c r="AQ1283">
        <v>-2.3406871029520118E-2</v>
      </c>
      <c r="AR1283">
        <v>-9.9063713623244519E-4</v>
      </c>
      <c r="AS1283">
        <v>-1.6699208132428792E-3</v>
      </c>
      <c r="AT1283">
        <v>0</v>
      </c>
      <c r="AU1283">
        <v>0</v>
      </c>
      <c r="AV1283">
        <v>1.7304016103951825E-2</v>
      </c>
      <c r="AW1283" s="4" t="str">
        <v>Unit Linked</v>
      </c>
      <c r="AX1283" s="4" t="str">
        <v>Traditional Non Par</v>
      </c>
      <c r="AY1283" s="4" t="str">
        <v>Traditional Non Par</v>
      </c>
      <c r="AZ1283" s="4" t="str">
        <v>Riders</v>
      </c>
      <c r="BA1283" s="4" t="str">
        <v>Riders</v>
      </c>
      <c r="BB1283" s="4" t="str">
        <v>Riders</v>
      </c>
      <c r="BC1283" s="4" t="str">
        <v>Riders</v>
      </c>
      <c r="BD1283" s="4" t="str">
        <v>Riders</v>
      </c>
      <c r="BE1283" s="4">
        <v>0</v>
      </c>
      <c r="BF1283" s="4">
        <v>0</v>
      </c>
      <c r="BG1283" s="4">
        <v>0.2</v>
      </c>
      <c r="BH1283" s="4">
        <v>1</v>
      </c>
      <c r="BI1283" s="4">
        <v>1</v>
      </c>
      <c r="BJ1283" s="4">
        <v>1</v>
      </c>
      <c r="BK1283" s="4">
        <v>0.96</v>
      </c>
      <c r="BL1283" s="4">
        <v>0.99</v>
      </c>
      <c r="BM1283" s="4">
        <v>1</v>
      </c>
      <c r="BN1283" s="4">
        <v>1</v>
      </c>
      <c r="BO1283" s="4">
        <v>0</v>
      </c>
      <c r="BP1283" s="4">
        <v>0</v>
      </c>
      <c r="BQ1283" t="str">
        <f>VLOOKUP(A1283,Misc!$A$3:$B$11,2,FALSE)</f>
        <v>MYR</v>
      </c>
      <c r="BR1283">
        <f>INDEX(FX!$B$30:$AK$48,MATCH(Data!BQ1283,FX!$A$30:$A$48,0),MATCH(Data!D1283,Period,0))</f>
        <v>4.1899591599999999</v>
      </c>
      <c r="BS1283">
        <f t="shared" si="358"/>
        <v>0</v>
      </c>
      <c r="BT1283">
        <f t="shared" si="359"/>
        <v>1.0190013992721323</v>
      </c>
      <c r="BU1283">
        <f t="shared" si="360"/>
        <v>0</v>
      </c>
      <c r="BV1283">
        <f t="shared" si="361"/>
        <v>0.33115910489808414</v>
      </c>
      <c r="BW1283">
        <f t="shared" si="362"/>
        <v>0</v>
      </c>
      <c r="BX1283">
        <f t="shared" si="363"/>
        <v>0.47854434338749796</v>
      </c>
      <c r="BY1283">
        <f t="shared" si="364"/>
        <v>0</v>
      </c>
      <c r="BZ1283">
        <f t="shared" si="365"/>
        <v>0.19453845971063058</v>
      </c>
      <c r="CA1283">
        <f t="shared" si="350"/>
        <v>0.7816599997084408</v>
      </c>
      <c r="CB1283">
        <f t="shared" si="351"/>
        <v>0.43020232814628157</v>
      </c>
      <c r="CC1283">
        <f t="shared" si="352"/>
        <v>0.62556249776666506</v>
      </c>
      <c r="CD1283">
        <f t="shared" si="353"/>
        <v>0.37607518895596864</v>
      </c>
      <c r="CE1283" s="4" t="str">
        <f t="shared" si="354"/>
        <v/>
      </c>
      <c r="CF1283" s="4">
        <f t="shared" si="355"/>
        <v>0.324983955011867</v>
      </c>
      <c r="CG1283" s="4" t="str">
        <f t="shared" si="356"/>
        <v/>
      </c>
      <c r="CH1283" s="4">
        <f t="shared" si="357"/>
        <v>0.58744711177577547</v>
      </c>
      <c r="CI1283">
        <f>INDEX(FX!$B$114:$AK$132,MATCH(Data!BQ1283,FX!$A$114:$A$132,0),MATCH(Data!D1283,Period,0))</f>
        <v>4.3497172700000002</v>
      </c>
    </row>
    <row r="1284" spans="1:87" x14ac:dyDescent="0.15">
      <c r="A1284" t="s">
        <v>80</v>
      </c>
      <c r="B1284" s="1">
        <f t="shared" si="366"/>
        <v>44044</v>
      </c>
      <c r="C1284" t="s">
        <v>50</v>
      </c>
      <c r="D1284" s="1">
        <v>44136</v>
      </c>
      <c r="E1284">
        <v>4.13940862724791</v>
      </c>
      <c r="F1284">
        <v>1.3141298527522061</v>
      </c>
      <c r="G1284">
        <v>1.9736176923190563</v>
      </c>
      <c r="H1284">
        <v>0.8039069725279</v>
      </c>
      <c r="I1284">
        <v>3.5999999999999992</v>
      </c>
      <c r="J1284">
        <v>1.9813325255280931</v>
      </c>
      <c r="K1284">
        <v>2.881079999999999</v>
      </c>
      <c r="L1284">
        <v>1.7320454938803072</v>
      </c>
      <c r="M1284">
        <v>1.2367354400000001</v>
      </c>
      <c r="N1284">
        <v>0.49428311069988268</v>
      </c>
      <c r="O1284">
        <v>0.75334139178615533</v>
      </c>
      <c r="P1284">
        <v>0.39118999999999998</v>
      </c>
      <c r="Q1284" t="str">
        <v>FWD Invest First</v>
      </c>
      <c r="R1284" t="str">
        <v>FWD Future First</v>
      </c>
      <c r="S1284" t="str">
        <v>FWD Family First</v>
      </c>
      <c r="T1284" t="str">
        <v>Medical Rider</v>
      </c>
      <c r="U1284" t="str">
        <v>FWD CI Rider</v>
      </c>
      <c r="V1284" t="str">
        <v>FWD ADB Rider</v>
      </c>
      <c r="W1284" t="str">
        <v>FWD Payor Lite Rider</v>
      </c>
      <c r="X1284" t="str">
        <v>FWD Payor Lite Rider</v>
      </c>
      <c r="Y1284">
        <v>0</v>
      </c>
      <c r="Z1284">
        <v>0</v>
      </c>
      <c r="AA1284">
        <v>2.4635811019728417</v>
      </c>
      <c r="AB1284">
        <v>0.45965342704220774</v>
      </c>
      <c r="AC1284">
        <v>0.38139477253485182</v>
      </c>
      <c r="AD1284">
        <v>0.44063957728528985</v>
      </c>
      <c r="AE1284">
        <v>0.16166302685564921</v>
      </c>
      <c r="AF1284">
        <v>3.0169130695473129E-2</v>
      </c>
      <c r="AG1284">
        <v>1.9460620916768197E-3</v>
      </c>
      <c r="AH1284">
        <v>3.1113530612383905E-3</v>
      </c>
      <c r="AI1284">
        <v>0</v>
      </c>
      <c r="AJ1284">
        <v>0</v>
      </c>
      <c r="AK1284">
        <v>0.19725017570868131</v>
      </c>
      <c r="AL1284">
        <v>0.612539198815651</v>
      </c>
      <c r="AM1284">
        <v>0.25438571745884875</v>
      </c>
      <c r="AN1284">
        <v>0.15782855680717439</v>
      </c>
      <c r="AO1284">
        <v>0.2117334646389864</v>
      </c>
      <c r="AP1284">
        <v>8.7319926170043902E-2</v>
      </c>
      <c r="AQ1284">
        <v>-2.2693270633734271E-2</v>
      </c>
      <c r="AR1284">
        <v>-9.6043578844853654E-4</v>
      </c>
      <c r="AS1284">
        <v>-1.6190102856564173E-3</v>
      </c>
      <c r="AT1284">
        <v>0</v>
      </c>
      <c r="AU1284">
        <v>0</v>
      </c>
      <c r="AV1284">
        <v>1.5595705569340645E-2</v>
      </c>
      <c r="AW1284" s="4" t="str">
        <v>Unit Linked</v>
      </c>
      <c r="AX1284" s="4" t="str">
        <v>Traditional Non Par</v>
      </c>
      <c r="AY1284" s="4" t="str">
        <v>Traditional Non Par</v>
      </c>
      <c r="AZ1284" s="4" t="str">
        <v>Riders</v>
      </c>
      <c r="BA1284" s="4" t="str">
        <v>Riders</v>
      </c>
      <c r="BB1284" s="4" t="str">
        <v>Riders</v>
      </c>
      <c r="BC1284" s="4" t="str">
        <v>Riders</v>
      </c>
      <c r="BD1284" s="4" t="str">
        <v>Riders</v>
      </c>
      <c r="BE1284" s="4">
        <v>0</v>
      </c>
      <c r="BF1284" s="4">
        <v>0</v>
      </c>
      <c r="BG1284" s="4">
        <v>0.2</v>
      </c>
      <c r="BH1284" s="4">
        <v>1</v>
      </c>
      <c r="BI1284" s="4">
        <v>1</v>
      </c>
      <c r="BJ1284" s="4">
        <v>1</v>
      </c>
      <c r="BK1284" s="4">
        <v>0.96</v>
      </c>
      <c r="BL1284" s="4">
        <v>0.99</v>
      </c>
      <c r="BM1284" s="4">
        <v>1</v>
      </c>
      <c r="BN1284" s="4">
        <v>1</v>
      </c>
      <c r="BO1284" s="4">
        <v>0</v>
      </c>
      <c r="BP1284" s="4">
        <v>0</v>
      </c>
      <c r="BQ1284" t="str">
        <f>VLOOKUP(A1284,Misc!$A$3:$B$11,2,FALSE)</f>
        <v>MYR</v>
      </c>
      <c r="BR1284">
        <f>INDEX(FX!$B$30:$AK$48,MATCH(Data!BQ1284,FX!$A$30:$A$48,0),MATCH(Data!D1284,Period,0))</f>
        <v>4.1899591599999999</v>
      </c>
      <c r="BS1284">
        <f t="shared" si="358"/>
        <v>0</v>
      </c>
      <c r="BT1284">
        <f t="shared" si="359"/>
        <v>0.98793531611604302</v>
      </c>
      <c r="BU1284">
        <f t="shared" si="360"/>
        <v>0</v>
      </c>
      <c r="BV1284">
        <f t="shared" si="361"/>
        <v>0.3136378667595906</v>
      </c>
      <c r="BW1284">
        <f t="shared" si="362"/>
        <v>0</v>
      </c>
      <c r="BX1284">
        <f t="shared" si="363"/>
        <v>0.47103506668047246</v>
      </c>
      <c r="BY1284">
        <f t="shared" si="364"/>
        <v>0</v>
      </c>
      <c r="BZ1284">
        <f t="shared" si="365"/>
        <v>0.1918651093792284</v>
      </c>
      <c r="CA1284">
        <f t="shared" si="350"/>
        <v>0.8276399996912901</v>
      </c>
      <c r="CB1284">
        <f t="shared" si="351"/>
        <v>0.45550834744900398</v>
      </c>
      <c r="CC1284">
        <f t="shared" si="352"/>
        <v>0.66236029175293931</v>
      </c>
      <c r="CD1284">
        <f t="shared" si="353"/>
        <v>0.39819725889455504</v>
      </c>
      <c r="CE1284" s="4" t="str">
        <f t="shared" si="354"/>
        <v/>
      </c>
      <c r="CF1284" s="4">
        <f t="shared" si="355"/>
        <v>0.31746801804051578</v>
      </c>
      <c r="CG1284" s="4" t="str">
        <f t="shared" si="356"/>
        <v/>
      </c>
      <c r="CH1284" s="4">
        <f t="shared" si="357"/>
        <v>0.61174089519712449</v>
      </c>
      <c r="CI1284">
        <f>INDEX(FX!$B$114:$AK$132,MATCH(Data!BQ1284,FX!$A$114:$A$132,0),MATCH(Data!D1284,Period,0))</f>
        <v>4.3497172700000002</v>
      </c>
    </row>
    <row r="1285" spans="1:87" x14ac:dyDescent="0.15">
      <c r="A1285" t="s">
        <v>80</v>
      </c>
      <c r="B1285" s="1">
        <f t="shared" si="366"/>
        <v>44044</v>
      </c>
      <c r="C1285" t="s">
        <v>50</v>
      </c>
      <c r="D1285" s="1">
        <v>44166</v>
      </c>
      <c r="E1285">
        <v>4.0335309239024308</v>
      </c>
      <c r="F1285">
        <v>1.2805170681164351</v>
      </c>
      <c r="G1285">
        <v>1.9231365421447923</v>
      </c>
      <c r="H1285">
        <v>0.78334465756474514</v>
      </c>
      <c r="I1285">
        <v>3.3900000000000023</v>
      </c>
      <c r="J1285">
        <v>1.865754794872289</v>
      </c>
      <c r="K1285">
        <v>2.7130170000000016</v>
      </c>
      <c r="L1285">
        <v>1.6310095067372905</v>
      </c>
      <c r="M1285">
        <v>2.6685648100000003</v>
      </c>
      <c r="N1285">
        <v>0.87923961989176957</v>
      </c>
      <c r="O1285">
        <v>1.3271533362681303</v>
      </c>
      <c r="P1285">
        <v>0.57986300000000002</v>
      </c>
      <c r="Q1285" t="str">
        <v>FWD Invest First</v>
      </c>
      <c r="R1285" t="str">
        <v>FWD Future First</v>
      </c>
      <c r="S1285" t="str">
        <v>FWD Family First</v>
      </c>
      <c r="T1285" t="str">
        <v>Medical Rider</v>
      </c>
      <c r="U1285" t="str">
        <v>FWD CI Rider</v>
      </c>
      <c r="V1285" t="str">
        <v>FWD ADB Rider</v>
      </c>
      <c r="W1285" t="str">
        <v>FWD Payor Lite Rider</v>
      </c>
      <c r="X1285" t="str">
        <v>FWD Payor Lite Rider</v>
      </c>
      <c r="Y1285">
        <v>0</v>
      </c>
      <c r="Z1285">
        <v>0</v>
      </c>
      <c r="AA1285">
        <v>2.4005676784211718</v>
      </c>
      <c r="AB1285">
        <v>0.44789642173720984</v>
      </c>
      <c r="AC1285">
        <v>0.37163946538345105</v>
      </c>
      <c r="AD1285">
        <v>0.42936890781357184</v>
      </c>
      <c r="AE1285">
        <v>0.15752801349004811</v>
      </c>
      <c r="AF1285">
        <v>2.9397465330295112E-2</v>
      </c>
      <c r="AG1285">
        <v>1.8962857580531855E-3</v>
      </c>
      <c r="AH1285">
        <v>3.0317709406783664E-3</v>
      </c>
      <c r="AI1285">
        <v>0</v>
      </c>
      <c r="AJ1285">
        <v>0</v>
      </c>
      <c r="AK1285">
        <v>0.19220491502795189</v>
      </c>
      <c r="AL1285">
        <v>0.59687168458360007</v>
      </c>
      <c r="AM1285">
        <v>0.24787904514069645</v>
      </c>
      <c r="AN1285">
        <v>0.15379162143261943</v>
      </c>
      <c r="AO1285">
        <v>0.20631775071072375</v>
      </c>
      <c r="AP1285">
        <v>8.5086459008014106E-2</v>
      </c>
      <c r="AQ1285">
        <v>-2.2112822653730269E-2</v>
      </c>
      <c r="AR1285">
        <v>-9.3586978285479941E-4</v>
      </c>
      <c r="AS1285">
        <v>-1.5775992759750714E-3</v>
      </c>
      <c r="AT1285">
        <v>0</v>
      </c>
      <c r="AU1285">
        <v>0</v>
      </c>
      <c r="AV1285">
        <v>1.5196798953341584E-2</v>
      </c>
      <c r="AW1285" s="4" t="str">
        <v>Unit Linked</v>
      </c>
      <c r="AX1285" s="4" t="str">
        <v>Traditional Non Par</v>
      </c>
      <c r="AY1285" s="4" t="str">
        <v>Traditional Non Par</v>
      </c>
      <c r="AZ1285" s="4" t="str">
        <v>Riders</v>
      </c>
      <c r="BA1285" s="4" t="str">
        <v>Riders</v>
      </c>
      <c r="BB1285" s="4" t="str">
        <v>Riders</v>
      </c>
      <c r="BC1285" s="4" t="str">
        <v>Riders</v>
      </c>
      <c r="BD1285" s="4" t="str">
        <v>Riders</v>
      </c>
      <c r="BE1285" s="4">
        <v>0</v>
      </c>
      <c r="BF1285" s="4">
        <v>0</v>
      </c>
      <c r="BG1285" s="4">
        <v>0.2</v>
      </c>
      <c r="BH1285" s="4">
        <v>1</v>
      </c>
      <c r="BI1285" s="4">
        <v>1</v>
      </c>
      <c r="BJ1285" s="4">
        <v>1</v>
      </c>
      <c r="BK1285" s="4">
        <v>0.96</v>
      </c>
      <c r="BL1285" s="4">
        <v>0.99</v>
      </c>
      <c r="BM1285" s="4">
        <v>1</v>
      </c>
      <c r="BN1285" s="4">
        <v>1</v>
      </c>
      <c r="BO1285" s="4">
        <v>0</v>
      </c>
      <c r="BP1285" s="4">
        <v>0</v>
      </c>
      <c r="BQ1285" t="str">
        <f>VLOOKUP(A1285,Misc!$A$3:$B$11,2,FALSE)</f>
        <v>MYR</v>
      </c>
      <c r="BR1285">
        <f>INDEX(FX!$B$30:$AK$48,MATCH(Data!BQ1285,FX!$A$30:$A$48,0),MATCH(Data!D1285,Period,0))</f>
        <v>4.1899591599999999</v>
      </c>
      <c r="BS1285">
        <f t="shared" si="358"/>
        <v>0</v>
      </c>
      <c r="BT1285">
        <f t="shared" si="359"/>
        <v>0.9626659282049973</v>
      </c>
      <c r="BU1285">
        <f t="shared" si="360"/>
        <v>0</v>
      </c>
      <c r="BV1285">
        <f t="shared" si="361"/>
        <v>0.30561564426237392</v>
      </c>
      <c r="BW1285">
        <f t="shared" si="362"/>
        <v>0</v>
      </c>
      <c r="BX1285">
        <f t="shared" si="363"/>
        <v>0.45898694204570539</v>
      </c>
      <c r="BY1285">
        <f t="shared" si="364"/>
        <v>0</v>
      </c>
      <c r="BZ1285">
        <f t="shared" si="365"/>
        <v>0.18695758780731056</v>
      </c>
      <c r="CA1285">
        <f t="shared" si="350"/>
        <v>0.77936099970929884</v>
      </c>
      <c r="CB1285">
        <f t="shared" si="351"/>
        <v>0.42893702718114574</v>
      </c>
      <c r="CC1285">
        <f t="shared" si="352"/>
        <v>0.6237226080673518</v>
      </c>
      <c r="CD1285">
        <f t="shared" si="353"/>
        <v>0.37496908545903962</v>
      </c>
      <c r="CE1285" s="4" t="str">
        <f t="shared" si="354"/>
        <v/>
      </c>
      <c r="CF1285" s="4">
        <f t="shared" si="355"/>
        <v>0.31746801804051572</v>
      </c>
      <c r="CG1285" s="4" t="str">
        <f t="shared" si="356"/>
        <v/>
      </c>
      <c r="CH1285" s="4">
        <f t="shared" si="357"/>
        <v>0.61174089519712449</v>
      </c>
      <c r="CI1285">
        <f>INDEX(FX!$B$114:$AK$132,MATCH(Data!BQ1285,FX!$A$114:$A$132,0),MATCH(Data!D1285,Period,0))</f>
        <v>4.3497172700000002</v>
      </c>
    </row>
    <row r="1286" spans="1:87" x14ac:dyDescent="0.15">
      <c r="A1286" t="s">
        <v>80</v>
      </c>
      <c r="B1286" s="1">
        <f t="shared" si="366"/>
        <v>44044</v>
      </c>
      <c r="C1286" t="s">
        <v>63</v>
      </c>
      <c r="D1286" s="1">
        <v>43831</v>
      </c>
      <c r="E1286">
        <f t="array" ref="E1286:E1297">TRANSPOSE('[15]BA_Key Metrics P1'!$F$6:$Q$6)</f>
        <v>0.99179579600000023</v>
      </c>
      <c r="F1286">
        <f t="array" ref="F1286:F1297">TRANSPOSE('[15]BA_Key Metrics P1'!$F$11:$Q$11)</f>
        <v>0.12367855140205744</v>
      </c>
      <c r="G1286">
        <f t="array" ref="G1286:G1297">TRANSPOSE('[15]BA_Key Metrics P1'!$F$16:$Q$16)</f>
        <v>7.9976654480184678E-2</v>
      </c>
      <c r="H1286">
        <f t="array" ref="H1286:H1297">TRANSPOSE('[15]BA_Key Metrics P1'!$F$21:$Q$21)</f>
        <v>1.7848659136605927E-2</v>
      </c>
      <c r="I1286">
        <f t="array" ref="I1286:I1297">TRANSPOSE('[15]BA_Key Metrics P1'!$F$7:$Q$7)</f>
        <v>1.1999999999999997</v>
      </c>
      <c r="J1286">
        <f t="array" ref="J1286:J1297">TRANSPOSE('[15]BA_Key Metrics P1'!$F$12:$Q$12)</f>
        <v>0.30308939891152265</v>
      </c>
      <c r="K1286">
        <f t="array" ref="K1286:K1297">TRANSPOSE('[15]BA_Key Metrics P1'!$F$17:$Q$17)</f>
        <v>0.15966798466854637</v>
      </c>
      <c r="L1286">
        <f t="array" ref="L1286:L1297">TRANSPOSE('[15]BA_Key Metrics P1'!$F$22:$Q$22)</f>
        <v>6.3271892561540366E-2</v>
      </c>
      <c r="M1286">
        <f t="array" ref="M1286:M1297">TRANSPOSE('[15]BA_Key Metrics P1'!$F$9:$Q$9)</f>
        <v>0.92117335800000011</v>
      </c>
      <c r="N1286">
        <f t="array" ref="N1286:N1297">TRANSPOSE('[15]BA_Key Metrics P1'!$F$14:$Q$14)</f>
        <v>7.3236139241204909E-2</v>
      </c>
      <c r="O1286">
        <f t="array" ref="O1286:O1297">TRANSPOSE('[15]BA_Key Metrics P1'!$F$19:$Q$19)</f>
        <v>0</v>
      </c>
      <c r="P1286">
        <f t="array" ref="P1286:P1297">TRANSPOSE('[15]BA_Key Metrics P1'!$F$24:$Q$24)</f>
        <v>0</v>
      </c>
      <c r="Q1286" t="str">
        <f t="array" ref="Q1286:Q1297">'[15]BA_Key Products'!$D$6</f>
        <v>Takaful Future Smart</v>
      </c>
      <c r="R1286" t="str">
        <f t="array" ref="R1286:R1297">'[15]BA_Key Products'!$D$9</f>
        <v>LifeSelect Single</v>
      </c>
      <c r="S1286" t="str">
        <f t="array" ref="S1286:S1297">'[15]BA_Key Products'!$D$12</f>
        <v>Future Secure</v>
      </c>
      <c r="T1286" t="str">
        <f t="array" ref="T1286:T1297">'[15]BA_Key Products'!$D$15</f>
        <v>Retirement Regular</v>
      </c>
      <c r="U1286" t="str">
        <f t="array" ref="U1286:U1297">'[15]BA_Key Products'!$D$18</f>
        <v>Takaful Future Select</v>
      </c>
      <c r="V1286" t="str">
        <f t="array" ref="V1286:V1297">'[15]BA_Key Products'!$D$21</f>
        <v>LifeSelect Regular</v>
      </c>
      <c r="W1286" t="str">
        <f t="array" ref="W1286:W1297">'[15]BA_Key Products'!$D$24</f>
        <v xml:space="preserve">Protector </v>
      </c>
      <c r="X1286" t="str">
        <f t="array" ref="X1286:X1297">'[15]BA_Key Products'!$D$27</f>
        <v>Education Regular</v>
      </c>
      <c r="Y1286" t="str">
        <f t="array" ref="Y1286:Y1297">'[15]BA_Key Products'!$D$30</f>
        <v>Protector (Premier)</v>
      </c>
      <c r="Z1286" t="str">
        <f t="array" ref="Z1286:Z1297">'[15]BA_Key Products'!$D$33</f>
        <v>Takaful Card Protector</v>
      </c>
      <c r="AA1286">
        <f t="array" ref="AA1286:AA1297">TRANSPOSE('[15]BA_Key Products'!$F$6:$Q$6)</f>
        <v>0.44220399999999999</v>
      </c>
      <c r="AB1286">
        <f t="array" ref="AB1286:AB1297">TRANSPOSE('[15]BA_Key Products'!$F$9:$Q$9)</f>
        <v>0.12100000000000023</v>
      </c>
      <c r="AC1286">
        <f t="array" ref="AC1286:AC1297">TRANSPOSE('[15]BA_Key Products'!$F$12:$Q$12)</f>
        <v>0.1812</v>
      </c>
      <c r="AD1286">
        <f t="array" ref="AD1286:AD1297">TRANSPOSE('[15]BA_Key Products'!$F$15:$Q$15)</f>
        <v>0.114</v>
      </c>
      <c r="AE1286">
        <f t="array" ref="AE1286:AE1297">TRANSPOSE('[15]BA_Key Products'!$F$18:$Q$18)</f>
        <v>0</v>
      </c>
      <c r="AF1286">
        <f t="array" ref="AF1286:AF1297">TRANSPOSE('[15]BA_Key Products'!$F$21:$Q$21)</f>
        <v>3.5520000000000003E-2</v>
      </c>
      <c r="AG1286">
        <f t="array" ref="AG1286:AG1297">TRANSPOSE('[15]BA_Key Products'!$F$24:$Q$24)</f>
        <v>1.8317760000000009E-2</v>
      </c>
      <c r="AH1286">
        <f t="array" ref="AH1286:AH1297">TRANSPOSE('[15]BA_Key Products'!$F$27:$Q$27)</f>
        <v>6.0000000000000001E-3</v>
      </c>
      <c r="AI1286">
        <f t="array" ref="AI1286:AI1297">TRANSPOSE('[15]BA_Key Products'!$F$30:$Q$30)</f>
        <v>4.2259919999999999E-2</v>
      </c>
      <c r="AJ1286">
        <f t="array" ref="AJ1286:AJ1297">TRANSPOSE('[15]BA_Key Products'!$F$33:$Q$33)</f>
        <v>8.8547759999999982E-3</v>
      </c>
      <c r="AK1286">
        <f t="array" ref="AK1286:AK1297">TRANSPOSE('[15]BA_Key Products'!$F$36:$Q$36)</f>
        <v>2.2439340000000047E-2</v>
      </c>
      <c r="AL1286">
        <f t="array" ref="AL1286:AL1297">TRANSPOSE('[15]BA_Key Products'!$F$7:$Q$7)</f>
        <v>3.8046884462409961E-2</v>
      </c>
      <c r="AM1286">
        <f t="array" ref="AM1286:AM1297">TRANSPOSE('[15]BA_Key Products'!$F$10:$Q$10)</f>
        <v>2.8387828407973676E-2</v>
      </c>
      <c r="AN1286">
        <f t="array" ref="AN1286:AN1297">TRANSPOSE('[15]BA_Key Products'!$F$13:$Q$13)</f>
        <v>2.60988115580696E-2</v>
      </c>
      <c r="AO1286">
        <f t="array" ref="AO1286:AO1297">TRANSPOSE('[15]BA_Key Products'!$F$16:$Q$16)</f>
        <v>9.2632315098424252E-4</v>
      </c>
      <c r="AP1286">
        <f t="array" ref="AP1286:AP1297">TRANSPOSE('[15]BA_Key Products'!$F$19:$Q$19)</f>
        <v>0</v>
      </c>
      <c r="AQ1286">
        <f t="array" ref="AQ1286:AQ1297">TRANSPOSE('[15]BA_Key Products'!$F$22:$Q$22)</f>
        <v>9.2632315098424252E-4</v>
      </c>
      <c r="AR1286">
        <f t="array" ref="AR1286:AR1297">TRANSPOSE('[15]BA_Key Products'!$F$25:$Q$25)</f>
        <v>5.8286173384678496E-3</v>
      </c>
      <c r="AS1286">
        <f t="array" ref="AS1286:AS1297">TRANSPOSE('[15]BA_Key Products'!$F$28:$Q$28)</f>
        <v>1.5702490393524279E-3</v>
      </c>
      <c r="AT1286">
        <f t="array" ref="AT1286:AT1297">TRANSPOSE('[15]BA_Key Products'!$F$31:$Q$31)</f>
        <v>1.3499159088679477E-2</v>
      </c>
      <c r="AU1286">
        <f t="array" ref="AU1286:AU1297">TRANSPOSE('[15]BA_Key Products'!$F$34:$Q$35)</f>
        <v>0</v>
      </c>
      <c r="AV1286">
        <f t="array" ref="AV1286:AV1297">TRANSPOSE('[15]BA_Key Products'!$F$37:$Q$37)</f>
        <v>8.3943552051359699E-3</v>
      </c>
      <c r="AW1286" s="4" t="str">
        <f t="array" ref="AW1286:AW1297">'[15]BA_Key Products'!$D$8</f>
        <v>Traditional Non Par</v>
      </c>
      <c r="AX1286" s="4" t="str">
        <f t="array" ref="AX1286:AX1297">'[15]BA_Key Products'!$D$11</f>
        <v>Unit Linked</v>
      </c>
      <c r="AY1286" s="4" t="str">
        <f t="array" ref="AY1286:AY1297">'[15]BA_Key Products'!$D$14</f>
        <v>Traditional Non Par</v>
      </c>
      <c r="AZ1286" s="4" t="str">
        <f t="array" ref="AZ1286:AZ1297">'[15]BA_Key Products'!$D$17</f>
        <v>Unit Linked</v>
      </c>
      <c r="BA1286" s="4" t="str">
        <f t="array" ref="BA1286:BA1297">'[15]BA_Key Products'!$D$20</f>
        <v>Traditional Non Par</v>
      </c>
      <c r="BB1286" s="4" t="str">
        <f t="array" ref="BB1286:BB1297">'[15]BA_Key Products'!$D$23</f>
        <v>Traditional Non Par</v>
      </c>
      <c r="BC1286" s="4" t="str">
        <f t="array" ref="BC1286:BC1297">'[15]BA_Key Products'!$D$26</f>
        <v>Traditional Non Par</v>
      </c>
      <c r="BD1286" s="4" t="str">
        <f t="array" ref="BD1286:BD1297">'[15]BA_Key Products'!$D$29</f>
        <v>Unit Linked</v>
      </c>
      <c r="BE1286" s="4" t="str">
        <f t="array" ref="BE1286:BE1297">'[15]BA_Key Products'!$D$32</f>
        <v>Traditional Non Par</v>
      </c>
      <c r="BF1286" s="4" t="str">
        <f t="array" ref="BF1286:BF1297">'[15]BA_Key Products'!$D$35</f>
        <v>Unit Linked</v>
      </c>
      <c r="BG1286" s="4">
        <f t="array" ref="BG1286:BG1297">'[15]BA_Key Products'!$D$7</f>
        <v>4.6851184931659871E-2</v>
      </c>
      <c r="BH1286" s="4">
        <f t="array" ref="BH1286:BH1297">'[15]BA_Key Products'!$D$10</f>
        <v>0.01</v>
      </c>
      <c r="BI1286" s="4">
        <f t="array" ref="BI1286:BI1297">'[15]BA_Key Products'!$D$13</f>
        <v>3.202217055199142E-2</v>
      </c>
      <c r="BJ1286" s="4">
        <f t="array" ref="BJ1286:BJ1297">'[15]BA_Key Products'!$D$16</f>
        <v>0</v>
      </c>
      <c r="BK1286" s="4">
        <f t="array" ref="BK1286:BK1297">'[15]BA_Key Products'!$D$19</f>
        <v>0.15</v>
      </c>
      <c r="BL1286" s="4">
        <f t="array" ref="BL1286:BL1297">'[15]BA_Key Products'!$D$22</f>
        <v>0.17</v>
      </c>
      <c r="BM1286" s="4">
        <f t="array" ref="BM1286:BM1297">'[15]BA_Key Products'!$D$25</f>
        <v>0.62</v>
      </c>
      <c r="BN1286" s="4">
        <f t="array" ref="BN1286:BN1297">'[15]BA_Key Products'!$D$28</f>
        <v>0.06</v>
      </c>
      <c r="BO1286" s="4">
        <f t="array" ref="BO1286:BO1297">'[15]BA_Key Products'!$D$31</f>
        <v>0.62</v>
      </c>
      <c r="BP1286" s="4">
        <f t="array" ref="BP1286:BP1297">'[15]BA_Key Products'!$D$34</f>
        <v>0</v>
      </c>
      <c r="BQ1286" t="str">
        <f>VLOOKUP(A1286,Misc!$A$3:$B$11,2,FALSE)</f>
        <v>MYR</v>
      </c>
      <c r="BR1286">
        <f>INDEX(FX!$B$30:$AK$48,MATCH(Data!BQ1286,FX!$A$30:$A$48,0),MATCH(Data!D1286,Period,0))</f>
        <v>4.0773475799999996</v>
      </c>
      <c r="BS1286">
        <f t="shared" si="358"/>
        <v>0.24324533941254042</v>
      </c>
      <c r="BT1286">
        <f t="shared" si="359"/>
        <v>0</v>
      </c>
      <c r="BU1286">
        <f t="shared" si="360"/>
        <v>3.0333090072752016E-2</v>
      </c>
      <c r="BV1286">
        <f t="shared" si="361"/>
        <v>0</v>
      </c>
      <c r="BW1286">
        <f t="shared" si="362"/>
        <v>1.9614872882675528E-2</v>
      </c>
      <c r="BX1286">
        <f t="shared" si="363"/>
        <v>0</v>
      </c>
      <c r="BY1286">
        <f t="shared" si="364"/>
        <v>4.3775171938140066E-3</v>
      </c>
      <c r="BZ1286">
        <f t="shared" si="365"/>
        <v>0</v>
      </c>
      <c r="CA1286">
        <f t="shared" si="350"/>
        <v>0.29004715177774937</v>
      </c>
      <c r="CB1286">
        <f t="shared" si="351"/>
        <v>7.3258514073597708E-2</v>
      </c>
      <c r="CC1286">
        <f t="shared" si="352"/>
        <v>3.8592703486004368E-2</v>
      </c>
      <c r="CD1286">
        <f t="shared" si="353"/>
        <v>1.5293193520885462E-2</v>
      </c>
      <c r="CE1286" s="4">
        <f t="shared" si="354"/>
        <v>0.12470162900555128</v>
      </c>
      <c r="CF1286" s="4" t="str">
        <f t="shared" si="355"/>
        <v/>
      </c>
      <c r="CG1286" s="4">
        <f t="shared" si="356"/>
        <v>0.14431491098713667</v>
      </c>
      <c r="CH1286" s="4" t="str">
        <f t="shared" si="357"/>
        <v/>
      </c>
      <c r="CI1286">
        <f>INDEX(FX!$B$114:$AK$132,MATCH(Data!BQ1286,FX!$A$114:$A$132,0),MATCH(Data!D1286,Period,0))</f>
        <v>4.1372583479789107</v>
      </c>
    </row>
    <row r="1287" spans="1:87" x14ac:dyDescent="0.15">
      <c r="A1287" t="s">
        <v>80</v>
      </c>
      <c r="B1287" s="1">
        <f t="shared" si="366"/>
        <v>44044</v>
      </c>
      <c r="C1287" t="s">
        <v>63</v>
      </c>
      <c r="D1287" s="1">
        <v>43862</v>
      </c>
      <c r="E1287">
        <v>1.5344344590000001</v>
      </c>
      <c r="F1287">
        <v>0.24526233326892594</v>
      </c>
      <c r="G1287">
        <v>7.9015881263182805E-2</v>
      </c>
      <c r="H1287">
        <v>1.4698437116438095E-2</v>
      </c>
      <c r="I1287">
        <v>1.2027272727272726</v>
      </c>
      <c r="J1287">
        <v>0.30377823845450341</v>
      </c>
      <c r="K1287">
        <v>0.160030866451884</v>
      </c>
      <c r="L1287">
        <v>6.3415692317362077E-2</v>
      </c>
      <c r="M1287">
        <v>1.2215978339999998</v>
      </c>
      <c r="N1287">
        <v>0.14481903959118467</v>
      </c>
      <c r="O1287">
        <v>0</v>
      </c>
      <c r="P1287">
        <v>0</v>
      </c>
      <c r="Q1287" t="str">
        <v>Takaful Future Smart</v>
      </c>
      <c r="R1287" t="str">
        <v>LifeSelect Single</v>
      </c>
      <c r="S1287" t="str">
        <v>Future Secure</v>
      </c>
      <c r="T1287" t="str">
        <v>Retirement Regular</v>
      </c>
      <c r="U1287" t="str">
        <v>Takaful Future Select</v>
      </c>
      <c r="V1287" t="str">
        <v>LifeSelect Regular</v>
      </c>
      <c r="W1287" t="str">
        <v xml:space="preserve">Protector </v>
      </c>
      <c r="X1287" t="str">
        <v>Education Regular</v>
      </c>
      <c r="Y1287" t="str">
        <v>Protector (Premier)</v>
      </c>
      <c r="Z1287" t="str">
        <v>Takaful Card Protector</v>
      </c>
      <c r="AA1287">
        <v>0.62740200000000002</v>
      </c>
      <c r="AB1287">
        <v>0.49009999999999998</v>
      </c>
      <c r="AC1287">
        <v>0.2356</v>
      </c>
      <c r="AD1287">
        <v>0.03</v>
      </c>
      <c r="AE1287">
        <v>0</v>
      </c>
      <c r="AF1287">
        <v>4.7719999999999999E-2</v>
      </c>
      <c r="AG1287">
        <v>1.5251999999999996E-2</v>
      </c>
      <c r="AH1287">
        <v>2.8799999999999999E-2</v>
      </c>
      <c r="AI1287">
        <v>1.1661959999999999E-2</v>
      </c>
      <c r="AJ1287">
        <v>8.9139390000000009E-3</v>
      </c>
      <c r="AK1287">
        <v>3.8984560000000085E-2</v>
      </c>
      <c r="AL1287">
        <v>5.5716043721135908E-2</v>
      </c>
      <c r="AM1287">
        <v>0.11996813557088921</v>
      </c>
      <c r="AN1287">
        <v>3.5137475042531119E-2</v>
      </c>
      <c r="AO1287">
        <v>-1.7476710311608223E-4</v>
      </c>
      <c r="AP1287">
        <v>0</v>
      </c>
      <c r="AQ1287">
        <v>-1.7476710311608223E-4</v>
      </c>
      <c r="AR1287">
        <v>4.5702922947247256E-3</v>
      </c>
      <c r="AS1287">
        <v>7.1026794250737355E-3</v>
      </c>
      <c r="AT1287">
        <v>3.3600515503943991E-3</v>
      </c>
      <c r="AU1287">
        <v>0</v>
      </c>
      <c r="AV1287">
        <v>1.9757189870408989E-2</v>
      </c>
      <c r="AW1287" s="4" t="str">
        <v>Traditional Non Par</v>
      </c>
      <c r="AX1287" s="4" t="str">
        <v>Unit Linked</v>
      </c>
      <c r="AY1287" s="4" t="str">
        <v>Traditional Non Par</v>
      </c>
      <c r="AZ1287" s="4" t="str">
        <v>Unit Linked</v>
      </c>
      <c r="BA1287" s="4" t="str">
        <v>Traditional Non Par</v>
      </c>
      <c r="BB1287" s="4" t="str">
        <v>Traditional Non Par</v>
      </c>
      <c r="BC1287" s="4" t="str">
        <v>Traditional Non Par</v>
      </c>
      <c r="BD1287" s="4" t="str">
        <v>Unit Linked</v>
      </c>
      <c r="BE1287" s="4" t="str">
        <v>Traditional Non Par</v>
      </c>
      <c r="BF1287" s="4" t="str">
        <v>Unit Linked</v>
      </c>
      <c r="BG1287" s="4">
        <v>4.6851184931659871E-2</v>
      </c>
      <c r="BH1287" s="4">
        <v>0.01</v>
      </c>
      <c r="BI1287" s="4">
        <v>3.202217055199142E-2</v>
      </c>
      <c r="BJ1287" s="4">
        <v>0</v>
      </c>
      <c r="BK1287" s="4">
        <v>0.15</v>
      </c>
      <c r="BL1287" s="4">
        <v>0.17</v>
      </c>
      <c r="BM1287" s="4">
        <v>0.62</v>
      </c>
      <c r="BN1287" s="4">
        <v>0.06</v>
      </c>
      <c r="BO1287" s="4">
        <v>0.62</v>
      </c>
      <c r="BP1287" s="4">
        <v>0</v>
      </c>
      <c r="BQ1287" t="str">
        <f>VLOOKUP(A1287,Misc!$A$3:$B$11,2,FALSE)</f>
        <v>MYR</v>
      </c>
      <c r="BR1287">
        <f>INDEX(FX!$B$30:$AK$48,MATCH(Data!BQ1287,FX!$A$30:$A$48,0),MATCH(Data!D1287,Period,0))</f>
        <v>4.1595498400000004</v>
      </c>
      <c r="BS1287">
        <f t="shared" si="358"/>
        <v>0.36889435588539549</v>
      </c>
      <c r="BT1287">
        <f t="shared" si="359"/>
        <v>0</v>
      </c>
      <c r="BU1287">
        <f t="shared" si="360"/>
        <v>5.8963672200866311E-2</v>
      </c>
      <c r="BV1287">
        <f t="shared" si="361"/>
        <v>0</v>
      </c>
      <c r="BW1287">
        <f t="shared" si="362"/>
        <v>1.8996257841012623E-2</v>
      </c>
      <c r="BX1287">
        <f t="shared" si="363"/>
        <v>0</v>
      </c>
      <c r="BY1287">
        <f t="shared" si="364"/>
        <v>3.5336605358329098E-3</v>
      </c>
      <c r="BZ1287">
        <f t="shared" si="365"/>
        <v>0</v>
      </c>
      <c r="CA1287">
        <f t="shared" si="350"/>
        <v>0.29070634984997157</v>
      </c>
      <c r="CB1287">
        <f t="shared" si="351"/>
        <v>7.3425010696492266E-2</v>
      </c>
      <c r="CC1287">
        <f t="shared" si="352"/>
        <v>3.868041417574529E-2</v>
      </c>
      <c r="CD1287">
        <f t="shared" si="353"/>
        <v>1.532795077888748E-2</v>
      </c>
      <c r="CE1287" s="4">
        <f t="shared" si="354"/>
        <v>0.15983891122255223</v>
      </c>
      <c r="CF1287" s="4" t="str">
        <f t="shared" si="355"/>
        <v/>
      </c>
      <c r="CG1287" s="4">
        <f t="shared" si="356"/>
        <v>5.9929451540858956E-2</v>
      </c>
      <c r="CH1287" s="4" t="str">
        <f t="shared" si="357"/>
        <v/>
      </c>
      <c r="CI1287">
        <f>INDEX(FX!$B$114:$AK$132,MATCH(Data!BQ1287,FX!$A$114:$A$132,0),MATCH(Data!D1287,Period,0))</f>
        <v>4.1372583479789107</v>
      </c>
    </row>
    <row r="1288" spans="1:87" x14ac:dyDescent="0.15">
      <c r="A1288" t="s">
        <v>80</v>
      </c>
      <c r="B1288" s="1">
        <f t="shared" si="366"/>
        <v>44044</v>
      </c>
      <c r="C1288" t="s">
        <v>63</v>
      </c>
      <c r="D1288" s="1">
        <v>43891</v>
      </c>
      <c r="E1288">
        <v>1.4071410259999999</v>
      </c>
      <c r="F1288">
        <v>0.21234692640270428</v>
      </c>
      <c r="G1288">
        <v>0.10481597201044132</v>
      </c>
      <c r="H1288">
        <v>1.9651307114962536E-2</v>
      </c>
      <c r="I1288">
        <v>1.3027272727272727</v>
      </c>
      <c r="J1288">
        <v>0.32903568836379693</v>
      </c>
      <c r="K1288">
        <v>0.17333653184092951</v>
      </c>
      <c r="L1288">
        <v>6.8688350030823742E-2</v>
      </c>
      <c r="M1288">
        <v>1.121016137</v>
      </c>
      <c r="N1288">
        <v>9.0945137142402557E-2</v>
      </c>
      <c r="O1288">
        <v>0</v>
      </c>
      <c r="P1288">
        <v>0</v>
      </c>
      <c r="Q1288" t="str">
        <v>Takaful Future Smart</v>
      </c>
      <c r="R1288" t="str">
        <v>LifeSelect Single</v>
      </c>
      <c r="S1288" t="str">
        <v>Future Secure</v>
      </c>
      <c r="T1288" t="str">
        <v>Retirement Regular</v>
      </c>
      <c r="U1288" t="str">
        <v>Takaful Future Select</v>
      </c>
      <c r="V1288" t="str">
        <v>LifeSelect Regular</v>
      </c>
      <c r="W1288" t="str">
        <v xml:space="preserve">Protector </v>
      </c>
      <c r="X1288" t="str">
        <v>Education Regular</v>
      </c>
      <c r="Y1288" t="str">
        <v>Protector (Premier)</v>
      </c>
      <c r="Z1288" t="str">
        <v>Takaful Card Protector</v>
      </c>
      <c r="AA1288">
        <v>0.72527949999999997</v>
      </c>
      <c r="AB1288">
        <v>0.28830800000000001</v>
      </c>
      <c r="AC1288">
        <v>0.16650000000000001</v>
      </c>
      <c r="AD1288">
        <v>-1.2E-2</v>
      </c>
      <c r="AE1288">
        <v>0</v>
      </c>
      <c r="AF1288">
        <v>0.105</v>
      </c>
      <c r="AG1288">
        <v>3.2137440000000003E-2</v>
      </c>
      <c r="AH1288">
        <v>3.5639999999999998E-2</v>
      </c>
      <c r="AI1288">
        <v>1.1162159999999996E-2</v>
      </c>
      <c r="AJ1288">
        <v>8.6218660000000006E-3</v>
      </c>
      <c r="AK1288">
        <v>4.6492059999999932E-2</v>
      </c>
      <c r="AL1288">
        <v>6.7088860971643238E-2</v>
      </c>
      <c r="AM1288">
        <v>7.2831076208952766E-2</v>
      </c>
      <c r="AN1288">
        <v>2.4557251743848114E-2</v>
      </c>
      <c r="AO1288">
        <v>-1.57362002083701E-4</v>
      </c>
      <c r="AP1288">
        <v>0</v>
      </c>
      <c r="AQ1288">
        <v>-1.57362002083701E-4</v>
      </c>
      <c r="AR1288">
        <v>9.9011013660963657E-3</v>
      </c>
      <c r="AS1288">
        <v>7.5869815494237795E-3</v>
      </c>
      <c r="AT1288">
        <v>3.5643305907500349E-3</v>
      </c>
      <c r="AU1288">
        <v>0</v>
      </c>
      <c r="AV1288">
        <v>2.713204797615739E-2</v>
      </c>
      <c r="AW1288" s="4" t="str">
        <v>Traditional Non Par</v>
      </c>
      <c r="AX1288" s="4" t="str">
        <v>Unit Linked</v>
      </c>
      <c r="AY1288" s="4" t="str">
        <v>Traditional Non Par</v>
      </c>
      <c r="AZ1288" s="4" t="str">
        <v>Unit Linked</v>
      </c>
      <c r="BA1288" s="4" t="str">
        <v>Traditional Non Par</v>
      </c>
      <c r="BB1288" s="4" t="str">
        <v>Traditional Non Par</v>
      </c>
      <c r="BC1288" s="4" t="str">
        <v>Traditional Non Par</v>
      </c>
      <c r="BD1288" s="4" t="str">
        <v>Unit Linked</v>
      </c>
      <c r="BE1288" s="4" t="str">
        <v>Traditional Non Par</v>
      </c>
      <c r="BF1288" s="4" t="str">
        <v>Unit Linked</v>
      </c>
      <c r="BG1288" s="4">
        <v>4.6851184931659871E-2</v>
      </c>
      <c r="BH1288" s="4">
        <v>0.01</v>
      </c>
      <c r="BI1288" s="4">
        <v>3.202217055199142E-2</v>
      </c>
      <c r="BJ1288" s="4">
        <v>0</v>
      </c>
      <c r="BK1288" s="4">
        <v>0.15</v>
      </c>
      <c r="BL1288" s="4">
        <v>0.17</v>
      </c>
      <c r="BM1288" s="4">
        <v>0.62</v>
      </c>
      <c r="BN1288" s="4">
        <v>0.06</v>
      </c>
      <c r="BO1288" s="4">
        <v>0.62</v>
      </c>
      <c r="BP1288" s="4">
        <v>0</v>
      </c>
      <c r="BQ1288" t="str">
        <f>VLOOKUP(A1288,Misc!$A$3:$B$11,2,FALSE)</f>
        <v>MYR</v>
      </c>
      <c r="BR1288">
        <f>INDEX(FX!$B$30:$AK$48,MATCH(Data!BQ1288,FX!$A$30:$A$48,0),MATCH(Data!D1288,Period,0))</f>
        <v>4.2902567500000002</v>
      </c>
      <c r="BS1288">
        <f t="shared" si="358"/>
        <v>0.32798527174393466</v>
      </c>
      <c r="BT1288">
        <f t="shared" si="359"/>
        <v>0</v>
      </c>
      <c r="BU1288">
        <f t="shared" si="360"/>
        <v>4.9495155832504495E-2</v>
      </c>
      <c r="BV1288">
        <f t="shared" si="361"/>
        <v>0</v>
      </c>
      <c r="BW1288">
        <f t="shared" si="362"/>
        <v>2.4431165340032694E-2</v>
      </c>
      <c r="BX1288">
        <f t="shared" si="363"/>
        <v>0</v>
      </c>
      <c r="BY1288">
        <f t="shared" si="364"/>
        <v>4.5804501362214593E-3</v>
      </c>
      <c r="BZ1288">
        <f t="shared" si="365"/>
        <v>0</v>
      </c>
      <c r="CA1288">
        <f t="shared" si="350"/>
        <v>0.31487694583145071</v>
      </c>
      <c r="CB1288">
        <f t="shared" si="351"/>
        <v>7.9529886869292063E-2</v>
      </c>
      <c r="CC1288">
        <f t="shared" si="352"/>
        <v>4.1896472799578983E-2</v>
      </c>
      <c r="CD1288">
        <f t="shared" si="353"/>
        <v>1.6602383572294595E-2</v>
      </c>
      <c r="CE1288" s="4">
        <f t="shared" si="354"/>
        <v>0.15090664153708236</v>
      </c>
      <c r="CF1288" s="4" t="str">
        <f t="shared" si="355"/>
        <v/>
      </c>
      <c r="CG1288" s="4">
        <f t="shared" si="356"/>
        <v>9.2543402665951055E-2</v>
      </c>
      <c r="CH1288" s="4" t="str">
        <f t="shared" si="357"/>
        <v/>
      </c>
      <c r="CI1288">
        <f>INDEX(FX!$B$114:$AK$132,MATCH(Data!BQ1288,FX!$A$114:$A$132,0),MATCH(Data!D1288,Period,0))</f>
        <v>4.1372583479789107</v>
      </c>
    </row>
    <row r="1289" spans="1:87" x14ac:dyDescent="0.15">
      <c r="A1289" t="s">
        <v>80</v>
      </c>
      <c r="B1289" s="1">
        <f t="shared" si="366"/>
        <v>44044</v>
      </c>
      <c r="C1289" t="s">
        <v>63</v>
      </c>
      <c r="D1289" s="1">
        <v>43922</v>
      </c>
      <c r="E1289">
        <v>0.25737635799999997</v>
      </c>
      <c r="F1289">
        <v>3.8767287921495849E-2</v>
      </c>
      <c r="G1289">
        <v>2.6974300609530901E-2</v>
      </c>
      <c r="H1289">
        <v>6.3029181364468419E-3</v>
      </c>
      <c r="I1289">
        <v>1.3027272727272727</v>
      </c>
      <c r="J1289">
        <v>0.32903568836379693</v>
      </c>
      <c r="K1289">
        <v>0.17333653184092951</v>
      </c>
      <c r="L1289">
        <v>6.8688350030823742E-2</v>
      </c>
      <c r="M1289">
        <v>1.218086386</v>
      </c>
      <c r="N1289">
        <v>0.11265769836772065</v>
      </c>
      <c r="O1289">
        <v>2.8796234183593311E-2</v>
      </c>
      <c r="P1289">
        <v>1.9795E-2</v>
      </c>
      <c r="Q1289" t="str">
        <v>Takaful Future Smart</v>
      </c>
      <c r="R1289" t="str">
        <v>LifeSelect Single</v>
      </c>
      <c r="S1289" t="str">
        <v>Future Secure</v>
      </c>
      <c r="T1289" t="str">
        <v>Retirement Regular</v>
      </c>
      <c r="U1289" t="str">
        <v>Takaful Future Select</v>
      </c>
      <c r="V1289" t="str">
        <v>LifeSelect Regular</v>
      </c>
      <c r="W1289" t="str">
        <v xml:space="preserve">Protector </v>
      </c>
      <c r="X1289" t="str">
        <v>Education Regular</v>
      </c>
      <c r="Y1289" t="str">
        <v>Protector (Premier)</v>
      </c>
      <c r="Z1289" t="str">
        <v>Takaful Card Protector</v>
      </c>
      <c r="AA1289">
        <v>6.3837500000000005E-2</v>
      </c>
      <c r="AB1289">
        <v>3.3000000000000002E-2</v>
      </c>
      <c r="AC1289">
        <v>0.09</v>
      </c>
      <c r="AD1289">
        <v>6.0000000000000001E-3</v>
      </c>
      <c r="AE1289">
        <v>0</v>
      </c>
      <c r="AF1289">
        <v>0.03</v>
      </c>
      <c r="AG1289">
        <v>1.4404439999999999E-2</v>
      </c>
      <c r="AH1289">
        <v>2E-3</v>
      </c>
      <c r="AI1289">
        <v>0</v>
      </c>
      <c r="AJ1289">
        <v>8.3360579999999986E-3</v>
      </c>
      <c r="AK1289">
        <v>9.7983599999999799E-3</v>
      </c>
      <c r="AL1289">
        <v>6.0575733852596021E-3</v>
      </c>
      <c r="AM1289">
        <v>8.0198691406834326E-3</v>
      </c>
      <c r="AN1289">
        <v>1.328686447639449E-2</v>
      </c>
      <c r="AO1289">
        <v>-2.1365191728029732E-4</v>
      </c>
      <c r="AP1289">
        <v>0</v>
      </c>
      <c r="AQ1289">
        <v>-2.1365191728029732E-4</v>
      </c>
      <c r="AR1289">
        <v>4.6419354024980096E-3</v>
      </c>
      <c r="AS1289">
        <v>5.4054660494262565E-4</v>
      </c>
      <c r="AT1289">
        <v>0</v>
      </c>
      <c r="AU1289">
        <v>0</v>
      </c>
      <c r="AV1289">
        <v>6.647802746278287E-3</v>
      </c>
      <c r="AW1289" s="4" t="str">
        <v>Traditional Non Par</v>
      </c>
      <c r="AX1289" s="4" t="str">
        <v>Unit Linked</v>
      </c>
      <c r="AY1289" s="4" t="str">
        <v>Traditional Non Par</v>
      </c>
      <c r="AZ1289" s="4" t="str">
        <v>Unit Linked</v>
      </c>
      <c r="BA1289" s="4" t="str">
        <v>Traditional Non Par</v>
      </c>
      <c r="BB1289" s="4" t="str">
        <v>Traditional Non Par</v>
      </c>
      <c r="BC1289" s="4" t="str">
        <v>Traditional Non Par</v>
      </c>
      <c r="BD1289" s="4" t="str">
        <v>Unit Linked</v>
      </c>
      <c r="BE1289" s="4" t="str">
        <v>Traditional Non Par</v>
      </c>
      <c r="BF1289" s="4" t="str">
        <v>Unit Linked</v>
      </c>
      <c r="BG1289" s="4">
        <v>4.6851184931659871E-2</v>
      </c>
      <c r="BH1289" s="4">
        <v>0.01</v>
      </c>
      <c r="BI1289" s="4">
        <v>3.202217055199142E-2</v>
      </c>
      <c r="BJ1289" s="4">
        <v>0</v>
      </c>
      <c r="BK1289" s="4">
        <v>0.15</v>
      </c>
      <c r="BL1289" s="4">
        <v>0.17</v>
      </c>
      <c r="BM1289" s="4">
        <v>0.62</v>
      </c>
      <c r="BN1289" s="4">
        <v>0.06</v>
      </c>
      <c r="BO1289" s="4">
        <v>0.62</v>
      </c>
      <c r="BP1289" s="4">
        <v>0</v>
      </c>
      <c r="BQ1289" t="str">
        <f>VLOOKUP(A1289,Misc!$A$3:$B$11,2,FALSE)</f>
        <v>MYR</v>
      </c>
      <c r="BR1289">
        <f>INDEX(FX!$B$30:$AK$48,MATCH(Data!BQ1289,FX!$A$30:$A$48,0),MATCH(Data!D1289,Period,0))</f>
        <v>4.3529172100000002</v>
      </c>
      <c r="BS1289">
        <f t="shared" si="358"/>
        <v>5.9127326706036744E-2</v>
      </c>
      <c r="BT1289">
        <f t="shared" si="359"/>
        <v>0</v>
      </c>
      <c r="BU1289">
        <f t="shared" si="360"/>
        <v>8.9060476115730789E-3</v>
      </c>
      <c r="BV1289">
        <f t="shared" si="361"/>
        <v>0</v>
      </c>
      <c r="BW1289">
        <f t="shared" si="362"/>
        <v>6.1968329072656309E-3</v>
      </c>
      <c r="BX1289">
        <f t="shared" si="363"/>
        <v>0</v>
      </c>
      <c r="BY1289">
        <f t="shared" si="364"/>
        <v>1.4479756522745447E-3</v>
      </c>
      <c r="BZ1289">
        <f t="shared" si="365"/>
        <v>0</v>
      </c>
      <c r="CA1289">
        <f t="shared" si="350"/>
        <v>0.31487694583145071</v>
      </c>
      <c r="CB1289">
        <f t="shared" si="351"/>
        <v>7.9529886869292063E-2</v>
      </c>
      <c r="CC1289">
        <f t="shared" si="352"/>
        <v>4.1896472799578983E-2</v>
      </c>
      <c r="CD1289">
        <f t="shared" si="353"/>
        <v>1.6602383572294595E-2</v>
      </c>
      <c r="CE1289" s="4">
        <f t="shared" si="354"/>
        <v>0.15062489897186226</v>
      </c>
      <c r="CF1289" s="4" t="str">
        <f t="shared" si="355"/>
        <v/>
      </c>
      <c r="CG1289" s="4">
        <f t="shared" si="356"/>
        <v>0.16258341695736658</v>
      </c>
      <c r="CH1289" s="4" t="str">
        <f t="shared" si="357"/>
        <v/>
      </c>
      <c r="CI1289">
        <f>INDEX(FX!$B$114:$AK$132,MATCH(Data!BQ1289,FX!$A$114:$A$132,0),MATCH(Data!D1289,Period,0))</f>
        <v>4.1372583479789107</v>
      </c>
    </row>
    <row r="1290" spans="1:87" x14ac:dyDescent="0.15">
      <c r="A1290" t="s">
        <v>80</v>
      </c>
      <c r="B1290" s="1">
        <f t="shared" si="366"/>
        <v>44044</v>
      </c>
      <c r="C1290" t="s">
        <v>63</v>
      </c>
      <c r="D1290" s="1">
        <v>43952</v>
      </c>
      <c r="E1290">
        <v>0.46289944690000001</v>
      </c>
      <c r="F1290">
        <v>6.5770965816360522E-2</v>
      </c>
      <c r="G1290">
        <v>3.0697694584341868E-2</v>
      </c>
      <c r="H1290">
        <v>5.5389599582635939E-3</v>
      </c>
      <c r="I1290">
        <v>1.4027272727272726</v>
      </c>
      <c r="J1290">
        <v>0.3542931382730905</v>
      </c>
      <c r="K1290">
        <v>0.18664219722997505</v>
      </c>
      <c r="L1290">
        <v>7.3961007744285448E-2</v>
      </c>
      <c r="M1290">
        <v>1.1676596660000003</v>
      </c>
      <c r="N1290">
        <v>9.2457815105571411E-2</v>
      </c>
      <c r="O1290">
        <v>1.6127057005439354E-2</v>
      </c>
      <c r="P1290">
        <v>1.0664E-2</v>
      </c>
      <c r="Q1290" t="str">
        <v>Takaful Future Smart</v>
      </c>
      <c r="R1290" t="str">
        <v>LifeSelect Single</v>
      </c>
      <c r="S1290" t="str">
        <v>Future Secure</v>
      </c>
      <c r="T1290" t="str">
        <v>Retirement Regular</v>
      </c>
      <c r="U1290" t="str">
        <v>Takaful Future Select</v>
      </c>
      <c r="V1290" t="str">
        <v>LifeSelect Regular</v>
      </c>
      <c r="W1290" t="str">
        <v xml:space="preserve">Protector </v>
      </c>
      <c r="X1290" t="str">
        <v>Education Regular</v>
      </c>
      <c r="Y1290" t="str">
        <v>Protector (Premier)</v>
      </c>
      <c r="Z1290" t="str">
        <v>Takaful Card Protector</v>
      </c>
      <c r="AA1290">
        <v>0.23969599999999999</v>
      </c>
      <c r="AB1290">
        <v>0.13200000000000001</v>
      </c>
      <c r="AC1290">
        <v>0.03</v>
      </c>
      <c r="AD1290">
        <v>0</v>
      </c>
      <c r="AE1290">
        <v>0</v>
      </c>
      <c r="AF1290">
        <v>3.5400000000000001E-2</v>
      </c>
      <c r="AG1290">
        <v>1.4267559999999993E-2</v>
      </c>
      <c r="AH1290">
        <v>0</v>
      </c>
      <c r="AI1290">
        <v>0</v>
      </c>
      <c r="AJ1290">
        <v>8.0509669000000013E-3</v>
      </c>
      <c r="AK1290">
        <v>3.4849200000000181E-3</v>
      </c>
      <c r="AL1290">
        <v>1.8917043414487009E-2</v>
      </c>
      <c r="AM1290">
        <v>3.2833206810711918E-2</v>
      </c>
      <c r="AN1290">
        <v>4.5371703498348218E-3</v>
      </c>
      <c r="AO1290">
        <v>0</v>
      </c>
      <c r="AP1290">
        <v>0</v>
      </c>
      <c r="AQ1290">
        <v>0</v>
      </c>
      <c r="AR1290">
        <v>4.4963726435627146E-3</v>
      </c>
      <c r="AS1290">
        <v>0</v>
      </c>
      <c r="AT1290">
        <v>0</v>
      </c>
      <c r="AU1290">
        <v>0</v>
      </c>
      <c r="AV1290">
        <v>4.9871725977640594E-3</v>
      </c>
      <c r="AW1290" s="4" t="str">
        <v>Traditional Non Par</v>
      </c>
      <c r="AX1290" s="4" t="str">
        <v>Unit Linked</v>
      </c>
      <c r="AY1290" s="4" t="str">
        <v>Traditional Non Par</v>
      </c>
      <c r="AZ1290" s="4" t="str">
        <v>Unit Linked</v>
      </c>
      <c r="BA1290" s="4" t="str">
        <v>Traditional Non Par</v>
      </c>
      <c r="BB1290" s="4" t="str">
        <v>Traditional Non Par</v>
      </c>
      <c r="BC1290" s="4" t="str">
        <v>Traditional Non Par</v>
      </c>
      <c r="BD1290" s="4" t="str">
        <v>Unit Linked</v>
      </c>
      <c r="BE1290" s="4" t="str">
        <v>Traditional Non Par</v>
      </c>
      <c r="BF1290" s="4" t="str">
        <v>Unit Linked</v>
      </c>
      <c r="BG1290" s="4">
        <v>4.6851184931659871E-2</v>
      </c>
      <c r="BH1290" s="4">
        <v>0.01</v>
      </c>
      <c r="BI1290" s="4">
        <v>3.202217055199142E-2</v>
      </c>
      <c r="BJ1290" s="4">
        <v>0</v>
      </c>
      <c r="BK1290" s="4">
        <v>0.15</v>
      </c>
      <c r="BL1290" s="4">
        <v>0.17</v>
      </c>
      <c r="BM1290" s="4">
        <v>0.62</v>
      </c>
      <c r="BN1290" s="4">
        <v>0.06</v>
      </c>
      <c r="BO1290" s="4">
        <v>0.62</v>
      </c>
      <c r="BP1290" s="4">
        <v>0</v>
      </c>
      <c r="BQ1290" t="str">
        <f>VLOOKUP(A1290,Misc!$A$3:$B$11,2,FALSE)</f>
        <v>MYR</v>
      </c>
      <c r="BR1290">
        <f>INDEX(FX!$B$30:$AK$48,MATCH(Data!BQ1290,FX!$A$30:$A$48,0),MATCH(Data!D1290,Period,0))</f>
        <v>4.3369319300000004</v>
      </c>
      <c r="BS1290">
        <f t="shared" si="358"/>
        <v>0.10673431226761264</v>
      </c>
      <c r="BT1290">
        <f t="shared" si="359"/>
        <v>0</v>
      </c>
      <c r="BU1290">
        <f t="shared" si="360"/>
        <v>1.5165321217379705E-2</v>
      </c>
      <c r="BV1290">
        <f t="shared" si="361"/>
        <v>0</v>
      </c>
      <c r="BW1290">
        <f t="shared" si="362"/>
        <v>7.0782053026923726E-3</v>
      </c>
      <c r="BX1290">
        <f t="shared" si="363"/>
        <v>0</v>
      </c>
      <c r="BY1290">
        <f t="shared" si="364"/>
        <v>1.27716091644159E-3</v>
      </c>
      <c r="BZ1290">
        <f t="shared" si="365"/>
        <v>0</v>
      </c>
      <c r="CA1290">
        <f t="shared" si="350"/>
        <v>0.33904754181292979</v>
      </c>
      <c r="CB1290">
        <f t="shared" si="351"/>
        <v>8.5634763042091874E-2</v>
      </c>
      <c r="CC1290">
        <f t="shared" si="352"/>
        <v>4.5112531423412684E-2</v>
      </c>
      <c r="CD1290">
        <f t="shared" si="353"/>
        <v>1.7876816365701719E-2</v>
      </c>
      <c r="CE1290" s="4">
        <f t="shared" si="354"/>
        <v>0.14208477944146042</v>
      </c>
      <c r="CF1290" s="4" t="str">
        <f t="shared" si="355"/>
        <v/>
      </c>
      <c r="CG1290" s="4">
        <f t="shared" si="356"/>
        <v>8.4215882943378922E-2</v>
      </c>
      <c r="CH1290" s="4" t="str">
        <f t="shared" si="357"/>
        <v/>
      </c>
      <c r="CI1290">
        <f>INDEX(FX!$B$114:$AK$132,MATCH(Data!BQ1290,FX!$A$114:$A$132,0),MATCH(Data!D1290,Period,0))</f>
        <v>4.1372583479789107</v>
      </c>
    </row>
    <row r="1291" spans="1:87" x14ac:dyDescent="0.15">
      <c r="A1291" t="s">
        <v>80</v>
      </c>
      <c r="B1291" s="1">
        <f t="shared" si="366"/>
        <v>44044</v>
      </c>
      <c r="C1291" t="s">
        <v>63</v>
      </c>
      <c r="D1291" s="1">
        <v>43983</v>
      </c>
      <c r="E1291">
        <v>0.95258235190000007</v>
      </c>
      <c r="F1291">
        <v>0.12763242805699407</v>
      </c>
      <c r="G1291">
        <v>5.6359819395518505E-2</v>
      </c>
      <c r="H1291">
        <v>9.0647941956295032E-3</v>
      </c>
      <c r="I1291">
        <v>1.5027272727272725</v>
      </c>
      <c r="J1291">
        <v>0.37955058818238407</v>
      </c>
      <c r="K1291">
        <v>0.19994786261902062</v>
      </c>
      <c r="L1291">
        <v>7.9233665457747154E-2</v>
      </c>
      <c r="M1291">
        <v>1.5929297339999999</v>
      </c>
      <c r="N1291">
        <v>0.18764592622021864</v>
      </c>
      <c r="O1291">
        <v>1.6243576348640563E-2</v>
      </c>
      <c r="P1291">
        <v>1.8148999999999998E-2</v>
      </c>
      <c r="Q1291" t="str">
        <v>Takaful Future Smart</v>
      </c>
      <c r="R1291" t="str">
        <v>LifeSelect Single</v>
      </c>
      <c r="S1291" t="str">
        <v>Future Secure</v>
      </c>
      <c r="T1291" t="str">
        <v>Retirement Regular</v>
      </c>
      <c r="U1291" t="str">
        <v>Takaful Future Select</v>
      </c>
      <c r="V1291" t="str">
        <v>LifeSelect Regular</v>
      </c>
      <c r="W1291" t="str">
        <v xml:space="preserve">Protector </v>
      </c>
      <c r="X1291" t="str">
        <v>Education Regular</v>
      </c>
      <c r="Y1291" t="str">
        <v>Protector (Premier)</v>
      </c>
      <c r="Z1291" t="str">
        <v>Takaful Card Protector</v>
      </c>
      <c r="AA1291">
        <v>0.49901649999999997</v>
      </c>
      <c r="AB1291">
        <v>0.20215</v>
      </c>
      <c r="AC1291">
        <v>7.0000000000000007E-2</v>
      </c>
      <c r="AD1291">
        <v>4.8000000000000001E-2</v>
      </c>
      <c r="AE1291">
        <v>0</v>
      </c>
      <c r="AF1291">
        <v>8.7850200000000003E-2</v>
      </c>
      <c r="AG1291">
        <v>1.6161960000000003E-2</v>
      </c>
      <c r="AH1291">
        <v>1.9030200000000001E-2</v>
      </c>
      <c r="AI1291">
        <v>0</v>
      </c>
      <c r="AJ1291">
        <v>7.5705918999999997E-3</v>
      </c>
      <c r="AK1291">
        <v>2.8029000000000977E-3</v>
      </c>
      <c r="AL1291">
        <v>4.548253347310529E-2</v>
      </c>
      <c r="AM1291">
        <v>4.8404200913994694E-2</v>
      </c>
      <c r="AN1291">
        <v>1.1000738603733993E-2</v>
      </c>
      <c r="AO1291">
        <v>-1.3850468202827504E-4</v>
      </c>
      <c r="AP1291">
        <v>0</v>
      </c>
      <c r="AQ1291">
        <v>-1.3850468202827504E-4</v>
      </c>
      <c r="AR1291">
        <v>4.9062862379511442E-3</v>
      </c>
      <c r="AS1291">
        <v>4.8352205561399148E-3</v>
      </c>
      <c r="AT1291">
        <v>0</v>
      </c>
      <c r="AU1291">
        <v>0</v>
      </c>
      <c r="AV1291">
        <v>1.3280457636125577E-2</v>
      </c>
      <c r="AW1291" s="4" t="str">
        <v>Traditional Non Par</v>
      </c>
      <c r="AX1291" s="4" t="str">
        <v>Unit Linked</v>
      </c>
      <c r="AY1291" s="4" t="str">
        <v>Traditional Non Par</v>
      </c>
      <c r="AZ1291" s="4" t="str">
        <v>Unit Linked</v>
      </c>
      <c r="BA1291" s="4" t="str">
        <v>Traditional Non Par</v>
      </c>
      <c r="BB1291" s="4" t="str">
        <v>Traditional Non Par</v>
      </c>
      <c r="BC1291" s="4" t="str">
        <v>Traditional Non Par</v>
      </c>
      <c r="BD1291" s="4" t="str">
        <v>Unit Linked</v>
      </c>
      <c r="BE1291" s="4" t="str">
        <v>Traditional Non Par</v>
      </c>
      <c r="BF1291" s="4" t="str">
        <v>Unit Linked</v>
      </c>
      <c r="BG1291" s="4">
        <v>4.6851184931659871E-2</v>
      </c>
      <c r="BH1291" s="4">
        <v>0.01</v>
      </c>
      <c r="BI1291" s="4">
        <v>3.202217055199142E-2</v>
      </c>
      <c r="BJ1291" s="4">
        <v>0</v>
      </c>
      <c r="BK1291" s="4">
        <v>0.15</v>
      </c>
      <c r="BL1291" s="4">
        <v>0.17</v>
      </c>
      <c r="BM1291" s="4">
        <v>0.62</v>
      </c>
      <c r="BN1291" s="4">
        <v>0.06</v>
      </c>
      <c r="BO1291" s="4">
        <v>0.62</v>
      </c>
      <c r="BP1291" s="4">
        <v>0</v>
      </c>
      <c r="BQ1291" t="str">
        <f>VLOOKUP(A1291,Misc!$A$3:$B$11,2,FALSE)</f>
        <v>MYR</v>
      </c>
      <c r="BR1291">
        <f>INDEX(FX!$B$30:$AK$48,MATCH(Data!BQ1291,FX!$A$30:$A$48,0),MATCH(Data!D1291,Period,0))</f>
        <v>4.2757296699999996</v>
      </c>
      <c r="BS1291">
        <f t="shared" si="358"/>
        <v>0.22278825496935595</v>
      </c>
      <c r="BT1291">
        <f t="shared" si="359"/>
        <v>0</v>
      </c>
      <c r="BU1291">
        <f t="shared" si="360"/>
        <v>2.9850443762267618E-2</v>
      </c>
      <c r="BV1291">
        <f t="shared" si="361"/>
        <v>0</v>
      </c>
      <c r="BW1291">
        <f t="shared" si="362"/>
        <v>1.3181333654220126E-2</v>
      </c>
      <c r="BX1291">
        <f t="shared" si="363"/>
        <v>0</v>
      </c>
      <c r="BY1291">
        <f t="shared" si="364"/>
        <v>2.1200578369655219E-3</v>
      </c>
      <c r="BZ1291">
        <f t="shared" si="365"/>
        <v>0</v>
      </c>
      <c r="CA1291">
        <f t="shared" si="350"/>
        <v>0.36321813779440887</v>
      </c>
      <c r="CB1291">
        <f t="shared" si="351"/>
        <v>9.1739639214891686E-2</v>
      </c>
      <c r="CC1291">
        <f t="shared" si="352"/>
        <v>4.8328590047246385E-2</v>
      </c>
      <c r="CD1291">
        <f t="shared" si="353"/>
        <v>1.9151249159108843E-2</v>
      </c>
      <c r="CE1291" s="4">
        <f t="shared" si="354"/>
        <v>0.13398571556823533</v>
      </c>
      <c r="CF1291" s="4" t="str">
        <f t="shared" si="355"/>
        <v/>
      </c>
      <c r="CG1291" s="4">
        <f t="shared" si="356"/>
        <v>7.1022657279399506E-2</v>
      </c>
      <c r="CH1291" s="4" t="str">
        <f t="shared" si="357"/>
        <v/>
      </c>
      <c r="CI1291">
        <f>INDEX(FX!$B$114:$AK$132,MATCH(Data!BQ1291,FX!$A$114:$A$132,0),MATCH(Data!D1291,Period,0))</f>
        <v>4.1372583479789107</v>
      </c>
    </row>
    <row r="1292" spans="1:87" x14ac:dyDescent="0.15">
      <c r="A1292" t="s">
        <v>80</v>
      </c>
      <c r="B1292" s="1">
        <f t="shared" si="366"/>
        <v>44044</v>
      </c>
      <c r="C1292" t="s">
        <v>63</v>
      </c>
      <c r="D1292" s="1">
        <v>44013</v>
      </c>
      <c r="E1292">
        <v>1.2637562619000002</v>
      </c>
      <c r="F1292">
        <v>0.19261139607750005</v>
      </c>
      <c r="G1292">
        <v>9.736623230327078E-2</v>
      </c>
      <c r="H1292">
        <v>2.2162734157337761E-2</v>
      </c>
      <c r="I1292">
        <v>1.4027272727272724</v>
      </c>
      <c r="J1292">
        <v>0.37955058818238407</v>
      </c>
      <c r="K1292">
        <v>0.18664219722997499</v>
      </c>
      <c r="L1292">
        <v>7.3961007744285434E-2</v>
      </c>
      <c r="M1292">
        <v>0.97770232000000001</v>
      </c>
      <c r="N1292">
        <v>0.10744065946517101</v>
      </c>
      <c r="O1292">
        <v>1.4310278438819024E-2</v>
      </c>
      <c r="P1292">
        <v>1.0302E-2</v>
      </c>
      <c r="Q1292" t="str">
        <v>Takaful Future Smart</v>
      </c>
      <c r="R1292" t="str">
        <v>LifeSelect Single</v>
      </c>
      <c r="S1292" t="str">
        <v>Future Secure</v>
      </c>
      <c r="T1292" t="str">
        <v>Retirement Regular</v>
      </c>
      <c r="U1292" t="str">
        <v>Takaful Future Select</v>
      </c>
      <c r="V1292" t="str">
        <v>LifeSelect Regular</v>
      </c>
      <c r="W1292" t="str">
        <v xml:space="preserve">Protector </v>
      </c>
      <c r="X1292" t="str">
        <v>Education Regular</v>
      </c>
      <c r="Y1292" t="str">
        <v>Protector (Premier)</v>
      </c>
      <c r="Z1292" t="str">
        <v>Takaful Card Protector</v>
      </c>
      <c r="AA1292">
        <v>0.59861399999999998</v>
      </c>
      <c r="AB1292">
        <v>0.35256270000000001</v>
      </c>
      <c r="AC1292">
        <v>0.185</v>
      </c>
      <c r="AD1292">
        <v>1.2E-2</v>
      </c>
      <c r="AE1292">
        <v>0</v>
      </c>
      <c r="AF1292">
        <v>-6.6E-3</v>
      </c>
      <c r="AG1292">
        <v>3.5759639999999995E-2</v>
      </c>
      <c r="AH1292">
        <v>0</v>
      </c>
      <c r="AI1292">
        <v>3.9657360000000003E-2</v>
      </c>
      <c r="AJ1292">
        <v>7.4029218999999988E-3</v>
      </c>
      <c r="AK1292">
        <v>3.9359640000000251E-2</v>
      </c>
      <c r="AL1292">
        <v>4.6329419758378322E-2</v>
      </c>
      <c r="AM1292">
        <v>8.8974096044040107E-2</v>
      </c>
      <c r="AN1292">
        <v>2.5950079034599352E-2</v>
      </c>
      <c r="AO1292">
        <v>-1.3467338715944909E-4</v>
      </c>
      <c r="AP1292">
        <v>0</v>
      </c>
      <c r="AQ1292">
        <v>-1.3467338715944909E-4</v>
      </c>
      <c r="AR1292">
        <v>1.1078605494458566E-2</v>
      </c>
      <c r="AS1292">
        <v>0</v>
      </c>
      <c r="AT1292">
        <v>1.0830379781243106E-2</v>
      </c>
      <c r="AU1292">
        <v>0</v>
      </c>
      <c r="AV1292">
        <v>9.7181627390995097E-3</v>
      </c>
      <c r="AW1292" s="4" t="str">
        <v>Traditional Non Par</v>
      </c>
      <c r="AX1292" s="4" t="str">
        <v>Unit Linked</v>
      </c>
      <c r="AY1292" s="4" t="str">
        <v>Traditional Non Par</v>
      </c>
      <c r="AZ1292" s="4" t="str">
        <v>Unit Linked</v>
      </c>
      <c r="BA1292" s="4" t="str">
        <v>Traditional Non Par</v>
      </c>
      <c r="BB1292" s="4" t="str">
        <v>Traditional Non Par</v>
      </c>
      <c r="BC1292" s="4" t="str">
        <v>Traditional Non Par</v>
      </c>
      <c r="BD1292" s="4" t="str">
        <v>Unit Linked</v>
      </c>
      <c r="BE1292" s="4" t="str">
        <v>Traditional Non Par</v>
      </c>
      <c r="BF1292" s="4" t="str">
        <v>Unit Linked</v>
      </c>
      <c r="BG1292" s="4">
        <v>4.6851184931659871E-2</v>
      </c>
      <c r="BH1292" s="4">
        <v>0.01</v>
      </c>
      <c r="BI1292" s="4">
        <v>3.202217055199142E-2</v>
      </c>
      <c r="BJ1292" s="4">
        <v>0</v>
      </c>
      <c r="BK1292" s="4">
        <v>0.15</v>
      </c>
      <c r="BL1292" s="4">
        <v>0.17</v>
      </c>
      <c r="BM1292" s="4">
        <v>0.62</v>
      </c>
      <c r="BN1292" s="4">
        <v>0.06</v>
      </c>
      <c r="BO1292" s="4">
        <v>0.62</v>
      </c>
      <c r="BP1292" s="4">
        <v>0</v>
      </c>
      <c r="BQ1292" t="str">
        <f>VLOOKUP(A1292,Misc!$A$3:$B$11,2,FALSE)</f>
        <v>MYR</v>
      </c>
      <c r="BR1292">
        <f>INDEX(FX!$B$30:$AK$48,MATCH(Data!BQ1292,FX!$A$30:$A$48,0),MATCH(Data!D1292,Period,0))</f>
        <v>4.2665431600000003</v>
      </c>
      <c r="BS1292">
        <f t="shared" si="358"/>
        <v>0.29620144798910231</v>
      </c>
      <c r="BT1292">
        <f t="shared" si="359"/>
        <v>0</v>
      </c>
      <c r="BU1292">
        <f t="shared" si="360"/>
        <v>4.5144602750836822E-2</v>
      </c>
      <c r="BV1292">
        <f t="shared" si="361"/>
        <v>0</v>
      </c>
      <c r="BW1292">
        <f t="shared" si="362"/>
        <v>2.2820871288987681E-2</v>
      </c>
      <c r="BX1292">
        <f t="shared" si="363"/>
        <v>0</v>
      </c>
      <c r="BY1292">
        <f t="shared" si="364"/>
        <v>5.1945411838603692E-3</v>
      </c>
      <c r="BZ1292">
        <f t="shared" si="365"/>
        <v>0</v>
      </c>
      <c r="CA1292">
        <f t="shared" si="350"/>
        <v>0.32248699987971224</v>
      </c>
      <c r="CB1292">
        <f t="shared" si="351"/>
        <v>8.725868019058261E-2</v>
      </c>
      <c r="CC1292">
        <f t="shared" si="352"/>
        <v>4.2909041127166175E-2</v>
      </c>
      <c r="CD1292">
        <f t="shared" si="353"/>
        <v>1.7003635674068863E-2</v>
      </c>
      <c r="CE1292" s="4">
        <f t="shared" si="354"/>
        <v>0.15241182329567057</v>
      </c>
      <c r="CF1292" s="4" t="str">
        <f t="shared" si="355"/>
        <v/>
      </c>
      <c r="CG1292" s="4">
        <f t="shared" si="356"/>
        <v>0.11506450090014538</v>
      </c>
      <c r="CH1292" s="4" t="str">
        <f t="shared" si="357"/>
        <v/>
      </c>
      <c r="CI1292">
        <f>INDEX(FX!$B$114:$AK$132,MATCH(Data!BQ1292,FX!$A$114:$A$132,0),MATCH(Data!D1292,Period,0))</f>
        <v>4.3497172700000002</v>
      </c>
    </row>
    <row r="1293" spans="1:87" x14ac:dyDescent="0.15">
      <c r="A1293" t="s">
        <v>80</v>
      </c>
      <c r="B1293" s="1">
        <f t="shared" si="366"/>
        <v>44044</v>
      </c>
      <c r="C1293" t="s">
        <v>63</v>
      </c>
      <c r="D1293" s="1">
        <v>44044</v>
      </c>
      <c r="E1293">
        <v>1.3946906089</v>
      </c>
      <c r="F1293">
        <v>0.21061892679687319</v>
      </c>
      <c r="G1293">
        <v>6.2568825024706412E-2</v>
      </c>
      <c r="H1293">
        <v>1.1196887400703508E-2</v>
      </c>
      <c r="I1293">
        <v>1.6027272727272726</v>
      </c>
      <c r="J1293">
        <v>0.37955058818238407</v>
      </c>
      <c r="K1293">
        <v>0.21325352800806613</v>
      </c>
      <c r="L1293">
        <v>8.4506323171208847E-2</v>
      </c>
      <c r="M1293">
        <v>1.3166118600000003</v>
      </c>
      <c r="N1293">
        <v>0.13663349096881111</v>
      </c>
      <c r="O1293">
        <v>1.7699846941451026E-2</v>
      </c>
      <c r="P1293">
        <v>1.3238E-2</v>
      </c>
      <c r="Q1293" t="str">
        <v>Takaful Future Smart</v>
      </c>
      <c r="R1293" t="str">
        <v>LifeSelect Single</v>
      </c>
      <c r="S1293" t="str">
        <v>Future Secure</v>
      </c>
      <c r="T1293" t="str">
        <v>Retirement Regular</v>
      </c>
      <c r="U1293" t="str">
        <v>Takaful Future Select</v>
      </c>
      <c r="V1293" t="str">
        <v>LifeSelect Regular</v>
      </c>
      <c r="W1293" t="str">
        <v xml:space="preserve">Protector </v>
      </c>
      <c r="X1293" t="str">
        <v>Education Regular</v>
      </c>
      <c r="Y1293" t="str">
        <v>Protector (Premier)</v>
      </c>
      <c r="Z1293" t="str">
        <v>Takaful Card Protector</v>
      </c>
      <c r="AA1293">
        <v>0.70821199999999995</v>
      </c>
      <c r="AB1293">
        <v>0.36719999999999997</v>
      </c>
      <c r="AC1293">
        <v>0.16</v>
      </c>
      <c r="AD1293">
        <v>0.06</v>
      </c>
      <c r="AE1293">
        <v>7.6150019999999985E-2</v>
      </c>
      <c r="AF1293">
        <v>2.3999999999999998E-3</v>
      </c>
      <c r="AG1293">
        <v>1.1453759999999995E-2</v>
      </c>
      <c r="AH1293">
        <v>0</v>
      </c>
      <c r="AI1293">
        <v>0</v>
      </c>
      <c r="AJ1293">
        <v>7.2043488999999992E-3</v>
      </c>
      <c r="AK1293">
        <v>2.0704800000000585E-3</v>
      </c>
      <c r="AL1293">
        <v>6.9567247649420461E-2</v>
      </c>
      <c r="AM1293">
        <v>8.8213871536146488E-2</v>
      </c>
      <c r="AN1293">
        <v>2.3184901235858559E-2</v>
      </c>
      <c r="AO1293">
        <v>4.3250059968002438E-4</v>
      </c>
      <c r="AP1293">
        <v>2.5095064425786896E-2</v>
      </c>
      <c r="AQ1293">
        <v>4.3250059968002438E-4</v>
      </c>
      <c r="AR1293">
        <v>3.116296064926537E-3</v>
      </c>
      <c r="AS1293">
        <v>0</v>
      </c>
      <c r="AT1293">
        <v>0</v>
      </c>
      <c r="AU1293">
        <v>0</v>
      </c>
      <c r="AV1293">
        <v>5.7654468537420272E-4</v>
      </c>
      <c r="AW1293" s="4" t="str">
        <v>Traditional Non Par</v>
      </c>
      <c r="AX1293" s="4" t="str">
        <v>Unit Linked</v>
      </c>
      <c r="AY1293" s="4" t="str">
        <v>Traditional Non Par</v>
      </c>
      <c r="AZ1293" s="4" t="str">
        <v>Unit Linked</v>
      </c>
      <c r="BA1293" s="4" t="str">
        <v>Traditional Non Par</v>
      </c>
      <c r="BB1293" s="4" t="str">
        <v>Traditional Non Par</v>
      </c>
      <c r="BC1293" s="4" t="str">
        <v>Traditional Non Par</v>
      </c>
      <c r="BD1293" s="4" t="str">
        <v>Unit Linked</v>
      </c>
      <c r="BE1293" s="4" t="str">
        <v>Traditional Non Par</v>
      </c>
      <c r="BF1293" s="4" t="str">
        <v>Unit Linked</v>
      </c>
      <c r="BG1293" s="4">
        <v>4.6851184931659871E-2</v>
      </c>
      <c r="BH1293" s="4">
        <v>0.01</v>
      </c>
      <c r="BI1293" s="4">
        <v>3.202217055199142E-2</v>
      </c>
      <c r="BJ1293" s="4">
        <v>0</v>
      </c>
      <c r="BK1293" s="4">
        <v>0.15</v>
      </c>
      <c r="BL1293" s="4">
        <v>0.17</v>
      </c>
      <c r="BM1293" s="4">
        <v>0.62</v>
      </c>
      <c r="BN1293" s="4">
        <v>0.06</v>
      </c>
      <c r="BO1293" s="4">
        <v>0.62</v>
      </c>
      <c r="BP1293" s="4">
        <v>0</v>
      </c>
      <c r="BQ1293" t="str">
        <f>VLOOKUP(A1293,Misc!$A$3:$B$11,2,FALSE)</f>
        <v>MYR</v>
      </c>
      <c r="BR1293">
        <f>INDEX(FX!$B$30:$AK$48,MATCH(Data!BQ1293,FX!$A$30:$A$48,0),MATCH(Data!D1293,Period,0))</f>
        <v>4.1899591599999999</v>
      </c>
      <c r="BS1293">
        <f t="shared" si="358"/>
        <v>0.33286496494156759</v>
      </c>
      <c r="BT1293">
        <f t="shared" si="359"/>
        <v>0</v>
      </c>
      <c r="BU1293">
        <f t="shared" si="360"/>
        <v>5.0267536926749706E-2</v>
      </c>
      <c r="BV1293">
        <f t="shared" si="361"/>
        <v>0</v>
      </c>
      <c r="BW1293">
        <f t="shared" si="362"/>
        <v>1.4933039353229975E-2</v>
      </c>
      <c r="BX1293">
        <f t="shared" si="363"/>
        <v>0</v>
      </c>
      <c r="BY1293">
        <f t="shared" si="364"/>
        <v>2.6723142095503166E-3</v>
      </c>
      <c r="BZ1293">
        <f t="shared" si="365"/>
        <v>0</v>
      </c>
      <c r="CA1293">
        <f t="shared" si="350"/>
        <v>0.36846699986256176</v>
      </c>
      <c r="CB1293">
        <f t="shared" si="351"/>
        <v>8.725868019058261E-2</v>
      </c>
      <c r="CC1293">
        <f t="shared" si="352"/>
        <v>4.9026986070767338E-2</v>
      </c>
      <c r="CD1293">
        <f t="shared" si="353"/>
        <v>1.9428003689814267E-2</v>
      </c>
      <c r="CE1293" s="4">
        <f t="shared" si="354"/>
        <v>0.15101480246073318</v>
      </c>
      <c r="CF1293" s="4" t="str">
        <f t="shared" si="355"/>
        <v/>
      </c>
      <c r="CG1293" s="4">
        <f t="shared" si="356"/>
        <v>5.3161829143218937E-2</v>
      </c>
      <c r="CH1293" s="4" t="str">
        <f t="shared" si="357"/>
        <v/>
      </c>
      <c r="CI1293">
        <f>INDEX(FX!$B$114:$AK$132,MATCH(Data!BQ1293,FX!$A$114:$A$132,0),MATCH(Data!D1293,Period,0))</f>
        <v>4.3497172700000002</v>
      </c>
    </row>
    <row r="1294" spans="1:87" x14ac:dyDescent="0.15">
      <c r="A1294" t="s">
        <v>80</v>
      </c>
      <c r="B1294" s="1">
        <f t="shared" si="366"/>
        <v>44044</v>
      </c>
      <c r="C1294" t="s">
        <v>63</v>
      </c>
      <c r="D1294" s="1">
        <v>44075</v>
      </c>
      <c r="E1294">
        <v>1.6429374600600002</v>
      </c>
      <c r="F1294">
        <v>0.23919383526390658</v>
      </c>
      <c r="G1294">
        <v>9.3694607920176282E-2</v>
      </c>
      <c r="H1294">
        <v>1.8871640675846783E-2</v>
      </c>
      <c r="I1294">
        <v>1.5027272727272725</v>
      </c>
      <c r="J1294">
        <v>0.37955058818238407</v>
      </c>
      <c r="K1294">
        <v>0.19994786261902059</v>
      </c>
      <c r="L1294">
        <v>7.9233665457747154E-2</v>
      </c>
      <c r="M1294">
        <v>1.44887086</v>
      </c>
      <c r="N1294">
        <v>0.10833464196712822</v>
      </c>
      <c r="O1294">
        <v>1.6962220543361963E-2</v>
      </c>
      <c r="P1294">
        <v>1.1979999999999999E-2</v>
      </c>
      <c r="Q1294" t="str">
        <v>Takaful Future Smart</v>
      </c>
      <c r="R1294" t="str">
        <v>LifeSelect Single</v>
      </c>
      <c r="S1294" t="str">
        <v>Future Secure</v>
      </c>
      <c r="T1294" t="str">
        <v>Retirement Regular</v>
      </c>
      <c r="U1294" t="str">
        <v>Takaful Future Select</v>
      </c>
      <c r="V1294" t="str">
        <v>LifeSelect Regular</v>
      </c>
      <c r="W1294" t="str">
        <v xml:space="preserve">Protector </v>
      </c>
      <c r="X1294" t="str">
        <v>Education Regular</v>
      </c>
      <c r="Y1294" t="str">
        <v>Protector (Premier)</v>
      </c>
      <c r="Z1294" t="str">
        <v>Takaful Card Protector</v>
      </c>
      <c r="AA1294">
        <v>0.85432747923120034</v>
      </c>
      <c r="AB1294">
        <v>0.39430499041440015</v>
      </c>
      <c r="AC1294">
        <v>0.16429374600600008</v>
      </c>
      <c r="AD1294">
        <v>6.5717498402400029E-2</v>
      </c>
      <c r="AE1294">
        <v>8.214687300300004E-2</v>
      </c>
      <c r="AF1294">
        <v>0</v>
      </c>
      <c r="AG1294">
        <v>1.6429374600600007E-2</v>
      </c>
      <c r="AH1294">
        <v>1.6429374600600007E-2</v>
      </c>
      <c r="AI1294">
        <v>3.2858749201200015E-2</v>
      </c>
      <c r="AJ1294">
        <v>1.6429374600600007E-2</v>
      </c>
      <c r="AK1294">
        <v>-4.7531423241764514E-16</v>
      </c>
      <c r="AL1294">
        <v>7.5930345610467062E-2</v>
      </c>
      <c r="AM1294">
        <v>9.3526649308388693E-2</v>
      </c>
      <c r="AN1294">
        <v>2.3770435047408812E-2</v>
      </c>
      <c r="AO1294">
        <v>1.3751377854694666E-4</v>
      </c>
      <c r="AP1294">
        <v>2.7071313577950742E-2</v>
      </c>
      <c r="AQ1294">
        <v>1.3751377854694666E-4</v>
      </c>
      <c r="AR1294">
        <v>5.0551549245034452E-3</v>
      </c>
      <c r="AS1294">
        <v>3.8976585962992817E-3</v>
      </c>
      <c r="AT1294">
        <v>9.8047644203415919E-3</v>
      </c>
      <c r="AU1294">
        <v>0</v>
      </c>
      <c r="AV1294">
        <v>-1.375137785469549E-4</v>
      </c>
      <c r="AW1294" s="4" t="str">
        <v>Traditional Non Par</v>
      </c>
      <c r="AX1294" s="4" t="str">
        <v>Unit Linked</v>
      </c>
      <c r="AY1294" s="4" t="str">
        <v>Traditional Non Par</v>
      </c>
      <c r="AZ1294" s="4" t="str">
        <v>Unit Linked</v>
      </c>
      <c r="BA1294" s="4" t="str">
        <v>Traditional Non Par</v>
      </c>
      <c r="BB1294" s="4" t="str">
        <v>Traditional Non Par</v>
      </c>
      <c r="BC1294" s="4" t="str">
        <v>Traditional Non Par</v>
      </c>
      <c r="BD1294" s="4" t="str">
        <v>Unit Linked</v>
      </c>
      <c r="BE1294" s="4" t="str">
        <v>Traditional Non Par</v>
      </c>
      <c r="BF1294" s="4" t="str">
        <v>Unit Linked</v>
      </c>
      <c r="BG1294" s="4">
        <v>4.6851184931659871E-2</v>
      </c>
      <c r="BH1294" s="4">
        <v>0.01</v>
      </c>
      <c r="BI1294" s="4">
        <v>3.202217055199142E-2</v>
      </c>
      <c r="BJ1294" s="4">
        <v>0</v>
      </c>
      <c r="BK1294" s="4">
        <v>0.15</v>
      </c>
      <c r="BL1294" s="4">
        <v>0.17</v>
      </c>
      <c r="BM1294" s="4">
        <v>0.62</v>
      </c>
      <c r="BN1294" s="4">
        <v>0.06</v>
      </c>
      <c r="BO1294" s="4">
        <v>0.62</v>
      </c>
      <c r="BP1294" s="4">
        <v>0</v>
      </c>
      <c r="BQ1294" t="str">
        <f>VLOOKUP(A1294,Misc!$A$3:$B$11,2,FALSE)</f>
        <v>MYR</v>
      </c>
      <c r="BR1294">
        <f>INDEX(FX!$B$30:$AK$48,MATCH(Data!BQ1294,FX!$A$30:$A$48,0),MATCH(Data!D1294,Period,0))</f>
        <v>4.1899591599999999</v>
      </c>
      <c r="BS1294">
        <f t="shared" si="358"/>
        <v>0</v>
      </c>
      <c r="BT1294">
        <f t="shared" si="359"/>
        <v>0.39211300094390422</v>
      </c>
      <c r="BU1294">
        <f t="shared" si="360"/>
        <v>0</v>
      </c>
      <c r="BV1294">
        <f t="shared" si="361"/>
        <v>5.7087390623613281E-2</v>
      </c>
      <c r="BW1294">
        <f t="shared" si="362"/>
        <v>0</v>
      </c>
      <c r="BX1294">
        <f t="shared" si="363"/>
        <v>2.236169956371992E-2</v>
      </c>
      <c r="BY1294">
        <f t="shared" si="364"/>
        <v>0</v>
      </c>
      <c r="BZ1294">
        <f t="shared" si="365"/>
        <v>4.5040154223953783E-3</v>
      </c>
      <c r="CA1294">
        <f t="shared" si="350"/>
        <v>0.345476999871137</v>
      </c>
      <c r="CB1294">
        <f t="shared" si="351"/>
        <v>8.725868019058261E-2</v>
      </c>
      <c r="CC1294">
        <f t="shared" si="352"/>
        <v>4.596801359896676E-2</v>
      </c>
      <c r="CD1294">
        <f t="shared" si="353"/>
        <v>1.821581968194157E-2</v>
      </c>
      <c r="CE1294" s="4" t="str">
        <f t="shared" si="354"/>
        <v/>
      </c>
      <c r="CF1294" s="4">
        <f t="shared" si="355"/>
        <v>0.1455891298839648</v>
      </c>
      <c r="CG1294" s="4" t="str">
        <f t="shared" si="356"/>
        <v/>
      </c>
      <c r="CH1294" s="4">
        <f t="shared" si="357"/>
        <v>7.8896852232940642E-2</v>
      </c>
      <c r="CI1294">
        <f>INDEX(FX!$B$114:$AK$132,MATCH(Data!BQ1294,FX!$A$114:$A$132,0),MATCH(Data!D1294,Period,0))</f>
        <v>4.3497172700000002</v>
      </c>
    </row>
    <row r="1295" spans="1:87" x14ac:dyDescent="0.15">
      <c r="A1295" t="s">
        <v>80</v>
      </c>
      <c r="B1295" s="1">
        <f t="shared" si="366"/>
        <v>44044</v>
      </c>
      <c r="C1295" t="s">
        <v>63</v>
      </c>
      <c r="D1295" s="1">
        <v>44105</v>
      </c>
      <c r="E1295">
        <v>1.5929374600599999</v>
      </c>
      <c r="F1295">
        <v>0.23093953908662226</v>
      </c>
      <c r="G1295">
        <v>8.1206112356753485E-2</v>
      </c>
      <c r="H1295">
        <v>1.5410262419409626E-2</v>
      </c>
      <c r="I1295">
        <v>1.5027272727272725</v>
      </c>
      <c r="J1295">
        <v>0.37955058818238407</v>
      </c>
      <c r="K1295">
        <v>0.19994786261902059</v>
      </c>
      <c r="L1295">
        <v>7.9233665457747154E-2</v>
      </c>
      <c r="M1295">
        <v>1.5170520100000002</v>
      </c>
      <c r="N1295">
        <v>0.12531880093308187</v>
      </c>
      <c r="O1295">
        <v>1.8893508981113822E-2</v>
      </c>
      <c r="P1295">
        <v>1.5239000000000001E-2</v>
      </c>
      <c r="Q1295" t="str">
        <v>Takaful Future Smart</v>
      </c>
      <c r="R1295" t="str">
        <v>LifeSelect Single</v>
      </c>
      <c r="S1295" t="str">
        <v>Future Secure</v>
      </c>
      <c r="T1295" t="str">
        <v>Retirement Regular</v>
      </c>
      <c r="U1295" t="str">
        <v>Takaful Future Select</v>
      </c>
      <c r="V1295" t="str">
        <v>LifeSelect Regular</v>
      </c>
      <c r="W1295" t="str">
        <v xml:space="preserve">Protector </v>
      </c>
      <c r="X1295" t="str">
        <v>Education Regular</v>
      </c>
      <c r="Y1295" t="str">
        <v>Protector (Premier)</v>
      </c>
      <c r="Z1295" t="str">
        <v>Takaful Card Protector</v>
      </c>
      <c r="AA1295">
        <v>0.82832747923120009</v>
      </c>
      <c r="AB1295">
        <v>0.39823436501500004</v>
      </c>
      <c r="AC1295">
        <v>0.15929374600600002</v>
      </c>
      <c r="AD1295">
        <v>6.3717498402400014E-2</v>
      </c>
      <c r="AE1295">
        <v>7.964687300300001E-2</v>
      </c>
      <c r="AF1295">
        <v>0</v>
      </c>
      <c r="AG1295">
        <v>1.5929374600600003E-2</v>
      </c>
      <c r="AH1295">
        <v>1.5929374600600003E-2</v>
      </c>
      <c r="AI1295">
        <v>1.5929374600600003E-2</v>
      </c>
      <c r="AJ1295">
        <v>1.5929374600600003E-2</v>
      </c>
      <c r="AK1295">
        <v>-2.6367796834847468E-16</v>
      </c>
      <c r="AL1295">
        <v>7.3619535021009361E-2</v>
      </c>
      <c r="AM1295">
        <v>9.4458672105983424E-2</v>
      </c>
      <c r="AN1295">
        <v>2.3047022390954412E-2</v>
      </c>
      <c r="AO1295">
        <v>1.3332878119038492E-4</v>
      </c>
      <c r="AP1295">
        <v>2.6247444312197853E-2</v>
      </c>
      <c r="AQ1295">
        <v>1.3332878119038492E-4</v>
      </c>
      <c r="AR1295">
        <v>4.9013099046108779E-3</v>
      </c>
      <c r="AS1295">
        <v>3.7790400033506201E-3</v>
      </c>
      <c r="AT1295">
        <v>4.7531865673253347E-3</v>
      </c>
      <c r="AU1295">
        <v>0</v>
      </c>
      <c r="AV1295">
        <v>-1.3332878119037134E-4</v>
      </c>
      <c r="AW1295" s="4" t="str">
        <v>Traditional Non Par</v>
      </c>
      <c r="AX1295" s="4" t="str">
        <v>Unit Linked</v>
      </c>
      <c r="AY1295" s="4" t="str">
        <v>Traditional Non Par</v>
      </c>
      <c r="AZ1295" s="4" t="str">
        <v>Unit Linked</v>
      </c>
      <c r="BA1295" s="4" t="str">
        <v>Traditional Non Par</v>
      </c>
      <c r="BB1295" s="4" t="str">
        <v>Traditional Non Par</v>
      </c>
      <c r="BC1295" s="4" t="str">
        <v>Traditional Non Par</v>
      </c>
      <c r="BD1295" s="4" t="str">
        <v>Unit Linked</v>
      </c>
      <c r="BE1295" s="4" t="str">
        <v>Traditional Non Par</v>
      </c>
      <c r="BF1295" s="4" t="str">
        <v>Unit Linked</v>
      </c>
      <c r="BG1295" s="4">
        <v>4.6851184931659871E-2</v>
      </c>
      <c r="BH1295" s="4">
        <v>0.01</v>
      </c>
      <c r="BI1295" s="4">
        <v>3.202217055199142E-2</v>
      </c>
      <c r="BJ1295" s="4">
        <v>0</v>
      </c>
      <c r="BK1295" s="4">
        <v>0.15</v>
      </c>
      <c r="BL1295" s="4">
        <v>0.17</v>
      </c>
      <c r="BM1295" s="4">
        <v>0.62</v>
      </c>
      <c r="BN1295" s="4">
        <v>0.06</v>
      </c>
      <c r="BO1295" s="4">
        <v>0.62</v>
      </c>
      <c r="BP1295" s="4">
        <v>0</v>
      </c>
      <c r="BQ1295" t="str">
        <f>VLOOKUP(A1295,Misc!$A$3:$B$11,2,FALSE)</f>
        <v>MYR</v>
      </c>
      <c r="BR1295">
        <f>INDEX(FX!$B$30:$AK$48,MATCH(Data!BQ1295,FX!$A$30:$A$48,0),MATCH(Data!D1295,Period,0))</f>
        <v>4.1899591599999999</v>
      </c>
      <c r="BS1295">
        <f t="shared" si="358"/>
        <v>0</v>
      </c>
      <c r="BT1295">
        <f t="shared" si="359"/>
        <v>0.38017971040557824</v>
      </c>
      <c r="BU1295">
        <f t="shared" si="360"/>
        <v>0</v>
      </c>
      <c r="BV1295">
        <f t="shared" si="361"/>
        <v>5.511737233415475E-2</v>
      </c>
      <c r="BW1295">
        <f t="shared" si="362"/>
        <v>0</v>
      </c>
      <c r="BX1295">
        <f t="shared" si="363"/>
        <v>1.9381122644821551E-2</v>
      </c>
      <c r="BY1295">
        <f t="shared" si="364"/>
        <v>0</v>
      </c>
      <c r="BZ1295">
        <f t="shared" si="365"/>
        <v>3.6779027744532062E-3</v>
      </c>
      <c r="CA1295">
        <f t="shared" si="350"/>
        <v>0.345476999871137</v>
      </c>
      <c r="CB1295">
        <f t="shared" si="351"/>
        <v>8.725868019058261E-2</v>
      </c>
      <c r="CC1295">
        <f t="shared" si="352"/>
        <v>4.596801359896676E-2</v>
      </c>
      <c r="CD1295">
        <f t="shared" si="353"/>
        <v>1.821581968194157E-2</v>
      </c>
      <c r="CE1295" s="4" t="str">
        <f t="shared" si="354"/>
        <v/>
      </c>
      <c r="CF1295" s="4">
        <f t="shared" si="355"/>
        <v>0.14497715376592604</v>
      </c>
      <c r="CG1295" s="4" t="str">
        <f t="shared" si="356"/>
        <v/>
      </c>
      <c r="CH1295" s="4">
        <f t="shared" si="357"/>
        <v>6.6728557960919144E-2</v>
      </c>
      <c r="CI1295">
        <f>INDEX(FX!$B$114:$AK$132,MATCH(Data!BQ1295,FX!$A$114:$A$132,0),MATCH(Data!D1295,Period,0))</f>
        <v>4.3497172700000002</v>
      </c>
    </row>
    <row r="1296" spans="1:87" x14ac:dyDescent="0.15">
      <c r="A1296" t="s">
        <v>80</v>
      </c>
      <c r="B1296" s="1">
        <f t="shared" si="366"/>
        <v>44044</v>
      </c>
      <c r="C1296" t="s">
        <v>63</v>
      </c>
      <c r="D1296" s="1">
        <v>44136</v>
      </c>
      <c r="E1296">
        <v>1.69293746006</v>
      </c>
      <c r="F1296">
        <v>0.25487235183552304</v>
      </c>
      <c r="G1296">
        <v>7.5723564430304452E-2</v>
      </c>
      <c r="H1296">
        <v>1.337992941942788E-2</v>
      </c>
      <c r="I1296">
        <v>1.5027272727272725</v>
      </c>
      <c r="J1296">
        <v>0.37955058818238407</v>
      </c>
      <c r="K1296">
        <v>0.19994786261902062</v>
      </c>
      <c r="L1296">
        <v>7.9233665457747154E-2</v>
      </c>
      <c r="M1296">
        <v>1.2427004019999999</v>
      </c>
      <c r="N1296">
        <v>0.11064000399902175</v>
      </c>
      <c r="O1296">
        <v>1.4605960604696924E-2</v>
      </c>
      <c r="P1296">
        <v>1.1686E-2</v>
      </c>
      <c r="Q1296" t="str">
        <v>Takaful Future Smart</v>
      </c>
      <c r="R1296" t="str">
        <v>LifeSelect Single</v>
      </c>
      <c r="S1296" t="str">
        <v>Future Secure</v>
      </c>
      <c r="T1296" t="str">
        <v>Retirement Regular</v>
      </c>
      <c r="U1296" t="str">
        <v>Takaful Future Select</v>
      </c>
      <c r="V1296" t="str">
        <v>LifeSelect Regular</v>
      </c>
      <c r="W1296" t="str">
        <v xml:space="preserve">Protector </v>
      </c>
      <c r="X1296" t="str">
        <v>Education Regular</v>
      </c>
      <c r="Y1296" t="str">
        <v>Protector (Premier)</v>
      </c>
      <c r="Z1296" t="str">
        <v>Takaful Card Protector</v>
      </c>
      <c r="AA1296">
        <v>0.86339810463060007</v>
      </c>
      <c r="AB1296">
        <v>0.49095186341739999</v>
      </c>
      <c r="AC1296">
        <v>0.169293746006</v>
      </c>
      <c r="AD1296">
        <v>3.3858749201200002E-2</v>
      </c>
      <c r="AE1296">
        <v>8.4646873003000001E-2</v>
      </c>
      <c r="AF1296">
        <v>0</v>
      </c>
      <c r="AG1296">
        <v>1.6929374600600001E-2</v>
      </c>
      <c r="AH1296">
        <v>1.6929374600600001E-2</v>
      </c>
      <c r="AI1296">
        <v>0</v>
      </c>
      <c r="AJ1296">
        <v>1.6929374600600001E-2</v>
      </c>
      <c r="AK1296">
        <v>-4.8572257327350599E-17</v>
      </c>
      <c r="AL1296">
        <v>7.6736518580695398E-2</v>
      </c>
      <c r="AM1296">
        <v>0.11645067618566515</v>
      </c>
      <c r="AN1296">
        <v>2.4493847703863196E-2</v>
      </c>
      <c r="AO1296">
        <v>7.0849387951754162E-5</v>
      </c>
      <c r="AP1296">
        <v>2.7895182843703611E-2</v>
      </c>
      <c r="AQ1296">
        <v>7.0849387951754162E-5</v>
      </c>
      <c r="AR1296">
        <v>5.2089999443960091E-3</v>
      </c>
      <c r="AS1296">
        <v>4.0162771892479415E-3</v>
      </c>
      <c r="AT1296">
        <v>0</v>
      </c>
      <c r="AU1296">
        <v>0</v>
      </c>
      <c r="AV1296">
        <v>-7.0849387951791784E-5</v>
      </c>
      <c r="AW1296" s="4" t="str">
        <v>Traditional Non Par</v>
      </c>
      <c r="AX1296" s="4" t="str">
        <v>Unit Linked</v>
      </c>
      <c r="AY1296" s="4" t="str">
        <v>Traditional Non Par</v>
      </c>
      <c r="AZ1296" s="4" t="str">
        <v>Unit Linked</v>
      </c>
      <c r="BA1296" s="4" t="str">
        <v>Traditional Non Par</v>
      </c>
      <c r="BB1296" s="4" t="str">
        <v>Traditional Non Par</v>
      </c>
      <c r="BC1296" s="4" t="str">
        <v>Traditional Non Par</v>
      </c>
      <c r="BD1296" s="4" t="str">
        <v>Unit Linked</v>
      </c>
      <c r="BE1296" s="4" t="str">
        <v>Traditional Non Par</v>
      </c>
      <c r="BF1296" s="4" t="str">
        <v>Unit Linked</v>
      </c>
      <c r="BG1296" s="4">
        <v>4.6851184931659871E-2</v>
      </c>
      <c r="BH1296" s="4">
        <v>0.01</v>
      </c>
      <c r="BI1296" s="4">
        <v>3.202217055199142E-2</v>
      </c>
      <c r="BJ1296" s="4">
        <v>0</v>
      </c>
      <c r="BK1296" s="4">
        <v>0.15</v>
      </c>
      <c r="BL1296" s="4">
        <v>0.17</v>
      </c>
      <c r="BM1296" s="4">
        <v>0.62</v>
      </c>
      <c r="BN1296" s="4">
        <v>0.06</v>
      </c>
      <c r="BO1296" s="4">
        <v>0.62</v>
      </c>
      <c r="BP1296" s="4">
        <v>0</v>
      </c>
      <c r="BQ1296" t="str">
        <f>VLOOKUP(A1296,Misc!$A$3:$B$11,2,FALSE)</f>
        <v>MYR</v>
      </c>
      <c r="BR1296">
        <f>INDEX(FX!$B$30:$AK$48,MATCH(Data!BQ1296,FX!$A$30:$A$48,0),MATCH(Data!D1296,Period,0))</f>
        <v>4.1899591599999999</v>
      </c>
      <c r="BS1296">
        <f t="shared" si="358"/>
        <v>0</v>
      </c>
      <c r="BT1296">
        <f t="shared" si="359"/>
        <v>0.40404629148223009</v>
      </c>
      <c r="BU1296">
        <f t="shared" si="360"/>
        <v>0</v>
      </c>
      <c r="BV1296">
        <f t="shared" si="361"/>
        <v>6.0829316492794418E-2</v>
      </c>
      <c r="BW1296">
        <f t="shared" si="362"/>
        <v>0</v>
      </c>
      <c r="BX1296">
        <f t="shared" si="363"/>
        <v>1.8072625898889298E-2</v>
      </c>
      <c r="BY1296">
        <f t="shared" si="364"/>
        <v>0</v>
      </c>
      <c r="BZ1296">
        <f t="shared" si="365"/>
        <v>3.1933317028865456E-3</v>
      </c>
      <c r="CA1296">
        <f t="shared" si="350"/>
        <v>0.345476999871137</v>
      </c>
      <c r="CB1296">
        <f t="shared" si="351"/>
        <v>8.725868019058261E-2</v>
      </c>
      <c r="CC1296">
        <f t="shared" si="352"/>
        <v>4.5968013598966767E-2</v>
      </c>
      <c r="CD1296">
        <f t="shared" si="353"/>
        <v>1.821581968194157E-2</v>
      </c>
      <c r="CE1296" s="4" t="str">
        <f t="shared" si="354"/>
        <v/>
      </c>
      <c r="CF1296" s="4">
        <f t="shared" si="355"/>
        <v>0.15055036458729551</v>
      </c>
      <c r="CG1296" s="4" t="str">
        <f t="shared" si="356"/>
        <v/>
      </c>
      <c r="CH1296" s="4">
        <f t="shared" si="357"/>
        <v>5.2496590246329897E-2</v>
      </c>
      <c r="CI1296">
        <f>INDEX(FX!$B$114:$AK$132,MATCH(Data!BQ1296,FX!$A$114:$A$132,0),MATCH(Data!D1296,Period,0))</f>
        <v>4.3497172700000002</v>
      </c>
    </row>
    <row r="1297" spans="1:87" x14ac:dyDescent="0.15">
      <c r="A1297" t="s">
        <v>80</v>
      </c>
      <c r="B1297" s="1">
        <f t="shared" si="366"/>
        <v>44044</v>
      </c>
      <c r="C1297" t="s">
        <v>63</v>
      </c>
      <c r="D1297" s="1">
        <v>44166</v>
      </c>
      <c r="E1297">
        <v>1.4929374600600001</v>
      </c>
      <c r="F1297">
        <v>0.22581474557253745</v>
      </c>
      <c r="G1297">
        <v>7.5914305043028263E-2</v>
      </c>
      <c r="H1297">
        <v>1.4622829901592445E-2</v>
      </c>
      <c r="I1297">
        <v>1.4027272727272724</v>
      </c>
      <c r="J1297">
        <v>0.37955058818238407</v>
      </c>
      <c r="K1297">
        <v>0.18664219722997499</v>
      </c>
      <c r="L1297">
        <v>7.3961007744285434E-2</v>
      </c>
      <c r="M1297">
        <v>1.663676964</v>
      </c>
      <c r="N1297">
        <v>0.12904232677212368</v>
      </c>
      <c r="O1297">
        <v>1.8942297078436133E-2</v>
      </c>
      <c r="P1297">
        <v>6.2482999999999997E-2</v>
      </c>
      <c r="Q1297" t="str">
        <v>Takaful Future Smart</v>
      </c>
      <c r="R1297" t="str">
        <v>LifeSelect Single</v>
      </c>
      <c r="S1297" t="str">
        <v>Future Secure</v>
      </c>
      <c r="T1297" t="str">
        <v>Retirement Regular</v>
      </c>
      <c r="U1297" t="str">
        <v>Takaful Future Select</v>
      </c>
      <c r="V1297" t="str">
        <v>LifeSelect Regular</v>
      </c>
      <c r="W1297" t="str">
        <v xml:space="preserve">Protector </v>
      </c>
      <c r="X1297" t="str">
        <v>Education Regular</v>
      </c>
      <c r="Y1297" t="str">
        <v>Protector (Premier)</v>
      </c>
      <c r="Z1297" t="str">
        <v>Takaful Card Protector</v>
      </c>
      <c r="AA1297">
        <v>0.76139810463060009</v>
      </c>
      <c r="AB1297">
        <v>0.41802248881680004</v>
      </c>
      <c r="AC1297">
        <v>0.14929374600600001</v>
      </c>
      <c r="AD1297">
        <v>2.9858749201200002E-2</v>
      </c>
      <c r="AE1297">
        <v>7.4646873003000005E-2</v>
      </c>
      <c r="AF1297">
        <v>0</v>
      </c>
      <c r="AG1297">
        <v>2.9858749201200002E-2</v>
      </c>
      <c r="AH1297">
        <v>1.4929374600600001E-2</v>
      </c>
      <c r="AI1297">
        <v>0</v>
      </c>
      <c r="AJ1297">
        <v>1.4929374600600001E-2</v>
      </c>
      <c r="AK1297">
        <v>-9.0205620750793969E-17</v>
      </c>
      <c r="AL1297">
        <v>6.7671030883592193E-2</v>
      </c>
      <c r="AM1297">
        <v>9.9152289889864104E-2</v>
      </c>
      <c r="AN1297">
        <v>2.160019707804562E-2</v>
      </c>
      <c r="AO1297">
        <v>6.2479393238630714E-5</v>
      </c>
      <c r="AP1297">
        <v>2.4599705780692087E-2</v>
      </c>
      <c r="AQ1297">
        <v>6.2479393238630714E-5</v>
      </c>
      <c r="AR1297">
        <v>9.1872397296514918E-3</v>
      </c>
      <c r="AS1297">
        <v>3.5418028174532975E-3</v>
      </c>
      <c r="AT1297">
        <v>0</v>
      </c>
      <c r="AU1297">
        <v>0</v>
      </c>
      <c r="AV1297">
        <v>-6.2479393238610344E-5</v>
      </c>
      <c r="AW1297" s="4" t="str">
        <v>Traditional Non Par</v>
      </c>
      <c r="AX1297" s="4" t="str">
        <v>Unit Linked</v>
      </c>
      <c r="AY1297" s="4" t="str">
        <v>Traditional Non Par</v>
      </c>
      <c r="AZ1297" s="4" t="str">
        <v>Unit Linked</v>
      </c>
      <c r="BA1297" s="4" t="str">
        <v>Traditional Non Par</v>
      </c>
      <c r="BB1297" s="4" t="str">
        <v>Traditional Non Par</v>
      </c>
      <c r="BC1297" s="4" t="str">
        <v>Traditional Non Par</v>
      </c>
      <c r="BD1297" s="4" t="str">
        <v>Unit Linked</v>
      </c>
      <c r="BE1297" s="4" t="str">
        <v>Traditional Non Par</v>
      </c>
      <c r="BF1297" s="4" t="str">
        <v>Unit Linked</v>
      </c>
      <c r="BG1297" s="4">
        <v>4.6851184931659871E-2</v>
      </c>
      <c r="BH1297" s="4">
        <v>0.01</v>
      </c>
      <c r="BI1297" s="4">
        <v>3.202217055199142E-2</v>
      </c>
      <c r="BJ1297" s="4">
        <v>0</v>
      </c>
      <c r="BK1297" s="4">
        <v>0.15</v>
      </c>
      <c r="BL1297" s="4">
        <v>0.17</v>
      </c>
      <c r="BM1297" s="4">
        <v>0.62</v>
      </c>
      <c r="BN1297" s="4">
        <v>0.06</v>
      </c>
      <c r="BO1297" s="4">
        <v>0.62</v>
      </c>
      <c r="BP1297" s="4">
        <v>0</v>
      </c>
      <c r="BQ1297" t="str">
        <f>VLOOKUP(A1297,Misc!$A$3:$B$11,2,FALSE)</f>
        <v>MYR</v>
      </c>
      <c r="BR1297">
        <f>INDEX(FX!$B$30:$AK$48,MATCH(Data!BQ1297,FX!$A$30:$A$48,0),MATCH(Data!D1297,Period,0))</f>
        <v>4.1899591599999999</v>
      </c>
      <c r="BS1297">
        <f t="shared" si="358"/>
        <v>0</v>
      </c>
      <c r="BT1297">
        <f t="shared" si="359"/>
        <v>0.35631312932892645</v>
      </c>
      <c r="BU1297">
        <f t="shared" si="360"/>
        <v>0</v>
      </c>
      <c r="BV1297">
        <f t="shared" si="361"/>
        <v>5.3894259335104701E-2</v>
      </c>
      <c r="BW1297">
        <f t="shared" si="362"/>
        <v>0</v>
      </c>
      <c r="BX1297">
        <f t="shared" si="363"/>
        <v>1.8118149161871131E-2</v>
      </c>
      <c r="BY1297">
        <f t="shared" si="364"/>
        <v>0</v>
      </c>
      <c r="BZ1297">
        <f t="shared" si="365"/>
        <v>3.4899695541644482E-3</v>
      </c>
      <c r="CA1297">
        <f t="shared" si="350"/>
        <v>0.32248699987971224</v>
      </c>
      <c r="CB1297">
        <f t="shared" si="351"/>
        <v>8.725868019058261E-2</v>
      </c>
      <c r="CC1297">
        <f t="shared" si="352"/>
        <v>4.2909041127166175E-2</v>
      </c>
      <c r="CD1297">
        <f t="shared" si="353"/>
        <v>1.7003635674068863E-2</v>
      </c>
      <c r="CE1297" s="4" t="str">
        <f t="shared" si="354"/>
        <v/>
      </c>
      <c r="CF1297" s="4">
        <f t="shared" si="355"/>
        <v>0.15125532824627638</v>
      </c>
      <c r="CG1297" s="4" t="str">
        <f t="shared" si="356"/>
        <v/>
      </c>
      <c r="CH1297" s="4">
        <f t="shared" si="357"/>
        <v>6.4755868198585906E-2</v>
      </c>
      <c r="CI1297">
        <f>INDEX(FX!$B$114:$AK$132,MATCH(Data!BQ1297,FX!$A$114:$A$132,0),MATCH(Data!D1297,Period,0))</f>
        <v>4.3497172700000002</v>
      </c>
    </row>
    <row r="1298" spans="1:87" x14ac:dyDescent="0.15">
      <c r="A1298" t="s">
        <v>80</v>
      </c>
      <c r="B1298" s="1">
        <f t="shared" si="366"/>
        <v>44044</v>
      </c>
      <c r="C1298" t="s">
        <v>109</v>
      </c>
      <c r="D1298" s="1">
        <v>43831</v>
      </c>
      <c r="E1298">
        <f t="array" ref="E1298:E1309">TRANSPOSE('[15]D2C_Key Metrics P1'!$F$6:$Q$6)</f>
        <v>2.7424079999999972E-2</v>
      </c>
      <c r="F1298">
        <f t="array" ref="F1298:F1309">TRANSPOSE('[15]D2C_Key Metrics P1'!$F$11:$Q$11)</f>
        <v>2.1766332299005767E-2</v>
      </c>
      <c r="G1298">
        <f t="array" ref="G1298:G1309">TRANSPOSE('[15]D2C_Key Metrics P1'!$F$16:$Q$16)</f>
        <v>2.7424079999999972E-2</v>
      </c>
      <c r="H1298">
        <f t="array" ref="H1298:H1309">TRANSPOSE('[15]D2C_Key Metrics P1'!$F$21:$Q$21)</f>
        <v>2.1766332299005767E-2</v>
      </c>
      <c r="I1298">
        <f t="array" ref="I1298:I1309">TRANSPOSE('[15]D2C_Key Metrics P1'!$F$7:$Q$7)</f>
        <v>3.4500000000000003E-2</v>
      </c>
      <c r="J1298">
        <f t="array" ref="J1298:J1309">TRANSPOSE('[15]D2C_Key Metrics P1'!$F$12:$Q$12)</f>
        <v>2.3935043794185581E-2</v>
      </c>
      <c r="K1298">
        <f t="array" ref="K1298:K1309">TRANSPOSE('[15]D2C_Key Metrics P1'!$F$17:$Q$17)</f>
        <v>8.6250000000000007E-3</v>
      </c>
      <c r="L1298">
        <f t="array" ref="L1298:L1309">TRANSPOSE('[15]D2C_Key Metrics P1'!$F$22:$Q$22)</f>
        <v>2.3935043794185581E-2</v>
      </c>
      <c r="M1298">
        <f t="array" ref="M1298:M1309">TRANSPOSE('[15]D2C_Key Metrics P1'!$F$9:$Q$9)</f>
        <v>0</v>
      </c>
      <c r="N1298">
        <f t="array" ref="N1298:N1309">TRANSPOSE('[15]D2C_Key Metrics P1'!$F$14:$Q$14)</f>
        <v>0</v>
      </c>
      <c r="O1298">
        <f t="array" ref="O1298:O1309">TRANSPOSE('[15]D2C_Key Metrics P1'!$F$19:$Q$19)</f>
        <v>0</v>
      </c>
      <c r="P1298">
        <f t="array" ref="P1298:P1309">TRANSPOSE('[15]D2C_Key Metrics P1'!$F$24:$Q$24)</f>
        <v>0</v>
      </c>
      <c r="Q1298" t="str">
        <f t="array" ref="Q1298:Q1309">'[15]D2C_Key Products'!$D$6</f>
        <v>FWD Protect Direct</v>
      </c>
      <c r="R1298" t="str">
        <f t="array" ref="R1298:R1309">'[15]D2C_Key Products'!$D$9</f>
        <v>FWD Care Direct</v>
      </c>
      <c r="S1298" t="str">
        <f t="array" ref="S1298:S1309">'[15]D2C_Key Products'!$D$12</f>
        <v>FWD MedSecure Direct</v>
      </c>
      <c r="T1298">
        <f t="array" ref="T1298:T1309">'[15]D2C_Key Products'!$D$15</f>
        <v>0</v>
      </c>
      <c r="U1298">
        <f t="array" ref="U1298:U1309">'[15]D2C_Key Products'!$D$18</f>
        <v>0</v>
      </c>
      <c r="V1298">
        <f t="array" ref="V1298:V1309">'[15]D2C_Key Products'!$D$21</f>
        <v>0</v>
      </c>
      <c r="W1298">
        <f t="array" ref="W1298:W1309">'[15]D2C_Key Products'!$D$24</f>
        <v>0</v>
      </c>
      <c r="X1298">
        <f t="array" ref="X1298:X1309">'[15]D2C_Key Products'!$D$27</f>
        <v>0</v>
      </c>
      <c r="Y1298">
        <f t="array" ref="Y1298:Y1309">'[15]D2C_Key Products'!$D$30</f>
        <v>0</v>
      </c>
      <c r="Z1298">
        <f t="array" ref="Z1298:Z1309">'[15]D2C_Key Products'!$D$33</f>
        <v>0</v>
      </c>
      <c r="AA1298">
        <f t="array" ref="AA1298:AA1309">TRANSPOSE('[15]D2C_Key Products'!$F$6:$Q$6)</f>
        <v>1.6871879999999975E-2</v>
      </c>
      <c r="AB1298">
        <f t="array" ref="AB1298:AB1309">TRANSPOSE('[15]D2C_Key Products'!$F$9:$Q$9)</f>
        <v>1.0552199999999998E-2</v>
      </c>
      <c r="AC1298">
        <f t="array" ref="AC1298:AC1309">TRANSPOSE('[15]D2C_Key Products'!$F$12:$Q$12)</f>
        <v>0</v>
      </c>
      <c r="AD1298">
        <f t="array" ref="AD1298:AD1309">TRANSPOSE('[15]D2C_Key Products'!$F$15:$Q$15)</f>
        <v>0</v>
      </c>
      <c r="AE1298">
        <f t="array" ref="AE1298:AE1309">TRANSPOSE('[15]D2C_Key Products'!$F$18:$Q$18)</f>
        <v>0</v>
      </c>
      <c r="AF1298">
        <f t="array" ref="AF1298:AF1309">TRANSPOSE('[15]D2C_Key Products'!$F$21:$Q$21)</f>
        <v>0</v>
      </c>
      <c r="AG1298">
        <f t="array" ref="AG1298:AG1309">TRANSPOSE('[15]D2C_Key Products'!$F$24:$Q$24)</f>
        <v>0</v>
      </c>
      <c r="AH1298">
        <f t="array" ref="AH1298:AH1309">TRANSPOSE('[15]D2C_Key Products'!$F$27:$Q$27)</f>
        <v>0</v>
      </c>
      <c r="AI1298">
        <f t="array" ref="AI1298:AI1309">TRANSPOSE('[15]D2C_Key Products'!$F$30:$Q$30)</f>
        <v>0</v>
      </c>
      <c r="AJ1298">
        <f t="array" ref="AJ1298:AJ1309">TRANSPOSE('[15]D2C_Key Products'!$F$33:$Q$33)</f>
        <v>0</v>
      </c>
      <c r="AK1298">
        <f t="array" ref="AK1298:AK1309">TRANSPOSE('[15]D2C_Key Products'!$F$36:$Q$36)</f>
        <v>0</v>
      </c>
      <c r="AL1298">
        <f t="array" ref="AL1298:AL1309">TRANSPOSE('[15]D2C_Key Products'!$F$7:$Q$7)</f>
        <v>1.3072330227125699E-2</v>
      </c>
      <c r="AM1298">
        <f t="array" ref="AM1298:AM1309">TRANSPOSE('[15]D2C_Key Products'!$F$10:$Q$10)</f>
        <v>8.6940020718800689E-3</v>
      </c>
      <c r="AN1298">
        <f t="array" ref="AN1298:AN1309">TRANSPOSE('[15]D2C_Key Products'!$F$13:$Q$13)</f>
        <v>0</v>
      </c>
      <c r="AO1298">
        <f t="array" ref="AO1298:AO1309">TRANSPOSE('[15]D2C_Key Products'!$F$16:$Q$16)</f>
        <v>0</v>
      </c>
      <c r="AP1298">
        <f t="array" ref="AP1298:AP1309">TRANSPOSE('[15]D2C_Key Products'!$F$19:$Q$19)</f>
        <v>0</v>
      </c>
      <c r="AQ1298">
        <f t="array" ref="AQ1298:AQ1309">TRANSPOSE('[15]D2C_Key Products'!$F$22:$Q$22)</f>
        <v>0</v>
      </c>
      <c r="AR1298">
        <f t="array" ref="AR1298:AR1309">TRANSPOSE('[15]D2C_Key Products'!$F$25:$Q$25)</f>
        <v>0</v>
      </c>
      <c r="AS1298">
        <f t="array" ref="AS1298:AS1309">TRANSPOSE('[15]D2C_Key Products'!$F$28:$Q$28)</f>
        <v>0</v>
      </c>
      <c r="AT1298">
        <f t="array" ref="AT1298:AT1309">TRANSPOSE('[15]D2C_Key Products'!$F$31:$Q$31)</f>
        <v>0</v>
      </c>
      <c r="AU1298">
        <f t="array" ref="AU1298:AU1309">TRANSPOSE('[15]D2C_Key Products'!$F$34:$Q$35)</f>
        <v>0</v>
      </c>
      <c r="AV1298">
        <f t="array" ref="AV1298:AV1309">TRANSPOSE('[15]D2C_Key Products'!$F$37:$Q$37)</f>
        <v>0</v>
      </c>
      <c r="AW1298" s="4" t="str">
        <f t="array" ref="AW1298:AW1309">'[15]D2C_Key Products'!$D$8</f>
        <v>Traditional Non Par</v>
      </c>
      <c r="AX1298" s="4" t="str">
        <f t="array" ref="AX1298:AX1309">'[15]D2C_Key Products'!$D$11</f>
        <v>Traditional Non Par</v>
      </c>
      <c r="AY1298" s="4" t="str">
        <f t="array" ref="AY1298:AY1309">'[15]D2C_Key Products'!$D$14</f>
        <v>Traditional Non Par</v>
      </c>
      <c r="AZ1298" s="4">
        <f t="array" ref="AZ1298:AZ1309">'[15]D2C_Key Products'!$D$17</f>
        <v>0</v>
      </c>
      <c r="BA1298" s="4">
        <f t="array" ref="BA1298:BA1309">'[15]D2C_Key Products'!$D$20</f>
        <v>0</v>
      </c>
      <c r="BB1298" s="4">
        <f t="array" ref="BB1298:BB1309">'[15]D2C_Key Products'!$D$23</f>
        <v>0</v>
      </c>
      <c r="BC1298" s="4">
        <f t="array" ref="BC1298:BC1309">'[15]D2C_Key Products'!$D$26</f>
        <v>0</v>
      </c>
      <c r="BD1298" s="4">
        <f t="array" ref="BD1298:BD1309">'[15]D2C_Key Products'!$D$29</f>
        <v>0</v>
      </c>
      <c r="BE1298" s="4">
        <f t="array" ref="BE1298:BE1309">'[15]D2C_Key Products'!$D$32</f>
        <v>0</v>
      </c>
      <c r="BF1298" s="4">
        <f t="array" ref="BF1298:BF1309">'[15]D2C_Key Products'!$D$35</f>
        <v>0</v>
      </c>
      <c r="BG1298" s="4">
        <f t="array" ref="BG1298:BG1309">'[15]D2C_Key Products'!$D$7</f>
        <v>1</v>
      </c>
      <c r="BH1298" s="4">
        <f t="array" ref="BH1298:BH1309">'[15]D2C_Key Products'!$D$10</f>
        <v>1</v>
      </c>
      <c r="BI1298" s="4">
        <f t="array" ref="BI1298:BI1309">'[15]D2C_Key Products'!$D$13</f>
        <v>1</v>
      </c>
      <c r="BJ1298" s="4">
        <f t="array" ref="BJ1298:BJ1309">'[15]D2C_Key Products'!$D$16</f>
        <v>0</v>
      </c>
      <c r="BK1298" s="4">
        <f t="array" ref="BK1298:BK1309">'[15]D2C_Key Products'!$D$19</f>
        <v>0</v>
      </c>
      <c r="BL1298" s="4">
        <f t="array" ref="BL1298:BL1309">'[15]D2C_Key Products'!$D$22</f>
        <v>0</v>
      </c>
      <c r="BM1298" s="4">
        <f t="array" ref="BM1298:BM1309">'[15]D2C_Key Products'!$D$25</f>
        <v>0</v>
      </c>
      <c r="BN1298" s="4">
        <f t="array" ref="BN1298:BN1309">'[15]D2C_Key Products'!$D$28</f>
        <v>0</v>
      </c>
      <c r="BO1298" s="4">
        <f t="array" ref="BO1298:BO1309">'[15]D2C_Key Products'!$D$31</f>
        <v>0</v>
      </c>
      <c r="BP1298" s="4">
        <f t="array" ref="BP1298:BP1309">'[15]D2C_Key Products'!$D$34</f>
        <v>0</v>
      </c>
      <c r="BQ1298" t="str">
        <f>VLOOKUP(A1298,Misc!$A$3:$B$11,2,FALSE)</f>
        <v>MYR</v>
      </c>
      <c r="BR1298">
        <f>INDEX(FX!$B$30:$AK$48,MATCH(Data!BQ1298,FX!$A$30:$A$48,0),MATCH(Data!D1298,Period,0))</f>
        <v>4.0773475799999996</v>
      </c>
      <c r="BS1298">
        <f t="shared" ref="BS1298:BS1309" si="367">IF(D1298&gt;B1298,0,E1298/$BR1298)</f>
        <v>6.7259608021938552E-3</v>
      </c>
      <c r="BT1298">
        <f t="shared" ref="BT1298:BT1309" si="368">IF(D1298&gt;B1298,E1298/$BR1298,0)</f>
        <v>0</v>
      </c>
      <c r="BU1298">
        <f t="shared" ref="BU1298:BU1309" si="369">IF(D1298&gt;B1298,0,F1298/$BR1298)</f>
        <v>5.3383558482413629E-3</v>
      </c>
      <c r="BV1298">
        <f t="shared" ref="BV1298:BV1309" si="370">IF(D1298&gt;B1298,F1298/$BR1298,0)</f>
        <v>0</v>
      </c>
      <c r="BW1298">
        <f t="shared" ref="BW1298:BW1309" si="371">IF(D1298&gt;B1298,0,G1298/$BR1298)</f>
        <v>6.7259608021938552E-3</v>
      </c>
      <c r="BX1298">
        <f t="shared" ref="BX1298:BX1309" si="372">IF(D1298&gt;B1298,G1298/$BR1298,0)</f>
        <v>0</v>
      </c>
      <c r="BY1298">
        <f t="shared" ref="BY1298:BY1309" si="373">IF(D1298&gt;B1298,0,H1298/$BR1298)</f>
        <v>5.3383558482413629E-3</v>
      </c>
      <c r="BZ1298">
        <f t="shared" ref="BZ1298:BZ1309" si="374">IF(D1298&gt;B1298,H1298/$BR1298,0)</f>
        <v>0</v>
      </c>
      <c r="CA1298">
        <f t="shared" ref="CA1298:CA1309" si="375">I1298/$CI1298</f>
        <v>8.3388556136102972E-3</v>
      </c>
      <c r="CB1298">
        <f t="shared" ref="CB1298:CB1309" si="376">J1298/$CI1298</f>
        <v>5.7852427334826872E-3</v>
      </c>
      <c r="CC1298">
        <f t="shared" ref="CC1298:CC1309" si="377">K1298/$CI1298</f>
        <v>2.0847139034025743E-3</v>
      </c>
      <c r="CD1298">
        <f t="shared" ref="CD1298:CD1309" si="378">L1298/$CI1298</f>
        <v>5.7852427334826872E-3</v>
      </c>
      <c r="CE1298" s="4">
        <f t="shared" ref="CE1298:CE1309" si="379">IFERROR(IF(D1298&gt;B1298,"",BU1298/BS1298),0)</f>
        <v>0.79369416582090591</v>
      </c>
      <c r="CF1298" s="4" t="str">
        <f t="shared" ref="CF1298:CF1309" si="380">IFERROR(IF(D1298&gt;B1298,BV1298/BT1298,""),0)</f>
        <v/>
      </c>
      <c r="CG1298" s="4">
        <f t="shared" ref="CG1298:CG1309" si="381">IFERROR(IF(D1298&gt;B1298,"",BY1298/BU1298),0)</f>
        <v>1</v>
      </c>
      <c r="CH1298" s="4" t="str">
        <f t="shared" ref="CH1298:CH1309" si="382">IFERROR(IF(D1298&gt;B1298,BZ1298/BV1298,""),0)</f>
        <v/>
      </c>
      <c r="CI1298">
        <f>INDEX(FX!$B$114:$AK$132,MATCH(Data!BQ1298,FX!$A$114:$A$132,0),MATCH(Data!D1298,Period,0))</f>
        <v>4.1372583479789107</v>
      </c>
    </row>
    <row r="1299" spans="1:87" x14ac:dyDescent="0.15">
      <c r="A1299" t="s">
        <v>80</v>
      </c>
      <c r="B1299" s="1">
        <f t="shared" si="366"/>
        <v>44044</v>
      </c>
      <c r="C1299" t="s">
        <v>109</v>
      </c>
      <c r="D1299" s="1">
        <v>43862</v>
      </c>
      <c r="E1299">
        <v>3.4804939999999993E-2</v>
      </c>
      <c r="F1299">
        <v>2.7440679142157219E-2</v>
      </c>
      <c r="G1299">
        <v>3.4804939999999993E-2</v>
      </c>
      <c r="H1299">
        <v>2.7440679142157219E-2</v>
      </c>
      <c r="I1299">
        <v>3.4500000000000003E-2</v>
      </c>
      <c r="J1299">
        <v>2.3935043794185581E-2</v>
      </c>
      <c r="K1299">
        <v>8.6250000000000007E-3</v>
      </c>
      <c r="L1299">
        <v>2.3935043794185581E-2</v>
      </c>
      <c r="M1299">
        <v>0</v>
      </c>
      <c r="N1299">
        <v>0</v>
      </c>
      <c r="O1299">
        <v>0</v>
      </c>
      <c r="P1299">
        <v>0</v>
      </c>
      <c r="Q1299" t="str">
        <v>FWD Protect Direct</v>
      </c>
      <c r="R1299" t="str">
        <v>FWD Care Direct</v>
      </c>
      <c r="S1299" t="str">
        <v>FWD MedSecure Direct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2.4815159999999996E-2</v>
      </c>
      <c r="AB1299">
        <v>9.9897800000000002E-3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-3.4694469519536142E-18</v>
      </c>
      <c r="AL1299">
        <v>2.0625982806510922E-2</v>
      </c>
      <c r="AM1299">
        <v>6.8146963356462966E-3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8.6736173798840355E-19</v>
      </c>
      <c r="AW1299" s="4" t="str">
        <v>Traditional Non Par</v>
      </c>
      <c r="AX1299" s="4" t="str">
        <v>Traditional Non Par</v>
      </c>
      <c r="AY1299" s="4" t="str">
        <v>Traditional Non Par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1</v>
      </c>
      <c r="BH1299" s="4">
        <v>1</v>
      </c>
      <c r="BI1299" s="4">
        <v>1</v>
      </c>
      <c r="BJ1299" s="4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4">
        <v>0</v>
      </c>
      <c r="BQ1299" t="str">
        <f>VLOOKUP(A1299,Misc!$A$3:$B$11,2,FALSE)</f>
        <v>MYR</v>
      </c>
      <c r="BR1299">
        <f>INDEX(FX!$B$30:$AK$48,MATCH(Data!BQ1299,FX!$A$30:$A$48,0),MATCH(Data!D1299,Period,0))</f>
        <v>4.1595498400000004</v>
      </c>
      <c r="BS1299">
        <f t="shared" si="367"/>
        <v>8.3674775730058302E-3</v>
      </c>
      <c r="BT1299">
        <f t="shared" si="368"/>
        <v>0</v>
      </c>
      <c r="BU1299">
        <f t="shared" si="369"/>
        <v>6.5970309763513299E-3</v>
      </c>
      <c r="BV1299">
        <f t="shared" si="370"/>
        <v>0</v>
      </c>
      <c r="BW1299">
        <f t="shared" si="371"/>
        <v>8.3674775730058302E-3</v>
      </c>
      <c r="BX1299">
        <f t="shared" si="372"/>
        <v>0</v>
      </c>
      <c r="BY1299">
        <f t="shared" si="373"/>
        <v>6.5970309763513299E-3</v>
      </c>
      <c r="BZ1299">
        <f t="shared" si="374"/>
        <v>0</v>
      </c>
      <c r="CA1299">
        <f t="shared" si="375"/>
        <v>8.3388556136102972E-3</v>
      </c>
      <c r="CB1299">
        <f t="shared" si="376"/>
        <v>5.7852427334826872E-3</v>
      </c>
      <c r="CC1299">
        <f t="shared" si="377"/>
        <v>2.0847139034025743E-3</v>
      </c>
      <c r="CD1299">
        <f t="shared" si="378"/>
        <v>5.7852427334826872E-3</v>
      </c>
      <c r="CE1299" s="4">
        <f t="shared" si="379"/>
        <v>0.78841334425967191</v>
      </c>
      <c r="CF1299" s="4" t="str">
        <f t="shared" si="380"/>
        <v/>
      </c>
      <c r="CG1299" s="4">
        <f t="shared" si="381"/>
        <v>1</v>
      </c>
      <c r="CH1299" s="4" t="str">
        <f t="shared" si="382"/>
        <v/>
      </c>
      <c r="CI1299">
        <f>INDEX(FX!$B$114:$AK$132,MATCH(Data!BQ1299,FX!$A$114:$A$132,0),MATCH(Data!D1299,Period,0))</f>
        <v>4.1372583479789107</v>
      </c>
    </row>
    <row r="1300" spans="1:87" x14ac:dyDescent="0.15">
      <c r="A1300" t="s">
        <v>80</v>
      </c>
      <c r="B1300" s="1">
        <f t="shared" si="366"/>
        <v>44044</v>
      </c>
      <c r="C1300" t="s">
        <v>109</v>
      </c>
      <c r="D1300" s="1">
        <v>43891</v>
      </c>
      <c r="E1300">
        <v>4.279119E-2</v>
      </c>
      <c r="F1300">
        <v>3.5918295349270289E-2</v>
      </c>
      <c r="G1300">
        <v>4.279119E-2</v>
      </c>
      <c r="H1300">
        <v>3.5918295349270289E-2</v>
      </c>
      <c r="I1300">
        <v>5.4158249999999998E-2</v>
      </c>
      <c r="J1300">
        <v>3.7573335813520313E-2</v>
      </c>
      <c r="K1300">
        <v>1.3539562499999998E-2</v>
      </c>
      <c r="L1300">
        <v>3.7573335813520313E-2</v>
      </c>
      <c r="M1300">
        <v>0</v>
      </c>
      <c r="N1300">
        <v>0</v>
      </c>
      <c r="O1300">
        <v>0</v>
      </c>
      <c r="P1300">
        <v>0</v>
      </c>
      <c r="Q1300" t="str">
        <v>FWD Protect Direct</v>
      </c>
      <c r="R1300" t="str">
        <v>FWD Care Direct</v>
      </c>
      <c r="S1300" t="str">
        <v>FWD MedSecure Direct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3.3114399999999995E-2</v>
      </c>
      <c r="AB1300">
        <v>9.6767900000000046E-3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2.9218062859121253E-2</v>
      </c>
      <c r="AM1300">
        <v>6.700232490149039E-3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-2.6020852139652106E-18</v>
      </c>
      <c r="AW1300" s="4" t="str">
        <v>Traditional Non Par</v>
      </c>
      <c r="AX1300" s="4" t="str">
        <v>Traditional Non Par</v>
      </c>
      <c r="AY1300" s="4" t="str">
        <v>Traditional Non Par</v>
      </c>
      <c r="AZ1300" s="4">
        <v>0</v>
      </c>
      <c r="BA1300" s="4">
        <v>0</v>
      </c>
      <c r="BB1300" s="4">
        <v>0</v>
      </c>
      <c r="BC1300" s="4">
        <v>0</v>
      </c>
      <c r="BD1300" s="4">
        <v>0</v>
      </c>
      <c r="BE1300" s="4">
        <v>0</v>
      </c>
      <c r="BF1300" s="4">
        <v>0</v>
      </c>
      <c r="BG1300" s="4">
        <v>1</v>
      </c>
      <c r="BH1300" s="4">
        <v>1</v>
      </c>
      <c r="BI1300" s="4">
        <v>1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t="str">
        <f>VLOOKUP(A1300,Misc!$A$3:$B$11,2,FALSE)</f>
        <v>MYR</v>
      </c>
      <c r="BR1300">
        <f>INDEX(FX!$B$30:$AK$48,MATCH(Data!BQ1300,FX!$A$30:$A$48,0),MATCH(Data!D1300,Period,0))</f>
        <v>4.2902567500000002</v>
      </c>
      <c r="BS1300">
        <f t="shared" si="367"/>
        <v>9.9740394324885091E-3</v>
      </c>
      <c r="BT1300">
        <f t="shared" si="368"/>
        <v>0</v>
      </c>
      <c r="BU1300">
        <f t="shared" si="369"/>
        <v>8.3720619632543635E-3</v>
      </c>
      <c r="BV1300">
        <f t="shared" si="370"/>
        <v>0</v>
      </c>
      <c r="BW1300">
        <f t="shared" si="371"/>
        <v>9.9740394324885091E-3</v>
      </c>
      <c r="BX1300">
        <f t="shared" si="372"/>
        <v>0</v>
      </c>
      <c r="BY1300">
        <f t="shared" si="373"/>
        <v>8.3720619632543635E-3</v>
      </c>
      <c r="BZ1300">
        <f t="shared" si="374"/>
        <v>0</v>
      </c>
      <c r="CA1300">
        <f t="shared" si="375"/>
        <v>1.3090371798139416E-2</v>
      </c>
      <c r="CB1300">
        <f t="shared" si="376"/>
        <v>9.0816991962503965E-3</v>
      </c>
      <c r="CC1300">
        <f t="shared" si="377"/>
        <v>3.2725929495348535E-3</v>
      </c>
      <c r="CD1300">
        <f t="shared" si="378"/>
        <v>9.0816991962503965E-3</v>
      </c>
      <c r="CE1300" s="4">
        <f t="shared" si="379"/>
        <v>0.83938528816960423</v>
      </c>
      <c r="CF1300" s="4" t="str">
        <f t="shared" si="380"/>
        <v/>
      </c>
      <c r="CG1300" s="4">
        <f t="shared" si="381"/>
        <v>1</v>
      </c>
      <c r="CH1300" s="4" t="str">
        <f t="shared" si="382"/>
        <v/>
      </c>
      <c r="CI1300">
        <f>INDEX(FX!$B$114:$AK$132,MATCH(Data!BQ1300,FX!$A$114:$A$132,0),MATCH(Data!D1300,Period,0))</f>
        <v>4.1372583479789107</v>
      </c>
    </row>
    <row r="1301" spans="1:87" x14ac:dyDescent="0.15">
      <c r="A1301" t="s">
        <v>80</v>
      </c>
      <c r="B1301" s="1">
        <f t="shared" si="366"/>
        <v>44044</v>
      </c>
      <c r="C1301" t="s">
        <v>109</v>
      </c>
      <c r="D1301" s="1">
        <v>43922</v>
      </c>
      <c r="E1301">
        <v>3.4921630000000002E-2</v>
      </c>
      <c r="F1301">
        <v>3.0683255824556707E-2</v>
      </c>
      <c r="G1301">
        <v>3.4921630000000002E-2</v>
      </c>
      <c r="H1301">
        <v>3.0683255824556707E-2</v>
      </c>
      <c r="I1301">
        <v>3.8746921119999958E-2</v>
      </c>
      <c r="J1301">
        <v>2.6881427649189948E-2</v>
      </c>
      <c r="K1301">
        <v>9.6867302799999895E-3</v>
      </c>
      <c r="L1301">
        <v>2.6881427649189948E-2</v>
      </c>
      <c r="M1301">
        <v>0</v>
      </c>
      <c r="N1301">
        <v>0</v>
      </c>
      <c r="O1301">
        <v>0</v>
      </c>
      <c r="P1301">
        <v>0</v>
      </c>
      <c r="Q1301" t="str">
        <v>FWD Protect Direct</v>
      </c>
      <c r="R1301" t="str">
        <v>FWD Care Direct</v>
      </c>
      <c r="S1301" t="str">
        <v>FWD MedSecure Direct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2.0610960000000008E-2</v>
      </c>
      <c r="AB1301">
        <v>7.227799999999996E-3</v>
      </c>
      <c r="AC1301">
        <v>7.0828700000000007E-3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-2.6020852139652106E-18</v>
      </c>
      <c r="AL1301">
        <v>1.4623678603550528E-2</v>
      </c>
      <c r="AM1301">
        <v>5.3443034183095987E-3</v>
      </c>
      <c r="AN1301">
        <v>1.0715273802696582E-2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-3.4694469519536142E-18</v>
      </c>
      <c r="AW1301" s="4" t="str">
        <v>Traditional Non Par</v>
      </c>
      <c r="AX1301" s="4" t="str">
        <v>Traditional Non Par</v>
      </c>
      <c r="AY1301" s="4" t="str">
        <v>Traditional Non Par</v>
      </c>
      <c r="AZ1301" s="4">
        <v>0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1</v>
      </c>
      <c r="BH1301" s="4">
        <v>1</v>
      </c>
      <c r="BI1301" s="4">
        <v>1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t="str">
        <f>VLOOKUP(A1301,Misc!$A$3:$B$11,2,FALSE)</f>
        <v>MYR</v>
      </c>
      <c r="BR1301">
        <f>INDEX(FX!$B$30:$AK$48,MATCH(Data!BQ1301,FX!$A$30:$A$48,0),MATCH(Data!D1301,Period,0))</f>
        <v>4.3529172100000002</v>
      </c>
      <c r="BS1301">
        <f t="shared" si="367"/>
        <v>8.0225807924336791E-3</v>
      </c>
      <c r="BT1301">
        <f t="shared" si="368"/>
        <v>0</v>
      </c>
      <c r="BU1301">
        <f t="shared" si="369"/>
        <v>7.0488948776851893E-3</v>
      </c>
      <c r="BV1301">
        <f t="shared" si="370"/>
        <v>0</v>
      </c>
      <c r="BW1301">
        <f t="shared" si="371"/>
        <v>8.0225807924336791E-3</v>
      </c>
      <c r="BX1301">
        <f t="shared" si="372"/>
        <v>0</v>
      </c>
      <c r="BY1301">
        <f t="shared" si="373"/>
        <v>7.0488948776851893E-3</v>
      </c>
      <c r="BZ1301">
        <f t="shared" si="374"/>
        <v>0</v>
      </c>
      <c r="CA1301">
        <f t="shared" si="375"/>
        <v>9.3653617591775949E-3</v>
      </c>
      <c r="CB1301">
        <f t="shared" si="376"/>
        <v>6.4974012711393227E-3</v>
      </c>
      <c r="CC1301">
        <f t="shared" si="377"/>
        <v>2.3413404397943987E-3</v>
      </c>
      <c r="CD1301">
        <f t="shared" si="378"/>
        <v>6.4974012711393227E-3</v>
      </c>
      <c r="CE1301" s="4">
        <f t="shared" si="379"/>
        <v>0.87863183432608116</v>
      </c>
      <c r="CF1301" s="4" t="str">
        <f t="shared" si="380"/>
        <v/>
      </c>
      <c r="CG1301" s="4">
        <f t="shared" si="381"/>
        <v>1</v>
      </c>
      <c r="CH1301" s="4" t="str">
        <f t="shared" si="382"/>
        <v/>
      </c>
      <c r="CI1301">
        <f>INDEX(FX!$B$114:$AK$132,MATCH(Data!BQ1301,FX!$A$114:$A$132,0),MATCH(Data!D1301,Period,0))</f>
        <v>4.1372583479789107</v>
      </c>
    </row>
    <row r="1302" spans="1:87" x14ac:dyDescent="0.15">
      <c r="A1302" t="s">
        <v>80</v>
      </c>
      <c r="B1302" s="1">
        <f t="shared" si="366"/>
        <v>44044</v>
      </c>
      <c r="C1302" t="s">
        <v>109</v>
      </c>
      <c r="D1302" s="1">
        <v>43952</v>
      </c>
      <c r="E1302">
        <v>2.6193550000000017E-2</v>
      </c>
      <c r="F1302">
        <v>2.0646244628434861E-2</v>
      </c>
      <c r="G1302">
        <v>2.6193550000000017E-2</v>
      </c>
      <c r="H1302">
        <v>2.0646244628434861E-2</v>
      </c>
      <c r="I1302">
        <v>3.9707078880000003E-2</v>
      </c>
      <c r="J1302">
        <v>2.7547555708173369E-2</v>
      </c>
      <c r="K1302">
        <v>9.9267697200000008E-3</v>
      </c>
      <c r="L1302">
        <v>2.7547555708173369E-2</v>
      </c>
      <c r="M1302">
        <v>0</v>
      </c>
      <c r="N1302">
        <v>0</v>
      </c>
      <c r="O1302">
        <v>0</v>
      </c>
      <c r="P1302">
        <v>0</v>
      </c>
      <c r="Q1302" t="str">
        <v>FWD Protect Direct</v>
      </c>
      <c r="R1302" t="str">
        <v>FWD Care Direct</v>
      </c>
      <c r="S1302" t="str">
        <v>FWD MedSecure Direct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1.936015000000001E-2</v>
      </c>
      <c r="AB1302">
        <v>6.8334000000000086E-3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-1.7347234759768071E-18</v>
      </c>
      <c r="AL1302">
        <v>1.5754895664019379E-2</v>
      </c>
      <c r="AM1302">
        <v>4.89134896441548E-3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1.7347234759768071E-18</v>
      </c>
      <c r="AW1302" s="4" t="str">
        <v>Traditional Non Par</v>
      </c>
      <c r="AX1302" s="4" t="str">
        <v>Traditional Non Par</v>
      </c>
      <c r="AY1302" s="4" t="str">
        <v>Traditional Non Par</v>
      </c>
      <c r="AZ1302" s="4">
        <v>0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1</v>
      </c>
      <c r="BH1302" s="4">
        <v>1</v>
      </c>
      <c r="BI1302" s="4">
        <v>1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t="str">
        <f>VLOOKUP(A1302,Misc!$A$3:$B$11,2,FALSE)</f>
        <v>MYR</v>
      </c>
      <c r="BR1302">
        <f>INDEX(FX!$B$30:$AK$48,MATCH(Data!BQ1302,FX!$A$30:$A$48,0),MATCH(Data!D1302,Period,0))</f>
        <v>4.3369319300000004</v>
      </c>
      <c r="BS1302">
        <f t="shared" si="367"/>
        <v>6.0396497853264699E-3</v>
      </c>
      <c r="BT1302">
        <f t="shared" si="368"/>
        <v>0</v>
      </c>
      <c r="BU1302">
        <f t="shared" si="369"/>
        <v>4.7605646022751526E-3</v>
      </c>
      <c r="BV1302">
        <f t="shared" si="370"/>
        <v>0</v>
      </c>
      <c r="BW1302">
        <f t="shared" si="371"/>
        <v>6.0396497853264699E-3</v>
      </c>
      <c r="BX1302">
        <f t="shared" si="372"/>
        <v>0</v>
      </c>
      <c r="BY1302">
        <f t="shared" si="373"/>
        <v>4.7605646022751526E-3</v>
      </c>
      <c r="BZ1302">
        <f t="shared" si="374"/>
        <v>0</v>
      </c>
      <c r="CA1302">
        <f t="shared" si="375"/>
        <v>9.5974376121320242E-3</v>
      </c>
      <c r="CB1302">
        <f t="shared" si="376"/>
        <v>6.658408392995474E-3</v>
      </c>
      <c r="CC1302">
        <f t="shared" si="377"/>
        <v>2.3993594030330061E-3</v>
      </c>
      <c r="CD1302">
        <f t="shared" si="378"/>
        <v>6.658408392995474E-3</v>
      </c>
      <c r="CE1302" s="4">
        <f t="shared" si="379"/>
        <v>0.78821865033318694</v>
      </c>
      <c r="CF1302" s="4" t="str">
        <f t="shared" si="380"/>
        <v/>
      </c>
      <c r="CG1302" s="4">
        <f t="shared" si="381"/>
        <v>1</v>
      </c>
      <c r="CH1302" s="4" t="str">
        <f t="shared" si="382"/>
        <v/>
      </c>
      <c r="CI1302">
        <f>INDEX(FX!$B$114:$AK$132,MATCH(Data!BQ1302,FX!$A$114:$A$132,0),MATCH(Data!D1302,Period,0))</f>
        <v>4.1372583479789107</v>
      </c>
    </row>
    <row r="1303" spans="1:87" x14ac:dyDescent="0.15">
      <c r="A1303" t="s">
        <v>80</v>
      </c>
      <c r="B1303" s="1">
        <f t="shared" si="366"/>
        <v>44044</v>
      </c>
      <c r="C1303" t="s">
        <v>109</v>
      </c>
      <c r="D1303" s="1">
        <v>43983</v>
      </c>
      <c r="E1303">
        <v>4.0242600000000073E-2</v>
      </c>
      <c r="F1303">
        <v>3.305448292449361E-2</v>
      </c>
      <c r="G1303">
        <v>4.0242600000000073E-2</v>
      </c>
      <c r="H1303">
        <v>3.305448292449361E-2</v>
      </c>
      <c r="I1303">
        <v>6.4718250000000005E-2</v>
      </c>
      <c r="J1303">
        <v>4.4899540522697123E-2</v>
      </c>
      <c r="K1303">
        <v>1.6179562500000001E-2</v>
      </c>
      <c r="L1303">
        <v>4.4899540522697123E-2</v>
      </c>
      <c r="M1303">
        <v>0</v>
      </c>
      <c r="N1303">
        <v>0</v>
      </c>
      <c r="O1303">
        <v>0</v>
      </c>
      <c r="P1303">
        <v>0</v>
      </c>
      <c r="Q1303" t="str">
        <v>FWD Protect Direct</v>
      </c>
      <c r="R1303" t="str">
        <v>FWD Care Direct</v>
      </c>
      <c r="S1303" t="str">
        <v>FWD MedSecure Direct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3.4845600000000081E-2</v>
      </c>
      <c r="AB1303">
        <v>1.8278399999999966E-3</v>
      </c>
      <c r="AC1303">
        <v>3.5691599999999979E-3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-2.1684043449710089E-18</v>
      </c>
      <c r="AL1303">
        <v>2.8302869470660574E-2</v>
      </c>
      <c r="AM1303">
        <v>9.1548041501986882E-4</v>
      </c>
      <c r="AN1303">
        <v>3.8361330388131647E-3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1.7347234759768071E-18</v>
      </c>
      <c r="AW1303" s="4" t="str">
        <v>Traditional Non Par</v>
      </c>
      <c r="AX1303" s="4" t="str">
        <v>Traditional Non Par</v>
      </c>
      <c r="AY1303" s="4" t="str">
        <v>Traditional Non Par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1</v>
      </c>
      <c r="BH1303" s="4">
        <v>1</v>
      </c>
      <c r="BI1303" s="4">
        <v>1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t="str">
        <f>VLOOKUP(A1303,Misc!$A$3:$B$11,2,FALSE)</f>
        <v>MYR</v>
      </c>
      <c r="BR1303">
        <f>INDEX(FX!$B$30:$AK$48,MATCH(Data!BQ1303,FX!$A$30:$A$48,0),MATCH(Data!D1303,Period,0))</f>
        <v>4.2757296699999996</v>
      </c>
      <c r="BS1303">
        <f t="shared" si="367"/>
        <v>9.4118672380894639E-3</v>
      </c>
      <c r="BT1303">
        <f t="shared" si="368"/>
        <v>0</v>
      </c>
      <c r="BU1303">
        <f t="shared" si="369"/>
        <v>7.7307232859961453E-3</v>
      </c>
      <c r="BV1303">
        <f t="shared" si="370"/>
        <v>0</v>
      </c>
      <c r="BW1303">
        <f t="shared" si="371"/>
        <v>9.4118672380894639E-3</v>
      </c>
      <c r="BX1303">
        <f t="shared" si="372"/>
        <v>0</v>
      </c>
      <c r="BY1303">
        <f t="shared" si="373"/>
        <v>7.7307232859961453E-3</v>
      </c>
      <c r="BZ1303">
        <f t="shared" si="374"/>
        <v>0</v>
      </c>
      <c r="CA1303">
        <f t="shared" si="375"/>
        <v>1.5642786733783613E-2</v>
      </c>
      <c r="CB1303">
        <f t="shared" si="376"/>
        <v>1.085248653728162E-2</v>
      </c>
      <c r="CC1303">
        <f t="shared" si="377"/>
        <v>3.9106966834459031E-3</v>
      </c>
      <c r="CD1303">
        <f t="shared" si="378"/>
        <v>1.085248653728162E-2</v>
      </c>
      <c r="CE1303" s="4">
        <f t="shared" si="379"/>
        <v>0.82138040098039278</v>
      </c>
      <c r="CF1303" s="4" t="str">
        <f t="shared" si="380"/>
        <v/>
      </c>
      <c r="CG1303" s="4">
        <f t="shared" si="381"/>
        <v>1</v>
      </c>
      <c r="CH1303" s="4" t="str">
        <f t="shared" si="382"/>
        <v/>
      </c>
      <c r="CI1303">
        <f>INDEX(FX!$B$114:$AK$132,MATCH(Data!BQ1303,FX!$A$114:$A$132,0),MATCH(Data!D1303,Period,0))</f>
        <v>4.1372583479789107</v>
      </c>
    </row>
    <row r="1304" spans="1:87" x14ac:dyDescent="0.15">
      <c r="A1304" t="s">
        <v>80</v>
      </c>
      <c r="B1304" s="1">
        <f t="shared" si="366"/>
        <v>44044</v>
      </c>
      <c r="C1304" t="s">
        <v>109</v>
      </c>
      <c r="D1304" s="1">
        <v>44013</v>
      </c>
      <c r="E1304">
        <v>4.851511999999996E-2</v>
      </c>
      <c r="F1304">
        <v>3.7989274848562085E-2</v>
      </c>
      <c r="G1304">
        <v>4.851511999999996E-2</v>
      </c>
      <c r="H1304">
        <v>3.7989274848562085E-2</v>
      </c>
      <c r="I1304">
        <v>6.5678249999999994E-2</v>
      </c>
      <c r="J1304">
        <v>4.5565559132622273E-2</v>
      </c>
      <c r="K1304">
        <v>1.6419562499999998E-2</v>
      </c>
      <c r="L1304">
        <v>4.5565559132622273E-2</v>
      </c>
      <c r="M1304">
        <v>0</v>
      </c>
      <c r="N1304">
        <v>0</v>
      </c>
      <c r="O1304">
        <v>0</v>
      </c>
      <c r="P1304">
        <v>0</v>
      </c>
      <c r="Q1304" t="str">
        <v>FWD Protect Direct</v>
      </c>
      <c r="R1304" t="str">
        <v>FWD Care Direct</v>
      </c>
      <c r="S1304" t="str">
        <v>FWD MedSecure Direct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2.906823999999996E-2</v>
      </c>
      <c r="AB1304">
        <v>1.4420799999999996E-2</v>
      </c>
      <c r="AC1304">
        <v>5.0260800000000013E-3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2.6020852139652106E-18</v>
      </c>
      <c r="AL1304">
        <v>2.1961112091515082E-2</v>
      </c>
      <c r="AM1304">
        <v>8.9205907586487956E-3</v>
      </c>
      <c r="AN1304">
        <v>7.107571998398207E-3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8.6736173798840355E-19</v>
      </c>
      <c r="AW1304" s="4" t="str">
        <v>Traditional Non Par</v>
      </c>
      <c r="AX1304" s="4" t="str">
        <v>Traditional Non Par</v>
      </c>
      <c r="AY1304" s="4" t="str">
        <v>Traditional Non Par</v>
      </c>
      <c r="AZ1304" s="4">
        <v>0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>
        <v>1</v>
      </c>
      <c r="BH1304" s="4">
        <v>1</v>
      </c>
      <c r="BI1304" s="4">
        <v>1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t="str">
        <f>VLOOKUP(A1304,Misc!$A$3:$B$11,2,FALSE)</f>
        <v>MYR</v>
      </c>
      <c r="BR1304">
        <f>INDEX(FX!$B$30:$AK$48,MATCH(Data!BQ1304,FX!$A$30:$A$48,0),MATCH(Data!D1304,Period,0))</f>
        <v>4.2665431600000003</v>
      </c>
      <c r="BS1304">
        <f t="shared" si="367"/>
        <v>1.1371060406664199E-2</v>
      </c>
      <c r="BT1304">
        <f t="shared" si="368"/>
        <v>0</v>
      </c>
      <c r="BU1304">
        <f t="shared" si="369"/>
        <v>8.9039940354340829E-3</v>
      </c>
      <c r="BV1304">
        <f t="shared" si="370"/>
        <v>0</v>
      </c>
      <c r="BW1304">
        <f t="shared" si="371"/>
        <v>1.1371060406664199E-2</v>
      </c>
      <c r="BX1304">
        <f t="shared" si="372"/>
        <v>0</v>
      </c>
      <c r="BY1304">
        <f t="shared" si="373"/>
        <v>8.9039940354340829E-3</v>
      </c>
      <c r="BZ1304">
        <f t="shared" si="374"/>
        <v>0</v>
      </c>
      <c r="CA1304">
        <f t="shared" si="375"/>
        <v>1.5099429669367911E-2</v>
      </c>
      <c r="CB1304">
        <f t="shared" si="376"/>
        <v>1.047552204068249E-2</v>
      </c>
      <c r="CC1304">
        <f t="shared" si="377"/>
        <v>3.7748574173419778E-3</v>
      </c>
      <c r="CD1304">
        <f t="shared" si="378"/>
        <v>1.047552204068249E-2</v>
      </c>
      <c r="CE1304" s="4">
        <f t="shared" si="379"/>
        <v>0.78303990278828783</v>
      </c>
      <c r="CF1304" s="4" t="str">
        <f t="shared" si="380"/>
        <v/>
      </c>
      <c r="CG1304" s="4">
        <f t="shared" si="381"/>
        <v>1</v>
      </c>
      <c r="CH1304" s="4" t="str">
        <f t="shared" si="382"/>
        <v/>
      </c>
      <c r="CI1304">
        <f>INDEX(FX!$B$114:$AK$132,MATCH(Data!BQ1304,FX!$A$114:$A$132,0),MATCH(Data!D1304,Period,0))</f>
        <v>4.3497172700000002</v>
      </c>
    </row>
    <row r="1305" spans="1:87" x14ac:dyDescent="0.15">
      <c r="A1305" t="s">
        <v>80</v>
      </c>
      <c r="B1305" s="1">
        <f t="shared" si="366"/>
        <v>44044</v>
      </c>
      <c r="C1305" t="s">
        <v>109</v>
      </c>
      <c r="D1305" s="1">
        <v>44044</v>
      </c>
      <c r="E1305">
        <v>3.7134881164679764E-2</v>
      </c>
      <c r="F1305">
        <v>3.7134881164679764E-2</v>
      </c>
      <c r="G1305">
        <v>3.7134881164679764E-2</v>
      </c>
      <c r="H1305">
        <v>3.7134881164679764E-2</v>
      </c>
      <c r="I1305">
        <v>6.6638249999999996E-2</v>
      </c>
      <c r="J1305">
        <v>4.623157774254745E-2</v>
      </c>
      <c r="K1305">
        <v>1.6659562499999999E-2</v>
      </c>
      <c r="L1305">
        <v>4.623157774254745E-2</v>
      </c>
      <c r="M1305">
        <v>0</v>
      </c>
      <c r="N1305">
        <v>0</v>
      </c>
      <c r="O1305">
        <v>0</v>
      </c>
      <c r="P1305">
        <v>9.77E-4</v>
      </c>
      <c r="Q1305" t="str">
        <v>FWD Protect Direct</v>
      </c>
      <c r="R1305" t="str">
        <v>FWD Care Direct</v>
      </c>
      <c r="S1305" t="str">
        <v>FWD MedSecure Direct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2.4701085829119198E-2</v>
      </c>
      <c r="AB1305">
        <v>6.7734673929978522E-3</v>
      </c>
      <c r="AC1305">
        <v>5.6603279425627116E-3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2.6020852139652106E-18</v>
      </c>
      <c r="AL1305">
        <v>2.4701085829119198E-2</v>
      </c>
      <c r="AM1305">
        <v>6.7734673929978522E-3</v>
      </c>
      <c r="AN1305">
        <v>5.6603279425627116E-3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2.6020852139652106E-18</v>
      </c>
      <c r="AW1305" s="4" t="str">
        <v>Traditional Non Par</v>
      </c>
      <c r="AX1305" s="4" t="str">
        <v>Traditional Non Par</v>
      </c>
      <c r="AY1305" s="4" t="str">
        <v>Traditional Non Par</v>
      </c>
      <c r="AZ1305" s="4">
        <v>0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>
        <v>1</v>
      </c>
      <c r="BH1305" s="4">
        <v>1</v>
      </c>
      <c r="BI1305" s="4">
        <v>1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t="str">
        <f>VLOOKUP(A1305,Misc!$A$3:$B$11,2,FALSE)</f>
        <v>MYR</v>
      </c>
      <c r="BR1305">
        <f>INDEX(FX!$B$30:$AK$48,MATCH(Data!BQ1305,FX!$A$30:$A$48,0),MATCH(Data!D1305,Period,0))</f>
        <v>4.1899591599999999</v>
      </c>
      <c r="BS1305">
        <f t="shared" si="367"/>
        <v>8.8628265208866054E-3</v>
      </c>
      <c r="BT1305">
        <f t="shared" si="368"/>
        <v>0</v>
      </c>
      <c r="BU1305">
        <f t="shared" si="369"/>
        <v>8.8628265208866054E-3</v>
      </c>
      <c r="BV1305">
        <f t="shared" si="370"/>
        <v>0</v>
      </c>
      <c r="BW1305">
        <f t="shared" si="371"/>
        <v>8.8628265208866054E-3</v>
      </c>
      <c r="BX1305">
        <f t="shared" si="372"/>
        <v>0</v>
      </c>
      <c r="BY1305">
        <f t="shared" si="373"/>
        <v>8.8628265208866054E-3</v>
      </c>
      <c r="BZ1305">
        <f t="shared" si="374"/>
        <v>0</v>
      </c>
      <c r="CA1305">
        <f t="shared" si="375"/>
        <v>1.5320133669285588E-2</v>
      </c>
      <c r="CB1305">
        <f t="shared" si="376"/>
        <v>1.0628639719047176E-2</v>
      </c>
      <c r="CC1305">
        <f t="shared" si="377"/>
        <v>3.8300334173213971E-3</v>
      </c>
      <c r="CD1305">
        <f t="shared" si="378"/>
        <v>1.0628639719047176E-2</v>
      </c>
      <c r="CE1305" s="4">
        <f t="shared" si="379"/>
        <v>1</v>
      </c>
      <c r="CF1305" s="4" t="str">
        <f t="shared" si="380"/>
        <v/>
      </c>
      <c r="CG1305" s="4">
        <f t="shared" si="381"/>
        <v>1</v>
      </c>
      <c r="CH1305" s="4" t="str">
        <f t="shared" si="382"/>
        <v/>
      </c>
      <c r="CI1305">
        <f>INDEX(FX!$B$114:$AK$132,MATCH(Data!BQ1305,FX!$A$114:$A$132,0),MATCH(Data!D1305,Period,0))</f>
        <v>4.3497172700000002</v>
      </c>
    </row>
    <row r="1306" spans="1:87" x14ac:dyDescent="0.15">
      <c r="A1306" t="s">
        <v>80</v>
      </c>
      <c r="B1306" s="1">
        <f t="shared" si="366"/>
        <v>44044</v>
      </c>
      <c r="C1306" t="s">
        <v>109</v>
      </c>
      <c r="D1306" s="1">
        <v>44075</v>
      </c>
      <c r="E1306">
        <v>6.0999999999999999E-2</v>
      </c>
      <c r="F1306">
        <v>5.088989059506336E-2</v>
      </c>
      <c r="G1306">
        <v>6.0999999999999999E-2</v>
      </c>
      <c r="H1306">
        <v>5.088989059506336E-2</v>
      </c>
      <c r="I1306">
        <v>6.6638249999999996E-2</v>
      </c>
      <c r="J1306">
        <v>4.623157774254745E-2</v>
      </c>
      <c r="K1306">
        <v>1.6659562499999999E-2</v>
      </c>
      <c r="L1306">
        <v>4.623157774254745E-2</v>
      </c>
      <c r="M1306">
        <v>0</v>
      </c>
      <c r="N1306">
        <v>0</v>
      </c>
      <c r="O1306">
        <v>0</v>
      </c>
      <c r="P1306">
        <v>0</v>
      </c>
      <c r="Q1306" t="str">
        <v>FWD Protect Direct</v>
      </c>
      <c r="R1306" t="str">
        <v>FWD Care Direct</v>
      </c>
      <c r="S1306" t="str">
        <v>FWD MedSecure Direct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4.0016000000000003E-2</v>
      </c>
      <c r="AB1306">
        <v>1.5006E-2</v>
      </c>
      <c r="AC1306">
        <v>5.9779999999999998E-3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-4.3368086899420177E-18</v>
      </c>
      <c r="AL1306">
        <v>3.2149366338464262E-2</v>
      </c>
      <c r="AM1306">
        <v>1.0482043131962913E-2</v>
      </c>
      <c r="AN1306">
        <v>8.2584811246361797E-3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5.2041704279304213E-18</v>
      </c>
      <c r="AW1306" s="4" t="str">
        <v>Traditional Non Par</v>
      </c>
      <c r="AX1306" s="4" t="str">
        <v>Traditional Non Par</v>
      </c>
      <c r="AY1306" s="4" t="str">
        <v>Traditional Non Par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1</v>
      </c>
      <c r="BH1306" s="4">
        <v>1</v>
      </c>
      <c r="BI1306" s="4">
        <v>1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t="str">
        <f>VLOOKUP(A1306,Misc!$A$3:$B$11,2,FALSE)</f>
        <v>MYR</v>
      </c>
      <c r="BR1306">
        <f>INDEX(FX!$B$30:$AK$48,MATCH(Data!BQ1306,FX!$A$30:$A$48,0),MATCH(Data!D1306,Period,0))</f>
        <v>4.1899591599999999</v>
      </c>
      <c r="BS1306">
        <f t="shared" si="367"/>
        <v>0</v>
      </c>
      <c r="BT1306">
        <f t="shared" si="368"/>
        <v>1.4558614456757617E-2</v>
      </c>
      <c r="BU1306">
        <f t="shared" si="369"/>
        <v>0</v>
      </c>
      <c r="BV1306">
        <f t="shared" si="370"/>
        <v>1.2145676998690211E-2</v>
      </c>
      <c r="BW1306">
        <f t="shared" si="371"/>
        <v>0</v>
      </c>
      <c r="BX1306">
        <f t="shared" si="372"/>
        <v>1.4558614456757617E-2</v>
      </c>
      <c r="BY1306">
        <f t="shared" si="373"/>
        <v>0</v>
      </c>
      <c r="BZ1306">
        <f t="shared" si="374"/>
        <v>1.2145676998690211E-2</v>
      </c>
      <c r="CA1306">
        <f t="shared" si="375"/>
        <v>1.5320133669285588E-2</v>
      </c>
      <c r="CB1306">
        <f t="shared" si="376"/>
        <v>1.0628639719047176E-2</v>
      </c>
      <c r="CC1306">
        <f t="shared" si="377"/>
        <v>3.8300334173213971E-3</v>
      </c>
      <c r="CD1306">
        <f t="shared" si="378"/>
        <v>1.0628639719047176E-2</v>
      </c>
      <c r="CE1306" s="4" t="str">
        <f t="shared" si="379"/>
        <v/>
      </c>
      <c r="CF1306" s="4">
        <f t="shared" si="380"/>
        <v>0.83426050155841569</v>
      </c>
      <c r="CG1306" s="4" t="str">
        <f t="shared" si="381"/>
        <v/>
      </c>
      <c r="CH1306" s="4">
        <f t="shared" si="382"/>
        <v>1</v>
      </c>
      <c r="CI1306">
        <f>INDEX(FX!$B$114:$AK$132,MATCH(Data!BQ1306,FX!$A$114:$A$132,0),MATCH(Data!D1306,Period,0))</f>
        <v>4.3497172700000002</v>
      </c>
    </row>
    <row r="1307" spans="1:87" x14ac:dyDescent="0.15">
      <c r="A1307" t="s">
        <v>80</v>
      </c>
      <c r="B1307" s="1">
        <f t="shared" si="366"/>
        <v>44044</v>
      </c>
      <c r="C1307" t="s">
        <v>109</v>
      </c>
      <c r="D1307" s="1">
        <v>44105</v>
      </c>
      <c r="E1307">
        <v>6.1120000000000001E-2</v>
      </c>
      <c r="F1307">
        <v>5.1035021318723318E-2</v>
      </c>
      <c r="G1307">
        <v>6.1120000000000001E-2</v>
      </c>
      <c r="H1307">
        <v>5.1035021318723318E-2</v>
      </c>
      <c r="I1307">
        <v>6.7598249999999999E-2</v>
      </c>
      <c r="J1307">
        <v>4.6897596352472606E-2</v>
      </c>
      <c r="K1307">
        <v>1.68995625E-2</v>
      </c>
      <c r="L1307">
        <v>4.6897596352472606E-2</v>
      </c>
      <c r="M1307">
        <v>3.5338340000000003E-2</v>
      </c>
      <c r="N1307">
        <v>3.1042849527338504E-2</v>
      </c>
      <c r="O1307">
        <v>0</v>
      </c>
      <c r="P1307">
        <v>3.3885999999999999E-2</v>
      </c>
      <c r="Q1307" t="str">
        <v>FWD Protect Direct</v>
      </c>
      <c r="R1307" t="str">
        <v>FWD Care Direct</v>
      </c>
      <c r="S1307" t="str">
        <v>FWD MedSecure Direct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3.9727999999999999E-2</v>
      </c>
      <c r="AB1307">
        <v>1.528E-2</v>
      </c>
      <c r="AC1307">
        <v>6.1120000000000002E-3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8.6736173798840355E-19</v>
      </c>
      <c r="AL1307">
        <v>3.1917983453981107E-2</v>
      </c>
      <c r="AM1307">
        <v>1.0673438561668219E-2</v>
      </c>
      <c r="AN1307">
        <v>8.4435993030739943E-3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-1.7347234759768071E-18</v>
      </c>
      <c r="AW1307" s="4" t="str">
        <v>Traditional Non Par</v>
      </c>
      <c r="AX1307" s="4" t="str">
        <v>Traditional Non Par</v>
      </c>
      <c r="AY1307" s="4" t="str">
        <v>Traditional Non Par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1</v>
      </c>
      <c r="BH1307" s="4">
        <v>1</v>
      </c>
      <c r="BI1307" s="4">
        <v>1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t="str">
        <f>VLOOKUP(A1307,Misc!$A$3:$B$11,2,FALSE)</f>
        <v>MYR</v>
      </c>
      <c r="BR1307">
        <f>INDEX(FX!$B$30:$AK$48,MATCH(Data!BQ1307,FX!$A$30:$A$48,0),MATCH(Data!D1307,Period,0))</f>
        <v>4.1899591599999999</v>
      </c>
      <c r="BS1307">
        <f t="shared" si="367"/>
        <v>0</v>
      </c>
      <c r="BT1307">
        <f t="shared" si="368"/>
        <v>1.45872543540496E-2</v>
      </c>
      <c r="BU1307">
        <f t="shared" si="369"/>
        <v>0</v>
      </c>
      <c r="BV1307">
        <f t="shared" si="370"/>
        <v>1.2180314740519647E-2</v>
      </c>
      <c r="BW1307">
        <f t="shared" si="371"/>
        <v>0</v>
      </c>
      <c r="BX1307">
        <f t="shared" si="372"/>
        <v>1.45872543540496E-2</v>
      </c>
      <c r="BY1307">
        <f t="shared" si="373"/>
        <v>0</v>
      </c>
      <c r="BZ1307">
        <f t="shared" si="374"/>
        <v>1.2180314740519647E-2</v>
      </c>
      <c r="CA1307">
        <f t="shared" si="375"/>
        <v>1.5540837669203266E-2</v>
      </c>
      <c r="CB1307">
        <f t="shared" si="376"/>
        <v>1.0781757397411856E-2</v>
      </c>
      <c r="CC1307">
        <f t="shared" si="377"/>
        <v>3.8852094173008164E-3</v>
      </c>
      <c r="CD1307">
        <f t="shared" si="378"/>
        <v>1.0781757397411856E-2</v>
      </c>
      <c r="CE1307" s="4" t="str">
        <f t="shared" si="379"/>
        <v/>
      </c>
      <c r="CF1307" s="4">
        <f t="shared" si="380"/>
        <v>0.83499707654979249</v>
      </c>
      <c r="CG1307" s="4" t="str">
        <f t="shared" si="381"/>
        <v/>
      </c>
      <c r="CH1307" s="4">
        <f t="shared" si="382"/>
        <v>1</v>
      </c>
      <c r="CI1307">
        <f>INDEX(FX!$B$114:$AK$132,MATCH(Data!BQ1307,FX!$A$114:$A$132,0),MATCH(Data!D1307,Period,0))</f>
        <v>4.3497172700000002</v>
      </c>
    </row>
    <row r="1308" spans="1:87" x14ac:dyDescent="0.15">
      <c r="A1308" t="s">
        <v>80</v>
      </c>
      <c r="B1308" s="1">
        <f t="shared" si="366"/>
        <v>44044</v>
      </c>
      <c r="C1308" t="s">
        <v>109</v>
      </c>
      <c r="D1308" s="1">
        <v>44136</v>
      </c>
      <c r="E1308">
        <v>8.0591879999999991E-2</v>
      </c>
      <c r="F1308">
        <v>6.7469160257214264E-2</v>
      </c>
      <c r="G1308">
        <v>8.0591879999999991E-2</v>
      </c>
      <c r="H1308">
        <v>6.7469160257214264E-2</v>
      </c>
      <c r="I1308">
        <v>6.8558250000000001E-2</v>
      </c>
      <c r="J1308">
        <v>4.7563614962397784E-2</v>
      </c>
      <c r="K1308">
        <v>1.71395625E-2</v>
      </c>
      <c r="L1308">
        <v>4.7563614962397784E-2</v>
      </c>
      <c r="M1308">
        <v>3.2488469999999998E-2</v>
      </c>
      <c r="N1308">
        <v>2.3951599278739296E-2</v>
      </c>
      <c r="O1308">
        <v>8.1911474214833649E-2</v>
      </c>
      <c r="P1308">
        <v>2.3952000000000001E-2</v>
      </c>
      <c r="Q1308" t="str">
        <v>FWD Protect Direct</v>
      </c>
      <c r="R1308" t="str">
        <v>FWD Care Direct</v>
      </c>
      <c r="S1308" t="str">
        <v>FWD MedSecure Direct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4.001188E-2</v>
      </c>
      <c r="AB1308">
        <v>1.4608799999999998E-2</v>
      </c>
      <c r="AC1308">
        <v>8.9275999999999991E-3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1.7043599999999992E-2</v>
      </c>
      <c r="AL1308">
        <v>3.2146056277755679E-2</v>
      </c>
      <c r="AM1308">
        <v>1.0204589611236823E-2</v>
      </c>
      <c r="AN1308">
        <v>1.2333291416577779E-2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1.2785222951643981E-2</v>
      </c>
      <c r="AW1308" s="4" t="str">
        <v>Traditional Non Par</v>
      </c>
      <c r="AX1308" s="4" t="str">
        <v>Traditional Non Par</v>
      </c>
      <c r="AY1308" s="4" t="str">
        <v>Traditional Non Par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1</v>
      </c>
      <c r="BH1308" s="4">
        <v>1</v>
      </c>
      <c r="BI1308" s="4">
        <v>1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t="str">
        <f>VLOOKUP(A1308,Misc!$A$3:$B$11,2,FALSE)</f>
        <v>MYR</v>
      </c>
      <c r="BR1308">
        <f>INDEX(FX!$B$30:$AK$48,MATCH(Data!BQ1308,FX!$A$30:$A$48,0),MATCH(Data!D1308,Period,0))</f>
        <v>4.1899591599999999</v>
      </c>
      <c r="BS1308">
        <f t="shared" si="367"/>
        <v>0</v>
      </c>
      <c r="BT1308">
        <f t="shared" si="368"/>
        <v>1.923452638139795E-2</v>
      </c>
      <c r="BU1308">
        <f t="shared" si="369"/>
        <v>0</v>
      </c>
      <c r="BV1308">
        <f t="shared" si="370"/>
        <v>1.6102581834524198E-2</v>
      </c>
      <c r="BW1308">
        <f t="shared" si="371"/>
        <v>0</v>
      </c>
      <c r="BX1308">
        <f t="shared" si="372"/>
        <v>1.923452638139795E-2</v>
      </c>
      <c r="BY1308">
        <f t="shared" si="373"/>
        <v>0</v>
      </c>
      <c r="BZ1308">
        <f t="shared" si="374"/>
        <v>1.6102581834524198E-2</v>
      </c>
      <c r="CA1308">
        <f t="shared" si="375"/>
        <v>1.5761541669120943E-2</v>
      </c>
      <c r="CB1308">
        <f t="shared" si="376"/>
        <v>1.0934875075776541E-2</v>
      </c>
      <c r="CC1308">
        <f t="shared" si="377"/>
        <v>3.9403854172802358E-3</v>
      </c>
      <c r="CD1308">
        <f t="shared" si="378"/>
        <v>1.0934875075776541E-2</v>
      </c>
      <c r="CE1308" s="4" t="str">
        <f t="shared" si="379"/>
        <v/>
      </c>
      <c r="CF1308" s="4">
        <f t="shared" si="380"/>
        <v>0.83717069582213832</v>
      </c>
      <c r="CG1308" s="4" t="str">
        <f t="shared" si="381"/>
        <v/>
      </c>
      <c r="CH1308" s="4">
        <f t="shared" si="382"/>
        <v>1</v>
      </c>
      <c r="CI1308">
        <f>INDEX(FX!$B$114:$AK$132,MATCH(Data!BQ1308,FX!$A$114:$A$132,0),MATCH(Data!D1308,Period,0))</f>
        <v>4.3497172700000002</v>
      </c>
    </row>
    <row r="1309" spans="1:87" x14ac:dyDescent="0.15">
      <c r="A1309" t="s">
        <v>80</v>
      </c>
      <c r="B1309" s="1">
        <f t="shared" si="366"/>
        <v>44044</v>
      </c>
      <c r="C1309" t="s">
        <v>109</v>
      </c>
      <c r="D1309" s="1">
        <v>44166</v>
      </c>
      <c r="E1309">
        <v>8.0563436000000002E-2</v>
      </c>
      <c r="F1309">
        <v>6.7542457962665295E-2</v>
      </c>
      <c r="G1309">
        <v>8.0563436000000002E-2</v>
      </c>
      <c r="H1309">
        <v>6.7542457962665295E-2</v>
      </c>
      <c r="I1309">
        <v>6.8558250000000001E-2</v>
      </c>
      <c r="J1309">
        <v>4.7563614962397784E-2</v>
      </c>
      <c r="K1309">
        <v>1.71395625E-2</v>
      </c>
      <c r="L1309">
        <v>4.7563614962397784E-2</v>
      </c>
      <c r="M1309">
        <v>5.9069879999999991E-2</v>
      </c>
      <c r="N1309">
        <v>4.7125234212090313E-2</v>
      </c>
      <c r="O1309">
        <v>0.15570217842976775</v>
      </c>
      <c r="P1309">
        <v>4.7125E-2</v>
      </c>
      <c r="Q1309" t="str">
        <v>FWD Protect Direct</v>
      </c>
      <c r="R1309" t="str">
        <v>FWD Care Direct</v>
      </c>
      <c r="S1309" t="str">
        <v>FWD MedSecure Direct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4.0033575999999994E-2</v>
      </c>
      <c r="AB1309">
        <v>1.4888519999999999E-2</v>
      </c>
      <c r="AC1309">
        <v>9.0985400000000004E-3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1.654280000000001E-2</v>
      </c>
      <c r="AL1309">
        <v>3.2163487121720069E-2</v>
      </c>
      <c r="AM1309">
        <v>1.0399980595168097E-2</v>
      </c>
      <c r="AN1309">
        <v>1.2569441427190913E-2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1.2409548818586214E-2</v>
      </c>
      <c r="AW1309" s="4" t="str">
        <v>Traditional Non Par</v>
      </c>
      <c r="AX1309" s="4" t="str">
        <v>Traditional Non Par</v>
      </c>
      <c r="AY1309" s="4" t="str">
        <v>Traditional Non Par</v>
      </c>
      <c r="AZ1309" s="4">
        <v>0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1</v>
      </c>
      <c r="BH1309" s="4">
        <v>1</v>
      </c>
      <c r="BI1309" s="4">
        <v>1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t="str">
        <f>VLOOKUP(A1309,Misc!$A$3:$B$11,2,FALSE)</f>
        <v>MYR</v>
      </c>
      <c r="BR1309">
        <f>INDEX(FX!$B$30:$AK$48,MATCH(Data!BQ1309,FX!$A$30:$A$48,0),MATCH(Data!D1309,Period,0))</f>
        <v>4.1899591599999999</v>
      </c>
      <c r="BS1309">
        <f t="shared" si="367"/>
        <v>0</v>
      </c>
      <c r="BT1309">
        <f t="shared" si="368"/>
        <v>1.922773777107651E-2</v>
      </c>
      <c r="BU1309">
        <f t="shared" si="369"/>
        <v>0</v>
      </c>
      <c r="BV1309">
        <f t="shared" si="370"/>
        <v>1.6120075490822994E-2</v>
      </c>
      <c r="BW1309">
        <f t="shared" si="371"/>
        <v>0</v>
      </c>
      <c r="BX1309">
        <f t="shared" si="372"/>
        <v>1.922773777107651E-2</v>
      </c>
      <c r="BY1309">
        <f t="shared" si="373"/>
        <v>0</v>
      </c>
      <c r="BZ1309">
        <f t="shared" si="374"/>
        <v>1.6120075490822994E-2</v>
      </c>
      <c r="CA1309">
        <f t="shared" si="375"/>
        <v>1.5761541669120943E-2</v>
      </c>
      <c r="CB1309">
        <f t="shared" si="376"/>
        <v>1.0934875075776541E-2</v>
      </c>
      <c r="CC1309">
        <f t="shared" si="377"/>
        <v>3.9403854172802358E-3</v>
      </c>
      <c r="CD1309">
        <f t="shared" si="378"/>
        <v>1.0934875075776541E-2</v>
      </c>
      <c r="CE1309" s="4" t="str">
        <f t="shared" si="379"/>
        <v/>
      </c>
      <c r="CF1309" s="4">
        <f t="shared" si="380"/>
        <v>0.83837608369465888</v>
      </c>
      <c r="CG1309" s="4" t="str">
        <f t="shared" si="381"/>
        <v/>
      </c>
      <c r="CH1309" s="4">
        <f t="shared" si="382"/>
        <v>1</v>
      </c>
      <c r="CI1309">
        <f>INDEX(FX!$B$114:$AK$132,MATCH(Data!BQ1309,FX!$A$114:$A$132,0),MATCH(Data!D1309,Period,0))</f>
        <v>4.3497172700000002</v>
      </c>
    </row>
    <row r="1310" spans="1:87" x14ac:dyDescent="0.15">
      <c r="A1310" t="s">
        <v>80</v>
      </c>
      <c r="B1310" s="1">
        <f t="shared" ref="B1310" si="383">B1297</f>
        <v>44044</v>
      </c>
      <c r="C1310" t="s">
        <v>278</v>
      </c>
      <c r="D1310" s="1">
        <v>43831</v>
      </c>
      <c r="E1310">
        <f t="array" ref="E1310:E1321">TRANSPOSE('[15]AD_Key Metrics P1'!$F$6:$Q$6)</f>
        <v>0</v>
      </c>
      <c r="F1310">
        <f t="array" ref="F1310:F1321">TRANSPOSE('[15]AD_Key Metrics P1'!$F$11:$Q$11)</f>
        <v>0</v>
      </c>
      <c r="G1310">
        <f t="array" ref="G1310:G1321">TRANSPOSE('[15]AD_Key Metrics P1'!$F$16:$Q$16)</f>
        <v>0</v>
      </c>
      <c r="H1310">
        <f t="array" ref="H1310:H1321">TRANSPOSE('[15]AD_Key Metrics P1'!$F$21:$Q$21)</f>
        <v>0</v>
      </c>
      <c r="I1310">
        <f t="array" ref="I1310:I1321">TRANSPOSE('[15]AD_Key Metrics P1'!$F$7:$Q$7)</f>
        <v>0</v>
      </c>
      <c r="J1310">
        <f t="array" ref="J1310:J1321">TRANSPOSE('[15]AD_Key Metrics P1'!$F$12:$Q$12)</f>
        <v>0</v>
      </c>
      <c r="K1310">
        <f t="array" ref="K1310:K1321">TRANSPOSE('[15]AD_Key Metrics P1'!$F$17:$Q$17)</f>
        <v>0</v>
      </c>
      <c r="L1310">
        <f t="array" ref="L1310:L1321">TRANSPOSE('[15]AD_Key Metrics P1'!$F$22:$Q$22)</f>
        <v>0</v>
      </c>
      <c r="M1310">
        <f t="array" ref="M1310:M1321">TRANSPOSE('[15]AD_Key Metrics P1'!$F$9:$Q$9)</f>
        <v>0</v>
      </c>
      <c r="N1310">
        <f t="array" ref="N1310:N1321">TRANSPOSE('[15]AD_Key Metrics P1'!$F$14:$Q$14)</f>
        <v>0</v>
      </c>
      <c r="O1310">
        <f t="array" ref="O1310:O1321">TRANSPOSE('[15]AD_Key Metrics P1'!$F$19:$Q$19)</f>
        <v>0</v>
      </c>
      <c r="P1310">
        <f t="array" ref="P1310:P1321">TRANSPOSE('[15]AD_Key Metrics P1'!$F$24:$Q$24)</f>
        <v>0</v>
      </c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t="str">
        <f>VLOOKUP(A1310,Misc!$A$3:$B$11,2,FALSE)</f>
        <v>MYR</v>
      </c>
      <c r="BR1310">
        <f>INDEX(FX!$B$30:$AK$48,MATCH(Data!BQ1310,FX!$A$30:$A$48,0),MATCH(Data!D1310,Period,0))</f>
        <v>4.0773475799999996</v>
      </c>
      <c r="BS1310">
        <f t="shared" si="358"/>
        <v>0</v>
      </c>
      <c r="BT1310">
        <f t="shared" si="359"/>
        <v>0</v>
      </c>
      <c r="BU1310">
        <f t="shared" si="360"/>
        <v>0</v>
      </c>
      <c r="BV1310">
        <f t="shared" si="361"/>
        <v>0</v>
      </c>
      <c r="BW1310">
        <f t="shared" si="362"/>
        <v>0</v>
      </c>
      <c r="BX1310">
        <f t="shared" si="363"/>
        <v>0</v>
      </c>
      <c r="BY1310">
        <f t="shared" si="364"/>
        <v>0</v>
      </c>
      <c r="BZ1310">
        <f t="shared" si="365"/>
        <v>0</v>
      </c>
      <c r="CA1310">
        <f t="shared" si="350"/>
        <v>0</v>
      </c>
      <c r="CB1310">
        <f t="shared" si="351"/>
        <v>0</v>
      </c>
      <c r="CC1310">
        <f t="shared" si="352"/>
        <v>0</v>
      </c>
      <c r="CD1310">
        <f t="shared" si="353"/>
        <v>0</v>
      </c>
      <c r="CE1310" s="4">
        <f t="shared" si="354"/>
        <v>0</v>
      </c>
      <c r="CF1310" s="4" t="str">
        <f t="shared" si="355"/>
        <v/>
      </c>
      <c r="CG1310" s="4">
        <f t="shared" si="356"/>
        <v>0</v>
      </c>
      <c r="CH1310" s="4" t="str">
        <f t="shared" si="357"/>
        <v/>
      </c>
      <c r="CI1310">
        <f>INDEX(FX!$B$114:$AK$132,MATCH(Data!BQ1310,FX!$A$114:$A$132,0),MATCH(Data!D1310,Period,0))</f>
        <v>4.1372583479789107</v>
      </c>
    </row>
    <row r="1311" spans="1:87" x14ac:dyDescent="0.15">
      <c r="A1311" t="s">
        <v>80</v>
      </c>
      <c r="B1311" s="1">
        <f t="shared" ref="B1311" si="384">B1310</f>
        <v>44044</v>
      </c>
      <c r="C1311" t="str">
        <f>C1310</f>
        <v>Corporate Care</v>
      </c>
      <c r="D1311" s="1">
        <v>43862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t="str">
        <f>VLOOKUP(A1311,Misc!$A$3:$B$11,2,FALSE)</f>
        <v>MYR</v>
      </c>
      <c r="BR1311">
        <f>INDEX(FX!$B$30:$AK$48,MATCH(Data!BQ1311,FX!$A$30:$A$48,0),MATCH(Data!D1311,Period,0))</f>
        <v>4.1595498400000004</v>
      </c>
      <c r="BS1311">
        <f t="shared" si="358"/>
        <v>0</v>
      </c>
      <c r="BT1311">
        <f t="shared" si="359"/>
        <v>0</v>
      </c>
      <c r="BU1311">
        <f t="shared" si="360"/>
        <v>0</v>
      </c>
      <c r="BV1311">
        <f t="shared" si="361"/>
        <v>0</v>
      </c>
      <c r="BW1311">
        <f t="shared" si="362"/>
        <v>0</v>
      </c>
      <c r="BX1311">
        <f t="shared" si="363"/>
        <v>0</v>
      </c>
      <c r="BY1311">
        <f t="shared" si="364"/>
        <v>0</v>
      </c>
      <c r="BZ1311">
        <f t="shared" si="365"/>
        <v>0</v>
      </c>
      <c r="CA1311">
        <f t="shared" si="350"/>
        <v>0</v>
      </c>
      <c r="CB1311">
        <f t="shared" si="351"/>
        <v>0</v>
      </c>
      <c r="CC1311">
        <f t="shared" si="352"/>
        <v>0</v>
      </c>
      <c r="CD1311">
        <f t="shared" si="353"/>
        <v>0</v>
      </c>
      <c r="CE1311" s="4">
        <f t="shared" si="354"/>
        <v>0</v>
      </c>
      <c r="CF1311" s="4" t="str">
        <f t="shared" si="355"/>
        <v/>
      </c>
      <c r="CG1311" s="4">
        <f t="shared" si="356"/>
        <v>0</v>
      </c>
      <c r="CH1311" s="4" t="str">
        <f t="shared" si="357"/>
        <v/>
      </c>
      <c r="CI1311">
        <f>INDEX(FX!$B$114:$AK$132,MATCH(Data!BQ1311,FX!$A$114:$A$132,0),MATCH(Data!D1311,Period,0))</f>
        <v>4.1372583479789107</v>
      </c>
    </row>
    <row r="1312" spans="1:87" x14ac:dyDescent="0.15">
      <c r="A1312" t="s">
        <v>80</v>
      </c>
      <c r="B1312" s="1">
        <f t="shared" ref="B1312:C1312" si="385">B1311</f>
        <v>44044</v>
      </c>
      <c r="C1312" t="str">
        <f t="shared" si="385"/>
        <v>Corporate Care</v>
      </c>
      <c r="D1312" s="1">
        <v>43891</v>
      </c>
      <c r="E1312">
        <v>57.477851999999999</v>
      </c>
      <c r="F1312">
        <v>32.712798995343498</v>
      </c>
      <c r="G1312">
        <v>0</v>
      </c>
      <c r="H1312">
        <v>0</v>
      </c>
      <c r="I1312">
        <v>4.1000000000000005</v>
      </c>
      <c r="J1312">
        <v>0.41204924041608681</v>
      </c>
      <c r="K1312">
        <v>0.39638054457659277</v>
      </c>
      <c r="L1312">
        <v>0.39967097070288654</v>
      </c>
      <c r="M1312">
        <v>0</v>
      </c>
      <c r="N1312">
        <v>0</v>
      </c>
      <c r="O1312">
        <v>0</v>
      </c>
      <c r="P1312">
        <v>0</v>
      </c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t="str">
        <f>VLOOKUP(A1312,Misc!$A$3:$B$11,2,FALSE)</f>
        <v>MYR</v>
      </c>
      <c r="BR1312">
        <f>INDEX(FX!$B$30:$AK$48,MATCH(Data!BQ1312,FX!$A$30:$A$48,0),MATCH(Data!D1312,Period,0))</f>
        <v>4.2902567500000002</v>
      </c>
      <c r="BS1312">
        <f t="shared" si="358"/>
        <v>13.397298891260995</v>
      </c>
      <c r="BT1312">
        <f t="shared" si="359"/>
        <v>0</v>
      </c>
      <c r="BU1312">
        <f t="shared" si="360"/>
        <v>7.6249047321803047</v>
      </c>
      <c r="BV1312">
        <f t="shared" si="361"/>
        <v>0</v>
      </c>
      <c r="BW1312">
        <f t="shared" si="362"/>
        <v>0</v>
      </c>
      <c r="BX1312">
        <f t="shared" si="363"/>
        <v>0</v>
      </c>
      <c r="BY1312">
        <f t="shared" si="364"/>
        <v>0</v>
      </c>
      <c r="BZ1312">
        <f t="shared" si="365"/>
        <v>0</v>
      </c>
      <c r="CA1312">
        <f t="shared" si="350"/>
        <v>0.99099443524064401</v>
      </c>
      <c r="CB1312">
        <f t="shared" si="351"/>
        <v>9.9594757145725923E-2</v>
      </c>
      <c r="CC1312">
        <f t="shared" si="352"/>
        <v>9.5807539978794987E-2</v>
      </c>
      <c r="CD1312">
        <f t="shared" si="353"/>
        <v>9.6602855583850483E-2</v>
      </c>
      <c r="CE1312" s="4">
        <f t="shared" si="354"/>
        <v>0.56913746525084996</v>
      </c>
      <c r="CF1312" s="4" t="str">
        <f t="shared" si="355"/>
        <v/>
      </c>
      <c r="CG1312" s="4">
        <f t="shared" si="356"/>
        <v>0</v>
      </c>
      <c r="CH1312" s="4" t="str">
        <f t="shared" si="357"/>
        <v/>
      </c>
      <c r="CI1312">
        <f>INDEX(FX!$B$114:$AK$132,MATCH(Data!BQ1312,FX!$A$114:$A$132,0),MATCH(Data!D1312,Period,0))</f>
        <v>4.1372583479789107</v>
      </c>
    </row>
    <row r="1313" spans="1:87" x14ac:dyDescent="0.15">
      <c r="A1313" t="s">
        <v>80</v>
      </c>
      <c r="B1313" s="1">
        <f t="shared" ref="B1313:C1313" si="386">B1312</f>
        <v>44044</v>
      </c>
      <c r="C1313" t="str">
        <f t="shared" si="386"/>
        <v>Corporate Care</v>
      </c>
      <c r="D1313" s="1">
        <v>43922</v>
      </c>
      <c r="E1313">
        <v>19.298435999999999</v>
      </c>
      <c r="F1313">
        <v>10.342963827999744</v>
      </c>
      <c r="G1313">
        <v>0</v>
      </c>
      <c r="H1313">
        <v>0</v>
      </c>
      <c r="I1313">
        <v>4.3</v>
      </c>
      <c r="J1313">
        <v>0.43214920336321294</v>
      </c>
      <c r="K1313">
        <v>0.41571618089740214</v>
      </c>
      <c r="L1313">
        <v>0.41916711561522241</v>
      </c>
      <c r="M1313">
        <v>0</v>
      </c>
      <c r="N1313">
        <v>0</v>
      </c>
      <c r="O1313">
        <v>0</v>
      </c>
      <c r="P1313">
        <v>0</v>
      </c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t="str">
        <f>VLOOKUP(A1313,Misc!$A$3:$B$11,2,FALSE)</f>
        <v>MYR</v>
      </c>
      <c r="BR1313">
        <f>INDEX(FX!$B$30:$AK$48,MATCH(Data!BQ1313,FX!$A$30:$A$48,0),MATCH(Data!D1313,Period,0))</f>
        <v>4.3529172100000002</v>
      </c>
      <c r="BS1313">
        <f t="shared" si="358"/>
        <v>4.4334488962173477</v>
      </c>
      <c r="BT1313">
        <f t="shared" si="359"/>
        <v>0</v>
      </c>
      <c r="BU1313">
        <f t="shared" si="360"/>
        <v>2.3760993671643353</v>
      </c>
      <c r="BV1313">
        <f t="shared" si="361"/>
        <v>0</v>
      </c>
      <c r="BW1313">
        <f t="shared" si="362"/>
        <v>0</v>
      </c>
      <c r="BX1313">
        <f t="shared" si="363"/>
        <v>0</v>
      </c>
      <c r="BY1313">
        <f t="shared" si="364"/>
        <v>0</v>
      </c>
      <c r="BZ1313">
        <f t="shared" si="365"/>
        <v>0</v>
      </c>
      <c r="CA1313">
        <f t="shared" si="350"/>
        <v>1.0393356272036021</v>
      </c>
      <c r="CB1313">
        <f t="shared" si="351"/>
        <v>0.10445303798210277</v>
      </c>
      <c r="CC1313">
        <f t="shared" si="352"/>
        <v>0.10048107851434596</v>
      </c>
      <c r="CD1313">
        <f t="shared" si="353"/>
        <v>0.10131519000257488</v>
      </c>
      <c r="CE1313" s="4">
        <f t="shared" si="354"/>
        <v>0.53594829280464729</v>
      </c>
      <c r="CF1313" s="4" t="str">
        <f t="shared" si="355"/>
        <v/>
      </c>
      <c r="CG1313" s="4">
        <f t="shared" si="356"/>
        <v>0</v>
      </c>
      <c r="CH1313" s="4" t="str">
        <f t="shared" si="357"/>
        <v/>
      </c>
      <c r="CI1313">
        <f>INDEX(FX!$B$114:$AK$132,MATCH(Data!BQ1313,FX!$A$114:$A$132,0),MATCH(Data!D1313,Period,0))</f>
        <v>4.1372583479789107</v>
      </c>
    </row>
    <row r="1314" spans="1:87" x14ac:dyDescent="0.15">
      <c r="A1314" t="s">
        <v>80</v>
      </c>
      <c r="B1314" s="1">
        <f t="shared" ref="B1314:C1314" si="387">B1313</f>
        <v>44044</v>
      </c>
      <c r="C1314" t="str">
        <f t="shared" si="387"/>
        <v>Corporate Care</v>
      </c>
      <c r="D1314" s="1">
        <v>43952</v>
      </c>
      <c r="E1314">
        <v>1.975848</v>
      </c>
      <c r="F1314">
        <v>1.0939338007913082</v>
      </c>
      <c r="G1314">
        <v>0</v>
      </c>
      <c r="H1314">
        <v>0</v>
      </c>
      <c r="I1314">
        <v>4.3</v>
      </c>
      <c r="J1314">
        <v>0.43214920336321294</v>
      </c>
      <c r="K1314">
        <v>0.41571618089740214</v>
      </c>
      <c r="L1314">
        <v>0.41916711561522241</v>
      </c>
      <c r="M1314">
        <v>0</v>
      </c>
      <c r="N1314">
        <v>0</v>
      </c>
      <c r="O1314">
        <v>0</v>
      </c>
      <c r="P1314">
        <v>0</v>
      </c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t="str">
        <f>VLOOKUP(A1314,Misc!$A$3:$B$11,2,FALSE)</f>
        <v>MYR</v>
      </c>
      <c r="BR1314">
        <f>INDEX(FX!$B$30:$AK$48,MATCH(Data!BQ1314,FX!$A$30:$A$48,0),MATCH(Data!D1314,Period,0))</f>
        <v>4.3369319300000004</v>
      </c>
      <c r="BS1314">
        <f t="shared" si="358"/>
        <v>0.45558658330152757</v>
      </c>
      <c r="BT1314">
        <f t="shared" si="359"/>
        <v>0</v>
      </c>
      <c r="BU1314">
        <f t="shared" si="360"/>
        <v>0.25223679284062639</v>
      </c>
      <c r="BV1314">
        <f t="shared" si="361"/>
        <v>0</v>
      </c>
      <c r="BW1314">
        <f t="shared" si="362"/>
        <v>0</v>
      </c>
      <c r="BX1314">
        <f t="shared" si="363"/>
        <v>0</v>
      </c>
      <c r="BY1314">
        <f t="shared" si="364"/>
        <v>0</v>
      </c>
      <c r="BZ1314">
        <f t="shared" si="365"/>
        <v>0</v>
      </c>
      <c r="CA1314">
        <f t="shared" si="350"/>
        <v>1.0393356272036021</v>
      </c>
      <c r="CB1314">
        <f t="shared" si="351"/>
        <v>0.10445303798210277</v>
      </c>
      <c r="CC1314">
        <f t="shared" si="352"/>
        <v>0.10048107851434596</v>
      </c>
      <c r="CD1314">
        <f t="shared" si="353"/>
        <v>0.10131519000257488</v>
      </c>
      <c r="CE1314" s="4">
        <f t="shared" si="354"/>
        <v>0.5536528117503513</v>
      </c>
      <c r="CF1314" s="4" t="str">
        <f t="shared" si="355"/>
        <v/>
      </c>
      <c r="CG1314" s="4">
        <f t="shared" si="356"/>
        <v>0</v>
      </c>
      <c r="CH1314" s="4" t="str">
        <f t="shared" si="357"/>
        <v/>
      </c>
      <c r="CI1314">
        <f>INDEX(FX!$B$114:$AK$132,MATCH(Data!BQ1314,FX!$A$114:$A$132,0),MATCH(Data!D1314,Period,0))</f>
        <v>4.1372583479789107</v>
      </c>
    </row>
    <row r="1315" spans="1:87" x14ac:dyDescent="0.15">
      <c r="A1315" t="s">
        <v>80</v>
      </c>
      <c r="B1315" s="1">
        <f t="shared" ref="B1315:C1315" si="388">B1314</f>
        <v>44044</v>
      </c>
      <c r="C1315" t="str">
        <f t="shared" si="388"/>
        <v>Corporate Care</v>
      </c>
      <c r="D1315" s="1">
        <v>43983</v>
      </c>
      <c r="E1315">
        <v>1.3928737120000001</v>
      </c>
      <c r="F1315">
        <v>0.82564792015180644</v>
      </c>
      <c r="G1315">
        <v>5.0001723680000006E-2</v>
      </c>
      <c r="H1315">
        <v>2.3666785089444455E-2</v>
      </c>
      <c r="I1315">
        <v>5.1800000000000006</v>
      </c>
      <c r="J1315">
        <v>0.75220315212408406</v>
      </c>
      <c r="K1315">
        <v>0.96402275155295847</v>
      </c>
      <c r="L1315">
        <v>0.66573369792968873</v>
      </c>
      <c r="M1315">
        <v>0</v>
      </c>
      <c r="N1315">
        <v>0</v>
      </c>
      <c r="O1315">
        <v>0</v>
      </c>
      <c r="P1315">
        <v>0</v>
      </c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t="str">
        <f>VLOOKUP(A1315,Misc!$A$3:$B$11,2,FALSE)</f>
        <v>MYR</v>
      </c>
      <c r="BR1315">
        <f>INDEX(FX!$B$30:$AK$48,MATCH(Data!BQ1315,FX!$A$30:$A$48,0),MATCH(Data!D1315,Period,0))</f>
        <v>4.2757296699999996</v>
      </c>
      <c r="BS1315">
        <f t="shared" si="358"/>
        <v>0.32576280997671214</v>
      </c>
      <c r="BT1315">
        <f t="shared" si="359"/>
        <v>0</v>
      </c>
      <c r="BU1315">
        <f t="shared" si="360"/>
        <v>0.19310105733410562</v>
      </c>
      <c r="BV1315">
        <f t="shared" si="361"/>
        <v>0</v>
      </c>
      <c r="BW1315">
        <f t="shared" si="362"/>
        <v>1.1694313611739632E-2</v>
      </c>
      <c r="BX1315">
        <f t="shared" si="363"/>
        <v>0</v>
      </c>
      <c r="BY1315">
        <f t="shared" si="364"/>
        <v>5.5351453239662965E-3</v>
      </c>
      <c r="BZ1315">
        <f t="shared" si="365"/>
        <v>0</v>
      </c>
      <c r="CA1315">
        <f t="shared" si="350"/>
        <v>1.2520368718406185</v>
      </c>
      <c r="CB1315">
        <f t="shared" si="351"/>
        <v>0.18181198485986313</v>
      </c>
      <c r="CC1315">
        <f t="shared" si="352"/>
        <v>0.23301004444740381</v>
      </c>
      <c r="CD1315">
        <f t="shared" si="353"/>
        <v>0.16091180243914568</v>
      </c>
      <c r="CE1315" s="4">
        <f t="shared" si="354"/>
        <v>0.59276581432948061</v>
      </c>
      <c r="CF1315" s="4" t="str">
        <f t="shared" si="355"/>
        <v/>
      </c>
      <c r="CG1315" s="4">
        <f t="shared" si="356"/>
        <v>2.8664500341856365E-2</v>
      </c>
      <c r="CH1315" s="4" t="str">
        <f t="shared" si="357"/>
        <v/>
      </c>
      <c r="CI1315">
        <f>INDEX(FX!$B$114:$AK$132,MATCH(Data!BQ1315,FX!$A$114:$A$132,0),MATCH(Data!D1315,Period,0))</f>
        <v>4.1372583479789107</v>
      </c>
    </row>
    <row r="1316" spans="1:87" x14ac:dyDescent="0.15">
      <c r="A1316" t="s">
        <v>80</v>
      </c>
      <c r="B1316" s="1">
        <f t="shared" ref="B1316:C1316" si="389">B1315</f>
        <v>44044</v>
      </c>
      <c r="C1316" t="str">
        <f t="shared" si="389"/>
        <v>Corporate Care</v>
      </c>
      <c r="D1316" s="1">
        <v>44013</v>
      </c>
      <c r="E1316">
        <v>1.736731689</v>
      </c>
      <c r="F1316">
        <v>0.95859690720217772</v>
      </c>
      <c r="G1316">
        <v>0.14811708320999997</v>
      </c>
      <c r="H1316">
        <v>4.2742330751707865E-2</v>
      </c>
      <c r="I1316">
        <v>5.3999999999999995</v>
      </c>
      <c r="J1316">
        <v>0.80740084162213932</v>
      </c>
      <c r="K1316">
        <v>1.0514676330549908</v>
      </c>
      <c r="L1316">
        <v>0.7101485351475707</v>
      </c>
      <c r="M1316">
        <v>0</v>
      </c>
      <c r="N1316">
        <v>0</v>
      </c>
      <c r="O1316">
        <v>0</v>
      </c>
      <c r="P1316">
        <v>0</v>
      </c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t="str">
        <f>VLOOKUP(A1316,Misc!$A$3:$B$11,2,FALSE)</f>
        <v>MYR</v>
      </c>
      <c r="BR1316">
        <f>INDEX(FX!$B$30:$AK$48,MATCH(Data!BQ1316,FX!$A$30:$A$48,0),MATCH(Data!D1316,Period,0))</f>
        <v>4.2665431600000003</v>
      </c>
      <c r="BS1316">
        <f t="shared" si="358"/>
        <v>0.40705827267431177</v>
      </c>
      <c r="BT1316">
        <f t="shared" si="359"/>
        <v>0</v>
      </c>
      <c r="BU1316">
        <f t="shared" si="360"/>
        <v>0.22467765384147143</v>
      </c>
      <c r="BV1316">
        <f t="shared" si="361"/>
        <v>0</v>
      </c>
      <c r="BW1316">
        <f t="shared" si="362"/>
        <v>3.4715946295501662E-2</v>
      </c>
      <c r="BX1316">
        <f t="shared" si="363"/>
        <v>0</v>
      </c>
      <c r="BY1316">
        <f t="shared" si="364"/>
        <v>1.001802376041307E-2</v>
      </c>
      <c r="BZ1316">
        <f t="shared" si="365"/>
        <v>0</v>
      </c>
      <c r="CA1316">
        <f t="shared" si="350"/>
        <v>1.2414599995369353</v>
      </c>
      <c r="CB1316">
        <f t="shared" si="351"/>
        <v>0.18562145341969302</v>
      </c>
      <c r="CC1316">
        <f t="shared" si="352"/>
        <v>0.24173240874917618</v>
      </c>
      <c r="CD1316">
        <f t="shared" si="353"/>
        <v>0.16326314816952933</v>
      </c>
      <c r="CE1316" s="4">
        <f t="shared" si="354"/>
        <v>0.55195452082418806</v>
      </c>
      <c r="CF1316" s="4" t="str">
        <f t="shared" si="355"/>
        <v/>
      </c>
      <c r="CG1316" s="4">
        <f t="shared" si="356"/>
        <v>4.4588429641879784E-2</v>
      </c>
      <c r="CH1316" s="4" t="str">
        <f t="shared" si="357"/>
        <v/>
      </c>
      <c r="CI1316">
        <f>INDEX(FX!$B$114:$AK$132,MATCH(Data!BQ1316,FX!$A$114:$A$132,0),MATCH(Data!D1316,Period,0))</f>
        <v>4.3497172700000002</v>
      </c>
    </row>
    <row r="1317" spans="1:87" x14ac:dyDescent="0.15">
      <c r="A1317" t="s">
        <v>80</v>
      </c>
      <c r="B1317" s="1">
        <f t="shared" ref="B1317:C1317" si="390">B1316</f>
        <v>44044</v>
      </c>
      <c r="C1317" t="str">
        <f t="shared" si="390"/>
        <v>Corporate Care</v>
      </c>
      <c r="D1317" s="1">
        <v>44044</v>
      </c>
      <c r="E1317">
        <v>1.566160016</v>
      </c>
      <c r="F1317">
        <v>1.0042588973785329</v>
      </c>
      <c r="G1317">
        <v>4.6525654239999999E-2</v>
      </c>
      <c r="H1317">
        <v>2.589325234366481E-2</v>
      </c>
      <c r="I1317">
        <v>5.6</v>
      </c>
      <c r="J1317">
        <v>0.89367626508169851</v>
      </c>
      <c r="K1317">
        <v>1.2031546324740843</v>
      </c>
      <c r="L1317">
        <v>0.77558283568853192</v>
      </c>
      <c r="M1317">
        <v>0</v>
      </c>
      <c r="N1317">
        <v>0</v>
      </c>
      <c r="O1317">
        <v>0</v>
      </c>
      <c r="P1317">
        <v>0</v>
      </c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t="str">
        <f>VLOOKUP(A1317,Misc!$A$3:$B$11,2,FALSE)</f>
        <v>MYR</v>
      </c>
      <c r="BR1317">
        <f>INDEX(FX!$B$30:$AK$48,MATCH(Data!BQ1317,FX!$A$30:$A$48,0),MATCH(Data!D1317,Period,0))</f>
        <v>4.1899591599999999</v>
      </c>
      <c r="BS1317">
        <f t="shared" si="358"/>
        <v>0.37378885000874329</v>
      </c>
      <c r="BT1317">
        <f t="shared" si="359"/>
        <v>0</v>
      </c>
      <c r="BU1317">
        <f t="shared" si="360"/>
        <v>0.23968226396233727</v>
      </c>
      <c r="BV1317">
        <f t="shared" si="361"/>
        <v>0</v>
      </c>
      <c r="BW1317">
        <f t="shared" si="362"/>
        <v>1.11040829906323E-2</v>
      </c>
      <c r="BX1317">
        <f t="shared" si="363"/>
        <v>0</v>
      </c>
      <c r="BY1317">
        <f t="shared" si="364"/>
        <v>6.1798340639828125E-3</v>
      </c>
      <c r="BZ1317">
        <f t="shared" si="365"/>
        <v>0</v>
      </c>
      <c r="CA1317">
        <f t="shared" si="350"/>
        <v>1.2874399995197847</v>
      </c>
      <c r="CB1317">
        <f t="shared" si="351"/>
        <v>0.20545617326564733</v>
      </c>
      <c r="CC1317">
        <f t="shared" si="352"/>
        <v>0.2766052499026182</v>
      </c>
      <c r="CD1317">
        <f t="shared" si="353"/>
        <v>0.17830649385828515</v>
      </c>
      <c r="CE1317" s="4">
        <f t="shared" si="354"/>
        <v>0.64122368539546026</v>
      </c>
      <c r="CF1317" s="4" t="str">
        <f t="shared" si="355"/>
        <v/>
      </c>
      <c r="CG1317" s="4">
        <f t="shared" si="356"/>
        <v>2.5783443304565445E-2</v>
      </c>
      <c r="CH1317" s="4" t="str">
        <f t="shared" si="357"/>
        <v/>
      </c>
      <c r="CI1317">
        <f>INDEX(FX!$B$114:$AK$132,MATCH(Data!BQ1317,FX!$A$114:$A$132,0),MATCH(Data!D1317,Period,0))</f>
        <v>4.3497172700000002</v>
      </c>
    </row>
    <row r="1318" spans="1:87" x14ac:dyDescent="0.15">
      <c r="A1318" t="s">
        <v>80</v>
      </c>
      <c r="B1318" s="1">
        <f t="shared" ref="B1318:C1318" si="391">B1317</f>
        <v>44044</v>
      </c>
      <c r="C1318" t="str">
        <f t="shared" si="391"/>
        <v>Corporate Care</v>
      </c>
      <c r="D1318" s="1">
        <v>44075</v>
      </c>
      <c r="E1318">
        <v>3.2289149323228301</v>
      </c>
      <c r="F1318">
        <v>1.7989477858678777</v>
      </c>
      <c r="G1318">
        <v>0.93185730815200007</v>
      </c>
      <c r="H1318">
        <v>0.3425223079339666</v>
      </c>
      <c r="I1318">
        <v>6.0000000000000018</v>
      </c>
      <c r="J1318">
        <v>1.0000516514883842</v>
      </c>
      <c r="K1318">
        <v>1.3741772682139874</v>
      </c>
      <c r="L1318">
        <v>0.86051328114182912</v>
      </c>
      <c r="M1318">
        <v>0</v>
      </c>
      <c r="N1318">
        <v>0</v>
      </c>
      <c r="O1318">
        <v>0</v>
      </c>
      <c r="P1318">
        <v>0</v>
      </c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t="str">
        <f>VLOOKUP(A1318,Misc!$A$3:$B$11,2,FALSE)</f>
        <v>MYR</v>
      </c>
      <c r="BR1318">
        <f>INDEX(FX!$B$30:$AK$48,MATCH(Data!BQ1318,FX!$A$30:$A$48,0),MATCH(Data!D1318,Period,0))</f>
        <v>4.1899591599999999</v>
      </c>
      <c r="BS1318">
        <f t="shared" si="358"/>
        <v>0</v>
      </c>
      <c r="BT1318">
        <f t="shared" si="359"/>
        <v>0.77063160021894583</v>
      </c>
      <c r="BU1318">
        <f t="shared" si="360"/>
        <v>0</v>
      </c>
      <c r="BV1318">
        <f t="shared" si="361"/>
        <v>0.42934733184078999</v>
      </c>
      <c r="BW1318">
        <f t="shared" si="362"/>
        <v>0</v>
      </c>
      <c r="BX1318">
        <f t="shared" si="363"/>
        <v>0.22240247996880239</v>
      </c>
      <c r="BY1318">
        <f t="shared" si="364"/>
        <v>0</v>
      </c>
      <c r="BZ1318">
        <f t="shared" si="365"/>
        <v>8.1748364328679185E-2</v>
      </c>
      <c r="CA1318">
        <f t="shared" si="350"/>
        <v>1.3793999994854842</v>
      </c>
      <c r="CB1318">
        <f t="shared" si="351"/>
        <v>0.22991187459142237</v>
      </c>
      <c r="CC1318">
        <f t="shared" si="352"/>
        <v>0.31592335384455628</v>
      </c>
      <c r="CD1318">
        <f t="shared" si="353"/>
        <v>0.19783200326071518</v>
      </c>
      <c r="CE1318" s="4" t="str">
        <f t="shared" si="354"/>
        <v/>
      </c>
      <c r="CF1318" s="4">
        <f t="shared" si="355"/>
        <v>0.55713694029521654</v>
      </c>
      <c r="CG1318" s="4" t="str">
        <f t="shared" si="356"/>
        <v/>
      </c>
      <c r="CH1318" s="4">
        <f t="shared" si="357"/>
        <v>0.19040147280801784</v>
      </c>
      <c r="CI1318">
        <f>INDEX(FX!$B$114:$AK$132,MATCH(Data!BQ1318,FX!$A$114:$A$132,0),MATCH(Data!D1318,Period,0))</f>
        <v>4.3497172700000002</v>
      </c>
    </row>
    <row r="1319" spans="1:87" x14ac:dyDescent="0.15">
      <c r="A1319" t="s">
        <v>80</v>
      </c>
      <c r="B1319" s="1">
        <f t="shared" ref="B1319:C1319" si="392">B1318</f>
        <v>44044</v>
      </c>
      <c r="C1319" t="str">
        <f t="shared" si="392"/>
        <v>Corporate Care</v>
      </c>
      <c r="D1319" s="1">
        <v>44105</v>
      </c>
      <c r="E1319">
        <v>3.3335149323228297</v>
      </c>
      <c r="F1319">
        <v>1.8210975188639027</v>
      </c>
      <c r="G1319">
        <v>0.98521530815199987</v>
      </c>
      <c r="H1319">
        <v>0.36223557030042891</v>
      </c>
      <c r="I1319">
        <v>6.1000000000000014</v>
      </c>
      <c r="J1319">
        <v>1.0431893632181639</v>
      </c>
      <c r="K1319">
        <v>1.4500207679235344</v>
      </c>
      <c r="L1319">
        <v>0.89323043141230962</v>
      </c>
      <c r="M1319">
        <v>0</v>
      </c>
      <c r="N1319">
        <v>0</v>
      </c>
      <c r="O1319">
        <v>0</v>
      </c>
      <c r="P1319">
        <v>0</v>
      </c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t="str">
        <f>VLOOKUP(A1319,Misc!$A$3:$B$11,2,FALSE)</f>
        <v>MYR</v>
      </c>
      <c r="BR1319">
        <f>INDEX(FX!$B$30:$AK$48,MATCH(Data!BQ1319,FX!$A$30:$A$48,0),MATCH(Data!D1319,Period,0))</f>
        <v>4.1899591599999999</v>
      </c>
      <c r="BS1319">
        <f t="shared" si="358"/>
        <v>0</v>
      </c>
      <c r="BT1319">
        <f t="shared" si="359"/>
        <v>0.79559604402512352</v>
      </c>
      <c r="BU1319">
        <f t="shared" si="360"/>
        <v>0</v>
      </c>
      <c r="BV1319">
        <f t="shared" si="361"/>
        <v>0.43463371582454824</v>
      </c>
      <c r="BW1319">
        <f t="shared" si="362"/>
        <v>0</v>
      </c>
      <c r="BX1319">
        <f t="shared" si="363"/>
        <v>0.23513721029968224</v>
      </c>
      <c r="BY1319">
        <f t="shared" si="364"/>
        <v>0</v>
      </c>
      <c r="BZ1319">
        <f t="shared" si="365"/>
        <v>8.6453246074224013E-2</v>
      </c>
      <c r="CA1319">
        <f t="shared" si="350"/>
        <v>1.4023899994769089</v>
      </c>
      <c r="CB1319">
        <f t="shared" si="351"/>
        <v>0.23982923451439958</v>
      </c>
      <c r="CC1319">
        <f t="shared" si="352"/>
        <v>0.33335977442127734</v>
      </c>
      <c r="CD1319">
        <f t="shared" si="353"/>
        <v>0.20535367610509306</v>
      </c>
      <c r="CE1319" s="4" t="str">
        <f t="shared" si="354"/>
        <v/>
      </c>
      <c r="CF1319" s="4">
        <f t="shared" si="355"/>
        <v>0.54629949342838013</v>
      </c>
      <c r="CG1319" s="4" t="str">
        <f t="shared" si="356"/>
        <v/>
      </c>
      <c r="CH1319" s="4">
        <f t="shared" si="357"/>
        <v>0.19891058361685687</v>
      </c>
      <c r="CI1319">
        <f>INDEX(FX!$B$114:$AK$132,MATCH(Data!BQ1319,FX!$A$114:$A$132,0),MATCH(Data!D1319,Period,0))</f>
        <v>4.3497172700000002</v>
      </c>
    </row>
    <row r="1320" spans="1:87" x14ac:dyDescent="0.15">
      <c r="A1320" t="s">
        <v>80</v>
      </c>
      <c r="B1320" s="1">
        <f t="shared" ref="B1320:C1320" si="393">B1319</f>
        <v>44044</v>
      </c>
      <c r="C1320" t="str">
        <f t="shared" si="393"/>
        <v>Corporate Care</v>
      </c>
      <c r="D1320" s="1">
        <v>44136</v>
      </c>
      <c r="E1320">
        <v>3.83398059213786</v>
      </c>
      <c r="F1320">
        <v>2.1221032681004375</v>
      </c>
      <c r="G1320">
        <v>1.0404633081520001</v>
      </c>
      <c r="H1320">
        <v>0.38238638552660265</v>
      </c>
      <c r="I1320">
        <v>6.3000000000000007</v>
      </c>
      <c r="J1320">
        <v>1.0963770564215065</v>
      </c>
      <c r="K1320">
        <v>1.5355320857934858</v>
      </c>
      <c r="L1320">
        <v>0.93569565413895806</v>
      </c>
      <c r="M1320">
        <v>0</v>
      </c>
      <c r="N1320">
        <v>0</v>
      </c>
      <c r="O1320">
        <v>0</v>
      </c>
      <c r="P1320">
        <v>0</v>
      </c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t="str">
        <f>VLOOKUP(A1320,Misc!$A$3:$B$11,2,FALSE)</f>
        <v>MYR</v>
      </c>
      <c r="BR1320">
        <f>INDEX(FX!$B$30:$AK$48,MATCH(Data!BQ1320,FX!$A$30:$A$48,0),MATCH(Data!D1320,Period,0))</f>
        <v>4.1899591599999999</v>
      </c>
      <c r="BS1320">
        <f t="shared" si="358"/>
        <v>0</v>
      </c>
      <c r="BT1320">
        <f t="shared" si="359"/>
        <v>0.91504008648567836</v>
      </c>
      <c r="BU1320">
        <f t="shared" si="360"/>
        <v>0</v>
      </c>
      <c r="BV1320">
        <f t="shared" si="361"/>
        <v>0.50647349701146904</v>
      </c>
      <c r="BW1320">
        <f t="shared" si="362"/>
        <v>0</v>
      </c>
      <c r="BX1320">
        <f t="shared" si="363"/>
        <v>0.24832301901291087</v>
      </c>
      <c r="BY1320">
        <f t="shared" si="364"/>
        <v>0</v>
      </c>
      <c r="BZ1320">
        <f t="shared" si="365"/>
        <v>9.1262556727785063E-2</v>
      </c>
      <c r="CA1320">
        <f t="shared" si="350"/>
        <v>1.4483699994597581</v>
      </c>
      <c r="CB1320">
        <f t="shared" si="351"/>
        <v>0.25205708517728703</v>
      </c>
      <c r="CC1320">
        <f t="shared" si="352"/>
        <v>0.35301882639224635</v>
      </c>
      <c r="CD1320">
        <f t="shared" si="353"/>
        <v>0.21511643080630802</v>
      </c>
      <c r="CE1320" s="4" t="str">
        <f t="shared" si="354"/>
        <v/>
      </c>
      <c r="CF1320" s="4">
        <f t="shared" si="355"/>
        <v>0.55349869857247624</v>
      </c>
      <c r="CG1320" s="4" t="str">
        <f t="shared" si="356"/>
        <v/>
      </c>
      <c r="CH1320" s="4">
        <f t="shared" si="357"/>
        <v>0.18019216655223805</v>
      </c>
      <c r="CI1320">
        <f>INDEX(FX!$B$114:$AK$132,MATCH(Data!BQ1320,FX!$A$114:$A$132,0),MATCH(Data!D1320,Period,0))</f>
        <v>4.3497172700000002</v>
      </c>
    </row>
    <row r="1321" spans="1:87" x14ac:dyDescent="0.15">
      <c r="A1321" t="s">
        <v>80</v>
      </c>
      <c r="B1321" s="1">
        <f t="shared" ref="B1321:C1321" si="394">B1320</f>
        <v>44044</v>
      </c>
      <c r="C1321" t="str">
        <f t="shared" si="394"/>
        <v>Corporate Care</v>
      </c>
      <c r="D1321" s="1">
        <v>44166</v>
      </c>
      <c r="E1321">
        <v>4.3839756212860497</v>
      </c>
      <c r="F1321">
        <v>2.4386239229222184</v>
      </c>
      <c r="G1321">
        <v>1.149069308152</v>
      </c>
      <c r="H1321">
        <v>0.42383967122924737</v>
      </c>
      <c r="I1321">
        <v>6.6059380134021435</v>
      </c>
      <c r="J1321">
        <v>1.1932992306014421</v>
      </c>
      <c r="K1321">
        <v>1.6974609797110438</v>
      </c>
      <c r="L1321">
        <v>1.0114568689849852</v>
      </c>
      <c r="M1321">
        <v>0</v>
      </c>
      <c r="N1321">
        <v>0</v>
      </c>
      <c r="O1321">
        <v>0</v>
      </c>
      <c r="P1321">
        <v>0</v>
      </c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t="str">
        <f>VLOOKUP(A1321,Misc!$A$3:$B$11,2,FALSE)</f>
        <v>MYR</v>
      </c>
      <c r="BR1321">
        <f>INDEX(FX!$B$30:$AK$48,MATCH(Data!BQ1321,FX!$A$30:$A$48,0),MATCH(Data!D1321,Period,0))</f>
        <v>4.1899591599999999</v>
      </c>
      <c r="BS1321">
        <f t="shared" si="358"/>
        <v>0</v>
      </c>
      <c r="BT1321">
        <f t="shared" si="359"/>
        <v>1.0463050960348859</v>
      </c>
      <c r="BU1321">
        <f t="shared" si="360"/>
        <v>0</v>
      </c>
      <c r="BV1321">
        <f t="shared" si="361"/>
        <v>0.58201615571885867</v>
      </c>
      <c r="BW1321">
        <f t="shared" si="362"/>
        <v>0</v>
      </c>
      <c r="BX1321">
        <f t="shared" si="363"/>
        <v>0.27424355805701933</v>
      </c>
      <c r="BY1321">
        <f t="shared" si="364"/>
        <v>0</v>
      </c>
      <c r="BZ1321">
        <f t="shared" si="365"/>
        <v>0.10115603876894289</v>
      </c>
      <c r="CA1321">
        <f t="shared" si="350"/>
        <v>1.5187051487146757</v>
      </c>
      <c r="CB1321">
        <f t="shared" si="351"/>
        <v>0.27433949301294286</v>
      </c>
      <c r="CC1321">
        <f t="shared" si="352"/>
        <v>0.39024627909000709</v>
      </c>
      <c r="CD1321">
        <f t="shared" si="353"/>
        <v>0.23253393409291293</v>
      </c>
      <c r="CE1321" s="4" t="str">
        <f t="shared" si="354"/>
        <v/>
      </c>
      <c r="CF1321" s="4">
        <f t="shared" si="355"/>
        <v>0.55625855013464742</v>
      </c>
      <c r="CG1321" s="4" t="str">
        <f t="shared" si="356"/>
        <v/>
      </c>
      <c r="CH1321" s="4">
        <f t="shared" si="357"/>
        <v>0.17380280216449187</v>
      </c>
      <c r="CI1321">
        <f>INDEX(FX!$B$114:$AK$132,MATCH(Data!BQ1321,FX!$A$114:$A$132,0),MATCH(Data!D1321,Period,0))</f>
        <v>4.3497172700000002</v>
      </c>
    </row>
    <row r="1322" spans="1:87" x14ac:dyDescent="0.15">
      <c r="A1322" t="s">
        <v>80</v>
      </c>
      <c r="B1322" s="1">
        <f>B1297</f>
        <v>44044</v>
      </c>
      <c r="C1322" t="s">
        <v>45</v>
      </c>
      <c r="D1322" s="1">
        <v>43831</v>
      </c>
      <c r="E1322">
        <f t="array" ref="E1322:E1333">TRANSPOSE('[15]OVERALL_Key Metrics P1'!$F$6:$Q$6)</f>
        <v>4.5783530160000012</v>
      </c>
      <c r="F1322">
        <f t="array" ref="F1322:F1333">TRANSPOSE('[15]OVERALL_Key Metrics P1'!$F$11:$Q$11)</f>
        <v>1.4613727634018481</v>
      </c>
      <c r="G1322">
        <f t="array" ref="G1322:G1333">TRANSPOSE('[15]OVERALL_Key Metrics P1'!$F$16:$Q$16)</f>
        <v>1.963996756652256</v>
      </c>
      <c r="H1322">
        <f t="array" ref="H1322:H1333">TRANSPOSE('[15]OVERALL_Key Metrics P1'!$F$21:$Q$21)</f>
        <v>0.92282255409695046</v>
      </c>
      <c r="I1322">
        <f t="array" ref="I1322:I1333">TRANSPOSE('[15]OVERALL_Key Metrics P1'!$F$7:$Q$7)</f>
        <v>3.7344999999999997</v>
      </c>
      <c r="J1322">
        <f t="array" ref="J1322:J1333">TRANSPOSE('[15]OVERALL_Key Metrics P1'!$F$12:$Q$12)</f>
        <v>1.7029498076557734</v>
      </c>
      <c r="K1322">
        <f t="array" ref="K1322:K1333">TRANSPOSE('[15]OVERALL_Key Metrics P1'!$F$17:$Q$17)</f>
        <v>2.1690429846685464</v>
      </c>
      <c r="L1322">
        <f t="array" ref="L1322:L1333">TRANSPOSE('[15]OVERALL_Key Metrics P1'!$F$22:$Q$22)</f>
        <v>1.2900163071059394</v>
      </c>
      <c r="M1322">
        <f t="array" ref="M1322:M1333">TRANSPOSE('[15]OVERALL_Key Metrics P1'!$F$9:$Q$9)</f>
        <v>0.92117335800000011</v>
      </c>
      <c r="N1322">
        <f t="array" ref="N1322:N1333">TRANSPOSE('[15]OVERALL_Key Metrics P1'!$F$14:$Q$14)</f>
        <v>7.3236139241204909E-2</v>
      </c>
      <c r="O1322">
        <f t="array" ref="O1322:O1333">TRANSPOSE('[15]OVERALL_Key Metrics P1'!$F$19:$Q$19)</f>
        <v>0</v>
      </c>
      <c r="P1322">
        <f t="array" ref="P1322:P1333">TRANSPOSE('[15]OVERALL_Key Metrics P1'!$F$24:$Q$24)</f>
        <v>0</v>
      </c>
      <c r="BQ1322" t="str">
        <f>VLOOKUP(A1322,Misc!$A$3:$B$11,2,FALSE)</f>
        <v>MYR</v>
      </c>
      <c r="BR1322">
        <f>INDEX(FX!$B$30:$AK$48,MATCH(Data!BQ1322,FX!$A$30:$A$48,0),MATCH(Data!D1322,Period,0))</f>
        <v>4.0773475799999996</v>
      </c>
      <c r="BS1322">
        <f t="shared" si="358"/>
        <v>1.1228753316144811</v>
      </c>
      <c r="BT1322">
        <f t="shared" si="359"/>
        <v>0</v>
      </c>
      <c r="BU1322">
        <f t="shared" si="360"/>
        <v>0.35841260396099178</v>
      </c>
      <c r="BV1322">
        <f t="shared" si="361"/>
        <v>0</v>
      </c>
      <c r="BW1322">
        <f t="shared" si="362"/>
        <v>0.4816848988508986</v>
      </c>
      <c r="BX1322">
        <f t="shared" si="363"/>
        <v>0</v>
      </c>
      <c r="BY1322">
        <f t="shared" si="364"/>
        <v>0.22632913579002517</v>
      </c>
      <c r="BZ1322">
        <f t="shared" si="365"/>
        <v>0</v>
      </c>
      <c r="CA1322">
        <f t="shared" si="350"/>
        <v>0.9026509069283376</v>
      </c>
      <c r="CB1322">
        <f t="shared" si="351"/>
        <v>0.41161311777585274</v>
      </c>
      <c r="CC1322">
        <f t="shared" si="352"/>
        <v>0.52427061648885043</v>
      </c>
      <c r="CD1322">
        <f t="shared" si="353"/>
        <v>0.31180462968577355</v>
      </c>
      <c r="CE1322" s="4">
        <f t="shared" si="354"/>
        <v>0.31919180506500455</v>
      </c>
      <c r="CF1322" s="4" t="str">
        <f t="shared" si="355"/>
        <v/>
      </c>
      <c r="CG1322" s="4">
        <f t="shared" si="356"/>
        <v>0.63147649744666334</v>
      </c>
      <c r="CH1322" s="4" t="str">
        <f t="shared" si="357"/>
        <v/>
      </c>
      <c r="CI1322">
        <f>INDEX(FX!$B$114:$AK$132,MATCH(Data!BQ1322,FX!$A$114:$A$132,0),MATCH(Data!D1322,Period,0))</f>
        <v>4.1372583479789107</v>
      </c>
    </row>
    <row r="1323" spans="1:87" x14ac:dyDescent="0.15">
      <c r="A1323" t="s">
        <v>80</v>
      </c>
      <c r="B1323" s="1">
        <f t="shared" si="366"/>
        <v>44044</v>
      </c>
      <c r="C1323" t="s">
        <v>45</v>
      </c>
      <c r="D1323" s="1">
        <v>43862</v>
      </c>
      <c r="E1323">
        <v>5.9807274990000039</v>
      </c>
      <c r="F1323">
        <v>1.8435595648141059</v>
      </c>
      <c r="G1323">
        <v>2.2901472245867289</v>
      </c>
      <c r="H1323">
        <v>1.0628768803587472</v>
      </c>
      <c r="I1323">
        <v>4.0372272727272733</v>
      </c>
      <c r="J1323">
        <v>1.8687496909927617</v>
      </c>
      <c r="K1323">
        <v>2.4094958664518837</v>
      </c>
      <c r="L1323">
        <v>1.4344972313517868</v>
      </c>
      <c r="M1323">
        <v>1.2215978339999998</v>
      </c>
      <c r="N1323">
        <v>0.14481903959118467</v>
      </c>
      <c r="O1323">
        <v>0</v>
      </c>
      <c r="P1323">
        <v>0</v>
      </c>
      <c r="BQ1323" t="str">
        <f>VLOOKUP(A1323,Misc!$A$3:$B$11,2,FALSE)</f>
        <v>MYR</v>
      </c>
      <c r="BR1323">
        <f>INDEX(FX!$B$30:$AK$48,MATCH(Data!BQ1323,FX!$A$30:$A$48,0),MATCH(Data!D1323,Period,0))</f>
        <v>4.1595498400000004</v>
      </c>
      <c r="BS1323">
        <f t="shared" si="358"/>
        <v>1.4378304694144508</v>
      </c>
      <c r="BT1323">
        <f t="shared" si="359"/>
        <v>0</v>
      </c>
      <c r="BU1323">
        <f t="shared" si="360"/>
        <v>0.44321131750499848</v>
      </c>
      <c r="BV1323">
        <f t="shared" si="361"/>
        <v>0</v>
      </c>
      <c r="BW1323">
        <f t="shared" si="362"/>
        <v>0.55057573840411744</v>
      </c>
      <c r="BX1323">
        <f t="shared" si="363"/>
        <v>0</v>
      </c>
      <c r="BY1323">
        <f t="shared" si="364"/>
        <v>0.25552690104531772</v>
      </c>
      <c r="BZ1323">
        <f t="shared" si="365"/>
        <v>0</v>
      </c>
      <c r="CA1323">
        <f t="shared" si="350"/>
        <v>0.97582189294499744</v>
      </c>
      <c r="CB1323">
        <f t="shared" si="351"/>
        <v>0.45168793771499993</v>
      </c>
      <c r="CC1323">
        <f t="shared" si="352"/>
        <v>0.5823895110705245</v>
      </c>
      <c r="CD1323">
        <f t="shared" si="353"/>
        <v>0.34672653015554422</v>
      </c>
      <c r="CE1323" s="4">
        <f t="shared" si="354"/>
        <v>0.3082500523761289</v>
      </c>
      <c r="CF1323" s="4" t="str">
        <f t="shared" si="355"/>
        <v/>
      </c>
      <c r="CG1323" s="4">
        <f t="shared" si="356"/>
        <v>0.57653514464335831</v>
      </c>
      <c r="CH1323" s="4" t="str">
        <f t="shared" si="357"/>
        <v/>
      </c>
      <c r="CI1323">
        <f>INDEX(FX!$B$114:$AK$132,MATCH(Data!BQ1323,FX!$A$114:$A$132,0),MATCH(Data!D1323,Period,0))</f>
        <v>4.1372583479789107</v>
      </c>
    </row>
    <row r="1324" spans="1:87" x14ac:dyDescent="0.15">
      <c r="A1324" t="s">
        <v>80</v>
      </c>
      <c r="B1324" s="1">
        <f t="shared" si="366"/>
        <v>44044</v>
      </c>
      <c r="C1324" t="s">
        <v>45</v>
      </c>
      <c r="D1324" s="1">
        <v>43891</v>
      </c>
      <c r="E1324">
        <v>63.270887756000008</v>
      </c>
      <c r="F1324">
        <v>34.445931548993045</v>
      </c>
      <c r="G1324">
        <v>2.2499819539125649</v>
      </c>
      <c r="H1324">
        <v>0.98655464587356856</v>
      </c>
      <c r="I1324">
        <v>8.8568855227272749</v>
      </c>
      <c r="J1324">
        <v>2.6499167609254921</v>
      </c>
      <c r="K1324">
        <v>3.3042766389175222</v>
      </c>
      <c r="L1324">
        <v>2.141753400767521</v>
      </c>
      <c r="M1324">
        <v>1.121016137</v>
      </c>
      <c r="N1324">
        <v>9.0945137142402557E-2</v>
      </c>
      <c r="O1324">
        <v>0</v>
      </c>
      <c r="P1324">
        <v>0</v>
      </c>
      <c r="BQ1324" t="str">
        <f>VLOOKUP(A1324,Misc!$A$3:$B$11,2,FALSE)</f>
        <v>MYR</v>
      </c>
      <c r="BR1324">
        <f>INDEX(FX!$B$30:$AK$48,MATCH(Data!BQ1324,FX!$A$30:$A$48,0),MATCH(Data!D1324,Period,0))</f>
        <v>4.2902567500000002</v>
      </c>
      <c r="BS1324">
        <f t="shared" si="358"/>
        <v>14.747576064299649</v>
      </c>
      <c r="BT1324">
        <f t="shared" si="359"/>
        <v>0</v>
      </c>
      <c r="BU1324">
        <f t="shared" si="360"/>
        <v>8.0288741574715878</v>
      </c>
      <c r="BV1324">
        <f t="shared" si="361"/>
        <v>0</v>
      </c>
      <c r="BW1324">
        <f t="shared" si="362"/>
        <v>0.52443993099307284</v>
      </c>
      <c r="BX1324">
        <f t="shared" si="363"/>
        <v>0</v>
      </c>
      <c r="BY1324">
        <f t="shared" si="364"/>
        <v>0.2299523556191756</v>
      </c>
      <c r="BZ1324">
        <f t="shared" si="365"/>
        <v>0</v>
      </c>
      <c r="CA1324">
        <f t="shared" si="350"/>
        <v>2.1407620162405245</v>
      </c>
      <c r="CB1324">
        <f t="shared" si="351"/>
        <v>0.64050067412879863</v>
      </c>
      <c r="CC1324">
        <f t="shared" si="352"/>
        <v>0.7986633565031519</v>
      </c>
      <c r="CD1324">
        <f t="shared" si="353"/>
        <v>0.51767456141910684</v>
      </c>
      <c r="CE1324" s="4">
        <f t="shared" si="354"/>
        <v>0.54441991839645909</v>
      </c>
      <c r="CF1324" s="4" t="str">
        <f t="shared" si="355"/>
        <v/>
      </c>
      <c r="CG1324" s="4">
        <f t="shared" si="356"/>
        <v>2.8640672541265864E-2</v>
      </c>
      <c r="CH1324" s="4" t="str">
        <f t="shared" si="357"/>
        <v/>
      </c>
      <c r="CI1324">
        <f>INDEX(FX!$B$114:$AK$132,MATCH(Data!BQ1324,FX!$A$114:$A$132,0),MATCH(Data!D1324,Period,0))</f>
        <v>4.1372583479789107</v>
      </c>
    </row>
    <row r="1325" spans="1:87" x14ac:dyDescent="0.15">
      <c r="A1325" t="s">
        <v>80</v>
      </c>
      <c r="B1325" s="1">
        <f t="shared" si="366"/>
        <v>44044</v>
      </c>
      <c r="C1325" t="s">
        <v>45</v>
      </c>
      <c r="D1325" s="1">
        <v>43922</v>
      </c>
      <c r="E1325">
        <v>23.201098968000004</v>
      </c>
      <c r="F1325">
        <v>11.778577613343792</v>
      </c>
      <c r="G1325">
        <v>2.4098897718571708</v>
      </c>
      <c r="H1325">
        <v>1.121042385640695</v>
      </c>
      <c r="I1325">
        <v>8.4414741938472719</v>
      </c>
      <c r="J1325">
        <v>2.3291027281202723</v>
      </c>
      <c r="K1325">
        <v>2.8395794430183314</v>
      </c>
      <c r="L1325">
        <v>1.8618833885354751</v>
      </c>
      <c r="M1325">
        <v>1.218086386</v>
      </c>
      <c r="N1325">
        <v>0.11265769836772065</v>
      </c>
      <c r="O1325">
        <v>2.8796234183593311E-2</v>
      </c>
      <c r="P1325">
        <v>1.9795E-2</v>
      </c>
      <c r="BQ1325" t="str">
        <f>VLOOKUP(A1325,Misc!$A$3:$B$11,2,FALSE)</f>
        <v>MYR</v>
      </c>
      <c r="BR1325">
        <f>INDEX(FX!$B$30:$AK$48,MATCH(Data!BQ1325,FX!$A$30:$A$48,0),MATCH(Data!D1325,Period,0))</f>
        <v>4.3529172100000002</v>
      </c>
      <c r="BS1325">
        <f t="shared" si="358"/>
        <v>5.3300115413865186</v>
      </c>
      <c r="BT1325">
        <f t="shared" si="359"/>
        <v>0</v>
      </c>
      <c r="BU1325">
        <f t="shared" si="360"/>
        <v>2.7059043499115369</v>
      </c>
      <c r="BV1325">
        <f t="shared" si="361"/>
        <v>0</v>
      </c>
      <c r="BW1325">
        <f t="shared" si="362"/>
        <v>0.55362637412926374</v>
      </c>
      <c r="BX1325">
        <f t="shared" si="363"/>
        <v>0</v>
      </c>
      <c r="BY1325">
        <f t="shared" si="364"/>
        <v>0.25753818222531621</v>
      </c>
      <c r="BZ1325">
        <f t="shared" si="365"/>
        <v>0</v>
      </c>
      <c r="CA1325">
        <f t="shared" si="350"/>
        <v>2.0403546222756455</v>
      </c>
      <c r="CB1325">
        <f t="shared" si="351"/>
        <v>0.56295801040755911</v>
      </c>
      <c r="CC1325">
        <f t="shared" si="352"/>
        <v>0.68634327474509593</v>
      </c>
      <c r="CD1325">
        <f t="shared" si="353"/>
        <v>0.45002831148918282</v>
      </c>
      <c r="CE1325" s="4">
        <f t="shared" si="354"/>
        <v>0.50767326278765212</v>
      </c>
      <c r="CF1325" s="4" t="str">
        <f t="shared" si="355"/>
        <v/>
      </c>
      <c r="CG1325" s="4">
        <f t="shared" si="356"/>
        <v>9.5176380581869349E-2</v>
      </c>
      <c r="CH1325" s="4" t="str">
        <f t="shared" si="357"/>
        <v/>
      </c>
      <c r="CI1325">
        <f>INDEX(FX!$B$114:$AK$132,MATCH(Data!BQ1325,FX!$A$114:$A$132,0),MATCH(Data!D1325,Period,0))</f>
        <v>4.1372583479789107</v>
      </c>
    </row>
    <row r="1326" spans="1:87" x14ac:dyDescent="0.15">
      <c r="A1326" t="s">
        <v>80</v>
      </c>
      <c r="B1326" s="1">
        <f t="shared" si="366"/>
        <v>44044</v>
      </c>
      <c r="C1326" t="s">
        <v>45</v>
      </c>
      <c r="D1326" s="1">
        <v>43952</v>
      </c>
      <c r="E1326">
        <v>6.0756036768999797</v>
      </c>
      <c r="F1326">
        <v>2.5280880531584247</v>
      </c>
      <c r="G1326">
        <v>2.4699692430968812</v>
      </c>
      <c r="H1326">
        <v>1.0945950141112777</v>
      </c>
      <c r="I1326">
        <v>7.5424343516072723</v>
      </c>
      <c r="J1326">
        <v>1.8046561601085234</v>
      </c>
      <c r="K1326">
        <v>2.0528251478473765</v>
      </c>
      <c r="L1326">
        <v>1.386698426007835</v>
      </c>
      <c r="M1326">
        <v>1.1676596660000003</v>
      </c>
      <c r="N1326">
        <v>9.2457815105571411E-2</v>
      </c>
      <c r="O1326">
        <v>1.6127057005439354E-2</v>
      </c>
      <c r="P1326">
        <v>1.0664E-2</v>
      </c>
      <c r="BQ1326" t="str">
        <f>VLOOKUP(A1326,Misc!$A$3:$B$11,2,FALSE)</f>
        <v>MYR</v>
      </c>
      <c r="BR1326">
        <f>INDEX(FX!$B$30:$AK$48,MATCH(Data!BQ1326,FX!$A$30:$A$48,0),MATCH(Data!D1326,Period,0))</f>
        <v>4.3369319300000004</v>
      </c>
      <c r="BS1326">
        <f t="shared" si="358"/>
        <v>1.4008990168540596</v>
      </c>
      <c r="BT1326">
        <f t="shared" si="359"/>
        <v>0</v>
      </c>
      <c r="BU1326">
        <f t="shared" si="360"/>
        <v>0.58292085141359928</v>
      </c>
      <c r="BV1326">
        <f t="shared" si="361"/>
        <v>0</v>
      </c>
      <c r="BW1326">
        <f t="shared" si="362"/>
        <v>0.5695199470416592</v>
      </c>
      <c r="BX1326">
        <f t="shared" si="363"/>
        <v>0</v>
      </c>
      <c r="BY1326">
        <f t="shared" si="364"/>
        <v>0.25238925391925104</v>
      </c>
      <c r="BZ1326">
        <f t="shared" si="365"/>
        <v>0</v>
      </c>
      <c r="CA1326">
        <f t="shared" si="350"/>
        <v>1.8230513342952881</v>
      </c>
      <c r="CB1326">
        <f t="shared" si="351"/>
        <v>0.43619614931470613</v>
      </c>
      <c r="CC1326">
        <f t="shared" si="352"/>
        <v>0.49618007269239078</v>
      </c>
      <c r="CD1326">
        <f t="shared" si="353"/>
        <v>0.33517327403188396</v>
      </c>
      <c r="CE1326" s="4">
        <f t="shared" si="354"/>
        <v>0.41610483296836076</v>
      </c>
      <c r="CF1326" s="4" t="str">
        <f t="shared" si="355"/>
        <v/>
      </c>
      <c r="CG1326" s="4">
        <f t="shared" si="356"/>
        <v>0.43297345309779206</v>
      </c>
      <c r="CH1326" s="4" t="str">
        <f t="shared" si="357"/>
        <v/>
      </c>
      <c r="CI1326">
        <f>INDEX(FX!$B$114:$AK$132,MATCH(Data!BQ1326,FX!$A$114:$A$132,0),MATCH(Data!D1326,Period,0))</f>
        <v>4.1372583479789107</v>
      </c>
    </row>
    <row r="1327" spans="1:87" x14ac:dyDescent="0.15">
      <c r="A1327" t="s">
        <v>80</v>
      </c>
      <c r="B1327" s="1">
        <f t="shared" si="366"/>
        <v>44044</v>
      </c>
      <c r="C1327" t="s">
        <v>45</v>
      </c>
      <c r="D1327" s="1">
        <v>43983</v>
      </c>
      <c r="E1327">
        <v>7.1172856138999743</v>
      </c>
      <c r="F1327">
        <v>2.643333651978629</v>
      </c>
      <c r="G1327">
        <v>2.4352750792663973</v>
      </c>
      <c r="H1327">
        <v>1.0603836068625179</v>
      </c>
      <c r="I1327">
        <v>9.0474455227272745</v>
      </c>
      <c r="J1327">
        <v>2.4425046165832254</v>
      </c>
      <c r="K1327">
        <v>3.0208401766719795</v>
      </c>
      <c r="L1327">
        <v>1.8964515250003295</v>
      </c>
      <c r="M1327">
        <v>1.603826524</v>
      </c>
      <c r="N1327">
        <v>0.19478646829295557</v>
      </c>
      <c r="O1327">
        <v>1.6243576348640563E-2</v>
      </c>
      <c r="P1327">
        <v>1.8148999999999998E-2</v>
      </c>
      <c r="BQ1327" t="str">
        <f>VLOOKUP(A1327,Misc!$A$3:$B$11,2,FALSE)</f>
        <v>MYR</v>
      </c>
      <c r="BR1327">
        <f>INDEX(FX!$B$30:$AK$48,MATCH(Data!BQ1327,FX!$A$30:$A$48,0),MATCH(Data!D1327,Period,0))</f>
        <v>4.2757296699999996</v>
      </c>
      <c r="BS1327">
        <f t="shared" si="358"/>
        <v>1.6645780166686672</v>
      </c>
      <c r="BT1327">
        <f t="shared" si="359"/>
        <v>0</v>
      </c>
      <c r="BU1327">
        <f t="shared" si="360"/>
        <v>0.61821814192912461</v>
      </c>
      <c r="BV1327">
        <f t="shared" si="361"/>
        <v>0</v>
      </c>
      <c r="BW1327">
        <f t="shared" si="362"/>
        <v>0.56955777544897912</v>
      </c>
      <c r="BX1327">
        <f t="shared" si="363"/>
        <v>0</v>
      </c>
      <c r="BY1327">
        <f t="shared" si="364"/>
        <v>0.2480006194738027</v>
      </c>
      <c r="BZ1327">
        <f t="shared" si="365"/>
        <v>0</v>
      </c>
      <c r="CA1327">
        <f t="shared" si="350"/>
        <v>2.1868215039428311</v>
      </c>
      <c r="CB1327">
        <f t="shared" si="351"/>
        <v>0.59036792270330707</v>
      </c>
      <c r="CC1327">
        <f t="shared" si="352"/>
        <v>0.73015507434958415</v>
      </c>
      <c r="CD1327">
        <f t="shared" si="353"/>
        <v>0.45838363609242916</v>
      </c>
      <c r="CE1327" s="4">
        <f t="shared" si="354"/>
        <v>0.37139631530540657</v>
      </c>
      <c r="CF1327" s="4" t="str">
        <f t="shared" si="355"/>
        <v/>
      </c>
      <c r="CG1327" s="4">
        <f t="shared" si="356"/>
        <v>0.40115390127492351</v>
      </c>
      <c r="CH1327" s="4" t="str">
        <f t="shared" si="357"/>
        <v/>
      </c>
      <c r="CI1327">
        <f>INDEX(FX!$B$114:$AK$132,MATCH(Data!BQ1327,FX!$A$114:$A$132,0),MATCH(Data!D1327,Period,0))</f>
        <v>4.1372583479789107</v>
      </c>
    </row>
    <row r="1328" spans="1:87" x14ac:dyDescent="0.15">
      <c r="A1328" t="s">
        <v>80</v>
      </c>
      <c r="B1328" s="1">
        <f t="shared" si="366"/>
        <v>44044</v>
      </c>
      <c r="C1328" t="s">
        <v>45</v>
      </c>
      <c r="D1328" s="1">
        <v>44013</v>
      </c>
      <c r="E1328">
        <v>8.0466884908999781</v>
      </c>
      <c r="F1328">
        <v>2.9185545476209547</v>
      </c>
      <c r="G1328">
        <v>2.685675433854354</v>
      </c>
      <c r="H1328">
        <v>1.1428657091133458</v>
      </c>
      <c r="I1328">
        <v>9.3684055227272705</v>
      </c>
      <c r="J1328">
        <v>2.6084423538872104</v>
      </c>
      <c r="K1328">
        <v>3.2552793927849653</v>
      </c>
      <c r="L1328">
        <v>2.0324844727746911</v>
      </c>
      <c r="M1328">
        <v>0.99353771072762498</v>
      </c>
      <c r="N1328">
        <v>0.11623259436617939</v>
      </c>
      <c r="O1328">
        <v>4.1042459166444022E-2</v>
      </c>
      <c r="P1328">
        <v>1.9094E-2</v>
      </c>
      <c r="BQ1328" t="str">
        <f>VLOOKUP(A1328,Misc!$A$3:$B$11,2,FALSE)</f>
        <v>MYR</v>
      </c>
      <c r="BR1328">
        <f>INDEX(FX!$B$30:$AK$48,MATCH(Data!BQ1328,FX!$A$30:$A$48,0),MATCH(Data!D1328,Period,0))</f>
        <v>4.2665431600000003</v>
      </c>
      <c r="BS1328">
        <f t="shared" si="358"/>
        <v>1.8859972087801351</v>
      </c>
      <c r="BT1328">
        <f t="shared" si="359"/>
        <v>0</v>
      </c>
      <c r="BU1328">
        <f t="shared" si="360"/>
        <v>0.68405602338286309</v>
      </c>
      <c r="BV1328">
        <f t="shared" si="361"/>
        <v>0</v>
      </c>
      <c r="BW1328">
        <f t="shared" si="362"/>
        <v>0.62947340109747152</v>
      </c>
      <c r="BX1328">
        <f t="shared" si="363"/>
        <v>0</v>
      </c>
      <c r="BY1328">
        <f t="shared" si="364"/>
        <v>0.26786690448324113</v>
      </c>
      <c r="BZ1328">
        <f t="shared" si="365"/>
        <v>0</v>
      </c>
      <c r="CA1328">
        <f t="shared" si="350"/>
        <v>2.1537964288716331</v>
      </c>
      <c r="CB1328">
        <f t="shared" si="351"/>
        <v>0.59968089693498861</v>
      </c>
      <c r="CC1328">
        <f t="shared" si="352"/>
        <v>0.74838873212211443</v>
      </c>
      <c r="CD1328">
        <f t="shared" si="353"/>
        <v>0.46726818011661042</v>
      </c>
      <c r="CE1328" s="4">
        <f t="shared" si="354"/>
        <v>0.36270256403259005</v>
      </c>
      <c r="CF1328" s="4" t="str">
        <f t="shared" si="355"/>
        <v/>
      </c>
      <c r="CG1328" s="4">
        <f t="shared" si="356"/>
        <v>0.39158620833211671</v>
      </c>
      <c r="CH1328" s="4" t="str">
        <f t="shared" si="357"/>
        <v/>
      </c>
      <c r="CI1328">
        <f>INDEX(FX!$B$114:$AK$132,MATCH(Data!BQ1328,FX!$A$114:$A$132,0),MATCH(Data!D1328,Period,0))</f>
        <v>4.3497172700000002</v>
      </c>
    </row>
    <row r="1329" spans="1:87" x14ac:dyDescent="0.15">
      <c r="A1329" t="s">
        <v>80</v>
      </c>
      <c r="B1329" s="1">
        <f t="shared" si="366"/>
        <v>44044</v>
      </c>
      <c r="C1329" t="s">
        <v>45</v>
      </c>
      <c r="D1329" s="1">
        <v>44044</v>
      </c>
      <c r="E1329">
        <v>8.0857642860646237</v>
      </c>
      <c r="F1329">
        <v>3.0804819557544838</v>
      </c>
      <c r="G1329">
        <v>2.9550125473845914</v>
      </c>
      <c r="H1329">
        <v>1.3109808445668065</v>
      </c>
      <c r="I1329">
        <v>10.169365522727272</v>
      </c>
      <c r="J1329">
        <v>2.9155318543487052</v>
      </c>
      <c r="K1329">
        <v>3.7539377229821502</v>
      </c>
      <c r="L1329">
        <v>2.3015796066725356</v>
      </c>
      <c r="M1329">
        <v>1.3964985316298753</v>
      </c>
      <c r="N1329">
        <v>0.16811121186307273</v>
      </c>
      <c r="O1329">
        <v>8.4158821606764911E-2</v>
      </c>
      <c r="P1329">
        <v>4.3123000000000002E-2</v>
      </c>
      <c r="BQ1329" t="str">
        <f>VLOOKUP(A1329,Misc!$A$3:$B$11,2,FALSE)</f>
        <v>MYR</v>
      </c>
      <c r="BR1329">
        <f>INDEX(FX!$B$30:$AK$48,MATCH(Data!BQ1329,FX!$A$30:$A$48,0),MATCH(Data!D1329,Period,0))</f>
        <v>4.1899591599999999</v>
      </c>
      <c r="BS1329">
        <f t="shared" si="358"/>
        <v>1.9297954890005715</v>
      </c>
      <c r="BT1329">
        <f t="shared" si="359"/>
        <v>0</v>
      </c>
      <c r="BU1329">
        <f t="shared" si="360"/>
        <v>0.73520572352177382</v>
      </c>
      <c r="BV1329">
        <f t="shared" si="361"/>
        <v>0</v>
      </c>
      <c r="BW1329">
        <f t="shared" si="362"/>
        <v>0.70526046544677812</v>
      </c>
      <c r="BX1329">
        <f t="shared" si="363"/>
        <v>0</v>
      </c>
      <c r="BY1329">
        <f t="shared" si="364"/>
        <v>0.3128863061679118</v>
      </c>
      <c r="BZ1329">
        <f t="shared" si="365"/>
        <v>0</v>
      </c>
      <c r="CA1329">
        <f t="shared" si="350"/>
        <v>2.3379371328029492</v>
      </c>
      <c r="CB1329">
        <f t="shared" si="351"/>
        <v>0.67028077306475253</v>
      </c>
      <c r="CC1329">
        <f t="shared" si="352"/>
        <v>0.86303028219168598</v>
      </c>
      <c r="CD1329">
        <f t="shared" si="353"/>
        <v>0.52913315137664929</v>
      </c>
      <c r="CE1329" s="4">
        <f t="shared" si="354"/>
        <v>0.38097597787552717</v>
      </c>
      <c r="CF1329" s="4" t="str">
        <f t="shared" si="355"/>
        <v/>
      </c>
      <c r="CG1329" s="4">
        <f t="shared" si="356"/>
        <v>0.42557653750181307</v>
      </c>
      <c r="CH1329" s="4" t="str">
        <f t="shared" si="357"/>
        <v/>
      </c>
      <c r="CI1329">
        <f>INDEX(FX!$B$114:$AK$132,MATCH(Data!BQ1329,FX!$A$114:$A$132,0),MATCH(Data!D1329,Period,0))</f>
        <v>4.3497172700000002</v>
      </c>
    </row>
    <row r="1330" spans="1:87" x14ac:dyDescent="0.15">
      <c r="A1330" t="s">
        <v>80</v>
      </c>
      <c r="B1330" s="1">
        <f t="shared" si="366"/>
        <v>44044</v>
      </c>
      <c r="C1330" t="s">
        <v>45</v>
      </c>
      <c r="D1330" s="1">
        <v>44075</v>
      </c>
      <c r="E1330">
        <v>9.7828523923828303</v>
      </c>
      <c r="F1330">
        <v>3.6652036935344023</v>
      </c>
      <c r="G1330">
        <v>3.3642132294788123</v>
      </c>
      <c r="H1330">
        <v>1.3382016350690478</v>
      </c>
      <c r="I1330">
        <v>10.769365522727275</v>
      </c>
      <c r="J1330">
        <v>3.1870182845493988</v>
      </c>
      <c r="K1330">
        <v>4.1517446933330087</v>
      </c>
      <c r="L1330">
        <v>2.5255745189023973</v>
      </c>
      <c r="M1330">
        <v>1.91113749</v>
      </c>
      <c r="N1330">
        <v>0.30841549252984468</v>
      </c>
      <c r="O1330">
        <v>0.35465878991021033</v>
      </c>
      <c r="P1330">
        <v>0.18995599999999999</v>
      </c>
      <c r="BQ1330" t="str">
        <f>VLOOKUP(A1330,Misc!$A$3:$B$11,2,FALSE)</f>
        <v>MYR</v>
      </c>
      <c r="BR1330">
        <f>INDEX(FX!$B$30:$AK$48,MATCH(Data!BQ1330,FX!$A$30:$A$48,0),MATCH(Data!D1330,Period,0))</f>
        <v>4.1899591599999999</v>
      </c>
      <c r="BS1330">
        <f t="shared" si="358"/>
        <v>0</v>
      </c>
      <c r="BT1330">
        <f t="shared" si="359"/>
        <v>2.3348323978372214</v>
      </c>
      <c r="BU1330">
        <f t="shared" si="360"/>
        <v>0</v>
      </c>
      <c r="BV1330">
        <f t="shared" si="361"/>
        <v>0.87475881114182563</v>
      </c>
      <c r="BW1330">
        <f t="shared" si="362"/>
        <v>0</v>
      </c>
      <c r="BX1330">
        <f t="shared" si="363"/>
        <v>0.80292267800500761</v>
      </c>
      <c r="BY1330">
        <f t="shared" si="364"/>
        <v>0</v>
      </c>
      <c r="BZ1330">
        <f t="shared" si="365"/>
        <v>0.31938297820283473</v>
      </c>
      <c r="CA1330">
        <f t="shared" si="350"/>
        <v>2.4758771327514983</v>
      </c>
      <c r="CB1330">
        <f t="shared" si="351"/>
        <v>0.73269550334461131</v>
      </c>
      <c r="CC1330">
        <f t="shared" si="352"/>
        <v>0.95448610464123529</v>
      </c>
      <c r="CD1330">
        <f t="shared" si="353"/>
        <v>0.58062958167908629</v>
      </c>
      <c r="CE1330" s="4" t="str">
        <f t="shared" si="354"/>
        <v/>
      </c>
      <c r="CF1330" s="4">
        <f t="shared" si="355"/>
        <v>0.37465593331329627</v>
      </c>
      <c r="CG1330" s="4" t="str">
        <f t="shared" si="356"/>
        <v/>
      </c>
      <c r="CH1330" s="4">
        <f t="shared" si="357"/>
        <v>0.36510975840979876</v>
      </c>
      <c r="CI1330">
        <f>INDEX(FX!$B$114:$AK$132,MATCH(Data!BQ1330,FX!$A$114:$A$132,0),MATCH(Data!D1330,Period,0))</f>
        <v>4.3497172700000002</v>
      </c>
    </row>
    <row r="1331" spans="1:87" x14ac:dyDescent="0.15">
      <c r="A1331" t="s">
        <v>80</v>
      </c>
      <c r="B1331" s="1">
        <f t="shared" si="366"/>
        <v>44044</v>
      </c>
      <c r="C1331" t="s">
        <v>45</v>
      </c>
      <c r="D1331" s="1">
        <v>44105</v>
      </c>
      <c r="E1331">
        <v>9.2571466393159181</v>
      </c>
      <c r="F1331">
        <v>3.490615204254377</v>
      </c>
      <c r="G1331">
        <v>3.132622675551386</v>
      </c>
      <c r="H1331">
        <v>1.2437890552754096</v>
      </c>
      <c r="I1331">
        <v>11.070325522727273</v>
      </c>
      <c r="J1331">
        <v>3.3408960440851088</v>
      </c>
      <c r="K1331">
        <v>4.3878881930425546</v>
      </c>
      <c r="L1331">
        <v>2.6551824374428197</v>
      </c>
      <c r="M1331">
        <v>2.4368478904808</v>
      </c>
      <c r="N1331">
        <v>0.55729799876946362</v>
      </c>
      <c r="O1331">
        <v>0.70887165342283187</v>
      </c>
      <c r="P1331">
        <v>0.41035900000000003</v>
      </c>
      <c r="BQ1331" t="str">
        <f>VLOOKUP(A1331,Misc!$A$3:$B$11,2,FALSE)</f>
        <v>MYR</v>
      </c>
      <c r="BR1331">
        <f>INDEX(FX!$B$30:$AK$48,MATCH(Data!BQ1331,FX!$A$30:$A$48,0),MATCH(Data!D1331,Period,0))</f>
        <v>4.1899591599999999</v>
      </c>
      <c r="BS1331">
        <f t="shared" si="358"/>
        <v>0</v>
      </c>
      <c r="BT1331">
        <f t="shared" si="359"/>
        <v>2.2093644080568837</v>
      </c>
      <c r="BU1331">
        <f t="shared" si="360"/>
        <v>0</v>
      </c>
      <c r="BV1331">
        <f t="shared" si="361"/>
        <v>0.83309050779730676</v>
      </c>
      <c r="BW1331">
        <f t="shared" si="362"/>
        <v>0</v>
      </c>
      <c r="BX1331">
        <f t="shared" si="363"/>
        <v>0.74764993068605134</v>
      </c>
      <c r="BY1331">
        <f t="shared" si="364"/>
        <v>0</v>
      </c>
      <c r="BZ1331">
        <f t="shared" si="365"/>
        <v>0.29684992329982751</v>
      </c>
      <c r="CA1331">
        <f t="shared" si="350"/>
        <v>2.5450678367256896</v>
      </c>
      <c r="CB1331">
        <f t="shared" si="351"/>
        <v>0.76807200024867561</v>
      </c>
      <c r="CC1331">
        <f t="shared" si="352"/>
        <v>1.0087754952042101</v>
      </c>
      <c r="CD1331">
        <f t="shared" si="353"/>
        <v>0.61042644214041519</v>
      </c>
      <c r="CE1331" s="4" t="str">
        <f t="shared" si="354"/>
        <v/>
      </c>
      <c r="CF1331" s="4">
        <f t="shared" si="355"/>
        <v>0.37707247602943078</v>
      </c>
      <c r="CG1331" s="4" t="str">
        <f t="shared" si="356"/>
        <v/>
      </c>
      <c r="CH1331" s="4">
        <f t="shared" si="357"/>
        <v>0.35632373736282197</v>
      </c>
      <c r="CI1331">
        <f>INDEX(FX!$B$114:$AK$132,MATCH(Data!BQ1331,FX!$A$114:$A$132,0),MATCH(Data!D1331,Period,0))</f>
        <v>4.3497172700000002</v>
      </c>
    </row>
    <row r="1332" spans="1:87" x14ac:dyDescent="0.15">
      <c r="A1332" t="s">
        <v>80</v>
      </c>
      <c r="B1332" s="1">
        <f t="shared" si="366"/>
        <v>44044</v>
      </c>
      <c r="C1332" t="s">
        <v>45</v>
      </c>
      <c r="D1332" s="1">
        <v>44136</v>
      </c>
      <c r="E1332">
        <v>9.7469185594457706</v>
      </c>
      <c r="F1332">
        <v>3.7585746329453809</v>
      </c>
      <c r="G1332">
        <v>3.1703964449013604</v>
      </c>
      <c r="H1332">
        <v>1.2671424477311448</v>
      </c>
      <c r="I1332">
        <v>11.471285522727273</v>
      </c>
      <c r="J1332">
        <v>3.5048237850943815</v>
      </c>
      <c r="K1332">
        <v>4.6336995109125052</v>
      </c>
      <c r="L1332">
        <v>2.7945384284394104</v>
      </c>
      <c r="M1332">
        <v>2.5119243120000001</v>
      </c>
      <c r="N1332">
        <v>0.62887471397764372</v>
      </c>
      <c r="O1332">
        <v>0.8498588266056859</v>
      </c>
      <c r="P1332">
        <v>0.42682799999999999</v>
      </c>
      <c r="BQ1332" t="str">
        <f>VLOOKUP(A1332,Misc!$A$3:$B$11,2,FALSE)</f>
        <v>MYR</v>
      </c>
      <c r="BR1332">
        <f>INDEX(FX!$B$30:$AK$48,MATCH(Data!BQ1332,FX!$A$30:$A$48,0),MATCH(Data!D1332,Period,0))</f>
        <v>4.1899591599999999</v>
      </c>
      <c r="BS1332">
        <f t="shared" si="358"/>
        <v>0</v>
      </c>
      <c r="BT1332">
        <f t="shared" si="359"/>
        <v>2.3262562204653494</v>
      </c>
      <c r="BU1332">
        <f t="shared" si="360"/>
        <v>0</v>
      </c>
      <c r="BV1332">
        <f t="shared" si="361"/>
        <v>0.89704326209837826</v>
      </c>
      <c r="BW1332">
        <f t="shared" si="362"/>
        <v>0</v>
      </c>
      <c r="BX1332">
        <f t="shared" si="363"/>
        <v>0.75666523797367047</v>
      </c>
      <c r="BY1332">
        <f t="shared" si="364"/>
        <v>0</v>
      </c>
      <c r="BZ1332">
        <f t="shared" si="365"/>
        <v>0.30242357964442423</v>
      </c>
      <c r="CA1332">
        <f t="shared" si="350"/>
        <v>2.6372485406913064</v>
      </c>
      <c r="CB1332">
        <f t="shared" si="351"/>
        <v>0.80575898789265021</v>
      </c>
      <c r="CC1332">
        <f t="shared" si="352"/>
        <v>1.0652875171614327</v>
      </c>
      <c r="CD1332">
        <f t="shared" si="353"/>
        <v>0.64246438445858123</v>
      </c>
      <c r="CE1332" s="4" t="str">
        <f t="shared" si="354"/>
        <v/>
      </c>
      <c r="CF1332" s="4">
        <f t="shared" si="355"/>
        <v>0.38561670645159274</v>
      </c>
      <c r="CG1332" s="4" t="str">
        <f t="shared" si="356"/>
        <v/>
      </c>
      <c r="CH1332" s="4">
        <f t="shared" si="357"/>
        <v>0.33713377316606791</v>
      </c>
      <c r="CI1332">
        <f>INDEX(FX!$B$114:$AK$132,MATCH(Data!BQ1332,FX!$A$114:$A$132,0),MATCH(Data!D1332,Period,0))</f>
        <v>4.3497172700000002</v>
      </c>
    </row>
    <row r="1333" spans="1:87" x14ac:dyDescent="0.15">
      <c r="A1333" t="s">
        <v>80</v>
      </c>
      <c r="B1333" s="1">
        <f t="shared" si="366"/>
        <v>44044</v>
      </c>
      <c r="C1333" t="s">
        <v>45</v>
      </c>
      <c r="D1333" s="1">
        <v>44166</v>
      </c>
      <c r="E1333">
        <v>9.9910074412484811</v>
      </c>
      <c r="F1333">
        <v>4.0124981945738565</v>
      </c>
      <c r="G1333">
        <v>3.2286835913398204</v>
      </c>
      <c r="H1333">
        <v>1.2893496166582503</v>
      </c>
      <c r="I1333">
        <v>11.467223536129419</v>
      </c>
      <c r="J1333">
        <v>3.4861682286185127</v>
      </c>
      <c r="K1333">
        <v>4.6142597394410201</v>
      </c>
      <c r="L1333">
        <v>2.7639909984289588</v>
      </c>
      <c r="M1333">
        <v>4.3913116539999999</v>
      </c>
      <c r="N1333">
        <v>1.0554071808759835</v>
      </c>
      <c r="O1333">
        <v>1.501797811776334</v>
      </c>
      <c r="P1333">
        <v>0.68947099999999995</v>
      </c>
      <c r="BQ1333" t="str">
        <f>VLOOKUP(A1333,Misc!$A$3:$B$11,2,FALSE)</f>
        <v>MYR</v>
      </c>
      <c r="BR1333">
        <f>INDEX(FX!$B$30:$AK$48,MATCH(Data!BQ1333,FX!$A$30:$A$48,0),MATCH(Data!D1333,Period,0))</f>
        <v>4.1899591599999999</v>
      </c>
      <c r="BS1333">
        <f t="shared" si="358"/>
        <v>0</v>
      </c>
      <c r="BT1333">
        <f t="shared" si="359"/>
        <v>2.3845118913398862</v>
      </c>
      <c r="BU1333">
        <f t="shared" si="360"/>
        <v>0</v>
      </c>
      <c r="BV1333">
        <f t="shared" si="361"/>
        <v>0.95764613480716043</v>
      </c>
      <c r="BW1333">
        <f t="shared" si="362"/>
        <v>0</v>
      </c>
      <c r="BX1333">
        <f t="shared" si="363"/>
        <v>0.77057638703567233</v>
      </c>
      <c r="BY1333">
        <f t="shared" si="364"/>
        <v>0</v>
      </c>
      <c r="BZ1333">
        <f t="shared" si="365"/>
        <v>0.30772367162124092</v>
      </c>
      <c r="CA1333">
        <f t="shared" si="350"/>
        <v>2.6363146899728078</v>
      </c>
      <c r="CB1333">
        <f t="shared" si="351"/>
        <v>0.80147007546044768</v>
      </c>
      <c r="CC1333">
        <f t="shared" si="352"/>
        <v>1.0608183137018052</v>
      </c>
      <c r="CD1333">
        <f t="shared" si="353"/>
        <v>0.63544153030179795</v>
      </c>
      <c r="CE1333" s="4" t="str">
        <f t="shared" si="354"/>
        <v/>
      </c>
      <c r="CF1333" s="4">
        <f t="shared" si="355"/>
        <v>0.40161097048211719</v>
      </c>
      <c r="CG1333" s="4" t="str">
        <f t="shared" si="356"/>
        <v/>
      </c>
      <c r="CH1333" s="4">
        <f t="shared" si="357"/>
        <v>0.32133338238054571</v>
      </c>
      <c r="CI1333">
        <f>INDEX(FX!$B$114:$AK$132,MATCH(Data!BQ1333,FX!$A$114:$A$132,0),MATCH(Data!D1333,Period,0))</f>
        <v>4.3497172700000002</v>
      </c>
    </row>
    <row r="1334" spans="1:87" x14ac:dyDescent="0.15">
      <c r="A1334" t="s">
        <v>79</v>
      </c>
      <c r="B1334" s="1">
        <f t="shared" ref="B1334" si="395">B1333</f>
        <v>44044</v>
      </c>
      <c r="C1334" t="s">
        <v>109</v>
      </c>
      <c r="D1334" s="1">
        <v>43831</v>
      </c>
      <c r="E1334">
        <f t="array" ref="E1334:E1345">TRANSPOSE('[16]D2C_Key Metrics P1'!$F$6:$Q$6)/1000</f>
        <v>0.32507075200000002</v>
      </c>
      <c r="F1334">
        <f t="array" ref="F1334:F1345">TRANSPOSE('[16]D2C_Key Metrics P1'!$F$11:$Q$11)/1000</f>
        <v>0.21022210828246268</v>
      </c>
      <c r="G1334">
        <f t="array" ref="G1334:G1345">TRANSPOSE('[16]D2C_Key Metrics P1'!$F$16:$Q$16)/1000</f>
        <v>0.32507075200000002</v>
      </c>
      <c r="H1334">
        <f t="array" ref="H1334:H1345">TRANSPOSE('[16]D2C_Key Metrics P1'!$F$21:$Q$21)/1000</f>
        <v>0.21022210828246268</v>
      </c>
      <c r="I1334">
        <f t="array" ref="I1334:I1345">TRANSPOSE('[16]D2C_Key Metrics P1'!$F$7:$Q$7)/1000</f>
        <v>0.5270000199999999</v>
      </c>
      <c r="J1334">
        <f t="array" ref="J1334:J1345">TRANSPOSE('[16]D2C_Key Metrics P1'!$F$12:$Q$12)/1000</f>
        <v>0.42293370690091842</v>
      </c>
      <c r="K1334">
        <f t="array" ref="K1334:K1345">TRANSPOSE('[16]D2C_Key Metrics P1'!$F$17:$Q$17)/1000</f>
        <v>0.5270000199999999</v>
      </c>
      <c r="L1334">
        <f t="array" ref="L1334:L1345">TRANSPOSE('[16]D2C_Key Metrics P1'!$F$22:$Q$22)/1000</f>
        <v>0.42293370690091842</v>
      </c>
      <c r="M1334">
        <f t="array" ref="M1334:M1345">TRANSPOSE('[16]D2C_Key Metrics P1'!$F$9:$Q$9)/1000</f>
        <v>0.144370735</v>
      </c>
      <c r="N1334">
        <f t="array" ref="N1334:N1345">TRANSPOSE('[16]D2C_Key Metrics P1'!$F$14:$Q$14)/1000</f>
        <v>0.10416541690599999</v>
      </c>
      <c r="O1334">
        <f t="array" ref="O1334:O1345">TRANSPOSE('[16]D2C_Key Metrics P1'!$F$19:$Q$19)/1000</f>
        <v>0.144370735</v>
      </c>
      <c r="P1334">
        <f t="array" ref="P1334:P1345">TRANSPOSE('[16]D2C_Key Metrics P1'!$F$24:$Q$24)/1000</f>
        <v>0.10416541690599999</v>
      </c>
      <c r="Q1334" t="str">
        <f t="array" ref="Q1334:Q1345">'[16]D2C_Key Products'!$D$6</f>
        <v>DPI</v>
      </c>
      <c r="R1334" t="str">
        <f t="array" ref="R1334:R1345">'[16]D2C_Key Products'!$D$9</f>
        <v>Term Life</v>
      </c>
      <c r="S1334" t="str">
        <f t="array" ref="S1334:S1345">'[16]D2C_Key Products'!$D$12</f>
        <v>Expat Health</v>
      </c>
      <c r="T1334" t="str">
        <f t="array" ref="T1334:T1345">'[16]D2C_Key Products'!$D$15</f>
        <v>Cancer</v>
      </c>
      <c r="U1334" t="str">
        <f t="array" ref="U1334:U1345">'[16]D2C_Key Products'!$D$18</f>
        <v>Essential Life</v>
      </c>
      <c r="V1334" t="str">
        <f t="array" ref="V1334:V1345">'[16]D2C_Key Products'!$D$21</f>
        <v>Covid-19</v>
      </c>
      <c r="W1334" t="str">
        <f t="array" ref="W1334:W1345">'[16]D2C_Key Products'!$D$24</f>
        <v>3-in-1 Critical Illness</v>
      </c>
      <c r="X1334">
        <f t="array" ref="X1334:X1345">'[16]D2C_Key Products'!$D$27</f>
        <v>0</v>
      </c>
      <c r="Y1334">
        <f t="array" ref="Y1334:Y1345">'[16]D2C_Key Products'!$D$30</f>
        <v>0</v>
      </c>
      <c r="Z1334">
        <f t="array" ref="Z1334:Z1345">'[16]D2C_Key Products'!$D$33</f>
        <v>0</v>
      </c>
      <c r="AA1334">
        <f t="array" ref="AA1334:AA1345">TRANSPOSE('[16]D2C_Key Products'!$F$6:$Q$6)/1000</f>
        <v>5.6743399999999999E-3</v>
      </c>
      <c r="AB1334">
        <f t="array" ref="AB1334:AB1345">TRANSPOSE('[16]D2C_Key Products'!$F$9:$Q$9)/1000</f>
        <v>9.882302200000001E-2</v>
      </c>
      <c r="AC1334">
        <f t="array" ref="AC1334:AC1345">TRANSPOSE('[16]D2C_Key Products'!$F$12:$Q$12)/1000</f>
        <v>0.12012531</v>
      </c>
      <c r="AD1334">
        <f t="array" ref="AD1334:AD1345">TRANSPOSE('[16]D2C_Key Products'!$F$15:$Q$15)/1000</f>
        <v>0.10044808000000001</v>
      </c>
      <c r="AE1334">
        <f t="array" ref="AE1334:AE1345">TRANSPOSE('[16]D2C_Key Products'!$F$18:$Q$18)/1000</f>
        <v>0</v>
      </c>
      <c r="AF1334">
        <f t="array" ref="AF1334:AF1345">TRANSPOSE('[16]D2C_Key Products'!$F$21:$Q$21)/1000</f>
        <v>0</v>
      </c>
      <c r="AG1334">
        <f t="array" ref="AG1334:AG1345">TRANSPOSE('[16]D2C_Key Products'!$F$24:$Q$24)/1000</f>
        <v>0</v>
      </c>
      <c r="AH1334">
        <f t="array" ref="AH1334:AH1345">TRANSPOSE('[16]D2C_Key Products'!$F$27:$Q$27)/1000</f>
        <v>0</v>
      </c>
      <c r="AI1334">
        <f t="array" ref="AI1334:AI1345">TRANSPOSE('[16]D2C_Key Products'!$F$30:$Q$30)/1000</f>
        <v>0</v>
      </c>
      <c r="AJ1334">
        <f t="array" ref="AJ1334:AJ1345">TRANSPOSE('[16]D2C_Key Products'!$F$33:$Q$33)/1000</f>
        <v>0</v>
      </c>
      <c r="AK1334">
        <f t="array" ref="AK1334:AK1345">TRANSPOSE('[16]D2C_Key Products'!$F$36:$Q$36)/1000</f>
        <v>0</v>
      </c>
      <c r="AL1334">
        <f t="array" ref="AL1334:AL1345">TRANSPOSE('[16]D2C_Key Products'!$F$7:$Q$7)/1000</f>
        <v>1.844732115860078E-3</v>
      </c>
      <c r="AM1334">
        <f t="array" ref="AM1334:AM1345">TRANSPOSE('[16]D2C_Key Products'!$F$10:$Q$10)/1000</f>
        <v>6.3468616870453701E-2</v>
      </c>
      <c r="AN1334">
        <f t="array" ref="AN1334:AN1345">TRANSPOSE('[16]D2C_Key Products'!$F$13:$Q$13)/1000</f>
        <v>8.7441922882800591E-3</v>
      </c>
      <c r="AO1334">
        <f t="array" ref="AO1334:AO1345">TRANSPOSE('[16]D2C_Key Products'!$F$16:$Q$16)/1000</f>
        <v>0.1361645670078688</v>
      </c>
      <c r="AP1334">
        <f t="array" ref="AP1334:AP1345">TRANSPOSE('[16]D2C_Key Products'!$F$19:$Q$19)/1000</f>
        <v>0</v>
      </c>
      <c r="AQ1334">
        <f t="array" ref="AQ1334:AQ1345">TRANSPOSE('[16]D2C_Key Products'!$F$22:$Q$22)/1000</f>
        <v>0</v>
      </c>
      <c r="AR1334">
        <f t="array" ref="AR1334:AR1345">TRANSPOSE('[16]D2C_Key Products'!$F$25:$Q$25)/1000</f>
        <v>0</v>
      </c>
      <c r="AS1334">
        <f t="array" ref="AS1334:AS1345">TRANSPOSE('[16]D2C_Key Products'!$F$28:$Q$28)/1000</f>
        <v>0</v>
      </c>
      <c r="AT1334">
        <f t="array" ref="AT1334:AT1345">TRANSPOSE('[16]D2C_Key Products'!$F$31:$Q$31)/1000</f>
        <v>0</v>
      </c>
      <c r="AU1334">
        <f t="array" ref="AU1334:AU1345">TRANSPOSE('[16]D2C_Key Products'!$F$34:$Q$35)/1000</f>
        <v>0</v>
      </c>
      <c r="AV1334">
        <f t="array" ref="AV1334:AV1345">TRANSPOSE('[16]D2C_Key Products'!$F$37:$Q$37)/1000</f>
        <v>0</v>
      </c>
      <c r="AW1334" s="4" t="str">
        <f t="array" ref="AW1334:AW1345">'[16]D2C_Key Products'!$D$8</f>
        <v>Stand-alone protection</v>
      </c>
      <c r="AX1334" s="4" t="str">
        <f t="array" ref="AX1334:AX1345">'[16]D2C_Key Products'!$D$11</f>
        <v>Stand-alone protection</v>
      </c>
      <c r="AY1334" s="4" t="str">
        <f t="array" ref="AY1334:AY1345">'[16]D2C_Key Products'!$D$14</f>
        <v>Stand-alone protection</v>
      </c>
      <c r="AZ1334" s="4" t="str">
        <f t="array" ref="AZ1334:AZ1345">'[16]D2C_Key Products'!$D$17</f>
        <v>Stand-alone protection</v>
      </c>
      <c r="BA1334" s="4" t="str">
        <f t="array" ref="BA1334:BA1345">'[16]D2C_Key Products'!$D$20</f>
        <v>Stand-alone protection</v>
      </c>
      <c r="BB1334" s="4" t="str">
        <f t="array" ref="BB1334:BB1345">'[16]D2C_Key Products'!$D$23</f>
        <v>Stand-alone protection</v>
      </c>
      <c r="BC1334" s="4" t="str">
        <f t="array" ref="BC1334:BC1345">'[16]D2C_Key Products'!$D$26</f>
        <v>Stand-alone protection</v>
      </c>
      <c r="BD1334" s="4">
        <f t="array" ref="BD1334:BD1345">'[16]D2C_Key Products'!$D$29</f>
        <v>0</v>
      </c>
      <c r="BE1334" s="4">
        <f t="array" ref="BE1334:BE1345">'[16]D2C_Key Products'!$D$32</f>
        <v>0</v>
      </c>
      <c r="BF1334" s="4">
        <f t="array" ref="BF1334:BF1345">'[16]D2C_Key Products'!$D$35</f>
        <v>0</v>
      </c>
      <c r="BG1334" s="4">
        <f t="array" ref="BG1334:BG1345">'[16]D2C_Key Products'!$D$7</f>
        <v>1</v>
      </c>
      <c r="BH1334" s="4">
        <f t="array" ref="BH1334:BH1345">'[16]D2C_Key Products'!$D$10</f>
        <v>1</v>
      </c>
      <c r="BI1334" s="4">
        <f t="array" ref="BI1334:BI1345">'[16]D2C_Key Products'!$D$13</f>
        <v>1</v>
      </c>
      <c r="BJ1334" s="4">
        <f t="array" ref="BJ1334:BJ1345">'[16]D2C_Key Products'!$D$16</f>
        <v>1</v>
      </c>
      <c r="BK1334" s="4">
        <f t="array" ref="BK1334:BK1345">'[16]D2C_Key Products'!$D$19</f>
        <v>1</v>
      </c>
      <c r="BL1334" s="4">
        <f t="array" ref="BL1334:BL1345">'[16]D2C_Key Products'!$D$22</f>
        <v>1</v>
      </c>
      <c r="BM1334" s="4">
        <f t="array" ref="BM1334:BM1345">'[16]D2C_Key Products'!$D$25</f>
        <v>1</v>
      </c>
      <c r="BN1334" s="4">
        <f t="array" ref="BN1334:BN1345">'[16]D2C_Key Products'!$D$28</f>
        <v>0</v>
      </c>
      <c r="BO1334" s="4">
        <f t="array" ref="BO1334:BO1345">'[16]D2C_Key Products'!$D$31</f>
        <v>0</v>
      </c>
      <c r="BP1334" s="4">
        <f t="array" ref="BP1334:BP1345">'[16]D2C_Key Products'!$D$34</f>
        <v>0</v>
      </c>
      <c r="BQ1334" t="str">
        <f>VLOOKUP(A1334,Misc!$A$3:$B$11,2,FALSE)</f>
        <v>SGD</v>
      </c>
      <c r="BR1334">
        <f>INDEX(FX!$B$30:$AK$48,MATCH(Data!BQ1334,FX!$A$30:$A$48,0),MATCH(Data!D1334,Period,0))</f>
        <v>1.3503418700000001</v>
      </c>
      <c r="BS1334">
        <f t="shared" si="358"/>
        <v>0.24073218732379231</v>
      </c>
      <c r="BT1334">
        <f t="shared" si="359"/>
        <v>0</v>
      </c>
      <c r="BU1334">
        <f t="shared" si="360"/>
        <v>0.15568065610115658</v>
      </c>
      <c r="BV1334">
        <f t="shared" si="361"/>
        <v>0</v>
      </c>
      <c r="BW1334">
        <f t="shared" si="362"/>
        <v>0.24073218732379231</v>
      </c>
      <c r="BX1334">
        <f t="shared" si="363"/>
        <v>0</v>
      </c>
      <c r="BY1334">
        <f t="shared" si="364"/>
        <v>0.15568065610115658</v>
      </c>
      <c r="BZ1334">
        <f t="shared" si="365"/>
        <v>0</v>
      </c>
      <c r="CA1334">
        <f t="shared" si="350"/>
        <v>0.38955896249431621</v>
      </c>
      <c r="CB1334">
        <f t="shared" si="351"/>
        <v>0.31263303569551482</v>
      </c>
      <c r="CC1334">
        <f t="shared" si="352"/>
        <v>0.38955896249431621</v>
      </c>
      <c r="CD1334">
        <f t="shared" si="353"/>
        <v>0.31263303569551482</v>
      </c>
      <c r="CE1334" s="4">
        <f t="shared" si="354"/>
        <v>0.64669647142681941</v>
      </c>
      <c r="CF1334" s="4" t="str">
        <f t="shared" si="355"/>
        <v/>
      </c>
      <c r="CG1334" s="4">
        <f t="shared" si="356"/>
        <v>1</v>
      </c>
      <c r="CH1334" s="4" t="str">
        <f t="shared" si="357"/>
        <v/>
      </c>
      <c r="CI1334">
        <f>INDEX(FX!$B$114:$AK$132,MATCH(Data!BQ1334,FX!$A$114:$A$132,0),MATCH(Data!D1334,Period,0))</f>
        <v>1.3528119507908614</v>
      </c>
    </row>
    <row r="1335" spans="1:87" x14ac:dyDescent="0.15">
      <c r="A1335" t="s">
        <v>79</v>
      </c>
      <c r="B1335" s="1">
        <f t="shared" ref="B1335" si="396">B1334</f>
        <v>44044</v>
      </c>
      <c r="C1335" t="str">
        <f>C1334</f>
        <v>DTC</v>
      </c>
      <c r="D1335" s="1">
        <v>43862</v>
      </c>
      <c r="E1335">
        <v>0.45835607500000003</v>
      </c>
      <c r="F1335">
        <v>0.34189336166180917</v>
      </c>
      <c r="G1335">
        <v>0.45835607500000003</v>
      </c>
      <c r="H1335">
        <v>0.34189336166180917</v>
      </c>
      <c r="I1335">
        <v>0.50100000000000011</v>
      </c>
      <c r="J1335">
        <v>0.40726301436648665</v>
      </c>
      <c r="K1335">
        <v>0.50100000000000011</v>
      </c>
      <c r="L1335">
        <v>0.40726301436648665</v>
      </c>
      <c r="M1335">
        <v>0.23926916999999998</v>
      </c>
      <c r="N1335">
        <v>0.26683070150400007</v>
      </c>
      <c r="O1335">
        <v>0.23926916999999998</v>
      </c>
      <c r="P1335">
        <v>0.26683070150400007</v>
      </c>
      <c r="Q1335" t="str">
        <v>DPI</v>
      </c>
      <c r="R1335" t="str">
        <v>Term Life</v>
      </c>
      <c r="S1335" t="str">
        <v>Expat Health</v>
      </c>
      <c r="T1335" t="str">
        <v>Cancer</v>
      </c>
      <c r="U1335" t="str">
        <v>Essential Life</v>
      </c>
      <c r="V1335" t="str">
        <v>Covid-19</v>
      </c>
      <c r="W1335" t="str">
        <v>3-in-1 Critical Illness</v>
      </c>
      <c r="X1335">
        <v>0</v>
      </c>
      <c r="Y1335">
        <v>0</v>
      </c>
      <c r="Z1335">
        <v>0</v>
      </c>
      <c r="AA1335">
        <v>1.0600420000000001E-2</v>
      </c>
      <c r="AB1335">
        <v>0.10834576499999997</v>
      </c>
      <c r="AC1335">
        <v>0.14136413</v>
      </c>
      <c r="AD1335">
        <v>0.19804576000000002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6.2652792544511983E-4</v>
      </c>
      <c r="AM1335">
        <v>6.2396100882992404E-2</v>
      </c>
      <c r="AN1335">
        <v>1.2355347163810685E-2</v>
      </c>
      <c r="AO1335">
        <v>0.26651538568956101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 s="4" t="str">
        <v>Stand-alone protection</v>
      </c>
      <c r="AX1335" s="4" t="str">
        <v>Stand-alone protection</v>
      </c>
      <c r="AY1335" s="4" t="str">
        <v>Stand-alone protection</v>
      </c>
      <c r="AZ1335" s="4" t="str">
        <v>Stand-alone protection</v>
      </c>
      <c r="BA1335" s="4" t="str">
        <v>Stand-alone protection</v>
      </c>
      <c r="BB1335" s="4" t="str">
        <v>Stand-alone protection</v>
      </c>
      <c r="BC1335" s="4" t="str">
        <v>Stand-alone protection</v>
      </c>
      <c r="BD1335" s="4">
        <v>0</v>
      </c>
      <c r="BE1335" s="4">
        <v>0</v>
      </c>
      <c r="BF1335" s="4">
        <v>0</v>
      </c>
      <c r="BG1335" s="4">
        <v>1</v>
      </c>
      <c r="BH1335" s="4">
        <v>1</v>
      </c>
      <c r="BI1335" s="4">
        <v>1</v>
      </c>
      <c r="BJ1335" s="4">
        <v>1</v>
      </c>
      <c r="BK1335" s="4">
        <v>1</v>
      </c>
      <c r="BL1335" s="4">
        <v>1</v>
      </c>
      <c r="BM1335" s="4">
        <v>1</v>
      </c>
      <c r="BN1335" s="4">
        <v>0</v>
      </c>
      <c r="BO1335" s="4">
        <v>0</v>
      </c>
      <c r="BP1335" s="4">
        <v>0</v>
      </c>
      <c r="BQ1335" t="str">
        <f>VLOOKUP(A1335,Misc!$A$3:$B$11,2,FALSE)</f>
        <v>SGD</v>
      </c>
      <c r="BR1335">
        <f>INDEX(FX!$B$30:$AK$48,MATCH(Data!BQ1335,FX!$A$30:$A$48,0),MATCH(Data!D1335,Period,0))</f>
        <v>1.38904027</v>
      </c>
      <c r="BS1335">
        <f t="shared" si="358"/>
        <v>0.3299804079834201</v>
      </c>
      <c r="BT1335">
        <f t="shared" si="359"/>
        <v>0</v>
      </c>
      <c r="BU1335">
        <f t="shared" si="360"/>
        <v>0.24613639290803943</v>
      </c>
      <c r="BV1335">
        <f t="shared" si="361"/>
        <v>0</v>
      </c>
      <c r="BW1335">
        <f t="shared" si="362"/>
        <v>0.3299804079834201</v>
      </c>
      <c r="BX1335">
        <f t="shared" si="363"/>
        <v>0</v>
      </c>
      <c r="BY1335">
        <f t="shared" si="364"/>
        <v>0.24613639290803943</v>
      </c>
      <c r="BZ1335">
        <f t="shared" si="365"/>
        <v>0</v>
      </c>
      <c r="CA1335">
        <f t="shared" si="350"/>
        <v>0.37033972068853527</v>
      </c>
      <c r="CB1335">
        <f t="shared" si="351"/>
        <v>0.30104924348753603</v>
      </c>
      <c r="CC1335">
        <f t="shared" si="352"/>
        <v>0.37033972068853527</v>
      </c>
      <c r="CD1335">
        <f t="shared" si="353"/>
        <v>0.30104924348753603</v>
      </c>
      <c r="CE1335" s="4">
        <f t="shared" si="354"/>
        <v>0.74591214191239674</v>
      </c>
      <c r="CF1335" s="4" t="str">
        <f t="shared" si="355"/>
        <v/>
      </c>
      <c r="CG1335" s="4">
        <f t="shared" si="356"/>
        <v>1</v>
      </c>
      <c r="CH1335" s="4" t="str">
        <f t="shared" si="357"/>
        <v/>
      </c>
      <c r="CI1335">
        <f>INDEX(FX!$B$114:$AK$132,MATCH(Data!BQ1335,FX!$A$114:$A$132,0),MATCH(Data!D1335,Period,0))</f>
        <v>1.3528119507908614</v>
      </c>
    </row>
    <row r="1336" spans="1:87" x14ac:dyDescent="0.15">
      <c r="A1336" t="s">
        <v>79</v>
      </c>
      <c r="B1336" s="1">
        <f t="shared" ref="B1336:C1336" si="397">B1335</f>
        <v>44044</v>
      </c>
      <c r="C1336" t="str">
        <f t="shared" si="397"/>
        <v>DTC</v>
      </c>
      <c r="D1336" s="1">
        <v>43891</v>
      </c>
      <c r="E1336">
        <v>0.27236186600000001</v>
      </c>
      <c r="F1336">
        <v>8.4085319494093438E-2</v>
      </c>
      <c r="G1336">
        <v>0.27236186600000001</v>
      </c>
      <c r="H1336">
        <v>8.4085319494093438E-2</v>
      </c>
      <c r="I1336">
        <v>0.50630001000000002</v>
      </c>
      <c r="J1336">
        <v>0.4207381779728705</v>
      </c>
      <c r="K1336">
        <v>0.50630001000000002</v>
      </c>
      <c r="L1336">
        <v>0.4207381779728705</v>
      </c>
      <c r="M1336">
        <v>0.22364751000000008</v>
      </c>
      <c r="N1336">
        <v>0.21438512317356709</v>
      </c>
      <c r="O1336">
        <v>0.22364751000000008</v>
      </c>
      <c r="P1336">
        <v>0.21438512317356709</v>
      </c>
      <c r="Q1336" t="str">
        <v>DPI</v>
      </c>
      <c r="R1336" t="str">
        <v>Term Life</v>
      </c>
      <c r="S1336" t="str">
        <v>Expat Health</v>
      </c>
      <c r="T1336" t="str">
        <v>Cancer</v>
      </c>
      <c r="U1336" t="str">
        <v>Essential Life</v>
      </c>
      <c r="V1336" t="str">
        <v>Covid-19</v>
      </c>
      <c r="W1336" t="str">
        <v>3-in-1 Critical Illness</v>
      </c>
      <c r="X1336">
        <v>0</v>
      </c>
      <c r="Y1336">
        <v>0</v>
      </c>
      <c r="Z1336">
        <v>0</v>
      </c>
      <c r="AA1336">
        <v>6.5839199999999983E-3</v>
      </c>
      <c r="AB1336">
        <v>6.5044336000000105E-2</v>
      </c>
      <c r="AC1336">
        <v>9.5960549999999978E-2</v>
      </c>
      <c r="AD1336">
        <v>0.10198159999999998</v>
      </c>
      <c r="AE1336">
        <v>2.7914599999999999E-3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-4.3782040164075699E-3</v>
      </c>
      <c r="AM1336">
        <v>-5.8570088009238269E-2</v>
      </c>
      <c r="AN1336">
        <v>6.6324970627783661E-3</v>
      </c>
      <c r="AO1336">
        <v>0.14041923131433118</v>
      </c>
      <c r="AP1336">
        <v>-1.8116857370258642E-5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 s="4" t="str">
        <v>Stand-alone protection</v>
      </c>
      <c r="AX1336" s="4" t="str">
        <v>Stand-alone protection</v>
      </c>
      <c r="AY1336" s="4" t="str">
        <v>Stand-alone protection</v>
      </c>
      <c r="AZ1336" s="4" t="str">
        <v>Stand-alone protection</v>
      </c>
      <c r="BA1336" s="4" t="str">
        <v>Stand-alone protection</v>
      </c>
      <c r="BB1336" s="4" t="str">
        <v>Stand-alone protection</v>
      </c>
      <c r="BC1336" s="4" t="str">
        <v>Stand-alone protection</v>
      </c>
      <c r="BD1336" s="4">
        <v>0</v>
      </c>
      <c r="BE1336" s="4">
        <v>0</v>
      </c>
      <c r="BF1336" s="4">
        <v>0</v>
      </c>
      <c r="BG1336" s="4">
        <v>1</v>
      </c>
      <c r="BH1336" s="4">
        <v>1</v>
      </c>
      <c r="BI1336" s="4">
        <v>1</v>
      </c>
      <c r="BJ1336" s="4">
        <v>1</v>
      </c>
      <c r="BK1336" s="4">
        <v>1</v>
      </c>
      <c r="BL1336" s="4">
        <v>1</v>
      </c>
      <c r="BM1336" s="4">
        <v>1</v>
      </c>
      <c r="BN1336" s="4">
        <v>0</v>
      </c>
      <c r="BO1336" s="4">
        <v>0</v>
      </c>
      <c r="BP1336" s="4">
        <v>0</v>
      </c>
      <c r="BQ1336" t="str">
        <f>VLOOKUP(A1336,Misc!$A$3:$B$11,2,FALSE)</f>
        <v>SGD</v>
      </c>
      <c r="BR1336">
        <f>INDEX(FX!$B$30:$AK$48,MATCH(Data!BQ1336,FX!$A$30:$A$48,0),MATCH(Data!D1336,Period,0))</f>
        <v>1.4159357299999999</v>
      </c>
      <c r="BS1336">
        <f t="shared" si="358"/>
        <v>0.19235468123966334</v>
      </c>
      <c r="BT1336">
        <f t="shared" si="359"/>
        <v>0</v>
      </c>
      <c r="BU1336">
        <f t="shared" si="360"/>
        <v>5.938498316875826E-2</v>
      </c>
      <c r="BV1336">
        <f t="shared" si="361"/>
        <v>0</v>
      </c>
      <c r="BW1336">
        <f t="shared" si="362"/>
        <v>0.19235468123966334</v>
      </c>
      <c r="BX1336">
        <f t="shared" si="363"/>
        <v>0</v>
      </c>
      <c r="BY1336">
        <f t="shared" si="364"/>
        <v>5.938498316875826E-2</v>
      </c>
      <c r="BZ1336">
        <f t="shared" si="365"/>
        <v>0</v>
      </c>
      <c r="CA1336">
        <f t="shared" si="350"/>
        <v>0.37425749358882748</v>
      </c>
      <c r="CB1336">
        <f t="shared" si="351"/>
        <v>0.31101009843009197</v>
      </c>
      <c r="CC1336">
        <f t="shared" si="352"/>
        <v>0.37425749358882748</v>
      </c>
      <c r="CD1336">
        <f t="shared" si="353"/>
        <v>0.31101009843009197</v>
      </c>
      <c r="CE1336" s="4">
        <f t="shared" si="354"/>
        <v>0.30872647749480991</v>
      </c>
      <c r="CF1336" s="4" t="str">
        <f t="shared" si="355"/>
        <v/>
      </c>
      <c r="CG1336" s="4">
        <f t="shared" si="356"/>
        <v>1</v>
      </c>
      <c r="CH1336" s="4" t="str">
        <f t="shared" si="357"/>
        <v/>
      </c>
      <c r="CI1336">
        <f>INDEX(FX!$B$114:$AK$132,MATCH(Data!BQ1336,FX!$A$114:$A$132,0),MATCH(Data!D1336,Period,0))</f>
        <v>1.3528119507908614</v>
      </c>
    </row>
    <row r="1337" spans="1:87" x14ac:dyDescent="0.15">
      <c r="A1337" t="s">
        <v>79</v>
      </c>
      <c r="B1337" s="1">
        <f t="shared" ref="B1337:C1337" si="398">B1336</f>
        <v>44044</v>
      </c>
      <c r="C1337" t="str">
        <f t="shared" si="398"/>
        <v>DTC</v>
      </c>
      <c r="D1337" s="1">
        <v>43922</v>
      </c>
      <c r="E1337">
        <v>0.22738833899999997</v>
      </c>
      <c r="F1337">
        <v>0.13683439352547058</v>
      </c>
      <c r="G1337">
        <v>0.22738833899999997</v>
      </c>
      <c r="H1337">
        <v>0.13683439352547058</v>
      </c>
      <c r="I1337">
        <v>0.52149998000000009</v>
      </c>
      <c r="J1337">
        <v>0.42503912635910407</v>
      </c>
      <c r="K1337">
        <v>0.52149998000000009</v>
      </c>
      <c r="L1337">
        <v>0.42503912635910407</v>
      </c>
      <c r="M1337">
        <v>0.246084042</v>
      </c>
      <c r="N1337">
        <v>0.18003845220290504</v>
      </c>
      <c r="O1337">
        <v>0.246084042</v>
      </c>
      <c r="P1337">
        <v>0.18003845220290504</v>
      </c>
      <c r="Q1337" t="str">
        <v>DPI</v>
      </c>
      <c r="R1337" t="str">
        <v>Term Life</v>
      </c>
      <c r="S1337" t="str">
        <v>Expat Health</v>
      </c>
      <c r="T1337" t="str">
        <v>Cancer</v>
      </c>
      <c r="U1337" t="str">
        <v>Essential Life</v>
      </c>
      <c r="V1337" t="str">
        <v>Covid-19</v>
      </c>
      <c r="W1337" t="str">
        <v>3-in-1 Critical Illness</v>
      </c>
      <c r="X1337">
        <v>0</v>
      </c>
      <c r="Y1337">
        <v>0</v>
      </c>
      <c r="Z1337">
        <v>0</v>
      </c>
      <c r="AA1337">
        <v>3.8000000000000002E-4</v>
      </c>
      <c r="AB1337">
        <v>8.0032998999999952E-2</v>
      </c>
      <c r="AC1337">
        <v>7.3385160000000033E-2</v>
      </c>
      <c r="AD1337">
        <v>6.9927919999999991E-2</v>
      </c>
      <c r="AE1337">
        <v>3.6622599999999992E-3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6.1236749119045403E-4</v>
      </c>
      <c r="AM1337">
        <v>3.4461978407753037E-2</v>
      </c>
      <c r="AN1337">
        <v>5.3890515401909395E-3</v>
      </c>
      <c r="AO1337">
        <v>9.4969412843164402E-2</v>
      </c>
      <c r="AP1337">
        <v>1.4015832431717348E-3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 s="4" t="str">
        <v>Stand-alone protection</v>
      </c>
      <c r="AX1337" s="4" t="str">
        <v>Stand-alone protection</v>
      </c>
      <c r="AY1337" s="4" t="str">
        <v>Stand-alone protection</v>
      </c>
      <c r="AZ1337" s="4" t="str">
        <v>Stand-alone protection</v>
      </c>
      <c r="BA1337" s="4" t="str">
        <v>Stand-alone protection</v>
      </c>
      <c r="BB1337" s="4" t="str">
        <v>Stand-alone protection</v>
      </c>
      <c r="BC1337" s="4" t="str">
        <v>Stand-alone protection</v>
      </c>
      <c r="BD1337" s="4">
        <v>0</v>
      </c>
      <c r="BE1337" s="4">
        <v>0</v>
      </c>
      <c r="BF1337" s="4">
        <v>0</v>
      </c>
      <c r="BG1337" s="4">
        <v>1</v>
      </c>
      <c r="BH1337" s="4">
        <v>1</v>
      </c>
      <c r="BI1337" s="4">
        <v>1</v>
      </c>
      <c r="BJ1337" s="4">
        <v>1</v>
      </c>
      <c r="BK1337" s="4">
        <v>1</v>
      </c>
      <c r="BL1337" s="4">
        <v>1</v>
      </c>
      <c r="BM1337" s="4">
        <v>1</v>
      </c>
      <c r="BN1337" s="4">
        <v>0</v>
      </c>
      <c r="BO1337" s="4">
        <v>0</v>
      </c>
      <c r="BP1337" s="4">
        <v>0</v>
      </c>
      <c r="BQ1337" t="str">
        <f>VLOOKUP(A1337,Misc!$A$3:$B$11,2,FALSE)</f>
        <v>SGD</v>
      </c>
      <c r="BR1337">
        <f>INDEX(FX!$B$30:$AK$48,MATCH(Data!BQ1337,FX!$A$30:$A$48,0),MATCH(Data!D1337,Period,0))</f>
        <v>1.4249876400000001</v>
      </c>
      <c r="BS1337">
        <f t="shared" si="358"/>
        <v>0.15957214828894933</v>
      </c>
      <c r="BT1337">
        <f t="shared" si="359"/>
        <v>0</v>
      </c>
      <c r="BU1337">
        <f t="shared" si="360"/>
        <v>9.6024968697602575E-2</v>
      </c>
      <c r="BV1337">
        <f t="shared" si="361"/>
        <v>0</v>
      </c>
      <c r="BW1337">
        <f t="shared" si="362"/>
        <v>0.15957214828894933</v>
      </c>
      <c r="BX1337">
        <f t="shared" si="363"/>
        <v>0</v>
      </c>
      <c r="BY1337">
        <f t="shared" si="364"/>
        <v>9.6024968697602575E-2</v>
      </c>
      <c r="BZ1337">
        <f t="shared" si="365"/>
        <v>0</v>
      </c>
      <c r="CA1337">
        <f t="shared" si="350"/>
        <v>0.38549332721013319</v>
      </c>
      <c r="CB1337">
        <f t="shared" si="351"/>
        <v>0.3141893639471649</v>
      </c>
      <c r="CC1337">
        <f t="shared" si="352"/>
        <v>0.38549332721013319</v>
      </c>
      <c r="CD1337">
        <f t="shared" si="353"/>
        <v>0.3141893639471649</v>
      </c>
      <c r="CE1337" s="4">
        <f t="shared" si="354"/>
        <v>0.60176521860019649</v>
      </c>
      <c r="CF1337" s="4" t="str">
        <f t="shared" si="355"/>
        <v/>
      </c>
      <c r="CG1337" s="4">
        <f t="shared" si="356"/>
        <v>1</v>
      </c>
      <c r="CH1337" s="4" t="str">
        <f t="shared" si="357"/>
        <v/>
      </c>
      <c r="CI1337">
        <f>INDEX(FX!$B$114:$AK$132,MATCH(Data!BQ1337,FX!$A$114:$A$132,0),MATCH(Data!D1337,Period,0))</f>
        <v>1.3528119507908614</v>
      </c>
    </row>
    <row r="1338" spans="1:87" x14ac:dyDescent="0.15">
      <c r="A1338" t="s">
        <v>79</v>
      </c>
      <c r="B1338" s="1">
        <f t="shared" ref="B1338:C1338" si="399">B1337</f>
        <v>44044</v>
      </c>
      <c r="C1338" t="str">
        <f t="shared" si="399"/>
        <v>DTC</v>
      </c>
      <c r="D1338" s="1">
        <v>43952</v>
      </c>
      <c r="E1338">
        <v>0.48948703890654172</v>
      </c>
      <c r="F1338">
        <v>0.48647378216776732</v>
      </c>
      <c r="G1338">
        <v>0.48948703890654172</v>
      </c>
      <c r="H1338">
        <v>0.48647378216776732</v>
      </c>
      <c r="I1338">
        <v>0.55430001999999989</v>
      </c>
      <c r="J1338">
        <v>0.45640662199948351</v>
      </c>
      <c r="K1338">
        <v>0.55430001999999989</v>
      </c>
      <c r="L1338">
        <v>0.45640662199948351</v>
      </c>
      <c r="M1338">
        <v>0.35685912300000006</v>
      </c>
      <c r="N1338">
        <v>0.31187961261338137</v>
      </c>
      <c r="O1338">
        <v>0.35685912300000006</v>
      </c>
      <c r="P1338">
        <v>0.31187961261338137</v>
      </c>
      <c r="Q1338" t="str">
        <v>DPI</v>
      </c>
      <c r="R1338" t="str">
        <v>Term Life</v>
      </c>
      <c r="S1338" t="str">
        <v>Expat Health</v>
      </c>
      <c r="T1338" t="str">
        <v>Cancer</v>
      </c>
      <c r="U1338" t="str">
        <v>Essential Life</v>
      </c>
      <c r="V1338" t="str">
        <v>Covid-19</v>
      </c>
      <c r="W1338" t="str">
        <v>3-in-1 Critical Illness</v>
      </c>
      <c r="X1338">
        <v>0</v>
      </c>
      <c r="Y1338">
        <v>0</v>
      </c>
      <c r="Z1338">
        <v>0</v>
      </c>
      <c r="AA1338">
        <v>2.3735200000000005E-3</v>
      </c>
      <c r="AB1338">
        <v>9.5649588999999979E-2</v>
      </c>
      <c r="AC1338">
        <v>6.7471400000000015E-2</v>
      </c>
      <c r="AD1338">
        <v>0.31843047999999963</v>
      </c>
      <c r="AE1338">
        <v>4.2196199999999994E-3</v>
      </c>
      <c r="AF1338">
        <v>1.3424299065420561E-3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-1.0533238693430857E-3</v>
      </c>
      <c r="AM1338">
        <v>4.4174207634832055E-2</v>
      </c>
      <c r="AN1338">
        <v>8.5223770868867142E-3</v>
      </c>
      <c r="AO1338">
        <v>0.42870663284089</v>
      </c>
      <c r="AP1338">
        <v>1.2080484815526424E-3</v>
      </c>
      <c r="AQ1338">
        <v>4.9158399929489817E-3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 s="4" t="str">
        <v>Stand-alone protection</v>
      </c>
      <c r="AX1338" s="4" t="str">
        <v>Stand-alone protection</v>
      </c>
      <c r="AY1338" s="4" t="str">
        <v>Stand-alone protection</v>
      </c>
      <c r="AZ1338" s="4" t="str">
        <v>Stand-alone protection</v>
      </c>
      <c r="BA1338" s="4" t="str">
        <v>Stand-alone protection</v>
      </c>
      <c r="BB1338" s="4" t="str">
        <v>Stand-alone protection</v>
      </c>
      <c r="BC1338" s="4" t="str">
        <v>Stand-alone protection</v>
      </c>
      <c r="BD1338" s="4">
        <v>0</v>
      </c>
      <c r="BE1338" s="4">
        <v>0</v>
      </c>
      <c r="BF1338" s="4">
        <v>0</v>
      </c>
      <c r="BG1338" s="4">
        <v>1</v>
      </c>
      <c r="BH1338" s="4">
        <v>1</v>
      </c>
      <c r="BI1338" s="4">
        <v>1</v>
      </c>
      <c r="BJ1338" s="4">
        <v>1</v>
      </c>
      <c r="BK1338" s="4">
        <v>1</v>
      </c>
      <c r="BL1338" s="4">
        <v>1</v>
      </c>
      <c r="BM1338" s="4">
        <v>1</v>
      </c>
      <c r="BN1338" s="4">
        <v>0</v>
      </c>
      <c r="BO1338" s="4">
        <v>0</v>
      </c>
      <c r="BP1338" s="4">
        <v>0</v>
      </c>
      <c r="BQ1338" t="str">
        <f>VLOOKUP(A1338,Misc!$A$3:$B$11,2,FALSE)</f>
        <v>SGD</v>
      </c>
      <c r="BR1338">
        <f>INDEX(FX!$B$30:$AK$48,MATCH(Data!BQ1338,FX!$A$30:$A$48,0),MATCH(Data!D1338,Period,0))</f>
        <v>1.4181735799999999</v>
      </c>
      <c r="BS1338">
        <f t="shared" si="358"/>
        <v>0.34515312216332628</v>
      </c>
      <c r="BT1338">
        <f t="shared" si="359"/>
        <v>0</v>
      </c>
      <c r="BU1338">
        <f t="shared" si="360"/>
        <v>0.34302837750493653</v>
      </c>
      <c r="BV1338">
        <f t="shared" si="361"/>
        <v>0</v>
      </c>
      <c r="BW1338">
        <f t="shared" si="362"/>
        <v>0.34515312216332628</v>
      </c>
      <c r="BX1338">
        <f t="shared" si="363"/>
        <v>0</v>
      </c>
      <c r="BY1338">
        <f t="shared" si="364"/>
        <v>0.34302837750493653</v>
      </c>
      <c r="BZ1338">
        <f t="shared" si="365"/>
        <v>0</v>
      </c>
      <c r="CA1338">
        <f t="shared" si="350"/>
        <v>0.4097391508671645</v>
      </c>
      <c r="CB1338">
        <f t="shared" si="351"/>
        <v>0.33737624932472371</v>
      </c>
      <c r="CC1338">
        <f t="shared" si="352"/>
        <v>0.4097391508671645</v>
      </c>
      <c r="CD1338">
        <f t="shared" si="353"/>
        <v>0.33737624932472371</v>
      </c>
      <c r="CE1338" s="4">
        <f t="shared" si="354"/>
        <v>0.99384405203965009</v>
      </c>
      <c r="CF1338" s="4" t="str">
        <f t="shared" si="355"/>
        <v/>
      </c>
      <c r="CG1338" s="4">
        <f t="shared" si="356"/>
        <v>1</v>
      </c>
      <c r="CH1338" s="4" t="str">
        <f t="shared" si="357"/>
        <v/>
      </c>
      <c r="CI1338">
        <f>INDEX(FX!$B$114:$AK$132,MATCH(Data!BQ1338,FX!$A$114:$A$132,0),MATCH(Data!D1338,Period,0))</f>
        <v>1.3528119507908614</v>
      </c>
    </row>
    <row r="1339" spans="1:87" x14ac:dyDescent="0.15">
      <c r="A1339" t="s">
        <v>79</v>
      </c>
      <c r="B1339" s="1">
        <f t="shared" ref="B1339:C1339" si="400">B1338</f>
        <v>44044</v>
      </c>
      <c r="C1339" t="str">
        <f t="shared" si="400"/>
        <v>DTC</v>
      </c>
      <c r="D1339" s="1">
        <v>43983</v>
      </c>
      <c r="E1339">
        <v>0.48879721103738316</v>
      </c>
      <c r="F1339">
        <v>0.38073379989362888</v>
      </c>
      <c r="G1339">
        <v>0.48879721103738316</v>
      </c>
      <c r="H1339">
        <v>0.38073379989362888</v>
      </c>
      <c r="I1339">
        <v>0.43200001999999993</v>
      </c>
      <c r="J1339">
        <v>0.35222360173809331</v>
      </c>
      <c r="K1339">
        <v>0.43200001999999993</v>
      </c>
      <c r="L1339">
        <v>0.35222360173809331</v>
      </c>
      <c r="M1339">
        <v>0.34059234400000005</v>
      </c>
      <c r="N1339">
        <v>0.21441284133359517</v>
      </c>
      <c r="O1339">
        <v>0.34059234400000005</v>
      </c>
      <c r="P1339">
        <v>0.21441284133359517</v>
      </c>
      <c r="Q1339" t="str">
        <v>DPI</v>
      </c>
      <c r="R1339" t="str">
        <v>Term Life</v>
      </c>
      <c r="S1339" t="str">
        <v>Expat Health</v>
      </c>
      <c r="T1339" t="str">
        <v>Cancer</v>
      </c>
      <c r="U1339" t="str">
        <v>Essential Life</v>
      </c>
      <c r="V1339" t="str">
        <v>Covid-19</v>
      </c>
      <c r="W1339" t="str">
        <v>3-in-1 Critical Illness</v>
      </c>
      <c r="X1339">
        <v>0</v>
      </c>
      <c r="Y1339">
        <v>0</v>
      </c>
      <c r="Z1339">
        <v>0</v>
      </c>
      <c r="AA1339">
        <v>5.0952000000000039E-4</v>
      </c>
      <c r="AB1339">
        <v>0.11084176299999991</v>
      </c>
      <c r="AC1339">
        <v>0.14216081999999994</v>
      </c>
      <c r="AD1339">
        <v>0.23161360000000011</v>
      </c>
      <c r="AE1339">
        <v>2.2276800000000001E-3</v>
      </c>
      <c r="AF1339">
        <v>1.031028037383178E-3</v>
      </c>
      <c r="AG1339">
        <v>4.1280000000000001E-4</v>
      </c>
      <c r="AH1339">
        <v>0</v>
      </c>
      <c r="AI1339">
        <v>0</v>
      </c>
      <c r="AJ1339">
        <v>0</v>
      </c>
      <c r="AK1339">
        <v>0</v>
      </c>
      <c r="AL1339">
        <v>-1.9396540137157174E-4</v>
      </c>
      <c r="AM1339">
        <v>5.1769525163447634E-2</v>
      </c>
      <c r="AN1339">
        <v>1.3900655709301346E-2</v>
      </c>
      <c r="AO1339">
        <v>0.31441755956636064</v>
      </c>
      <c r="AP1339">
        <v>-3.5866654012149859E-3</v>
      </c>
      <c r="AQ1339">
        <v>3.8491869810032683E-3</v>
      </c>
      <c r="AR1339">
        <v>5.7750327610262128E-4</v>
      </c>
      <c r="AS1339">
        <v>0</v>
      </c>
      <c r="AT1339">
        <v>0</v>
      </c>
      <c r="AU1339">
        <v>0</v>
      </c>
      <c r="AV1339">
        <v>0</v>
      </c>
      <c r="AW1339" s="4" t="str">
        <v>Stand-alone protection</v>
      </c>
      <c r="AX1339" s="4" t="str">
        <v>Stand-alone protection</v>
      </c>
      <c r="AY1339" s="4" t="str">
        <v>Stand-alone protection</v>
      </c>
      <c r="AZ1339" s="4" t="str">
        <v>Stand-alone protection</v>
      </c>
      <c r="BA1339" s="4" t="str">
        <v>Stand-alone protection</v>
      </c>
      <c r="BB1339" s="4" t="str">
        <v>Stand-alone protection</v>
      </c>
      <c r="BC1339" s="4" t="str">
        <v>Stand-alone protection</v>
      </c>
      <c r="BD1339" s="4">
        <v>0</v>
      </c>
      <c r="BE1339" s="4">
        <v>0</v>
      </c>
      <c r="BF1339" s="4">
        <v>0</v>
      </c>
      <c r="BG1339" s="4">
        <v>1</v>
      </c>
      <c r="BH1339" s="4">
        <v>1</v>
      </c>
      <c r="BI1339" s="4">
        <v>1</v>
      </c>
      <c r="BJ1339" s="4">
        <v>1</v>
      </c>
      <c r="BK1339" s="4">
        <v>1</v>
      </c>
      <c r="BL1339" s="4">
        <v>1</v>
      </c>
      <c r="BM1339" s="4">
        <v>1</v>
      </c>
      <c r="BN1339" s="4">
        <v>0</v>
      </c>
      <c r="BO1339" s="4">
        <v>0</v>
      </c>
      <c r="BP1339" s="4">
        <v>0</v>
      </c>
      <c r="BQ1339" t="str">
        <f>VLOOKUP(A1339,Misc!$A$3:$B$11,2,FALSE)</f>
        <v>SGD</v>
      </c>
      <c r="BR1339">
        <f>INDEX(FX!$B$30:$AK$48,MATCH(Data!BQ1339,FX!$A$30:$A$48,0),MATCH(Data!D1339,Period,0))</f>
        <v>1.39321118</v>
      </c>
      <c r="BS1339">
        <f t="shared" si="358"/>
        <v>0.35084215376263572</v>
      </c>
      <c r="BT1339">
        <f t="shared" si="359"/>
        <v>0</v>
      </c>
      <c r="BU1339">
        <f t="shared" si="360"/>
        <v>0.27327788160128669</v>
      </c>
      <c r="BV1339">
        <f t="shared" si="361"/>
        <v>0</v>
      </c>
      <c r="BW1339">
        <f t="shared" si="362"/>
        <v>0.35084215376263572</v>
      </c>
      <c r="BX1339">
        <f t="shared" si="363"/>
        <v>0</v>
      </c>
      <c r="BY1339">
        <f t="shared" si="364"/>
        <v>0.27327788160128669</v>
      </c>
      <c r="BZ1339">
        <f t="shared" si="365"/>
        <v>0</v>
      </c>
      <c r="CA1339">
        <f t="shared" si="350"/>
        <v>0.31933486376096126</v>
      </c>
      <c r="CB1339">
        <f t="shared" si="351"/>
        <v>0.26036405247025018</v>
      </c>
      <c r="CC1339">
        <f t="shared" si="352"/>
        <v>0.31933486376096126</v>
      </c>
      <c r="CD1339">
        <f t="shared" si="353"/>
        <v>0.26036405247025018</v>
      </c>
      <c r="CE1339" s="4">
        <f t="shared" si="354"/>
        <v>0.77891974687333154</v>
      </c>
      <c r="CF1339" s="4" t="str">
        <f t="shared" si="355"/>
        <v/>
      </c>
      <c r="CG1339" s="4">
        <f t="shared" si="356"/>
        <v>1</v>
      </c>
      <c r="CH1339" s="4" t="str">
        <f t="shared" si="357"/>
        <v/>
      </c>
      <c r="CI1339">
        <f>INDEX(FX!$B$114:$AK$132,MATCH(Data!BQ1339,FX!$A$114:$A$132,0),MATCH(Data!D1339,Period,0))</f>
        <v>1.3528119507908614</v>
      </c>
    </row>
    <row r="1340" spans="1:87" x14ac:dyDescent="0.15">
      <c r="A1340" t="s">
        <v>79</v>
      </c>
      <c r="B1340" s="1">
        <f t="shared" ref="B1340:C1340" si="401">B1339</f>
        <v>44044</v>
      </c>
      <c r="C1340" t="str">
        <f t="shared" si="401"/>
        <v>DTC</v>
      </c>
      <c r="D1340" s="1">
        <v>44013</v>
      </c>
      <c r="E1340">
        <v>0.38482964028037431</v>
      </c>
      <c r="F1340">
        <v>0.34210360975441972</v>
      </c>
      <c r="G1340">
        <v>0.38482964028037431</v>
      </c>
      <c r="H1340">
        <v>0.34210360975441972</v>
      </c>
      <c r="I1340">
        <v>0.46750001999999996</v>
      </c>
      <c r="J1340">
        <v>0.38387490174923689</v>
      </c>
      <c r="K1340">
        <v>0.46750001999999996</v>
      </c>
      <c r="L1340">
        <v>0.38387490174923689</v>
      </c>
      <c r="M1340">
        <v>0.26633420999999974</v>
      </c>
      <c r="N1340">
        <v>0.1906544632101636</v>
      </c>
      <c r="O1340">
        <v>0.26633420999999974</v>
      </c>
      <c r="P1340">
        <v>0.1906544632101636</v>
      </c>
      <c r="Q1340" t="str">
        <v>DPI</v>
      </c>
      <c r="R1340" t="str">
        <v>Term Life</v>
      </c>
      <c r="S1340" t="str">
        <v>Expat Health</v>
      </c>
      <c r="T1340" t="str">
        <v>Cancer</v>
      </c>
      <c r="U1340" t="str">
        <v>Essential Life</v>
      </c>
      <c r="V1340" t="str">
        <v>Covid-19</v>
      </c>
      <c r="W1340" t="str">
        <v>3-in-1 Critical Illness</v>
      </c>
      <c r="X1340">
        <v>0</v>
      </c>
      <c r="Y1340">
        <v>0</v>
      </c>
      <c r="Z1340">
        <v>0</v>
      </c>
      <c r="AA1340">
        <v>3.6957599999999985E-3</v>
      </c>
      <c r="AB1340">
        <v>0.1041938500000001</v>
      </c>
      <c r="AC1340">
        <v>0.10212227000000013</v>
      </c>
      <c r="AD1340">
        <v>7.0026760000000243E-2</v>
      </c>
      <c r="AE1340">
        <v>6.0779999999999927E-4</v>
      </c>
      <c r="AF1340">
        <v>7.3271028037383171E-4</v>
      </c>
      <c r="AG1340">
        <v>0.10345048999999999</v>
      </c>
      <c r="AH1340">
        <v>0</v>
      </c>
      <c r="AI1340">
        <v>0</v>
      </c>
      <c r="AJ1340">
        <v>0</v>
      </c>
      <c r="AK1340">
        <v>0</v>
      </c>
      <c r="AL1340">
        <v>-3.4584131507918751E-5</v>
      </c>
      <c r="AM1340">
        <v>6.7502919794377114E-2</v>
      </c>
      <c r="AN1340">
        <v>5.6093238917618001E-3</v>
      </c>
      <c r="AO1340">
        <v>9.4575030657085127E-2</v>
      </c>
      <c r="AP1340">
        <v>1.4921413822161316E-3</v>
      </c>
      <c r="AQ1340">
        <v>2.7686382518892294E-3</v>
      </c>
      <c r="AR1340">
        <v>0.17019013990859824</v>
      </c>
      <c r="AS1340">
        <v>0</v>
      </c>
      <c r="AT1340">
        <v>0</v>
      </c>
      <c r="AU1340">
        <v>0</v>
      </c>
      <c r="AV1340">
        <v>0</v>
      </c>
      <c r="AW1340" s="4" t="str">
        <v>Stand-alone protection</v>
      </c>
      <c r="AX1340" s="4" t="str">
        <v>Stand-alone protection</v>
      </c>
      <c r="AY1340" s="4" t="str">
        <v>Stand-alone protection</v>
      </c>
      <c r="AZ1340" s="4" t="str">
        <v>Stand-alone protection</v>
      </c>
      <c r="BA1340" s="4" t="str">
        <v>Stand-alone protection</v>
      </c>
      <c r="BB1340" s="4" t="str">
        <v>Stand-alone protection</v>
      </c>
      <c r="BC1340" s="4" t="str">
        <v>Stand-alone protection</v>
      </c>
      <c r="BD1340" s="4">
        <v>0</v>
      </c>
      <c r="BE1340" s="4">
        <v>0</v>
      </c>
      <c r="BF1340" s="4">
        <v>0</v>
      </c>
      <c r="BG1340" s="4">
        <v>1</v>
      </c>
      <c r="BH1340" s="4">
        <v>1</v>
      </c>
      <c r="BI1340" s="4">
        <v>1</v>
      </c>
      <c r="BJ1340" s="4">
        <v>1</v>
      </c>
      <c r="BK1340" s="4">
        <v>1</v>
      </c>
      <c r="BL1340" s="4">
        <v>1</v>
      </c>
      <c r="BM1340" s="4">
        <v>1</v>
      </c>
      <c r="BN1340" s="4">
        <v>0</v>
      </c>
      <c r="BO1340" s="4">
        <v>0</v>
      </c>
      <c r="BP1340" s="4">
        <v>0</v>
      </c>
      <c r="BQ1340" t="str">
        <f>VLOOKUP(A1340,Misc!$A$3:$B$11,2,FALSE)</f>
        <v>SGD</v>
      </c>
      <c r="BR1340">
        <f>INDEX(FX!$B$30:$AK$48,MATCH(Data!BQ1340,FX!$A$30:$A$48,0),MATCH(Data!D1340,Period,0))</f>
        <v>1.38879978</v>
      </c>
      <c r="BS1340">
        <f t="shared" si="358"/>
        <v>0.27709511898135114</v>
      </c>
      <c r="BT1340">
        <f t="shared" si="359"/>
        <v>0</v>
      </c>
      <c r="BU1340">
        <f t="shared" si="360"/>
        <v>0.24633040318772206</v>
      </c>
      <c r="BV1340">
        <f t="shared" si="361"/>
        <v>0</v>
      </c>
      <c r="BW1340">
        <f t="shared" si="362"/>
        <v>0.27709511898135114</v>
      </c>
      <c r="BX1340">
        <f t="shared" si="363"/>
        <v>0</v>
      </c>
      <c r="BY1340">
        <f t="shared" si="364"/>
        <v>0.24633040318772206</v>
      </c>
      <c r="BZ1340">
        <f t="shared" si="365"/>
        <v>0</v>
      </c>
      <c r="CA1340">
        <f t="shared" si="350"/>
        <v>0.33084976398063465</v>
      </c>
      <c r="CB1340">
        <f t="shared" si="351"/>
        <v>0.27166826782558073</v>
      </c>
      <c r="CC1340">
        <f t="shared" si="352"/>
        <v>0.33084976398063465</v>
      </c>
      <c r="CD1340">
        <f t="shared" si="353"/>
        <v>0.27166826782558073</v>
      </c>
      <c r="CE1340" s="4">
        <f t="shared" si="354"/>
        <v>0.8889741692068579</v>
      </c>
      <c r="CF1340" s="4" t="str">
        <f t="shared" si="355"/>
        <v/>
      </c>
      <c r="CG1340" s="4">
        <f t="shared" si="356"/>
        <v>1</v>
      </c>
      <c r="CH1340" s="4" t="str">
        <f t="shared" si="357"/>
        <v/>
      </c>
      <c r="CI1340">
        <f>INDEX(FX!$B$114:$AK$132,MATCH(Data!BQ1340,FX!$A$114:$A$132,0),MATCH(Data!D1340,Period,0))</f>
        <v>1.4130281200000001</v>
      </c>
    </row>
    <row r="1341" spans="1:87" x14ac:dyDescent="0.15">
      <c r="A1341" t="s">
        <v>79</v>
      </c>
      <c r="B1341" s="1">
        <f t="shared" ref="B1341:C1341" si="402">B1340</f>
        <v>44044</v>
      </c>
      <c r="C1341" t="str">
        <f t="shared" si="402"/>
        <v>DTC</v>
      </c>
      <c r="D1341" s="1">
        <v>44044</v>
      </c>
      <c r="E1341">
        <v>0.54457494773831738</v>
      </c>
      <c r="F1341">
        <v>0.74229202957296536</v>
      </c>
      <c r="G1341">
        <v>0.54457494773831738</v>
      </c>
      <c r="H1341">
        <v>0.74229202957296536</v>
      </c>
      <c r="I1341">
        <v>0.48849999999999999</v>
      </c>
      <c r="J1341">
        <v>0.4056450189673641</v>
      </c>
      <c r="K1341">
        <v>0.48849999999999999</v>
      </c>
      <c r="L1341">
        <v>0.4056450189673641</v>
      </c>
      <c r="M1341">
        <v>0.29178567800000016</v>
      </c>
      <c r="N1341">
        <v>0.24528998469110963</v>
      </c>
      <c r="O1341">
        <v>0.29178567800000016</v>
      </c>
      <c r="P1341">
        <v>0.24528998469110963</v>
      </c>
      <c r="Q1341" t="str">
        <v>DPI</v>
      </c>
      <c r="R1341" t="str">
        <v>Term Life</v>
      </c>
      <c r="S1341" t="str">
        <v>Expat Health</v>
      </c>
      <c r="T1341" t="str">
        <v>Cancer</v>
      </c>
      <c r="U1341" t="str">
        <v>Essential Life</v>
      </c>
      <c r="V1341" t="str">
        <v>Covid-19</v>
      </c>
      <c r="W1341" t="str">
        <v>3-in-1 Critical Illness</v>
      </c>
      <c r="X1341">
        <v>0</v>
      </c>
      <c r="Y1341">
        <v>0</v>
      </c>
      <c r="Z1341">
        <v>0</v>
      </c>
      <c r="AA1341">
        <v>2.7170000000000002E-3</v>
      </c>
      <c r="AB1341">
        <v>0.17808674399999996</v>
      </c>
      <c r="AC1341">
        <v>0.10094818999999994</v>
      </c>
      <c r="AD1341">
        <v>8.9906919999999682E-2</v>
      </c>
      <c r="AE1341">
        <v>0</v>
      </c>
      <c r="AF1341">
        <v>3.4280373831775706E-4</v>
      </c>
      <c r="AG1341">
        <v>0.17257329000000005</v>
      </c>
      <c r="AH1341">
        <v>0</v>
      </c>
      <c r="AI1341">
        <v>0</v>
      </c>
      <c r="AJ1341">
        <v>0</v>
      </c>
      <c r="AK1341">
        <v>0</v>
      </c>
      <c r="AL1341">
        <v>5.1291133517501113E-4</v>
      </c>
      <c r="AM1341">
        <v>0.31287367087320517</v>
      </c>
      <c r="AN1341">
        <v>6.1070678051503057E-3</v>
      </c>
      <c r="AO1341">
        <v>0.12554686588414501</v>
      </c>
      <c r="AP1341">
        <v>0</v>
      </c>
      <c r="AQ1341">
        <v>1.2679579568293266E-3</v>
      </c>
      <c r="AR1341">
        <v>0.29598355571846052</v>
      </c>
      <c r="AS1341">
        <v>0</v>
      </c>
      <c r="AT1341">
        <v>0</v>
      </c>
      <c r="AU1341">
        <v>0</v>
      </c>
      <c r="AV1341">
        <v>0</v>
      </c>
      <c r="AW1341" s="4" t="str">
        <v>Stand-alone protection</v>
      </c>
      <c r="AX1341" s="4" t="str">
        <v>Stand-alone protection</v>
      </c>
      <c r="AY1341" s="4" t="str">
        <v>Stand-alone protection</v>
      </c>
      <c r="AZ1341" s="4" t="str">
        <v>Stand-alone protection</v>
      </c>
      <c r="BA1341" s="4" t="str">
        <v>Stand-alone protection</v>
      </c>
      <c r="BB1341" s="4" t="str">
        <v>Stand-alone protection</v>
      </c>
      <c r="BC1341" s="4" t="str">
        <v>Stand-alone protection</v>
      </c>
      <c r="BD1341" s="4">
        <v>0</v>
      </c>
      <c r="BE1341" s="4">
        <v>0</v>
      </c>
      <c r="BF1341" s="4">
        <v>0</v>
      </c>
      <c r="BG1341" s="4">
        <v>1</v>
      </c>
      <c r="BH1341" s="4">
        <v>1</v>
      </c>
      <c r="BI1341" s="4">
        <v>1</v>
      </c>
      <c r="BJ1341" s="4">
        <v>1</v>
      </c>
      <c r="BK1341" s="4">
        <v>1</v>
      </c>
      <c r="BL1341" s="4">
        <v>1</v>
      </c>
      <c r="BM1341" s="4">
        <v>1</v>
      </c>
      <c r="BN1341" s="4">
        <v>0</v>
      </c>
      <c r="BO1341" s="4">
        <v>0</v>
      </c>
      <c r="BP1341" s="4">
        <v>0</v>
      </c>
      <c r="BQ1341" t="str">
        <f>VLOOKUP(A1341,Misc!$A$3:$B$11,2,FALSE)</f>
        <v>SGD</v>
      </c>
      <c r="BR1341">
        <f>INDEX(FX!$B$30:$AK$48,MATCH(Data!BQ1341,FX!$A$30:$A$48,0),MATCH(Data!D1341,Period,0))</f>
        <v>1.3691308</v>
      </c>
      <c r="BS1341">
        <f t="shared" si="358"/>
        <v>0.39775231682635243</v>
      </c>
      <c r="BT1341">
        <f t="shared" si="359"/>
        <v>0</v>
      </c>
      <c r="BU1341">
        <f t="shared" si="360"/>
        <v>0.54216297637374411</v>
      </c>
      <c r="BV1341">
        <f t="shared" si="361"/>
        <v>0</v>
      </c>
      <c r="BW1341">
        <f t="shared" si="362"/>
        <v>0.39775231682635243</v>
      </c>
      <c r="BX1341">
        <f t="shared" si="363"/>
        <v>0</v>
      </c>
      <c r="BY1341">
        <f t="shared" si="364"/>
        <v>0.54216297637374411</v>
      </c>
      <c r="BZ1341">
        <f t="shared" si="365"/>
        <v>0</v>
      </c>
      <c r="CA1341">
        <f t="shared" si="350"/>
        <v>0.34571144981884716</v>
      </c>
      <c r="CB1341">
        <f t="shared" si="351"/>
        <v>0.28707497977277624</v>
      </c>
      <c r="CC1341">
        <f t="shared" si="352"/>
        <v>0.34571144981884716</v>
      </c>
      <c r="CD1341">
        <f t="shared" si="353"/>
        <v>0.28707497977277624</v>
      </c>
      <c r="CE1341" s="4">
        <f t="shared" si="354"/>
        <v>1.3630667966930721</v>
      </c>
      <c r="CF1341" s="4" t="str">
        <f t="shared" si="355"/>
        <v/>
      </c>
      <c r="CG1341" s="4">
        <f t="shared" si="356"/>
        <v>1</v>
      </c>
      <c r="CH1341" s="4" t="str">
        <f t="shared" si="357"/>
        <v/>
      </c>
      <c r="CI1341">
        <f>INDEX(FX!$B$114:$AK$132,MATCH(Data!BQ1341,FX!$A$114:$A$132,0),MATCH(Data!D1341,Period,0))</f>
        <v>1.4130281200000001</v>
      </c>
    </row>
    <row r="1342" spans="1:87" x14ac:dyDescent="0.15">
      <c r="A1342" t="s">
        <v>79</v>
      </c>
      <c r="B1342" s="1">
        <f t="shared" ref="B1342:C1342" si="403">B1341</f>
        <v>44044</v>
      </c>
      <c r="C1342" t="str">
        <f t="shared" si="403"/>
        <v>DTC</v>
      </c>
      <c r="D1342" s="1">
        <v>44075</v>
      </c>
      <c r="E1342">
        <v>0.55900000000000005</v>
      </c>
      <c r="F1342">
        <v>0.67188000000000003</v>
      </c>
      <c r="G1342">
        <v>0.55900000000000005</v>
      </c>
      <c r="H1342">
        <v>0.67188000000000003</v>
      </c>
      <c r="I1342">
        <v>0.59350000000000003</v>
      </c>
      <c r="J1342">
        <v>0.49576178359042677</v>
      </c>
      <c r="K1342">
        <v>0.59350000000000003</v>
      </c>
      <c r="L1342">
        <v>0.49576178359042677</v>
      </c>
      <c r="M1342">
        <v>0.43831373999999984</v>
      </c>
      <c r="N1342">
        <v>0.38800323855000352</v>
      </c>
      <c r="O1342">
        <v>0.43831373999999984</v>
      </c>
      <c r="P1342">
        <v>0.38800323855000352</v>
      </c>
      <c r="Q1342" t="str">
        <v>DPI</v>
      </c>
      <c r="R1342" t="str">
        <v>Term Life</v>
      </c>
      <c r="S1342" t="str">
        <v>Expat Health</v>
      </c>
      <c r="T1342" t="str">
        <v>Cancer</v>
      </c>
      <c r="U1342" t="str">
        <v>Essential Life</v>
      </c>
      <c r="V1342" t="str">
        <v>Covid-19</v>
      </c>
      <c r="W1342" t="str">
        <v>3-in-1 Critical Illness</v>
      </c>
      <c r="X1342">
        <v>0</v>
      </c>
      <c r="Y1342">
        <v>0</v>
      </c>
      <c r="Z1342">
        <v>0</v>
      </c>
      <c r="AA1342">
        <v>4.0000000000000001E-3</v>
      </c>
      <c r="AB1342">
        <v>0.18</v>
      </c>
      <c r="AC1342">
        <v>0.115</v>
      </c>
      <c r="AD1342">
        <v>0.09</v>
      </c>
      <c r="AE1342">
        <v>0</v>
      </c>
      <c r="AF1342">
        <v>0</v>
      </c>
      <c r="AG1342">
        <v>0.17</v>
      </c>
      <c r="AH1342">
        <v>0</v>
      </c>
      <c r="AI1342">
        <v>0</v>
      </c>
      <c r="AJ1342">
        <v>0</v>
      </c>
      <c r="AK1342">
        <v>0</v>
      </c>
      <c r="AL1342">
        <v>-9.2000000000000003E-4</v>
      </c>
      <c r="AM1342">
        <v>0.27179999999999999</v>
      </c>
      <c r="AN1342">
        <v>9.2000000000000016E-3</v>
      </c>
      <c r="AO1342">
        <v>0.12150000000000001</v>
      </c>
      <c r="AP1342">
        <v>0</v>
      </c>
      <c r="AQ1342">
        <v>0</v>
      </c>
      <c r="AR1342">
        <v>0.27029999999999998</v>
      </c>
      <c r="AS1342">
        <v>0</v>
      </c>
      <c r="AT1342">
        <v>0</v>
      </c>
      <c r="AU1342">
        <v>0</v>
      </c>
      <c r="AV1342">
        <v>0</v>
      </c>
      <c r="AW1342" s="4" t="str">
        <v>Stand-alone protection</v>
      </c>
      <c r="AX1342" s="4" t="str">
        <v>Stand-alone protection</v>
      </c>
      <c r="AY1342" s="4" t="str">
        <v>Stand-alone protection</v>
      </c>
      <c r="AZ1342" s="4" t="str">
        <v>Stand-alone protection</v>
      </c>
      <c r="BA1342" s="4" t="str">
        <v>Stand-alone protection</v>
      </c>
      <c r="BB1342" s="4" t="str">
        <v>Stand-alone protection</v>
      </c>
      <c r="BC1342" s="4" t="str">
        <v>Stand-alone protection</v>
      </c>
      <c r="BD1342" s="4">
        <v>0</v>
      </c>
      <c r="BE1342" s="4">
        <v>0</v>
      </c>
      <c r="BF1342" s="4">
        <v>0</v>
      </c>
      <c r="BG1342" s="4">
        <v>1</v>
      </c>
      <c r="BH1342" s="4">
        <v>1</v>
      </c>
      <c r="BI1342" s="4">
        <v>1</v>
      </c>
      <c r="BJ1342" s="4">
        <v>1</v>
      </c>
      <c r="BK1342" s="4">
        <v>1</v>
      </c>
      <c r="BL1342" s="4">
        <v>1</v>
      </c>
      <c r="BM1342" s="4">
        <v>1</v>
      </c>
      <c r="BN1342" s="4">
        <v>0</v>
      </c>
      <c r="BO1342" s="4">
        <v>0</v>
      </c>
      <c r="BP1342" s="4">
        <v>0</v>
      </c>
      <c r="BQ1342" t="str">
        <f>VLOOKUP(A1342,Misc!$A$3:$B$11,2,FALSE)</f>
        <v>SGD</v>
      </c>
      <c r="BR1342">
        <f>INDEX(FX!$B$30:$AK$48,MATCH(Data!BQ1342,FX!$A$30:$A$48,0),MATCH(Data!D1342,Period,0))</f>
        <v>1.3691308</v>
      </c>
      <c r="BS1342">
        <f t="shared" si="358"/>
        <v>0</v>
      </c>
      <c r="BT1342">
        <f t="shared" si="359"/>
        <v>0.40828823659507191</v>
      </c>
      <c r="BU1342">
        <f t="shared" si="360"/>
        <v>0</v>
      </c>
      <c r="BV1342">
        <f t="shared" si="361"/>
        <v>0.49073470555187282</v>
      </c>
      <c r="BW1342">
        <f t="shared" si="362"/>
        <v>0</v>
      </c>
      <c r="BX1342">
        <f t="shared" si="363"/>
        <v>0.40828823659507191</v>
      </c>
      <c r="BY1342">
        <f t="shared" si="364"/>
        <v>0</v>
      </c>
      <c r="BZ1342">
        <f t="shared" si="365"/>
        <v>0.49073470555187282</v>
      </c>
      <c r="CA1342">
        <f t="shared" si="350"/>
        <v>0.42001994977990953</v>
      </c>
      <c r="CB1342">
        <f t="shared" si="351"/>
        <v>0.35085061406309925</v>
      </c>
      <c r="CC1342">
        <f t="shared" si="352"/>
        <v>0.42001994977990953</v>
      </c>
      <c r="CD1342">
        <f t="shared" si="353"/>
        <v>0.35085061406309925</v>
      </c>
      <c r="CE1342" s="4" t="str">
        <f t="shared" si="354"/>
        <v/>
      </c>
      <c r="CF1342" s="4">
        <f t="shared" si="355"/>
        <v>1.2019320214669051</v>
      </c>
      <c r="CG1342" s="4" t="str">
        <f t="shared" si="356"/>
        <v/>
      </c>
      <c r="CH1342" s="4">
        <f t="shared" si="357"/>
        <v>1</v>
      </c>
      <c r="CI1342">
        <f>INDEX(FX!$B$114:$AK$132,MATCH(Data!BQ1342,FX!$A$114:$A$132,0),MATCH(Data!D1342,Period,0))</f>
        <v>1.4130281200000001</v>
      </c>
    </row>
    <row r="1343" spans="1:87" x14ac:dyDescent="0.15">
      <c r="A1343" t="s">
        <v>79</v>
      </c>
      <c r="B1343" s="1">
        <f t="shared" ref="B1343:C1343" si="404">B1342</f>
        <v>44044</v>
      </c>
      <c r="C1343" t="str">
        <f t="shared" si="404"/>
        <v>DTC</v>
      </c>
      <c r="D1343" s="1">
        <v>44105</v>
      </c>
      <c r="E1343">
        <v>0.57737499999999997</v>
      </c>
      <c r="F1343">
        <v>0.6902625</v>
      </c>
      <c r="G1343">
        <v>0.57737499999999997</v>
      </c>
      <c r="H1343">
        <v>0.6902625</v>
      </c>
      <c r="I1343">
        <v>0.59099999000000003</v>
      </c>
      <c r="J1343">
        <v>0.520801107050062</v>
      </c>
      <c r="K1343">
        <v>0.59099999000000003</v>
      </c>
      <c r="L1343">
        <v>0.520801107050062</v>
      </c>
      <c r="M1343">
        <v>0.5142441080000002</v>
      </c>
      <c r="N1343">
        <v>0.65446708087936456</v>
      </c>
      <c r="O1343">
        <v>0.5142441080000002</v>
      </c>
      <c r="P1343">
        <v>0.65446708087936456</v>
      </c>
      <c r="Q1343" t="str">
        <v>DPI</v>
      </c>
      <c r="R1343" t="str">
        <v>Term Life</v>
      </c>
      <c r="S1343" t="str">
        <v>Expat Health</v>
      </c>
      <c r="T1343" t="str">
        <v>Cancer</v>
      </c>
      <c r="U1343" t="str">
        <v>Essential Life</v>
      </c>
      <c r="V1343" t="str">
        <v>Covid-19</v>
      </c>
      <c r="W1343" t="str">
        <v>3-in-1 Critical Illness</v>
      </c>
      <c r="X1343">
        <v>0</v>
      </c>
      <c r="Y1343">
        <v>0</v>
      </c>
      <c r="Z1343">
        <v>0</v>
      </c>
      <c r="AA1343">
        <v>4.0000000000000001E-3</v>
      </c>
      <c r="AB1343">
        <v>0.18</v>
      </c>
      <c r="AC1343">
        <v>0.11799999999999999</v>
      </c>
      <c r="AD1343">
        <v>0.09</v>
      </c>
      <c r="AE1343">
        <v>1.5375E-2</v>
      </c>
      <c r="AF1343">
        <v>0</v>
      </c>
      <c r="AG1343">
        <v>0.17</v>
      </c>
      <c r="AH1343">
        <v>0</v>
      </c>
      <c r="AI1343">
        <v>0</v>
      </c>
      <c r="AJ1343">
        <v>0</v>
      </c>
      <c r="AK1343">
        <v>0</v>
      </c>
      <c r="AL1343">
        <v>-9.2000000000000003E-4</v>
      </c>
      <c r="AM1343">
        <v>0.27179999999999999</v>
      </c>
      <c r="AN1343">
        <v>9.4399999999999987E-3</v>
      </c>
      <c r="AO1343">
        <v>0.12150000000000001</v>
      </c>
      <c r="AP1343">
        <v>1.8142499999999999E-2</v>
      </c>
      <c r="AQ1343">
        <v>0</v>
      </c>
      <c r="AR1343">
        <v>0.27029999999999998</v>
      </c>
      <c r="AS1343">
        <v>0</v>
      </c>
      <c r="AT1343">
        <v>0</v>
      </c>
      <c r="AU1343">
        <v>0</v>
      </c>
      <c r="AV1343">
        <v>0</v>
      </c>
      <c r="AW1343" s="4" t="str">
        <v>Stand-alone protection</v>
      </c>
      <c r="AX1343" s="4" t="str">
        <v>Stand-alone protection</v>
      </c>
      <c r="AY1343" s="4" t="str">
        <v>Stand-alone protection</v>
      </c>
      <c r="AZ1343" s="4" t="str">
        <v>Stand-alone protection</v>
      </c>
      <c r="BA1343" s="4" t="str">
        <v>Stand-alone protection</v>
      </c>
      <c r="BB1343" s="4" t="str">
        <v>Stand-alone protection</v>
      </c>
      <c r="BC1343" s="4" t="str">
        <v>Stand-alone protection</v>
      </c>
      <c r="BD1343" s="4">
        <v>0</v>
      </c>
      <c r="BE1343" s="4">
        <v>0</v>
      </c>
      <c r="BF1343" s="4">
        <v>0</v>
      </c>
      <c r="BG1343" s="4">
        <v>1</v>
      </c>
      <c r="BH1343" s="4">
        <v>1</v>
      </c>
      <c r="BI1343" s="4">
        <v>1</v>
      </c>
      <c r="BJ1343" s="4">
        <v>1</v>
      </c>
      <c r="BK1343" s="4">
        <v>1</v>
      </c>
      <c r="BL1343" s="4">
        <v>1</v>
      </c>
      <c r="BM1343" s="4">
        <v>1</v>
      </c>
      <c r="BN1343" s="4">
        <v>0</v>
      </c>
      <c r="BO1343" s="4">
        <v>0</v>
      </c>
      <c r="BP1343" s="4">
        <v>0</v>
      </c>
      <c r="BQ1343" t="str">
        <f>VLOOKUP(A1343,Misc!$A$3:$B$11,2,FALSE)</f>
        <v>SGD</v>
      </c>
      <c r="BR1343">
        <f>INDEX(FX!$B$30:$AK$48,MATCH(Data!BQ1343,FX!$A$30:$A$48,0),MATCH(Data!D1343,Period,0))</f>
        <v>1.3691308</v>
      </c>
      <c r="BS1343">
        <f t="shared" si="358"/>
        <v>0</v>
      </c>
      <c r="BT1343">
        <f t="shared" si="359"/>
        <v>0.42170916029352346</v>
      </c>
      <c r="BU1343">
        <f t="shared" si="360"/>
        <v>0</v>
      </c>
      <c r="BV1343">
        <f t="shared" si="361"/>
        <v>0.5041611071783646</v>
      </c>
      <c r="BW1343">
        <f t="shared" si="362"/>
        <v>0</v>
      </c>
      <c r="BX1343">
        <f t="shared" si="363"/>
        <v>0.42170916029352346</v>
      </c>
      <c r="BY1343">
        <f t="shared" si="364"/>
        <v>0</v>
      </c>
      <c r="BZ1343">
        <f t="shared" si="365"/>
        <v>0.5041611071783646</v>
      </c>
      <c r="CA1343">
        <f t="shared" si="350"/>
        <v>0.41825069270383664</v>
      </c>
      <c r="CB1343">
        <f t="shared" si="351"/>
        <v>0.36857094326619766</v>
      </c>
      <c r="CC1343">
        <f t="shared" si="352"/>
        <v>0.41825069270383664</v>
      </c>
      <c r="CD1343">
        <f t="shared" si="353"/>
        <v>0.36857094326619766</v>
      </c>
      <c r="CE1343" s="4" t="str">
        <f t="shared" si="354"/>
        <v/>
      </c>
      <c r="CF1343" s="4">
        <f t="shared" si="355"/>
        <v>1.1955185105001083</v>
      </c>
      <c r="CG1343" s="4" t="str">
        <f t="shared" si="356"/>
        <v/>
      </c>
      <c r="CH1343" s="4">
        <f t="shared" si="357"/>
        <v>1</v>
      </c>
      <c r="CI1343">
        <f>INDEX(FX!$B$114:$AK$132,MATCH(Data!BQ1343,FX!$A$114:$A$132,0),MATCH(Data!D1343,Period,0))</f>
        <v>1.4130281200000001</v>
      </c>
    </row>
    <row r="1344" spans="1:87" x14ac:dyDescent="0.15">
      <c r="A1344" t="s">
        <v>79</v>
      </c>
      <c r="B1344" s="1">
        <f t="shared" ref="B1344:C1344" si="405">B1343</f>
        <v>44044</v>
      </c>
      <c r="C1344" t="str">
        <f t="shared" si="405"/>
        <v>DTC</v>
      </c>
      <c r="D1344" s="1">
        <v>44136</v>
      </c>
      <c r="E1344">
        <v>0.54449999999999998</v>
      </c>
      <c r="F1344">
        <v>0.63051999999999997</v>
      </c>
      <c r="G1344">
        <v>0.54449999999999998</v>
      </c>
      <c r="H1344">
        <v>0.63051999999999997</v>
      </c>
      <c r="I1344">
        <v>0.65750000999999991</v>
      </c>
      <c r="J1344">
        <v>0.59974762427625938</v>
      </c>
      <c r="K1344">
        <v>0.65750000999999991</v>
      </c>
      <c r="L1344">
        <v>0.59974762427625938</v>
      </c>
      <c r="M1344">
        <v>0.46750971300000027</v>
      </c>
      <c r="N1344">
        <v>0.63032386414213082</v>
      </c>
      <c r="O1344">
        <v>0.46750971300000027</v>
      </c>
      <c r="P1344">
        <v>0.63032386414213082</v>
      </c>
      <c r="Q1344" t="str">
        <v>DPI</v>
      </c>
      <c r="R1344" t="str">
        <v>Term Life</v>
      </c>
      <c r="S1344" t="str">
        <v>Expat Health</v>
      </c>
      <c r="T1344" t="str">
        <v>Cancer</v>
      </c>
      <c r="U1344" t="str">
        <v>Essential Life</v>
      </c>
      <c r="V1344" t="str">
        <v>Covid-19</v>
      </c>
      <c r="W1344" t="str">
        <v>3-in-1 Critical Illness</v>
      </c>
      <c r="X1344">
        <v>0</v>
      </c>
      <c r="Y1344">
        <v>0</v>
      </c>
      <c r="Z1344">
        <v>0</v>
      </c>
      <c r="AA1344">
        <v>4.0000000000000001E-3</v>
      </c>
      <c r="AB1344">
        <v>0.16</v>
      </c>
      <c r="AC1344">
        <v>0.125</v>
      </c>
      <c r="AD1344">
        <v>7.4999999999999997E-2</v>
      </c>
      <c r="AE1344">
        <v>2.0500000000000001E-2</v>
      </c>
      <c r="AF1344">
        <v>0</v>
      </c>
      <c r="AG1344">
        <v>0.16</v>
      </c>
      <c r="AH1344">
        <v>0</v>
      </c>
      <c r="AI1344">
        <v>0</v>
      </c>
      <c r="AJ1344">
        <v>0</v>
      </c>
      <c r="AK1344">
        <v>0</v>
      </c>
      <c r="AL1344">
        <v>-9.2000000000000003E-4</v>
      </c>
      <c r="AM1344">
        <v>0.24159999999999998</v>
      </c>
      <c r="AN1344">
        <v>0.01</v>
      </c>
      <c r="AO1344">
        <v>0.10125000000000001</v>
      </c>
      <c r="AP1344">
        <v>2.4189999999999996E-2</v>
      </c>
      <c r="AQ1344">
        <v>0</v>
      </c>
      <c r="AR1344">
        <v>0.25440000000000002</v>
      </c>
      <c r="AS1344">
        <v>0</v>
      </c>
      <c r="AT1344">
        <v>0</v>
      </c>
      <c r="AU1344">
        <v>0</v>
      </c>
      <c r="AV1344">
        <v>0</v>
      </c>
      <c r="AW1344" s="4" t="str">
        <v>Stand-alone protection</v>
      </c>
      <c r="AX1344" s="4" t="str">
        <v>Stand-alone protection</v>
      </c>
      <c r="AY1344" s="4" t="str">
        <v>Stand-alone protection</v>
      </c>
      <c r="AZ1344" s="4" t="str">
        <v>Stand-alone protection</v>
      </c>
      <c r="BA1344" s="4" t="str">
        <v>Stand-alone protection</v>
      </c>
      <c r="BB1344" s="4" t="str">
        <v>Stand-alone protection</v>
      </c>
      <c r="BC1344" s="4" t="str">
        <v>Stand-alone protection</v>
      </c>
      <c r="BD1344" s="4">
        <v>0</v>
      </c>
      <c r="BE1344" s="4">
        <v>0</v>
      </c>
      <c r="BF1344" s="4">
        <v>0</v>
      </c>
      <c r="BG1344" s="4">
        <v>1</v>
      </c>
      <c r="BH1344" s="4">
        <v>1</v>
      </c>
      <c r="BI1344" s="4">
        <v>1</v>
      </c>
      <c r="BJ1344" s="4">
        <v>1</v>
      </c>
      <c r="BK1344" s="4">
        <v>1</v>
      </c>
      <c r="BL1344" s="4">
        <v>1</v>
      </c>
      <c r="BM1344" s="4">
        <v>1</v>
      </c>
      <c r="BN1344" s="4">
        <v>0</v>
      </c>
      <c r="BO1344" s="4">
        <v>0</v>
      </c>
      <c r="BP1344" s="4">
        <v>0</v>
      </c>
      <c r="BQ1344" t="str">
        <f>VLOOKUP(A1344,Misc!$A$3:$B$11,2,FALSE)</f>
        <v>SGD</v>
      </c>
      <c r="BR1344">
        <f>INDEX(FX!$B$30:$AK$48,MATCH(Data!BQ1344,FX!$A$30:$A$48,0),MATCH(Data!D1344,Period,0))</f>
        <v>1.3691308</v>
      </c>
      <c r="BS1344">
        <f t="shared" si="358"/>
        <v>0</v>
      </c>
      <c r="BT1344">
        <f t="shared" si="359"/>
        <v>0.39769757571738212</v>
      </c>
      <c r="BU1344">
        <f t="shared" si="360"/>
        <v>0</v>
      </c>
      <c r="BV1344">
        <f t="shared" si="361"/>
        <v>0.46052575838626958</v>
      </c>
      <c r="BW1344">
        <f t="shared" si="362"/>
        <v>0</v>
      </c>
      <c r="BX1344">
        <f t="shared" si="363"/>
        <v>0.39769757571738212</v>
      </c>
      <c r="BY1344">
        <f t="shared" si="364"/>
        <v>0</v>
      </c>
      <c r="BZ1344">
        <f t="shared" si="365"/>
        <v>0.46052575838626958</v>
      </c>
      <c r="CA1344">
        <f t="shared" si="350"/>
        <v>0.46531275683317602</v>
      </c>
      <c r="CB1344">
        <f t="shared" si="351"/>
        <v>0.42444139347790144</v>
      </c>
      <c r="CC1344">
        <f t="shared" si="352"/>
        <v>0.46531275683317602</v>
      </c>
      <c r="CD1344">
        <f t="shared" si="353"/>
        <v>0.42444139347790144</v>
      </c>
      <c r="CE1344" s="4" t="str">
        <f t="shared" si="354"/>
        <v/>
      </c>
      <c r="CF1344" s="4">
        <f t="shared" si="355"/>
        <v>1.1579797979797981</v>
      </c>
      <c r="CG1344" s="4" t="str">
        <f t="shared" si="356"/>
        <v/>
      </c>
      <c r="CH1344" s="4">
        <f t="shared" si="357"/>
        <v>1</v>
      </c>
      <c r="CI1344">
        <f>INDEX(FX!$B$114:$AK$132,MATCH(Data!BQ1344,FX!$A$114:$A$132,0),MATCH(Data!D1344,Period,0))</f>
        <v>1.4130281200000001</v>
      </c>
    </row>
    <row r="1345" spans="1:87" x14ac:dyDescent="0.15">
      <c r="A1345" t="s">
        <v>79</v>
      </c>
      <c r="B1345" s="1">
        <f t="shared" ref="B1345:C1345" si="406">B1344</f>
        <v>44044</v>
      </c>
      <c r="C1345" t="str">
        <f t="shared" si="406"/>
        <v>DTC</v>
      </c>
      <c r="D1345" s="1">
        <v>44166</v>
      </c>
      <c r="E1345">
        <v>0.51549999999999996</v>
      </c>
      <c r="F1345">
        <v>0.58499000000000001</v>
      </c>
      <c r="G1345">
        <v>0.51549999999999996</v>
      </c>
      <c r="H1345">
        <v>0.58499000000000001</v>
      </c>
      <c r="I1345">
        <v>0.69349999999999989</v>
      </c>
      <c r="J1345">
        <v>0.61106209048906424</v>
      </c>
      <c r="K1345">
        <v>0.69349999999999989</v>
      </c>
      <c r="L1345">
        <v>0.61106209048906424</v>
      </c>
      <c r="M1345">
        <v>0.38062437200000027</v>
      </c>
      <c r="N1345">
        <v>0.43873990158232629</v>
      </c>
      <c r="O1345">
        <v>0.38062437200000027</v>
      </c>
      <c r="P1345">
        <v>0.43873990158232629</v>
      </c>
      <c r="Q1345" t="str">
        <v>DPI</v>
      </c>
      <c r="R1345" t="str">
        <v>Term Life</v>
      </c>
      <c r="S1345" t="str">
        <v>Expat Health</v>
      </c>
      <c r="T1345" t="str">
        <v>Cancer</v>
      </c>
      <c r="U1345" t="str">
        <v>Essential Life</v>
      </c>
      <c r="V1345" t="str">
        <v>Covid-19</v>
      </c>
      <c r="W1345" t="str">
        <v>3-in-1 Critical Illness</v>
      </c>
      <c r="X1345">
        <v>0</v>
      </c>
      <c r="Y1345">
        <v>0</v>
      </c>
      <c r="Z1345">
        <v>0</v>
      </c>
      <c r="AA1345">
        <v>5.0000000000000001E-3</v>
      </c>
      <c r="AB1345">
        <v>0.13</v>
      </c>
      <c r="AC1345">
        <v>0.125</v>
      </c>
      <c r="AD1345">
        <v>7.4999999999999997E-2</v>
      </c>
      <c r="AE1345">
        <v>2.0500000000000001E-2</v>
      </c>
      <c r="AF1345">
        <v>0</v>
      </c>
      <c r="AG1345">
        <v>0.16</v>
      </c>
      <c r="AH1345">
        <v>0</v>
      </c>
      <c r="AI1345">
        <v>0</v>
      </c>
      <c r="AJ1345">
        <v>0</v>
      </c>
      <c r="AK1345">
        <v>0</v>
      </c>
      <c r="AL1345">
        <v>-1.1500000000000002E-3</v>
      </c>
      <c r="AM1345">
        <v>0.1963</v>
      </c>
      <c r="AN1345">
        <v>0.01</v>
      </c>
      <c r="AO1345">
        <v>0.10125000000000001</v>
      </c>
      <c r="AP1345">
        <v>2.4189999999999996E-2</v>
      </c>
      <c r="AQ1345">
        <v>0</v>
      </c>
      <c r="AR1345">
        <v>0.25440000000000002</v>
      </c>
      <c r="AS1345">
        <v>0</v>
      </c>
      <c r="AT1345">
        <v>0</v>
      </c>
      <c r="AU1345">
        <v>0</v>
      </c>
      <c r="AV1345">
        <v>0</v>
      </c>
      <c r="AW1345" s="4" t="str">
        <v>Stand-alone protection</v>
      </c>
      <c r="AX1345" s="4" t="str">
        <v>Stand-alone protection</v>
      </c>
      <c r="AY1345" s="4" t="str">
        <v>Stand-alone protection</v>
      </c>
      <c r="AZ1345" s="4" t="str">
        <v>Stand-alone protection</v>
      </c>
      <c r="BA1345" s="4" t="str">
        <v>Stand-alone protection</v>
      </c>
      <c r="BB1345" s="4" t="str">
        <v>Stand-alone protection</v>
      </c>
      <c r="BC1345" s="4" t="str">
        <v>Stand-alone protection</v>
      </c>
      <c r="BD1345" s="4">
        <v>0</v>
      </c>
      <c r="BE1345" s="4">
        <v>0</v>
      </c>
      <c r="BF1345" s="4">
        <v>0</v>
      </c>
      <c r="BG1345" s="4">
        <v>1</v>
      </c>
      <c r="BH1345" s="4">
        <v>1</v>
      </c>
      <c r="BI1345" s="4">
        <v>1</v>
      </c>
      <c r="BJ1345" s="4">
        <v>1</v>
      </c>
      <c r="BK1345" s="4">
        <v>1</v>
      </c>
      <c r="BL1345" s="4">
        <v>1</v>
      </c>
      <c r="BM1345" s="4">
        <v>1</v>
      </c>
      <c r="BN1345" s="4">
        <v>0</v>
      </c>
      <c r="BO1345" s="4">
        <v>0</v>
      </c>
      <c r="BP1345" s="4">
        <v>0</v>
      </c>
      <c r="BQ1345" t="str">
        <f>VLOOKUP(A1345,Misc!$A$3:$B$11,2,FALSE)</f>
        <v>SGD</v>
      </c>
      <c r="BR1345">
        <f>INDEX(FX!$B$30:$AK$48,MATCH(Data!BQ1345,FX!$A$30:$A$48,0),MATCH(Data!D1345,Period,0))</f>
        <v>1.3691308</v>
      </c>
      <c r="BS1345">
        <f t="shared" si="358"/>
        <v>0</v>
      </c>
      <c r="BT1345">
        <f t="shared" si="359"/>
        <v>0.37651625396200272</v>
      </c>
      <c r="BU1345">
        <f t="shared" si="360"/>
        <v>0</v>
      </c>
      <c r="BV1345">
        <f t="shared" si="361"/>
        <v>0.42727108323032398</v>
      </c>
      <c r="BW1345">
        <f t="shared" si="362"/>
        <v>0</v>
      </c>
      <c r="BX1345">
        <f t="shared" si="363"/>
        <v>0.37651625396200272</v>
      </c>
      <c r="BY1345">
        <f t="shared" si="364"/>
        <v>0</v>
      </c>
      <c r="BZ1345">
        <f t="shared" si="365"/>
        <v>0.42727108323032398</v>
      </c>
      <c r="CA1345">
        <f t="shared" si="350"/>
        <v>0.49078994974282597</v>
      </c>
      <c r="CB1345">
        <f t="shared" si="351"/>
        <v>0.43244864121250765</v>
      </c>
      <c r="CC1345">
        <f t="shared" si="352"/>
        <v>0.49078994974282597</v>
      </c>
      <c r="CD1345">
        <f t="shared" si="353"/>
        <v>0.43244864121250765</v>
      </c>
      <c r="CE1345" s="4" t="str">
        <f t="shared" si="354"/>
        <v/>
      </c>
      <c r="CF1345" s="4">
        <f t="shared" si="355"/>
        <v>1.1348011639185258</v>
      </c>
      <c r="CG1345" s="4" t="str">
        <f t="shared" si="356"/>
        <v/>
      </c>
      <c r="CH1345" s="4">
        <f t="shared" si="357"/>
        <v>1</v>
      </c>
      <c r="CI1345">
        <f>INDEX(FX!$B$114:$AK$132,MATCH(Data!BQ1345,FX!$A$114:$A$132,0),MATCH(Data!D1345,Period,0))</f>
        <v>1.4130281200000001</v>
      </c>
    </row>
    <row r="1346" spans="1:87" x14ac:dyDescent="0.15">
      <c r="A1346" t="s">
        <v>79</v>
      </c>
      <c r="B1346" s="1">
        <f t="shared" ref="B1346" si="407">B1345</f>
        <v>44044</v>
      </c>
      <c r="C1346" t="s">
        <v>108</v>
      </c>
      <c r="D1346" s="1">
        <v>43831</v>
      </c>
      <c r="E1346">
        <f t="array" ref="E1346:E1357">TRANSPOSE('[16]BK_Key Metrics P1'!$F$6:$Q$6)/1000</f>
        <v>0</v>
      </c>
      <c r="F1346">
        <f t="array" ref="F1346:F1357">TRANSPOSE('[16]BK_Key Metrics P1'!$F$11:$Q$11)/1000</f>
        <v>0</v>
      </c>
      <c r="G1346">
        <f t="array" ref="G1346:G1357">TRANSPOSE('[16]BK_Key Metrics P1'!$F$16:$Q$16)/1000</f>
        <v>0</v>
      </c>
      <c r="H1346">
        <f t="array" ref="H1346:H1357">TRANSPOSE('[16]BK_Key Metrics P1'!$F$21:$Q$21)/1000</f>
        <v>0</v>
      </c>
      <c r="I1346">
        <f t="array" ref="I1346:I1357">TRANSPOSE('[16]BK_Key Metrics P1'!$F$7:$Q$7)/1000</f>
        <v>0</v>
      </c>
      <c r="J1346">
        <f t="array" ref="J1346:J1357">TRANSPOSE('[16]BK_Key Metrics P1'!$F$12:$Q$12)/1000</f>
        <v>0</v>
      </c>
      <c r="K1346">
        <f t="array" ref="K1346:K1357">TRANSPOSE('[16]BK_Key Metrics P1'!$F$17:$Q$17)/1000</f>
        <v>0</v>
      </c>
      <c r="L1346">
        <f t="array" ref="L1346:L1357">TRANSPOSE('[16]BK_Key Metrics P1'!$F$22:$Q$22)/1000</f>
        <v>0</v>
      </c>
      <c r="M1346">
        <f t="array" ref="M1346:M1357">TRANSPOSE('[16]BK_Key Metrics P1'!$F$9:$Q$9)/1000</f>
        <v>0</v>
      </c>
      <c r="N1346">
        <f t="array" ref="N1346:N1357">TRANSPOSE('[16]BK_Key Metrics P1'!$F$14:$Q$14)/1000</f>
        <v>0</v>
      </c>
      <c r="O1346">
        <f t="array" ref="O1346:O1357">TRANSPOSE('[16]BK_Key Metrics P1'!$F$19:$Q$19)/1000</f>
        <v>0</v>
      </c>
      <c r="P1346">
        <f t="array" ref="P1346:P1357">TRANSPOSE('[16]BK_Key Metrics P1'!$F$24:$Q$24)/1000</f>
        <v>0</v>
      </c>
      <c r="Q1346" t="str">
        <f t="array" ref="Q1346:Q1357">'[16]BK_Key Products'!$D$6</f>
        <v>Future First</v>
      </c>
      <c r="R1346">
        <f t="array" ref="R1346:R1357">'[16]BK_Key Products'!$D$9</f>
        <v>0</v>
      </c>
      <c r="S1346">
        <f t="array" ref="S1346:S1357">'[16]BK_Key Products'!$D$12</f>
        <v>0</v>
      </c>
      <c r="T1346">
        <f t="array" ref="T1346:T1357">'[16]BK_Key Products'!$D$15</f>
        <v>0</v>
      </c>
      <c r="U1346">
        <f t="array" ref="U1346:U1357">'[16]BK_Key Products'!$D$18</f>
        <v>0</v>
      </c>
      <c r="V1346">
        <f t="array" ref="V1346:V1357">'[16]BK_Key Products'!$D$21</f>
        <v>0</v>
      </c>
      <c r="W1346">
        <f t="array" ref="W1346:W1357">'[16]BK_Key Products'!$D$24</f>
        <v>0</v>
      </c>
      <c r="X1346">
        <f t="array" ref="X1346:X1357">'[16]BK_Key Products'!$D$27</f>
        <v>0</v>
      </c>
      <c r="Y1346">
        <f t="array" ref="Y1346:Y1357">'[16]BK_Key Products'!$D$30</f>
        <v>0</v>
      </c>
      <c r="Z1346">
        <f t="array" ref="Z1346:Z1357">'[16]BK_Key Products'!$D$33</f>
        <v>0</v>
      </c>
      <c r="AA1346">
        <f t="array" ref="AA1346:AA1357">TRANSPOSE('[16]BK_Key Products'!$F$6:$Q$6)/1000</f>
        <v>0</v>
      </c>
      <c r="AB1346">
        <f t="array" ref="AB1346:AB1357">TRANSPOSE('[16]BK_Key Products'!$F$9:$Q$9)/1000</f>
        <v>0</v>
      </c>
      <c r="AC1346">
        <f t="array" ref="AC1346:AC1357">TRANSPOSE('[16]BK_Key Products'!$F$12:$Q$12)/1000</f>
        <v>0</v>
      </c>
      <c r="AD1346">
        <f t="array" ref="AD1346:AD1357">TRANSPOSE('[16]BK_Key Products'!$F$15:$Q$15)/1000</f>
        <v>0</v>
      </c>
      <c r="AE1346">
        <f t="array" ref="AE1346:AE1357">TRANSPOSE('[16]BK_Key Products'!$F$18:$Q$18)/1000</f>
        <v>0</v>
      </c>
      <c r="AF1346">
        <f t="array" ref="AF1346:AF1357">TRANSPOSE('[16]BK_Key Products'!$F$21:$Q$21)/1000</f>
        <v>0</v>
      </c>
      <c r="AG1346">
        <f t="array" ref="AG1346:AG1357">TRANSPOSE('[16]BK_Key Products'!$F$24:$Q$24)/1000</f>
        <v>0</v>
      </c>
      <c r="AH1346">
        <f t="array" ref="AH1346:AH1357">TRANSPOSE('[16]BK_Key Products'!$F$27:$Q$27)/1000</f>
        <v>0</v>
      </c>
      <c r="AI1346">
        <f t="array" ref="AI1346:AI1357">TRANSPOSE('[16]BK_Key Products'!$F$30:$Q$30)/1000</f>
        <v>0</v>
      </c>
      <c r="AJ1346">
        <f t="array" ref="AJ1346:AJ1357">TRANSPOSE('[16]BK_Key Products'!$F$33:$Q$33)/1000</f>
        <v>0</v>
      </c>
      <c r="AK1346">
        <f t="array" ref="AK1346:AK1357">TRANSPOSE('[16]BK_Key Products'!$F$36:$Q$36)/1000</f>
        <v>0</v>
      </c>
      <c r="AL1346">
        <f t="array" ref="AL1346:AL1357">TRANSPOSE('[16]BK_Key Products'!$F$7:$Q$7)/1000</f>
        <v>0</v>
      </c>
      <c r="AM1346">
        <f t="array" ref="AM1346:AM1357">TRANSPOSE('[16]BK_Key Products'!$F$10:$Q$10)/1000</f>
        <v>0</v>
      </c>
      <c r="AN1346">
        <f t="array" ref="AN1346:AN1357">TRANSPOSE('[16]BK_Key Products'!$F$13:$Q$13)/1000</f>
        <v>0</v>
      </c>
      <c r="AO1346">
        <f t="array" ref="AO1346:AO1357">TRANSPOSE('[16]BK_Key Products'!$F$16:$Q$16)/1000</f>
        <v>0</v>
      </c>
      <c r="AP1346">
        <f t="array" ref="AP1346:AP1357">TRANSPOSE('[16]BK_Key Products'!$F$19:$Q$19)/1000</f>
        <v>0</v>
      </c>
      <c r="AQ1346">
        <f t="array" ref="AQ1346:AQ1357">TRANSPOSE('[16]BK_Key Products'!$F$22:$Q$22)/1000</f>
        <v>0</v>
      </c>
      <c r="AR1346">
        <f t="array" ref="AR1346:AR1357">TRANSPOSE('[16]BK_Key Products'!$F$25:$Q$25)/1000</f>
        <v>0</v>
      </c>
      <c r="AS1346">
        <f t="array" ref="AS1346:AS1357">TRANSPOSE('[16]BK_Key Products'!$F$28:$Q$28)/1000</f>
        <v>0</v>
      </c>
      <c r="AT1346">
        <f t="array" ref="AT1346:AT1357">TRANSPOSE('[16]BK_Key Products'!$F$31:$Q$31)/1000</f>
        <v>0</v>
      </c>
      <c r="AU1346">
        <f t="array" ref="AU1346:AU1357">TRANSPOSE('[16]BK_Key Products'!$F$34:$Q$35)/1000</f>
        <v>0</v>
      </c>
      <c r="AV1346">
        <f t="array" ref="AV1346:AV1357">TRANSPOSE('[16]BK_Key Products'!$F$37:$Q$37)/1000</f>
        <v>0</v>
      </c>
      <c r="AW1346" s="4" t="str">
        <f t="array" ref="AW1346:AW1357">'[16]BK_Key Products'!$D$8</f>
        <v>Term Life</v>
      </c>
      <c r="AX1346" s="4">
        <f t="array" ref="AX1346:AX1357">'[16]BK_Key Products'!$D$11</f>
        <v>0</v>
      </c>
      <c r="AY1346" s="4">
        <f t="array" ref="AY1346:AY1357">'[16]BK_Key Products'!$D$14</f>
        <v>0</v>
      </c>
      <c r="AZ1346" s="4">
        <f t="array" ref="AZ1346:AZ1357">'[16]BK_Key Products'!$D$17</f>
        <v>0</v>
      </c>
      <c r="BA1346" s="4">
        <f t="array" ref="BA1346:BA1357">'[16]BK_Key Products'!$D$20</f>
        <v>0</v>
      </c>
      <c r="BB1346" s="4">
        <f t="array" ref="BB1346:BB1357">'[16]BK_Key Products'!$D$23</f>
        <v>0</v>
      </c>
      <c r="BC1346" s="4">
        <f t="array" ref="BC1346:BC1357">'[16]BK_Key Products'!$D$26</f>
        <v>0</v>
      </c>
      <c r="BD1346" s="4">
        <f t="array" ref="BD1346:BD1357">'[16]BK_Key Products'!$D$29</f>
        <v>0</v>
      </c>
      <c r="BE1346" s="4">
        <f t="array" ref="BE1346:BE1357">'[16]BK_Key Products'!$D$32</f>
        <v>0</v>
      </c>
      <c r="BF1346" s="4">
        <f t="array" ref="BF1346:BF1357">'[16]BK_Key Products'!$D$35</f>
        <v>0</v>
      </c>
      <c r="BG1346" s="4">
        <f t="array" ref="BG1346:BG1357">'[16]BK_Key Products'!$D$7</f>
        <v>1</v>
      </c>
      <c r="BH1346" s="4">
        <f t="array" ref="BH1346:BH1357">'[16]BK_Key Products'!$D$10</f>
        <v>0</v>
      </c>
      <c r="BI1346" s="4">
        <f t="array" ref="BI1346:BI1357">'[16]BK_Key Products'!$D$13</f>
        <v>0</v>
      </c>
      <c r="BJ1346" s="4">
        <f t="array" ref="BJ1346:BJ1357">'[16]BK_Key Products'!$D$16</f>
        <v>0</v>
      </c>
      <c r="BK1346" s="4">
        <f t="array" ref="BK1346:BK1357">'[16]BK_Key Products'!$D$19</f>
        <v>0</v>
      </c>
      <c r="BL1346" s="4">
        <f t="array" ref="BL1346:BL1357">'[16]BK_Key Products'!$D$22</f>
        <v>0</v>
      </c>
      <c r="BM1346" s="4">
        <f t="array" ref="BM1346:BM1357">'[16]BK_Key Products'!$D$25</f>
        <v>0</v>
      </c>
      <c r="BN1346" s="4">
        <f t="array" ref="BN1346:BN1357">'[16]BK_Key Products'!$D$28</f>
        <v>0</v>
      </c>
      <c r="BO1346" s="4">
        <f t="array" ref="BO1346:BO1357">'[16]BK_Key Products'!$D$31</f>
        <v>0</v>
      </c>
      <c r="BP1346" s="4">
        <f t="array" ref="BP1346:BP1357">'[16]BK_Key Products'!$D$34</f>
        <v>0</v>
      </c>
      <c r="BQ1346" t="str">
        <f>VLOOKUP(A1346,Misc!$A$3:$B$11,2,FALSE)</f>
        <v>SGD</v>
      </c>
      <c r="BR1346">
        <f>INDEX(FX!$B$30:$AK$48,MATCH(Data!BQ1346,FX!$A$30:$A$48,0),MATCH(Data!D1346,Period,0))</f>
        <v>1.3503418700000001</v>
      </c>
      <c r="BS1346">
        <f t="shared" si="358"/>
        <v>0</v>
      </c>
      <c r="BT1346">
        <f t="shared" si="359"/>
        <v>0</v>
      </c>
      <c r="BU1346">
        <f t="shared" si="360"/>
        <v>0</v>
      </c>
      <c r="BV1346">
        <f t="shared" si="361"/>
        <v>0</v>
      </c>
      <c r="BW1346">
        <f t="shared" si="362"/>
        <v>0</v>
      </c>
      <c r="BX1346">
        <f t="shared" si="363"/>
        <v>0</v>
      </c>
      <c r="BY1346">
        <f t="shared" si="364"/>
        <v>0</v>
      </c>
      <c r="BZ1346">
        <f t="shared" si="365"/>
        <v>0</v>
      </c>
      <c r="CA1346">
        <f t="shared" si="350"/>
        <v>0</v>
      </c>
      <c r="CB1346">
        <f t="shared" si="351"/>
        <v>0</v>
      </c>
      <c r="CC1346">
        <f t="shared" si="352"/>
        <v>0</v>
      </c>
      <c r="CD1346">
        <f t="shared" si="353"/>
        <v>0</v>
      </c>
      <c r="CE1346" s="4">
        <f t="shared" si="354"/>
        <v>0</v>
      </c>
      <c r="CF1346" s="4" t="str">
        <f t="shared" si="355"/>
        <v/>
      </c>
      <c r="CG1346" s="4">
        <f t="shared" si="356"/>
        <v>0</v>
      </c>
      <c r="CH1346" s="4" t="str">
        <f t="shared" si="357"/>
        <v/>
      </c>
      <c r="CI1346">
        <f>INDEX(FX!$B$114:$AK$132,MATCH(Data!BQ1346,FX!$A$114:$A$132,0),MATCH(Data!D1346,Period,0))</f>
        <v>1.3528119507908614</v>
      </c>
    </row>
    <row r="1347" spans="1:87" x14ac:dyDescent="0.15">
      <c r="A1347" t="s">
        <v>79</v>
      </c>
      <c r="B1347" s="1">
        <f t="shared" ref="B1347" si="408">B1346</f>
        <v>44044</v>
      </c>
      <c r="C1347" t="str">
        <f>C1346</f>
        <v>IFA/Broker</v>
      </c>
      <c r="D1347" s="1">
        <v>43862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tr">
        <v>Future First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 s="4" t="str">
        <v>Term Life</v>
      </c>
      <c r="AX1347" s="4">
        <v>0</v>
      </c>
      <c r="AY1347" s="4">
        <v>0</v>
      </c>
      <c r="AZ1347" s="4">
        <v>0</v>
      </c>
      <c r="BA1347" s="4">
        <v>0</v>
      </c>
      <c r="BB1347" s="4">
        <v>0</v>
      </c>
      <c r="BC1347" s="4">
        <v>0</v>
      </c>
      <c r="BD1347" s="4">
        <v>0</v>
      </c>
      <c r="BE1347" s="4">
        <v>0</v>
      </c>
      <c r="BF1347" s="4">
        <v>0</v>
      </c>
      <c r="BG1347" s="4">
        <v>1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4">
        <v>0</v>
      </c>
      <c r="BQ1347" t="str">
        <f>VLOOKUP(A1347,Misc!$A$3:$B$11,2,FALSE)</f>
        <v>SGD</v>
      </c>
      <c r="BR1347">
        <f>INDEX(FX!$B$30:$AK$48,MATCH(Data!BQ1347,FX!$A$30:$A$48,0),MATCH(Data!D1347,Period,0))</f>
        <v>1.38904027</v>
      </c>
      <c r="BS1347">
        <f t="shared" si="358"/>
        <v>0</v>
      </c>
      <c r="BT1347">
        <f t="shared" si="359"/>
        <v>0</v>
      </c>
      <c r="BU1347">
        <f t="shared" si="360"/>
        <v>0</v>
      </c>
      <c r="BV1347">
        <f t="shared" si="361"/>
        <v>0</v>
      </c>
      <c r="BW1347">
        <f t="shared" si="362"/>
        <v>0</v>
      </c>
      <c r="BX1347">
        <f t="shared" si="363"/>
        <v>0</v>
      </c>
      <c r="BY1347">
        <f t="shared" si="364"/>
        <v>0</v>
      </c>
      <c r="BZ1347">
        <f t="shared" si="365"/>
        <v>0</v>
      </c>
      <c r="CA1347">
        <f t="shared" ref="CA1347:CA1369" si="409">I1347/$CI1347</f>
        <v>0</v>
      </c>
      <c r="CB1347">
        <f t="shared" ref="CB1347:CB1369" si="410">J1347/$CI1347</f>
        <v>0</v>
      </c>
      <c r="CC1347">
        <f t="shared" ref="CC1347:CC1369" si="411">K1347/$CI1347</f>
        <v>0</v>
      </c>
      <c r="CD1347">
        <f t="shared" ref="CD1347:CD1369" si="412">L1347/$CI1347</f>
        <v>0</v>
      </c>
      <c r="CE1347" s="4">
        <f t="shared" ref="CE1347:CE1369" si="413">IFERROR(IF(D1347&gt;B1347,"",BU1347/BS1347),0)</f>
        <v>0</v>
      </c>
      <c r="CF1347" s="4" t="str">
        <f t="shared" ref="CF1347:CF1369" si="414">IFERROR(IF(D1347&gt;B1347,BV1347/BT1347,""),0)</f>
        <v/>
      </c>
      <c r="CG1347" s="4">
        <f t="shared" ref="CG1347:CG1369" si="415">IFERROR(IF(D1347&gt;B1347,"",BY1347/BU1347),0)</f>
        <v>0</v>
      </c>
      <c r="CH1347" s="4" t="str">
        <f t="shared" ref="CH1347:CH1369" si="416">IFERROR(IF(D1347&gt;B1347,BZ1347/BV1347,""),0)</f>
        <v/>
      </c>
      <c r="CI1347">
        <f>INDEX(FX!$B$114:$AK$132,MATCH(Data!BQ1347,FX!$A$114:$A$132,0),MATCH(Data!D1347,Period,0))</f>
        <v>1.3528119507908614</v>
      </c>
    </row>
    <row r="1348" spans="1:87" x14ac:dyDescent="0.15">
      <c r="A1348" t="s">
        <v>79</v>
      </c>
      <c r="B1348" s="1">
        <f t="shared" ref="B1348:C1348" si="417">B1347</f>
        <v>44044</v>
      </c>
      <c r="C1348" t="str">
        <f t="shared" si="417"/>
        <v>IFA/Broker</v>
      </c>
      <c r="D1348" s="1">
        <v>43891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tr">
        <v>Future First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 s="4" t="str">
        <v>Term Life</v>
      </c>
      <c r="AX1348" s="4">
        <v>0</v>
      </c>
      <c r="AY1348" s="4">
        <v>0</v>
      </c>
      <c r="AZ1348" s="4">
        <v>0</v>
      </c>
      <c r="BA1348" s="4">
        <v>0</v>
      </c>
      <c r="BB1348" s="4">
        <v>0</v>
      </c>
      <c r="BC1348" s="4">
        <v>0</v>
      </c>
      <c r="BD1348" s="4">
        <v>0</v>
      </c>
      <c r="BE1348" s="4">
        <v>0</v>
      </c>
      <c r="BF1348" s="4">
        <v>0</v>
      </c>
      <c r="BG1348" s="4">
        <v>1</v>
      </c>
      <c r="BH1348" s="4">
        <v>0</v>
      </c>
      <c r="BI1348" s="4">
        <v>0</v>
      </c>
      <c r="BJ1348" s="4">
        <v>0</v>
      </c>
      <c r="BK1348" s="4">
        <v>0</v>
      </c>
      <c r="BL1348" s="4">
        <v>0</v>
      </c>
      <c r="BM1348" s="4">
        <v>0</v>
      </c>
      <c r="BN1348" s="4">
        <v>0</v>
      </c>
      <c r="BO1348" s="4">
        <v>0</v>
      </c>
      <c r="BP1348" s="4">
        <v>0</v>
      </c>
      <c r="BQ1348" t="str">
        <f>VLOOKUP(A1348,Misc!$A$3:$B$11,2,FALSE)</f>
        <v>SGD</v>
      </c>
      <c r="BR1348">
        <f>INDEX(FX!$B$30:$AK$48,MATCH(Data!BQ1348,FX!$A$30:$A$48,0),MATCH(Data!D1348,Period,0))</f>
        <v>1.4159357299999999</v>
      </c>
      <c r="BS1348">
        <f t="shared" si="358"/>
        <v>0</v>
      </c>
      <c r="BT1348">
        <f t="shared" si="359"/>
        <v>0</v>
      </c>
      <c r="BU1348">
        <f t="shared" si="360"/>
        <v>0</v>
      </c>
      <c r="BV1348">
        <f t="shared" si="361"/>
        <v>0</v>
      </c>
      <c r="BW1348">
        <f t="shared" si="362"/>
        <v>0</v>
      </c>
      <c r="BX1348">
        <f t="shared" si="363"/>
        <v>0</v>
      </c>
      <c r="BY1348">
        <f t="shared" si="364"/>
        <v>0</v>
      </c>
      <c r="BZ1348">
        <f t="shared" si="365"/>
        <v>0</v>
      </c>
      <c r="CA1348">
        <f t="shared" si="409"/>
        <v>0</v>
      </c>
      <c r="CB1348">
        <f t="shared" si="410"/>
        <v>0</v>
      </c>
      <c r="CC1348">
        <f t="shared" si="411"/>
        <v>0</v>
      </c>
      <c r="CD1348">
        <f t="shared" si="412"/>
        <v>0</v>
      </c>
      <c r="CE1348" s="4">
        <f t="shared" si="413"/>
        <v>0</v>
      </c>
      <c r="CF1348" s="4" t="str">
        <f t="shared" si="414"/>
        <v/>
      </c>
      <c r="CG1348" s="4">
        <f t="shared" si="415"/>
        <v>0</v>
      </c>
      <c r="CH1348" s="4" t="str">
        <f t="shared" si="416"/>
        <v/>
      </c>
      <c r="CI1348">
        <f>INDEX(FX!$B$114:$AK$132,MATCH(Data!BQ1348,FX!$A$114:$A$132,0),MATCH(Data!D1348,Period,0))</f>
        <v>1.3528119507908614</v>
      </c>
    </row>
    <row r="1349" spans="1:87" x14ac:dyDescent="0.15">
      <c r="A1349" t="s">
        <v>79</v>
      </c>
      <c r="B1349" s="1">
        <f t="shared" ref="B1349:C1349" si="418">B1348</f>
        <v>44044</v>
      </c>
      <c r="C1349" t="str">
        <f t="shared" si="418"/>
        <v>IFA/Broker</v>
      </c>
      <c r="D1349" s="1">
        <v>43922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tr">
        <v>Future First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 s="4" t="str">
        <v>Term Life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1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t="str">
        <f>VLOOKUP(A1349,Misc!$A$3:$B$11,2,FALSE)</f>
        <v>SGD</v>
      </c>
      <c r="BR1349">
        <f>INDEX(FX!$B$30:$AK$48,MATCH(Data!BQ1349,FX!$A$30:$A$48,0),MATCH(Data!D1349,Period,0))</f>
        <v>1.4249876400000001</v>
      </c>
      <c r="BS1349">
        <f t="shared" si="358"/>
        <v>0</v>
      </c>
      <c r="BT1349">
        <f t="shared" si="359"/>
        <v>0</v>
      </c>
      <c r="BU1349">
        <f t="shared" si="360"/>
        <v>0</v>
      </c>
      <c r="BV1349">
        <f t="shared" si="361"/>
        <v>0</v>
      </c>
      <c r="BW1349">
        <f t="shared" si="362"/>
        <v>0</v>
      </c>
      <c r="BX1349">
        <f t="shared" si="363"/>
        <v>0</v>
      </c>
      <c r="BY1349">
        <f t="shared" si="364"/>
        <v>0</v>
      </c>
      <c r="BZ1349">
        <f t="shared" si="365"/>
        <v>0</v>
      </c>
      <c r="CA1349">
        <f t="shared" si="409"/>
        <v>0</v>
      </c>
      <c r="CB1349">
        <f t="shared" si="410"/>
        <v>0</v>
      </c>
      <c r="CC1349">
        <f t="shared" si="411"/>
        <v>0</v>
      </c>
      <c r="CD1349">
        <f t="shared" si="412"/>
        <v>0</v>
      </c>
      <c r="CE1349" s="4">
        <f t="shared" si="413"/>
        <v>0</v>
      </c>
      <c r="CF1349" s="4" t="str">
        <f t="shared" si="414"/>
        <v/>
      </c>
      <c r="CG1349" s="4">
        <f t="shared" si="415"/>
        <v>0</v>
      </c>
      <c r="CH1349" s="4" t="str">
        <f t="shared" si="416"/>
        <v/>
      </c>
      <c r="CI1349">
        <f>INDEX(FX!$B$114:$AK$132,MATCH(Data!BQ1349,FX!$A$114:$A$132,0),MATCH(Data!D1349,Period,0))</f>
        <v>1.3528119507908614</v>
      </c>
    </row>
    <row r="1350" spans="1:87" x14ac:dyDescent="0.15">
      <c r="A1350" t="s">
        <v>79</v>
      </c>
      <c r="B1350" s="1">
        <f t="shared" ref="B1350:C1350" si="419">B1349</f>
        <v>44044</v>
      </c>
      <c r="C1350" t="str">
        <f t="shared" si="419"/>
        <v>IFA/Broker</v>
      </c>
      <c r="D1350" s="1">
        <v>43952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tr">
        <v>Future First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 s="4" t="str">
        <v>Term Life</v>
      </c>
      <c r="AX1350" s="4">
        <v>0</v>
      </c>
      <c r="AY1350" s="4">
        <v>0</v>
      </c>
      <c r="AZ1350" s="4">
        <v>0</v>
      </c>
      <c r="BA1350" s="4">
        <v>0</v>
      </c>
      <c r="BB1350" s="4">
        <v>0</v>
      </c>
      <c r="BC1350" s="4">
        <v>0</v>
      </c>
      <c r="BD1350" s="4">
        <v>0</v>
      </c>
      <c r="BE1350" s="4">
        <v>0</v>
      </c>
      <c r="BF1350" s="4">
        <v>0</v>
      </c>
      <c r="BG1350" s="4">
        <v>1</v>
      </c>
      <c r="BH1350" s="4">
        <v>0</v>
      </c>
      <c r="BI1350" s="4">
        <v>0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0</v>
      </c>
      <c r="BQ1350" t="str">
        <f>VLOOKUP(A1350,Misc!$A$3:$B$11,2,FALSE)</f>
        <v>SGD</v>
      </c>
      <c r="BR1350">
        <f>INDEX(FX!$B$30:$AK$48,MATCH(Data!BQ1350,FX!$A$30:$A$48,0),MATCH(Data!D1350,Period,0))</f>
        <v>1.4181735799999999</v>
      </c>
      <c r="BS1350">
        <f t="shared" si="358"/>
        <v>0</v>
      </c>
      <c r="BT1350">
        <f t="shared" si="359"/>
        <v>0</v>
      </c>
      <c r="BU1350">
        <f t="shared" si="360"/>
        <v>0</v>
      </c>
      <c r="BV1350">
        <f t="shared" si="361"/>
        <v>0</v>
      </c>
      <c r="BW1350">
        <f t="shared" si="362"/>
        <v>0</v>
      </c>
      <c r="BX1350">
        <f t="shared" si="363"/>
        <v>0</v>
      </c>
      <c r="BY1350">
        <f t="shared" si="364"/>
        <v>0</v>
      </c>
      <c r="BZ1350">
        <f t="shared" si="365"/>
        <v>0</v>
      </c>
      <c r="CA1350">
        <f t="shared" si="409"/>
        <v>0</v>
      </c>
      <c r="CB1350">
        <f t="shared" si="410"/>
        <v>0</v>
      </c>
      <c r="CC1350">
        <f t="shared" si="411"/>
        <v>0</v>
      </c>
      <c r="CD1350">
        <f t="shared" si="412"/>
        <v>0</v>
      </c>
      <c r="CE1350" s="4">
        <f t="shared" si="413"/>
        <v>0</v>
      </c>
      <c r="CF1350" s="4" t="str">
        <f t="shared" si="414"/>
        <v/>
      </c>
      <c r="CG1350" s="4">
        <f t="shared" si="415"/>
        <v>0</v>
      </c>
      <c r="CH1350" s="4" t="str">
        <f t="shared" si="416"/>
        <v/>
      </c>
      <c r="CI1350">
        <f>INDEX(FX!$B$114:$AK$132,MATCH(Data!BQ1350,FX!$A$114:$A$132,0),MATCH(Data!D1350,Period,0))</f>
        <v>1.3528119507908614</v>
      </c>
    </row>
    <row r="1351" spans="1:87" x14ac:dyDescent="0.15">
      <c r="A1351" t="s">
        <v>79</v>
      </c>
      <c r="B1351" s="1">
        <f t="shared" ref="B1351:C1351" si="420">B1350</f>
        <v>44044</v>
      </c>
      <c r="C1351" t="str">
        <f t="shared" si="420"/>
        <v>IFA/Broker</v>
      </c>
      <c r="D1351" s="1">
        <v>43983</v>
      </c>
      <c r="E1351">
        <v>4.3585240000000004E-2</v>
      </c>
      <c r="F1351">
        <v>3.6674335107121793E-2</v>
      </c>
      <c r="G1351">
        <v>4.3585240000000004E-2</v>
      </c>
      <c r="H1351">
        <v>3.6674335107121793E-2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tr">
        <v>Future First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4.3585240000000004E-2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3.6674335107121793E-2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 s="4" t="str">
        <v>Term Life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1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t="str">
        <f>VLOOKUP(A1351,Misc!$A$3:$B$11,2,FALSE)</f>
        <v>SGD</v>
      </c>
      <c r="BR1351">
        <f>INDEX(FX!$B$30:$AK$48,MATCH(Data!BQ1351,FX!$A$30:$A$48,0),MATCH(Data!D1351,Period,0))</f>
        <v>1.39321118</v>
      </c>
      <c r="BS1351">
        <f t="shared" si="358"/>
        <v>3.1284015392411657E-2</v>
      </c>
      <c r="BT1351">
        <f t="shared" si="359"/>
        <v>0</v>
      </c>
      <c r="BU1351">
        <f t="shared" si="360"/>
        <v>2.6323600925397247E-2</v>
      </c>
      <c r="BV1351">
        <f t="shared" si="361"/>
        <v>0</v>
      </c>
      <c r="BW1351">
        <f t="shared" si="362"/>
        <v>3.1284015392411657E-2</v>
      </c>
      <c r="BX1351">
        <f t="shared" si="363"/>
        <v>0</v>
      </c>
      <c r="BY1351">
        <f t="shared" si="364"/>
        <v>2.6323600925397247E-2</v>
      </c>
      <c r="BZ1351">
        <f t="shared" si="365"/>
        <v>0</v>
      </c>
      <c r="CA1351">
        <f t="shared" si="409"/>
        <v>0</v>
      </c>
      <c r="CB1351">
        <f t="shared" si="410"/>
        <v>0</v>
      </c>
      <c r="CC1351">
        <f t="shared" si="411"/>
        <v>0</v>
      </c>
      <c r="CD1351">
        <f t="shared" si="412"/>
        <v>0</v>
      </c>
      <c r="CE1351" s="4">
        <f t="shared" si="413"/>
        <v>0.84143932916560249</v>
      </c>
      <c r="CF1351" s="4" t="str">
        <f t="shared" si="414"/>
        <v/>
      </c>
      <c r="CG1351" s="4">
        <f t="shared" si="415"/>
        <v>1</v>
      </c>
      <c r="CH1351" s="4" t="str">
        <f t="shared" si="416"/>
        <v/>
      </c>
      <c r="CI1351">
        <f>INDEX(FX!$B$114:$AK$132,MATCH(Data!BQ1351,FX!$A$114:$A$132,0),MATCH(Data!D1351,Period,0))</f>
        <v>1.3528119507908614</v>
      </c>
    </row>
    <row r="1352" spans="1:87" x14ac:dyDescent="0.15">
      <c r="A1352" t="s">
        <v>79</v>
      </c>
      <c r="B1352" s="1">
        <f t="shared" ref="B1352:C1352" si="421">B1351</f>
        <v>44044</v>
      </c>
      <c r="C1352" t="str">
        <f t="shared" si="421"/>
        <v>IFA/Broker</v>
      </c>
      <c r="D1352" s="1">
        <v>44013</v>
      </c>
      <c r="E1352">
        <v>6.4201519999999998E-2</v>
      </c>
      <c r="F1352">
        <v>3.4734348991552519E-2</v>
      </c>
      <c r="G1352">
        <v>6.4201519999999998E-2</v>
      </c>
      <c r="H1352">
        <v>3.4734348991552519E-2</v>
      </c>
      <c r="I1352">
        <v>0.55996378667985836</v>
      </c>
      <c r="J1352">
        <v>0.5755703963539397</v>
      </c>
      <c r="K1352">
        <v>0.55996378667985836</v>
      </c>
      <c r="L1352">
        <v>0.5755703963539397</v>
      </c>
      <c r="M1352">
        <v>0</v>
      </c>
      <c r="N1352">
        <v>0</v>
      </c>
      <c r="O1352">
        <v>0</v>
      </c>
      <c r="P1352">
        <v>0</v>
      </c>
      <c r="Q1352" t="str">
        <v>Future First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6.4201519999999998E-2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3.4734348991552519E-2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 s="4" t="str">
        <v>Term Life</v>
      </c>
      <c r="AX1352" s="4">
        <v>0</v>
      </c>
      <c r="AY1352" s="4">
        <v>0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>
        <v>0</v>
      </c>
      <c r="BF1352" s="4">
        <v>0</v>
      </c>
      <c r="BG1352" s="4">
        <v>1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t="str">
        <f>VLOOKUP(A1352,Misc!$A$3:$B$11,2,FALSE)</f>
        <v>SGD</v>
      </c>
      <c r="BR1352">
        <f>INDEX(FX!$B$30:$AK$48,MATCH(Data!BQ1352,FX!$A$30:$A$48,0),MATCH(Data!D1352,Period,0))</f>
        <v>1.38879978</v>
      </c>
      <c r="BS1352">
        <f t="shared" si="358"/>
        <v>4.6228060318385125E-2</v>
      </c>
      <c r="BT1352">
        <f t="shared" si="359"/>
        <v>0</v>
      </c>
      <c r="BU1352">
        <f t="shared" si="360"/>
        <v>2.501033589705243E-2</v>
      </c>
      <c r="BV1352">
        <f t="shared" si="361"/>
        <v>0</v>
      </c>
      <c r="BW1352">
        <f t="shared" si="362"/>
        <v>4.6228060318385125E-2</v>
      </c>
      <c r="BX1352">
        <f t="shared" si="363"/>
        <v>0</v>
      </c>
      <c r="BY1352">
        <f t="shared" si="364"/>
        <v>2.501033589705243E-2</v>
      </c>
      <c r="BZ1352">
        <f t="shared" si="365"/>
        <v>0</v>
      </c>
      <c r="CA1352">
        <f t="shared" si="409"/>
        <v>0.39628637162568164</v>
      </c>
      <c r="CB1352">
        <f t="shared" si="410"/>
        <v>0.40733116928624158</v>
      </c>
      <c r="CC1352">
        <f t="shared" si="411"/>
        <v>0.39628637162568164</v>
      </c>
      <c r="CD1352">
        <f t="shared" si="412"/>
        <v>0.40733116928624158</v>
      </c>
      <c r="CE1352" s="4">
        <f t="shared" si="413"/>
        <v>0.54102066417668182</v>
      </c>
      <c r="CF1352" s="4" t="str">
        <f t="shared" si="414"/>
        <v/>
      </c>
      <c r="CG1352" s="4">
        <f t="shared" si="415"/>
        <v>1</v>
      </c>
      <c r="CH1352" s="4" t="str">
        <f t="shared" si="416"/>
        <v/>
      </c>
      <c r="CI1352">
        <f>INDEX(FX!$B$114:$AK$132,MATCH(Data!BQ1352,FX!$A$114:$A$132,0),MATCH(Data!D1352,Period,0))</f>
        <v>1.4130281200000001</v>
      </c>
    </row>
    <row r="1353" spans="1:87" x14ac:dyDescent="0.15">
      <c r="A1353" t="s">
        <v>79</v>
      </c>
      <c r="B1353" s="1">
        <f t="shared" ref="B1353:C1353" si="422">B1352</f>
        <v>44044</v>
      </c>
      <c r="C1353" t="str">
        <f t="shared" si="422"/>
        <v>IFA/Broker</v>
      </c>
      <c r="D1353" s="1">
        <v>44044</v>
      </c>
      <c r="E1353">
        <v>0.13559128000000004</v>
      </c>
      <c r="F1353">
        <v>7.4590230367779856E-2</v>
      </c>
      <c r="G1353">
        <v>0.13559128000000004</v>
      </c>
      <c r="H1353">
        <v>7.4590230367779856E-2</v>
      </c>
      <c r="I1353">
        <v>0.55996378667985836</v>
      </c>
      <c r="J1353">
        <v>0.5755703963539397</v>
      </c>
      <c r="K1353">
        <v>0.55996378667985836</v>
      </c>
      <c r="L1353">
        <v>0.5755703963539397</v>
      </c>
      <c r="M1353">
        <v>0</v>
      </c>
      <c r="N1353">
        <v>0</v>
      </c>
      <c r="O1353">
        <v>0</v>
      </c>
      <c r="P1353">
        <v>0</v>
      </c>
      <c r="Q1353" t="str">
        <v>Future First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0.13559128000000004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7.4590230367779856E-2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 s="4" t="str">
        <v>Term Life</v>
      </c>
      <c r="AX1353" s="4">
        <v>0</v>
      </c>
      <c r="AY1353" s="4">
        <v>0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1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t="str">
        <f>VLOOKUP(A1353,Misc!$A$3:$B$11,2,FALSE)</f>
        <v>SGD</v>
      </c>
      <c r="BR1353">
        <f>INDEX(FX!$B$30:$AK$48,MATCH(Data!BQ1353,FX!$A$30:$A$48,0),MATCH(Data!D1353,Period,0))</f>
        <v>1.3691308</v>
      </c>
      <c r="BS1353">
        <f t="shared" si="358"/>
        <v>9.9034569962197935E-2</v>
      </c>
      <c r="BT1353">
        <f t="shared" si="359"/>
        <v>0</v>
      </c>
      <c r="BU1353">
        <f t="shared" si="360"/>
        <v>5.4479988594062639E-2</v>
      </c>
      <c r="BV1353">
        <f t="shared" si="361"/>
        <v>0</v>
      </c>
      <c r="BW1353">
        <f t="shared" si="362"/>
        <v>9.9034569962197935E-2</v>
      </c>
      <c r="BX1353">
        <f t="shared" si="363"/>
        <v>0</v>
      </c>
      <c r="BY1353">
        <f t="shared" si="364"/>
        <v>5.4479988594062639E-2</v>
      </c>
      <c r="BZ1353">
        <f t="shared" si="365"/>
        <v>0</v>
      </c>
      <c r="CA1353">
        <f t="shared" si="409"/>
        <v>0.39628637162568164</v>
      </c>
      <c r="CB1353">
        <f t="shared" si="410"/>
        <v>0.40733116928624158</v>
      </c>
      <c r="CC1353">
        <f t="shared" si="411"/>
        <v>0.39628637162568164</v>
      </c>
      <c r="CD1353">
        <f t="shared" si="412"/>
        <v>0.40733116928624158</v>
      </c>
      <c r="CE1353" s="4">
        <f t="shared" si="413"/>
        <v>0.55011082104822551</v>
      </c>
      <c r="CF1353" s="4" t="str">
        <f t="shared" si="414"/>
        <v/>
      </c>
      <c r="CG1353" s="4">
        <f t="shared" si="415"/>
        <v>1</v>
      </c>
      <c r="CH1353" s="4" t="str">
        <f t="shared" si="416"/>
        <v/>
      </c>
      <c r="CI1353">
        <f>INDEX(FX!$B$114:$AK$132,MATCH(Data!BQ1353,FX!$A$114:$A$132,0),MATCH(Data!D1353,Period,0))</f>
        <v>1.4130281200000001</v>
      </c>
    </row>
    <row r="1354" spans="1:87" x14ac:dyDescent="0.15">
      <c r="A1354" t="s">
        <v>79</v>
      </c>
      <c r="B1354" s="1">
        <f t="shared" ref="B1354:C1354" si="423">B1353</f>
        <v>44044</v>
      </c>
      <c r="C1354" t="str">
        <f t="shared" si="423"/>
        <v>IFA/Broker</v>
      </c>
      <c r="D1354" s="1">
        <v>44075</v>
      </c>
      <c r="E1354">
        <v>0.20637899999999998</v>
      </c>
      <c r="F1354">
        <v>0.14446529999999999</v>
      </c>
      <c r="G1354">
        <v>0.20637899999999998</v>
      </c>
      <c r="H1354">
        <v>0.14446529999999999</v>
      </c>
      <c r="I1354">
        <v>0.55996378667985836</v>
      </c>
      <c r="J1354">
        <v>0.5755703963539397</v>
      </c>
      <c r="K1354">
        <v>0.55996378667985836</v>
      </c>
      <c r="L1354">
        <v>0.5755703963539397</v>
      </c>
      <c r="M1354">
        <v>0</v>
      </c>
      <c r="N1354">
        <v>0</v>
      </c>
      <c r="O1354">
        <v>0</v>
      </c>
      <c r="P1354">
        <v>0</v>
      </c>
      <c r="Q1354" t="str">
        <v>Future First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0.20637899999999998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0.14446529999999999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 s="4" t="str">
        <v>Term Life</v>
      </c>
      <c r="AX1354" s="4">
        <v>0</v>
      </c>
      <c r="AY1354" s="4">
        <v>0</v>
      </c>
      <c r="AZ1354" s="4">
        <v>0</v>
      </c>
      <c r="BA1354" s="4">
        <v>0</v>
      </c>
      <c r="BB1354" s="4">
        <v>0</v>
      </c>
      <c r="BC1354" s="4">
        <v>0</v>
      </c>
      <c r="BD1354" s="4">
        <v>0</v>
      </c>
      <c r="BE1354" s="4">
        <v>0</v>
      </c>
      <c r="BF1354" s="4">
        <v>0</v>
      </c>
      <c r="BG1354" s="4">
        <v>1</v>
      </c>
      <c r="BH1354" s="4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4">
        <v>0</v>
      </c>
      <c r="BQ1354" t="str">
        <f>VLOOKUP(A1354,Misc!$A$3:$B$11,2,FALSE)</f>
        <v>SGD</v>
      </c>
      <c r="BR1354">
        <f>INDEX(FX!$B$30:$AK$48,MATCH(Data!BQ1354,FX!$A$30:$A$48,0),MATCH(Data!D1354,Period,0))</f>
        <v>1.3691308</v>
      </c>
      <c r="BS1354">
        <f t="shared" si="358"/>
        <v>0</v>
      </c>
      <c r="BT1354">
        <f t="shared" si="359"/>
        <v>0.15073724146736014</v>
      </c>
      <c r="BU1354">
        <f t="shared" si="360"/>
        <v>0</v>
      </c>
      <c r="BV1354">
        <f t="shared" si="361"/>
        <v>0.10551606902715212</v>
      </c>
      <c r="BW1354">
        <f t="shared" si="362"/>
        <v>0</v>
      </c>
      <c r="BX1354">
        <f t="shared" si="363"/>
        <v>0.15073724146736014</v>
      </c>
      <c r="BY1354">
        <f t="shared" si="364"/>
        <v>0</v>
      </c>
      <c r="BZ1354">
        <f t="shared" si="365"/>
        <v>0.10551606902715212</v>
      </c>
      <c r="CA1354">
        <f t="shared" si="409"/>
        <v>0.39628637162568164</v>
      </c>
      <c r="CB1354">
        <f t="shared" si="410"/>
        <v>0.40733116928624158</v>
      </c>
      <c r="CC1354">
        <f t="shared" si="411"/>
        <v>0.39628637162568164</v>
      </c>
      <c r="CD1354">
        <f t="shared" si="412"/>
        <v>0.40733116928624158</v>
      </c>
      <c r="CE1354" s="4" t="str">
        <f t="shared" si="413"/>
        <v/>
      </c>
      <c r="CF1354" s="4">
        <f t="shared" si="414"/>
        <v>0.70000000000000007</v>
      </c>
      <c r="CG1354" s="4" t="str">
        <f t="shared" si="415"/>
        <v/>
      </c>
      <c r="CH1354" s="4">
        <f t="shared" si="416"/>
        <v>1</v>
      </c>
      <c r="CI1354">
        <f>INDEX(FX!$B$114:$AK$132,MATCH(Data!BQ1354,FX!$A$114:$A$132,0),MATCH(Data!D1354,Period,0))</f>
        <v>1.4130281200000001</v>
      </c>
    </row>
    <row r="1355" spans="1:87" x14ac:dyDescent="0.15">
      <c r="A1355" t="s">
        <v>79</v>
      </c>
      <c r="B1355" s="1">
        <f t="shared" ref="B1355:C1355" si="424">B1354</f>
        <v>44044</v>
      </c>
      <c r="C1355" t="str">
        <f t="shared" si="424"/>
        <v>IFA/Broker</v>
      </c>
      <c r="D1355" s="1">
        <v>44105</v>
      </c>
      <c r="E1355">
        <v>0.37651000000000001</v>
      </c>
      <c r="F1355">
        <v>0.26355700000000004</v>
      </c>
      <c r="G1355">
        <v>0.37651000000000001</v>
      </c>
      <c r="H1355">
        <v>0.26355700000000004</v>
      </c>
      <c r="I1355">
        <v>0.55996378667985836</v>
      </c>
      <c r="J1355">
        <v>0.5755703963539397</v>
      </c>
      <c r="K1355">
        <v>0.55996378667985836</v>
      </c>
      <c r="L1355">
        <v>0.5755703963539397</v>
      </c>
      <c r="M1355">
        <v>0</v>
      </c>
      <c r="N1355">
        <v>0</v>
      </c>
      <c r="O1355">
        <v>0</v>
      </c>
      <c r="P1355">
        <v>0</v>
      </c>
      <c r="Q1355" t="str">
        <v>Future First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0.37651000000000001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0.26355700000000004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 s="4" t="str">
        <v>Term Life</v>
      </c>
      <c r="AX1355" s="4">
        <v>0</v>
      </c>
      <c r="AY1355" s="4">
        <v>0</v>
      </c>
      <c r="AZ1355" s="4">
        <v>0</v>
      </c>
      <c r="BA1355" s="4">
        <v>0</v>
      </c>
      <c r="BB1355" s="4">
        <v>0</v>
      </c>
      <c r="BC1355" s="4">
        <v>0</v>
      </c>
      <c r="BD1355" s="4">
        <v>0</v>
      </c>
      <c r="BE1355" s="4">
        <v>0</v>
      </c>
      <c r="BF1355" s="4">
        <v>0</v>
      </c>
      <c r="BG1355" s="4">
        <v>1</v>
      </c>
      <c r="BH1355" s="4">
        <v>0</v>
      </c>
      <c r="BI1355" s="4">
        <v>0</v>
      </c>
      <c r="BJ1355" s="4">
        <v>0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4">
        <v>0</v>
      </c>
      <c r="BQ1355" t="str">
        <f>VLOOKUP(A1355,Misc!$A$3:$B$11,2,FALSE)</f>
        <v>SGD</v>
      </c>
      <c r="BR1355">
        <f>INDEX(FX!$B$30:$AK$48,MATCH(Data!BQ1355,FX!$A$30:$A$48,0),MATCH(Data!D1355,Period,0))</f>
        <v>1.3691308</v>
      </c>
      <c r="BS1355">
        <f t="shared" si="358"/>
        <v>0</v>
      </c>
      <c r="BT1355">
        <f t="shared" si="359"/>
        <v>0.27499929152130681</v>
      </c>
      <c r="BU1355">
        <f t="shared" si="360"/>
        <v>0</v>
      </c>
      <c r="BV1355">
        <f t="shared" si="361"/>
        <v>0.19249950406491478</v>
      </c>
      <c r="BW1355">
        <f t="shared" si="362"/>
        <v>0</v>
      </c>
      <c r="BX1355">
        <f t="shared" si="363"/>
        <v>0.27499929152130681</v>
      </c>
      <c r="BY1355">
        <f t="shared" si="364"/>
        <v>0</v>
      </c>
      <c r="BZ1355">
        <f t="shared" si="365"/>
        <v>0.19249950406491478</v>
      </c>
      <c r="CA1355">
        <f t="shared" si="409"/>
        <v>0.39628637162568164</v>
      </c>
      <c r="CB1355">
        <f t="shared" si="410"/>
        <v>0.40733116928624158</v>
      </c>
      <c r="CC1355">
        <f t="shared" si="411"/>
        <v>0.39628637162568164</v>
      </c>
      <c r="CD1355">
        <f t="shared" si="412"/>
        <v>0.40733116928624158</v>
      </c>
      <c r="CE1355" s="4" t="str">
        <f t="shared" si="413"/>
        <v/>
      </c>
      <c r="CF1355" s="4">
        <f t="shared" si="414"/>
        <v>0.70000000000000007</v>
      </c>
      <c r="CG1355" s="4" t="str">
        <f t="shared" si="415"/>
        <v/>
      </c>
      <c r="CH1355" s="4">
        <f t="shared" si="416"/>
        <v>1</v>
      </c>
      <c r="CI1355">
        <f>INDEX(FX!$B$114:$AK$132,MATCH(Data!BQ1355,FX!$A$114:$A$132,0),MATCH(Data!D1355,Period,0))</f>
        <v>1.4130281200000001</v>
      </c>
    </row>
    <row r="1356" spans="1:87" x14ac:dyDescent="0.15">
      <c r="A1356" t="s">
        <v>79</v>
      </c>
      <c r="B1356" s="1">
        <f t="shared" ref="B1356:C1356" si="425">B1355</f>
        <v>44044</v>
      </c>
      <c r="C1356" t="str">
        <f t="shared" si="425"/>
        <v>IFA/Broker</v>
      </c>
      <c r="D1356" s="1">
        <v>44136</v>
      </c>
      <c r="E1356">
        <v>0.429456</v>
      </c>
      <c r="F1356">
        <v>0.30061919999999998</v>
      </c>
      <c r="G1356">
        <v>0.429456</v>
      </c>
      <c r="H1356">
        <v>0.30061919999999998</v>
      </c>
      <c r="I1356">
        <v>0.55996378667985836</v>
      </c>
      <c r="J1356">
        <v>0.5755703963539397</v>
      </c>
      <c r="K1356">
        <v>0.55996378667985836</v>
      </c>
      <c r="L1356">
        <v>0.5755703963539397</v>
      </c>
      <c r="M1356">
        <v>0</v>
      </c>
      <c r="N1356">
        <v>0</v>
      </c>
      <c r="O1356">
        <v>0</v>
      </c>
      <c r="P1356">
        <v>0</v>
      </c>
      <c r="Q1356" t="str">
        <v>Future First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0.429456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0.30061919999999998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 s="4" t="str">
        <v>Term Life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1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t="str">
        <f>VLOOKUP(A1356,Misc!$A$3:$B$11,2,FALSE)</f>
        <v>SGD</v>
      </c>
      <c r="BR1356">
        <f>INDEX(FX!$B$30:$AK$48,MATCH(Data!BQ1356,FX!$A$30:$A$48,0),MATCH(Data!D1356,Period,0))</f>
        <v>1.3691308</v>
      </c>
      <c r="BS1356">
        <f t="shared" si="358"/>
        <v>0</v>
      </c>
      <c r="BT1356">
        <f t="shared" si="359"/>
        <v>0.31367054192338673</v>
      </c>
      <c r="BU1356">
        <f t="shared" si="360"/>
        <v>0</v>
      </c>
      <c r="BV1356">
        <f t="shared" si="361"/>
        <v>0.21956937934637069</v>
      </c>
      <c r="BW1356">
        <f t="shared" si="362"/>
        <v>0</v>
      </c>
      <c r="BX1356">
        <f t="shared" si="363"/>
        <v>0.31367054192338673</v>
      </c>
      <c r="BY1356">
        <f t="shared" si="364"/>
        <v>0</v>
      </c>
      <c r="BZ1356">
        <f t="shared" si="365"/>
        <v>0.21956937934637069</v>
      </c>
      <c r="CA1356">
        <f t="shared" si="409"/>
        <v>0.39628637162568164</v>
      </c>
      <c r="CB1356">
        <f t="shared" si="410"/>
        <v>0.40733116928624158</v>
      </c>
      <c r="CC1356">
        <f t="shared" si="411"/>
        <v>0.39628637162568164</v>
      </c>
      <c r="CD1356">
        <f t="shared" si="412"/>
        <v>0.40733116928624158</v>
      </c>
      <c r="CE1356" s="4" t="str">
        <f t="shared" si="413"/>
        <v/>
      </c>
      <c r="CF1356" s="4">
        <f t="shared" si="414"/>
        <v>0.7</v>
      </c>
      <c r="CG1356" s="4" t="str">
        <f t="shared" si="415"/>
        <v/>
      </c>
      <c r="CH1356" s="4">
        <f t="shared" si="416"/>
        <v>1</v>
      </c>
      <c r="CI1356">
        <f>INDEX(FX!$B$114:$AK$132,MATCH(Data!BQ1356,FX!$A$114:$A$132,0),MATCH(Data!D1356,Period,0))</f>
        <v>1.4130281200000001</v>
      </c>
    </row>
    <row r="1357" spans="1:87" x14ac:dyDescent="0.15">
      <c r="A1357" t="s">
        <v>79</v>
      </c>
      <c r="B1357" s="1">
        <f t="shared" ref="B1357:C1357" si="426">B1356</f>
        <v>44044</v>
      </c>
      <c r="C1357" t="str">
        <f t="shared" si="426"/>
        <v>IFA/Broker</v>
      </c>
      <c r="D1357" s="1">
        <v>44166</v>
      </c>
      <c r="E1357">
        <v>0.6086950000000001</v>
      </c>
      <c r="F1357">
        <v>0.42608649999999998</v>
      </c>
      <c r="G1357">
        <v>0.6086950000000001</v>
      </c>
      <c r="H1357">
        <v>0.42608649999999998</v>
      </c>
      <c r="I1357">
        <v>0.55996378667985836</v>
      </c>
      <c r="J1357">
        <v>0.5755703963539397</v>
      </c>
      <c r="K1357">
        <v>0.55996378667985836</v>
      </c>
      <c r="L1357">
        <v>0.5755703963539397</v>
      </c>
      <c r="M1357">
        <v>0</v>
      </c>
      <c r="N1357">
        <v>0</v>
      </c>
      <c r="O1357">
        <v>0</v>
      </c>
      <c r="P1357">
        <v>0</v>
      </c>
      <c r="Q1357" t="str">
        <v>Future First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0.6086950000000001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0.42608649999999998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 s="4" t="str">
        <v>Term Life</v>
      </c>
      <c r="AX1357" s="4">
        <v>0</v>
      </c>
      <c r="AY1357" s="4">
        <v>0</v>
      </c>
      <c r="AZ1357" s="4">
        <v>0</v>
      </c>
      <c r="BA1357" s="4">
        <v>0</v>
      </c>
      <c r="BB1357" s="4">
        <v>0</v>
      </c>
      <c r="BC1357" s="4">
        <v>0</v>
      </c>
      <c r="BD1357" s="4">
        <v>0</v>
      </c>
      <c r="BE1357" s="4">
        <v>0</v>
      </c>
      <c r="BF1357" s="4">
        <v>0</v>
      </c>
      <c r="BG1357" s="4">
        <v>1</v>
      </c>
      <c r="BH1357" s="4">
        <v>0</v>
      </c>
      <c r="BI1357" s="4">
        <v>0</v>
      </c>
      <c r="BJ1357" s="4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4">
        <v>0</v>
      </c>
      <c r="BQ1357" t="str">
        <f>VLOOKUP(A1357,Misc!$A$3:$B$11,2,FALSE)</f>
        <v>SGD</v>
      </c>
      <c r="BR1357">
        <f>INDEX(FX!$B$30:$AK$48,MATCH(Data!BQ1357,FX!$A$30:$A$48,0),MATCH(Data!D1357,Period,0))</f>
        <v>1.3691308</v>
      </c>
      <c r="BS1357">
        <f t="shared" si="358"/>
        <v>0</v>
      </c>
      <c r="BT1357">
        <f t="shared" si="359"/>
        <v>0.44458498778933331</v>
      </c>
      <c r="BU1357">
        <f t="shared" si="360"/>
        <v>0</v>
      </c>
      <c r="BV1357">
        <f t="shared" si="361"/>
        <v>0.31120949145253324</v>
      </c>
      <c r="BW1357">
        <f t="shared" si="362"/>
        <v>0</v>
      </c>
      <c r="BX1357">
        <f t="shared" si="363"/>
        <v>0.44458498778933331</v>
      </c>
      <c r="BY1357">
        <f t="shared" si="364"/>
        <v>0</v>
      </c>
      <c r="BZ1357">
        <f t="shared" si="365"/>
        <v>0.31120949145253324</v>
      </c>
      <c r="CA1357">
        <f t="shared" si="409"/>
        <v>0.39628637162568164</v>
      </c>
      <c r="CB1357">
        <f t="shared" si="410"/>
        <v>0.40733116928624158</v>
      </c>
      <c r="CC1357">
        <f t="shared" si="411"/>
        <v>0.39628637162568164</v>
      </c>
      <c r="CD1357">
        <f t="shared" si="412"/>
        <v>0.40733116928624158</v>
      </c>
      <c r="CE1357" s="4" t="str">
        <f t="shared" si="413"/>
        <v/>
      </c>
      <c r="CF1357" s="4">
        <f t="shared" si="414"/>
        <v>0.69999999999999984</v>
      </c>
      <c r="CG1357" s="4" t="str">
        <f t="shared" si="415"/>
        <v/>
      </c>
      <c r="CH1357" s="4">
        <f t="shared" si="416"/>
        <v>1</v>
      </c>
      <c r="CI1357">
        <f>INDEX(FX!$B$114:$AK$132,MATCH(Data!BQ1357,FX!$A$114:$A$132,0),MATCH(Data!D1357,Period,0))</f>
        <v>1.4130281200000001</v>
      </c>
    </row>
    <row r="1358" spans="1:87" x14ac:dyDescent="0.15">
      <c r="A1358" t="s">
        <v>79</v>
      </c>
      <c r="B1358" s="1">
        <f t="shared" ref="B1358" si="427">B1357</f>
        <v>44044</v>
      </c>
      <c r="C1358" t="s">
        <v>45</v>
      </c>
      <c r="D1358" s="1">
        <v>43831</v>
      </c>
      <c r="E1358">
        <f t="array" ref="E1358:E1369">TRANSPOSE('[16]OVERALL_Key Metrics P1'!$F$6:$Q$6)/1000</f>
        <v>0.32507075200000002</v>
      </c>
      <c r="F1358">
        <f t="array" ref="F1358:F1369">TRANSPOSE('[16]OVERALL_Key Metrics P1'!$F$11:$Q$11)/1000</f>
        <v>0.21022210828246268</v>
      </c>
      <c r="G1358">
        <f t="array" ref="G1358:G1369">TRANSPOSE('[16]OVERALL_Key Metrics P1'!$F$16:$Q$16)/1000</f>
        <v>0.32507075200000002</v>
      </c>
      <c r="H1358">
        <f t="array" ref="H1358:H1369">TRANSPOSE('[16]OVERALL_Key Metrics P1'!$F$21:$Q$21)/1000</f>
        <v>0.21022210828246268</v>
      </c>
      <c r="I1358">
        <f t="array" ref="I1358:I1369">TRANSPOSE('[16]OVERALL_Key Metrics P1'!$F$7:$Q$7)/1000</f>
        <v>0.5270000199999999</v>
      </c>
      <c r="J1358">
        <f t="array" ref="J1358:J1369">TRANSPOSE('[16]OVERALL_Key Metrics P1'!$F$12:$Q$12)/1000</f>
        <v>0.42293370690091842</v>
      </c>
      <c r="K1358">
        <f t="array" ref="K1358:K1369">TRANSPOSE('[16]OVERALL_Key Metrics P1'!$F$17:$Q$17)/1000</f>
        <v>0.5270000199999999</v>
      </c>
      <c r="L1358">
        <f t="array" ref="L1358:L1369">TRANSPOSE('[16]OVERALL_Key Metrics P1'!$F$22:$Q$22)/1000</f>
        <v>0.42293370690091842</v>
      </c>
      <c r="M1358">
        <f t="array" ref="M1358:M1369">TRANSPOSE('[16]OVERALL_Key Metrics P1'!$F$9:$Q$9)/1000</f>
        <v>0.144370735</v>
      </c>
      <c r="N1358">
        <f t="array" ref="N1358:N1369">TRANSPOSE('[16]OVERALL_Key Metrics P1'!$F$14:$Q$14)/1000</f>
        <v>0.10416541690599999</v>
      </c>
      <c r="O1358">
        <f t="array" ref="O1358:O1369">TRANSPOSE('[16]OVERALL_Key Metrics P1'!$F$19:$Q$19)/1000</f>
        <v>0.144370735</v>
      </c>
      <c r="P1358">
        <f t="array" ref="P1358:P1369">TRANSPOSE('[16]OVERALL_Key Metrics P1'!$F$24:$Q$24)/1000</f>
        <v>0.10416541690599999</v>
      </c>
      <c r="BQ1358" t="str">
        <f>VLOOKUP(A1358,Misc!$A$3:$B$11,2,FALSE)</f>
        <v>SGD</v>
      </c>
      <c r="BR1358">
        <f>INDEX(FX!$B$30:$AK$48,MATCH(Data!BQ1358,FX!$A$30:$A$48,0),MATCH(Data!D1358,Period,0))</f>
        <v>1.3503418700000001</v>
      </c>
      <c r="BS1358">
        <f t="shared" si="358"/>
        <v>0.24073218732379231</v>
      </c>
      <c r="BT1358">
        <f t="shared" si="359"/>
        <v>0</v>
      </c>
      <c r="BU1358">
        <f t="shared" si="360"/>
        <v>0.15568065610115658</v>
      </c>
      <c r="BV1358">
        <f t="shared" si="361"/>
        <v>0</v>
      </c>
      <c r="BW1358">
        <f t="shared" si="362"/>
        <v>0.24073218732379231</v>
      </c>
      <c r="BX1358">
        <f t="shared" si="363"/>
        <v>0</v>
      </c>
      <c r="BY1358">
        <f t="shared" si="364"/>
        <v>0.15568065610115658</v>
      </c>
      <c r="BZ1358">
        <f t="shared" si="365"/>
        <v>0</v>
      </c>
      <c r="CA1358">
        <f t="shared" si="409"/>
        <v>0.38955896249431621</v>
      </c>
      <c r="CB1358">
        <f t="shared" si="410"/>
        <v>0.31263303569551482</v>
      </c>
      <c r="CC1358">
        <f t="shared" si="411"/>
        <v>0.38955896249431621</v>
      </c>
      <c r="CD1358">
        <f t="shared" si="412"/>
        <v>0.31263303569551482</v>
      </c>
      <c r="CE1358" s="4">
        <f t="shared" si="413"/>
        <v>0.64669647142681941</v>
      </c>
      <c r="CF1358" s="4" t="str">
        <f t="shared" si="414"/>
        <v/>
      </c>
      <c r="CG1358" s="4">
        <f t="shared" si="415"/>
        <v>1</v>
      </c>
      <c r="CH1358" s="4" t="str">
        <f t="shared" si="416"/>
        <v/>
      </c>
      <c r="CI1358">
        <f>INDEX(FX!$B$114:$AK$132,MATCH(Data!BQ1358,FX!$A$114:$A$132,0),MATCH(Data!D1358,Period,0))</f>
        <v>1.3528119507908614</v>
      </c>
    </row>
    <row r="1359" spans="1:87" x14ac:dyDescent="0.15">
      <c r="A1359" t="s">
        <v>79</v>
      </c>
      <c r="B1359" s="1">
        <f t="shared" ref="B1359" si="428">B1358</f>
        <v>44044</v>
      </c>
      <c r="C1359" t="s">
        <v>45</v>
      </c>
      <c r="D1359" s="1">
        <v>43862</v>
      </c>
      <c r="E1359">
        <v>0.45835607500000003</v>
      </c>
      <c r="F1359">
        <v>0.34189336166180917</v>
      </c>
      <c r="G1359">
        <v>0.45835607500000003</v>
      </c>
      <c r="H1359">
        <v>0.34189336166180917</v>
      </c>
      <c r="I1359">
        <v>0.50100000000000011</v>
      </c>
      <c r="J1359">
        <v>0.40726301436648665</v>
      </c>
      <c r="K1359">
        <v>0.50100000000000011</v>
      </c>
      <c r="L1359">
        <v>0.40726301436648665</v>
      </c>
      <c r="M1359">
        <v>0.23926916999999998</v>
      </c>
      <c r="N1359">
        <v>0.26683070150400007</v>
      </c>
      <c r="O1359">
        <v>0.23926916999999998</v>
      </c>
      <c r="P1359">
        <v>0.26683070150400007</v>
      </c>
      <c r="BQ1359" t="str">
        <f>VLOOKUP(A1359,Misc!$A$3:$B$11,2,FALSE)</f>
        <v>SGD</v>
      </c>
      <c r="BR1359">
        <f>INDEX(FX!$B$30:$AK$48,MATCH(Data!BQ1359,FX!$A$30:$A$48,0),MATCH(Data!D1359,Period,0))</f>
        <v>1.38904027</v>
      </c>
      <c r="BS1359">
        <f t="shared" si="358"/>
        <v>0.3299804079834201</v>
      </c>
      <c r="BT1359">
        <f t="shared" si="359"/>
        <v>0</v>
      </c>
      <c r="BU1359">
        <f t="shared" si="360"/>
        <v>0.24613639290803943</v>
      </c>
      <c r="BV1359">
        <f t="shared" si="361"/>
        <v>0</v>
      </c>
      <c r="BW1359">
        <f t="shared" si="362"/>
        <v>0.3299804079834201</v>
      </c>
      <c r="BX1359">
        <f t="shared" si="363"/>
        <v>0</v>
      </c>
      <c r="BY1359">
        <f t="shared" si="364"/>
        <v>0.24613639290803943</v>
      </c>
      <c r="BZ1359">
        <f t="shared" si="365"/>
        <v>0</v>
      </c>
      <c r="CA1359">
        <f t="shared" si="409"/>
        <v>0.37033972068853527</v>
      </c>
      <c r="CB1359">
        <f t="shared" si="410"/>
        <v>0.30104924348753603</v>
      </c>
      <c r="CC1359">
        <f t="shared" si="411"/>
        <v>0.37033972068853527</v>
      </c>
      <c r="CD1359">
        <f t="shared" si="412"/>
        <v>0.30104924348753603</v>
      </c>
      <c r="CE1359" s="4">
        <f t="shared" si="413"/>
        <v>0.74591214191239674</v>
      </c>
      <c r="CF1359" s="4" t="str">
        <f t="shared" si="414"/>
        <v/>
      </c>
      <c r="CG1359" s="4">
        <f t="shared" si="415"/>
        <v>1</v>
      </c>
      <c r="CH1359" s="4" t="str">
        <f t="shared" si="416"/>
        <v/>
      </c>
      <c r="CI1359">
        <f>INDEX(FX!$B$114:$AK$132,MATCH(Data!BQ1359,FX!$A$114:$A$132,0),MATCH(Data!D1359,Period,0))</f>
        <v>1.3528119507908614</v>
      </c>
    </row>
    <row r="1360" spans="1:87" x14ac:dyDescent="0.15">
      <c r="A1360" t="s">
        <v>79</v>
      </c>
      <c r="B1360" s="1">
        <f t="shared" ref="B1360" si="429">B1359</f>
        <v>44044</v>
      </c>
      <c r="C1360" t="s">
        <v>45</v>
      </c>
      <c r="D1360" s="1">
        <v>43891</v>
      </c>
      <c r="E1360">
        <v>0.27236186600000001</v>
      </c>
      <c r="F1360">
        <v>8.4085319494093438E-2</v>
      </c>
      <c r="G1360">
        <v>0.27236186600000001</v>
      </c>
      <c r="H1360">
        <v>8.4085319494093438E-2</v>
      </c>
      <c r="I1360">
        <v>0.50630001000000002</v>
      </c>
      <c r="J1360">
        <v>0.4207381779728705</v>
      </c>
      <c r="K1360">
        <v>0.50630001000000002</v>
      </c>
      <c r="L1360">
        <v>0.4207381779728705</v>
      </c>
      <c r="M1360">
        <v>0.22364751000000008</v>
      </c>
      <c r="N1360">
        <v>0.21438512317356709</v>
      </c>
      <c r="O1360">
        <v>0.22364751000000008</v>
      </c>
      <c r="P1360">
        <v>0.21438512317356709</v>
      </c>
      <c r="BQ1360" t="str">
        <f>VLOOKUP(A1360,Misc!$A$3:$B$11,2,FALSE)</f>
        <v>SGD</v>
      </c>
      <c r="BR1360">
        <f>INDEX(FX!$B$30:$AK$48,MATCH(Data!BQ1360,FX!$A$30:$A$48,0),MATCH(Data!D1360,Period,0))</f>
        <v>1.4159357299999999</v>
      </c>
      <c r="BS1360">
        <f t="shared" si="358"/>
        <v>0.19235468123966334</v>
      </c>
      <c r="BT1360">
        <f t="shared" si="359"/>
        <v>0</v>
      </c>
      <c r="BU1360">
        <f t="shared" si="360"/>
        <v>5.938498316875826E-2</v>
      </c>
      <c r="BV1360">
        <f t="shared" si="361"/>
        <v>0</v>
      </c>
      <c r="BW1360">
        <f t="shared" si="362"/>
        <v>0.19235468123966334</v>
      </c>
      <c r="BX1360">
        <f t="shared" si="363"/>
        <v>0</v>
      </c>
      <c r="BY1360">
        <f t="shared" si="364"/>
        <v>5.938498316875826E-2</v>
      </c>
      <c r="BZ1360">
        <f t="shared" si="365"/>
        <v>0</v>
      </c>
      <c r="CA1360">
        <f t="shared" si="409"/>
        <v>0.37425749358882748</v>
      </c>
      <c r="CB1360">
        <f t="shared" si="410"/>
        <v>0.31101009843009197</v>
      </c>
      <c r="CC1360">
        <f t="shared" si="411"/>
        <v>0.37425749358882748</v>
      </c>
      <c r="CD1360">
        <f t="shared" si="412"/>
        <v>0.31101009843009197</v>
      </c>
      <c r="CE1360" s="4">
        <f t="shared" si="413"/>
        <v>0.30872647749480991</v>
      </c>
      <c r="CF1360" s="4" t="str">
        <f t="shared" si="414"/>
        <v/>
      </c>
      <c r="CG1360" s="4">
        <f t="shared" si="415"/>
        <v>1</v>
      </c>
      <c r="CH1360" s="4" t="str">
        <f t="shared" si="416"/>
        <v/>
      </c>
      <c r="CI1360">
        <f>INDEX(FX!$B$114:$AK$132,MATCH(Data!BQ1360,FX!$A$114:$A$132,0),MATCH(Data!D1360,Period,0))</f>
        <v>1.3528119507908614</v>
      </c>
    </row>
    <row r="1361" spans="1:87" x14ac:dyDescent="0.15">
      <c r="A1361" t="s">
        <v>79</v>
      </c>
      <c r="B1361" s="1">
        <f t="shared" ref="B1361" si="430">B1360</f>
        <v>44044</v>
      </c>
      <c r="C1361" t="s">
        <v>45</v>
      </c>
      <c r="D1361" s="1">
        <v>43922</v>
      </c>
      <c r="E1361">
        <v>0.22738833899999997</v>
      </c>
      <c r="F1361">
        <v>0.13683439352547058</v>
      </c>
      <c r="G1361">
        <v>0.22738833899999997</v>
      </c>
      <c r="H1361">
        <v>0.13683439352547058</v>
      </c>
      <c r="I1361">
        <v>0.52149998000000009</v>
      </c>
      <c r="J1361">
        <v>0.42503912635910407</v>
      </c>
      <c r="K1361">
        <v>0.52149998000000009</v>
      </c>
      <c r="L1361">
        <v>0.42503912635910407</v>
      </c>
      <c r="M1361">
        <v>0.246084042</v>
      </c>
      <c r="N1361">
        <v>0.18003845220290504</v>
      </c>
      <c r="O1361">
        <v>0.246084042</v>
      </c>
      <c r="P1361">
        <v>0.18003845220290504</v>
      </c>
      <c r="BQ1361" t="str">
        <f>VLOOKUP(A1361,Misc!$A$3:$B$11,2,FALSE)</f>
        <v>SGD</v>
      </c>
      <c r="BR1361">
        <f>INDEX(FX!$B$30:$AK$48,MATCH(Data!BQ1361,FX!$A$30:$A$48,0),MATCH(Data!D1361,Period,0))</f>
        <v>1.4249876400000001</v>
      </c>
      <c r="BS1361">
        <f t="shared" si="358"/>
        <v>0.15957214828894933</v>
      </c>
      <c r="BT1361">
        <f t="shared" si="359"/>
        <v>0</v>
      </c>
      <c r="BU1361">
        <f t="shared" si="360"/>
        <v>9.6024968697602575E-2</v>
      </c>
      <c r="BV1361">
        <f t="shared" si="361"/>
        <v>0</v>
      </c>
      <c r="BW1361">
        <f t="shared" si="362"/>
        <v>0.15957214828894933</v>
      </c>
      <c r="BX1361">
        <f t="shared" si="363"/>
        <v>0</v>
      </c>
      <c r="BY1361">
        <f t="shared" si="364"/>
        <v>9.6024968697602575E-2</v>
      </c>
      <c r="BZ1361">
        <f t="shared" si="365"/>
        <v>0</v>
      </c>
      <c r="CA1361">
        <f t="shared" si="409"/>
        <v>0.38549332721013319</v>
      </c>
      <c r="CB1361">
        <f t="shared" si="410"/>
        <v>0.3141893639471649</v>
      </c>
      <c r="CC1361">
        <f t="shared" si="411"/>
        <v>0.38549332721013319</v>
      </c>
      <c r="CD1361">
        <f t="shared" si="412"/>
        <v>0.3141893639471649</v>
      </c>
      <c r="CE1361" s="4">
        <f t="shared" si="413"/>
        <v>0.60176521860019649</v>
      </c>
      <c r="CF1361" s="4" t="str">
        <f t="shared" si="414"/>
        <v/>
      </c>
      <c r="CG1361" s="4">
        <f t="shared" si="415"/>
        <v>1</v>
      </c>
      <c r="CH1361" s="4" t="str">
        <f t="shared" si="416"/>
        <v/>
      </c>
      <c r="CI1361">
        <f>INDEX(FX!$B$114:$AK$132,MATCH(Data!BQ1361,FX!$A$114:$A$132,0),MATCH(Data!D1361,Period,0))</f>
        <v>1.3528119507908614</v>
      </c>
    </row>
    <row r="1362" spans="1:87" x14ac:dyDescent="0.15">
      <c r="A1362" t="s">
        <v>79</v>
      </c>
      <c r="B1362" s="1">
        <f t="shared" ref="B1362" si="431">B1361</f>
        <v>44044</v>
      </c>
      <c r="C1362" t="s">
        <v>45</v>
      </c>
      <c r="D1362" s="1">
        <v>43952</v>
      </c>
      <c r="E1362">
        <v>0.48948703890654172</v>
      </c>
      <c r="F1362">
        <v>0.48647378216776732</v>
      </c>
      <c r="G1362">
        <v>0.48948703890654172</v>
      </c>
      <c r="H1362">
        <v>0.48647378216776732</v>
      </c>
      <c r="I1362">
        <v>0.55430001999999989</v>
      </c>
      <c r="J1362">
        <v>0.45640662199948351</v>
      </c>
      <c r="K1362">
        <v>0.55430001999999989</v>
      </c>
      <c r="L1362">
        <v>0.45640662199948351</v>
      </c>
      <c r="M1362">
        <v>0.35685912300000006</v>
      </c>
      <c r="N1362">
        <v>0.31187961261338137</v>
      </c>
      <c r="O1362">
        <v>0.35685912300000006</v>
      </c>
      <c r="P1362">
        <v>0.31187961261338137</v>
      </c>
      <c r="BQ1362" t="str">
        <f>VLOOKUP(A1362,Misc!$A$3:$B$11,2,FALSE)</f>
        <v>SGD</v>
      </c>
      <c r="BR1362">
        <f>INDEX(FX!$B$30:$AK$48,MATCH(Data!BQ1362,FX!$A$30:$A$48,0),MATCH(Data!D1362,Period,0))</f>
        <v>1.4181735799999999</v>
      </c>
      <c r="BS1362">
        <f t="shared" si="358"/>
        <v>0.34515312216332628</v>
      </c>
      <c r="BT1362">
        <f t="shared" si="359"/>
        <v>0</v>
      </c>
      <c r="BU1362">
        <f t="shared" si="360"/>
        <v>0.34302837750493653</v>
      </c>
      <c r="BV1362">
        <f t="shared" si="361"/>
        <v>0</v>
      </c>
      <c r="BW1362">
        <f t="shared" si="362"/>
        <v>0.34515312216332628</v>
      </c>
      <c r="BX1362">
        <f t="shared" si="363"/>
        <v>0</v>
      </c>
      <c r="BY1362">
        <f t="shared" si="364"/>
        <v>0.34302837750493653</v>
      </c>
      <c r="BZ1362">
        <f t="shared" si="365"/>
        <v>0</v>
      </c>
      <c r="CA1362">
        <f t="shared" si="409"/>
        <v>0.4097391508671645</v>
      </c>
      <c r="CB1362">
        <f t="shared" si="410"/>
        <v>0.33737624932472371</v>
      </c>
      <c r="CC1362">
        <f t="shared" si="411"/>
        <v>0.4097391508671645</v>
      </c>
      <c r="CD1362">
        <f t="shared" si="412"/>
        <v>0.33737624932472371</v>
      </c>
      <c r="CE1362" s="4">
        <f t="shared" si="413"/>
        <v>0.99384405203965009</v>
      </c>
      <c r="CF1362" s="4" t="str">
        <f t="shared" si="414"/>
        <v/>
      </c>
      <c r="CG1362" s="4">
        <f t="shared" si="415"/>
        <v>1</v>
      </c>
      <c r="CH1362" s="4" t="str">
        <f t="shared" si="416"/>
        <v/>
      </c>
      <c r="CI1362">
        <f>INDEX(FX!$B$114:$AK$132,MATCH(Data!BQ1362,FX!$A$114:$A$132,0),MATCH(Data!D1362,Period,0))</f>
        <v>1.3528119507908614</v>
      </c>
    </row>
    <row r="1363" spans="1:87" x14ac:dyDescent="0.15">
      <c r="A1363" t="s">
        <v>79</v>
      </c>
      <c r="B1363" s="1">
        <f t="shared" ref="B1363" si="432">B1362</f>
        <v>44044</v>
      </c>
      <c r="C1363" t="s">
        <v>45</v>
      </c>
      <c r="D1363" s="1">
        <v>43983</v>
      </c>
      <c r="E1363">
        <v>0.53238245103738313</v>
      </c>
      <c r="F1363">
        <v>0.41740813500075069</v>
      </c>
      <c r="G1363">
        <v>0.53238245103738313</v>
      </c>
      <c r="H1363">
        <v>0.41740813500075069</v>
      </c>
      <c r="I1363">
        <v>0.43200001999999993</v>
      </c>
      <c r="J1363">
        <v>0.35222360173809331</v>
      </c>
      <c r="K1363">
        <v>0.43200001999999993</v>
      </c>
      <c r="L1363">
        <v>0.35222360173809331</v>
      </c>
      <c r="M1363">
        <v>0.34059234400000005</v>
      </c>
      <c r="N1363">
        <v>0.21441284133359517</v>
      </c>
      <c r="O1363">
        <v>0.34059234400000005</v>
      </c>
      <c r="P1363">
        <v>0.21441284133359517</v>
      </c>
      <c r="BQ1363" t="str">
        <f>VLOOKUP(A1363,Misc!$A$3:$B$11,2,FALSE)</f>
        <v>SGD</v>
      </c>
      <c r="BR1363">
        <f>INDEX(FX!$B$30:$AK$48,MATCH(Data!BQ1363,FX!$A$30:$A$48,0),MATCH(Data!D1363,Period,0))</f>
        <v>1.39321118</v>
      </c>
      <c r="BS1363">
        <f t="shared" ref="BS1363:BS1369" si="433">IF(D1363&gt;B1363,0,E1363/$BR1363)</f>
        <v>0.38212616915504738</v>
      </c>
      <c r="BT1363">
        <f t="shared" ref="BT1363:BT1369" si="434">IF(D1363&gt;B1363,E1363/$BR1363,0)</f>
        <v>0</v>
      </c>
      <c r="BU1363">
        <f t="shared" ref="BU1363:BU1369" si="435">IF(D1363&gt;B1363,0,F1363/$BR1363)</f>
        <v>0.29960148252668395</v>
      </c>
      <c r="BV1363">
        <f t="shared" ref="BV1363:BV1369" si="436">IF(D1363&gt;B1363,F1363/$BR1363,0)</f>
        <v>0</v>
      </c>
      <c r="BW1363">
        <f t="shared" ref="BW1363:BW1369" si="437">IF(D1363&gt;B1363,0,G1363/$BR1363)</f>
        <v>0.38212616915504738</v>
      </c>
      <c r="BX1363">
        <f t="shared" ref="BX1363:BX1369" si="438">IF(D1363&gt;B1363,G1363/$BR1363,0)</f>
        <v>0</v>
      </c>
      <c r="BY1363">
        <f t="shared" ref="BY1363:BY1369" si="439">IF(D1363&gt;B1363,0,H1363/$BR1363)</f>
        <v>0.29960148252668395</v>
      </c>
      <c r="BZ1363">
        <f t="shared" ref="BZ1363:BZ1369" si="440">IF(D1363&gt;B1363,H1363/$BR1363,0)</f>
        <v>0</v>
      </c>
      <c r="CA1363">
        <f t="shared" si="409"/>
        <v>0.31933486376096126</v>
      </c>
      <c r="CB1363">
        <f t="shared" si="410"/>
        <v>0.26036405247025018</v>
      </c>
      <c r="CC1363">
        <f t="shared" si="411"/>
        <v>0.31933486376096126</v>
      </c>
      <c r="CD1363">
        <f t="shared" si="412"/>
        <v>0.26036405247025018</v>
      </c>
      <c r="CE1363" s="4">
        <f t="shared" si="413"/>
        <v>0.78403811806231172</v>
      </c>
      <c r="CF1363" s="4" t="str">
        <f t="shared" si="414"/>
        <v/>
      </c>
      <c r="CG1363" s="4">
        <f t="shared" si="415"/>
        <v>1</v>
      </c>
      <c r="CH1363" s="4" t="str">
        <f t="shared" si="416"/>
        <v/>
      </c>
      <c r="CI1363">
        <f>INDEX(FX!$B$114:$AK$132,MATCH(Data!BQ1363,FX!$A$114:$A$132,0),MATCH(Data!D1363,Period,0))</f>
        <v>1.3528119507908614</v>
      </c>
    </row>
    <row r="1364" spans="1:87" x14ac:dyDescent="0.15">
      <c r="A1364" t="s">
        <v>79</v>
      </c>
      <c r="B1364" s="1">
        <f t="shared" ref="B1364" si="441">B1363</f>
        <v>44044</v>
      </c>
      <c r="C1364" t="s">
        <v>45</v>
      </c>
      <c r="D1364" s="1">
        <v>44013</v>
      </c>
      <c r="E1364">
        <v>0.44903116028037432</v>
      </c>
      <c r="F1364">
        <v>0.37683795874597226</v>
      </c>
      <c r="G1364">
        <v>0.44903116028037432</v>
      </c>
      <c r="H1364">
        <v>0.37683795874597226</v>
      </c>
      <c r="I1364">
        <v>1.0274638066798585</v>
      </c>
      <c r="J1364">
        <v>0.95944529810317658</v>
      </c>
      <c r="K1364">
        <v>1.0274638066798585</v>
      </c>
      <c r="L1364">
        <v>0.95944529810317658</v>
      </c>
      <c r="M1364">
        <v>0.26633420999999974</v>
      </c>
      <c r="N1364">
        <v>0.1906544632101636</v>
      </c>
      <c r="O1364">
        <v>0.26633420999999974</v>
      </c>
      <c r="P1364">
        <v>0.1906544632101636</v>
      </c>
      <c r="BQ1364" t="str">
        <f>VLOOKUP(A1364,Misc!$A$3:$B$11,2,FALSE)</f>
        <v>SGD</v>
      </c>
      <c r="BR1364">
        <f>INDEX(FX!$B$30:$AK$48,MATCH(Data!BQ1364,FX!$A$30:$A$48,0),MATCH(Data!D1364,Period,0))</f>
        <v>1.38879978</v>
      </c>
      <c r="BS1364">
        <f t="shared" si="433"/>
        <v>0.32332317929973631</v>
      </c>
      <c r="BT1364">
        <f t="shared" si="434"/>
        <v>0</v>
      </c>
      <c r="BU1364">
        <f t="shared" si="435"/>
        <v>0.27134073908477452</v>
      </c>
      <c r="BV1364">
        <f t="shared" si="436"/>
        <v>0</v>
      </c>
      <c r="BW1364">
        <f t="shared" si="437"/>
        <v>0.32332317929973631</v>
      </c>
      <c r="BX1364">
        <f t="shared" si="438"/>
        <v>0</v>
      </c>
      <c r="BY1364">
        <f t="shared" si="439"/>
        <v>0.27134073908477452</v>
      </c>
      <c r="BZ1364">
        <f t="shared" si="440"/>
        <v>0</v>
      </c>
      <c r="CA1364">
        <f t="shared" si="409"/>
        <v>0.7271361356063164</v>
      </c>
      <c r="CB1364">
        <f t="shared" si="410"/>
        <v>0.67899943711182231</v>
      </c>
      <c r="CC1364">
        <f t="shared" si="411"/>
        <v>0.7271361356063164</v>
      </c>
      <c r="CD1364">
        <f t="shared" si="412"/>
        <v>0.67899943711182231</v>
      </c>
      <c r="CE1364" s="4">
        <f t="shared" si="413"/>
        <v>0.83922451731562508</v>
      </c>
      <c r="CF1364" s="4" t="str">
        <f t="shared" si="414"/>
        <v/>
      </c>
      <c r="CG1364" s="4">
        <f t="shared" si="415"/>
        <v>1</v>
      </c>
      <c r="CH1364" s="4" t="str">
        <f t="shared" si="416"/>
        <v/>
      </c>
      <c r="CI1364">
        <f>INDEX(FX!$B$114:$AK$132,MATCH(Data!BQ1364,FX!$A$114:$A$132,0),MATCH(Data!D1364,Period,0))</f>
        <v>1.4130281200000001</v>
      </c>
    </row>
    <row r="1365" spans="1:87" x14ac:dyDescent="0.15">
      <c r="A1365" t="s">
        <v>79</v>
      </c>
      <c r="B1365" s="1">
        <f t="shared" ref="B1365" si="442">B1364</f>
        <v>44044</v>
      </c>
      <c r="C1365" t="s">
        <v>45</v>
      </c>
      <c r="D1365" s="1">
        <v>44044</v>
      </c>
      <c r="E1365">
        <v>0.68016622773831747</v>
      </c>
      <c r="F1365">
        <v>0.81688225994074526</v>
      </c>
      <c r="G1365">
        <v>0.68016622773831747</v>
      </c>
      <c r="H1365">
        <v>0.81688225994074526</v>
      </c>
      <c r="I1365">
        <v>1.0484637866798585</v>
      </c>
      <c r="J1365">
        <v>0.98121541532130374</v>
      </c>
      <c r="K1365">
        <v>1.0484637866798585</v>
      </c>
      <c r="L1365">
        <v>0.98121541532130374</v>
      </c>
      <c r="M1365">
        <v>0.29178567800000016</v>
      </c>
      <c r="N1365">
        <v>0.24528998469110963</v>
      </c>
      <c r="O1365">
        <v>0.29178567800000016</v>
      </c>
      <c r="P1365">
        <v>0.24528998469110963</v>
      </c>
      <c r="BQ1365" t="str">
        <f>VLOOKUP(A1365,Misc!$A$3:$B$11,2,FALSE)</f>
        <v>SGD</v>
      </c>
      <c r="BR1365">
        <f>INDEX(FX!$B$30:$AK$48,MATCH(Data!BQ1365,FX!$A$30:$A$48,0),MATCH(Data!D1365,Period,0))</f>
        <v>1.3691308</v>
      </c>
      <c r="BS1365">
        <f t="shared" si="433"/>
        <v>0.49678688678855043</v>
      </c>
      <c r="BT1365">
        <f t="shared" si="434"/>
        <v>0</v>
      </c>
      <c r="BU1365">
        <f t="shared" si="435"/>
        <v>0.59664296496780678</v>
      </c>
      <c r="BV1365">
        <f t="shared" si="436"/>
        <v>0</v>
      </c>
      <c r="BW1365">
        <f t="shared" si="437"/>
        <v>0.49678688678855043</v>
      </c>
      <c r="BX1365">
        <f t="shared" si="438"/>
        <v>0</v>
      </c>
      <c r="BY1365">
        <f t="shared" si="439"/>
        <v>0.59664296496780678</v>
      </c>
      <c r="BZ1365">
        <f t="shared" si="440"/>
        <v>0</v>
      </c>
      <c r="CA1365">
        <f t="shared" si="409"/>
        <v>0.74199782144452897</v>
      </c>
      <c r="CB1365">
        <f t="shared" si="410"/>
        <v>0.69440614905901776</v>
      </c>
      <c r="CC1365">
        <f t="shared" si="411"/>
        <v>0.74199782144452897</v>
      </c>
      <c r="CD1365">
        <f t="shared" si="412"/>
        <v>0.69440614905901776</v>
      </c>
      <c r="CE1365" s="4">
        <f t="shared" si="413"/>
        <v>1.2010038526273712</v>
      </c>
      <c r="CF1365" s="4" t="str">
        <f t="shared" si="414"/>
        <v/>
      </c>
      <c r="CG1365" s="4">
        <f t="shared" si="415"/>
        <v>1</v>
      </c>
      <c r="CH1365" s="4" t="str">
        <f t="shared" si="416"/>
        <v/>
      </c>
      <c r="CI1365">
        <f>INDEX(FX!$B$114:$AK$132,MATCH(Data!BQ1365,FX!$A$114:$A$132,0),MATCH(Data!D1365,Period,0))</f>
        <v>1.4130281200000001</v>
      </c>
    </row>
    <row r="1366" spans="1:87" x14ac:dyDescent="0.15">
      <c r="A1366" t="s">
        <v>79</v>
      </c>
      <c r="B1366" s="1">
        <f t="shared" ref="B1366" si="443">B1365</f>
        <v>44044</v>
      </c>
      <c r="C1366" t="s">
        <v>45</v>
      </c>
      <c r="D1366" s="1">
        <v>44075</v>
      </c>
      <c r="E1366">
        <v>0.76537900000000003</v>
      </c>
      <c r="F1366">
        <v>0.81634529999999994</v>
      </c>
      <c r="G1366">
        <v>0.76537900000000003</v>
      </c>
      <c r="H1366">
        <v>0.81634529999999994</v>
      </c>
      <c r="I1366">
        <v>1.1534637866798585</v>
      </c>
      <c r="J1366">
        <v>1.0713321799443665</v>
      </c>
      <c r="K1366">
        <v>1.1534637866798585</v>
      </c>
      <c r="L1366">
        <v>1.0713321799443665</v>
      </c>
      <c r="M1366">
        <v>0.43831373999999984</v>
      </c>
      <c r="N1366">
        <v>0.38800323855000352</v>
      </c>
      <c r="O1366">
        <v>0.43831373999999984</v>
      </c>
      <c r="P1366">
        <v>0.38800323855000352</v>
      </c>
      <c r="BQ1366" t="str">
        <f>VLOOKUP(A1366,Misc!$A$3:$B$11,2,FALSE)</f>
        <v>SGD</v>
      </c>
      <c r="BR1366">
        <f>INDEX(FX!$B$30:$AK$48,MATCH(Data!BQ1366,FX!$A$30:$A$48,0),MATCH(Data!D1366,Period,0))</f>
        <v>1.3691308</v>
      </c>
      <c r="BS1366">
        <f t="shared" si="433"/>
        <v>0</v>
      </c>
      <c r="BT1366">
        <f t="shared" si="434"/>
        <v>0.55902547806243208</v>
      </c>
      <c r="BU1366">
        <f t="shared" si="435"/>
        <v>0</v>
      </c>
      <c r="BV1366">
        <f t="shared" si="436"/>
        <v>0.59625077457902487</v>
      </c>
      <c r="BW1366">
        <f t="shared" si="437"/>
        <v>0</v>
      </c>
      <c r="BX1366">
        <f t="shared" si="438"/>
        <v>0.55902547806243208</v>
      </c>
      <c r="BY1366">
        <f t="shared" si="439"/>
        <v>0</v>
      </c>
      <c r="BZ1366">
        <f t="shared" si="440"/>
        <v>0.59625077457902487</v>
      </c>
      <c r="CA1366">
        <f t="shared" si="409"/>
        <v>0.81630632140559123</v>
      </c>
      <c r="CB1366">
        <f t="shared" si="410"/>
        <v>0.75818178334934083</v>
      </c>
      <c r="CC1366">
        <f t="shared" si="411"/>
        <v>0.81630632140559123</v>
      </c>
      <c r="CD1366">
        <f t="shared" si="412"/>
        <v>0.75818178334934083</v>
      </c>
      <c r="CE1366" s="4" t="str">
        <f t="shared" si="413"/>
        <v/>
      </c>
      <c r="CF1366" s="4">
        <f t="shared" si="414"/>
        <v>1.0665896242253836</v>
      </c>
      <c r="CG1366" s="4" t="str">
        <f t="shared" si="415"/>
        <v/>
      </c>
      <c r="CH1366" s="4">
        <f t="shared" si="416"/>
        <v>1</v>
      </c>
      <c r="CI1366">
        <f>INDEX(FX!$B$114:$AK$132,MATCH(Data!BQ1366,FX!$A$114:$A$132,0),MATCH(Data!D1366,Period,0))</f>
        <v>1.4130281200000001</v>
      </c>
    </row>
    <row r="1367" spans="1:87" x14ac:dyDescent="0.15">
      <c r="A1367" t="s">
        <v>79</v>
      </c>
      <c r="B1367" s="1">
        <f t="shared" ref="B1367" si="444">B1366</f>
        <v>44044</v>
      </c>
      <c r="C1367" t="s">
        <v>45</v>
      </c>
      <c r="D1367" s="1">
        <v>44105</v>
      </c>
      <c r="E1367">
        <v>0.95388499999999998</v>
      </c>
      <c r="F1367">
        <v>0.95381950000000004</v>
      </c>
      <c r="G1367">
        <v>0.95388499999999998</v>
      </c>
      <c r="H1367">
        <v>0.95381950000000004</v>
      </c>
      <c r="I1367">
        <v>1.1509637766798582</v>
      </c>
      <c r="J1367">
        <v>1.0963715034040018</v>
      </c>
      <c r="K1367">
        <v>1.1509637766798582</v>
      </c>
      <c r="L1367">
        <v>1.0963715034040018</v>
      </c>
      <c r="M1367">
        <v>0.5142441080000002</v>
      </c>
      <c r="N1367">
        <v>0.65446708087936456</v>
      </c>
      <c r="O1367">
        <v>0.5142441080000002</v>
      </c>
      <c r="P1367">
        <v>0.65446708087936456</v>
      </c>
      <c r="BQ1367" t="str">
        <f>VLOOKUP(A1367,Misc!$A$3:$B$11,2,FALSE)</f>
        <v>SGD</v>
      </c>
      <c r="BR1367">
        <f>INDEX(FX!$B$30:$AK$48,MATCH(Data!BQ1367,FX!$A$30:$A$48,0),MATCH(Data!D1367,Period,0))</f>
        <v>1.3691308</v>
      </c>
      <c r="BS1367">
        <f t="shared" si="433"/>
        <v>0</v>
      </c>
      <c r="BT1367">
        <f t="shared" si="434"/>
        <v>0.69670845181483021</v>
      </c>
      <c r="BU1367">
        <f t="shared" si="435"/>
        <v>0</v>
      </c>
      <c r="BV1367">
        <f t="shared" si="436"/>
        <v>0.69666061124327938</v>
      </c>
      <c r="BW1367">
        <f t="shared" si="437"/>
        <v>0</v>
      </c>
      <c r="BX1367">
        <f t="shared" si="438"/>
        <v>0.69670845181483021</v>
      </c>
      <c r="BY1367">
        <f t="shared" si="439"/>
        <v>0</v>
      </c>
      <c r="BZ1367">
        <f t="shared" si="440"/>
        <v>0.69666061124327938</v>
      </c>
      <c r="CA1367">
        <f t="shared" si="409"/>
        <v>0.81453706432951811</v>
      </c>
      <c r="CB1367">
        <f t="shared" si="410"/>
        <v>0.77590211255243935</v>
      </c>
      <c r="CC1367">
        <f t="shared" si="411"/>
        <v>0.81453706432951811</v>
      </c>
      <c r="CD1367">
        <f t="shared" si="412"/>
        <v>0.77590211255243935</v>
      </c>
      <c r="CE1367" s="4" t="str">
        <f t="shared" si="413"/>
        <v/>
      </c>
      <c r="CF1367" s="4">
        <f t="shared" si="414"/>
        <v>0.99993133344166241</v>
      </c>
      <c r="CG1367" s="4" t="str">
        <f t="shared" si="415"/>
        <v/>
      </c>
      <c r="CH1367" s="4">
        <f t="shared" si="416"/>
        <v>1</v>
      </c>
      <c r="CI1367">
        <f>INDEX(FX!$B$114:$AK$132,MATCH(Data!BQ1367,FX!$A$114:$A$132,0),MATCH(Data!D1367,Period,0))</f>
        <v>1.4130281200000001</v>
      </c>
    </row>
    <row r="1368" spans="1:87" x14ac:dyDescent="0.15">
      <c r="A1368" t="s">
        <v>79</v>
      </c>
      <c r="B1368" s="1">
        <f t="shared" ref="B1368" si="445">B1367</f>
        <v>44044</v>
      </c>
      <c r="C1368" t="s">
        <v>45</v>
      </c>
      <c r="D1368" s="1">
        <v>44136</v>
      </c>
      <c r="E1368">
        <v>0.97395600000000004</v>
      </c>
      <c r="F1368">
        <v>0.93113919999999994</v>
      </c>
      <c r="G1368">
        <v>0.97395600000000004</v>
      </c>
      <c r="H1368">
        <v>0.93113919999999994</v>
      </c>
      <c r="I1368">
        <v>1.2174637966798583</v>
      </c>
      <c r="J1368">
        <v>1.175318020630199</v>
      </c>
      <c r="K1368">
        <v>1.2174637966798583</v>
      </c>
      <c r="L1368">
        <v>1.175318020630199</v>
      </c>
      <c r="M1368">
        <v>0.46750971300000027</v>
      </c>
      <c r="N1368">
        <v>0.63032386414213082</v>
      </c>
      <c r="O1368">
        <v>0.46750971300000027</v>
      </c>
      <c r="P1368">
        <v>0.63032386414213082</v>
      </c>
      <c r="BQ1368" t="str">
        <f>VLOOKUP(A1368,Misc!$A$3:$B$11,2,FALSE)</f>
        <v>SGD</v>
      </c>
      <c r="BR1368">
        <f>INDEX(FX!$B$30:$AK$48,MATCH(Data!BQ1368,FX!$A$30:$A$48,0),MATCH(Data!D1368,Period,0))</f>
        <v>1.3691308</v>
      </c>
      <c r="BS1368">
        <f t="shared" si="433"/>
        <v>0</v>
      </c>
      <c r="BT1368">
        <f t="shared" si="434"/>
        <v>0.7113681176407689</v>
      </c>
      <c r="BU1368">
        <f t="shared" si="435"/>
        <v>0</v>
      </c>
      <c r="BV1368">
        <f t="shared" si="436"/>
        <v>0.6800951377326403</v>
      </c>
      <c r="BW1368">
        <f t="shared" si="437"/>
        <v>0</v>
      </c>
      <c r="BX1368">
        <f t="shared" si="438"/>
        <v>0.7113681176407689</v>
      </c>
      <c r="BY1368">
        <f t="shared" si="439"/>
        <v>0</v>
      </c>
      <c r="BZ1368">
        <f t="shared" si="440"/>
        <v>0.6800951377326403</v>
      </c>
      <c r="CA1368">
        <f t="shared" si="409"/>
        <v>0.86159912845885767</v>
      </c>
      <c r="CB1368">
        <f t="shared" si="410"/>
        <v>0.83177256276414291</v>
      </c>
      <c r="CC1368">
        <f t="shared" si="411"/>
        <v>0.86159912845885767</v>
      </c>
      <c r="CD1368">
        <f t="shared" si="412"/>
        <v>0.83177256276414291</v>
      </c>
      <c r="CE1368" s="4" t="str">
        <f t="shared" si="413"/>
        <v/>
      </c>
      <c r="CF1368" s="4">
        <f t="shared" si="414"/>
        <v>0.95603826045529772</v>
      </c>
      <c r="CG1368" s="4" t="str">
        <f t="shared" si="415"/>
        <v/>
      </c>
      <c r="CH1368" s="4">
        <f t="shared" si="416"/>
        <v>1</v>
      </c>
      <c r="CI1368">
        <f>INDEX(FX!$B$114:$AK$132,MATCH(Data!BQ1368,FX!$A$114:$A$132,0),MATCH(Data!D1368,Period,0))</f>
        <v>1.4130281200000001</v>
      </c>
    </row>
    <row r="1369" spans="1:87" x14ac:dyDescent="0.15">
      <c r="A1369" t="s">
        <v>79</v>
      </c>
      <c r="B1369" s="1">
        <f t="shared" ref="B1369" si="446">B1368</f>
        <v>44044</v>
      </c>
      <c r="C1369" t="s">
        <v>45</v>
      </c>
      <c r="D1369" s="1">
        <v>44166</v>
      </c>
      <c r="E1369">
        <v>1.1241950000000001</v>
      </c>
      <c r="F1369">
        <v>1.0110764999999999</v>
      </c>
      <c r="G1369">
        <v>1.1241950000000001</v>
      </c>
      <c r="H1369">
        <v>1.0110764999999999</v>
      </c>
      <c r="I1369">
        <v>1.2534637866798581</v>
      </c>
      <c r="J1369">
        <v>1.1866324868430038</v>
      </c>
      <c r="K1369">
        <v>1.2534637866798581</v>
      </c>
      <c r="L1369">
        <v>1.1866324868430038</v>
      </c>
      <c r="M1369">
        <v>0.38062437200000027</v>
      </c>
      <c r="N1369">
        <v>0.43873990158232629</v>
      </c>
      <c r="O1369">
        <v>0.38062437200000027</v>
      </c>
      <c r="P1369">
        <v>0.43873990158232629</v>
      </c>
      <c r="BQ1369" t="str">
        <f>VLOOKUP(A1369,Misc!$A$3:$B$11,2,FALSE)</f>
        <v>SGD</v>
      </c>
      <c r="BR1369">
        <f>INDEX(FX!$B$30:$AK$48,MATCH(Data!BQ1369,FX!$A$30:$A$48,0),MATCH(Data!D1369,Period,0))</f>
        <v>1.3691308</v>
      </c>
      <c r="BS1369">
        <f t="shared" si="433"/>
        <v>0</v>
      </c>
      <c r="BT1369">
        <f t="shared" si="434"/>
        <v>0.82110124175133603</v>
      </c>
      <c r="BU1369">
        <f t="shared" si="435"/>
        <v>0</v>
      </c>
      <c r="BV1369">
        <f t="shared" si="436"/>
        <v>0.7384805746828571</v>
      </c>
      <c r="BW1369">
        <f t="shared" si="437"/>
        <v>0</v>
      </c>
      <c r="BX1369">
        <f t="shared" si="438"/>
        <v>0.82110124175133603</v>
      </c>
      <c r="BY1369">
        <f t="shared" si="439"/>
        <v>0</v>
      </c>
      <c r="BZ1369">
        <f t="shared" si="440"/>
        <v>0.7384805746828571</v>
      </c>
      <c r="CA1369">
        <f t="shared" si="409"/>
        <v>0.88707632136850756</v>
      </c>
      <c r="CB1369">
        <f t="shared" si="410"/>
        <v>0.83977981049874917</v>
      </c>
      <c r="CC1369">
        <f t="shared" si="411"/>
        <v>0.88707632136850756</v>
      </c>
      <c r="CD1369">
        <f t="shared" si="412"/>
        <v>0.83977981049874917</v>
      </c>
      <c r="CE1369" s="4" t="str">
        <f t="shared" si="413"/>
        <v/>
      </c>
      <c r="CF1369" s="4">
        <f t="shared" si="414"/>
        <v>0.89937822174978521</v>
      </c>
      <c r="CG1369" s="4" t="str">
        <f t="shared" si="415"/>
        <v/>
      </c>
      <c r="CH1369" s="4">
        <f t="shared" si="416"/>
        <v>1</v>
      </c>
      <c r="CI1369">
        <f>INDEX(FX!$B$114:$AK$132,MATCH(Data!BQ1369,FX!$A$114:$A$132,0),MATCH(Data!D1369,Period,0))</f>
        <v>1.4130281200000001</v>
      </c>
    </row>
    <row r="1370" spans="1:87" x14ac:dyDescent="0.15">
      <c r="A1370" t="s">
        <v>301</v>
      </c>
      <c r="B1370" s="1">
        <f t="shared" ref="B1370:B1393" si="447">B1369</f>
        <v>44044</v>
      </c>
      <c r="C1370" t="s">
        <v>63</v>
      </c>
      <c r="D1370" s="1">
        <v>43831</v>
      </c>
      <c r="E1370">
        <f t="array" ref="E1370:E1381">TRANSPOSE('[10]SCB_BA_Key Metrics P1'!$F$6:$Q$6)/1000000</f>
        <v>1135.1814222380001</v>
      </c>
      <c r="F1370">
        <f t="array" ref="F1370:F1381">TRANSPOSE('[10]SCB_BA_Key Metrics P1'!$F$11:$Q$11)/1000000</f>
        <v>253.26602238012552</v>
      </c>
      <c r="G1370">
        <f t="array" ref="G1370:G1381">TRANSPOSE('[10]SCB_BA_Key Metrics P1'!$F$16:$Q$16)/1000000</f>
        <v>184.71745869594787</v>
      </c>
      <c r="H1370">
        <f t="array" ref="H1370:H1381">TRANSPOSE('[10]SCB_BA_Key Metrics P1'!$F$21:$Q$21)/1000000</f>
        <v>85.318625507118611</v>
      </c>
      <c r="I1370">
        <f t="array" ref="I1370:I1381">TRANSPOSE('[10]SCB_BA_Key Metrics P1'!$F$7:$Q$7)/1000000</f>
        <v>722.0684051753617</v>
      </c>
      <c r="J1370">
        <f t="array" ref="J1370:J1381">TRANSPOSE('[10]SCB_BA_Key Metrics P1'!$F$12:$Q$12)/1000000</f>
        <v>249.67593925992216</v>
      </c>
      <c r="K1370">
        <f t="array" ref="K1370:K1381">TRANSPOSE('[10]SCB_BA_Key Metrics P1'!$F$17:$Q$17)/1000000</f>
        <v>135.62421313598097</v>
      </c>
      <c r="L1370">
        <f t="array" ref="L1370:L1381">TRANSPOSE('[10]SCB_BA_Key Metrics P1'!$F$22:$Q$22)/1000000</f>
        <v>84.406282434165234</v>
      </c>
      <c r="M1370">
        <f t="array" ref="M1370:M1381">TRANSPOSE('[10]BA_Key Metrics P1'!$F$9:$Q$9)/1000000</f>
        <v>3.9934893761319992E-4</v>
      </c>
      <c r="N1370">
        <f t="array" ref="N1370:N1381">TRANSPOSE('[10]BA_Key Metrics P1'!$F$14:$Q$14)/1000000</f>
        <v>1.0946681564690117E-4</v>
      </c>
      <c r="O1370">
        <f t="array" ref="O1370:O1381">TRANSPOSE('[10]BA_Key Metrics P1'!$F$19:$Q$19)/1000000</f>
        <v>3.5794829796790006E-5</v>
      </c>
      <c r="P1370">
        <f t="array" ref="P1370:P1381">TRANSPOSE('[10]BA_Key Metrics P1'!$F$24:$Q$24)/1000000</f>
        <v>2.6877131946595997E-5</v>
      </c>
      <c r="Q1370" t="str">
        <f t="array" ref="Q1370:Q1381">'[10]BA_Key Products'!$D$6</f>
        <v>Limited Pay UL 15/5</v>
      </c>
      <c r="R1370" t="str">
        <f t="array" ref="R1370:R1381">'[10]BA_Key Products'!$D$9</f>
        <v>E15/8</v>
      </c>
      <c r="S1370" t="str">
        <f t="array" ref="S1370:S1381">'[10]BA_Key Products'!$D$12</f>
        <v>UE15/7</v>
      </c>
      <c r="T1370" t="str">
        <f t="array" ref="T1370:T1381">'[10]BA_Key Products'!$D$15</f>
        <v>Life Saver 15/9</v>
      </c>
      <c r="U1370" t="str">
        <f t="array" ref="U1370:U1381">'[10]BA_Key Products'!$D$18</f>
        <v>TMB Wealthy 3 Gens</v>
      </c>
      <c r="V1370" t="str">
        <f t="array" ref="V1370:V1381">'[10]BA_Key Products'!$D$21</f>
        <v>Term ROP 20/10</v>
      </c>
      <c r="W1370" t="str">
        <f t="array" ref="W1370:W1381">'[10]BA_Key Products'!$D$24</f>
        <v>Power Max Link</v>
      </c>
      <c r="X1370" t="str">
        <f t="array" ref="X1370:X1381">'[10]BA_Key Products'!$D$27</f>
        <v>Unit-Linked</v>
      </c>
      <c r="Y1370" t="str">
        <f t="array" ref="Y1370:Y1381">'[10]BA_Key Products'!$D$30</f>
        <v>W99/8</v>
      </c>
      <c r="Z1370" t="str">
        <f t="array" ref="Z1370:Z1381">'[10]BA_Key Products'!$D$33</f>
        <v>Pension85</v>
      </c>
      <c r="AA1370">
        <f t="array" ref="AA1370:AA1381">TRANSPOSE('[10]BA_Key Products'!$F$6:$Q$6)/1000000</f>
        <v>0</v>
      </c>
      <c r="AB1370">
        <f t="array" ref="AB1370:AB1381">TRANSPOSE('[10]BA_Key Products'!$F$9:$Q$9)/1000000</f>
        <v>1.8612688800000002E-5</v>
      </c>
      <c r="AC1370">
        <f t="array" ref="AC1370:AC1381">TRANSPOSE('[10]BA_Key Products'!$F$12:$Q$12)/1000000</f>
        <v>8.199920400000001E-5</v>
      </c>
      <c r="AD1370">
        <f t="array" ref="AD1370:AD1381">TRANSPOSE('[10]BA_Key Products'!$F$15:$Q$15)/1000000</f>
        <v>7.7905297800000013E-5</v>
      </c>
      <c r="AE1370">
        <f t="array" ref="AE1370:AE1381">TRANSPOSE('[10]BA_Key Products'!$F$18:$Q$18)/1000000</f>
        <v>2E-8</v>
      </c>
      <c r="AF1370">
        <f t="array" ref="AF1370:AF1381">TRANSPOSE('[10]BA_Key Products'!$F$21:$Q$21)/1000000</f>
        <v>0</v>
      </c>
      <c r="AG1370">
        <f t="array" ref="AG1370:AG1381">TRANSPOSE('[10]BA_Key Products'!$F$24:$Q$24)/1000000</f>
        <v>0</v>
      </c>
      <c r="AH1370">
        <f t="array" ref="AH1370:AH1381">TRANSPOSE('[10]BA_Key Products'!$F$27:$Q$27)/1000000</f>
        <v>8.9835127299999999E-6</v>
      </c>
      <c r="AI1370">
        <f t="array" ref="AI1370:AI1381">TRANSPOSE('[10]BA_Key Products'!$F$30:$Q$30)/1000000</f>
        <v>1.6772312000000003E-6</v>
      </c>
      <c r="AJ1370">
        <f t="array" ref="AJ1370:AJ1381">TRANSPOSE('[10]BA_Key Products'!$F$33:$Q$33)/1000000</f>
        <v>1.3288279999999998E-6</v>
      </c>
      <c r="AK1370">
        <f t="array" ref="AK1370:AK1381">TRANSPOSE('[10]BA_Key Products'!$F$36:$Q$36)/1000000</f>
        <v>1.4890626385939982E-5</v>
      </c>
      <c r="AL1370">
        <f t="array" ref="AL1370:AL1381">TRANSPOSE('[10]BA_Key Products'!$F$7:$Q$7)/1000000</f>
        <v>0</v>
      </c>
      <c r="AM1370">
        <f t="array" ref="AM1370:AM1381">TRANSPOSE('[10]BA_Key Products'!$F$10:$Q$10)/1000000</f>
        <v>3.7152056014399988E-6</v>
      </c>
      <c r="AN1370">
        <f t="array" ref="AN1370:AN1381">TRANSPOSE('[10]BA_Key Products'!$F$13:$Q$13)/1000000</f>
        <v>2.9274471932469996E-6</v>
      </c>
      <c r="AO1370">
        <f t="array" ref="AO1370:AO1381">TRANSPOSE('[10]BA_Key Products'!$F$16:$Q$16)/1000000</f>
        <v>2.5101007912640002E-6</v>
      </c>
      <c r="AP1370">
        <f t="array" ref="AP1370:AP1381">TRANSPOSE('[10]BA_Key Products'!$F$19:$Q$19)/1000000</f>
        <v>1.6648989901099997E-7</v>
      </c>
      <c r="AQ1370">
        <f t="array" ref="AQ1370:AQ1381">TRANSPOSE('[10]BA_Key Products'!$F$22:$Q$22)/1000000</f>
        <v>0</v>
      </c>
      <c r="AR1370">
        <f t="array" ref="AR1370:AR1381">TRANSPOSE('[10]BA_Key Products'!$F$25:$Q$25)/1000000</f>
        <v>0</v>
      </c>
      <c r="AS1370">
        <f t="array" ref="AS1370:AS1381">TRANSPOSE('[10]BA_Key Products'!$F$28:$Q$28)/1000000</f>
        <v>4.3755084122350011E-6</v>
      </c>
      <c r="AT1370">
        <f t="array" ref="AT1370:AT1381">TRANSPOSE('[10]BA_Key Products'!$F$31:$Q$31)/1000000</f>
        <v>6.5168615871299964E-7</v>
      </c>
      <c r="AU1370">
        <f t="array" ref="AU1370:AU1381">TRANSPOSE('[10]BA_Key Products'!$F$34:$Q$35)/1000000</f>
        <v>2.5568401552000039E-8</v>
      </c>
      <c r="AV1370">
        <f t="array" ref="AV1370:AV1381">TRANSPOSE('[10]BA_Key Products'!$F$37:$Q$37)/1000000</f>
        <v>1.9954370689434896E-5</v>
      </c>
      <c r="AW1370" s="4" t="str">
        <f t="array" ref="AW1370:AW1381">'[10]BA_Key Products'!$D$8</f>
        <v>Unit Linked</v>
      </c>
      <c r="AX1370" s="4" t="str">
        <f t="array" ref="AX1370:AX1381">'[10]BA_Key Products'!$D$11</f>
        <v>Traditional Non-par</v>
      </c>
      <c r="AY1370" s="4" t="str">
        <f t="array" ref="AY1370:AY1381">'[10]BA_Key Products'!$D$14</f>
        <v>Traditional Non-par</v>
      </c>
      <c r="AZ1370" s="4" t="str">
        <f t="array" ref="AZ1370:AZ1381">'[10]BA_Key Products'!$D$17</f>
        <v>Traditional Non-par</v>
      </c>
      <c r="BA1370" s="4" t="str">
        <f t="array" ref="BA1370:BA1381">'[10]BA_Key Products'!$D$20</f>
        <v>Traditional Non-par</v>
      </c>
      <c r="BB1370" s="4" t="str">
        <f t="array" ref="BB1370:BB1381">'[10]BA_Key Products'!$D$23</f>
        <v>Traditional Non-par</v>
      </c>
      <c r="BC1370" s="4" t="str">
        <f t="array" ref="BC1370:BC1381">'[10]BA_Key Products'!$D$26</f>
        <v>Unit Linked</v>
      </c>
      <c r="BD1370" s="4" t="str">
        <f t="array" ref="BD1370:BD1381">'[10]BA_Key Products'!$D$29</f>
        <v>Unit Linked</v>
      </c>
      <c r="BE1370" s="4" t="str">
        <f t="array" ref="BE1370:BE1381">'[10]BA_Key Products'!$D$32</f>
        <v>Traditional Non-par</v>
      </c>
      <c r="BF1370" s="4" t="str">
        <f t="array" ref="BF1370:BF1381">'[10]BA_Key Products'!$D$35</f>
        <v>Traditional Non-par</v>
      </c>
      <c r="BG1370" s="4">
        <f t="array" ref="BG1370:BG1381">'[10]BA_Key Products'!$D$7</f>
        <v>0.19</v>
      </c>
      <c r="BH1370" s="4">
        <f t="array" ref="BH1370:BH1381">'[10]BA_Key Products'!$D$10</f>
        <v>0.04</v>
      </c>
      <c r="BI1370" s="4">
        <f t="array" ref="BI1370:BI1381">'[10]BA_Key Products'!$D$13</f>
        <v>0.25</v>
      </c>
      <c r="BJ1370" s="4">
        <f t="array" ref="BJ1370:BJ1381">'[10]BA_Key Products'!$D$16</f>
        <v>-0.01</v>
      </c>
      <c r="BK1370" s="4">
        <f t="array" ref="BK1370:BK1381">'[10]BA_Key Products'!$D$19</f>
        <v>0.08</v>
      </c>
      <c r="BL1370" s="4">
        <f t="array" ref="BL1370:BL1381">'[10]BA_Key Products'!$D$22</f>
        <v>0.12</v>
      </c>
      <c r="BM1370" s="4">
        <f t="array" ref="BM1370:BM1381">'[10]BA_Key Products'!$D$25</f>
        <v>0.24</v>
      </c>
      <c r="BN1370" s="4">
        <f t="array" ref="BN1370:BN1381">'[10]BA_Key Products'!$D$28</f>
        <v>0.33</v>
      </c>
      <c r="BO1370" s="4">
        <f t="array" ref="BO1370:BO1381">'[10]BA_Key Products'!$D$31</f>
        <v>0.22</v>
      </c>
      <c r="BP1370" s="4">
        <f t="array" ref="BP1370:BP1381">'[10]BA_Key Products'!$D$34</f>
        <v>0</v>
      </c>
      <c r="BQ1370" t="e">
        <f>VLOOKUP(A1370,Misc!$A$3:$B$11,2,FALSE)</f>
        <v>#N/A</v>
      </c>
      <c r="BR1370" t="e">
        <f>INDEX(FX!$B$30:$AK$48,MATCH(Data!BQ1370,FX!$A$30:$A$48,0),MATCH(Data!D1370,Period,0))</f>
        <v>#N/A</v>
      </c>
      <c r="BS1370" t="e">
        <f t="shared" ref="BS1370:BS1433" si="448">IF(D1370&gt;B1370,0,E1370/$BR1370)</f>
        <v>#N/A</v>
      </c>
      <c r="BT1370">
        <f t="shared" ref="BT1370:BT1433" si="449">IF(D1370&gt;B1370,E1370/$BR1370,0)</f>
        <v>0</v>
      </c>
      <c r="BU1370" t="e">
        <f t="shared" ref="BU1370:BU1433" si="450">IF(D1370&gt;B1370,0,F1370/$BR1370)</f>
        <v>#N/A</v>
      </c>
      <c r="BV1370">
        <f t="shared" ref="BV1370:BV1433" si="451">IF(D1370&gt;B1370,F1370/$BR1370,0)</f>
        <v>0</v>
      </c>
      <c r="BW1370" t="e">
        <f t="shared" ref="BW1370:BW1433" si="452">IF(D1370&gt;B1370,0,G1370/$BR1370)</f>
        <v>#N/A</v>
      </c>
      <c r="BX1370">
        <f t="shared" ref="BX1370:BX1433" si="453">IF(D1370&gt;B1370,G1370/$BR1370,0)</f>
        <v>0</v>
      </c>
      <c r="BY1370" t="e">
        <f t="shared" ref="BY1370:BY1433" si="454">IF(D1370&gt;B1370,0,H1370/$BR1370)</f>
        <v>#N/A</v>
      </c>
      <c r="BZ1370">
        <f t="shared" ref="BZ1370:BZ1433" si="455">IF(D1370&gt;B1370,H1370/$BR1370,0)</f>
        <v>0</v>
      </c>
      <c r="CA1370" t="e">
        <f t="shared" ref="CA1370:CA1433" si="456">I1370/$CI1370</f>
        <v>#N/A</v>
      </c>
      <c r="CB1370" t="e">
        <f t="shared" ref="CB1370:CB1433" si="457">J1370/$CI1370</f>
        <v>#N/A</v>
      </c>
      <c r="CC1370" t="e">
        <f t="shared" ref="CC1370:CC1433" si="458">K1370/$CI1370</f>
        <v>#N/A</v>
      </c>
      <c r="CD1370" t="e">
        <f t="shared" ref="CD1370:CD1433" si="459">L1370/$CI1370</f>
        <v>#N/A</v>
      </c>
      <c r="CE1370" s="4">
        <f t="shared" ref="CE1370:CE1433" si="460">IFERROR(IF(D1370&gt;B1370,"",BU1370/BS1370),0)</f>
        <v>0</v>
      </c>
      <c r="CF1370" s="4" t="str">
        <f t="shared" ref="CF1370:CF1433" si="461">IFERROR(IF(D1370&gt;B1370,BV1370/BT1370,""),0)</f>
        <v/>
      </c>
      <c r="CG1370" s="4">
        <f t="shared" ref="CG1370:CG1433" si="462">IFERROR(IF(D1370&gt;B1370,"",BY1370/BU1370),0)</f>
        <v>0</v>
      </c>
      <c r="CH1370" s="4" t="str">
        <f t="shared" ref="CH1370:CH1433" si="463">IFERROR(IF(D1370&gt;B1370,BZ1370/BV1370,""),0)</f>
        <v/>
      </c>
      <c r="CI1370" t="e">
        <f>INDEX(FX!$B$114:$AK$132,MATCH(Data!BQ1370,FX!$A$114:$A$132,0),MATCH(Data!D1370,Period,0))</f>
        <v>#N/A</v>
      </c>
    </row>
    <row r="1371" spans="1:87" x14ac:dyDescent="0.15">
      <c r="A1371" t="s">
        <v>301</v>
      </c>
      <c r="B1371" s="1">
        <f t="shared" si="447"/>
        <v>44044</v>
      </c>
      <c r="C1371" t="s">
        <v>63</v>
      </c>
      <c r="D1371" s="1">
        <v>43862</v>
      </c>
      <c r="E1371">
        <v>973.67399730599982</v>
      </c>
      <c r="F1371">
        <v>273.20199723456278</v>
      </c>
      <c r="G1371">
        <v>183.93170126427339</v>
      </c>
      <c r="H1371">
        <v>100.11405839073076</v>
      </c>
      <c r="I1371">
        <v>676.43447782936016</v>
      </c>
      <c r="J1371">
        <v>238.59365473729395</v>
      </c>
      <c r="K1371">
        <v>131.83104981343774</v>
      </c>
      <c r="L1371">
        <v>83.554664210953021</v>
      </c>
      <c r="M1371">
        <v>1.8241264751511996E-4</v>
      </c>
      <c r="N1371">
        <v>7.7891635398314018E-5</v>
      </c>
      <c r="O1371">
        <v>2.7003371050255997E-5</v>
      </c>
      <c r="P1371">
        <v>2.6870010605301998E-5</v>
      </c>
      <c r="Q1371" t="str">
        <v>Limited Pay UL 15/5</v>
      </c>
      <c r="R1371" t="str">
        <v>E15/8</v>
      </c>
      <c r="S1371" t="str">
        <v>UE15/7</v>
      </c>
      <c r="T1371" t="str">
        <v>Life Saver 15/9</v>
      </c>
      <c r="U1371" t="str">
        <v>TMB Wealthy 3 Gens</v>
      </c>
      <c r="V1371" t="str">
        <v>Term ROP 20/10</v>
      </c>
      <c r="W1371" t="str">
        <v>Power Max Link</v>
      </c>
      <c r="X1371" t="str">
        <v>Unit-Linked</v>
      </c>
      <c r="Y1371" t="str">
        <v>W99/8</v>
      </c>
      <c r="Z1371" t="str">
        <v>Pension85</v>
      </c>
      <c r="AA1371">
        <v>2.8199269999999997E-5</v>
      </c>
      <c r="AB1371">
        <v>1.0028895199999999E-5</v>
      </c>
      <c r="AC1371">
        <v>4.9236992000000001E-5</v>
      </c>
      <c r="AD1371">
        <v>4.7178513000000005E-5</v>
      </c>
      <c r="AE1371">
        <v>2.4880000000000001E-6</v>
      </c>
      <c r="AF1371">
        <v>0</v>
      </c>
      <c r="AG1371">
        <v>0</v>
      </c>
      <c r="AH1371">
        <v>1.3092751500000002E-5</v>
      </c>
      <c r="AI1371">
        <v>7.3202967999999986E-6</v>
      </c>
      <c r="AJ1371">
        <v>2.4086066000000003E-6</v>
      </c>
      <c r="AK1371">
        <v>1.3956085901289953E-5</v>
      </c>
      <c r="AL1371">
        <v>1.6224033344582005E-5</v>
      </c>
      <c r="AM1371">
        <v>1.738914465626001E-6</v>
      </c>
      <c r="AN1371">
        <v>1.3919430404909996E-6</v>
      </c>
      <c r="AO1371">
        <v>1.564331454227001E-6</v>
      </c>
      <c r="AP1371">
        <v>4.7647700836E-7</v>
      </c>
      <c r="AQ1371">
        <v>0</v>
      </c>
      <c r="AR1371">
        <v>0</v>
      </c>
      <c r="AS1371">
        <v>4.3548119310989982E-6</v>
      </c>
      <c r="AT1371">
        <v>2.8103088013790007E-6</v>
      </c>
      <c r="AU1371">
        <v>1.0358592003400003E-7</v>
      </c>
      <c r="AV1371">
        <v>1.6844197207635618E-5</v>
      </c>
      <c r="AW1371" s="4" t="str">
        <v>Unit Linked</v>
      </c>
      <c r="AX1371" s="4" t="str">
        <v>Traditional Non-par</v>
      </c>
      <c r="AY1371" s="4" t="str">
        <v>Traditional Non-par</v>
      </c>
      <c r="AZ1371" s="4" t="str">
        <v>Traditional Non-par</v>
      </c>
      <c r="BA1371" s="4" t="str">
        <v>Traditional Non-par</v>
      </c>
      <c r="BB1371" s="4" t="str">
        <v>Traditional Non-par</v>
      </c>
      <c r="BC1371" s="4" t="str">
        <v>Unit Linked</v>
      </c>
      <c r="BD1371" s="4" t="str">
        <v>Unit Linked</v>
      </c>
      <c r="BE1371" s="4" t="str">
        <v>Traditional Non-par</v>
      </c>
      <c r="BF1371" s="4" t="str">
        <v>Traditional Non-par</v>
      </c>
      <c r="BG1371" s="4">
        <v>0.19</v>
      </c>
      <c r="BH1371" s="4">
        <v>0.04</v>
      </c>
      <c r="BI1371" s="4">
        <v>0.25</v>
      </c>
      <c r="BJ1371" s="4">
        <v>-0.01</v>
      </c>
      <c r="BK1371" s="4">
        <v>0.08</v>
      </c>
      <c r="BL1371" s="4">
        <v>0.12</v>
      </c>
      <c r="BM1371" s="4">
        <v>0.24</v>
      </c>
      <c r="BN1371" s="4">
        <v>0.33</v>
      </c>
      <c r="BO1371" s="4">
        <v>0.22</v>
      </c>
      <c r="BP1371" s="4">
        <v>0</v>
      </c>
      <c r="BQ1371" t="e">
        <f>VLOOKUP(A1371,Misc!$A$3:$B$11,2,FALSE)</f>
        <v>#N/A</v>
      </c>
      <c r="BR1371" t="e">
        <f>INDEX(FX!$B$30:$AK$48,MATCH(Data!BQ1371,FX!$A$30:$A$48,0),MATCH(Data!D1371,Period,0))</f>
        <v>#N/A</v>
      </c>
      <c r="BS1371" t="e">
        <f t="shared" si="448"/>
        <v>#N/A</v>
      </c>
      <c r="BT1371">
        <f t="shared" si="449"/>
        <v>0</v>
      </c>
      <c r="BU1371" t="e">
        <f t="shared" si="450"/>
        <v>#N/A</v>
      </c>
      <c r="BV1371">
        <f t="shared" si="451"/>
        <v>0</v>
      </c>
      <c r="BW1371" t="e">
        <f t="shared" si="452"/>
        <v>#N/A</v>
      </c>
      <c r="BX1371">
        <f t="shared" si="453"/>
        <v>0</v>
      </c>
      <c r="BY1371" t="e">
        <f t="shared" si="454"/>
        <v>#N/A</v>
      </c>
      <c r="BZ1371">
        <f t="shared" si="455"/>
        <v>0</v>
      </c>
      <c r="CA1371" t="e">
        <f t="shared" si="456"/>
        <v>#N/A</v>
      </c>
      <c r="CB1371" t="e">
        <f t="shared" si="457"/>
        <v>#N/A</v>
      </c>
      <c r="CC1371" t="e">
        <f t="shared" si="458"/>
        <v>#N/A</v>
      </c>
      <c r="CD1371" t="e">
        <f t="shared" si="459"/>
        <v>#N/A</v>
      </c>
      <c r="CE1371" s="4">
        <f t="shared" si="460"/>
        <v>0</v>
      </c>
      <c r="CF1371" s="4" t="str">
        <f t="shared" si="461"/>
        <v/>
      </c>
      <c r="CG1371" s="4">
        <f t="shared" si="462"/>
        <v>0</v>
      </c>
      <c r="CH1371" s="4" t="str">
        <f t="shared" si="463"/>
        <v/>
      </c>
      <c r="CI1371" t="e">
        <f>INDEX(FX!$B$114:$AK$132,MATCH(Data!BQ1371,FX!$A$114:$A$132,0),MATCH(Data!D1371,Period,0))</f>
        <v>#N/A</v>
      </c>
    </row>
    <row r="1372" spans="1:87" x14ac:dyDescent="0.15">
      <c r="A1372" t="s">
        <v>301</v>
      </c>
      <c r="B1372" s="1">
        <f t="shared" si="447"/>
        <v>44044</v>
      </c>
      <c r="C1372" t="s">
        <v>63</v>
      </c>
      <c r="D1372" s="1">
        <v>43891</v>
      </c>
      <c r="E1372">
        <v>1182.0204055149998</v>
      </c>
      <c r="F1372">
        <v>289.44733292118781</v>
      </c>
      <c r="G1372">
        <v>201.78406746533113</v>
      </c>
      <c r="H1372">
        <v>111.37857968409072</v>
      </c>
      <c r="I1372">
        <v>972.08046328710543</v>
      </c>
      <c r="J1372">
        <v>319.18177055924735</v>
      </c>
      <c r="K1372">
        <v>169.6796361496871</v>
      </c>
      <c r="L1372">
        <v>101.10762221908944</v>
      </c>
      <c r="M1372">
        <v>2.6440181820386999E-4</v>
      </c>
      <c r="N1372">
        <v>1.2246981551516069E-4</v>
      </c>
      <c r="O1372">
        <v>4.9065392636448018E-5</v>
      </c>
      <c r="P1372">
        <v>5.2433687288108991E-5</v>
      </c>
      <c r="Q1372" t="str">
        <v>Limited Pay UL 15/5</v>
      </c>
      <c r="R1372" t="str">
        <v>E15/8</v>
      </c>
      <c r="S1372" t="str">
        <v>UE15/7</v>
      </c>
      <c r="T1372" t="str">
        <v>Life Saver 15/9</v>
      </c>
      <c r="U1372" t="str">
        <v>TMB Wealthy 3 Gens</v>
      </c>
      <c r="V1372" t="str">
        <v>Term ROP 20/10</v>
      </c>
      <c r="W1372" t="str">
        <v>Power Max Link</v>
      </c>
      <c r="X1372" t="str">
        <v>Unit-Linked</v>
      </c>
      <c r="Y1372" t="str">
        <v>W99/8</v>
      </c>
      <c r="Z1372" t="str">
        <v>Pension85</v>
      </c>
      <c r="AA1372">
        <v>3.2222000000000004E-5</v>
      </c>
      <c r="AB1372">
        <v>4.4255920000000002E-6</v>
      </c>
      <c r="AC1372">
        <v>7.1546037499999995E-5</v>
      </c>
      <c r="AD1372">
        <v>6.3938898E-5</v>
      </c>
      <c r="AE1372">
        <v>4.0160000000000002E-6</v>
      </c>
      <c r="AF1372">
        <v>0</v>
      </c>
      <c r="AG1372">
        <v>0</v>
      </c>
      <c r="AH1372">
        <v>1.068986788E-5</v>
      </c>
      <c r="AI1372">
        <v>6.564859199999999E-6</v>
      </c>
      <c r="AJ1372">
        <v>2.1861220000000003E-6</v>
      </c>
      <c r="AK1372">
        <v>1.4479087968550004E-5</v>
      </c>
      <c r="AL1372">
        <v>1.8830532183492005E-5</v>
      </c>
      <c r="AM1372">
        <v>7.6149143491200004E-7</v>
      </c>
      <c r="AN1372">
        <v>3.2731276243209995E-6</v>
      </c>
      <c r="AO1372">
        <v>2.5938483417880002E-6</v>
      </c>
      <c r="AP1372">
        <v>1.030287817162E-6</v>
      </c>
      <c r="AQ1372">
        <v>0</v>
      </c>
      <c r="AR1372">
        <v>0</v>
      </c>
      <c r="AS1372">
        <v>5.0276473011849999E-6</v>
      </c>
      <c r="AT1372">
        <v>2.3559103046619985E-6</v>
      </c>
      <c r="AU1372">
        <v>3.3014188181700008E-7</v>
      </c>
      <c r="AV1372">
        <v>2.0064634223880289E-5</v>
      </c>
      <c r="AW1372" s="4" t="str">
        <v>Unit Linked</v>
      </c>
      <c r="AX1372" s="4" t="str">
        <v>Traditional Non-par</v>
      </c>
      <c r="AY1372" s="4" t="str">
        <v>Traditional Non-par</v>
      </c>
      <c r="AZ1372" s="4" t="str">
        <v>Traditional Non-par</v>
      </c>
      <c r="BA1372" s="4" t="str">
        <v>Traditional Non-par</v>
      </c>
      <c r="BB1372" s="4" t="str">
        <v>Traditional Non-par</v>
      </c>
      <c r="BC1372" s="4" t="str">
        <v>Unit Linked</v>
      </c>
      <c r="BD1372" s="4" t="str">
        <v>Unit Linked</v>
      </c>
      <c r="BE1372" s="4" t="str">
        <v>Traditional Non-par</v>
      </c>
      <c r="BF1372" s="4" t="str">
        <v>Traditional Non-par</v>
      </c>
      <c r="BG1372" s="4">
        <v>0.19</v>
      </c>
      <c r="BH1372" s="4">
        <v>0.04</v>
      </c>
      <c r="BI1372" s="4">
        <v>0.25</v>
      </c>
      <c r="BJ1372" s="4">
        <v>-0.01</v>
      </c>
      <c r="BK1372" s="4">
        <v>0.08</v>
      </c>
      <c r="BL1372" s="4">
        <v>0.12</v>
      </c>
      <c r="BM1372" s="4">
        <v>0.24</v>
      </c>
      <c r="BN1372" s="4">
        <v>0.33</v>
      </c>
      <c r="BO1372" s="4">
        <v>0.22</v>
      </c>
      <c r="BP1372" s="4">
        <v>0</v>
      </c>
      <c r="BQ1372" t="e">
        <f>VLOOKUP(A1372,Misc!$A$3:$B$11,2,FALSE)</f>
        <v>#N/A</v>
      </c>
      <c r="BR1372" t="e">
        <f>INDEX(FX!$B$30:$AK$48,MATCH(Data!BQ1372,FX!$A$30:$A$48,0),MATCH(Data!D1372,Period,0))</f>
        <v>#N/A</v>
      </c>
      <c r="BS1372" t="e">
        <f t="shared" si="448"/>
        <v>#N/A</v>
      </c>
      <c r="BT1372">
        <f t="shared" si="449"/>
        <v>0</v>
      </c>
      <c r="BU1372" t="e">
        <f t="shared" si="450"/>
        <v>#N/A</v>
      </c>
      <c r="BV1372">
        <f t="shared" si="451"/>
        <v>0</v>
      </c>
      <c r="BW1372" t="e">
        <f t="shared" si="452"/>
        <v>#N/A</v>
      </c>
      <c r="BX1372">
        <f t="shared" si="453"/>
        <v>0</v>
      </c>
      <c r="BY1372" t="e">
        <f t="shared" si="454"/>
        <v>#N/A</v>
      </c>
      <c r="BZ1372">
        <f t="shared" si="455"/>
        <v>0</v>
      </c>
      <c r="CA1372" t="e">
        <f t="shared" si="456"/>
        <v>#N/A</v>
      </c>
      <c r="CB1372" t="e">
        <f t="shared" si="457"/>
        <v>#N/A</v>
      </c>
      <c r="CC1372" t="e">
        <f t="shared" si="458"/>
        <v>#N/A</v>
      </c>
      <c r="CD1372" t="e">
        <f t="shared" si="459"/>
        <v>#N/A</v>
      </c>
      <c r="CE1372" s="4">
        <f t="shared" si="460"/>
        <v>0</v>
      </c>
      <c r="CF1372" s="4" t="str">
        <f t="shared" si="461"/>
        <v/>
      </c>
      <c r="CG1372" s="4">
        <f t="shared" si="462"/>
        <v>0</v>
      </c>
      <c r="CH1372" s="4" t="str">
        <f t="shared" si="463"/>
        <v/>
      </c>
      <c r="CI1372" t="e">
        <f>INDEX(FX!$B$114:$AK$132,MATCH(Data!BQ1372,FX!$A$114:$A$132,0),MATCH(Data!D1372,Period,0))</f>
        <v>#N/A</v>
      </c>
    </row>
    <row r="1373" spans="1:87" x14ac:dyDescent="0.15">
      <c r="A1373" t="s">
        <v>301</v>
      </c>
      <c r="B1373" s="1">
        <f t="shared" si="447"/>
        <v>44044</v>
      </c>
      <c r="C1373" t="s">
        <v>63</v>
      </c>
      <c r="D1373" s="1">
        <v>43922</v>
      </c>
      <c r="E1373">
        <v>256.84214933099986</v>
      </c>
      <c r="F1373">
        <v>193.21384983000002</v>
      </c>
      <c r="G1373">
        <v>70.773066617016426</v>
      </c>
      <c r="H1373">
        <v>67.390034504731389</v>
      </c>
      <c r="I1373">
        <v>539.56773978397655</v>
      </c>
      <c r="J1373">
        <v>206.47087756864113</v>
      </c>
      <c r="K1373">
        <v>122.26837145804835</v>
      </c>
      <c r="L1373">
        <v>81.993559567592612</v>
      </c>
      <c r="M1373">
        <v>2.2970513706958994E-4</v>
      </c>
      <c r="N1373">
        <v>9.8280159293827329E-5</v>
      </c>
      <c r="O1373">
        <v>3.3107941302308994E-5</v>
      </c>
      <c r="P1373">
        <v>3.0122564101005003E-5</v>
      </c>
      <c r="Q1373" t="str">
        <v>Limited Pay UL 15/5</v>
      </c>
      <c r="R1373" t="str">
        <v>E15/8</v>
      </c>
      <c r="S1373" t="str">
        <v>UE15/7</v>
      </c>
      <c r="T1373" t="str">
        <v>Life Saver 15/9</v>
      </c>
      <c r="U1373" t="str">
        <v>TMB Wealthy 3 Gens</v>
      </c>
      <c r="V1373" t="str">
        <v>Term ROP 20/10</v>
      </c>
      <c r="W1373" t="str">
        <v>Power Max Link</v>
      </c>
      <c r="X1373" t="str">
        <v>Unit-Linked</v>
      </c>
      <c r="Y1373" t="str">
        <v>W99/8</v>
      </c>
      <c r="Z1373" t="str">
        <v>Pension85</v>
      </c>
      <c r="AA1373">
        <v>2.8233991999999999E-5</v>
      </c>
      <c r="AB1373">
        <v>2.9705274399999997E-5</v>
      </c>
      <c r="AC1373">
        <v>-7.0979999999999996E-6</v>
      </c>
      <c r="AD1373">
        <v>-1.6617105000000001E-6</v>
      </c>
      <c r="AE1373">
        <v>5.9008000000000003E-6</v>
      </c>
      <c r="AF1373">
        <v>0</v>
      </c>
      <c r="AG1373">
        <v>0</v>
      </c>
      <c r="AH1373">
        <v>6.0973500000000002E-6</v>
      </c>
      <c r="AI1373">
        <v>5.6190663999999994E-6</v>
      </c>
      <c r="AJ1373">
        <v>2.3078031E-6</v>
      </c>
      <c r="AK1373">
        <v>1.1782376774780019E-5</v>
      </c>
      <c r="AL1373">
        <v>1.6302602086324994E-5</v>
      </c>
      <c r="AM1373">
        <v>4.4117691663030023E-6</v>
      </c>
      <c r="AN1373">
        <v>-4.0985239888999996E-7</v>
      </c>
      <c r="AO1373">
        <v>4.3482424666899977E-7</v>
      </c>
      <c r="AP1373">
        <v>2.348216355429001E-6</v>
      </c>
      <c r="AQ1373">
        <v>0</v>
      </c>
      <c r="AR1373">
        <v>0</v>
      </c>
      <c r="AS1373">
        <v>4.2562694644640008E-6</v>
      </c>
      <c r="AT1373">
        <v>2.1662290604979991E-6</v>
      </c>
      <c r="AU1373">
        <v>3.9327742676999977E-7</v>
      </c>
      <c r="AV1373">
        <v>1.3923580807842469E-5</v>
      </c>
      <c r="AW1373" s="4" t="str">
        <v>Unit Linked</v>
      </c>
      <c r="AX1373" s="4" t="str">
        <v>Traditional Non-par</v>
      </c>
      <c r="AY1373" s="4" t="str">
        <v>Traditional Non-par</v>
      </c>
      <c r="AZ1373" s="4" t="str">
        <v>Traditional Non-par</v>
      </c>
      <c r="BA1373" s="4" t="str">
        <v>Traditional Non-par</v>
      </c>
      <c r="BB1373" s="4" t="str">
        <v>Traditional Non-par</v>
      </c>
      <c r="BC1373" s="4" t="str">
        <v>Unit Linked</v>
      </c>
      <c r="BD1373" s="4" t="str">
        <v>Unit Linked</v>
      </c>
      <c r="BE1373" s="4" t="str">
        <v>Traditional Non-par</v>
      </c>
      <c r="BF1373" s="4" t="str">
        <v>Traditional Non-par</v>
      </c>
      <c r="BG1373" s="4">
        <v>0.19</v>
      </c>
      <c r="BH1373" s="4">
        <v>0.04</v>
      </c>
      <c r="BI1373" s="4">
        <v>0.25</v>
      </c>
      <c r="BJ1373" s="4">
        <v>-0.01</v>
      </c>
      <c r="BK1373" s="4">
        <v>0.08</v>
      </c>
      <c r="BL1373" s="4">
        <v>0.12</v>
      </c>
      <c r="BM1373" s="4">
        <v>0.24</v>
      </c>
      <c r="BN1373" s="4">
        <v>0.33</v>
      </c>
      <c r="BO1373" s="4">
        <v>0.22</v>
      </c>
      <c r="BP1373" s="4">
        <v>0</v>
      </c>
      <c r="BQ1373" t="e">
        <f>VLOOKUP(A1373,Misc!$A$3:$B$11,2,FALSE)</f>
        <v>#N/A</v>
      </c>
      <c r="BR1373" t="e">
        <f>INDEX(FX!$B$30:$AK$48,MATCH(Data!BQ1373,FX!$A$30:$A$48,0),MATCH(Data!D1373,Period,0))</f>
        <v>#N/A</v>
      </c>
      <c r="BS1373" t="e">
        <f t="shared" si="448"/>
        <v>#N/A</v>
      </c>
      <c r="BT1373">
        <f t="shared" si="449"/>
        <v>0</v>
      </c>
      <c r="BU1373" t="e">
        <f t="shared" si="450"/>
        <v>#N/A</v>
      </c>
      <c r="BV1373">
        <f t="shared" si="451"/>
        <v>0</v>
      </c>
      <c r="BW1373" t="e">
        <f t="shared" si="452"/>
        <v>#N/A</v>
      </c>
      <c r="BX1373">
        <f t="shared" si="453"/>
        <v>0</v>
      </c>
      <c r="BY1373" t="e">
        <f t="shared" si="454"/>
        <v>#N/A</v>
      </c>
      <c r="BZ1373">
        <f t="shared" si="455"/>
        <v>0</v>
      </c>
      <c r="CA1373" t="e">
        <f t="shared" si="456"/>
        <v>#N/A</v>
      </c>
      <c r="CB1373" t="e">
        <f t="shared" si="457"/>
        <v>#N/A</v>
      </c>
      <c r="CC1373" t="e">
        <f t="shared" si="458"/>
        <v>#N/A</v>
      </c>
      <c r="CD1373" t="e">
        <f t="shared" si="459"/>
        <v>#N/A</v>
      </c>
      <c r="CE1373" s="4">
        <f t="shared" si="460"/>
        <v>0</v>
      </c>
      <c r="CF1373" s="4" t="str">
        <f t="shared" si="461"/>
        <v/>
      </c>
      <c r="CG1373" s="4">
        <f t="shared" si="462"/>
        <v>0</v>
      </c>
      <c r="CH1373" s="4" t="str">
        <f t="shared" si="463"/>
        <v/>
      </c>
      <c r="CI1373" t="e">
        <f>INDEX(FX!$B$114:$AK$132,MATCH(Data!BQ1373,FX!$A$114:$A$132,0),MATCH(Data!D1373,Period,0))</f>
        <v>#N/A</v>
      </c>
    </row>
    <row r="1374" spans="1:87" x14ac:dyDescent="0.15">
      <c r="A1374" t="s">
        <v>301</v>
      </c>
      <c r="B1374" s="1">
        <f t="shared" si="447"/>
        <v>44044</v>
      </c>
      <c r="C1374" t="s">
        <v>63</v>
      </c>
      <c r="D1374" s="1">
        <v>43952</v>
      </c>
      <c r="E1374">
        <v>591.16287621199979</v>
      </c>
      <c r="F1374">
        <v>354.38449064101434</v>
      </c>
      <c r="G1374">
        <v>131.18770773424507</v>
      </c>
      <c r="H1374">
        <v>99.869255872841322</v>
      </c>
      <c r="I1374">
        <v>640.65950505649744</v>
      </c>
      <c r="J1374">
        <v>235.24448075121276</v>
      </c>
      <c r="K1374">
        <v>137.06313916232105</v>
      </c>
      <c r="L1374">
        <v>89.533350972981211</v>
      </c>
      <c r="M1374">
        <v>2.5132982813750004E-4</v>
      </c>
      <c r="N1374">
        <v>1.2708438288999398E-4</v>
      </c>
      <c r="O1374">
        <v>4.1755699390259027E-5</v>
      </c>
      <c r="P1374">
        <v>4.1067761587879992E-5</v>
      </c>
      <c r="Q1374" t="str">
        <v>Limited Pay UL 15/5</v>
      </c>
      <c r="R1374" t="str">
        <v>E15/8</v>
      </c>
      <c r="S1374" t="str">
        <v>UE15/7</v>
      </c>
      <c r="T1374" t="str">
        <v>Life Saver 15/9</v>
      </c>
      <c r="U1374" t="str">
        <v>TMB Wealthy 3 Gens</v>
      </c>
      <c r="V1374" t="str">
        <v>Term ROP 20/10</v>
      </c>
      <c r="W1374" t="str">
        <v>Power Max Link</v>
      </c>
      <c r="X1374" t="str">
        <v>Unit-Linked</v>
      </c>
      <c r="Y1374" t="str">
        <v>W99/8</v>
      </c>
      <c r="Z1374" t="str">
        <v>Pension85</v>
      </c>
      <c r="AA1374">
        <v>4.1755999999999998E-5</v>
      </c>
      <c r="AB1374">
        <v>4.0734018399999989E-5</v>
      </c>
      <c r="AC1374">
        <v>-1.9180000000000001E-7</v>
      </c>
      <c r="AD1374">
        <v>-9.7739999999999995E-7</v>
      </c>
      <c r="AE1374">
        <v>3.0231199999999999E-5</v>
      </c>
      <c r="AF1374">
        <v>2.7900659E-5</v>
      </c>
      <c r="AG1374">
        <v>8.9199999999999993E-6</v>
      </c>
      <c r="AH1374">
        <v>9.2899999999999991E-8</v>
      </c>
      <c r="AI1374">
        <v>3.2612095999999999E-6</v>
      </c>
      <c r="AJ1374">
        <v>2.7855421000000001E-6</v>
      </c>
      <c r="AK1374">
        <v>1.2405141225180046E-5</v>
      </c>
      <c r="AL1374">
        <v>2.5163481835284003E-5</v>
      </c>
      <c r="AM1374">
        <v>7.6267437363430013E-6</v>
      </c>
      <c r="AN1374">
        <v>-2.5740538173000001E-8</v>
      </c>
      <c r="AO1374">
        <v>-8.5619154067999987E-8</v>
      </c>
      <c r="AP1374">
        <v>8.0532566303199989E-6</v>
      </c>
      <c r="AQ1374">
        <v>1.9411904801725017E-5</v>
      </c>
      <c r="AR1374">
        <v>3.0948115204909999E-6</v>
      </c>
      <c r="AS1374">
        <v>-1.5758147070000006E-8</v>
      </c>
      <c r="AT1374">
        <v>1.1824514552090006E-6</v>
      </c>
      <c r="AU1374">
        <v>3.3084144779199981E-7</v>
      </c>
      <c r="AV1374">
        <v>1.3305031630343053E-5</v>
      </c>
      <c r="AW1374" s="4" t="str">
        <v>Unit Linked</v>
      </c>
      <c r="AX1374" s="4" t="str">
        <v>Traditional Non-par</v>
      </c>
      <c r="AY1374" s="4" t="str">
        <v>Traditional Non-par</v>
      </c>
      <c r="AZ1374" s="4" t="str">
        <v>Traditional Non-par</v>
      </c>
      <c r="BA1374" s="4" t="str">
        <v>Traditional Non-par</v>
      </c>
      <c r="BB1374" s="4" t="str">
        <v>Traditional Non-par</v>
      </c>
      <c r="BC1374" s="4" t="str">
        <v>Unit Linked</v>
      </c>
      <c r="BD1374" s="4" t="str">
        <v>Unit Linked</v>
      </c>
      <c r="BE1374" s="4" t="str">
        <v>Traditional Non-par</v>
      </c>
      <c r="BF1374" s="4" t="str">
        <v>Traditional Non-par</v>
      </c>
      <c r="BG1374" s="4">
        <v>0.19</v>
      </c>
      <c r="BH1374" s="4">
        <v>0.04</v>
      </c>
      <c r="BI1374" s="4">
        <v>0.25</v>
      </c>
      <c r="BJ1374" s="4">
        <v>-0.01</v>
      </c>
      <c r="BK1374" s="4">
        <v>0.08</v>
      </c>
      <c r="BL1374" s="4">
        <v>0.12</v>
      </c>
      <c r="BM1374" s="4">
        <v>0.24</v>
      </c>
      <c r="BN1374" s="4">
        <v>0.33</v>
      </c>
      <c r="BO1374" s="4">
        <v>0.22</v>
      </c>
      <c r="BP1374" s="4">
        <v>0</v>
      </c>
      <c r="BQ1374" t="e">
        <f>VLOOKUP(A1374,Misc!$A$3:$B$11,2,FALSE)</f>
        <v>#N/A</v>
      </c>
      <c r="BR1374" t="e">
        <f>INDEX(FX!$B$30:$AK$48,MATCH(Data!BQ1374,FX!$A$30:$A$48,0),MATCH(Data!D1374,Period,0))</f>
        <v>#N/A</v>
      </c>
      <c r="BS1374" t="e">
        <f t="shared" si="448"/>
        <v>#N/A</v>
      </c>
      <c r="BT1374">
        <f t="shared" si="449"/>
        <v>0</v>
      </c>
      <c r="BU1374" t="e">
        <f t="shared" si="450"/>
        <v>#N/A</v>
      </c>
      <c r="BV1374">
        <f t="shared" si="451"/>
        <v>0</v>
      </c>
      <c r="BW1374" t="e">
        <f t="shared" si="452"/>
        <v>#N/A</v>
      </c>
      <c r="BX1374">
        <f t="shared" si="453"/>
        <v>0</v>
      </c>
      <c r="BY1374" t="e">
        <f t="shared" si="454"/>
        <v>#N/A</v>
      </c>
      <c r="BZ1374">
        <f t="shared" si="455"/>
        <v>0</v>
      </c>
      <c r="CA1374" t="e">
        <f t="shared" si="456"/>
        <v>#N/A</v>
      </c>
      <c r="CB1374" t="e">
        <f t="shared" si="457"/>
        <v>#N/A</v>
      </c>
      <c r="CC1374" t="e">
        <f t="shared" si="458"/>
        <v>#N/A</v>
      </c>
      <c r="CD1374" t="e">
        <f t="shared" si="459"/>
        <v>#N/A</v>
      </c>
      <c r="CE1374" s="4">
        <f t="shared" si="460"/>
        <v>0</v>
      </c>
      <c r="CF1374" s="4" t="str">
        <f t="shared" si="461"/>
        <v/>
      </c>
      <c r="CG1374" s="4">
        <f t="shared" si="462"/>
        <v>0</v>
      </c>
      <c r="CH1374" s="4" t="str">
        <f t="shared" si="463"/>
        <v/>
      </c>
      <c r="CI1374" t="e">
        <f>INDEX(FX!$B$114:$AK$132,MATCH(Data!BQ1374,FX!$A$114:$A$132,0),MATCH(Data!D1374,Period,0))</f>
        <v>#N/A</v>
      </c>
    </row>
    <row r="1375" spans="1:87" x14ac:dyDescent="0.15">
      <c r="A1375" t="s">
        <v>301</v>
      </c>
      <c r="B1375" s="1">
        <f t="shared" si="447"/>
        <v>44044</v>
      </c>
      <c r="C1375" t="s">
        <v>63</v>
      </c>
      <c r="D1375" s="1">
        <v>43983</v>
      </c>
      <c r="E1375">
        <v>983.59297650200017</v>
      </c>
      <c r="F1375">
        <v>634.73690921518198</v>
      </c>
      <c r="G1375">
        <v>203.24188987818962</v>
      </c>
      <c r="H1375">
        <v>159.48956935005009</v>
      </c>
      <c r="I1375">
        <v>748.20796442682081</v>
      </c>
      <c r="J1375">
        <v>268.44540229901588</v>
      </c>
      <c r="K1375">
        <v>156.72703648623474</v>
      </c>
      <c r="L1375">
        <v>101.08314831352035</v>
      </c>
      <c r="M1375">
        <v>4.5913167358132E-4</v>
      </c>
      <c r="N1375">
        <v>9.4052274411900822E-5</v>
      </c>
      <c r="O1375">
        <v>3.2741019142465543E-5</v>
      </c>
      <c r="P1375">
        <v>2.8189571810655954E-5</v>
      </c>
      <c r="Q1375" t="str">
        <v>Limited Pay UL 15/5</v>
      </c>
      <c r="R1375" t="str">
        <v>E15/8</v>
      </c>
      <c r="S1375" t="str">
        <v>UE15/7</v>
      </c>
      <c r="T1375" t="str">
        <v>Life Saver 15/9</v>
      </c>
      <c r="U1375" t="str">
        <v>TMB Wealthy 3 Gens</v>
      </c>
      <c r="V1375" t="str">
        <v>Term ROP 20/10</v>
      </c>
      <c r="W1375" t="str">
        <v>Power Max Link</v>
      </c>
      <c r="X1375" t="str">
        <v>Unit-Linked</v>
      </c>
      <c r="Y1375" t="str">
        <v>W99/8</v>
      </c>
      <c r="Z1375" t="str">
        <v>Pension85</v>
      </c>
      <c r="AA1375">
        <v>5.7941740500000002E-5</v>
      </c>
      <c r="AB1375">
        <v>1.0112901839999996E-4</v>
      </c>
      <c r="AC1375">
        <v>-1.0325000000000001E-6</v>
      </c>
      <c r="AD1375">
        <v>-2.1546000000000002E-7</v>
      </c>
      <c r="AE1375">
        <v>6.3534000000000005E-5</v>
      </c>
      <c r="AF1375">
        <v>1.4088359E-5</v>
      </c>
      <c r="AG1375">
        <v>1.11E-5</v>
      </c>
      <c r="AH1375">
        <v>-1.8330000000000001E-7</v>
      </c>
      <c r="AI1375">
        <v>4.573673599999999E-6</v>
      </c>
      <c r="AJ1375">
        <v>3.8049488000000002E-6</v>
      </c>
      <c r="AK1375">
        <v>1.1711561764640067E-5</v>
      </c>
      <c r="AL1375">
        <v>3.1616785859812998E-5</v>
      </c>
      <c r="AM1375">
        <v>2.1734958391622017E-5</v>
      </c>
      <c r="AN1375">
        <v>-7.3682150641000004E-8</v>
      </c>
      <c r="AO1375">
        <v>1.8862175525999996E-8</v>
      </c>
      <c r="AP1375">
        <v>1.6589336058002E-5</v>
      </c>
      <c r="AQ1375">
        <v>1.1102041988702008E-5</v>
      </c>
      <c r="AR1375">
        <v>5.3842446510649991E-6</v>
      </c>
      <c r="AS1375">
        <v>-2.882470070639999E-7</v>
      </c>
      <c r="AT1375">
        <v>1.7620065669359999E-6</v>
      </c>
      <c r="AU1375">
        <v>8.4774420317800005E-7</v>
      </c>
      <c r="AV1375">
        <v>1.7232431182292643E-5</v>
      </c>
      <c r="AW1375" s="4" t="str">
        <v>Unit Linked</v>
      </c>
      <c r="AX1375" s="4" t="str">
        <v>Traditional Non-par</v>
      </c>
      <c r="AY1375" s="4" t="str">
        <v>Traditional Non-par</v>
      </c>
      <c r="AZ1375" s="4" t="str">
        <v>Traditional Non-par</v>
      </c>
      <c r="BA1375" s="4" t="str">
        <v>Traditional Non-par</v>
      </c>
      <c r="BB1375" s="4" t="str">
        <v>Traditional Non-par</v>
      </c>
      <c r="BC1375" s="4" t="str">
        <v>Unit Linked</v>
      </c>
      <c r="BD1375" s="4" t="str">
        <v>Unit Linked</v>
      </c>
      <c r="BE1375" s="4" t="str">
        <v>Traditional Non-par</v>
      </c>
      <c r="BF1375" s="4" t="str">
        <v>Traditional Non-par</v>
      </c>
      <c r="BG1375" s="4">
        <v>0.19</v>
      </c>
      <c r="BH1375" s="4">
        <v>0.04</v>
      </c>
      <c r="BI1375" s="4">
        <v>0.25</v>
      </c>
      <c r="BJ1375" s="4">
        <v>-0.01</v>
      </c>
      <c r="BK1375" s="4">
        <v>0.08</v>
      </c>
      <c r="BL1375" s="4">
        <v>0.12</v>
      </c>
      <c r="BM1375" s="4">
        <v>0.24</v>
      </c>
      <c r="BN1375" s="4">
        <v>0.33</v>
      </c>
      <c r="BO1375" s="4">
        <v>0.22</v>
      </c>
      <c r="BP1375" s="4">
        <v>0</v>
      </c>
      <c r="BQ1375" t="e">
        <f>VLOOKUP(A1375,Misc!$A$3:$B$11,2,FALSE)</f>
        <v>#N/A</v>
      </c>
      <c r="BR1375" t="e">
        <f>INDEX(FX!$B$30:$AK$48,MATCH(Data!BQ1375,FX!$A$30:$A$48,0),MATCH(Data!D1375,Period,0))</f>
        <v>#N/A</v>
      </c>
      <c r="BS1375" t="e">
        <f t="shared" si="448"/>
        <v>#N/A</v>
      </c>
      <c r="BT1375">
        <f t="shared" si="449"/>
        <v>0</v>
      </c>
      <c r="BU1375" t="e">
        <f t="shared" si="450"/>
        <v>#N/A</v>
      </c>
      <c r="BV1375">
        <f t="shared" si="451"/>
        <v>0</v>
      </c>
      <c r="BW1375" t="e">
        <f t="shared" si="452"/>
        <v>#N/A</v>
      </c>
      <c r="BX1375">
        <f t="shared" si="453"/>
        <v>0</v>
      </c>
      <c r="BY1375" t="e">
        <f t="shared" si="454"/>
        <v>#N/A</v>
      </c>
      <c r="BZ1375">
        <f t="shared" si="455"/>
        <v>0</v>
      </c>
      <c r="CA1375" t="e">
        <f t="shared" si="456"/>
        <v>#N/A</v>
      </c>
      <c r="CB1375" t="e">
        <f t="shared" si="457"/>
        <v>#N/A</v>
      </c>
      <c r="CC1375" t="e">
        <f t="shared" si="458"/>
        <v>#N/A</v>
      </c>
      <c r="CD1375" t="e">
        <f t="shared" si="459"/>
        <v>#N/A</v>
      </c>
      <c r="CE1375" s="4">
        <f t="shared" si="460"/>
        <v>0</v>
      </c>
      <c r="CF1375" s="4" t="str">
        <f t="shared" si="461"/>
        <v/>
      </c>
      <c r="CG1375" s="4">
        <f t="shared" si="462"/>
        <v>0</v>
      </c>
      <c r="CH1375" s="4" t="str">
        <f t="shared" si="463"/>
        <v/>
      </c>
      <c r="CI1375" t="e">
        <f>INDEX(FX!$B$114:$AK$132,MATCH(Data!BQ1375,FX!$A$114:$A$132,0),MATCH(Data!D1375,Period,0))</f>
        <v>#N/A</v>
      </c>
    </row>
    <row r="1376" spans="1:87" x14ac:dyDescent="0.15">
      <c r="A1376" t="s">
        <v>301</v>
      </c>
      <c r="B1376" s="1">
        <f t="shared" si="447"/>
        <v>44044</v>
      </c>
      <c r="C1376" t="s">
        <v>63</v>
      </c>
      <c r="D1376" s="1">
        <v>44013</v>
      </c>
      <c r="E1376">
        <v>678.92154548800318</v>
      </c>
      <c r="F1376">
        <v>308.28355804606969</v>
      </c>
      <c r="G1376">
        <v>158.26062788476017</v>
      </c>
      <c r="H1376">
        <v>101.69359235245788</v>
      </c>
      <c r="I1376">
        <v>531.70334647349887</v>
      </c>
      <c r="J1376">
        <v>214.18954916890019</v>
      </c>
      <c r="K1376">
        <v>121.72436850129128</v>
      </c>
      <c r="L1376">
        <v>82.622652100811806</v>
      </c>
      <c r="M1376">
        <v>2.1892276761783006E-4</v>
      </c>
      <c r="N1376">
        <v>9.4939922770034382E-5</v>
      </c>
      <c r="O1376">
        <v>3.1423009436037008E-5</v>
      </c>
      <c r="P1376">
        <v>2.8535681729806996E-5</v>
      </c>
      <c r="Q1376" t="str">
        <v>Limited Pay UL 15/5</v>
      </c>
      <c r="R1376" t="str">
        <v>E15/8</v>
      </c>
      <c r="S1376" t="str">
        <v>UE15/7</v>
      </c>
      <c r="T1376" t="str">
        <v>Life Saver 15/9</v>
      </c>
      <c r="U1376" t="str">
        <v>TMB Wealthy 3 Gens</v>
      </c>
      <c r="V1376" t="str">
        <v>Term ROP 20/10</v>
      </c>
      <c r="W1376" t="str">
        <v>Power Max Link</v>
      </c>
      <c r="X1376" t="str">
        <v>Unit-Linked</v>
      </c>
      <c r="Y1376" t="str">
        <v>W99/8</v>
      </c>
      <c r="Z1376" t="str">
        <v>Pension85</v>
      </c>
      <c r="AA1376">
        <v>5.9298499999999995E-5</v>
      </c>
      <c r="AB1376">
        <v>3.8432115199999998E-5</v>
      </c>
      <c r="AC1376">
        <v>-4.27E-7</v>
      </c>
      <c r="AD1376">
        <v>-2.6100000000000002E-7</v>
      </c>
      <c r="AE1376">
        <v>7.0342000000000003E-6</v>
      </c>
      <c r="AF1376">
        <v>1.6361996000000003E-5</v>
      </c>
      <c r="AG1376">
        <v>1.1599999999999999E-5</v>
      </c>
      <c r="AH1376">
        <v>-1.0219000000000001E-6</v>
      </c>
      <c r="AI1376">
        <v>3.7072544000000002E-6</v>
      </c>
      <c r="AJ1376">
        <v>3.0442934E-6</v>
      </c>
      <c r="AK1376">
        <v>1.1201806018169947E-5</v>
      </c>
      <c r="AL1376">
        <v>3.8251318294371996E-5</v>
      </c>
      <c r="AM1376">
        <v>9.7577598150180016E-6</v>
      </c>
      <c r="AN1376">
        <v>-7.1730572770999992E-8</v>
      </c>
      <c r="AO1376">
        <v>7.4901844019999991E-9</v>
      </c>
      <c r="AP1376">
        <v>1.517380937227E-6</v>
      </c>
      <c r="AQ1376">
        <v>1.0966716873288998E-5</v>
      </c>
      <c r="AR1376">
        <v>5.4735804025030006E-6</v>
      </c>
      <c r="AS1376">
        <v>-1.2073978836469999E-6</v>
      </c>
      <c r="AT1376">
        <v>1.0855630960509998E-6</v>
      </c>
      <c r="AU1376">
        <v>-5.2169738306600023E-7</v>
      </c>
      <c r="AV1376">
        <v>1.4195418850541131E-5</v>
      </c>
      <c r="AW1376" s="4" t="str">
        <v>Unit Linked</v>
      </c>
      <c r="AX1376" s="4" t="str">
        <v>Traditional Non-par</v>
      </c>
      <c r="AY1376" s="4" t="str">
        <v>Traditional Non-par</v>
      </c>
      <c r="AZ1376" s="4" t="str">
        <v>Traditional Non-par</v>
      </c>
      <c r="BA1376" s="4" t="str">
        <v>Traditional Non-par</v>
      </c>
      <c r="BB1376" s="4" t="str">
        <v>Traditional Non-par</v>
      </c>
      <c r="BC1376" s="4" t="str">
        <v>Unit Linked</v>
      </c>
      <c r="BD1376" s="4" t="str">
        <v>Unit Linked</v>
      </c>
      <c r="BE1376" s="4" t="str">
        <v>Traditional Non-par</v>
      </c>
      <c r="BF1376" s="4" t="str">
        <v>Traditional Non-par</v>
      </c>
      <c r="BG1376" s="4">
        <v>0.19</v>
      </c>
      <c r="BH1376" s="4">
        <v>0.04</v>
      </c>
      <c r="BI1376" s="4">
        <v>0.25</v>
      </c>
      <c r="BJ1376" s="4">
        <v>-0.01</v>
      </c>
      <c r="BK1376" s="4">
        <v>0.08</v>
      </c>
      <c r="BL1376" s="4">
        <v>0.12</v>
      </c>
      <c r="BM1376" s="4">
        <v>0.24</v>
      </c>
      <c r="BN1376" s="4">
        <v>0.33</v>
      </c>
      <c r="BO1376" s="4">
        <v>0.22</v>
      </c>
      <c r="BP1376" s="4">
        <v>0</v>
      </c>
      <c r="BQ1376" t="e">
        <f>VLOOKUP(A1376,Misc!$A$3:$B$11,2,FALSE)</f>
        <v>#N/A</v>
      </c>
      <c r="BR1376" t="e">
        <f>INDEX(FX!$B$30:$AK$48,MATCH(Data!BQ1376,FX!$A$30:$A$48,0),MATCH(Data!D1376,Period,0))</f>
        <v>#N/A</v>
      </c>
      <c r="BS1376" t="e">
        <f t="shared" si="448"/>
        <v>#N/A</v>
      </c>
      <c r="BT1376">
        <f t="shared" si="449"/>
        <v>0</v>
      </c>
      <c r="BU1376" t="e">
        <f t="shared" si="450"/>
        <v>#N/A</v>
      </c>
      <c r="BV1376">
        <f t="shared" si="451"/>
        <v>0</v>
      </c>
      <c r="BW1376" t="e">
        <f t="shared" si="452"/>
        <v>#N/A</v>
      </c>
      <c r="BX1376">
        <f t="shared" si="453"/>
        <v>0</v>
      </c>
      <c r="BY1376" t="e">
        <f t="shared" si="454"/>
        <v>#N/A</v>
      </c>
      <c r="BZ1376">
        <f t="shared" si="455"/>
        <v>0</v>
      </c>
      <c r="CA1376" t="e">
        <f t="shared" si="456"/>
        <v>#N/A</v>
      </c>
      <c r="CB1376" t="e">
        <f t="shared" si="457"/>
        <v>#N/A</v>
      </c>
      <c r="CC1376" t="e">
        <f t="shared" si="458"/>
        <v>#N/A</v>
      </c>
      <c r="CD1376" t="e">
        <f t="shared" si="459"/>
        <v>#N/A</v>
      </c>
      <c r="CE1376" s="4">
        <f t="shared" si="460"/>
        <v>0</v>
      </c>
      <c r="CF1376" s="4" t="str">
        <f t="shared" si="461"/>
        <v/>
      </c>
      <c r="CG1376" s="4">
        <f t="shared" si="462"/>
        <v>0</v>
      </c>
      <c r="CH1376" s="4" t="str">
        <f t="shared" si="463"/>
        <v/>
      </c>
      <c r="CI1376" t="e">
        <f>INDEX(FX!$B$114:$AK$132,MATCH(Data!BQ1376,FX!$A$114:$A$132,0),MATCH(Data!D1376,Period,0))</f>
        <v>#N/A</v>
      </c>
    </row>
    <row r="1377" spans="1:87" x14ac:dyDescent="0.15">
      <c r="A1377" t="s">
        <v>301</v>
      </c>
      <c r="B1377" s="1">
        <f t="shared" si="447"/>
        <v>44044</v>
      </c>
      <c r="C1377" t="s">
        <v>63</v>
      </c>
      <c r="D1377" s="1">
        <v>44044</v>
      </c>
      <c r="E1377">
        <v>842.40750114800494</v>
      </c>
      <c r="F1377">
        <v>381.2549526010647</v>
      </c>
      <c r="G1377">
        <v>176.02009531440942</v>
      </c>
      <c r="H1377">
        <v>115.89966274161632</v>
      </c>
      <c r="I1377">
        <v>657.92279473159965</v>
      </c>
      <c r="J1377">
        <v>259.03780705248602</v>
      </c>
      <c r="K1377">
        <v>148.0439105039554</v>
      </c>
      <c r="L1377">
        <v>99.354964923218773</v>
      </c>
      <c r="M1377">
        <v>5.6229202368204996E-4</v>
      </c>
      <c r="N1377">
        <v>2.9880052281156384E-4</v>
      </c>
      <c r="O1377">
        <v>6.0782959086195013E-5</v>
      </c>
      <c r="P1377">
        <v>3.7627439042235988E-5</v>
      </c>
      <c r="Q1377" t="str">
        <v>Limited Pay UL 15/5</v>
      </c>
      <c r="R1377" t="str">
        <v>E15/8</v>
      </c>
      <c r="S1377" t="str">
        <v>UE15/7</v>
      </c>
      <c r="T1377" t="str">
        <v>Life Saver 15/9</v>
      </c>
      <c r="U1377" t="str">
        <v>TMB Wealthy 3 Gens</v>
      </c>
      <c r="V1377" t="str">
        <v>Term ROP 20/10</v>
      </c>
      <c r="W1377" t="str">
        <v>Power Max Link</v>
      </c>
      <c r="X1377" t="str">
        <v>Unit-Linked</v>
      </c>
      <c r="Y1377" t="str">
        <v>W99/8</v>
      </c>
      <c r="Z1377" t="str">
        <v>Pension85</v>
      </c>
      <c r="AA1377">
        <v>6.3011898E-5</v>
      </c>
      <c r="AB1377">
        <v>2.1961967200000004E-5</v>
      </c>
      <c r="AC1377">
        <v>-8.4000000000000011E-8</v>
      </c>
      <c r="AD1377">
        <v>-1.4219999999999999E-7</v>
      </c>
      <c r="AE1377">
        <v>8.4200000000000007E-6</v>
      </c>
      <c r="AF1377">
        <v>2.0318454999999999E-5</v>
      </c>
      <c r="AG1377">
        <v>9.2499999999999995E-6</v>
      </c>
      <c r="AH1377">
        <v>-1.1043E-6</v>
      </c>
      <c r="AI1377">
        <v>3.1120495999999999E-6</v>
      </c>
      <c r="AJ1377">
        <v>2.8526481999999999E-6</v>
      </c>
      <c r="AK1377">
        <v>1.556978152679001E-5</v>
      </c>
      <c r="AL1377">
        <v>3.5883717105945475E-5</v>
      </c>
      <c r="AM1377">
        <v>5.967245469899997E-6</v>
      </c>
      <c r="AN1377">
        <v>1.2067981072999999E-8</v>
      </c>
      <c r="AO1377">
        <v>-8.8539032800000022E-10</v>
      </c>
      <c r="AP1377">
        <v>1.5380381086159999E-6</v>
      </c>
      <c r="AQ1377">
        <v>1.3255827217149002E-5</v>
      </c>
      <c r="AR1377">
        <v>3.4683854326560124E-6</v>
      </c>
      <c r="AS1377">
        <v>-1.21770686132E-6</v>
      </c>
      <c r="AT1377">
        <v>9.8003472585400023E-7</v>
      </c>
      <c r="AU1377">
        <v>-2.328242348360001E-7</v>
      </c>
      <c r="AV1377">
        <v>1.8422336799950658E-5</v>
      </c>
      <c r="AW1377" s="4" t="str">
        <v>Unit Linked</v>
      </c>
      <c r="AX1377" s="4" t="str">
        <v>Traditional Non-par</v>
      </c>
      <c r="AY1377" s="4" t="str">
        <v>Traditional Non-par</v>
      </c>
      <c r="AZ1377" s="4" t="str">
        <v>Traditional Non-par</v>
      </c>
      <c r="BA1377" s="4" t="str">
        <v>Traditional Non-par</v>
      </c>
      <c r="BB1377" s="4" t="str">
        <v>Traditional Non-par</v>
      </c>
      <c r="BC1377" s="4" t="str">
        <v>Unit Linked</v>
      </c>
      <c r="BD1377" s="4" t="str">
        <v>Unit Linked</v>
      </c>
      <c r="BE1377" s="4" t="str">
        <v>Traditional Non-par</v>
      </c>
      <c r="BF1377" s="4" t="str">
        <v>Traditional Non-par</v>
      </c>
      <c r="BG1377" s="4">
        <v>0.19</v>
      </c>
      <c r="BH1377" s="4">
        <v>0.04</v>
      </c>
      <c r="BI1377" s="4">
        <v>0.25</v>
      </c>
      <c r="BJ1377" s="4">
        <v>-0.01</v>
      </c>
      <c r="BK1377" s="4">
        <v>0.08</v>
      </c>
      <c r="BL1377" s="4">
        <v>0.12</v>
      </c>
      <c r="BM1377" s="4">
        <v>0.24</v>
      </c>
      <c r="BN1377" s="4">
        <v>0.33</v>
      </c>
      <c r="BO1377" s="4">
        <v>0.22</v>
      </c>
      <c r="BP1377" s="4">
        <v>0</v>
      </c>
      <c r="BQ1377" t="e">
        <f>VLOOKUP(A1377,Misc!$A$3:$B$11,2,FALSE)</f>
        <v>#N/A</v>
      </c>
      <c r="BR1377" t="e">
        <f>INDEX(FX!$B$30:$AK$48,MATCH(Data!BQ1377,FX!$A$30:$A$48,0),MATCH(Data!D1377,Period,0))</f>
        <v>#N/A</v>
      </c>
      <c r="BS1377" t="e">
        <f t="shared" si="448"/>
        <v>#N/A</v>
      </c>
      <c r="BT1377">
        <f t="shared" si="449"/>
        <v>0</v>
      </c>
      <c r="BU1377" t="e">
        <f t="shared" si="450"/>
        <v>#N/A</v>
      </c>
      <c r="BV1377">
        <f t="shared" si="451"/>
        <v>0</v>
      </c>
      <c r="BW1377" t="e">
        <f t="shared" si="452"/>
        <v>#N/A</v>
      </c>
      <c r="BX1377">
        <f t="shared" si="453"/>
        <v>0</v>
      </c>
      <c r="BY1377" t="e">
        <f t="shared" si="454"/>
        <v>#N/A</v>
      </c>
      <c r="BZ1377">
        <f t="shared" si="455"/>
        <v>0</v>
      </c>
      <c r="CA1377" t="e">
        <f t="shared" si="456"/>
        <v>#N/A</v>
      </c>
      <c r="CB1377" t="e">
        <f t="shared" si="457"/>
        <v>#N/A</v>
      </c>
      <c r="CC1377" t="e">
        <f t="shared" si="458"/>
        <v>#N/A</v>
      </c>
      <c r="CD1377" t="e">
        <f t="shared" si="459"/>
        <v>#N/A</v>
      </c>
      <c r="CE1377" s="4">
        <f t="shared" si="460"/>
        <v>0</v>
      </c>
      <c r="CF1377" s="4" t="str">
        <f t="shared" si="461"/>
        <v/>
      </c>
      <c r="CG1377" s="4">
        <f t="shared" si="462"/>
        <v>0</v>
      </c>
      <c r="CH1377" s="4" t="str">
        <f t="shared" si="463"/>
        <v/>
      </c>
      <c r="CI1377" t="e">
        <f>INDEX(FX!$B$114:$AK$132,MATCH(Data!BQ1377,FX!$A$114:$A$132,0),MATCH(Data!D1377,Period,0))</f>
        <v>#N/A</v>
      </c>
    </row>
    <row r="1378" spans="1:87" x14ac:dyDescent="0.15">
      <c r="A1378" t="s">
        <v>301</v>
      </c>
      <c r="B1378" s="1">
        <f t="shared" si="447"/>
        <v>44044</v>
      </c>
      <c r="C1378" t="s">
        <v>63</v>
      </c>
      <c r="D1378" s="1">
        <v>44075</v>
      </c>
      <c r="E1378">
        <v>997.6475758122159</v>
      </c>
      <c r="F1378">
        <v>481.80250014037046</v>
      </c>
      <c r="G1378">
        <v>0</v>
      </c>
      <c r="H1378">
        <v>0</v>
      </c>
      <c r="I1378">
        <v>819.47728639831962</v>
      </c>
      <c r="J1378">
        <v>303.07347615238513</v>
      </c>
      <c r="K1378">
        <v>160.22556902533876</v>
      </c>
      <c r="L1378">
        <v>101.49207242308486</v>
      </c>
      <c r="M1378">
        <v>2.7489761742721999E-4</v>
      </c>
      <c r="N1378">
        <v>1.2837175167394564E-4</v>
      </c>
      <c r="O1378">
        <v>3.7213130855260998E-5</v>
      </c>
      <c r="P1378">
        <v>3.0457295367155E-5</v>
      </c>
      <c r="Q1378" t="str">
        <v>Limited Pay UL 15/5</v>
      </c>
      <c r="R1378" t="str">
        <v>E15/8</v>
      </c>
      <c r="S1378" t="str">
        <v>UE15/7</v>
      </c>
      <c r="T1378" t="str">
        <v>Life Saver 15/9</v>
      </c>
      <c r="U1378" t="str">
        <v>TMB Wealthy 3 Gens</v>
      </c>
      <c r="V1378" t="str">
        <v>Term ROP 20/10</v>
      </c>
      <c r="W1378" t="str">
        <v>Power Max Link</v>
      </c>
      <c r="X1378" t="str">
        <v>Unit-Linked</v>
      </c>
      <c r="Y1378" t="str">
        <v>W99/8</v>
      </c>
      <c r="Z1378" t="str">
        <v>Pension85</v>
      </c>
      <c r="AA1378">
        <v>8.6428396790902713E-5</v>
      </c>
      <c r="AB1378">
        <v>3.8143999999999999E-5</v>
      </c>
      <c r="AC1378">
        <v>0</v>
      </c>
      <c r="AD1378">
        <v>0</v>
      </c>
      <c r="AE1378">
        <v>9.5359999999999981E-6</v>
      </c>
      <c r="AF1378">
        <v>4.4699999999999996E-5</v>
      </c>
      <c r="AG1378">
        <v>5.3499999999999996E-6</v>
      </c>
      <c r="AH1378">
        <v>9.9999999999999995E-7</v>
      </c>
      <c r="AI1378">
        <v>4.7679999999999999E-6</v>
      </c>
      <c r="AJ1378">
        <v>0</v>
      </c>
      <c r="AK1378">
        <v>1.7043206418194585E-5</v>
      </c>
      <c r="AL1378">
        <v>4.8484417860279431E-5</v>
      </c>
      <c r="AM1378">
        <v>1.7869452657389555E-6</v>
      </c>
      <c r="AN1378">
        <v>0</v>
      </c>
      <c r="AO1378">
        <v>0</v>
      </c>
      <c r="AP1378">
        <v>-2.080558038438751E-7</v>
      </c>
      <c r="AQ1378">
        <v>2.9112060463005396E-5</v>
      </c>
      <c r="AR1378">
        <v>2.7540155317754128E-6</v>
      </c>
      <c r="AS1378">
        <v>5.036719355137729E-7</v>
      </c>
      <c r="AT1378">
        <v>1.4629815307946543E-6</v>
      </c>
      <c r="AU1378">
        <v>0</v>
      </c>
      <c r="AV1378">
        <v>2.435830529409273E-5</v>
      </c>
      <c r="AW1378" s="4" t="str">
        <v>Unit Linked</v>
      </c>
      <c r="AX1378" s="4" t="str">
        <v>Traditional Non-par</v>
      </c>
      <c r="AY1378" s="4" t="str">
        <v>Traditional Non-par</v>
      </c>
      <c r="AZ1378" s="4" t="str">
        <v>Traditional Non-par</v>
      </c>
      <c r="BA1378" s="4" t="str">
        <v>Traditional Non-par</v>
      </c>
      <c r="BB1378" s="4" t="str">
        <v>Traditional Non-par</v>
      </c>
      <c r="BC1378" s="4" t="str">
        <v>Unit Linked</v>
      </c>
      <c r="BD1378" s="4" t="str">
        <v>Unit Linked</v>
      </c>
      <c r="BE1378" s="4" t="str">
        <v>Traditional Non-par</v>
      </c>
      <c r="BF1378" s="4" t="str">
        <v>Traditional Non-par</v>
      </c>
      <c r="BG1378" s="4">
        <v>0.19</v>
      </c>
      <c r="BH1378" s="4">
        <v>0.04</v>
      </c>
      <c r="BI1378" s="4">
        <v>0.25</v>
      </c>
      <c r="BJ1378" s="4">
        <v>-0.01</v>
      </c>
      <c r="BK1378" s="4">
        <v>0.08</v>
      </c>
      <c r="BL1378" s="4">
        <v>0.12</v>
      </c>
      <c r="BM1378" s="4">
        <v>0.24</v>
      </c>
      <c r="BN1378" s="4">
        <v>0.33</v>
      </c>
      <c r="BO1378" s="4">
        <v>0.22</v>
      </c>
      <c r="BP1378" s="4">
        <v>0</v>
      </c>
      <c r="BQ1378" t="e">
        <f>VLOOKUP(A1378,Misc!$A$3:$B$11,2,FALSE)</f>
        <v>#N/A</v>
      </c>
      <c r="BR1378" t="e">
        <f>INDEX(FX!$B$30:$AK$48,MATCH(Data!BQ1378,FX!$A$30:$A$48,0),MATCH(Data!D1378,Period,0))</f>
        <v>#N/A</v>
      </c>
      <c r="BS1378">
        <f t="shared" si="448"/>
        <v>0</v>
      </c>
      <c r="BT1378" t="e">
        <f t="shared" si="449"/>
        <v>#N/A</v>
      </c>
      <c r="BU1378">
        <f t="shared" si="450"/>
        <v>0</v>
      </c>
      <c r="BV1378" t="e">
        <f t="shared" si="451"/>
        <v>#N/A</v>
      </c>
      <c r="BW1378">
        <f t="shared" si="452"/>
        <v>0</v>
      </c>
      <c r="BX1378" t="e">
        <f t="shared" si="453"/>
        <v>#N/A</v>
      </c>
      <c r="BY1378">
        <f t="shared" si="454"/>
        <v>0</v>
      </c>
      <c r="BZ1378" t="e">
        <f t="shared" si="455"/>
        <v>#N/A</v>
      </c>
      <c r="CA1378" t="e">
        <f t="shared" si="456"/>
        <v>#N/A</v>
      </c>
      <c r="CB1378" t="e">
        <f t="shared" si="457"/>
        <v>#N/A</v>
      </c>
      <c r="CC1378" t="e">
        <f t="shared" si="458"/>
        <v>#N/A</v>
      </c>
      <c r="CD1378" t="e">
        <f t="shared" si="459"/>
        <v>#N/A</v>
      </c>
      <c r="CE1378" s="4" t="str">
        <f t="shared" si="460"/>
        <v/>
      </c>
      <c r="CF1378" s="4">
        <f t="shared" si="461"/>
        <v>0</v>
      </c>
      <c r="CG1378" s="4" t="str">
        <f t="shared" si="462"/>
        <v/>
      </c>
      <c r="CH1378" s="4">
        <f t="shared" si="463"/>
        <v>0</v>
      </c>
      <c r="CI1378" t="e">
        <f>INDEX(FX!$B$114:$AK$132,MATCH(Data!BQ1378,FX!$A$114:$A$132,0),MATCH(Data!D1378,Period,0))</f>
        <v>#N/A</v>
      </c>
    </row>
    <row r="1379" spans="1:87" x14ac:dyDescent="0.15">
      <c r="A1379" t="s">
        <v>301</v>
      </c>
      <c r="B1379" s="1">
        <f t="shared" si="447"/>
        <v>44044</v>
      </c>
      <c r="C1379" t="s">
        <v>63</v>
      </c>
      <c r="D1379" s="1">
        <v>44105</v>
      </c>
      <c r="E1379">
        <v>659.24219431911399</v>
      </c>
      <c r="F1379">
        <v>325.93484521717448</v>
      </c>
      <c r="G1379">
        <v>0</v>
      </c>
      <c r="H1379">
        <v>0</v>
      </c>
      <c r="I1379">
        <v>652.7415435465432</v>
      </c>
      <c r="J1379">
        <v>250.4682969060228</v>
      </c>
      <c r="K1379">
        <v>138.51055987902629</v>
      </c>
      <c r="L1379">
        <v>91.123189281435742</v>
      </c>
      <c r="M1379">
        <v>2.6369500889385E-4</v>
      </c>
      <c r="N1379">
        <v>5.2954724538302986E-5</v>
      </c>
      <c r="O1379">
        <v>3.8167311161891991E-5</v>
      </c>
      <c r="P1379">
        <v>1.8598376214234001E-5</v>
      </c>
      <c r="Q1379" t="str">
        <v>Limited Pay UL 15/5</v>
      </c>
      <c r="R1379" t="str">
        <v>E15/8</v>
      </c>
      <c r="S1379" t="str">
        <v>UE15/7</v>
      </c>
      <c r="T1379" t="str">
        <v>Life Saver 15/9</v>
      </c>
      <c r="U1379" t="str">
        <v>TMB Wealthy 3 Gens</v>
      </c>
      <c r="V1379" t="str">
        <v>Term ROP 20/10</v>
      </c>
      <c r="W1379" t="str">
        <v>Power Max Link</v>
      </c>
      <c r="X1379" t="str">
        <v>Unit-Linked</v>
      </c>
      <c r="Y1379" t="str">
        <v>W99/8</v>
      </c>
      <c r="Z1379" t="str">
        <v>Pension85</v>
      </c>
      <c r="AA1379">
        <v>6.7454354097328372E-5</v>
      </c>
      <c r="AB1379">
        <v>1.112863779678339E-5</v>
      </c>
      <c r="AC1379">
        <v>0</v>
      </c>
      <c r="AD1379">
        <v>0</v>
      </c>
      <c r="AE1379">
        <v>8.9029102374267179E-6</v>
      </c>
      <c r="AF1379">
        <v>9.7375580721854741E-5</v>
      </c>
      <c r="AG1379">
        <v>8.0249999999999986E-6</v>
      </c>
      <c r="AH1379">
        <v>1.5E-6</v>
      </c>
      <c r="AI1379">
        <v>4.4514551187133607E-6</v>
      </c>
      <c r="AJ1379">
        <v>0</v>
      </c>
      <c r="AK1379">
        <v>1.6450719383849104E-5</v>
      </c>
      <c r="AL1379">
        <v>3.779203686211598E-5</v>
      </c>
      <c r="AM1379">
        <v>5.2134717452510708E-7</v>
      </c>
      <c r="AN1379">
        <v>0</v>
      </c>
      <c r="AO1379">
        <v>0</v>
      </c>
      <c r="AP1379">
        <v>-1.9424309416921992E-7</v>
      </c>
      <c r="AQ1379">
        <v>6.3418429386910476E-5</v>
      </c>
      <c r="AR1379">
        <v>4.1310232976631193E-6</v>
      </c>
      <c r="AS1379">
        <v>7.555079032706593E-7</v>
      </c>
      <c r="AT1379">
        <v>1.3658549966105226E-6</v>
      </c>
      <c r="AU1379">
        <v>0</v>
      </c>
      <c r="AV1379">
        <v>2.2949210009930822E-5</v>
      </c>
      <c r="AW1379" s="4" t="str">
        <v>Unit Linked</v>
      </c>
      <c r="AX1379" s="4" t="str">
        <v>Traditional Non-par</v>
      </c>
      <c r="AY1379" s="4" t="str">
        <v>Traditional Non-par</v>
      </c>
      <c r="AZ1379" s="4" t="str">
        <v>Traditional Non-par</v>
      </c>
      <c r="BA1379" s="4" t="str">
        <v>Traditional Non-par</v>
      </c>
      <c r="BB1379" s="4" t="str">
        <v>Traditional Non-par</v>
      </c>
      <c r="BC1379" s="4" t="str">
        <v>Unit Linked</v>
      </c>
      <c r="BD1379" s="4" t="str">
        <v>Unit Linked</v>
      </c>
      <c r="BE1379" s="4" t="str">
        <v>Traditional Non-par</v>
      </c>
      <c r="BF1379" s="4" t="str">
        <v>Traditional Non-par</v>
      </c>
      <c r="BG1379" s="4">
        <v>0.19</v>
      </c>
      <c r="BH1379" s="4">
        <v>0.04</v>
      </c>
      <c r="BI1379" s="4">
        <v>0.25</v>
      </c>
      <c r="BJ1379" s="4">
        <v>-0.01</v>
      </c>
      <c r="BK1379" s="4">
        <v>0.08</v>
      </c>
      <c r="BL1379" s="4">
        <v>0.12</v>
      </c>
      <c r="BM1379" s="4">
        <v>0.24</v>
      </c>
      <c r="BN1379" s="4">
        <v>0.33</v>
      </c>
      <c r="BO1379" s="4">
        <v>0.22</v>
      </c>
      <c r="BP1379" s="4">
        <v>0</v>
      </c>
      <c r="BQ1379" t="e">
        <f>VLOOKUP(A1379,Misc!$A$3:$B$11,2,FALSE)</f>
        <v>#N/A</v>
      </c>
      <c r="BR1379" t="e">
        <f>INDEX(FX!$B$30:$AK$48,MATCH(Data!BQ1379,FX!$A$30:$A$48,0),MATCH(Data!D1379,Period,0))</f>
        <v>#N/A</v>
      </c>
      <c r="BS1379">
        <f t="shared" si="448"/>
        <v>0</v>
      </c>
      <c r="BT1379" t="e">
        <f t="shared" si="449"/>
        <v>#N/A</v>
      </c>
      <c r="BU1379">
        <f t="shared" si="450"/>
        <v>0</v>
      </c>
      <c r="BV1379" t="e">
        <f t="shared" si="451"/>
        <v>#N/A</v>
      </c>
      <c r="BW1379">
        <f t="shared" si="452"/>
        <v>0</v>
      </c>
      <c r="BX1379" t="e">
        <f t="shared" si="453"/>
        <v>#N/A</v>
      </c>
      <c r="BY1379">
        <f t="shared" si="454"/>
        <v>0</v>
      </c>
      <c r="BZ1379" t="e">
        <f t="shared" si="455"/>
        <v>#N/A</v>
      </c>
      <c r="CA1379" t="e">
        <f t="shared" si="456"/>
        <v>#N/A</v>
      </c>
      <c r="CB1379" t="e">
        <f t="shared" si="457"/>
        <v>#N/A</v>
      </c>
      <c r="CC1379" t="e">
        <f t="shared" si="458"/>
        <v>#N/A</v>
      </c>
      <c r="CD1379" t="e">
        <f t="shared" si="459"/>
        <v>#N/A</v>
      </c>
      <c r="CE1379" s="4" t="str">
        <f t="shared" si="460"/>
        <v/>
      </c>
      <c r="CF1379" s="4">
        <f t="shared" si="461"/>
        <v>0</v>
      </c>
      <c r="CG1379" s="4" t="str">
        <f t="shared" si="462"/>
        <v/>
      </c>
      <c r="CH1379" s="4">
        <f t="shared" si="463"/>
        <v>0</v>
      </c>
      <c r="CI1379" t="e">
        <f>INDEX(FX!$B$114:$AK$132,MATCH(Data!BQ1379,FX!$A$114:$A$132,0),MATCH(Data!D1379,Period,0))</f>
        <v>#N/A</v>
      </c>
    </row>
    <row r="1380" spans="1:87" x14ac:dyDescent="0.15">
      <c r="A1380" t="s">
        <v>301</v>
      </c>
      <c r="B1380" s="1">
        <f t="shared" si="447"/>
        <v>44044</v>
      </c>
      <c r="C1380" t="s">
        <v>63</v>
      </c>
      <c r="D1380" s="1">
        <v>44136</v>
      </c>
      <c r="E1380">
        <v>437.89191457140868</v>
      </c>
      <c r="F1380">
        <v>213.89610929380157</v>
      </c>
      <c r="G1380">
        <v>0</v>
      </c>
      <c r="H1380">
        <v>0</v>
      </c>
      <c r="I1380">
        <v>822.34579932157521</v>
      </c>
      <c r="J1380">
        <v>299.45037257275345</v>
      </c>
      <c r="K1380">
        <v>156.72847515894091</v>
      </c>
      <c r="L1380">
        <v>98.247817823350431</v>
      </c>
      <c r="M1380">
        <v>1.8174004070944992E-4</v>
      </c>
      <c r="N1380">
        <v>4.4341202941136018E-5</v>
      </c>
      <c r="O1380">
        <v>2.897350897363501E-5</v>
      </c>
      <c r="P1380">
        <v>2.2213801636329002E-5</v>
      </c>
      <c r="Q1380" t="str">
        <v>Limited Pay UL 15/5</v>
      </c>
      <c r="R1380" t="str">
        <v>E15/8</v>
      </c>
      <c r="S1380" t="str">
        <v>UE15/7</v>
      </c>
      <c r="T1380" t="str">
        <v>Life Saver 15/9</v>
      </c>
      <c r="U1380" t="str">
        <v>TMB Wealthy 3 Gens</v>
      </c>
      <c r="V1380" t="str">
        <v>Term ROP 20/10</v>
      </c>
      <c r="W1380" t="str">
        <v>Power Max Link</v>
      </c>
      <c r="X1380" t="str">
        <v>Unit-Linked</v>
      </c>
      <c r="Y1380" t="str">
        <v>W99/8</v>
      </c>
      <c r="Z1380" t="str">
        <v>Pension85</v>
      </c>
      <c r="AA1380">
        <v>5.3850112250723271E-5</v>
      </c>
      <c r="AB1380">
        <v>9.1819912958059127E-6</v>
      </c>
      <c r="AC1380">
        <v>0</v>
      </c>
      <c r="AD1380">
        <v>0</v>
      </c>
      <c r="AE1380">
        <v>8.7447536150532501E-6</v>
      </c>
      <c r="AF1380">
        <v>1.2297309771168633E-4</v>
      </c>
      <c r="AG1380">
        <v>8.5599999999999994E-6</v>
      </c>
      <c r="AH1380">
        <v>1.6000000000000001E-6</v>
      </c>
      <c r="AI1380">
        <v>4.3723768075266259E-6</v>
      </c>
      <c r="AJ1380">
        <v>0</v>
      </c>
      <c r="AK1380">
        <v>1.6287760898009027E-5</v>
      </c>
      <c r="AL1380">
        <v>3.0143057003928165E-5</v>
      </c>
      <c r="AM1380">
        <v>4.3015194725505125E-7</v>
      </c>
      <c r="AN1380">
        <v>0</v>
      </c>
      <c r="AO1380">
        <v>0</v>
      </c>
      <c r="AP1380">
        <v>-1.907924436657442E-7</v>
      </c>
      <c r="AQ1380">
        <v>8.0089491183572329E-5</v>
      </c>
      <c r="AR1380">
        <v>4.4064248508406607E-6</v>
      </c>
      <c r="AS1380">
        <v>8.0587509682203665E-7</v>
      </c>
      <c r="AT1380">
        <v>1.3415911315197874E-6</v>
      </c>
      <c r="AU1380">
        <v>0</v>
      </c>
      <c r="AV1380">
        <v>2.3157594640443661E-5</v>
      </c>
      <c r="AW1380" s="4" t="str">
        <v>Unit Linked</v>
      </c>
      <c r="AX1380" s="4" t="str">
        <v>Traditional Non-par</v>
      </c>
      <c r="AY1380" s="4" t="str">
        <v>Traditional Non-par</v>
      </c>
      <c r="AZ1380" s="4" t="str">
        <v>Traditional Non-par</v>
      </c>
      <c r="BA1380" s="4" t="str">
        <v>Traditional Non-par</v>
      </c>
      <c r="BB1380" s="4" t="str">
        <v>Traditional Non-par</v>
      </c>
      <c r="BC1380" s="4" t="str">
        <v>Unit Linked</v>
      </c>
      <c r="BD1380" s="4" t="str">
        <v>Unit Linked</v>
      </c>
      <c r="BE1380" s="4" t="str">
        <v>Traditional Non-par</v>
      </c>
      <c r="BF1380" s="4" t="str">
        <v>Traditional Non-par</v>
      </c>
      <c r="BG1380" s="4">
        <v>0.19</v>
      </c>
      <c r="BH1380" s="4">
        <v>0.04</v>
      </c>
      <c r="BI1380" s="4">
        <v>0.25</v>
      </c>
      <c r="BJ1380" s="4">
        <v>-0.01</v>
      </c>
      <c r="BK1380" s="4">
        <v>0.08</v>
      </c>
      <c r="BL1380" s="4">
        <v>0.12</v>
      </c>
      <c r="BM1380" s="4">
        <v>0.24</v>
      </c>
      <c r="BN1380" s="4">
        <v>0.33</v>
      </c>
      <c r="BO1380" s="4">
        <v>0.22</v>
      </c>
      <c r="BP1380" s="4">
        <v>0</v>
      </c>
      <c r="BQ1380" t="e">
        <f>VLOOKUP(A1380,Misc!$A$3:$B$11,2,FALSE)</f>
        <v>#N/A</v>
      </c>
      <c r="BR1380" t="e">
        <f>INDEX(FX!$B$30:$AK$48,MATCH(Data!BQ1380,FX!$A$30:$A$48,0),MATCH(Data!D1380,Period,0))</f>
        <v>#N/A</v>
      </c>
      <c r="BS1380">
        <f t="shared" si="448"/>
        <v>0</v>
      </c>
      <c r="BT1380" t="e">
        <f t="shared" si="449"/>
        <v>#N/A</v>
      </c>
      <c r="BU1380">
        <f t="shared" si="450"/>
        <v>0</v>
      </c>
      <c r="BV1380" t="e">
        <f t="shared" si="451"/>
        <v>#N/A</v>
      </c>
      <c r="BW1380">
        <f t="shared" si="452"/>
        <v>0</v>
      </c>
      <c r="BX1380" t="e">
        <f t="shared" si="453"/>
        <v>#N/A</v>
      </c>
      <c r="BY1380">
        <f t="shared" si="454"/>
        <v>0</v>
      </c>
      <c r="BZ1380" t="e">
        <f t="shared" si="455"/>
        <v>#N/A</v>
      </c>
      <c r="CA1380" t="e">
        <f t="shared" si="456"/>
        <v>#N/A</v>
      </c>
      <c r="CB1380" t="e">
        <f t="shared" si="457"/>
        <v>#N/A</v>
      </c>
      <c r="CC1380" t="e">
        <f t="shared" si="458"/>
        <v>#N/A</v>
      </c>
      <c r="CD1380" t="e">
        <f t="shared" si="459"/>
        <v>#N/A</v>
      </c>
      <c r="CE1380" s="4" t="str">
        <f t="shared" si="460"/>
        <v/>
      </c>
      <c r="CF1380" s="4">
        <f t="shared" si="461"/>
        <v>0</v>
      </c>
      <c r="CG1380" s="4" t="str">
        <f t="shared" si="462"/>
        <v/>
      </c>
      <c r="CH1380" s="4">
        <f t="shared" si="463"/>
        <v>0</v>
      </c>
      <c r="CI1380" t="e">
        <f>INDEX(FX!$B$114:$AK$132,MATCH(Data!BQ1380,FX!$A$114:$A$132,0),MATCH(Data!D1380,Period,0))</f>
        <v>#N/A</v>
      </c>
    </row>
    <row r="1381" spans="1:87" x14ac:dyDescent="0.15">
      <c r="A1381" t="s">
        <v>301</v>
      </c>
      <c r="B1381" s="1">
        <f t="shared" si="447"/>
        <v>44044</v>
      </c>
      <c r="C1381" t="s">
        <v>63</v>
      </c>
      <c r="D1381" s="1">
        <v>44166</v>
      </c>
      <c r="E1381">
        <v>316.77967091011254</v>
      </c>
      <c r="F1381">
        <v>163.4046793382833</v>
      </c>
      <c r="G1381">
        <v>0</v>
      </c>
      <c r="H1381">
        <v>0</v>
      </c>
      <c r="I1381">
        <v>426.40751050162373</v>
      </c>
      <c r="J1381">
        <v>184.99570153223956</v>
      </c>
      <c r="K1381">
        <v>114.02833036048526</v>
      </c>
      <c r="L1381">
        <v>81.462456873277972</v>
      </c>
      <c r="M1381">
        <v>5.0341760788284999E-4</v>
      </c>
      <c r="N1381">
        <v>9.2342867727713187E-5</v>
      </c>
      <c r="O1381">
        <v>5.4785962536415994E-5</v>
      </c>
      <c r="P1381">
        <v>2.7248502956376001E-5</v>
      </c>
      <c r="Q1381" t="str">
        <v>Limited Pay UL 15/5</v>
      </c>
      <c r="R1381" t="str">
        <v>E15/8</v>
      </c>
      <c r="S1381" t="str">
        <v>UE15/7</v>
      </c>
      <c r="T1381" t="str">
        <v>Life Saver 15/9</v>
      </c>
      <c r="U1381" t="str">
        <v>TMB Wealthy 3 Gens</v>
      </c>
      <c r="V1381" t="str">
        <v>Term ROP 20/10</v>
      </c>
      <c r="W1381" t="str">
        <v>Power Max Link</v>
      </c>
      <c r="X1381" t="str">
        <v>Unit-Linked</v>
      </c>
      <c r="Y1381" t="str">
        <v>W99/8</v>
      </c>
      <c r="Z1381" t="str">
        <v>Pension85</v>
      </c>
      <c r="AA1381">
        <v>4.2353608166823494E-5</v>
      </c>
      <c r="AB1381">
        <v>4.6995249091888385E-6</v>
      </c>
      <c r="AC1381">
        <v>0</v>
      </c>
      <c r="AD1381">
        <v>0</v>
      </c>
      <c r="AE1381">
        <v>7.5192398547021428E-6</v>
      </c>
      <c r="AF1381">
        <v>1.1983788518431543E-4</v>
      </c>
      <c r="AG1381">
        <v>1.1896304202657795E-5</v>
      </c>
      <c r="AH1381">
        <v>2.2236082621790275E-6</v>
      </c>
      <c r="AI1381">
        <v>3.7596199273510722E-6</v>
      </c>
      <c r="AJ1381">
        <v>0</v>
      </c>
      <c r="AK1381">
        <v>1.4934279625373279E-5</v>
      </c>
      <c r="AL1381">
        <v>2.3642916631495741E-5</v>
      </c>
      <c r="AM1381">
        <v>2.2016028176639292E-7</v>
      </c>
      <c r="AN1381">
        <v>0</v>
      </c>
      <c r="AO1381">
        <v>0</v>
      </c>
      <c r="AP1381">
        <v>-1.6405426722577151E-7</v>
      </c>
      <c r="AQ1381">
        <v>7.8047600877952789E-5</v>
      </c>
      <c r="AR1381">
        <v>6.1238516906251753E-6</v>
      </c>
      <c r="AS1381">
        <v>1.1199690772361276E-6</v>
      </c>
      <c r="AT1381">
        <v>1.1535768700759562E-6</v>
      </c>
      <c r="AU1381">
        <v>0</v>
      </c>
      <c r="AV1381">
        <v>2.1499758293044552E-5</v>
      </c>
      <c r="AW1381" s="4" t="str">
        <v>Unit Linked</v>
      </c>
      <c r="AX1381" s="4" t="str">
        <v>Traditional Non-par</v>
      </c>
      <c r="AY1381" s="4" t="str">
        <v>Traditional Non-par</v>
      </c>
      <c r="AZ1381" s="4" t="str">
        <v>Traditional Non-par</v>
      </c>
      <c r="BA1381" s="4" t="str">
        <v>Traditional Non-par</v>
      </c>
      <c r="BB1381" s="4" t="str">
        <v>Traditional Non-par</v>
      </c>
      <c r="BC1381" s="4" t="str">
        <v>Unit Linked</v>
      </c>
      <c r="BD1381" s="4" t="str">
        <v>Unit Linked</v>
      </c>
      <c r="BE1381" s="4" t="str">
        <v>Traditional Non-par</v>
      </c>
      <c r="BF1381" s="4" t="str">
        <v>Traditional Non-par</v>
      </c>
      <c r="BG1381" s="4">
        <v>0.19</v>
      </c>
      <c r="BH1381" s="4">
        <v>0.04</v>
      </c>
      <c r="BI1381" s="4">
        <v>0.25</v>
      </c>
      <c r="BJ1381" s="4">
        <v>-0.01</v>
      </c>
      <c r="BK1381" s="4">
        <v>0.08</v>
      </c>
      <c r="BL1381" s="4">
        <v>0.12</v>
      </c>
      <c r="BM1381" s="4">
        <v>0.24</v>
      </c>
      <c r="BN1381" s="4">
        <v>0.33</v>
      </c>
      <c r="BO1381" s="4">
        <v>0.22</v>
      </c>
      <c r="BP1381" s="4">
        <v>0</v>
      </c>
      <c r="BQ1381" t="e">
        <f>VLOOKUP(A1381,Misc!$A$3:$B$11,2,FALSE)</f>
        <v>#N/A</v>
      </c>
      <c r="BR1381" t="e">
        <f>INDEX(FX!$B$30:$AK$48,MATCH(Data!BQ1381,FX!$A$30:$A$48,0),MATCH(Data!D1381,Period,0))</f>
        <v>#N/A</v>
      </c>
      <c r="BS1381">
        <f t="shared" si="448"/>
        <v>0</v>
      </c>
      <c r="BT1381" t="e">
        <f t="shared" si="449"/>
        <v>#N/A</v>
      </c>
      <c r="BU1381">
        <f t="shared" si="450"/>
        <v>0</v>
      </c>
      <c r="BV1381" t="e">
        <f t="shared" si="451"/>
        <v>#N/A</v>
      </c>
      <c r="BW1381">
        <f t="shared" si="452"/>
        <v>0</v>
      </c>
      <c r="BX1381" t="e">
        <f t="shared" si="453"/>
        <v>#N/A</v>
      </c>
      <c r="BY1381">
        <f t="shared" si="454"/>
        <v>0</v>
      </c>
      <c r="BZ1381" t="e">
        <f t="shared" si="455"/>
        <v>#N/A</v>
      </c>
      <c r="CA1381" t="e">
        <f t="shared" si="456"/>
        <v>#N/A</v>
      </c>
      <c r="CB1381" t="e">
        <f t="shared" si="457"/>
        <v>#N/A</v>
      </c>
      <c r="CC1381" t="e">
        <f t="shared" si="458"/>
        <v>#N/A</v>
      </c>
      <c r="CD1381" t="e">
        <f t="shared" si="459"/>
        <v>#N/A</v>
      </c>
      <c r="CE1381" s="4" t="str">
        <f t="shared" si="460"/>
        <v/>
      </c>
      <c r="CF1381" s="4">
        <f t="shared" si="461"/>
        <v>0</v>
      </c>
      <c r="CG1381" s="4" t="str">
        <f t="shared" si="462"/>
        <v/>
      </c>
      <c r="CH1381" s="4">
        <f t="shared" si="463"/>
        <v>0</v>
      </c>
      <c r="CI1381" t="e">
        <f>INDEX(FX!$B$114:$AK$132,MATCH(Data!BQ1381,FX!$A$114:$A$132,0),MATCH(Data!D1381,Period,0))</f>
        <v>#N/A</v>
      </c>
    </row>
    <row r="1382" spans="1:87" x14ac:dyDescent="0.15">
      <c r="A1382" t="s">
        <v>301</v>
      </c>
      <c r="B1382" s="1">
        <f t="shared" si="447"/>
        <v>44044</v>
      </c>
      <c r="C1382" t="s">
        <v>45</v>
      </c>
      <c r="D1382" s="1">
        <v>43831</v>
      </c>
      <c r="E1382">
        <f t="array" ref="E1382:E1393">TRANSPOSE('[10]SCB_OVERALL_Key Metrics P1'!$F$6:$Q$6)/1000000</f>
        <v>1135.4172081580002</v>
      </c>
      <c r="F1382">
        <f t="array" ref="F1382:F1393">TRANSPOSE('[10]SCB_OVERALL_Key Metrics P1'!$F$11:$Q$11)/1000000</f>
        <v>253.31022117586011</v>
      </c>
      <c r="G1382">
        <f t="array" ref="G1382:G1393">TRANSPOSE('[10]SCB_OVERALL_Key Metrics P1'!$F$16:$Q$16)/1000000</f>
        <v>184.72239917161016</v>
      </c>
      <c r="H1382">
        <f t="array" ref="H1382:H1393">TRANSPOSE('[10]SCB_OVERALL_Key Metrics P1'!$F$21:$Q$21)/1000000</f>
        <v>85.319726519181401</v>
      </c>
      <c r="I1382">
        <f t="array" ref="I1382:I1393">TRANSPOSE('[10]SCB_OVERALL_Key Metrics P1'!$F$7:$Q$7)/1000000</f>
        <v>722.0684051753617</v>
      </c>
      <c r="J1382">
        <f t="array" ref="J1382:J1393">TRANSPOSE('[10]SCB_OVERALL_Key Metrics P1'!$F$12:$Q$12)/1000000</f>
        <v>249.67593925992216</v>
      </c>
      <c r="K1382">
        <f t="array" ref="K1382:K1393">TRANSPOSE('[10]SCB_OVERALL_Key Metrics P1'!$F$17:$Q$17)/1000000</f>
        <v>135.62421313598097</v>
      </c>
      <c r="L1382">
        <f t="array" ref="L1382:L1393">TRANSPOSE('[10]SCB_OVERALL_Key Metrics P1'!$F$22:$Q$22)/1000000</f>
        <v>84.406282434165234</v>
      </c>
      <c r="M1382">
        <f t="array" ref="M1382:M1393">TRANSPOSE('[10]OVERALL_Key Metrics P1'!$F$9:$Q$9)/1000000</f>
        <v>5.3148981698715036E-4</v>
      </c>
      <c r="N1382">
        <f t="array" ref="N1382:N1393">TRANSPOSE('[10]OVERALL_Key Metrics P1'!$F$14:$Q$14)/1000000</f>
        <v>1.5415781109236434E-4</v>
      </c>
      <c r="O1382">
        <f t="array" ref="O1382:O1393">TRANSPOSE('[10]OVERALL_Key Metrics P1'!$F$19:$Q$19)/1000000</f>
        <v>7.105382882114099E-5</v>
      </c>
      <c r="P1382">
        <f t="array" ref="P1382:P1393">TRANSPOSE('[10]OVERALL_Key Metrics P1'!$F$24:$Q$24)/1000000</f>
        <v>5.3378321939889999E-5</v>
      </c>
      <c r="BQ1382" t="e">
        <f>VLOOKUP(A1382,Misc!$A$3:$B$11,2,FALSE)</f>
        <v>#N/A</v>
      </c>
      <c r="BR1382" t="e">
        <f>INDEX(FX!$B$30:$AK$48,MATCH(Data!BQ1382,FX!$A$30:$A$48,0),MATCH(Data!D1382,Period,0))</f>
        <v>#N/A</v>
      </c>
      <c r="BS1382" t="e">
        <f t="shared" si="448"/>
        <v>#N/A</v>
      </c>
      <c r="BT1382">
        <f t="shared" si="449"/>
        <v>0</v>
      </c>
      <c r="BU1382" t="e">
        <f t="shared" si="450"/>
        <v>#N/A</v>
      </c>
      <c r="BV1382">
        <f t="shared" si="451"/>
        <v>0</v>
      </c>
      <c r="BW1382" t="e">
        <f t="shared" si="452"/>
        <v>#N/A</v>
      </c>
      <c r="BX1382">
        <f t="shared" si="453"/>
        <v>0</v>
      </c>
      <c r="BY1382" t="e">
        <f t="shared" si="454"/>
        <v>#N/A</v>
      </c>
      <c r="BZ1382">
        <f t="shared" si="455"/>
        <v>0</v>
      </c>
      <c r="CA1382" t="e">
        <f t="shared" si="456"/>
        <v>#N/A</v>
      </c>
      <c r="CB1382" t="e">
        <f t="shared" si="457"/>
        <v>#N/A</v>
      </c>
      <c r="CC1382" t="e">
        <f t="shared" si="458"/>
        <v>#N/A</v>
      </c>
      <c r="CD1382" t="e">
        <f t="shared" si="459"/>
        <v>#N/A</v>
      </c>
      <c r="CE1382" s="4">
        <f t="shared" si="460"/>
        <v>0</v>
      </c>
      <c r="CF1382" s="4" t="str">
        <f t="shared" si="461"/>
        <v/>
      </c>
      <c r="CG1382" s="4">
        <f t="shared" si="462"/>
        <v>0</v>
      </c>
      <c r="CH1382" s="4" t="str">
        <f t="shared" si="463"/>
        <v/>
      </c>
      <c r="CI1382" t="e">
        <f>INDEX(FX!$B$114:$AK$132,MATCH(Data!BQ1382,FX!$A$114:$A$132,0),MATCH(Data!D1382,Period,0))</f>
        <v>#N/A</v>
      </c>
    </row>
    <row r="1383" spans="1:87" x14ac:dyDescent="0.15">
      <c r="A1383" t="s">
        <v>301</v>
      </c>
      <c r="B1383" s="1">
        <f t="shared" si="447"/>
        <v>44044</v>
      </c>
      <c r="C1383" t="s">
        <v>45</v>
      </c>
      <c r="D1383" s="1">
        <v>43862</v>
      </c>
      <c r="E1383">
        <v>973.7660987459999</v>
      </c>
      <c r="F1383">
        <v>273.21677658730295</v>
      </c>
      <c r="G1383">
        <v>183.93363108655785</v>
      </c>
      <c r="H1383">
        <v>100.1144265511156</v>
      </c>
      <c r="I1383">
        <v>676.43447782936016</v>
      </c>
      <c r="J1383">
        <v>238.59365473729395</v>
      </c>
      <c r="K1383">
        <v>131.83104981343774</v>
      </c>
      <c r="L1383">
        <v>83.554664210953021</v>
      </c>
      <c r="M1383">
        <v>2.9509986216136531E-4</v>
      </c>
      <c r="N1383">
        <v>1.2025241258841135E-4</v>
      </c>
      <c r="O1383">
        <v>6.2548316827316998E-5</v>
      </c>
      <c r="P1383">
        <v>5.1804171301184996E-5</v>
      </c>
      <c r="BQ1383" t="e">
        <f>VLOOKUP(A1383,Misc!$A$3:$B$11,2,FALSE)</f>
        <v>#N/A</v>
      </c>
      <c r="BR1383" t="e">
        <f>INDEX(FX!$B$30:$AK$48,MATCH(Data!BQ1383,FX!$A$30:$A$48,0),MATCH(Data!D1383,Period,0))</f>
        <v>#N/A</v>
      </c>
      <c r="BS1383" t="e">
        <f t="shared" si="448"/>
        <v>#N/A</v>
      </c>
      <c r="BT1383">
        <f t="shared" si="449"/>
        <v>0</v>
      </c>
      <c r="BU1383" t="e">
        <f t="shared" si="450"/>
        <v>#N/A</v>
      </c>
      <c r="BV1383">
        <f t="shared" si="451"/>
        <v>0</v>
      </c>
      <c r="BW1383" t="e">
        <f t="shared" si="452"/>
        <v>#N/A</v>
      </c>
      <c r="BX1383">
        <f t="shared" si="453"/>
        <v>0</v>
      </c>
      <c r="BY1383" t="e">
        <f t="shared" si="454"/>
        <v>#N/A</v>
      </c>
      <c r="BZ1383">
        <f t="shared" si="455"/>
        <v>0</v>
      </c>
      <c r="CA1383" t="e">
        <f t="shared" si="456"/>
        <v>#N/A</v>
      </c>
      <c r="CB1383" t="e">
        <f t="shared" si="457"/>
        <v>#N/A</v>
      </c>
      <c r="CC1383" t="e">
        <f t="shared" si="458"/>
        <v>#N/A</v>
      </c>
      <c r="CD1383" t="e">
        <f t="shared" si="459"/>
        <v>#N/A</v>
      </c>
      <c r="CE1383" s="4">
        <f t="shared" si="460"/>
        <v>0</v>
      </c>
      <c r="CF1383" s="4" t="str">
        <f t="shared" si="461"/>
        <v/>
      </c>
      <c r="CG1383" s="4">
        <f t="shared" si="462"/>
        <v>0</v>
      </c>
      <c r="CH1383" s="4" t="str">
        <f t="shared" si="463"/>
        <v/>
      </c>
      <c r="CI1383" t="e">
        <f>INDEX(FX!$B$114:$AK$132,MATCH(Data!BQ1383,FX!$A$114:$A$132,0),MATCH(Data!D1383,Period,0))</f>
        <v>#N/A</v>
      </c>
    </row>
    <row r="1384" spans="1:87" x14ac:dyDescent="0.15">
      <c r="A1384" t="s">
        <v>301</v>
      </c>
      <c r="B1384" s="1">
        <f t="shared" si="447"/>
        <v>44044</v>
      </c>
      <c r="C1384" t="s">
        <v>45</v>
      </c>
      <c r="D1384" s="1">
        <v>43891</v>
      </c>
      <c r="E1384">
        <v>1182.3807075949999</v>
      </c>
      <c r="F1384">
        <v>289.48297853512963</v>
      </c>
      <c r="G1384">
        <v>201.79161695623088</v>
      </c>
      <c r="H1384">
        <v>111.37946763251291</v>
      </c>
      <c r="I1384">
        <v>972.08046328710543</v>
      </c>
      <c r="J1384">
        <v>319.18177055924735</v>
      </c>
      <c r="K1384">
        <v>169.6796361496871</v>
      </c>
      <c r="L1384">
        <v>101.10762221908944</v>
      </c>
      <c r="M1384">
        <v>4.4858317444533997E-4</v>
      </c>
      <c r="N1384">
        <v>1.7209304212036607E-4</v>
      </c>
      <c r="O1384">
        <v>9.4914632108581006E-5</v>
      </c>
      <c r="P1384">
        <v>8.3824290961544994E-5</v>
      </c>
      <c r="BQ1384" t="e">
        <f>VLOOKUP(A1384,Misc!$A$3:$B$11,2,FALSE)</f>
        <v>#N/A</v>
      </c>
      <c r="BR1384" t="e">
        <f>INDEX(FX!$B$30:$AK$48,MATCH(Data!BQ1384,FX!$A$30:$A$48,0),MATCH(Data!D1384,Period,0))</f>
        <v>#N/A</v>
      </c>
      <c r="BS1384" t="e">
        <f t="shared" si="448"/>
        <v>#N/A</v>
      </c>
      <c r="BT1384">
        <f t="shared" si="449"/>
        <v>0</v>
      </c>
      <c r="BU1384" t="e">
        <f t="shared" si="450"/>
        <v>#N/A</v>
      </c>
      <c r="BV1384">
        <f t="shared" si="451"/>
        <v>0</v>
      </c>
      <c r="BW1384" t="e">
        <f t="shared" si="452"/>
        <v>#N/A</v>
      </c>
      <c r="BX1384">
        <f t="shared" si="453"/>
        <v>0</v>
      </c>
      <c r="BY1384" t="e">
        <f t="shared" si="454"/>
        <v>#N/A</v>
      </c>
      <c r="BZ1384">
        <f t="shared" si="455"/>
        <v>0</v>
      </c>
      <c r="CA1384" t="e">
        <f t="shared" si="456"/>
        <v>#N/A</v>
      </c>
      <c r="CB1384" t="e">
        <f t="shared" si="457"/>
        <v>#N/A</v>
      </c>
      <c r="CC1384" t="e">
        <f t="shared" si="458"/>
        <v>#N/A</v>
      </c>
      <c r="CD1384" t="e">
        <f t="shared" si="459"/>
        <v>#N/A</v>
      </c>
      <c r="CE1384" s="4">
        <f t="shared" si="460"/>
        <v>0</v>
      </c>
      <c r="CF1384" s="4" t="str">
        <f t="shared" si="461"/>
        <v/>
      </c>
      <c r="CG1384" s="4">
        <f t="shared" si="462"/>
        <v>0</v>
      </c>
      <c r="CH1384" s="4" t="str">
        <f t="shared" si="463"/>
        <v/>
      </c>
      <c r="CI1384" t="e">
        <f>INDEX(FX!$B$114:$AK$132,MATCH(Data!BQ1384,FX!$A$114:$A$132,0),MATCH(Data!D1384,Period,0))</f>
        <v>#N/A</v>
      </c>
    </row>
    <row r="1385" spans="1:87" x14ac:dyDescent="0.15">
      <c r="A1385" t="s">
        <v>301</v>
      </c>
      <c r="B1385" s="1">
        <f t="shared" si="447"/>
        <v>44044</v>
      </c>
      <c r="C1385" t="s">
        <v>45</v>
      </c>
      <c r="D1385" s="1">
        <v>43922</v>
      </c>
      <c r="E1385">
        <v>257.05596181099986</v>
      </c>
      <c r="F1385">
        <v>193.24592170200003</v>
      </c>
      <c r="G1385">
        <v>70.775342461554132</v>
      </c>
      <c r="H1385">
        <v>67.390375881412041</v>
      </c>
      <c r="I1385">
        <v>539.56773978397655</v>
      </c>
      <c r="J1385">
        <v>206.47087756864113</v>
      </c>
      <c r="K1385">
        <v>122.26837145804835</v>
      </c>
      <c r="L1385">
        <v>81.993559567592612</v>
      </c>
      <c r="M1385">
        <v>3.3846910534334992E-4</v>
      </c>
      <c r="N1385">
        <v>1.3844962806593296E-4</v>
      </c>
      <c r="O1385">
        <v>6.5636084442907005E-5</v>
      </c>
      <c r="P1385">
        <v>5.1944794085567236E-5</v>
      </c>
      <c r="BQ1385" t="e">
        <f>VLOOKUP(A1385,Misc!$A$3:$B$11,2,FALSE)</f>
        <v>#N/A</v>
      </c>
      <c r="BR1385" t="e">
        <f>INDEX(FX!$B$30:$AK$48,MATCH(Data!BQ1385,FX!$A$30:$A$48,0),MATCH(Data!D1385,Period,0))</f>
        <v>#N/A</v>
      </c>
      <c r="BS1385" t="e">
        <f t="shared" si="448"/>
        <v>#N/A</v>
      </c>
      <c r="BT1385">
        <f t="shared" si="449"/>
        <v>0</v>
      </c>
      <c r="BU1385" t="e">
        <f t="shared" si="450"/>
        <v>#N/A</v>
      </c>
      <c r="BV1385">
        <f t="shared" si="451"/>
        <v>0</v>
      </c>
      <c r="BW1385" t="e">
        <f t="shared" si="452"/>
        <v>#N/A</v>
      </c>
      <c r="BX1385">
        <f t="shared" si="453"/>
        <v>0</v>
      </c>
      <c r="BY1385" t="e">
        <f t="shared" si="454"/>
        <v>#N/A</v>
      </c>
      <c r="BZ1385">
        <f t="shared" si="455"/>
        <v>0</v>
      </c>
      <c r="CA1385" t="e">
        <f t="shared" si="456"/>
        <v>#N/A</v>
      </c>
      <c r="CB1385" t="e">
        <f t="shared" si="457"/>
        <v>#N/A</v>
      </c>
      <c r="CC1385" t="e">
        <f t="shared" si="458"/>
        <v>#N/A</v>
      </c>
      <c r="CD1385" t="e">
        <f t="shared" si="459"/>
        <v>#N/A</v>
      </c>
      <c r="CE1385" s="4">
        <f t="shared" si="460"/>
        <v>0</v>
      </c>
      <c r="CF1385" s="4" t="str">
        <f t="shared" si="461"/>
        <v/>
      </c>
      <c r="CG1385" s="4">
        <f t="shared" si="462"/>
        <v>0</v>
      </c>
      <c r="CH1385" s="4" t="str">
        <f t="shared" si="463"/>
        <v/>
      </c>
      <c r="CI1385" t="e">
        <f>INDEX(FX!$B$114:$AK$132,MATCH(Data!BQ1385,FX!$A$114:$A$132,0),MATCH(Data!D1385,Period,0))</f>
        <v>#N/A</v>
      </c>
    </row>
    <row r="1386" spans="1:87" x14ac:dyDescent="0.15">
      <c r="A1386" t="s">
        <v>301</v>
      </c>
      <c r="B1386" s="1">
        <f t="shared" si="447"/>
        <v>44044</v>
      </c>
      <c r="C1386" t="s">
        <v>45</v>
      </c>
      <c r="D1386" s="1">
        <v>43952</v>
      </c>
      <c r="E1386">
        <v>591.21539429199981</v>
      </c>
      <c r="F1386">
        <v>354.38714361127336</v>
      </c>
      <c r="G1386">
        <v>131.18834119695873</v>
      </c>
      <c r="H1386">
        <v>99.869283734730686</v>
      </c>
      <c r="I1386">
        <v>640.65950505649744</v>
      </c>
      <c r="J1386">
        <v>235.24448075121276</v>
      </c>
      <c r="K1386">
        <v>137.06313916232105</v>
      </c>
      <c r="L1386">
        <v>89.533350972981211</v>
      </c>
      <c r="M1386">
        <v>3.557809801823E-4</v>
      </c>
      <c r="N1386">
        <v>1.6757465696873238E-4</v>
      </c>
      <c r="O1386">
        <v>7.6191568964866028E-5</v>
      </c>
      <c r="P1386">
        <v>6.4798824919373003E-5</v>
      </c>
      <c r="BQ1386" t="e">
        <f>VLOOKUP(A1386,Misc!$A$3:$B$11,2,FALSE)</f>
        <v>#N/A</v>
      </c>
      <c r="BR1386" t="e">
        <f>INDEX(FX!$B$30:$AK$48,MATCH(Data!BQ1386,FX!$A$30:$A$48,0),MATCH(Data!D1386,Period,0))</f>
        <v>#N/A</v>
      </c>
      <c r="BS1386" t="e">
        <f t="shared" si="448"/>
        <v>#N/A</v>
      </c>
      <c r="BT1386">
        <f t="shared" si="449"/>
        <v>0</v>
      </c>
      <c r="BU1386" t="e">
        <f t="shared" si="450"/>
        <v>#N/A</v>
      </c>
      <c r="BV1386">
        <f t="shared" si="451"/>
        <v>0</v>
      </c>
      <c r="BW1386" t="e">
        <f t="shared" si="452"/>
        <v>#N/A</v>
      </c>
      <c r="BX1386">
        <f t="shared" si="453"/>
        <v>0</v>
      </c>
      <c r="BY1386" t="e">
        <f t="shared" si="454"/>
        <v>#N/A</v>
      </c>
      <c r="BZ1386">
        <f t="shared" si="455"/>
        <v>0</v>
      </c>
      <c r="CA1386" t="e">
        <f t="shared" si="456"/>
        <v>#N/A</v>
      </c>
      <c r="CB1386" t="e">
        <f t="shared" si="457"/>
        <v>#N/A</v>
      </c>
      <c r="CC1386" t="e">
        <f t="shared" si="458"/>
        <v>#N/A</v>
      </c>
      <c r="CD1386" t="e">
        <f t="shared" si="459"/>
        <v>#N/A</v>
      </c>
      <c r="CE1386" s="4">
        <f t="shared" si="460"/>
        <v>0</v>
      </c>
      <c r="CF1386" s="4" t="str">
        <f t="shared" si="461"/>
        <v/>
      </c>
      <c r="CG1386" s="4">
        <f t="shared" si="462"/>
        <v>0</v>
      </c>
      <c r="CH1386" s="4" t="str">
        <f t="shared" si="463"/>
        <v/>
      </c>
      <c r="CI1386" t="e">
        <f>INDEX(FX!$B$114:$AK$132,MATCH(Data!BQ1386,FX!$A$114:$A$132,0),MATCH(Data!D1386,Period,0))</f>
        <v>#N/A</v>
      </c>
    </row>
    <row r="1387" spans="1:87" x14ac:dyDescent="0.15">
      <c r="A1387" t="s">
        <v>301</v>
      </c>
      <c r="B1387" s="1">
        <f t="shared" si="447"/>
        <v>44044</v>
      </c>
      <c r="C1387" t="s">
        <v>45</v>
      </c>
      <c r="D1387" s="1">
        <v>43983</v>
      </c>
      <c r="E1387">
        <v>984.11270290200014</v>
      </c>
      <c r="F1387">
        <v>634.80143359386966</v>
      </c>
      <c r="G1387">
        <v>203.24815871543018</v>
      </c>
      <c r="H1387">
        <v>159.49024699469916</v>
      </c>
      <c r="I1387">
        <v>748.20796442682081</v>
      </c>
      <c r="J1387">
        <v>268.44540229901588</v>
      </c>
      <c r="K1387">
        <v>156.72703648623474</v>
      </c>
      <c r="L1387">
        <v>101.08314831352035</v>
      </c>
      <c r="M1387">
        <v>5.7060829864272005E-4</v>
      </c>
      <c r="N1387">
        <v>1.3398072645381753E-4</v>
      </c>
      <c r="O1387">
        <v>7.0904039212612552E-5</v>
      </c>
      <c r="P1387">
        <v>5.2596404648608968E-5</v>
      </c>
      <c r="BQ1387" t="e">
        <f>VLOOKUP(A1387,Misc!$A$3:$B$11,2,FALSE)</f>
        <v>#N/A</v>
      </c>
      <c r="BR1387" t="e">
        <f>INDEX(FX!$B$30:$AK$48,MATCH(Data!BQ1387,FX!$A$30:$A$48,0),MATCH(Data!D1387,Period,0))</f>
        <v>#N/A</v>
      </c>
      <c r="BS1387" t="e">
        <f t="shared" si="448"/>
        <v>#N/A</v>
      </c>
      <c r="BT1387">
        <f t="shared" si="449"/>
        <v>0</v>
      </c>
      <c r="BU1387" t="e">
        <f t="shared" si="450"/>
        <v>#N/A</v>
      </c>
      <c r="BV1387">
        <f t="shared" si="451"/>
        <v>0</v>
      </c>
      <c r="BW1387" t="e">
        <f t="shared" si="452"/>
        <v>#N/A</v>
      </c>
      <c r="BX1387">
        <f t="shared" si="453"/>
        <v>0</v>
      </c>
      <c r="BY1387" t="e">
        <f t="shared" si="454"/>
        <v>#N/A</v>
      </c>
      <c r="BZ1387">
        <f t="shared" si="455"/>
        <v>0</v>
      </c>
      <c r="CA1387" t="e">
        <f t="shared" si="456"/>
        <v>#N/A</v>
      </c>
      <c r="CB1387" t="e">
        <f t="shared" si="457"/>
        <v>#N/A</v>
      </c>
      <c r="CC1387" t="e">
        <f t="shared" si="458"/>
        <v>#N/A</v>
      </c>
      <c r="CD1387" t="e">
        <f t="shared" si="459"/>
        <v>#N/A</v>
      </c>
      <c r="CE1387" s="4">
        <f t="shared" si="460"/>
        <v>0</v>
      </c>
      <c r="CF1387" s="4" t="str">
        <f t="shared" si="461"/>
        <v/>
      </c>
      <c r="CG1387" s="4">
        <f t="shared" si="462"/>
        <v>0</v>
      </c>
      <c r="CH1387" s="4" t="str">
        <f t="shared" si="463"/>
        <v/>
      </c>
      <c r="CI1387" t="e">
        <f>INDEX(FX!$B$114:$AK$132,MATCH(Data!BQ1387,FX!$A$114:$A$132,0),MATCH(Data!D1387,Period,0))</f>
        <v>#N/A</v>
      </c>
    </row>
    <row r="1388" spans="1:87" x14ac:dyDescent="0.15">
      <c r="A1388" t="s">
        <v>301</v>
      </c>
      <c r="B1388" s="1">
        <f t="shared" si="447"/>
        <v>44044</v>
      </c>
      <c r="C1388" t="s">
        <v>45</v>
      </c>
      <c r="D1388" s="1">
        <v>44013</v>
      </c>
      <c r="E1388">
        <v>679.22013492800318</v>
      </c>
      <c r="F1388">
        <v>308.2084748498545</v>
      </c>
      <c r="G1388">
        <v>158.26562935562046</v>
      </c>
      <c r="H1388">
        <v>101.69228992176018</v>
      </c>
      <c r="I1388">
        <v>531.70334647349887</v>
      </c>
      <c r="J1388">
        <v>214.18954916890019</v>
      </c>
      <c r="K1388">
        <v>121.72436850129128</v>
      </c>
      <c r="L1388">
        <v>82.622652100811806</v>
      </c>
      <c r="M1388">
        <v>3.8489689798379005E-4</v>
      </c>
      <c r="N1388">
        <v>1.4213127097043572E-4</v>
      </c>
      <c r="O1388">
        <v>7.1354025750099015E-5</v>
      </c>
      <c r="P1388">
        <v>5.3449335390126983E-5</v>
      </c>
      <c r="BQ1388" t="e">
        <f>VLOOKUP(A1388,Misc!$A$3:$B$11,2,FALSE)</f>
        <v>#N/A</v>
      </c>
      <c r="BR1388" t="e">
        <f>INDEX(FX!$B$30:$AK$48,MATCH(Data!BQ1388,FX!$A$30:$A$48,0),MATCH(Data!D1388,Period,0))</f>
        <v>#N/A</v>
      </c>
      <c r="BS1388" t="e">
        <f t="shared" si="448"/>
        <v>#N/A</v>
      </c>
      <c r="BT1388">
        <f t="shared" si="449"/>
        <v>0</v>
      </c>
      <c r="BU1388" t="e">
        <f t="shared" si="450"/>
        <v>#N/A</v>
      </c>
      <c r="BV1388">
        <f t="shared" si="451"/>
        <v>0</v>
      </c>
      <c r="BW1388" t="e">
        <f t="shared" si="452"/>
        <v>#N/A</v>
      </c>
      <c r="BX1388">
        <f t="shared" si="453"/>
        <v>0</v>
      </c>
      <c r="BY1388" t="e">
        <f t="shared" si="454"/>
        <v>#N/A</v>
      </c>
      <c r="BZ1388">
        <f t="shared" si="455"/>
        <v>0</v>
      </c>
      <c r="CA1388" t="e">
        <f t="shared" si="456"/>
        <v>#N/A</v>
      </c>
      <c r="CB1388" t="e">
        <f t="shared" si="457"/>
        <v>#N/A</v>
      </c>
      <c r="CC1388" t="e">
        <f t="shared" si="458"/>
        <v>#N/A</v>
      </c>
      <c r="CD1388" t="e">
        <f t="shared" si="459"/>
        <v>#N/A</v>
      </c>
      <c r="CE1388" s="4">
        <f t="shared" si="460"/>
        <v>0</v>
      </c>
      <c r="CF1388" s="4" t="str">
        <f t="shared" si="461"/>
        <v/>
      </c>
      <c r="CG1388" s="4">
        <f t="shared" si="462"/>
        <v>0</v>
      </c>
      <c r="CH1388" s="4" t="str">
        <f t="shared" si="463"/>
        <v/>
      </c>
      <c r="CI1388" t="e">
        <f>INDEX(FX!$B$114:$AK$132,MATCH(Data!BQ1388,FX!$A$114:$A$132,0),MATCH(Data!D1388,Period,0))</f>
        <v>#N/A</v>
      </c>
    </row>
    <row r="1389" spans="1:87" x14ac:dyDescent="0.15">
      <c r="A1389" t="s">
        <v>301</v>
      </c>
      <c r="B1389" s="1">
        <f t="shared" si="447"/>
        <v>44044</v>
      </c>
      <c r="C1389" t="s">
        <v>45</v>
      </c>
      <c r="D1389" s="1">
        <v>44044</v>
      </c>
      <c r="E1389">
        <v>842.69674018800481</v>
      </c>
      <c r="F1389">
        <v>381.17860516516521</v>
      </c>
      <c r="G1389">
        <v>176.02494016300892</v>
      </c>
      <c r="H1389">
        <v>115.89833838078435</v>
      </c>
      <c r="I1389">
        <v>657.92279473159965</v>
      </c>
      <c r="J1389">
        <v>259.03780705248602</v>
      </c>
      <c r="K1389">
        <v>148.0439105039554</v>
      </c>
      <c r="L1389">
        <v>99.354964923218773</v>
      </c>
      <c r="M1389">
        <v>6.9389067240166989E-4</v>
      </c>
      <c r="N1389">
        <v>3.4651092790908297E-4</v>
      </c>
      <c r="O1389">
        <v>1.0423167180006402E-4</v>
      </c>
      <c r="P1389">
        <v>6.6488353333000991E-5</v>
      </c>
      <c r="BQ1389" t="e">
        <f>VLOOKUP(A1389,Misc!$A$3:$B$11,2,FALSE)</f>
        <v>#N/A</v>
      </c>
      <c r="BR1389" t="e">
        <f>INDEX(FX!$B$30:$AK$48,MATCH(Data!BQ1389,FX!$A$30:$A$48,0),MATCH(Data!D1389,Period,0))</f>
        <v>#N/A</v>
      </c>
      <c r="BS1389" t="e">
        <f t="shared" si="448"/>
        <v>#N/A</v>
      </c>
      <c r="BT1389">
        <f t="shared" si="449"/>
        <v>0</v>
      </c>
      <c r="BU1389" t="e">
        <f t="shared" si="450"/>
        <v>#N/A</v>
      </c>
      <c r="BV1389">
        <f t="shared" si="451"/>
        <v>0</v>
      </c>
      <c r="BW1389" t="e">
        <f t="shared" si="452"/>
        <v>#N/A</v>
      </c>
      <c r="BX1389">
        <f t="shared" si="453"/>
        <v>0</v>
      </c>
      <c r="BY1389" t="e">
        <f t="shared" si="454"/>
        <v>#N/A</v>
      </c>
      <c r="BZ1389">
        <f t="shared" si="455"/>
        <v>0</v>
      </c>
      <c r="CA1389" t="e">
        <f t="shared" si="456"/>
        <v>#N/A</v>
      </c>
      <c r="CB1389" t="e">
        <f t="shared" si="457"/>
        <v>#N/A</v>
      </c>
      <c r="CC1389" t="e">
        <f t="shared" si="458"/>
        <v>#N/A</v>
      </c>
      <c r="CD1389" t="e">
        <f t="shared" si="459"/>
        <v>#N/A</v>
      </c>
      <c r="CE1389" s="4">
        <f t="shared" si="460"/>
        <v>0</v>
      </c>
      <c r="CF1389" s="4" t="str">
        <f t="shared" si="461"/>
        <v/>
      </c>
      <c r="CG1389" s="4">
        <f t="shared" si="462"/>
        <v>0</v>
      </c>
      <c r="CH1389" s="4" t="str">
        <f t="shared" si="463"/>
        <v/>
      </c>
      <c r="CI1389" t="e">
        <f>INDEX(FX!$B$114:$AK$132,MATCH(Data!BQ1389,FX!$A$114:$A$132,0),MATCH(Data!D1389,Period,0))</f>
        <v>#N/A</v>
      </c>
    </row>
    <row r="1390" spans="1:87" x14ac:dyDescent="0.15">
      <c r="A1390" t="s">
        <v>301</v>
      </c>
      <c r="B1390" s="1">
        <f t="shared" si="447"/>
        <v>44044</v>
      </c>
      <c r="C1390" t="s">
        <v>45</v>
      </c>
      <c r="D1390" s="1">
        <v>44075</v>
      </c>
      <c r="E1390">
        <v>998.43957581221594</v>
      </c>
      <c r="F1390">
        <v>481.59262014037046</v>
      </c>
      <c r="G1390">
        <v>0</v>
      </c>
      <c r="H1390">
        <v>0</v>
      </c>
      <c r="I1390">
        <v>819.47728639831962</v>
      </c>
      <c r="J1390">
        <v>303.07347615238513</v>
      </c>
      <c r="K1390">
        <v>160.22556902533876</v>
      </c>
      <c r="L1390">
        <v>101.49207242308486</v>
      </c>
      <c r="M1390">
        <v>4.1642211104221991E-4</v>
      </c>
      <c r="N1390">
        <v>1.814071567497197E-4</v>
      </c>
      <c r="O1390">
        <v>8.1007215292017997E-5</v>
      </c>
      <c r="P1390">
        <v>6.1547059561409988E-5</v>
      </c>
      <c r="BQ1390" t="e">
        <f>VLOOKUP(A1390,Misc!$A$3:$B$11,2,FALSE)</f>
        <v>#N/A</v>
      </c>
      <c r="BR1390" t="e">
        <f>INDEX(FX!$B$30:$AK$48,MATCH(Data!BQ1390,FX!$A$30:$A$48,0),MATCH(Data!D1390,Period,0))</f>
        <v>#N/A</v>
      </c>
      <c r="BS1390">
        <f t="shared" si="448"/>
        <v>0</v>
      </c>
      <c r="BT1390" t="e">
        <f t="shared" si="449"/>
        <v>#N/A</v>
      </c>
      <c r="BU1390">
        <f t="shared" si="450"/>
        <v>0</v>
      </c>
      <c r="BV1390" t="e">
        <f t="shared" si="451"/>
        <v>#N/A</v>
      </c>
      <c r="BW1390">
        <f t="shared" si="452"/>
        <v>0</v>
      </c>
      <c r="BX1390" t="e">
        <f t="shared" si="453"/>
        <v>#N/A</v>
      </c>
      <c r="BY1390">
        <f t="shared" si="454"/>
        <v>0</v>
      </c>
      <c r="BZ1390" t="e">
        <f t="shared" si="455"/>
        <v>#N/A</v>
      </c>
      <c r="CA1390" t="e">
        <f t="shared" si="456"/>
        <v>#N/A</v>
      </c>
      <c r="CB1390" t="e">
        <f t="shared" si="457"/>
        <v>#N/A</v>
      </c>
      <c r="CC1390" t="e">
        <f t="shared" si="458"/>
        <v>#N/A</v>
      </c>
      <c r="CD1390" t="e">
        <f t="shared" si="459"/>
        <v>#N/A</v>
      </c>
      <c r="CE1390" s="4" t="str">
        <f t="shared" si="460"/>
        <v/>
      </c>
      <c r="CF1390" s="4">
        <f t="shared" si="461"/>
        <v>0</v>
      </c>
      <c r="CG1390" s="4" t="str">
        <f t="shared" si="462"/>
        <v/>
      </c>
      <c r="CH1390" s="4">
        <f t="shared" si="463"/>
        <v>0</v>
      </c>
      <c r="CI1390" t="e">
        <f>INDEX(FX!$B$114:$AK$132,MATCH(Data!BQ1390,FX!$A$114:$A$132,0),MATCH(Data!D1390,Period,0))</f>
        <v>#N/A</v>
      </c>
    </row>
    <row r="1391" spans="1:87" x14ac:dyDescent="0.15">
      <c r="A1391" t="s">
        <v>301</v>
      </c>
      <c r="B1391" s="1">
        <f t="shared" si="447"/>
        <v>44044</v>
      </c>
      <c r="C1391" t="s">
        <v>45</v>
      </c>
      <c r="D1391" s="1">
        <v>44105</v>
      </c>
      <c r="E1391">
        <v>659.8485840061104</v>
      </c>
      <c r="F1391">
        <v>325.89995009295853</v>
      </c>
      <c r="G1391">
        <v>0</v>
      </c>
      <c r="H1391">
        <v>0</v>
      </c>
      <c r="I1391">
        <v>652.7415435465432</v>
      </c>
      <c r="J1391">
        <v>250.4682969060228</v>
      </c>
      <c r="K1391">
        <v>138.51055987902629</v>
      </c>
      <c r="L1391">
        <v>91.123189281435742</v>
      </c>
      <c r="M1391">
        <v>4.2085723939185005E-4</v>
      </c>
      <c r="N1391">
        <v>9.4285864600363929E-5</v>
      </c>
      <c r="O1391">
        <v>8.3540788791013006E-5</v>
      </c>
      <c r="P1391">
        <v>4.8745500821092004E-5</v>
      </c>
      <c r="BQ1391" t="e">
        <f>VLOOKUP(A1391,Misc!$A$3:$B$11,2,FALSE)</f>
        <v>#N/A</v>
      </c>
      <c r="BR1391" t="e">
        <f>INDEX(FX!$B$30:$AK$48,MATCH(Data!BQ1391,FX!$A$30:$A$48,0),MATCH(Data!D1391,Period,0))</f>
        <v>#N/A</v>
      </c>
      <c r="BS1391">
        <f t="shared" si="448"/>
        <v>0</v>
      </c>
      <c r="BT1391" t="e">
        <f t="shared" si="449"/>
        <v>#N/A</v>
      </c>
      <c r="BU1391">
        <f t="shared" si="450"/>
        <v>0</v>
      </c>
      <c r="BV1391" t="e">
        <f t="shared" si="451"/>
        <v>#N/A</v>
      </c>
      <c r="BW1391">
        <f t="shared" si="452"/>
        <v>0</v>
      </c>
      <c r="BX1391" t="e">
        <f t="shared" si="453"/>
        <v>#N/A</v>
      </c>
      <c r="BY1391">
        <f t="shared" si="454"/>
        <v>0</v>
      </c>
      <c r="BZ1391" t="e">
        <f t="shared" si="455"/>
        <v>#N/A</v>
      </c>
      <c r="CA1391" t="e">
        <f t="shared" si="456"/>
        <v>#N/A</v>
      </c>
      <c r="CB1391" t="e">
        <f t="shared" si="457"/>
        <v>#N/A</v>
      </c>
      <c r="CC1391" t="e">
        <f t="shared" si="458"/>
        <v>#N/A</v>
      </c>
      <c r="CD1391" t="e">
        <f t="shared" si="459"/>
        <v>#N/A</v>
      </c>
      <c r="CE1391" s="4" t="str">
        <f t="shared" si="460"/>
        <v/>
      </c>
      <c r="CF1391" s="4">
        <f t="shared" si="461"/>
        <v>0</v>
      </c>
      <c r="CG1391" s="4" t="str">
        <f t="shared" si="462"/>
        <v/>
      </c>
      <c r="CH1391" s="4">
        <f t="shared" si="463"/>
        <v>0</v>
      </c>
      <c r="CI1391" t="e">
        <f>INDEX(FX!$B$114:$AK$132,MATCH(Data!BQ1391,FX!$A$114:$A$132,0),MATCH(Data!D1391,Period,0))</f>
        <v>#N/A</v>
      </c>
    </row>
    <row r="1392" spans="1:87" x14ac:dyDescent="0.15">
      <c r="A1392" t="s">
        <v>301</v>
      </c>
      <c r="B1392" s="1">
        <f t="shared" si="447"/>
        <v>44044</v>
      </c>
      <c r="C1392" t="s">
        <v>45</v>
      </c>
      <c r="D1392" s="1">
        <v>44136</v>
      </c>
      <c r="E1392">
        <v>438.28861802961029</v>
      </c>
      <c r="F1392">
        <v>213.87328071220185</v>
      </c>
      <c r="G1392">
        <v>0</v>
      </c>
      <c r="H1392">
        <v>0</v>
      </c>
      <c r="I1392">
        <v>822.34579932157521</v>
      </c>
      <c r="J1392">
        <v>299.45037257275345</v>
      </c>
      <c r="K1392">
        <v>156.72847515894091</v>
      </c>
      <c r="L1392">
        <v>98.247817823350431</v>
      </c>
      <c r="M1392">
        <v>3.2265054996426094E-4</v>
      </c>
      <c r="N1392">
        <v>8.0268262748153609E-5</v>
      </c>
      <c r="O1392">
        <v>7.5920315749015033E-5</v>
      </c>
      <c r="P1392">
        <v>5.3629715900385988E-5</v>
      </c>
      <c r="BQ1392" t="e">
        <f>VLOOKUP(A1392,Misc!$A$3:$B$11,2,FALSE)</f>
        <v>#N/A</v>
      </c>
      <c r="BR1392" t="e">
        <f>INDEX(FX!$B$30:$AK$48,MATCH(Data!BQ1392,FX!$A$30:$A$48,0),MATCH(Data!D1392,Period,0))</f>
        <v>#N/A</v>
      </c>
      <c r="BS1392">
        <f t="shared" si="448"/>
        <v>0</v>
      </c>
      <c r="BT1392" t="e">
        <f t="shared" si="449"/>
        <v>#N/A</v>
      </c>
      <c r="BU1392">
        <f t="shared" si="450"/>
        <v>0</v>
      </c>
      <c r="BV1392" t="e">
        <f t="shared" si="451"/>
        <v>#N/A</v>
      </c>
      <c r="BW1392">
        <f t="shared" si="452"/>
        <v>0</v>
      </c>
      <c r="BX1392" t="e">
        <f t="shared" si="453"/>
        <v>#N/A</v>
      </c>
      <c r="BY1392">
        <f t="shared" si="454"/>
        <v>0</v>
      </c>
      <c r="BZ1392" t="e">
        <f t="shared" si="455"/>
        <v>#N/A</v>
      </c>
      <c r="CA1392" t="e">
        <f t="shared" si="456"/>
        <v>#N/A</v>
      </c>
      <c r="CB1392" t="e">
        <f t="shared" si="457"/>
        <v>#N/A</v>
      </c>
      <c r="CC1392" t="e">
        <f t="shared" si="458"/>
        <v>#N/A</v>
      </c>
      <c r="CD1392" t="e">
        <f t="shared" si="459"/>
        <v>#N/A</v>
      </c>
      <c r="CE1392" s="4" t="str">
        <f t="shared" si="460"/>
        <v/>
      </c>
      <c r="CF1392" s="4">
        <f t="shared" si="461"/>
        <v>0</v>
      </c>
      <c r="CG1392" s="4" t="str">
        <f t="shared" si="462"/>
        <v/>
      </c>
      <c r="CH1392" s="4">
        <f t="shared" si="463"/>
        <v>0</v>
      </c>
      <c r="CI1392" t="e">
        <f>INDEX(FX!$B$114:$AK$132,MATCH(Data!BQ1392,FX!$A$114:$A$132,0),MATCH(Data!D1392,Period,0))</f>
        <v>#N/A</v>
      </c>
    </row>
    <row r="1393" spans="1:87" x14ac:dyDescent="0.15">
      <c r="A1393" t="s">
        <v>301</v>
      </c>
      <c r="B1393" s="1">
        <f t="shared" si="447"/>
        <v>44044</v>
      </c>
      <c r="C1393" t="s">
        <v>45</v>
      </c>
      <c r="D1393" s="1">
        <v>44166</v>
      </c>
      <c r="E1393">
        <v>317.12321120610977</v>
      </c>
      <c r="F1393">
        <v>163.38491006852314</v>
      </c>
      <c r="G1393">
        <v>0</v>
      </c>
      <c r="H1393">
        <v>0</v>
      </c>
      <c r="I1393">
        <v>426.40751050162373</v>
      </c>
      <c r="J1393">
        <v>184.99570153223956</v>
      </c>
      <c r="K1393">
        <v>114.02833036048526</v>
      </c>
      <c r="L1393">
        <v>81.462456873277972</v>
      </c>
      <c r="M1393">
        <v>7.5471454477725702E-4</v>
      </c>
      <c r="N1393">
        <v>1.3929302339416529E-4</v>
      </c>
      <c r="O1393">
        <v>1.1935121440276298E-4</v>
      </c>
      <c r="P1393">
        <v>6.7723786240219999E-5</v>
      </c>
      <c r="BQ1393" t="e">
        <f>VLOOKUP(A1393,Misc!$A$3:$B$11,2,FALSE)</f>
        <v>#N/A</v>
      </c>
      <c r="BR1393" t="e">
        <f>INDEX(FX!$B$30:$AK$48,MATCH(Data!BQ1393,FX!$A$30:$A$48,0),MATCH(Data!D1393,Period,0))</f>
        <v>#N/A</v>
      </c>
      <c r="BS1393">
        <f t="shared" si="448"/>
        <v>0</v>
      </c>
      <c r="BT1393" t="e">
        <f t="shared" si="449"/>
        <v>#N/A</v>
      </c>
      <c r="BU1393">
        <f t="shared" si="450"/>
        <v>0</v>
      </c>
      <c r="BV1393" t="e">
        <f t="shared" si="451"/>
        <v>#N/A</v>
      </c>
      <c r="BW1393">
        <f t="shared" si="452"/>
        <v>0</v>
      </c>
      <c r="BX1393" t="e">
        <f t="shared" si="453"/>
        <v>#N/A</v>
      </c>
      <c r="BY1393">
        <f t="shared" si="454"/>
        <v>0</v>
      </c>
      <c r="BZ1393" t="e">
        <f t="shared" si="455"/>
        <v>#N/A</v>
      </c>
      <c r="CA1393" t="e">
        <f t="shared" si="456"/>
        <v>#N/A</v>
      </c>
      <c r="CB1393" t="e">
        <f t="shared" si="457"/>
        <v>#N/A</v>
      </c>
      <c r="CC1393" t="e">
        <f t="shared" si="458"/>
        <v>#N/A</v>
      </c>
      <c r="CD1393" t="e">
        <f t="shared" si="459"/>
        <v>#N/A</v>
      </c>
      <c r="CE1393" s="4" t="str">
        <f t="shared" si="460"/>
        <v/>
      </c>
      <c r="CF1393" s="4">
        <f t="shared" si="461"/>
        <v>0</v>
      </c>
      <c r="CG1393" s="4" t="str">
        <f t="shared" si="462"/>
        <v/>
      </c>
      <c r="CH1393" s="4">
        <f t="shared" si="463"/>
        <v>0</v>
      </c>
      <c r="CI1393" t="e">
        <f>INDEX(FX!$B$114:$AK$132,MATCH(Data!BQ1393,FX!$A$114:$A$132,0),MATCH(Data!D1393,Period,0))</f>
        <v>#N/A</v>
      </c>
    </row>
    <row r="1394" spans="1:87" s="39" customFormat="1" x14ac:dyDescent="0.15">
      <c r="A1394" s="39" t="s">
        <v>66</v>
      </c>
      <c r="B1394" s="40">
        <f t="shared" ref="B1394" si="464">B1393</f>
        <v>44044</v>
      </c>
      <c r="C1394" s="39" t="s">
        <v>50</v>
      </c>
      <c r="D1394" s="40">
        <v>43831</v>
      </c>
      <c r="E1394" s="39">
        <f t="array" ref="E1394:E1405">TRANSPOSE('[17]AG_Key Metrics P1'!$F$6:$Q$6)</f>
        <v>3135.5853261539901</v>
      </c>
      <c r="F1394" s="39">
        <f t="array" ref="F1394:F1405">TRANSPOSE('[17]AG_Key Metrics P1'!$F$11:$Q$11)</f>
        <v>1400.5459221729946</v>
      </c>
      <c r="G1394" s="39">
        <f t="array" ref="G1394:G1405">TRANSPOSE('[17]AG_Key Metrics P1'!$F$16:$Q$16)</f>
        <v>1539.7356157692786</v>
      </c>
      <c r="H1394" s="39">
        <f t="array" ref="H1394:H1405">TRANSPOSE('[17]AG_Key Metrics P1'!$F$21:$Q$21)</f>
        <v>347.44955603625033</v>
      </c>
      <c r="I1394" s="39">
        <f t="array" ref="I1394:I1405">TRANSPOSE('[17]AG_Key Metrics P1'!$F$7:$Q$7)</f>
        <v>0</v>
      </c>
      <c r="J1394" s="39">
        <f t="array" ref="J1394:J1405">TRANSPOSE('[17]AG_Key Metrics P1'!$F$12:$Q$12)</f>
        <v>0</v>
      </c>
      <c r="K1394" s="39">
        <f t="array" ref="K1394:K1405">TRANSPOSE('[17]AG_Key Metrics P1'!$F$17:$Q$17)</f>
        <v>0</v>
      </c>
      <c r="L1394" s="39">
        <f t="array" ref="L1394:L1405">TRANSPOSE('[17]AG_Key Metrics P1'!$F$22:$Q$22)</f>
        <v>0</v>
      </c>
      <c r="M1394" s="39">
        <f t="array" ref="M1394:M1405">TRANSPOSE('[17]AG_Key Metrics P1'!$F$9:$Q$9)</f>
        <v>4483</v>
      </c>
      <c r="N1394" s="39">
        <f t="array" ref="N1394:N1405">TRANSPOSE('[17]AG_Key Metrics P1'!$F$14:$Q$14)</f>
        <v>2381.0229330190496</v>
      </c>
      <c r="O1394" s="39">
        <f t="array" ref="O1394:O1405">TRANSPOSE('[17]AG_Key Metrics P1'!$F$19:$Q$19)</f>
        <v>1621.3711006880874</v>
      </c>
      <c r="P1394" s="39">
        <f t="array" ref="P1394:P1405">TRANSPOSE('[17]AG_Key Metrics P1'!$F$24:$Q$24)</f>
        <v>926.96342180077181</v>
      </c>
      <c r="Q1394" s="39" t="str">
        <f t="array" ref="Q1394:Q1405">'[17]AG_Key Products'!$D$6</f>
        <v>Investra Link Prosper</v>
      </c>
      <c r="R1394" s="39" t="str">
        <f t="array" ref="R1394:R1405">'[17]AG_Key Products'!$D$9</f>
        <v>Investra Titanium</v>
      </c>
      <c r="S1394" s="39" t="str">
        <f t="array" ref="S1394:S1405">'[17]AG_Key Products'!$D$12</f>
        <v>Investra Link Extra</v>
      </c>
      <c r="T1394" s="39" t="str">
        <f t="array" ref="T1394:T1405">'[17]AG_Key Products'!$D$15</f>
        <v>Investra Link</v>
      </c>
      <c r="U1394" s="39" t="str">
        <f t="array" ref="U1394:U1405">'[17]AG_Key Products'!$D$18</f>
        <v>Investra Premier</v>
      </c>
      <c r="V1394" s="39" t="str">
        <f t="array" ref="V1394:V1405">'[17]AG_Key Products'!$D$21</f>
        <v>Investra</v>
      </c>
      <c r="W1394" s="39" t="str">
        <f t="array" ref="W1394:W1405">'[17]AG_Key Products'!$D$24</f>
        <v>Danatra Cendikia</v>
      </c>
      <c r="X1394" s="39" t="str">
        <f t="array" ref="X1394:X1405">'[17]AG_Key Products'!$D$27</f>
        <v>Comm Term Life</v>
      </c>
      <c r="Y1394" s="39" t="str">
        <f t="array" ref="Y1394:Y1405">'[17]AG_Key Products'!$D$30</f>
        <v>Commpact</v>
      </c>
      <c r="Z1394" s="39" t="str">
        <f t="array" ref="Z1394:Z1405">'[17]AG_Key Products'!$D$33</f>
        <v>Riders</v>
      </c>
      <c r="AA1394" s="39">
        <f t="array" ref="AA1394:AA1405">TRANSPOSE('[17]AG_Key Products'!$F$6:$Q$6)</f>
        <v>36</v>
      </c>
      <c r="AB1394" s="39">
        <f t="array" ref="AB1394:AB1405">TRANSPOSE('[17]AG_Key Products'!$F$9:$Q$9)</f>
        <v>688.2</v>
      </c>
      <c r="AC1394" s="39">
        <f t="array" ref="AC1394:AC1405">TRANSPOSE('[17]AG_Key Products'!$F$12:$Q$12)</f>
        <v>890.05</v>
      </c>
      <c r="AD1394" s="39">
        <f t="array" ref="AD1394:AD1405">TRANSPOSE('[17]AG_Key Products'!$F$15:$Q$15)</f>
        <v>249.54</v>
      </c>
      <c r="AE1394" s="39">
        <f t="array" ref="AE1394:AE1405">TRANSPOSE('[17]AG_Key Products'!$F$18:$Q$18)</f>
        <v>1.8</v>
      </c>
      <c r="AF1394" s="39">
        <f t="array" ref="AF1394:AF1405">TRANSPOSE('[17]AG_Key Products'!$F$21:$Q$21)</f>
        <v>4.5</v>
      </c>
      <c r="AG1394" s="39">
        <f t="array" ref="AG1394:AG1405">TRANSPOSE('[17]AG_Key Products'!$F$24:$Q$24)</f>
        <v>749.4730485</v>
      </c>
      <c r="AH1394" s="39">
        <f t="array" ref="AH1394:AH1405">TRANSPOSE('[17]AG_Key Products'!$F$27:$Q$27)</f>
        <v>-3.06</v>
      </c>
      <c r="AI1394" s="39">
        <f t="array" ref="AI1394:AI1405">TRANSPOSE('[17]AG_Key Products'!$F$30:$Q$30)</f>
        <v>1.056</v>
      </c>
      <c r="AJ1394" s="39">
        <f t="array" ref="AJ1394:AJ1405">TRANSPOSE('[17]AG_Key Products'!$F$33:$Q$33)</f>
        <v>31.1179506</v>
      </c>
      <c r="AK1394" s="39">
        <f t="array" ref="AK1394:AK1405">TRANSPOSE('[17]AG_Key Products'!$F$36:$Q$36)</f>
        <v>486.90832705398998</v>
      </c>
      <c r="AL1394" s="39">
        <f t="array" ref="AL1394:AL1405">TRANSPOSE('[17]AG_Key Products'!$F$7:$Q$7)</f>
        <v>2.1847382455282984</v>
      </c>
      <c r="AM1394" s="39">
        <f t="array" ref="AM1394:AM1405">TRANSPOSE('[17]AG_Key Products'!$F$10:$Q$10)</f>
        <v>150.22224823047415</v>
      </c>
      <c r="AN1394" s="39">
        <f t="array" ref="AN1394:AN1405">TRANSPOSE('[17]AG_Key Products'!$F$13:$Q$13)</f>
        <v>159.28898194114583</v>
      </c>
      <c r="AO1394" s="39">
        <f t="array" ref="AO1394:AO1405">TRANSPOSE('[17]AG_Key Products'!$F$16:$Q$16)</f>
        <v>15.556062433249959</v>
      </c>
      <c r="AP1394" s="39">
        <f t="array" ref="AP1394:AP1405">TRANSPOSE('[17]AG_Key Products'!$F$19:$Q$19)</f>
        <v>0.22279247216251216</v>
      </c>
      <c r="AQ1394" s="39">
        <f t="array" ref="AQ1394:AQ1405">TRANSPOSE('[17]AG_Key Products'!$F$22:$Q$22)</f>
        <v>4.9360886643722948</v>
      </c>
      <c r="AR1394" s="39">
        <f t="array" ref="AR1394:AR1405">TRANSPOSE('[17]AG_Key Products'!$F$25:$Q$25)</f>
        <v>657.24506330448264</v>
      </c>
      <c r="AS1394" s="39">
        <f t="array" ref="AS1394:AS1405">TRANSPOSE('[17]AG_Key Products'!$F$28:$Q$28)</f>
        <v>-4.0241665289609969</v>
      </c>
      <c r="AT1394" s="39">
        <f t="array" ref="AT1394:AT1405">TRANSPOSE('[17]AG_Key Products'!$F$31:$Q$31)</f>
        <v>0.22833919780197917</v>
      </c>
      <c r="AU1394" s="39">
        <f t="array" ref="AU1394:AU1405">TRANSPOSE('[17]AG_Key Products'!$F$34:$Q$35)</f>
        <v>95.089685056857149</v>
      </c>
      <c r="AV1394" s="39">
        <f t="array" ref="AV1394:AV1405">TRANSPOSE('[17]AG_Key Products'!$F$37:$Q$37)</f>
        <v>319.59608915588063</v>
      </c>
      <c r="AW1394" s="41" t="str">
        <f t="array" ref="AW1394:AW1405">'[17]AG_Key Products'!$D$8</f>
        <v>Unit Link</v>
      </c>
      <c r="AX1394" s="41" t="str">
        <f t="array" ref="AX1394:AX1405">'[17]AG_Key Products'!$D$11</f>
        <v>Unit Link</v>
      </c>
      <c r="AY1394" s="41" t="str">
        <f t="array" ref="AY1394:AY1405">'[17]AG_Key Products'!$D$14</f>
        <v>Unit Link</v>
      </c>
      <c r="AZ1394" s="41" t="str">
        <f t="array" ref="AZ1394:AZ1405">'[17]AG_Key Products'!$D$17</f>
        <v>Unit Link</v>
      </c>
      <c r="BA1394" s="41" t="str">
        <f t="array" ref="BA1394:BA1405">'[17]AG_Key Products'!$D$20</f>
        <v>Unit Link</v>
      </c>
      <c r="BB1394" s="41" t="str">
        <f t="array" ref="BB1394:BB1405">'[17]AG_Key Products'!$D$23</f>
        <v>Unit Link</v>
      </c>
      <c r="BC1394" s="41" t="str">
        <f t="array" ref="BC1394:BC1405">'[17]AG_Key Products'!$D$26</f>
        <v>Endowment</v>
      </c>
      <c r="BD1394" s="41" t="str">
        <f t="array" ref="BD1394:BD1405">'[17]AG_Key Products'!$D$29</f>
        <v>YRT</v>
      </c>
      <c r="BE1394" s="41" t="str">
        <f t="array" ref="BE1394:BE1405">'[17]AG_Key Products'!$D$32</f>
        <v>YRT</v>
      </c>
      <c r="BF1394" s="41" t="str">
        <f t="array" ref="BF1394:BF1405">'[17]AG_Key Products'!$D$35</f>
        <v>YRT</v>
      </c>
      <c r="BG1394" s="41">
        <f t="array" ref="BG1394:BG1405">'[17]AG_Key Products'!$D$7</f>
        <v>0</v>
      </c>
      <c r="BH1394" s="41">
        <f t="array" ref="BH1394:BH1405">'[17]AG_Key Products'!$D$10</f>
        <v>0</v>
      </c>
      <c r="BI1394" s="41">
        <f t="array" ref="BI1394:BI1405">'[17]AG_Key Products'!$D$13</f>
        <v>0</v>
      </c>
      <c r="BJ1394" s="41">
        <f t="array" ref="BJ1394:BJ1405">'[17]AG_Key Products'!$D$16</f>
        <v>0</v>
      </c>
      <c r="BK1394" s="41">
        <f t="array" ref="BK1394:BK1405">'[17]AG_Key Products'!$D$19</f>
        <v>0</v>
      </c>
      <c r="BL1394" s="41">
        <f t="array" ref="BL1394:BL1405">'[17]AG_Key Products'!$D$22</f>
        <v>0</v>
      </c>
      <c r="BM1394" s="41">
        <f t="array" ref="BM1394:BM1405">'[17]AG_Key Products'!$D$25</f>
        <v>0</v>
      </c>
      <c r="BN1394" s="41">
        <f t="array" ref="BN1394:BN1405">'[17]AG_Key Products'!$D$28</f>
        <v>0</v>
      </c>
      <c r="BO1394" s="41">
        <f t="array" ref="BO1394:BO1405">'[17]AG_Key Products'!$D$31</f>
        <v>0</v>
      </c>
      <c r="BP1394" s="41">
        <f t="array" ref="BP1394:BP1405">'[17]AG_Key Products'!$D$34</f>
        <v>0</v>
      </c>
      <c r="BQ1394" s="39" t="str">
        <f>VLOOKUP(A1394,Misc!$A$3:$B$11,2,FALSE)</f>
        <v>IDR</v>
      </c>
      <c r="BR1394" s="39">
        <f>INDEX(FX!$B$30:$AK$48,MATCH(Data!BQ1394,FX!$A$30:$A$48,0),MATCH(Data!D1394,Period,0))</f>
        <v>13731.90322581</v>
      </c>
      <c r="BS1394" s="39">
        <f t="shared" si="448"/>
        <v>0.22834309815557502</v>
      </c>
      <c r="BT1394" s="39">
        <f t="shared" si="449"/>
        <v>0</v>
      </c>
      <c r="BU1394" s="39">
        <f t="shared" si="450"/>
        <v>0.10199212003916383</v>
      </c>
      <c r="BV1394" s="39">
        <f t="shared" si="451"/>
        <v>0</v>
      </c>
      <c r="BW1394" s="39">
        <f t="shared" si="452"/>
        <v>0.11212834742930944</v>
      </c>
      <c r="BX1394" s="39">
        <f t="shared" si="453"/>
        <v>0</v>
      </c>
      <c r="BY1394" s="39">
        <f t="shared" si="454"/>
        <v>2.5302359791117404E-2</v>
      </c>
      <c r="BZ1394" s="39">
        <f t="shared" si="455"/>
        <v>0</v>
      </c>
      <c r="CA1394" s="39">
        <f t="shared" si="456"/>
        <v>0</v>
      </c>
      <c r="CB1394" s="39">
        <f t="shared" si="457"/>
        <v>0</v>
      </c>
      <c r="CC1394" s="39">
        <f t="shared" si="458"/>
        <v>0</v>
      </c>
      <c r="CD1394" s="39">
        <f t="shared" si="459"/>
        <v>0</v>
      </c>
      <c r="CE1394" s="41">
        <f t="shared" si="460"/>
        <v>0.44666171591345594</v>
      </c>
      <c r="CF1394" s="41" t="str">
        <f t="shared" si="461"/>
        <v/>
      </c>
      <c r="CG1394" s="41">
        <f t="shared" si="462"/>
        <v>0.24808151631127565</v>
      </c>
      <c r="CH1394" s="41" t="str">
        <f t="shared" si="463"/>
        <v/>
      </c>
      <c r="CI1394" s="39">
        <f>INDEX(FX!$B$114:$AK$132,MATCH(Data!BQ1394,FX!$A$114:$A$132,0),MATCH(Data!D1394,Period,0))</f>
        <v>14132.996485061512</v>
      </c>
    </row>
    <row r="1395" spans="1:87" x14ac:dyDescent="0.15">
      <c r="A1395" t="s">
        <v>66</v>
      </c>
      <c r="B1395" s="1">
        <f t="shared" ref="B1395" si="465">B1394</f>
        <v>44044</v>
      </c>
      <c r="C1395" t="s">
        <v>50</v>
      </c>
      <c r="D1395" s="1">
        <v>43862</v>
      </c>
      <c r="E1395">
        <v>2554.25801428049</v>
      </c>
      <c r="F1395">
        <v>722.02023787697522</v>
      </c>
      <c r="G1395">
        <v>1277.4811168989172</v>
      </c>
      <c r="H1395">
        <v>273.94396582690564</v>
      </c>
      <c r="I1395">
        <v>0</v>
      </c>
      <c r="J1395">
        <v>0</v>
      </c>
      <c r="K1395">
        <v>0</v>
      </c>
      <c r="L1395">
        <v>0</v>
      </c>
      <c r="M1395">
        <v>4123</v>
      </c>
      <c r="N1395">
        <v>2335.4311253972223</v>
      </c>
      <c r="O1395">
        <v>1515.4202579330147</v>
      </c>
      <c r="P1395">
        <v>926.27125883233316</v>
      </c>
      <c r="Q1395" t="str">
        <v>Investra Link Prosper</v>
      </c>
      <c r="R1395" t="str">
        <v>Investra Titanium</v>
      </c>
      <c r="S1395" t="str">
        <v>Investra Link Extra</v>
      </c>
      <c r="T1395" t="str">
        <v>Investra Link</v>
      </c>
      <c r="U1395" t="str">
        <v>Investra Premier</v>
      </c>
      <c r="V1395" t="str">
        <v>Investra</v>
      </c>
      <c r="W1395" t="str">
        <v>Danatra Cendikia</v>
      </c>
      <c r="X1395" t="str">
        <v>Comm Term Life</v>
      </c>
      <c r="Y1395" t="str">
        <v>Commpact</v>
      </c>
      <c r="Z1395" t="str">
        <v>Riders</v>
      </c>
      <c r="AA1395">
        <v>0</v>
      </c>
      <c r="AB1395">
        <v>288</v>
      </c>
      <c r="AC1395">
        <v>1296.6400000000001</v>
      </c>
      <c r="AD1395">
        <v>418.6</v>
      </c>
      <c r="AE1395">
        <v>9.6</v>
      </c>
      <c r="AF1395">
        <v>1</v>
      </c>
      <c r="AG1395">
        <v>208.0995934</v>
      </c>
      <c r="AH1395">
        <v>-6.1150000000000002</v>
      </c>
      <c r="AI1395">
        <v>2.1120000000000001</v>
      </c>
      <c r="AJ1395">
        <v>12.5570279</v>
      </c>
      <c r="AK1395">
        <v>323.76439298049013</v>
      </c>
      <c r="AL1395">
        <v>0</v>
      </c>
      <c r="AM1395">
        <v>149.79375060291378</v>
      </c>
      <c r="AN1395">
        <v>207.61355429141398</v>
      </c>
      <c r="AO1395">
        <v>24.84962254439105</v>
      </c>
      <c r="AP1395">
        <v>5.1372097927179716</v>
      </c>
      <c r="AQ1395">
        <v>1.0174411730087614</v>
      </c>
      <c r="AR1395">
        <v>171.81771246721394</v>
      </c>
      <c r="AS1395">
        <v>-15.34276757198219</v>
      </c>
      <c r="AT1395">
        <v>0.45251436036792686</v>
      </c>
      <c r="AU1395">
        <v>20.821901042962612</v>
      </c>
      <c r="AV1395">
        <v>155.85929917396751</v>
      </c>
      <c r="AW1395" s="4" t="str">
        <v>Unit Link</v>
      </c>
      <c r="AX1395" s="4" t="str">
        <v>Unit Link</v>
      </c>
      <c r="AY1395" s="4" t="str">
        <v>Unit Link</v>
      </c>
      <c r="AZ1395" s="4" t="str">
        <v>Unit Link</v>
      </c>
      <c r="BA1395" s="4" t="str">
        <v>Unit Link</v>
      </c>
      <c r="BB1395" s="4" t="str">
        <v>Unit Link</v>
      </c>
      <c r="BC1395" s="4" t="str">
        <v>Endowment</v>
      </c>
      <c r="BD1395" s="4" t="str">
        <v>YRT</v>
      </c>
      <c r="BE1395" s="4" t="str">
        <v>YRT</v>
      </c>
      <c r="BF1395" s="4" t="str">
        <v>YRT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t="str">
        <f>VLOOKUP(A1395,Misc!$A$3:$B$11,2,FALSE)</f>
        <v>IDR</v>
      </c>
      <c r="BR1395">
        <f>INDEX(FX!$B$30:$AK$48,MATCH(Data!BQ1395,FX!$A$30:$A$48,0),MATCH(Data!D1395,Period,0))</f>
        <v>13769.724137929999</v>
      </c>
      <c r="BS1395">
        <f t="shared" si="448"/>
        <v>0.18549812535783097</v>
      </c>
      <c r="BT1395">
        <f t="shared" si="449"/>
        <v>0</v>
      </c>
      <c r="BU1395">
        <f t="shared" si="450"/>
        <v>5.2435345156124268E-2</v>
      </c>
      <c r="BV1395">
        <f t="shared" si="451"/>
        <v>0</v>
      </c>
      <c r="BW1395">
        <f t="shared" si="452"/>
        <v>9.2774633979774174E-2</v>
      </c>
      <c r="BX1395">
        <f t="shared" si="453"/>
        <v>0</v>
      </c>
      <c r="BY1395">
        <f t="shared" si="454"/>
        <v>1.9894658969405295E-2</v>
      </c>
      <c r="BZ1395">
        <f t="shared" si="455"/>
        <v>0</v>
      </c>
      <c r="CA1395">
        <f t="shared" si="456"/>
        <v>0</v>
      </c>
      <c r="CB1395">
        <f t="shared" si="457"/>
        <v>0</v>
      </c>
      <c r="CC1395">
        <f t="shared" si="458"/>
        <v>0</v>
      </c>
      <c r="CD1395">
        <f t="shared" si="459"/>
        <v>0</v>
      </c>
      <c r="CE1395" s="4">
        <f t="shared" si="460"/>
        <v>0.28267318095519861</v>
      </c>
      <c r="CF1395" s="4" t="str">
        <f t="shared" si="461"/>
        <v/>
      </c>
      <c r="CG1395" s="4">
        <f t="shared" si="462"/>
        <v>0.37941314031918155</v>
      </c>
      <c r="CH1395" s="4" t="str">
        <f t="shared" si="463"/>
        <v/>
      </c>
      <c r="CI1395">
        <f>INDEX(FX!$B$114:$AK$132,MATCH(Data!BQ1395,FX!$A$114:$A$132,0),MATCH(Data!D1395,Period,0))</f>
        <v>14132.996485061512</v>
      </c>
    </row>
    <row r="1396" spans="1:87" x14ac:dyDescent="0.15">
      <c r="A1396" t="s">
        <v>66</v>
      </c>
      <c r="B1396" s="1">
        <f t="shared" ref="B1396" si="466">B1395</f>
        <v>44044</v>
      </c>
      <c r="C1396" t="s">
        <v>50</v>
      </c>
      <c r="D1396" s="1">
        <v>43891</v>
      </c>
      <c r="E1396">
        <v>3037.8136990429898</v>
      </c>
      <c r="F1396">
        <v>859.31557723790945</v>
      </c>
      <c r="G1396">
        <v>1654.7925189108373</v>
      </c>
      <c r="H1396">
        <v>380.13629958760214</v>
      </c>
      <c r="I1396">
        <v>0</v>
      </c>
      <c r="J1396">
        <v>0</v>
      </c>
      <c r="K1396">
        <v>0</v>
      </c>
      <c r="L1396">
        <v>0</v>
      </c>
      <c r="M1396">
        <v>4457</v>
      </c>
      <c r="N1396">
        <v>2524.1521085606801</v>
      </c>
      <c r="O1396">
        <v>1891.8629122400725</v>
      </c>
      <c r="P1396">
        <v>1071.276121784402</v>
      </c>
      <c r="Q1396" t="str">
        <v>Investra Link Prosper</v>
      </c>
      <c r="R1396" t="str">
        <v>Investra Titanium</v>
      </c>
      <c r="S1396" t="str">
        <v>Investra Link Extra</v>
      </c>
      <c r="T1396" t="str">
        <v>Investra Link</v>
      </c>
      <c r="U1396" t="str">
        <v>Investra Premier</v>
      </c>
      <c r="V1396" t="str">
        <v>Investra</v>
      </c>
      <c r="W1396" t="str">
        <v>Danatra Cendikia</v>
      </c>
      <c r="X1396" t="str">
        <v>Comm Term Life</v>
      </c>
      <c r="Y1396" t="str">
        <v>Commpact</v>
      </c>
      <c r="Z1396" t="str">
        <v>Riders</v>
      </c>
      <c r="AA1396">
        <v>24</v>
      </c>
      <c r="AB1396">
        <v>209.4</v>
      </c>
      <c r="AC1396">
        <v>1632.45</v>
      </c>
      <c r="AD1396">
        <v>371.2</v>
      </c>
      <c r="AE1396">
        <v>0</v>
      </c>
      <c r="AF1396">
        <v>0</v>
      </c>
      <c r="AG1396">
        <v>162.93211159999998</v>
      </c>
      <c r="AH1396">
        <v>88.488</v>
      </c>
      <c r="AI1396">
        <v>0</v>
      </c>
      <c r="AJ1396">
        <v>9.8489004999999992</v>
      </c>
      <c r="AK1396">
        <v>539.49468694298992</v>
      </c>
      <c r="AL1396">
        <v>2.0594722653320767</v>
      </c>
      <c r="AM1396">
        <v>55.057298797632512</v>
      </c>
      <c r="AN1396">
        <v>337.29821270412157</v>
      </c>
      <c r="AO1396">
        <v>0.53103958084505054</v>
      </c>
      <c r="AP1396">
        <v>0</v>
      </c>
      <c r="AQ1396">
        <v>0</v>
      </c>
      <c r="AR1396">
        <v>32.779858162995595</v>
      </c>
      <c r="AS1396">
        <v>114.00629667832229</v>
      </c>
      <c r="AT1396">
        <v>0</v>
      </c>
      <c r="AU1396">
        <v>3.9618598610682718</v>
      </c>
      <c r="AV1396">
        <v>313.62153918759196</v>
      </c>
      <c r="AW1396" s="4" t="str">
        <v>Unit Link</v>
      </c>
      <c r="AX1396" s="4" t="str">
        <v>Unit Link</v>
      </c>
      <c r="AY1396" s="4" t="str">
        <v>Unit Link</v>
      </c>
      <c r="AZ1396" s="4" t="str">
        <v>Unit Link</v>
      </c>
      <c r="BA1396" s="4" t="str">
        <v>Unit Link</v>
      </c>
      <c r="BB1396" s="4" t="str">
        <v>Unit Link</v>
      </c>
      <c r="BC1396" s="4" t="str">
        <v>Endowment</v>
      </c>
      <c r="BD1396" s="4" t="str">
        <v>YRT</v>
      </c>
      <c r="BE1396" s="4" t="str">
        <v>YRT</v>
      </c>
      <c r="BF1396" s="4" t="str">
        <v>YRT</v>
      </c>
      <c r="BG1396" s="4">
        <v>0</v>
      </c>
      <c r="BH1396" s="4">
        <v>0</v>
      </c>
      <c r="BI1396" s="4">
        <v>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t="str">
        <f>VLOOKUP(A1396,Misc!$A$3:$B$11,2,FALSE)</f>
        <v>IDR</v>
      </c>
      <c r="BR1396">
        <f>INDEX(FX!$B$30:$AK$48,MATCH(Data!BQ1396,FX!$A$30:$A$48,0),MATCH(Data!D1396,Period,0))</f>
        <v>15112.51612903</v>
      </c>
      <c r="BS1396">
        <f t="shared" si="448"/>
        <v>0.20101309888480975</v>
      </c>
      <c r="BT1396">
        <f t="shared" si="449"/>
        <v>0</v>
      </c>
      <c r="BU1396">
        <f t="shared" si="450"/>
        <v>5.6861185119745167E-2</v>
      </c>
      <c r="BV1396">
        <f t="shared" si="451"/>
        <v>0</v>
      </c>
      <c r="BW1396">
        <f t="shared" si="452"/>
        <v>0.10949814741518166</v>
      </c>
      <c r="BX1396">
        <f t="shared" si="453"/>
        <v>0</v>
      </c>
      <c r="BY1396">
        <f t="shared" si="454"/>
        <v>2.5153739876405429E-2</v>
      </c>
      <c r="BZ1396">
        <f t="shared" si="455"/>
        <v>0</v>
      </c>
      <c r="CA1396">
        <f t="shared" si="456"/>
        <v>0</v>
      </c>
      <c r="CB1396">
        <f t="shared" si="457"/>
        <v>0</v>
      </c>
      <c r="CC1396">
        <f t="shared" si="458"/>
        <v>0</v>
      </c>
      <c r="CD1396">
        <f t="shared" si="459"/>
        <v>0</v>
      </c>
      <c r="CE1396" s="4">
        <f t="shared" si="460"/>
        <v>0.28287303382318074</v>
      </c>
      <c r="CF1396" s="4" t="str">
        <f t="shared" si="461"/>
        <v/>
      </c>
      <c r="CG1396" s="4">
        <f t="shared" si="462"/>
        <v>0.44237100973948462</v>
      </c>
      <c r="CH1396" s="4" t="str">
        <f t="shared" si="463"/>
        <v/>
      </c>
      <c r="CI1396">
        <f>INDEX(FX!$B$114:$AK$132,MATCH(Data!BQ1396,FX!$A$114:$A$132,0),MATCH(Data!D1396,Period,0))</f>
        <v>14132.996485061512</v>
      </c>
    </row>
    <row r="1397" spans="1:87" x14ac:dyDescent="0.15">
      <c r="A1397" t="s">
        <v>66</v>
      </c>
      <c r="B1397" s="1">
        <f t="shared" ref="B1397" si="467">B1396</f>
        <v>44044</v>
      </c>
      <c r="C1397" t="s">
        <v>50</v>
      </c>
      <c r="D1397" s="1">
        <v>43922</v>
      </c>
      <c r="E1397">
        <v>1369.6100380309999</v>
      </c>
      <c r="F1397">
        <v>506.36131610439691</v>
      </c>
      <c r="G1397">
        <v>717.23125279240833</v>
      </c>
      <c r="H1397">
        <v>156.84209503387203</v>
      </c>
      <c r="I1397">
        <v>4440.8163267799991</v>
      </c>
      <c r="J1397">
        <v>1471.7732153379418</v>
      </c>
      <c r="K1397">
        <v>946.21886770964159</v>
      </c>
      <c r="L1397">
        <v>306.96455624383708</v>
      </c>
      <c r="M1397">
        <v>4802</v>
      </c>
      <c r="N1397">
        <v>2842.6744288645173</v>
      </c>
      <c r="O1397">
        <v>2276.0157020707938</v>
      </c>
      <c r="P1397">
        <v>1330.8177937556857</v>
      </c>
      <c r="Q1397" t="str">
        <v>Investra Link Prosper</v>
      </c>
      <c r="R1397" t="str">
        <v>Investra Titanium</v>
      </c>
      <c r="S1397" t="str">
        <v>Investra Link Extra</v>
      </c>
      <c r="T1397" t="str">
        <v>Investra Link</v>
      </c>
      <c r="U1397" t="str">
        <v>Investra Premier</v>
      </c>
      <c r="V1397" t="str">
        <v>Investra</v>
      </c>
      <c r="W1397" t="str">
        <v>Danatra Cendikia</v>
      </c>
      <c r="X1397" t="str">
        <v>Comm Term Life</v>
      </c>
      <c r="Y1397" t="str">
        <v>Commpact</v>
      </c>
      <c r="Z1397" t="str">
        <v>Riders</v>
      </c>
      <c r="AA1397">
        <v>0</v>
      </c>
      <c r="AB1397">
        <v>250.8</v>
      </c>
      <c r="AC1397">
        <v>547.1</v>
      </c>
      <c r="AD1397">
        <v>153.75</v>
      </c>
      <c r="AE1397">
        <v>6.6</v>
      </c>
      <c r="AF1397">
        <v>10</v>
      </c>
      <c r="AG1397">
        <v>14.607250000000001</v>
      </c>
      <c r="AH1397">
        <v>0</v>
      </c>
      <c r="AI1397">
        <v>0</v>
      </c>
      <c r="AJ1397">
        <v>1.323</v>
      </c>
      <c r="AK1397">
        <v>385.42978803099987</v>
      </c>
      <c r="AL1397">
        <v>0</v>
      </c>
      <c r="AM1397">
        <v>97.576632546170714</v>
      </c>
      <c r="AN1397">
        <v>99.896801160381443</v>
      </c>
      <c r="AO1397">
        <v>5.9964840385528877</v>
      </c>
      <c r="AP1397">
        <v>1.8605229656880224</v>
      </c>
      <c r="AQ1397">
        <v>10.692582882349733</v>
      </c>
      <c r="AR1397">
        <v>3.5440476347313381</v>
      </c>
      <c r="AS1397">
        <v>0</v>
      </c>
      <c r="AT1397">
        <v>0</v>
      </c>
      <c r="AU1397">
        <v>0.61495246076882915</v>
      </c>
      <c r="AV1397">
        <v>286.17929241575405</v>
      </c>
      <c r="AW1397" s="4" t="str">
        <v>Unit Link</v>
      </c>
      <c r="AX1397" s="4" t="str">
        <v>Unit Link</v>
      </c>
      <c r="AY1397" s="4" t="str">
        <v>Unit Link</v>
      </c>
      <c r="AZ1397" s="4" t="str">
        <v>Unit Link</v>
      </c>
      <c r="BA1397" s="4" t="str">
        <v>Unit Link</v>
      </c>
      <c r="BB1397" s="4" t="str">
        <v>Unit Link</v>
      </c>
      <c r="BC1397" s="4" t="str">
        <v>Endowment</v>
      </c>
      <c r="BD1397" s="4" t="str">
        <v>YRT</v>
      </c>
      <c r="BE1397" s="4" t="str">
        <v>YRT</v>
      </c>
      <c r="BF1397" s="4" t="str">
        <v>YRT</v>
      </c>
      <c r="BG1397" s="4">
        <v>0</v>
      </c>
      <c r="BH1397" s="4">
        <v>0</v>
      </c>
      <c r="BI1397" s="4">
        <v>0</v>
      </c>
      <c r="BJ1397" s="4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4">
        <v>0</v>
      </c>
      <c r="BQ1397" t="str">
        <f>VLOOKUP(A1397,Misc!$A$3:$B$11,2,FALSE)</f>
        <v>IDR</v>
      </c>
      <c r="BR1397">
        <f>INDEX(FX!$B$30:$AK$48,MATCH(Data!BQ1397,FX!$A$30:$A$48,0),MATCH(Data!D1397,Period,0))</f>
        <v>15820.87096774</v>
      </c>
      <c r="BS1397">
        <f t="shared" si="448"/>
        <v>8.6569825442843348E-2</v>
      </c>
      <c r="BT1397">
        <f t="shared" si="449"/>
        <v>0</v>
      </c>
      <c r="BU1397">
        <f t="shared" si="450"/>
        <v>3.200590644705386E-2</v>
      </c>
      <c r="BV1397">
        <f t="shared" si="451"/>
        <v>0</v>
      </c>
      <c r="BW1397">
        <f t="shared" si="452"/>
        <v>4.5334498603452317E-2</v>
      </c>
      <c r="BX1397">
        <f t="shared" si="453"/>
        <v>0</v>
      </c>
      <c r="BY1397">
        <f t="shared" si="454"/>
        <v>9.91361950639035E-3</v>
      </c>
      <c r="BZ1397">
        <f t="shared" si="455"/>
        <v>0</v>
      </c>
      <c r="CA1397">
        <f t="shared" si="456"/>
        <v>0.31421619127082595</v>
      </c>
      <c r="CB1397">
        <f t="shared" si="457"/>
        <v>0.1041373792807206</v>
      </c>
      <c r="CC1397">
        <f t="shared" si="458"/>
        <v>6.6951043871679231E-2</v>
      </c>
      <c r="CD1397">
        <f t="shared" si="459"/>
        <v>2.171970795919299E-2</v>
      </c>
      <c r="CE1397" s="4">
        <f t="shared" si="460"/>
        <v>0.36971203630513683</v>
      </c>
      <c r="CF1397" s="4" t="str">
        <f t="shared" si="461"/>
        <v/>
      </c>
      <c r="CG1397" s="4">
        <f t="shared" si="462"/>
        <v>0.3097434382241312</v>
      </c>
      <c r="CH1397" s="4" t="str">
        <f t="shared" si="463"/>
        <v/>
      </c>
      <c r="CI1397">
        <f>INDEX(FX!$B$114:$AK$132,MATCH(Data!BQ1397,FX!$A$114:$A$132,0),MATCH(Data!D1397,Period,0))</f>
        <v>14132.996485061512</v>
      </c>
    </row>
    <row r="1398" spans="1:87" x14ac:dyDescent="0.15">
      <c r="A1398" t="s">
        <v>66</v>
      </c>
      <c r="B1398" s="1">
        <f t="shared" ref="B1398" si="468">B1397</f>
        <v>44044</v>
      </c>
      <c r="C1398" t="s">
        <v>50</v>
      </c>
      <c r="D1398" s="1">
        <v>43952</v>
      </c>
      <c r="E1398">
        <v>1553.5333906999999</v>
      </c>
      <c r="F1398">
        <v>547.67920358348135</v>
      </c>
      <c r="G1398">
        <v>807.38344070726043</v>
      </c>
      <c r="H1398">
        <v>199.71065787306907</v>
      </c>
      <c r="I1398">
        <v>3885.7142857399995</v>
      </c>
      <c r="J1398">
        <v>1287.5804446197324</v>
      </c>
      <c r="K1398">
        <v>827.94150921103596</v>
      </c>
      <c r="L1398">
        <v>268.59398671171044</v>
      </c>
      <c r="M1398">
        <v>4634</v>
      </c>
      <c r="N1398">
        <v>2668.1670994259625</v>
      </c>
      <c r="O1398">
        <v>1684.5088279731258</v>
      </c>
      <c r="P1398">
        <v>893.3285303093777</v>
      </c>
      <c r="Q1398" t="str">
        <v>Investra Link Prosper</v>
      </c>
      <c r="R1398" t="str">
        <v>Investra Titanium</v>
      </c>
      <c r="S1398" t="str">
        <v>Investra Link Extra</v>
      </c>
      <c r="T1398" t="str">
        <v>Investra Link</v>
      </c>
      <c r="U1398" t="str">
        <v>Investra Premier</v>
      </c>
      <c r="V1398" t="str">
        <v>Investra</v>
      </c>
      <c r="W1398" t="str">
        <v>Danatra Cendikia</v>
      </c>
      <c r="X1398" t="str">
        <v>Comm Term Life</v>
      </c>
      <c r="Y1398" t="str">
        <v>Commpact</v>
      </c>
      <c r="Z1398" t="str">
        <v>Riders</v>
      </c>
      <c r="AA1398">
        <v>0</v>
      </c>
      <c r="AB1398">
        <v>101</v>
      </c>
      <c r="AC1398">
        <v>700.5</v>
      </c>
      <c r="AD1398">
        <v>263.39999999999998</v>
      </c>
      <c r="AE1398">
        <v>3</v>
      </c>
      <c r="AF1398">
        <v>1.2</v>
      </c>
      <c r="AG1398">
        <v>76.733836999999994</v>
      </c>
      <c r="AH1398">
        <v>0</v>
      </c>
      <c r="AI1398">
        <v>0</v>
      </c>
      <c r="AJ1398">
        <v>7.6280103800000001</v>
      </c>
      <c r="AK1398">
        <v>400.07154331999982</v>
      </c>
      <c r="AL1398">
        <v>0</v>
      </c>
      <c r="AM1398">
        <v>38.04020615671682</v>
      </c>
      <c r="AN1398">
        <v>168.39756959641207</v>
      </c>
      <c r="AO1398">
        <v>41.918203348545084</v>
      </c>
      <c r="AP1398">
        <v>1.6159551879440759</v>
      </c>
      <c r="AQ1398">
        <v>0.51887007221350079</v>
      </c>
      <c r="AR1398">
        <v>28.24451258256693</v>
      </c>
      <c r="AS1398">
        <v>0</v>
      </c>
      <c r="AT1398">
        <v>0</v>
      </c>
      <c r="AU1398">
        <v>10.994129403531709</v>
      </c>
      <c r="AV1398">
        <v>257.9497572355512</v>
      </c>
      <c r="AW1398" s="4" t="str">
        <v>Unit Link</v>
      </c>
      <c r="AX1398" s="4" t="str">
        <v>Unit Link</v>
      </c>
      <c r="AY1398" s="4" t="str">
        <v>Unit Link</v>
      </c>
      <c r="AZ1398" s="4" t="str">
        <v>Unit Link</v>
      </c>
      <c r="BA1398" s="4" t="str">
        <v>Unit Link</v>
      </c>
      <c r="BB1398" s="4" t="str">
        <v>Unit Link</v>
      </c>
      <c r="BC1398" s="4" t="str">
        <v>Endowment</v>
      </c>
      <c r="BD1398" s="4" t="str">
        <v>YRT</v>
      </c>
      <c r="BE1398" s="4" t="str">
        <v>YRT</v>
      </c>
      <c r="BF1398" s="4" t="str">
        <v>YRT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t="str">
        <f>VLOOKUP(A1398,Misc!$A$3:$B$11,2,FALSE)</f>
        <v>IDR</v>
      </c>
      <c r="BR1398">
        <f>INDEX(FX!$B$30:$AK$48,MATCH(Data!BQ1398,FX!$A$30:$A$48,0),MATCH(Data!D1398,Period,0))</f>
        <v>14837.54839</v>
      </c>
      <c r="BS1398">
        <f t="shared" si="448"/>
        <v>0.10470283566165339</v>
      </c>
      <c r="BT1398">
        <f t="shared" si="449"/>
        <v>0</v>
      </c>
      <c r="BU1398">
        <f t="shared" si="450"/>
        <v>3.6911704628548904E-2</v>
      </c>
      <c r="BV1398">
        <f t="shared" si="451"/>
        <v>0</v>
      </c>
      <c r="BW1398">
        <f t="shared" si="452"/>
        <v>5.4414881723412557E-2</v>
      </c>
      <c r="BX1398">
        <f t="shared" si="453"/>
        <v>0</v>
      </c>
      <c r="BY1398">
        <f t="shared" si="454"/>
        <v>1.3459815100429073E-2</v>
      </c>
      <c r="BZ1398">
        <f t="shared" si="455"/>
        <v>0</v>
      </c>
      <c r="CA1398">
        <f t="shared" si="456"/>
        <v>0.27493916734835211</v>
      </c>
      <c r="CB1398">
        <f t="shared" si="457"/>
        <v>9.1104561299558573E-2</v>
      </c>
      <c r="CC1398">
        <f t="shared" si="458"/>
        <v>5.8582163385249894E-2</v>
      </c>
      <c r="CD1398">
        <f t="shared" si="459"/>
        <v>1.9004744464177329E-2</v>
      </c>
      <c r="CE1398" s="4">
        <f t="shared" si="460"/>
        <v>0.35253777412322301</v>
      </c>
      <c r="CF1398" s="4" t="str">
        <f t="shared" si="461"/>
        <v/>
      </c>
      <c r="CG1398" s="4">
        <f t="shared" si="462"/>
        <v>0.3646489707229274</v>
      </c>
      <c r="CH1398" s="4" t="str">
        <f t="shared" si="463"/>
        <v/>
      </c>
      <c r="CI1398">
        <f>INDEX(FX!$B$114:$AK$132,MATCH(Data!BQ1398,FX!$A$114:$A$132,0),MATCH(Data!D1398,Period,0))</f>
        <v>14132.996485061512</v>
      </c>
    </row>
    <row r="1399" spans="1:87" x14ac:dyDescent="0.15">
      <c r="A1399" t="s">
        <v>66</v>
      </c>
      <c r="B1399" s="1">
        <f t="shared" ref="B1399" si="469">B1398</f>
        <v>44044</v>
      </c>
      <c r="C1399" t="s">
        <v>50</v>
      </c>
      <c r="D1399" s="1">
        <v>43983</v>
      </c>
      <c r="E1399">
        <v>1657.470600506</v>
      </c>
      <c r="F1399">
        <v>426.92590891042937</v>
      </c>
      <c r="G1399">
        <v>817.60826303087777</v>
      </c>
      <c r="H1399">
        <v>108.24621533911007</v>
      </c>
      <c r="I1399">
        <v>5273.4693875450012</v>
      </c>
      <c r="J1399">
        <v>1747.7718061302046</v>
      </c>
      <c r="K1399">
        <v>1123.6349052979651</v>
      </c>
      <c r="L1399">
        <v>364.52041053527319</v>
      </c>
      <c r="M1399">
        <v>2410</v>
      </c>
      <c r="N1399">
        <v>1530.7754238301382</v>
      </c>
      <c r="O1399">
        <v>1138.1974322785147</v>
      </c>
      <c r="P1399">
        <v>715.8151701815035</v>
      </c>
      <c r="Q1399" t="str">
        <v>Investra Link Prosper</v>
      </c>
      <c r="R1399" t="str">
        <v>Investra Titanium</v>
      </c>
      <c r="S1399" t="str">
        <v>Investra Link Extra</v>
      </c>
      <c r="T1399" t="str">
        <v>Investra Link</v>
      </c>
      <c r="U1399" t="str">
        <v>Investra Premier</v>
      </c>
      <c r="V1399" t="str">
        <v>Investra</v>
      </c>
      <c r="W1399" t="str">
        <v>Danatra Cendikia</v>
      </c>
      <c r="X1399" t="str">
        <v>Comm Term Life</v>
      </c>
      <c r="Y1399" t="str">
        <v>Commpact</v>
      </c>
      <c r="Z1399" t="str">
        <v>Riders</v>
      </c>
      <c r="AA1399">
        <v>0</v>
      </c>
      <c r="AB1399">
        <v>99</v>
      </c>
      <c r="AC1399">
        <v>666.7</v>
      </c>
      <c r="AD1399">
        <v>330.6</v>
      </c>
      <c r="AE1399">
        <v>3.6</v>
      </c>
      <c r="AF1399">
        <v>1</v>
      </c>
      <c r="AG1399">
        <v>192.540367</v>
      </c>
      <c r="AH1399">
        <v>3.44</v>
      </c>
      <c r="AI1399">
        <v>0</v>
      </c>
      <c r="AJ1399">
        <v>12.856761000000001</v>
      </c>
      <c r="AK1399">
        <v>347.73347250599977</v>
      </c>
      <c r="AL1399">
        <v>0</v>
      </c>
      <c r="AM1399">
        <v>24.214451123383345</v>
      </c>
      <c r="AN1399">
        <v>90.625467767386553</v>
      </c>
      <c r="AO1399">
        <v>-10.454632770938053</v>
      </c>
      <c r="AP1399">
        <v>0.94805953465360204</v>
      </c>
      <c r="AQ1399">
        <v>1.6037964954393729</v>
      </c>
      <c r="AR1399">
        <v>84.216534825399805</v>
      </c>
      <c r="AS1399">
        <v>9.3093107702419946</v>
      </c>
      <c r="AT1399">
        <v>0</v>
      </c>
      <c r="AU1399">
        <v>21.145914679095817</v>
      </c>
      <c r="AV1399">
        <v>205.31700648576691</v>
      </c>
      <c r="AW1399" s="4" t="str">
        <v>Unit Link</v>
      </c>
      <c r="AX1399" s="4" t="str">
        <v>Unit Link</v>
      </c>
      <c r="AY1399" s="4" t="str">
        <v>Unit Link</v>
      </c>
      <c r="AZ1399" s="4" t="str">
        <v>Unit Link</v>
      </c>
      <c r="BA1399" s="4" t="str">
        <v>Unit Link</v>
      </c>
      <c r="BB1399" s="4" t="str">
        <v>Unit Link</v>
      </c>
      <c r="BC1399" s="4" t="str">
        <v>Endowment</v>
      </c>
      <c r="BD1399" s="4" t="str">
        <v>YRT</v>
      </c>
      <c r="BE1399" s="4" t="str">
        <v>YRT</v>
      </c>
      <c r="BF1399" s="4" t="str">
        <v>YRT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0</v>
      </c>
      <c r="BQ1399" t="str">
        <f>VLOOKUP(A1399,Misc!$A$3:$B$11,2,FALSE)</f>
        <v>IDR</v>
      </c>
      <c r="BR1399">
        <f>INDEX(FX!$B$30:$AK$48,MATCH(Data!BQ1399,FX!$A$30:$A$48,0),MATCH(Data!D1399,Period,0))</f>
        <v>14121.866666669999</v>
      </c>
      <c r="BS1399">
        <f t="shared" si="448"/>
        <v>0.11736908721974494</v>
      </c>
      <c r="BT1399">
        <f t="shared" si="449"/>
        <v>0</v>
      </c>
      <c r="BU1399">
        <f t="shared" si="450"/>
        <v>3.02315493402899E-2</v>
      </c>
      <c r="BV1399">
        <f t="shared" si="451"/>
        <v>0</v>
      </c>
      <c r="BW1399">
        <f t="shared" si="452"/>
        <v>5.7896613976718247E-2</v>
      </c>
      <c r="BX1399">
        <f t="shared" si="453"/>
        <v>0</v>
      </c>
      <c r="BY1399">
        <f t="shared" si="454"/>
        <v>7.6651492252500508E-3</v>
      </c>
      <c r="BZ1399">
        <f t="shared" si="455"/>
        <v>0</v>
      </c>
      <c r="CA1399">
        <f t="shared" si="456"/>
        <v>0.37313172709828557</v>
      </c>
      <c r="CB1399">
        <f t="shared" si="457"/>
        <v>0.12366604689795177</v>
      </c>
      <c r="CC1399">
        <f t="shared" si="458"/>
        <v>7.9504364590031573E-2</v>
      </c>
      <c r="CD1399">
        <f t="shared" si="459"/>
        <v>2.57921532012386E-2</v>
      </c>
      <c r="CE1399" s="4">
        <f t="shared" si="460"/>
        <v>0.25757676110821848</v>
      </c>
      <c r="CF1399" s="4" t="str">
        <f t="shared" si="461"/>
        <v/>
      </c>
      <c r="CG1399" s="4">
        <f t="shared" si="462"/>
        <v>0.25354801168045421</v>
      </c>
      <c r="CH1399" s="4" t="str">
        <f t="shared" si="463"/>
        <v/>
      </c>
      <c r="CI1399">
        <f>INDEX(FX!$B$114:$AK$132,MATCH(Data!BQ1399,FX!$A$114:$A$132,0),MATCH(Data!D1399,Period,0))</f>
        <v>14132.996485061512</v>
      </c>
    </row>
    <row r="1400" spans="1:87" x14ac:dyDescent="0.15">
      <c r="A1400" t="s">
        <v>66</v>
      </c>
      <c r="B1400" s="1">
        <f t="shared" ref="B1400" si="470">B1399</f>
        <v>44044</v>
      </c>
      <c r="C1400" t="s">
        <v>50</v>
      </c>
      <c r="D1400" s="1">
        <v>44013</v>
      </c>
      <c r="E1400">
        <v>5180.37864497999</v>
      </c>
      <c r="F1400">
        <v>892</v>
      </c>
      <c r="G1400">
        <v>2822</v>
      </c>
      <c r="H1400">
        <v>378.706050051023</v>
      </c>
      <c r="I1400">
        <v>6400.0000000299997</v>
      </c>
      <c r="J1400">
        <v>2144.951467265545</v>
      </c>
      <c r="K1400">
        <v>1392.7410107961957</v>
      </c>
      <c r="L1400">
        <v>457.84717207271711</v>
      </c>
      <c r="M1400">
        <v>4184</v>
      </c>
      <c r="N1400">
        <v>2307.4177221383675</v>
      </c>
      <c r="O1400">
        <v>1584.4887764055088</v>
      </c>
      <c r="P1400">
        <v>825.12852409511595</v>
      </c>
      <c r="Q1400" t="str">
        <v>Investra Link Prosper</v>
      </c>
      <c r="R1400" t="str">
        <v>Investra Titanium</v>
      </c>
      <c r="S1400" t="str">
        <v>Investra Link Extra</v>
      </c>
      <c r="T1400" t="str">
        <v>Investra Link</v>
      </c>
      <c r="U1400" t="str">
        <v>Investra Premier</v>
      </c>
      <c r="V1400" t="str">
        <v>Investra</v>
      </c>
      <c r="W1400" t="str">
        <v>Danatra Cendikia</v>
      </c>
      <c r="X1400" t="str">
        <v>Comm Term Life</v>
      </c>
      <c r="Y1400" t="str">
        <v>Commpact</v>
      </c>
      <c r="Z1400" t="str">
        <v>Riders</v>
      </c>
      <c r="AA1400">
        <v>396</v>
      </c>
      <c r="AB1400">
        <v>442</v>
      </c>
      <c r="AC1400">
        <v>2931.24</v>
      </c>
      <c r="AD1400">
        <v>589.4</v>
      </c>
      <c r="AE1400">
        <v>12.8</v>
      </c>
      <c r="AF1400">
        <v>0</v>
      </c>
      <c r="AG1400">
        <v>321.88196025000002</v>
      </c>
      <c r="AH1400">
        <v>0</v>
      </c>
      <c r="AI1400">
        <v>0.35199999999999998</v>
      </c>
      <c r="AJ1400">
        <v>19.106394100000003</v>
      </c>
      <c r="AK1400">
        <v>467.59829062999052</v>
      </c>
      <c r="AL1400">
        <v>78</v>
      </c>
      <c r="AM1400">
        <v>60</v>
      </c>
      <c r="AN1400">
        <v>424.24156523104432</v>
      </c>
      <c r="AO1400">
        <v>-1.4712199294528068</v>
      </c>
      <c r="AP1400">
        <v>6.7303149010216501</v>
      </c>
      <c r="AQ1400">
        <v>0</v>
      </c>
      <c r="AR1400">
        <v>107.82888057131684</v>
      </c>
      <c r="AS1400">
        <v>0</v>
      </c>
      <c r="AT1400">
        <v>7.3147649473157689E-2</v>
      </c>
      <c r="AU1400">
        <v>23.850416111969018</v>
      </c>
      <c r="AV1400">
        <v>192.74689546462776</v>
      </c>
      <c r="AW1400" s="4" t="str">
        <v>Unit Link</v>
      </c>
      <c r="AX1400" s="4" t="str">
        <v>Unit Link</v>
      </c>
      <c r="AY1400" s="4" t="str">
        <v>Unit Link</v>
      </c>
      <c r="AZ1400" s="4" t="str">
        <v>Unit Link</v>
      </c>
      <c r="BA1400" s="4" t="str">
        <v>Unit Link</v>
      </c>
      <c r="BB1400" s="4" t="str">
        <v>Unit Link</v>
      </c>
      <c r="BC1400" s="4" t="str">
        <v>Endowment</v>
      </c>
      <c r="BD1400" s="4" t="str">
        <v>YRT</v>
      </c>
      <c r="BE1400" s="4" t="str">
        <v>YRT</v>
      </c>
      <c r="BF1400" s="4" t="str">
        <v>YRT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t="str">
        <f>VLOOKUP(A1400,Misc!$A$3:$B$11,2,FALSE)</f>
        <v>IDR</v>
      </c>
      <c r="BR1400">
        <f>INDEX(FX!$B$30:$AK$48,MATCH(Data!BQ1400,FX!$A$30:$A$48,0),MATCH(Data!D1400,Period,0))</f>
        <v>14547.96774194</v>
      </c>
      <c r="BS1400">
        <f t="shared" si="448"/>
        <v>0.35608950589336241</v>
      </c>
      <c r="BT1400">
        <f t="shared" si="449"/>
        <v>0</v>
      </c>
      <c r="BU1400">
        <f t="shared" si="450"/>
        <v>6.1314405958467579E-2</v>
      </c>
      <c r="BV1400">
        <f t="shared" si="451"/>
        <v>0</v>
      </c>
      <c r="BW1400">
        <f t="shared" si="452"/>
        <v>0.19397898387308912</v>
      </c>
      <c r="BX1400">
        <f t="shared" si="453"/>
        <v>0</v>
      </c>
      <c r="BY1400">
        <f t="shared" si="454"/>
        <v>2.6031543152193009E-2</v>
      </c>
      <c r="BZ1400">
        <f t="shared" si="455"/>
        <v>0</v>
      </c>
      <c r="CA1400">
        <f t="shared" si="456"/>
        <v>0.43787629994731797</v>
      </c>
      <c r="CB1400">
        <f t="shared" si="457"/>
        <v>0.1467536581325633</v>
      </c>
      <c r="CC1400">
        <f t="shared" si="458"/>
        <v>9.5288793842104244E-2</v>
      </c>
      <c r="CD1400">
        <f t="shared" si="459"/>
        <v>3.1325066507438229E-2</v>
      </c>
      <c r="CE1400" s="4">
        <f t="shared" si="460"/>
        <v>0.17218818567719688</v>
      </c>
      <c r="CF1400" s="4" t="str">
        <f t="shared" si="461"/>
        <v/>
      </c>
      <c r="CG1400" s="4">
        <f t="shared" si="462"/>
        <v>0.42455835207513787</v>
      </c>
      <c r="CH1400" s="4" t="str">
        <f t="shared" si="463"/>
        <v/>
      </c>
      <c r="CI1400">
        <f>INDEX(FX!$B$114:$AK$132,MATCH(Data!BQ1400,FX!$A$114:$A$132,0),MATCH(Data!D1400,Period,0))</f>
        <v>14616</v>
      </c>
    </row>
    <row r="1401" spans="1:87" x14ac:dyDescent="0.15">
      <c r="A1401" t="s">
        <v>66</v>
      </c>
      <c r="B1401" s="1">
        <f t="shared" ref="B1401" si="471">B1400</f>
        <v>44044</v>
      </c>
      <c r="C1401" t="s">
        <v>50</v>
      </c>
      <c r="D1401" s="1">
        <v>44044</v>
      </c>
      <c r="E1401">
        <v>4382.8989706980001</v>
      </c>
      <c r="F1401">
        <v>1214.8592880962785</v>
      </c>
      <c r="G1401">
        <v>2677.0691213405171</v>
      </c>
      <c r="H1401">
        <v>667.47616202922836</v>
      </c>
      <c r="I1401">
        <v>4000.0000000099999</v>
      </c>
      <c r="J1401">
        <v>1340.8290641359708</v>
      </c>
      <c r="K1401">
        <v>870.4631317450245</v>
      </c>
      <c r="L1401">
        <v>286.15448254552558</v>
      </c>
      <c r="M1401">
        <v>5043</v>
      </c>
      <c r="N1401">
        <v>2797.6086079172737</v>
      </c>
      <c r="O1401">
        <v>1882.077669714575</v>
      </c>
      <c r="P1401">
        <v>1043.6407244491843</v>
      </c>
      <c r="Q1401" t="str">
        <v>Investra Link Prosper</v>
      </c>
      <c r="R1401" t="str">
        <v>Investra Titanium</v>
      </c>
      <c r="S1401" t="str">
        <v>Investra Link Extra</v>
      </c>
      <c r="T1401" t="str">
        <v>Investra Link</v>
      </c>
      <c r="U1401" t="str">
        <v>Investra Premier</v>
      </c>
      <c r="V1401" t="str">
        <v>Investra</v>
      </c>
      <c r="W1401" t="str">
        <v>Danatra Cendikia</v>
      </c>
      <c r="X1401" t="str">
        <v>Comm Term Life</v>
      </c>
      <c r="Y1401" t="str">
        <v>Commpact</v>
      </c>
      <c r="Z1401" t="str">
        <v>Riders</v>
      </c>
      <c r="AA1401">
        <v>36</v>
      </c>
      <c r="AB1401">
        <v>953.2</v>
      </c>
      <c r="AC1401">
        <v>2444.8000000000002</v>
      </c>
      <c r="AD1401">
        <v>208.2</v>
      </c>
      <c r="AE1401">
        <v>0</v>
      </c>
      <c r="AF1401">
        <v>0</v>
      </c>
      <c r="AG1401">
        <v>385.28818000000001</v>
      </c>
      <c r="AH1401">
        <v>8.7750000000000004</v>
      </c>
      <c r="AI1401">
        <v>14.624999999963437</v>
      </c>
      <c r="AJ1401">
        <v>25.009842600000002</v>
      </c>
      <c r="AK1401">
        <v>307.00094809803636</v>
      </c>
      <c r="AL1401">
        <v>3.5425810078543125</v>
      </c>
      <c r="AM1401">
        <v>364.17626921146393</v>
      </c>
      <c r="AN1401">
        <v>525.73106987165033</v>
      </c>
      <c r="AO1401">
        <v>-7.0720453741718678</v>
      </c>
      <c r="AP1401">
        <v>0</v>
      </c>
      <c r="AQ1401">
        <v>0</v>
      </c>
      <c r="AR1401">
        <v>109.18564680731716</v>
      </c>
      <c r="AS1401">
        <v>3.0757083777780232</v>
      </c>
      <c r="AT1401">
        <v>5.579169422105859</v>
      </c>
      <c r="AU1401">
        <v>21.802778378119037</v>
      </c>
      <c r="AV1401">
        <v>188.83811039416173</v>
      </c>
      <c r="AW1401" s="4" t="str">
        <v>Unit Link</v>
      </c>
      <c r="AX1401" s="4" t="str">
        <v>Unit Link</v>
      </c>
      <c r="AY1401" s="4" t="str">
        <v>Unit Link</v>
      </c>
      <c r="AZ1401" s="4" t="str">
        <v>Unit Link</v>
      </c>
      <c r="BA1401" s="4" t="str">
        <v>Unit Link</v>
      </c>
      <c r="BB1401" s="4" t="str">
        <v>Unit Link</v>
      </c>
      <c r="BC1401" s="4" t="str">
        <v>Endowment</v>
      </c>
      <c r="BD1401" s="4" t="str">
        <v>YRT</v>
      </c>
      <c r="BE1401" s="4" t="str">
        <v>YRT</v>
      </c>
      <c r="BF1401" s="4" t="str">
        <v>YRT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t="str">
        <f>VLOOKUP(A1401,Misc!$A$3:$B$11,2,FALSE)</f>
        <v>IDR</v>
      </c>
      <c r="BR1401">
        <f>INDEX(FX!$B$30:$AK$48,MATCH(Data!BQ1401,FX!$A$30:$A$48,0),MATCH(Data!D1401,Period,0))</f>
        <v>14692.4516129</v>
      </c>
      <c r="BS1401">
        <f t="shared" si="448"/>
        <v>0.29830957325391538</v>
      </c>
      <c r="BT1401">
        <f t="shared" si="449"/>
        <v>0</v>
      </c>
      <c r="BU1401">
        <f t="shared" si="450"/>
        <v>8.2685947866565024E-2</v>
      </c>
      <c r="BV1401">
        <f t="shared" si="451"/>
        <v>0</v>
      </c>
      <c r="BW1401">
        <f t="shared" si="452"/>
        <v>0.182207108239856</v>
      </c>
      <c r="BX1401">
        <f t="shared" si="453"/>
        <v>0</v>
      </c>
      <c r="BY1401">
        <f t="shared" si="454"/>
        <v>4.5429869678330813E-2</v>
      </c>
      <c r="BZ1401">
        <f t="shared" si="455"/>
        <v>0</v>
      </c>
      <c r="CA1401">
        <f t="shared" si="456"/>
        <v>0.27367268746647511</v>
      </c>
      <c r="CB1401">
        <f t="shared" si="457"/>
        <v>9.1737073353583123E-2</v>
      </c>
      <c r="CC1401">
        <f t="shared" si="458"/>
        <v>5.9555496151137415E-2</v>
      </c>
      <c r="CD1401">
        <f t="shared" si="459"/>
        <v>1.9578166567154186E-2</v>
      </c>
      <c r="CE1401" s="4">
        <f t="shared" si="460"/>
        <v>0.27718167729127596</v>
      </c>
      <c r="CF1401" s="4" t="str">
        <f t="shared" si="461"/>
        <v/>
      </c>
      <c r="CG1401" s="4">
        <f t="shared" si="462"/>
        <v>0.54942672667481007</v>
      </c>
      <c r="CH1401" s="4" t="str">
        <f t="shared" si="463"/>
        <v/>
      </c>
      <c r="CI1401">
        <f>INDEX(FX!$B$114:$AK$132,MATCH(Data!BQ1401,FX!$A$114:$A$132,0),MATCH(Data!D1401,Period,0))</f>
        <v>14616</v>
      </c>
    </row>
    <row r="1402" spans="1:87" x14ac:dyDescent="0.15">
      <c r="A1402" t="s">
        <v>66</v>
      </c>
      <c r="B1402" s="1">
        <f t="shared" ref="B1402" si="472">B1401</f>
        <v>44044</v>
      </c>
      <c r="C1402" t="s">
        <v>50</v>
      </c>
      <c r="D1402" s="1">
        <v>44075</v>
      </c>
      <c r="E1402">
        <v>4160</v>
      </c>
      <c r="F1402">
        <v>1014.5483147650543</v>
      </c>
      <c r="G1402">
        <v>2604.9800723446701</v>
      </c>
      <c r="H1402">
        <v>583.50376863451277</v>
      </c>
      <c r="I1402">
        <v>8000</v>
      </c>
      <c r="J1402">
        <v>2681.0905243821549</v>
      </c>
      <c r="K1402">
        <v>1740.9262634841107</v>
      </c>
      <c r="L1402">
        <v>572.30896508991111</v>
      </c>
      <c r="M1402">
        <v>4160</v>
      </c>
      <c r="N1402">
        <v>2520.2205163502476</v>
      </c>
      <c r="O1402">
        <v>1742.8808026977131</v>
      </c>
      <c r="P1402">
        <v>971.53440158460035</v>
      </c>
      <c r="Q1402" t="str">
        <v>Investra Link Prosper</v>
      </c>
      <c r="R1402" t="str">
        <v>Investra Titanium</v>
      </c>
      <c r="S1402" t="str">
        <v>Investra Link Extra</v>
      </c>
      <c r="T1402" t="str">
        <v>Investra Link</v>
      </c>
      <c r="U1402" t="str">
        <v>Investra Premier</v>
      </c>
      <c r="V1402" t="str">
        <v>Investra</v>
      </c>
      <c r="W1402" t="str">
        <v>Danatra Cendikia</v>
      </c>
      <c r="X1402" t="str">
        <v>Comm Term Life</v>
      </c>
      <c r="Y1402" t="str">
        <v>Commpact</v>
      </c>
      <c r="Z1402" t="str">
        <v>Riders</v>
      </c>
      <c r="AA1402">
        <v>87.36</v>
      </c>
      <c r="AB1402">
        <v>573.24800000000005</v>
      </c>
      <c r="AC1402">
        <v>2329.6</v>
      </c>
      <c r="AD1402">
        <v>730.08</v>
      </c>
      <c r="AE1402">
        <v>12.48</v>
      </c>
      <c r="AF1402">
        <v>4.16</v>
      </c>
      <c r="AG1402">
        <v>386.88</v>
      </c>
      <c r="AH1402">
        <v>12.48</v>
      </c>
      <c r="AI1402">
        <v>0.83199999999999996</v>
      </c>
      <c r="AJ1402">
        <v>22.88</v>
      </c>
      <c r="AK1402">
        <v>1.2789769243681803E-13</v>
      </c>
      <c r="AL1402">
        <v>48.238571901027171</v>
      </c>
      <c r="AM1402">
        <v>159.00469061210202</v>
      </c>
      <c r="AN1402">
        <v>396.32685525617586</v>
      </c>
      <c r="AO1402">
        <v>231.55070189063164</v>
      </c>
      <c r="AP1402">
        <v>5.5108392668519839</v>
      </c>
      <c r="AQ1402">
        <v>1.6939796648189422</v>
      </c>
      <c r="AR1402">
        <v>158.42164137473375</v>
      </c>
      <c r="AS1402">
        <v>4.3734149242531979</v>
      </c>
      <c r="AT1402">
        <v>0.31732556950960583</v>
      </c>
      <c r="AU1402">
        <v>9.1102943049502549</v>
      </c>
      <c r="AV1402">
        <v>-2.2737367544323206E-13</v>
      </c>
      <c r="AW1402" s="4" t="str">
        <v>Unit Link</v>
      </c>
      <c r="AX1402" s="4" t="str">
        <v>Unit Link</v>
      </c>
      <c r="AY1402" s="4" t="str">
        <v>Unit Link</v>
      </c>
      <c r="AZ1402" s="4" t="str">
        <v>Unit Link</v>
      </c>
      <c r="BA1402" s="4" t="str">
        <v>Unit Link</v>
      </c>
      <c r="BB1402" s="4" t="str">
        <v>Unit Link</v>
      </c>
      <c r="BC1402" s="4" t="str">
        <v>Endowment</v>
      </c>
      <c r="BD1402" s="4" t="str">
        <v>YRT</v>
      </c>
      <c r="BE1402" s="4" t="str">
        <v>YRT</v>
      </c>
      <c r="BF1402" s="4" t="str">
        <v>YRT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t="str">
        <f>VLOOKUP(A1402,Misc!$A$3:$B$11,2,FALSE)</f>
        <v>IDR</v>
      </c>
      <c r="BR1402">
        <f>INDEX(FX!$B$30:$AK$48,MATCH(Data!BQ1402,FX!$A$30:$A$48,0),MATCH(Data!D1402,Period,0))</f>
        <v>14692.4516129</v>
      </c>
      <c r="BS1402">
        <f t="shared" si="448"/>
        <v>0</v>
      </c>
      <c r="BT1402">
        <f t="shared" si="449"/>
        <v>0.28313858773218709</v>
      </c>
      <c r="BU1402">
        <f t="shared" si="450"/>
        <v>0</v>
      </c>
      <c r="BV1402">
        <f t="shared" si="451"/>
        <v>6.9052350247271119E-2</v>
      </c>
      <c r="BW1402">
        <f t="shared" si="452"/>
        <v>0</v>
      </c>
      <c r="BX1402">
        <f t="shared" si="453"/>
        <v>0.17730057181590395</v>
      </c>
      <c r="BY1402">
        <f t="shared" si="454"/>
        <v>0</v>
      </c>
      <c r="BZ1402">
        <f t="shared" si="455"/>
        <v>3.971452716047711E-2</v>
      </c>
      <c r="CA1402">
        <f t="shared" si="456"/>
        <v>0.54734537493158186</v>
      </c>
      <c r="CB1402">
        <f t="shared" si="457"/>
        <v>0.18343531228668272</v>
      </c>
      <c r="CC1402">
        <f t="shared" si="458"/>
        <v>0.11911099230186854</v>
      </c>
      <c r="CD1402">
        <f t="shared" si="459"/>
        <v>3.9156333134230371E-2</v>
      </c>
      <c r="CE1402" s="4" t="str">
        <f t="shared" si="460"/>
        <v/>
      </c>
      <c r="CF1402" s="4">
        <f t="shared" si="461"/>
        <v>0.24388180643390725</v>
      </c>
      <c r="CG1402" s="4" t="str">
        <f t="shared" si="462"/>
        <v/>
      </c>
      <c r="CH1402" s="4">
        <f t="shared" si="463"/>
        <v>0.5751365017738348</v>
      </c>
      <c r="CI1402">
        <f>INDEX(FX!$B$114:$AK$132,MATCH(Data!BQ1402,FX!$A$114:$A$132,0),MATCH(Data!D1402,Period,0))</f>
        <v>14616</v>
      </c>
    </row>
    <row r="1403" spans="1:87" x14ac:dyDescent="0.15">
      <c r="A1403" t="s">
        <v>66</v>
      </c>
      <c r="B1403" s="1">
        <f t="shared" ref="B1403" si="473">B1402</f>
        <v>44044</v>
      </c>
      <c r="C1403" t="s">
        <v>50</v>
      </c>
      <c r="D1403" s="1">
        <v>44105</v>
      </c>
      <c r="E1403">
        <v>3640</v>
      </c>
      <c r="F1403">
        <v>887.63940875780963</v>
      </c>
      <c r="G1403">
        <v>2279.3575633015871</v>
      </c>
      <c r="H1403">
        <v>510.50512065437255</v>
      </c>
      <c r="I1403">
        <v>6698.3050844400004</v>
      </c>
      <c r="J1403">
        <v>2278.3897072654017</v>
      </c>
      <c r="K1403">
        <v>1495.6915596755525</v>
      </c>
      <c r="L1403">
        <v>499.97356172603418</v>
      </c>
      <c r="M1403">
        <v>5648</v>
      </c>
      <c r="N1403">
        <v>3275.2161941061968</v>
      </c>
      <c r="O1403">
        <v>2092.1275844033617</v>
      </c>
      <c r="P1403">
        <v>1325.1828476120734</v>
      </c>
      <c r="Q1403" t="str">
        <v>Investra Link Prosper</v>
      </c>
      <c r="R1403" t="str">
        <v>Investra Titanium</v>
      </c>
      <c r="S1403" t="str">
        <v>Investra Link Extra</v>
      </c>
      <c r="T1403" t="str">
        <v>Investra Link</v>
      </c>
      <c r="U1403" t="str">
        <v>Investra Premier</v>
      </c>
      <c r="V1403" t="str">
        <v>Investra</v>
      </c>
      <c r="W1403" t="str">
        <v>Danatra Cendikia</v>
      </c>
      <c r="X1403" t="str">
        <v>Comm Term Life</v>
      </c>
      <c r="Y1403" t="str">
        <v>Commpact</v>
      </c>
      <c r="Z1403" t="str">
        <v>Riders</v>
      </c>
      <c r="AA1403">
        <v>76.44</v>
      </c>
      <c r="AB1403">
        <v>501.59199999999998</v>
      </c>
      <c r="AC1403">
        <v>2038.4000000000003</v>
      </c>
      <c r="AD1403">
        <v>638.82000000000005</v>
      </c>
      <c r="AE1403">
        <v>10.92</v>
      </c>
      <c r="AF1403">
        <v>3.64</v>
      </c>
      <c r="AG1403">
        <v>338.52</v>
      </c>
      <c r="AH1403">
        <v>10.92</v>
      </c>
      <c r="AI1403">
        <v>0.72799999999999998</v>
      </c>
      <c r="AJ1403">
        <v>20.02</v>
      </c>
      <c r="AK1403">
        <v>-5.1159076974727213E-13</v>
      </c>
      <c r="AL1403">
        <v>42.19915485026592</v>
      </c>
      <c r="AM1403">
        <v>139.09747524815248</v>
      </c>
      <c r="AN1403">
        <v>346.78599834915389</v>
      </c>
      <c r="AO1403">
        <v>202.56080434442907</v>
      </c>
      <c r="AP1403">
        <v>4.8219843584954853</v>
      </c>
      <c r="AQ1403">
        <v>1.4818952421526392</v>
      </c>
      <c r="AR1403">
        <v>138.61893620289203</v>
      </c>
      <c r="AS1403">
        <v>3.8258681038529607</v>
      </c>
      <c r="AT1403">
        <v>0.27759675126910244</v>
      </c>
      <c r="AU1403">
        <v>7.9696953071460976</v>
      </c>
      <c r="AV1403">
        <v>0</v>
      </c>
      <c r="AW1403" s="4" t="str">
        <v>Unit Link</v>
      </c>
      <c r="AX1403" s="4" t="str">
        <v>Unit Link</v>
      </c>
      <c r="AY1403" s="4" t="str">
        <v>Unit Link</v>
      </c>
      <c r="AZ1403" s="4" t="str">
        <v>Unit Link</v>
      </c>
      <c r="BA1403" s="4" t="str">
        <v>Unit Link</v>
      </c>
      <c r="BB1403" s="4" t="str">
        <v>Unit Link</v>
      </c>
      <c r="BC1403" s="4" t="str">
        <v>Endowment</v>
      </c>
      <c r="BD1403" s="4" t="str">
        <v>YRT</v>
      </c>
      <c r="BE1403" s="4" t="str">
        <v>YRT</v>
      </c>
      <c r="BF1403" s="4" t="str">
        <v>YRT</v>
      </c>
      <c r="BG1403" s="4">
        <v>0</v>
      </c>
      <c r="BH1403" s="4">
        <v>0</v>
      </c>
      <c r="BI1403" s="4">
        <v>0</v>
      </c>
      <c r="BJ1403" s="4">
        <v>0</v>
      </c>
      <c r="BK1403" s="4">
        <v>0</v>
      </c>
      <c r="BL1403" s="4">
        <v>0</v>
      </c>
      <c r="BM1403" s="4">
        <v>0</v>
      </c>
      <c r="BN1403" s="4">
        <v>0</v>
      </c>
      <c r="BO1403" s="4">
        <v>0</v>
      </c>
      <c r="BP1403" s="4">
        <v>0</v>
      </c>
      <c r="BQ1403" t="str">
        <f>VLOOKUP(A1403,Misc!$A$3:$B$11,2,FALSE)</f>
        <v>IDR</v>
      </c>
      <c r="BR1403">
        <f>INDEX(FX!$B$30:$AK$48,MATCH(Data!BQ1403,FX!$A$30:$A$48,0),MATCH(Data!D1403,Period,0))</f>
        <v>14692.4516129</v>
      </c>
      <c r="BS1403">
        <f t="shared" si="448"/>
        <v>0</v>
      </c>
      <c r="BT1403">
        <f t="shared" si="449"/>
        <v>0.24774626426566368</v>
      </c>
      <c r="BU1403">
        <f t="shared" si="450"/>
        <v>0</v>
      </c>
      <c r="BV1403">
        <f t="shared" si="451"/>
        <v>6.0414655916134548E-2</v>
      </c>
      <c r="BW1403">
        <f t="shared" si="452"/>
        <v>0</v>
      </c>
      <c r="BX1403">
        <f t="shared" si="453"/>
        <v>0.155138000338916</v>
      </c>
      <c r="BY1403">
        <f t="shared" si="454"/>
        <v>0</v>
      </c>
      <c r="BZ1403">
        <f t="shared" si="455"/>
        <v>3.4746081464454036E-2</v>
      </c>
      <c r="CA1403">
        <f t="shared" si="456"/>
        <v>0.45828578848111662</v>
      </c>
      <c r="CB1403">
        <f t="shared" si="457"/>
        <v>0.15588325857042978</v>
      </c>
      <c r="CC1403">
        <f t="shared" si="458"/>
        <v>0.10233248218907721</v>
      </c>
      <c r="CD1403">
        <f t="shared" si="459"/>
        <v>3.420727707485182E-2</v>
      </c>
      <c r="CE1403" s="4" t="str">
        <f t="shared" si="460"/>
        <v/>
      </c>
      <c r="CF1403" s="4">
        <f t="shared" si="461"/>
        <v>0.24385698042796966</v>
      </c>
      <c r="CG1403" s="4" t="str">
        <f t="shared" si="462"/>
        <v/>
      </c>
      <c r="CH1403" s="4">
        <f t="shared" si="463"/>
        <v>0.57512669628851809</v>
      </c>
      <c r="CI1403">
        <f>INDEX(FX!$B$114:$AK$132,MATCH(Data!BQ1403,FX!$A$114:$A$132,0),MATCH(Data!D1403,Period,0))</f>
        <v>14616</v>
      </c>
    </row>
    <row r="1404" spans="1:87" x14ac:dyDescent="0.15">
      <c r="A1404" t="s">
        <v>66</v>
      </c>
      <c r="B1404" s="1">
        <f t="shared" ref="B1404" si="474">B1403</f>
        <v>44044</v>
      </c>
      <c r="C1404" t="s">
        <v>50</v>
      </c>
      <c r="D1404" s="1">
        <v>44136</v>
      </c>
      <c r="E1404">
        <v>2975.3</v>
      </c>
      <c r="F1404">
        <v>725.56580033511636</v>
      </c>
      <c r="G1404">
        <v>1863.1243291459366</v>
      </c>
      <c r="H1404">
        <v>417.29400772908582</v>
      </c>
      <c r="I1404">
        <v>6345.7627119900008</v>
      </c>
      <c r="J1404">
        <v>2158.5949047442123</v>
      </c>
      <c r="K1404">
        <v>1416.9709513525067</v>
      </c>
      <c r="L1404">
        <v>473.65916374357664</v>
      </c>
      <c r="M1404">
        <v>3819</v>
      </c>
      <c r="N1404">
        <v>2290.0327692800615</v>
      </c>
      <c r="O1404">
        <v>1498.8617531821453</v>
      </c>
      <c r="P1404">
        <v>1012.1763264126889</v>
      </c>
      <c r="Q1404" t="str">
        <v>Investra Link Prosper</v>
      </c>
      <c r="R1404" t="str">
        <v>Investra Titanium</v>
      </c>
      <c r="S1404" t="str">
        <v>Investra Link Extra</v>
      </c>
      <c r="T1404" t="str">
        <v>Investra Link</v>
      </c>
      <c r="U1404" t="str">
        <v>Investra Premier</v>
      </c>
      <c r="V1404" t="str">
        <v>Investra</v>
      </c>
      <c r="W1404" t="str">
        <v>Danatra Cendikia</v>
      </c>
      <c r="X1404" t="str">
        <v>Comm Term Life</v>
      </c>
      <c r="Y1404" t="str">
        <v>Commpact</v>
      </c>
      <c r="Z1404" t="str">
        <v>Riders</v>
      </c>
      <c r="AA1404">
        <v>62.481300000000005</v>
      </c>
      <c r="AB1404">
        <v>409.99634000000003</v>
      </c>
      <c r="AC1404">
        <v>1666.1680000000001</v>
      </c>
      <c r="AD1404">
        <v>522.16514999999993</v>
      </c>
      <c r="AE1404">
        <v>8.9259000000000004</v>
      </c>
      <c r="AF1404">
        <v>2.9753000000000003</v>
      </c>
      <c r="AG1404">
        <v>276.7029</v>
      </c>
      <c r="AH1404">
        <v>8.9259000000000004</v>
      </c>
      <c r="AI1404">
        <v>0.59506000000000003</v>
      </c>
      <c r="AJ1404">
        <v>16.364149999999999</v>
      </c>
      <c r="AK1404">
        <v>-4.2632564145606011E-13</v>
      </c>
      <c r="AL1404">
        <v>34.495096575466171</v>
      </c>
      <c r="AM1404">
        <v>113.7032449837035</v>
      </c>
      <c r="AN1404">
        <v>283.45944529896639</v>
      </c>
      <c r="AO1404">
        <v>165.58043716739971</v>
      </c>
      <c r="AP1404">
        <v>3.9414423246790156</v>
      </c>
      <c r="AQ1404">
        <v>1.2113541058747879</v>
      </c>
      <c r="AR1404">
        <v>113.30574749573208</v>
      </c>
      <c r="AS1404">
        <v>3.1274012523336507</v>
      </c>
      <c r="AT1404">
        <v>0.22691750055075277</v>
      </c>
      <c r="AU1404">
        <v>6.5147136304103999</v>
      </c>
      <c r="AV1404">
        <v>0</v>
      </c>
      <c r="AW1404" s="4" t="str">
        <v>Unit Link</v>
      </c>
      <c r="AX1404" s="4" t="str">
        <v>Unit Link</v>
      </c>
      <c r="AY1404" s="4" t="str">
        <v>Unit Link</v>
      </c>
      <c r="AZ1404" s="4" t="str">
        <v>Unit Link</v>
      </c>
      <c r="BA1404" s="4" t="str">
        <v>Unit Link</v>
      </c>
      <c r="BB1404" s="4" t="str">
        <v>Unit Link</v>
      </c>
      <c r="BC1404" s="4" t="str">
        <v>Endowment</v>
      </c>
      <c r="BD1404" s="4" t="str">
        <v>YRT</v>
      </c>
      <c r="BE1404" s="4" t="str">
        <v>YRT</v>
      </c>
      <c r="BF1404" s="4" t="str">
        <v>YRT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t="str">
        <f>VLOOKUP(A1404,Misc!$A$3:$B$11,2,FALSE)</f>
        <v>IDR</v>
      </c>
      <c r="BR1404">
        <f>INDEX(FX!$B$30:$AK$48,MATCH(Data!BQ1404,FX!$A$30:$A$48,0),MATCH(Data!D1404,Period,0))</f>
        <v>14692.4516129</v>
      </c>
      <c r="BS1404">
        <f t="shared" si="448"/>
        <v>0</v>
      </c>
      <c r="BT1404">
        <f t="shared" si="449"/>
        <v>0.20250534617297505</v>
      </c>
      <c r="BU1404">
        <f t="shared" si="450"/>
        <v>0</v>
      </c>
      <c r="BV1404">
        <f t="shared" si="451"/>
        <v>4.9383575964821839E-2</v>
      </c>
      <c r="BW1404">
        <f t="shared" si="452"/>
        <v>0</v>
      </c>
      <c r="BX1404">
        <f t="shared" si="453"/>
        <v>0.12680826714515839</v>
      </c>
      <c r="BY1404">
        <f t="shared" si="454"/>
        <v>0</v>
      </c>
      <c r="BZ1404">
        <f t="shared" si="455"/>
        <v>2.8401931734980217E-2</v>
      </c>
      <c r="CA1404">
        <f t="shared" si="456"/>
        <v>0.43416548385262732</v>
      </c>
      <c r="CB1404">
        <f t="shared" si="457"/>
        <v>0.14768711718282787</v>
      </c>
      <c r="CC1404">
        <f t="shared" si="458"/>
        <v>9.6946562079399751E-2</v>
      </c>
      <c r="CD1404">
        <f t="shared" si="459"/>
        <v>3.240689407112593E-2</v>
      </c>
      <c r="CE1404" s="4" t="str">
        <f t="shared" si="460"/>
        <v/>
      </c>
      <c r="CF1404" s="4">
        <f t="shared" si="461"/>
        <v>0.24386307274396407</v>
      </c>
      <c r="CG1404" s="4" t="str">
        <f t="shared" si="462"/>
        <v/>
      </c>
      <c r="CH1404" s="4">
        <f t="shared" si="463"/>
        <v>0.57512910274485185</v>
      </c>
      <c r="CI1404">
        <f>INDEX(FX!$B$114:$AK$132,MATCH(Data!BQ1404,FX!$A$114:$A$132,0),MATCH(Data!D1404,Period,0))</f>
        <v>14616</v>
      </c>
    </row>
    <row r="1405" spans="1:87" x14ac:dyDescent="0.15">
      <c r="A1405" t="s">
        <v>66</v>
      </c>
      <c r="B1405" s="1">
        <f t="shared" ref="B1405" si="475">B1404</f>
        <v>44044</v>
      </c>
      <c r="C1405" t="s">
        <v>50</v>
      </c>
      <c r="D1405" s="1">
        <v>44166</v>
      </c>
      <c r="E1405">
        <v>4395.93</v>
      </c>
      <c r="F1405">
        <v>1073.7458597093669</v>
      </c>
      <c r="G1405">
        <v>2768.3770239654623</v>
      </c>
      <c r="H1405">
        <v>623.25192090496569</v>
      </c>
      <c r="I1405">
        <v>7755.9322039200015</v>
      </c>
      <c r="J1405">
        <v>2638.2050069049728</v>
      </c>
      <c r="K1405">
        <v>1731.8533851633472</v>
      </c>
      <c r="L1405">
        <v>578.9167556876771</v>
      </c>
      <c r="M1405">
        <v>6972</v>
      </c>
      <c r="N1405">
        <v>4539.2353233319836</v>
      </c>
      <c r="O1405">
        <v>2784.4697776118633</v>
      </c>
      <c r="P1405">
        <v>1998.6265636540684</v>
      </c>
      <c r="Q1405" t="str">
        <v>Investra Link Prosper</v>
      </c>
      <c r="R1405" t="str">
        <v>Investra Titanium</v>
      </c>
      <c r="S1405" t="str">
        <v>Investra Link Extra</v>
      </c>
      <c r="T1405" t="str">
        <v>Investra Link</v>
      </c>
      <c r="U1405" t="str">
        <v>Investra Premier</v>
      </c>
      <c r="V1405" t="str">
        <v>Investra</v>
      </c>
      <c r="W1405" t="str">
        <v>Danatra Cendikia</v>
      </c>
      <c r="X1405" t="str">
        <v>Comm Term Life</v>
      </c>
      <c r="Y1405" t="str">
        <v>Commpact</v>
      </c>
      <c r="Z1405" t="str">
        <v>Riders</v>
      </c>
      <c r="AA1405">
        <v>92.314530000000005</v>
      </c>
      <c r="AB1405">
        <v>605.75915399999997</v>
      </c>
      <c r="AC1405">
        <v>2461.7208000000001</v>
      </c>
      <c r="AD1405">
        <v>718.734555</v>
      </c>
      <c r="AE1405">
        <v>13.187790000000001</v>
      </c>
      <c r="AF1405">
        <v>4.3959299999999999</v>
      </c>
      <c r="AG1405">
        <v>408.82148999999998</v>
      </c>
      <c r="AH1405">
        <v>65.938949999999991</v>
      </c>
      <c r="AI1405">
        <v>0.87918600000000002</v>
      </c>
      <c r="AJ1405">
        <v>24.177614999999999</v>
      </c>
      <c r="AK1405">
        <v>8.9528384705772623E-13</v>
      </c>
      <c r="AL1405">
        <v>50.964126847987025</v>
      </c>
      <c r="AM1405">
        <v>167.98870493860801</v>
      </c>
      <c r="AN1405">
        <v>418.80411366016375</v>
      </c>
      <c r="AO1405">
        <v>227.90659039737113</v>
      </c>
      <c r="AP1405">
        <v>5.823380687099192</v>
      </c>
      <c r="AQ1405">
        <v>1.7896921719088741</v>
      </c>
      <c r="AR1405">
        <v>167.40635720395034</v>
      </c>
      <c r="AS1405">
        <v>23.102598623199935</v>
      </c>
      <c r="AT1405">
        <v>0.33525496172857971</v>
      </c>
      <c r="AU1405">
        <v>9.6250402173498308</v>
      </c>
      <c r="AV1405">
        <v>0</v>
      </c>
      <c r="AW1405" s="4" t="str">
        <v>Unit Link</v>
      </c>
      <c r="AX1405" s="4" t="str">
        <v>Unit Link</v>
      </c>
      <c r="AY1405" s="4" t="str">
        <v>Unit Link</v>
      </c>
      <c r="AZ1405" s="4" t="str">
        <v>Unit Link</v>
      </c>
      <c r="BA1405" s="4" t="str">
        <v>Unit Link</v>
      </c>
      <c r="BB1405" s="4" t="str">
        <v>Unit Link</v>
      </c>
      <c r="BC1405" s="4" t="str">
        <v>Endowment</v>
      </c>
      <c r="BD1405" s="4" t="str">
        <v>YRT</v>
      </c>
      <c r="BE1405" s="4" t="str">
        <v>YRT</v>
      </c>
      <c r="BF1405" s="4" t="str">
        <v>YRT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t="str">
        <f>VLOOKUP(A1405,Misc!$A$3:$B$11,2,FALSE)</f>
        <v>IDR</v>
      </c>
      <c r="BR1405">
        <f>INDEX(FX!$B$30:$AK$48,MATCH(Data!BQ1405,FX!$A$30:$A$48,0),MATCH(Data!D1405,Period,0))</f>
        <v>14692.4516129</v>
      </c>
      <c r="BS1405">
        <f t="shared" si="448"/>
        <v>0</v>
      </c>
      <c r="BT1405">
        <f t="shared" si="449"/>
        <v>0.29919649326191183</v>
      </c>
      <c r="BU1405">
        <f t="shared" si="450"/>
        <v>0</v>
      </c>
      <c r="BV1405">
        <f t="shared" si="451"/>
        <v>7.3081463053219511E-2</v>
      </c>
      <c r="BW1405">
        <f t="shared" si="452"/>
        <v>0</v>
      </c>
      <c r="BX1405">
        <f t="shared" si="453"/>
        <v>0.18842172136437885</v>
      </c>
      <c r="BY1405">
        <f t="shared" si="454"/>
        <v>0</v>
      </c>
      <c r="BZ1405">
        <f t="shared" si="455"/>
        <v>4.2419872280385754E-2</v>
      </c>
      <c r="CA1405">
        <f t="shared" si="456"/>
        <v>0.53064670251231538</v>
      </c>
      <c r="CB1405">
        <f t="shared" si="457"/>
        <v>0.18050116358134735</v>
      </c>
      <c r="CC1405">
        <f t="shared" si="458"/>
        <v>0.11849024255359518</v>
      </c>
      <c r="CD1405">
        <f t="shared" si="459"/>
        <v>3.9608426087005821E-2</v>
      </c>
      <c r="CE1405" s="4" t="str">
        <f t="shared" si="460"/>
        <v/>
      </c>
      <c r="CF1405" s="4">
        <f t="shared" si="461"/>
        <v>0.24425908959181941</v>
      </c>
      <c r="CG1405" s="4" t="str">
        <f t="shared" si="462"/>
        <v/>
      </c>
      <c r="CH1405" s="4">
        <f t="shared" si="463"/>
        <v>0.58044640197603437</v>
      </c>
      <c r="CI1405">
        <f>INDEX(FX!$B$114:$AK$132,MATCH(Data!BQ1405,FX!$A$114:$A$132,0),MATCH(Data!D1405,Period,0))</f>
        <v>14616</v>
      </c>
    </row>
    <row r="1406" spans="1:87" x14ac:dyDescent="0.15">
      <c r="A1406" t="s">
        <v>66</v>
      </c>
      <c r="B1406" s="1">
        <f t="shared" ref="B1406" si="476">B1405</f>
        <v>44044</v>
      </c>
      <c r="C1406" t="s">
        <v>63</v>
      </c>
      <c r="D1406" s="1">
        <v>43831</v>
      </c>
      <c r="E1406">
        <f t="array" ref="E1406:E1417">TRANSPOSE('[17]BA_Key Metrics P1'!$F$6:$Q$6)</f>
        <v>8990.8293001999991</v>
      </c>
      <c r="F1406">
        <f t="array" ref="F1406:F1417">TRANSPOSE('[17]BA_Key Metrics P1'!$F$11:$Q$11)</f>
        <v>272.10409055646085</v>
      </c>
      <c r="G1406">
        <f t="array" ref="G1406:G1417">TRANSPOSE('[17]BA_Key Metrics P1'!$F$16:$Q$16)</f>
        <v>1648.7046213158776</v>
      </c>
      <c r="H1406">
        <f t="array" ref="H1406:H1417">TRANSPOSE('[17]BA_Key Metrics P1'!$F$21:$Q$21)</f>
        <v>-902.48881317183259</v>
      </c>
      <c r="I1406">
        <f t="array" ref="I1406:I1417">TRANSPOSE('[17]BA_Key Metrics P1'!$F$7:$Q$7)</f>
        <v>0</v>
      </c>
      <c r="J1406">
        <f t="array" ref="J1406:J1417">TRANSPOSE('[17]BA_Key Metrics P1'!$F$12:$Q$12)</f>
        <v>0</v>
      </c>
      <c r="K1406">
        <f t="array" ref="K1406:K1417">TRANSPOSE('[17]BA_Key Metrics P1'!$F$17:$Q$17)</f>
        <v>0</v>
      </c>
      <c r="L1406">
        <f t="array" ref="L1406:L1417">TRANSPOSE('[17]BA_Key Metrics P1'!$F$22:$Q$22)</f>
        <v>0</v>
      </c>
      <c r="M1406">
        <f t="array" ref="M1406:M1417">TRANSPOSE('[17]BA_Key Metrics P1'!$F$9:$Q$9)</f>
        <v>12859.8813348</v>
      </c>
      <c r="N1406">
        <f t="array" ref="N1406:N1417">TRANSPOSE('[17]BA_Key Metrics P1'!$F$14:$Q$14)</f>
        <v>3171.2319396881262</v>
      </c>
      <c r="O1406">
        <f t="array" ref="O1406:O1417">TRANSPOSE('[17]BA_Key Metrics P1'!$F$19:$Q$19)</f>
        <v>2446.6575017952059</v>
      </c>
      <c r="P1406">
        <f t="array" ref="P1406:P1417">TRANSPOSE('[17]BA_Key Metrics P1'!$F$24:$Q$24)</f>
        <v>-457.07434874980584</v>
      </c>
      <c r="Q1406" t="str">
        <f t="array" ref="Q1406:Q1417">'[17]BA_Key Products'!$D$6</f>
        <v>MAXIWEALTH LINK</v>
      </c>
      <c r="R1406" t="str">
        <f t="array" ref="R1406:R1417">'[17]BA_Key Products'!$D$9</f>
        <v>ELITE LINK</v>
      </c>
      <c r="S1406" t="str">
        <f t="array" ref="S1406:S1417">'[17]BA_Key Products'!$D$12</f>
        <v>COMMLINK PREMIER</v>
      </c>
      <c r="T1406" t="str">
        <f t="array" ref="T1406:T1417">'[17]BA_Key Products'!$D$15</f>
        <v>COMM LINK SIGNATURE</v>
      </c>
      <c r="U1406" t="str">
        <f t="array" ref="U1406:U1417">'[17]BA_Key Products'!$D$18</f>
        <v>COMMLINK</v>
      </c>
      <c r="V1406" t="str">
        <f t="array" ref="V1406:V1417">'[17]BA_Key Products'!$D$21</f>
        <v>PRIME VALUE</v>
      </c>
      <c r="W1406" t="str">
        <f t="array" ref="W1406:W1417">'[17]BA_Key Products'!$D$24</f>
        <v>STAR LINK ASSURANCE</v>
      </c>
      <c r="X1406" t="str">
        <f t="array" ref="X1406:X1417">'[17]BA_Key Products'!$D$27</f>
        <v>MORTGAGE (KPR)</v>
      </c>
      <c r="Y1406" t="str">
        <f t="array" ref="Y1406:Y1417">'[17]BA_Key Products'!$D$30</f>
        <v>MULTI FINANCE (KPM)</v>
      </c>
      <c r="Z1406">
        <f t="array" ref="Z1406:Z1417">'[17]BA_Key Products'!$D$33</f>
        <v>0</v>
      </c>
      <c r="AA1406">
        <f t="array" ref="AA1406:AA1417">TRANSPOSE('[17]BA_Key Products'!$F$6:$Q$6)</f>
        <v>2902.962</v>
      </c>
      <c r="AB1406">
        <f t="array" ref="AB1406:AB1417">TRANSPOSE('[17]BA_Key Products'!$F$9:$Q$9)</f>
        <v>2595</v>
      </c>
      <c r="AC1406">
        <f t="array" ref="AC1406:AC1417">TRANSPOSE('[17]BA_Key Products'!$F$12:$Q$12)</f>
        <v>22.4</v>
      </c>
      <c r="AD1406">
        <f t="array" ref="AD1406:AD1417">TRANSPOSE('[17]BA_Key Products'!$F$15:$Q$15)</f>
        <v>24.5916</v>
      </c>
      <c r="AE1406">
        <f t="array" ref="AE1406:AE1417">TRANSPOSE('[17]BA_Key Products'!$F$18:$Q$18)</f>
        <v>51.408000000000001</v>
      </c>
      <c r="AF1406">
        <f t="array" ref="AF1406:AF1417">TRANSPOSE('[17]BA_Key Products'!$F$21:$Q$21)</f>
        <v>0</v>
      </c>
      <c r="AG1406">
        <f t="array" ref="AG1406:AG1417">TRANSPOSE('[17]BA_Key Products'!$F$24:$Q$24)</f>
        <v>25</v>
      </c>
      <c r="AH1406">
        <f t="array" ref="AH1406:AH1417">TRANSPOSE('[17]BA_Key Products'!$F$27:$Q$27)</f>
        <v>52.403080600000003</v>
      </c>
      <c r="AI1406">
        <f t="array" ref="AI1406:AI1417">TRANSPOSE('[17]BA_Key Products'!$F$30:$Q$30)</f>
        <v>459.79692380000023</v>
      </c>
      <c r="AJ1406">
        <f t="array" ref="AJ1406:AJ1417">TRANSPOSE('[17]BA_Key Products'!$F$33:$Q$33)</f>
        <v>0</v>
      </c>
      <c r="AK1406">
        <f t="array" ref="AK1406:AK1417">TRANSPOSE('[17]BA_Key Products'!$F$36:$Q$36)</f>
        <v>2857.2676957999993</v>
      </c>
      <c r="AL1406">
        <f t="array" ref="AL1406:AL1417">TRANSPOSE('[17]BA_Key Products'!$F$7:$Q$7)</f>
        <v>571.87826202620863</v>
      </c>
      <c r="AM1406">
        <f t="array" ref="AM1406:AM1417">TRANSPOSE('[17]BA_Key Products'!$F$10:$Q$10)</f>
        <v>386.38206399784792</v>
      </c>
      <c r="AN1406">
        <f t="array" ref="AN1406:AN1417">TRANSPOSE('[17]BA_Key Products'!$F$13:$Q$13)</f>
        <v>-2.5246292422407497</v>
      </c>
      <c r="AO1406">
        <f t="array" ref="AO1406:AO1417">TRANSPOSE('[17]BA_Key Products'!$F$16:$Q$16)</f>
        <v>25.965748763518135</v>
      </c>
      <c r="AP1406">
        <f t="array" ref="AP1406:AP1417">TRANSPOSE('[17]BA_Key Products'!$F$19:$Q$19)</f>
        <v>32.347938934629788</v>
      </c>
      <c r="AQ1406">
        <f t="array" ref="AQ1406:AQ1417">TRANSPOSE('[17]BA_Key Products'!$F$22:$Q$22)</f>
        <v>0</v>
      </c>
      <c r="AR1406">
        <f t="array" ref="AR1406:AR1417">TRANSPOSE('[17]BA_Key Products'!$F$25:$Q$25)</f>
        <v>10.205906941260146</v>
      </c>
      <c r="AS1406">
        <f t="array" ref="AS1406:AS1417">TRANSPOSE('[17]BA_Key Products'!$F$28:$Q$28)</f>
        <v>73.746205565220961</v>
      </c>
      <c r="AT1406">
        <f t="array" ref="AT1406:AT1417">TRANSPOSE('[17]BA_Key Products'!$F$31:$Q$31)</f>
        <v>-1229.2332327417298</v>
      </c>
      <c r="AU1406">
        <f t="array" ref="AU1406:AU1417">TRANSPOSE('[17]BA_Key Products'!$F$34:$Q$35)</f>
        <v>0</v>
      </c>
      <c r="AV1406">
        <f t="array" ref="AV1406:AV1417">TRANSPOSE('[17]BA_Key Products'!$F$37:$Q$37)</f>
        <v>403.33582631174568</v>
      </c>
      <c r="AW1406" s="4" t="str">
        <f t="array" ref="AW1406:AW1417">'[17]BA_Key Products'!$D$8</f>
        <v>Unit Link</v>
      </c>
      <c r="AX1406" s="4" t="str">
        <f t="array" ref="AX1406:AX1417">'[17]BA_Key Products'!$D$11</f>
        <v>Unit Link</v>
      </c>
      <c r="AY1406" s="4" t="str">
        <f t="array" ref="AY1406:AY1417">'[17]BA_Key Products'!$D$14</f>
        <v>Unit Link</v>
      </c>
      <c r="AZ1406" s="4" t="str">
        <f t="array" ref="AZ1406:AZ1417">'[17]BA_Key Products'!$D$17</f>
        <v>Unit Link</v>
      </c>
      <c r="BA1406" s="4" t="str">
        <f t="array" ref="BA1406:BA1417">'[17]BA_Key Products'!$D$20</f>
        <v>Unit Link</v>
      </c>
      <c r="BB1406" s="4" t="str">
        <f t="array" ref="BB1406:BB1417">'[17]BA_Key Products'!$D$23</f>
        <v>Unit Link</v>
      </c>
      <c r="BC1406" s="4" t="str">
        <f t="array" ref="BC1406:BC1417">'[17]BA_Key Products'!$D$26</f>
        <v>Unit Link</v>
      </c>
      <c r="BD1406" s="4" t="str">
        <f t="array" ref="BD1406:BD1417">'[17]BA_Key Products'!$D$29</f>
        <v>Credit Life (Auto Loan)</v>
      </c>
      <c r="BE1406" s="4" t="str">
        <f t="array" ref="BE1406:BE1417">'[17]BA_Key Products'!$D$32</f>
        <v>Credit Life (Auto Loan)</v>
      </c>
      <c r="BF1406" s="4">
        <f t="array" ref="BF1406:BF1417">'[17]BA_Key Products'!$D$35</f>
        <v>0</v>
      </c>
      <c r="BG1406" s="4">
        <f t="array" ref="BG1406:BG1417">'[17]BA_Key Products'!$D$7</f>
        <v>0</v>
      </c>
      <c r="BH1406" s="4">
        <f t="array" ref="BH1406:BH1417">'[17]BA_Key Products'!$D$10</f>
        <v>0</v>
      </c>
      <c r="BI1406" s="4">
        <f t="array" ref="BI1406:BI1417">'[17]BA_Key Products'!$D$13</f>
        <v>0</v>
      </c>
      <c r="BJ1406" s="4">
        <f t="array" ref="BJ1406:BJ1417">'[17]BA_Key Products'!$D$16</f>
        <v>0</v>
      </c>
      <c r="BK1406" s="4">
        <f t="array" ref="BK1406:BK1417">'[17]BA_Key Products'!$D$19</f>
        <v>0</v>
      </c>
      <c r="BL1406" s="4">
        <f t="array" ref="BL1406:BL1417">'[17]BA_Key Products'!$D$22</f>
        <v>0</v>
      </c>
      <c r="BM1406" s="4">
        <f t="array" ref="BM1406:BM1417">'[17]BA_Key Products'!$D$25</f>
        <v>0</v>
      </c>
      <c r="BN1406" s="4">
        <f t="array" ref="BN1406:BN1417">'[17]BA_Key Products'!$D$28</f>
        <v>0</v>
      </c>
      <c r="BO1406" s="4">
        <f t="array" ref="BO1406:BO1417">'[17]BA_Key Products'!$D$31</f>
        <v>0</v>
      </c>
      <c r="BP1406" s="4">
        <f t="array" ref="BP1406:BP1417">'[17]BA_Key Products'!$D$34</f>
        <v>0</v>
      </c>
      <c r="BQ1406" t="str">
        <f>VLOOKUP(A1406,Misc!$A$3:$B$11,2,FALSE)</f>
        <v>IDR</v>
      </c>
      <c r="BR1406">
        <f>INDEX(FX!$B$30:$AK$48,MATCH(Data!BQ1406,FX!$A$30:$A$48,0),MATCH(Data!D1406,Period,0))</f>
        <v>13731.90322581</v>
      </c>
      <c r="BS1406">
        <f t="shared" si="448"/>
        <v>0.65474021716823305</v>
      </c>
      <c r="BT1406">
        <f t="shared" si="449"/>
        <v>0</v>
      </c>
      <c r="BU1406">
        <f t="shared" si="450"/>
        <v>1.981546811697767E-2</v>
      </c>
      <c r="BV1406">
        <f t="shared" si="451"/>
        <v>0</v>
      </c>
      <c r="BW1406">
        <f t="shared" si="452"/>
        <v>0.12006381010732953</v>
      </c>
      <c r="BX1406">
        <f t="shared" si="453"/>
        <v>0</v>
      </c>
      <c r="BY1406">
        <f t="shared" si="454"/>
        <v>-6.5722048745256709E-2</v>
      </c>
      <c r="BZ1406">
        <f t="shared" si="455"/>
        <v>0</v>
      </c>
      <c r="CA1406">
        <f t="shared" si="456"/>
        <v>0</v>
      </c>
      <c r="CB1406">
        <f t="shared" si="457"/>
        <v>0</v>
      </c>
      <c r="CC1406">
        <f t="shared" si="458"/>
        <v>0</v>
      </c>
      <c r="CD1406">
        <f t="shared" si="459"/>
        <v>0</v>
      </c>
      <c r="CE1406" s="4">
        <f t="shared" si="460"/>
        <v>3.0264626484501043E-2</v>
      </c>
      <c r="CF1406" s="4" t="str">
        <f t="shared" si="461"/>
        <v/>
      </c>
      <c r="CG1406" s="4">
        <f t="shared" si="462"/>
        <v>-3.3167043219608221</v>
      </c>
      <c r="CH1406" s="4" t="str">
        <f t="shared" si="463"/>
        <v/>
      </c>
      <c r="CI1406">
        <f>INDEX(FX!$B$114:$AK$132,MATCH(Data!BQ1406,FX!$A$114:$A$132,0),MATCH(Data!D1406,Period,0))</f>
        <v>14132.996485061512</v>
      </c>
    </row>
    <row r="1407" spans="1:87" x14ac:dyDescent="0.15">
      <c r="A1407" t="s">
        <v>66</v>
      </c>
      <c r="B1407" s="1">
        <f t="shared" ref="B1407" si="477">B1406</f>
        <v>44044</v>
      </c>
      <c r="C1407" t="s">
        <v>63</v>
      </c>
      <c r="D1407" s="1">
        <v>43862</v>
      </c>
      <c r="E1407">
        <v>9419.9835097999985</v>
      </c>
      <c r="F1407">
        <v>1568.6433560768726</v>
      </c>
      <c r="G1407">
        <v>1737.0030275069651</v>
      </c>
      <c r="H1407">
        <v>-181.87347092911435</v>
      </c>
      <c r="I1407">
        <v>0</v>
      </c>
      <c r="J1407">
        <v>0</v>
      </c>
      <c r="K1407">
        <v>0</v>
      </c>
      <c r="L1407">
        <v>0</v>
      </c>
      <c r="M1407">
        <v>13416.1256361</v>
      </c>
      <c r="N1407">
        <v>4149.2906897581961</v>
      </c>
      <c r="O1407">
        <v>2075.290076509034</v>
      </c>
      <c r="P1407">
        <v>300.86307250333999</v>
      </c>
      <c r="Q1407" t="str">
        <v>MAXIWEALTH LINK</v>
      </c>
      <c r="R1407" t="str">
        <v>ELITE LINK</v>
      </c>
      <c r="S1407" t="str">
        <v>COMMLINK PREMIER</v>
      </c>
      <c r="T1407" t="str">
        <v>COMM LINK SIGNATURE</v>
      </c>
      <c r="U1407" t="str">
        <v>COMMLINK</v>
      </c>
      <c r="V1407" t="str">
        <v>PRIME VALUE</v>
      </c>
      <c r="W1407" t="str">
        <v>STAR LINK ASSURANCE</v>
      </c>
      <c r="X1407" t="str">
        <v>MORTGAGE (KPR)</v>
      </c>
      <c r="Y1407" t="str">
        <v>MULTI FINANCE (KPM)</v>
      </c>
      <c r="Z1407">
        <v>0</v>
      </c>
      <c r="AA1407">
        <v>1166.6579999999999</v>
      </c>
      <c r="AB1407">
        <v>1918</v>
      </c>
      <c r="AC1407">
        <v>78</v>
      </c>
      <c r="AD1407">
        <v>38.1616</v>
      </c>
      <c r="AE1407">
        <v>15.8712</v>
      </c>
      <c r="AF1407">
        <v>6</v>
      </c>
      <c r="AG1407">
        <v>0</v>
      </c>
      <c r="AH1407">
        <v>120.3297542</v>
      </c>
      <c r="AI1407">
        <v>340.72540559999976</v>
      </c>
      <c r="AJ1407">
        <v>0</v>
      </c>
      <c r="AK1407">
        <v>5736.2375499999989</v>
      </c>
      <c r="AL1407">
        <v>161.27888581869112</v>
      </c>
      <c r="AM1407">
        <v>475.87650797827899</v>
      </c>
      <c r="AN1407">
        <v>20.386586056982519</v>
      </c>
      <c r="AO1407">
        <v>38.860248755008136</v>
      </c>
      <c r="AP1407">
        <v>8.187092169532038</v>
      </c>
      <c r="AQ1407">
        <v>2.191786091760346</v>
      </c>
      <c r="AR1407">
        <v>0</v>
      </c>
      <c r="AS1407">
        <v>175.08942054634412</v>
      </c>
      <c r="AT1407">
        <v>-687.7678676373672</v>
      </c>
      <c r="AU1407">
        <v>0</v>
      </c>
      <c r="AV1407">
        <v>1374.5406962976422</v>
      </c>
      <c r="AW1407" s="4" t="str">
        <v>Unit Link</v>
      </c>
      <c r="AX1407" s="4" t="str">
        <v>Unit Link</v>
      </c>
      <c r="AY1407" s="4" t="str">
        <v>Unit Link</v>
      </c>
      <c r="AZ1407" s="4" t="str">
        <v>Unit Link</v>
      </c>
      <c r="BA1407" s="4" t="str">
        <v>Unit Link</v>
      </c>
      <c r="BB1407" s="4" t="str">
        <v>Unit Link</v>
      </c>
      <c r="BC1407" s="4" t="str">
        <v>Unit Link</v>
      </c>
      <c r="BD1407" s="4" t="str">
        <v>Credit Life (Auto Loan)</v>
      </c>
      <c r="BE1407" s="4" t="str">
        <v>Credit Life (Auto Loan)</v>
      </c>
      <c r="BF1407" s="4">
        <v>0</v>
      </c>
      <c r="BG1407" s="4">
        <v>0</v>
      </c>
      <c r="BH1407" s="4">
        <v>0</v>
      </c>
      <c r="BI1407" s="4">
        <v>0</v>
      </c>
      <c r="BJ1407" s="4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4">
        <v>0</v>
      </c>
      <c r="BQ1407" t="str">
        <f>VLOOKUP(A1407,Misc!$A$3:$B$11,2,FALSE)</f>
        <v>IDR</v>
      </c>
      <c r="BR1407">
        <f>INDEX(FX!$B$30:$AK$48,MATCH(Data!BQ1407,FX!$A$30:$A$48,0),MATCH(Data!D1407,Period,0))</f>
        <v>13769.724137929999</v>
      </c>
      <c r="BS1407">
        <f t="shared" si="448"/>
        <v>0.68410836814455622</v>
      </c>
      <c r="BT1407">
        <f t="shared" si="449"/>
        <v>0</v>
      </c>
      <c r="BU1407">
        <f t="shared" si="450"/>
        <v>0.11391973727025489</v>
      </c>
      <c r="BV1407">
        <f t="shared" si="451"/>
        <v>0</v>
      </c>
      <c r="BW1407">
        <f t="shared" si="452"/>
        <v>0.12614653787596419</v>
      </c>
      <c r="BX1407">
        <f t="shared" si="453"/>
        <v>0</v>
      </c>
      <c r="BY1407">
        <f t="shared" si="454"/>
        <v>-1.3208214566051238E-2</v>
      </c>
      <c r="BZ1407">
        <f t="shared" si="455"/>
        <v>0</v>
      </c>
      <c r="CA1407">
        <f t="shared" si="456"/>
        <v>0</v>
      </c>
      <c r="CB1407">
        <f t="shared" si="457"/>
        <v>0</v>
      </c>
      <c r="CC1407">
        <f t="shared" si="458"/>
        <v>0</v>
      </c>
      <c r="CD1407">
        <f t="shared" si="459"/>
        <v>0</v>
      </c>
      <c r="CE1407" s="4">
        <f t="shared" si="460"/>
        <v>0.16652294077213067</v>
      </c>
      <c r="CF1407" s="4" t="str">
        <f t="shared" si="461"/>
        <v/>
      </c>
      <c r="CG1407" s="4">
        <f t="shared" si="462"/>
        <v>-0.11594316211173337</v>
      </c>
      <c r="CH1407" s="4" t="str">
        <f t="shared" si="463"/>
        <v/>
      </c>
      <c r="CI1407">
        <f>INDEX(FX!$B$114:$AK$132,MATCH(Data!BQ1407,FX!$A$114:$A$132,0),MATCH(Data!D1407,Period,0))</f>
        <v>14132.996485061512</v>
      </c>
    </row>
    <row r="1408" spans="1:87" x14ac:dyDescent="0.15">
      <c r="A1408" t="s">
        <v>66</v>
      </c>
      <c r="B1408" s="1">
        <f t="shared" ref="B1408" si="478">B1407</f>
        <v>44044</v>
      </c>
      <c r="C1408" t="s">
        <v>63</v>
      </c>
      <c r="D1408" s="1">
        <v>43891</v>
      </c>
      <c r="E1408">
        <v>5294.9215430329996</v>
      </c>
      <c r="F1408">
        <v>243.96029548669142</v>
      </c>
      <c r="G1408">
        <v>964.09685180730355</v>
      </c>
      <c r="H1408">
        <v>-178.37273343647783</v>
      </c>
      <c r="I1408">
        <v>0</v>
      </c>
      <c r="J1408">
        <v>0</v>
      </c>
      <c r="K1408">
        <v>0</v>
      </c>
      <c r="L1408">
        <v>0</v>
      </c>
      <c r="M1408">
        <v>18667.096570374</v>
      </c>
      <c r="N1408">
        <v>5904.9599282708314</v>
      </c>
      <c r="O1408">
        <v>2825.5130467974191</v>
      </c>
      <c r="P1408">
        <v>935.12290193576882</v>
      </c>
      <c r="Q1408" t="str">
        <v>MAXIWEALTH LINK</v>
      </c>
      <c r="R1408" t="str">
        <v>ELITE LINK</v>
      </c>
      <c r="S1408" t="str">
        <v>COMMLINK PREMIER</v>
      </c>
      <c r="T1408" t="str">
        <v>COMM LINK SIGNATURE</v>
      </c>
      <c r="U1408" t="str">
        <v>COMMLINK</v>
      </c>
      <c r="V1408" t="str">
        <v>PRIME VALUE</v>
      </c>
      <c r="W1408" t="str">
        <v>STAR LINK ASSURANCE</v>
      </c>
      <c r="X1408" t="str">
        <v>MORTGAGE (KPR)</v>
      </c>
      <c r="Y1408" t="str">
        <v>MULTI FINANCE (KPM)</v>
      </c>
      <c r="Z1408">
        <v>0</v>
      </c>
      <c r="AA1408">
        <v>231.83500000000001</v>
      </c>
      <c r="AB1408">
        <v>711</v>
      </c>
      <c r="AC1408">
        <v>18.100000000000001</v>
      </c>
      <c r="AD1408">
        <v>15.856159999999999</v>
      </c>
      <c r="AE1408">
        <v>4.5431999999999997</v>
      </c>
      <c r="AF1408">
        <v>3.6</v>
      </c>
      <c r="AG1408">
        <v>38</v>
      </c>
      <c r="AH1408">
        <v>121.67892430000001</v>
      </c>
      <c r="AI1408">
        <v>348.09783920000035</v>
      </c>
      <c r="AJ1408">
        <v>0</v>
      </c>
      <c r="AK1408">
        <v>3802.210419532998</v>
      </c>
      <c r="AL1408">
        <v>17.654457774031876</v>
      </c>
      <c r="AM1408">
        <v>263.62380564768529</v>
      </c>
      <c r="AN1408">
        <v>2.3027161915353687</v>
      </c>
      <c r="AO1408">
        <v>11.571970870476807</v>
      </c>
      <c r="AP1408">
        <v>2.2836192242413969</v>
      </c>
      <c r="AQ1408">
        <v>-2.7456806037487926E-2</v>
      </c>
      <c r="AR1408">
        <v>7.5827209729181506</v>
      </c>
      <c r="AS1408">
        <v>224.8671066979403</v>
      </c>
      <c r="AT1408">
        <v>-605.77166621081585</v>
      </c>
      <c r="AU1408">
        <v>0</v>
      </c>
      <c r="AV1408">
        <v>319.87302112471559</v>
      </c>
      <c r="AW1408" s="4" t="str">
        <v>Unit Link</v>
      </c>
      <c r="AX1408" s="4" t="str">
        <v>Unit Link</v>
      </c>
      <c r="AY1408" s="4" t="str">
        <v>Unit Link</v>
      </c>
      <c r="AZ1408" s="4" t="str">
        <v>Unit Link</v>
      </c>
      <c r="BA1408" s="4" t="str">
        <v>Unit Link</v>
      </c>
      <c r="BB1408" s="4" t="str">
        <v>Unit Link</v>
      </c>
      <c r="BC1408" s="4" t="str">
        <v>Unit Link</v>
      </c>
      <c r="BD1408" s="4" t="str">
        <v>Credit Life (Auto Loan)</v>
      </c>
      <c r="BE1408" s="4" t="str">
        <v>Credit Life (Auto Loan)</v>
      </c>
      <c r="BF1408" s="4">
        <v>0</v>
      </c>
      <c r="BG1408" s="4">
        <v>0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t="str">
        <f>VLOOKUP(A1408,Misc!$A$3:$B$11,2,FALSE)</f>
        <v>IDR</v>
      </c>
      <c r="BR1408">
        <f>INDEX(FX!$B$30:$AK$48,MATCH(Data!BQ1408,FX!$A$30:$A$48,0),MATCH(Data!D1408,Period,0))</f>
        <v>15112.51612903</v>
      </c>
      <c r="BS1408">
        <f t="shared" si="448"/>
        <v>0.35036664297494813</v>
      </c>
      <c r="BT1408">
        <f t="shared" si="449"/>
        <v>0</v>
      </c>
      <c r="BU1408">
        <f t="shared" si="450"/>
        <v>1.6142930363400053E-2</v>
      </c>
      <c r="BV1408">
        <f t="shared" si="451"/>
        <v>0</v>
      </c>
      <c r="BW1408">
        <f t="shared" si="452"/>
        <v>6.3794595392050332E-2</v>
      </c>
      <c r="BX1408">
        <f t="shared" si="453"/>
        <v>0</v>
      </c>
      <c r="BY1408">
        <f t="shared" si="454"/>
        <v>-1.1802980517177897E-2</v>
      </c>
      <c r="BZ1408">
        <f t="shared" si="455"/>
        <v>0</v>
      </c>
      <c r="CA1408">
        <f t="shared" si="456"/>
        <v>0</v>
      </c>
      <c r="CB1408">
        <f t="shared" si="457"/>
        <v>0</v>
      </c>
      <c r="CC1408">
        <f t="shared" si="458"/>
        <v>0</v>
      </c>
      <c r="CD1408">
        <f t="shared" si="459"/>
        <v>0</v>
      </c>
      <c r="CE1408" s="4">
        <f t="shared" si="460"/>
        <v>4.6074392888350114E-2</v>
      </c>
      <c r="CF1408" s="4" t="str">
        <f t="shared" si="461"/>
        <v/>
      </c>
      <c r="CG1408" s="4">
        <f t="shared" si="462"/>
        <v>-0.73115476877346397</v>
      </c>
      <c r="CH1408" s="4" t="str">
        <f t="shared" si="463"/>
        <v/>
      </c>
      <c r="CI1408">
        <f>INDEX(FX!$B$114:$AK$132,MATCH(Data!BQ1408,FX!$A$114:$A$132,0),MATCH(Data!D1408,Period,0))</f>
        <v>14132.996485061512</v>
      </c>
    </row>
    <row r="1409" spans="1:87" x14ac:dyDescent="0.15">
      <c r="A1409" t="s">
        <v>66</v>
      </c>
      <c r="B1409" s="1">
        <f t="shared" ref="B1409" si="479">B1408</f>
        <v>44044</v>
      </c>
      <c r="C1409" t="s">
        <v>63</v>
      </c>
      <c r="D1409" s="1">
        <v>43922</v>
      </c>
      <c r="E1409">
        <v>1289.8380671859998</v>
      </c>
      <c r="F1409">
        <v>359.7725500837596</v>
      </c>
      <c r="G1409">
        <v>408.40081447666228</v>
      </c>
      <c r="H1409">
        <v>112.1721135250441</v>
      </c>
      <c r="I1409">
        <v>10567.237199589999</v>
      </c>
      <c r="J1409">
        <v>4680.2528347994403</v>
      </c>
      <c r="K1409">
        <v>4426.9429248292045</v>
      </c>
      <c r="L1409">
        <v>1959.3248911760274</v>
      </c>
      <c r="M1409">
        <v>11643.518509173</v>
      </c>
      <c r="N1409">
        <v>3639.8107640532335</v>
      </c>
      <c r="O1409">
        <v>2103.5854582638331</v>
      </c>
      <c r="P1409">
        <v>493.71592872661375</v>
      </c>
      <c r="Q1409" t="str">
        <v>MAXIWEALTH LINK</v>
      </c>
      <c r="R1409" t="str">
        <v>ELITE LINK</v>
      </c>
      <c r="S1409" t="str">
        <v>COMMLINK PREMIER</v>
      </c>
      <c r="T1409" t="str">
        <v>COMM LINK SIGNATURE</v>
      </c>
      <c r="U1409" t="str">
        <v>COMMLINK</v>
      </c>
      <c r="V1409" t="str">
        <v>PRIME VALUE</v>
      </c>
      <c r="W1409" t="str">
        <v>STAR LINK ASSURANCE</v>
      </c>
      <c r="X1409" t="str">
        <v>MORTGAGE (KPR)</v>
      </c>
      <c r="Y1409" t="str">
        <v>MULTI FINANCE (KPM)</v>
      </c>
      <c r="Z1409">
        <v>0</v>
      </c>
      <c r="AA1409">
        <v>242.19800000000001</v>
      </c>
      <c r="AB1409">
        <v>315</v>
      </c>
      <c r="AC1409">
        <v>30.8</v>
      </c>
      <c r="AD1409">
        <v>9.4565199999999994</v>
      </c>
      <c r="AE1409">
        <v>10.950799999999999</v>
      </c>
      <c r="AF1409">
        <v>0</v>
      </c>
      <c r="AG1409">
        <v>30</v>
      </c>
      <c r="AH1409">
        <v>10.897791400000003</v>
      </c>
      <c r="AI1409">
        <v>37.043361900000001</v>
      </c>
      <c r="AJ1409">
        <v>0</v>
      </c>
      <c r="AK1409">
        <v>603.49159388599981</v>
      </c>
      <c r="AL1409">
        <v>40.787612675470619</v>
      </c>
      <c r="AM1409">
        <v>112.62688477215481</v>
      </c>
      <c r="AN1409">
        <v>2.8216592274657377</v>
      </c>
      <c r="AO1409">
        <v>7.2069296953051234</v>
      </c>
      <c r="AP1409">
        <v>4.8181450320698938</v>
      </c>
      <c r="AQ1409">
        <v>0</v>
      </c>
      <c r="AR1409">
        <v>8.2568253173741137</v>
      </c>
      <c r="AS1409">
        <v>15.686004089407373</v>
      </c>
      <c r="AT1409">
        <v>-5.5596048683820998</v>
      </c>
      <c r="AU1409">
        <v>0</v>
      </c>
      <c r="AV1409">
        <v>173.12809414289404</v>
      </c>
      <c r="AW1409" s="4" t="str">
        <v>Unit Link</v>
      </c>
      <c r="AX1409" s="4" t="str">
        <v>Unit Link</v>
      </c>
      <c r="AY1409" s="4" t="str">
        <v>Unit Link</v>
      </c>
      <c r="AZ1409" s="4" t="str">
        <v>Unit Link</v>
      </c>
      <c r="BA1409" s="4" t="str">
        <v>Unit Link</v>
      </c>
      <c r="BB1409" s="4" t="str">
        <v>Unit Link</v>
      </c>
      <c r="BC1409" s="4" t="str">
        <v>Unit Link</v>
      </c>
      <c r="BD1409" s="4" t="str">
        <v>Credit Life (Auto Loan)</v>
      </c>
      <c r="BE1409" s="4" t="str">
        <v>Credit Life (Auto Loan)</v>
      </c>
      <c r="BF1409" s="4">
        <v>0</v>
      </c>
      <c r="BG1409" s="4">
        <v>0</v>
      </c>
      <c r="BH1409" s="4">
        <v>0</v>
      </c>
      <c r="BI1409" s="4">
        <v>0</v>
      </c>
      <c r="BJ1409" s="4">
        <v>0</v>
      </c>
      <c r="BK1409" s="4">
        <v>0</v>
      </c>
      <c r="BL1409" s="4">
        <v>0</v>
      </c>
      <c r="BM1409" s="4">
        <v>0</v>
      </c>
      <c r="BN1409" s="4">
        <v>0</v>
      </c>
      <c r="BO1409" s="4">
        <v>0</v>
      </c>
      <c r="BP1409" s="4">
        <v>0</v>
      </c>
      <c r="BQ1409" t="str">
        <f>VLOOKUP(A1409,Misc!$A$3:$B$11,2,FALSE)</f>
        <v>IDR</v>
      </c>
      <c r="BR1409">
        <f>INDEX(FX!$B$30:$AK$48,MATCH(Data!BQ1409,FX!$A$30:$A$48,0),MATCH(Data!D1409,Period,0))</f>
        <v>15820.87096774</v>
      </c>
      <c r="BS1409">
        <f t="shared" si="448"/>
        <v>8.1527627007140183E-2</v>
      </c>
      <c r="BT1409">
        <f t="shared" si="449"/>
        <v>0</v>
      </c>
      <c r="BU1409">
        <f t="shared" si="450"/>
        <v>2.2740375723774256E-2</v>
      </c>
      <c r="BV1409">
        <f t="shared" si="451"/>
        <v>0</v>
      </c>
      <c r="BW1409">
        <f t="shared" si="452"/>
        <v>2.5814053809643203E-2</v>
      </c>
      <c r="BX1409">
        <f t="shared" si="453"/>
        <v>0</v>
      </c>
      <c r="BY1409">
        <f t="shared" si="454"/>
        <v>7.0901351609384752E-3</v>
      </c>
      <c r="BZ1409">
        <f t="shared" si="455"/>
        <v>0</v>
      </c>
      <c r="CA1409">
        <f t="shared" si="456"/>
        <v>0.74769969770809053</v>
      </c>
      <c r="CB1409">
        <f t="shared" si="457"/>
        <v>0.33115785741165632</v>
      </c>
      <c r="CC1409">
        <f t="shared" si="458"/>
        <v>0.31323455924640292</v>
      </c>
      <c r="CD1409">
        <f t="shared" si="459"/>
        <v>0.13863478231576873</v>
      </c>
      <c r="CE1409" s="4">
        <f t="shared" si="460"/>
        <v>0.27892846337576654</v>
      </c>
      <c r="CF1409" s="4" t="str">
        <f t="shared" si="461"/>
        <v/>
      </c>
      <c r="CG1409" s="4">
        <f t="shared" si="462"/>
        <v>0.31178619241220323</v>
      </c>
      <c r="CH1409" s="4" t="str">
        <f t="shared" si="463"/>
        <v/>
      </c>
      <c r="CI1409">
        <f>INDEX(FX!$B$114:$AK$132,MATCH(Data!BQ1409,FX!$A$114:$A$132,0),MATCH(Data!D1409,Period,0))</f>
        <v>14132.996485061512</v>
      </c>
    </row>
    <row r="1410" spans="1:87" x14ac:dyDescent="0.15">
      <c r="A1410" t="s">
        <v>66</v>
      </c>
      <c r="B1410" s="1">
        <f t="shared" ref="B1410" si="480">B1409</f>
        <v>44044</v>
      </c>
      <c r="C1410" t="s">
        <v>63</v>
      </c>
      <c r="D1410" s="1">
        <v>43952</v>
      </c>
      <c r="E1410">
        <v>1197.2603238670001</v>
      </c>
      <c r="F1410">
        <v>249.72676623983398</v>
      </c>
      <c r="G1410">
        <v>442.57617896343987</v>
      </c>
      <c r="H1410">
        <v>88.271415815272334</v>
      </c>
      <c r="I1410">
        <v>9246.3325493699977</v>
      </c>
      <c r="J1410">
        <v>4094.8431459940543</v>
      </c>
      <c r="K1410">
        <v>3873.5750591119177</v>
      </c>
      <c r="L1410">
        <v>1714.4092797713083</v>
      </c>
      <c r="M1410">
        <v>8898.2213109000004</v>
      </c>
      <c r="N1410">
        <v>2603.0060926698693</v>
      </c>
      <c r="O1410">
        <v>2179.0112160466892</v>
      </c>
      <c r="P1410">
        <v>572.98592791624026</v>
      </c>
      <c r="Q1410" t="str">
        <v>MAXIWEALTH LINK</v>
      </c>
      <c r="R1410" t="str">
        <v>ELITE LINK</v>
      </c>
      <c r="S1410" t="str">
        <v>COMMLINK PREMIER</v>
      </c>
      <c r="T1410" t="str">
        <v>COMM LINK SIGNATURE</v>
      </c>
      <c r="U1410" t="str">
        <v>COMMLINK</v>
      </c>
      <c r="V1410" t="str">
        <v>PRIME VALUE</v>
      </c>
      <c r="W1410" t="str">
        <v>STAR LINK ASSURANCE</v>
      </c>
      <c r="X1410" t="str">
        <v>MORTGAGE (KPR)</v>
      </c>
      <c r="Y1410" t="str">
        <v>MULTI FINANCE (KPM)</v>
      </c>
      <c r="Z1410">
        <v>0</v>
      </c>
      <c r="AA1410">
        <v>88</v>
      </c>
      <c r="AB1410">
        <v>518</v>
      </c>
      <c r="AC1410">
        <v>124.6</v>
      </c>
      <c r="AD1410">
        <v>10.607760000000001</v>
      </c>
      <c r="AE1410">
        <v>3.9116</v>
      </c>
      <c r="AF1410">
        <v>3.6</v>
      </c>
      <c r="AG1410">
        <v>0</v>
      </c>
      <c r="AH1410">
        <v>11.5873536</v>
      </c>
      <c r="AI1410">
        <v>14.453807600000005</v>
      </c>
      <c r="AJ1410">
        <v>0</v>
      </c>
      <c r="AK1410">
        <v>422.49980266700004</v>
      </c>
      <c r="AL1410">
        <v>-7.2451711799934495</v>
      </c>
      <c r="AM1410">
        <v>123.29014082966805</v>
      </c>
      <c r="AN1410">
        <v>18.701797868775778</v>
      </c>
      <c r="AO1410">
        <v>11.141972756587753</v>
      </c>
      <c r="AP1410">
        <v>1.9533570785895711</v>
      </c>
      <c r="AQ1410">
        <v>2.4639634963069109E-3</v>
      </c>
      <c r="AR1410">
        <v>0</v>
      </c>
      <c r="AS1410">
        <v>12.710938931578818</v>
      </c>
      <c r="AT1410">
        <v>-15.19840870905923</v>
      </c>
      <c r="AU1410">
        <v>0</v>
      </c>
      <c r="AV1410">
        <v>104.36967470019039</v>
      </c>
      <c r="AW1410" s="4" t="str">
        <v>Unit Link</v>
      </c>
      <c r="AX1410" s="4" t="str">
        <v>Unit Link</v>
      </c>
      <c r="AY1410" s="4" t="str">
        <v>Unit Link</v>
      </c>
      <c r="AZ1410" s="4" t="str">
        <v>Unit Link</v>
      </c>
      <c r="BA1410" s="4" t="str">
        <v>Unit Link</v>
      </c>
      <c r="BB1410" s="4" t="str">
        <v>Unit Link</v>
      </c>
      <c r="BC1410" s="4" t="str">
        <v>Unit Link</v>
      </c>
      <c r="BD1410" s="4" t="str">
        <v>Credit Life (Auto Loan)</v>
      </c>
      <c r="BE1410" s="4" t="str">
        <v>Credit Life (Auto Loan)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t="str">
        <f>VLOOKUP(A1410,Misc!$A$3:$B$11,2,FALSE)</f>
        <v>IDR</v>
      </c>
      <c r="BR1410">
        <f>INDEX(FX!$B$30:$AK$48,MATCH(Data!BQ1410,FX!$A$30:$A$48,0),MATCH(Data!D1410,Period,0))</f>
        <v>14837.54839</v>
      </c>
      <c r="BS1410">
        <f t="shared" si="448"/>
        <v>8.0691249820887698E-2</v>
      </c>
      <c r="BT1410">
        <f t="shared" si="449"/>
        <v>0</v>
      </c>
      <c r="BU1410">
        <f t="shared" si="450"/>
        <v>1.6830729691715195E-2</v>
      </c>
      <c r="BV1410">
        <f t="shared" si="451"/>
        <v>0</v>
      </c>
      <c r="BW1410">
        <f t="shared" si="452"/>
        <v>2.982812034242268E-2</v>
      </c>
      <c r="BX1410">
        <f t="shared" si="453"/>
        <v>0</v>
      </c>
      <c r="BY1410">
        <f t="shared" si="454"/>
        <v>5.949191436151558E-3</v>
      </c>
      <c r="BZ1410">
        <f t="shared" si="455"/>
        <v>0</v>
      </c>
      <c r="CA1410">
        <f t="shared" si="456"/>
        <v>0.65423723547538648</v>
      </c>
      <c r="CB1410">
        <f t="shared" si="457"/>
        <v>0.2897363733389644</v>
      </c>
      <c r="CC1410">
        <f t="shared" si="458"/>
        <v>0.27408023933256204</v>
      </c>
      <c r="CD1410">
        <f t="shared" si="459"/>
        <v>0.12130543452575171</v>
      </c>
      <c r="CE1410" s="4">
        <f t="shared" si="460"/>
        <v>0.20858184411661448</v>
      </c>
      <c r="CF1410" s="4" t="str">
        <f t="shared" si="461"/>
        <v/>
      </c>
      <c r="CG1410" s="4">
        <f t="shared" si="462"/>
        <v>0.35347198517958522</v>
      </c>
      <c r="CH1410" s="4" t="str">
        <f t="shared" si="463"/>
        <v/>
      </c>
      <c r="CI1410">
        <f>INDEX(FX!$B$114:$AK$132,MATCH(Data!BQ1410,FX!$A$114:$A$132,0),MATCH(Data!D1410,Period,0))</f>
        <v>14132.996485061512</v>
      </c>
    </row>
    <row r="1411" spans="1:87" x14ac:dyDescent="0.15">
      <c r="A1411" t="s">
        <v>66</v>
      </c>
      <c r="B1411" s="1">
        <f t="shared" ref="B1411" si="481">B1410</f>
        <v>44044</v>
      </c>
      <c r="C1411" t="s">
        <v>63</v>
      </c>
      <c r="D1411" s="1">
        <v>43983</v>
      </c>
      <c r="E1411">
        <v>5928.1607644159994</v>
      </c>
      <c r="F1411">
        <v>979.61845822010719</v>
      </c>
      <c r="G1411">
        <v>812.32606501279133</v>
      </c>
      <c r="H1411">
        <v>226.65682013286442</v>
      </c>
      <c r="I1411">
        <v>12548.594173840002</v>
      </c>
      <c r="J1411">
        <v>5557.8755032887138</v>
      </c>
      <c r="K1411">
        <v>5256.9947229526842</v>
      </c>
      <c r="L1411">
        <v>2326.6983082643978</v>
      </c>
      <c r="M1411">
        <v>8951.9611800179991</v>
      </c>
      <c r="N1411">
        <v>2814.3731219585884</v>
      </c>
      <c r="O1411">
        <v>1882.9104192333507</v>
      </c>
      <c r="P1411">
        <v>422.11787350368138</v>
      </c>
      <c r="Q1411" t="str">
        <v>MAXIWEALTH LINK</v>
      </c>
      <c r="R1411" t="str">
        <v>ELITE LINK</v>
      </c>
      <c r="S1411" t="str">
        <v>COMMLINK PREMIER</v>
      </c>
      <c r="T1411" t="str">
        <v>COMM LINK SIGNATURE</v>
      </c>
      <c r="U1411" t="str">
        <v>COMMLINK</v>
      </c>
      <c r="V1411" t="str">
        <v>PRIME VALUE</v>
      </c>
      <c r="W1411" t="str">
        <v>STAR LINK ASSURANCE</v>
      </c>
      <c r="X1411" t="str">
        <v>MORTGAGE (KPR)</v>
      </c>
      <c r="Y1411" t="str">
        <v>MULTI FINANCE (KPM)</v>
      </c>
      <c r="Z1411">
        <v>0</v>
      </c>
      <c r="AA1411">
        <v>1104.1769999999999</v>
      </c>
      <c r="AB1411">
        <v>886</v>
      </c>
      <c r="AC1411">
        <v>-2.8</v>
      </c>
      <c r="AD1411">
        <v>66.933359999999993</v>
      </c>
      <c r="AE1411">
        <v>1.9676</v>
      </c>
      <c r="AF1411">
        <v>3.6</v>
      </c>
      <c r="AG1411">
        <v>0</v>
      </c>
      <c r="AH1411">
        <v>40.559377399999995</v>
      </c>
      <c r="AI1411">
        <v>26.224931099999999</v>
      </c>
      <c r="AJ1411">
        <v>0</v>
      </c>
      <c r="AK1411">
        <v>3801.4984959160001</v>
      </c>
      <c r="AL1411">
        <v>188.01304296417666</v>
      </c>
      <c r="AM1411">
        <v>270.56016625871251</v>
      </c>
      <c r="AN1411">
        <v>-1.4525912966091408</v>
      </c>
      <c r="AO1411">
        <v>69.332059626359538</v>
      </c>
      <c r="AP1411">
        <v>0.84603492422604432</v>
      </c>
      <c r="AQ1411">
        <v>-0.69587475490804873</v>
      </c>
      <c r="AR1411">
        <v>0</v>
      </c>
      <c r="AS1411">
        <v>47.792914418038471</v>
      </c>
      <c r="AT1411">
        <v>-33.745442125791961</v>
      </c>
      <c r="AU1411">
        <v>0</v>
      </c>
      <c r="AV1411">
        <v>438.96814820590322</v>
      </c>
      <c r="AW1411" s="4" t="str">
        <v>Unit Link</v>
      </c>
      <c r="AX1411" s="4" t="str">
        <v>Unit Link</v>
      </c>
      <c r="AY1411" s="4" t="str">
        <v>Unit Link</v>
      </c>
      <c r="AZ1411" s="4" t="str">
        <v>Unit Link</v>
      </c>
      <c r="BA1411" s="4" t="str">
        <v>Unit Link</v>
      </c>
      <c r="BB1411" s="4" t="str">
        <v>Unit Link</v>
      </c>
      <c r="BC1411" s="4" t="str">
        <v>Unit Link</v>
      </c>
      <c r="BD1411" s="4" t="str">
        <v>Credit Life (Auto Loan)</v>
      </c>
      <c r="BE1411" s="4" t="str">
        <v>Credit Life (Auto Loan)</v>
      </c>
      <c r="BF1411" s="4">
        <v>0</v>
      </c>
      <c r="BG1411" s="4">
        <v>0</v>
      </c>
      <c r="BH1411" s="4">
        <v>0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0</v>
      </c>
      <c r="BQ1411" t="str">
        <f>VLOOKUP(A1411,Misc!$A$3:$B$11,2,FALSE)</f>
        <v>IDR</v>
      </c>
      <c r="BR1411">
        <f>INDEX(FX!$B$30:$AK$48,MATCH(Data!BQ1411,FX!$A$30:$A$48,0),MATCH(Data!D1411,Period,0))</f>
        <v>14121.866666669999</v>
      </c>
      <c r="BS1411">
        <f t="shared" si="448"/>
        <v>0.41978591813272564</v>
      </c>
      <c r="BT1411">
        <f t="shared" si="449"/>
        <v>0</v>
      </c>
      <c r="BU1411">
        <f t="shared" si="450"/>
        <v>6.9368907194979609E-2</v>
      </c>
      <c r="BV1411">
        <f t="shared" si="451"/>
        <v>0</v>
      </c>
      <c r="BW1411">
        <f t="shared" si="452"/>
        <v>5.752257008133483E-2</v>
      </c>
      <c r="BX1411">
        <f t="shared" si="453"/>
        <v>0</v>
      </c>
      <c r="BY1411">
        <f t="shared" si="454"/>
        <v>1.6050060907869423E-2</v>
      </c>
      <c r="BZ1411">
        <f t="shared" si="455"/>
        <v>0</v>
      </c>
      <c r="CA1411">
        <f t="shared" si="456"/>
        <v>0.88789339098072984</v>
      </c>
      <c r="CB1411">
        <f t="shared" si="457"/>
        <v>0.39325528094225121</v>
      </c>
      <c r="CC1411">
        <f t="shared" si="458"/>
        <v>0.37196603908515041</v>
      </c>
      <c r="CD1411">
        <f t="shared" si="459"/>
        <v>0.16462880399947055</v>
      </c>
      <c r="CE1411" s="4">
        <f t="shared" si="460"/>
        <v>0.1652482949012285</v>
      </c>
      <c r="CF1411" s="4" t="str">
        <f t="shared" si="461"/>
        <v/>
      </c>
      <c r="CG1411" s="4">
        <f t="shared" si="462"/>
        <v>0.23137254941549668</v>
      </c>
      <c r="CH1411" s="4" t="str">
        <f t="shared" si="463"/>
        <v/>
      </c>
      <c r="CI1411">
        <f>INDEX(FX!$B$114:$AK$132,MATCH(Data!BQ1411,FX!$A$114:$A$132,0),MATCH(Data!D1411,Period,0))</f>
        <v>14132.996485061512</v>
      </c>
    </row>
    <row r="1412" spans="1:87" x14ac:dyDescent="0.15">
      <c r="A1412" t="s">
        <v>66</v>
      </c>
      <c r="B1412" s="1">
        <f t="shared" ref="B1412" si="482">B1411</f>
        <v>44044</v>
      </c>
      <c r="C1412" t="s">
        <v>63</v>
      </c>
      <c r="D1412" s="1">
        <v>44013</v>
      </c>
      <c r="E1412">
        <v>13541.15277235</v>
      </c>
      <c r="F1412">
        <v>1611.8725075109762</v>
      </c>
      <c r="G1412">
        <v>548.60563729641058</v>
      </c>
      <c r="H1412">
        <v>98.412450765327023</v>
      </c>
      <c r="I1412">
        <v>15229.25361091</v>
      </c>
      <c r="J1412">
        <v>6744.182761114912</v>
      </c>
      <c r="K1412">
        <v>6380.0059797903878</v>
      </c>
      <c r="L1412">
        <v>2823.7329313922264</v>
      </c>
      <c r="M1412">
        <v>10551.129918111001</v>
      </c>
      <c r="N1412">
        <v>3155.877538013975</v>
      </c>
      <c r="O1412">
        <v>1849.1913217234905</v>
      </c>
      <c r="P1412">
        <v>423.03856722411672</v>
      </c>
      <c r="Q1412" t="str">
        <v>MAXIWEALTH LINK</v>
      </c>
      <c r="R1412" t="str">
        <v>ELITE LINK</v>
      </c>
      <c r="S1412" t="str">
        <v>COMMLINK PREMIER</v>
      </c>
      <c r="T1412" t="str">
        <v>COMM LINK SIGNATURE</v>
      </c>
      <c r="U1412" t="str">
        <v>COMMLINK</v>
      </c>
      <c r="V1412" t="str">
        <v>PRIME VALUE</v>
      </c>
      <c r="W1412" t="str">
        <v>STAR LINK ASSURANCE</v>
      </c>
      <c r="X1412" t="str">
        <v>MORTGAGE (KPR)</v>
      </c>
      <c r="Y1412" t="str">
        <v>MULTI FINANCE (KPM)</v>
      </c>
      <c r="Z1412">
        <v>0</v>
      </c>
      <c r="AA1412">
        <v>209.88672499999979</v>
      </c>
      <c r="AB1412">
        <v>758</v>
      </c>
      <c r="AC1412">
        <v>0</v>
      </c>
      <c r="AD1412">
        <v>282.18442999999945</v>
      </c>
      <c r="AE1412">
        <v>0</v>
      </c>
      <c r="AF1412">
        <v>3.6</v>
      </c>
      <c r="AG1412">
        <v>0</v>
      </c>
      <c r="AH1412">
        <v>29.145482000000001</v>
      </c>
      <c r="AI1412">
        <v>50.810806099999994</v>
      </c>
      <c r="AJ1412">
        <v>0</v>
      </c>
      <c r="AK1412">
        <v>12207.525329249984</v>
      </c>
      <c r="AL1412">
        <v>16.288075534404214</v>
      </c>
      <c r="AM1412">
        <v>244.03906617954806</v>
      </c>
      <c r="AN1412">
        <v>0</v>
      </c>
      <c r="AO1412">
        <v>291.04882488624344</v>
      </c>
      <c r="AP1412">
        <v>0</v>
      </c>
      <c r="AQ1412">
        <v>-0.26640931214463709</v>
      </c>
      <c r="AR1412">
        <v>0</v>
      </c>
      <c r="AS1412">
        <v>68.89470934895003</v>
      </c>
      <c r="AT1412">
        <v>-137.84869535524706</v>
      </c>
      <c r="AU1412">
        <v>0</v>
      </c>
      <c r="AV1412">
        <v>1129.716936229222</v>
      </c>
      <c r="AW1412" s="4" t="str">
        <v>Unit Link</v>
      </c>
      <c r="AX1412" s="4" t="str">
        <v>Unit Link</v>
      </c>
      <c r="AY1412" s="4" t="str">
        <v>Unit Link</v>
      </c>
      <c r="AZ1412" s="4" t="str">
        <v>Unit Link</v>
      </c>
      <c r="BA1412" s="4" t="str">
        <v>Unit Link</v>
      </c>
      <c r="BB1412" s="4" t="str">
        <v>Unit Link</v>
      </c>
      <c r="BC1412" s="4" t="str">
        <v>Unit Link</v>
      </c>
      <c r="BD1412" s="4" t="str">
        <v>Credit Life (Auto Loan)</v>
      </c>
      <c r="BE1412" s="4" t="str">
        <v>Credit Life (Auto Loan)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0</v>
      </c>
      <c r="BQ1412" t="str">
        <f>VLOOKUP(A1412,Misc!$A$3:$B$11,2,FALSE)</f>
        <v>IDR</v>
      </c>
      <c r="BR1412">
        <f>INDEX(FX!$B$30:$AK$48,MATCH(Data!BQ1412,FX!$A$30:$A$48,0),MATCH(Data!D1412,Period,0))</f>
        <v>14547.96774194</v>
      </c>
      <c r="BS1412">
        <f t="shared" si="448"/>
        <v>0.9307934285084043</v>
      </c>
      <c r="BT1412">
        <f t="shared" si="449"/>
        <v>0</v>
      </c>
      <c r="BU1412">
        <f t="shared" si="450"/>
        <v>0.11079709111975457</v>
      </c>
      <c r="BV1412">
        <f t="shared" si="451"/>
        <v>0</v>
      </c>
      <c r="BW1412">
        <f t="shared" si="452"/>
        <v>3.7710121924098589E-2</v>
      </c>
      <c r="BX1412">
        <f t="shared" si="453"/>
        <v>0</v>
      </c>
      <c r="BY1412">
        <f t="shared" si="454"/>
        <v>6.7646871721894217E-3</v>
      </c>
      <c r="BZ1412">
        <f t="shared" si="455"/>
        <v>0</v>
      </c>
      <c r="CA1412">
        <f t="shared" si="456"/>
        <v>1.0419576909489601</v>
      </c>
      <c r="CB1412">
        <f t="shared" si="457"/>
        <v>0.46142465524869403</v>
      </c>
      <c r="CC1412">
        <f t="shared" si="458"/>
        <v>0.436508345634263</v>
      </c>
      <c r="CD1412">
        <f t="shared" si="459"/>
        <v>0.1931946450049416</v>
      </c>
      <c r="CE1412" s="4">
        <f t="shared" si="460"/>
        <v>0.1190351024472818</v>
      </c>
      <c r="CF1412" s="4" t="str">
        <f t="shared" si="461"/>
        <v/>
      </c>
      <c r="CG1412" s="4">
        <f t="shared" si="462"/>
        <v>6.105473621936372E-2</v>
      </c>
      <c r="CH1412" s="4" t="str">
        <f t="shared" si="463"/>
        <v/>
      </c>
      <c r="CI1412">
        <f>INDEX(FX!$B$114:$AK$132,MATCH(Data!BQ1412,FX!$A$114:$A$132,0),MATCH(Data!D1412,Period,0))</f>
        <v>14616</v>
      </c>
    </row>
    <row r="1413" spans="1:87" x14ac:dyDescent="0.15">
      <c r="A1413" t="s">
        <v>66</v>
      </c>
      <c r="B1413" s="1">
        <f t="shared" ref="B1413" si="483">B1412</f>
        <v>44044</v>
      </c>
      <c r="C1413" t="s">
        <v>63</v>
      </c>
      <c r="D1413" s="1">
        <v>44044</v>
      </c>
      <c r="E1413">
        <v>13654.415876532981</v>
      </c>
      <c r="F1413">
        <v>1395.0554064620642</v>
      </c>
      <c r="G1413">
        <v>448.34097325066028</v>
      </c>
      <c r="H1413">
        <v>-8.2273806794265951</v>
      </c>
      <c r="I1413">
        <v>9518.28350718</v>
      </c>
      <c r="J1413">
        <v>4215.7832320445759</v>
      </c>
      <c r="K1413">
        <v>3987.5037375203306</v>
      </c>
      <c r="L1413">
        <v>1764.8330821234908</v>
      </c>
      <c r="M1413">
        <v>11454.74529278</v>
      </c>
      <c r="N1413">
        <v>4099.1687598334256</v>
      </c>
      <c r="O1413">
        <v>2210.4658895955431</v>
      </c>
      <c r="P1413">
        <v>614.8654974923694</v>
      </c>
      <c r="Q1413" t="str">
        <v>MAXIWEALTH LINK</v>
      </c>
      <c r="R1413" t="str">
        <v>ELITE LINK</v>
      </c>
      <c r="S1413" t="str">
        <v>COMMLINK PREMIER</v>
      </c>
      <c r="T1413" t="str">
        <v>COMM LINK SIGNATURE</v>
      </c>
      <c r="U1413" t="str">
        <v>COMMLINK</v>
      </c>
      <c r="V1413" t="str">
        <v>PRIME VALUE</v>
      </c>
      <c r="W1413" t="str">
        <v>STAR LINK ASSURANCE</v>
      </c>
      <c r="X1413" t="str">
        <v>MORTGAGE (KPR)</v>
      </c>
      <c r="Y1413" t="str">
        <v>MULTI FINANCE (KPM)</v>
      </c>
      <c r="Z1413">
        <v>0</v>
      </c>
      <c r="AA1413">
        <v>839.60340299999984</v>
      </c>
      <c r="AB1413">
        <v>899</v>
      </c>
      <c r="AC1413">
        <v>0</v>
      </c>
      <c r="AD1413">
        <v>197.24530959999993</v>
      </c>
      <c r="AE1413">
        <v>0</v>
      </c>
      <c r="AF1413">
        <v>0</v>
      </c>
      <c r="AG1413">
        <v>0</v>
      </c>
      <c r="AH1413">
        <v>52.893602099999974</v>
      </c>
      <c r="AI1413">
        <v>63.819143300001691</v>
      </c>
      <c r="AJ1413">
        <v>0</v>
      </c>
      <c r="AK1413">
        <v>11601.854418532994</v>
      </c>
      <c r="AL1413">
        <v>197.24527986427981</v>
      </c>
      <c r="AM1413">
        <v>96.713011122577427</v>
      </c>
      <c r="AN1413">
        <v>0</v>
      </c>
      <c r="AO1413">
        <v>194.28301849225971</v>
      </c>
      <c r="AP1413">
        <v>0</v>
      </c>
      <c r="AQ1413">
        <v>0</v>
      </c>
      <c r="AR1413">
        <v>0</v>
      </c>
      <c r="AS1413">
        <v>77.170190098935834</v>
      </c>
      <c r="AT1413">
        <v>-140.36976869331895</v>
      </c>
      <c r="AU1413">
        <v>0</v>
      </c>
      <c r="AV1413">
        <v>970.01367557733033</v>
      </c>
      <c r="AW1413" s="4" t="str">
        <v>Unit Link</v>
      </c>
      <c r="AX1413" s="4" t="str">
        <v>Unit Link</v>
      </c>
      <c r="AY1413" s="4" t="str">
        <v>Unit Link</v>
      </c>
      <c r="AZ1413" s="4" t="str">
        <v>Unit Link</v>
      </c>
      <c r="BA1413" s="4" t="str">
        <v>Unit Link</v>
      </c>
      <c r="BB1413" s="4" t="str">
        <v>Unit Link</v>
      </c>
      <c r="BC1413" s="4" t="str">
        <v>Unit Link</v>
      </c>
      <c r="BD1413" s="4" t="str">
        <v>Credit Life (Auto Loan)</v>
      </c>
      <c r="BE1413" s="4" t="str">
        <v>Credit Life (Auto Loan)</v>
      </c>
      <c r="BF1413" s="4">
        <v>0</v>
      </c>
      <c r="BG1413" s="4">
        <v>0</v>
      </c>
      <c r="BH1413" s="4">
        <v>0</v>
      </c>
      <c r="BI1413" s="4">
        <v>0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0</v>
      </c>
      <c r="BQ1413" t="str">
        <f>VLOOKUP(A1413,Misc!$A$3:$B$11,2,FALSE)</f>
        <v>IDR</v>
      </c>
      <c r="BR1413">
        <f>INDEX(FX!$B$30:$AK$48,MATCH(Data!BQ1413,FX!$A$30:$A$48,0),MATCH(Data!D1413,Period,0))</f>
        <v>14692.4516129</v>
      </c>
      <c r="BS1413">
        <f t="shared" si="448"/>
        <v>0.92934904509363014</v>
      </c>
      <c r="BT1413">
        <f t="shared" si="449"/>
        <v>0</v>
      </c>
      <c r="BU1413">
        <f t="shared" si="450"/>
        <v>9.4950484998514675E-2</v>
      </c>
      <c r="BV1413">
        <f t="shared" si="451"/>
        <v>0</v>
      </c>
      <c r="BW1413">
        <f t="shared" si="452"/>
        <v>3.0515055285737069E-2</v>
      </c>
      <c r="BX1413">
        <f t="shared" si="453"/>
        <v>0</v>
      </c>
      <c r="BY1413">
        <f t="shared" si="454"/>
        <v>-5.5997330440094419E-4</v>
      </c>
      <c r="BZ1413">
        <f t="shared" si="455"/>
        <v>0</v>
      </c>
      <c r="CA1413">
        <f t="shared" si="456"/>
        <v>0.65122355686781608</v>
      </c>
      <c r="CB1413">
        <f t="shared" si="457"/>
        <v>0.28843618172171426</v>
      </c>
      <c r="CC1413">
        <f t="shared" si="458"/>
        <v>0.27281771603176863</v>
      </c>
      <c r="CD1413">
        <f t="shared" si="459"/>
        <v>0.12074665312831766</v>
      </c>
      <c r="CE1413" s="4">
        <f t="shared" si="460"/>
        <v>0.10216880890962619</v>
      </c>
      <c r="CF1413" s="4" t="str">
        <f t="shared" si="461"/>
        <v/>
      </c>
      <c r="CG1413" s="4">
        <f t="shared" si="462"/>
        <v>-5.8975296904455405E-3</v>
      </c>
      <c r="CH1413" s="4" t="str">
        <f t="shared" si="463"/>
        <v/>
      </c>
      <c r="CI1413">
        <f>INDEX(FX!$B$114:$AK$132,MATCH(Data!BQ1413,FX!$A$114:$A$132,0),MATCH(Data!D1413,Period,0))</f>
        <v>14616</v>
      </c>
    </row>
    <row r="1414" spans="1:87" x14ac:dyDescent="0.15">
      <c r="A1414" t="s">
        <v>66</v>
      </c>
      <c r="B1414" s="1">
        <f t="shared" ref="B1414" si="484">B1413</f>
        <v>44044</v>
      </c>
      <c r="C1414" t="s">
        <v>63</v>
      </c>
      <c r="D1414" s="1">
        <v>44075</v>
      </c>
      <c r="E1414">
        <v>14000</v>
      </c>
      <c r="F1414">
        <v>3616.1717586091863</v>
      </c>
      <c r="G1414">
        <v>4141.2998970208837</v>
      </c>
      <c r="H1414">
        <v>1304.8070222778135</v>
      </c>
      <c r="I1414">
        <v>19036.5670135</v>
      </c>
      <c r="J1414">
        <v>8430.6823768953873</v>
      </c>
      <c r="K1414">
        <v>7975.0074746803803</v>
      </c>
      <c r="L1414">
        <v>3529.6661642374679</v>
      </c>
      <c r="M1414">
        <v>9358.1450012660007</v>
      </c>
      <c r="N1414">
        <v>3168.9964454069673</v>
      </c>
      <c r="O1414">
        <v>2364.0377042630748</v>
      </c>
      <c r="P1414">
        <v>665.68926948153899</v>
      </c>
      <c r="Q1414" t="str">
        <v>MAXIWEALTH LINK</v>
      </c>
      <c r="R1414" t="str">
        <v>ELITE LINK</v>
      </c>
      <c r="S1414" t="str">
        <v>COMMLINK PREMIER</v>
      </c>
      <c r="T1414" t="str">
        <v>COMM LINK SIGNATURE</v>
      </c>
      <c r="U1414" t="str">
        <v>COMMLINK</v>
      </c>
      <c r="V1414" t="str">
        <v>PRIME VALUE</v>
      </c>
      <c r="W1414" t="str">
        <v>STAR LINK ASSURANCE</v>
      </c>
      <c r="X1414" t="str">
        <v>MORTGAGE (KPR)</v>
      </c>
      <c r="Y1414" t="str">
        <v>MULTI FINANCE (KPM)</v>
      </c>
      <c r="Z1414">
        <v>0</v>
      </c>
      <c r="AA1414">
        <v>2100</v>
      </c>
      <c r="AB1414">
        <v>4340</v>
      </c>
      <c r="AC1414">
        <v>0</v>
      </c>
      <c r="AD1414">
        <v>6580</v>
      </c>
      <c r="AE1414">
        <v>0</v>
      </c>
      <c r="AF1414">
        <v>0</v>
      </c>
      <c r="AG1414">
        <v>0</v>
      </c>
      <c r="AH1414">
        <v>140</v>
      </c>
      <c r="AI1414">
        <v>840</v>
      </c>
      <c r="AJ1414">
        <v>0</v>
      </c>
      <c r="AK1414">
        <v>0</v>
      </c>
      <c r="AL1414">
        <v>725.43141821293682</v>
      </c>
      <c r="AM1414">
        <v>1801.1428654119043</v>
      </c>
      <c r="AN1414">
        <v>0</v>
      </c>
      <c r="AO1414">
        <v>873.81161998089908</v>
      </c>
      <c r="AP1414">
        <v>0</v>
      </c>
      <c r="AQ1414">
        <v>0</v>
      </c>
      <c r="AR1414">
        <v>0</v>
      </c>
      <c r="AS1414">
        <v>215.78585500344619</v>
      </c>
      <c r="AT1414">
        <v>0</v>
      </c>
      <c r="AU1414">
        <v>0</v>
      </c>
      <c r="AV1414">
        <v>0</v>
      </c>
      <c r="AW1414" s="4" t="str">
        <v>Unit Link</v>
      </c>
      <c r="AX1414" s="4" t="str">
        <v>Unit Link</v>
      </c>
      <c r="AY1414" s="4" t="str">
        <v>Unit Link</v>
      </c>
      <c r="AZ1414" s="4" t="str">
        <v>Unit Link</v>
      </c>
      <c r="BA1414" s="4" t="str">
        <v>Unit Link</v>
      </c>
      <c r="BB1414" s="4" t="str">
        <v>Unit Link</v>
      </c>
      <c r="BC1414" s="4" t="str">
        <v>Unit Link</v>
      </c>
      <c r="BD1414" s="4" t="str">
        <v>Credit Life (Auto Loan)</v>
      </c>
      <c r="BE1414" s="4" t="str">
        <v>Credit Life (Auto Loan)</v>
      </c>
      <c r="BF1414" s="4">
        <v>0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4">
        <v>0</v>
      </c>
      <c r="BQ1414" t="str">
        <f>VLOOKUP(A1414,Misc!$A$3:$B$11,2,FALSE)</f>
        <v>IDR</v>
      </c>
      <c r="BR1414">
        <f>INDEX(FX!$B$30:$AK$48,MATCH(Data!BQ1414,FX!$A$30:$A$48,0),MATCH(Data!D1414,Period,0))</f>
        <v>14692.4516129</v>
      </c>
      <c r="BS1414">
        <f t="shared" si="448"/>
        <v>0</v>
      </c>
      <c r="BT1414">
        <f t="shared" si="449"/>
        <v>0.95287024717562951</v>
      </c>
      <c r="BU1414">
        <f t="shared" si="450"/>
        <v>0</v>
      </c>
      <c r="BV1414">
        <f t="shared" si="451"/>
        <v>0.24612446267539045</v>
      </c>
      <c r="BW1414">
        <f t="shared" si="452"/>
        <v>0</v>
      </c>
      <c r="BX1414">
        <f t="shared" si="453"/>
        <v>0.28186581832162133</v>
      </c>
      <c r="BY1414">
        <f t="shared" si="454"/>
        <v>0</v>
      </c>
      <c r="BZ1414">
        <f t="shared" si="455"/>
        <v>8.8807984988168373E-2</v>
      </c>
      <c r="CA1414">
        <f t="shared" si="456"/>
        <v>1.3024471136767926</v>
      </c>
      <c r="CB1414">
        <f t="shared" si="457"/>
        <v>0.57681187581386062</v>
      </c>
      <c r="CC1414">
        <f t="shared" si="458"/>
        <v>0.54563543203888754</v>
      </c>
      <c r="CD1414">
        <f t="shared" si="459"/>
        <v>0.24149330625598439</v>
      </c>
      <c r="CE1414" s="4" t="str">
        <f t="shared" si="460"/>
        <v/>
      </c>
      <c r="CF1414" s="4">
        <f t="shared" si="461"/>
        <v>0.25829798275779903</v>
      </c>
      <c r="CG1414" s="4" t="str">
        <f t="shared" si="462"/>
        <v/>
      </c>
      <c r="CH1414" s="4">
        <f t="shared" si="463"/>
        <v>0.36082551089322551</v>
      </c>
      <c r="CI1414">
        <f>INDEX(FX!$B$114:$AK$132,MATCH(Data!BQ1414,FX!$A$114:$A$132,0),MATCH(Data!D1414,Period,0))</f>
        <v>14616</v>
      </c>
    </row>
    <row r="1415" spans="1:87" x14ac:dyDescent="0.15">
      <c r="A1415" t="s">
        <v>66</v>
      </c>
      <c r="B1415" s="1">
        <f t="shared" ref="B1415" si="485">B1414</f>
        <v>44044</v>
      </c>
      <c r="C1415" t="s">
        <v>63</v>
      </c>
      <c r="D1415" s="1">
        <v>44105</v>
      </c>
      <c r="E1415">
        <v>15000</v>
      </c>
      <c r="F1415">
        <v>3874.7552558856396</v>
      </c>
      <c r="G1415">
        <v>4437.1070325223754</v>
      </c>
      <c r="H1415">
        <v>1398.1105447911468</v>
      </c>
      <c r="I1415">
        <v>13638.681305179998</v>
      </c>
      <c r="J1415">
        <v>6040.5777633311982</v>
      </c>
      <c r="K1415">
        <v>5713.6659817108612</v>
      </c>
      <c r="L1415">
        <v>2528.8168761036436</v>
      </c>
      <c r="M1415">
        <v>8852.5521827000011</v>
      </c>
      <c r="N1415">
        <v>2681.1699825699252</v>
      </c>
      <c r="O1415">
        <v>1241.0634193179048</v>
      </c>
      <c r="P1415">
        <v>306.85351519764242</v>
      </c>
      <c r="Q1415" t="str">
        <v>MAXIWEALTH LINK</v>
      </c>
      <c r="R1415" t="str">
        <v>ELITE LINK</v>
      </c>
      <c r="S1415" t="str">
        <v>COMMLINK PREMIER</v>
      </c>
      <c r="T1415" t="str">
        <v>COMM LINK SIGNATURE</v>
      </c>
      <c r="U1415" t="str">
        <v>COMMLINK</v>
      </c>
      <c r="V1415" t="str">
        <v>PRIME VALUE</v>
      </c>
      <c r="W1415" t="str">
        <v>STAR LINK ASSURANCE</v>
      </c>
      <c r="X1415" t="str">
        <v>MORTGAGE (KPR)</v>
      </c>
      <c r="Y1415" t="str">
        <v>MULTI FINANCE (KPM)</v>
      </c>
      <c r="Z1415">
        <v>0</v>
      </c>
      <c r="AA1415">
        <v>2250</v>
      </c>
      <c r="AB1415">
        <v>4650</v>
      </c>
      <c r="AC1415">
        <v>0</v>
      </c>
      <c r="AD1415">
        <v>7050</v>
      </c>
      <c r="AE1415">
        <v>0</v>
      </c>
      <c r="AF1415">
        <v>0</v>
      </c>
      <c r="AG1415">
        <v>0</v>
      </c>
      <c r="AH1415">
        <v>150</v>
      </c>
      <c r="AI1415">
        <v>900</v>
      </c>
      <c r="AJ1415">
        <v>0</v>
      </c>
      <c r="AK1415">
        <v>0</v>
      </c>
      <c r="AL1415">
        <v>777.30522445820941</v>
      </c>
      <c r="AM1415">
        <v>1929.9381363013247</v>
      </c>
      <c r="AN1415">
        <v>0</v>
      </c>
      <c r="AO1415">
        <v>936.29572741233608</v>
      </c>
      <c r="AP1415">
        <v>0</v>
      </c>
      <c r="AQ1415">
        <v>0</v>
      </c>
      <c r="AR1415">
        <v>0</v>
      </c>
      <c r="AS1415">
        <v>231.21616771376986</v>
      </c>
      <c r="AT1415">
        <v>0</v>
      </c>
      <c r="AU1415">
        <v>0</v>
      </c>
      <c r="AV1415">
        <v>0</v>
      </c>
      <c r="AW1415" s="4" t="str">
        <v>Unit Link</v>
      </c>
      <c r="AX1415" s="4" t="str">
        <v>Unit Link</v>
      </c>
      <c r="AY1415" s="4" t="str">
        <v>Unit Link</v>
      </c>
      <c r="AZ1415" s="4" t="str">
        <v>Unit Link</v>
      </c>
      <c r="BA1415" s="4" t="str">
        <v>Unit Link</v>
      </c>
      <c r="BB1415" s="4" t="str">
        <v>Unit Link</v>
      </c>
      <c r="BC1415" s="4" t="str">
        <v>Unit Link</v>
      </c>
      <c r="BD1415" s="4" t="str">
        <v>Credit Life (Auto Loan)</v>
      </c>
      <c r="BE1415" s="4" t="str">
        <v>Credit Life (Auto Loan)</v>
      </c>
      <c r="BF1415" s="4">
        <v>0</v>
      </c>
      <c r="BG1415" s="4">
        <v>0</v>
      </c>
      <c r="BH1415" s="4">
        <v>0</v>
      </c>
      <c r="BI1415" s="4">
        <v>0</v>
      </c>
      <c r="BJ1415" s="4">
        <v>0</v>
      </c>
      <c r="BK1415" s="4">
        <v>0</v>
      </c>
      <c r="BL1415" s="4">
        <v>0</v>
      </c>
      <c r="BM1415" s="4">
        <v>0</v>
      </c>
      <c r="BN1415" s="4">
        <v>0</v>
      </c>
      <c r="BO1415" s="4">
        <v>0</v>
      </c>
      <c r="BP1415" s="4">
        <v>0</v>
      </c>
      <c r="BQ1415" t="str">
        <f>VLOOKUP(A1415,Misc!$A$3:$B$11,2,FALSE)</f>
        <v>IDR</v>
      </c>
      <c r="BR1415">
        <f>INDEX(FX!$B$30:$AK$48,MATCH(Data!BQ1415,FX!$A$30:$A$48,0),MATCH(Data!D1415,Period,0))</f>
        <v>14692.4516129</v>
      </c>
      <c r="BS1415">
        <f t="shared" si="448"/>
        <v>0</v>
      </c>
      <c r="BT1415">
        <f t="shared" si="449"/>
        <v>1.0209324076881745</v>
      </c>
      <c r="BU1415">
        <f t="shared" si="450"/>
        <v>0</v>
      </c>
      <c r="BV1415">
        <f t="shared" si="451"/>
        <v>0.26372421417291564</v>
      </c>
      <c r="BW1415">
        <f t="shared" si="452"/>
        <v>0</v>
      </c>
      <c r="BX1415">
        <f t="shared" si="453"/>
        <v>0.30199909105888001</v>
      </c>
      <c r="BY1415">
        <f t="shared" si="454"/>
        <v>0</v>
      </c>
      <c r="BZ1415">
        <f t="shared" si="455"/>
        <v>9.5158424313856724E-2</v>
      </c>
      <c r="CA1415">
        <f t="shared" si="456"/>
        <v>0.93313364156951273</v>
      </c>
      <c r="CB1415">
        <f t="shared" si="457"/>
        <v>0.41328528758423633</v>
      </c>
      <c r="CC1415">
        <f t="shared" si="458"/>
        <v>0.3909185811241695</v>
      </c>
      <c r="CD1415">
        <f t="shared" si="459"/>
        <v>0.17301702764803253</v>
      </c>
      <c r="CE1415" s="4" t="str">
        <f t="shared" si="460"/>
        <v/>
      </c>
      <c r="CF1415" s="4">
        <f t="shared" si="461"/>
        <v>0.25831701705904264</v>
      </c>
      <c r="CG1415" s="4" t="str">
        <f t="shared" si="462"/>
        <v/>
      </c>
      <c r="CH1415" s="4">
        <f t="shared" si="463"/>
        <v>0.36082551089322557</v>
      </c>
      <c r="CI1415">
        <f>INDEX(FX!$B$114:$AK$132,MATCH(Data!BQ1415,FX!$A$114:$A$132,0),MATCH(Data!D1415,Period,0))</f>
        <v>14616</v>
      </c>
    </row>
    <row r="1416" spans="1:87" x14ac:dyDescent="0.15">
      <c r="A1416" t="s">
        <v>66</v>
      </c>
      <c r="B1416" s="1">
        <f t="shared" ref="B1416" si="486">B1415</f>
        <v>44044</v>
      </c>
      <c r="C1416" t="s">
        <v>63</v>
      </c>
      <c r="D1416" s="1">
        <v>44136</v>
      </c>
      <c r="E1416">
        <v>12600</v>
      </c>
      <c r="F1416">
        <v>3254.8580753359684</v>
      </c>
      <c r="G1416">
        <v>3727.1699073187956</v>
      </c>
      <c r="H1416">
        <v>1174.4358279180415</v>
      </c>
      <c r="I1416">
        <v>15212.345433800001</v>
      </c>
      <c r="J1416">
        <v>6737.6860561858794</v>
      </c>
      <c r="K1416">
        <v>6372.9226207614283</v>
      </c>
      <c r="L1416">
        <v>2820.5979007346759</v>
      </c>
      <c r="M1416">
        <v>10595.888272132999</v>
      </c>
      <c r="N1416">
        <v>3274.295330503428</v>
      </c>
      <c r="O1416">
        <v>1061.1619225284692</v>
      </c>
      <c r="P1416">
        <v>282.7237596017244</v>
      </c>
      <c r="Q1416" t="str">
        <v>MAXIWEALTH LINK</v>
      </c>
      <c r="R1416" t="str">
        <v>ELITE LINK</v>
      </c>
      <c r="S1416" t="str">
        <v>COMMLINK PREMIER</v>
      </c>
      <c r="T1416" t="str">
        <v>COMM LINK SIGNATURE</v>
      </c>
      <c r="U1416" t="str">
        <v>COMMLINK</v>
      </c>
      <c r="V1416" t="str">
        <v>PRIME VALUE</v>
      </c>
      <c r="W1416" t="str">
        <v>STAR LINK ASSURANCE</v>
      </c>
      <c r="X1416" t="str">
        <v>MORTGAGE (KPR)</v>
      </c>
      <c r="Y1416" t="str">
        <v>MULTI FINANCE (KPM)</v>
      </c>
      <c r="Z1416">
        <v>0</v>
      </c>
      <c r="AA1416">
        <v>1890</v>
      </c>
      <c r="AB1416">
        <v>3906</v>
      </c>
      <c r="AC1416">
        <v>0</v>
      </c>
      <c r="AD1416">
        <v>5922</v>
      </c>
      <c r="AE1416">
        <v>0</v>
      </c>
      <c r="AF1416">
        <v>0</v>
      </c>
      <c r="AG1416">
        <v>0</v>
      </c>
      <c r="AH1416">
        <v>126</v>
      </c>
      <c r="AI1416">
        <v>756</v>
      </c>
      <c r="AJ1416">
        <v>0</v>
      </c>
      <c r="AK1416">
        <v>0</v>
      </c>
      <c r="AL1416">
        <v>652.94915930125296</v>
      </c>
      <c r="AM1416">
        <v>1621.1797424618071</v>
      </c>
      <c r="AN1416">
        <v>0</v>
      </c>
      <c r="AO1416">
        <v>786.50379392131379</v>
      </c>
      <c r="AP1416">
        <v>0</v>
      </c>
      <c r="AQ1416">
        <v>0</v>
      </c>
      <c r="AR1416">
        <v>0</v>
      </c>
      <c r="AS1416">
        <v>194.22537965159444</v>
      </c>
      <c r="AT1416">
        <v>0</v>
      </c>
      <c r="AU1416">
        <v>0</v>
      </c>
      <c r="AV1416">
        <v>0</v>
      </c>
      <c r="AW1416" s="4" t="str">
        <v>Unit Link</v>
      </c>
      <c r="AX1416" s="4" t="str">
        <v>Unit Link</v>
      </c>
      <c r="AY1416" s="4" t="str">
        <v>Unit Link</v>
      </c>
      <c r="AZ1416" s="4" t="str">
        <v>Unit Link</v>
      </c>
      <c r="BA1416" s="4" t="str">
        <v>Unit Link</v>
      </c>
      <c r="BB1416" s="4" t="str">
        <v>Unit Link</v>
      </c>
      <c r="BC1416" s="4" t="str">
        <v>Unit Link</v>
      </c>
      <c r="BD1416" s="4" t="str">
        <v>Credit Life (Auto Loan)</v>
      </c>
      <c r="BE1416" s="4" t="str">
        <v>Credit Life (Auto Loan)</v>
      </c>
      <c r="BF1416" s="4">
        <v>0</v>
      </c>
      <c r="BG1416" s="4">
        <v>0</v>
      </c>
      <c r="BH1416" s="4">
        <v>0</v>
      </c>
      <c r="BI1416" s="4">
        <v>0</v>
      </c>
      <c r="BJ1416" s="4">
        <v>0</v>
      </c>
      <c r="BK1416" s="4">
        <v>0</v>
      </c>
      <c r="BL1416" s="4">
        <v>0</v>
      </c>
      <c r="BM1416" s="4">
        <v>0</v>
      </c>
      <c r="BN1416" s="4">
        <v>0</v>
      </c>
      <c r="BO1416" s="4">
        <v>0</v>
      </c>
      <c r="BP1416" s="4">
        <v>0</v>
      </c>
      <c r="BQ1416" t="str">
        <f>VLOOKUP(A1416,Misc!$A$3:$B$11,2,FALSE)</f>
        <v>IDR</v>
      </c>
      <c r="BR1416">
        <f>INDEX(FX!$B$30:$AK$48,MATCH(Data!BQ1416,FX!$A$30:$A$48,0),MATCH(Data!D1416,Period,0))</f>
        <v>14692.4516129</v>
      </c>
      <c r="BS1416">
        <f t="shared" si="448"/>
        <v>0</v>
      </c>
      <c r="BT1416">
        <f t="shared" si="449"/>
        <v>0.85758322245806662</v>
      </c>
      <c r="BU1416">
        <f t="shared" si="450"/>
        <v>0</v>
      </c>
      <c r="BV1416">
        <f t="shared" si="451"/>
        <v>0.22153267276906985</v>
      </c>
      <c r="BW1416">
        <f t="shared" si="452"/>
        <v>0</v>
      </c>
      <c r="BX1416">
        <f t="shared" si="453"/>
        <v>0.25367923648945923</v>
      </c>
      <c r="BY1416">
        <f t="shared" si="454"/>
        <v>0</v>
      </c>
      <c r="BZ1416">
        <f t="shared" si="455"/>
        <v>7.9934639831441376E-2</v>
      </c>
      <c r="CA1416">
        <f t="shared" si="456"/>
        <v>1.0408008643814999</v>
      </c>
      <c r="CB1416">
        <f t="shared" si="457"/>
        <v>0.46098016257429386</v>
      </c>
      <c r="CC1416">
        <f t="shared" si="458"/>
        <v>0.43602371515882787</v>
      </c>
      <c r="CD1416">
        <f t="shared" si="459"/>
        <v>0.19298015193860674</v>
      </c>
      <c r="CE1416" s="4" t="str">
        <f t="shared" si="460"/>
        <v/>
      </c>
      <c r="CF1416" s="4">
        <f t="shared" si="461"/>
        <v>0.25832206947110858</v>
      </c>
      <c r="CG1416" s="4" t="str">
        <f t="shared" si="462"/>
        <v/>
      </c>
      <c r="CH1416" s="4">
        <f t="shared" si="463"/>
        <v>0.36082551089322551</v>
      </c>
      <c r="CI1416">
        <f>INDEX(FX!$B$114:$AK$132,MATCH(Data!BQ1416,FX!$A$114:$A$132,0),MATCH(Data!D1416,Period,0))</f>
        <v>14616</v>
      </c>
    </row>
    <row r="1417" spans="1:87" x14ac:dyDescent="0.15">
      <c r="A1417" t="s">
        <v>66</v>
      </c>
      <c r="B1417" s="1">
        <f t="shared" ref="B1417" si="487">B1416</f>
        <v>44044</v>
      </c>
      <c r="C1417" t="s">
        <v>63</v>
      </c>
      <c r="D1417" s="1">
        <v>44166</v>
      </c>
      <c r="E1417">
        <v>11008</v>
      </c>
      <c r="F1417">
        <v>2843.3344534199837</v>
      </c>
      <c r="G1417">
        <v>3256.2449476004213</v>
      </c>
      <c r="H1417">
        <v>1025.9476067955757</v>
      </c>
      <c r="I1417">
        <v>20644.047496900002</v>
      </c>
      <c r="J1417">
        <v>9142.5523863621183</v>
      </c>
      <c r="K1417">
        <v>8648.4308320234686</v>
      </c>
      <c r="L1417">
        <v>3827.7172501955888</v>
      </c>
      <c r="M1417">
        <v>6475.7561380339994</v>
      </c>
      <c r="N1417">
        <v>1228.2910105895824</v>
      </c>
      <c r="O1417">
        <v>805.13867492904387</v>
      </c>
      <c r="P1417">
        <v>179.26283368673367</v>
      </c>
      <c r="Q1417" t="str">
        <v>MAXIWEALTH LINK</v>
      </c>
      <c r="R1417" t="str">
        <v>ELITE LINK</v>
      </c>
      <c r="S1417" t="str">
        <v>COMMLINK PREMIER</v>
      </c>
      <c r="T1417" t="str">
        <v>COMM LINK SIGNATURE</v>
      </c>
      <c r="U1417" t="str">
        <v>COMMLINK</v>
      </c>
      <c r="V1417" t="str">
        <v>PRIME VALUE</v>
      </c>
      <c r="W1417" t="str">
        <v>STAR LINK ASSURANCE</v>
      </c>
      <c r="X1417" t="str">
        <v>MORTGAGE (KPR)</v>
      </c>
      <c r="Y1417" t="str">
        <v>MULTI FINANCE (KPM)</v>
      </c>
      <c r="Z1417">
        <v>0</v>
      </c>
      <c r="AA1417">
        <v>1651.2</v>
      </c>
      <c r="AB1417">
        <v>3412.48</v>
      </c>
      <c r="AC1417">
        <v>0</v>
      </c>
      <c r="AD1417">
        <v>5173.76</v>
      </c>
      <c r="AE1417">
        <v>0</v>
      </c>
      <c r="AF1417">
        <v>0</v>
      </c>
      <c r="AG1417">
        <v>0</v>
      </c>
      <c r="AH1417">
        <v>110.08</v>
      </c>
      <c r="AI1417">
        <v>660.48</v>
      </c>
      <c r="AJ1417">
        <v>0</v>
      </c>
      <c r="AK1417">
        <v>0</v>
      </c>
      <c r="AL1417">
        <v>570.39440676110951</v>
      </c>
      <c r="AM1417">
        <v>1416.2080527742798</v>
      </c>
      <c r="AN1417">
        <v>0</v>
      </c>
      <c r="AO1417">
        <v>687.06324000660777</v>
      </c>
      <c r="AP1417">
        <v>0</v>
      </c>
      <c r="AQ1417">
        <v>0</v>
      </c>
      <c r="AR1417">
        <v>0</v>
      </c>
      <c r="AS1417">
        <v>169.66875387798649</v>
      </c>
      <c r="AT1417">
        <v>0</v>
      </c>
      <c r="AU1417">
        <v>0</v>
      </c>
      <c r="AV1417">
        <v>0</v>
      </c>
      <c r="AW1417" s="4" t="str">
        <v>Unit Link</v>
      </c>
      <c r="AX1417" s="4" t="str">
        <v>Unit Link</v>
      </c>
      <c r="AY1417" s="4" t="str">
        <v>Unit Link</v>
      </c>
      <c r="AZ1417" s="4" t="str">
        <v>Unit Link</v>
      </c>
      <c r="BA1417" s="4" t="str">
        <v>Unit Link</v>
      </c>
      <c r="BB1417" s="4" t="str">
        <v>Unit Link</v>
      </c>
      <c r="BC1417" s="4" t="str">
        <v>Unit Link</v>
      </c>
      <c r="BD1417" s="4" t="str">
        <v>Credit Life (Auto Loan)</v>
      </c>
      <c r="BE1417" s="4" t="str">
        <v>Credit Life (Auto Loan)</v>
      </c>
      <c r="BF1417" s="4">
        <v>0</v>
      </c>
      <c r="BG1417" s="4">
        <v>0</v>
      </c>
      <c r="BH1417" s="4">
        <v>0</v>
      </c>
      <c r="BI1417" s="4">
        <v>0</v>
      </c>
      <c r="BJ1417" s="4">
        <v>0</v>
      </c>
      <c r="BK1417" s="4">
        <v>0</v>
      </c>
      <c r="BL1417" s="4">
        <v>0</v>
      </c>
      <c r="BM1417" s="4">
        <v>0</v>
      </c>
      <c r="BN1417" s="4">
        <v>0</v>
      </c>
      <c r="BO1417" s="4">
        <v>0</v>
      </c>
      <c r="BP1417" s="4">
        <v>0</v>
      </c>
      <c r="BQ1417" t="str">
        <f>VLOOKUP(A1417,Misc!$A$3:$B$11,2,FALSE)</f>
        <v>IDR</v>
      </c>
      <c r="BR1417">
        <f>INDEX(FX!$B$30:$AK$48,MATCH(Data!BQ1417,FX!$A$30:$A$48,0),MATCH(Data!D1417,Period,0))</f>
        <v>14692.4516129</v>
      </c>
      <c r="BS1417">
        <f t="shared" si="448"/>
        <v>0</v>
      </c>
      <c r="BT1417">
        <f t="shared" si="449"/>
        <v>0.74922826292209499</v>
      </c>
      <c r="BU1417">
        <f t="shared" si="450"/>
        <v>0</v>
      </c>
      <c r="BV1417">
        <f t="shared" si="451"/>
        <v>0.19352348595952024</v>
      </c>
      <c r="BW1417">
        <f t="shared" si="452"/>
        <v>0</v>
      </c>
      <c r="BX1417">
        <f t="shared" si="453"/>
        <v>0.22162706629174345</v>
      </c>
      <c r="BY1417">
        <f t="shared" si="454"/>
        <v>0</v>
      </c>
      <c r="BZ1417">
        <f t="shared" si="455"/>
        <v>6.9828210691181836E-2</v>
      </c>
      <c r="CA1417">
        <f t="shared" si="456"/>
        <v>1.4124279896620144</v>
      </c>
      <c r="CB1417">
        <f t="shared" si="457"/>
        <v>0.62551672046812523</v>
      </c>
      <c r="CC1417">
        <f t="shared" si="458"/>
        <v>0.59170982704046715</v>
      </c>
      <c r="CD1417">
        <f t="shared" si="459"/>
        <v>0.2618854166800485</v>
      </c>
      <c r="CE1417" s="4" t="str">
        <f t="shared" si="460"/>
        <v/>
      </c>
      <c r="CF1417" s="4">
        <f t="shared" si="461"/>
        <v>0.25829709787608862</v>
      </c>
      <c r="CG1417" s="4" t="str">
        <f t="shared" si="462"/>
        <v/>
      </c>
      <c r="CH1417" s="4">
        <f t="shared" si="463"/>
        <v>0.36082551089322545</v>
      </c>
      <c r="CI1417">
        <f>INDEX(FX!$B$114:$AK$132,MATCH(Data!BQ1417,FX!$A$114:$A$132,0),MATCH(Data!D1417,Period,0))</f>
        <v>14616</v>
      </c>
    </row>
    <row r="1418" spans="1:87" x14ac:dyDescent="0.15">
      <c r="A1418" t="s">
        <v>66</v>
      </c>
      <c r="B1418" s="1">
        <f t="shared" ref="B1418" si="488">B1417</f>
        <v>44044</v>
      </c>
      <c r="C1418" t="s">
        <v>278</v>
      </c>
      <c r="D1418" s="1">
        <v>43831</v>
      </c>
      <c r="E1418" s="107">
        <f t="array" ref="E1418:E1429">TRANSPOSE('[17]CC_Key Metrics P1'!$F$6:$Q$6)</f>
        <v>0</v>
      </c>
      <c r="F1418" s="107">
        <f t="array" ref="F1418:F1429">TRANSPOSE('[17]CC_Key Metrics P1'!$F$11:$Q$11)</f>
        <v>0</v>
      </c>
      <c r="G1418" s="107">
        <f t="array" ref="G1418:G1429">TRANSPOSE('[17]CC_Key Metrics P1'!$F$16:$Q$16)</f>
        <v>0</v>
      </c>
      <c r="H1418" s="107">
        <f t="array" ref="H1418:H1429">TRANSPOSE('[17]CC_Key Metrics P1'!$F$21:$Q$21)</f>
        <v>0</v>
      </c>
      <c r="I1418" s="107">
        <f t="array" ref="I1418:I1429">TRANSPOSE('[17]CC_Key Metrics P1'!$F$7:$Q$7)</f>
        <v>0</v>
      </c>
      <c r="J1418" s="107">
        <f t="array" ref="J1418:J1429">TRANSPOSE('[17]CC_Key Metrics P1'!$F$12:$Q$12)</f>
        <v>0</v>
      </c>
      <c r="K1418" s="107">
        <f t="array" ref="K1418:K1429">TRANSPOSE('[17]CC_Key Metrics P1'!$F$17:$Q$17)</f>
        <v>0</v>
      </c>
      <c r="L1418" s="107">
        <f t="array" ref="L1418:L1429">TRANSPOSE('[17]CC_Key Metrics P1'!$F$22:$Q$22)</f>
        <v>0</v>
      </c>
      <c r="M1418" s="107">
        <f t="array" ref="M1418:M1429">TRANSPOSE('[17]CC_Key Metrics P1'!$F$9:$Q$9)</f>
        <v>0</v>
      </c>
      <c r="N1418" s="107">
        <f t="array" ref="N1418:N1429">TRANSPOSE('[17]CC_Key Metrics P1'!$F$14:$Q$14)</f>
        <v>0</v>
      </c>
      <c r="O1418" s="107">
        <f t="array" ref="O1418:O1429">TRANSPOSE('[17]CC_Key Metrics P1'!$F$19:$Q$19)</f>
        <v>0</v>
      </c>
      <c r="P1418" s="107">
        <f t="array" ref="P1418:P1429">TRANSPOSE('[17]CC_Key Metrics P1'!$F$24:$Q$24)</f>
        <v>0</v>
      </c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t="str">
        <f>VLOOKUP(A1418,Misc!$A$3:$B$11,2,FALSE)</f>
        <v>IDR</v>
      </c>
      <c r="BR1418">
        <f>INDEX(FX!$B$30:$AK$48,MATCH(Data!BQ1418,FX!$A$30:$A$48,0),MATCH(Data!D1418,Period,0))</f>
        <v>13731.90322581</v>
      </c>
      <c r="BS1418">
        <f t="shared" si="448"/>
        <v>0</v>
      </c>
      <c r="BT1418">
        <f t="shared" si="449"/>
        <v>0</v>
      </c>
      <c r="BU1418">
        <f t="shared" si="450"/>
        <v>0</v>
      </c>
      <c r="BV1418">
        <f t="shared" si="451"/>
        <v>0</v>
      </c>
      <c r="BW1418">
        <f t="shared" si="452"/>
        <v>0</v>
      </c>
      <c r="BX1418">
        <f t="shared" si="453"/>
        <v>0</v>
      </c>
      <c r="BY1418">
        <f t="shared" si="454"/>
        <v>0</v>
      </c>
      <c r="BZ1418">
        <f t="shared" si="455"/>
        <v>0</v>
      </c>
      <c r="CA1418">
        <f t="shared" si="456"/>
        <v>0</v>
      </c>
      <c r="CB1418">
        <f t="shared" si="457"/>
        <v>0</v>
      </c>
      <c r="CC1418">
        <f t="shared" si="458"/>
        <v>0</v>
      </c>
      <c r="CD1418">
        <f t="shared" si="459"/>
        <v>0</v>
      </c>
      <c r="CE1418" s="4">
        <f t="shared" si="460"/>
        <v>0</v>
      </c>
      <c r="CF1418" s="4" t="str">
        <f t="shared" si="461"/>
        <v/>
      </c>
      <c r="CG1418" s="4">
        <f t="shared" si="462"/>
        <v>0</v>
      </c>
      <c r="CH1418" s="4" t="str">
        <f t="shared" si="463"/>
        <v/>
      </c>
      <c r="CI1418">
        <f>INDEX(FX!$B$114:$AK$132,MATCH(Data!BQ1418,FX!$A$114:$A$132,0),MATCH(Data!D1418,Period,0))</f>
        <v>14132.996485061512</v>
      </c>
    </row>
    <row r="1419" spans="1:87" x14ac:dyDescent="0.15">
      <c r="A1419" t="s">
        <v>66</v>
      </c>
      <c r="B1419" s="1">
        <f t="shared" ref="B1419" si="489">B1418</f>
        <v>44044</v>
      </c>
      <c r="C1419" t="str">
        <f>C1418</f>
        <v>Corporate Care</v>
      </c>
      <c r="D1419" s="1">
        <v>43862</v>
      </c>
      <c r="E1419" s="107">
        <v>0</v>
      </c>
      <c r="F1419" s="107">
        <v>0</v>
      </c>
      <c r="G1419" s="107">
        <v>0</v>
      </c>
      <c r="H1419" s="107">
        <v>0</v>
      </c>
      <c r="I1419" s="107">
        <v>0</v>
      </c>
      <c r="J1419" s="107">
        <v>0</v>
      </c>
      <c r="K1419" s="107">
        <v>0</v>
      </c>
      <c r="L1419" s="107">
        <v>0</v>
      </c>
      <c r="M1419" s="107">
        <v>0</v>
      </c>
      <c r="N1419" s="107">
        <v>0</v>
      </c>
      <c r="O1419" s="107">
        <v>0</v>
      </c>
      <c r="P1419" s="107">
        <v>0</v>
      </c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t="str">
        <f>VLOOKUP(A1419,Misc!$A$3:$B$11,2,FALSE)</f>
        <v>IDR</v>
      </c>
      <c r="BR1419">
        <f>INDEX(FX!$B$30:$AK$48,MATCH(Data!BQ1419,FX!$A$30:$A$48,0),MATCH(Data!D1419,Period,0))</f>
        <v>13769.724137929999</v>
      </c>
      <c r="BS1419">
        <f t="shared" si="448"/>
        <v>0</v>
      </c>
      <c r="BT1419">
        <f t="shared" si="449"/>
        <v>0</v>
      </c>
      <c r="BU1419">
        <f t="shared" si="450"/>
        <v>0</v>
      </c>
      <c r="BV1419">
        <f t="shared" si="451"/>
        <v>0</v>
      </c>
      <c r="BW1419">
        <f t="shared" si="452"/>
        <v>0</v>
      </c>
      <c r="BX1419">
        <f t="shared" si="453"/>
        <v>0</v>
      </c>
      <c r="BY1419">
        <f t="shared" si="454"/>
        <v>0</v>
      </c>
      <c r="BZ1419">
        <f t="shared" si="455"/>
        <v>0</v>
      </c>
      <c r="CA1419">
        <f t="shared" si="456"/>
        <v>0</v>
      </c>
      <c r="CB1419">
        <f t="shared" si="457"/>
        <v>0</v>
      </c>
      <c r="CC1419">
        <f t="shared" si="458"/>
        <v>0</v>
      </c>
      <c r="CD1419">
        <f t="shared" si="459"/>
        <v>0</v>
      </c>
      <c r="CE1419" s="4">
        <f t="shared" si="460"/>
        <v>0</v>
      </c>
      <c r="CF1419" s="4" t="str">
        <f t="shared" si="461"/>
        <v/>
      </c>
      <c r="CG1419" s="4">
        <f t="shared" si="462"/>
        <v>0</v>
      </c>
      <c r="CH1419" s="4" t="str">
        <f t="shared" si="463"/>
        <v/>
      </c>
      <c r="CI1419">
        <f>INDEX(FX!$B$114:$AK$132,MATCH(Data!BQ1419,FX!$A$114:$A$132,0),MATCH(Data!D1419,Period,0))</f>
        <v>14132.996485061512</v>
      </c>
    </row>
    <row r="1420" spans="1:87" x14ac:dyDescent="0.15">
      <c r="A1420" t="s">
        <v>66</v>
      </c>
      <c r="B1420" s="1">
        <f t="shared" ref="B1420:C1420" si="490">B1419</f>
        <v>44044</v>
      </c>
      <c r="C1420" t="str">
        <f t="shared" si="490"/>
        <v>Corporate Care</v>
      </c>
      <c r="D1420" s="1">
        <v>43891</v>
      </c>
      <c r="E1420" s="107">
        <v>0</v>
      </c>
      <c r="F1420" s="107">
        <v>0</v>
      </c>
      <c r="G1420" s="107">
        <v>0</v>
      </c>
      <c r="H1420" s="107">
        <v>0</v>
      </c>
      <c r="I1420" s="107">
        <v>0</v>
      </c>
      <c r="J1420" s="107">
        <v>0</v>
      </c>
      <c r="K1420" s="107">
        <v>0</v>
      </c>
      <c r="L1420" s="107">
        <v>0</v>
      </c>
      <c r="M1420" s="107">
        <v>0</v>
      </c>
      <c r="N1420" s="107">
        <v>0</v>
      </c>
      <c r="O1420" s="107">
        <v>0</v>
      </c>
      <c r="P1420" s="107">
        <v>0</v>
      </c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t="str">
        <f>VLOOKUP(A1420,Misc!$A$3:$B$11,2,FALSE)</f>
        <v>IDR</v>
      </c>
      <c r="BR1420">
        <f>INDEX(FX!$B$30:$AK$48,MATCH(Data!BQ1420,FX!$A$30:$A$48,0),MATCH(Data!D1420,Period,0))</f>
        <v>15112.51612903</v>
      </c>
      <c r="BS1420">
        <f t="shared" si="448"/>
        <v>0</v>
      </c>
      <c r="BT1420">
        <f t="shared" si="449"/>
        <v>0</v>
      </c>
      <c r="BU1420">
        <f t="shared" si="450"/>
        <v>0</v>
      </c>
      <c r="BV1420">
        <f t="shared" si="451"/>
        <v>0</v>
      </c>
      <c r="BW1420">
        <f t="shared" si="452"/>
        <v>0</v>
      </c>
      <c r="BX1420">
        <f t="shared" si="453"/>
        <v>0</v>
      </c>
      <c r="BY1420">
        <f t="shared" si="454"/>
        <v>0</v>
      </c>
      <c r="BZ1420">
        <f t="shared" si="455"/>
        <v>0</v>
      </c>
      <c r="CA1420">
        <f t="shared" si="456"/>
        <v>0</v>
      </c>
      <c r="CB1420">
        <f t="shared" si="457"/>
        <v>0</v>
      </c>
      <c r="CC1420">
        <f t="shared" si="458"/>
        <v>0</v>
      </c>
      <c r="CD1420">
        <f t="shared" si="459"/>
        <v>0</v>
      </c>
      <c r="CE1420" s="4">
        <f t="shared" si="460"/>
        <v>0</v>
      </c>
      <c r="CF1420" s="4" t="str">
        <f t="shared" si="461"/>
        <v/>
      </c>
      <c r="CG1420" s="4">
        <f t="shared" si="462"/>
        <v>0</v>
      </c>
      <c r="CH1420" s="4" t="str">
        <f t="shared" si="463"/>
        <v/>
      </c>
      <c r="CI1420">
        <f>INDEX(FX!$B$114:$AK$132,MATCH(Data!BQ1420,FX!$A$114:$A$132,0),MATCH(Data!D1420,Period,0))</f>
        <v>14132.996485061512</v>
      </c>
    </row>
    <row r="1421" spans="1:87" x14ac:dyDescent="0.15">
      <c r="A1421" t="s">
        <v>66</v>
      </c>
      <c r="B1421" s="1">
        <f t="shared" ref="B1421:C1421" si="491">B1420</f>
        <v>44044</v>
      </c>
      <c r="C1421" t="str">
        <f t="shared" si="491"/>
        <v>Corporate Care</v>
      </c>
      <c r="D1421" s="1">
        <v>43922</v>
      </c>
      <c r="E1421" s="107">
        <v>0</v>
      </c>
      <c r="F1421" s="107">
        <v>0</v>
      </c>
      <c r="G1421" s="107">
        <v>0</v>
      </c>
      <c r="H1421" s="107">
        <v>0</v>
      </c>
      <c r="I1421" s="107">
        <v>0</v>
      </c>
      <c r="J1421" s="107">
        <v>0</v>
      </c>
      <c r="K1421" s="107">
        <v>0</v>
      </c>
      <c r="L1421" s="107">
        <v>0</v>
      </c>
      <c r="M1421" s="107">
        <v>0</v>
      </c>
      <c r="N1421" s="107">
        <v>0</v>
      </c>
      <c r="O1421" s="107">
        <v>0</v>
      </c>
      <c r="P1421" s="107">
        <v>0</v>
      </c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t="str">
        <f>VLOOKUP(A1421,Misc!$A$3:$B$11,2,FALSE)</f>
        <v>IDR</v>
      </c>
      <c r="BR1421">
        <f>INDEX(FX!$B$30:$AK$48,MATCH(Data!BQ1421,FX!$A$30:$A$48,0),MATCH(Data!D1421,Period,0))</f>
        <v>15820.87096774</v>
      </c>
      <c r="BS1421">
        <f t="shared" si="448"/>
        <v>0</v>
      </c>
      <c r="BT1421">
        <f t="shared" si="449"/>
        <v>0</v>
      </c>
      <c r="BU1421">
        <f t="shared" si="450"/>
        <v>0</v>
      </c>
      <c r="BV1421">
        <f t="shared" si="451"/>
        <v>0</v>
      </c>
      <c r="BW1421">
        <f t="shared" si="452"/>
        <v>0</v>
      </c>
      <c r="BX1421">
        <f t="shared" si="453"/>
        <v>0</v>
      </c>
      <c r="BY1421">
        <f t="shared" si="454"/>
        <v>0</v>
      </c>
      <c r="BZ1421">
        <f t="shared" si="455"/>
        <v>0</v>
      </c>
      <c r="CA1421">
        <f t="shared" si="456"/>
        <v>0</v>
      </c>
      <c r="CB1421">
        <f t="shared" si="457"/>
        <v>0</v>
      </c>
      <c r="CC1421">
        <f t="shared" si="458"/>
        <v>0</v>
      </c>
      <c r="CD1421">
        <f t="shared" si="459"/>
        <v>0</v>
      </c>
      <c r="CE1421" s="4">
        <f t="shared" si="460"/>
        <v>0</v>
      </c>
      <c r="CF1421" s="4" t="str">
        <f t="shared" si="461"/>
        <v/>
      </c>
      <c r="CG1421" s="4">
        <f t="shared" si="462"/>
        <v>0</v>
      </c>
      <c r="CH1421" s="4" t="str">
        <f t="shared" si="463"/>
        <v/>
      </c>
      <c r="CI1421">
        <f>INDEX(FX!$B$114:$AK$132,MATCH(Data!BQ1421,FX!$A$114:$A$132,0),MATCH(Data!D1421,Period,0))</f>
        <v>14132.996485061512</v>
      </c>
    </row>
    <row r="1422" spans="1:87" x14ac:dyDescent="0.15">
      <c r="A1422" t="s">
        <v>66</v>
      </c>
      <c r="B1422" s="1">
        <f t="shared" ref="B1422:C1422" si="492">B1421</f>
        <v>44044</v>
      </c>
      <c r="C1422" t="str">
        <f t="shared" si="492"/>
        <v>Corporate Care</v>
      </c>
      <c r="D1422" s="1">
        <v>43952</v>
      </c>
      <c r="E1422" s="107">
        <v>0</v>
      </c>
      <c r="F1422" s="107">
        <v>0</v>
      </c>
      <c r="G1422" s="107">
        <v>0</v>
      </c>
      <c r="H1422" s="107">
        <v>0</v>
      </c>
      <c r="I1422" s="107">
        <v>0</v>
      </c>
      <c r="J1422" s="107">
        <v>0</v>
      </c>
      <c r="K1422" s="107">
        <v>0</v>
      </c>
      <c r="L1422" s="107">
        <v>0</v>
      </c>
      <c r="M1422" s="107">
        <v>0</v>
      </c>
      <c r="N1422" s="107">
        <v>0</v>
      </c>
      <c r="O1422" s="107">
        <v>0</v>
      </c>
      <c r="P1422" s="107">
        <v>0</v>
      </c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t="str">
        <f>VLOOKUP(A1422,Misc!$A$3:$B$11,2,FALSE)</f>
        <v>IDR</v>
      </c>
      <c r="BR1422">
        <f>INDEX(FX!$B$30:$AK$48,MATCH(Data!BQ1422,FX!$A$30:$A$48,0),MATCH(Data!D1422,Period,0))</f>
        <v>14837.54839</v>
      </c>
      <c r="BS1422">
        <f t="shared" si="448"/>
        <v>0</v>
      </c>
      <c r="BT1422">
        <f t="shared" si="449"/>
        <v>0</v>
      </c>
      <c r="BU1422">
        <f t="shared" si="450"/>
        <v>0</v>
      </c>
      <c r="BV1422">
        <f t="shared" si="451"/>
        <v>0</v>
      </c>
      <c r="BW1422">
        <f t="shared" si="452"/>
        <v>0</v>
      </c>
      <c r="BX1422">
        <f t="shared" si="453"/>
        <v>0</v>
      </c>
      <c r="BY1422">
        <f t="shared" si="454"/>
        <v>0</v>
      </c>
      <c r="BZ1422">
        <f t="shared" si="455"/>
        <v>0</v>
      </c>
      <c r="CA1422">
        <f t="shared" si="456"/>
        <v>0</v>
      </c>
      <c r="CB1422">
        <f t="shared" si="457"/>
        <v>0</v>
      </c>
      <c r="CC1422">
        <f t="shared" si="458"/>
        <v>0</v>
      </c>
      <c r="CD1422">
        <f t="shared" si="459"/>
        <v>0</v>
      </c>
      <c r="CE1422" s="4">
        <f t="shared" si="460"/>
        <v>0</v>
      </c>
      <c r="CF1422" s="4" t="str">
        <f t="shared" si="461"/>
        <v/>
      </c>
      <c r="CG1422" s="4">
        <f t="shared" si="462"/>
        <v>0</v>
      </c>
      <c r="CH1422" s="4" t="str">
        <f t="shared" si="463"/>
        <v/>
      </c>
      <c r="CI1422">
        <f>INDEX(FX!$B$114:$AK$132,MATCH(Data!BQ1422,FX!$A$114:$A$132,0),MATCH(Data!D1422,Period,0))</f>
        <v>14132.996485061512</v>
      </c>
    </row>
    <row r="1423" spans="1:87" x14ac:dyDescent="0.15">
      <c r="A1423" t="s">
        <v>66</v>
      </c>
      <c r="B1423" s="1">
        <f t="shared" ref="B1423:C1423" si="493">B1422</f>
        <v>44044</v>
      </c>
      <c r="C1423" t="str">
        <f t="shared" si="493"/>
        <v>Corporate Care</v>
      </c>
      <c r="D1423" s="1">
        <v>43983</v>
      </c>
      <c r="E1423" s="107">
        <v>0</v>
      </c>
      <c r="F1423" s="107">
        <v>0</v>
      </c>
      <c r="G1423" s="107">
        <v>0</v>
      </c>
      <c r="H1423" s="107">
        <v>0</v>
      </c>
      <c r="I1423" s="107">
        <v>0</v>
      </c>
      <c r="J1423" s="107">
        <v>0</v>
      </c>
      <c r="K1423" s="107">
        <v>0</v>
      </c>
      <c r="L1423" s="107">
        <v>0</v>
      </c>
      <c r="M1423" s="107">
        <v>0</v>
      </c>
      <c r="N1423" s="107">
        <v>0</v>
      </c>
      <c r="O1423" s="107">
        <v>0</v>
      </c>
      <c r="P1423" s="107">
        <v>0</v>
      </c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t="str">
        <f>VLOOKUP(A1423,Misc!$A$3:$B$11,2,FALSE)</f>
        <v>IDR</v>
      </c>
      <c r="BR1423">
        <f>INDEX(FX!$B$30:$AK$48,MATCH(Data!BQ1423,FX!$A$30:$A$48,0),MATCH(Data!D1423,Period,0))</f>
        <v>14121.866666669999</v>
      </c>
      <c r="BS1423">
        <f t="shared" si="448"/>
        <v>0</v>
      </c>
      <c r="BT1423">
        <f t="shared" si="449"/>
        <v>0</v>
      </c>
      <c r="BU1423">
        <f t="shared" si="450"/>
        <v>0</v>
      </c>
      <c r="BV1423">
        <f t="shared" si="451"/>
        <v>0</v>
      </c>
      <c r="BW1423">
        <f t="shared" si="452"/>
        <v>0</v>
      </c>
      <c r="BX1423">
        <f t="shared" si="453"/>
        <v>0</v>
      </c>
      <c r="BY1423">
        <f t="shared" si="454"/>
        <v>0</v>
      </c>
      <c r="BZ1423">
        <f t="shared" si="455"/>
        <v>0</v>
      </c>
      <c r="CA1423">
        <f t="shared" si="456"/>
        <v>0</v>
      </c>
      <c r="CB1423">
        <f t="shared" si="457"/>
        <v>0</v>
      </c>
      <c r="CC1423">
        <f t="shared" si="458"/>
        <v>0</v>
      </c>
      <c r="CD1423">
        <f t="shared" si="459"/>
        <v>0</v>
      </c>
      <c r="CE1423" s="4">
        <f t="shared" si="460"/>
        <v>0</v>
      </c>
      <c r="CF1423" s="4" t="str">
        <f t="shared" si="461"/>
        <v/>
      </c>
      <c r="CG1423" s="4">
        <f t="shared" si="462"/>
        <v>0</v>
      </c>
      <c r="CH1423" s="4" t="str">
        <f t="shared" si="463"/>
        <v/>
      </c>
      <c r="CI1423">
        <f>INDEX(FX!$B$114:$AK$132,MATCH(Data!BQ1423,FX!$A$114:$A$132,0),MATCH(Data!D1423,Period,0))</f>
        <v>14132.996485061512</v>
      </c>
    </row>
    <row r="1424" spans="1:87" x14ac:dyDescent="0.15">
      <c r="A1424" t="s">
        <v>66</v>
      </c>
      <c r="B1424" s="1">
        <f t="shared" ref="B1424:C1424" si="494">B1423</f>
        <v>44044</v>
      </c>
      <c r="C1424" t="str">
        <f t="shared" si="494"/>
        <v>Corporate Care</v>
      </c>
      <c r="D1424" s="1">
        <v>44013</v>
      </c>
      <c r="E1424" s="107">
        <v>0</v>
      </c>
      <c r="F1424" s="107">
        <v>0</v>
      </c>
      <c r="G1424" s="107">
        <v>0</v>
      </c>
      <c r="H1424" s="107">
        <v>0</v>
      </c>
      <c r="I1424" s="107">
        <v>0</v>
      </c>
      <c r="J1424" s="107">
        <v>0</v>
      </c>
      <c r="K1424" s="107">
        <v>0</v>
      </c>
      <c r="L1424" s="107">
        <v>0</v>
      </c>
      <c r="M1424" s="107">
        <v>0</v>
      </c>
      <c r="N1424" s="107">
        <v>0</v>
      </c>
      <c r="O1424" s="107">
        <v>0</v>
      </c>
      <c r="P1424" s="107">
        <v>0</v>
      </c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t="str">
        <f>VLOOKUP(A1424,Misc!$A$3:$B$11,2,FALSE)</f>
        <v>IDR</v>
      </c>
      <c r="BR1424">
        <f>INDEX(FX!$B$30:$AK$48,MATCH(Data!BQ1424,FX!$A$30:$A$48,0),MATCH(Data!D1424,Period,0))</f>
        <v>14547.96774194</v>
      </c>
      <c r="BS1424">
        <f t="shared" si="448"/>
        <v>0</v>
      </c>
      <c r="BT1424">
        <f t="shared" si="449"/>
        <v>0</v>
      </c>
      <c r="BU1424">
        <f t="shared" si="450"/>
        <v>0</v>
      </c>
      <c r="BV1424">
        <f t="shared" si="451"/>
        <v>0</v>
      </c>
      <c r="BW1424">
        <f t="shared" si="452"/>
        <v>0</v>
      </c>
      <c r="BX1424">
        <f t="shared" si="453"/>
        <v>0</v>
      </c>
      <c r="BY1424">
        <f t="shared" si="454"/>
        <v>0</v>
      </c>
      <c r="BZ1424">
        <f t="shared" si="455"/>
        <v>0</v>
      </c>
      <c r="CA1424">
        <f t="shared" si="456"/>
        <v>0</v>
      </c>
      <c r="CB1424">
        <f t="shared" si="457"/>
        <v>0</v>
      </c>
      <c r="CC1424">
        <f t="shared" si="458"/>
        <v>0</v>
      </c>
      <c r="CD1424">
        <f t="shared" si="459"/>
        <v>0</v>
      </c>
      <c r="CE1424" s="4">
        <f t="shared" si="460"/>
        <v>0</v>
      </c>
      <c r="CF1424" s="4" t="str">
        <f t="shared" si="461"/>
        <v/>
      </c>
      <c r="CG1424" s="4">
        <f t="shared" si="462"/>
        <v>0</v>
      </c>
      <c r="CH1424" s="4" t="str">
        <f t="shared" si="463"/>
        <v/>
      </c>
      <c r="CI1424">
        <f>INDEX(FX!$B$114:$AK$132,MATCH(Data!BQ1424,FX!$A$114:$A$132,0),MATCH(Data!D1424,Period,0))</f>
        <v>14616</v>
      </c>
    </row>
    <row r="1425" spans="1:87" x14ac:dyDescent="0.15">
      <c r="A1425" t="s">
        <v>66</v>
      </c>
      <c r="B1425" s="1">
        <f t="shared" ref="B1425:C1425" si="495">B1424</f>
        <v>44044</v>
      </c>
      <c r="C1425" t="str">
        <f t="shared" si="495"/>
        <v>Corporate Care</v>
      </c>
      <c r="D1425" s="1">
        <v>44044</v>
      </c>
      <c r="E1425" s="107">
        <v>0</v>
      </c>
      <c r="F1425" s="107">
        <v>0</v>
      </c>
      <c r="G1425" s="107">
        <v>0</v>
      </c>
      <c r="H1425" s="107">
        <v>0</v>
      </c>
      <c r="I1425" s="107">
        <v>0</v>
      </c>
      <c r="J1425" s="107">
        <v>0</v>
      </c>
      <c r="K1425" s="107">
        <v>0</v>
      </c>
      <c r="L1425" s="107">
        <v>0</v>
      </c>
      <c r="M1425" s="107">
        <v>0</v>
      </c>
      <c r="N1425" s="107">
        <v>0</v>
      </c>
      <c r="O1425" s="107">
        <v>0</v>
      </c>
      <c r="P1425" s="107">
        <v>0</v>
      </c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t="str">
        <f>VLOOKUP(A1425,Misc!$A$3:$B$11,2,FALSE)</f>
        <v>IDR</v>
      </c>
      <c r="BR1425">
        <f>INDEX(FX!$B$30:$AK$48,MATCH(Data!BQ1425,FX!$A$30:$A$48,0),MATCH(Data!D1425,Period,0))</f>
        <v>14692.4516129</v>
      </c>
      <c r="BS1425">
        <f t="shared" si="448"/>
        <v>0</v>
      </c>
      <c r="BT1425">
        <f t="shared" si="449"/>
        <v>0</v>
      </c>
      <c r="BU1425">
        <f t="shared" si="450"/>
        <v>0</v>
      </c>
      <c r="BV1425">
        <f t="shared" si="451"/>
        <v>0</v>
      </c>
      <c r="BW1425">
        <f t="shared" si="452"/>
        <v>0</v>
      </c>
      <c r="BX1425">
        <f t="shared" si="453"/>
        <v>0</v>
      </c>
      <c r="BY1425">
        <f t="shared" si="454"/>
        <v>0</v>
      </c>
      <c r="BZ1425">
        <f t="shared" si="455"/>
        <v>0</v>
      </c>
      <c r="CA1425">
        <f t="shared" si="456"/>
        <v>0</v>
      </c>
      <c r="CB1425">
        <f t="shared" si="457"/>
        <v>0</v>
      </c>
      <c r="CC1425">
        <f t="shared" si="458"/>
        <v>0</v>
      </c>
      <c r="CD1425">
        <f t="shared" si="459"/>
        <v>0</v>
      </c>
      <c r="CE1425" s="4">
        <f t="shared" si="460"/>
        <v>0</v>
      </c>
      <c r="CF1425" s="4" t="str">
        <f t="shared" si="461"/>
        <v/>
      </c>
      <c r="CG1425" s="4">
        <f t="shared" si="462"/>
        <v>0</v>
      </c>
      <c r="CH1425" s="4" t="str">
        <f t="shared" si="463"/>
        <v/>
      </c>
      <c r="CI1425">
        <f>INDEX(FX!$B$114:$AK$132,MATCH(Data!BQ1425,FX!$A$114:$A$132,0),MATCH(Data!D1425,Period,0))</f>
        <v>14616</v>
      </c>
    </row>
    <row r="1426" spans="1:87" x14ac:dyDescent="0.15">
      <c r="A1426" t="s">
        <v>66</v>
      </c>
      <c r="B1426" s="1">
        <f t="shared" ref="B1426:C1426" si="496">B1425</f>
        <v>44044</v>
      </c>
      <c r="C1426" t="str">
        <f t="shared" si="496"/>
        <v>Corporate Care</v>
      </c>
      <c r="D1426" s="1">
        <v>44075</v>
      </c>
      <c r="E1426" s="107">
        <v>0</v>
      </c>
      <c r="F1426" s="107">
        <v>0</v>
      </c>
      <c r="G1426" s="107">
        <v>0</v>
      </c>
      <c r="H1426" s="107">
        <v>0</v>
      </c>
      <c r="I1426" s="107">
        <v>0</v>
      </c>
      <c r="J1426" s="107">
        <v>0</v>
      </c>
      <c r="K1426" s="107">
        <v>0</v>
      </c>
      <c r="L1426" s="107">
        <v>0</v>
      </c>
      <c r="M1426" s="107">
        <v>0</v>
      </c>
      <c r="N1426" s="107">
        <v>0</v>
      </c>
      <c r="O1426" s="107">
        <v>0</v>
      </c>
      <c r="P1426" s="107">
        <v>0</v>
      </c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t="str">
        <f>VLOOKUP(A1426,Misc!$A$3:$B$11,2,FALSE)</f>
        <v>IDR</v>
      </c>
      <c r="BR1426">
        <f>INDEX(FX!$B$30:$AK$48,MATCH(Data!BQ1426,FX!$A$30:$A$48,0),MATCH(Data!D1426,Period,0))</f>
        <v>14692.4516129</v>
      </c>
      <c r="BS1426">
        <f t="shared" si="448"/>
        <v>0</v>
      </c>
      <c r="BT1426">
        <f t="shared" si="449"/>
        <v>0</v>
      </c>
      <c r="BU1426">
        <f t="shared" si="450"/>
        <v>0</v>
      </c>
      <c r="BV1426">
        <f t="shared" si="451"/>
        <v>0</v>
      </c>
      <c r="BW1426">
        <f t="shared" si="452"/>
        <v>0</v>
      </c>
      <c r="BX1426">
        <f t="shared" si="453"/>
        <v>0</v>
      </c>
      <c r="BY1426">
        <f t="shared" si="454"/>
        <v>0</v>
      </c>
      <c r="BZ1426">
        <f t="shared" si="455"/>
        <v>0</v>
      </c>
      <c r="CA1426">
        <f t="shared" si="456"/>
        <v>0</v>
      </c>
      <c r="CB1426">
        <f t="shared" si="457"/>
        <v>0</v>
      </c>
      <c r="CC1426">
        <f t="shared" si="458"/>
        <v>0</v>
      </c>
      <c r="CD1426">
        <f t="shared" si="459"/>
        <v>0</v>
      </c>
      <c r="CE1426" s="4" t="str">
        <f t="shared" si="460"/>
        <v/>
      </c>
      <c r="CF1426" s="4">
        <f t="shared" si="461"/>
        <v>0</v>
      </c>
      <c r="CG1426" s="4" t="str">
        <f t="shared" si="462"/>
        <v/>
      </c>
      <c r="CH1426" s="4">
        <f t="shared" si="463"/>
        <v>0</v>
      </c>
      <c r="CI1426">
        <f>INDEX(FX!$B$114:$AK$132,MATCH(Data!BQ1426,FX!$A$114:$A$132,0),MATCH(Data!D1426,Period,0))</f>
        <v>14616</v>
      </c>
    </row>
    <row r="1427" spans="1:87" x14ac:dyDescent="0.15">
      <c r="A1427" t="s">
        <v>66</v>
      </c>
      <c r="B1427" s="1">
        <f t="shared" ref="B1427:C1427" si="497">B1426</f>
        <v>44044</v>
      </c>
      <c r="C1427" t="str">
        <f t="shared" si="497"/>
        <v>Corporate Care</v>
      </c>
      <c r="D1427" s="1">
        <v>44105</v>
      </c>
      <c r="E1427" s="107">
        <v>0</v>
      </c>
      <c r="F1427" s="107">
        <v>0</v>
      </c>
      <c r="G1427" s="107">
        <v>0</v>
      </c>
      <c r="H1427" s="107">
        <v>0</v>
      </c>
      <c r="I1427" s="107">
        <v>0</v>
      </c>
      <c r="J1427" s="107">
        <v>0</v>
      </c>
      <c r="K1427" s="107">
        <v>0</v>
      </c>
      <c r="L1427" s="107">
        <v>0</v>
      </c>
      <c r="M1427" s="107">
        <v>0</v>
      </c>
      <c r="N1427" s="107">
        <v>0</v>
      </c>
      <c r="O1427" s="107">
        <v>0</v>
      </c>
      <c r="P1427" s="107">
        <v>0</v>
      </c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t="str">
        <f>VLOOKUP(A1427,Misc!$A$3:$B$11,2,FALSE)</f>
        <v>IDR</v>
      </c>
      <c r="BR1427">
        <f>INDEX(FX!$B$30:$AK$48,MATCH(Data!BQ1427,FX!$A$30:$A$48,0),MATCH(Data!D1427,Period,0))</f>
        <v>14692.4516129</v>
      </c>
      <c r="BS1427">
        <f t="shared" si="448"/>
        <v>0</v>
      </c>
      <c r="BT1427">
        <f t="shared" si="449"/>
        <v>0</v>
      </c>
      <c r="BU1427">
        <f t="shared" si="450"/>
        <v>0</v>
      </c>
      <c r="BV1427">
        <f t="shared" si="451"/>
        <v>0</v>
      </c>
      <c r="BW1427">
        <f t="shared" si="452"/>
        <v>0</v>
      </c>
      <c r="BX1427">
        <f t="shared" si="453"/>
        <v>0</v>
      </c>
      <c r="BY1427">
        <f t="shared" si="454"/>
        <v>0</v>
      </c>
      <c r="BZ1427">
        <f t="shared" si="455"/>
        <v>0</v>
      </c>
      <c r="CA1427">
        <f t="shared" si="456"/>
        <v>0</v>
      </c>
      <c r="CB1427">
        <f t="shared" si="457"/>
        <v>0</v>
      </c>
      <c r="CC1427">
        <f t="shared" si="458"/>
        <v>0</v>
      </c>
      <c r="CD1427">
        <f t="shared" si="459"/>
        <v>0</v>
      </c>
      <c r="CE1427" s="4" t="str">
        <f t="shared" si="460"/>
        <v/>
      </c>
      <c r="CF1427" s="4">
        <f t="shared" si="461"/>
        <v>0</v>
      </c>
      <c r="CG1427" s="4" t="str">
        <f t="shared" si="462"/>
        <v/>
      </c>
      <c r="CH1427" s="4">
        <f t="shared" si="463"/>
        <v>0</v>
      </c>
      <c r="CI1427">
        <f>INDEX(FX!$B$114:$AK$132,MATCH(Data!BQ1427,FX!$A$114:$A$132,0),MATCH(Data!D1427,Period,0))</f>
        <v>14616</v>
      </c>
    </row>
    <row r="1428" spans="1:87" x14ac:dyDescent="0.15">
      <c r="A1428" t="s">
        <v>66</v>
      </c>
      <c r="B1428" s="1">
        <f t="shared" ref="B1428:C1428" si="498">B1427</f>
        <v>44044</v>
      </c>
      <c r="C1428" t="str">
        <f t="shared" si="498"/>
        <v>Corporate Care</v>
      </c>
      <c r="D1428" s="1">
        <v>44136</v>
      </c>
      <c r="E1428" s="107">
        <v>0</v>
      </c>
      <c r="F1428" s="107">
        <v>0</v>
      </c>
      <c r="G1428" s="107">
        <v>0</v>
      </c>
      <c r="H1428" s="107">
        <v>0</v>
      </c>
      <c r="I1428" s="107">
        <v>0</v>
      </c>
      <c r="J1428" s="107">
        <v>0</v>
      </c>
      <c r="K1428" s="107">
        <v>0</v>
      </c>
      <c r="L1428" s="107">
        <v>0</v>
      </c>
      <c r="M1428" s="107">
        <v>0</v>
      </c>
      <c r="N1428" s="107">
        <v>0</v>
      </c>
      <c r="O1428" s="107">
        <v>0</v>
      </c>
      <c r="P1428" s="107">
        <v>0</v>
      </c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t="str">
        <f>VLOOKUP(A1428,Misc!$A$3:$B$11,2,FALSE)</f>
        <v>IDR</v>
      </c>
      <c r="BR1428">
        <f>INDEX(FX!$B$30:$AK$48,MATCH(Data!BQ1428,FX!$A$30:$A$48,0),MATCH(Data!D1428,Period,0))</f>
        <v>14692.4516129</v>
      </c>
      <c r="BS1428">
        <f t="shared" si="448"/>
        <v>0</v>
      </c>
      <c r="BT1428">
        <f t="shared" si="449"/>
        <v>0</v>
      </c>
      <c r="BU1428">
        <f t="shared" si="450"/>
        <v>0</v>
      </c>
      <c r="BV1428">
        <f t="shared" si="451"/>
        <v>0</v>
      </c>
      <c r="BW1428">
        <f t="shared" si="452"/>
        <v>0</v>
      </c>
      <c r="BX1428">
        <f t="shared" si="453"/>
        <v>0</v>
      </c>
      <c r="BY1428">
        <f t="shared" si="454"/>
        <v>0</v>
      </c>
      <c r="BZ1428">
        <f t="shared" si="455"/>
        <v>0</v>
      </c>
      <c r="CA1428">
        <f t="shared" si="456"/>
        <v>0</v>
      </c>
      <c r="CB1428">
        <f t="shared" si="457"/>
        <v>0</v>
      </c>
      <c r="CC1428">
        <f t="shared" si="458"/>
        <v>0</v>
      </c>
      <c r="CD1428">
        <f t="shared" si="459"/>
        <v>0</v>
      </c>
      <c r="CE1428" s="4" t="str">
        <f t="shared" si="460"/>
        <v/>
      </c>
      <c r="CF1428" s="4">
        <f t="shared" si="461"/>
        <v>0</v>
      </c>
      <c r="CG1428" s="4" t="str">
        <f t="shared" si="462"/>
        <v/>
      </c>
      <c r="CH1428" s="4">
        <f t="shared" si="463"/>
        <v>0</v>
      </c>
      <c r="CI1428">
        <f>INDEX(FX!$B$114:$AK$132,MATCH(Data!BQ1428,FX!$A$114:$A$132,0),MATCH(Data!D1428,Period,0))</f>
        <v>14616</v>
      </c>
    </row>
    <row r="1429" spans="1:87" x14ac:dyDescent="0.15">
      <c r="A1429" t="s">
        <v>66</v>
      </c>
      <c r="B1429" s="1">
        <f t="shared" ref="B1429:C1429" si="499">B1428</f>
        <v>44044</v>
      </c>
      <c r="C1429" t="str">
        <f t="shared" si="499"/>
        <v>Corporate Care</v>
      </c>
      <c r="D1429" s="1">
        <v>44166</v>
      </c>
      <c r="E1429" s="107">
        <v>0</v>
      </c>
      <c r="F1429" s="107">
        <v>0</v>
      </c>
      <c r="G1429" s="107">
        <v>0</v>
      </c>
      <c r="H1429" s="107">
        <v>0</v>
      </c>
      <c r="I1429" s="107">
        <v>0</v>
      </c>
      <c r="J1429" s="107">
        <v>0</v>
      </c>
      <c r="K1429" s="107">
        <v>0</v>
      </c>
      <c r="L1429" s="107">
        <v>0</v>
      </c>
      <c r="M1429" s="107">
        <v>0</v>
      </c>
      <c r="N1429" s="107">
        <v>0</v>
      </c>
      <c r="O1429" s="107">
        <v>0</v>
      </c>
      <c r="P1429" s="107">
        <v>0</v>
      </c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t="str">
        <f>VLOOKUP(A1429,Misc!$A$3:$B$11,2,FALSE)</f>
        <v>IDR</v>
      </c>
      <c r="BR1429">
        <f>INDEX(FX!$B$30:$AK$48,MATCH(Data!BQ1429,FX!$A$30:$A$48,0),MATCH(Data!D1429,Period,0))</f>
        <v>14692.4516129</v>
      </c>
      <c r="BS1429">
        <f t="shared" si="448"/>
        <v>0</v>
      </c>
      <c r="BT1429">
        <f t="shared" si="449"/>
        <v>0</v>
      </c>
      <c r="BU1429">
        <f t="shared" si="450"/>
        <v>0</v>
      </c>
      <c r="BV1429">
        <f t="shared" si="451"/>
        <v>0</v>
      </c>
      <c r="BW1429">
        <f t="shared" si="452"/>
        <v>0</v>
      </c>
      <c r="BX1429">
        <f t="shared" si="453"/>
        <v>0</v>
      </c>
      <c r="BY1429">
        <f t="shared" si="454"/>
        <v>0</v>
      </c>
      <c r="BZ1429">
        <f t="shared" si="455"/>
        <v>0</v>
      </c>
      <c r="CA1429">
        <f t="shared" si="456"/>
        <v>0</v>
      </c>
      <c r="CB1429">
        <f t="shared" si="457"/>
        <v>0</v>
      </c>
      <c r="CC1429">
        <f t="shared" si="458"/>
        <v>0</v>
      </c>
      <c r="CD1429">
        <f t="shared" si="459"/>
        <v>0</v>
      </c>
      <c r="CE1429" s="4" t="str">
        <f t="shared" si="460"/>
        <v/>
      </c>
      <c r="CF1429" s="4">
        <f t="shared" si="461"/>
        <v>0</v>
      </c>
      <c r="CG1429" s="4" t="str">
        <f t="shared" si="462"/>
        <v/>
      </c>
      <c r="CH1429" s="4">
        <f t="shared" si="463"/>
        <v>0</v>
      </c>
      <c r="CI1429">
        <f>INDEX(FX!$B$114:$AK$132,MATCH(Data!BQ1429,FX!$A$114:$A$132,0),MATCH(Data!D1429,Period,0))</f>
        <v>14616</v>
      </c>
    </row>
    <row r="1430" spans="1:87" x14ac:dyDescent="0.15">
      <c r="A1430" t="s">
        <v>66</v>
      </c>
      <c r="B1430" s="1">
        <f>B1429</f>
        <v>44044</v>
      </c>
      <c r="C1430" t="s">
        <v>109</v>
      </c>
      <c r="D1430" s="1">
        <v>43831</v>
      </c>
      <c r="E1430" s="107">
        <f t="array" ref="E1430:E1441">TRANSPOSE('[17]D2C_Key Metrics P1'!$F$6:$Q$6)</f>
        <v>0</v>
      </c>
      <c r="F1430" s="107">
        <f t="array" ref="F1430:F1441">TRANSPOSE('[17]D2C_Key Metrics P1'!$F$11:$Q$11)</f>
        <v>0</v>
      </c>
      <c r="G1430" s="107">
        <f t="array" ref="G1430:G1441">TRANSPOSE('[17]D2C_Key Metrics P1'!$F$16:$Q$16)</f>
        <v>0</v>
      </c>
      <c r="H1430" s="107">
        <f t="array" ref="H1430:H1441">TRANSPOSE('[17]D2C_Key Metrics P1'!$F$21:$Q$21)</f>
        <v>0</v>
      </c>
      <c r="I1430" s="107">
        <f t="array" ref="I1430:I1441">TRANSPOSE('[17]D2C_Key Metrics P1'!$F$7:$Q$7)</f>
        <v>0</v>
      </c>
      <c r="J1430" s="107">
        <f t="array" ref="J1430:J1441">TRANSPOSE('[17]D2C_Key Metrics P1'!$F$12:$Q$12)</f>
        <v>0</v>
      </c>
      <c r="K1430" s="107">
        <f t="array" ref="K1430:K1441">TRANSPOSE('[17]D2C_Key Metrics P1'!$F$17:$Q$17)</f>
        <v>0</v>
      </c>
      <c r="L1430" s="107">
        <f t="array" ref="L1430:L1441">TRANSPOSE('[17]D2C_Key Metrics P1'!$F$22:$Q$22)</f>
        <v>0</v>
      </c>
      <c r="M1430" s="107">
        <f t="array" ref="M1430:M1441">TRANSPOSE('[17]D2C_Key Metrics P1'!$F$9:$Q$9)</f>
        <v>0</v>
      </c>
      <c r="N1430" s="107">
        <f t="array" ref="N1430:N1441">TRANSPOSE('[17]D2C_Key Metrics P1'!$F$14:$Q$14)</f>
        <v>0</v>
      </c>
      <c r="O1430" s="107">
        <f t="array" ref="O1430:O1441">TRANSPOSE('[17]D2C_Key Metrics P1'!$F$19:$Q$19)</f>
        <v>0</v>
      </c>
      <c r="P1430" s="107">
        <f t="array" ref="P1430:P1441">TRANSPOSE('[17]D2C_Key Metrics P1'!$F$24:$Q$24)</f>
        <v>0</v>
      </c>
      <c r="Q1430" t="str">
        <f t="array" ref="Q1430:Q1441">'[17]D2C_Key Products'!$D$6</f>
        <v>Bebas Handal</v>
      </c>
      <c r="R1430" t="str">
        <f t="array" ref="R1430:R1441">'[17]D2C_Key Products'!$D$9</f>
        <v>Bebas Rencana</v>
      </c>
      <c r="S1430" t="str">
        <f t="array" ref="S1430:S1441">'[17]D2C_Key Products'!$D$12</f>
        <v>Bebas Aksi</v>
      </c>
      <c r="T1430" t="str">
        <f t="array" ref="T1430:T1441">'[17]D2C_Key Products'!$D$15</f>
        <v>Cancer Care</v>
      </c>
      <c r="U1430" t="str">
        <f t="array" ref="U1430:U1441">'[17]D2C_Key Products'!$D$18</f>
        <v>Credit Life</v>
      </c>
      <c r="V1430">
        <f t="array" ref="V1430:V1441">'[17]D2C_Key Products'!$D$21</f>
        <v>0</v>
      </c>
      <c r="W1430">
        <f t="array" ref="W1430:W1441">'[17]D2C_Key Products'!$D$24</f>
        <v>0</v>
      </c>
      <c r="X1430">
        <f t="array" ref="X1430:X1441">'[17]D2C_Key Products'!$D$27</f>
        <v>0</v>
      </c>
      <c r="Y1430">
        <f t="array" ref="Y1430:Y1441">'[17]D2C_Key Products'!$D$30</f>
        <v>0</v>
      </c>
      <c r="Z1430">
        <f t="array" ref="Z1430:Z1441">'[17]D2C_Key Products'!$D$33</f>
        <v>0</v>
      </c>
      <c r="AA1430">
        <f t="array" ref="AA1430:AA1441">TRANSPOSE('[17]D2C_Key Products'!$F$6:$Q$6)</f>
        <v>0</v>
      </c>
      <c r="AB1430">
        <f t="array" ref="AB1430:AB1441">TRANSPOSE('[17]D2C_Key Products'!$F$9:$Q$9)</f>
        <v>0</v>
      </c>
      <c r="AC1430">
        <f t="array" ref="AC1430:AC1441">TRANSPOSE('[17]D2C_Key Products'!$F$12:$Q$12)</f>
        <v>0</v>
      </c>
      <c r="AD1430">
        <f t="array" ref="AD1430:AD1441">TRANSPOSE('[17]D2C_Key Products'!$F$15:$Q$15)</f>
        <v>0</v>
      </c>
      <c r="AE1430">
        <f t="array" ref="AE1430:AE1441">TRANSPOSE('[17]D2C_Key Products'!$F$18:$Q$18)</f>
        <v>0</v>
      </c>
      <c r="AF1430">
        <f t="array" ref="AF1430:AF1441">TRANSPOSE('[17]D2C_Key Products'!$F$21:$Q$21)</f>
        <v>0</v>
      </c>
      <c r="AG1430">
        <f t="array" ref="AG1430:AG1441">TRANSPOSE('[17]D2C_Key Products'!$F$24:$Q$24)</f>
        <v>0</v>
      </c>
      <c r="AH1430">
        <f t="array" ref="AH1430:AH1441">TRANSPOSE('[17]D2C_Key Products'!$F$27:$Q$27)</f>
        <v>0</v>
      </c>
      <c r="AI1430">
        <f t="array" ref="AI1430:AI1441">TRANSPOSE('[17]D2C_Key Products'!$F$30:$Q$30)</f>
        <v>0</v>
      </c>
      <c r="AJ1430">
        <f t="array" ref="AJ1430:AJ1441">TRANSPOSE('[17]D2C_Key Products'!$F$33:$Q$33)</f>
        <v>0</v>
      </c>
      <c r="AK1430">
        <f t="array" ref="AK1430:AK1441">TRANSPOSE('[17]D2C_Key Products'!$F$36:$Q$36)</f>
        <v>0</v>
      </c>
      <c r="AL1430">
        <f t="array" ref="AL1430:AL1441">TRANSPOSE('[17]D2C_Key Products'!$F$7:$Q$7)</f>
        <v>0</v>
      </c>
      <c r="AM1430">
        <f t="array" ref="AM1430:AM1441">TRANSPOSE('[17]D2C_Key Products'!$F$10:$Q$10)</f>
        <v>0</v>
      </c>
      <c r="AN1430">
        <f t="array" ref="AN1430:AN1441">TRANSPOSE('[17]D2C_Key Products'!$F$13:$Q$13)</f>
        <v>0</v>
      </c>
      <c r="AO1430">
        <f t="array" ref="AO1430:AO1441">TRANSPOSE('[17]D2C_Key Products'!$F$16:$Q$16)</f>
        <v>0</v>
      </c>
      <c r="AP1430">
        <f t="array" ref="AP1430:AP1441">TRANSPOSE('[17]D2C_Key Products'!$F$19:$Q$19)</f>
        <v>0</v>
      </c>
      <c r="AQ1430">
        <f t="array" ref="AQ1430:AQ1441">TRANSPOSE('[17]D2C_Key Products'!$F$22:$Q$22)</f>
        <v>0</v>
      </c>
      <c r="AR1430">
        <f t="array" ref="AR1430:AR1441">TRANSPOSE('[17]D2C_Key Products'!$F$25:$Q$25)</f>
        <v>0</v>
      </c>
      <c r="AS1430">
        <f t="array" ref="AS1430:AS1441">TRANSPOSE('[17]D2C_Key Products'!$F$28:$Q$28)</f>
        <v>0</v>
      </c>
      <c r="AT1430">
        <f t="array" ref="AT1430:AT1441">TRANSPOSE('[17]D2C_Key Products'!$F$31:$Q$31)</f>
        <v>0</v>
      </c>
      <c r="AU1430">
        <f t="array" ref="AU1430:AU1441">TRANSPOSE('[17]D2C_Key Products'!$F$34:$Q$35)</f>
        <v>0</v>
      </c>
      <c r="AV1430">
        <f t="array" ref="AV1430:AV1441">TRANSPOSE('[17]D2C_Key Products'!$F$37:$Q$37)</f>
        <v>0</v>
      </c>
      <c r="AW1430" s="4" t="str">
        <f t="array" ref="AW1430:AW1441">'[17]D2C_Key Products'!$D$8</f>
        <v>Traditional</v>
      </c>
      <c r="AX1430" s="4" t="str">
        <f t="array" ref="AX1430:AX1441">'[17]D2C_Key Products'!$D$11</f>
        <v>Traditional</v>
      </c>
      <c r="AY1430" s="4" t="str">
        <f t="array" ref="AY1430:AY1441">'[17]D2C_Key Products'!$D$14</f>
        <v>Traditional</v>
      </c>
      <c r="AZ1430" s="4" t="str">
        <f t="array" ref="AZ1430:AZ1441">'[17]D2C_Key Products'!$D$17</f>
        <v>Traditional</v>
      </c>
      <c r="BA1430" s="4" t="str">
        <f t="array" ref="BA1430:BA1441">'[17]D2C_Key Products'!$D$20</f>
        <v>Traditional</v>
      </c>
      <c r="BB1430" s="4">
        <f t="array" ref="BB1430:BB1441">'[17]D2C_Key Products'!$D$23</f>
        <v>0</v>
      </c>
      <c r="BC1430" s="4">
        <f t="array" ref="BC1430:BC1441">'[17]D2C_Key Products'!$D$26</f>
        <v>0</v>
      </c>
      <c r="BD1430" s="4">
        <f t="array" ref="BD1430:BD1441">'[17]D2C_Key Products'!$D$29</f>
        <v>0</v>
      </c>
      <c r="BE1430" s="4">
        <f t="array" ref="BE1430:BE1441">'[17]D2C_Key Products'!$D$32</f>
        <v>0</v>
      </c>
      <c r="BF1430" s="4">
        <f t="array" ref="BF1430:BF1441">'[17]D2C_Key Products'!$D$35</f>
        <v>0</v>
      </c>
      <c r="BG1430" s="4">
        <f t="array" ref="BG1430:BG1441">'[17]D2C_Key Products'!$D$7</f>
        <v>1</v>
      </c>
      <c r="BH1430" s="4">
        <f t="array" ref="BH1430:BH1441">'[17]D2C_Key Products'!$D$10</f>
        <v>1</v>
      </c>
      <c r="BI1430" s="4">
        <f t="array" ref="BI1430:BI1441">'[17]D2C_Key Products'!$D$13</f>
        <v>1</v>
      </c>
      <c r="BJ1430" s="4">
        <f t="array" ref="BJ1430:BJ1441">'[17]D2C_Key Products'!$D$16</f>
        <v>1</v>
      </c>
      <c r="BK1430" s="4">
        <f t="array" ref="BK1430:BK1441">'[17]D2C_Key Products'!$D$19</f>
        <v>1</v>
      </c>
      <c r="BL1430" s="4">
        <f t="array" ref="BL1430:BL1441">'[17]D2C_Key Products'!$D$22</f>
        <v>0</v>
      </c>
      <c r="BM1430" s="4">
        <f t="array" ref="BM1430:BM1441">'[17]D2C_Key Products'!$D$25</f>
        <v>0</v>
      </c>
      <c r="BN1430" s="4">
        <f t="array" ref="BN1430:BN1441">'[17]D2C_Key Products'!$D$28</f>
        <v>0</v>
      </c>
      <c r="BO1430" s="4">
        <f t="array" ref="BO1430:BO1441">'[17]D2C_Key Products'!$D$31</f>
        <v>0</v>
      </c>
      <c r="BP1430" s="4">
        <f t="array" ref="BP1430:BP1441">'[17]D2C_Key Products'!$D$34</f>
        <v>0</v>
      </c>
      <c r="BQ1430" t="str">
        <f>VLOOKUP(A1430,Misc!$A$3:$B$11,2,FALSE)</f>
        <v>IDR</v>
      </c>
      <c r="BR1430">
        <f>INDEX(FX!$B$30:$AK$48,MATCH(Data!BQ1430,FX!$A$30:$A$48,0),MATCH(Data!D1430,Period,0))</f>
        <v>13731.90322581</v>
      </c>
      <c r="BS1430">
        <f t="shared" si="448"/>
        <v>0</v>
      </c>
      <c r="BT1430">
        <f t="shared" si="449"/>
        <v>0</v>
      </c>
      <c r="BU1430">
        <f t="shared" si="450"/>
        <v>0</v>
      </c>
      <c r="BV1430">
        <f t="shared" si="451"/>
        <v>0</v>
      </c>
      <c r="BW1430">
        <f t="shared" si="452"/>
        <v>0</v>
      </c>
      <c r="BX1430">
        <f t="shared" si="453"/>
        <v>0</v>
      </c>
      <c r="BY1430">
        <f t="shared" si="454"/>
        <v>0</v>
      </c>
      <c r="BZ1430">
        <f t="shared" si="455"/>
        <v>0</v>
      </c>
      <c r="CA1430">
        <f t="shared" si="456"/>
        <v>0</v>
      </c>
      <c r="CB1430">
        <f t="shared" si="457"/>
        <v>0</v>
      </c>
      <c r="CC1430">
        <f t="shared" si="458"/>
        <v>0</v>
      </c>
      <c r="CD1430">
        <f t="shared" si="459"/>
        <v>0</v>
      </c>
      <c r="CE1430" s="4">
        <f t="shared" si="460"/>
        <v>0</v>
      </c>
      <c r="CF1430" s="4" t="str">
        <f t="shared" si="461"/>
        <v/>
      </c>
      <c r="CG1430" s="4">
        <f t="shared" si="462"/>
        <v>0</v>
      </c>
      <c r="CH1430" s="4" t="str">
        <f t="shared" si="463"/>
        <v/>
      </c>
      <c r="CI1430">
        <f>INDEX(FX!$B$114:$AK$132,MATCH(Data!BQ1430,FX!$A$114:$A$132,0),MATCH(Data!D1430,Period,0))</f>
        <v>14132.996485061512</v>
      </c>
    </row>
    <row r="1431" spans="1:87" x14ac:dyDescent="0.15">
      <c r="A1431" t="s">
        <v>66</v>
      </c>
      <c r="B1431" s="1">
        <f t="shared" ref="B1431" si="500">B1430</f>
        <v>44044</v>
      </c>
      <c r="C1431" t="s">
        <v>109</v>
      </c>
      <c r="D1431" s="1">
        <v>43862</v>
      </c>
      <c r="E1431" s="107">
        <v>0</v>
      </c>
      <c r="F1431" s="107">
        <v>0</v>
      </c>
      <c r="G1431" s="107">
        <v>0</v>
      </c>
      <c r="H1431" s="107">
        <v>0</v>
      </c>
      <c r="I1431" s="107">
        <v>0</v>
      </c>
      <c r="J1431" s="107">
        <v>0</v>
      </c>
      <c r="K1431" s="107">
        <v>0</v>
      </c>
      <c r="L1431" s="107">
        <v>0</v>
      </c>
      <c r="M1431" s="107">
        <v>0</v>
      </c>
      <c r="N1431" s="107">
        <v>0</v>
      </c>
      <c r="O1431" s="107">
        <v>0</v>
      </c>
      <c r="P1431" s="107">
        <v>0</v>
      </c>
      <c r="Q1431" t="str">
        <v>Bebas Handal</v>
      </c>
      <c r="R1431" t="str">
        <v>Bebas Rencana</v>
      </c>
      <c r="S1431" t="str">
        <v>Bebas Aksi</v>
      </c>
      <c r="T1431" t="str">
        <v>Cancer Care</v>
      </c>
      <c r="U1431" t="str">
        <v>Credit Life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 s="4" t="str">
        <v>Traditional</v>
      </c>
      <c r="AX1431" s="4" t="str">
        <v>Traditional</v>
      </c>
      <c r="AY1431" s="4" t="str">
        <v>Traditional</v>
      </c>
      <c r="AZ1431" s="4" t="str">
        <v>Traditional</v>
      </c>
      <c r="BA1431" s="4" t="str">
        <v>Traditional</v>
      </c>
      <c r="BB1431" s="4">
        <v>0</v>
      </c>
      <c r="BC1431" s="4">
        <v>0</v>
      </c>
      <c r="BD1431" s="4">
        <v>0</v>
      </c>
      <c r="BE1431" s="4">
        <v>0</v>
      </c>
      <c r="BF1431" s="4">
        <v>0</v>
      </c>
      <c r="BG1431" s="4">
        <v>1</v>
      </c>
      <c r="BH1431" s="4">
        <v>1</v>
      </c>
      <c r="BI1431" s="4">
        <v>1</v>
      </c>
      <c r="BJ1431" s="4">
        <v>1</v>
      </c>
      <c r="BK1431" s="4">
        <v>1</v>
      </c>
      <c r="BL1431" s="4">
        <v>0</v>
      </c>
      <c r="BM1431" s="4">
        <v>0</v>
      </c>
      <c r="BN1431" s="4">
        <v>0</v>
      </c>
      <c r="BO1431" s="4">
        <v>0</v>
      </c>
      <c r="BP1431" s="4">
        <v>0</v>
      </c>
      <c r="BQ1431" t="str">
        <f>VLOOKUP(A1431,Misc!$A$3:$B$11,2,FALSE)</f>
        <v>IDR</v>
      </c>
      <c r="BR1431">
        <f>INDEX(FX!$B$30:$AK$48,MATCH(Data!BQ1431,FX!$A$30:$A$48,0),MATCH(Data!D1431,Period,0))</f>
        <v>13769.724137929999</v>
      </c>
      <c r="BS1431">
        <f t="shared" si="448"/>
        <v>0</v>
      </c>
      <c r="BT1431">
        <f t="shared" si="449"/>
        <v>0</v>
      </c>
      <c r="BU1431">
        <f t="shared" si="450"/>
        <v>0</v>
      </c>
      <c r="BV1431">
        <f t="shared" si="451"/>
        <v>0</v>
      </c>
      <c r="BW1431">
        <f t="shared" si="452"/>
        <v>0</v>
      </c>
      <c r="BX1431">
        <f t="shared" si="453"/>
        <v>0</v>
      </c>
      <c r="BY1431">
        <f t="shared" si="454"/>
        <v>0</v>
      </c>
      <c r="BZ1431">
        <f t="shared" si="455"/>
        <v>0</v>
      </c>
      <c r="CA1431">
        <f t="shared" si="456"/>
        <v>0</v>
      </c>
      <c r="CB1431">
        <f t="shared" si="457"/>
        <v>0</v>
      </c>
      <c r="CC1431">
        <f t="shared" si="458"/>
        <v>0</v>
      </c>
      <c r="CD1431">
        <f t="shared" si="459"/>
        <v>0</v>
      </c>
      <c r="CE1431" s="4">
        <f t="shared" si="460"/>
        <v>0</v>
      </c>
      <c r="CF1431" s="4" t="str">
        <f t="shared" si="461"/>
        <v/>
      </c>
      <c r="CG1431" s="4">
        <f t="shared" si="462"/>
        <v>0</v>
      </c>
      <c r="CH1431" s="4" t="str">
        <f t="shared" si="463"/>
        <v/>
      </c>
      <c r="CI1431">
        <f>INDEX(FX!$B$114:$AK$132,MATCH(Data!BQ1431,FX!$A$114:$A$132,0),MATCH(Data!D1431,Period,0))</f>
        <v>14132.996485061512</v>
      </c>
    </row>
    <row r="1432" spans="1:87" x14ac:dyDescent="0.15">
      <c r="A1432" t="s">
        <v>66</v>
      </c>
      <c r="B1432" s="1">
        <f t="shared" ref="B1432" si="501">B1431</f>
        <v>44044</v>
      </c>
      <c r="C1432" t="s">
        <v>109</v>
      </c>
      <c r="D1432" s="1">
        <v>43891</v>
      </c>
      <c r="E1432" s="107">
        <v>0</v>
      </c>
      <c r="F1432" s="107">
        <v>0</v>
      </c>
      <c r="G1432" s="107">
        <v>0</v>
      </c>
      <c r="H1432" s="107">
        <v>0</v>
      </c>
      <c r="I1432" s="107">
        <v>0</v>
      </c>
      <c r="J1432" s="107">
        <v>0</v>
      </c>
      <c r="K1432" s="107">
        <v>0</v>
      </c>
      <c r="L1432" s="107">
        <v>0</v>
      </c>
      <c r="M1432" s="107">
        <v>0</v>
      </c>
      <c r="N1432" s="107">
        <v>0</v>
      </c>
      <c r="O1432" s="107">
        <v>0</v>
      </c>
      <c r="P1432" s="107">
        <v>0</v>
      </c>
      <c r="Q1432" t="str">
        <v>Bebas Handal</v>
      </c>
      <c r="R1432" t="str">
        <v>Bebas Rencana</v>
      </c>
      <c r="S1432" t="str">
        <v>Bebas Aksi</v>
      </c>
      <c r="T1432" t="str">
        <v>Cancer Care</v>
      </c>
      <c r="U1432" t="str">
        <v>Credit Life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 s="4" t="str">
        <v>Traditional</v>
      </c>
      <c r="AX1432" s="4" t="str">
        <v>Traditional</v>
      </c>
      <c r="AY1432" s="4" t="str">
        <v>Traditional</v>
      </c>
      <c r="AZ1432" s="4" t="str">
        <v>Traditional</v>
      </c>
      <c r="BA1432" s="4" t="str">
        <v>Traditional</v>
      </c>
      <c r="BB1432" s="4">
        <v>0</v>
      </c>
      <c r="BC1432" s="4">
        <v>0</v>
      </c>
      <c r="BD1432" s="4">
        <v>0</v>
      </c>
      <c r="BE1432" s="4">
        <v>0</v>
      </c>
      <c r="BF1432" s="4">
        <v>0</v>
      </c>
      <c r="BG1432" s="4">
        <v>1</v>
      </c>
      <c r="BH1432" s="4">
        <v>1</v>
      </c>
      <c r="BI1432" s="4">
        <v>1</v>
      </c>
      <c r="BJ1432" s="4">
        <v>1</v>
      </c>
      <c r="BK1432" s="4">
        <v>1</v>
      </c>
      <c r="BL1432" s="4">
        <v>0</v>
      </c>
      <c r="BM1432" s="4">
        <v>0</v>
      </c>
      <c r="BN1432" s="4">
        <v>0</v>
      </c>
      <c r="BO1432" s="4">
        <v>0</v>
      </c>
      <c r="BP1432" s="4">
        <v>0</v>
      </c>
      <c r="BQ1432" t="str">
        <f>VLOOKUP(A1432,Misc!$A$3:$B$11,2,FALSE)</f>
        <v>IDR</v>
      </c>
      <c r="BR1432">
        <f>INDEX(FX!$B$30:$AK$48,MATCH(Data!BQ1432,FX!$A$30:$A$48,0),MATCH(Data!D1432,Period,0))</f>
        <v>15112.51612903</v>
      </c>
      <c r="BS1432">
        <f t="shared" si="448"/>
        <v>0</v>
      </c>
      <c r="BT1432">
        <f t="shared" si="449"/>
        <v>0</v>
      </c>
      <c r="BU1432">
        <f t="shared" si="450"/>
        <v>0</v>
      </c>
      <c r="BV1432">
        <f t="shared" si="451"/>
        <v>0</v>
      </c>
      <c r="BW1432">
        <f t="shared" si="452"/>
        <v>0</v>
      </c>
      <c r="BX1432">
        <f t="shared" si="453"/>
        <v>0</v>
      </c>
      <c r="BY1432">
        <f t="shared" si="454"/>
        <v>0</v>
      </c>
      <c r="BZ1432">
        <f t="shared" si="455"/>
        <v>0</v>
      </c>
      <c r="CA1432">
        <f t="shared" si="456"/>
        <v>0</v>
      </c>
      <c r="CB1432">
        <f t="shared" si="457"/>
        <v>0</v>
      </c>
      <c r="CC1432">
        <f t="shared" si="458"/>
        <v>0</v>
      </c>
      <c r="CD1432">
        <f t="shared" si="459"/>
        <v>0</v>
      </c>
      <c r="CE1432" s="4">
        <f t="shared" si="460"/>
        <v>0</v>
      </c>
      <c r="CF1432" s="4" t="str">
        <f t="shared" si="461"/>
        <v/>
      </c>
      <c r="CG1432" s="4">
        <f t="shared" si="462"/>
        <v>0</v>
      </c>
      <c r="CH1432" s="4" t="str">
        <f t="shared" si="463"/>
        <v/>
      </c>
      <c r="CI1432">
        <f>INDEX(FX!$B$114:$AK$132,MATCH(Data!BQ1432,FX!$A$114:$A$132,0),MATCH(Data!D1432,Period,0))</f>
        <v>14132.996485061512</v>
      </c>
    </row>
    <row r="1433" spans="1:87" x14ac:dyDescent="0.15">
      <c r="A1433" t="s">
        <v>66</v>
      </c>
      <c r="B1433" s="1">
        <f t="shared" ref="B1433" si="502">B1432</f>
        <v>44044</v>
      </c>
      <c r="C1433" t="s">
        <v>109</v>
      </c>
      <c r="D1433" s="1">
        <v>43922</v>
      </c>
      <c r="E1433" s="107">
        <v>0</v>
      </c>
      <c r="F1433" s="107">
        <v>0</v>
      </c>
      <c r="G1433" s="107">
        <v>0</v>
      </c>
      <c r="H1433" s="107">
        <v>0</v>
      </c>
      <c r="I1433" s="107">
        <v>0</v>
      </c>
      <c r="J1433" s="107">
        <v>0</v>
      </c>
      <c r="K1433" s="107">
        <v>0</v>
      </c>
      <c r="L1433" s="107">
        <v>0</v>
      </c>
      <c r="M1433" s="107">
        <v>0</v>
      </c>
      <c r="N1433" s="107">
        <v>0</v>
      </c>
      <c r="O1433" s="107">
        <v>0</v>
      </c>
      <c r="P1433" s="107">
        <v>0</v>
      </c>
      <c r="Q1433" t="str">
        <v>Bebas Handal</v>
      </c>
      <c r="R1433" t="str">
        <v>Bebas Rencana</v>
      </c>
      <c r="S1433" t="str">
        <v>Bebas Aksi</v>
      </c>
      <c r="T1433" t="str">
        <v>Cancer Care</v>
      </c>
      <c r="U1433" t="str">
        <v>Credit Life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 s="4" t="str">
        <v>Traditional</v>
      </c>
      <c r="AX1433" s="4" t="str">
        <v>Traditional</v>
      </c>
      <c r="AY1433" s="4" t="str">
        <v>Traditional</v>
      </c>
      <c r="AZ1433" s="4" t="str">
        <v>Traditional</v>
      </c>
      <c r="BA1433" s="4" t="str">
        <v>Traditional</v>
      </c>
      <c r="BB1433" s="4">
        <v>0</v>
      </c>
      <c r="BC1433" s="4">
        <v>0</v>
      </c>
      <c r="BD1433" s="4">
        <v>0</v>
      </c>
      <c r="BE1433" s="4">
        <v>0</v>
      </c>
      <c r="BF1433" s="4">
        <v>0</v>
      </c>
      <c r="BG1433" s="4">
        <v>1</v>
      </c>
      <c r="BH1433" s="4">
        <v>1</v>
      </c>
      <c r="BI1433" s="4">
        <v>1</v>
      </c>
      <c r="BJ1433" s="4">
        <v>1</v>
      </c>
      <c r="BK1433" s="4">
        <v>1</v>
      </c>
      <c r="BL1433" s="4">
        <v>0</v>
      </c>
      <c r="BM1433" s="4">
        <v>0</v>
      </c>
      <c r="BN1433" s="4">
        <v>0</v>
      </c>
      <c r="BO1433" s="4">
        <v>0</v>
      </c>
      <c r="BP1433" s="4">
        <v>0</v>
      </c>
      <c r="BQ1433" t="str">
        <f>VLOOKUP(A1433,Misc!$A$3:$B$11,2,FALSE)</f>
        <v>IDR</v>
      </c>
      <c r="BR1433">
        <f>INDEX(FX!$B$30:$AK$48,MATCH(Data!BQ1433,FX!$A$30:$A$48,0),MATCH(Data!D1433,Period,0))</f>
        <v>15820.87096774</v>
      </c>
      <c r="BS1433">
        <f t="shared" si="448"/>
        <v>0</v>
      </c>
      <c r="BT1433">
        <f t="shared" si="449"/>
        <v>0</v>
      </c>
      <c r="BU1433">
        <f t="shared" si="450"/>
        <v>0</v>
      </c>
      <c r="BV1433">
        <f t="shared" si="451"/>
        <v>0</v>
      </c>
      <c r="BW1433">
        <f t="shared" si="452"/>
        <v>0</v>
      </c>
      <c r="BX1433">
        <f t="shared" si="453"/>
        <v>0</v>
      </c>
      <c r="BY1433">
        <f t="shared" si="454"/>
        <v>0</v>
      </c>
      <c r="BZ1433">
        <f t="shared" si="455"/>
        <v>0</v>
      </c>
      <c r="CA1433">
        <f t="shared" si="456"/>
        <v>0</v>
      </c>
      <c r="CB1433">
        <f t="shared" si="457"/>
        <v>0</v>
      </c>
      <c r="CC1433">
        <f t="shared" si="458"/>
        <v>0</v>
      </c>
      <c r="CD1433">
        <f t="shared" si="459"/>
        <v>0</v>
      </c>
      <c r="CE1433" s="4">
        <f t="shared" si="460"/>
        <v>0</v>
      </c>
      <c r="CF1433" s="4" t="str">
        <f t="shared" si="461"/>
        <v/>
      </c>
      <c r="CG1433" s="4">
        <f t="shared" si="462"/>
        <v>0</v>
      </c>
      <c r="CH1433" s="4" t="str">
        <f t="shared" si="463"/>
        <v/>
      </c>
      <c r="CI1433">
        <f>INDEX(FX!$B$114:$AK$132,MATCH(Data!BQ1433,FX!$A$114:$A$132,0),MATCH(Data!D1433,Period,0))</f>
        <v>14132.996485061512</v>
      </c>
    </row>
    <row r="1434" spans="1:87" x14ac:dyDescent="0.15">
      <c r="A1434" t="s">
        <v>66</v>
      </c>
      <c r="B1434" s="1">
        <f t="shared" ref="B1434" si="503">B1433</f>
        <v>44044</v>
      </c>
      <c r="C1434" t="s">
        <v>109</v>
      </c>
      <c r="D1434" s="1">
        <v>43952</v>
      </c>
      <c r="E1434" s="107">
        <v>0</v>
      </c>
      <c r="F1434" s="107">
        <v>0</v>
      </c>
      <c r="G1434" s="107">
        <v>0</v>
      </c>
      <c r="H1434" s="107">
        <v>0</v>
      </c>
      <c r="I1434" s="107">
        <v>0</v>
      </c>
      <c r="J1434" s="107">
        <v>0</v>
      </c>
      <c r="K1434" s="107">
        <v>0</v>
      </c>
      <c r="L1434" s="107">
        <v>0</v>
      </c>
      <c r="M1434" s="107">
        <v>0</v>
      </c>
      <c r="N1434" s="107">
        <v>0</v>
      </c>
      <c r="O1434" s="107">
        <v>0</v>
      </c>
      <c r="P1434" s="107">
        <v>0</v>
      </c>
      <c r="Q1434" t="str">
        <v>Bebas Handal</v>
      </c>
      <c r="R1434" t="str">
        <v>Bebas Rencana</v>
      </c>
      <c r="S1434" t="str">
        <v>Bebas Aksi</v>
      </c>
      <c r="T1434" t="str">
        <v>Cancer Care</v>
      </c>
      <c r="U1434" t="str">
        <v>Credit Life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 s="4" t="str">
        <v>Traditional</v>
      </c>
      <c r="AX1434" s="4" t="str">
        <v>Traditional</v>
      </c>
      <c r="AY1434" s="4" t="str">
        <v>Traditional</v>
      </c>
      <c r="AZ1434" s="4" t="str">
        <v>Traditional</v>
      </c>
      <c r="BA1434" s="4" t="str">
        <v>Traditional</v>
      </c>
      <c r="BB1434" s="4">
        <v>0</v>
      </c>
      <c r="BC1434" s="4">
        <v>0</v>
      </c>
      <c r="BD1434" s="4">
        <v>0</v>
      </c>
      <c r="BE1434" s="4">
        <v>0</v>
      </c>
      <c r="BF1434" s="4">
        <v>0</v>
      </c>
      <c r="BG1434" s="4">
        <v>1</v>
      </c>
      <c r="BH1434" s="4">
        <v>1</v>
      </c>
      <c r="BI1434" s="4">
        <v>1</v>
      </c>
      <c r="BJ1434" s="4">
        <v>1</v>
      </c>
      <c r="BK1434" s="4">
        <v>1</v>
      </c>
      <c r="BL1434" s="4">
        <v>0</v>
      </c>
      <c r="BM1434" s="4">
        <v>0</v>
      </c>
      <c r="BN1434" s="4">
        <v>0</v>
      </c>
      <c r="BO1434" s="4">
        <v>0</v>
      </c>
      <c r="BP1434" s="4">
        <v>0</v>
      </c>
      <c r="BQ1434" t="str">
        <f>VLOOKUP(A1434,Misc!$A$3:$B$11,2,FALSE)</f>
        <v>IDR</v>
      </c>
      <c r="BR1434">
        <f>INDEX(FX!$B$30:$AK$48,MATCH(Data!BQ1434,FX!$A$30:$A$48,0),MATCH(Data!D1434,Period,0))</f>
        <v>14837.54839</v>
      </c>
      <c r="BS1434">
        <f t="shared" ref="BS1434:BS1453" si="504">IF(D1434&gt;B1434,0,E1434/$BR1434)</f>
        <v>0</v>
      </c>
      <c r="BT1434">
        <f t="shared" ref="BT1434:BT1453" si="505">IF(D1434&gt;B1434,E1434/$BR1434,0)</f>
        <v>0</v>
      </c>
      <c r="BU1434">
        <f t="shared" ref="BU1434:BU1453" si="506">IF(D1434&gt;B1434,0,F1434/$BR1434)</f>
        <v>0</v>
      </c>
      <c r="BV1434">
        <f t="shared" ref="BV1434:BV1453" si="507">IF(D1434&gt;B1434,F1434/$BR1434,0)</f>
        <v>0</v>
      </c>
      <c r="BW1434">
        <f t="shared" ref="BW1434:BW1453" si="508">IF(D1434&gt;B1434,0,G1434/$BR1434)</f>
        <v>0</v>
      </c>
      <c r="BX1434">
        <f t="shared" ref="BX1434:BX1453" si="509">IF(D1434&gt;B1434,G1434/$BR1434,0)</f>
        <v>0</v>
      </c>
      <c r="BY1434">
        <f t="shared" ref="BY1434:BY1453" si="510">IF(D1434&gt;B1434,0,H1434/$BR1434)</f>
        <v>0</v>
      </c>
      <c r="BZ1434">
        <f t="shared" ref="BZ1434:BZ1453" si="511">IF(D1434&gt;B1434,H1434/$BR1434,0)</f>
        <v>0</v>
      </c>
      <c r="CA1434">
        <f t="shared" ref="CA1434:CA1453" si="512">I1434/$CI1434</f>
        <v>0</v>
      </c>
      <c r="CB1434">
        <f t="shared" ref="CB1434:CB1453" si="513">J1434/$CI1434</f>
        <v>0</v>
      </c>
      <c r="CC1434">
        <f t="shared" ref="CC1434:CC1453" si="514">K1434/$CI1434</f>
        <v>0</v>
      </c>
      <c r="CD1434">
        <f t="shared" ref="CD1434:CD1453" si="515">L1434/$CI1434</f>
        <v>0</v>
      </c>
      <c r="CE1434" s="4">
        <f t="shared" ref="CE1434:CE1453" si="516">IFERROR(IF(D1434&gt;B1434,"",BU1434/BS1434),0)</f>
        <v>0</v>
      </c>
      <c r="CF1434" s="4" t="str">
        <f t="shared" ref="CF1434:CF1453" si="517">IFERROR(IF(D1434&gt;B1434,BV1434/BT1434,""),0)</f>
        <v/>
      </c>
      <c r="CG1434" s="4">
        <f t="shared" ref="CG1434:CG1453" si="518">IFERROR(IF(D1434&gt;B1434,"",BY1434/BU1434),0)</f>
        <v>0</v>
      </c>
      <c r="CH1434" s="4" t="str">
        <f t="shared" ref="CH1434:CH1453" si="519">IFERROR(IF(D1434&gt;B1434,BZ1434/BV1434,""),0)</f>
        <v/>
      </c>
      <c r="CI1434">
        <f>INDEX(FX!$B$114:$AK$132,MATCH(Data!BQ1434,FX!$A$114:$A$132,0),MATCH(Data!D1434,Period,0))</f>
        <v>14132.996485061512</v>
      </c>
    </row>
    <row r="1435" spans="1:87" x14ac:dyDescent="0.15">
      <c r="A1435" t="s">
        <v>66</v>
      </c>
      <c r="B1435" s="1">
        <f t="shared" ref="B1435" si="520">B1434</f>
        <v>44044</v>
      </c>
      <c r="C1435" t="s">
        <v>109</v>
      </c>
      <c r="D1435" s="1">
        <v>43983</v>
      </c>
      <c r="E1435" s="107">
        <v>0</v>
      </c>
      <c r="F1435" s="107">
        <v>0</v>
      </c>
      <c r="G1435" s="107">
        <v>0</v>
      </c>
      <c r="H1435" s="107">
        <v>0</v>
      </c>
      <c r="I1435" s="107">
        <v>0</v>
      </c>
      <c r="J1435" s="107">
        <v>0</v>
      </c>
      <c r="K1435" s="107">
        <v>0</v>
      </c>
      <c r="L1435" s="107">
        <v>0</v>
      </c>
      <c r="M1435" s="107">
        <v>0</v>
      </c>
      <c r="N1435" s="107">
        <v>0</v>
      </c>
      <c r="O1435" s="107">
        <v>0</v>
      </c>
      <c r="P1435" s="107">
        <v>0</v>
      </c>
      <c r="Q1435" t="str">
        <v>Bebas Handal</v>
      </c>
      <c r="R1435" t="str">
        <v>Bebas Rencana</v>
      </c>
      <c r="S1435" t="str">
        <v>Bebas Aksi</v>
      </c>
      <c r="T1435" t="str">
        <v>Cancer Care</v>
      </c>
      <c r="U1435" t="str">
        <v>Credit Life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 s="4" t="str">
        <v>Traditional</v>
      </c>
      <c r="AX1435" s="4" t="str">
        <v>Traditional</v>
      </c>
      <c r="AY1435" s="4" t="str">
        <v>Traditional</v>
      </c>
      <c r="AZ1435" s="4" t="str">
        <v>Traditional</v>
      </c>
      <c r="BA1435" s="4" t="str">
        <v>Traditional</v>
      </c>
      <c r="BB1435" s="4">
        <v>0</v>
      </c>
      <c r="BC1435" s="4">
        <v>0</v>
      </c>
      <c r="BD1435" s="4">
        <v>0</v>
      </c>
      <c r="BE1435" s="4">
        <v>0</v>
      </c>
      <c r="BF1435" s="4">
        <v>0</v>
      </c>
      <c r="BG1435" s="4">
        <v>1</v>
      </c>
      <c r="BH1435" s="4">
        <v>1</v>
      </c>
      <c r="BI1435" s="4">
        <v>1</v>
      </c>
      <c r="BJ1435" s="4">
        <v>1</v>
      </c>
      <c r="BK1435" s="4">
        <v>1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t="str">
        <f>VLOOKUP(A1435,Misc!$A$3:$B$11,2,FALSE)</f>
        <v>IDR</v>
      </c>
      <c r="BR1435">
        <f>INDEX(FX!$B$30:$AK$48,MATCH(Data!BQ1435,FX!$A$30:$A$48,0),MATCH(Data!D1435,Period,0))</f>
        <v>14121.866666669999</v>
      </c>
      <c r="BS1435">
        <f t="shared" si="504"/>
        <v>0</v>
      </c>
      <c r="BT1435">
        <f t="shared" si="505"/>
        <v>0</v>
      </c>
      <c r="BU1435">
        <f t="shared" si="506"/>
        <v>0</v>
      </c>
      <c r="BV1435">
        <f t="shared" si="507"/>
        <v>0</v>
      </c>
      <c r="BW1435">
        <f t="shared" si="508"/>
        <v>0</v>
      </c>
      <c r="BX1435">
        <f t="shared" si="509"/>
        <v>0</v>
      </c>
      <c r="BY1435">
        <f t="shared" si="510"/>
        <v>0</v>
      </c>
      <c r="BZ1435">
        <f t="shared" si="511"/>
        <v>0</v>
      </c>
      <c r="CA1435">
        <f t="shared" si="512"/>
        <v>0</v>
      </c>
      <c r="CB1435">
        <f t="shared" si="513"/>
        <v>0</v>
      </c>
      <c r="CC1435">
        <f t="shared" si="514"/>
        <v>0</v>
      </c>
      <c r="CD1435">
        <f t="shared" si="515"/>
        <v>0</v>
      </c>
      <c r="CE1435" s="4">
        <f t="shared" si="516"/>
        <v>0</v>
      </c>
      <c r="CF1435" s="4" t="str">
        <f t="shared" si="517"/>
        <v/>
      </c>
      <c r="CG1435" s="4">
        <f t="shared" si="518"/>
        <v>0</v>
      </c>
      <c r="CH1435" s="4" t="str">
        <f t="shared" si="519"/>
        <v/>
      </c>
      <c r="CI1435">
        <f>INDEX(FX!$B$114:$AK$132,MATCH(Data!BQ1435,FX!$A$114:$A$132,0),MATCH(Data!D1435,Period,0))</f>
        <v>14132.996485061512</v>
      </c>
    </row>
    <row r="1436" spans="1:87" x14ac:dyDescent="0.15">
      <c r="A1436" t="s">
        <v>66</v>
      </c>
      <c r="B1436" s="1">
        <f t="shared" ref="B1436" si="521">B1435</f>
        <v>44044</v>
      </c>
      <c r="C1436" t="s">
        <v>109</v>
      </c>
      <c r="D1436" s="1">
        <v>44013</v>
      </c>
      <c r="E1436" s="107">
        <v>0</v>
      </c>
      <c r="F1436" s="107">
        <v>0</v>
      </c>
      <c r="G1436" s="107">
        <v>0</v>
      </c>
      <c r="H1436" s="107">
        <v>0</v>
      </c>
      <c r="I1436" s="107">
        <v>0</v>
      </c>
      <c r="J1436" s="107">
        <v>0</v>
      </c>
      <c r="K1436" s="107">
        <v>0</v>
      </c>
      <c r="L1436" s="107">
        <v>0</v>
      </c>
      <c r="M1436" s="107">
        <v>0</v>
      </c>
      <c r="N1436" s="107">
        <v>0</v>
      </c>
      <c r="O1436" s="107">
        <v>0</v>
      </c>
      <c r="P1436" s="107">
        <v>0</v>
      </c>
      <c r="Q1436" t="str">
        <v>Bebas Handal</v>
      </c>
      <c r="R1436" t="str">
        <v>Bebas Rencana</v>
      </c>
      <c r="S1436" t="str">
        <v>Bebas Aksi</v>
      </c>
      <c r="T1436" t="str">
        <v>Cancer Care</v>
      </c>
      <c r="U1436" t="str">
        <v>Credit Life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 s="4" t="str">
        <v>Traditional</v>
      </c>
      <c r="AX1436" s="4" t="str">
        <v>Traditional</v>
      </c>
      <c r="AY1436" s="4" t="str">
        <v>Traditional</v>
      </c>
      <c r="AZ1436" s="4" t="str">
        <v>Traditional</v>
      </c>
      <c r="BA1436" s="4" t="str">
        <v>Traditional</v>
      </c>
      <c r="BB1436" s="4">
        <v>0</v>
      </c>
      <c r="BC1436" s="4">
        <v>0</v>
      </c>
      <c r="BD1436" s="4">
        <v>0</v>
      </c>
      <c r="BE1436" s="4">
        <v>0</v>
      </c>
      <c r="BF1436" s="4">
        <v>0</v>
      </c>
      <c r="BG1436" s="4">
        <v>1</v>
      </c>
      <c r="BH1436" s="4">
        <v>1</v>
      </c>
      <c r="BI1436" s="4">
        <v>1</v>
      </c>
      <c r="BJ1436" s="4">
        <v>1</v>
      </c>
      <c r="BK1436" s="4">
        <v>1</v>
      </c>
      <c r="BL1436" s="4">
        <v>0</v>
      </c>
      <c r="BM1436" s="4">
        <v>0</v>
      </c>
      <c r="BN1436" s="4">
        <v>0</v>
      </c>
      <c r="BO1436" s="4">
        <v>0</v>
      </c>
      <c r="BP1436" s="4">
        <v>0</v>
      </c>
      <c r="BQ1436" t="str">
        <f>VLOOKUP(A1436,Misc!$A$3:$B$11,2,FALSE)</f>
        <v>IDR</v>
      </c>
      <c r="BR1436">
        <f>INDEX(FX!$B$30:$AK$48,MATCH(Data!BQ1436,FX!$A$30:$A$48,0),MATCH(Data!D1436,Period,0))</f>
        <v>14547.96774194</v>
      </c>
      <c r="BS1436">
        <f t="shared" si="504"/>
        <v>0</v>
      </c>
      <c r="BT1436">
        <f t="shared" si="505"/>
        <v>0</v>
      </c>
      <c r="BU1436">
        <f t="shared" si="506"/>
        <v>0</v>
      </c>
      <c r="BV1436">
        <f t="shared" si="507"/>
        <v>0</v>
      </c>
      <c r="BW1436">
        <f t="shared" si="508"/>
        <v>0</v>
      </c>
      <c r="BX1436">
        <f t="shared" si="509"/>
        <v>0</v>
      </c>
      <c r="BY1436">
        <f t="shared" si="510"/>
        <v>0</v>
      </c>
      <c r="BZ1436">
        <f t="shared" si="511"/>
        <v>0</v>
      </c>
      <c r="CA1436">
        <f t="shared" si="512"/>
        <v>0</v>
      </c>
      <c r="CB1436">
        <f t="shared" si="513"/>
        <v>0</v>
      </c>
      <c r="CC1436">
        <f t="shared" si="514"/>
        <v>0</v>
      </c>
      <c r="CD1436">
        <f t="shared" si="515"/>
        <v>0</v>
      </c>
      <c r="CE1436" s="4">
        <f t="shared" si="516"/>
        <v>0</v>
      </c>
      <c r="CF1436" s="4" t="str">
        <f t="shared" si="517"/>
        <v/>
      </c>
      <c r="CG1436" s="4">
        <f t="shared" si="518"/>
        <v>0</v>
      </c>
      <c r="CH1436" s="4" t="str">
        <f t="shared" si="519"/>
        <v/>
      </c>
      <c r="CI1436">
        <f>INDEX(FX!$B$114:$AK$132,MATCH(Data!BQ1436,FX!$A$114:$A$132,0),MATCH(Data!D1436,Period,0))</f>
        <v>14616</v>
      </c>
    </row>
    <row r="1437" spans="1:87" x14ac:dyDescent="0.15">
      <c r="A1437" t="s">
        <v>66</v>
      </c>
      <c r="B1437" s="1">
        <f t="shared" ref="B1437" si="522">B1436</f>
        <v>44044</v>
      </c>
      <c r="C1437" t="s">
        <v>109</v>
      </c>
      <c r="D1437" s="1">
        <v>44044</v>
      </c>
      <c r="E1437" s="107">
        <v>0</v>
      </c>
      <c r="F1437" s="107">
        <v>0</v>
      </c>
      <c r="G1437" s="107">
        <v>0</v>
      </c>
      <c r="H1437" s="107">
        <v>0</v>
      </c>
      <c r="I1437" s="107">
        <v>0</v>
      </c>
      <c r="J1437" s="107">
        <v>0</v>
      </c>
      <c r="K1437" s="107">
        <v>0</v>
      </c>
      <c r="L1437" s="107">
        <v>0</v>
      </c>
      <c r="M1437" s="107">
        <v>0</v>
      </c>
      <c r="N1437" s="107">
        <v>0</v>
      </c>
      <c r="O1437" s="107">
        <v>0</v>
      </c>
      <c r="P1437" s="107">
        <v>0</v>
      </c>
      <c r="Q1437" t="str">
        <v>Bebas Handal</v>
      </c>
      <c r="R1437" t="str">
        <v>Bebas Rencana</v>
      </c>
      <c r="S1437" t="str">
        <v>Bebas Aksi</v>
      </c>
      <c r="T1437" t="str">
        <v>Cancer Care</v>
      </c>
      <c r="U1437" t="str">
        <v>Credit Life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 s="4" t="str">
        <v>Traditional</v>
      </c>
      <c r="AX1437" s="4" t="str">
        <v>Traditional</v>
      </c>
      <c r="AY1437" s="4" t="str">
        <v>Traditional</v>
      </c>
      <c r="AZ1437" s="4" t="str">
        <v>Traditional</v>
      </c>
      <c r="BA1437" s="4" t="str">
        <v>Traditional</v>
      </c>
      <c r="BB1437" s="4">
        <v>0</v>
      </c>
      <c r="BC1437" s="4">
        <v>0</v>
      </c>
      <c r="BD1437" s="4">
        <v>0</v>
      </c>
      <c r="BE1437" s="4">
        <v>0</v>
      </c>
      <c r="BF1437" s="4">
        <v>0</v>
      </c>
      <c r="BG1437" s="4">
        <v>1</v>
      </c>
      <c r="BH1437" s="4">
        <v>1</v>
      </c>
      <c r="BI1437" s="4">
        <v>1</v>
      </c>
      <c r="BJ1437" s="4">
        <v>1</v>
      </c>
      <c r="BK1437" s="4">
        <v>1</v>
      </c>
      <c r="BL1437" s="4">
        <v>0</v>
      </c>
      <c r="BM1437" s="4">
        <v>0</v>
      </c>
      <c r="BN1437" s="4">
        <v>0</v>
      </c>
      <c r="BO1437" s="4">
        <v>0</v>
      </c>
      <c r="BP1437" s="4">
        <v>0</v>
      </c>
      <c r="BQ1437" t="str">
        <f>VLOOKUP(A1437,Misc!$A$3:$B$11,2,FALSE)</f>
        <v>IDR</v>
      </c>
      <c r="BR1437">
        <f>INDEX(FX!$B$30:$AK$48,MATCH(Data!BQ1437,FX!$A$30:$A$48,0),MATCH(Data!D1437,Period,0))</f>
        <v>14692.4516129</v>
      </c>
      <c r="BS1437">
        <f t="shared" si="504"/>
        <v>0</v>
      </c>
      <c r="BT1437">
        <f t="shared" si="505"/>
        <v>0</v>
      </c>
      <c r="BU1437">
        <f t="shared" si="506"/>
        <v>0</v>
      </c>
      <c r="BV1437">
        <f t="shared" si="507"/>
        <v>0</v>
      </c>
      <c r="BW1437">
        <f t="shared" si="508"/>
        <v>0</v>
      </c>
      <c r="BX1437">
        <f t="shared" si="509"/>
        <v>0</v>
      </c>
      <c r="BY1437">
        <f t="shared" si="510"/>
        <v>0</v>
      </c>
      <c r="BZ1437">
        <f t="shared" si="511"/>
        <v>0</v>
      </c>
      <c r="CA1437">
        <f t="shared" si="512"/>
        <v>0</v>
      </c>
      <c r="CB1437">
        <f t="shared" si="513"/>
        <v>0</v>
      </c>
      <c r="CC1437">
        <f t="shared" si="514"/>
        <v>0</v>
      </c>
      <c r="CD1437">
        <f t="shared" si="515"/>
        <v>0</v>
      </c>
      <c r="CE1437" s="4">
        <f t="shared" si="516"/>
        <v>0</v>
      </c>
      <c r="CF1437" s="4" t="str">
        <f t="shared" si="517"/>
        <v/>
      </c>
      <c r="CG1437" s="4">
        <f t="shared" si="518"/>
        <v>0</v>
      </c>
      <c r="CH1437" s="4" t="str">
        <f t="shared" si="519"/>
        <v/>
      </c>
      <c r="CI1437">
        <f>INDEX(FX!$B$114:$AK$132,MATCH(Data!BQ1437,FX!$A$114:$A$132,0),MATCH(Data!D1437,Period,0))</f>
        <v>14616</v>
      </c>
    </row>
    <row r="1438" spans="1:87" x14ac:dyDescent="0.15">
      <c r="A1438" t="s">
        <v>66</v>
      </c>
      <c r="B1438" s="1">
        <f t="shared" ref="B1438" si="523">B1437</f>
        <v>44044</v>
      </c>
      <c r="C1438" t="s">
        <v>109</v>
      </c>
      <c r="D1438" s="1">
        <v>44075</v>
      </c>
      <c r="E1438" s="107">
        <v>0</v>
      </c>
      <c r="F1438" s="107">
        <v>0</v>
      </c>
      <c r="G1438" s="107">
        <v>0</v>
      </c>
      <c r="H1438" s="107">
        <v>0</v>
      </c>
      <c r="I1438" s="107">
        <v>0</v>
      </c>
      <c r="J1438" s="107">
        <v>0</v>
      </c>
      <c r="K1438" s="107">
        <v>0</v>
      </c>
      <c r="L1438" s="107">
        <v>0</v>
      </c>
      <c r="M1438" s="107">
        <v>0</v>
      </c>
      <c r="N1438" s="107">
        <v>0</v>
      </c>
      <c r="O1438" s="107">
        <v>0</v>
      </c>
      <c r="P1438" s="107">
        <v>0</v>
      </c>
      <c r="Q1438" t="str">
        <v>Bebas Handal</v>
      </c>
      <c r="R1438" t="str">
        <v>Bebas Rencana</v>
      </c>
      <c r="S1438" t="str">
        <v>Bebas Aksi</v>
      </c>
      <c r="T1438" t="str">
        <v>Cancer Care</v>
      </c>
      <c r="U1438" t="str">
        <v>Credit Life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 s="4" t="str">
        <v>Traditional</v>
      </c>
      <c r="AX1438" s="4" t="str">
        <v>Traditional</v>
      </c>
      <c r="AY1438" s="4" t="str">
        <v>Traditional</v>
      </c>
      <c r="AZ1438" s="4" t="str">
        <v>Traditional</v>
      </c>
      <c r="BA1438" s="4" t="str">
        <v>Traditional</v>
      </c>
      <c r="BB1438" s="4">
        <v>0</v>
      </c>
      <c r="BC1438" s="4">
        <v>0</v>
      </c>
      <c r="BD1438" s="4">
        <v>0</v>
      </c>
      <c r="BE1438" s="4">
        <v>0</v>
      </c>
      <c r="BF1438" s="4">
        <v>0</v>
      </c>
      <c r="BG1438" s="4">
        <v>1</v>
      </c>
      <c r="BH1438" s="4">
        <v>1</v>
      </c>
      <c r="BI1438" s="4">
        <v>1</v>
      </c>
      <c r="BJ1438" s="4">
        <v>1</v>
      </c>
      <c r="BK1438" s="4">
        <v>1</v>
      </c>
      <c r="BL1438" s="4">
        <v>0</v>
      </c>
      <c r="BM1438" s="4">
        <v>0</v>
      </c>
      <c r="BN1438" s="4">
        <v>0</v>
      </c>
      <c r="BO1438" s="4">
        <v>0</v>
      </c>
      <c r="BP1438" s="4">
        <v>0</v>
      </c>
      <c r="BQ1438" t="str">
        <f>VLOOKUP(A1438,Misc!$A$3:$B$11,2,FALSE)</f>
        <v>IDR</v>
      </c>
      <c r="BR1438">
        <f>INDEX(FX!$B$30:$AK$48,MATCH(Data!BQ1438,FX!$A$30:$A$48,0),MATCH(Data!D1438,Period,0))</f>
        <v>14692.4516129</v>
      </c>
      <c r="BS1438">
        <f t="shared" si="504"/>
        <v>0</v>
      </c>
      <c r="BT1438">
        <f t="shared" si="505"/>
        <v>0</v>
      </c>
      <c r="BU1438">
        <f t="shared" si="506"/>
        <v>0</v>
      </c>
      <c r="BV1438">
        <f t="shared" si="507"/>
        <v>0</v>
      </c>
      <c r="BW1438">
        <f t="shared" si="508"/>
        <v>0</v>
      </c>
      <c r="BX1438">
        <f t="shared" si="509"/>
        <v>0</v>
      </c>
      <c r="BY1438">
        <f t="shared" si="510"/>
        <v>0</v>
      </c>
      <c r="BZ1438">
        <f t="shared" si="511"/>
        <v>0</v>
      </c>
      <c r="CA1438">
        <f t="shared" si="512"/>
        <v>0</v>
      </c>
      <c r="CB1438">
        <f t="shared" si="513"/>
        <v>0</v>
      </c>
      <c r="CC1438">
        <f t="shared" si="514"/>
        <v>0</v>
      </c>
      <c r="CD1438">
        <f t="shared" si="515"/>
        <v>0</v>
      </c>
      <c r="CE1438" s="4" t="str">
        <f t="shared" si="516"/>
        <v/>
      </c>
      <c r="CF1438" s="4">
        <f t="shared" si="517"/>
        <v>0</v>
      </c>
      <c r="CG1438" s="4" t="str">
        <f t="shared" si="518"/>
        <v/>
      </c>
      <c r="CH1438" s="4">
        <f t="shared" si="519"/>
        <v>0</v>
      </c>
      <c r="CI1438">
        <f>INDEX(FX!$B$114:$AK$132,MATCH(Data!BQ1438,FX!$A$114:$A$132,0),MATCH(Data!D1438,Period,0))</f>
        <v>14616</v>
      </c>
    </row>
    <row r="1439" spans="1:87" x14ac:dyDescent="0.15">
      <c r="A1439" t="s">
        <v>66</v>
      </c>
      <c r="B1439" s="1">
        <f t="shared" ref="B1439" si="524">B1438</f>
        <v>44044</v>
      </c>
      <c r="C1439" t="s">
        <v>109</v>
      </c>
      <c r="D1439" s="1">
        <v>44105</v>
      </c>
      <c r="E1439" s="107">
        <v>0</v>
      </c>
      <c r="F1439" s="107">
        <v>0</v>
      </c>
      <c r="G1439" s="107">
        <v>0</v>
      </c>
      <c r="H1439" s="107">
        <v>0</v>
      </c>
      <c r="I1439" s="107">
        <v>0</v>
      </c>
      <c r="J1439" s="107">
        <v>0</v>
      </c>
      <c r="K1439" s="107">
        <v>0</v>
      </c>
      <c r="L1439" s="107">
        <v>0</v>
      </c>
      <c r="M1439" s="107">
        <v>0</v>
      </c>
      <c r="N1439" s="107">
        <v>0</v>
      </c>
      <c r="O1439" s="107">
        <v>0</v>
      </c>
      <c r="P1439" s="107">
        <v>0</v>
      </c>
      <c r="Q1439" t="str">
        <v>Bebas Handal</v>
      </c>
      <c r="R1439" t="str">
        <v>Bebas Rencana</v>
      </c>
      <c r="S1439" t="str">
        <v>Bebas Aksi</v>
      </c>
      <c r="T1439" t="str">
        <v>Cancer Care</v>
      </c>
      <c r="U1439" t="str">
        <v>Credit Life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 s="4" t="str">
        <v>Traditional</v>
      </c>
      <c r="AX1439" s="4" t="str">
        <v>Traditional</v>
      </c>
      <c r="AY1439" s="4" t="str">
        <v>Traditional</v>
      </c>
      <c r="AZ1439" s="4" t="str">
        <v>Traditional</v>
      </c>
      <c r="BA1439" s="4" t="str">
        <v>Traditional</v>
      </c>
      <c r="BB1439" s="4">
        <v>0</v>
      </c>
      <c r="BC1439" s="4">
        <v>0</v>
      </c>
      <c r="BD1439" s="4">
        <v>0</v>
      </c>
      <c r="BE1439" s="4">
        <v>0</v>
      </c>
      <c r="BF1439" s="4">
        <v>0</v>
      </c>
      <c r="BG1439" s="4">
        <v>1</v>
      </c>
      <c r="BH1439" s="4">
        <v>1</v>
      </c>
      <c r="BI1439" s="4">
        <v>1</v>
      </c>
      <c r="BJ1439" s="4">
        <v>1</v>
      </c>
      <c r="BK1439" s="4">
        <v>1</v>
      </c>
      <c r="BL1439" s="4">
        <v>0</v>
      </c>
      <c r="BM1439" s="4">
        <v>0</v>
      </c>
      <c r="BN1439" s="4">
        <v>0</v>
      </c>
      <c r="BO1439" s="4">
        <v>0</v>
      </c>
      <c r="BP1439" s="4">
        <v>0</v>
      </c>
      <c r="BQ1439" t="str">
        <f>VLOOKUP(A1439,Misc!$A$3:$B$11,2,FALSE)</f>
        <v>IDR</v>
      </c>
      <c r="BR1439">
        <f>INDEX(FX!$B$30:$AK$48,MATCH(Data!BQ1439,FX!$A$30:$A$48,0),MATCH(Data!D1439,Period,0))</f>
        <v>14692.4516129</v>
      </c>
      <c r="BS1439">
        <f t="shared" si="504"/>
        <v>0</v>
      </c>
      <c r="BT1439">
        <f t="shared" si="505"/>
        <v>0</v>
      </c>
      <c r="BU1439">
        <f t="shared" si="506"/>
        <v>0</v>
      </c>
      <c r="BV1439">
        <f t="shared" si="507"/>
        <v>0</v>
      </c>
      <c r="BW1439">
        <f t="shared" si="508"/>
        <v>0</v>
      </c>
      <c r="BX1439">
        <f t="shared" si="509"/>
        <v>0</v>
      </c>
      <c r="BY1439">
        <f t="shared" si="510"/>
        <v>0</v>
      </c>
      <c r="BZ1439">
        <f t="shared" si="511"/>
        <v>0</v>
      </c>
      <c r="CA1439">
        <f t="shared" si="512"/>
        <v>0</v>
      </c>
      <c r="CB1439">
        <f t="shared" si="513"/>
        <v>0</v>
      </c>
      <c r="CC1439">
        <f t="shared" si="514"/>
        <v>0</v>
      </c>
      <c r="CD1439">
        <f t="shared" si="515"/>
        <v>0</v>
      </c>
      <c r="CE1439" s="4" t="str">
        <f t="shared" si="516"/>
        <v/>
      </c>
      <c r="CF1439" s="4">
        <f t="shared" si="517"/>
        <v>0</v>
      </c>
      <c r="CG1439" s="4" t="str">
        <f t="shared" si="518"/>
        <v/>
      </c>
      <c r="CH1439" s="4">
        <f t="shared" si="519"/>
        <v>0</v>
      </c>
      <c r="CI1439">
        <f>INDEX(FX!$B$114:$AK$132,MATCH(Data!BQ1439,FX!$A$114:$A$132,0),MATCH(Data!D1439,Period,0))</f>
        <v>14616</v>
      </c>
    </row>
    <row r="1440" spans="1:87" x14ac:dyDescent="0.15">
      <c r="A1440" t="s">
        <v>66</v>
      </c>
      <c r="B1440" s="1">
        <f t="shared" ref="B1440" si="525">B1439</f>
        <v>44044</v>
      </c>
      <c r="C1440" t="s">
        <v>109</v>
      </c>
      <c r="D1440" s="1">
        <v>44136</v>
      </c>
      <c r="E1440" s="107">
        <v>0</v>
      </c>
      <c r="F1440" s="107">
        <v>0</v>
      </c>
      <c r="G1440" s="107">
        <v>0</v>
      </c>
      <c r="H1440" s="107">
        <v>0</v>
      </c>
      <c r="I1440" s="107">
        <v>0</v>
      </c>
      <c r="J1440" s="107">
        <v>0</v>
      </c>
      <c r="K1440" s="107">
        <v>0</v>
      </c>
      <c r="L1440" s="107">
        <v>0</v>
      </c>
      <c r="M1440" s="107">
        <v>0</v>
      </c>
      <c r="N1440" s="107">
        <v>0</v>
      </c>
      <c r="O1440" s="107">
        <v>0</v>
      </c>
      <c r="P1440" s="107">
        <v>0</v>
      </c>
      <c r="Q1440" t="str">
        <v>Bebas Handal</v>
      </c>
      <c r="R1440" t="str">
        <v>Bebas Rencana</v>
      </c>
      <c r="S1440" t="str">
        <v>Bebas Aksi</v>
      </c>
      <c r="T1440" t="str">
        <v>Cancer Care</v>
      </c>
      <c r="U1440" t="str">
        <v>Credit Life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 s="4" t="str">
        <v>Traditional</v>
      </c>
      <c r="AX1440" s="4" t="str">
        <v>Traditional</v>
      </c>
      <c r="AY1440" s="4" t="str">
        <v>Traditional</v>
      </c>
      <c r="AZ1440" s="4" t="str">
        <v>Traditional</v>
      </c>
      <c r="BA1440" s="4" t="str">
        <v>Traditional</v>
      </c>
      <c r="BB1440" s="4">
        <v>0</v>
      </c>
      <c r="BC1440" s="4">
        <v>0</v>
      </c>
      <c r="BD1440" s="4">
        <v>0</v>
      </c>
      <c r="BE1440" s="4">
        <v>0</v>
      </c>
      <c r="BF1440" s="4">
        <v>0</v>
      </c>
      <c r="BG1440" s="4">
        <v>1</v>
      </c>
      <c r="BH1440" s="4">
        <v>1</v>
      </c>
      <c r="BI1440" s="4">
        <v>1</v>
      </c>
      <c r="BJ1440" s="4">
        <v>1</v>
      </c>
      <c r="BK1440" s="4">
        <v>1</v>
      </c>
      <c r="BL1440" s="4">
        <v>0</v>
      </c>
      <c r="BM1440" s="4">
        <v>0</v>
      </c>
      <c r="BN1440" s="4">
        <v>0</v>
      </c>
      <c r="BO1440" s="4">
        <v>0</v>
      </c>
      <c r="BP1440" s="4">
        <v>0</v>
      </c>
      <c r="BQ1440" t="str">
        <f>VLOOKUP(A1440,Misc!$A$3:$B$11,2,FALSE)</f>
        <v>IDR</v>
      </c>
      <c r="BR1440">
        <f>INDEX(FX!$B$30:$AK$48,MATCH(Data!BQ1440,FX!$A$30:$A$48,0),MATCH(Data!D1440,Period,0))</f>
        <v>14692.4516129</v>
      </c>
      <c r="BS1440">
        <f t="shared" si="504"/>
        <v>0</v>
      </c>
      <c r="BT1440">
        <f t="shared" si="505"/>
        <v>0</v>
      </c>
      <c r="BU1440">
        <f t="shared" si="506"/>
        <v>0</v>
      </c>
      <c r="BV1440">
        <f t="shared" si="507"/>
        <v>0</v>
      </c>
      <c r="BW1440">
        <f t="shared" si="508"/>
        <v>0</v>
      </c>
      <c r="BX1440">
        <f t="shared" si="509"/>
        <v>0</v>
      </c>
      <c r="BY1440">
        <f t="shared" si="510"/>
        <v>0</v>
      </c>
      <c r="BZ1440">
        <f t="shared" si="511"/>
        <v>0</v>
      </c>
      <c r="CA1440">
        <f t="shared" si="512"/>
        <v>0</v>
      </c>
      <c r="CB1440">
        <f t="shared" si="513"/>
        <v>0</v>
      </c>
      <c r="CC1440">
        <f t="shared" si="514"/>
        <v>0</v>
      </c>
      <c r="CD1440">
        <f t="shared" si="515"/>
        <v>0</v>
      </c>
      <c r="CE1440" s="4" t="str">
        <f t="shared" si="516"/>
        <v/>
      </c>
      <c r="CF1440" s="4">
        <f t="shared" si="517"/>
        <v>0</v>
      </c>
      <c r="CG1440" s="4" t="str">
        <f t="shared" si="518"/>
        <v/>
      </c>
      <c r="CH1440" s="4">
        <f t="shared" si="519"/>
        <v>0</v>
      </c>
      <c r="CI1440">
        <f>INDEX(FX!$B$114:$AK$132,MATCH(Data!BQ1440,FX!$A$114:$A$132,0),MATCH(Data!D1440,Period,0))</f>
        <v>14616</v>
      </c>
    </row>
    <row r="1441" spans="1:87" x14ac:dyDescent="0.15">
      <c r="A1441" t="s">
        <v>66</v>
      </c>
      <c r="B1441" s="1">
        <f t="shared" ref="B1441" si="526">B1440</f>
        <v>44044</v>
      </c>
      <c r="C1441" t="s">
        <v>109</v>
      </c>
      <c r="D1441" s="1">
        <v>44166</v>
      </c>
      <c r="E1441" s="107">
        <v>0</v>
      </c>
      <c r="F1441" s="107">
        <v>0</v>
      </c>
      <c r="G1441" s="107">
        <v>0</v>
      </c>
      <c r="H1441" s="107">
        <v>0</v>
      </c>
      <c r="I1441" s="107">
        <v>0</v>
      </c>
      <c r="J1441" s="107">
        <v>0</v>
      </c>
      <c r="K1441" s="107">
        <v>0</v>
      </c>
      <c r="L1441" s="107">
        <v>0</v>
      </c>
      <c r="M1441" s="107">
        <v>0</v>
      </c>
      <c r="N1441" s="107">
        <v>0</v>
      </c>
      <c r="O1441" s="107">
        <v>0</v>
      </c>
      <c r="P1441" s="107">
        <v>0</v>
      </c>
      <c r="Q1441" t="str">
        <v>Bebas Handal</v>
      </c>
      <c r="R1441" t="str">
        <v>Bebas Rencana</v>
      </c>
      <c r="S1441" t="str">
        <v>Bebas Aksi</v>
      </c>
      <c r="T1441" t="str">
        <v>Cancer Care</v>
      </c>
      <c r="U1441" t="str">
        <v>Credit Life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 s="4" t="str">
        <v>Traditional</v>
      </c>
      <c r="AX1441" s="4" t="str">
        <v>Traditional</v>
      </c>
      <c r="AY1441" s="4" t="str">
        <v>Traditional</v>
      </c>
      <c r="AZ1441" s="4" t="str">
        <v>Traditional</v>
      </c>
      <c r="BA1441" s="4" t="str">
        <v>Traditional</v>
      </c>
      <c r="BB1441" s="4">
        <v>0</v>
      </c>
      <c r="BC1441" s="4">
        <v>0</v>
      </c>
      <c r="BD1441" s="4">
        <v>0</v>
      </c>
      <c r="BE1441" s="4">
        <v>0</v>
      </c>
      <c r="BF1441" s="4">
        <v>0</v>
      </c>
      <c r="BG1441" s="4">
        <v>1</v>
      </c>
      <c r="BH1441" s="4">
        <v>1</v>
      </c>
      <c r="BI1441" s="4">
        <v>1</v>
      </c>
      <c r="BJ1441" s="4">
        <v>1</v>
      </c>
      <c r="BK1441" s="4">
        <v>1</v>
      </c>
      <c r="BL1441" s="4">
        <v>0</v>
      </c>
      <c r="BM1441" s="4">
        <v>0</v>
      </c>
      <c r="BN1441" s="4">
        <v>0</v>
      </c>
      <c r="BO1441" s="4">
        <v>0</v>
      </c>
      <c r="BP1441" s="4">
        <v>0</v>
      </c>
      <c r="BQ1441" t="str">
        <f>VLOOKUP(A1441,Misc!$A$3:$B$11,2,FALSE)</f>
        <v>IDR</v>
      </c>
      <c r="BR1441">
        <f>INDEX(FX!$B$30:$AK$48,MATCH(Data!BQ1441,FX!$A$30:$A$48,0),MATCH(Data!D1441,Period,0))</f>
        <v>14692.4516129</v>
      </c>
      <c r="BS1441">
        <f t="shared" si="504"/>
        <v>0</v>
      </c>
      <c r="BT1441">
        <f t="shared" si="505"/>
        <v>0</v>
      </c>
      <c r="BU1441">
        <f t="shared" si="506"/>
        <v>0</v>
      </c>
      <c r="BV1441">
        <f t="shared" si="507"/>
        <v>0</v>
      </c>
      <c r="BW1441">
        <f t="shared" si="508"/>
        <v>0</v>
      </c>
      <c r="BX1441">
        <f t="shared" si="509"/>
        <v>0</v>
      </c>
      <c r="BY1441">
        <f t="shared" si="510"/>
        <v>0</v>
      </c>
      <c r="BZ1441">
        <f t="shared" si="511"/>
        <v>0</v>
      </c>
      <c r="CA1441">
        <f t="shared" si="512"/>
        <v>0</v>
      </c>
      <c r="CB1441">
        <f t="shared" si="513"/>
        <v>0</v>
      </c>
      <c r="CC1441">
        <f t="shared" si="514"/>
        <v>0</v>
      </c>
      <c r="CD1441">
        <f t="shared" si="515"/>
        <v>0</v>
      </c>
      <c r="CE1441" s="4" t="str">
        <f t="shared" si="516"/>
        <v/>
      </c>
      <c r="CF1441" s="4">
        <f t="shared" si="517"/>
        <v>0</v>
      </c>
      <c r="CG1441" s="4" t="str">
        <f t="shared" si="518"/>
        <v/>
      </c>
      <c r="CH1441" s="4">
        <f t="shared" si="519"/>
        <v>0</v>
      </c>
      <c r="CI1441">
        <f>INDEX(FX!$B$114:$AK$132,MATCH(Data!BQ1441,FX!$A$114:$A$132,0),MATCH(Data!D1441,Period,0))</f>
        <v>14616</v>
      </c>
    </row>
    <row r="1442" spans="1:87" x14ac:dyDescent="0.15">
      <c r="A1442" t="s">
        <v>66</v>
      </c>
      <c r="B1442" s="1">
        <f t="shared" ref="B1442" si="527">B1441</f>
        <v>44044</v>
      </c>
      <c r="C1442" t="s">
        <v>45</v>
      </c>
      <c r="D1442" s="1">
        <v>43831</v>
      </c>
      <c r="E1442">
        <f t="array" ref="E1442:E1453">TRANSPOSE('[17]OVERALL_Key Metrics P1'!$F$6:$Q$6)</f>
        <v>12126.41462635399</v>
      </c>
      <c r="F1442">
        <f t="array" ref="F1442:F1453">TRANSPOSE('[17]OVERALL_Key Metrics P1'!$F$11:$Q$11)</f>
        <v>1672.6500127294553</v>
      </c>
      <c r="G1442">
        <f t="array" ref="G1442:G1453">TRANSPOSE('[17]OVERALL_Key Metrics P1'!$F$16:$Q$16)</f>
        <v>3188.4402370851562</v>
      </c>
      <c r="H1442">
        <f t="array" ref="H1442:H1453">TRANSPOSE('[17]OVERALL_Key Metrics P1'!$F$21:$Q$21)</f>
        <v>-555.03925713558226</v>
      </c>
      <c r="I1442">
        <f t="array" ref="I1442:I1453">TRANSPOSE('[17]OVERALL_Key Metrics P1'!$F$7:$Q$7)</f>
        <v>0</v>
      </c>
      <c r="J1442">
        <f t="array" ref="J1442:J1453">TRANSPOSE('[17]OVERALL_Key Metrics P1'!$F$12:$Q$12)</f>
        <v>0</v>
      </c>
      <c r="K1442">
        <f t="array" ref="K1442:K1453">TRANSPOSE('[17]OVERALL_Key Metrics P1'!$F$17:$Q$17)</f>
        <v>0</v>
      </c>
      <c r="L1442">
        <f t="array" ref="L1442:L1453">TRANSPOSE('[17]OVERALL_Key Metrics P1'!$F$22:$Q$22)</f>
        <v>0</v>
      </c>
      <c r="M1442">
        <f t="array" ref="M1442:M1453">TRANSPOSE('[17]OVERALL_Key Metrics P1'!$F$9:$Q$9)</f>
        <v>17342.8813348</v>
      </c>
      <c r="N1442">
        <f t="array" ref="N1442:N1453">TRANSPOSE('[17]OVERALL_Key Metrics P1'!$F$14:$Q$14)</f>
        <v>5552.2548727071753</v>
      </c>
      <c r="O1442">
        <f t="array" ref="O1442:O1453">TRANSPOSE('[17]OVERALL_Key Metrics P1'!$F$19:$Q$19)</f>
        <v>4068.0286024832931</v>
      </c>
      <c r="P1442">
        <f t="array" ref="P1442:P1453">TRANSPOSE('[17]OVERALL_Key Metrics P1'!$F$24:$Q$24)</f>
        <v>469.88907305096598</v>
      </c>
      <c r="BQ1442" t="str">
        <f>VLOOKUP(A1442,Misc!$A$3:$B$11,2,FALSE)</f>
        <v>IDR</v>
      </c>
      <c r="BR1442">
        <f>INDEX(FX!$B$30:$AK$48,MATCH(Data!BQ1442,FX!$A$30:$A$48,0),MATCH(Data!D1442,Period,0))</f>
        <v>13731.90322581</v>
      </c>
      <c r="BS1442">
        <f t="shared" si="504"/>
        <v>0.88308331532380813</v>
      </c>
      <c r="BT1442">
        <f t="shared" si="505"/>
        <v>0</v>
      </c>
      <c r="BU1442">
        <f t="shared" si="506"/>
        <v>0.1218075881561415</v>
      </c>
      <c r="BV1442">
        <f t="shared" si="507"/>
        <v>0</v>
      </c>
      <c r="BW1442">
        <f t="shared" si="508"/>
        <v>0.23219215753663897</v>
      </c>
      <c r="BX1442">
        <f t="shared" si="509"/>
        <v>0</v>
      </c>
      <c r="BY1442">
        <f t="shared" si="510"/>
        <v>-4.0419688954139298E-2</v>
      </c>
      <c r="BZ1442">
        <f t="shared" si="511"/>
        <v>0</v>
      </c>
      <c r="CA1442">
        <f t="shared" si="512"/>
        <v>0</v>
      </c>
      <c r="CB1442">
        <f t="shared" si="513"/>
        <v>0</v>
      </c>
      <c r="CC1442">
        <f t="shared" si="514"/>
        <v>0</v>
      </c>
      <c r="CD1442">
        <f t="shared" si="515"/>
        <v>0</v>
      </c>
      <c r="CE1442" s="4">
        <f t="shared" si="516"/>
        <v>0.13793442367493627</v>
      </c>
      <c r="CF1442" s="4" t="str">
        <f t="shared" si="517"/>
        <v/>
      </c>
      <c r="CG1442" s="4">
        <f t="shared" si="518"/>
        <v>-0.33183227388368047</v>
      </c>
      <c r="CH1442" s="4" t="str">
        <f t="shared" si="519"/>
        <v/>
      </c>
      <c r="CI1442">
        <f>INDEX(FX!$B$114:$AK$132,MATCH(Data!BQ1442,FX!$A$114:$A$132,0),MATCH(Data!D1442,Period,0))</f>
        <v>14132.996485061512</v>
      </c>
    </row>
    <row r="1443" spans="1:87" x14ac:dyDescent="0.15">
      <c r="A1443" t="s">
        <v>66</v>
      </c>
      <c r="B1443" s="1">
        <f t="shared" ref="B1443" si="528">B1442</f>
        <v>44044</v>
      </c>
      <c r="C1443" t="s">
        <v>45</v>
      </c>
      <c r="D1443" s="1">
        <v>43862</v>
      </c>
      <c r="E1443">
        <v>11974.241524080488</v>
      </c>
      <c r="F1443">
        <v>2290.6635939538478</v>
      </c>
      <c r="G1443">
        <v>3014.484144405882</v>
      </c>
      <c r="H1443">
        <v>92.070494897791292</v>
      </c>
      <c r="I1443">
        <v>0</v>
      </c>
      <c r="J1443">
        <v>0</v>
      </c>
      <c r="K1443">
        <v>0</v>
      </c>
      <c r="L1443">
        <v>0</v>
      </c>
      <c r="M1443">
        <v>17539.125636099998</v>
      </c>
      <c r="N1443">
        <v>6484.7218151554189</v>
      </c>
      <c r="O1443">
        <v>3590.7103344420484</v>
      </c>
      <c r="P1443">
        <v>1227.1343313356731</v>
      </c>
      <c r="BQ1443" t="str">
        <f>VLOOKUP(A1443,Misc!$A$3:$B$11,2,FALSE)</f>
        <v>IDR</v>
      </c>
      <c r="BR1443">
        <f>INDEX(FX!$B$30:$AK$48,MATCH(Data!BQ1443,FX!$A$30:$A$48,0),MATCH(Data!D1443,Period,0))</f>
        <v>13769.724137929999</v>
      </c>
      <c r="BS1443">
        <f t="shared" si="504"/>
        <v>0.86960649350238717</v>
      </c>
      <c r="BT1443">
        <f t="shared" si="505"/>
        <v>0</v>
      </c>
      <c r="BU1443">
        <f t="shared" si="506"/>
        <v>0.16635508242637917</v>
      </c>
      <c r="BV1443">
        <f t="shared" si="507"/>
        <v>0</v>
      </c>
      <c r="BW1443">
        <f t="shared" si="508"/>
        <v>0.21892117185573834</v>
      </c>
      <c r="BX1443">
        <f t="shared" si="509"/>
        <v>0</v>
      </c>
      <c r="BY1443">
        <f t="shared" si="510"/>
        <v>6.6864444033540556E-3</v>
      </c>
      <c r="BZ1443">
        <f t="shared" si="511"/>
        <v>0</v>
      </c>
      <c r="CA1443">
        <f t="shared" si="512"/>
        <v>0</v>
      </c>
      <c r="CB1443">
        <f t="shared" si="513"/>
        <v>0</v>
      </c>
      <c r="CC1443">
        <f t="shared" si="514"/>
        <v>0</v>
      </c>
      <c r="CD1443">
        <f t="shared" si="515"/>
        <v>0</v>
      </c>
      <c r="CE1443" s="4">
        <f t="shared" si="516"/>
        <v>0.19129926428720084</v>
      </c>
      <c r="CF1443" s="4" t="str">
        <f t="shared" si="517"/>
        <v/>
      </c>
      <c r="CG1443" s="4">
        <f t="shared" si="518"/>
        <v>4.0193808964707506E-2</v>
      </c>
      <c r="CH1443" s="4" t="str">
        <f t="shared" si="519"/>
        <v/>
      </c>
      <c r="CI1443">
        <f>INDEX(FX!$B$114:$AK$132,MATCH(Data!BQ1443,FX!$A$114:$A$132,0),MATCH(Data!D1443,Period,0))</f>
        <v>14132.996485061512</v>
      </c>
    </row>
    <row r="1444" spans="1:87" x14ac:dyDescent="0.15">
      <c r="A1444" t="s">
        <v>66</v>
      </c>
      <c r="B1444" s="1">
        <f t="shared" ref="B1444" si="529">B1443</f>
        <v>44044</v>
      </c>
      <c r="C1444" t="s">
        <v>45</v>
      </c>
      <c r="D1444" s="1">
        <v>43891</v>
      </c>
      <c r="E1444">
        <v>8332.7352420759889</v>
      </c>
      <c r="F1444">
        <v>1103.275872724601</v>
      </c>
      <c r="G1444">
        <v>2618.889370718141</v>
      </c>
      <c r="H1444">
        <v>201.76356615112431</v>
      </c>
      <c r="I1444">
        <v>0</v>
      </c>
      <c r="J1444">
        <v>0</v>
      </c>
      <c r="K1444">
        <v>0</v>
      </c>
      <c r="L1444">
        <v>0</v>
      </c>
      <c r="M1444">
        <v>23124.096570374</v>
      </c>
      <c r="N1444">
        <v>8429.1120368315114</v>
      </c>
      <c r="O1444">
        <v>4717.3759590374921</v>
      </c>
      <c r="P1444">
        <v>2006.3990237201708</v>
      </c>
      <c r="BQ1444" t="str">
        <f>VLOOKUP(A1444,Misc!$A$3:$B$11,2,FALSE)</f>
        <v>IDR</v>
      </c>
      <c r="BR1444">
        <f>INDEX(FX!$B$30:$AK$48,MATCH(Data!BQ1444,FX!$A$30:$A$48,0),MATCH(Data!D1444,Period,0))</f>
        <v>15112.51612903</v>
      </c>
      <c r="BS1444">
        <f t="shared" si="504"/>
        <v>0.55137974185975791</v>
      </c>
      <c r="BT1444">
        <f t="shared" si="505"/>
        <v>0</v>
      </c>
      <c r="BU1444">
        <f t="shared" si="506"/>
        <v>7.3004115483145227E-2</v>
      </c>
      <c r="BV1444">
        <f t="shared" si="507"/>
        <v>0</v>
      </c>
      <c r="BW1444">
        <f t="shared" si="508"/>
        <v>0.17329274280723198</v>
      </c>
      <c r="BX1444">
        <f t="shared" si="509"/>
        <v>0</v>
      </c>
      <c r="BY1444">
        <f t="shared" si="510"/>
        <v>1.3350759359227532E-2</v>
      </c>
      <c r="BZ1444">
        <f t="shared" si="511"/>
        <v>0</v>
      </c>
      <c r="CA1444">
        <f t="shared" si="512"/>
        <v>0</v>
      </c>
      <c r="CB1444">
        <f t="shared" si="513"/>
        <v>0</v>
      </c>
      <c r="CC1444">
        <f t="shared" si="514"/>
        <v>0</v>
      </c>
      <c r="CD1444">
        <f t="shared" si="515"/>
        <v>0</v>
      </c>
      <c r="CE1444" s="4">
        <f t="shared" si="516"/>
        <v>0.13240260738798351</v>
      </c>
      <c r="CF1444" s="4" t="str">
        <f t="shared" si="517"/>
        <v/>
      </c>
      <c r="CG1444" s="4">
        <f t="shared" si="518"/>
        <v>0.18287680455918789</v>
      </c>
      <c r="CH1444" s="4" t="str">
        <f t="shared" si="519"/>
        <v/>
      </c>
      <c r="CI1444">
        <f>INDEX(FX!$B$114:$AK$132,MATCH(Data!BQ1444,FX!$A$114:$A$132,0),MATCH(Data!D1444,Period,0))</f>
        <v>14132.996485061512</v>
      </c>
    </row>
    <row r="1445" spans="1:87" x14ac:dyDescent="0.15">
      <c r="A1445" t="s">
        <v>66</v>
      </c>
      <c r="B1445" s="1">
        <f t="shared" ref="B1445" si="530">B1444</f>
        <v>44044</v>
      </c>
      <c r="C1445" t="s">
        <v>45</v>
      </c>
      <c r="D1445" s="1">
        <v>43922</v>
      </c>
      <c r="E1445">
        <v>2659.4481052169995</v>
      </c>
      <c r="F1445">
        <v>866.1338661881565</v>
      </c>
      <c r="G1445">
        <v>1125.6320672690706</v>
      </c>
      <c r="H1445">
        <v>269.01420855891615</v>
      </c>
      <c r="I1445">
        <v>15008.053526369999</v>
      </c>
      <c r="J1445">
        <v>6152.0260501373823</v>
      </c>
      <c r="K1445">
        <v>5373.1617925388464</v>
      </c>
      <c r="L1445">
        <v>2266.2894474198647</v>
      </c>
      <c r="M1445">
        <v>16445.518509173002</v>
      </c>
      <c r="N1445">
        <v>6482.4851929177512</v>
      </c>
      <c r="O1445">
        <v>4379.6011603346269</v>
      </c>
      <c r="P1445">
        <v>1824.5337224822995</v>
      </c>
      <c r="BQ1445" t="str">
        <f>VLOOKUP(A1445,Misc!$A$3:$B$11,2,FALSE)</f>
        <v>IDR</v>
      </c>
      <c r="BR1445">
        <f>INDEX(FX!$B$30:$AK$48,MATCH(Data!BQ1445,FX!$A$30:$A$48,0),MATCH(Data!D1445,Period,0))</f>
        <v>15820.87096774</v>
      </c>
      <c r="BS1445">
        <f t="shared" si="504"/>
        <v>0.16809745244998353</v>
      </c>
      <c r="BT1445">
        <f t="shared" si="505"/>
        <v>0</v>
      </c>
      <c r="BU1445">
        <f t="shared" si="506"/>
        <v>5.4746282170828116E-2</v>
      </c>
      <c r="BV1445">
        <f t="shared" si="507"/>
        <v>0</v>
      </c>
      <c r="BW1445">
        <f t="shared" si="508"/>
        <v>7.114855241309552E-2</v>
      </c>
      <c r="BX1445">
        <f t="shared" si="509"/>
        <v>0</v>
      </c>
      <c r="BY1445">
        <f t="shared" si="510"/>
        <v>1.7003754667328827E-2</v>
      </c>
      <c r="BZ1445">
        <f t="shared" si="511"/>
        <v>0</v>
      </c>
      <c r="CA1445">
        <f t="shared" si="512"/>
        <v>1.0619158889789164</v>
      </c>
      <c r="CB1445">
        <f t="shared" si="513"/>
        <v>0.43529523669237691</v>
      </c>
      <c r="CC1445">
        <f t="shared" si="514"/>
        <v>0.38018560311808214</v>
      </c>
      <c r="CD1445">
        <f t="shared" si="515"/>
        <v>0.16035449027496174</v>
      </c>
      <c r="CE1445" s="4">
        <f t="shared" si="516"/>
        <v>0.32568180762357224</v>
      </c>
      <c r="CF1445" s="4" t="str">
        <f t="shared" si="517"/>
        <v/>
      </c>
      <c r="CG1445" s="4">
        <f t="shared" si="518"/>
        <v>0.31059195242283283</v>
      </c>
      <c r="CH1445" s="4" t="str">
        <f t="shared" si="519"/>
        <v/>
      </c>
      <c r="CI1445">
        <f>INDEX(FX!$B$114:$AK$132,MATCH(Data!BQ1445,FX!$A$114:$A$132,0),MATCH(Data!D1445,Period,0))</f>
        <v>14132.996485061512</v>
      </c>
    </row>
    <row r="1446" spans="1:87" x14ac:dyDescent="0.15">
      <c r="A1446" t="s">
        <v>66</v>
      </c>
      <c r="B1446" s="1">
        <f t="shared" ref="B1446" si="531">B1445</f>
        <v>44044</v>
      </c>
      <c r="C1446" t="s">
        <v>45</v>
      </c>
      <c r="D1446" s="1">
        <v>43952</v>
      </c>
      <c r="E1446">
        <v>2750.7937145670003</v>
      </c>
      <c r="F1446">
        <v>797.40596982331533</v>
      </c>
      <c r="G1446">
        <v>1249.9596196707002</v>
      </c>
      <c r="H1446">
        <v>287.98207368834142</v>
      </c>
      <c r="I1446">
        <v>13132.046835109997</v>
      </c>
      <c r="J1446">
        <v>5382.4235906137865</v>
      </c>
      <c r="K1446">
        <v>4701.5165683229534</v>
      </c>
      <c r="L1446">
        <v>1983.0032664830187</v>
      </c>
      <c r="M1446">
        <v>13532.2213109</v>
      </c>
      <c r="N1446">
        <v>5271.1731920958318</v>
      </c>
      <c r="O1446">
        <v>3863.520044019815</v>
      </c>
      <c r="P1446">
        <v>1466.314458225618</v>
      </c>
      <c r="BQ1446" t="str">
        <f>VLOOKUP(A1446,Misc!$A$3:$B$11,2,FALSE)</f>
        <v>IDR</v>
      </c>
      <c r="BR1446">
        <f>INDEX(FX!$B$30:$AK$48,MATCH(Data!BQ1446,FX!$A$30:$A$48,0),MATCH(Data!D1446,Period,0))</f>
        <v>14837.54839</v>
      </c>
      <c r="BS1446">
        <f t="shared" si="504"/>
        <v>0.1853940854825411</v>
      </c>
      <c r="BT1446">
        <f t="shared" si="505"/>
        <v>0</v>
      </c>
      <c r="BU1446">
        <f t="shared" si="506"/>
        <v>5.3742434320264099E-2</v>
      </c>
      <c r="BV1446">
        <f t="shared" si="507"/>
        <v>0</v>
      </c>
      <c r="BW1446">
        <f t="shared" si="508"/>
        <v>8.4243002065835237E-2</v>
      </c>
      <c r="BX1446">
        <f t="shared" si="509"/>
        <v>0</v>
      </c>
      <c r="BY1446">
        <f t="shared" si="510"/>
        <v>1.940900653658063E-2</v>
      </c>
      <c r="BZ1446">
        <f t="shared" si="511"/>
        <v>0</v>
      </c>
      <c r="CA1446">
        <f t="shared" si="512"/>
        <v>0.92917640282373859</v>
      </c>
      <c r="CB1446">
        <f t="shared" si="513"/>
        <v>0.38084093463852298</v>
      </c>
      <c r="CC1446">
        <f t="shared" si="514"/>
        <v>0.33266240271781194</v>
      </c>
      <c r="CD1446">
        <f t="shared" si="515"/>
        <v>0.14031017898992904</v>
      </c>
      <c r="CE1446" s="4">
        <f t="shared" si="516"/>
        <v>0.28988214041663762</v>
      </c>
      <c r="CF1446" s="4" t="str">
        <f t="shared" si="517"/>
        <v/>
      </c>
      <c r="CG1446" s="4">
        <f t="shared" si="518"/>
        <v>0.36114863016657728</v>
      </c>
      <c r="CH1446" s="4" t="str">
        <f t="shared" si="519"/>
        <v/>
      </c>
      <c r="CI1446">
        <f>INDEX(FX!$B$114:$AK$132,MATCH(Data!BQ1446,FX!$A$114:$A$132,0),MATCH(Data!D1446,Period,0))</f>
        <v>14132.996485061512</v>
      </c>
    </row>
    <row r="1447" spans="1:87" x14ac:dyDescent="0.15">
      <c r="A1447" t="s">
        <v>66</v>
      </c>
      <c r="B1447" s="1">
        <f t="shared" ref="B1447" si="532">B1446</f>
        <v>44044</v>
      </c>
      <c r="C1447" t="s">
        <v>45</v>
      </c>
      <c r="D1447" s="1">
        <v>43983</v>
      </c>
      <c r="E1447">
        <v>7585.6313649219992</v>
      </c>
      <c r="F1447">
        <v>1406.5443671305366</v>
      </c>
      <c r="G1447">
        <v>1629.9343280436692</v>
      </c>
      <c r="H1447">
        <v>334.90303547197448</v>
      </c>
      <c r="I1447">
        <v>17822.063561385003</v>
      </c>
      <c r="J1447">
        <v>7305.6473094189187</v>
      </c>
      <c r="K1447">
        <v>6380.6296282506491</v>
      </c>
      <c r="L1447">
        <v>2691.218718799671</v>
      </c>
      <c r="M1447">
        <v>11361.961180017999</v>
      </c>
      <c r="N1447">
        <v>4345.1485457887266</v>
      </c>
      <c r="O1447">
        <v>3021.1078515118652</v>
      </c>
      <c r="P1447">
        <v>1137.9330436851849</v>
      </c>
      <c r="BQ1447" t="str">
        <f>VLOOKUP(A1447,Misc!$A$3:$B$11,2,FALSE)</f>
        <v>IDR</v>
      </c>
      <c r="BR1447">
        <f>INDEX(FX!$B$30:$AK$48,MATCH(Data!BQ1447,FX!$A$30:$A$48,0),MATCH(Data!D1447,Period,0))</f>
        <v>14121.866666669999</v>
      </c>
      <c r="BS1447">
        <f t="shared" si="504"/>
        <v>0.53715500535247063</v>
      </c>
      <c r="BT1447">
        <f t="shared" si="505"/>
        <v>0</v>
      </c>
      <c r="BU1447">
        <f t="shared" si="506"/>
        <v>9.9600456535269513E-2</v>
      </c>
      <c r="BV1447">
        <f t="shared" si="507"/>
        <v>0</v>
      </c>
      <c r="BW1447">
        <f t="shared" si="508"/>
        <v>0.11541918405805308</v>
      </c>
      <c r="BX1447">
        <f t="shared" si="509"/>
        <v>0</v>
      </c>
      <c r="BY1447">
        <f t="shared" si="510"/>
        <v>2.3715210133119474E-2</v>
      </c>
      <c r="BZ1447">
        <f t="shared" si="511"/>
        <v>0</v>
      </c>
      <c r="CA1447">
        <f t="shared" si="512"/>
        <v>1.2610251180790153</v>
      </c>
      <c r="CB1447">
        <f t="shared" si="513"/>
        <v>0.51692132784020295</v>
      </c>
      <c r="CC1447">
        <f t="shared" si="514"/>
        <v>0.45147040367518199</v>
      </c>
      <c r="CD1447">
        <f t="shared" si="515"/>
        <v>0.19042095720070915</v>
      </c>
      <c r="CE1447" s="4">
        <f t="shared" si="516"/>
        <v>0.18542218827489773</v>
      </c>
      <c r="CF1447" s="4" t="str">
        <f t="shared" si="517"/>
        <v/>
      </c>
      <c r="CG1447" s="4">
        <f t="shared" si="518"/>
        <v>0.23810342801713646</v>
      </c>
      <c r="CH1447" s="4" t="str">
        <f t="shared" si="519"/>
        <v/>
      </c>
      <c r="CI1447">
        <f>INDEX(FX!$B$114:$AK$132,MATCH(Data!BQ1447,FX!$A$114:$A$132,0),MATCH(Data!D1447,Period,0))</f>
        <v>14132.996485061512</v>
      </c>
    </row>
    <row r="1448" spans="1:87" x14ac:dyDescent="0.15">
      <c r="A1448" t="s">
        <v>66</v>
      </c>
      <c r="B1448" s="1">
        <f t="shared" ref="B1448" si="533">B1447</f>
        <v>44044</v>
      </c>
      <c r="C1448" t="s">
        <v>45</v>
      </c>
      <c r="D1448" s="1">
        <v>44013</v>
      </c>
      <c r="E1448">
        <v>18721.531417329992</v>
      </c>
      <c r="F1448">
        <v>2503.872507510976</v>
      </c>
      <c r="G1448">
        <v>3370.6056372964104</v>
      </c>
      <c r="H1448">
        <v>477.11850081635004</v>
      </c>
      <c r="I1448">
        <v>21629.253610939999</v>
      </c>
      <c r="J1448">
        <v>8889.134228380457</v>
      </c>
      <c r="K1448">
        <v>7772.7469905865837</v>
      </c>
      <c r="L1448">
        <v>3281.5801034649435</v>
      </c>
      <c r="M1448">
        <v>14735.129918111001</v>
      </c>
      <c r="N1448">
        <v>5463.295260152343</v>
      </c>
      <c r="O1448">
        <v>3433.6800981289994</v>
      </c>
      <c r="P1448">
        <v>1248.1670913192327</v>
      </c>
      <c r="BQ1448" t="str">
        <f>VLOOKUP(A1448,Misc!$A$3:$B$11,2,FALSE)</f>
        <v>IDR</v>
      </c>
      <c r="BR1448">
        <f>INDEX(FX!$B$30:$AK$48,MATCH(Data!BQ1448,FX!$A$30:$A$48,0),MATCH(Data!D1448,Period,0))</f>
        <v>14547.96774194</v>
      </c>
      <c r="BS1448">
        <f t="shared" si="504"/>
        <v>1.2868829344017667</v>
      </c>
      <c r="BT1448">
        <f t="shared" si="505"/>
        <v>0</v>
      </c>
      <c r="BU1448">
        <f t="shared" si="506"/>
        <v>0.17211149707822213</v>
      </c>
      <c r="BV1448">
        <f t="shared" si="507"/>
        <v>0</v>
      </c>
      <c r="BW1448">
        <f t="shared" si="508"/>
        <v>0.23168910579718768</v>
      </c>
      <c r="BX1448">
        <f t="shared" si="509"/>
        <v>0</v>
      </c>
      <c r="BY1448">
        <f t="shared" si="510"/>
        <v>3.2796230324382433E-2</v>
      </c>
      <c r="BZ1448">
        <f t="shared" si="511"/>
        <v>0</v>
      </c>
      <c r="CA1448">
        <f t="shared" si="512"/>
        <v>1.4798339908962779</v>
      </c>
      <c r="CB1448">
        <f t="shared" si="513"/>
        <v>0.60817831338125727</v>
      </c>
      <c r="CC1448">
        <f t="shared" si="514"/>
        <v>0.5317971394763672</v>
      </c>
      <c r="CD1448">
        <f t="shared" si="515"/>
        <v>0.22451971151237982</v>
      </c>
      <c r="CE1448" s="4">
        <f t="shared" si="516"/>
        <v>0.13374293222579067</v>
      </c>
      <c r="CF1448" s="4" t="str">
        <f t="shared" si="517"/>
        <v/>
      </c>
      <c r="CG1448" s="4">
        <f t="shared" si="518"/>
        <v>0.19055223434304933</v>
      </c>
      <c r="CH1448" s="4" t="str">
        <f t="shared" si="519"/>
        <v/>
      </c>
      <c r="CI1448">
        <f>INDEX(FX!$B$114:$AK$132,MATCH(Data!BQ1448,FX!$A$114:$A$132,0),MATCH(Data!D1448,Period,0))</f>
        <v>14616</v>
      </c>
    </row>
    <row r="1449" spans="1:87" x14ac:dyDescent="0.15">
      <c r="A1449" t="s">
        <v>66</v>
      </c>
      <c r="B1449" s="1">
        <f t="shared" ref="B1449" si="534">B1448</f>
        <v>44044</v>
      </c>
      <c r="C1449" t="s">
        <v>45</v>
      </c>
      <c r="D1449" s="1">
        <v>44044</v>
      </c>
      <c r="E1449">
        <v>18037.31484723098</v>
      </c>
      <c r="F1449">
        <v>2609.9146945583425</v>
      </c>
      <c r="G1449">
        <v>3125.4100945911773</v>
      </c>
      <c r="H1449">
        <v>659.24878134980179</v>
      </c>
      <c r="I1449">
        <v>13518.283507190001</v>
      </c>
      <c r="J1449">
        <v>5556.6122961805468</v>
      </c>
      <c r="K1449">
        <v>4857.9668692653549</v>
      </c>
      <c r="L1449">
        <v>2050.9875646690166</v>
      </c>
      <c r="M1449">
        <v>16497.74529278</v>
      </c>
      <c r="N1449">
        <v>6896.7773677506993</v>
      </c>
      <c r="O1449">
        <v>4092.5435593101183</v>
      </c>
      <c r="P1449">
        <v>1658.5062219415536</v>
      </c>
      <c r="BQ1449" t="str">
        <f>VLOOKUP(A1449,Misc!$A$3:$B$11,2,FALSE)</f>
        <v>IDR</v>
      </c>
      <c r="BR1449">
        <f>INDEX(FX!$B$30:$AK$48,MATCH(Data!BQ1449,FX!$A$30:$A$48,0),MATCH(Data!D1449,Period,0))</f>
        <v>14692.4516129</v>
      </c>
      <c r="BS1449">
        <f t="shared" si="504"/>
        <v>1.2276586183475455</v>
      </c>
      <c r="BT1449">
        <f t="shared" si="505"/>
        <v>0</v>
      </c>
      <c r="BU1449">
        <f t="shared" si="506"/>
        <v>0.17763643286507969</v>
      </c>
      <c r="BV1449">
        <f t="shared" si="507"/>
        <v>0</v>
      </c>
      <c r="BW1449">
        <f t="shared" si="508"/>
        <v>0.21272216352559306</v>
      </c>
      <c r="BX1449">
        <f t="shared" si="509"/>
        <v>0</v>
      </c>
      <c r="BY1449">
        <f t="shared" si="510"/>
        <v>4.4869896373929873E-2</v>
      </c>
      <c r="BZ1449">
        <f t="shared" si="511"/>
        <v>0</v>
      </c>
      <c r="CA1449">
        <f t="shared" si="512"/>
        <v>0.9248962443342913</v>
      </c>
      <c r="CB1449">
        <f t="shared" si="513"/>
        <v>0.38017325507529742</v>
      </c>
      <c r="CC1449">
        <f t="shared" si="514"/>
        <v>0.33237321218290605</v>
      </c>
      <c r="CD1449">
        <f t="shared" si="515"/>
        <v>0.14032481969547186</v>
      </c>
      <c r="CE1449" s="4">
        <f t="shared" si="516"/>
        <v>0.14469530063999558</v>
      </c>
      <c r="CF1449" s="4" t="str">
        <f t="shared" si="517"/>
        <v/>
      </c>
      <c r="CG1449" s="4">
        <f t="shared" si="518"/>
        <v>0.25259399578244141</v>
      </c>
      <c r="CH1449" s="4" t="str">
        <f t="shared" si="519"/>
        <v/>
      </c>
      <c r="CI1449">
        <f>INDEX(FX!$B$114:$AK$132,MATCH(Data!BQ1449,FX!$A$114:$A$132,0),MATCH(Data!D1449,Period,0))</f>
        <v>14616</v>
      </c>
    </row>
    <row r="1450" spans="1:87" x14ac:dyDescent="0.15">
      <c r="A1450" t="s">
        <v>66</v>
      </c>
      <c r="B1450" s="1">
        <f t="shared" ref="B1450" si="535">B1449</f>
        <v>44044</v>
      </c>
      <c r="C1450" t="s">
        <v>45</v>
      </c>
      <c r="D1450" s="1">
        <v>44075</v>
      </c>
      <c r="E1450">
        <v>18160</v>
      </c>
      <c r="F1450">
        <v>4630.7200733742411</v>
      </c>
      <c r="G1450">
        <v>6746.2799693655543</v>
      </c>
      <c r="H1450">
        <v>1888.3107909123264</v>
      </c>
      <c r="I1450">
        <v>27036.5670135</v>
      </c>
      <c r="J1450">
        <v>11111.772901277542</v>
      </c>
      <c r="K1450">
        <v>9715.9337381644909</v>
      </c>
      <c r="L1450">
        <v>4101.9751293273794</v>
      </c>
      <c r="M1450">
        <v>13518.145001266001</v>
      </c>
      <c r="N1450">
        <v>5689.2169617572144</v>
      </c>
      <c r="O1450">
        <v>4106.9185069607884</v>
      </c>
      <c r="P1450">
        <v>1637.2236710661393</v>
      </c>
      <c r="BQ1450" t="str">
        <f>VLOOKUP(A1450,Misc!$A$3:$B$11,2,FALSE)</f>
        <v>IDR</v>
      </c>
      <c r="BR1450">
        <f>INDEX(FX!$B$30:$AK$48,MATCH(Data!BQ1450,FX!$A$30:$A$48,0),MATCH(Data!D1450,Period,0))</f>
        <v>14692.4516129</v>
      </c>
      <c r="BS1450">
        <f t="shared" si="504"/>
        <v>0</v>
      </c>
      <c r="BT1450">
        <f t="shared" si="505"/>
        <v>1.2360088349078167</v>
      </c>
      <c r="BU1450">
        <f t="shared" si="506"/>
        <v>0</v>
      </c>
      <c r="BV1450">
        <f t="shared" si="507"/>
        <v>0.31517681292266159</v>
      </c>
      <c r="BW1450">
        <f t="shared" si="508"/>
        <v>0</v>
      </c>
      <c r="BX1450">
        <f t="shared" si="509"/>
        <v>0.4591663901375253</v>
      </c>
      <c r="BY1450">
        <f t="shared" si="510"/>
        <v>0</v>
      </c>
      <c r="BZ1450">
        <f t="shared" si="511"/>
        <v>0.12852251214864549</v>
      </c>
      <c r="CA1450">
        <f t="shared" si="512"/>
        <v>1.8497924886083743</v>
      </c>
      <c r="CB1450">
        <f t="shared" si="513"/>
        <v>0.76024718810054337</v>
      </c>
      <c r="CC1450">
        <f t="shared" si="514"/>
        <v>0.66474642434075604</v>
      </c>
      <c r="CD1450">
        <f t="shared" si="515"/>
        <v>0.28064963939021481</v>
      </c>
      <c r="CE1450" s="4" t="str">
        <f t="shared" si="516"/>
        <v/>
      </c>
      <c r="CF1450" s="4">
        <f t="shared" si="517"/>
        <v>0.25499559875408812</v>
      </c>
      <c r="CG1450" s="4" t="str">
        <f t="shared" si="518"/>
        <v/>
      </c>
      <c r="CH1450" s="4">
        <f t="shared" si="519"/>
        <v>0.40777908424431741</v>
      </c>
      <c r="CI1450">
        <f>INDEX(FX!$B$114:$AK$132,MATCH(Data!BQ1450,FX!$A$114:$A$132,0),MATCH(Data!D1450,Period,0))</f>
        <v>14616</v>
      </c>
    </row>
    <row r="1451" spans="1:87" x14ac:dyDescent="0.15">
      <c r="A1451" t="s">
        <v>66</v>
      </c>
      <c r="B1451" s="1">
        <f t="shared" ref="B1451" si="536">B1450</f>
        <v>44044</v>
      </c>
      <c r="C1451" t="s">
        <v>45</v>
      </c>
      <c r="D1451" s="1">
        <v>44105</v>
      </c>
      <c r="E1451">
        <v>18640</v>
      </c>
      <c r="F1451">
        <v>4762.3946646434488</v>
      </c>
      <c r="G1451">
        <v>6716.4645958239626</v>
      </c>
      <c r="H1451">
        <v>1908.6156654455194</v>
      </c>
      <c r="I1451">
        <v>20336.986389619997</v>
      </c>
      <c r="J1451">
        <v>8318.967470596599</v>
      </c>
      <c r="K1451">
        <v>7209.3575413864137</v>
      </c>
      <c r="L1451">
        <v>3028.790437829678</v>
      </c>
      <c r="M1451">
        <v>14500.552182700001</v>
      </c>
      <c r="N1451">
        <v>5956.386176676122</v>
      </c>
      <c r="O1451">
        <v>3333.1910037212665</v>
      </c>
      <c r="P1451">
        <v>1632.0363628097157</v>
      </c>
      <c r="BQ1451" t="str">
        <f>VLOOKUP(A1451,Misc!$A$3:$B$11,2,FALSE)</f>
        <v>IDR</v>
      </c>
      <c r="BR1451">
        <f>INDEX(FX!$B$30:$AK$48,MATCH(Data!BQ1451,FX!$A$30:$A$48,0),MATCH(Data!D1451,Period,0))</f>
        <v>14692.4516129</v>
      </c>
      <c r="BS1451">
        <f t="shared" si="504"/>
        <v>0</v>
      </c>
      <c r="BT1451">
        <f t="shared" si="505"/>
        <v>1.2686786719538381</v>
      </c>
      <c r="BU1451">
        <f t="shared" si="506"/>
        <v>0</v>
      </c>
      <c r="BV1451">
        <f t="shared" si="507"/>
        <v>0.32413887008905018</v>
      </c>
      <c r="BW1451">
        <f t="shared" si="508"/>
        <v>0</v>
      </c>
      <c r="BX1451">
        <f t="shared" si="509"/>
        <v>0.45713709139779601</v>
      </c>
      <c r="BY1451">
        <f t="shared" si="510"/>
        <v>0</v>
      </c>
      <c r="BZ1451">
        <f t="shared" si="511"/>
        <v>0.12990450577831075</v>
      </c>
      <c r="CA1451">
        <f t="shared" si="512"/>
        <v>1.3914194300506293</v>
      </c>
      <c r="CB1451">
        <f t="shared" si="513"/>
        <v>0.56916854615466606</v>
      </c>
      <c r="CC1451">
        <f t="shared" si="514"/>
        <v>0.4932510633132467</v>
      </c>
      <c r="CD1451">
        <f t="shared" si="515"/>
        <v>0.20722430472288436</v>
      </c>
      <c r="CE1451" s="4" t="str">
        <f t="shared" si="516"/>
        <v/>
      </c>
      <c r="CF1451" s="4">
        <f t="shared" si="517"/>
        <v>0.25549327600018507</v>
      </c>
      <c r="CG1451" s="4" t="str">
        <f t="shared" si="518"/>
        <v/>
      </c>
      <c r="CH1451" s="4">
        <f t="shared" si="519"/>
        <v>0.40076805889593642</v>
      </c>
      <c r="CI1451">
        <f>INDEX(FX!$B$114:$AK$132,MATCH(Data!BQ1451,FX!$A$114:$A$132,0),MATCH(Data!D1451,Period,0))</f>
        <v>14616</v>
      </c>
    </row>
    <row r="1452" spans="1:87" x14ac:dyDescent="0.15">
      <c r="A1452" t="s">
        <v>66</v>
      </c>
      <c r="B1452" s="1">
        <f t="shared" ref="B1452" si="537">B1451</f>
        <v>44044</v>
      </c>
      <c r="C1452" t="s">
        <v>45</v>
      </c>
      <c r="D1452" s="1">
        <v>44136</v>
      </c>
      <c r="E1452">
        <v>15575.3</v>
      </c>
      <c r="F1452">
        <v>3980.4238756710847</v>
      </c>
      <c r="G1452">
        <v>5590.2942364647324</v>
      </c>
      <c r="H1452">
        <v>1591.7298356471274</v>
      </c>
      <c r="I1452">
        <v>21558.10814579</v>
      </c>
      <c r="J1452">
        <v>8896.2809609300912</v>
      </c>
      <c r="K1452">
        <v>7789.8935721139351</v>
      </c>
      <c r="L1452">
        <v>3294.2570644782527</v>
      </c>
      <c r="M1452">
        <v>14414.888272132999</v>
      </c>
      <c r="N1452">
        <v>5564.32809978349</v>
      </c>
      <c r="O1452">
        <v>2560.0236757106145</v>
      </c>
      <c r="P1452">
        <v>1294.9000860144133</v>
      </c>
      <c r="BQ1452" t="str">
        <f>VLOOKUP(A1452,Misc!$A$3:$B$11,2,FALSE)</f>
        <v>IDR</v>
      </c>
      <c r="BR1452">
        <f>INDEX(FX!$B$30:$AK$48,MATCH(Data!BQ1452,FX!$A$30:$A$48,0),MATCH(Data!D1452,Period,0))</f>
        <v>14692.4516129</v>
      </c>
      <c r="BS1452">
        <f t="shared" si="504"/>
        <v>0</v>
      </c>
      <c r="BT1452">
        <f t="shared" si="505"/>
        <v>1.0600885686310415</v>
      </c>
      <c r="BU1452">
        <f t="shared" si="506"/>
        <v>0</v>
      </c>
      <c r="BV1452">
        <f t="shared" si="507"/>
        <v>0.2709162487338917</v>
      </c>
      <c r="BW1452">
        <f t="shared" si="508"/>
        <v>0</v>
      </c>
      <c r="BX1452">
        <f t="shared" si="509"/>
        <v>0.38048750363461764</v>
      </c>
      <c r="BY1452">
        <f t="shared" si="510"/>
        <v>0</v>
      </c>
      <c r="BZ1452">
        <f t="shared" si="511"/>
        <v>0.1083365715664216</v>
      </c>
      <c r="CA1452">
        <f t="shared" si="512"/>
        <v>1.4749663482341271</v>
      </c>
      <c r="CB1452">
        <f t="shared" si="513"/>
        <v>0.60866727975712176</v>
      </c>
      <c r="CC1452">
        <f t="shared" si="514"/>
        <v>0.53297027723822765</v>
      </c>
      <c r="CD1452">
        <f t="shared" si="515"/>
        <v>0.22538704600973267</v>
      </c>
      <c r="CE1452" s="4" t="str">
        <f t="shared" si="516"/>
        <v/>
      </c>
      <c r="CF1452" s="4">
        <f t="shared" si="517"/>
        <v>0.2555600133333602</v>
      </c>
      <c r="CG1452" s="4" t="str">
        <f t="shared" si="518"/>
        <v/>
      </c>
      <c r="CH1452" s="4">
        <f t="shared" si="519"/>
        <v>0.39988953070450756</v>
      </c>
      <c r="CI1452">
        <f>INDEX(FX!$B$114:$AK$132,MATCH(Data!BQ1452,FX!$A$114:$A$132,0),MATCH(Data!D1452,Period,0))</f>
        <v>14616</v>
      </c>
    </row>
    <row r="1453" spans="1:87" x14ac:dyDescent="0.15">
      <c r="A1453" t="s">
        <v>66</v>
      </c>
      <c r="B1453" s="1">
        <f t="shared" ref="B1453" si="538">B1452</f>
        <v>44044</v>
      </c>
      <c r="C1453" t="s">
        <v>45</v>
      </c>
      <c r="D1453" s="1">
        <v>44166</v>
      </c>
      <c r="E1453">
        <v>15403.93</v>
      </c>
      <c r="F1453">
        <v>3917.0803131293505</v>
      </c>
      <c r="G1453">
        <v>6024.6219715658835</v>
      </c>
      <c r="H1453">
        <v>1649.1995277005412</v>
      </c>
      <c r="I1453">
        <v>28399.979700820004</v>
      </c>
      <c r="J1453">
        <v>11780.757393267091</v>
      </c>
      <c r="K1453">
        <v>10380.284217186816</v>
      </c>
      <c r="L1453">
        <v>4406.6340058832657</v>
      </c>
      <c r="M1453">
        <v>13447.756138033999</v>
      </c>
      <c r="N1453">
        <v>5767.5263339215662</v>
      </c>
      <c r="O1453">
        <v>3589.6084525409069</v>
      </c>
      <c r="P1453">
        <v>2177.8893973408021</v>
      </c>
      <c r="BQ1453" t="str">
        <f>VLOOKUP(A1453,Misc!$A$3:$B$11,2,FALSE)</f>
        <v>IDR</v>
      </c>
      <c r="BR1453">
        <f>INDEX(FX!$B$30:$AK$48,MATCH(Data!BQ1453,FX!$A$30:$A$48,0),MATCH(Data!D1453,Period,0))</f>
        <v>14692.4516129</v>
      </c>
      <c r="BS1453">
        <f t="shared" si="504"/>
        <v>0</v>
      </c>
      <c r="BT1453">
        <f t="shared" si="505"/>
        <v>1.0484247561840068</v>
      </c>
      <c r="BU1453">
        <f t="shared" si="506"/>
        <v>0</v>
      </c>
      <c r="BV1453">
        <f t="shared" si="507"/>
        <v>0.26660494901273973</v>
      </c>
      <c r="BW1453">
        <f t="shared" si="508"/>
        <v>0</v>
      </c>
      <c r="BX1453">
        <f t="shared" si="509"/>
        <v>0.41004878765612229</v>
      </c>
      <c r="BY1453">
        <f t="shared" si="510"/>
        <v>0</v>
      </c>
      <c r="BZ1453">
        <f t="shared" si="511"/>
        <v>0.11224808297156759</v>
      </c>
      <c r="CA1453">
        <f t="shared" si="512"/>
        <v>1.9430746921743298</v>
      </c>
      <c r="CB1453">
        <f t="shared" si="513"/>
        <v>0.80601788404947261</v>
      </c>
      <c r="CC1453">
        <f t="shared" si="514"/>
        <v>0.71020006959406234</v>
      </c>
      <c r="CD1453">
        <f t="shared" si="515"/>
        <v>0.30149384276705432</v>
      </c>
      <c r="CE1453" s="4" t="str">
        <f t="shared" si="516"/>
        <v/>
      </c>
      <c r="CF1453" s="4">
        <f t="shared" si="517"/>
        <v>0.25429097075417445</v>
      </c>
      <c r="CG1453" s="4" t="str">
        <f t="shared" si="518"/>
        <v/>
      </c>
      <c r="CH1453" s="4">
        <f t="shared" si="519"/>
        <v>0.42102775431300715</v>
      </c>
      <c r="CI1453">
        <f>INDEX(FX!$B$114:$AK$132,MATCH(Data!BQ1453,FX!$A$114:$A$132,0),MATCH(Data!D1453,Period,0))</f>
        <v>14616</v>
      </c>
    </row>
  </sheetData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9462E-ABFD-4E70-986C-2A33FED3EBF3}">
  <dimension ref="A1:H1"/>
  <sheetViews>
    <sheetView workbookViewId="0">
      <selection activeCell="G36" sqref="G36"/>
    </sheetView>
  </sheetViews>
  <sheetFormatPr defaultRowHeight="13.5" x14ac:dyDescent="0.15"/>
  <sheetData>
    <row r="1" spans="1:8" x14ac:dyDescent="0.15">
      <c r="A1" t="s">
        <v>0</v>
      </c>
      <c r="B1" t="s">
        <v>1</v>
      </c>
      <c r="C1" t="s">
        <v>335</v>
      </c>
      <c r="D1" t="s">
        <v>165</v>
      </c>
      <c r="E1" t="s">
        <v>106</v>
      </c>
      <c r="F1" t="s">
        <v>336</v>
      </c>
      <c r="G1" t="s">
        <v>337</v>
      </c>
      <c r="H1" t="s">
        <v>338</v>
      </c>
    </row>
  </sheetData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64133-CFEC-406A-B2FB-66D1699256F9}">
  <dimension ref="A1:F1"/>
  <sheetViews>
    <sheetView workbookViewId="0">
      <selection activeCell="G18" sqref="G18"/>
    </sheetView>
  </sheetViews>
  <sheetFormatPr defaultRowHeight="13.5" x14ac:dyDescent="0.15"/>
  <cols>
    <col min="1" max="1" width="14.625" customWidth="1"/>
  </cols>
  <sheetData>
    <row r="1" spans="1:6" x14ac:dyDescent="0.15">
      <c r="A1" t="s">
        <v>339</v>
      </c>
      <c r="B1" t="s">
        <v>340</v>
      </c>
      <c r="C1" t="s">
        <v>0</v>
      </c>
      <c r="D1" t="s">
        <v>341</v>
      </c>
      <c r="E1" t="s">
        <v>342</v>
      </c>
      <c r="F1" t="s">
        <v>343</v>
      </c>
    </row>
  </sheetData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15338-5324-4B7A-9A09-D6D153394EAC}">
  <dimension ref="A1:AL132"/>
  <sheetViews>
    <sheetView zoomScale="85" zoomScaleNormal="85" workbookViewId="0">
      <pane xSplit="1" ySplit="7" topLeftCell="AC8" activePane="bottomRight" state="frozen"/>
      <selection activeCell="AH9" sqref="AH9"/>
      <selection pane="topRight" activeCell="AH9" sqref="AH9"/>
      <selection pane="bottomLeft" activeCell="AH9" sqref="AH9"/>
      <selection pane="bottomRight" activeCell="AH9" sqref="AH9"/>
    </sheetView>
  </sheetViews>
  <sheetFormatPr defaultRowHeight="13.5" x14ac:dyDescent="0.15"/>
  <cols>
    <col min="1" max="1" width="25" style="46" customWidth="1"/>
    <col min="2" max="3" width="25.625" style="8" bestFit="1" customWidth="1" collapsed="1"/>
    <col min="4" max="7" width="25.625" style="8" bestFit="1" customWidth="1"/>
    <col min="8" max="25" width="28.625" style="8" customWidth="1"/>
    <col min="26" max="38" width="28.625" style="10" customWidth="1"/>
  </cols>
  <sheetData>
    <row r="1" spans="1:38" x14ac:dyDescent="0.15">
      <c r="A1" s="42" t="s">
        <v>279</v>
      </c>
      <c r="B1" s="44"/>
      <c r="C1" s="44"/>
      <c r="D1" s="44"/>
      <c r="E1" s="44"/>
      <c r="F1" s="44"/>
      <c r="G1" s="45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>
        <v>43830</v>
      </c>
      <c r="Z1" s="43">
        <v>43861</v>
      </c>
      <c r="AA1" s="43">
        <v>43889</v>
      </c>
      <c r="AB1" s="43">
        <v>43921</v>
      </c>
      <c r="AC1" s="43">
        <v>43921</v>
      </c>
      <c r="AD1" s="43">
        <v>43982</v>
      </c>
      <c r="AE1" s="43">
        <v>44012</v>
      </c>
      <c r="AF1" s="43">
        <v>44043</v>
      </c>
      <c r="AG1" s="43">
        <v>44074</v>
      </c>
      <c r="AH1" s="43">
        <f t="shared" ref="AH1:AL1" si="0">AG1</f>
        <v>44074</v>
      </c>
      <c r="AI1" s="43">
        <f t="shared" si="0"/>
        <v>44074</v>
      </c>
      <c r="AJ1" s="43">
        <f t="shared" si="0"/>
        <v>44074</v>
      </c>
      <c r="AK1" s="43">
        <f t="shared" si="0"/>
        <v>44074</v>
      </c>
      <c r="AL1" s="43">
        <f t="shared" si="0"/>
        <v>44074</v>
      </c>
    </row>
    <row r="2" spans="1:38" x14ac:dyDescent="0.15">
      <c r="A2" s="46" t="s">
        <v>280</v>
      </c>
      <c r="Y2" s="8">
        <v>108</v>
      </c>
      <c r="Z2" s="10">
        <v>109</v>
      </c>
      <c r="AA2" s="10">
        <v>110</v>
      </c>
      <c r="AB2" s="10">
        <v>111</v>
      </c>
      <c r="AC2" s="10">
        <v>112</v>
      </c>
      <c r="AD2" s="10">
        <v>113</v>
      </c>
      <c r="AE2" s="10">
        <v>114</v>
      </c>
      <c r="AF2" s="10">
        <v>115</v>
      </c>
      <c r="AG2" s="10">
        <v>116</v>
      </c>
      <c r="AH2" s="10">
        <f t="shared" ref="AH2:AL22" si="1">AG2</f>
        <v>116</v>
      </c>
      <c r="AI2" s="10">
        <f t="shared" si="1"/>
        <v>116</v>
      </c>
      <c r="AJ2" s="10">
        <f t="shared" si="1"/>
        <v>116</v>
      </c>
      <c r="AK2" s="10">
        <f t="shared" si="1"/>
        <v>116</v>
      </c>
      <c r="AL2" s="10">
        <f t="shared" si="1"/>
        <v>116</v>
      </c>
    </row>
    <row r="3" spans="1:38" x14ac:dyDescent="0.15">
      <c r="A3" s="46" t="s">
        <v>182</v>
      </c>
      <c r="B3" s="48">
        <v>2018</v>
      </c>
      <c r="C3" s="48">
        <v>2018</v>
      </c>
      <c r="D3" s="48">
        <v>2018</v>
      </c>
      <c r="E3" s="48">
        <v>2018</v>
      </c>
      <c r="F3" s="48">
        <v>2018</v>
      </c>
      <c r="G3" s="48">
        <v>2018</v>
      </c>
      <c r="H3" s="48">
        <v>2018</v>
      </c>
      <c r="I3" s="48">
        <v>2018</v>
      </c>
      <c r="J3" s="48">
        <v>2018</v>
      </c>
      <c r="K3" s="48">
        <v>2018</v>
      </c>
      <c r="L3" s="48">
        <v>2018</v>
      </c>
      <c r="M3" s="48">
        <v>2018</v>
      </c>
      <c r="N3" s="48">
        <v>2019</v>
      </c>
      <c r="O3" s="48">
        <v>2019</v>
      </c>
      <c r="P3" s="48">
        <v>2019</v>
      </c>
      <c r="Q3" s="48">
        <v>2019</v>
      </c>
      <c r="R3" s="48">
        <v>2019</v>
      </c>
      <c r="S3" s="48">
        <v>2019</v>
      </c>
      <c r="T3" s="48">
        <v>2019</v>
      </c>
      <c r="U3" s="48">
        <v>2019</v>
      </c>
      <c r="V3" s="48">
        <v>2019</v>
      </c>
      <c r="W3" s="48">
        <v>2019</v>
      </c>
      <c r="X3" s="48">
        <v>2019</v>
      </c>
      <c r="Y3" s="48">
        <v>2019</v>
      </c>
      <c r="Z3" s="47">
        <v>2020</v>
      </c>
      <c r="AA3" s="47">
        <v>2020</v>
      </c>
      <c r="AB3" s="47">
        <v>2020</v>
      </c>
      <c r="AC3" s="47">
        <v>2020</v>
      </c>
      <c r="AD3" s="47">
        <v>2020</v>
      </c>
      <c r="AE3" s="47">
        <v>2020</v>
      </c>
      <c r="AF3" s="47">
        <v>2020</v>
      </c>
      <c r="AG3" s="47">
        <v>2020</v>
      </c>
      <c r="AH3" s="47">
        <f t="shared" si="1"/>
        <v>2020</v>
      </c>
      <c r="AI3" s="47">
        <f t="shared" si="1"/>
        <v>2020</v>
      </c>
      <c r="AJ3" s="47">
        <f t="shared" si="1"/>
        <v>2020</v>
      </c>
      <c r="AK3" s="47">
        <f t="shared" si="1"/>
        <v>2020</v>
      </c>
      <c r="AL3" s="47">
        <f t="shared" si="1"/>
        <v>2020</v>
      </c>
    </row>
    <row r="4" spans="1:38" x14ac:dyDescent="0.15">
      <c r="A4" s="46" t="s">
        <v>281</v>
      </c>
      <c r="B4" s="48">
        <v>1</v>
      </c>
      <c r="C4" s="48">
        <v>2</v>
      </c>
      <c r="D4" s="48">
        <v>3</v>
      </c>
      <c r="E4" s="48">
        <v>4</v>
      </c>
      <c r="F4" s="48">
        <v>5</v>
      </c>
      <c r="G4" s="48">
        <v>6</v>
      </c>
      <c r="H4" s="48">
        <v>7</v>
      </c>
      <c r="I4" s="48">
        <v>8</v>
      </c>
      <c r="J4" s="48">
        <v>9</v>
      </c>
      <c r="K4" s="48">
        <v>10</v>
      </c>
      <c r="L4" s="48">
        <v>11</v>
      </c>
      <c r="M4" s="48">
        <v>12</v>
      </c>
      <c r="N4" s="48">
        <v>1</v>
      </c>
      <c r="O4" s="48">
        <v>2</v>
      </c>
      <c r="P4" s="48">
        <v>3</v>
      </c>
      <c r="Q4" s="48">
        <v>4</v>
      </c>
      <c r="R4" s="48">
        <v>5</v>
      </c>
      <c r="S4" s="48">
        <v>6</v>
      </c>
      <c r="T4" s="48">
        <v>7</v>
      </c>
      <c r="U4" s="48">
        <v>8</v>
      </c>
      <c r="V4" s="48">
        <v>9</v>
      </c>
      <c r="W4" s="48">
        <v>10</v>
      </c>
      <c r="X4" s="48">
        <v>11</v>
      </c>
      <c r="Y4" s="48">
        <v>12</v>
      </c>
      <c r="Z4" s="47">
        <v>1</v>
      </c>
      <c r="AA4" s="47">
        <v>2</v>
      </c>
      <c r="AB4" s="47">
        <v>3</v>
      </c>
      <c r="AC4" s="47">
        <v>4</v>
      </c>
      <c r="AD4" s="47">
        <v>5</v>
      </c>
      <c r="AE4" s="47">
        <v>6</v>
      </c>
      <c r="AF4" s="47">
        <v>7</v>
      </c>
      <c r="AG4" s="47">
        <v>8</v>
      </c>
      <c r="AH4" s="47">
        <f t="shared" si="1"/>
        <v>8</v>
      </c>
      <c r="AI4" s="47">
        <f t="shared" si="1"/>
        <v>8</v>
      </c>
      <c r="AJ4" s="47">
        <f t="shared" si="1"/>
        <v>8</v>
      </c>
      <c r="AK4" s="47">
        <f t="shared" si="1"/>
        <v>8</v>
      </c>
      <c r="AL4" s="47">
        <f t="shared" si="1"/>
        <v>8</v>
      </c>
    </row>
    <row r="5" spans="1:38" x14ac:dyDescent="0.15"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7"/>
      <c r="AA5" s="47"/>
      <c r="AB5" s="47"/>
      <c r="AC5" s="47"/>
      <c r="AD5" s="47"/>
      <c r="AE5" s="47"/>
      <c r="AF5" s="47"/>
      <c r="AG5" s="47"/>
      <c r="AH5" s="47">
        <f t="shared" si="1"/>
        <v>0</v>
      </c>
      <c r="AI5" s="47">
        <f t="shared" si="1"/>
        <v>0</v>
      </c>
      <c r="AJ5" s="47">
        <f t="shared" si="1"/>
        <v>0</v>
      </c>
      <c r="AK5" s="47">
        <f t="shared" si="1"/>
        <v>0</v>
      </c>
      <c r="AL5" s="47">
        <f t="shared" si="1"/>
        <v>0</v>
      </c>
    </row>
    <row r="6" spans="1:38" x14ac:dyDescent="0.15">
      <c r="B6" s="50">
        <v>43131</v>
      </c>
      <c r="C6" s="50">
        <v>43159</v>
      </c>
      <c r="D6" s="50">
        <v>43188</v>
      </c>
      <c r="E6" s="50">
        <v>43220</v>
      </c>
      <c r="F6" s="50">
        <v>43251</v>
      </c>
      <c r="G6" s="50">
        <v>43280</v>
      </c>
      <c r="H6" s="50">
        <v>43312</v>
      </c>
      <c r="I6" s="50">
        <v>43343</v>
      </c>
      <c r="J6" s="50">
        <v>43371</v>
      </c>
      <c r="K6" s="50">
        <v>43404</v>
      </c>
      <c r="L6" s="50">
        <v>43434</v>
      </c>
      <c r="M6" s="50">
        <v>43465</v>
      </c>
      <c r="N6" s="50">
        <v>43496</v>
      </c>
      <c r="O6" s="50">
        <v>43524</v>
      </c>
      <c r="P6" s="50">
        <v>43553</v>
      </c>
      <c r="Q6" s="50">
        <v>43585</v>
      </c>
      <c r="R6" s="50">
        <v>43616</v>
      </c>
      <c r="S6" s="50">
        <v>43644</v>
      </c>
      <c r="T6" s="50">
        <v>43677</v>
      </c>
      <c r="U6" s="50">
        <v>43707</v>
      </c>
      <c r="V6" s="50">
        <v>43738</v>
      </c>
      <c r="W6" s="50">
        <v>43769</v>
      </c>
      <c r="X6" s="50">
        <v>43798</v>
      </c>
      <c r="Y6" s="50">
        <v>43830</v>
      </c>
      <c r="Z6" s="49">
        <v>43861</v>
      </c>
      <c r="AA6" s="49">
        <v>43889</v>
      </c>
      <c r="AB6" s="49">
        <v>43921</v>
      </c>
      <c r="AC6" s="49">
        <v>43951</v>
      </c>
      <c r="AD6" s="49">
        <v>43982</v>
      </c>
      <c r="AE6" s="49">
        <v>44012</v>
      </c>
      <c r="AF6" s="49">
        <v>44043</v>
      </c>
      <c r="AG6" s="49">
        <v>44074</v>
      </c>
      <c r="AH6" s="49">
        <f t="shared" si="1"/>
        <v>44074</v>
      </c>
      <c r="AI6" s="49">
        <f t="shared" si="1"/>
        <v>44074</v>
      </c>
      <c r="AJ6" s="49">
        <f t="shared" si="1"/>
        <v>44074</v>
      </c>
      <c r="AK6" s="49">
        <f t="shared" si="1"/>
        <v>44074</v>
      </c>
      <c r="AL6" s="49">
        <f t="shared" si="1"/>
        <v>44074</v>
      </c>
    </row>
    <row r="7" spans="1:38" x14ac:dyDescent="0.15">
      <c r="A7" s="51" t="s">
        <v>282</v>
      </c>
      <c r="B7" s="53" t="s">
        <v>283</v>
      </c>
      <c r="C7" s="53" t="s">
        <v>283</v>
      </c>
      <c r="D7" s="53" t="s">
        <v>283</v>
      </c>
      <c r="E7" s="53" t="s">
        <v>283</v>
      </c>
      <c r="F7" s="53" t="s">
        <v>283</v>
      </c>
      <c r="G7" s="53" t="s">
        <v>283</v>
      </c>
      <c r="H7" s="53" t="s">
        <v>283</v>
      </c>
      <c r="I7" s="53" t="s">
        <v>283</v>
      </c>
      <c r="J7" s="53" t="s">
        <v>283</v>
      </c>
      <c r="K7" s="53" t="s">
        <v>283</v>
      </c>
      <c r="L7" s="53" t="s">
        <v>283</v>
      </c>
      <c r="M7" s="53" t="s">
        <v>283</v>
      </c>
      <c r="N7" s="53" t="s">
        <v>283</v>
      </c>
      <c r="O7" s="53" t="s">
        <v>283</v>
      </c>
      <c r="P7" s="53" t="s">
        <v>283</v>
      </c>
      <c r="Q7" s="53" t="s">
        <v>283</v>
      </c>
      <c r="R7" s="53" t="s">
        <v>283</v>
      </c>
      <c r="S7" s="53" t="s">
        <v>283</v>
      </c>
      <c r="T7" s="53" t="s">
        <v>283</v>
      </c>
      <c r="U7" s="53" t="s">
        <v>283</v>
      </c>
      <c r="V7" s="53" t="s">
        <v>283</v>
      </c>
      <c r="W7" s="53" t="s">
        <v>283</v>
      </c>
      <c r="X7" s="53" t="s">
        <v>283</v>
      </c>
      <c r="Y7" s="53" t="s">
        <v>283</v>
      </c>
      <c r="Z7" s="52" t="s">
        <v>283</v>
      </c>
      <c r="AA7" s="52" t="s">
        <v>283</v>
      </c>
      <c r="AB7" s="52" t="s">
        <v>283</v>
      </c>
      <c r="AC7" s="52" t="s">
        <v>283</v>
      </c>
      <c r="AD7" s="52" t="s">
        <v>283</v>
      </c>
      <c r="AE7" s="52" t="s">
        <v>283</v>
      </c>
      <c r="AF7" s="52" t="s">
        <v>283</v>
      </c>
      <c r="AG7" s="52" t="s">
        <v>283</v>
      </c>
      <c r="AH7" s="52" t="str">
        <f t="shared" si="1"/>
        <v>USD</v>
      </c>
      <c r="AI7" s="52" t="str">
        <f t="shared" si="1"/>
        <v>USD</v>
      </c>
      <c r="AJ7" s="52" t="str">
        <f t="shared" si="1"/>
        <v>USD</v>
      </c>
      <c r="AK7" s="52" t="str">
        <f t="shared" si="1"/>
        <v>USD</v>
      </c>
      <c r="AL7" s="52" t="str">
        <f t="shared" si="1"/>
        <v>USD</v>
      </c>
    </row>
    <row r="8" spans="1:38" x14ac:dyDescent="0.15">
      <c r="A8" s="54" t="s">
        <v>284</v>
      </c>
      <c r="B8" s="56">
        <v>0.8027614995584812</v>
      </c>
      <c r="C8" s="56">
        <v>0.81873260193220887</v>
      </c>
      <c r="D8" s="56">
        <v>0.81162243324405492</v>
      </c>
      <c r="E8" s="56">
        <v>0.82788310290586975</v>
      </c>
      <c r="F8" s="56">
        <v>0.85477391230019661</v>
      </c>
      <c r="G8" s="56">
        <v>0.85778006519128502</v>
      </c>
      <c r="H8" s="56">
        <v>0.8520790729379687</v>
      </c>
      <c r="I8" s="56">
        <v>0.85829542528538316</v>
      </c>
      <c r="J8" s="56">
        <v>0.86385625431928126</v>
      </c>
      <c r="K8" s="56">
        <v>0.88354833009365619</v>
      </c>
      <c r="L8" s="56">
        <v>0.88035918654811174</v>
      </c>
      <c r="M8" s="56">
        <v>0.8733624454148472</v>
      </c>
      <c r="N8" s="56">
        <v>0.87047353760445678</v>
      </c>
      <c r="O8" s="56">
        <v>0.87596355991590757</v>
      </c>
      <c r="P8" s="56">
        <v>0.89007565643079667</v>
      </c>
      <c r="Q8" s="56">
        <v>0.89142449634515963</v>
      </c>
      <c r="R8" s="56">
        <v>0.89678055779750698</v>
      </c>
      <c r="S8" s="56">
        <v>0.87873462214411258</v>
      </c>
      <c r="T8" s="56">
        <v>0.89678055779750698</v>
      </c>
      <c r="U8" s="56">
        <v>0.90612540775643358</v>
      </c>
      <c r="V8" s="56">
        <v>0.91835797593902102</v>
      </c>
      <c r="W8" s="56">
        <v>0.8965393580778197</v>
      </c>
      <c r="X8" s="56">
        <v>0.91058095064651245</v>
      </c>
      <c r="Y8" s="56">
        <v>0.8901548869503294</v>
      </c>
      <c r="Z8" s="55">
        <v>0.90682384999999999</v>
      </c>
      <c r="AA8" s="55">
        <v>0.90954568000000002</v>
      </c>
      <c r="AB8" s="55">
        <v>0.90925623</v>
      </c>
      <c r="AC8" s="55">
        <v>0.91899094999999997</v>
      </c>
      <c r="AD8" s="55">
        <v>0.90077916999999996</v>
      </c>
      <c r="AE8" s="55">
        <v>0.89106704999999997</v>
      </c>
      <c r="AF8" s="55">
        <v>0.84199891000000004</v>
      </c>
      <c r="AG8" s="55">
        <v>0.84065403000000005</v>
      </c>
      <c r="AH8" s="55">
        <f t="shared" si="1"/>
        <v>0.84065403000000005</v>
      </c>
      <c r="AI8" s="55">
        <f t="shared" si="1"/>
        <v>0.84065403000000005</v>
      </c>
      <c r="AJ8" s="55">
        <f t="shared" si="1"/>
        <v>0.84065403000000005</v>
      </c>
      <c r="AK8" s="55">
        <f t="shared" si="1"/>
        <v>0.84065403000000005</v>
      </c>
      <c r="AL8" s="55">
        <f t="shared" si="1"/>
        <v>0.84065403000000005</v>
      </c>
    </row>
    <row r="9" spans="1:38" x14ac:dyDescent="0.15">
      <c r="A9" s="57" t="s">
        <v>283</v>
      </c>
      <c r="B9" s="60">
        <v>1</v>
      </c>
      <c r="C9" s="60">
        <v>1</v>
      </c>
      <c r="D9" s="60">
        <v>1</v>
      </c>
      <c r="E9" s="60">
        <v>1</v>
      </c>
      <c r="F9" s="60">
        <v>1</v>
      </c>
      <c r="G9" s="60">
        <v>1</v>
      </c>
      <c r="H9" s="60">
        <v>1</v>
      </c>
      <c r="I9" s="60">
        <v>0.99999999999999989</v>
      </c>
      <c r="J9" s="60">
        <v>1</v>
      </c>
      <c r="K9" s="60">
        <v>1</v>
      </c>
      <c r="L9" s="60">
        <v>1</v>
      </c>
      <c r="M9" s="60">
        <v>1</v>
      </c>
      <c r="N9" s="60">
        <v>1</v>
      </c>
      <c r="O9" s="60">
        <v>1</v>
      </c>
      <c r="P9" s="60">
        <v>1</v>
      </c>
      <c r="Q9" s="60">
        <v>1</v>
      </c>
      <c r="R9" s="60">
        <v>1</v>
      </c>
      <c r="S9" s="60">
        <v>1</v>
      </c>
      <c r="T9" s="60">
        <v>1</v>
      </c>
      <c r="U9" s="60">
        <v>1</v>
      </c>
      <c r="V9" s="60">
        <v>1</v>
      </c>
      <c r="W9" s="60">
        <v>1</v>
      </c>
      <c r="X9" s="60">
        <v>1</v>
      </c>
      <c r="Y9" s="60">
        <v>1</v>
      </c>
      <c r="Z9" s="58">
        <v>1</v>
      </c>
      <c r="AA9" s="58">
        <v>1</v>
      </c>
      <c r="AB9" s="58">
        <v>1</v>
      </c>
      <c r="AC9" s="58">
        <v>1</v>
      </c>
      <c r="AD9" s="58">
        <v>1</v>
      </c>
      <c r="AE9" s="58">
        <v>1</v>
      </c>
      <c r="AF9" s="58">
        <v>1</v>
      </c>
      <c r="AG9" s="58">
        <v>1</v>
      </c>
      <c r="AH9" s="58">
        <f t="shared" si="1"/>
        <v>1</v>
      </c>
      <c r="AI9" s="58">
        <f t="shared" si="1"/>
        <v>1</v>
      </c>
      <c r="AJ9" s="58">
        <f t="shared" si="1"/>
        <v>1</v>
      </c>
      <c r="AK9" s="58">
        <f t="shared" si="1"/>
        <v>1</v>
      </c>
      <c r="AL9" s="58">
        <f t="shared" si="1"/>
        <v>1</v>
      </c>
    </row>
    <row r="10" spans="1:38" x14ac:dyDescent="0.15">
      <c r="A10" s="57" t="s">
        <v>285</v>
      </c>
      <c r="B10" s="59">
        <v>0.70570763426186078</v>
      </c>
      <c r="C10" s="59">
        <v>0.7238824299983625</v>
      </c>
      <c r="D10" s="59">
        <v>0.71008846684522364</v>
      </c>
      <c r="E10" s="59">
        <v>0.72820597731600301</v>
      </c>
      <c r="F10" s="59">
        <v>0.74946576630481243</v>
      </c>
      <c r="G10" s="59">
        <v>0.76003602676273807</v>
      </c>
      <c r="H10" s="59">
        <v>0.7602249488752556</v>
      </c>
      <c r="I10" s="59">
        <v>0.77023431465110292</v>
      </c>
      <c r="J10" s="59">
        <v>0.76649965445749824</v>
      </c>
      <c r="K10" s="59">
        <v>0.78523590740413507</v>
      </c>
      <c r="L10" s="59">
        <v>0.7841183202746721</v>
      </c>
      <c r="M10" s="59">
        <v>0.78124890829694327</v>
      </c>
      <c r="N10" s="59">
        <v>0.76234331476323114</v>
      </c>
      <c r="O10" s="59">
        <v>0.75188332165381921</v>
      </c>
      <c r="P10" s="59">
        <v>0.76395193591455268</v>
      </c>
      <c r="Q10" s="59">
        <v>0.76883579960777326</v>
      </c>
      <c r="R10" s="59">
        <v>0.79538158012734284</v>
      </c>
      <c r="S10" s="59">
        <v>0.78782952548330409</v>
      </c>
      <c r="T10" s="59">
        <v>0.82165725047080984</v>
      </c>
      <c r="U10" s="59">
        <v>0.82063247553461405</v>
      </c>
      <c r="V10" s="59">
        <v>0.81341721002846912</v>
      </c>
      <c r="W10" s="59">
        <v>0.77221624529316846</v>
      </c>
      <c r="X10" s="59">
        <v>0.77604261518849016</v>
      </c>
      <c r="Y10" s="59">
        <v>0.7573437778173403</v>
      </c>
      <c r="Z10" s="61">
        <v>0.76184671999999998</v>
      </c>
      <c r="AA10" s="61">
        <v>0.77751429000000005</v>
      </c>
      <c r="AB10" s="61">
        <v>0.81182010000000004</v>
      </c>
      <c r="AC10" s="61">
        <v>0.80250381000000004</v>
      </c>
      <c r="AD10" s="61">
        <v>0.81188601000000005</v>
      </c>
      <c r="AE10" s="61">
        <v>0.81419964</v>
      </c>
      <c r="AF10" s="61">
        <v>0.76117983</v>
      </c>
      <c r="AG10" s="61">
        <v>0.75111729000000005</v>
      </c>
      <c r="AH10" s="61">
        <f t="shared" si="1"/>
        <v>0.75111729000000005</v>
      </c>
      <c r="AI10" s="61">
        <f t="shared" si="1"/>
        <v>0.75111729000000005</v>
      </c>
      <c r="AJ10" s="61">
        <f t="shared" si="1"/>
        <v>0.75111729000000005</v>
      </c>
      <c r="AK10" s="61">
        <f t="shared" si="1"/>
        <v>0.75111729000000005</v>
      </c>
      <c r="AL10" s="61">
        <f t="shared" si="1"/>
        <v>0.75111729000000005</v>
      </c>
    </row>
    <row r="11" spans="1:38" x14ac:dyDescent="0.15">
      <c r="A11" s="57" t="s">
        <v>286</v>
      </c>
      <c r="B11" s="59">
        <v>1.2328008348719595</v>
      </c>
      <c r="C11" s="59">
        <v>1.2802521696413951</v>
      </c>
      <c r="D11" s="59">
        <v>1.3015177339501662</v>
      </c>
      <c r="E11" s="59">
        <v>1.3256892126831692</v>
      </c>
      <c r="F11" s="59">
        <v>1.3175485084195231</v>
      </c>
      <c r="G11" s="59">
        <v>1.3541773889174815</v>
      </c>
      <c r="H11" s="59">
        <v>1.3466257668711656</v>
      </c>
      <c r="I11" s="59">
        <v>1.3843446914427946</v>
      </c>
      <c r="J11" s="59">
        <v>1.3863165169315825</v>
      </c>
      <c r="K11" s="59">
        <v>1.4112033928255876</v>
      </c>
      <c r="L11" s="59">
        <v>1.3702790738621358</v>
      </c>
      <c r="M11" s="59">
        <v>1.4165938864628822</v>
      </c>
      <c r="N11" s="59">
        <v>1.374216573816156</v>
      </c>
      <c r="O11" s="59">
        <v>1.400490539593553</v>
      </c>
      <c r="P11" s="59">
        <v>1.4081886960391634</v>
      </c>
      <c r="Q11" s="59">
        <v>1.4183455161347835</v>
      </c>
      <c r="R11" s="59">
        <v>1.4470451080620572</v>
      </c>
      <c r="S11" s="59">
        <v>1.4274165202108966</v>
      </c>
      <c r="T11" s="59">
        <v>1.4505425522374675</v>
      </c>
      <c r="U11" s="59">
        <v>1.4858644436389996</v>
      </c>
      <c r="V11" s="59">
        <v>1.4809440719992655</v>
      </c>
      <c r="W11" s="59">
        <v>1.4467455621301775</v>
      </c>
      <c r="X11" s="59">
        <v>1.4776907667091603</v>
      </c>
      <c r="Y11" s="59">
        <v>1.4238027416770518</v>
      </c>
      <c r="Z11" s="61">
        <v>1.4902019200000001</v>
      </c>
      <c r="AA11" s="61">
        <v>1.53174542</v>
      </c>
      <c r="AB11" s="61">
        <v>1.62179695</v>
      </c>
      <c r="AC11" s="61">
        <v>1.52811736</v>
      </c>
      <c r="AD11" s="61">
        <v>1.5029683599999999</v>
      </c>
      <c r="AE11" s="61">
        <v>1.45825738</v>
      </c>
      <c r="AF11" s="61">
        <v>1.3891783</v>
      </c>
      <c r="AG11" s="61">
        <v>1.36045167</v>
      </c>
      <c r="AH11" s="61">
        <f t="shared" si="1"/>
        <v>1.36045167</v>
      </c>
      <c r="AI11" s="61">
        <f t="shared" si="1"/>
        <v>1.36045167</v>
      </c>
      <c r="AJ11" s="61">
        <f t="shared" si="1"/>
        <v>1.36045167</v>
      </c>
      <c r="AK11" s="61">
        <f t="shared" si="1"/>
        <v>1.36045167</v>
      </c>
      <c r="AL11" s="61">
        <f t="shared" si="1"/>
        <v>1.36045167</v>
      </c>
    </row>
    <row r="12" spans="1:38" x14ac:dyDescent="0.15">
      <c r="A12" s="57" t="s">
        <v>77</v>
      </c>
      <c r="B12" s="59">
        <v>7.8199405956490331</v>
      </c>
      <c r="C12" s="59">
        <v>7.8266743081709507</v>
      </c>
      <c r="D12" s="59">
        <v>7.8480642804967138</v>
      </c>
      <c r="E12" s="59">
        <v>7.8484146038579352</v>
      </c>
      <c r="F12" s="59">
        <v>7.8483631079579466</v>
      </c>
      <c r="G12" s="59">
        <v>7.845942700291646</v>
      </c>
      <c r="H12" s="59">
        <v>7.848841172460804</v>
      </c>
      <c r="I12" s="59">
        <v>7.8493691528624154</v>
      </c>
      <c r="J12" s="59">
        <v>7.8247235659986183</v>
      </c>
      <c r="K12" s="59">
        <v>7.8447605584025455</v>
      </c>
      <c r="L12" s="59">
        <v>7.8220794083986265</v>
      </c>
      <c r="M12" s="59">
        <v>7.8318777292576414</v>
      </c>
      <c r="N12" s="59">
        <v>7.8461873259052926</v>
      </c>
      <c r="O12" s="59">
        <v>7.8497722494744222</v>
      </c>
      <c r="P12" s="59">
        <v>7.8500222518914109</v>
      </c>
      <c r="Q12" s="59">
        <v>7.8451595649848471</v>
      </c>
      <c r="R12" s="59">
        <v>7.8429737243296564</v>
      </c>
      <c r="S12" s="59">
        <v>7.80896309314587</v>
      </c>
      <c r="T12" s="59">
        <v>7.8279078109586582</v>
      </c>
      <c r="U12" s="59">
        <v>7.8424247915911565</v>
      </c>
      <c r="V12" s="59">
        <v>7.8398383689962348</v>
      </c>
      <c r="W12" s="59">
        <v>7.8358436435359513</v>
      </c>
      <c r="X12" s="59">
        <v>7.826807503187033</v>
      </c>
      <c r="Y12" s="59">
        <v>7.7864518426206155</v>
      </c>
      <c r="Z12" s="61">
        <v>7.7694040900000001</v>
      </c>
      <c r="AA12" s="61">
        <v>7.7960551999999996</v>
      </c>
      <c r="AB12" s="61">
        <v>7.75314002</v>
      </c>
      <c r="AC12" s="61">
        <v>7.7507363199999997</v>
      </c>
      <c r="AD12" s="61">
        <v>7.75314002</v>
      </c>
      <c r="AE12" s="61">
        <v>7.7501356299999999</v>
      </c>
      <c r="AF12" s="61">
        <v>7.7501356299999999</v>
      </c>
      <c r="AG12" s="61">
        <v>7.7501356299999999</v>
      </c>
      <c r="AH12" s="61">
        <f t="shared" si="1"/>
        <v>7.7501356299999999</v>
      </c>
      <c r="AI12" s="61">
        <f t="shared" si="1"/>
        <v>7.7501356299999999</v>
      </c>
      <c r="AJ12" s="61">
        <f t="shared" si="1"/>
        <v>7.7501356299999999</v>
      </c>
      <c r="AK12" s="61">
        <f t="shared" si="1"/>
        <v>7.7501356299999999</v>
      </c>
      <c r="AL12" s="61">
        <f t="shared" si="1"/>
        <v>7.7501356299999999</v>
      </c>
    </row>
    <row r="13" spans="1:38" x14ac:dyDescent="0.15">
      <c r="A13" s="57" t="s">
        <v>82</v>
      </c>
      <c r="B13" s="59">
        <v>108.85445934013003</v>
      </c>
      <c r="C13" s="59">
        <v>107.02472572457835</v>
      </c>
      <c r="D13" s="59">
        <v>106.4442821199578</v>
      </c>
      <c r="E13" s="59">
        <v>109.3799155559235</v>
      </c>
      <c r="F13" s="59">
        <v>108.83836225318403</v>
      </c>
      <c r="G13" s="59">
        <v>110.68793961228342</v>
      </c>
      <c r="H13" s="59">
        <v>111.48602590320382</v>
      </c>
      <c r="I13" s="59">
        <v>110.76302463307871</v>
      </c>
      <c r="J13" s="59">
        <v>113.36385625431927</v>
      </c>
      <c r="K13" s="59">
        <v>113.22671850150205</v>
      </c>
      <c r="L13" s="59">
        <v>113.55753147284094</v>
      </c>
      <c r="M13" s="59">
        <v>109.91266375545851</v>
      </c>
      <c r="N13" s="59">
        <v>108.64380222841226</v>
      </c>
      <c r="O13" s="59">
        <v>110.75683251576734</v>
      </c>
      <c r="P13" s="59">
        <v>110.76991544281265</v>
      </c>
      <c r="Q13" s="59">
        <v>111.3656623284008</v>
      </c>
      <c r="R13" s="59">
        <v>108.75257824410366</v>
      </c>
      <c r="S13" s="59">
        <v>107.7328646748682</v>
      </c>
      <c r="T13" s="59">
        <v>108.54631871581024</v>
      </c>
      <c r="U13" s="59">
        <v>106.27038782167453</v>
      </c>
      <c r="V13" s="59">
        <v>107.98971439066949</v>
      </c>
      <c r="W13" s="59">
        <v>108.23919670073518</v>
      </c>
      <c r="X13" s="59">
        <v>109.66126388635949</v>
      </c>
      <c r="Y13" s="59">
        <v>108.54548691472317</v>
      </c>
      <c r="Z13" s="61">
        <v>109.03936321</v>
      </c>
      <c r="AA13" s="61">
        <v>108.84946119999999</v>
      </c>
      <c r="AB13" s="61">
        <v>108.41283608000001</v>
      </c>
      <c r="AC13" s="61">
        <v>106.59844366</v>
      </c>
      <c r="AD13" s="61">
        <v>107.20411660000001</v>
      </c>
      <c r="AE13" s="61">
        <v>107.71219302</v>
      </c>
      <c r="AF13" s="61">
        <v>104.44955087</v>
      </c>
      <c r="AG13" s="61">
        <v>105.79771477</v>
      </c>
      <c r="AH13" s="61">
        <f t="shared" si="1"/>
        <v>105.79771477</v>
      </c>
      <c r="AI13" s="61">
        <f t="shared" si="1"/>
        <v>105.79771477</v>
      </c>
      <c r="AJ13" s="61">
        <f t="shared" si="1"/>
        <v>105.79771477</v>
      </c>
      <c r="AK13" s="61">
        <f t="shared" si="1"/>
        <v>105.79771477</v>
      </c>
      <c r="AL13" s="61">
        <f t="shared" si="1"/>
        <v>105.79771477</v>
      </c>
    </row>
    <row r="14" spans="1:38" x14ac:dyDescent="0.15">
      <c r="A14" s="57" t="s">
        <v>287</v>
      </c>
      <c r="B14" s="59">
        <v>6.2888335875411414</v>
      </c>
      <c r="C14" s="59">
        <v>6.327574914033077</v>
      </c>
      <c r="D14" s="59">
        <v>6.2874766658550447</v>
      </c>
      <c r="E14" s="59">
        <v>6.339432072191407</v>
      </c>
      <c r="F14" s="59">
        <v>6.4066159500812034</v>
      </c>
      <c r="G14" s="59">
        <v>6.6194887630811463</v>
      </c>
      <c r="H14" s="59">
        <v>6.8317995910020448</v>
      </c>
      <c r="I14" s="59">
        <v>6.8375246759934774</v>
      </c>
      <c r="J14" s="59">
        <v>6.8816516931582585</v>
      </c>
      <c r="K14" s="59">
        <v>6.9742887435942755</v>
      </c>
      <c r="L14" s="59">
        <v>6.9457698741086373</v>
      </c>
      <c r="M14" s="59">
        <v>6.8778165938864628</v>
      </c>
      <c r="N14" s="59">
        <v>6.7035167130919211</v>
      </c>
      <c r="O14" s="59">
        <v>6.6843903293622988</v>
      </c>
      <c r="P14" s="59">
        <v>6.710903426791277</v>
      </c>
      <c r="Q14" s="59">
        <v>6.7339097878409708</v>
      </c>
      <c r="R14" s="59">
        <v>6.9092458075508931</v>
      </c>
      <c r="S14" s="59">
        <v>6.8703866432337444</v>
      </c>
      <c r="T14" s="59">
        <v>6.8821630347054077</v>
      </c>
      <c r="U14" s="59">
        <v>7.1500543675244659</v>
      </c>
      <c r="V14" s="59">
        <v>7.1433556800440821</v>
      </c>
      <c r="W14" s="59">
        <v>7.0414201183431953</v>
      </c>
      <c r="X14" s="59">
        <v>7.0271353123292659</v>
      </c>
      <c r="Y14" s="59">
        <v>6.9614562933950515</v>
      </c>
      <c r="Z14" s="61">
        <v>6.9161076100000001</v>
      </c>
      <c r="AA14" s="61">
        <v>7.0008400999999996</v>
      </c>
      <c r="AB14" s="61">
        <v>7.0932047100000002</v>
      </c>
      <c r="AC14" s="61">
        <v>7.0541760699999996</v>
      </c>
      <c r="AD14" s="61">
        <v>7.14796283</v>
      </c>
      <c r="AE14" s="61">
        <v>7.0686364599999996</v>
      </c>
      <c r="AF14" s="61">
        <v>6.9866554900000004</v>
      </c>
      <c r="AG14" s="61">
        <v>6.8563592699999996</v>
      </c>
      <c r="AH14" s="61">
        <f t="shared" si="1"/>
        <v>6.8563592699999996</v>
      </c>
      <c r="AI14" s="61">
        <f t="shared" si="1"/>
        <v>6.8563592699999996</v>
      </c>
      <c r="AJ14" s="61">
        <f t="shared" si="1"/>
        <v>6.8563592699999996</v>
      </c>
      <c r="AK14" s="61">
        <f t="shared" si="1"/>
        <v>6.8563592699999996</v>
      </c>
      <c r="AL14" s="61">
        <f t="shared" si="1"/>
        <v>6.8563592699999996</v>
      </c>
    </row>
    <row r="15" spans="1:38" x14ac:dyDescent="0.15">
      <c r="A15" s="57" t="s">
        <v>81</v>
      </c>
      <c r="B15" s="59">
        <v>31.310106767279439</v>
      </c>
      <c r="C15" s="59">
        <v>31.430325855575571</v>
      </c>
      <c r="D15" s="59">
        <v>31.229607986364744</v>
      </c>
      <c r="E15" s="59">
        <v>31.579600960344404</v>
      </c>
      <c r="F15" s="59">
        <v>32.030088041712972</v>
      </c>
      <c r="G15" s="59">
        <v>33.080288214101905</v>
      </c>
      <c r="H15" s="59">
        <v>33.239604635310158</v>
      </c>
      <c r="I15" s="59">
        <v>32.765427860269504</v>
      </c>
      <c r="J15" s="59">
        <v>32.349689011748445</v>
      </c>
      <c r="K15" s="59">
        <v>33.163986570065383</v>
      </c>
      <c r="L15" s="59">
        <v>32.879654899198876</v>
      </c>
      <c r="M15" s="59">
        <v>32.359825327510919</v>
      </c>
      <c r="N15" s="59">
        <v>31.235201949860727</v>
      </c>
      <c r="O15" s="59">
        <v>31.519796776454097</v>
      </c>
      <c r="P15" s="59">
        <v>31.715175789942144</v>
      </c>
      <c r="Q15" s="59">
        <v>31.914779818149405</v>
      </c>
      <c r="R15" s="59">
        <v>31.640211640211639</v>
      </c>
      <c r="S15" s="59">
        <v>30.665202108963094</v>
      </c>
      <c r="T15" s="59">
        <v>30.735360057393958</v>
      </c>
      <c r="U15" s="59">
        <v>30.585357013410658</v>
      </c>
      <c r="V15" s="59">
        <v>30.595095968408483</v>
      </c>
      <c r="W15" s="59">
        <v>30.184687107764031</v>
      </c>
      <c r="X15" s="59">
        <v>30.234929885266798</v>
      </c>
      <c r="Y15" s="59">
        <v>29.744525547445257</v>
      </c>
      <c r="Z15" s="61">
        <v>31.138097460000001</v>
      </c>
      <c r="AA15" s="61">
        <v>31.64356686</v>
      </c>
      <c r="AB15" s="61">
        <v>32.77076847</v>
      </c>
      <c r="AC15" s="61">
        <v>32.325844510000003</v>
      </c>
      <c r="AD15" s="61">
        <v>31.815723330000001</v>
      </c>
      <c r="AE15" s="61">
        <v>30.88516894</v>
      </c>
      <c r="AF15" s="61">
        <v>31.20124805</v>
      </c>
      <c r="AG15" s="61">
        <v>31.14003675</v>
      </c>
      <c r="AH15" s="61">
        <f t="shared" si="1"/>
        <v>31.14003675</v>
      </c>
      <c r="AI15" s="61">
        <f t="shared" si="1"/>
        <v>31.14003675</v>
      </c>
      <c r="AJ15" s="61">
        <f t="shared" si="1"/>
        <v>31.14003675</v>
      </c>
      <c r="AK15" s="61">
        <f t="shared" si="1"/>
        <v>31.14003675</v>
      </c>
      <c r="AL15" s="61">
        <f t="shared" si="1"/>
        <v>31.14003675</v>
      </c>
    </row>
    <row r="16" spans="1:38" x14ac:dyDescent="0.15">
      <c r="A16" s="57" t="s">
        <v>83</v>
      </c>
      <c r="B16" s="59">
        <v>13375.997431163201</v>
      </c>
      <c r="C16" s="59">
        <v>13749.001146225641</v>
      </c>
      <c r="D16" s="59">
        <v>13743.998052106161</v>
      </c>
      <c r="E16" s="59">
        <v>13905.248778872425</v>
      </c>
      <c r="F16" s="59">
        <v>13907.00059834174</v>
      </c>
      <c r="G16" s="59">
        <v>14285.503516898269</v>
      </c>
      <c r="H16" s="59">
        <v>14419.998295841855</v>
      </c>
      <c r="I16" s="59">
        <v>14788.430177667153</v>
      </c>
      <c r="J16" s="59">
        <v>14901.503109882515</v>
      </c>
      <c r="K16" s="59">
        <v>15202.500441774166</v>
      </c>
      <c r="L16" s="59">
        <v>14302.500220089796</v>
      </c>
      <c r="M16" s="59">
        <v>14410.480349344978</v>
      </c>
      <c r="N16" s="59">
        <v>13910.497910863509</v>
      </c>
      <c r="O16" s="59">
        <v>14076.497897687457</v>
      </c>
      <c r="P16" s="59">
        <v>14240</v>
      </c>
      <c r="Q16" s="59">
        <v>14221.501158851846</v>
      </c>
      <c r="R16" s="59">
        <v>14332.499327414582</v>
      </c>
      <c r="S16" s="59">
        <v>14132.996485061512</v>
      </c>
      <c r="T16" s="59">
        <v>14025.02017756255</v>
      </c>
      <c r="U16" s="59">
        <v>14185.003624501633</v>
      </c>
      <c r="V16" s="59">
        <v>14195.004132610893</v>
      </c>
      <c r="W16" s="59">
        <v>14077.012730858885</v>
      </c>
      <c r="X16" s="59">
        <v>14104.999089419049</v>
      </c>
      <c r="Y16" s="59">
        <v>13882.499554922557</v>
      </c>
      <c r="Z16" s="61">
        <v>13657</v>
      </c>
      <c r="AA16" s="61">
        <v>14279</v>
      </c>
      <c r="AB16" s="61">
        <v>16311</v>
      </c>
      <c r="AC16" s="61">
        <v>14885</v>
      </c>
      <c r="AD16" s="61">
        <v>14616</v>
      </c>
      <c r="AE16" s="61">
        <v>14266</v>
      </c>
      <c r="AF16" s="61">
        <v>14603</v>
      </c>
      <c r="AG16" s="61">
        <v>14566</v>
      </c>
      <c r="AH16" s="61">
        <f t="shared" si="1"/>
        <v>14566</v>
      </c>
      <c r="AI16" s="61">
        <f t="shared" si="1"/>
        <v>14566</v>
      </c>
      <c r="AJ16" s="61">
        <f t="shared" si="1"/>
        <v>14566</v>
      </c>
      <c r="AK16" s="61">
        <f t="shared" si="1"/>
        <v>14566</v>
      </c>
      <c r="AL16" s="61">
        <f t="shared" si="1"/>
        <v>14566</v>
      </c>
    </row>
    <row r="17" spans="1:38" x14ac:dyDescent="0.15">
      <c r="A17" s="57" t="s">
        <v>84</v>
      </c>
      <c r="B17" s="59">
        <v>51.27398249979931</v>
      </c>
      <c r="C17" s="59">
        <v>52.104961519567709</v>
      </c>
      <c r="D17" s="59">
        <v>52.247382517652788</v>
      </c>
      <c r="E17" s="59">
        <v>51.702955542677373</v>
      </c>
      <c r="F17" s="59">
        <v>52.574579023848194</v>
      </c>
      <c r="G17" s="59">
        <v>53.33161777320295</v>
      </c>
      <c r="H17" s="59">
        <v>53.09986366734833</v>
      </c>
      <c r="I17" s="59">
        <v>53.48725431293451</v>
      </c>
      <c r="J17" s="59">
        <v>54.118866620594339</v>
      </c>
      <c r="K17" s="59">
        <v>53.429051069093482</v>
      </c>
      <c r="L17" s="59">
        <v>52.413064530328377</v>
      </c>
      <c r="M17" s="59">
        <v>52.500436681222709</v>
      </c>
      <c r="N17" s="59">
        <v>52.091747910863511</v>
      </c>
      <c r="O17" s="59">
        <v>51.68097407147863</v>
      </c>
      <c r="P17" s="59">
        <v>52.581219403649314</v>
      </c>
      <c r="Q17" s="59">
        <v>51.814048850062406</v>
      </c>
      <c r="R17" s="59">
        <v>52.215047977759845</v>
      </c>
      <c r="S17" s="59">
        <v>51.260984182776809</v>
      </c>
      <c r="T17" s="59">
        <v>50.834005918751686</v>
      </c>
      <c r="U17" s="59">
        <v>52.067778180500191</v>
      </c>
      <c r="V17" s="59">
        <v>51.935898613279456</v>
      </c>
      <c r="W17" s="59">
        <v>50.837367760444685</v>
      </c>
      <c r="X17" s="59">
        <v>50.845019122199965</v>
      </c>
      <c r="Y17" s="59">
        <v>50.649813067473744</v>
      </c>
      <c r="Z17" s="61">
        <v>50.836256419999998</v>
      </c>
      <c r="AA17" s="61">
        <v>50.978792820000002</v>
      </c>
      <c r="AB17" s="61">
        <v>50.707367779999998</v>
      </c>
      <c r="AC17" s="61">
        <v>50.428643469999997</v>
      </c>
      <c r="AD17" s="61">
        <v>50.609848679999999</v>
      </c>
      <c r="AE17" s="61">
        <v>49.820645679999998</v>
      </c>
      <c r="AF17" s="61">
        <v>49.046054239999997</v>
      </c>
      <c r="AG17" s="61">
        <v>48.398025359999998</v>
      </c>
      <c r="AH17" s="61">
        <f t="shared" si="1"/>
        <v>48.398025359999998</v>
      </c>
      <c r="AI17" s="61">
        <f t="shared" si="1"/>
        <v>48.398025359999998</v>
      </c>
      <c r="AJ17" s="61">
        <f t="shared" si="1"/>
        <v>48.398025359999998</v>
      </c>
      <c r="AK17" s="61">
        <f t="shared" si="1"/>
        <v>48.398025359999998</v>
      </c>
      <c r="AL17" s="61">
        <f t="shared" si="1"/>
        <v>48.398025359999998</v>
      </c>
    </row>
    <row r="18" spans="1:38" x14ac:dyDescent="0.15">
      <c r="A18" s="57" t="s">
        <v>86</v>
      </c>
      <c r="B18" s="59">
        <v>1.3075379304808541</v>
      </c>
      <c r="C18" s="59">
        <v>1.3232356312428362</v>
      </c>
      <c r="D18" s="59">
        <v>1.3114195276357439</v>
      </c>
      <c r="E18" s="59">
        <v>1.325937577614041</v>
      </c>
      <c r="F18" s="59">
        <v>1.3382340370971879</v>
      </c>
      <c r="G18" s="59">
        <v>1.3635271916280665</v>
      </c>
      <c r="H18" s="59">
        <v>1.3612815269256986</v>
      </c>
      <c r="I18" s="59">
        <v>1.3702686464681144</v>
      </c>
      <c r="J18" s="59">
        <v>1.3682619212163096</v>
      </c>
      <c r="K18" s="59">
        <v>1.3868174589150029</v>
      </c>
      <c r="L18" s="59">
        <v>1.3716876485606129</v>
      </c>
      <c r="M18" s="59">
        <v>1.3616593886462882</v>
      </c>
      <c r="N18" s="59">
        <v>1.3456650417827298</v>
      </c>
      <c r="O18" s="59">
        <v>1.3481079187105816</v>
      </c>
      <c r="P18" s="59">
        <v>1.3541611036938141</v>
      </c>
      <c r="Q18" s="59">
        <v>1.3605812087716171</v>
      </c>
      <c r="R18" s="59">
        <v>1.3790691417810064</v>
      </c>
      <c r="S18" s="59">
        <v>1.3528119507908614</v>
      </c>
      <c r="T18" s="59">
        <v>1.3685768092547754</v>
      </c>
      <c r="U18" s="59">
        <v>1.387459224356651</v>
      </c>
      <c r="V18" s="59">
        <v>1.3830471117641656</v>
      </c>
      <c r="W18" s="59">
        <v>1.3604088219472836</v>
      </c>
      <c r="X18" s="59">
        <v>1.3674194135858677</v>
      </c>
      <c r="Y18" s="59">
        <v>1.3451130496706429</v>
      </c>
      <c r="Z18" s="61">
        <v>1.36239782</v>
      </c>
      <c r="AA18" s="61">
        <v>1.3970382800000001</v>
      </c>
      <c r="AB18" s="61">
        <v>1.4240957000000001</v>
      </c>
      <c r="AC18" s="61">
        <v>1.40984069</v>
      </c>
      <c r="AD18" s="61">
        <v>1.4130281200000001</v>
      </c>
      <c r="AE18" s="61">
        <v>1.3956734099999999</v>
      </c>
      <c r="AF18" s="61">
        <v>1.37061404</v>
      </c>
      <c r="AG18" s="61">
        <v>1.3609145300000001</v>
      </c>
      <c r="AH18" s="61">
        <f t="shared" si="1"/>
        <v>1.3609145300000001</v>
      </c>
      <c r="AI18" s="61">
        <f t="shared" si="1"/>
        <v>1.3609145300000001</v>
      </c>
      <c r="AJ18" s="61">
        <f t="shared" si="1"/>
        <v>1.3609145300000001</v>
      </c>
      <c r="AK18" s="61">
        <f t="shared" si="1"/>
        <v>1.3609145300000001</v>
      </c>
      <c r="AL18" s="61">
        <f t="shared" si="1"/>
        <v>1.3609145300000001</v>
      </c>
    </row>
    <row r="19" spans="1:38" x14ac:dyDescent="0.15">
      <c r="A19" s="57" t="s">
        <v>288</v>
      </c>
      <c r="B19" s="59">
        <v>8.0554991996999998</v>
      </c>
      <c r="C19" s="59">
        <v>8.0611738285999994</v>
      </c>
      <c r="D19" s="59">
        <v>8.0839270243999994</v>
      </c>
      <c r="E19" s="59">
        <v>8.0841271831999997</v>
      </c>
      <c r="F19" s="59">
        <v>8.0841464905000002</v>
      </c>
      <c r="G19" s="59">
        <v>8.0820194049000005</v>
      </c>
      <c r="H19" s="59">
        <v>8.0843401847000003</v>
      </c>
      <c r="I19" s="59">
        <v>8.0841548720999992</v>
      </c>
      <c r="J19" s="59">
        <v>8.0608231539999995</v>
      </c>
      <c r="K19" s="59">
        <v>8.0758315977000006</v>
      </c>
      <c r="L19" s="59">
        <v>8.0589560625000001</v>
      </c>
      <c r="M19" s="59">
        <v>8.0652907243000005</v>
      </c>
      <c r="N19" s="59">
        <v>8.0801909154999993</v>
      </c>
      <c r="O19" s="59">
        <v>8.0852159192999995</v>
      </c>
      <c r="P19" s="59">
        <v>8.0851563187999993</v>
      </c>
      <c r="Q19" s="59">
        <v>8.0807766449000002</v>
      </c>
      <c r="R19" s="59">
        <v>8.0743092457000003</v>
      </c>
      <c r="S19" s="59">
        <v>8.0473621728999998</v>
      </c>
      <c r="T19" s="59">
        <v>8.0626299459999995</v>
      </c>
      <c r="U19" s="59">
        <v>8.0779621617000004</v>
      </c>
      <c r="V19" s="59">
        <v>8.075394352</v>
      </c>
      <c r="W19" s="59">
        <v>8.0729145142000007</v>
      </c>
      <c r="X19" s="59">
        <v>8.0629796069000008</v>
      </c>
      <c r="Y19" s="59">
        <v>8.0226742102999999</v>
      </c>
      <c r="Z19" s="61">
        <v>8</v>
      </c>
      <c r="AA19" s="61">
        <v>8.0321285099999997</v>
      </c>
      <c r="AB19" s="61">
        <v>7.9872204499999997</v>
      </c>
      <c r="AC19" s="61">
        <v>7.9808459699999998</v>
      </c>
      <c r="AD19" s="61">
        <v>7.9872204499999997</v>
      </c>
      <c r="AE19" s="61">
        <v>7.9808459699999998</v>
      </c>
      <c r="AF19" s="61">
        <v>7.9808459699999998</v>
      </c>
      <c r="AG19" s="61">
        <v>7.9808459699999998</v>
      </c>
      <c r="AH19" s="61">
        <f t="shared" si="1"/>
        <v>7.9808459699999998</v>
      </c>
      <c r="AI19" s="61">
        <f t="shared" si="1"/>
        <v>7.9808459699999998</v>
      </c>
      <c r="AJ19" s="61">
        <f t="shared" si="1"/>
        <v>7.9808459699999998</v>
      </c>
      <c r="AK19" s="61">
        <f t="shared" si="1"/>
        <v>7.9808459699999998</v>
      </c>
      <c r="AL19" s="61">
        <f t="shared" si="1"/>
        <v>7.9808459699999998</v>
      </c>
    </row>
    <row r="20" spans="1:38" x14ac:dyDescent="0.15">
      <c r="A20" s="57" t="s">
        <v>85</v>
      </c>
      <c r="B20" s="59">
        <v>22712.200900738</v>
      </c>
      <c r="C20" s="59">
        <v>22761.288500167</v>
      </c>
      <c r="D20" s="59">
        <v>22813.661359516998</v>
      </c>
      <c r="E20" s="59">
        <v>22767.113458178999</v>
      </c>
      <c r="F20" s="59">
        <v>22809.494109457999</v>
      </c>
      <c r="G20" s="59">
        <v>22961.581658536001</v>
      </c>
      <c r="H20" s="59">
        <v>23249.857015549798</v>
      </c>
      <c r="I20" s="59">
        <v>23311.971696654498</v>
      </c>
      <c r="J20" s="59">
        <v>23291.928930284201</v>
      </c>
      <c r="K20" s="59">
        <v>23306.598280017799</v>
      </c>
      <c r="L20" s="59">
        <v>23313.9892429061</v>
      </c>
      <c r="M20" s="59">
        <v>23200</v>
      </c>
      <c r="N20" s="59">
        <v>23141.5987311028</v>
      </c>
      <c r="O20" s="59">
        <v>23197.646060844101</v>
      </c>
      <c r="P20" s="59">
        <v>23242.858218905301</v>
      </c>
      <c r="Q20" s="59">
        <v>23282.709908252898</v>
      </c>
      <c r="R20" s="59">
        <v>23410.957166447799</v>
      </c>
      <c r="S20" s="59">
        <v>23360.081607647498</v>
      </c>
      <c r="T20" s="59">
        <v>23214.185409199199</v>
      </c>
      <c r="U20" s="59">
        <v>23252.937826373902</v>
      </c>
      <c r="V20" s="59">
        <v>23204.239187554002</v>
      </c>
      <c r="W20" s="59">
        <v>23179.641966434301</v>
      </c>
      <c r="X20" s="59">
        <v>23220.0833616987</v>
      </c>
      <c r="Y20" s="59">
        <v>23186.682477301001</v>
      </c>
      <c r="Z20" s="61">
        <v>23180</v>
      </c>
      <c r="AA20" s="61">
        <v>23240</v>
      </c>
      <c r="AB20" s="61">
        <v>23634</v>
      </c>
      <c r="AC20" s="61">
        <v>23308</v>
      </c>
      <c r="AD20" s="61">
        <v>23282</v>
      </c>
      <c r="AE20" s="61">
        <v>23206</v>
      </c>
      <c r="AF20" s="61">
        <v>23180</v>
      </c>
      <c r="AG20" s="61">
        <v>23175</v>
      </c>
      <c r="AH20" s="61">
        <f t="shared" si="1"/>
        <v>23175</v>
      </c>
      <c r="AI20" s="61">
        <f t="shared" si="1"/>
        <v>23175</v>
      </c>
      <c r="AJ20" s="61">
        <f t="shared" si="1"/>
        <v>23175</v>
      </c>
      <c r="AK20" s="61">
        <f t="shared" si="1"/>
        <v>23175</v>
      </c>
      <c r="AL20" s="61">
        <f t="shared" si="1"/>
        <v>23175</v>
      </c>
    </row>
    <row r="21" spans="1:38" x14ac:dyDescent="0.15">
      <c r="A21" s="57" t="s">
        <v>87</v>
      </c>
      <c r="B21" s="59">
        <v>3.8996548125551898</v>
      </c>
      <c r="C21" s="59">
        <v>3.9241853610610775</v>
      </c>
      <c r="D21" s="59">
        <v>3.8680301923545164</v>
      </c>
      <c r="E21" s="59">
        <v>3.9249110025664375</v>
      </c>
      <c r="F21" s="59">
        <v>3.9799982904521758</v>
      </c>
      <c r="G21" s="59">
        <v>4.0384285469205699</v>
      </c>
      <c r="H21" s="59">
        <v>4.0585378323108383</v>
      </c>
      <c r="I21" s="59">
        <v>4.1169856664663982</v>
      </c>
      <c r="J21" s="59">
        <v>4.1370076019350375</v>
      </c>
      <c r="K21" s="59">
        <v>4.1844848913235557</v>
      </c>
      <c r="L21" s="59">
        <v>4.1845232855004841</v>
      </c>
      <c r="M21" s="59">
        <v>4.1324890829694318</v>
      </c>
      <c r="N21" s="59">
        <v>4.0901810584958218</v>
      </c>
      <c r="O21" s="59">
        <v>4.068500350385424</v>
      </c>
      <c r="P21" s="59">
        <v>4.0799287939474862</v>
      </c>
      <c r="Q21" s="59">
        <v>4.1285434123729727</v>
      </c>
      <c r="R21" s="59">
        <v>4.1921800735360053</v>
      </c>
      <c r="S21" s="59">
        <v>4.1372583479789107</v>
      </c>
      <c r="T21" s="59">
        <v>4.126535736705228</v>
      </c>
      <c r="U21" s="59">
        <v>4.2055092424791596</v>
      </c>
      <c r="V21" s="59">
        <v>4.1869776839011843</v>
      </c>
      <c r="W21" s="59">
        <v>4.1785009861932947</v>
      </c>
      <c r="X21" s="59">
        <v>4.177927517756328</v>
      </c>
      <c r="Y21" s="59">
        <v>4.0905287520028484</v>
      </c>
      <c r="Z21" s="61">
        <v>4.0916530299999998</v>
      </c>
      <c r="AA21" s="61">
        <v>4.2194092799999998</v>
      </c>
      <c r="AB21" s="61">
        <v>4.31034483</v>
      </c>
      <c r="AC21" s="61">
        <v>4.3029259900000003</v>
      </c>
      <c r="AD21" s="61">
        <v>4.3497172700000002</v>
      </c>
      <c r="AE21" s="61">
        <v>4.2808219200000002</v>
      </c>
      <c r="AF21" s="61">
        <v>4.2390843599999997</v>
      </c>
      <c r="AG21" s="61">
        <v>4.16319734</v>
      </c>
      <c r="AH21" s="61">
        <f t="shared" si="1"/>
        <v>4.16319734</v>
      </c>
      <c r="AI21" s="61">
        <f t="shared" si="1"/>
        <v>4.16319734</v>
      </c>
      <c r="AJ21" s="61">
        <f t="shared" si="1"/>
        <v>4.16319734</v>
      </c>
      <c r="AK21" s="61">
        <f t="shared" si="1"/>
        <v>4.16319734</v>
      </c>
      <c r="AL21" s="61">
        <f t="shared" si="1"/>
        <v>4.16319734</v>
      </c>
    </row>
    <row r="22" spans="1:38" x14ac:dyDescent="0.15">
      <c r="A22" s="57" t="s">
        <v>289</v>
      </c>
      <c r="B22" s="59">
        <v>1.2274223328249176</v>
      </c>
      <c r="C22" s="59">
        <v>1.2778778450957917</v>
      </c>
      <c r="D22" s="59">
        <v>1.2900738576414252</v>
      </c>
      <c r="E22" s="59">
        <v>1.2866959185363027</v>
      </c>
      <c r="F22" s="59">
        <v>1.2854090093170358</v>
      </c>
      <c r="G22" s="59">
        <v>1.3245839766683822</v>
      </c>
      <c r="H22" s="59">
        <v>1.3035105657805044</v>
      </c>
      <c r="I22" s="59">
        <v>1.3039224100935543</v>
      </c>
      <c r="J22" s="59">
        <v>1.3013130615065653</v>
      </c>
      <c r="K22" s="59">
        <v>1.3125993991871356</v>
      </c>
      <c r="L22" s="59">
        <v>1.3307509463861258</v>
      </c>
      <c r="M22" s="59">
        <v>1.3628820960698689</v>
      </c>
      <c r="N22" s="59">
        <v>1.3151984679665736</v>
      </c>
      <c r="O22" s="59">
        <v>1.3176243868255082</v>
      </c>
      <c r="P22" s="59">
        <v>1.3351134846461949</v>
      </c>
      <c r="Q22" s="59">
        <v>1.3438224282403282</v>
      </c>
      <c r="R22" s="59">
        <v>1.3554838131109319</v>
      </c>
      <c r="S22" s="59">
        <v>1.3086994727592269</v>
      </c>
      <c r="T22" s="59">
        <v>1.3148596538427046</v>
      </c>
      <c r="U22" s="59">
        <v>1.3281986226893803</v>
      </c>
      <c r="V22" s="59">
        <v>1.3248232160896318</v>
      </c>
      <c r="W22" s="59">
        <v>1.3154922001075848</v>
      </c>
      <c r="X22" s="59">
        <v>1.3307230012748132</v>
      </c>
      <c r="Y22" s="59">
        <v>1.2994481039700909</v>
      </c>
      <c r="Z22" s="61">
        <v>1.32170235</v>
      </c>
      <c r="AA22" s="61">
        <v>1.3448090399999999</v>
      </c>
      <c r="AB22" s="61">
        <v>1.41864094</v>
      </c>
      <c r="AC22" s="61">
        <v>1.38753989</v>
      </c>
      <c r="AD22" s="61">
        <v>1.3772207700000001</v>
      </c>
      <c r="AE22" s="61">
        <v>1.36742787</v>
      </c>
      <c r="AF22" s="61">
        <v>1.3412017199999999</v>
      </c>
      <c r="AG22" s="61">
        <v>1.3077023699999999</v>
      </c>
      <c r="AH22" s="61">
        <f t="shared" si="1"/>
        <v>1.3077023699999999</v>
      </c>
      <c r="AI22" s="61">
        <f t="shared" si="1"/>
        <v>1.3077023699999999</v>
      </c>
      <c r="AJ22" s="61">
        <f t="shared" si="1"/>
        <v>1.3077023699999999</v>
      </c>
      <c r="AK22" s="61">
        <f t="shared" si="1"/>
        <v>1.3077023699999999</v>
      </c>
      <c r="AL22" s="61">
        <f t="shared" si="1"/>
        <v>1.3077023699999999</v>
      </c>
    </row>
    <row r="23" spans="1:38" x14ac:dyDescent="0.15">
      <c r="A23" s="57" t="s">
        <v>290</v>
      </c>
      <c r="B23" s="59">
        <v>5.9740708035642616</v>
      </c>
      <c r="C23" s="59">
        <v>6.0966923202881942</v>
      </c>
      <c r="D23" s="59">
        <v>6.0490219949679416</v>
      </c>
      <c r="E23" s="59">
        <v>6.1678119049590201</v>
      </c>
      <c r="F23" s="59">
        <v>6.3625950935977436</v>
      </c>
      <c r="G23" s="59">
        <v>6.3926059358380511</v>
      </c>
      <c r="H23" s="59">
        <v>6.3479038854805729</v>
      </c>
      <c r="I23" s="59">
        <v>6.3992790318427604</v>
      </c>
      <c r="J23" s="59">
        <v>6.4412577747062896</v>
      </c>
      <c r="K23" s="59">
        <v>6.5925075101608064</v>
      </c>
      <c r="L23" s="59">
        <v>6.5694163218593191</v>
      </c>
      <c r="M23" s="59">
        <v>6.5216593886462881</v>
      </c>
      <c r="N23" s="59">
        <v>6.4986942896935931</v>
      </c>
      <c r="O23" s="59">
        <v>6.5356517168885775</v>
      </c>
      <c r="P23" s="59">
        <v>6.6445927903871835</v>
      </c>
      <c r="Q23" s="59">
        <v>6.6541272954180783</v>
      </c>
      <c r="R23" s="59">
        <v>6.6971572056317816</v>
      </c>
      <c r="S23" s="59">
        <v>6.5585237258347977</v>
      </c>
      <c r="T23" s="59">
        <v>6.6966191372971036</v>
      </c>
      <c r="U23" s="59">
        <v>6.7562522653135195</v>
      </c>
      <c r="V23" s="59">
        <v>6.8566443199559188</v>
      </c>
      <c r="W23" s="59">
        <v>6.6978662363277746</v>
      </c>
      <c r="X23" s="59">
        <v>6.8032234565652887</v>
      </c>
      <c r="Y23" s="59">
        <v>6.6507922378493856</v>
      </c>
      <c r="Z23" s="61">
        <v>6.7764450800000002</v>
      </c>
      <c r="AA23" s="61">
        <v>6.7967103900000003</v>
      </c>
      <c r="AB23" s="61">
        <v>6.7902491999999999</v>
      </c>
      <c r="AC23" s="61">
        <v>6.8544793999999998</v>
      </c>
      <c r="AD23" s="61">
        <v>6.7150147699999998</v>
      </c>
      <c r="AE23" s="61">
        <v>6.6405471800000004</v>
      </c>
      <c r="AF23" s="61">
        <v>6.2676277000000002</v>
      </c>
      <c r="AG23" s="61">
        <v>6.2570391699999997</v>
      </c>
      <c r="AH23" s="61">
        <f t="shared" ref="AH23:AL38" si="2">AG23</f>
        <v>6.2570391699999997</v>
      </c>
      <c r="AI23" s="61">
        <f t="shared" si="2"/>
        <v>6.2570391699999997</v>
      </c>
      <c r="AJ23" s="61">
        <f t="shared" si="2"/>
        <v>6.2570391699999997</v>
      </c>
      <c r="AK23" s="61">
        <f t="shared" si="2"/>
        <v>6.2570391699999997</v>
      </c>
      <c r="AL23" s="61">
        <f t="shared" si="2"/>
        <v>6.2570391699999997</v>
      </c>
    </row>
    <row r="24" spans="1:38" x14ac:dyDescent="0.15">
      <c r="A24" s="57" t="s">
        <v>291</v>
      </c>
      <c r="B24" s="59">
        <v>0.93369190013646941</v>
      </c>
      <c r="C24" s="59">
        <v>0.94317995742590455</v>
      </c>
      <c r="D24" s="59">
        <v>0.95601006411817224</v>
      </c>
      <c r="E24" s="59">
        <v>0.99081049755774497</v>
      </c>
      <c r="F24" s="59">
        <v>0.98521241131720672</v>
      </c>
      <c r="G24" s="59">
        <v>0.9923657574197976</v>
      </c>
      <c r="H24" s="59">
        <v>0.98773006134969332</v>
      </c>
      <c r="I24" s="59">
        <v>0.96824306926444093</v>
      </c>
      <c r="J24" s="59">
        <v>0.97753973738769862</v>
      </c>
      <c r="K24" s="59">
        <v>1.0071567414737586</v>
      </c>
      <c r="L24" s="59">
        <v>0.99832731754555859</v>
      </c>
      <c r="M24" s="59">
        <v>0.98419213973799125</v>
      </c>
      <c r="N24" s="59">
        <v>0.99312325905292476</v>
      </c>
      <c r="O24" s="59">
        <v>0.99290469516468116</v>
      </c>
      <c r="P24" s="59">
        <v>0.99519359145527386</v>
      </c>
      <c r="Q24" s="59">
        <v>1.019522196469959</v>
      </c>
      <c r="R24" s="59">
        <v>1.0056497175141244</v>
      </c>
      <c r="S24" s="59">
        <v>0.975834797891037</v>
      </c>
      <c r="T24" s="59">
        <v>0.99013541386422754</v>
      </c>
      <c r="U24" s="59">
        <v>0.98849220732149334</v>
      </c>
      <c r="V24" s="59">
        <v>0.99614289650105614</v>
      </c>
      <c r="W24" s="59">
        <v>0.98682087143625608</v>
      </c>
      <c r="X24" s="59">
        <v>1.0014569295210345</v>
      </c>
      <c r="Y24" s="59">
        <v>0.9661741142958874</v>
      </c>
      <c r="Z24" s="61">
        <v>0.97030855999999999</v>
      </c>
      <c r="AA24" s="61">
        <v>0.96711798999999998</v>
      </c>
      <c r="AB24" s="61">
        <v>0.96302003000000003</v>
      </c>
      <c r="AC24" s="61">
        <v>0.97200622000000003</v>
      </c>
      <c r="AD24" s="61">
        <v>0.96283459000000005</v>
      </c>
      <c r="AE24" s="61">
        <v>0.95219958000000005</v>
      </c>
      <c r="AF24" s="61">
        <v>0.90826521000000005</v>
      </c>
      <c r="AG24" s="61">
        <v>0.90415913000000003</v>
      </c>
      <c r="AH24" s="61">
        <f t="shared" si="2"/>
        <v>0.90415913000000003</v>
      </c>
      <c r="AI24" s="61">
        <f t="shared" si="2"/>
        <v>0.90415913000000003</v>
      </c>
      <c r="AJ24" s="61">
        <f t="shared" si="2"/>
        <v>0.90415913000000003</v>
      </c>
      <c r="AK24" s="61">
        <f t="shared" si="2"/>
        <v>0.90415913000000003</v>
      </c>
      <c r="AL24" s="61">
        <f t="shared" si="2"/>
        <v>0.90415913000000003</v>
      </c>
    </row>
    <row r="25" spans="1:38" x14ac:dyDescent="0.15">
      <c r="A25" s="57" t="s">
        <v>292</v>
      </c>
      <c r="B25" s="59">
        <v>7.838564662438789</v>
      </c>
      <c r="C25" s="59">
        <v>8.2628950384804316</v>
      </c>
      <c r="D25" s="59">
        <v>8.3469685902118336</v>
      </c>
      <c r="E25" s="59">
        <v>8.692193062339598</v>
      </c>
      <c r="F25" s="59">
        <v>8.7770749636721099</v>
      </c>
      <c r="G25" s="59">
        <v>8.9663750214445024</v>
      </c>
      <c r="H25" s="59">
        <v>8.7397750511247434</v>
      </c>
      <c r="I25" s="59">
        <v>9.115526564243412</v>
      </c>
      <c r="J25" s="59">
        <v>8.9054941257774711</v>
      </c>
      <c r="K25" s="59">
        <v>9.1902279554691653</v>
      </c>
      <c r="L25" s="59">
        <v>9.0848666255832384</v>
      </c>
      <c r="M25" s="59">
        <v>8.9561572052401743</v>
      </c>
      <c r="N25" s="59">
        <v>9.0294220055710301</v>
      </c>
      <c r="O25" s="59">
        <v>9.1839523475823412</v>
      </c>
      <c r="P25" s="59">
        <v>9.2550066755674241</v>
      </c>
      <c r="Q25" s="59">
        <v>9.4802995186307726</v>
      </c>
      <c r="R25" s="59">
        <v>9.5408483544076752</v>
      </c>
      <c r="S25" s="59">
        <v>9.2823374340949041</v>
      </c>
      <c r="T25" s="59">
        <v>9.5637162586315139</v>
      </c>
      <c r="U25" s="59">
        <v>9.821946357375861</v>
      </c>
      <c r="V25" s="59">
        <v>9.822573239048582</v>
      </c>
      <c r="W25" s="59">
        <v>9.6376187914649467</v>
      </c>
      <c r="X25" s="59">
        <v>9.5606446913130565</v>
      </c>
      <c r="Y25" s="59">
        <v>9.2992700729927016</v>
      </c>
      <c r="Z25" s="61">
        <v>9.6554920400000004</v>
      </c>
      <c r="AA25" s="61">
        <v>9.7099633900000004</v>
      </c>
      <c r="AB25" s="61">
        <v>10.08745826</v>
      </c>
      <c r="AC25" s="61">
        <v>9.8450390799999994</v>
      </c>
      <c r="AD25" s="61">
        <v>9.4687106500000002</v>
      </c>
      <c r="AE25" s="61">
        <v>9.3456197099999994</v>
      </c>
      <c r="AF25" s="61">
        <v>8.6613082000000006</v>
      </c>
      <c r="AG25" s="61">
        <v>8.6429676499999992</v>
      </c>
      <c r="AH25" s="61">
        <f t="shared" si="2"/>
        <v>8.6429676499999992</v>
      </c>
      <c r="AI25" s="61">
        <f t="shared" si="2"/>
        <v>8.6429676499999992</v>
      </c>
      <c r="AJ25" s="61">
        <f t="shared" si="2"/>
        <v>8.6429676499999992</v>
      </c>
      <c r="AK25" s="61">
        <f t="shared" si="2"/>
        <v>8.6429676499999992</v>
      </c>
      <c r="AL25" s="61">
        <f t="shared" si="2"/>
        <v>8.6429676499999992</v>
      </c>
    </row>
    <row r="26" spans="1:38" x14ac:dyDescent="0.15">
      <c r="A26" s="62" t="s">
        <v>293</v>
      </c>
      <c r="B26" s="64">
        <v>29.178897654899998</v>
      </c>
      <c r="C26" s="64">
        <v>29.349819476099999</v>
      </c>
      <c r="D26" s="64">
        <v>29.1438855018</v>
      </c>
      <c r="E26" s="64">
        <v>29.632020654800002</v>
      </c>
      <c r="F26" s="64">
        <v>29.9276435339</v>
      </c>
      <c r="G26" s="64">
        <v>30.444753153400001</v>
      </c>
      <c r="H26" s="64">
        <v>30.644418630899999</v>
      </c>
      <c r="I26" s="64">
        <v>30.707819478699999</v>
      </c>
      <c r="J26" s="64">
        <v>30.472235593099999</v>
      </c>
      <c r="K26" s="64">
        <v>30.909089924100002</v>
      </c>
      <c r="L26" s="64">
        <v>30.849942518999999</v>
      </c>
      <c r="M26" s="64">
        <v>30.615466468299999</v>
      </c>
      <c r="N26" s="64">
        <v>30.765251316699999</v>
      </c>
      <c r="O26" s="64">
        <v>30.814104289100001</v>
      </c>
      <c r="P26" s="64">
        <v>30.821881684400001</v>
      </c>
      <c r="Q26" s="64">
        <v>30.915913799199998</v>
      </c>
      <c r="R26" s="64">
        <v>31.557166730799999</v>
      </c>
      <c r="S26" s="64">
        <v>31.005284889399999</v>
      </c>
      <c r="T26" s="64">
        <v>31.1473090653</v>
      </c>
      <c r="U26" s="64">
        <v>31.358080232399999</v>
      </c>
      <c r="V26" s="64">
        <v>31.058405083899999</v>
      </c>
      <c r="W26" s="64">
        <v>30.493175942899999</v>
      </c>
      <c r="X26" s="64">
        <v>30.531774607199999</v>
      </c>
      <c r="Y26" s="64">
        <v>29.943844568700001</v>
      </c>
      <c r="Z26" s="63">
        <v>30.239801629999999</v>
      </c>
      <c r="AA26" s="63">
        <v>30.287427690000001</v>
      </c>
      <c r="AB26" s="63">
        <v>30.251694090000001</v>
      </c>
      <c r="AC26" s="63">
        <v>29.723865289999999</v>
      </c>
      <c r="AD26" s="63">
        <v>30.01831117</v>
      </c>
      <c r="AE26" s="63">
        <v>29.550827420000001</v>
      </c>
      <c r="AF26" s="63">
        <v>29.37461446</v>
      </c>
      <c r="AG26" s="63">
        <v>29.377203290000001</v>
      </c>
      <c r="AH26" s="63">
        <f t="shared" si="2"/>
        <v>29.377203290000001</v>
      </c>
      <c r="AI26" s="63">
        <f t="shared" si="2"/>
        <v>29.377203290000001</v>
      </c>
      <c r="AJ26" s="63">
        <f t="shared" si="2"/>
        <v>29.377203290000001</v>
      </c>
      <c r="AK26" s="63">
        <f t="shared" si="2"/>
        <v>29.377203290000001</v>
      </c>
      <c r="AL26" s="63">
        <f t="shared" si="2"/>
        <v>29.377203290000001</v>
      </c>
    </row>
    <row r="27" spans="1:38" x14ac:dyDescent="0.15">
      <c r="AH27" s="10">
        <f t="shared" si="2"/>
        <v>0</v>
      </c>
      <c r="AI27" s="10">
        <f t="shared" si="2"/>
        <v>0</v>
      </c>
      <c r="AJ27" s="10">
        <f t="shared" si="2"/>
        <v>0</v>
      </c>
      <c r="AK27" s="10">
        <f t="shared" si="2"/>
        <v>0</v>
      </c>
      <c r="AL27" s="10">
        <f t="shared" si="2"/>
        <v>0</v>
      </c>
    </row>
    <row r="28" spans="1:38" x14ac:dyDescent="0.15">
      <c r="A28" s="65"/>
      <c r="AH28" s="10">
        <f t="shared" si="2"/>
        <v>0</v>
      </c>
      <c r="AI28" s="10">
        <f t="shared" si="2"/>
        <v>0</v>
      </c>
      <c r="AJ28" s="10">
        <f t="shared" si="2"/>
        <v>0</v>
      </c>
      <c r="AK28" s="10">
        <f t="shared" si="2"/>
        <v>0</v>
      </c>
      <c r="AL28" s="10">
        <f t="shared" si="2"/>
        <v>0</v>
      </c>
    </row>
    <row r="29" spans="1:38" x14ac:dyDescent="0.15">
      <c r="A29" s="66" t="s">
        <v>294</v>
      </c>
      <c r="B29" s="68" t="s">
        <v>283</v>
      </c>
      <c r="C29" s="68" t="s">
        <v>283</v>
      </c>
      <c r="D29" s="68" t="s">
        <v>283</v>
      </c>
      <c r="E29" s="68" t="s">
        <v>283</v>
      </c>
      <c r="F29" s="68" t="s">
        <v>283</v>
      </c>
      <c r="G29" s="68" t="s">
        <v>283</v>
      </c>
      <c r="H29" s="68" t="s">
        <v>283</v>
      </c>
      <c r="I29" s="68" t="s">
        <v>283</v>
      </c>
      <c r="J29" s="68" t="s">
        <v>283</v>
      </c>
      <c r="K29" s="68" t="s">
        <v>283</v>
      </c>
      <c r="L29" s="68" t="s">
        <v>283</v>
      </c>
      <c r="M29" s="68" t="s">
        <v>283</v>
      </c>
      <c r="N29" s="68" t="s">
        <v>283</v>
      </c>
      <c r="O29" s="68" t="s">
        <v>283</v>
      </c>
      <c r="P29" s="68" t="s">
        <v>283</v>
      </c>
      <c r="Q29" s="68" t="s">
        <v>283</v>
      </c>
      <c r="R29" s="68" t="s">
        <v>283</v>
      </c>
      <c r="S29" s="68" t="s">
        <v>283</v>
      </c>
      <c r="T29" s="68" t="s">
        <v>283</v>
      </c>
      <c r="U29" s="68" t="s">
        <v>283</v>
      </c>
      <c r="V29" s="68" t="s">
        <v>283</v>
      </c>
      <c r="W29" s="68" t="s">
        <v>283</v>
      </c>
      <c r="X29" s="68" t="s">
        <v>283</v>
      </c>
      <c r="Y29" s="68" t="s">
        <v>283</v>
      </c>
      <c r="Z29" s="67" t="s">
        <v>283</v>
      </c>
      <c r="AA29" s="67" t="s">
        <v>283</v>
      </c>
      <c r="AB29" s="67" t="s">
        <v>283</v>
      </c>
      <c r="AC29" s="67" t="s">
        <v>283</v>
      </c>
      <c r="AD29" s="67" t="s">
        <v>283</v>
      </c>
      <c r="AE29" s="67" t="s">
        <v>283</v>
      </c>
      <c r="AF29" s="67" t="s">
        <v>283</v>
      </c>
      <c r="AG29" s="67" t="s">
        <v>283</v>
      </c>
      <c r="AH29" s="67" t="str">
        <f t="shared" si="2"/>
        <v>USD</v>
      </c>
      <c r="AI29" s="67" t="str">
        <f t="shared" si="2"/>
        <v>USD</v>
      </c>
      <c r="AJ29" s="67" t="str">
        <f t="shared" si="2"/>
        <v>USD</v>
      </c>
      <c r="AK29" s="67" t="str">
        <f t="shared" si="2"/>
        <v>USD</v>
      </c>
      <c r="AL29" s="67" t="str">
        <f t="shared" si="2"/>
        <v>USD</v>
      </c>
    </row>
    <row r="30" spans="1:38" x14ac:dyDescent="0.15">
      <c r="A30" s="54" t="s">
        <v>284</v>
      </c>
      <c r="B30" s="56">
        <v>0.81970572564449373</v>
      </c>
      <c r="C30" s="56">
        <v>0.8098608659032378</v>
      </c>
      <c r="D30" s="56">
        <v>0.81062302169381606</v>
      </c>
      <c r="E30" s="56">
        <v>0.81457768220066318</v>
      </c>
      <c r="F30" s="56">
        <v>0.8465803924284927</v>
      </c>
      <c r="G30" s="56">
        <v>0.85629006214219305</v>
      </c>
      <c r="H30" s="56">
        <v>0.85574477023252937</v>
      </c>
      <c r="I30" s="56">
        <v>0.86587909316106115</v>
      </c>
      <c r="J30" s="56">
        <v>0.8577285632188838</v>
      </c>
      <c r="K30" s="56">
        <v>0.87077343610983871</v>
      </c>
      <c r="L30" s="56">
        <v>0.87975015095712827</v>
      </c>
      <c r="M30" s="56">
        <v>0.87840961627369385</v>
      </c>
      <c r="N30" s="56">
        <v>0.87593217099788589</v>
      </c>
      <c r="O30" s="56">
        <v>0.88096800764680261</v>
      </c>
      <c r="P30" s="56">
        <v>0.8847618726617007</v>
      </c>
      <c r="Q30" s="56">
        <v>0.88981825462149355</v>
      </c>
      <c r="R30" s="56">
        <v>0.89408723853028294</v>
      </c>
      <c r="S30" s="56">
        <v>0.88547293109249647</v>
      </c>
      <c r="T30" s="56">
        <v>0.89139340291369362</v>
      </c>
      <c r="U30" s="56">
        <v>0.89877725439890155</v>
      </c>
      <c r="V30" s="56">
        <v>0.90876831600903596</v>
      </c>
      <c r="W30" s="56">
        <v>0.90476733711237611</v>
      </c>
      <c r="X30" s="56">
        <v>0.90489938380661006</v>
      </c>
      <c r="Y30" s="56">
        <v>0.89981058987083218</v>
      </c>
      <c r="Z30" s="55">
        <v>0.90024391000000004</v>
      </c>
      <c r="AA30" s="55">
        <v>0.91660165000000005</v>
      </c>
      <c r="AB30" s="55">
        <v>0.90368188000000005</v>
      </c>
      <c r="AC30" s="55">
        <v>0.92122353000000001</v>
      </c>
      <c r="AD30" s="55">
        <v>0.91718175999999996</v>
      </c>
      <c r="AE30" s="55">
        <v>0.88786863999999999</v>
      </c>
      <c r="AF30" s="55">
        <v>0.87452165000000004</v>
      </c>
      <c r="AG30" s="55">
        <v>0.84495922000000001</v>
      </c>
      <c r="AH30" s="55">
        <f t="shared" si="2"/>
        <v>0.84495922000000001</v>
      </c>
      <c r="AI30" s="55">
        <f t="shared" si="2"/>
        <v>0.84495922000000001</v>
      </c>
      <c r="AJ30" s="55">
        <f t="shared" si="2"/>
        <v>0.84495922000000001</v>
      </c>
      <c r="AK30" s="55">
        <f t="shared" si="2"/>
        <v>0.84495922000000001</v>
      </c>
      <c r="AL30" s="55">
        <f t="shared" si="2"/>
        <v>0.84495922000000001</v>
      </c>
    </row>
    <row r="31" spans="1:38" x14ac:dyDescent="0.15">
      <c r="A31" s="57" t="s">
        <v>283</v>
      </c>
      <c r="B31" s="60">
        <v>1</v>
      </c>
      <c r="C31" s="60">
        <v>1</v>
      </c>
      <c r="D31" s="60">
        <v>0.99999999999999989</v>
      </c>
      <c r="E31" s="60">
        <v>1</v>
      </c>
      <c r="F31" s="60">
        <v>0.99999999999999989</v>
      </c>
      <c r="G31" s="60">
        <v>1</v>
      </c>
      <c r="H31" s="60">
        <v>1</v>
      </c>
      <c r="I31" s="60">
        <v>1</v>
      </c>
      <c r="J31" s="60">
        <v>1</v>
      </c>
      <c r="K31" s="60">
        <v>1</v>
      </c>
      <c r="L31" s="60">
        <v>1</v>
      </c>
      <c r="M31" s="60">
        <v>0.99999999999999989</v>
      </c>
      <c r="N31" s="60">
        <v>1</v>
      </c>
      <c r="O31" s="60">
        <v>1</v>
      </c>
      <c r="P31" s="60">
        <v>1</v>
      </c>
      <c r="Q31" s="60">
        <v>1</v>
      </c>
      <c r="R31" s="60">
        <v>1</v>
      </c>
      <c r="S31" s="60">
        <v>1</v>
      </c>
      <c r="T31" s="60">
        <v>1</v>
      </c>
      <c r="U31" s="60">
        <v>1</v>
      </c>
      <c r="V31" s="60">
        <v>1</v>
      </c>
      <c r="W31" s="60">
        <v>1</v>
      </c>
      <c r="X31" s="60">
        <v>1</v>
      </c>
      <c r="Y31" s="60">
        <v>1</v>
      </c>
      <c r="Z31" s="58">
        <v>1</v>
      </c>
      <c r="AA31" s="58">
        <v>1</v>
      </c>
      <c r="AB31" s="58">
        <v>1</v>
      </c>
      <c r="AC31" s="58">
        <v>1</v>
      </c>
      <c r="AD31" s="58">
        <v>1</v>
      </c>
      <c r="AE31" s="58">
        <v>1</v>
      </c>
      <c r="AF31" s="58">
        <v>1</v>
      </c>
      <c r="AG31" s="58">
        <v>1</v>
      </c>
      <c r="AH31" s="58">
        <f t="shared" si="2"/>
        <v>1</v>
      </c>
      <c r="AI31" s="58">
        <f t="shared" si="2"/>
        <v>1</v>
      </c>
      <c r="AJ31" s="58">
        <f t="shared" si="2"/>
        <v>1</v>
      </c>
      <c r="AK31" s="58">
        <f t="shared" si="2"/>
        <v>1</v>
      </c>
      <c r="AL31" s="58">
        <f t="shared" si="2"/>
        <v>1</v>
      </c>
    </row>
    <row r="32" spans="1:38" x14ac:dyDescent="0.15">
      <c r="A32" s="57" t="s">
        <v>285</v>
      </c>
      <c r="B32" s="59">
        <v>0.72405538229957278</v>
      </c>
      <c r="C32" s="59">
        <v>0.71588785046728975</v>
      </c>
      <c r="D32" s="59">
        <v>0.71567513317378229</v>
      </c>
      <c r="E32" s="59">
        <v>0.71041071006736556</v>
      </c>
      <c r="F32" s="59">
        <v>0.74266919101547302</v>
      </c>
      <c r="G32" s="59">
        <v>0.75255949177146031</v>
      </c>
      <c r="H32" s="59">
        <v>0.75926382611266297</v>
      </c>
      <c r="I32" s="59">
        <v>0.77657985287584819</v>
      </c>
      <c r="J32" s="59">
        <v>0.76578606534176197</v>
      </c>
      <c r="K32" s="59">
        <v>0.76864988471716911</v>
      </c>
      <c r="L32" s="59">
        <v>0.77521943767969892</v>
      </c>
      <c r="M32" s="59">
        <v>0.78858483587609807</v>
      </c>
      <c r="N32" s="59">
        <v>0.77610178331827007</v>
      </c>
      <c r="O32" s="59">
        <v>0.76876527928888272</v>
      </c>
      <c r="P32" s="59">
        <v>0.7593207556709024</v>
      </c>
      <c r="Q32" s="59">
        <v>0.76683602874112944</v>
      </c>
      <c r="R32" s="59">
        <v>0.77942786544799858</v>
      </c>
      <c r="S32" s="59">
        <v>0.78902102112738426</v>
      </c>
      <c r="T32" s="59">
        <v>0.8017374420109834</v>
      </c>
      <c r="U32" s="59">
        <v>0.82286448481679231</v>
      </c>
      <c r="V32" s="59">
        <v>0.80963640612423315</v>
      </c>
      <c r="W32" s="59">
        <v>0.79202034546377198</v>
      </c>
      <c r="X32" s="59">
        <v>0.77604989873744978</v>
      </c>
      <c r="Y32" s="59">
        <v>0.76241626137698004</v>
      </c>
      <c r="Z32" s="61">
        <v>0.76475936</v>
      </c>
      <c r="AA32" s="61">
        <v>0.77090354999999999</v>
      </c>
      <c r="AB32" s="61">
        <v>0.80720506000000003</v>
      </c>
      <c r="AC32" s="61">
        <v>0.80614671000000004</v>
      </c>
      <c r="AD32" s="61">
        <v>0.81245798000000002</v>
      </c>
      <c r="AE32" s="61">
        <v>0.79806045999999997</v>
      </c>
      <c r="AF32" s="61">
        <v>0.79146152999999997</v>
      </c>
      <c r="AG32" s="61">
        <v>0.76085747000000004</v>
      </c>
      <c r="AH32" s="61">
        <f t="shared" si="2"/>
        <v>0.76085747000000004</v>
      </c>
      <c r="AI32" s="61">
        <f t="shared" si="2"/>
        <v>0.76085747000000004</v>
      </c>
      <c r="AJ32" s="61">
        <f t="shared" si="2"/>
        <v>0.76085747000000004</v>
      </c>
      <c r="AK32" s="61">
        <f t="shared" si="2"/>
        <v>0.76085747000000004</v>
      </c>
      <c r="AL32" s="61">
        <f t="shared" si="2"/>
        <v>0.76085747000000004</v>
      </c>
    </row>
    <row r="33" spans="1:38" x14ac:dyDescent="0.15">
      <c r="A33" s="57" t="s">
        <v>286</v>
      </c>
      <c r="B33" s="59">
        <v>1.2574025015928374</v>
      </c>
      <c r="C33" s="59">
        <v>1.2701817327783087</v>
      </c>
      <c r="D33" s="59">
        <v>1.2880182197174399</v>
      </c>
      <c r="E33" s="59">
        <v>1.3010271824572552</v>
      </c>
      <c r="F33" s="59">
        <v>1.3287040778238268</v>
      </c>
      <c r="G33" s="59">
        <v>1.3339816672375266</v>
      </c>
      <c r="H33" s="59">
        <v>1.3513882514022546</v>
      </c>
      <c r="I33" s="59">
        <v>1.3648400382492678</v>
      </c>
      <c r="J33" s="59">
        <v>1.3885896369234993</v>
      </c>
      <c r="K33" s="59">
        <v>1.4070184338950456</v>
      </c>
      <c r="L33" s="59">
        <v>1.3794922242083252</v>
      </c>
      <c r="M33" s="59">
        <v>1.3921497919556172</v>
      </c>
      <c r="N33" s="59">
        <v>1.3993135876987273</v>
      </c>
      <c r="O33" s="59">
        <v>1.4002986481545927</v>
      </c>
      <c r="P33" s="59">
        <v>1.4119830462772589</v>
      </c>
      <c r="Q33" s="59">
        <v>1.4060685604965186</v>
      </c>
      <c r="R33" s="59">
        <v>1.4409475699115259</v>
      </c>
      <c r="S33" s="59">
        <v>1.4401597393167693</v>
      </c>
      <c r="T33" s="59">
        <v>1.4316863225371375</v>
      </c>
      <c r="U33" s="59">
        <v>1.4767645652982098</v>
      </c>
      <c r="V33" s="59">
        <v>1.4687297149929464</v>
      </c>
      <c r="W33" s="59">
        <v>1.4721193978183307</v>
      </c>
      <c r="X33" s="59">
        <v>1.4641746024906279</v>
      </c>
      <c r="Y33" s="59">
        <v>1.4535315316125956</v>
      </c>
      <c r="Z33" s="61">
        <v>1.45438841</v>
      </c>
      <c r="AA33" s="61">
        <v>1.4994609800000001</v>
      </c>
      <c r="AB33" s="61">
        <v>1.6043649600000001</v>
      </c>
      <c r="AC33" s="61">
        <v>1.5964314799999999</v>
      </c>
      <c r="AD33" s="61">
        <v>1.5351652</v>
      </c>
      <c r="AE33" s="61">
        <v>1.4495386400000001</v>
      </c>
      <c r="AF33" s="61">
        <v>1.4251878499999999</v>
      </c>
      <c r="AG33" s="61">
        <v>1.3884912599999999</v>
      </c>
      <c r="AH33" s="61">
        <f t="shared" si="2"/>
        <v>1.3884912599999999</v>
      </c>
      <c r="AI33" s="61">
        <f t="shared" si="2"/>
        <v>1.3884912599999999</v>
      </c>
      <c r="AJ33" s="61">
        <f t="shared" si="2"/>
        <v>1.3884912599999999</v>
      </c>
      <c r="AK33" s="61">
        <f t="shared" si="2"/>
        <v>1.3884912599999999</v>
      </c>
      <c r="AL33" s="61">
        <f t="shared" si="2"/>
        <v>1.3884912599999999</v>
      </c>
    </row>
    <row r="34" spans="1:38" x14ac:dyDescent="0.15">
      <c r="A34" s="57" t="s">
        <v>77</v>
      </c>
      <c r="B34" s="59">
        <v>7.8195231548237834</v>
      </c>
      <c r="C34" s="59">
        <v>7.8220330747177629</v>
      </c>
      <c r="D34" s="59">
        <v>7.8408438199644879</v>
      </c>
      <c r="E34" s="59">
        <v>7.8484356035613354</v>
      </c>
      <c r="F34" s="59">
        <v>7.8488161342830418</v>
      </c>
      <c r="G34" s="59">
        <v>7.8472256201986585</v>
      </c>
      <c r="H34" s="59">
        <v>7.8478330208568332</v>
      </c>
      <c r="I34" s="59">
        <v>7.8496344484350189</v>
      </c>
      <c r="J34" s="59">
        <v>7.8374647259128372</v>
      </c>
      <c r="K34" s="59">
        <v>7.8378847020251188</v>
      </c>
      <c r="L34" s="59">
        <v>7.8298163321616663</v>
      </c>
      <c r="M34" s="59">
        <v>7.8201248266296783</v>
      </c>
      <c r="N34" s="59">
        <v>7.8419977623914541</v>
      </c>
      <c r="O34" s="59">
        <v>7.8478480153993235</v>
      </c>
      <c r="P34" s="59">
        <v>7.8494219555765268</v>
      </c>
      <c r="Q34" s="59">
        <v>7.8449625164060217</v>
      </c>
      <c r="R34" s="59">
        <v>7.8482368193252903</v>
      </c>
      <c r="S34" s="59">
        <v>7.8260576974161911</v>
      </c>
      <c r="T34" s="59">
        <v>7.8119935044550282</v>
      </c>
      <c r="U34" s="59">
        <v>7.841198315201181</v>
      </c>
      <c r="V34" s="59">
        <v>7.8357985477016818</v>
      </c>
      <c r="W34" s="59">
        <v>7.8422990531413141</v>
      </c>
      <c r="X34" s="59">
        <v>7.8283879863834205</v>
      </c>
      <c r="Y34" s="59">
        <v>7.8053259788814451</v>
      </c>
      <c r="Z34" s="61">
        <v>7.7738695699999996</v>
      </c>
      <c r="AA34" s="61">
        <v>7.7748179100000003</v>
      </c>
      <c r="AB34" s="61">
        <v>7.7649018700000001</v>
      </c>
      <c r="AC34" s="61">
        <v>7.7519381999999997</v>
      </c>
      <c r="AD34" s="61">
        <v>7.7522098499999998</v>
      </c>
      <c r="AE34" s="61">
        <v>7.7502757999999998</v>
      </c>
      <c r="AF34" s="61">
        <v>7.7510077700000002</v>
      </c>
      <c r="AG34" s="61">
        <v>7.7501356299999999</v>
      </c>
      <c r="AH34" s="61">
        <f t="shared" si="2"/>
        <v>7.7501356299999999</v>
      </c>
      <c r="AI34" s="61">
        <f t="shared" si="2"/>
        <v>7.7501356299999999</v>
      </c>
      <c r="AJ34" s="61">
        <f t="shared" si="2"/>
        <v>7.7501356299999999</v>
      </c>
      <c r="AK34" s="61">
        <f t="shared" si="2"/>
        <v>7.7501356299999999</v>
      </c>
      <c r="AL34" s="61">
        <f t="shared" si="2"/>
        <v>7.7501356299999999</v>
      </c>
    </row>
    <row r="35" spans="1:38" x14ac:dyDescent="0.15">
      <c r="A35" s="57" t="s">
        <v>82</v>
      </c>
      <c r="B35" s="59">
        <v>110.86892532853432</v>
      </c>
      <c r="C35" s="59">
        <v>107.94878439884026</v>
      </c>
      <c r="D35" s="59">
        <v>106.07619856403923</v>
      </c>
      <c r="E35" s="59">
        <v>107.65255003543412</v>
      </c>
      <c r="F35" s="59">
        <v>109.69334549330625</v>
      </c>
      <c r="G35" s="59">
        <v>110.05814617279118</v>
      </c>
      <c r="H35" s="59">
        <v>111.4455863018601</v>
      </c>
      <c r="I35" s="59">
        <v>111.00607621241898</v>
      </c>
      <c r="J35" s="59">
        <v>111.96359799977702</v>
      </c>
      <c r="K35" s="59">
        <v>112.86662401138821</v>
      </c>
      <c r="L35" s="59">
        <v>113.30182228247176</v>
      </c>
      <c r="M35" s="59">
        <v>112.32917244567729</v>
      </c>
      <c r="N35" s="59">
        <v>108.91460059483759</v>
      </c>
      <c r="O35" s="59">
        <v>110.36767199799144</v>
      </c>
      <c r="P35" s="59">
        <v>111.19139505881559</v>
      </c>
      <c r="Q35" s="59">
        <v>111.61524258670167</v>
      </c>
      <c r="R35" s="59">
        <v>109.92640036413732</v>
      </c>
      <c r="S35" s="59">
        <v>108.09897816423752</v>
      </c>
      <c r="T35" s="59">
        <v>108.22019742426062</v>
      </c>
      <c r="U35" s="59">
        <v>106.21667885463093</v>
      </c>
      <c r="V35" s="59">
        <v>107.45449667217702</v>
      </c>
      <c r="W35" s="59">
        <v>108.12992458960936</v>
      </c>
      <c r="X35" s="59">
        <v>108.89343732494504</v>
      </c>
      <c r="Y35" s="59">
        <v>109.09393572652955</v>
      </c>
      <c r="Z35" s="61">
        <v>109.2835173</v>
      </c>
      <c r="AA35" s="61">
        <v>110.01451833</v>
      </c>
      <c r="AB35" s="61">
        <v>107.54321586</v>
      </c>
      <c r="AC35" s="61">
        <v>107.87452852</v>
      </c>
      <c r="AD35" s="61">
        <v>107.1289469</v>
      </c>
      <c r="AE35" s="61">
        <v>107.60287971</v>
      </c>
      <c r="AF35" s="61">
        <v>106.78432085999999</v>
      </c>
      <c r="AG35" s="61">
        <v>105.9022104</v>
      </c>
      <c r="AH35" s="61">
        <f t="shared" si="2"/>
        <v>105.9022104</v>
      </c>
      <c r="AI35" s="61">
        <f t="shared" si="2"/>
        <v>105.9022104</v>
      </c>
      <c r="AJ35" s="61">
        <f t="shared" si="2"/>
        <v>105.9022104</v>
      </c>
      <c r="AK35" s="61">
        <f t="shared" si="2"/>
        <v>105.9022104</v>
      </c>
      <c r="AL35" s="61">
        <f t="shared" si="2"/>
        <v>105.9022104</v>
      </c>
    </row>
    <row r="36" spans="1:38" x14ac:dyDescent="0.15">
      <c r="A36" s="57" t="s">
        <v>287</v>
      </c>
      <c r="B36" s="59">
        <v>6.4263401257130512</v>
      </c>
      <c r="C36" s="59">
        <v>6.3224096600204103</v>
      </c>
      <c r="D36" s="59">
        <v>6.3213618466764467</v>
      </c>
      <c r="E36" s="59">
        <v>6.3004936340754147</v>
      </c>
      <c r="F36" s="59">
        <v>6.3740269135602921</v>
      </c>
      <c r="G36" s="59">
        <v>6.4660052845329554</v>
      </c>
      <c r="H36" s="59">
        <v>6.7179620827271815</v>
      </c>
      <c r="I36" s="59">
        <v>6.8483958648626277</v>
      </c>
      <c r="J36" s="59">
        <v>6.855824405808538</v>
      </c>
      <c r="K36" s="59">
        <v>6.9209640597729178</v>
      </c>
      <c r="L36" s="59">
        <v>6.9394771884784721</v>
      </c>
      <c r="M36" s="59">
        <v>6.8865187239944508</v>
      </c>
      <c r="N36" s="59">
        <v>6.7887809014934639</v>
      </c>
      <c r="O36" s="59">
        <v>6.7380838064865705</v>
      </c>
      <c r="P36" s="59">
        <v>6.7124860965991422</v>
      </c>
      <c r="Q36" s="59">
        <v>6.7171712677685571</v>
      </c>
      <c r="R36" s="59">
        <v>6.8608922177833946</v>
      </c>
      <c r="S36" s="59">
        <v>6.9010971009616231</v>
      </c>
      <c r="T36" s="59">
        <v>6.8771853671959455</v>
      </c>
      <c r="U36" s="59">
        <v>7.0626366039292909</v>
      </c>
      <c r="V36" s="59">
        <v>7.1177114617322008</v>
      </c>
      <c r="W36" s="59">
        <v>7.0976361969875201</v>
      </c>
      <c r="X36" s="59">
        <v>7.0194165553496797</v>
      </c>
      <c r="Y36" s="59">
        <v>7.0162145868294727</v>
      </c>
      <c r="Z36" s="61">
        <v>6.92145717</v>
      </c>
      <c r="AA36" s="61">
        <v>6.9937379100000001</v>
      </c>
      <c r="AB36" s="61">
        <v>7.0182877299999999</v>
      </c>
      <c r="AC36" s="61">
        <v>7.0768190400000002</v>
      </c>
      <c r="AD36" s="61">
        <v>7.1052020200000001</v>
      </c>
      <c r="AE36" s="61">
        <v>7.0839369400000001</v>
      </c>
      <c r="AF36" s="61">
        <v>7.0151840400000003</v>
      </c>
      <c r="AG36" s="61">
        <v>6.9312093099999998</v>
      </c>
      <c r="AH36" s="61">
        <f t="shared" si="2"/>
        <v>6.9312093099999998</v>
      </c>
      <c r="AI36" s="61">
        <f t="shared" si="2"/>
        <v>6.9312093099999998</v>
      </c>
      <c r="AJ36" s="61">
        <f t="shared" si="2"/>
        <v>6.9312093099999998</v>
      </c>
      <c r="AK36" s="61">
        <f t="shared" si="2"/>
        <v>6.9312093099999998</v>
      </c>
      <c r="AL36" s="61">
        <f t="shared" si="2"/>
        <v>6.9312093099999998</v>
      </c>
    </row>
    <row r="37" spans="1:38" x14ac:dyDescent="0.15">
      <c r="A37" s="57" t="s">
        <v>81</v>
      </c>
      <c r="B37" s="59">
        <v>31.897208902004188</v>
      </c>
      <c r="C37" s="59">
        <v>31.49386935324511</v>
      </c>
      <c r="D37" s="59">
        <v>31.274260789006409</v>
      </c>
      <c r="E37" s="59">
        <v>31.321693018254692</v>
      </c>
      <c r="F37" s="59">
        <v>31.984884691902458</v>
      </c>
      <c r="G37" s="59">
        <v>32.479204384205119</v>
      </c>
      <c r="H37" s="59">
        <v>33.282987016017991</v>
      </c>
      <c r="I37" s="59">
        <v>33.029560359302181</v>
      </c>
      <c r="J37" s="59">
        <v>32.604792987211269</v>
      </c>
      <c r="K37" s="59">
        <v>32.786247837263808</v>
      </c>
      <c r="L37" s="59">
        <v>32.963958235861021</v>
      </c>
      <c r="M37" s="59">
        <v>32.710633379565422</v>
      </c>
      <c r="N37" s="59">
        <v>31.812343476893311</v>
      </c>
      <c r="O37" s="59">
        <v>31.302599296106571</v>
      </c>
      <c r="P37" s="59">
        <v>31.735228689878316</v>
      </c>
      <c r="Q37" s="59">
        <v>31.855804951838579</v>
      </c>
      <c r="R37" s="59">
        <v>31.803008197154362</v>
      </c>
      <c r="S37" s="59">
        <v>31.1142791364868</v>
      </c>
      <c r="T37" s="59">
        <v>30.797835851842656</v>
      </c>
      <c r="U37" s="59">
        <v>30.754523505067876</v>
      </c>
      <c r="V37" s="59">
        <v>30.570057382227958</v>
      </c>
      <c r="W37" s="59">
        <v>30.362457662789282</v>
      </c>
      <c r="X37" s="59">
        <v>30.243633386478216</v>
      </c>
      <c r="Y37" s="59">
        <v>30.199038102479431</v>
      </c>
      <c r="Z37" s="61">
        <v>30.398475650000002</v>
      </c>
      <c r="AA37" s="61">
        <v>31.343392810000001</v>
      </c>
      <c r="AB37" s="61">
        <v>32.090856989999999</v>
      </c>
      <c r="AC37" s="61">
        <v>32.68126625</v>
      </c>
      <c r="AD37" s="61">
        <v>32.098163</v>
      </c>
      <c r="AE37" s="61">
        <v>31.143291430000001</v>
      </c>
      <c r="AF37" s="61">
        <v>31.432545220000002</v>
      </c>
      <c r="AG37" s="61">
        <v>31.211693050000001</v>
      </c>
      <c r="AH37" s="61">
        <f t="shared" si="2"/>
        <v>31.211693050000001</v>
      </c>
      <c r="AI37" s="61">
        <f t="shared" si="2"/>
        <v>31.211693050000001</v>
      </c>
      <c r="AJ37" s="61">
        <f t="shared" si="2"/>
        <v>31.211693050000001</v>
      </c>
      <c r="AK37" s="61">
        <f t="shared" si="2"/>
        <v>31.211693050000001</v>
      </c>
      <c r="AL37" s="61">
        <f t="shared" si="2"/>
        <v>31.211693050000001</v>
      </c>
    </row>
    <row r="38" spans="1:38" x14ac:dyDescent="0.15">
      <c r="A38" s="57" t="s">
        <v>83</v>
      </c>
      <c r="B38" s="59">
        <v>13374.980718285773</v>
      </c>
      <c r="C38" s="59">
        <v>13600.58998364081</v>
      </c>
      <c r="D38" s="59">
        <v>13758.785995522274</v>
      </c>
      <c r="E38" s="59">
        <v>13814.428614484821</v>
      </c>
      <c r="F38" s="59">
        <v>14048.48442869292</v>
      </c>
      <c r="G38" s="59">
        <v>14037.492864249481</v>
      </c>
      <c r="H38" s="59">
        <v>14407.791945107867</v>
      </c>
      <c r="I38" s="59">
        <v>14566.412926445459</v>
      </c>
      <c r="J38" s="59">
        <v>14871.679947163919</v>
      </c>
      <c r="K38" s="59">
        <v>15176.479273699237</v>
      </c>
      <c r="L38" s="59">
        <v>14649.346785512915</v>
      </c>
      <c r="M38" s="59">
        <v>14504.43134535368</v>
      </c>
      <c r="N38" s="59">
        <v>14159.242079781492</v>
      </c>
      <c r="O38" s="59">
        <v>14039.300423305131</v>
      </c>
      <c r="P38" s="59">
        <v>14208.829502173983</v>
      </c>
      <c r="Q38" s="59">
        <v>14147.382822058595</v>
      </c>
      <c r="R38" s="59">
        <v>14390.750667517401</v>
      </c>
      <c r="S38" s="59">
        <v>14220.936121982752</v>
      </c>
      <c r="T38" s="59">
        <v>14035.43870120105</v>
      </c>
      <c r="U38" s="59">
        <v>14235.3905799973</v>
      </c>
      <c r="V38" s="59">
        <v>14096.671744229321</v>
      </c>
      <c r="W38" s="59">
        <v>14118.393919963497</v>
      </c>
      <c r="X38" s="59">
        <v>14068.187184901108</v>
      </c>
      <c r="Y38" s="59">
        <v>14009.036347848778</v>
      </c>
      <c r="Z38" s="61">
        <v>13731.90322581</v>
      </c>
      <c r="AA38" s="61">
        <v>13769.724137929999</v>
      </c>
      <c r="AB38" s="61">
        <v>15112.51612903</v>
      </c>
      <c r="AC38" s="61">
        <v>15820.87096774</v>
      </c>
      <c r="AD38" s="61">
        <v>14837.54839</v>
      </c>
      <c r="AE38" s="61">
        <v>14121.866666669999</v>
      </c>
      <c r="AF38" s="61">
        <v>14547.96774194</v>
      </c>
      <c r="AG38" s="61">
        <v>14692.4516129</v>
      </c>
      <c r="AH38" s="61">
        <f t="shared" si="2"/>
        <v>14692.4516129</v>
      </c>
      <c r="AI38" s="61">
        <f t="shared" si="2"/>
        <v>14692.4516129</v>
      </c>
      <c r="AJ38" s="61">
        <f t="shared" si="2"/>
        <v>14692.4516129</v>
      </c>
      <c r="AK38" s="61">
        <f t="shared" si="2"/>
        <v>14692.4516129</v>
      </c>
      <c r="AL38" s="61">
        <f t="shared" si="2"/>
        <v>14692.4516129</v>
      </c>
    </row>
    <row r="39" spans="1:38" x14ac:dyDescent="0.15">
      <c r="A39" s="57" t="s">
        <v>84</v>
      </c>
      <c r="B39" s="59">
        <v>50.60322889537202</v>
      </c>
      <c r="C39" s="59">
        <v>51.930546332140146</v>
      </c>
      <c r="D39" s="59">
        <v>52.114297846058811</v>
      </c>
      <c r="E39" s="59">
        <v>52.052206283652239</v>
      </c>
      <c r="F39" s="59">
        <v>52.27252962069349</v>
      </c>
      <c r="G39" s="59">
        <v>53.12256365089462</v>
      </c>
      <c r="H39" s="59">
        <v>53.393455886357103</v>
      </c>
      <c r="I39" s="59">
        <v>53.285597042458193</v>
      </c>
      <c r="J39" s="59">
        <v>54.00027447314023</v>
      </c>
      <c r="K39" s="59">
        <v>53.944187208716812</v>
      </c>
      <c r="L39" s="59">
        <v>52.747979573801047</v>
      </c>
      <c r="M39" s="59">
        <v>52.823162274618589</v>
      </c>
      <c r="N39" s="59">
        <v>52.452968414682218</v>
      </c>
      <c r="O39" s="59">
        <v>52.159869264347662</v>
      </c>
      <c r="P39" s="59">
        <v>52.517568842899998</v>
      </c>
      <c r="Q39" s="59">
        <v>52.02762885680599</v>
      </c>
      <c r="R39" s="59">
        <v>52.288985251624574</v>
      </c>
      <c r="S39" s="59">
        <v>51.733844546372225</v>
      </c>
      <c r="T39" s="59">
        <v>51.111102498614443</v>
      </c>
      <c r="U39" s="59">
        <v>52.196407342193083</v>
      </c>
      <c r="V39" s="59">
        <v>52.077963666577254</v>
      </c>
      <c r="W39" s="59">
        <v>51.445424827602487</v>
      </c>
      <c r="X39" s="59">
        <v>50.730253802731937</v>
      </c>
      <c r="Y39" s="59">
        <v>50.777931245472836</v>
      </c>
      <c r="Z39" s="61">
        <v>50.828687260000002</v>
      </c>
      <c r="AA39" s="61">
        <v>50.775175580000003</v>
      </c>
      <c r="AB39" s="61">
        <v>50.906640789999997</v>
      </c>
      <c r="AC39" s="61">
        <v>50.718151400000004</v>
      </c>
      <c r="AD39" s="61">
        <v>50.598796499999999</v>
      </c>
      <c r="AE39" s="61">
        <v>50.043616360000001</v>
      </c>
      <c r="AF39" s="61">
        <v>49.428887320000001</v>
      </c>
      <c r="AG39" s="61">
        <v>48.777043620000001</v>
      </c>
      <c r="AH39" s="61">
        <f t="shared" ref="AH39:AL54" si="3">AG39</f>
        <v>48.777043620000001</v>
      </c>
      <c r="AI39" s="61">
        <f t="shared" si="3"/>
        <v>48.777043620000001</v>
      </c>
      <c r="AJ39" s="61">
        <f t="shared" si="3"/>
        <v>48.777043620000001</v>
      </c>
      <c r="AK39" s="61">
        <f t="shared" si="3"/>
        <v>48.777043620000001</v>
      </c>
      <c r="AL39" s="61">
        <f t="shared" si="3"/>
        <v>48.777043620000001</v>
      </c>
    </row>
    <row r="40" spans="1:38" x14ac:dyDescent="0.15">
      <c r="A40" s="57" t="s">
        <v>86</v>
      </c>
      <c r="B40" s="59">
        <v>1.3215519264947519</v>
      </c>
      <c r="C40" s="59">
        <v>1.3196156400330425</v>
      </c>
      <c r="D40" s="59">
        <v>1.3150003860109629</v>
      </c>
      <c r="E40" s="59">
        <v>1.3159909744792817</v>
      </c>
      <c r="F40" s="59">
        <v>1.3392440037095612</v>
      </c>
      <c r="G40" s="59">
        <v>1.3475599810800674</v>
      </c>
      <c r="H40" s="59">
        <v>1.3632986627043091</v>
      </c>
      <c r="I40" s="59">
        <v>1.3686913178679798</v>
      </c>
      <c r="J40" s="59">
        <v>1.3711477265904433</v>
      </c>
      <c r="K40" s="59">
        <v>1.3795890706575853</v>
      </c>
      <c r="L40" s="59">
        <v>1.3749575120665734</v>
      </c>
      <c r="M40" s="59">
        <v>1.3699075358298658</v>
      </c>
      <c r="N40" s="59">
        <v>1.3564805045369306</v>
      </c>
      <c r="O40" s="59">
        <v>1.3535985340692356</v>
      </c>
      <c r="P40" s="59">
        <v>1.3542544406619703</v>
      </c>
      <c r="Q40" s="59">
        <v>1.355994038217694</v>
      </c>
      <c r="R40" s="59">
        <v>1.3715582721357704</v>
      </c>
      <c r="S40" s="59">
        <v>1.3627516956806631</v>
      </c>
      <c r="T40" s="59">
        <v>1.360983323192118</v>
      </c>
      <c r="U40" s="59">
        <v>1.384872761738235</v>
      </c>
      <c r="V40" s="59">
        <v>1.3798002440692054</v>
      </c>
      <c r="W40" s="59">
        <v>1.3707461183514356</v>
      </c>
      <c r="X40" s="59">
        <v>1.3616322661265996</v>
      </c>
      <c r="Y40" s="59">
        <v>1.3570358439548478</v>
      </c>
      <c r="Z40" s="61">
        <v>1.3503418700000001</v>
      </c>
      <c r="AA40" s="61">
        <v>1.38904027</v>
      </c>
      <c r="AB40" s="61">
        <v>1.4159357299999999</v>
      </c>
      <c r="AC40" s="61">
        <v>1.4249876400000001</v>
      </c>
      <c r="AD40" s="61">
        <v>1.4181735799999999</v>
      </c>
      <c r="AE40" s="61">
        <v>1.39321118</v>
      </c>
      <c r="AF40" s="61">
        <v>1.38879978</v>
      </c>
      <c r="AG40" s="61">
        <v>1.3691308</v>
      </c>
      <c r="AH40" s="61">
        <f t="shared" si="3"/>
        <v>1.3691308</v>
      </c>
      <c r="AI40" s="61">
        <f t="shared" si="3"/>
        <v>1.3691308</v>
      </c>
      <c r="AJ40" s="61">
        <f t="shared" si="3"/>
        <v>1.3691308</v>
      </c>
      <c r="AK40" s="61">
        <f t="shared" si="3"/>
        <v>1.3691308</v>
      </c>
      <c r="AL40" s="61">
        <f t="shared" si="3"/>
        <v>1.3691308</v>
      </c>
    </row>
    <row r="41" spans="1:38" x14ac:dyDescent="0.15">
      <c r="A41" s="57" t="s">
        <v>288</v>
      </c>
      <c r="B41" s="59">
        <v>8.4202090131909078</v>
      </c>
      <c r="C41" s="59">
        <v>8.0570100700111116</v>
      </c>
      <c r="D41" s="59">
        <v>8.0762253712619057</v>
      </c>
      <c r="E41" s="59">
        <v>8.0838079956000009</v>
      </c>
      <c r="F41" s="59">
        <v>8.0843724342761885</v>
      </c>
      <c r="G41" s="59">
        <v>8.0827433201761902</v>
      </c>
      <c r="H41" s="59">
        <v>8.0833636774142867</v>
      </c>
      <c r="I41" s="59">
        <v>7.7334991548826091</v>
      </c>
      <c r="J41" s="59">
        <v>8.0715522766999985</v>
      </c>
      <c r="K41" s="59">
        <v>8.0726199486000016</v>
      </c>
      <c r="L41" s="59">
        <v>8.0641285245863639</v>
      </c>
      <c r="M41" s="59">
        <v>7.6294033464578952</v>
      </c>
      <c r="N41" s="59">
        <v>7.7093843790954537</v>
      </c>
      <c r="O41" s="59">
        <v>8.0834385972249976</v>
      </c>
      <c r="P41" s="59">
        <v>8.0848044079523813</v>
      </c>
      <c r="Q41" s="59">
        <v>8.0800192914350024</v>
      </c>
      <c r="R41" s="59">
        <v>8.0836803988136339</v>
      </c>
      <c r="S41" s="59">
        <v>8.0610345303899997</v>
      </c>
      <c r="T41" s="59">
        <v>8.0468292243565216</v>
      </c>
      <c r="U41" s="59">
        <v>8.0773397096454538</v>
      </c>
      <c r="V41" s="59">
        <v>8.0707003011714278</v>
      </c>
      <c r="W41" s="59">
        <v>8.0775656337086961</v>
      </c>
      <c r="X41" s="59">
        <v>8.0628188782285708</v>
      </c>
      <c r="Y41" s="59">
        <v>8.0397634374549991</v>
      </c>
      <c r="Z41" s="61">
        <v>8.0080683399999995</v>
      </c>
      <c r="AA41" s="61">
        <v>8.0079699800000004</v>
      </c>
      <c r="AB41" s="61">
        <v>8.0006377200000003</v>
      </c>
      <c r="AC41" s="61">
        <v>7.9841431099999998</v>
      </c>
      <c r="AD41" s="61">
        <v>7.9843416500000002</v>
      </c>
      <c r="AE41" s="61">
        <v>7.9810584499999999</v>
      </c>
      <c r="AF41" s="61">
        <v>7.9824909999999996</v>
      </c>
      <c r="AG41" s="61">
        <v>7.98249165</v>
      </c>
      <c r="AH41" s="61">
        <f t="shared" si="3"/>
        <v>7.98249165</v>
      </c>
      <c r="AI41" s="61">
        <f t="shared" si="3"/>
        <v>7.98249165</v>
      </c>
      <c r="AJ41" s="61">
        <f t="shared" si="3"/>
        <v>7.98249165</v>
      </c>
      <c r="AK41" s="61">
        <f t="shared" si="3"/>
        <v>7.98249165</v>
      </c>
      <c r="AL41" s="61">
        <f t="shared" si="3"/>
        <v>7.98249165</v>
      </c>
    </row>
    <row r="42" spans="1:38" x14ac:dyDescent="0.15">
      <c r="A42" s="57" t="s">
        <v>85</v>
      </c>
      <c r="B42" s="59">
        <v>23745.951063799046</v>
      </c>
      <c r="C42" s="59">
        <v>22719.12222309662</v>
      </c>
      <c r="D42" s="59">
        <v>22777.165971482482</v>
      </c>
      <c r="E42" s="59">
        <v>22785.728601181741</v>
      </c>
      <c r="F42" s="59">
        <v>22783.631298677956</v>
      </c>
      <c r="G42" s="59">
        <v>22850.657941764475</v>
      </c>
      <c r="H42" s="59">
        <v>23105.143081679875</v>
      </c>
      <c r="I42" s="59">
        <v>22264.856189273884</v>
      </c>
      <c r="J42" s="59">
        <v>23307.415401816867</v>
      </c>
      <c r="K42" s="59">
        <v>23338.360545202355</v>
      </c>
      <c r="L42" s="59">
        <v>23310.653425295164</v>
      </c>
      <c r="M42" s="59">
        <v>23272.965123405786</v>
      </c>
      <c r="N42" s="59">
        <v>23192.879168060244</v>
      </c>
      <c r="O42" s="59">
        <v>23210.938118749869</v>
      </c>
      <c r="P42" s="59">
        <v>23203.778889624151</v>
      </c>
      <c r="Q42" s="59">
        <v>23224.068802232683</v>
      </c>
      <c r="R42" s="59">
        <v>23364.101199873738</v>
      </c>
      <c r="S42" s="59">
        <v>23338.802278908443</v>
      </c>
      <c r="T42" s="59">
        <v>23219.310783003264</v>
      </c>
      <c r="U42" s="59">
        <v>23213.44805111083</v>
      </c>
      <c r="V42" s="59">
        <v>23208.897679488218</v>
      </c>
      <c r="W42" s="59">
        <v>23180.273898871485</v>
      </c>
      <c r="X42" s="59">
        <v>23190.57714081935</v>
      </c>
      <c r="Y42" s="59">
        <v>23180.630903025078</v>
      </c>
      <c r="Z42" s="61">
        <v>23173.225806449998</v>
      </c>
      <c r="AA42" s="61">
        <v>23230.86206897</v>
      </c>
      <c r="AB42" s="61">
        <v>23349.225806449998</v>
      </c>
      <c r="AC42" s="61">
        <v>23498.677419349999</v>
      </c>
      <c r="AD42" s="61">
        <v>23347.93548</v>
      </c>
      <c r="AE42" s="61">
        <v>23229.9</v>
      </c>
      <c r="AF42" s="61">
        <v>23189.096774189999</v>
      </c>
      <c r="AG42" s="61">
        <v>23176.29032258</v>
      </c>
      <c r="AH42" s="61">
        <f t="shared" si="3"/>
        <v>23176.29032258</v>
      </c>
      <c r="AI42" s="61">
        <f t="shared" si="3"/>
        <v>23176.29032258</v>
      </c>
      <c r="AJ42" s="61">
        <f t="shared" si="3"/>
        <v>23176.29032258</v>
      </c>
      <c r="AK42" s="61">
        <f t="shared" si="3"/>
        <v>23176.29032258</v>
      </c>
      <c r="AL42" s="61">
        <f t="shared" si="3"/>
        <v>23176.29032258</v>
      </c>
    </row>
    <row r="43" spans="1:38" x14ac:dyDescent="0.15">
      <c r="A43" s="57" t="s">
        <v>87</v>
      </c>
      <c r="B43" s="59">
        <v>3.9549720741163021</v>
      </c>
      <c r="C43" s="59">
        <v>3.9131181263059012</v>
      </c>
      <c r="D43" s="59">
        <v>3.9035204199799276</v>
      </c>
      <c r="E43" s="59">
        <v>3.8882888166630027</v>
      </c>
      <c r="F43" s="59">
        <v>3.9697193585999093</v>
      </c>
      <c r="G43" s="59">
        <v>4.000350671168305</v>
      </c>
      <c r="H43" s="59">
        <v>4.0499832740794917</v>
      </c>
      <c r="I43" s="59">
        <v>4.0935977652790028</v>
      </c>
      <c r="J43" s="59">
        <v>4.1398354876615757</v>
      </c>
      <c r="K43" s="59">
        <v>4.1588858643183562</v>
      </c>
      <c r="L43" s="59">
        <v>4.1830760064141783</v>
      </c>
      <c r="M43" s="59">
        <v>4.1688395746648172</v>
      </c>
      <c r="N43" s="59">
        <v>4.1169847229466363</v>
      </c>
      <c r="O43" s="59">
        <v>4.0764019504631701</v>
      </c>
      <c r="P43" s="59">
        <v>4.0778969631602004</v>
      </c>
      <c r="Q43" s="59">
        <v>4.1142838075323125</v>
      </c>
      <c r="R43" s="59">
        <v>4.1722377784370535</v>
      </c>
      <c r="S43" s="59">
        <v>4.1588892627552374</v>
      </c>
      <c r="T43" s="59">
        <v>4.1234192300686363</v>
      </c>
      <c r="U43" s="59">
        <v>4.1881835303153485</v>
      </c>
      <c r="V43" s="59">
        <v>4.1853930639340167</v>
      </c>
      <c r="W43" s="59">
        <v>4.1875504014413343</v>
      </c>
      <c r="X43" s="59">
        <v>4.1568319903477402</v>
      </c>
      <c r="Y43" s="59">
        <v>4.1474789556798299</v>
      </c>
      <c r="Z43" s="61">
        <v>4.0773475799999996</v>
      </c>
      <c r="AA43" s="61">
        <v>4.1595498400000004</v>
      </c>
      <c r="AB43" s="61">
        <v>4.2902567500000002</v>
      </c>
      <c r="AC43" s="61">
        <v>4.3529172100000002</v>
      </c>
      <c r="AD43" s="61">
        <v>4.3369319300000004</v>
      </c>
      <c r="AE43" s="61">
        <v>4.2757296699999996</v>
      </c>
      <c r="AF43" s="61">
        <v>4.2665431600000003</v>
      </c>
      <c r="AG43" s="61">
        <v>4.1899591599999999</v>
      </c>
      <c r="AH43" s="61">
        <f t="shared" si="3"/>
        <v>4.1899591599999999</v>
      </c>
      <c r="AI43" s="61">
        <f t="shared" si="3"/>
        <v>4.1899591599999999</v>
      </c>
      <c r="AJ43" s="61">
        <f t="shared" si="3"/>
        <v>4.1899591599999999</v>
      </c>
      <c r="AK43" s="61">
        <f t="shared" si="3"/>
        <v>4.1899591599999999</v>
      </c>
      <c r="AL43" s="61">
        <f t="shared" si="3"/>
        <v>4.1899591599999999</v>
      </c>
    </row>
    <row r="44" spans="1:38" x14ac:dyDescent="0.15">
      <c r="A44" s="57" t="s">
        <v>289</v>
      </c>
      <c r="B44" s="59">
        <v>1.2432066887987212</v>
      </c>
      <c r="C44" s="59">
        <v>1.2574061776186851</v>
      </c>
      <c r="D44" s="59">
        <v>1.2923955840345864</v>
      </c>
      <c r="E44" s="59">
        <v>1.2725495466875203</v>
      </c>
      <c r="F44" s="59">
        <v>1.2865674628370449</v>
      </c>
      <c r="G44" s="59">
        <v>1.3124235455301663</v>
      </c>
      <c r="H44" s="59">
        <v>1.31410111791385</v>
      </c>
      <c r="I44" s="59">
        <v>1.3042435604948315</v>
      </c>
      <c r="J44" s="59">
        <v>1.3046523197268991</v>
      </c>
      <c r="K44" s="59">
        <v>1.3005001268300445</v>
      </c>
      <c r="L44" s="59">
        <v>1.3194892650487267</v>
      </c>
      <c r="M44" s="59">
        <v>1.3420157189089226</v>
      </c>
      <c r="N44" s="59">
        <v>1.331078471577992</v>
      </c>
      <c r="O44" s="59">
        <v>1.3209762887460743</v>
      </c>
      <c r="P44" s="59">
        <v>1.3363527587717816</v>
      </c>
      <c r="Q44" s="59">
        <v>1.3378372967321421</v>
      </c>
      <c r="R44" s="59">
        <v>1.3463165637789003</v>
      </c>
      <c r="S44" s="59">
        <v>1.3292188357801902</v>
      </c>
      <c r="T44" s="59">
        <v>1.3097320781480721</v>
      </c>
      <c r="U44" s="59">
        <v>1.3272979078916727</v>
      </c>
      <c r="V44" s="59">
        <v>1.3247764862689437</v>
      </c>
      <c r="W44" s="59">
        <v>1.3192805919538648</v>
      </c>
      <c r="X44" s="59">
        <v>1.3238807256431249</v>
      </c>
      <c r="Y44" s="59">
        <v>1.3173227035708983</v>
      </c>
      <c r="Z44" s="61">
        <v>1.3069660299999999</v>
      </c>
      <c r="AA44" s="61">
        <v>1.3280546099999999</v>
      </c>
      <c r="AB44" s="61">
        <v>1.3892500000000001</v>
      </c>
      <c r="AC44" s="61">
        <v>1.40693405</v>
      </c>
      <c r="AD44" s="61">
        <v>1.3972656400000001</v>
      </c>
      <c r="AE44" s="61">
        <v>1.35579429</v>
      </c>
      <c r="AF44" s="61">
        <v>1.3518044899999999</v>
      </c>
      <c r="AG44" s="61">
        <v>1.3243816100000001</v>
      </c>
      <c r="AH44" s="61">
        <f t="shared" si="3"/>
        <v>1.3243816100000001</v>
      </c>
      <c r="AI44" s="61">
        <f t="shared" si="3"/>
        <v>1.3243816100000001</v>
      </c>
      <c r="AJ44" s="61">
        <f t="shared" si="3"/>
        <v>1.3243816100000001</v>
      </c>
      <c r="AK44" s="61">
        <f t="shared" si="3"/>
        <v>1.3243816100000001</v>
      </c>
      <c r="AL44" s="61">
        <f t="shared" si="3"/>
        <v>1.3243816100000001</v>
      </c>
    </row>
    <row r="45" spans="1:38" x14ac:dyDescent="0.15">
      <c r="A45" s="57" t="s">
        <v>290</v>
      </c>
      <c r="B45" s="59">
        <v>6.1030817209349131</v>
      </c>
      <c r="C45" s="59">
        <v>6.0300174929947037</v>
      </c>
      <c r="D45" s="59">
        <v>6.0383347487068635</v>
      </c>
      <c r="E45" s="59">
        <v>6.0668768277086755</v>
      </c>
      <c r="F45" s="59">
        <v>6.3054808384224375</v>
      </c>
      <c r="G45" s="59">
        <v>6.3788023356330834</v>
      </c>
      <c r="H45" s="59">
        <v>6.3772317434632786</v>
      </c>
      <c r="I45" s="59">
        <v>6.455843930940496</v>
      </c>
      <c r="J45" s="59">
        <v>6.3972098089838498</v>
      </c>
      <c r="K45" s="59">
        <v>6.4957464610631783</v>
      </c>
      <c r="L45" s="59">
        <v>6.5639278444921638</v>
      </c>
      <c r="M45" s="59">
        <v>6.557609801202033</v>
      </c>
      <c r="N45" s="59">
        <v>6.5394786610978626</v>
      </c>
      <c r="O45" s="59">
        <v>6.5743559022654106</v>
      </c>
      <c r="P45" s="59">
        <v>6.6025186221308436</v>
      </c>
      <c r="Q45" s="59">
        <v>6.6424710252930819</v>
      </c>
      <c r="R45" s="59">
        <v>6.6766086458235954</v>
      </c>
      <c r="S45" s="59">
        <v>6.6117776754564614</v>
      </c>
      <c r="T45" s="59">
        <v>6.6547555838045431</v>
      </c>
      <c r="U45" s="59">
        <v>6.705058073266688</v>
      </c>
      <c r="V45" s="59">
        <v>6.7825317419790405</v>
      </c>
      <c r="W45" s="59">
        <v>6.7579983399486254</v>
      </c>
      <c r="X45" s="59">
        <v>6.7614211229370467</v>
      </c>
      <c r="Y45" s="59">
        <v>6.7233892265678081</v>
      </c>
      <c r="Z45" s="61">
        <v>6.7271581300000003</v>
      </c>
      <c r="AA45" s="61">
        <v>6.8482280500000003</v>
      </c>
      <c r="AB45" s="61">
        <v>6.7509275300000002</v>
      </c>
      <c r="AC45" s="61">
        <v>6.87426271</v>
      </c>
      <c r="AD45" s="61">
        <v>6.8403038599999997</v>
      </c>
      <c r="AE45" s="61">
        <v>6.61859252</v>
      </c>
      <c r="AF45" s="61">
        <v>6.5123876599999999</v>
      </c>
      <c r="AG45" s="61">
        <v>6.2916917300000001</v>
      </c>
      <c r="AH45" s="61">
        <f t="shared" si="3"/>
        <v>6.2916917300000001</v>
      </c>
      <c r="AI45" s="61">
        <f t="shared" si="3"/>
        <v>6.2916917300000001</v>
      </c>
      <c r="AJ45" s="61">
        <f t="shared" si="3"/>
        <v>6.2916917300000001</v>
      </c>
      <c r="AK45" s="61">
        <f t="shared" si="3"/>
        <v>6.2916917300000001</v>
      </c>
      <c r="AL45" s="61">
        <f t="shared" si="3"/>
        <v>6.2916917300000001</v>
      </c>
    </row>
    <row r="46" spans="1:38" x14ac:dyDescent="0.15">
      <c r="A46" s="57" t="s">
        <v>291</v>
      </c>
      <c r="B46" s="59">
        <v>0.96093729623792334</v>
      </c>
      <c r="C46" s="59">
        <v>0.93476975655582395</v>
      </c>
      <c r="D46" s="59">
        <v>0.94717439975295326</v>
      </c>
      <c r="E46" s="59">
        <v>0.9685247183597665</v>
      </c>
      <c r="F46" s="59">
        <v>0.99724091753922162</v>
      </c>
      <c r="G46" s="59">
        <v>0.99004664742052795</v>
      </c>
      <c r="H46" s="59">
        <v>0.99455046171320127</v>
      </c>
      <c r="I46" s="59">
        <v>0.98822780902471885</v>
      </c>
      <c r="J46" s="59">
        <v>0.9680110132347518</v>
      </c>
      <c r="K46" s="59">
        <v>0.99383265248946595</v>
      </c>
      <c r="L46" s="59">
        <v>1.0008957456082475</v>
      </c>
      <c r="M46" s="59">
        <v>0.99197873324086905</v>
      </c>
      <c r="N46" s="59">
        <v>0.98954057357631187</v>
      </c>
      <c r="O46" s="59">
        <v>1.0014491923725792</v>
      </c>
      <c r="P46" s="59">
        <v>1.0007120226499038</v>
      </c>
      <c r="Q46" s="59">
        <v>1.0072253242275264</v>
      </c>
      <c r="R46" s="59">
        <v>1.010659958303022</v>
      </c>
      <c r="S46" s="59">
        <v>0.98881204951564616</v>
      </c>
      <c r="T46" s="59">
        <v>0.9872763280792799</v>
      </c>
      <c r="U46" s="59">
        <v>0.97896044154475281</v>
      </c>
      <c r="V46" s="59">
        <v>0.99083874988099496</v>
      </c>
      <c r="W46" s="59">
        <v>0.99350141025691485</v>
      </c>
      <c r="X46" s="59">
        <v>0.99336407118541814</v>
      </c>
      <c r="Y46" s="59">
        <v>0.98306556469863093</v>
      </c>
      <c r="Z46" s="61">
        <v>0.97013020999999999</v>
      </c>
      <c r="AA46" s="61">
        <v>0.97627421999999997</v>
      </c>
      <c r="AB46" s="61">
        <v>0.95742762999999997</v>
      </c>
      <c r="AC46" s="61">
        <v>0.97165646000000006</v>
      </c>
      <c r="AD46" s="61">
        <v>0.96961114000000004</v>
      </c>
      <c r="AE46" s="61">
        <v>0.95129748999999997</v>
      </c>
      <c r="AF46" s="61">
        <v>0.93587730000000002</v>
      </c>
      <c r="AG46" s="61">
        <v>0.90979798000000001</v>
      </c>
      <c r="AH46" s="61">
        <f t="shared" si="3"/>
        <v>0.90979798000000001</v>
      </c>
      <c r="AI46" s="61">
        <f t="shared" si="3"/>
        <v>0.90979798000000001</v>
      </c>
      <c r="AJ46" s="61">
        <f t="shared" si="3"/>
        <v>0.90979798000000001</v>
      </c>
      <c r="AK46" s="61">
        <f t="shared" si="3"/>
        <v>0.90979798000000001</v>
      </c>
      <c r="AL46" s="61">
        <f t="shared" si="3"/>
        <v>0.90979798000000001</v>
      </c>
    </row>
    <row r="47" spans="1:38" x14ac:dyDescent="0.15">
      <c r="A47" s="57" t="s">
        <v>292</v>
      </c>
      <c r="B47" s="59">
        <v>8.0495288555045104</v>
      </c>
      <c r="C47" s="59">
        <v>8.0487212296927382</v>
      </c>
      <c r="D47" s="59">
        <v>8.2365783988265253</v>
      </c>
      <c r="E47" s="59">
        <v>8.448571638034263</v>
      </c>
      <c r="F47" s="59">
        <v>8.7552497604562287</v>
      </c>
      <c r="G47" s="59">
        <v>8.801662833749246</v>
      </c>
      <c r="H47" s="59">
        <v>8.820698132142553</v>
      </c>
      <c r="I47" s="59">
        <v>9.0629757629147747</v>
      </c>
      <c r="J47" s="59">
        <v>8.9568776964841703</v>
      </c>
      <c r="K47" s="59">
        <v>9.0420015673921874</v>
      </c>
      <c r="L47" s="59">
        <v>9.0541726149773467</v>
      </c>
      <c r="M47" s="59">
        <v>9.0270966250577889</v>
      </c>
      <c r="N47" s="59">
        <v>8.9945453314806052</v>
      </c>
      <c r="O47" s="59">
        <v>9.2489131057205682</v>
      </c>
      <c r="P47" s="59">
        <v>9.2899111867605892</v>
      </c>
      <c r="Q47" s="59">
        <v>9.3269681667519411</v>
      </c>
      <c r="R47" s="59">
        <v>9.6000300738434756</v>
      </c>
      <c r="S47" s="59">
        <v>9.4092965803035415</v>
      </c>
      <c r="T47" s="59">
        <v>9.4134321358948601</v>
      </c>
      <c r="U47" s="59">
        <v>9.6489008362713786</v>
      </c>
      <c r="V47" s="59">
        <v>9.7209345600263131</v>
      </c>
      <c r="W47" s="59">
        <v>9.7736075433993275</v>
      </c>
      <c r="X47" s="59">
        <v>9.6369112767699399</v>
      </c>
      <c r="Y47" s="59">
        <v>9.4324129770683278</v>
      </c>
      <c r="Z47" s="61">
        <v>9.4942002199999997</v>
      </c>
      <c r="AA47" s="61">
        <v>9.6950643999999997</v>
      </c>
      <c r="AB47" s="61">
        <v>9.8150711499999996</v>
      </c>
      <c r="AC47" s="61">
        <v>10.03116121</v>
      </c>
      <c r="AD47" s="61">
        <v>9.7304064500000003</v>
      </c>
      <c r="AE47" s="61">
        <v>9.3026807300000005</v>
      </c>
      <c r="AF47" s="61">
        <v>9.06336561</v>
      </c>
      <c r="AG47" s="61">
        <v>8.7059971300000001</v>
      </c>
      <c r="AH47" s="61">
        <f t="shared" si="3"/>
        <v>8.7059971300000001</v>
      </c>
      <c r="AI47" s="61">
        <f t="shared" si="3"/>
        <v>8.7059971300000001</v>
      </c>
      <c r="AJ47" s="61">
        <f t="shared" si="3"/>
        <v>8.7059971300000001</v>
      </c>
      <c r="AK47" s="61">
        <f t="shared" si="3"/>
        <v>8.7059971300000001</v>
      </c>
      <c r="AL47" s="61">
        <f t="shared" si="3"/>
        <v>8.7059971300000001</v>
      </c>
    </row>
    <row r="48" spans="1:38" x14ac:dyDescent="0.15">
      <c r="A48" s="62" t="s">
        <v>293</v>
      </c>
      <c r="B48" s="64">
        <v>30.767746420386359</v>
      </c>
      <c r="C48" s="64">
        <v>29.272455114477779</v>
      </c>
      <c r="D48" s="64">
        <v>29.220806022952381</v>
      </c>
      <c r="E48" s="64">
        <v>29.413649371526322</v>
      </c>
      <c r="F48" s="64">
        <v>29.898619243895237</v>
      </c>
      <c r="G48" s="64">
        <v>30.09604321929524</v>
      </c>
      <c r="H48" s="64">
        <v>30.561292018352376</v>
      </c>
      <c r="I48" s="64">
        <v>29.385280115908699</v>
      </c>
      <c r="J48" s="64">
        <v>30.720145270763634</v>
      </c>
      <c r="K48" s="64">
        <v>30.904794053382613</v>
      </c>
      <c r="L48" s="64">
        <v>30.826752503454543</v>
      </c>
      <c r="M48" s="64">
        <v>30.797582471621055</v>
      </c>
      <c r="N48" s="64">
        <v>30.831702687186361</v>
      </c>
      <c r="O48" s="64">
        <v>30.807849734704995</v>
      </c>
      <c r="P48" s="64">
        <v>30.867338461499997</v>
      </c>
      <c r="Q48" s="64">
        <v>30.859843536909999</v>
      </c>
      <c r="R48" s="64">
        <v>31.257231914268175</v>
      </c>
      <c r="S48" s="64">
        <v>31.274965380319998</v>
      </c>
      <c r="T48" s="64">
        <v>31.089527756856523</v>
      </c>
      <c r="U48" s="64">
        <v>31.385675165436364</v>
      </c>
      <c r="V48" s="64">
        <v>31.096749641438091</v>
      </c>
      <c r="W48" s="64">
        <v>30.684577387295661</v>
      </c>
      <c r="X48" s="64">
        <v>30.482495845999999</v>
      </c>
      <c r="Y48" s="64">
        <v>30.275733796255004</v>
      </c>
      <c r="Z48" s="63">
        <v>30.027434119999999</v>
      </c>
      <c r="AA48" s="63">
        <v>30.187717249999999</v>
      </c>
      <c r="AB48" s="63">
        <v>30.1696533</v>
      </c>
      <c r="AC48" s="63">
        <v>30.108829060000001</v>
      </c>
      <c r="AD48" s="63">
        <v>29.91928661</v>
      </c>
      <c r="AE48" s="63">
        <v>29.66899733</v>
      </c>
      <c r="AF48" s="63">
        <v>29.475664099999999</v>
      </c>
      <c r="AG48" s="63">
        <v>29.412255340000002</v>
      </c>
      <c r="AH48" s="63">
        <f t="shared" si="3"/>
        <v>29.412255340000002</v>
      </c>
      <c r="AI48" s="63">
        <f t="shared" si="3"/>
        <v>29.412255340000002</v>
      </c>
      <c r="AJ48" s="63">
        <f t="shared" si="3"/>
        <v>29.412255340000002</v>
      </c>
      <c r="AK48" s="63">
        <f t="shared" si="3"/>
        <v>29.412255340000002</v>
      </c>
      <c r="AL48" s="63">
        <f t="shared" si="3"/>
        <v>29.412255340000002</v>
      </c>
    </row>
    <row r="49" spans="1:38" x14ac:dyDescent="0.15">
      <c r="AH49" s="10">
        <f t="shared" si="3"/>
        <v>0</v>
      </c>
      <c r="AI49" s="10">
        <f t="shared" si="3"/>
        <v>0</v>
      </c>
      <c r="AJ49" s="10">
        <f t="shared" si="3"/>
        <v>0</v>
      </c>
      <c r="AK49" s="10">
        <f t="shared" si="3"/>
        <v>0</v>
      </c>
      <c r="AL49" s="10">
        <f t="shared" si="3"/>
        <v>0</v>
      </c>
    </row>
    <row r="50" spans="1:38" x14ac:dyDescent="0.15">
      <c r="A50" s="69" t="s">
        <v>295</v>
      </c>
      <c r="B50" s="68" t="s">
        <v>283</v>
      </c>
      <c r="C50" s="68" t="s">
        <v>283</v>
      </c>
      <c r="D50" s="68" t="s">
        <v>283</v>
      </c>
      <c r="E50" s="68" t="s">
        <v>283</v>
      </c>
      <c r="F50" s="68" t="s">
        <v>283</v>
      </c>
      <c r="G50" s="68" t="s">
        <v>283</v>
      </c>
      <c r="H50" s="68" t="s">
        <v>283</v>
      </c>
      <c r="I50" s="68" t="s">
        <v>283</v>
      </c>
      <c r="J50" s="68" t="s">
        <v>283</v>
      </c>
      <c r="K50" s="68" t="s">
        <v>283</v>
      </c>
      <c r="L50" s="68" t="s">
        <v>283</v>
      </c>
      <c r="M50" s="68" t="s">
        <v>283</v>
      </c>
      <c r="N50" s="68" t="s">
        <v>283</v>
      </c>
      <c r="O50" s="68" t="s">
        <v>283</v>
      </c>
      <c r="P50" s="68" t="s">
        <v>283</v>
      </c>
      <c r="Q50" s="68" t="s">
        <v>283</v>
      </c>
      <c r="R50" s="68" t="s">
        <v>283</v>
      </c>
      <c r="S50" s="68" t="s">
        <v>283</v>
      </c>
      <c r="T50" s="68" t="s">
        <v>283</v>
      </c>
      <c r="U50" s="68" t="s">
        <v>283</v>
      </c>
      <c r="V50" s="68" t="s">
        <v>283</v>
      </c>
      <c r="W50" s="68" t="s">
        <v>283</v>
      </c>
      <c r="X50" s="68" t="s">
        <v>283</v>
      </c>
      <c r="Y50" s="68" t="s">
        <v>283</v>
      </c>
      <c r="Z50" s="67" t="s">
        <v>283</v>
      </c>
      <c r="AA50" s="67" t="s">
        <v>283</v>
      </c>
      <c r="AB50" s="67" t="s">
        <v>283</v>
      </c>
      <c r="AC50" s="67" t="s">
        <v>283</v>
      </c>
      <c r="AD50" s="67" t="s">
        <v>283</v>
      </c>
      <c r="AE50" s="67" t="s">
        <v>283</v>
      </c>
      <c r="AF50" s="67" t="s">
        <v>283</v>
      </c>
      <c r="AG50" s="67" t="s">
        <v>283</v>
      </c>
      <c r="AH50" s="67" t="str">
        <f t="shared" si="3"/>
        <v>USD</v>
      </c>
      <c r="AI50" s="67" t="str">
        <f t="shared" si="3"/>
        <v>USD</v>
      </c>
      <c r="AJ50" s="67" t="str">
        <f t="shared" si="3"/>
        <v>USD</v>
      </c>
      <c r="AK50" s="67" t="str">
        <f t="shared" si="3"/>
        <v>USD</v>
      </c>
      <c r="AL50" s="67" t="str">
        <f t="shared" si="3"/>
        <v>USD</v>
      </c>
    </row>
    <row r="51" spans="1:38" x14ac:dyDescent="0.15">
      <c r="A51" s="70" t="s">
        <v>284</v>
      </c>
      <c r="B51" s="72">
        <f t="shared" ref="B51:O69" si="4">IFERROR(B30/B8-1,"n.a.")</f>
        <v>2.1107422435345802E-2</v>
      </c>
      <c r="C51" s="72">
        <f t="shared" si="4"/>
        <v>-1.0835938385785227E-2</v>
      </c>
      <c r="D51" s="72">
        <f t="shared" si="4"/>
        <v>-1.2313749710493038E-3</v>
      </c>
      <c r="E51" s="72">
        <f t="shared" si="4"/>
        <v>-1.6071617669819016E-2</v>
      </c>
      <c r="F51" s="72">
        <f t="shared" si="4"/>
        <v>-9.5855988979064444E-3</v>
      </c>
      <c r="G51" s="72">
        <f t="shared" si="4"/>
        <v>-1.737045554631389E-3</v>
      </c>
      <c r="H51" s="72">
        <f t="shared" si="4"/>
        <v>4.3020623448963846E-3</v>
      </c>
      <c r="I51" s="72">
        <f t="shared" si="4"/>
        <v>8.8357314419524879E-3</v>
      </c>
      <c r="J51" s="72">
        <f t="shared" si="4"/>
        <v>-7.0934152178201426E-3</v>
      </c>
      <c r="K51" s="72">
        <f t="shared" si="4"/>
        <v>-1.4458625010884574E-2</v>
      </c>
      <c r="L51" s="72">
        <f t="shared" si="4"/>
        <v>-6.9180352779807386E-4</v>
      </c>
      <c r="M51" s="72">
        <f t="shared" si="4"/>
        <v>5.7790106333794888E-3</v>
      </c>
      <c r="N51" s="72">
        <f t="shared" si="4"/>
        <v>6.2708780423714749E-3</v>
      </c>
      <c r="O51" s="72">
        <f t="shared" si="4"/>
        <v>5.7130775295897163E-3</v>
      </c>
      <c r="P51" s="72">
        <f t="shared" ref="P51:AA69" si="5">IFERROR(P30/P8-1,"n.a.")</f>
        <v>-5.9700360645793538E-3</v>
      </c>
      <c r="Q51" s="72">
        <f t="shared" si="5"/>
        <v>-1.8018819656085983E-3</v>
      </c>
      <c r="R51" s="72">
        <f t="shared" si="5"/>
        <v>-3.0033203148814858E-3</v>
      </c>
      <c r="S51" s="72">
        <f t="shared" si="5"/>
        <v>7.6681955832609283E-3</v>
      </c>
      <c r="T51" s="72">
        <f t="shared" si="5"/>
        <v>-6.0072164109402637E-3</v>
      </c>
      <c r="U51" s="72">
        <f t="shared" si="5"/>
        <v>-8.1094220453723498E-3</v>
      </c>
      <c r="V51" s="72">
        <f t="shared" si="5"/>
        <v>-1.0442180697760706E-2</v>
      </c>
      <c r="W51" s="72">
        <f t="shared" si="5"/>
        <v>9.1774878151442696E-3</v>
      </c>
      <c r="X51" s="72">
        <f t="shared" si="5"/>
        <v>-6.2394967035808158E-3</v>
      </c>
      <c r="Y51" s="72">
        <f t="shared" si="5"/>
        <v>1.0847216660892833E-2</v>
      </c>
      <c r="Z51" s="71">
        <f t="shared" si="5"/>
        <v>-7.2560288307370602E-3</v>
      </c>
      <c r="AA51" s="71">
        <f t="shared" si="5"/>
        <v>7.7576862329773455E-3</v>
      </c>
      <c r="AB51" s="71">
        <f t="shared" ref="AB51:AD66" si="6">IFERROR(AB30/AB8-1,"n.a.")</f>
        <v>-6.1306701192467283E-3</v>
      </c>
      <c r="AC51" s="71">
        <f t="shared" si="6"/>
        <v>2.4293819215521761E-3</v>
      </c>
      <c r="AD51" s="71">
        <f t="shared" si="6"/>
        <v>1.8209335369067103E-2</v>
      </c>
      <c r="AE51" s="71">
        <v>-3.5894156337618055E-3</v>
      </c>
      <c r="AF51" s="71">
        <v>3.8625631950046202E-2</v>
      </c>
      <c r="AG51" s="71">
        <v>5.1212387573993379E-3</v>
      </c>
      <c r="AH51" s="71">
        <f t="shared" si="3"/>
        <v>5.1212387573993379E-3</v>
      </c>
      <c r="AI51" s="71">
        <f t="shared" si="3"/>
        <v>5.1212387573993379E-3</v>
      </c>
      <c r="AJ51" s="71">
        <f t="shared" si="3"/>
        <v>5.1212387573993379E-3</v>
      </c>
      <c r="AK51" s="71">
        <f t="shared" si="3"/>
        <v>5.1212387573993379E-3</v>
      </c>
      <c r="AL51" s="71">
        <f t="shared" si="3"/>
        <v>5.1212387573993379E-3</v>
      </c>
    </row>
    <row r="52" spans="1:38" x14ac:dyDescent="0.15">
      <c r="A52" s="73" t="s">
        <v>283</v>
      </c>
      <c r="B52" s="75">
        <f t="shared" si="4"/>
        <v>0</v>
      </c>
      <c r="C52" s="75">
        <f t="shared" si="4"/>
        <v>0</v>
      </c>
      <c r="D52" s="75">
        <f t="shared" si="4"/>
        <v>-1.1102230246251565E-16</v>
      </c>
      <c r="E52" s="75">
        <f t="shared" si="4"/>
        <v>0</v>
      </c>
      <c r="F52" s="75">
        <f t="shared" si="4"/>
        <v>-1.1102230246251565E-16</v>
      </c>
      <c r="G52" s="75">
        <f t="shared" si="4"/>
        <v>0</v>
      </c>
      <c r="H52" s="75">
        <f t="shared" si="4"/>
        <v>0</v>
      </c>
      <c r="I52" s="75">
        <f t="shared" si="4"/>
        <v>0</v>
      </c>
      <c r="J52" s="75">
        <f t="shared" si="4"/>
        <v>0</v>
      </c>
      <c r="K52" s="75">
        <f t="shared" si="4"/>
        <v>0</v>
      </c>
      <c r="L52" s="75">
        <f t="shared" si="4"/>
        <v>0</v>
      </c>
      <c r="M52" s="75">
        <f t="shared" si="4"/>
        <v>-1.1102230246251565E-16</v>
      </c>
      <c r="N52" s="75">
        <f t="shared" si="4"/>
        <v>0</v>
      </c>
      <c r="O52" s="75">
        <f t="shared" si="4"/>
        <v>0</v>
      </c>
      <c r="P52" s="75">
        <f t="shared" si="5"/>
        <v>0</v>
      </c>
      <c r="Q52" s="75">
        <f t="shared" si="5"/>
        <v>0</v>
      </c>
      <c r="R52" s="75">
        <f t="shared" si="5"/>
        <v>0</v>
      </c>
      <c r="S52" s="75">
        <f t="shared" si="5"/>
        <v>0</v>
      </c>
      <c r="T52" s="75">
        <f t="shared" si="5"/>
        <v>0</v>
      </c>
      <c r="U52" s="75">
        <f t="shared" si="5"/>
        <v>0</v>
      </c>
      <c r="V52" s="75">
        <f t="shared" si="5"/>
        <v>0</v>
      </c>
      <c r="W52" s="75">
        <f t="shared" si="5"/>
        <v>0</v>
      </c>
      <c r="X52" s="75">
        <f t="shared" si="5"/>
        <v>0</v>
      </c>
      <c r="Y52" s="75">
        <f t="shared" si="5"/>
        <v>0</v>
      </c>
      <c r="Z52" s="74">
        <f t="shared" si="5"/>
        <v>0</v>
      </c>
      <c r="AA52" s="74">
        <f t="shared" si="5"/>
        <v>0</v>
      </c>
      <c r="AB52" s="74">
        <f t="shared" ref="AB52" si="7">IFERROR(AB31/AB9-1,"n.a.")</f>
        <v>0</v>
      </c>
      <c r="AC52" s="74">
        <f t="shared" si="6"/>
        <v>0</v>
      </c>
      <c r="AD52" s="74">
        <f t="shared" si="6"/>
        <v>0</v>
      </c>
      <c r="AE52" s="74">
        <v>0</v>
      </c>
      <c r="AF52" s="74">
        <v>0</v>
      </c>
      <c r="AG52" s="74">
        <v>0</v>
      </c>
      <c r="AH52" s="74">
        <f t="shared" si="3"/>
        <v>0</v>
      </c>
      <c r="AI52" s="74">
        <f t="shared" si="3"/>
        <v>0</v>
      </c>
      <c r="AJ52" s="74">
        <f t="shared" si="3"/>
        <v>0</v>
      </c>
      <c r="AK52" s="74">
        <f t="shared" si="3"/>
        <v>0</v>
      </c>
      <c r="AL52" s="74">
        <f t="shared" si="3"/>
        <v>0</v>
      </c>
    </row>
    <row r="53" spans="1:38" x14ac:dyDescent="0.15">
      <c r="A53" s="73" t="s">
        <v>285</v>
      </c>
      <c r="B53" s="75">
        <f t="shared" si="4"/>
        <v>2.5999078296641942E-2</v>
      </c>
      <c r="C53" s="75">
        <f t="shared" si="4"/>
        <v>-1.1044030355994217E-2</v>
      </c>
      <c r="D53" s="75">
        <f t="shared" si="4"/>
        <v>7.8675638169130035E-3</v>
      </c>
      <c r="E53" s="75">
        <f t="shared" si="4"/>
        <v>-2.4437134276522499E-2</v>
      </c>
      <c r="F53" s="75">
        <f t="shared" si="4"/>
        <v>-9.0685600262296884E-3</v>
      </c>
      <c r="G53" s="75">
        <f t="shared" si="4"/>
        <v>-9.8370797278163336E-3</v>
      </c>
      <c r="H53" s="75">
        <f t="shared" si="4"/>
        <v>-1.2642610111843755E-3</v>
      </c>
      <c r="I53" s="75">
        <f t="shared" si="4"/>
        <v>8.2384517335087892E-3</v>
      </c>
      <c r="J53" s="75">
        <f t="shared" si="4"/>
        <v>-9.309712164727868E-4</v>
      </c>
      <c r="K53" s="75">
        <f t="shared" si="4"/>
        <v>-2.1122343655675002E-2</v>
      </c>
      <c r="L53" s="75">
        <f t="shared" si="4"/>
        <v>-1.1348902792955973E-2</v>
      </c>
      <c r="M53" s="75">
        <f t="shared" si="4"/>
        <v>9.3900004227160938E-3</v>
      </c>
      <c r="N53" s="75">
        <f t="shared" si="4"/>
        <v>1.8047601767599897E-2</v>
      </c>
      <c r="O53" s="75">
        <f t="shared" si="4"/>
        <v>2.245289548108409E-2</v>
      </c>
      <c r="P53" s="75">
        <f t="shared" si="5"/>
        <v>-6.0621356212758881E-3</v>
      </c>
      <c r="Q53" s="75">
        <f t="shared" si="5"/>
        <v>-2.6010376567584537E-3</v>
      </c>
      <c r="R53" s="75">
        <f t="shared" si="5"/>
        <v>-2.0057938325388491E-2</v>
      </c>
      <c r="S53" s="75">
        <f t="shared" si="5"/>
        <v>1.5123774948002655E-3</v>
      </c>
      <c r="T53" s="75">
        <f t="shared" si="5"/>
        <v>-2.424345242302961E-2</v>
      </c>
      <c r="U53" s="75">
        <f t="shared" si="5"/>
        <v>2.7198646759918343E-3</v>
      </c>
      <c r="V53" s="75">
        <f t="shared" si="5"/>
        <v>-4.6480500506052014E-3</v>
      </c>
      <c r="W53" s="75">
        <f t="shared" si="5"/>
        <v>2.5645795839331242E-2</v>
      </c>
      <c r="X53" s="75">
        <f t="shared" si="5"/>
        <v>9.3855012819332728E-6</v>
      </c>
      <c r="Y53" s="75">
        <f t="shared" si="5"/>
        <v>6.6977292323686655E-3</v>
      </c>
      <c r="Z53" s="74">
        <f t="shared" si="5"/>
        <v>3.8231312461383116E-3</v>
      </c>
      <c r="AA53" s="74">
        <f t="shared" si="5"/>
        <v>-8.5024032162804852E-3</v>
      </c>
      <c r="AB53" s="74">
        <f t="shared" ref="AB53" si="8">IFERROR(AB32/AB10-1,"n.a.")</f>
        <v>-5.6848062766615692E-3</v>
      </c>
      <c r="AC53" s="74">
        <f t="shared" si="6"/>
        <v>4.5394177007085368E-3</v>
      </c>
      <c r="AD53" s="74">
        <f t="shared" si="6"/>
        <v>7.044954500448064E-4</v>
      </c>
      <c r="AE53" s="74">
        <v>-1.9822140918657305E-2</v>
      </c>
      <c r="AF53" s="74">
        <v>3.9782583308861419E-2</v>
      </c>
      <c r="AG53" s="74">
        <v>1.296758859059155E-2</v>
      </c>
      <c r="AH53" s="74">
        <f t="shared" si="3"/>
        <v>1.296758859059155E-2</v>
      </c>
      <c r="AI53" s="74">
        <f t="shared" si="3"/>
        <v>1.296758859059155E-2</v>
      </c>
      <c r="AJ53" s="74">
        <f t="shared" si="3"/>
        <v>1.296758859059155E-2</v>
      </c>
      <c r="AK53" s="74">
        <f t="shared" si="3"/>
        <v>1.296758859059155E-2</v>
      </c>
      <c r="AL53" s="74">
        <f t="shared" si="3"/>
        <v>1.296758859059155E-2</v>
      </c>
    </row>
    <row r="54" spans="1:38" x14ac:dyDescent="0.15">
      <c r="A54" s="73" t="s">
        <v>286</v>
      </c>
      <c r="B54" s="75">
        <f t="shared" si="4"/>
        <v>1.9955913416811688E-2</v>
      </c>
      <c r="C54" s="75">
        <f t="shared" si="4"/>
        <v>-7.8659791421460401E-3</v>
      </c>
      <c r="D54" s="75">
        <f t="shared" si="4"/>
        <v>-1.0372132380981558E-2</v>
      </c>
      <c r="E54" s="75">
        <f t="shared" si="4"/>
        <v>-1.8603176362881113E-2</v>
      </c>
      <c r="F54" s="75">
        <f t="shared" si="4"/>
        <v>8.4669136149571056E-3</v>
      </c>
      <c r="G54" s="75">
        <f t="shared" si="4"/>
        <v>-1.4913645616324467E-2</v>
      </c>
      <c r="H54" s="75">
        <f t="shared" si="4"/>
        <v>3.5366058249088894E-3</v>
      </c>
      <c r="I54" s="75">
        <f t="shared" si="4"/>
        <v>-1.4089448469079335E-2</v>
      </c>
      <c r="J54" s="75">
        <f t="shared" si="4"/>
        <v>1.6396832643588155E-3</v>
      </c>
      <c r="K54" s="75">
        <f t="shared" si="4"/>
        <v>-2.9655249922285742E-3</v>
      </c>
      <c r="L54" s="75">
        <f t="shared" si="4"/>
        <v>6.7235576474375947E-3</v>
      </c>
      <c r="M54" s="75">
        <f t="shared" si="4"/>
        <v>-1.7255541437002697E-2</v>
      </c>
      <c r="N54" s="75">
        <f t="shared" si="4"/>
        <v>1.8262779215999059E-2</v>
      </c>
      <c r="O54" s="75">
        <f t="shared" si="4"/>
        <v>-1.3701730467663431E-4</v>
      </c>
      <c r="P54" s="75">
        <f t="shared" si="5"/>
        <v>2.6944899137224532E-3</v>
      </c>
      <c r="Q54" s="75">
        <f t="shared" si="5"/>
        <v>-8.6558285682896141E-3</v>
      </c>
      <c r="R54" s="75">
        <f t="shared" si="5"/>
        <v>-4.2137858153553642E-3</v>
      </c>
      <c r="S54" s="75">
        <f t="shared" si="5"/>
        <v>8.9274706614645982E-3</v>
      </c>
      <c r="T54" s="75">
        <f t="shared" si="5"/>
        <v>-1.2999432296035951E-2</v>
      </c>
      <c r="U54" s="75">
        <f t="shared" si="5"/>
        <v>-6.124299144344203E-3</v>
      </c>
      <c r="V54" s="75">
        <f t="shared" si="5"/>
        <v>-8.2476828377656686E-3</v>
      </c>
      <c r="W54" s="75">
        <f t="shared" si="5"/>
        <v>1.7538561273201969E-2</v>
      </c>
      <c r="X54" s="75">
        <f t="shared" si="5"/>
        <v>-9.146815100315675E-3</v>
      </c>
      <c r="Y54" s="75">
        <f t="shared" si="5"/>
        <v>2.0879851587114695E-2</v>
      </c>
      <c r="Z54" s="74">
        <f t="shared" si="5"/>
        <v>-2.4032655923567847E-2</v>
      </c>
      <c r="AA54" s="74">
        <f t="shared" si="5"/>
        <v>-2.1076896707809323E-2</v>
      </c>
      <c r="AB54" s="74">
        <f t="shared" ref="AB54" si="9">IFERROR(AB33/AB11-1,"n.a.")</f>
        <v>-1.0748565040771596E-2</v>
      </c>
      <c r="AC54" s="74">
        <f t="shared" si="6"/>
        <v>4.4704760110833242E-2</v>
      </c>
      <c r="AD54" s="74">
        <f t="shared" si="6"/>
        <v>2.1422167529860703E-2</v>
      </c>
      <c r="AE54" s="74">
        <v>-5.9788759649548329E-3</v>
      </c>
      <c r="AF54" s="74">
        <v>2.5921474586811488E-2</v>
      </c>
      <c r="AG54" s="74">
        <v>2.0610500628809536E-2</v>
      </c>
      <c r="AH54" s="74">
        <f t="shared" si="3"/>
        <v>2.0610500628809536E-2</v>
      </c>
      <c r="AI54" s="74">
        <f t="shared" si="3"/>
        <v>2.0610500628809536E-2</v>
      </c>
      <c r="AJ54" s="74">
        <f t="shared" si="3"/>
        <v>2.0610500628809536E-2</v>
      </c>
      <c r="AK54" s="74">
        <f t="shared" si="3"/>
        <v>2.0610500628809536E-2</v>
      </c>
      <c r="AL54" s="74">
        <f t="shared" si="3"/>
        <v>2.0610500628809536E-2</v>
      </c>
    </row>
    <row r="55" spans="1:38" x14ac:dyDescent="0.15">
      <c r="A55" s="73" t="s">
        <v>77</v>
      </c>
      <c r="B55" s="75">
        <f t="shared" si="4"/>
        <v>-5.3381585210732219E-5</v>
      </c>
      <c r="C55" s="75">
        <f t="shared" si="4"/>
        <v>-5.9300199170708723E-4</v>
      </c>
      <c r="D55" s="75">
        <f t="shared" si="4"/>
        <v>-9.2003075843427595E-4</v>
      </c>
      <c r="E55" s="75">
        <f t="shared" si="4"/>
        <v>2.6756618323187098E-6</v>
      </c>
      <c r="F55" s="75">
        <f t="shared" si="4"/>
        <v>5.7722396232584572E-5</v>
      </c>
      <c r="G55" s="75">
        <f t="shared" si="4"/>
        <v>1.6351380019186124E-4</v>
      </c>
      <c r="H55" s="75">
        <f t="shared" si="4"/>
        <v>-1.2844591727856347E-4</v>
      </c>
      <c r="I55" s="75">
        <f t="shared" si="4"/>
        <v>3.3798330469236859E-5</v>
      </c>
      <c r="J55" s="75">
        <f t="shared" si="4"/>
        <v>1.6283207715586112E-3</v>
      </c>
      <c r="K55" s="75">
        <f t="shared" si="4"/>
        <v>-8.7649027988012662E-4</v>
      </c>
      <c r="L55" s="75">
        <f t="shared" si="4"/>
        <v>9.8911342612195696E-4</v>
      </c>
      <c r="M55" s="75">
        <f t="shared" si="4"/>
        <v>-1.5006494016188698E-3</v>
      </c>
      <c r="N55" s="75">
        <f t="shared" si="4"/>
        <v>-5.3396169882491407E-4</v>
      </c>
      <c r="O55" s="75">
        <f t="shared" si="4"/>
        <v>-2.4513247186597198E-4</v>
      </c>
      <c r="P55" s="75">
        <f t="shared" si="5"/>
        <v>-7.6470651371618459E-5</v>
      </c>
      <c r="Q55" s="75">
        <f t="shared" si="5"/>
        <v>-2.5117217463010988E-5</v>
      </c>
      <c r="R55" s="75">
        <f t="shared" si="5"/>
        <v>6.7105860361449388E-4</v>
      </c>
      <c r="S55" s="75">
        <f t="shared" si="5"/>
        <v>2.1891004050622609E-3</v>
      </c>
      <c r="T55" s="75">
        <f t="shared" si="5"/>
        <v>-2.0330217074543411E-3</v>
      </c>
      <c r="U55" s="75">
        <f t="shared" si="5"/>
        <v>-1.5638994603950351E-4</v>
      </c>
      <c r="V55" s="75">
        <f t="shared" si="5"/>
        <v>-5.1529395178973036E-4</v>
      </c>
      <c r="W55" s="75">
        <f t="shared" si="5"/>
        <v>8.2383083418058334E-4</v>
      </c>
      <c r="X55" s="75">
        <f t="shared" si="5"/>
        <v>2.0193203879670385E-4</v>
      </c>
      <c r="Y55" s="75">
        <f t="shared" si="5"/>
        <v>2.4239713597813406E-3</v>
      </c>
      <c r="Z55" s="74">
        <f t="shared" si="5"/>
        <v>5.7475193055633866E-4</v>
      </c>
      <c r="AA55" s="74">
        <f t="shared" si="5"/>
        <v>-2.7241071869269495E-3</v>
      </c>
      <c r="AB55" s="74">
        <f t="shared" ref="AB55" si="10">IFERROR(AB34/AB12-1,"n.a.")</f>
        <v>1.5170434133344735E-3</v>
      </c>
      <c r="AC55" s="74">
        <f t="shared" si="6"/>
        <v>1.5506655759911503E-4</v>
      </c>
      <c r="AD55" s="74">
        <f t="shared" si="6"/>
        <v>-1.1997332662649907E-4</v>
      </c>
      <c r="AE55" s="74">
        <v>1.8086135093797751E-5</v>
      </c>
      <c r="AF55" s="74">
        <v>1.1253222416196529E-4</v>
      </c>
      <c r="AG55" s="74">
        <v>0</v>
      </c>
      <c r="AH55" s="74">
        <f t="shared" ref="AH55:AL65" si="11">AG55</f>
        <v>0</v>
      </c>
      <c r="AI55" s="74">
        <f t="shared" si="11"/>
        <v>0</v>
      </c>
      <c r="AJ55" s="74">
        <f t="shared" si="11"/>
        <v>0</v>
      </c>
      <c r="AK55" s="74">
        <f t="shared" si="11"/>
        <v>0</v>
      </c>
      <c r="AL55" s="74">
        <f t="shared" si="11"/>
        <v>0</v>
      </c>
    </row>
    <row r="56" spans="1:38" x14ac:dyDescent="0.15">
      <c r="A56" s="73" t="s">
        <v>82</v>
      </c>
      <c r="B56" s="75">
        <f t="shared" si="4"/>
        <v>1.850604927548094E-2</v>
      </c>
      <c r="C56" s="75">
        <f t="shared" si="4"/>
        <v>8.634067202750062E-3</v>
      </c>
      <c r="D56" s="75">
        <f t="shared" si="4"/>
        <v>-3.4579927506463992E-3</v>
      </c>
      <c r="E56" s="75">
        <f t="shared" si="4"/>
        <v>-1.5792346444135075E-2</v>
      </c>
      <c r="F56" s="75">
        <f t="shared" si="4"/>
        <v>7.8555320240241144E-3</v>
      </c>
      <c r="G56" s="75">
        <f t="shared" si="4"/>
        <v>-5.6898108474895404E-3</v>
      </c>
      <c r="H56" s="75">
        <f t="shared" si="4"/>
        <v>-3.62732468182414E-4</v>
      </c>
      <c r="I56" s="75">
        <f t="shared" si="4"/>
        <v>2.1943385903862023E-3</v>
      </c>
      <c r="J56" s="75">
        <f t="shared" si="4"/>
        <v>-1.2351893282466775E-2</v>
      </c>
      <c r="K56" s="75">
        <f t="shared" si="4"/>
        <v>-3.1802960898231758E-3</v>
      </c>
      <c r="L56" s="75">
        <f t="shared" si="4"/>
        <v>-2.2518030028710889E-3</v>
      </c>
      <c r="M56" s="75">
        <f t="shared" si="4"/>
        <v>2.1985716728649241E-2</v>
      </c>
      <c r="N56" s="75">
        <f t="shared" si="4"/>
        <v>2.492533958412313E-3</v>
      </c>
      <c r="O56" s="75">
        <f t="shared" si="4"/>
        <v>-3.5136479523328878E-3</v>
      </c>
      <c r="P56" s="75">
        <f t="shared" si="5"/>
        <v>3.8050007921197615E-3</v>
      </c>
      <c r="Q56" s="75">
        <f t="shared" si="5"/>
        <v>2.2410880794196952E-3</v>
      </c>
      <c r="R56" s="75">
        <f t="shared" si="5"/>
        <v>1.0793510728535738E-2</v>
      </c>
      <c r="S56" s="75">
        <f t="shared" si="5"/>
        <v>3.3983454396597779E-3</v>
      </c>
      <c r="T56" s="75">
        <f t="shared" si="5"/>
        <v>-3.0044435906063649E-3</v>
      </c>
      <c r="U56" s="75">
        <f t="shared" si="5"/>
        <v>-5.0539918169612008E-4</v>
      </c>
      <c r="V56" s="75">
        <f t="shared" si="5"/>
        <v>-4.956191629104989E-3</v>
      </c>
      <c r="W56" s="75">
        <f t="shared" si="5"/>
        <v>-1.0095428870184886E-3</v>
      </c>
      <c r="X56" s="75">
        <f t="shared" si="5"/>
        <v>-7.0018029539595794E-3</v>
      </c>
      <c r="Y56" s="75">
        <f t="shared" si="5"/>
        <v>5.0527094897760971E-3</v>
      </c>
      <c r="Z56" s="74">
        <f t="shared" si="5"/>
        <v>2.2391371593923903E-3</v>
      </c>
      <c r="AA56" s="74">
        <f t="shared" si="5"/>
        <v>1.0703379852834871E-2</v>
      </c>
      <c r="AB56" s="74">
        <f t="shared" ref="AB56" si="12">IFERROR(AB35/AB13-1,"n.a.")</f>
        <v>-8.0213769092646325E-3</v>
      </c>
      <c r="AC56" s="74">
        <f t="shared" si="6"/>
        <v>1.1970952071965746E-2</v>
      </c>
      <c r="AD56" s="74">
        <f t="shared" si="6"/>
        <v>-7.0118296184906725E-4</v>
      </c>
      <c r="AE56" s="74">
        <v>-1.0148647700424229E-3</v>
      </c>
      <c r="AF56" s="74">
        <v>2.2353087883603351E-2</v>
      </c>
      <c r="AG56" s="74">
        <v>9.8769269475407206E-4</v>
      </c>
      <c r="AH56" s="74">
        <f t="shared" si="11"/>
        <v>9.8769269475407206E-4</v>
      </c>
      <c r="AI56" s="74">
        <f t="shared" si="11"/>
        <v>9.8769269475407206E-4</v>
      </c>
      <c r="AJ56" s="74">
        <f t="shared" si="11"/>
        <v>9.8769269475407206E-4</v>
      </c>
      <c r="AK56" s="74">
        <f t="shared" si="11"/>
        <v>9.8769269475407206E-4</v>
      </c>
      <c r="AL56" s="74">
        <f t="shared" si="11"/>
        <v>9.8769269475407206E-4</v>
      </c>
    </row>
    <row r="57" spans="1:38" x14ac:dyDescent="0.15">
      <c r="A57" s="73" t="s">
        <v>287</v>
      </c>
      <c r="B57" s="75">
        <f t="shared" si="4"/>
        <v>2.1865189507371374E-2</v>
      </c>
      <c r="C57" s="75">
        <f t="shared" si="4"/>
        <v>-8.1630863053261393E-4</v>
      </c>
      <c r="D57" s="75">
        <f t="shared" si="4"/>
        <v>5.3893131731874711E-3</v>
      </c>
      <c r="E57" s="75">
        <f t="shared" si="4"/>
        <v>-6.1422596965428067E-3</v>
      </c>
      <c r="F57" s="75">
        <f t="shared" si="4"/>
        <v>-5.0867785387538333E-3</v>
      </c>
      <c r="G57" s="75">
        <f t="shared" si="4"/>
        <v>-2.3186606102304164E-2</v>
      </c>
      <c r="H57" s="75">
        <f t="shared" si="4"/>
        <v>-1.6662887539147797E-2</v>
      </c>
      <c r="I57" s="75">
        <f t="shared" si="4"/>
        <v>1.5899304769340095E-3</v>
      </c>
      <c r="J57" s="75">
        <f t="shared" si="4"/>
        <v>-3.7530651798896031E-3</v>
      </c>
      <c r="K57" s="75">
        <f t="shared" si="4"/>
        <v>-7.6458956291901581E-3</v>
      </c>
      <c r="L57" s="75">
        <f t="shared" si="4"/>
        <v>-9.0597381488588535E-4</v>
      </c>
      <c r="M57" s="75">
        <f t="shared" si="4"/>
        <v>1.265246025275335E-3</v>
      </c>
      <c r="N57" s="75">
        <f t="shared" si="4"/>
        <v>1.2719322118645904E-2</v>
      </c>
      <c r="O57" s="75">
        <f t="shared" si="4"/>
        <v>8.0326663283580846E-3</v>
      </c>
      <c r="P57" s="75">
        <f t="shared" si="5"/>
        <v>2.3583558087669765E-4</v>
      </c>
      <c r="Q57" s="75">
        <f t="shared" si="5"/>
        <v>-2.4857060162341016E-3</v>
      </c>
      <c r="R57" s="75">
        <f t="shared" si="5"/>
        <v>-6.998388986921622E-3</v>
      </c>
      <c r="S57" s="75">
        <f t="shared" si="5"/>
        <v>4.4699751735404192E-3</v>
      </c>
      <c r="T57" s="75">
        <f t="shared" si="5"/>
        <v>-7.2327079209844047E-4</v>
      </c>
      <c r="U57" s="75">
        <f t="shared" si="5"/>
        <v>-1.2226167676741895E-2</v>
      </c>
      <c r="V57" s="75">
        <f t="shared" si="5"/>
        <v>-3.5899400030606765E-3</v>
      </c>
      <c r="W57" s="75">
        <f t="shared" si="5"/>
        <v>7.983627975538532E-3</v>
      </c>
      <c r="X57" s="75">
        <f t="shared" si="5"/>
        <v>-1.0984215667575459E-3</v>
      </c>
      <c r="Y57" s="75">
        <f t="shared" si="5"/>
        <v>7.8659250488113397E-3</v>
      </c>
      <c r="Z57" s="74">
        <f t="shared" si="5"/>
        <v>7.73492880918214E-4</v>
      </c>
      <c r="AA57" s="74">
        <f t="shared" si="5"/>
        <v>-1.014476819717558E-3</v>
      </c>
      <c r="AB57" s="74">
        <f t="shared" ref="AB57" si="13">IFERROR(AB36/AB14-1,"n.a.")</f>
        <v>-1.0561795840233201E-2</v>
      </c>
      <c r="AC57" s="74">
        <f t="shared" si="6"/>
        <v>3.2098674282170503E-3</v>
      </c>
      <c r="AD57" s="74">
        <f t="shared" si="6"/>
        <v>-5.9822373194965417E-3</v>
      </c>
      <c r="AE57" s="74">
        <v>2.1645589056082937E-3</v>
      </c>
      <c r="AF57" s="74">
        <v>4.0832913603414678E-3</v>
      </c>
      <c r="AG57" s="74">
        <v>1.091687833913646E-2</v>
      </c>
      <c r="AH57" s="74">
        <f t="shared" si="11"/>
        <v>1.091687833913646E-2</v>
      </c>
      <c r="AI57" s="74">
        <f t="shared" si="11"/>
        <v>1.091687833913646E-2</v>
      </c>
      <c r="AJ57" s="74">
        <f t="shared" si="11"/>
        <v>1.091687833913646E-2</v>
      </c>
      <c r="AK57" s="74">
        <f t="shared" si="11"/>
        <v>1.091687833913646E-2</v>
      </c>
      <c r="AL57" s="74">
        <f t="shared" si="11"/>
        <v>1.091687833913646E-2</v>
      </c>
    </row>
    <row r="58" spans="1:38" x14ac:dyDescent="0.15">
      <c r="A58" s="73" t="s">
        <v>81</v>
      </c>
      <c r="B58" s="75">
        <f t="shared" si="4"/>
        <v>1.8751201938994821E-2</v>
      </c>
      <c r="C58" s="75">
        <f t="shared" si="4"/>
        <v>2.0217257040708869E-3</v>
      </c>
      <c r="D58" s="75">
        <f t="shared" si="4"/>
        <v>1.4298227073858971E-3</v>
      </c>
      <c r="E58" s="75">
        <f t="shared" si="4"/>
        <v>-8.1669158015510446E-3</v>
      </c>
      <c r="F58" s="75">
        <f t="shared" si="4"/>
        <v>-1.4112777258571407E-3</v>
      </c>
      <c r="G58" s="75">
        <f t="shared" si="4"/>
        <v>-1.8170453232041361E-2</v>
      </c>
      <c r="H58" s="75">
        <f t="shared" si="4"/>
        <v>1.305141297070378E-3</v>
      </c>
      <c r="I58" s="75">
        <f t="shared" si="4"/>
        <v>8.0613169514858196E-3</v>
      </c>
      <c r="J58" s="75">
        <f t="shared" si="4"/>
        <v>7.8858246634203599E-3</v>
      </c>
      <c r="K58" s="75">
        <f t="shared" si="4"/>
        <v>-1.1390027914874756E-2</v>
      </c>
      <c r="L58" s="75">
        <f t="shared" si="4"/>
        <v>2.5639970042448113E-3</v>
      </c>
      <c r="M58" s="75">
        <f t="shared" si="4"/>
        <v>1.084085122536993E-2</v>
      </c>
      <c r="N58" s="75">
        <f t="shared" si="4"/>
        <v>1.8477278551264797E-2</v>
      </c>
      <c r="O58" s="75">
        <f t="shared" si="4"/>
        <v>-6.8908274341976661E-3</v>
      </c>
      <c r="P58" s="75">
        <f t="shared" si="5"/>
        <v>6.3228090138878201E-4</v>
      </c>
      <c r="Q58" s="75">
        <f t="shared" si="5"/>
        <v>-1.8478857334083276E-3</v>
      </c>
      <c r="R58" s="75">
        <f t="shared" si="5"/>
        <v>5.1452423515341295E-3</v>
      </c>
      <c r="S58" s="75">
        <f t="shared" si="5"/>
        <v>1.464451549766399E-2</v>
      </c>
      <c r="T58" s="75">
        <f t="shared" si="5"/>
        <v>2.0327009129561535E-3</v>
      </c>
      <c r="U58" s="75">
        <f t="shared" si="5"/>
        <v>5.5309634470850355E-3</v>
      </c>
      <c r="V58" s="75">
        <f t="shared" si="5"/>
        <v>-8.1838560684299733E-4</v>
      </c>
      <c r="W58" s="75">
        <f t="shared" si="5"/>
        <v>5.8894284506108008E-3</v>
      </c>
      <c r="X58" s="75">
        <f t="shared" si="5"/>
        <v>2.8786245724554682E-4</v>
      </c>
      <c r="Y58" s="75">
        <f t="shared" si="5"/>
        <v>1.5280544795013951E-2</v>
      </c>
      <c r="Z58" s="74">
        <f t="shared" si="5"/>
        <v>-2.3752954429862583E-2</v>
      </c>
      <c r="AA58" s="74">
        <f t="shared" si="5"/>
        <v>-9.4861003289563595E-3</v>
      </c>
      <c r="AB58" s="74">
        <f t="shared" ref="AB58" si="14">IFERROR(AB37/AB15-1,"n.a.")</f>
        <v>-2.0747498815062104E-2</v>
      </c>
      <c r="AC58" s="74">
        <f t="shared" si="6"/>
        <v>1.0994971527814146E-2</v>
      </c>
      <c r="AD58" s="74">
        <f t="shared" si="6"/>
        <v>8.8773612679011737E-3</v>
      </c>
      <c r="AE58" s="74">
        <v>8.3574899817271397E-3</v>
      </c>
      <c r="AF58" s="74">
        <v>7.4130742984814813E-3</v>
      </c>
      <c r="AG58" s="74">
        <v>2.3010987615486034E-3</v>
      </c>
      <c r="AH58" s="74">
        <f t="shared" si="11"/>
        <v>2.3010987615486034E-3</v>
      </c>
      <c r="AI58" s="74">
        <f t="shared" si="11"/>
        <v>2.3010987615486034E-3</v>
      </c>
      <c r="AJ58" s="74">
        <f t="shared" si="11"/>
        <v>2.3010987615486034E-3</v>
      </c>
      <c r="AK58" s="74">
        <f t="shared" si="11"/>
        <v>2.3010987615486034E-3</v>
      </c>
      <c r="AL58" s="74">
        <f t="shared" si="11"/>
        <v>2.3010987615486034E-3</v>
      </c>
    </row>
    <row r="59" spans="1:38" x14ac:dyDescent="0.15">
      <c r="A59" s="73" t="s">
        <v>83</v>
      </c>
      <c r="B59" s="75">
        <f t="shared" si="4"/>
        <v>-7.6010247658908625E-5</v>
      </c>
      <c r="C59" s="75">
        <f t="shared" si="4"/>
        <v>-1.0794323238933812E-2</v>
      </c>
      <c r="D59" s="75">
        <f t="shared" si="4"/>
        <v>1.0759564545956835E-3</v>
      </c>
      <c r="E59" s="75">
        <f t="shared" si="4"/>
        <v>-6.5313584698747373E-3</v>
      </c>
      <c r="F59" s="75">
        <f t="shared" si="4"/>
        <v>1.0173569013008477E-2</v>
      </c>
      <c r="G59" s="75">
        <f t="shared" si="4"/>
        <v>-1.7361001826461053E-2</v>
      </c>
      <c r="H59" s="75">
        <f t="shared" si="4"/>
        <v>-8.4648766827577493E-4</v>
      </c>
      <c r="I59" s="75">
        <f t="shared" si="4"/>
        <v>-1.5012901880347984E-2</v>
      </c>
      <c r="J59" s="75">
        <f t="shared" si="4"/>
        <v>-2.0013526487013822E-3</v>
      </c>
      <c r="K59" s="75">
        <f t="shared" si="4"/>
        <v>-1.7116373832443132E-3</v>
      </c>
      <c r="L59" s="75">
        <f t="shared" si="4"/>
        <v>2.4250764557648852E-2</v>
      </c>
      <c r="M59" s="75">
        <f t="shared" si="4"/>
        <v>6.5196297230281086E-3</v>
      </c>
      <c r="N59" s="75">
        <f t="shared" si="4"/>
        <v>1.7881758835082806E-2</v>
      </c>
      <c r="O59" s="75">
        <f t="shared" ref="O59:O69" si="15">IFERROR(O38/O16-1,"n.a.")</f>
        <v>-2.6425233501038425E-3</v>
      </c>
      <c r="P59" s="75">
        <f t="shared" si="5"/>
        <v>-2.188939454074168E-3</v>
      </c>
      <c r="Q59" s="75">
        <f t="shared" si="5"/>
        <v>-5.2117097882538044E-3</v>
      </c>
      <c r="R59" s="75">
        <f t="shared" si="5"/>
        <v>4.06428347018295E-3</v>
      </c>
      <c r="S59" s="75">
        <f t="shared" si="5"/>
        <v>6.2222924214401232E-3</v>
      </c>
      <c r="T59" s="75">
        <f t="shared" si="5"/>
        <v>7.4285266663420835E-4</v>
      </c>
      <c r="U59" s="75">
        <f t="shared" si="5"/>
        <v>3.5521284893176297E-3</v>
      </c>
      <c r="V59" s="75">
        <f t="shared" si="5"/>
        <v>-6.9272532408545251E-3</v>
      </c>
      <c r="W59" s="75">
        <f t="shared" si="5"/>
        <v>2.939628591362764E-3</v>
      </c>
      <c r="X59" s="75">
        <f t="shared" si="5"/>
        <v>-2.6098480605756258E-3</v>
      </c>
      <c r="Y59" s="75">
        <f t="shared" si="5"/>
        <v>9.1148422101949844E-3</v>
      </c>
      <c r="Z59" s="74">
        <f t="shared" si="5"/>
        <v>5.4846031932342942E-3</v>
      </c>
      <c r="AA59" s="74">
        <f t="shared" si="5"/>
        <v>-3.5666073399397757E-2</v>
      </c>
      <c r="AB59" s="74">
        <f t="shared" ref="AB59" si="16">IFERROR(AB38/AB16-1,"n.a.")</f>
        <v>-7.3477032123720143E-2</v>
      </c>
      <c r="AC59" s="74">
        <f t="shared" si="6"/>
        <v>6.2873427459859021E-2</v>
      </c>
      <c r="AD59" s="74">
        <f t="shared" si="6"/>
        <v>1.5157935823754798E-2</v>
      </c>
      <c r="AE59" s="74">
        <v>-1.0103275853778237E-2</v>
      </c>
      <c r="AF59" s="74">
        <v>-3.7685583825242119E-3</v>
      </c>
      <c r="AG59" s="74">
        <v>8.68128607030072E-3</v>
      </c>
      <c r="AH59" s="74">
        <f t="shared" si="11"/>
        <v>8.68128607030072E-3</v>
      </c>
      <c r="AI59" s="74">
        <f t="shared" si="11"/>
        <v>8.68128607030072E-3</v>
      </c>
      <c r="AJ59" s="74">
        <f t="shared" si="11"/>
        <v>8.68128607030072E-3</v>
      </c>
      <c r="AK59" s="74">
        <f t="shared" si="11"/>
        <v>8.68128607030072E-3</v>
      </c>
      <c r="AL59" s="74">
        <f t="shared" si="11"/>
        <v>8.68128607030072E-3</v>
      </c>
    </row>
    <row r="60" spans="1:38" x14ac:dyDescent="0.15">
      <c r="A60" s="73" t="s">
        <v>84</v>
      </c>
      <c r="B60" s="75">
        <f t="shared" si="4"/>
        <v>-1.3081753585844735E-2</v>
      </c>
      <c r="C60" s="75">
        <f t="shared" si="4"/>
        <v>-3.3473815610066682E-3</v>
      </c>
      <c r="D60" s="75">
        <f t="shared" si="4"/>
        <v>-2.5472026574538953E-3</v>
      </c>
      <c r="E60" s="75">
        <f t="shared" si="4"/>
        <v>6.7549473199184362E-3</v>
      </c>
      <c r="F60" s="75">
        <f t="shared" si="4"/>
        <v>-5.7451606605863903E-3</v>
      </c>
      <c r="G60" s="75">
        <f t="shared" si="4"/>
        <v>-3.9198908834408019E-3</v>
      </c>
      <c r="H60" s="75">
        <f t="shared" si="4"/>
        <v>5.529057868171261E-3</v>
      </c>
      <c r="I60" s="75">
        <f t="shared" si="4"/>
        <v>-3.770192975255271E-3</v>
      </c>
      <c r="J60" s="75">
        <f t="shared" si="4"/>
        <v>-2.1913272553453211E-3</v>
      </c>
      <c r="K60" s="75">
        <f t="shared" si="4"/>
        <v>9.6414989470272605E-3</v>
      </c>
      <c r="L60" s="75">
        <f t="shared" si="4"/>
        <v>6.3899153097386474E-3</v>
      </c>
      <c r="M60" s="75">
        <f t="shared" si="4"/>
        <v>6.1471030299315998E-3</v>
      </c>
      <c r="N60" s="75">
        <f t="shared" si="4"/>
        <v>6.9343133664243606E-3</v>
      </c>
      <c r="O60" s="75">
        <f t="shared" si="15"/>
        <v>9.2663731958047002E-3</v>
      </c>
      <c r="P60" s="75">
        <f t="shared" si="5"/>
        <v>-1.210518916662795E-3</v>
      </c>
      <c r="Q60" s="75">
        <f t="shared" si="5"/>
        <v>4.1220481989669988E-3</v>
      </c>
      <c r="R60" s="75">
        <f t="shared" si="5"/>
        <v>1.4160146687258734E-3</v>
      </c>
      <c r="S60" s="75">
        <f t="shared" si="5"/>
        <v>9.2245666198951248E-3</v>
      </c>
      <c r="T60" s="75">
        <f t="shared" si="5"/>
        <v>5.4510081362786345E-3</v>
      </c>
      <c r="U60" s="75">
        <f t="shared" si="5"/>
        <v>2.4704177168264341E-3</v>
      </c>
      <c r="V60" s="75">
        <f t="shared" si="5"/>
        <v>2.7353922256285745E-3</v>
      </c>
      <c r="W60" s="75">
        <f t="shared" si="5"/>
        <v>1.1960829089796343E-2</v>
      </c>
      <c r="X60" s="75">
        <f t="shared" si="5"/>
        <v>-2.2571595300653335E-3</v>
      </c>
      <c r="Y60" s="75">
        <f t="shared" si="5"/>
        <v>2.5294896513916587E-3</v>
      </c>
      <c r="Z60" s="74">
        <f t="shared" si="5"/>
        <v>-1.4889294635422878E-4</v>
      </c>
      <c r="AA60" s="74">
        <f t="shared" si="5"/>
        <v>-3.994155780011277E-3</v>
      </c>
      <c r="AB60" s="74">
        <f t="shared" ref="AB60" si="17">IFERROR(AB39/AB17-1,"n.a.")</f>
        <v>3.929863030251779E-3</v>
      </c>
      <c r="AC60" s="74">
        <f t="shared" si="6"/>
        <v>5.7409422518421849E-3</v>
      </c>
      <c r="AD60" s="74">
        <f t="shared" si="6"/>
        <v>-2.1838002460516925E-4</v>
      </c>
      <c r="AE60" s="74">
        <v>4.4754674885618684E-3</v>
      </c>
      <c r="AF60" s="74">
        <v>7.8055836689057134E-3</v>
      </c>
      <c r="AG60" s="74">
        <v>7.8312752882114811E-3</v>
      </c>
      <c r="AH60" s="74">
        <f t="shared" si="11"/>
        <v>7.8312752882114811E-3</v>
      </c>
      <c r="AI60" s="74">
        <f t="shared" si="11"/>
        <v>7.8312752882114811E-3</v>
      </c>
      <c r="AJ60" s="74">
        <f t="shared" si="11"/>
        <v>7.8312752882114811E-3</v>
      </c>
      <c r="AK60" s="74">
        <f t="shared" si="11"/>
        <v>7.8312752882114811E-3</v>
      </c>
      <c r="AL60" s="74">
        <f t="shared" si="11"/>
        <v>7.8312752882114811E-3</v>
      </c>
    </row>
    <row r="61" spans="1:38" x14ac:dyDescent="0.15">
      <c r="A61" s="73" t="s">
        <v>86</v>
      </c>
      <c r="B61" s="75">
        <f t="shared" si="4"/>
        <v>1.0717850463232148E-2</v>
      </c>
      <c r="C61" s="75">
        <f t="shared" si="4"/>
        <v>-2.7357117087253302E-3</v>
      </c>
      <c r="D61" s="75">
        <f t="shared" si="4"/>
        <v>2.7305208590837626E-3</v>
      </c>
      <c r="E61" s="75">
        <f t="shared" si="4"/>
        <v>-7.501562141905449E-3</v>
      </c>
      <c r="F61" s="75">
        <f t="shared" si="4"/>
        <v>7.5470103462915716E-4</v>
      </c>
      <c r="G61" s="75">
        <f t="shared" si="4"/>
        <v>-1.171022524965859E-2</v>
      </c>
      <c r="H61" s="75">
        <f t="shared" si="4"/>
        <v>1.4817917812828263E-3</v>
      </c>
      <c r="I61" s="75">
        <f t="shared" si="4"/>
        <v>-1.1511090209939123E-3</v>
      </c>
      <c r="J61" s="75">
        <f t="shared" si="4"/>
        <v>2.1091030375004483E-3</v>
      </c>
      <c r="K61" s="75">
        <f t="shared" si="4"/>
        <v>-5.2122131942821115E-3</v>
      </c>
      <c r="L61" s="75">
        <f t="shared" si="4"/>
        <v>2.3838251437138247E-3</v>
      </c>
      <c r="M61" s="75">
        <f t="shared" si="4"/>
        <v>6.0574232090284674E-3</v>
      </c>
      <c r="N61" s="75">
        <f t="shared" si="4"/>
        <v>8.0372621851516612E-3</v>
      </c>
      <c r="O61" s="75">
        <f t="shared" si="15"/>
        <v>4.0728307299802147E-3</v>
      </c>
      <c r="P61" s="75">
        <f t="shared" si="5"/>
        <v>6.8926044251016449E-5</v>
      </c>
      <c r="Q61" s="75">
        <f t="shared" si="5"/>
        <v>-3.3714786918632722E-3</v>
      </c>
      <c r="R61" s="75">
        <f t="shared" si="5"/>
        <v>-5.4463329050609133E-3</v>
      </c>
      <c r="S61" s="75">
        <f t="shared" si="5"/>
        <v>7.3474697529032351E-3</v>
      </c>
      <c r="T61" s="75">
        <f t="shared" si="5"/>
        <v>-5.5484544318650242E-3</v>
      </c>
      <c r="U61" s="75">
        <f t="shared" si="5"/>
        <v>-1.8641719864707085E-3</v>
      </c>
      <c r="V61" s="75">
        <f t="shared" si="5"/>
        <v>-2.347619012644242E-3</v>
      </c>
      <c r="W61" s="75">
        <f t="shared" si="5"/>
        <v>7.5986690452030103E-3</v>
      </c>
      <c r="X61" s="75">
        <f t="shared" si="5"/>
        <v>-4.2321671037944819E-3</v>
      </c>
      <c r="Y61" s="75">
        <f t="shared" si="5"/>
        <v>8.8637860491533882E-3</v>
      </c>
      <c r="Z61" s="74">
        <f t="shared" si="5"/>
        <v>-8.8490673010618304E-3</v>
      </c>
      <c r="AA61" s="74">
        <f t="shared" ref="AA61:AB69" si="18">IFERROR(AA40/AA18-1,"n.a.")</f>
        <v>-5.7249755532826629E-3</v>
      </c>
      <c r="AB61" s="74">
        <f t="shared" si="18"/>
        <v>-5.7299309309059021E-3</v>
      </c>
      <c r="AC61" s="74">
        <f t="shared" si="6"/>
        <v>1.0743731619776264E-2</v>
      </c>
      <c r="AD61" s="74">
        <f t="shared" si="6"/>
        <v>3.641442040091869E-3</v>
      </c>
      <c r="AE61" s="74">
        <v>-1.7641877980607568E-3</v>
      </c>
      <c r="AF61" s="74">
        <v>1.3268315856446389E-2</v>
      </c>
      <c r="AG61" s="74">
        <v>6.0373152162611632E-3</v>
      </c>
      <c r="AH61" s="74">
        <f t="shared" si="11"/>
        <v>6.0373152162611632E-3</v>
      </c>
      <c r="AI61" s="74">
        <f t="shared" si="11"/>
        <v>6.0373152162611632E-3</v>
      </c>
      <c r="AJ61" s="74">
        <f t="shared" si="11"/>
        <v>6.0373152162611632E-3</v>
      </c>
      <c r="AK61" s="74">
        <f t="shared" si="11"/>
        <v>6.0373152162611632E-3</v>
      </c>
      <c r="AL61" s="74">
        <f t="shared" si="11"/>
        <v>6.0373152162611632E-3</v>
      </c>
    </row>
    <row r="62" spans="1:38" x14ac:dyDescent="0.15">
      <c r="A62" s="73" t="s">
        <v>288</v>
      </c>
      <c r="B62" s="75">
        <f t="shared" si="4"/>
        <v>4.5274638411544998E-2</v>
      </c>
      <c r="C62" s="75">
        <f t="shared" si="4"/>
        <v>-5.165201343401149E-4</v>
      </c>
      <c r="D62" s="75">
        <f t="shared" si="4"/>
        <v>-9.5271185833911698E-4</v>
      </c>
      <c r="E62" s="75">
        <f t="shared" si="4"/>
        <v>-3.9483248193139531E-5</v>
      </c>
      <c r="F62" s="75">
        <f t="shared" si="4"/>
        <v>2.7948995785065378E-5</v>
      </c>
      <c r="G62" s="75">
        <f t="shared" si="4"/>
        <v>8.9571088600859383E-5</v>
      </c>
      <c r="H62" s="75">
        <f t="shared" si="4"/>
        <v>-1.2078997956588289E-4</v>
      </c>
      <c r="I62" s="75">
        <f t="shared" si="4"/>
        <v>-4.3375680298700314E-2</v>
      </c>
      <c r="J62" s="75">
        <f t="shared" si="4"/>
        <v>1.3310207276628905E-3</v>
      </c>
      <c r="K62" s="75">
        <f t="shared" si="4"/>
        <v>-3.9768648728555345E-4</v>
      </c>
      <c r="L62" s="75">
        <f t="shared" si="4"/>
        <v>6.4182780576649279E-4</v>
      </c>
      <c r="M62" s="75">
        <f t="shared" si="4"/>
        <v>-5.4044843855264313E-2</v>
      </c>
      <c r="N62" s="75">
        <f t="shared" si="4"/>
        <v>-4.5890813754565829E-2</v>
      </c>
      <c r="O62" s="75">
        <f t="shared" si="15"/>
        <v>-2.1982369954520742E-4</v>
      </c>
      <c r="P62" s="75">
        <f t="shared" si="5"/>
        <v>-4.3525546537637183E-5</v>
      </c>
      <c r="Q62" s="75">
        <f t="shared" si="5"/>
        <v>-9.3722855893485502E-5</v>
      </c>
      <c r="R62" s="75">
        <f t="shared" si="5"/>
        <v>1.1606135990671618E-3</v>
      </c>
      <c r="S62" s="75">
        <f t="shared" si="5"/>
        <v>1.6989862263243616E-3</v>
      </c>
      <c r="T62" s="75">
        <f t="shared" si="5"/>
        <v>-1.9597478427392234E-3</v>
      </c>
      <c r="U62" s="75">
        <f t="shared" si="5"/>
        <v>-7.7055579375873151E-5</v>
      </c>
      <c r="V62" s="75">
        <f t="shared" si="5"/>
        <v>-5.8127821676101643E-4</v>
      </c>
      <c r="W62" s="75">
        <f t="shared" si="5"/>
        <v>5.7613882824036899E-4</v>
      </c>
      <c r="X62" s="75">
        <f t="shared" si="5"/>
        <v>-1.9934153286493839E-5</v>
      </c>
      <c r="Y62" s="75">
        <f t="shared" si="5"/>
        <v>2.1301160569451305E-3</v>
      </c>
      <c r="Z62" s="74">
        <f t="shared" si="5"/>
        <v>1.0085424999999315E-3</v>
      </c>
      <c r="AA62" s="74">
        <f t="shared" si="18"/>
        <v>-3.0077369865187942E-3</v>
      </c>
      <c r="AB62" s="74">
        <f t="shared" si="18"/>
        <v>1.6798422034289828E-3</v>
      </c>
      <c r="AC62" s="74">
        <f t="shared" si="6"/>
        <v>4.1313164198308883E-4</v>
      </c>
      <c r="AD62" s="74">
        <f t="shared" si="6"/>
        <v>-3.6042575987738079E-4</v>
      </c>
      <c r="AE62" s="74">
        <v>2.6623743998976934E-5</v>
      </c>
      <c r="AF62" s="74">
        <v>2.061222589915257E-4</v>
      </c>
      <c r="AG62" s="74">
        <v>2.0620370399160315E-4</v>
      </c>
      <c r="AH62" s="74">
        <f t="shared" si="11"/>
        <v>2.0620370399160315E-4</v>
      </c>
      <c r="AI62" s="74">
        <f t="shared" si="11"/>
        <v>2.0620370399160315E-4</v>
      </c>
      <c r="AJ62" s="74">
        <f t="shared" si="11"/>
        <v>2.0620370399160315E-4</v>
      </c>
      <c r="AK62" s="74">
        <f t="shared" si="11"/>
        <v>2.0620370399160315E-4</v>
      </c>
      <c r="AL62" s="74">
        <f t="shared" si="11"/>
        <v>2.0620370399160315E-4</v>
      </c>
    </row>
    <row r="63" spans="1:38" x14ac:dyDescent="0.15">
      <c r="A63" s="73" t="s">
        <v>85</v>
      </c>
      <c r="B63" s="75">
        <f t="shared" si="4"/>
        <v>4.551519104550783E-2</v>
      </c>
      <c r="C63" s="75">
        <f t="shared" si="4"/>
        <v>-1.8525435003414747E-3</v>
      </c>
      <c r="D63" s="75">
        <f t="shared" si="4"/>
        <v>-1.5997163918316515E-3</v>
      </c>
      <c r="E63" s="75">
        <f t="shared" si="4"/>
        <v>8.1763298790327177E-4</v>
      </c>
      <c r="F63" s="75">
        <f t="shared" si="4"/>
        <v>-1.1338616567264648E-3</v>
      </c>
      <c r="G63" s="75">
        <f t="shared" si="4"/>
        <v>-4.8308395484720767E-3</v>
      </c>
      <c r="H63" s="75">
        <f t="shared" si="4"/>
        <v>-6.2242934988002707E-3</v>
      </c>
      <c r="I63" s="75">
        <f t="shared" si="4"/>
        <v>-4.491750080199719E-2</v>
      </c>
      <c r="J63" s="75">
        <f t="shared" si="4"/>
        <v>6.6488574557377333E-4</v>
      </c>
      <c r="K63" s="75">
        <f t="shared" si="4"/>
        <v>1.3628014179909442E-3</v>
      </c>
      <c r="L63" s="75">
        <f t="shared" si="4"/>
        <v>-1.430822317098901E-4</v>
      </c>
      <c r="M63" s="75">
        <f t="shared" si="4"/>
        <v>3.1450484226631659E-3</v>
      </c>
      <c r="N63" s="75">
        <f t="shared" si="4"/>
        <v>2.2159418436602518E-3</v>
      </c>
      <c r="O63" s="75">
        <f t="shared" si="15"/>
        <v>5.7299166781432653E-4</v>
      </c>
      <c r="P63" s="75">
        <f t="shared" si="5"/>
        <v>-1.681347832228508E-3</v>
      </c>
      <c r="Q63" s="75">
        <f t="shared" si="5"/>
        <v>-2.5186546691211564E-3</v>
      </c>
      <c r="R63" s="75">
        <f t="shared" si="5"/>
        <v>-2.0014545428844732E-3</v>
      </c>
      <c r="S63" s="75">
        <f t="shared" si="5"/>
        <v>-9.1092698632055935E-4</v>
      </c>
      <c r="T63" s="75">
        <f t="shared" si="5"/>
        <v>2.2078628707911108E-4</v>
      </c>
      <c r="U63" s="75">
        <f t="shared" si="5"/>
        <v>-1.6982703672944188E-3</v>
      </c>
      <c r="V63" s="75">
        <f t="shared" si="5"/>
        <v>2.0076038246985561E-4</v>
      </c>
      <c r="W63" s="75">
        <f t="shared" si="5"/>
        <v>2.7262389906468343E-5</v>
      </c>
      <c r="X63" s="75">
        <f t="shared" si="5"/>
        <v>-1.2707198514204654E-3</v>
      </c>
      <c r="Y63" s="75">
        <f t="shared" si="5"/>
        <v>-2.6099353721031893E-4</v>
      </c>
      <c r="Z63" s="74">
        <f t="shared" si="5"/>
        <v>-2.9224303494401749E-4</v>
      </c>
      <c r="AA63" s="74">
        <f t="shared" si="18"/>
        <v>-3.9319840920826188E-4</v>
      </c>
      <c r="AB63" s="74">
        <f t="shared" si="18"/>
        <v>-1.2049343892273967E-2</v>
      </c>
      <c r="AC63" s="74">
        <f t="shared" si="6"/>
        <v>8.1807713810708726E-3</v>
      </c>
      <c r="AD63" s="74">
        <f t="shared" si="6"/>
        <v>2.8320367666008206E-3</v>
      </c>
      <c r="AE63" s="74">
        <v>1.0299060587779518E-3</v>
      </c>
      <c r="AF63" s="74">
        <v>3.9244064667820489E-4</v>
      </c>
      <c r="AG63" s="74">
        <v>5.5677349730220982E-5</v>
      </c>
      <c r="AH63" s="74">
        <f t="shared" si="11"/>
        <v>5.5677349730220982E-5</v>
      </c>
      <c r="AI63" s="74">
        <f t="shared" si="11"/>
        <v>5.5677349730220982E-5</v>
      </c>
      <c r="AJ63" s="74">
        <f t="shared" si="11"/>
        <v>5.5677349730220982E-5</v>
      </c>
      <c r="AK63" s="74">
        <f t="shared" si="11"/>
        <v>5.5677349730220982E-5</v>
      </c>
      <c r="AL63" s="74">
        <f t="shared" si="11"/>
        <v>5.5677349730220982E-5</v>
      </c>
    </row>
    <row r="64" spans="1:38" x14ac:dyDescent="0.15">
      <c r="A64" s="73" t="s">
        <v>87</v>
      </c>
      <c r="B64" s="75">
        <f t="shared" si="4"/>
        <v>1.418516874442699E-2</v>
      </c>
      <c r="C64" s="75">
        <f t="shared" si="4"/>
        <v>-2.8202629939437784E-3</v>
      </c>
      <c r="D64" s="75">
        <f t="shared" si="4"/>
        <v>9.1752716138464585E-3</v>
      </c>
      <c r="E64" s="75">
        <f t="shared" si="4"/>
        <v>-9.3307047929209741E-3</v>
      </c>
      <c r="F64" s="75">
        <f t="shared" si="4"/>
        <v>-2.5826473033732089E-3</v>
      </c>
      <c r="G64" s="75">
        <f t="shared" si="4"/>
        <v>-9.4288843568374192E-3</v>
      </c>
      <c r="H64" s="75">
        <f t="shared" si="4"/>
        <v>-2.10779314738474E-3</v>
      </c>
      <c r="I64" s="75">
        <f t="shared" si="4"/>
        <v>-5.6808313368429397E-3</v>
      </c>
      <c r="J64" s="75">
        <f t="shared" si="4"/>
        <v>6.8355826206745185E-4</v>
      </c>
      <c r="K64" s="75">
        <f t="shared" si="4"/>
        <v>-6.117605313446961E-3</v>
      </c>
      <c r="L64" s="75">
        <f t="shared" si="4"/>
        <v>-3.4586474672526624E-4</v>
      </c>
      <c r="M64" s="75">
        <f t="shared" si="4"/>
        <v>8.7962704717576834E-3</v>
      </c>
      <c r="N64" s="75">
        <f t="shared" si="4"/>
        <v>6.5531730912351538E-3</v>
      </c>
      <c r="O64" s="75">
        <f t="shared" si="15"/>
        <v>1.9421406899959859E-3</v>
      </c>
      <c r="P64" s="75">
        <f t="shared" si="5"/>
        <v>-4.980064334211276E-4</v>
      </c>
      <c r="Q64" s="75">
        <f t="shared" si="5"/>
        <v>-3.4539069633917618E-3</v>
      </c>
      <c r="R64" s="75">
        <f t="shared" si="5"/>
        <v>-4.7570225393803733E-3</v>
      </c>
      <c r="S64" s="75">
        <f t="shared" si="5"/>
        <v>5.2283210176840011E-3</v>
      </c>
      <c r="T64" s="75">
        <f t="shared" si="5"/>
        <v>-7.5523558632262233E-4</v>
      </c>
      <c r="U64" s="75">
        <f t="shared" si="5"/>
        <v>-4.1197655657980725E-3</v>
      </c>
      <c r="V64" s="75">
        <f t="shared" si="5"/>
        <v>-3.7846391521512146E-4</v>
      </c>
      <c r="W64" s="75">
        <f t="shared" si="5"/>
        <v>2.1657085346973304E-3</v>
      </c>
      <c r="X64" s="75">
        <f t="shared" si="5"/>
        <v>-5.049280371411724E-3</v>
      </c>
      <c r="Y64" s="75">
        <f t="shared" si="5"/>
        <v>1.3922455293609026E-2</v>
      </c>
      <c r="Z64" s="74">
        <f t="shared" si="5"/>
        <v>-3.4962519781400747E-3</v>
      </c>
      <c r="AA64" s="74">
        <f t="shared" si="18"/>
        <v>-1.4186687289079347E-2</v>
      </c>
      <c r="AB64" s="74">
        <f t="shared" si="18"/>
        <v>-4.6604345573900696E-3</v>
      </c>
      <c r="AC64" s="74">
        <f t="shared" si="6"/>
        <v>1.1617959527117083E-2</v>
      </c>
      <c r="AD64" s="74">
        <f t="shared" si="6"/>
        <v>-2.9393496649036122E-3</v>
      </c>
      <c r="AE64" s="74">
        <v>-1.1895495993911043E-3</v>
      </c>
      <c r="AF64" s="74">
        <v>6.4775309166058559E-3</v>
      </c>
      <c r="AG64" s="74">
        <v>6.4281891571347227E-3</v>
      </c>
      <c r="AH64" s="74">
        <f t="shared" si="11"/>
        <v>6.4281891571347227E-3</v>
      </c>
      <c r="AI64" s="74">
        <f t="shared" si="11"/>
        <v>6.4281891571347227E-3</v>
      </c>
      <c r="AJ64" s="74">
        <f t="shared" si="11"/>
        <v>6.4281891571347227E-3</v>
      </c>
      <c r="AK64" s="74">
        <f t="shared" si="11"/>
        <v>6.4281891571347227E-3</v>
      </c>
      <c r="AL64" s="74">
        <f t="shared" si="11"/>
        <v>6.4281891571347227E-3</v>
      </c>
    </row>
    <row r="65" spans="1:38" x14ac:dyDescent="0.15">
      <c r="A65" s="73" t="s">
        <v>289</v>
      </c>
      <c r="B65" s="75">
        <f t="shared" si="4"/>
        <v>1.2859759474536991E-2</v>
      </c>
      <c r="C65" s="75">
        <f t="shared" si="4"/>
        <v>-1.6020050395014085E-2</v>
      </c>
      <c r="D65" s="75">
        <f t="shared" si="4"/>
        <v>1.7996848625441153E-3</v>
      </c>
      <c r="E65" s="75">
        <f t="shared" si="4"/>
        <v>-1.0994339567716005E-2</v>
      </c>
      <c r="F65" s="75">
        <f t="shared" si="4"/>
        <v>9.0123339078251874E-4</v>
      </c>
      <c r="G65" s="75">
        <f t="shared" si="4"/>
        <v>-9.1805663909676483E-3</v>
      </c>
      <c r="H65" s="75">
        <f t="shared" si="4"/>
        <v>8.1246385041797708E-3</v>
      </c>
      <c r="I65" s="75">
        <f t="shared" si="4"/>
        <v>2.4629563752509576E-4</v>
      </c>
      <c r="J65" s="75">
        <f t="shared" si="4"/>
        <v>2.5660683190775746E-3</v>
      </c>
      <c r="K65" s="75">
        <f t="shared" si="4"/>
        <v>-9.2177951358076715E-3</v>
      </c>
      <c r="L65" s="75">
        <f t="shared" si="4"/>
        <v>-8.4626513834028527E-3</v>
      </c>
      <c r="M65" s="75">
        <f t="shared" si="4"/>
        <v>-1.5310478596144539E-2</v>
      </c>
      <c r="N65" s="75">
        <f t="shared" si="4"/>
        <v>1.2074226056520976E-2</v>
      </c>
      <c r="O65" s="75">
        <f t="shared" si="15"/>
        <v>2.5438979075378398E-3</v>
      </c>
      <c r="P65" s="75">
        <f t="shared" si="5"/>
        <v>9.2821632006434562E-4</v>
      </c>
      <c r="Q65" s="75">
        <f t="shared" si="5"/>
        <v>-4.4538112941181485E-3</v>
      </c>
      <c r="R65" s="75">
        <f t="shared" si="5"/>
        <v>-6.7630828515702346E-3</v>
      </c>
      <c r="S65" s="75">
        <f t="shared" si="5"/>
        <v>1.5679201717488933E-2</v>
      </c>
      <c r="T65" s="75">
        <f t="shared" si="5"/>
        <v>-3.8997133113386484E-3</v>
      </c>
      <c r="U65" s="75">
        <f t="shared" si="5"/>
        <v>-6.7814766731488785E-4</v>
      </c>
      <c r="V65" s="75">
        <f t="shared" si="5"/>
        <v>-3.5272495319094155E-5</v>
      </c>
      <c r="W65" s="75">
        <f t="shared" si="5"/>
        <v>2.879828436816334E-3</v>
      </c>
      <c r="X65" s="75">
        <f t="shared" si="5"/>
        <v>-5.1417730249898597E-3</v>
      </c>
      <c r="Y65" s="75">
        <f t="shared" si="5"/>
        <v>1.3755531710883062E-2</v>
      </c>
      <c r="Z65" s="74">
        <f t="shared" si="5"/>
        <v>-1.1149499734187662E-2</v>
      </c>
      <c r="AA65" s="74">
        <f t="shared" si="18"/>
        <v>-1.2458594121288802E-2</v>
      </c>
      <c r="AB65" s="74">
        <f t="shared" si="18"/>
        <v>-2.0717673634880307E-2</v>
      </c>
      <c r="AC65" s="74">
        <f t="shared" si="6"/>
        <v>1.3977371129849203E-2</v>
      </c>
      <c r="AD65" s="74">
        <f t="shared" si="6"/>
        <v>1.4554580091033609E-2</v>
      </c>
      <c r="AE65" s="74">
        <v>-8.5076370426763193E-3</v>
      </c>
      <c r="AF65" s="74">
        <v>7.9054252927739377E-3</v>
      </c>
      <c r="AG65" s="74">
        <v>1.2754614798167196E-2</v>
      </c>
      <c r="AH65" s="74">
        <f t="shared" si="11"/>
        <v>1.2754614798167196E-2</v>
      </c>
      <c r="AI65" s="74">
        <f t="shared" si="11"/>
        <v>1.2754614798167196E-2</v>
      </c>
      <c r="AJ65" s="74">
        <f t="shared" si="11"/>
        <v>1.2754614798167196E-2</v>
      </c>
      <c r="AK65" s="74">
        <f t="shared" si="11"/>
        <v>1.2754614798167196E-2</v>
      </c>
      <c r="AL65" s="74">
        <f t="shared" si="11"/>
        <v>1.2754614798167196E-2</v>
      </c>
    </row>
    <row r="66" spans="1:38" x14ac:dyDescent="0.15">
      <c r="A66" s="73" t="s">
        <v>290</v>
      </c>
      <c r="B66" s="75">
        <f t="shared" si="4"/>
        <v>2.1595143682207496E-2</v>
      </c>
      <c r="C66" s="75">
        <f t="shared" si="4"/>
        <v>-1.0936229645641449E-2</v>
      </c>
      <c r="D66" s="75">
        <f t="shared" si="4"/>
        <v>-1.7667725906714837E-3</v>
      </c>
      <c r="E66" s="75">
        <f t="shared" si="4"/>
        <v>-1.6364811185177519E-2</v>
      </c>
      <c r="F66" s="75">
        <f t="shared" si="4"/>
        <v>-8.9765660607220576E-3</v>
      </c>
      <c r="G66" s="75">
        <f t="shared" si="4"/>
        <v>-2.159307228306151E-3</v>
      </c>
      <c r="H66" s="75">
        <f t="shared" si="4"/>
        <v>4.6200853875224546E-3</v>
      </c>
      <c r="I66" s="75">
        <f t="shared" si="4"/>
        <v>8.8392612380658875E-3</v>
      </c>
      <c r="J66" s="75">
        <f t="shared" si="4"/>
        <v>-6.8384106432455294E-3</v>
      </c>
      <c r="K66" s="75">
        <f t="shared" si="4"/>
        <v>-1.4677427207855809E-2</v>
      </c>
      <c r="L66" s="75">
        <f t="shared" si="4"/>
        <v>-8.3545890506175891E-4</v>
      </c>
      <c r="M66" s="75">
        <f t="shared" si="4"/>
        <v>5.5124639931873887E-3</v>
      </c>
      <c r="N66" s="75">
        <f t="shared" si="4"/>
        <v>6.2757793467758116E-3</v>
      </c>
      <c r="O66" s="75">
        <f t="shared" si="15"/>
        <v>5.9220085545284018E-3</v>
      </c>
      <c r="P66" s="75">
        <f t="shared" si="5"/>
        <v>-6.3320913084710106E-3</v>
      </c>
      <c r="Q66" s="75">
        <f t="shared" si="5"/>
        <v>-1.7517353677652947E-3</v>
      </c>
      <c r="R66" s="75">
        <f t="shared" si="5"/>
        <v>-3.0682510768758053E-3</v>
      </c>
      <c r="S66" s="75">
        <f t="shared" si="5"/>
        <v>8.119807421278491E-3</v>
      </c>
      <c r="T66" s="75">
        <f t="shared" si="5"/>
        <v>-6.2514460855925824E-3</v>
      </c>
      <c r="U66" s="75">
        <f t="shared" si="5"/>
        <v>-7.5773061804784714E-3</v>
      </c>
      <c r="V66" s="75">
        <f t="shared" si="5"/>
        <v>-1.0808870129252246E-2</v>
      </c>
      <c r="W66" s="75">
        <f t="shared" si="5"/>
        <v>8.9778000185651852E-3</v>
      </c>
      <c r="X66" s="75">
        <f t="shared" si="5"/>
        <v>-6.1444892843997012E-3</v>
      </c>
      <c r="Y66" s="75">
        <f t="shared" si="5"/>
        <v>1.0915540002178314E-2</v>
      </c>
      <c r="Z66" s="74">
        <f t="shared" si="5"/>
        <v>-7.273275208186325E-3</v>
      </c>
      <c r="AA66" s="74">
        <f t="shared" si="18"/>
        <v>7.5797933182202293E-3</v>
      </c>
      <c r="AB66" s="74">
        <f t="shared" si="18"/>
        <v>-5.7909023427298312E-3</v>
      </c>
      <c r="AC66" s="74">
        <f t="shared" si="6"/>
        <v>2.8861870968639458E-3</v>
      </c>
      <c r="AD66" s="74">
        <f t="shared" si="6"/>
        <v>1.8658051291225997E-2</v>
      </c>
      <c r="AE66" s="74">
        <v>-3.3061522499415741E-3</v>
      </c>
      <c r="AF66" s="74">
        <v>3.9051451636158863E-2</v>
      </c>
      <c r="AG66" s="74">
        <v>5.5381721383727101E-3</v>
      </c>
      <c r="AH66" s="74">
        <f t="shared" ref="AH66:AL86" si="19">AG66</f>
        <v>5.5381721383727101E-3</v>
      </c>
      <c r="AI66" s="74">
        <f t="shared" si="19"/>
        <v>5.5381721383727101E-3</v>
      </c>
      <c r="AJ66" s="74">
        <f t="shared" si="19"/>
        <v>5.5381721383727101E-3</v>
      </c>
      <c r="AK66" s="74">
        <f t="shared" si="19"/>
        <v>5.5381721383727101E-3</v>
      </c>
      <c r="AL66" s="74">
        <f t="shared" si="19"/>
        <v>5.5381721383727101E-3</v>
      </c>
    </row>
    <row r="67" spans="1:38" x14ac:dyDescent="0.15">
      <c r="A67" s="73" t="s">
        <v>291</v>
      </c>
      <c r="B67" s="75">
        <f t="shared" si="4"/>
        <v>2.9180285378369142E-2</v>
      </c>
      <c r="C67" s="75">
        <f t="shared" si="4"/>
        <v>-8.9168570683302306E-3</v>
      </c>
      <c r="D67" s="75">
        <f t="shared" si="4"/>
        <v>-9.2422294459515442E-3</v>
      </c>
      <c r="E67" s="75">
        <f t="shared" si="4"/>
        <v>-2.2492473841275173E-2</v>
      </c>
      <c r="F67" s="75">
        <f t="shared" si="4"/>
        <v>1.2209048611083739E-2</v>
      </c>
      <c r="G67" s="75">
        <f t="shared" si="4"/>
        <v>-2.3369508489485824E-3</v>
      </c>
      <c r="H67" s="75">
        <f t="shared" si="4"/>
        <v>6.9051258338621579E-3</v>
      </c>
      <c r="I67" s="75">
        <f t="shared" si="4"/>
        <v>2.0640209462547521E-2</v>
      </c>
      <c r="J67" s="75">
        <f t="shared" si="4"/>
        <v>-9.747659137019471E-3</v>
      </c>
      <c r="K67" s="75">
        <f t="shared" si="4"/>
        <v>-1.3229409520503888E-2</v>
      </c>
      <c r="L67" s="75">
        <f t="shared" si="4"/>
        <v>2.5727314254040401E-3</v>
      </c>
      <c r="M67" s="75">
        <f t="shared" si="4"/>
        <v>7.9116599172908142E-3</v>
      </c>
      <c r="N67" s="75">
        <f t="shared" si="4"/>
        <v>-3.6074932733218823E-3</v>
      </c>
      <c r="O67" s="75">
        <f t="shared" si="15"/>
        <v>8.6055562527891372E-3</v>
      </c>
      <c r="P67" s="75">
        <f t="shared" si="5"/>
        <v>5.5450831295651426E-3</v>
      </c>
      <c r="Q67" s="75">
        <f t="shared" si="5"/>
        <v>-1.2061407083641562E-2</v>
      </c>
      <c r="R67" s="75">
        <f t="shared" si="5"/>
        <v>4.9820933687352298E-3</v>
      </c>
      <c r="S67" s="75">
        <f t="shared" si="5"/>
        <v>1.3298615352368426E-2</v>
      </c>
      <c r="T67" s="75">
        <f t="shared" si="5"/>
        <v>-2.8875704725976892E-3</v>
      </c>
      <c r="U67" s="75">
        <f t="shared" si="5"/>
        <v>-9.6427323413794674E-3</v>
      </c>
      <c r="V67" s="75">
        <f t="shared" si="5"/>
        <v>-5.3246844791966508E-3</v>
      </c>
      <c r="W67" s="75">
        <f t="shared" si="5"/>
        <v>6.7697583361159275E-3</v>
      </c>
      <c r="X67" s="75">
        <f t="shared" si="5"/>
        <v>-8.0810847646607398E-3</v>
      </c>
      <c r="Y67" s="75">
        <f t="shared" si="5"/>
        <v>1.7482822353456884E-2</v>
      </c>
      <c r="Z67" s="74">
        <f t="shared" si="5"/>
        <v>-1.8380750964419601E-4</v>
      </c>
      <c r="AA67" s="74">
        <f t="shared" si="18"/>
        <v>9.4675418042837745E-3</v>
      </c>
      <c r="AB67" s="74">
        <f t="shared" ref="AB67:AD69" si="20">IFERROR(AB46/AB24-1,"n.a.")</f>
        <v>-5.8071481649245582E-3</v>
      </c>
      <c r="AC67" s="74">
        <f t="shared" si="20"/>
        <v>-3.5983308831089023E-4</v>
      </c>
      <c r="AD67" s="74">
        <f t="shared" si="20"/>
        <v>7.0381247935846769E-3</v>
      </c>
      <c r="AE67" s="74">
        <v>-9.4737491902707749E-4</v>
      </c>
      <c r="AF67" s="74">
        <v>3.0400911205219483E-2</v>
      </c>
      <c r="AG67" s="74">
        <v>6.2365681138452089E-3</v>
      </c>
      <c r="AH67" s="74">
        <f t="shared" si="19"/>
        <v>6.2365681138452089E-3</v>
      </c>
      <c r="AI67" s="74">
        <f t="shared" si="19"/>
        <v>6.2365681138452089E-3</v>
      </c>
      <c r="AJ67" s="74">
        <f t="shared" si="19"/>
        <v>6.2365681138452089E-3</v>
      </c>
      <c r="AK67" s="74">
        <f t="shared" si="19"/>
        <v>6.2365681138452089E-3</v>
      </c>
      <c r="AL67" s="74">
        <f t="shared" si="19"/>
        <v>6.2365681138452089E-3</v>
      </c>
    </row>
    <row r="68" spans="1:38" x14ac:dyDescent="0.15">
      <c r="A68" s="73" t="s">
        <v>292</v>
      </c>
      <c r="B68" s="75">
        <f t="shared" si="4"/>
        <v>2.6913625408568675E-2</v>
      </c>
      <c r="C68" s="75">
        <f t="shared" si="4"/>
        <v>-2.5919947886338002E-2</v>
      </c>
      <c r="D68" s="75">
        <f t="shared" si="4"/>
        <v>-1.3225183513300709E-2</v>
      </c>
      <c r="E68" s="75">
        <f t="shared" si="4"/>
        <v>-2.8027613118818739E-2</v>
      </c>
      <c r="F68" s="75">
        <f t="shared" si="4"/>
        <v>-2.4866146530837518E-3</v>
      </c>
      <c r="G68" s="75">
        <f t="shared" si="4"/>
        <v>-1.8369986455097131E-2</v>
      </c>
      <c r="H68" s="75">
        <f t="shared" si="4"/>
        <v>9.2591720661501231E-3</v>
      </c>
      <c r="I68" s="75">
        <f t="shared" si="4"/>
        <v>-5.7649770376154708E-3</v>
      </c>
      <c r="J68" s="75">
        <f t="shared" si="4"/>
        <v>5.7698730672299803E-3</v>
      </c>
      <c r="K68" s="75">
        <f t="shared" si="4"/>
        <v>-1.6128695479067812E-2</v>
      </c>
      <c r="L68" s="75">
        <f t="shared" si="4"/>
        <v>-3.3785868159534882E-3</v>
      </c>
      <c r="M68" s="75">
        <f t="shared" si="4"/>
        <v>7.9207430365457743E-3</v>
      </c>
      <c r="N68" s="75">
        <f t="shared" si="4"/>
        <v>-3.8625588735254901E-3</v>
      </c>
      <c r="O68" s="75">
        <f t="shared" si="15"/>
        <v>7.0732899823164885E-3</v>
      </c>
      <c r="P68" s="75">
        <f t="shared" si="5"/>
        <v>3.771419342712079E-3</v>
      </c>
      <c r="Q68" s="75">
        <f t="shared" si="5"/>
        <v>-1.6173682232033193E-2</v>
      </c>
      <c r="R68" s="75">
        <f t="shared" si="5"/>
        <v>6.2029829253558155E-3</v>
      </c>
      <c r="S68" s="75">
        <f t="shared" si="5"/>
        <v>1.3677497409467554E-2</v>
      </c>
      <c r="T68" s="75">
        <f t="shared" si="5"/>
        <v>-1.571398802228352E-2</v>
      </c>
      <c r="U68" s="75">
        <f t="shared" si="5"/>
        <v>-1.761825149600138E-2</v>
      </c>
      <c r="V68" s="75">
        <f t="shared" si="5"/>
        <v>-1.034745952498628E-2</v>
      </c>
      <c r="W68" s="75">
        <f t="shared" si="5"/>
        <v>1.4110202413775808E-2</v>
      </c>
      <c r="X68" s="75">
        <f t="shared" si="5"/>
        <v>7.977138354088309E-3</v>
      </c>
      <c r="Y68" s="75">
        <f t="shared" si="5"/>
        <v>1.431756503795989E-2</v>
      </c>
      <c r="Z68" s="74">
        <f t="shared" si="5"/>
        <v>-1.6704671220463263E-2</v>
      </c>
      <c r="AA68" s="74">
        <f t="shared" si="18"/>
        <v>-1.5344022836734084E-3</v>
      </c>
      <c r="AB68" s="74">
        <f t="shared" ref="AB68" si="21">IFERROR(AB47/AB25-1,"n.a.")</f>
        <v>-2.7002551384039175E-2</v>
      </c>
      <c r="AC68" s="74">
        <f t="shared" si="20"/>
        <v>1.8905169241847375E-2</v>
      </c>
      <c r="AD68" s="74">
        <f t="shared" si="20"/>
        <v>2.7637955121165403E-2</v>
      </c>
      <c r="AE68" s="74">
        <v>-4.5945567369977125E-3</v>
      </c>
      <c r="AF68" s="74">
        <v>4.6419940350350242E-2</v>
      </c>
      <c r="AG68" s="74">
        <v>7.2925738649503025E-3</v>
      </c>
      <c r="AH68" s="74">
        <f t="shared" si="19"/>
        <v>7.2925738649503025E-3</v>
      </c>
      <c r="AI68" s="74">
        <f t="shared" si="19"/>
        <v>7.2925738649503025E-3</v>
      </c>
      <c r="AJ68" s="74">
        <f t="shared" si="19"/>
        <v>7.2925738649503025E-3</v>
      </c>
      <c r="AK68" s="74">
        <f t="shared" si="19"/>
        <v>7.2925738649503025E-3</v>
      </c>
      <c r="AL68" s="74">
        <f t="shared" si="19"/>
        <v>7.2925738649503025E-3</v>
      </c>
    </row>
    <row r="69" spans="1:38" x14ac:dyDescent="0.15">
      <c r="A69" s="76" t="s">
        <v>293</v>
      </c>
      <c r="B69" s="78">
        <f t="shared" si="4"/>
        <v>5.4451980478417594E-2</v>
      </c>
      <c r="C69" s="78">
        <f t="shared" si="4"/>
        <v>-2.6359399479516377E-3</v>
      </c>
      <c r="D69" s="78">
        <f t="shared" si="4"/>
        <v>2.6393365135761737E-3</v>
      </c>
      <c r="E69" s="78">
        <f t="shared" si="4"/>
        <v>-7.3694361183669344E-3</v>
      </c>
      <c r="F69" s="78">
        <f t="shared" si="4"/>
        <v>-9.6981541402973992E-4</v>
      </c>
      <c r="G69" s="78">
        <f t="shared" si="4"/>
        <v>-1.1453859794748222E-2</v>
      </c>
      <c r="H69" s="78">
        <f t="shared" si="4"/>
        <v>-2.7126183579740948E-3</v>
      </c>
      <c r="I69" s="78">
        <f t="shared" si="4"/>
        <v>-4.3068488262693494E-2</v>
      </c>
      <c r="J69" s="78">
        <f t="shared" si="4"/>
        <v>8.1355920508756618E-3</v>
      </c>
      <c r="K69" s="78">
        <f t="shared" si="4"/>
        <v>-1.3898405705048411E-4</v>
      </c>
      <c r="L69" s="78">
        <f t="shared" si="4"/>
        <v>-7.5170368733012971E-4</v>
      </c>
      <c r="M69" s="78">
        <f t="shared" si="4"/>
        <v>5.9484967674630074E-3</v>
      </c>
      <c r="N69" s="78">
        <f t="shared" si="4"/>
        <v>2.1599488917645182E-3</v>
      </c>
      <c r="O69" s="78">
        <f t="shared" si="15"/>
        <v>-2.0297699833571325E-4</v>
      </c>
      <c r="P69" s="78">
        <f t="shared" si="5"/>
        <v>1.4748216077606902E-3</v>
      </c>
      <c r="Q69" s="78">
        <f t="shared" si="5"/>
        <v>-1.8136375542440186E-3</v>
      </c>
      <c r="R69" s="78">
        <f t="shared" si="5"/>
        <v>-9.5044912963965222E-3</v>
      </c>
      <c r="S69" s="78">
        <f t="shared" si="5"/>
        <v>8.6978878562795625E-3</v>
      </c>
      <c r="T69" s="78">
        <f t="shared" si="5"/>
        <v>-1.8550979258702416E-3</v>
      </c>
      <c r="U69" s="78">
        <f t="shared" si="5"/>
        <v>8.7999433740382216E-4</v>
      </c>
      <c r="V69" s="78">
        <f t="shared" si="5"/>
        <v>1.2345951904004782E-3</v>
      </c>
      <c r="W69" s="78">
        <f t="shared" si="5"/>
        <v>6.2768615756545465E-3</v>
      </c>
      <c r="X69" s="78">
        <f t="shared" si="5"/>
        <v>-1.6140156225435964E-3</v>
      </c>
      <c r="Y69" s="78">
        <f t="shared" si="5"/>
        <v>1.1083721290148674E-2</v>
      </c>
      <c r="Z69" s="77">
        <f t="shared" si="5"/>
        <v>-7.0227811874703505E-3</v>
      </c>
      <c r="AA69" s="77">
        <f t="shared" si="18"/>
        <v>-3.2921395973459777E-3</v>
      </c>
      <c r="AB69" s="77">
        <f t="shared" ref="AB69" si="22">IFERROR(AB48/AB26-1,"n.a.")</f>
        <v>-2.7119403546765897E-3</v>
      </c>
      <c r="AC69" s="77">
        <f t="shared" si="20"/>
        <v>1.2951336114738643E-2</v>
      </c>
      <c r="AD69" s="77">
        <f t="shared" si="20"/>
        <v>-3.2988051672595553E-3</v>
      </c>
      <c r="AE69" s="77">
        <v>3.998869754828549E-3</v>
      </c>
      <c r="AF69" s="77">
        <v>3.4400328943073877E-3</v>
      </c>
      <c r="AG69" s="77">
        <v>1.1931717820099497E-3</v>
      </c>
      <c r="AH69" s="77">
        <f t="shared" si="19"/>
        <v>1.1931717820099497E-3</v>
      </c>
      <c r="AI69" s="77">
        <f t="shared" si="19"/>
        <v>1.1931717820099497E-3</v>
      </c>
      <c r="AJ69" s="77">
        <f t="shared" si="19"/>
        <v>1.1931717820099497E-3</v>
      </c>
      <c r="AK69" s="77">
        <f t="shared" si="19"/>
        <v>1.1931717820099497E-3</v>
      </c>
      <c r="AL69" s="77">
        <f t="shared" si="19"/>
        <v>1.1931717820099497E-3</v>
      </c>
    </row>
    <row r="70" spans="1:38" x14ac:dyDescent="0.15">
      <c r="AH70" s="10">
        <f t="shared" si="19"/>
        <v>0</v>
      </c>
      <c r="AI70" s="10">
        <f t="shared" si="19"/>
        <v>0</v>
      </c>
      <c r="AJ70" s="10">
        <f t="shared" si="19"/>
        <v>0</v>
      </c>
      <c r="AK70" s="10">
        <f t="shared" si="19"/>
        <v>0</v>
      </c>
      <c r="AL70" s="10">
        <f t="shared" si="19"/>
        <v>0</v>
      </c>
    </row>
    <row r="71" spans="1:38" x14ac:dyDescent="0.15">
      <c r="A71" s="79" t="s">
        <v>296</v>
      </c>
      <c r="B71" s="82" t="s">
        <v>283</v>
      </c>
      <c r="C71" s="82" t="s">
        <v>283</v>
      </c>
      <c r="D71" s="82" t="s">
        <v>283</v>
      </c>
      <c r="E71" s="82" t="s">
        <v>283</v>
      </c>
      <c r="F71" s="82" t="s">
        <v>283</v>
      </c>
      <c r="G71" s="82" t="s">
        <v>283</v>
      </c>
      <c r="H71" s="82" t="s">
        <v>283</v>
      </c>
      <c r="I71" s="82" t="s">
        <v>283</v>
      </c>
      <c r="J71" s="82" t="s">
        <v>283</v>
      </c>
      <c r="K71" s="82" t="s">
        <v>283</v>
      </c>
      <c r="L71" s="82" t="s">
        <v>283</v>
      </c>
      <c r="M71" s="82" t="s">
        <v>283</v>
      </c>
      <c r="N71" s="82" t="s">
        <v>283</v>
      </c>
      <c r="O71" s="82" t="s">
        <v>283</v>
      </c>
      <c r="P71" s="82" t="s">
        <v>283</v>
      </c>
      <c r="Q71" s="82" t="s">
        <v>283</v>
      </c>
      <c r="R71" s="82" t="s">
        <v>283</v>
      </c>
      <c r="S71" s="82" t="s">
        <v>283</v>
      </c>
      <c r="T71" s="82" t="s">
        <v>283</v>
      </c>
      <c r="U71" s="82" t="s">
        <v>283</v>
      </c>
      <c r="V71" s="82" t="s">
        <v>283</v>
      </c>
      <c r="W71" s="82" t="s">
        <v>283</v>
      </c>
      <c r="X71" s="82" t="s">
        <v>283</v>
      </c>
      <c r="Y71" s="82" t="s">
        <v>283</v>
      </c>
      <c r="Z71" s="80" t="s">
        <v>283</v>
      </c>
      <c r="AA71" s="80" t="s">
        <v>283</v>
      </c>
      <c r="AB71" s="80" t="s">
        <v>283</v>
      </c>
      <c r="AC71" s="80" t="s">
        <v>283</v>
      </c>
      <c r="AD71" s="80" t="s">
        <v>283</v>
      </c>
      <c r="AE71" s="80" t="s">
        <v>283</v>
      </c>
      <c r="AF71" s="80" t="s">
        <v>283</v>
      </c>
      <c r="AG71" s="80" t="s">
        <v>283</v>
      </c>
      <c r="AH71" s="80" t="str">
        <f t="shared" si="19"/>
        <v>USD</v>
      </c>
      <c r="AI71" s="80" t="str">
        <f t="shared" si="19"/>
        <v>USD</v>
      </c>
      <c r="AJ71" s="80" t="str">
        <f t="shared" si="19"/>
        <v>USD</v>
      </c>
      <c r="AK71" s="80" t="str">
        <f t="shared" si="19"/>
        <v>USD</v>
      </c>
      <c r="AL71" s="80" t="str">
        <f t="shared" si="19"/>
        <v>USD</v>
      </c>
    </row>
    <row r="72" spans="1:38" x14ac:dyDescent="0.15">
      <c r="A72" s="83" t="s">
        <v>284</v>
      </c>
      <c r="B72" s="85">
        <f t="shared" ref="B72:B90" si="23">IF(ISNUMBER(B30),IFERROR(SUMIFS(A30:B30,A$3:B$3,B$3)/B$4, "n.a."),"n.a.")</f>
        <v>0.81970572564449373</v>
      </c>
      <c r="C72" s="85">
        <f t="shared" ref="C72:C90" si="24">IF(ISNUMBER(C30),IFERROR(SUMIFS(B30:E30,B$3:E$3,C$3)/C$4, "n.a."),"n.a.")</f>
        <v>1.6273836477211052</v>
      </c>
      <c r="D72" s="85">
        <f>IF(ISNUMBER(D30),IFERROR(SUMIFS(C30:AD30,C$3:AD$3,D$3)/D$4, "n.a."),"n.a.")</f>
        <v>3.1154058847738462</v>
      </c>
      <c r="E72" s="85">
        <f>IF(ISNUMBER(E30),IFERROR(SUMIFS(D30:AG30,D$3:AG$3,E$3)/E$4, "n.a."),"n.a.")</f>
        <v>2.1340891971045748</v>
      </c>
      <c r="F72" s="85">
        <f>IF(ISNUMBER(F30),IFERROR(SUMIFS(E30:AH30,E$3:AH$3,F$3)/F$4, "n.a."),"n.a.")</f>
        <v>1.5451467533448968</v>
      </c>
      <c r="G72" s="85">
        <f>IF(ISNUMBER(G30),IFERROR(SUMIFS(F30:AE30,F$3:AE$3,G$3)/G$4, "n.a."),"n.a.")</f>
        <v>1.1518593474206369</v>
      </c>
      <c r="H72" s="85">
        <f>IF(ISNUMBER(H30),IFERROR(SUMIFS(G30:AD30,G$3:AD$3,H$3)/H$4, "n.a."),"n.a.")</f>
        <v>0.86636795601361827</v>
      </c>
      <c r="I72" s="85">
        <f>IF(ISNUMBER(I30),IFERROR(SUMIFS(H30:AE30,H$3:AE$3,I$3)/I$4, "n.a."),"n.a.")</f>
        <v>0.65103570374414188</v>
      </c>
      <c r="J72" s="85">
        <f>IF(ISNUMBER(J30),IFERROR(SUMIFS(I30:AF30,I$3:AF$3,J$3)/J$4, "n.a."),"n.a.")</f>
        <v>0.48361565108006727</v>
      </c>
      <c r="K72" s="85">
        <f>IF(ISNUMBER(K30),IFERROR(SUMIFS(J30:AG30,J$3:AG$3,K$3)/K$4, "n.a."),"n.a.")</f>
        <v>0.34866617665595445</v>
      </c>
      <c r="L72" s="85">
        <f>IF(ISNUMBER(L30),IFERROR(SUMIFS(K30:AH30,K$3:AH$3,L$3)/L$4, "n.a."),"n.a.")</f>
        <v>0.23899392757642371</v>
      </c>
      <c r="M72" s="85">
        <f t="shared" ref="M72:M90" si="25">IF(ISNUMBER(M30),IFERROR(SUMIFS(L30:AK30,L$3:AK$3,M$3)/M$4, "n.a."),"n.a.")</f>
        <v>0.14651331393590183</v>
      </c>
      <c r="N72" s="85">
        <f t="shared" ref="N72:N90" si="26">IF(ISNUMBER(N30),IFERROR(SUMIFS(N30:AL30,N$3:AL$3,N$3)/N$4, "n.a."),"n.a.")</f>
        <v>10.719456759662112</v>
      </c>
      <c r="O72" s="85">
        <f t="shared" ref="O72:O90" si="27">IF(ISNUMBER(O30),IFERROR(SUMIFS(O30:AL30,O$3:AL$3,O$3)/O$4, "n.a."),"n.a.")</f>
        <v>4.9217622943321127</v>
      </c>
      <c r="P72" s="85">
        <f t="shared" ref="P72:P90" si="28">IF(ISNUMBER(P30),IFERROR(SUMIFS(P30:AL30,P$3:AL$3,P$3)/P$4, "n.a."),"n.a.")</f>
        <v>2.9875188603391414</v>
      </c>
      <c r="Q72" s="85">
        <f t="shared" ref="Q72:Q90" si="29">IF(ISNUMBER(Q30),IFERROR(SUMIFS(Q30:AL30,Q$3:AL$3,Q$3)/Q$4, "n.a."),"n.a.")</f>
        <v>2.0194486770889308</v>
      </c>
      <c r="R72" s="85">
        <f t="shared" ref="R72:R90" si="30">IF(ISNUMBER(R30),IFERROR(SUMIFS(R30:AL30,R$3:AL$3,R$3)/R$4, "n.a."),"n.a.")</f>
        <v>1.4375952907468457</v>
      </c>
      <c r="S72" s="85">
        <f t="shared" ref="S72:S90" si="31">IF(ISNUMBER(S30),IFERROR(SUMIFS(S30:AL30,S$3:AL$3,S$3)/S$4, "n.a."),"n.a.")</f>
        <v>1.0489815358673242</v>
      </c>
      <c r="T72" s="85">
        <f t="shared" ref="T72:T90" si="32">IF(ISNUMBER(T30),IFERROR(SUMIFS(T30:AL30,T$3:AL$3,T$3)/T$4, "n.a."),"n.a.")</f>
        <v>0.7726308977302071</v>
      </c>
      <c r="U72" s="85">
        <f t="shared" ref="U72:U90" si="33">IF(ISNUMBER(U30),IFERROR(SUMIFS(U30:AL30,U$3:AL$3,U$3)/U$4, "n.a."),"n.a.")</f>
        <v>0.56462786014971944</v>
      </c>
      <c r="V72" s="85">
        <f t="shared" ref="V72:V90" si="34">IF(ISNUMBER(V30),IFERROR(SUMIFS(V30:AN30,V$3:AN$3,V$3)/V$4, "n.a."),"n.a.")</f>
        <v>0.40202729186653935</v>
      </c>
      <c r="W72" s="85">
        <f t="shared" ref="W72:W90" si="35">IF(ISNUMBER(W30),IFERROR(SUMIFS(W30:AN30,W$3:AN$3,W$3)/W$4, "n.a."),"n.a.")</f>
        <v>0.27094773107898185</v>
      </c>
      <c r="X72" s="85">
        <f t="shared" ref="X72:X90" si="36">IF(ISNUMBER(X30),IFERROR(SUMIFS(X30:AN30,X$3:AN$3,X$3)/X$4, "n.a."),"n.a.")</f>
        <v>0.16406454306158566</v>
      </c>
      <c r="Y72" s="85">
        <f t="shared" ref="Y72:Y90" si="37">IF(ISNUMBER(Y30),IFERROR(SUMIFS(Y30:AP30,Y$3:AP$3,Y$3)/Y$4, "n.a."),"n.a.")</f>
        <v>7.4984215822569353E-2</v>
      </c>
      <c r="Z72" s="84">
        <f t="shared" ref="Z72:Z90" si="38">IF(ISNUMBER(Z30),IFERROR(SUMIFS(Z30:AP30,Z$3:AP$3,Z$3)/Z$4, "n.a."),"n.a.")</f>
        <v>11.39107834</v>
      </c>
      <c r="AA72" s="84">
        <f t="shared" ref="AA72:AA87" si="39">IF(ISNUMBER(AA30),IFERROR(SUMIFS(AA30:BD30,AA$3:BD$3,AA$3)/AA$4, "n.a."),"n.a.")</f>
        <v>5.2454172149999998</v>
      </c>
      <c r="AB72" s="84">
        <f t="shared" ref="AB72:AB90" si="40">IF(ISNUMBER(AB30),IFERROR(SUMIFS(AB30:BF30,AB$3:BF$3,AB$3)/AB$4, "n.a."),"n.a.")</f>
        <v>3.1914109266666664</v>
      </c>
      <c r="AC72" s="84">
        <f>IF(ISNUMBER(AC30),IFERROR(SUMIFS(AC30:AF30,AC$3:AF$3,AC$3)/AC$4, "n.a."),"n.a.")</f>
        <v>0.90019889499999994</v>
      </c>
      <c r="AD72" s="84">
        <f>IF(ISNUMBER(AD30),IFERROR(SUMIFS(AD30:AH30,AD$3:AH$3,AD$3)/AD$4, "n.a."),"n.a.")</f>
        <v>0.87389809799999996</v>
      </c>
      <c r="AE72" s="84">
        <v>0.9078002283333334</v>
      </c>
      <c r="AF72" s="84">
        <v>0.90304614571428565</v>
      </c>
      <c r="AG72" s="84">
        <v>0.89578527999999991</v>
      </c>
      <c r="AH72" s="84">
        <f t="shared" si="19"/>
        <v>0.89578527999999991</v>
      </c>
      <c r="AI72" s="84">
        <f t="shared" si="19"/>
        <v>0.89578527999999991</v>
      </c>
      <c r="AJ72" s="84">
        <f t="shared" si="19"/>
        <v>0.89578527999999991</v>
      </c>
      <c r="AK72" s="84">
        <f t="shared" si="19"/>
        <v>0.89578527999999991</v>
      </c>
      <c r="AL72" s="84">
        <f t="shared" si="19"/>
        <v>0.89578527999999991</v>
      </c>
    </row>
    <row r="73" spans="1:38" x14ac:dyDescent="0.15">
      <c r="A73" s="86" t="s">
        <v>283</v>
      </c>
      <c r="B73" s="88">
        <f t="shared" si="23"/>
        <v>1</v>
      </c>
      <c r="C73" s="88">
        <f t="shared" si="24"/>
        <v>2</v>
      </c>
      <c r="D73" s="88">
        <f t="shared" ref="D73:D90" si="41">IF(ISNUMBER(D31),IFERROR(SUMIFS(C31:AD31,C$3:AD$3,D$3)/D$4, "n.a."),"n.a.")</f>
        <v>3.6666666666666665</v>
      </c>
      <c r="E73" s="88">
        <f t="shared" ref="E73:F90" si="42">IF(ISNUMBER(E31),IFERROR(SUMIFS(D31:AG31,D$3:AG$3,E$3)/E$4, "n.a."),"n.a.")</f>
        <v>2.5</v>
      </c>
      <c r="F73" s="88">
        <f t="shared" si="42"/>
        <v>1.8</v>
      </c>
      <c r="G73" s="88">
        <f t="shared" ref="G73:G90" si="43">IF(ISNUMBER(G31),IFERROR(SUMIFS(F31:AE31,F$3:AE$3,G$3)/G$4, "n.a."),"n.a.")</f>
        <v>1.3333333333333333</v>
      </c>
      <c r="H73" s="88">
        <f t="shared" ref="H73:L90" si="44">IF(ISNUMBER(H31),IFERROR(SUMIFS(G31:AD31,G$3:AD$3,H$3)/H$4, "n.a."),"n.a.")</f>
        <v>1</v>
      </c>
      <c r="I73" s="88">
        <f t="shared" si="44"/>
        <v>0.75</v>
      </c>
      <c r="J73" s="88">
        <f t="shared" si="44"/>
        <v>0.55555555555555558</v>
      </c>
      <c r="K73" s="88">
        <f t="shared" si="44"/>
        <v>0.4</v>
      </c>
      <c r="L73" s="88">
        <f t="shared" si="44"/>
        <v>0.27272727272727271</v>
      </c>
      <c r="M73" s="88">
        <f t="shared" si="25"/>
        <v>0.16666666666666666</v>
      </c>
      <c r="N73" s="88">
        <f t="shared" si="26"/>
        <v>12</v>
      </c>
      <c r="O73" s="88">
        <f t="shared" si="27"/>
        <v>5.5</v>
      </c>
      <c r="P73" s="88">
        <f t="shared" si="28"/>
        <v>3.3333333333333335</v>
      </c>
      <c r="Q73" s="88">
        <f t="shared" si="29"/>
        <v>2.25</v>
      </c>
      <c r="R73" s="88">
        <f t="shared" si="30"/>
        <v>1.6</v>
      </c>
      <c r="S73" s="88">
        <f t="shared" si="31"/>
        <v>1.1666666666666667</v>
      </c>
      <c r="T73" s="88">
        <f t="shared" si="32"/>
        <v>0.8571428571428571</v>
      </c>
      <c r="U73" s="88">
        <f t="shared" si="33"/>
        <v>0.625</v>
      </c>
      <c r="V73" s="88">
        <f t="shared" si="34"/>
        <v>0.44444444444444442</v>
      </c>
      <c r="W73" s="88">
        <f t="shared" si="35"/>
        <v>0.3</v>
      </c>
      <c r="X73" s="88">
        <f t="shared" si="36"/>
        <v>0.18181818181818182</v>
      </c>
      <c r="Y73" s="88">
        <f t="shared" si="37"/>
        <v>8.3333333333333329E-2</v>
      </c>
      <c r="Z73" s="87">
        <f t="shared" si="38"/>
        <v>13</v>
      </c>
      <c r="AA73" s="87">
        <f t="shared" si="39"/>
        <v>6</v>
      </c>
      <c r="AB73" s="87">
        <f t="shared" si="40"/>
        <v>3.6666666666666665</v>
      </c>
      <c r="AC73" s="87">
        <f t="shared" ref="AC73:AC90" si="45">IF(ISNUMBER(AC31),IFERROR(SUMIFS(AC31:AF31,AC$3:AF$3,AC$3)/AC$4, "n.a."),"n.a.")</f>
        <v>1</v>
      </c>
      <c r="AD73" s="87">
        <f t="shared" ref="AD73:AD90" si="46">IF(ISNUMBER(AD31),IFERROR(SUMIFS(AD31:AH31,AD$3:AH$3,AD$3)/AD$4, "n.a."),"n.a.")</f>
        <v>1</v>
      </c>
      <c r="AE73" s="87">
        <v>1</v>
      </c>
      <c r="AF73" s="87">
        <v>1</v>
      </c>
      <c r="AG73" s="87">
        <v>1</v>
      </c>
      <c r="AH73" s="87">
        <f t="shared" si="19"/>
        <v>1</v>
      </c>
      <c r="AI73" s="87">
        <f t="shared" si="19"/>
        <v>1</v>
      </c>
      <c r="AJ73" s="87">
        <f t="shared" si="19"/>
        <v>1</v>
      </c>
      <c r="AK73" s="87">
        <f t="shared" si="19"/>
        <v>1</v>
      </c>
      <c r="AL73" s="87">
        <f t="shared" si="19"/>
        <v>1</v>
      </c>
    </row>
    <row r="74" spans="1:38" x14ac:dyDescent="0.15">
      <c r="A74" s="86" t="s">
        <v>285</v>
      </c>
      <c r="B74" s="88">
        <f t="shared" si="23"/>
        <v>0.72405538229957278</v>
      </c>
      <c r="C74" s="88">
        <f t="shared" si="24"/>
        <v>1.4330145380040054</v>
      </c>
      <c r="D74" s="88">
        <f t="shared" si="41"/>
        <v>2.7570954263662029</v>
      </c>
      <c r="E74" s="88">
        <f t="shared" si="42"/>
        <v>1.8888496071578298</v>
      </c>
      <c r="F74" s="88">
        <f t="shared" si="42"/>
        <v>1.3679446590915076</v>
      </c>
      <c r="G74" s="88">
        <f t="shared" si="43"/>
        <v>1.0215520975650287</v>
      </c>
      <c r="H74" s="88">
        <f t="shared" si="44"/>
        <v>0.76952048491067138</v>
      </c>
      <c r="I74" s="88">
        <f t="shared" si="44"/>
        <v>0.57926048782540496</v>
      </c>
      <c r="J74" s="88">
        <f t="shared" si="44"/>
        <v>0.43053556405450849</v>
      </c>
      <c r="K74" s="88">
        <f t="shared" si="44"/>
        <v>0.30982402236147283</v>
      </c>
      <c r="L74" s="88">
        <f t="shared" si="44"/>
        <v>0.2120412871157242</v>
      </c>
      <c r="M74" s="88">
        <f t="shared" si="25"/>
        <v>0.13031702279631641</v>
      </c>
      <c r="N74" s="88">
        <f t="shared" si="26"/>
        <v>9.4041975721247795</v>
      </c>
      <c r="O74" s="88">
        <f t="shared" si="27"/>
        <v>4.3140478944032541</v>
      </c>
      <c r="P74" s="88">
        <f t="shared" si="28"/>
        <v>2.6197768365058756</v>
      </c>
      <c r="Q74" s="88">
        <f t="shared" si="29"/>
        <v>1.7750024384616809</v>
      </c>
      <c r="R74" s="88">
        <f t="shared" si="30"/>
        <v>1.2666347450211188</v>
      </c>
      <c r="S74" s="88">
        <f t="shared" si="31"/>
        <v>0.92562430994293265</v>
      </c>
      <c r="T74" s="88">
        <f t="shared" si="32"/>
        <v>0.68067497693288737</v>
      </c>
      <c r="U74" s="88">
        <f t="shared" si="33"/>
        <v>0.49537342456490341</v>
      </c>
      <c r="V74" s="88">
        <f t="shared" si="34"/>
        <v>0.34890254574471496</v>
      </c>
      <c r="W74" s="88">
        <f t="shared" si="35"/>
        <v>0.2330486505578202</v>
      </c>
      <c r="X74" s="88">
        <f t="shared" si="36"/>
        <v>0.1398605600104027</v>
      </c>
      <c r="Y74" s="88">
        <f t="shared" si="37"/>
        <v>6.3534688448081675E-2</v>
      </c>
      <c r="Z74" s="87">
        <f t="shared" si="38"/>
        <v>10.11613947</v>
      </c>
      <c r="AA74" s="87">
        <f t="shared" si="39"/>
        <v>4.6756900550000005</v>
      </c>
      <c r="AB74" s="87">
        <f t="shared" si="40"/>
        <v>2.8601588533333335</v>
      </c>
      <c r="AC74" s="87">
        <f t="shared" si="45"/>
        <v>0.80203166999999997</v>
      </c>
      <c r="AD74" s="87">
        <f t="shared" si="46"/>
        <v>0.78473898199999992</v>
      </c>
      <c r="AE74" s="87">
        <v>0.7932555200000001</v>
      </c>
      <c r="AF74" s="87">
        <v>0.79299923571428577</v>
      </c>
      <c r="AG74" s="87">
        <v>0.78898151500000002</v>
      </c>
      <c r="AH74" s="87">
        <f t="shared" si="19"/>
        <v>0.78898151500000002</v>
      </c>
      <c r="AI74" s="87">
        <f t="shared" si="19"/>
        <v>0.78898151500000002</v>
      </c>
      <c r="AJ74" s="87">
        <f t="shared" si="19"/>
        <v>0.78898151500000002</v>
      </c>
      <c r="AK74" s="87">
        <f t="shared" si="19"/>
        <v>0.78898151500000002</v>
      </c>
      <c r="AL74" s="87">
        <f t="shared" si="19"/>
        <v>0.78898151500000002</v>
      </c>
    </row>
    <row r="75" spans="1:38" x14ac:dyDescent="0.15">
      <c r="A75" s="86" t="s">
        <v>286</v>
      </c>
      <c r="B75" s="88">
        <f t="shared" si="23"/>
        <v>1.2574025015928374</v>
      </c>
      <c r="C75" s="88">
        <f t="shared" si="24"/>
        <v>2.5583148182729207</v>
      </c>
      <c r="D75" s="88">
        <f t="shared" si="41"/>
        <v>4.9351304188827889</v>
      </c>
      <c r="E75" s="88">
        <f t="shared" si="42"/>
        <v>3.3838023809675146</v>
      </c>
      <c r="F75" s="88">
        <f t="shared" si="42"/>
        <v>2.4494382608305236</v>
      </c>
      <c r="G75" s="88">
        <f t="shared" si="43"/>
        <v>1.8243606869492275</v>
      </c>
      <c r="H75" s="88">
        <f t="shared" si="44"/>
        <v>1.3739228634102196</v>
      </c>
      <c r="I75" s="88">
        <f t="shared" si="44"/>
        <v>1.0354347970792512</v>
      </c>
      <c r="J75" s="88">
        <f t="shared" si="44"/>
        <v>0.77023223613686176</v>
      </c>
      <c r="K75" s="88">
        <f t="shared" si="44"/>
        <v>0.5567250086982487</v>
      </c>
      <c r="L75" s="88">
        <f t="shared" si="44"/>
        <v>0.37987822273263527</v>
      </c>
      <c r="M75" s="88">
        <f t="shared" si="25"/>
        <v>0.23097016801366185</v>
      </c>
      <c r="N75" s="88">
        <f t="shared" si="26"/>
        <v>17.265777286605239</v>
      </c>
      <c r="O75" s="88">
        <f t="shared" si="27"/>
        <v>7.9332318494532563</v>
      </c>
      <c r="P75" s="88">
        <f t="shared" si="28"/>
        <v>4.8220550169173064</v>
      </c>
      <c r="Q75" s="88">
        <f t="shared" si="29"/>
        <v>3.2635455011186654</v>
      </c>
      <c r="R75" s="88">
        <f t="shared" si="30"/>
        <v>2.3296226887956286</v>
      </c>
      <c r="S75" s="88">
        <f t="shared" si="31"/>
        <v>1.701194312344436</v>
      </c>
      <c r="T75" s="88">
        <f t="shared" si="32"/>
        <v>1.2524294478214066</v>
      </c>
      <c r="U75" s="88">
        <f t="shared" si="33"/>
        <v>0.91691497652658882</v>
      </c>
      <c r="V75" s="88">
        <f t="shared" si="34"/>
        <v>0.65095058299050002</v>
      </c>
      <c r="W75" s="88">
        <f t="shared" si="35"/>
        <v>0.4389825531921554</v>
      </c>
      <c r="X75" s="88">
        <f t="shared" si="36"/>
        <v>0.26524601219120214</v>
      </c>
      <c r="Y75" s="88">
        <f t="shared" si="37"/>
        <v>0.12112762763438296</v>
      </c>
      <c r="Z75" s="87">
        <f t="shared" si="38"/>
        <v>18.895485079999997</v>
      </c>
      <c r="AA75" s="87">
        <f t="shared" si="39"/>
        <v>8.7205483350000002</v>
      </c>
      <c r="AB75" s="87">
        <f t="shared" si="40"/>
        <v>5.3138785633333336</v>
      </c>
      <c r="AC75" s="87">
        <f t="shared" si="45"/>
        <v>1.5015807925</v>
      </c>
      <c r="AD75" s="87">
        <f>IF(ISNUMBER(AD33),IFERROR(SUMIFS(AD33:AH33,AD$3:AH$3,AD$3)/AD$4, "n.a."),"n.a.")</f>
        <v>1.4373748420000001</v>
      </c>
      <c r="AE75" s="87">
        <v>1.5232249449999999</v>
      </c>
      <c r="AF75" s="87">
        <v>1.5092196457142857</v>
      </c>
      <c r="AG75" s="87">
        <v>1.4941285975</v>
      </c>
      <c r="AH75" s="87">
        <f t="shared" si="19"/>
        <v>1.4941285975</v>
      </c>
      <c r="AI75" s="87">
        <f t="shared" si="19"/>
        <v>1.4941285975</v>
      </c>
      <c r="AJ75" s="87">
        <f t="shared" si="19"/>
        <v>1.4941285975</v>
      </c>
      <c r="AK75" s="87">
        <f t="shared" si="19"/>
        <v>1.4941285975</v>
      </c>
      <c r="AL75" s="87">
        <f t="shared" si="19"/>
        <v>1.4941285975</v>
      </c>
    </row>
    <row r="76" spans="1:38" x14ac:dyDescent="0.15">
      <c r="A76" s="86" t="s">
        <v>77</v>
      </c>
      <c r="B76" s="88">
        <f t="shared" si="23"/>
        <v>7.8195231548237834</v>
      </c>
      <c r="C76" s="88">
        <f t="shared" si="24"/>
        <v>15.665417826533684</v>
      </c>
      <c r="D76" s="88">
        <f t="shared" si="41"/>
        <v>28.743370769582146</v>
      </c>
      <c r="E76" s="88">
        <f t="shared" si="42"/>
        <v>19.602019808507169</v>
      </c>
      <c r="F76" s="88">
        <f t="shared" si="42"/>
        <v>14.11344708281284</v>
      </c>
      <c r="G76" s="88">
        <f t="shared" si="43"/>
        <v>10.453133301750476</v>
      </c>
      <c r="H76" s="88">
        <f t="shared" si="44"/>
        <v>7.8385690966028312</v>
      </c>
      <c r="I76" s="88">
        <f t="shared" si="44"/>
        <v>5.8778447570026442</v>
      </c>
      <c r="J76" s="88">
        <f t="shared" si="44"/>
        <v>4.3527694483515909</v>
      </c>
      <c r="K76" s="88">
        <f t="shared" si="44"/>
        <v>3.1325290586729304</v>
      </c>
      <c r="L76" s="88">
        <f t="shared" si="44"/>
        <v>2.1352568964378604</v>
      </c>
      <c r="M76" s="88">
        <f t="shared" si="25"/>
        <v>1.3041617632326121</v>
      </c>
      <c r="N76" s="88">
        <f t="shared" si="26"/>
        <v>94.023528152278885</v>
      </c>
      <c r="O76" s="88">
        <f t="shared" si="27"/>
        <v>43.090765194943714</v>
      </c>
      <c r="P76" s="88">
        <f t="shared" si="28"/>
        <v>26.111227458162702</v>
      </c>
      <c r="Q76" s="88">
        <f t="shared" si="29"/>
        <v>17.621065104727894</v>
      </c>
      <c r="R76" s="88">
        <f t="shared" si="30"/>
        <v>12.52785958050111</v>
      </c>
      <c r="S76" s="88">
        <f t="shared" si="31"/>
        <v>9.1318435138633749</v>
      </c>
      <c r="T76" s="88">
        <f t="shared" si="32"/>
        <v>6.7092861979662972</v>
      </c>
      <c r="U76" s="88">
        <f t="shared" si="33"/>
        <v>4.8941262351636308</v>
      </c>
      <c r="V76" s="88">
        <f t="shared" si="34"/>
        <v>3.4790901740119846</v>
      </c>
      <c r="W76" s="88">
        <f t="shared" si="35"/>
        <v>2.3476013018406179</v>
      </c>
      <c r="X76" s="88">
        <f t="shared" si="36"/>
        <v>1.4212467241149878</v>
      </c>
      <c r="Y76" s="88">
        <f t="shared" si="37"/>
        <v>0.65044383157345376</v>
      </c>
      <c r="Z76" s="87">
        <f t="shared" si="38"/>
        <v>100.81983475000001</v>
      </c>
      <c r="AA76" s="87">
        <f t="shared" si="39"/>
        <v>46.522982590000005</v>
      </c>
      <c r="AB76" s="87">
        <f t="shared" si="40"/>
        <v>28.42371575666667</v>
      </c>
      <c r="AC76" s="87">
        <f t="shared" si="45"/>
        <v>7.7513579049999999</v>
      </c>
      <c r="AD76" s="87">
        <f t="shared" si="46"/>
        <v>7.7507529360000005</v>
      </c>
      <c r="AE76" s="87">
        <v>7.7613355333333338</v>
      </c>
      <c r="AF76" s="87">
        <v>7.7598601385714288</v>
      </c>
      <c r="AG76" s="87">
        <v>7.7586445750000008</v>
      </c>
      <c r="AH76" s="87">
        <f t="shared" si="19"/>
        <v>7.7586445750000008</v>
      </c>
      <c r="AI76" s="87">
        <f t="shared" si="19"/>
        <v>7.7586445750000008</v>
      </c>
      <c r="AJ76" s="87">
        <f t="shared" si="19"/>
        <v>7.7586445750000008</v>
      </c>
      <c r="AK76" s="87">
        <f t="shared" si="19"/>
        <v>7.7586445750000008</v>
      </c>
      <c r="AL76" s="87">
        <f t="shared" si="19"/>
        <v>7.7586445750000008</v>
      </c>
    </row>
    <row r="77" spans="1:38" x14ac:dyDescent="0.15">
      <c r="A77" s="86" t="s">
        <v>82</v>
      </c>
      <c r="B77" s="88">
        <f t="shared" si="23"/>
        <v>110.86892532853432</v>
      </c>
      <c r="C77" s="88">
        <f t="shared" si="24"/>
        <v>216.27322916342396</v>
      </c>
      <c r="D77" s="88">
        <f t="shared" si="41"/>
        <v>404.78063463933478</v>
      </c>
      <c r="E77" s="88">
        <f t="shared" si="42"/>
        <v>276.59827987979105</v>
      </c>
      <c r="F77" s="88">
        <f t="shared" si="42"/>
        <v>200.06338419102499</v>
      </c>
      <c r="G77" s="88">
        <f t="shared" si="43"/>
        <v>148.77739515328179</v>
      </c>
      <c r="H77" s="88">
        <f t="shared" si="44"/>
        <v>111.85300363234066</v>
      </c>
      <c r="I77" s="88">
        <f t="shared" si="44"/>
        <v>84.11410990669917</v>
      </c>
      <c r="J77" s="88">
        <f t="shared" si="44"/>
        <v>62.385254772414811</v>
      </c>
      <c r="K77" s="88">
        <f t="shared" si="44"/>
        <v>45.046121673931431</v>
      </c>
      <c r="L77" s="88">
        <f t="shared" si="44"/>
        <v>30.772510794503386</v>
      </c>
      <c r="M77" s="88">
        <f t="shared" si="25"/>
        <v>18.802582894012421</v>
      </c>
      <c r="N77" s="88">
        <f t="shared" si="26"/>
        <v>1308.1229593588737</v>
      </c>
      <c r="O77" s="88">
        <f t="shared" si="27"/>
        <v>599.60417938201795</v>
      </c>
      <c r="P77" s="88">
        <f t="shared" si="28"/>
        <v>362.94689558868157</v>
      </c>
      <c r="Q77" s="88">
        <f t="shared" si="29"/>
        <v>244.41232292680726</v>
      </c>
      <c r="R77" s="88">
        <f t="shared" si="30"/>
        <v>173.20680982410548</v>
      </c>
      <c r="S77" s="88">
        <f t="shared" si="31"/>
        <v>126.01794145939834</v>
      </c>
      <c r="T77" s="88">
        <f t="shared" si="32"/>
        <v>92.572667227450353</v>
      </c>
      <c r="U77" s="88">
        <f t="shared" si="33"/>
        <v>67.473559145986485</v>
      </c>
      <c r="V77" s="88">
        <f t="shared" si="34"/>
        <v>48.174643812584549</v>
      </c>
      <c r="W77" s="88">
        <f t="shared" si="35"/>
        <v>32.611729764108397</v>
      </c>
      <c r="X77" s="88">
        <f t="shared" si="36"/>
        <v>19.81703391377042</v>
      </c>
      <c r="Y77" s="88">
        <f t="shared" si="37"/>
        <v>9.0911613105441287</v>
      </c>
      <c r="Z77" s="87">
        <f t="shared" si="38"/>
        <v>1391.6451898800003</v>
      </c>
      <c r="AA77" s="87">
        <f t="shared" si="39"/>
        <v>641.18083629000012</v>
      </c>
      <c r="AB77" s="87">
        <f t="shared" si="40"/>
        <v>390.78238475000012</v>
      </c>
      <c r="AC77" s="87">
        <f t="shared" si="45"/>
        <v>107.34766899749999</v>
      </c>
      <c r="AD77" s="87">
        <f t="shared" si="46"/>
        <v>106.66411365399999</v>
      </c>
      <c r="AE77" s="87">
        <v>108.24126776999999</v>
      </c>
      <c r="AF77" s="87">
        <v>108.03313249714286</v>
      </c>
      <c r="AG77" s="87">
        <v>107.76676723499999</v>
      </c>
      <c r="AH77" s="87">
        <f t="shared" si="19"/>
        <v>107.76676723499999</v>
      </c>
      <c r="AI77" s="87">
        <f t="shared" si="19"/>
        <v>107.76676723499999</v>
      </c>
      <c r="AJ77" s="87">
        <f t="shared" si="19"/>
        <v>107.76676723499999</v>
      </c>
      <c r="AK77" s="87">
        <f t="shared" si="19"/>
        <v>107.76676723499999</v>
      </c>
      <c r="AL77" s="87">
        <f t="shared" si="19"/>
        <v>107.76676723499999</v>
      </c>
    </row>
    <row r="78" spans="1:38" x14ac:dyDescent="0.15">
      <c r="A78" s="86" t="s">
        <v>287</v>
      </c>
      <c r="B78" s="88">
        <f t="shared" si="23"/>
        <v>6.4263401257130512</v>
      </c>
      <c r="C78" s="88">
        <f t="shared" si="24"/>
        <v>12.685302633242662</v>
      </c>
      <c r="D78" s="88">
        <f t="shared" si="41"/>
        <v>24.317813221503243</v>
      </c>
      <c r="E78" s="88">
        <f t="shared" si="42"/>
        <v>16.657757501122326</v>
      </c>
      <c r="F78" s="88">
        <f t="shared" si="42"/>
        <v>12.061933631562571</v>
      </c>
      <c r="G78" s="88">
        <f t="shared" si="43"/>
        <v>9.0015290872895726</v>
      </c>
      <c r="H78" s="88">
        <f t="shared" si="44"/>
        <v>6.8050210871681633</v>
      </c>
      <c r="I78" s="88">
        <f t="shared" si="44"/>
        <v>5.1461427907055235</v>
      </c>
      <c r="J78" s="88">
        <f t="shared" si="44"/>
        <v>3.8279089158796671</v>
      </c>
      <c r="K78" s="88">
        <f t="shared" si="44"/>
        <v>2.7602784378054381</v>
      </c>
      <c r="L78" s="88">
        <f t="shared" si="44"/>
        <v>1.8860872702041673</v>
      </c>
      <c r="M78" s="88">
        <f t="shared" si="25"/>
        <v>1.1521663260394102</v>
      </c>
      <c r="N78" s="88">
        <f t="shared" si="26"/>
        <v>82.909312163116866</v>
      </c>
      <c r="O78" s="88">
        <f t="shared" si="27"/>
        <v>38.060265630811699</v>
      </c>
      <c r="P78" s="88">
        <f t="shared" si="28"/>
        <v>23.127482485045608</v>
      </c>
      <c r="Q78" s="88">
        <f t="shared" si="29"/>
        <v>15.667490339634419</v>
      </c>
      <c r="R78" s="88">
        <f t="shared" si="30"/>
        <v>11.190558018153826</v>
      </c>
      <c r="S78" s="88">
        <f t="shared" si="31"/>
        <v>8.1819829788309555</v>
      </c>
      <c r="T78" s="88">
        <f t="shared" si="32"/>
        <v>6.0272572531463018</v>
      </c>
      <c r="U78" s="88">
        <f t="shared" si="33"/>
        <v>4.4142019256035203</v>
      </c>
      <c r="V78" s="88">
        <f t="shared" si="34"/>
        <v>3.1389976445443195</v>
      </c>
      <c r="W78" s="88">
        <f t="shared" si="35"/>
        <v>2.1133267339166673</v>
      </c>
      <c r="X78" s="88">
        <f t="shared" si="36"/>
        <v>1.275966467470832</v>
      </c>
      <c r="Y78" s="88">
        <f t="shared" si="37"/>
        <v>0.58468454890245602</v>
      </c>
      <c r="Z78" s="87">
        <f t="shared" si="38"/>
        <v>90.801880709999992</v>
      </c>
      <c r="AA78" s="87">
        <f t="shared" si="39"/>
        <v>41.940211770000005</v>
      </c>
      <c r="AB78" s="87">
        <f t="shared" si="40"/>
        <v>25.62889521</v>
      </c>
      <c r="AC78" s="87">
        <f t="shared" si="45"/>
        <v>7.0702855100000006</v>
      </c>
      <c r="AD78" s="87">
        <f t="shared" si="46"/>
        <v>7.0133483240000007</v>
      </c>
      <c r="AE78" s="87">
        <v>7.0332401349999998</v>
      </c>
      <c r="AF78" s="87">
        <v>7.0306606928571442</v>
      </c>
      <c r="AG78" s="87">
        <v>7.0182292700000009</v>
      </c>
      <c r="AH78" s="87">
        <f t="shared" si="19"/>
        <v>7.0182292700000009</v>
      </c>
      <c r="AI78" s="87">
        <f t="shared" si="19"/>
        <v>7.0182292700000009</v>
      </c>
      <c r="AJ78" s="87">
        <f t="shared" si="19"/>
        <v>7.0182292700000009</v>
      </c>
      <c r="AK78" s="87">
        <f t="shared" si="19"/>
        <v>7.0182292700000009</v>
      </c>
      <c r="AL78" s="87">
        <f t="shared" si="19"/>
        <v>7.0182292700000009</v>
      </c>
    </row>
    <row r="79" spans="1:38" x14ac:dyDescent="0.15">
      <c r="A79" s="86" t="s">
        <v>81</v>
      </c>
      <c r="B79" s="88">
        <f t="shared" si="23"/>
        <v>31.897208902004188</v>
      </c>
      <c r="C79" s="88">
        <f t="shared" si="24"/>
        <v>62.993516031255197</v>
      </c>
      <c r="D79" s="88">
        <f t="shared" si="41"/>
        <v>118.64403068394516</v>
      </c>
      <c r="E79" s="88">
        <f t="shared" si="42"/>
        <v>81.109555674647595</v>
      </c>
      <c r="F79" s="88">
        <f t="shared" si="42"/>
        <v>58.632792381916794</v>
      </c>
      <c r="G79" s="88">
        <f t="shared" si="43"/>
        <v>43.640378148554873</v>
      </c>
      <c r="H79" s="88">
        <f t="shared" si="44"/>
        <v>32.836769171346688</v>
      </c>
      <c r="I79" s="88">
        <f t="shared" si="44"/>
        <v>24.672272476902712</v>
      </c>
      <c r="J79" s="88">
        <f t="shared" si="44"/>
        <v>18.232799199911522</v>
      </c>
      <c r="K79" s="88">
        <f t="shared" si="44"/>
        <v>13.106563243990152</v>
      </c>
      <c r="L79" s="88">
        <f t="shared" si="44"/>
        <v>8.950985404790023</v>
      </c>
      <c r="M79" s="88">
        <f t="shared" si="25"/>
        <v>5.4728826346188697</v>
      </c>
      <c r="N79" s="88">
        <f t="shared" si="26"/>
        <v>372.55080963924337</v>
      </c>
      <c r="O79" s="88">
        <f t="shared" si="27"/>
        <v>170.36923308117503</v>
      </c>
      <c r="P79" s="88">
        <f t="shared" si="28"/>
        <v>103.1452889554145</v>
      </c>
      <c r="Q79" s="88">
        <f t="shared" si="29"/>
        <v>69.425159544091301</v>
      </c>
      <c r="R79" s="88">
        <f t="shared" si="30"/>
        <v>49.168966644905318</v>
      </c>
      <c r="S79" s="88">
        <f t="shared" si="31"/>
        <v>35.673637504562031</v>
      </c>
      <c r="T79" s="88">
        <f t="shared" si="32"/>
        <v>26.13250655584077</v>
      </c>
      <c r="U79" s="88">
        <f t="shared" si="33"/>
        <v>19.016213754880344</v>
      </c>
      <c r="V79" s="88">
        <f t="shared" si="34"/>
        <v>13.486131837108321</v>
      </c>
      <c r="W79" s="88">
        <f t="shared" si="35"/>
        <v>9.0805129151746922</v>
      </c>
      <c r="X79" s="88">
        <f t="shared" si="36"/>
        <v>5.4947883171779672</v>
      </c>
      <c r="Y79" s="88">
        <f t="shared" si="37"/>
        <v>2.5165865085399526</v>
      </c>
      <c r="Z79" s="87">
        <f t="shared" si="38"/>
        <v>408.45814965000005</v>
      </c>
      <c r="AA79" s="87">
        <f t="shared" si="39"/>
        <v>189.02983700000001</v>
      </c>
      <c r="AB79" s="87">
        <f t="shared" si="40"/>
        <v>115.57209373000001</v>
      </c>
      <c r="AC79" s="87">
        <f t="shared" si="45"/>
        <v>31.838816475000002</v>
      </c>
      <c r="AD79" s="87">
        <f t="shared" si="46"/>
        <v>31.419477150000006</v>
      </c>
      <c r="AE79" s="87">
        <v>31.625907688333331</v>
      </c>
      <c r="AF79" s="87">
        <v>31.598284478571429</v>
      </c>
      <c r="AG79" s="87">
        <v>31.549960550000002</v>
      </c>
      <c r="AH79" s="87">
        <f t="shared" si="19"/>
        <v>31.549960550000002</v>
      </c>
      <c r="AI79" s="87">
        <f t="shared" si="19"/>
        <v>31.549960550000002</v>
      </c>
      <c r="AJ79" s="87">
        <f t="shared" si="19"/>
        <v>31.549960550000002</v>
      </c>
      <c r="AK79" s="87">
        <f t="shared" si="19"/>
        <v>31.549960550000002</v>
      </c>
      <c r="AL79" s="87">
        <f t="shared" si="19"/>
        <v>31.549960550000002</v>
      </c>
    </row>
    <row r="80" spans="1:38" x14ac:dyDescent="0.15">
      <c r="A80" s="86" t="s">
        <v>83</v>
      </c>
      <c r="B80" s="88">
        <f t="shared" si="23"/>
        <v>13374.980718285773</v>
      </c>
      <c r="C80" s="88">
        <f t="shared" si="24"/>
        <v>27274.39265596684</v>
      </c>
      <c r="D80" s="88">
        <f t="shared" si="41"/>
        <v>52478.641369957797</v>
      </c>
      <c r="E80" s="88">
        <f t="shared" si="42"/>
        <v>35958.833531558143</v>
      </c>
      <c r="F80" s="88">
        <f t="shared" si="42"/>
        <v>26015.309626142058</v>
      </c>
      <c r="G80" s="88">
        <f t="shared" si="43"/>
        <v>19377.019919370912</v>
      </c>
      <c r="H80" s="88">
        <f t="shared" si="44"/>
        <v>14601.947869647507</v>
      </c>
      <c r="I80" s="88">
        <f t="shared" si="44"/>
        <v>11022.017777910383</v>
      </c>
      <c r="J80" s="88">
        <f t="shared" si="44"/>
        <v>8196.4833642416888</v>
      </c>
      <c r="K80" s="88">
        <f t="shared" si="44"/>
        <v>5920.1937351729748</v>
      </c>
      <c r="L80" s="88">
        <f t="shared" si="44"/>
        <v>4030.0234004150757</v>
      </c>
      <c r="M80" s="88">
        <f t="shared" si="25"/>
        <v>2429.4815109055494</v>
      </c>
      <c r="N80" s="88">
        <f t="shared" si="26"/>
        <v>169729.56009496038</v>
      </c>
      <c r="O80" s="88">
        <f t="shared" si="27"/>
        <v>77785.159007589449</v>
      </c>
      <c r="P80" s="88">
        <f t="shared" si="28"/>
        <v>47177.005863957922</v>
      </c>
      <c r="Q80" s="88">
        <f t="shared" si="29"/>
        <v>31830.547022424951</v>
      </c>
      <c r="R80" s="88">
        <f t="shared" si="30"/>
        <v>22634.961053528241</v>
      </c>
      <c r="S80" s="88">
        <f t="shared" si="31"/>
        <v>16464.009100020634</v>
      </c>
      <c r="T80" s="88">
        <f t="shared" si="32"/>
        <v>12080.445496877293</v>
      </c>
      <c r="U80" s="88">
        <f t="shared" si="33"/>
        <v>8815.9599721175</v>
      </c>
      <c r="V80" s="88">
        <f t="shared" si="34"/>
        <v>6254.6987996603011</v>
      </c>
      <c r="W80" s="88">
        <f t="shared" si="35"/>
        <v>4219.5617452713386</v>
      </c>
      <c r="X80" s="88">
        <f t="shared" si="36"/>
        <v>2552.4748666136261</v>
      </c>
      <c r="Y80" s="88">
        <f t="shared" si="37"/>
        <v>1167.4196956540648</v>
      </c>
      <c r="Z80" s="87">
        <f t="shared" si="38"/>
        <v>190097.10693652005</v>
      </c>
      <c r="AA80" s="87">
        <f t="shared" si="39"/>
        <v>88182.601855355009</v>
      </c>
      <c r="AB80" s="87">
        <f t="shared" si="40"/>
        <v>54198.493190926674</v>
      </c>
      <c r="AC80" s="87">
        <f t="shared" si="45"/>
        <v>14832.063441587499</v>
      </c>
      <c r="AD80" s="87">
        <f t="shared" si="46"/>
        <v>14578.457204881997</v>
      </c>
      <c r="AE80" s="87">
        <v>14565.738252863333</v>
      </c>
      <c r="AF80" s="87">
        <v>14563.199608445715</v>
      </c>
      <c r="AG80" s="87">
        <v>14579.356109002501</v>
      </c>
      <c r="AH80" s="87">
        <f t="shared" si="19"/>
        <v>14579.356109002501</v>
      </c>
      <c r="AI80" s="87">
        <f t="shared" si="19"/>
        <v>14579.356109002501</v>
      </c>
      <c r="AJ80" s="87">
        <f t="shared" si="19"/>
        <v>14579.356109002501</v>
      </c>
      <c r="AK80" s="87">
        <f t="shared" si="19"/>
        <v>14579.356109002501</v>
      </c>
      <c r="AL80" s="87">
        <f t="shared" si="19"/>
        <v>14579.356109002501</v>
      </c>
    </row>
    <row r="81" spans="1:38" x14ac:dyDescent="0.15">
      <c r="A81" s="86" t="s">
        <v>84</v>
      </c>
      <c r="B81" s="88">
        <f t="shared" si="23"/>
        <v>50.60322889537202</v>
      </c>
      <c r="C81" s="88">
        <f t="shared" si="24"/>
        <v>103.35013967861161</v>
      </c>
      <c r="D81" s="88">
        <f t="shared" si="41"/>
        <v>193.89560006417707</v>
      </c>
      <c r="E81" s="88">
        <f t="shared" si="42"/>
        <v>132.43906346509777</v>
      </c>
      <c r="F81" s="88">
        <f t="shared" si="42"/>
        <v>95.528391202866473</v>
      </c>
      <c r="G81" s="88">
        <f t="shared" si="43"/>
        <v>70.93162495511335</v>
      </c>
      <c r="H81" s="88">
        <f t="shared" si="44"/>
        <v>53.331031444283795</v>
      </c>
      <c r="I81" s="88">
        <f t="shared" si="44"/>
        <v>40.024332057386495</v>
      </c>
      <c r="J81" s="88">
        <f t="shared" si="44"/>
        <v>29.644577841414982</v>
      </c>
      <c r="K81" s="88">
        <f t="shared" si="44"/>
        <v>21.351560353027669</v>
      </c>
      <c r="L81" s="88">
        <f t="shared" si="44"/>
        <v>14.501393550648769</v>
      </c>
      <c r="M81" s="88">
        <f t="shared" si="25"/>
        <v>8.7975951540349708</v>
      </c>
      <c r="N81" s="88">
        <f t="shared" si="26"/>
        <v>621.51994855992461</v>
      </c>
      <c r="O81" s="88">
        <f t="shared" si="27"/>
        <v>284.53349007262125</v>
      </c>
      <c r="P81" s="88">
        <f t="shared" si="28"/>
        <v>172.30237029363161</v>
      </c>
      <c r="Q81" s="88">
        <f t="shared" si="29"/>
        <v>116.09738550949871</v>
      </c>
      <c r="R81" s="88">
        <f t="shared" si="30"/>
        <v>82.472382636237768</v>
      </c>
      <c r="S81" s="88">
        <f t="shared" si="31"/>
        <v>60.012154654927372</v>
      </c>
      <c r="T81" s="88">
        <f t="shared" si="32"/>
        <v>44.048440483313144</v>
      </c>
      <c r="U81" s="88">
        <f t="shared" si="33"/>
        <v>32.153497610572202</v>
      </c>
      <c r="V81" s="88">
        <f t="shared" si="34"/>
        <v>22.781285949153833</v>
      </c>
      <c r="W81" s="88">
        <f t="shared" si="35"/>
        <v>15.295360987580727</v>
      </c>
      <c r="X81" s="88">
        <f t="shared" si="36"/>
        <v>9.2280168225640704</v>
      </c>
      <c r="Y81" s="88">
        <f t="shared" si="37"/>
        <v>4.2314942704560696</v>
      </c>
      <c r="Z81" s="87">
        <f t="shared" si="38"/>
        <v>645.96221692999984</v>
      </c>
      <c r="AA81" s="87">
        <f t="shared" si="39"/>
        <v>297.56676483499996</v>
      </c>
      <c r="AB81" s="87">
        <f t="shared" si="40"/>
        <v>181.45278469666661</v>
      </c>
      <c r="AC81" s="87">
        <f t="shared" si="45"/>
        <v>50.197362894999998</v>
      </c>
      <c r="AD81" s="87">
        <f t="shared" si="46"/>
        <v>49.525077484000001</v>
      </c>
      <c r="AE81" s="87">
        <v>50.64517798166667</v>
      </c>
      <c r="AF81" s="87">
        <v>50.471422172857146</v>
      </c>
      <c r="AG81" s="87">
        <v>50.259624853749997</v>
      </c>
      <c r="AH81" s="87">
        <f t="shared" si="19"/>
        <v>50.259624853749997</v>
      </c>
      <c r="AI81" s="87">
        <f t="shared" si="19"/>
        <v>50.259624853749997</v>
      </c>
      <c r="AJ81" s="87">
        <f t="shared" si="19"/>
        <v>50.259624853749997</v>
      </c>
      <c r="AK81" s="87">
        <f t="shared" si="19"/>
        <v>50.259624853749997</v>
      </c>
      <c r="AL81" s="87">
        <f t="shared" si="19"/>
        <v>50.259624853749997</v>
      </c>
    </row>
    <row r="82" spans="1:38" x14ac:dyDescent="0.15">
      <c r="A82" s="90" t="s">
        <v>86</v>
      </c>
      <c r="B82" s="88">
        <f t="shared" si="23"/>
        <v>1.3215519264947519</v>
      </c>
      <c r="C82" s="88">
        <f t="shared" si="24"/>
        <v>2.6360794635090197</v>
      </c>
      <c r="D82" s="88">
        <f t="shared" si="41"/>
        <v>4.9550009370098902</v>
      </c>
      <c r="E82" s="88">
        <f t="shared" si="42"/>
        <v>3.3863467927491571</v>
      </c>
      <c r="F82" s="88">
        <f t="shared" si="42"/>
        <v>2.4460773569971335</v>
      </c>
      <c r="G82" s="88">
        <f t="shared" si="43"/>
        <v>1.819065968417731</v>
      </c>
      <c r="H82" s="88">
        <f t="shared" si="44"/>
        <v>1.3678788295424034</v>
      </c>
      <c r="I82" s="88">
        <f t="shared" si="44"/>
        <v>1.0284489782145947</v>
      </c>
      <c r="J82" s="88">
        <f t="shared" si="44"/>
        <v>0.76269924033471648</v>
      </c>
      <c r="K82" s="88">
        <f t="shared" si="44"/>
        <v>0.54956018451444666</v>
      </c>
      <c r="L82" s="88">
        <f t="shared" si="44"/>
        <v>0.3749503744140022</v>
      </c>
      <c r="M82" s="88">
        <f t="shared" si="25"/>
        <v>0.22873875399136992</v>
      </c>
      <c r="N82" s="88">
        <f t="shared" si="26"/>
        <v>16.369708042734704</v>
      </c>
      <c r="O82" s="88">
        <f t="shared" si="27"/>
        <v>7.5066137690988866</v>
      </c>
      <c r="P82" s="88">
        <f t="shared" si="28"/>
        <v>4.5532096680428458</v>
      </c>
      <c r="Q82" s="88">
        <f t="shared" si="29"/>
        <v>3.076343640866642</v>
      </c>
      <c r="R82" s="88">
        <f t="shared" si="30"/>
        <v>2.189876105049775</v>
      </c>
      <c r="S82" s="88">
        <f t="shared" si="31"/>
        <v>1.5963037088521839</v>
      </c>
      <c r="T82" s="88">
        <f t="shared" si="32"/>
        <v>1.1735815082046344</v>
      </c>
      <c r="U82" s="88">
        <f t="shared" si="33"/>
        <v>0.85676090428004048</v>
      </c>
      <c r="V82" s="88">
        <f t="shared" si="34"/>
        <v>0.60769049694467658</v>
      </c>
      <c r="W82" s="88">
        <f t="shared" si="35"/>
        <v>0.40894142284328827</v>
      </c>
      <c r="X82" s="88">
        <f t="shared" si="36"/>
        <v>0.24715164637104065</v>
      </c>
      <c r="Y82" s="88">
        <f t="shared" si="37"/>
        <v>0.11308632032957065</v>
      </c>
      <c r="Z82" s="87">
        <f t="shared" si="38"/>
        <v>17.995274850000001</v>
      </c>
      <c r="AA82" s="87">
        <f t="shared" si="39"/>
        <v>8.3224664900000018</v>
      </c>
      <c r="AB82" s="87">
        <f t="shared" si="40"/>
        <v>5.0852975700000007</v>
      </c>
      <c r="AC82" s="87">
        <f t="shared" si="45"/>
        <v>1.406293045</v>
      </c>
      <c r="AD82" s="87">
        <f t="shared" si="46"/>
        <v>1.3876892279999999</v>
      </c>
      <c r="AE82" s="87">
        <v>1.3986150449999999</v>
      </c>
      <c r="AF82" s="87">
        <v>1.3972128642857145</v>
      </c>
      <c r="AG82" s="87">
        <v>1.39370260625</v>
      </c>
      <c r="AH82" s="87">
        <f t="shared" si="19"/>
        <v>1.39370260625</v>
      </c>
      <c r="AI82" s="87">
        <f t="shared" si="19"/>
        <v>1.39370260625</v>
      </c>
      <c r="AJ82" s="87">
        <f t="shared" si="19"/>
        <v>1.39370260625</v>
      </c>
      <c r="AK82" s="87">
        <f t="shared" si="19"/>
        <v>1.39370260625</v>
      </c>
      <c r="AL82" s="87">
        <f t="shared" si="19"/>
        <v>1.39370260625</v>
      </c>
    </row>
    <row r="83" spans="1:38" x14ac:dyDescent="0.15">
      <c r="A83" s="90" t="s">
        <v>288</v>
      </c>
      <c r="B83" s="88">
        <f t="shared" si="23"/>
        <v>8.4202090131909078</v>
      </c>
      <c r="C83" s="88">
        <f t="shared" si="24"/>
        <v>16.318626225031963</v>
      </c>
      <c r="D83" s="88">
        <f t="shared" si="41"/>
        <v>29.346242039988852</v>
      </c>
      <c r="E83" s="88">
        <f t="shared" si="42"/>
        <v>19.995429012488859</v>
      </c>
      <c r="F83" s="88">
        <f t="shared" si="42"/>
        <v>14.381098135738705</v>
      </c>
      <c r="G83" s="88">
        <f t="shared" si="43"/>
        <v>10.636947113848921</v>
      </c>
      <c r="H83" s="88">
        <f t="shared" si="44"/>
        <v>7.9624728926881909</v>
      </c>
      <c r="I83" s="88">
        <f t="shared" si="44"/>
        <v>5.9568208660801449</v>
      </c>
      <c r="J83" s="88">
        <f t="shared" si="44"/>
        <v>4.3968003612474309</v>
      </c>
      <c r="K83" s="88">
        <f t="shared" si="44"/>
        <v>3.1837704096344259</v>
      </c>
      <c r="L83" s="88">
        <f t="shared" si="44"/>
        <v>2.1605592563312963</v>
      </c>
      <c r="M83" s="88">
        <f t="shared" si="25"/>
        <v>1.3077943225870217</v>
      </c>
      <c r="N83" s="88">
        <f t="shared" si="26"/>
        <v>96.477378789477129</v>
      </c>
      <c r="O83" s="88">
        <f t="shared" si="27"/>
        <v>44.383997205190838</v>
      </c>
      <c r="P83" s="88">
        <f t="shared" si="28"/>
        <v>26.894851937718894</v>
      </c>
      <c r="Q83" s="88">
        <f t="shared" si="29"/>
        <v>18.149937851301075</v>
      </c>
      <c r="R83" s="88">
        <f t="shared" si="30"/>
        <v>12.903946422753858</v>
      </c>
      <c r="S83" s="88">
        <f t="shared" si="31"/>
        <v>9.4060086191592784</v>
      </c>
      <c r="T83" s="88">
        <f t="shared" si="32"/>
        <v>6.910716740652239</v>
      </c>
      <c r="U83" s="88">
        <f t="shared" si="33"/>
        <v>5.0410234950261437</v>
      </c>
      <c r="V83" s="88">
        <f t="shared" si="34"/>
        <v>3.5834275833959657</v>
      </c>
      <c r="W83" s="88">
        <f t="shared" si="35"/>
        <v>2.4180147949392263</v>
      </c>
      <c r="X83" s="88">
        <f t="shared" si="36"/>
        <v>1.4638711196075973</v>
      </c>
      <c r="Y83" s="88">
        <f t="shared" si="37"/>
        <v>0.6699802864545833</v>
      </c>
      <c r="Z83" s="87">
        <f t="shared" si="38"/>
        <v>103.84366014999999</v>
      </c>
      <c r="AA83" s="87">
        <f t="shared" si="39"/>
        <v>47.917795904999998</v>
      </c>
      <c r="AB83" s="87">
        <f t="shared" si="40"/>
        <v>29.275873943333334</v>
      </c>
      <c r="AC83" s="87">
        <f t="shared" si="45"/>
        <v>7.9830085524999994</v>
      </c>
      <c r="AD83" s="87">
        <f t="shared" si="46"/>
        <v>7.9825748799999996</v>
      </c>
      <c r="AE83" s="87">
        <v>7.9943698750000003</v>
      </c>
      <c r="AF83" s="87">
        <v>7.9926728928571427</v>
      </c>
      <c r="AG83" s="87">
        <v>7.9914002374999997</v>
      </c>
      <c r="AH83" s="87">
        <f t="shared" si="19"/>
        <v>7.9914002374999997</v>
      </c>
      <c r="AI83" s="87">
        <f t="shared" si="19"/>
        <v>7.9914002374999997</v>
      </c>
      <c r="AJ83" s="87">
        <f t="shared" si="19"/>
        <v>7.9914002374999997</v>
      </c>
      <c r="AK83" s="87">
        <f t="shared" si="19"/>
        <v>7.9914002374999997</v>
      </c>
      <c r="AL83" s="87">
        <f t="shared" si="19"/>
        <v>7.9914002374999997</v>
      </c>
    </row>
    <row r="84" spans="1:38" x14ac:dyDescent="0.15">
      <c r="A84" s="90" t="s">
        <v>85</v>
      </c>
      <c r="B84" s="88">
        <f t="shared" si="23"/>
        <v>23745.951063799046</v>
      </c>
      <c r="C84" s="88">
        <f t="shared" si="24"/>
        <v>46013.983929779948</v>
      </c>
      <c r="D84" s="88">
        <f t="shared" si="41"/>
        <v>84171.899934292407</v>
      </c>
      <c r="E84" s="88">
        <f t="shared" si="42"/>
        <v>57449.14439494515</v>
      </c>
      <c r="F84" s="88">
        <f t="shared" si="42"/>
        <v>41403.882321659628</v>
      </c>
      <c r="G84" s="88">
        <f t="shared" si="43"/>
        <v>30705.613834519394</v>
      </c>
      <c r="H84" s="88">
        <f t="shared" si="44"/>
        <v>23064.293101205487</v>
      </c>
      <c r="I84" s="88">
        <f t="shared" si="44"/>
        <v>17324.924220834244</v>
      </c>
      <c r="J84" s="88">
        <f t="shared" si="44"/>
        <v>12832.694520554895</v>
      </c>
      <c r="K84" s="88">
        <f t="shared" si="44"/>
        <v>9322.9394495720171</v>
      </c>
      <c r="L84" s="88">
        <f t="shared" si="44"/>
        <v>6356.5435539912087</v>
      </c>
      <c r="M84" s="88">
        <f t="shared" si="25"/>
        <v>3881.968212391746</v>
      </c>
      <c r="N84" s="88">
        <f t="shared" si="26"/>
        <v>278727.70691376738</v>
      </c>
      <c r="O84" s="88">
        <f t="shared" si="27"/>
        <v>127767.41387285355</v>
      </c>
      <c r="P84" s="88">
        <f t="shared" si="28"/>
        <v>77441.296542319076</v>
      </c>
      <c r="Q84" s="88">
        <f t="shared" si="29"/>
        <v>52280.027684333276</v>
      </c>
      <c r="R84" s="88">
        <f t="shared" si="30"/>
        <v>37179.208387020073</v>
      </c>
      <c r="S84" s="88">
        <f t="shared" si="31"/>
        <v>27088.65678920444</v>
      </c>
      <c r="T84" s="88">
        <f t="shared" si="32"/>
        <v>19884.734065188321</v>
      </c>
      <c r="U84" s="88">
        <f t="shared" si="33"/>
        <v>14496.728459164369</v>
      </c>
      <c r="V84" s="88">
        <f t="shared" si="34"/>
        <v>10306.708846911572</v>
      </c>
      <c r="W84" s="88">
        <f t="shared" si="35"/>
        <v>6955.1481942715909</v>
      </c>
      <c r="X84" s="88">
        <f t="shared" si="36"/>
        <v>4215.5643676222207</v>
      </c>
      <c r="Y84" s="88">
        <f t="shared" si="37"/>
        <v>1931.7192419187566</v>
      </c>
      <c r="Z84" s="87">
        <f t="shared" si="38"/>
        <v>302076.66529089003</v>
      </c>
      <c r="AA84" s="87">
        <f t="shared" si="39"/>
        <v>139451.71974221998</v>
      </c>
      <c r="AB84" s="87">
        <f t="shared" si="40"/>
        <v>85224.19247182332</v>
      </c>
      <c r="AC84" s="87">
        <f t="shared" si="45"/>
        <v>23316.402418384998</v>
      </c>
      <c r="AD84" s="87">
        <f t="shared" si="46"/>
        <v>23223.902579869999</v>
      </c>
      <c r="AE84" s="87">
        <v>23304.971096869998</v>
      </c>
      <c r="AF84" s="87">
        <v>23288.417622201428</v>
      </c>
      <c r="AG84" s="87">
        <v>23274.401709748749</v>
      </c>
      <c r="AH84" s="87">
        <f t="shared" si="19"/>
        <v>23274.401709748749</v>
      </c>
      <c r="AI84" s="87">
        <f t="shared" si="19"/>
        <v>23274.401709748749</v>
      </c>
      <c r="AJ84" s="87">
        <f t="shared" si="19"/>
        <v>23274.401709748749</v>
      </c>
      <c r="AK84" s="87">
        <f t="shared" si="19"/>
        <v>23274.401709748749</v>
      </c>
      <c r="AL84" s="87">
        <f t="shared" si="19"/>
        <v>23274.401709748749</v>
      </c>
    </row>
    <row r="85" spans="1:38" x14ac:dyDescent="0.15">
      <c r="A85" s="90" t="s">
        <v>87</v>
      </c>
      <c r="B85" s="88">
        <f t="shared" si="23"/>
        <v>3.9549720741163021</v>
      </c>
      <c r="C85" s="88">
        <f t="shared" si="24"/>
        <v>7.8299497185325677</v>
      </c>
      <c r="D85" s="88">
        <f t="shared" si="41"/>
        <v>14.823071788378153</v>
      </c>
      <c r="E85" s="88">
        <f t="shared" si="42"/>
        <v>10.139024309707141</v>
      </c>
      <c r="F85" s="88">
        <f t="shared" si="42"/>
        <v>7.3305153637697273</v>
      </c>
      <c r="G85" s="88">
        <f t="shared" si="43"/>
        <v>5.4607146670309392</v>
      </c>
      <c r="H85" s="88">
        <f t="shared" si="44"/>
        <v>4.1135098062265323</v>
      </c>
      <c r="I85" s="88">
        <f t="shared" si="44"/>
        <v>3.0992772465521776</v>
      </c>
      <c r="J85" s="88">
        <f t="shared" si="44"/>
        <v>2.3049149664819928</v>
      </c>
      <c r="K85" s="88">
        <f t="shared" si="44"/>
        <v>1.6650636933058927</v>
      </c>
      <c r="L85" s="88">
        <f t="shared" si="44"/>
        <v>1.1373455859452137</v>
      </c>
      <c r="M85" s="88">
        <f t="shared" si="25"/>
        <v>0.69599296508991626</v>
      </c>
      <c r="N85" s="88">
        <f t="shared" si="26"/>
        <v>49.705551657081521</v>
      </c>
      <c r="O85" s="88">
        <f t="shared" si="27"/>
        <v>22.794283467067441</v>
      </c>
      <c r="P85" s="88">
        <f t="shared" si="28"/>
        <v>13.83738832789057</v>
      </c>
      <c r="Q85" s="88">
        <f t="shared" si="29"/>
        <v>9.3585670051278775</v>
      </c>
      <c r="R85" s="88">
        <f t="shared" si="30"/>
        <v>6.6639968425958402</v>
      </c>
      <c r="S85" s="88">
        <f t="shared" si="31"/>
        <v>4.8579577390903568</v>
      </c>
      <c r="T85" s="88">
        <f t="shared" si="32"/>
        <v>3.5698367388267007</v>
      </c>
      <c r="U85" s="88">
        <f t="shared" si="33"/>
        <v>2.6081797427147837</v>
      </c>
      <c r="V85" s="88">
        <f t="shared" si="34"/>
        <v>1.8530282679336578</v>
      </c>
      <c r="W85" s="88">
        <f t="shared" si="35"/>
        <v>1.2491861347468904</v>
      </c>
      <c r="X85" s="88">
        <f t="shared" si="36"/>
        <v>0.75493735872977907</v>
      </c>
      <c r="Y85" s="88">
        <f t="shared" si="37"/>
        <v>0.34562324630665248</v>
      </c>
      <c r="Z85" s="87">
        <f t="shared" si="38"/>
        <v>54.899031100000009</v>
      </c>
      <c r="AA85" s="87">
        <f t="shared" si="39"/>
        <v>25.410841760000004</v>
      </c>
      <c r="AB85" s="87">
        <f t="shared" si="40"/>
        <v>15.554044560000001</v>
      </c>
      <c r="AC85" s="87">
        <f t="shared" si="45"/>
        <v>4.3080304925000004</v>
      </c>
      <c r="AD85" s="87">
        <f t="shared" si="46"/>
        <v>4.2518246160000004</v>
      </c>
      <c r="AE85" s="87">
        <v>4.2487888299999996</v>
      </c>
      <c r="AF85" s="87">
        <v>4.2513251628571433</v>
      </c>
      <c r="AG85" s="87">
        <v>4.2436544125000006</v>
      </c>
      <c r="AH85" s="87">
        <f t="shared" si="19"/>
        <v>4.2436544125000006</v>
      </c>
      <c r="AI85" s="87">
        <f t="shared" si="19"/>
        <v>4.2436544125000006</v>
      </c>
      <c r="AJ85" s="87">
        <f t="shared" si="19"/>
        <v>4.2436544125000006</v>
      </c>
      <c r="AK85" s="87">
        <f t="shared" si="19"/>
        <v>4.2436544125000006</v>
      </c>
      <c r="AL85" s="87">
        <f t="shared" si="19"/>
        <v>4.2436544125000006</v>
      </c>
    </row>
    <row r="86" spans="1:38" x14ac:dyDescent="0.15">
      <c r="A86" s="90" t="s">
        <v>289</v>
      </c>
      <c r="B86" s="88">
        <f t="shared" si="23"/>
        <v>1.2432066887987212</v>
      </c>
      <c r="C86" s="88">
        <f t="shared" si="24"/>
        <v>2.5327789985697566</v>
      </c>
      <c r="D86" s="88">
        <f t="shared" si="41"/>
        <v>4.7687814752104254</v>
      </c>
      <c r="E86" s="88">
        <f t="shared" si="42"/>
        <v>3.2622345620031483</v>
      </c>
      <c r="F86" s="88">
        <f t="shared" si="42"/>
        <v>2.3513085327956014</v>
      </c>
      <c r="G86" s="88">
        <f t="shared" si="43"/>
        <v>1.7473321862150808</v>
      </c>
      <c r="H86" s="88">
        <f t="shared" si="44"/>
        <v>1.3139179506362058</v>
      </c>
      <c r="I86" s="88">
        <f t="shared" si="44"/>
        <v>0.98562526361540936</v>
      </c>
      <c r="J86" s="88">
        <f t="shared" si="44"/>
        <v>0.73010011011215825</v>
      </c>
      <c r="K86" s="88">
        <f t="shared" si="44"/>
        <v>0.5266657430514593</v>
      </c>
      <c r="L86" s="88">
        <f t="shared" si="44"/>
        <v>0.36018228279888126</v>
      </c>
      <c r="M86" s="88">
        <f t="shared" si="25"/>
        <v>0.2217920819964708</v>
      </c>
      <c r="N86" s="88">
        <f t="shared" si="26"/>
        <v>15.924070708863656</v>
      </c>
      <c r="O86" s="88">
        <f t="shared" si="27"/>
        <v>7.2964961186428328</v>
      </c>
      <c r="P86" s="88">
        <f t="shared" si="28"/>
        <v>4.4240053161798629</v>
      </c>
      <c r="Q86" s="88">
        <f t="shared" si="29"/>
        <v>2.9839157974419521</v>
      </c>
      <c r="R86" s="88">
        <f t="shared" si="30"/>
        <v>2.1195651786071332</v>
      </c>
      <c r="S86" s="88">
        <f t="shared" si="31"/>
        <v>1.5419182215427945</v>
      </c>
      <c r="T86" s="88">
        <f t="shared" si="32"/>
        <v>1.1317557847823683</v>
      </c>
      <c r="U86" s="88">
        <f t="shared" si="33"/>
        <v>0.82656980191606311</v>
      </c>
      <c r="V86" s="88">
        <f t="shared" si="34"/>
        <v>0.58725116749298134</v>
      </c>
      <c r="W86" s="88">
        <f t="shared" si="35"/>
        <v>0.39604840211678882</v>
      </c>
      <c r="X86" s="88">
        <f t="shared" si="36"/>
        <v>0.24010940265582031</v>
      </c>
      <c r="Y86" s="88">
        <f t="shared" si="37"/>
        <v>0.10977689196424152</v>
      </c>
      <c r="Z86" s="87">
        <f t="shared" si="38"/>
        <v>17.482358769999998</v>
      </c>
      <c r="AA86" s="87">
        <f t="shared" si="39"/>
        <v>8.0876963699999997</v>
      </c>
      <c r="AB86" s="87">
        <f t="shared" si="40"/>
        <v>4.9491127099999996</v>
      </c>
      <c r="AC86" s="87">
        <f t="shared" si="45"/>
        <v>1.3779496174999999</v>
      </c>
      <c r="AD86" s="87">
        <f t="shared" si="46"/>
        <v>1.3507255279999999</v>
      </c>
      <c r="AE86" s="87">
        <v>1.3640441033333335</v>
      </c>
      <c r="AF86" s="87">
        <v>1.3622955871428573</v>
      </c>
      <c r="AG86" s="87">
        <v>1.3575563400000001</v>
      </c>
      <c r="AH86" s="87">
        <f t="shared" si="19"/>
        <v>1.3575563400000001</v>
      </c>
      <c r="AI86" s="87">
        <f t="shared" si="19"/>
        <v>1.3575563400000001</v>
      </c>
      <c r="AJ86" s="87">
        <f t="shared" si="19"/>
        <v>1.3575563400000001</v>
      </c>
      <c r="AK86" s="87">
        <f t="shared" si="19"/>
        <v>1.3575563400000001</v>
      </c>
      <c r="AL86" s="87">
        <f t="shared" si="19"/>
        <v>1.3575563400000001</v>
      </c>
    </row>
    <row r="87" spans="1:38" x14ac:dyDescent="0.15">
      <c r="A87" s="90" t="s">
        <v>290</v>
      </c>
      <c r="B87" s="88">
        <f t="shared" si="23"/>
        <v>6.1030817209349131</v>
      </c>
      <c r="C87" s="88">
        <f t="shared" si="24"/>
        <v>12.119155395172578</v>
      </c>
      <c r="D87" s="88">
        <f t="shared" si="41"/>
        <v>23.222360611203587</v>
      </c>
      <c r="E87" s="88">
        <f t="shared" si="42"/>
        <v>15.909266085154014</v>
      </c>
      <c r="F87" s="88">
        <f t="shared" si="42"/>
        <v>11.51974591838184</v>
      </c>
      <c r="G87" s="88">
        <f t="shared" si="43"/>
        <v>8.5886421273667537</v>
      </c>
      <c r="H87" s="88">
        <f t="shared" si="44"/>
        <v>6.4609102751111545</v>
      </c>
      <c r="I87" s="88">
        <f t="shared" si="44"/>
        <v>4.8559461987681249</v>
      </c>
      <c r="J87" s="88">
        <f t="shared" si="44"/>
        <v>3.6078153162979683</v>
      </c>
      <c r="K87" s="88">
        <f t="shared" si="44"/>
        <v>2.6014493915741226</v>
      </c>
      <c r="L87" s="88">
        <f t="shared" si="44"/>
        <v>1.7833894642506705</v>
      </c>
      <c r="M87" s="88">
        <f t="shared" si="25"/>
        <v>1.0934614704745165</v>
      </c>
      <c r="N87" s="88">
        <f t="shared" si="26"/>
        <v>80.032364620571016</v>
      </c>
      <c r="O87" s="88">
        <f t="shared" si="27"/>
        <v>36.746442979736578</v>
      </c>
      <c r="P87" s="88">
        <f t="shared" si="28"/>
        <v>22.30617668573591</v>
      </c>
      <c r="Q87" s="88">
        <f t="shared" si="29"/>
        <v>15.079002858769224</v>
      </c>
      <c r="R87" s="88">
        <f t="shared" si="30"/>
        <v>10.734708081956763</v>
      </c>
      <c r="S87" s="88">
        <f t="shared" si="31"/>
        <v>7.8328219606600369</v>
      </c>
      <c r="T87" s="88">
        <f t="shared" si="32"/>
        <v>5.7693077269291075</v>
      </c>
      <c r="U87" s="88">
        <f t="shared" si="33"/>
        <v>4.2162998130874012</v>
      </c>
      <c r="V87" s="88">
        <f t="shared" si="34"/>
        <v>3.0028156034925022</v>
      </c>
      <c r="W87" s="88">
        <f t="shared" si="35"/>
        <v>2.0242808689453478</v>
      </c>
      <c r="X87" s="88">
        <f t="shared" si="36"/>
        <v>1.2258918499549869</v>
      </c>
      <c r="Y87" s="88">
        <f t="shared" si="37"/>
        <v>0.56028243554731738</v>
      </c>
      <c r="Z87" s="87">
        <f t="shared" si="38"/>
        <v>84.922010839999984</v>
      </c>
      <c r="AA87" s="87">
        <f t="shared" si="39"/>
        <v>39.097426354999989</v>
      </c>
      <c r="AB87" s="87">
        <f t="shared" si="40"/>
        <v>23.782208219999998</v>
      </c>
      <c r="AC87" s="87">
        <f t="shared" si="45"/>
        <v>6.7113866874999992</v>
      </c>
      <c r="AD87" s="87">
        <f t="shared" si="46"/>
        <v>6.5109335000000002</v>
      </c>
      <c r="AE87" s="87">
        <v>6.7765788000000002</v>
      </c>
      <c r="AF87" s="87">
        <v>6.7388372085714296</v>
      </c>
      <c r="AG87" s="87">
        <v>6.6829440237499993</v>
      </c>
      <c r="AH87" s="87">
        <f t="shared" ref="AH87:AL102" si="47">AG87</f>
        <v>6.6829440237499993</v>
      </c>
      <c r="AI87" s="87">
        <f t="shared" si="47"/>
        <v>6.6829440237499993</v>
      </c>
      <c r="AJ87" s="87">
        <f t="shared" si="47"/>
        <v>6.6829440237499993</v>
      </c>
      <c r="AK87" s="87">
        <f t="shared" si="47"/>
        <v>6.6829440237499993</v>
      </c>
      <c r="AL87" s="87">
        <f t="shared" si="47"/>
        <v>6.6829440237499993</v>
      </c>
    </row>
    <row r="88" spans="1:38" x14ac:dyDescent="0.15">
      <c r="A88" s="90" t="s">
        <v>291</v>
      </c>
      <c r="B88" s="88">
        <f t="shared" si="23"/>
        <v>0.96093729623792334</v>
      </c>
      <c r="C88" s="88">
        <f t="shared" si="24"/>
        <v>1.9057030854532337</v>
      </c>
      <c r="D88" s="88">
        <f t="shared" si="41"/>
        <v>3.5917509516465156</v>
      </c>
      <c r="E88" s="88">
        <f t="shared" si="42"/>
        <v>2.4601207745959308</v>
      </c>
      <c r="F88" s="88">
        <f t="shared" si="42"/>
        <v>1.7786617397261542</v>
      </c>
      <c r="G88" s="88">
        <f t="shared" si="43"/>
        <v>1.3207973300451674</v>
      </c>
      <c r="H88" s="88">
        <f t="shared" si="44"/>
        <v>0.98964900896168329</v>
      </c>
      <c r="I88" s="88">
        <f t="shared" si="44"/>
        <v>0.74218705191390677</v>
      </c>
      <c r="J88" s="88">
        <f t="shared" si="44"/>
        <v>0.5492162170664503</v>
      </c>
      <c r="K88" s="88">
        <f t="shared" si="44"/>
        <v>0.39547181445733337</v>
      </c>
      <c r="L88" s="88">
        <f t="shared" si="44"/>
        <v>0.27151883012168931</v>
      </c>
      <c r="M88" s="88">
        <f t="shared" si="25"/>
        <v>0.16607287323742637</v>
      </c>
      <c r="N88" s="88">
        <f t="shared" si="26"/>
        <v>11.925405686290981</v>
      </c>
      <c r="O88" s="88">
        <f t="shared" si="27"/>
        <v>5.4679325563573347</v>
      </c>
      <c r="P88" s="88">
        <f t="shared" si="28"/>
        <v>3.3114719734473632</v>
      </c>
      <c r="Q88" s="88">
        <f t="shared" si="29"/>
        <v>2.2334259744230467</v>
      </c>
      <c r="R88" s="88">
        <f t="shared" si="30"/>
        <v>1.5852957146929318</v>
      </c>
      <c r="S88" s="88">
        <f t="shared" si="31"/>
        <v>1.152636435860273</v>
      </c>
      <c r="T88" s="88">
        <f t="shared" si="32"/>
        <v>0.8467152236637131</v>
      </c>
      <c r="U88" s="88">
        <f t="shared" si="33"/>
        <v>0.617466279695839</v>
      </c>
      <c r="V88" s="88">
        <f t="shared" si="34"/>
        <v>0.44008553289132873</v>
      </c>
      <c r="W88" s="88">
        <f t="shared" si="35"/>
        <v>0.29699310461409639</v>
      </c>
      <c r="X88" s="88">
        <f t="shared" si="36"/>
        <v>0.17967542144400445</v>
      </c>
      <c r="Y88" s="88">
        <f t="shared" si="37"/>
        <v>8.1922130391552578E-2</v>
      </c>
      <c r="Z88" s="87">
        <f t="shared" si="38"/>
        <v>12.191062330000003</v>
      </c>
      <c r="AA88" s="87">
        <f t="shared" ref="AA88:AA90" si="48">IF(ISNUMBER(AA46),IFERROR(SUMIFS(AA46:BD46,AA$3:BD$3,AA$3)/AA$4, "n.a."),"n.a.")</f>
        <v>5.6104660600000011</v>
      </c>
      <c r="AB88" s="87">
        <f t="shared" si="40"/>
        <v>3.4148859666666671</v>
      </c>
      <c r="AC88" s="87">
        <f t="shared" si="45"/>
        <v>0.95711059750000005</v>
      </c>
      <c r="AD88" s="87">
        <f t="shared" si="46"/>
        <v>0.93527637799999996</v>
      </c>
      <c r="AE88" s="87">
        <v>0.96606619166666663</v>
      </c>
      <c r="AF88" s="87">
        <v>0.96175349285714273</v>
      </c>
      <c r="AG88" s="87">
        <v>0.95525905374999986</v>
      </c>
      <c r="AH88" s="87">
        <f t="shared" si="47"/>
        <v>0.95525905374999986</v>
      </c>
      <c r="AI88" s="87">
        <f t="shared" si="47"/>
        <v>0.95525905374999986</v>
      </c>
      <c r="AJ88" s="87">
        <f t="shared" si="47"/>
        <v>0.95525905374999986</v>
      </c>
      <c r="AK88" s="87">
        <f t="shared" si="47"/>
        <v>0.95525905374999986</v>
      </c>
      <c r="AL88" s="87">
        <f t="shared" si="47"/>
        <v>0.95525905374999986</v>
      </c>
    </row>
    <row r="89" spans="1:38" x14ac:dyDescent="0.15">
      <c r="A89" s="90" t="s">
        <v>292</v>
      </c>
      <c r="B89" s="88">
        <f t="shared" si="23"/>
        <v>8.0495288555045104</v>
      </c>
      <c r="C89" s="88">
        <f t="shared" si="24"/>
        <v>16.39170006102902</v>
      </c>
      <c r="D89" s="88">
        <f t="shared" si="41"/>
        <v>32.08486875324261</v>
      </c>
      <c r="E89" s="88">
        <f t="shared" si="42"/>
        <v>22.051471257508773</v>
      </c>
      <c r="F89" s="88">
        <f t="shared" si="42"/>
        <v>15.993861326241714</v>
      </c>
      <c r="G89" s="88">
        <f t="shared" si="43"/>
        <v>11.920122498862384</v>
      </c>
      <c r="H89" s="88">
        <f t="shared" si="44"/>
        <v>8.966497890388295</v>
      </c>
      <c r="I89" s="88">
        <f t="shared" si="44"/>
        <v>6.7454777998711029</v>
      </c>
      <c r="J89" s="88">
        <f t="shared" si="44"/>
        <v>5.0159026963140301</v>
      </c>
      <c r="K89" s="88">
        <f t="shared" si="44"/>
        <v>3.6080148503911493</v>
      </c>
      <c r="L89" s="88">
        <f t="shared" si="44"/>
        <v>2.4657518915843024</v>
      </c>
      <c r="M89" s="88">
        <f t="shared" si="25"/>
        <v>1.5067724366695945</v>
      </c>
      <c r="N89" s="88">
        <f t="shared" si="26"/>
        <v>113.49586377429085</v>
      </c>
      <c r="O89" s="88">
        <f t="shared" si="27"/>
        <v>52.250659221405122</v>
      </c>
      <c r="P89" s="88">
        <f t="shared" si="28"/>
        <v>31.750801779029896</v>
      </c>
      <c r="Q89" s="88">
        <f t="shared" si="29"/>
        <v>21.490623537582273</v>
      </c>
      <c r="R89" s="88">
        <f t="shared" si="30"/>
        <v>15.327105196715433</v>
      </c>
      <c r="S89" s="88">
        <f t="shared" si="31"/>
        <v>11.17258265162228</v>
      </c>
      <c r="T89" s="88">
        <f t="shared" si="32"/>
        <v>8.2323141899185934</v>
      </c>
      <c r="U89" s="88">
        <f t="shared" si="33"/>
        <v>6.0265958991919106</v>
      </c>
      <c r="V89" s="88">
        <f t="shared" si="34"/>
        <v>4.284874039695989</v>
      </c>
      <c r="W89" s="88">
        <f t="shared" si="35"/>
        <v>2.8842931797237594</v>
      </c>
      <c r="X89" s="88">
        <f t="shared" si="36"/>
        <v>1.7335749321671152</v>
      </c>
      <c r="Y89" s="88">
        <f t="shared" si="37"/>
        <v>0.78603441475569402</v>
      </c>
      <c r="Z89" s="87">
        <f t="shared" si="38"/>
        <v>119.36793254999999</v>
      </c>
      <c r="AA89" s="87">
        <f t="shared" si="48"/>
        <v>54.936866164999998</v>
      </c>
      <c r="AB89" s="87">
        <f t="shared" si="40"/>
        <v>33.392889310000001</v>
      </c>
      <c r="AC89" s="87">
        <f t="shared" si="45"/>
        <v>9.5319035000000003</v>
      </c>
      <c r="AD89" s="87">
        <f t="shared" si="46"/>
        <v>9.1016894100000005</v>
      </c>
      <c r="AE89" s="87">
        <v>9.6780973600000006</v>
      </c>
      <c r="AF89" s="87">
        <v>9.5902785385714289</v>
      </c>
      <c r="AG89" s="87">
        <v>9.4797433625000007</v>
      </c>
      <c r="AH89" s="87">
        <f t="shared" si="47"/>
        <v>9.4797433625000007</v>
      </c>
      <c r="AI89" s="87">
        <f t="shared" si="47"/>
        <v>9.4797433625000007</v>
      </c>
      <c r="AJ89" s="87">
        <f t="shared" si="47"/>
        <v>9.4797433625000007</v>
      </c>
      <c r="AK89" s="87">
        <f t="shared" si="47"/>
        <v>9.4797433625000007</v>
      </c>
      <c r="AL89" s="87">
        <f t="shared" si="47"/>
        <v>9.4797433625000007</v>
      </c>
    </row>
    <row r="90" spans="1:38" x14ac:dyDescent="0.15">
      <c r="A90" s="91" t="s">
        <v>293</v>
      </c>
      <c r="B90" s="93">
        <f t="shared" si="23"/>
        <v>30.767746420386359</v>
      </c>
      <c r="C90" s="93">
        <f t="shared" si="24"/>
        <v>59.337328464671423</v>
      </c>
      <c r="D90" s="93">
        <f t="shared" si="41"/>
        <v>110.36580646854328</v>
      </c>
      <c r="E90" s="93">
        <f t="shared" si="42"/>
        <v>75.456241072788018</v>
      </c>
      <c r="F90" s="93">
        <f t="shared" si="42"/>
        <v>54.520831653639938</v>
      </c>
      <c r="G90" s="93">
        <f t="shared" si="43"/>
        <v>40.531751482778901</v>
      </c>
      <c r="H90" s="93">
        <f t="shared" si="44"/>
        <v>30.470269950396876</v>
      </c>
      <c r="I90" s="93">
        <f t="shared" si="44"/>
        <v>22.899480804185366</v>
      </c>
      <c r="J90" s="93">
        <f t="shared" si="44"/>
        <v>16.959394935014505</v>
      </c>
      <c r="K90" s="93">
        <f t="shared" si="44"/>
        <v>12.324927429922186</v>
      </c>
      <c r="L90" s="93">
        <f t="shared" si="44"/>
        <v>8.4117390025871099</v>
      </c>
      <c r="M90" s="93">
        <f t="shared" si="25"/>
        <v>5.1353612479229662</v>
      </c>
      <c r="N90" s="93">
        <f t="shared" si="26"/>
        <v>370.91369130817117</v>
      </c>
      <c r="O90" s="93">
        <f t="shared" si="27"/>
        <v>170.04099431049238</v>
      </c>
      <c r="P90" s="93">
        <f t="shared" si="28"/>
        <v>103.09137962875992</v>
      </c>
      <c r="Q90" s="93">
        <f t="shared" si="29"/>
        <v>69.601700106194954</v>
      </c>
      <c r="R90" s="93">
        <f t="shared" si="30"/>
        <v>49.509391377573962</v>
      </c>
      <c r="S90" s="93">
        <f t="shared" si="31"/>
        <v>36.048287495600277</v>
      </c>
      <c r="T90" s="93">
        <f t="shared" si="32"/>
        <v>26.430679941897377</v>
      </c>
      <c r="U90" s="93">
        <f t="shared" si="33"/>
        <v>19.240653979553141</v>
      </c>
      <c r="V90" s="93">
        <f t="shared" si="34"/>
        <v>13.615506296776529</v>
      </c>
      <c r="W90" s="93">
        <f t="shared" si="35"/>
        <v>9.1442807029550668</v>
      </c>
      <c r="X90" s="93">
        <f t="shared" si="36"/>
        <v>5.5234754220231821</v>
      </c>
      <c r="Y90" s="93">
        <f t="shared" si="37"/>
        <v>2.5229778163545835</v>
      </c>
      <c r="Z90" s="92">
        <f t="shared" si="38"/>
        <v>386.03111380999997</v>
      </c>
      <c r="AA90" s="92">
        <f t="shared" si="48"/>
        <v>178.00183984500001</v>
      </c>
      <c r="AB90" s="92">
        <f t="shared" si="40"/>
        <v>108.60532081333334</v>
      </c>
      <c r="AC90" s="92">
        <f t="shared" si="45"/>
        <v>29.793194275000001</v>
      </c>
      <c r="AD90" s="92">
        <f t="shared" si="46"/>
        <v>29.577691744000003</v>
      </c>
      <c r="AE90" s="92">
        <v>30.013652945</v>
      </c>
      <c r="AF90" s="92">
        <v>29.936797395714287</v>
      </c>
      <c r="AG90" s="92">
        <v>29.871229638749998</v>
      </c>
      <c r="AH90" s="92">
        <f t="shared" si="47"/>
        <v>29.871229638749998</v>
      </c>
      <c r="AI90" s="92">
        <f t="shared" si="47"/>
        <v>29.871229638749998</v>
      </c>
      <c r="AJ90" s="92">
        <f t="shared" si="47"/>
        <v>29.871229638749998</v>
      </c>
      <c r="AK90" s="92">
        <f t="shared" si="47"/>
        <v>29.871229638749998</v>
      </c>
      <c r="AL90" s="92">
        <f t="shared" si="47"/>
        <v>29.871229638749998</v>
      </c>
    </row>
    <row r="91" spans="1:38" x14ac:dyDescent="0.15"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  <c r="Y91" s="89"/>
      <c r="Z91" s="94"/>
      <c r="AA91" s="94"/>
      <c r="AB91" s="94"/>
      <c r="AC91" s="94"/>
      <c r="AD91" s="94"/>
      <c r="AE91" s="94"/>
      <c r="AF91" s="94"/>
      <c r="AG91" s="94"/>
      <c r="AH91" s="94">
        <f t="shared" si="47"/>
        <v>0</v>
      </c>
      <c r="AI91" s="94">
        <f t="shared" si="47"/>
        <v>0</v>
      </c>
      <c r="AJ91" s="94">
        <f t="shared" si="47"/>
        <v>0</v>
      </c>
      <c r="AK91" s="94">
        <f t="shared" si="47"/>
        <v>0</v>
      </c>
      <c r="AL91" s="94">
        <f t="shared" si="47"/>
        <v>0</v>
      </c>
    </row>
    <row r="92" spans="1:38" x14ac:dyDescent="0.15">
      <c r="A92" s="79" t="s">
        <v>297</v>
      </c>
      <c r="B92" s="81" t="str">
        <f t="shared" ref="B92:N92" si="49">IF(MOD(B$4,3)=0,B$7,"")</f>
        <v/>
      </c>
      <c r="C92" s="81" t="str">
        <f t="shared" si="49"/>
        <v/>
      </c>
      <c r="D92" s="81" t="str">
        <f t="shared" si="49"/>
        <v>USD</v>
      </c>
      <c r="E92" s="81" t="str">
        <f t="shared" si="49"/>
        <v/>
      </c>
      <c r="F92" s="81" t="str">
        <f t="shared" si="49"/>
        <v/>
      </c>
      <c r="G92" s="81" t="str">
        <f t="shared" si="49"/>
        <v>USD</v>
      </c>
      <c r="H92" s="81" t="str">
        <f t="shared" si="49"/>
        <v/>
      </c>
      <c r="I92" s="81" t="str">
        <f t="shared" si="49"/>
        <v/>
      </c>
      <c r="J92" s="81" t="str">
        <f t="shared" si="49"/>
        <v>USD</v>
      </c>
      <c r="K92" s="81" t="str">
        <f t="shared" si="49"/>
        <v/>
      </c>
      <c r="L92" s="81" t="str">
        <f t="shared" si="49"/>
        <v/>
      </c>
      <c r="M92" s="81" t="str">
        <f t="shared" si="49"/>
        <v>USD</v>
      </c>
      <c r="N92" s="81" t="str">
        <f t="shared" si="49"/>
        <v/>
      </c>
      <c r="O92" s="81"/>
      <c r="P92" s="81" t="str">
        <f t="shared" ref="P92:Z92" si="50">IF(MOD(P$4,3)=0,P$7,"")</f>
        <v>USD</v>
      </c>
      <c r="Q92" s="81" t="str">
        <f t="shared" si="50"/>
        <v/>
      </c>
      <c r="R92" s="81" t="str">
        <f t="shared" si="50"/>
        <v/>
      </c>
      <c r="S92" s="81" t="str">
        <f t="shared" si="50"/>
        <v>USD</v>
      </c>
      <c r="T92" s="81" t="str">
        <f t="shared" si="50"/>
        <v/>
      </c>
      <c r="U92" s="81" t="str">
        <f t="shared" si="50"/>
        <v/>
      </c>
      <c r="V92" s="81" t="str">
        <f t="shared" si="50"/>
        <v>USD</v>
      </c>
      <c r="W92" s="81" t="str">
        <f t="shared" si="50"/>
        <v/>
      </c>
      <c r="X92" s="81" t="str">
        <f t="shared" si="50"/>
        <v/>
      </c>
      <c r="Y92" s="81" t="str">
        <f t="shared" si="50"/>
        <v>USD</v>
      </c>
      <c r="Z92" s="81" t="str">
        <f t="shared" si="50"/>
        <v/>
      </c>
      <c r="AA92" s="81" t="str">
        <f t="shared" ref="AA92" si="51">IF(MOD(AA$4,3)=0,AA$7,"")</f>
        <v/>
      </c>
      <c r="AB92" s="81" t="str">
        <f>IF(MOD(AB$4,3)=0,AB$7,"")</f>
        <v>USD</v>
      </c>
      <c r="AC92" s="81" t="str">
        <f>IF(MOD(AC$4,3)=0,AC$7,"")</f>
        <v/>
      </c>
      <c r="AD92" s="81" t="str">
        <f>IF(MOD(AD$4,3)=0,AD$7,"")</f>
        <v/>
      </c>
      <c r="AE92" s="81" t="s">
        <v>283</v>
      </c>
      <c r="AF92" s="81" t="s">
        <v>345</v>
      </c>
      <c r="AG92" s="81"/>
      <c r="AH92" s="81">
        <f t="shared" si="47"/>
        <v>0</v>
      </c>
      <c r="AI92" s="81">
        <f t="shared" si="47"/>
        <v>0</v>
      </c>
      <c r="AJ92" s="81">
        <f t="shared" si="47"/>
        <v>0</v>
      </c>
      <c r="AK92" s="81">
        <f t="shared" si="47"/>
        <v>0</v>
      </c>
      <c r="AL92" s="81">
        <f t="shared" si="47"/>
        <v>0</v>
      </c>
    </row>
    <row r="93" spans="1:38" x14ac:dyDescent="0.15">
      <c r="A93" s="83" t="s">
        <v>284</v>
      </c>
      <c r="B93" s="85" t="str">
        <f t="shared" ref="B93:B105" si="52">IF(MOD(B$4,3)=0,IF(ISNUMBER(B30),SUMIFS(A30:H30,A$3:H$3,B$3)/3,"n.a."),"")</f>
        <v/>
      </c>
      <c r="C93" s="85" t="str">
        <f t="shared" ref="C93:C111" si="53">IF(MOD(C$4,3)=0,IF(ISNUMBER(C30),SUMIFS(B30:G30,B$3:G$3,C$3)/3,"n.a."),"")</f>
        <v/>
      </c>
      <c r="D93" s="85">
        <f t="shared" ref="D93:D111" si="54">IF(MOD(D$4,3)=0,IF(ISNUMBER(D30),SUMIFS(C30:J30,C$3:J$3,D$3)/3,"n.a."),"")</f>
        <v>2.2390948169936253</v>
      </c>
      <c r="E93" s="85" t="str">
        <f t="shared" ref="E93:F111" si="55">IF(MOD(E$4,3)=0,IF(ISNUMBER(E30),SUMIFS(D30:M30,D$3:M$3,E$3)/3,"n.a."),"")</f>
        <v/>
      </c>
      <c r="F93" s="85" t="str">
        <f t="shared" si="55"/>
        <v/>
      </c>
      <c r="G93" s="85">
        <f>IF(MOD(G$4,3)=0,IF(ISNUMBER(G30),SUMIFS(F30:K30,F$3:K$3,G$3)/3,"n.a."),"")</f>
        <v>1.7176654390976662</v>
      </c>
      <c r="H93" s="85" t="str">
        <f>IF(MOD(H$4,3)=0,IF(ISNUMBER(H30),SUMIFS(G30:N30,G$3:N$3,H$3)/3,"n.a."),"")</f>
        <v/>
      </c>
      <c r="I93" s="85" t="str">
        <f>IF(MOD(I$4,3)=0,IF(ISNUMBER(I30),SUMIFS(H30:M30,H$3:M$3,I$3)/3,"n.a."),"")</f>
        <v/>
      </c>
      <c r="J93" s="85">
        <f>IF(MOD(J$4,3)=0,IF(ISNUMBER(J30),SUMIFS(I30:N30,I$3:N$3,J$3)/3,"n.a."),"")</f>
        <v>1.4508469532402017</v>
      </c>
      <c r="K93" s="85" t="str">
        <f>IF(MOD(K$4,3)=0,IF(ISNUMBER(K30),SUMIFS(J30:O30,J$3:O$3,K$3)/3,"n.a."),"")</f>
        <v/>
      </c>
      <c r="L93" s="85" t="str">
        <f>IF(MOD(L$4,3)=0,IF(ISNUMBER(L30),SUMIFS(K30:P30,K$3:P$3,L$3)/3,"n.a."),"")</f>
        <v/>
      </c>
      <c r="M93" s="85">
        <f>IF(MOD(M$4,3)=0,IF(ISNUMBER(M30),SUMIFS(L30:Q30,L$3:Q$3,M$3)/3,"n.a."),"")</f>
        <v>0.58605325574360734</v>
      </c>
      <c r="N93" s="85" t="str">
        <f t="shared" ref="N93:N111" si="56">IF(MOD(N$4,3)=0,IF(ISNUMBER(N30),SUMIFS(N30:T30,N$3:T$3,N$3)/3,"n.a."),"")</f>
        <v/>
      </c>
      <c r="O93" s="85"/>
      <c r="P93" s="85">
        <f t="shared" ref="P93:P111" si="57">IF(MOD(P$4,3)=0,IF(ISNUMBER(P30),SUMIFS(P30:R30,P$3:R$3,P$3)/3,"n.a."),"")</f>
        <v>0.88955578860449247</v>
      </c>
      <c r="Q93" s="85" t="str">
        <f t="shared" ref="Q93:Q111" si="58">IF(MOD(Q$4,3)=0,IF(ISNUMBER(Q30),SUMIFS(Q30:S30,Q$3:S$3,Q$3)/3,"n.a."),"")</f>
        <v/>
      </c>
      <c r="R93" s="85" t="str">
        <f t="shared" ref="R93:R111" si="59">IF(MOD(R$4,3)=0,IF(ISNUMBER(R30),SUMIFS(R30:T30,R$3:T$3,R$3)/3,"n.a."),"")</f>
        <v/>
      </c>
      <c r="S93" s="85">
        <f t="shared" ref="S93:S111" si="60">IF(MOD(S$4,3)=0,IF(ISNUMBER(S30),SUMIFS(S30:U30,S$3:U$3,S$3)/3,"n.a."),"")</f>
        <v>0.89188119613503059</v>
      </c>
      <c r="T93" s="85" t="str">
        <f t="shared" ref="T93:T111" si="61">IF(MOD(T$4,3)=0,IF(ISNUMBER(T30),SUMIFS(T30:V30,T$3:V$3,T$3)/3,"n.a."),"")</f>
        <v/>
      </c>
      <c r="U93" s="85" t="str">
        <f t="shared" ref="U93:U111" si="62">IF(MOD(U$4,3)=0,IF(ISNUMBER(U30),SUMIFS(U30:W30,U$3:W$3,U$3)/3,"n.a."),"")</f>
        <v/>
      </c>
      <c r="V93" s="85">
        <f t="shared" ref="V93:V111" si="63">IF(MOD(V$4,3)=0,IF(ISNUMBER(V30),SUMIFS(V30:X30,V$3:X$3,V$3)/3,"n.a."),"")</f>
        <v>0.90614501230934064</v>
      </c>
      <c r="W93" s="85" t="str">
        <f t="shared" ref="W93:W111" si="64">IF(MOD(W$4,3)=0,IF(ISNUMBER(W30),SUMIFS(W30:Z30,W$3:Y$3,W$3)/3,"n.a."),"")</f>
        <v/>
      </c>
      <c r="X93" s="85" t="str">
        <f t="shared" ref="X93:X111" si="65">IF(MOD(X$4,3)=0,IF(ISNUMBER(X30),SUMIFS(X30:Z30,X$3:Z$3,X$3)/3,"n.a."),"")</f>
        <v/>
      </c>
      <c r="Y93" s="85">
        <f t="shared" ref="Y93:Y111" si="66">IF(MOD(Y$4,3)=0,IF(ISNUMBER(Y30),SUMIFS(Y30:AA30,Y$3:AA$3,Y$3)/3,"n.a."),"")</f>
        <v>0.29993686329027741</v>
      </c>
      <c r="Z93" s="84" t="str">
        <f t="shared" ref="Z93:Z111" si="67">IF(MOD(Z$4,3)=0,IF(ISNUMBER(Z30),SUMIFS(Z30:AB30,Z$3:AB$3,Z$3)/3,"n.a."),"")</f>
        <v/>
      </c>
      <c r="AA93" s="84" t="str">
        <f t="shared" ref="AA93:AA108" si="68">IF(MOD(AA$4,3)=0,IF(ISNUMBER(AA30),SUMIFS(AA30:AH30,AA$3:AH$3,AA$3)/3,"n.a."),"")</f>
        <v/>
      </c>
      <c r="AB93" s="84">
        <f t="shared" ref="AB93:AB111" si="69">IF(MOD(AB$4,3)=0,IF(ISNUMBER(AB30),SUMIFS(AB30:AJ30,AB$3:AJ$3,AB$3)/3,"n.a."),"")</f>
        <v>2.6281047799999997</v>
      </c>
      <c r="AC93" s="84" t="str">
        <f>IF(MOD(AC$4,3)=0,IF(ISNUMBER(AC30),SUMIFS(AC30:AF30,AC$3:AF$3,AC$3)/3,"n.a."),"")</f>
        <v/>
      </c>
      <c r="AD93" s="84" t="str">
        <f>IF(MOD(AD$4,3)=0,IF(ISNUMBER(AD30),SUMIFS(AD30:AH30,AD$3:AH$3,AD$3)/3,"n.a."),"")</f>
        <v/>
      </c>
      <c r="AE93" s="84">
        <v>0.90875797666666658</v>
      </c>
      <c r="AF93" s="84" t="s">
        <v>345</v>
      </c>
      <c r="AG93" s="84"/>
      <c r="AH93" s="84">
        <f t="shared" si="47"/>
        <v>0</v>
      </c>
      <c r="AI93" s="84">
        <f t="shared" si="47"/>
        <v>0</v>
      </c>
      <c r="AJ93" s="84">
        <f t="shared" si="47"/>
        <v>0</v>
      </c>
      <c r="AK93" s="84">
        <f t="shared" si="47"/>
        <v>0</v>
      </c>
      <c r="AL93" s="84">
        <f t="shared" si="47"/>
        <v>0</v>
      </c>
    </row>
    <row r="94" spans="1:38" x14ac:dyDescent="0.15">
      <c r="A94" s="86" t="s">
        <v>283</v>
      </c>
      <c r="B94" s="88" t="str">
        <f t="shared" si="52"/>
        <v/>
      </c>
      <c r="C94" s="88" t="str">
        <f t="shared" si="53"/>
        <v/>
      </c>
      <c r="D94" s="88">
        <f t="shared" si="54"/>
        <v>2.6666666666666665</v>
      </c>
      <c r="E94" s="88" t="str">
        <f t="shared" si="55"/>
        <v/>
      </c>
      <c r="F94" s="88" t="str">
        <f t="shared" si="55"/>
        <v/>
      </c>
      <c r="G94" s="88">
        <f t="shared" ref="G94:G111" si="70">IF(MOD(G$4,3)=0,IF(ISNUMBER(G31),SUMIFS(F31:K31,F$3:K$3,G$3)/3,"n.a."),"")</f>
        <v>2</v>
      </c>
      <c r="H94" s="88" t="str">
        <f t="shared" ref="H94:H111" si="71">IF(MOD(H$4,3)=0,IF(ISNUMBER(H31),SUMIFS(G31:N31,G$3:N$3,H$3)/3,"n.a."),"")</f>
        <v/>
      </c>
      <c r="I94" s="88" t="str">
        <f t="shared" ref="I94:M111" si="72">IF(MOD(I$4,3)=0,IF(ISNUMBER(I31),SUMIFS(H31:M31,H$3:M$3,I$3)/3,"n.a."),"")</f>
        <v/>
      </c>
      <c r="J94" s="88">
        <f t="shared" si="72"/>
        <v>1.6666666666666667</v>
      </c>
      <c r="K94" s="88" t="str">
        <f t="shared" si="72"/>
        <v/>
      </c>
      <c r="L94" s="88" t="str">
        <f t="shared" si="72"/>
        <v/>
      </c>
      <c r="M94" s="88">
        <f>IF(MOD(M$4,3)=0,IF(ISNUMBER(M31),SUMIFS(L31:Q31,L$3:Q$3,M$3)/3,"n.a."),"")</f>
        <v>0.66666666666666663</v>
      </c>
      <c r="N94" s="88" t="str">
        <f t="shared" si="56"/>
        <v/>
      </c>
      <c r="O94" s="88"/>
      <c r="P94" s="88">
        <f t="shared" si="57"/>
        <v>1</v>
      </c>
      <c r="Q94" s="88" t="str">
        <f t="shared" si="58"/>
        <v/>
      </c>
      <c r="R94" s="88" t="str">
        <f t="shared" si="59"/>
        <v/>
      </c>
      <c r="S94" s="88">
        <f t="shared" si="60"/>
        <v>1</v>
      </c>
      <c r="T94" s="88" t="str">
        <f t="shared" si="61"/>
        <v/>
      </c>
      <c r="U94" s="88" t="str">
        <f t="shared" si="62"/>
        <v/>
      </c>
      <c r="V94" s="88">
        <f t="shared" si="63"/>
        <v>1</v>
      </c>
      <c r="W94" s="88" t="str">
        <f t="shared" si="64"/>
        <v/>
      </c>
      <c r="X94" s="88" t="str">
        <f t="shared" si="65"/>
        <v/>
      </c>
      <c r="Y94" s="88">
        <f t="shared" si="66"/>
        <v>0.33333333333333331</v>
      </c>
      <c r="Z94" s="87" t="str">
        <f t="shared" si="67"/>
        <v/>
      </c>
      <c r="AA94" s="87" t="str">
        <f t="shared" si="68"/>
        <v/>
      </c>
      <c r="AB94" s="87">
        <f t="shared" si="69"/>
        <v>3</v>
      </c>
      <c r="AC94" s="87" t="str">
        <f t="shared" ref="AC94:AC111" si="73">IF(MOD(AC$4,3)=0,IF(ISNUMBER(AC31),SUMIFS(AC31:AF31,AC$3:AF$3,AC$3)/3,"n.a."),"")</f>
        <v/>
      </c>
      <c r="AD94" s="87" t="str">
        <f t="shared" ref="AD94:AD111" si="74">IF(MOD(AD$4,3)=0,IF(ISNUMBER(AD31),SUMIFS(AD31:AH31,AD$3:AH$3,AD$3)/3,"n.a."),"")</f>
        <v/>
      </c>
      <c r="AE94" s="87">
        <v>1</v>
      </c>
      <c r="AF94" s="87" t="s">
        <v>345</v>
      </c>
      <c r="AG94" s="87"/>
      <c r="AH94" s="87">
        <f t="shared" si="47"/>
        <v>0</v>
      </c>
      <c r="AI94" s="87">
        <f t="shared" si="47"/>
        <v>0</v>
      </c>
      <c r="AJ94" s="87">
        <f t="shared" si="47"/>
        <v>0</v>
      </c>
      <c r="AK94" s="87">
        <f t="shared" si="47"/>
        <v>0</v>
      </c>
      <c r="AL94" s="87">
        <f t="shared" si="47"/>
        <v>0</v>
      </c>
    </row>
    <row r="95" spans="1:38" x14ac:dyDescent="0.15">
      <c r="A95" s="86" t="s">
        <v>285</v>
      </c>
      <c r="B95" s="88" t="str">
        <f t="shared" si="52"/>
        <v/>
      </c>
      <c r="C95" s="88" t="str">
        <f t="shared" si="53"/>
        <v/>
      </c>
      <c r="D95" s="88">
        <f t="shared" si="54"/>
        <v>1.9796107069418811</v>
      </c>
      <c r="E95" s="88" t="str">
        <f t="shared" si="55"/>
        <v/>
      </c>
      <c r="F95" s="88" t="str">
        <f t="shared" si="55"/>
        <v/>
      </c>
      <c r="G95" s="88">
        <f t="shared" si="70"/>
        <v>1.5218361039447919</v>
      </c>
      <c r="H95" s="88" t="str">
        <f t="shared" si="71"/>
        <v/>
      </c>
      <c r="I95" s="88" t="str">
        <f t="shared" si="72"/>
        <v/>
      </c>
      <c r="J95" s="88">
        <f t="shared" si="72"/>
        <v>1.2916066921635254</v>
      </c>
      <c r="K95" s="88" t="str">
        <f t="shared" si="72"/>
        <v/>
      </c>
      <c r="L95" s="88" t="str">
        <f t="shared" si="72"/>
        <v/>
      </c>
      <c r="M95" s="88">
        <f t="shared" si="72"/>
        <v>0.52126809118526563</v>
      </c>
      <c r="N95" s="88" t="str">
        <f t="shared" si="56"/>
        <v/>
      </c>
      <c r="O95" s="88"/>
      <c r="P95" s="88">
        <f t="shared" si="57"/>
        <v>0.76852821662001014</v>
      </c>
      <c r="Q95" s="88" t="str">
        <f t="shared" si="58"/>
        <v/>
      </c>
      <c r="R95" s="88" t="str">
        <f t="shared" si="59"/>
        <v/>
      </c>
      <c r="S95" s="88">
        <f t="shared" si="60"/>
        <v>0.80454098265171992</v>
      </c>
      <c r="T95" s="88" t="str">
        <f t="shared" si="61"/>
        <v/>
      </c>
      <c r="U95" s="88" t="str">
        <f t="shared" si="62"/>
        <v/>
      </c>
      <c r="V95" s="88">
        <f t="shared" si="63"/>
        <v>0.79256888344181819</v>
      </c>
      <c r="W95" s="88" t="str">
        <f t="shared" si="64"/>
        <v/>
      </c>
      <c r="X95" s="88" t="str">
        <f t="shared" si="65"/>
        <v/>
      </c>
      <c r="Y95" s="88">
        <f t="shared" si="66"/>
        <v>0.2541387537923267</v>
      </c>
      <c r="Z95" s="87" t="str">
        <f t="shared" si="67"/>
        <v/>
      </c>
      <c r="AA95" s="87" t="str">
        <f t="shared" si="68"/>
        <v/>
      </c>
      <c r="AB95" s="87">
        <f t="shared" si="69"/>
        <v>2.3529205400000004</v>
      </c>
      <c r="AC95" s="87" t="str">
        <f t="shared" si="73"/>
        <v/>
      </c>
      <c r="AD95" s="87" t="str">
        <f t="shared" si="74"/>
        <v/>
      </c>
      <c r="AE95" s="87">
        <v>0.80555505000000005</v>
      </c>
      <c r="AF95" s="87" t="s">
        <v>345</v>
      </c>
      <c r="AG95" s="87"/>
      <c r="AH95" s="87">
        <f t="shared" si="47"/>
        <v>0</v>
      </c>
      <c r="AI95" s="87">
        <f t="shared" si="47"/>
        <v>0</v>
      </c>
      <c r="AJ95" s="87">
        <f t="shared" si="47"/>
        <v>0</v>
      </c>
      <c r="AK95" s="87">
        <f t="shared" si="47"/>
        <v>0</v>
      </c>
      <c r="AL95" s="87">
        <f t="shared" si="47"/>
        <v>0</v>
      </c>
    </row>
    <row r="96" spans="1:38" x14ac:dyDescent="0.15">
      <c r="A96" s="86" t="s">
        <v>286</v>
      </c>
      <c r="B96" s="88" t="str">
        <f t="shared" si="52"/>
        <v/>
      </c>
      <c r="C96" s="88" t="str">
        <f t="shared" si="53"/>
        <v/>
      </c>
      <c r="D96" s="88">
        <f t="shared" si="54"/>
        <v>3.5422436021964594</v>
      </c>
      <c r="E96" s="88" t="str">
        <f t="shared" si="55"/>
        <v/>
      </c>
      <c r="F96" s="88" t="str">
        <f t="shared" si="55"/>
        <v/>
      </c>
      <c r="G96" s="88">
        <f t="shared" si="70"/>
        <v>2.724840701843807</v>
      </c>
      <c r="H96" s="88" t="str">
        <f t="shared" si="71"/>
        <v/>
      </c>
      <c r="I96" s="88" t="str">
        <f t="shared" si="72"/>
        <v/>
      </c>
      <c r="J96" s="88">
        <f t="shared" si="72"/>
        <v>2.3106967084105854</v>
      </c>
      <c r="K96" s="88" t="str">
        <f t="shared" si="72"/>
        <v/>
      </c>
      <c r="L96" s="88" t="str">
        <f t="shared" si="72"/>
        <v/>
      </c>
      <c r="M96" s="88">
        <f t="shared" si="72"/>
        <v>0.92388067205464741</v>
      </c>
      <c r="N96" s="88" t="str">
        <f t="shared" si="56"/>
        <v/>
      </c>
      <c r="O96" s="88"/>
      <c r="P96" s="88">
        <f t="shared" si="57"/>
        <v>1.4196663922284347</v>
      </c>
      <c r="Q96" s="88" t="str">
        <f t="shared" si="58"/>
        <v/>
      </c>
      <c r="R96" s="88" t="str">
        <f t="shared" si="59"/>
        <v/>
      </c>
      <c r="S96" s="88">
        <f t="shared" si="60"/>
        <v>1.4495368757173719</v>
      </c>
      <c r="T96" s="88" t="str">
        <f t="shared" si="61"/>
        <v/>
      </c>
      <c r="U96" s="88" t="str">
        <f t="shared" si="62"/>
        <v/>
      </c>
      <c r="V96" s="88">
        <f t="shared" si="63"/>
        <v>1.4683412384339682</v>
      </c>
      <c r="W96" s="88" t="str">
        <f t="shared" si="64"/>
        <v/>
      </c>
      <c r="X96" s="88" t="str">
        <f t="shared" si="65"/>
        <v/>
      </c>
      <c r="Y96" s="88">
        <f t="shared" si="66"/>
        <v>0.48451051053753186</v>
      </c>
      <c r="Z96" s="87" t="str">
        <f t="shared" si="67"/>
        <v/>
      </c>
      <c r="AA96" s="87" t="str">
        <f t="shared" si="68"/>
        <v/>
      </c>
      <c r="AB96" s="87">
        <f t="shared" si="69"/>
        <v>4.3882177233333337</v>
      </c>
      <c r="AC96" s="87" t="str">
        <f t="shared" si="73"/>
        <v/>
      </c>
      <c r="AD96" s="87" t="str">
        <f t="shared" si="74"/>
        <v/>
      </c>
      <c r="AE96" s="87">
        <v>1.5270451066666666</v>
      </c>
      <c r="AF96" s="87" t="s">
        <v>345</v>
      </c>
      <c r="AG96" s="87"/>
      <c r="AH96" s="87">
        <f t="shared" si="47"/>
        <v>0</v>
      </c>
      <c r="AI96" s="87">
        <f t="shared" si="47"/>
        <v>0</v>
      </c>
      <c r="AJ96" s="87">
        <f t="shared" si="47"/>
        <v>0</v>
      </c>
      <c r="AK96" s="87">
        <f t="shared" si="47"/>
        <v>0</v>
      </c>
      <c r="AL96" s="87">
        <f t="shared" si="47"/>
        <v>0</v>
      </c>
    </row>
    <row r="97" spans="1:38" x14ac:dyDescent="0.15">
      <c r="A97" s="86" t="s">
        <v>77</v>
      </c>
      <c r="B97" s="88" t="str">
        <f t="shared" si="52"/>
        <v/>
      </c>
      <c r="C97" s="88" t="str">
        <f t="shared" si="53"/>
        <v/>
      </c>
      <c r="D97" s="88">
        <f t="shared" si="54"/>
        <v>20.914095482643326</v>
      </c>
      <c r="E97" s="88" t="str">
        <f t="shared" si="55"/>
        <v/>
      </c>
      <c r="F97" s="88" t="str">
        <f t="shared" si="55"/>
        <v/>
      </c>
      <c r="G97" s="88">
        <f t="shared" si="70"/>
        <v>15.689619550570503</v>
      </c>
      <c r="H97" s="88" t="str">
        <f t="shared" si="71"/>
        <v/>
      </c>
      <c r="I97" s="88" t="str">
        <f t="shared" si="72"/>
        <v/>
      </c>
      <c r="J97" s="88">
        <f t="shared" si="72"/>
        <v>13.058308345054774</v>
      </c>
      <c r="K97" s="88" t="str">
        <f t="shared" si="72"/>
        <v/>
      </c>
      <c r="L97" s="88" t="str">
        <f t="shared" si="72"/>
        <v/>
      </c>
      <c r="M97" s="88">
        <f t="shared" si="72"/>
        <v>5.2166470529304485</v>
      </c>
      <c r="N97" s="88" t="str">
        <f t="shared" si="56"/>
        <v/>
      </c>
      <c r="O97" s="88"/>
      <c r="P97" s="88">
        <f t="shared" si="57"/>
        <v>7.847540430435946</v>
      </c>
      <c r="Q97" s="88" t="str">
        <f t="shared" si="58"/>
        <v/>
      </c>
      <c r="R97" s="88" t="str">
        <f t="shared" si="59"/>
        <v/>
      </c>
      <c r="S97" s="88">
        <f t="shared" si="60"/>
        <v>7.8264165056908004</v>
      </c>
      <c r="T97" s="88" t="str">
        <f t="shared" si="61"/>
        <v/>
      </c>
      <c r="U97" s="88" t="str">
        <f t="shared" si="62"/>
        <v/>
      </c>
      <c r="V97" s="88">
        <f t="shared" si="63"/>
        <v>7.8354951957421379</v>
      </c>
      <c r="W97" s="88" t="str">
        <f t="shared" si="64"/>
        <v/>
      </c>
      <c r="X97" s="88" t="str">
        <f t="shared" si="65"/>
        <v/>
      </c>
      <c r="Y97" s="88">
        <f t="shared" si="66"/>
        <v>2.601775326293815</v>
      </c>
      <c r="Z97" s="87" t="str">
        <f t="shared" si="67"/>
        <v/>
      </c>
      <c r="AA97" s="87" t="str">
        <f t="shared" si="68"/>
        <v/>
      </c>
      <c r="AB97" s="87">
        <f t="shared" si="69"/>
        <v>23.256958670000003</v>
      </c>
      <c r="AC97" s="87" t="str">
        <f t="shared" si="73"/>
        <v/>
      </c>
      <c r="AD97" s="87" t="str">
        <f t="shared" si="74"/>
        <v/>
      </c>
      <c r="AE97" s="87">
        <v>7.751474616666667</v>
      </c>
      <c r="AF97" s="87" t="s">
        <v>345</v>
      </c>
      <c r="AG97" s="87"/>
      <c r="AH97" s="87">
        <f t="shared" si="47"/>
        <v>0</v>
      </c>
      <c r="AI97" s="87">
        <f t="shared" si="47"/>
        <v>0</v>
      </c>
      <c r="AJ97" s="87">
        <f t="shared" si="47"/>
        <v>0</v>
      </c>
      <c r="AK97" s="87">
        <f t="shared" si="47"/>
        <v>0</v>
      </c>
      <c r="AL97" s="87">
        <f t="shared" si="47"/>
        <v>0</v>
      </c>
    </row>
    <row r="98" spans="1:38" x14ac:dyDescent="0.15">
      <c r="A98" s="86" t="s">
        <v>82</v>
      </c>
      <c r="B98" s="88" t="str">
        <f t="shared" si="52"/>
        <v/>
      </c>
      <c r="C98" s="88" t="str">
        <f t="shared" si="53"/>
        <v/>
      </c>
      <c r="D98" s="88">
        <f t="shared" si="54"/>
        <v>291.94809505948905</v>
      </c>
      <c r="E98" s="88" t="str">
        <f t="shared" si="55"/>
        <v/>
      </c>
      <c r="F98" s="88" t="str">
        <f t="shared" si="55"/>
        <v/>
      </c>
      <c r="G98" s="88">
        <f t="shared" si="70"/>
        <v>222.34445873051391</v>
      </c>
      <c r="H98" s="88" t="str">
        <f t="shared" si="71"/>
        <v/>
      </c>
      <c r="I98" s="88" t="str">
        <f t="shared" si="72"/>
        <v/>
      </c>
      <c r="J98" s="88">
        <f t="shared" si="72"/>
        <v>187.15576431724443</v>
      </c>
      <c r="K98" s="88" t="str">
        <f t="shared" si="72"/>
        <v/>
      </c>
      <c r="L98" s="88" t="str">
        <f t="shared" si="72"/>
        <v/>
      </c>
      <c r="M98" s="88">
        <f t="shared" si="72"/>
        <v>75.210331576049683</v>
      </c>
      <c r="N98" s="88" t="str">
        <f t="shared" si="56"/>
        <v/>
      </c>
      <c r="O98" s="88"/>
      <c r="P98" s="88">
        <f t="shared" si="57"/>
        <v>110.91101266988487</v>
      </c>
      <c r="Q98" s="88" t="str">
        <f t="shared" si="58"/>
        <v/>
      </c>
      <c r="R98" s="88" t="str">
        <f t="shared" si="59"/>
        <v/>
      </c>
      <c r="S98" s="88">
        <f t="shared" si="60"/>
        <v>107.51195148104301</v>
      </c>
      <c r="T98" s="88" t="str">
        <f t="shared" si="61"/>
        <v/>
      </c>
      <c r="U98" s="88" t="str">
        <f t="shared" si="62"/>
        <v/>
      </c>
      <c r="V98" s="88">
        <f t="shared" si="63"/>
        <v>108.15928619557712</v>
      </c>
      <c r="W98" s="88" t="str">
        <f t="shared" si="64"/>
        <v/>
      </c>
      <c r="X98" s="88" t="str">
        <f t="shared" si="65"/>
        <v/>
      </c>
      <c r="Y98" s="88">
        <f t="shared" si="66"/>
        <v>36.364645242176515</v>
      </c>
      <c r="Z98" s="87" t="str">
        <f t="shared" si="67"/>
        <v/>
      </c>
      <c r="AA98" s="87" t="str">
        <f t="shared" si="68"/>
        <v/>
      </c>
      <c r="AB98" s="87">
        <f t="shared" si="69"/>
        <v>320.1809111500001</v>
      </c>
      <c r="AC98" s="87" t="str">
        <f t="shared" si="73"/>
        <v/>
      </c>
      <c r="AD98" s="87" t="str">
        <f t="shared" si="74"/>
        <v/>
      </c>
      <c r="AE98" s="87">
        <v>107.53545171</v>
      </c>
      <c r="AF98" s="87" t="s">
        <v>345</v>
      </c>
      <c r="AG98" s="87"/>
      <c r="AH98" s="87">
        <f t="shared" si="47"/>
        <v>0</v>
      </c>
      <c r="AI98" s="87">
        <f t="shared" si="47"/>
        <v>0</v>
      </c>
      <c r="AJ98" s="87">
        <f t="shared" si="47"/>
        <v>0</v>
      </c>
      <c r="AK98" s="87">
        <f t="shared" si="47"/>
        <v>0</v>
      </c>
      <c r="AL98" s="87">
        <f t="shared" si="47"/>
        <v>0</v>
      </c>
    </row>
    <row r="99" spans="1:38" x14ac:dyDescent="0.15">
      <c r="A99" s="86" t="s">
        <v>287</v>
      </c>
      <c r="B99" s="88" t="str">
        <f t="shared" si="52"/>
        <v/>
      </c>
      <c r="C99" s="88" t="str">
        <f t="shared" si="53"/>
        <v/>
      </c>
      <c r="D99" s="88">
        <f t="shared" si="54"/>
        <v>17.402159897421292</v>
      </c>
      <c r="E99" s="88" t="str">
        <f t="shared" si="55"/>
        <v/>
      </c>
      <c r="F99" s="88" t="str">
        <f t="shared" si="55"/>
        <v/>
      </c>
      <c r="G99" s="88">
        <f t="shared" si="70"/>
        <v>13.394392870421505</v>
      </c>
      <c r="H99" s="88" t="str">
        <f t="shared" si="71"/>
        <v/>
      </c>
      <c r="I99" s="88" t="str">
        <f t="shared" si="72"/>
        <v/>
      </c>
      <c r="J99" s="88">
        <f t="shared" si="72"/>
        <v>11.483726747639002</v>
      </c>
      <c r="K99" s="88" t="str">
        <f t="shared" si="72"/>
        <v/>
      </c>
      <c r="L99" s="88" t="str">
        <f t="shared" si="72"/>
        <v/>
      </c>
      <c r="M99" s="88">
        <f t="shared" si="72"/>
        <v>4.6086653041576406</v>
      </c>
      <c r="N99" s="88" t="str">
        <f t="shared" si="56"/>
        <v/>
      </c>
      <c r="O99" s="88"/>
      <c r="P99" s="88">
        <f t="shared" si="57"/>
        <v>6.7635165273836977</v>
      </c>
      <c r="Q99" s="88" t="str">
        <f t="shared" si="58"/>
        <v/>
      </c>
      <c r="R99" s="88" t="str">
        <f t="shared" si="59"/>
        <v/>
      </c>
      <c r="S99" s="88">
        <f t="shared" si="60"/>
        <v>6.9469730240289529</v>
      </c>
      <c r="T99" s="88" t="str">
        <f t="shared" si="61"/>
        <v/>
      </c>
      <c r="U99" s="88" t="str">
        <f t="shared" si="62"/>
        <v/>
      </c>
      <c r="V99" s="88">
        <f t="shared" si="63"/>
        <v>7.0782547380231335</v>
      </c>
      <c r="W99" s="88" t="str">
        <f t="shared" si="64"/>
        <v/>
      </c>
      <c r="X99" s="88" t="str">
        <f t="shared" si="65"/>
        <v/>
      </c>
      <c r="Y99" s="88">
        <f t="shared" si="66"/>
        <v>2.3387381956098241</v>
      </c>
      <c r="Z99" s="87" t="str">
        <f t="shared" si="67"/>
        <v/>
      </c>
      <c r="AA99" s="87" t="str">
        <f t="shared" si="68"/>
        <v/>
      </c>
      <c r="AB99" s="87">
        <f t="shared" si="69"/>
        <v>21.008089003333335</v>
      </c>
      <c r="AC99" s="87" t="str">
        <f t="shared" si="73"/>
        <v/>
      </c>
      <c r="AD99" s="87" t="str">
        <f t="shared" si="74"/>
        <v/>
      </c>
      <c r="AE99" s="87">
        <v>7.0886526666666674</v>
      </c>
      <c r="AF99" s="87" t="s">
        <v>345</v>
      </c>
      <c r="AG99" s="87"/>
      <c r="AH99" s="87">
        <f t="shared" si="47"/>
        <v>0</v>
      </c>
      <c r="AI99" s="87">
        <f t="shared" si="47"/>
        <v>0</v>
      </c>
      <c r="AJ99" s="87">
        <f t="shared" si="47"/>
        <v>0</v>
      </c>
      <c r="AK99" s="87">
        <f t="shared" si="47"/>
        <v>0</v>
      </c>
      <c r="AL99" s="87">
        <f t="shared" si="47"/>
        <v>0</v>
      </c>
    </row>
    <row r="100" spans="1:38" x14ac:dyDescent="0.15">
      <c r="A100" s="86" t="s">
        <v>81</v>
      </c>
      <c r="B100" s="88" t="str">
        <f t="shared" si="52"/>
        <v/>
      </c>
      <c r="C100" s="88" t="str">
        <f t="shared" si="53"/>
        <v/>
      </c>
      <c r="D100" s="88">
        <f t="shared" si="54"/>
        <v>85.823750866381729</v>
      </c>
      <c r="E100" s="88" t="str">
        <f t="shared" si="55"/>
        <v/>
      </c>
      <c r="F100" s="88" t="str">
        <f t="shared" si="55"/>
        <v/>
      </c>
      <c r="G100" s="88">
        <f t="shared" si="70"/>
        <v>65.389225758634282</v>
      </c>
      <c r="H100" s="88" t="str">
        <f t="shared" si="71"/>
        <v/>
      </c>
      <c r="I100" s="88" t="str">
        <f t="shared" si="72"/>
        <v/>
      </c>
      <c r="J100" s="88">
        <f t="shared" si="72"/>
        <v>54.698397599734562</v>
      </c>
      <c r="K100" s="88" t="str">
        <f t="shared" si="72"/>
        <v/>
      </c>
      <c r="L100" s="88" t="str">
        <f t="shared" si="72"/>
        <v/>
      </c>
      <c r="M100" s="88">
        <f t="shared" si="72"/>
        <v>21.891530538475479</v>
      </c>
      <c r="N100" s="88" t="str">
        <f t="shared" si="56"/>
        <v/>
      </c>
      <c r="O100" s="88"/>
      <c r="P100" s="88">
        <f t="shared" si="57"/>
        <v>31.798013946290421</v>
      </c>
      <c r="Q100" s="88" t="str">
        <f t="shared" si="58"/>
        <v/>
      </c>
      <c r="R100" s="88" t="str">
        <f t="shared" si="59"/>
        <v/>
      </c>
      <c r="S100" s="88">
        <f t="shared" si="60"/>
        <v>30.88887949779911</v>
      </c>
      <c r="T100" s="88" t="str">
        <f t="shared" si="61"/>
        <v/>
      </c>
      <c r="U100" s="88" t="str">
        <f t="shared" si="62"/>
        <v/>
      </c>
      <c r="V100" s="88">
        <f t="shared" si="63"/>
        <v>30.392049477165148</v>
      </c>
      <c r="W100" s="88" t="str">
        <f t="shared" si="64"/>
        <v/>
      </c>
      <c r="X100" s="88" t="str">
        <f t="shared" si="65"/>
        <v/>
      </c>
      <c r="Y100" s="88">
        <f t="shared" si="66"/>
        <v>10.06634603415981</v>
      </c>
      <c r="Z100" s="87" t="str">
        <f t="shared" si="67"/>
        <v/>
      </c>
      <c r="AA100" s="87" t="str">
        <f t="shared" si="68"/>
        <v/>
      </c>
      <c r="AB100" s="87">
        <f t="shared" si="69"/>
        <v>94.764298363333339</v>
      </c>
      <c r="AC100" s="87" t="str">
        <f t="shared" si="73"/>
        <v/>
      </c>
      <c r="AD100" s="87" t="str">
        <f t="shared" si="74"/>
        <v/>
      </c>
      <c r="AE100" s="87">
        <v>31.974240226666666</v>
      </c>
      <c r="AF100" s="87" t="s">
        <v>345</v>
      </c>
      <c r="AG100" s="87"/>
      <c r="AH100" s="87">
        <f t="shared" si="47"/>
        <v>0</v>
      </c>
      <c r="AI100" s="87">
        <f t="shared" si="47"/>
        <v>0</v>
      </c>
      <c r="AJ100" s="87">
        <f t="shared" si="47"/>
        <v>0</v>
      </c>
      <c r="AK100" s="87">
        <f t="shared" si="47"/>
        <v>0</v>
      </c>
      <c r="AL100" s="87">
        <f t="shared" si="47"/>
        <v>0</v>
      </c>
    </row>
    <row r="101" spans="1:38" x14ac:dyDescent="0.15">
      <c r="A101" s="86" t="s">
        <v>83</v>
      </c>
      <c r="B101" s="88" t="str">
        <f t="shared" si="52"/>
        <v/>
      </c>
      <c r="C101" s="88" t="str">
        <f t="shared" si="53"/>
        <v/>
      </c>
      <c r="D101" s="88">
        <f t="shared" si="54"/>
        <v>37701.888901769184</v>
      </c>
      <c r="E101" s="88" t="str">
        <f t="shared" si="55"/>
        <v/>
      </c>
      <c r="F101" s="88" t="str">
        <f t="shared" si="55"/>
        <v/>
      </c>
      <c r="G101" s="88">
        <f t="shared" si="70"/>
        <v>29036.113795119629</v>
      </c>
      <c r="H101" s="88" t="str">
        <f t="shared" si="71"/>
        <v/>
      </c>
      <c r="I101" s="88" t="str">
        <f t="shared" si="72"/>
        <v/>
      </c>
      <c r="J101" s="88">
        <f t="shared" si="72"/>
        <v>24589.450092725066</v>
      </c>
      <c r="K101" s="88" t="str">
        <f t="shared" si="72"/>
        <v/>
      </c>
      <c r="L101" s="88" t="str">
        <f t="shared" si="72"/>
        <v/>
      </c>
      <c r="M101" s="88">
        <f t="shared" si="72"/>
        <v>9717.9260436221975</v>
      </c>
      <c r="N101" s="88" t="str">
        <f t="shared" si="56"/>
        <v/>
      </c>
      <c r="O101" s="88"/>
      <c r="P101" s="88">
        <f t="shared" si="57"/>
        <v>14248.98766391666</v>
      </c>
      <c r="Q101" s="88" t="str">
        <f t="shared" si="58"/>
        <v/>
      </c>
      <c r="R101" s="88" t="str">
        <f t="shared" si="59"/>
        <v/>
      </c>
      <c r="S101" s="88">
        <f t="shared" si="60"/>
        <v>14163.921801060367</v>
      </c>
      <c r="T101" s="88" t="str">
        <f t="shared" si="61"/>
        <v/>
      </c>
      <c r="U101" s="88" t="str">
        <f t="shared" si="62"/>
        <v/>
      </c>
      <c r="V101" s="88">
        <f t="shared" si="63"/>
        <v>14094.417616364643</v>
      </c>
      <c r="W101" s="88" t="str">
        <f t="shared" si="64"/>
        <v/>
      </c>
      <c r="X101" s="88" t="str">
        <f t="shared" si="65"/>
        <v/>
      </c>
      <c r="Y101" s="88">
        <f t="shared" si="66"/>
        <v>4669.678782616259</v>
      </c>
      <c r="Z101" s="87" t="str">
        <f t="shared" si="67"/>
        <v/>
      </c>
      <c r="AA101" s="87" t="str">
        <f t="shared" si="68"/>
        <v/>
      </c>
      <c r="AB101" s="87">
        <f t="shared" si="69"/>
        <v>44403.525448993336</v>
      </c>
      <c r="AC101" s="87" t="str">
        <f t="shared" si="73"/>
        <v/>
      </c>
      <c r="AD101" s="87" t="str">
        <f t="shared" si="74"/>
        <v/>
      </c>
      <c r="AE101" s="87">
        <v>14926.762008136668</v>
      </c>
      <c r="AF101" s="87" t="s">
        <v>345</v>
      </c>
      <c r="AG101" s="87"/>
      <c r="AH101" s="87">
        <f t="shared" si="47"/>
        <v>0</v>
      </c>
      <c r="AI101" s="87">
        <f t="shared" si="47"/>
        <v>0</v>
      </c>
      <c r="AJ101" s="87">
        <f t="shared" si="47"/>
        <v>0</v>
      </c>
      <c r="AK101" s="87">
        <f t="shared" si="47"/>
        <v>0</v>
      </c>
      <c r="AL101" s="87">
        <f t="shared" si="47"/>
        <v>0</v>
      </c>
    </row>
    <row r="102" spans="1:38" x14ac:dyDescent="0.15">
      <c r="A102" s="86" t="s">
        <v>84</v>
      </c>
      <c r="B102" s="88" t="str">
        <f t="shared" si="52"/>
        <v/>
      </c>
      <c r="C102" s="88" t="str">
        <f t="shared" si="53"/>
        <v/>
      </c>
      <c r="D102" s="88">
        <f t="shared" si="54"/>
        <v>140.72382371179827</v>
      </c>
      <c r="E102" s="88" t="str">
        <f t="shared" si="55"/>
        <v/>
      </c>
      <c r="F102" s="88" t="str">
        <f t="shared" si="55"/>
        <v/>
      </c>
      <c r="G102" s="88">
        <f t="shared" si="70"/>
        <v>106.67286929408682</v>
      </c>
      <c r="H102" s="88" t="str">
        <f t="shared" si="71"/>
        <v/>
      </c>
      <c r="I102" s="88" t="str">
        <f t="shared" si="72"/>
        <v/>
      </c>
      <c r="J102" s="88">
        <f t="shared" si="72"/>
        <v>88.933733524244943</v>
      </c>
      <c r="K102" s="88" t="str">
        <f t="shared" si="72"/>
        <v/>
      </c>
      <c r="L102" s="88" t="str">
        <f t="shared" si="72"/>
        <v/>
      </c>
      <c r="M102" s="88">
        <f t="shared" si="72"/>
        <v>35.190380616139883</v>
      </c>
      <c r="N102" s="88" t="str">
        <f t="shared" si="56"/>
        <v/>
      </c>
      <c r="O102" s="88"/>
      <c r="P102" s="88">
        <f t="shared" si="57"/>
        <v>52.278060983776861</v>
      </c>
      <c r="Q102" s="88" t="str">
        <f t="shared" si="58"/>
        <v/>
      </c>
      <c r="R102" s="88" t="str">
        <f t="shared" si="59"/>
        <v/>
      </c>
      <c r="S102" s="88">
        <f t="shared" si="60"/>
        <v>51.68045146239325</v>
      </c>
      <c r="T102" s="88" t="str">
        <f t="shared" si="61"/>
        <v/>
      </c>
      <c r="U102" s="88" t="str">
        <f t="shared" si="62"/>
        <v/>
      </c>
      <c r="V102" s="88">
        <f t="shared" si="63"/>
        <v>51.417880765637221</v>
      </c>
      <c r="W102" s="88" t="str">
        <f t="shared" si="64"/>
        <v/>
      </c>
      <c r="X102" s="88" t="str">
        <f t="shared" si="65"/>
        <v/>
      </c>
      <c r="Y102" s="88">
        <f t="shared" si="66"/>
        <v>16.925977081824279</v>
      </c>
      <c r="Z102" s="87" t="str">
        <f t="shared" si="67"/>
        <v/>
      </c>
      <c r="AA102" s="87" t="str">
        <f t="shared" si="68"/>
        <v/>
      </c>
      <c r="AB102" s="87">
        <f t="shared" si="69"/>
        <v>148.93475561666662</v>
      </c>
      <c r="AC102" s="87" t="str">
        <f t="shared" si="73"/>
        <v/>
      </c>
      <c r="AD102" s="87" t="str">
        <f t="shared" si="74"/>
        <v/>
      </c>
      <c r="AE102" s="87">
        <v>50.453521420000008</v>
      </c>
      <c r="AF102" s="87" t="s">
        <v>345</v>
      </c>
      <c r="AG102" s="87"/>
      <c r="AH102" s="87">
        <f t="shared" si="47"/>
        <v>0</v>
      </c>
      <c r="AI102" s="87">
        <f t="shared" si="47"/>
        <v>0</v>
      </c>
      <c r="AJ102" s="87">
        <f t="shared" si="47"/>
        <v>0</v>
      </c>
      <c r="AK102" s="87">
        <f t="shared" si="47"/>
        <v>0</v>
      </c>
      <c r="AL102" s="87">
        <f t="shared" si="47"/>
        <v>0</v>
      </c>
    </row>
    <row r="103" spans="1:38" x14ac:dyDescent="0.15">
      <c r="A103" s="90" t="s">
        <v>86</v>
      </c>
      <c r="B103" s="88" t="str">
        <f t="shared" si="52"/>
        <v/>
      </c>
      <c r="C103" s="88" t="str">
        <f t="shared" si="53"/>
        <v/>
      </c>
      <c r="D103" s="88">
        <f t="shared" si="54"/>
        <v>3.5801828974918823</v>
      </c>
      <c r="E103" s="88" t="str">
        <f t="shared" si="55"/>
        <v/>
      </c>
      <c r="F103" s="88" t="str">
        <f t="shared" si="55"/>
        <v/>
      </c>
      <c r="G103" s="88">
        <f t="shared" si="70"/>
        <v>2.7231769208699821</v>
      </c>
      <c r="H103" s="88" t="str">
        <f t="shared" si="71"/>
        <v/>
      </c>
      <c r="I103" s="88" t="str">
        <f t="shared" si="72"/>
        <v/>
      </c>
      <c r="J103" s="88">
        <f t="shared" si="72"/>
        <v>2.2880977210041493</v>
      </c>
      <c r="K103" s="88" t="str">
        <f t="shared" si="72"/>
        <v/>
      </c>
      <c r="L103" s="88" t="str">
        <f t="shared" si="72"/>
        <v/>
      </c>
      <c r="M103" s="88">
        <f t="shared" si="72"/>
        <v>0.91495501596547968</v>
      </c>
      <c r="N103" s="88" t="str">
        <f t="shared" si="56"/>
        <v/>
      </c>
      <c r="O103" s="88"/>
      <c r="P103" s="88">
        <f t="shared" si="57"/>
        <v>1.3606022503384783</v>
      </c>
      <c r="Q103" s="88" t="str">
        <f t="shared" si="58"/>
        <v/>
      </c>
      <c r="R103" s="88" t="str">
        <f t="shared" si="59"/>
        <v/>
      </c>
      <c r="S103" s="88">
        <f t="shared" si="60"/>
        <v>1.3695359268703386</v>
      </c>
      <c r="T103" s="88" t="str">
        <f t="shared" si="61"/>
        <v/>
      </c>
      <c r="U103" s="88" t="str">
        <f t="shared" si="62"/>
        <v/>
      </c>
      <c r="V103" s="88">
        <f t="shared" si="63"/>
        <v>1.3707262095157471</v>
      </c>
      <c r="W103" s="88" t="str">
        <f t="shared" si="64"/>
        <v/>
      </c>
      <c r="X103" s="88" t="str">
        <f t="shared" si="65"/>
        <v/>
      </c>
      <c r="Y103" s="88">
        <f t="shared" si="66"/>
        <v>0.45234528131828261</v>
      </c>
      <c r="Z103" s="87" t="str">
        <f t="shared" si="67"/>
        <v/>
      </c>
      <c r="AA103" s="87" t="str">
        <f t="shared" si="68"/>
        <v/>
      </c>
      <c r="AB103" s="87">
        <f t="shared" si="69"/>
        <v>4.1725437033333339</v>
      </c>
      <c r="AC103" s="87" t="str">
        <f t="shared" si="73"/>
        <v/>
      </c>
      <c r="AD103" s="87" t="str">
        <f t="shared" si="74"/>
        <v/>
      </c>
      <c r="AE103" s="87">
        <v>1.4121241333333334</v>
      </c>
      <c r="AF103" s="87" t="s">
        <v>345</v>
      </c>
      <c r="AG103" s="87"/>
      <c r="AH103" s="87">
        <f t="shared" ref="AH103:AL118" si="75">AG103</f>
        <v>0</v>
      </c>
      <c r="AI103" s="87">
        <f t="shared" si="75"/>
        <v>0</v>
      </c>
      <c r="AJ103" s="87">
        <f t="shared" si="75"/>
        <v>0</v>
      </c>
      <c r="AK103" s="87">
        <f t="shared" si="75"/>
        <v>0</v>
      </c>
      <c r="AL103" s="87">
        <f t="shared" si="75"/>
        <v>0</v>
      </c>
    </row>
    <row r="104" spans="1:38" x14ac:dyDescent="0.15">
      <c r="A104" s="90" t="s">
        <v>288</v>
      </c>
      <c r="B104" s="88" t="str">
        <f t="shared" si="52"/>
        <v/>
      </c>
      <c r="C104" s="88" t="str">
        <f t="shared" si="53"/>
        <v/>
      </c>
      <c r="D104" s="88">
        <f t="shared" si="54"/>
        <v>21.424191433440765</v>
      </c>
      <c r="E104" s="88" t="str">
        <f t="shared" si="55"/>
        <v/>
      </c>
      <c r="F104" s="88" t="str">
        <f t="shared" si="55"/>
        <v/>
      </c>
      <c r="G104" s="88">
        <f t="shared" si="70"/>
        <v>16.042716937349756</v>
      </c>
      <c r="H104" s="88" t="str">
        <f t="shared" si="71"/>
        <v/>
      </c>
      <c r="I104" s="88" t="str">
        <f t="shared" si="72"/>
        <v/>
      </c>
      <c r="J104" s="88">
        <f t="shared" si="72"/>
        <v>13.190401083742293</v>
      </c>
      <c r="K104" s="88" t="str">
        <f t="shared" si="72"/>
        <v/>
      </c>
      <c r="L104" s="88" t="str">
        <f t="shared" si="72"/>
        <v/>
      </c>
      <c r="M104" s="88">
        <f t="shared" si="72"/>
        <v>5.2311772903480867</v>
      </c>
      <c r="N104" s="88" t="str">
        <f t="shared" si="56"/>
        <v/>
      </c>
      <c r="O104" s="88"/>
      <c r="P104" s="88">
        <f t="shared" si="57"/>
        <v>8.0828346994003386</v>
      </c>
      <c r="Q104" s="88" t="str">
        <f t="shared" si="58"/>
        <v/>
      </c>
      <c r="R104" s="88" t="str">
        <f t="shared" si="59"/>
        <v/>
      </c>
      <c r="S104" s="88">
        <f t="shared" si="60"/>
        <v>8.061734488130659</v>
      </c>
      <c r="T104" s="88" t="str">
        <f t="shared" si="61"/>
        <v/>
      </c>
      <c r="U104" s="88" t="str">
        <f t="shared" si="62"/>
        <v/>
      </c>
      <c r="V104" s="88">
        <f t="shared" si="63"/>
        <v>8.0703616043695643</v>
      </c>
      <c r="W104" s="88" t="str">
        <f t="shared" si="64"/>
        <v/>
      </c>
      <c r="X104" s="88" t="str">
        <f t="shared" si="65"/>
        <v/>
      </c>
      <c r="Y104" s="88">
        <f t="shared" si="66"/>
        <v>2.6799211458183332</v>
      </c>
      <c r="Z104" s="87" t="str">
        <f t="shared" si="67"/>
        <v/>
      </c>
      <c r="AA104" s="87" t="str">
        <f t="shared" si="68"/>
        <v/>
      </c>
      <c r="AB104" s="87">
        <f t="shared" si="69"/>
        <v>23.954212843333334</v>
      </c>
      <c r="AC104" s="87" t="str">
        <f t="shared" si="73"/>
        <v/>
      </c>
      <c r="AD104" s="87" t="str">
        <f t="shared" si="74"/>
        <v/>
      </c>
      <c r="AE104" s="87">
        <v>7.9831810700000005</v>
      </c>
      <c r="AF104" s="87" t="s">
        <v>345</v>
      </c>
      <c r="AG104" s="87"/>
      <c r="AH104" s="87">
        <f t="shared" si="75"/>
        <v>0</v>
      </c>
      <c r="AI104" s="87">
        <f t="shared" si="75"/>
        <v>0</v>
      </c>
      <c r="AJ104" s="87">
        <f t="shared" si="75"/>
        <v>0</v>
      </c>
      <c r="AK104" s="87">
        <f t="shared" si="75"/>
        <v>0</v>
      </c>
      <c r="AL104" s="87">
        <f t="shared" si="75"/>
        <v>0</v>
      </c>
    </row>
    <row r="105" spans="1:38" x14ac:dyDescent="0.15">
      <c r="A105" s="90" t="s">
        <v>85</v>
      </c>
      <c r="B105" s="88" t="str">
        <f t="shared" si="52"/>
        <v/>
      </c>
      <c r="C105" s="88" t="str">
        <f t="shared" si="53"/>
        <v/>
      </c>
      <c r="D105" s="88">
        <f t="shared" si="54"/>
        <v>60864.573569657958</v>
      </c>
      <c r="E105" s="88" t="str">
        <f t="shared" si="55"/>
        <v/>
      </c>
      <c r="F105" s="88" t="str">
        <f t="shared" si="55"/>
        <v/>
      </c>
      <c r="G105" s="88">
        <f t="shared" si="70"/>
        <v>45883.354819471802</v>
      </c>
      <c r="H105" s="88" t="str">
        <f t="shared" si="71"/>
        <v/>
      </c>
      <c r="I105" s="88" t="str">
        <f t="shared" si="72"/>
        <v/>
      </c>
      <c r="J105" s="88">
        <f t="shared" si="72"/>
        <v>38498.083561664687</v>
      </c>
      <c r="K105" s="88" t="str">
        <f t="shared" si="72"/>
        <v/>
      </c>
      <c r="L105" s="88" t="str">
        <f t="shared" si="72"/>
        <v/>
      </c>
      <c r="M105" s="88">
        <f t="shared" si="72"/>
        <v>15527.872849566984</v>
      </c>
      <c r="N105" s="88" t="str">
        <f t="shared" si="56"/>
        <v/>
      </c>
      <c r="O105" s="88"/>
      <c r="P105" s="88">
        <f t="shared" si="57"/>
        <v>23263.982963910192</v>
      </c>
      <c r="Q105" s="88" t="str">
        <f t="shared" si="58"/>
        <v/>
      </c>
      <c r="R105" s="88" t="str">
        <f t="shared" si="59"/>
        <v/>
      </c>
      <c r="S105" s="88">
        <f t="shared" si="60"/>
        <v>23257.187037674175</v>
      </c>
      <c r="T105" s="88" t="str">
        <f t="shared" si="61"/>
        <v/>
      </c>
      <c r="U105" s="88" t="str">
        <f t="shared" si="62"/>
        <v/>
      </c>
      <c r="V105" s="88">
        <f t="shared" si="63"/>
        <v>23193.249573059686</v>
      </c>
      <c r="W105" s="88" t="str">
        <f t="shared" si="64"/>
        <v/>
      </c>
      <c r="X105" s="88" t="str">
        <f t="shared" si="65"/>
        <v/>
      </c>
      <c r="Y105" s="88">
        <f t="shared" si="66"/>
        <v>7726.8769676750262</v>
      </c>
      <c r="Z105" s="87" t="str">
        <f t="shared" si="67"/>
        <v/>
      </c>
      <c r="AA105" s="87" t="str">
        <f t="shared" si="68"/>
        <v/>
      </c>
      <c r="AB105" s="87">
        <f t="shared" si="69"/>
        <v>69773.332256769994</v>
      </c>
      <c r="AC105" s="87" t="str">
        <f t="shared" si="73"/>
        <v/>
      </c>
      <c r="AD105" s="87" t="str">
        <f t="shared" si="74"/>
        <v/>
      </c>
      <c r="AE105" s="87">
        <v>23358.837633116666</v>
      </c>
      <c r="AF105" s="87" t="s">
        <v>345</v>
      </c>
      <c r="AG105" s="87"/>
      <c r="AH105" s="87">
        <f t="shared" si="75"/>
        <v>0</v>
      </c>
      <c r="AI105" s="87">
        <f t="shared" si="75"/>
        <v>0</v>
      </c>
      <c r="AJ105" s="87">
        <f t="shared" si="75"/>
        <v>0</v>
      </c>
      <c r="AK105" s="87">
        <f t="shared" si="75"/>
        <v>0</v>
      </c>
      <c r="AL105" s="87">
        <f t="shared" si="75"/>
        <v>0</v>
      </c>
    </row>
    <row r="106" spans="1:38" x14ac:dyDescent="0.15">
      <c r="A106" s="90" t="s">
        <v>87</v>
      </c>
      <c r="B106" s="88" t="str">
        <f>IF(MOD(B$4,3)=0,IF(ISNUMBER(B43),SUMIFS(A43:H43,A$3:H$3,B$3)/3,"n.a."),"")</f>
        <v/>
      </c>
      <c r="C106" s="88" t="str">
        <f t="shared" si="53"/>
        <v/>
      </c>
      <c r="D106" s="88">
        <f t="shared" si="54"/>
        <v>10.652804639912372</v>
      </c>
      <c r="E106" s="88" t="str">
        <f t="shared" si="55"/>
        <v/>
      </c>
      <c r="F106" s="88" t="str">
        <f t="shared" si="55"/>
        <v/>
      </c>
      <c r="G106" s="88">
        <f t="shared" si="70"/>
        <v>8.1374574737022147</v>
      </c>
      <c r="H106" s="88" t="str">
        <f t="shared" si="71"/>
        <v/>
      </c>
      <c r="I106" s="88" t="str">
        <f t="shared" si="72"/>
        <v/>
      </c>
      <c r="J106" s="88">
        <f t="shared" si="72"/>
        <v>6.9147448994459779</v>
      </c>
      <c r="K106" s="88" t="str">
        <f t="shared" si="72"/>
        <v/>
      </c>
      <c r="L106" s="88" t="str">
        <f t="shared" si="72"/>
        <v/>
      </c>
      <c r="M106" s="88">
        <f t="shared" si="72"/>
        <v>2.783971860359665</v>
      </c>
      <c r="N106" s="88" t="str">
        <f t="shared" si="56"/>
        <v/>
      </c>
      <c r="O106" s="88"/>
      <c r="P106" s="88">
        <f t="shared" si="57"/>
        <v>4.1214728497098561</v>
      </c>
      <c r="Q106" s="88" t="str">
        <f t="shared" si="58"/>
        <v/>
      </c>
      <c r="R106" s="88" t="str">
        <f t="shared" si="59"/>
        <v/>
      </c>
      <c r="S106" s="88">
        <f t="shared" si="60"/>
        <v>4.1568306743797407</v>
      </c>
      <c r="T106" s="88" t="str">
        <f t="shared" si="61"/>
        <v/>
      </c>
      <c r="U106" s="88" t="str">
        <f t="shared" si="62"/>
        <v/>
      </c>
      <c r="V106" s="88">
        <f t="shared" si="63"/>
        <v>4.1765918185743631</v>
      </c>
      <c r="W106" s="88" t="str">
        <f t="shared" si="64"/>
        <v/>
      </c>
      <c r="X106" s="88" t="str">
        <f t="shared" si="65"/>
        <v/>
      </c>
      <c r="Y106" s="88">
        <f t="shared" si="66"/>
        <v>1.3824929852266099</v>
      </c>
      <c r="Z106" s="87" t="str">
        <f t="shared" si="67"/>
        <v/>
      </c>
      <c r="AA106" s="87" t="str">
        <f t="shared" si="68"/>
        <v/>
      </c>
      <c r="AB106" s="87">
        <f t="shared" si="69"/>
        <v>12.760738453333333</v>
      </c>
      <c r="AC106" s="87" t="str">
        <f t="shared" si="73"/>
        <v/>
      </c>
      <c r="AD106" s="87" t="str">
        <f t="shared" si="74"/>
        <v/>
      </c>
      <c r="AE106" s="87">
        <v>4.3218596033333334</v>
      </c>
      <c r="AF106" s="87" t="s">
        <v>345</v>
      </c>
      <c r="AG106" s="87"/>
      <c r="AH106" s="87">
        <f t="shared" si="75"/>
        <v>0</v>
      </c>
      <c r="AI106" s="87">
        <f t="shared" si="75"/>
        <v>0</v>
      </c>
      <c r="AJ106" s="87">
        <f t="shared" si="75"/>
        <v>0</v>
      </c>
      <c r="AK106" s="87">
        <f t="shared" si="75"/>
        <v>0</v>
      </c>
      <c r="AL106" s="87">
        <f t="shared" si="75"/>
        <v>0</v>
      </c>
    </row>
    <row r="107" spans="1:38" x14ac:dyDescent="0.15">
      <c r="A107" s="90" t="s">
        <v>289</v>
      </c>
      <c r="B107" s="88" t="str">
        <f>IF(MOD(B$4,3)=0,IF(ISNUMBER(B44),SUMIFS(A44:H44,A$3:H$3,B$3)/3,"n.a."),"")</f>
        <v/>
      </c>
      <c r="C107" s="88" t="str">
        <f t="shared" si="53"/>
        <v/>
      </c>
      <c r="D107" s="88">
        <f t="shared" si="54"/>
        <v>3.4481131049478613</v>
      </c>
      <c r="E107" s="88" t="str">
        <f t="shared" si="55"/>
        <v/>
      </c>
      <c r="F107" s="88" t="str">
        <f t="shared" si="55"/>
        <v/>
      </c>
      <c r="G107" s="88">
        <f t="shared" si="70"/>
        <v>2.6074960444442787</v>
      </c>
      <c r="H107" s="88" t="str">
        <f t="shared" si="71"/>
        <v/>
      </c>
      <c r="I107" s="88" t="str">
        <f t="shared" si="72"/>
        <v/>
      </c>
      <c r="J107" s="88">
        <f t="shared" si="72"/>
        <v>2.1903003303364748</v>
      </c>
      <c r="K107" s="88" t="str">
        <f t="shared" si="72"/>
        <v/>
      </c>
      <c r="L107" s="88" t="str">
        <f t="shared" si="72"/>
        <v/>
      </c>
      <c r="M107" s="88">
        <f t="shared" si="72"/>
        <v>0.88716832798588319</v>
      </c>
      <c r="N107" s="88" t="str">
        <f t="shared" si="56"/>
        <v/>
      </c>
      <c r="O107" s="88"/>
      <c r="P107" s="88">
        <f t="shared" si="57"/>
        <v>1.3401688730942745</v>
      </c>
      <c r="Q107" s="88" t="str">
        <f t="shared" si="58"/>
        <v/>
      </c>
      <c r="R107" s="88" t="str">
        <f t="shared" si="59"/>
        <v/>
      </c>
      <c r="S107" s="88">
        <f t="shared" si="60"/>
        <v>1.322082940606645</v>
      </c>
      <c r="T107" s="88" t="str">
        <f t="shared" si="61"/>
        <v/>
      </c>
      <c r="U107" s="88" t="str">
        <f t="shared" si="62"/>
        <v/>
      </c>
      <c r="V107" s="88">
        <f t="shared" si="63"/>
        <v>1.3226459346219779</v>
      </c>
      <c r="W107" s="88" t="str">
        <f t="shared" si="64"/>
        <v/>
      </c>
      <c r="X107" s="88" t="str">
        <f t="shared" si="65"/>
        <v/>
      </c>
      <c r="Y107" s="88">
        <f t="shared" si="66"/>
        <v>0.43910756785696609</v>
      </c>
      <c r="Z107" s="87" t="str">
        <f t="shared" si="67"/>
        <v/>
      </c>
      <c r="AA107" s="87" t="str">
        <f t="shared" si="68"/>
        <v/>
      </c>
      <c r="AB107" s="87">
        <f t="shared" si="69"/>
        <v>4.0661916366666668</v>
      </c>
      <c r="AC107" s="87" t="str">
        <f t="shared" si="73"/>
        <v/>
      </c>
      <c r="AD107" s="87" t="str">
        <f t="shared" si="74"/>
        <v/>
      </c>
      <c r="AE107" s="87">
        <v>1.3866646600000001</v>
      </c>
      <c r="AF107" s="87" t="s">
        <v>345</v>
      </c>
      <c r="AG107" s="87"/>
      <c r="AH107" s="87">
        <f t="shared" si="75"/>
        <v>0</v>
      </c>
      <c r="AI107" s="87">
        <f t="shared" si="75"/>
        <v>0</v>
      </c>
      <c r="AJ107" s="87">
        <f t="shared" si="75"/>
        <v>0</v>
      </c>
      <c r="AK107" s="87">
        <f t="shared" si="75"/>
        <v>0</v>
      </c>
      <c r="AL107" s="87">
        <f t="shared" si="75"/>
        <v>0</v>
      </c>
    </row>
    <row r="108" spans="1:38" x14ac:dyDescent="0.15">
      <c r="A108" s="90" t="s">
        <v>290</v>
      </c>
      <c r="B108" s="88" t="str">
        <f t="shared" ref="B108" si="76">IF(MOD(B$4,3)=0,IF(ISNUMBER(B45),SUMIFS(A45:H45,A$3:H$3,B$3)/3,"n.a."),"")</f>
        <v/>
      </c>
      <c r="C108" s="88" t="str">
        <f t="shared" si="53"/>
        <v/>
      </c>
      <c r="D108" s="88">
        <f t="shared" si="54"/>
        <v>16.683265908951132</v>
      </c>
      <c r="E108" s="88" t="str">
        <f t="shared" si="55"/>
        <v/>
      </c>
      <c r="F108" s="88" t="str">
        <f t="shared" si="55"/>
        <v/>
      </c>
      <c r="G108" s="88">
        <f t="shared" si="70"/>
        <v>12.803438372835442</v>
      </c>
      <c r="H108" s="88" t="str">
        <f t="shared" si="71"/>
        <v/>
      </c>
      <c r="I108" s="88" t="str">
        <f t="shared" si="72"/>
        <v/>
      </c>
      <c r="J108" s="88">
        <f t="shared" si="72"/>
        <v>10.823445948893905</v>
      </c>
      <c r="K108" s="88" t="str">
        <f t="shared" si="72"/>
        <v/>
      </c>
      <c r="L108" s="88" t="str">
        <f t="shared" si="72"/>
        <v/>
      </c>
      <c r="M108" s="88">
        <f t="shared" si="72"/>
        <v>4.3738458818980659</v>
      </c>
      <c r="N108" s="88" t="str">
        <f t="shared" si="56"/>
        <v/>
      </c>
      <c r="O108" s="88"/>
      <c r="P108" s="88">
        <f t="shared" si="57"/>
        <v>6.6405327644158403</v>
      </c>
      <c r="Q108" s="88" t="str">
        <f t="shared" si="58"/>
        <v/>
      </c>
      <c r="R108" s="88" t="str">
        <f t="shared" si="59"/>
        <v/>
      </c>
      <c r="S108" s="88">
        <f t="shared" si="60"/>
        <v>6.6571971108425645</v>
      </c>
      <c r="T108" s="88" t="str">
        <f t="shared" si="61"/>
        <v/>
      </c>
      <c r="U108" s="88" t="str">
        <f t="shared" si="62"/>
        <v/>
      </c>
      <c r="V108" s="88">
        <f t="shared" si="63"/>
        <v>6.7673170682882384</v>
      </c>
      <c r="W108" s="88" t="str">
        <f t="shared" si="64"/>
        <v/>
      </c>
      <c r="X108" s="88" t="str">
        <f t="shared" si="65"/>
        <v/>
      </c>
      <c r="Y108" s="88">
        <f t="shared" si="66"/>
        <v>2.2411297421892695</v>
      </c>
      <c r="Z108" s="87" t="str">
        <f t="shared" si="67"/>
        <v/>
      </c>
      <c r="AA108" s="87" t="str">
        <f t="shared" si="68"/>
        <v/>
      </c>
      <c r="AB108" s="87">
        <f t="shared" si="69"/>
        <v>19.587747066666665</v>
      </c>
      <c r="AC108" s="87" t="str">
        <f t="shared" si="73"/>
        <v/>
      </c>
      <c r="AD108" s="87" t="str">
        <f t="shared" si="74"/>
        <v/>
      </c>
      <c r="AE108" s="87">
        <v>6.777719696666666</v>
      </c>
      <c r="AF108" s="87" t="s">
        <v>345</v>
      </c>
      <c r="AG108" s="87"/>
      <c r="AH108" s="87">
        <f t="shared" si="75"/>
        <v>0</v>
      </c>
      <c r="AI108" s="87">
        <f t="shared" si="75"/>
        <v>0</v>
      </c>
      <c r="AJ108" s="87">
        <f t="shared" si="75"/>
        <v>0</v>
      </c>
      <c r="AK108" s="87">
        <f t="shared" si="75"/>
        <v>0</v>
      </c>
      <c r="AL108" s="87">
        <f t="shared" si="75"/>
        <v>0</v>
      </c>
    </row>
    <row r="109" spans="1:38" x14ac:dyDescent="0.15">
      <c r="A109" s="90" t="s">
        <v>291</v>
      </c>
      <c r="B109" s="88" t="str">
        <f>IF(MOD(B$4,3)=0,IF(ISNUMBER(B46),SUMIFS(A46:H46,A$3:H$3,B$3)/3,"n.a."),"")</f>
        <v/>
      </c>
      <c r="C109" s="88" t="str">
        <f t="shared" si="53"/>
        <v/>
      </c>
      <c r="D109" s="88">
        <f t="shared" si="54"/>
        <v>2.5961819078669883</v>
      </c>
      <c r="E109" s="88" t="str">
        <f t="shared" si="55"/>
        <v/>
      </c>
      <c r="F109" s="88" t="str">
        <f t="shared" si="55"/>
        <v/>
      </c>
      <c r="G109" s="88">
        <f t="shared" si="70"/>
        <v>1.9773031671406294</v>
      </c>
      <c r="H109" s="88" t="str">
        <f t="shared" si="71"/>
        <v/>
      </c>
      <c r="I109" s="88" t="str">
        <f t="shared" si="72"/>
        <v/>
      </c>
      <c r="J109" s="88">
        <f t="shared" si="72"/>
        <v>1.6476486511993509</v>
      </c>
      <c r="K109" s="88" t="str">
        <f t="shared" si="72"/>
        <v/>
      </c>
      <c r="L109" s="88" t="str">
        <f t="shared" si="72"/>
        <v/>
      </c>
      <c r="M109" s="88">
        <f t="shared" si="72"/>
        <v>0.66429149294970546</v>
      </c>
      <c r="N109" s="88" t="str">
        <f t="shared" si="56"/>
        <v/>
      </c>
      <c r="O109" s="88"/>
      <c r="P109" s="88">
        <f t="shared" si="57"/>
        <v>1.0061991017268175</v>
      </c>
      <c r="Q109" s="88" t="str">
        <f t="shared" si="58"/>
        <v/>
      </c>
      <c r="R109" s="88" t="str">
        <f t="shared" si="59"/>
        <v/>
      </c>
      <c r="S109" s="88">
        <f t="shared" si="60"/>
        <v>0.98501627304655959</v>
      </c>
      <c r="T109" s="88" t="str">
        <f t="shared" si="61"/>
        <v/>
      </c>
      <c r="U109" s="88" t="str">
        <f t="shared" si="62"/>
        <v/>
      </c>
      <c r="V109" s="88">
        <f t="shared" si="63"/>
        <v>0.99256807710777595</v>
      </c>
      <c r="W109" s="88" t="str">
        <f t="shared" si="64"/>
        <v/>
      </c>
      <c r="X109" s="88" t="str">
        <f t="shared" si="65"/>
        <v/>
      </c>
      <c r="Y109" s="88">
        <f t="shared" si="66"/>
        <v>0.32768852156621031</v>
      </c>
      <c r="Z109" s="87" t="str">
        <f t="shared" si="67"/>
        <v/>
      </c>
      <c r="AA109" s="87" t="str">
        <f t="shared" ref="AA109:AA111" si="77">IF(MOD(AA$4,3)=0,IF(ISNUMBER(AA46),SUMIFS(AA46:AH46,AA$3:AH$3,AA$3)/3,"n.a."),"")</f>
        <v/>
      </c>
      <c r="AB109" s="87">
        <f t="shared" si="69"/>
        <v>2.8083539800000001</v>
      </c>
      <c r="AC109" s="87" t="str">
        <f t="shared" si="73"/>
        <v/>
      </c>
      <c r="AD109" s="87" t="str">
        <f t="shared" si="74"/>
        <v/>
      </c>
      <c r="AE109" s="87">
        <v>0.96418836333333335</v>
      </c>
      <c r="AF109" s="87" t="s">
        <v>345</v>
      </c>
      <c r="AG109" s="87"/>
      <c r="AH109" s="87">
        <f t="shared" si="75"/>
        <v>0</v>
      </c>
      <c r="AI109" s="87">
        <f t="shared" si="75"/>
        <v>0</v>
      </c>
      <c r="AJ109" s="87">
        <f t="shared" si="75"/>
        <v>0</v>
      </c>
      <c r="AK109" s="87">
        <f t="shared" si="75"/>
        <v>0</v>
      </c>
      <c r="AL109" s="87">
        <f t="shared" si="75"/>
        <v>0</v>
      </c>
    </row>
    <row r="110" spans="1:38" x14ac:dyDescent="0.15">
      <c r="A110" s="90" t="s">
        <v>292</v>
      </c>
      <c r="B110" s="88" t="str">
        <f>IF(MOD(B$4,3)=0,IF(ISNUMBER(B47),SUMIFS(A47:H47,A$3:H$3,B$3)/3,"n.a."),"")</f>
        <v/>
      </c>
      <c r="C110" s="88" t="str">
        <f t="shared" si="53"/>
        <v/>
      </c>
      <c r="D110" s="88">
        <f t="shared" si="54"/>
        <v>23.043778484100169</v>
      </c>
      <c r="E110" s="88" t="str">
        <f t="shared" si="55"/>
        <v/>
      </c>
      <c r="F110" s="88" t="str">
        <f t="shared" si="55"/>
        <v/>
      </c>
      <c r="G110" s="88">
        <f t="shared" si="70"/>
        <v>17.813155251046386</v>
      </c>
      <c r="H110" s="88" t="str">
        <f t="shared" si="71"/>
        <v/>
      </c>
      <c r="I110" s="88" t="str">
        <f t="shared" si="72"/>
        <v/>
      </c>
      <c r="J110" s="88">
        <f t="shared" si="72"/>
        <v>15.047708088942089</v>
      </c>
      <c r="K110" s="88" t="str">
        <f t="shared" si="72"/>
        <v/>
      </c>
      <c r="L110" s="88" t="str">
        <f t="shared" si="72"/>
        <v/>
      </c>
      <c r="M110" s="88">
        <f t="shared" si="72"/>
        <v>6.0270897466783779</v>
      </c>
      <c r="N110" s="88" t="str">
        <f t="shared" si="56"/>
        <v/>
      </c>
      <c r="O110" s="88"/>
      <c r="P110" s="88">
        <f t="shared" si="57"/>
        <v>9.4056364757853359</v>
      </c>
      <c r="Q110" s="88" t="str">
        <f t="shared" si="58"/>
        <v/>
      </c>
      <c r="R110" s="88" t="str">
        <f t="shared" si="59"/>
        <v/>
      </c>
      <c r="S110" s="88">
        <f t="shared" si="60"/>
        <v>9.4905431841565928</v>
      </c>
      <c r="T110" s="88" t="str">
        <f t="shared" si="61"/>
        <v/>
      </c>
      <c r="U110" s="88" t="str">
        <f t="shared" si="62"/>
        <v/>
      </c>
      <c r="V110" s="88">
        <f t="shared" si="63"/>
        <v>9.7104844600651941</v>
      </c>
      <c r="W110" s="88" t="str">
        <f t="shared" si="64"/>
        <v/>
      </c>
      <c r="X110" s="88" t="str">
        <f t="shared" si="65"/>
        <v/>
      </c>
      <c r="Y110" s="88">
        <f t="shared" si="66"/>
        <v>3.1441376590227761</v>
      </c>
      <c r="Z110" s="87" t="str">
        <f t="shared" si="67"/>
        <v/>
      </c>
      <c r="AA110" s="87" t="str">
        <f t="shared" si="77"/>
        <v/>
      </c>
      <c r="AB110" s="87">
        <f t="shared" si="69"/>
        <v>27.588891223333334</v>
      </c>
      <c r="AC110" s="87" t="str">
        <f t="shared" si="73"/>
        <v/>
      </c>
      <c r="AD110" s="87" t="str">
        <f t="shared" si="74"/>
        <v/>
      </c>
      <c r="AE110" s="87">
        <v>9.6880827966666683</v>
      </c>
      <c r="AF110" s="87" t="s">
        <v>345</v>
      </c>
      <c r="AG110" s="87"/>
      <c r="AH110" s="87">
        <f t="shared" si="75"/>
        <v>0</v>
      </c>
      <c r="AI110" s="87">
        <f t="shared" si="75"/>
        <v>0</v>
      </c>
      <c r="AJ110" s="87">
        <f t="shared" si="75"/>
        <v>0</v>
      </c>
      <c r="AK110" s="87">
        <f t="shared" si="75"/>
        <v>0</v>
      </c>
      <c r="AL110" s="87">
        <f t="shared" si="75"/>
        <v>0</v>
      </c>
    </row>
    <row r="111" spans="1:38" x14ac:dyDescent="0.15">
      <c r="A111" s="91" t="s">
        <v>293</v>
      </c>
      <c r="B111" s="93" t="str">
        <f>IF(MOD(B$4,3)=0,IF(ISNUMBER(B48),SUMIFS(A48:H48,A$3:H$3,B$3)/3,"n.a."),"")</f>
        <v/>
      </c>
      <c r="C111" s="93" t="str">
        <f t="shared" si="53"/>
        <v/>
      </c>
      <c r="D111" s="93">
        <f t="shared" si="54"/>
        <v>79.522763459057217</v>
      </c>
      <c r="E111" s="93" t="str">
        <f t="shared" si="55"/>
        <v/>
      </c>
      <c r="F111" s="93" t="str">
        <f t="shared" si="55"/>
        <v/>
      </c>
      <c r="G111" s="93">
        <f t="shared" si="70"/>
        <v>60.522057973865934</v>
      </c>
      <c r="H111" s="93" t="str">
        <f t="shared" si="71"/>
        <v/>
      </c>
      <c r="I111" s="93" t="str">
        <f t="shared" si="72"/>
        <v/>
      </c>
      <c r="J111" s="93">
        <f t="shared" si="72"/>
        <v>50.87818480504351</v>
      </c>
      <c r="K111" s="93" t="str">
        <f t="shared" si="72"/>
        <v/>
      </c>
      <c r="L111" s="93" t="str">
        <f t="shared" si="72"/>
        <v/>
      </c>
      <c r="M111" s="93">
        <f t="shared" si="72"/>
        <v>20.541444991691865</v>
      </c>
      <c r="N111" s="93" t="str">
        <f t="shared" si="56"/>
        <v/>
      </c>
      <c r="O111" s="93"/>
      <c r="P111" s="93">
        <f t="shared" si="57"/>
        <v>30.994804637559394</v>
      </c>
      <c r="Q111" s="93" t="str">
        <f t="shared" si="58"/>
        <v/>
      </c>
      <c r="R111" s="93" t="str">
        <f t="shared" si="59"/>
        <v/>
      </c>
      <c r="S111" s="93">
        <f t="shared" si="60"/>
        <v>31.250056100870964</v>
      </c>
      <c r="T111" s="93" t="str">
        <f t="shared" si="61"/>
        <v/>
      </c>
      <c r="U111" s="93" t="str">
        <f t="shared" si="62"/>
        <v/>
      </c>
      <c r="V111" s="93">
        <f t="shared" si="63"/>
        <v>30.754607624911255</v>
      </c>
      <c r="W111" s="93" t="str">
        <f t="shared" si="64"/>
        <v/>
      </c>
      <c r="X111" s="93" t="str">
        <f t="shared" si="65"/>
        <v/>
      </c>
      <c r="Y111" s="93">
        <f t="shared" si="66"/>
        <v>10.091911265418334</v>
      </c>
      <c r="Z111" s="92" t="str">
        <f t="shared" si="67"/>
        <v/>
      </c>
      <c r="AA111" s="92" t="str">
        <f t="shared" si="77"/>
        <v/>
      </c>
      <c r="AB111" s="92">
        <f t="shared" si="69"/>
        <v>88.997150586666677</v>
      </c>
      <c r="AC111" s="92" t="str">
        <f t="shared" si="73"/>
        <v/>
      </c>
      <c r="AD111" s="92" t="str">
        <f t="shared" si="74"/>
        <v/>
      </c>
      <c r="AE111" s="92">
        <v>29.899037666666668</v>
      </c>
      <c r="AF111" s="92" t="s">
        <v>345</v>
      </c>
      <c r="AG111" s="92"/>
      <c r="AH111" s="92">
        <f t="shared" si="75"/>
        <v>0</v>
      </c>
      <c r="AI111" s="92">
        <f t="shared" si="75"/>
        <v>0</v>
      </c>
      <c r="AJ111" s="92">
        <f t="shared" si="75"/>
        <v>0</v>
      </c>
      <c r="AK111" s="92">
        <f t="shared" si="75"/>
        <v>0</v>
      </c>
      <c r="AL111" s="92">
        <f t="shared" si="75"/>
        <v>0</v>
      </c>
    </row>
    <row r="112" spans="1:38" x14ac:dyDescent="0.15"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94"/>
      <c r="AA112" s="94"/>
      <c r="AB112" s="94"/>
      <c r="AC112" s="94"/>
      <c r="AD112" s="94"/>
      <c r="AE112" s="94"/>
      <c r="AF112" s="94"/>
      <c r="AG112" s="94"/>
      <c r="AH112" s="94">
        <f t="shared" si="75"/>
        <v>0</v>
      </c>
      <c r="AI112" s="94">
        <f t="shared" si="75"/>
        <v>0</v>
      </c>
      <c r="AJ112" s="94">
        <f t="shared" si="75"/>
        <v>0</v>
      </c>
      <c r="AK112" s="94">
        <f t="shared" si="75"/>
        <v>0</v>
      </c>
      <c r="AL112" s="94">
        <f t="shared" si="75"/>
        <v>0</v>
      </c>
    </row>
    <row r="113" spans="1:38" ht="40.5" x14ac:dyDescent="0.15">
      <c r="A113" s="95" t="s">
        <v>298</v>
      </c>
      <c r="B113" s="97" t="s">
        <v>300</v>
      </c>
      <c r="C113" s="97" t="s">
        <v>300</v>
      </c>
      <c r="D113" s="97" t="s">
        <v>300</v>
      </c>
      <c r="E113" s="97" t="s">
        <v>300</v>
      </c>
      <c r="F113" s="97" t="s">
        <v>300</v>
      </c>
      <c r="G113" s="97" t="s">
        <v>300</v>
      </c>
      <c r="H113" s="97" t="s">
        <v>300</v>
      </c>
      <c r="I113" s="97" t="s">
        <v>300</v>
      </c>
      <c r="J113" s="97" t="s">
        <v>300</v>
      </c>
      <c r="K113" s="97" t="s">
        <v>300</v>
      </c>
      <c r="L113" s="97" t="s">
        <v>300</v>
      </c>
      <c r="M113" s="97" t="s">
        <v>300</v>
      </c>
      <c r="N113" s="97" t="s">
        <v>300</v>
      </c>
      <c r="O113" s="97" t="s">
        <v>300</v>
      </c>
      <c r="P113" s="97" t="s">
        <v>300</v>
      </c>
      <c r="Q113" s="97" t="s">
        <v>300</v>
      </c>
      <c r="R113" s="97" t="s">
        <v>300</v>
      </c>
      <c r="S113" s="97" t="s">
        <v>300</v>
      </c>
      <c r="T113" s="97" t="s">
        <v>300</v>
      </c>
      <c r="U113" s="97" t="s">
        <v>300</v>
      </c>
      <c r="V113" s="97" t="s">
        <v>300</v>
      </c>
      <c r="W113" s="97" t="s">
        <v>300</v>
      </c>
      <c r="X113" s="97" t="s">
        <v>300</v>
      </c>
      <c r="Y113" s="97" t="s">
        <v>300</v>
      </c>
      <c r="Z113" s="96" t="s">
        <v>299</v>
      </c>
      <c r="AA113" s="96" t="s">
        <v>299</v>
      </c>
      <c r="AB113" s="96" t="s">
        <v>299</v>
      </c>
      <c r="AC113" s="96" t="s">
        <v>299</v>
      </c>
      <c r="AD113" s="96" t="s">
        <v>299</v>
      </c>
      <c r="AE113" s="96" t="s">
        <v>344</v>
      </c>
      <c r="AF113" s="96" t="s">
        <v>346</v>
      </c>
      <c r="AG113" s="96" t="s">
        <v>346</v>
      </c>
      <c r="AH113" s="96" t="str">
        <f t="shared" si="75"/>
        <v>2021-2025 Plan Rate
[Use the month end rate May 2020]</v>
      </c>
      <c r="AI113" s="96" t="str">
        <f t="shared" si="75"/>
        <v>2021-2025 Plan Rate
[Use the month end rate May 2020]</v>
      </c>
      <c r="AJ113" s="96" t="str">
        <f t="shared" si="75"/>
        <v>2021-2025 Plan Rate
[Use the month end rate May 2020]</v>
      </c>
      <c r="AK113" s="96" t="str">
        <f t="shared" si="75"/>
        <v>2021-2025 Plan Rate
[Use the month end rate May 2020]</v>
      </c>
      <c r="AL113" s="96" t="str">
        <f t="shared" si="75"/>
        <v>2021-2025 Plan Rate
[Use the month end rate May 2020]</v>
      </c>
    </row>
    <row r="114" spans="1:38" x14ac:dyDescent="0.15">
      <c r="A114" s="98" t="s">
        <v>284</v>
      </c>
      <c r="B114" s="100">
        <v>0.85778006519128502</v>
      </c>
      <c r="C114" s="100">
        <v>0.85778006519128502</v>
      </c>
      <c r="D114" s="100">
        <v>0.85778006519128502</v>
      </c>
      <c r="E114" s="100">
        <v>0.85778006519128502</v>
      </c>
      <c r="F114" s="100">
        <v>0.85778006519128502</v>
      </c>
      <c r="G114" s="100">
        <v>0.85778006519128502</v>
      </c>
      <c r="H114" s="100">
        <v>0.85778006519128502</v>
      </c>
      <c r="I114" s="100">
        <v>0.85778006519128502</v>
      </c>
      <c r="J114" s="100">
        <v>0.85778006519128502</v>
      </c>
      <c r="K114" s="100">
        <v>0.85778006519128502</v>
      </c>
      <c r="L114" s="100">
        <v>0.85778006519128502</v>
      </c>
      <c r="M114" s="100">
        <v>0.85778006519128502</v>
      </c>
      <c r="N114" s="100">
        <v>0.85778006519128502</v>
      </c>
      <c r="O114" s="100">
        <v>0.85778006519128502</v>
      </c>
      <c r="P114" s="100">
        <v>0.85778006519128502</v>
      </c>
      <c r="Q114" s="100">
        <v>0.85778006519128502</v>
      </c>
      <c r="R114" s="100">
        <v>0.85778006519128502</v>
      </c>
      <c r="S114" s="100">
        <v>0.85778006519128502</v>
      </c>
      <c r="T114" s="100">
        <v>0.85778006519128502</v>
      </c>
      <c r="U114" s="100">
        <v>0.85778006519128502</v>
      </c>
      <c r="V114" s="100">
        <v>0.85778006519128502</v>
      </c>
      <c r="W114" s="100">
        <v>0.85778006519128502</v>
      </c>
      <c r="X114" s="100">
        <v>0.85778006519128502</v>
      </c>
      <c r="Y114" s="100">
        <v>0.85778006519128502</v>
      </c>
      <c r="Z114" s="99">
        <v>0.87873462214411258</v>
      </c>
      <c r="AA114" s="99">
        <v>0.87873462214411258</v>
      </c>
      <c r="AB114" s="99">
        <v>0.87873462214411258</v>
      </c>
      <c r="AC114" s="99">
        <v>0.87873462214411258</v>
      </c>
      <c r="AD114" s="99">
        <v>0.87873462214411258</v>
      </c>
      <c r="AE114" s="99">
        <v>0.87873462214411258</v>
      </c>
      <c r="AF114" s="99">
        <v>0.90077916999999996</v>
      </c>
      <c r="AG114" s="99">
        <v>0.90077916999999996</v>
      </c>
      <c r="AH114" s="99">
        <f t="shared" si="75"/>
        <v>0.90077916999999996</v>
      </c>
      <c r="AI114" s="99">
        <f t="shared" si="75"/>
        <v>0.90077916999999996</v>
      </c>
      <c r="AJ114" s="99">
        <f t="shared" si="75"/>
        <v>0.90077916999999996</v>
      </c>
      <c r="AK114" s="99">
        <f t="shared" si="75"/>
        <v>0.90077916999999996</v>
      </c>
      <c r="AL114" s="99">
        <f t="shared" si="75"/>
        <v>0.90077916999999996</v>
      </c>
    </row>
    <row r="115" spans="1:38" x14ac:dyDescent="0.15">
      <c r="A115" s="101" t="s">
        <v>283</v>
      </c>
      <c r="B115" s="103">
        <v>1</v>
      </c>
      <c r="C115" s="103">
        <v>1</v>
      </c>
      <c r="D115" s="103">
        <v>1</v>
      </c>
      <c r="E115" s="103">
        <v>1</v>
      </c>
      <c r="F115" s="103">
        <v>1</v>
      </c>
      <c r="G115" s="103">
        <v>1</v>
      </c>
      <c r="H115" s="103">
        <v>1</v>
      </c>
      <c r="I115" s="103">
        <v>1</v>
      </c>
      <c r="J115" s="103">
        <v>1</v>
      </c>
      <c r="K115" s="103">
        <v>1</v>
      </c>
      <c r="L115" s="103">
        <v>1</v>
      </c>
      <c r="M115" s="103">
        <v>1</v>
      </c>
      <c r="N115" s="103">
        <v>1</v>
      </c>
      <c r="O115" s="103">
        <v>1</v>
      </c>
      <c r="P115" s="103">
        <v>1</v>
      </c>
      <c r="Q115" s="103">
        <v>1</v>
      </c>
      <c r="R115" s="103">
        <v>1</v>
      </c>
      <c r="S115" s="103">
        <v>1</v>
      </c>
      <c r="T115" s="103">
        <v>1</v>
      </c>
      <c r="U115" s="103">
        <v>1</v>
      </c>
      <c r="V115" s="103">
        <v>1</v>
      </c>
      <c r="W115" s="103">
        <v>1</v>
      </c>
      <c r="X115" s="103">
        <v>1</v>
      </c>
      <c r="Y115" s="103">
        <v>1</v>
      </c>
      <c r="Z115" s="102">
        <v>1</v>
      </c>
      <c r="AA115" s="102">
        <v>1</v>
      </c>
      <c r="AB115" s="102">
        <v>1</v>
      </c>
      <c r="AC115" s="102">
        <v>1</v>
      </c>
      <c r="AD115" s="102">
        <v>1</v>
      </c>
      <c r="AE115" s="102">
        <v>1</v>
      </c>
      <c r="AF115" s="102">
        <v>1</v>
      </c>
      <c r="AG115" s="102">
        <v>1</v>
      </c>
      <c r="AH115" s="102">
        <f t="shared" si="75"/>
        <v>1</v>
      </c>
      <c r="AI115" s="102">
        <f t="shared" si="75"/>
        <v>1</v>
      </c>
      <c r="AJ115" s="102">
        <f t="shared" si="75"/>
        <v>1</v>
      </c>
      <c r="AK115" s="102">
        <f t="shared" si="75"/>
        <v>1</v>
      </c>
      <c r="AL115" s="102">
        <f t="shared" si="75"/>
        <v>1</v>
      </c>
    </row>
    <row r="116" spans="1:38" x14ac:dyDescent="0.15">
      <c r="A116" s="101" t="s">
        <v>285</v>
      </c>
      <c r="B116" s="103">
        <v>0.76003602676273807</v>
      </c>
      <c r="C116" s="103">
        <v>0.76003602676273807</v>
      </c>
      <c r="D116" s="103">
        <v>0.76003602676273807</v>
      </c>
      <c r="E116" s="103">
        <v>0.76003602676273807</v>
      </c>
      <c r="F116" s="103">
        <v>0.76003602676273807</v>
      </c>
      <c r="G116" s="103">
        <v>0.76003602676273807</v>
      </c>
      <c r="H116" s="103">
        <v>0.76003602676273807</v>
      </c>
      <c r="I116" s="103">
        <v>0.76003602676273807</v>
      </c>
      <c r="J116" s="103">
        <v>0.76003602676273807</v>
      </c>
      <c r="K116" s="103">
        <v>0.76003602676273807</v>
      </c>
      <c r="L116" s="103">
        <v>0.76003602676273807</v>
      </c>
      <c r="M116" s="103">
        <v>0.76003602676273807</v>
      </c>
      <c r="N116" s="103">
        <v>0.76003602676273807</v>
      </c>
      <c r="O116" s="103">
        <v>0.76003602676273807</v>
      </c>
      <c r="P116" s="103">
        <v>0.76003602676273807</v>
      </c>
      <c r="Q116" s="103">
        <v>0.76003602676273807</v>
      </c>
      <c r="R116" s="103">
        <v>0.76003602676273807</v>
      </c>
      <c r="S116" s="103">
        <v>0.76003602676273807</v>
      </c>
      <c r="T116" s="103">
        <v>0.76003602676273807</v>
      </c>
      <c r="U116" s="103">
        <v>0.76003602676273807</v>
      </c>
      <c r="V116" s="103">
        <v>0.76003602676273807</v>
      </c>
      <c r="W116" s="103">
        <v>0.76003602676273807</v>
      </c>
      <c r="X116" s="103">
        <v>0.76003602676273807</v>
      </c>
      <c r="Y116" s="103">
        <v>0.76003602676273807</v>
      </c>
      <c r="Z116" s="102">
        <v>0.78782952548330409</v>
      </c>
      <c r="AA116" s="102">
        <v>0.78782952548330409</v>
      </c>
      <c r="AB116" s="102">
        <v>0.78782952548330409</v>
      </c>
      <c r="AC116" s="102">
        <v>0.78782952548330409</v>
      </c>
      <c r="AD116" s="102">
        <v>0.78782952548330409</v>
      </c>
      <c r="AE116" s="102">
        <v>0.78782952548330409</v>
      </c>
      <c r="AF116" s="102">
        <v>0.81188601000000005</v>
      </c>
      <c r="AG116" s="102">
        <v>0.81188601000000005</v>
      </c>
      <c r="AH116" s="102">
        <f t="shared" si="75"/>
        <v>0.81188601000000005</v>
      </c>
      <c r="AI116" s="102">
        <f t="shared" si="75"/>
        <v>0.81188601000000005</v>
      </c>
      <c r="AJ116" s="102">
        <f t="shared" si="75"/>
        <v>0.81188601000000005</v>
      </c>
      <c r="AK116" s="102">
        <f t="shared" si="75"/>
        <v>0.81188601000000005</v>
      </c>
      <c r="AL116" s="102">
        <f t="shared" si="75"/>
        <v>0.81188601000000005</v>
      </c>
    </row>
    <row r="117" spans="1:38" x14ac:dyDescent="0.15">
      <c r="A117" s="101" t="s">
        <v>286</v>
      </c>
      <c r="B117" s="103">
        <v>1.3541773889174815</v>
      </c>
      <c r="C117" s="103">
        <v>1.3541773889174815</v>
      </c>
      <c r="D117" s="103">
        <v>1.3541773889174815</v>
      </c>
      <c r="E117" s="103">
        <v>1.3541773889174815</v>
      </c>
      <c r="F117" s="103">
        <v>1.3541773889174815</v>
      </c>
      <c r="G117" s="103">
        <v>1.3541773889174815</v>
      </c>
      <c r="H117" s="103">
        <v>1.3541773889174815</v>
      </c>
      <c r="I117" s="103">
        <v>1.3541773889174815</v>
      </c>
      <c r="J117" s="103">
        <v>1.3541773889174815</v>
      </c>
      <c r="K117" s="103">
        <v>1.3541773889174815</v>
      </c>
      <c r="L117" s="103">
        <v>1.3541773889174815</v>
      </c>
      <c r="M117" s="103">
        <v>1.3541773889174815</v>
      </c>
      <c r="N117" s="103">
        <v>1.3541773889174815</v>
      </c>
      <c r="O117" s="103">
        <v>1.3541773889174815</v>
      </c>
      <c r="P117" s="103">
        <v>1.3541773889174815</v>
      </c>
      <c r="Q117" s="103">
        <v>1.3541773889174815</v>
      </c>
      <c r="R117" s="103">
        <v>1.3541773889174815</v>
      </c>
      <c r="S117" s="103">
        <v>1.3541773889174815</v>
      </c>
      <c r="T117" s="103">
        <v>1.3541773889174815</v>
      </c>
      <c r="U117" s="103">
        <v>1.3541773889174815</v>
      </c>
      <c r="V117" s="103">
        <v>1.3541773889174815</v>
      </c>
      <c r="W117" s="103">
        <v>1.3541773889174815</v>
      </c>
      <c r="X117" s="103">
        <v>1.3541773889174815</v>
      </c>
      <c r="Y117" s="103">
        <v>1.3541773889174815</v>
      </c>
      <c r="Z117" s="102">
        <v>1.4274165202108966</v>
      </c>
      <c r="AA117" s="102">
        <v>1.4274165202108966</v>
      </c>
      <c r="AB117" s="102">
        <v>1.4274165202108966</v>
      </c>
      <c r="AC117" s="102">
        <v>1.4274165202108966</v>
      </c>
      <c r="AD117" s="102">
        <v>1.4274165202108966</v>
      </c>
      <c r="AE117" s="102">
        <v>1.4274165202108966</v>
      </c>
      <c r="AF117" s="102">
        <v>1.5029683599999999</v>
      </c>
      <c r="AG117" s="102">
        <v>1.5029683599999999</v>
      </c>
      <c r="AH117" s="102">
        <f t="shared" si="75"/>
        <v>1.5029683599999999</v>
      </c>
      <c r="AI117" s="102">
        <f t="shared" si="75"/>
        <v>1.5029683599999999</v>
      </c>
      <c r="AJ117" s="102">
        <f t="shared" si="75"/>
        <v>1.5029683599999999</v>
      </c>
      <c r="AK117" s="102">
        <f t="shared" si="75"/>
        <v>1.5029683599999999</v>
      </c>
      <c r="AL117" s="102">
        <f t="shared" si="75"/>
        <v>1.5029683599999999</v>
      </c>
    </row>
    <row r="118" spans="1:38" x14ac:dyDescent="0.15">
      <c r="A118" s="101" t="s">
        <v>77</v>
      </c>
      <c r="B118" s="103">
        <v>7.845942700291646</v>
      </c>
      <c r="C118" s="103">
        <v>7.845942700291646</v>
      </c>
      <c r="D118" s="103">
        <v>7.845942700291646</v>
      </c>
      <c r="E118" s="103">
        <v>7.845942700291646</v>
      </c>
      <c r="F118" s="103">
        <v>7.845942700291646</v>
      </c>
      <c r="G118" s="103">
        <v>7.845942700291646</v>
      </c>
      <c r="H118" s="103">
        <v>7.845942700291646</v>
      </c>
      <c r="I118" s="103">
        <v>7.845942700291646</v>
      </c>
      <c r="J118" s="103">
        <v>7.845942700291646</v>
      </c>
      <c r="K118" s="103">
        <v>7.845942700291646</v>
      </c>
      <c r="L118" s="103">
        <v>7.845942700291646</v>
      </c>
      <c r="M118" s="103">
        <v>7.845942700291646</v>
      </c>
      <c r="N118" s="103">
        <v>7.845942700291646</v>
      </c>
      <c r="O118" s="103">
        <v>7.845942700291646</v>
      </c>
      <c r="P118" s="103">
        <v>7.845942700291646</v>
      </c>
      <c r="Q118" s="103">
        <v>7.845942700291646</v>
      </c>
      <c r="R118" s="103">
        <v>7.845942700291646</v>
      </c>
      <c r="S118" s="103">
        <v>7.845942700291646</v>
      </c>
      <c r="T118" s="103">
        <v>7.845942700291646</v>
      </c>
      <c r="U118" s="103">
        <v>7.845942700291646</v>
      </c>
      <c r="V118" s="103">
        <v>7.845942700291646</v>
      </c>
      <c r="W118" s="103">
        <v>7.845942700291646</v>
      </c>
      <c r="X118" s="103">
        <v>7.845942700291646</v>
      </c>
      <c r="Y118" s="103">
        <v>7.845942700291646</v>
      </c>
      <c r="Z118" s="102">
        <v>7.80896309314587</v>
      </c>
      <c r="AA118" s="102">
        <v>7.80896309314587</v>
      </c>
      <c r="AB118" s="102">
        <v>7.80896309314587</v>
      </c>
      <c r="AC118" s="102">
        <v>7.80896309314587</v>
      </c>
      <c r="AD118" s="102">
        <v>7.80896309314587</v>
      </c>
      <c r="AE118" s="102">
        <v>7.80896309314587</v>
      </c>
      <c r="AF118" s="102">
        <v>7.75314002</v>
      </c>
      <c r="AG118" s="102">
        <v>7.75314002</v>
      </c>
      <c r="AH118" s="102">
        <f t="shared" si="75"/>
        <v>7.75314002</v>
      </c>
      <c r="AI118" s="102">
        <f t="shared" si="75"/>
        <v>7.75314002</v>
      </c>
      <c r="AJ118" s="102">
        <f t="shared" si="75"/>
        <v>7.75314002</v>
      </c>
      <c r="AK118" s="102">
        <f t="shared" si="75"/>
        <v>7.75314002</v>
      </c>
      <c r="AL118" s="102">
        <f t="shared" si="75"/>
        <v>7.75314002</v>
      </c>
    </row>
    <row r="119" spans="1:38" x14ac:dyDescent="0.15">
      <c r="A119" s="101" t="s">
        <v>82</v>
      </c>
      <c r="B119" s="105">
        <v>110.68793961228342</v>
      </c>
      <c r="C119" s="105">
        <v>110.68793961228342</v>
      </c>
      <c r="D119" s="105">
        <v>110.68793961228342</v>
      </c>
      <c r="E119" s="105">
        <v>110.68793961228342</v>
      </c>
      <c r="F119" s="105">
        <v>110.68793961228342</v>
      </c>
      <c r="G119" s="105">
        <v>110.68793961228342</v>
      </c>
      <c r="H119" s="105">
        <v>110.68793961228342</v>
      </c>
      <c r="I119" s="105">
        <v>110.68793961228342</v>
      </c>
      <c r="J119" s="105">
        <v>110.68793961228342</v>
      </c>
      <c r="K119" s="105">
        <v>110.68793961228342</v>
      </c>
      <c r="L119" s="105">
        <v>110.68793961228342</v>
      </c>
      <c r="M119" s="105">
        <v>110.68793961228342</v>
      </c>
      <c r="N119" s="105">
        <v>110.68793961228342</v>
      </c>
      <c r="O119" s="105">
        <v>110.68793961228342</v>
      </c>
      <c r="P119" s="105">
        <v>110.68793961228342</v>
      </c>
      <c r="Q119" s="105">
        <v>110.68793961228342</v>
      </c>
      <c r="R119" s="105">
        <v>110.68793961228342</v>
      </c>
      <c r="S119" s="105">
        <v>110.68793961228342</v>
      </c>
      <c r="T119" s="105">
        <v>110.68793961228342</v>
      </c>
      <c r="U119" s="105">
        <v>110.68793961228342</v>
      </c>
      <c r="V119" s="105">
        <v>110.68793961228342</v>
      </c>
      <c r="W119" s="105">
        <v>110.68793961228342</v>
      </c>
      <c r="X119" s="105">
        <v>110.68793961228342</v>
      </c>
      <c r="Y119" s="105">
        <v>110.68793961228342</v>
      </c>
      <c r="Z119" s="104">
        <v>107.7328646748682</v>
      </c>
      <c r="AA119" s="104">
        <v>107.7328646748682</v>
      </c>
      <c r="AB119" s="104">
        <v>107.7328646748682</v>
      </c>
      <c r="AC119" s="104">
        <v>107.7328646748682</v>
      </c>
      <c r="AD119" s="104">
        <v>107.7328646748682</v>
      </c>
      <c r="AE119" s="104">
        <v>107.7328646748682</v>
      </c>
      <c r="AF119" s="104">
        <v>107.20411660000001</v>
      </c>
      <c r="AG119" s="104">
        <v>107.20411660000001</v>
      </c>
      <c r="AH119" s="104">
        <f t="shared" ref="AH119:AL129" si="78">AG119</f>
        <v>107.20411660000001</v>
      </c>
      <c r="AI119" s="104">
        <f t="shared" si="78"/>
        <v>107.20411660000001</v>
      </c>
      <c r="AJ119" s="104">
        <f t="shared" si="78"/>
        <v>107.20411660000001</v>
      </c>
      <c r="AK119" s="104">
        <f t="shared" si="78"/>
        <v>107.20411660000001</v>
      </c>
      <c r="AL119" s="104">
        <f t="shared" si="78"/>
        <v>107.20411660000001</v>
      </c>
    </row>
    <row r="120" spans="1:38" x14ac:dyDescent="0.15">
      <c r="A120" s="101" t="s">
        <v>287</v>
      </c>
      <c r="B120" s="103">
        <v>6.6194887630811463</v>
      </c>
      <c r="C120" s="103">
        <v>6.6194887630811463</v>
      </c>
      <c r="D120" s="103">
        <v>6.6194887630811463</v>
      </c>
      <c r="E120" s="103">
        <v>6.6194887630811463</v>
      </c>
      <c r="F120" s="103">
        <v>6.6194887630811463</v>
      </c>
      <c r="G120" s="103">
        <v>6.6194887630811463</v>
      </c>
      <c r="H120" s="103">
        <v>6.6194887630811463</v>
      </c>
      <c r="I120" s="103">
        <v>6.6194887630811463</v>
      </c>
      <c r="J120" s="103">
        <v>6.6194887630811463</v>
      </c>
      <c r="K120" s="103">
        <v>6.6194887630811463</v>
      </c>
      <c r="L120" s="103">
        <v>6.6194887630811463</v>
      </c>
      <c r="M120" s="103">
        <v>6.6194887630811463</v>
      </c>
      <c r="N120" s="103">
        <v>6.6194887630811463</v>
      </c>
      <c r="O120" s="103">
        <v>6.6194887630811463</v>
      </c>
      <c r="P120" s="103">
        <v>6.6194887630811463</v>
      </c>
      <c r="Q120" s="103">
        <v>6.6194887630811463</v>
      </c>
      <c r="R120" s="103">
        <v>6.6194887630811463</v>
      </c>
      <c r="S120" s="103">
        <v>6.6194887630811463</v>
      </c>
      <c r="T120" s="103">
        <v>6.6194887630811463</v>
      </c>
      <c r="U120" s="103">
        <v>6.6194887630811463</v>
      </c>
      <c r="V120" s="103">
        <v>6.6194887630811463</v>
      </c>
      <c r="W120" s="103">
        <v>6.6194887630811463</v>
      </c>
      <c r="X120" s="103">
        <v>6.6194887630811463</v>
      </c>
      <c r="Y120" s="103">
        <v>6.6194887630811463</v>
      </c>
      <c r="Z120" s="102">
        <v>6.8703866432337444</v>
      </c>
      <c r="AA120" s="102">
        <v>6.8703866432337444</v>
      </c>
      <c r="AB120" s="102">
        <v>6.8703866432337444</v>
      </c>
      <c r="AC120" s="102">
        <v>6.8703866432337444</v>
      </c>
      <c r="AD120" s="102">
        <v>6.8703866432337444</v>
      </c>
      <c r="AE120" s="102">
        <v>6.8703866432337444</v>
      </c>
      <c r="AF120" s="102">
        <v>7.14796283</v>
      </c>
      <c r="AG120" s="102">
        <v>7.14796283</v>
      </c>
      <c r="AH120" s="102">
        <f t="shared" si="78"/>
        <v>7.14796283</v>
      </c>
      <c r="AI120" s="102">
        <f t="shared" si="78"/>
        <v>7.14796283</v>
      </c>
      <c r="AJ120" s="102">
        <f t="shared" si="78"/>
        <v>7.14796283</v>
      </c>
      <c r="AK120" s="102">
        <f t="shared" si="78"/>
        <v>7.14796283</v>
      </c>
      <c r="AL120" s="102">
        <f t="shared" si="78"/>
        <v>7.14796283</v>
      </c>
    </row>
    <row r="121" spans="1:38" x14ac:dyDescent="0.15">
      <c r="A121" s="101" t="s">
        <v>81</v>
      </c>
      <c r="B121" s="103">
        <v>33.080288214101905</v>
      </c>
      <c r="C121" s="103">
        <v>33.080288214101905</v>
      </c>
      <c r="D121" s="103">
        <v>33.080288214101905</v>
      </c>
      <c r="E121" s="103">
        <v>33.080288214101905</v>
      </c>
      <c r="F121" s="103">
        <v>33.080288214101905</v>
      </c>
      <c r="G121" s="103">
        <v>33.080288214101905</v>
      </c>
      <c r="H121" s="103">
        <v>33.080288214101905</v>
      </c>
      <c r="I121" s="103">
        <v>33.080288214101905</v>
      </c>
      <c r="J121" s="103">
        <v>33.080288214101905</v>
      </c>
      <c r="K121" s="103">
        <v>33.080288214101905</v>
      </c>
      <c r="L121" s="103">
        <v>33.080288214101905</v>
      </c>
      <c r="M121" s="103">
        <v>33.080288214101905</v>
      </c>
      <c r="N121" s="103">
        <v>33.080288214101905</v>
      </c>
      <c r="O121" s="103">
        <v>33.080288214101905</v>
      </c>
      <c r="P121" s="103">
        <v>33.080288214101905</v>
      </c>
      <c r="Q121" s="103">
        <v>33.080288214101905</v>
      </c>
      <c r="R121" s="103">
        <v>33.080288214101905</v>
      </c>
      <c r="S121" s="103">
        <v>33.080288214101905</v>
      </c>
      <c r="T121" s="103">
        <v>33.080288214101905</v>
      </c>
      <c r="U121" s="103">
        <v>33.080288214101905</v>
      </c>
      <c r="V121" s="103">
        <v>33.080288214101905</v>
      </c>
      <c r="W121" s="103">
        <v>33.080288214101905</v>
      </c>
      <c r="X121" s="103">
        <v>33.080288214101905</v>
      </c>
      <c r="Y121" s="103">
        <v>33.080288214101905</v>
      </c>
      <c r="Z121" s="102">
        <v>30.665202108963094</v>
      </c>
      <c r="AA121" s="102">
        <v>30.665202108963094</v>
      </c>
      <c r="AB121" s="102">
        <v>30.665202108963094</v>
      </c>
      <c r="AC121" s="102">
        <v>30.665202108963094</v>
      </c>
      <c r="AD121" s="102">
        <v>30.665202108963094</v>
      </c>
      <c r="AE121" s="102">
        <v>30.665202108963094</v>
      </c>
      <c r="AF121" s="102">
        <v>31.815723330000001</v>
      </c>
      <c r="AG121" s="102">
        <v>31.815723330000001</v>
      </c>
      <c r="AH121" s="102">
        <f t="shared" si="78"/>
        <v>31.815723330000001</v>
      </c>
      <c r="AI121" s="102">
        <f t="shared" si="78"/>
        <v>31.815723330000001</v>
      </c>
      <c r="AJ121" s="102">
        <f t="shared" si="78"/>
        <v>31.815723330000001</v>
      </c>
      <c r="AK121" s="102">
        <f t="shared" si="78"/>
        <v>31.815723330000001</v>
      </c>
      <c r="AL121" s="102">
        <f t="shared" si="78"/>
        <v>31.815723330000001</v>
      </c>
    </row>
    <row r="122" spans="1:38" x14ac:dyDescent="0.15">
      <c r="A122" s="101" t="s">
        <v>83</v>
      </c>
      <c r="B122" s="103">
        <v>14285.503516898269</v>
      </c>
      <c r="C122" s="103">
        <v>14285.503516898269</v>
      </c>
      <c r="D122" s="103">
        <v>14285.503516898269</v>
      </c>
      <c r="E122" s="103">
        <v>14285.503516898269</v>
      </c>
      <c r="F122" s="103">
        <v>14285.503516898269</v>
      </c>
      <c r="G122" s="103">
        <v>14285.503516898269</v>
      </c>
      <c r="H122" s="103">
        <v>14285.503516898269</v>
      </c>
      <c r="I122" s="103">
        <v>14285.503516898269</v>
      </c>
      <c r="J122" s="103">
        <v>14285.503516898269</v>
      </c>
      <c r="K122" s="103">
        <v>14285.503516898269</v>
      </c>
      <c r="L122" s="103">
        <v>14285.503516898269</v>
      </c>
      <c r="M122" s="103">
        <v>14285.503516898269</v>
      </c>
      <c r="N122" s="103">
        <v>14285.503516898269</v>
      </c>
      <c r="O122" s="103">
        <v>14285.503516898269</v>
      </c>
      <c r="P122" s="103">
        <v>14285.503516898269</v>
      </c>
      <c r="Q122" s="103">
        <v>14285.503516898269</v>
      </c>
      <c r="R122" s="103">
        <v>14285.503516898269</v>
      </c>
      <c r="S122" s="103">
        <v>14285.503516898269</v>
      </c>
      <c r="T122" s="103">
        <v>14285.503516898269</v>
      </c>
      <c r="U122" s="103">
        <v>14285.503516898269</v>
      </c>
      <c r="V122" s="103">
        <v>14285.503516898269</v>
      </c>
      <c r="W122" s="103">
        <v>14285.503516898269</v>
      </c>
      <c r="X122" s="103">
        <v>14285.503516898269</v>
      </c>
      <c r="Y122" s="103">
        <v>14285.503516898269</v>
      </c>
      <c r="Z122" s="102">
        <v>14132.996485061512</v>
      </c>
      <c r="AA122" s="102">
        <v>14132.996485061512</v>
      </c>
      <c r="AB122" s="102">
        <v>14132.996485061512</v>
      </c>
      <c r="AC122" s="102">
        <v>14132.996485061512</v>
      </c>
      <c r="AD122" s="102">
        <v>14132.996485061512</v>
      </c>
      <c r="AE122" s="102">
        <v>14132.996485061512</v>
      </c>
      <c r="AF122" s="102">
        <v>14616</v>
      </c>
      <c r="AG122" s="102">
        <v>14616</v>
      </c>
      <c r="AH122" s="102">
        <f t="shared" si="78"/>
        <v>14616</v>
      </c>
      <c r="AI122" s="102">
        <f t="shared" si="78"/>
        <v>14616</v>
      </c>
      <c r="AJ122" s="102">
        <f t="shared" si="78"/>
        <v>14616</v>
      </c>
      <c r="AK122" s="102">
        <f t="shared" si="78"/>
        <v>14616</v>
      </c>
      <c r="AL122" s="102">
        <f t="shared" si="78"/>
        <v>14616</v>
      </c>
    </row>
    <row r="123" spans="1:38" x14ac:dyDescent="0.15">
      <c r="A123" s="101" t="s">
        <v>84</v>
      </c>
      <c r="B123" s="103">
        <v>53.33161777320295</v>
      </c>
      <c r="C123" s="103">
        <v>53.33161777320295</v>
      </c>
      <c r="D123" s="103">
        <v>53.33161777320295</v>
      </c>
      <c r="E123" s="103">
        <v>53.33161777320295</v>
      </c>
      <c r="F123" s="103">
        <v>53.33161777320295</v>
      </c>
      <c r="G123" s="103">
        <v>53.33161777320295</v>
      </c>
      <c r="H123" s="103">
        <v>53.33161777320295</v>
      </c>
      <c r="I123" s="103">
        <v>53.33161777320295</v>
      </c>
      <c r="J123" s="103">
        <v>53.33161777320295</v>
      </c>
      <c r="K123" s="103">
        <v>53.33161777320295</v>
      </c>
      <c r="L123" s="103">
        <v>53.33161777320295</v>
      </c>
      <c r="M123" s="103">
        <v>53.33161777320295</v>
      </c>
      <c r="N123" s="103">
        <v>53.33161777320295</v>
      </c>
      <c r="O123" s="103">
        <v>53.33161777320295</v>
      </c>
      <c r="P123" s="103">
        <v>53.33161777320295</v>
      </c>
      <c r="Q123" s="103">
        <v>53.33161777320295</v>
      </c>
      <c r="R123" s="103">
        <v>53.33161777320295</v>
      </c>
      <c r="S123" s="103">
        <v>53.33161777320295</v>
      </c>
      <c r="T123" s="103">
        <v>53.33161777320295</v>
      </c>
      <c r="U123" s="103">
        <v>53.33161777320295</v>
      </c>
      <c r="V123" s="103">
        <v>53.33161777320295</v>
      </c>
      <c r="W123" s="103">
        <v>53.33161777320295</v>
      </c>
      <c r="X123" s="103">
        <v>53.33161777320295</v>
      </c>
      <c r="Y123" s="103">
        <v>53.33161777320295</v>
      </c>
      <c r="Z123" s="102">
        <v>51.260984182776809</v>
      </c>
      <c r="AA123" s="102">
        <v>51.260984182776809</v>
      </c>
      <c r="AB123" s="102">
        <v>51.260984182776809</v>
      </c>
      <c r="AC123" s="102">
        <v>51.260984182776809</v>
      </c>
      <c r="AD123" s="102">
        <v>51.260984182776809</v>
      </c>
      <c r="AE123" s="102">
        <v>51.260984182776809</v>
      </c>
      <c r="AF123" s="102">
        <v>50.609848679999999</v>
      </c>
      <c r="AG123" s="102">
        <v>50.609848679999999</v>
      </c>
      <c r="AH123" s="102">
        <f t="shared" si="78"/>
        <v>50.609848679999999</v>
      </c>
      <c r="AI123" s="102">
        <f t="shared" si="78"/>
        <v>50.609848679999999</v>
      </c>
      <c r="AJ123" s="102">
        <f t="shared" si="78"/>
        <v>50.609848679999999</v>
      </c>
      <c r="AK123" s="102">
        <f t="shared" si="78"/>
        <v>50.609848679999999</v>
      </c>
      <c r="AL123" s="102">
        <f t="shared" si="78"/>
        <v>50.609848679999999</v>
      </c>
    </row>
    <row r="124" spans="1:38" x14ac:dyDescent="0.15">
      <c r="A124" s="101" t="s">
        <v>86</v>
      </c>
      <c r="B124" s="103">
        <v>1.3635271916280665</v>
      </c>
      <c r="C124" s="103">
        <v>1.3635271916280665</v>
      </c>
      <c r="D124" s="103">
        <v>1.3635271916280665</v>
      </c>
      <c r="E124" s="103">
        <v>1.3635271916280665</v>
      </c>
      <c r="F124" s="103">
        <v>1.3635271916280665</v>
      </c>
      <c r="G124" s="103">
        <v>1.3635271916280665</v>
      </c>
      <c r="H124" s="103">
        <v>1.3635271916280665</v>
      </c>
      <c r="I124" s="103">
        <v>1.3635271916280665</v>
      </c>
      <c r="J124" s="103">
        <v>1.3635271916280665</v>
      </c>
      <c r="K124" s="103">
        <v>1.3635271916280665</v>
      </c>
      <c r="L124" s="103">
        <v>1.3635271916280665</v>
      </c>
      <c r="M124" s="103">
        <v>1.3635271916280665</v>
      </c>
      <c r="N124" s="103">
        <v>1.3635271916280665</v>
      </c>
      <c r="O124" s="103">
        <v>1.3635271916280665</v>
      </c>
      <c r="P124" s="103">
        <v>1.3635271916280665</v>
      </c>
      <c r="Q124" s="103">
        <v>1.3635271916280665</v>
      </c>
      <c r="R124" s="103">
        <v>1.3635271916280665</v>
      </c>
      <c r="S124" s="103">
        <v>1.3635271916280665</v>
      </c>
      <c r="T124" s="103">
        <v>1.3635271916280665</v>
      </c>
      <c r="U124" s="103">
        <v>1.3635271916280665</v>
      </c>
      <c r="V124" s="103">
        <v>1.3635271916280665</v>
      </c>
      <c r="W124" s="103">
        <v>1.3635271916280665</v>
      </c>
      <c r="X124" s="103">
        <v>1.3635271916280665</v>
      </c>
      <c r="Y124" s="103">
        <v>1.3635271916280665</v>
      </c>
      <c r="Z124" s="102">
        <v>1.3528119507908614</v>
      </c>
      <c r="AA124" s="102">
        <v>1.3528119507908614</v>
      </c>
      <c r="AB124" s="102">
        <v>1.3528119507908614</v>
      </c>
      <c r="AC124" s="102">
        <v>1.3528119507908614</v>
      </c>
      <c r="AD124" s="102">
        <v>1.3528119507908614</v>
      </c>
      <c r="AE124" s="102">
        <v>1.3528119507908614</v>
      </c>
      <c r="AF124" s="102">
        <v>1.4130281200000001</v>
      </c>
      <c r="AG124" s="102">
        <v>1.4130281200000001</v>
      </c>
      <c r="AH124" s="102">
        <f t="shared" si="78"/>
        <v>1.4130281200000001</v>
      </c>
      <c r="AI124" s="102">
        <f t="shared" si="78"/>
        <v>1.4130281200000001</v>
      </c>
      <c r="AJ124" s="102">
        <f t="shared" si="78"/>
        <v>1.4130281200000001</v>
      </c>
      <c r="AK124" s="102">
        <f t="shared" si="78"/>
        <v>1.4130281200000001</v>
      </c>
      <c r="AL124" s="102">
        <f t="shared" si="78"/>
        <v>1.4130281200000001</v>
      </c>
    </row>
    <row r="125" spans="1:38" x14ac:dyDescent="0.15">
      <c r="A125" s="101" t="s">
        <v>288</v>
      </c>
      <c r="B125" s="103">
        <v>8.0820194049000005</v>
      </c>
      <c r="C125" s="103">
        <v>8.0820194049000005</v>
      </c>
      <c r="D125" s="103">
        <v>8.0820194049000005</v>
      </c>
      <c r="E125" s="103">
        <v>8.0820194049000005</v>
      </c>
      <c r="F125" s="103">
        <v>8.0820194049000005</v>
      </c>
      <c r="G125" s="103">
        <v>8.0820194049000005</v>
      </c>
      <c r="H125" s="103">
        <v>8.0820194049000005</v>
      </c>
      <c r="I125" s="103">
        <v>8.0820194049000005</v>
      </c>
      <c r="J125" s="103">
        <v>8.0820194049000005</v>
      </c>
      <c r="K125" s="103">
        <v>8.0820194049000005</v>
      </c>
      <c r="L125" s="103">
        <v>8.0820194049000005</v>
      </c>
      <c r="M125" s="103">
        <v>8.0820194049000005</v>
      </c>
      <c r="N125" s="103">
        <v>8.0820194049000005</v>
      </c>
      <c r="O125" s="103">
        <v>8.0820194049000005</v>
      </c>
      <c r="P125" s="103">
        <v>8.0820194049000005</v>
      </c>
      <c r="Q125" s="103">
        <v>8.0820194049000005</v>
      </c>
      <c r="R125" s="103">
        <v>8.0820194049000005</v>
      </c>
      <c r="S125" s="103">
        <v>8.0820194049000005</v>
      </c>
      <c r="T125" s="103">
        <v>8.0820194049000005</v>
      </c>
      <c r="U125" s="103">
        <v>8.0820194049000005</v>
      </c>
      <c r="V125" s="103">
        <v>8.0820194049000005</v>
      </c>
      <c r="W125" s="103">
        <v>8.0820194049000005</v>
      </c>
      <c r="X125" s="103">
        <v>8.0820194049000005</v>
      </c>
      <c r="Y125" s="103">
        <v>8.0820194049000005</v>
      </c>
      <c r="Z125" s="102">
        <v>8.0473621728999998</v>
      </c>
      <c r="AA125" s="102">
        <v>8.0473621728999998</v>
      </c>
      <c r="AB125" s="102">
        <v>8.0473621728999998</v>
      </c>
      <c r="AC125" s="102">
        <v>8.0473621728999998</v>
      </c>
      <c r="AD125" s="102">
        <v>8.0473621728999998</v>
      </c>
      <c r="AE125" s="102">
        <v>8.0473621728999998</v>
      </c>
      <c r="AF125" s="102">
        <v>7.9872204499999997</v>
      </c>
      <c r="AG125" s="102">
        <v>7.9872204499999997</v>
      </c>
      <c r="AH125" s="102">
        <f t="shared" si="78"/>
        <v>7.9872204499999997</v>
      </c>
      <c r="AI125" s="102">
        <f t="shared" si="78"/>
        <v>7.9872204499999997</v>
      </c>
      <c r="AJ125" s="102">
        <f t="shared" si="78"/>
        <v>7.9872204499999997</v>
      </c>
      <c r="AK125" s="102">
        <f t="shared" si="78"/>
        <v>7.9872204499999997</v>
      </c>
      <c r="AL125" s="102">
        <f t="shared" si="78"/>
        <v>7.9872204499999997</v>
      </c>
    </row>
    <row r="126" spans="1:38" x14ac:dyDescent="0.15">
      <c r="A126" s="101" t="s">
        <v>85</v>
      </c>
      <c r="B126" s="103">
        <v>22961.581658536001</v>
      </c>
      <c r="C126" s="103">
        <v>22961.581658536001</v>
      </c>
      <c r="D126" s="103">
        <v>22961.581658536001</v>
      </c>
      <c r="E126" s="103">
        <v>22961.581658536001</v>
      </c>
      <c r="F126" s="103">
        <v>22961.581658536001</v>
      </c>
      <c r="G126" s="103">
        <v>22961.581658536001</v>
      </c>
      <c r="H126" s="103">
        <v>22961.581658536001</v>
      </c>
      <c r="I126" s="103">
        <v>22961.581658536001</v>
      </c>
      <c r="J126" s="103">
        <v>22961.581658536001</v>
      </c>
      <c r="K126" s="103">
        <v>22961.581658536001</v>
      </c>
      <c r="L126" s="103">
        <v>22961.581658536001</v>
      </c>
      <c r="M126" s="103">
        <v>22961.581658536001</v>
      </c>
      <c r="N126" s="103">
        <v>22961.581658536001</v>
      </c>
      <c r="O126" s="103">
        <v>22961.581658536001</v>
      </c>
      <c r="P126" s="103">
        <v>22961.581658536001</v>
      </c>
      <c r="Q126" s="103">
        <v>22961.581658536001</v>
      </c>
      <c r="R126" s="103">
        <v>22961.581658536001</v>
      </c>
      <c r="S126" s="103">
        <v>22961.581658536001</v>
      </c>
      <c r="T126" s="103">
        <v>22961.581658536001</v>
      </c>
      <c r="U126" s="103">
        <v>22961.581658536001</v>
      </c>
      <c r="V126" s="103">
        <v>22961.581658536001</v>
      </c>
      <c r="W126" s="103">
        <v>22961.581658536001</v>
      </c>
      <c r="X126" s="103">
        <v>22961.581658536001</v>
      </c>
      <c r="Y126" s="103">
        <v>22961.581658536001</v>
      </c>
      <c r="Z126" s="102">
        <v>23360.081607647498</v>
      </c>
      <c r="AA126" s="102">
        <v>23360.081607647498</v>
      </c>
      <c r="AB126" s="102">
        <v>23360.081607647498</v>
      </c>
      <c r="AC126" s="102">
        <v>23360.081607647498</v>
      </c>
      <c r="AD126" s="102">
        <v>23360.081607647498</v>
      </c>
      <c r="AE126" s="102">
        <v>23360.081607647498</v>
      </c>
      <c r="AF126" s="102">
        <v>23282</v>
      </c>
      <c r="AG126" s="102">
        <v>23282</v>
      </c>
      <c r="AH126" s="102">
        <f t="shared" si="78"/>
        <v>23282</v>
      </c>
      <c r="AI126" s="102">
        <f t="shared" si="78"/>
        <v>23282</v>
      </c>
      <c r="AJ126" s="102">
        <f t="shared" si="78"/>
        <v>23282</v>
      </c>
      <c r="AK126" s="102">
        <f t="shared" si="78"/>
        <v>23282</v>
      </c>
      <c r="AL126" s="102">
        <f t="shared" si="78"/>
        <v>23282</v>
      </c>
    </row>
    <row r="127" spans="1:38" x14ac:dyDescent="0.15">
      <c r="A127" s="101" t="s">
        <v>87</v>
      </c>
      <c r="B127" s="103">
        <v>4.0384285469205699</v>
      </c>
      <c r="C127" s="103">
        <v>4.0384285469205699</v>
      </c>
      <c r="D127" s="103">
        <v>4.0384285469205699</v>
      </c>
      <c r="E127" s="103">
        <v>4.0384285469205699</v>
      </c>
      <c r="F127" s="103">
        <v>4.0384285469205699</v>
      </c>
      <c r="G127" s="103">
        <v>4.0384285469205699</v>
      </c>
      <c r="H127" s="103">
        <v>4.0384285469205699</v>
      </c>
      <c r="I127" s="103">
        <v>4.0384285469205699</v>
      </c>
      <c r="J127" s="103">
        <v>4.0384285469205699</v>
      </c>
      <c r="K127" s="103">
        <v>4.0384285469205699</v>
      </c>
      <c r="L127" s="103">
        <v>4.0384285469205699</v>
      </c>
      <c r="M127" s="103">
        <v>4.0384285469205699</v>
      </c>
      <c r="N127" s="103">
        <v>4.0384285469205699</v>
      </c>
      <c r="O127" s="103">
        <v>4.0384285469205699</v>
      </c>
      <c r="P127" s="103">
        <v>4.0384285469205699</v>
      </c>
      <c r="Q127" s="103">
        <v>4.0384285469205699</v>
      </c>
      <c r="R127" s="103">
        <v>4.0384285469205699</v>
      </c>
      <c r="S127" s="103">
        <v>4.0384285469205699</v>
      </c>
      <c r="T127" s="103">
        <v>4.0384285469205699</v>
      </c>
      <c r="U127" s="103">
        <v>4.0384285469205699</v>
      </c>
      <c r="V127" s="103">
        <v>4.0384285469205699</v>
      </c>
      <c r="W127" s="103">
        <v>4.0384285469205699</v>
      </c>
      <c r="X127" s="103">
        <v>4.0384285469205699</v>
      </c>
      <c r="Y127" s="103">
        <v>4.0384285469205699</v>
      </c>
      <c r="Z127" s="102">
        <v>4.1372583479789107</v>
      </c>
      <c r="AA127" s="102">
        <v>4.1372583479789107</v>
      </c>
      <c r="AB127" s="102">
        <v>4.1372583479789107</v>
      </c>
      <c r="AC127" s="102">
        <v>4.1372583479789107</v>
      </c>
      <c r="AD127" s="102">
        <v>4.1372583479789107</v>
      </c>
      <c r="AE127" s="102">
        <v>4.1372583479789107</v>
      </c>
      <c r="AF127" s="102">
        <v>4.3497172700000002</v>
      </c>
      <c r="AG127" s="102">
        <v>4.3497172700000002</v>
      </c>
      <c r="AH127" s="102">
        <f t="shared" si="78"/>
        <v>4.3497172700000002</v>
      </c>
      <c r="AI127" s="102">
        <f t="shared" si="78"/>
        <v>4.3497172700000002</v>
      </c>
      <c r="AJ127" s="102">
        <f t="shared" si="78"/>
        <v>4.3497172700000002</v>
      </c>
      <c r="AK127" s="102">
        <f t="shared" si="78"/>
        <v>4.3497172700000002</v>
      </c>
      <c r="AL127" s="102">
        <f t="shared" si="78"/>
        <v>4.3497172700000002</v>
      </c>
    </row>
    <row r="128" spans="1:38" x14ac:dyDescent="0.15">
      <c r="A128" s="101" t="s">
        <v>289</v>
      </c>
      <c r="B128" s="103">
        <v>1.3245839766683822</v>
      </c>
      <c r="C128" s="103">
        <v>1.3245839766683822</v>
      </c>
      <c r="D128" s="103">
        <v>1.3245839766683822</v>
      </c>
      <c r="E128" s="103">
        <v>1.3245839766683822</v>
      </c>
      <c r="F128" s="103">
        <v>1.3245839766683822</v>
      </c>
      <c r="G128" s="103">
        <v>1.3245839766683822</v>
      </c>
      <c r="H128" s="103">
        <v>1.3245839766683822</v>
      </c>
      <c r="I128" s="103">
        <v>1.3245839766683822</v>
      </c>
      <c r="J128" s="103">
        <v>1.3245839766683822</v>
      </c>
      <c r="K128" s="103">
        <v>1.3245839766683822</v>
      </c>
      <c r="L128" s="103">
        <v>1.3245839766683822</v>
      </c>
      <c r="M128" s="103">
        <v>1.3245839766683822</v>
      </c>
      <c r="N128" s="103">
        <v>1.3245839766683822</v>
      </c>
      <c r="O128" s="103">
        <v>1.3245839766683822</v>
      </c>
      <c r="P128" s="103">
        <v>1.3245839766683822</v>
      </c>
      <c r="Q128" s="103">
        <v>1.3245839766683822</v>
      </c>
      <c r="R128" s="103">
        <v>1.3245839766683822</v>
      </c>
      <c r="S128" s="103">
        <v>1.3245839766683822</v>
      </c>
      <c r="T128" s="103">
        <v>1.3245839766683822</v>
      </c>
      <c r="U128" s="103">
        <v>1.3245839766683822</v>
      </c>
      <c r="V128" s="103">
        <v>1.3245839766683822</v>
      </c>
      <c r="W128" s="103">
        <v>1.3245839766683822</v>
      </c>
      <c r="X128" s="103">
        <v>1.3245839766683822</v>
      </c>
      <c r="Y128" s="103">
        <v>1.3245839766683822</v>
      </c>
      <c r="Z128" s="102">
        <v>1.3086994727592269</v>
      </c>
      <c r="AA128" s="102">
        <v>1.3086994727592269</v>
      </c>
      <c r="AB128" s="102">
        <v>1.3086994727592269</v>
      </c>
      <c r="AC128" s="102">
        <v>1.3086994727592269</v>
      </c>
      <c r="AD128" s="102">
        <v>1.3086994727592269</v>
      </c>
      <c r="AE128" s="102">
        <v>1.3086994727592269</v>
      </c>
      <c r="AF128" s="102">
        <v>1.3772207700000001</v>
      </c>
      <c r="AG128" s="102">
        <v>1.3772207700000001</v>
      </c>
      <c r="AH128" s="102">
        <f t="shared" si="78"/>
        <v>1.3772207700000001</v>
      </c>
      <c r="AI128" s="102">
        <f t="shared" si="78"/>
        <v>1.3772207700000001</v>
      </c>
      <c r="AJ128" s="102">
        <f t="shared" si="78"/>
        <v>1.3772207700000001</v>
      </c>
      <c r="AK128" s="102">
        <f t="shared" si="78"/>
        <v>1.3772207700000001</v>
      </c>
      <c r="AL128" s="102">
        <f t="shared" si="78"/>
        <v>1.3772207700000001</v>
      </c>
    </row>
    <row r="129" spans="1:38" x14ac:dyDescent="0.15">
      <c r="A129" s="101" t="s">
        <v>290</v>
      </c>
      <c r="B129" s="103">
        <v>6.3926059358380511</v>
      </c>
      <c r="C129" s="103">
        <v>6.3926059358380511</v>
      </c>
      <c r="D129" s="103">
        <v>6.3926059358380511</v>
      </c>
      <c r="E129" s="103">
        <v>6.3926059358380511</v>
      </c>
      <c r="F129" s="103">
        <v>6.3926059358380511</v>
      </c>
      <c r="G129" s="103">
        <v>6.3926059358380511</v>
      </c>
      <c r="H129" s="103">
        <v>6.3926059358380511</v>
      </c>
      <c r="I129" s="103">
        <v>6.3926059358380511</v>
      </c>
      <c r="J129" s="103">
        <v>6.3926059358380511</v>
      </c>
      <c r="K129" s="103">
        <v>6.3926059358380511</v>
      </c>
      <c r="L129" s="103">
        <v>6.3926059358380511</v>
      </c>
      <c r="M129" s="103">
        <v>6.3926059358380511</v>
      </c>
      <c r="N129" s="103">
        <v>6.3926059358380511</v>
      </c>
      <c r="O129" s="103">
        <v>6.3926059358380511</v>
      </c>
      <c r="P129" s="103">
        <v>6.3926059358380511</v>
      </c>
      <c r="Q129" s="103">
        <v>6.3926059358380511</v>
      </c>
      <c r="R129" s="103">
        <v>6.3926059358380511</v>
      </c>
      <c r="S129" s="103">
        <v>6.3926059358380511</v>
      </c>
      <c r="T129" s="103">
        <v>6.3926059358380511</v>
      </c>
      <c r="U129" s="103">
        <v>6.3926059358380511</v>
      </c>
      <c r="V129" s="103">
        <v>6.3926059358380511</v>
      </c>
      <c r="W129" s="103">
        <v>6.3926059358380511</v>
      </c>
      <c r="X129" s="103">
        <v>6.3926059358380511</v>
      </c>
      <c r="Y129" s="103">
        <v>6.3926059358380511</v>
      </c>
      <c r="Z129" s="102">
        <v>6.5585237258347977</v>
      </c>
      <c r="AA129" s="102">
        <v>6.5585237258347977</v>
      </c>
      <c r="AB129" s="102">
        <v>6.5585237258347977</v>
      </c>
      <c r="AC129" s="102">
        <v>6.5585237258347977</v>
      </c>
      <c r="AD129" s="102">
        <v>6.5585237258347977</v>
      </c>
      <c r="AE129" s="102">
        <v>6.5585237258347977</v>
      </c>
      <c r="AF129" s="102">
        <v>6.7150147699999998</v>
      </c>
      <c r="AG129" s="102">
        <v>6.7150147699999998</v>
      </c>
      <c r="AH129" s="102">
        <f t="shared" si="78"/>
        <v>6.7150147699999998</v>
      </c>
      <c r="AI129" s="102">
        <f t="shared" si="78"/>
        <v>6.7150147699999998</v>
      </c>
      <c r="AJ129" s="102">
        <f t="shared" si="78"/>
        <v>6.7150147699999998</v>
      </c>
      <c r="AK129" s="102">
        <f t="shared" si="78"/>
        <v>6.7150147699999998</v>
      </c>
      <c r="AL129" s="102">
        <f t="shared" si="78"/>
        <v>6.7150147699999998</v>
      </c>
    </row>
    <row r="130" spans="1:38" x14ac:dyDescent="0.15">
      <c r="A130" s="101" t="s">
        <v>291</v>
      </c>
      <c r="B130" s="103">
        <v>0.9923657574197976</v>
      </c>
      <c r="C130" s="103">
        <v>0.9923657574197976</v>
      </c>
      <c r="D130" s="103">
        <v>0.9923657574197976</v>
      </c>
      <c r="E130" s="103">
        <v>0.9923657574197976</v>
      </c>
      <c r="F130" s="103">
        <v>0.9923657574197976</v>
      </c>
      <c r="G130" s="103">
        <v>0.9923657574197976</v>
      </c>
      <c r="H130" s="103">
        <v>0.9923657574197976</v>
      </c>
      <c r="I130" s="103">
        <v>0.9923657574197976</v>
      </c>
      <c r="J130" s="103">
        <v>0.9923657574197976</v>
      </c>
      <c r="K130" s="103">
        <v>0.9923657574197976</v>
      </c>
      <c r="L130" s="103">
        <v>0.9923657574197976</v>
      </c>
      <c r="M130" s="103">
        <v>0.9923657574197976</v>
      </c>
      <c r="N130" s="103">
        <v>0.9923657574197976</v>
      </c>
      <c r="O130" s="103">
        <v>0.9923657574197976</v>
      </c>
      <c r="P130" s="103">
        <v>0.9923657574197976</v>
      </c>
      <c r="Q130" s="103">
        <v>0.9923657574197976</v>
      </c>
      <c r="R130" s="103">
        <v>0.9923657574197976</v>
      </c>
      <c r="S130" s="103">
        <v>0.9923657574197976</v>
      </c>
      <c r="T130" s="103">
        <v>0.9923657574197976</v>
      </c>
      <c r="U130" s="103">
        <v>0.9923657574197976</v>
      </c>
      <c r="V130" s="103">
        <v>0.9923657574197976</v>
      </c>
      <c r="W130" s="103">
        <v>0.9923657574197976</v>
      </c>
      <c r="X130" s="103">
        <v>0.9923657574197976</v>
      </c>
      <c r="Y130" s="103">
        <v>0.9923657574197976</v>
      </c>
      <c r="Z130" s="102">
        <v>0.975834797891037</v>
      </c>
      <c r="AA130" s="102">
        <v>0.975834797891037</v>
      </c>
      <c r="AB130" s="102">
        <v>0.975834797891037</v>
      </c>
      <c r="AC130" s="102">
        <v>0.975834797891037</v>
      </c>
      <c r="AD130" s="102">
        <v>0.975834797891037</v>
      </c>
      <c r="AE130" s="102">
        <v>0.975834797891037</v>
      </c>
      <c r="AF130" s="102">
        <v>0.96283459000000005</v>
      </c>
      <c r="AG130" s="102">
        <v>0.96283459000000005</v>
      </c>
      <c r="AH130" s="102">
        <f t="shared" ref="AH130:AL132" si="79">AG130</f>
        <v>0.96283459000000005</v>
      </c>
      <c r="AI130" s="102">
        <f t="shared" si="79"/>
        <v>0.96283459000000005</v>
      </c>
      <c r="AJ130" s="102">
        <f t="shared" si="79"/>
        <v>0.96283459000000005</v>
      </c>
      <c r="AK130" s="102">
        <f t="shared" si="79"/>
        <v>0.96283459000000005</v>
      </c>
      <c r="AL130" s="102">
        <f t="shared" si="79"/>
        <v>0.96283459000000005</v>
      </c>
    </row>
    <row r="131" spans="1:38" x14ac:dyDescent="0.15">
      <c r="A131" s="101" t="s">
        <v>292</v>
      </c>
      <c r="B131" s="103">
        <v>8.9663750214445024</v>
      </c>
      <c r="C131" s="103">
        <v>8.9663750214445024</v>
      </c>
      <c r="D131" s="103">
        <v>8.9663750214445024</v>
      </c>
      <c r="E131" s="103">
        <v>8.9663750214445024</v>
      </c>
      <c r="F131" s="103">
        <v>8.9663750214445024</v>
      </c>
      <c r="G131" s="103">
        <v>8.9663750214445024</v>
      </c>
      <c r="H131" s="103">
        <v>8.9663750214445024</v>
      </c>
      <c r="I131" s="103">
        <v>8.9663750214445024</v>
      </c>
      <c r="J131" s="103">
        <v>8.9663750214445024</v>
      </c>
      <c r="K131" s="103">
        <v>8.9663750214445024</v>
      </c>
      <c r="L131" s="103">
        <v>8.9663750214445024</v>
      </c>
      <c r="M131" s="103">
        <v>8.9663750214445024</v>
      </c>
      <c r="N131" s="103">
        <v>8.9663750214445024</v>
      </c>
      <c r="O131" s="103">
        <v>8.9663750214445024</v>
      </c>
      <c r="P131" s="103">
        <v>8.9663750214445024</v>
      </c>
      <c r="Q131" s="103">
        <v>8.9663750214445024</v>
      </c>
      <c r="R131" s="103">
        <v>8.9663750214445024</v>
      </c>
      <c r="S131" s="103">
        <v>8.9663750214445024</v>
      </c>
      <c r="T131" s="103">
        <v>8.9663750214445024</v>
      </c>
      <c r="U131" s="103">
        <v>8.9663750214445024</v>
      </c>
      <c r="V131" s="103">
        <v>8.9663750214445024</v>
      </c>
      <c r="W131" s="103">
        <v>8.9663750214445024</v>
      </c>
      <c r="X131" s="103">
        <v>8.9663750214445024</v>
      </c>
      <c r="Y131" s="103">
        <v>8.9663750214445024</v>
      </c>
      <c r="Z131" s="102">
        <v>9.2823374340949041</v>
      </c>
      <c r="AA131" s="102">
        <v>9.2823374340949041</v>
      </c>
      <c r="AB131" s="102">
        <v>9.2823374340949041</v>
      </c>
      <c r="AC131" s="102">
        <v>9.2823374340949041</v>
      </c>
      <c r="AD131" s="102">
        <v>9.2823374340949041</v>
      </c>
      <c r="AE131" s="102">
        <v>9.2823374340949041</v>
      </c>
      <c r="AF131" s="102">
        <v>9.4687106500000002</v>
      </c>
      <c r="AG131" s="102">
        <v>9.4687106500000002</v>
      </c>
      <c r="AH131" s="102">
        <f t="shared" si="79"/>
        <v>9.4687106500000002</v>
      </c>
      <c r="AI131" s="102">
        <f t="shared" si="79"/>
        <v>9.4687106500000002</v>
      </c>
      <c r="AJ131" s="102">
        <f t="shared" si="79"/>
        <v>9.4687106500000002</v>
      </c>
      <c r="AK131" s="102">
        <f t="shared" si="79"/>
        <v>9.4687106500000002</v>
      </c>
      <c r="AL131" s="102">
        <f t="shared" si="79"/>
        <v>9.4687106500000002</v>
      </c>
    </row>
    <row r="132" spans="1:38" x14ac:dyDescent="0.15">
      <c r="A132" s="106" t="s">
        <v>293</v>
      </c>
      <c r="B132" s="64">
        <v>30.444753153400001</v>
      </c>
      <c r="C132" s="64">
        <v>30.444753153400001</v>
      </c>
      <c r="D132" s="64">
        <v>30.444753153400001</v>
      </c>
      <c r="E132" s="64">
        <v>30.444753153400001</v>
      </c>
      <c r="F132" s="64">
        <v>30.444753153400001</v>
      </c>
      <c r="G132" s="64">
        <v>30.444753153400001</v>
      </c>
      <c r="H132" s="64">
        <v>30.444753153400001</v>
      </c>
      <c r="I132" s="64">
        <v>30.444753153400001</v>
      </c>
      <c r="J132" s="64">
        <v>30.444753153400001</v>
      </c>
      <c r="K132" s="64">
        <v>30.444753153400001</v>
      </c>
      <c r="L132" s="64">
        <v>30.444753153400001</v>
      </c>
      <c r="M132" s="64">
        <v>30.444753153400001</v>
      </c>
      <c r="N132" s="64">
        <v>30.444753153400001</v>
      </c>
      <c r="O132" s="64">
        <v>30.444753153400001</v>
      </c>
      <c r="P132" s="64">
        <v>30.444753153400001</v>
      </c>
      <c r="Q132" s="64">
        <v>30.444753153400001</v>
      </c>
      <c r="R132" s="64">
        <v>30.444753153400001</v>
      </c>
      <c r="S132" s="64">
        <v>30.444753153400001</v>
      </c>
      <c r="T132" s="64">
        <v>30.444753153400001</v>
      </c>
      <c r="U132" s="64">
        <v>30.444753153400001</v>
      </c>
      <c r="V132" s="64">
        <v>30.444753153400001</v>
      </c>
      <c r="W132" s="64">
        <v>30.444753153400001</v>
      </c>
      <c r="X132" s="64">
        <v>30.444753153400001</v>
      </c>
      <c r="Y132" s="64">
        <v>30.444753153400001</v>
      </c>
      <c r="Z132" s="63">
        <v>31.005284889399999</v>
      </c>
      <c r="AA132" s="63">
        <v>31.005284889399999</v>
      </c>
      <c r="AB132" s="63">
        <v>31.005284889399999</v>
      </c>
      <c r="AC132" s="63">
        <v>31.005284889399999</v>
      </c>
      <c r="AD132" s="63">
        <v>31.005284889399999</v>
      </c>
      <c r="AE132" s="63">
        <v>31.005284889399999</v>
      </c>
      <c r="AF132" s="63">
        <v>30.01831117</v>
      </c>
      <c r="AG132" s="63">
        <v>30.01831117</v>
      </c>
      <c r="AH132" s="63">
        <f t="shared" si="79"/>
        <v>30.01831117</v>
      </c>
      <c r="AI132" s="63">
        <f t="shared" si="79"/>
        <v>30.01831117</v>
      </c>
      <c r="AJ132" s="63">
        <f t="shared" si="79"/>
        <v>30.01831117</v>
      </c>
      <c r="AK132" s="63">
        <f t="shared" si="79"/>
        <v>30.01831117</v>
      </c>
      <c r="AL132" s="63">
        <f t="shared" si="79"/>
        <v>30.01831117</v>
      </c>
    </row>
  </sheetData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5CC64-3CC3-4E22-A973-044B1587FFD8}">
  <sheetPr filterMode="1">
    <tabColor theme="4"/>
  </sheetPr>
  <dimension ref="A1:CI1381"/>
  <sheetViews>
    <sheetView tabSelected="1" zoomScale="115" zoomScaleNormal="115" workbookViewId="0">
      <pane xSplit="4" ySplit="1" topLeftCell="BR2" activePane="bottomRight" state="frozen"/>
      <selection pane="topRight" activeCell="E1" sqref="E1"/>
      <selection pane="bottomLeft" activeCell="A2" sqref="A2"/>
      <selection pane="bottomRight" activeCell="BT1130" sqref="BT1130"/>
    </sheetView>
  </sheetViews>
  <sheetFormatPr defaultRowHeight="13.5" outlineLevelRow="1" outlineLevelCol="1" x14ac:dyDescent="0.15"/>
  <cols>
    <col min="1" max="1" width="8" bestFit="1" customWidth="1"/>
    <col min="2" max="2" width="16.25" bestFit="1" customWidth="1"/>
    <col min="3" max="3" width="16.75" bestFit="1" customWidth="1"/>
    <col min="4" max="4" width="8.875" customWidth="1"/>
    <col min="5" max="6" width="13.25" customWidth="1"/>
    <col min="7" max="7" width="13.75" customWidth="1"/>
    <col min="8" max="8" width="14.25" customWidth="1"/>
    <col min="9" max="12" width="12" customWidth="1"/>
    <col min="13" max="16" width="12" customWidth="1" outlineLevel="1"/>
    <col min="17" max="17" width="33.375" customWidth="1" outlineLevel="1"/>
    <col min="18" max="18" width="39.75" customWidth="1" outlineLevel="1"/>
    <col min="19" max="19" width="24.75" customWidth="1" outlineLevel="1"/>
    <col min="20" max="20" width="26.25" customWidth="1" outlineLevel="1"/>
    <col min="21" max="21" width="33.375" customWidth="1" outlineLevel="1"/>
    <col min="22" max="22" width="26.25" customWidth="1" outlineLevel="1"/>
    <col min="23" max="23" width="23" customWidth="1" outlineLevel="1"/>
    <col min="24" max="24" width="24.625" customWidth="1" outlineLevel="1"/>
    <col min="25" max="25" width="25.75" customWidth="1" outlineLevel="1"/>
    <col min="26" max="26" width="24.25" customWidth="1" outlineLevel="1"/>
    <col min="27" max="35" width="13.75" customWidth="1" outlineLevel="1"/>
    <col min="36" max="36" width="14.75" customWidth="1" outlineLevel="1"/>
    <col min="37" max="37" width="19" customWidth="1" outlineLevel="1"/>
    <col min="38" max="46" width="13.75" customWidth="1" outlineLevel="1"/>
    <col min="47" max="47" width="14.75" customWidth="1" outlineLevel="1"/>
    <col min="48" max="48" width="18.75" customWidth="1" outlineLevel="1"/>
    <col min="49" max="50" width="18.625" customWidth="1" outlineLevel="1"/>
    <col min="51" max="51" width="14" customWidth="1" outlineLevel="1"/>
    <col min="52" max="53" width="18.625" customWidth="1" outlineLevel="1"/>
    <col min="54" max="54" width="21.75" customWidth="1" outlineLevel="1"/>
    <col min="55" max="55" width="29.75" customWidth="1" outlineLevel="1"/>
    <col min="56" max="56" width="18.625" customWidth="1" outlineLevel="1"/>
    <col min="57" max="58" width="21.75" customWidth="1" outlineLevel="1"/>
    <col min="59" max="60" width="26.375" customWidth="1" outlineLevel="1"/>
    <col min="61" max="66" width="27.375" customWidth="1" outlineLevel="1"/>
    <col min="67" max="67" width="13.625" customWidth="1" outlineLevel="1"/>
    <col min="68" max="68" width="16.25" customWidth="1" outlineLevel="1"/>
    <col min="69" max="69" width="5.625" bestFit="1" customWidth="1"/>
    <col min="70" max="70" width="12" bestFit="1" customWidth="1"/>
    <col min="71" max="71" width="17.375" bestFit="1" customWidth="1"/>
    <col min="72" max="72" width="17.375" customWidth="1"/>
    <col min="73" max="73" width="17.25" bestFit="1" customWidth="1"/>
    <col min="74" max="74" width="17.25" customWidth="1"/>
    <col min="75" max="75" width="18" bestFit="1" customWidth="1"/>
    <col min="76" max="76" width="18" customWidth="1"/>
    <col min="77" max="77" width="18.375" bestFit="1" customWidth="1"/>
    <col min="78" max="78" width="18.375" customWidth="1"/>
    <col min="79" max="79" width="15.625" customWidth="1"/>
    <col min="80" max="80" width="13.25" bestFit="1" customWidth="1"/>
    <col min="81" max="81" width="14" bestFit="1" customWidth="1"/>
    <col min="82" max="82" width="14.375" bestFit="1" customWidth="1"/>
    <col min="83" max="83" width="14.75" bestFit="1" customWidth="1"/>
    <col min="84" max="84" width="16" bestFit="1" customWidth="1"/>
    <col min="85" max="85" width="16" customWidth="1"/>
    <col min="86" max="86" width="13.5" style="4" customWidth="1"/>
    <col min="87" max="87" width="12" bestFit="1" customWidth="1"/>
  </cols>
  <sheetData>
    <row r="1" spans="1:87" s="2" customFormat="1" x14ac:dyDescent="0.15">
      <c r="A1" s="2" t="s">
        <v>0</v>
      </c>
      <c r="B1" s="3" t="s">
        <v>43</v>
      </c>
      <c r="C1" s="2" t="s">
        <v>1</v>
      </c>
      <c r="D1" s="3" t="s">
        <v>44</v>
      </c>
      <c r="E1" s="16" t="s">
        <v>106</v>
      </c>
      <c r="F1" s="16" t="s">
        <v>123</v>
      </c>
      <c r="G1" s="16" t="s">
        <v>124</v>
      </c>
      <c r="H1" s="16" t="s">
        <v>107</v>
      </c>
      <c r="I1" s="16" t="s">
        <v>46</v>
      </c>
      <c r="J1" s="16" t="s">
        <v>47</v>
      </c>
      <c r="K1" s="16" t="s">
        <v>48</v>
      </c>
      <c r="L1" s="16" t="s">
        <v>49</v>
      </c>
      <c r="M1" s="16" t="s">
        <v>90</v>
      </c>
      <c r="N1" s="16" t="s">
        <v>91</v>
      </c>
      <c r="O1" s="16" t="s">
        <v>92</v>
      </c>
      <c r="P1" s="16" t="s">
        <v>93</v>
      </c>
      <c r="Q1" s="16" t="s">
        <v>52</v>
      </c>
      <c r="R1" s="16" t="s">
        <v>53</v>
      </c>
      <c r="S1" s="16" t="s">
        <v>54</v>
      </c>
      <c r="T1" s="16" t="s">
        <v>55</v>
      </c>
      <c r="U1" s="16" t="s">
        <v>56</v>
      </c>
      <c r="V1" s="16" t="s">
        <v>57</v>
      </c>
      <c r="W1" s="16" t="s">
        <v>58</v>
      </c>
      <c r="X1" s="16" t="s">
        <v>59</v>
      </c>
      <c r="Y1" s="16" t="s">
        <v>60</v>
      </c>
      <c r="Z1" s="16" t="s">
        <v>61</v>
      </c>
      <c r="AA1" s="17" t="s">
        <v>3</v>
      </c>
      <c r="AB1" s="17" t="s">
        <v>4</v>
      </c>
      <c r="AC1" s="17" t="s">
        <v>5</v>
      </c>
      <c r="AD1" s="17" t="s">
        <v>6</v>
      </c>
      <c r="AE1" s="17" t="s">
        <v>7</v>
      </c>
      <c r="AF1" s="17" t="s">
        <v>8</v>
      </c>
      <c r="AG1" s="17" t="s">
        <v>9</v>
      </c>
      <c r="AH1" s="17" t="s">
        <v>10</v>
      </c>
      <c r="AI1" s="17" t="s">
        <v>11</v>
      </c>
      <c r="AJ1" s="17" t="s">
        <v>12</v>
      </c>
      <c r="AK1" s="16" t="s">
        <v>51</v>
      </c>
      <c r="AL1" s="16" t="s">
        <v>13</v>
      </c>
      <c r="AM1" s="17" t="s">
        <v>14</v>
      </c>
      <c r="AN1" s="17" t="s">
        <v>15</v>
      </c>
      <c r="AO1" s="17" t="s">
        <v>16</v>
      </c>
      <c r="AP1" s="17" t="s">
        <v>17</v>
      </c>
      <c r="AQ1" s="17" t="s">
        <v>18</v>
      </c>
      <c r="AR1" s="17" t="s">
        <v>19</v>
      </c>
      <c r="AS1" s="17" t="s">
        <v>20</v>
      </c>
      <c r="AT1" s="17" t="s">
        <v>21</v>
      </c>
      <c r="AU1" s="17" t="s">
        <v>22</v>
      </c>
      <c r="AV1" s="16" t="s">
        <v>62</v>
      </c>
      <c r="AW1" s="17" t="s">
        <v>23</v>
      </c>
      <c r="AX1" s="17" t="s">
        <v>24</v>
      </c>
      <c r="AY1" s="17" t="s">
        <v>25</v>
      </c>
      <c r="AZ1" s="17" t="s">
        <v>26</v>
      </c>
      <c r="BA1" s="17" t="s">
        <v>27</v>
      </c>
      <c r="BB1" s="17" t="s">
        <v>28</v>
      </c>
      <c r="BC1" s="17" t="s">
        <v>29</v>
      </c>
      <c r="BD1" s="17" t="s">
        <v>30</v>
      </c>
      <c r="BE1" s="17" t="s">
        <v>31</v>
      </c>
      <c r="BF1" s="17" t="s">
        <v>32</v>
      </c>
      <c r="BG1" s="17" t="s">
        <v>33</v>
      </c>
      <c r="BH1" s="17" t="s">
        <v>34</v>
      </c>
      <c r="BI1" s="17" t="s">
        <v>35</v>
      </c>
      <c r="BJ1" s="17" t="s">
        <v>36</v>
      </c>
      <c r="BK1" s="17" t="s">
        <v>37</v>
      </c>
      <c r="BL1" s="17" t="s">
        <v>38</v>
      </c>
      <c r="BM1" s="17" t="s">
        <v>39</v>
      </c>
      <c r="BN1" s="17" t="s">
        <v>40</v>
      </c>
      <c r="BO1" s="17" t="s">
        <v>41</v>
      </c>
      <c r="BP1" s="17" t="s">
        <v>42</v>
      </c>
      <c r="BQ1" s="3" t="s">
        <v>76</v>
      </c>
      <c r="BR1" s="3" t="s">
        <v>88</v>
      </c>
      <c r="BS1" s="3" t="s">
        <v>111</v>
      </c>
      <c r="BT1" s="3" t="s">
        <v>112</v>
      </c>
      <c r="BU1" s="3" t="s">
        <v>113</v>
      </c>
      <c r="BV1" s="3" t="s">
        <v>115</v>
      </c>
      <c r="BW1" s="3" t="s">
        <v>114</v>
      </c>
      <c r="BX1" s="3" t="s">
        <v>116</v>
      </c>
      <c r="BY1" s="3" t="s">
        <v>117</v>
      </c>
      <c r="BZ1" s="3" t="s">
        <v>118</v>
      </c>
      <c r="CA1" s="3" t="s">
        <v>72</v>
      </c>
      <c r="CB1" s="3" t="s">
        <v>73</v>
      </c>
      <c r="CC1" s="3" t="s">
        <v>74</v>
      </c>
      <c r="CD1" s="3" t="s">
        <v>75</v>
      </c>
      <c r="CE1" s="3" t="s">
        <v>119</v>
      </c>
      <c r="CF1" s="3" t="s">
        <v>120</v>
      </c>
      <c r="CG1" s="3" t="s">
        <v>121</v>
      </c>
      <c r="CH1" s="18" t="s">
        <v>122</v>
      </c>
      <c r="CI1" s="3" t="s">
        <v>333</v>
      </c>
    </row>
    <row r="2" spans="1:87" hidden="1" outlineLevel="1" x14ac:dyDescent="0.15">
      <c r="A2" t="s">
        <v>2</v>
      </c>
      <c r="B2" s="1">
        <v>43800</v>
      </c>
      <c r="C2" t="s">
        <v>50</v>
      </c>
      <c r="D2" s="1">
        <v>43466</v>
      </c>
      <c r="E2">
        <f t="array" ref="E2:E13">TRANSPOSE('[1]AG_Key Metrics P1'!$F$6:$Q$6)</f>
        <v>66.963497510433811</v>
      </c>
      <c r="F2">
        <f t="array" ref="F2:F13">TRANSPOSE('[1]AG_Key Metrics P1'!$F$11:$Q$11)</f>
        <v>56.726855223237109</v>
      </c>
      <c r="G2">
        <f t="array" ref="G2:G13">TRANSPOSE('[1]AG_Key Metrics P1'!$F$16:$Q$16)</f>
        <v>30.936873011264783</v>
      </c>
      <c r="H2">
        <f t="array" ref="H2:H13">TRANSPOSE('[1]AG_Key Metrics P1'!$F$21:$Q$21)</f>
        <v>30.631733340767845</v>
      </c>
      <c r="I2">
        <f t="array" ref="I2:I13">TRANSPOSE('[1]AG_Key Metrics P1'!$F$7:$Q$7)</f>
        <v>55.402316724544768</v>
      </c>
      <c r="J2">
        <f t="array" ref="J2:J13">TRANSPOSE('[1]AG_Key Metrics P1'!$F$12:$Q$12)</f>
        <v>35.78142616656249</v>
      </c>
      <c r="K2">
        <f t="array" ref="K2:K13">TRANSPOSE('[1]AG_Key Metrics P1'!$F$17:$Q$17)</f>
        <v>24.698106933878748</v>
      </c>
      <c r="L2">
        <f t="array" ref="L2:L13">TRANSPOSE('[1]AG_Key Metrics P1'!$F$22:$Q$22)</f>
        <v>19.20973633223905</v>
      </c>
      <c r="M2">
        <f t="array" ref="M2:M13">TRANSPOSE('[1]AG_Key Metrics P1'!$F$9:$Q$9)</f>
        <v>46.346231858984922</v>
      </c>
      <c r="N2">
        <f t="array" ref="N2:N13">TRANSPOSE('[1]AG_Key Metrics P1'!$F$14:$Q$14)</f>
        <v>30.684268541499037</v>
      </c>
      <c r="O2">
        <f t="array" ref="O2:O13">TRANSPOSE('[1]AG_Key Metrics P1'!$F$19:$Q$19)</f>
        <v>20.935490183106314</v>
      </c>
      <c r="P2">
        <f t="array" ref="P2:P13">TRANSPOSE('[1]AG_Key Metrics P1'!$F$24:$Q$24)</f>
        <v>16.531753000253723</v>
      </c>
      <c r="Q2" t="str">
        <f t="array" ref="Q2:Q13">'[1]AG_Key Products'!$D$6</f>
        <v>Crisis XDefender Supreme</v>
      </c>
      <c r="R2" t="str">
        <f t="array" ref="R2:R13">'[1]AG_Key Products'!$D$9</f>
        <v>MaxFocus</v>
      </c>
      <c r="S2" t="str">
        <f t="array" ref="S2:S13">'[1]AG_Key Products'!$D$12</f>
        <v>Mind+ Critical Illness</v>
      </c>
      <c r="T2" t="str">
        <f t="array" ref="T2:T13">'[1]AG_Key Products'!$D$15</f>
        <v>Noble Fortune</v>
      </c>
      <c r="U2" t="str">
        <f t="array" ref="U2:U13">'[1]AG_Key Products'!$D$18</f>
        <v>Crisis OneCover</v>
      </c>
      <c r="V2" t="str">
        <f t="array" ref="V2:V13">'[1]AG_Key Products'!$D$21</f>
        <v>MediSaver Supreme</v>
      </c>
      <c r="W2" t="str">
        <f t="array" ref="W2:W13">'[1]AG_Key Products'!$D$24</f>
        <v>Life Promise</v>
      </c>
      <c r="X2" t="str">
        <f t="array" ref="X2:X13">'[1]AG_Key Products'!$D$27</f>
        <v>CANsurance</v>
      </c>
      <c r="Y2" t="str">
        <f t="array" ref="Y2:Y13">'[1]AG_Key Products'!$D$30</f>
        <v>i.PaySmart</v>
      </c>
      <c r="Z2" t="str">
        <f t="array" ref="Z2:Z13">'[1]AG_Key Products'!$D$33</f>
        <v>Basic Plus II series</v>
      </c>
      <c r="AA2">
        <f t="array" ref="AA2:AA13">TRANSPOSE('[1]AG_Key Products'!$F$6:$Q$6)</f>
        <v>15.880438779599112</v>
      </c>
      <c r="AB2">
        <f t="array" ref="AB2:AB13">TRANSPOSE('[1]AG_Key Products'!$F$9:$Q$9)</f>
        <v>17.387834712459743</v>
      </c>
      <c r="AC2">
        <f t="array" ref="AC2:AC13">TRANSPOSE('[1]AG_Key Products'!$F$12:$Q$12)</f>
        <v>10.041904781616742</v>
      </c>
      <c r="AD2">
        <f t="array" ref="AD2:AD13">TRANSPOSE('[1]AG_Key Products'!$F$15:$Q$15)</f>
        <v>5.8332875701959557</v>
      </c>
      <c r="AE2">
        <f t="array" ref="AE2:AE13">TRANSPOSE('[1]AG_Key Products'!$F$18:$Q$18)</f>
        <v>0</v>
      </c>
      <c r="AF2">
        <f t="array" ref="AF2:AF13">TRANSPOSE('[1]AG_Key Products'!$F$21:$Q$21)</f>
        <v>0</v>
      </c>
      <c r="AG2">
        <f t="array" ref="AG2:AG13">TRANSPOSE('[1]AG_Key Products'!$F$24:$Q$24)</f>
        <v>2.264512528608595</v>
      </c>
      <c r="AH2">
        <f t="array" ref="AH2:AH13">TRANSPOSE('[1]AG_Key Products'!$F$27:$Q$27)</f>
        <v>2.0538730968565604</v>
      </c>
      <c r="AI2">
        <f t="array" ref="AI2:AI13">TRANSPOSE('[1]AG_Key Products'!$F$30:$Q$30)</f>
        <v>1.8305749096923263</v>
      </c>
      <c r="AJ2">
        <f t="array" ref="AJ2:AJ13">TRANSPOSE('[1]AG_Key Products'!$F$33:$Q$33)</f>
        <v>1.9813665639037825</v>
      </c>
      <c r="AK2">
        <f t="array" ref="AK2:AK13">TRANSPOSE('[1]AG_Key Products'!$F$36:$Q$36)</f>
        <v>9.6897045675009963</v>
      </c>
      <c r="AL2">
        <f t="array" ref="AL2:AL13">TRANSPOSE('[1]AG_Key Products'!$F$7:$Q$7)</f>
        <v>11.212391247603403</v>
      </c>
      <c r="AM2">
        <f t="array" ref="AM2:AM13">TRANSPOSE('[1]AG_Key Products'!$F$10:$Q$10)</f>
        <v>13.876295848377</v>
      </c>
      <c r="AN2">
        <f t="array" ref="AN2:AN13">TRANSPOSE('[1]AG_Key Products'!$F$13:$Q$13)</f>
        <v>12.081259489821999</v>
      </c>
      <c r="AO2">
        <f t="array" ref="AO2:AO13">TRANSPOSE('[1]AG_Key Products'!$F$16:$Q$16)</f>
        <v>2.278153909139959</v>
      </c>
      <c r="AP2">
        <f t="array" ref="AP2:AP13">TRANSPOSE('[1]AG_Key Products'!$F$19:$Q$19)</f>
        <v>0</v>
      </c>
      <c r="AQ2">
        <f t="array" ref="AQ2:AQ13">TRANSPOSE('[1]AG_Key Products'!$F$22:$Q$22)</f>
        <v>0</v>
      </c>
      <c r="AR2">
        <f t="array" ref="AR2:AR13">TRANSPOSE('[1]AG_Key Products'!$F$25:$Q$25)</f>
        <v>3.6174857595452323</v>
      </c>
      <c r="AS2">
        <f t="array" ref="AS2:AS13">TRANSPOSE('[1]AG_Key Products'!$F$28:$Q$28)</f>
        <v>2.4886625083709686</v>
      </c>
      <c r="AT2">
        <f t="array" ref="AT2:AT13">TRANSPOSE('[1]AG_Key Products'!$F$31:$Q$31)</f>
        <v>0.49765230588238468</v>
      </c>
      <c r="AU2">
        <f t="array" ref="AU2:AU13">TRANSPOSE('[1]AG_Key Products'!$F$34:$Q$35)</f>
        <v>0.32787977767015791</v>
      </c>
      <c r="AV2">
        <f t="array" ref="AV2:AV13">TRANSPOSE('[1]AG_Key Products'!$F$37:$Q$37)</f>
        <v>10.347074376826001</v>
      </c>
      <c r="AW2" s="4">
        <f t="array" ref="AW2:AW13">'[1]AG_Key Products'!$D$8</f>
        <v>0.64065846357056699</v>
      </c>
      <c r="AX2" s="4">
        <f t="array" ref="AX2:AX13">'[1]AG_Key Products'!$D$11</f>
        <v>0.22107957006011492</v>
      </c>
      <c r="AY2" s="4">
        <f t="array" ref="AY2:AY13">'[1]AG_Key Products'!$D$14</f>
        <v>0.65357335010350837</v>
      </c>
      <c r="AZ2" s="4">
        <f t="array" ref="AZ2:AZ13">'[1]AG_Key Products'!$D$17</f>
        <v>9.0947503868041679E-2</v>
      </c>
      <c r="BA2" s="4">
        <f t="array" ref="BA2:BA13">'[1]AG_Key Products'!$D$20</f>
        <v>0.73217333364853376</v>
      </c>
      <c r="BB2" s="4">
        <f t="array" ref="BB2:BB13">'[1]AG_Key Products'!$D$23</f>
        <v>0.52799311127587656</v>
      </c>
      <c r="BC2" s="4">
        <f t="array" ref="BC2:BC13">'[1]AG_Key Products'!$D$26</f>
        <v>0.34632096283953168</v>
      </c>
      <c r="BD2" s="4">
        <f t="array" ref="BD2:BD13">'[1]AG_Key Products'!$D$29</f>
        <v>0.99322396255687195</v>
      </c>
      <c r="BE2" s="4">
        <f t="array" ref="BE2:BE13">'[1]AG_Key Products'!$D$32</f>
        <v>0.38661881792789188</v>
      </c>
      <c r="BF2" s="4">
        <f t="array" ref="BF2:BF13">'[1]AG_Key Products'!$D$35</f>
        <v>0.1244027671241407</v>
      </c>
      <c r="BG2" s="4" t="str">
        <f t="array" ref="BG2:BG13">'[1]AG_Key Products'!$D$7</f>
        <v>SPRO</v>
      </c>
      <c r="BH2" s="4" t="str">
        <f t="array" ref="BH2:BH13">'[1]AG_Key Products'!$D$10</f>
        <v>TPAR</v>
      </c>
      <c r="BI2" s="4" t="str">
        <f t="array" ref="BI2:BI13">'[1]AG_Key Products'!$D$13</f>
        <v>SPRO</v>
      </c>
      <c r="BJ2" s="4" t="str">
        <f t="array" ref="BJ2:BJ13">'[1]AG_Key Products'!$D$16</f>
        <v>UNLF</v>
      </c>
      <c r="BK2" s="4" t="str">
        <f t="array" ref="BK2:BK13">'[1]AG_Key Products'!$D$19</f>
        <v>SPRO</v>
      </c>
      <c r="BL2" s="4" t="str">
        <f t="array" ref="BL2:BL13">'[1]AG_Key Products'!$D$22</f>
        <v>SPRO</v>
      </c>
      <c r="BM2" s="4" t="str">
        <f t="array" ref="BM2:BM13">'[1]AG_Key Products'!$D$25</f>
        <v>TPAR</v>
      </c>
      <c r="BN2" s="4" t="str">
        <f t="array" ref="BN2:BN13">'[1]AG_Key Products'!$D$28</f>
        <v>SPRO</v>
      </c>
      <c r="BO2" s="4" t="str">
        <f t="array" ref="BO2:BO13">'[1]AG_Key Products'!$D$31</f>
        <v>TPAR</v>
      </c>
      <c r="BP2" s="4" t="str">
        <f t="array" ref="BP2:BP13">'[1]AG_Key Products'!$D$34</f>
        <v>UNLF</v>
      </c>
      <c r="BQ2" t="str">
        <f>VLOOKUP(A2,Misc!$A$3:$B$11,2,FALSE)</f>
        <v>HKD</v>
      </c>
      <c r="BR2">
        <f>INDEX(FX!$B$30:$AK$48,MATCH('Data (2)'!BQ2,FX!$A$30:$A$48,0),MATCH('Data (2)'!D2,Period,0))</f>
        <v>7.8419977623914541</v>
      </c>
      <c r="BS2">
        <f>IF(D2&gt;B2,0,E2/$BR2)</f>
        <v>8.539086536287531</v>
      </c>
      <c r="BT2">
        <f>IF(D2&gt;B2,E2/$BR2,0)</f>
        <v>0</v>
      </c>
      <c r="BU2">
        <f>IF(D2&gt;B2,0,F2/$BR2)</f>
        <v>7.233724994833203</v>
      </c>
      <c r="BV2">
        <f>IF(D2&gt;B2,F2/$BR2,0)</f>
        <v>0</v>
      </c>
      <c r="BW2">
        <f>IF(D2&gt;B2,0,G2/$BR2)</f>
        <v>3.9450244629794997</v>
      </c>
      <c r="BX2">
        <f>IF(D2&gt;B2,G2/$BR2,0)</f>
        <v>0</v>
      </c>
      <c r="BY2">
        <f>IF(D2&gt;B2,0,H2/$BR2)</f>
        <v>3.9061135018006627</v>
      </c>
      <c r="BZ2">
        <f>IF(D2&gt;B2,H2/$BR2,0)</f>
        <v>0</v>
      </c>
      <c r="CA2">
        <f>I2/$CI2</f>
        <v>7.061269606580912</v>
      </c>
      <c r="CB2">
        <f t="shared" ref="CB2:CD17" si="0">J2/$CI2</f>
        <v>4.560500571235683</v>
      </c>
      <c r="CC2">
        <f t="shared" si="0"/>
        <v>3.1478826544273235</v>
      </c>
      <c r="CD2">
        <f t="shared" si="0"/>
        <v>2.4483656159667078</v>
      </c>
      <c r="CE2" s="4">
        <f>IFERROR(IF(D2&gt;B2,"",BU2/BS2),0)</f>
        <v>0.84713100916507988</v>
      </c>
      <c r="CF2" s="4" t="str">
        <f>IFERROR(IF(D2&gt;B2,BV2/BT2,""),0)</f>
        <v/>
      </c>
      <c r="CG2" s="4">
        <f>IFERROR(IF(D2&gt;B2,"",BY2/BU2),0)</f>
        <v>0.53998645298109382</v>
      </c>
      <c r="CH2" s="4" t="str">
        <f>IFERROR(IF(D2&gt;B2,BZ2/BV2,""),0)</f>
        <v/>
      </c>
      <c r="CI2">
        <f>INDEX(FX!$B$114:$AK$132,MATCH('Data (2)'!BQ2,FX!$A$114:$A$132,0),MATCH('Data (2)'!D2,Period,0))</f>
        <v>7.845942700291646</v>
      </c>
    </row>
    <row r="3" spans="1:87" hidden="1" outlineLevel="1" x14ac:dyDescent="0.15">
      <c r="A3" t="s">
        <v>2</v>
      </c>
      <c r="B3" s="1">
        <f>B2</f>
        <v>43800</v>
      </c>
      <c r="C3" t="s">
        <v>50</v>
      </c>
      <c r="D3" s="1">
        <v>43497</v>
      </c>
      <c r="E3">
        <v>77.808338299550556</v>
      </c>
      <c r="F3">
        <v>61.520173360252464</v>
      </c>
      <c r="G3">
        <v>32.875534254518278</v>
      </c>
      <c r="H3">
        <v>30.508907126909659</v>
      </c>
      <c r="I3">
        <v>41.551737543408564</v>
      </c>
      <c r="J3">
        <v>27.020629553220722</v>
      </c>
      <c r="K3">
        <v>19.321754376129213</v>
      </c>
      <c r="L3">
        <v>15.146506824070995</v>
      </c>
      <c r="M3">
        <v>37.726952234566106</v>
      </c>
      <c r="N3">
        <v>26.470685905904173</v>
      </c>
      <c r="O3">
        <v>15.420621814349065</v>
      </c>
      <c r="P3">
        <v>13.498723189227327</v>
      </c>
      <c r="Q3" t="str">
        <v>Crisis XDefender Supreme</v>
      </c>
      <c r="R3" t="str">
        <v>MaxFocus</v>
      </c>
      <c r="S3" t="str">
        <v>Mind+ Critical Illness</v>
      </c>
      <c r="T3" t="str">
        <v>Noble Fortune</v>
      </c>
      <c r="U3" t="str">
        <v>Crisis OneCover</v>
      </c>
      <c r="V3" t="str">
        <v>MediSaver Supreme</v>
      </c>
      <c r="W3" t="str">
        <v>Life Promise</v>
      </c>
      <c r="X3" t="str">
        <v>CANsurance</v>
      </c>
      <c r="Y3" t="str">
        <v>i.PaySmart</v>
      </c>
      <c r="Z3" t="str">
        <v>Basic Plus II series</v>
      </c>
      <c r="AA3">
        <v>12.100619997162758</v>
      </c>
      <c r="AB3">
        <v>24.510880552261117</v>
      </c>
      <c r="AC3">
        <v>12.201797316897336</v>
      </c>
      <c r="AD3">
        <v>6.0003555222495608</v>
      </c>
      <c r="AE3">
        <v>0</v>
      </c>
      <c r="AF3">
        <v>0</v>
      </c>
      <c r="AG3">
        <v>3.7813120570988086</v>
      </c>
      <c r="AH3">
        <v>1.7268875263875263</v>
      </c>
      <c r="AI3">
        <v>3.0088887414435876</v>
      </c>
      <c r="AJ3">
        <v>6.0735143239707421</v>
      </c>
      <c r="AK3">
        <v>8.4040822620791289</v>
      </c>
      <c r="AL3">
        <v>8.484673444444061</v>
      </c>
      <c r="AM3">
        <v>17.645540416909185</v>
      </c>
      <c r="AN3">
        <v>14.027238323607497</v>
      </c>
      <c r="AO3">
        <v>2.7101962861525832</v>
      </c>
      <c r="AP3">
        <v>0</v>
      </c>
      <c r="AQ3">
        <v>0</v>
      </c>
      <c r="AR3">
        <v>5.7997464636054845</v>
      </c>
      <c r="AS3">
        <v>2.0523944910494798</v>
      </c>
      <c r="AT3">
        <v>0.7857820889465984</v>
      </c>
      <c r="AU3">
        <v>1.3673156655817122</v>
      </c>
      <c r="AV3">
        <v>8.6472861799558629</v>
      </c>
      <c r="AW3" s="4">
        <v>0.64065846357056699</v>
      </c>
      <c r="AX3" s="4">
        <v>0.22107957006011492</v>
      </c>
      <c r="AY3" s="4">
        <v>0.65357335010350837</v>
      </c>
      <c r="AZ3" s="4">
        <v>9.0947503868041679E-2</v>
      </c>
      <c r="BA3" s="4">
        <v>0.73217333364853376</v>
      </c>
      <c r="BB3" s="4">
        <v>0.52799311127587656</v>
      </c>
      <c r="BC3" s="4">
        <v>0.34632096283953168</v>
      </c>
      <c r="BD3" s="4">
        <v>0.99322396255687195</v>
      </c>
      <c r="BE3" s="4">
        <v>0.38661881792789188</v>
      </c>
      <c r="BF3" s="4">
        <v>0.1244027671241407</v>
      </c>
      <c r="BG3" s="4" t="str">
        <v>SPRO</v>
      </c>
      <c r="BH3" s="4" t="str">
        <v>TPAR</v>
      </c>
      <c r="BI3" s="4" t="str">
        <v>SPRO</v>
      </c>
      <c r="BJ3" s="4" t="str">
        <v>UNLF</v>
      </c>
      <c r="BK3" s="4" t="str">
        <v>SPRO</v>
      </c>
      <c r="BL3" s="4" t="str">
        <v>SPRO</v>
      </c>
      <c r="BM3" s="4" t="str">
        <v>TPAR</v>
      </c>
      <c r="BN3" s="4" t="str">
        <v>SPRO</v>
      </c>
      <c r="BO3" s="4" t="str">
        <v>TPAR</v>
      </c>
      <c r="BP3" s="4" t="str">
        <v>UNLF</v>
      </c>
      <c r="BQ3" t="str">
        <f>VLOOKUP(A3,Misc!$A$3:$B$11,2,FALSE)</f>
        <v>HKD</v>
      </c>
      <c r="BR3">
        <f>INDEX(FX!$B$30:$AK$48,MATCH('Data (2)'!BQ3,FX!$A$30:$A$48,0),MATCH('Data (2)'!D3,Period,0))</f>
        <v>7.8478480153993235</v>
      </c>
      <c r="BS3">
        <f t="shared" ref="BS3:BS66" si="1">IF(D3&gt;B3,0,E3/$BR3)</f>
        <v>9.9146082017480843</v>
      </c>
      <c r="BT3">
        <f t="shared" ref="BT3:BT66" si="2">IF(D3&gt;B3,E3/$BR3,0)</f>
        <v>0</v>
      </c>
      <c r="BU3">
        <f t="shared" ref="BU3:BU66" si="3">IF(D3&gt;B3,0,F3/$BR3)</f>
        <v>7.8391137595345137</v>
      </c>
      <c r="BV3">
        <f t="shared" ref="BV3:BV66" si="4">IF(D3&gt;B3,F3/$BR3,0)</f>
        <v>0</v>
      </c>
      <c r="BW3">
        <f t="shared" ref="BW3:BW66" si="5">IF(D3&gt;B3,0,G3/$BR3)</f>
        <v>4.1891145432491488</v>
      </c>
      <c r="BX3">
        <f t="shared" ref="BX3:BX66" si="6">IF(D3&gt;B3,G3/$BR3,0)</f>
        <v>0</v>
      </c>
      <c r="BY3">
        <f t="shared" ref="BY3:BY66" si="7">IF(D3&gt;B3,0,H3/$BR3)</f>
        <v>3.8875507103404661</v>
      </c>
      <c r="BZ3">
        <f t="shared" ref="BZ3:BZ66" si="8">IF(D3&gt;B3,H3/$BR3,0)</f>
        <v>0</v>
      </c>
      <c r="CA3">
        <f t="shared" ref="CA3:CD66" si="9">I3/$CI3</f>
        <v>5.2959522049356824</v>
      </c>
      <c r="CB3">
        <f t="shared" si="0"/>
        <v>3.4438984052504389</v>
      </c>
      <c r="CC3">
        <f t="shared" si="0"/>
        <v>2.4626428096920709</v>
      </c>
      <c r="CD3">
        <f t="shared" si="0"/>
        <v>1.9304890951482447</v>
      </c>
      <c r="CE3" s="4">
        <f t="shared" ref="CE3:CE66" si="10">IFERROR(IF(D3&gt;B3,"",BU3/BS3),0)</f>
        <v>0.7906629894010706</v>
      </c>
      <c r="CF3" s="4" t="str">
        <f t="shared" ref="CF3:CF66" si="11">IFERROR(IF(D3&gt;B3,BV3/BT3,""),0)</f>
        <v/>
      </c>
      <c r="CG3" s="4">
        <f t="shared" ref="CG3:CG66" si="12">IFERROR(IF(D3&gt;B3,"",BY3/BU3),0)</f>
        <v>0.4959171188978011</v>
      </c>
      <c r="CH3" s="4" t="str">
        <f t="shared" ref="CH3:CH66" si="13">IFERROR(IF(D3&gt;B3,BZ3/BV3,""),0)</f>
        <v/>
      </c>
      <c r="CI3">
        <f>INDEX(FX!$B$114:$AK$132,MATCH('Data (2)'!BQ3,FX!$A$114:$A$132,0),MATCH('Data (2)'!D3,Period,0))</f>
        <v>7.845942700291646</v>
      </c>
    </row>
    <row r="4" spans="1:87" hidden="1" outlineLevel="1" x14ac:dyDescent="0.15">
      <c r="A4" t="s">
        <v>2</v>
      </c>
      <c r="B4" s="1">
        <f t="shared" ref="B4:B67" si="14">B3</f>
        <v>43800</v>
      </c>
      <c r="C4" t="s">
        <v>50</v>
      </c>
      <c r="D4" s="1">
        <v>43525</v>
      </c>
      <c r="E4">
        <v>119.23024842522656</v>
      </c>
      <c r="F4">
        <v>95.868204038672985</v>
      </c>
      <c r="G4">
        <v>56.366219879084746</v>
      </c>
      <c r="H4">
        <v>50.163564241992589</v>
      </c>
      <c r="I4">
        <v>110.80463344908954</v>
      </c>
      <c r="J4">
        <v>71.850989113428085</v>
      </c>
      <c r="K4">
        <v>49.903983318130472</v>
      </c>
      <c r="L4">
        <v>38.893780232025058</v>
      </c>
      <c r="M4">
        <v>93.498721085435349</v>
      </c>
      <c r="N4">
        <v>65.718485653395462</v>
      </c>
      <c r="O4">
        <v>37.873746946022109</v>
      </c>
      <c r="P4">
        <v>31.939597483170285</v>
      </c>
      <c r="Q4" t="str">
        <v>Crisis XDefender Supreme</v>
      </c>
      <c r="R4" t="str">
        <v>MaxFocus</v>
      </c>
      <c r="S4" t="str">
        <v>Mind+ Critical Illness</v>
      </c>
      <c r="T4" t="str">
        <v>Noble Fortune</v>
      </c>
      <c r="U4" t="str">
        <v>Crisis OneCover</v>
      </c>
      <c r="V4" t="str">
        <v>MediSaver Supreme</v>
      </c>
      <c r="W4" t="str">
        <v>Life Promise</v>
      </c>
      <c r="X4" t="str">
        <v>CANsurance</v>
      </c>
      <c r="Y4" t="str">
        <v>i.PaySmart</v>
      </c>
      <c r="Z4" t="str">
        <v>Basic Plus II series</v>
      </c>
      <c r="AA4">
        <v>47.128619372691453</v>
      </c>
      <c r="AB4">
        <v>32.62630099386201</v>
      </c>
      <c r="AC4">
        <v>10.530998438755027</v>
      </c>
      <c r="AD4">
        <v>4.4692649426258759</v>
      </c>
      <c r="AE4">
        <v>0</v>
      </c>
      <c r="AF4">
        <v>0</v>
      </c>
      <c r="AG4">
        <v>3.3178295662986357</v>
      </c>
      <c r="AH4">
        <v>2.6278560165537281</v>
      </c>
      <c r="AI4">
        <v>2.7778151316082096</v>
      </c>
      <c r="AJ4">
        <v>3.9149703625447381</v>
      </c>
      <c r="AK4">
        <v>11.836593600286875</v>
      </c>
      <c r="AL4">
        <v>30.709334152812367</v>
      </c>
      <c r="AM4">
        <v>24.308671520723561</v>
      </c>
      <c r="AN4">
        <v>12.352004858810753</v>
      </c>
      <c r="AO4">
        <v>2.4755264294172572</v>
      </c>
      <c r="AP4">
        <v>0</v>
      </c>
      <c r="AQ4">
        <v>0</v>
      </c>
      <c r="AR4">
        <v>5.169483840507028</v>
      </c>
      <c r="AS4">
        <v>2.917789388459592</v>
      </c>
      <c r="AT4">
        <v>0.75100680696828048</v>
      </c>
      <c r="AU4">
        <v>0.70502069874997786</v>
      </c>
      <c r="AV4">
        <v>16.479366342224168</v>
      </c>
      <c r="AW4" s="4">
        <v>0.64065846357056699</v>
      </c>
      <c r="AX4" s="4">
        <v>0.22107957006011492</v>
      </c>
      <c r="AY4" s="4">
        <v>0.65357335010350837</v>
      </c>
      <c r="AZ4" s="4">
        <v>9.0947503868041679E-2</v>
      </c>
      <c r="BA4" s="4">
        <v>0.73217333364853376</v>
      </c>
      <c r="BB4" s="4">
        <v>0.52799311127587656</v>
      </c>
      <c r="BC4" s="4">
        <v>0.34632096283953168</v>
      </c>
      <c r="BD4" s="4">
        <v>0.99322396255687195</v>
      </c>
      <c r="BE4" s="4">
        <v>0.38661881792789188</v>
      </c>
      <c r="BF4" s="4">
        <v>0.1244027671241407</v>
      </c>
      <c r="BG4" s="4" t="str">
        <v>SPRO</v>
      </c>
      <c r="BH4" s="4" t="str">
        <v>TPAR</v>
      </c>
      <c r="BI4" s="4" t="str">
        <v>SPRO</v>
      </c>
      <c r="BJ4" s="4" t="str">
        <v>UNLF</v>
      </c>
      <c r="BK4" s="4" t="str">
        <v>SPRO</v>
      </c>
      <c r="BL4" s="4" t="str">
        <v>SPRO</v>
      </c>
      <c r="BM4" s="4" t="str">
        <v>TPAR</v>
      </c>
      <c r="BN4" s="4" t="str">
        <v>SPRO</v>
      </c>
      <c r="BO4" s="4" t="str">
        <v>TPAR</v>
      </c>
      <c r="BP4" s="4" t="str">
        <v>UNLF</v>
      </c>
      <c r="BQ4" t="str">
        <f>VLOOKUP(A4,Misc!$A$3:$B$11,2,FALSE)</f>
        <v>HKD</v>
      </c>
      <c r="BR4">
        <f>INDEX(FX!$B$30:$AK$48,MATCH('Data (2)'!BQ4,FX!$A$30:$A$48,0),MATCH('Data (2)'!D4,Period,0))</f>
        <v>7.8494219555765268</v>
      </c>
      <c r="BS4">
        <f t="shared" si="1"/>
        <v>15.189685189559835</v>
      </c>
      <c r="BT4">
        <f t="shared" si="2"/>
        <v>0</v>
      </c>
      <c r="BU4">
        <f t="shared" si="3"/>
        <v>12.21340941807372</v>
      </c>
      <c r="BV4">
        <f t="shared" si="4"/>
        <v>0</v>
      </c>
      <c r="BW4">
        <f t="shared" si="5"/>
        <v>7.1809389529683836</v>
      </c>
      <c r="BX4">
        <f t="shared" si="6"/>
        <v>0</v>
      </c>
      <c r="BY4">
        <f t="shared" si="7"/>
        <v>6.3907335503035982</v>
      </c>
      <c r="BZ4">
        <f t="shared" si="8"/>
        <v>0</v>
      </c>
      <c r="CA4">
        <f t="shared" si="9"/>
        <v>14.122539213161824</v>
      </c>
      <c r="CB4">
        <f t="shared" si="0"/>
        <v>9.157725445886479</v>
      </c>
      <c r="CC4">
        <f t="shared" si="0"/>
        <v>6.3604827647129598</v>
      </c>
      <c r="CD4">
        <f t="shared" si="0"/>
        <v>4.9571838232490935</v>
      </c>
      <c r="CE4" s="4">
        <f t="shared" si="10"/>
        <v>0.80405941700939487</v>
      </c>
      <c r="CF4" s="4" t="str">
        <f t="shared" si="11"/>
        <v/>
      </c>
      <c r="CG4" s="4">
        <f t="shared" si="12"/>
        <v>0.52325549169312424</v>
      </c>
      <c r="CH4" s="4" t="str">
        <f t="shared" si="13"/>
        <v/>
      </c>
      <c r="CI4">
        <f>INDEX(FX!$B$114:$AK$132,MATCH('Data (2)'!BQ4,FX!$A$114:$A$132,0),MATCH('Data (2)'!D4,Period,0))</f>
        <v>7.845942700291646</v>
      </c>
    </row>
    <row r="5" spans="1:87" hidden="1" outlineLevel="1" x14ac:dyDescent="0.15">
      <c r="A5" t="s">
        <v>2</v>
      </c>
      <c r="B5" s="1">
        <f t="shared" si="14"/>
        <v>43800</v>
      </c>
      <c r="C5" t="s">
        <v>50</v>
      </c>
      <c r="D5" s="1">
        <v>43556</v>
      </c>
      <c r="E5">
        <v>61.695484014146658</v>
      </c>
      <c r="F5">
        <v>47.464072673420844</v>
      </c>
      <c r="G5">
        <v>29.30166564959983</v>
      </c>
      <c r="H5">
        <v>26.01810488169636</v>
      </c>
      <c r="I5">
        <v>71.089524102122823</v>
      </c>
      <c r="J5">
        <v>46.323293168266815</v>
      </c>
      <c r="K5">
        <v>32.619693984189269</v>
      </c>
      <c r="L5">
        <v>25.53068701690983</v>
      </c>
      <c r="M5">
        <v>36.240975824531873</v>
      </c>
      <c r="N5">
        <v>28.53688703520432</v>
      </c>
      <c r="O5">
        <v>15.305228603806754</v>
      </c>
      <c r="P5">
        <v>15.780792325869253</v>
      </c>
      <c r="Q5" t="str">
        <v>Crisis XDefender Supreme</v>
      </c>
      <c r="R5" t="str">
        <v>MaxFocus</v>
      </c>
      <c r="S5" t="str">
        <v>Mind+ Critical Illness</v>
      </c>
      <c r="T5" t="str">
        <v>Noble Fortune</v>
      </c>
      <c r="U5" t="str">
        <v>Crisis OneCover</v>
      </c>
      <c r="V5" t="str">
        <v>MediSaver Supreme</v>
      </c>
      <c r="W5" t="str">
        <v>Life Promise</v>
      </c>
      <c r="X5" t="str">
        <v>CANsurance</v>
      </c>
      <c r="Y5" t="str">
        <v>i.PaySmart</v>
      </c>
      <c r="Z5" t="str">
        <v>Basic Plus II series</v>
      </c>
      <c r="AA5">
        <v>18.792502118727683</v>
      </c>
      <c r="AB5">
        <v>11.265017920410388</v>
      </c>
      <c r="AC5">
        <v>8.3590733899999989</v>
      </c>
      <c r="AD5">
        <v>6.3937430646394757</v>
      </c>
      <c r="AE5">
        <v>0</v>
      </c>
      <c r="AF5">
        <v>0</v>
      </c>
      <c r="AG5">
        <v>1.6313147162788735</v>
      </c>
      <c r="AH5">
        <v>2.8631246284601208</v>
      </c>
      <c r="AI5">
        <v>1.4807672960724338</v>
      </c>
      <c r="AJ5">
        <v>2.6916907861619013</v>
      </c>
      <c r="AK5">
        <v>8.2182500933957812</v>
      </c>
      <c r="AL5">
        <v>12.320870289776977</v>
      </c>
      <c r="AM5">
        <v>8.9039422832862378</v>
      </c>
      <c r="AN5">
        <v>9.8789294168517134</v>
      </c>
      <c r="AO5">
        <v>2.5885348490074747</v>
      </c>
      <c r="AP5">
        <v>0</v>
      </c>
      <c r="AQ5">
        <v>0</v>
      </c>
      <c r="AR5">
        <v>2.4626276667596096</v>
      </c>
      <c r="AS5">
        <v>2.6429122250585149</v>
      </c>
      <c r="AT5">
        <v>0.1205755467166845</v>
      </c>
      <c r="AU5">
        <v>0.51312220524014518</v>
      </c>
      <c r="AV5">
        <v>8.032558190723492</v>
      </c>
      <c r="AW5" s="4">
        <v>0.64065846357056699</v>
      </c>
      <c r="AX5" s="4">
        <v>0.22107957006011492</v>
      </c>
      <c r="AY5" s="4">
        <v>0.65357335010350837</v>
      </c>
      <c r="AZ5" s="4">
        <v>9.0947503868041679E-2</v>
      </c>
      <c r="BA5" s="4">
        <v>0.73217333364853376</v>
      </c>
      <c r="BB5" s="4">
        <v>0.52799311127587656</v>
      </c>
      <c r="BC5" s="4">
        <v>0.34632096283953168</v>
      </c>
      <c r="BD5" s="4">
        <v>0.99322396255687195</v>
      </c>
      <c r="BE5" s="4">
        <v>0.38661881792789188</v>
      </c>
      <c r="BF5" s="4">
        <v>0.1244027671241407</v>
      </c>
      <c r="BG5" s="4" t="str">
        <v>SPRO</v>
      </c>
      <c r="BH5" s="4" t="str">
        <v>TPAR</v>
      </c>
      <c r="BI5" s="4" t="str">
        <v>SPRO</v>
      </c>
      <c r="BJ5" s="4" t="str">
        <v>UNLF</v>
      </c>
      <c r="BK5" s="4" t="str">
        <v>SPRO</v>
      </c>
      <c r="BL5" s="4" t="str">
        <v>SPRO</v>
      </c>
      <c r="BM5" s="4" t="str">
        <v>TPAR</v>
      </c>
      <c r="BN5" s="4" t="str">
        <v>SPRO</v>
      </c>
      <c r="BO5" s="4" t="str">
        <v>TPAR</v>
      </c>
      <c r="BP5" s="4" t="str">
        <v>UNLF</v>
      </c>
      <c r="BQ5" t="str">
        <f>VLOOKUP(A5,Misc!$A$3:$B$11,2,FALSE)</f>
        <v>HKD</v>
      </c>
      <c r="BR5">
        <f>INDEX(FX!$B$30:$AK$48,MATCH('Data (2)'!BQ5,FX!$A$30:$A$48,0),MATCH('Data (2)'!D5,Period,0))</f>
        <v>7.8449625164060217</v>
      </c>
      <c r="BS5">
        <f t="shared" si="1"/>
        <v>7.8643440150445665</v>
      </c>
      <c r="BT5">
        <f t="shared" si="2"/>
        <v>0</v>
      </c>
      <c r="BU5">
        <f t="shared" si="3"/>
        <v>6.050261243971546</v>
      </c>
      <c r="BV5">
        <f t="shared" si="4"/>
        <v>0</v>
      </c>
      <c r="BW5">
        <f t="shared" si="5"/>
        <v>3.7350931363052164</v>
      </c>
      <c r="BX5">
        <f t="shared" si="6"/>
        <v>0</v>
      </c>
      <c r="BY5">
        <f t="shared" si="7"/>
        <v>3.3165365452397242</v>
      </c>
      <c r="BZ5">
        <f t="shared" si="8"/>
        <v>0</v>
      </c>
      <c r="CA5">
        <f t="shared" si="9"/>
        <v>9.0606733719174777</v>
      </c>
      <c r="CB5">
        <f t="shared" si="0"/>
        <v>5.9041080132467583</v>
      </c>
      <c r="CC5">
        <f t="shared" si="0"/>
        <v>4.1575238604504134</v>
      </c>
      <c r="CD5">
        <f t="shared" si="0"/>
        <v>3.253998657925556</v>
      </c>
      <c r="CE5" s="4">
        <f t="shared" si="10"/>
        <v>0.76932815151490541</v>
      </c>
      <c r="CF5" s="4" t="str">
        <f t="shared" si="11"/>
        <v/>
      </c>
      <c r="CG5" s="4">
        <f t="shared" si="12"/>
        <v>0.54816418853719862</v>
      </c>
      <c r="CH5" s="4" t="str">
        <f t="shared" si="13"/>
        <v/>
      </c>
      <c r="CI5">
        <f>INDEX(FX!$B$114:$AK$132,MATCH('Data (2)'!BQ5,FX!$A$114:$A$132,0),MATCH('Data (2)'!D5,Period,0))</f>
        <v>7.845942700291646</v>
      </c>
    </row>
    <row r="6" spans="1:87" hidden="1" outlineLevel="1" x14ac:dyDescent="0.15">
      <c r="A6" t="s">
        <v>2</v>
      </c>
      <c r="B6" s="1">
        <f t="shared" si="14"/>
        <v>43800</v>
      </c>
      <c r="C6" t="s">
        <v>50</v>
      </c>
      <c r="D6" s="1">
        <v>43586</v>
      </c>
      <c r="E6">
        <v>90.361571688344711</v>
      </c>
      <c r="F6">
        <v>70.255221770134028</v>
      </c>
      <c r="G6">
        <v>45.300723289085866</v>
      </c>
      <c r="H6">
        <v>38.671220369232103</v>
      </c>
      <c r="I6">
        <v>141.50959408634827</v>
      </c>
      <c r="J6">
        <v>92.487205015737615</v>
      </c>
      <c r="K6">
        <v>65.506962310662217</v>
      </c>
      <c r="L6">
        <v>51.245376474743161</v>
      </c>
      <c r="M6">
        <v>73.246867965779032</v>
      </c>
      <c r="N6">
        <v>53.955855572318931</v>
      </c>
      <c r="O6">
        <v>33.01329231315917</v>
      </c>
      <c r="P6">
        <v>29.284085091857023</v>
      </c>
      <c r="Q6" t="str">
        <v>Crisis XDefender Supreme</v>
      </c>
      <c r="R6" t="str">
        <v>MaxFocus</v>
      </c>
      <c r="S6" t="str">
        <v>Mind+ Critical Illness</v>
      </c>
      <c r="T6" t="str">
        <v>Noble Fortune</v>
      </c>
      <c r="U6" t="str">
        <v>Crisis OneCover</v>
      </c>
      <c r="V6" t="str">
        <v>MediSaver Supreme</v>
      </c>
      <c r="W6" t="str">
        <v>Life Promise</v>
      </c>
      <c r="X6" t="str">
        <v>CANsurance</v>
      </c>
      <c r="Y6" t="str">
        <v>i.PaySmart</v>
      </c>
      <c r="Z6" t="str">
        <v>Basic Plus II series</v>
      </c>
      <c r="AA6">
        <v>25.535134578213516</v>
      </c>
      <c r="AB6">
        <v>17.23842395642686</v>
      </c>
      <c r="AC6">
        <v>13.82393559</v>
      </c>
      <c r="AD6">
        <v>11.954212301892646</v>
      </c>
      <c r="AE6">
        <v>0</v>
      </c>
      <c r="AF6">
        <v>0</v>
      </c>
      <c r="AG6">
        <v>1.5790125149488146</v>
      </c>
      <c r="AH6">
        <v>4.3312882720944197</v>
      </c>
      <c r="AI6">
        <v>1.6528664298128195</v>
      </c>
      <c r="AJ6">
        <v>1.0283840531948041</v>
      </c>
      <c r="AK6">
        <v>13.218313991760837</v>
      </c>
      <c r="AL6">
        <v>15.490677183453185</v>
      </c>
      <c r="AM6">
        <v>12.287199976618128</v>
      </c>
      <c r="AN6">
        <v>15.457191987677772</v>
      </c>
      <c r="AO6">
        <v>7.0346451854364149</v>
      </c>
      <c r="AP6">
        <v>0</v>
      </c>
      <c r="AQ6">
        <v>0</v>
      </c>
      <c r="AR6">
        <v>2.3539916422978613</v>
      </c>
      <c r="AS6">
        <v>3.4598710342045718</v>
      </c>
      <c r="AT6">
        <v>0.22918421970327554</v>
      </c>
      <c r="AU6">
        <v>0.23212637570581496</v>
      </c>
      <c r="AV6">
        <v>13.710334165037004</v>
      </c>
      <c r="AW6" s="4">
        <v>0.64065846357056699</v>
      </c>
      <c r="AX6" s="4">
        <v>0.22107957006011492</v>
      </c>
      <c r="AY6" s="4">
        <v>0.65357335010350837</v>
      </c>
      <c r="AZ6" s="4">
        <v>9.0947503868041679E-2</v>
      </c>
      <c r="BA6" s="4">
        <v>0.73217333364853376</v>
      </c>
      <c r="BB6" s="4">
        <v>0.52799311127587656</v>
      </c>
      <c r="BC6" s="4">
        <v>0.34632096283953168</v>
      </c>
      <c r="BD6" s="4">
        <v>0.99322396255687195</v>
      </c>
      <c r="BE6" s="4">
        <v>0.38661881792789188</v>
      </c>
      <c r="BF6" s="4">
        <v>0.1244027671241407</v>
      </c>
      <c r="BG6" s="4" t="str">
        <v>SPRO</v>
      </c>
      <c r="BH6" s="4" t="str">
        <v>TPAR</v>
      </c>
      <c r="BI6" s="4" t="str">
        <v>SPRO</v>
      </c>
      <c r="BJ6" s="4" t="str">
        <v>UNLF</v>
      </c>
      <c r="BK6" s="4" t="str">
        <v>SPRO</v>
      </c>
      <c r="BL6" s="4" t="str">
        <v>SPRO</v>
      </c>
      <c r="BM6" s="4" t="str">
        <v>TPAR</v>
      </c>
      <c r="BN6" s="4" t="str">
        <v>SPRO</v>
      </c>
      <c r="BO6" s="4" t="str">
        <v>TPAR</v>
      </c>
      <c r="BP6" s="4" t="str">
        <v>UNLF</v>
      </c>
      <c r="BQ6" t="str">
        <f>VLOOKUP(A6,Misc!$A$3:$B$11,2,FALSE)</f>
        <v>HKD</v>
      </c>
      <c r="BR6">
        <f>INDEX(FX!$B$30:$AK$48,MATCH('Data (2)'!BQ6,FX!$A$30:$A$48,0),MATCH('Data (2)'!D6,Period,0))</f>
        <v>7.8482368193252903</v>
      </c>
      <c r="BS6">
        <f t="shared" si="1"/>
        <v>11.513614301984463</v>
      </c>
      <c r="BT6">
        <f t="shared" si="2"/>
        <v>0</v>
      </c>
      <c r="BU6">
        <f t="shared" si="3"/>
        <v>8.9517204166341457</v>
      </c>
      <c r="BV6">
        <f t="shared" si="4"/>
        <v>0</v>
      </c>
      <c r="BW6">
        <f t="shared" si="5"/>
        <v>5.7720892388897553</v>
      </c>
      <c r="BX6">
        <f t="shared" si="6"/>
        <v>0</v>
      </c>
      <c r="BY6">
        <f t="shared" si="7"/>
        <v>4.9273768439312526</v>
      </c>
      <c r="BZ6">
        <f t="shared" si="8"/>
        <v>0</v>
      </c>
      <c r="CA6">
        <f t="shared" si="9"/>
        <v>18.036021864025102</v>
      </c>
      <c r="CB6">
        <f t="shared" si="0"/>
        <v>11.787902174240926</v>
      </c>
      <c r="CC6">
        <f t="shared" si="0"/>
        <v>8.3491512509041428</v>
      </c>
      <c r="CD6">
        <f t="shared" si="0"/>
        <v>6.5314492384501213</v>
      </c>
      <c r="CE6" s="4">
        <f t="shared" si="10"/>
        <v>0.77749003760628366</v>
      </c>
      <c r="CF6" s="4" t="str">
        <f t="shared" si="11"/>
        <v/>
      </c>
      <c r="CG6" s="4">
        <f t="shared" si="12"/>
        <v>0.55043909043173067</v>
      </c>
      <c r="CH6" s="4" t="str">
        <f t="shared" si="13"/>
        <v/>
      </c>
      <c r="CI6">
        <f>INDEX(FX!$B$114:$AK$132,MATCH('Data (2)'!BQ6,FX!$A$114:$A$132,0),MATCH('Data (2)'!D6,Period,0))</f>
        <v>7.845942700291646</v>
      </c>
    </row>
    <row r="7" spans="1:87" hidden="1" outlineLevel="1" x14ac:dyDescent="0.15">
      <c r="A7" t="s">
        <v>2</v>
      </c>
      <c r="B7" s="1">
        <f t="shared" si="14"/>
        <v>43800</v>
      </c>
      <c r="C7" t="s">
        <v>50</v>
      </c>
      <c r="D7" s="1">
        <v>43617</v>
      </c>
      <c r="E7">
        <v>124.32602211325172</v>
      </c>
      <c r="F7">
        <v>91.500425162105799</v>
      </c>
      <c r="G7">
        <v>58.878484435451959</v>
      </c>
      <c r="H7">
        <v>47.329438312284957</v>
      </c>
      <c r="I7">
        <v>133.66536133993367</v>
      </c>
      <c r="J7">
        <v>87.087293311863107</v>
      </c>
      <c r="K7">
        <v>61.232683173841671</v>
      </c>
      <c r="L7">
        <v>47.826484430581232</v>
      </c>
      <c r="M7">
        <v>58.609240775082377</v>
      </c>
      <c r="N7">
        <v>43.78596882400916</v>
      </c>
      <c r="O7">
        <v>27.894179371425505</v>
      </c>
      <c r="P7">
        <v>24.771936297038394</v>
      </c>
      <c r="Q7" t="str">
        <v>Crisis XDefender Supreme</v>
      </c>
      <c r="R7" t="str">
        <v>MaxFocus</v>
      </c>
      <c r="S7" t="str">
        <v>Mind+ Critical Illness</v>
      </c>
      <c r="T7" t="str">
        <v>Noble Fortune</v>
      </c>
      <c r="U7" t="str">
        <v>Crisis OneCover</v>
      </c>
      <c r="V7" t="str">
        <v>MediSaver Supreme</v>
      </c>
      <c r="W7" t="str">
        <v>Life Promise</v>
      </c>
      <c r="X7" t="str">
        <v>CANsurance</v>
      </c>
      <c r="Y7" t="str">
        <v>i.PaySmart</v>
      </c>
      <c r="Z7" t="str">
        <v>Basic Plus II series</v>
      </c>
      <c r="AA7">
        <v>41.260738529180237</v>
      </c>
      <c r="AB7">
        <v>34.537732622418659</v>
      </c>
      <c r="AC7">
        <v>12.806801627557054</v>
      </c>
      <c r="AD7">
        <v>9.3697567776325652</v>
      </c>
      <c r="AE7">
        <v>0</v>
      </c>
      <c r="AF7">
        <v>0.23479486830618129</v>
      </c>
      <c r="AG7">
        <v>2.4032049353423561</v>
      </c>
      <c r="AH7">
        <v>5.6120022790895137</v>
      </c>
      <c r="AI7">
        <v>2.4935077400000001</v>
      </c>
      <c r="AJ7">
        <v>1.2010046245221646</v>
      </c>
      <c r="AK7">
        <v>14.406478109202993</v>
      </c>
      <c r="AL7">
        <v>24.684113113607403</v>
      </c>
      <c r="AM7">
        <v>23.647873486858895</v>
      </c>
      <c r="AN7">
        <v>14.773766395865653</v>
      </c>
      <c r="AO7">
        <v>4.7783610929221592</v>
      </c>
      <c r="AP7">
        <v>0</v>
      </c>
      <c r="AQ7">
        <v>8.4797997764519129E-2</v>
      </c>
      <c r="AR7">
        <v>3.7754938246670227</v>
      </c>
      <c r="AS7">
        <v>4.7806041554698977</v>
      </c>
      <c r="AT7">
        <v>0.47891669712349982</v>
      </c>
      <c r="AU7">
        <v>0.2941692477545938</v>
      </c>
      <c r="AV7">
        <v>14.202329150072146</v>
      </c>
      <c r="AW7" s="4">
        <v>0.64065846357056699</v>
      </c>
      <c r="AX7" s="4">
        <v>0.22107957006011492</v>
      </c>
      <c r="AY7" s="4">
        <v>0.65357335010350837</v>
      </c>
      <c r="AZ7" s="4">
        <v>9.0947503868041679E-2</v>
      </c>
      <c r="BA7" s="4">
        <v>0.73217333364853376</v>
      </c>
      <c r="BB7" s="4">
        <v>0.52799311127587656</v>
      </c>
      <c r="BC7" s="4">
        <v>0.34632096283953168</v>
      </c>
      <c r="BD7" s="4">
        <v>0.99322396255687195</v>
      </c>
      <c r="BE7" s="4">
        <v>0.38661881792789188</v>
      </c>
      <c r="BF7" s="4">
        <v>0.1244027671241407</v>
      </c>
      <c r="BG7" s="4" t="str">
        <v>SPRO</v>
      </c>
      <c r="BH7" s="4" t="str">
        <v>TPAR</v>
      </c>
      <c r="BI7" s="4" t="str">
        <v>SPRO</v>
      </c>
      <c r="BJ7" s="4" t="str">
        <v>UNLF</v>
      </c>
      <c r="BK7" s="4" t="str">
        <v>SPRO</v>
      </c>
      <c r="BL7" s="4" t="str">
        <v>SPRO</v>
      </c>
      <c r="BM7" s="4" t="str">
        <v>TPAR</v>
      </c>
      <c r="BN7" s="4" t="str">
        <v>SPRO</v>
      </c>
      <c r="BO7" s="4" t="str">
        <v>TPAR</v>
      </c>
      <c r="BP7" s="4" t="str">
        <v>UNLF</v>
      </c>
      <c r="BQ7" t="str">
        <f>VLOOKUP(A7,Misc!$A$3:$B$11,2,FALSE)</f>
        <v>HKD</v>
      </c>
      <c r="BR7">
        <f>INDEX(FX!$B$30:$AK$48,MATCH('Data (2)'!BQ7,FX!$A$30:$A$48,0),MATCH('Data (2)'!D7,Period,0))</f>
        <v>7.8260576974161911</v>
      </c>
      <c r="BS7">
        <f t="shared" si="1"/>
        <v>15.886162218596795</v>
      </c>
      <c r="BT7">
        <f t="shared" si="2"/>
        <v>0</v>
      </c>
      <c r="BU7">
        <f t="shared" si="3"/>
        <v>11.691764704509536</v>
      </c>
      <c r="BV7">
        <f t="shared" si="4"/>
        <v>0</v>
      </c>
      <c r="BW7">
        <f t="shared" si="5"/>
        <v>7.5233900275091203</v>
      </c>
      <c r="BX7">
        <f t="shared" si="6"/>
        <v>0</v>
      </c>
      <c r="BY7">
        <f t="shared" si="7"/>
        <v>6.0476730612286422</v>
      </c>
      <c r="BZ7">
        <f t="shared" si="8"/>
        <v>0</v>
      </c>
      <c r="CA7">
        <f t="shared" si="9"/>
        <v>17.036239805188117</v>
      </c>
      <c r="CB7">
        <f t="shared" si="0"/>
        <v>11.099659612429484</v>
      </c>
      <c r="CC7">
        <f t="shared" si="0"/>
        <v>7.8043755241247883</v>
      </c>
      <c r="CD7">
        <f t="shared" si="0"/>
        <v>6.0956963691314554</v>
      </c>
      <c r="CE7" s="4">
        <f t="shared" si="10"/>
        <v>0.73597163012869293</v>
      </c>
      <c r="CF7" s="4" t="str">
        <f t="shared" si="11"/>
        <v/>
      </c>
      <c r="CG7" s="4">
        <f t="shared" si="12"/>
        <v>0.51725921741275238</v>
      </c>
      <c r="CH7" s="4" t="str">
        <f t="shared" si="13"/>
        <v/>
      </c>
      <c r="CI7">
        <f>INDEX(FX!$B$114:$AK$132,MATCH('Data (2)'!BQ7,FX!$A$114:$A$132,0),MATCH('Data (2)'!D7,Period,0))</f>
        <v>7.845942700291646</v>
      </c>
    </row>
    <row r="8" spans="1:87" hidden="1" outlineLevel="1" x14ac:dyDescent="0.15">
      <c r="A8" t="s">
        <v>2</v>
      </c>
      <c r="B8" s="1">
        <f t="shared" si="14"/>
        <v>43800</v>
      </c>
      <c r="C8" t="s">
        <v>50</v>
      </c>
      <c r="D8" s="1">
        <v>43647</v>
      </c>
      <c r="E8">
        <v>89.033422777086344</v>
      </c>
      <c r="F8">
        <v>62.249165882940588</v>
      </c>
      <c r="G8">
        <v>42.938852739317092</v>
      </c>
      <c r="H8">
        <v>35.072811465040957</v>
      </c>
      <c r="I8">
        <v>74.820564792670041</v>
      </c>
      <c r="J8">
        <v>48.771749865553545</v>
      </c>
      <c r="K8">
        <v>34.087560425567666</v>
      </c>
      <c r="L8">
        <v>26.712793701493865</v>
      </c>
      <c r="M8">
        <v>40.521131108006472</v>
      </c>
      <c r="N8">
        <v>33.638858529285301</v>
      </c>
      <c r="O8">
        <v>17.592882509053684</v>
      </c>
      <c r="P8">
        <v>17.924920098329896</v>
      </c>
      <c r="Q8" t="str">
        <v>Crisis XDefender Supreme</v>
      </c>
      <c r="R8" t="str">
        <v>MaxFocus</v>
      </c>
      <c r="S8" t="str">
        <v>Mind+ Critical Illness</v>
      </c>
      <c r="T8" t="str">
        <v>Noble Fortune</v>
      </c>
      <c r="U8" t="str">
        <v>Crisis OneCover</v>
      </c>
      <c r="V8" t="str">
        <v>MediSaver Supreme</v>
      </c>
      <c r="W8" t="str">
        <v>Life Promise</v>
      </c>
      <c r="X8" t="str">
        <v>CANsurance</v>
      </c>
      <c r="Y8" t="str">
        <v>i.PaySmart</v>
      </c>
      <c r="Z8" t="str">
        <v>Basic Plus II series</v>
      </c>
      <c r="AA8">
        <v>20.769030924708417</v>
      </c>
      <c r="AB8">
        <v>14.884221707454314</v>
      </c>
      <c r="AC8">
        <v>13.32807676</v>
      </c>
      <c r="AD8">
        <v>9.3905332017550922</v>
      </c>
      <c r="AE8">
        <v>0</v>
      </c>
      <c r="AF8">
        <v>3.3944660310853227</v>
      </c>
      <c r="AG8">
        <v>4.3857610408306016</v>
      </c>
      <c r="AH8">
        <v>4.2156195436769242</v>
      </c>
      <c r="AI8">
        <v>4.7283000593437681</v>
      </c>
      <c r="AJ8">
        <v>2.4324362500000003</v>
      </c>
      <c r="AK8">
        <v>11.504977258231889</v>
      </c>
      <c r="AL8">
        <v>12.712790451590068</v>
      </c>
      <c r="AM8">
        <v>10.510113347559852</v>
      </c>
      <c r="AN8">
        <v>13.423645699782735</v>
      </c>
      <c r="AO8">
        <v>3.1718309096190831</v>
      </c>
      <c r="AP8">
        <v>0</v>
      </c>
      <c r="AQ8">
        <v>1.0605564015116433</v>
      </c>
      <c r="AR8">
        <v>5.6143293498636124</v>
      </c>
      <c r="AS8">
        <v>4.1956660983078429</v>
      </c>
      <c r="AT8">
        <v>0.21691620843372039</v>
      </c>
      <c r="AU8">
        <v>0.78817930075510734</v>
      </c>
      <c r="AV8">
        <v>10.555138115516925</v>
      </c>
      <c r="AW8" s="4">
        <v>0.64065846357056699</v>
      </c>
      <c r="AX8" s="4">
        <v>0.22107957006011492</v>
      </c>
      <c r="AY8" s="4">
        <v>0.65357335010350837</v>
      </c>
      <c r="AZ8" s="4">
        <v>9.0947503868041679E-2</v>
      </c>
      <c r="BA8" s="4">
        <v>0.73217333364853376</v>
      </c>
      <c r="BB8" s="4">
        <v>0.52799311127587656</v>
      </c>
      <c r="BC8" s="4">
        <v>0.34632096283953168</v>
      </c>
      <c r="BD8" s="4">
        <v>0.99322396255687195</v>
      </c>
      <c r="BE8" s="4">
        <v>0.38661881792789188</v>
      </c>
      <c r="BF8" s="4">
        <v>0.1244027671241407</v>
      </c>
      <c r="BG8" s="4" t="str">
        <v>SPRO</v>
      </c>
      <c r="BH8" s="4" t="str">
        <v>TPAR</v>
      </c>
      <c r="BI8" s="4" t="str">
        <v>SPRO</v>
      </c>
      <c r="BJ8" s="4" t="str">
        <v>UNLF</v>
      </c>
      <c r="BK8" s="4" t="str">
        <v>SPRO</v>
      </c>
      <c r="BL8" s="4" t="str">
        <v>SPRO</v>
      </c>
      <c r="BM8" s="4" t="str">
        <v>TPAR</v>
      </c>
      <c r="BN8" s="4" t="str">
        <v>SPRO</v>
      </c>
      <c r="BO8" s="4" t="str">
        <v>TPAR</v>
      </c>
      <c r="BP8" s="4" t="str">
        <v>UNLF</v>
      </c>
      <c r="BQ8" t="str">
        <f>VLOOKUP(A8,Misc!$A$3:$B$11,2,FALSE)</f>
        <v>HKD</v>
      </c>
      <c r="BR8">
        <f>INDEX(FX!$B$30:$AK$48,MATCH('Data (2)'!BQ8,FX!$A$30:$A$48,0),MATCH('Data (2)'!D8,Period,0))</f>
        <v>7.8119935044550282</v>
      </c>
      <c r="BS8">
        <f t="shared" si="1"/>
        <v>11.397017000374143</v>
      </c>
      <c r="BT8">
        <f t="shared" si="2"/>
        <v>0</v>
      </c>
      <c r="BU8">
        <f t="shared" si="3"/>
        <v>7.9684098364189753</v>
      </c>
      <c r="BV8">
        <f t="shared" si="4"/>
        <v>0</v>
      </c>
      <c r="BW8">
        <f t="shared" si="5"/>
        <v>5.4965294984986732</v>
      </c>
      <c r="BX8">
        <f t="shared" si="6"/>
        <v>0</v>
      </c>
      <c r="BY8">
        <f t="shared" si="7"/>
        <v>4.4896109354212355</v>
      </c>
      <c r="BZ8">
        <f t="shared" si="8"/>
        <v>0</v>
      </c>
      <c r="CA8">
        <f t="shared" si="9"/>
        <v>9.5362109628826168</v>
      </c>
      <c r="CB8">
        <f t="shared" si="0"/>
        <v>6.2161746177091786</v>
      </c>
      <c r="CC8">
        <f t="shared" si="0"/>
        <v>4.3446099121142678</v>
      </c>
      <c r="CD8">
        <f t="shared" si="0"/>
        <v>3.4046633683038379</v>
      </c>
      <c r="CE8" s="4">
        <f t="shared" si="10"/>
        <v>0.6991662674678284</v>
      </c>
      <c r="CF8" s="4" t="str">
        <f t="shared" si="11"/>
        <v/>
      </c>
      <c r="CG8" s="4">
        <f t="shared" si="12"/>
        <v>0.56342620768598406</v>
      </c>
      <c r="CH8" s="4" t="str">
        <f t="shared" si="13"/>
        <v/>
      </c>
      <c r="CI8">
        <f>INDEX(FX!$B$114:$AK$132,MATCH('Data (2)'!BQ8,FX!$A$114:$A$132,0),MATCH('Data (2)'!D8,Period,0))</f>
        <v>7.845942700291646</v>
      </c>
    </row>
    <row r="9" spans="1:87" hidden="1" outlineLevel="1" x14ac:dyDescent="0.15">
      <c r="A9" t="s">
        <v>2</v>
      </c>
      <c r="B9" s="1">
        <f t="shared" si="14"/>
        <v>43800</v>
      </c>
      <c r="C9" t="s">
        <v>50</v>
      </c>
      <c r="D9" s="1">
        <v>43678</v>
      </c>
      <c r="E9">
        <v>102.109569515345</v>
      </c>
      <c r="F9">
        <v>76.474389886298795</v>
      </c>
      <c r="G9">
        <v>53.056030784129263</v>
      </c>
      <c r="H9">
        <v>43.725748246796741</v>
      </c>
      <c r="I9">
        <v>116.00959408634829</v>
      </c>
      <c r="J9">
        <v>76.038622745830295</v>
      </c>
      <c r="K9">
        <v>53.773004396904085</v>
      </c>
      <c r="L9">
        <v>42.214415854354115</v>
      </c>
      <c r="M9">
        <v>68.111533265775833</v>
      </c>
      <c r="N9">
        <v>55.539192744162705</v>
      </c>
      <c r="O9">
        <v>33.392760813417581</v>
      </c>
      <c r="P9">
        <v>30.16806760966676</v>
      </c>
      <c r="Q9" t="str">
        <v>Crisis XDefender Supreme</v>
      </c>
      <c r="R9" t="str">
        <v>MaxFocus</v>
      </c>
      <c r="S9" t="str">
        <v>Mind+ Critical Illness</v>
      </c>
      <c r="T9" t="str">
        <v>Noble Fortune</v>
      </c>
      <c r="U9" t="str">
        <v>Crisis OneCover</v>
      </c>
      <c r="V9" t="str">
        <v>MediSaver Supreme</v>
      </c>
      <c r="W9" t="str">
        <v>Life Promise</v>
      </c>
      <c r="X9" t="str">
        <v>CANsurance</v>
      </c>
      <c r="Y9" t="str">
        <v>i.PaySmart</v>
      </c>
      <c r="Z9" t="str">
        <v>Basic Plus II series</v>
      </c>
      <c r="AA9">
        <v>33.355770444445511</v>
      </c>
      <c r="AB9">
        <v>12.179933400593129</v>
      </c>
      <c r="AC9">
        <v>16.210473114223735</v>
      </c>
      <c r="AD9">
        <v>2.3161352005298967</v>
      </c>
      <c r="AE9">
        <v>0</v>
      </c>
      <c r="AF9">
        <v>9.9687224508724697</v>
      </c>
      <c r="AG9">
        <v>4.4183078094722763</v>
      </c>
      <c r="AH9">
        <v>3.4046220720497975</v>
      </c>
      <c r="AI9">
        <v>3.4041309048950104</v>
      </c>
      <c r="AJ9">
        <v>2.7469783632228664</v>
      </c>
      <c r="AK9">
        <v>14.104495755040304</v>
      </c>
      <c r="AL9">
        <v>18.392354685830103</v>
      </c>
      <c r="AM9">
        <v>8.7095528118505428</v>
      </c>
      <c r="AN9">
        <v>17.136226188558464</v>
      </c>
      <c r="AO9">
        <v>1.0695433515291302</v>
      </c>
      <c r="AP9">
        <v>0</v>
      </c>
      <c r="AQ9">
        <v>10.877025381275967</v>
      </c>
      <c r="AR9">
        <v>5.7670954121505256</v>
      </c>
      <c r="AS9">
        <v>3.7651214761984098</v>
      </c>
      <c r="AT9">
        <v>9.4986985478783537E-2</v>
      </c>
      <c r="AU9">
        <v>0.31840579332072338</v>
      </c>
      <c r="AV9">
        <v>10.344077800106149</v>
      </c>
      <c r="AW9" s="4">
        <v>0.64065846357056699</v>
      </c>
      <c r="AX9" s="4">
        <v>0.22107957006011492</v>
      </c>
      <c r="AY9" s="4">
        <v>0.65357335010350837</v>
      </c>
      <c r="AZ9" s="4">
        <v>9.0947503868041679E-2</v>
      </c>
      <c r="BA9" s="4">
        <v>0.73217333364853376</v>
      </c>
      <c r="BB9" s="4">
        <v>0.52799311127587656</v>
      </c>
      <c r="BC9" s="4">
        <v>0.34632096283953168</v>
      </c>
      <c r="BD9" s="4">
        <v>0.99322396255687195</v>
      </c>
      <c r="BE9" s="4">
        <v>0.38661881792789188</v>
      </c>
      <c r="BF9" s="4">
        <v>0.1244027671241407</v>
      </c>
      <c r="BG9" s="4" t="str">
        <v>SPRO</v>
      </c>
      <c r="BH9" s="4" t="str">
        <v>TPAR</v>
      </c>
      <c r="BI9" s="4" t="str">
        <v>SPRO</v>
      </c>
      <c r="BJ9" s="4" t="str">
        <v>UNLF</v>
      </c>
      <c r="BK9" s="4" t="str">
        <v>SPRO</v>
      </c>
      <c r="BL9" s="4" t="str">
        <v>SPRO</v>
      </c>
      <c r="BM9" s="4" t="str">
        <v>TPAR</v>
      </c>
      <c r="BN9" s="4" t="str">
        <v>SPRO</v>
      </c>
      <c r="BO9" s="4" t="str">
        <v>TPAR</v>
      </c>
      <c r="BP9" s="4" t="str">
        <v>UNLF</v>
      </c>
      <c r="BQ9" t="str">
        <f>VLOOKUP(A9,Misc!$A$3:$B$11,2,FALSE)</f>
        <v>HKD</v>
      </c>
      <c r="BR9">
        <f>INDEX(FX!$B$30:$AK$48,MATCH('Data (2)'!BQ9,FX!$A$30:$A$48,0),MATCH('Data (2)'!D9,Period,0))</f>
        <v>7.841198315201181</v>
      </c>
      <c r="BS9">
        <f t="shared" si="1"/>
        <v>13.022189391306727</v>
      </c>
      <c r="BT9">
        <f t="shared" si="2"/>
        <v>0</v>
      </c>
      <c r="BU9">
        <f t="shared" si="3"/>
        <v>9.7528957707960604</v>
      </c>
      <c r="BV9">
        <f t="shared" si="4"/>
        <v>0</v>
      </c>
      <c r="BW9">
        <f t="shared" si="5"/>
        <v>6.7663166586761694</v>
      </c>
      <c r="BX9">
        <f t="shared" si="6"/>
        <v>0</v>
      </c>
      <c r="BY9">
        <f t="shared" si="7"/>
        <v>5.5764114729796717</v>
      </c>
      <c r="BZ9">
        <f t="shared" si="8"/>
        <v>0</v>
      </c>
      <c r="CA9">
        <f t="shared" si="9"/>
        <v>14.785934401743212</v>
      </c>
      <c r="CB9">
        <f t="shared" si="0"/>
        <v>9.6914578209963</v>
      </c>
      <c r="CC9">
        <f t="shared" si="0"/>
        <v>6.8536065646904687</v>
      </c>
      <c r="CD9">
        <f t="shared" si="0"/>
        <v>5.3804134782662816</v>
      </c>
      <c r="CE9" s="4">
        <f t="shared" si="10"/>
        <v>0.74894439619399478</v>
      </c>
      <c r="CF9" s="4" t="str">
        <f t="shared" si="11"/>
        <v/>
      </c>
      <c r="CG9" s="4">
        <f t="shared" si="12"/>
        <v>0.57176982139782551</v>
      </c>
      <c r="CH9" s="4" t="str">
        <f t="shared" si="13"/>
        <v/>
      </c>
      <c r="CI9">
        <f>INDEX(FX!$B$114:$AK$132,MATCH('Data (2)'!BQ9,FX!$A$114:$A$132,0),MATCH('Data (2)'!D9,Period,0))</f>
        <v>7.845942700291646</v>
      </c>
    </row>
    <row r="10" spans="1:87" hidden="1" outlineLevel="1" x14ac:dyDescent="0.15">
      <c r="A10" t="s">
        <v>2</v>
      </c>
      <c r="B10" s="1">
        <f t="shared" si="14"/>
        <v>43800</v>
      </c>
      <c r="C10" t="s">
        <v>50</v>
      </c>
      <c r="D10" s="1">
        <v>43709</v>
      </c>
      <c r="E10">
        <v>102.48043719533904</v>
      </c>
      <c r="F10">
        <v>85.36928763392811</v>
      </c>
      <c r="G10">
        <v>54.917091458221634</v>
      </c>
      <c r="H10">
        <v>48.038297396656624</v>
      </c>
      <c r="I10">
        <v>155.43432064938636</v>
      </c>
      <c r="J10">
        <v>99.096041545413328</v>
      </c>
      <c r="K10">
        <v>72.144018791552341</v>
      </c>
      <c r="L10">
        <v>53.600992738517121</v>
      </c>
      <c r="M10">
        <v>94.955526220369237</v>
      </c>
      <c r="N10">
        <v>78.16485667206922</v>
      </c>
      <c r="O10">
        <v>47.805975500645637</v>
      </c>
      <c r="P10">
        <v>42.693756053917809</v>
      </c>
      <c r="Q10" t="str">
        <v>Crisis XDefender Supreme</v>
      </c>
      <c r="R10" t="str">
        <v>MaxFocus</v>
      </c>
      <c r="S10" t="str">
        <v>Mind+ Critical Illness</v>
      </c>
      <c r="T10" t="str">
        <v>Noble Fortune</v>
      </c>
      <c r="U10" t="str">
        <v>Crisis OneCover</v>
      </c>
      <c r="V10" t="str">
        <v>MediSaver Supreme</v>
      </c>
      <c r="W10" t="str">
        <v>Life Promise</v>
      </c>
      <c r="X10" t="str">
        <v>CANsurance</v>
      </c>
      <c r="Y10" t="str">
        <v>i.PaySmart</v>
      </c>
      <c r="Z10" t="str">
        <v>Basic Plus II series</v>
      </c>
      <c r="AA10">
        <v>32.701669010067718</v>
      </c>
      <c r="AB10">
        <v>8.1555498083097149</v>
      </c>
      <c r="AC10">
        <v>11.899724196672011</v>
      </c>
      <c r="AD10">
        <v>6.6640094938718626</v>
      </c>
      <c r="AE10">
        <v>0</v>
      </c>
      <c r="AF10">
        <v>20.704921428821585</v>
      </c>
      <c r="AG10">
        <v>4.5931568503681035</v>
      </c>
      <c r="AH10">
        <v>3.3220263513161012</v>
      </c>
      <c r="AI10">
        <v>2.9820268576382194</v>
      </c>
      <c r="AJ10">
        <v>1.7026831021879067</v>
      </c>
      <c r="AK10">
        <v>9.7546700960858175</v>
      </c>
      <c r="AL10">
        <v>17.827227368419571</v>
      </c>
      <c r="AM10">
        <v>6.0167650702346682</v>
      </c>
      <c r="AN10">
        <v>12.14581216126339</v>
      </c>
      <c r="AO10">
        <v>4.6873174562055038</v>
      </c>
      <c r="AP10">
        <v>0</v>
      </c>
      <c r="AQ10">
        <v>25.294333014245474</v>
      </c>
      <c r="AR10">
        <v>6.1746412500437797</v>
      </c>
      <c r="AS10">
        <v>3.5809732401549814</v>
      </c>
      <c r="AT10">
        <v>0.1620706470265576</v>
      </c>
      <c r="AU10">
        <v>0.20858265374434265</v>
      </c>
      <c r="AV10">
        <v>9.2715647725898407</v>
      </c>
      <c r="AW10" s="4">
        <v>0.64065846357056699</v>
      </c>
      <c r="AX10" s="4">
        <v>0.22107957006011492</v>
      </c>
      <c r="AY10" s="4">
        <v>0.65357335010350837</v>
      </c>
      <c r="AZ10" s="4">
        <v>9.0947503868041679E-2</v>
      </c>
      <c r="BA10" s="4">
        <v>0.73217333364853376</v>
      </c>
      <c r="BB10" s="4">
        <v>0.52799311127587656</v>
      </c>
      <c r="BC10" s="4">
        <v>0.34632096283953168</v>
      </c>
      <c r="BD10" s="4">
        <v>0.99322396255687195</v>
      </c>
      <c r="BE10" s="4">
        <v>0.38661881792789188</v>
      </c>
      <c r="BF10" s="4">
        <v>0.1244027671241407</v>
      </c>
      <c r="BG10" s="4" t="str">
        <v>SPRO</v>
      </c>
      <c r="BH10" s="4" t="str">
        <v>TPAR</v>
      </c>
      <c r="BI10" s="4" t="str">
        <v>SPRO</v>
      </c>
      <c r="BJ10" s="4" t="str">
        <v>UNLF</v>
      </c>
      <c r="BK10" s="4" t="str">
        <v>SPRO</v>
      </c>
      <c r="BL10" s="4" t="str">
        <v>SPRO</v>
      </c>
      <c r="BM10" s="4" t="str">
        <v>TPAR</v>
      </c>
      <c r="BN10" s="4" t="str">
        <v>SPRO</v>
      </c>
      <c r="BO10" s="4" t="str">
        <v>TPAR</v>
      </c>
      <c r="BP10" s="4" t="str">
        <v>UNLF</v>
      </c>
      <c r="BQ10" t="str">
        <f>VLOOKUP(A10,Misc!$A$3:$B$11,2,FALSE)</f>
        <v>HKD</v>
      </c>
      <c r="BR10">
        <f>INDEX(FX!$B$30:$AK$48,MATCH('Data (2)'!BQ10,FX!$A$30:$A$48,0),MATCH('Data (2)'!D10,Period,0))</f>
        <v>7.8357985477016818</v>
      </c>
      <c r="BS10">
        <f t="shared" si="1"/>
        <v>13.078493094414426</v>
      </c>
      <c r="BT10">
        <f t="shared" si="2"/>
        <v>0</v>
      </c>
      <c r="BU10">
        <f t="shared" si="3"/>
        <v>10.894778255748774</v>
      </c>
      <c r="BV10">
        <f t="shared" si="4"/>
        <v>0</v>
      </c>
      <c r="BW10">
        <f t="shared" si="5"/>
        <v>7.0084868981642421</v>
      </c>
      <c r="BX10">
        <f t="shared" si="6"/>
        <v>0</v>
      </c>
      <c r="BY10">
        <f t="shared" si="7"/>
        <v>6.1306192475745487</v>
      </c>
      <c r="BZ10">
        <f t="shared" si="8"/>
        <v>0</v>
      </c>
      <c r="CA10">
        <f t="shared" si="9"/>
        <v>19.810789676504854</v>
      </c>
      <c r="CB10">
        <f t="shared" si="0"/>
        <v>12.630227536804439</v>
      </c>
      <c r="CC10">
        <f t="shared" si="0"/>
        <v>9.1950733707079753</v>
      </c>
      <c r="CD10">
        <f t="shared" si="0"/>
        <v>6.8316829202085163</v>
      </c>
      <c r="CE10" s="4">
        <f t="shared" si="10"/>
        <v>0.83303008818360924</v>
      </c>
      <c r="CF10" s="4" t="str">
        <f t="shared" si="11"/>
        <v/>
      </c>
      <c r="CG10" s="4">
        <f t="shared" si="12"/>
        <v>0.56271170497110823</v>
      </c>
      <c r="CH10" s="4" t="str">
        <f t="shared" si="13"/>
        <v/>
      </c>
      <c r="CI10">
        <f>INDEX(FX!$B$114:$AK$132,MATCH('Data (2)'!BQ10,FX!$A$114:$A$132,0),MATCH('Data (2)'!D10,Period,0))</f>
        <v>7.845942700291646</v>
      </c>
    </row>
    <row r="11" spans="1:87" hidden="1" outlineLevel="1" x14ac:dyDescent="0.15">
      <c r="A11" t="s">
        <v>2</v>
      </c>
      <c r="B11" s="1">
        <f t="shared" si="14"/>
        <v>43800</v>
      </c>
      <c r="C11" t="s">
        <v>50</v>
      </c>
      <c r="D11" s="1">
        <v>43739</v>
      </c>
      <c r="E11">
        <v>106.32805592987938</v>
      </c>
      <c r="F11">
        <v>67.550296872773941</v>
      </c>
      <c r="G11">
        <v>52.358912872563018</v>
      </c>
      <c r="H11">
        <v>38.397658835369249</v>
      </c>
      <c r="I11">
        <v>133.5319327916697</v>
      </c>
      <c r="J11">
        <v>85.137152332853503</v>
      </c>
      <c r="K11">
        <v>61.970725226371243</v>
      </c>
      <c r="L11">
        <v>46.101040024607357</v>
      </c>
      <c r="M11">
        <v>97.762942713921987</v>
      </c>
      <c r="N11">
        <v>87.622306584769277</v>
      </c>
      <c r="O11">
        <v>45.734728458349885</v>
      </c>
      <c r="P11">
        <v>45.772604995470843</v>
      </c>
      <c r="Q11" t="str">
        <v>Crisis XDefender Supreme</v>
      </c>
      <c r="R11" t="str">
        <v>MaxFocus</v>
      </c>
      <c r="S11" t="str">
        <v>Mind+ Critical Illness</v>
      </c>
      <c r="T11" t="str">
        <v>Noble Fortune</v>
      </c>
      <c r="U11" t="str">
        <v>Crisis OneCover</v>
      </c>
      <c r="V11" t="str">
        <v>MediSaver Supreme</v>
      </c>
      <c r="W11" t="str">
        <v>Life Promise</v>
      </c>
      <c r="X11" t="str">
        <v>CANsurance</v>
      </c>
      <c r="Y11" t="str">
        <v>i.PaySmart</v>
      </c>
      <c r="Z11" t="str">
        <v>Basic Plus II series</v>
      </c>
      <c r="AA11">
        <v>26.790937915628213</v>
      </c>
      <c r="AB11">
        <v>16.301173256766663</v>
      </c>
      <c r="AC11">
        <v>11.3112637395398</v>
      </c>
      <c r="AD11">
        <v>4.4373070499660923</v>
      </c>
      <c r="AE11">
        <v>8.3199539002982608</v>
      </c>
      <c r="AF11">
        <v>10.530288733109749</v>
      </c>
      <c r="AG11">
        <v>3.7030408663149315</v>
      </c>
      <c r="AH11">
        <v>3.2570687996923646</v>
      </c>
      <c r="AI11">
        <v>3.4936208426035069</v>
      </c>
      <c r="AJ11">
        <v>3.3621735599705747</v>
      </c>
      <c r="AK11">
        <v>14.821227265989222</v>
      </c>
      <c r="AL11">
        <v>11.924310693469064</v>
      </c>
      <c r="AM11">
        <v>9.773566030507796</v>
      </c>
      <c r="AN11">
        <v>10.259009329408197</v>
      </c>
      <c r="AO11">
        <v>1.1993012201866358</v>
      </c>
      <c r="AP11">
        <v>6.3382183881076797</v>
      </c>
      <c r="AQ11">
        <v>11.09625125545829</v>
      </c>
      <c r="AR11">
        <v>4.2268230916673692</v>
      </c>
      <c r="AS11">
        <v>3.3485697954912763</v>
      </c>
      <c r="AT11">
        <v>-1.6793283689982945</v>
      </c>
      <c r="AU11">
        <v>0.76955352388986742</v>
      </c>
      <c r="AV11">
        <v>10.294021913586064</v>
      </c>
      <c r="AW11" s="4">
        <v>0.64065846357056699</v>
      </c>
      <c r="AX11" s="4">
        <v>0.22107957006011492</v>
      </c>
      <c r="AY11" s="4">
        <v>0.65357335010350837</v>
      </c>
      <c r="AZ11" s="4">
        <v>9.0947503868041679E-2</v>
      </c>
      <c r="BA11" s="4">
        <v>0.73217333364853376</v>
      </c>
      <c r="BB11" s="4">
        <v>0.52799311127587656</v>
      </c>
      <c r="BC11" s="4">
        <v>0.34632096283953168</v>
      </c>
      <c r="BD11" s="4">
        <v>0.99322396255687195</v>
      </c>
      <c r="BE11" s="4">
        <v>0.38661881792789188</v>
      </c>
      <c r="BF11" s="4">
        <v>0.1244027671241407</v>
      </c>
      <c r="BG11" s="4" t="str">
        <v>SPRO</v>
      </c>
      <c r="BH11" s="4" t="str">
        <v>TPAR</v>
      </c>
      <c r="BI11" s="4" t="str">
        <v>SPRO</v>
      </c>
      <c r="BJ11" s="4" t="str">
        <v>UNLF</v>
      </c>
      <c r="BK11" s="4" t="str">
        <v>SPRO</v>
      </c>
      <c r="BL11" s="4" t="str">
        <v>SPRO</v>
      </c>
      <c r="BM11" s="4" t="str">
        <v>TPAR</v>
      </c>
      <c r="BN11" s="4" t="str">
        <v>SPRO</v>
      </c>
      <c r="BO11" s="4" t="str">
        <v>TPAR</v>
      </c>
      <c r="BP11" s="4" t="str">
        <v>UNLF</v>
      </c>
      <c r="BQ11" t="str">
        <f>VLOOKUP(A11,Misc!$A$3:$B$11,2,FALSE)</f>
        <v>HKD</v>
      </c>
      <c r="BR11">
        <f>INDEX(FX!$B$30:$AK$48,MATCH('Data (2)'!BQ11,FX!$A$30:$A$48,0),MATCH('Data (2)'!D11,Period,0))</f>
        <v>7.8422990531413141</v>
      </c>
      <c r="BS11">
        <f t="shared" si="1"/>
        <v>13.558276113850642</v>
      </c>
      <c r="BT11">
        <f t="shared" si="2"/>
        <v>0</v>
      </c>
      <c r="BU11">
        <f t="shared" si="3"/>
        <v>8.613583391176082</v>
      </c>
      <c r="BV11">
        <f t="shared" si="4"/>
        <v>0</v>
      </c>
      <c r="BW11">
        <f t="shared" si="5"/>
        <v>6.6764749109625079</v>
      </c>
      <c r="BX11">
        <f t="shared" si="6"/>
        <v>0</v>
      </c>
      <c r="BY11">
        <f t="shared" si="7"/>
        <v>4.8962247645974006</v>
      </c>
      <c r="BZ11">
        <f t="shared" si="8"/>
        <v>0</v>
      </c>
      <c r="CA11">
        <f t="shared" si="9"/>
        <v>17.019233748253875</v>
      </c>
      <c r="CB11">
        <f t="shared" si="0"/>
        <v>10.851105543976102</v>
      </c>
      <c r="CC11">
        <f t="shared" si="0"/>
        <v>7.8984422386958926</v>
      </c>
      <c r="CD11">
        <f t="shared" si="0"/>
        <v>5.8757808698875289</v>
      </c>
      <c r="CE11" s="4">
        <f t="shared" si="10"/>
        <v>0.63530078004361912</v>
      </c>
      <c r="CF11" s="4" t="str">
        <f t="shared" si="11"/>
        <v/>
      </c>
      <c r="CG11" s="4">
        <f t="shared" si="12"/>
        <v>0.56843064520779885</v>
      </c>
      <c r="CH11" s="4" t="str">
        <f t="shared" si="13"/>
        <v/>
      </c>
      <c r="CI11">
        <f>INDEX(FX!$B$114:$AK$132,MATCH('Data (2)'!BQ11,FX!$A$114:$A$132,0),MATCH('Data (2)'!D11,Period,0))</f>
        <v>7.845942700291646</v>
      </c>
    </row>
    <row r="12" spans="1:87" hidden="1" outlineLevel="1" x14ac:dyDescent="0.15">
      <c r="A12" t="s">
        <v>2</v>
      </c>
      <c r="B12" s="1">
        <f t="shared" si="14"/>
        <v>43800</v>
      </c>
      <c r="C12" t="s">
        <v>50</v>
      </c>
      <c r="D12" s="1">
        <v>43770</v>
      </c>
      <c r="E12">
        <v>76.483041589870083</v>
      </c>
      <c r="F12">
        <v>52.581408686341128</v>
      </c>
      <c r="G12">
        <v>39.081776138368177</v>
      </c>
      <c r="H12">
        <v>32.776263897311729</v>
      </c>
      <c r="I12">
        <v>156.4995604364527</v>
      </c>
      <c r="J12">
        <v>99.967752683216418</v>
      </c>
      <c r="K12">
        <v>73.20484071517923</v>
      </c>
      <c r="L12">
        <v>54.58065899583454</v>
      </c>
      <c r="M12">
        <v>80.038946628263218</v>
      </c>
      <c r="N12">
        <v>73.833910327334053</v>
      </c>
      <c r="O12">
        <v>33.745821128764305</v>
      </c>
      <c r="P12">
        <v>36.401193074527896</v>
      </c>
      <c r="Q12" t="str">
        <v>Crisis XDefender Supreme</v>
      </c>
      <c r="R12" t="str">
        <v>MaxFocus</v>
      </c>
      <c r="S12" t="str">
        <v>Mind+ Critical Illness</v>
      </c>
      <c r="T12" t="str">
        <v>Noble Fortune</v>
      </c>
      <c r="U12" t="str">
        <v>Crisis OneCover</v>
      </c>
      <c r="V12" t="str">
        <v>MediSaver Supreme</v>
      </c>
      <c r="W12" t="str">
        <v>Life Promise</v>
      </c>
      <c r="X12" t="str">
        <v>CANsurance</v>
      </c>
      <c r="Y12" t="str">
        <v>i.PaySmart</v>
      </c>
      <c r="Z12" t="str">
        <v>Basic Plus II series</v>
      </c>
      <c r="AA12">
        <v>10.968710921324075</v>
      </c>
      <c r="AB12">
        <v>12.224245497458709</v>
      </c>
      <c r="AC12">
        <v>1.10687451331</v>
      </c>
      <c r="AD12">
        <v>4.9249784835061394</v>
      </c>
      <c r="AE12">
        <v>22.425839363669585</v>
      </c>
      <c r="AF12">
        <v>2.2705362203724997</v>
      </c>
      <c r="AG12">
        <v>2.7660520646598004</v>
      </c>
      <c r="AH12">
        <v>2.679498405949376</v>
      </c>
      <c r="AI12">
        <v>3.2165671848616504</v>
      </c>
      <c r="AJ12">
        <v>0.82496539104235</v>
      </c>
      <c r="AK12">
        <v>13.074773543715899</v>
      </c>
      <c r="AL12">
        <v>5.0182274879782911</v>
      </c>
      <c r="AM12">
        <v>8.1914812767070533</v>
      </c>
      <c r="AN12">
        <v>1.149845676009972</v>
      </c>
      <c r="AO12">
        <v>1.3110253913331502</v>
      </c>
      <c r="AP12">
        <v>21.688429344655326</v>
      </c>
      <c r="AQ12">
        <v>2.0603449109948095</v>
      </c>
      <c r="AR12">
        <v>3.2092681553409057</v>
      </c>
      <c r="AS12">
        <v>2.6461875838156996</v>
      </c>
      <c r="AT12">
        <v>-1.4370712416054425</v>
      </c>
      <c r="AU12">
        <v>0.16716576215429182</v>
      </c>
      <c r="AV12">
        <v>8.5765043389570721</v>
      </c>
      <c r="AW12" s="4">
        <v>0.64065846357056699</v>
      </c>
      <c r="AX12" s="4">
        <v>0.22107957006011492</v>
      </c>
      <c r="AY12" s="4">
        <v>0.65357335010350837</v>
      </c>
      <c r="AZ12" s="4">
        <v>9.0947503868041679E-2</v>
      </c>
      <c r="BA12" s="4">
        <v>0.73217333364853376</v>
      </c>
      <c r="BB12" s="4">
        <v>0.52799311127587656</v>
      </c>
      <c r="BC12" s="4">
        <v>0.34632096283953168</v>
      </c>
      <c r="BD12" s="4">
        <v>0.99322396255687195</v>
      </c>
      <c r="BE12" s="4">
        <v>0.38661881792789188</v>
      </c>
      <c r="BF12" s="4">
        <v>0.1244027671241407</v>
      </c>
      <c r="BG12" s="4" t="str">
        <v>SPRO</v>
      </c>
      <c r="BH12" s="4" t="str">
        <v>TPAR</v>
      </c>
      <c r="BI12" s="4" t="str">
        <v>SPRO</v>
      </c>
      <c r="BJ12" s="4" t="str">
        <v>UNLF</v>
      </c>
      <c r="BK12" s="4" t="str">
        <v>SPRO</v>
      </c>
      <c r="BL12" s="4" t="str">
        <v>SPRO</v>
      </c>
      <c r="BM12" s="4" t="str">
        <v>TPAR</v>
      </c>
      <c r="BN12" s="4" t="str">
        <v>SPRO</v>
      </c>
      <c r="BO12" s="4" t="str">
        <v>TPAR</v>
      </c>
      <c r="BP12" s="4" t="str">
        <v>UNLF</v>
      </c>
      <c r="BQ12" t="str">
        <f>VLOOKUP(A12,Misc!$A$3:$B$11,2,FALSE)</f>
        <v>HKD</v>
      </c>
      <c r="BR12">
        <f>INDEX(FX!$B$30:$AK$48,MATCH('Data (2)'!BQ12,FX!$A$30:$A$48,0),MATCH('Data (2)'!D12,Period,0))</f>
        <v>7.8283879863834205</v>
      </c>
      <c r="BS12">
        <f t="shared" si="1"/>
        <v>9.7699605235335198</v>
      </c>
      <c r="BT12">
        <f t="shared" si="2"/>
        <v>0</v>
      </c>
      <c r="BU12">
        <f t="shared" si="3"/>
        <v>6.7167606891483196</v>
      </c>
      <c r="BV12">
        <f t="shared" si="4"/>
        <v>0</v>
      </c>
      <c r="BW12">
        <f t="shared" si="5"/>
        <v>4.9923146638038922</v>
      </c>
      <c r="BX12">
        <f t="shared" si="6"/>
        <v>0</v>
      </c>
      <c r="BY12">
        <f t="shared" si="7"/>
        <v>4.1868471458392538</v>
      </c>
      <c r="BZ12">
        <f t="shared" si="8"/>
        <v>0</v>
      </c>
      <c r="CA12">
        <f t="shared" si="9"/>
        <v>19.946559185378113</v>
      </c>
      <c r="CB12">
        <f t="shared" si="0"/>
        <v>12.741330965812491</v>
      </c>
      <c r="CC12">
        <f t="shared" si="0"/>
        <v>9.3302798034018384</v>
      </c>
      <c r="CD12">
        <f t="shared" si="0"/>
        <v>6.9565457053115738</v>
      </c>
      <c r="CE12" s="4">
        <f t="shared" si="10"/>
        <v>0.68749107767316298</v>
      </c>
      <c r="CF12" s="4" t="str">
        <f t="shared" si="11"/>
        <v/>
      </c>
      <c r="CG12" s="4">
        <f t="shared" si="12"/>
        <v>0.62334320658521825</v>
      </c>
      <c r="CH12" s="4" t="str">
        <f t="shared" si="13"/>
        <v/>
      </c>
      <c r="CI12">
        <f>INDEX(FX!$B$114:$AK$132,MATCH('Data (2)'!BQ12,FX!$A$114:$A$132,0),MATCH('Data (2)'!D12,Period,0))</f>
        <v>7.845942700291646</v>
      </c>
    </row>
    <row r="13" spans="1:87" hidden="1" outlineLevel="1" x14ac:dyDescent="0.15">
      <c r="A13" t="s">
        <v>2</v>
      </c>
      <c r="B13" s="1">
        <f t="shared" si="14"/>
        <v>43800</v>
      </c>
      <c r="C13" t="s">
        <v>50</v>
      </c>
      <c r="D13" s="1">
        <v>43800</v>
      </c>
      <c r="E13">
        <v>134.18698032793608</v>
      </c>
      <c r="F13">
        <v>151.73019537869865</v>
      </c>
      <c r="G13">
        <v>65.32098441181752</v>
      </c>
      <c r="H13">
        <v>81.805020201274729</v>
      </c>
      <c r="I13">
        <v>194.738778111644</v>
      </c>
      <c r="J13">
        <v>124.24759637887657</v>
      </c>
      <c r="K13">
        <v>90.560929352080095</v>
      </c>
      <c r="L13">
        <v>66.596082161797327</v>
      </c>
      <c r="M13">
        <v>101.75217990961842</v>
      </c>
      <c r="N13">
        <v>114.94484915407857</v>
      </c>
      <c r="O13">
        <v>45.374410271059197</v>
      </c>
      <c r="P13">
        <v>58.48341146672238</v>
      </c>
      <c r="Q13" t="str">
        <v>Crisis XDefender Supreme</v>
      </c>
      <c r="R13" t="str">
        <v>MaxFocus</v>
      </c>
      <c r="S13" t="str">
        <v>Mind+ Critical Illness</v>
      </c>
      <c r="T13" t="str">
        <v>Noble Fortune</v>
      </c>
      <c r="U13" t="str">
        <v>Crisis OneCover</v>
      </c>
      <c r="V13" t="str">
        <v>MediSaver Supreme</v>
      </c>
      <c r="W13" t="str">
        <v>Life Promise</v>
      </c>
      <c r="X13" t="str">
        <v>CANsurance</v>
      </c>
      <c r="Y13" t="str">
        <v>i.PaySmart</v>
      </c>
      <c r="Z13" t="str">
        <v>Basic Plus II series</v>
      </c>
      <c r="AA13">
        <v>16.915093466181936</v>
      </c>
      <c r="AB13">
        <v>24.617625949799333</v>
      </c>
      <c r="AC13">
        <v>1.8362575956431999</v>
      </c>
      <c r="AD13">
        <v>4.8988666301449841</v>
      </c>
      <c r="AE13">
        <v>41.569640974144093</v>
      </c>
      <c r="AF13">
        <v>1.9217882306864</v>
      </c>
      <c r="AG13">
        <v>7.56192825242778</v>
      </c>
      <c r="AH13">
        <v>3.4904358940470788</v>
      </c>
      <c r="AI13">
        <v>4.4087800644005881</v>
      </c>
      <c r="AJ13">
        <v>1.70592494158112</v>
      </c>
      <c r="AK13">
        <v>25.260638328879566</v>
      </c>
      <c r="AL13">
        <v>23.102356255110752</v>
      </c>
      <c r="AM13">
        <v>21.718376406632732</v>
      </c>
      <c r="AN13">
        <v>4.1027314640690218</v>
      </c>
      <c r="AO13">
        <v>1.9468672463396295</v>
      </c>
      <c r="AP13">
        <v>43.510530196505883</v>
      </c>
      <c r="AQ13">
        <v>10.228332007321422</v>
      </c>
      <c r="AR13">
        <v>11.196051174252181</v>
      </c>
      <c r="AS13">
        <v>4.018409900162367</v>
      </c>
      <c r="AT13">
        <v>6.4546666177609291</v>
      </c>
      <c r="AU13">
        <v>0.35867079431038301</v>
      </c>
      <c r="AV13">
        <v>25.093203316233357</v>
      </c>
      <c r="AW13" s="4">
        <v>0.64065846357056699</v>
      </c>
      <c r="AX13" s="4">
        <v>0.22107957006011492</v>
      </c>
      <c r="AY13" s="4">
        <v>0.65357335010350837</v>
      </c>
      <c r="AZ13" s="4">
        <v>9.0947503868041679E-2</v>
      </c>
      <c r="BA13" s="4">
        <v>0.73217333364853376</v>
      </c>
      <c r="BB13" s="4">
        <v>0.52799311127587656</v>
      </c>
      <c r="BC13" s="4">
        <v>0.34632096283953168</v>
      </c>
      <c r="BD13" s="4">
        <v>0.99322396255687195</v>
      </c>
      <c r="BE13" s="4">
        <v>0.38661881792789188</v>
      </c>
      <c r="BF13" s="4">
        <v>0.1244027671241407</v>
      </c>
      <c r="BG13" s="4" t="str">
        <v>SPRO</v>
      </c>
      <c r="BH13" s="4" t="str">
        <v>TPAR</v>
      </c>
      <c r="BI13" s="4" t="str">
        <v>SPRO</v>
      </c>
      <c r="BJ13" s="4" t="str">
        <v>UNLF</v>
      </c>
      <c r="BK13" s="4" t="str">
        <v>SPRO</v>
      </c>
      <c r="BL13" s="4" t="str">
        <v>SPRO</v>
      </c>
      <c r="BM13" s="4" t="str">
        <v>TPAR</v>
      </c>
      <c r="BN13" s="4" t="str">
        <v>SPRO</v>
      </c>
      <c r="BO13" s="4" t="str">
        <v>TPAR</v>
      </c>
      <c r="BP13" s="4" t="str">
        <v>UNLF</v>
      </c>
      <c r="BQ13" t="str">
        <f>VLOOKUP(A13,Misc!$A$3:$B$11,2,FALSE)</f>
        <v>HKD</v>
      </c>
      <c r="BR13">
        <f>INDEX(FX!$B$30:$AK$48,MATCH('Data (2)'!BQ13,FX!$A$30:$A$48,0),MATCH('Data (2)'!D13,Period,0))</f>
        <v>7.8053259788814451</v>
      </c>
      <c r="BS13">
        <f t="shared" si="1"/>
        <v>17.191720203742978</v>
      </c>
      <c r="BT13">
        <f t="shared" si="2"/>
        <v>0</v>
      </c>
      <c r="BU13">
        <f t="shared" si="3"/>
        <v>19.439315640272923</v>
      </c>
      <c r="BV13">
        <f t="shared" si="4"/>
        <v>0</v>
      </c>
      <c r="BW13">
        <f t="shared" si="5"/>
        <v>8.3687708352673376</v>
      </c>
      <c r="BX13">
        <f t="shared" si="6"/>
        <v>0</v>
      </c>
      <c r="BY13">
        <f t="shared" si="7"/>
        <v>10.480666716881686</v>
      </c>
      <c r="BZ13">
        <f t="shared" si="8"/>
        <v>0</v>
      </c>
      <c r="CA13">
        <f t="shared" si="9"/>
        <v>24.820316123950949</v>
      </c>
      <c r="CB13">
        <f t="shared" si="0"/>
        <v>15.835904125868531</v>
      </c>
      <c r="CC13">
        <f t="shared" si="0"/>
        <v>11.542389845482022</v>
      </c>
      <c r="CD13">
        <f t="shared" si="0"/>
        <v>8.4879643792608697</v>
      </c>
      <c r="CE13" s="4">
        <f t="shared" si="10"/>
        <v>1.1307370879640422</v>
      </c>
      <c r="CF13" s="4" t="str">
        <f t="shared" si="11"/>
        <v/>
      </c>
      <c r="CG13" s="4">
        <f t="shared" si="12"/>
        <v>0.53914792633793251</v>
      </c>
      <c r="CH13" s="4" t="str">
        <f t="shared" si="13"/>
        <v/>
      </c>
      <c r="CI13">
        <f>INDEX(FX!$B$114:$AK$132,MATCH('Data (2)'!BQ13,FX!$A$114:$A$132,0),MATCH('Data (2)'!D13,Period,0))</f>
        <v>7.845942700291646</v>
      </c>
    </row>
    <row r="14" spans="1:87" hidden="1" outlineLevel="1" x14ac:dyDescent="0.15">
      <c r="A14" t="s">
        <v>2</v>
      </c>
      <c r="B14" s="1">
        <f t="shared" si="14"/>
        <v>43800</v>
      </c>
      <c r="C14" t="s">
        <v>63</v>
      </c>
      <c r="D14" s="1">
        <v>43466</v>
      </c>
      <c r="E14">
        <f t="array" ref="E14:E25">TRANSPOSE('[1]BA_Key Metrics P1'!$F$6:$Q$6)</f>
        <v>49.081665866216824</v>
      </c>
      <c r="F14">
        <f t="array" ref="F14:F25">TRANSPOSE('[1]BA_Key Metrics P1'!$F$11:$Q$11)</f>
        <v>21.282002079995337</v>
      </c>
      <c r="G14">
        <f t="array" ref="G14:G25">TRANSPOSE('[1]BA_Key Metrics P1'!$F$16:$Q$16)</f>
        <v>8.6539391963214012</v>
      </c>
      <c r="H14">
        <f t="array" ref="H14:H25">TRANSPOSE('[1]BA_Key Metrics P1'!$F$21:$Q$21)</f>
        <v>5.9157941270285237</v>
      </c>
      <c r="I14">
        <f t="array" ref="I14:I25">TRANSPOSE('[1]BA_Key Metrics P1'!$F$7:$Q$7)</f>
        <v>29.181712186867905</v>
      </c>
      <c r="J14">
        <f t="array" ref="J14:J25">TRANSPOSE('[1]BA_Key Metrics P1'!$F$12:$Q$12)</f>
        <v>17.188024873742204</v>
      </c>
      <c r="K14">
        <f t="array" ref="K14:K25">TRANSPOSE('[1]BA_Key Metrics P1'!$F$17:$Q$17)</f>
        <v>6.409947926961638</v>
      </c>
      <c r="L14">
        <f t="array" ref="L14:L25">TRANSPOSE('[1]BA_Key Metrics P1'!$F$22:$Q$22)</f>
        <v>4.3815856509438555</v>
      </c>
      <c r="M14">
        <f t="array" ref="M14:M25">TRANSPOSE('[1]BA_Key Metrics P1'!$F$9:$Q$9)</f>
        <v>19.109959610779388</v>
      </c>
      <c r="N14">
        <f t="array" ref="N14:N25">TRANSPOSE('[1]BA_Key Metrics P1'!$F$14:$Q$14)</f>
        <v>11.951902128284884</v>
      </c>
      <c r="O14">
        <f t="array" ref="O14:O25">TRANSPOSE('[1]BA_Key Metrics P1'!$F$19:$Q$19)</f>
        <v>5.455120760570181</v>
      </c>
      <c r="P14">
        <f t="array" ref="P14:P25">TRANSPOSE('[1]BA_Key Metrics P1'!$F$24:$Q$24)</f>
        <v>3.5076692487017156</v>
      </c>
      <c r="Q14" t="str">
        <f t="array" ref="Q14:Q25">'[1]BA_Key Products'!$D$6</f>
        <v>MaxFocus</v>
      </c>
      <c r="R14" t="str">
        <f t="array" ref="R14:R25">'[1]BA_Key Products'!$D$9</f>
        <v>Noble Fortune</v>
      </c>
      <c r="S14" t="str">
        <f t="array" ref="S14:S25">'[1]BA_Key Products'!$D$12</f>
        <v>Easy Fortune</v>
      </c>
      <c r="T14" t="str">
        <f t="array" ref="T14:T25">'[1]BA_Key Products'!$D$15</f>
        <v>FlexiGrowth Premier</v>
      </c>
      <c r="U14" t="str">
        <f t="array" ref="U14:U25">'[1]BA_Key Products'!$D$18</f>
        <v>i.ULife Select Insurance Plan</v>
      </c>
      <c r="V14" t="str">
        <f t="array" ref="V14:V25">'[1]BA_Key Products'!$D$21</f>
        <v>Wealth ICON Insurance Plan</v>
      </c>
      <c r="W14" t="str">
        <f t="array" ref="W14:W25">'[1]BA_Key Products'!$D$24</f>
        <v>Crisis XDefender</v>
      </c>
      <c r="X14" t="str">
        <f t="array" ref="X14:X25">'[1]BA_Key Products'!$D$27</f>
        <v>Crisis XDefender Supreme</v>
      </c>
      <c r="Y14" t="str">
        <f t="array" ref="Y14:Y25">'[1]BA_Key Products'!$D$30</f>
        <v>Journey Annuity</v>
      </c>
      <c r="Z14" t="str">
        <f t="array" ref="Z14:Z25">'[1]BA_Key Products'!$D$33</f>
        <v>The One Medical Solution</v>
      </c>
      <c r="AA14">
        <f t="array" ref="AA14:AA25">TRANSPOSE('[1]BA_Key Products'!$F$6:$Q$6)</f>
        <v>18.615252434380373</v>
      </c>
      <c r="AB14">
        <f t="array" ref="AB14:AB25">TRANSPOSE('[1]BA_Key Products'!$F$9:$Q$9)</f>
        <v>2.9607799736812908</v>
      </c>
      <c r="AC14">
        <f t="array" ref="AC14:AC25">TRANSPOSE('[1]BA_Key Products'!$F$12:$Q$12)</f>
        <v>22.767306117999954</v>
      </c>
      <c r="AD14">
        <f t="array" ref="AD14:AD25">TRANSPOSE('[1]BA_Key Products'!$F$15:$Q$15)</f>
        <v>1.2934618733000003</v>
      </c>
      <c r="AE14">
        <f t="array" ref="AE14:AE25">TRANSPOSE('[1]BA_Key Products'!$F$18:$Q$18)</f>
        <v>1.7110065293499999</v>
      </c>
      <c r="AF14">
        <f t="array" ref="AF14:AF25">TRANSPOSE('[1]BA_Key Products'!$F$21:$Q$21)</f>
        <v>0.88734973121000005</v>
      </c>
      <c r="AG14">
        <f t="array" ref="AG14:AG25">TRANSPOSE('[1]BA_Key Products'!$F$24:$Q$24)</f>
        <v>0.53854583863387329</v>
      </c>
      <c r="AH14">
        <f t="array" ref="AH14:AH25">TRANSPOSE('[1]BA_Key Products'!$F$27:$Q$27)</f>
        <v>0.24858715907978002</v>
      </c>
      <c r="AI14">
        <f t="array" ref="AI14:AI25">TRANSPOSE('[1]BA_Key Products'!$F$30:$Q$30)</f>
        <v>0</v>
      </c>
      <c r="AJ14">
        <f t="array" ref="AJ14:AJ25">TRANSPOSE('[1]BA_Key Products'!$F$33:$Q$33)</f>
        <v>4.8484208581559995E-2</v>
      </c>
      <c r="AK14">
        <f t="array" ref="AK14:AK25">TRANSPOSE('[1]BA_Key Products'!$F$36:$Q$36)</f>
        <v>1.0891999999984137E-2</v>
      </c>
      <c r="AL14">
        <f t="array" ref="AL14:AL25">TRANSPOSE('[1]BA_Key Products'!$F$7:$Q$7)</f>
        <v>13.724124017619273</v>
      </c>
      <c r="AM14">
        <f t="array" ref="AM14:AM25">TRANSPOSE('[1]BA_Key Products'!$F$10:$Q$10)</f>
        <v>1.839482699953884</v>
      </c>
      <c r="AN14">
        <f t="array" ref="AN14:AN25">TRANSPOSE('[1]BA_Key Products'!$F$13:$Q$13)</f>
        <v>3.5821538289875061</v>
      </c>
      <c r="AO14">
        <f t="array" ref="AO14:AO25">TRANSPOSE('[1]BA_Key Products'!$F$16:$Q$16)</f>
        <v>0.53020922663563708</v>
      </c>
      <c r="AP14">
        <f t="array" ref="AP14:AP25">TRANSPOSE('[1]BA_Key Products'!$F$19:$Q$19)</f>
        <v>0.68179709359052709</v>
      </c>
      <c r="AQ14">
        <f t="array" ref="AQ14:AQ25">TRANSPOSE('[1]BA_Key Products'!$F$22:$Q$22)</f>
        <v>0.31828318118350662</v>
      </c>
      <c r="AR14">
        <f t="array" ref="AR14:AR25">TRANSPOSE('[1]BA_Key Products'!$F$25:$Q$25)</f>
        <v>0.28186819466864904</v>
      </c>
      <c r="AS14">
        <f t="array" ref="AS14:AS25">TRANSPOSE('[1]BA_Key Products'!$F$28:$Q$28)</f>
        <v>0.21393185726733327</v>
      </c>
      <c r="AT14">
        <f t="array" ref="AT14:AT25">TRANSPOSE('[1]BA_Key Products'!$F$31:$Q$31)</f>
        <v>0</v>
      </c>
      <c r="AU14">
        <f t="array" ref="AU14:AU25">TRANSPOSE('[1]BA_Key Products'!$F$34:$Q$35)</f>
        <v>9.8922299740832387E-2</v>
      </c>
      <c r="AV14">
        <f t="array" ref="AV14:AV25">TRANSPOSE('[1]BA_Key Products'!$F$37:$Q$37)</f>
        <v>1.1229680348186832E-2</v>
      </c>
      <c r="AW14" s="4">
        <f t="array" ref="AW14:AW25">'[1]BA_Key Products'!$D$8</f>
        <v>0.40146851863330357</v>
      </c>
      <c r="AX14" s="4">
        <f t="array" ref="AX14:AX25">'[1]BA_Key Products'!$D$11</f>
        <v>8.0948671820186849E-2</v>
      </c>
      <c r="AY14" s="4">
        <f t="array" ref="AY14:AY25">'[1]BA_Key Products'!$D$14</f>
        <v>1.6265362338852157E-2</v>
      </c>
      <c r="AZ14" s="4">
        <f t="array" ref="AZ14:AZ25">'[1]BA_Key Products'!$D$17</f>
        <v>0.11322778595722952</v>
      </c>
      <c r="BA14" s="4">
        <f t="array" ref="BA14:BA25">'[1]BA_Key Products'!$D$20</f>
        <v>8.3060779885182803E-2</v>
      </c>
      <c r="BB14" s="4">
        <f t="array" ref="BB14:BB25">'[1]BA_Key Products'!$D$23</f>
        <v>0.49550459808212793</v>
      </c>
      <c r="BC14" s="4">
        <f t="array" ref="BC14:BC25">'[1]BA_Key Products'!$D$26</f>
        <v>0.64914182077504945</v>
      </c>
      <c r="BD14" s="4">
        <f t="array" ref="BD14:BD25">'[1]BA_Key Products'!$D$29</f>
        <v>0.62763130666325695</v>
      </c>
      <c r="BE14" s="4">
        <f t="array" ref="BE14:BE25">'[1]BA_Key Products'!$D$32</f>
        <v>0.24302836809061282</v>
      </c>
      <c r="BF14" s="4">
        <f t="array" ref="BF14:BF25">'[1]BA_Key Products'!$D$35</f>
        <v>1</v>
      </c>
      <c r="BG14" s="4" t="str">
        <f t="array" ref="BG14:BG25">'[1]BA_Key Products'!$D$7</f>
        <v>TPAR</v>
      </c>
      <c r="BH14" s="4" t="str">
        <f t="array" ref="BH14:BH25">'[1]BA_Key Products'!$D$10</f>
        <v>UNLF</v>
      </c>
      <c r="BI14" s="4" t="str">
        <f t="array" ref="BI14:BI25">'[1]BA_Key Products'!$D$13</f>
        <v>NPAR</v>
      </c>
      <c r="BJ14" s="4" t="str">
        <f t="array" ref="BJ14:BJ25">'[1]BA_Key Products'!$D$16</f>
        <v>UNLF</v>
      </c>
      <c r="BK14" s="4" t="str">
        <f t="array" ref="BK14:BK25">'[1]BA_Key Products'!$D$19</f>
        <v>UNLF</v>
      </c>
      <c r="BL14" s="4" t="str">
        <f t="array" ref="BL14:BL25">'[1]BA_Key Products'!$D$22</f>
        <v>TPAR</v>
      </c>
      <c r="BM14" s="4" t="str">
        <f t="array" ref="BM14:BM25">'[1]BA_Key Products'!$D$25</f>
        <v>SPRO</v>
      </c>
      <c r="BN14" s="4" t="str">
        <f t="array" ref="BN14:BN25">'[1]BA_Key Products'!$D$28</f>
        <v>SPRO</v>
      </c>
      <c r="BO14" s="4" t="str">
        <f t="array" ref="BO14:BO25">'[1]BA_Key Products'!$D$31</f>
        <v>TPAR</v>
      </c>
      <c r="BP14" s="4" t="str">
        <f t="array" ref="BP14:BP25">'[1]BA_Key Products'!$D$34</f>
        <v>SPRO</v>
      </c>
      <c r="BQ14" t="str">
        <f>VLOOKUP(A14,Misc!$A$3:$B$11,2,FALSE)</f>
        <v>HKD</v>
      </c>
      <c r="BR14">
        <f>INDEX(FX!$B$30:$AK$48,MATCH('Data (2)'!BQ14,FX!$A$30:$A$48,0),MATCH('Data (2)'!D14,Period,0))</f>
        <v>7.8419977623914541</v>
      </c>
      <c r="BS14">
        <f t="shared" si="1"/>
        <v>6.2588217127020878</v>
      </c>
      <c r="BT14">
        <f t="shared" si="2"/>
        <v>0</v>
      </c>
      <c r="BU14">
        <f t="shared" si="3"/>
        <v>2.7138495476317619</v>
      </c>
      <c r="BV14">
        <f t="shared" si="4"/>
        <v>0</v>
      </c>
      <c r="BW14">
        <f t="shared" si="5"/>
        <v>1.1035375753132506</v>
      </c>
      <c r="BX14">
        <f t="shared" si="6"/>
        <v>0</v>
      </c>
      <c r="BY14">
        <f t="shared" si="7"/>
        <v>0.75437335055097932</v>
      </c>
      <c r="BZ14">
        <f t="shared" si="8"/>
        <v>0</v>
      </c>
      <c r="CA14">
        <f t="shared" si="9"/>
        <v>3.7193379179003148</v>
      </c>
      <c r="CB14">
        <f t="shared" si="0"/>
        <v>2.1906895742564241</v>
      </c>
      <c r="CC14">
        <f t="shared" si="0"/>
        <v>0.81697613299207117</v>
      </c>
      <c r="CD14">
        <f t="shared" si="0"/>
        <v>0.55845241525673961</v>
      </c>
      <c r="CE14" s="4">
        <f t="shared" si="10"/>
        <v>0.4336039069660807</v>
      </c>
      <c r="CF14" s="4" t="str">
        <f t="shared" si="11"/>
        <v/>
      </c>
      <c r="CG14" s="4">
        <f t="shared" si="12"/>
        <v>0.27797169198612448</v>
      </c>
      <c r="CH14" s="4" t="str">
        <f t="shared" si="13"/>
        <v/>
      </c>
      <c r="CI14">
        <f>INDEX(FX!$B$114:$AK$132,MATCH('Data (2)'!BQ14,FX!$A$114:$A$132,0),MATCH('Data (2)'!D14,Period,0))</f>
        <v>7.845942700291646</v>
      </c>
    </row>
    <row r="15" spans="1:87" hidden="1" outlineLevel="1" x14ac:dyDescent="0.15">
      <c r="A15" t="s">
        <v>2</v>
      </c>
      <c r="B15" s="1">
        <f t="shared" si="14"/>
        <v>43800</v>
      </c>
      <c r="C15" t="s">
        <v>63</v>
      </c>
      <c r="D15" s="1">
        <v>43497</v>
      </c>
      <c r="E15">
        <v>39.193279660594257</v>
      </c>
      <c r="F15">
        <v>21.221141166477839</v>
      </c>
      <c r="G15">
        <v>9.4300054092449699</v>
      </c>
      <c r="H15">
        <v>7.5651872248967882</v>
      </c>
      <c r="I15">
        <v>14.63584282281909</v>
      </c>
      <c r="J15">
        <v>8.6101797473864092</v>
      </c>
      <c r="K15">
        <v>3.2120170974332947</v>
      </c>
      <c r="L15">
        <v>2.1930897319420328</v>
      </c>
      <c r="M15">
        <v>10.172543072953726</v>
      </c>
      <c r="N15">
        <v>7.6375060528388463</v>
      </c>
      <c r="O15">
        <v>2.7440549620904284</v>
      </c>
      <c r="P15">
        <v>2.2154780472366533</v>
      </c>
      <c r="Q15" t="str">
        <v>MaxFocus</v>
      </c>
      <c r="R15" t="str">
        <v>Noble Fortune</v>
      </c>
      <c r="S15" t="str">
        <v>Easy Fortune</v>
      </c>
      <c r="T15" t="str">
        <v>FlexiGrowth Premier</v>
      </c>
      <c r="U15" t="str">
        <v>i.ULife Select Insurance Plan</v>
      </c>
      <c r="V15" t="str">
        <v>Wealth ICON Insurance Plan</v>
      </c>
      <c r="W15" t="str">
        <v>Crisis XDefender</v>
      </c>
      <c r="X15" t="str">
        <v>Crisis XDefender Supreme</v>
      </c>
      <c r="Y15" t="str">
        <v>Journey Annuity</v>
      </c>
      <c r="Z15" t="str">
        <v>The One Medical Solution</v>
      </c>
      <c r="AA15">
        <v>19.137474448957608</v>
      </c>
      <c r="AB15">
        <v>2.065688761834267</v>
      </c>
      <c r="AC15">
        <v>16.203090968000001</v>
      </c>
      <c r="AD15">
        <v>0.25549316748423262</v>
      </c>
      <c r="AE15">
        <v>0.49248861247372105</v>
      </c>
      <c r="AF15">
        <v>0.76349999999999996</v>
      </c>
      <c r="AG15">
        <v>0.1890272958444289</v>
      </c>
      <c r="AH15">
        <v>-4.0000190000000005E-2</v>
      </c>
      <c r="AI15">
        <v>0.10907359599999999</v>
      </c>
      <c r="AJ15">
        <v>1.7443E-2</v>
      </c>
      <c r="AK15">
        <v>0</v>
      </c>
      <c r="AL15">
        <v>16.033361406493317</v>
      </c>
      <c r="AM15">
        <v>1.8146326945614415</v>
      </c>
      <c r="AN15">
        <v>2.5449274052336928</v>
      </c>
      <c r="AO15">
        <v>0.10354872285456222</v>
      </c>
      <c r="AP15">
        <v>0.20457504098584989</v>
      </c>
      <c r="AQ15">
        <v>0.38442328997385167</v>
      </c>
      <c r="AR15">
        <v>8.7791850454668668E-2</v>
      </c>
      <c r="AS15">
        <v>-3.9389457599164561E-2</v>
      </c>
      <c r="AT15">
        <v>7.2531597350772553E-2</v>
      </c>
      <c r="AU15">
        <v>1.4738616168846782E-2</v>
      </c>
      <c r="AV15">
        <v>0</v>
      </c>
      <c r="AW15" s="4">
        <v>0.40146851863330357</v>
      </c>
      <c r="AX15" s="4">
        <v>8.0948671820186849E-2</v>
      </c>
      <c r="AY15" s="4">
        <v>1.6265362338852157E-2</v>
      </c>
      <c r="AZ15" s="4">
        <v>0.11322778595722952</v>
      </c>
      <c r="BA15" s="4">
        <v>8.3060779885182803E-2</v>
      </c>
      <c r="BB15" s="4">
        <v>0.49550459808212793</v>
      </c>
      <c r="BC15" s="4">
        <v>0.64914182077504945</v>
      </c>
      <c r="BD15" s="4">
        <v>0.62763130666325695</v>
      </c>
      <c r="BE15" s="4">
        <v>0.24302836809061282</v>
      </c>
      <c r="BF15" s="4">
        <v>1</v>
      </c>
      <c r="BG15" s="4" t="str">
        <v>TPAR</v>
      </c>
      <c r="BH15" s="4" t="str">
        <v>UNLF</v>
      </c>
      <c r="BI15" s="4" t="str">
        <v>NPAR</v>
      </c>
      <c r="BJ15" s="4" t="str">
        <v>UNLF</v>
      </c>
      <c r="BK15" s="4" t="str">
        <v>UNLF</v>
      </c>
      <c r="BL15" s="4" t="str">
        <v>TPAR</v>
      </c>
      <c r="BM15" s="4" t="str">
        <v>SPRO</v>
      </c>
      <c r="BN15" s="4" t="str">
        <v>SPRO</v>
      </c>
      <c r="BO15" s="4" t="str">
        <v>TPAR</v>
      </c>
      <c r="BP15" s="4" t="str">
        <v>SPRO</v>
      </c>
      <c r="BQ15" t="str">
        <f>VLOOKUP(A15,Misc!$A$3:$B$11,2,FALSE)</f>
        <v>HKD</v>
      </c>
      <c r="BR15">
        <f>INDEX(FX!$B$30:$AK$48,MATCH('Data (2)'!BQ15,FX!$A$30:$A$48,0),MATCH('Data (2)'!D15,Period,0))</f>
        <v>7.8478480153993235</v>
      </c>
      <c r="BS15">
        <f t="shared" si="1"/>
        <v>4.99414356441254</v>
      </c>
      <c r="BT15">
        <f t="shared" si="2"/>
        <v>0</v>
      </c>
      <c r="BU15">
        <f t="shared" si="3"/>
        <v>2.7040713740680209</v>
      </c>
      <c r="BV15">
        <f t="shared" si="4"/>
        <v>0</v>
      </c>
      <c r="BW15">
        <f t="shared" si="5"/>
        <v>1.2016039799370581</v>
      </c>
      <c r="BX15">
        <f t="shared" si="6"/>
        <v>0</v>
      </c>
      <c r="BY15">
        <f t="shared" si="7"/>
        <v>0.96398238218325727</v>
      </c>
      <c r="BZ15">
        <f t="shared" si="8"/>
        <v>0</v>
      </c>
      <c r="CA15">
        <f t="shared" si="9"/>
        <v>1.8654027160146163</v>
      </c>
      <c r="CB15">
        <f t="shared" si="0"/>
        <v>1.097405382155844</v>
      </c>
      <c r="CC15">
        <f t="shared" si="0"/>
        <v>0.40938574498051061</v>
      </c>
      <c r="CD15">
        <f t="shared" si="0"/>
        <v>0.27951895848799818</v>
      </c>
      <c r="CE15" s="4">
        <f t="shared" si="10"/>
        <v>0.54144846642711608</v>
      </c>
      <c r="CF15" s="4" t="str">
        <f t="shared" si="11"/>
        <v/>
      </c>
      <c r="CG15" s="4">
        <f t="shared" si="12"/>
        <v>0.35649295038134904</v>
      </c>
      <c r="CH15" s="4" t="str">
        <f t="shared" si="13"/>
        <v/>
      </c>
      <c r="CI15">
        <f>INDEX(FX!$B$114:$AK$132,MATCH('Data (2)'!BQ15,FX!$A$114:$A$132,0),MATCH('Data (2)'!D15,Period,0))</f>
        <v>7.845942700291646</v>
      </c>
    </row>
    <row r="16" spans="1:87" hidden="1" outlineLevel="1" x14ac:dyDescent="0.15">
      <c r="A16" t="s">
        <v>2</v>
      </c>
      <c r="B16" s="1">
        <f t="shared" si="14"/>
        <v>43800</v>
      </c>
      <c r="C16" t="s">
        <v>63</v>
      </c>
      <c r="D16" s="1">
        <v>43525</v>
      </c>
      <c r="E16">
        <v>31.879076930259416</v>
      </c>
      <c r="F16">
        <v>19.238571050750277</v>
      </c>
      <c r="G16">
        <v>8.4640417849801128</v>
      </c>
      <c r="H16">
        <v>6.3474069347530531</v>
      </c>
      <c r="I16">
        <v>29.223257380550383</v>
      </c>
      <c r="J16">
        <v>17.202955366708977</v>
      </c>
      <c r="K16">
        <v>6.416452253197094</v>
      </c>
      <c r="L16">
        <v>4.3837068414699338</v>
      </c>
      <c r="M16">
        <v>17.992542811097884</v>
      </c>
      <c r="N16">
        <v>11.171895589306526</v>
      </c>
      <c r="O16">
        <v>5.3921609721413679</v>
      </c>
      <c r="P16">
        <v>3.5026959426730584</v>
      </c>
      <c r="Q16" t="str">
        <v>MaxFocus</v>
      </c>
      <c r="R16" t="str">
        <v>Noble Fortune</v>
      </c>
      <c r="S16" t="str">
        <v>Easy Fortune</v>
      </c>
      <c r="T16" t="str">
        <v>FlexiGrowth Premier</v>
      </c>
      <c r="U16" t="str">
        <v>i.ULife Select Insurance Plan</v>
      </c>
      <c r="V16" t="str">
        <v>Wealth ICON Insurance Plan</v>
      </c>
      <c r="W16" t="str">
        <v>Crisis XDefender</v>
      </c>
      <c r="X16" t="str">
        <v>Crisis XDefender Supreme</v>
      </c>
      <c r="Y16" t="str">
        <v>Journey Annuity</v>
      </c>
      <c r="Z16" t="str">
        <v>The One Medical Solution</v>
      </c>
      <c r="AA16">
        <v>16.776235571296393</v>
      </c>
      <c r="AB16">
        <v>2.2789313243730249</v>
      </c>
      <c r="AC16">
        <v>4.3036097379999996</v>
      </c>
      <c r="AD16">
        <v>7.4571532515899985</v>
      </c>
      <c r="AE16">
        <v>0.71600133499999996</v>
      </c>
      <c r="AF16">
        <v>0.220808</v>
      </c>
      <c r="AG16">
        <v>0.11813471000000002</v>
      </c>
      <c r="AH16">
        <v>0</v>
      </c>
      <c r="AI16">
        <v>0</v>
      </c>
      <c r="AJ16">
        <v>8.2030000000000002E-3</v>
      </c>
      <c r="AK16">
        <v>0</v>
      </c>
      <c r="AL16">
        <v>13.260302559636681</v>
      </c>
      <c r="AM16">
        <v>1.5291218064009953</v>
      </c>
      <c r="AN16">
        <v>0.6791916320096707</v>
      </c>
      <c r="AO16">
        <v>2.9365536412948297</v>
      </c>
      <c r="AP16">
        <v>0.31135247705913671</v>
      </c>
      <c r="AQ16">
        <v>0.4002454896695119</v>
      </c>
      <c r="AR16">
        <v>6.9005256160152947E-2</v>
      </c>
      <c r="AS16">
        <v>0</v>
      </c>
      <c r="AT16">
        <v>0</v>
      </c>
      <c r="AU16">
        <v>1.568285870768172E-2</v>
      </c>
      <c r="AV16">
        <v>3.7115329811616249E-2</v>
      </c>
      <c r="AW16" s="4">
        <v>0.40146851863330357</v>
      </c>
      <c r="AX16" s="4">
        <v>8.0948671820186849E-2</v>
      </c>
      <c r="AY16" s="4">
        <v>1.6265362338852157E-2</v>
      </c>
      <c r="AZ16" s="4">
        <v>0.11322778595722952</v>
      </c>
      <c r="BA16" s="4">
        <v>8.3060779885182803E-2</v>
      </c>
      <c r="BB16" s="4">
        <v>0.49550459808212793</v>
      </c>
      <c r="BC16" s="4">
        <v>0.64914182077504945</v>
      </c>
      <c r="BD16" s="4">
        <v>0.62763130666325695</v>
      </c>
      <c r="BE16" s="4">
        <v>0.24302836809061282</v>
      </c>
      <c r="BF16" s="4">
        <v>1</v>
      </c>
      <c r="BG16" s="4" t="str">
        <v>TPAR</v>
      </c>
      <c r="BH16" s="4" t="str">
        <v>UNLF</v>
      </c>
      <c r="BI16" s="4" t="str">
        <v>NPAR</v>
      </c>
      <c r="BJ16" s="4" t="str">
        <v>UNLF</v>
      </c>
      <c r="BK16" s="4" t="str">
        <v>UNLF</v>
      </c>
      <c r="BL16" s="4" t="str">
        <v>TPAR</v>
      </c>
      <c r="BM16" s="4" t="str">
        <v>SPRO</v>
      </c>
      <c r="BN16" s="4" t="str">
        <v>SPRO</v>
      </c>
      <c r="BO16" s="4" t="str">
        <v>TPAR</v>
      </c>
      <c r="BP16" s="4" t="str">
        <v>SPRO</v>
      </c>
      <c r="BQ16" t="str">
        <f>VLOOKUP(A16,Misc!$A$3:$B$11,2,FALSE)</f>
        <v>HKD</v>
      </c>
      <c r="BR16">
        <f>INDEX(FX!$B$30:$AK$48,MATCH('Data (2)'!BQ16,FX!$A$30:$A$48,0),MATCH('Data (2)'!D16,Period,0))</f>
        <v>7.8494219555765268</v>
      </c>
      <c r="BS16">
        <f t="shared" si="1"/>
        <v>4.0613279692030462</v>
      </c>
      <c r="BT16">
        <f t="shared" si="2"/>
        <v>0</v>
      </c>
      <c r="BU16">
        <f t="shared" si="3"/>
        <v>2.4509538612690411</v>
      </c>
      <c r="BV16">
        <f t="shared" si="4"/>
        <v>0</v>
      </c>
      <c r="BW16">
        <f t="shared" si="5"/>
        <v>1.0783012854808929</v>
      </c>
      <c r="BX16">
        <f t="shared" si="6"/>
        <v>0</v>
      </c>
      <c r="BY16">
        <f t="shared" si="7"/>
        <v>0.80864641634453283</v>
      </c>
      <c r="BZ16">
        <f t="shared" si="8"/>
        <v>0</v>
      </c>
      <c r="CA16">
        <f t="shared" si="9"/>
        <v>3.7246330360613147</v>
      </c>
      <c r="CB16">
        <f t="shared" si="0"/>
        <v>2.1925925314327768</v>
      </c>
      <c r="CC16">
        <f t="shared" si="0"/>
        <v>0.81780513805671617</v>
      </c>
      <c r="CD16">
        <f t="shared" si="0"/>
        <v>0.55872277034434426</v>
      </c>
      <c r="CE16" s="4">
        <f t="shared" si="10"/>
        <v>0.60348582529029082</v>
      </c>
      <c r="CF16" s="4" t="str">
        <f t="shared" si="11"/>
        <v/>
      </c>
      <c r="CG16" s="4">
        <f t="shared" si="12"/>
        <v>0.32993130924375558</v>
      </c>
      <c r="CH16" s="4" t="str">
        <f t="shared" si="13"/>
        <v/>
      </c>
      <c r="CI16">
        <f>INDEX(FX!$B$114:$AK$132,MATCH('Data (2)'!BQ16,FX!$A$114:$A$132,0),MATCH('Data (2)'!D16,Period,0))</f>
        <v>7.845942700291646</v>
      </c>
    </row>
    <row r="17" spans="1:87" hidden="1" outlineLevel="1" x14ac:dyDescent="0.15">
      <c r="A17" t="s">
        <v>2</v>
      </c>
      <c r="B17" s="1">
        <f t="shared" si="14"/>
        <v>43800</v>
      </c>
      <c r="C17" t="s">
        <v>63</v>
      </c>
      <c r="D17" s="1">
        <v>43556</v>
      </c>
      <c r="E17">
        <v>23.891369020168298</v>
      </c>
      <c r="F17">
        <v>15.598735823212373</v>
      </c>
      <c r="G17">
        <v>6.3366655538210725</v>
      </c>
      <c r="H17">
        <v>4.3883395315532931</v>
      </c>
      <c r="I17">
        <v>43.820591463345707</v>
      </c>
      <c r="J17">
        <v>25.45879485842363</v>
      </c>
      <c r="K17">
        <v>9.5557388393604334</v>
      </c>
      <c r="L17">
        <v>6.4220785275930652</v>
      </c>
      <c r="M17">
        <v>49.215058393636816</v>
      </c>
      <c r="N17">
        <v>27.692061512517412</v>
      </c>
      <c r="O17">
        <v>6.1692689885771888</v>
      </c>
      <c r="P17">
        <v>3.8279427924990395</v>
      </c>
      <c r="Q17" t="str">
        <v>MaxFocus</v>
      </c>
      <c r="R17" t="str">
        <v>Noble Fortune</v>
      </c>
      <c r="S17" t="str">
        <v>Easy Fortune</v>
      </c>
      <c r="T17" t="str">
        <v>FlexiGrowth Premier</v>
      </c>
      <c r="U17" t="str">
        <v>i.ULife Select Insurance Plan</v>
      </c>
      <c r="V17" t="str">
        <v>Wealth ICON Insurance Plan</v>
      </c>
      <c r="W17" t="str">
        <v>Crisis XDefender</v>
      </c>
      <c r="X17" t="str">
        <v>Crisis XDefender Supreme</v>
      </c>
      <c r="Y17" t="str">
        <v>Journey Annuity</v>
      </c>
      <c r="Z17" t="str">
        <v>The One Medical Solution</v>
      </c>
      <c r="AA17">
        <v>14.52135764116357</v>
      </c>
      <c r="AB17">
        <v>3.5236047763847282</v>
      </c>
      <c r="AC17">
        <v>0</v>
      </c>
      <c r="AD17">
        <v>3.8577541431200002</v>
      </c>
      <c r="AE17">
        <v>1.3687034394999997</v>
      </c>
      <c r="AF17">
        <v>0.56954199999999999</v>
      </c>
      <c r="AG17">
        <v>5.0407020000000004E-2</v>
      </c>
      <c r="AH17">
        <v>0</v>
      </c>
      <c r="AI17">
        <v>0</v>
      </c>
      <c r="AJ17">
        <v>0</v>
      </c>
      <c r="AK17">
        <v>0</v>
      </c>
      <c r="AL17">
        <v>10.719722175545856</v>
      </c>
      <c r="AM17">
        <v>2.5754827106008675</v>
      </c>
      <c r="AN17">
        <v>0</v>
      </c>
      <c r="AO17">
        <v>1.4951588719035089</v>
      </c>
      <c r="AP17">
        <v>0.48114404778838871</v>
      </c>
      <c r="AQ17">
        <v>0.30721196151807217</v>
      </c>
      <c r="AR17">
        <v>2.0016055855689011E-2</v>
      </c>
      <c r="AS17">
        <v>0</v>
      </c>
      <c r="AT17">
        <v>0</v>
      </c>
      <c r="AU17">
        <v>0</v>
      </c>
      <c r="AV17">
        <v>0</v>
      </c>
      <c r="AW17" s="4">
        <v>0.40146851863330357</v>
      </c>
      <c r="AX17" s="4">
        <v>8.0948671820186849E-2</v>
      </c>
      <c r="AY17" s="4">
        <v>1.6265362338852157E-2</v>
      </c>
      <c r="AZ17" s="4">
        <v>0.11322778595722952</v>
      </c>
      <c r="BA17" s="4">
        <v>8.3060779885182803E-2</v>
      </c>
      <c r="BB17" s="4">
        <v>0.49550459808212793</v>
      </c>
      <c r="BC17" s="4">
        <v>0.64914182077504945</v>
      </c>
      <c r="BD17" s="4">
        <v>0.62763130666325695</v>
      </c>
      <c r="BE17" s="4">
        <v>0.24302836809061282</v>
      </c>
      <c r="BF17" s="4">
        <v>1</v>
      </c>
      <c r="BG17" s="4" t="str">
        <v>TPAR</v>
      </c>
      <c r="BH17" s="4" t="str">
        <v>UNLF</v>
      </c>
      <c r="BI17" s="4" t="str">
        <v>NPAR</v>
      </c>
      <c r="BJ17" s="4" t="str">
        <v>UNLF</v>
      </c>
      <c r="BK17" s="4" t="str">
        <v>UNLF</v>
      </c>
      <c r="BL17" s="4" t="str">
        <v>TPAR</v>
      </c>
      <c r="BM17" s="4" t="str">
        <v>SPRO</v>
      </c>
      <c r="BN17" s="4" t="str">
        <v>SPRO</v>
      </c>
      <c r="BO17" s="4" t="str">
        <v>TPAR</v>
      </c>
      <c r="BP17" s="4" t="str">
        <v>SPRO</v>
      </c>
      <c r="BQ17" t="str">
        <f>VLOOKUP(A17,Misc!$A$3:$B$11,2,FALSE)</f>
        <v>HKD</v>
      </c>
      <c r="BR17">
        <f>INDEX(FX!$B$30:$AK$48,MATCH('Data (2)'!BQ17,FX!$A$30:$A$48,0),MATCH('Data (2)'!D17,Period,0))</f>
        <v>7.8449625164060217</v>
      </c>
      <c r="BS17">
        <f t="shared" si="1"/>
        <v>3.0454408125220138</v>
      </c>
      <c r="BT17">
        <f t="shared" si="2"/>
        <v>0</v>
      </c>
      <c r="BU17">
        <f t="shared" si="3"/>
        <v>1.9883760809042785</v>
      </c>
      <c r="BV17">
        <f t="shared" si="4"/>
        <v>0</v>
      </c>
      <c r="BW17">
        <f t="shared" si="5"/>
        <v>0.80773688090533557</v>
      </c>
      <c r="BX17">
        <f t="shared" si="6"/>
        <v>0</v>
      </c>
      <c r="BY17">
        <f t="shared" si="7"/>
        <v>0.55938311016477671</v>
      </c>
      <c r="BZ17">
        <f t="shared" si="8"/>
        <v>0</v>
      </c>
      <c r="CA17">
        <f t="shared" si="9"/>
        <v>5.5851276433253618</v>
      </c>
      <c r="CB17">
        <f t="shared" si="0"/>
        <v>3.2448356852615414</v>
      </c>
      <c r="CC17">
        <f t="shared" si="0"/>
        <v>1.2179210586135472</v>
      </c>
      <c r="CD17">
        <f t="shared" si="0"/>
        <v>0.81852223154195947</v>
      </c>
      <c r="CE17" s="4">
        <f t="shared" si="10"/>
        <v>0.65290255280241327</v>
      </c>
      <c r="CF17" s="4" t="str">
        <f t="shared" si="11"/>
        <v/>
      </c>
      <c r="CG17" s="4">
        <f t="shared" si="12"/>
        <v>0.28132661398259179</v>
      </c>
      <c r="CH17" s="4" t="str">
        <f t="shared" si="13"/>
        <v/>
      </c>
      <c r="CI17">
        <f>INDEX(FX!$B$114:$AK$132,MATCH('Data (2)'!BQ17,FX!$A$114:$A$132,0),MATCH('Data (2)'!D17,Period,0))</f>
        <v>7.845942700291646</v>
      </c>
    </row>
    <row r="18" spans="1:87" hidden="1" outlineLevel="1" x14ac:dyDescent="0.15">
      <c r="A18" t="s">
        <v>2</v>
      </c>
      <c r="B18" s="1">
        <f t="shared" si="14"/>
        <v>43800</v>
      </c>
      <c r="C18" t="s">
        <v>63</v>
      </c>
      <c r="D18" s="1">
        <v>43586</v>
      </c>
      <c r="E18">
        <v>40.964237666161594</v>
      </c>
      <c r="F18">
        <v>24.371844757703265</v>
      </c>
      <c r="G18">
        <v>10.048664719649823</v>
      </c>
      <c r="H18">
        <v>6.8897276737400892</v>
      </c>
      <c r="I18">
        <v>43.848283722150683</v>
      </c>
      <c r="J18">
        <v>25.468746889902466</v>
      </c>
      <c r="K18">
        <v>9.5600743465394586</v>
      </c>
      <c r="L18">
        <v>6.4234924229637738</v>
      </c>
      <c r="M18">
        <v>34.636700636293327</v>
      </c>
      <c r="N18">
        <v>21.405969870515055</v>
      </c>
      <c r="O18">
        <v>5.9648464768242881</v>
      </c>
      <c r="P18">
        <v>4.080044591190326</v>
      </c>
      <c r="Q18" t="str">
        <v>MaxFocus</v>
      </c>
      <c r="R18" t="str">
        <v>Noble Fortune</v>
      </c>
      <c r="S18" t="str">
        <v>Easy Fortune</v>
      </c>
      <c r="T18" t="str">
        <v>FlexiGrowth Premier</v>
      </c>
      <c r="U18" t="str">
        <v>i.ULife Select Insurance Plan</v>
      </c>
      <c r="V18" t="str">
        <v>Wealth ICON Insurance Plan</v>
      </c>
      <c r="W18" t="str">
        <v>Crisis XDefender</v>
      </c>
      <c r="X18" t="str">
        <v>Crisis XDefender Supreme</v>
      </c>
      <c r="Y18" t="str">
        <v>Journey Annuity</v>
      </c>
      <c r="Z18" t="str">
        <v>The One Medical Solution</v>
      </c>
      <c r="AA18">
        <v>20.121019472841173</v>
      </c>
      <c r="AB18">
        <v>7.325685682513166</v>
      </c>
      <c r="AC18">
        <v>0</v>
      </c>
      <c r="AD18">
        <v>6.0607100688799989</v>
      </c>
      <c r="AE18">
        <v>6.2256503067758349</v>
      </c>
      <c r="AF18">
        <v>1.0600246610799999</v>
      </c>
      <c r="AG18">
        <v>0.11549196398938</v>
      </c>
      <c r="AH18">
        <v>0</v>
      </c>
      <c r="AI18">
        <v>0</v>
      </c>
      <c r="AJ18">
        <v>5.5655510082039998E-2</v>
      </c>
      <c r="AK18">
        <v>0</v>
      </c>
      <c r="AL18">
        <v>15.052016613452574</v>
      </c>
      <c r="AM18">
        <v>4.3220420914663027</v>
      </c>
      <c r="AN18">
        <v>0</v>
      </c>
      <c r="AO18">
        <v>1.4384178183661429</v>
      </c>
      <c r="AP18">
        <v>2.6309764671693268</v>
      </c>
      <c r="AQ18">
        <v>0.76230969059677123</v>
      </c>
      <c r="AR18">
        <v>5.3728786435491463E-2</v>
      </c>
      <c r="AS18">
        <v>0</v>
      </c>
      <c r="AT18">
        <v>0</v>
      </c>
      <c r="AU18">
        <v>0.11235329021665831</v>
      </c>
      <c r="AV18">
        <v>0</v>
      </c>
      <c r="AW18" s="4">
        <v>0.40146851863330357</v>
      </c>
      <c r="AX18" s="4">
        <v>8.0948671820186849E-2</v>
      </c>
      <c r="AY18" s="4">
        <v>1.6265362338852157E-2</v>
      </c>
      <c r="AZ18" s="4">
        <v>0.11322778595722952</v>
      </c>
      <c r="BA18" s="4">
        <v>8.3060779885182803E-2</v>
      </c>
      <c r="BB18" s="4">
        <v>0.49550459808212793</v>
      </c>
      <c r="BC18" s="4">
        <v>0.64914182077504945</v>
      </c>
      <c r="BD18" s="4">
        <v>0.62763130666325695</v>
      </c>
      <c r="BE18" s="4">
        <v>0.24302836809061282</v>
      </c>
      <c r="BF18" s="4">
        <v>1</v>
      </c>
      <c r="BG18" s="4" t="str">
        <v>TPAR</v>
      </c>
      <c r="BH18" s="4" t="str">
        <v>UNLF</v>
      </c>
      <c r="BI18" s="4" t="str">
        <v>NPAR</v>
      </c>
      <c r="BJ18" s="4" t="str">
        <v>UNLF</v>
      </c>
      <c r="BK18" s="4" t="str">
        <v>UNLF</v>
      </c>
      <c r="BL18" s="4" t="str">
        <v>TPAR</v>
      </c>
      <c r="BM18" s="4" t="str">
        <v>SPRO</v>
      </c>
      <c r="BN18" s="4" t="str">
        <v>SPRO</v>
      </c>
      <c r="BO18" s="4" t="str">
        <v>TPAR</v>
      </c>
      <c r="BP18" s="4" t="str">
        <v>SPRO</v>
      </c>
      <c r="BQ18" t="str">
        <f>VLOOKUP(A18,Misc!$A$3:$B$11,2,FALSE)</f>
        <v>HKD</v>
      </c>
      <c r="BR18">
        <f>INDEX(FX!$B$30:$AK$48,MATCH('Data (2)'!BQ18,FX!$A$30:$A$48,0),MATCH('Data (2)'!D18,Period,0))</f>
        <v>7.8482368193252903</v>
      </c>
      <c r="BS18">
        <f t="shared" si="1"/>
        <v>5.2195465821434368</v>
      </c>
      <c r="BT18">
        <f t="shared" si="2"/>
        <v>0</v>
      </c>
      <c r="BU18">
        <f t="shared" si="3"/>
        <v>3.1053910985064417</v>
      </c>
      <c r="BV18">
        <f t="shared" si="4"/>
        <v>0</v>
      </c>
      <c r="BW18">
        <f t="shared" si="5"/>
        <v>1.280372260799554</v>
      </c>
      <c r="BX18">
        <f t="shared" si="6"/>
        <v>0</v>
      </c>
      <c r="BY18">
        <f t="shared" si="7"/>
        <v>0.87786949251773427</v>
      </c>
      <c r="BZ18">
        <f t="shared" si="8"/>
        <v>0</v>
      </c>
      <c r="CA18">
        <f t="shared" si="9"/>
        <v>5.588657143840825</v>
      </c>
      <c r="CB18">
        <f t="shared" si="9"/>
        <v>3.2461041155648194</v>
      </c>
      <c r="CC18">
        <f t="shared" si="9"/>
        <v>1.2184736381243386</v>
      </c>
      <c r="CD18">
        <f t="shared" si="9"/>
        <v>0.81870243874263859</v>
      </c>
      <c r="CE18" s="4">
        <f t="shared" si="10"/>
        <v>0.59495418799983102</v>
      </c>
      <c r="CF18" s="4" t="str">
        <f t="shared" si="11"/>
        <v/>
      </c>
      <c r="CG18" s="4">
        <f t="shared" si="12"/>
        <v>0.28269208762141146</v>
      </c>
      <c r="CH18" s="4" t="str">
        <f t="shared" si="13"/>
        <v/>
      </c>
      <c r="CI18">
        <f>INDEX(FX!$B$114:$AK$132,MATCH('Data (2)'!BQ18,FX!$A$114:$A$132,0),MATCH('Data (2)'!D18,Period,0))</f>
        <v>7.845942700291646</v>
      </c>
    </row>
    <row r="19" spans="1:87" hidden="1" outlineLevel="1" x14ac:dyDescent="0.15">
      <c r="A19" t="s">
        <v>2</v>
      </c>
      <c r="B19" s="1">
        <f t="shared" si="14"/>
        <v>43800</v>
      </c>
      <c r="C19" t="s">
        <v>63</v>
      </c>
      <c r="D19" s="1">
        <v>43617</v>
      </c>
      <c r="E19">
        <v>47.538037857623685</v>
      </c>
      <c r="F19">
        <v>27.36290394018296</v>
      </c>
      <c r="G19">
        <v>11.989169162964991</v>
      </c>
      <c r="H19">
        <v>8.2830455393819502</v>
      </c>
      <c r="I19">
        <v>58.412749594978408</v>
      </c>
      <c r="J19">
        <v>33.939774887178238</v>
      </c>
      <c r="K19">
        <v>12.738682792609961</v>
      </c>
      <c r="L19">
        <v>8.5620205355161598</v>
      </c>
      <c r="M19">
        <v>41.856610602948216</v>
      </c>
      <c r="N19">
        <v>25.716112448664994</v>
      </c>
      <c r="O19">
        <v>9.715594449274958</v>
      </c>
      <c r="P19">
        <v>6.5138900551468071</v>
      </c>
      <c r="Q19" t="str">
        <v>MaxFocus</v>
      </c>
      <c r="R19" t="str">
        <v>Noble Fortune</v>
      </c>
      <c r="S19" t="str">
        <v>Easy Fortune</v>
      </c>
      <c r="T19" t="str">
        <v>FlexiGrowth Premier</v>
      </c>
      <c r="U19" t="str">
        <v>i.ULife Select Insurance Plan</v>
      </c>
      <c r="V19" t="str">
        <v>Wealth ICON Insurance Plan</v>
      </c>
      <c r="W19" t="str">
        <v>Crisis XDefender</v>
      </c>
      <c r="X19" t="str">
        <v>Crisis XDefender Supreme</v>
      </c>
      <c r="Y19" t="str">
        <v>Journey Annuity</v>
      </c>
      <c r="Z19" t="str">
        <v>The One Medical Solution</v>
      </c>
      <c r="AA19">
        <v>23.788953138908155</v>
      </c>
      <c r="AB19">
        <v>6.3551692124310106</v>
      </c>
      <c r="AC19">
        <v>4.7825662203889854</v>
      </c>
      <c r="AD19">
        <v>5.5051945326370006</v>
      </c>
      <c r="AE19">
        <v>6.0267478387585287</v>
      </c>
      <c r="AF19">
        <v>0.98544815450000001</v>
      </c>
      <c r="AG19">
        <v>9.2939919999999995E-2</v>
      </c>
      <c r="AH19">
        <v>1.47E-2</v>
      </c>
      <c r="AI19">
        <v>0</v>
      </c>
      <c r="AJ19">
        <v>0</v>
      </c>
      <c r="AK19">
        <v>-1.36811599999902E-2</v>
      </c>
      <c r="AL19">
        <v>17.882566515255295</v>
      </c>
      <c r="AM19">
        <v>3.7729256005831524</v>
      </c>
      <c r="AN19">
        <v>0.75837495313786019</v>
      </c>
      <c r="AO19">
        <v>1.9254814518071071</v>
      </c>
      <c r="AP19">
        <v>2.3970014582241443</v>
      </c>
      <c r="AQ19">
        <v>0.59307817665442941</v>
      </c>
      <c r="AR19">
        <v>3.5962459565826242E-2</v>
      </c>
      <c r="AS19">
        <v>7.555738113748176E-3</v>
      </c>
      <c r="AT19">
        <v>0</v>
      </c>
      <c r="AU19">
        <v>0</v>
      </c>
      <c r="AV19">
        <v>-1.0042413158608099E-2</v>
      </c>
      <c r="AW19" s="4">
        <v>0.40146851863330357</v>
      </c>
      <c r="AX19" s="4">
        <v>8.0948671820186849E-2</v>
      </c>
      <c r="AY19" s="4">
        <v>1.6265362338852157E-2</v>
      </c>
      <c r="AZ19" s="4">
        <v>0.11322778595722952</v>
      </c>
      <c r="BA19" s="4">
        <v>8.3060779885182803E-2</v>
      </c>
      <c r="BB19" s="4">
        <v>0.49550459808212793</v>
      </c>
      <c r="BC19" s="4">
        <v>0.64914182077504945</v>
      </c>
      <c r="BD19" s="4">
        <v>0.62763130666325695</v>
      </c>
      <c r="BE19" s="4">
        <v>0.24302836809061282</v>
      </c>
      <c r="BF19" s="4">
        <v>1</v>
      </c>
      <c r="BG19" s="4" t="str">
        <v>TPAR</v>
      </c>
      <c r="BH19" s="4" t="str">
        <v>UNLF</v>
      </c>
      <c r="BI19" s="4" t="str">
        <v>NPAR</v>
      </c>
      <c r="BJ19" s="4" t="str">
        <v>UNLF</v>
      </c>
      <c r="BK19" s="4" t="str">
        <v>UNLF</v>
      </c>
      <c r="BL19" s="4" t="str">
        <v>TPAR</v>
      </c>
      <c r="BM19" s="4" t="str">
        <v>SPRO</v>
      </c>
      <c r="BN19" s="4" t="str">
        <v>SPRO</v>
      </c>
      <c r="BO19" s="4" t="str">
        <v>TPAR</v>
      </c>
      <c r="BP19" s="4" t="str">
        <v>SPRO</v>
      </c>
      <c r="BQ19" t="str">
        <f>VLOOKUP(A19,Misc!$A$3:$B$11,2,FALSE)</f>
        <v>HKD</v>
      </c>
      <c r="BR19">
        <f>INDEX(FX!$B$30:$AK$48,MATCH('Data (2)'!BQ19,FX!$A$30:$A$48,0),MATCH('Data (2)'!D19,Period,0))</f>
        <v>7.8260576974161911</v>
      </c>
      <c r="BS19">
        <f t="shared" si="1"/>
        <v>6.0743275472296334</v>
      </c>
      <c r="BT19">
        <f t="shared" si="2"/>
        <v>0</v>
      </c>
      <c r="BU19">
        <f t="shared" si="3"/>
        <v>3.4963841308270638</v>
      </c>
      <c r="BV19">
        <f t="shared" si="4"/>
        <v>0</v>
      </c>
      <c r="BW19">
        <f t="shared" si="5"/>
        <v>1.5319551205101989</v>
      </c>
      <c r="BX19">
        <f t="shared" si="6"/>
        <v>0</v>
      </c>
      <c r="BY19">
        <f t="shared" si="7"/>
        <v>1.0583931092300323</v>
      </c>
      <c r="BZ19">
        <f t="shared" si="8"/>
        <v>0</v>
      </c>
      <c r="CA19">
        <f t="shared" si="9"/>
        <v>7.4449625527863104</v>
      </c>
      <c r="CB19">
        <f t="shared" si="9"/>
        <v>4.3257739934701087</v>
      </c>
      <c r="CC19">
        <f t="shared" si="9"/>
        <v>1.6236013031469685</v>
      </c>
      <c r="CD19">
        <f t="shared" si="9"/>
        <v>1.091267278207104</v>
      </c>
      <c r="CE19" s="4">
        <f t="shared" si="10"/>
        <v>0.57560019667060713</v>
      </c>
      <c r="CF19" s="4" t="str">
        <f t="shared" si="11"/>
        <v/>
      </c>
      <c r="CG19" s="4">
        <f t="shared" si="12"/>
        <v>0.30271076335644825</v>
      </c>
      <c r="CH19" s="4" t="str">
        <f t="shared" si="13"/>
        <v/>
      </c>
      <c r="CI19">
        <f>INDEX(FX!$B$114:$AK$132,MATCH('Data (2)'!BQ19,FX!$A$114:$A$132,0),MATCH('Data (2)'!D19,Period,0))</f>
        <v>7.845942700291646</v>
      </c>
    </row>
    <row r="20" spans="1:87" hidden="1" outlineLevel="1" x14ac:dyDescent="0.15">
      <c r="A20" t="s">
        <v>2</v>
      </c>
      <c r="B20" s="1">
        <f t="shared" si="14"/>
        <v>43800</v>
      </c>
      <c r="C20" t="s">
        <v>63</v>
      </c>
      <c r="D20" s="1">
        <v>43647</v>
      </c>
      <c r="E20">
        <v>36.009892497373855</v>
      </c>
      <c r="F20">
        <v>22.800145753278848</v>
      </c>
      <c r="G20">
        <v>11.291500978227047</v>
      </c>
      <c r="H20">
        <v>8.001852599954038</v>
      </c>
      <c r="I20">
        <v>42.844980501983578</v>
      </c>
      <c r="J20">
        <v>24.89238977643187</v>
      </c>
      <c r="K20">
        <v>9.3431041414500786</v>
      </c>
      <c r="L20">
        <v>6.2792727448745591</v>
      </c>
      <c r="M20">
        <v>18.817333518835316</v>
      </c>
      <c r="N20">
        <v>14.08527483759511</v>
      </c>
      <c r="O20">
        <v>6.0755274381840429</v>
      </c>
      <c r="P20">
        <v>4.4981281893894955</v>
      </c>
      <c r="Q20" t="str">
        <v>MaxFocus</v>
      </c>
      <c r="R20" t="str">
        <v>Noble Fortune</v>
      </c>
      <c r="S20" t="str">
        <v>Easy Fortune</v>
      </c>
      <c r="T20" t="str">
        <v>FlexiGrowth Premier</v>
      </c>
      <c r="U20" t="str">
        <v>i.ULife Select Insurance Plan</v>
      </c>
      <c r="V20" t="str">
        <v>Wealth ICON Insurance Plan</v>
      </c>
      <c r="W20" t="str">
        <v>Crisis XDefender</v>
      </c>
      <c r="X20" t="str">
        <v>Crisis XDefender Supreme</v>
      </c>
      <c r="Y20" t="str">
        <v>Journey Annuity</v>
      </c>
      <c r="Z20" t="str">
        <v>The One Medical Solution</v>
      </c>
      <c r="AA20">
        <v>21.067503500421157</v>
      </c>
      <c r="AB20">
        <v>6.7380446442201016</v>
      </c>
      <c r="AC20">
        <v>2.6168550553057974</v>
      </c>
      <c r="AD20">
        <v>1.1741861714999999</v>
      </c>
      <c r="AE20">
        <v>2.8642645939267974</v>
      </c>
      <c r="AF20">
        <v>1.0550001000000002</v>
      </c>
      <c r="AG20">
        <v>0.36587846000000007</v>
      </c>
      <c r="AH20">
        <v>2.5791680000000001E-2</v>
      </c>
      <c r="AI20">
        <v>8.0167292000000015E-2</v>
      </c>
      <c r="AJ20">
        <v>1.7422E-2</v>
      </c>
      <c r="AK20">
        <v>4.779000000006306E-3</v>
      </c>
      <c r="AL20">
        <v>15.73754397186562</v>
      </c>
      <c r="AM20">
        <v>4.5731294861173231</v>
      </c>
      <c r="AN20">
        <v>0.39978902181924308</v>
      </c>
      <c r="AO20">
        <v>0.37310662884367291</v>
      </c>
      <c r="AP20">
        <v>0.98769294012946418</v>
      </c>
      <c r="AQ20">
        <v>0.51310980022117836</v>
      </c>
      <c r="AR20">
        <v>0.14229022757078749</v>
      </c>
      <c r="AS20">
        <v>1.618915599372767E-2</v>
      </c>
      <c r="AT20">
        <v>2.1360061066578503E-2</v>
      </c>
      <c r="AU20">
        <v>3.086299742478258E-2</v>
      </c>
      <c r="AV20">
        <v>5.0714622264713682E-3</v>
      </c>
      <c r="AW20" s="4">
        <v>0.40146851863330357</v>
      </c>
      <c r="AX20" s="4">
        <v>8.0948671820186849E-2</v>
      </c>
      <c r="AY20" s="4">
        <v>1.6265362338852157E-2</v>
      </c>
      <c r="AZ20" s="4">
        <v>0.11322778595722952</v>
      </c>
      <c r="BA20" s="4">
        <v>8.3060779885182803E-2</v>
      </c>
      <c r="BB20" s="4">
        <v>0.49550459808212793</v>
      </c>
      <c r="BC20" s="4">
        <v>0.64914182077504945</v>
      </c>
      <c r="BD20" s="4">
        <v>0.62763130666325695</v>
      </c>
      <c r="BE20" s="4">
        <v>0.24302836809061282</v>
      </c>
      <c r="BF20" s="4">
        <v>1</v>
      </c>
      <c r="BG20" s="4" t="str">
        <v>TPAR</v>
      </c>
      <c r="BH20" s="4" t="str">
        <v>UNLF</v>
      </c>
      <c r="BI20" s="4" t="str">
        <v>NPAR</v>
      </c>
      <c r="BJ20" s="4" t="str">
        <v>UNLF</v>
      </c>
      <c r="BK20" s="4" t="str">
        <v>UNLF</v>
      </c>
      <c r="BL20" s="4" t="str">
        <v>TPAR</v>
      </c>
      <c r="BM20" s="4" t="str">
        <v>SPRO</v>
      </c>
      <c r="BN20" s="4" t="str">
        <v>SPRO</v>
      </c>
      <c r="BO20" s="4" t="str">
        <v>TPAR</v>
      </c>
      <c r="BP20" s="4" t="str">
        <v>SPRO</v>
      </c>
      <c r="BQ20" t="str">
        <f>VLOOKUP(A20,Misc!$A$3:$B$11,2,FALSE)</f>
        <v>HKD</v>
      </c>
      <c r="BR20">
        <f>INDEX(FX!$B$30:$AK$48,MATCH('Data (2)'!BQ20,FX!$A$30:$A$48,0),MATCH('Data (2)'!D20,Period,0))</f>
        <v>7.8119935044550282</v>
      </c>
      <c r="BS20">
        <f t="shared" si="1"/>
        <v>4.6095650843588274</v>
      </c>
      <c r="BT20">
        <f t="shared" si="2"/>
        <v>0</v>
      </c>
      <c r="BU20">
        <f t="shared" si="3"/>
        <v>2.9186078739410584</v>
      </c>
      <c r="BV20">
        <f t="shared" si="4"/>
        <v>0</v>
      </c>
      <c r="BW20">
        <f t="shared" si="5"/>
        <v>1.4454058329397896</v>
      </c>
      <c r="BX20">
        <f t="shared" si="6"/>
        <v>0</v>
      </c>
      <c r="BY20">
        <f t="shared" si="7"/>
        <v>1.0243035398571103</v>
      </c>
      <c r="BZ20">
        <f t="shared" si="8"/>
        <v>0</v>
      </c>
      <c r="CA20">
        <f t="shared" si="9"/>
        <v>5.4607817235768197</v>
      </c>
      <c r="CB20">
        <f t="shared" si="9"/>
        <v>3.1726448595535346</v>
      </c>
      <c r="CC20">
        <f t="shared" si="9"/>
        <v>1.1908198285851337</v>
      </c>
      <c r="CD20">
        <f t="shared" si="9"/>
        <v>0.80032100472020384</v>
      </c>
      <c r="CE20" s="4">
        <f t="shared" si="10"/>
        <v>0.63316339405738653</v>
      </c>
      <c r="CF20" s="4" t="str">
        <f t="shared" si="11"/>
        <v/>
      </c>
      <c r="CG20" s="4">
        <f t="shared" si="12"/>
        <v>0.35095620381300879</v>
      </c>
      <c r="CH20" s="4" t="str">
        <f t="shared" si="13"/>
        <v/>
      </c>
      <c r="CI20">
        <f>INDEX(FX!$B$114:$AK$132,MATCH('Data (2)'!BQ20,FX!$A$114:$A$132,0),MATCH('Data (2)'!D20,Period,0))</f>
        <v>7.845942700291646</v>
      </c>
    </row>
    <row r="21" spans="1:87" hidden="1" outlineLevel="1" x14ac:dyDescent="0.15">
      <c r="A21" t="s">
        <v>2</v>
      </c>
      <c r="B21" s="1">
        <f t="shared" si="14"/>
        <v>43800</v>
      </c>
      <c r="C21" t="s">
        <v>63</v>
      </c>
      <c r="D21" s="1">
        <v>43678</v>
      </c>
      <c r="E21">
        <v>23.162550125964586</v>
      </c>
      <c r="F21">
        <v>13.939634336760822</v>
      </c>
      <c r="G21">
        <v>5.9691143461157914</v>
      </c>
      <c r="H21">
        <v>3.9630293167089183</v>
      </c>
      <c r="I21">
        <v>42.859601354789788</v>
      </c>
      <c r="J21">
        <v>24.897644211918657</v>
      </c>
      <c r="K21">
        <v>9.3453931859354427</v>
      </c>
      <c r="L21">
        <v>6.2800192479404204</v>
      </c>
      <c r="M21">
        <v>22.71010874819132</v>
      </c>
      <c r="N21">
        <v>13.84170090139234</v>
      </c>
      <c r="O21">
        <v>6.0195808242130076</v>
      </c>
      <c r="P21">
        <v>3.6402809041375583</v>
      </c>
      <c r="Q21" t="str">
        <v>MaxFocus</v>
      </c>
      <c r="R21" t="str">
        <v>Noble Fortune</v>
      </c>
      <c r="S21" t="str">
        <v>Easy Fortune</v>
      </c>
      <c r="T21" t="str">
        <v>FlexiGrowth Premier</v>
      </c>
      <c r="U21" t="str">
        <v>i.ULife Select Insurance Plan</v>
      </c>
      <c r="V21" t="str">
        <v>Wealth ICON Insurance Plan</v>
      </c>
      <c r="W21" t="str">
        <v>Crisis XDefender</v>
      </c>
      <c r="X21" t="str">
        <v>Crisis XDefender Supreme</v>
      </c>
      <c r="Y21" t="str">
        <v>Journey Annuity</v>
      </c>
      <c r="Z21" t="str">
        <v>The One Medical Solution</v>
      </c>
      <c r="AA21">
        <v>10.749850232276689</v>
      </c>
      <c r="AB21">
        <v>5.9216526207358466</v>
      </c>
      <c r="AC21">
        <v>0</v>
      </c>
      <c r="AD21">
        <v>1.655303053575</v>
      </c>
      <c r="AE21">
        <v>2.7570400301798501</v>
      </c>
      <c r="AF21">
        <v>1.8070843891971999</v>
      </c>
      <c r="AG21">
        <v>0.28378047999999995</v>
      </c>
      <c r="AH21">
        <v>-1.806168E-2</v>
      </c>
      <c r="AI21">
        <v>0</v>
      </c>
      <c r="AJ21">
        <v>0</v>
      </c>
      <c r="AK21">
        <v>5.9009999999979357E-3</v>
      </c>
      <c r="AL21">
        <v>7.9333280121278484</v>
      </c>
      <c r="AM21">
        <v>3.4880842487494808</v>
      </c>
      <c r="AN21">
        <v>0</v>
      </c>
      <c r="AO21">
        <v>0.50306899861050236</v>
      </c>
      <c r="AP21">
        <v>0.938643921005622</v>
      </c>
      <c r="AQ21">
        <v>0.97596563105173839</v>
      </c>
      <c r="AR21">
        <v>0.10902067927344625</v>
      </c>
      <c r="AS21">
        <v>-1.5930416712176741E-2</v>
      </c>
      <c r="AT21">
        <v>0</v>
      </c>
      <c r="AU21">
        <v>0</v>
      </c>
      <c r="AV21">
        <v>7.4532626543621916E-3</v>
      </c>
      <c r="AW21" s="4">
        <v>0.40146851863330357</v>
      </c>
      <c r="AX21" s="4">
        <v>8.0948671820186849E-2</v>
      </c>
      <c r="AY21" s="4">
        <v>1.6265362338852157E-2</v>
      </c>
      <c r="AZ21" s="4">
        <v>0.11322778595722952</v>
      </c>
      <c r="BA21" s="4">
        <v>8.3060779885182803E-2</v>
      </c>
      <c r="BB21" s="4">
        <v>0.49550459808212793</v>
      </c>
      <c r="BC21" s="4">
        <v>0.64914182077504945</v>
      </c>
      <c r="BD21" s="4">
        <v>0.62763130666325695</v>
      </c>
      <c r="BE21" s="4">
        <v>0.24302836809061282</v>
      </c>
      <c r="BF21" s="4">
        <v>1</v>
      </c>
      <c r="BG21" s="4" t="str">
        <v>TPAR</v>
      </c>
      <c r="BH21" s="4" t="str">
        <v>UNLF</v>
      </c>
      <c r="BI21" s="4" t="str">
        <v>NPAR</v>
      </c>
      <c r="BJ21" s="4" t="str">
        <v>UNLF</v>
      </c>
      <c r="BK21" s="4" t="str">
        <v>UNLF</v>
      </c>
      <c r="BL21" s="4" t="str">
        <v>TPAR</v>
      </c>
      <c r="BM21" s="4" t="str">
        <v>SPRO</v>
      </c>
      <c r="BN21" s="4" t="str">
        <v>SPRO</v>
      </c>
      <c r="BO21" s="4" t="str">
        <v>TPAR</v>
      </c>
      <c r="BP21" s="4" t="str">
        <v>SPRO</v>
      </c>
      <c r="BQ21" t="str">
        <f>VLOOKUP(A21,Misc!$A$3:$B$11,2,FALSE)</f>
        <v>HKD</v>
      </c>
      <c r="BR21">
        <f>INDEX(FX!$B$30:$AK$48,MATCH('Data (2)'!BQ21,FX!$A$30:$A$48,0),MATCH('Data (2)'!D21,Period,0))</f>
        <v>7.841198315201181</v>
      </c>
      <c r="BS21">
        <f t="shared" si="1"/>
        <v>2.9539554025895476</v>
      </c>
      <c r="BT21">
        <f t="shared" si="2"/>
        <v>0</v>
      </c>
      <c r="BU21">
        <f t="shared" si="3"/>
        <v>1.777742862304226</v>
      </c>
      <c r="BV21">
        <f t="shared" si="4"/>
        <v>0</v>
      </c>
      <c r="BW21">
        <f t="shared" si="5"/>
        <v>0.76125027147239577</v>
      </c>
      <c r="BX21">
        <f t="shared" si="6"/>
        <v>0</v>
      </c>
      <c r="BY21">
        <f t="shared" si="7"/>
        <v>0.50541118301090171</v>
      </c>
      <c r="BZ21">
        <f t="shared" si="8"/>
        <v>0</v>
      </c>
      <c r="CA21">
        <f t="shared" si="9"/>
        <v>5.4626452157491068</v>
      </c>
      <c r="CB21">
        <f t="shared" si="9"/>
        <v>3.1733145605298865</v>
      </c>
      <c r="CC21">
        <f t="shared" si="9"/>
        <v>1.1911115774001331</v>
      </c>
      <c r="CD21">
        <f t="shared" si="9"/>
        <v>0.8004161498282395</v>
      </c>
      <c r="CE21" s="4">
        <f t="shared" si="10"/>
        <v>0.60181777312744467</v>
      </c>
      <c r="CF21" s="4" t="str">
        <f t="shared" si="11"/>
        <v/>
      </c>
      <c r="CG21" s="4">
        <f t="shared" si="12"/>
        <v>0.28429937407022504</v>
      </c>
      <c r="CH21" s="4" t="str">
        <f t="shared" si="13"/>
        <v/>
      </c>
      <c r="CI21">
        <f>INDEX(FX!$B$114:$AK$132,MATCH('Data (2)'!BQ21,FX!$A$114:$A$132,0),MATCH('Data (2)'!D21,Period,0))</f>
        <v>7.845942700291646</v>
      </c>
    </row>
    <row r="22" spans="1:87" hidden="1" outlineLevel="1" x14ac:dyDescent="0.15">
      <c r="A22" t="s">
        <v>2</v>
      </c>
      <c r="B22" s="1">
        <f t="shared" si="14"/>
        <v>43800</v>
      </c>
      <c r="C22" t="s">
        <v>63</v>
      </c>
      <c r="D22" s="1">
        <v>43709</v>
      </c>
      <c r="E22">
        <v>18.96884256337556</v>
      </c>
      <c r="F22">
        <v>11.048809543640314</v>
      </c>
      <c r="G22">
        <v>4.457118847691353</v>
      </c>
      <c r="H22">
        <v>2.9846887063578094</v>
      </c>
      <c r="I22">
        <v>48.203574191995187</v>
      </c>
      <c r="J22">
        <v>28.005006260861759</v>
      </c>
      <c r="K22">
        <v>10.511457319581849</v>
      </c>
      <c r="L22">
        <v>7.064333536085269</v>
      </c>
      <c r="M22">
        <v>34.051761137386137</v>
      </c>
      <c r="N22">
        <v>22.2923923651331</v>
      </c>
      <c r="O22">
        <v>6.8840248090385501</v>
      </c>
      <c r="P22">
        <v>4.6885510017590528</v>
      </c>
      <c r="Q22" t="str">
        <v>MaxFocus</v>
      </c>
      <c r="R22" t="str">
        <v>Noble Fortune</v>
      </c>
      <c r="S22" t="str">
        <v>Easy Fortune</v>
      </c>
      <c r="T22" t="str">
        <v>FlexiGrowth Premier</v>
      </c>
      <c r="U22" t="str">
        <v>i.ULife Select Insurance Plan</v>
      </c>
      <c r="V22" t="str">
        <v>Wealth ICON Insurance Plan</v>
      </c>
      <c r="W22" t="str">
        <v>Crisis XDefender</v>
      </c>
      <c r="X22" t="str">
        <v>Crisis XDefender Supreme</v>
      </c>
      <c r="Y22" t="str">
        <v>Journey Annuity</v>
      </c>
      <c r="Z22" t="str">
        <v>The One Medical Solution</v>
      </c>
      <c r="AA22">
        <v>8.6065278044018303</v>
      </c>
      <c r="AB22">
        <v>3.8343787085449295</v>
      </c>
      <c r="AC22">
        <v>0</v>
      </c>
      <c r="AD22">
        <v>4.1645894393959999</v>
      </c>
      <c r="AE22">
        <v>1.7448542861463001</v>
      </c>
      <c r="AF22">
        <v>0.52041217745049995</v>
      </c>
      <c r="AG22">
        <v>5.9609599999999999E-2</v>
      </c>
      <c r="AH22">
        <v>2.1951547436000002E-2</v>
      </c>
      <c r="AI22">
        <v>0</v>
      </c>
      <c r="AJ22">
        <v>1.6518999999999999E-2</v>
      </c>
      <c r="AK22">
        <v>0</v>
      </c>
      <c r="AL22">
        <v>6.3564089840827345</v>
      </c>
      <c r="AM22">
        <v>2.4614289495112041</v>
      </c>
      <c r="AN22">
        <v>0</v>
      </c>
      <c r="AO22">
        <v>1.3332002141309507</v>
      </c>
      <c r="AP22">
        <v>0.54276998549238098</v>
      </c>
      <c r="AQ22">
        <v>0.27903768447084276</v>
      </c>
      <c r="AR22">
        <v>2.199382487680927E-2</v>
      </c>
      <c r="AS22">
        <v>1.7138667260929601E-2</v>
      </c>
      <c r="AT22">
        <v>0</v>
      </c>
      <c r="AU22">
        <v>3.6831233814460795E-2</v>
      </c>
      <c r="AV22">
        <v>0</v>
      </c>
      <c r="AW22" s="4">
        <v>0.40146851863330357</v>
      </c>
      <c r="AX22" s="4">
        <v>8.0948671820186849E-2</v>
      </c>
      <c r="AY22" s="4">
        <v>1.6265362338852157E-2</v>
      </c>
      <c r="AZ22" s="4">
        <v>0.11322778595722952</v>
      </c>
      <c r="BA22" s="4">
        <v>8.3060779885182803E-2</v>
      </c>
      <c r="BB22" s="4">
        <v>0.49550459808212793</v>
      </c>
      <c r="BC22" s="4">
        <v>0.64914182077504945</v>
      </c>
      <c r="BD22" s="4">
        <v>0.62763130666325695</v>
      </c>
      <c r="BE22" s="4">
        <v>0.24302836809061282</v>
      </c>
      <c r="BF22" s="4">
        <v>1</v>
      </c>
      <c r="BG22" s="4" t="str">
        <v>TPAR</v>
      </c>
      <c r="BH22" s="4" t="str">
        <v>UNLF</v>
      </c>
      <c r="BI22" s="4" t="str">
        <v>NPAR</v>
      </c>
      <c r="BJ22" s="4" t="str">
        <v>UNLF</v>
      </c>
      <c r="BK22" s="4" t="str">
        <v>UNLF</v>
      </c>
      <c r="BL22" s="4" t="str">
        <v>TPAR</v>
      </c>
      <c r="BM22" s="4" t="str">
        <v>SPRO</v>
      </c>
      <c r="BN22" s="4" t="str">
        <v>SPRO</v>
      </c>
      <c r="BO22" s="4" t="str">
        <v>TPAR</v>
      </c>
      <c r="BP22" s="4" t="str">
        <v>SPRO</v>
      </c>
      <c r="BQ22" t="str">
        <f>VLOOKUP(A22,Misc!$A$3:$B$11,2,FALSE)</f>
        <v>HKD</v>
      </c>
      <c r="BR22">
        <f>INDEX(FX!$B$30:$AK$48,MATCH('Data (2)'!BQ22,FX!$A$30:$A$48,0),MATCH('Data (2)'!D22,Period,0))</f>
        <v>7.8357985477016818</v>
      </c>
      <c r="BS22">
        <f t="shared" si="1"/>
        <v>2.4207925264923142</v>
      </c>
      <c r="BT22">
        <f t="shared" si="2"/>
        <v>0</v>
      </c>
      <c r="BU22">
        <f t="shared" si="3"/>
        <v>1.4100425727357475</v>
      </c>
      <c r="BV22">
        <f t="shared" si="4"/>
        <v>0</v>
      </c>
      <c r="BW22">
        <f t="shared" si="5"/>
        <v>0.56881488473164876</v>
      </c>
      <c r="BX22">
        <f t="shared" si="6"/>
        <v>0</v>
      </c>
      <c r="BY22">
        <f t="shared" si="7"/>
        <v>0.38090421648642925</v>
      </c>
      <c r="BZ22">
        <f t="shared" si="8"/>
        <v>0</v>
      </c>
      <c r="CA22">
        <f t="shared" si="9"/>
        <v>6.1437581222971955</v>
      </c>
      <c r="CB22">
        <f t="shared" si="9"/>
        <v>3.5693615580216727</v>
      </c>
      <c r="CC22">
        <f t="shared" si="9"/>
        <v>1.3397315939091834</v>
      </c>
      <c r="CD22">
        <f t="shared" si="9"/>
        <v>0.90038046490228341</v>
      </c>
      <c r="CE22" s="4">
        <f t="shared" si="10"/>
        <v>0.58247146639157643</v>
      </c>
      <c r="CF22" s="4" t="str">
        <f t="shared" si="11"/>
        <v/>
      </c>
      <c r="CG22" s="4">
        <f t="shared" si="12"/>
        <v>0.27013667803476565</v>
      </c>
      <c r="CH22" s="4" t="str">
        <f t="shared" si="13"/>
        <v/>
      </c>
      <c r="CI22">
        <f>INDEX(FX!$B$114:$AK$132,MATCH('Data (2)'!BQ22,FX!$A$114:$A$132,0),MATCH('Data (2)'!D22,Period,0))</f>
        <v>7.845942700291646</v>
      </c>
    </row>
    <row r="23" spans="1:87" hidden="1" outlineLevel="1" x14ac:dyDescent="0.15">
      <c r="A23" t="s">
        <v>2</v>
      </c>
      <c r="B23" s="1">
        <f t="shared" si="14"/>
        <v>43800</v>
      </c>
      <c r="C23" t="s">
        <v>63</v>
      </c>
      <c r="D23" s="1">
        <v>43739</v>
      </c>
      <c r="E23">
        <v>19.747871074822541</v>
      </c>
      <c r="F23">
        <v>12.231472601985113</v>
      </c>
      <c r="G23">
        <v>6.5881272613754946</v>
      </c>
      <c r="H23">
        <v>4.3056612493865281</v>
      </c>
      <c r="I23">
        <v>45.905509549285036</v>
      </c>
      <c r="J23">
        <v>26.67047989706068</v>
      </c>
      <c r="K23">
        <v>10.010495854430239</v>
      </c>
      <c r="L23">
        <v>6.7278010747576973</v>
      </c>
      <c r="M23">
        <v>18.582086417098392</v>
      </c>
      <c r="N23">
        <v>13.28827246563475</v>
      </c>
      <c r="O23">
        <v>4.5942867706609611</v>
      </c>
      <c r="P23">
        <v>3.4107871865359773</v>
      </c>
      <c r="Q23" t="str">
        <v>MaxFocus</v>
      </c>
      <c r="R23" t="str">
        <v>Noble Fortune</v>
      </c>
      <c r="S23" t="str">
        <v>Easy Fortune</v>
      </c>
      <c r="T23" t="str">
        <v>FlexiGrowth Premier</v>
      </c>
      <c r="U23" t="str">
        <v>i.ULife Select Insurance Plan</v>
      </c>
      <c r="V23" t="str">
        <v>Wealth ICON Insurance Plan</v>
      </c>
      <c r="W23" t="str">
        <v>Crisis XDefender</v>
      </c>
      <c r="X23" t="str">
        <v>Crisis XDefender Supreme</v>
      </c>
      <c r="Y23" t="str">
        <v>Journey Annuity</v>
      </c>
      <c r="Z23" t="str">
        <v>The One Medical Solution</v>
      </c>
      <c r="AA23">
        <v>11.152009299657472</v>
      </c>
      <c r="AB23">
        <v>2.8171707144899041</v>
      </c>
      <c r="AC23">
        <v>0</v>
      </c>
      <c r="AD23">
        <v>1.8026650996892004</v>
      </c>
      <c r="AE23">
        <v>1.6223485864763603</v>
      </c>
      <c r="AF23">
        <v>1.875848355072288</v>
      </c>
      <c r="AG23">
        <v>0.30325726143731996</v>
      </c>
      <c r="AH23">
        <v>0</v>
      </c>
      <c r="AI23">
        <v>0.16000575800000005</v>
      </c>
      <c r="AJ23">
        <v>1.4566000000000001E-2</v>
      </c>
      <c r="AK23">
        <v>0</v>
      </c>
      <c r="AL23">
        <v>7.90719709524903</v>
      </c>
      <c r="AM23">
        <v>1.7870713976638495</v>
      </c>
      <c r="AN23">
        <v>0</v>
      </c>
      <c r="AO23">
        <v>1.0171901789027087</v>
      </c>
      <c r="AP23">
        <v>0.49206914826346621</v>
      </c>
      <c r="AQ23">
        <v>0.87537115148535649</v>
      </c>
      <c r="AR23">
        <v>9.7818303449367899E-2</v>
      </c>
      <c r="AS23">
        <v>0</v>
      </c>
      <c r="AT23">
        <v>2.9575502764051166E-2</v>
      </c>
      <c r="AU23">
        <v>2.5179824207282743E-2</v>
      </c>
      <c r="AV23">
        <v>0</v>
      </c>
      <c r="AW23" s="4">
        <v>0.40146851863330357</v>
      </c>
      <c r="AX23" s="4">
        <v>8.0948671820186849E-2</v>
      </c>
      <c r="AY23" s="4">
        <v>1.6265362338852157E-2</v>
      </c>
      <c r="AZ23" s="4">
        <v>0.11322778595722952</v>
      </c>
      <c r="BA23" s="4">
        <v>8.3060779885182803E-2</v>
      </c>
      <c r="BB23" s="4">
        <v>0.49550459808212793</v>
      </c>
      <c r="BC23" s="4">
        <v>0.64914182077504945</v>
      </c>
      <c r="BD23" s="4">
        <v>0.62763130666325695</v>
      </c>
      <c r="BE23" s="4">
        <v>0.24302836809061282</v>
      </c>
      <c r="BF23" s="4">
        <v>1</v>
      </c>
      <c r="BG23" s="4" t="str">
        <v>TPAR</v>
      </c>
      <c r="BH23" s="4" t="str">
        <v>UNLF</v>
      </c>
      <c r="BI23" s="4" t="str">
        <v>NPAR</v>
      </c>
      <c r="BJ23" s="4" t="str">
        <v>UNLF</v>
      </c>
      <c r="BK23" s="4" t="str">
        <v>UNLF</v>
      </c>
      <c r="BL23" s="4" t="str">
        <v>TPAR</v>
      </c>
      <c r="BM23" s="4" t="str">
        <v>SPRO</v>
      </c>
      <c r="BN23" s="4" t="str">
        <v>SPRO</v>
      </c>
      <c r="BO23" s="4" t="str">
        <v>TPAR</v>
      </c>
      <c r="BP23" s="4" t="str">
        <v>SPRO</v>
      </c>
      <c r="BQ23" t="str">
        <f>VLOOKUP(A23,Misc!$A$3:$B$11,2,FALSE)</f>
        <v>HKD</v>
      </c>
      <c r="BR23">
        <f>INDEX(FX!$B$30:$AK$48,MATCH('Data (2)'!BQ23,FX!$A$30:$A$48,0),MATCH('Data (2)'!D23,Period,0))</f>
        <v>7.8422990531413141</v>
      </c>
      <c r="BS23">
        <f t="shared" si="1"/>
        <v>2.5181226756345545</v>
      </c>
      <c r="BT23">
        <f t="shared" si="2"/>
        <v>0</v>
      </c>
      <c r="BU23">
        <f t="shared" si="3"/>
        <v>1.5596794408249033</v>
      </c>
      <c r="BV23">
        <f t="shared" si="4"/>
        <v>0</v>
      </c>
      <c r="BW23">
        <f t="shared" si="5"/>
        <v>0.84007600535668836</v>
      </c>
      <c r="BX23">
        <f t="shared" si="6"/>
        <v>0</v>
      </c>
      <c r="BY23">
        <f t="shared" si="7"/>
        <v>0.54903048458243264</v>
      </c>
      <c r="BZ23">
        <f t="shared" si="8"/>
        <v>0</v>
      </c>
      <c r="CA23">
        <f t="shared" si="9"/>
        <v>5.8508596484624666</v>
      </c>
      <c r="CB23">
        <f t="shared" si="9"/>
        <v>3.3992702873128677</v>
      </c>
      <c r="CC23">
        <f t="shared" si="9"/>
        <v>1.2758818457924925</v>
      </c>
      <c r="CD23">
        <f t="shared" si="9"/>
        <v>0.85748791850182826</v>
      </c>
      <c r="CE23" s="4">
        <f t="shared" si="10"/>
        <v>0.61938183390206425</v>
      </c>
      <c r="CF23" s="4" t="str">
        <f t="shared" si="11"/>
        <v/>
      </c>
      <c r="CG23" s="4">
        <f t="shared" si="12"/>
        <v>0.35201495269569905</v>
      </c>
      <c r="CH23" s="4" t="str">
        <f t="shared" si="13"/>
        <v/>
      </c>
      <c r="CI23">
        <f>INDEX(FX!$B$114:$AK$132,MATCH('Data (2)'!BQ23,FX!$A$114:$A$132,0),MATCH('Data (2)'!D23,Period,0))</f>
        <v>7.845942700291646</v>
      </c>
    </row>
    <row r="24" spans="1:87" hidden="1" outlineLevel="1" x14ac:dyDescent="0.15">
      <c r="A24" t="s">
        <v>2</v>
      </c>
      <c r="B24" s="1">
        <f t="shared" si="14"/>
        <v>43800</v>
      </c>
      <c r="C24" t="s">
        <v>63</v>
      </c>
      <c r="D24" s="1">
        <v>43770</v>
      </c>
      <c r="E24">
        <v>15.125964177192118</v>
      </c>
      <c r="F24">
        <v>7.6197117336468398</v>
      </c>
      <c r="G24">
        <v>3.6548806749263374</v>
      </c>
      <c r="H24">
        <v>2.1040605014481906</v>
      </c>
      <c r="I24">
        <v>45.919246174966119</v>
      </c>
      <c r="J24">
        <v>26.675416559402105</v>
      </c>
      <c r="K24">
        <v>10.012646464088901</v>
      </c>
      <c r="L24">
        <v>6.7285024314652349</v>
      </c>
      <c r="M24">
        <v>105.51167485961624</v>
      </c>
      <c r="N24">
        <v>21.931862134991537</v>
      </c>
      <c r="O24">
        <v>9.925054731181314</v>
      </c>
      <c r="P24">
        <v>5.2407969389293507</v>
      </c>
      <c r="Q24" t="str">
        <v>MaxFocus</v>
      </c>
      <c r="R24" t="str">
        <v>Noble Fortune</v>
      </c>
      <c r="S24" t="str">
        <v>Easy Fortune</v>
      </c>
      <c r="T24" t="str">
        <v>FlexiGrowth Premier</v>
      </c>
      <c r="U24" t="str">
        <v>i.ULife Select Insurance Plan</v>
      </c>
      <c r="V24" t="str">
        <v>Wealth ICON Insurance Plan</v>
      </c>
      <c r="W24" t="str">
        <v>Crisis XDefender</v>
      </c>
      <c r="X24" t="str">
        <v>Crisis XDefender Supreme</v>
      </c>
      <c r="Y24" t="str">
        <v>Journey Annuity</v>
      </c>
      <c r="Z24" t="str">
        <v>The One Medical Solution</v>
      </c>
      <c r="AA24">
        <v>6.6818418605245435</v>
      </c>
      <c r="AB24">
        <v>1.7062456003615001</v>
      </c>
      <c r="AC24">
        <v>0</v>
      </c>
      <c r="AD24">
        <v>1.7914646687500002</v>
      </c>
      <c r="AE24">
        <v>3.70137094105</v>
      </c>
      <c r="AF24">
        <v>1.077148501346</v>
      </c>
      <c r="AG24">
        <v>0.15138060516007501</v>
      </c>
      <c r="AH24">
        <v>1.6511999999999999E-2</v>
      </c>
      <c r="AI24">
        <v>0</v>
      </c>
      <c r="AJ24">
        <v>0</v>
      </c>
      <c r="AK24">
        <v>0</v>
      </c>
      <c r="AL24">
        <v>4.5203926106159606</v>
      </c>
      <c r="AM24">
        <v>0.95427246188154147</v>
      </c>
      <c r="AN24">
        <v>0</v>
      </c>
      <c r="AO24">
        <v>0.49771051739878602</v>
      </c>
      <c r="AP24">
        <v>1.1554525751042795</v>
      </c>
      <c r="AQ24">
        <v>0.43197760582371481</v>
      </c>
      <c r="AR24">
        <v>5.3453750264376092E-2</v>
      </c>
      <c r="AS24">
        <v>6.4522125581803515E-3</v>
      </c>
      <c r="AT24">
        <v>0</v>
      </c>
      <c r="AU24">
        <v>0</v>
      </c>
      <c r="AV24">
        <v>0</v>
      </c>
      <c r="AW24" s="4">
        <v>0.40146851863330357</v>
      </c>
      <c r="AX24" s="4">
        <v>8.0948671820186849E-2</v>
      </c>
      <c r="AY24" s="4">
        <v>1.6265362338852157E-2</v>
      </c>
      <c r="AZ24" s="4">
        <v>0.11322778595722952</v>
      </c>
      <c r="BA24" s="4">
        <v>8.3060779885182803E-2</v>
      </c>
      <c r="BB24" s="4">
        <v>0.49550459808212793</v>
      </c>
      <c r="BC24" s="4">
        <v>0.64914182077504945</v>
      </c>
      <c r="BD24" s="4">
        <v>0.62763130666325695</v>
      </c>
      <c r="BE24" s="4">
        <v>0.24302836809061282</v>
      </c>
      <c r="BF24" s="4">
        <v>1</v>
      </c>
      <c r="BG24" s="4" t="str">
        <v>TPAR</v>
      </c>
      <c r="BH24" s="4" t="str">
        <v>UNLF</v>
      </c>
      <c r="BI24" s="4" t="str">
        <v>NPAR</v>
      </c>
      <c r="BJ24" s="4" t="str">
        <v>UNLF</v>
      </c>
      <c r="BK24" s="4" t="str">
        <v>UNLF</v>
      </c>
      <c r="BL24" s="4" t="str">
        <v>TPAR</v>
      </c>
      <c r="BM24" s="4" t="str">
        <v>SPRO</v>
      </c>
      <c r="BN24" s="4" t="str">
        <v>SPRO</v>
      </c>
      <c r="BO24" s="4" t="str">
        <v>TPAR</v>
      </c>
      <c r="BP24" s="4" t="str">
        <v>SPRO</v>
      </c>
      <c r="BQ24" t="str">
        <f>VLOOKUP(A24,Misc!$A$3:$B$11,2,FALSE)</f>
        <v>HKD</v>
      </c>
      <c r="BR24">
        <f>INDEX(FX!$B$30:$AK$48,MATCH('Data (2)'!BQ24,FX!$A$30:$A$48,0),MATCH('Data (2)'!D24,Period,0))</f>
        <v>7.8283879863834205</v>
      </c>
      <c r="BS24">
        <f t="shared" si="1"/>
        <v>1.9321939847005529</v>
      </c>
      <c r="BT24">
        <f t="shared" si="2"/>
        <v>0</v>
      </c>
      <c r="BU24">
        <f t="shared" si="3"/>
        <v>0.97334364966330889</v>
      </c>
      <c r="BV24">
        <f t="shared" si="4"/>
        <v>0</v>
      </c>
      <c r="BW24">
        <f t="shared" si="5"/>
        <v>0.46687525979596073</v>
      </c>
      <c r="BX24">
        <f t="shared" si="6"/>
        <v>0</v>
      </c>
      <c r="BY24">
        <f t="shared" si="7"/>
        <v>0.26877315037373745</v>
      </c>
      <c r="BZ24">
        <f t="shared" si="8"/>
        <v>0</v>
      </c>
      <c r="CA24">
        <f t="shared" si="9"/>
        <v>5.852610441987963</v>
      </c>
      <c r="CB24">
        <f t="shared" si="9"/>
        <v>3.3998994867003729</v>
      </c>
      <c r="CC24">
        <f t="shared" si="9"/>
        <v>1.2761559504782918</v>
      </c>
      <c r="CD24">
        <f t="shared" si="9"/>
        <v>0.85757730950738731</v>
      </c>
      <c r="CE24" s="4">
        <f t="shared" si="10"/>
        <v>0.50375048125106103</v>
      </c>
      <c r="CF24" s="4" t="str">
        <f t="shared" si="11"/>
        <v/>
      </c>
      <c r="CG24" s="4">
        <f t="shared" si="12"/>
        <v>0.27613387159479519</v>
      </c>
      <c r="CH24" s="4" t="str">
        <f t="shared" si="13"/>
        <v/>
      </c>
      <c r="CI24">
        <f>INDEX(FX!$B$114:$AK$132,MATCH('Data (2)'!BQ24,FX!$A$114:$A$132,0),MATCH('Data (2)'!D24,Period,0))</f>
        <v>7.845942700291646</v>
      </c>
    </row>
    <row r="25" spans="1:87" hidden="1" outlineLevel="1" x14ac:dyDescent="0.15">
      <c r="A25" t="s">
        <v>2</v>
      </c>
      <c r="B25" s="1">
        <f t="shared" si="14"/>
        <v>43800</v>
      </c>
      <c r="C25" t="s">
        <v>63</v>
      </c>
      <c r="D25" s="1">
        <v>43800</v>
      </c>
      <c r="E25">
        <v>29.587076740997428</v>
      </c>
      <c r="F25">
        <v>19.776125047429151</v>
      </c>
      <c r="G25">
        <v>5.4604509292748489</v>
      </c>
      <c r="H25">
        <v>6.0894287936723179</v>
      </c>
      <c r="I25">
        <v>42.083400324517484</v>
      </c>
      <c r="J25">
        <v>23.881642122664115</v>
      </c>
      <c r="K25">
        <v>9.0656430401111265</v>
      </c>
      <c r="L25">
        <v>5.9127355413579954</v>
      </c>
      <c r="M25">
        <v>37.016593862110859</v>
      </c>
      <c r="N25">
        <v>21.611396205775645</v>
      </c>
      <c r="O25">
        <v>8.1258704287449071</v>
      </c>
      <c r="P25">
        <v>5.7147217694748393</v>
      </c>
      <c r="Q25" t="str">
        <v>MaxFocus</v>
      </c>
      <c r="R25" t="str">
        <v>Noble Fortune</v>
      </c>
      <c r="S25" t="str">
        <v>Easy Fortune</v>
      </c>
      <c r="T25" t="str">
        <v>FlexiGrowth Premier</v>
      </c>
      <c r="U25" t="str">
        <v>i.ULife Select Insurance Plan</v>
      </c>
      <c r="V25" t="str">
        <v>Wealth ICON Insurance Plan</v>
      </c>
      <c r="W25" t="str">
        <v>Crisis XDefender</v>
      </c>
      <c r="X25" t="str">
        <v>Crisis XDefender Supreme</v>
      </c>
      <c r="Y25" t="str">
        <v>Journey Annuity</v>
      </c>
      <c r="Z25" t="str">
        <v>The One Medical Solution</v>
      </c>
      <c r="AA25">
        <v>8.9484577515564663</v>
      </c>
      <c r="AB25">
        <v>6.8957627286031355</v>
      </c>
      <c r="AC25">
        <v>0</v>
      </c>
      <c r="AD25">
        <v>7.8203967291904002</v>
      </c>
      <c r="AE25">
        <v>5.1224599013567991</v>
      </c>
      <c r="AF25">
        <v>0.56084613663999994</v>
      </c>
      <c r="AG25">
        <v>0.11512384000000002</v>
      </c>
      <c r="AH25">
        <v>0.11837668961478399</v>
      </c>
      <c r="AI25">
        <v>0</v>
      </c>
      <c r="AJ25">
        <v>5.6529640358400001E-3</v>
      </c>
      <c r="AK25">
        <v>0</v>
      </c>
      <c r="AL25">
        <v>6.736431386536732</v>
      </c>
      <c r="AM25">
        <v>3.7195874042815418</v>
      </c>
      <c r="AN25">
        <v>0</v>
      </c>
      <c r="AO25">
        <v>2.1231144641500843</v>
      </c>
      <c r="AP25">
        <v>1.6279791009718654</v>
      </c>
      <c r="AQ25">
        <v>5.3258983433051377</v>
      </c>
      <c r="AR25">
        <v>0.14198267089934929</v>
      </c>
      <c r="AS25">
        <v>8.8163797127873061E-2</v>
      </c>
      <c r="AT25">
        <v>0</v>
      </c>
      <c r="AU25">
        <v>1.2967880156568938E-2</v>
      </c>
      <c r="AV25">
        <v>0</v>
      </c>
      <c r="AW25" s="4">
        <v>0.40146851863330357</v>
      </c>
      <c r="AX25" s="4">
        <v>8.0948671820186849E-2</v>
      </c>
      <c r="AY25" s="4">
        <v>1.6265362338852157E-2</v>
      </c>
      <c r="AZ25" s="4">
        <v>0.11322778595722952</v>
      </c>
      <c r="BA25" s="4">
        <v>8.3060779885182803E-2</v>
      </c>
      <c r="BB25" s="4">
        <v>0.49550459808212793</v>
      </c>
      <c r="BC25" s="4">
        <v>0.64914182077504945</v>
      </c>
      <c r="BD25" s="4">
        <v>0.62763130666325695</v>
      </c>
      <c r="BE25" s="4">
        <v>0.24302836809061282</v>
      </c>
      <c r="BF25" s="4">
        <v>1</v>
      </c>
      <c r="BG25" s="4" t="str">
        <v>TPAR</v>
      </c>
      <c r="BH25" s="4" t="str">
        <v>UNLF</v>
      </c>
      <c r="BI25" s="4" t="str">
        <v>NPAR</v>
      </c>
      <c r="BJ25" s="4" t="str">
        <v>UNLF</v>
      </c>
      <c r="BK25" s="4" t="str">
        <v>UNLF</v>
      </c>
      <c r="BL25" s="4" t="str">
        <v>TPAR</v>
      </c>
      <c r="BM25" s="4" t="str">
        <v>SPRO</v>
      </c>
      <c r="BN25" s="4" t="str">
        <v>SPRO</v>
      </c>
      <c r="BO25" s="4" t="str">
        <v>TPAR</v>
      </c>
      <c r="BP25" s="4" t="str">
        <v>SPRO</v>
      </c>
      <c r="BQ25" t="str">
        <f>VLOOKUP(A25,Misc!$A$3:$B$11,2,FALSE)</f>
        <v>HKD</v>
      </c>
      <c r="BR25">
        <f>INDEX(FX!$B$30:$AK$48,MATCH('Data (2)'!BQ25,FX!$A$30:$A$48,0),MATCH('Data (2)'!D25,Period,0))</f>
        <v>7.8053259788814451</v>
      </c>
      <c r="BS25">
        <f t="shared" si="1"/>
        <v>3.7906266594181957</v>
      </c>
      <c r="BT25">
        <f t="shared" si="2"/>
        <v>0</v>
      </c>
      <c r="BU25">
        <f t="shared" si="3"/>
        <v>2.5336706116998333</v>
      </c>
      <c r="BV25">
        <f t="shared" si="4"/>
        <v>0</v>
      </c>
      <c r="BW25">
        <f t="shared" si="5"/>
        <v>0.69958012567943606</v>
      </c>
      <c r="BX25">
        <f t="shared" si="6"/>
        <v>0</v>
      </c>
      <c r="BY25">
        <f t="shared" si="7"/>
        <v>0.78016328980342897</v>
      </c>
      <c r="BZ25">
        <f t="shared" si="8"/>
        <v>0</v>
      </c>
      <c r="CA25">
        <f t="shared" si="9"/>
        <v>5.363714971172703</v>
      </c>
      <c r="CB25">
        <f t="shared" si="9"/>
        <v>3.0438206133950478</v>
      </c>
      <c r="CC25">
        <f t="shared" si="9"/>
        <v>1.1554561875367944</v>
      </c>
      <c r="CD25">
        <f t="shared" si="9"/>
        <v>0.75360422159828033</v>
      </c>
      <c r="CE25" s="4">
        <f t="shared" si="10"/>
        <v>0.66840415565713185</v>
      </c>
      <c r="CF25" s="4" t="str">
        <f t="shared" si="11"/>
        <v/>
      </c>
      <c r="CG25" s="4">
        <f t="shared" si="12"/>
        <v>0.3079181982854588</v>
      </c>
      <c r="CH25" s="4" t="str">
        <f t="shared" si="13"/>
        <v/>
      </c>
      <c r="CI25">
        <f>INDEX(FX!$B$114:$AK$132,MATCH('Data (2)'!BQ25,FX!$A$114:$A$132,0),MATCH('Data (2)'!D25,Period,0))</f>
        <v>7.845942700291646</v>
      </c>
    </row>
    <row r="26" spans="1:87" hidden="1" outlineLevel="1" x14ac:dyDescent="0.15">
      <c r="A26" t="s">
        <v>2</v>
      </c>
      <c r="B26" s="1">
        <f t="shared" si="14"/>
        <v>43800</v>
      </c>
      <c r="C26" t="s">
        <v>108</v>
      </c>
      <c r="D26" s="1">
        <v>43466</v>
      </c>
      <c r="E26">
        <f t="array" ref="E26:E37">TRANSPOSE('[1]BK_Key Metrics P1'!$F$6:$Q$6)</f>
        <v>56.680255227108638</v>
      </c>
      <c r="F26">
        <f t="array" ref="F26:F37">TRANSPOSE('[1]BK_Key Metrics P1'!$F$11:$Q$11)</f>
        <v>23.590283223671744</v>
      </c>
      <c r="G26">
        <f t="array" ref="G26:G37">TRANSPOSE('[1]BK_Key Metrics P1'!$F$16:$Q$16)</f>
        <v>12.665534000556669</v>
      </c>
      <c r="H26">
        <f t="array" ref="H26:H37">TRANSPOSE('[1]BK_Key Metrics P1'!$F$21:$Q$21)</f>
        <v>5.6126894780188987</v>
      </c>
      <c r="I26">
        <f t="array" ref="I26:I37">TRANSPOSE('[1]BK_Key Metrics P1'!$F$7:$Q$7)</f>
        <v>39.830029485815402</v>
      </c>
      <c r="J26">
        <f t="array" ref="J26:J37">TRANSPOSE('[1]BK_Key Metrics P1'!$F$12:$Q$12)</f>
        <v>17.328852974858162</v>
      </c>
      <c r="K26">
        <f t="array" ref="K26:K37">TRANSPOSE('[1]BK_Key Metrics P1'!$F$17:$Q$17)</f>
        <v>6.5829785704686952</v>
      </c>
      <c r="L26">
        <f t="array" ref="L26:L37">TRANSPOSE('[1]BK_Key Metrics P1'!$F$22:$Q$22)</f>
        <v>3.3403854692396657</v>
      </c>
      <c r="M26">
        <f t="array" ref="M26:M37">TRANSPOSE('[1]BK_Key Metrics P1'!$F$9:$Q$9)</f>
        <v>53.313571157506566</v>
      </c>
      <c r="N26">
        <f t="array" ref="N26:N37">TRANSPOSE('[1]BK_Key Metrics P1'!$F$14:$Q$14)</f>
        <v>26.141496076271441</v>
      </c>
      <c r="O26">
        <f t="array" ref="O26:O37">TRANSPOSE('[1]BK_Key Metrics P1'!$F$19:$Q$19)</f>
        <v>6.718985807724442</v>
      </c>
      <c r="P26">
        <f t="array" ref="P26:P37">TRANSPOSE('[1]BK_Key Metrics P1'!$F$24:$Q$24)</f>
        <v>3.9108602394800731</v>
      </c>
      <c r="Q26" t="str">
        <f t="array" ref="Q26:Q37">'[1]BK_Key Products'!$D$6</f>
        <v>MaxFocus</v>
      </c>
      <c r="R26" t="str">
        <f t="array" ref="R26:R37">'[1]BK_Key Products'!$D$9</f>
        <v>Noble Fortune</v>
      </c>
      <c r="S26" t="str">
        <f t="array" ref="S26:S37">'[1]BK_Key Products'!$D$12</f>
        <v>FlexiGrowth Premier</v>
      </c>
      <c r="T26" t="str">
        <f t="array" ref="T26:T37">'[1]BK_Key Products'!$D$15</f>
        <v>Regal Fortune</v>
      </c>
      <c r="U26" t="str">
        <f t="array" ref="U26:U37">'[1]BK_Key Products'!$D$18</f>
        <v>Altitude II</v>
      </c>
      <c r="V26" t="str">
        <f t="array" ref="V26:V37">'[1]BK_Key Products'!$D$21</f>
        <v>Crisis XDefender Supreme</v>
      </c>
      <c r="W26" t="str">
        <f t="array" ref="W26:W37">'[1]BK_Key Products'!$D$24</f>
        <v>Wealth ICON Insurance Plan</v>
      </c>
      <c r="X26" t="str">
        <f t="array" ref="X26:X37">'[1]BK_Key Products'!$D$27</f>
        <v>CANsurance</v>
      </c>
      <c r="Y26" t="str">
        <f t="array" ref="Y26:Y37">'[1]BK_Key Products'!$D$30</f>
        <v>The One Medical Solution</v>
      </c>
      <c r="Z26" t="str">
        <f t="array" ref="Z26:Z37">'[1]BK_Key Products'!$D$33</f>
        <v>Crisis Xdefender Light</v>
      </c>
      <c r="AA26">
        <f t="array" ref="AA26:AA37">TRANSPOSE('[1]BK_Key Products'!$F$6:$Q$6)</f>
        <v>51.495089468387206</v>
      </c>
      <c r="AB26">
        <f t="array" ref="AB26:AB37">TRANSPOSE('[1]BK_Key Products'!$F$9:$Q$9)</f>
        <v>1.5195405000705127</v>
      </c>
      <c r="AC26">
        <f t="array" ref="AC26:AC37">TRANSPOSE('[1]BK_Key Products'!$F$12:$Q$12)</f>
        <v>0.77810708247440008</v>
      </c>
      <c r="AD26">
        <f t="array" ref="AD26:AD37">TRANSPOSE('[1]BK_Key Products'!$F$15:$Q$15)</f>
        <v>0</v>
      </c>
      <c r="AE26">
        <f t="array" ref="AE26:AE37">TRANSPOSE('[1]BK_Key Products'!$F$18:$Q$18)</f>
        <v>1.4346483637800003</v>
      </c>
      <c r="AF26">
        <f t="array" ref="AF26:AF37">TRANSPOSE('[1]BK_Key Products'!$F$21:$Q$21)</f>
        <v>0.86294780548060157</v>
      </c>
      <c r="AG26">
        <f t="array" ref="AG26:AG37">TRANSPOSE('[1]BK_Key Products'!$F$24:$Q$24)</f>
        <v>0.36484771084500001</v>
      </c>
      <c r="AH26">
        <f t="array" ref="AH26:AH37">TRANSPOSE('[1]BK_Key Products'!$F$27:$Q$27)</f>
        <v>6.7750000000000005E-2</v>
      </c>
      <c r="AI26">
        <f t="array" ref="AI26:AI37">TRANSPOSE('[1]BK_Key Products'!$F$30:$Q$30)</f>
        <v>5.5089192681760012E-2</v>
      </c>
      <c r="AJ26">
        <f t="array" ref="AJ26:AJ37">TRANSPOSE('[1]BK_Key Products'!$F$33:$Q$33)</f>
        <v>4.9830439918325697E-2</v>
      </c>
      <c r="AK26">
        <f t="array" ref="AK26:AK37">TRANSPOSE('[1]BK_Key Products'!$F$36:$Q$36)</f>
        <v>5.2404663470838386E-2</v>
      </c>
      <c r="AL26">
        <f t="array" ref="AL26:AL37">TRANSPOSE('[1]BK_Key Products'!$F$7:$Q$7)</f>
        <v>21.289722934387566</v>
      </c>
      <c r="AM26">
        <f t="array" ref="AM26:AM37">TRANSPOSE('[1]BK_Key Products'!$F$10:$Q$10)</f>
        <v>1.0170066094908699</v>
      </c>
      <c r="AN26">
        <f t="array" ref="AN26:AN37">TRANSPOSE('[1]BK_Key Products'!$F$13:$Q$13)</f>
        <v>0.16759125763510527</v>
      </c>
      <c r="AO26">
        <f t="array" ref="AO26:AO37">TRANSPOSE('[1]BK_Key Products'!$F$16:$Q$16)</f>
        <v>0</v>
      </c>
      <c r="AP26">
        <f t="array" ref="AP26:AP37">TRANSPOSE('[1]BK_Key Products'!$F$19:$Q$19)</f>
        <v>0.10589061613715363</v>
      </c>
      <c r="AQ26">
        <f t="array" ref="AQ26:AQ37">TRANSPOSE('[1]BK_Key Products'!$F$22:$Q$22)</f>
        <v>0.5679270182992292</v>
      </c>
      <c r="AR26">
        <f t="array" ref="AR26:AR37">TRANSPOSE('[1]BK_Key Products'!$F$25:$Q$25)</f>
        <v>0.12973500069937416</v>
      </c>
      <c r="AS26">
        <f t="array" ref="AS26:AS37">TRANSPOSE('[1]BK_Key Products'!$F$28:$Q$28)</f>
        <v>6.2910874183844612E-2</v>
      </c>
      <c r="AT26">
        <f t="array" ref="AT26:AT37">TRANSPOSE('[1]BK_Key Products'!$F$31:$Q$31)</f>
        <v>4.1782082204903294E-2</v>
      </c>
      <c r="AU26">
        <f t="array" ref="AU26:AU37">TRANSPOSE('[1]BK_Key Products'!$F$34:$Q$35)</f>
        <v>6.2383534786223376E-2</v>
      </c>
      <c r="AV26">
        <f t="array" ref="AV26:AV37">TRANSPOSE('[1]BK_Key Products'!$F$37:$Q$37)</f>
        <v>0.14533329584747179</v>
      </c>
      <c r="AW26" s="4">
        <f t="array" ref="AW26:AW37">'[1]BK_Key Products'!$D$8</f>
        <v>0.24907265658539043</v>
      </c>
      <c r="AX26" s="4">
        <f t="array" ref="AX26:AX37">'[1]BK_Key Products'!$D$11</f>
        <v>0.14091745904490344</v>
      </c>
      <c r="AY26" s="4">
        <f t="array" ref="AY26:AY37">'[1]BK_Key Products'!$D$14</f>
        <v>7.6376529208601066E-2</v>
      </c>
      <c r="AZ26" s="4">
        <f t="array" ref="AZ26:AZ37">'[1]BK_Key Products'!$D$17</f>
        <v>0.79948463043984153</v>
      </c>
      <c r="BA26" s="4">
        <f t="array" ref="BA26:BA37">'[1]BK_Key Products'!$D$20</f>
        <v>7.9517336390464207E-3</v>
      </c>
      <c r="BB26" s="4">
        <f t="array" ref="BB26:BB37">'[1]BK_Key Products'!$D$23</f>
        <v>0.65497795839563944</v>
      </c>
      <c r="BC26" s="4">
        <f t="array" ref="BC26:BC37">'[1]BK_Key Products'!$D$26</f>
        <v>0.36600615962433425</v>
      </c>
      <c r="BD26" s="4">
        <f t="array" ref="BD26:BD37">'[1]BK_Key Products'!$D$29</f>
        <v>0.9918617930918886</v>
      </c>
      <c r="BE26" s="4">
        <f t="array" ref="BE26:BE37">'[1]BK_Key Products'!$D$32</f>
        <v>1</v>
      </c>
      <c r="BF26" s="4">
        <f t="array" ref="BF26:BF37">'[1]BK_Key Products'!$D$35</f>
        <v>0.57375507074816645</v>
      </c>
      <c r="BG26" s="4" t="str">
        <f t="array" ref="BG26:BG37">'[1]BK_Key Products'!$D$7</f>
        <v>TPAR</v>
      </c>
      <c r="BH26" s="4" t="str">
        <f t="array" ref="BH26:BH37">'[1]BK_Key Products'!$D$10</f>
        <v>UNLF</v>
      </c>
      <c r="BI26" s="4" t="str">
        <f t="array" ref="BI26:BI37">'[1]BK_Key Products'!$D$13</f>
        <v>UNLF</v>
      </c>
      <c r="BJ26" s="4" t="str">
        <f t="array" ref="BJ26:BJ37">'[1]BK_Key Products'!$D$16</f>
        <v>TPAR</v>
      </c>
      <c r="BK26" s="4" t="str">
        <f t="array" ref="BK26:BK37">'[1]BK_Key Products'!$D$19</f>
        <v>LINK</v>
      </c>
      <c r="BL26" s="4" t="str">
        <f t="array" ref="BL26:BL37">'[1]BK_Key Products'!$D$22</f>
        <v>SPRO</v>
      </c>
      <c r="BM26" s="4" t="str">
        <f t="array" ref="BM26:BM37">'[1]BK_Key Products'!$D$25</f>
        <v>TPAR</v>
      </c>
      <c r="BN26" s="4" t="str">
        <f t="array" ref="BN26:BN37">'[1]BK_Key Products'!$D$28</f>
        <v>SPRO</v>
      </c>
      <c r="BO26" s="4" t="str">
        <f t="array" ref="BO26:BO37">'[1]BK_Key Products'!$D$31</f>
        <v>SPRO</v>
      </c>
      <c r="BP26" s="4" t="str">
        <f t="array" ref="BP26:BP37">'[1]BK_Key Products'!$D$34</f>
        <v>SPRO</v>
      </c>
      <c r="BQ26" t="str">
        <f>VLOOKUP(A26,Misc!$A$3:$B$11,2,FALSE)</f>
        <v>HKD</v>
      </c>
      <c r="BR26">
        <f>INDEX(FX!$B$30:$AK$48,MATCH('Data (2)'!BQ26,FX!$A$30:$A$48,0),MATCH('Data (2)'!D26,Period,0))</f>
        <v>7.8419977623914541</v>
      </c>
      <c r="BS26">
        <f t="shared" si="1"/>
        <v>7.2277826319888838</v>
      </c>
      <c r="BT26">
        <f t="shared" si="2"/>
        <v>0</v>
      </c>
      <c r="BU26">
        <f t="shared" si="3"/>
        <v>3.0081981579752166</v>
      </c>
      <c r="BV26">
        <f t="shared" si="4"/>
        <v>0</v>
      </c>
      <c r="BW26">
        <f t="shared" si="5"/>
        <v>1.6150902339322084</v>
      </c>
      <c r="BX26">
        <f t="shared" si="6"/>
        <v>0</v>
      </c>
      <c r="BY26">
        <f t="shared" si="7"/>
        <v>0.71572189231373651</v>
      </c>
      <c r="BZ26">
        <f t="shared" si="8"/>
        <v>0</v>
      </c>
      <c r="CA26">
        <f t="shared" si="9"/>
        <v>5.0765129197712415</v>
      </c>
      <c r="CB26">
        <f t="shared" si="9"/>
        <v>2.2086387368357943</v>
      </c>
      <c r="CC26">
        <f t="shared" si="9"/>
        <v>0.83902965162159493</v>
      </c>
      <c r="CD26">
        <f t="shared" si="9"/>
        <v>0.42574686010840973</v>
      </c>
      <c r="CE26" s="4">
        <f t="shared" si="10"/>
        <v>0.41619931189704917</v>
      </c>
      <c r="CF26" s="4" t="str">
        <f t="shared" si="11"/>
        <v/>
      </c>
      <c r="CG26" s="4">
        <f t="shared" si="12"/>
        <v>0.23792378517892607</v>
      </c>
      <c r="CH26" s="4" t="str">
        <f t="shared" si="13"/>
        <v/>
      </c>
      <c r="CI26">
        <f>INDEX(FX!$B$114:$AK$132,MATCH('Data (2)'!BQ26,FX!$A$114:$A$132,0),MATCH('Data (2)'!D26,Period,0))</f>
        <v>7.845942700291646</v>
      </c>
    </row>
    <row r="27" spans="1:87" hidden="1" outlineLevel="1" x14ac:dyDescent="0.15">
      <c r="A27" t="s">
        <v>2</v>
      </c>
      <c r="B27" s="1">
        <f t="shared" si="14"/>
        <v>43800</v>
      </c>
      <c r="C27" t="s">
        <v>108</v>
      </c>
      <c r="D27" s="1">
        <v>43497</v>
      </c>
      <c r="E27">
        <v>29.201803474886649</v>
      </c>
      <c r="F27">
        <v>25.411721378330355</v>
      </c>
      <c r="G27">
        <v>7.9436085637231333</v>
      </c>
      <c r="H27">
        <v>6.9806627955625205</v>
      </c>
      <c r="I27">
        <v>19.921883881976065</v>
      </c>
      <c r="J27">
        <v>8.6647755035471974</v>
      </c>
      <c r="K27">
        <v>3.2915657950366999</v>
      </c>
      <c r="L27">
        <v>1.6701966220290043</v>
      </c>
      <c r="M27">
        <v>32.694513118569027</v>
      </c>
      <c r="N27">
        <v>14.858059774232714</v>
      </c>
      <c r="O27">
        <v>4.6161114957483811</v>
      </c>
      <c r="P27">
        <v>2.3692867101769548</v>
      </c>
      <c r="Q27" t="str">
        <v>MaxFocus</v>
      </c>
      <c r="R27" t="str">
        <v>Noble Fortune</v>
      </c>
      <c r="S27" t="str">
        <v>FlexiGrowth Premier</v>
      </c>
      <c r="T27" t="str">
        <v>Regal Fortune</v>
      </c>
      <c r="U27" t="str">
        <v>Altitude II</v>
      </c>
      <c r="V27" t="str">
        <v>Crisis XDefender Supreme</v>
      </c>
      <c r="W27" t="str">
        <v>Wealth ICON Insurance Plan</v>
      </c>
      <c r="X27" t="str">
        <v>CANsurance</v>
      </c>
      <c r="Y27" t="str">
        <v>The One Medical Solution</v>
      </c>
      <c r="Z27" t="str">
        <v>Crisis Xdefender Light</v>
      </c>
      <c r="AA27">
        <v>25.629429637149265</v>
      </c>
      <c r="AB27">
        <v>1.5612396327435176</v>
      </c>
      <c r="AC27">
        <v>0.4709863349684652</v>
      </c>
      <c r="AD27">
        <v>0</v>
      </c>
      <c r="AE27">
        <v>0.32019600000000004</v>
      </c>
      <c r="AF27">
        <v>0.75453222658286623</v>
      </c>
      <c r="AG27">
        <v>0.37678906797477218</v>
      </c>
      <c r="AH27">
        <v>2.7624759999999998E-2</v>
      </c>
      <c r="AI27">
        <v>2.5403310967063768E-2</v>
      </c>
      <c r="AJ27">
        <v>2.8164982831114221E-3</v>
      </c>
      <c r="AK27">
        <v>3.2786006217587982E-2</v>
      </c>
      <c r="AL27">
        <v>23.592126322681466</v>
      </c>
      <c r="AM27">
        <v>0.92489044289593025</v>
      </c>
      <c r="AN27">
        <v>9.3786739229119689E-2</v>
      </c>
      <c r="AO27">
        <v>0</v>
      </c>
      <c r="AP27">
        <v>3.3936323320577652E-2</v>
      </c>
      <c r="AQ27">
        <v>0.49826107618212057</v>
      </c>
      <c r="AR27">
        <v>0.1673784369457795</v>
      </c>
      <c r="AS27">
        <v>2.2843881958667364E-2</v>
      </c>
      <c r="AT27">
        <v>4.9862529734636105E-2</v>
      </c>
      <c r="AU27">
        <v>6.9845703549329397E-3</v>
      </c>
      <c r="AV27">
        <v>2.1651055027124499E-2</v>
      </c>
      <c r="AW27" s="4">
        <v>0.24907265658539043</v>
      </c>
      <c r="AX27" s="4">
        <v>0.14091745904490344</v>
      </c>
      <c r="AY27" s="4">
        <v>7.6376529208601066E-2</v>
      </c>
      <c r="AZ27" s="4">
        <v>0.79948463043984153</v>
      </c>
      <c r="BA27" s="4">
        <v>7.9517336390464207E-3</v>
      </c>
      <c r="BB27" s="4">
        <v>0.65497795839563944</v>
      </c>
      <c r="BC27" s="4">
        <v>0.36600615962433425</v>
      </c>
      <c r="BD27" s="4">
        <v>0.9918617930918886</v>
      </c>
      <c r="BE27" s="4">
        <v>1</v>
      </c>
      <c r="BF27" s="4">
        <v>0.57375507074816645</v>
      </c>
      <c r="BG27" s="4" t="str">
        <v>TPAR</v>
      </c>
      <c r="BH27" s="4" t="str">
        <v>UNLF</v>
      </c>
      <c r="BI27" s="4" t="str">
        <v>UNLF</v>
      </c>
      <c r="BJ27" s="4" t="str">
        <v>TPAR</v>
      </c>
      <c r="BK27" s="4" t="str">
        <v>LINK</v>
      </c>
      <c r="BL27" s="4" t="str">
        <v>SPRO</v>
      </c>
      <c r="BM27" s="4" t="str">
        <v>TPAR</v>
      </c>
      <c r="BN27" s="4" t="str">
        <v>SPRO</v>
      </c>
      <c r="BO27" s="4" t="str">
        <v>SPRO</v>
      </c>
      <c r="BP27" s="4" t="str">
        <v>SPRO</v>
      </c>
      <c r="BQ27" t="str">
        <f>VLOOKUP(A27,Misc!$A$3:$B$11,2,FALSE)</f>
        <v>HKD</v>
      </c>
      <c r="BR27">
        <f>INDEX(FX!$B$30:$AK$48,MATCH('Data (2)'!BQ27,FX!$A$30:$A$48,0),MATCH('Data (2)'!D27,Period,0))</f>
        <v>7.8478480153993235</v>
      </c>
      <c r="BS27">
        <f t="shared" si="1"/>
        <v>3.7209950317062517</v>
      </c>
      <c r="BT27">
        <f t="shared" si="2"/>
        <v>0</v>
      </c>
      <c r="BU27">
        <f t="shared" si="3"/>
        <v>3.2380496320095116</v>
      </c>
      <c r="BV27">
        <f t="shared" si="4"/>
        <v>0</v>
      </c>
      <c r="BW27">
        <f t="shared" si="5"/>
        <v>1.012202141037378</v>
      </c>
      <c r="BX27">
        <f t="shared" si="6"/>
        <v>0</v>
      </c>
      <c r="BY27">
        <f t="shared" si="7"/>
        <v>0.88950025304577995</v>
      </c>
      <c r="BZ27">
        <f t="shared" si="8"/>
        <v>0</v>
      </c>
      <c r="CA27">
        <f t="shared" si="9"/>
        <v>2.5391319619547486</v>
      </c>
      <c r="CB27">
        <f t="shared" si="9"/>
        <v>1.1043638520614119</v>
      </c>
      <c r="CC27">
        <f t="shared" si="9"/>
        <v>0.41952457732253734</v>
      </c>
      <c r="CD27">
        <f t="shared" si="9"/>
        <v>0.21287392552164836</v>
      </c>
      <c r="CE27" s="4">
        <f t="shared" si="10"/>
        <v>0.87021068408272317</v>
      </c>
      <c r="CF27" s="4" t="str">
        <f t="shared" si="11"/>
        <v/>
      </c>
      <c r="CG27" s="4">
        <f t="shared" si="12"/>
        <v>0.27470247653176399</v>
      </c>
      <c r="CH27" s="4" t="str">
        <f t="shared" si="13"/>
        <v/>
      </c>
      <c r="CI27">
        <f>INDEX(FX!$B$114:$AK$132,MATCH('Data (2)'!BQ27,FX!$A$114:$A$132,0),MATCH('Data (2)'!D27,Period,0))</f>
        <v>7.845942700291646</v>
      </c>
    </row>
    <row r="28" spans="1:87" hidden="1" outlineLevel="1" x14ac:dyDescent="0.15">
      <c r="A28" t="s">
        <v>2</v>
      </c>
      <c r="B28" s="1">
        <f t="shared" si="14"/>
        <v>43800</v>
      </c>
      <c r="C28" t="s">
        <v>108</v>
      </c>
      <c r="D28" s="1">
        <v>43525</v>
      </c>
      <c r="E28">
        <v>41.141718674555214</v>
      </c>
      <c r="F28">
        <v>26.162496030186468</v>
      </c>
      <c r="G28">
        <v>10.81142860741085</v>
      </c>
      <c r="H28">
        <v>7.6481684460547577</v>
      </c>
      <c r="I28">
        <v>39.833872611587502</v>
      </c>
      <c r="J28">
        <v>17.329048241371911</v>
      </c>
      <c r="K28">
        <v>6.5830213759484373</v>
      </c>
      <c r="L28">
        <v>3.340387644155943</v>
      </c>
      <c r="M28">
        <v>38.136098669733414</v>
      </c>
      <c r="N28">
        <v>17.836871927881429</v>
      </c>
      <c r="O28">
        <v>4.470941551663949</v>
      </c>
      <c r="P28">
        <v>2.416183203468683</v>
      </c>
      <c r="Q28" t="str">
        <v>MaxFocus</v>
      </c>
      <c r="R28" t="str">
        <v>Noble Fortune</v>
      </c>
      <c r="S28" t="str">
        <v>FlexiGrowth Premier</v>
      </c>
      <c r="T28" t="str">
        <v>Regal Fortune</v>
      </c>
      <c r="U28" t="str">
        <v>Altitude II</v>
      </c>
      <c r="V28" t="str">
        <v>Crisis XDefender Supreme</v>
      </c>
      <c r="W28" t="str">
        <v>Wealth ICON Insurance Plan</v>
      </c>
      <c r="X28" t="str">
        <v>CANsurance</v>
      </c>
      <c r="Y28" t="str">
        <v>The One Medical Solution</v>
      </c>
      <c r="Z28" t="str">
        <v>Crisis Xdefender Light</v>
      </c>
      <c r="AA28">
        <v>33.38708126284336</v>
      </c>
      <c r="AB28">
        <v>2.1906758792229497</v>
      </c>
      <c r="AC28">
        <v>1.1842343562622499</v>
      </c>
      <c r="AD28">
        <v>0</v>
      </c>
      <c r="AE28">
        <v>2.4147245498160008</v>
      </c>
      <c r="AF28">
        <v>1.7451678875170376</v>
      </c>
      <c r="AG28">
        <v>0</v>
      </c>
      <c r="AH28">
        <v>2.9488400000000001E-2</v>
      </c>
      <c r="AI28">
        <v>6.8234793014749995E-2</v>
      </c>
      <c r="AJ28">
        <v>3.4148128078649996E-2</v>
      </c>
      <c r="AK28">
        <v>8.7963417800217769E-2</v>
      </c>
      <c r="AL28">
        <v>22.647256030924517</v>
      </c>
      <c r="AM28">
        <v>1.4799264359710371</v>
      </c>
      <c r="AN28">
        <v>0.27324881047706107</v>
      </c>
      <c r="AO28">
        <v>0</v>
      </c>
      <c r="AP28">
        <v>0.13781406989594394</v>
      </c>
      <c r="AQ28">
        <v>1.1999727189527432</v>
      </c>
      <c r="AR28">
        <v>0</v>
      </c>
      <c r="AS28">
        <v>2.4501043575772759E-2</v>
      </c>
      <c r="AT28">
        <v>0.10555043711704949</v>
      </c>
      <c r="AU28">
        <v>4.0340329254724125E-2</v>
      </c>
      <c r="AV28">
        <v>0.25388615401761783</v>
      </c>
      <c r="AW28" s="4">
        <v>0.24907265658539043</v>
      </c>
      <c r="AX28" s="4">
        <v>0.14091745904490344</v>
      </c>
      <c r="AY28" s="4">
        <v>7.6376529208601066E-2</v>
      </c>
      <c r="AZ28" s="4">
        <v>0.79948463043984153</v>
      </c>
      <c r="BA28" s="4">
        <v>7.9517336390464207E-3</v>
      </c>
      <c r="BB28" s="4">
        <v>0.65497795839563944</v>
      </c>
      <c r="BC28" s="4">
        <v>0.36600615962433425</v>
      </c>
      <c r="BD28" s="4">
        <v>0.9918617930918886</v>
      </c>
      <c r="BE28" s="4">
        <v>1</v>
      </c>
      <c r="BF28" s="4">
        <v>0.57375507074816645</v>
      </c>
      <c r="BG28" s="4" t="str">
        <v>TPAR</v>
      </c>
      <c r="BH28" s="4" t="str">
        <v>UNLF</v>
      </c>
      <c r="BI28" s="4" t="str">
        <v>UNLF</v>
      </c>
      <c r="BJ28" s="4" t="str">
        <v>TPAR</v>
      </c>
      <c r="BK28" s="4" t="str">
        <v>LINK</v>
      </c>
      <c r="BL28" s="4" t="str">
        <v>SPRO</v>
      </c>
      <c r="BM28" s="4" t="str">
        <v>TPAR</v>
      </c>
      <c r="BN28" s="4" t="str">
        <v>SPRO</v>
      </c>
      <c r="BO28" s="4" t="str">
        <v>SPRO</v>
      </c>
      <c r="BP28" s="4" t="str">
        <v>SPRO</v>
      </c>
      <c r="BQ28" t="str">
        <f>VLOOKUP(A28,Misc!$A$3:$B$11,2,FALSE)</f>
        <v>HKD</v>
      </c>
      <c r="BR28">
        <f>INDEX(FX!$B$30:$AK$48,MATCH('Data (2)'!BQ28,FX!$A$30:$A$48,0),MATCH('Data (2)'!D28,Period,0))</f>
        <v>7.8494219555765268</v>
      </c>
      <c r="BS28">
        <f t="shared" si="1"/>
        <v>5.2413692253257675</v>
      </c>
      <c r="BT28">
        <f t="shared" si="2"/>
        <v>0</v>
      </c>
      <c r="BU28">
        <f t="shared" si="3"/>
        <v>3.3330474751200807</v>
      </c>
      <c r="BV28">
        <f t="shared" si="4"/>
        <v>0</v>
      </c>
      <c r="BW28">
        <f t="shared" si="5"/>
        <v>1.3773534750199028</v>
      </c>
      <c r="BX28">
        <f t="shared" si="6"/>
        <v>0</v>
      </c>
      <c r="BY28">
        <f t="shared" si="7"/>
        <v>0.97436072227219339</v>
      </c>
      <c r="BZ28">
        <f t="shared" si="8"/>
        <v>0</v>
      </c>
      <c r="CA28">
        <f t="shared" si="9"/>
        <v>5.0770027431001781</v>
      </c>
      <c r="CB28">
        <f t="shared" si="9"/>
        <v>2.2086636244141529</v>
      </c>
      <c r="CC28">
        <f t="shared" si="9"/>
        <v>0.8390351073687724</v>
      </c>
      <c r="CD28">
        <f t="shared" si="9"/>
        <v>0.42574713731108127</v>
      </c>
      <c r="CE28" s="4">
        <f t="shared" si="10"/>
        <v>0.63591159710999401</v>
      </c>
      <c r="CF28" s="4" t="str">
        <f t="shared" si="11"/>
        <v/>
      </c>
      <c r="CG28" s="4">
        <f t="shared" si="12"/>
        <v>0.29233328644293904</v>
      </c>
      <c r="CH28" s="4" t="str">
        <f t="shared" si="13"/>
        <v/>
      </c>
      <c r="CI28">
        <f>INDEX(FX!$B$114:$AK$132,MATCH('Data (2)'!BQ28,FX!$A$114:$A$132,0),MATCH('Data (2)'!D28,Period,0))</f>
        <v>7.845942700291646</v>
      </c>
    </row>
    <row r="29" spans="1:87" hidden="1" outlineLevel="1" x14ac:dyDescent="0.15">
      <c r="A29" t="s">
        <v>2</v>
      </c>
      <c r="B29" s="1">
        <f t="shared" si="14"/>
        <v>43800</v>
      </c>
      <c r="C29" t="s">
        <v>108</v>
      </c>
      <c r="D29" s="1">
        <v>43556</v>
      </c>
      <c r="E29">
        <v>40.575768243453453</v>
      </c>
      <c r="F29">
        <v>22.608332542454239</v>
      </c>
      <c r="G29">
        <v>8.8542764677563977</v>
      </c>
      <c r="H29">
        <v>5.1613385353057666</v>
      </c>
      <c r="I29">
        <v>63.735463479405922</v>
      </c>
      <c r="J29">
        <v>27.726541576859507</v>
      </c>
      <c r="K29">
        <v>10.53284831696018</v>
      </c>
      <c r="L29">
        <v>5.344620947845212</v>
      </c>
      <c r="M29">
        <v>31.021762351826293</v>
      </c>
      <c r="N29">
        <v>12.778328288263102</v>
      </c>
      <c r="O29">
        <v>4.1226314752612492</v>
      </c>
      <c r="P29">
        <v>1.9403694385852632</v>
      </c>
      <c r="Q29" t="str">
        <v>MaxFocus</v>
      </c>
      <c r="R29" t="str">
        <v>Noble Fortune</v>
      </c>
      <c r="S29" t="str">
        <v>FlexiGrowth Premier</v>
      </c>
      <c r="T29" t="str">
        <v>Regal Fortune</v>
      </c>
      <c r="U29" t="str">
        <v>Altitude II</v>
      </c>
      <c r="V29" t="str">
        <v>Crisis XDefender Supreme</v>
      </c>
      <c r="W29" t="str">
        <v>Wealth ICON Insurance Plan</v>
      </c>
      <c r="X29" t="str">
        <v>CANsurance</v>
      </c>
      <c r="Y29" t="str">
        <v>The One Medical Solution</v>
      </c>
      <c r="Z29" t="str">
        <v>Crisis Xdefender Light</v>
      </c>
      <c r="AA29">
        <v>35.021067910228943</v>
      </c>
      <c r="AB29">
        <v>2.5588612009872111</v>
      </c>
      <c r="AC29">
        <v>0.57431365609213192</v>
      </c>
      <c r="AD29">
        <v>0</v>
      </c>
      <c r="AE29">
        <v>1.2910404312048003</v>
      </c>
      <c r="AF29">
        <v>1.0061759091705424</v>
      </c>
      <c r="AG29">
        <v>0</v>
      </c>
      <c r="AH29">
        <v>7.1015160000000008E-2</v>
      </c>
      <c r="AI29">
        <v>3.227708E-2</v>
      </c>
      <c r="AJ29">
        <v>7.8869999999999999E-3</v>
      </c>
      <c r="AK29">
        <v>1.3129895769829147E-2</v>
      </c>
      <c r="AL29">
        <v>20.230171804681657</v>
      </c>
      <c r="AM29">
        <v>1.1781108372128095</v>
      </c>
      <c r="AN29">
        <v>0.27852331108158529</v>
      </c>
      <c r="AO29">
        <v>0</v>
      </c>
      <c r="AP29">
        <v>0.16352724851495698</v>
      </c>
      <c r="AQ29">
        <v>0.64209757630755548</v>
      </c>
      <c r="AR29">
        <v>0</v>
      </c>
      <c r="AS29">
        <v>6.2983910601330725E-2</v>
      </c>
      <c r="AT29">
        <v>3.4421973311093132E-2</v>
      </c>
      <c r="AU29">
        <v>7.9262909303247225E-3</v>
      </c>
      <c r="AV29">
        <v>1.0569589812924107E-2</v>
      </c>
      <c r="AW29" s="4">
        <v>0.24907265658539043</v>
      </c>
      <c r="AX29" s="4">
        <v>0.14091745904490344</v>
      </c>
      <c r="AY29" s="4">
        <v>7.6376529208601066E-2</v>
      </c>
      <c r="AZ29" s="4">
        <v>0.79948463043984153</v>
      </c>
      <c r="BA29" s="4">
        <v>7.9517336390464207E-3</v>
      </c>
      <c r="BB29" s="4">
        <v>0.65497795839563944</v>
      </c>
      <c r="BC29" s="4">
        <v>0.36600615962433425</v>
      </c>
      <c r="BD29" s="4">
        <v>0.9918617930918886</v>
      </c>
      <c r="BE29" s="4">
        <v>1</v>
      </c>
      <c r="BF29" s="4">
        <v>0.57375507074816645</v>
      </c>
      <c r="BG29" s="4" t="str">
        <v>TPAR</v>
      </c>
      <c r="BH29" s="4" t="str">
        <v>UNLF</v>
      </c>
      <c r="BI29" s="4" t="str">
        <v>UNLF</v>
      </c>
      <c r="BJ29" s="4" t="str">
        <v>TPAR</v>
      </c>
      <c r="BK29" s="4" t="str">
        <v>LINK</v>
      </c>
      <c r="BL29" s="4" t="str">
        <v>SPRO</v>
      </c>
      <c r="BM29" s="4" t="str">
        <v>TPAR</v>
      </c>
      <c r="BN29" s="4" t="str">
        <v>SPRO</v>
      </c>
      <c r="BO29" s="4" t="str">
        <v>SPRO</v>
      </c>
      <c r="BP29" s="4" t="str">
        <v>SPRO</v>
      </c>
      <c r="BQ29" t="str">
        <f>VLOOKUP(A29,Misc!$A$3:$B$11,2,FALSE)</f>
        <v>HKD</v>
      </c>
      <c r="BR29">
        <f>INDEX(FX!$B$30:$AK$48,MATCH('Data (2)'!BQ29,FX!$A$30:$A$48,0),MATCH('Data (2)'!D29,Period,0))</f>
        <v>7.8449625164060217</v>
      </c>
      <c r="BS29">
        <f t="shared" si="1"/>
        <v>5.1722067707268344</v>
      </c>
      <c r="BT29">
        <f t="shared" si="2"/>
        <v>0</v>
      </c>
      <c r="BU29">
        <f t="shared" si="3"/>
        <v>2.8818917228952796</v>
      </c>
      <c r="BV29">
        <f t="shared" si="4"/>
        <v>0</v>
      </c>
      <c r="BW29">
        <f t="shared" si="5"/>
        <v>1.1286575874951112</v>
      </c>
      <c r="BX29">
        <f t="shared" si="6"/>
        <v>0</v>
      </c>
      <c r="BY29">
        <f t="shared" si="7"/>
        <v>0.65791755212494096</v>
      </c>
      <c r="BZ29">
        <f t="shared" si="8"/>
        <v>0</v>
      </c>
      <c r="CA29">
        <f t="shared" si="9"/>
        <v>8.1233659120448038</v>
      </c>
      <c r="CB29">
        <f t="shared" si="9"/>
        <v>3.5338700059368096</v>
      </c>
      <c r="CC29">
        <f t="shared" si="9"/>
        <v>1.3424579708654587</v>
      </c>
      <c r="CD29">
        <f t="shared" si="9"/>
        <v>0.68119551110748544</v>
      </c>
      <c r="CE29" s="4">
        <f t="shared" si="10"/>
        <v>0.55718803416869123</v>
      </c>
      <c r="CF29" s="4" t="str">
        <f t="shared" si="11"/>
        <v/>
      </c>
      <c r="CG29" s="4">
        <f t="shared" si="12"/>
        <v>0.22829364021489573</v>
      </c>
      <c r="CH29" s="4" t="str">
        <f t="shared" si="13"/>
        <v/>
      </c>
      <c r="CI29">
        <f>INDEX(FX!$B$114:$AK$132,MATCH('Data (2)'!BQ29,FX!$A$114:$A$132,0),MATCH('Data (2)'!D29,Period,0))</f>
        <v>7.845942700291646</v>
      </c>
    </row>
    <row r="30" spans="1:87" hidden="1" outlineLevel="1" x14ac:dyDescent="0.15">
      <c r="A30" t="s">
        <v>2</v>
      </c>
      <c r="B30" s="1">
        <f t="shared" si="14"/>
        <v>43800</v>
      </c>
      <c r="C30" t="s">
        <v>108</v>
      </c>
      <c r="D30" s="1">
        <v>43586</v>
      </c>
      <c r="E30">
        <v>44.316364360575768</v>
      </c>
      <c r="F30">
        <v>22.657015216988224</v>
      </c>
      <c r="G30">
        <v>12.238193742433538</v>
      </c>
      <c r="H30">
        <v>6.4530930434354632</v>
      </c>
      <c r="I30">
        <v>63.735357878906228</v>
      </c>
      <c r="J30">
        <v>27.726536211372494</v>
      </c>
      <c r="K30">
        <v>10.532847140761348</v>
      </c>
      <c r="L30">
        <v>5.3446208880833774</v>
      </c>
      <c r="M30">
        <v>42.871221903108278</v>
      </c>
      <c r="N30">
        <v>18.31596167875453</v>
      </c>
      <c r="O30">
        <v>4.8173599346217966</v>
      </c>
      <c r="P30">
        <v>2.7129424537084832</v>
      </c>
      <c r="Q30" t="str">
        <v>MaxFocus</v>
      </c>
      <c r="R30" t="str">
        <v>Noble Fortune</v>
      </c>
      <c r="S30" t="str">
        <v>FlexiGrowth Premier</v>
      </c>
      <c r="T30" t="str">
        <v>Regal Fortune</v>
      </c>
      <c r="U30" t="str">
        <v>Altitude II</v>
      </c>
      <c r="V30" t="str">
        <v>Crisis XDefender Supreme</v>
      </c>
      <c r="W30" t="str">
        <v>Wealth ICON Insurance Plan</v>
      </c>
      <c r="X30" t="str">
        <v>CANsurance</v>
      </c>
      <c r="Y30" t="str">
        <v>The One Medical Solution</v>
      </c>
      <c r="Z30" t="str">
        <v>Crisis Xdefender Light</v>
      </c>
      <c r="AA30">
        <v>33.75394613901063</v>
      </c>
      <c r="AB30">
        <v>6.5868148299853537</v>
      </c>
      <c r="AC30">
        <v>1.01144582553178</v>
      </c>
      <c r="AD30">
        <v>0</v>
      </c>
      <c r="AE30">
        <v>1.3195883236080002</v>
      </c>
      <c r="AF30">
        <v>1.3381205807813996</v>
      </c>
      <c r="AG30">
        <v>5.4900816039999994E-2</v>
      </c>
      <c r="AH30">
        <v>8.0435489764400001E-2</v>
      </c>
      <c r="AI30">
        <v>0.13409335294344005</v>
      </c>
      <c r="AJ30">
        <v>0</v>
      </c>
      <c r="AK30">
        <v>3.701900291076754E-2</v>
      </c>
      <c r="AL30">
        <v>18.16480785030225</v>
      </c>
      <c r="AM30">
        <v>3.4023000856879637</v>
      </c>
      <c r="AN30">
        <v>0.35490640142305191</v>
      </c>
      <c r="AO30">
        <v>0</v>
      </c>
      <c r="AP30">
        <v>9.1102356098372791E-2</v>
      </c>
      <c r="AQ30">
        <v>0.23367594371540321</v>
      </c>
      <c r="AR30">
        <v>4.2166332779421591E-2</v>
      </c>
      <c r="AS30">
        <v>8.5586538474681673E-2</v>
      </c>
      <c r="AT30">
        <v>0.25367854876178192</v>
      </c>
      <c r="AU30">
        <v>0</v>
      </c>
      <c r="AV30">
        <v>2.8791159745296113E-2</v>
      </c>
      <c r="AW30" s="4">
        <v>0.24907265658539043</v>
      </c>
      <c r="AX30" s="4">
        <v>0.14091745904490344</v>
      </c>
      <c r="AY30" s="4">
        <v>7.6376529208601066E-2</v>
      </c>
      <c r="AZ30" s="4">
        <v>0.79948463043984153</v>
      </c>
      <c r="BA30" s="4">
        <v>7.9517336390464207E-3</v>
      </c>
      <c r="BB30" s="4">
        <v>0.65497795839563944</v>
      </c>
      <c r="BC30" s="4">
        <v>0.36600615962433425</v>
      </c>
      <c r="BD30" s="4">
        <v>0.9918617930918886</v>
      </c>
      <c r="BE30" s="4">
        <v>1</v>
      </c>
      <c r="BF30" s="4">
        <v>0.57375507074816645</v>
      </c>
      <c r="BG30" s="4" t="str">
        <v>TPAR</v>
      </c>
      <c r="BH30" s="4" t="str">
        <v>UNLF</v>
      </c>
      <c r="BI30" s="4" t="str">
        <v>UNLF</v>
      </c>
      <c r="BJ30" s="4" t="str">
        <v>TPAR</v>
      </c>
      <c r="BK30" s="4" t="str">
        <v>LINK</v>
      </c>
      <c r="BL30" s="4" t="str">
        <v>SPRO</v>
      </c>
      <c r="BM30" s="4" t="str">
        <v>TPAR</v>
      </c>
      <c r="BN30" s="4" t="str">
        <v>SPRO</v>
      </c>
      <c r="BO30" s="4" t="str">
        <v>SPRO</v>
      </c>
      <c r="BP30" s="4" t="str">
        <v>SPRO</v>
      </c>
      <c r="BQ30" t="str">
        <f>VLOOKUP(A30,Misc!$A$3:$B$11,2,FALSE)</f>
        <v>HKD</v>
      </c>
      <c r="BR30">
        <f>INDEX(FX!$B$30:$AK$48,MATCH('Data (2)'!BQ30,FX!$A$30:$A$48,0),MATCH('Data (2)'!D30,Period,0))</f>
        <v>7.8482368193252903</v>
      </c>
      <c r="BS30">
        <f t="shared" si="1"/>
        <v>5.6466650256338244</v>
      </c>
      <c r="BT30">
        <f t="shared" si="2"/>
        <v>0</v>
      </c>
      <c r="BU30">
        <f t="shared" si="3"/>
        <v>2.886892398710267</v>
      </c>
      <c r="BV30">
        <f t="shared" si="4"/>
        <v>0</v>
      </c>
      <c r="BW30">
        <f t="shared" si="5"/>
        <v>1.55935581764028</v>
      </c>
      <c r="BX30">
        <f t="shared" si="6"/>
        <v>0</v>
      </c>
      <c r="BY30">
        <f t="shared" si="7"/>
        <v>0.82223475055512318</v>
      </c>
      <c r="BZ30">
        <f t="shared" si="8"/>
        <v>0</v>
      </c>
      <c r="CA30">
        <f t="shared" si="9"/>
        <v>8.1233524527953893</v>
      </c>
      <c r="CB30">
        <f t="shared" si="9"/>
        <v>3.5338693220818267</v>
      </c>
      <c r="CC30">
        <f t="shared" si="9"/>
        <v>1.3424578209537301</v>
      </c>
      <c r="CD30">
        <f t="shared" si="9"/>
        <v>0.681195503490576</v>
      </c>
      <c r="CE30" s="4">
        <f t="shared" si="10"/>
        <v>0.5112561814105876</v>
      </c>
      <c r="CF30" s="4" t="str">
        <f t="shared" si="11"/>
        <v/>
      </c>
      <c r="CG30" s="4">
        <f t="shared" si="12"/>
        <v>0.28481655600411726</v>
      </c>
      <c r="CH30" s="4" t="str">
        <f t="shared" si="13"/>
        <v/>
      </c>
      <c r="CI30">
        <f>INDEX(FX!$B$114:$AK$132,MATCH('Data (2)'!BQ30,FX!$A$114:$A$132,0),MATCH('Data (2)'!D30,Period,0))</f>
        <v>7.845942700291646</v>
      </c>
    </row>
    <row r="31" spans="1:87" hidden="1" outlineLevel="1" x14ac:dyDescent="0.15">
      <c r="A31" t="s">
        <v>2</v>
      </c>
      <c r="B31" s="1">
        <f t="shared" si="14"/>
        <v>43800</v>
      </c>
      <c r="C31" t="s">
        <v>108</v>
      </c>
      <c r="D31" s="1">
        <v>43617</v>
      </c>
      <c r="E31">
        <v>55.085823661857319</v>
      </c>
      <c r="F31">
        <v>37.999231777368067</v>
      </c>
      <c r="G31">
        <v>12.085368009074571</v>
      </c>
      <c r="H31">
        <v>8.8722627171229522</v>
      </c>
      <c r="I31">
        <v>71.700750600445758</v>
      </c>
      <c r="J31">
        <v>31.19227565132255</v>
      </c>
      <c r="K31">
        <v>11.849436025186142</v>
      </c>
      <c r="L31">
        <v>6.0126976349206407</v>
      </c>
      <c r="M31">
        <v>38.602088803338312</v>
      </c>
      <c r="N31">
        <v>13.155664906053195</v>
      </c>
      <c r="O31">
        <v>6.1848718995322303</v>
      </c>
      <c r="P31">
        <v>2.91100114088364</v>
      </c>
      <c r="Q31" t="str">
        <v>MaxFocus</v>
      </c>
      <c r="R31" t="str">
        <v>Noble Fortune</v>
      </c>
      <c r="S31" t="str">
        <v>FlexiGrowth Premier</v>
      </c>
      <c r="T31" t="str">
        <v>Regal Fortune</v>
      </c>
      <c r="U31" t="str">
        <v>Altitude II</v>
      </c>
      <c r="V31" t="str">
        <v>Crisis XDefender Supreme</v>
      </c>
      <c r="W31" t="str">
        <v>Wealth ICON Insurance Plan</v>
      </c>
      <c r="X31" t="str">
        <v>CANsurance</v>
      </c>
      <c r="Y31" t="str">
        <v>The One Medical Solution</v>
      </c>
      <c r="Z31" t="str">
        <v>Crisis Xdefender Light</v>
      </c>
      <c r="AA31">
        <v>43.23602967388608</v>
      </c>
      <c r="AB31">
        <v>5.3000244623991355</v>
      </c>
      <c r="AC31">
        <v>3.0602715278500003</v>
      </c>
      <c r="AD31">
        <v>0.95657845611727499</v>
      </c>
      <c r="AE31">
        <v>1.1684072264976</v>
      </c>
      <c r="AF31">
        <v>1.0342063624754203</v>
      </c>
      <c r="AG31">
        <v>0.121038927895</v>
      </c>
      <c r="AH31">
        <v>4.0571880000000005E-2</v>
      </c>
      <c r="AI31">
        <v>8.7794089397109407E-2</v>
      </c>
      <c r="AJ31">
        <v>4.55008756846575E-2</v>
      </c>
      <c r="AK31">
        <v>3.5400179655034947E-2</v>
      </c>
      <c r="AL31">
        <v>32.45814697288607</v>
      </c>
      <c r="AM31">
        <v>2.4557380549349506</v>
      </c>
      <c r="AN31">
        <v>1.0753783458237083</v>
      </c>
      <c r="AO31">
        <v>1.103930912358259</v>
      </c>
      <c r="AP31">
        <v>0.120076379625032</v>
      </c>
      <c r="AQ31">
        <v>0.42725288725337118</v>
      </c>
      <c r="AR31">
        <v>5.9267284295810456E-2</v>
      </c>
      <c r="AS31">
        <v>4.4456388763823601E-2</v>
      </c>
      <c r="AT31">
        <v>0.1546958075231348</v>
      </c>
      <c r="AU31">
        <v>5.280912164886821E-2</v>
      </c>
      <c r="AV31">
        <v>4.7479622255032439E-2</v>
      </c>
      <c r="AW31" s="4">
        <v>0.24907265658539043</v>
      </c>
      <c r="AX31" s="4">
        <v>0.14091745904490344</v>
      </c>
      <c r="AY31" s="4">
        <v>7.6376529208601066E-2</v>
      </c>
      <c r="AZ31" s="4">
        <v>0.79948463043984153</v>
      </c>
      <c r="BA31" s="4">
        <v>7.9517336390464207E-3</v>
      </c>
      <c r="BB31" s="4">
        <v>0.65497795839563944</v>
      </c>
      <c r="BC31" s="4">
        <v>0.36600615962433425</v>
      </c>
      <c r="BD31" s="4">
        <v>0.9918617930918886</v>
      </c>
      <c r="BE31" s="4">
        <v>1</v>
      </c>
      <c r="BF31" s="4">
        <v>0.57375507074816645</v>
      </c>
      <c r="BG31" s="4" t="str">
        <v>TPAR</v>
      </c>
      <c r="BH31" s="4" t="str">
        <v>UNLF</v>
      </c>
      <c r="BI31" s="4" t="str">
        <v>UNLF</v>
      </c>
      <c r="BJ31" s="4" t="str">
        <v>TPAR</v>
      </c>
      <c r="BK31" s="4" t="str">
        <v>LINK</v>
      </c>
      <c r="BL31" s="4" t="str">
        <v>SPRO</v>
      </c>
      <c r="BM31" s="4" t="str">
        <v>TPAR</v>
      </c>
      <c r="BN31" s="4" t="str">
        <v>SPRO</v>
      </c>
      <c r="BO31" s="4" t="str">
        <v>SPRO</v>
      </c>
      <c r="BP31" s="4" t="str">
        <v>SPRO</v>
      </c>
      <c r="BQ31" t="str">
        <f>VLOOKUP(A31,Misc!$A$3:$B$11,2,FALSE)</f>
        <v>HKD</v>
      </c>
      <c r="BR31">
        <f>INDEX(FX!$B$30:$AK$48,MATCH('Data (2)'!BQ31,FX!$A$30:$A$48,0),MATCH('Data (2)'!D31,Period,0))</f>
        <v>7.8260576974161911</v>
      </c>
      <c r="BS31">
        <f t="shared" si="1"/>
        <v>7.0387704501647308</v>
      </c>
      <c r="BT31">
        <f t="shared" si="2"/>
        <v>0</v>
      </c>
      <c r="BU31">
        <f t="shared" si="3"/>
        <v>4.8554755467639454</v>
      </c>
      <c r="BV31">
        <f t="shared" si="4"/>
        <v>0</v>
      </c>
      <c r="BW31">
        <f t="shared" si="5"/>
        <v>1.5442472412469705</v>
      </c>
      <c r="BX31">
        <f t="shared" si="6"/>
        <v>0</v>
      </c>
      <c r="BY31">
        <f t="shared" si="7"/>
        <v>1.1336822523110417</v>
      </c>
      <c r="BZ31">
        <f t="shared" si="8"/>
        <v>0</v>
      </c>
      <c r="CA31">
        <f t="shared" si="9"/>
        <v>9.1385768848121369</v>
      </c>
      <c r="CB31">
        <f t="shared" si="9"/>
        <v>3.9755930986040831</v>
      </c>
      <c r="CC31">
        <f t="shared" si="9"/>
        <v>1.5102628808066212</v>
      </c>
      <c r="CD31">
        <f t="shared" si="9"/>
        <v>0.76634483128421771</v>
      </c>
      <c r="CE31" s="4">
        <f t="shared" si="10"/>
        <v>0.68981870926765498</v>
      </c>
      <c r="CF31" s="4" t="str">
        <f t="shared" si="11"/>
        <v/>
      </c>
      <c r="CG31" s="4">
        <f t="shared" si="12"/>
        <v>0.23348531804811845</v>
      </c>
      <c r="CH31" s="4" t="str">
        <f t="shared" si="13"/>
        <v/>
      </c>
      <c r="CI31">
        <f>INDEX(FX!$B$114:$AK$132,MATCH('Data (2)'!BQ31,FX!$A$114:$A$132,0),MATCH('Data (2)'!D31,Period,0))</f>
        <v>7.845942700291646</v>
      </c>
    </row>
    <row r="32" spans="1:87" hidden="1" outlineLevel="1" x14ac:dyDescent="0.15">
      <c r="A32" t="s">
        <v>2</v>
      </c>
      <c r="B32" s="1">
        <f t="shared" si="14"/>
        <v>43800</v>
      </c>
      <c r="C32" t="s">
        <v>108</v>
      </c>
      <c r="D32" s="1">
        <v>43647</v>
      </c>
      <c r="E32">
        <v>40.59630727273592</v>
      </c>
      <c r="F32">
        <v>20.594818766442753</v>
      </c>
      <c r="G32">
        <v>9.538748333496935</v>
      </c>
      <c r="H32">
        <v>5.0499871313879883</v>
      </c>
      <c r="I32">
        <v>58.422138846394802</v>
      </c>
      <c r="J32">
        <v>25.41589299723428</v>
      </c>
      <c r="K32">
        <v>9.655088279742527</v>
      </c>
      <c r="L32">
        <v>4.8992347166317831</v>
      </c>
      <c r="M32">
        <v>33.689758687535381</v>
      </c>
      <c r="N32">
        <v>16.125717506429275</v>
      </c>
      <c r="O32">
        <v>5.3885367843066563</v>
      </c>
      <c r="P32">
        <v>3.0017389271525081</v>
      </c>
      <c r="Q32" t="str">
        <v>MaxFocus</v>
      </c>
      <c r="R32" t="str">
        <v>Noble Fortune</v>
      </c>
      <c r="S32" t="str">
        <v>FlexiGrowth Premier</v>
      </c>
      <c r="T32" t="str">
        <v>Regal Fortune</v>
      </c>
      <c r="U32" t="str">
        <v>Altitude II</v>
      </c>
      <c r="V32" t="str">
        <v>Crisis XDefender Supreme</v>
      </c>
      <c r="W32" t="str">
        <v>Wealth ICON Insurance Plan</v>
      </c>
      <c r="X32" t="str">
        <v>CANsurance</v>
      </c>
      <c r="Y32" t="str">
        <v>The One Medical Solution</v>
      </c>
      <c r="Z32" t="str">
        <v>Crisis Xdefender Light</v>
      </c>
      <c r="AA32">
        <v>29.125829884723959</v>
      </c>
      <c r="AB32">
        <v>8.4967461714282688</v>
      </c>
      <c r="AC32">
        <v>1.24721598454905</v>
      </c>
      <c r="AD32">
        <v>0</v>
      </c>
      <c r="AE32">
        <v>0.44824494483119992</v>
      </c>
      <c r="AF32">
        <v>1.0289458039292134</v>
      </c>
      <c r="AG32">
        <v>0</v>
      </c>
      <c r="AH32">
        <v>3.6540079543889999E-2</v>
      </c>
      <c r="AI32">
        <v>9.836206915084561E-2</v>
      </c>
      <c r="AJ32">
        <v>4.288910689099E-2</v>
      </c>
      <c r="AK32">
        <v>7.1533227688505008E-2</v>
      </c>
      <c r="AL32">
        <v>14.11513733636156</v>
      </c>
      <c r="AM32">
        <v>5.1674584082319122</v>
      </c>
      <c r="AN32">
        <v>0.3676796958122503</v>
      </c>
      <c r="AO32">
        <v>0</v>
      </c>
      <c r="AP32">
        <v>5.7925473751977839E-2</v>
      </c>
      <c r="AQ32">
        <v>0.54153384675887517</v>
      </c>
      <c r="AR32">
        <v>0</v>
      </c>
      <c r="AS32">
        <v>3.6320578818521645E-2</v>
      </c>
      <c r="AT32">
        <v>0.15950672134026175</v>
      </c>
      <c r="AU32">
        <v>5.0688663652674576E-2</v>
      </c>
      <c r="AV32">
        <v>9.8568041714720778E-2</v>
      </c>
      <c r="AW32" s="4">
        <v>0.24907265658539043</v>
      </c>
      <c r="AX32" s="4">
        <v>0.14091745904490344</v>
      </c>
      <c r="AY32" s="4">
        <v>7.6376529208601066E-2</v>
      </c>
      <c r="AZ32" s="4">
        <v>0.79948463043984153</v>
      </c>
      <c r="BA32" s="4">
        <v>7.9517336390464207E-3</v>
      </c>
      <c r="BB32" s="4">
        <v>0.65497795839563944</v>
      </c>
      <c r="BC32" s="4">
        <v>0.36600615962433425</v>
      </c>
      <c r="BD32" s="4">
        <v>0.9918617930918886</v>
      </c>
      <c r="BE32" s="4">
        <v>1</v>
      </c>
      <c r="BF32" s="4">
        <v>0.57375507074816645</v>
      </c>
      <c r="BG32" s="4" t="str">
        <v>TPAR</v>
      </c>
      <c r="BH32" s="4" t="str">
        <v>UNLF</v>
      </c>
      <c r="BI32" s="4" t="str">
        <v>UNLF</v>
      </c>
      <c r="BJ32" s="4" t="str">
        <v>TPAR</v>
      </c>
      <c r="BK32" s="4" t="str">
        <v>LINK</v>
      </c>
      <c r="BL32" s="4" t="str">
        <v>SPRO</v>
      </c>
      <c r="BM32" s="4" t="str">
        <v>TPAR</v>
      </c>
      <c r="BN32" s="4" t="str">
        <v>SPRO</v>
      </c>
      <c r="BO32" s="4" t="str">
        <v>SPRO</v>
      </c>
      <c r="BP32" s="4" t="str">
        <v>SPRO</v>
      </c>
      <c r="BQ32" t="str">
        <f>VLOOKUP(A32,Misc!$A$3:$B$11,2,FALSE)</f>
        <v>HKD</v>
      </c>
      <c r="BR32">
        <f>INDEX(FX!$B$30:$AK$48,MATCH('Data (2)'!BQ32,FX!$A$30:$A$48,0),MATCH('Data (2)'!D32,Period,0))</f>
        <v>7.8119935044550282</v>
      </c>
      <c r="BS32">
        <f t="shared" si="1"/>
        <v>5.1966642380827164</v>
      </c>
      <c r="BT32">
        <f t="shared" si="2"/>
        <v>0</v>
      </c>
      <c r="BU32">
        <f t="shared" si="3"/>
        <v>2.6363077177032888</v>
      </c>
      <c r="BV32">
        <f t="shared" si="4"/>
        <v>0</v>
      </c>
      <c r="BW32">
        <f t="shared" si="5"/>
        <v>1.2210389483884199</v>
      </c>
      <c r="BX32">
        <f t="shared" si="6"/>
        <v>0</v>
      </c>
      <c r="BY32">
        <f t="shared" si="7"/>
        <v>0.64644026246413011</v>
      </c>
      <c r="BZ32">
        <f t="shared" si="8"/>
        <v>0</v>
      </c>
      <c r="CA32">
        <f t="shared" si="9"/>
        <v>7.4461592542886095</v>
      </c>
      <c r="CB32">
        <f t="shared" si="9"/>
        <v>3.2393676538434995</v>
      </c>
      <c r="CC32">
        <f t="shared" si="9"/>
        <v>1.2305835829496476</v>
      </c>
      <c r="CD32">
        <f t="shared" si="9"/>
        <v>0.62442907165886785</v>
      </c>
      <c r="CE32" s="4">
        <f t="shared" si="10"/>
        <v>0.50730768757073696</v>
      </c>
      <c r="CF32" s="4" t="str">
        <f t="shared" si="11"/>
        <v/>
      </c>
      <c r="CG32" s="4">
        <f t="shared" si="12"/>
        <v>0.24520667982844546</v>
      </c>
      <c r="CH32" s="4" t="str">
        <f t="shared" si="13"/>
        <v/>
      </c>
      <c r="CI32">
        <f>INDEX(FX!$B$114:$AK$132,MATCH('Data (2)'!BQ32,FX!$A$114:$A$132,0),MATCH('Data (2)'!D32,Period,0))</f>
        <v>7.845942700291646</v>
      </c>
    </row>
    <row r="33" spans="1:87" hidden="1" outlineLevel="1" x14ac:dyDescent="0.15">
      <c r="A33" t="s">
        <v>2</v>
      </c>
      <c r="B33" s="1">
        <f t="shared" si="14"/>
        <v>43800</v>
      </c>
      <c r="C33" t="s">
        <v>108</v>
      </c>
      <c r="D33" s="1">
        <v>43678</v>
      </c>
      <c r="E33">
        <v>28.563899283589652</v>
      </c>
      <c r="F33">
        <v>11.264204334251216</v>
      </c>
      <c r="G33">
        <v>6.9214195607289959</v>
      </c>
      <c r="H33">
        <v>3.4056025949909041</v>
      </c>
      <c r="I33">
        <v>58.422138846394915</v>
      </c>
      <c r="J33">
        <v>25.415892997234295</v>
      </c>
      <c r="K33">
        <v>9.655088279742527</v>
      </c>
      <c r="L33">
        <v>4.8992347166317831</v>
      </c>
      <c r="M33">
        <v>28.874242093625423</v>
      </c>
      <c r="N33">
        <v>15.221919706664364</v>
      </c>
      <c r="O33">
        <v>6.6547069876450333</v>
      </c>
      <c r="P33">
        <v>3.8142557013944498</v>
      </c>
      <c r="Q33" t="str">
        <v>MaxFocus</v>
      </c>
      <c r="R33" t="str">
        <v>Noble Fortune</v>
      </c>
      <c r="S33" t="str">
        <v>FlexiGrowth Premier</v>
      </c>
      <c r="T33" t="str">
        <v>Regal Fortune</v>
      </c>
      <c r="U33" t="str">
        <v>Altitude II</v>
      </c>
      <c r="V33" t="str">
        <v>Crisis XDefender Supreme</v>
      </c>
      <c r="W33" t="str">
        <v>Wealth ICON Insurance Plan</v>
      </c>
      <c r="X33" t="str">
        <v>CANsurance</v>
      </c>
      <c r="Y33" t="str">
        <v>The One Medical Solution</v>
      </c>
      <c r="Z33" t="str">
        <v>Crisis Xdefender Light</v>
      </c>
      <c r="AA33">
        <v>22.27429919455118</v>
      </c>
      <c r="AB33">
        <v>3.886592795007024</v>
      </c>
      <c r="AC33">
        <v>0.53310459475924799</v>
      </c>
      <c r="AD33">
        <v>0</v>
      </c>
      <c r="AE33">
        <v>1.0734400686659999</v>
      </c>
      <c r="AF33">
        <v>0.41099987932477489</v>
      </c>
      <c r="AG33">
        <v>7.0381057035376005E-2</v>
      </c>
      <c r="AH33">
        <v>0.1028209707516865</v>
      </c>
      <c r="AI33">
        <v>6.2491988816669994E-2</v>
      </c>
      <c r="AJ33">
        <v>0</v>
      </c>
      <c r="AK33">
        <v>0.14976873467769636</v>
      </c>
      <c r="AL33">
        <v>11.048529412218597</v>
      </c>
      <c r="AM33">
        <v>-0.51290798722056052</v>
      </c>
      <c r="AN33">
        <v>7.2671899168318288E-2</v>
      </c>
      <c r="AO33">
        <v>0</v>
      </c>
      <c r="AP33">
        <v>2.4155864230183597E-2</v>
      </c>
      <c r="AQ33">
        <v>0.25674715309896823</v>
      </c>
      <c r="AR33">
        <v>5.4015076005698069E-2</v>
      </c>
      <c r="AS33">
        <v>8.1625719089915783E-2</v>
      </c>
      <c r="AT33">
        <v>9.0194447373052655E-2</v>
      </c>
      <c r="AU33">
        <v>0</v>
      </c>
      <c r="AV33">
        <v>0.14917275028704324</v>
      </c>
      <c r="AW33" s="4">
        <v>0.24907265658539043</v>
      </c>
      <c r="AX33" s="4">
        <v>0.14091745904490344</v>
      </c>
      <c r="AY33" s="4">
        <v>7.6376529208601066E-2</v>
      </c>
      <c r="AZ33" s="4">
        <v>0.79948463043984153</v>
      </c>
      <c r="BA33" s="4">
        <v>7.9517336390464207E-3</v>
      </c>
      <c r="BB33" s="4">
        <v>0.65497795839563944</v>
      </c>
      <c r="BC33" s="4">
        <v>0.36600615962433425</v>
      </c>
      <c r="BD33" s="4">
        <v>0.9918617930918886</v>
      </c>
      <c r="BE33" s="4">
        <v>1</v>
      </c>
      <c r="BF33" s="4">
        <v>0.57375507074816645</v>
      </c>
      <c r="BG33" s="4" t="str">
        <v>TPAR</v>
      </c>
      <c r="BH33" s="4" t="str">
        <v>UNLF</v>
      </c>
      <c r="BI33" s="4" t="str">
        <v>UNLF</v>
      </c>
      <c r="BJ33" s="4" t="str">
        <v>TPAR</v>
      </c>
      <c r="BK33" s="4" t="str">
        <v>LINK</v>
      </c>
      <c r="BL33" s="4" t="str">
        <v>SPRO</v>
      </c>
      <c r="BM33" s="4" t="str">
        <v>TPAR</v>
      </c>
      <c r="BN33" s="4" t="str">
        <v>SPRO</v>
      </c>
      <c r="BO33" s="4" t="str">
        <v>SPRO</v>
      </c>
      <c r="BP33" s="4" t="str">
        <v>SPRO</v>
      </c>
      <c r="BQ33" t="str">
        <f>VLOOKUP(A33,Misc!$A$3:$B$11,2,FALSE)</f>
        <v>HKD</v>
      </c>
      <c r="BR33">
        <f>INDEX(FX!$B$30:$AK$48,MATCH('Data (2)'!BQ33,FX!$A$30:$A$48,0),MATCH('Data (2)'!D33,Period,0))</f>
        <v>7.841198315201181</v>
      </c>
      <c r="BS33">
        <f t="shared" si="1"/>
        <v>3.6427977122087096</v>
      </c>
      <c r="BT33">
        <f t="shared" si="2"/>
        <v>0</v>
      </c>
      <c r="BU33">
        <f t="shared" si="3"/>
        <v>1.4365411868762576</v>
      </c>
      <c r="BV33">
        <f t="shared" si="4"/>
        <v>0</v>
      </c>
      <c r="BW33">
        <f t="shared" si="5"/>
        <v>0.88269921031214393</v>
      </c>
      <c r="BX33">
        <f t="shared" si="6"/>
        <v>0</v>
      </c>
      <c r="BY33">
        <f t="shared" si="7"/>
        <v>0.43432170161908817</v>
      </c>
      <c r="BZ33">
        <f t="shared" si="8"/>
        <v>0</v>
      </c>
      <c r="CA33">
        <f t="shared" si="9"/>
        <v>7.4461592542886237</v>
      </c>
      <c r="CB33">
        <f t="shared" si="9"/>
        <v>3.2393676538435012</v>
      </c>
      <c r="CC33">
        <f t="shared" si="9"/>
        <v>1.2305835829496476</v>
      </c>
      <c r="CD33">
        <f t="shared" si="9"/>
        <v>0.62442907165886785</v>
      </c>
      <c r="CE33" s="4">
        <f t="shared" si="10"/>
        <v>0.39435107309465467</v>
      </c>
      <c r="CF33" s="4" t="str">
        <f t="shared" si="11"/>
        <v/>
      </c>
      <c r="CG33" s="4">
        <f t="shared" si="12"/>
        <v>0.30233849581682776</v>
      </c>
      <c r="CH33" s="4" t="str">
        <f t="shared" si="13"/>
        <v/>
      </c>
      <c r="CI33">
        <f>INDEX(FX!$B$114:$AK$132,MATCH('Data (2)'!BQ33,FX!$A$114:$A$132,0),MATCH('Data (2)'!D33,Period,0))</f>
        <v>7.845942700291646</v>
      </c>
    </row>
    <row r="34" spans="1:87" hidden="1" outlineLevel="1" x14ac:dyDescent="0.15">
      <c r="A34" t="s">
        <v>2</v>
      </c>
      <c r="B34" s="1">
        <f t="shared" si="14"/>
        <v>43800</v>
      </c>
      <c r="C34" t="s">
        <v>108</v>
      </c>
      <c r="D34" s="1">
        <v>43709</v>
      </c>
      <c r="E34">
        <v>22.541705432943463</v>
      </c>
      <c r="F34">
        <v>11.155537628146137</v>
      </c>
      <c r="G34">
        <v>5.207951139085842</v>
      </c>
      <c r="H34">
        <v>2.9809026208951428</v>
      </c>
      <c r="I34">
        <v>65.729663269405094</v>
      </c>
      <c r="J34">
        <v>28.593121325123107</v>
      </c>
      <c r="K34">
        <v>10.862027299846979</v>
      </c>
      <c r="L34">
        <v>5.5116417483482314</v>
      </c>
      <c r="M34">
        <v>32.99211247656028</v>
      </c>
      <c r="N34">
        <v>16.721868094160886</v>
      </c>
      <c r="O34">
        <v>8.7815696834191836</v>
      </c>
      <c r="P34">
        <v>5.1978260532981189</v>
      </c>
      <c r="Q34" t="str">
        <v>MaxFocus</v>
      </c>
      <c r="R34" t="str">
        <v>Noble Fortune</v>
      </c>
      <c r="S34" t="str">
        <v>FlexiGrowth Premier</v>
      </c>
      <c r="T34" t="str">
        <v>Regal Fortune</v>
      </c>
      <c r="U34" t="str">
        <v>Altitude II</v>
      </c>
      <c r="V34" t="str">
        <v>Crisis XDefender Supreme</v>
      </c>
      <c r="W34" t="str">
        <v>Wealth ICON Insurance Plan</v>
      </c>
      <c r="X34" t="str">
        <v>CANsurance</v>
      </c>
      <c r="Y34" t="str">
        <v>The One Medical Solution</v>
      </c>
      <c r="Z34" t="str">
        <v>Crisis Xdefender Light</v>
      </c>
      <c r="AA34">
        <v>13.499910164285142</v>
      </c>
      <c r="AB34">
        <v>4.9550906593909643</v>
      </c>
      <c r="AC34">
        <v>1.3704564278895441</v>
      </c>
      <c r="AD34">
        <v>0.14452742035095001</v>
      </c>
      <c r="AE34">
        <v>1.0385466948924</v>
      </c>
      <c r="AF34">
        <v>1.237949345679046</v>
      </c>
      <c r="AG34">
        <v>0</v>
      </c>
      <c r="AH34">
        <v>9.3262973506890001E-2</v>
      </c>
      <c r="AI34">
        <v>6.1030205861310007E-2</v>
      </c>
      <c r="AJ34">
        <v>2.8389488293119998E-2</v>
      </c>
      <c r="AK34">
        <v>0.11254205279410101</v>
      </c>
      <c r="AL34">
        <v>6.6193950466466855</v>
      </c>
      <c r="AM34">
        <v>2.6462853244681144</v>
      </c>
      <c r="AN34">
        <v>0.35657913547042275</v>
      </c>
      <c r="AO34">
        <v>0.11721816333153265</v>
      </c>
      <c r="AP34">
        <v>7.6511564930746914E-2</v>
      </c>
      <c r="AQ34">
        <v>0.99048496890122384</v>
      </c>
      <c r="AR34">
        <v>0</v>
      </c>
      <c r="AS34">
        <v>0.12104397464098583</v>
      </c>
      <c r="AT34">
        <v>7.674705651942372E-2</v>
      </c>
      <c r="AU34">
        <v>2.8160352066135739E-2</v>
      </c>
      <c r="AV34">
        <v>0.12311204117086483</v>
      </c>
      <c r="AW34" s="4">
        <v>0.24907265658539043</v>
      </c>
      <c r="AX34" s="4">
        <v>0.14091745904490344</v>
      </c>
      <c r="AY34" s="4">
        <v>7.6376529208601066E-2</v>
      </c>
      <c r="AZ34" s="4">
        <v>0.79948463043984153</v>
      </c>
      <c r="BA34" s="4">
        <v>7.9517336390464207E-3</v>
      </c>
      <c r="BB34" s="4">
        <v>0.65497795839563944</v>
      </c>
      <c r="BC34" s="4">
        <v>0.36600615962433425</v>
      </c>
      <c r="BD34" s="4">
        <v>0.9918617930918886</v>
      </c>
      <c r="BE34" s="4">
        <v>1</v>
      </c>
      <c r="BF34" s="4">
        <v>0.57375507074816645</v>
      </c>
      <c r="BG34" s="4" t="str">
        <v>TPAR</v>
      </c>
      <c r="BH34" s="4" t="str">
        <v>UNLF</v>
      </c>
      <c r="BI34" s="4" t="str">
        <v>UNLF</v>
      </c>
      <c r="BJ34" s="4" t="str">
        <v>TPAR</v>
      </c>
      <c r="BK34" s="4" t="str">
        <v>LINK</v>
      </c>
      <c r="BL34" s="4" t="str">
        <v>SPRO</v>
      </c>
      <c r="BM34" s="4" t="str">
        <v>TPAR</v>
      </c>
      <c r="BN34" s="4" t="str">
        <v>SPRO</v>
      </c>
      <c r="BO34" s="4" t="str">
        <v>SPRO</v>
      </c>
      <c r="BP34" s="4" t="str">
        <v>SPRO</v>
      </c>
      <c r="BQ34" t="str">
        <f>VLOOKUP(A34,Misc!$A$3:$B$11,2,FALSE)</f>
        <v>HKD</v>
      </c>
      <c r="BR34">
        <f>INDEX(FX!$B$30:$AK$48,MATCH('Data (2)'!BQ34,FX!$A$30:$A$48,0),MATCH('Data (2)'!D34,Period,0))</f>
        <v>7.8357985477016818</v>
      </c>
      <c r="BS34">
        <f t="shared" si="1"/>
        <v>2.8767591836003965</v>
      </c>
      <c r="BT34">
        <f t="shared" si="2"/>
        <v>0</v>
      </c>
      <c r="BU34">
        <f t="shared" si="3"/>
        <v>1.4236631480805702</v>
      </c>
      <c r="BV34">
        <f t="shared" si="4"/>
        <v>0</v>
      </c>
      <c r="BW34">
        <f t="shared" si="5"/>
        <v>0.66463565996261942</v>
      </c>
      <c r="BX34">
        <f t="shared" si="6"/>
        <v>0</v>
      </c>
      <c r="BY34">
        <f t="shared" si="7"/>
        <v>0.38042103848745212</v>
      </c>
      <c r="BZ34">
        <f t="shared" si="8"/>
        <v>0</v>
      </c>
      <c r="CA34">
        <f t="shared" si="9"/>
        <v>8.377535470270745</v>
      </c>
      <c r="CB34">
        <f t="shared" si="9"/>
        <v>3.6443194167171598</v>
      </c>
      <c r="CC34">
        <f t="shared" si="9"/>
        <v>1.3844132840076975</v>
      </c>
      <c r="CD34">
        <f t="shared" si="9"/>
        <v>0.70248304874102063</v>
      </c>
      <c r="CE34" s="4">
        <f t="shared" si="10"/>
        <v>0.49488436717139117</v>
      </c>
      <c r="CF34" s="4" t="str">
        <f t="shared" si="11"/>
        <v/>
      </c>
      <c r="CG34" s="4">
        <f t="shared" si="12"/>
        <v>0.26721281575655614</v>
      </c>
      <c r="CH34" s="4" t="str">
        <f t="shared" si="13"/>
        <v/>
      </c>
      <c r="CI34">
        <f>INDEX(FX!$B$114:$AK$132,MATCH('Data (2)'!BQ34,FX!$A$114:$A$132,0),MATCH('Data (2)'!D34,Period,0))</f>
        <v>7.845942700291646</v>
      </c>
    </row>
    <row r="35" spans="1:87" hidden="1" outlineLevel="1" x14ac:dyDescent="0.15">
      <c r="A35" t="s">
        <v>2</v>
      </c>
      <c r="B35" s="1">
        <f t="shared" si="14"/>
        <v>43800</v>
      </c>
      <c r="C35" t="s">
        <v>108</v>
      </c>
      <c r="D35" s="1">
        <v>43739</v>
      </c>
      <c r="E35">
        <v>32.713986977496312</v>
      </c>
      <c r="F35">
        <v>12.766632065684171</v>
      </c>
      <c r="G35">
        <v>8.0688856941042673</v>
      </c>
      <c r="H35">
        <v>3.3840049264119632</v>
      </c>
      <c r="I35">
        <v>60.856870085445905</v>
      </c>
      <c r="J35">
        <v>26.474912696257661</v>
      </c>
      <c r="K35">
        <v>10.05738892042821</v>
      </c>
      <c r="L35">
        <v>5.1033697655620465</v>
      </c>
      <c r="M35">
        <v>50.444468908258806</v>
      </c>
      <c r="N35">
        <v>24.375692211247195</v>
      </c>
      <c r="O35">
        <v>12.977275767040171</v>
      </c>
      <c r="P35">
        <v>6.8995966480985738</v>
      </c>
      <c r="Q35" t="str">
        <v>MaxFocus</v>
      </c>
      <c r="R35" t="str">
        <v>Noble Fortune</v>
      </c>
      <c r="S35" t="str">
        <v>FlexiGrowth Premier</v>
      </c>
      <c r="T35" t="str">
        <v>Regal Fortune</v>
      </c>
      <c r="U35" t="str">
        <v>Altitude II</v>
      </c>
      <c r="V35" t="str">
        <v>Crisis XDefender Supreme</v>
      </c>
      <c r="W35" t="str">
        <v>Wealth ICON Insurance Plan</v>
      </c>
      <c r="X35" t="str">
        <v>CANsurance</v>
      </c>
      <c r="Y35" t="str">
        <v>The One Medical Solution</v>
      </c>
      <c r="Z35" t="str">
        <v>Crisis Xdefender Light</v>
      </c>
      <c r="AA35">
        <v>23.252787512575324</v>
      </c>
      <c r="AB35">
        <v>7.833030963925423</v>
      </c>
      <c r="AC35">
        <v>0.47015061840000005</v>
      </c>
      <c r="AD35">
        <v>0.14457601666418399</v>
      </c>
      <c r="AE35">
        <v>0.25286932103712001</v>
      </c>
      <c r="AF35">
        <v>0.4751773078130091</v>
      </c>
      <c r="AG35">
        <v>0</v>
      </c>
      <c r="AH35">
        <v>0.10611467650666401</v>
      </c>
      <c r="AI35">
        <v>2.1635999999999999E-2</v>
      </c>
      <c r="AJ35">
        <v>9.9188929698830391E-2</v>
      </c>
      <c r="AK35">
        <v>5.8455630875748454E-2</v>
      </c>
      <c r="AL35">
        <v>9.2988214685955608</v>
      </c>
      <c r="AM35">
        <v>2.6860845728394884</v>
      </c>
      <c r="AN35">
        <v>0.15055130602350075</v>
      </c>
      <c r="AO35">
        <v>4.5092918891117953E-2</v>
      </c>
      <c r="AP35">
        <v>1.9683557994022129E-2</v>
      </c>
      <c r="AQ35">
        <v>0.26472689823312318</v>
      </c>
      <c r="AR35">
        <v>0</v>
      </c>
      <c r="AS35">
        <v>0.10632716278587892</v>
      </c>
      <c r="AT35">
        <v>4.2706478919135475E-2</v>
      </c>
      <c r="AU35">
        <v>7.9868818493867108E-2</v>
      </c>
      <c r="AV35">
        <v>7.2768882908475163E-2</v>
      </c>
      <c r="AW35" s="4">
        <v>0.24907265658539043</v>
      </c>
      <c r="AX35" s="4">
        <v>0.14091745904490344</v>
      </c>
      <c r="AY35" s="4">
        <v>7.6376529208601066E-2</v>
      </c>
      <c r="AZ35" s="4">
        <v>0.79948463043984153</v>
      </c>
      <c r="BA35" s="4">
        <v>7.9517336390464207E-3</v>
      </c>
      <c r="BB35" s="4">
        <v>0.65497795839563944</v>
      </c>
      <c r="BC35" s="4">
        <v>0.36600615962433425</v>
      </c>
      <c r="BD35" s="4">
        <v>0.9918617930918886</v>
      </c>
      <c r="BE35" s="4">
        <v>1</v>
      </c>
      <c r="BF35" s="4">
        <v>0.57375507074816645</v>
      </c>
      <c r="BG35" s="4" t="str">
        <v>TPAR</v>
      </c>
      <c r="BH35" s="4" t="str">
        <v>UNLF</v>
      </c>
      <c r="BI35" s="4" t="str">
        <v>UNLF</v>
      </c>
      <c r="BJ35" s="4" t="str">
        <v>TPAR</v>
      </c>
      <c r="BK35" s="4" t="str">
        <v>LINK</v>
      </c>
      <c r="BL35" s="4" t="str">
        <v>SPRO</v>
      </c>
      <c r="BM35" s="4" t="str">
        <v>TPAR</v>
      </c>
      <c r="BN35" s="4" t="str">
        <v>SPRO</v>
      </c>
      <c r="BO35" s="4" t="str">
        <v>SPRO</v>
      </c>
      <c r="BP35" s="4" t="str">
        <v>SPRO</v>
      </c>
      <c r="BQ35" t="str">
        <f>VLOOKUP(A35,Misc!$A$3:$B$11,2,FALSE)</f>
        <v>HKD</v>
      </c>
      <c r="BR35">
        <f>INDEX(FX!$B$30:$AK$48,MATCH('Data (2)'!BQ35,FX!$A$30:$A$48,0),MATCH('Data (2)'!D35,Period,0))</f>
        <v>7.8422990531413141</v>
      </c>
      <c r="BS35">
        <f t="shared" si="1"/>
        <v>4.1714791486295573</v>
      </c>
      <c r="BT35">
        <f t="shared" si="2"/>
        <v>0</v>
      </c>
      <c r="BU35">
        <f t="shared" si="3"/>
        <v>1.6279195653180765</v>
      </c>
      <c r="BV35">
        <f t="shared" si="4"/>
        <v>0</v>
      </c>
      <c r="BW35">
        <f t="shared" si="5"/>
        <v>1.0288928845262781</v>
      </c>
      <c r="BX35">
        <f t="shared" si="6"/>
        <v>0</v>
      </c>
      <c r="BY35">
        <f t="shared" si="7"/>
        <v>0.43150674355582819</v>
      </c>
      <c r="BZ35">
        <f t="shared" si="8"/>
        <v>0</v>
      </c>
      <c r="CA35">
        <f t="shared" si="9"/>
        <v>7.7564764885657089</v>
      </c>
      <c r="CB35">
        <f t="shared" si="9"/>
        <v>3.3743443850633201</v>
      </c>
      <c r="CC35">
        <f t="shared" si="9"/>
        <v>1.281858573865746</v>
      </c>
      <c r="CD35">
        <f t="shared" si="9"/>
        <v>0.65044698393888933</v>
      </c>
      <c r="CE35" s="4">
        <f t="shared" si="10"/>
        <v>0.39024995866343759</v>
      </c>
      <c r="CF35" s="4" t="str">
        <f t="shared" si="11"/>
        <v/>
      </c>
      <c r="CG35" s="4">
        <f t="shared" si="12"/>
        <v>0.26506637843099873</v>
      </c>
      <c r="CH35" s="4" t="str">
        <f t="shared" si="13"/>
        <v/>
      </c>
      <c r="CI35">
        <f>INDEX(FX!$B$114:$AK$132,MATCH('Data (2)'!BQ35,FX!$A$114:$A$132,0),MATCH('Data (2)'!D35,Period,0))</f>
        <v>7.845942700291646</v>
      </c>
    </row>
    <row r="36" spans="1:87" hidden="1" outlineLevel="1" x14ac:dyDescent="0.15">
      <c r="A36" t="s">
        <v>2</v>
      </c>
      <c r="B36" s="1">
        <f t="shared" si="14"/>
        <v>43800</v>
      </c>
      <c r="C36" t="s">
        <v>108</v>
      </c>
      <c r="D36" s="1">
        <v>43770</v>
      </c>
      <c r="E36">
        <v>41.72005509562424</v>
      </c>
      <c r="F36">
        <v>16.291597128952237</v>
      </c>
      <c r="G36">
        <v>9.4337380644868691</v>
      </c>
      <c r="H36">
        <v>3.9573575701112498</v>
      </c>
      <c r="I36">
        <v>60.856870085445792</v>
      </c>
      <c r="J36">
        <v>26.474912696257661</v>
      </c>
      <c r="K36">
        <v>10.05738892042821</v>
      </c>
      <c r="L36">
        <v>5.1033697655620465</v>
      </c>
      <c r="M36">
        <v>48.71331829504399</v>
      </c>
      <c r="N36">
        <v>16.942996117203961</v>
      </c>
      <c r="O36">
        <v>6.8989840113576433</v>
      </c>
      <c r="P36">
        <v>3.4684648380892904</v>
      </c>
      <c r="Q36" t="str">
        <v>MaxFocus</v>
      </c>
      <c r="R36" t="str">
        <v>Noble Fortune</v>
      </c>
      <c r="S36" t="str">
        <v>FlexiGrowth Premier</v>
      </c>
      <c r="T36" t="str">
        <v>Regal Fortune</v>
      </c>
      <c r="U36" t="str">
        <v>Altitude II</v>
      </c>
      <c r="V36" t="str">
        <v>Crisis XDefender Supreme</v>
      </c>
      <c r="W36" t="str">
        <v>Wealth ICON Insurance Plan</v>
      </c>
      <c r="X36" t="str">
        <v>CANsurance</v>
      </c>
      <c r="Y36" t="str">
        <v>The One Medical Solution</v>
      </c>
      <c r="Z36" t="str">
        <v>Crisis Xdefender Light</v>
      </c>
      <c r="AA36">
        <v>33.739215354347934</v>
      </c>
      <c r="AB36">
        <v>4.9417867717629997</v>
      </c>
      <c r="AC36">
        <v>0.24764801610750001</v>
      </c>
      <c r="AD36">
        <v>0</v>
      </c>
      <c r="AE36">
        <v>1.9552805463</v>
      </c>
      <c r="AF36">
        <v>0.68842677227499993</v>
      </c>
      <c r="AG36">
        <v>0</v>
      </c>
      <c r="AH36">
        <v>7.701263425249999E-2</v>
      </c>
      <c r="AI36">
        <v>3.7128608383299996E-2</v>
      </c>
      <c r="AJ36">
        <v>0</v>
      </c>
      <c r="AK36">
        <v>3.3556392195009721E-2</v>
      </c>
      <c r="AL36">
        <v>13.625188091439265</v>
      </c>
      <c r="AM36">
        <v>2.0444839427907384</v>
      </c>
      <c r="AN36">
        <v>6.8689982581023684E-2</v>
      </c>
      <c r="AO36">
        <v>0</v>
      </c>
      <c r="AP36">
        <v>3.9107336362340456E-2</v>
      </c>
      <c r="AQ36">
        <v>0.35647729073379636</v>
      </c>
      <c r="AR36">
        <v>0</v>
      </c>
      <c r="AS36">
        <v>5.3865823715992057E-2</v>
      </c>
      <c r="AT36">
        <v>6.0771577393594359E-2</v>
      </c>
      <c r="AU36">
        <v>0</v>
      </c>
      <c r="AV36">
        <v>4.3013083935484531E-2</v>
      </c>
      <c r="AW36" s="4">
        <v>0.24907265658539043</v>
      </c>
      <c r="AX36" s="4">
        <v>0.14091745904490344</v>
      </c>
      <c r="AY36" s="4">
        <v>7.6376529208601066E-2</v>
      </c>
      <c r="AZ36" s="4">
        <v>0.79948463043984153</v>
      </c>
      <c r="BA36" s="4">
        <v>7.9517336390464207E-3</v>
      </c>
      <c r="BB36" s="4">
        <v>0.65497795839563944</v>
      </c>
      <c r="BC36" s="4">
        <v>0.36600615962433425</v>
      </c>
      <c r="BD36" s="4">
        <v>0.9918617930918886</v>
      </c>
      <c r="BE36" s="4">
        <v>1</v>
      </c>
      <c r="BF36" s="4">
        <v>0.57375507074816645</v>
      </c>
      <c r="BG36" s="4" t="str">
        <v>TPAR</v>
      </c>
      <c r="BH36" s="4" t="str">
        <v>UNLF</v>
      </c>
      <c r="BI36" s="4" t="str">
        <v>UNLF</v>
      </c>
      <c r="BJ36" s="4" t="str">
        <v>TPAR</v>
      </c>
      <c r="BK36" s="4" t="str">
        <v>LINK</v>
      </c>
      <c r="BL36" s="4" t="str">
        <v>SPRO</v>
      </c>
      <c r="BM36" s="4" t="str">
        <v>TPAR</v>
      </c>
      <c r="BN36" s="4" t="str">
        <v>SPRO</v>
      </c>
      <c r="BO36" s="4" t="str">
        <v>SPRO</v>
      </c>
      <c r="BP36" s="4" t="str">
        <v>SPRO</v>
      </c>
      <c r="BQ36" t="str">
        <f>VLOOKUP(A36,Misc!$A$3:$B$11,2,FALSE)</f>
        <v>HKD</v>
      </c>
      <c r="BR36">
        <f>INDEX(FX!$B$30:$AK$48,MATCH('Data (2)'!BQ36,FX!$A$30:$A$48,0),MATCH('Data (2)'!D36,Period,0))</f>
        <v>7.8283879863834205</v>
      </c>
      <c r="BS36">
        <f t="shared" si="1"/>
        <v>5.329328997003147</v>
      </c>
      <c r="BT36">
        <f t="shared" si="2"/>
        <v>0</v>
      </c>
      <c r="BU36">
        <f t="shared" si="3"/>
        <v>2.0810921938577387</v>
      </c>
      <c r="BV36">
        <f t="shared" si="4"/>
        <v>0</v>
      </c>
      <c r="BW36">
        <f t="shared" si="5"/>
        <v>1.205067771410381</v>
      </c>
      <c r="BX36">
        <f t="shared" si="6"/>
        <v>0</v>
      </c>
      <c r="BY36">
        <f t="shared" si="7"/>
        <v>0.50551372479169632</v>
      </c>
      <c r="BZ36">
        <f t="shared" si="8"/>
        <v>0</v>
      </c>
      <c r="CA36">
        <f t="shared" si="9"/>
        <v>7.7564764885656947</v>
      </c>
      <c r="CB36">
        <f t="shared" si="9"/>
        <v>3.3743443850633201</v>
      </c>
      <c r="CC36">
        <f t="shared" si="9"/>
        <v>1.281858573865746</v>
      </c>
      <c r="CD36">
        <f t="shared" si="9"/>
        <v>0.65044698393888933</v>
      </c>
      <c r="CE36" s="4">
        <f t="shared" si="10"/>
        <v>0.39049797733035507</v>
      </c>
      <c r="CF36" s="4" t="str">
        <f t="shared" si="11"/>
        <v/>
      </c>
      <c r="CG36" s="4">
        <f t="shared" si="12"/>
        <v>0.24290789532712684</v>
      </c>
      <c r="CH36" s="4" t="str">
        <f t="shared" si="13"/>
        <v/>
      </c>
      <c r="CI36">
        <f>INDEX(FX!$B$114:$AK$132,MATCH('Data (2)'!BQ36,FX!$A$114:$A$132,0),MATCH('Data (2)'!D36,Period,0))</f>
        <v>7.845942700291646</v>
      </c>
    </row>
    <row r="37" spans="1:87" hidden="1" outlineLevel="1" x14ac:dyDescent="0.15">
      <c r="A37" t="s">
        <v>2</v>
      </c>
      <c r="B37" s="1">
        <f t="shared" si="14"/>
        <v>43800</v>
      </c>
      <c r="C37" t="s">
        <v>108</v>
      </c>
      <c r="D37" s="1">
        <v>43800</v>
      </c>
      <c r="E37">
        <v>87.061409338983879</v>
      </c>
      <c r="F37">
        <v>53.593418064956097</v>
      </c>
      <c r="G37">
        <v>24.60488142913189</v>
      </c>
      <c r="H37">
        <v>23.695992636115161</v>
      </c>
      <c r="I37">
        <v>60.860200791302994</v>
      </c>
      <c r="J37">
        <v>26.475081927076413</v>
      </c>
      <c r="K37">
        <v>10.057426018475612</v>
      </c>
      <c r="L37">
        <v>5.1033716504877011</v>
      </c>
      <c r="M37">
        <v>74.161105006728931</v>
      </c>
      <c r="N37">
        <v>24.958999059610495</v>
      </c>
      <c r="O37">
        <v>9.6665396834037676</v>
      </c>
      <c r="P37">
        <v>5.2310918381115483</v>
      </c>
      <c r="Q37" t="str">
        <v>MaxFocus</v>
      </c>
      <c r="R37" t="str">
        <v>Noble Fortune</v>
      </c>
      <c r="S37" t="str">
        <v>FlexiGrowth Premier</v>
      </c>
      <c r="T37" t="str">
        <v>Regal Fortune</v>
      </c>
      <c r="U37" t="str">
        <v>Altitude II</v>
      </c>
      <c r="V37" t="str">
        <v>Crisis XDefender Supreme</v>
      </c>
      <c r="W37" t="str">
        <v>Wealth ICON Insurance Plan</v>
      </c>
      <c r="X37" t="str">
        <v>CANsurance</v>
      </c>
      <c r="Y37" t="str">
        <v>The One Medical Solution</v>
      </c>
      <c r="Z37" t="str">
        <v>Crisis Xdefender Light</v>
      </c>
      <c r="AA37">
        <v>41.068785510004844</v>
      </c>
      <c r="AB37">
        <v>7.3331970278773122</v>
      </c>
      <c r="AC37">
        <v>21.27258642688</v>
      </c>
      <c r="AD37">
        <v>15.572893285086794</v>
      </c>
      <c r="AE37">
        <v>1.0960466404607998</v>
      </c>
      <c r="AF37">
        <v>0.56244676841432972</v>
      </c>
      <c r="AG37">
        <v>0</v>
      </c>
      <c r="AH37">
        <v>7.2419495203199999E-2</v>
      </c>
      <c r="AI37">
        <v>2.7884395974694401E-2</v>
      </c>
      <c r="AJ37">
        <v>0</v>
      </c>
      <c r="AK37">
        <v>5.5149789081895051E-2</v>
      </c>
      <c r="AL37">
        <v>26.561933390897657</v>
      </c>
      <c r="AM37">
        <v>4.0779763242483913</v>
      </c>
      <c r="AN37">
        <v>2.2793252769101024</v>
      </c>
      <c r="AO37">
        <v>19.516977914785027</v>
      </c>
      <c r="AP37">
        <v>6.7477388224837953E-2</v>
      </c>
      <c r="AQ37">
        <v>0.86053249191620085</v>
      </c>
      <c r="AR37">
        <v>0</v>
      </c>
      <c r="AS37">
        <v>9.8721614079887041E-2</v>
      </c>
      <c r="AT37">
        <v>2.6110792987277365E-2</v>
      </c>
      <c r="AU37">
        <v>0</v>
      </c>
      <c r="AV37">
        <v>0.10436287090671925</v>
      </c>
      <c r="AW37" s="4">
        <v>0.24907265658539043</v>
      </c>
      <c r="AX37" s="4">
        <v>0.14091745904490344</v>
      </c>
      <c r="AY37" s="4">
        <v>7.6376529208601066E-2</v>
      </c>
      <c r="AZ37" s="4">
        <v>0.79948463043984153</v>
      </c>
      <c r="BA37" s="4">
        <v>7.9517336390464207E-3</v>
      </c>
      <c r="BB37" s="4">
        <v>0.65497795839563944</v>
      </c>
      <c r="BC37" s="4">
        <v>0.36600615962433425</v>
      </c>
      <c r="BD37" s="4">
        <v>0.9918617930918886</v>
      </c>
      <c r="BE37" s="4">
        <v>1</v>
      </c>
      <c r="BF37" s="4">
        <v>0.57375507074816645</v>
      </c>
      <c r="BG37" s="4" t="str">
        <v>TPAR</v>
      </c>
      <c r="BH37" s="4" t="str">
        <v>UNLF</v>
      </c>
      <c r="BI37" s="4" t="str">
        <v>UNLF</v>
      </c>
      <c r="BJ37" s="4" t="str">
        <v>TPAR</v>
      </c>
      <c r="BK37" s="4" t="str">
        <v>LINK</v>
      </c>
      <c r="BL37" s="4" t="str">
        <v>SPRO</v>
      </c>
      <c r="BM37" s="4" t="str">
        <v>TPAR</v>
      </c>
      <c r="BN37" s="4" t="str">
        <v>SPRO</v>
      </c>
      <c r="BO37" s="4" t="str">
        <v>SPRO</v>
      </c>
      <c r="BP37" s="4" t="str">
        <v>SPRO</v>
      </c>
      <c r="BQ37" t="str">
        <f>VLOOKUP(A37,Misc!$A$3:$B$11,2,FALSE)</f>
        <v>HKD</v>
      </c>
      <c r="BR37">
        <f>INDEX(FX!$B$30:$AK$48,MATCH('Data (2)'!BQ37,FX!$A$30:$A$48,0),MATCH('Data (2)'!D37,Period,0))</f>
        <v>7.8053259788814451</v>
      </c>
      <c r="BS37">
        <f t="shared" si="1"/>
        <v>11.154102925943441</v>
      </c>
      <c r="BT37">
        <f t="shared" si="2"/>
        <v>0</v>
      </c>
      <c r="BU37">
        <f t="shared" si="3"/>
        <v>6.8662626275906531</v>
      </c>
      <c r="BV37">
        <f t="shared" si="4"/>
        <v>0</v>
      </c>
      <c r="BW37">
        <f t="shared" si="5"/>
        <v>3.1523195181987687</v>
      </c>
      <c r="BX37">
        <f t="shared" si="6"/>
        <v>0</v>
      </c>
      <c r="BY37">
        <f t="shared" si="7"/>
        <v>3.0358748244760627</v>
      </c>
      <c r="BZ37">
        <f t="shared" si="8"/>
        <v>0</v>
      </c>
      <c r="CA37">
        <f t="shared" si="9"/>
        <v>7.7569010017165594</v>
      </c>
      <c r="CB37">
        <f t="shared" si="9"/>
        <v>3.3743659542775264</v>
      </c>
      <c r="CC37">
        <f t="shared" si="9"/>
        <v>1.2818633021755004</v>
      </c>
      <c r="CD37">
        <f t="shared" si="9"/>
        <v>0.65044722418097711</v>
      </c>
      <c r="CE37" s="4">
        <f t="shared" si="10"/>
        <v>0.61558178843951161</v>
      </c>
      <c r="CF37" s="4" t="str">
        <f t="shared" si="11"/>
        <v/>
      </c>
      <c r="CG37" s="4">
        <f t="shared" si="12"/>
        <v>0.44214370890461269</v>
      </c>
      <c r="CH37" s="4" t="str">
        <f t="shared" si="13"/>
        <v/>
      </c>
      <c r="CI37">
        <f>INDEX(FX!$B$114:$AK$132,MATCH('Data (2)'!BQ37,FX!$A$114:$A$132,0),MATCH('Data (2)'!D37,Period,0))</f>
        <v>7.845942700291646</v>
      </c>
    </row>
    <row r="38" spans="1:87" hidden="1" outlineLevel="1" x14ac:dyDescent="0.15">
      <c r="A38" t="s">
        <v>2</v>
      </c>
      <c r="B38" s="1">
        <f t="shared" si="14"/>
        <v>43800</v>
      </c>
      <c r="C38" t="s">
        <v>109</v>
      </c>
      <c r="D38" s="1">
        <v>43466</v>
      </c>
      <c r="E38">
        <f t="array" ref="E38:E49">TRANSPOSE('[1]D2C_Key Metrics P1'!$F$6:$Q$6)</f>
        <v>16.787220995913422</v>
      </c>
      <c r="F38">
        <f t="array" ref="F38:F49">TRANSPOSE('[1]D2C_Key Metrics P1'!$F$11:$Q$11)</f>
        <v>1.7654366321215811</v>
      </c>
      <c r="G38">
        <f t="array" ref="G38:G49">TRANSPOSE('[1]D2C_Key Metrics P1'!$F$16:$Q$16)</f>
        <v>0.31345940184677684</v>
      </c>
      <c r="H38">
        <f t="array" ref="H38:H49">TRANSPOSE('[1]D2C_Key Metrics P1'!$F$21:$Q$21)</f>
        <v>0.17095235544389448</v>
      </c>
      <c r="I38">
        <f t="array" ref="I38:I49">TRANSPOSE('[1]D2C_Key Metrics P1'!$F$7:$Q$7)</f>
        <v>0.66888571395367269</v>
      </c>
      <c r="J38">
        <f t="array" ref="J38:J49">TRANSPOSE('[1]D2C_Key Metrics P1'!$F$12:$Q$12)</f>
        <v>0.24188487097191277</v>
      </c>
      <c r="K38">
        <f t="array" ref="K38:K49">TRANSPOSE('[1]D2C_Key Metrics P1'!$F$17:$Q$17)</f>
        <v>5.9106527305044815E-2</v>
      </c>
      <c r="L38">
        <f t="array" ref="L38:L49">TRANSPOSE('[1]D2C_Key Metrics P1'!$F$22:$Q$22)</f>
        <v>3.8265932439872037E-2</v>
      </c>
      <c r="M38">
        <f t="array" ref="M38:M49">TRANSPOSE('[1]D2C_Key Metrics P1'!$F$9:$Q$9)</f>
        <v>17.015971507099998</v>
      </c>
      <c r="N38">
        <f t="array" ref="N38:N49">TRANSPOSE('[1]D2C_Key Metrics P1'!$F$14:$Q$14)</f>
        <v>2.1769434916173407</v>
      </c>
      <c r="O38">
        <f t="array" ref="O38:O49">TRANSPOSE('[1]D2C_Key Metrics P1'!$F$19:$Q$19)</f>
        <v>0.51968027296630048</v>
      </c>
      <c r="P38">
        <f t="array" ref="P38:P49">TRANSPOSE('[1]D2C_Key Metrics P1'!$F$24:$Q$24)</f>
        <v>0.18767182192434639</v>
      </c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t="str">
        <f>VLOOKUP(A38,Misc!$A$3:$B$11,2,FALSE)</f>
        <v>HKD</v>
      </c>
      <c r="BR38">
        <f>INDEX(FX!$B$30:$AK$48,MATCH('Data (2)'!BQ38,FX!$A$30:$A$48,0),MATCH('Data (2)'!D38,Period,0))</f>
        <v>7.8419977623914541</v>
      </c>
      <c r="BS38">
        <f t="shared" si="1"/>
        <v>2.1406816865494847</v>
      </c>
      <c r="BT38">
        <f t="shared" si="2"/>
        <v>0</v>
      </c>
      <c r="BU38">
        <f t="shared" si="3"/>
        <v>0.22512587807513004</v>
      </c>
      <c r="BV38">
        <f t="shared" si="4"/>
        <v>0</v>
      </c>
      <c r="BW38">
        <f t="shared" si="5"/>
        <v>3.9971881061999427E-2</v>
      </c>
      <c r="BX38">
        <f t="shared" si="6"/>
        <v>0</v>
      </c>
      <c r="BY38">
        <f t="shared" si="7"/>
        <v>2.1799592479322737E-2</v>
      </c>
      <c r="BZ38">
        <f t="shared" si="8"/>
        <v>0</v>
      </c>
      <c r="CA38">
        <f t="shared" si="9"/>
        <v>8.525243422040403E-2</v>
      </c>
      <c r="CB38">
        <f t="shared" si="9"/>
        <v>3.0829293586724961E-2</v>
      </c>
      <c r="CC38">
        <f t="shared" si="9"/>
        <v>7.5333875816920928E-3</v>
      </c>
      <c r="CD38">
        <f t="shared" si="9"/>
        <v>4.8771618531511371E-3</v>
      </c>
      <c r="CE38" s="4">
        <f t="shared" si="10"/>
        <v>0.10516550848716104</v>
      </c>
      <c r="CF38" s="4" t="str">
        <f t="shared" si="11"/>
        <v/>
      </c>
      <c r="CG38" s="4">
        <f t="shared" si="12"/>
        <v>9.6832903732407327E-2</v>
      </c>
      <c r="CH38" s="4" t="str">
        <f t="shared" si="13"/>
        <v/>
      </c>
      <c r="CI38">
        <f>INDEX(FX!$B$114:$AK$132,MATCH('Data (2)'!BQ38,FX!$A$114:$A$132,0),MATCH('Data (2)'!D38,Period,0))</f>
        <v>7.845942700291646</v>
      </c>
    </row>
    <row r="39" spans="1:87" hidden="1" outlineLevel="1" x14ac:dyDescent="0.15">
      <c r="A39" t="s">
        <v>2</v>
      </c>
      <c r="B39" s="1">
        <f t="shared" si="14"/>
        <v>43800</v>
      </c>
      <c r="C39" t="s">
        <v>109</v>
      </c>
      <c r="D39" s="1">
        <v>43497</v>
      </c>
      <c r="E39">
        <v>9.4101514456442708</v>
      </c>
      <c r="F39">
        <v>1.3066472314221129</v>
      </c>
      <c r="G39">
        <v>0.26863586225887232</v>
      </c>
      <c r="H39">
        <v>0.24177400215512845</v>
      </c>
      <c r="I39">
        <v>0.50511438549292709</v>
      </c>
      <c r="J39">
        <v>0.18266129087857283</v>
      </c>
      <c r="K39">
        <v>4.4634765843386562E-2</v>
      </c>
      <c r="L39">
        <v>2.8896824295186755E-2</v>
      </c>
      <c r="M39">
        <v>10.370928009442155</v>
      </c>
      <c r="N39">
        <v>1.4946187954850219</v>
      </c>
      <c r="O39">
        <v>0.38065387928972882</v>
      </c>
      <c r="P39">
        <v>0.18754608570378289</v>
      </c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t="str">
        <f>VLOOKUP(A39,Misc!$A$3:$B$11,2,FALSE)</f>
        <v>HKD</v>
      </c>
      <c r="BR39">
        <f>INDEX(FX!$B$30:$AK$48,MATCH('Data (2)'!BQ39,FX!$A$30:$A$48,0),MATCH('Data (2)'!D39,Period,0))</f>
        <v>7.8478480153993235</v>
      </c>
      <c r="BS39">
        <f t="shared" si="1"/>
        <v>1.1990741190679712</v>
      </c>
      <c r="BT39">
        <f t="shared" si="2"/>
        <v>0</v>
      </c>
      <c r="BU39">
        <f t="shared" si="3"/>
        <v>0.16649751993899012</v>
      </c>
      <c r="BV39">
        <f t="shared" si="4"/>
        <v>0</v>
      </c>
      <c r="BW39">
        <f t="shared" si="5"/>
        <v>3.4230512840175496E-2</v>
      </c>
      <c r="BX39">
        <f t="shared" si="6"/>
        <v>0</v>
      </c>
      <c r="BY39">
        <f t="shared" si="7"/>
        <v>3.0807681504625345E-2</v>
      </c>
      <c r="BZ39">
        <f t="shared" si="8"/>
        <v>0</v>
      </c>
      <c r="CA39">
        <f t="shared" si="9"/>
        <v>6.4379056129756237E-2</v>
      </c>
      <c r="CB39">
        <f t="shared" si="9"/>
        <v>2.3280987110928433E-2</v>
      </c>
      <c r="CC39">
        <f t="shared" si="9"/>
        <v>5.6888977588030838E-3</v>
      </c>
      <c r="CD39">
        <f t="shared" si="9"/>
        <v>3.6830276996685962E-3</v>
      </c>
      <c r="CE39" s="4">
        <f t="shared" si="10"/>
        <v>0.1388550693333345</v>
      </c>
      <c r="CF39" s="4" t="str">
        <f t="shared" si="11"/>
        <v/>
      </c>
      <c r="CG39" s="4">
        <f t="shared" si="12"/>
        <v>0.18503387627584025</v>
      </c>
      <c r="CH39" s="4" t="str">
        <f t="shared" si="13"/>
        <v/>
      </c>
      <c r="CI39">
        <f>INDEX(FX!$B$114:$AK$132,MATCH('Data (2)'!BQ39,FX!$A$114:$A$132,0),MATCH('Data (2)'!D39,Period,0))</f>
        <v>7.845942700291646</v>
      </c>
    </row>
    <row r="40" spans="1:87" hidden="1" outlineLevel="1" x14ac:dyDescent="0.15">
      <c r="A40" t="s">
        <v>2</v>
      </c>
      <c r="B40" s="1">
        <f t="shared" si="14"/>
        <v>43800</v>
      </c>
      <c r="C40" t="s">
        <v>109</v>
      </c>
      <c r="D40" s="1">
        <v>43525</v>
      </c>
      <c r="E40">
        <v>3.3049338861118116</v>
      </c>
      <c r="F40">
        <v>0.74019915445109441</v>
      </c>
      <c r="G40">
        <v>0.24238259466987466</v>
      </c>
      <c r="H40">
        <v>0.24218214751884076</v>
      </c>
      <c r="I40">
        <v>1.3431577580975449</v>
      </c>
      <c r="J40">
        <v>0.48571756614740652</v>
      </c>
      <c r="K40">
        <v>0.1186890212301258</v>
      </c>
      <c r="L40">
        <v>7.6840008622176117E-2</v>
      </c>
      <c r="M40">
        <v>18.762986236590631</v>
      </c>
      <c r="N40">
        <v>2.3350014699677426</v>
      </c>
      <c r="O40">
        <v>0.69779328412622676</v>
      </c>
      <c r="P40">
        <v>0.34062252350486477</v>
      </c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t="str">
        <f>VLOOKUP(A40,Misc!$A$3:$B$11,2,FALSE)</f>
        <v>HKD</v>
      </c>
      <c r="BR40">
        <f>INDEX(FX!$B$30:$AK$48,MATCH('Data (2)'!BQ40,FX!$A$30:$A$48,0),MATCH('Data (2)'!D40,Period,0))</f>
        <v>7.8494219555765268</v>
      </c>
      <c r="BS40">
        <f t="shared" si="1"/>
        <v>0.42104169005258552</v>
      </c>
      <c r="BT40">
        <f t="shared" si="2"/>
        <v>0</v>
      </c>
      <c r="BU40">
        <f t="shared" si="3"/>
        <v>9.4299829801509E-2</v>
      </c>
      <c r="BV40">
        <f t="shared" si="4"/>
        <v>0</v>
      </c>
      <c r="BW40">
        <f t="shared" si="5"/>
        <v>3.0879037468189218E-2</v>
      </c>
      <c r="BX40">
        <f t="shared" si="6"/>
        <v>0</v>
      </c>
      <c r="BY40">
        <f t="shared" si="7"/>
        <v>3.0853500918852424E-2</v>
      </c>
      <c r="BZ40">
        <f t="shared" si="8"/>
        <v>0</v>
      </c>
      <c r="CA40">
        <f t="shared" si="9"/>
        <v>0.17119137997880327</v>
      </c>
      <c r="CB40">
        <f t="shared" si="9"/>
        <v>6.1906845958657288E-2</v>
      </c>
      <c r="CC40">
        <f t="shared" si="9"/>
        <v>1.512743920825651E-2</v>
      </c>
      <c r="CD40">
        <f t="shared" si="9"/>
        <v>9.793597985277137E-3</v>
      </c>
      <c r="CE40" s="4">
        <f t="shared" si="10"/>
        <v>0.22396791583686532</v>
      </c>
      <c r="CF40" s="4" t="str">
        <f t="shared" si="11"/>
        <v/>
      </c>
      <c r="CG40" s="4">
        <f t="shared" si="12"/>
        <v>0.32718511776527831</v>
      </c>
      <c r="CH40" s="4" t="str">
        <f t="shared" si="13"/>
        <v/>
      </c>
      <c r="CI40">
        <f>INDEX(FX!$B$114:$AK$132,MATCH('Data (2)'!BQ40,FX!$A$114:$A$132,0),MATCH('Data (2)'!D40,Period,0))</f>
        <v>7.845942700291646</v>
      </c>
    </row>
    <row r="41" spans="1:87" hidden="1" outlineLevel="1" x14ac:dyDescent="0.15">
      <c r="A41" t="s">
        <v>2</v>
      </c>
      <c r="B41" s="1">
        <f t="shared" si="14"/>
        <v>43800</v>
      </c>
      <c r="C41" t="s">
        <v>109</v>
      </c>
      <c r="D41" s="1">
        <v>43556</v>
      </c>
      <c r="E41">
        <v>1.6920562225154341</v>
      </c>
      <c r="F41">
        <v>0.44040945553487543</v>
      </c>
      <c r="G41">
        <v>0.16803957270585879</v>
      </c>
      <c r="H41">
        <v>0.16229901168079569</v>
      </c>
      <c r="I41">
        <v>0.86595176165718935</v>
      </c>
      <c r="J41">
        <v>0.31314860785150073</v>
      </c>
      <c r="K41">
        <v>7.652039859351413E-2</v>
      </c>
      <c r="L41">
        <v>4.9539780737576374E-2</v>
      </c>
      <c r="M41">
        <v>25.661136980136057</v>
      </c>
      <c r="N41">
        <v>1.7205042998657059</v>
      </c>
      <c r="O41">
        <v>0.87792471673546324</v>
      </c>
      <c r="P41">
        <v>0.18485211248387709</v>
      </c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t="str">
        <f>VLOOKUP(A41,Misc!$A$3:$B$11,2,FALSE)</f>
        <v>HKD</v>
      </c>
      <c r="BR41">
        <f>INDEX(FX!$B$30:$AK$48,MATCH('Data (2)'!BQ41,FX!$A$30:$A$48,0),MATCH('Data (2)'!D41,Period,0))</f>
        <v>7.8449625164060217</v>
      </c>
      <c r="BS41">
        <f t="shared" si="1"/>
        <v>0.2156869735166827</v>
      </c>
      <c r="BT41">
        <f t="shared" si="2"/>
        <v>0</v>
      </c>
      <c r="BU41">
        <f t="shared" si="3"/>
        <v>5.6139140832585935E-2</v>
      </c>
      <c r="BV41">
        <f t="shared" si="4"/>
        <v>0</v>
      </c>
      <c r="BW41">
        <f t="shared" si="5"/>
        <v>2.1420060625457524E-2</v>
      </c>
      <c r="BX41">
        <f t="shared" si="6"/>
        <v>0</v>
      </c>
      <c r="BY41">
        <f t="shared" si="7"/>
        <v>2.06883093885258E-2</v>
      </c>
      <c r="BZ41">
        <f t="shared" si="8"/>
        <v>0</v>
      </c>
      <c r="CA41">
        <f t="shared" si="9"/>
        <v>0.11036937111776263</v>
      </c>
      <c r="CB41">
        <f t="shared" si="9"/>
        <v>3.9912171145458468E-2</v>
      </c>
      <c r="CC41">
        <f t="shared" si="9"/>
        <v>9.7528622775526711E-3</v>
      </c>
      <c r="CD41">
        <f t="shared" si="9"/>
        <v>6.3140635395839565E-3</v>
      </c>
      <c r="CE41" s="4">
        <f t="shared" si="10"/>
        <v>0.26028062760240711</v>
      </c>
      <c r="CF41" s="4" t="str">
        <f t="shared" si="11"/>
        <v/>
      </c>
      <c r="CG41" s="4">
        <f t="shared" si="12"/>
        <v>0.36851845400023081</v>
      </c>
      <c r="CH41" s="4" t="str">
        <f t="shared" si="13"/>
        <v/>
      </c>
      <c r="CI41">
        <f>INDEX(FX!$B$114:$AK$132,MATCH('Data (2)'!BQ41,FX!$A$114:$A$132,0),MATCH('Data (2)'!D41,Period,0))</f>
        <v>7.845942700291646</v>
      </c>
    </row>
    <row r="42" spans="1:87" hidden="1" outlineLevel="1" x14ac:dyDescent="0.15">
      <c r="A42" t="s">
        <v>2</v>
      </c>
      <c r="B42" s="1">
        <f t="shared" si="14"/>
        <v>43800</v>
      </c>
      <c r="C42" t="s">
        <v>109</v>
      </c>
      <c r="D42" s="1">
        <v>43586</v>
      </c>
      <c r="E42">
        <v>1.2768211531644915</v>
      </c>
      <c r="F42">
        <v>0.5515497213001932</v>
      </c>
      <c r="G42">
        <v>0.2595897149966061</v>
      </c>
      <c r="H42">
        <v>0.2451118817234228</v>
      </c>
      <c r="I42">
        <v>1.728924103543483</v>
      </c>
      <c r="J42">
        <v>0.6252197871500812</v>
      </c>
      <c r="K42">
        <v>0.15277751879377227</v>
      </c>
      <c r="L42">
        <v>9.8909113410132476E-2</v>
      </c>
      <c r="M42">
        <v>25.417090217221578</v>
      </c>
      <c r="N42">
        <v>2.3659682544417353</v>
      </c>
      <c r="O42">
        <v>0.94918678388488498</v>
      </c>
      <c r="P42">
        <v>0.48650432767877128</v>
      </c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t="str">
        <f>VLOOKUP(A42,Misc!$A$3:$B$11,2,FALSE)</f>
        <v>HKD</v>
      </c>
      <c r="BR42">
        <f>INDEX(FX!$B$30:$AK$48,MATCH('Data (2)'!BQ42,FX!$A$30:$A$48,0),MATCH('Data (2)'!D42,Period,0))</f>
        <v>7.8482368193252903</v>
      </c>
      <c r="BS42">
        <f t="shared" si="1"/>
        <v>0.16268891759490245</v>
      </c>
      <c r="BT42">
        <f t="shared" si="2"/>
        <v>0</v>
      </c>
      <c r="BU42">
        <f t="shared" si="3"/>
        <v>7.0276895817168991E-2</v>
      </c>
      <c r="BV42">
        <f t="shared" si="4"/>
        <v>0</v>
      </c>
      <c r="BW42">
        <f t="shared" si="5"/>
        <v>3.3076182711179063E-2</v>
      </c>
      <c r="BX42">
        <f t="shared" si="6"/>
        <v>0</v>
      </c>
      <c r="BY42">
        <f t="shared" si="7"/>
        <v>3.1231458398383927E-2</v>
      </c>
      <c r="BZ42">
        <f t="shared" si="8"/>
        <v>0</v>
      </c>
      <c r="CA42">
        <f t="shared" si="9"/>
        <v>0.22035900204563261</v>
      </c>
      <c r="CB42">
        <f t="shared" si="9"/>
        <v>7.9687019270079651E-2</v>
      </c>
      <c r="CC42">
        <f t="shared" si="9"/>
        <v>1.9472168562751968E-2</v>
      </c>
      <c r="CD42">
        <f t="shared" si="9"/>
        <v>1.2606402721556439E-2</v>
      </c>
      <c r="CE42" s="4">
        <f t="shared" si="10"/>
        <v>0.43197100857330301</v>
      </c>
      <c r="CF42" s="4" t="str">
        <f t="shared" si="11"/>
        <v/>
      </c>
      <c r="CG42" s="4">
        <f t="shared" si="12"/>
        <v>0.44440577568529893</v>
      </c>
      <c r="CH42" s="4" t="str">
        <f t="shared" si="13"/>
        <v/>
      </c>
      <c r="CI42">
        <f>INDEX(FX!$B$114:$AK$132,MATCH('Data (2)'!BQ42,FX!$A$114:$A$132,0),MATCH('Data (2)'!D42,Period,0))</f>
        <v>7.845942700291646</v>
      </c>
    </row>
    <row r="43" spans="1:87" hidden="1" outlineLevel="1" x14ac:dyDescent="0.15">
      <c r="A43" t="s">
        <v>2</v>
      </c>
      <c r="B43" s="1">
        <f t="shared" si="14"/>
        <v>43800</v>
      </c>
      <c r="C43" t="s">
        <v>109</v>
      </c>
      <c r="D43" s="1">
        <v>43617</v>
      </c>
      <c r="E43">
        <v>0.50471181291689948</v>
      </c>
      <c r="F43">
        <v>0.45866009471460872</v>
      </c>
      <c r="G43">
        <v>0.21025284135876934</v>
      </c>
      <c r="H43">
        <v>0.28976680948158207</v>
      </c>
      <c r="I43">
        <v>1.6279800053815083</v>
      </c>
      <c r="J43">
        <v>0.58871601729833556</v>
      </c>
      <c r="K43">
        <v>0.14385752697779045</v>
      </c>
      <c r="L43">
        <v>9.3134255374014402E-2</v>
      </c>
      <c r="M43">
        <v>24.854864127828712</v>
      </c>
      <c r="N43">
        <v>2.7359238183609245</v>
      </c>
      <c r="O43">
        <v>0.99207268547801819</v>
      </c>
      <c r="P43">
        <v>0.23250561306252587</v>
      </c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t="str">
        <f>VLOOKUP(A43,Misc!$A$3:$B$11,2,FALSE)</f>
        <v>HKD</v>
      </c>
      <c r="BR43">
        <f>INDEX(FX!$B$30:$AK$48,MATCH('Data (2)'!BQ43,FX!$A$30:$A$48,0),MATCH('Data (2)'!D43,Period,0))</f>
        <v>7.8260576974161911</v>
      </c>
      <c r="BS43">
        <f t="shared" si="1"/>
        <v>6.4491194983590835E-2</v>
      </c>
      <c r="BT43">
        <f t="shared" si="2"/>
        <v>0</v>
      </c>
      <c r="BU43">
        <f t="shared" si="3"/>
        <v>5.8606786769031548E-2</v>
      </c>
      <c r="BV43">
        <f t="shared" si="4"/>
        <v>0</v>
      </c>
      <c r="BW43">
        <f t="shared" si="5"/>
        <v>2.6865741282253167E-2</v>
      </c>
      <c r="BX43">
        <f t="shared" si="6"/>
        <v>0</v>
      </c>
      <c r="BY43">
        <f t="shared" si="7"/>
        <v>3.7025897416683995E-2</v>
      </c>
      <c r="BZ43">
        <f t="shared" si="8"/>
        <v>0</v>
      </c>
      <c r="CA43">
        <f t="shared" si="9"/>
        <v>0.20749323154259</v>
      </c>
      <c r="CB43">
        <f t="shared" si="9"/>
        <v>7.503445281042545E-2</v>
      </c>
      <c r="CC43">
        <f t="shared" si="9"/>
        <v>1.8335276266093943E-2</v>
      </c>
      <c r="CD43">
        <f t="shared" si="9"/>
        <v>1.1870371596080157E-2</v>
      </c>
      <c r="CE43" s="4">
        <f t="shared" si="10"/>
        <v>0.90875640905620503</v>
      </c>
      <c r="CF43" s="4" t="str">
        <f t="shared" si="11"/>
        <v/>
      </c>
      <c r="CG43" s="4">
        <f t="shared" si="12"/>
        <v>0.6317680845155782</v>
      </c>
      <c r="CH43" s="4" t="str">
        <f t="shared" si="13"/>
        <v/>
      </c>
      <c r="CI43">
        <f>INDEX(FX!$B$114:$AK$132,MATCH('Data (2)'!BQ43,FX!$A$114:$A$132,0),MATCH('Data (2)'!D43,Period,0))</f>
        <v>7.845942700291646</v>
      </c>
    </row>
    <row r="44" spans="1:87" hidden="1" outlineLevel="1" x14ac:dyDescent="0.15">
      <c r="A44" t="s">
        <v>2</v>
      </c>
      <c r="B44" s="1">
        <f t="shared" si="14"/>
        <v>43800</v>
      </c>
      <c r="C44" t="s">
        <v>109</v>
      </c>
      <c r="D44" s="1">
        <v>43647</v>
      </c>
      <c r="E44">
        <v>0.72638785000000006</v>
      </c>
      <c r="F44">
        <v>0.48942026150917156</v>
      </c>
      <c r="G44">
        <v>0.2390133076230806</v>
      </c>
      <c r="H44">
        <v>0.21204426689950984</v>
      </c>
      <c r="I44">
        <v>0.91172237176159443</v>
      </c>
      <c r="J44">
        <v>0.32970034141143834</v>
      </c>
      <c r="K44">
        <v>8.0564948745308756E-2</v>
      </c>
      <c r="L44">
        <v>5.2158247595889627E-2</v>
      </c>
      <c r="M44">
        <v>12.092347225022081</v>
      </c>
      <c r="N44">
        <v>1.9853039513150827</v>
      </c>
      <c r="O44">
        <v>0.43314662085866096</v>
      </c>
      <c r="P44">
        <v>0.22295573285713619</v>
      </c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t="str">
        <f>VLOOKUP(A44,Misc!$A$3:$B$11,2,FALSE)</f>
        <v>HKD</v>
      </c>
      <c r="BR44">
        <f>INDEX(FX!$B$30:$AK$48,MATCH('Data (2)'!BQ44,FX!$A$30:$A$48,0),MATCH('Data (2)'!D44,Period,0))</f>
        <v>7.8119935044550282</v>
      </c>
      <c r="BS44">
        <f t="shared" si="1"/>
        <v>9.298367306446878E-2</v>
      </c>
      <c r="BT44">
        <f t="shared" si="2"/>
        <v>0</v>
      </c>
      <c r="BU44">
        <f t="shared" si="3"/>
        <v>6.264985515285755E-2</v>
      </c>
      <c r="BV44">
        <f t="shared" si="4"/>
        <v>0</v>
      </c>
      <c r="BW44">
        <f t="shared" si="5"/>
        <v>3.0595686937882879E-2</v>
      </c>
      <c r="BX44">
        <f t="shared" si="6"/>
        <v>0</v>
      </c>
      <c r="BY44">
        <f t="shared" si="7"/>
        <v>2.7143425910247508E-2</v>
      </c>
      <c r="BZ44">
        <f t="shared" si="8"/>
        <v>0</v>
      </c>
      <c r="CA44">
        <f t="shared" si="9"/>
        <v>0.11620303723703007</v>
      </c>
      <c r="CB44">
        <f t="shared" si="9"/>
        <v>4.2021762585544103E-2</v>
      </c>
      <c r="CC44">
        <f t="shared" si="9"/>
        <v>1.0268358032020045E-2</v>
      </c>
      <c r="CD44">
        <f t="shared" si="9"/>
        <v>6.6477986888625667E-3</v>
      </c>
      <c r="CE44" s="4">
        <f t="shared" si="10"/>
        <v>0.67377264296088035</v>
      </c>
      <c r="CF44" s="4" t="str">
        <f t="shared" si="11"/>
        <v/>
      </c>
      <c r="CG44" s="4">
        <f t="shared" si="12"/>
        <v>0.43325600424807137</v>
      </c>
      <c r="CH44" s="4" t="str">
        <f t="shared" si="13"/>
        <v/>
      </c>
      <c r="CI44">
        <f>INDEX(FX!$B$114:$AK$132,MATCH('Data (2)'!BQ44,FX!$A$114:$A$132,0),MATCH('Data (2)'!D44,Period,0))</f>
        <v>7.845942700291646</v>
      </c>
    </row>
    <row r="45" spans="1:87" hidden="1" outlineLevel="1" x14ac:dyDescent="0.15">
      <c r="A45" t="s">
        <v>2</v>
      </c>
      <c r="B45" s="1">
        <f t="shared" si="14"/>
        <v>43800</v>
      </c>
      <c r="C45" t="s">
        <v>109</v>
      </c>
      <c r="D45" s="1">
        <v>43678</v>
      </c>
      <c r="E45">
        <v>1.0898882217292225</v>
      </c>
      <c r="F45">
        <v>0.66045922976647431</v>
      </c>
      <c r="G45">
        <v>0.25319869224497954</v>
      </c>
      <c r="H45">
        <v>0.22309652959783646</v>
      </c>
      <c r="I45">
        <v>1.4214399455918878</v>
      </c>
      <c r="J45">
        <v>0.51402625390445977</v>
      </c>
      <c r="K45">
        <v>0.12560647836235195</v>
      </c>
      <c r="L45">
        <v>8.1318413281467994E-2</v>
      </c>
      <c r="M45">
        <v>6.4878795843276098</v>
      </c>
      <c r="N45">
        <v>1.5290134498480119</v>
      </c>
      <c r="O45">
        <v>0.32052728274378528</v>
      </c>
      <c r="P45">
        <v>0.28535108923255259</v>
      </c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t="str">
        <f>VLOOKUP(A45,Misc!$A$3:$B$11,2,FALSE)</f>
        <v>HKD</v>
      </c>
      <c r="BR45">
        <f>INDEX(FX!$B$30:$AK$48,MATCH('Data (2)'!BQ45,FX!$A$30:$A$48,0),MATCH('Data (2)'!D45,Period,0))</f>
        <v>7.841198315201181</v>
      </c>
      <c r="BS45">
        <f t="shared" si="1"/>
        <v>0.13899510992042283</v>
      </c>
      <c r="BT45">
        <f t="shared" si="2"/>
        <v>0</v>
      </c>
      <c r="BU45">
        <f t="shared" si="3"/>
        <v>8.4229374544205621E-2</v>
      </c>
      <c r="BV45">
        <f t="shared" si="4"/>
        <v>0</v>
      </c>
      <c r="BW45">
        <f t="shared" si="5"/>
        <v>3.2290816029244024E-2</v>
      </c>
      <c r="BX45">
        <f t="shared" si="6"/>
        <v>0</v>
      </c>
      <c r="BY45">
        <f t="shared" si="7"/>
        <v>2.8451841240303141E-2</v>
      </c>
      <c r="BZ45">
        <f t="shared" si="8"/>
        <v>0</v>
      </c>
      <c r="CA45">
        <f t="shared" si="9"/>
        <v>0.18116879002175873</v>
      </c>
      <c r="CB45">
        <f t="shared" si="9"/>
        <v>6.551491306269068E-2</v>
      </c>
      <c r="CC45">
        <f t="shared" si="9"/>
        <v>1.6009099627720066E-2</v>
      </c>
      <c r="CD45">
        <f t="shared" si="9"/>
        <v>1.0364390410147306E-2</v>
      </c>
      <c r="CE45" s="4">
        <f t="shared" si="10"/>
        <v>0.60598804225866965</v>
      </c>
      <c r="CF45" s="4" t="str">
        <f t="shared" si="11"/>
        <v/>
      </c>
      <c r="CG45" s="4">
        <f t="shared" si="12"/>
        <v>0.33779000965240369</v>
      </c>
      <c r="CH45" s="4" t="str">
        <f t="shared" si="13"/>
        <v/>
      </c>
      <c r="CI45">
        <f>INDEX(FX!$B$114:$AK$132,MATCH('Data (2)'!BQ45,FX!$A$114:$A$132,0),MATCH('Data (2)'!D45,Period,0))</f>
        <v>7.845942700291646</v>
      </c>
    </row>
    <row r="46" spans="1:87" hidden="1" outlineLevel="1" x14ac:dyDescent="0.15">
      <c r="A46" t="s">
        <v>2</v>
      </c>
      <c r="B46" s="1">
        <f t="shared" si="14"/>
        <v>43800</v>
      </c>
      <c r="C46" t="s">
        <v>109</v>
      </c>
      <c r="D46" s="1">
        <v>43709</v>
      </c>
      <c r="E46">
        <v>0.46670148999999994</v>
      </c>
      <c r="F46">
        <v>0.33882524204110809</v>
      </c>
      <c r="G46">
        <v>0.15301244259672214</v>
      </c>
      <c r="H46">
        <v>0.21224887480806548</v>
      </c>
      <c r="I46">
        <v>1.8524674279480946</v>
      </c>
      <c r="J46">
        <v>0.66989597092804765</v>
      </c>
      <c r="K46">
        <v>0.16369450614294884</v>
      </c>
      <c r="L46">
        <v>0.10597683874264195</v>
      </c>
      <c r="M46">
        <v>6.9042231894007742</v>
      </c>
      <c r="N46">
        <v>1.2070360132639866</v>
      </c>
      <c r="O46">
        <v>0.29462623789518977</v>
      </c>
      <c r="P46">
        <v>0.16723490250941631</v>
      </c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t="str">
        <f>VLOOKUP(A46,Misc!$A$3:$B$11,2,FALSE)</f>
        <v>HKD</v>
      </c>
      <c r="BR46">
        <f>INDEX(FX!$B$30:$AK$48,MATCH('Data (2)'!BQ46,FX!$A$30:$A$48,0),MATCH('Data (2)'!D46,Period,0))</f>
        <v>7.8357985477016818</v>
      </c>
      <c r="BS46">
        <f t="shared" si="1"/>
        <v>5.9560169542246355E-2</v>
      </c>
      <c r="BT46">
        <f t="shared" si="2"/>
        <v>0</v>
      </c>
      <c r="BU46">
        <f t="shared" si="3"/>
        <v>4.3240678021321637E-2</v>
      </c>
      <c r="BV46">
        <f t="shared" si="4"/>
        <v>0</v>
      </c>
      <c r="BW46">
        <f t="shared" si="5"/>
        <v>1.9527357890230884E-2</v>
      </c>
      <c r="BX46">
        <f t="shared" si="6"/>
        <v>0</v>
      </c>
      <c r="BY46">
        <f t="shared" si="7"/>
        <v>2.7087076513767724E-2</v>
      </c>
      <c r="BZ46">
        <f t="shared" si="8"/>
        <v>0</v>
      </c>
      <c r="CA46">
        <f t="shared" si="9"/>
        <v>0.23610514360234056</v>
      </c>
      <c r="CB46">
        <f t="shared" si="9"/>
        <v>8.5381195927309861E-2</v>
      </c>
      <c r="CC46">
        <f t="shared" si="9"/>
        <v>2.0863586747436234E-2</v>
      </c>
      <c r="CD46">
        <f t="shared" si="9"/>
        <v>1.3507215485871778E-2</v>
      </c>
      <c r="CE46" s="4">
        <f t="shared" si="10"/>
        <v>0.72599991493729354</v>
      </c>
      <c r="CF46" s="4" t="str">
        <f t="shared" si="11"/>
        <v/>
      </c>
      <c r="CG46" s="4">
        <f t="shared" si="12"/>
        <v>0.62642580443376261</v>
      </c>
      <c r="CH46" s="4" t="str">
        <f t="shared" si="13"/>
        <v/>
      </c>
      <c r="CI46">
        <f>INDEX(FX!$B$114:$AK$132,MATCH('Data (2)'!BQ46,FX!$A$114:$A$132,0),MATCH('Data (2)'!D46,Period,0))</f>
        <v>7.845942700291646</v>
      </c>
    </row>
    <row r="47" spans="1:87" hidden="1" outlineLevel="1" x14ac:dyDescent="0.15">
      <c r="A47" t="s">
        <v>2</v>
      </c>
      <c r="B47" s="1">
        <f t="shared" si="14"/>
        <v>43800</v>
      </c>
      <c r="C47" t="s">
        <v>109</v>
      </c>
      <c r="D47" s="1">
        <v>43739</v>
      </c>
      <c r="E47">
        <v>0.85600290581125194</v>
      </c>
      <c r="F47">
        <v>0.41036386936528768</v>
      </c>
      <c r="G47">
        <v>0.15185025235275001</v>
      </c>
      <c r="H47">
        <v>0.10519707070117704</v>
      </c>
      <c r="I47">
        <v>1.5915247384789812</v>
      </c>
      <c r="J47">
        <v>0.57553293183693033</v>
      </c>
      <c r="K47">
        <v>0.14063613327235372</v>
      </c>
      <c r="L47">
        <v>9.1048705105458039E-2</v>
      </c>
      <c r="M47">
        <v>14.192125149777496</v>
      </c>
      <c r="N47">
        <v>1.7892050074058305</v>
      </c>
      <c r="O47">
        <v>0.54998641708819695</v>
      </c>
      <c r="P47">
        <v>0.44167867840904806</v>
      </c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t="str">
        <f>VLOOKUP(A47,Misc!$A$3:$B$11,2,FALSE)</f>
        <v>HKD</v>
      </c>
      <c r="BR47">
        <f>INDEX(FX!$B$30:$AK$48,MATCH('Data (2)'!BQ47,FX!$A$30:$A$48,0),MATCH('Data (2)'!D47,Period,0))</f>
        <v>7.8422990531413141</v>
      </c>
      <c r="BS47">
        <f t="shared" si="1"/>
        <v>0.10915203564806307</v>
      </c>
      <c r="BT47">
        <f t="shared" si="2"/>
        <v>0</v>
      </c>
      <c r="BU47">
        <f t="shared" si="3"/>
        <v>5.2326985566931702E-2</v>
      </c>
      <c r="BV47">
        <f t="shared" si="4"/>
        <v>0</v>
      </c>
      <c r="BW47">
        <f t="shared" si="5"/>
        <v>1.9362976510303418E-2</v>
      </c>
      <c r="BX47">
        <f t="shared" si="6"/>
        <v>0</v>
      </c>
      <c r="BY47">
        <f t="shared" si="7"/>
        <v>1.3414060084719577E-2</v>
      </c>
      <c r="BZ47">
        <f t="shared" si="8"/>
        <v>0</v>
      </c>
      <c r="CA47">
        <f t="shared" si="9"/>
        <v>0.20284684699772557</v>
      </c>
      <c r="CB47">
        <f t="shared" si="9"/>
        <v>7.335421042719785E-2</v>
      </c>
      <c r="CC47">
        <f t="shared" si="9"/>
        <v>1.7924695431069879E-2</v>
      </c>
      <c r="CD47">
        <f t="shared" si="9"/>
        <v>1.1604559016480406E-2</v>
      </c>
      <c r="CE47" s="4">
        <f t="shared" si="10"/>
        <v>0.47939541627651044</v>
      </c>
      <c r="CF47" s="4" t="str">
        <f t="shared" si="11"/>
        <v/>
      </c>
      <c r="CG47" s="4">
        <f t="shared" si="12"/>
        <v>0.25635071348724242</v>
      </c>
      <c r="CH47" s="4" t="str">
        <f t="shared" si="13"/>
        <v/>
      </c>
      <c r="CI47">
        <f>INDEX(FX!$B$114:$AK$132,MATCH('Data (2)'!BQ47,FX!$A$114:$A$132,0),MATCH('Data (2)'!D47,Period,0))</f>
        <v>7.845942700291646</v>
      </c>
    </row>
    <row r="48" spans="1:87" hidden="1" outlineLevel="1" x14ac:dyDescent="0.15">
      <c r="A48" t="s">
        <v>2</v>
      </c>
      <c r="B48" s="1">
        <f t="shared" si="14"/>
        <v>43800</v>
      </c>
      <c r="C48" t="s">
        <v>109</v>
      </c>
      <c r="D48" s="1">
        <v>43770</v>
      </c>
      <c r="E48">
        <v>3.5976698233967741</v>
      </c>
      <c r="F48">
        <v>1.6492729241057693</v>
      </c>
      <c r="G48">
        <v>0.27361460628710138</v>
      </c>
      <c r="H48">
        <v>0.17514752505757042</v>
      </c>
      <c r="I48">
        <v>1.8687628971129193</v>
      </c>
      <c r="J48">
        <v>0.67578879742162323</v>
      </c>
      <c r="K48">
        <v>0.16513446602405635</v>
      </c>
      <c r="L48">
        <v>0.10690907770234619</v>
      </c>
      <c r="M48">
        <v>24.305421693070627</v>
      </c>
      <c r="N48">
        <v>3.1758582061826806</v>
      </c>
      <c r="O48">
        <v>0.64865511382692642</v>
      </c>
      <c r="P48">
        <v>0.25552548952032078</v>
      </c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t="str">
        <f>VLOOKUP(A48,Misc!$A$3:$B$11,2,FALSE)</f>
        <v>HKD</v>
      </c>
      <c r="BR48">
        <f>INDEX(FX!$B$30:$AK$48,MATCH('Data (2)'!BQ48,FX!$A$30:$A$48,0),MATCH('Data (2)'!D48,Period,0))</f>
        <v>7.8283879863834205</v>
      </c>
      <c r="BS48">
        <f t="shared" si="1"/>
        <v>0.45956713306168606</v>
      </c>
      <c r="BT48">
        <f t="shared" si="2"/>
        <v>0</v>
      </c>
      <c r="BU48">
        <f t="shared" si="3"/>
        <v>0.21067848540139933</v>
      </c>
      <c r="BV48">
        <f t="shared" si="4"/>
        <v>0</v>
      </c>
      <c r="BW48">
        <f t="shared" si="5"/>
        <v>3.4951589875594116E-2</v>
      </c>
      <c r="BX48">
        <f t="shared" si="6"/>
        <v>0</v>
      </c>
      <c r="BY48">
        <f t="shared" si="7"/>
        <v>2.2373383302184226E-2</v>
      </c>
      <c r="BZ48">
        <f t="shared" si="8"/>
        <v>0</v>
      </c>
      <c r="CA48">
        <f t="shared" si="9"/>
        <v>0.23818207301506988</v>
      </c>
      <c r="CB48">
        <f t="shared" si="9"/>
        <v>8.6132262652963684E-2</v>
      </c>
      <c r="CC48">
        <f t="shared" si="9"/>
        <v>2.1047115984917663E-2</v>
      </c>
      <c r="CD48">
        <f t="shared" si="9"/>
        <v>1.3626033452726109E-2</v>
      </c>
      <c r="CE48" s="4">
        <f t="shared" si="10"/>
        <v>0.45842809514648364</v>
      </c>
      <c r="CF48" s="4" t="str">
        <f t="shared" si="11"/>
        <v/>
      </c>
      <c r="CG48" s="4">
        <f t="shared" si="12"/>
        <v>0.106196811029645</v>
      </c>
      <c r="CH48" s="4" t="str">
        <f t="shared" si="13"/>
        <v/>
      </c>
      <c r="CI48">
        <f>INDEX(FX!$B$114:$AK$132,MATCH('Data (2)'!BQ48,FX!$A$114:$A$132,0),MATCH('Data (2)'!D48,Period,0))</f>
        <v>7.845942700291646</v>
      </c>
    </row>
    <row r="49" spans="1:87" hidden="1" outlineLevel="1" x14ac:dyDescent="0.15">
      <c r="A49" t="s">
        <v>2</v>
      </c>
      <c r="B49" s="1">
        <f t="shared" si="14"/>
        <v>43800</v>
      </c>
      <c r="C49" t="s">
        <v>109</v>
      </c>
      <c r="D49" s="1">
        <v>43800</v>
      </c>
      <c r="E49">
        <v>6.1956067961169143</v>
      </c>
      <c r="F49">
        <v>4.0585703735737573</v>
      </c>
      <c r="G49">
        <v>0.43906330715801473</v>
      </c>
      <c r="H49">
        <v>0.32426835117278341</v>
      </c>
      <c r="I49">
        <v>2.3226419713973283</v>
      </c>
      <c r="J49">
        <v>0.83992218976335209</v>
      </c>
      <c r="K49">
        <v>0.20524178979811136</v>
      </c>
      <c r="L49">
        <v>0.13287480791622516</v>
      </c>
      <c r="M49">
        <v>30.70695865349386</v>
      </c>
      <c r="N49">
        <v>3.7528289429744142</v>
      </c>
      <c r="O49">
        <v>1.0084926918732855</v>
      </c>
      <c r="P49">
        <v>0.61775677336334001</v>
      </c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t="str">
        <f>VLOOKUP(A49,Misc!$A$3:$B$11,2,FALSE)</f>
        <v>HKD</v>
      </c>
      <c r="BR49">
        <f>INDEX(FX!$B$30:$AK$48,MATCH('Data (2)'!BQ49,FX!$A$30:$A$48,0),MATCH('Data (2)'!D49,Period,0))</f>
        <v>7.8053259788814451</v>
      </c>
      <c r="BS49">
        <f t="shared" si="1"/>
        <v>0.79376656566043713</v>
      </c>
      <c r="BT49">
        <f t="shared" si="2"/>
        <v>0</v>
      </c>
      <c r="BU49">
        <f t="shared" si="3"/>
        <v>0.51997448723536555</v>
      </c>
      <c r="BV49">
        <f t="shared" si="4"/>
        <v>0</v>
      </c>
      <c r="BW49">
        <f t="shared" si="5"/>
        <v>5.6251757882498511E-2</v>
      </c>
      <c r="BX49">
        <f t="shared" si="6"/>
        <v>0</v>
      </c>
      <c r="BY49">
        <f t="shared" si="7"/>
        <v>4.1544498211880346E-2</v>
      </c>
      <c r="BZ49">
        <f t="shared" si="8"/>
        <v>0</v>
      </c>
      <c r="CA49">
        <f t="shared" si="9"/>
        <v>0.29603096276894708</v>
      </c>
      <c r="CB49">
        <f t="shared" si="9"/>
        <v>0.1070517873820479</v>
      </c>
      <c r="CC49">
        <f t="shared" si="9"/>
        <v>2.6158971284672039E-2</v>
      </c>
      <c r="CD49">
        <f t="shared" si="9"/>
        <v>1.6935480284770113E-2</v>
      </c>
      <c r="CE49" s="4">
        <f t="shared" si="10"/>
        <v>0.65507229673088019</v>
      </c>
      <c r="CF49" s="4" t="str">
        <f t="shared" si="11"/>
        <v/>
      </c>
      <c r="CG49" s="4">
        <f t="shared" si="12"/>
        <v>7.9897185788416009E-2</v>
      </c>
      <c r="CH49" s="4" t="str">
        <f t="shared" si="13"/>
        <v/>
      </c>
      <c r="CI49">
        <f>INDEX(FX!$B$114:$AK$132,MATCH('Data (2)'!BQ49,FX!$A$114:$A$132,0),MATCH('Data (2)'!D49,Period,0))</f>
        <v>7.845942700291646</v>
      </c>
    </row>
    <row r="50" spans="1:87" hidden="1" outlineLevel="1" x14ac:dyDescent="0.15">
      <c r="A50" t="s">
        <v>2</v>
      </c>
      <c r="B50" s="1">
        <f t="shared" si="14"/>
        <v>43800</v>
      </c>
      <c r="C50" t="s">
        <v>45</v>
      </c>
      <c r="D50" s="1">
        <v>43466</v>
      </c>
      <c r="E50">
        <f t="array" ref="E50:E61">TRANSPOSE('[1]OVERALL_Key Metrics P1'!$F$6:$Q$6)</f>
        <v>189.5126395996727</v>
      </c>
      <c r="F50">
        <f t="array" ref="F50:F61">TRANSPOSE('[1]OVERALL_Key Metrics P1'!$F$11:$Q$11)</f>
        <v>103.36457715902577</v>
      </c>
      <c r="G50">
        <f t="array" ref="G50:G61">TRANSPOSE('[1]OVERALL_Key Metrics P1'!$F$16:$Q$16)</f>
        <v>52.569805609989629</v>
      </c>
      <c r="H50">
        <f t="array" ref="H50:H61">TRANSPOSE('[1]OVERALL_Key Metrics P1'!$F$21:$Q$21)</f>
        <v>42.331169301259166</v>
      </c>
      <c r="I50">
        <f t="array" ref="I50:I61">TRANSPOSE('[1]OVERALL_Key Metrics P1'!$F$7:$Q$7)</f>
        <v>125.08294411118175</v>
      </c>
      <c r="J50">
        <f t="array" ref="J50:J61">TRANSPOSE('[1]OVERALL_Key Metrics P1'!$F$12:$Q$12)</f>
        <v>70.540188886134771</v>
      </c>
      <c r="K50">
        <f t="array" ref="K50:K61">TRANSPOSE('[1]OVERALL_Key Metrics P1'!$F$17:$Q$17)</f>
        <v>37.750139958614128</v>
      </c>
      <c r="L50">
        <f t="array" ref="L50:L61">TRANSPOSE('[1]OVERALL_Key Metrics P1'!$F$22:$Q$22)</f>
        <v>26.969973384862445</v>
      </c>
      <c r="M50">
        <f t="array" ref="M50:M61">TRANSPOSE('[1]OVERALL_Key Metrics P1'!$F$9:$Q$9)</f>
        <v>135.78573413437087</v>
      </c>
      <c r="N50">
        <f t="array" ref="N50:N61">TRANSPOSE('[1]OVERALL_Key Metrics P1'!$F$14:$Q$14)</f>
        <v>70.954610237672696</v>
      </c>
      <c r="O50">
        <f t="array" ref="O50:O61">TRANSPOSE('[1]OVERALL_Key Metrics P1'!$F$19:$Q$19)</f>
        <v>33.629277024367234</v>
      </c>
      <c r="P50">
        <f t="array" ref="P50:P61">TRANSPOSE('[1]OVERALL_Key Metrics P1'!$F$24:$Q$24)</f>
        <v>23.950282488435512</v>
      </c>
      <c r="BQ50" t="str">
        <f>VLOOKUP(A50,Misc!$A$3:$B$11,2,FALSE)</f>
        <v>HKD</v>
      </c>
      <c r="BR50">
        <f>INDEX(FX!$B$30:$AK$48,MATCH('Data (2)'!BQ50,FX!$A$30:$A$48,0),MATCH('Data (2)'!D50,Period,0))</f>
        <v>7.8419977623914541</v>
      </c>
      <c r="BS50">
        <f t="shared" si="1"/>
        <v>24.166372567527986</v>
      </c>
      <c r="BT50">
        <f t="shared" si="2"/>
        <v>0</v>
      </c>
      <c r="BU50">
        <f t="shared" si="3"/>
        <v>13.180898578515311</v>
      </c>
      <c r="BV50">
        <f t="shared" si="4"/>
        <v>0</v>
      </c>
      <c r="BW50">
        <f t="shared" si="5"/>
        <v>6.7036241532869578</v>
      </c>
      <c r="BX50">
        <f t="shared" si="6"/>
        <v>0</v>
      </c>
      <c r="BY50">
        <f t="shared" si="7"/>
        <v>5.3980083371447023</v>
      </c>
      <c r="BZ50">
        <f t="shared" si="8"/>
        <v>0</v>
      </c>
      <c r="CA50">
        <f t="shared" si="9"/>
        <v>15.942372878472872</v>
      </c>
      <c r="CB50">
        <f t="shared" si="9"/>
        <v>8.9906581759146267</v>
      </c>
      <c r="CC50">
        <f t="shared" si="9"/>
        <v>4.8114218266226816</v>
      </c>
      <c r="CD50">
        <f t="shared" si="9"/>
        <v>3.4374420531850087</v>
      </c>
      <c r="CE50" s="4">
        <f t="shared" si="10"/>
        <v>0.54542313049606372</v>
      </c>
      <c r="CF50" s="4" t="str">
        <f t="shared" si="11"/>
        <v/>
      </c>
      <c r="CG50" s="4">
        <f t="shared" si="12"/>
        <v>0.40953265097899955</v>
      </c>
      <c r="CH50" s="4" t="str">
        <f t="shared" si="13"/>
        <v/>
      </c>
      <c r="CI50">
        <f>INDEX(FX!$B$114:$AK$132,MATCH('Data (2)'!BQ50,FX!$A$114:$A$132,0),MATCH('Data (2)'!D50,Period,0))</f>
        <v>7.845942700291646</v>
      </c>
    </row>
    <row r="51" spans="1:87" hidden="1" outlineLevel="1" x14ac:dyDescent="0.15">
      <c r="A51" t="s">
        <v>2</v>
      </c>
      <c r="B51" s="1">
        <f t="shared" si="14"/>
        <v>43800</v>
      </c>
      <c r="C51" t="s">
        <v>45</v>
      </c>
      <c r="D51" s="1">
        <v>43497</v>
      </c>
      <c r="E51">
        <v>155.61357288067572</v>
      </c>
      <c r="F51">
        <v>109.45968313648278</v>
      </c>
      <c r="G51">
        <v>50.517784089745255</v>
      </c>
      <c r="H51">
        <v>45.296531149524093</v>
      </c>
      <c r="I51">
        <v>76.614578633696652</v>
      </c>
      <c r="J51">
        <v>44.478246095032901</v>
      </c>
      <c r="K51">
        <v>25.869972034442597</v>
      </c>
      <c r="L51">
        <v>19.038690002337219</v>
      </c>
      <c r="M51">
        <v>90.964936435531015</v>
      </c>
      <c r="N51">
        <v>50.460870528460759</v>
      </c>
      <c r="O51">
        <v>23.161442151477601</v>
      </c>
      <c r="P51">
        <v>18.083487946640936</v>
      </c>
      <c r="BQ51" t="str">
        <f>VLOOKUP(A51,Misc!$A$3:$B$11,2,FALSE)</f>
        <v>HKD</v>
      </c>
      <c r="BR51">
        <f>INDEX(FX!$B$30:$AK$48,MATCH('Data (2)'!BQ51,FX!$A$30:$A$48,0),MATCH('Data (2)'!D51,Period,0))</f>
        <v>7.8478480153993235</v>
      </c>
      <c r="BS51">
        <f t="shared" si="1"/>
        <v>19.828820916934845</v>
      </c>
      <c r="BT51">
        <f t="shared" si="2"/>
        <v>0</v>
      </c>
      <c r="BU51">
        <f t="shared" si="3"/>
        <v>13.947732285551037</v>
      </c>
      <c r="BV51">
        <f t="shared" si="4"/>
        <v>0</v>
      </c>
      <c r="BW51">
        <f t="shared" si="5"/>
        <v>6.4371511770637611</v>
      </c>
      <c r="BX51">
        <f t="shared" si="6"/>
        <v>0</v>
      </c>
      <c r="BY51">
        <f t="shared" si="7"/>
        <v>5.7718410270741289</v>
      </c>
      <c r="BZ51">
        <f t="shared" si="8"/>
        <v>0</v>
      </c>
      <c r="CA51">
        <f t="shared" si="9"/>
        <v>9.764865939034804</v>
      </c>
      <c r="CB51">
        <f t="shared" si="9"/>
        <v>5.6689486265786231</v>
      </c>
      <c r="CC51">
        <f t="shared" si="9"/>
        <v>3.2972420297539222</v>
      </c>
      <c r="CD51">
        <f t="shared" si="9"/>
        <v>2.4265650068575599</v>
      </c>
      <c r="CE51" s="4">
        <f t="shared" si="10"/>
        <v>0.70340704290888767</v>
      </c>
      <c r="CF51" s="4" t="str">
        <f t="shared" si="11"/>
        <v/>
      </c>
      <c r="CG51" s="4">
        <f t="shared" si="12"/>
        <v>0.41381931549212403</v>
      </c>
      <c r="CH51" s="4" t="str">
        <f t="shared" si="13"/>
        <v/>
      </c>
      <c r="CI51">
        <f>INDEX(FX!$B$114:$AK$132,MATCH('Data (2)'!BQ51,FX!$A$114:$A$132,0),MATCH('Data (2)'!D51,Period,0))</f>
        <v>7.845942700291646</v>
      </c>
    </row>
    <row r="52" spans="1:87" hidden="1" outlineLevel="1" x14ac:dyDescent="0.15">
      <c r="A52" t="s">
        <v>2</v>
      </c>
      <c r="B52" s="1">
        <f t="shared" si="14"/>
        <v>43800</v>
      </c>
      <c r="C52" t="s">
        <v>45</v>
      </c>
      <c r="D52" s="1">
        <v>43525</v>
      </c>
      <c r="E52">
        <v>195.55597791615298</v>
      </c>
      <c r="F52">
        <v>142.00947027406082</v>
      </c>
      <c r="G52">
        <v>75.884072866145587</v>
      </c>
      <c r="H52">
        <v>64.401321770319242</v>
      </c>
      <c r="I52">
        <v>181.20492119932496</v>
      </c>
      <c r="J52">
        <v>106.86871028765637</v>
      </c>
      <c r="K52">
        <v>63.022145968506123</v>
      </c>
      <c r="L52">
        <v>46.694714726273119</v>
      </c>
      <c r="M52">
        <v>168.39034880285726</v>
      </c>
      <c r="N52">
        <v>97.06225464055116</v>
      </c>
      <c r="O52">
        <v>48.434642753953653</v>
      </c>
      <c r="P52">
        <v>37.85847662931203</v>
      </c>
      <c r="BQ52" t="str">
        <f>VLOOKUP(A52,Misc!$A$3:$B$11,2,FALSE)</f>
        <v>HKD</v>
      </c>
      <c r="BR52">
        <f>INDEX(FX!$B$30:$AK$48,MATCH('Data (2)'!BQ52,FX!$A$30:$A$48,0),MATCH('Data (2)'!D52,Period,0))</f>
        <v>7.8494219555765268</v>
      </c>
      <c r="BS52">
        <f t="shared" si="1"/>
        <v>24.913424074141233</v>
      </c>
      <c r="BT52">
        <f t="shared" si="2"/>
        <v>0</v>
      </c>
      <c r="BU52">
        <f t="shared" si="3"/>
        <v>18.091710584264348</v>
      </c>
      <c r="BV52">
        <f t="shared" si="4"/>
        <v>0</v>
      </c>
      <c r="BW52">
        <f t="shared" si="5"/>
        <v>9.6674727509373692</v>
      </c>
      <c r="BX52">
        <f t="shared" si="6"/>
        <v>0</v>
      </c>
      <c r="BY52">
        <f t="shared" si="7"/>
        <v>8.2045941898391774</v>
      </c>
      <c r="BZ52">
        <f t="shared" si="8"/>
        <v>0</v>
      </c>
      <c r="CA52">
        <f t="shared" si="9"/>
        <v>23.095366372302117</v>
      </c>
      <c r="CB52">
        <f t="shared" si="9"/>
        <v>13.620888447692066</v>
      </c>
      <c r="CC52">
        <f t="shared" si="9"/>
        <v>8.0324504493467046</v>
      </c>
      <c r="CD52">
        <f t="shared" si="9"/>
        <v>5.9514473288897971</v>
      </c>
      <c r="CE52" s="4">
        <f t="shared" si="10"/>
        <v>0.72618322276473235</v>
      </c>
      <c r="CF52" s="4" t="str">
        <f t="shared" si="11"/>
        <v/>
      </c>
      <c r="CG52" s="4">
        <f t="shared" si="12"/>
        <v>0.45350019013543685</v>
      </c>
      <c r="CH52" s="4" t="str">
        <f t="shared" si="13"/>
        <v/>
      </c>
      <c r="CI52">
        <f>INDEX(FX!$B$114:$AK$132,MATCH('Data (2)'!BQ52,FX!$A$114:$A$132,0),MATCH('Data (2)'!D52,Period,0))</f>
        <v>7.845942700291646</v>
      </c>
    </row>
    <row r="53" spans="1:87" hidden="1" outlineLevel="1" x14ac:dyDescent="0.15">
      <c r="A53" t="s">
        <v>2</v>
      </c>
      <c r="B53" s="1">
        <f t="shared" si="14"/>
        <v>43800</v>
      </c>
      <c r="C53" t="s">
        <v>45</v>
      </c>
      <c r="D53" s="1">
        <v>43556</v>
      </c>
      <c r="E53">
        <v>127.85467750028384</v>
      </c>
      <c r="F53">
        <v>86.111550494622335</v>
      </c>
      <c r="G53">
        <v>44.660647243883162</v>
      </c>
      <c r="H53">
        <v>35.730081960236213</v>
      </c>
      <c r="I53">
        <v>179.51153080653165</v>
      </c>
      <c r="J53">
        <v>99.821778211401451</v>
      </c>
      <c r="K53">
        <v>52.784801539103398</v>
      </c>
      <c r="L53">
        <v>37.346926273085685</v>
      </c>
      <c r="M53">
        <v>142.13893355013104</v>
      </c>
      <c r="N53">
        <v>70.727781135850535</v>
      </c>
      <c r="O53">
        <v>26.475053784380655</v>
      </c>
      <c r="P53">
        <v>21.549104556953559</v>
      </c>
      <c r="BQ53" t="str">
        <f>VLOOKUP(A53,Misc!$A$3:$B$11,2,FALSE)</f>
        <v>HKD</v>
      </c>
      <c r="BR53">
        <f>INDEX(FX!$B$30:$AK$48,MATCH('Data (2)'!BQ53,FX!$A$30:$A$48,0),MATCH('Data (2)'!D53,Period,0))</f>
        <v>7.8449625164060217</v>
      </c>
      <c r="BS53">
        <f t="shared" si="1"/>
        <v>16.297678571810099</v>
      </c>
      <c r="BT53">
        <f t="shared" si="2"/>
        <v>0</v>
      </c>
      <c r="BU53">
        <f t="shared" si="3"/>
        <v>10.976668188603691</v>
      </c>
      <c r="BV53">
        <f t="shared" si="4"/>
        <v>0</v>
      </c>
      <c r="BW53">
        <f t="shared" si="5"/>
        <v>5.6929076653311208</v>
      </c>
      <c r="BX53">
        <f t="shared" si="6"/>
        <v>0</v>
      </c>
      <c r="BY53">
        <f t="shared" si="7"/>
        <v>4.554525516917967</v>
      </c>
      <c r="BZ53">
        <f t="shared" si="8"/>
        <v>0</v>
      </c>
      <c r="CA53">
        <f t="shared" si="9"/>
        <v>22.879536298405409</v>
      </c>
      <c r="CB53">
        <f t="shared" si="9"/>
        <v>12.722725875590568</v>
      </c>
      <c r="CC53">
        <f t="shared" si="9"/>
        <v>6.7276557522069727</v>
      </c>
      <c r="CD53">
        <f t="shared" si="9"/>
        <v>4.7600304641145854</v>
      </c>
      <c r="CE53" s="4">
        <f t="shared" si="10"/>
        <v>0.67351114701635506</v>
      </c>
      <c r="CF53" s="4" t="str">
        <f t="shared" si="11"/>
        <v/>
      </c>
      <c r="CG53" s="4">
        <f t="shared" si="12"/>
        <v>0.41492786687736566</v>
      </c>
      <c r="CH53" s="4" t="str">
        <f t="shared" si="13"/>
        <v/>
      </c>
      <c r="CI53">
        <f>INDEX(FX!$B$114:$AK$132,MATCH('Data (2)'!BQ53,FX!$A$114:$A$132,0),MATCH('Data (2)'!D53,Period,0))</f>
        <v>7.845942700291646</v>
      </c>
    </row>
    <row r="54" spans="1:87" hidden="1" outlineLevel="1" x14ac:dyDescent="0.15">
      <c r="A54" t="s">
        <v>2</v>
      </c>
      <c r="B54" s="1">
        <f t="shared" si="14"/>
        <v>43800</v>
      </c>
      <c r="C54" t="s">
        <v>45</v>
      </c>
      <c r="D54" s="1">
        <v>43586</v>
      </c>
      <c r="E54">
        <v>176.91899486824656</v>
      </c>
      <c r="F54">
        <v>117.8356314661257</v>
      </c>
      <c r="G54">
        <v>67.847171466165832</v>
      </c>
      <c r="H54">
        <v>52.259152968131083</v>
      </c>
      <c r="I54">
        <v>250.82215979094866</v>
      </c>
      <c r="J54">
        <v>146.30770790416267</v>
      </c>
      <c r="K54">
        <v>85.752661316756786</v>
      </c>
      <c r="L54">
        <v>63.112398899200443</v>
      </c>
      <c r="M54">
        <v>176.17188072240222</v>
      </c>
      <c r="N54">
        <v>96.043755376030262</v>
      </c>
      <c r="O54">
        <v>44.744685508490143</v>
      </c>
      <c r="P54">
        <v>36.077072136755838</v>
      </c>
      <c r="BQ54" t="str">
        <f>VLOOKUP(A54,Misc!$A$3:$B$11,2,FALSE)</f>
        <v>HKD</v>
      </c>
      <c r="BR54">
        <f>INDEX(FX!$B$30:$AK$48,MATCH('Data (2)'!BQ54,FX!$A$30:$A$48,0),MATCH('Data (2)'!D54,Period,0))</f>
        <v>7.8482368193252903</v>
      </c>
      <c r="BS54">
        <f t="shared" si="1"/>
        <v>22.542514827356626</v>
      </c>
      <c r="BT54">
        <f t="shared" si="2"/>
        <v>0</v>
      </c>
      <c r="BU54">
        <f t="shared" si="3"/>
        <v>15.014280809668023</v>
      </c>
      <c r="BV54">
        <f t="shared" si="4"/>
        <v>0</v>
      </c>
      <c r="BW54">
        <f t="shared" si="5"/>
        <v>8.6448935000407676</v>
      </c>
      <c r="BX54">
        <f t="shared" si="6"/>
        <v>0</v>
      </c>
      <c r="BY54">
        <f t="shared" si="7"/>
        <v>6.6587125454024951</v>
      </c>
      <c r="BZ54">
        <f t="shared" si="8"/>
        <v>0</v>
      </c>
      <c r="CA54">
        <f t="shared" si="9"/>
        <v>31.96839046270695</v>
      </c>
      <c r="CB54">
        <f t="shared" si="9"/>
        <v>18.647562631157655</v>
      </c>
      <c r="CC54">
        <f t="shared" si="9"/>
        <v>10.929554878544961</v>
      </c>
      <c r="CD54">
        <f t="shared" si="9"/>
        <v>8.0439535834048925</v>
      </c>
      <c r="CE54" s="4">
        <f t="shared" si="10"/>
        <v>0.66604284946271108</v>
      </c>
      <c r="CF54" s="4" t="str">
        <f t="shared" si="11"/>
        <v/>
      </c>
      <c r="CG54" s="4">
        <f t="shared" si="12"/>
        <v>0.4434919414265121</v>
      </c>
      <c r="CH54" s="4" t="str">
        <f t="shared" si="13"/>
        <v/>
      </c>
      <c r="CI54">
        <f>INDEX(FX!$B$114:$AK$132,MATCH('Data (2)'!BQ54,FX!$A$114:$A$132,0),MATCH('Data (2)'!D54,Period,0))</f>
        <v>7.845942700291646</v>
      </c>
    </row>
    <row r="55" spans="1:87" hidden="1" outlineLevel="1" x14ac:dyDescent="0.15">
      <c r="A55" t="s">
        <v>2</v>
      </c>
      <c r="B55" s="1">
        <f t="shared" si="14"/>
        <v>43800</v>
      </c>
      <c r="C55" t="s">
        <v>45</v>
      </c>
      <c r="D55" s="1">
        <v>43617</v>
      </c>
      <c r="E55">
        <v>227.45459544564963</v>
      </c>
      <c r="F55">
        <v>157.32122097437144</v>
      </c>
      <c r="G55">
        <v>83.163274448850288</v>
      </c>
      <c r="H55">
        <v>64.774513378271436</v>
      </c>
      <c r="I55">
        <v>265.40684154073932</v>
      </c>
      <c r="J55">
        <v>152.80805986766222</v>
      </c>
      <c r="K55">
        <v>85.964659518615562</v>
      </c>
      <c r="L55">
        <v>62.494336856392046</v>
      </c>
      <c r="M55">
        <v>163.9228043091976</v>
      </c>
      <c r="N55">
        <v>85.393669997088281</v>
      </c>
      <c r="O55">
        <v>44.786718405710715</v>
      </c>
      <c r="P55">
        <v>34.196827493068838</v>
      </c>
      <c r="BQ55" t="str">
        <f>VLOOKUP(A55,Misc!$A$3:$B$11,2,FALSE)</f>
        <v>HKD</v>
      </c>
      <c r="BR55">
        <f>INDEX(FX!$B$30:$AK$48,MATCH('Data (2)'!BQ55,FX!$A$30:$A$48,0),MATCH('Data (2)'!D55,Period,0))</f>
        <v>7.8260576974161911</v>
      </c>
      <c r="BS55">
        <f t="shared" si="1"/>
        <v>29.063751410974749</v>
      </c>
      <c r="BT55">
        <f t="shared" si="2"/>
        <v>0</v>
      </c>
      <c r="BU55">
        <f t="shared" si="3"/>
        <v>20.102231168869579</v>
      </c>
      <c r="BV55">
        <f t="shared" si="4"/>
        <v>0</v>
      </c>
      <c r="BW55">
        <f t="shared" si="5"/>
        <v>10.626458130548542</v>
      </c>
      <c r="BX55">
        <f t="shared" si="6"/>
        <v>0</v>
      </c>
      <c r="BY55">
        <f t="shared" si="7"/>
        <v>8.2767743201863997</v>
      </c>
      <c r="BZ55">
        <f t="shared" si="8"/>
        <v>0</v>
      </c>
      <c r="CA55">
        <f t="shared" si="9"/>
        <v>33.827272474329149</v>
      </c>
      <c r="CB55">
        <f t="shared" si="9"/>
        <v>19.476061157314099</v>
      </c>
      <c r="CC55">
        <f t="shared" si="9"/>
        <v>10.956574984344472</v>
      </c>
      <c r="CD55">
        <f t="shared" si="9"/>
        <v>7.965178850218857</v>
      </c>
      <c r="CE55" s="4">
        <f t="shared" si="10"/>
        <v>0.69165989223534252</v>
      </c>
      <c r="CF55" s="4" t="str">
        <f t="shared" si="11"/>
        <v/>
      </c>
      <c r="CG55" s="4">
        <f t="shared" si="12"/>
        <v>0.41173411302740642</v>
      </c>
      <c r="CH55" s="4" t="str">
        <f t="shared" si="13"/>
        <v/>
      </c>
      <c r="CI55">
        <f>INDEX(FX!$B$114:$AK$132,MATCH('Data (2)'!BQ55,FX!$A$114:$A$132,0),MATCH('Data (2)'!D55,Period,0))</f>
        <v>7.845942700291646</v>
      </c>
    </row>
    <row r="56" spans="1:87" hidden="1" outlineLevel="1" x14ac:dyDescent="0.15">
      <c r="A56" t="s">
        <v>2</v>
      </c>
      <c r="B56" s="1">
        <f t="shared" si="14"/>
        <v>43800</v>
      </c>
      <c r="C56" t="s">
        <v>45</v>
      </c>
      <c r="D56" s="1">
        <v>43647</v>
      </c>
      <c r="E56">
        <v>166.36601039719613</v>
      </c>
      <c r="F56">
        <v>106.13355066417137</v>
      </c>
      <c r="G56">
        <v>64.008115358664156</v>
      </c>
      <c r="H56">
        <v>48.336695463282489</v>
      </c>
      <c r="I56">
        <v>176.99940651281</v>
      </c>
      <c r="J56">
        <v>99.409732980631134</v>
      </c>
      <c r="K56">
        <v>53.166317795505577</v>
      </c>
      <c r="L56">
        <v>37.943459410596098</v>
      </c>
      <c r="M56">
        <v>105.12057053939924</v>
      </c>
      <c r="N56">
        <v>65.835154824624766</v>
      </c>
      <c r="O56">
        <v>29.490093352403044</v>
      </c>
      <c r="P56">
        <v>25.424787214871898</v>
      </c>
      <c r="BQ56" t="str">
        <f>VLOOKUP(A56,Misc!$A$3:$B$11,2,FALSE)</f>
        <v>HKD</v>
      </c>
      <c r="BR56">
        <f>INDEX(FX!$B$30:$AK$48,MATCH('Data (2)'!BQ56,FX!$A$30:$A$48,0),MATCH('Data (2)'!D56,Period,0))</f>
        <v>7.8119935044550282</v>
      </c>
      <c r="BS56">
        <f t="shared" si="1"/>
        <v>21.296229995880161</v>
      </c>
      <c r="BT56">
        <f t="shared" si="2"/>
        <v>0</v>
      </c>
      <c r="BU56">
        <f t="shared" si="3"/>
        <v>13.585975283216181</v>
      </c>
      <c r="BV56">
        <f t="shared" si="4"/>
        <v>0</v>
      </c>
      <c r="BW56">
        <f t="shared" si="5"/>
        <v>8.1935699667647661</v>
      </c>
      <c r="BX56">
        <f t="shared" si="6"/>
        <v>0</v>
      </c>
      <c r="BY56">
        <f t="shared" si="7"/>
        <v>6.1874981636527231</v>
      </c>
      <c r="BZ56">
        <f t="shared" si="8"/>
        <v>0</v>
      </c>
      <c r="CA56">
        <f t="shared" si="9"/>
        <v>22.559354977985073</v>
      </c>
      <c r="CB56">
        <f t="shared" si="9"/>
        <v>12.670208893691758</v>
      </c>
      <c r="CC56">
        <f t="shared" si="9"/>
        <v>6.776281681681068</v>
      </c>
      <c r="CD56">
        <f t="shared" si="9"/>
        <v>4.8360612433717725</v>
      </c>
      <c r="CE56" s="4">
        <f t="shared" si="10"/>
        <v>0.63795212982976046</v>
      </c>
      <c r="CF56" s="4" t="str">
        <f t="shared" si="11"/>
        <v/>
      </c>
      <c r="CG56" s="4">
        <f t="shared" si="12"/>
        <v>0.45543275581375625</v>
      </c>
      <c r="CH56" s="4" t="str">
        <f t="shared" si="13"/>
        <v/>
      </c>
      <c r="CI56">
        <f>INDEX(FX!$B$114:$AK$132,MATCH('Data (2)'!BQ56,FX!$A$114:$A$132,0),MATCH('Data (2)'!D56,Period,0))</f>
        <v>7.845942700291646</v>
      </c>
    </row>
    <row r="57" spans="1:87" hidden="1" outlineLevel="1" x14ac:dyDescent="0.15">
      <c r="A57" t="s">
        <v>2</v>
      </c>
      <c r="B57" s="1">
        <f t="shared" si="14"/>
        <v>43800</v>
      </c>
      <c r="C57" t="s">
        <v>45</v>
      </c>
      <c r="D57" s="1">
        <v>43678</v>
      </c>
      <c r="E57">
        <v>154.92590714662845</v>
      </c>
      <c r="F57">
        <v>102.3386877870773</v>
      </c>
      <c r="G57">
        <v>66.199763383219022</v>
      </c>
      <c r="H57">
        <v>51.317476688094402</v>
      </c>
      <c r="I57">
        <v>218.71277423312486</v>
      </c>
      <c r="J57">
        <v>126.86618620888771</v>
      </c>
      <c r="K57">
        <v>72.899092340944406</v>
      </c>
      <c r="L57">
        <v>53.474988232207785</v>
      </c>
      <c r="M57">
        <v>126.18376369192019</v>
      </c>
      <c r="N57">
        <v>86.131826802067422</v>
      </c>
      <c r="O57">
        <v>46.387575908019407</v>
      </c>
      <c r="P57">
        <v>37.62260421519877</v>
      </c>
      <c r="BQ57" t="str">
        <f>VLOOKUP(A57,Misc!$A$3:$B$11,2,FALSE)</f>
        <v>HKD</v>
      </c>
      <c r="BR57">
        <f>INDEX(FX!$B$30:$AK$48,MATCH('Data (2)'!BQ57,FX!$A$30:$A$48,0),MATCH('Data (2)'!D57,Period,0))</f>
        <v>7.841198315201181</v>
      </c>
      <c r="BS57">
        <f t="shared" si="1"/>
        <v>19.757937616025405</v>
      </c>
      <c r="BT57">
        <f t="shared" si="2"/>
        <v>0</v>
      </c>
      <c r="BU57">
        <f t="shared" si="3"/>
        <v>13.051409194520749</v>
      </c>
      <c r="BV57">
        <f t="shared" si="4"/>
        <v>0</v>
      </c>
      <c r="BW57">
        <f t="shared" si="5"/>
        <v>8.4425569564899519</v>
      </c>
      <c r="BX57">
        <f t="shared" si="6"/>
        <v>0</v>
      </c>
      <c r="BY57">
        <f t="shared" si="7"/>
        <v>6.5445961988499652</v>
      </c>
      <c r="BZ57">
        <f t="shared" si="8"/>
        <v>0</v>
      </c>
      <c r="CA57">
        <f t="shared" si="9"/>
        <v>27.8759076618027</v>
      </c>
      <c r="CB57">
        <f t="shared" si="9"/>
        <v>16.169654948432377</v>
      </c>
      <c r="CC57">
        <f t="shared" si="9"/>
        <v>9.2913108246679688</v>
      </c>
      <c r="CD57">
        <f t="shared" si="9"/>
        <v>6.8156230901635357</v>
      </c>
      <c r="CE57" s="4">
        <f t="shared" si="10"/>
        <v>0.66056536102912489</v>
      </c>
      <c r="CF57" s="4" t="str">
        <f t="shared" si="11"/>
        <v/>
      </c>
      <c r="CG57" s="4">
        <f t="shared" si="12"/>
        <v>0.50144747600109896</v>
      </c>
      <c r="CH57" s="4" t="str">
        <f t="shared" si="13"/>
        <v/>
      </c>
      <c r="CI57">
        <f>INDEX(FX!$B$114:$AK$132,MATCH('Data (2)'!BQ57,FX!$A$114:$A$132,0),MATCH('Data (2)'!D57,Period,0))</f>
        <v>7.845942700291646</v>
      </c>
    </row>
    <row r="58" spans="1:87" hidden="1" outlineLevel="1" x14ac:dyDescent="0.15">
      <c r="A58" t="s">
        <v>2</v>
      </c>
      <c r="B58" s="1">
        <f t="shared" si="14"/>
        <v>43800</v>
      </c>
      <c r="C58" t="s">
        <v>45</v>
      </c>
      <c r="D58" s="1">
        <v>43709</v>
      </c>
      <c r="E58">
        <v>144.45768668165806</v>
      </c>
      <c r="F58">
        <v>107.91246004775567</v>
      </c>
      <c r="G58">
        <v>64.73517388759555</v>
      </c>
      <c r="H58">
        <v>54.216137598717644</v>
      </c>
      <c r="I58">
        <v>271.22002553873477</v>
      </c>
      <c r="J58">
        <v>156.36406510232626</v>
      </c>
      <c r="K58">
        <v>93.681197917124109</v>
      </c>
      <c r="L58">
        <v>66.282944861693267</v>
      </c>
      <c r="M58">
        <v>168.90362302371645</v>
      </c>
      <c r="N58">
        <v>118.38615314462719</v>
      </c>
      <c r="O58">
        <v>63.76619623099856</v>
      </c>
      <c r="P58">
        <v>52.580133108974977</v>
      </c>
      <c r="BQ58" t="str">
        <f>VLOOKUP(A58,Misc!$A$3:$B$11,2,FALSE)</f>
        <v>HKD</v>
      </c>
      <c r="BR58">
        <f>INDEX(FX!$B$30:$AK$48,MATCH('Data (2)'!BQ58,FX!$A$30:$A$48,0),MATCH('Data (2)'!D58,Period,0))</f>
        <v>7.8357985477016818</v>
      </c>
      <c r="BS58">
        <f t="shared" si="1"/>
        <v>18.435604974049383</v>
      </c>
      <c r="BT58">
        <f t="shared" si="2"/>
        <v>0</v>
      </c>
      <c r="BU58">
        <f t="shared" si="3"/>
        <v>13.771724654586414</v>
      </c>
      <c r="BV58">
        <f t="shared" si="4"/>
        <v>0</v>
      </c>
      <c r="BW58">
        <f t="shared" si="5"/>
        <v>8.2614648007487403</v>
      </c>
      <c r="BX58">
        <f t="shared" si="6"/>
        <v>0</v>
      </c>
      <c r="BY58">
        <f t="shared" si="7"/>
        <v>6.9190315790621977</v>
      </c>
      <c r="BZ58">
        <f t="shared" si="8"/>
        <v>0</v>
      </c>
      <c r="CA58">
        <f t="shared" si="9"/>
        <v>34.568188412675141</v>
      </c>
      <c r="CB58">
        <f t="shared" si="9"/>
        <v>19.929289707470584</v>
      </c>
      <c r="CC58">
        <f t="shared" si="9"/>
        <v>11.940081835372292</v>
      </c>
      <c r="CD58">
        <f t="shared" si="9"/>
        <v>8.4480536493376928</v>
      </c>
      <c r="CE58" s="4">
        <f t="shared" si="10"/>
        <v>0.74701777750022236</v>
      </c>
      <c r="CF58" s="4" t="str">
        <f t="shared" si="11"/>
        <v/>
      </c>
      <c r="CG58" s="4">
        <f t="shared" si="12"/>
        <v>0.50240850384399338</v>
      </c>
      <c r="CH58" s="4" t="str">
        <f t="shared" si="13"/>
        <v/>
      </c>
      <c r="CI58">
        <f>INDEX(FX!$B$114:$AK$132,MATCH('Data (2)'!BQ58,FX!$A$114:$A$132,0),MATCH('Data (2)'!D58,Period,0))</f>
        <v>7.845942700291646</v>
      </c>
    </row>
    <row r="59" spans="1:87" hidden="1" outlineLevel="1" x14ac:dyDescent="0.15">
      <c r="A59" t="s">
        <v>2</v>
      </c>
      <c r="B59" s="1">
        <f t="shared" si="14"/>
        <v>43800</v>
      </c>
      <c r="C59" t="s">
        <v>45</v>
      </c>
      <c r="D59" s="1">
        <v>43739</v>
      </c>
      <c r="E59">
        <v>159.64591688800948</v>
      </c>
      <c r="F59">
        <v>92.958765409808507</v>
      </c>
      <c r="G59">
        <v>67.167776080395527</v>
      </c>
      <c r="H59">
        <v>46.192522081868916</v>
      </c>
      <c r="I59">
        <v>241.88583716487963</v>
      </c>
      <c r="J59">
        <v>138.85807785800878</v>
      </c>
      <c r="K59">
        <v>82.179246134502037</v>
      </c>
      <c r="L59">
        <v>58.023259570032558</v>
      </c>
      <c r="M59">
        <v>180.98162318905668</v>
      </c>
      <c r="N59">
        <v>127.07547626905705</v>
      </c>
      <c r="O59">
        <v>63.856277413139217</v>
      </c>
      <c r="P59">
        <v>56.082988830105393</v>
      </c>
      <c r="BQ59" t="str">
        <f>VLOOKUP(A59,Misc!$A$3:$B$11,2,FALSE)</f>
        <v>HKD</v>
      </c>
      <c r="BR59">
        <f>INDEX(FX!$B$30:$AK$48,MATCH('Data (2)'!BQ59,FX!$A$30:$A$48,0),MATCH('Data (2)'!D59,Period,0))</f>
        <v>7.8422990531413141</v>
      </c>
      <c r="BS59">
        <f t="shared" si="1"/>
        <v>20.357029973762817</v>
      </c>
      <c r="BT59">
        <f t="shared" si="2"/>
        <v>0</v>
      </c>
      <c r="BU59">
        <f t="shared" si="3"/>
        <v>11.853509382885994</v>
      </c>
      <c r="BV59">
        <f t="shared" si="4"/>
        <v>0</v>
      </c>
      <c r="BW59">
        <f t="shared" si="5"/>
        <v>8.564806777355777</v>
      </c>
      <c r="BX59">
        <f t="shared" si="6"/>
        <v>0</v>
      </c>
      <c r="BY59">
        <f t="shared" si="7"/>
        <v>5.8901760528203804</v>
      </c>
      <c r="BZ59">
        <f t="shared" si="8"/>
        <v>0</v>
      </c>
      <c r="CA59">
        <f t="shared" si="9"/>
        <v>30.829416732279775</v>
      </c>
      <c r="CB59">
        <f t="shared" si="9"/>
        <v>17.698074426779488</v>
      </c>
      <c r="CC59">
        <f t="shared" si="9"/>
        <v>10.4741073537852</v>
      </c>
      <c r="CD59">
        <f t="shared" si="9"/>
        <v>7.3953203313447267</v>
      </c>
      <c r="CE59" s="4">
        <f t="shared" si="10"/>
        <v>0.58228088273011358</v>
      </c>
      <c r="CF59" s="4" t="str">
        <f t="shared" si="11"/>
        <v/>
      </c>
      <c r="CG59" s="4">
        <f t="shared" si="12"/>
        <v>0.49691410894098348</v>
      </c>
      <c r="CH59" s="4" t="str">
        <f t="shared" si="13"/>
        <v/>
      </c>
      <c r="CI59">
        <f>INDEX(FX!$B$114:$AK$132,MATCH('Data (2)'!BQ59,FX!$A$114:$A$132,0),MATCH('Data (2)'!D59,Period,0))</f>
        <v>7.845942700291646</v>
      </c>
    </row>
    <row r="60" spans="1:87" hidden="1" outlineLevel="1" x14ac:dyDescent="0.15">
      <c r="A60" t="s">
        <v>2</v>
      </c>
      <c r="B60" s="1">
        <f t="shared" si="14"/>
        <v>43800</v>
      </c>
      <c r="C60" t="s">
        <v>45</v>
      </c>
      <c r="D60" s="1">
        <v>43770</v>
      </c>
      <c r="E60">
        <v>136.92673068608323</v>
      </c>
      <c r="F60">
        <v>78.141990473045979</v>
      </c>
      <c r="G60">
        <v>52.444009484068488</v>
      </c>
      <c r="H60">
        <v>39.012829493928734</v>
      </c>
      <c r="I60">
        <v>265.14443959397749</v>
      </c>
      <c r="J60">
        <v>153.79387073629781</v>
      </c>
      <c r="K60">
        <v>93.440010565720399</v>
      </c>
      <c r="L60">
        <v>66.519440270564161</v>
      </c>
      <c r="M60">
        <v>258.56936147599407</v>
      </c>
      <c r="N60">
        <v>115.88462678571223</v>
      </c>
      <c r="O60">
        <v>51.218514985130184</v>
      </c>
      <c r="P60">
        <v>45.110454851546535</v>
      </c>
      <c r="BQ60" t="str">
        <f>VLOOKUP(A60,Misc!$A$3:$B$11,2,FALSE)</f>
        <v>HKD</v>
      </c>
      <c r="BR60">
        <f>INDEX(FX!$B$30:$AK$48,MATCH('Data (2)'!BQ60,FX!$A$30:$A$48,0),MATCH('Data (2)'!D60,Period,0))</f>
        <v>7.8283879863834205</v>
      </c>
      <c r="BS60">
        <f t="shared" si="1"/>
        <v>17.491050638298908</v>
      </c>
      <c r="BT60">
        <f t="shared" si="2"/>
        <v>0</v>
      </c>
      <c r="BU60">
        <f t="shared" si="3"/>
        <v>9.9818750180707667</v>
      </c>
      <c r="BV60">
        <f t="shared" si="4"/>
        <v>0</v>
      </c>
      <c r="BW60">
        <f t="shared" si="5"/>
        <v>6.6992092848858285</v>
      </c>
      <c r="BX60">
        <f t="shared" si="6"/>
        <v>0</v>
      </c>
      <c r="BY60">
        <f t="shared" si="7"/>
        <v>4.983507404306871</v>
      </c>
      <c r="BZ60">
        <f t="shared" si="8"/>
        <v>0</v>
      </c>
      <c r="CA60">
        <f t="shared" si="9"/>
        <v>33.79382818894684</v>
      </c>
      <c r="CB60">
        <f t="shared" si="9"/>
        <v>19.601707100229149</v>
      </c>
      <c r="CC60">
        <f t="shared" si="9"/>
        <v>11.909341443730794</v>
      </c>
      <c r="CD60">
        <f t="shared" si="9"/>
        <v>8.478196032210576</v>
      </c>
      <c r="CE60" s="4">
        <f t="shared" si="10"/>
        <v>0.57068470182198006</v>
      </c>
      <c r="CF60" s="4" t="str">
        <f t="shared" si="11"/>
        <v/>
      </c>
      <c r="CG60" s="4">
        <f t="shared" si="12"/>
        <v>0.49925564037667658</v>
      </c>
      <c r="CH60" s="4" t="str">
        <f t="shared" si="13"/>
        <v/>
      </c>
      <c r="CI60">
        <f>INDEX(FX!$B$114:$AK$132,MATCH('Data (2)'!BQ60,FX!$A$114:$A$132,0),MATCH('Data (2)'!D60,Period,0))</f>
        <v>7.845942700291646</v>
      </c>
    </row>
    <row r="61" spans="1:87" hidden="1" outlineLevel="1" x14ac:dyDescent="0.15">
      <c r="A61" t="s">
        <v>2</v>
      </c>
      <c r="B61" s="1">
        <f t="shared" si="14"/>
        <v>43800</v>
      </c>
      <c r="C61" t="s">
        <v>45</v>
      </c>
      <c r="D61" s="1">
        <v>43800</v>
      </c>
      <c r="E61">
        <v>257.03107320403427</v>
      </c>
      <c r="F61">
        <v>229.15830886465767</v>
      </c>
      <c r="G61">
        <v>95.825380077382263</v>
      </c>
      <c r="H61">
        <v>111.914709982235</v>
      </c>
      <c r="I61">
        <v>300.00502119886181</v>
      </c>
      <c r="J61">
        <v>175.44424261838043</v>
      </c>
      <c r="K61">
        <v>109.88924020046494</v>
      </c>
      <c r="L61">
        <v>77.745064161559242</v>
      </c>
      <c r="M61">
        <v>243.63683743195207</v>
      </c>
      <c r="N61">
        <v>165.26807336243914</v>
      </c>
      <c r="O61">
        <v>64.175313075081164</v>
      </c>
      <c r="P61">
        <v>69.429225074308775</v>
      </c>
      <c r="BQ61" t="str">
        <f>VLOOKUP(A61,Misc!$A$3:$B$11,2,FALSE)</f>
        <v>HKD</v>
      </c>
      <c r="BR61">
        <f>INDEX(FX!$B$30:$AK$48,MATCH('Data (2)'!BQ61,FX!$A$30:$A$48,0),MATCH('Data (2)'!D61,Period,0))</f>
        <v>7.8053259788814451</v>
      </c>
      <c r="BS61">
        <f t="shared" si="1"/>
        <v>32.930216354765051</v>
      </c>
      <c r="BT61">
        <f t="shared" si="2"/>
        <v>0</v>
      </c>
      <c r="BU61">
        <f t="shared" si="3"/>
        <v>29.35922336679878</v>
      </c>
      <c r="BV61">
        <f t="shared" si="4"/>
        <v>0</v>
      </c>
      <c r="BW61">
        <f t="shared" si="5"/>
        <v>12.276922237028039</v>
      </c>
      <c r="BX61">
        <f t="shared" si="6"/>
        <v>0</v>
      </c>
      <c r="BY61">
        <f t="shared" si="7"/>
        <v>14.33824932937306</v>
      </c>
      <c r="BZ61">
        <f t="shared" si="8"/>
        <v>0</v>
      </c>
      <c r="CA61">
        <f t="shared" si="9"/>
        <v>38.23696305960916</v>
      </c>
      <c r="CB61">
        <f t="shared" si="9"/>
        <v>22.361142480923153</v>
      </c>
      <c r="CC61">
        <f t="shared" si="9"/>
        <v>14.005868306478989</v>
      </c>
      <c r="CD61">
        <f t="shared" si="9"/>
        <v>9.9089513053248961</v>
      </c>
      <c r="CE61" s="4">
        <f t="shared" si="10"/>
        <v>0.89155877539658057</v>
      </c>
      <c r="CF61" s="4" t="str">
        <f t="shared" si="11"/>
        <v/>
      </c>
      <c r="CG61" s="4">
        <f t="shared" si="12"/>
        <v>0.48837290926392951</v>
      </c>
      <c r="CH61" s="4" t="str">
        <f t="shared" si="13"/>
        <v/>
      </c>
      <c r="CI61">
        <f>INDEX(FX!$B$114:$AK$132,MATCH('Data (2)'!BQ61,FX!$A$114:$A$132,0),MATCH('Data (2)'!D61,Period,0))</f>
        <v>7.845942700291646</v>
      </c>
    </row>
    <row r="62" spans="1:87" hidden="1" outlineLevel="1" x14ac:dyDescent="0.15">
      <c r="A62" t="s">
        <v>351</v>
      </c>
      <c r="B62" s="1">
        <f t="shared" si="14"/>
        <v>43800</v>
      </c>
      <c r="C62" t="s">
        <v>50</v>
      </c>
      <c r="D62" s="1">
        <v>43466</v>
      </c>
      <c r="E62">
        <f t="array" ref="E62:E73">TRANSPOSE('[2]AG_Key Metrics P1'!$F$6:$Q$6)</f>
        <v>46.567972851516004</v>
      </c>
      <c r="F62">
        <f t="array" ref="F62:F73">TRANSPOSE('[2]AG_Key Metrics P1'!$F$11:$Q$11)</f>
        <v>23.252343322996996</v>
      </c>
      <c r="G62">
        <f t="array" ref="G62:G73">TRANSPOSE('[2]AG_Key Metrics P1'!$F$16:$Q$16)</f>
        <v>21.838699348348001</v>
      </c>
      <c r="H62">
        <f t="array" ref="H62:H73">TRANSPOSE('[2]AG_Key Metrics P1'!$F$21:$Q$21)</f>
        <v>17.793676793816996</v>
      </c>
      <c r="I62">
        <f t="array" ref="I62:I73">TRANSPOSE('[2]AG_Key Metrics P1'!$F$7:$Q$7)</f>
        <v>73.969772843657097</v>
      </c>
      <c r="J62">
        <f t="array" ref="J62:J73">TRANSPOSE('[2]AG_Key Metrics P1'!$F$12:$Q$12)</f>
        <v>36.723077240929783</v>
      </c>
      <c r="K62">
        <f t="array" ref="K62:K73">TRANSPOSE('[2]AG_Key Metrics P1'!$F$17:$Q$17)</f>
        <v>37.198104419917847</v>
      </c>
      <c r="L62">
        <f t="array" ref="L62:L73">TRANSPOSE('[2]AG_Key Metrics P1'!$F$22:$Q$22)</f>
        <v>29.349486265203584</v>
      </c>
      <c r="M62">
        <f t="array" ref="M62:M73">TRANSPOSE('[2]AG_Key Metrics P1'!$F$9:$Q$9)</f>
        <v>50.959547040000004</v>
      </c>
      <c r="N62">
        <f t="array" ref="N62:N73">TRANSPOSE('[2]AG_Key Metrics P1'!$F$14:$Q$14)</f>
        <v>16.193275295920646</v>
      </c>
      <c r="O62">
        <f t="array" ref="O62:O73">TRANSPOSE('[2]AG_Key Metrics P1'!$F$19:$Q$19)</f>
        <v>24.713781730247</v>
      </c>
      <c r="P62">
        <f t="array" ref="P62:P73">TRANSPOSE('[2]AG_Key Metrics P1'!$F$24:$Q$24)</f>
        <v>11.377844129853584</v>
      </c>
      <c r="Q62" t="str">
        <f t="array" ref="Q62:Q73">'[2]AG_Key Products'!$D$6</f>
        <v>UE15/7 + UE15/7 repriced</v>
      </c>
      <c r="R62" t="str">
        <f t="array" ref="R62:R73">'[2]AG_Key Products'!$D$9</f>
        <v>IVP</v>
      </c>
      <c r="S62" t="str">
        <f t="array" ref="S62:S73">'[2]AG_Key Products'!$D$12</f>
        <v>Pension85</v>
      </c>
      <c r="T62" t="str">
        <f t="array" ref="T62:T73">'[2]AG_Key Products'!$D$15</f>
        <v>iSave + iSave repriced</v>
      </c>
      <c r="U62" t="str">
        <f t="array" ref="U62:U73">'[2]AG_Key Products'!$D$18</f>
        <v>Whole Life Package (with NGD&amp;ICP)</v>
      </c>
      <c r="V62" t="str">
        <f t="array" ref="V62:V73">'[2]AG_Key Products'!$D$21</f>
        <v>SUPER CARE (Regular)</v>
      </c>
      <c r="W62" t="str">
        <f t="array" ref="W62:W73">'[2]AG_Key Products'!$D$24</f>
        <v>Power Max Link</v>
      </c>
      <c r="X62" t="str">
        <f t="array" ref="X62:X73">'[2]AG_Key Products'!$D$27</f>
        <v>CARE - Health Lump Sum</v>
      </c>
      <c r="Y62" t="str">
        <f t="array" ref="Y62:Y73">'[2]AG_Key Products'!$D$30</f>
        <v>Unit-Linked</v>
      </c>
      <c r="Z62" t="str">
        <f t="array" ref="Z62:Z73">'[2]AG_Key Products'!$D$33</f>
        <v>UE10/5 + UE10/5_Repriced</v>
      </c>
      <c r="AA62">
        <f t="array" ref="AA62:AA73">TRANSPOSE('[2]AG_Key Products'!$F$6:$Q$6)</f>
        <v>4.2399279999999999</v>
      </c>
      <c r="AB62">
        <f t="array" ref="AB62:AB73">TRANSPOSE('[2]AG_Key Products'!$F$9:$Q$9)</f>
        <v>7.7679520000000002</v>
      </c>
      <c r="AC62">
        <f t="array" ref="AC62:AC73">TRANSPOSE('[2]AG_Key Products'!$F$12:$Q$12)</f>
        <v>0.9840449</v>
      </c>
      <c r="AD62">
        <f t="array" ref="AD62:AD73">TRANSPOSE('[2]AG_Key Products'!$F$15:$Q$15)</f>
        <v>1.853909</v>
      </c>
      <c r="AE62">
        <f t="array" ref="AE62:AE73">TRANSPOSE('[2]AG_Key Products'!$F$18:$Q$18)</f>
        <v>1.0891459999999999</v>
      </c>
      <c r="AF62">
        <f t="array" ref="AF62:AF73">TRANSPOSE('[2]AG_Key Products'!$F$21:$Q$21)</f>
        <v>3.9348947999999999</v>
      </c>
      <c r="AG62">
        <f t="array" ref="AG62:AG73">TRANSPOSE('[2]AG_Key Products'!$F$24:$Q$24)</f>
        <v>0</v>
      </c>
      <c r="AH62">
        <f t="array" ref="AH62:AH73">TRANSPOSE('[2]AG_Key Products'!$F$27:$Q$27)</f>
        <v>2.4270283999999998</v>
      </c>
      <c r="AI62">
        <f t="array" ref="AI62:AI73">TRANSPOSE('[2]AG_Key Products'!$F$30:$Q$30)</f>
        <v>10.873200000000001</v>
      </c>
      <c r="AJ62">
        <f t="array" ref="AJ62:AJ73">TRANSPOSE('[2]AG_Key Products'!$F$33:$Q$33)</f>
        <v>2.3374999999999999</v>
      </c>
      <c r="AK62">
        <f t="array" ref="AK62:AK73">TRANSPOSE('[2]AG_Key Products'!$F$36:$Q$36)</f>
        <v>11.060369751515999</v>
      </c>
      <c r="AL62">
        <f t="array" ref="AL62:AL73">TRANSPOSE('[2]AG_Key Products'!$F$7:$Q$7)</f>
        <v>0.12666765725199994</v>
      </c>
      <c r="AM62">
        <f t="array" ref="AM62:AM73">TRANSPOSE('[2]AG_Key Products'!$F$10:$Q$10)</f>
        <v>1.7812096895199994</v>
      </c>
      <c r="AN62">
        <f t="array" ref="AN62:AN73">TRANSPOSE('[2]AG_Key Products'!$F$13:$Q$13)</f>
        <v>0.91722095525399994</v>
      </c>
      <c r="AO62">
        <f t="array" ref="AO62:AO73">TRANSPOSE('[2]AG_Key Products'!$F$16:$Q$16)</f>
        <v>-3.926284431000019E-3</v>
      </c>
      <c r="AP62">
        <f t="array" ref="AP62:AP73">TRANSPOSE('[2]AG_Key Products'!$F$19:$Q$19)</f>
        <v>-0.40724754885699993</v>
      </c>
      <c r="AQ62">
        <f t="array" ref="AQ62:AQ73">TRANSPOSE('[2]AG_Key Products'!$F$22:$Q$22)</f>
        <v>1.8182594661290001</v>
      </c>
      <c r="AR62">
        <f t="array" ref="AR62:AR73">TRANSPOSE('[2]AG_Key Products'!$F$25:$Q$25)</f>
        <v>0</v>
      </c>
      <c r="AS62">
        <f t="array" ref="AS62:AS73">TRANSPOSE('[2]AG_Key Products'!$F$28:$Q$28)</f>
        <v>2.961596079545</v>
      </c>
      <c r="AT62">
        <f t="array" ref="AT62:AT73">TRANSPOSE('[2]AG_Key Products'!$F$31:$Q$31)</f>
        <v>6.0286814630730001</v>
      </c>
      <c r="AU62">
        <f t="array" ref="AU62:AU73">TRANSPOSE('[2]AG_Key Products'!$F$34:$Q$35)</f>
        <v>-0.21657939277500002</v>
      </c>
      <c r="AV62">
        <f t="array" ref="AV62:AV73">TRANSPOSE('[2]AG_Key Products'!$F$37:$Q$37)</f>
        <v>10.246461238286997</v>
      </c>
      <c r="AW62" s="4" t="str">
        <f t="array" ref="AW62:AW73">'[2]AG_Key Products'!$D$8</f>
        <v>Traditional Non-par</v>
      </c>
      <c r="AX62" s="4" t="str">
        <f t="array" ref="AX62:AX73">'[2]AG_Key Products'!$D$11</f>
        <v>Traditional Non-par</v>
      </c>
      <c r="AY62" s="4" t="str">
        <f t="array" ref="AY62:AY73">'[2]AG_Key Products'!$D$14</f>
        <v>Traditional Non-par</v>
      </c>
      <c r="AZ62" s="4" t="str">
        <f t="array" ref="AZ62:AZ73">'[2]AG_Key Products'!$D$17</f>
        <v>Traditional Par</v>
      </c>
      <c r="BA62" s="4" t="str">
        <f t="array" ref="BA62:BA73">'[2]AG_Key Products'!$D$20</f>
        <v>Traditional Par</v>
      </c>
      <c r="BB62" s="4" t="str">
        <f t="array" ref="BB62:BB73">'[2]AG_Key Products'!$D$23</f>
        <v>Riders</v>
      </c>
      <c r="BC62" s="4" t="str">
        <f t="array" ref="BC62:BC73">'[2]AG_Key Products'!$D$26</f>
        <v>Unit Linked</v>
      </c>
      <c r="BD62" s="4" t="str">
        <f t="array" ref="BD62:BD73">'[2]AG_Key Products'!$D$29</f>
        <v>Riders</v>
      </c>
      <c r="BE62" s="4" t="str">
        <f t="array" ref="BE62:BE73">'[2]AG_Key Products'!$D$32</f>
        <v>Unit Linked</v>
      </c>
      <c r="BF62" s="4" t="str">
        <f t="array" ref="BF62:BF73">'[2]AG_Key Products'!$D$35</f>
        <v>Traditional Par</v>
      </c>
      <c r="BG62" s="4" t="str">
        <f t="array" ref="BG62:BG73">'[2]AG_Key Products'!$D$7</f>
        <v>Protection Ratio (YTD) = 1%</v>
      </c>
      <c r="BH62" s="4" t="str">
        <f t="array" ref="BH62:BH73">'[2]AG_Key Products'!$D$10</f>
        <v>Protection Ratio (YTD) = 32%</v>
      </c>
      <c r="BI62" s="4" t="str">
        <f t="array" ref="BI62:BI73">'[2]AG_Key Products'!$D$13</f>
        <v>Protection Ratio (YTD) = 5%</v>
      </c>
      <c r="BJ62" s="4" t="str">
        <f t="array" ref="BJ62:BJ73">'[2]AG_Key Products'!$D$16</f>
        <v>Protection Ratio (YTD) = -224%</v>
      </c>
      <c r="BK62" s="4" t="str">
        <f t="array" ref="BK62:BK73">'[2]AG_Key Products'!$D$19</f>
        <v>Protection Ratio (YTD) = -60%</v>
      </c>
      <c r="BL62" s="4" t="str">
        <f t="array" ref="BL62:BL73">'[2]AG_Key Products'!$D$22</f>
        <v>Protection Ratio (YTD) = 100%</v>
      </c>
      <c r="BM62" s="4" t="str">
        <f t="array" ref="BM62:BM73">'[2]AG_Key Products'!$D$25</f>
        <v>Protection Ratio (YTD) = 35%</v>
      </c>
      <c r="BN62" s="4" t="str">
        <f t="array" ref="BN62:BN73">'[2]AG_Key Products'!$D$28</f>
        <v>Protection Ratio (YTD) = 100%</v>
      </c>
      <c r="BO62" s="4" t="str">
        <f t="array" ref="BO62:BO73">'[2]AG_Key Products'!$D$31</f>
        <v>Protection Ratio (YTD) = 31%</v>
      </c>
      <c r="BP62" s="4" t="str">
        <f t="array" ref="BP62:BP73">'[2]AG_Key Products'!$D$34</f>
        <v>Protection Ratio (YTD) = 3%</v>
      </c>
      <c r="BQ62" t="str">
        <f>VLOOKUP(A62,Misc!$A$3:$B$11,2,FALSE)</f>
        <v>THB</v>
      </c>
      <c r="BR62">
        <f>INDEX(FX!$B$30:$AK$48,MATCH('Data (2)'!BQ62,FX!$A$30:$A$48,0),MATCH('Data (2)'!D62,Period,0))</f>
        <v>31.812343476893311</v>
      </c>
      <c r="BS62">
        <f t="shared" si="1"/>
        <v>1.4638334609124395</v>
      </c>
      <c r="BT62">
        <f t="shared" si="2"/>
        <v>0</v>
      </c>
      <c r="BU62">
        <f t="shared" si="3"/>
        <v>0.73092205042631286</v>
      </c>
      <c r="BV62">
        <f t="shared" si="4"/>
        <v>0</v>
      </c>
      <c r="BW62">
        <f t="shared" si="5"/>
        <v>0.68648508602361846</v>
      </c>
      <c r="BX62">
        <f t="shared" si="6"/>
        <v>0</v>
      </c>
      <c r="BY62">
        <f t="shared" si="7"/>
        <v>0.55933247441331435</v>
      </c>
      <c r="BZ62">
        <f t="shared" si="8"/>
        <v>0</v>
      </c>
      <c r="CA62">
        <f t="shared" si="9"/>
        <v>2.2360679678759352</v>
      </c>
      <c r="CB62">
        <f t="shared" si="9"/>
        <v>1.110119627835497</v>
      </c>
      <c r="CC62">
        <f t="shared" si="9"/>
        <v>1.124479453720737</v>
      </c>
      <c r="CD62">
        <f t="shared" si="9"/>
        <v>0.88721978706014104</v>
      </c>
      <c r="CE62" s="4">
        <f t="shared" si="10"/>
        <v>0.49932049645231713</v>
      </c>
      <c r="CF62" s="4" t="str">
        <f t="shared" si="11"/>
        <v/>
      </c>
      <c r="CG62" s="4">
        <f t="shared" si="12"/>
        <v>0.76524230468499577</v>
      </c>
      <c r="CH62" s="4" t="str">
        <f t="shared" si="13"/>
        <v/>
      </c>
      <c r="CI62">
        <f>INDEX(FX!$B$114:$AK$132,MATCH('Data (2)'!BQ62,FX!$A$114:$A$132,0),MATCH('Data (2)'!D62,Period,0))</f>
        <v>33.080288214101905</v>
      </c>
    </row>
    <row r="63" spans="1:87" hidden="1" outlineLevel="1" x14ac:dyDescent="0.15">
      <c r="A63" t="s">
        <v>351</v>
      </c>
      <c r="B63" s="1">
        <f t="shared" si="14"/>
        <v>43800</v>
      </c>
      <c r="C63" t="s">
        <v>50</v>
      </c>
      <c r="D63" s="1">
        <v>43497</v>
      </c>
      <c r="E63">
        <v>48.222337562999996</v>
      </c>
      <c r="F63">
        <v>21.701229720821999</v>
      </c>
      <c r="G63">
        <v>22.321983440524999</v>
      </c>
      <c r="H63">
        <v>16.971002010663</v>
      </c>
      <c r="I63">
        <v>76.911030602140187</v>
      </c>
      <c r="J63">
        <v>38.183295809919514</v>
      </c>
      <c r="K63">
        <v>38.67721147973262</v>
      </c>
      <c r="L63">
        <v>30.516508967402221</v>
      </c>
      <c r="M63">
        <v>54.361833130000001</v>
      </c>
      <c r="N63">
        <v>15.461516138840867</v>
      </c>
      <c r="O63">
        <v>25.487455006110004</v>
      </c>
      <c r="P63">
        <v>10.35628258328587</v>
      </c>
      <c r="Q63" t="str">
        <v>UE15/7 + UE15/7 repriced</v>
      </c>
      <c r="R63" t="str">
        <v>IVP</v>
      </c>
      <c r="S63" t="str">
        <v>Pension85</v>
      </c>
      <c r="T63" t="str">
        <v>iSave + iSave repriced</v>
      </c>
      <c r="U63" t="str">
        <v>Whole Life Package (with NGD&amp;ICP)</v>
      </c>
      <c r="V63" t="str">
        <v>SUPER CARE (Regular)</v>
      </c>
      <c r="W63" t="str">
        <v>Power Max Link</v>
      </c>
      <c r="X63" t="str">
        <v>CARE - Health Lump Sum</v>
      </c>
      <c r="Y63" t="str">
        <v>Unit-Linked</v>
      </c>
      <c r="Z63" t="str">
        <v>UE10/5 + UE10/5_Repriced</v>
      </c>
      <c r="AA63">
        <v>3.7743579999999999</v>
      </c>
      <c r="AB63">
        <v>7.5855810000000004</v>
      </c>
      <c r="AC63">
        <v>1.9256663999999999</v>
      </c>
      <c r="AD63">
        <v>1.869993</v>
      </c>
      <c r="AE63">
        <v>4.6392224999999998</v>
      </c>
      <c r="AF63">
        <v>4.5161572000000003</v>
      </c>
      <c r="AG63">
        <v>0</v>
      </c>
      <c r="AH63">
        <v>2.7429783999999997</v>
      </c>
      <c r="AI63">
        <v>7.4387999999999996</v>
      </c>
      <c r="AJ63">
        <v>0.72660000000000002</v>
      </c>
      <c r="AK63">
        <v>13.002981062999996</v>
      </c>
      <c r="AL63">
        <v>9.2268699549999979E-3</v>
      </c>
      <c r="AM63">
        <v>1.3386751293189996</v>
      </c>
      <c r="AN63">
        <v>2.0035735255970004</v>
      </c>
      <c r="AO63">
        <v>5.8205873637000007E-2</v>
      </c>
      <c r="AP63">
        <v>0.22783755215600004</v>
      </c>
      <c r="AQ63">
        <v>2.0696231205409994</v>
      </c>
      <c r="AR63">
        <v>0</v>
      </c>
      <c r="AS63">
        <v>3.3691823706980006</v>
      </c>
      <c r="AT63">
        <v>1.5784864344039999</v>
      </c>
      <c r="AU63">
        <v>-7.7060497802999978E-2</v>
      </c>
      <c r="AV63">
        <v>11.123479342317998</v>
      </c>
      <c r="AW63" s="4" t="str">
        <v>Traditional Non-par</v>
      </c>
      <c r="AX63" s="4" t="str">
        <v>Traditional Non-par</v>
      </c>
      <c r="AY63" s="4" t="str">
        <v>Traditional Non-par</v>
      </c>
      <c r="AZ63" s="4" t="str">
        <v>Traditional Par</v>
      </c>
      <c r="BA63" s="4" t="str">
        <v>Traditional Par</v>
      </c>
      <c r="BB63" s="4" t="str">
        <v>Riders</v>
      </c>
      <c r="BC63" s="4" t="str">
        <v>Unit Linked</v>
      </c>
      <c r="BD63" s="4" t="str">
        <v>Riders</v>
      </c>
      <c r="BE63" s="4" t="str">
        <v>Unit Linked</v>
      </c>
      <c r="BF63" s="4" t="str">
        <v>Traditional Par</v>
      </c>
      <c r="BG63" s="4" t="str">
        <v>Protection Ratio (YTD) = 1%</v>
      </c>
      <c r="BH63" s="4" t="str">
        <v>Protection Ratio (YTD) = 32%</v>
      </c>
      <c r="BI63" s="4" t="str">
        <v>Protection Ratio (YTD) = 5%</v>
      </c>
      <c r="BJ63" s="4" t="str">
        <v>Protection Ratio (YTD) = -224%</v>
      </c>
      <c r="BK63" s="4" t="str">
        <v>Protection Ratio (YTD) = -60%</v>
      </c>
      <c r="BL63" s="4" t="str">
        <v>Protection Ratio (YTD) = 100%</v>
      </c>
      <c r="BM63" s="4" t="str">
        <v>Protection Ratio (YTD) = 35%</v>
      </c>
      <c r="BN63" s="4" t="str">
        <v>Protection Ratio (YTD) = 100%</v>
      </c>
      <c r="BO63" s="4" t="str">
        <v>Protection Ratio (YTD) = 31%</v>
      </c>
      <c r="BP63" s="4" t="str">
        <v>Protection Ratio (YTD) = 3%</v>
      </c>
      <c r="BQ63" t="str">
        <f>VLOOKUP(A63,Misc!$A$3:$B$11,2,FALSE)</f>
        <v>THB</v>
      </c>
      <c r="BR63">
        <f>INDEX(FX!$B$30:$AK$48,MATCH('Data (2)'!BQ63,FX!$A$30:$A$48,0),MATCH('Data (2)'!D63,Period,0))</f>
        <v>31.302599296106571</v>
      </c>
      <c r="BS63">
        <f t="shared" si="1"/>
        <v>1.540521830370742</v>
      </c>
      <c r="BT63">
        <f t="shared" si="2"/>
        <v>0</v>
      </c>
      <c r="BU63">
        <f t="shared" si="3"/>
        <v>0.6932724504933111</v>
      </c>
      <c r="BV63">
        <f t="shared" si="4"/>
        <v>0</v>
      </c>
      <c r="BW63">
        <f t="shared" si="5"/>
        <v>0.71310319086828733</v>
      </c>
      <c r="BX63">
        <f t="shared" si="6"/>
        <v>0</v>
      </c>
      <c r="BY63">
        <f t="shared" si="7"/>
        <v>0.54215951365974457</v>
      </c>
      <c r="BZ63">
        <f t="shared" si="8"/>
        <v>0</v>
      </c>
      <c r="CA63">
        <f t="shared" si="9"/>
        <v>2.3249806683774152</v>
      </c>
      <c r="CB63">
        <f t="shared" si="9"/>
        <v>1.1542612797926661</v>
      </c>
      <c r="CC63">
        <f t="shared" si="9"/>
        <v>1.1691920949843715</v>
      </c>
      <c r="CD63">
        <f t="shared" si="9"/>
        <v>0.92249827963691189</v>
      </c>
      <c r="CE63" s="4">
        <f t="shared" si="10"/>
        <v>0.45002442472786519</v>
      </c>
      <c r="CF63" s="4" t="str">
        <f t="shared" si="11"/>
        <v/>
      </c>
      <c r="CG63" s="4">
        <f t="shared" si="12"/>
        <v>0.78202950841903607</v>
      </c>
      <c r="CH63" s="4" t="str">
        <f t="shared" si="13"/>
        <v/>
      </c>
      <c r="CI63">
        <f>INDEX(FX!$B$114:$AK$132,MATCH('Data (2)'!BQ63,FX!$A$114:$A$132,0),MATCH('Data (2)'!D63,Period,0))</f>
        <v>33.080288214101905</v>
      </c>
    </row>
    <row r="64" spans="1:87" hidden="1" outlineLevel="1" x14ac:dyDescent="0.15">
      <c r="A64" t="s">
        <v>351</v>
      </c>
      <c r="B64" s="1">
        <f t="shared" si="14"/>
        <v>43800</v>
      </c>
      <c r="C64" t="s">
        <v>50</v>
      </c>
      <c r="D64" s="1">
        <v>43525</v>
      </c>
      <c r="E64">
        <v>99.721444631150007</v>
      </c>
      <c r="F64">
        <v>31.344379973466996</v>
      </c>
      <c r="G64">
        <v>32.364135652401998</v>
      </c>
      <c r="H64">
        <v>25.305990795765997</v>
      </c>
      <c r="I64">
        <v>100.25664739567044</v>
      </c>
      <c r="J64">
        <v>49.77347455168745</v>
      </c>
      <c r="K64">
        <v>50.417313657261374</v>
      </c>
      <c r="L64">
        <v>39.779506987994026</v>
      </c>
      <c r="M64">
        <v>84.215710901289995</v>
      </c>
      <c r="N64">
        <v>26.501319554038666</v>
      </c>
      <c r="O64">
        <v>35.974248091904997</v>
      </c>
      <c r="P64">
        <v>16.677925770809665</v>
      </c>
      <c r="Q64" t="str">
        <v>UE15/7 + UE15/7 repriced</v>
      </c>
      <c r="R64" t="str">
        <v>IVP</v>
      </c>
      <c r="S64" t="str">
        <v>Pension85</v>
      </c>
      <c r="T64" t="str">
        <v>iSave + iSave repriced</v>
      </c>
      <c r="U64" t="str">
        <v>Whole Life Package (with NGD&amp;ICP)</v>
      </c>
      <c r="V64" t="str">
        <v>SUPER CARE (Regular)</v>
      </c>
      <c r="W64" t="str">
        <v>Power Max Link</v>
      </c>
      <c r="X64" t="str">
        <v>CARE - Health Lump Sum</v>
      </c>
      <c r="Y64" t="str">
        <v>Unit-Linked</v>
      </c>
      <c r="Z64" t="str">
        <v>UE10/5 + UE10/5_Repriced</v>
      </c>
      <c r="AA64">
        <v>8.2679261000000004</v>
      </c>
      <c r="AB64">
        <v>12.156983</v>
      </c>
      <c r="AC64">
        <v>5.8326514000000005</v>
      </c>
      <c r="AD64">
        <v>3.9766560000000002</v>
      </c>
      <c r="AE64">
        <v>5.6234039999999998</v>
      </c>
      <c r="AF64">
        <v>6.1882190000000001</v>
      </c>
      <c r="AG64">
        <v>0</v>
      </c>
      <c r="AH64">
        <v>3.2102919999999999</v>
      </c>
      <c r="AI64">
        <v>12.081799999999999</v>
      </c>
      <c r="AJ64">
        <v>21.782042000000001</v>
      </c>
      <c r="AK64">
        <v>20.601471131149999</v>
      </c>
      <c r="AL64">
        <v>0.24231548869599998</v>
      </c>
      <c r="AM64">
        <v>2.2096646420710009</v>
      </c>
      <c r="AN64">
        <v>2.2870555559089989</v>
      </c>
      <c r="AO64">
        <v>0.14355206838999998</v>
      </c>
      <c r="AP64">
        <v>0.12710158444299985</v>
      </c>
      <c r="AQ64">
        <v>2.9295114389309997</v>
      </c>
      <c r="AR64">
        <v>0</v>
      </c>
      <c r="AS64">
        <v>4.7568506617740001</v>
      </c>
      <c r="AT64">
        <v>2.474368846221001</v>
      </c>
      <c r="AU64">
        <v>-1.3680934679239998</v>
      </c>
      <c r="AV64">
        <v>17.542053154955994</v>
      </c>
      <c r="AW64" s="4" t="str">
        <v>Traditional Non-par</v>
      </c>
      <c r="AX64" s="4" t="str">
        <v>Traditional Non-par</v>
      </c>
      <c r="AY64" s="4" t="str">
        <v>Traditional Non-par</v>
      </c>
      <c r="AZ64" s="4" t="str">
        <v>Traditional Par</v>
      </c>
      <c r="BA64" s="4" t="str">
        <v>Traditional Par</v>
      </c>
      <c r="BB64" s="4" t="str">
        <v>Riders</v>
      </c>
      <c r="BC64" s="4" t="str">
        <v>Unit Linked</v>
      </c>
      <c r="BD64" s="4" t="str">
        <v>Riders</v>
      </c>
      <c r="BE64" s="4" t="str">
        <v>Unit Linked</v>
      </c>
      <c r="BF64" s="4" t="str">
        <v>Traditional Par</v>
      </c>
      <c r="BG64" s="4" t="str">
        <v>Protection Ratio (YTD) = 1%</v>
      </c>
      <c r="BH64" s="4" t="str">
        <v>Protection Ratio (YTD) = 32%</v>
      </c>
      <c r="BI64" s="4" t="str">
        <v>Protection Ratio (YTD) = 5%</v>
      </c>
      <c r="BJ64" s="4" t="str">
        <v>Protection Ratio (YTD) = -224%</v>
      </c>
      <c r="BK64" s="4" t="str">
        <v>Protection Ratio (YTD) = -60%</v>
      </c>
      <c r="BL64" s="4" t="str">
        <v>Protection Ratio (YTD) = 100%</v>
      </c>
      <c r="BM64" s="4" t="str">
        <v>Protection Ratio (YTD) = 35%</v>
      </c>
      <c r="BN64" s="4" t="str">
        <v>Protection Ratio (YTD) = 100%</v>
      </c>
      <c r="BO64" s="4" t="str">
        <v>Protection Ratio (YTD) = 31%</v>
      </c>
      <c r="BP64" s="4" t="str">
        <v>Protection Ratio (YTD) = 3%</v>
      </c>
      <c r="BQ64" t="str">
        <f>VLOOKUP(A64,Misc!$A$3:$B$11,2,FALSE)</f>
        <v>THB</v>
      </c>
      <c r="BR64">
        <f>INDEX(FX!$B$30:$AK$48,MATCH('Data (2)'!BQ64,FX!$A$30:$A$48,0),MATCH('Data (2)'!D64,Period,0))</f>
        <v>31.735228689878316</v>
      </c>
      <c r="BS64">
        <f t="shared" si="1"/>
        <v>3.142294817083052</v>
      </c>
      <c r="BT64">
        <f t="shared" si="2"/>
        <v>0</v>
      </c>
      <c r="BU64">
        <f t="shared" si="3"/>
        <v>0.98768407436950412</v>
      </c>
      <c r="BV64">
        <f t="shared" si="4"/>
        <v>0</v>
      </c>
      <c r="BW64">
        <f t="shared" si="5"/>
        <v>1.0198173130771944</v>
      </c>
      <c r="BX64">
        <f t="shared" si="6"/>
        <v>0</v>
      </c>
      <c r="BY64">
        <f t="shared" si="7"/>
        <v>0.79741006573672901</v>
      </c>
      <c r="BZ64">
        <f t="shared" si="8"/>
        <v>0</v>
      </c>
      <c r="CA64">
        <f t="shared" si="9"/>
        <v>3.030706587161224</v>
      </c>
      <c r="CB64">
        <f t="shared" si="9"/>
        <v>1.5046263874590231</v>
      </c>
      <c r="CC64">
        <f t="shared" si="9"/>
        <v>1.5240893105571194</v>
      </c>
      <c r="CD64">
        <f t="shared" si="9"/>
        <v>1.2025139179723436</v>
      </c>
      <c r="CE64" s="4">
        <f t="shared" si="10"/>
        <v>0.31431935316825471</v>
      </c>
      <c r="CF64" s="4" t="str">
        <f t="shared" si="11"/>
        <v/>
      </c>
      <c r="CG64" s="4">
        <f t="shared" si="12"/>
        <v>0.80735336979667516</v>
      </c>
      <c r="CH64" s="4" t="str">
        <f t="shared" si="13"/>
        <v/>
      </c>
      <c r="CI64">
        <f>INDEX(FX!$B$114:$AK$132,MATCH('Data (2)'!BQ64,FX!$A$114:$A$132,0),MATCH('Data (2)'!D64,Period,0))</f>
        <v>33.080288214101905</v>
      </c>
    </row>
    <row r="65" spans="1:87" hidden="1" outlineLevel="1" x14ac:dyDescent="0.15">
      <c r="A65" t="s">
        <v>351</v>
      </c>
      <c r="B65" s="1">
        <f t="shared" si="14"/>
        <v>43800</v>
      </c>
      <c r="C65" t="s">
        <v>50</v>
      </c>
      <c r="D65" s="1">
        <v>43556</v>
      </c>
      <c r="E65">
        <v>58.685781733559999</v>
      </c>
      <c r="F65">
        <v>22.996621922492</v>
      </c>
      <c r="G65">
        <v>21.279425529641003</v>
      </c>
      <c r="H65">
        <v>16.247386817972998</v>
      </c>
      <c r="I65">
        <v>72.001843395211424</v>
      </c>
      <c r="J65">
        <v>35.746077821278782</v>
      </c>
      <c r="K65">
        <v>36.208467135658026</v>
      </c>
      <c r="L65">
        <v>28.568657609150765</v>
      </c>
      <c r="M65">
        <v>59.948316151999997</v>
      </c>
      <c r="N65">
        <v>15.462519741829546</v>
      </c>
      <c r="O65">
        <v>24.676796668867997</v>
      </c>
      <c r="P65">
        <v>10.282180905282544</v>
      </c>
      <c r="Q65" t="str">
        <v>UE15/7 + UE15/7 repriced</v>
      </c>
      <c r="R65" t="str">
        <v>IVP</v>
      </c>
      <c r="S65" t="str">
        <v>Pension85</v>
      </c>
      <c r="T65" t="str">
        <v>iSave + iSave repriced</v>
      </c>
      <c r="U65" t="str">
        <v>Whole Life Package (with NGD&amp;ICP)</v>
      </c>
      <c r="V65" t="str">
        <v>SUPER CARE (Regular)</v>
      </c>
      <c r="W65" t="str">
        <v>Power Max Link</v>
      </c>
      <c r="X65" t="str">
        <v>CARE - Health Lump Sum</v>
      </c>
      <c r="Y65" t="str">
        <v>Unit-Linked</v>
      </c>
      <c r="Z65" t="str">
        <v>UE10/5 + UE10/5_Repriced</v>
      </c>
      <c r="AA65">
        <v>8.4619660999999997</v>
      </c>
      <c r="AB65">
        <v>7.560594</v>
      </c>
      <c r="AC65">
        <v>5.2734416</v>
      </c>
      <c r="AD65">
        <v>2.3556965000000001</v>
      </c>
      <c r="AE65">
        <v>2.9088945000000002</v>
      </c>
      <c r="AF65">
        <v>3.6053130000000002</v>
      </c>
      <c r="AG65">
        <v>0</v>
      </c>
      <c r="AH65">
        <v>3.3489608999999998</v>
      </c>
      <c r="AI65">
        <v>3.8418000000000001</v>
      </c>
      <c r="AJ65">
        <v>3.9808949999999999</v>
      </c>
      <c r="AK65">
        <v>17.348220133559998</v>
      </c>
      <c r="AL65">
        <v>-0.18243022329999997</v>
      </c>
      <c r="AM65">
        <v>1.4318577235380008</v>
      </c>
      <c r="AN65">
        <v>4.1295381600300001</v>
      </c>
      <c r="AO65">
        <v>-0.15369939042199995</v>
      </c>
      <c r="AP65">
        <v>0.14955808400300011</v>
      </c>
      <c r="AQ65">
        <v>1.677549023838</v>
      </c>
      <c r="AR65">
        <v>0</v>
      </c>
      <c r="AS65">
        <v>4.4776388060659995</v>
      </c>
      <c r="AT65">
        <v>1.0610460049000001</v>
      </c>
      <c r="AU65">
        <v>-0.31494410938</v>
      </c>
      <c r="AV65">
        <v>10.720507843218998</v>
      </c>
      <c r="AW65" s="4" t="str">
        <v>Traditional Non-par</v>
      </c>
      <c r="AX65" s="4" t="str">
        <v>Traditional Non-par</v>
      </c>
      <c r="AY65" s="4" t="str">
        <v>Traditional Non-par</v>
      </c>
      <c r="AZ65" s="4" t="str">
        <v>Traditional Par</v>
      </c>
      <c r="BA65" s="4" t="str">
        <v>Traditional Par</v>
      </c>
      <c r="BB65" s="4" t="str">
        <v>Riders</v>
      </c>
      <c r="BC65" s="4" t="str">
        <v>Unit Linked</v>
      </c>
      <c r="BD65" s="4" t="str">
        <v>Riders</v>
      </c>
      <c r="BE65" s="4" t="str">
        <v>Unit Linked</v>
      </c>
      <c r="BF65" s="4" t="str">
        <v>Traditional Par</v>
      </c>
      <c r="BG65" s="4" t="str">
        <v>Protection Ratio (YTD) = 1%</v>
      </c>
      <c r="BH65" s="4" t="str">
        <v>Protection Ratio (YTD) = 32%</v>
      </c>
      <c r="BI65" s="4" t="str">
        <v>Protection Ratio (YTD) = 5%</v>
      </c>
      <c r="BJ65" s="4" t="str">
        <v>Protection Ratio (YTD) = -224%</v>
      </c>
      <c r="BK65" s="4" t="str">
        <v>Protection Ratio (YTD) = -60%</v>
      </c>
      <c r="BL65" s="4" t="str">
        <v>Protection Ratio (YTD) = 100%</v>
      </c>
      <c r="BM65" s="4" t="str">
        <v>Protection Ratio (YTD) = 35%</v>
      </c>
      <c r="BN65" s="4" t="str">
        <v>Protection Ratio (YTD) = 100%</v>
      </c>
      <c r="BO65" s="4" t="str">
        <v>Protection Ratio (YTD) = 31%</v>
      </c>
      <c r="BP65" s="4" t="str">
        <v>Protection Ratio (YTD) = 3%</v>
      </c>
      <c r="BQ65" t="str">
        <f>VLOOKUP(A65,Misc!$A$3:$B$11,2,FALSE)</f>
        <v>THB</v>
      </c>
      <c r="BR65">
        <f>INDEX(FX!$B$30:$AK$48,MATCH('Data (2)'!BQ65,FX!$A$30:$A$48,0),MATCH('Data (2)'!D65,Period,0))</f>
        <v>31.855804951838579</v>
      </c>
      <c r="BS65">
        <f t="shared" si="1"/>
        <v>1.842231951830585</v>
      </c>
      <c r="BT65">
        <f t="shared" si="2"/>
        <v>0</v>
      </c>
      <c r="BU65">
        <f t="shared" si="3"/>
        <v>0.72189737340681248</v>
      </c>
      <c r="BV65">
        <f t="shared" si="4"/>
        <v>0</v>
      </c>
      <c r="BW65">
        <f t="shared" si="5"/>
        <v>0.66799208376032093</v>
      </c>
      <c r="BX65">
        <f t="shared" si="6"/>
        <v>0</v>
      </c>
      <c r="BY65">
        <f t="shared" si="7"/>
        <v>0.51002907766847283</v>
      </c>
      <c r="BZ65">
        <f t="shared" si="8"/>
        <v>0</v>
      </c>
      <c r="CA65">
        <f t="shared" si="9"/>
        <v>2.1765784786759359</v>
      </c>
      <c r="CB65">
        <f t="shared" si="9"/>
        <v>1.080585440789493</v>
      </c>
      <c r="CC65">
        <f t="shared" si="9"/>
        <v>1.0945632305652826</v>
      </c>
      <c r="CD65">
        <f t="shared" si="9"/>
        <v>0.86361574071691849</v>
      </c>
      <c r="CE65" s="4">
        <f t="shared" si="10"/>
        <v>0.39186019582902093</v>
      </c>
      <c r="CF65" s="4" t="str">
        <f t="shared" si="11"/>
        <v/>
      </c>
      <c r="CG65" s="4">
        <f t="shared" si="12"/>
        <v>0.70651188999555337</v>
      </c>
      <c r="CH65" s="4" t="str">
        <f t="shared" si="13"/>
        <v/>
      </c>
      <c r="CI65">
        <f>INDEX(FX!$B$114:$AK$132,MATCH('Data (2)'!BQ65,FX!$A$114:$A$132,0),MATCH('Data (2)'!D65,Period,0))</f>
        <v>33.080288214101905</v>
      </c>
    </row>
    <row r="66" spans="1:87" hidden="1" outlineLevel="1" x14ac:dyDescent="0.15">
      <c r="A66" t="s">
        <v>351</v>
      </c>
      <c r="B66" s="1">
        <f t="shared" si="14"/>
        <v>43800</v>
      </c>
      <c r="C66" t="s">
        <v>50</v>
      </c>
      <c r="D66" s="1">
        <v>43586</v>
      </c>
      <c r="E66">
        <v>59.596762900399995</v>
      </c>
      <c r="F66">
        <v>26.215417157616997</v>
      </c>
      <c r="G66">
        <v>22.981668422691996</v>
      </c>
      <c r="H66">
        <v>18.126577839309999</v>
      </c>
      <c r="I66">
        <v>81.615094840294105</v>
      </c>
      <c r="J66">
        <v>40.518678327980517</v>
      </c>
      <c r="K66">
        <v>41.042803072107709</v>
      </c>
      <c r="L66">
        <v>32.382972300203598</v>
      </c>
      <c r="M66">
        <v>55.205911033599989</v>
      </c>
      <c r="N66">
        <v>16.563800832607996</v>
      </c>
      <c r="O66">
        <v>27.105322647299996</v>
      </c>
      <c r="P66">
        <v>12.778518975111997</v>
      </c>
      <c r="Q66" t="str">
        <v>UE15/7 + UE15/7 repriced</v>
      </c>
      <c r="R66" t="str">
        <v>IVP</v>
      </c>
      <c r="S66" t="str">
        <v>Pension85</v>
      </c>
      <c r="T66" t="str">
        <v>iSave + iSave repriced</v>
      </c>
      <c r="U66" t="str">
        <v>Whole Life Package (with NGD&amp;ICP)</v>
      </c>
      <c r="V66" t="str">
        <v>SUPER CARE (Regular)</v>
      </c>
      <c r="W66" t="str">
        <v>Power Max Link</v>
      </c>
      <c r="X66" t="str">
        <v>CARE - Health Lump Sum</v>
      </c>
      <c r="Y66" t="str">
        <v>Unit-Linked</v>
      </c>
      <c r="Z66" t="str">
        <v>UE10/5 + UE10/5_Repriced</v>
      </c>
      <c r="AA66">
        <v>5.2784969999999998</v>
      </c>
      <c r="AB66">
        <v>5.7546549999999996</v>
      </c>
      <c r="AC66">
        <v>7.7443333999999986</v>
      </c>
      <c r="AD66">
        <v>6.8840180000000002</v>
      </c>
      <c r="AE66">
        <v>6.1668079999999996</v>
      </c>
      <c r="AF66">
        <v>3.7154315999999996</v>
      </c>
      <c r="AG66">
        <v>0</v>
      </c>
      <c r="AH66">
        <v>3.2226442000000004</v>
      </c>
      <c r="AI66">
        <v>6.3788999999999998</v>
      </c>
      <c r="AJ66">
        <v>1.5936999999999999</v>
      </c>
      <c r="AK66">
        <v>12.8577757004</v>
      </c>
      <c r="AL66">
        <v>-0.13388544271699995</v>
      </c>
      <c r="AM66">
        <v>0.93979670098599988</v>
      </c>
      <c r="AN66">
        <v>4.8332642491960014</v>
      </c>
      <c r="AO66">
        <v>3.6489293079000014E-2</v>
      </c>
      <c r="AP66">
        <v>0.26951643265899977</v>
      </c>
      <c r="AQ66">
        <v>1.7552910656649992</v>
      </c>
      <c r="AR66">
        <v>0</v>
      </c>
      <c r="AS66">
        <v>4.7389352465070003</v>
      </c>
      <c r="AT66">
        <v>3.8784252070010004</v>
      </c>
      <c r="AU66">
        <v>-0.16168835081900004</v>
      </c>
      <c r="AV66">
        <v>10.059272756059993</v>
      </c>
      <c r="AW66" s="4" t="str">
        <v>Traditional Non-par</v>
      </c>
      <c r="AX66" s="4" t="str">
        <v>Traditional Non-par</v>
      </c>
      <c r="AY66" s="4" t="str">
        <v>Traditional Non-par</v>
      </c>
      <c r="AZ66" s="4" t="str">
        <v>Traditional Par</v>
      </c>
      <c r="BA66" s="4" t="str">
        <v>Traditional Par</v>
      </c>
      <c r="BB66" s="4" t="str">
        <v>Riders</v>
      </c>
      <c r="BC66" s="4" t="str">
        <v>Unit Linked</v>
      </c>
      <c r="BD66" s="4" t="str">
        <v>Riders</v>
      </c>
      <c r="BE66" s="4" t="str">
        <v>Unit Linked</v>
      </c>
      <c r="BF66" s="4" t="str">
        <v>Traditional Par</v>
      </c>
      <c r="BG66" s="4" t="str">
        <v>Protection Ratio (YTD) = 1%</v>
      </c>
      <c r="BH66" s="4" t="str">
        <v>Protection Ratio (YTD) = 32%</v>
      </c>
      <c r="BI66" s="4" t="str">
        <v>Protection Ratio (YTD) = 5%</v>
      </c>
      <c r="BJ66" s="4" t="str">
        <v>Protection Ratio (YTD) = -224%</v>
      </c>
      <c r="BK66" s="4" t="str">
        <v>Protection Ratio (YTD) = -60%</v>
      </c>
      <c r="BL66" s="4" t="str">
        <v>Protection Ratio (YTD) = 100%</v>
      </c>
      <c r="BM66" s="4" t="str">
        <v>Protection Ratio (YTD) = 35%</v>
      </c>
      <c r="BN66" s="4" t="str">
        <v>Protection Ratio (YTD) = 100%</v>
      </c>
      <c r="BO66" s="4" t="str">
        <v>Protection Ratio (YTD) = 31%</v>
      </c>
      <c r="BP66" s="4" t="str">
        <v>Protection Ratio (YTD) = 3%</v>
      </c>
      <c r="BQ66" t="str">
        <f>VLOOKUP(A66,Misc!$A$3:$B$11,2,FALSE)</f>
        <v>THB</v>
      </c>
      <c r="BR66">
        <f>INDEX(FX!$B$30:$AK$48,MATCH('Data (2)'!BQ66,FX!$A$30:$A$48,0),MATCH('Data (2)'!D66,Period,0))</f>
        <v>31.803008197154362</v>
      </c>
      <c r="BS66">
        <f t="shared" si="1"/>
        <v>1.8739347715456847</v>
      </c>
      <c r="BT66">
        <f t="shared" si="2"/>
        <v>0</v>
      </c>
      <c r="BU66">
        <f t="shared" si="3"/>
        <v>0.82430621012645822</v>
      </c>
      <c r="BV66">
        <f t="shared" si="4"/>
        <v>0</v>
      </c>
      <c r="BW66">
        <f t="shared" si="5"/>
        <v>0.72262561705556916</v>
      </c>
      <c r="BX66">
        <f t="shared" si="6"/>
        <v>0</v>
      </c>
      <c r="BY66">
        <f t="shared" si="7"/>
        <v>0.56996425391393979</v>
      </c>
      <c r="BZ66">
        <f t="shared" si="8"/>
        <v>0</v>
      </c>
      <c r="CA66">
        <f t="shared" si="9"/>
        <v>2.4671820968446743</v>
      </c>
      <c r="CB66">
        <f t="shared" si="9"/>
        <v>1.2248586852005623</v>
      </c>
      <c r="CC66">
        <f t="shared" si="9"/>
        <v>1.2407027050813735</v>
      </c>
      <c r="CD66">
        <f t="shared" si="9"/>
        <v>0.97892050065026193</v>
      </c>
      <c r="CE66" s="4">
        <f t="shared" si="10"/>
        <v>0.43987988410425971</v>
      </c>
      <c r="CF66" s="4" t="str">
        <f t="shared" si="11"/>
        <v/>
      </c>
      <c r="CG66" s="4">
        <f t="shared" si="12"/>
        <v>0.69144724000866209</v>
      </c>
      <c r="CH66" s="4" t="str">
        <f t="shared" si="13"/>
        <v/>
      </c>
      <c r="CI66">
        <f>INDEX(FX!$B$114:$AK$132,MATCH('Data (2)'!BQ66,FX!$A$114:$A$132,0),MATCH('Data (2)'!D66,Period,0))</f>
        <v>33.080288214101905</v>
      </c>
    </row>
    <row r="67" spans="1:87" hidden="1" outlineLevel="1" x14ac:dyDescent="0.15">
      <c r="A67" t="s">
        <v>351</v>
      </c>
      <c r="B67" s="1">
        <f t="shared" si="14"/>
        <v>43800</v>
      </c>
      <c r="C67" t="s">
        <v>50</v>
      </c>
      <c r="D67" s="1">
        <v>43617</v>
      </c>
      <c r="E67">
        <v>64.864701238999999</v>
      </c>
      <c r="F67">
        <v>25.315305135672006</v>
      </c>
      <c r="G67">
        <v>26.218940556539998</v>
      </c>
      <c r="H67">
        <v>18.559618342714007</v>
      </c>
      <c r="I67">
        <v>92.75577679949933</v>
      </c>
      <c r="J67">
        <v>46.049587892475813</v>
      </c>
      <c r="K67">
        <v>46.645257086716001</v>
      </c>
      <c r="L67">
        <v>36.803335910590619</v>
      </c>
      <c r="M67">
        <v>60.263032973999998</v>
      </c>
      <c r="N67">
        <v>13.363457420716001</v>
      </c>
      <c r="O67">
        <v>28.846776654030997</v>
      </c>
      <c r="P67">
        <v>7.9970127230990027</v>
      </c>
      <c r="Q67" t="str">
        <v>UE15/7 + UE15/7 repriced</v>
      </c>
      <c r="R67" t="str">
        <v>IVP</v>
      </c>
      <c r="S67" t="str">
        <v>Pension85</v>
      </c>
      <c r="T67" t="str">
        <v>iSave + iSave repriced</v>
      </c>
      <c r="U67" t="str">
        <v>Whole Life Package (with NGD&amp;ICP)</v>
      </c>
      <c r="V67" t="str">
        <v>SUPER CARE (Regular)</v>
      </c>
      <c r="W67" t="str">
        <v>Power Max Link</v>
      </c>
      <c r="X67" t="str">
        <v>CARE - Health Lump Sum</v>
      </c>
      <c r="Y67" t="str">
        <v>Unit-Linked</v>
      </c>
      <c r="Z67" t="str">
        <v>UE10/5 + UE10/5_Repriced</v>
      </c>
      <c r="AA67">
        <v>3.8941560000000002</v>
      </c>
      <c r="AB67">
        <v>10.387404999999999</v>
      </c>
      <c r="AC67">
        <v>7.9346090999999994</v>
      </c>
      <c r="AD67">
        <v>5.8847290000000001</v>
      </c>
      <c r="AE67">
        <v>6.0988045</v>
      </c>
      <c r="AF67">
        <v>4.8420444000000007</v>
      </c>
      <c r="AG67">
        <v>1.9755</v>
      </c>
      <c r="AH67">
        <v>4.0035565000000002</v>
      </c>
      <c r="AI67">
        <v>4.6440000000000001</v>
      </c>
      <c r="AJ67">
        <v>1.5243</v>
      </c>
      <c r="AK67">
        <v>13.675596739000008</v>
      </c>
      <c r="AL67">
        <v>-7.286604172999997E-2</v>
      </c>
      <c r="AM67">
        <v>1.666928733870999</v>
      </c>
      <c r="AN67">
        <v>3.3327796810230006</v>
      </c>
      <c r="AO67">
        <v>1.5785541389000027E-2</v>
      </c>
      <c r="AP67">
        <v>0.35465036822800022</v>
      </c>
      <c r="AQ67">
        <v>2.2012239579109987</v>
      </c>
      <c r="AR67">
        <v>0.48243739280300002</v>
      </c>
      <c r="AS67">
        <v>5.4798134004820005</v>
      </c>
      <c r="AT67">
        <v>1.0571413041740001</v>
      </c>
      <c r="AU67">
        <v>-0.13755043955400004</v>
      </c>
      <c r="AV67">
        <v>10.93496123707501</v>
      </c>
      <c r="AW67" s="4" t="str">
        <v>Traditional Non-par</v>
      </c>
      <c r="AX67" s="4" t="str">
        <v>Traditional Non-par</v>
      </c>
      <c r="AY67" s="4" t="str">
        <v>Traditional Non-par</v>
      </c>
      <c r="AZ67" s="4" t="str">
        <v>Traditional Par</v>
      </c>
      <c r="BA67" s="4" t="str">
        <v>Traditional Par</v>
      </c>
      <c r="BB67" s="4" t="str">
        <v>Riders</v>
      </c>
      <c r="BC67" s="4" t="str">
        <v>Unit Linked</v>
      </c>
      <c r="BD67" s="4" t="str">
        <v>Riders</v>
      </c>
      <c r="BE67" s="4" t="str">
        <v>Unit Linked</v>
      </c>
      <c r="BF67" s="4" t="str">
        <v>Traditional Par</v>
      </c>
      <c r="BG67" s="4" t="str">
        <v>Protection Ratio (YTD) = 1%</v>
      </c>
      <c r="BH67" s="4" t="str">
        <v>Protection Ratio (YTD) = 32%</v>
      </c>
      <c r="BI67" s="4" t="str">
        <v>Protection Ratio (YTD) = 5%</v>
      </c>
      <c r="BJ67" s="4" t="str">
        <v>Protection Ratio (YTD) = -224%</v>
      </c>
      <c r="BK67" s="4" t="str">
        <v>Protection Ratio (YTD) = -60%</v>
      </c>
      <c r="BL67" s="4" t="str">
        <v>Protection Ratio (YTD) = 100%</v>
      </c>
      <c r="BM67" s="4" t="str">
        <v>Protection Ratio (YTD) = 35%</v>
      </c>
      <c r="BN67" s="4" t="str">
        <v>Protection Ratio (YTD) = 100%</v>
      </c>
      <c r="BO67" s="4" t="str">
        <v>Protection Ratio (YTD) = 31%</v>
      </c>
      <c r="BP67" s="4" t="str">
        <v>Protection Ratio (YTD) = 3%</v>
      </c>
      <c r="BQ67" t="str">
        <f>VLOOKUP(A67,Misc!$A$3:$B$11,2,FALSE)</f>
        <v>THB</v>
      </c>
      <c r="BR67">
        <f>INDEX(FX!$B$30:$AK$48,MATCH('Data (2)'!BQ67,FX!$A$30:$A$48,0),MATCH('Data (2)'!D67,Period,0))</f>
        <v>31.1142791364868</v>
      </c>
      <c r="BS67">
        <f t="shared" ref="BS67:BS130" si="15">IF(D67&gt;B67,0,E67/$BR67)</f>
        <v>2.0847245393172251</v>
      </c>
      <c r="BT67">
        <f t="shared" ref="BT67:BT130" si="16">IF(D67&gt;B67,E67/$BR67,0)</f>
        <v>0</v>
      </c>
      <c r="BU67">
        <f t="shared" ref="BU67:BU130" si="17">IF(D67&gt;B67,0,F67/$BR67)</f>
        <v>0.81362338573306336</v>
      </c>
      <c r="BV67">
        <f t="shared" ref="BV67:BV130" si="18">IF(D67&gt;B67,F67/$BR67,0)</f>
        <v>0</v>
      </c>
      <c r="BW67">
        <f t="shared" ref="BW67:BW130" si="19">IF(D67&gt;B67,0,G67/$BR67)</f>
        <v>0.84266585259864879</v>
      </c>
      <c r="BX67">
        <f t="shared" ref="BX67:BX130" si="20">IF(D67&gt;B67,G67/$BR67,0)</f>
        <v>0</v>
      </c>
      <c r="BY67">
        <f t="shared" ref="BY67:BY130" si="21">IF(D67&gt;B67,0,H67/$BR67)</f>
        <v>0.59649841994731245</v>
      </c>
      <c r="BZ67">
        <f t="shared" ref="BZ67:BZ130" si="22">IF(D67&gt;B67,H67/$BR67,0)</f>
        <v>0</v>
      </c>
      <c r="CA67">
        <f t="shared" ref="CA67:CD130" si="23">I67/$CI67</f>
        <v>2.8039591493026399</v>
      </c>
      <c r="CB67">
        <f t="shared" si="23"/>
        <v>1.3920552201490548</v>
      </c>
      <c r="CC67">
        <f t="shared" si="23"/>
        <v>1.410061991746234</v>
      </c>
      <c r="CD67">
        <f t="shared" si="23"/>
        <v>1.1125458059008568</v>
      </c>
      <c r="CE67" s="4">
        <f t="shared" ref="CE67:CE130" si="24">IFERROR(IF(D67&gt;B67,"",BU67/BS67),0)</f>
        <v>0.39027860534492281</v>
      </c>
      <c r="CF67" s="4" t="str">
        <f t="shared" ref="CF67:CF130" si="25">IFERROR(IF(D67&gt;B67,BV67/BT67,""),0)</f>
        <v/>
      </c>
      <c r="CG67" s="4">
        <f t="shared" ref="CG67:CG130" si="26">IFERROR(IF(D67&gt;B67,"",BY67/BU67),0)</f>
        <v>0.73313824357429902</v>
      </c>
      <c r="CH67" s="4" t="str">
        <f t="shared" ref="CH67:CH130" si="27">IFERROR(IF(D67&gt;B67,BZ67/BV67,""),0)</f>
        <v/>
      </c>
      <c r="CI67">
        <f>INDEX(FX!$B$114:$AK$132,MATCH('Data (2)'!BQ67,FX!$A$114:$A$132,0),MATCH('Data (2)'!D67,Period,0))</f>
        <v>33.080288214101905</v>
      </c>
    </row>
    <row r="68" spans="1:87" hidden="1" outlineLevel="1" x14ac:dyDescent="0.15">
      <c r="A68" t="s">
        <v>351</v>
      </c>
      <c r="B68" s="1">
        <f t="shared" ref="B68:B83" si="28">B67</f>
        <v>43800</v>
      </c>
      <c r="C68" t="s">
        <v>50</v>
      </c>
      <c r="D68" s="1">
        <v>43647</v>
      </c>
      <c r="E68">
        <v>65.220068150399996</v>
      </c>
      <c r="F68">
        <v>22.451191589602001</v>
      </c>
      <c r="G68">
        <v>26.152013350360001</v>
      </c>
      <c r="H68">
        <v>18.537889541409999</v>
      </c>
      <c r="I68">
        <v>88.837589256278235</v>
      </c>
      <c r="J68">
        <v>42.979034735836009</v>
      </c>
      <c r="K68">
        <v>44.674869132738969</v>
      </c>
      <c r="L68">
        <v>34.123362732761372</v>
      </c>
      <c r="M68">
        <v>61.022897478399983</v>
      </c>
      <c r="N68">
        <v>2.8845224726830043</v>
      </c>
      <c r="O68">
        <v>33.347208501628984</v>
      </c>
      <c r="P68">
        <v>-1.8078389635259977</v>
      </c>
      <c r="Q68" t="str">
        <v>UE15/7 + UE15/7 repriced</v>
      </c>
      <c r="R68" t="str">
        <v>IVP</v>
      </c>
      <c r="S68" t="str">
        <v>Pension85</v>
      </c>
      <c r="T68" t="str">
        <v>iSave + iSave repriced</v>
      </c>
      <c r="U68" t="str">
        <v>Whole Life Package (with NGD&amp;ICP)</v>
      </c>
      <c r="V68" t="str">
        <v>SUPER CARE (Regular)</v>
      </c>
      <c r="W68" t="str">
        <v>Power Max Link</v>
      </c>
      <c r="X68" t="str">
        <v>CARE - Health Lump Sum</v>
      </c>
      <c r="Y68" t="str">
        <v>Unit-Linked</v>
      </c>
      <c r="Z68" t="str">
        <v>UE10/5 + UE10/5_Repriced</v>
      </c>
      <c r="AA68">
        <v>8.7269658000000003</v>
      </c>
      <c r="AB68">
        <v>7.9407670000000001</v>
      </c>
      <c r="AC68">
        <v>4.8679803000000001</v>
      </c>
      <c r="AD68">
        <v>6.6414540000000004</v>
      </c>
      <c r="AE68">
        <v>5.0172584999999996</v>
      </c>
      <c r="AF68">
        <v>4.4644609000000006</v>
      </c>
      <c r="AG68">
        <v>10.029999999999999</v>
      </c>
      <c r="AH68">
        <v>3.8569966999999998</v>
      </c>
      <c r="AI68">
        <v>0.50970000000000004</v>
      </c>
      <c r="AJ68">
        <v>0.17</v>
      </c>
      <c r="AK68">
        <v>12.994484950400002</v>
      </c>
      <c r="AL68">
        <v>-0.76707037548099999</v>
      </c>
      <c r="AM68">
        <v>0.70993464797500028</v>
      </c>
      <c r="AN68">
        <v>2.3170156824100006</v>
      </c>
      <c r="AO68">
        <v>-0.34727395176500003</v>
      </c>
      <c r="AP68">
        <v>-0.19185529370099991</v>
      </c>
      <c r="AQ68">
        <v>2.0848025243309998</v>
      </c>
      <c r="AR68">
        <v>3.7219412712069997</v>
      </c>
      <c r="AS68">
        <v>5.2423219999439992</v>
      </c>
      <c r="AT68">
        <v>0.14919836803799999</v>
      </c>
      <c r="AU68">
        <v>-7.1173549055000007E-2</v>
      </c>
      <c r="AV68">
        <v>9.6033502656990013</v>
      </c>
      <c r="AW68" s="4" t="str">
        <v>Traditional Non-par</v>
      </c>
      <c r="AX68" s="4" t="str">
        <v>Traditional Non-par</v>
      </c>
      <c r="AY68" s="4" t="str">
        <v>Traditional Non-par</v>
      </c>
      <c r="AZ68" s="4" t="str">
        <v>Traditional Par</v>
      </c>
      <c r="BA68" s="4" t="str">
        <v>Traditional Par</v>
      </c>
      <c r="BB68" s="4" t="str">
        <v>Riders</v>
      </c>
      <c r="BC68" s="4" t="str">
        <v>Unit Linked</v>
      </c>
      <c r="BD68" s="4" t="str">
        <v>Riders</v>
      </c>
      <c r="BE68" s="4" t="str">
        <v>Unit Linked</v>
      </c>
      <c r="BF68" s="4" t="str">
        <v>Traditional Par</v>
      </c>
      <c r="BG68" s="4" t="str">
        <v>Protection Ratio (YTD) = 1%</v>
      </c>
      <c r="BH68" s="4" t="str">
        <v>Protection Ratio (YTD) = 32%</v>
      </c>
      <c r="BI68" s="4" t="str">
        <v>Protection Ratio (YTD) = 5%</v>
      </c>
      <c r="BJ68" s="4" t="str">
        <v>Protection Ratio (YTD) = -224%</v>
      </c>
      <c r="BK68" s="4" t="str">
        <v>Protection Ratio (YTD) = -60%</v>
      </c>
      <c r="BL68" s="4" t="str">
        <v>Protection Ratio (YTD) = 100%</v>
      </c>
      <c r="BM68" s="4" t="str">
        <v>Protection Ratio (YTD) = 35%</v>
      </c>
      <c r="BN68" s="4" t="str">
        <v>Protection Ratio (YTD) = 100%</v>
      </c>
      <c r="BO68" s="4" t="str">
        <v>Protection Ratio (YTD) = 31%</v>
      </c>
      <c r="BP68" s="4" t="str">
        <v>Protection Ratio (YTD) = 3%</v>
      </c>
      <c r="BQ68" t="str">
        <f>VLOOKUP(A68,Misc!$A$3:$B$11,2,FALSE)</f>
        <v>THB</v>
      </c>
      <c r="BR68">
        <f>INDEX(FX!$B$30:$AK$48,MATCH('Data (2)'!BQ68,FX!$A$30:$A$48,0),MATCH('Data (2)'!D68,Period,0))</f>
        <v>30.797835851842656</v>
      </c>
      <c r="BS68">
        <f t="shared" si="15"/>
        <v>2.1176834782856289</v>
      </c>
      <c r="BT68">
        <f t="shared" si="16"/>
        <v>0</v>
      </c>
      <c r="BU68">
        <f t="shared" si="17"/>
        <v>0.72898601374481742</v>
      </c>
      <c r="BV68">
        <f t="shared" si="18"/>
        <v>0</v>
      </c>
      <c r="BW68">
        <f t="shared" si="19"/>
        <v>0.84915100775807617</v>
      </c>
      <c r="BX68">
        <f t="shared" si="20"/>
        <v>0</v>
      </c>
      <c r="BY68">
        <f t="shared" si="21"/>
        <v>0.60192182433172048</v>
      </c>
      <c r="BZ68">
        <f t="shared" si="22"/>
        <v>0</v>
      </c>
      <c r="CA68">
        <f t="shared" si="23"/>
        <v>2.6855143667825532</v>
      </c>
      <c r="CB68">
        <f t="shared" si="23"/>
        <v>1.2992339866468978</v>
      </c>
      <c r="CC68">
        <f t="shared" si="23"/>
        <v>1.3504981831958276</v>
      </c>
      <c r="CD68">
        <f t="shared" si="23"/>
        <v>1.0315316031078232</v>
      </c>
      <c r="CE68" s="4">
        <f t="shared" si="24"/>
        <v>0.34423747515609282</v>
      </c>
      <c r="CF68" s="4" t="str">
        <f t="shared" si="25"/>
        <v/>
      </c>
      <c r="CG68" s="4">
        <f t="shared" si="26"/>
        <v>0.82569735630404573</v>
      </c>
      <c r="CH68" s="4" t="str">
        <f t="shared" si="27"/>
        <v/>
      </c>
      <c r="CI68">
        <f>INDEX(FX!$B$114:$AK$132,MATCH('Data (2)'!BQ68,FX!$A$114:$A$132,0),MATCH('Data (2)'!D68,Period,0))</f>
        <v>33.080288214101905</v>
      </c>
    </row>
    <row r="69" spans="1:87" hidden="1" outlineLevel="1" x14ac:dyDescent="0.15">
      <c r="A69" t="s">
        <v>351</v>
      </c>
      <c r="B69" s="1">
        <f t="shared" si="28"/>
        <v>43800</v>
      </c>
      <c r="C69" t="s">
        <v>50</v>
      </c>
      <c r="D69" s="1">
        <v>43678</v>
      </c>
      <c r="E69">
        <v>66.961907609619999</v>
      </c>
      <c r="F69">
        <v>29.381816961515</v>
      </c>
      <c r="G69">
        <v>28.268050686580992</v>
      </c>
      <c r="H69">
        <v>21.545634484335995</v>
      </c>
      <c r="I69">
        <v>112.93663613215986</v>
      </c>
      <c r="J69">
        <v>54.637993307878276</v>
      </c>
      <c r="K69">
        <v>56.793858114958205</v>
      </c>
      <c r="L69">
        <v>43.380035780104478</v>
      </c>
      <c r="M69">
        <v>55.241234129999995</v>
      </c>
      <c r="N69">
        <v>18.975835070109</v>
      </c>
      <c r="O69">
        <v>25.831760890894998</v>
      </c>
      <c r="P69">
        <v>14.090089831137998</v>
      </c>
      <c r="Q69" t="str">
        <v>UE15/7 + UE15/7 repriced</v>
      </c>
      <c r="R69" t="str">
        <v>IVP</v>
      </c>
      <c r="S69" t="str">
        <v>Pension85</v>
      </c>
      <c r="T69" t="str">
        <v>iSave + iSave repriced</v>
      </c>
      <c r="U69" t="str">
        <v>Whole Life Package (with NGD&amp;ICP)</v>
      </c>
      <c r="V69" t="str">
        <v>SUPER CARE (Regular)</v>
      </c>
      <c r="W69" t="str">
        <v>Power Max Link</v>
      </c>
      <c r="X69" t="str">
        <v>CARE - Health Lump Sum</v>
      </c>
      <c r="Y69" t="str">
        <v>Unit-Linked</v>
      </c>
      <c r="Z69" t="str">
        <v>UE10/5 + UE10/5_Repriced</v>
      </c>
      <c r="AA69">
        <v>5.4858748000000004</v>
      </c>
      <c r="AB69">
        <v>6.702617</v>
      </c>
      <c r="AC69">
        <v>6.2077381000000003</v>
      </c>
      <c r="AD69">
        <v>5.5894209999999998</v>
      </c>
      <c r="AE69">
        <v>7.787077</v>
      </c>
      <c r="AF69">
        <v>5.4027839999999996</v>
      </c>
      <c r="AG69">
        <v>9.0862999999999996</v>
      </c>
      <c r="AH69">
        <v>4.7697859999999999</v>
      </c>
      <c r="AI69">
        <v>-3.2689400000000006E-3</v>
      </c>
      <c r="AJ69">
        <v>5.4379999999999998E-2</v>
      </c>
      <c r="AK69">
        <v>15.879198649620001</v>
      </c>
      <c r="AL69">
        <v>0.83238062942400015</v>
      </c>
      <c r="AM69">
        <v>0.76987313603400087</v>
      </c>
      <c r="AN69">
        <v>2.2623915802750005</v>
      </c>
      <c r="AO69">
        <v>0.71556517306799994</v>
      </c>
      <c r="AP69">
        <v>0.87058563184800053</v>
      </c>
      <c r="AQ69">
        <v>2.5509262147090004</v>
      </c>
      <c r="AR69">
        <v>3.7292482516889991</v>
      </c>
      <c r="AS69">
        <v>6.2244485694859994</v>
      </c>
      <c r="AT69">
        <v>-1.0076487099999941E-4</v>
      </c>
      <c r="AU69">
        <v>-4.2917968240000007E-3</v>
      </c>
      <c r="AV69">
        <v>11.430790336676994</v>
      </c>
      <c r="AW69" s="4" t="str">
        <v>Traditional Non-par</v>
      </c>
      <c r="AX69" s="4" t="str">
        <v>Traditional Non-par</v>
      </c>
      <c r="AY69" s="4" t="str">
        <v>Traditional Non-par</v>
      </c>
      <c r="AZ69" s="4" t="str">
        <v>Traditional Par</v>
      </c>
      <c r="BA69" s="4" t="str">
        <v>Traditional Par</v>
      </c>
      <c r="BB69" s="4" t="str">
        <v>Riders</v>
      </c>
      <c r="BC69" s="4" t="str">
        <v>Unit Linked</v>
      </c>
      <c r="BD69" s="4" t="str">
        <v>Riders</v>
      </c>
      <c r="BE69" s="4" t="str">
        <v>Unit Linked</v>
      </c>
      <c r="BF69" s="4" t="str">
        <v>Traditional Par</v>
      </c>
      <c r="BG69" s="4" t="str">
        <v>Protection Ratio (YTD) = 1%</v>
      </c>
      <c r="BH69" s="4" t="str">
        <v>Protection Ratio (YTD) = 32%</v>
      </c>
      <c r="BI69" s="4" t="str">
        <v>Protection Ratio (YTD) = 5%</v>
      </c>
      <c r="BJ69" s="4" t="str">
        <v>Protection Ratio (YTD) = -224%</v>
      </c>
      <c r="BK69" s="4" t="str">
        <v>Protection Ratio (YTD) = -60%</v>
      </c>
      <c r="BL69" s="4" t="str">
        <v>Protection Ratio (YTD) = 100%</v>
      </c>
      <c r="BM69" s="4" t="str">
        <v>Protection Ratio (YTD) = 35%</v>
      </c>
      <c r="BN69" s="4" t="str">
        <v>Protection Ratio (YTD) = 100%</v>
      </c>
      <c r="BO69" s="4" t="str">
        <v>Protection Ratio (YTD) = 31%</v>
      </c>
      <c r="BP69" s="4" t="str">
        <v>Protection Ratio (YTD) = 3%</v>
      </c>
      <c r="BQ69" t="str">
        <f>VLOOKUP(A69,Misc!$A$3:$B$11,2,FALSE)</f>
        <v>THB</v>
      </c>
      <c r="BR69">
        <f>INDEX(FX!$B$30:$AK$48,MATCH('Data (2)'!BQ69,FX!$A$30:$A$48,0),MATCH('Data (2)'!D69,Period,0))</f>
        <v>30.754523505067876</v>
      </c>
      <c r="BS69">
        <f t="shared" si="15"/>
        <v>2.1773027177151909</v>
      </c>
      <c r="BT69">
        <f t="shared" si="16"/>
        <v>0</v>
      </c>
      <c r="BU69">
        <f t="shared" si="17"/>
        <v>0.95536570276152466</v>
      </c>
      <c r="BV69">
        <f t="shared" si="18"/>
        <v>0</v>
      </c>
      <c r="BW69">
        <f t="shared" si="19"/>
        <v>0.91915098869676348</v>
      </c>
      <c r="BX69">
        <f t="shared" si="20"/>
        <v>0</v>
      </c>
      <c r="BY69">
        <f t="shared" si="21"/>
        <v>0.70056798248835173</v>
      </c>
      <c r="BZ69">
        <f t="shared" si="22"/>
        <v>0</v>
      </c>
      <c r="CA69">
        <f t="shared" si="23"/>
        <v>3.4140160872001029</v>
      </c>
      <c r="CB69">
        <f t="shared" si="23"/>
        <v>1.6516782730020612</v>
      </c>
      <c r="CC69">
        <f t="shared" si="23"/>
        <v>1.7168489508730267</v>
      </c>
      <c r="CD69">
        <f t="shared" si="23"/>
        <v>1.3113560407739089</v>
      </c>
      <c r="CE69" s="4">
        <f t="shared" si="24"/>
        <v>0.4387840491762498</v>
      </c>
      <c r="CF69" s="4" t="str">
        <f t="shared" si="25"/>
        <v/>
      </c>
      <c r="CG69" s="4">
        <f t="shared" si="26"/>
        <v>0.73329823382117509</v>
      </c>
      <c r="CH69" s="4" t="str">
        <f t="shared" si="27"/>
        <v/>
      </c>
      <c r="CI69">
        <f>INDEX(FX!$B$114:$AK$132,MATCH('Data (2)'!BQ69,FX!$A$114:$A$132,0),MATCH('Data (2)'!D69,Period,0))</f>
        <v>33.080288214101905</v>
      </c>
    </row>
    <row r="70" spans="1:87" hidden="1" outlineLevel="1" x14ac:dyDescent="0.15">
      <c r="A70" t="s">
        <v>351</v>
      </c>
      <c r="B70" s="1">
        <f t="shared" si="28"/>
        <v>43800</v>
      </c>
      <c r="C70" t="s">
        <v>50</v>
      </c>
      <c r="D70" s="1">
        <v>43709</v>
      </c>
      <c r="E70">
        <v>76.087950114400002</v>
      </c>
      <c r="F70">
        <v>34.553240496841994</v>
      </c>
      <c r="G70">
        <v>29.403820361804001</v>
      </c>
      <c r="H70">
        <v>24.086897066663997</v>
      </c>
      <c r="I70">
        <v>143.8492459912635</v>
      </c>
      <c r="J70">
        <v>69.593308327481537</v>
      </c>
      <c r="K70">
        <v>72.339268695865812</v>
      </c>
      <c r="L70">
        <v>55.253863155085646</v>
      </c>
      <c r="M70">
        <v>63.936812821999993</v>
      </c>
      <c r="N70">
        <v>24.34178932359</v>
      </c>
      <c r="O70">
        <v>28.868019041956</v>
      </c>
      <c r="P70">
        <v>18.652147441242001</v>
      </c>
      <c r="Q70" t="str">
        <v>UE15/7 + UE15/7 repriced</v>
      </c>
      <c r="R70" t="str">
        <v>IVP</v>
      </c>
      <c r="S70" t="str">
        <v>Pension85</v>
      </c>
      <c r="T70" t="str">
        <v>iSave + iSave repriced</v>
      </c>
      <c r="U70" t="str">
        <v>Whole Life Package (with NGD&amp;ICP)</v>
      </c>
      <c r="V70" t="str">
        <v>SUPER CARE (Regular)</v>
      </c>
      <c r="W70" t="str">
        <v>Power Max Link</v>
      </c>
      <c r="X70" t="str">
        <v>CARE - Health Lump Sum</v>
      </c>
      <c r="Y70" t="str">
        <v>Unit-Linked</v>
      </c>
      <c r="Z70" t="str">
        <v>UE10/5 + UE10/5_Repriced</v>
      </c>
      <c r="AA70">
        <v>7.9539600000000004</v>
      </c>
      <c r="AB70">
        <v>8.6505740000000007</v>
      </c>
      <c r="AC70">
        <v>10.0637142</v>
      </c>
      <c r="AD70">
        <v>5.2631550000000002</v>
      </c>
      <c r="AE70">
        <v>6.8051835000000001</v>
      </c>
      <c r="AF70">
        <v>5.534806800000001</v>
      </c>
      <c r="AG70">
        <v>12.185</v>
      </c>
      <c r="AH70">
        <v>5.4761029000000008</v>
      </c>
      <c r="AI70">
        <v>-0.2205</v>
      </c>
      <c r="AJ70">
        <v>0.39</v>
      </c>
      <c r="AK70">
        <v>13.985953714400006</v>
      </c>
      <c r="AL70">
        <v>0.74118682594900021</v>
      </c>
      <c r="AM70">
        <v>1.1073622084179977</v>
      </c>
      <c r="AN70">
        <v>4.4343286529149983</v>
      </c>
      <c r="AO70">
        <v>0.93444815432000017</v>
      </c>
      <c r="AP70">
        <v>0.30688709332199976</v>
      </c>
      <c r="AQ70">
        <v>2.5139091552169996</v>
      </c>
      <c r="AR70">
        <v>5.0039844208939996</v>
      </c>
      <c r="AS70">
        <v>7.923630075801003</v>
      </c>
      <c r="AT70">
        <v>-4.1712550549999998E-2</v>
      </c>
      <c r="AU70">
        <v>8.3618659950000007E-2</v>
      </c>
      <c r="AV70">
        <v>11.545597800605995</v>
      </c>
      <c r="AW70" s="4" t="str">
        <v>Traditional Non-par</v>
      </c>
      <c r="AX70" s="4" t="str">
        <v>Traditional Non-par</v>
      </c>
      <c r="AY70" s="4" t="str">
        <v>Traditional Non-par</v>
      </c>
      <c r="AZ70" s="4" t="str">
        <v>Traditional Par</v>
      </c>
      <c r="BA70" s="4" t="str">
        <v>Traditional Par</v>
      </c>
      <c r="BB70" s="4" t="str">
        <v>Riders</v>
      </c>
      <c r="BC70" s="4" t="str">
        <v>Unit Linked</v>
      </c>
      <c r="BD70" s="4" t="str">
        <v>Riders</v>
      </c>
      <c r="BE70" s="4" t="str">
        <v>Unit Linked</v>
      </c>
      <c r="BF70" s="4" t="str">
        <v>Traditional Par</v>
      </c>
      <c r="BG70" s="4" t="str">
        <v>Protection Ratio (YTD) = 1%</v>
      </c>
      <c r="BH70" s="4" t="str">
        <v>Protection Ratio (YTD) = 32%</v>
      </c>
      <c r="BI70" s="4" t="str">
        <v>Protection Ratio (YTD) = 5%</v>
      </c>
      <c r="BJ70" s="4" t="str">
        <v>Protection Ratio (YTD) = -224%</v>
      </c>
      <c r="BK70" s="4" t="str">
        <v>Protection Ratio (YTD) = -60%</v>
      </c>
      <c r="BL70" s="4" t="str">
        <v>Protection Ratio (YTD) = 100%</v>
      </c>
      <c r="BM70" s="4" t="str">
        <v>Protection Ratio (YTD) = 35%</v>
      </c>
      <c r="BN70" s="4" t="str">
        <v>Protection Ratio (YTD) = 100%</v>
      </c>
      <c r="BO70" s="4" t="str">
        <v>Protection Ratio (YTD) = 31%</v>
      </c>
      <c r="BP70" s="4" t="str">
        <v>Protection Ratio (YTD) = 3%</v>
      </c>
      <c r="BQ70" t="str">
        <f>VLOOKUP(A70,Misc!$A$3:$B$11,2,FALSE)</f>
        <v>THB</v>
      </c>
      <c r="BR70">
        <f>INDEX(FX!$B$30:$AK$48,MATCH('Data (2)'!BQ70,FX!$A$30:$A$48,0),MATCH('Data (2)'!D70,Period,0))</f>
        <v>30.570057382227958</v>
      </c>
      <c r="BS70">
        <f t="shared" si="15"/>
        <v>2.4889698165445409</v>
      </c>
      <c r="BT70">
        <f t="shared" si="16"/>
        <v>0</v>
      </c>
      <c r="BU70">
        <f t="shared" si="17"/>
        <v>1.1302968805328339</v>
      </c>
      <c r="BV70">
        <f t="shared" si="18"/>
        <v>0</v>
      </c>
      <c r="BW70">
        <f t="shared" si="19"/>
        <v>0.96185034899208421</v>
      </c>
      <c r="BX70">
        <f t="shared" si="20"/>
        <v>0</v>
      </c>
      <c r="BY70">
        <f t="shared" si="21"/>
        <v>0.78792449636247741</v>
      </c>
      <c r="BZ70">
        <f t="shared" si="22"/>
        <v>0</v>
      </c>
      <c r="CA70">
        <f t="shared" si="23"/>
        <v>4.348488291886814</v>
      </c>
      <c r="CB70">
        <f t="shared" si="23"/>
        <v>2.1037697095339807</v>
      </c>
      <c r="CC70">
        <f t="shared" si="23"/>
        <v>2.186778670961762</v>
      </c>
      <c r="CD70">
        <f t="shared" si="23"/>
        <v>1.6702956998884699</v>
      </c>
      <c r="CE70" s="4">
        <f t="shared" si="24"/>
        <v>0.45412237344928325</v>
      </c>
      <c r="CF70" s="4" t="str">
        <f t="shared" si="25"/>
        <v/>
      </c>
      <c r="CG70" s="4">
        <f t="shared" si="26"/>
        <v>0.69709517024504342</v>
      </c>
      <c r="CH70" s="4" t="str">
        <f t="shared" si="27"/>
        <v/>
      </c>
      <c r="CI70">
        <f>INDEX(FX!$B$114:$AK$132,MATCH('Data (2)'!BQ70,FX!$A$114:$A$132,0),MATCH('Data (2)'!D70,Period,0))</f>
        <v>33.080288214101905</v>
      </c>
    </row>
    <row r="71" spans="1:87" hidden="1" outlineLevel="1" x14ac:dyDescent="0.15">
      <c r="A71" t="s">
        <v>351</v>
      </c>
      <c r="B71" s="1">
        <f t="shared" si="28"/>
        <v>43800</v>
      </c>
      <c r="C71" t="s">
        <v>50</v>
      </c>
      <c r="D71" s="1">
        <v>43739</v>
      </c>
      <c r="E71">
        <v>64.732263907999993</v>
      </c>
      <c r="F71">
        <v>21.437504728256009</v>
      </c>
      <c r="G71">
        <v>26.895801010983995</v>
      </c>
      <c r="H71">
        <v>20.656751286883008</v>
      </c>
      <c r="I71">
        <v>131.6177567028858</v>
      </c>
      <c r="J71">
        <v>63.675795173453217</v>
      </c>
      <c r="K71">
        <v>66.18826676265931</v>
      </c>
      <c r="L71">
        <v>50.555631818065194</v>
      </c>
      <c r="M71">
        <v>54.072721512000001</v>
      </c>
      <c r="N71">
        <v>21.748799848697004</v>
      </c>
      <c r="O71">
        <v>24.208657803057996</v>
      </c>
      <c r="P71">
        <v>15.809737994984003</v>
      </c>
      <c r="Q71" t="str">
        <v>UE15/7 + UE15/7 repriced</v>
      </c>
      <c r="R71" t="str">
        <v>IVP</v>
      </c>
      <c r="S71" t="str">
        <v>Pension85</v>
      </c>
      <c r="T71" t="str">
        <v>iSave + iSave repriced</v>
      </c>
      <c r="U71" t="str">
        <v>Whole Life Package (with NGD&amp;ICP)</v>
      </c>
      <c r="V71" t="str">
        <v>SUPER CARE (Regular)</v>
      </c>
      <c r="W71" t="str">
        <v>Power Max Link</v>
      </c>
      <c r="X71" t="str">
        <v>CARE - Health Lump Sum</v>
      </c>
      <c r="Y71" t="str">
        <v>Unit-Linked</v>
      </c>
      <c r="Z71" t="str">
        <v>UE10/5 + UE10/5_Repriced</v>
      </c>
      <c r="AA71">
        <v>6.1740000000000004</v>
      </c>
      <c r="AB71">
        <v>8.4382350000000006</v>
      </c>
      <c r="AC71">
        <v>6.6356615999999997</v>
      </c>
      <c r="AD71">
        <v>6.1483449999999999</v>
      </c>
      <c r="AE71">
        <v>5.7814684999999999</v>
      </c>
      <c r="AF71">
        <v>5.3008179999999996</v>
      </c>
      <c r="AG71">
        <v>5.6882999999999999</v>
      </c>
      <c r="AH71">
        <v>5.2862730000000004</v>
      </c>
      <c r="AI71">
        <v>-0.60799999999999998</v>
      </c>
      <c r="AJ71">
        <v>0.6</v>
      </c>
      <c r="AK71">
        <v>15.287162808000005</v>
      </c>
      <c r="AL71">
        <v>-0.2377445391310001</v>
      </c>
      <c r="AM71">
        <v>-6.2838530173999443E-2</v>
      </c>
      <c r="AN71">
        <v>0.92923435867499971</v>
      </c>
      <c r="AO71">
        <v>0.38754678891</v>
      </c>
      <c r="AP71">
        <v>-1.0661204623299994</v>
      </c>
      <c r="AQ71">
        <v>2.4404522451599999</v>
      </c>
      <c r="AR71">
        <v>2.2111794667670002</v>
      </c>
      <c r="AS71">
        <v>6.3578149212300001</v>
      </c>
      <c r="AT71">
        <v>-0.15733513562099999</v>
      </c>
      <c r="AU71">
        <v>0.108239138841</v>
      </c>
      <c r="AV71">
        <v>10.527076475929009</v>
      </c>
      <c r="AW71" s="4" t="str">
        <v>Traditional Non-par</v>
      </c>
      <c r="AX71" s="4" t="str">
        <v>Traditional Non-par</v>
      </c>
      <c r="AY71" s="4" t="str">
        <v>Traditional Non-par</v>
      </c>
      <c r="AZ71" s="4" t="str">
        <v>Traditional Par</v>
      </c>
      <c r="BA71" s="4" t="str">
        <v>Traditional Par</v>
      </c>
      <c r="BB71" s="4" t="str">
        <v>Riders</v>
      </c>
      <c r="BC71" s="4" t="str">
        <v>Unit Linked</v>
      </c>
      <c r="BD71" s="4" t="str">
        <v>Riders</v>
      </c>
      <c r="BE71" s="4" t="str">
        <v>Unit Linked</v>
      </c>
      <c r="BF71" s="4" t="str">
        <v>Traditional Par</v>
      </c>
      <c r="BG71" s="4" t="str">
        <v>Protection Ratio (YTD) = 1%</v>
      </c>
      <c r="BH71" s="4" t="str">
        <v>Protection Ratio (YTD) = 32%</v>
      </c>
      <c r="BI71" s="4" t="str">
        <v>Protection Ratio (YTD) = 5%</v>
      </c>
      <c r="BJ71" s="4" t="str">
        <v>Protection Ratio (YTD) = -224%</v>
      </c>
      <c r="BK71" s="4" t="str">
        <v>Protection Ratio (YTD) = -60%</v>
      </c>
      <c r="BL71" s="4" t="str">
        <v>Protection Ratio (YTD) = 100%</v>
      </c>
      <c r="BM71" s="4" t="str">
        <v>Protection Ratio (YTD) = 35%</v>
      </c>
      <c r="BN71" s="4" t="str">
        <v>Protection Ratio (YTD) = 100%</v>
      </c>
      <c r="BO71" s="4" t="str">
        <v>Protection Ratio (YTD) = 31%</v>
      </c>
      <c r="BP71" s="4" t="str">
        <v>Protection Ratio (YTD) = 3%</v>
      </c>
      <c r="BQ71" t="str">
        <f>VLOOKUP(A71,Misc!$A$3:$B$11,2,FALSE)</f>
        <v>THB</v>
      </c>
      <c r="BR71">
        <f>INDEX(FX!$B$30:$AK$48,MATCH('Data (2)'!BQ71,FX!$A$30:$A$48,0),MATCH('Data (2)'!D71,Period,0))</f>
        <v>30.362457662789282</v>
      </c>
      <c r="BS71">
        <f t="shared" si="15"/>
        <v>2.1319836696662615</v>
      </c>
      <c r="BT71">
        <f t="shared" si="16"/>
        <v>0</v>
      </c>
      <c r="BU71">
        <f t="shared" si="17"/>
        <v>0.70605301343997418</v>
      </c>
      <c r="BV71">
        <f t="shared" si="18"/>
        <v>0</v>
      </c>
      <c r="BW71">
        <f t="shared" si="19"/>
        <v>0.8858242408995155</v>
      </c>
      <c r="BX71">
        <f t="shared" si="20"/>
        <v>0</v>
      </c>
      <c r="BY71">
        <f t="shared" si="21"/>
        <v>0.68033857852682644</v>
      </c>
      <c r="BZ71">
        <f t="shared" si="22"/>
        <v>0</v>
      </c>
      <c r="CA71">
        <f t="shared" si="23"/>
        <v>3.9787366981518022</v>
      </c>
      <c r="CB71">
        <f t="shared" si="23"/>
        <v>1.9248863480672049</v>
      </c>
      <c r="CC71">
        <f t="shared" si="23"/>
        <v>2.000837064486146</v>
      </c>
      <c r="CD71">
        <f t="shared" si="23"/>
        <v>1.5282705970050667</v>
      </c>
      <c r="CE71" s="4">
        <f t="shared" si="24"/>
        <v>0.33117186753616129</v>
      </c>
      <c r="CF71" s="4" t="str">
        <f t="shared" si="25"/>
        <v/>
      </c>
      <c r="CG71" s="4">
        <f t="shared" si="26"/>
        <v>0.96358002242938678</v>
      </c>
      <c r="CH71" s="4" t="str">
        <f t="shared" si="27"/>
        <v/>
      </c>
      <c r="CI71">
        <f>INDEX(FX!$B$114:$AK$132,MATCH('Data (2)'!BQ71,FX!$A$114:$A$132,0),MATCH('Data (2)'!D71,Period,0))</f>
        <v>33.080288214101905</v>
      </c>
    </row>
    <row r="72" spans="1:87" hidden="1" outlineLevel="1" x14ac:dyDescent="0.15">
      <c r="A72" t="s">
        <v>351</v>
      </c>
      <c r="B72" s="1">
        <f t="shared" si="28"/>
        <v>43800</v>
      </c>
      <c r="C72" t="s">
        <v>50</v>
      </c>
      <c r="D72" s="1">
        <v>43770</v>
      </c>
      <c r="E72">
        <v>70.180206336800012</v>
      </c>
      <c r="F72">
        <v>15.647817679931997</v>
      </c>
      <c r="G72">
        <v>24.836205950649997</v>
      </c>
      <c r="H72">
        <v>17.596216057764</v>
      </c>
      <c r="I72">
        <v>124.56417160674069</v>
      </c>
      <c r="J72">
        <v>60.263317624283658</v>
      </c>
      <c r="K72">
        <v>62.641142243353983</v>
      </c>
      <c r="L72">
        <v>47.846282714637681</v>
      </c>
      <c r="M72">
        <v>68.972459903599997</v>
      </c>
      <c r="N72">
        <v>27.405481185905003</v>
      </c>
      <c r="O72">
        <v>30.248852381566998</v>
      </c>
      <c r="P72">
        <v>19.539996681712005</v>
      </c>
      <c r="Q72" t="str">
        <v>UE15/7 + UE15/7 repriced</v>
      </c>
      <c r="R72" t="str">
        <v>IVP</v>
      </c>
      <c r="S72" t="str">
        <v>Pension85</v>
      </c>
      <c r="T72" t="str">
        <v>iSave + iSave repriced</v>
      </c>
      <c r="U72" t="str">
        <v>Whole Life Package (with NGD&amp;ICP)</v>
      </c>
      <c r="V72" t="str">
        <v>SUPER CARE (Regular)</v>
      </c>
      <c r="W72" t="str">
        <v>Power Max Link</v>
      </c>
      <c r="X72" t="str">
        <v>CARE - Health Lump Sum</v>
      </c>
      <c r="Y72" t="str">
        <v>Unit-Linked</v>
      </c>
      <c r="Z72" t="str">
        <v>UE10/5 + UE10/5_Repriced</v>
      </c>
      <c r="AA72">
        <v>9.2336993000000014</v>
      </c>
      <c r="AB72">
        <v>6.744516</v>
      </c>
      <c r="AC72">
        <v>10.2818764</v>
      </c>
      <c r="AD72">
        <v>8.2210859999999997</v>
      </c>
      <c r="AE72">
        <v>6.4127409999999996</v>
      </c>
      <c r="AF72">
        <v>4.9603421999999995</v>
      </c>
      <c r="AG72">
        <v>4.4930000000000003</v>
      </c>
      <c r="AH72">
        <v>4.3053825999999997</v>
      </c>
      <c r="AI72">
        <v>0</v>
      </c>
      <c r="AJ72">
        <v>0.2</v>
      </c>
      <c r="AK72">
        <v>15.327562836800006</v>
      </c>
      <c r="AL72">
        <v>-2.1812525713789999</v>
      </c>
      <c r="AM72">
        <v>-3.3719405072999996E-2</v>
      </c>
      <c r="AN72">
        <v>2.6709797098039991</v>
      </c>
      <c r="AO72">
        <v>-1.2258353613830013</v>
      </c>
      <c r="AP72">
        <v>-1.2384522646020013</v>
      </c>
      <c r="AQ72">
        <v>2.3256288258350004</v>
      </c>
      <c r="AR72">
        <v>0.61795651450999967</v>
      </c>
      <c r="AS72">
        <v>4.4707037966070002</v>
      </c>
      <c r="AT72">
        <v>0</v>
      </c>
      <c r="AU72">
        <v>-2.6574763082999994E-2</v>
      </c>
      <c r="AV72">
        <v>10.268383198696</v>
      </c>
      <c r="AW72" s="4" t="str">
        <v>Traditional Non-par</v>
      </c>
      <c r="AX72" s="4" t="str">
        <v>Traditional Non-par</v>
      </c>
      <c r="AY72" s="4" t="str">
        <v>Traditional Non-par</v>
      </c>
      <c r="AZ72" s="4" t="str">
        <v>Traditional Par</v>
      </c>
      <c r="BA72" s="4" t="str">
        <v>Traditional Par</v>
      </c>
      <c r="BB72" s="4" t="str">
        <v>Riders</v>
      </c>
      <c r="BC72" s="4" t="str">
        <v>Unit Linked</v>
      </c>
      <c r="BD72" s="4" t="str">
        <v>Riders</v>
      </c>
      <c r="BE72" s="4" t="str">
        <v>Unit Linked</v>
      </c>
      <c r="BF72" s="4" t="str">
        <v>Traditional Par</v>
      </c>
      <c r="BG72" s="4" t="str">
        <v>Protection Ratio (YTD) = 1%</v>
      </c>
      <c r="BH72" s="4" t="str">
        <v>Protection Ratio (YTD) = 32%</v>
      </c>
      <c r="BI72" s="4" t="str">
        <v>Protection Ratio (YTD) = 5%</v>
      </c>
      <c r="BJ72" s="4" t="str">
        <v>Protection Ratio (YTD) = -224%</v>
      </c>
      <c r="BK72" s="4" t="str">
        <v>Protection Ratio (YTD) = -60%</v>
      </c>
      <c r="BL72" s="4" t="str">
        <v>Protection Ratio (YTD) = 100%</v>
      </c>
      <c r="BM72" s="4" t="str">
        <v>Protection Ratio (YTD) = 35%</v>
      </c>
      <c r="BN72" s="4" t="str">
        <v>Protection Ratio (YTD) = 100%</v>
      </c>
      <c r="BO72" s="4" t="str">
        <v>Protection Ratio (YTD) = 31%</v>
      </c>
      <c r="BP72" s="4" t="str">
        <v>Protection Ratio (YTD) = 3%</v>
      </c>
      <c r="BQ72" t="str">
        <f>VLOOKUP(A72,Misc!$A$3:$B$11,2,FALSE)</f>
        <v>THB</v>
      </c>
      <c r="BR72">
        <f>INDEX(FX!$B$30:$AK$48,MATCH('Data (2)'!BQ72,FX!$A$30:$A$48,0),MATCH('Data (2)'!D72,Period,0))</f>
        <v>30.243633386478216</v>
      </c>
      <c r="BS72">
        <f t="shared" si="15"/>
        <v>2.3204952077013754</v>
      </c>
      <c r="BT72">
        <f t="shared" si="16"/>
        <v>0</v>
      </c>
      <c r="BU72">
        <f t="shared" si="17"/>
        <v>0.5173921228303231</v>
      </c>
      <c r="BV72">
        <f t="shared" si="18"/>
        <v>0</v>
      </c>
      <c r="BW72">
        <f t="shared" si="19"/>
        <v>0.82120443774967022</v>
      </c>
      <c r="BX72">
        <f t="shared" si="20"/>
        <v>0</v>
      </c>
      <c r="BY72">
        <f t="shared" si="21"/>
        <v>0.58181554553664128</v>
      </c>
      <c r="BZ72">
        <f t="shared" si="22"/>
        <v>0</v>
      </c>
      <c r="CA72">
        <f t="shared" si="23"/>
        <v>3.7655104695744401</v>
      </c>
      <c r="CB72">
        <f t="shared" si="23"/>
        <v>1.8217289170592477</v>
      </c>
      <c r="CC72">
        <f t="shared" si="23"/>
        <v>1.8936093252249986</v>
      </c>
      <c r="CD72">
        <f t="shared" si="23"/>
        <v>1.446368375177612</v>
      </c>
      <c r="CE72" s="4">
        <f t="shared" si="24"/>
        <v>0.22296625354500896</v>
      </c>
      <c r="CF72" s="4" t="str">
        <f t="shared" si="25"/>
        <v/>
      </c>
      <c r="CG72" s="4">
        <f t="shared" si="26"/>
        <v>1.1245156620357857</v>
      </c>
      <c r="CH72" s="4" t="str">
        <f t="shared" si="27"/>
        <v/>
      </c>
      <c r="CI72">
        <f>INDEX(FX!$B$114:$AK$132,MATCH('Data (2)'!BQ72,FX!$A$114:$A$132,0),MATCH('Data (2)'!D72,Period,0))</f>
        <v>33.080288214101905</v>
      </c>
    </row>
    <row r="73" spans="1:87" hidden="1" outlineLevel="1" x14ac:dyDescent="0.15">
      <c r="A73" t="s">
        <v>351</v>
      </c>
      <c r="B73" s="1">
        <f t="shared" si="28"/>
        <v>43800</v>
      </c>
      <c r="C73" t="s">
        <v>50</v>
      </c>
      <c r="D73" s="1">
        <v>43800</v>
      </c>
      <c r="E73">
        <v>140.65145602799998</v>
      </c>
      <c r="F73">
        <v>19.30659195668899</v>
      </c>
      <c r="G73">
        <v>38.379252366660992</v>
      </c>
      <c r="H73">
        <v>23.252926247541993</v>
      </c>
      <c r="I73">
        <v>214.50076721507844</v>
      </c>
      <c r="J73">
        <v>103.77404432267176</v>
      </c>
      <c r="K73">
        <v>107.8686824398323</v>
      </c>
      <c r="L73">
        <v>82.391784236968732</v>
      </c>
      <c r="M73">
        <v>113.96749192171397</v>
      </c>
      <c r="N73">
        <v>44.286934817306005</v>
      </c>
      <c r="O73">
        <v>39.652434616541001</v>
      </c>
      <c r="P73">
        <v>25.264416265170009</v>
      </c>
      <c r="Q73" t="str">
        <v>UE15/7 + UE15/7 repriced</v>
      </c>
      <c r="R73" t="str">
        <v>IVP</v>
      </c>
      <c r="S73" t="str">
        <v>Pension85</v>
      </c>
      <c r="T73" t="str">
        <v>iSave + iSave repriced</v>
      </c>
      <c r="U73" t="str">
        <v>Whole Life Package (with NGD&amp;ICP)</v>
      </c>
      <c r="V73" t="str">
        <v>SUPER CARE (Regular)</v>
      </c>
      <c r="W73" t="str">
        <v>Power Max Link</v>
      </c>
      <c r="X73" t="str">
        <v>CARE - Health Lump Sum</v>
      </c>
      <c r="Y73" t="str">
        <v>Unit-Linked</v>
      </c>
      <c r="Z73" t="str">
        <v>UE10/5 + UE10/5_Repriced</v>
      </c>
      <c r="AA73">
        <v>32.99492</v>
      </c>
      <c r="AB73">
        <v>13.920328</v>
      </c>
      <c r="AC73">
        <v>23.707014499999996</v>
      </c>
      <c r="AD73">
        <v>15.177020000000001</v>
      </c>
      <c r="AE73">
        <v>9.2288460000000008</v>
      </c>
      <c r="AF73">
        <v>6.5023615999999995</v>
      </c>
      <c r="AG73">
        <v>6.0563320000000003</v>
      </c>
      <c r="AH73">
        <v>5.2333788999999991</v>
      </c>
      <c r="AI73">
        <v>0</v>
      </c>
      <c r="AJ73">
        <v>1.298</v>
      </c>
      <c r="AK73">
        <v>26.533255027999992</v>
      </c>
      <c r="AL73">
        <v>-4.959053254496002</v>
      </c>
      <c r="AM73">
        <v>0.4418614974960004</v>
      </c>
      <c r="AN73">
        <v>2.4467482336310007</v>
      </c>
      <c r="AO73">
        <v>-0.68302057946299966</v>
      </c>
      <c r="AP73">
        <v>-1.2464232674190001</v>
      </c>
      <c r="AQ73">
        <v>1.9147112417529999</v>
      </c>
      <c r="AR73">
        <v>1.8637682255079999</v>
      </c>
      <c r="AS73">
        <v>5.4625784662070016</v>
      </c>
      <c r="AT73">
        <v>0</v>
      </c>
      <c r="AU73">
        <v>0.36849072510399994</v>
      </c>
      <c r="AV73">
        <v>13.696930668367989</v>
      </c>
      <c r="AW73" s="4" t="str">
        <v>Traditional Non-par</v>
      </c>
      <c r="AX73" s="4" t="str">
        <v>Traditional Non-par</v>
      </c>
      <c r="AY73" s="4" t="str">
        <v>Traditional Non-par</v>
      </c>
      <c r="AZ73" s="4" t="str">
        <v>Traditional Par</v>
      </c>
      <c r="BA73" s="4" t="str">
        <v>Traditional Par</v>
      </c>
      <c r="BB73" s="4" t="str">
        <v>Riders</v>
      </c>
      <c r="BC73" s="4" t="str">
        <v>Unit Linked</v>
      </c>
      <c r="BD73" s="4" t="str">
        <v>Riders</v>
      </c>
      <c r="BE73" s="4" t="str">
        <v>Unit Linked</v>
      </c>
      <c r="BF73" s="4" t="str">
        <v>Traditional Par</v>
      </c>
      <c r="BG73" s="4" t="str">
        <v>Protection Ratio (YTD) = 1%</v>
      </c>
      <c r="BH73" s="4" t="str">
        <v>Protection Ratio (YTD) = 32%</v>
      </c>
      <c r="BI73" s="4" t="str">
        <v>Protection Ratio (YTD) = 5%</v>
      </c>
      <c r="BJ73" s="4" t="str">
        <v>Protection Ratio (YTD) = -224%</v>
      </c>
      <c r="BK73" s="4" t="str">
        <v>Protection Ratio (YTD) = -60%</v>
      </c>
      <c r="BL73" s="4" t="str">
        <v>Protection Ratio (YTD) = 100%</v>
      </c>
      <c r="BM73" s="4" t="str">
        <v>Protection Ratio (YTD) = 35%</v>
      </c>
      <c r="BN73" s="4" t="str">
        <v>Protection Ratio (YTD) = 100%</v>
      </c>
      <c r="BO73" s="4" t="str">
        <v>Protection Ratio (YTD) = 31%</v>
      </c>
      <c r="BP73" s="4" t="str">
        <v>Protection Ratio (YTD) = 3%</v>
      </c>
      <c r="BQ73" t="str">
        <f>VLOOKUP(A73,Misc!$A$3:$B$11,2,FALSE)</f>
        <v>THB</v>
      </c>
      <c r="BR73">
        <f>INDEX(FX!$B$30:$AK$48,MATCH('Data (2)'!BQ73,FX!$A$30:$A$48,0),MATCH('Data (2)'!D73,Period,0))</f>
        <v>30.199038102479431</v>
      </c>
      <c r="BS73">
        <f t="shared" si="15"/>
        <v>4.6574813260840937</v>
      </c>
      <c r="BT73">
        <f t="shared" si="16"/>
        <v>0</v>
      </c>
      <c r="BU73">
        <f t="shared" si="17"/>
        <v>0.63931148704712759</v>
      </c>
      <c r="BV73">
        <f t="shared" si="18"/>
        <v>0</v>
      </c>
      <c r="BW73">
        <f t="shared" si="19"/>
        <v>1.2708766496609023</v>
      </c>
      <c r="BX73">
        <f t="shared" si="20"/>
        <v>0</v>
      </c>
      <c r="BY73">
        <f t="shared" si="21"/>
        <v>0.76998897013321954</v>
      </c>
      <c r="BZ73">
        <f t="shared" si="22"/>
        <v>0</v>
      </c>
      <c r="CA73">
        <f t="shared" si="23"/>
        <v>6.4842472298544909</v>
      </c>
      <c r="CB73">
        <f t="shared" si="23"/>
        <v>3.1370356766853553</v>
      </c>
      <c r="CC73">
        <f t="shared" si="23"/>
        <v>3.2608144687762604</v>
      </c>
      <c r="CD73">
        <f t="shared" si="23"/>
        <v>2.4906610155181679</v>
      </c>
      <c r="CE73" s="4">
        <f t="shared" si="24"/>
        <v>0.13726549658217232</v>
      </c>
      <c r="CF73" s="4" t="str">
        <f t="shared" si="25"/>
        <v/>
      </c>
      <c r="CG73" s="4">
        <f t="shared" si="26"/>
        <v>1.2044034648738589</v>
      </c>
      <c r="CH73" s="4" t="str">
        <f t="shared" si="27"/>
        <v/>
      </c>
      <c r="CI73">
        <f>INDEX(FX!$B$114:$AK$132,MATCH('Data (2)'!BQ73,FX!$A$114:$A$132,0),MATCH('Data (2)'!D73,Period,0))</f>
        <v>33.080288214101905</v>
      </c>
    </row>
    <row r="74" spans="1:87" hidden="1" outlineLevel="1" x14ac:dyDescent="0.15">
      <c r="A74" t="s">
        <v>351</v>
      </c>
      <c r="B74" s="1">
        <f t="shared" si="28"/>
        <v>43800</v>
      </c>
      <c r="C74" t="s">
        <v>63</v>
      </c>
      <c r="D74" s="1">
        <v>43466</v>
      </c>
      <c r="E74">
        <f t="array" ref="E74:E85">TRANSPOSE('[2]BA_Key Metrics P1'!$F$6:$Q$6)</f>
        <v>399.36893761319999</v>
      </c>
      <c r="F74">
        <f t="array" ref="F74:F85">TRANSPOSE('[2]BA_Key Metrics P1'!$F$11:$Q$11)</f>
        <v>105.59165970216863</v>
      </c>
      <c r="G74">
        <f t="array" ref="G74:G85">TRANSPOSE('[2]BA_Key Metrics P1'!$F$16:$Q$16)</f>
        <v>35.793270730757996</v>
      </c>
      <c r="H74">
        <f t="array" ref="H74:H85">TRANSPOSE('[2]BA_Key Metrics P1'!$F$21:$Q$21)</f>
        <v>26.874632879670997</v>
      </c>
      <c r="I74">
        <f t="array" ref="I74:I85">TRANSPOSE('[2]BA_Key Metrics P1'!$F$7:$Q$7)</f>
        <v>428.09147097847472</v>
      </c>
      <c r="J74">
        <f t="array" ref="J74:J85">TRANSPOSE('[2]BA_Key Metrics P1'!$F$12:$Q$12)</f>
        <v>237.69833826298074</v>
      </c>
      <c r="K74">
        <f t="array" ref="K74:K85">TRANSPOSE('[2]BA_Key Metrics P1'!$F$17:$Q$17)</f>
        <v>104.08772175042546</v>
      </c>
      <c r="L74">
        <f t="array" ref="L74:L85">TRANSPOSE('[2]BA_Key Metrics P1'!$F$22:$Q$22)</f>
        <v>85.266345363596216</v>
      </c>
      <c r="M74">
        <f t="array" ref="M74:M85">TRANSPOSE('[2]BA_Key Metrics P1'!$F$9:$Q$9)</f>
        <v>332.37331196777996</v>
      </c>
      <c r="N74">
        <f t="array" ref="N74:N85">TRANSPOSE('[2]BA_Key Metrics P1'!$F$14:$Q$14)</f>
        <v>134.18423903745366</v>
      </c>
      <c r="O74">
        <f t="array" ref="O74:O85">TRANSPOSE('[2]BA_Key Metrics P1'!$F$19:$Q$19)</f>
        <v>61.376865304945994</v>
      </c>
      <c r="P74">
        <f t="array" ref="P74:P85">TRANSPOSE('[2]BA_Key Metrics P1'!$F$24:$Q$24)</f>
        <v>41.142905771938615</v>
      </c>
      <c r="Q74" t="str">
        <f t="array" ref="Q74:Q85">'[2]BA_Key Products'!$D$6</f>
        <v>Life Saver 15/9</v>
      </c>
      <c r="R74" t="str">
        <f t="array" ref="R74:R85">'[2]BA_Key Products'!$D$9</f>
        <v>TMB Wealthy 3 Gens</v>
      </c>
      <c r="S74" t="str">
        <f t="array" ref="S74:S85">'[2]BA_Key Products'!$D$12</f>
        <v>UE15/7</v>
      </c>
      <c r="T74" t="str">
        <f t="array" ref="T74:T85">'[2]BA_Key Products'!$D$15</f>
        <v>Unit-Linked(new feature)</v>
      </c>
      <c r="U74" t="str">
        <f t="array" ref="U74:U85">'[2]BA_Key Products'!$D$18</f>
        <v>Smart Life 5/1</v>
      </c>
      <c r="V74" t="str">
        <f t="array" ref="V74:V85">'[2]BA_Key Products'!$D$21</f>
        <v>E15/8</v>
      </c>
      <c r="W74" t="str">
        <f t="array" ref="W74:W85">'[2]BA_Key Products'!$D$24</f>
        <v>Employee Benefit</v>
      </c>
      <c r="X74" t="str">
        <f t="array" ref="X74:X85">'[2]BA_Key Products'!$D$27</f>
        <v>Pension85</v>
      </c>
      <c r="Y74" t="str">
        <f t="array" ref="Y74:Y85">'[2]BA_Key Products'!$D$30</f>
        <v>Credit Life Decreasing Term</v>
      </c>
      <c r="Z74" t="str">
        <f t="array" ref="Z74:Z85">'[2]BA_Key Products'!$D$33</f>
        <v>SME OD(D&amp;T)</v>
      </c>
      <c r="AA74">
        <f t="array" ref="AA74:AA85">TRANSPOSE('[2]BA_Key Products'!$F$6:$Q$6)</f>
        <v>146.0311236</v>
      </c>
      <c r="AB74">
        <f t="array" ref="AB74:AB85">TRANSPOSE('[2]BA_Key Products'!$F$9:$Q$9)</f>
        <v>0</v>
      </c>
      <c r="AC74">
        <f t="array" ref="AC74:AC85">TRANSPOSE('[2]BA_Key Products'!$F$12:$Q$12)</f>
        <v>103.43266990000001</v>
      </c>
      <c r="AD74">
        <f t="array" ref="AD74:AD85">TRANSPOSE('[2]BA_Key Products'!$F$15:$Q$15)</f>
        <v>15.1347424</v>
      </c>
      <c r="AE74">
        <f t="array" ref="AE74:AE85">TRANSPOSE('[2]BA_Key Products'!$F$18:$Q$18)</f>
        <v>0</v>
      </c>
      <c r="AF74">
        <f t="array" ref="AF74:AF85">TRANSPOSE('[2]BA_Key Products'!$F$21:$Q$21)</f>
        <v>8.4191599999999998</v>
      </c>
      <c r="AG74">
        <f t="array" ref="AG74:AG85">TRANSPOSE('[2]BA_Key Products'!$F$24:$Q$24)</f>
        <v>109.134731</v>
      </c>
      <c r="AH74">
        <f t="array" ref="AH74:AH85">TRANSPOSE('[2]BA_Key Products'!$F$27:$Q$27)</f>
        <v>1.9923518</v>
      </c>
      <c r="AI74">
        <f t="array" ref="AI74:AI85">TRANSPOSE('[2]BA_Key Products'!$F$30:$Q$30)</f>
        <v>4.7690829999999984</v>
      </c>
      <c r="AJ74">
        <f t="array" ref="AJ74:AJ85">TRANSPOSE('[2]BA_Key Products'!$F$33:$Q$33)</f>
        <v>2.1931292999999998</v>
      </c>
      <c r="AK74">
        <f t="array" ref="AK74:AK85">TRANSPOSE('[2]BA_Key Products'!$F$36:$Q$36)</f>
        <v>8.2619466131999815</v>
      </c>
      <c r="AL74">
        <f t="array" ref="AL74:AL85">TRANSPOSE('[2]BA_Key Products'!$F$7:$Q$7)</f>
        <v>22.391561949394024</v>
      </c>
      <c r="AM74">
        <f t="array" ref="AM74:AM85">TRANSPOSE('[2]BA_Key Products'!$F$10:$Q$10)</f>
        <v>0</v>
      </c>
      <c r="AN74">
        <f t="array" ref="AN74:AN85">TRANSPOSE('[2]BA_Key Products'!$F$13:$Q$13)</f>
        <v>39.127749481194996</v>
      </c>
      <c r="AO74">
        <f t="array" ref="AO74:AO85">TRANSPOSE('[2]BA_Key Products'!$F$16:$Q$16)</f>
        <v>14.696607060921004</v>
      </c>
      <c r="AP74">
        <f t="array" ref="AP74:AP85">TRANSPOSE('[2]BA_Key Products'!$F$19:$Q$19)</f>
        <v>0</v>
      </c>
      <c r="AQ74">
        <f t="array" ref="AQ74:AQ85">TRANSPOSE('[2]BA_Key Products'!$F$22:$Q$22)</f>
        <v>1.6682742551649992</v>
      </c>
      <c r="AR74">
        <f t="array" ref="AR74:AR85">TRANSPOSE('[2]BA_Key Products'!$F$25:$Q$25)</f>
        <v>8.093671915958593</v>
      </c>
      <c r="AS74">
        <f t="array" ref="AS74:AS85">TRANSPOSE('[2]BA_Key Products'!$F$28:$Q$28)</f>
        <v>1.6078939971540003</v>
      </c>
      <c r="AT74">
        <f t="array" ref="AT74:AT85">TRANSPOSE('[2]BA_Key Products'!$F$31:$Q$31)</f>
        <v>10.821523622925001</v>
      </c>
      <c r="AU74">
        <f t="array" ref="AU74:AU85">TRANSPOSE('[2]BA_Key Products'!$F$34:$Q$35)</f>
        <v>2.5179821070370005</v>
      </c>
      <c r="AV74">
        <f t="array" ref="AV74:AV85">TRANSPOSE('[2]BA_Key Products'!$F$37:$Q$37)</f>
        <v>4.6663953124190174</v>
      </c>
      <c r="AW74" s="4" t="str">
        <f t="array" ref="AW74:AW85">'[2]BA_Key Products'!$D$8</f>
        <v>Traditional Non-par</v>
      </c>
      <c r="AX74" s="4" t="str">
        <f t="array" ref="AX74:AX85">'[2]BA_Key Products'!$D$11</f>
        <v>Traditional Non-par</v>
      </c>
      <c r="AY74" s="4" t="str">
        <f t="array" ref="AY74:AY85">'[2]BA_Key Products'!$D$14</f>
        <v>Traditional Non-par</v>
      </c>
      <c r="AZ74" s="4" t="str">
        <f t="array" ref="AZ74:AZ85">'[2]BA_Key Products'!$D$17</f>
        <v>Unit Linked</v>
      </c>
      <c r="BA74" s="4" t="str">
        <f t="array" ref="BA74:BA85">'[2]BA_Key Products'!$D$20</f>
        <v>Traditional Non-par</v>
      </c>
      <c r="BB74" s="4" t="str">
        <f t="array" ref="BB74:BB85">'[2]BA_Key Products'!$D$23</f>
        <v>Traditional Non-par</v>
      </c>
      <c r="BC74" s="4" t="str">
        <f t="array" ref="BC74:BC85">'[2]BA_Key Products'!$D$26</f>
        <v>Group Protection (non-medical)</v>
      </c>
      <c r="BD74" s="4" t="str">
        <f t="array" ref="BD74:BD85">'[2]BA_Key Products'!$D$29</f>
        <v>Traditional Non-par</v>
      </c>
      <c r="BE74" s="4" t="str">
        <f t="array" ref="BE74:BE85">'[2]BA_Key Products'!$D$32</f>
        <v>Stand-alone protection</v>
      </c>
      <c r="BF74" s="4" t="str">
        <f t="array" ref="BF74:BF85">'[2]BA_Key Products'!$D$35</f>
        <v>Stand-alone protection</v>
      </c>
      <c r="BG74" s="4" t="str">
        <f t="array" ref="BG74:BG85">'[2]BA_Key Products'!$D$7</f>
        <v>Protection Ratio (YTD) = 1%</v>
      </c>
      <c r="BH74" s="4" t="str">
        <f t="array" ref="BH74:BH85">'[2]BA_Key Products'!$D$10</f>
        <v>Protection Ratio (YTD) = 6%</v>
      </c>
      <c r="BI74" s="4" t="str">
        <f t="array" ref="BI74:BI85">'[2]BA_Key Products'!$D$13</f>
        <v>Protection Ratio (YTD) = 15%</v>
      </c>
      <c r="BJ74" s="4" t="str">
        <f t="array" ref="BJ74:BJ85">'[2]BA_Key Products'!$D$16</f>
        <v>Protection Ratio (YTD) = 29%</v>
      </c>
      <c r="BK74" s="4" t="str">
        <f t="array" ref="BK74:BK85">'[2]BA_Key Products'!$D$19</f>
        <v>Protection Ratio (YTD) = 1%</v>
      </c>
      <c r="BL74" s="4" t="str">
        <f t="array" ref="BL74:BL85">'[2]BA_Key Products'!$D$22</f>
        <v>Protection Ratio (YTD) = 4%</v>
      </c>
      <c r="BM74" s="4" t="str">
        <f t="array" ref="BM74:BM85">'[2]BA_Key Products'!$D$25</f>
        <v>Protection Ratio (YTD) = 0%</v>
      </c>
      <c r="BN74" s="4" t="str">
        <f t="array" ref="BN74:BN85">'[2]BA_Key Products'!$D$28</f>
        <v>Protection Ratio (YTD) = 4%</v>
      </c>
      <c r="BO74" s="4" t="str">
        <f t="array" ref="BO74:BO85">'[2]BA_Key Products'!$D$31</f>
        <v>Protection Ratio (YTD) = 100%</v>
      </c>
      <c r="BP74" s="4" t="str">
        <f t="array" ref="BP74:BP85">'[2]BA_Key Products'!$D$34</f>
        <v>Protection Ratio (YTD) = 100%</v>
      </c>
      <c r="BQ74" t="str">
        <f>VLOOKUP(A74,Misc!$A$3:$B$11,2,FALSE)</f>
        <v>THB</v>
      </c>
      <c r="BR74">
        <f>INDEX(FX!$B$30:$AK$48,MATCH('Data (2)'!BQ74,FX!$A$30:$A$48,0),MATCH('Data (2)'!D74,Period,0))</f>
        <v>31.812343476893311</v>
      </c>
      <c r="BS74">
        <f t="shared" si="15"/>
        <v>12.553898706119497</v>
      </c>
      <c r="BT74">
        <f t="shared" si="16"/>
        <v>0</v>
      </c>
      <c r="BU74">
        <f t="shared" si="17"/>
        <v>3.3192040623748591</v>
      </c>
      <c r="BV74">
        <f t="shared" si="18"/>
        <v>0</v>
      </c>
      <c r="BW74">
        <f t="shared" si="19"/>
        <v>1.1251378181791669</v>
      </c>
      <c r="BX74">
        <f t="shared" si="20"/>
        <v>0</v>
      </c>
      <c r="BY74">
        <f t="shared" si="21"/>
        <v>0.84478632953247257</v>
      </c>
      <c r="BZ74">
        <f t="shared" si="22"/>
        <v>0</v>
      </c>
      <c r="CA74">
        <f t="shared" si="23"/>
        <v>12.940983712348135</v>
      </c>
      <c r="CB74">
        <f t="shared" si="23"/>
        <v>7.1854978023332796</v>
      </c>
      <c r="CC74">
        <f t="shared" si="23"/>
        <v>3.1465179830583687</v>
      </c>
      <c r="CD74">
        <f t="shared" si="23"/>
        <v>2.5775575113413836</v>
      </c>
      <c r="CE74" s="4">
        <f t="shared" si="24"/>
        <v>0.26439627561730178</v>
      </c>
      <c r="CF74" s="4" t="str">
        <f t="shared" si="25"/>
        <v/>
      </c>
      <c r="CG74" s="4">
        <f t="shared" si="26"/>
        <v>0.25451473113949974</v>
      </c>
      <c r="CH74" s="4" t="str">
        <f t="shared" si="27"/>
        <v/>
      </c>
      <c r="CI74">
        <f>INDEX(FX!$B$114:$AK$132,MATCH('Data (2)'!BQ74,FX!$A$114:$A$132,0),MATCH('Data (2)'!D74,Period,0))</f>
        <v>33.080288214101905</v>
      </c>
    </row>
    <row r="75" spans="1:87" hidden="1" outlineLevel="1" x14ac:dyDescent="0.15">
      <c r="A75" t="s">
        <v>351</v>
      </c>
      <c r="B75" s="1">
        <f t="shared" si="28"/>
        <v>43800</v>
      </c>
      <c r="C75" t="s">
        <v>63</v>
      </c>
      <c r="D75" s="1">
        <v>43497</v>
      </c>
      <c r="E75">
        <v>173.25414751512</v>
      </c>
      <c r="F75">
        <v>63.479740197727999</v>
      </c>
      <c r="G75">
        <v>24.719689029355997</v>
      </c>
      <c r="H75">
        <v>25.270153129996004</v>
      </c>
      <c r="I75">
        <v>422.52328479036476</v>
      </c>
      <c r="J75">
        <v>234.6629955119999</v>
      </c>
      <c r="K75">
        <v>102.58197385980063</v>
      </c>
      <c r="L75">
        <v>84.460620109956025</v>
      </c>
      <c r="M75">
        <v>345.17413075664996</v>
      </c>
      <c r="N75">
        <v>158.87504239256893</v>
      </c>
      <c r="O75">
        <v>70.316440320925011</v>
      </c>
      <c r="P75">
        <v>61.123493460855912</v>
      </c>
      <c r="Q75" t="str">
        <v>Life Saver 15/9</v>
      </c>
      <c r="R75" t="str">
        <v>TMB Wealthy 3 Gens</v>
      </c>
      <c r="S75" t="str">
        <v>UE15/7</v>
      </c>
      <c r="T75" t="str">
        <v>Unit-Linked(new feature)</v>
      </c>
      <c r="U75" t="str">
        <v>Smart Life 5/1</v>
      </c>
      <c r="V75" t="str">
        <v>E15/8</v>
      </c>
      <c r="W75" t="str">
        <v>Employee Benefit</v>
      </c>
      <c r="X75" t="str">
        <v>Pension85</v>
      </c>
      <c r="Y75" t="str">
        <v>Credit Life Decreasing Term</v>
      </c>
      <c r="Z75" t="str">
        <v>SME OD(D&amp;T)</v>
      </c>
      <c r="AA75">
        <v>116.53398</v>
      </c>
      <c r="AB75">
        <v>0</v>
      </c>
      <c r="AC75">
        <v>12.128830000000001</v>
      </c>
      <c r="AD75">
        <v>19.986000000000001</v>
      </c>
      <c r="AE75">
        <v>0</v>
      </c>
      <c r="AF75">
        <v>10.034248</v>
      </c>
      <c r="AG75">
        <v>0</v>
      </c>
      <c r="AH75">
        <v>3.1461443999999998</v>
      </c>
      <c r="AI75">
        <v>5.5213406999999997</v>
      </c>
      <c r="AJ75">
        <v>2.9104253</v>
      </c>
      <c r="AK75">
        <v>2.9931791151199967</v>
      </c>
      <c r="AL75">
        <v>18.104087266254005</v>
      </c>
      <c r="AM75">
        <v>0</v>
      </c>
      <c r="AN75">
        <v>4.4424438089370009</v>
      </c>
      <c r="AO75">
        <v>16.900539110102997</v>
      </c>
      <c r="AP75">
        <v>0</v>
      </c>
      <c r="AQ75">
        <v>2.5950678641579987</v>
      </c>
      <c r="AR75">
        <v>0</v>
      </c>
      <c r="AS75">
        <v>2.5198410064719998</v>
      </c>
      <c r="AT75">
        <v>12.511287966263003</v>
      </c>
      <c r="AU75">
        <v>3.6169605169010004</v>
      </c>
      <c r="AV75">
        <v>2.7895126586399965</v>
      </c>
      <c r="AW75" s="4" t="str">
        <v>Traditional Non-par</v>
      </c>
      <c r="AX75" s="4" t="str">
        <v>Traditional Non-par</v>
      </c>
      <c r="AY75" s="4" t="str">
        <v>Traditional Non-par</v>
      </c>
      <c r="AZ75" s="4" t="str">
        <v>Unit Linked</v>
      </c>
      <c r="BA75" s="4" t="str">
        <v>Traditional Non-par</v>
      </c>
      <c r="BB75" s="4" t="str">
        <v>Traditional Non-par</v>
      </c>
      <c r="BC75" s="4" t="str">
        <v>Group Protection (non-medical)</v>
      </c>
      <c r="BD75" s="4" t="str">
        <v>Traditional Non-par</v>
      </c>
      <c r="BE75" s="4" t="str">
        <v>Stand-alone protection</v>
      </c>
      <c r="BF75" s="4" t="str">
        <v>Stand-alone protection</v>
      </c>
      <c r="BG75" s="4" t="str">
        <v>Protection Ratio (YTD) = 1%</v>
      </c>
      <c r="BH75" s="4" t="str">
        <v>Protection Ratio (YTD) = 6%</v>
      </c>
      <c r="BI75" s="4" t="str">
        <v>Protection Ratio (YTD) = 15%</v>
      </c>
      <c r="BJ75" s="4" t="str">
        <v>Protection Ratio (YTD) = 29%</v>
      </c>
      <c r="BK75" s="4" t="str">
        <v>Protection Ratio (YTD) = 1%</v>
      </c>
      <c r="BL75" s="4" t="str">
        <v>Protection Ratio (YTD) = 4%</v>
      </c>
      <c r="BM75" s="4" t="str">
        <v>Protection Ratio (YTD) = 0%</v>
      </c>
      <c r="BN75" s="4" t="str">
        <v>Protection Ratio (YTD) = 4%</v>
      </c>
      <c r="BO75" s="4" t="str">
        <v>Protection Ratio (YTD) = 100%</v>
      </c>
      <c r="BP75" s="4" t="str">
        <v>Protection Ratio (YTD) = 100%</v>
      </c>
      <c r="BQ75" t="str">
        <f>VLOOKUP(A75,Misc!$A$3:$B$11,2,FALSE)</f>
        <v>THB</v>
      </c>
      <c r="BR75">
        <f>INDEX(FX!$B$30:$AK$48,MATCH('Data (2)'!BQ75,FX!$A$30:$A$48,0),MATCH('Data (2)'!D75,Period,0))</f>
        <v>31.302599296106571</v>
      </c>
      <c r="BS75">
        <f t="shared" si="15"/>
        <v>5.5348166417818669</v>
      </c>
      <c r="BT75">
        <f t="shared" si="16"/>
        <v>0</v>
      </c>
      <c r="BU75">
        <f t="shared" si="17"/>
        <v>2.0279383062486964</v>
      </c>
      <c r="BV75">
        <f t="shared" si="18"/>
        <v>0</v>
      </c>
      <c r="BW75">
        <f t="shared" si="19"/>
        <v>0.78970084226937154</v>
      </c>
      <c r="BX75">
        <f t="shared" si="20"/>
        <v>0</v>
      </c>
      <c r="BY75">
        <f t="shared" si="21"/>
        <v>0.80728609438958365</v>
      </c>
      <c r="BZ75">
        <f t="shared" si="22"/>
        <v>0</v>
      </c>
      <c r="CA75">
        <f t="shared" si="23"/>
        <v>12.772660324351282</v>
      </c>
      <c r="CB75">
        <f t="shared" si="23"/>
        <v>7.0937409611795532</v>
      </c>
      <c r="CC75">
        <f t="shared" si="23"/>
        <v>3.1010000032608729</v>
      </c>
      <c r="CD75">
        <f t="shared" si="23"/>
        <v>2.553200853732315</v>
      </c>
      <c r="CE75" s="4">
        <f t="shared" si="24"/>
        <v>0.36639665548086275</v>
      </c>
      <c r="CF75" s="4" t="str">
        <f t="shared" si="25"/>
        <v/>
      </c>
      <c r="CG75" s="4">
        <f t="shared" si="26"/>
        <v>0.39808217631773557</v>
      </c>
      <c r="CH75" s="4" t="str">
        <f t="shared" si="27"/>
        <v/>
      </c>
      <c r="CI75">
        <f>INDEX(FX!$B$114:$AK$132,MATCH('Data (2)'!BQ75,FX!$A$114:$A$132,0),MATCH('Data (2)'!D75,Period,0))</f>
        <v>33.080288214101905</v>
      </c>
    </row>
    <row r="76" spans="1:87" hidden="1" outlineLevel="1" x14ac:dyDescent="0.15">
      <c r="A76" t="s">
        <v>351</v>
      </c>
      <c r="B76" s="1">
        <f t="shared" si="28"/>
        <v>43800</v>
      </c>
      <c r="C76" t="s">
        <v>63</v>
      </c>
      <c r="D76" s="1">
        <v>43525</v>
      </c>
      <c r="E76">
        <v>256.10631820386999</v>
      </c>
      <c r="F76">
        <v>114.66286097555097</v>
      </c>
      <c r="G76">
        <v>47.279912404777015</v>
      </c>
      <c r="H76">
        <v>51.265071158566997</v>
      </c>
      <c r="I76">
        <v>484.95060777465056</v>
      </c>
      <c r="J76">
        <v>268.65425625262566</v>
      </c>
      <c r="K76">
        <v>116.81407948531898</v>
      </c>
      <c r="L76">
        <v>95.979043066213677</v>
      </c>
      <c r="M76">
        <v>394.96155420837999</v>
      </c>
      <c r="N76">
        <v>189.68990117139433</v>
      </c>
      <c r="O76">
        <v>85.216474768165</v>
      </c>
      <c r="P76">
        <v>73.309519063039374</v>
      </c>
      <c r="Q76" t="str">
        <v>Life Saver 15/9</v>
      </c>
      <c r="R76" t="str">
        <v>TMB Wealthy 3 Gens</v>
      </c>
      <c r="S76" t="str">
        <v>UE15/7</v>
      </c>
      <c r="T76" t="str">
        <v>Unit-Linked(new feature)</v>
      </c>
      <c r="U76" t="str">
        <v>Smart Life 5/1</v>
      </c>
      <c r="V76" t="str">
        <v>E15/8</v>
      </c>
      <c r="W76" t="str">
        <v>Employee Benefit</v>
      </c>
      <c r="X76" t="str">
        <v>Pension85</v>
      </c>
      <c r="Y76" t="str">
        <v>Credit Life Decreasing Term</v>
      </c>
      <c r="Z76" t="str">
        <v>SME OD(D&amp;T)</v>
      </c>
      <c r="AA76">
        <v>135.82183499999999</v>
      </c>
      <c r="AB76">
        <v>0</v>
      </c>
      <c r="AC76">
        <v>18.8552</v>
      </c>
      <c r="AD76">
        <v>54.570532</v>
      </c>
      <c r="AE76">
        <v>0</v>
      </c>
      <c r="AF76">
        <v>10.5572576</v>
      </c>
      <c r="AG76">
        <v>0</v>
      </c>
      <c r="AH76">
        <v>2.7187475000000001</v>
      </c>
      <c r="AI76">
        <v>10.031032400000008</v>
      </c>
      <c r="AJ76">
        <v>4.8420174999999981</v>
      </c>
      <c r="AK76">
        <v>18.709696203869996</v>
      </c>
      <c r="AL76">
        <v>15.265492000300995</v>
      </c>
      <c r="AM76">
        <v>0</v>
      </c>
      <c r="AN76">
        <v>6.8438811473319969</v>
      </c>
      <c r="AO76">
        <v>47.007804436449987</v>
      </c>
      <c r="AP76">
        <v>0</v>
      </c>
      <c r="AQ76">
        <v>2.5779416482289998</v>
      </c>
      <c r="AR76">
        <v>0</v>
      </c>
      <c r="AS76">
        <v>2.2780849528259997</v>
      </c>
      <c r="AT76">
        <v>23.048629289926996</v>
      </c>
      <c r="AU76">
        <v>6.0831637617269987</v>
      </c>
      <c r="AV76">
        <v>11.557863738758995</v>
      </c>
      <c r="AW76" s="4" t="str">
        <v>Traditional Non-par</v>
      </c>
      <c r="AX76" s="4" t="str">
        <v>Traditional Non-par</v>
      </c>
      <c r="AY76" s="4" t="str">
        <v>Traditional Non-par</v>
      </c>
      <c r="AZ76" s="4" t="str">
        <v>Unit Linked</v>
      </c>
      <c r="BA76" s="4" t="str">
        <v>Traditional Non-par</v>
      </c>
      <c r="BB76" s="4" t="str">
        <v>Traditional Non-par</v>
      </c>
      <c r="BC76" s="4" t="str">
        <v>Group Protection (non-medical)</v>
      </c>
      <c r="BD76" s="4" t="str">
        <v>Traditional Non-par</v>
      </c>
      <c r="BE76" s="4" t="str">
        <v>Stand-alone protection</v>
      </c>
      <c r="BF76" s="4" t="str">
        <v>Stand-alone protection</v>
      </c>
      <c r="BG76" s="4" t="str">
        <v>Protection Ratio (YTD) = 1%</v>
      </c>
      <c r="BH76" s="4" t="str">
        <v>Protection Ratio (YTD) = 6%</v>
      </c>
      <c r="BI76" s="4" t="str">
        <v>Protection Ratio (YTD) = 15%</v>
      </c>
      <c r="BJ76" s="4" t="str">
        <v>Protection Ratio (YTD) = 29%</v>
      </c>
      <c r="BK76" s="4" t="str">
        <v>Protection Ratio (YTD) = 1%</v>
      </c>
      <c r="BL76" s="4" t="str">
        <v>Protection Ratio (YTD) = 4%</v>
      </c>
      <c r="BM76" s="4" t="str">
        <v>Protection Ratio (YTD) = 0%</v>
      </c>
      <c r="BN76" s="4" t="str">
        <v>Protection Ratio (YTD) = 4%</v>
      </c>
      <c r="BO76" s="4" t="str">
        <v>Protection Ratio (YTD) = 100%</v>
      </c>
      <c r="BP76" s="4" t="str">
        <v>Protection Ratio (YTD) = 100%</v>
      </c>
      <c r="BQ76" t="str">
        <f>VLOOKUP(A76,Misc!$A$3:$B$11,2,FALSE)</f>
        <v>THB</v>
      </c>
      <c r="BR76">
        <f>INDEX(FX!$B$30:$AK$48,MATCH('Data (2)'!BQ76,FX!$A$30:$A$48,0),MATCH('Data (2)'!D76,Period,0))</f>
        <v>31.735228689878316</v>
      </c>
      <c r="BS76">
        <f t="shared" si="15"/>
        <v>8.0700952467234917</v>
      </c>
      <c r="BT76">
        <f t="shared" si="16"/>
        <v>0</v>
      </c>
      <c r="BU76">
        <f t="shared" si="17"/>
        <v>3.6131096484621121</v>
      </c>
      <c r="BV76">
        <f t="shared" si="18"/>
        <v>0</v>
      </c>
      <c r="BW76">
        <f t="shared" si="19"/>
        <v>1.4898242223745672</v>
      </c>
      <c r="BX76">
        <f t="shared" si="20"/>
        <v>0</v>
      </c>
      <c r="BY76">
        <f t="shared" si="21"/>
        <v>1.615399455902379</v>
      </c>
      <c r="BZ76">
        <f t="shared" si="22"/>
        <v>0</v>
      </c>
      <c r="CA76">
        <f t="shared" si="23"/>
        <v>14.659806003985159</v>
      </c>
      <c r="CB76">
        <f t="shared" si="23"/>
        <v>8.1212791894025926</v>
      </c>
      <c r="CC76">
        <f t="shared" si="23"/>
        <v>3.5312291939319298</v>
      </c>
      <c r="CD76">
        <f t="shared" si="23"/>
        <v>2.9013968211225696</v>
      </c>
      <c r="CE76" s="4">
        <f t="shared" si="24"/>
        <v>0.44771586183311241</v>
      </c>
      <c r="CF76" s="4" t="str">
        <f t="shared" si="25"/>
        <v/>
      </c>
      <c r="CG76" s="4">
        <f t="shared" si="26"/>
        <v>0.44709394761655225</v>
      </c>
      <c r="CH76" s="4" t="str">
        <f t="shared" si="27"/>
        <v/>
      </c>
      <c r="CI76">
        <f>INDEX(FX!$B$114:$AK$132,MATCH('Data (2)'!BQ76,FX!$A$114:$A$132,0),MATCH('Data (2)'!D76,Period,0))</f>
        <v>33.080288214101905</v>
      </c>
    </row>
    <row r="77" spans="1:87" hidden="1" outlineLevel="1" x14ac:dyDescent="0.15">
      <c r="A77" t="s">
        <v>351</v>
      </c>
      <c r="B77" s="1">
        <f t="shared" si="28"/>
        <v>43800</v>
      </c>
      <c r="C77" t="s">
        <v>63</v>
      </c>
      <c r="D77" s="1">
        <v>43556</v>
      </c>
      <c r="E77">
        <v>221.45843706959002</v>
      </c>
      <c r="F77">
        <v>92.673882648840447</v>
      </c>
      <c r="G77">
        <v>31.17966770836399</v>
      </c>
      <c r="H77">
        <v>28.935254219089007</v>
      </c>
      <c r="I77">
        <v>442.68623476686696</v>
      </c>
      <c r="J77">
        <v>247.65587916599202</v>
      </c>
      <c r="K77">
        <v>109.22788076600779</v>
      </c>
      <c r="L77">
        <v>90.584103304712656</v>
      </c>
      <c r="M77">
        <v>337.13794067782004</v>
      </c>
      <c r="N77">
        <v>148.07509867450918</v>
      </c>
      <c r="O77">
        <v>63.337676035211985</v>
      </c>
      <c r="P77">
        <v>52.515314718801172</v>
      </c>
      <c r="Q77" t="str">
        <v>Life Saver 15/9</v>
      </c>
      <c r="R77" t="str">
        <v>TMB Wealthy 3 Gens</v>
      </c>
      <c r="S77" t="str">
        <v>UE15/7</v>
      </c>
      <c r="T77" t="str">
        <v>Unit-Linked(new feature)</v>
      </c>
      <c r="U77" t="str">
        <v>Smart Life 5/1</v>
      </c>
      <c r="V77" t="str">
        <v>E15/8</v>
      </c>
      <c r="W77" t="str">
        <v>Employee Benefit</v>
      </c>
      <c r="X77" t="str">
        <v>Pension85</v>
      </c>
      <c r="Y77" t="str">
        <v>Credit Life Decreasing Term</v>
      </c>
      <c r="Z77" t="str">
        <v>SME OD(D&amp;T)</v>
      </c>
      <c r="AA77">
        <v>113.56074</v>
      </c>
      <c r="AB77">
        <v>0</v>
      </c>
      <c r="AC77">
        <v>19.9255</v>
      </c>
      <c r="AD77">
        <v>53.086824999999997</v>
      </c>
      <c r="AE77">
        <v>0</v>
      </c>
      <c r="AF77">
        <v>13.492222399999999</v>
      </c>
      <c r="AG77">
        <v>0.98330908000000006</v>
      </c>
      <c r="AH77">
        <v>3.3310372000000004</v>
      </c>
      <c r="AI77">
        <v>3.4584860999999996</v>
      </c>
      <c r="AJ77">
        <v>2.4440858999999997</v>
      </c>
      <c r="AK77">
        <v>11.176231389590026</v>
      </c>
      <c r="AL77">
        <v>15.356670559923014</v>
      </c>
      <c r="AM77">
        <v>0</v>
      </c>
      <c r="AN77">
        <v>7.0808849979589992</v>
      </c>
      <c r="AO77">
        <v>48.197620464083009</v>
      </c>
      <c r="AP77">
        <v>0</v>
      </c>
      <c r="AQ77">
        <v>3.3859674359090013</v>
      </c>
      <c r="AR77">
        <v>0.29076841319741636</v>
      </c>
      <c r="AS77">
        <v>2.5824420969930002</v>
      </c>
      <c r="AT77">
        <v>7.6903912629179985</v>
      </c>
      <c r="AU77">
        <v>3.1339234383880008</v>
      </c>
      <c r="AV77">
        <v>4.955213979469999</v>
      </c>
      <c r="AW77" s="4" t="str">
        <v>Traditional Non-par</v>
      </c>
      <c r="AX77" s="4" t="str">
        <v>Traditional Non-par</v>
      </c>
      <c r="AY77" s="4" t="str">
        <v>Traditional Non-par</v>
      </c>
      <c r="AZ77" s="4" t="str">
        <v>Unit Linked</v>
      </c>
      <c r="BA77" s="4" t="str">
        <v>Traditional Non-par</v>
      </c>
      <c r="BB77" s="4" t="str">
        <v>Traditional Non-par</v>
      </c>
      <c r="BC77" s="4" t="str">
        <v>Group Protection (non-medical)</v>
      </c>
      <c r="BD77" s="4" t="str">
        <v>Traditional Non-par</v>
      </c>
      <c r="BE77" s="4" t="str">
        <v>Stand-alone protection</v>
      </c>
      <c r="BF77" s="4" t="str">
        <v>Stand-alone protection</v>
      </c>
      <c r="BG77" s="4" t="str">
        <v>Protection Ratio (YTD) = 1%</v>
      </c>
      <c r="BH77" s="4" t="str">
        <v>Protection Ratio (YTD) = 6%</v>
      </c>
      <c r="BI77" s="4" t="str">
        <v>Protection Ratio (YTD) = 15%</v>
      </c>
      <c r="BJ77" s="4" t="str">
        <v>Protection Ratio (YTD) = 29%</v>
      </c>
      <c r="BK77" s="4" t="str">
        <v>Protection Ratio (YTD) = 1%</v>
      </c>
      <c r="BL77" s="4" t="str">
        <v>Protection Ratio (YTD) = 4%</v>
      </c>
      <c r="BM77" s="4" t="str">
        <v>Protection Ratio (YTD) = 0%</v>
      </c>
      <c r="BN77" s="4" t="str">
        <v>Protection Ratio (YTD) = 4%</v>
      </c>
      <c r="BO77" s="4" t="str">
        <v>Protection Ratio (YTD) = 100%</v>
      </c>
      <c r="BP77" s="4" t="str">
        <v>Protection Ratio (YTD) = 100%</v>
      </c>
      <c r="BQ77" t="str">
        <f>VLOOKUP(A77,Misc!$A$3:$B$11,2,FALSE)</f>
        <v>THB</v>
      </c>
      <c r="BR77">
        <f>INDEX(FX!$B$30:$AK$48,MATCH('Data (2)'!BQ77,FX!$A$30:$A$48,0),MATCH('Data (2)'!D77,Period,0))</f>
        <v>31.855804951838579</v>
      </c>
      <c r="BS77">
        <f t="shared" si="15"/>
        <v>6.9519020914525154</v>
      </c>
      <c r="BT77">
        <f t="shared" si="16"/>
        <v>0</v>
      </c>
      <c r="BU77">
        <f t="shared" si="17"/>
        <v>2.9091678200864837</v>
      </c>
      <c r="BV77">
        <f t="shared" si="18"/>
        <v>0</v>
      </c>
      <c r="BW77">
        <f t="shared" si="19"/>
        <v>0.97877506958317917</v>
      </c>
      <c r="BX77">
        <f t="shared" si="20"/>
        <v>0</v>
      </c>
      <c r="BY77">
        <f t="shared" si="21"/>
        <v>0.90831966929842056</v>
      </c>
      <c r="BZ77">
        <f t="shared" si="22"/>
        <v>0</v>
      </c>
      <c r="CA77">
        <f t="shared" si="23"/>
        <v>13.38217587167674</v>
      </c>
      <c r="CB77">
        <f t="shared" si="23"/>
        <v>7.4865091127113574</v>
      </c>
      <c r="CC77">
        <f t="shared" si="23"/>
        <v>3.3019023310517794</v>
      </c>
      <c r="CD77">
        <f t="shared" si="23"/>
        <v>2.7383105829802674</v>
      </c>
      <c r="CE77" s="4">
        <f t="shared" si="24"/>
        <v>0.41847076984345855</v>
      </c>
      <c r="CF77" s="4" t="str">
        <f t="shared" si="25"/>
        <v/>
      </c>
      <c r="CG77" s="4">
        <f t="shared" si="26"/>
        <v>0.31222663162533471</v>
      </c>
      <c r="CH77" s="4" t="str">
        <f t="shared" si="27"/>
        <v/>
      </c>
      <c r="CI77">
        <f>INDEX(FX!$B$114:$AK$132,MATCH('Data (2)'!BQ77,FX!$A$114:$A$132,0),MATCH('Data (2)'!D77,Period,0))</f>
        <v>33.080288214101905</v>
      </c>
    </row>
    <row r="78" spans="1:87" hidden="1" outlineLevel="1" x14ac:dyDescent="0.15">
      <c r="A78" t="s">
        <v>351</v>
      </c>
      <c r="B78" s="1">
        <f t="shared" si="28"/>
        <v>43800</v>
      </c>
      <c r="C78" t="s">
        <v>63</v>
      </c>
      <c r="D78" s="1">
        <v>43586</v>
      </c>
      <c r="E78">
        <v>236.89682813750002</v>
      </c>
      <c r="F78">
        <v>113.58066609312408</v>
      </c>
      <c r="G78">
        <v>37.987007405162018</v>
      </c>
      <c r="H78">
        <v>37.670043810415002</v>
      </c>
      <c r="I78">
        <v>451.05005260923008</v>
      </c>
      <c r="J78">
        <v>252.79415392889635</v>
      </c>
      <c r="K78">
        <v>111.63573241900173</v>
      </c>
      <c r="L78">
        <v>93.233661581364004</v>
      </c>
      <c r="M78">
        <v>322.50042897079999</v>
      </c>
      <c r="N78">
        <v>144.27357267119402</v>
      </c>
      <c r="O78">
        <v>61.98578096248999</v>
      </c>
      <c r="P78">
        <v>55.336906195197997</v>
      </c>
      <c r="Q78" t="str">
        <v>Life Saver 15/9</v>
      </c>
      <c r="R78" t="str">
        <v>TMB Wealthy 3 Gens</v>
      </c>
      <c r="S78" t="str">
        <v>UE15/7</v>
      </c>
      <c r="T78" t="str">
        <v>Unit-Linked(new feature)</v>
      </c>
      <c r="U78" t="str">
        <v>Smart Life 5/1</v>
      </c>
      <c r="V78" t="str">
        <v>E15/8</v>
      </c>
      <c r="W78" t="str">
        <v>Employee Benefit</v>
      </c>
      <c r="X78" t="str">
        <v>Pension85</v>
      </c>
      <c r="Y78" t="str">
        <v>Credit Life Decreasing Term</v>
      </c>
      <c r="Z78" t="str">
        <v>SME OD(D&amp;T)</v>
      </c>
      <c r="AA78">
        <v>105.02072280000002</v>
      </c>
      <c r="AB78">
        <v>0</v>
      </c>
      <c r="AC78">
        <v>36.273006000000002</v>
      </c>
      <c r="AD78">
        <v>63.015419999999999</v>
      </c>
      <c r="AE78">
        <v>0</v>
      </c>
      <c r="AF78">
        <v>11.918305600000002</v>
      </c>
      <c r="AG78">
        <v>0.47306248000000001</v>
      </c>
      <c r="AH78">
        <v>2.8531985</v>
      </c>
      <c r="AI78">
        <v>4.5607149000000025</v>
      </c>
      <c r="AJ78">
        <v>4.4251462999999998</v>
      </c>
      <c r="AK78">
        <v>8.3572515574999926</v>
      </c>
      <c r="AL78">
        <v>15.199873203521992</v>
      </c>
      <c r="AM78">
        <v>0</v>
      </c>
      <c r="AN78">
        <v>13.039680150338</v>
      </c>
      <c r="AO78">
        <v>59.745600383261028</v>
      </c>
      <c r="AP78">
        <v>0</v>
      </c>
      <c r="AQ78">
        <v>3.0238497893050016</v>
      </c>
      <c r="AR78">
        <v>0.15677984443904328</v>
      </c>
      <c r="AS78">
        <v>2.3689895986390002</v>
      </c>
      <c r="AT78">
        <v>10.260026188465002</v>
      </c>
      <c r="AU78">
        <v>5.5580835627910012</v>
      </c>
      <c r="AV78">
        <v>4.2277833723640157</v>
      </c>
      <c r="AW78" s="4" t="str">
        <v>Traditional Non-par</v>
      </c>
      <c r="AX78" s="4" t="str">
        <v>Traditional Non-par</v>
      </c>
      <c r="AY78" s="4" t="str">
        <v>Traditional Non-par</v>
      </c>
      <c r="AZ78" s="4" t="str">
        <v>Unit Linked</v>
      </c>
      <c r="BA78" s="4" t="str">
        <v>Traditional Non-par</v>
      </c>
      <c r="BB78" s="4" t="str">
        <v>Traditional Non-par</v>
      </c>
      <c r="BC78" s="4" t="str">
        <v>Group Protection (non-medical)</v>
      </c>
      <c r="BD78" s="4" t="str">
        <v>Traditional Non-par</v>
      </c>
      <c r="BE78" s="4" t="str">
        <v>Stand-alone protection</v>
      </c>
      <c r="BF78" s="4" t="str">
        <v>Stand-alone protection</v>
      </c>
      <c r="BG78" s="4" t="str">
        <v>Protection Ratio (YTD) = 1%</v>
      </c>
      <c r="BH78" s="4" t="str">
        <v>Protection Ratio (YTD) = 6%</v>
      </c>
      <c r="BI78" s="4" t="str">
        <v>Protection Ratio (YTD) = 15%</v>
      </c>
      <c r="BJ78" s="4" t="str">
        <v>Protection Ratio (YTD) = 29%</v>
      </c>
      <c r="BK78" s="4" t="str">
        <v>Protection Ratio (YTD) = 1%</v>
      </c>
      <c r="BL78" s="4" t="str">
        <v>Protection Ratio (YTD) = 4%</v>
      </c>
      <c r="BM78" s="4" t="str">
        <v>Protection Ratio (YTD) = 0%</v>
      </c>
      <c r="BN78" s="4" t="str">
        <v>Protection Ratio (YTD) = 4%</v>
      </c>
      <c r="BO78" s="4" t="str">
        <v>Protection Ratio (YTD) = 100%</v>
      </c>
      <c r="BP78" s="4" t="str">
        <v>Protection Ratio (YTD) = 100%</v>
      </c>
      <c r="BQ78" t="str">
        <f>VLOOKUP(A78,Misc!$A$3:$B$11,2,FALSE)</f>
        <v>THB</v>
      </c>
      <c r="BR78">
        <f>INDEX(FX!$B$30:$AK$48,MATCH('Data (2)'!BQ78,FX!$A$30:$A$48,0),MATCH('Data (2)'!D78,Period,0))</f>
        <v>31.803008197154362</v>
      </c>
      <c r="BS78">
        <f t="shared" si="15"/>
        <v>7.4488811457369257</v>
      </c>
      <c r="BT78">
        <f t="shared" si="16"/>
        <v>0</v>
      </c>
      <c r="BU78">
        <f t="shared" si="17"/>
        <v>3.5713812161733474</v>
      </c>
      <c r="BV78">
        <f t="shared" si="18"/>
        <v>0</v>
      </c>
      <c r="BW78">
        <f t="shared" si="19"/>
        <v>1.1944469897209593</v>
      </c>
      <c r="BX78">
        <f t="shared" si="20"/>
        <v>0</v>
      </c>
      <c r="BY78">
        <f t="shared" si="21"/>
        <v>1.1844805238828195</v>
      </c>
      <c r="BZ78">
        <f t="shared" si="22"/>
        <v>0</v>
      </c>
      <c r="CA78">
        <f t="shared" si="23"/>
        <v>13.635009758377814</v>
      </c>
      <c r="CB78">
        <f t="shared" si="23"/>
        <v>7.6418365007210518</v>
      </c>
      <c r="CC78">
        <f t="shared" si="23"/>
        <v>3.3746904409198031</v>
      </c>
      <c r="CD78">
        <f t="shared" si="23"/>
        <v>2.8184053590445779</v>
      </c>
      <c r="CE78" s="4">
        <f t="shared" si="24"/>
        <v>0.47945203397657743</v>
      </c>
      <c r="CF78" s="4" t="str">
        <f t="shared" si="25"/>
        <v/>
      </c>
      <c r="CG78" s="4">
        <f t="shared" si="26"/>
        <v>0.33165894430949688</v>
      </c>
      <c r="CH78" s="4" t="str">
        <f t="shared" si="27"/>
        <v/>
      </c>
      <c r="CI78">
        <f>INDEX(FX!$B$114:$AK$132,MATCH('Data (2)'!BQ78,FX!$A$114:$A$132,0),MATCH('Data (2)'!D78,Period,0))</f>
        <v>33.080288214101905</v>
      </c>
    </row>
    <row r="79" spans="1:87" hidden="1" outlineLevel="1" x14ac:dyDescent="0.15">
      <c r="A79" t="s">
        <v>351</v>
      </c>
      <c r="B79" s="1">
        <f t="shared" si="28"/>
        <v>43800</v>
      </c>
      <c r="C79" t="s">
        <v>63</v>
      </c>
      <c r="D79" s="1">
        <v>43617</v>
      </c>
      <c r="E79">
        <v>447.60792358131999</v>
      </c>
      <c r="F79">
        <v>87.057521901106753</v>
      </c>
      <c r="G79">
        <v>30.774730055556539</v>
      </c>
      <c r="H79">
        <v>27.404861839888959</v>
      </c>
      <c r="I79">
        <v>493.87783711349169</v>
      </c>
      <c r="J79">
        <v>276.96629605685951</v>
      </c>
      <c r="K79">
        <v>122.55546177349459</v>
      </c>
      <c r="L79">
        <v>102.23022202349262</v>
      </c>
      <c r="M79">
        <v>377.06364203800001</v>
      </c>
      <c r="N79">
        <v>168.18551511566997</v>
      </c>
      <c r="O79">
        <v>74.239257562127975</v>
      </c>
      <c r="P79">
        <v>57.187887497564986</v>
      </c>
      <c r="Q79" t="str">
        <v>Life Saver 15/9</v>
      </c>
      <c r="R79" t="str">
        <v>TMB Wealthy 3 Gens</v>
      </c>
      <c r="S79" t="str">
        <v>UE15/7</v>
      </c>
      <c r="T79" t="str">
        <v>Unit-Linked(new feature)</v>
      </c>
      <c r="U79" t="str">
        <v>Smart Life 5/1</v>
      </c>
      <c r="V79" t="str">
        <v>E15/8</v>
      </c>
      <c r="W79" t="str">
        <v>Employee Benefit</v>
      </c>
      <c r="X79" t="str">
        <v>Pension85</v>
      </c>
      <c r="Y79" t="str">
        <v>Credit Life Decreasing Term</v>
      </c>
      <c r="Z79" t="str">
        <v>SME OD(D&amp;T)</v>
      </c>
      <c r="AA79">
        <v>70.325729999999993</v>
      </c>
      <c r="AB79">
        <v>0</v>
      </c>
      <c r="AC79">
        <v>29.412600000000001</v>
      </c>
      <c r="AD79">
        <v>29.470055600000002</v>
      </c>
      <c r="AE79">
        <v>289.30470000000003</v>
      </c>
      <c r="AF79">
        <v>10.560144800000002</v>
      </c>
      <c r="AG79">
        <v>0.24197868000000003</v>
      </c>
      <c r="AH79">
        <v>3.3679408</v>
      </c>
      <c r="AI79">
        <v>5.5505129999999996</v>
      </c>
      <c r="AJ79">
        <v>3.2473181999999992</v>
      </c>
      <c r="AK79">
        <v>6.1269425013199843</v>
      </c>
      <c r="AL79">
        <v>9.6648544890210015</v>
      </c>
      <c r="AM79">
        <v>0</v>
      </c>
      <c r="AN79">
        <v>10.823702719715</v>
      </c>
      <c r="AO79">
        <v>24.262233791400011</v>
      </c>
      <c r="AP79">
        <v>18.196354885056998</v>
      </c>
      <c r="AQ79">
        <v>2.4428524021049998</v>
      </c>
      <c r="AR79">
        <v>5.3474922200726263E-2</v>
      </c>
      <c r="AS79">
        <v>2.4570342109099998</v>
      </c>
      <c r="AT79">
        <v>12.453397268566997</v>
      </c>
      <c r="AU79">
        <v>4.0755195255950012</v>
      </c>
      <c r="AV79">
        <v>2.6280976865360257</v>
      </c>
      <c r="AW79" s="4" t="str">
        <v>Traditional Non-par</v>
      </c>
      <c r="AX79" s="4" t="str">
        <v>Traditional Non-par</v>
      </c>
      <c r="AY79" s="4" t="str">
        <v>Traditional Non-par</v>
      </c>
      <c r="AZ79" s="4" t="str">
        <v>Unit Linked</v>
      </c>
      <c r="BA79" s="4" t="str">
        <v>Traditional Non-par</v>
      </c>
      <c r="BB79" s="4" t="str">
        <v>Traditional Non-par</v>
      </c>
      <c r="BC79" s="4" t="str">
        <v>Group Protection (non-medical)</v>
      </c>
      <c r="BD79" s="4" t="str">
        <v>Traditional Non-par</v>
      </c>
      <c r="BE79" s="4" t="str">
        <v>Stand-alone protection</v>
      </c>
      <c r="BF79" s="4" t="str">
        <v>Stand-alone protection</v>
      </c>
      <c r="BG79" s="4" t="str">
        <v>Protection Ratio (YTD) = 1%</v>
      </c>
      <c r="BH79" s="4" t="str">
        <v>Protection Ratio (YTD) = 6%</v>
      </c>
      <c r="BI79" s="4" t="str">
        <v>Protection Ratio (YTD) = 15%</v>
      </c>
      <c r="BJ79" s="4" t="str">
        <v>Protection Ratio (YTD) = 29%</v>
      </c>
      <c r="BK79" s="4" t="str">
        <v>Protection Ratio (YTD) = 1%</v>
      </c>
      <c r="BL79" s="4" t="str">
        <v>Protection Ratio (YTD) = 4%</v>
      </c>
      <c r="BM79" s="4" t="str">
        <v>Protection Ratio (YTD) = 0%</v>
      </c>
      <c r="BN79" s="4" t="str">
        <v>Protection Ratio (YTD) = 4%</v>
      </c>
      <c r="BO79" s="4" t="str">
        <v>Protection Ratio (YTD) = 100%</v>
      </c>
      <c r="BP79" s="4" t="str">
        <v>Protection Ratio (YTD) = 100%</v>
      </c>
      <c r="BQ79" t="str">
        <f>VLOOKUP(A79,Misc!$A$3:$B$11,2,FALSE)</f>
        <v>THB</v>
      </c>
      <c r="BR79">
        <f>INDEX(FX!$B$30:$AK$48,MATCH('Data (2)'!BQ79,FX!$A$30:$A$48,0),MATCH('Data (2)'!D79,Period,0))</f>
        <v>31.1142791364868</v>
      </c>
      <c r="BS79">
        <f t="shared" si="15"/>
        <v>14.385932632982756</v>
      </c>
      <c r="BT79">
        <f t="shared" si="16"/>
        <v>0</v>
      </c>
      <c r="BU79">
        <f t="shared" si="17"/>
        <v>2.7979925718098015</v>
      </c>
      <c r="BV79">
        <f t="shared" si="18"/>
        <v>0</v>
      </c>
      <c r="BW79">
        <f t="shared" si="19"/>
        <v>0.98908703365934381</v>
      </c>
      <c r="BX79">
        <f t="shared" si="20"/>
        <v>0</v>
      </c>
      <c r="BY79">
        <f t="shared" si="21"/>
        <v>0.88078086976317194</v>
      </c>
      <c r="BZ79">
        <f t="shared" si="22"/>
        <v>0</v>
      </c>
      <c r="CA79">
        <f t="shared" si="23"/>
        <v>14.929671528767239</v>
      </c>
      <c r="CB79">
        <f t="shared" si="23"/>
        <v>8.3725478527962345</v>
      </c>
      <c r="CC79">
        <f t="shared" si="23"/>
        <v>3.7047882104379615</v>
      </c>
      <c r="CD79">
        <f t="shared" si="23"/>
        <v>3.0903667272134756</v>
      </c>
      <c r="CE79" s="4">
        <f t="shared" si="24"/>
        <v>0.19449504201033299</v>
      </c>
      <c r="CF79" s="4" t="str">
        <f t="shared" si="25"/>
        <v/>
      </c>
      <c r="CG79" s="4">
        <f t="shared" si="26"/>
        <v>0.31479028166020612</v>
      </c>
      <c r="CH79" s="4" t="str">
        <f t="shared" si="27"/>
        <v/>
      </c>
      <c r="CI79">
        <f>INDEX(FX!$B$114:$AK$132,MATCH('Data (2)'!BQ79,FX!$A$114:$A$132,0),MATCH('Data (2)'!D79,Period,0))</f>
        <v>33.080288214101905</v>
      </c>
    </row>
    <row r="80" spans="1:87" hidden="1" outlineLevel="1" x14ac:dyDescent="0.15">
      <c r="A80" t="s">
        <v>351</v>
      </c>
      <c r="B80" s="1">
        <f t="shared" si="28"/>
        <v>43800</v>
      </c>
      <c r="C80" t="s">
        <v>63</v>
      </c>
      <c r="D80" s="1">
        <v>43647</v>
      </c>
      <c r="E80">
        <v>208.57206761783004</v>
      </c>
      <c r="F80">
        <v>81.291234266955925</v>
      </c>
      <c r="G80">
        <v>30.023834727138009</v>
      </c>
      <c r="H80">
        <v>27.632997441444001</v>
      </c>
      <c r="I80">
        <v>428.47732127211879</v>
      </c>
      <c r="J80">
        <v>241.76933915378453</v>
      </c>
      <c r="K80">
        <v>107.40187796375942</v>
      </c>
      <c r="L80">
        <v>90.686211570900014</v>
      </c>
      <c r="M80">
        <v>313.63561870604997</v>
      </c>
      <c r="N80">
        <v>141.62359754253998</v>
      </c>
      <c r="O80">
        <v>61.188316482334976</v>
      </c>
      <c r="P80">
        <v>45.509103662872988</v>
      </c>
      <c r="Q80" t="str">
        <v>Life Saver 15/9</v>
      </c>
      <c r="R80" t="str">
        <v>TMB Wealthy 3 Gens</v>
      </c>
      <c r="S80" t="str">
        <v>UE15/7</v>
      </c>
      <c r="T80" t="str">
        <v>Unit-Linked(new feature)</v>
      </c>
      <c r="U80" t="str">
        <v>Smart Life 5/1</v>
      </c>
      <c r="V80" t="str">
        <v>E15/8</v>
      </c>
      <c r="W80" t="str">
        <v>Employee Benefit</v>
      </c>
      <c r="X80" t="str">
        <v>Pension85</v>
      </c>
      <c r="Y80" t="str">
        <v>Credit Life Decreasing Term</v>
      </c>
      <c r="Z80" t="str">
        <v>SME OD(D&amp;T)</v>
      </c>
      <c r="AA80">
        <v>90.065246400000007</v>
      </c>
      <c r="AB80">
        <v>0</v>
      </c>
      <c r="AC80">
        <v>40.4075791</v>
      </c>
      <c r="AD80">
        <v>44.837892200000006</v>
      </c>
      <c r="AE80">
        <v>-1.39</v>
      </c>
      <c r="AF80">
        <v>9.7871951999999993</v>
      </c>
      <c r="AG80">
        <v>3.9281731999999998</v>
      </c>
      <c r="AH80">
        <v>4.2896644999999998</v>
      </c>
      <c r="AI80">
        <v>3.9780501999999984</v>
      </c>
      <c r="AJ80">
        <v>2.9628840000000012</v>
      </c>
      <c r="AK80">
        <v>9.7053828178300403</v>
      </c>
      <c r="AL80">
        <v>8.1176930590070029</v>
      </c>
      <c r="AM80">
        <v>0</v>
      </c>
      <c r="AN80">
        <v>11.372975396557001</v>
      </c>
      <c r="AO80">
        <v>38.22440167052401</v>
      </c>
      <c r="AP80">
        <v>-7.6812771892000004E-2</v>
      </c>
      <c r="AQ80">
        <v>1.7348539367319991</v>
      </c>
      <c r="AR80">
        <v>1.2380759923549081</v>
      </c>
      <c r="AS80">
        <v>3.3337481627909997</v>
      </c>
      <c r="AT80">
        <v>8.7759676272090026</v>
      </c>
      <c r="AU80">
        <v>3.4508202882830012</v>
      </c>
      <c r="AV80">
        <v>5.1195109053899941</v>
      </c>
      <c r="AW80" s="4" t="str">
        <v>Traditional Non-par</v>
      </c>
      <c r="AX80" s="4" t="str">
        <v>Traditional Non-par</v>
      </c>
      <c r="AY80" s="4" t="str">
        <v>Traditional Non-par</v>
      </c>
      <c r="AZ80" s="4" t="str">
        <v>Unit Linked</v>
      </c>
      <c r="BA80" s="4" t="str">
        <v>Traditional Non-par</v>
      </c>
      <c r="BB80" s="4" t="str">
        <v>Traditional Non-par</v>
      </c>
      <c r="BC80" s="4" t="str">
        <v>Group Protection (non-medical)</v>
      </c>
      <c r="BD80" s="4" t="str">
        <v>Traditional Non-par</v>
      </c>
      <c r="BE80" s="4" t="str">
        <v>Stand-alone protection</v>
      </c>
      <c r="BF80" s="4" t="str">
        <v>Stand-alone protection</v>
      </c>
      <c r="BG80" s="4" t="str">
        <v>Protection Ratio (YTD) = 1%</v>
      </c>
      <c r="BH80" s="4" t="str">
        <v>Protection Ratio (YTD) = 6%</v>
      </c>
      <c r="BI80" s="4" t="str">
        <v>Protection Ratio (YTD) = 15%</v>
      </c>
      <c r="BJ80" s="4" t="str">
        <v>Protection Ratio (YTD) = 29%</v>
      </c>
      <c r="BK80" s="4" t="str">
        <v>Protection Ratio (YTD) = 1%</v>
      </c>
      <c r="BL80" s="4" t="str">
        <v>Protection Ratio (YTD) = 4%</v>
      </c>
      <c r="BM80" s="4" t="str">
        <v>Protection Ratio (YTD) = 0%</v>
      </c>
      <c r="BN80" s="4" t="str">
        <v>Protection Ratio (YTD) = 4%</v>
      </c>
      <c r="BO80" s="4" t="str">
        <v>Protection Ratio (YTD) = 100%</v>
      </c>
      <c r="BP80" s="4" t="str">
        <v>Protection Ratio (YTD) = 100%</v>
      </c>
      <c r="BQ80" t="str">
        <f>VLOOKUP(A80,Misc!$A$3:$B$11,2,FALSE)</f>
        <v>THB</v>
      </c>
      <c r="BR80">
        <f>INDEX(FX!$B$30:$AK$48,MATCH('Data (2)'!BQ80,FX!$A$30:$A$48,0),MATCH('Data (2)'!D80,Period,0))</f>
        <v>30.797835851842656</v>
      </c>
      <c r="BS80">
        <f t="shared" si="15"/>
        <v>6.7722962295531239</v>
      </c>
      <c r="BT80">
        <f t="shared" si="16"/>
        <v>0</v>
      </c>
      <c r="BU80">
        <f t="shared" si="17"/>
        <v>2.6395112519600046</v>
      </c>
      <c r="BV80">
        <f t="shared" si="18"/>
        <v>0</v>
      </c>
      <c r="BW80">
        <f t="shared" si="19"/>
        <v>0.97486832748807128</v>
      </c>
      <c r="BX80">
        <f t="shared" si="20"/>
        <v>0</v>
      </c>
      <c r="BY80">
        <f t="shared" si="21"/>
        <v>0.89723828565021391</v>
      </c>
      <c r="BZ80">
        <f t="shared" si="22"/>
        <v>0</v>
      </c>
      <c r="CA80">
        <f t="shared" si="23"/>
        <v>12.95264776712138</v>
      </c>
      <c r="CB80">
        <f t="shared" si="23"/>
        <v>7.3085620532991573</v>
      </c>
      <c r="CC80">
        <f t="shared" si="23"/>
        <v>3.2467032109464729</v>
      </c>
      <c r="CD80">
        <f t="shared" si="23"/>
        <v>2.7413972630456431</v>
      </c>
      <c r="CE80" s="4">
        <f t="shared" si="24"/>
        <v>0.38975129889351801</v>
      </c>
      <c r="CF80" s="4" t="str">
        <f t="shared" si="25"/>
        <v/>
      </c>
      <c r="CG80" s="4">
        <f t="shared" si="26"/>
        <v>0.33992591809713163</v>
      </c>
      <c r="CH80" s="4" t="str">
        <f t="shared" si="27"/>
        <v/>
      </c>
      <c r="CI80">
        <f>INDEX(FX!$B$114:$AK$132,MATCH('Data (2)'!BQ80,FX!$A$114:$A$132,0),MATCH('Data (2)'!D80,Period,0))</f>
        <v>33.080288214101905</v>
      </c>
    </row>
    <row r="81" spans="1:87" hidden="1" outlineLevel="1" x14ac:dyDescent="0.15">
      <c r="A81" t="s">
        <v>351</v>
      </c>
      <c r="B81" s="1">
        <f t="shared" si="28"/>
        <v>43800</v>
      </c>
      <c r="C81" t="s">
        <v>63</v>
      </c>
      <c r="D81" s="1">
        <v>43678</v>
      </c>
      <c r="E81">
        <v>519.48602368205002</v>
      </c>
      <c r="F81">
        <v>255.90441039809744</v>
      </c>
      <c r="G81">
        <v>56.212444473131008</v>
      </c>
      <c r="H81">
        <v>34.533501399196993</v>
      </c>
      <c r="I81">
        <v>435.32158746152356</v>
      </c>
      <c r="J81">
        <v>245.39350237160298</v>
      </c>
      <c r="K81">
        <v>108.7825013299429</v>
      </c>
      <c r="L81">
        <v>91.814867987439769</v>
      </c>
      <c r="M81">
        <v>396.64269964256999</v>
      </c>
      <c r="N81">
        <v>193.99158638535306</v>
      </c>
      <c r="O81">
        <v>84.678401993557017</v>
      </c>
      <c r="P81">
        <v>64.592180863539994</v>
      </c>
      <c r="Q81" t="str">
        <v>Life Saver 15/9</v>
      </c>
      <c r="R81" t="str">
        <v>TMB Wealthy 3 Gens</v>
      </c>
      <c r="S81" t="str">
        <v>UE15/7</v>
      </c>
      <c r="T81" t="str">
        <v>Unit-Linked(new feature)</v>
      </c>
      <c r="U81" t="str">
        <v>Smart Life 5/1</v>
      </c>
      <c r="V81" t="str">
        <v>E15/8</v>
      </c>
      <c r="W81" t="str">
        <v>Employee Benefit</v>
      </c>
      <c r="X81" t="str">
        <v>Pension85</v>
      </c>
      <c r="Y81" t="str">
        <v>Credit Life Decreasing Term</v>
      </c>
      <c r="Z81" t="str">
        <v>SME OD(D&amp;T)</v>
      </c>
      <c r="AA81">
        <v>65.383567200000002</v>
      </c>
      <c r="AB81">
        <v>412.24</v>
      </c>
      <c r="AC81">
        <v>7.8260699999999996</v>
      </c>
      <c r="AD81">
        <v>15.200545699999999</v>
      </c>
      <c r="AE81">
        <v>0</v>
      </c>
      <c r="AF81">
        <v>6.8558519999999996</v>
      </c>
      <c r="AG81">
        <v>1.0157635600000001</v>
      </c>
      <c r="AH81">
        <v>2.3008245000000001</v>
      </c>
      <c r="AI81">
        <v>4.1980611999999971</v>
      </c>
      <c r="AJ81">
        <v>3.118679300000001</v>
      </c>
      <c r="AK81">
        <v>1.3466602220499944</v>
      </c>
      <c r="AL81">
        <v>5.1445343598710007</v>
      </c>
      <c r="AM81">
        <v>216.97492023785313</v>
      </c>
      <c r="AN81">
        <v>2.3807098700059979</v>
      </c>
      <c r="AO81">
        <v>14.483195774241</v>
      </c>
      <c r="AP81">
        <v>0</v>
      </c>
      <c r="AQ81">
        <v>1.1866486311530002</v>
      </c>
      <c r="AR81">
        <v>0.13293514675531828</v>
      </c>
      <c r="AS81">
        <v>2.2287656891670005</v>
      </c>
      <c r="AT81">
        <v>9.3183566539209988</v>
      </c>
      <c r="AU81">
        <v>4.2177876618019994</v>
      </c>
      <c r="AV81">
        <v>-0.16344362667198986</v>
      </c>
      <c r="AW81" s="4" t="str">
        <v>Traditional Non-par</v>
      </c>
      <c r="AX81" s="4" t="str">
        <v>Traditional Non-par</v>
      </c>
      <c r="AY81" s="4" t="str">
        <v>Traditional Non-par</v>
      </c>
      <c r="AZ81" s="4" t="str">
        <v>Unit Linked</v>
      </c>
      <c r="BA81" s="4" t="str">
        <v>Traditional Non-par</v>
      </c>
      <c r="BB81" s="4" t="str">
        <v>Traditional Non-par</v>
      </c>
      <c r="BC81" s="4" t="str">
        <v>Group Protection (non-medical)</v>
      </c>
      <c r="BD81" s="4" t="str">
        <v>Traditional Non-par</v>
      </c>
      <c r="BE81" s="4" t="str">
        <v>Stand-alone protection</v>
      </c>
      <c r="BF81" s="4" t="str">
        <v>Stand-alone protection</v>
      </c>
      <c r="BG81" s="4" t="str">
        <v>Protection Ratio (YTD) = 1%</v>
      </c>
      <c r="BH81" s="4" t="str">
        <v>Protection Ratio (YTD) = 6%</v>
      </c>
      <c r="BI81" s="4" t="str">
        <v>Protection Ratio (YTD) = 15%</v>
      </c>
      <c r="BJ81" s="4" t="str">
        <v>Protection Ratio (YTD) = 29%</v>
      </c>
      <c r="BK81" s="4" t="str">
        <v>Protection Ratio (YTD) = 1%</v>
      </c>
      <c r="BL81" s="4" t="str">
        <v>Protection Ratio (YTD) = 4%</v>
      </c>
      <c r="BM81" s="4" t="str">
        <v>Protection Ratio (YTD) = 0%</v>
      </c>
      <c r="BN81" s="4" t="str">
        <v>Protection Ratio (YTD) = 4%</v>
      </c>
      <c r="BO81" s="4" t="str">
        <v>Protection Ratio (YTD) = 100%</v>
      </c>
      <c r="BP81" s="4" t="str">
        <v>Protection Ratio (YTD) = 100%</v>
      </c>
      <c r="BQ81" t="str">
        <f>VLOOKUP(A81,Misc!$A$3:$B$11,2,FALSE)</f>
        <v>THB</v>
      </c>
      <c r="BR81">
        <f>INDEX(FX!$B$30:$AK$48,MATCH('Data (2)'!BQ81,FX!$A$30:$A$48,0),MATCH('Data (2)'!D81,Period,0))</f>
        <v>30.754523505067876</v>
      </c>
      <c r="BS81">
        <f t="shared" si="15"/>
        <v>16.891369609301432</v>
      </c>
      <c r="BT81">
        <f t="shared" si="16"/>
        <v>0</v>
      </c>
      <c r="BU81">
        <f t="shared" si="17"/>
        <v>8.3208705983016866</v>
      </c>
      <c r="BV81">
        <f t="shared" si="18"/>
        <v>0</v>
      </c>
      <c r="BW81">
        <f t="shared" si="19"/>
        <v>1.827778097874547</v>
      </c>
      <c r="BX81">
        <f t="shared" si="20"/>
        <v>0</v>
      </c>
      <c r="BY81">
        <f t="shared" si="21"/>
        <v>1.1228755143452767</v>
      </c>
      <c r="BZ81">
        <f t="shared" si="22"/>
        <v>0</v>
      </c>
      <c r="CA81">
        <f t="shared" si="23"/>
        <v>13.15954639343042</v>
      </c>
      <c r="CB81">
        <f t="shared" si="23"/>
        <v>7.4181186325635871</v>
      </c>
      <c r="CC81">
        <f t="shared" si="23"/>
        <v>3.2884387410980795</v>
      </c>
      <c r="CD81">
        <f t="shared" si="23"/>
        <v>2.7755159626541497</v>
      </c>
      <c r="CE81" s="4">
        <f t="shared" si="24"/>
        <v>0.49261077051559521</v>
      </c>
      <c r="CF81" s="4" t="str">
        <f t="shared" si="25"/>
        <v/>
      </c>
      <c r="CG81" s="4">
        <f t="shared" si="26"/>
        <v>0.13494687858437057</v>
      </c>
      <c r="CH81" s="4" t="str">
        <f t="shared" si="27"/>
        <v/>
      </c>
      <c r="CI81">
        <f>INDEX(FX!$B$114:$AK$132,MATCH('Data (2)'!BQ81,FX!$A$114:$A$132,0),MATCH('Data (2)'!D81,Period,0))</f>
        <v>33.080288214101905</v>
      </c>
    </row>
    <row r="82" spans="1:87" hidden="1" outlineLevel="1" x14ac:dyDescent="0.15">
      <c r="A82" t="s">
        <v>351</v>
      </c>
      <c r="B82" s="1">
        <f t="shared" si="28"/>
        <v>43800</v>
      </c>
      <c r="C82" t="s">
        <v>63</v>
      </c>
      <c r="D82" s="1">
        <v>43709</v>
      </c>
      <c r="E82">
        <v>227.61841742721998</v>
      </c>
      <c r="F82">
        <v>107.52305355222008</v>
      </c>
      <c r="G82">
        <v>29.149082918396999</v>
      </c>
      <c r="H82">
        <v>25.255601915633004</v>
      </c>
      <c r="I82">
        <v>526.27313668374927</v>
      </c>
      <c r="J82">
        <v>296.2554299121349</v>
      </c>
      <c r="K82">
        <v>131.10658048156455</v>
      </c>
      <c r="L82">
        <v>110.25877481645414</v>
      </c>
      <c r="M82">
        <v>311.72590015295003</v>
      </c>
      <c r="N82">
        <v>148.25410346667505</v>
      </c>
      <c r="O82">
        <v>61.279322264248002</v>
      </c>
      <c r="P82">
        <v>50.249298543519998</v>
      </c>
      <c r="Q82" t="str">
        <v>Life Saver 15/9</v>
      </c>
      <c r="R82" t="str">
        <v>TMB Wealthy 3 Gens</v>
      </c>
      <c r="S82" t="str">
        <v>UE15/7</v>
      </c>
      <c r="T82" t="str">
        <v>Unit-Linked(new feature)</v>
      </c>
      <c r="U82" t="str">
        <v>Smart Life 5/1</v>
      </c>
      <c r="V82" t="str">
        <v>E15/8</v>
      </c>
      <c r="W82" t="str">
        <v>Employee Benefit</v>
      </c>
      <c r="X82" t="str">
        <v>Pension85</v>
      </c>
      <c r="Y82" t="str">
        <v>Credit Life Decreasing Term</v>
      </c>
      <c r="Z82" t="str">
        <v>SME OD(D&amp;T)</v>
      </c>
      <c r="AA82">
        <v>36.348300000000002</v>
      </c>
      <c r="AB82">
        <v>136.16800000000001</v>
      </c>
      <c r="AC82">
        <v>4.7064500000000002</v>
      </c>
      <c r="AD82">
        <v>12.87743066</v>
      </c>
      <c r="AE82">
        <v>0</v>
      </c>
      <c r="AF82">
        <v>22.401993599999997</v>
      </c>
      <c r="AG82">
        <v>2.3401362799999998</v>
      </c>
      <c r="AH82">
        <v>2.4772439999999998</v>
      </c>
      <c r="AI82">
        <v>4.3192393000000004</v>
      </c>
      <c r="AJ82">
        <v>4.0286633000000007</v>
      </c>
      <c r="AK82">
        <v>1.9509602872199778</v>
      </c>
      <c r="AL82">
        <v>2.8835363717070006</v>
      </c>
      <c r="AM82">
        <v>70.368731231312012</v>
      </c>
      <c r="AN82">
        <v>1.4408197797759996</v>
      </c>
      <c r="AO82">
        <v>11.775600183482998</v>
      </c>
      <c r="AP82">
        <v>0</v>
      </c>
      <c r="AQ82">
        <v>3.5484561770229983</v>
      </c>
      <c r="AR82">
        <v>0.51071721246005486</v>
      </c>
      <c r="AS82">
        <v>2.053403725685</v>
      </c>
      <c r="AT82">
        <v>9.6833685710260031</v>
      </c>
      <c r="AU82">
        <v>4.9759626830879986</v>
      </c>
      <c r="AV82">
        <v>0.28245761666001545</v>
      </c>
      <c r="AW82" s="4" t="str">
        <v>Traditional Non-par</v>
      </c>
      <c r="AX82" s="4" t="str">
        <v>Traditional Non-par</v>
      </c>
      <c r="AY82" s="4" t="str">
        <v>Traditional Non-par</v>
      </c>
      <c r="AZ82" s="4" t="str">
        <v>Unit Linked</v>
      </c>
      <c r="BA82" s="4" t="str">
        <v>Traditional Non-par</v>
      </c>
      <c r="BB82" s="4" t="str">
        <v>Traditional Non-par</v>
      </c>
      <c r="BC82" s="4" t="str">
        <v>Group Protection (non-medical)</v>
      </c>
      <c r="BD82" s="4" t="str">
        <v>Traditional Non-par</v>
      </c>
      <c r="BE82" s="4" t="str">
        <v>Stand-alone protection</v>
      </c>
      <c r="BF82" s="4" t="str">
        <v>Stand-alone protection</v>
      </c>
      <c r="BG82" s="4" t="str">
        <v>Protection Ratio (YTD) = 1%</v>
      </c>
      <c r="BH82" s="4" t="str">
        <v>Protection Ratio (YTD) = 6%</v>
      </c>
      <c r="BI82" s="4" t="str">
        <v>Protection Ratio (YTD) = 15%</v>
      </c>
      <c r="BJ82" s="4" t="str">
        <v>Protection Ratio (YTD) = 29%</v>
      </c>
      <c r="BK82" s="4" t="str">
        <v>Protection Ratio (YTD) = 1%</v>
      </c>
      <c r="BL82" s="4" t="str">
        <v>Protection Ratio (YTD) = 4%</v>
      </c>
      <c r="BM82" s="4" t="str">
        <v>Protection Ratio (YTD) = 0%</v>
      </c>
      <c r="BN82" s="4" t="str">
        <v>Protection Ratio (YTD) = 4%</v>
      </c>
      <c r="BO82" s="4" t="str">
        <v>Protection Ratio (YTD) = 100%</v>
      </c>
      <c r="BP82" s="4" t="str">
        <v>Protection Ratio (YTD) = 100%</v>
      </c>
      <c r="BQ82" t="str">
        <f>VLOOKUP(A82,Misc!$A$3:$B$11,2,FALSE)</f>
        <v>THB</v>
      </c>
      <c r="BR82">
        <f>INDEX(FX!$B$30:$AK$48,MATCH('Data (2)'!BQ82,FX!$A$30:$A$48,0),MATCH('Data (2)'!D82,Period,0))</f>
        <v>30.570057382227958</v>
      </c>
      <c r="BS82">
        <f t="shared" si="15"/>
        <v>7.4457962110187923</v>
      </c>
      <c r="BT82">
        <f t="shared" si="16"/>
        <v>0</v>
      </c>
      <c r="BU82">
        <f t="shared" si="17"/>
        <v>3.5172669847433489</v>
      </c>
      <c r="BV82">
        <f t="shared" si="18"/>
        <v>0</v>
      </c>
      <c r="BW82">
        <f t="shared" si="19"/>
        <v>0.95351744204912592</v>
      </c>
      <c r="BX82">
        <f t="shared" si="20"/>
        <v>0</v>
      </c>
      <c r="BY82">
        <f t="shared" si="21"/>
        <v>0.82615487435478163</v>
      </c>
      <c r="BZ82">
        <f t="shared" si="22"/>
        <v>0</v>
      </c>
      <c r="CA82">
        <f t="shared" si="23"/>
        <v>15.908964676414232</v>
      </c>
      <c r="CB82">
        <f t="shared" si="23"/>
        <v>8.9556483908094613</v>
      </c>
      <c r="CC82">
        <f t="shared" si="23"/>
        <v>3.9632841054170349</v>
      </c>
      <c r="CD82">
        <f t="shared" si="23"/>
        <v>3.3330657249065792</v>
      </c>
      <c r="CE82" s="4">
        <f t="shared" si="24"/>
        <v>0.47238292387565745</v>
      </c>
      <c r="CF82" s="4" t="str">
        <f t="shared" si="25"/>
        <v/>
      </c>
      <c r="CG82" s="4">
        <f t="shared" si="26"/>
        <v>0.23488546019916803</v>
      </c>
      <c r="CH82" s="4" t="str">
        <f t="shared" si="27"/>
        <v/>
      </c>
      <c r="CI82">
        <f>INDEX(FX!$B$114:$AK$132,MATCH('Data (2)'!BQ82,FX!$A$114:$A$132,0),MATCH('Data (2)'!D82,Period,0))</f>
        <v>33.080288214101905</v>
      </c>
    </row>
    <row r="83" spans="1:87" hidden="1" outlineLevel="1" x14ac:dyDescent="0.15">
      <c r="A83" t="s">
        <v>351</v>
      </c>
      <c r="B83" s="1">
        <f t="shared" si="28"/>
        <v>43800</v>
      </c>
      <c r="C83" t="s">
        <v>63</v>
      </c>
      <c r="D83" s="1">
        <v>43739</v>
      </c>
      <c r="E83">
        <v>254.66325889384999</v>
      </c>
      <c r="F83">
        <v>43.13547683695149</v>
      </c>
      <c r="G83">
        <v>36.427864549224985</v>
      </c>
      <c r="H83">
        <v>17.483539474376002</v>
      </c>
      <c r="I83">
        <v>473.36643200026077</v>
      </c>
      <c r="J83">
        <v>267.09648130636788</v>
      </c>
      <c r="K83">
        <v>117.65853438609939</v>
      </c>
      <c r="L83">
        <v>100.07849448650339</v>
      </c>
      <c r="M83">
        <v>287.32080589078009</v>
      </c>
      <c r="N83">
        <v>127.986614202211</v>
      </c>
      <c r="O83">
        <v>47.772771067493991</v>
      </c>
      <c r="P83">
        <v>39.941237164145996</v>
      </c>
      <c r="Q83" t="str">
        <v>Life Saver 15/9</v>
      </c>
      <c r="R83" t="str">
        <v>TMB Wealthy 3 Gens</v>
      </c>
      <c r="S83" t="str">
        <v>UE15/7</v>
      </c>
      <c r="T83" t="str">
        <v>Unit-Linked(new feature)</v>
      </c>
      <c r="U83" t="str">
        <v>Smart Life 5/1</v>
      </c>
      <c r="V83" t="str">
        <v>E15/8</v>
      </c>
      <c r="W83" t="str">
        <v>Employee Benefit</v>
      </c>
      <c r="X83" t="str">
        <v>Pension85</v>
      </c>
      <c r="Y83" t="str">
        <v>Credit Life Decreasing Term</v>
      </c>
      <c r="Z83" t="str">
        <v>SME OD(D&amp;T)</v>
      </c>
      <c r="AA83">
        <v>36.716265</v>
      </c>
      <c r="AB83">
        <v>151.45400000000001</v>
      </c>
      <c r="AC83">
        <v>4.8048000000000002</v>
      </c>
      <c r="AD83">
        <v>18.875599999999999</v>
      </c>
      <c r="AE83">
        <v>0</v>
      </c>
      <c r="AF83">
        <v>22.066372799999996</v>
      </c>
      <c r="AG83">
        <v>7.0237167799999991</v>
      </c>
      <c r="AH83">
        <v>3.0071632999999998</v>
      </c>
      <c r="AI83">
        <v>3.5823045999999992</v>
      </c>
      <c r="AJ83">
        <v>1.8778470000000005</v>
      </c>
      <c r="AK83">
        <v>5.2551894138499904</v>
      </c>
      <c r="AL83">
        <v>-2.6314543107720008</v>
      </c>
      <c r="AM83">
        <v>16.548142871450999</v>
      </c>
      <c r="AN83">
        <v>0.63781542653800005</v>
      </c>
      <c r="AO83">
        <v>16.166953214794997</v>
      </c>
      <c r="AP83">
        <v>0</v>
      </c>
      <c r="AQ83">
        <v>0.21901849402300003</v>
      </c>
      <c r="AR83">
        <v>0.52969525101049808</v>
      </c>
      <c r="AS83">
        <v>0.83883088395899996</v>
      </c>
      <c r="AT83">
        <v>7.618544188135</v>
      </c>
      <c r="AU83">
        <v>1.9576194849549995</v>
      </c>
      <c r="AV83">
        <v>1.2503113328569948</v>
      </c>
      <c r="AW83" s="4" t="str">
        <v>Traditional Non-par</v>
      </c>
      <c r="AX83" s="4" t="str">
        <v>Traditional Non-par</v>
      </c>
      <c r="AY83" s="4" t="str">
        <v>Traditional Non-par</v>
      </c>
      <c r="AZ83" s="4" t="str">
        <v>Unit Linked</v>
      </c>
      <c r="BA83" s="4" t="str">
        <v>Traditional Non-par</v>
      </c>
      <c r="BB83" s="4" t="str">
        <v>Traditional Non-par</v>
      </c>
      <c r="BC83" s="4" t="str">
        <v>Group Protection (non-medical)</v>
      </c>
      <c r="BD83" s="4" t="str">
        <v>Traditional Non-par</v>
      </c>
      <c r="BE83" s="4" t="str">
        <v>Stand-alone protection</v>
      </c>
      <c r="BF83" s="4" t="str">
        <v>Stand-alone protection</v>
      </c>
      <c r="BG83" s="4" t="str">
        <v>Protection Ratio (YTD) = 1%</v>
      </c>
      <c r="BH83" s="4" t="str">
        <v>Protection Ratio (YTD) = 6%</v>
      </c>
      <c r="BI83" s="4" t="str">
        <v>Protection Ratio (YTD) = 15%</v>
      </c>
      <c r="BJ83" s="4" t="str">
        <v>Protection Ratio (YTD) = 29%</v>
      </c>
      <c r="BK83" s="4" t="str">
        <v>Protection Ratio (YTD) = 1%</v>
      </c>
      <c r="BL83" s="4" t="str">
        <v>Protection Ratio (YTD) = 4%</v>
      </c>
      <c r="BM83" s="4" t="str">
        <v>Protection Ratio (YTD) = 0%</v>
      </c>
      <c r="BN83" s="4" t="str">
        <v>Protection Ratio (YTD) = 4%</v>
      </c>
      <c r="BO83" s="4" t="str">
        <v>Protection Ratio (YTD) = 100%</v>
      </c>
      <c r="BP83" s="4" t="str">
        <v>Protection Ratio (YTD) = 100%</v>
      </c>
      <c r="BQ83" t="str">
        <f>VLOOKUP(A83,Misc!$A$3:$B$11,2,FALSE)</f>
        <v>THB</v>
      </c>
      <c r="BR83">
        <f>INDEX(FX!$B$30:$AK$48,MATCH('Data (2)'!BQ83,FX!$A$30:$A$48,0),MATCH('Data (2)'!D83,Period,0))</f>
        <v>30.362457662789282</v>
      </c>
      <c r="BS83">
        <f t="shared" si="15"/>
        <v>8.387438912955739</v>
      </c>
      <c r="BT83">
        <f t="shared" si="16"/>
        <v>0</v>
      </c>
      <c r="BU83">
        <f t="shared" si="17"/>
        <v>1.4206846269172797</v>
      </c>
      <c r="BV83">
        <f t="shared" si="18"/>
        <v>0</v>
      </c>
      <c r="BW83">
        <f t="shared" si="19"/>
        <v>1.1997666642733327</v>
      </c>
      <c r="BX83">
        <f t="shared" si="20"/>
        <v>0</v>
      </c>
      <c r="BY83">
        <f t="shared" si="21"/>
        <v>0.57582754560092675</v>
      </c>
      <c r="BZ83">
        <f t="shared" si="22"/>
        <v>0</v>
      </c>
      <c r="CA83">
        <f t="shared" si="23"/>
        <v>14.309622362917256</v>
      </c>
      <c r="CB83">
        <f t="shared" si="23"/>
        <v>8.0741884586273471</v>
      </c>
      <c r="CC83">
        <f t="shared" si="23"/>
        <v>3.5567566287388739</v>
      </c>
      <c r="CD83">
        <f t="shared" si="23"/>
        <v>3.0253211168771075</v>
      </c>
      <c r="CE83" s="4">
        <f t="shared" si="24"/>
        <v>0.1693824112057383</v>
      </c>
      <c r="CF83" s="4" t="str">
        <f t="shared" si="25"/>
        <v/>
      </c>
      <c r="CG83" s="4">
        <f t="shared" si="26"/>
        <v>0.40531693993930623</v>
      </c>
      <c r="CH83" s="4" t="str">
        <f t="shared" si="27"/>
        <v/>
      </c>
      <c r="CI83">
        <f>INDEX(FX!$B$114:$AK$132,MATCH('Data (2)'!BQ83,FX!$A$114:$A$132,0),MATCH('Data (2)'!D83,Period,0))</f>
        <v>33.080288214101905</v>
      </c>
    </row>
    <row r="84" spans="1:87" hidden="1" outlineLevel="1" x14ac:dyDescent="0.15">
      <c r="A84" t="s">
        <v>351</v>
      </c>
      <c r="B84" s="1">
        <f t="shared" ref="B84:C99" si="29">B83</f>
        <v>43800</v>
      </c>
      <c r="C84" t="s">
        <v>63</v>
      </c>
      <c r="D84" s="1">
        <v>43770</v>
      </c>
      <c r="E84">
        <v>174.39794070944998</v>
      </c>
      <c r="F84">
        <v>35.102405848777082</v>
      </c>
      <c r="G84">
        <v>27.410517758013007</v>
      </c>
      <c r="H84">
        <v>21.026894044727005</v>
      </c>
      <c r="I84">
        <v>537.43553053755545</v>
      </c>
      <c r="J84">
        <v>302.94514197108953</v>
      </c>
      <c r="K84">
        <v>133.26468186701092</v>
      </c>
      <c r="L84">
        <v>113.09350611186126</v>
      </c>
      <c r="M84">
        <v>326.02163838810998</v>
      </c>
      <c r="N84">
        <v>137.87065544225996</v>
      </c>
      <c r="O84">
        <v>44.743238393628999</v>
      </c>
      <c r="P84">
        <v>38.311946550636009</v>
      </c>
      <c r="Q84" t="str">
        <v>Life Saver 15/9</v>
      </c>
      <c r="R84" t="str">
        <v>TMB Wealthy 3 Gens</v>
      </c>
      <c r="S84" t="str">
        <v>UE15/7</v>
      </c>
      <c r="T84" t="str">
        <v>Unit-Linked(new feature)</v>
      </c>
      <c r="U84" t="str">
        <v>Smart Life 5/1</v>
      </c>
      <c r="V84" t="str">
        <v>E15/8</v>
      </c>
      <c r="W84" t="str">
        <v>Employee Benefit</v>
      </c>
      <c r="X84" t="str">
        <v>Pension85</v>
      </c>
      <c r="Y84" t="str">
        <v>Credit Life Decreasing Term</v>
      </c>
      <c r="Z84" t="str">
        <v>SME OD(D&amp;T)</v>
      </c>
      <c r="AA84">
        <v>46.520399700000006</v>
      </c>
      <c r="AB84">
        <v>34.593919999999997</v>
      </c>
      <c r="AC84">
        <v>5.3298664999999996</v>
      </c>
      <c r="AD84">
        <v>13.692883999999999</v>
      </c>
      <c r="AE84">
        <v>0</v>
      </c>
      <c r="AF84">
        <v>48.786824799999998</v>
      </c>
      <c r="AG84">
        <v>0.20747336</v>
      </c>
      <c r="AH84">
        <v>7.2039007000000002</v>
      </c>
      <c r="AI84">
        <v>3.9323511999999998</v>
      </c>
      <c r="AJ84">
        <v>3.7002386000000009</v>
      </c>
      <c r="AK84">
        <v>10.430081849449975</v>
      </c>
      <c r="AL84">
        <v>-2.6513715355470002</v>
      </c>
      <c r="AM84">
        <v>5.4431608881940017</v>
      </c>
      <c r="AN84">
        <v>0.67556052335900008</v>
      </c>
      <c r="AO84">
        <v>10.615116733193</v>
      </c>
      <c r="AP84">
        <v>0</v>
      </c>
      <c r="AQ84">
        <v>3.1102141634729983</v>
      </c>
      <c r="AR84">
        <v>2.3330797423079794E-2</v>
      </c>
      <c r="AS84">
        <v>1.5283088186590001</v>
      </c>
      <c r="AT84">
        <v>8.5246315536110036</v>
      </c>
      <c r="AU84">
        <v>4.2452133635089995</v>
      </c>
      <c r="AV84">
        <v>3.5882405429029989</v>
      </c>
      <c r="AW84" s="4" t="str">
        <v>Traditional Non-par</v>
      </c>
      <c r="AX84" s="4" t="str">
        <v>Traditional Non-par</v>
      </c>
      <c r="AY84" s="4" t="str">
        <v>Traditional Non-par</v>
      </c>
      <c r="AZ84" s="4" t="str">
        <v>Unit Linked</v>
      </c>
      <c r="BA84" s="4" t="str">
        <v>Traditional Non-par</v>
      </c>
      <c r="BB84" s="4" t="str">
        <v>Traditional Non-par</v>
      </c>
      <c r="BC84" s="4" t="str">
        <v>Group Protection (non-medical)</v>
      </c>
      <c r="BD84" s="4" t="str">
        <v>Traditional Non-par</v>
      </c>
      <c r="BE84" s="4" t="str">
        <v>Stand-alone protection</v>
      </c>
      <c r="BF84" s="4" t="str">
        <v>Stand-alone protection</v>
      </c>
      <c r="BG84" s="4" t="str">
        <v>Protection Ratio (YTD) = 1%</v>
      </c>
      <c r="BH84" s="4" t="str">
        <v>Protection Ratio (YTD) = 6%</v>
      </c>
      <c r="BI84" s="4" t="str">
        <v>Protection Ratio (YTD) = 15%</v>
      </c>
      <c r="BJ84" s="4" t="str">
        <v>Protection Ratio (YTD) = 29%</v>
      </c>
      <c r="BK84" s="4" t="str">
        <v>Protection Ratio (YTD) = 1%</v>
      </c>
      <c r="BL84" s="4" t="str">
        <v>Protection Ratio (YTD) = 4%</v>
      </c>
      <c r="BM84" s="4" t="str">
        <v>Protection Ratio (YTD) = 0%</v>
      </c>
      <c r="BN84" s="4" t="str">
        <v>Protection Ratio (YTD) = 4%</v>
      </c>
      <c r="BO84" s="4" t="str">
        <v>Protection Ratio (YTD) = 100%</v>
      </c>
      <c r="BP84" s="4" t="str">
        <v>Protection Ratio (YTD) = 100%</v>
      </c>
      <c r="BQ84" t="str">
        <f>VLOOKUP(A84,Misc!$A$3:$B$11,2,FALSE)</f>
        <v>THB</v>
      </c>
      <c r="BR84">
        <f>INDEX(FX!$B$30:$AK$48,MATCH('Data (2)'!BQ84,FX!$A$30:$A$48,0),MATCH('Data (2)'!D84,Period,0))</f>
        <v>30.243633386478216</v>
      </c>
      <c r="BS84">
        <f t="shared" si="15"/>
        <v>5.7664348221937667</v>
      </c>
      <c r="BT84">
        <f t="shared" si="16"/>
        <v>0</v>
      </c>
      <c r="BU84">
        <f t="shared" si="17"/>
        <v>1.1606543896432497</v>
      </c>
      <c r="BV84">
        <f t="shared" si="18"/>
        <v>0</v>
      </c>
      <c r="BW84">
        <f t="shared" si="19"/>
        <v>0.90632356925302893</v>
      </c>
      <c r="BX84">
        <f t="shared" si="20"/>
        <v>0</v>
      </c>
      <c r="BY84">
        <f t="shared" si="21"/>
        <v>0.69525026229580034</v>
      </c>
      <c r="BZ84">
        <f t="shared" si="22"/>
        <v>0</v>
      </c>
      <c r="CA84">
        <f t="shared" si="23"/>
        <v>16.246398068214241</v>
      </c>
      <c r="CB84">
        <f t="shared" si="23"/>
        <v>9.1578749257071479</v>
      </c>
      <c r="CC84">
        <f t="shared" si="23"/>
        <v>4.0285223938950168</v>
      </c>
      <c r="CD84">
        <f t="shared" si="23"/>
        <v>3.4187581855363116</v>
      </c>
      <c r="CE84" s="4">
        <f t="shared" si="24"/>
        <v>0.20127763955228295</v>
      </c>
      <c r="CF84" s="4" t="str">
        <f t="shared" si="25"/>
        <v/>
      </c>
      <c r="CG84" s="4">
        <f t="shared" si="26"/>
        <v>0.5990157522339612</v>
      </c>
      <c r="CH84" s="4" t="str">
        <f t="shared" si="27"/>
        <v/>
      </c>
      <c r="CI84">
        <f>INDEX(FX!$B$114:$AK$132,MATCH('Data (2)'!BQ84,FX!$A$114:$A$132,0),MATCH('Data (2)'!D84,Period,0))</f>
        <v>33.080288214101905</v>
      </c>
    </row>
    <row r="85" spans="1:87" hidden="1" outlineLevel="1" x14ac:dyDescent="0.15">
      <c r="A85" t="s">
        <v>351</v>
      </c>
      <c r="B85" s="1">
        <f t="shared" si="29"/>
        <v>43800</v>
      </c>
      <c r="C85" t="s">
        <v>63</v>
      </c>
      <c r="D85" s="1">
        <v>43800</v>
      </c>
      <c r="E85">
        <v>493.50747788285003</v>
      </c>
      <c r="F85">
        <v>71.898533700781798</v>
      </c>
      <c r="G85">
        <v>51.046350315665009</v>
      </c>
      <c r="H85">
        <v>23.975810586775001</v>
      </c>
      <c r="I85">
        <v>640.3711935359994</v>
      </c>
      <c r="J85">
        <v>363.42890371979286</v>
      </c>
      <c r="K85">
        <v>141.1161861703591</v>
      </c>
      <c r="L85">
        <v>99.700608446476423</v>
      </c>
      <c r="M85">
        <v>578.18886810893605</v>
      </c>
      <c r="N85">
        <v>262.7953397069823</v>
      </c>
      <c r="O85">
        <v>60.388568265164004</v>
      </c>
      <c r="P85">
        <v>47.195406020202739</v>
      </c>
      <c r="Q85" t="str">
        <v>Life Saver 15/9</v>
      </c>
      <c r="R85" t="str">
        <v>TMB Wealthy 3 Gens</v>
      </c>
      <c r="S85" t="str">
        <v>UE15/7</v>
      </c>
      <c r="T85" t="str">
        <v>Unit-Linked(new feature)</v>
      </c>
      <c r="U85" t="str">
        <v>Smart Life 5/1</v>
      </c>
      <c r="V85" t="str">
        <v>E15/8</v>
      </c>
      <c r="W85" t="str">
        <v>Employee Benefit</v>
      </c>
      <c r="X85" t="str">
        <v>Pension85</v>
      </c>
      <c r="Y85" t="str">
        <v>Credit Life Decreasing Term</v>
      </c>
      <c r="Z85" t="str">
        <v>SME OD(D&amp;T)</v>
      </c>
      <c r="AA85">
        <v>135.50284260000001</v>
      </c>
      <c r="AB85">
        <v>19.286799999999999</v>
      </c>
      <c r="AC85">
        <v>207.68532680000001</v>
      </c>
      <c r="AD85">
        <v>8.3919999999999995</v>
      </c>
      <c r="AE85">
        <v>0.5</v>
      </c>
      <c r="AF85">
        <v>65.638392799999991</v>
      </c>
      <c r="AG85">
        <v>0.90843853999999991</v>
      </c>
      <c r="AH85">
        <v>28.616383300000006</v>
      </c>
      <c r="AI85">
        <v>4.7055888999999995</v>
      </c>
      <c r="AJ85">
        <v>3.0825524</v>
      </c>
      <c r="AK85">
        <v>19.189152542850042</v>
      </c>
      <c r="AL85">
        <v>-0.92930382614999962</v>
      </c>
      <c r="AM85">
        <v>3.3373198364189998</v>
      </c>
      <c r="AN85">
        <v>29.085377686573015</v>
      </c>
      <c r="AO85">
        <v>7.4232502439330004</v>
      </c>
      <c r="AP85">
        <v>2.6634554144000001E-2</v>
      </c>
      <c r="AQ85">
        <v>4.5912265821079981</v>
      </c>
      <c r="AR85">
        <v>8.499534873678638E-2</v>
      </c>
      <c r="AS85">
        <v>9.4868685435899991</v>
      </c>
      <c r="AT85">
        <v>10.225004767613999</v>
      </c>
      <c r="AU85">
        <v>3.3024821608700012</v>
      </c>
      <c r="AV85">
        <v>5.2646778029440053</v>
      </c>
      <c r="AW85" s="4" t="str">
        <v>Traditional Non-par</v>
      </c>
      <c r="AX85" s="4" t="str">
        <v>Traditional Non-par</v>
      </c>
      <c r="AY85" s="4" t="str">
        <v>Traditional Non-par</v>
      </c>
      <c r="AZ85" s="4" t="str">
        <v>Unit Linked</v>
      </c>
      <c r="BA85" s="4" t="str">
        <v>Traditional Non-par</v>
      </c>
      <c r="BB85" s="4" t="str">
        <v>Traditional Non-par</v>
      </c>
      <c r="BC85" s="4" t="str">
        <v>Group Protection (non-medical)</v>
      </c>
      <c r="BD85" s="4" t="str">
        <v>Traditional Non-par</v>
      </c>
      <c r="BE85" s="4" t="str">
        <v>Stand-alone protection</v>
      </c>
      <c r="BF85" s="4" t="str">
        <v>Stand-alone protection</v>
      </c>
      <c r="BG85" s="4" t="str">
        <v>Protection Ratio (YTD) = 1%</v>
      </c>
      <c r="BH85" s="4" t="str">
        <v>Protection Ratio (YTD) = 6%</v>
      </c>
      <c r="BI85" s="4" t="str">
        <v>Protection Ratio (YTD) = 15%</v>
      </c>
      <c r="BJ85" s="4" t="str">
        <v>Protection Ratio (YTD) = 29%</v>
      </c>
      <c r="BK85" s="4" t="str">
        <v>Protection Ratio (YTD) = 1%</v>
      </c>
      <c r="BL85" s="4" t="str">
        <v>Protection Ratio (YTD) = 4%</v>
      </c>
      <c r="BM85" s="4" t="str">
        <v>Protection Ratio (YTD) = 0%</v>
      </c>
      <c r="BN85" s="4" t="str">
        <v>Protection Ratio (YTD) = 4%</v>
      </c>
      <c r="BO85" s="4" t="str">
        <v>Protection Ratio (YTD) = 100%</v>
      </c>
      <c r="BP85" s="4" t="str">
        <v>Protection Ratio (YTD) = 100%</v>
      </c>
      <c r="BQ85" t="str">
        <f>VLOOKUP(A85,Misc!$A$3:$B$11,2,FALSE)</f>
        <v>THB</v>
      </c>
      <c r="BR85">
        <f>INDEX(FX!$B$30:$AK$48,MATCH('Data (2)'!BQ85,FX!$A$30:$A$48,0),MATCH('Data (2)'!D85,Period,0))</f>
        <v>30.199038102479431</v>
      </c>
      <c r="BS85">
        <f t="shared" si="15"/>
        <v>16.34182771676862</v>
      </c>
      <c r="BT85">
        <f t="shared" si="16"/>
        <v>0</v>
      </c>
      <c r="BU85">
        <f t="shared" si="17"/>
        <v>2.3808219803821737</v>
      </c>
      <c r="BV85">
        <f t="shared" si="18"/>
        <v>0</v>
      </c>
      <c r="BW85">
        <f t="shared" si="19"/>
        <v>1.6903303390803679</v>
      </c>
      <c r="BX85">
        <f t="shared" si="20"/>
        <v>0</v>
      </c>
      <c r="BY85">
        <f t="shared" si="21"/>
        <v>0.79392630008326381</v>
      </c>
      <c r="BZ85">
        <f t="shared" si="22"/>
        <v>0</v>
      </c>
      <c r="CA85">
        <f t="shared" si="23"/>
        <v>19.358089911169923</v>
      </c>
      <c r="CB85">
        <f t="shared" si="23"/>
        <v>10.986267754609996</v>
      </c>
      <c r="CC85">
        <f t="shared" si="23"/>
        <v>4.2658693073357874</v>
      </c>
      <c r="CD85">
        <f t="shared" si="23"/>
        <v>3.0138978173707303</v>
      </c>
      <c r="CE85" s="4">
        <f t="shared" si="24"/>
        <v>0.14568884347857694</v>
      </c>
      <c r="CF85" s="4" t="str">
        <f t="shared" si="25"/>
        <v/>
      </c>
      <c r="CG85" s="4">
        <f t="shared" si="26"/>
        <v>0.33346730945243597</v>
      </c>
      <c r="CH85" s="4" t="str">
        <f t="shared" si="27"/>
        <v/>
      </c>
      <c r="CI85">
        <f>INDEX(FX!$B$114:$AK$132,MATCH('Data (2)'!BQ85,FX!$A$114:$A$132,0),MATCH('Data (2)'!D85,Period,0))</f>
        <v>33.080288214101905</v>
      </c>
    </row>
    <row r="86" spans="1:87" hidden="1" outlineLevel="1" x14ac:dyDescent="0.15">
      <c r="A86" t="s">
        <v>351</v>
      </c>
      <c r="B86" s="1">
        <f t="shared" si="29"/>
        <v>43800</v>
      </c>
      <c r="C86" t="s">
        <v>277</v>
      </c>
      <c r="D86" s="1">
        <v>43466</v>
      </c>
      <c r="E86">
        <f t="array" ref="E86:E97">TRANSPOSE('[2]RA_Key Metrics P1'!$F$6:$Q$6)</f>
        <v>28.377184130628002</v>
      </c>
      <c r="F86">
        <f t="array" ref="F86:F97">TRANSPOSE('[2]RA_Key Metrics P1'!$F$11:$Q$11)</f>
        <v>6.6259602666579998</v>
      </c>
      <c r="G86">
        <f t="array" ref="G86:G97">TRANSPOSE('[2]RA_Key Metrics P1'!$F$16:$Q$16)</f>
        <v>7.2429027194359996</v>
      </c>
      <c r="H86">
        <f t="array" ref="H86:H97">TRANSPOSE('[2]RA_Key Metrics P1'!$F$21:$Q$21)</f>
        <v>4.8272788452300004</v>
      </c>
      <c r="I86">
        <f t="array" ref="I86:I97">TRANSPOSE('[2]RA_Key Metrics P1'!$F$7:$Q$7)</f>
        <v>27.096786781388136</v>
      </c>
      <c r="J86">
        <f t="array" ref="J86:J97">TRANSPOSE('[2]RA_Key Metrics P1'!$F$12:$Q$12)</f>
        <v>8.5782918602610714</v>
      </c>
      <c r="K86">
        <f t="array" ref="K86:K97">TRANSPOSE('[2]RA_Key Metrics P1'!$F$17:$Q$17)</f>
        <v>9.573237734474521</v>
      </c>
      <c r="L86">
        <f t="array" ref="L86:L97">TRANSPOSE('[2]RA_Key Metrics P1'!$F$22:$Q$22)</f>
        <v>5.0240324555204596</v>
      </c>
      <c r="M86">
        <f t="array" ref="M86:M97">TRANSPOSE('[2]RA_Key Metrics P1'!$F$9:$Q$9)</f>
        <v>28.457015845199997</v>
      </c>
      <c r="N86">
        <f t="array" ref="N86:N97">TRANSPOSE('[2]RA_Key Metrics P1'!$F$14:$Q$14)</f>
        <v>7.0070892226557131</v>
      </c>
      <c r="O86">
        <f t="array" ref="O86:O97">TRANSPOSE('[2]RA_Key Metrics P1'!$F$19:$Q$19)</f>
        <v>6.2385451742170011</v>
      </c>
      <c r="P86">
        <f t="array" ref="P86:P97">TRANSPOSE('[2]RA_Key Metrics P1'!$F$24:$Q$24)</f>
        <v>4.2615507659636123</v>
      </c>
      <c r="Q86" t="str">
        <f t="array" ref="Q86:Q97">'[2]RA_Key Products'!$D$6</f>
        <v>Whole Life Package (with NGD&amp;ICP)</v>
      </c>
      <c r="R86" t="str">
        <f t="array" ref="R86:R97">'[2]RA_Key Products'!$D$9</f>
        <v>Whole Life Package (with NGD&amp;ICP)_Tesco</v>
      </c>
      <c r="S86" t="str">
        <f t="array" ref="S86:S97">'[2]RA_Key Products'!$D$12</f>
        <v>ADD</v>
      </c>
      <c r="T86" t="str">
        <f t="array" ref="T86:T97">'[2]RA_Key Products'!$D$15</f>
        <v>HB</v>
      </c>
      <c r="U86" t="str">
        <f t="array" ref="U86:U97">'[2]RA_Key Products'!$D$18</f>
        <v>New CI</v>
      </c>
      <c r="V86" t="str">
        <f t="array" ref="V86:V97">'[2]RA_Key Products'!$D$21</f>
        <v>SUPER CARE (Regular)</v>
      </c>
      <c r="W86" t="str">
        <f t="array" ref="W86:W97">'[2]RA_Key Products'!$D$24</f>
        <v>CI</v>
      </c>
      <c r="X86" t="str">
        <f t="array" ref="X86:X97">'[2]RA_Key Products'!$D$27</f>
        <v>Cancer Fighter</v>
      </c>
      <c r="Y86">
        <f t="array" ref="Y86:Y97">'[2]RA_Key Products'!$D$30</f>
        <v>0</v>
      </c>
      <c r="Z86">
        <f t="array" ref="Z86:Z97">'[2]RA_Key Products'!$D$33</f>
        <v>0</v>
      </c>
      <c r="AA86">
        <f t="array" ref="AA86:AA97">TRANSPOSE('[2]RA_Key Products'!$F$6:$Q$6)</f>
        <v>23.305675000000001</v>
      </c>
      <c r="AB86">
        <f t="array" ref="AB86:AB97">TRANSPOSE('[2]RA_Key Products'!$F$9:$Q$9)</f>
        <v>0</v>
      </c>
      <c r="AC86">
        <f t="array" ref="AC86:AC97">TRANSPOSE('[2]RA_Key Products'!$F$12:$Q$12)</f>
        <v>1.9760880000000001</v>
      </c>
      <c r="AD86">
        <f t="array" ref="AD86:AD97">TRANSPOSE('[2]RA_Key Products'!$F$15:$Q$15)</f>
        <v>1.1360703999999999</v>
      </c>
      <c r="AE86">
        <f t="array" ref="AE86:AE97">TRANSPOSE('[2]RA_Key Products'!$F$18:$Q$18)</f>
        <v>0</v>
      </c>
      <c r="AF86">
        <f t="array" ref="AF86:AF97">TRANSPOSE('[2]RA_Key Products'!$F$21:$Q$21)</f>
        <v>0.43076359999999997</v>
      </c>
      <c r="AG86">
        <f t="array" ref="AG86:AG97">TRANSPOSE('[2]RA_Key Products'!$F$24:$Q$24)</f>
        <v>0.91326601462799983</v>
      </c>
      <c r="AH86">
        <f t="array" ref="AH86:AH97">TRANSPOSE('[2]RA_Key Products'!$F$27:$Q$27)</f>
        <v>0.25862515599999997</v>
      </c>
      <c r="AI86">
        <f t="array" ref="AI86:AI97">TRANSPOSE('[2]RA_Key Products'!$F$30:$Q$30)</f>
        <v>0</v>
      </c>
      <c r="AJ86">
        <f t="array" ref="AJ86:AJ97">TRANSPOSE('[2]RA_Key Products'!$F$33:$Q$33)</f>
        <v>0</v>
      </c>
      <c r="AK86">
        <f t="array" ref="AK86:AK97">TRANSPOSE('[2]RA_Key Products'!$F$36:$Q$36)</f>
        <v>0.35669596000000209</v>
      </c>
      <c r="AL86">
        <f t="array" ref="AL86:AL97">TRANSPOSE('[2]RA_Key Products'!$F$7:$Q$7)</f>
        <v>2.0981555260079996</v>
      </c>
      <c r="AM86">
        <f t="array" ref="AM86:AM97">TRANSPOSE('[2]RA_Key Products'!$F$10:$Q$10)</f>
        <v>0</v>
      </c>
      <c r="AN86">
        <f t="array" ref="AN86:AN97">TRANSPOSE('[2]RA_Key Products'!$F$13:$Q$13)</f>
        <v>2.0978803354470008</v>
      </c>
      <c r="AO86">
        <f t="array" ref="AO86:AO97">TRANSPOSE('[2]RA_Key Products'!$F$16:$Q$16)</f>
        <v>0.5958221766570001</v>
      </c>
      <c r="AP86">
        <f t="array" ref="AP86:AP97">TRANSPOSE('[2]RA_Key Products'!$F$19:$Q$19)</f>
        <v>0</v>
      </c>
      <c r="AQ86">
        <f t="array" ref="AQ86:AQ97">TRANSPOSE('[2]RA_Key Products'!$F$22:$Q$22)</f>
        <v>0.120661230208</v>
      </c>
      <c r="AR86">
        <f t="array" ref="AR86:AR97">TRANSPOSE('[2]RA_Key Products'!$F$25:$Q$25)</f>
        <v>1.3709454758080004</v>
      </c>
      <c r="AS86">
        <f t="array" ref="AS86:AS97">TRANSPOSE('[2]RA_Key Products'!$F$28:$Q$28)</f>
        <v>0.40173497884999998</v>
      </c>
      <c r="AT86">
        <f t="array" ref="AT86:AT97">TRANSPOSE('[2]RA_Key Products'!$F$31:$Q$31)</f>
        <v>0</v>
      </c>
      <c r="AU86">
        <f t="array" ref="AU86:AU97">TRANSPOSE('[2]RA_Key Products'!$F$34:$Q$35)</f>
        <v>0</v>
      </c>
      <c r="AV86">
        <f t="array" ref="AV86:AV97">TRANSPOSE('[2]RA_Key Products'!$F$37:$Q$37)</f>
        <v>-5.9239456320001604E-2</v>
      </c>
      <c r="AW86" s="4" t="str">
        <f t="array" ref="AW86:AW97">'[2]RA_Key Products'!$D$8</f>
        <v>Traditional Par</v>
      </c>
      <c r="AX86" s="4" t="str">
        <f t="array" ref="AX86:AX97">'[2]RA_Key Products'!$D$11</f>
        <v>Traditional Par</v>
      </c>
      <c r="AY86" s="4" t="str">
        <f t="array" ref="AY86:AY97">'[2]RA_Key Products'!$D$14</f>
        <v>Riders</v>
      </c>
      <c r="AZ86" s="4" t="str">
        <f t="array" ref="AZ86:AZ97">'[2]RA_Key Products'!$D$17</f>
        <v>Riders</v>
      </c>
      <c r="BA86" s="4" t="str">
        <f t="array" ref="BA86:BA97">'[2]RA_Key Products'!$D$20</f>
        <v>Riders</v>
      </c>
      <c r="BB86" s="4" t="str">
        <f t="array" ref="BB86:BB97">'[2]RA_Key Products'!$D$23</f>
        <v>Riders</v>
      </c>
      <c r="BC86" s="4" t="str">
        <f t="array" ref="BC86:BC97">'[2]RA_Key Products'!$D$26</f>
        <v>Riders</v>
      </c>
      <c r="BD86" s="4" t="str">
        <f t="array" ref="BD86:BD97">'[2]RA_Key Products'!$D$29</f>
        <v>Riders</v>
      </c>
      <c r="BE86" s="4">
        <f t="array" ref="BE86:BE97">'[2]RA_Key Products'!$D$32</f>
        <v>0</v>
      </c>
      <c r="BF86" s="4">
        <f t="array" ref="BF86:BF97">'[2]RA_Key Products'!$D$35</f>
        <v>0</v>
      </c>
      <c r="BG86" s="4" t="str">
        <f t="array" ref="BG86:BG97">'[2]RA_Key Products'!$D$7</f>
        <v>Protection Ratio (YTD) = 18%</v>
      </c>
      <c r="BH86" s="4" t="str">
        <f t="array" ref="BH86:BH97">'[2]RA_Key Products'!$D$10</f>
        <v>Protection Ratio (YTD) = 13%</v>
      </c>
      <c r="BI86" s="4" t="str">
        <f t="array" ref="BI86:BI97">'[2]RA_Key Products'!$D$13</f>
        <v>Protection Ratio (YTD) = 100%</v>
      </c>
      <c r="BJ86" s="4" t="str">
        <f t="array" ref="BJ86:BJ97">'[2]RA_Key Products'!$D$16</f>
        <v>Protection Ratio (YTD) = 100%</v>
      </c>
      <c r="BK86" s="4" t="str">
        <f t="array" ref="BK86:BK97">'[2]RA_Key Products'!$D$19</f>
        <v>Protection Ratio (YTD) = 100%</v>
      </c>
      <c r="BL86" s="4" t="str">
        <f t="array" ref="BL86:BL97">'[2]RA_Key Products'!$D$22</f>
        <v>Protection Ratio (YTD) = 100%</v>
      </c>
      <c r="BM86" s="4" t="str">
        <f t="array" ref="BM86:BM97">'[2]RA_Key Products'!$D$25</f>
        <v>Protection Ratio (YTD) = 100%</v>
      </c>
      <c r="BN86" s="4" t="str">
        <f t="array" ref="BN86:BN97">'[2]RA_Key Products'!$D$28</f>
        <v>Protection Ratio (YTD) = 100%</v>
      </c>
      <c r="BO86" s="4">
        <f t="array" ref="BO86:BO97">'[2]RA_Key Products'!$D$31</f>
        <v>0</v>
      </c>
      <c r="BP86" s="4">
        <f t="array" ref="BP86:BP97">'[2]RA_Key Products'!$D$34</f>
        <v>0</v>
      </c>
      <c r="BQ86" t="str">
        <f>VLOOKUP(A86,Misc!$A$3:$B$11,2,FALSE)</f>
        <v>THB</v>
      </c>
      <c r="BR86">
        <f>INDEX(FX!$B$30:$AK$48,MATCH('Data (2)'!BQ86,FX!$A$30:$A$48,0),MATCH('Data (2)'!D86,Period,0))</f>
        <v>31.812343476893311</v>
      </c>
      <c r="BS86">
        <f t="shared" si="15"/>
        <v>0.89201803542827918</v>
      </c>
      <c r="BT86">
        <f t="shared" si="16"/>
        <v>0</v>
      </c>
      <c r="BU86">
        <f t="shared" si="17"/>
        <v>0.20828268346438303</v>
      </c>
      <c r="BV86">
        <f t="shared" si="18"/>
        <v>0</v>
      </c>
      <c r="BW86">
        <f t="shared" si="19"/>
        <v>0.22767586187722494</v>
      </c>
      <c r="BX86">
        <f t="shared" si="20"/>
        <v>0</v>
      </c>
      <c r="BY86">
        <f t="shared" si="21"/>
        <v>0.15174232130167534</v>
      </c>
      <c r="BZ86">
        <f t="shared" si="22"/>
        <v>0</v>
      </c>
      <c r="CA86">
        <f t="shared" si="23"/>
        <v>0.81912184700485646</v>
      </c>
      <c r="CB86">
        <f t="shared" si="23"/>
        <v>0.25931732531290952</v>
      </c>
      <c r="CC86">
        <f t="shared" si="23"/>
        <v>0.28939402439648376</v>
      </c>
      <c r="CD86">
        <f t="shared" si="23"/>
        <v>0.15187390215598992</v>
      </c>
      <c r="CE86" s="4">
        <f t="shared" si="24"/>
        <v>0.23349604513812497</v>
      </c>
      <c r="CF86" s="4" t="str">
        <f t="shared" si="25"/>
        <v/>
      </c>
      <c r="CG86" s="4">
        <f t="shared" si="26"/>
        <v>0.72854026449886666</v>
      </c>
      <c r="CH86" s="4" t="str">
        <f t="shared" si="27"/>
        <v/>
      </c>
      <c r="CI86">
        <f>INDEX(FX!$B$114:$AK$132,MATCH('Data (2)'!BQ86,FX!$A$114:$A$132,0),MATCH('Data (2)'!D86,Period,0))</f>
        <v>33.080288214101905</v>
      </c>
    </row>
    <row r="87" spans="1:87" hidden="1" outlineLevel="1" x14ac:dyDescent="0.15">
      <c r="A87" t="s">
        <v>351</v>
      </c>
      <c r="B87" s="1">
        <f t="shared" si="29"/>
        <v>43800</v>
      </c>
      <c r="C87" t="str">
        <f>C86</f>
        <v>Retail Assurance</v>
      </c>
      <c r="D87" s="1">
        <v>43497</v>
      </c>
      <c r="E87">
        <v>27.842223757911999</v>
      </c>
      <c r="F87">
        <v>6.6369684787010002</v>
      </c>
      <c r="G87">
        <v>7.1156841939180016</v>
      </c>
      <c r="H87">
        <v>4.7705696310079997</v>
      </c>
      <c r="I87">
        <v>27.096786781388136</v>
      </c>
      <c r="J87">
        <v>8.5782918602610714</v>
      </c>
      <c r="K87">
        <v>9.573237734474521</v>
      </c>
      <c r="L87">
        <v>5.0240324555204596</v>
      </c>
      <c r="M87">
        <v>36.388948488800004</v>
      </c>
      <c r="N87">
        <v>9.4415146036870432</v>
      </c>
      <c r="O87">
        <v>8.0795140016550011</v>
      </c>
      <c r="P87">
        <v>5.6519590293000421</v>
      </c>
      <c r="Q87" t="str">
        <v>Whole Life Package (with NGD&amp;ICP)</v>
      </c>
      <c r="R87" t="str">
        <v>Whole Life Package (with NGD&amp;ICP)_Tesco</v>
      </c>
      <c r="S87" t="str">
        <v>ADD</v>
      </c>
      <c r="T87" t="str">
        <v>HB</v>
      </c>
      <c r="U87" t="str">
        <v>New CI</v>
      </c>
      <c r="V87" t="str">
        <v>SUPER CARE (Regular)</v>
      </c>
      <c r="W87" t="str">
        <v>CI</v>
      </c>
      <c r="X87" t="str">
        <v>Cancer Fighter</v>
      </c>
      <c r="Y87">
        <v>0</v>
      </c>
      <c r="Z87">
        <v>0</v>
      </c>
      <c r="AA87">
        <v>22.68722</v>
      </c>
      <c r="AB87">
        <v>0</v>
      </c>
      <c r="AC87">
        <v>1.9435500000000001</v>
      </c>
      <c r="AD87">
        <v>1.1494656000000001</v>
      </c>
      <c r="AE87">
        <v>0</v>
      </c>
      <c r="AF87">
        <v>0.61999080000000006</v>
      </c>
      <c r="AG87">
        <v>0.81565765647199995</v>
      </c>
      <c r="AH87">
        <v>0.27419870143999991</v>
      </c>
      <c r="AI87">
        <v>0</v>
      </c>
      <c r="AJ87">
        <v>0</v>
      </c>
      <c r="AK87">
        <v>0.35214099999999859</v>
      </c>
      <c r="AL87">
        <v>2.1305242706790009</v>
      </c>
      <c r="AM87">
        <v>0</v>
      </c>
      <c r="AN87">
        <v>2.1015387087139996</v>
      </c>
      <c r="AO87">
        <v>0.60522944058800021</v>
      </c>
      <c r="AP87">
        <v>0</v>
      </c>
      <c r="AQ87">
        <v>0.16206036835599999</v>
      </c>
      <c r="AR87">
        <v>1.2160107202980002</v>
      </c>
      <c r="AS87">
        <v>0.42462037775799993</v>
      </c>
      <c r="AT87">
        <v>0</v>
      </c>
      <c r="AU87">
        <v>0</v>
      </c>
      <c r="AV87">
        <v>-3.0154076920003159E-3</v>
      </c>
      <c r="AW87" s="4" t="str">
        <v>Traditional Par</v>
      </c>
      <c r="AX87" s="4" t="str">
        <v>Traditional Par</v>
      </c>
      <c r="AY87" s="4" t="str">
        <v>Riders</v>
      </c>
      <c r="AZ87" s="4" t="str">
        <v>Riders</v>
      </c>
      <c r="BA87" s="4" t="str">
        <v>Riders</v>
      </c>
      <c r="BB87" s="4" t="str">
        <v>Riders</v>
      </c>
      <c r="BC87" s="4" t="str">
        <v>Riders</v>
      </c>
      <c r="BD87" s="4" t="str">
        <v>Riders</v>
      </c>
      <c r="BE87" s="4">
        <v>0</v>
      </c>
      <c r="BF87" s="4">
        <v>0</v>
      </c>
      <c r="BG87" s="4" t="str">
        <v>Protection Ratio (YTD) = 18%</v>
      </c>
      <c r="BH87" s="4" t="str">
        <v>Protection Ratio (YTD) = 13%</v>
      </c>
      <c r="BI87" s="4" t="str">
        <v>Protection Ratio (YTD) = 100%</v>
      </c>
      <c r="BJ87" s="4" t="str">
        <v>Protection Ratio (YTD) = 100%</v>
      </c>
      <c r="BK87" s="4" t="str">
        <v>Protection Ratio (YTD) = 100%</v>
      </c>
      <c r="BL87" s="4" t="str">
        <v>Protection Ratio (YTD) = 100%</v>
      </c>
      <c r="BM87" s="4" t="str">
        <v>Protection Ratio (YTD) = 100%</v>
      </c>
      <c r="BN87" s="4" t="str">
        <v>Protection Ratio (YTD) = 100%</v>
      </c>
      <c r="BO87" s="4">
        <v>0</v>
      </c>
      <c r="BP87" s="4">
        <v>0</v>
      </c>
      <c r="BQ87" t="str">
        <f>VLOOKUP(A87,Misc!$A$3:$B$11,2,FALSE)</f>
        <v>THB</v>
      </c>
      <c r="BR87">
        <f>INDEX(FX!$B$30:$AK$48,MATCH('Data (2)'!BQ87,FX!$A$30:$A$48,0),MATCH('Data (2)'!D87,Period,0))</f>
        <v>31.302599296106571</v>
      </c>
      <c r="BS87">
        <f t="shared" si="15"/>
        <v>0.88945405122874333</v>
      </c>
      <c r="BT87">
        <f t="shared" si="16"/>
        <v>0</v>
      </c>
      <c r="BU87">
        <f t="shared" si="17"/>
        <v>0.21202611373958677</v>
      </c>
      <c r="BV87">
        <f t="shared" si="18"/>
        <v>0</v>
      </c>
      <c r="BW87">
        <f t="shared" si="19"/>
        <v>0.22731927552109235</v>
      </c>
      <c r="BX87">
        <f t="shared" si="20"/>
        <v>0</v>
      </c>
      <c r="BY87">
        <f t="shared" si="21"/>
        <v>0.15240170906833814</v>
      </c>
      <c r="BZ87">
        <f t="shared" si="22"/>
        <v>0</v>
      </c>
      <c r="CA87">
        <f t="shared" si="23"/>
        <v>0.81912184700485646</v>
      </c>
      <c r="CB87">
        <f t="shared" si="23"/>
        <v>0.25931732531290952</v>
      </c>
      <c r="CC87">
        <f t="shared" si="23"/>
        <v>0.28939402439648376</v>
      </c>
      <c r="CD87">
        <f t="shared" si="23"/>
        <v>0.15187390215598992</v>
      </c>
      <c r="CE87" s="4">
        <f t="shared" si="24"/>
        <v>0.23837781552254625</v>
      </c>
      <c r="CF87" s="4" t="str">
        <f t="shared" si="25"/>
        <v/>
      </c>
      <c r="CG87" s="4">
        <f t="shared" si="26"/>
        <v>0.71878744735905453</v>
      </c>
      <c r="CH87" s="4" t="str">
        <f t="shared" si="27"/>
        <v/>
      </c>
      <c r="CI87">
        <f>INDEX(FX!$B$114:$AK$132,MATCH('Data (2)'!BQ87,FX!$A$114:$A$132,0),MATCH('Data (2)'!D87,Period,0))</f>
        <v>33.080288214101905</v>
      </c>
    </row>
    <row r="88" spans="1:87" hidden="1" outlineLevel="1" x14ac:dyDescent="0.15">
      <c r="A88" t="s">
        <v>351</v>
      </c>
      <c r="B88" s="1">
        <f t="shared" si="29"/>
        <v>43800</v>
      </c>
      <c r="C88" t="str">
        <f t="shared" si="29"/>
        <v>Retail Assurance</v>
      </c>
      <c r="D88" s="1">
        <v>43525</v>
      </c>
      <c r="E88">
        <v>37.58138447732</v>
      </c>
      <c r="F88">
        <v>6.096916874001999</v>
      </c>
      <c r="G88">
        <v>5.9204997133599999</v>
      </c>
      <c r="H88">
        <v>2.5583950083889992</v>
      </c>
      <c r="I88">
        <v>29.282011521822653</v>
      </c>
      <c r="J88">
        <v>9.270089590927288</v>
      </c>
      <c r="K88">
        <v>10.345273035641821</v>
      </c>
      <c r="L88">
        <v>5.4291963632237215</v>
      </c>
      <c r="M88">
        <v>47.969112581600001</v>
      </c>
      <c r="N88">
        <v>12.315361759652397</v>
      </c>
      <c r="O88">
        <v>10.732334159626001</v>
      </c>
      <c r="P88">
        <v>7.3561065256683982</v>
      </c>
      <c r="Q88" t="str">
        <v>Whole Life Package (with NGD&amp;ICP)</v>
      </c>
      <c r="R88" t="str">
        <v>Whole Life Package (with NGD&amp;ICP)_Tesco</v>
      </c>
      <c r="S88" t="str">
        <v>ADD</v>
      </c>
      <c r="T88" t="str">
        <v>HB</v>
      </c>
      <c r="U88" t="str">
        <v>New CI</v>
      </c>
      <c r="V88" t="str">
        <v>SUPER CARE (Regular)</v>
      </c>
      <c r="W88" t="str">
        <v>CI</v>
      </c>
      <c r="X88" t="str">
        <v>Cancer Fighter</v>
      </c>
      <c r="Y88">
        <v>0</v>
      </c>
      <c r="Z88">
        <v>0</v>
      </c>
      <c r="AA88">
        <v>13.038047000000001</v>
      </c>
      <c r="AB88">
        <v>21.784735999999999</v>
      </c>
      <c r="AC88">
        <v>1.029458</v>
      </c>
      <c r="AD88">
        <v>0.45243200000000006</v>
      </c>
      <c r="AE88">
        <v>0</v>
      </c>
      <c r="AF88">
        <v>0.44397320000000001</v>
      </c>
      <c r="AG88">
        <v>0.30360974611999991</v>
      </c>
      <c r="AH88">
        <v>8.4143051200000027E-2</v>
      </c>
      <c r="AI88">
        <v>0</v>
      </c>
      <c r="AJ88">
        <v>0</v>
      </c>
      <c r="AK88">
        <v>0.44498548000000276</v>
      </c>
      <c r="AL88">
        <v>1.449972876723</v>
      </c>
      <c r="AM88">
        <v>2.5818858234379998</v>
      </c>
      <c r="AN88">
        <v>1.1238930092169994</v>
      </c>
      <c r="AO88">
        <v>0.23564419645300005</v>
      </c>
      <c r="AP88">
        <v>0</v>
      </c>
      <c r="AQ88">
        <v>0.11871343004100002</v>
      </c>
      <c r="AR88">
        <v>0.46588310473399974</v>
      </c>
      <c r="AS88">
        <v>0.13182992685200001</v>
      </c>
      <c r="AT88">
        <v>0</v>
      </c>
      <c r="AU88">
        <v>0</v>
      </c>
      <c r="AV88">
        <v>-1.0905493455999782E-2</v>
      </c>
      <c r="AW88" s="4" t="str">
        <v>Traditional Par</v>
      </c>
      <c r="AX88" s="4" t="str">
        <v>Traditional Par</v>
      </c>
      <c r="AY88" s="4" t="str">
        <v>Riders</v>
      </c>
      <c r="AZ88" s="4" t="str">
        <v>Riders</v>
      </c>
      <c r="BA88" s="4" t="str">
        <v>Riders</v>
      </c>
      <c r="BB88" s="4" t="str">
        <v>Riders</v>
      </c>
      <c r="BC88" s="4" t="str">
        <v>Riders</v>
      </c>
      <c r="BD88" s="4" t="str">
        <v>Riders</v>
      </c>
      <c r="BE88" s="4">
        <v>0</v>
      </c>
      <c r="BF88" s="4">
        <v>0</v>
      </c>
      <c r="BG88" s="4" t="str">
        <v>Protection Ratio (YTD) = 18%</v>
      </c>
      <c r="BH88" s="4" t="str">
        <v>Protection Ratio (YTD) = 13%</v>
      </c>
      <c r="BI88" s="4" t="str">
        <v>Protection Ratio (YTD) = 100%</v>
      </c>
      <c r="BJ88" s="4" t="str">
        <v>Protection Ratio (YTD) = 100%</v>
      </c>
      <c r="BK88" s="4" t="str">
        <v>Protection Ratio (YTD) = 100%</v>
      </c>
      <c r="BL88" s="4" t="str">
        <v>Protection Ratio (YTD) = 100%</v>
      </c>
      <c r="BM88" s="4" t="str">
        <v>Protection Ratio (YTD) = 100%</v>
      </c>
      <c r="BN88" s="4" t="str">
        <v>Protection Ratio (YTD) = 100%</v>
      </c>
      <c r="BO88" s="4">
        <v>0</v>
      </c>
      <c r="BP88" s="4">
        <v>0</v>
      </c>
      <c r="BQ88" t="str">
        <f>VLOOKUP(A88,Misc!$A$3:$B$11,2,FALSE)</f>
        <v>THB</v>
      </c>
      <c r="BR88">
        <f>INDEX(FX!$B$30:$AK$48,MATCH('Data (2)'!BQ88,FX!$A$30:$A$48,0),MATCH('Data (2)'!D88,Period,0))</f>
        <v>31.735228689878316</v>
      </c>
      <c r="BS88">
        <f t="shared" si="15"/>
        <v>1.1842165955245272</v>
      </c>
      <c r="BT88">
        <f t="shared" si="16"/>
        <v>0</v>
      </c>
      <c r="BU88">
        <f t="shared" si="17"/>
        <v>0.19211825865765889</v>
      </c>
      <c r="BV88">
        <f t="shared" si="18"/>
        <v>0</v>
      </c>
      <c r="BW88">
        <f t="shared" si="19"/>
        <v>0.18655922637949332</v>
      </c>
      <c r="BX88">
        <f t="shared" si="20"/>
        <v>0</v>
      </c>
      <c r="BY88">
        <f t="shared" si="21"/>
        <v>8.0616876386492772E-2</v>
      </c>
      <c r="BZ88">
        <f t="shared" si="22"/>
        <v>0</v>
      </c>
      <c r="CA88">
        <f t="shared" si="23"/>
        <v>0.88518006047298969</v>
      </c>
      <c r="CB88">
        <f t="shared" si="23"/>
        <v>0.28023001283814425</v>
      </c>
      <c r="CC88">
        <f t="shared" si="23"/>
        <v>0.31273225217039374</v>
      </c>
      <c r="CD88">
        <f t="shared" si="23"/>
        <v>0.16412179749115038</v>
      </c>
      <c r="CE88" s="4">
        <f t="shared" si="24"/>
        <v>0.16223236474115074</v>
      </c>
      <c r="CF88" s="4" t="str">
        <f t="shared" si="25"/>
        <v/>
      </c>
      <c r="CG88" s="4">
        <f t="shared" si="26"/>
        <v>0.41962110707106881</v>
      </c>
      <c r="CH88" s="4" t="str">
        <f t="shared" si="27"/>
        <v/>
      </c>
      <c r="CI88">
        <f>INDEX(FX!$B$114:$AK$132,MATCH('Data (2)'!BQ88,FX!$A$114:$A$132,0),MATCH('Data (2)'!D88,Period,0))</f>
        <v>33.080288214101905</v>
      </c>
    </row>
    <row r="89" spans="1:87" hidden="1" outlineLevel="1" x14ac:dyDescent="0.15">
      <c r="A89" t="s">
        <v>351</v>
      </c>
      <c r="B89" s="1">
        <f t="shared" si="29"/>
        <v>43800</v>
      </c>
      <c r="C89" t="str">
        <f t="shared" si="29"/>
        <v>Retail Assurance</v>
      </c>
      <c r="D89" s="1">
        <v>43556</v>
      </c>
      <c r="E89">
        <v>24.238927641200004</v>
      </c>
      <c r="F89">
        <v>7.5956776639969998</v>
      </c>
      <c r="G89">
        <v>3.6747574642110004</v>
      </c>
      <c r="H89">
        <v>1.8247689091592345</v>
      </c>
      <c r="I89">
        <v>29.282011521822653</v>
      </c>
      <c r="J89">
        <v>9.270089590927288</v>
      </c>
      <c r="K89">
        <v>10.345273035641821</v>
      </c>
      <c r="L89">
        <v>5.4291963632237215</v>
      </c>
      <c r="M89">
        <v>35.359909391599999</v>
      </c>
      <c r="N89">
        <v>9.9905622058104537</v>
      </c>
      <c r="O89">
        <v>8.0753257441210025</v>
      </c>
      <c r="P89">
        <v>5.8783346484324532</v>
      </c>
      <c r="Q89" t="str">
        <v>Whole Life Package (with NGD&amp;ICP)</v>
      </c>
      <c r="R89" t="str">
        <v>Whole Life Package (with NGD&amp;ICP)_Tesco</v>
      </c>
      <c r="S89" t="str">
        <v>ADD</v>
      </c>
      <c r="T89" t="str">
        <v>HB</v>
      </c>
      <c r="U89" t="str">
        <v>New CI</v>
      </c>
      <c r="V89" t="str">
        <v>SUPER CARE (Regular)</v>
      </c>
      <c r="W89" t="str">
        <v>CI</v>
      </c>
      <c r="X89" t="str">
        <v>Cancer Fighter</v>
      </c>
      <c r="Y89">
        <v>0</v>
      </c>
      <c r="Z89">
        <v>0</v>
      </c>
      <c r="AA89">
        <v>8.9543719999999993</v>
      </c>
      <c r="AB89">
        <v>13.938221</v>
      </c>
      <c r="AC89">
        <v>0.63905999999999996</v>
      </c>
      <c r="AD89">
        <v>0.12449279999999999</v>
      </c>
      <c r="AE89">
        <v>8.0518657199999982E-2</v>
      </c>
      <c r="AF89">
        <v>0.1774684</v>
      </c>
      <c r="AG89">
        <v>-1.3383696E-2</v>
      </c>
      <c r="AH89">
        <v>3.8307479999999998E-2</v>
      </c>
      <c r="AI89">
        <v>0</v>
      </c>
      <c r="AJ89">
        <v>0</v>
      </c>
      <c r="AK89">
        <v>0.29987100000000405</v>
      </c>
      <c r="AL89">
        <v>1.0583577460379996</v>
      </c>
      <c r="AM89">
        <v>5.6142165736730005</v>
      </c>
      <c r="AN89">
        <v>0.71129124410400013</v>
      </c>
      <c r="AO89">
        <v>6.2962420012000003E-2</v>
      </c>
      <c r="AP89">
        <v>8.6459518046000022E-2</v>
      </c>
      <c r="AQ89">
        <v>4.606364516300001E-2</v>
      </c>
      <c r="AR89">
        <v>-1.9613541151999998E-2</v>
      </c>
      <c r="AS89">
        <v>5.6574837173999998E-2</v>
      </c>
      <c r="AT89">
        <v>0</v>
      </c>
      <c r="AU89">
        <v>0</v>
      </c>
      <c r="AV89">
        <v>-2.0634779061000225E-2</v>
      </c>
      <c r="AW89" s="4" t="str">
        <v>Traditional Par</v>
      </c>
      <c r="AX89" s="4" t="str">
        <v>Traditional Par</v>
      </c>
      <c r="AY89" s="4" t="str">
        <v>Riders</v>
      </c>
      <c r="AZ89" s="4" t="str">
        <v>Riders</v>
      </c>
      <c r="BA89" s="4" t="str">
        <v>Riders</v>
      </c>
      <c r="BB89" s="4" t="str">
        <v>Riders</v>
      </c>
      <c r="BC89" s="4" t="str">
        <v>Riders</v>
      </c>
      <c r="BD89" s="4" t="str">
        <v>Riders</v>
      </c>
      <c r="BE89" s="4">
        <v>0</v>
      </c>
      <c r="BF89" s="4">
        <v>0</v>
      </c>
      <c r="BG89" s="4" t="str">
        <v>Protection Ratio (YTD) = 18%</v>
      </c>
      <c r="BH89" s="4" t="str">
        <v>Protection Ratio (YTD) = 13%</v>
      </c>
      <c r="BI89" s="4" t="str">
        <v>Protection Ratio (YTD) = 100%</v>
      </c>
      <c r="BJ89" s="4" t="str">
        <v>Protection Ratio (YTD) = 100%</v>
      </c>
      <c r="BK89" s="4" t="str">
        <v>Protection Ratio (YTD) = 100%</v>
      </c>
      <c r="BL89" s="4" t="str">
        <v>Protection Ratio (YTD) = 100%</v>
      </c>
      <c r="BM89" s="4" t="str">
        <v>Protection Ratio (YTD) = 100%</v>
      </c>
      <c r="BN89" s="4" t="str">
        <v>Protection Ratio (YTD) = 100%</v>
      </c>
      <c r="BO89" s="4">
        <v>0</v>
      </c>
      <c r="BP89" s="4">
        <v>0</v>
      </c>
      <c r="BQ89" t="str">
        <f>VLOOKUP(A89,Misc!$A$3:$B$11,2,FALSE)</f>
        <v>THB</v>
      </c>
      <c r="BR89">
        <f>INDEX(FX!$B$30:$AK$48,MATCH('Data (2)'!BQ89,FX!$A$30:$A$48,0),MATCH('Data (2)'!D89,Period,0))</f>
        <v>31.855804951838579</v>
      </c>
      <c r="BS89">
        <f t="shared" si="15"/>
        <v>0.76089515483428516</v>
      </c>
      <c r="BT89">
        <f t="shared" si="16"/>
        <v>0</v>
      </c>
      <c r="BU89">
        <f t="shared" si="17"/>
        <v>0.2384393574571598</v>
      </c>
      <c r="BV89">
        <f t="shared" si="18"/>
        <v>0</v>
      </c>
      <c r="BW89">
        <f t="shared" si="19"/>
        <v>0.11535597577165946</v>
      </c>
      <c r="BX89">
        <f t="shared" si="20"/>
        <v>0</v>
      </c>
      <c r="BY89">
        <f t="shared" si="21"/>
        <v>5.7282147223026512E-2</v>
      </c>
      <c r="BZ89">
        <f t="shared" si="22"/>
        <v>0</v>
      </c>
      <c r="CA89">
        <f t="shared" si="23"/>
        <v>0.88518006047298969</v>
      </c>
      <c r="CB89">
        <f t="shared" si="23"/>
        <v>0.28023001283814425</v>
      </c>
      <c r="CC89">
        <f t="shared" si="23"/>
        <v>0.31273225217039374</v>
      </c>
      <c r="CD89">
        <f t="shared" si="23"/>
        <v>0.16412179749115038</v>
      </c>
      <c r="CE89" s="4">
        <f t="shared" si="24"/>
        <v>0.31336690205247708</v>
      </c>
      <c r="CF89" s="4" t="str">
        <f t="shared" si="25"/>
        <v/>
      </c>
      <c r="CG89" s="4">
        <f t="shared" si="26"/>
        <v>0.24023780232388164</v>
      </c>
      <c r="CH89" s="4" t="str">
        <f t="shared" si="27"/>
        <v/>
      </c>
      <c r="CI89">
        <f>INDEX(FX!$B$114:$AK$132,MATCH('Data (2)'!BQ89,FX!$A$114:$A$132,0),MATCH('Data (2)'!D89,Period,0))</f>
        <v>33.080288214101905</v>
      </c>
    </row>
    <row r="90" spans="1:87" hidden="1" outlineLevel="1" x14ac:dyDescent="0.15">
      <c r="A90" t="s">
        <v>351</v>
      </c>
      <c r="B90" s="1">
        <f t="shared" si="29"/>
        <v>43800</v>
      </c>
      <c r="C90" t="str">
        <f t="shared" si="29"/>
        <v>Retail Assurance</v>
      </c>
      <c r="D90" s="1">
        <v>43586</v>
      </c>
      <c r="E90">
        <v>22.546387586400002</v>
      </c>
      <c r="F90">
        <v>4.7281733176829999</v>
      </c>
      <c r="G90">
        <v>3.8789239348710005</v>
      </c>
      <c r="H90">
        <v>1.8136634238549991</v>
      </c>
      <c r="I90">
        <v>30.593146366083385</v>
      </c>
      <c r="J90">
        <v>9.6851682293270223</v>
      </c>
      <c r="K90">
        <v>10.808494216342206</v>
      </c>
      <c r="L90">
        <v>5.6722947078456825</v>
      </c>
      <c r="M90">
        <v>38.9697678052</v>
      </c>
      <c r="N90">
        <v>11.567757910304</v>
      </c>
      <c r="O90">
        <v>9.4460841308049996</v>
      </c>
      <c r="P90">
        <v>7.2634294495419987</v>
      </c>
      <c r="Q90" t="str">
        <v>Whole Life Package (with NGD&amp;ICP)</v>
      </c>
      <c r="R90" t="str">
        <v>Whole Life Package (with NGD&amp;ICP)_Tesco</v>
      </c>
      <c r="S90" t="str">
        <v>ADD</v>
      </c>
      <c r="T90" t="str">
        <v>HB</v>
      </c>
      <c r="U90" t="str">
        <v>New CI</v>
      </c>
      <c r="V90" t="str">
        <v>SUPER CARE (Regular)</v>
      </c>
      <c r="W90" t="str">
        <v>CI</v>
      </c>
      <c r="X90" t="str">
        <v>Cancer Fighter</v>
      </c>
      <c r="Y90">
        <v>0</v>
      </c>
      <c r="Z90">
        <v>0</v>
      </c>
      <c r="AA90">
        <v>10.531383999999999</v>
      </c>
      <c r="AB90">
        <v>10.186726</v>
      </c>
      <c r="AC90">
        <v>0.802678</v>
      </c>
      <c r="AD90">
        <v>0.26777599999999996</v>
      </c>
      <c r="AE90">
        <v>0.21643741959999999</v>
      </c>
      <c r="AF90">
        <v>0.265708</v>
      </c>
      <c r="AG90">
        <v>-7.4147507999999997E-3</v>
      </c>
      <c r="AH90">
        <v>5.7363637600000003E-2</v>
      </c>
      <c r="AI90">
        <v>0</v>
      </c>
      <c r="AJ90">
        <v>0</v>
      </c>
      <c r="AK90">
        <v>0.22572928000000225</v>
      </c>
      <c r="AL90">
        <v>1.1218787196720006</v>
      </c>
      <c r="AM90">
        <v>2.1783753978039999</v>
      </c>
      <c r="AN90">
        <v>0.88897601286999905</v>
      </c>
      <c r="AO90">
        <v>0.139325306698</v>
      </c>
      <c r="AP90">
        <v>0.22103591176000009</v>
      </c>
      <c r="AQ90">
        <v>7.9687560692999995E-2</v>
      </c>
      <c r="AR90">
        <v>-9.8230470020000023E-3</v>
      </c>
      <c r="AS90">
        <v>9.2189074207999946E-2</v>
      </c>
      <c r="AT90">
        <v>0</v>
      </c>
      <c r="AU90">
        <v>0</v>
      </c>
      <c r="AV90">
        <v>1.6528380980000021E-2</v>
      </c>
      <c r="AW90" s="4" t="str">
        <v>Traditional Par</v>
      </c>
      <c r="AX90" s="4" t="str">
        <v>Traditional Par</v>
      </c>
      <c r="AY90" s="4" t="str">
        <v>Riders</v>
      </c>
      <c r="AZ90" s="4" t="str">
        <v>Riders</v>
      </c>
      <c r="BA90" s="4" t="str">
        <v>Riders</v>
      </c>
      <c r="BB90" s="4" t="str">
        <v>Riders</v>
      </c>
      <c r="BC90" s="4" t="str">
        <v>Riders</v>
      </c>
      <c r="BD90" s="4" t="str">
        <v>Riders</v>
      </c>
      <c r="BE90" s="4">
        <v>0</v>
      </c>
      <c r="BF90" s="4">
        <v>0</v>
      </c>
      <c r="BG90" s="4" t="str">
        <v>Protection Ratio (YTD) = 18%</v>
      </c>
      <c r="BH90" s="4" t="str">
        <v>Protection Ratio (YTD) = 13%</v>
      </c>
      <c r="BI90" s="4" t="str">
        <v>Protection Ratio (YTD) = 100%</v>
      </c>
      <c r="BJ90" s="4" t="str">
        <v>Protection Ratio (YTD) = 100%</v>
      </c>
      <c r="BK90" s="4" t="str">
        <v>Protection Ratio (YTD) = 100%</v>
      </c>
      <c r="BL90" s="4" t="str">
        <v>Protection Ratio (YTD) = 100%</v>
      </c>
      <c r="BM90" s="4" t="str">
        <v>Protection Ratio (YTD) = 100%</v>
      </c>
      <c r="BN90" s="4" t="str">
        <v>Protection Ratio (YTD) = 100%</v>
      </c>
      <c r="BO90" s="4">
        <v>0</v>
      </c>
      <c r="BP90" s="4">
        <v>0</v>
      </c>
      <c r="BQ90" t="str">
        <f>VLOOKUP(A90,Misc!$A$3:$B$11,2,FALSE)</f>
        <v>THB</v>
      </c>
      <c r="BR90">
        <f>INDEX(FX!$B$30:$AK$48,MATCH('Data (2)'!BQ90,FX!$A$30:$A$48,0),MATCH('Data (2)'!D90,Period,0))</f>
        <v>31.803008197154362</v>
      </c>
      <c r="BS90">
        <f t="shared" si="15"/>
        <v>0.70893883517652223</v>
      </c>
      <c r="BT90">
        <f t="shared" si="16"/>
        <v>0</v>
      </c>
      <c r="BU90">
        <f t="shared" si="17"/>
        <v>0.14867063167018466</v>
      </c>
      <c r="BV90">
        <f t="shared" si="18"/>
        <v>0</v>
      </c>
      <c r="BW90">
        <f t="shared" si="19"/>
        <v>0.12196720231069447</v>
      </c>
      <c r="BX90">
        <f t="shared" si="20"/>
        <v>0</v>
      </c>
      <c r="BY90">
        <f t="shared" si="21"/>
        <v>5.7028046297119786E-2</v>
      </c>
      <c r="BZ90">
        <f t="shared" si="22"/>
        <v>0</v>
      </c>
      <c r="CA90">
        <f t="shared" si="23"/>
        <v>0.92481498855387034</v>
      </c>
      <c r="CB90">
        <f t="shared" si="23"/>
        <v>0.29277762535328516</v>
      </c>
      <c r="CC90">
        <f t="shared" si="23"/>
        <v>0.3267351888347399</v>
      </c>
      <c r="CD90">
        <f t="shared" si="23"/>
        <v>0.17147053469224677</v>
      </c>
      <c r="CE90" s="4">
        <f t="shared" si="24"/>
        <v>0.20970868612828414</v>
      </c>
      <c r="CF90" s="4" t="str">
        <f t="shared" si="25"/>
        <v/>
      </c>
      <c r="CG90" s="4">
        <f t="shared" si="26"/>
        <v>0.3835864935559869</v>
      </c>
      <c r="CH90" s="4" t="str">
        <f t="shared" si="27"/>
        <v/>
      </c>
      <c r="CI90">
        <f>INDEX(FX!$B$114:$AK$132,MATCH('Data (2)'!BQ90,FX!$A$114:$A$132,0),MATCH('Data (2)'!D90,Period,0))</f>
        <v>33.080288214101905</v>
      </c>
    </row>
    <row r="91" spans="1:87" hidden="1" outlineLevel="1" x14ac:dyDescent="0.15">
      <c r="A91" t="s">
        <v>351</v>
      </c>
      <c r="B91" s="1">
        <f t="shared" si="29"/>
        <v>43800</v>
      </c>
      <c r="C91" t="str">
        <f t="shared" si="29"/>
        <v>Retail Assurance</v>
      </c>
      <c r="D91" s="1">
        <v>43617</v>
      </c>
      <c r="E91">
        <v>24.193300598399997</v>
      </c>
      <c r="F91">
        <v>5.2707236309159997</v>
      </c>
      <c r="G91">
        <v>4.1831882639189999</v>
      </c>
      <c r="H91">
        <v>2.0075253111619999</v>
      </c>
      <c r="I91">
        <v>34.963595846952437</v>
      </c>
      <c r="J91">
        <v>11.068763690659452</v>
      </c>
      <c r="K91">
        <v>12.352564818676804</v>
      </c>
      <c r="L91">
        <v>6.482622523252207</v>
      </c>
      <c r="M91">
        <v>35.095680533964</v>
      </c>
      <c r="N91">
        <v>9.6518621703320004</v>
      </c>
      <c r="O91">
        <v>8.2714064975459998</v>
      </c>
      <c r="P91">
        <v>5.7638779310730008</v>
      </c>
      <c r="Q91" t="str">
        <v>Whole Life Package (with NGD&amp;ICP)</v>
      </c>
      <c r="R91" t="str">
        <v>Whole Life Package (with NGD&amp;ICP)_Tesco</v>
      </c>
      <c r="S91" t="str">
        <v>ADD</v>
      </c>
      <c r="T91" t="str">
        <v>HB</v>
      </c>
      <c r="U91" t="str">
        <v>New CI</v>
      </c>
      <c r="V91" t="str">
        <v>SUPER CARE (Regular)</v>
      </c>
      <c r="W91" t="str">
        <v>CI</v>
      </c>
      <c r="X91" t="str">
        <v>Cancer Fighter</v>
      </c>
      <c r="Y91">
        <v>0</v>
      </c>
      <c r="Z91">
        <v>0</v>
      </c>
      <c r="AA91">
        <v>10.614148999999999</v>
      </c>
      <c r="AB91">
        <v>11.118523</v>
      </c>
      <c r="AC91">
        <v>0.85409199999999996</v>
      </c>
      <c r="AD91">
        <v>0.31131520000000001</v>
      </c>
      <c r="AE91">
        <v>0.25949195839999983</v>
      </c>
      <c r="AF91">
        <v>0.24800800000000001</v>
      </c>
      <c r="AG91">
        <v>-4.0564800000000003E-3</v>
      </c>
      <c r="AH91">
        <v>5.4599880000000017E-2</v>
      </c>
      <c r="AI91">
        <v>0</v>
      </c>
      <c r="AJ91">
        <v>0</v>
      </c>
      <c r="AK91">
        <v>0.73717803999999765</v>
      </c>
      <c r="AL91">
        <v>1.122019297317</v>
      </c>
      <c r="AM91">
        <v>2.4642589791459995</v>
      </c>
      <c r="AN91">
        <v>0.94981509534500042</v>
      </c>
      <c r="AO91">
        <v>0.16255584541499993</v>
      </c>
      <c r="AP91">
        <v>0.29214104703399996</v>
      </c>
      <c r="AQ91">
        <v>6.1097737812000001E-2</v>
      </c>
      <c r="AR91">
        <v>-5.4750387550000007E-3</v>
      </c>
      <c r="AS91">
        <v>9.1459456930999994E-2</v>
      </c>
      <c r="AT91">
        <v>0</v>
      </c>
      <c r="AU91">
        <v>0</v>
      </c>
      <c r="AV91">
        <v>0.13285121067099975</v>
      </c>
      <c r="AW91" s="4" t="str">
        <v>Traditional Par</v>
      </c>
      <c r="AX91" s="4" t="str">
        <v>Traditional Par</v>
      </c>
      <c r="AY91" s="4" t="str">
        <v>Riders</v>
      </c>
      <c r="AZ91" s="4" t="str">
        <v>Riders</v>
      </c>
      <c r="BA91" s="4" t="str">
        <v>Riders</v>
      </c>
      <c r="BB91" s="4" t="str">
        <v>Riders</v>
      </c>
      <c r="BC91" s="4" t="str">
        <v>Riders</v>
      </c>
      <c r="BD91" s="4" t="str">
        <v>Riders</v>
      </c>
      <c r="BE91" s="4">
        <v>0</v>
      </c>
      <c r="BF91" s="4">
        <v>0</v>
      </c>
      <c r="BG91" s="4" t="str">
        <v>Protection Ratio (YTD) = 18%</v>
      </c>
      <c r="BH91" s="4" t="str">
        <v>Protection Ratio (YTD) = 13%</v>
      </c>
      <c r="BI91" s="4" t="str">
        <v>Protection Ratio (YTD) = 100%</v>
      </c>
      <c r="BJ91" s="4" t="str">
        <v>Protection Ratio (YTD) = 100%</v>
      </c>
      <c r="BK91" s="4" t="str">
        <v>Protection Ratio (YTD) = 100%</v>
      </c>
      <c r="BL91" s="4" t="str">
        <v>Protection Ratio (YTD) = 100%</v>
      </c>
      <c r="BM91" s="4" t="str">
        <v>Protection Ratio (YTD) = 100%</v>
      </c>
      <c r="BN91" s="4" t="str">
        <v>Protection Ratio (YTD) = 100%</v>
      </c>
      <c r="BO91" s="4">
        <v>0</v>
      </c>
      <c r="BP91" s="4">
        <v>0</v>
      </c>
      <c r="BQ91" t="str">
        <f>VLOOKUP(A91,Misc!$A$3:$B$11,2,FALSE)</f>
        <v>THB</v>
      </c>
      <c r="BR91">
        <f>INDEX(FX!$B$30:$AK$48,MATCH('Data (2)'!BQ91,FX!$A$30:$A$48,0),MATCH('Data (2)'!D91,Period,0))</f>
        <v>31.1142791364868</v>
      </c>
      <c r="BS91">
        <f t="shared" si="15"/>
        <v>0.77756262622293004</v>
      </c>
      <c r="BT91">
        <f t="shared" si="16"/>
        <v>0</v>
      </c>
      <c r="BU91">
        <f t="shared" si="17"/>
        <v>0.16939886692522396</v>
      </c>
      <c r="BV91">
        <f t="shared" si="18"/>
        <v>0</v>
      </c>
      <c r="BW91">
        <f t="shared" si="19"/>
        <v>0.134445932221952</v>
      </c>
      <c r="BX91">
        <f t="shared" si="20"/>
        <v>0</v>
      </c>
      <c r="BY91">
        <f t="shared" si="21"/>
        <v>6.4521029150498108E-2</v>
      </c>
      <c r="BZ91">
        <f t="shared" si="22"/>
        <v>0</v>
      </c>
      <c r="CA91">
        <f t="shared" si="23"/>
        <v>1.0569314154901375</v>
      </c>
      <c r="CB91">
        <f t="shared" si="23"/>
        <v>0.3346030004037544</v>
      </c>
      <c r="CC91">
        <f t="shared" si="23"/>
        <v>0.37341164438255975</v>
      </c>
      <c r="CD91">
        <f t="shared" si="23"/>
        <v>0.19596632536256769</v>
      </c>
      <c r="CE91" s="4">
        <f t="shared" si="24"/>
        <v>0.21785880803979984</v>
      </c>
      <c r="CF91" s="4" t="str">
        <f t="shared" si="25"/>
        <v/>
      </c>
      <c r="CG91" s="4">
        <f t="shared" si="26"/>
        <v>0.38088229467897783</v>
      </c>
      <c r="CH91" s="4" t="str">
        <f t="shared" si="27"/>
        <v/>
      </c>
      <c r="CI91">
        <f>INDEX(FX!$B$114:$AK$132,MATCH('Data (2)'!BQ91,FX!$A$114:$A$132,0),MATCH('Data (2)'!D91,Period,0))</f>
        <v>33.080288214101905</v>
      </c>
    </row>
    <row r="92" spans="1:87" hidden="1" outlineLevel="1" x14ac:dyDescent="0.15">
      <c r="A92" t="s">
        <v>351</v>
      </c>
      <c r="B92" s="1">
        <f t="shared" si="29"/>
        <v>43800</v>
      </c>
      <c r="C92" t="str">
        <f t="shared" si="29"/>
        <v>Retail Assurance</v>
      </c>
      <c r="D92" s="1">
        <v>43647</v>
      </c>
      <c r="E92">
        <v>28.223544740559998</v>
      </c>
      <c r="F92">
        <v>5.2990827372049987</v>
      </c>
      <c r="G92">
        <v>5.1552926891880002</v>
      </c>
      <c r="H92">
        <v>2.3060012422280001</v>
      </c>
      <c r="I92">
        <v>40.208135223995306</v>
      </c>
      <c r="J92">
        <v>12.729078244258371</v>
      </c>
      <c r="K92">
        <v>14.205449541478327</v>
      </c>
      <c r="L92">
        <v>7.4550159017400395</v>
      </c>
      <c r="M92">
        <v>34.567917968999986</v>
      </c>
      <c r="N92">
        <v>10.402031080828992</v>
      </c>
      <c r="O92">
        <v>7.6054894861759994</v>
      </c>
      <c r="P92">
        <v>5.5635146070939978</v>
      </c>
      <c r="Q92" t="str">
        <v>Whole Life Package (with NGD&amp;ICP)</v>
      </c>
      <c r="R92" t="str">
        <v>Whole Life Package (with NGD&amp;ICP)_Tesco</v>
      </c>
      <c r="S92" t="str">
        <v>ADD</v>
      </c>
      <c r="T92" t="str">
        <v>HB</v>
      </c>
      <c r="U92" t="str">
        <v>New CI</v>
      </c>
      <c r="V92" t="str">
        <v>SUPER CARE (Regular)</v>
      </c>
      <c r="W92" t="str">
        <v>CI</v>
      </c>
      <c r="X92" t="str">
        <v>Cancer Fighter</v>
      </c>
      <c r="Y92">
        <v>0</v>
      </c>
      <c r="Z92">
        <v>0</v>
      </c>
      <c r="AA92">
        <v>12.574678</v>
      </c>
      <c r="AB92">
        <v>13.148617</v>
      </c>
      <c r="AC92">
        <v>0.99549799999999999</v>
      </c>
      <c r="AD92">
        <v>0.43099520000000002</v>
      </c>
      <c r="AE92">
        <v>0.24753369655999988</v>
      </c>
      <c r="AF92">
        <v>0.49637240000000005</v>
      </c>
      <c r="AG92">
        <v>0</v>
      </c>
      <c r="AH92">
        <v>7.1672443999999974E-2</v>
      </c>
      <c r="AI92">
        <v>0</v>
      </c>
      <c r="AJ92">
        <v>0</v>
      </c>
      <c r="AK92">
        <v>0.25817799999999769</v>
      </c>
      <c r="AL92">
        <v>0.92551268777899987</v>
      </c>
      <c r="AM92">
        <v>2.5362953836769986</v>
      </c>
      <c r="AN92">
        <v>1.1045155558160005</v>
      </c>
      <c r="AO92">
        <v>0.21721673015099999</v>
      </c>
      <c r="AP92">
        <v>0.2797609940239999</v>
      </c>
      <c r="AQ92">
        <v>0.13719665835799999</v>
      </c>
      <c r="AR92">
        <v>0</v>
      </c>
      <c r="AS92">
        <v>0.11943368711399999</v>
      </c>
      <c r="AT92">
        <v>0</v>
      </c>
      <c r="AU92">
        <v>0</v>
      </c>
      <c r="AV92">
        <v>-2.0848959714000526E-2</v>
      </c>
      <c r="AW92" s="4" t="str">
        <v>Traditional Par</v>
      </c>
      <c r="AX92" s="4" t="str">
        <v>Traditional Par</v>
      </c>
      <c r="AY92" s="4" t="str">
        <v>Riders</v>
      </c>
      <c r="AZ92" s="4" t="str">
        <v>Riders</v>
      </c>
      <c r="BA92" s="4" t="str">
        <v>Riders</v>
      </c>
      <c r="BB92" s="4" t="str">
        <v>Riders</v>
      </c>
      <c r="BC92" s="4" t="str">
        <v>Riders</v>
      </c>
      <c r="BD92" s="4" t="str">
        <v>Riders</v>
      </c>
      <c r="BE92" s="4">
        <v>0</v>
      </c>
      <c r="BF92" s="4">
        <v>0</v>
      </c>
      <c r="BG92" s="4" t="str">
        <v>Protection Ratio (YTD) = 18%</v>
      </c>
      <c r="BH92" s="4" t="str">
        <v>Protection Ratio (YTD) = 13%</v>
      </c>
      <c r="BI92" s="4" t="str">
        <v>Protection Ratio (YTD) = 100%</v>
      </c>
      <c r="BJ92" s="4" t="str">
        <v>Protection Ratio (YTD) = 100%</v>
      </c>
      <c r="BK92" s="4" t="str">
        <v>Protection Ratio (YTD) = 100%</v>
      </c>
      <c r="BL92" s="4" t="str">
        <v>Protection Ratio (YTD) = 100%</v>
      </c>
      <c r="BM92" s="4" t="str">
        <v>Protection Ratio (YTD) = 100%</v>
      </c>
      <c r="BN92" s="4" t="str">
        <v>Protection Ratio (YTD) = 100%</v>
      </c>
      <c r="BO92" s="4">
        <v>0</v>
      </c>
      <c r="BP92" s="4">
        <v>0</v>
      </c>
      <c r="BQ92" t="str">
        <f>VLOOKUP(A92,Misc!$A$3:$B$11,2,FALSE)</f>
        <v>THB</v>
      </c>
      <c r="BR92">
        <f>INDEX(FX!$B$30:$AK$48,MATCH('Data (2)'!BQ92,FX!$A$30:$A$48,0),MATCH('Data (2)'!D92,Period,0))</f>
        <v>30.797835851842656</v>
      </c>
      <c r="BS92">
        <f t="shared" si="15"/>
        <v>0.91641324657788781</v>
      </c>
      <c r="BT92">
        <f t="shared" si="16"/>
        <v>0</v>
      </c>
      <c r="BU92">
        <f t="shared" si="17"/>
        <v>0.1720602305531137</v>
      </c>
      <c r="BV92">
        <f t="shared" si="18"/>
        <v>0</v>
      </c>
      <c r="BW92">
        <f t="shared" si="19"/>
        <v>0.16739139444694312</v>
      </c>
      <c r="BX92">
        <f t="shared" si="20"/>
        <v>0</v>
      </c>
      <c r="BY92">
        <f t="shared" si="21"/>
        <v>7.4875431290735664E-2</v>
      </c>
      <c r="BZ92">
        <f t="shared" si="22"/>
        <v>0</v>
      </c>
      <c r="CA92">
        <f t="shared" si="23"/>
        <v>1.2154711278136581</v>
      </c>
      <c r="CB92">
        <f t="shared" si="23"/>
        <v>0.38479345046431762</v>
      </c>
      <c r="CC92">
        <f t="shared" si="23"/>
        <v>0.42942339103994381</v>
      </c>
      <c r="CD92">
        <f t="shared" si="23"/>
        <v>0.22536127416695287</v>
      </c>
      <c r="CE92" s="4">
        <f t="shared" si="24"/>
        <v>0.18775397583527834</v>
      </c>
      <c r="CF92" s="4" t="str">
        <f t="shared" si="25"/>
        <v/>
      </c>
      <c r="CG92" s="4">
        <f t="shared" si="26"/>
        <v>0.43516988818413899</v>
      </c>
      <c r="CH92" s="4" t="str">
        <f t="shared" si="27"/>
        <v/>
      </c>
      <c r="CI92">
        <f>INDEX(FX!$B$114:$AK$132,MATCH('Data (2)'!BQ92,FX!$A$114:$A$132,0),MATCH('Data (2)'!D92,Period,0))</f>
        <v>33.080288214101905</v>
      </c>
    </row>
    <row r="93" spans="1:87" hidden="1" outlineLevel="1" x14ac:dyDescent="0.15">
      <c r="A93" t="s">
        <v>351</v>
      </c>
      <c r="B93" s="1">
        <f t="shared" si="29"/>
        <v>43800</v>
      </c>
      <c r="C93" t="str">
        <f t="shared" si="29"/>
        <v>Retail Assurance</v>
      </c>
      <c r="D93" s="1">
        <v>43678</v>
      </c>
      <c r="E93">
        <v>28.947671620000001</v>
      </c>
      <c r="F93">
        <v>5.580043392674999</v>
      </c>
      <c r="G93">
        <v>5.3204721693410004</v>
      </c>
      <c r="H93">
        <v>2.5296957541580003</v>
      </c>
      <c r="I93">
        <v>40.208135223995306</v>
      </c>
      <c r="J93">
        <v>12.729078244258371</v>
      </c>
      <c r="K93">
        <v>14.205449541478327</v>
      </c>
      <c r="L93">
        <v>7.4550159017400395</v>
      </c>
      <c r="M93">
        <v>35.6207374078</v>
      </c>
      <c r="N93">
        <v>10.727119215638</v>
      </c>
      <c r="O93">
        <v>7.8612239938769983</v>
      </c>
      <c r="P93">
        <v>5.9530920382569983</v>
      </c>
      <c r="Q93" t="str">
        <v>Whole Life Package (with NGD&amp;ICP)</v>
      </c>
      <c r="R93" t="str">
        <v>Whole Life Package (with NGD&amp;ICP)_Tesco</v>
      </c>
      <c r="S93" t="str">
        <v>ADD</v>
      </c>
      <c r="T93" t="str">
        <v>HB</v>
      </c>
      <c r="U93" t="str">
        <v>New CI</v>
      </c>
      <c r="V93" t="str">
        <v>SUPER CARE (Regular)</v>
      </c>
      <c r="W93" t="str">
        <v>CI</v>
      </c>
      <c r="X93" t="str">
        <v>Cancer Fighter</v>
      </c>
      <c r="Y93">
        <v>0</v>
      </c>
      <c r="Z93">
        <v>0</v>
      </c>
      <c r="AA93">
        <v>15.512966</v>
      </c>
      <c r="AB93">
        <v>10.914720000000001</v>
      </c>
      <c r="AC93">
        <v>1.1129020000000001</v>
      </c>
      <c r="AD93">
        <v>0.43139040000000001</v>
      </c>
      <c r="AE93">
        <v>0.37586270000000016</v>
      </c>
      <c r="AF93">
        <v>0.41537079999999998</v>
      </c>
      <c r="AG93">
        <v>-3.3263999999999999E-4</v>
      </c>
      <c r="AH93">
        <v>7.67452E-2</v>
      </c>
      <c r="AI93">
        <v>0</v>
      </c>
      <c r="AJ93">
        <v>0</v>
      </c>
      <c r="AK93">
        <v>0.10804715999999982</v>
      </c>
      <c r="AL93">
        <v>1.3182078633150003</v>
      </c>
      <c r="AM93">
        <v>2.0942475404729985</v>
      </c>
      <c r="AN93">
        <v>1.2216449036040005</v>
      </c>
      <c r="AO93">
        <v>0.23380181932299998</v>
      </c>
      <c r="AP93">
        <v>0.41856370898400008</v>
      </c>
      <c r="AQ93">
        <v>0.11958060865299999</v>
      </c>
      <c r="AR93">
        <v>-4.5671825000000003E-4</v>
      </c>
      <c r="AS93">
        <v>0.109885617839</v>
      </c>
      <c r="AT93">
        <v>0</v>
      </c>
      <c r="AU93">
        <v>0</v>
      </c>
      <c r="AV93">
        <v>6.456804873399985E-2</v>
      </c>
      <c r="AW93" s="4" t="str">
        <v>Traditional Par</v>
      </c>
      <c r="AX93" s="4" t="str">
        <v>Traditional Par</v>
      </c>
      <c r="AY93" s="4" t="str">
        <v>Riders</v>
      </c>
      <c r="AZ93" s="4" t="str">
        <v>Riders</v>
      </c>
      <c r="BA93" s="4" t="str">
        <v>Riders</v>
      </c>
      <c r="BB93" s="4" t="str">
        <v>Riders</v>
      </c>
      <c r="BC93" s="4" t="str">
        <v>Riders</v>
      </c>
      <c r="BD93" s="4" t="str">
        <v>Riders</v>
      </c>
      <c r="BE93" s="4">
        <v>0</v>
      </c>
      <c r="BF93" s="4">
        <v>0</v>
      </c>
      <c r="BG93" s="4" t="str">
        <v>Protection Ratio (YTD) = 18%</v>
      </c>
      <c r="BH93" s="4" t="str">
        <v>Protection Ratio (YTD) = 13%</v>
      </c>
      <c r="BI93" s="4" t="str">
        <v>Protection Ratio (YTD) = 100%</v>
      </c>
      <c r="BJ93" s="4" t="str">
        <v>Protection Ratio (YTD) = 100%</v>
      </c>
      <c r="BK93" s="4" t="str">
        <v>Protection Ratio (YTD) = 100%</v>
      </c>
      <c r="BL93" s="4" t="str">
        <v>Protection Ratio (YTD) = 100%</v>
      </c>
      <c r="BM93" s="4" t="str">
        <v>Protection Ratio (YTD) = 100%</v>
      </c>
      <c r="BN93" s="4" t="str">
        <v>Protection Ratio (YTD) = 100%</v>
      </c>
      <c r="BO93" s="4">
        <v>0</v>
      </c>
      <c r="BP93" s="4">
        <v>0</v>
      </c>
      <c r="BQ93" t="str">
        <f>VLOOKUP(A93,Misc!$A$3:$B$11,2,FALSE)</f>
        <v>THB</v>
      </c>
      <c r="BR93">
        <f>INDEX(FX!$B$30:$AK$48,MATCH('Data (2)'!BQ93,FX!$A$30:$A$48,0),MATCH('Data (2)'!D93,Period,0))</f>
        <v>30.754523505067876</v>
      </c>
      <c r="BS93">
        <f t="shared" si="15"/>
        <v>0.94124923168553942</v>
      </c>
      <c r="BT93">
        <f t="shared" si="16"/>
        <v>0</v>
      </c>
      <c r="BU93">
        <f t="shared" si="17"/>
        <v>0.18143813516588847</v>
      </c>
      <c r="BV93">
        <f t="shared" si="18"/>
        <v>0</v>
      </c>
      <c r="BW93">
        <f t="shared" si="19"/>
        <v>0.17299803615764905</v>
      </c>
      <c r="BX93">
        <f t="shared" si="20"/>
        <v>0</v>
      </c>
      <c r="BY93">
        <f t="shared" si="21"/>
        <v>8.2254428482403413E-2</v>
      </c>
      <c r="BZ93">
        <f t="shared" si="22"/>
        <v>0</v>
      </c>
      <c r="CA93">
        <f t="shared" si="23"/>
        <v>1.2154711278136581</v>
      </c>
      <c r="CB93">
        <f t="shared" si="23"/>
        <v>0.38479345046431762</v>
      </c>
      <c r="CC93">
        <f t="shared" si="23"/>
        <v>0.42942339103994381</v>
      </c>
      <c r="CD93">
        <f t="shared" si="23"/>
        <v>0.22536127416695287</v>
      </c>
      <c r="CE93" s="4">
        <f t="shared" si="24"/>
        <v>0.19276311635439919</v>
      </c>
      <c r="CF93" s="4" t="str">
        <f t="shared" si="25"/>
        <v/>
      </c>
      <c r="CG93" s="4">
        <f t="shared" si="26"/>
        <v>0.45334696813984765</v>
      </c>
      <c r="CH93" s="4" t="str">
        <f t="shared" si="27"/>
        <v/>
      </c>
      <c r="CI93">
        <f>INDEX(FX!$B$114:$AK$132,MATCH('Data (2)'!BQ93,FX!$A$114:$A$132,0),MATCH('Data (2)'!D93,Period,0))</f>
        <v>33.080288214101905</v>
      </c>
    </row>
    <row r="94" spans="1:87" hidden="1" outlineLevel="1" x14ac:dyDescent="0.15">
      <c r="A94" t="s">
        <v>351</v>
      </c>
      <c r="B94" s="1">
        <f t="shared" si="29"/>
        <v>43800</v>
      </c>
      <c r="C94" t="str">
        <f t="shared" si="29"/>
        <v>Retail Assurance</v>
      </c>
      <c r="D94" s="1">
        <v>43709</v>
      </c>
      <c r="E94">
        <v>24.867050933599998</v>
      </c>
      <c r="F94">
        <v>4.7416859465750001</v>
      </c>
      <c r="G94">
        <v>4.2046216279279998</v>
      </c>
      <c r="H94">
        <v>1.8101857176510001</v>
      </c>
      <c r="I94">
        <v>40.208135223995306</v>
      </c>
      <c r="J94">
        <v>12.729078244258371</v>
      </c>
      <c r="K94">
        <v>14.205449541478327</v>
      </c>
      <c r="L94">
        <v>7.4550159017400395</v>
      </c>
      <c r="M94">
        <v>30.640711451680001</v>
      </c>
      <c r="N94">
        <v>9.4046791235059999</v>
      </c>
      <c r="O94">
        <v>7.1587287931900017</v>
      </c>
      <c r="P94">
        <v>5.252148381991999</v>
      </c>
      <c r="Q94" t="str">
        <v>Whole Life Package (with NGD&amp;ICP)</v>
      </c>
      <c r="R94" t="str">
        <v>Whole Life Package (with NGD&amp;ICP)_Tesco</v>
      </c>
      <c r="S94" t="str">
        <v>ADD</v>
      </c>
      <c r="T94" t="str">
        <v>HB</v>
      </c>
      <c r="U94" t="str">
        <v>New CI</v>
      </c>
      <c r="V94" t="str">
        <v>SUPER CARE (Regular)</v>
      </c>
      <c r="W94" t="str">
        <v>CI</v>
      </c>
      <c r="X94" t="str">
        <v>Cancer Fighter</v>
      </c>
      <c r="Y94">
        <v>0</v>
      </c>
      <c r="Z94">
        <v>0</v>
      </c>
      <c r="AA94">
        <v>9.2883669999999992</v>
      </c>
      <c r="AB94">
        <v>13.825200000000001</v>
      </c>
      <c r="AC94">
        <v>0.72743919999999995</v>
      </c>
      <c r="AD94">
        <v>0.24563840000000003</v>
      </c>
      <c r="AE94">
        <v>0.21472692319999992</v>
      </c>
      <c r="AF94">
        <v>0.28399200000000002</v>
      </c>
      <c r="AG94">
        <v>-8.3915999999999993E-4</v>
      </c>
      <c r="AH94">
        <v>7.2641570399999994E-2</v>
      </c>
      <c r="AI94">
        <v>0</v>
      </c>
      <c r="AJ94">
        <v>0</v>
      </c>
      <c r="AK94">
        <v>0.20988499999999824</v>
      </c>
      <c r="AL94">
        <v>0.61699208149100015</v>
      </c>
      <c r="AM94">
        <v>2.6633520265049997</v>
      </c>
      <c r="AN94">
        <v>0.80628878348300004</v>
      </c>
      <c r="AO94">
        <v>0.12734567404200001</v>
      </c>
      <c r="AP94">
        <v>0.23705118294600006</v>
      </c>
      <c r="AQ94">
        <v>8.2872857434000011E-2</v>
      </c>
      <c r="AR94">
        <v>-1.4757962030000002E-3</v>
      </c>
      <c r="AS94">
        <v>0.11051252498100006</v>
      </c>
      <c r="AT94">
        <v>0</v>
      </c>
      <c r="AU94">
        <v>0</v>
      </c>
      <c r="AV94">
        <v>9.8746611895999842E-2</v>
      </c>
      <c r="AW94" s="4" t="str">
        <v>Traditional Par</v>
      </c>
      <c r="AX94" s="4" t="str">
        <v>Traditional Par</v>
      </c>
      <c r="AY94" s="4" t="str">
        <v>Riders</v>
      </c>
      <c r="AZ94" s="4" t="str">
        <v>Riders</v>
      </c>
      <c r="BA94" s="4" t="str">
        <v>Riders</v>
      </c>
      <c r="BB94" s="4" t="str">
        <v>Riders</v>
      </c>
      <c r="BC94" s="4" t="str">
        <v>Riders</v>
      </c>
      <c r="BD94" s="4" t="str">
        <v>Riders</v>
      </c>
      <c r="BE94" s="4">
        <v>0</v>
      </c>
      <c r="BF94" s="4">
        <v>0</v>
      </c>
      <c r="BG94" s="4" t="str">
        <v>Protection Ratio (YTD) = 18%</v>
      </c>
      <c r="BH94" s="4" t="str">
        <v>Protection Ratio (YTD) = 13%</v>
      </c>
      <c r="BI94" s="4" t="str">
        <v>Protection Ratio (YTD) = 100%</v>
      </c>
      <c r="BJ94" s="4" t="str">
        <v>Protection Ratio (YTD) = 100%</v>
      </c>
      <c r="BK94" s="4" t="str">
        <v>Protection Ratio (YTD) = 100%</v>
      </c>
      <c r="BL94" s="4" t="str">
        <v>Protection Ratio (YTD) = 100%</v>
      </c>
      <c r="BM94" s="4" t="str">
        <v>Protection Ratio (YTD) = 100%</v>
      </c>
      <c r="BN94" s="4" t="str">
        <v>Protection Ratio (YTD) = 100%</v>
      </c>
      <c r="BO94" s="4">
        <v>0</v>
      </c>
      <c r="BP94" s="4">
        <v>0</v>
      </c>
      <c r="BQ94" t="str">
        <f>VLOOKUP(A94,Misc!$A$3:$B$11,2,FALSE)</f>
        <v>THB</v>
      </c>
      <c r="BR94">
        <f>INDEX(FX!$B$30:$AK$48,MATCH('Data (2)'!BQ94,FX!$A$30:$A$48,0),MATCH('Data (2)'!D94,Period,0))</f>
        <v>30.570057382227958</v>
      </c>
      <c r="BS94">
        <f t="shared" si="15"/>
        <v>0.81344469271610109</v>
      </c>
      <c r="BT94">
        <f t="shared" si="16"/>
        <v>0</v>
      </c>
      <c r="BU94">
        <f t="shared" si="17"/>
        <v>0.1551088336959289</v>
      </c>
      <c r="BV94">
        <f t="shared" si="18"/>
        <v>0</v>
      </c>
      <c r="BW94">
        <f t="shared" si="19"/>
        <v>0.13754052128055133</v>
      </c>
      <c r="BX94">
        <f t="shared" si="20"/>
        <v>0</v>
      </c>
      <c r="BY94">
        <f t="shared" si="21"/>
        <v>5.921433823357361E-2</v>
      </c>
      <c r="BZ94">
        <f t="shared" si="22"/>
        <v>0</v>
      </c>
      <c r="CA94">
        <f t="shared" si="23"/>
        <v>1.2154711278136581</v>
      </c>
      <c r="CB94">
        <f t="shared" si="23"/>
        <v>0.38479345046431762</v>
      </c>
      <c r="CC94">
        <f t="shared" si="23"/>
        <v>0.42942339103994381</v>
      </c>
      <c r="CD94">
        <f t="shared" si="23"/>
        <v>0.22536127416695287</v>
      </c>
      <c r="CE94" s="4">
        <f t="shared" si="24"/>
        <v>0.190681474825312</v>
      </c>
      <c r="CF94" s="4" t="str">
        <f t="shared" si="25"/>
        <v/>
      </c>
      <c r="CG94" s="4">
        <f t="shared" si="26"/>
        <v>0.38175993476719561</v>
      </c>
      <c r="CH94" s="4" t="str">
        <f t="shared" si="27"/>
        <v/>
      </c>
      <c r="CI94">
        <f>INDEX(FX!$B$114:$AK$132,MATCH('Data (2)'!BQ94,FX!$A$114:$A$132,0),MATCH('Data (2)'!D94,Period,0))</f>
        <v>33.080288214101905</v>
      </c>
    </row>
    <row r="95" spans="1:87" hidden="1" outlineLevel="1" x14ac:dyDescent="0.15">
      <c r="A95" t="s">
        <v>351</v>
      </c>
      <c r="B95" s="1">
        <f t="shared" si="29"/>
        <v>43800</v>
      </c>
      <c r="C95" t="str">
        <f t="shared" si="29"/>
        <v>Retail Assurance</v>
      </c>
      <c r="D95" s="1">
        <v>43739</v>
      </c>
      <c r="E95">
        <v>26.464723136</v>
      </c>
      <c r="F95">
        <v>1.3410059396390004</v>
      </c>
      <c r="G95">
        <v>4.8909529281879998</v>
      </c>
      <c r="H95">
        <v>2.0386123016650006</v>
      </c>
      <c r="I95">
        <v>45.889719549125076</v>
      </c>
      <c r="J95">
        <v>14.52775234399053</v>
      </c>
      <c r="K95">
        <v>16.212741324513306</v>
      </c>
      <c r="L95">
        <v>8.5084420617685215</v>
      </c>
      <c r="M95">
        <v>36.260793742400004</v>
      </c>
      <c r="N95">
        <v>11.05271178856</v>
      </c>
      <c r="O95">
        <v>8.6628182107540006</v>
      </c>
      <c r="P95">
        <v>6.1996679567200008</v>
      </c>
      <c r="Q95" t="str">
        <v>Whole Life Package (with NGD&amp;ICP)</v>
      </c>
      <c r="R95" t="str">
        <v>Whole Life Package (with NGD&amp;ICP)_Tesco</v>
      </c>
      <c r="S95" t="str">
        <v>ADD</v>
      </c>
      <c r="T95" t="str">
        <v>HB</v>
      </c>
      <c r="U95" t="str">
        <v>New CI</v>
      </c>
      <c r="V95" t="str">
        <v>SUPER CARE (Regular)</v>
      </c>
      <c r="W95" t="str">
        <v>CI</v>
      </c>
      <c r="X95" t="str">
        <v>Cancer Fighter</v>
      </c>
      <c r="Y95">
        <v>0</v>
      </c>
      <c r="Z95">
        <v>0</v>
      </c>
      <c r="AA95">
        <v>13.437972</v>
      </c>
      <c r="AB95">
        <v>10.690182</v>
      </c>
      <c r="AC95">
        <v>1.083496</v>
      </c>
      <c r="AD95">
        <v>0.6415552000000001</v>
      </c>
      <c r="AE95">
        <v>0.23624197599999996</v>
      </c>
      <c r="AF95">
        <v>0.18948400000000001</v>
      </c>
      <c r="AG95">
        <v>-3.4199999999999999E-3</v>
      </c>
      <c r="AH95">
        <v>0.13052791999999999</v>
      </c>
      <c r="AI95">
        <v>0</v>
      </c>
      <c r="AJ95">
        <v>0</v>
      </c>
      <c r="AK95">
        <v>5.8684039999999521E-2</v>
      </c>
      <c r="AL95">
        <v>-0.90338029109899975</v>
      </c>
      <c r="AM95">
        <v>0.26061680537799986</v>
      </c>
      <c r="AN95">
        <v>1.1970085229960004</v>
      </c>
      <c r="AO95">
        <v>0.33297814314600011</v>
      </c>
      <c r="AP95">
        <v>0.25314739791700003</v>
      </c>
      <c r="AQ95">
        <v>4.6824283995E-2</v>
      </c>
      <c r="AR95">
        <v>-5.9320237610000007E-3</v>
      </c>
      <c r="AS95">
        <v>0.20143758043099999</v>
      </c>
      <c r="AT95">
        <v>0</v>
      </c>
      <c r="AU95">
        <v>0</v>
      </c>
      <c r="AV95">
        <v>-4.1694479364000031E-2</v>
      </c>
      <c r="AW95" s="4" t="str">
        <v>Traditional Par</v>
      </c>
      <c r="AX95" s="4" t="str">
        <v>Traditional Par</v>
      </c>
      <c r="AY95" s="4" t="str">
        <v>Riders</v>
      </c>
      <c r="AZ95" s="4" t="str">
        <v>Riders</v>
      </c>
      <c r="BA95" s="4" t="str">
        <v>Riders</v>
      </c>
      <c r="BB95" s="4" t="str">
        <v>Riders</v>
      </c>
      <c r="BC95" s="4" t="str">
        <v>Riders</v>
      </c>
      <c r="BD95" s="4" t="str">
        <v>Riders</v>
      </c>
      <c r="BE95" s="4">
        <v>0</v>
      </c>
      <c r="BF95" s="4">
        <v>0</v>
      </c>
      <c r="BG95" s="4" t="str">
        <v>Protection Ratio (YTD) = 18%</v>
      </c>
      <c r="BH95" s="4" t="str">
        <v>Protection Ratio (YTD) = 13%</v>
      </c>
      <c r="BI95" s="4" t="str">
        <v>Protection Ratio (YTD) = 100%</v>
      </c>
      <c r="BJ95" s="4" t="str">
        <v>Protection Ratio (YTD) = 100%</v>
      </c>
      <c r="BK95" s="4" t="str">
        <v>Protection Ratio (YTD) = 100%</v>
      </c>
      <c r="BL95" s="4" t="str">
        <v>Protection Ratio (YTD) = 100%</v>
      </c>
      <c r="BM95" s="4" t="str">
        <v>Protection Ratio (YTD) = 100%</v>
      </c>
      <c r="BN95" s="4" t="str">
        <v>Protection Ratio (YTD) = 100%</v>
      </c>
      <c r="BO95" s="4">
        <v>0</v>
      </c>
      <c r="BP95" s="4">
        <v>0</v>
      </c>
      <c r="BQ95" t="str">
        <f>VLOOKUP(A95,Misc!$A$3:$B$11,2,FALSE)</f>
        <v>THB</v>
      </c>
      <c r="BR95">
        <f>INDEX(FX!$B$30:$AK$48,MATCH('Data (2)'!BQ95,FX!$A$30:$A$48,0),MATCH('Data (2)'!D95,Period,0))</f>
        <v>30.362457662789282</v>
      </c>
      <c r="BS95">
        <f t="shared" si="15"/>
        <v>0.87162651422759652</v>
      </c>
      <c r="BT95">
        <f t="shared" si="16"/>
        <v>0</v>
      </c>
      <c r="BU95">
        <f t="shared" si="17"/>
        <v>4.4166580799632385E-2</v>
      </c>
      <c r="BV95">
        <f t="shared" si="18"/>
        <v>0</v>
      </c>
      <c r="BW95">
        <f t="shared" si="19"/>
        <v>0.16108554131249092</v>
      </c>
      <c r="BX95">
        <f t="shared" si="20"/>
        <v>0</v>
      </c>
      <c r="BY95">
        <f t="shared" si="21"/>
        <v>6.7142532541541344E-2</v>
      </c>
      <c r="BZ95">
        <f t="shared" si="22"/>
        <v>0</v>
      </c>
      <c r="CA95">
        <f t="shared" si="23"/>
        <v>1.3872224828308055</v>
      </c>
      <c r="CB95">
        <f t="shared" si="23"/>
        <v>0.43916643802992761</v>
      </c>
      <c r="CC95">
        <f t="shared" si="23"/>
        <v>0.49010278325210971</v>
      </c>
      <c r="CD95">
        <f t="shared" si="23"/>
        <v>0.25720580203837007</v>
      </c>
      <c r="CE95" s="4">
        <f t="shared" si="24"/>
        <v>5.0671451681080622E-2</v>
      </c>
      <c r="CF95" s="4" t="str">
        <f t="shared" si="25"/>
        <v/>
      </c>
      <c r="CG95" s="4">
        <f t="shared" si="26"/>
        <v>1.5202112394921954</v>
      </c>
      <c r="CH95" s="4" t="str">
        <f t="shared" si="27"/>
        <v/>
      </c>
      <c r="CI95">
        <f>INDEX(FX!$B$114:$AK$132,MATCH('Data (2)'!BQ95,FX!$A$114:$A$132,0),MATCH('Data (2)'!D95,Period,0))</f>
        <v>33.080288214101905</v>
      </c>
    </row>
    <row r="96" spans="1:87" hidden="1" outlineLevel="1" x14ac:dyDescent="0.15">
      <c r="A96" t="s">
        <v>351</v>
      </c>
      <c r="B96" s="1">
        <f t="shared" si="29"/>
        <v>43800</v>
      </c>
      <c r="C96" t="str">
        <f t="shared" si="29"/>
        <v>Retail Assurance</v>
      </c>
      <c r="D96" s="1">
        <v>43770</v>
      </c>
      <c r="E96">
        <v>22.251078505011002</v>
      </c>
      <c r="F96">
        <v>4.1520427723709989</v>
      </c>
      <c r="G96">
        <v>8.7701326386849985</v>
      </c>
      <c r="H96">
        <v>6.2955398361239974</v>
      </c>
      <c r="I96">
        <v>45.889719549125076</v>
      </c>
      <c r="J96">
        <v>14.52775234399053</v>
      </c>
      <c r="K96">
        <v>16.212741324513306</v>
      </c>
      <c r="L96">
        <v>8.5084420617685215</v>
      </c>
      <c r="M96">
        <v>35.985360529600001</v>
      </c>
      <c r="N96">
        <v>11.252504370832</v>
      </c>
      <c r="O96">
        <v>8.5869706982609983</v>
      </c>
      <c r="P96">
        <v>6.4526740570739989</v>
      </c>
      <c r="Q96" t="str">
        <v>Whole Life Package (with NGD&amp;ICP)</v>
      </c>
      <c r="R96" t="str">
        <v>Whole Life Package (with NGD&amp;ICP)_Tesco</v>
      </c>
      <c r="S96" t="str">
        <v>ADD</v>
      </c>
      <c r="T96" t="str">
        <v>HB</v>
      </c>
      <c r="U96" t="str">
        <v>New CI</v>
      </c>
      <c r="V96" t="str">
        <v>SUPER CARE (Regular)</v>
      </c>
      <c r="W96" t="str">
        <v>CI</v>
      </c>
      <c r="X96" t="str">
        <v>Cancer Fighter</v>
      </c>
      <c r="Y96">
        <v>0</v>
      </c>
      <c r="Z96">
        <v>0</v>
      </c>
      <c r="AA96">
        <v>15.748184</v>
      </c>
      <c r="AB96">
        <v>-0.75973199999999996</v>
      </c>
      <c r="AC96">
        <v>2.1611672000000004</v>
      </c>
      <c r="AD96">
        <v>1.6672447999999997</v>
      </c>
      <c r="AE96">
        <v>2.5788004065370003</v>
      </c>
      <c r="AF96">
        <v>0.52073999999999998</v>
      </c>
      <c r="AG96">
        <v>-1.2179999999999999E-3</v>
      </c>
      <c r="AH96">
        <v>0.14102209847400005</v>
      </c>
      <c r="AI96">
        <v>0</v>
      </c>
      <c r="AJ96">
        <v>0</v>
      </c>
      <c r="AK96">
        <v>0.1948700000000006</v>
      </c>
      <c r="AL96">
        <v>-2.2210829560669989</v>
      </c>
      <c r="AM96">
        <v>-2.3635330035000002E-2</v>
      </c>
      <c r="AN96">
        <v>2.3854031432349978</v>
      </c>
      <c r="AO96">
        <v>0.86347550743800061</v>
      </c>
      <c r="AP96">
        <v>2.817445736320999</v>
      </c>
      <c r="AQ96">
        <v>0.13438561947400002</v>
      </c>
      <c r="AR96">
        <v>-2.1224187240000002E-3</v>
      </c>
      <c r="AS96">
        <v>0.23804816268799997</v>
      </c>
      <c r="AT96">
        <v>0</v>
      </c>
      <c r="AU96">
        <v>0</v>
      </c>
      <c r="AV96">
        <v>-3.9874691959000286E-2</v>
      </c>
      <c r="AW96" s="4" t="str">
        <v>Traditional Par</v>
      </c>
      <c r="AX96" s="4" t="str">
        <v>Traditional Par</v>
      </c>
      <c r="AY96" s="4" t="str">
        <v>Riders</v>
      </c>
      <c r="AZ96" s="4" t="str">
        <v>Riders</v>
      </c>
      <c r="BA96" s="4" t="str">
        <v>Riders</v>
      </c>
      <c r="BB96" s="4" t="str">
        <v>Riders</v>
      </c>
      <c r="BC96" s="4" t="str">
        <v>Riders</v>
      </c>
      <c r="BD96" s="4" t="str">
        <v>Riders</v>
      </c>
      <c r="BE96" s="4">
        <v>0</v>
      </c>
      <c r="BF96" s="4">
        <v>0</v>
      </c>
      <c r="BG96" s="4" t="str">
        <v>Protection Ratio (YTD) = 18%</v>
      </c>
      <c r="BH96" s="4" t="str">
        <v>Protection Ratio (YTD) = 13%</v>
      </c>
      <c r="BI96" s="4" t="str">
        <v>Protection Ratio (YTD) = 100%</v>
      </c>
      <c r="BJ96" s="4" t="str">
        <v>Protection Ratio (YTD) = 100%</v>
      </c>
      <c r="BK96" s="4" t="str">
        <v>Protection Ratio (YTD) = 100%</v>
      </c>
      <c r="BL96" s="4" t="str">
        <v>Protection Ratio (YTD) = 100%</v>
      </c>
      <c r="BM96" s="4" t="str">
        <v>Protection Ratio (YTD) = 100%</v>
      </c>
      <c r="BN96" s="4" t="str">
        <v>Protection Ratio (YTD) = 100%</v>
      </c>
      <c r="BO96" s="4">
        <v>0</v>
      </c>
      <c r="BP96" s="4">
        <v>0</v>
      </c>
      <c r="BQ96" t="str">
        <f>VLOOKUP(A96,Misc!$A$3:$B$11,2,FALSE)</f>
        <v>THB</v>
      </c>
      <c r="BR96">
        <f>INDEX(FX!$B$30:$AK$48,MATCH('Data (2)'!BQ96,FX!$A$30:$A$48,0),MATCH('Data (2)'!D96,Period,0))</f>
        <v>30.243633386478216</v>
      </c>
      <c r="BS96">
        <f t="shared" si="15"/>
        <v>0.73572768921869525</v>
      </c>
      <c r="BT96">
        <f t="shared" si="16"/>
        <v>0</v>
      </c>
      <c r="BU96">
        <f t="shared" si="17"/>
        <v>0.13728650652891983</v>
      </c>
      <c r="BV96">
        <f t="shared" si="18"/>
        <v>0</v>
      </c>
      <c r="BW96">
        <f t="shared" si="19"/>
        <v>0.28998277179904192</v>
      </c>
      <c r="BX96">
        <f t="shared" si="20"/>
        <v>0</v>
      </c>
      <c r="BY96">
        <f t="shared" si="21"/>
        <v>0.20816083027043647</v>
      </c>
      <c r="BZ96">
        <f t="shared" si="22"/>
        <v>0</v>
      </c>
      <c r="CA96">
        <f t="shared" si="23"/>
        <v>1.3872224828308055</v>
      </c>
      <c r="CB96">
        <f t="shared" si="23"/>
        <v>0.43916643802992761</v>
      </c>
      <c r="CC96">
        <f t="shared" si="23"/>
        <v>0.49010278325210971</v>
      </c>
      <c r="CD96">
        <f t="shared" si="23"/>
        <v>0.25720580203837007</v>
      </c>
      <c r="CE96" s="4">
        <f t="shared" si="24"/>
        <v>0.18659961904480038</v>
      </c>
      <c r="CF96" s="4" t="str">
        <f t="shared" si="25"/>
        <v/>
      </c>
      <c r="CG96" s="4">
        <f t="shared" si="26"/>
        <v>1.5162512000156894</v>
      </c>
      <c r="CH96" s="4" t="str">
        <f t="shared" si="27"/>
        <v/>
      </c>
      <c r="CI96">
        <f>INDEX(FX!$B$114:$AK$132,MATCH('Data (2)'!BQ96,FX!$A$114:$A$132,0),MATCH('Data (2)'!D96,Period,0))</f>
        <v>33.080288214101905</v>
      </c>
    </row>
    <row r="97" spans="1:87" hidden="1" outlineLevel="1" x14ac:dyDescent="0.15">
      <c r="A97" t="s">
        <v>351</v>
      </c>
      <c r="B97" s="1">
        <f t="shared" si="29"/>
        <v>43800</v>
      </c>
      <c r="C97" t="str">
        <f t="shared" si="29"/>
        <v>Retail Assurance</v>
      </c>
      <c r="D97" s="1">
        <v>43800</v>
      </c>
      <c r="E97">
        <v>24.837360446406997</v>
      </c>
      <c r="F97">
        <v>5.7656691159860021</v>
      </c>
      <c r="G97">
        <v>11.738317814217996</v>
      </c>
      <c r="H97">
        <v>9.0138831065900007</v>
      </c>
      <c r="I97">
        <v>46.326764497211968</v>
      </c>
      <c r="J97">
        <v>14.666111890123769</v>
      </c>
      <c r="K97">
        <v>16.367148384746763</v>
      </c>
      <c r="L97">
        <v>8.5894748433091728</v>
      </c>
      <c r="M97">
        <v>37.567339434117997</v>
      </c>
      <c r="N97">
        <v>11.542858041862001</v>
      </c>
      <c r="O97">
        <v>8.6316443077389984</v>
      </c>
      <c r="P97">
        <v>6.4542210775369995</v>
      </c>
      <c r="Q97" t="str">
        <v>Whole Life Package (with NGD&amp;ICP)</v>
      </c>
      <c r="R97" t="str">
        <v>Whole Life Package (with NGD&amp;ICP)_Tesco</v>
      </c>
      <c r="S97" t="str">
        <v>ADD</v>
      </c>
      <c r="T97" t="str">
        <v>HB</v>
      </c>
      <c r="U97" t="str">
        <v>New CI</v>
      </c>
      <c r="V97" t="str">
        <v>SUPER CARE (Regular)</v>
      </c>
      <c r="W97" t="str">
        <v>CI</v>
      </c>
      <c r="X97" t="str">
        <v>Cancer Fighter</v>
      </c>
      <c r="Y97">
        <v>0</v>
      </c>
      <c r="Z97">
        <v>0</v>
      </c>
      <c r="AA97">
        <v>14.680669999999999</v>
      </c>
      <c r="AB97">
        <v>-0.213368</v>
      </c>
      <c r="AC97">
        <v>2.771658</v>
      </c>
      <c r="AD97">
        <v>2.5030399999999982</v>
      </c>
      <c r="AE97">
        <v>4.0780791916070012</v>
      </c>
      <c r="AF97">
        <v>0.79060799999999998</v>
      </c>
      <c r="AG97">
        <v>-5.65812E-3</v>
      </c>
      <c r="AH97">
        <v>0.12917205479999996</v>
      </c>
      <c r="AI97">
        <v>0</v>
      </c>
      <c r="AJ97">
        <v>0</v>
      </c>
      <c r="AK97">
        <v>0.10315931999999681</v>
      </c>
      <c r="AL97">
        <v>-3.4424940969889994</v>
      </c>
      <c r="AM97">
        <v>-3.4548895642000005E-2</v>
      </c>
      <c r="AN97">
        <v>3.0900670798549998</v>
      </c>
      <c r="AO97">
        <v>1.2766264586619998</v>
      </c>
      <c r="AP97">
        <v>4.4661421696240025</v>
      </c>
      <c r="AQ97">
        <v>0.191321543998</v>
      </c>
      <c r="AR97">
        <v>-9.3756056700000003E-3</v>
      </c>
      <c r="AS97">
        <v>0.22298519264599992</v>
      </c>
      <c r="AT97">
        <v>0</v>
      </c>
      <c r="AU97">
        <v>0</v>
      </c>
      <c r="AV97">
        <v>4.9452695020005821E-3</v>
      </c>
      <c r="AW97" s="4" t="str">
        <v>Traditional Par</v>
      </c>
      <c r="AX97" s="4" t="str">
        <v>Traditional Par</v>
      </c>
      <c r="AY97" s="4" t="str">
        <v>Riders</v>
      </c>
      <c r="AZ97" s="4" t="str">
        <v>Riders</v>
      </c>
      <c r="BA97" s="4" t="str">
        <v>Riders</v>
      </c>
      <c r="BB97" s="4" t="str">
        <v>Riders</v>
      </c>
      <c r="BC97" s="4" t="str">
        <v>Riders</v>
      </c>
      <c r="BD97" s="4" t="str">
        <v>Riders</v>
      </c>
      <c r="BE97" s="4">
        <v>0</v>
      </c>
      <c r="BF97" s="4">
        <v>0</v>
      </c>
      <c r="BG97" s="4" t="str">
        <v>Protection Ratio (YTD) = 18%</v>
      </c>
      <c r="BH97" s="4" t="str">
        <v>Protection Ratio (YTD) = 13%</v>
      </c>
      <c r="BI97" s="4" t="str">
        <v>Protection Ratio (YTD) = 100%</v>
      </c>
      <c r="BJ97" s="4" t="str">
        <v>Protection Ratio (YTD) = 100%</v>
      </c>
      <c r="BK97" s="4" t="str">
        <v>Protection Ratio (YTD) = 100%</v>
      </c>
      <c r="BL97" s="4" t="str">
        <v>Protection Ratio (YTD) = 100%</v>
      </c>
      <c r="BM97" s="4" t="str">
        <v>Protection Ratio (YTD) = 100%</v>
      </c>
      <c r="BN97" s="4" t="str">
        <v>Protection Ratio (YTD) = 100%</v>
      </c>
      <c r="BO97" s="4">
        <v>0</v>
      </c>
      <c r="BP97" s="4">
        <v>0</v>
      </c>
      <c r="BQ97" t="str">
        <f>VLOOKUP(A97,Misc!$A$3:$B$11,2,FALSE)</f>
        <v>THB</v>
      </c>
      <c r="BR97">
        <f>INDEX(FX!$B$30:$AK$48,MATCH('Data (2)'!BQ97,FX!$A$30:$A$48,0),MATCH('Data (2)'!D97,Period,0))</f>
        <v>30.199038102479431</v>
      </c>
      <c r="BS97">
        <f t="shared" si="15"/>
        <v>0.82245534980691237</v>
      </c>
      <c r="BT97">
        <f t="shared" si="16"/>
        <v>0</v>
      </c>
      <c r="BU97">
        <f t="shared" si="17"/>
        <v>0.19092227694207994</v>
      </c>
      <c r="BV97">
        <f t="shared" si="18"/>
        <v>0</v>
      </c>
      <c r="BW97">
        <f t="shared" si="19"/>
        <v>0.38869840073661965</v>
      </c>
      <c r="BX97">
        <f t="shared" si="20"/>
        <v>0</v>
      </c>
      <c r="BY97">
        <f t="shared" si="21"/>
        <v>0.29848245748760899</v>
      </c>
      <c r="BZ97">
        <f t="shared" si="22"/>
        <v>0</v>
      </c>
      <c r="CA97">
        <f t="shared" si="23"/>
        <v>1.4004341255244317</v>
      </c>
      <c r="CB97">
        <f t="shared" si="23"/>
        <v>0.44334897553497443</v>
      </c>
      <c r="CC97">
        <f t="shared" si="23"/>
        <v>0.49477042880689159</v>
      </c>
      <c r="CD97">
        <f t="shared" si="23"/>
        <v>0.25965538110540215</v>
      </c>
      <c r="CE97" s="4">
        <f t="shared" si="24"/>
        <v>0.23213695064042408</v>
      </c>
      <c r="CF97" s="4" t="str">
        <f t="shared" si="25"/>
        <v/>
      </c>
      <c r="CG97" s="4">
        <f t="shared" si="26"/>
        <v>1.5633715576216365</v>
      </c>
      <c r="CH97" s="4" t="str">
        <f t="shared" si="27"/>
        <v/>
      </c>
      <c r="CI97">
        <f>INDEX(FX!$B$114:$AK$132,MATCH('Data (2)'!BQ97,FX!$A$114:$A$132,0),MATCH('Data (2)'!D97,Period,0))</f>
        <v>33.080288214101905</v>
      </c>
    </row>
    <row r="98" spans="1:87" hidden="1" outlineLevel="1" x14ac:dyDescent="0.15">
      <c r="A98" t="s">
        <v>351</v>
      </c>
      <c r="B98" s="1">
        <f t="shared" si="29"/>
        <v>43800</v>
      </c>
      <c r="C98" t="s">
        <v>108</v>
      </c>
      <c r="D98" s="1">
        <v>43466</v>
      </c>
      <c r="E98">
        <f t="array" ref="E98:E109">TRANSPOSE('[2]BKIL_Key Metrics P1'!$F$6:$Q$6)</f>
        <v>0.50681709999999924</v>
      </c>
      <c r="F98">
        <f t="array" ref="F98:F109">TRANSPOSE('[2]BKIL_Key Metrics P1'!$F$11:$Q$11)</f>
        <v>1.2503498237060011</v>
      </c>
      <c r="G98">
        <f t="array" ref="G98:G109">TRANSPOSE('[2]BKIL_Key Metrics P1'!$F$16:$Q$16)</f>
        <v>0.48154013415599994</v>
      </c>
      <c r="H98">
        <f t="array" ref="H98:H109">TRANSPOSE('[2]BKIL_Key Metrics P1'!$F$21:$Q$21)</f>
        <v>1.2338464987749993</v>
      </c>
      <c r="I98">
        <f t="array" ref="I98:I109">TRANSPOSE('[2]BKIL_Key Metrics P1'!$F$7:$Q$7)</f>
        <v>21.654367898360888</v>
      </c>
      <c r="J98">
        <f t="array" ref="J98:J109">TRANSPOSE('[2]BKIL_Key Metrics P1'!$F$12:$Q$12)</f>
        <v>12.959476002422546</v>
      </c>
      <c r="K98">
        <f t="array" ref="K98:K109">TRANSPOSE('[2]BKIL_Key Metrics P1'!$F$17:$Q$17)</f>
        <v>8.3870198128537403</v>
      </c>
      <c r="L98">
        <f t="array" ref="L98:L109">TRANSPOSE('[2]BKIL_Key Metrics P1'!$F$22:$Q$22)</f>
        <v>5.8257293792480525</v>
      </c>
      <c r="M98">
        <f t="array" ref="M98:M109">TRANSPOSE('[2]BKIL_Key Metrics P1'!$F$9:$Q$9)</f>
        <v>1.8446659999999753</v>
      </c>
      <c r="N98">
        <f t="array" ref="N98:N109">TRANSPOSE('[2]BKIL_Key Metrics P1'!$F$14:$Q$14)</f>
        <v>1.640290350651</v>
      </c>
      <c r="O98">
        <f t="array" ref="O98:O109">TRANSPOSE('[2]BKIL_Key Metrics P1'!$F$19:$Q$19)</f>
        <v>1.6371915213809998</v>
      </c>
      <c r="P98">
        <f t="array" ref="P98:P109">TRANSPOSE('[2]BKIL_Key Metrics P1'!$F$24:$Q$24)</f>
        <v>1.5421668828679302</v>
      </c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t="str">
        <f>VLOOKUP(A98,Misc!$A$3:$B$11,2,FALSE)</f>
        <v>THB</v>
      </c>
      <c r="BR98">
        <f>INDEX(FX!$B$30:$AK$48,MATCH('Data (2)'!BQ98,FX!$A$30:$A$48,0),MATCH('Data (2)'!D98,Period,0))</f>
        <v>31.812343476893311</v>
      </c>
      <c r="BS98">
        <f t="shared" si="15"/>
        <v>1.5931460703865547E-2</v>
      </c>
      <c r="BT98">
        <f t="shared" si="16"/>
        <v>0</v>
      </c>
      <c r="BU98">
        <f t="shared" si="17"/>
        <v>3.9303920649988722E-2</v>
      </c>
      <c r="BV98">
        <f t="shared" si="18"/>
        <v>0</v>
      </c>
      <c r="BW98">
        <f t="shared" si="19"/>
        <v>1.5136895982082033E-2</v>
      </c>
      <c r="BX98">
        <f t="shared" si="20"/>
        <v>0</v>
      </c>
      <c r="BY98">
        <f t="shared" si="21"/>
        <v>3.878514953389698E-2</v>
      </c>
      <c r="BZ98">
        <f t="shared" si="22"/>
        <v>0</v>
      </c>
      <c r="CA98">
        <f t="shared" si="23"/>
        <v>0.6546003395801665</v>
      </c>
      <c r="CB98">
        <f t="shared" si="23"/>
        <v>0.39175825550691568</v>
      </c>
      <c r="CC98">
        <f t="shared" si="23"/>
        <v>0.25353527026643047</v>
      </c>
      <c r="CD98">
        <f t="shared" si="23"/>
        <v>0.17610878543568986</v>
      </c>
      <c r="CE98" s="4">
        <f t="shared" si="24"/>
        <v>2.4670632141378079</v>
      </c>
      <c r="CF98" s="4" t="str">
        <f t="shared" si="25"/>
        <v/>
      </c>
      <c r="CG98" s="4">
        <f t="shared" si="26"/>
        <v>0.98680103390418661</v>
      </c>
      <c r="CH98" s="4" t="str">
        <f t="shared" si="27"/>
        <v/>
      </c>
      <c r="CI98">
        <f>INDEX(FX!$B$114:$AK$132,MATCH('Data (2)'!BQ98,FX!$A$114:$A$132,0),MATCH('Data (2)'!D98,Period,0))</f>
        <v>33.080288214101905</v>
      </c>
    </row>
    <row r="99" spans="1:87" hidden="1" outlineLevel="1" x14ac:dyDescent="0.15">
      <c r="A99" t="s">
        <v>351</v>
      </c>
      <c r="B99" s="1">
        <f t="shared" si="29"/>
        <v>43800</v>
      </c>
      <c r="C99" t="str">
        <f>C98</f>
        <v>IFA/Broker</v>
      </c>
      <c r="D99" s="1">
        <v>43497</v>
      </c>
      <c r="E99">
        <v>9.5066564000000007</v>
      </c>
      <c r="F99">
        <v>5.8176716443199998</v>
      </c>
      <c r="G99">
        <v>2.3712246484069999</v>
      </c>
      <c r="H99">
        <v>1.8253496950750006</v>
      </c>
      <c r="I99">
        <v>21.654367898360888</v>
      </c>
      <c r="J99">
        <v>12.959476002422546</v>
      </c>
      <c r="K99">
        <v>8.3870198128537403</v>
      </c>
      <c r="L99">
        <v>5.8257293792480525</v>
      </c>
      <c r="M99">
        <v>1.6915905000000038</v>
      </c>
      <c r="N99">
        <v>1.432770947809999</v>
      </c>
      <c r="O99">
        <v>1.6246804446599996</v>
      </c>
      <c r="P99">
        <v>1.4219405932870002</v>
      </c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t="str">
        <f>VLOOKUP(A99,Misc!$A$3:$B$11,2,FALSE)</f>
        <v>THB</v>
      </c>
      <c r="BR99">
        <f>INDEX(FX!$B$30:$AK$48,MATCH('Data (2)'!BQ99,FX!$A$30:$A$48,0),MATCH('Data (2)'!D99,Period,0))</f>
        <v>31.302599296106571</v>
      </c>
      <c r="BS99">
        <f t="shared" si="15"/>
        <v>0.30370182073609592</v>
      </c>
      <c r="BT99">
        <f t="shared" si="16"/>
        <v>0</v>
      </c>
      <c r="BU99">
        <f t="shared" si="17"/>
        <v>0.18585266959103949</v>
      </c>
      <c r="BV99">
        <f t="shared" si="18"/>
        <v>0</v>
      </c>
      <c r="BW99">
        <f t="shared" si="19"/>
        <v>7.5751685218739442E-2</v>
      </c>
      <c r="BX99">
        <f t="shared" si="20"/>
        <v>0</v>
      </c>
      <c r="BY99">
        <f t="shared" si="21"/>
        <v>5.8313039048550779E-2</v>
      </c>
      <c r="BZ99">
        <f t="shared" si="22"/>
        <v>0</v>
      </c>
      <c r="CA99">
        <f t="shared" si="23"/>
        <v>0.6546003395801665</v>
      </c>
      <c r="CB99">
        <f t="shared" si="23"/>
        <v>0.39175825550691568</v>
      </c>
      <c r="CC99">
        <f t="shared" si="23"/>
        <v>0.25353527026643047</v>
      </c>
      <c r="CD99">
        <f t="shared" si="23"/>
        <v>0.17610878543568986</v>
      </c>
      <c r="CE99" s="4">
        <f t="shared" si="24"/>
        <v>0.61195770621519463</v>
      </c>
      <c r="CF99" s="4" t="str">
        <f t="shared" si="25"/>
        <v/>
      </c>
      <c r="CG99" s="4">
        <f t="shared" si="26"/>
        <v>0.31375949119733398</v>
      </c>
      <c r="CH99" s="4" t="str">
        <f t="shared" si="27"/>
        <v/>
      </c>
      <c r="CI99">
        <f>INDEX(FX!$B$114:$AK$132,MATCH('Data (2)'!BQ99,FX!$A$114:$A$132,0),MATCH('Data (2)'!D99,Period,0))</f>
        <v>33.080288214101905</v>
      </c>
    </row>
    <row r="100" spans="1:87" hidden="1" outlineLevel="1" x14ac:dyDescent="0.15">
      <c r="A100" t="s">
        <v>351</v>
      </c>
      <c r="B100" s="1">
        <f t="shared" ref="B100:C115" si="30">B99</f>
        <v>43800</v>
      </c>
      <c r="C100" t="str">
        <f t="shared" si="30"/>
        <v>IFA/Broker</v>
      </c>
      <c r="D100" s="1">
        <v>43525</v>
      </c>
      <c r="E100">
        <v>9.1805986000000033</v>
      </c>
      <c r="F100">
        <v>4.9883086562399983</v>
      </c>
      <c r="G100">
        <v>1.896305821641</v>
      </c>
      <c r="H100">
        <v>1.4256682161899996</v>
      </c>
      <c r="I100">
        <v>21.654367898360888</v>
      </c>
      <c r="J100">
        <v>12.959476002422546</v>
      </c>
      <c r="K100">
        <v>8.3870198128537403</v>
      </c>
      <c r="L100">
        <v>5.8257293792480525</v>
      </c>
      <c r="M100">
        <v>2.2529849999999954</v>
      </c>
      <c r="N100">
        <v>2.2732819605009995</v>
      </c>
      <c r="O100">
        <v>2.0564630908009991</v>
      </c>
      <c r="P100">
        <v>2.246870632107</v>
      </c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t="str">
        <f>VLOOKUP(A100,Misc!$A$3:$B$11,2,FALSE)</f>
        <v>THB</v>
      </c>
      <c r="BR100">
        <f>INDEX(FX!$B$30:$AK$48,MATCH('Data (2)'!BQ100,FX!$A$30:$A$48,0),MATCH('Data (2)'!D100,Period,0))</f>
        <v>31.735228689878316</v>
      </c>
      <c r="BS100">
        <f t="shared" si="15"/>
        <v>0.28928729928856878</v>
      </c>
      <c r="BT100">
        <f t="shared" si="16"/>
        <v>0</v>
      </c>
      <c r="BU100">
        <f t="shared" si="17"/>
        <v>0.15718521221279169</v>
      </c>
      <c r="BV100">
        <f t="shared" si="18"/>
        <v>0</v>
      </c>
      <c r="BW100">
        <f t="shared" si="19"/>
        <v>5.9753967433857212E-2</v>
      </c>
      <c r="BX100">
        <f t="shared" si="20"/>
        <v>0</v>
      </c>
      <c r="BY100">
        <f t="shared" si="21"/>
        <v>4.4923836223833627E-2</v>
      </c>
      <c r="BZ100">
        <f t="shared" si="22"/>
        <v>0</v>
      </c>
      <c r="CA100">
        <f t="shared" si="23"/>
        <v>0.6546003395801665</v>
      </c>
      <c r="CB100">
        <f t="shared" si="23"/>
        <v>0.39175825550691568</v>
      </c>
      <c r="CC100">
        <f t="shared" si="23"/>
        <v>0.25353527026643047</v>
      </c>
      <c r="CD100">
        <f t="shared" si="23"/>
        <v>0.17610878543568986</v>
      </c>
      <c r="CE100" s="4">
        <f t="shared" si="24"/>
        <v>0.54335331208577153</v>
      </c>
      <c r="CF100" s="4" t="str">
        <f t="shared" si="25"/>
        <v/>
      </c>
      <c r="CG100" s="4">
        <f t="shared" si="26"/>
        <v>0.28580192494836826</v>
      </c>
      <c r="CH100" s="4" t="str">
        <f t="shared" si="27"/>
        <v/>
      </c>
      <c r="CI100">
        <f>INDEX(FX!$B$114:$AK$132,MATCH('Data (2)'!BQ100,FX!$A$114:$A$132,0),MATCH('Data (2)'!D100,Period,0))</f>
        <v>33.080288214101905</v>
      </c>
    </row>
    <row r="101" spans="1:87" hidden="1" outlineLevel="1" x14ac:dyDescent="0.15">
      <c r="A101" t="s">
        <v>351</v>
      </c>
      <c r="B101" s="1">
        <f t="shared" si="30"/>
        <v>43800</v>
      </c>
      <c r="C101" t="str">
        <f t="shared" si="30"/>
        <v>IFA/Broker</v>
      </c>
      <c r="D101" s="1">
        <v>43556</v>
      </c>
      <c r="E101">
        <v>10.895653299999999</v>
      </c>
      <c r="F101">
        <v>5.8352328097936752</v>
      </c>
      <c r="G101">
        <v>2.1436021835070003</v>
      </c>
      <c r="H101">
        <v>1.3845594814179998</v>
      </c>
      <c r="I101">
        <v>30.298865767869174</v>
      </c>
      <c r="J101">
        <v>18.113525609778279</v>
      </c>
      <c r="K101">
        <v>11.741827737995241</v>
      </c>
      <c r="L101">
        <v>8.1560211309472752</v>
      </c>
      <c r="M101">
        <v>2.0260802000000009</v>
      </c>
      <c r="N101">
        <v>2.2185007402319998</v>
      </c>
      <c r="O101">
        <v>1.9312392696629996</v>
      </c>
      <c r="P101">
        <v>2.2035260010749997</v>
      </c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t="str">
        <f>VLOOKUP(A101,Misc!$A$3:$B$11,2,FALSE)</f>
        <v>THB</v>
      </c>
      <c r="BR101">
        <f>INDEX(FX!$B$30:$AK$48,MATCH('Data (2)'!BQ101,FX!$A$30:$A$48,0),MATCH('Data (2)'!D101,Period,0))</f>
        <v>31.855804951838579</v>
      </c>
      <c r="BS101">
        <f t="shared" si="15"/>
        <v>0.34203038712952533</v>
      </c>
      <c r="BT101">
        <f t="shared" si="16"/>
        <v>0</v>
      </c>
      <c r="BU101">
        <f t="shared" si="17"/>
        <v>0.18317643577413012</v>
      </c>
      <c r="BV101">
        <f t="shared" si="18"/>
        <v>0</v>
      </c>
      <c r="BW101">
        <f t="shared" si="19"/>
        <v>6.7290786930288532E-2</v>
      </c>
      <c r="BX101">
        <f t="shared" si="20"/>
        <v>0</v>
      </c>
      <c r="BY101">
        <f t="shared" si="21"/>
        <v>4.3463333716139203E-2</v>
      </c>
      <c r="BZ101">
        <f t="shared" si="22"/>
        <v>0</v>
      </c>
      <c r="CA101">
        <f t="shared" si="23"/>
        <v>0.91591903830369203</v>
      </c>
      <c r="CB101">
        <f t="shared" si="23"/>
        <v>0.54756250890391589</v>
      </c>
      <c r="CC101">
        <f t="shared" si="23"/>
        <v>0.35494937837300278</v>
      </c>
      <c r="CD101">
        <f t="shared" si="23"/>
        <v>0.24655229960996586</v>
      </c>
      <c r="CE101" s="4">
        <f t="shared" si="24"/>
        <v>0.53555602854889628</v>
      </c>
      <c r="CF101" s="4" t="str">
        <f t="shared" si="25"/>
        <v/>
      </c>
      <c r="CG101" s="4">
        <f t="shared" si="26"/>
        <v>0.23727579113796415</v>
      </c>
      <c r="CH101" s="4" t="str">
        <f t="shared" si="27"/>
        <v/>
      </c>
      <c r="CI101">
        <f>INDEX(FX!$B$114:$AK$132,MATCH('Data (2)'!BQ101,FX!$A$114:$A$132,0),MATCH('Data (2)'!D101,Period,0))</f>
        <v>33.080288214101905</v>
      </c>
    </row>
    <row r="102" spans="1:87" hidden="1" outlineLevel="1" x14ac:dyDescent="0.15">
      <c r="A102" t="s">
        <v>351</v>
      </c>
      <c r="B102" s="1">
        <f t="shared" si="30"/>
        <v>43800</v>
      </c>
      <c r="C102" t="str">
        <f t="shared" si="30"/>
        <v>IFA/Broker</v>
      </c>
      <c r="D102" s="1">
        <v>43586</v>
      </c>
      <c r="E102">
        <v>18.445539549999999</v>
      </c>
      <c r="F102">
        <v>12.565547841227344</v>
      </c>
      <c r="G102">
        <v>3.8046601194760004</v>
      </c>
      <c r="H102">
        <v>3.4376628063910006</v>
      </c>
      <c r="I102">
        <v>30.298865767869174</v>
      </c>
      <c r="J102">
        <v>18.113525609778279</v>
      </c>
      <c r="K102">
        <v>11.741827737995241</v>
      </c>
      <c r="L102">
        <v>8.1560211309472752</v>
      </c>
      <c r="M102">
        <v>2.5132770000000022</v>
      </c>
      <c r="N102">
        <v>2.4181932631469962</v>
      </c>
      <c r="O102">
        <v>1.7687813171309996</v>
      </c>
      <c r="P102">
        <v>1.9043910120309997</v>
      </c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t="str">
        <f>VLOOKUP(A102,Misc!$A$3:$B$11,2,FALSE)</f>
        <v>THB</v>
      </c>
      <c r="BR102">
        <f>INDEX(FX!$B$30:$AK$48,MATCH('Data (2)'!BQ102,FX!$A$30:$A$48,0),MATCH('Data (2)'!D102,Period,0))</f>
        <v>31.803008197154362</v>
      </c>
      <c r="BS102">
        <f t="shared" si="15"/>
        <v>0.57999354764340971</v>
      </c>
      <c r="BT102">
        <f t="shared" si="16"/>
        <v>0</v>
      </c>
      <c r="BU102">
        <f t="shared" si="17"/>
        <v>0.39510563791106001</v>
      </c>
      <c r="BV102">
        <f t="shared" si="18"/>
        <v>0</v>
      </c>
      <c r="BW102">
        <f t="shared" si="19"/>
        <v>0.1196320831001273</v>
      </c>
      <c r="BX102">
        <f t="shared" si="20"/>
        <v>0</v>
      </c>
      <c r="BY102">
        <f t="shared" si="21"/>
        <v>0.10809237871713634</v>
      </c>
      <c r="BZ102">
        <f t="shared" si="22"/>
        <v>0</v>
      </c>
      <c r="CA102">
        <f t="shared" si="23"/>
        <v>0.91591903830369203</v>
      </c>
      <c r="CB102">
        <f t="shared" si="23"/>
        <v>0.54756250890391589</v>
      </c>
      <c r="CC102">
        <f t="shared" si="23"/>
        <v>0.35494937837300278</v>
      </c>
      <c r="CD102">
        <f t="shared" si="23"/>
        <v>0.24655229960996586</v>
      </c>
      <c r="CE102" s="4">
        <f t="shared" si="24"/>
        <v>0.68122419553877167</v>
      </c>
      <c r="CF102" s="4" t="str">
        <f t="shared" si="25"/>
        <v/>
      </c>
      <c r="CG102" s="4">
        <f t="shared" si="26"/>
        <v>0.27357842649025527</v>
      </c>
      <c r="CH102" s="4" t="str">
        <f t="shared" si="27"/>
        <v/>
      </c>
      <c r="CI102">
        <f>INDEX(FX!$B$114:$AK$132,MATCH('Data (2)'!BQ102,FX!$A$114:$A$132,0),MATCH('Data (2)'!D102,Period,0))</f>
        <v>33.080288214101905</v>
      </c>
    </row>
    <row r="103" spans="1:87" hidden="1" outlineLevel="1" x14ac:dyDescent="0.15">
      <c r="A103" t="s">
        <v>351</v>
      </c>
      <c r="B103" s="1">
        <f t="shared" si="30"/>
        <v>43800</v>
      </c>
      <c r="C103" t="str">
        <f t="shared" si="30"/>
        <v>IFA/Broker</v>
      </c>
      <c r="D103" s="1">
        <v>43617</v>
      </c>
      <c r="E103">
        <v>14.005335349999998</v>
      </c>
      <c r="F103">
        <v>6.9447038033759991</v>
      </c>
      <c r="G103">
        <v>2.0749096485899998</v>
      </c>
      <c r="H103">
        <v>0.90215509955499995</v>
      </c>
      <c r="I103">
        <v>30.298865767869174</v>
      </c>
      <c r="J103">
        <v>18.113525609778279</v>
      </c>
      <c r="K103">
        <v>11.741827737995241</v>
      </c>
      <c r="L103">
        <v>8.1560211309472752</v>
      </c>
      <c r="M103">
        <v>7.826864699999998</v>
      </c>
      <c r="N103">
        <v>5.5251083035399997</v>
      </c>
      <c r="O103">
        <v>2.0573756731519999</v>
      </c>
      <c r="P103">
        <v>1.8791210127580005</v>
      </c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t="str">
        <f>VLOOKUP(A103,Misc!$A$3:$B$11,2,FALSE)</f>
        <v>THB</v>
      </c>
      <c r="BR103">
        <f>INDEX(FX!$B$30:$AK$48,MATCH('Data (2)'!BQ103,FX!$A$30:$A$48,0),MATCH('Data (2)'!D103,Period,0))</f>
        <v>31.1142791364868</v>
      </c>
      <c r="BS103">
        <f t="shared" si="15"/>
        <v>0.45012565737305971</v>
      </c>
      <c r="BT103">
        <f t="shared" si="16"/>
        <v>0</v>
      </c>
      <c r="BU103">
        <f t="shared" si="17"/>
        <v>0.22319989394297582</v>
      </c>
      <c r="BV103">
        <f t="shared" si="18"/>
        <v>0</v>
      </c>
      <c r="BW103">
        <f t="shared" si="19"/>
        <v>6.6686733749740462E-2</v>
      </c>
      <c r="BX103">
        <f t="shared" si="20"/>
        <v>0</v>
      </c>
      <c r="BY103">
        <f t="shared" si="21"/>
        <v>2.8994889953824102E-2</v>
      </c>
      <c r="BZ103">
        <f t="shared" si="22"/>
        <v>0</v>
      </c>
      <c r="CA103">
        <f t="shared" si="23"/>
        <v>0.91591903830369203</v>
      </c>
      <c r="CB103">
        <f t="shared" si="23"/>
        <v>0.54756250890391589</v>
      </c>
      <c r="CC103">
        <f t="shared" si="23"/>
        <v>0.35494937837300278</v>
      </c>
      <c r="CD103">
        <f t="shared" si="23"/>
        <v>0.24655229960996586</v>
      </c>
      <c r="CE103" s="4">
        <f t="shared" si="24"/>
        <v>0.49586130069895118</v>
      </c>
      <c r="CF103" s="4" t="str">
        <f t="shared" si="25"/>
        <v/>
      </c>
      <c r="CG103" s="4">
        <f t="shared" si="26"/>
        <v>0.129905482666725</v>
      </c>
      <c r="CH103" s="4" t="str">
        <f t="shared" si="27"/>
        <v/>
      </c>
      <c r="CI103">
        <f>INDEX(FX!$B$114:$AK$132,MATCH('Data (2)'!BQ103,FX!$A$114:$A$132,0),MATCH('Data (2)'!D103,Period,0))</f>
        <v>33.080288214101905</v>
      </c>
    </row>
    <row r="104" spans="1:87" hidden="1" outlineLevel="1" x14ac:dyDescent="0.15">
      <c r="A104" t="s">
        <v>351</v>
      </c>
      <c r="B104" s="1">
        <f t="shared" si="30"/>
        <v>43800</v>
      </c>
      <c r="C104" t="str">
        <f t="shared" si="30"/>
        <v>IFA/Broker</v>
      </c>
      <c r="D104" s="1">
        <v>43647</v>
      </c>
      <c r="E104">
        <v>12.377114369999994</v>
      </c>
      <c r="F104">
        <v>6.2474871358450006</v>
      </c>
      <c r="G104">
        <v>1.6578905489739999</v>
      </c>
      <c r="H104">
        <v>1.188643274408</v>
      </c>
      <c r="I104">
        <v>34.629739347541346</v>
      </c>
      <c r="J104">
        <v>20.705420810262794</v>
      </c>
      <c r="K104">
        <v>13.419231700565987</v>
      </c>
      <c r="L104">
        <v>9.3211670067968893</v>
      </c>
      <c r="M104">
        <v>5.6936529000000107</v>
      </c>
      <c r="N104">
        <v>3.7525038066769998</v>
      </c>
      <c r="O104">
        <v>1.6151543176089997</v>
      </c>
      <c r="P104">
        <v>1.1772359463639996</v>
      </c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t="str">
        <f>VLOOKUP(A104,Misc!$A$3:$B$11,2,FALSE)</f>
        <v>THB</v>
      </c>
      <c r="BR104">
        <f>INDEX(FX!$B$30:$AK$48,MATCH('Data (2)'!BQ104,FX!$A$30:$A$48,0),MATCH('Data (2)'!D104,Period,0))</f>
        <v>30.797835851842656</v>
      </c>
      <c r="BS104">
        <f t="shared" si="15"/>
        <v>0.40188260076265919</v>
      </c>
      <c r="BT104">
        <f t="shared" si="16"/>
        <v>0</v>
      </c>
      <c r="BU104">
        <f t="shared" si="17"/>
        <v>0.20285474492102046</v>
      </c>
      <c r="BV104">
        <f t="shared" si="18"/>
        <v>0</v>
      </c>
      <c r="BW104">
        <f t="shared" si="19"/>
        <v>5.383139766539171E-2</v>
      </c>
      <c r="BX104">
        <f t="shared" si="20"/>
        <v>0</v>
      </c>
      <c r="BY104">
        <f t="shared" si="21"/>
        <v>3.8595025966309336E-2</v>
      </c>
      <c r="BZ104">
        <f t="shared" si="22"/>
        <v>0</v>
      </c>
      <c r="CA104">
        <f t="shared" si="23"/>
        <v>1.0468391062197251</v>
      </c>
      <c r="CB104">
        <f t="shared" si="23"/>
        <v>0.6259141600052992</v>
      </c>
      <c r="CC104">
        <f t="shared" si="23"/>
        <v>0.40565643242628879</v>
      </c>
      <c r="CD104">
        <f t="shared" si="23"/>
        <v>0.28177405669710393</v>
      </c>
      <c r="CE104" s="4">
        <f t="shared" si="24"/>
        <v>0.50476120273945602</v>
      </c>
      <c r="CF104" s="4" t="str">
        <f t="shared" si="25"/>
        <v/>
      </c>
      <c r="CG104" s="4">
        <f t="shared" si="26"/>
        <v>0.19025941927725643</v>
      </c>
      <c r="CH104" s="4" t="str">
        <f t="shared" si="27"/>
        <v/>
      </c>
      <c r="CI104">
        <f>INDEX(FX!$B$114:$AK$132,MATCH('Data (2)'!BQ104,FX!$A$114:$A$132,0),MATCH('Data (2)'!D104,Period,0))</f>
        <v>33.080288214101905</v>
      </c>
    </row>
    <row r="105" spans="1:87" hidden="1" outlineLevel="1" x14ac:dyDescent="0.15">
      <c r="A105" t="s">
        <v>351</v>
      </c>
      <c r="B105" s="1">
        <f t="shared" si="30"/>
        <v>43800</v>
      </c>
      <c r="C105" t="str">
        <f t="shared" si="30"/>
        <v>IFA/Broker</v>
      </c>
      <c r="D105" s="1">
        <v>43678</v>
      </c>
      <c r="E105">
        <v>44.291052199999996</v>
      </c>
      <c r="F105">
        <v>22.220420279273998</v>
      </c>
      <c r="G105">
        <v>4.8200320078750005</v>
      </c>
      <c r="H105">
        <v>3.3507447571709998</v>
      </c>
      <c r="I105">
        <v>34.629739347541346</v>
      </c>
      <c r="J105">
        <v>20.705420810262794</v>
      </c>
      <c r="K105">
        <v>13.419231700565987</v>
      </c>
      <c r="L105">
        <v>9.3211670067968893</v>
      </c>
      <c r="M105">
        <v>1.6732674000000074</v>
      </c>
      <c r="N105">
        <v>1.6680146507180003</v>
      </c>
      <c r="O105">
        <v>1.6277065259309997</v>
      </c>
      <c r="P105">
        <v>1.6657184854280001</v>
      </c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t="str">
        <f>VLOOKUP(A105,Misc!$A$3:$B$11,2,FALSE)</f>
        <v>THB</v>
      </c>
      <c r="BR105">
        <f>INDEX(FX!$B$30:$AK$48,MATCH('Data (2)'!BQ105,FX!$A$30:$A$48,0),MATCH('Data (2)'!D105,Period,0))</f>
        <v>30.754523505067876</v>
      </c>
      <c r="BS105">
        <f t="shared" si="15"/>
        <v>1.4401475669977948</v>
      </c>
      <c r="BT105">
        <f t="shared" si="16"/>
        <v>0</v>
      </c>
      <c r="BU105">
        <f t="shared" si="17"/>
        <v>0.72250900832888576</v>
      </c>
      <c r="BV105">
        <f t="shared" si="18"/>
        <v>0</v>
      </c>
      <c r="BW105">
        <f t="shared" si="19"/>
        <v>0.15672595308071455</v>
      </c>
      <c r="BX105">
        <f t="shared" si="20"/>
        <v>0</v>
      </c>
      <c r="BY105">
        <f t="shared" si="21"/>
        <v>0.10895128180473511</v>
      </c>
      <c r="BZ105">
        <f t="shared" si="22"/>
        <v>0</v>
      </c>
      <c r="CA105">
        <f t="shared" si="23"/>
        <v>1.0468391062197251</v>
      </c>
      <c r="CB105">
        <f t="shared" si="23"/>
        <v>0.6259141600052992</v>
      </c>
      <c r="CC105">
        <f t="shared" si="23"/>
        <v>0.40565643242628879</v>
      </c>
      <c r="CD105">
        <f t="shared" si="23"/>
        <v>0.28177405669710393</v>
      </c>
      <c r="CE105" s="4">
        <f t="shared" si="24"/>
        <v>0.5016909550700176</v>
      </c>
      <c r="CF105" s="4" t="str">
        <f t="shared" si="25"/>
        <v/>
      </c>
      <c r="CG105" s="4">
        <f t="shared" si="26"/>
        <v>0.15079574171224802</v>
      </c>
      <c r="CH105" s="4" t="str">
        <f t="shared" si="27"/>
        <v/>
      </c>
      <c r="CI105">
        <f>INDEX(FX!$B$114:$AK$132,MATCH('Data (2)'!BQ105,FX!$A$114:$A$132,0),MATCH('Data (2)'!D105,Period,0))</f>
        <v>33.080288214101905</v>
      </c>
    </row>
    <row r="106" spans="1:87" hidden="1" outlineLevel="1" x14ac:dyDescent="0.15">
      <c r="A106" t="s">
        <v>351</v>
      </c>
      <c r="B106" s="1">
        <f t="shared" si="30"/>
        <v>43800</v>
      </c>
      <c r="C106" t="str">
        <f t="shared" si="30"/>
        <v>IFA/Broker</v>
      </c>
      <c r="D106" s="1">
        <v>43709</v>
      </c>
      <c r="E106">
        <v>48.249986100000015</v>
      </c>
      <c r="F106">
        <v>24.50939578640201</v>
      </c>
      <c r="G106">
        <v>8.3875096933420004</v>
      </c>
      <c r="H106">
        <v>5.5225683518329998</v>
      </c>
      <c r="I106">
        <v>43.222489347541313</v>
      </c>
      <c r="J106">
        <v>25.77024803677859</v>
      </c>
      <c r="K106">
        <v>16.774039625707481</v>
      </c>
      <c r="L106">
        <v>11.651458758496105</v>
      </c>
      <c r="M106">
        <v>2.3705980000000011</v>
      </c>
      <c r="N106">
        <v>1.7167812486139997</v>
      </c>
      <c r="O106">
        <v>2.0751551077699997</v>
      </c>
      <c r="P106">
        <v>1.627753560305</v>
      </c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t="str">
        <f>VLOOKUP(A106,Misc!$A$3:$B$11,2,FALSE)</f>
        <v>THB</v>
      </c>
      <c r="BR106">
        <f>INDEX(FX!$B$30:$AK$48,MATCH('Data (2)'!BQ106,FX!$A$30:$A$48,0),MATCH('Data (2)'!D106,Period,0))</f>
        <v>30.570057382227958</v>
      </c>
      <c r="BS106">
        <f t="shared" si="15"/>
        <v>1.5783413651048743</v>
      </c>
      <c r="BT106">
        <f t="shared" si="16"/>
        <v>0</v>
      </c>
      <c r="BU106">
        <f t="shared" si="17"/>
        <v>0.80174516782721705</v>
      </c>
      <c r="BV106">
        <f t="shared" si="18"/>
        <v>0</v>
      </c>
      <c r="BW106">
        <f t="shared" si="19"/>
        <v>0.27437009975055254</v>
      </c>
      <c r="BX106">
        <f t="shared" si="20"/>
        <v>0</v>
      </c>
      <c r="BY106">
        <f t="shared" si="21"/>
        <v>0.18065286181123003</v>
      </c>
      <c r="BZ106">
        <f t="shared" si="22"/>
        <v>0</v>
      </c>
      <c r="CA106">
        <f t="shared" si="23"/>
        <v>1.3065934936176238</v>
      </c>
      <c r="CB106">
        <f t="shared" si="23"/>
        <v>0.77902126698499885</v>
      </c>
      <c r="CC106">
        <f t="shared" si="23"/>
        <v>0.50707054053286094</v>
      </c>
      <c r="CD106">
        <f t="shared" si="23"/>
        <v>0.35221757087137973</v>
      </c>
      <c r="CE106" s="4">
        <f t="shared" si="24"/>
        <v>0.50796689838636044</v>
      </c>
      <c r="CF106" s="4" t="str">
        <f t="shared" si="25"/>
        <v/>
      </c>
      <c r="CG106" s="4">
        <f t="shared" si="26"/>
        <v>0.22532454083984235</v>
      </c>
      <c r="CH106" s="4" t="str">
        <f t="shared" si="27"/>
        <v/>
      </c>
      <c r="CI106">
        <f>INDEX(FX!$B$114:$AK$132,MATCH('Data (2)'!BQ106,FX!$A$114:$A$132,0),MATCH('Data (2)'!D106,Period,0))</f>
        <v>33.080288214101905</v>
      </c>
    </row>
    <row r="107" spans="1:87" hidden="1" outlineLevel="1" x14ac:dyDescent="0.15">
      <c r="A107" t="s">
        <v>351</v>
      </c>
      <c r="B107" s="1">
        <f t="shared" si="30"/>
        <v>43800</v>
      </c>
      <c r="C107" t="str">
        <f t="shared" si="30"/>
        <v>IFA/Broker</v>
      </c>
      <c r="D107" s="1">
        <v>43739</v>
      </c>
      <c r="E107">
        <v>11.235713770000011</v>
      </c>
      <c r="F107">
        <v>6.089326745056999</v>
      </c>
      <c r="G107">
        <v>2.225526522405</v>
      </c>
      <c r="H107">
        <v>1.577988082394</v>
      </c>
      <c r="I107">
        <v>52.004981535738324</v>
      </c>
      <c r="J107">
        <v>31.16222399304074</v>
      </c>
      <c r="K107">
        <v>20.128847550848988</v>
      </c>
      <c r="L107">
        <v>13.981750510195329</v>
      </c>
      <c r="M107">
        <v>1.1149277</v>
      </c>
      <c r="N107">
        <v>0.79484980342599987</v>
      </c>
      <c r="O107">
        <v>0.61379298130500004</v>
      </c>
      <c r="P107">
        <v>0.60336952115300002</v>
      </c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t="str">
        <f>VLOOKUP(A107,Misc!$A$3:$B$11,2,FALSE)</f>
        <v>THB</v>
      </c>
      <c r="BR107">
        <f>INDEX(FX!$B$30:$AK$48,MATCH('Data (2)'!BQ107,FX!$A$30:$A$48,0),MATCH('Data (2)'!D107,Period,0))</f>
        <v>30.362457662789282</v>
      </c>
      <c r="BS107">
        <f t="shared" si="15"/>
        <v>0.37005284271733846</v>
      </c>
      <c r="BT107">
        <f t="shared" si="16"/>
        <v>0</v>
      </c>
      <c r="BU107">
        <f t="shared" si="17"/>
        <v>0.20055447463068099</v>
      </c>
      <c r="BV107">
        <f t="shared" si="18"/>
        <v>0</v>
      </c>
      <c r="BW107">
        <f t="shared" si="19"/>
        <v>7.3298629087344747E-2</v>
      </c>
      <c r="BX107">
        <f t="shared" si="20"/>
        <v>0</v>
      </c>
      <c r="BY107">
        <f t="shared" si="21"/>
        <v>5.1971684898482501E-2</v>
      </c>
      <c r="BZ107">
        <f t="shared" si="22"/>
        <v>0</v>
      </c>
      <c r="CA107">
        <f t="shared" si="23"/>
        <v>1.5720836892094836</v>
      </c>
      <c r="CB107">
        <f t="shared" si="23"/>
        <v>0.94201791082813158</v>
      </c>
      <c r="CC107">
        <f t="shared" si="23"/>
        <v>0.60848464863943341</v>
      </c>
      <c r="CD107">
        <f t="shared" si="23"/>
        <v>0.42266108504565575</v>
      </c>
      <c r="CE107" s="4">
        <f t="shared" si="24"/>
        <v>0.54196171865074072</v>
      </c>
      <c r="CF107" s="4" t="str">
        <f t="shared" si="25"/>
        <v/>
      </c>
      <c r="CG107" s="4">
        <f t="shared" si="26"/>
        <v>0.25913999173634905</v>
      </c>
      <c r="CH107" s="4" t="str">
        <f t="shared" si="27"/>
        <v/>
      </c>
      <c r="CI107">
        <f>INDEX(FX!$B$114:$AK$132,MATCH('Data (2)'!BQ107,FX!$A$114:$A$132,0),MATCH('Data (2)'!D107,Period,0))</f>
        <v>33.080288214101905</v>
      </c>
    </row>
    <row r="108" spans="1:87" hidden="1" outlineLevel="1" x14ac:dyDescent="0.15">
      <c r="A108" t="s">
        <v>351</v>
      </c>
      <c r="B108" s="1">
        <f t="shared" si="30"/>
        <v>43800</v>
      </c>
      <c r="C108" t="str">
        <f t="shared" si="30"/>
        <v>IFA/Broker</v>
      </c>
      <c r="D108" s="1">
        <v>43770</v>
      </c>
      <c r="E108">
        <v>9.138597390000001</v>
      </c>
      <c r="F108">
        <v>5.1383515640770003</v>
      </c>
      <c r="G108">
        <v>1.9476438343690003</v>
      </c>
      <c r="H108">
        <v>1.6947229898349998</v>
      </c>
      <c r="I108">
        <v>52.07397869508268</v>
      </c>
      <c r="J108">
        <v>31.281187167493943</v>
      </c>
      <c r="K108">
        <v>20.128847550848988</v>
      </c>
      <c r="L108">
        <v>13.981750510195329</v>
      </c>
      <c r="M108">
        <v>0.44768733333333444</v>
      </c>
      <c r="N108">
        <v>0.29201256897899985</v>
      </c>
      <c r="O108">
        <v>0.12885504047899998</v>
      </c>
      <c r="P108">
        <v>0.17325940658699998</v>
      </c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t="str">
        <f>VLOOKUP(A108,Misc!$A$3:$B$11,2,FALSE)</f>
        <v>THB</v>
      </c>
      <c r="BR108">
        <f>INDEX(FX!$B$30:$AK$48,MATCH('Data (2)'!BQ108,FX!$A$30:$A$48,0),MATCH('Data (2)'!D108,Period,0))</f>
        <v>30.243633386478216</v>
      </c>
      <c r="BS108">
        <f t="shared" si="15"/>
        <v>0.30216598889489993</v>
      </c>
      <c r="BT108">
        <f t="shared" si="16"/>
        <v>0</v>
      </c>
      <c r="BU108">
        <f t="shared" si="17"/>
        <v>0.16989861960085564</v>
      </c>
      <c r="BV108">
        <f t="shared" si="18"/>
        <v>0</v>
      </c>
      <c r="BW108">
        <f t="shared" si="19"/>
        <v>6.4398473869868508E-2</v>
      </c>
      <c r="BX108">
        <f t="shared" si="20"/>
        <v>0</v>
      </c>
      <c r="BY108">
        <f t="shared" si="21"/>
        <v>5.6035694130345544E-2</v>
      </c>
      <c r="BZ108">
        <f t="shared" si="22"/>
        <v>0</v>
      </c>
      <c r="CA108">
        <f t="shared" si="23"/>
        <v>1.5741694376436506</v>
      </c>
      <c r="CB108">
        <f t="shared" si="23"/>
        <v>0.94561410605119767</v>
      </c>
      <c r="CC108">
        <f t="shared" si="23"/>
        <v>0.60848464863943341</v>
      </c>
      <c r="CD108">
        <f t="shared" si="23"/>
        <v>0.42266108504565575</v>
      </c>
      <c r="CE108" s="4">
        <f t="shared" si="24"/>
        <v>0.56226916941320682</v>
      </c>
      <c r="CF108" s="4" t="str">
        <f t="shared" si="25"/>
        <v/>
      </c>
      <c r="CG108" s="4">
        <f t="shared" si="26"/>
        <v>0.32981841913719312</v>
      </c>
      <c r="CH108" s="4" t="str">
        <f t="shared" si="27"/>
        <v/>
      </c>
      <c r="CI108">
        <f>INDEX(FX!$B$114:$AK$132,MATCH('Data (2)'!BQ108,FX!$A$114:$A$132,0),MATCH('Data (2)'!D108,Period,0))</f>
        <v>33.080288214101905</v>
      </c>
    </row>
    <row r="109" spans="1:87" hidden="1" outlineLevel="1" x14ac:dyDescent="0.15">
      <c r="A109" t="s">
        <v>351</v>
      </c>
      <c r="B109" s="1">
        <f t="shared" si="30"/>
        <v>43800</v>
      </c>
      <c r="C109" t="str">
        <f t="shared" si="30"/>
        <v>IFA/Broker</v>
      </c>
      <c r="D109" s="1">
        <v>43800</v>
      </c>
      <c r="E109">
        <v>21.387266780000012</v>
      </c>
      <c r="F109">
        <v>13.248855827812999</v>
      </c>
      <c r="G109">
        <v>4.4650184723960011</v>
      </c>
      <c r="H109">
        <v>3.9415812931529999</v>
      </c>
      <c r="I109">
        <v>60.666728695082703</v>
      </c>
      <c r="J109">
        <v>36.346014394009757</v>
      </c>
      <c r="K109">
        <v>23.483655475990481</v>
      </c>
      <c r="L109">
        <v>16.31204226189455</v>
      </c>
      <c r="M109">
        <v>0.94751157664316565</v>
      </c>
      <c r="N109">
        <v>0.68815734066905265</v>
      </c>
      <c r="O109">
        <v>0.59401680860799999</v>
      </c>
      <c r="P109">
        <v>0.47069707593000004</v>
      </c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t="str">
        <f>VLOOKUP(A109,Misc!$A$3:$B$11,2,FALSE)</f>
        <v>THB</v>
      </c>
      <c r="BR109">
        <f>INDEX(FX!$B$30:$AK$48,MATCH('Data (2)'!BQ109,FX!$A$30:$A$48,0),MATCH('Data (2)'!D109,Period,0))</f>
        <v>30.199038102479431</v>
      </c>
      <c r="BS109">
        <f t="shared" si="15"/>
        <v>0.70821019886206416</v>
      </c>
      <c r="BT109">
        <f t="shared" si="16"/>
        <v>0</v>
      </c>
      <c r="BU109">
        <f t="shared" si="17"/>
        <v>0.43871780892005396</v>
      </c>
      <c r="BV109">
        <f t="shared" si="18"/>
        <v>0</v>
      </c>
      <c r="BW109">
        <f t="shared" si="19"/>
        <v>0.14785300304082896</v>
      </c>
      <c r="BX109">
        <f t="shared" si="20"/>
        <v>0</v>
      </c>
      <c r="BY109">
        <f t="shared" si="21"/>
        <v>0.13052009404330611</v>
      </c>
      <c r="BZ109">
        <f t="shared" si="22"/>
        <v>0</v>
      </c>
      <c r="CA109">
        <f t="shared" si="23"/>
        <v>1.833923825041551</v>
      </c>
      <c r="CB109">
        <f t="shared" si="23"/>
        <v>1.0987212130308979</v>
      </c>
      <c r="CC109">
        <f t="shared" si="23"/>
        <v>0.70989875674600555</v>
      </c>
      <c r="CD109">
        <f t="shared" si="23"/>
        <v>0.49310459921993172</v>
      </c>
      <c r="CE109" s="4">
        <f t="shared" si="24"/>
        <v>0.61947400591657054</v>
      </c>
      <c r="CF109" s="4" t="str">
        <f t="shared" si="25"/>
        <v/>
      </c>
      <c r="CG109" s="4">
        <f t="shared" si="26"/>
        <v>0.29750352365360744</v>
      </c>
      <c r="CH109" s="4" t="str">
        <f t="shared" si="27"/>
        <v/>
      </c>
      <c r="CI109">
        <f>INDEX(FX!$B$114:$AK$132,MATCH('Data (2)'!BQ109,FX!$A$114:$A$132,0),MATCH('Data (2)'!D109,Period,0))</f>
        <v>33.080288214101905</v>
      </c>
    </row>
    <row r="110" spans="1:87" hidden="1" outlineLevel="1" x14ac:dyDescent="0.15">
      <c r="A110" t="s">
        <v>351</v>
      </c>
      <c r="B110" s="1">
        <f t="shared" si="30"/>
        <v>43800</v>
      </c>
      <c r="C110" t="s">
        <v>64</v>
      </c>
      <c r="D110" s="1">
        <v>43466</v>
      </c>
      <c r="E110">
        <f t="array" ref="E110:E121">TRANSPOSE('[2]AF_Key Metrics P1'!$F$6:$Q$6)</f>
        <v>4.569882888999997</v>
      </c>
      <c r="F110">
        <f t="array" ref="F110:F121">TRANSPOSE('[2]AF_Key Metrics P1'!$F$11:$Q$11)</f>
        <v>2.4630174951999977</v>
      </c>
      <c r="G110">
        <f t="array" ref="G110:G121">TRANSPOSE('[2]AF_Key Metrics P1'!$F$16:$Q$16)</f>
        <v>4.569882888999997</v>
      </c>
      <c r="H110">
        <f t="array" ref="H110:H121">TRANSPOSE('[2]AF_Key Metrics P1'!$F$21:$Q$21)</f>
        <v>2.4630174951999977</v>
      </c>
      <c r="I110">
        <f t="array" ref="I110:I121">TRANSPOSE('[2]AF_Key Metrics P1'!$F$7:$Q$7)</f>
        <v>3.8576794657762936</v>
      </c>
      <c r="J110">
        <f t="array" ref="J110:J121">TRANSPOSE('[2]AF_Key Metrics P1'!$F$12:$Q$12)</f>
        <v>1.5065248890250662</v>
      </c>
      <c r="K110">
        <f t="array" ref="K110:K121">TRANSPOSE('[2]AF_Key Metrics P1'!$F$17:$Q$17)</f>
        <v>3.8576794657762936</v>
      </c>
      <c r="L110">
        <f t="array" ref="L110:L121">TRANSPOSE('[2]AF_Key Metrics P1'!$F$22:$Q$22)</f>
        <v>1.5065248890250662</v>
      </c>
      <c r="M110">
        <f t="array" ref="M110:M121">TRANSPOSE('[2]AF_Key Metrics P1'!$F$9:$Q$9)</f>
        <v>6.1396261020000047</v>
      </c>
      <c r="N110">
        <f t="array" ref="N110:N121">TRANSPOSE('[2]AF_Key Metrics P1'!$F$14:$Q$14)</f>
        <v>3.4442005941260061</v>
      </c>
      <c r="O110">
        <f t="array" ref="O110:O121">TRANSPOSE('[2]AF_Key Metrics P1'!$F$19:$Q$19)</f>
        <v>6.1396261020000047</v>
      </c>
      <c r="P110">
        <f t="array" ref="P110:P121">TRANSPOSE('[2]AF_Key Metrics P1'!$F$24:$Q$24)</f>
        <v>3.4442005941260061</v>
      </c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t="str">
        <f>VLOOKUP(A110,Misc!$A$3:$B$11,2,FALSE)</f>
        <v>THB</v>
      </c>
      <c r="BR110">
        <f>INDEX(FX!$B$30:$AK$48,MATCH('Data (2)'!BQ110,FX!$A$30:$A$48,0),MATCH('Data (2)'!D110,Period,0))</f>
        <v>31.812343476893311</v>
      </c>
      <c r="BS110">
        <f t="shared" si="15"/>
        <v>0.14365124946922889</v>
      </c>
      <c r="BT110">
        <f t="shared" si="16"/>
        <v>0</v>
      </c>
      <c r="BU110">
        <f t="shared" si="17"/>
        <v>7.7423327740346895E-2</v>
      </c>
      <c r="BV110">
        <f t="shared" si="18"/>
        <v>0</v>
      </c>
      <c r="BW110">
        <f t="shared" si="19"/>
        <v>0.14365124946922889</v>
      </c>
      <c r="BX110">
        <f t="shared" si="20"/>
        <v>0</v>
      </c>
      <c r="BY110">
        <f t="shared" si="21"/>
        <v>7.7423327740346895E-2</v>
      </c>
      <c r="BZ110">
        <f t="shared" si="22"/>
        <v>0</v>
      </c>
      <c r="CA110">
        <f t="shared" si="23"/>
        <v>0.11661565464026975</v>
      </c>
      <c r="CB110">
        <f t="shared" si="23"/>
        <v>4.5541468057187139E-2</v>
      </c>
      <c r="CC110">
        <f t="shared" si="23"/>
        <v>0.11661565464026975</v>
      </c>
      <c r="CD110">
        <f t="shared" si="23"/>
        <v>4.5541468057187139E-2</v>
      </c>
      <c r="CE110" s="4">
        <f t="shared" si="24"/>
        <v>0.53896731164132006</v>
      </c>
      <c r="CF110" s="4" t="str">
        <f t="shared" si="25"/>
        <v/>
      </c>
      <c r="CG110" s="4">
        <f t="shared" si="26"/>
        <v>1</v>
      </c>
      <c r="CH110" s="4" t="str">
        <f t="shared" si="27"/>
        <v/>
      </c>
      <c r="CI110">
        <f>INDEX(FX!$B$114:$AK$132,MATCH('Data (2)'!BQ110,FX!$A$114:$A$132,0),MATCH('Data (2)'!D110,Period,0))</f>
        <v>33.080288214101905</v>
      </c>
    </row>
    <row r="111" spans="1:87" hidden="1" outlineLevel="1" x14ac:dyDescent="0.15">
      <c r="A111" t="s">
        <v>351</v>
      </c>
      <c r="B111" s="1">
        <f t="shared" si="30"/>
        <v>43800</v>
      </c>
      <c r="C111" t="s">
        <v>64</v>
      </c>
      <c r="D111" s="1">
        <v>43497</v>
      </c>
      <c r="E111">
        <v>4.8605731419999971</v>
      </c>
      <c r="F111">
        <v>2.7933087696569987</v>
      </c>
      <c r="G111">
        <v>4.8605731419999971</v>
      </c>
      <c r="H111">
        <v>2.7933087696569987</v>
      </c>
      <c r="I111">
        <v>3.8576794657762936</v>
      </c>
      <c r="J111">
        <v>1.5065248890250662</v>
      </c>
      <c r="K111">
        <v>3.8576794657762936</v>
      </c>
      <c r="L111">
        <v>1.5065248890250662</v>
      </c>
      <c r="M111">
        <v>5.4750308780000028</v>
      </c>
      <c r="N111">
        <v>3.0860961239869971</v>
      </c>
      <c r="O111">
        <v>5.4750308780000028</v>
      </c>
      <c r="P111">
        <v>3.0860961239869971</v>
      </c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t="str">
        <f>VLOOKUP(A111,Misc!$A$3:$B$11,2,FALSE)</f>
        <v>THB</v>
      </c>
      <c r="BR111">
        <f>INDEX(FX!$B$30:$AK$48,MATCH('Data (2)'!BQ111,FX!$A$30:$A$48,0),MATCH('Data (2)'!D111,Period,0))</f>
        <v>31.302599296106571</v>
      </c>
      <c r="BS111">
        <f t="shared" si="15"/>
        <v>0.15527698182574112</v>
      </c>
      <c r="BT111">
        <f t="shared" si="16"/>
        <v>0</v>
      </c>
      <c r="BU111">
        <f t="shared" si="17"/>
        <v>8.9235681140525339E-2</v>
      </c>
      <c r="BV111">
        <f t="shared" si="18"/>
        <v>0</v>
      </c>
      <c r="BW111">
        <f t="shared" si="19"/>
        <v>0.15527698182574112</v>
      </c>
      <c r="BX111">
        <f t="shared" si="20"/>
        <v>0</v>
      </c>
      <c r="BY111">
        <f t="shared" si="21"/>
        <v>8.9235681140525339E-2</v>
      </c>
      <c r="BZ111">
        <f t="shared" si="22"/>
        <v>0</v>
      </c>
      <c r="CA111">
        <f t="shared" si="23"/>
        <v>0.11661565464026975</v>
      </c>
      <c r="CB111">
        <f t="shared" si="23"/>
        <v>4.5541468057187139E-2</v>
      </c>
      <c r="CC111">
        <f t="shared" si="23"/>
        <v>0.11661565464026975</v>
      </c>
      <c r="CD111">
        <f t="shared" si="23"/>
        <v>4.5541468057187139E-2</v>
      </c>
      <c r="CE111" s="4">
        <f t="shared" si="24"/>
        <v>0.57468711776398174</v>
      </c>
      <c r="CF111" s="4" t="str">
        <f t="shared" si="25"/>
        <v/>
      </c>
      <c r="CG111" s="4">
        <f t="shared" si="26"/>
        <v>1</v>
      </c>
      <c r="CH111" s="4" t="str">
        <f t="shared" si="27"/>
        <v/>
      </c>
      <c r="CI111">
        <f>INDEX(FX!$B$114:$AK$132,MATCH('Data (2)'!BQ111,FX!$A$114:$A$132,0),MATCH('Data (2)'!D111,Period,0))</f>
        <v>33.080288214101905</v>
      </c>
    </row>
    <row r="112" spans="1:87" hidden="1" outlineLevel="1" x14ac:dyDescent="0.15">
      <c r="A112" t="s">
        <v>351</v>
      </c>
      <c r="B112" s="1">
        <f t="shared" si="30"/>
        <v>43800</v>
      </c>
      <c r="C112" t="s">
        <v>64</v>
      </c>
      <c r="D112" s="1">
        <v>43525</v>
      </c>
      <c r="E112">
        <v>5.3830931330000018</v>
      </c>
      <c r="F112">
        <v>2.9292558037239975</v>
      </c>
      <c r="G112">
        <v>5.3830931330000018</v>
      </c>
      <c r="H112">
        <v>2.9292558037239975</v>
      </c>
      <c r="I112">
        <v>3.8576794657762936</v>
      </c>
      <c r="J112">
        <v>1.5065248890250662</v>
      </c>
      <c r="K112">
        <v>3.8576794657762936</v>
      </c>
      <c r="L112">
        <v>1.5065248890250662</v>
      </c>
      <c r="M112">
        <v>6.6722434479999846</v>
      </c>
      <c r="N112">
        <v>3.6247538948700004</v>
      </c>
      <c r="O112">
        <v>6.6722434479999846</v>
      </c>
      <c r="P112">
        <v>3.6247538948700004</v>
      </c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t="str">
        <f>VLOOKUP(A112,Misc!$A$3:$B$11,2,FALSE)</f>
        <v>THB</v>
      </c>
      <c r="BR112">
        <f>INDEX(FX!$B$30:$AK$48,MATCH('Data (2)'!BQ112,FX!$A$30:$A$48,0),MATCH('Data (2)'!D112,Period,0))</f>
        <v>31.735228689878316</v>
      </c>
      <c r="BS112">
        <f t="shared" si="15"/>
        <v>0.16962515649735632</v>
      </c>
      <c r="BT112">
        <f t="shared" si="16"/>
        <v>0</v>
      </c>
      <c r="BU112">
        <f t="shared" si="17"/>
        <v>9.2302968172977409E-2</v>
      </c>
      <c r="BV112">
        <f t="shared" si="18"/>
        <v>0</v>
      </c>
      <c r="BW112">
        <f t="shared" si="19"/>
        <v>0.16962515649735632</v>
      </c>
      <c r="BX112">
        <f t="shared" si="20"/>
        <v>0</v>
      </c>
      <c r="BY112">
        <f t="shared" si="21"/>
        <v>9.2302968172977409E-2</v>
      </c>
      <c r="BZ112">
        <f t="shared" si="22"/>
        <v>0</v>
      </c>
      <c r="CA112">
        <f t="shared" si="23"/>
        <v>0.11661565464026975</v>
      </c>
      <c r="CB112">
        <f t="shared" si="23"/>
        <v>4.5541468057187139E-2</v>
      </c>
      <c r="CC112">
        <f t="shared" si="23"/>
        <v>0.11661565464026975</v>
      </c>
      <c r="CD112">
        <f t="shared" si="23"/>
        <v>4.5541468057187139E-2</v>
      </c>
      <c r="CE112" s="4">
        <f t="shared" si="24"/>
        <v>0.54415848497340069</v>
      </c>
      <c r="CF112" s="4" t="str">
        <f t="shared" si="25"/>
        <v/>
      </c>
      <c r="CG112" s="4">
        <f t="shared" si="26"/>
        <v>1</v>
      </c>
      <c r="CH112" s="4" t="str">
        <f t="shared" si="27"/>
        <v/>
      </c>
      <c r="CI112">
        <f>INDEX(FX!$B$114:$AK$132,MATCH('Data (2)'!BQ112,FX!$A$114:$A$132,0),MATCH('Data (2)'!D112,Period,0))</f>
        <v>33.080288214101905</v>
      </c>
    </row>
    <row r="113" spans="1:87" hidden="1" outlineLevel="1" x14ac:dyDescent="0.15">
      <c r="A113" t="s">
        <v>351</v>
      </c>
      <c r="B113" s="1">
        <f t="shared" si="30"/>
        <v>43800</v>
      </c>
      <c r="C113" t="s">
        <v>64</v>
      </c>
      <c r="D113" s="1">
        <v>43556</v>
      </c>
      <c r="E113">
        <v>5.8089378790000064</v>
      </c>
      <c r="F113">
        <v>3.3135558869170008</v>
      </c>
      <c r="G113">
        <v>5.8089378790000064</v>
      </c>
      <c r="H113">
        <v>3.3135558869170008</v>
      </c>
      <c r="I113">
        <v>5.1761268781302165</v>
      </c>
      <c r="J113">
        <v>2.021413142236165</v>
      </c>
      <c r="K113">
        <v>5.1761268781302165</v>
      </c>
      <c r="L113">
        <v>2.021413142236165</v>
      </c>
      <c r="M113">
        <v>5.5038601960000015</v>
      </c>
      <c r="N113">
        <v>3.040411280070999</v>
      </c>
      <c r="O113">
        <v>5.5038601960000015</v>
      </c>
      <c r="P113">
        <v>3.040411280070999</v>
      </c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t="str">
        <f>VLOOKUP(A113,Misc!$A$3:$B$11,2,FALSE)</f>
        <v>THB</v>
      </c>
      <c r="BR113">
        <f>INDEX(FX!$B$30:$AK$48,MATCH('Data (2)'!BQ113,FX!$A$30:$A$48,0),MATCH('Data (2)'!D113,Period,0))</f>
        <v>31.855804951838579</v>
      </c>
      <c r="BS113">
        <f t="shared" si="15"/>
        <v>0.18235099969322041</v>
      </c>
      <c r="BT113">
        <f t="shared" si="16"/>
        <v>0</v>
      </c>
      <c r="BU113">
        <f t="shared" si="17"/>
        <v>0.10401733347898831</v>
      </c>
      <c r="BV113">
        <f t="shared" si="18"/>
        <v>0</v>
      </c>
      <c r="BW113">
        <f t="shared" si="19"/>
        <v>0.18235099969322041</v>
      </c>
      <c r="BX113">
        <f t="shared" si="20"/>
        <v>0</v>
      </c>
      <c r="BY113">
        <f t="shared" si="21"/>
        <v>0.10401733347898831</v>
      </c>
      <c r="BZ113">
        <f t="shared" si="22"/>
        <v>0</v>
      </c>
      <c r="CA113">
        <f t="shared" si="23"/>
        <v>0.15647163787175433</v>
      </c>
      <c r="CB113">
        <f t="shared" si="23"/>
        <v>6.1106273595719462E-2</v>
      </c>
      <c r="CC113">
        <f t="shared" si="23"/>
        <v>0.15647163787175433</v>
      </c>
      <c r="CD113">
        <f t="shared" si="23"/>
        <v>6.1106273595719462E-2</v>
      </c>
      <c r="CE113" s="4">
        <f t="shared" si="24"/>
        <v>0.57042370841938161</v>
      </c>
      <c r="CF113" s="4" t="str">
        <f t="shared" si="25"/>
        <v/>
      </c>
      <c r="CG113" s="4">
        <f t="shared" si="26"/>
        <v>1</v>
      </c>
      <c r="CH113" s="4" t="str">
        <f t="shared" si="27"/>
        <v/>
      </c>
      <c r="CI113">
        <f>INDEX(FX!$B$114:$AK$132,MATCH('Data (2)'!BQ113,FX!$A$114:$A$132,0),MATCH('Data (2)'!D113,Period,0))</f>
        <v>33.080288214101905</v>
      </c>
    </row>
    <row r="114" spans="1:87" hidden="1" outlineLevel="1" x14ac:dyDescent="0.15">
      <c r="A114" t="s">
        <v>351</v>
      </c>
      <c r="B114" s="1">
        <f t="shared" si="30"/>
        <v>43800</v>
      </c>
      <c r="C114" t="s">
        <v>64</v>
      </c>
      <c r="D114" s="1">
        <v>43586</v>
      </c>
      <c r="E114">
        <v>6.0919436079999976</v>
      </c>
      <c r="F114">
        <v>3.5109976376230057</v>
      </c>
      <c r="G114">
        <v>6.0919436079999976</v>
      </c>
      <c r="H114">
        <v>3.5109976376230057</v>
      </c>
      <c r="I114">
        <v>5.1761268781302165</v>
      </c>
      <c r="J114">
        <v>2.021413142236165</v>
      </c>
      <c r="K114">
        <v>5.1761268781302165</v>
      </c>
      <c r="L114">
        <v>2.021413142236165</v>
      </c>
      <c r="M114">
        <v>6.7920326889999956</v>
      </c>
      <c r="N114">
        <v>3.7101103602610039</v>
      </c>
      <c r="O114">
        <v>6.7920326889999956</v>
      </c>
      <c r="P114">
        <v>3.7101103602610039</v>
      </c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t="str">
        <f>VLOOKUP(A114,Misc!$A$3:$B$11,2,FALSE)</f>
        <v>THB</v>
      </c>
      <c r="BR114">
        <f>INDEX(FX!$B$30:$AK$48,MATCH('Data (2)'!BQ114,FX!$A$30:$A$48,0),MATCH('Data (2)'!D114,Period,0))</f>
        <v>31.803008197154362</v>
      </c>
      <c r="BS114">
        <f t="shared" si="15"/>
        <v>0.19155243334953095</v>
      </c>
      <c r="BT114">
        <f t="shared" si="16"/>
        <v>0</v>
      </c>
      <c r="BU114">
        <f t="shared" si="17"/>
        <v>0.11039828735248886</v>
      </c>
      <c r="BV114">
        <f t="shared" si="18"/>
        <v>0</v>
      </c>
      <c r="BW114">
        <f t="shared" si="19"/>
        <v>0.19155243334953095</v>
      </c>
      <c r="BX114">
        <f t="shared" si="20"/>
        <v>0</v>
      </c>
      <c r="BY114">
        <f t="shared" si="21"/>
        <v>0.11039828735248886</v>
      </c>
      <c r="BZ114">
        <f t="shared" si="22"/>
        <v>0</v>
      </c>
      <c r="CA114">
        <f t="shared" si="23"/>
        <v>0.15647163787175433</v>
      </c>
      <c r="CB114">
        <f t="shared" si="23"/>
        <v>6.1106273595719462E-2</v>
      </c>
      <c r="CC114">
        <f t="shared" si="23"/>
        <v>0.15647163787175433</v>
      </c>
      <c r="CD114">
        <f t="shared" si="23"/>
        <v>6.1106273595719462E-2</v>
      </c>
      <c r="CE114" s="4">
        <f t="shared" si="24"/>
        <v>0.57633455979670112</v>
      </c>
      <c r="CF114" s="4" t="str">
        <f t="shared" si="25"/>
        <v/>
      </c>
      <c r="CG114" s="4">
        <f t="shared" si="26"/>
        <v>1</v>
      </c>
      <c r="CH114" s="4" t="str">
        <f t="shared" si="27"/>
        <v/>
      </c>
      <c r="CI114">
        <f>INDEX(FX!$B$114:$AK$132,MATCH('Data (2)'!BQ114,FX!$A$114:$A$132,0),MATCH('Data (2)'!D114,Period,0))</f>
        <v>33.080288214101905</v>
      </c>
    </row>
    <row r="115" spans="1:87" hidden="1" outlineLevel="1" x14ac:dyDescent="0.15">
      <c r="A115" t="s">
        <v>351</v>
      </c>
      <c r="B115" s="1">
        <f t="shared" si="30"/>
        <v>43800</v>
      </c>
      <c r="C115" t="s">
        <v>64</v>
      </c>
      <c r="D115" s="1">
        <v>43617</v>
      </c>
      <c r="E115">
        <v>5.7382234840000006</v>
      </c>
      <c r="F115">
        <v>3.4888362592859954</v>
      </c>
      <c r="G115">
        <v>5.7382234840000006</v>
      </c>
      <c r="H115">
        <v>3.4888362592859954</v>
      </c>
      <c r="I115">
        <v>5.615609348914858</v>
      </c>
      <c r="J115">
        <v>2.1930425599731977</v>
      </c>
      <c r="K115">
        <v>5.615609348914858</v>
      </c>
      <c r="L115">
        <v>2.1930425599731977</v>
      </c>
      <c r="M115">
        <v>1.3532054899999983</v>
      </c>
      <c r="N115">
        <v>0.51749666270099992</v>
      </c>
      <c r="O115">
        <v>1.3532054899999983</v>
      </c>
      <c r="P115">
        <v>0.51749666270099992</v>
      </c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t="str">
        <f>VLOOKUP(A115,Misc!$A$3:$B$11,2,FALSE)</f>
        <v>THB</v>
      </c>
      <c r="BR115">
        <f>INDEX(FX!$B$30:$AK$48,MATCH('Data (2)'!BQ115,FX!$A$30:$A$48,0),MATCH('Data (2)'!D115,Period,0))</f>
        <v>31.1142791364868</v>
      </c>
      <c r="BS115">
        <f t="shared" si="15"/>
        <v>0.18442411790511176</v>
      </c>
      <c r="BT115">
        <f t="shared" si="16"/>
        <v>0</v>
      </c>
      <c r="BU115">
        <f t="shared" si="17"/>
        <v>0.11212974737360185</v>
      </c>
      <c r="BV115">
        <f t="shared" si="18"/>
        <v>0</v>
      </c>
      <c r="BW115">
        <f t="shared" si="19"/>
        <v>0.18442411790511176</v>
      </c>
      <c r="BX115">
        <f t="shared" si="20"/>
        <v>0</v>
      </c>
      <c r="BY115">
        <f t="shared" si="21"/>
        <v>0.11212974737360185</v>
      </c>
      <c r="BZ115">
        <f t="shared" si="22"/>
        <v>0</v>
      </c>
      <c r="CA115">
        <f t="shared" si="23"/>
        <v>0.16975696561558257</v>
      </c>
      <c r="CB115">
        <f t="shared" si="23"/>
        <v>6.6294542108563559E-2</v>
      </c>
      <c r="CC115">
        <f t="shared" si="23"/>
        <v>0.16975696561558257</v>
      </c>
      <c r="CD115">
        <f t="shared" si="23"/>
        <v>6.6294542108563559E-2</v>
      </c>
      <c r="CE115" s="4">
        <f t="shared" si="24"/>
        <v>0.60799936931943921</v>
      </c>
      <c r="CF115" s="4" t="str">
        <f t="shared" si="25"/>
        <v/>
      </c>
      <c r="CG115" s="4">
        <f t="shared" si="26"/>
        <v>1</v>
      </c>
      <c r="CH115" s="4" t="str">
        <f t="shared" si="27"/>
        <v/>
      </c>
      <c r="CI115">
        <f>INDEX(FX!$B$114:$AK$132,MATCH('Data (2)'!BQ115,FX!$A$114:$A$132,0),MATCH('Data (2)'!D115,Period,0))</f>
        <v>33.080288214101905</v>
      </c>
    </row>
    <row r="116" spans="1:87" hidden="1" outlineLevel="1" x14ac:dyDescent="0.15">
      <c r="A116" t="s">
        <v>351</v>
      </c>
      <c r="B116" s="1">
        <f t="shared" ref="B116:C131" si="31">B115</f>
        <v>43800</v>
      </c>
      <c r="C116" t="s">
        <v>64</v>
      </c>
      <c r="D116" s="1">
        <v>43647</v>
      </c>
      <c r="E116">
        <v>6.0611809250000048</v>
      </c>
      <c r="F116">
        <v>3.4515487758509931</v>
      </c>
      <c r="G116">
        <v>6.0611809250000048</v>
      </c>
      <c r="H116">
        <v>3.4515487758509931</v>
      </c>
      <c r="I116">
        <v>7.3979549248747922</v>
      </c>
      <c r="J116">
        <v>2.8890951985733873</v>
      </c>
      <c r="K116">
        <v>7.3979549248747922</v>
      </c>
      <c r="L116">
        <v>2.8890951985733873</v>
      </c>
      <c r="M116">
        <v>3.2089890580000038</v>
      </c>
      <c r="N116">
        <v>1.4565725658309994</v>
      </c>
      <c r="O116">
        <v>3.2089890580000038</v>
      </c>
      <c r="P116">
        <v>1.4565725658309994</v>
      </c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t="str">
        <f>VLOOKUP(A116,Misc!$A$3:$B$11,2,FALSE)</f>
        <v>THB</v>
      </c>
      <c r="BR116">
        <f>INDEX(FX!$B$30:$AK$48,MATCH('Data (2)'!BQ116,FX!$A$30:$A$48,0),MATCH('Data (2)'!D116,Period,0))</f>
        <v>30.797835851842656</v>
      </c>
      <c r="BS116">
        <f t="shared" si="15"/>
        <v>0.19680541691819428</v>
      </c>
      <c r="BT116">
        <f t="shared" si="16"/>
        <v>0</v>
      </c>
      <c r="BU116">
        <f t="shared" si="17"/>
        <v>0.11207114657195903</v>
      </c>
      <c r="BV116">
        <f t="shared" si="18"/>
        <v>0</v>
      </c>
      <c r="BW116">
        <f t="shared" si="19"/>
        <v>0.19680541691819428</v>
      </c>
      <c r="BX116">
        <f t="shared" si="20"/>
        <v>0</v>
      </c>
      <c r="BY116">
        <f t="shared" si="21"/>
        <v>0.11207114657195903</v>
      </c>
      <c r="BZ116">
        <f t="shared" si="22"/>
        <v>0</v>
      </c>
      <c r="CA116">
        <f t="shared" si="23"/>
        <v>0.2236363503544414</v>
      </c>
      <c r="CB116">
        <f t="shared" si="23"/>
        <v>8.7335853299542451E-2</v>
      </c>
      <c r="CC116">
        <f t="shared" si="23"/>
        <v>0.2236363503544414</v>
      </c>
      <c r="CD116">
        <f t="shared" si="23"/>
        <v>8.7335853299542451E-2</v>
      </c>
      <c r="CE116" s="4">
        <f t="shared" si="24"/>
        <v>0.56945153404259918</v>
      </c>
      <c r="CF116" s="4" t="str">
        <f t="shared" si="25"/>
        <v/>
      </c>
      <c r="CG116" s="4">
        <f t="shared" si="26"/>
        <v>1</v>
      </c>
      <c r="CH116" s="4" t="str">
        <f t="shared" si="27"/>
        <v/>
      </c>
      <c r="CI116">
        <f>INDEX(FX!$B$114:$AK$132,MATCH('Data (2)'!BQ116,FX!$A$114:$A$132,0),MATCH('Data (2)'!D116,Period,0))</f>
        <v>33.080288214101905</v>
      </c>
    </row>
    <row r="117" spans="1:87" hidden="1" outlineLevel="1" x14ac:dyDescent="0.15">
      <c r="A117" t="s">
        <v>351</v>
      </c>
      <c r="B117" s="1">
        <f t="shared" si="31"/>
        <v>43800</v>
      </c>
      <c r="C117" t="s">
        <v>64</v>
      </c>
      <c r="D117" s="1">
        <v>43678</v>
      </c>
      <c r="E117">
        <v>6.8352261750000007</v>
      </c>
      <c r="F117">
        <v>4.1075209758790008</v>
      </c>
      <c r="G117">
        <v>6.8352261750000007</v>
      </c>
      <c r="H117">
        <v>4.1075209758790008</v>
      </c>
      <c r="I117">
        <v>8.2036727879799667</v>
      </c>
      <c r="J117">
        <v>3.2037491310912802</v>
      </c>
      <c r="K117">
        <v>8.2036727879799667</v>
      </c>
      <c r="L117">
        <v>3.2037491310912802</v>
      </c>
      <c r="M117">
        <v>4.4081890120000011</v>
      </c>
      <c r="N117">
        <v>1.3678846567189988</v>
      </c>
      <c r="O117">
        <v>4.4081890120000011</v>
      </c>
      <c r="P117">
        <v>1.3678846567189988</v>
      </c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t="str">
        <f>VLOOKUP(A117,Misc!$A$3:$B$11,2,FALSE)</f>
        <v>THB</v>
      </c>
      <c r="BR117">
        <f>INDEX(FX!$B$30:$AK$48,MATCH('Data (2)'!BQ117,FX!$A$30:$A$48,0),MATCH('Data (2)'!D117,Period,0))</f>
        <v>30.754523505067876</v>
      </c>
      <c r="BS117">
        <f t="shared" si="15"/>
        <v>0.22225108361290852</v>
      </c>
      <c r="BT117">
        <f t="shared" si="16"/>
        <v>0</v>
      </c>
      <c r="BU117">
        <f t="shared" si="17"/>
        <v>0.13355827071104334</v>
      </c>
      <c r="BV117">
        <f t="shared" si="18"/>
        <v>0</v>
      </c>
      <c r="BW117">
        <f t="shared" si="19"/>
        <v>0.22225108361290852</v>
      </c>
      <c r="BX117">
        <f t="shared" si="20"/>
        <v>0</v>
      </c>
      <c r="BY117">
        <f t="shared" si="21"/>
        <v>0.13355827071104334</v>
      </c>
      <c r="BZ117">
        <f t="shared" si="22"/>
        <v>0</v>
      </c>
      <c r="CA117">
        <f t="shared" si="23"/>
        <v>0.24799278455145973</v>
      </c>
      <c r="CB117">
        <f t="shared" si="23"/>
        <v>9.684767890642329E-2</v>
      </c>
      <c r="CC117">
        <f t="shared" si="23"/>
        <v>0.24799278455145973</v>
      </c>
      <c r="CD117">
        <f t="shared" si="23"/>
        <v>9.684767890642329E-2</v>
      </c>
      <c r="CE117" s="4">
        <f t="shared" si="24"/>
        <v>0.60093417111819281</v>
      </c>
      <c r="CF117" s="4" t="str">
        <f t="shared" si="25"/>
        <v/>
      </c>
      <c r="CG117" s="4">
        <f t="shared" si="26"/>
        <v>1</v>
      </c>
      <c r="CH117" s="4" t="str">
        <f t="shared" si="27"/>
        <v/>
      </c>
      <c r="CI117">
        <f>INDEX(FX!$B$114:$AK$132,MATCH('Data (2)'!BQ117,FX!$A$114:$A$132,0),MATCH('Data (2)'!D117,Period,0))</f>
        <v>33.080288214101905</v>
      </c>
    </row>
    <row r="118" spans="1:87" hidden="1" outlineLevel="1" x14ac:dyDescent="0.15">
      <c r="A118" t="s">
        <v>351</v>
      </c>
      <c r="B118" s="1">
        <f t="shared" si="31"/>
        <v>43800</v>
      </c>
      <c r="C118" t="s">
        <v>64</v>
      </c>
      <c r="D118" s="1">
        <v>43709</v>
      </c>
      <c r="E118">
        <v>6.3753629669999921</v>
      </c>
      <c r="F118">
        <v>3.5328220691989989</v>
      </c>
      <c r="G118">
        <v>6.3753629669999921</v>
      </c>
      <c r="H118">
        <v>3.5328220691989989</v>
      </c>
      <c r="I118">
        <v>8.2036727879799667</v>
      </c>
      <c r="J118">
        <v>3.2037491310912802</v>
      </c>
      <c r="K118">
        <v>8.2036727879799667</v>
      </c>
      <c r="L118">
        <v>3.2037491310912802</v>
      </c>
      <c r="M118">
        <v>2.7136148059999994</v>
      </c>
      <c r="N118">
        <v>1.1681045806210015</v>
      </c>
      <c r="O118">
        <v>2.7136148059999994</v>
      </c>
      <c r="P118">
        <v>1.1681045806210015</v>
      </c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t="str">
        <f>VLOOKUP(A118,Misc!$A$3:$B$11,2,FALSE)</f>
        <v>THB</v>
      </c>
      <c r="BR118">
        <f>INDEX(FX!$B$30:$AK$48,MATCH('Data (2)'!BQ118,FX!$A$30:$A$48,0),MATCH('Data (2)'!D118,Period,0))</f>
        <v>30.570057382227958</v>
      </c>
      <c r="BS118">
        <f t="shared" si="15"/>
        <v>0.20854926398359783</v>
      </c>
      <c r="BT118">
        <f t="shared" si="16"/>
        <v>0</v>
      </c>
      <c r="BU118">
        <f t="shared" si="17"/>
        <v>0.11556478370409672</v>
      </c>
      <c r="BV118">
        <f t="shared" si="18"/>
        <v>0</v>
      </c>
      <c r="BW118">
        <f t="shared" si="19"/>
        <v>0.20854926398359783</v>
      </c>
      <c r="BX118">
        <f t="shared" si="20"/>
        <v>0</v>
      </c>
      <c r="BY118">
        <f t="shared" si="21"/>
        <v>0.11556478370409672</v>
      </c>
      <c r="BZ118">
        <f t="shared" si="22"/>
        <v>0</v>
      </c>
      <c r="CA118">
        <f t="shared" si="23"/>
        <v>0.24799278455145973</v>
      </c>
      <c r="CB118">
        <f t="shared" si="23"/>
        <v>9.684767890642329E-2</v>
      </c>
      <c r="CC118">
        <f t="shared" si="23"/>
        <v>0.24799278455145973</v>
      </c>
      <c r="CD118">
        <f t="shared" si="23"/>
        <v>9.684767890642329E-2</v>
      </c>
      <c r="CE118" s="4">
        <f t="shared" si="24"/>
        <v>0.55413661739504272</v>
      </c>
      <c r="CF118" s="4" t="str">
        <f t="shared" si="25"/>
        <v/>
      </c>
      <c r="CG118" s="4">
        <f t="shared" si="26"/>
        <v>1</v>
      </c>
      <c r="CH118" s="4" t="str">
        <f t="shared" si="27"/>
        <v/>
      </c>
      <c r="CI118">
        <f>INDEX(FX!$B$114:$AK$132,MATCH('Data (2)'!BQ118,FX!$A$114:$A$132,0),MATCH('Data (2)'!D118,Period,0))</f>
        <v>33.080288214101905</v>
      </c>
    </row>
    <row r="119" spans="1:87" hidden="1" outlineLevel="1" x14ac:dyDescent="0.15">
      <c r="A119" t="s">
        <v>351</v>
      </c>
      <c r="B119" s="1">
        <f t="shared" si="31"/>
        <v>43800</v>
      </c>
      <c r="C119" t="s">
        <v>64</v>
      </c>
      <c r="D119" s="1">
        <v>43739</v>
      </c>
      <c r="E119">
        <v>6.4149015840000141</v>
      </c>
      <c r="F119">
        <v>3.1481748987599976</v>
      </c>
      <c r="G119">
        <v>6.4149015840000141</v>
      </c>
      <c r="H119">
        <v>3.1481748987599976</v>
      </c>
      <c r="I119">
        <v>9.1558848080133561</v>
      </c>
      <c r="J119">
        <v>3.5756128695215184</v>
      </c>
      <c r="K119">
        <v>9.1558848080133561</v>
      </c>
      <c r="L119">
        <v>3.5756128695215184</v>
      </c>
      <c r="M119">
        <v>4.053903997999992</v>
      </c>
      <c r="N119">
        <v>1.8840249427370026</v>
      </c>
      <c r="O119">
        <v>4.053903997999992</v>
      </c>
      <c r="P119">
        <v>1.8840249427370026</v>
      </c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t="str">
        <f>VLOOKUP(A119,Misc!$A$3:$B$11,2,FALSE)</f>
        <v>THB</v>
      </c>
      <c r="BR119">
        <f>INDEX(FX!$B$30:$AK$48,MATCH('Data (2)'!BQ119,FX!$A$30:$A$48,0),MATCH('Data (2)'!D119,Period,0))</f>
        <v>30.362457662789282</v>
      </c>
      <c r="BS119">
        <f t="shared" si="15"/>
        <v>0.21127741552561466</v>
      </c>
      <c r="BT119">
        <f t="shared" si="16"/>
        <v>0</v>
      </c>
      <c r="BU119">
        <f t="shared" si="17"/>
        <v>0.10368643189968921</v>
      </c>
      <c r="BV119">
        <f t="shared" si="18"/>
        <v>0</v>
      </c>
      <c r="BW119">
        <f t="shared" si="19"/>
        <v>0.21127741552561466</v>
      </c>
      <c r="BX119">
        <f t="shared" si="20"/>
        <v>0</v>
      </c>
      <c r="BY119">
        <f t="shared" si="21"/>
        <v>0.10368643189968921</v>
      </c>
      <c r="BZ119">
        <f t="shared" si="22"/>
        <v>0</v>
      </c>
      <c r="CA119">
        <f t="shared" si="23"/>
        <v>0.27677766132975418</v>
      </c>
      <c r="CB119">
        <f t="shared" si="23"/>
        <v>0.10808892735091886</v>
      </c>
      <c r="CC119">
        <f t="shared" si="23"/>
        <v>0.27677766132975418</v>
      </c>
      <c r="CD119">
        <f t="shared" si="23"/>
        <v>0.10808892735091886</v>
      </c>
      <c r="CE119" s="4">
        <f t="shared" si="24"/>
        <v>0.49075965664261245</v>
      </c>
      <c r="CF119" s="4" t="str">
        <f t="shared" si="25"/>
        <v/>
      </c>
      <c r="CG119" s="4">
        <f t="shared" si="26"/>
        <v>1</v>
      </c>
      <c r="CH119" s="4" t="str">
        <f t="shared" si="27"/>
        <v/>
      </c>
      <c r="CI119">
        <f>INDEX(FX!$B$114:$AK$132,MATCH('Data (2)'!BQ119,FX!$A$114:$A$132,0),MATCH('Data (2)'!D119,Period,0))</f>
        <v>33.080288214101905</v>
      </c>
    </row>
    <row r="120" spans="1:87" hidden="1" outlineLevel="1" x14ac:dyDescent="0.15">
      <c r="A120" t="s">
        <v>351</v>
      </c>
      <c r="B120" s="1">
        <f t="shared" si="31"/>
        <v>43800</v>
      </c>
      <c r="C120" t="s">
        <v>64</v>
      </c>
      <c r="D120" s="1">
        <v>43770</v>
      </c>
      <c r="E120">
        <v>6.7986598930000213</v>
      </c>
      <c r="F120">
        <v>3.1799375453879968</v>
      </c>
      <c r="G120">
        <v>6.7986598930000213</v>
      </c>
      <c r="H120">
        <v>3.1799375453879968</v>
      </c>
      <c r="I120">
        <v>9.1558848080133561</v>
      </c>
      <c r="J120">
        <v>3.5756128695215184</v>
      </c>
      <c r="K120">
        <v>9.1558848080133561</v>
      </c>
      <c r="L120">
        <v>3.5756128695215184</v>
      </c>
      <c r="M120">
        <v>4.3391842650000161</v>
      </c>
      <c r="N120">
        <v>1.9300456473760044</v>
      </c>
      <c r="O120">
        <v>4.3391842650000161</v>
      </c>
      <c r="P120">
        <v>1.9300456473760044</v>
      </c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t="str">
        <f>VLOOKUP(A120,Misc!$A$3:$B$11,2,FALSE)</f>
        <v>THB</v>
      </c>
      <c r="BR120">
        <f>INDEX(FX!$B$30:$AK$48,MATCH('Data (2)'!BQ120,FX!$A$30:$A$48,0),MATCH('Data (2)'!D120,Period,0))</f>
        <v>30.243633386478216</v>
      </c>
      <c r="BS120">
        <f t="shared" si="15"/>
        <v>0.2247963994974119</v>
      </c>
      <c r="BT120">
        <f t="shared" si="16"/>
        <v>0</v>
      </c>
      <c r="BU120">
        <f t="shared" si="17"/>
        <v>0.10514403162980185</v>
      </c>
      <c r="BV120">
        <f t="shared" si="18"/>
        <v>0</v>
      </c>
      <c r="BW120">
        <f t="shared" si="19"/>
        <v>0.2247963994974119</v>
      </c>
      <c r="BX120">
        <f t="shared" si="20"/>
        <v>0</v>
      </c>
      <c r="BY120">
        <f t="shared" si="21"/>
        <v>0.10514403162980185</v>
      </c>
      <c r="BZ120">
        <f t="shared" si="22"/>
        <v>0</v>
      </c>
      <c r="CA120">
        <f t="shared" si="23"/>
        <v>0.27677766132975418</v>
      </c>
      <c r="CB120">
        <f t="shared" si="23"/>
        <v>0.10808892735091886</v>
      </c>
      <c r="CC120">
        <f t="shared" si="23"/>
        <v>0.27677766132975418</v>
      </c>
      <c r="CD120">
        <f t="shared" si="23"/>
        <v>0.10808892735091886</v>
      </c>
      <c r="CE120" s="4">
        <f t="shared" si="24"/>
        <v>0.46773005201541218</v>
      </c>
      <c r="CF120" s="4" t="str">
        <f t="shared" si="25"/>
        <v/>
      </c>
      <c r="CG120" s="4">
        <f t="shared" si="26"/>
        <v>1</v>
      </c>
      <c r="CH120" s="4" t="str">
        <f t="shared" si="27"/>
        <v/>
      </c>
      <c r="CI120">
        <f>INDEX(FX!$B$114:$AK$132,MATCH('Data (2)'!BQ120,FX!$A$114:$A$132,0),MATCH('Data (2)'!D120,Period,0))</f>
        <v>33.080288214101905</v>
      </c>
    </row>
    <row r="121" spans="1:87" hidden="1" outlineLevel="1" x14ac:dyDescent="0.15">
      <c r="A121" t="s">
        <v>351</v>
      </c>
      <c r="B121" s="1">
        <f t="shared" si="31"/>
        <v>43800</v>
      </c>
      <c r="C121" t="s">
        <v>64</v>
      </c>
      <c r="D121" s="1">
        <v>43800</v>
      </c>
      <c r="E121">
        <v>6.942087294999995</v>
      </c>
      <c r="F121">
        <v>3.0615950079839989</v>
      </c>
      <c r="G121">
        <v>6.942087294999995</v>
      </c>
      <c r="H121">
        <v>3.0615950079839989</v>
      </c>
      <c r="I121">
        <v>8.3420283806343924</v>
      </c>
      <c r="J121">
        <v>3.2577806144529395</v>
      </c>
      <c r="K121">
        <v>8.3420283806343924</v>
      </c>
      <c r="L121">
        <v>3.2577806144529395</v>
      </c>
      <c r="M121">
        <v>5.2344404970000111</v>
      </c>
      <c r="N121">
        <v>2.492215941469992</v>
      </c>
      <c r="O121">
        <v>5.2344404970000111</v>
      </c>
      <c r="P121">
        <v>2.492215941469992</v>
      </c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t="str">
        <f>VLOOKUP(A121,Misc!$A$3:$B$11,2,FALSE)</f>
        <v>THB</v>
      </c>
      <c r="BR121">
        <f>INDEX(FX!$B$30:$AK$48,MATCH('Data (2)'!BQ121,FX!$A$30:$A$48,0),MATCH('Data (2)'!D121,Period,0))</f>
        <v>30.199038102479431</v>
      </c>
      <c r="BS121">
        <f t="shared" si="15"/>
        <v>0.22987776204799149</v>
      </c>
      <c r="BT121">
        <f t="shared" si="16"/>
        <v>0</v>
      </c>
      <c r="BU121">
        <f t="shared" si="17"/>
        <v>0.10138054720797987</v>
      </c>
      <c r="BV121">
        <f t="shared" si="18"/>
        <v>0</v>
      </c>
      <c r="BW121">
        <f t="shared" si="19"/>
        <v>0.22987776204799149</v>
      </c>
      <c r="BX121">
        <f t="shared" si="20"/>
        <v>0</v>
      </c>
      <c r="BY121">
        <f t="shared" si="21"/>
        <v>0.10138054720797987</v>
      </c>
      <c r="BZ121">
        <f t="shared" si="22"/>
        <v>0</v>
      </c>
      <c r="CA121">
        <f t="shared" si="23"/>
        <v>0.25217520254488718</v>
      </c>
      <c r="CB121">
        <f t="shared" si="23"/>
        <v>9.8481022697503875E-2</v>
      </c>
      <c r="CC121">
        <f t="shared" si="23"/>
        <v>0.25217520254488718</v>
      </c>
      <c r="CD121">
        <f t="shared" si="23"/>
        <v>9.8481022697503875E-2</v>
      </c>
      <c r="CE121" s="4">
        <f t="shared" si="24"/>
        <v>0.4410193761448517</v>
      </c>
      <c r="CF121" s="4" t="str">
        <f t="shared" si="25"/>
        <v/>
      </c>
      <c r="CG121" s="4">
        <f t="shared" si="26"/>
        <v>1</v>
      </c>
      <c r="CH121" s="4" t="str">
        <f t="shared" si="27"/>
        <v/>
      </c>
      <c r="CI121">
        <f>INDEX(FX!$B$114:$AK$132,MATCH('Data (2)'!BQ121,FX!$A$114:$A$132,0),MATCH('Data (2)'!D121,Period,0))</f>
        <v>33.080288214101905</v>
      </c>
    </row>
    <row r="122" spans="1:87" hidden="1" outlineLevel="1" x14ac:dyDescent="0.15">
      <c r="A122" t="s">
        <v>351</v>
      </c>
      <c r="B122" s="1">
        <f t="shared" si="31"/>
        <v>43800</v>
      </c>
      <c r="C122" t="s">
        <v>109</v>
      </c>
      <c r="D122" s="1">
        <v>43466</v>
      </c>
      <c r="E122">
        <f t="array" ref="E122:E133">TRANSPOSE('[2]DM_Key Metrics P1'!$F$6:$Q$6)</f>
        <v>7.2536116000000002</v>
      </c>
      <c r="F122">
        <f t="array" ref="F122:F133">TRANSPOSE('[2]DM_Key Metrics P1'!$F$11:$Q$11)</f>
        <v>0.97833732983500021</v>
      </c>
      <c r="G122">
        <f t="array" ref="G122:G133">TRANSPOSE('[2]DM_Key Metrics P1'!$F$16:$Q$16)</f>
        <v>1.1275329994429999</v>
      </c>
      <c r="H122">
        <f t="array" ref="H122:H133">TRANSPOSE('[2]DM_Key Metrics P1'!$F$21:$Q$21)</f>
        <v>0.185869427197</v>
      </c>
      <c r="I122">
        <f t="array" ref="I122:I133">TRANSPOSE('[2]DM_Key Metrics P1'!$F$7:$Q$7)</f>
        <v>9.9893633035787079</v>
      </c>
      <c r="J122">
        <f t="array" ref="J122:J133">TRANSPOSE('[2]DM_Key Metrics P1'!$F$12:$Q$12)</f>
        <v>3.7597958458457095</v>
      </c>
      <c r="K122">
        <f t="array" ref="K122:K133">TRANSPOSE('[2]DM_Key Metrics P1'!$F$17:$Q$17)</f>
        <v>4.4100566571462085</v>
      </c>
      <c r="L122">
        <f t="array" ref="L122:L133">TRANSPOSE('[2]DM_Key Metrics P1'!$F$22:$Q$22)</f>
        <v>2.1530487995065331</v>
      </c>
      <c r="M122">
        <f t="array" ref="M122:M133">TRANSPOSE('[2]DM_Key Metrics P1'!$F$9:$Q$9)</f>
        <v>5.4648758600000003</v>
      </c>
      <c r="N122">
        <f t="array" ref="N122:N133">TRANSPOSE('[2]DM_Key Metrics P1'!$F$14:$Q$14)</f>
        <v>1.630927551309</v>
      </c>
      <c r="O122">
        <f t="array" ref="O122:O133">TRANSPOSE('[2]DM_Key Metrics P1'!$F$19:$Q$19)</f>
        <v>1.2905598915950001</v>
      </c>
      <c r="P122">
        <f t="array" ref="P122:P133">TRANSPOSE('[2]DM_Key Metrics P1'!$F$24:$Q$24)</f>
        <v>0.54136396235060202</v>
      </c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t="str">
        <f>VLOOKUP(A122,Misc!$A$3:$B$11,2,FALSE)</f>
        <v>THB</v>
      </c>
      <c r="BR122">
        <f>INDEX(FX!$B$30:$AK$48,MATCH('Data (2)'!BQ122,FX!$A$30:$A$48,0),MATCH('Data (2)'!D122,Period,0))</f>
        <v>31.812343476893311</v>
      </c>
      <c r="BS122">
        <f t="shared" si="15"/>
        <v>0.22801248846280733</v>
      </c>
      <c r="BT122">
        <f t="shared" si="16"/>
        <v>0</v>
      </c>
      <c r="BU122">
        <f t="shared" si="17"/>
        <v>3.0753387613383754E-2</v>
      </c>
      <c r="BV122">
        <f t="shared" si="18"/>
        <v>0</v>
      </c>
      <c r="BW122">
        <f t="shared" si="19"/>
        <v>3.5443254919650169E-2</v>
      </c>
      <c r="BX122">
        <f t="shared" si="20"/>
        <v>0</v>
      </c>
      <c r="BY122">
        <f t="shared" si="21"/>
        <v>5.842682647130509E-3</v>
      </c>
      <c r="BZ122">
        <f t="shared" si="22"/>
        <v>0</v>
      </c>
      <c r="CA122">
        <f t="shared" si="23"/>
        <v>0.30197328508523419</v>
      </c>
      <c r="CB122">
        <f t="shared" si="23"/>
        <v>0.11365668344579095</v>
      </c>
      <c r="CC122">
        <f t="shared" si="23"/>
        <v>0.13331373138599895</v>
      </c>
      <c r="CD122">
        <f t="shared" si="23"/>
        <v>6.5085551418766138E-2</v>
      </c>
      <c r="CE122" s="4">
        <f t="shared" si="24"/>
        <v>0.13487589131943598</v>
      </c>
      <c r="CF122" s="4" t="str">
        <f t="shared" si="25"/>
        <v/>
      </c>
      <c r="CG122" s="4">
        <f t="shared" si="26"/>
        <v>0.18998500980060473</v>
      </c>
      <c r="CH122" s="4" t="str">
        <f t="shared" si="27"/>
        <v/>
      </c>
      <c r="CI122">
        <f>INDEX(FX!$B$114:$AK$132,MATCH('Data (2)'!BQ122,FX!$A$114:$A$132,0),MATCH('Data (2)'!D122,Period,0))</f>
        <v>33.080288214101905</v>
      </c>
    </row>
    <row r="123" spans="1:87" hidden="1" outlineLevel="1" x14ac:dyDescent="0.15">
      <c r="A123" t="s">
        <v>351</v>
      </c>
      <c r="B123" s="1">
        <f t="shared" si="31"/>
        <v>43800</v>
      </c>
      <c r="C123" t="str">
        <f>C122</f>
        <v>DTC</v>
      </c>
      <c r="D123" s="1">
        <v>43497</v>
      </c>
      <c r="E123">
        <v>7.0547366000000009</v>
      </c>
      <c r="F123">
        <v>0.99581709913000005</v>
      </c>
      <c r="G123">
        <v>1.1591623731110001</v>
      </c>
      <c r="H123">
        <v>0.17378806478600006</v>
      </c>
      <c r="I123">
        <v>9.9893633035787079</v>
      </c>
      <c r="J123">
        <v>3.7597958458457095</v>
      </c>
      <c r="K123">
        <v>4.4100566571462085</v>
      </c>
      <c r="L123">
        <v>2.1530487995065331</v>
      </c>
      <c r="M123">
        <v>2.0481266800000002</v>
      </c>
      <c r="N123">
        <v>0.87104710847800015</v>
      </c>
      <c r="O123">
        <v>1.3169846022640002</v>
      </c>
      <c r="P123">
        <v>0.71531465824700025</v>
      </c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t="str">
        <f>VLOOKUP(A123,Misc!$A$3:$B$11,2,FALSE)</f>
        <v>THB</v>
      </c>
      <c r="BR123">
        <f>INDEX(FX!$B$30:$AK$48,MATCH('Data (2)'!BQ123,FX!$A$30:$A$48,0),MATCH('Data (2)'!D123,Period,0))</f>
        <v>31.302599296106571</v>
      </c>
      <c r="BS123">
        <f t="shared" si="15"/>
        <v>0.22537222973931981</v>
      </c>
      <c r="BT123">
        <f t="shared" si="16"/>
        <v>0</v>
      </c>
      <c r="BU123">
        <f t="shared" si="17"/>
        <v>3.1812600918859159E-2</v>
      </c>
      <c r="BV123">
        <f t="shared" si="18"/>
        <v>0</v>
      </c>
      <c r="BW123">
        <f t="shared" si="19"/>
        <v>3.7030866419300111E-2</v>
      </c>
      <c r="BX123">
        <f t="shared" si="20"/>
        <v>0</v>
      </c>
      <c r="BY123">
        <f t="shared" si="21"/>
        <v>5.551873285092203E-3</v>
      </c>
      <c r="BZ123">
        <f t="shared" si="22"/>
        <v>0</v>
      </c>
      <c r="CA123">
        <f t="shared" si="23"/>
        <v>0.30197328508523419</v>
      </c>
      <c r="CB123">
        <f t="shared" si="23"/>
        <v>0.11365668344579095</v>
      </c>
      <c r="CC123">
        <f t="shared" si="23"/>
        <v>0.13331373138599895</v>
      </c>
      <c r="CD123">
        <f t="shared" si="23"/>
        <v>6.5085551418766138E-2</v>
      </c>
      <c r="CE123" s="4">
        <f t="shared" si="24"/>
        <v>0.14115581567283461</v>
      </c>
      <c r="CF123" s="4" t="str">
        <f t="shared" si="25"/>
        <v/>
      </c>
      <c r="CG123" s="4">
        <f t="shared" si="26"/>
        <v>0.17451805651643337</v>
      </c>
      <c r="CH123" s="4" t="str">
        <f t="shared" si="27"/>
        <v/>
      </c>
      <c r="CI123">
        <f>INDEX(FX!$B$114:$AK$132,MATCH('Data (2)'!BQ123,FX!$A$114:$A$132,0),MATCH('Data (2)'!D123,Period,0))</f>
        <v>33.080288214101905</v>
      </c>
    </row>
    <row r="124" spans="1:87" hidden="1" outlineLevel="1" x14ac:dyDescent="0.15">
      <c r="A124" t="s">
        <v>351</v>
      </c>
      <c r="B124" s="1">
        <f t="shared" si="31"/>
        <v>43800</v>
      </c>
      <c r="C124" t="str">
        <f t="shared" si="31"/>
        <v>DTC</v>
      </c>
      <c r="D124" s="1">
        <v>43525</v>
      </c>
      <c r="E124">
        <v>8.3274335000000015</v>
      </c>
      <c r="F124">
        <v>1.7751208970890002</v>
      </c>
      <c r="G124">
        <v>2.0706853834009999</v>
      </c>
      <c r="H124">
        <v>0.33990997890900027</v>
      </c>
      <c r="I124">
        <v>10.307539387507717</v>
      </c>
      <c r="J124">
        <v>3.8701566664282661</v>
      </c>
      <c r="K124">
        <v>4.5804906083413943</v>
      </c>
      <c r="L124">
        <v>2.243907180374463</v>
      </c>
      <c r="M124">
        <v>2.1275998</v>
      </c>
      <c r="N124">
        <v>0.44119583821300007</v>
      </c>
      <c r="O124">
        <v>0.65708766267199992</v>
      </c>
      <c r="P124">
        <v>0.17900499246900001</v>
      </c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t="str">
        <f>VLOOKUP(A124,Misc!$A$3:$B$11,2,FALSE)</f>
        <v>THB</v>
      </c>
      <c r="BR124">
        <f>INDEX(FX!$B$30:$AK$48,MATCH('Data (2)'!BQ124,FX!$A$30:$A$48,0),MATCH('Data (2)'!D124,Period,0))</f>
        <v>31.735228689878316</v>
      </c>
      <c r="BS124">
        <f t="shared" si="15"/>
        <v>0.26240345016502015</v>
      </c>
      <c r="BT124">
        <f t="shared" si="16"/>
        <v>0</v>
      </c>
      <c r="BU124">
        <f t="shared" si="17"/>
        <v>5.593534284677016E-2</v>
      </c>
      <c r="BV124">
        <f t="shared" si="18"/>
        <v>0</v>
      </c>
      <c r="BW124">
        <f t="shared" si="19"/>
        <v>6.5248793498104765E-2</v>
      </c>
      <c r="BX124">
        <f t="shared" si="20"/>
        <v>0</v>
      </c>
      <c r="BY124">
        <f t="shared" si="21"/>
        <v>1.0710809184035018E-2</v>
      </c>
      <c r="BZ124">
        <f t="shared" si="22"/>
        <v>0</v>
      </c>
      <c r="CA124">
        <f t="shared" si="23"/>
        <v>0.31159158350723443</v>
      </c>
      <c r="CB124">
        <f t="shared" si="23"/>
        <v>0.11699283396141767</v>
      </c>
      <c r="CC124">
        <f t="shared" si="23"/>
        <v>0.13846586156370796</v>
      </c>
      <c r="CD124">
        <f t="shared" si="23"/>
        <v>6.7832153270596371E-2</v>
      </c>
      <c r="CE124" s="4">
        <f t="shared" si="24"/>
        <v>0.21316542450792308</v>
      </c>
      <c r="CF124" s="4" t="str">
        <f t="shared" si="25"/>
        <v/>
      </c>
      <c r="CG124" s="4">
        <f t="shared" si="26"/>
        <v>0.19148553738870103</v>
      </c>
      <c r="CH124" s="4" t="str">
        <f t="shared" si="27"/>
        <v/>
      </c>
      <c r="CI124">
        <f>INDEX(FX!$B$114:$AK$132,MATCH('Data (2)'!BQ124,FX!$A$114:$A$132,0),MATCH('Data (2)'!D124,Period,0))</f>
        <v>33.080288214101905</v>
      </c>
    </row>
    <row r="125" spans="1:87" hidden="1" outlineLevel="1" x14ac:dyDescent="0.15">
      <c r="A125" t="s">
        <v>351</v>
      </c>
      <c r="B125" s="1">
        <f t="shared" si="31"/>
        <v>43800</v>
      </c>
      <c r="C125" t="str">
        <f t="shared" si="31"/>
        <v>DTC</v>
      </c>
      <c r="D125" s="1">
        <v>43556</v>
      </c>
      <c r="E125">
        <v>7.6185002000000006</v>
      </c>
      <c r="F125">
        <v>1.3588953125409995</v>
      </c>
      <c r="G125">
        <v>1.5496936781840003</v>
      </c>
      <c r="H125">
        <v>0.23926877101099986</v>
      </c>
      <c r="I125">
        <v>11.235552965633991</v>
      </c>
      <c r="J125">
        <v>4.1920423931273891</v>
      </c>
      <c r="K125">
        <v>5.0775896326606835</v>
      </c>
      <c r="L125">
        <v>2.5089107912392574</v>
      </c>
      <c r="M125">
        <v>2.2870813999999999</v>
      </c>
      <c r="N125">
        <v>0.41045604221399995</v>
      </c>
      <c r="O125">
        <v>0.30497036137199995</v>
      </c>
      <c r="P125">
        <v>2.4083681190999972E-2</v>
      </c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t="str">
        <f>VLOOKUP(A125,Misc!$A$3:$B$11,2,FALSE)</f>
        <v>THB</v>
      </c>
      <c r="BR125">
        <f>INDEX(FX!$B$30:$AK$48,MATCH('Data (2)'!BQ125,FX!$A$30:$A$48,0),MATCH('Data (2)'!D125,Period,0))</f>
        <v>31.855804951838579</v>
      </c>
      <c r="BS125">
        <f t="shared" si="15"/>
        <v>0.23915579002062837</v>
      </c>
      <c r="BT125">
        <f t="shared" si="16"/>
        <v>0</v>
      </c>
      <c r="BU125">
        <f t="shared" si="17"/>
        <v>4.2657698168213139E-2</v>
      </c>
      <c r="BV125">
        <f t="shared" si="18"/>
        <v>0</v>
      </c>
      <c r="BW125">
        <f t="shared" si="19"/>
        <v>4.8647136072276796E-2</v>
      </c>
      <c r="BX125">
        <f t="shared" si="20"/>
        <v>0</v>
      </c>
      <c r="BY125">
        <f t="shared" si="21"/>
        <v>7.5109943500953754E-3</v>
      </c>
      <c r="BZ125">
        <f t="shared" si="22"/>
        <v>0</v>
      </c>
      <c r="CA125">
        <f t="shared" si="23"/>
        <v>0.33964495390473504</v>
      </c>
      <c r="CB125">
        <f t="shared" si="23"/>
        <v>0.12672327296532893</v>
      </c>
      <c r="CC125">
        <f t="shared" si="23"/>
        <v>0.15349290791535913</v>
      </c>
      <c r="CD125">
        <f t="shared" si="23"/>
        <v>7.5843075338434499E-2</v>
      </c>
      <c r="CE125" s="4">
        <f t="shared" si="24"/>
        <v>0.1783678252762925</v>
      </c>
      <c r="CF125" s="4" t="str">
        <f t="shared" si="25"/>
        <v/>
      </c>
      <c r="CG125" s="4">
        <f t="shared" si="26"/>
        <v>0.17607594109923813</v>
      </c>
      <c r="CH125" s="4" t="str">
        <f t="shared" si="27"/>
        <v/>
      </c>
      <c r="CI125">
        <f>INDEX(FX!$B$114:$AK$132,MATCH('Data (2)'!BQ125,FX!$A$114:$A$132,0),MATCH('Data (2)'!D125,Period,0))</f>
        <v>33.080288214101905</v>
      </c>
    </row>
    <row r="126" spans="1:87" hidden="1" outlineLevel="1" x14ac:dyDescent="0.15">
      <c r="A126" t="s">
        <v>351</v>
      </c>
      <c r="B126" s="1">
        <f t="shared" si="31"/>
        <v>43800</v>
      </c>
      <c r="C126" t="str">
        <f t="shared" si="31"/>
        <v>DTC</v>
      </c>
      <c r="D126" s="1">
        <v>43586</v>
      </c>
      <c r="E126">
        <v>8.2386039000000011</v>
      </c>
      <c r="F126">
        <v>1.5592094618260004</v>
      </c>
      <c r="G126">
        <v>1.4473654746650007</v>
      </c>
      <c r="H126">
        <v>0.23987940177900002</v>
      </c>
      <c r="I126">
        <v>11.315096986616243</v>
      </c>
      <c r="J126">
        <v>4.2196325982730292</v>
      </c>
      <c r="K126">
        <v>5.1201981204594809</v>
      </c>
      <c r="L126">
        <v>2.5316253864562408</v>
      </c>
      <c r="M126">
        <v>3.1512566</v>
      </c>
      <c r="N126">
        <v>0.54557536018899988</v>
      </c>
      <c r="O126">
        <v>0.44172108920900005</v>
      </c>
      <c r="P126">
        <v>6.3798030802999978E-2</v>
      </c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t="str">
        <f>VLOOKUP(A126,Misc!$A$3:$B$11,2,FALSE)</f>
        <v>THB</v>
      </c>
      <c r="BR126">
        <f>INDEX(FX!$B$30:$AK$48,MATCH('Data (2)'!BQ126,FX!$A$30:$A$48,0),MATCH('Data (2)'!D126,Period,0))</f>
        <v>31.803008197154362</v>
      </c>
      <c r="BS126">
        <f t="shared" si="15"/>
        <v>0.25905108878150612</v>
      </c>
      <c r="BT126">
        <f t="shared" si="16"/>
        <v>0</v>
      </c>
      <c r="BU126">
        <f t="shared" si="17"/>
        <v>4.9027106246053595E-2</v>
      </c>
      <c r="BV126">
        <f t="shared" si="18"/>
        <v>0</v>
      </c>
      <c r="BW126">
        <f t="shared" si="19"/>
        <v>4.5510332409199786E-2</v>
      </c>
      <c r="BX126">
        <f t="shared" si="20"/>
        <v>0</v>
      </c>
      <c r="BY126">
        <f t="shared" si="21"/>
        <v>7.5426638980794188E-3</v>
      </c>
      <c r="BZ126">
        <f t="shared" si="22"/>
        <v>0</v>
      </c>
      <c r="CA126">
        <f t="shared" si="23"/>
        <v>0.34204952851023507</v>
      </c>
      <c r="CB126">
        <f t="shared" si="23"/>
        <v>0.12755731059423564</v>
      </c>
      <c r="CC126">
        <f t="shared" si="23"/>
        <v>0.15478094045978641</v>
      </c>
      <c r="CD126">
        <f t="shared" si="23"/>
        <v>7.6529725801392071E-2</v>
      </c>
      <c r="CE126" s="4">
        <f t="shared" si="24"/>
        <v>0.18925651490855144</v>
      </c>
      <c r="CF126" s="4" t="str">
        <f t="shared" si="25"/>
        <v/>
      </c>
      <c r="CG126" s="4">
        <f t="shared" si="26"/>
        <v>0.15384680997130154</v>
      </c>
      <c r="CH126" s="4" t="str">
        <f t="shared" si="27"/>
        <v/>
      </c>
      <c r="CI126">
        <f>INDEX(FX!$B$114:$AK$132,MATCH('Data (2)'!BQ126,FX!$A$114:$A$132,0),MATCH('Data (2)'!D126,Period,0))</f>
        <v>33.080288214101905</v>
      </c>
    </row>
    <row r="127" spans="1:87" hidden="1" outlineLevel="1" x14ac:dyDescent="0.15">
      <c r="A127" t="s">
        <v>351</v>
      </c>
      <c r="B127" s="1">
        <f t="shared" si="31"/>
        <v>43800</v>
      </c>
      <c r="C127" t="str">
        <f t="shared" si="31"/>
        <v>DTC</v>
      </c>
      <c r="D127" s="1">
        <v>43617</v>
      </c>
      <c r="E127">
        <v>8.5654138000000017</v>
      </c>
      <c r="F127">
        <v>1.1885703675899999</v>
      </c>
      <c r="G127">
        <v>1.9117936304140002</v>
      </c>
      <c r="H127">
        <v>0.23324893688099982</v>
      </c>
      <c r="I127">
        <v>12.096168415187673</v>
      </c>
      <c r="J127">
        <v>4.5397074042957684</v>
      </c>
      <c r="K127">
        <v>5.3817799211083344</v>
      </c>
      <c r="L127">
        <v>2.6380824617408583</v>
      </c>
      <c r="M127">
        <v>5.4289254000000007</v>
      </c>
      <c r="N127">
        <v>0.82329295919099976</v>
      </c>
      <c r="O127">
        <v>1.3810817443449996</v>
      </c>
      <c r="P127">
        <v>0.20152925387700002</v>
      </c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t="str">
        <f>VLOOKUP(A127,Misc!$A$3:$B$11,2,FALSE)</f>
        <v>THB</v>
      </c>
      <c r="BR127">
        <f>INDEX(FX!$B$30:$AK$48,MATCH('Data (2)'!BQ127,FX!$A$30:$A$48,0),MATCH('Data (2)'!D127,Period,0))</f>
        <v>31.1142791364868</v>
      </c>
      <c r="BS127">
        <f t="shared" si="15"/>
        <v>0.27528883964904693</v>
      </c>
      <c r="BT127">
        <f t="shared" si="16"/>
        <v>0</v>
      </c>
      <c r="BU127">
        <f t="shared" si="17"/>
        <v>3.8200157631040801E-2</v>
      </c>
      <c r="BV127">
        <f t="shared" si="18"/>
        <v>0</v>
      </c>
      <c r="BW127">
        <f t="shared" si="19"/>
        <v>6.1444252718427794E-2</v>
      </c>
      <c r="BX127">
        <f t="shared" si="20"/>
        <v>0</v>
      </c>
      <c r="BY127">
        <f t="shared" si="21"/>
        <v>7.496523890456316E-3</v>
      </c>
      <c r="BZ127">
        <f t="shared" si="22"/>
        <v>0</v>
      </c>
      <c r="CA127">
        <f t="shared" si="23"/>
        <v>0.36566091374110693</v>
      </c>
      <c r="CB127">
        <f t="shared" si="23"/>
        <v>0.13723300640290437</v>
      </c>
      <c r="CC127">
        <f t="shared" si="23"/>
        <v>0.16268842297492794</v>
      </c>
      <c r="CD127">
        <f t="shared" si="23"/>
        <v>7.9747868116102488E-2</v>
      </c>
      <c r="CE127" s="4">
        <f t="shared" si="24"/>
        <v>0.1387639167637178</v>
      </c>
      <c r="CF127" s="4" t="str">
        <f t="shared" si="25"/>
        <v/>
      </c>
      <c r="CG127" s="4">
        <f t="shared" si="26"/>
        <v>0.19624327111060838</v>
      </c>
      <c r="CH127" s="4" t="str">
        <f t="shared" si="27"/>
        <v/>
      </c>
      <c r="CI127">
        <f>INDEX(FX!$B$114:$AK$132,MATCH('Data (2)'!BQ127,FX!$A$114:$A$132,0),MATCH('Data (2)'!D127,Period,0))</f>
        <v>33.080288214101905</v>
      </c>
    </row>
    <row r="128" spans="1:87" hidden="1" outlineLevel="1" x14ac:dyDescent="0.15">
      <c r="A128" t="s">
        <v>351</v>
      </c>
      <c r="B128" s="1">
        <f t="shared" si="31"/>
        <v>43800</v>
      </c>
      <c r="C128" t="str">
        <f t="shared" si="31"/>
        <v>DTC</v>
      </c>
      <c r="D128" s="1">
        <v>43647</v>
      </c>
      <c r="E128">
        <v>9.7437517000000007</v>
      </c>
      <c r="F128">
        <v>1.0905157972089998</v>
      </c>
      <c r="G128">
        <v>2.2981512713220003</v>
      </c>
      <c r="H128">
        <v>0.3316606780109998</v>
      </c>
      <c r="I128">
        <v>14.558245255114524</v>
      </c>
      <c r="J128">
        <v>5.3936899445179325</v>
      </c>
      <c r="K128">
        <v>6.7006140672615544</v>
      </c>
      <c r="L128">
        <v>3.341153266076029</v>
      </c>
      <c r="M128">
        <v>5.9909871000000008</v>
      </c>
      <c r="N128">
        <v>1.1726279350450004</v>
      </c>
      <c r="O128">
        <v>1.4881200454719998</v>
      </c>
      <c r="P128">
        <v>0.216830790607</v>
      </c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t="str">
        <f>VLOOKUP(A128,Misc!$A$3:$B$11,2,FALSE)</f>
        <v>THB</v>
      </c>
      <c r="BR128">
        <f>INDEX(FX!$B$30:$AK$48,MATCH('Data (2)'!BQ128,FX!$A$30:$A$48,0),MATCH('Data (2)'!D128,Period,0))</f>
        <v>30.797835851842656</v>
      </c>
      <c r="BS128">
        <f t="shared" si="15"/>
        <v>0.31637780481958849</v>
      </c>
      <c r="BT128">
        <f t="shared" si="16"/>
        <v>0</v>
      </c>
      <c r="BU128">
        <f t="shared" si="17"/>
        <v>3.5408845038822863E-2</v>
      </c>
      <c r="BV128">
        <f t="shared" si="18"/>
        <v>0</v>
      </c>
      <c r="BW128">
        <f t="shared" si="19"/>
        <v>7.4620544195948768E-2</v>
      </c>
      <c r="BX128">
        <f t="shared" si="20"/>
        <v>0</v>
      </c>
      <c r="BY128">
        <f t="shared" si="21"/>
        <v>1.0768960507696072E-2</v>
      </c>
      <c r="BZ128">
        <f t="shared" si="22"/>
        <v>0</v>
      </c>
      <c r="CA128">
        <f t="shared" si="23"/>
        <v>0.44008822295896571</v>
      </c>
      <c r="CB128">
        <f t="shared" si="23"/>
        <v>0.16304845682144445</v>
      </c>
      <c r="CC128">
        <f t="shared" si="23"/>
        <v>0.20255609696910462</v>
      </c>
      <c r="CD128">
        <f t="shared" si="23"/>
        <v>0.10100133482669349</v>
      </c>
      <c r="CE128" s="4">
        <f t="shared" si="24"/>
        <v>0.11191949782638649</v>
      </c>
      <c r="CF128" s="4" t="str">
        <f t="shared" si="25"/>
        <v/>
      </c>
      <c r="CG128" s="4">
        <f t="shared" si="26"/>
        <v>0.30413193358576929</v>
      </c>
      <c r="CH128" s="4" t="str">
        <f t="shared" si="27"/>
        <v/>
      </c>
      <c r="CI128">
        <f>INDEX(FX!$B$114:$AK$132,MATCH('Data (2)'!BQ128,FX!$A$114:$A$132,0),MATCH('Data (2)'!D128,Period,0))</f>
        <v>33.080288214101905</v>
      </c>
    </row>
    <row r="129" spans="1:87" hidden="1" outlineLevel="1" x14ac:dyDescent="0.15">
      <c r="A129" t="s">
        <v>351</v>
      </c>
      <c r="B129" s="1">
        <f t="shared" si="31"/>
        <v>43800</v>
      </c>
      <c r="C129" t="str">
        <f t="shared" si="31"/>
        <v>DTC</v>
      </c>
      <c r="D129" s="1">
        <v>43678</v>
      </c>
      <c r="E129">
        <v>10.704781199999998</v>
      </c>
      <c r="F129">
        <v>1.2599816252360001</v>
      </c>
      <c r="G129">
        <v>2.7740497472459991</v>
      </c>
      <c r="H129">
        <v>0.42128208264600026</v>
      </c>
      <c r="I129">
        <v>14.558245255114524</v>
      </c>
      <c r="J129">
        <v>5.3936899445179325</v>
      </c>
      <c r="K129">
        <v>6.7006140672615544</v>
      </c>
      <c r="L129">
        <v>3.341153266076029</v>
      </c>
      <c r="M129">
        <v>6.6528930999999991</v>
      </c>
      <c r="N129">
        <v>1.3871390080019999</v>
      </c>
      <c r="O129">
        <v>1.7936146534639996</v>
      </c>
      <c r="P129">
        <v>0.26727521022699996</v>
      </c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t="str">
        <f>VLOOKUP(A129,Misc!$A$3:$B$11,2,FALSE)</f>
        <v>THB</v>
      </c>
      <c r="BR129">
        <f>INDEX(FX!$B$30:$AK$48,MATCH('Data (2)'!BQ129,FX!$A$30:$A$48,0),MATCH('Data (2)'!D129,Period,0))</f>
        <v>30.754523505067876</v>
      </c>
      <c r="BS129">
        <f t="shared" si="15"/>
        <v>0.34807176245913918</v>
      </c>
      <c r="BT129">
        <f t="shared" si="16"/>
        <v>0</v>
      </c>
      <c r="BU129">
        <f t="shared" si="17"/>
        <v>4.0968985425131832E-2</v>
      </c>
      <c r="BV129">
        <f t="shared" si="18"/>
        <v>0</v>
      </c>
      <c r="BW129">
        <f t="shared" si="19"/>
        <v>9.0199731001811098E-2</v>
      </c>
      <c r="BX129">
        <f t="shared" si="20"/>
        <v>0</v>
      </c>
      <c r="BY129">
        <f t="shared" si="21"/>
        <v>1.3698215242274178E-2</v>
      </c>
      <c r="BZ129">
        <f t="shared" si="22"/>
        <v>0</v>
      </c>
      <c r="CA129">
        <f t="shared" si="23"/>
        <v>0.44008822295896571</v>
      </c>
      <c r="CB129">
        <f t="shared" si="23"/>
        <v>0.16304845682144445</v>
      </c>
      <c r="CC129">
        <f t="shared" si="23"/>
        <v>0.20255609696910462</v>
      </c>
      <c r="CD129">
        <f t="shared" si="23"/>
        <v>0.10100133482669349</v>
      </c>
      <c r="CE129" s="4">
        <f t="shared" si="24"/>
        <v>0.11770269767269978</v>
      </c>
      <c r="CF129" s="4" t="str">
        <f t="shared" si="25"/>
        <v/>
      </c>
      <c r="CG129" s="4">
        <f t="shared" si="26"/>
        <v>0.3343557352013703</v>
      </c>
      <c r="CH129" s="4" t="str">
        <f t="shared" si="27"/>
        <v/>
      </c>
      <c r="CI129">
        <f>INDEX(FX!$B$114:$AK$132,MATCH('Data (2)'!BQ129,FX!$A$114:$A$132,0),MATCH('Data (2)'!D129,Period,0))</f>
        <v>33.080288214101905</v>
      </c>
    </row>
    <row r="130" spans="1:87" hidden="1" outlineLevel="1" x14ac:dyDescent="0.15">
      <c r="A130" t="s">
        <v>351</v>
      </c>
      <c r="B130" s="1">
        <f t="shared" si="31"/>
        <v>43800</v>
      </c>
      <c r="C130" t="str">
        <f t="shared" si="31"/>
        <v>DTC</v>
      </c>
      <c r="D130" s="1">
        <v>43709</v>
      </c>
      <c r="E130">
        <v>10.4862944</v>
      </c>
      <c r="F130">
        <v>2.3417199985539994</v>
      </c>
      <c r="G130">
        <v>3.4823737565270001</v>
      </c>
      <c r="H130">
        <v>1.3385425139039997</v>
      </c>
      <c r="I130">
        <v>15.339316683685954</v>
      </c>
      <c r="J130">
        <v>5.7137647505406708</v>
      </c>
      <c r="K130">
        <v>6.9621958679104088</v>
      </c>
      <c r="L130">
        <v>3.4476103413606465</v>
      </c>
      <c r="M130">
        <v>5.4766671000000002</v>
      </c>
      <c r="N130">
        <v>1.0899054684350002</v>
      </c>
      <c r="O130">
        <v>1.7244487692590007</v>
      </c>
      <c r="P130">
        <v>0.27147651115099997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t="str">
        <f>VLOOKUP(A130,Misc!$A$3:$B$11,2,FALSE)</f>
        <v>THB</v>
      </c>
      <c r="BR130">
        <f>INDEX(FX!$B$30:$AK$48,MATCH('Data (2)'!BQ130,FX!$A$30:$A$48,0),MATCH('Data (2)'!D130,Period,0))</f>
        <v>30.570057382227958</v>
      </c>
      <c r="BS130">
        <f t="shared" si="15"/>
        <v>0.34302501525876283</v>
      </c>
      <c r="BT130">
        <f t="shared" si="16"/>
        <v>0</v>
      </c>
      <c r="BU130">
        <f t="shared" si="17"/>
        <v>7.6601753450268914E-2</v>
      </c>
      <c r="BV130">
        <f t="shared" si="18"/>
        <v>0</v>
      </c>
      <c r="BW130">
        <f t="shared" si="19"/>
        <v>0.11391453123511289</v>
      </c>
      <c r="BX130">
        <f t="shared" si="20"/>
        <v>0</v>
      </c>
      <c r="BY130">
        <f t="shared" si="21"/>
        <v>4.3786064813936772E-2</v>
      </c>
      <c r="BZ130">
        <f t="shared" si="22"/>
        <v>0</v>
      </c>
      <c r="CA130">
        <f t="shared" si="23"/>
        <v>0.46369960818983752</v>
      </c>
      <c r="CB130">
        <f t="shared" si="23"/>
        <v>0.17272415263011315</v>
      </c>
      <c r="CC130">
        <f t="shared" si="23"/>
        <v>0.21046357948424618</v>
      </c>
      <c r="CD130">
        <f t="shared" ref="CD130:CD193" si="32">L130/$CI130</f>
        <v>0.10421947714140391</v>
      </c>
      <c r="CE130" s="4">
        <f t="shared" si="24"/>
        <v>0.22331244090896391</v>
      </c>
      <c r="CF130" s="4" t="str">
        <f t="shared" si="25"/>
        <v/>
      </c>
      <c r="CG130" s="4">
        <f t="shared" si="26"/>
        <v>0.57160656044725378</v>
      </c>
      <c r="CH130" s="4" t="str">
        <f t="shared" si="27"/>
        <v/>
      </c>
      <c r="CI130">
        <f>INDEX(FX!$B$114:$AK$132,MATCH('Data (2)'!BQ130,FX!$A$114:$A$132,0),MATCH('Data (2)'!D130,Period,0))</f>
        <v>33.080288214101905</v>
      </c>
    </row>
    <row r="131" spans="1:87" hidden="1" outlineLevel="1" x14ac:dyDescent="0.15">
      <c r="A131" t="s">
        <v>351</v>
      </c>
      <c r="B131" s="1">
        <f t="shared" si="31"/>
        <v>43800</v>
      </c>
      <c r="C131" t="str">
        <f t="shared" si="31"/>
        <v>DTC</v>
      </c>
      <c r="D131" s="1">
        <v>43739</v>
      </c>
      <c r="E131">
        <v>12.361326099999999</v>
      </c>
      <c r="F131">
        <v>5.3643034991660006</v>
      </c>
      <c r="G131">
        <v>6.5906089380269997</v>
      </c>
      <c r="H131">
        <v>3.7239174942980009</v>
      </c>
      <c r="I131">
        <v>15.339316683685954</v>
      </c>
      <c r="J131">
        <v>5.7137647505406708</v>
      </c>
      <c r="K131">
        <v>6.9621958679104088</v>
      </c>
      <c r="L131">
        <v>3.4476103413606465</v>
      </c>
      <c r="M131">
        <v>5.6759101999999997</v>
      </c>
      <c r="N131">
        <v>1.2579097220150002</v>
      </c>
      <c r="O131">
        <v>0.92591329420300017</v>
      </c>
      <c r="P131">
        <v>0.14347373472799996</v>
      </c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t="str">
        <f>VLOOKUP(A131,Misc!$A$3:$B$11,2,FALSE)</f>
        <v>THB</v>
      </c>
      <c r="BR131">
        <f>INDEX(FX!$B$30:$AK$48,MATCH('Data (2)'!BQ131,FX!$A$30:$A$48,0),MATCH('Data (2)'!D131,Period,0))</f>
        <v>30.362457662789282</v>
      </c>
      <c r="BS131">
        <f t="shared" ref="BS131:BS194" si="33">IF(D131&gt;B131,0,E131/$BR131)</f>
        <v>0.40712534661347344</v>
      </c>
      <c r="BT131">
        <f t="shared" ref="BT131:BT194" si="34">IF(D131&gt;B131,E131/$BR131,0)</f>
        <v>0</v>
      </c>
      <c r="BU131">
        <f t="shared" ref="BU131:BU194" si="35">IF(D131&gt;B131,0,F131/$BR131)</f>
        <v>0.1766755365702897</v>
      </c>
      <c r="BV131">
        <f t="shared" ref="BV131:BV194" si="36">IF(D131&gt;B131,F131/$BR131,0)</f>
        <v>0</v>
      </c>
      <c r="BW131">
        <f t="shared" ref="BW131:BW194" si="37">IF(D131&gt;B131,0,G131/$BR131)</f>
        <v>0.21706440931835772</v>
      </c>
      <c r="BX131">
        <f t="shared" ref="BX131:BX194" si="38">IF(D131&gt;B131,G131/$BR131,0)</f>
        <v>0</v>
      </c>
      <c r="BY131">
        <f t="shared" ref="BY131:BY194" si="39">IF(D131&gt;B131,0,H131/$BR131)</f>
        <v>0.12264875049498543</v>
      </c>
      <c r="BZ131">
        <f t="shared" ref="BZ131:BZ194" si="40">IF(D131&gt;B131,H131/$BR131,0)</f>
        <v>0</v>
      </c>
      <c r="CA131">
        <f t="shared" ref="CA131:CD194" si="41">I131/$CI131</f>
        <v>0.46369960818983752</v>
      </c>
      <c r="CB131">
        <f t="shared" si="41"/>
        <v>0.17272415263011315</v>
      </c>
      <c r="CC131">
        <f t="shared" si="41"/>
        <v>0.21046357948424618</v>
      </c>
      <c r="CD131">
        <f t="shared" si="32"/>
        <v>0.10421947714140391</v>
      </c>
      <c r="CE131" s="4">
        <f t="shared" ref="CE131:CE194" si="42">IFERROR(IF(D131&gt;B131,"",BU131/BS131),0)</f>
        <v>0.43395857821160472</v>
      </c>
      <c r="CF131" s="4" t="str">
        <f t="shared" ref="CF131:CF194" si="43">IFERROR(IF(D131&gt;B131,BV131/BT131,""),0)</f>
        <v/>
      </c>
      <c r="CG131" s="4">
        <f t="shared" ref="CG131:CG194" si="44">IFERROR(IF(D131&gt;B131,"",BY131/BU131),0)</f>
        <v>0.69420335647991693</v>
      </c>
      <c r="CH131" s="4" t="str">
        <f t="shared" ref="CH131:CH194" si="45">IFERROR(IF(D131&gt;B131,BZ131/BV131,""),0)</f>
        <v/>
      </c>
      <c r="CI131">
        <f>INDEX(FX!$B$114:$AK$132,MATCH('Data (2)'!BQ131,FX!$A$114:$A$132,0),MATCH('Data (2)'!D131,Period,0))</f>
        <v>33.080288214101905</v>
      </c>
    </row>
    <row r="132" spans="1:87" hidden="1" outlineLevel="1" x14ac:dyDescent="0.15">
      <c r="A132" t="s">
        <v>351</v>
      </c>
      <c r="B132" s="1">
        <f t="shared" ref="B132:C147" si="46">B131</f>
        <v>43800</v>
      </c>
      <c r="C132" t="str">
        <f t="shared" si="46"/>
        <v>DTC</v>
      </c>
      <c r="D132" s="1">
        <v>43770</v>
      </c>
      <c r="E132">
        <v>14.303915999999999</v>
      </c>
      <c r="F132">
        <v>6.9653238650480009</v>
      </c>
      <c r="G132">
        <v>6.0688358267310001</v>
      </c>
      <c r="H132">
        <v>3.7251844157149985</v>
      </c>
      <c r="I132">
        <v>15.339316683685954</v>
      </c>
      <c r="J132">
        <v>5.7137647505406708</v>
      </c>
      <c r="K132">
        <v>6.9621958679104088</v>
      </c>
      <c r="L132">
        <v>3.4476103413606465</v>
      </c>
      <c r="M132">
        <v>4.8778629000000002</v>
      </c>
      <c r="N132">
        <v>1.1226649055139997</v>
      </c>
      <c r="O132">
        <v>0.44273297141099993</v>
      </c>
      <c r="P132">
        <v>7.8450872985000003E-2</v>
      </c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t="str">
        <f>VLOOKUP(A132,Misc!$A$3:$B$11,2,FALSE)</f>
        <v>THB</v>
      </c>
      <c r="BR132">
        <f>INDEX(FX!$B$30:$AK$48,MATCH('Data (2)'!BQ132,FX!$A$30:$A$48,0),MATCH('Data (2)'!D132,Period,0))</f>
        <v>30.243633386478216</v>
      </c>
      <c r="BS132">
        <f t="shared" si="33"/>
        <v>0.47295626875292079</v>
      </c>
      <c r="BT132">
        <f t="shared" si="34"/>
        <v>0</v>
      </c>
      <c r="BU132">
        <f t="shared" si="35"/>
        <v>0.23030711211312871</v>
      </c>
      <c r="BV132">
        <f t="shared" si="36"/>
        <v>0</v>
      </c>
      <c r="BW132">
        <f t="shared" si="37"/>
        <v>0.20066490521090458</v>
      </c>
      <c r="BX132">
        <f t="shared" si="38"/>
        <v>0</v>
      </c>
      <c r="BY132">
        <f t="shared" si="39"/>
        <v>0.12317251595109305</v>
      </c>
      <c r="BZ132">
        <f t="shared" si="40"/>
        <v>0</v>
      </c>
      <c r="CA132">
        <f t="shared" si="41"/>
        <v>0.46369960818983752</v>
      </c>
      <c r="CB132">
        <f t="shared" si="41"/>
        <v>0.17272415263011315</v>
      </c>
      <c r="CC132">
        <f t="shared" si="41"/>
        <v>0.21046357948424618</v>
      </c>
      <c r="CD132">
        <f t="shared" si="32"/>
        <v>0.10421947714140391</v>
      </c>
      <c r="CE132" s="4">
        <f t="shared" si="42"/>
        <v>0.4869522349717379</v>
      </c>
      <c r="CF132" s="4" t="str">
        <f t="shared" si="43"/>
        <v/>
      </c>
      <c r="CG132" s="4">
        <f t="shared" si="44"/>
        <v>0.53481855085130725</v>
      </c>
      <c r="CH132" s="4" t="str">
        <f t="shared" si="45"/>
        <v/>
      </c>
      <c r="CI132">
        <f>INDEX(FX!$B$114:$AK$132,MATCH('Data (2)'!BQ132,FX!$A$114:$A$132,0),MATCH('Data (2)'!D132,Period,0))</f>
        <v>33.080288214101905</v>
      </c>
    </row>
    <row r="133" spans="1:87" hidden="1" outlineLevel="1" x14ac:dyDescent="0.15">
      <c r="A133" t="s">
        <v>351</v>
      </c>
      <c r="B133" s="1">
        <f t="shared" si="46"/>
        <v>43800</v>
      </c>
      <c r="C133" t="str">
        <f t="shared" si="46"/>
        <v>DTC</v>
      </c>
      <c r="D133" s="1">
        <v>43800</v>
      </c>
      <c r="E133">
        <v>14.396611900000002</v>
      </c>
      <c r="F133">
        <v>6.4138830956080026</v>
      </c>
      <c r="G133">
        <v>6.2990684673089996</v>
      </c>
      <c r="H133">
        <v>3.9667418059140003</v>
      </c>
      <c r="I133">
        <v>16.120388112257398</v>
      </c>
      <c r="J133">
        <v>6.0338395565634162</v>
      </c>
      <c r="K133">
        <v>7.2237776685592712</v>
      </c>
      <c r="L133">
        <v>3.5540674166452688</v>
      </c>
      <c r="M133">
        <v>5.4084661000000001</v>
      </c>
      <c r="N133">
        <v>1.2565916886720001</v>
      </c>
      <c r="O133">
        <v>0.52001711055200006</v>
      </c>
      <c r="P133">
        <v>8.7143454392000011E-2</v>
      </c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t="str">
        <f>VLOOKUP(A133,Misc!$A$3:$B$11,2,FALSE)</f>
        <v>THB</v>
      </c>
      <c r="BR133">
        <f>INDEX(FX!$B$30:$AK$48,MATCH('Data (2)'!BQ133,FX!$A$30:$A$48,0),MATCH('Data (2)'!D133,Period,0))</f>
        <v>30.199038102479431</v>
      </c>
      <c r="BS133">
        <f t="shared" si="33"/>
        <v>0.47672418741105521</v>
      </c>
      <c r="BT133">
        <f t="shared" si="34"/>
        <v>0</v>
      </c>
      <c r="BU133">
        <f t="shared" si="35"/>
        <v>0.21238699967339039</v>
      </c>
      <c r="BV133">
        <f t="shared" si="36"/>
        <v>0</v>
      </c>
      <c r="BW133">
        <f t="shared" si="37"/>
        <v>0.20858506969438298</v>
      </c>
      <c r="BX133">
        <f t="shared" si="38"/>
        <v>0</v>
      </c>
      <c r="BY133">
        <f t="shared" si="39"/>
        <v>0.13135325014170962</v>
      </c>
      <c r="BZ133">
        <f t="shared" si="40"/>
        <v>0</v>
      </c>
      <c r="CA133">
        <f t="shared" si="41"/>
        <v>0.48731099342070983</v>
      </c>
      <c r="CB133">
        <f t="shared" si="41"/>
        <v>0.18239984843878207</v>
      </c>
      <c r="CC133">
        <f t="shared" si="41"/>
        <v>0.21837106199938799</v>
      </c>
      <c r="CD133">
        <f t="shared" si="32"/>
        <v>0.10743761945611446</v>
      </c>
      <c r="CE133" s="4">
        <f t="shared" si="42"/>
        <v>0.44551337079580522</v>
      </c>
      <c r="CF133" s="4" t="str">
        <f t="shared" si="43"/>
        <v/>
      </c>
      <c r="CG133" s="4">
        <f t="shared" si="44"/>
        <v>0.61846181896116614</v>
      </c>
      <c r="CH133" s="4" t="str">
        <f t="shared" si="45"/>
        <v/>
      </c>
      <c r="CI133">
        <f>INDEX(FX!$B$114:$AK$132,MATCH('Data (2)'!BQ133,FX!$A$114:$A$132,0),MATCH('Data (2)'!D133,Period,0))</f>
        <v>33.080288214101905</v>
      </c>
    </row>
    <row r="134" spans="1:87" hidden="1" outlineLevel="1" x14ac:dyDescent="0.15">
      <c r="A134" t="s">
        <v>351</v>
      </c>
      <c r="B134" s="1">
        <f t="shared" si="46"/>
        <v>43800</v>
      </c>
      <c r="C134" t="s">
        <v>278</v>
      </c>
      <c r="D134" s="1">
        <v>43466</v>
      </c>
      <c r="E134">
        <f t="array" ref="E134:E145">TRANSPOSE('[2]CCare_Key Metrics P1'!$F$6:$Q$6)</f>
        <v>44.845410802806377</v>
      </c>
      <c r="F134">
        <f t="array" ref="F134:F145">TRANSPOSE('[2]CCare_Key Metrics P1'!$F$11:$Q$11)</f>
        <v>8.570745604279308</v>
      </c>
      <c r="G134">
        <f t="array" ref="G134:G145">TRANSPOSE('[2]CCare_Key Metrics P1'!$F$16:$Q$16)</f>
        <v>0</v>
      </c>
      <c r="H134">
        <f t="array" ref="H134:H145">TRANSPOSE('[2]CCare_Key Metrics P1'!$F$21:$Q$21)</f>
        <v>0</v>
      </c>
      <c r="I134">
        <f t="array" ref="I134:I145">TRANSPOSE('[2]CCare_Key Metrics P1'!$F$7:$Q$7)</f>
        <v>18.993384697293834</v>
      </c>
      <c r="J134">
        <f t="array" ref="J134:J145">TRANSPOSE('[2]CCare_Key Metrics P1'!$F$12:$Q$12)</f>
        <v>3.2784644902187896</v>
      </c>
      <c r="K134">
        <f t="array" ref="K134:K145">TRANSPOSE('[2]CCare_Key Metrics P1'!$F$17:$Q$17)</f>
        <v>0</v>
      </c>
      <c r="L134">
        <f t="array" ref="L134:L145">TRANSPOSE('[2]CCare_Key Metrics P1'!$F$22:$Q$22)</f>
        <v>0</v>
      </c>
      <c r="M134">
        <f t="array" ref="M134:M145">TRANSPOSE('[2]CCare_Key Metrics P1'!$F$9:$Q$9)</f>
        <v>109.99769900239849</v>
      </c>
      <c r="N134">
        <f t="array" ref="N134:N145">TRANSPOSE('[2]CCare_Key Metrics P1'!$F$14:$Q$14)</f>
        <v>11.504200044695413</v>
      </c>
      <c r="O134">
        <f t="array" ref="O134:O145">TRANSPOSE('[2]CCare_Key Metrics P1'!$F$19:$Q$19)</f>
        <v>0</v>
      </c>
      <c r="P134">
        <f t="array" ref="P134:P145">TRANSPOSE('[2]CCare_Key Metrics P1'!$F$24:$Q$24)</f>
        <v>0</v>
      </c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t="str">
        <f>VLOOKUP(A134,Misc!$A$3:$B$11,2,FALSE)</f>
        <v>THB</v>
      </c>
      <c r="BR134">
        <f>INDEX(FX!$B$30:$AK$48,MATCH('Data (2)'!BQ134,FX!$A$30:$A$48,0),MATCH('Data (2)'!D134,Period,0))</f>
        <v>31.812343476893311</v>
      </c>
      <c r="BS134">
        <f t="shared" si="33"/>
        <v>1.4096858609419816</v>
      </c>
      <c r="BT134">
        <f t="shared" si="34"/>
        <v>0</v>
      </c>
      <c r="BU134">
        <f t="shared" si="35"/>
        <v>0.26941572570736932</v>
      </c>
      <c r="BV134">
        <f t="shared" si="36"/>
        <v>0</v>
      </c>
      <c r="BW134">
        <f t="shared" si="37"/>
        <v>0</v>
      </c>
      <c r="BX134">
        <f t="shared" si="38"/>
        <v>0</v>
      </c>
      <c r="BY134">
        <f t="shared" si="39"/>
        <v>0</v>
      </c>
      <c r="BZ134">
        <f t="shared" si="40"/>
        <v>0</v>
      </c>
      <c r="CA134">
        <f t="shared" si="41"/>
        <v>0.57416019396097884</v>
      </c>
      <c r="CB134">
        <f t="shared" si="41"/>
        <v>9.9106285561962007E-2</v>
      </c>
      <c r="CC134">
        <f t="shared" si="41"/>
        <v>0</v>
      </c>
      <c r="CD134">
        <f t="shared" si="32"/>
        <v>0</v>
      </c>
      <c r="CE134" s="4">
        <f t="shared" si="42"/>
        <v>0.19111756255208526</v>
      </c>
      <c r="CF134" s="4" t="str">
        <f t="shared" si="43"/>
        <v/>
      </c>
      <c r="CG134" s="4">
        <f t="shared" si="44"/>
        <v>0</v>
      </c>
      <c r="CH134" s="4" t="str">
        <f t="shared" si="45"/>
        <v/>
      </c>
      <c r="CI134">
        <f>INDEX(FX!$B$114:$AK$132,MATCH('Data (2)'!BQ134,FX!$A$114:$A$132,0),MATCH('Data (2)'!D134,Period,0))</f>
        <v>33.080288214101905</v>
      </c>
    </row>
    <row r="135" spans="1:87" hidden="1" outlineLevel="1" x14ac:dyDescent="0.15">
      <c r="A135" t="s">
        <v>351</v>
      </c>
      <c r="B135" s="1">
        <f t="shared" si="46"/>
        <v>43800</v>
      </c>
      <c r="C135" t="str">
        <f>C134</f>
        <v>Corporate Care</v>
      </c>
      <c r="D135" s="1">
        <v>43497</v>
      </c>
      <c r="E135">
        <v>24.359187183333336</v>
      </c>
      <c r="F135">
        <v>5.149510219152341</v>
      </c>
      <c r="G135">
        <v>0</v>
      </c>
      <c r="H135">
        <v>0</v>
      </c>
      <c r="I135">
        <v>18.993384697293834</v>
      </c>
      <c r="J135">
        <v>3.2784644902187896</v>
      </c>
      <c r="K135">
        <v>0</v>
      </c>
      <c r="L135">
        <v>0</v>
      </c>
      <c r="M135">
        <v>87.330248055429919</v>
      </c>
      <c r="N135">
        <v>10.717092633697046</v>
      </c>
      <c r="O135">
        <v>0</v>
      </c>
      <c r="P135">
        <v>0</v>
      </c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t="str">
        <f>VLOOKUP(A135,Misc!$A$3:$B$11,2,FALSE)</f>
        <v>THB</v>
      </c>
      <c r="BR135">
        <f>INDEX(FX!$B$30:$AK$48,MATCH('Data (2)'!BQ135,FX!$A$30:$A$48,0),MATCH('Data (2)'!D135,Period,0))</f>
        <v>31.302599296106571</v>
      </c>
      <c r="BS135">
        <f t="shared" si="33"/>
        <v>0.7781841678036987</v>
      </c>
      <c r="BT135">
        <f t="shared" si="34"/>
        <v>0</v>
      </c>
      <c r="BU135">
        <f t="shared" si="35"/>
        <v>0.16450743180911623</v>
      </c>
      <c r="BV135">
        <f t="shared" si="36"/>
        <v>0</v>
      </c>
      <c r="BW135">
        <f t="shared" si="37"/>
        <v>0</v>
      </c>
      <c r="BX135">
        <f t="shared" si="38"/>
        <v>0</v>
      </c>
      <c r="BY135">
        <f t="shared" si="39"/>
        <v>0</v>
      </c>
      <c r="BZ135">
        <f t="shared" si="40"/>
        <v>0</v>
      </c>
      <c r="CA135">
        <f t="shared" si="41"/>
        <v>0.57416019396097884</v>
      </c>
      <c r="CB135">
        <f t="shared" si="41"/>
        <v>9.9106285561962007E-2</v>
      </c>
      <c r="CC135">
        <f t="shared" si="41"/>
        <v>0</v>
      </c>
      <c r="CD135">
        <f t="shared" si="32"/>
        <v>0</v>
      </c>
      <c r="CE135" s="4">
        <f t="shared" si="42"/>
        <v>0.21139909884495894</v>
      </c>
      <c r="CF135" s="4" t="str">
        <f t="shared" si="43"/>
        <v/>
      </c>
      <c r="CG135" s="4">
        <f t="shared" si="44"/>
        <v>0</v>
      </c>
      <c r="CH135" s="4" t="str">
        <f t="shared" si="45"/>
        <v/>
      </c>
      <c r="CI135">
        <f>INDEX(FX!$B$114:$AK$132,MATCH('Data (2)'!BQ135,FX!$A$114:$A$132,0),MATCH('Data (2)'!D135,Period,0))</f>
        <v>33.080288214101905</v>
      </c>
    </row>
    <row r="136" spans="1:87" hidden="1" outlineLevel="1" x14ac:dyDescent="0.15">
      <c r="A136" t="s">
        <v>351</v>
      </c>
      <c r="B136" s="1">
        <f t="shared" si="46"/>
        <v>43800</v>
      </c>
      <c r="C136" t="str">
        <f t="shared" si="46"/>
        <v>Corporate Care</v>
      </c>
      <c r="D136" s="1">
        <v>43525</v>
      </c>
      <c r="E136">
        <v>32.282901899999999</v>
      </c>
      <c r="F136">
        <v>5.6637139580346014</v>
      </c>
      <c r="G136">
        <v>0</v>
      </c>
      <c r="H136">
        <v>0</v>
      </c>
      <c r="I136">
        <v>18.993384697293834</v>
      </c>
      <c r="J136">
        <v>3.2784644902187896</v>
      </c>
      <c r="K136">
        <v>0</v>
      </c>
      <c r="L136">
        <v>0</v>
      </c>
      <c r="M136">
        <v>34.061575614080709</v>
      </c>
      <c r="N136">
        <v>5.6926974672708255</v>
      </c>
      <c r="O136">
        <v>0</v>
      </c>
      <c r="P136">
        <v>0</v>
      </c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t="str">
        <f>VLOOKUP(A136,Misc!$A$3:$B$11,2,FALSE)</f>
        <v>THB</v>
      </c>
      <c r="BR136">
        <f>INDEX(FX!$B$30:$AK$48,MATCH('Data (2)'!BQ136,FX!$A$30:$A$48,0),MATCH('Data (2)'!D136,Period,0))</f>
        <v>31.735228689878316</v>
      </c>
      <c r="BS136">
        <f t="shared" si="33"/>
        <v>1.0172575788085108</v>
      </c>
      <c r="BT136">
        <f t="shared" si="34"/>
        <v>0</v>
      </c>
      <c r="BU136">
        <f t="shared" si="35"/>
        <v>0.17846772157785001</v>
      </c>
      <c r="BV136">
        <f t="shared" si="36"/>
        <v>0</v>
      </c>
      <c r="BW136">
        <f t="shared" si="37"/>
        <v>0</v>
      </c>
      <c r="BX136">
        <f t="shared" si="38"/>
        <v>0</v>
      </c>
      <c r="BY136">
        <f t="shared" si="39"/>
        <v>0</v>
      </c>
      <c r="BZ136">
        <f t="shared" si="40"/>
        <v>0</v>
      </c>
      <c r="CA136">
        <f t="shared" si="41"/>
        <v>0.57416019396097884</v>
      </c>
      <c r="CB136">
        <f t="shared" si="41"/>
        <v>9.9106285561962007E-2</v>
      </c>
      <c r="CC136">
        <f t="shared" si="41"/>
        <v>0</v>
      </c>
      <c r="CD136">
        <f t="shared" si="32"/>
        <v>0</v>
      </c>
      <c r="CE136" s="4">
        <f t="shared" si="42"/>
        <v>0.17544005107033456</v>
      </c>
      <c r="CF136" s="4" t="str">
        <f t="shared" si="43"/>
        <v/>
      </c>
      <c r="CG136" s="4">
        <f t="shared" si="44"/>
        <v>0</v>
      </c>
      <c r="CH136" s="4" t="str">
        <f t="shared" si="45"/>
        <v/>
      </c>
      <c r="CI136">
        <f>INDEX(FX!$B$114:$AK$132,MATCH('Data (2)'!BQ136,FX!$A$114:$A$132,0),MATCH('Data (2)'!D136,Period,0))</f>
        <v>33.080288214101905</v>
      </c>
    </row>
    <row r="137" spans="1:87" hidden="1" outlineLevel="1" x14ac:dyDescent="0.15">
      <c r="A137" t="s">
        <v>351</v>
      </c>
      <c r="B137" s="1">
        <f t="shared" si="46"/>
        <v>43800</v>
      </c>
      <c r="C137" t="str">
        <f t="shared" si="46"/>
        <v>Corporate Care</v>
      </c>
      <c r="D137" s="1">
        <v>43556</v>
      </c>
      <c r="E137">
        <v>9.7628675200000004</v>
      </c>
      <c r="F137">
        <v>3.2273636469887048</v>
      </c>
      <c r="G137">
        <v>0</v>
      </c>
      <c r="H137">
        <v>0</v>
      </c>
      <c r="I137">
        <v>24.691400106481979</v>
      </c>
      <c r="J137">
        <v>4.2620038372844258</v>
      </c>
      <c r="K137">
        <v>0</v>
      </c>
      <c r="L137">
        <v>0</v>
      </c>
      <c r="M137">
        <v>10.046455131092339</v>
      </c>
      <c r="N137">
        <v>0.7808009005525155</v>
      </c>
      <c r="O137">
        <v>0</v>
      </c>
      <c r="P137">
        <v>0</v>
      </c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t="str">
        <f>VLOOKUP(A137,Misc!$A$3:$B$11,2,FALSE)</f>
        <v>THB</v>
      </c>
      <c r="BR137">
        <f>INDEX(FX!$B$30:$AK$48,MATCH('Data (2)'!BQ137,FX!$A$30:$A$48,0),MATCH('Data (2)'!D137,Period,0))</f>
        <v>31.855804951838579</v>
      </c>
      <c r="BS137">
        <f t="shared" si="33"/>
        <v>0.30647059569708124</v>
      </c>
      <c r="BT137">
        <f t="shared" si="34"/>
        <v>0</v>
      </c>
      <c r="BU137">
        <f t="shared" si="35"/>
        <v>0.10131163384092844</v>
      </c>
      <c r="BV137">
        <f t="shared" si="36"/>
        <v>0</v>
      </c>
      <c r="BW137">
        <f t="shared" si="37"/>
        <v>0</v>
      </c>
      <c r="BX137">
        <f t="shared" si="38"/>
        <v>0</v>
      </c>
      <c r="BY137">
        <f t="shared" si="39"/>
        <v>0</v>
      </c>
      <c r="BZ137">
        <f t="shared" si="40"/>
        <v>0</v>
      </c>
      <c r="CA137">
        <f t="shared" si="41"/>
        <v>0.74640825214927242</v>
      </c>
      <c r="CB137">
        <f t="shared" si="41"/>
        <v>0.12883817123055058</v>
      </c>
      <c r="CC137">
        <f t="shared" si="41"/>
        <v>0</v>
      </c>
      <c r="CD137">
        <f t="shared" si="32"/>
        <v>0</v>
      </c>
      <c r="CE137" s="4">
        <f t="shared" si="42"/>
        <v>0.33057538068371795</v>
      </c>
      <c r="CF137" s="4" t="str">
        <f t="shared" si="43"/>
        <v/>
      </c>
      <c r="CG137" s="4">
        <f t="shared" si="44"/>
        <v>0</v>
      </c>
      <c r="CH137" s="4" t="str">
        <f t="shared" si="45"/>
        <v/>
      </c>
      <c r="CI137">
        <f>INDEX(FX!$B$114:$AK$132,MATCH('Data (2)'!BQ137,FX!$A$114:$A$132,0),MATCH('Data (2)'!D137,Period,0))</f>
        <v>33.080288214101905</v>
      </c>
    </row>
    <row r="138" spans="1:87" hidden="1" outlineLevel="1" x14ac:dyDescent="0.15">
      <c r="A138" t="s">
        <v>351</v>
      </c>
      <c r="B138" s="1">
        <f t="shared" si="46"/>
        <v>43800</v>
      </c>
      <c r="C138" t="str">
        <f t="shared" si="46"/>
        <v>Corporate Care</v>
      </c>
      <c r="D138" s="1">
        <v>43586</v>
      </c>
      <c r="E138">
        <v>3.9649144999999999</v>
      </c>
      <c r="F138">
        <v>1.4965663746411184</v>
      </c>
      <c r="G138">
        <v>0</v>
      </c>
      <c r="H138">
        <v>0</v>
      </c>
      <c r="I138">
        <v>24.691400106481979</v>
      </c>
      <c r="J138">
        <v>4.2620038372844258</v>
      </c>
      <c r="K138">
        <v>0</v>
      </c>
      <c r="L138">
        <v>0</v>
      </c>
      <c r="M138">
        <v>78.35469578</v>
      </c>
      <c r="N138">
        <v>18.443142420000001</v>
      </c>
      <c r="O138">
        <v>0</v>
      </c>
      <c r="P138">
        <v>0</v>
      </c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t="str">
        <f>VLOOKUP(A138,Misc!$A$3:$B$11,2,FALSE)</f>
        <v>THB</v>
      </c>
      <c r="BR138">
        <f>INDEX(FX!$B$30:$AK$48,MATCH('Data (2)'!BQ138,FX!$A$30:$A$48,0),MATCH('Data (2)'!D138,Period,0))</f>
        <v>31.803008197154362</v>
      </c>
      <c r="BS138">
        <f t="shared" si="33"/>
        <v>0.12467105235519099</v>
      </c>
      <c r="BT138">
        <f t="shared" si="34"/>
        <v>0</v>
      </c>
      <c r="BU138">
        <f t="shared" si="35"/>
        <v>4.7057384174589705E-2</v>
      </c>
      <c r="BV138">
        <f t="shared" si="36"/>
        <v>0</v>
      </c>
      <c r="BW138">
        <f t="shared" si="37"/>
        <v>0</v>
      </c>
      <c r="BX138">
        <f t="shared" si="38"/>
        <v>0</v>
      </c>
      <c r="BY138">
        <f t="shared" si="39"/>
        <v>0</v>
      </c>
      <c r="BZ138">
        <f t="shared" si="40"/>
        <v>0</v>
      </c>
      <c r="CA138">
        <f t="shared" si="41"/>
        <v>0.74640825214927242</v>
      </c>
      <c r="CB138">
        <f t="shared" si="41"/>
        <v>0.12883817123055058</v>
      </c>
      <c r="CC138">
        <f t="shared" si="41"/>
        <v>0</v>
      </c>
      <c r="CD138">
        <f t="shared" si="32"/>
        <v>0</v>
      </c>
      <c r="CE138" s="4">
        <f t="shared" si="42"/>
        <v>0.3774523699416768</v>
      </c>
      <c r="CF138" s="4" t="str">
        <f t="shared" si="43"/>
        <v/>
      </c>
      <c r="CG138" s="4">
        <f t="shared" si="44"/>
        <v>0</v>
      </c>
      <c r="CH138" s="4" t="str">
        <f t="shared" si="45"/>
        <v/>
      </c>
      <c r="CI138">
        <f>INDEX(FX!$B$114:$AK$132,MATCH('Data (2)'!BQ138,FX!$A$114:$A$132,0),MATCH('Data (2)'!D138,Period,0))</f>
        <v>33.080288214101905</v>
      </c>
    </row>
    <row r="139" spans="1:87" hidden="1" outlineLevel="1" x14ac:dyDescent="0.15">
      <c r="A139" t="s">
        <v>351</v>
      </c>
      <c r="B139" s="1">
        <f t="shared" si="46"/>
        <v>43800</v>
      </c>
      <c r="C139" t="str">
        <f t="shared" si="46"/>
        <v>Corporate Care</v>
      </c>
      <c r="D139" s="1">
        <v>43617</v>
      </c>
      <c r="E139">
        <v>5.4914005899999996</v>
      </c>
      <c r="F139">
        <v>1.1380616269141794</v>
      </c>
      <c r="G139">
        <v>0</v>
      </c>
      <c r="H139">
        <v>0</v>
      </c>
      <c r="I139">
        <v>24.691400106481979</v>
      </c>
      <c r="J139">
        <v>4.2620038372844258</v>
      </c>
      <c r="K139">
        <v>0</v>
      </c>
      <c r="L139">
        <v>0</v>
      </c>
      <c r="M139">
        <v>12.099773190833336</v>
      </c>
      <c r="N139">
        <v>3.2613783692089537</v>
      </c>
      <c r="O139">
        <v>0</v>
      </c>
      <c r="P139">
        <v>0</v>
      </c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t="str">
        <f>VLOOKUP(A139,Misc!$A$3:$B$11,2,FALSE)</f>
        <v>THB</v>
      </c>
      <c r="BR139">
        <f>INDEX(FX!$B$30:$AK$48,MATCH('Data (2)'!BQ139,FX!$A$30:$A$48,0),MATCH('Data (2)'!D139,Period,0))</f>
        <v>31.1142791364868</v>
      </c>
      <c r="BS139">
        <f t="shared" si="33"/>
        <v>0.176491332674341</v>
      </c>
      <c r="BT139">
        <f t="shared" si="34"/>
        <v>0</v>
      </c>
      <c r="BU139">
        <f t="shared" si="35"/>
        <v>3.6576827697724419E-2</v>
      </c>
      <c r="BV139">
        <f t="shared" si="36"/>
        <v>0</v>
      </c>
      <c r="BW139">
        <f t="shared" si="37"/>
        <v>0</v>
      </c>
      <c r="BX139">
        <f t="shared" si="38"/>
        <v>0</v>
      </c>
      <c r="BY139">
        <f t="shared" si="39"/>
        <v>0</v>
      </c>
      <c r="BZ139">
        <f t="shared" si="40"/>
        <v>0</v>
      </c>
      <c r="CA139">
        <f t="shared" si="41"/>
        <v>0.74640825214927242</v>
      </c>
      <c r="CB139">
        <f t="shared" si="41"/>
        <v>0.12883817123055058</v>
      </c>
      <c r="CC139">
        <f t="shared" si="41"/>
        <v>0</v>
      </c>
      <c r="CD139">
        <f t="shared" si="32"/>
        <v>0</v>
      </c>
      <c r="CE139" s="4">
        <f t="shared" si="42"/>
        <v>0.20724432833886183</v>
      </c>
      <c r="CF139" s="4" t="str">
        <f t="shared" si="43"/>
        <v/>
      </c>
      <c r="CG139" s="4">
        <f t="shared" si="44"/>
        <v>0</v>
      </c>
      <c r="CH139" s="4" t="str">
        <f t="shared" si="45"/>
        <v/>
      </c>
      <c r="CI139">
        <f>INDEX(FX!$B$114:$AK$132,MATCH('Data (2)'!BQ139,FX!$A$114:$A$132,0),MATCH('Data (2)'!D139,Period,0))</f>
        <v>33.080288214101905</v>
      </c>
    </row>
    <row r="140" spans="1:87" hidden="1" outlineLevel="1" x14ac:dyDescent="0.15">
      <c r="A140" t="s">
        <v>351</v>
      </c>
      <c r="B140" s="1">
        <f t="shared" si="46"/>
        <v>43800</v>
      </c>
      <c r="C140" t="str">
        <f t="shared" si="46"/>
        <v>Corporate Care</v>
      </c>
      <c r="D140" s="1">
        <v>43647</v>
      </c>
      <c r="E140">
        <v>54.468770480000011</v>
      </c>
      <c r="F140">
        <v>10.071238115524904</v>
      </c>
      <c r="G140">
        <v>0</v>
      </c>
      <c r="H140">
        <v>0</v>
      </c>
      <c r="I140">
        <v>28.490077045940748</v>
      </c>
      <c r="J140">
        <v>4.9176967353281835</v>
      </c>
      <c r="K140">
        <v>0</v>
      </c>
      <c r="L140">
        <v>0</v>
      </c>
      <c r="M140">
        <v>-46.436375526666673</v>
      </c>
      <c r="N140">
        <v>-8.7988265556624583</v>
      </c>
      <c r="O140">
        <v>0</v>
      </c>
      <c r="P140">
        <v>0</v>
      </c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t="str">
        <f>VLOOKUP(A140,Misc!$A$3:$B$11,2,FALSE)</f>
        <v>THB</v>
      </c>
      <c r="BR140">
        <f>INDEX(FX!$B$30:$AK$48,MATCH('Data (2)'!BQ140,FX!$A$30:$A$48,0),MATCH('Data (2)'!D140,Period,0))</f>
        <v>30.797835851842656</v>
      </c>
      <c r="BS140">
        <f t="shared" si="33"/>
        <v>1.7685908432667066</v>
      </c>
      <c r="BT140">
        <f t="shared" si="34"/>
        <v>0</v>
      </c>
      <c r="BU140">
        <f t="shared" si="35"/>
        <v>0.32701122780100589</v>
      </c>
      <c r="BV140">
        <f t="shared" si="36"/>
        <v>0</v>
      </c>
      <c r="BW140">
        <f t="shared" si="37"/>
        <v>0</v>
      </c>
      <c r="BX140">
        <f t="shared" si="38"/>
        <v>0</v>
      </c>
      <c r="BY140">
        <f t="shared" si="39"/>
        <v>0</v>
      </c>
      <c r="BZ140">
        <f t="shared" si="40"/>
        <v>0</v>
      </c>
      <c r="CA140">
        <f t="shared" si="41"/>
        <v>0.86124029094146826</v>
      </c>
      <c r="CB140">
        <f t="shared" si="41"/>
        <v>0.14865942834294299</v>
      </c>
      <c r="CC140">
        <f t="shared" si="41"/>
        <v>0</v>
      </c>
      <c r="CD140">
        <f t="shared" si="32"/>
        <v>0</v>
      </c>
      <c r="CE140" s="4">
        <f t="shared" si="42"/>
        <v>0.18489931068341059</v>
      </c>
      <c r="CF140" s="4" t="str">
        <f t="shared" si="43"/>
        <v/>
      </c>
      <c r="CG140" s="4">
        <f t="shared" si="44"/>
        <v>0</v>
      </c>
      <c r="CH140" s="4" t="str">
        <f t="shared" si="45"/>
        <v/>
      </c>
      <c r="CI140">
        <f>INDEX(FX!$B$114:$AK$132,MATCH('Data (2)'!BQ140,FX!$A$114:$A$132,0),MATCH('Data (2)'!D140,Period,0))</f>
        <v>33.080288214101905</v>
      </c>
    </row>
    <row r="141" spans="1:87" hidden="1" outlineLevel="1" x14ac:dyDescent="0.15">
      <c r="A141" t="s">
        <v>351</v>
      </c>
      <c r="B141" s="1">
        <f t="shared" si="46"/>
        <v>43800</v>
      </c>
      <c r="C141" t="str">
        <f t="shared" si="46"/>
        <v>Corporate Care</v>
      </c>
      <c r="D141" s="1">
        <v>43678</v>
      </c>
      <c r="E141">
        <v>16.530409915000025</v>
      </c>
      <c r="F141">
        <v>3.3072270400449759</v>
      </c>
      <c r="G141">
        <v>0</v>
      </c>
      <c r="H141">
        <v>0</v>
      </c>
      <c r="I141">
        <v>28.490077045940748</v>
      </c>
      <c r="J141">
        <v>4.9176967353281835</v>
      </c>
      <c r="K141">
        <v>0</v>
      </c>
      <c r="L141">
        <v>0</v>
      </c>
      <c r="M141">
        <v>34.517758353333249</v>
      </c>
      <c r="N141">
        <v>2.6566586264234018</v>
      </c>
      <c r="O141">
        <v>0</v>
      </c>
      <c r="P141">
        <v>0</v>
      </c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t="str">
        <f>VLOOKUP(A141,Misc!$A$3:$B$11,2,FALSE)</f>
        <v>THB</v>
      </c>
      <c r="BR141">
        <f>INDEX(FX!$B$30:$AK$48,MATCH('Data (2)'!BQ141,FX!$A$30:$A$48,0),MATCH('Data (2)'!D141,Period,0))</f>
        <v>30.754523505067876</v>
      </c>
      <c r="BS141">
        <f t="shared" si="33"/>
        <v>0.53749523748192896</v>
      </c>
      <c r="BT141">
        <f t="shared" si="34"/>
        <v>0</v>
      </c>
      <c r="BU141">
        <f t="shared" si="35"/>
        <v>0.10753627964679717</v>
      </c>
      <c r="BV141">
        <f t="shared" si="36"/>
        <v>0</v>
      </c>
      <c r="BW141">
        <f t="shared" si="37"/>
        <v>0</v>
      </c>
      <c r="BX141">
        <f t="shared" si="38"/>
        <v>0</v>
      </c>
      <c r="BY141">
        <f t="shared" si="39"/>
        <v>0</v>
      </c>
      <c r="BZ141">
        <f t="shared" si="40"/>
        <v>0</v>
      </c>
      <c r="CA141">
        <f t="shared" si="41"/>
        <v>0.86124029094146826</v>
      </c>
      <c r="CB141">
        <f t="shared" si="41"/>
        <v>0.14865942834294299</v>
      </c>
      <c r="CC141">
        <f t="shared" si="41"/>
        <v>0</v>
      </c>
      <c r="CD141">
        <f t="shared" si="32"/>
        <v>0</v>
      </c>
      <c r="CE141" s="4">
        <f t="shared" si="42"/>
        <v>0.2000692697308088</v>
      </c>
      <c r="CF141" s="4" t="str">
        <f t="shared" si="43"/>
        <v/>
      </c>
      <c r="CG141" s="4">
        <f t="shared" si="44"/>
        <v>0</v>
      </c>
      <c r="CH141" s="4" t="str">
        <f t="shared" si="45"/>
        <v/>
      </c>
      <c r="CI141">
        <f>INDEX(FX!$B$114:$AK$132,MATCH('Data (2)'!BQ141,FX!$A$114:$A$132,0),MATCH('Data (2)'!D141,Period,0))</f>
        <v>33.080288214101905</v>
      </c>
    </row>
    <row r="142" spans="1:87" hidden="1" outlineLevel="1" x14ac:dyDescent="0.15">
      <c r="A142" t="s">
        <v>351</v>
      </c>
      <c r="B142" s="1">
        <f t="shared" si="46"/>
        <v>43800</v>
      </c>
      <c r="C142" t="str">
        <f t="shared" si="46"/>
        <v>Corporate Care</v>
      </c>
      <c r="D142" s="1">
        <v>43709</v>
      </c>
      <c r="E142">
        <v>22.504249099999999</v>
      </c>
      <c r="F142">
        <v>8.6630410611171111</v>
      </c>
      <c r="G142">
        <v>0</v>
      </c>
      <c r="H142">
        <v>0</v>
      </c>
      <c r="I142">
        <v>28.490077045940748</v>
      </c>
      <c r="J142">
        <v>4.9176967353281835</v>
      </c>
      <c r="K142">
        <v>0</v>
      </c>
      <c r="L142">
        <v>0</v>
      </c>
      <c r="M142">
        <v>20.839427286610398</v>
      </c>
      <c r="N142">
        <v>2.7170515847657475</v>
      </c>
      <c r="O142">
        <v>0</v>
      </c>
      <c r="P142">
        <v>0</v>
      </c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t="str">
        <f>VLOOKUP(A142,Misc!$A$3:$B$11,2,FALSE)</f>
        <v>THB</v>
      </c>
      <c r="BR142">
        <f>INDEX(FX!$B$30:$AK$48,MATCH('Data (2)'!BQ142,FX!$A$30:$A$48,0),MATCH('Data (2)'!D142,Period,0))</f>
        <v>30.570057382227958</v>
      </c>
      <c r="BS142">
        <f t="shared" si="33"/>
        <v>0.73615331559969355</v>
      </c>
      <c r="BT142">
        <f t="shared" si="34"/>
        <v>0</v>
      </c>
      <c r="BU142">
        <f t="shared" si="35"/>
        <v>0.28338321229823432</v>
      </c>
      <c r="BV142">
        <f t="shared" si="36"/>
        <v>0</v>
      </c>
      <c r="BW142">
        <f t="shared" si="37"/>
        <v>0</v>
      </c>
      <c r="BX142">
        <f t="shared" si="38"/>
        <v>0</v>
      </c>
      <c r="BY142">
        <f t="shared" si="39"/>
        <v>0</v>
      </c>
      <c r="BZ142">
        <f t="shared" si="40"/>
        <v>0</v>
      </c>
      <c r="CA142">
        <f t="shared" si="41"/>
        <v>0.86124029094146826</v>
      </c>
      <c r="CB142">
        <f t="shared" si="41"/>
        <v>0.14865942834294299</v>
      </c>
      <c r="CC142">
        <f t="shared" si="41"/>
        <v>0</v>
      </c>
      <c r="CD142">
        <f t="shared" si="32"/>
        <v>0</v>
      </c>
      <c r="CE142" s="4">
        <f t="shared" si="42"/>
        <v>0.3849513495261262</v>
      </c>
      <c r="CF142" s="4" t="str">
        <f t="shared" si="43"/>
        <v/>
      </c>
      <c r="CG142" s="4">
        <f t="shared" si="44"/>
        <v>0</v>
      </c>
      <c r="CH142" s="4" t="str">
        <f t="shared" si="45"/>
        <v/>
      </c>
      <c r="CI142">
        <f>INDEX(FX!$B$114:$AK$132,MATCH('Data (2)'!BQ142,FX!$A$114:$A$132,0),MATCH('Data (2)'!D142,Period,0))</f>
        <v>33.080288214101905</v>
      </c>
    </row>
    <row r="143" spans="1:87" hidden="1" outlineLevel="1" x14ac:dyDescent="0.15">
      <c r="A143" t="s">
        <v>351</v>
      </c>
      <c r="B143" s="1">
        <f t="shared" si="46"/>
        <v>43800</v>
      </c>
      <c r="C143" t="str">
        <f t="shared" si="46"/>
        <v>Corporate Care</v>
      </c>
      <c r="D143" s="1">
        <v>43739</v>
      </c>
      <c r="E143">
        <v>44.677752000000005</v>
      </c>
      <c r="F143">
        <v>5.4561612694004946</v>
      </c>
      <c r="G143">
        <v>0</v>
      </c>
      <c r="H143">
        <v>0</v>
      </c>
      <c r="I143">
        <v>49.382800212963957</v>
      </c>
      <c r="J143">
        <v>8.5240076745688516</v>
      </c>
      <c r="K143">
        <v>0</v>
      </c>
      <c r="L143">
        <v>0</v>
      </c>
      <c r="M143">
        <v>4.3119551785322621</v>
      </c>
      <c r="N143">
        <v>1.1215613436307235</v>
      </c>
      <c r="O143">
        <v>0</v>
      </c>
      <c r="P143">
        <v>0</v>
      </c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t="str">
        <f>VLOOKUP(A143,Misc!$A$3:$B$11,2,FALSE)</f>
        <v>THB</v>
      </c>
      <c r="BR143">
        <f>INDEX(FX!$B$30:$AK$48,MATCH('Data (2)'!BQ143,FX!$A$30:$A$48,0),MATCH('Data (2)'!D143,Period,0))</f>
        <v>30.362457662789282</v>
      </c>
      <c r="BS143">
        <f t="shared" si="33"/>
        <v>1.4714800921650963</v>
      </c>
      <c r="BT143">
        <f t="shared" si="34"/>
        <v>0</v>
      </c>
      <c r="BU143">
        <f t="shared" si="35"/>
        <v>0.17970090991966353</v>
      </c>
      <c r="BV143">
        <f t="shared" si="36"/>
        <v>0</v>
      </c>
      <c r="BW143">
        <f t="shared" si="37"/>
        <v>0</v>
      </c>
      <c r="BX143">
        <f t="shared" si="38"/>
        <v>0</v>
      </c>
      <c r="BY143">
        <f t="shared" si="39"/>
        <v>0</v>
      </c>
      <c r="BZ143">
        <f t="shared" si="40"/>
        <v>0</v>
      </c>
      <c r="CA143">
        <f t="shared" si="41"/>
        <v>1.4928165042985448</v>
      </c>
      <c r="CB143">
        <f t="shared" si="41"/>
        <v>0.25767634246110116</v>
      </c>
      <c r="CC143">
        <f t="shared" si="41"/>
        <v>0</v>
      </c>
      <c r="CD143">
        <f t="shared" si="32"/>
        <v>0</v>
      </c>
      <c r="CE143" s="4">
        <f t="shared" si="42"/>
        <v>0.12212255597373148</v>
      </c>
      <c r="CF143" s="4" t="str">
        <f t="shared" si="43"/>
        <v/>
      </c>
      <c r="CG143" s="4">
        <f t="shared" si="44"/>
        <v>0</v>
      </c>
      <c r="CH143" s="4" t="str">
        <f t="shared" si="45"/>
        <v/>
      </c>
      <c r="CI143">
        <f>INDEX(FX!$B$114:$AK$132,MATCH('Data (2)'!BQ143,FX!$A$114:$A$132,0),MATCH('Data (2)'!D143,Period,0))</f>
        <v>33.080288214101905</v>
      </c>
    </row>
    <row r="144" spans="1:87" hidden="1" outlineLevel="1" x14ac:dyDescent="0.15">
      <c r="A144" t="s">
        <v>351</v>
      </c>
      <c r="B144" s="1">
        <f t="shared" si="46"/>
        <v>43800</v>
      </c>
      <c r="C144" t="str">
        <f t="shared" si="46"/>
        <v>Corporate Care</v>
      </c>
      <c r="D144" s="1">
        <v>43770</v>
      </c>
      <c r="E144">
        <v>25.092301129999996</v>
      </c>
      <c r="F144">
        <v>1.4267342841264181</v>
      </c>
      <c r="G144">
        <v>0</v>
      </c>
      <c r="H144">
        <v>0</v>
      </c>
      <c r="I144">
        <v>56.980154091881495</v>
      </c>
      <c r="J144">
        <v>9.835393470656367</v>
      </c>
      <c r="K144">
        <v>0</v>
      </c>
      <c r="L144">
        <v>0</v>
      </c>
      <c r="M144">
        <v>4.0826207200671156</v>
      </c>
      <c r="N144">
        <v>1.0600834331888875</v>
      </c>
      <c r="O144">
        <v>0</v>
      </c>
      <c r="P144">
        <v>0</v>
      </c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t="str">
        <f>VLOOKUP(A144,Misc!$A$3:$B$11,2,FALSE)</f>
        <v>THB</v>
      </c>
      <c r="BR144">
        <f>INDEX(FX!$B$30:$AK$48,MATCH('Data (2)'!BQ144,FX!$A$30:$A$48,0),MATCH('Data (2)'!D144,Period,0))</f>
        <v>30.243633386478216</v>
      </c>
      <c r="BS144">
        <f t="shared" si="33"/>
        <v>0.82967217626763867</v>
      </c>
      <c r="BT144">
        <f t="shared" si="34"/>
        <v>0</v>
      </c>
      <c r="BU144">
        <f t="shared" si="35"/>
        <v>4.7174698419810375E-2</v>
      </c>
      <c r="BV144">
        <f t="shared" si="36"/>
        <v>0</v>
      </c>
      <c r="BW144">
        <f t="shared" si="37"/>
        <v>0</v>
      </c>
      <c r="BX144">
        <f t="shared" si="38"/>
        <v>0</v>
      </c>
      <c r="BY144">
        <f t="shared" si="39"/>
        <v>0</v>
      </c>
      <c r="BZ144">
        <f t="shared" si="40"/>
        <v>0</v>
      </c>
      <c r="CA144">
        <f t="shared" si="41"/>
        <v>1.7224805818829365</v>
      </c>
      <c r="CB144">
        <f t="shared" si="41"/>
        <v>0.29731885668588598</v>
      </c>
      <c r="CC144">
        <f t="shared" si="41"/>
        <v>0</v>
      </c>
      <c r="CD144">
        <f t="shared" si="32"/>
        <v>0</v>
      </c>
      <c r="CE144" s="4">
        <f t="shared" si="42"/>
        <v>5.6859443728763288E-2</v>
      </c>
      <c r="CF144" s="4" t="str">
        <f t="shared" si="43"/>
        <v/>
      </c>
      <c r="CG144" s="4">
        <f t="shared" si="44"/>
        <v>0</v>
      </c>
      <c r="CH144" s="4" t="str">
        <f t="shared" si="45"/>
        <v/>
      </c>
      <c r="CI144">
        <f>INDEX(FX!$B$114:$AK$132,MATCH('Data (2)'!BQ144,FX!$A$114:$A$132,0),MATCH('Data (2)'!D144,Period,0))</f>
        <v>33.080288214101905</v>
      </c>
    </row>
    <row r="145" spans="1:87" hidden="1" outlineLevel="1" x14ac:dyDescent="0.15">
      <c r="A145" t="s">
        <v>351</v>
      </c>
      <c r="B145" s="1">
        <f t="shared" si="46"/>
        <v>43800</v>
      </c>
      <c r="C145" t="str">
        <f t="shared" si="46"/>
        <v>Corporate Care</v>
      </c>
      <c r="D145" s="1">
        <v>43800</v>
      </c>
      <c r="E145">
        <v>47.345854445000008</v>
      </c>
      <c r="F145">
        <v>6.7238725405223621</v>
      </c>
      <c r="G145">
        <v>0</v>
      </c>
      <c r="H145">
        <v>0</v>
      </c>
      <c r="I145">
        <v>56.980154091881495</v>
      </c>
      <c r="J145">
        <v>9.835393470656367</v>
      </c>
      <c r="K145">
        <v>0</v>
      </c>
      <c r="L145">
        <v>0</v>
      </c>
      <c r="M145">
        <v>9.0804481739327194</v>
      </c>
      <c r="N145">
        <v>-0.21974510915294476</v>
      </c>
      <c r="O145">
        <v>0</v>
      </c>
      <c r="P145">
        <v>0</v>
      </c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t="str">
        <f>VLOOKUP(A145,Misc!$A$3:$B$11,2,FALSE)</f>
        <v>THB</v>
      </c>
      <c r="BR145">
        <f>INDEX(FX!$B$30:$AK$48,MATCH('Data (2)'!BQ145,FX!$A$30:$A$48,0),MATCH('Data (2)'!D145,Period,0))</f>
        <v>30.199038102479431</v>
      </c>
      <c r="BS145">
        <f t="shared" si="33"/>
        <v>1.5677934603192798</v>
      </c>
      <c r="BT145">
        <f t="shared" si="34"/>
        <v>0</v>
      </c>
      <c r="BU145">
        <f t="shared" si="35"/>
        <v>0.22265187777521669</v>
      </c>
      <c r="BV145">
        <f t="shared" si="36"/>
        <v>0</v>
      </c>
      <c r="BW145">
        <f t="shared" si="37"/>
        <v>0</v>
      </c>
      <c r="BX145">
        <f t="shared" si="38"/>
        <v>0</v>
      </c>
      <c r="BY145">
        <f t="shared" si="39"/>
        <v>0</v>
      </c>
      <c r="BZ145">
        <f t="shared" si="40"/>
        <v>0</v>
      </c>
      <c r="CA145">
        <f t="shared" si="41"/>
        <v>1.7224805818829365</v>
      </c>
      <c r="CB145">
        <f t="shared" si="41"/>
        <v>0.29731885668588598</v>
      </c>
      <c r="CC145">
        <f t="shared" si="41"/>
        <v>0</v>
      </c>
      <c r="CD145">
        <f t="shared" si="32"/>
        <v>0</v>
      </c>
      <c r="CE145" s="4">
        <f t="shared" si="42"/>
        <v>0.14201607763427831</v>
      </c>
      <c r="CF145" s="4" t="str">
        <f t="shared" si="43"/>
        <v/>
      </c>
      <c r="CG145" s="4">
        <f t="shared" si="44"/>
        <v>0</v>
      </c>
      <c r="CH145" s="4" t="str">
        <f t="shared" si="45"/>
        <v/>
      </c>
      <c r="CI145">
        <f>INDEX(FX!$B$114:$AK$132,MATCH('Data (2)'!BQ145,FX!$A$114:$A$132,0),MATCH('Data (2)'!D145,Period,0))</f>
        <v>33.080288214101905</v>
      </c>
    </row>
    <row r="146" spans="1:87" hidden="1" outlineLevel="1" x14ac:dyDescent="0.15">
      <c r="A146" t="s">
        <v>351</v>
      </c>
      <c r="B146" s="1">
        <f t="shared" si="46"/>
        <v>43800</v>
      </c>
      <c r="C146" t="s">
        <v>45</v>
      </c>
      <c r="D146" s="1">
        <v>43466</v>
      </c>
      <c r="E146">
        <f t="array" ref="E146:E157">TRANSPOSE('[2]OVERALL_Key Metrics P1'!$F$6:$Q$6)</f>
        <v>531.48981698715045</v>
      </c>
      <c r="F146">
        <f t="array" ref="F146:F157">TRANSPOSE('[2]OVERALL_Key Metrics P1'!$F$11:$Q$11)</f>
        <v>154.15781109236434</v>
      </c>
      <c r="G146">
        <f t="array" ref="G146:G157">TRANSPOSE('[2]OVERALL_Key Metrics P1'!$F$16:$Q$16)</f>
        <v>71.053828821140996</v>
      </c>
      <c r="H146">
        <f t="array" ref="H146:H157">TRANSPOSE('[2]OVERALL_Key Metrics P1'!$F$21:$Q$21)</f>
        <v>53.378321939889993</v>
      </c>
      <c r="I146">
        <f t="array" ref="I146:I157">TRANSPOSE('[2]OVERALL_Key Metrics P1'!$F$7:$Q$7)</f>
        <v>588.39147449966458</v>
      </c>
      <c r="J146">
        <f t="array" ref="J146:J157">TRANSPOSE('[2]OVERALL_Key Metrics P1'!$F$12:$Q$12)</f>
        <v>307.03786896573928</v>
      </c>
      <c r="K146">
        <f t="array" ref="K146:K157">TRANSPOSE('[2]OVERALL_Key Metrics P1'!$F$17:$Q$17)</f>
        <v>169.39338736072287</v>
      </c>
      <c r="L146">
        <f t="array" ref="L146:L157">TRANSPOSE('[2]OVERALL_Key Metrics P1'!$F$22:$Q$22)</f>
        <v>130.6107489771471</v>
      </c>
      <c r="M146">
        <f t="array" ref="M146:M157">TRANSPOSE('[2]OVERALL_Key Metrics P1'!$F$9:$Q$9)</f>
        <v>535.2367418173784</v>
      </c>
      <c r="N146">
        <f t="array" ref="N146:N157">TRANSPOSE('[2]OVERALL_Key Metrics P1'!$F$14:$Q$14)</f>
        <v>181.33941867583354</v>
      </c>
      <c r="O146">
        <f t="array" ref="O146:O157">TRANSPOSE('[2]OVERALL_Key Metrics P1'!$F$19:$Q$19)</f>
        <v>101.396569724386</v>
      </c>
      <c r="P146">
        <f t="array" ref="P146:P157">TRANSPOSE('[2]OVERALL_Key Metrics P1'!$F$24:$Q$24)</f>
        <v>62.310032107100355</v>
      </c>
      <c r="BQ146" t="str">
        <f>VLOOKUP(A146,Misc!$A$3:$B$11,2,FALSE)</f>
        <v>THB</v>
      </c>
      <c r="BR146">
        <f>INDEX(FX!$B$30:$AK$48,MATCH('Data (2)'!BQ146,FX!$A$30:$A$48,0),MATCH('Data (2)'!D146,Period,0))</f>
        <v>31.812343476893311</v>
      </c>
      <c r="BS146">
        <f t="shared" si="33"/>
        <v>16.707031262038104</v>
      </c>
      <c r="BT146">
        <f t="shared" si="34"/>
        <v>0</v>
      </c>
      <c r="BU146">
        <f t="shared" si="35"/>
        <v>4.8458489455307143</v>
      </c>
      <c r="BV146">
        <f t="shared" si="36"/>
        <v>0</v>
      </c>
      <c r="BW146">
        <f t="shared" si="37"/>
        <v>2.2335301664509717</v>
      </c>
      <c r="BX146">
        <f t="shared" si="38"/>
        <v>0</v>
      </c>
      <c r="BY146">
        <f t="shared" si="39"/>
        <v>1.6779122851688368</v>
      </c>
      <c r="BZ146">
        <f t="shared" si="40"/>
        <v>0</v>
      </c>
      <c r="CA146">
        <f t="shared" si="41"/>
        <v>17.786769894248902</v>
      </c>
      <c r="CB146">
        <f t="shared" si="41"/>
        <v>9.2815959455531925</v>
      </c>
      <c r="CC146">
        <f t="shared" si="41"/>
        <v>5.12067447128564</v>
      </c>
      <c r="CD146">
        <f t="shared" si="32"/>
        <v>3.9482953755363175</v>
      </c>
      <c r="CE146" s="4">
        <f t="shared" si="42"/>
        <v>0.29004847537105555</v>
      </c>
      <c r="CF146" s="4" t="str">
        <f t="shared" si="43"/>
        <v/>
      </c>
      <c r="CG146" s="4">
        <f t="shared" si="44"/>
        <v>0.34625765351525478</v>
      </c>
      <c r="CH146" s="4" t="str">
        <f t="shared" si="45"/>
        <v/>
      </c>
      <c r="CI146">
        <f>INDEX(FX!$B$114:$AK$132,MATCH('Data (2)'!BQ146,FX!$A$114:$A$132,0),MATCH('Data (2)'!D146,Period,0))</f>
        <v>33.080288214101905</v>
      </c>
    </row>
    <row r="147" spans="1:87" hidden="1" outlineLevel="1" x14ac:dyDescent="0.15">
      <c r="A147" t="s">
        <v>351</v>
      </c>
      <c r="B147" s="1">
        <f t="shared" si="46"/>
        <v>43800</v>
      </c>
      <c r="C147" t="s">
        <v>45</v>
      </c>
      <c r="D147" s="1">
        <v>43497</v>
      </c>
      <c r="E147">
        <v>295.09986216136537</v>
      </c>
      <c r="F147">
        <v>120.25241258841135</v>
      </c>
      <c r="G147">
        <v>62.548316827316995</v>
      </c>
      <c r="H147">
        <v>51.804171301185001</v>
      </c>
      <c r="I147">
        <v>585.33806770223543</v>
      </c>
      <c r="J147">
        <v>305.23469375008312</v>
      </c>
      <c r="K147">
        <v>169.19758545310123</v>
      </c>
      <c r="L147">
        <v>130.83834406145129</v>
      </c>
      <c r="M147">
        <v>532.46990848887992</v>
      </c>
      <c r="N147">
        <v>206.28966265820833</v>
      </c>
      <c r="O147">
        <v>112.30010525361401</v>
      </c>
      <c r="P147">
        <v>82.355086448962822</v>
      </c>
      <c r="BQ147" t="str">
        <f>VLOOKUP(A147,Misc!$A$3:$B$11,2,FALSE)</f>
        <v>THB</v>
      </c>
      <c r="BR147">
        <f>INDEX(FX!$B$30:$AK$48,MATCH('Data (2)'!BQ147,FX!$A$30:$A$48,0),MATCH('Data (2)'!D147,Period,0))</f>
        <v>31.302599296106571</v>
      </c>
      <c r="BS147">
        <f t="shared" si="33"/>
        <v>9.4273277234862096</v>
      </c>
      <c r="BT147">
        <f t="shared" si="34"/>
        <v>0</v>
      </c>
      <c r="BU147">
        <f t="shared" si="35"/>
        <v>3.841611089573906</v>
      </c>
      <c r="BV147">
        <f t="shared" si="36"/>
        <v>0</v>
      </c>
      <c r="BW147">
        <f t="shared" si="37"/>
        <v>1.9981828421225318</v>
      </c>
      <c r="BX147">
        <f t="shared" si="38"/>
        <v>0</v>
      </c>
      <c r="BY147">
        <f t="shared" si="39"/>
        <v>1.6549479105918345</v>
      </c>
      <c r="BZ147">
        <f t="shared" si="40"/>
        <v>0</v>
      </c>
      <c r="CA147">
        <f t="shared" si="41"/>
        <v>17.694466986315728</v>
      </c>
      <c r="CB147">
        <f t="shared" si="41"/>
        <v>9.2270868915816653</v>
      </c>
      <c r="CC147">
        <f t="shared" si="41"/>
        <v>5.114755480908217</v>
      </c>
      <c r="CD147">
        <f t="shared" si="32"/>
        <v>3.9551754571979751</v>
      </c>
      <c r="CE147" s="4">
        <f t="shared" si="42"/>
        <v>0.40749735261704523</v>
      </c>
      <c r="CF147" s="4" t="str">
        <f t="shared" si="43"/>
        <v/>
      </c>
      <c r="CG147" s="4">
        <f t="shared" si="44"/>
        <v>0.4307952762535871</v>
      </c>
      <c r="CH147" s="4" t="str">
        <f t="shared" si="45"/>
        <v/>
      </c>
      <c r="CI147">
        <f>INDEX(FX!$B$114:$AK$132,MATCH('Data (2)'!BQ147,FX!$A$114:$A$132,0),MATCH('Data (2)'!D147,Period,0))</f>
        <v>33.080288214101905</v>
      </c>
    </row>
    <row r="148" spans="1:87" hidden="1" outlineLevel="1" x14ac:dyDescent="0.15">
      <c r="A148" t="s">
        <v>351</v>
      </c>
      <c r="B148" s="1">
        <f t="shared" ref="B148:C163" si="47">B147</f>
        <v>43800</v>
      </c>
      <c r="C148" t="s">
        <v>45</v>
      </c>
      <c r="D148" s="1">
        <v>43525</v>
      </c>
      <c r="E148">
        <v>448.58317444533998</v>
      </c>
      <c r="F148">
        <v>172.09304212036608</v>
      </c>
      <c r="G148">
        <v>94.914632108581017</v>
      </c>
      <c r="H148">
        <v>83.824290961545003</v>
      </c>
      <c r="I148">
        <v>675.10595434207255</v>
      </c>
      <c r="J148">
        <v>352.41586709194024</v>
      </c>
      <c r="K148">
        <v>196.70387876127515</v>
      </c>
      <c r="L148">
        <v>152.58339189180353</v>
      </c>
      <c r="M148">
        <v>572.26078155335063</v>
      </c>
      <c r="N148">
        <v>249.25976576452317</v>
      </c>
      <c r="O148">
        <v>141.30885122116899</v>
      </c>
      <c r="P148">
        <v>103.39418087896344</v>
      </c>
      <c r="BQ148" t="str">
        <f>VLOOKUP(A148,Misc!$A$3:$B$11,2,FALSE)</f>
        <v>THB</v>
      </c>
      <c r="BR148">
        <f>INDEX(FX!$B$30:$AK$48,MATCH('Data (2)'!BQ148,FX!$A$30:$A$48,0),MATCH('Data (2)'!D148,Period,0))</f>
        <v>31.735228689878316</v>
      </c>
      <c r="BS148">
        <f t="shared" si="33"/>
        <v>14.135180144090526</v>
      </c>
      <c r="BT148">
        <f t="shared" si="34"/>
        <v>0</v>
      </c>
      <c r="BU148">
        <f t="shared" si="35"/>
        <v>5.4227761772913805</v>
      </c>
      <c r="BV148">
        <f t="shared" si="36"/>
        <v>0</v>
      </c>
      <c r="BW148">
        <f t="shared" si="37"/>
        <v>2.9908286792605732</v>
      </c>
      <c r="BX148">
        <f t="shared" si="38"/>
        <v>0</v>
      </c>
      <c r="BY148">
        <f t="shared" si="39"/>
        <v>2.6413640116064472</v>
      </c>
      <c r="BZ148">
        <f t="shared" si="40"/>
        <v>0</v>
      </c>
      <c r="CA148">
        <f t="shared" si="41"/>
        <v>20.408103761752578</v>
      </c>
      <c r="CB148">
        <f t="shared" si="41"/>
        <v>10.653349354486812</v>
      </c>
      <c r="CC148">
        <f t="shared" si="41"/>
        <v>5.9462564983766253</v>
      </c>
      <c r="CD148">
        <f t="shared" si="32"/>
        <v>4.6125170042127461</v>
      </c>
      <c r="CE148" s="4">
        <f t="shared" si="42"/>
        <v>0.3836368636276965</v>
      </c>
      <c r="CF148" s="4" t="str">
        <f t="shared" si="43"/>
        <v/>
      </c>
      <c r="CG148" s="4">
        <f t="shared" si="44"/>
        <v>0.48708704273422193</v>
      </c>
      <c r="CH148" s="4" t="str">
        <f t="shared" si="45"/>
        <v/>
      </c>
      <c r="CI148">
        <f>INDEX(FX!$B$114:$AK$132,MATCH('Data (2)'!BQ148,FX!$A$114:$A$132,0),MATCH('Data (2)'!D148,Period,0))</f>
        <v>33.080288214101905</v>
      </c>
    </row>
    <row r="149" spans="1:87" hidden="1" outlineLevel="1" x14ac:dyDescent="0.15">
      <c r="A149" t="s">
        <v>351</v>
      </c>
      <c r="B149" s="1">
        <f t="shared" si="47"/>
        <v>43800</v>
      </c>
      <c r="C149" t="s">
        <v>45</v>
      </c>
      <c r="D149" s="1">
        <v>43556</v>
      </c>
      <c r="E149">
        <v>338.46910534335001</v>
      </c>
      <c r="F149">
        <v>138.44962806593298</v>
      </c>
      <c r="G149">
        <v>65.636084442907006</v>
      </c>
      <c r="H149">
        <v>51.944794085567239</v>
      </c>
      <c r="I149">
        <v>619.85750471163055</v>
      </c>
      <c r="J149">
        <v>323.65954925755182</v>
      </c>
      <c r="K149">
        <v>179.55631009871851</v>
      </c>
      <c r="L149">
        <v>138.67451165190454</v>
      </c>
      <c r="M149">
        <v>452.30964314851241</v>
      </c>
      <c r="N149">
        <v>186.50419123643547</v>
      </c>
      <c r="O149">
        <v>103.82986827523598</v>
      </c>
      <c r="P149">
        <v>73.94385123485317</v>
      </c>
      <c r="BQ149" t="str">
        <f>VLOOKUP(A149,Misc!$A$3:$B$11,2,FALSE)</f>
        <v>THB</v>
      </c>
      <c r="BR149">
        <f>INDEX(FX!$B$30:$AK$48,MATCH('Data (2)'!BQ149,FX!$A$30:$A$48,0),MATCH('Data (2)'!D149,Period,0))</f>
        <v>31.855804951838579</v>
      </c>
      <c r="BS149">
        <f t="shared" si="33"/>
        <v>10.62503697065784</v>
      </c>
      <c r="BT149">
        <f t="shared" si="34"/>
        <v>0</v>
      </c>
      <c r="BU149">
        <f t="shared" si="35"/>
        <v>4.3461349752501635</v>
      </c>
      <c r="BV149">
        <f t="shared" si="36"/>
        <v>0</v>
      </c>
      <c r="BW149">
        <f t="shared" si="37"/>
        <v>2.0604120518109457</v>
      </c>
      <c r="BX149">
        <f t="shared" si="38"/>
        <v>0</v>
      </c>
      <c r="BY149">
        <f t="shared" si="39"/>
        <v>1.6306225557351428</v>
      </c>
      <c r="BZ149">
        <f t="shared" si="40"/>
        <v>0</v>
      </c>
      <c r="CA149">
        <f t="shared" si="41"/>
        <v>18.737971709913623</v>
      </c>
      <c r="CB149">
        <f t="shared" si="41"/>
        <v>9.784060742239177</v>
      </c>
      <c r="CC149">
        <f t="shared" si="41"/>
        <v>5.4278943682895378</v>
      </c>
      <c r="CD149">
        <f t="shared" si="32"/>
        <v>4.1920587497417428</v>
      </c>
      <c r="CE149" s="4">
        <f t="shared" si="42"/>
        <v>0.40904657435569153</v>
      </c>
      <c r="CF149" s="4" t="str">
        <f t="shared" si="43"/>
        <v/>
      </c>
      <c r="CG149" s="4">
        <f t="shared" si="44"/>
        <v>0.3751891197629646</v>
      </c>
      <c r="CH149" s="4" t="str">
        <f t="shared" si="45"/>
        <v/>
      </c>
      <c r="CI149">
        <f>INDEX(FX!$B$114:$AK$132,MATCH('Data (2)'!BQ149,FX!$A$114:$A$132,0),MATCH('Data (2)'!D149,Period,0))</f>
        <v>33.080288214101905</v>
      </c>
    </row>
    <row r="150" spans="1:87" hidden="1" outlineLevel="1" x14ac:dyDescent="0.15">
      <c r="A150" t="s">
        <v>351</v>
      </c>
      <c r="B150" s="1">
        <f t="shared" si="47"/>
        <v>43800</v>
      </c>
      <c r="C150" t="s">
        <v>45</v>
      </c>
      <c r="D150" s="1">
        <v>43586</v>
      </c>
      <c r="E150">
        <v>355.78098018230003</v>
      </c>
      <c r="F150">
        <v>167.57465696873237</v>
      </c>
      <c r="G150">
        <v>76.191568964866008</v>
      </c>
      <c r="H150">
        <v>64.798824919373004</v>
      </c>
      <c r="I150">
        <v>639.92521894734705</v>
      </c>
      <c r="J150">
        <v>334.38738665452803</v>
      </c>
      <c r="K150">
        <v>187.58196633034896</v>
      </c>
      <c r="L150">
        <v>145.62363921760459</v>
      </c>
      <c r="M150">
        <v>507.48736987859996</v>
      </c>
      <c r="N150">
        <v>204.50423541923226</v>
      </c>
      <c r="O150">
        <v>107.53972283593498</v>
      </c>
      <c r="P150">
        <v>81.057154022946989</v>
      </c>
      <c r="BQ150" t="str">
        <f>VLOOKUP(A150,Misc!$A$3:$B$11,2,FALSE)</f>
        <v>THB</v>
      </c>
      <c r="BR150">
        <f>INDEX(FX!$B$30:$AK$48,MATCH('Data (2)'!BQ150,FX!$A$30:$A$48,0),MATCH('Data (2)'!D150,Period,0))</f>
        <v>31.803008197154362</v>
      </c>
      <c r="BS150">
        <f t="shared" si="33"/>
        <v>11.18702287458877</v>
      </c>
      <c r="BT150">
        <f t="shared" si="34"/>
        <v>0</v>
      </c>
      <c r="BU150">
        <f t="shared" si="35"/>
        <v>5.269144853527612</v>
      </c>
      <c r="BV150">
        <f t="shared" si="36"/>
        <v>0</v>
      </c>
      <c r="BW150">
        <f t="shared" si="37"/>
        <v>2.3957346579460808</v>
      </c>
      <c r="BX150">
        <f t="shared" si="38"/>
        <v>0</v>
      </c>
      <c r="BY150">
        <f t="shared" si="39"/>
        <v>2.0375061540615835</v>
      </c>
      <c r="BZ150">
        <f t="shared" si="40"/>
        <v>0</v>
      </c>
      <c r="CA150">
        <f t="shared" si="41"/>
        <v>19.34460833006138</v>
      </c>
      <c r="CB150">
        <f t="shared" si="41"/>
        <v>10.108357717148937</v>
      </c>
      <c r="CC150">
        <f t="shared" si="41"/>
        <v>5.6705058044320191</v>
      </c>
      <c r="CD150">
        <f t="shared" si="32"/>
        <v>4.4021272812105128</v>
      </c>
      <c r="CE150" s="4">
        <f t="shared" si="42"/>
        <v>0.47100510230442372</v>
      </c>
      <c r="CF150" s="4" t="str">
        <f t="shared" si="43"/>
        <v/>
      </c>
      <c r="CG150" s="4">
        <f t="shared" si="44"/>
        <v>0.38668630502680229</v>
      </c>
      <c r="CH150" s="4" t="str">
        <f t="shared" si="45"/>
        <v/>
      </c>
      <c r="CI150">
        <f>INDEX(FX!$B$114:$AK$132,MATCH('Data (2)'!BQ150,FX!$A$114:$A$132,0),MATCH('Data (2)'!D150,Period,0))</f>
        <v>33.080288214101905</v>
      </c>
    </row>
    <row r="151" spans="1:87" hidden="1" outlineLevel="1" x14ac:dyDescent="0.15">
      <c r="A151" t="s">
        <v>351</v>
      </c>
      <c r="B151" s="1">
        <f t="shared" si="47"/>
        <v>43800</v>
      </c>
      <c r="C151" t="s">
        <v>45</v>
      </c>
      <c r="D151" s="1">
        <v>43617</v>
      </c>
      <c r="E151">
        <v>570.60829864272</v>
      </c>
      <c r="F151">
        <v>133.98072645381751</v>
      </c>
      <c r="G151">
        <v>70.904039212612531</v>
      </c>
      <c r="H151">
        <v>52.596404648608967</v>
      </c>
      <c r="I151">
        <v>700.66258142592119</v>
      </c>
      <c r="J151">
        <v>366.59559326791532</v>
      </c>
      <c r="K151">
        <v>206.81649135679305</v>
      </c>
      <c r="L151">
        <v>160.49825077506017</v>
      </c>
      <c r="M151">
        <v>499.13112432679736</v>
      </c>
      <c r="N151">
        <v>208.60811100135894</v>
      </c>
      <c r="O151">
        <v>116.14910362120195</v>
      </c>
      <c r="P151">
        <v>73.546925081072999</v>
      </c>
      <c r="BQ151" t="str">
        <f>VLOOKUP(A151,Misc!$A$3:$B$11,2,FALSE)</f>
        <v>THB</v>
      </c>
      <c r="BR151">
        <f>INDEX(FX!$B$30:$AK$48,MATCH('Data (2)'!BQ151,FX!$A$30:$A$48,0),MATCH('Data (2)'!D151,Period,0))</f>
        <v>31.1142791364868</v>
      </c>
      <c r="BS151">
        <f t="shared" si="33"/>
        <v>18.339113567107663</v>
      </c>
      <c r="BT151">
        <f t="shared" si="34"/>
        <v>0</v>
      </c>
      <c r="BU151">
        <f t="shared" si="35"/>
        <v>4.3060848643188478</v>
      </c>
      <c r="BV151">
        <f t="shared" si="36"/>
        <v>0</v>
      </c>
      <c r="BW151">
        <f t="shared" si="37"/>
        <v>2.2788263517718925</v>
      </c>
      <c r="BX151">
        <f t="shared" si="38"/>
        <v>0</v>
      </c>
      <c r="BY151">
        <f t="shared" si="39"/>
        <v>1.6904265857450225</v>
      </c>
      <c r="BZ151">
        <f t="shared" si="40"/>
        <v>0</v>
      </c>
      <c r="CA151">
        <f t="shared" si="41"/>
        <v>21.180667377838425</v>
      </c>
      <c r="CB151">
        <f t="shared" si="41"/>
        <v>11.081995141494508</v>
      </c>
      <c r="CC151">
        <f t="shared" si="41"/>
        <v>6.2519555457992828</v>
      </c>
      <c r="CD151">
        <f t="shared" si="32"/>
        <v>4.8517790938302898</v>
      </c>
      <c r="CE151" s="4">
        <f t="shared" si="42"/>
        <v>0.23480332615650942</v>
      </c>
      <c r="CF151" s="4" t="str">
        <f t="shared" si="43"/>
        <v/>
      </c>
      <c r="CG151" s="4">
        <f t="shared" si="44"/>
        <v>0.3925669463117793</v>
      </c>
      <c r="CH151" s="4" t="str">
        <f t="shared" si="45"/>
        <v/>
      </c>
      <c r="CI151">
        <f>INDEX(FX!$B$114:$AK$132,MATCH('Data (2)'!BQ151,FX!$A$114:$A$132,0),MATCH('Data (2)'!D151,Period,0))</f>
        <v>33.080288214101905</v>
      </c>
    </row>
    <row r="152" spans="1:87" hidden="1" outlineLevel="1" x14ac:dyDescent="0.15">
      <c r="A152" t="s">
        <v>351</v>
      </c>
      <c r="B152" s="1">
        <f t="shared" si="47"/>
        <v>43800</v>
      </c>
      <c r="C152" t="s">
        <v>45</v>
      </c>
      <c r="D152" s="1">
        <v>43647</v>
      </c>
      <c r="E152">
        <v>384.89689798379004</v>
      </c>
      <c r="F152">
        <v>142.13127097043568</v>
      </c>
      <c r="G152">
        <v>71.354025750099012</v>
      </c>
      <c r="H152">
        <v>53.449335390126997</v>
      </c>
      <c r="I152">
        <v>649.59433652149994</v>
      </c>
      <c r="J152">
        <v>335.12394199303412</v>
      </c>
      <c r="K152">
        <v>196.57464712505063</v>
      </c>
      <c r="L152">
        <v>150.00904703409941</v>
      </c>
      <c r="M152">
        <v>377.91299948478326</v>
      </c>
      <c r="N152">
        <v>160.95307713256753</v>
      </c>
      <c r="O152">
        <v>108.58173977359397</v>
      </c>
      <c r="P152">
        <v>52.208325466778987</v>
      </c>
      <c r="BQ152" t="str">
        <f>VLOOKUP(A152,Misc!$A$3:$B$11,2,FALSE)</f>
        <v>THB</v>
      </c>
      <c r="BR152">
        <f>INDEX(FX!$B$30:$AK$48,MATCH('Data (2)'!BQ152,FX!$A$30:$A$48,0),MATCH('Data (2)'!D152,Period,0))</f>
        <v>30.797835851842656</v>
      </c>
      <c r="BS152">
        <f t="shared" si="33"/>
        <v>12.497530665316582</v>
      </c>
      <c r="BT152">
        <f t="shared" si="34"/>
        <v>0</v>
      </c>
      <c r="BU152">
        <f t="shared" si="35"/>
        <v>4.6149759240934412</v>
      </c>
      <c r="BV152">
        <f t="shared" si="36"/>
        <v>0</v>
      </c>
      <c r="BW152">
        <f t="shared" si="37"/>
        <v>2.3168519402907934</v>
      </c>
      <c r="BX152">
        <f t="shared" si="38"/>
        <v>0</v>
      </c>
      <c r="BY152">
        <f t="shared" si="39"/>
        <v>1.7354899755701207</v>
      </c>
      <c r="BZ152">
        <f t="shared" si="40"/>
        <v>0</v>
      </c>
      <c r="CA152">
        <f t="shared" si="41"/>
        <v>19.63690075241189</v>
      </c>
      <c r="CB152">
        <f t="shared" si="41"/>
        <v>10.130623404005682</v>
      </c>
      <c r="CC152">
        <f t="shared" si="41"/>
        <v>5.9423498928661749</v>
      </c>
      <c r="CD152">
        <f t="shared" si="32"/>
        <v>4.5346958908946737</v>
      </c>
      <c r="CE152" s="4">
        <f t="shared" si="42"/>
        <v>0.36927102222689662</v>
      </c>
      <c r="CF152" s="4" t="str">
        <f t="shared" si="43"/>
        <v/>
      </c>
      <c r="CG152" s="4">
        <f t="shared" si="44"/>
        <v>0.37605612772747837</v>
      </c>
      <c r="CH152" s="4" t="str">
        <f t="shared" si="45"/>
        <v/>
      </c>
      <c r="CI152">
        <f>INDEX(FX!$B$114:$AK$132,MATCH('Data (2)'!BQ152,FX!$A$114:$A$132,0),MATCH('Data (2)'!D152,Period,0))</f>
        <v>33.080288214101905</v>
      </c>
    </row>
    <row r="153" spans="1:87" hidden="1" outlineLevel="1" x14ac:dyDescent="0.15">
      <c r="A153" t="s">
        <v>351</v>
      </c>
      <c r="B153" s="1">
        <f t="shared" si="47"/>
        <v>43800</v>
      </c>
      <c r="C153" t="s">
        <v>45</v>
      </c>
      <c r="D153" s="1">
        <v>43678</v>
      </c>
      <c r="E153">
        <v>693.89067240167003</v>
      </c>
      <c r="F153">
        <v>346.51092790908297</v>
      </c>
      <c r="G153">
        <v>104.23167180006401</v>
      </c>
      <c r="H153">
        <v>66.488353333000987</v>
      </c>
      <c r="I153">
        <v>683.28383048439548</v>
      </c>
      <c r="J153">
        <v>351.75934267887317</v>
      </c>
      <c r="K153">
        <v>211.64965486585831</v>
      </c>
      <c r="L153">
        <v>161.31737194333752</v>
      </c>
      <c r="M153">
        <v>535.26508444570334</v>
      </c>
      <c r="N153">
        <v>235.83872137447034</v>
      </c>
      <c r="O153">
        <v>126.51863402762902</v>
      </c>
      <c r="P153">
        <v>87.857352094340996</v>
      </c>
      <c r="BQ153" t="str">
        <f>VLOOKUP(A153,Misc!$A$3:$B$11,2,FALSE)</f>
        <v>THB</v>
      </c>
      <c r="BR153">
        <f>INDEX(FX!$B$30:$AK$48,MATCH('Data (2)'!BQ153,FX!$A$30:$A$48,0),MATCH('Data (2)'!D153,Period,0))</f>
        <v>30.754523505067876</v>
      </c>
      <c r="BS153">
        <f t="shared" si="33"/>
        <v>22.562231285662008</v>
      </c>
      <c r="BT153">
        <f t="shared" si="34"/>
        <v>0</v>
      </c>
      <c r="BU153">
        <f t="shared" si="35"/>
        <v>11.266990621785547</v>
      </c>
      <c r="BV153">
        <f t="shared" si="36"/>
        <v>0</v>
      </c>
      <c r="BW153">
        <f t="shared" si="37"/>
        <v>3.3891492997083246</v>
      </c>
      <c r="BX153">
        <f t="shared" si="38"/>
        <v>0</v>
      </c>
      <c r="BY153">
        <f t="shared" si="39"/>
        <v>2.1619048437555768</v>
      </c>
      <c r="BZ153">
        <f t="shared" si="40"/>
        <v>0</v>
      </c>
      <c r="CA153">
        <f t="shared" si="41"/>
        <v>20.655316727050646</v>
      </c>
      <c r="CB153">
        <f t="shared" si="41"/>
        <v>10.633502961105416</v>
      </c>
      <c r="CC153">
        <f t="shared" si="41"/>
        <v>6.3980595784420489</v>
      </c>
      <c r="CD153">
        <f t="shared" si="32"/>
        <v>4.8765407030090202</v>
      </c>
      <c r="CE153" s="4">
        <f t="shared" si="42"/>
        <v>0.49937395282999192</v>
      </c>
      <c r="CF153" s="4" t="str">
        <f t="shared" si="43"/>
        <v/>
      </c>
      <c r="CG153" s="4">
        <f t="shared" si="44"/>
        <v>0.19187952811244702</v>
      </c>
      <c r="CH153" s="4" t="str">
        <f t="shared" si="45"/>
        <v/>
      </c>
      <c r="CI153">
        <f>INDEX(FX!$B$114:$AK$132,MATCH('Data (2)'!BQ153,FX!$A$114:$A$132,0),MATCH('Data (2)'!D153,Period,0))</f>
        <v>33.080288214101905</v>
      </c>
    </row>
    <row r="154" spans="1:87" hidden="1" outlineLevel="1" x14ac:dyDescent="0.15">
      <c r="A154" t="s">
        <v>351</v>
      </c>
      <c r="B154" s="1">
        <f t="shared" si="47"/>
        <v>43800</v>
      </c>
      <c r="C154" t="s">
        <v>45</v>
      </c>
      <c r="D154" s="1">
        <v>43709</v>
      </c>
      <c r="E154">
        <v>416.42211104222002</v>
      </c>
      <c r="F154">
        <v>181.40715674971969</v>
      </c>
      <c r="G154">
        <v>81.007215292017989</v>
      </c>
      <c r="H154">
        <v>61.547059561410009</v>
      </c>
      <c r="I154">
        <v>815.33415074249081</v>
      </c>
      <c r="J154">
        <v>423.3958701928135</v>
      </c>
      <c r="K154">
        <v>253.45774589905716</v>
      </c>
      <c r="L154">
        <v>194.32652614432502</v>
      </c>
      <c r="M154">
        <v>437.8982436192403</v>
      </c>
      <c r="N154">
        <v>194.54608597983795</v>
      </c>
      <c r="O154">
        <v>103.923925804032</v>
      </c>
      <c r="P154">
        <v>77.335766604762995</v>
      </c>
      <c r="BQ154" t="str">
        <f>VLOOKUP(A154,Misc!$A$3:$B$11,2,FALSE)</f>
        <v>THB</v>
      </c>
      <c r="BR154">
        <f>INDEX(FX!$B$30:$AK$48,MATCH('Data (2)'!BQ154,FX!$A$30:$A$48,0),MATCH('Data (2)'!D154,Period,0))</f>
        <v>30.570057382227958</v>
      </c>
      <c r="BS154">
        <f t="shared" si="33"/>
        <v>13.621894975058467</v>
      </c>
      <c r="BT154">
        <f t="shared" si="34"/>
        <v>0</v>
      </c>
      <c r="BU154">
        <f t="shared" si="35"/>
        <v>5.9341451172800728</v>
      </c>
      <c r="BV154">
        <f t="shared" si="36"/>
        <v>0</v>
      </c>
      <c r="BW154">
        <f t="shared" si="37"/>
        <v>2.6498875772183506</v>
      </c>
      <c r="BX154">
        <f t="shared" si="38"/>
        <v>0</v>
      </c>
      <c r="BY154">
        <f t="shared" si="39"/>
        <v>2.0133118754690553</v>
      </c>
      <c r="BZ154">
        <f t="shared" si="40"/>
        <v>0</v>
      </c>
      <c r="CA154">
        <f t="shared" si="41"/>
        <v>24.647129597707657</v>
      </c>
      <c r="CB154">
        <f t="shared" si="41"/>
        <v>12.799038129671514</v>
      </c>
      <c r="CC154">
        <f t="shared" si="41"/>
        <v>7.6618965426972858</v>
      </c>
      <c r="CD154">
        <f t="shared" si="32"/>
        <v>5.8743903585907971</v>
      </c>
      <c r="CE154" s="4">
        <f t="shared" si="42"/>
        <v>0.43563286372016702</v>
      </c>
      <c r="CF154" s="4" t="str">
        <f t="shared" si="43"/>
        <v/>
      </c>
      <c r="CG154" s="4">
        <f t="shared" si="44"/>
        <v>0.33927580732839591</v>
      </c>
      <c r="CH154" s="4" t="str">
        <f t="shared" si="45"/>
        <v/>
      </c>
      <c r="CI154">
        <f>INDEX(FX!$B$114:$AK$132,MATCH('Data (2)'!BQ154,FX!$A$114:$A$132,0),MATCH('Data (2)'!D154,Period,0))</f>
        <v>33.080288214101905</v>
      </c>
    </row>
    <row r="155" spans="1:87" hidden="1" outlineLevel="1" x14ac:dyDescent="0.15">
      <c r="A155" t="s">
        <v>351</v>
      </c>
      <c r="B155" s="1">
        <f t="shared" si="47"/>
        <v>43800</v>
      </c>
      <c r="C155" t="s">
        <v>45</v>
      </c>
      <c r="D155" s="1">
        <v>43739</v>
      </c>
      <c r="E155">
        <v>420.85723939184999</v>
      </c>
      <c r="F155">
        <v>94.285864600363922</v>
      </c>
      <c r="G155">
        <v>83.540788791013014</v>
      </c>
      <c r="H155">
        <v>48.745500821092008</v>
      </c>
      <c r="I155">
        <v>786.50496847100806</v>
      </c>
      <c r="J155">
        <v>399.48823316668336</v>
      </c>
      <c r="K155">
        <v>240.17300959859537</v>
      </c>
      <c r="L155">
        <v>183.20359612751173</v>
      </c>
      <c r="M155">
        <v>393.11186902171232</v>
      </c>
      <c r="N155">
        <v>171.3495984034341</v>
      </c>
      <c r="O155">
        <v>86.337824984298962</v>
      </c>
      <c r="P155">
        <v>64.697984596375008</v>
      </c>
      <c r="BQ155" t="str">
        <f>VLOOKUP(A155,Misc!$A$3:$B$11,2,FALSE)</f>
        <v>THB</v>
      </c>
      <c r="BR155">
        <f>INDEX(FX!$B$30:$AK$48,MATCH('Data (2)'!BQ155,FX!$A$30:$A$48,0),MATCH('Data (2)'!D155,Period,0))</f>
        <v>30.362457662789282</v>
      </c>
      <c r="BS155">
        <f t="shared" si="33"/>
        <v>13.861105845447804</v>
      </c>
      <c r="BT155">
        <f t="shared" si="34"/>
        <v>0</v>
      </c>
      <c r="BU155">
        <f t="shared" si="35"/>
        <v>3.1053436334936744</v>
      </c>
      <c r="BV155">
        <f t="shared" si="36"/>
        <v>0</v>
      </c>
      <c r="BW155">
        <f t="shared" si="37"/>
        <v>2.7514501533054898</v>
      </c>
      <c r="BX155">
        <f t="shared" si="38"/>
        <v>0</v>
      </c>
      <c r="BY155">
        <f t="shared" si="39"/>
        <v>1.6054530684725192</v>
      </c>
      <c r="BZ155">
        <f t="shared" si="40"/>
        <v>0</v>
      </c>
      <c r="CA155">
        <f t="shared" si="41"/>
        <v>23.775638331220048</v>
      </c>
      <c r="CB155">
        <f t="shared" si="41"/>
        <v>12.076322629994021</v>
      </c>
      <c r="CC155">
        <f t="shared" si="41"/>
        <v>7.2603058366405415</v>
      </c>
      <c r="CD155">
        <f t="shared" si="32"/>
        <v>5.5381499381681101</v>
      </c>
      <c r="CE155" s="4">
        <f t="shared" si="42"/>
        <v>0.22403289233329937</v>
      </c>
      <c r="CF155" s="4" t="str">
        <f t="shared" si="43"/>
        <v/>
      </c>
      <c r="CG155" s="4">
        <f t="shared" si="44"/>
        <v>0.51699691176087348</v>
      </c>
      <c r="CH155" s="4" t="str">
        <f t="shared" si="45"/>
        <v/>
      </c>
      <c r="CI155">
        <f>INDEX(FX!$B$114:$AK$132,MATCH('Data (2)'!BQ155,FX!$A$114:$A$132,0),MATCH('Data (2)'!D155,Period,0))</f>
        <v>33.080288214101905</v>
      </c>
    </row>
    <row r="156" spans="1:87" hidden="1" outlineLevel="1" x14ac:dyDescent="0.15">
      <c r="A156" t="s">
        <v>351</v>
      </c>
      <c r="B156" s="1">
        <f t="shared" si="47"/>
        <v>43800</v>
      </c>
      <c r="C156" t="s">
        <v>45</v>
      </c>
      <c r="D156" s="1">
        <v>43770</v>
      </c>
      <c r="E156">
        <v>322.65054996426102</v>
      </c>
      <c r="F156">
        <v>80.268262748153603</v>
      </c>
      <c r="G156">
        <v>75.920315749015046</v>
      </c>
      <c r="H156">
        <v>53.629715900386003</v>
      </c>
      <c r="I156">
        <v>851.18683295041944</v>
      </c>
      <c r="J156">
        <v>433.35476525277619</v>
      </c>
      <c r="K156">
        <v>252.23203256020159</v>
      </c>
      <c r="L156">
        <v>193.5092586494421</v>
      </c>
      <c r="M156">
        <v>445.20898163971049</v>
      </c>
      <c r="N156">
        <v>184.99478634294383</v>
      </c>
      <c r="O156">
        <v>88.630425889953017</v>
      </c>
      <c r="P156">
        <v>66.502645711180023</v>
      </c>
      <c r="BQ156" t="str">
        <f>VLOOKUP(A156,Misc!$A$3:$B$11,2,FALSE)</f>
        <v>THB</v>
      </c>
      <c r="BR156">
        <f>INDEX(FX!$B$30:$AK$48,MATCH('Data (2)'!BQ156,FX!$A$30:$A$48,0),MATCH('Data (2)'!D156,Period,0))</f>
        <v>30.243633386478216</v>
      </c>
      <c r="BS156">
        <f t="shared" si="33"/>
        <v>10.668379220220165</v>
      </c>
      <c r="BT156">
        <f t="shared" si="34"/>
        <v>0</v>
      </c>
      <c r="BU156">
        <f t="shared" si="35"/>
        <v>2.6540548790027709</v>
      </c>
      <c r="BV156">
        <f t="shared" si="36"/>
        <v>0</v>
      </c>
      <c r="BW156">
        <f t="shared" si="37"/>
        <v>2.5102908363833909</v>
      </c>
      <c r="BX156">
        <f t="shared" si="38"/>
        <v>0</v>
      </c>
      <c r="BY156">
        <f t="shared" si="39"/>
        <v>1.7732563814360873</v>
      </c>
      <c r="BZ156">
        <f t="shared" si="40"/>
        <v>0</v>
      </c>
      <c r="CA156">
        <f t="shared" si="41"/>
        <v>25.730937633958224</v>
      </c>
      <c r="CB156">
        <f t="shared" si="41"/>
        <v>13.100090375513716</v>
      </c>
      <c r="CC156">
        <f t="shared" si="41"/>
        <v>7.6248438625355375</v>
      </c>
      <c r="CD156">
        <f t="shared" si="32"/>
        <v>5.8496847849998597</v>
      </c>
      <c r="CE156" s="4">
        <f t="shared" si="42"/>
        <v>0.24877770317467199</v>
      </c>
      <c r="CF156" s="4" t="str">
        <f t="shared" si="43"/>
        <v/>
      </c>
      <c r="CG156" s="4">
        <f t="shared" si="44"/>
        <v>0.66813101547559828</v>
      </c>
      <c r="CH156" s="4" t="str">
        <f t="shared" si="45"/>
        <v/>
      </c>
      <c r="CI156">
        <f>INDEX(FX!$B$114:$AK$132,MATCH('Data (2)'!BQ156,FX!$A$114:$A$132,0),MATCH('Data (2)'!D156,Period,0))</f>
        <v>33.080288214101905</v>
      </c>
    </row>
    <row r="157" spans="1:87" hidden="1" outlineLevel="1" x14ac:dyDescent="0.15">
      <c r="A157" t="s">
        <v>351</v>
      </c>
      <c r="B157" s="1">
        <f t="shared" si="47"/>
        <v>43800</v>
      </c>
      <c r="C157" t="s">
        <v>45</v>
      </c>
      <c r="D157" s="1">
        <v>43800</v>
      </c>
      <c r="E157">
        <v>754.71454477725706</v>
      </c>
      <c r="F157">
        <v>139.29302339416529</v>
      </c>
      <c r="G157">
        <v>119.35121440276298</v>
      </c>
      <c r="H157">
        <v>67.723786240219994</v>
      </c>
      <c r="I157">
        <v>1053.0561015064804</v>
      </c>
      <c r="J157">
        <v>542.55468302347094</v>
      </c>
      <c r="K157">
        <v>308.26801741867297</v>
      </c>
      <c r="L157">
        <v>216.86181185984424</v>
      </c>
      <c r="M157">
        <v>750.77593561234403</v>
      </c>
      <c r="N157">
        <v>329.87452132162946</v>
      </c>
      <c r="O157">
        <v>115.13991852600401</v>
      </c>
      <c r="P157">
        <v>82.058038297370757</v>
      </c>
      <c r="BQ157" t="str">
        <f>VLOOKUP(A157,Misc!$A$3:$B$11,2,FALSE)</f>
        <v>THB</v>
      </c>
      <c r="BR157">
        <f>INDEX(FX!$B$30:$AK$48,MATCH('Data (2)'!BQ157,FX!$A$30:$A$48,0),MATCH('Data (2)'!D157,Period,0))</f>
        <v>30.199038102479431</v>
      </c>
      <c r="BS157">
        <f t="shared" si="33"/>
        <v>24.991343837381784</v>
      </c>
      <c r="BT157">
        <f t="shared" si="34"/>
        <v>0</v>
      </c>
      <c r="BU157">
        <f t="shared" si="35"/>
        <v>4.6124986803049506</v>
      </c>
      <c r="BV157">
        <f t="shared" si="36"/>
        <v>0</v>
      </c>
      <c r="BW157">
        <f t="shared" si="37"/>
        <v>3.9521528466485787</v>
      </c>
      <c r="BX157">
        <f t="shared" si="38"/>
        <v>0</v>
      </c>
      <c r="BY157">
        <f t="shared" si="39"/>
        <v>2.2425809063984614</v>
      </c>
      <c r="BZ157">
        <f t="shared" si="40"/>
        <v>0</v>
      </c>
      <c r="CA157">
        <f t="shared" si="41"/>
        <v>31.833341193731489</v>
      </c>
      <c r="CB157">
        <f t="shared" si="41"/>
        <v>16.401147399682674</v>
      </c>
      <c r="CC157">
        <f t="shared" si="41"/>
        <v>9.3187826969192002</v>
      </c>
      <c r="CD157">
        <f t="shared" si="32"/>
        <v>6.555620388077438</v>
      </c>
      <c r="CE157" s="4">
        <f t="shared" si="42"/>
        <v>0.1845638518007833</v>
      </c>
      <c r="CF157" s="4" t="str">
        <f t="shared" si="43"/>
        <v/>
      </c>
      <c r="CG157" s="4">
        <f t="shared" si="44"/>
        <v>0.48619654157823966</v>
      </c>
      <c r="CH157" s="4" t="str">
        <f t="shared" si="45"/>
        <v/>
      </c>
      <c r="CI157">
        <f>INDEX(FX!$B$114:$AK$132,MATCH('Data (2)'!BQ157,FX!$A$114:$A$132,0),MATCH('Data (2)'!D157,Period,0))</f>
        <v>33.080288214101905</v>
      </c>
    </row>
    <row r="158" spans="1:87" hidden="1" outlineLevel="1" x14ac:dyDescent="0.15">
      <c r="A158" t="s">
        <v>65</v>
      </c>
      <c r="B158" s="1">
        <f t="shared" si="47"/>
        <v>43800</v>
      </c>
      <c r="C158" t="s">
        <v>108</v>
      </c>
      <c r="D158" s="1">
        <v>43466</v>
      </c>
      <c r="E158">
        <f t="array" ref="E158:E169">TRANSPOSE('[3]BK_Key Metrics P1'!$F$6:$Q$6)</f>
        <v>1879.5356031387998</v>
      </c>
      <c r="F158">
        <f t="array" ref="F158:F169">TRANSPOSE('[3]BK_Key Metrics P1'!$F$11:$Q$11)</f>
        <v>2093.5923412861571</v>
      </c>
      <c r="G158">
        <f t="array" ref="G158:G169">TRANSPOSE('[3]BK_Key Metrics P1'!$F$16:$Q$16)</f>
        <v>692.75100242954397</v>
      </c>
      <c r="H158">
        <f t="array" ref="H158:H169">TRANSPOSE('[3]BK_Key Metrics P1'!$F$21:$Q$21)</f>
        <v>902.9954438850009</v>
      </c>
      <c r="I158">
        <f t="array" ref="I158:I169">TRANSPOSE('[3]BK_Key Metrics P1'!$F$7:$Q$7)</f>
        <v>1153.5930000000001</v>
      </c>
      <c r="J158">
        <f t="array" ref="J158:J169">TRANSPOSE('[3]BK_Key Metrics P1'!$F$12:$Q$12)</f>
        <v>1302.5813746055292</v>
      </c>
      <c r="K158">
        <f t="array" ref="K158:K169">TRANSPOSE('[3]BK_Key Metrics P1'!$F$17:$Q$17)</f>
        <v>413.79926211918939</v>
      </c>
      <c r="L158">
        <f t="array" ref="L158:L169">TRANSPOSE('[3]BK_Key Metrics P1'!$F$22:$Q$22)</f>
        <v>485.63753225914957</v>
      </c>
      <c r="M158">
        <f t="array" ref="M158:M169">TRANSPOSE('[3]BK_Key Metrics P1'!$F$9:$Q$9)</f>
        <v>892</v>
      </c>
      <c r="N158">
        <f t="array" ref="N158:N169">TRANSPOSE('[3]BK_Key Metrics P1'!$F$14:$Q$14)</f>
        <v>865</v>
      </c>
      <c r="O158">
        <f t="array" ref="O158:O169">TRANSPOSE('[3]BK_Key Metrics P1'!$F$19:$Q$19)</f>
        <v>256.28701656773785</v>
      </c>
      <c r="P158">
        <f t="array" ref="P158:P169">TRANSPOSE('[3]BK_Key Metrics P1'!$F$24:$Q$24)</f>
        <v>349.04201561316853</v>
      </c>
      <c r="Q158" t="str">
        <f t="array" ref="Q158:Q169">'[3]BK_Key Products'!$D$6</f>
        <v>SME Term</v>
      </c>
      <c r="R158" t="str">
        <f t="array" ref="R158:R169">'[3]BK_Key Products'!$D$9</f>
        <v>Cancer</v>
      </c>
      <c r="S158" t="str">
        <f t="array" ref="S158:S169">'[3]BK_Key Products'!$D$12</f>
        <v>EWL</v>
      </c>
      <c r="T158" t="str">
        <f t="array" ref="T158:T169">'[3]BK_Key Products'!$D$15</f>
        <v>MIB</v>
      </c>
      <c r="U158" t="str">
        <f t="array" ref="U158:U169">'[3]BK_Key Products'!$D$18</f>
        <v>SI MIB</v>
      </c>
      <c r="V158" t="str">
        <f t="array" ref="V158:V169">'[3]BK_Key Products'!$D$21</f>
        <v>New Phoenix</v>
      </c>
      <c r="W158" t="str">
        <f t="array" ref="W158:W169">'[3]BK_Key Products'!$D$24</f>
        <v>New IT</v>
      </c>
      <c r="X158">
        <f t="array" ref="X158:X169">'[3]BK_Key Products'!$D$27</f>
        <v>0</v>
      </c>
      <c r="Y158">
        <f t="array" ref="Y158:Y169">'[3]BK_Key Products'!$D$30</f>
        <v>0</v>
      </c>
      <c r="Z158">
        <f t="array" ref="Z158:Z169">'[3]BK_Key Products'!$D$33</f>
        <v>0</v>
      </c>
      <c r="AA158">
        <f t="array" ref="AA158:AA169">TRANSPOSE('[3]BK_Key Products'!$F$6:$Q$6)</f>
        <v>1327.5221280000001</v>
      </c>
      <c r="AB158">
        <f t="array" ref="AB158:AB169">TRANSPOSE('[3]BK_Key Products'!$F$9:$Q$9)</f>
        <v>128.117762</v>
      </c>
      <c r="AC158">
        <f t="array" ref="AC158:AC169">TRANSPOSE('[3]BK_Key Products'!$F$12:$Q$12)</f>
        <v>32.695665000000005</v>
      </c>
      <c r="AD158">
        <f t="array" ref="AD158:AD169">TRANSPOSE('[3]BK_Key Products'!$F$15:$Q$15)</f>
        <v>230.91923700000001</v>
      </c>
      <c r="AE158">
        <f t="array" ref="AE158:AE169">TRANSPOSE('[3]BK_Key Products'!$F$18:$Q$18)</f>
        <v>19.302693999999995</v>
      </c>
      <c r="AF158">
        <f t="array" ref="AF158:AF169">TRANSPOSE('[3]BK_Key Products'!$F$21:$Q$21)</f>
        <v>0</v>
      </c>
      <c r="AG158">
        <f t="array" ref="AG158:AG169">TRANSPOSE('[3]BK_Key Products'!$F$24:$Q$24)</f>
        <v>0</v>
      </c>
      <c r="AH158">
        <f t="array" ref="AH158:AH169">TRANSPOSE('[3]BK_Key Products'!$F$27:$Q$27)</f>
        <v>0</v>
      </c>
      <c r="AI158">
        <f t="array" ref="AI158:AI169">TRANSPOSE('[3]BK_Key Products'!$F$30:$Q$30)</f>
        <v>0</v>
      </c>
      <c r="AJ158">
        <f t="array" ref="AJ158:AJ169">TRANSPOSE('[3]BK_Key Products'!$F$33:$Q$33)</f>
        <v>0</v>
      </c>
      <c r="AK158">
        <f t="array" ref="AK158:AK169">TRANSPOSE('[3]BK_Key Products'!$F$36:$Q$36)</f>
        <v>140.97811713879969</v>
      </c>
      <c r="AL158">
        <f t="array" ref="AL158:AL169">TRANSPOSE('[3]BK_Key Products'!$F$7:$Q$7)</f>
        <v>1637.5611708751703</v>
      </c>
      <c r="AM158">
        <f t="array" ref="AM158:AM169">TRANSPOSE('[3]BK_Key Products'!$F$10:$Q$10)</f>
        <v>189.27538688672442</v>
      </c>
      <c r="AN158">
        <f t="array" ref="AN158:AN169">TRANSPOSE('[3]BK_Key Products'!$F$13:$Q$13)</f>
        <v>12.078411229600905</v>
      </c>
      <c r="AO158">
        <f t="array" ref="AO158:AO169">TRANSPOSE('[3]BK_Key Products'!$F$16:$Q$16)</f>
        <v>152.65837916506106</v>
      </c>
      <c r="AP158">
        <f t="array" ref="AP158:AP169">TRANSPOSE('[3]BK_Key Products'!$F$19:$Q$19)</f>
        <v>38.444894547722221</v>
      </c>
      <c r="AQ158">
        <f t="array" ref="AQ158:AQ169">TRANSPOSE('[3]BK_Key Products'!$F$22:$Q$22)</f>
        <v>0</v>
      </c>
      <c r="AR158">
        <f t="array" ref="AR158:AR169">TRANSPOSE('[3]BK_Key Products'!$F$25:$Q$25)</f>
        <v>0</v>
      </c>
      <c r="AS158">
        <f t="array" ref="AS158:AS169">TRANSPOSE('[3]BK_Key Products'!$F$28:$Q$28)</f>
        <v>0</v>
      </c>
      <c r="AT158">
        <f t="array" ref="AT158:AT169">TRANSPOSE('[3]BK_Key Products'!$F$31:$Q$31)</f>
        <v>0</v>
      </c>
      <c r="AU158">
        <f t="array" ref="AU158:AU169">TRANSPOSE('[3]BK_Key Products'!$F$34:$Q$35)</f>
        <v>0</v>
      </c>
      <c r="AV158">
        <f t="array" ref="AV158:AV169">TRANSPOSE('[3]BK_Key Products'!$F$37:$Q$37)</f>
        <v>63.574098581878161</v>
      </c>
      <c r="AW158" s="4">
        <f t="array" ref="AW158:AW169">'[3]BK_Key Products'!$D$8</f>
        <v>0.20899999999999999</v>
      </c>
      <c r="AX158" s="4">
        <f t="array" ref="AX158:AX169">'[3]BK_Key Products'!$D$11</f>
        <v>1</v>
      </c>
      <c r="AY158" s="4">
        <f t="array" ref="AY158:AY169">'[3]BK_Key Products'!$D$14</f>
        <v>0.23</v>
      </c>
      <c r="AZ158" s="4">
        <f t="array" ref="AZ158:AZ169">'[3]BK_Key Products'!$D$17</f>
        <v>1</v>
      </c>
      <c r="BA158" s="4">
        <f t="array" ref="BA158:BA169">'[3]BK_Key Products'!$D$20</f>
        <v>1</v>
      </c>
      <c r="BB158" s="4">
        <f t="array" ref="BB158:BB169">'[3]BK_Key Products'!$D$23</f>
        <v>0.03</v>
      </c>
      <c r="BC158" s="4">
        <f t="array" ref="BC158:BC169">'[3]BK_Key Products'!$D$26</f>
        <v>0.115</v>
      </c>
      <c r="BD158" s="4" t="str">
        <f t="array" ref="BD158:BD169">'[3]BK_Key Products'!$D$29</f>
        <v>pAPE ratio</v>
      </c>
      <c r="BE158" s="4" t="str">
        <f t="array" ref="BE158:BE169">'[3]BK_Key Products'!$D$32</f>
        <v>pAPE ratio</v>
      </c>
      <c r="BF158" s="4" t="str">
        <f t="array" ref="BF158:BF169">'[3]BK_Key Products'!$D$35</f>
        <v>pAPE ratio</v>
      </c>
      <c r="BG158" s="4" t="str">
        <f t="array" ref="BG158:BG169">'[3]BK_Key Products'!$D$7</f>
        <v>Product Type</v>
      </c>
      <c r="BH158" s="4" t="str">
        <f t="array" ref="BH158:BH169">'[3]BK_Key Products'!$D$10</f>
        <v>Product Type</v>
      </c>
      <c r="BI158" s="4" t="str">
        <f t="array" ref="BI158:BI169">'[3]BK_Key Products'!$D$13</f>
        <v>Product Type</v>
      </c>
      <c r="BJ158" s="4" t="str">
        <f t="array" ref="BJ158:BJ169">'[3]BK_Key Products'!$D$16</f>
        <v>Product Type</v>
      </c>
      <c r="BK158" s="4" t="str">
        <f t="array" ref="BK158:BK169">'[3]BK_Key Products'!$D$19</f>
        <v>Product Type</v>
      </c>
      <c r="BL158" s="4" t="str">
        <f t="array" ref="BL158:BL169">'[3]BK_Key Products'!$D$22</f>
        <v>Product Type</v>
      </c>
      <c r="BM158" s="4" t="str">
        <f t="array" ref="BM158:BM169">'[3]BK_Key Products'!$D$25</f>
        <v>Product Type</v>
      </c>
      <c r="BN158" s="4" t="str">
        <f t="array" ref="BN158:BN169">'[3]BK_Key Products'!$D$28</f>
        <v>Product Type</v>
      </c>
      <c r="BO158" s="4" t="str">
        <f t="array" ref="BO158:BO169">'[3]BK_Key Products'!$D$31</f>
        <v>Product Type</v>
      </c>
      <c r="BP158" s="4" t="str">
        <f t="array" ref="BP158:BP169">'[3]BK_Key Products'!$D$34</f>
        <v>Product Type</v>
      </c>
      <c r="BQ158" t="str">
        <f>VLOOKUP(A158,Misc!$A$3:$B$11,2,FALSE)</f>
        <v>JPY</v>
      </c>
      <c r="BR158">
        <f>INDEX(FX!$B$30:$AK$48,MATCH('Data (2)'!BQ158,FX!$A$30:$A$48,0),MATCH('Data (2)'!D158,Period,0))</f>
        <v>108.91460059483759</v>
      </c>
      <c r="BS158">
        <f t="shared" si="33"/>
        <v>17.256966401875484</v>
      </c>
      <c r="BT158">
        <f t="shared" si="34"/>
        <v>0</v>
      </c>
      <c r="BU158">
        <f t="shared" si="35"/>
        <v>19.222329511856014</v>
      </c>
      <c r="BV158">
        <f t="shared" si="36"/>
        <v>0</v>
      </c>
      <c r="BW158">
        <f t="shared" si="37"/>
        <v>6.3604971110033102</v>
      </c>
      <c r="BX158">
        <f t="shared" si="38"/>
        <v>0</v>
      </c>
      <c r="BY158">
        <f t="shared" si="39"/>
        <v>8.2908575980932504</v>
      </c>
      <c r="BZ158">
        <f t="shared" si="40"/>
        <v>0</v>
      </c>
      <c r="CA158">
        <f t="shared" si="41"/>
        <v>10.422029753564786</v>
      </c>
      <c r="CB158">
        <f t="shared" si="41"/>
        <v>11.768051507401781</v>
      </c>
      <c r="CC158">
        <f t="shared" si="41"/>
        <v>3.7384313374035258</v>
      </c>
      <c r="CD158">
        <f t="shared" si="32"/>
        <v>4.3874475752302891</v>
      </c>
      <c r="CE158" s="4">
        <f t="shared" si="42"/>
        <v>1.1138880996932887</v>
      </c>
      <c r="CF158" s="4" t="str">
        <f t="shared" si="43"/>
        <v/>
      </c>
      <c r="CG158" s="4">
        <f t="shared" si="44"/>
        <v>0.43131388383388114</v>
      </c>
      <c r="CH158" s="4" t="str">
        <f t="shared" si="45"/>
        <v/>
      </c>
      <c r="CI158">
        <f>INDEX(FX!$B$114:$AK$132,MATCH('Data (2)'!BQ158,FX!$A$114:$A$132,0),MATCH('Data (2)'!D158,Period,0))</f>
        <v>110.68793961228342</v>
      </c>
    </row>
    <row r="159" spans="1:87" hidden="1" outlineLevel="1" x14ac:dyDescent="0.15">
      <c r="A159" t="s">
        <v>65</v>
      </c>
      <c r="B159" s="1">
        <f t="shared" si="47"/>
        <v>43800</v>
      </c>
      <c r="C159" t="str">
        <f>C158</f>
        <v>IFA/Broker</v>
      </c>
      <c r="D159" s="1">
        <v>43497</v>
      </c>
      <c r="E159">
        <v>2699.3023922795401</v>
      </c>
      <c r="F159">
        <v>3278.1409664513026</v>
      </c>
      <c r="G159">
        <v>916.23062230344703</v>
      </c>
      <c r="H159">
        <v>969.863351429006</v>
      </c>
      <c r="I159">
        <v>1254.521</v>
      </c>
      <c r="J159">
        <v>1416.0249317775151</v>
      </c>
      <c r="K159">
        <v>509.45548675886164</v>
      </c>
      <c r="L159">
        <v>597.30543822436118</v>
      </c>
      <c r="M159">
        <v>1923</v>
      </c>
      <c r="N159">
        <v>1905</v>
      </c>
      <c r="O159">
        <v>463.8708191833307</v>
      </c>
      <c r="P159">
        <v>569.40593797047484</v>
      </c>
      <c r="Q159" t="str">
        <v>SME Term</v>
      </c>
      <c r="R159" t="str">
        <v>Cancer</v>
      </c>
      <c r="S159" t="str">
        <v>EWL</v>
      </c>
      <c r="T159" t="str">
        <v>MIB</v>
      </c>
      <c r="U159" t="str">
        <v>SI MIB</v>
      </c>
      <c r="V159" t="str">
        <v>New Phoenix</v>
      </c>
      <c r="W159" t="str">
        <v>New IT</v>
      </c>
      <c r="X159">
        <v>0</v>
      </c>
      <c r="Y159">
        <v>0</v>
      </c>
      <c r="Z159">
        <v>0</v>
      </c>
      <c r="AA159">
        <v>2191.2659079999999</v>
      </c>
      <c r="AB159">
        <v>144.034019</v>
      </c>
      <c r="AC159">
        <v>30.642122000000001</v>
      </c>
      <c r="AD159">
        <v>250.125373</v>
      </c>
      <c r="AE159">
        <v>18.701844999999999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64.533125279539945</v>
      </c>
      <c r="AL159">
        <v>2789.7828183733709</v>
      </c>
      <c r="AM159">
        <v>210.15727676914969</v>
      </c>
      <c r="AN159">
        <v>10.525963942746552</v>
      </c>
      <c r="AO159">
        <v>162.66035219723068</v>
      </c>
      <c r="AP159">
        <v>35.839079392476989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69.175475776328312</v>
      </c>
      <c r="AW159" s="4">
        <v>0.20899999999999999</v>
      </c>
      <c r="AX159" s="4">
        <v>1</v>
      </c>
      <c r="AY159" s="4">
        <v>0.23</v>
      </c>
      <c r="AZ159" s="4">
        <v>1</v>
      </c>
      <c r="BA159" s="4">
        <v>1</v>
      </c>
      <c r="BB159" s="4">
        <v>0.03</v>
      </c>
      <c r="BC159" s="4">
        <v>0.115</v>
      </c>
      <c r="BD159" s="4" t="str">
        <v>pAPE ratio</v>
      </c>
      <c r="BE159" s="4" t="str">
        <v>pAPE ratio</v>
      </c>
      <c r="BF159" s="4" t="str">
        <v>pAPE ratio</v>
      </c>
      <c r="BG159" s="4" t="str">
        <v>Product Type</v>
      </c>
      <c r="BH159" s="4" t="str">
        <v>Product Type</v>
      </c>
      <c r="BI159" s="4" t="str">
        <v>Product Type</v>
      </c>
      <c r="BJ159" s="4" t="str">
        <v>Product Type</v>
      </c>
      <c r="BK159" s="4" t="str">
        <v>Product Type</v>
      </c>
      <c r="BL159" s="4" t="str">
        <v>Product Type</v>
      </c>
      <c r="BM159" s="4" t="str">
        <v>Product Type</v>
      </c>
      <c r="BN159" s="4" t="str">
        <v>Product Type</v>
      </c>
      <c r="BO159" s="4" t="str">
        <v>Product Type</v>
      </c>
      <c r="BP159" s="4" t="str">
        <v>Product Type</v>
      </c>
      <c r="BQ159" t="str">
        <f>VLOOKUP(A159,Misc!$A$3:$B$11,2,FALSE)</f>
        <v>JPY</v>
      </c>
      <c r="BR159">
        <f>INDEX(FX!$B$30:$AK$48,MATCH('Data (2)'!BQ159,FX!$A$30:$A$48,0),MATCH('Data (2)'!D159,Period,0))</f>
        <v>110.36767199799144</v>
      </c>
      <c r="BS159">
        <f t="shared" si="33"/>
        <v>24.457364583432224</v>
      </c>
      <c r="BT159">
        <f t="shared" si="34"/>
        <v>0</v>
      </c>
      <c r="BU159">
        <f t="shared" si="35"/>
        <v>29.702003377501349</v>
      </c>
      <c r="BV159">
        <f t="shared" si="36"/>
        <v>0</v>
      </c>
      <c r="BW159">
        <f t="shared" si="37"/>
        <v>8.3016213508618844</v>
      </c>
      <c r="BX159">
        <f t="shared" si="38"/>
        <v>0</v>
      </c>
      <c r="BY159">
        <f t="shared" si="39"/>
        <v>8.7875673543848638</v>
      </c>
      <c r="BZ159">
        <f t="shared" si="40"/>
        <v>0</v>
      </c>
      <c r="CA159">
        <f t="shared" si="41"/>
        <v>11.333854477681339</v>
      </c>
      <c r="CB159">
        <f t="shared" si="41"/>
        <v>12.792946880550426</v>
      </c>
      <c r="CC159">
        <f t="shared" si="41"/>
        <v>4.6026286923704349</v>
      </c>
      <c r="CD159">
        <f t="shared" si="32"/>
        <v>5.39630099102573</v>
      </c>
      <c r="CE159" s="4">
        <f t="shared" si="42"/>
        <v>1.214440062672244</v>
      </c>
      <c r="CF159" s="4" t="str">
        <f t="shared" si="43"/>
        <v/>
      </c>
      <c r="CG159" s="4">
        <f t="shared" si="44"/>
        <v>0.29585773197511867</v>
      </c>
      <c r="CH159" s="4" t="str">
        <f t="shared" si="45"/>
        <v/>
      </c>
      <c r="CI159">
        <f>INDEX(FX!$B$114:$AK$132,MATCH('Data (2)'!BQ159,FX!$A$114:$A$132,0),MATCH('Data (2)'!D159,Period,0))</f>
        <v>110.68793961228342</v>
      </c>
    </row>
    <row r="160" spans="1:87" hidden="1" outlineLevel="1" x14ac:dyDescent="0.15">
      <c r="A160" t="s">
        <v>65</v>
      </c>
      <c r="B160" s="1">
        <f t="shared" si="47"/>
        <v>43800</v>
      </c>
      <c r="C160" t="str">
        <f t="shared" si="47"/>
        <v>IFA/Broker</v>
      </c>
      <c r="D160" s="1">
        <v>43525</v>
      </c>
      <c r="E160">
        <v>6599.0166193135301</v>
      </c>
      <c r="F160">
        <v>7966.8922864177202</v>
      </c>
      <c r="G160">
        <v>1758.4496171081801</v>
      </c>
      <c r="H160">
        <v>2094.1123056014799</v>
      </c>
      <c r="I160">
        <v>8269.5470000000005</v>
      </c>
      <c r="J160">
        <v>9376.5935390626892</v>
      </c>
      <c r="K160">
        <v>1939.1389524967133</v>
      </c>
      <c r="L160">
        <v>2262.0647361102451</v>
      </c>
      <c r="M160">
        <v>6707</v>
      </c>
      <c r="N160">
        <v>8405</v>
      </c>
      <c r="O160">
        <v>1520.5931859372547</v>
      </c>
      <c r="P160">
        <v>1913.0960627537613</v>
      </c>
      <c r="Q160" t="str">
        <v>SME Term</v>
      </c>
      <c r="R160" t="str">
        <v>Cancer</v>
      </c>
      <c r="S160" t="str">
        <v>EWL</v>
      </c>
      <c r="T160" t="str">
        <v>MIB</v>
      </c>
      <c r="U160" t="str">
        <v>SI MIB</v>
      </c>
      <c r="V160" t="str">
        <v>New Phoenix</v>
      </c>
      <c r="W160" t="str">
        <v>New IT</v>
      </c>
      <c r="X160">
        <v>0</v>
      </c>
      <c r="Y160">
        <v>0</v>
      </c>
      <c r="Z160">
        <v>0</v>
      </c>
      <c r="AA160">
        <v>5820.7984640000013</v>
      </c>
      <c r="AB160">
        <v>178.43436700000001</v>
      </c>
      <c r="AC160">
        <v>52.589048999999996</v>
      </c>
      <c r="AD160">
        <v>275.66922099999999</v>
      </c>
      <c r="AE160">
        <v>24.982935000000001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246.54258331352867</v>
      </c>
      <c r="AL160">
        <v>7283.1478020915147</v>
      </c>
      <c r="AM160">
        <v>265.5580216266913</v>
      </c>
      <c r="AN160">
        <v>16.872777595711501</v>
      </c>
      <c r="AO160">
        <v>181.25991890727312</v>
      </c>
      <c r="AP160">
        <v>48.825986033017301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171.22778016351185</v>
      </c>
      <c r="AW160" s="4">
        <v>0.20899999999999999</v>
      </c>
      <c r="AX160" s="4">
        <v>1</v>
      </c>
      <c r="AY160" s="4">
        <v>0.23</v>
      </c>
      <c r="AZ160" s="4">
        <v>1</v>
      </c>
      <c r="BA160" s="4">
        <v>1</v>
      </c>
      <c r="BB160" s="4">
        <v>0.03</v>
      </c>
      <c r="BC160" s="4">
        <v>0.115</v>
      </c>
      <c r="BD160" s="4" t="str">
        <v>pAPE ratio</v>
      </c>
      <c r="BE160" s="4" t="str">
        <v>pAPE ratio</v>
      </c>
      <c r="BF160" s="4" t="str">
        <v>pAPE ratio</v>
      </c>
      <c r="BG160" s="4" t="str">
        <v>Product Type</v>
      </c>
      <c r="BH160" s="4" t="str">
        <v>Product Type</v>
      </c>
      <c r="BI160" s="4" t="str">
        <v>Product Type</v>
      </c>
      <c r="BJ160" s="4" t="str">
        <v>Product Type</v>
      </c>
      <c r="BK160" s="4" t="str">
        <v>Product Type</v>
      </c>
      <c r="BL160" s="4" t="str">
        <v>Product Type</v>
      </c>
      <c r="BM160" s="4" t="str">
        <v>Product Type</v>
      </c>
      <c r="BN160" s="4" t="str">
        <v>Product Type</v>
      </c>
      <c r="BO160" s="4" t="str">
        <v>Product Type</v>
      </c>
      <c r="BP160" s="4" t="str">
        <v>Product Type</v>
      </c>
      <c r="BQ160" t="str">
        <f>VLOOKUP(A160,Misc!$A$3:$B$11,2,FALSE)</f>
        <v>JPY</v>
      </c>
      <c r="BR160">
        <f>INDEX(FX!$B$30:$AK$48,MATCH('Data (2)'!BQ160,FX!$A$30:$A$48,0),MATCH('Data (2)'!D160,Period,0))</f>
        <v>111.19139505881559</v>
      </c>
      <c r="BS160">
        <f t="shared" si="33"/>
        <v>59.348267155231994</v>
      </c>
      <c r="BT160">
        <f t="shared" si="34"/>
        <v>0</v>
      </c>
      <c r="BU160">
        <f t="shared" si="35"/>
        <v>71.650259286733188</v>
      </c>
      <c r="BV160">
        <f t="shared" si="36"/>
        <v>0</v>
      </c>
      <c r="BW160">
        <f t="shared" si="37"/>
        <v>15.814619613127741</v>
      </c>
      <c r="BX160">
        <f t="shared" si="38"/>
        <v>0</v>
      </c>
      <c r="BY160">
        <f t="shared" si="39"/>
        <v>18.83340257124917</v>
      </c>
      <c r="BZ160">
        <f t="shared" si="40"/>
        <v>0</v>
      </c>
      <c r="CA160">
        <f t="shared" si="41"/>
        <v>74.710461039987607</v>
      </c>
      <c r="CB160">
        <f t="shared" si="41"/>
        <v>84.711971077489792</v>
      </c>
      <c r="CC160">
        <f t="shared" si="41"/>
        <v>17.518972340519749</v>
      </c>
      <c r="CD160">
        <f t="shared" si="32"/>
        <v>20.436415602583104</v>
      </c>
      <c r="CE160" s="4">
        <f t="shared" si="42"/>
        <v>1.2072847737798977</v>
      </c>
      <c r="CF160" s="4" t="str">
        <f t="shared" si="43"/>
        <v/>
      </c>
      <c r="CG160" s="4">
        <f t="shared" si="44"/>
        <v>0.26285184113404003</v>
      </c>
      <c r="CH160" s="4" t="str">
        <f t="shared" si="45"/>
        <v/>
      </c>
      <c r="CI160">
        <f>INDEX(FX!$B$114:$AK$132,MATCH('Data (2)'!BQ160,FX!$A$114:$A$132,0),MATCH('Data (2)'!D160,Period,0))</f>
        <v>110.68793961228342</v>
      </c>
    </row>
    <row r="161" spans="1:87" hidden="1" outlineLevel="1" x14ac:dyDescent="0.15">
      <c r="A161" t="s">
        <v>65</v>
      </c>
      <c r="B161" s="1">
        <f t="shared" si="47"/>
        <v>43800</v>
      </c>
      <c r="C161" t="str">
        <f t="shared" si="47"/>
        <v>IFA/Broker</v>
      </c>
      <c r="D161" s="1">
        <v>43556</v>
      </c>
      <c r="E161">
        <v>2265.4137209999899</v>
      </c>
      <c r="F161">
        <v>2067.1969931613044</v>
      </c>
      <c r="G161">
        <v>843.513608000001</v>
      </c>
      <c r="H161">
        <v>936.88228100000094</v>
      </c>
      <c r="I161">
        <v>1001.309</v>
      </c>
      <c r="J161">
        <v>781.88166650113112</v>
      </c>
      <c r="K161">
        <v>600.99739781213327</v>
      </c>
      <c r="L161">
        <v>743.33223861274428</v>
      </c>
      <c r="M161">
        <v>4711</v>
      </c>
      <c r="N161">
        <v>5138</v>
      </c>
      <c r="O161">
        <v>1029.3504100132789</v>
      </c>
      <c r="P161">
        <v>1248.5059768929075</v>
      </c>
      <c r="Q161" t="str">
        <v>SME Term</v>
      </c>
      <c r="R161" t="str">
        <v>Cancer</v>
      </c>
      <c r="S161" t="str">
        <v>EWL</v>
      </c>
      <c r="T161" t="str">
        <v>MIB</v>
      </c>
      <c r="U161" t="str">
        <v>SI MIB</v>
      </c>
      <c r="V161" t="str">
        <v>New Phoenix</v>
      </c>
      <c r="W161" t="str">
        <v>New IT</v>
      </c>
      <c r="X161">
        <v>0</v>
      </c>
      <c r="Y161">
        <v>0</v>
      </c>
      <c r="Z161">
        <v>0</v>
      </c>
      <c r="AA161">
        <v>1219.231689</v>
      </c>
      <c r="AB161">
        <v>172.79676599999999</v>
      </c>
      <c r="AC161">
        <v>36.525466000000002</v>
      </c>
      <c r="AD161">
        <v>303.10231199999998</v>
      </c>
      <c r="AE161">
        <v>22.493742000000001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511.26374599998985</v>
      </c>
      <c r="AL161">
        <v>1456.6735678123584</v>
      </c>
      <c r="AM161">
        <v>276.8762688159091</v>
      </c>
      <c r="AN161">
        <v>13.159327283227251</v>
      </c>
      <c r="AO161">
        <v>192.72865929456714</v>
      </c>
      <c r="AP161">
        <v>45.583575154145599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82.175594801097077</v>
      </c>
      <c r="AW161" s="4">
        <v>0.20899999999999999</v>
      </c>
      <c r="AX161" s="4">
        <v>1</v>
      </c>
      <c r="AY161" s="4">
        <v>0.23</v>
      </c>
      <c r="AZ161" s="4">
        <v>1</v>
      </c>
      <c r="BA161" s="4">
        <v>1</v>
      </c>
      <c r="BB161" s="4">
        <v>0.03</v>
      </c>
      <c r="BC161" s="4">
        <v>0.115</v>
      </c>
      <c r="BD161" s="4" t="str">
        <v>pAPE ratio</v>
      </c>
      <c r="BE161" s="4" t="str">
        <v>pAPE ratio</v>
      </c>
      <c r="BF161" s="4" t="str">
        <v>pAPE ratio</v>
      </c>
      <c r="BG161" s="4" t="str">
        <v>Product Type</v>
      </c>
      <c r="BH161" s="4" t="str">
        <v>Product Type</v>
      </c>
      <c r="BI161" s="4" t="str">
        <v>Product Type</v>
      </c>
      <c r="BJ161" s="4" t="str">
        <v>Product Type</v>
      </c>
      <c r="BK161" s="4" t="str">
        <v>Product Type</v>
      </c>
      <c r="BL161" s="4" t="str">
        <v>Product Type</v>
      </c>
      <c r="BM161" s="4" t="str">
        <v>Product Type</v>
      </c>
      <c r="BN161" s="4" t="str">
        <v>Product Type</v>
      </c>
      <c r="BO161" s="4" t="str">
        <v>Product Type</v>
      </c>
      <c r="BP161" s="4" t="str">
        <v>Product Type</v>
      </c>
      <c r="BQ161" t="str">
        <f>VLOOKUP(A161,Misc!$A$3:$B$11,2,FALSE)</f>
        <v>JPY</v>
      </c>
      <c r="BR161">
        <f>INDEX(FX!$B$30:$AK$48,MATCH('Data (2)'!BQ161,FX!$A$30:$A$48,0),MATCH('Data (2)'!D161,Period,0))</f>
        <v>111.61524258670167</v>
      </c>
      <c r="BS161">
        <f t="shared" si="33"/>
        <v>20.29663394083687</v>
      </c>
      <c r="BT161">
        <f t="shared" si="34"/>
        <v>0</v>
      </c>
      <c r="BU161">
        <f t="shared" si="35"/>
        <v>18.520740942309249</v>
      </c>
      <c r="BV161">
        <f t="shared" si="36"/>
        <v>0</v>
      </c>
      <c r="BW161">
        <f t="shared" si="37"/>
        <v>7.557333464959032</v>
      </c>
      <c r="BX161">
        <f t="shared" si="38"/>
        <v>0</v>
      </c>
      <c r="BY161">
        <f t="shared" si="39"/>
        <v>8.3938560656017884</v>
      </c>
      <c r="BZ161">
        <f t="shared" si="40"/>
        <v>0</v>
      </c>
      <c r="CA161">
        <f t="shared" si="41"/>
        <v>9.046233975511468</v>
      </c>
      <c r="CB161">
        <f t="shared" si="41"/>
        <v>7.0638379324784459</v>
      </c>
      <c r="CC161">
        <f t="shared" si="41"/>
        <v>5.4296556600231316</v>
      </c>
      <c r="CD161">
        <f t="shared" si="32"/>
        <v>6.7155666752536982</v>
      </c>
      <c r="CE161" s="4">
        <f t="shared" si="42"/>
        <v>0.91250307791409102</v>
      </c>
      <c r="CF161" s="4" t="str">
        <f t="shared" si="43"/>
        <v/>
      </c>
      <c r="CG161" s="4">
        <f t="shared" si="44"/>
        <v>0.45321383694896628</v>
      </c>
      <c r="CH161" s="4" t="str">
        <f t="shared" si="45"/>
        <v/>
      </c>
      <c r="CI161">
        <f>INDEX(FX!$B$114:$AK$132,MATCH('Data (2)'!BQ161,FX!$A$114:$A$132,0),MATCH('Data (2)'!D161,Period,0))</f>
        <v>110.68793961228342</v>
      </c>
    </row>
    <row r="162" spans="1:87" hidden="1" outlineLevel="1" x14ac:dyDescent="0.15">
      <c r="A162" t="s">
        <v>65</v>
      </c>
      <c r="B162" s="1">
        <f t="shared" si="47"/>
        <v>43800</v>
      </c>
      <c r="C162" t="str">
        <f t="shared" si="47"/>
        <v>IFA/Broker</v>
      </c>
      <c r="D162" s="1">
        <v>43586</v>
      </c>
      <c r="E162">
        <v>929.371912000002</v>
      </c>
      <c r="F162">
        <v>606.91754188193556</v>
      </c>
      <c r="G162">
        <v>542.17127200000004</v>
      </c>
      <c r="H162">
        <v>570.71416999999997</v>
      </c>
      <c r="I162">
        <v>896.654</v>
      </c>
      <c r="J162">
        <v>825.4241897383738</v>
      </c>
      <c r="K162">
        <v>642.11966879308397</v>
      </c>
      <c r="L162">
        <v>795.85548798664422</v>
      </c>
      <c r="M162">
        <v>2853</v>
      </c>
      <c r="N162">
        <v>3303</v>
      </c>
      <c r="O162">
        <v>726.4576130385957</v>
      </c>
      <c r="P162">
        <v>881.49760781792781</v>
      </c>
      <c r="Q162" t="str">
        <v>SME Term</v>
      </c>
      <c r="R162" t="str">
        <v>Cancer</v>
      </c>
      <c r="S162" t="str">
        <v>EWL</v>
      </c>
      <c r="T162" t="str">
        <v>MIB</v>
      </c>
      <c r="U162" t="str">
        <v>SI MIB</v>
      </c>
      <c r="V162" t="str">
        <v>New Phoenix</v>
      </c>
      <c r="W162" t="str">
        <v>New IT</v>
      </c>
      <c r="X162">
        <v>0</v>
      </c>
      <c r="Y162">
        <v>0</v>
      </c>
      <c r="Z162">
        <v>0</v>
      </c>
      <c r="AA162">
        <v>0</v>
      </c>
      <c r="AB162">
        <v>170.88462200000001</v>
      </c>
      <c r="AC162">
        <v>34.733342999999998</v>
      </c>
      <c r="AD162">
        <v>304.72967699999998</v>
      </c>
      <c r="AE162">
        <v>20.595751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398.4285190000021</v>
      </c>
      <c r="AL162">
        <v>0</v>
      </c>
      <c r="AM162">
        <v>257.69584438249296</v>
      </c>
      <c r="AN162">
        <v>11.90968527727752</v>
      </c>
      <c r="AO162">
        <v>201.34063406116741</v>
      </c>
      <c r="AP162">
        <v>39.224553629088938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96.746824531908771</v>
      </c>
      <c r="AW162" s="4">
        <v>0.20899999999999999</v>
      </c>
      <c r="AX162" s="4">
        <v>1</v>
      </c>
      <c r="AY162" s="4">
        <v>0.23</v>
      </c>
      <c r="AZ162" s="4">
        <v>1</v>
      </c>
      <c r="BA162" s="4">
        <v>1</v>
      </c>
      <c r="BB162" s="4">
        <v>0.03</v>
      </c>
      <c r="BC162" s="4">
        <v>0.115</v>
      </c>
      <c r="BD162" s="4" t="str">
        <v>pAPE ratio</v>
      </c>
      <c r="BE162" s="4" t="str">
        <v>pAPE ratio</v>
      </c>
      <c r="BF162" s="4" t="str">
        <v>pAPE ratio</v>
      </c>
      <c r="BG162" s="4" t="str">
        <v>Product Type</v>
      </c>
      <c r="BH162" s="4" t="str">
        <v>Product Type</v>
      </c>
      <c r="BI162" s="4" t="str">
        <v>Product Type</v>
      </c>
      <c r="BJ162" s="4" t="str">
        <v>Product Type</v>
      </c>
      <c r="BK162" s="4" t="str">
        <v>Product Type</v>
      </c>
      <c r="BL162" s="4" t="str">
        <v>Product Type</v>
      </c>
      <c r="BM162" s="4" t="str">
        <v>Product Type</v>
      </c>
      <c r="BN162" s="4" t="str">
        <v>Product Type</v>
      </c>
      <c r="BO162" s="4" t="str">
        <v>Product Type</v>
      </c>
      <c r="BP162" s="4" t="str">
        <v>Product Type</v>
      </c>
      <c r="BQ162" t="str">
        <f>VLOOKUP(A162,Misc!$A$3:$B$11,2,FALSE)</f>
        <v>JPY</v>
      </c>
      <c r="BR162">
        <f>INDEX(FX!$B$30:$AK$48,MATCH('Data (2)'!BQ162,FX!$A$30:$A$48,0),MATCH('Data (2)'!D162,Period,0))</f>
        <v>109.92640036413732</v>
      </c>
      <c r="BS162">
        <f t="shared" si="33"/>
        <v>8.4544923596279489</v>
      </c>
      <c r="BT162">
        <f t="shared" si="34"/>
        <v>0</v>
      </c>
      <c r="BU162">
        <f t="shared" si="35"/>
        <v>5.5211263160759145</v>
      </c>
      <c r="BV162">
        <f t="shared" si="36"/>
        <v>0</v>
      </c>
      <c r="BW162">
        <f t="shared" si="37"/>
        <v>4.9321297723206392</v>
      </c>
      <c r="BX162">
        <f t="shared" si="38"/>
        <v>0</v>
      </c>
      <c r="BY162">
        <f t="shared" si="39"/>
        <v>5.1917843949176676</v>
      </c>
      <c r="BZ162">
        <f t="shared" si="40"/>
        <v>0</v>
      </c>
      <c r="CA162">
        <f t="shared" si="41"/>
        <v>8.1007380130192193</v>
      </c>
      <c r="CB162">
        <f t="shared" si="41"/>
        <v>7.4572188499457237</v>
      </c>
      <c r="CC162">
        <f t="shared" si="41"/>
        <v>5.8011710313001954</v>
      </c>
      <c r="CD162">
        <f t="shared" si="32"/>
        <v>7.1900831361967592</v>
      </c>
      <c r="CE162" s="4">
        <f t="shared" si="42"/>
        <v>0.65304054711084736</v>
      </c>
      <c r="CF162" s="4" t="str">
        <f t="shared" si="43"/>
        <v/>
      </c>
      <c r="CG162" s="4">
        <f t="shared" si="44"/>
        <v>0.9403487798858543</v>
      </c>
      <c r="CH162" s="4" t="str">
        <f t="shared" si="45"/>
        <v/>
      </c>
      <c r="CI162">
        <f>INDEX(FX!$B$114:$AK$132,MATCH('Data (2)'!BQ162,FX!$A$114:$A$132,0),MATCH('Data (2)'!D162,Period,0))</f>
        <v>110.68793961228342</v>
      </c>
    </row>
    <row r="163" spans="1:87" hidden="1" outlineLevel="1" x14ac:dyDescent="0.15">
      <c r="A163" t="s">
        <v>65</v>
      </c>
      <c r="B163" s="1">
        <f t="shared" si="47"/>
        <v>43800</v>
      </c>
      <c r="C163" t="str">
        <f t="shared" si="47"/>
        <v>IFA/Broker</v>
      </c>
      <c r="D163" s="1">
        <v>43617</v>
      </c>
      <c r="E163">
        <v>1105.63738285042</v>
      </c>
      <c r="F163">
        <v>511.39718211159612</v>
      </c>
      <c r="G163">
        <v>507.14795995311601</v>
      </c>
      <c r="H163">
        <v>419.71762944570702</v>
      </c>
      <c r="I163">
        <v>1969.2449999999999</v>
      </c>
      <c r="J163">
        <v>1103.3259549384045</v>
      </c>
      <c r="K163">
        <v>790.16584884148335</v>
      </c>
      <c r="L163">
        <v>966.09810440137733</v>
      </c>
      <c r="M163">
        <v>3694</v>
      </c>
      <c r="N163">
        <v>4203</v>
      </c>
      <c r="O163">
        <v>870.59301284439186</v>
      </c>
      <c r="P163">
        <v>1069.9268566238411</v>
      </c>
      <c r="Q163" t="str">
        <v>SME Term</v>
      </c>
      <c r="R163" t="str">
        <v>Cancer</v>
      </c>
      <c r="S163" t="str">
        <v>EWL</v>
      </c>
      <c r="T163" t="str">
        <v>MIB</v>
      </c>
      <c r="U163" t="str">
        <v>SI MIB</v>
      </c>
      <c r="V163" t="str">
        <v>New Phoenix</v>
      </c>
      <c r="W163" t="str">
        <v>New IT</v>
      </c>
      <c r="X163">
        <v>0</v>
      </c>
      <c r="Y163">
        <v>0</v>
      </c>
      <c r="Z163">
        <v>0</v>
      </c>
      <c r="AA163">
        <v>0</v>
      </c>
      <c r="AB163">
        <v>154.50932599999999</v>
      </c>
      <c r="AC163">
        <v>24.687211999999999</v>
      </c>
      <c r="AD163">
        <v>304.78920199999999</v>
      </c>
      <c r="AE163">
        <v>19.183914999999999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602.46772785042003</v>
      </c>
      <c r="AL163">
        <v>0</v>
      </c>
      <c r="AM163">
        <v>223.74017338296431</v>
      </c>
      <c r="AN163">
        <v>7.5140964541001836</v>
      </c>
      <c r="AO163">
        <v>200.87728811796012</v>
      </c>
      <c r="AP163">
        <v>34.919855458243127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44.345768698328357</v>
      </c>
      <c r="AW163" s="4">
        <v>0.20899999999999999</v>
      </c>
      <c r="AX163" s="4">
        <v>1</v>
      </c>
      <c r="AY163" s="4">
        <v>0.23</v>
      </c>
      <c r="AZ163" s="4">
        <v>1</v>
      </c>
      <c r="BA163" s="4">
        <v>1</v>
      </c>
      <c r="BB163" s="4">
        <v>0.03</v>
      </c>
      <c r="BC163" s="4">
        <v>0.115</v>
      </c>
      <c r="BD163" s="4" t="str">
        <v>pAPE ratio</v>
      </c>
      <c r="BE163" s="4" t="str">
        <v>pAPE ratio</v>
      </c>
      <c r="BF163" s="4" t="str">
        <v>pAPE ratio</v>
      </c>
      <c r="BG163" s="4" t="str">
        <v>Product Type</v>
      </c>
      <c r="BH163" s="4" t="str">
        <v>Product Type</v>
      </c>
      <c r="BI163" s="4" t="str">
        <v>Product Type</v>
      </c>
      <c r="BJ163" s="4" t="str">
        <v>Product Type</v>
      </c>
      <c r="BK163" s="4" t="str">
        <v>Product Type</v>
      </c>
      <c r="BL163" s="4" t="str">
        <v>Product Type</v>
      </c>
      <c r="BM163" s="4" t="str">
        <v>Product Type</v>
      </c>
      <c r="BN163" s="4" t="str">
        <v>Product Type</v>
      </c>
      <c r="BO163" s="4" t="str">
        <v>Product Type</v>
      </c>
      <c r="BP163" s="4" t="str">
        <v>Product Type</v>
      </c>
      <c r="BQ163" t="str">
        <f>VLOOKUP(A163,Misc!$A$3:$B$11,2,FALSE)</f>
        <v>JPY</v>
      </c>
      <c r="BR163">
        <f>INDEX(FX!$B$30:$AK$48,MATCH('Data (2)'!BQ163,FX!$A$30:$A$48,0),MATCH('Data (2)'!D163,Period,0))</f>
        <v>108.09897816423752</v>
      </c>
      <c r="BS163">
        <f t="shared" si="33"/>
        <v>10.228009567033991</v>
      </c>
      <c r="BT163">
        <f t="shared" si="34"/>
        <v>0</v>
      </c>
      <c r="BU163">
        <f t="shared" si="35"/>
        <v>4.7308234619444542</v>
      </c>
      <c r="BV163">
        <f t="shared" si="36"/>
        <v>0</v>
      </c>
      <c r="BW163">
        <f t="shared" si="37"/>
        <v>4.6915148372872979</v>
      </c>
      <c r="BX163">
        <f t="shared" si="38"/>
        <v>0</v>
      </c>
      <c r="BY163">
        <f t="shared" si="39"/>
        <v>3.8827159754278098</v>
      </c>
      <c r="BZ163">
        <f t="shared" si="40"/>
        <v>0</v>
      </c>
      <c r="CA163">
        <f t="shared" si="41"/>
        <v>17.7909626549907</v>
      </c>
      <c r="CB163">
        <f t="shared" si="41"/>
        <v>9.9678967627649708</v>
      </c>
      <c r="CC163">
        <f t="shared" si="41"/>
        <v>7.1386806151534508</v>
      </c>
      <c r="CD163">
        <f t="shared" si="32"/>
        <v>8.7281243808983699</v>
      </c>
      <c r="CE163" s="4">
        <f t="shared" si="42"/>
        <v>0.46253608103696175</v>
      </c>
      <c r="CF163" s="4" t="str">
        <f t="shared" si="43"/>
        <v/>
      </c>
      <c r="CG163" s="4">
        <f t="shared" si="44"/>
        <v>0.8207273018452359</v>
      </c>
      <c r="CH163" s="4" t="str">
        <f t="shared" si="45"/>
        <v/>
      </c>
      <c r="CI163">
        <f>INDEX(FX!$B$114:$AK$132,MATCH('Data (2)'!BQ163,FX!$A$114:$A$132,0),MATCH('Data (2)'!D163,Period,0))</f>
        <v>110.68793961228342</v>
      </c>
    </row>
    <row r="164" spans="1:87" hidden="1" outlineLevel="1" x14ac:dyDescent="0.15">
      <c r="A164" t="s">
        <v>65</v>
      </c>
      <c r="B164" s="1">
        <f t="shared" ref="B164:C179" si="48">B163</f>
        <v>43800</v>
      </c>
      <c r="C164" t="str">
        <f t="shared" si="48"/>
        <v>IFA/Broker</v>
      </c>
      <c r="D164" s="1">
        <v>43647</v>
      </c>
      <c r="E164">
        <v>2192.7216539999999</v>
      </c>
      <c r="F164">
        <v>581.05582920734241</v>
      </c>
      <c r="G164">
        <v>671.76672848804503</v>
      </c>
      <c r="H164">
        <v>547.99499745315006</v>
      </c>
      <c r="I164">
        <v>1619.8119999999999</v>
      </c>
      <c r="J164">
        <v>700.79721671446737</v>
      </c>
      <c r="K164">
        <v>858.21844496388883</v>
      </c>
      <c r="L164">
        <v>611.99351682234135</v>
      </c>
      <c r="M164">
        <v>3373</v>
      </c>
      <c r="N164">
        <v>4024</v>
      </c>
      <c r="O164">
        <v>740.12595789038198</v>
      </c>
      <c r="P164">
        <v>1058.5230586075791</v>
      </c>
      <c r="Q164" t="str">
        <v>SME Term</v>
      </c>
      <c r="R164" t="str">
        <v>Cancer</v>
      </c>
      <c r="S164" t="str">
        <v>EWL</v>
      </c>
      <c r="T164" t="str">
        <v>MIB</v>
      </c>
      <c r="U164" t="str">
        <v>SI MIB</v>
      </c>
      <c r="V164" t="str">
        <v>New Phoenix</v>
      </c>
      <c r="W164" t="str">
        <v>New IT</v>
      </c>
      <c r="X164">
        <v>0</v>
      </c>
      <c r="Y164">
        <v>0</v>
      </c>
      <c r="Z164">
        <v>0</v>
      </c>
      <c r="AA164">
        <v>0</v>
      </c>
      <c r="AB164">
        <v>247.66403800000001</v>
      </c>
      <c r="AC164">
        <v>63.838048000000001</v>
      </c>
      <c r="AD164">
        <v>317.57228300000003</v>
      </c>
      <c r="AE164">
        <v>39.313766999999999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1524.3335179999999</v>
      </c>
      <c r="AL164">
        <v>0</v>
      </c>
      <c r="AM164">
        <v>175.35785004558136</v>
      </c>
      <c r="AN164">
        <v>5.1556040950629942</v>
      </c>
      <c r="AO164">
        <v>197.65099821813769</v>
      </c>
      <c r="AP164">
        <v>79.291914176520891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123.59946267203952</v>
      </c>
      <c r="AW164" s="4">
        <v>0.20899999999999999</v>
      </c>
      <c r="AX164" s="4">
        <v>1</v>
      </c>
      <c r="AY164" s="4">
        <v>0.23</v>
      </c>
      <c r="AZ164" s="4">
        <v>1</v>
      </c>
      <c r="BA164" s="4">
        <v>1</v>
      </c>
      <c r="BB164" s="4">
        <v>0.03</v>
      </c>
      <c r="BC164" s="4">
        <v>0.115</v>
      </c>
      <c r="BD164" s="4" t="str">
        <v>pAPE ratio</v>
      </c>
      <c r="BE164" s="4" t="str">
        <v>pAPE ratio</v>
      </c>
      <c r="BF164" s="4" t="str">
        <v>pAPE ratio</v>
      </c>
      <c r="BG164" s="4" t="str">
        <v>Product Type</v>
      </c>
      <c r="BH164" s="4" t="str">
        <v>Product Type</v>
      </c>
      <c r="BI164" s="4" t="str">
        <v>Product Type</v>
      </c>
      <c r="BJ164" s="4" t="str">
        <v>Product Type</v>
      </c>
      <c r="BK164" s="4" t="str">
        <v>Product Type</v>
      </c>
      <c r="BL164" s="4" t="str">
        <v>Product Type</v>
      </c>
      <c r="BM164" s="4" t="str">
        <v>Product Type</v>
      </c>
      <c r="BN164" s="4" t="str">
        <v>Product Type</v>
      </c>
      <c r="BO164" s="4" t="str">
        <v>Product Type</v>
      </c>
      <c r="BP164" s="4" t="str">
        <v>Product Type</v>
      </c>
      <c r="BQ164" t="str">
        <f>VLOOKUP(A164,Misc!$A$3:$B$11,2,FALSE)</f>
        <v>JPY</v>
      </c>
      <c r="BR164">
        <f>INDEX(FX!$B$30:$AK$48,MATCH('Data (2)'!BQ164,FX!$A$30:$A$48,0),MATCH('Data (2)'!D164,Period,0))</f>
        <v>108.22019742426062</v>
      </c>
      <c r="BS164">
        <f t="shared" si="33"/>
        <v>20.261667472327485</v>
      </c>
      <c r="BT164">
        <f t="shared" si="34"/>
        <v>0</v>
      </c>
      <c r="BU164">
        <f t="shared" si="35"/>
        <v>5.3691994935973231</v>
      </c>
      <c r="BV164">
        <f t="shared" si="36"/>
        <v>0</v>
      </c>
      <c r="BW164">
        <f t="shared" si="37"/>
        <v>6.2074062372524326</v>
      </c>
      <c r="BX164">
        <f t="shared" si="38"/>
        <v>0</v>
      </c>
      <c r="BY164">
        <f t="shared" si="39"/>
        <v>5.0637035460656206</v>
      </c>
      <c r="BZ164">
        <f t="shared" si="40"/>
        <v>0</v>
      </c>
      <c r="CA164">
        <f t="shared" si="41"/>
        <v>14.634042386856787</v>
      </c>
      <c r="CB164">
        <f t="shared" si="41"/>
        <v>6.3312879358782244</v>
      </c>
      <c r="CC164">
        <f t="shared" si="41"/>
        <v>7.7534955295947112</v>
      </c>
      <c r="CD164">
        <f t="shared" si="32"/>
        <v>5.5289990848689206</v>
      </c>
      <c r="CE164" s="4">
        <f t="shared" si="42"/>
        <v>0.26499297261345073</v>
      </c>
      <c r="CF164" s="4" t="str">
        <f t="shared" si="43"/>
        <v/>
      </c>
      <c r="CG164" s="4">
        <f t="shared" si="44"/>
        <v>0.94310214252683267</v>
      </c>
      <c r="CH164" s="4" t="str">
        <f t="shared" si="45"/>
        <v/>
      </c>
      <c r="CI164">
        <f>INDEX(FX!$B$114:$AK$132,MATCH('Data (2)'!BQ164,FX!$A$114:$A$132,0),MATCH('Data (2)'!D164,Period,0))</f>
        <v>110.68793961228342</v>
      </c>
    </row>
    <row r="165" spans="1:87" hidden="1" outlineLevel="1" x14ac:dyDescent="0.15">
      <c r="A165" t="s">
        <v>65</v>
      </c>
      <c r="B165" s="1">
        <f t="shared" si="48"/>
        <v>43800</v>
      </c>
      <c r="C165" t="str">
        <f t="shared" si="48"/>
        <v>IFA/Broker</v>
      </c>
      <c r="D165" s="1">
        <v>43678</v>
      </c>
      <c r="E165">
        <v>1484.262708</v>
      </c>
      <c r="F165">
        <v>643.93534583316136</v>
      </c>
      <c r="G165">
        <v>719.26405879665799</v>
      </c>
      <c r="H165">
        <v>520.12283140842305</v>
      </c>
      <c r="I165">
        <v>2411.3000000000002</v>
      </c>
      <c r="J165">
        <v>1275.0412167144675</v>
      </c>
      <c r="K165">
        <v>1020.1447664193217</v>
      </c>
      <c r="L165">
        <v>753.29903627801104</v>
      </c>
      <c r="M165">
        <v>3235</v>
      </c>
      <c r="N165">
        <v>3807</v>
      </c>
      <c r="O165">
        <v>825.3971795244189</v>
      </c>
      <c r="P165">
        <v>993.29952440640557</v>
      </c>
      <c r="Q165" t="str">
        <v>SME Term</v>
      </c>
      <c r="R165" t="str">
        <v>Cancer</v>
      </c>
      <c r="S165" t="str">
        <v>EWL</v>
      </c>
      <c r="T165" t="str">
        <v>MIB</v>
      </c>
      <c r="U165" t="str">
        <v>SI MIB</v>
      </c>
      <c r="V165" t="str">
        <v>New Phoenix</v>
      </c>
      <c r="W165" t="str">
        <v>New IT</v>
      </c>
      <c r="X165">
        <v>0</v>
      </c>
      <c r="Y165">
        <v>0</v>
      </c>
      <c r="Z165">
        <v>0</v>
      </c>
      <c r="AA165">
        <v>0</v>
      </c>
      <c r="AB165">
        <v>287.813377</v>
      </c>
      <c r="AC165">
        <v>80.652401999999995</v>
      </c>
      <c r="AD165">
        <v>323.62369799999999</v>
      </c>
      <c r="AE165">
        <v>44.378591</v>
      </c>
      <c r="AF165">
        <v>115.682667</v>
      </c>
      <c r="AG165">
        <v>0</v>
      </c>
      <c r="AH165">
        <v>0</v>
      </c>
      <c r="AI165">
        <v>0</v>
      </c>
      <c r="AJ165">
        <v>0</v>
      </c>
      <c r="AK165">
        <v>632.11197299999992</v>
      </c>
      <c r="AL165">
        <v>0</v>
      </c>
      <c r="AM165">
        <v>170.29642267203241</v>
      </c>
      <c r="AN165">
        <v>5.2962258432246774</v>
      </c>
      <c r="AO165">
        <v>202.42584533752716</v>
      </c>
      <c r="AP165">
        <v>87.843333738626654</v>
      </c>
      <c r="AQ165">
        <v>82.933546477867708</v>
      </c>
      <c r="AR165">
        <v>0</v>
      </c>
      <c r="AS165">
        <v>0</v>
      </c>
      <c r="AT165">
        <v>0</v>
      </c>
      <c r="AU165">
        <v>0</v>
      </c>
      <c r="AV165">
        <v>95.139971763882841</v>
      </c>
      <c r="AW165" s="4">
        <v>0.20899999999999999</v>
      </c>
      <c r="AX165" s="4">
        <v>1</v>
      </c>
      <c r="AY165" s="4">
        <v>0.23</v>
      </c>
      <c r="AZ165" s="4">
        <v>1</v>
      </c>
      <c r="BA165" s="4">
        <v>1</v>
      </c>
      <c r="BB165" s="4">
        <v>0.03</v>
      </c>
      <c r="BC165" s="4">
        <v>0.115</v>
      </c>
      <c r="BD165" s="4" t="str">
        <v>pAPE ratio</v>
      </c>
      <c r="BE165" s="4" t="str">
        <v>pAPE ratio</v>
      </c>
      <c r="BF165" s="4" t="str">
        <v>pAPE ratio</v>
      </c>
      <c r="BG165" s="4" t="str">
        <v>Product Type</v>
      </c>
      <c r="BH165" s="4" t="str">
        <v>Product Type</v>
      </c>
      <c r="BI165" s="4" t="str">
        <v>Product Type</v>
      </c>
      <c r="BJ165" s="4" t="str">
        <v>Product Type</v>
      </c>
      <c r="BK165" s="4" t="str">
        <v>Product Type</v>
      </c>
      <c r="BL165" s="4" t="str">
        <v>Product Type</v>
      </c>
      <c r="BM165" s="4" t="str">
        <v>Product Type</v>
      </c>
      <c r="BN165" s="4" t="str">
        <v>Product Type</v>
      </c>
      <c r="BO165" s="4" t="str">
        <v>Product Type</v>
      </c>
      <c r="BP165" s="4" t="str">
        <v>Product Type</v>
      </c>
      <c r="BQ165" t="str">
        <f>VLOOKUP(A165,Misc!$A$3:$B$11,2,FALSE)</f>
        <v>JPY</v>
      </c>
      <c r="BR165">
        <f>INDEX(FX!$B$30:$AK$48,MATCH('Data (2)'!BQ165,FX!$A$30:$A$48,0),MATCH('Data (2)'!D165,Period,0))</f>
        <v>106.21667885463093</v>
      </c>
      <c r="BS165">
        <f t="shared" si="33"/>
        <v>13.97391373939845</v>
      </c>
      <c r="BT165">
        <f t="shared" si="34"/>
        <v>0</v>
      </c>
      <c r="BU165">
        <f t="shared" si="35"/>
        <v>6.0624692164820635</v>
      </c>
      <c r="BV165">
        <f t="shared" si="36"/>
        <v>0</v>
      </c>
      <c r="BW165">
        <f t="shared" si="37"/>
        <v>6.7716677507969258</v>
      </c>
      <c r="BX165">
        <f t="shared" si="38"/>
        <v>0</v>
      </c>
      <c r="BY165">
        <f t="shared" si="39"/>
        <v>4.8968093995884363</v>
      </c>
      <c r="BZ165">
        <f t="shared" si="40"/>
        <v>0</v>
      </c>
      <c r="CA165">
        <f t="shared" si="41"/>
        <v>21.784667854928706</v>
      </c>
      <c r="CB165">
        <f t="shared" si="41"/>
        <v>11.519242486405194</v>
      </c>
      <c r="CC165">
        <f t="shared" si="41"/>
        <v>9.2164039731218637</v>
      </c>
      <c r="CD165">
        <f t="shared" si="32"/>
        <v>6.805610791172545</v>
      </c>
      <c r="CE165" s="4">
        <f t="shared" si="42"/>
        <v>0.43384189494381703</v>
      </c>
      <c r="CF165" s="4" t="str">
        <f t="shared" si="43"/>
        <v/>
      </c>
      <c r="CG165" s="4">
        <f t="shared" si="44"/>
        <v>0.80772523945778685</v>
      </c>
      <c r="CH165" s="4" t="str">
        <f t="shared" si="45"/>
        <v/>
      </c>
      <c r="CI165">
        <f>INDEX(FX!$B$114:$AK$132,MATCH('Data (2)'!BQ165,FX!$A$114:$A$132,0),MATCH('Data (2)'!D165,Period,0))</f>
        <v>110.68793961228342</v>
      </c>
    </row>
    <row r="166" spans="1:87" hidden="1" outlineLevel="1" x14ac:dyDescent="0.15">
      <c r="A166" t="s">
        <v>65</v>
      </c>
      <c r="B166" s="1">
        <f t="shared" si="48"/>
        <v>43800</v>
      </c>
      <c r="C166" t="str">
        <f t="shared" si="48"/>
        <v>IFA/Broker</v>
      </c>
      <c r="D166" s="1">
        <v>43709</v>
      </c>
      <c r="E166">
        <v>1301.8756980000001</v>
      </c>
      <c r="F166">
        <v>575.99204786783741</v>
      </c>
      <c r="G166">
        <v>662.082184587749</v>
      </c>
      <c r="H166">
        <v>414.57498325209303</v>
      </c>
      <c r="I166">
        <v>4211.902</v>
      </c>
      <c r="J166">
        <v>2236.4066153304302</v>
      </c>
      <c r="K166">
        <v>1296.7403608233467</v>
      </c>
      <c r="L166">
        <v>1051.4630880813243</v>
      </c>
      <c r="M166">
        <v>3032</v>
      </c>
      <c r="N166">
        <v>3613</v>
      </c>
      <c r="O166">
        <v>828.38291170111461</v>
      </c>
      <c r="P166">
        <v>983.32022735854434</v>
      </c>
      <c r="Q166" t="str">
        <v>SME Term</v>
      </c>
      <c r="R166" t="str">
        <v>Cancer</v>
      </c>
      <c r="S166" t="str">
        <v>EWL</v>
      </c>
      <c r="T166" t="str">
        <v>MIB</v>
      </c>
      <c r="U166" t="str">
        <v>SI MIB</v>
      </c>
      <c r="V166" t="str">
        <v>New Phoenix</v>
      </c>
      <c r="W166" t="str">
        <v>New IT</v>
      </c>
      <c r="X166">
        <v>0</v>
      </c>
      <c r="Y166">
        <v>0</v>
      </c>
      <c r="Z166">
        <v>0</v>
      </c>
      <c r="AA166">
        <v>0</v>
      </c>
      <c r="AB166">
        <v>295.02092499999998</v>
      </c>
      <c r="AC166">
        <v>65.616810999999998</v>
      </c>
      <c r="AD166">
        <v>275.309482</v>
      </c>
      <c r="AE166">
        <v>38.492984</v>
      </c>
      <c r="AF166">
        <v>125.425138</v>
      </c>
      <c r="AG166">
        <v>0</v>
      </c>
      <c r="AH166">
        <v>0</v>
      </c>
      <c r="AI166">
        <v>0</v>
      </c>
      <c r="AJ166">
        <v>0</v>
      </c>
      <c r="AK166">
        <v>502.010358</v>
      </c>
      <c r="AL166">
        <v>0</v>
      </c>
      <c r="AM166">
        <v>177.130529069337</v>
      </c>
      <c r="AN166">
        <v>3.3313845010387393</v>
      </c>
      <c r="AO166">
        <v>171.22030033927342</v>
      </c>
      <c r="AP166">
        <v>76.444247611314012</v>
      </c>
      <c r="AQ166">
        <v>93.474199308699397</v>
      </c>
      <c r="AR166">
        <v>0</v>
      </c>
      <c r="AS166">
        <v>0</v>
      </c>
      <c r="AT166">
        <v>0</v>
      </c>
      <c r="AU166">
        <v>0</v>
      </c>
      <c r="AV166">
        <v>54.391387038174798</v>
      </c>
      <c r="AW166" s="4">
        <v>0.20899999999999999</v>
      </c>
      <c r="AX166" s="4">
        <v>1</v>
      </c>
      <c r="AY166" s="4">
        <v>0.23</v>
      </c>
      <c r="AZ166" s="4">
        <v>1</v>
      </c>
      <c r="BA166" s="4">
        <v>1</v>
      </c>
      <c r="BB166" s="4">
        <v>0.03</v>
      </c>
      <c r="BC166" s="4">
        <v>0.115</v>
      </c>
      <c r="BD166" s="4" t="str">
        <v>pAPE ratio</v>
      </c>
      <c r="BE166" s="4" t="str">
        <v>pAPE ratio</v>
      </c>
      <c r="BF166" s="4" t="str">
        <v>pAPE ratio</v>
      </c>
      <c r="BG166" s="4" t="str">
        <v>Product Type</v>
      </c>
      <c r="BH166" s="4" t="str">
        <v>Product Type</v>
      </c>
      <c r="BI166" s="4" t="str">
        <v>Product Type</v>
      </c>
      <c r="BJ166" s="4" t="str">
        <v>Product Type</v>
      </c>
      <c r="BK166" s="4" t="str">
        <v>Product Type</v>
      </c>
      <c r="BL166" s="4" t="str">
        <v>Product Type</v>
      </c>
      <c r="BM166" s="4" t="str">
        <v>Product Type</v>
      </c>
      <c r="BN166" s="4" t="str">
        <v>Product Type</v>
      </c>
      <c r="BO166" s="4" t="str">
        <v>Product Type</v>
      </c>
      <c r="BP166" s="4" t="str">
        <v>Product Type</v>
      </c>
      <c r="BQ166" t="str">
        <f>VLOOKUP(A166,Misc!$A$3:$B$11,2,FALSE)</f>
        <v>JPY</v>
      </c>
      <c r="BR166">
        <f>INDEX(FX!$B$30:$AK$48,MATCH('Data (2)'!BQ166,FX!$A$30:$A$48,0),MATCH('Data (2)'!D166,Period,0))</f>
        <v>107.45449667217702</v>
      </c>
      <c r="BS166">
        <f t="shared" si="33"/>
        <v>12.115599982490934</v>
      </c>
      <c r="BT166">
        <f t="shared" si="34"/>
        <v>0</v>
      </c>
      <c r="BU166">
        <f t="shared" si="35"/>
        <v>5.360334520248867</v>
      </c>
      <c r="BV166">
        <f t="shared" si="36"/>
        <v>0</v>
      </c>
      <c r="BW166">
        <f t="shared" si="37"/>
        <v>6.1615121292469901</v>
      </c>
      <c r="BX166">
        <f t="shared" si="38"/>
        <v>0</v>
      </c>
      <c r="BY166">
        <f t="shared" si="39"/>
        <v>3.858144573668997</v>
      </c>
      <c r="BZ166">
        <f t="shared" si="40"/>
        <v>0</v>
      </c>
      <c r="CA166">
        <f t="shared" si="41"/>
        <v>38.052040852448854</v>
      </c>
      <c r="CB166">
        <f t="shared" si="41"/>
        <v>20.204609672599315</v>
      </c>
      <c r="CC166">
        <f t="shared" si="41"/>
        <v>11.715281406136528</v>
      </c>
      <c r="CD166">
        <f t="shared" si="32"/>
        <v>9.499346466872348</v>
      </c>
      <c r="CE166" s="4">
        <f t="shared" si="42"/>
        <v>0.44243244478155813</v>
      </c>
      <c r="CF166" s="4" t="str">
        <f t="shared" si="43"/>
        <v/>
      </c>
      <c r="CG166" s="4">
        <f t="shared" si="44"/>
        <v>0.71975817163923439</v>
      </c>
      <c r="CH166" s="4" t="str">
        <f t="shared" si="45"/>
        <v/>
      </c>
      <c r="CI166">
        <f>INDEX(FX!$B$114:$AK$132,MATCH('Data (2)'!BQ166,FX!$A$114:$A$132,0),MATCH('Data (2)'!D166,Period,0))</f>
        <v>110.68793961228342</v>
      </c>
    </row>
    <row r="167" spans="1:87" hidden="1" outlineLevel="1" x14ac:dyDescent="0.15">
      <c r="A167" t="s">
        <v>65</v>
      </c>
      <c r="B167" s="1">
        <f t="shared" si="48"/>
        <v>43800</v>
      </c>
      <c r="C167" t="str">
        <f t="shared" si="48"/>
        <v>IFA/Broker</v>
      </c>
      <c r="D167" s="1">
        <v>43739</v>
      </c>
      <c r="E167">
        <v>2054.786325</v>
      </c>
      <c r="F167">
        <v>844.56711888509903</v>
      </c>
      <c r="G167">
        <v>814.96982500000001</v>
      </c>
      <c r="H167">
        <v>565.61874499999999</v>
      </c>
      <c r="I167">
        <v>3568.1390000000001</v>
      </c>
      <c r="J167">
        <v>1923.1163482823697</v>
      </c>
      <c r="K167">
        <v>1435.4429603700048</v>
      </c>
      <c r="L167">
        <v>1113.5334213661433</v>
      </c>
      <c r="M167">
        <v>3538</v>
      </c>
      <c r="N167">
        <v>3250</v>
      </c>
      <c r="O167">
        <v>899.67452057894673</v>
      </c>
      <c r="P167">
        <v>1016.6237460809507</v>
      </c>
      <c r="Q167" t="str">
        <v>SME Term</v>
      </c>
      <c r="R167" t="str">
        <v>Cancer</v>
      </c>
      <c r="S167" t="str">
        <v>EWL</v>
      </c>
      <c r="T167" t="str">
        <v>MIB</v>
      </c>
      <c r="U167" t="str">
        <v>SI MIB</v>
      </c>
      <c r="V167" t="str">
        <v>New Phoenix</v>
      </c>
      <c r="W167" t="str">
        <v>New IT</v>
      </c>
      <c r="X167">
        <v>0</v>
      </c>
      <c r="Y167">
        <v>0</v>
      </c>
      <c r="Z167">
        <v>0</v>
      </c>
      <c r="AA167">
        <v>0</v>
      </c>
      <c r="AB167">
        <v>314.04473899999999</v>
      </c>
      <c r="AC167">
        <v>85.948922999999994</v>
      </c>
      <c r="AD167">
        <v>373.69877300000002</v>
      </c>
      <c r="AE167">
        <v>47.577469000000001</v>
      </c>
      <c r="AF167">
        <v>355.57697400000001</v>
      </c>
      <c r="AG167">
        <v>0</v>
      </c>
      <c r="AH167">
        <v>0</v>
      </c>
      <c r="AI167">
        <v>0</v>
      </c>
      <c r="AJ167">
        <v>0</v>
      </c>
      <c r="AK167">
        <v>877.9394470000002</v>
      </c>
      <c r="AL167">
        <v>0</v>
      </c>
      <c r="AM167">
        <v>204.12916300000001</v>
      </c>
      <c r="AN167">
        <v>10.313859000000001</v>
      </c>
      <c r="AO167">
        <v>239.16724500000001</v>
      </c>
      <c r="AP167">
        <v>90.397175000000004</v>
      </c>
      <c r="AQ167">
        <v>271.66081100000002</v>
      </c>
      <c r="AR167">
        <v>0</v>
      </c>
      <c r="AS167">
        <v>0</v>
      </c>
      <c r="AT167">
        <v>0</v>
      </c>
      <c r="AU167">
        <v>0</v>
      </c>
      <c r="AV167">
        <v>28.898865885098985</v>
      </c>
      <c r="AW167" s="4">
        <v>0.20899999999999999</v>
      </c>
      <c r="AX167" s="4">
        <v>1</v>
      </c>
      <c r="AY167" s="4">
        <v>0.23</v>
      </c>
      <c r="AZ167" s="4">
        <v>1</v>
      </c>
      <c r="BA167" s="4">
        <v>1</v>
      </c>
      <c r="BB167" s="4">
        <v>0.03</v>
      </c>
      <c r="BC167" s="4">
        <v>0.115</v>
      </c>
      <c r="BD167" s="4" t="str">
        <v>pAPE ratio</v>
      </c>
      <c r="BE167" s="4" t="str">
        <v>pAPE ratio</v>
      </c>
      <c r="BF167" s="4" t="str">
        <v>pAPE ratio</v>
      </c>
      <c r="BG167" s="4" t="str">
        <v>Product Type</v>
      </c>
      <c r="BH167" s="4" t="str">
        <v>Product Type</v>
      </c>
      <c r="BI167" s="4" t="str">
        <v>Product Type</v>
      </c>
      <c r="BJ167" s="4" t="str">
        <v>Product Type</v>
      </c>
      <c r="BK167" s="4" t="str">
        <v>Product Type</v>
      </c>
      <c r="BL167" s="4" t="str">
        <v>Product Type</v>
      </c>
      <c r="BM167" s="4" t="str">
        <v>Product Type</v>
      </c>
      <c r="BN167" s="4" t="str">
        <v>Product Type</v>
      </c>
      <c r="BO167" s="4" t="str">
        <v>Product Type</v>
      </c>
      <c r="BP167" s="4" t="str">
        <v>Product Type</v>
      </c>
      <c r="BQ167" t="str">
        <f>VLOOKUP(A167,Misc!$A$3:$B$11,2,FALSE)</f>
        <v>JPY</v>
      </c>
      <c r="BR167">
        <f>INDEX(FX!$B$30:$AK$48,MATCH('Data (2)'!BQ167,FX!$A$30:$A$48,0),MATCH('Data (2)'!D167,Period,0))</f>
        <v>108.12992458960936</v>
      </c>
      <c r="BS167">
        <f t="shared" si="33"/>
        <v>19.002938666596027</v>
      </c>
      <c r="BT167">
        <f t="shared" si="34"/>
        <v>0</v>
      </c>
      <c r="BU167">
        <f t="shared" si="35"/>
        <v>7.8106696373878437</v>
      </c>
      <c r="BV167">
        <f t="shared" si="36"/>
        <v>0</v>
      </c>
      <c r="BW167">
        <f t="shared" si="37"/>
        <v>7.5369499062640957</v>
      </c>
      <c r="BX167">
        <f t="shared" si="38"/>
        <v>0</v>
      </c>
      <c r="BY167">
        <f t="shared" si="39"/>
        <v>5.2309177792060773</v>
      </c>
      <c r="BZ167">
        <f t="shared" si="40"/>
        <v>0</v>
      </c>
      <c r="CA167">
        <f t="shared" si="41"/>
        <v>32.236023296652199</v>
      </c>
      <c r="CB167">
        <f t="shared" si="41"/>
        <v>17.374217597857925</v>
      </c>
      <c r="CC167">
        <f t="shared" si="41"/>
        <v>12.968377272158644</v>
      </c>
      <c r="CD167">
        <f t="shared" si="32"/>
        <v>10.060115178461329</v>
      </c>
      <c r="CE167" s="4">
        <f t="shared" si="42"/>
        <v>0.41102430389451755</v>
      </c>
      <c r="CF167" s="4" t="str">
        <f t="shared" si="43"/>
        <v/>
      </c>
      <c r="CG167" s="4">
        <f t="shared" si="44"/>
        <v>0.66971438071927925</v>
      </c>
      <c r="CH167" s="4" t="str">
        <f t="shared" si="45"/>
        <v/>
      </c>
      <c r="CI167">
        <f>INDEX(FX!$B$114:$AK$132,MATCH('Data (2)'!BQ167,FX!$A$114:$A$132,0),MATCH('Data (2)'!D167,Period,0))</f>
        <v>110.68793961228342</v>
      </c>
    </row>
    <row r="168" spans="1:87" hidden="1" outlineLevel="1" x14ac:dyDescent="0.15">
      <c r="A168" t="s">
        <v>65</v>
      </c>
      <c r="B168" s="1">
        <f t="shared" si="48"/>
        <v>43800</v>
      </c>
      <c r="C168" t="str">
        <f t="shared" si="48"/>
        <v>IFA/Broker</v>
      </c>
      <c r="D168" s="1">
        <v>43770</v>
      </c>
      <c r="E168">
        <v>1462.7468690000001</v>
      </c>
      <c r="F168">
        <v>783.17783500642656</v>
      </c>
      <c r="G168">
        <v>710.35788705250502</v>
      </c>
      <c r="H168">
        <v>508.05456780958701</v>
      </c>
      <c r="I168">
        <v>7243.3029999999999</v>
      </c>
      <c r="J168">
        <v>4436.8530749792535</v>
      </c>
      <c r="K168">
        <v>1924.9565907694216</v>
      </c>
      <c r="L168">
        <v>1440.4996649666825</v>
      </c>
      <c r="M168">
        <v>2032.0090641071199</v>
      </c>
      <c r="N168">
        <v>2302.8221023832102</v>
      </c>
      <c r="O168">
        <v>758.10309109050763</v>
      </c>
      <c r="P168">
        <v>836.69458937377908</v>
      </c>
      <c r="Q168" t="str">
        <v>SME Term</v>
      </c>
      <c r="R168" t="str">
        <v>Cancer</v>
      </c>
      <c r="S168" t="str">
        <v>EWL</v>
      </c>
      <c r="T168" t="str">
        <v>MIB</v>
      </c>
      <c r="U168" t="str">
        <v>SI MIB</v>
      </c>
      <c r="V168" t="str">
        <v>New Phoenix</v>
      </c>
      <c r="W168" t="str">
        <v>New IT</v>
      </c>
      <c r="X168">
        <v>0</v>
      </c>
      <c r="Y168">
        <v>0</v>
      </c>
      <c r="Z168">
        <v>0</v>
      </c>
      <c r="AA168">
        <v>0</v>
      </c>
      <c r="AB168">
        <v>278.53514899999999</v>
      </c>
      <c r="AC168">
        <v>65.019300999999999</v>
      </c>
      <c r="AD168">
        <v>311.20419199999998</v>
      </c>
      <c r="AE168">
        <v>42.347864999999999</v>
      </c>
      <c r="AF168">
        <v>389.71734700000002</v>
      </c>
      <c r="AG168">
        <v>32.368727999999997</v>
      </c>
      <c r="AH168">
        <v>0</v>
      </c>
      <c r="AI168">
        <v>0</v>
      </c>
      <c r="AJ168">
        <v>0</v>
      </c>
      <c r="AK168">
        <v>343.55428700000016</v>
      </c>
      <c r="AL168">
        <v>0</v>
      </c>
      <c r="AM168">
        <v>170.381924</v>
      </c>
      <c r="AN168">
        <v>2.6161979999999998</v>
      </c>
      <c r="AO168">
        <v>198.150981</v>
      </c>
      <c r="AP168">
        <v>84.110251000000005</v>
      </c>
      <c r="AQ168">
        <v>274.99260600000002</v>
      </c>
      <c r="AR168">
        <v>24.244178000000002</v>
      </c>
      <c r="AS168">
        <v>0</v>
      </c>
      <c r="AT168">
        <v>0</v>
      </c>
      <c r="AU168">
        <v>0</v>
      </c>
      <c r="AV168">
        <v>28.681697006426475</v>
      </c>
      <c r="AW168" s="4">
        <v>0.20899999999999999</v>
      </c>
      <c r="AX168" s="4">
        <v>1</v>
      </c>
      <c r="AY168" s="4">
        <v>0.23</v>
      </c>
      <c r="AZ168" s="4">
        <v>1</v>
      </c>
      <c r="BA168" s="4">
        <v>1</v>
      </c>
      <c r="BB168" s="4">
        <v>0.03</v>
      </c>
      <c r="BC168" s="4">
        <v>0.115</v>
      </c>
      <c r="BD168" s="4" t="str">
        <v>pAPE ratio</v>
      </c>
      <c r="BE168" s="4" t="str">
        <v>pAPE ratio</v>
      </c>
      <c r="BF168" s="4" t="str">
        <v>pAPE ratio</v>
      </c>
      <c r="BG168" s="4" t="str">
        <v>Product Type</v>
      </c>
      <c r="BH168" s="4" t="str">
        <v>Product Type</v>
      </c>
      <c r="BI168" s="4" t="str">
        <v>Product Type</v>
      </c>
      <c r="BJ168" s="4" t="str">
        <v>Product Type</v>
      </c>
      <c r="BK168" s="4" t="str">
        <v>Product Type</v>
      </c>
      <c r="BL168" s="4" t="str">
        <v>Product Type</v>
      </c>
      <c r="BM168" s="4" t="str">
        <v>Product Type</v>
      </c>
      <c r="BN168" s="4" t="str">
        <v>Product Type</v>
      </c>
      <c r="BO168" s="4" t="str">
        <v>Product Type</v>
      </c>
      <c r="BP168" s="4" t="str">
        <v>Product Type</v>
      </c>
      <c r="BQ168" t="str">
        <f>VLOOKUP(A168,Misc!$A$3:$B$11,2,FALSE)</f>
        <v>JPY</v>
      </c>
      <c r="BR168">
        <f>INDEX(FX!$B$30:$AK$48,MATCH('Data (2)'!BQ168,FX!$A$30:$A$48,0),MATCH('Data (2)'!D168,Period,0))</f>
        <v>108.89343732494504</v>
      </c>
      <c r="BS168">
        <f t="shared" si="33"/>
        <v>13.432828505863665</v>
      </c>
      <c r="BT168">
        <f t="shared" si="34"/>
        <v>0</v>
      </c>
      <c r="BU168">
        <f t="shared" si="35"/>
        <v>7.1921490793735661</v>
      </c>
      <c r="BV168">
        <f t="shared" si="36"/>
        <v>0</v>
      </c>
      <c r="BW168">
        <f t="shared" si="37"/>
        <v>6.5234223889246081</v>
      </c>
      <c r="BX168">
        <f t="shared" si="38"/>
        <v>0</v>
      </c>
      <c r="BY168">
        <f t="shared" si="39"/>
        <v>4.6656123664598761</v>
      </c>
      <c r="BZ168">
        <f t="shared" si="40"/>
        <v>0</v>
      </c>
      <c r="CA168">
        <f t="shared" si="41"/>
        <v>65.438954102603844</v>
      </c>
      <c r="CB168">
        <f t="shared" si="41"/>
        <v>40.084340629346045</v>
      </c>
      <c r="CC168">
        <f t="shared" si="41"/>
        <v>17.390843099186235</v>
      </c>
      <c r="CD168">
        <f t="shared" si="32"/>
        <v>13.01406160429447</v>
      </c>
      <c r="CE168" s="4">
        <f t="shared" si="42"/>
        <v>0.53541583414349903</v>
      </c>
      <c r="CF168" s="4" t="str">
        <f t="shared" si="43"/>
        <v/>
      </c>
      <c r="CG168" s="4">
        <f t="shared" si="44"/>
        <v>0.64870907359810315</v>
      </c>
      <c r="CH168" s="4" t="str">
        <f t="shared" si="45"/>
        <v/>
      </c>
      <c r="CI168">
        <f>INDEX(FX!$B$114:$AK$132,MATCH('Data (2)'!BQ168,FX!$A$114:$A$132,0),MATCH('Data (2)'!D168,Period,0))</f>
        <v>110.68793961228342</v>
      </c>
    </row>
    <row r="169" spans="1:87" hidden="1" outlineLevel="1" x14ac:dyDescent="0.15">
      <c r="A169" t="s">
        <v>65</v>
      </c>
      <c r="B169" s="1">
        <f t="shared" si="48"/>
        <v>43800</v>
      </c>
      <c r="C169" t="str">
        <f t="shared" si="48"/>
        <v>IFA/Broker</v>
      </c>
      <c r="D169" s="1">
        <v>43800</v>
      </c>
      <c r="E169">
        <v>2939.168451</v>
      </c>
      <c r="F169">
        <v>1215.39802353139</v>
      </c>
      <c r="G169">
        <v>912.38466200000005</v>
      </c>
      <c r="H169">
        <v>675.73346000000004</v>
      </c>
      <c r="I169">
        <v>12981.298000000001</v>
      </c>
      <c r="J169">
        <v>7935.8152045447569</v>
      </c>
      <c r="K169">
        <v>2581.6052168162087</v>
      </c>
      <c r="L169">
        <v>1881.5946120897931</v>
      </c>
      <c r="M169">
        <v>2505.5783630918572</v>
      </c>
      <c r="N169">
        <v>2833.3938909791896</v>
      </c>
      <c r="O169">
        <v>855.28440911298992</v>
      </c>
      <c r="P169">
        <v>928.00302333400407</v>
      </c>
      <c r="Q169" t="str">
        <v>SME Term</v>
      </c>
      <c r="R169" t="str">
        <v>Cancer</v>
      </c>
      <c r="S169" t="str">
        <v>EWL</v>
      </c>
      <c r="T169" t="str">
        <v>MIB</v>
      </c>
      <c r="U169" t="str">
        <v>SI MIB</v>
      </c>
      <c r="V169" t="str">
        <v>New Phoenix</v>
      </c>
      <c r="W169" t="str">
        <v>New IT</v>
      </c>
      <c r="X169">
        <v>0</v>
      </c>
      <c r="Y169">
        <v>0</v>
      </c>
      <c r="Z169">
        <v>0</v>
      </c>
      <c r="AA169">
        <v>0</v>
      </c>
      <c r="AB169">
        <v>357.01163200000002</v>
      </c>
      <c r="AC169">
        <v>65.278377000000006</v>
      </c>
      <c r="AD169">
        <v>364.15475300000003</v>
      </c>
      <c r="AE169">
        <v>44.195847999999998</v>
      </c>
      <c r="AF169">
        <v>365.676357</v>
      </c>
      <c r="AG169">
        <v>587.18712500000004</v>
      </c>
      <c r="AH169">
        <v>0</v>
      </c>
      <c r="AI169">
        <v>0</v>
      </c>
      <c r="AJ169">
        <v>0</v>
      </c>
      <c r="AK169">
        <v>1155.6643589999999</v>
      </c>
      <c r="AL169">
        <v>0</v>
      </c>
      <c r="AM169">
        <v>232.057569</v>
      </c>
      <c r="AN169">
        <v>3.263916</v>
      </c>
      <c r="AO169">
        <v>233.05905799999999</v>
      </c>
      <c r="AP169">
        <v>88.391695999999996</v>
      </c>
      <c r="AQ169">
        <v>279.37673799999999</v>
      </c>
      <c r="AR169">
        <v>439.80314600000003</v>
      </c>
      <c r="AS169">
        <v>0</v>
      </c>
      <c r="AT169">
        <v>0</v>
      </c>
      <c r="AU169">
        <v>0</v>
      </c>
      <c r="AV169">
        <v>-60.554099468610048</v>
      </c>
      <c r="AW169" s="4">
        <v>0.20899999999999999</v>
      </c>
      <c r="AX169" s="4">
        <v>1</v>
      </c>
      <c r="AY169" s="4">
        <v>0.23</v>
      </c>
      <c r="AZ169" s="4">
        <v>1</v>
      </c>
      <c r="BA169" s="4">
        <v>1</v>
      </c>
      <c r="BB169" s="4">
        <v>0.03</v>
      </c>
      <c r="BC169" s="4">
        <v>0.115</v>
      </c>
      <c r="BD169" s="4" t="str">
        <v>pAPE ratio</v>
      </c>
      <c r="BE169" s="4" t="str">
        <v>pAPE ratio</v>
      </c>
      <c r="BF169" s="4" t="str">
        <v>pAPE ratio</v>
      </c>
      <c r="BG169" s="4" t="str">
        <v>Product Type</v>
      </c>
      <c r="BH169" s="4" t="str">
        <v>Product Type</v>
      </c>
      <c r="BI169" s="4" t="str">
        <v>Product Type</v>
      </c>
      <c r="BJ169" s="4" t="str">
        <v>Product Type</v>
      </c>
      <c r="BK169" s="4" t="str">
        <v>Product Type</v>
      </c>
      <c r="BL169" s="4" t="str">
        <v>Product Type</v>
      </c>
      <c r="BM169" s="4" t="str">
        <v>Product Type</v>
      </c>
      <c r="BN169" s="4" t="str">
        <v>Product Type</v>
      </c>
      <c r="BO169" s="4" t="str">
        <v>Product Type</v>
      </c>
      <c r="BP169" s="4" t="str">
        <v>Product Type</v>
      </c>
      <c r="BQ169" t="str">
        <f>VLOOKUP(A169,Misc!$A$3:$B$11,2,FALSE)</f>
        <v>JPY</v>
      </c>
      <c r="BR169">
        <f>INDEX(FX!$B$30:$AK$48,MATCH('Data (2)'!BQ169,FX!$A$30:$A$48,0),MATCH('Data (2)'!D169,Period,0))</f>
        <v>109.09393572652955</v>
      </c>
      <c r="BS169">
        <f t="shared" si="33"/>
        <v>26.941629994610697</v>
      </c>
      <c r="BT169">
        <f t="shared" si="34"/>
        <v>0</v>
      </c>
      <c r="BU169">
        <f t="shared" si="35"/>
        <v>11.140839455806969</v>
      </c>
      <c r="BV169">
        <f t="shared" si="36"/>
        <v>0</v>
      </c>
      <c r="BW169">
        <f t="shared" si="37"/>
        <v>8.3632940357666978</v>
      </c>
      <c r="BX169">
        <f t="shared" si="38"/>
        <v>0</v>
      </c>
      <c r="BY169">
        <f t="shared" si="39"/>
        <v>6.1940515345774134</v>
      </c>
      <c r="BZ169">
        <f t="shared" si="40"/>
        <v>0</v>
      </c>
      <c r="CA169">
        <f t="shared" si="41"/>
        <v>117.27834166460012</v>
      </c>
      <c r="CB169">
        <f t="shared" si="41"/>
        <v>71.695391858790117</v>
      </c>
      <c r="CC169">
        <f t="shared" si="41"/>
        <v>23.323274657194172</v>
      </c>
      <c r="CD169">
        <f t="shared" si="32"/>
        <v>16.99909329490298</v>
      </c>
      <c r="CE169" s="4">
        <f t="shared" si="42"/>
        <v>0.41351764752301701</v>
      </c>
      <c r="CF169" s="4" t="str">
        <f t="shared" si="43"/>
        <v/>
      </c>
      <c r="CG169" s="4">
        <f t="shared" si="44"/>
        <v>0.55597709303214771</v>
      </c>
      <c r="CH169" s="4" t="str">
        <f t="shared" si="45"/>
        <v/>
      </c>
      <c r="CI169">
        <f>INDEX(FX!$B$114:$AK$132,MATCH('Data (2)'!BQ169,FX!$A$114:$A$132,0),MATCH('Data (2)'!D169,Period,0))</f>
        <v>110.68793961228342</v>
      </c>
    </row>
    <row r="170" spans="1:87" hidden="1" outlineLevel="1" x14ac:dyDescent="0.15">
      <c r="A170" t="s">
        <v>65</v>
      </c>
      <c r="B170" s="1">
        <f t="shared" si="48"/>
        <v>43800</v>
      </c>
      <c r="C170" t="s">
        <v>109</v>
      </c>
      <c r="D170" s="1">
        <v>43466</v>
      </c>
      <c r="E170">
        <f t="array" ref="E170:E181">TRANSPOSE('[3]DM_Key Metrics P1'!$F$6:$Q$6)</f>
        <v>150.49353787584002</v>
      </c>
      <c r="F170">
        <f t="array" ref="F170:F181">TRANSPOSE('[3]DM_Key Metrics P1'!$F$11:$Q$11)</f>
        <v>136.53057126533773</v>
      </c>
      <c r="G170">
        <f t="array" ref="G170:G181">TRANSPOSE('[3]DM_Key Metrics P1'!$F$16:$Q$16)</f>
        <v>134.25015300229902</v>
      </c>
      <c r="H170">
        <f t="array" ref="H170:H181">TRANSPOSE('[3]DM_Key Metrics P1'!$F$21:$Q$21)</f>
        <v>137.068584363491</v>
      </c>
      <c r="I170">
        <f t="array" ref="I170:I181">TRANSPOSE('[3]DM_Key Metrics P1'!$F$7:$Q$7)</f>
        <v>180.39943500000001</v>
      </c>
      <c r="J170">
        <f t="array" ref="J170:J181">TRANSPOSE('[3]DM_Key Metrics P1'!$F$12:$Q$12)</f>
        <v>151.33319499999999</v>
      </c>
      <c r="K170">
        <f t="array" ref="K170:K181">TRANSPOSE('[3]DM_Key Metrics P1'!$F$17:$Q$17)</f>
        <v>145.22419494072844</v>
      </c>
      <c r="L170">
        <f t="array" ref="L170:L181">TRANSPOSE('[3]DM_Key Metrics P1'!$F$22:$Q$22)</f>
        <v>120.92649435836822</v>
      </c>
      <c r="M170">
        <f t="array" ref="M170:M181">TRANSPOSE('[3]DM_Key Metrics P1'!$F$9:$Q$9)</f>
        <v>107.58649973739401</v>
      </c>
      <c r="N170">
        <f t="array" ref="N170:N181">TRANSPOSE('[3]DM_Key Metrics P1'!$F$14:$Q$14)</f>
        <v>65.596275257873003</v>
      </c>
      <c r="O170">
        <f t="array" ref="O170:O181">TRANSPOSE('[3]DM_Key Metrics P1'!$F$19:$Q$19)</f>
        <v>96.235924761253173</v>
      </c>
      <c r="P170">
        <f t="array" ref="P170:P181">TRANSPOSE('[3]DM_Key Metrics P1'!$F$24:$Q$24)</f>
        <v>60.62209236853564</v>
      </c>
      <c r="Q170" t="str">
        <f t="array" ref="Q170:Q181">'[3]DM_Key Products'!$D$6</f>
        <v>SI Medical</v>
      </c>
      <c r="R170" t="str">
        <f t="array" ref="R170:R181">'[3]DM_Key Products'!$D$9</f>
        <v>Cancer</v>
      </c>
      <c r="S170" t="str">
        <f t="array" ref="S170:S181">'[3]DM_Key Products'!$D$12</f>
        <v>Medical</v>
      </c>
      <c r="T170">
        <f t="array" ref="T170:T181">'[3]DM_Key Products'!$D$15</f>
        <v>0</v>
      </c>
      <c r="U170">
        <f t="array" ref="U170:U181">'[3]DM_Key Products'!$D$18</f>
        <v>0</v>
      </c>
      <c r="V170">
        <f t="array" ref="V170:V181">'[3]DM_Key Products'!$D$21</f>
        <v>0</v>
      </c>
      <c r="W170">
        <f t="array" ref="W170:W181">'[3]DM_Key Products'!$D$24</f>
        <v>0</v>
      </c>
      <c r="X170">
        <f t="array" ref="X170:X181">'[3]DM_Key Products'!$D$27</f>
        <v>0</v>
      </c>
      <c r="Y170">
        <f t="array" ref="Y170:Y181">'[3]DM_Key Products'!$D$30</f>
        <v>0</v>
      </c>
      <c r="Z170">
        <f t="array" ref="Z170:Z181">'[3]DM_Key Products'!$D$33</f>
        <v>0</v>
      </c>
      <c r="AA170">
        <f t="array" ref="AA170:AA181">TRANSPOSE('[3]DM_Key Products'!$F$6:$Q$6)</f>
        <v>70.051624000000004</v>
      </c>
      <c r="AB170">
        <f t="array" ref="AB170:AB181">TRANSPOSE('[3]DM_Key Products'!$F$9:$Q$9)</f>
        <v>32.088017000000001</v>
      </c>
      <c r="AC170">
        <f t="array" ref="AC170:AC181">TRANSPOSE('[3]DM_Key Products'!$F$12:$Q$12)</f>
        <v>28.313800000000001</v>
      </c>
      <c r="AD170">
        <f t="array" ref="AD170:AD181">TRANSPOSE('[3]DM_Key Products'!$F$15:$Q$15)</f>
        <v>0</v>
      </c>
      <c r="AE170">
        <f t="array" ref="AE170:AE181">TRANSPOSE('[3]DM_Key Products'!$F$18:$Q$18)</f>
        <v>0</v>
      </c>
      <c r="AF170">
        <f t="array" ref="AF170:AF181">TRANSPOSE('[3]DM_Key Products'!$F$21:$Q$21)</f>
        <v>0</v>
      </c>
      <c r="AG170">
        <f t="array" ref="AG170:AG181">TRANSPOSE('[3]DM_Key Products'!$F$24:$Q$24)</f>
        <v>0</v>
      </c>
      <c r="AH170">
        <f t="array" ref="AH170:AH181">TRANSPOSE('[3]DM_Key Products'!$F$27:$Q$27)</f>
        <v>0</v>
      </c>
      <c r="AI170">
        <f t="array" ref="AI170:AI181">TRANSPOSE('[3]DM_Key Products'!$F$30:$Q$30)</f>
        <v>0</v>
      </c>
      <c r="AJ170">
        <f t="array" ref="AJ170:AJ181">TRANSPOSE('[3]DM_Key Products'!$F$33:$Q$33)</f>
        <v>0</v>
      </c>
      <c r="AK170">
        <f t="array" ref="AK170:AK181">TRANSPOSE('[3]DM_Key Products'!$F$36:$Q$36)</f>
        <v>20.040096875840021</v>
      </c>
      <c r="AL170">
        <f t="array" ref="AL170:AL181">TRANSPOSE('[3]DM_Key Products'!$F$7:$Q$7)</f>
        <v>52.488021600130594</v>
      </c>
      <c r="AM170">
        <f t="array" ref="AM170:AM181">TRANSPOSE('[3]DM_Key Products'!$F$10:$Q$10)</f>
        <v>52.57925307003012</v>
      </c>
      <c r="AN170">
        <f t="array" ref="AN170:AN181">TRANSPOSE('[3]DM_Key Products'!$F$13:$Q$13)</f>
        <v>18.854062510375066</v>
      </c>
      <c r="AO170">
        <f t="array" ref="AO170:AO181">TRANSPOSE('[3]DM_Key Products'!$F$16:$Q$16)</f>
        <v>0</v>
      </c>
      <c r="AP170">
        <f t="array" ref="AP170:AP181">TRANSPOSE('[3]DM_Key Products'!$F$19:$Q$19)</f>
        <v>0</v>
      </c>
      <c r="AQ170">
        <f t="array" ref="AQ170:AQ181">TRANSPOSE('[3]DM_Key Products'!$F$22:$Q$22)</f>
        <v>0</v>
      </c>
      <c r="AR170">
        <f t="array" ref="AR170:AR181">TRANSPOSE('[3]DM_Key Products'!$F$25:$Q$25)</f>
        <v>0</v>
      </c>
      <c r="AS170">
        <f t="array" ref="AS170:AS181">TRANSPOSE('[3]DM_Key Products'!$F$28:$Q$28)</f>
        <v>0</v>
      </c>
      <c r="AT170">
        <f t="array" ref="AT170:AT181">TRANSPOSE('[3]DM_Key Products'!$F$31:$Q$31)</f>
        <v>0</v>
      </c>
      <c r="AU170">
        <f t="array" ref="AU170:AU181">TRANSPOSE('[3]DM_Key Products'!$F$34:$Q$35)</f>
        <v>0</v>
      </c>
      <c r="AV170">
        <f t="array" ref="AV170:AV181">TRANSPOSE('[3]DM_Key Products'!$F$37:$Q$37)</f>
        <v>12.609234084801955</v>
      </c>
      <c r="AW170" s="4">
        <f t="array" ref="AW170:AW181">'[3]DM_Key Products'!$D$8</f>
        <v>0.88900000000000001</v>
      </c>
      <c r="AX170" s="4">
        <f t="array" ref="AX170:AX181">'[3]DM_Key Products'!$D$11</f>
        <v>1</v>
      </c>
      <c r="AY170" s="4">
        <f t="array" ref="AY170:AY181">'[3]DM_Key Products'!$D$14</f>
        <v>0.79900000000000004</v>
      </c>
      <c r="AZ170" s="4" t="str">
        <f t="array" ref="AZ170:AZ181">'[3]DM_Key Products'!$D$17</f>
        <v>pAPE ratio</v>
      </c>
      <c r="BA170" s="4" t="str">
        <f t="array" ref="BA170:BA181">'[3]DM_Key Products'!$D$20</f>
        <v>pAPE ratio</v>
      </c>
      <c r="BB170" s="4" t="str">
        <f t="array" ref="BB170:BB181">'[3]DM_Key Products'!$D$23</f>
        <v>pAPE ratio</v>
      </c>
      <c r="BC170" s="4" t="str">
        <f t="array" ref="BC170:BC181">'[3]DM_Key Products'!$D$26</f>
        <v>pAPE ratio</v>
      </c>
      <c r="BD170" s="4" t="str">
        <f t="array" ref="BD170:BD181">'[3]DM_Key Products'!$D$29</f>
        <v>pAPE ratio</v>
      </c>
      <c r="BE170" s="4" t="str">
        <f t="array" ref="BE170:BE181">'[3]DM_Key Products'!$D$32</f>
        <v>pAPE ratio</v>
      </c>
      <c r="BF170" s="4" t="str">
        <f t="array" ref="BF170:BF181">'[3]DM_Key Products'!$D$35</f>
        <v>pAPE ratio</v>
      </c>
      <c r="BG170" s="4" t="str">
        <f t="array" ref="BG170:BG181">'[3]DM_Key Products'!$D$7</f>
        <v>Product Type</v>
      </c>
      <c r="BH170" s="4" t="str">
        <f t="array" ref="BH170:BH181">'[3]DM_Key Products'!$D$10</f>
        <v>Product Type</v>
      </c>
      <c r="BI170" s="4" t="str">
        <f t="array" ref="BI170:BI181">'[3]DM_Key Products'!$D$13</f>
        <v>Product Type</v>
      </c>
      <c r="BJ170" s="4" t="str">
        <f t="array" ref="BJ170:BJ181">'[3]DM_Key Products'!$D$16</f>
        <v>Product Type</v>
      </c>
      <c r="BK170" s="4" t="str">
        <f t="array" ref="BK170:BK181">'[3]DM_Key Products'!$D$19</f>
        <v>Product Type</v>
      </c>
      <c r="BL170" s="4" t="str">
        <f t="array" ref="BL170:BL181">'[3]DM_Key Products'!$D$22</f>
        <v>Product Type</v>
      </c>
      <c r="BM170" s="4" t="str">
        <f t="array" ref="BM170:BM181">'[3]DM_Key Products'!$D$25</f>
        <v>Product Type</v>
      </c>
      <c r="BN170" s="4" t="str">
        <f t="array" ref="BN170:BN181">'[3]DM_Key Products'!$D$28</f>
        <v>Product Type</v>
      </c>
      <c r="BO170" s="4" t="str">
        <f t="array" ref="BO170:BO181">'[3]DM_Key Products'!$D$31</f>
        <v>Product Type</v>
      </c>
      <c r="BP170" s="4" t="str">
        <f t="array" ref="BP170:BP181">'[3]DM_Key Products'!$D$34</f>
        <v>Product Type</v>
      </c>
      <c r="BQ170" t="str">
        <f>VLOOKUP(A170,Misc!$A$3:$B$11,2,FALSE)</f>
        <v>JPY</v>
      </c>
      <c r="BR170">
        <f>INDEX(FX!$B$30:$AK$48,MATCH('Data (2)'!BQ170,FX!$A$30:$A$48,0),MATCH('Data (2)'!D170,Period,0))</f>
        <v>108.91460059483759</v>
      </c>
      <c r="BS170">
        <f t="shared" si="33"/>
        <v>1.3817572396530755</v>
      </c>
      <c r="BT170">
        <f t="shared" si="34"/>
        <v>0</v>
      </c>
      <c r="BU170">
        <f t="shared" si="35"/>
        <v>1.2535561854854664</v>
      </c>
      <c r="BV170">
        <f t="shared" si="36"/>
        <v>0</v>
      </c>
      <c r="BW170">
        <f t="shared" si="37"/>
        <v>1.2326185127530302</v>
      </c>
      <c r="BX170">
        <f t="shared" si="38"/>
        <v>0</v>
      </c>
      <c r="BY170">
        <f t="shared" si="39"/>
        <v>1.2584959556835382</v>
      </c>
      <c r="BZ170">
        <f t="shared" si="40"/>
        <v>0</v>
      </c>
      <c r="CA170">
        <f t="shared" si="41"/>
        <v>1.6298020871280223</v>
      </c>
      <c r="CB170">
        <f t="shared" si="41"/>
        <v>1.3672058178161808</v>
      </c>
      <c r="CC170">
        <f t="shared" si="41"/>
        <v>1.3120146192025821</v>
      </c>
      <c r="CD170">
        <f t="shared" si="32"/>
        <v>1.092499280246324</v>
      </c>
      <c r="CE170" s="4">
        <f t="shared" si="42"/>
        <v>0.90721882940899434</v>
      </c>
      <c r="CF170" s="4" t="str">
        <f t="shared" si="43"/>
        <v/>
      </c>
      <c r="CG170" s="4">
        <f t="shared" si="44"/>
        <v>1.0039406053396471</v>
      </c>
      <c r="CH170" s="4" t="str">
        <f t="shared" si="45"/>
        <v/>
      </c>
      <c r="CI170">
        <f>INDEX(FX!$B$114:$AK$132,MATCH('Data (2)'!BQ170,FX!$A$114:$A$132,0),MATCH('Data (2)'!D170,Period,0))</f>
        <v>110.68793961228342</v>
      </c>
    </row>
    <row r="171" spans="1:87" hidden="1" outlineLevel="1" x14ac:dyDescent="0.15">
      <c r="A171" t="s">
        <v>65</v>
      </c>
      <c r="B171" s="1">
        <f t="shared" si="48"/>
        <v>43800</v>
      </c>
      <c r="C171" t="str">
        <f>C170</f>
        <v>DTC</v>
      </c>
      <c r="D171" s="1">
        <v>43497</v>
      </c>
      <c r="E171">
        <v>156.17068804353897</v>
      </c>
      <c r="F171">
        <v>147.26351241041385</v>
      </c>
      <c r="G171">
        <v>132.73347609540201</v>
      </c>
      <c r="H171">
        <v>99.154495371876806</v>
      </c>
      <c r="I171">
        <v>214.15522899999999</v>
      </c>
      <c r="J171">
        <v>177.10605200000001</v>
      </c>
      <c r="K171">
        <v>178.74174810779266</v>
      </c>
      <c r="L171">
        <v>148.13528354076271</v>
      </c>
      <c r="M171">
        <v>136.748038769875</v>
      </c>
      <c r="N171">
        <v>93.359314455265704</v>
      </c>
      <c r="O171">
        <v>115.59373410294518</v>
      </c>
      <c r="P171">
        <v>74.577230066655403</v>
      </c>
      <c r="Q171" t="str">
        <v>SI Medical</v>
      </c>
      <c r="R171" t="str">
        <v>Cancer</v>
      </c>
      <c r="S171" t="str">
        <v>Medical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61.905602999999999</v>
      </c>
      <c r="AB171">
        <v>34.190666999999998</v>
      </c>
      <c r="AC171">
        <v>27.791187999999998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32.283230043538964</v>
      </c>
      <c r="AL171">
        <v>45.492135508826678</v>
      </c>
      <c r="AM171">
        <v>54.767311775678046</v>
      </c>
      <c r="AN171">
        <v>20.335202553896934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26.668862572012202</v>
      </c>
      <c r="AW171" s="4">
        <v>0.88900000000000001</v>
      </c>
      <c r="AX171" s="4">
        <v>1</v>
      </c>
      <c r="AY171" s="4">
        <v>0.79900000000000004</v>
      </c>
      <c r="AZ171" s="4" t="str">
        <v>pAPE ratio</v>
      </c>
      <c r="BA171" s="4" t="str">
        <v>pAPE ratio</v>
      </c>
      <c r="BB171" s="4" t="str">
        <v>pAPE ratio</v>
      </c>
      <c r="BC171" s="4" t="str">
        <v>pAPE ratio</v>
      </c>
      <c r="BD171" s="4" t="str">
        <v>pAPE ratio</v>
      </c>
      <c r="BE171" s="4" t="str">
        <v>pAPE ratio</v>
      </c>
      <c r="BF171" s="4" t="str">
        <v>pAPE ratio</v>
      </c>
      <c r="BG171" s="4" t="str">
        <v>Product Type</v>
      </c>
      <c r="BH171" s="4" t="str">
        <v>Product Type</v>
      </c>
      <c r="BI171" s="4" t="str">
        <v>Product Type</v>
      </c>
      <c r="BJ171" s="4" t="str">
        <v>Product Type</v>
      </c>
      <c r="BK171" s="4" t="str">
        <v>Product Type</v>
      </c>
      <c r="BL171" s="4" t="str">
        <v>Product Type</v>
      </c>
      <c r="BM171" s="4" t="str">
        <v>Product Type</v>
      </c>
      <c r="BN171" s="4" t="str">
        <v>Product Type</v>
      </c>
      <c r="BO171" s="4" t="str">
        <v>Product Type</v>
      </c>
      <c r="BP171" s="4" t="str">
        <v>Product Type</v>
      </c>
      <c r="BQ171" t="str">
        <f>VLOOKUP(A171,Misc!$A$3:$B$11,2,FALSE)</f>
        <v>JPY</v>
      </c>
      <c r="BR171">
        <f>INDEX(FX!$B$30:$AK$48,MATCH('Data (2)'!BQ171,FX!$A$30:$A$48,0),MATCH('Data (2)'!D171,Period,0))</f>
        <v>110.36767199799144</v>
      </c>
      <c r="BS171">
        <f t="shared" si="33"/>
        <v>1.4150039156971717</v>
      </c>
      <c r="BT171">
        <f t="shared" si="34"/>
        <v>0</v>
      </c>
      <c r="BU171">
        <f t="shared" si="35"/>
        <v>1.334299344586102</v>
      </c>
      <c r="BV171">
        <f t="shared" si="36"/>
        <v>0</v>
      </c>
      <c r="BW171">
        <f t="shared" si="37"/>
        <v>1.2026481458974472</v>
      </c>
      <c r="BX171">
        <f t="shared" si="38"/>
        <v>0</v>
      </c>
      <c r="BY171">
        <f t="shared" si="39"/>
        <v>0.89840162048250238</v>
      </c>
      <c r="BZ171">
        <f t="shared" si="40"/>
        <v>0</v>
      </c>
      <c r="CA171">
        <f t="shared" si="41"/>
        <v>1.9347657003115311</v>
      </c>
      <c r="CB171">
        <f t="shared" si="41"/>
        <v>1.600048321618103</v>
      </c>
      <c r="CC171">
        <f t="shared" si="41"/>
        <v>1.6148258675144505</v>
      </c>
      <c r="CD171">
        <f t="shared" si="32"/>
        <v>1.338314581151745</v>
      </c>
      <c r="CE171" s="4">
        <f t="shared" si="42"/>
        <v>0.94296512524397746</v>
      </c>
      <c r="CF171" s="4" t="str">
        <f t="shared" si="43"/>
        <v/>
      </c>
      <c r="CG171" s="4">
        <f t="shared" si="44"/>
        <v>0.67331339412535307</v>
      </c>
      <c r="CH171" s="4" t="str">
        <f t="shared" si="45"/>
        <v/>
      </c>
      <c r="CI171">
        <f>INDEX(FX!$B$114:$AK$132,MATCH('Data (2)'!BQ171,FX!$A$114:$A$132,0),MATCH('Data (2)'!D171,Period,0))</f>
        <v>110.68793961228342</v>
      </c>
    </row>
    <row r="172" spans="1:87" hidden="1" outlineLevel="1" x14ac:dyDescent="0.15">
      <c r="A172" t="s">
        <v>65</v>
      </c>
      <c r="B172" s="1">
        <f t="shared" si="48"/>
        <v>43800</v>
      </c>
      <c r="C172" t="str">
        <f t="shared" si="48"/>
        <v>DTC</v>
      </c>
      <c r="D172" s="1">
        <v>43525</v>
      </c>
      <c r="E172">
        <v>296.394608513744</v>
      </c>
      <c r="F172">
        <v>300.95126254927459</v>
      </c>
      <c r="G172">
        <v>181.17841299622501</v>
      </c>
      <c r="H172">
        <v>178.27848948302901</v>
      </c>
      <c r="I172">
        <v>252.68570700000001</v>
      </c>
      <c r="J172">
        <v>212.41198700000001</v>
      </c>
      <c r="K172">
        <v>201.7548048181404</v>
      </c>
      <c r="L172">
        <v>167.80859735937165</v>
      </c>
      <c r="M172">
        <v>192.38023671183799</v>
      </c>
      <c r="N172">
        <v>155.081334237519</v>
      </c>
      <c r="O172">
        <v>140.22885465000286</v>
      </c>
      <c r="P172">
        <v>93.207283445583741</v>
      </c>
      <c r="Q172" t="str">
        <v>SI Medical</v>
      </c>
      <c r="R172" t="str">
        <v>Cancer</v>
      </c>
      <c r="S172" t="str">
        <v>Medical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69.029438999999996</v>
      </c>
      <c r="AB172">
        <v>44.415065000000006</v>
      </c>
      <c r="AC172">
        <v>29.270783000000005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153.67932151374401</v>
      </c>
      <c r="AL172">
        <v>52.308526664195199</v>
      </c>
      <c r="AM172">
        <v>72.450016980277312</v>
      </c>
      <c r="AN172">
        <v>22.245440051929918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153.94727885287216</v>
      </c>
      <c r="AW172" s="4">
        <v>0.88900000000000001</v>
      </c>
      <c r="AX172" s="4">
        <v>1</v>
      </c>
      <c r="AY172" s="4">
        <v>0.79900000000000004</v>
      </c>
      <c r="AZ172" s="4" t="str">
        <v>pAPE ratio</v>
      </c>
      <c r="BA172" s="4" t="str">
        <v>pAPE ratio</v>
      </c>
      <c r="BB172" s="4" t="str">
        <v>pAPE ratio</v>
      </c>
      <c r="BC172" s="4" t="str">
        <v>pAPE ratio</v>
      </c>
      <c r="BD172" s="4" t="str">
        <v>pAPE ratio</v>
      </c>
      <c r="BE172" s="4" t="str">
        <v>pAPE ratio</v>
      </c>
      <c r="BF172" s="4" t="str">
        <v>pAPE ratio</v>
      </c>
      <c r="BG172" s="4" t="str">
        <v>Product Type</v>
      </c>
      <c r="BH172" s="4" t="str">
        <v>Product Type</v>
      </c>
      <c r="BI172" s="4" t="str">
        <v>Product Type</v>
      </c>
      <c r="BJ172" s="4" t="str">
        <v>Product Type</v>
      </c>
      <c r="BK172" s="4" t="str">
        <v>Product Type</v>
      </c>
      <c r="BL172" s="4" t="str">
        <v>Product Type</v>
      </c>
      <c r="BM172" s="4" t="str">
        <v>Product Type</v>
      </c>
      <c r="BN172" s="4" t="str">
        <v>Product Type</v>
      </c>
      <c r="BO172" s="4" t="str">
        <v>Product Type</v>
      </c>
      <c r="BP172" s="4" t="str">
        <v>Product Type</v>
      </c>
      <c r="BQ172" t="str">
        <f>VLOOKUP(A172,Misc!$A$3:$B$11,2,FALSE)</f>
        <v>JPY</v>
      </c>
      <c r="BR172">
        <f>INDEX(FX!$B$30:$AK$48,MATCH('Data (2)'!BQ172,FX!$A$30:$A$48,0),MATCH('Data (2)'!D172,Period,0))</f>
        <v>111.19139505881559</v>
      </c>
      <c r="BS172">
        <f t="shared" si="33"/>
        <v>2.6656254142414859</v>
      </c>
      <c r="BT172">
        <f t="shared" si="34"/>
        <v>0</v>
      </c>
      <c r="BU172">
        <f t="shared" si="35"/>
        <v>2.7066056900363917</v>
      </c>
      <c r="BV172">
        <f t="shared" si="36"/>
        <v>0</v>
      </c>
      <c r="BW172">
        <f t="shared" si="37"/>
        <v>1.6294283644915977</v>
      </c>
      <c r="BX172">
        <f t="shared" si="38"/>
        <v>0</v>
      </c>
      <c r="BY172">
        <f t="shared" si="39"/>
        <v>1.6033478974584963</v>
      </c>
      <c r="BZ172">
        <f t="shared" si="40"/>
        <v>0</v>
      </c>
      <c r="CA172">
        <f t="shared" si="41"/>
        <v>2.2828657565142589</v>
      </c>
      <c r="CB172">
        <f t="shared" si="41"/>
        <v>1.9190165409531927</v>
      </c>
      <c r="CC172">
        <f t="shared" si="41"/>
        <v>1.8227352096790768</v>
      </c>
      <c r="CD172">
        <f t="shared" si="32"/>
        <v>1.5160513236326367</v>
      </c>
      <c r="CE172" s="4">
        <f t="shared" si="42"/>
        <v>1.0153736063499255</v>
      </c>
      <c r="CF172" s="4" t="str">
        <f t="shared" si="43"/>
        <v/>
      </c>
      <c r="CG172" s="4">
        <f t="shared" si="44"/>
        <v>0.59238325824879889</v>
      </c>
      <c r="CH172" s="4" t="str">
        <f t="shared" si="45"/>
        <v/>
      </c>
      <c r="CI172">
        <f>INDEX(FX!$B$114:$AK$132,MATCH('Data (2)'!BQ172,FX!$A$114:$A$132,0),MATCH('Data (2)'!D172,Period,0))</f>
        <v>110.68793961228342</v>
      </c>
    </row>
    <row r="173" spans="1:87" hidden="1" outlineLevel="1" x14ac:dyDescent="0.15">
      <c r="A173" t="s">
        <v>65</v>
      </c>
      <c r="B173" s="1">
        <f t="shared" si="48"/>
        <v>43800</v>
      </c>
      <c r="C173" t="str">
        <f t="shared" si="48"/>
        <v>DTC</v>
      </c>
      <c r="D173" s="1">
        <v>43556</v>
      </c>
      <c r="E173">
        <v>202.03869900000001</v>
      </c>
      <c r="F173">
        <v>177.91325062551167</v>
      </c>
      <c r="G173">
        <v>174.640737</v>
      </c>
      <c r="H173">
        <v>137.162328</v>
      </c>
      <c r="I173">
        <v>244.21641299999999</v>
      </c>
      <c r="J173">
        <v>178.55100075349651</v>
      </c>
      <c r="K173">
        <v>200.90637455344188</v>
      </c>
      <c r="L173">
        <v>162.26140551827086</v>
      </c>
      <c r="M173">
        <v>165.36009434503299</v>
      </c>
      <c r="N173">
        <v>116.107191360125</v>
      </c>
      <c r="O173">
        <v>121.22235804603204</v>
      </c>
      <c r="P173">
        <v>78.323808817096293</v>
      </c>
      <c r="Q173" t="str">
        <v>SI Medical</v>
      </c>
      <c r="R173" t="str">
        <v>Cancer</v>
      </c>
      <c r="S173" t="str">
        <v>Medical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87.135277000000002</v>
      </c>
      <c r="AB173">
        <v>47.765452000000003</v>
      </c>
      <c r="AC173">
        <v>31.080131000000002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36.057839000000001</v>
      </c>
      <c r="AL173">
        <v>41.402603953202245</v>
      </c>
      <c r="AM173">
        <v>83.107758148953295</v>
      </c>
      <c r="AN173">
        <v>24.469452519725632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28.933436003630504</v>
      </c>
      <c r="AW173" s="4">
        <v>0.88900000000000001</v>
      </c>
      <c r="AX173" s="4">
        <v>1</v>
      </c>
      <c r="AY173" s="4">
        <v>0.79900000000000004</v>
      </c>
      <c r="AZ173" s="4" t="str">
        <v>pAPE ratio</v>
      </c>
      <c r="BA173" s="4" t="str">
        <v>pAPE ratio</v>
      </c>
      <c r="BB173" s="4" t="str">
        <v>pAPE ratio</v>
      </c>
      <c r="BC173" s="4" t="str">
        <v>pAPE ratio</v>
      </c>
      <c r="BD173" s="4" t="str">
        <v>pAPE ratio</v>
      </c>
      <c r="BE173" s="4" t="str">
        <v>pAPE ratio</v>
      </c>
      <c r="BF173" s="4" t="str">
        <v>pAPE ratio</v>
      </c>
      <c r="BG173" s="4" t="str">
        <v>Product Type</v>
      </c>
      <c r="BH173" s="4" t="str">
        <v>Product Type</v>
      </c>
      <c r="BI173" s="4" t="str">
        <v>Product Type</v>
      </c>
      <c r="BJ173" s="4" t="str">
        <v>Product Type</v>
      </c>
      <c r="BK173" s="4" t="str">
        <v>Product Type</v>
      </c>
      <c r="BL173" s="4" t="str">
        <v>Product Type</v>
      </c>
      <c r="BM173" s="4" t="str">
        <v>Product Type</v>
      </c>
      <c r="BN173" s="4" t="str">
        <v>Product Type</v>
      </c>
      <c r="BO173" s="4" t="str">
        <v>Product Type</v>
      </c>
      <c r="BP173" s="4" t="str">
        <v>Product Type</v>
      </c>
      <c r="BQ173" t="str">
        <f>VLOOKUP(A173,Misc!$A$3:$B$11,2,FALSE)</f>
        <v>JPY</v>
      </c>
      <c r="BR173">
        <f>INDEX(FX!$B$30:$AK$48,MATCH('Data (2)'!BQ173,FX!$A$30:$A$48,0),MATCH('Data (2)'!D173,Period,0))</f>
        <v>111.61524258670167</v>
      </c>
      <c r="BS173">
        <f t="shared" si="33"/>
        <v>1.8101353750412561</v>
      </c>
      <c r="BT173">
        <f t="shared" si="34"/>
        <v>0</v>
      </c>
      <c r="BU173">
        <f t="shared" si="35"/>
        <v>1.5939870442633346</v>
      </c>
      <c r="BV173">
        <f t="shared" si="36"/>
        <v>0</v>
      </c>
      <c r="BW173">
        <f t="shared" si="37"/>
        <v>1.5646674500065771</v>
      </c>
      <c r="BX173">
        <f t="shared" si="38"/>
        <v>0</v>
      </c>
      <c r="BY173">
        <f t="shared" si="39"/>
        <v>1.2288852742801111</v>
      </c>
      <c r="BZ173">
        <f t="shared" si="40"/>
        <v>0</v>
      </c>
      <c r="CA173">
        <f t="shared" si="41"/>
        <v>2.2063506995923743</v>
      </c>
      <c r="CB173">
        <f t="shared" si="41"/>
        <v>1.613102578103117</v>
      </c>
      <c r="CC173">
        <f t="shared" si="41"/>
        <v>1.8150701445629458</v>
      </c>
      <c r="CD173">
        <f t="shared" si="32"/>
        <v>1.4659357296435227</v>
      </c>
      <c r="CE173" s="4">
        <f t="shared" si="42"/>
        <v>0.88058996373517362</v>
      </c>
      <c r="CF173" s="4" t="str">
        <f t="shared" si="43"/>
        <v/>
      </c>
      <c r="CG173" s="4">
        <f t="shared" si="44"/>
        <v>0.7709506038350793</v>
      </c>
      <c r="CH173" s="4" t="str">
        <f t="shared" si="45"/>
        <v/>
      </c>
      <c r="CI173">
        <f>INDEX(FX!$B$114:$AK$132,MATCH('Data (2)'!BQ173,FX!$A$114:$A$132,0),MATCH('Data (2)'!D173,Period,0))</f>
        <v>110.68793961228342</v>
      </c>
    </row>
    <row r="174" spans="1:87" hidden="1" outlineLevel="1" x14ac:dyDescent="0.15">
      <c r="A174" t="s">
        <v>65</v>
      </c>
      <c r="B174" s="1">
        <f t="shared" si="48"/>
        <v>43800</v>
      </c>
      <c r="C174" t="str">
        <f t="shared" si="48"/>
        <v>DTC</v>
      </c>
      <c r="D174" s="1">
        <v>43586</v>
      </c>
      <c r="E174">
        <v>180.95091500000001</v>
      </c>
      <c r="F174">
        <v>163.18160609977861</v>
      </c>
      <c r="G174">
        <v>163.60883899999999</v>
      </c>
      <c r="H174">
        <v>130.90496300000001</v>
      </c>
      <c r="I174">
        <v>215.21850000000001</v>
      </c>
      <c r="J174">
        <v>145.78425066718009</v>
      </c>
      <c r="K174">
        <v>190.73491715636584</v>
      </c>
      <c r="L174">
        <v>132.71814021858623</v>
      </c>
      <c r="M174">
        <v>180.72483465177299</v>
      </c>
      <c r="N174">
        <v>120.012249423063</v>
      </c>
      <c r="O174">
        <v>153.76215537700702</v>
      </c>
      <c r="P174">
        <v>98.432598572615362</v>
      </c>
      <c r="Q174" t="str">
        <v>SI Medical</v>
      </c>
      <c r="R174" t="str">
        <v>Cancer</v>
      </c>
      <c r="S174" t="str">
        <v>Medical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83.801117000000005</v>
      </c>
      <c r="AB174">
        <v>47.799111000000003</v>
      </c>
      <c r="AC174">
        <v>25.314136999999999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24.036550000000005</v>
      </c>
      <c r="AL174">
        <v>40.846143429836253</v>
      </c>
      <c r="AM174">
        <v>82.963901838610809</v>
      </c>
      <c r="AN174">
        <v>21.463657384408645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17.907903446922916</v>
      </c>
      <c r="AW174" s="4">
        <v>0.88900000000000001</v>
      </c>
      <c r="AX174" s="4">
        <v>1</v>
      </c>
      <c r="AY174" s="4">
        <v>0.79900000000000004</v>
      </c>
      <c r="AZ174" s="4" t="str">
        <v>pAPE ratio</v>
      </c>
      <c r="BA174" s="4" t="str">
        <v>pAPE ratio</v>
      </c>
      <c r="BB174" s="4" t="str">
        <v>pAPE ratio</v>
      </c>
      <c r="BC174" s="4" t="str">
        <v>pAPE ratio</v>
      </c>
      <c r="BD174" s="4" t="str">
        <v>pAPE ratio</v>
      </c>
      <c r="BE174" s="4" t="str">
        <v>pAPE ratio</v>
      </c>
      <c r="BF174" s="4" t="str">
        <v>pAPE ratio</v>
      </c>
      <c r="BG174" s="4" t="str">
        <v>Product Type</v>
      </c>
      <c r="BH174" s="4" t="str">
        <v>Product Type</v>
      </c>
      <c r="BI174" s="4" t="str">
        <v>Product Type</v>
      </c>
      <c r="BJ174" s="4" t="str">
        <v>Product Type</v>
      </c>
      <c r="BK174" s="4" t="str">
        <v>Product Type</v>
      </c>
      <c r="BL174" s="4" t="str">
        <v>Product Type</v>
      </c>
      <c r="BM174" s="4" t="str">
        <v>Product Type</v>
      </c>
      <c r="BN174" s="4" t="str">
        <v>Product Type</v>
      </c>
      <c r="BO174" s="4" t="str">
        <v>Product Type</v>
      </c>
      <c r="BP174" s="4" t="str">
        <v>Product Type</v>
      </c>
      <c r="BQ174" t="str">
        <f>VLOOKUP(A174,Misc!$A$3:$B$11,2,FALSE)</f>
        <v>JPY</v>
      </c>
      <c r="BR174">
        <f>INDEX(FX!$B$30:$AK$48,MATCH('Data (2)'!BQ174,FX!$A$30:$A$48,0),MATCH('Data (2)'!D174,Period,0))</f>
        <v>109.92640036413732</v>
      </c>
      <c r="BS174">
        <f t="shared" si="33"/>
        <v>1.6461097097748132</v>
      </c>
      <c r="BT174">
        <f t="shared" si="34"/>
        <v>0</v>
      </c>
      <c r="BU174">
        <f t="shared" si="35"/>
        <v>1.4844623817320539</v>
      </c>
      <c r="BV174">
        <f t="shared" si="36"/>
        <v>0</v>
      </c>
      <c r="BW174">
        <f t="shared" si="37"/>
        <v>1.4883489176215776</v>
      </c>
      <c r="BX174">
        <f t="shared" si="38"/>
        <v>0</v>
      </c>
      <c r="BY174">
        <f t="shared" si="39"/>
        <v>1.1908418957263227</v>
      </c>
      <c r="BZ174">
        <f t="shared" si="40"/>
        <v>0</v>
      </c>
      <c r="CA174">
        <f t="shared" si="41"/>
        <v>1.9443717242715437</v>
      </c>
      <c r="CB174">
        <f t="shared" si="41"/>
        <v>1.3170743911019727</v>
      </c>
      <c r="CC174">
        <f t="shared" si="41"/>
        <v>1.7231770491389591</v>
      </c>
      <c r="CD174">
        <f t="shared" si="32"/>
        <v>1.1990298191787649</v>
      </c>
      <c r="CE174" s="4">
        <f t="shared" si="42"/>
        <v>0.90180039211063734</v>
      </c>
      <c r="CF174" s="4" t="str">
        <f t="shared" si="43"/>
        <v/>
      </c>
      <c r="CG174" s="4">
        <f t="shared" si="44"/>
        <v>0.80220415847578563</v>
      </c>
      <c r="CH174" s="4" t="str">
        <f t="shared" si="45"/>
        <v/>
      </c>
      <c r="CI174">
        <f>INDEX(FX!$B$114:$AK$132,MATCH('Data (2)'!BQ174,FX!$A$114:$A$132,0),MATCH('Data (2)'!D174,Period,0))</f>
        <v>110.68793961228342</v>
      </c>
    </row>
    <row r="175" spans="1:87" hidden="1" outlineLevel="1" x14ac:dyDescent="0.15">
      <c r="A175" t="s">
        <v>65</v>
      </c>
      <c r="B175" s="1">
        <f t="shared" si="48"/>
        <v>43800</v>
      </c>
      <c r="C175" t="str">
        <f t="shared" si="48"/>
        <v>DTC</v>
      </c>
      <c r="D175" s="1">
        <v>43617</v>
      </c>
      <c r="E175">
        <v>176.16433352190799</v>
      </c>
      <c r="F175">
        <v>162.09675070746974</v>
      </c>
      <c r="G175">
        <v>168.355786176805</v>
      </c>
      <c r="H175">
        <v>223.83215886398301</v>
      </c>
      <c r="I175">
        <v>283.29235499999999</v>
      </c>
      <c r="J175">
        <v>186.71208277957601</v>
      </c>
      <c r="K175">
        <v>252.56531035514516</v>
      </c>
      <c r="L175">
        <v>170.46969962511872</v>
      </c>
      <c r="M175">
        <v>185.84211138168001</v>
      </c>
      <c r="N175">
        <v>121.68550228497099</v>
      </c>
      <c r="O175">
        <v>161.62096528847164</v>
      </c>
      <c r="P175">
        <v>101.13994152459897</v>
      </c>
      <c r="Q175" t="str">
        <v>SI Medical</v>
      </c>
      <c r="R175" t="str">
        <v>Cancer</v>
      </c>
      <c r="S175" t="str">
        <v>Medical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80.329160999999999</v>
      </c>
      <c r="AB175">
        <v>53.21752</v>
      </c>
      <c r="AC175">
        <v>25.294747999999998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17.322904521907986</v>
      </c>
      <c r="AL175">
        <v>38.088315835363261</v>
      </c>
      <c r="AM175">
        <v>88.197550252478692</v>
      </c>
      <c r="AN175">
        <v>21.520629568295785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14.290255051331997</v>
      </c>
      <c r="AW175" s="4">
        <v>0.88900000000000001</v>
      </c>
      <c r="AX175" s="4">
        <v>1</v>
      </c>
      <c r="AY175" s="4">
        <v>0.79900000000000004</v>
      </c>
      <c r="AZ175" s="4" t="str">
        <v>pAPE ratio</v>
      </c>
      <c r="BA175" s="4" t="str">
        <v>pAPE ratio</v>
      </c>
      <c r="BB175" s="4" t="str">
        <v>pAPE ratio</v>
      </c>
      <c r="BC175" s="4" t="str">
        <v>pAPE ratio</v>
      </c>
      <c r="BD175" s="4" t="str">
        <v>pAPE ratio</v>
      </c>
      <c r="BE175" s="4" t="str">
        <v>pAPE ratio</v>
      </c>
      <c r="BF175" s="4" t="str">
        <v>pAPE ratio</v>
      </c>
      <c r="BG175" s="4" t="str">
        <v>Product Type</v>
      </c>
      <c r="BH175" s="4" t="str">
        <v>Product Type</v>
      </c>
      <c r="BI175" s="4" t="str">
        <v>Product Type</v>
      </c>
      <c r="BJ175" s="4" t="str">
        <v>Product Type</v>
      </c>
      <c r="BK175" s="4" t="str">
        <v>Product Type</v>
      </c>
      <c r="BL175" s="4" t="str">
        <v>Product Type</v>
      </c>
      <c r="BM175" s="4" t="str">
        <v>Product Type</v>
      </c>
      <c r="BN175" s="4" t="str">
        <v>Product Type</v>
      </c>
      <c r="BO175" s="4" t="str">
        <v>Product Type</v>
      </c>
      <c r="BP175" s="4" t="str">
        <v>Product Type</v>
      </c>
      <c r="BQ175" t="str">
        <f>VLOOKUP(A175,Misc!$A$3:$B$11,2,FALSE)</f>
        <v>JPY</v>
      </c>
      <c r="BR175">
        <f>INDEX(FX!$B$30:$AK$48,MATCH('Data (2)'!BQ175,FX!$A$30:$A$48,0),MATCH('Data (2)'!D175,Period,0))</f>
        <v>108.09897816423752</v>
      </c>
      <c r="BS175">
        <f t="shared" si="33"/>
        <v>1.629657712899534</v>
      </c>
      <c r="BT175">
        <f t="shared" si="34"/>
        <v>0</v>
      </c>
      <c r="BU175">
        <f t="shared" si="35"/>
        <v>1.499521581611919</v>
      </c>
      <c r="BV175">
        <f t="shared" si="36"/>
        <v>0</v>
      </c>
      <c r="BW175">
        <f t="shared" si="37"/>
        <v>1.5574225495547032</v>
      </c>
      <c r="BX175">
        <f t="shared" si="38"/>
        <v>0</v>
      </c>
      <c r="BY175">
        <f t="shared" si="39"/>
        <v>2.0706223376497523</v>
      </c>
      <c r="BZ175">
        <f t="shared" si="40"/>
        <v>0</v>
      </c>
      <c r="CA175">
        <f t="shared" si="41"/>
        <v>2.5593787000852446</v>
      </c>
      <c r="CB175">
        <f t="shared" si="41"/>
        <v>1.6868331223219908</v>
      </c>
      <c r="CC175">
        <f t="shared" si="41"/>
        <v>2.2817780441105722</v>
      </c>
      <c r="CD175">
        <f t="shared" si="32"/>
        <v>1.5400928070595428</v>
      </c>
      <c r="CE175" s="4">
        <f t="shared" si="42"/>
        <v>0.92014511375148034</v>
      </c>
      <c r="CF175" s="4" t="str">
        <f t="shared" si="43"/>
        <v/>
      </c>
      <c r="CG175" s="4">
        <f t="shared" si="44"/>
        <v>1.3808553094807248</v>
      </c>
      <c r="CH175" s="4" t="str">
        <f t="shared" si="45"/>
        <v/>
      </c>
      <c r="CI175">
        <f>INDEX(FX!$B$114:$AK$132,MATCH('Data (2)'!BQ175,FX!$A$114:$A$132,0),MATCH('Data (2)'!D175,Period,0))</f>
        <v>110.68793961228342</v>
      </c>
    </row>
    <row r="176" spans="1:87" hidden="1" outlineLevel="1" x14ac:dyDescent="0.15">
      <c r="A176" t="s">
        <v>65</v>
      </c>
      <c r="B176" s="1">
        <f t="shared" si="48"/>
        <v>43800</v>
      </c>
      <c r="C176" t="str">
        <f t="shared" si="48"/>
        <v>DTC</v>
      </c>
      <c r="D176" s="1">
        <v>43647</v>
      </c>
      <c r="E176">
        <v>211.74592000000001</v>
      </c>
      <c r="F176">
        <v>141.87688896798772</v>
      </c>
      <c r="G176">
        <v>193.042885633167</v>
      </c>
      <c r="H176">
        <v>131.94272625369399</v>
      </c>
      <c r="I176">
        <v>197.79004352913427</v>
      </c>
      <c r="J176">
        <v>128.33829289695763</v>
      </c>
      <c r="K176">
        <v>179.69070753710653</v>
      </c>
      <c r="L176">
        <v>118.40405451999712</v>
      </c>
      <c r="M176">
        <v>172.96042702683101</v>
      </c>
      <c r="N176">
        <v>112.68356311491699</v>
      </c>
      <c r="O176">
        <v>153.96749418801332</v>
      </c>
      <c r="P176">
        <v>97.122954050957432</v>
      </c>
      <c r="Q176" t="str">
        <v>SI Medical</v>
      </c>
      <c r="R176" t="str">
        <v>Cancer</v>
      </c>
      <c r="S176" t="str">
        <v>Medical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90.519935999999987</v>
      </c>
      <c r="AB176">
        <v>68.417315000000002</v>
      </c>
      <c r="AC176">
        <v>29.358942999999996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23.449725999999998</v>
      </c>
      <c r="AL176">
        <v>42.558892100605803</v>
      </c>
      <c r="AM176">
        <v>63.287641090885849</v>
      </c>
      <c r="AN176">
        <v>22.564103783416471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13.466251993079595</v>
      </c>
      <c r="AW176" s="4">
        <v>0.88900000000000001</v>
      </c>
      <c r="AX176" s="4">
        <v>1</v>
      </c>
      <c r="AY176" s="4">
        <v>0.79900000000000004</v>
      </c>
      <c r="AZ176" s="4" t="str">
        <v>pAPE ratio</v>
      </c>
      <c r="BA176" s="4" t="str">
        <v>pAPE ratio</v>
      </c>
      <c r="BB176" s="4" t="str">
        <v>pAPE ratio</v>
      </c>
      <c r="BC176" s="4" t="str">
        <v>pAPE ratio</v>
      </c>
      <c r="BD176" s="4" t="str">
        <v>pAPE ratio</v>
      </c>
      <c r="BE176" s="4" t="str">
        <v>pAPE ratio</v>
      </c>
      <c r="BF176" s="4" t="str">
        <v>pAPE ratio</v>
      </c>
      <c r="BG176" s="4" t="str">
        <v>Product Type</v>
      </c>
      <c r="BH176" s="4" t="str">
        <v>Product Type</v>
      </c>
      <c r="BI176" s="4" t="str">
        <v>Product Type</v>
      </c>
      <c r="BJ176" s="4" t="str">
        <v>Product Type</v>
      </c>
      <c r="BK176" s="4" t="str">
        <v>Product Type</v>
      </c>
      <c r="BL176" s="4" t="str">
        <v>Product Type</v>
      </c>
      <c r="BM176" s="4" t="str">
        <v>Product Type</v>
      </c>
      <c r="BN176" s="4" t="str">
        <v>Product Type</v>
      </c>
      <c r="BO176" s="4" t="str">
        <v>Product Type</v>
      </c>
      <c r="BP176" s="4" t="str">
        <v>Product Type</v>
      </c>
      <c r="BQ176" t="str">
        <f>VLOOKUP(A176,Misc!$A$3:$B$11,2,FALSE)</f>
        <v>JPY</v>
      </c>
      <c r="BR176">
        <f>INDEX(FX!$B$30:$AK$48,MATCH('Data (2)'!BQ176,FX!$A$30:$A$48,0),MATCH('Data (2)'!D176,Period,0))</f>
        <v>108.22019742426062</v>
      </c>
      <c r="BS176">
        <f t="shared" si="33"/>
        <v>1.9566210840466567</v>
      </c>
      <c r="BT176">
        <f t="shared" si="34"/>
        <v>0</v>
      </c>
      <c r="BU176">
        <f t="shared" si="35"/>
        <v>1.311001941825898</v>
      </c>
      <c r="BV176">
        <f t="shared" si="36"/>
        <v>0</v>
      </c>
      <c r="BW176">
        <f t="shared" si="37"/>
        <v>1.7837972044753541</v>
      </c>
      <c r="BX176">
        <f t="shared" si="38"/>
        <v>0</v>
      </c>
      <c r="BY176">
        <f t="shared" si="39"/>
        <v>1.2192061130366714</v>
      </c>
      <c r="BZ176">
        <f t="shared" si="40"/>
        <v>0</v>
      </c>
      <c r="CA176">
        <f t="shared" si="41"/>
        <v>1.786915938827222</v>
      </c>
      <c r="CB176">
        <f t="shared" si="41"/>
        <v>1.1594604917798605</v>
      </c>
      <c r="CC176">
        <f t="shared" si="41"/>
        <v>1.6233991541131338</v>
      </c>
      <c r="CD176">
        <f t="shared" si="32"/>
        <v>1.0697105297536627</v>
      </c>
      <c r="CE176" s="4">
        <f t="shared" si="42"/>
        <v>0.67003363733283605</v>
      </c>
      <c r="CF176" s="4" t="str">
        <f t="shared" si="43"/>
        <v/>
      </c>
      <c r="CG176" s="4">
        <f t="shared" si="44"/>
        <v>0.92998040211795718</v>
      </c>
      <c r="CH176" s="4" t="str">
        <f t="shared" si="45"/>
        <v/>
      </c>
      <c r="CI176">
        <f>INDEX(FX!$B$114:$AK$132,MATCH('Data (2)'!BQ176,FX!$A$114:$A$132,0),MATCH('Data (2)'!D176,Period,0))</f>
        <v>110.68793961228342</v>
      </c>
    </row>
    <row r="177" spans="1:87" hidden="1" outlineLevel="1" x14ac:dyDescent="0.15">
      <c r="A177" t="s">
        <v>65</v>
      </c>
      <c r="B177" s="1">
        <f t="shared" si="48"/>
        <v>43800</v>
      </c>
      <c r="C177" t="str">
        <f t="shared" si="48"/>
        <v>DTC</v>
      </c>
      <c r="D177" s="1">
        <v>43678</v>
      </c>
      <c r="E177">
        <v>222.33979099999999</v>
      </c>
      <c r="F177">
        <v>137.31464799957283</v>
      </c>
      <c r="G177">
        <v>205.38370318185099</v>
      </c>
      <c r="H177">
        <v>121.33433435762299</v>
      </c>
      <c r="I177">
        <v>326.46092586179776</v>
      </c>
      <c r="J177">
        <v>206.65097881481628</v>
      </c>
      <c r="K177">
        <v>233.41529184553119</v>
      </c>
      <c r="L177">
        <v>151.59793410614986</v>
      </c>
      <c r="M177">
        <v>153.65513987812298</v>
      </c>
      <c r="N177">
        <v>99.771696059004796</v>
      </c>
      <c r="O177">
        <v>138.40560201415963</v>
      </c>
      <c r="P177">
        <v>89.296730614197273</v>
      </c>
      <c r="Q177" t="str">
        <v>SI Medical</v>
      </c>
      <c r="R177" t="str">
        <v>Cancer</v>
      </c>
      <c r="S177" t="str">
        <v>Medical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87.914715999999999</v>
      </c>
      <c r="AB177">
        <v>81.737098000000003</v>
      </c>
      <c r="AC177">
        <v>29.048960000000001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23.639016999999996</v>
      </c>
      <c r="AL177">
        <v>41.085389390678863</v>
      </c>
      <c r="AM177">
        <v>55.76073439724594</v>
      </c>
      <c r="AN177">
        <v>22.511791688588353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17.956732523059685</v>
      </c>
      <c r="AW177" s="4">
        <v>0.88900000000000001</v>
      </c>
      <c r="AX177" s="4">
        <v>1</v>
      </c>
      <c r="AY177" s="4">
        <v>0.79900000000000004</v>
      </c>
      <c r="AZ177" s="4" t="str">
        <v>pAPE ratio</v>
      </c>
      <c r="BA177" s="4" t="str">
        <v>pAPE ratio</v>
      </c>
      <c r="BB177" s="4" t="str">
        <v>pAPE ratio</v>
      </c>
      <c r="BC177" s="4" t="str">
        <v>pAPE ratio</v>
      </c>
      <c r="BD177" s="4" t="str">
        <v>pAPE ratio</v>
      </c>
      <c r="BE177" s="4" t="str">
        <v>pAPE ratio</v>
      </c>
      <c r="BF177" s="4" t="str">
        <v>pAPE ratio</v>
      </c>
      <c r="BG177" s="4" t="str">
        <v>Product Type</v>
      </c>
      <c r="BH177" s="4" t="str">
        <v>Product Type</v>
      </c>
      <c r="BI177" s="4" t="str">
        <v>Product Type</v>
      </c>
      <c r="BJ177" s="4" t="str">
        <v>Product Type</v>
      </c>
      <c r="BK177" s="4" t="str">
        <v>Product Type</v>
      </c>
      <c r="BL177" s="4" t="str">
        <v>Product Type</v>
      </c>
      <c r="BM177" s="4" t="str">
        <v>Product Type</v>
      </c>
      <c r="BN177" s="4" t="str">
        <v>Product Type</v>
      </c>
      <c r="BO177" s="4" t="str">
        <v>Product Type</v>
      </c>
      <c r="BP177" s="4" t="str">
        <v>Product Type</v>
      </c>
      <c r="BQ177" t="str">
        <f>VLOOKUP(A177,Misc!$A$3:$B$11,2,FALSE)</f>
        <v>JPY</v>
      </c>
      <c r="BR177">
        <f>INDEX(FX!$B$30:$AK$48,MATCH('Data (2)'!BQ177,FX!$A$30:$A$48,0),MATCH('Data (2)'!D177,Period,0))</f>
        <v>106.21667885463093</v>
      </c>
      <c r="BS177">
        <f t="shared" si="33"/>
        <v>2.0932662685141583</v>
      </c>
      <c r="BT177">
        <f t="shared" si="34"/>
        <v>0</v>
      </c>
      <c r="BU177">
        <f t="shared" si="35"/>
        <v>1.292778586943985</v>
      </c>
      <c r="BV177">
        <f t="shared" si="36"/>
        <v>0</v>
      </c>
      <c r="BW177">
        <f t="shared" si="37"/>
        <v>1.9336294958246709</v>
      </c>
      <c r="BX177">
        <f t="shared" si="38"/>
        <v>0</v>
      </c>
      <c r="BY177">
        <f t="shared" si="39"/>
        <v>1.1423284522356627</v>
      </c>
      <c r="BZ177">
        <f t="shared" si="40"/>
        <v>0</v>
      </c>
      <c r="CA177">
        <f t="shared" si="41"/>
        <v>2.9493811792442948</v>
      </c>
      <c r="CB177">
        <f t="shared" si="41"/>
        <v>1.8669692428883511</v>
      </c>
      <c r="CC177">
        <f t="shared" si="41"/>
        <v>2.1087689649218864</v>
      </c>
      <c r="CD177">
        <f t="shared" si="32"/>
        <v>1.3695975788976249</v>
      </c>
      <c r="CE177" s="4">
        <f t="shared" si="42"/>
        <v>0.61758917457816997</v>
      </c>
      <c r="CF177" s="4" t="str">
        <f t="shared" si="43"/>
        <v/>
      </c>
      <c r="CG177" s="4">
        <f t="shared" si="44"/>
        <v>0.88362265880039581</v>
      </c>
      <c r="CH177" s="4" t="str">
        <f t="shared" si="45"/>
        <v/>
      </c>
      <c r="CI177">
        <f>INDEX(FX!$B$114:$AK$132,MATCH('Data (2)'!BQ177,FX!$A$114:$A$132,0),MATCH('Data (2)'!D177,Period,0))</f>
        <v>110.68793961228342</v>
      </c>
    </row>
    <row r="178" spans="1:87" hidden="1" outlineLevel="1" x14ac:dyDescent="0.15">
      <c r="A178" t="s">
        <v>65</v>
      </c>
      <c r="B178" s="1">
        <f t="shared" si="48"/>
        <v>43800</v>
      </c>
      <c r="C178" t="str">
        <f t="shared" si="48"/>
        <v>DTC</v>
      </c>
      <c r="D178" s="1">
        <v>43709</v>
      </c>
      <c r="E178">
        <v>216.37806399999999</v>
      </c>
      <c r="F178">
        <v>135.34832367831339</v>
      </c>
      <c r="G178">
        <v>200.80311928872698</v>
      </c>
      <c r="H178">
        <v>119.950656966555</v>
      </c>
      <c r="I178">
        <v>438.23084685490943</v>
      </c>
      <c r="J178">
        <v>273.14968229890502</v>
      </c>
      <c r="K178">
        <v>290.72476346044124</v>
      </c>
      <c r="L178">
        <v>186.14070628151703</v>
      </c>
      <c r="M178">
        <v>210.48442300911998</v>
      </c>
      <c r="N178">
        <v>177.246163624844</v>
      </c>
      <c r="O178">
        <v>134.04681570629486</v>
      </c>
      <c r="P178">
        <v>93.996698920844139</v>
      </c>
      <c r="Q178" t="str">
        <v>SI Medical</v>
      </c>
      <c r="R178" t="str">
        <v>Cancer</v>
      </c>
      <c r="S178" t="str">
        <v>Medical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77.546886000000001</v>
      </c>
      <c r="AB178">
        <v>84.441289999999981</v>
      </c>
      <c r="AC178">
        <v>30.917553999999999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23.472334000000018</v>
      </c>
      <c r="AL178">
        <v>35.370791713791853</v>
      </c>
      <c r="AM178">
        <v>54.655299606202817</v>
      </c>
      <c r="AN178">
        <v>25.500509405841534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19.821722952477188</v>
      </c>
      <c r="AW178" s="4">
        <v>0.88900000000000001</v>
      </c>
      <c r="AX178" s="4">
        <v>1</v>
      </c>
      <c r="AY178" s="4">
        <v>0.79900000000000004</v>
      </c>
      <c r="AZ178" s="4" t="str">
        <v>pAPE ratio</v>
      </c>
      <c r="BA178" s="4" t="str">
        <v>pAPE ratio</v>
      </c>
      <c r="BB178" s="4" t="str">
        <v>pAPE ratio</v>
      </c>
      <c r="BC178" s="4" t="str">
        <v>pAPE ratio</v>
      </c>
      <c r="BD178" s="4" t="str">
        <v>pAPE ratio</v>
      </c>
      <c r="BE178" s="4" t="str">
        <v>pAPE ratio</v>
      </c>
      <c r="BF178" s="4" t="str">
        <v>pAPE ratio</v>
      </c>
      <c r="BG178" s="4" t="str">
        <v>Product Type</v>
      </c>
      <c r="BH178" s="4" t="str">
        <v>Product Type</v>
      </c>
      <c r="BI178" s="4" t="str">
        <v>Product Type</v>
      </c>
      <c r="BJ178" s="4" t="str">
        <v>Product Type</v>
      </c>
      <c r="BK178" s="4" t="str">
        <v>Product Type</v>
      </c>
      <c r="BL178" s="4" t="str">
        <v>Product Type</v>
      </c>
      <c r="BM178" s="4" t="str">
        <v>Product Type</v>
      </c>
      <c r="BN178" s="4" t="str">
        <v>Product Type</v>
      </c>
      <c r="BO178" s="4" t="str">
        <v>Product Type</v>
      </c>
      <c r="BP178" s="4" t="str">
        <v>Product Type</v>
      </c>
      <c r="BQ178" t="str">
        <f>VLOOKUP(A178,Misc!$A$3:$B$11,2,FALSE)</f>
        <v>JPY</v>
      </c>
      <c r="BR178">
        <f>INDEX(FX!$B$30:$AK$48,MATCH('Data (2)'!BQ178,FX!$A$30:$A$48,0),MATCH('Data (2)'!D178,Period,0))</f>
        <v>107.45449667217702</v>
      </c>
      <c r="BS178">
        <f t="shared" si="33"/>
        <v>2.0136715605315971</v>
      </c>
      <c r="BT178">
        <f t="shared" si="34"/>
        <v>0</v>
      </c>
      <c r="BU178">
        <f t="shared" si="35"/>
        <v>1.2595873404091693</v>
      </c>
      <c r="BV178">
        <f t="shared" si="36"/>
        <v>0</v>
      </c>
      <c r="BW178">
        <f t="shared" si="37"/>
        <v>1.8687270008005215</v>
      </c>
      <c r="BX178">
        <f t="shared" si="38"/>
        <v>0</v>
      </c>
      <c r="BY178">
        <f t="shared" si="39"/>
        <v>1.1162925766848211</v>
      </c>
      <c r="BZ178">
        <f t="shared" si="40"/>
        <v>0</v>
      </c>
      <c r="CA178">
        <f t="shared" si="41"/>
        <v>3.9591562404173386</v>
      </c>
      <c r="CB178">
        <f t="shared" si="41"/>
        <v>2.4677456573470509</v>
      </c>
      <c r="CC178">
        <f t="shared" si="41"/>
        <v>2.6265261100603099</v>
      </c>
      <c r="CD178">
        <f t="shared" si="32"/>
        <v>1.681671073953755</v>
      </c>
      <c r="CE178" s="4">
        <f t="shared" si="42"/>
        <v>0.62551776818889271</v>
      </c>
      <c r="CF178" s="4" t="str">
        <f t="shared" si="43"/>
        <v/>
      </c>
      <c r="CG178" s="4">
        <f t="shared" si="44"/>
        <v>0.88623673871015585</v>
      </c>
      <c r="CH178" s="4" t="str">
        <f t="shared" si="45"/>
        <v/>
      </c>
      <c r="CI178">
        <f>INDEX(FX!$B$114:$AK$132,MATCH('Data (2)'!BQ178,FX!$A$114:$A$132,0),MATCH('Data (2)'!D178,Period,0))</f>
        <v>110.68793961228342</v>
      </c>
    </row>
    <row r="179" spans="1:87" hidden="1" outlineLevel="1" x14ac:dyDescent="0.15">
      <c r="A179" t="s">
        <v>65</v>
      </c>
      <c r="B179" s="1">
        <f t="shared" si="48"/>
        <v>43800</v>
      </c>
      <c r="C179" t="str">
        <f t="shared" si="48"/>
        <v>DTC</v>
      </c>
      <c r="D179" s="1">
        <v>43739</v>
      </c>
      <c r="E179">
        <v>247.19059100000001</v>
      </c>
      <c r="F179">
        <v>158.12217387772347</v>
      </c>
      <c r="G179">
        <v>229.13103599999999</v>
      </c>
      <c r="H179">
        <v>146.43874500000001</v>
      </c>
      <c r="I179">
        <v>492.16590195231242</v>
      </c>
      <c r="J179">
        <v>318.82307388472941</v>
      </c>
      <c r="K179">
        <v>382.67226786172984</v>
      </c>
      <c r="L179">
        <v>255.90959800625902</v>
      </c>
      <c r="M179">
        <v>208.609997693786</v>
      </c>
      <c r="N179">
        <v>152.08835250568299</v>
      </c>
      <c r="O179">
        <v>164.7472926776353</v>
      </c>
      <c r="P179">
        <v>108.83662114948007</v>
      </c>
      <c r="Q179" t="str">
        <v>SI Medical</v>
      </c>
      <c r="R179" t="str">
        <v>Cancer</v>
      </c>
      <c r="S179" t="str">
        <v>Medical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84.634867</v>
      </c>
      <c r="AB179">
        <v>100.11695400000001</v>
      </c>
      <c r="AC179">
        <v>33.321471000000003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29.117299000000003</v>
      </c>
      <c r="AL179">
        <v>42.317449000000003</v>
      </c>
      <c r="AM179">
        <v>65.076035000000005</v>
      </c>
      <c r="AN179">
        <v>27.323609999999999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23.405079877723466</v>
      </c>
      <c r="AW179" s="4">
        <v>0.88900000000000001</v>
      </c>
      <c r="AX179" s="4">
        <v>1</v>
      </c>
      <c r="AY179" s="4">
        <v>0.79900000000000004</v>
      </c>
      <c r="AZ179" s="4" t="str">
        <v>pAPE ratio</v>
      </c>
      <c r="BA179" s="4" t="str">
        <v>pAPE ratio</v>
      </c>
      <c r="BB179" s="4" t="str">
        <v>pAPE ratio</v>
      </c>
      <c r="BC179" s="4" t="str">
        <v>pAPE ratio</v>
      </c>
      <c r="BD179" s="4" t="str">
        <v>pAPE ratio</v>
      </c>
      <c r="BE179" s="4" t="str">
        <v>pAPE ratio</v>
      </c>
      <c r="BF179" s="4" t="str">
        <v>pAPE ratio</v>
      </c>
      <c r="BG179" s="4" t="str">
        <v>Product Type</v>
      </c>
      <c r="BH179" s="4" t="str">
        <v>Product Type</v>
      </c>
      <c r="BI179" s="4" t="str">
        <v>Product Type</v>
      </c>
      <c r="BJ179" s="4" t="str">
        <v>Product Type</v>
      </c>
      <c r="BK179" s="4" t="str">
        <v>Product Type</v>
      </c>
      <c r="BL179" s="4" t="str">
        <v>Product Type</v>
      </c>
      <c r="BM179" s="4" t="str">
        <v>Product Type</v>
      </c>
      <c r="BN179" s="4" t="str">
        <v>Product Type</v>
      </c>
      <c r="BO179" s="4" t="str">
        <v>Product Type</v>
      </c>
      <c r="BP179" s="4" t="str">
        <v>Product Type</v>
      </c>
      <c r="BQ179" t="str">
        <f>VLOOKUP(A179,Misc!$A$3:$B$11,2,FALSE)</f>
        <v>JPY</v>
      </c>
      <c r="BR179">
        <f>INDEX(FX!$B$30:$AK$48,MATCH('Data (2)'!BQ179,FX!$A$30:$A$48,0),MATCH('Data (2)'!D179,Period,0))</f>
        <v>108.12992458960936</v>
      </c>
      <c r="BS179">
        <f t="shared" si="33"/>
        <v>2.2860516359201601</v>
      </c>
      <c r="BT179">
        <f t="shared" si="34"/>
        <v>0</v>
      </c>
      <c r="BU179">
        <f t="shared" si="35"/>
        <v>1.4623350055764126</v>
      </c>
      <c r="BV179">
        <f t="shared" si="36"/>
        <v>0</v>
      </c>
      <c r="BW179">
        <f t="shared" si="37"/>
        <v>2.1190344566467783</v>
      </c>
      <c r="BX179">
        <f t="shared" si="38"/>
        <v>0</v>
      </c>
      <c r="BY179">
        <f t="shared" si="39"/>
        <v>1.3542850931949313</v>
      </c>
      <c r="BZ179">
        <f t="shared" si="40"/>
        <v>0</v>
      </c>
      <c r="CA179">
        <f t="shared" si="41"/>
        <v>4.4464275301922331</v>
      </c>
      <c r="CB179">
        <f t="shared" si="41"/>
        <v>2.8803777087323121</v>
      </c>
      <c r="CC179">
        <f t="shared" si="41"/>
        <v>3.4572173734749274</v>
      </c>
      <c r="CD179">
        <f t="shared" si="32"/>
        <v>2.3119917030044697</v>
      </c>
      <c r="CE179" s="4">
        <f t="shared" si="42"/>
        <v>0.63967715453102925</v>
      </c>
      <c r="CF179" s="4" t="str">
        <f t="shared" si="43"/>
        <v/>
      </c>
      <c r="CG179" s="4">
        <f t="shared" si="44"/>
        <v>0.92611138215973232</v>
      </c>
      <c r="CH179" s="4" t="str">
        <f t="shared" si="45"/>
        <v/>
      </c>
      <c r="CI179">
        <f>INDEX(FX!$B$114:$AK$132,MATCH('Data (2)'!BQ179,FX!$A$114:$A$132,0),MATCH('Data (2)'!D179,Period,0))</f>
        <v>110.68793961228342</v>
      </c>
    </row>
    <row r="180" spans="1:87" hidden="1" outlineLevel="1" x14ac:dyDescent="0.15">
      <c r="A180" t="s">
        <v>65</v>
      </c>
      <c r="B180" s="1">
        <f t="shared" ref="B180:C195" si="49">B179</f>
        <v>43800</v>
      </c>
      <c r="C180" t="str">
        <f t="shared" si="49"/>
        <v>DTC</v>
      </c>
      <c r="D180" s="1">
        <v>43770</v>
      </c>
      <c r="E180">
        <v>226.26414399999999</v>
      </c>
      <c r="F180">
        <v>136.57003963529246</v>
      </c>
      <c r="G180">
        <v>209.67963035180099</v>
      </c>
      <c r="H180">
        <v>126.46624459300099</v>
      </c>
      <c r="I180">
        <v>538.77934064581757</v>
      </c>
      <c r="J180">
        <v>347.65923945602464</v>
      </c>
      <c r="K180">
        <v>423.72441519296615</v>
      </c>
      <c r="L180">
        <v>281.42392830155313</v>
      </c>
      <c r="M180">
        <v>182.49110099999999</v>
      </c>
      <c r="N180">
        <v>116.484331239071</v>
      </c>
      <c r="O180">
        <v>165.87324000144935</v>
      </c>
      <c r="P180">
        <v>104.69855733706648</v>
      </c>
      <c r="Q180" t="str">
        <v>SI Medical</v>
      </c>
      <c r="R180" t="str">
        <v>Cancer</v>
      </c>
      <c r="S180" t="str">
        <v>Medical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78.075890000000001</v>
      </c>
      <c r="AB180">
        <v>88.151075000000006</v>
      </c>
      <c r="AC180">
        <v>31.281566999999999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28.755611999999985</v>
      </c>
      <c r="AL180">
        <v>36.649186999999998</v>
      </c>
      <c r="AM180">
        <v>64.766841999999997</v>
      </c>
      <c r="AN180">
        <v>26.170566999999998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8.983443635292474</v>
      </c>
      <c r="AW180" s="4">
        <v>0.88900000000000001</v>
      </c>
      <c r="AX180" s="4">
        <v>1</v>
      </c>
      <c r="AY180" s="4">
        <v>0.79900000000000004</v>
      </c>
      <c r="AZ180" s="4" t="str">
        <v>pAPE ratio</v>
      </c>
      <c r="BA180" s="4" t="str">
        <v>pAPE ratio</v>
      </c>
      <c r="BB180" s="4" t="str">
        <v>pAPE ratio</v>
      </c>
      <c r="BC180" s="4" t="str">
        <v>pAPE ratio</v>
      </c>
      <c r="BD180" s="4" t="str">
        <v>pAPE ratio</v>
      </c>
      <c r="BE180" s="4" t="str">
        <v>pAPE ratio</v>
      </c>
      <c r="BF180" s="4" t="str">
        <v>pAPE ratio</v>
      </c>
      <c r="BG180" s="4" t="str">
        <v>Product Type</v>
      </c>
      <c r="BH180" s="4" t="str">
        <v>Product Type</v>
      </c>
      <c r="BI180" s="4" t="str">
        <v>Product Type</v>
      </c>
      <c r="BJ180" s="4" t="str">
        <v>Product Type</v>
      </c>
      <c r="BK180" s="4" t="str">
        <v>Product Type</v>
      </c>
      <c r="BL180" s="4" t="str">
        <v>Product Type</v>
      </c>
      <c r="BM180" s="4" t="str">
        <v>Product Type</v>
      </c>
      <c r="BN180" s="4" t="str">
        <v>Product Type</v>
      </c>
      <c r="BO180" s="4" t="str">
        <v>Product Type</v>
      </c>
      <c r="BP180" s="4" t="str">
        <v>Product Type</v>
      </c>
      <c r="BQ180" t="str">
        <f>VLOOKUP(A180,Misc!$A$3:$B$11,2,FALSE)</f>
        <v>JPY</v>
      </c>
      <c r="BR180">
        <f>INDEX(FX!$B$30:$AK$48,MATCH('Data (2)'!BQ180,FX!$A$30:$A$48,0),MATCH('Data (2)'!D180,Period,0))</f>
        <v>108.89343732494504</v>
      </c>
      <c r="BS180">
        <f t="shared" si="33"/>
        <v>2.0778492217562494</v>
      </c>
      <c r="BT180">
        <f t="shared" si="34"/>
        <v>0</v>
      </c>
      <c r="BU180">
        <f t="shared" si="35"/>
        <v>1.2541622616591546</v>
      </c>
      <c r="BV180">
        <f t="shared" si="36"/>
        <v>0</v>
      </c>
      <c r="BW180">
        <f t="shared" si="37"/>
        <v>1.9255488255559741</v>
      </c>
      <c r="BX180">
        <f t="shared" si="38"/>
        <v>0</v>
      </c>
      <c r="BY180">
        <f t="shared" si="39"/>
        <v>1.1613761829890406</v>
      </c>
      <c r="BZ180">
        <f t="shared" si="40"/>
        <v>0</v>
      </c>
      <c r="CA180">
        <f t="shared" si="41"/>
        <v>4.8675523506268918</v>
      </c>
      <c r="CB180">
        <f t="shared" si="41"/>
        <v>3.1408953917997016</v>
      </c>
      <c r="CC180">
        <f t="shared" si="41"/>
        <v>3.8280992190945438</v>
      </c>
      <c r="CD180">
        <f t="shared" si="32"/>
        <v>2.5424985710938519</v>
      </c>
      <c r="CE180" s="4">
        <f t="shared" si="42"/>
        <v>0.60358675140013562</v>
      </c>
      <c r="CF180" s="4" t="str">
        <f t="shared" si="43"/>
        <v/>
      </c>
      <c r="CG180" s="4">
        <f t="shared" si="44"/>
        <v>0.9260174847333027</v>
      </c>
      <c r="CH180" s="4" t="str">
        <f t="shared" si="45"/>
        <v/>
      </c>
      <c r="CI180">
        <f>INDEX(FX!$B$114:$AK$132,MATCH('Data (2)'!BQ180,FX!$A$114:$A$132,0),MATCH('Data (2)'!D180,Period,0))</f>
        <v>110.68793961228342</v>
      </c>
    </row>
    <row r="181" spans="1:87" hidden="1" outlineLevel="1" x14ac:dyDescent="0.15">
      <c r="A181" t="s">
        <v>65</v>
      </c>
      <c r="B181" s="1">
        <f t="shared" si="49"/>
        <v>43800</v>
      </c>
      <c r="C181" t="str">
        <f t="shared" si="49"/>
        <v>DTC</v>
      </c>
      <c r="D181" s="1">
        <v>43800</v>
      </c>
      <c r="E181">
        <v>262.99594500000001</v>
      </c>
      <c r="F181">
        <v>160.53732990305701</v>
      </c>
      <c r="G181">
        <v>201.36935600000001</v>
      </c>
      <c r="H181">
        <v>118.49185900000001</v>
      </c>
      <c r="I181">
        <v>615.49458901124888</v>
      </c>
      <c r="J181">
        <v>394.59725952681589</v>
      </c>
      <c r="K181">
        <v>449.50147752837057</v>
      </c>
      <c r="L181">
        <v>297.94290840641747</v>
      </c>
      <c r="M181">
        <v>162.11814200000001</v>
      </c>
      <c r="N181">
        <v>104.21213400000001</v>
      </c>
      <c r="O181">
        <v>148.19415599999999</v>
      </c>
      <c r="P181">
        <v>94.493031999999999</v>
      </c>
      <c r="Q181" t="str">
        <v>SI Medical</v>
      </c>
      <c r="R181" t="str">
        <v>Cancer</v>
      </c>
      <c r="S181" t="str">
        <v>Medical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88.297359</v>
      </c>
      <c r="AB181">
        <v>101.548001</v>
      </c>
      <c r="AC181">
        <v>30.968664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42.181921000000017</v>
      </c>
      <c r="AL181">
        <v>44.148702999999998</v>
      </c>
      <c r="AM181">
        <v>66.006221999999994</v>
      </c>
      <c r="AN181">
        <v>25.394309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24.98809590305703</v>
      </c>
      <c r="AW181" s="4">
        <v>0.88900000000000001</v>
      </c>
      <c r="AX181" s="4">
        <v>1</v>
      </c>
      <c r="AY181" s="4">
        <v>0.79900000000000004</v>
      </c>
      <c r="AZ181" s="4" t="str">
        <v>pAPE ratio</v>
      </c>
      <c r="BA181" s="4" t="str">
        <v>pAPE ratio</v>
      </c>
      <c r="BB181" s="4" t="str">
        <v>pAPE ratio</v>
      </c>
      <c r="BC181" s="4" t="str">
        <v>pAPE ratio</v>
      </c>
      <c r="BD181" s="4" t="str">
        <v>pAPE ratio</v>
      </c>
      <c r="BE181" s="4" t="str">
        <v>pAPE ratio</v>
      </c>
      <c r="BF181" s="4" t="str">
        <v>pAPE ratio</v>
      </c>
      <c r="BG181" s="4" t="str">
        <v>Product Type</v>
      </c>
      <c r="BH181" s="4" t="str">
        <v>Product Type</v>
      </c>
      <c r="BI181" s="4" t="str">
        <v>Product Type</v>
      </c>
      <c r="BJ181" s="4" t="str">
        <v>Product Type</v>
      </c>
      <c r="BK181" s="4" t="str">
        <v>Product Type</v>
      </c>
      <c r="BL181" s="4" t="str">
        <v>Product Type</v>
      </c>
      <c r="BM181" s="4" t="str">
        <v>Product Type</v>
      </c>
      <c r="BN181" s="4" t="str">
        <v>Product Type</v>
      </c>
      <c r="BO181" s="4" t="str">
        <v>Product Type</v>
      </c>
      <c r="BP181" s="4" t="str">
        <v>Product Type</v>
      </c>
      <c r="BQ181" t="str">
        <f>VLOOKUP(A181,Misc!$A$3:$B$11,2,FALSE)</f>
        <v>JPY</v>
      </c>
      <c r="BR181">
        <f>INDEX(FX!$B$30:$AK$48,MATCH('Data (2)'!BQ181,FX!$A$30:$A$48,0),MATCH('Data (2)'!D181,Period,0))</f>
        <v>109.09393572652955</v>
      </c>
      <c r="BS181">
        <f t="shared" si="33"/>
        <v>2.4107292788415227</v>
      </c>
      <c r="BT181">
        <f t="shared" si="34"/>
        <v>0</v>
      </c>
      <c r="BU181">
        <f t="shared" si="35"/>
        <v>1.471551363821751</v>
      </c>
      <c r="BV181">
        <f t="shared" si="36"/>
        <v>0</v>
      </c>
      <c r="BW181">
        <f t="shared" si="37"/>
        <v>1.8458345522044526</v>
      </c>
      <c r="BX181">
        <f t="shared" si="38"/>
        <v>0</v>
      </c>
      <c r="BY181">
        <f t="shared" si="39"/>
        <v>1.0861452399795037</v>
      </c>
      <c r="BZ181">
        <f t="shared" si="40"/>
        <v>0</v>
      </c>
      <c r="CA181">
        <f t="shared" si="41"/>
        <v>5.5606291992352288</v>
      </c>
      <c r="CB181">
        <f t="shared" si="41"/>
        <v>3.5649526128050368</v>
      </c>
      <c r="CC181">
        <f t="shared" si="41"/>
        <v>4.0609797156120147</v>
      </c>
      <c r="CD181">
        <f t="shared" si="32"/>
        <v>2.6917377760399992</v>
      </c>
      <c r="CE181" s="4">
        <f t="shared" si="42"/>
        <v>0.61041751006106582</v>
      </c>
      <c r="CF181" s="4" t="str">
        <f t="shared" si="43"/>
        <v/>
      </c>
      <c r="CG181" s="4">
        <f t="shared" si="44"/>
        <v>0.7380953643090562</v>
      </c>
      <c r="CH181" s="4" t="str">
        <f t="shared" si="45"/>
        <v/>
      </c>
      <c r="CI181">
        <f>INDEX(FX!$B$114:$AK$132,MATCH('Data (2)'!BQ181,FX!$A$114:$A$132,0),MATCH('Data (2)'!D181,Period,0))</f>
        <v>110.68793961228342</v>
      </c>
    </row>
    <row r="182" spans="1:87" hidden="1" outlineLevel="1" x14ac:dyDescent="0.15">
      <c r="A182" t="s">
        <v>65</v>
      </c>
      <c r="B182" s="1">
        <f t="shared" si="49"/>
        <v>43800</v>
      </c>
      <c r="C182" t="s">
        <v>45</v>
      </c>
      <c r="D182" s="1">
        <v>43466</v>
      </c>
      <c r="E182">
        <f t="array" ref="E182:E193">TRANSPOSE('[3]OVERALL_Key Metrics P1'!$F$6:$Q$6)</f>
        <v>2030.0291410146399</v>
      </c>
      <c r="F182">
        <f t="array" ref="F182:F193">TRANSPOSE('[3]OVERALL_Key Metrics P1'!$F$11:$Q$11)</f>
        <v>2230.1229125514947</v>
      </c>
      <c r="G182">
        <f t="array" ref="G182:G193">TRANSPOSE('[3]OVERALL_Key Metrics P1'!$F$16:$Q$16)</f>
        <v>827.00115543184302</v>
      </c>
      <c r="H182">
        <f t="array" ref="H182:H193">TRANSPOSE('[3]OVERALL_Key Metrics P1'!$F$21:$Q$21)</f>
        <v>1040.0640282484919</v>
      </c>
      <c r="I182">
        <f t="array" ref="I182:I193">TRANSPOSE('[3]OVERALL_Key Metrics P1'!$F$7:$Q$7)</f>
        <v>1333.9924350000001</v>
      </c>
      <c r="J182">
        <f t="array" ref="J182:J193">TRANSPOSE('[3]OVERALL_Key Metrics P1'!$F$12:$Q$12)</f>
        <v>1453.9145696055291</v>
      </c>
      <c r="K182">
        <f t="array" ref="K182:K193">TRANSPOSE('[3]OVERALL_Key Metrics P1'!$F$17:$Q$17)</f>
        <v>559.02345705991786</v>
      </c>
      <c r="L182">
        <f t="array" ref="L182:L193">TRANSPOSE('[3]OVERALL_Key Metrics P1'!$F$22:$Q$22)</f>
        <v>606.56402661751781</v>
      </c>
      <c r="M182">
        <f t="array" ref="M182:M193">TRANSPOSE('[3]OVERALL_Key Metrics P1'!$F$9:$Q$9)</f>
        <v>999.58649973739398</v>
      </c>
      <c r="N182">
        <f t="array" ref="N182:N193">TRANSPOSE('[3]OVERALL_Key Metrics P1'!$F$14:$Q$14)</f>
        <v>930.596275257873</v>
      </c>
      <c r="O182">
        <f t="array" ref="O182:O193">TRANSPOSE('[3]OVERALL_Key Metrics P1'!$F$19:$Q$19)</f>
        <v>352.52294132899101</v>
      </c>
      <c r="P182">
        <f t="array" ref="P182:P193">TRANSPOSE('[3]OVERALL_Key Metrics P1'!$F$24:$Q$24)</f>
        <v>409.66410798170415</v>
      </c>
      <c r="BQ182" t="str">
        <f>VLOOKUP(A182,Misc!$A$3:$B$11,2,FALSE)</f>
        <v>JPY</v>
      </c>
      <c r="BR182">
        <f>INDEX(FX!$B$30:$AK$48,MATCH('Data (2)'!BQ182,FX!$A$30:$A$48,0),MATCH('Data (2)'!D182,Period,0))</f>
        <v>108.91460059483759</v>
      </c>
      <c r="BS182">
        <f t="shared" si="33"/>
        <v>18.638723641528557</v>
      </c>
      <c r="BT182">
        <f t="shared" si="34"/>
        <v>0</v>
      </c>
      <c r="BU182">
        <f t="shared" si="35"/>
        <v>20.475885697341479</v>
      </c>
      <c r="BV182">
        <f t="shared" si="36"/>
        <v>0</v>
      </c>
      <c r="BW182">
        <f t="shared" si="37"/>
        <v>7.5931156237563409</v>
      </c>
      <c r="BX182">
        <f t="shared" si="38"/>
        <v>0</v>
      </c>
      <c r="BY182">
        <f t="shared" si="39"/>
        <v>9.549353553776788</v>
      </c>
      <c r="BZ182">
        <f t="shared" si="40"/>
        <v>0</v>
      </c>
      <c r="CA182">
        <f t="shared" si="41"/>
        <v>12.05183184069281</v>
      </c>
      <c r="CB182">
        <f t="shared" si="41"/>
        <v>13.135257325217962</v>
      </c>
      <c r="CC182">
        <f t="shared" si="41"/>
        <v>5.050445956606108</v>
      </c>
      <c r="CD182">
        <f t="shared" si="32"/>
        <v>5.479946855476614</v>
      </c>
      <c r="CE182" s="4">
        <f t="shared" si="42"/>
        <v>1.0985669454167761</v>
      </c>
      <c r="CF182" s="4" t="str">
        <f t="shared" si="43"/>
        <v/>
      </c>
      <c r="CG182" s="4">
        <f t="shared" si="44"/>
        <v>0.46637071992527507</v>
      </c>
      <c r="CH182" s="4" t="str">
        <f t="shared" si="45"/>
        <v/>
      </c>
      <c r="CI182">
        <f>INDEX(FX!$B$114:$AK$132,MATCH('Data (2)'!BQ182,FX!$A$114:$A$132,0),MATCH('Data (2)'!D182,Period,0))</f>
        <v>110.68793961228342</v>
      </c>
    </row>
    <row r="183" spans="1:87" hidden="1" outlineLevel="1" x14ac:dyDescent="0.15">
      <c r="A183" t="s">
        <v>65</v>
      </c>
      <c r="B183" s="1">
        <f t="shared" si="49"/>
        <v>43800</v>
      </c>
      <c r="C183" t="s">
        <v>45</v>
      </c>
      <c r="D183" s="1">
        <v>43497</v>
      </c>
      <c r="E183">
        <v>2855.4730803230791</v>
      </c>
      <c r="F183">
        <v>3425.4044788617166</v>
      </c>
      <c r="G183">
        <v>1048.964098398849</v>
      </c>
      <c r="H183">
        <v>1069.0178468008828</v>
      </c>
      <c r="I183">
        <v>1468.6762289999999</v>
      </c>
      <c r="J183">
        <v>1593.1309837775152</v>
      </c>
      <c r="K183">
        <v>688.1972348666543</v>
      </c>
      <c r="L183">
        <v>745.44072176512395</v>
      </c>
      <c r="M183">
        <v>2059.7480387698752</v>
      </c>
      <c r="N183">
        <v>1998.3593144552658</v>
      </c>
      <c r="O183">
        <v>579.46455328627587</v>
      </c>
      <c r="P183">
        <v>643.98316803713021</v>
      </c>
      <c r="BQ183" t="str">
        <f>VLOOKUP(A183,Misc!$A$3:$B$11,2,FALSE)</f>
        <v>JPY</v>
      </c>
      <c r="BR183">
        <f>INDEX(FX!$B$30:$AK$48,MATCH('Data (2)'!BQ183,FX!$A$30:$A$48,0),MATCH('Data (2)'!D183,Period,0))</f>
        <v>110.36767199799144</v>
      </c>
      <c r="BS183">
        <f t="shared" si="33"/>
        <v>25.872368499129394</v>
      </c>
      <c r="BT183">
        <f t="shared" si="34"/>
        <v>0</v>
      </c>
      <c r="BU183">
        <f t="shared" si="35"/>
        <v>31.036302722087452</v>
      </c>
      <c r="BV183">
        <f t="shared" si="36"/>
        <v>0</v>
      </c>
      <c r="BW183">
        <f t="shared" si="37"/>
        <v>9.5042694967593313</v>
      </c>
      <c r="BX183">
        <f t="shared" si="38"/>
        <v>0</v>
      </c>
      <c r="BY183">
        <f t="shared" si="39"/>
        <v>9.6859689748673663</v>
      </c>
      <c r="BZ183">
        <f t="shared" si="40"/>
        <v>0</v>
      </c>
      <c r="CA183">
        <f t="shared" si="41"/>
        <v>13.268620177992869</v>
      </c>
      <c r="CB183">
        <f t="shared" si="41"/>
        <v>14.39299520216853</v>
      </c>
      <c r="CC183">
        <f t="shared" si="41"/>
        <v>6.2174545598848852</v>
      </c>
      <c r="CD183">
        <f t="shared" si="32"/>
        <v>6.7346155721774759</v>
      </c>
      <c r="CE183" s="4">
        <f t="shared" si="42"/>
        <v>1.1995926357933493</v>
      </c>
      <c r="CF183" s="4" t="str">
        <f t="shared" si="43"/>
        <v/>
      </c>
      <c r="CG183" s="4">
        <f t="shared" si="44"/>
        <v>0.31208514305327356</v>
      </c>
      <c r="CH183" s="4" t="str">
        <f t="shared" si="45"/>
        <v/>
      </c>
      <c r="CI183">
        <f>INDEX(FX!$B$114:$AK$132,MATCH('Data (2)'!BQ183,FX!$A$114:$A$132,0),MATCH('Data (2)'!D183,Period,0))</f>
        <v>110.68793961228342</v>
      </c>
    </row>
    <row r="184" spans="1:87" hidden="1" outlineLevel="1" x14ac:dyDescent="0.15">
      <c r="A184" t="s">
        <v>65</v>
      </c>
      <c r="B184" s="1">
        <f t="shared" si="49"/>
        <v>43800</v>
      </c>
      <c r="C184" t="s">
        <v>45</v>
      </c>
      <c r="D184" s="1">
        <v>43525</v>
      </c>
      <c r="E184">
        <v>6895.4112278272742</v>
      </c>
      <c r="F184">
        <v>8267.8435489669955</v>
      </c>
      <c r="G184">
        <v>1939.6280301044051</v>
      </c>
      <c r="H184">
        <v>2272.3907950845087</v>
      </c>
      <c r="I184">
        <v>8522.232707000001</v>
      </c>
      <c r="J184">
        <v>9589.0055260626887</v>
      </c>
      <c r="K184">
        <v>2140.8937573148537</v>
      </c>
      <c r="L184">
        <v>2429.8733334696167</v>
      </c>
      <c r="M184">
        <v>6899.3802367118378</v>
      </c>
      <c r="N184">
        <v>8560.0813342375186</v>
      </c>
      <c r="O184">
        <v>1660.8220405872576</v>
      </c>
      <c r="P184">
        <v>2006.303346199345</v>
      </c>
      <c r="BQ184" t="str">
        <f>VLOOKUP(A184,Misc!$A$3:$B$11,2,FALSE)</f>
        <v>JPY</v>
      </c>
      <c r="BR184">
        <f>INDEX(FX!$B$30:$AK$48,MATCH('Data (2)'!BQ184,FX!$A$30:$A$48,0),MATCH('Data (2)'!D184,Period,0))</f>
        <v>111.19139505881559</v>
      </c>
      <c r="BS184">
        <f t="shared" si="33"/>
        <v>62.013892569473477</v>
      </c>
      <c r="BT184">
        <f t="shared" si="34"/>
        <v>0</v>
      </c>
      <c r="BU184">
        <f t="shared" si="35"/>
        <v>74.356864976769586</v>
      </c>
      <c r="BV184">
        <f t="shared" si="36"/>
        <v>0</v>
      </c>
      <c r="BW184">
        <f t="shared" si="37"/>
        <v>17.444047977619341</v>
      </c>
      <c r="BX184">
        <f t="shared" si="38"/>
        <v>0</v>
      </c>
      <c r="BY184">
        <f t="shared" si="39"/>
        <v>20.436750468707665</v>
      </c>
      <c r="BZ184">
        <f t="shared" si="40"/>
        <v>0</v>
      </c>
      <c r="CA184">
        <f t="shared" si="41"/>
        <v>76.993326796501862</v>
      </c>
      <c r="CB184">
        <f t="shared" si="41"/>
        <v>86.630987618442973</v>
      </c>
      <c r="CC184">
        <f t="shared" si="41"/>
        <v>19.341707550198826</v>
      </c>
      <c r="CD184">
        <f t="shared" si="32"/>
        <v>21.952466926215738</v>
      </c>
      <c r="CE184" s="4">
        <f t="shared" si="42"/>
        <v>1.1990356014737893</v>
      </c>
      <c r="CF184" s="4" t="str">
        <f t="shared" si="43"/>
        <v/>
      </c>
      <c r="CG184" s="4">
        <f t="shared" si="44"/>
        <v>0.2748468547603839</v>
      </c>
      <c r="CH184" s="4" t="str">
        <f t="shared" si="45"/>
        <v/>
      </c>
      <c r="CI184">
        <f>INDEX(FX!$B$114:$AK$132,MATCH('Data (2)'!BQ184,FX!$A$114:$A$132,0),MATCH('Data (2)'!D184,Period,0))</f>
        <v>110.68793961228342</v>
      </c>
    </row>
    <row r="185" spans="1:87" hidden="1" outlineLevel="1" x14ac:dyDescent="0.15">
      <c r="A185" t="s">
        <v>65</v>
      </c>
      <c r="B185" s="1">
        <f t="shared" si="49"/>
        <v>43800</v>
      </c>
      <c r="C185" t="s">
        <v>45</v>
      </c>
      <c r="D185" s="1">
        <v>43556</v>
      </c>
      <c r="E185">
        <v>2467.4524199999901</v>
      </c>
      <c r="F185">
        <v>2245.1102437868162</v>
      </c>
      <c r="G185">
        <v>1018.1543450000011</v>
      </c>
      <c r="H185">
        <v>1074.0446090000009</v>
      </c>
      <c r="I185">
        <v>1245.5254129999998</v>
      </c>
      <c r="J185">
        <v>960.43266725462763</v>
      </c>
      <c r="K185">
        <v>801.90377236557515</v>
      </c>
      <c r="L185">
        <v>905.59364413101514</v>
      </c>
      <c r="M185">
        <v>4876.3600943450328</v>
      </c>
      <c r="N185">
        <v>5254.1071913601254</v>
      </c>
      <c r="O185">
        <v>1150.5727680593109</v>
      </c>
      <c r="P185">
        <v>1326.8297857100038</v>
      </c>
      <c r="BQ185" t="str">
        <f>VLOOKUP(A185,Misc!$A$3:$B$11,2,FALSE)</f>
        <v>JPY</v>
      </c>
      <c r="BR185">
        <f>INDEX(FX!$B$30:$AK$48,MATCH('Data (2)'!BQ185,FX!$A$30:$A$48,0),MATCH('Data (2)'!D185,Period,0))</f>
        <v>111.61524258670167</v>
      </c>
      <c r="BS185">
        <f t="shared" si="33"/>
        <v>22.106769315878129</v>
      </c>
      <c r="BT185">
        <f t="shared" si="34"/>
        <v>0</v>
      </c>
      <c r="BU185">
        <f t="shared" si="35"/>
        <v>20.114727986572586</v>
      </c>
      <c r="BV185">
        <f t="shared" si="36"/>
        <v>0</v>
      </c>
      <c r="BW185">
        <f t="shared" si="37"/>
        <v>9.1220009149656089</v>
      </c>
      <c r="BX185">
        <f t="shared" si="38"/>
        <v>0</v>
      </c>
      <c r="BY185">
        <f t="shared" si="39"/>
        <v>9.6227413398818999</v>
      </c>
      <c r="BZ185">
        <f t="shared" si="40"/>
        <v>0</v>
      </c>
      <c r="CA185">
        <f t="shared" si="41"/>
        <v>11.252584675103842</v>
      </c>
      <c r="CB185">
        <f t="shared" si="41"/>
        <v>8.6769405105815629</v>
      </c>
      <c r="CC185">
        <f t="shared" si="41"/>
        <v>7.2447258045860776</v>
      </c>
      <c r="CD185">
        <f t="shared" si="32"/>
        <v>8.1815024048972216</v>
      </c>
      <c r="CE185" s="4">
        <f t="shared" si="42"/>
        <v>0.90988998433729684</v>
      </c>
      <c r="CF185" s="4" t="str">
        <f t="shared" si="43"/>
        <v/>
      </c>
      <c r="CG185" s="4">
        <f t="shared" si="44"/>
        <v>0.47839281477261231</v>
      </c>
      <c r="CH185" s="4" t="str">
        <f t="shared" si="45"/>
        <v/>
      </c>
      <c r="CI185">
        <f>INDEX(FX!$B$114:$AK$132,MATCH('Data (2)'!BQ185,FX!$A$114:$A$132,0),MATCH('Data (2)'!D185,Period,0))</f>
        <v>110.68793961228342</v>
      </c>
    </row>
    <row r="186" spans="1:87" hidden="1" outlineLevel="1" x14ac:dyDescent="0.15">
      <c r="A186" t="s">
        <v>65</v>
      </c>
      <c r="B186" s="1">
        <f t="shared" si="49"/>
        <v>43800</v>
      </c>
      <c r="C186" t="s">
        <v>45</v>
      </c>
      <c r="D186" s="1">
        <v>43586</v>
      </c>
      <c r="E186">
        <v>1110.322827000002</v>
      </c>
      <c r="F186">
        <v>770.09914798171417</v>
      </c>
      <c r="G186">
        <v>705.78011100000003</v>
      </c>
      <c r="H186">
        <v>701.61913299999992</v>
      </c>
      <c r="I186">
        <v>1111.8724999999999</v>
      </c>
      <c r="J186">
        <v>971.20844040555392</v>
      </c>
      <c r="K186">
        <v>832.85458594944976</v>
      </c>
      <c r="L186">
        <v>928.57362820523042</v>
      </c>
      <c r="M186">
        <v>3033.7248346517731</v>
      </c>
      <c r="N186">
        <v>3423.0122494230632</v>
      </c>
      <c r="O186">
        <v>880.21976841560274</v>
      </c>
      <c r="P186">
        <v>979.93020639054316</v>
      </c>
      <c r="BQ186" t="str">
        <f>VLOOKUP(A186,Misc!$A$3:$B$11,2,FALSE)</f>
        <v>JPY</v>
      </c>
      <c r="BR186">
        <f>INDEX(FX!$B$30:$AK$48,MATCH('Data (2)'!BQ186,FX!$A$30:$A$48,0),MATCH('Data (2)'!D186,Period,0))</f>
        <v>109.92640036413732</v>
      </c>
      <c r="BS186">
        <f t="shared" si="33"/>
        <v>10.100602069402763</v>
      </c>
      <c r="BT186">
        <f t="shared" si="34"/>
        <v>0</v>
      </c>
      <c r="BU186">
        <f t="shared" si="35"/>
        <v>7.0055886978079682</v>
      </c>
      <c r="BV186">
        <f t="shared" si="36"/>
        <v>0</v>
      </c>
      <c r="BW186">
        <f t="shared" si="37"/>
        <v>6.4204786899422173</v>
      </c>
      <c r="BX186">
        <f t="shared" si="38"/>
        <v>0</v>
      </c>
      <c r="BY186">
        <f t="shared" si="39"/>
        <v>6.3826262906439899</v>
      </c>
      <c r="BZ186">
        <f t="shared" si="40"/>
        <v>0</v>
      </c>
      <c r="CA186">
        <f t="shared" si="41"/>
        <v>10.045109737290762</v>
      </c>
      <c r="CB186">
        <f t="shared" si="41"/>
        <v>8.7742932410476957</v>
      </c>
      <c r="CC186">
        <f t="shared" si="41"/>
        <v>7.5243480804391547</v>
      </c>
      <c r="CD186">
        <f t="shared" si="32"/>
        <v>8.3891129553755235</v>
      </c>
      <c r="CE186" s="4">
        <f t="shared" si="42"/>
        <v>0.69358129838909699</v>
      </c>
      <c r="CF186" s="4" t="str">
        <f t="shared" si="43"/>
        <v/>
      </c>
      <c r="CG186" s="4">
        <f t="shared" si="44"/>
        <v>0.91107636573655804</v>
      </c>
      <c r="CH186" s="4" t="str">
        <f t="shared" si="45"/>
        <v/>
      </c>
      <c r="CI186">
        <f>INDEX(FX!$B$114:$AK$132,MATCH('Data (2)'!BQ186,FX!$A$114:$A$132,0),MATCH('Data (2)'!D186,Period,0))</f>
        <v>110.68793961228342</v>
      </c>
    </row>
    <row r="187" spans="1:87" hidden="1" outlineLevel="1" x14ac:dyDescent="0.15">
      <c r="A187" t="s">
        <v>65</v>
      </c>
      <c r="B187" s="1">
        <f t="shared" si="49"/>
        <v>43800</v>
      </c>
      <c r="C187" t="s">
        <v>45</v>
      </c>
      <c r="D187" s="1">
        <v>43617</v>
      </c>
      <c r="E187">
        <v>1281.801716372328</v>
      </c>
      <c r="F187">
        <v>673.49393281906589</v>
      </c>
      <c r="G187">
        <v>675.50374612992096</v>
      </c>
      <c r="H187">
        <v>643.54978830969003</v>
      </c>
      <c r="I187">
        <v>2252.5373549999999</v>
      </c>
      <c r="J187">
        <v>1290.0380377179804</v>
      </c>
      <c r="K187">
        <v>1042.7311591966286</v>
      </c>
      <c r="L187">
        <v>1136.5678040264961</v>
      </c>
      <c r="M187">
        <v>3879.8421113816798</v>
      </c>
      <c r="N187">
        <v>4324.6855022849713</v>
      </c>
      <c r="O187">
        <v>1032.2139781328635</v>
      </c>
      <c r="P187">
        <v>1171.0667981484401</v>
      </c>
      <c r="BQ187" t="str">
        <f>VLOOKUP(A187,Misc!$A$3:$B$11,2,FALSE)</f>
        <v>JPY</v>
      </c>
      <c r="BR187">
        <f>INDEX(FX!$B$30:$AK$48,MATCH('Data (2)'!BQ187,FX!$A$30:$A$48,0),MATCH('Data (2)'!D187,Period,0))</f>
        <v>108.09897816423752</v>
      </c>
      <c r="BS187">
        <f t="shared" si="33"/>
        <v>11.857667279933526</v>
      </c>
      <c r="BT187">
        <f t="shared" si="34"/>
        <v>0</v>
      </c>
      <c r="BU187">
        <f t="shared" si="35"/>
        <v>6.2303450435563734</v>
      </c>
      <c r="BV187">
        <f t="shared" si="36"/>
        <v>0</v>
      </c>
      <c r="BW187">
        <f t="shared" si="37"/>
        <v>6.2489373868420008</v>
      </c>
      <c r="BX187">
        <f t="shared" si="38"/>
        <v>0</v>
      </c>
      <c r="BY187">
        <f t="shared" si="39"/>
        <v>5.9533383130775617</v>
      </c>
      <c r="BZ187">
        <f t="shared" si="40"/>
        <v>0</v>
      </c>
      <c r="CA187">
        <f t="shared" si="41"/>
        <v>20.350341355075944</v>
      </c>
      <c r="CB187">
        <f t="shared" si="41"/>
        <v>11.654729885086962</v>
      </c>
      <c r="CC187">
        <f t="shared" si="41"/>
        <v>9.4204586592640229</v>
      </c>
      <c r="CD187">
        <f t="shared" si="32"/>
        <v>10.268217187957912</v>
      </c>
      <c r="CE187" s="4">
        <f t="shared" si="42"/>
        <v>0.52542754797141689</v>
      </c>
      <c r="CF187" s="4" t="str">
        <f t="shared" si="43"/>
        <v/>
      </c>
      <c r="CG187" s="4">
        <f t="shared" si="44"/>
        <v>0.95553910280373622</v>
      </c>
      <c r="CH187" s="4" t="str">
        <f t="shared" si="45"/>
        <v/>
      </c>
      <c r="CI187">
        <f>INDEX(FX!$B$114:$AK$132,MATCH('Data (2)'!BQ187,FX!$A$114:$A$132,0),MATCH('Data (2)'!D187,Period,0))</f>
        <v>110.68793961228342</v>
      </c>
    </row>
    <row r="188" spans="1:87" hidden="1" outlineLevel="1" x14ac:dyDescent="0.15">
      <c r="A188" t="s">
        <v>65</v>
      </c>
      <c r="B188" s="1">
        <f t="shared" si="49"/>
        <v>43800</v>
      </c>
      <c r="C188" t="s">
        <v>45</v>
      </c>
      <c r="D188" s="1">
        <v>43647</v>
      </c>
      <c r="E188">
        <v>2404.4675739999998</v>
      </c>
      <c r="F188">
        <v>722.93271817533014</v>
      </c>
      <c r="G188">
        <v>864.80961412121201</v>
      </c>
      <c r="H188">
        <v>679.93772370684405</v>
      </c>
      <c r="I188">
        <v>1817.6020435291341</v>
      </c>
      <c r="J188">
        <v>829.13550961142505</v>
      </c>
      <c r="K188">
        <v>1037.9091525009953</v>
      </c>
      <c r="L188">
        <v>730.39757134233844</v>
      </c>
      <c r="M188">
        <v>3545.960427026831</v>
      </c>
      <c r="N188">
        <v>4136.683563114917</v>
      </c>
      <c r="O188">
        <v>894.09345207839533</v>
      </c>
      <c r="P188">
        <v>1155.6460126585364</v>
      </c>
      <c r="BQ188" t="str">
        <f>VLOOKUP(A188,Misc!$A$3:$B$11,2,FALSE)</f>
        <v>JPY</v>
      </c>
      <c r="BR188">
        <f>INDEX(FX!$B$30:$AK$48,MATCH('Data (2)'!BQ188,FX!$A$30:$A$48,0),MATCH('Data (2)'!D188,Period,0))</f>
        <v>108.22019742426062</v>
      </c>
      <c r="BS188">
        <f t="shared" si="33"/>
        <v>22.218288556374141</v>
      </c>
      <c r="BT188">
        <f t="shared" si="34"/>
        <v>0</v>
      </c>
      <c r="BU188">
        <f t="shared" si="35"/>
        <v>6.6802014354232213</v>
      </c>
      <c r="BV188">
        <f t="shared" si="36"/>
        <v>0</v>
      </c>
      <c r="BW188">
        <f t="shared" si="37"/>
        <v>7.9912034417277864</v>
      </c>
      <c r="BX188">
        <f t="shared" si="38"/>
        <v>0</v>
      </c>
      <c r="BY188">
        <f t="shared" si="39"/>
        <v>6.2829096591022919</v>
      </c>
      <c r="BZ188">
        <f t="shared" si="40"/>
        <v>0</v>
      </c>
      <c r="CA188">
        <f t="shared" si="41"/>
        <v>16.420958325684008</v>
      </c>
      <c r="CB188">
        <f t="shared" si="41"/>
        <v>7.4907484276580849</v>
      </c>
      <c r="CC188">
        <f t="shared" si="41"/>
        <v>9.3768946837078442</v>
      </c>
      <c r="CD188">
        <f t="shared" si="32"/>
        <v>6.5987096146225834</v>
      </c>
      <c r="CE188" s="4">
        <f t="shared" si="42"/>
        <v>0.30066228631758218</v>
      </c>
      <c r="CF188" s="4" t="str">
        <f t="shared" si="43"/>
        <v/>
      </c>
      <c r="CG188" s="4">
        <f t="shared" si="44"/>
        <v>0.94052697659471718</v>
      </c>
      <c r="CH188" s="4" t="str">
        <f t="shared" si="45"/>
        <v/>
      </c>
      <c r="CI188">
        <f>INDEX(FX!$B$114:$AK$132,MATCH('Data (2)'!BQ188,FX!$A$114:$A$132,0),MATCH('Data (2)'!D188,Period,0))</f>
        <v>110.68793961228342</v>
      </c>
    </row>
    <row r="189" spans="1:87" hidden="1" outlineLevel="1" x14ac:dyDescent="0.15">
      <c r="A189" t="s">
        <v>65</v>
      </c>
      <c r="B189" s="1">
        <f t="shared" si="49"/>
        <v>43800</v>
      </c>
      <c r="C189" t="s">
        <v>45</v>
      </c>
      <c r="D189" s="1">
        <v>43678</v>
      </c>
      <c r="E189">
        <v>1706.6024990000001</v>
      </c>
      <c r="F189">
        <v>781.24999383273416</v>
      </c>
      <c r="G189">
        <v>924.64776197850892</v>
      </c>
      <c r="H189">
        <v>641.45716576604605</v>
      </c>
      <c r="I189">
        <v>2737.7609258617981</v>
      </c>
      <c r="J189">
        <v>1481.6921955292837</v>
      </c>
      <c r="K189">
        <v>1253.5600582648528</v>
      </c>
      <c r="L189">
        <v>904.89697038416091</v>
      </c>
      <c r="M189">
        <v>3388.655139878123</v>
      </c>
      <c r="N189">
        <v>3906.7716960590046</v>
      </c>
      <c r="O189">
        <v>963.80278153857853</v>
      </c>
      <c r="P189">
        <v>1082.5962550206029</v>
      </c>
      <c r="BQ189" t="str">
        <f>VLOOKUP(A189,Misc!$A$3:$B$11,2,FALSE)</f>
        <v>JPY</v>
      </c>
      <c r="BR189">
        <f>INDEX(FX!$B$30:$AK$48,MATCH('Data (2)'!BQ189,FX!$A$30:$A$48,0),MATCH('Data (2)'!D189,Period,0))</f>
        <v>106.21667885463093</v>
      </c>
      <c r="BS189">
        <f t="shared" si="33"/>
        <v>16.067180007912611</v>
      </c>
      <c r="BT189">
        <f t="shared" si="34"/>
        <v>0</v>
      </c>
      <c r="BU189">
        <f t="shared" si="35"/>
        <v>7.3552478034260487</v>
      </c>
      <c r="BV189">
        <f t="shared" si="36"/>
        <v>0</v>
      </c>
      <c r="BW189">
        <f t="shared" si="37"/>
        <v>8.7052972466215959</v>
      </c>
      <c r="BX189">
        <f t="shared" si="38"/>
        <v>0</v>
      </c>
      <c r="BY189">
        <f t="shared" si="39"/>
        <v>6.0391378518240995</v>
      </c>
      <c r="BZ189">
        <f t="shared" si="40"/>
        <v>0</v>
      </c>
      <c r="CA189">
        <f t="shared" si="41"/>
        <v>24.734049034173001</v>
      </c>
      <c r="CB189">
        <f t="shared" si="41"/>
        <v>13.386211729293544</v>
      </c>
      <c r="CC189">
        <f t="shared" si="41"/>
        <v>11.32517293804375</v>
      </c>
      <c r="CD189">
        <f t="shared" si="32"/>
        <v>8.1752083700701697</v>
      </c>
      <c r="CE189" s="4">
        <f t="shared" si="42"/>
        <v>0.45778088001776329</v>
      </c>
      <c r="CF189" s="4" t="str">
        <f t="shared" si="43"/>
        <v/>
      </c>
      <c r="CG189" s="4">
        <f t="shared" si="44"/>
        <v>0.82106517866210982</v>
      </c>
      <c r="CH189" s="4" t="str">
        <f t="shared" si="45"/>
        <v/>
      </c>
      <c r="CI189">
        <f>INDEX(FX!$B$114:$AK$132,MATCH('Data (2)'!BQ189,FX!$A$114:$A$132,0),MATCH('Data (2)'!D189,Period,0))</f>
        <v>110.68793961228342</v>
      </c>
    </row>
    <row r="190" spans="1:87" hidden="1" outlineLevel="1" x14ac:dyDescent="0.15">
      <c r="A190" t="s">
        <v>65</v>
      </c>
      <c r="B190" s="1">
        <f t="shared" si="49"/>
        <v>43800</v>
      </c>
      <c r="C190" t="s">
        <v>45</v>
      </c>
      <c r="D190" s="1">
        <v>43709</v>
      </c>
      <c r="E190">
        <v>1518.2537620000001</v>
      </c>
      <c r="F190">
        <v>711.34037154615078</v>
      </c>
      <c r="G190">
        <v>862.88530387647597</v>
      </c>
      <c r="H190">
        <v>534.52564021864805</v>
      </c>
      <c r="I190">
        <v>4650.1328468549091</v>
      </c>
      <c r="J190">
        <v>2509.5562976293354</v>
      </c>
      <c r="K190">
        <v>1587.4651242837879</v>
      </c>
      <c r="L190">
        <v>1237.6037943628412</v>
      </c>
      <c r="M190">
        <v>3242.4844230091198</v>
      </c>
      <c r="N190">
        <v>3790.246163624844</v>
      </c>
      <c r="O190">
        <v>962.42972740740947</v>
      </c>
      <c r="P190">
        <v>1077.3169262793886</v>
      </c>
      <c r="BQ190" t="str">
        <f>VLOOKUP(A190,Misc!$A$3:$B$11,2,FALSE)</f>
        <v>JPY</v>
      </c>
      <c r="BR190">
        <f>INDEX(FX!$B$30:$AK$48,MATCH('Data (2)'!BQ190,FX!$A$30:$A$48,0),MATCH('Data (2)'!D190,Period,0))</f>
        <v>107.45449667217702</v>
      </c>
      <c r="BS190">
        <f t="shared" si="33"/>
        <v>14.129271543022531</v>
      </c>
      <c r="BT190">
        <f t="shared" si="34"/>
        <v>0</v>
      </c>
      <c r="BU190">
        <f t="shared" si="35"/>
        <v>6.6199218606580361</v>
      </c>
      <c r="BV190">
        <f t="shared" si="36"/>
        <v>0</v>
      </c>
      <c r="BW190">
        <f t="shared" si="37"/>
        <v>8.0302391300475122</v>
      </c>
      <c r="BX190">
        <f t="shared" si="38"/>
        <v>0</v>
      </c>
      <c r="BY190">
        <f t="shared" si="39"/>
        <v>4.9744371503538183</v>
      </c>
      <c r="BZ190">
        <f t="shared" si="40"/>
        <v>0</v>
      </c>
      <c r="CA190">
        <f t="shared" si="41"/>
        <v>42.01119709286619</v>
      </c>
      <c r="CB190">
        <f t="shared" si="41"/>
        <v>22.672355329946367</v>
      </c>
      <c r="CC190">
        <f t="shared" si="41"/>
        <v>14.341807516196837</v>
      </c>
      <c r="CD190">
        <f t="shared" si="32"/>
        <v>11.181017540826103</v>
      </c>
      <c r="CE190" s="4">
        <f t="shared" si="42"/>
        <v>0.46852534757371528</v>
      </c>
      <c r="CF190" s="4" t="str">
        <f t="shared" si="43"/>
        <v/>
      </c>
      <c r="CG190" s="4">
        <f t="shared" si="44"/>
        <v>0.75143442098867119</v>
      </c>
      <c r="CH190" s="4" t="str">
        <f t="shared" si="45"/>
        <v/>
      </c>
      <c r="CI190">
        <f>INDEX(FX!$B$114:$AK$132,MATCH('Data (2)'!BQ190,FX!$A$114:$A$132,0),MATCH('Data (2)'!D190,Period,0))</f>
        <v>110.68793961228342</v>
      </c>
    </row>
    <row r="191" spans="1:87" hidden="1" outlineLevel="1" x14ac:dyDescent="0.15">
      <c r="A191" t="s">
        <v>65</v>
      </c>
      <c r="B191" s="1">
        <f t="shared" si="49"/>
        <v>43800</v>
      </c>
      <c r="C191" t="s">
        <v>45</v>
      </c>
      <c r="D191" s="1">
        <v>43739</v>
      </c>
      <c r="E191">
        <v>2301.9769160000001</v>
      </c>
      <c r="F191">
        <v>1002.6892927628226</v>
      </c>
      <c r="G191">
        <v>1044.1008609999999</v>
      </c>
      <c r="H191">
        <v>712.05749000000003</v>
      </c>
      <c r="I191">
        <v>4060.3049019523123</v>
      </c>
      <c r="J191">
        <v>2241.9394221670991</v>
      </c>
      <c r="K191">
        <v>1818.1152282317346</v>
      </c>
      <c r="L191">
        <v>1369.4430193724024</v>
      </c>
      <c r="M191">
        <v>3746.6099976937858</v>
      </c>
      <c r="N191">
        <v>3402.0883525056829</v>
      </c>
      <c r="O191">
        <v>1064.421813256582</v>
      </c>
      <c r="P191">
        <v>1125.4603672304308</v>
      </c>
      <c r="BQ191" t="str">
        <f>VLOOKUP(A191,Misc!$A$3:$B$11,2,FALSE)</f>
        <v>JPY</v>
      </c>
      <c r="BR191">
        <f>INDEX(FX!$B$30:$AK$48,MATCH('Data (2)'!BQ191,FX!$A$30:$A$48,0),MATCH('Data (2)'!D191,Period,0))</f>
        <v>108.12992458960936</v>
      </c>
      <c r="BS191">
        <f t="shared" si="33"/>
        <v>21.288990302516186</v>
      </c>
      <c r="BT191">
        <f t="shared" si="34"/>
        <v>0</v>
      </c>
      <c r="BU191">
        <f t="shared" si="35"/>
        <v>9.2730046429642563</v>
      </c>
      <c r="BV191">
        <f t="shared" si="36"/>
        <v>0</v>
      </c>
      <c r="BW191">
        <f t="shared" si="37"/>
        <v>9.655984362910873</v>
      </c>
      <c r="BX191">
        <f t="shared" si="38"/>
        <v>0</v>
      </c>
      <c r="BY191">
        <f t="shared" si="39"/>
        <v>6.585202872401009</v>
      </c>
      <c r="BZ191">
        <f t="shared" si="40"/>
        <v>0</v>
      </c>
      <c r="CA191">
        <f t="shared" si="41"/>
        <v>36.68245082684443</v>
      </c>
      <c r="CB191">
        <f t="shared" si="41"/>
        <v>20.254595306590236</v>
      </c>
      <c r="CC191">
        <f t="shared" si="41"/>
        <v>16.42559464563357</v>
      </c>
      <c r="CD191">
        <f t="shared" si="32"/>
        <v>12.372106881465799</v>
      </c>
      <c r="CE191" s="4">
        <f t="shared" si="42"/>
        <v>0.43557747507960781</v>
      </c>
      <c r="CF191" s="4" t="str">
        <f t="shared" si="43"/>
        <v/>
      </c>
      <c r="CG191" s="4">
        <f t="shared" si="44"/>
        <v>0.71014769494345353</v>
      </c>
      <c r="CH191" s="4" t="str">
        <f t="shared" si="45"/>
        <v/>
      </c>
      <c r="CI191">
        <f>INDEX(FX!$B$114:$AK$132,MATCH('Data (2)'!BQ191,FX!$A$114:$A$132,0),MATCH('Data (2)'!D191,Period,0))</f>
        <v>110.68793961228342</v>
      </c>
    </row>
    <row r="192" spans="1:87" hidden="1" outlineLevel="1" x14ac:dyDescent="0.15">
      <c r="A192" t="s">
        <v>65</v>
      </c>
      <c r="B192" s="1">
        <f t="shared" si="49"/>
        <v>43800</v>
      </c>
      <c r="C192" t="s">
        <v>45</v>
      </c>
      <c r="D192" s="1">
        <v>43770</v>
      </c>
      <c r="E192">
        <v>1689.011013</v>
      </c>
      <c r="F192">
        <v>919.74787464171902</v>
      </c>
      <c r="G192">
        <v>920.03751740430607</v>
      </c>
      <c r="H192">
        <v>634.52081240258804</v>
      </c>
      <c r="I192">
        <v>7782.0823406458176</v>
      </c>
      <c r="J192">
        <v>4784.5123144352783</v>
      </c>
      <c r="K192">
        <v>2348.6810059623876</v>
      </c>
      <c r="L192">
        <v>1721.9235932682357</v>
      </c>
      <c r="M192">
        <v>2214.5001651071198</v>
      </c>
      <c r="N192">
        <v>2419.306433622281</v>
      </c>
      <c r="O192">
        <v>923.97633109195704</v>
      </c>
      <c r="P192">
        <v>941.3931467108456</v>
      </c>
      <c r="BQ192" t="str">
        <f>VLOOKUP(A192,Misc!$A$3:$B$11,2,FALSE)</f>
        <v>JPY</v>
      </c>
      <c r="BR192">
        <f>INDEX(FX!$B$30:$AK$48,MATCH('Data (2)'!BQ192,FX!$A$30:$A$48,0),MATCH('Data (2)'!D192,Period,0))</f>
        <v>108.89343732494504</v>
      </c>
      <c r="BS192">
        <f t="shared" si="33"/>
        <v>15.510677727619914</v>
      </c>
      <c r="BT192">
        <f t="shared" si="34"/>
        <v>0</v>
      </c>
      <c r="BU192">
        <f t="shared" si="35"/>
        <v>8.44631134103272</v>
      </c>
      <c r="BV192">
        <f t="shared" si="36"/>
        <v>0</v>
      </c>
      <c r="BW192">
        <f t="shared" si="37"/>
        <v>8.4489712144805829</v>
      </c>
      <c r="BX192">
        <f t="shared" si="38"/>
        <v>0</v>
      </c>
      <c r="BY192">
        <f t="shared" si="39"/>
        <v>5.8269885494489166</v>
      </c>
      <c r="BZ192">
        <f t="shared" si="40"/>
        <v>0</v>
      </c>
      <c r="CA192">
        <f t="shared" si="41"/>
        <v>70.306506453230739</v>
      </c>
      <c r="CB192">
        <f t="shared" si="41"/>
        <v>43.225236021145747</v>
      </c>
      <c r="CC192">
        <f t="shared" si="41"/>
        <v>21.218942318280778</v>
      </c>
      <c r="CD192">
        <f t="shared" si="32"/>
        <v>15.556560175388322</v>
      </c>
      <c r="CE192" s="4">
        <f t="shared" si="42"/>
        <v>0.54454818089556112</v>
      </c>
      <c r="CF192" s="4" t="str">
        <f t="shared" si="43"/>
        <v/>
      </c>
      <c r="CG192" s="4">
        <f t="shared" si="44"/>
        <v>0.68988559788709591</v>
      </c>
      <c r="CH192" s="4" t="str">
        <f t="shared" si="45"/>
        <v/>
      </c>
      <c r="CI192">
        <f>INDEX(FX!$B$114:$AK$132,MATCH('Data (2)'!BQ192,FX!$A$114:$A$132,0),MATCH('Data (2)'!D192,Period,0))</f>
        <v>110.68793961228342</v>
      </c>
    </row>
    <row r="193" spans="1:87" hidden="1" outlineLevel="1" x14ac:dyDescent="0.15">
      <c r="A193" t="s">
        <v>65</v>
      </c>
      <c r="B193" s="1">
        <f t="shared" si="49"/>
        <v>43800</v>
      </c>
      <c r="C193" t="s">
        <v>45</v>
      </c>
      <c r="D193" s="1">
        <v>43800</v>
      </c>
      <c r="E193">
        <v>3202.1643960000001</v>
      </c>
      <c r="F193">
        <v>1375.9353534344471</v>
      </c>
      <c r="G193">
        <v>1113.7540180000001</v>
      </c>
      <c r="H193">
        <v>794.22531900000001</v>
      </c>
      <c r="I193">
        <v>13596.792589011249</v>
      </c>
      <c r="J193">
        <v>8330.4124640715727</v>
      </c>
      <c r="K193">
        <v>3031.1066943445794</v>
      </c>
      <c r="L193">
        <v>2179.5375204962106</v>
      </c>
      <c r="M193">
        <v>2667.696505091857</v>
      </c>
      <c r="N193">
        <v>2937.6060249791894</v>
      </c>
      <c r="O193">
        <v>1003.4785651129899</v>
      </c>
      <c r="P193">
        <v>1022.496055334004</v>
      </c>
      <c r="BQ193" t="str">
        <f>VLOOKUP(A193,Misc!$A$3:$B$11,2,FALSE)</f>
        <v>JPY</v>
      </c>
      <c r="BR193">
        <f>INDEX(FX!$B$30:$AK$48,MATCH('Data (2)'!BQ193,FX!$A$30:$A$48,0),MATCH('Data (2)'!D193,Period,0))</f>
        <v>109.09393572652955</v>
      </c>
      <c r="BS193">
        <f t="shared" si="33"/>
        <v>29.352359273452219</v>
      </c>
      <c r="BT193">
        <f t="shared" si="34"/>
        <v>0</v>
      </c>
      <c r="BU193">
        <f t="shared" si="35"/>
        <v>12.612390819628722</v>
      </c>
      <c r="BV193">
        <f t="shared" si="36"/>
        <v>0</v>
      </c>
      <c r="BW193">
        <f t="shared" si="37"/>
        <v>10.209128587971151</v>
      </c>
      <c r="BX193">
        <f t="shared" si="38"/>
        <v>0</v>
      </c>
      <c r="BY193">
        <f t="shared" si="39"/>
        <v>7.2801967745569165</v>
      </c>
      <c r="BZ193">
        <f t="shared" si="40"/>
        <v>0</v>
      </c>
      <c r="CA193">
        <f t="shared" si="41"/>
        <v>122.83897086383536</v>
      </c>
      <c r="CB193">
        <f t="shared" si="41"/>
        <v>75.260344471595161</v>
      </c>
      <c r="CC193">
        <f t="shared" si="41"/>
        <v>27.38425437280619</v>
      </c>
      <c r="CD193">
        <f t="shared" si="32"/>
        <v>19.690831070942981</v>
      </c>
      <c r="CE193" s="4">
        <f t="shared" si="42"/>
        <v>0.42968916747472546</v>
      </c>
      <c r="CF193" s="4" t="str">
        <f t="shared" si="43"/>
        <v/>
      </c>
      <c r="CG193" s="4">
        <f t="shared" si="44"/>
        <v>0.5772257519348919</v>
      </c>
      <c r="CH193" s="4" t="str">
        <f t="shared" si="45"/>
        <v/>
      </c>
      <c r="CI193">
        <f>INDEX(FX!$B$114:$AK$132,MATCH('Data (2)'!BQ193,FX!$A$114:$A$132,0),MATCH('Data (2)'!D193,Period,0))</f>
        <v>110.68793961228342</v>
      </c>
    </row>
    <row r="194" spans="1:87" hidden="1" outlineLevel="1" x14ac:dyDescent="0.15">
      <c r="A194" t="s">
        <v>66</v>
      </c>
      <c r="B194" s="1">
        <f t="shared" si="49"/>
        <v>43800</v>
      </c>
      <c r="C194" t="s">
        <v>50</v>
      </c>
      <c r="D194" s="1">
        <v>43466</v>
      </c>
      <c r="E194">
        <f t="array" ref="E194:E205">TRANSPOSE('[4]AG_Key Metrics P1'!$F$6:$Q$6)</f>
        <v>7514.5219999999999</v>
      </c>
      <c r="F194">
        <f t="array" ref="F194:F205">TRANSPOSE('[4]AG_Key Metrics P1'!$F$11:$Q$11)</f>
        <v>3469.5059004517398</v>
      </c>
      <c r="G194">
        <f t="array" ref="G194:G205">TRANSPOSE('[4]AG_Key Metrics P1'!$F$16:$Q$16)</f>
        <v>3420</v>
      </c>
      <c r="H194">
        <f t="array" ref="H194:H205">TRANSPOSE('[4]AG_Key Metrics P1'!$F$21:$Q$21)</f>
        <v>1887</v>
      </c>
      <c r="I194">
        <f t="array" ref="I194:I205">TRANSPOSE('[4]AG_Key Metrics P1'!$F$7:$Q$7)</f>
        <v>12794.159449860001</v>
      </c>
      <c r="J194">
        <f t="array" ref="J194:J205">TRANSPOSE('[4]AG_Key Metrics P1'!$F$12:$Q$12)</f>
        <v>4149.8831345949202</v>
      </c>
      <c r="K194">
        <f t="array" ref="K194:K205">TRANSPOSE('[4]AG_Key Metrics P1'!$F$17:$Q$17)</f>
        <v>3065.3345370106199</v>
      </c>
      <c r="L194">
        <f t="array" ref="L194:L205">TRANSPOSE('[4]AG_Key Metrics P1'!$F$22:$Q$22)</f>
        <v>1887.1002000000001</v>
      </c>
      <c r="M194">
        <f t="array" ref="M194:M205">TRANSPOSE('[4]AG_Key Metrics P1'!$F$9:$Q$9)</f>
        <v>6448.7653</v>
      </c>
      <c r="N194">
        <f t="array" ref="N194:N205">TRANSPOSE('[4]AG_Key Metrics P1'!$F$14:$Q$14)</f>
        <v>2033.5665904308701</v>
      </c>
      <c r="O194">
        <f t="array" ref="O194:O205">TRANSPOSE('[4]AG_Key Metrics P1'!$F$19:$Q$19)</f>
        <v>1582.73</v>
      </c>
      <c r="P194">
        <f t="array" ref="P194:P205">TRANSPOSE('[4]AG_Key Metrics P1'!$F$24:$Q$24)</f>
        <v>580.19000000000005</v>
      </c>
      <c r="Q194" t="str">
        <f t="array" ref="Q194:Q205">'[4]AG_Key Products'!$D$6</f>
        <v>Sprint Link Plus</v>
      </c>
      <c r="R194" t="str">
        <f t="array" ref="R194:R205">'[4]AG_Key Products'!$D$9</f>
        <v>Bebas Ikhtiar</v>
      </c>
      <c r="S194" t="str">
        <f t="array" ref="S194:S205">'[4]AG_Key Products'!$D$12</f>
        <v>FWD Loop</v>
      </c>
      <c r="T194">
        <f t="array" ref="T194:T205">'[4]AG_Key Products'!$D$15</f>
        <v>0</v>
      </c>
      <c r="U194">
        <f t="array" ref="U194:U205">'[4]AG_Key Products'!$D$18</f>
        <v>0</v>
      </c>
      <c r="V194">
        <f t="array" ref="V194:V205">'[4]AG_Key Products'!$D$21</f>
        <v>0</v>
      </c>
      <c r="W194">
        <f t="array" ref="W194:W205">'[4]AG_Key Products'!$D$24</f>
        <v>0</v>
      </c>
      <c r="X194">
        <f t="array" ref="X194:X205">'[4]AG_Key Products'!$D$27</f>
        <v>0</v>
      </c>
      <c r="Y194">
        <f t="array" ref="Y194:Y205">'[4]AG_Key Products'!$D$30</f>
        <v>0</v>
      </c>
      <c r="Z194">
        <f t="array" ref="Z194:Z205">'[4]AG_Key Products'!$D$33</f>
        <v>0</v>
      </c>
      <c r="AA194">
        <f t="array" ref="AA194:AA205">TRANSPOSE('[4]AG_Key Products'!$F$6:$Q$6)</f>
        <v>2194.2150000000001</v>
      </c>
      <c r="AB194">
        <f t="array" ref="AB194:AB205">TRANSPOSE('[4]AG_Key Products'!$F$9:$Q$9)</f>
        <v>2648.8000999999999</v>
      </c>
      <c r="AC194">
        <f t="array" ref="AC194:AC205">TRANSPOSE('[4]AG_Key Products'!$F$12:$Q$12)</f>
        <v>1905</v>
      </c>
      <c r="AD194">
        <f t="array" ref="AD194:AD205">TRANSPOSE('[4]AG_Key Products'!$F$15:$Q$15)</f>
        <v>0</v>
      </c>
      <c r="AE194">
        <f t="array" ref="AE194:AE205">TRANSPOSE('[4]AG_Key Products'!$F$18:$Q$18)</f>
        <v>0</v>
      </c>
      <c r="AF194">
        <f t="array" ref="AF194:AF205">TRANSPOSE('[4]AG_Key Products'!$F$21:$Q$21)</f>
        <v>0</v>
      </c>
      <c r="AG194">
        <f t="array" ref="AG194:AG205">TRANSPOSE('[4]AG_Key Products'!$F$24:$Q$24)</f>
        <v>0</v>
      </c>
      <c r="AH194">
        <f t="array" ref="AH194:AH205">TRANSPOSE('[4]AG_Key Products'!$F$27:$Q$27)</f>
        <v>0</v>
      </c>
      <c r="AI194">
        <f t="array" ref="AI194:AI205">TRANSPOSE('[4]AG_Key Products'!$F$30:$Q$30)</f>
        <v>0</v>
      </c>
      <c r="AJ194">
        <f t="array" ref="AJ194:AJ205">TRANSPOSE('[4]AG_Key Products'!$F$33:$Q$33)</f>
        <v>0</v>
      </c>
      <c r="AK194">
        <f t="array" ref="AK194:AK205">TRANSPOSE('[4]AG_Key Products'!$F$36:$Q$36)</f>
        <v>766.5068999999994</v>
      </c>
      <c r="AL194">
        <f t="array" ref="AL194:AL205">TRANSPOSE('[4]AG_Key Products'!$F$7:$Q$7)</f>
        <v>866.91200000000003</v>
      </c>
      <c r="AM194">
        <f t="array" ref="AM194:AM205">TRANSPOSE('[4]AG_Key Products'!$F$10:$Q$10)</f>
        <v>744.73670000000004</v>
      </c>
      <c r="AN194">
        <f t="array" ref="AN194:AN205">TRANSPOSE('[4]AG_Key Products'!$F$13:$Q$13)</f>
        <v>1353.1476</v>
      </c>
      <c r="AO194">
        <f t="array" ref="AO194:AO205">TRANSPOSE('[4]AG_Key Products'!$F$16:$Q$16)</f>
        <v>0</v>
      </c>
      <c r="AP194">
        <f t="array" ref="AP194:AP205">TRANSPOSE('[4]AG_Key Products'!$F$19:$Q$19)</f>
        <v>0</v>
      </c>
      <c r="AQ194">
        <f t="array" ref="AQ194:AQ205">TRANSPOSE('[4]AG_Key Products'!$F$22:$Q$22)</f>
        <v>0</v>
      </c>
      <c r="AR194">
        <f t="array" ref="AR194:AR205">TRANSPOSE('[4]AG_Key Products'!$F$25:$Q$25)</f>
        <v>0</v>
      </c>
      <c r="AS194">
        <f t="array" ref="AS194:AS205">TRANSPOSE('[4]AG_Key Products'!$F$28:$Q$28)</f>
        <v>0</v>
      </c>
      <c r="AT194">
        <f t="array" ref="AT194:AT205">TRANSPOSE('[4]AG_Key Products'!$F$31:$Q$31)</f>
        <v>0</v>
      </c>
      <c r="AU194">
        <f t="array" ref="AU194:AU205">TRANSPOSE('[4]AG_Key Products'!$F$34:$Q$35)</f>
        <v>0</v>
      </c>
      <c r="AV194">
        <f t="array" ref="AV194:AV205">TRANSPOSE('[4]AG_Key Products'!$F$37:$Q$37)</f>
        <v>504.70960045173979</v>
      </c>
      <c r="AW194" s="4">
        <f t="array" ref="AW194:AW205">'[4]AG_Key Products'!$D$8</f>
        <v>0.34010000000000001</v>
      </c>
      <c r="AX194" s="4">
        <f t="array" ref="AX194:AX205">'[4]AG_Key Products'!$D$11</f>
        <v>0.22040000000000001</v>
      </c>
      <c r="AY194" s="4">
        <f t="array" ref="AY194:AY205">'[4]AG_Key Products'!$D$14</f>
        <v>0.71509999999999996</v>
      </c>
      <c r="AZ194" s="4" t="str">
        <f t="array" ref="AZ194:AZ205">'[4]AG_Key Products'!$D$17</f>
        <v>pAPE ratio</v>
      </c>
      <c r="BA194" s="4" t="str">
        <f t="array" ref="BA194:BA205">'[4]AG_Key Products'!$D$20</f>
        <v>pAPE ratio</v>
      </c>
      <c r="BB194" s="4" t="str">
        <f t="array" ref="BB194:BB205">'[4]AG_Key Products'!$D$23</f>
        <v>pAPE ratio</v>
      </c>
      <c r="BC194" s="4" t="str">
        <f t="array" ref="BC194:BC205">'[4]AG_Key Products'!$D$26</f>
        <v>pAPE ratio</v>
      </c>
      <c r="BD194" s="4" t="str">
        <f t="array" ref="BD194:BD205">'[4]AG_Key Products'!$D$29</f>
        <v>pAPE ratio</v>
      </c>
      <c r="BE194" s="4" t="str">
        <f t="array" ref="BE194:BE205">'[4]AG_Key Products'!$D$32</f>
        <v>pAPE ratio</v>
      </c>
      <c r="BF194" s="4" t="str">
        <f t="array" ref="BF194:BF205">'[4]AG_Key Products'!$D$35</f>
        <v>pAPE ratio</v>
      </c>
      <c r="BG194" s="4" t="str">
        <f t="array" ref="BG194:BG205">'[4]AG_Key Products'!$D$7</f>
        <v>Unit Link</v>
      </c>
      <c r="BH194" s="4" t="str">
        <f t="array" ref="BH194:BH205">'[4]AG_Key Products'!$D$10</f>
        <v>Unit Link</v>
      </c>
      <c r="BI194" s="4" t="str">
        <f t="array" ref="BI194:BI205">'[4]AG_Key Products'!$D$13</f>
        <v>Unit Link</v>
      </c>
      <c r="BJ194" s="4" t="str">
        <f t="array" ref="BJ194:BJ205">'[4]AG_Key Products'!$D$16</f>
        <v>Product Type</v>
      </c>
      <c r="BK194" s="4" t="str">
        <f t="array" ref="BK194:BK205">'[4]AG_Key Products'!$D$19</f>
        <v>Product Type</v>
      </c>
      <c r="BL194" s="4" t="str">
        <f t="array" ref="BL194:BL205">'[4]AG_Key Products'!$D$22</f>
        <v>Product Type</v>
      </c>
      <c r="BM194" s="4" t="str">
        <f t="array" ref="BM194:BM205">'[4]AG_Key Products'!$D$25</f>
        <v>Product Type</v>
      </c>
      <c r="BN194" s="4" t="str">
        <f t="array" ref="BN194:BN205">'[4]AG_Key Products'!$D$28</f>
        <v>Product Type</v>
      </c>
      <c r="BO194" s="4" t="str">
        <f t="array" ref="BO194:BO205">'[4]AG_Key Products'!$D$31</f>
        <v>Product Type</v>
      </c>
      <c r="BP194" s="4" t="str">
        <f t="array" ref="BP194:BP205">'[4]AG_Key Products'!$D$34</f>
        <v>Product Type</v>
      </c>
      <c r="BQ194" t="str">
        <f>VLOOKUP(A194,Misc!$A$3:$B$11,2,FALSE)</f>
        <v>IDR</v>
      </c>
      <c r="BR194">
        <f>INDEX(FX!$B$30:$AK$48,MATCH('Data (2)'!BQ194,FX!$A$30:$A$48,0),MATCH('Data (2)'!D194,Period,0))</f>
        <v>14159.242079781492</v>
      </c>
      <c r="BS194">
        <f t="shared" si="33"/>
        <v>0.53071498867374156</v>
      </c>
      <c r="BT194">
        <f t="shared" si="34"/>
        <v>0</v>
      </c>
      <c r="BU194">
        <f t="shared" si="35"/>
        <v>0.24503471873017668</v>
      </c>
      <c r="BV194">
        <f t="shared" si="36"/>
        <v>0</v>
      </c>
      <c r="BW194">
        <f t="shared" si="37"/>
        <v>0.24153835217518776</v>
      </c>
      <c r="BX194">
        <f t="shared" si="38"/>
        <v>0</v>
      </c>
      <c r="BY194">
        <f t="shared" si="39"/>
        <v>0.13326984519139745</v>
      </c>
      <c r="BZ194">
        <f t="shared" si="40"/>
        <v>0</v>
      </c>
      <c r="CA194">
        <f t="shared" si="41"/>
        <v>0.89560437507336288</v>
      </c>
      <c r="CB194">
        <f t="shared" si="41"/>
        <v>0.29049610534805714</v>
      </c>
      <c r="CC194">
        <f t="shared" si="41"/>
        <v>0.21457658341441357</v>
      </c>
      <c r="CD194">
        <f t="shared" si="41"/>
        <v>0.13209896296394147</v>
      </c>
      <c r="CE194" s="4">
        <f t="shared" si="42"/>
        <v>0.46170679924175351</v>
      </c>
      <c r="CF194" s="4" t="str">
        <f t="shared" si="43"/>
        <v/>
      </c>
      <c r="CG194" s="4">
        <f t="shared" si="44"/>
        <v>0.54388147884524629</v>
      </c>
      <c r="CH194" s="4" t="str">
        <f t="shared" si="45"/>
        <v/>
      </c>
      <c r="CI194">
        <f>INDEX(FX!$B$114:$AK$132,MATCH('Data (2)'!BQ194,FX!$A$114:$A$132,0),MATCH('Data (2)'!D194,Period,0))</f>
        <v>14285.503516898269</v>
      </c>
    </row>
    <row r="195" spans="1:87" hidden="1" outlineLevel="1" x14ac:dyDescent="0.15">
      <c r="A195" t="s">
        <v>66</v>
      </c>
      <c r="B195" s="1">
        <f t="shared" si="49"/>
        <v>43800</v>
      </c>
      <c r="C195" t="s">
        <v>50</v>
      </c>
      <c r="D195" s="1">
        <v>43497</v>
      </c>
      <c r="E195">
        <v>9162.2573959199999</v>
      </c>
      <c r="F195">
        <v>2865.17760940074</v>
      </c>
      <c r="G195">
        <v>2167.54</v>
      </c>
      <c r="H195">
        <v>854.83969999999999</v>
      </c>
      <c r="I195">
        <v>14446.73539466</v>
      </c>
      <c r="J195">
        <v>4685.9087381489899</v>
      </c>
      <c r="K195">
        <v>3461.2728664739197</v>
      </c>
      <c r="L195">
        <v>1311.5143778080499</v>
      </c>
      <c r="M195">
        <v>12219.108099999999</v>
      </c>
      <c r="N195">
        <v>3972.1868079822998</v>
      </c>
      <c r="O195">
        <v>2811.6</v>
      </c>
      <c r="P195">
        <v>1000.85</v>
      </c>
      <c r="Q195" t="str">
        <v>Sprint Link Plus</v>
      </c>
      <c r="R195" t="str">
        <v>Bebas Ikhtiar</v>
      </c>
      <c r="S195" t="str">
        <v>FWD Loop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2104.0569999999998</v>
      </c>
      <c r="AB195">
        <v>5008.3</v>
      </c>
      <c r="AC195">
        <v>204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1845.9003959199999</v>
      </c>
      <c r="AL195">
        <v>881.14200000000005</v>
      </c>
      <c r="AM195">
        <v>1142.3436999999999</v>
      </c>
      <c r="AN195">
        <v>131.798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709.89390940074009</v>
      </c>
      <c r="AW195" s="4">
        <v>0.34010000000000001</v>
      </c>
      <c r="AX195" s="4">
        <v>0.22040000000000001</v>
      </c>
      <c r="AY195" s="4">
        <v>0.71509999999999996</v>
      </c>
      <c r="AZ195" s="4" t="str">
        <v>pAPE ratio</v>
      </c>
      <c r="BA195" s="4" t="str">
        <v>pAPE ratio</v>
      </c>
      <c r="BB195" s="4" t="str">
        <v>pAPE ratio</v>
      </c>
      <c r="BC195" s="4" t="str">
        <v>pAPE ratio</v>
      </c>
      <c r="BD195" s="4" t="str">
        <v>pAPE ratio</v>
      </c>
      <c r="BE195" s="4" t="str">
        <v>pAPE ratio</v>
      </c>
      <c r="BF195" s="4" t="str">
        <v>pAPE ratio</v>
      </c>
      <c r="BG195" s="4" t="str">
        <v>Unit Link</v>
      </c>
      <c r="BH195" s="4" t="str">
        <v>Unit Link</v>
      </c>
      <c r="BI195" s="4" t="str">
        <v>Unit Link</v>
      </c>
      <c r="BJ195" s="4" t="str">
        <v>Product Type</v>
      </c>
      <c r="BK195" s="4" t="str">
        <v>Product Type</v>
      </c>
      <c r="BL195" s="4" t="str">
        <v>Product Type</v>
      </c>
      <c r="BM195" s="4" t="str">
        <v>Product Type</v>
      </c>
      <c r="BN195" s="4" t="str">
        <v>Product Type</v>
      </c>
      <c r="BO195" s="4" t="str">
        <v>Product Type</v>
      </c>
      <c r="BP195" s="4" t="str">
        <v>Product Type</v>
      </c>
      <c r="BQ195" t="str">
        <f>VLOOKUP(A195,Misc!$A$3:$B$11,2,FALSE)</f>
        <v>IDR</v>
      </c>
      <c r="BR195">
        <f>INDEX(FX!$B$30:$AK$48,MATCH('Data (2)'!BQ195,FX!$A$30:$A$48,0),MATCH('Data (2)'!D195,Period,0))</f>
        <v>14039.300423305131</v>
      </c>
      <c r="BS195">
        <f t="shared" ref="BS195:BS258" si="50">IF(D195&gt;B195,0,E195/$BR195)</f>
        <v>0.65261495371312972</v>
      </c>
      <c r="BT195">
        <f t="shared" ref="BT195:BT258" si="51">IF(D195&gt;B195,E195/$BR195,0)</f>
        <v>0</v>
      </c>
      <c r="BU195">
        <f t="shared" ref="BU195:BU258" si="52">IF(D195&gt;B195,0,F195/$BR195)</f>
        <v>0.20408264820977598</v>
      </c>
      <c r="BV195">
        <f t="shared" ref="BV195:BV258" si="53">IF(D195&gt;B195,F195/$BR195,0)</f>
        <v>0</v>
      </c>
      <c r="BW195">
        <f t="shared" ref="BW195:BW258" si="54">IF(D195&gt;B195,0,G195/$BR195)</f>
        <v>0.15439088377950089</v>
      </c>
      <c r="BX195">
        <f t="shared" ref="BX195:BX258" si="55">IF(D195&gt;B195,G195/$BR195,0)</f>
        <v>0</v>
      </c>
      <c r="BY195">
        <f t="shared" ref="BY195:BY258" si="56">IF(D195&gt;B195,0,H195/$BR195)</f>
        <v>6.0889052461686244E-2</v>
      </c>
      <c r="BZ195">
        <f t="shared" ref="BZ195:BZ258" si="57">IF(D195&gt;B195,H195/$BR195,0)</f>
        <v>0</v>
      </c>
      <c r="CA195">
        <f t="shared" ref="CA195:CD258" si="58">I195/$CI195</f>
        <v>1.0112863979607727</v>
      </c>
      <c r="CB195">
        <f t="shared" si="58"/>
        <v>0.3280184511946706</v>
      </c>
      <c r="CC195">
        <f t="shared" si="58"/>
        <v>0.24229267539499696</v>
      </c>
      <c r="CD195">
        <f t="shared" si="58"/>
        <v>9.1807360955577413E-2</v>
      </c>
      <c r="CE195" s="4">
        <f t="shared" ref="CE195:CE258" si="59">IFERROR(IF(D195&gt;B195,"",BU195/BS195),0)</f>
        <v>0.3127152497021769</v>
      </c>
      <c r="CF195" s="4" t="str">
        <f t="shared" ref="CF195:CF258" si="60">IFERROR(IF(D195&gt;B195,BV195/BT195,""),0)</f>
        <v/>
      </c>
      <c r="CG195" s="4">
        <f t="shared" ref="CG195:CG258" si="61">IFERROR(IF(D195&gt;B195,"",BY195/BU195),0)</f>
        <v>0.29835487238042185</v>
      </c>
      <c r="CH195" s="4" t="str">
        <f t="shared" ref="CH195:CH258" si="62">IFERROR(IF(D195&gt;B195,BZ195/BV195,""),0)</f>
        <v/>
      </c>
      <c r="CI195">
        <f>INDEX(FX!$B$114:$AK$132,MATCH('Data (2)'!BQ195,FX!$A$114:$A$132,0),MATCH('Data (2)'!D195,Period,0))</f>
        <v>14285.503516898269</v>
      </c>
    </row>
    <row r="196" spans="1:87" hidden="1" outlineLevel="1" x14ac:dyDescent="0.15">
      <c r="A196" t="s">
        <v>66</v>
      </c>
      <c r="B196" s="1">
        <f t="shared" ref="B196:B211" si="63">B195</f>
        <v>43800</v>
      </c>
      <c r="C196" t="s">
        <v>50</v>
      </c>
      <c r="D196" s="1">
        <v>43525</v>
      </c>
      <c r="E196">
        <v>8483.5032118399995</v>
      </c>
      <c r="F196">
        <v>3028.1658460826002</v>
      </c>
      <c r="G196">
        <v>3341.1318000000001</v>
      </c>
      <c r="H196">
        <v>1333.6713</v>
      </c>
      <c r="I196">
        <v>17800.68728504</v>
      </c>
      <c r="J196">
        <v>5773.7885976609496</v>
      </c>
      <c r="K196">
        <v>4264.8414481680602</v>
      </c>
      <c r="L196">
        <v>1615.9953560822401</v>
      </c>
      <c r="M196">
        <v>13277.699699999999</v>
      </c>
      <c r="N196">
        <v>4371.4341052911104</v>
      </c>
      <c r="O196">
        <v>3736.31</v>
      </c>
      <c r="P196">
        <v>1559.02</v>
      </c>
      <c r="Q196" t="str">
        <v>Sprint Link Plus</v>
      </c>
      <c r="R196" t="str">
        <v>Bebas Ikhtiar</v>
      </c>
      <c r="S196" t="str">
        <v>FWD Loop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3902.6680000000001</v>
      </c>
      <c r="AB196">
        <v>3696.1</v>
      </c>
      <c r="AC196">
        <v>156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728.73521183999947</v>
      </c>
      <c r="AL196">
        <v>1461.2860000000001</v>
      </c>
      <c r="AM196">
        <v>1163.9958999999999</v>
      </c>
      <c r="AN196">
        <v>105.89579999999999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296.9881460826</v>
      </c>
      <c r="AW196" s="4">
        <v>0.34010000000000001</v>
      </c>
      <c r="AX196" s="4">
        <v>0.22040000000000001</v>
      </c>
      <c r="AY196" s="4">
        <v>0.71509999999999996</v>
      </c>
      <c r="AZ196" s="4" t="str">
        <v>pAPE ratio</v>
      </c>
      <c r="BA196" s="4" t="str">
        <v>pAPE ratio</v>
      </c>
      <c r="BB196" s="4" t="str">
        <v>pAPE ratio</v>
      </c>
      <c r="BC196" s="4" t="str">
        <v>pAPE ratio</v>
      </c>
      <c r="BD196" s="4" t="str">
        <v>pAPE ratio</v>
      </c>
      <c r="BE196" s="4" t="str">
        <v>pAPE ratio</v>
      </c>
      <c r="BF196" s="4" t="str">
        <v>pAPE ratio</v>
      </c>
      <c r="BG196" s="4" t="str">
        <v>Unit Link</v>
      </c>
      <c r="BH196" s="4" t="str">
        <v>Unit Link</v>
      </c>
      <c r="BI196" s="4" t="str">
        <v>Unit Link</v>
      </c>
      <c r="BJ196" s="4" t="str">
        <v>Product Type</v>
      </c>
      <c r="BK196" s="4" t="str">
        <v>Product Type</v>
      </c>
      <c r="BL196" s="4" t="str">
        <v>Product Type</v>
      </c>
      <c r="BM196" s="4" t="str">
        <v>Product Type</v>
      </c>
      <c r="BN196" s="4" t="str">
        <v>Product Type</v>
      </c>
      <c r="BO196" s="4" t="str">
        <v>Product Type</v>
      </c>
      <c r="BP196" s="4" t="str">
        <v>Product Type</v>
      </c>
      <c r="BQ196" t="str">
        <f>VLOOKUP(A196,Misc!$A$3:$B$11,2,FALSE)</f>
        <v>IDR</v>
      </c>
      <c r="BR196">
        <f>INDEX(FX!$B$30:$AK$48,MATCH('Data (2)'!BQ196,FX!$A$30:$A$48,0),MATCH('Data (2)'!D196,Period,0))</f>
        <v>14208.829502173983</v>
      </c>
      <c r="BS196">
        <f t="shared" si="50"/>
        <v>0.59705855507253458</v>
      </c>
      <c r="BT196">
        <f t="shared" si="51"/>
        <v>0</v>
      </c>
      <c r="BU196">
        <f t="shared" si="52"/>
        <v>0.21311859964392449</v>
      </c>
      <c r="BV196">
        <f t="shared" si="53"/>
        <v>0</v>
      </c>
      <c r="BW196">
        <f t="shared" si="54"/>
        <v>0.23514475977692598</v>
      </c>
      <c r="BX196">
        <f t="shared" si="55"/>
        <v>0</v>
      </c>
      <c r="BY196">
        <f t="shared" si="56"/>
        <v>9.3862150981257483E-2</v>
      </c>
      <c r="BZ196">
        <f t="shared" si="57"/>
        <v>0</v>
      </c>
      <c r="CA196">
        <f t="shared" si="58"/>
        <v>1.2460664941899762</v>
      </c>
      <c r="CB196">
        <f t="shared" si="58"/>
        <v>0.40417116490371913</v>
      </c>
      <c r="CC196">
        <f t="shared" si="58"/>
        <v>0.29854330602510409</v>
      </c>
      <c r="CD196">
        <f t="shared" si="58"/>
        <v>0.11312134389737717</v>
      </c>
      <c r="CE196" s="4">
        <f t="shared" si="59"/>
        <v>0.35694756876573597</v>
      </c>
      <c r="CF196" s="4" t="str">
        <f t="shared" si="60"/>
        <v/>
      </c>
      <c r="CG196" s="4">
        <f t="shared" si="61"/>
        <v>0.44042214587596307</v>
      </c>
      <c r="CH196" s="4" t="str">
        <f t="shared" si="62"/>
        <v/>
      </c>
      <c r="CI196">
        <f>INDEX(FX!$B$114:$AK$132,MATCH('Data (2)'!BQ196,FX!$A$114:$A$132,0),MATCH('Data (2)'!D196,Period,0))</f>
        <v>14285.503516898269</v>
      </c>
    </row>
    <row r="197" spans="1:87" hidden="1" outlineLevel="1" x14ac:dyDescent="0.15">
      <c r="A197" t="s">
        <v>66</v>
      </c>
      <c r="B197" s="1">
        <f t="shared" si="63"/>
        <v>43800</v>
      </c>
      <c r="C197" t="s">
        <v>50</v>
      </c>
      <c r="D197" s="1">
        <v>43556</v>
      </c>
      <c r="E197">
        <v>8258.8970998799996</v>
      </c>
      <c r="F197">
        <v>2530.1184411805302</v>
      </c>
      <c r="G197">
        <v>2069.7536</v>
      </c>
      <c r="H197">
        <v>800.7133</v>
      </c>
      <c r="I197">
        <v>20123.71134098</v>
      </c>
      <c r="J197">
        <v>6527.2791562892507</v>
      </c>
      <c r="K197">
        <v>4821.4114906765008</v>
      </c>
      <c r="L197">
        <v>1826.8858698280301</v>
      </c>
      <c r="M197">
        <v>7419.0451128310006</v>
      </c>
      <c r="N197">
        <v>2456.0308910218</v>
      </c>
      <c r="O197">
        <v>1908.61</v>
      </c>
      <c r="P197">
        <v>719.6</v>
      </c>
      <c r="Q197" t="str">
        <v>Sprint Link Plus</v>
      </c>
      <c r="R197" t="str">
        <v>Bebas Ikhtiar</v>
      </c>
      <c r="S197" t="str">
        <v>FWD Loop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2122.029</v>
      </c>
      <c r="AB197">
        <v>4754.38</v>
      </c>
      <c r="AC197">
        <v>87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1295.4880998799999</v>
      </c>
      <c r="AL197">
        <v>851.54399999999998</v>
      </c>
      <c r="AM197">
        <v>1232.1610000000001</v>
      </c>
      <c r="AN197">
        <v>58.141199999999998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388.27224118053027</v>
      </c>
      <c r="AW197" s="4">
        <v>0.34010000000000001</v>
      </c>
      <c r="AX197" s="4">
        <v>0.22040000000000001</v>
      </c>
      <c r="AY197" s="4">
        <v>0.71509999999999996</v>
      </c>
      <c r="AZ197" s="4" t="str">
        <v>pAPE ratio</v>
      </c>
      <c r="BA197" s="4" t="str">
        <v>pAPE ratio</v>
      </c>
      <c r="BB197" s="4" t="str">
        <v>pAPE ratio</v>
      </c>
      <c r="BC197" s="4" t="str">
        <v>pAPE ratio</v>
      </c>
      <c r="BD197" s="4" t="str">
        <v>pAPE ratio</v>
      </c>
      <c r="BE197" s="4" t="str">
        <v>pAPE ratio</v>
      </c>
      <c r="BF197" s="4" t="str">
        <v>pAPE ratio</v>
      </c>
      <c r="BG197" s="4" t="str">
        <v>Unit Link</v>
      </c>
      <c r="BH197" s="4" t="str">
        <v>Unit Link</v>
      </c>
      <c r="BI197" s="4" t="str">
        <v>Unit Link</v>
      </c>
      <c r="BJ197" s="4" t="str">
        <v>Product Type</v>
      </c>
      <c r="BK197" s="4" t="str">
        <v>Product Type</v>
      </c>
      <c r="BL197" s="4" t="str">
        <v>Product Type</v>
      </c>
      <c r="BM197" s="4" t="str">
        <v>Product Type</v>
      </c>
      <c r="BN197" s="4" t="str">
        <v>Product Type</v>
      </c>
      <c r="BO197" s="4" t="str">
        <v>Product Type</v>
      </c>
      <c r="BP197" s="4" t="str">
        <v>Product Type</v>
      </c>
      <c r="BQ197" t="str">
        <f>VLOOKUP(A197,Misc!$A$3:$B$11,2,FALSE)</f>
        <v>IDR</v>
      </c>
      <c r="BR197">
        <f>INDEX(FX!$B$30:$AK$48,MATCH('Data (2)'!BQ197,FX!$A$30:$A$48,0),MATCH('Data (2)'!D197,Period,0))</f>
        <v>14147.382822058595</v>
      </c>
      <c r="BS197">
        <f t="shared" si="50"/>
        <v>0.583775614455186</v>
      </c>
      <c r="BT197">
        <f t="shared" si="51"/>
        <v>0</v>
      </c>
      <c r="BU197">
        <f t="shared" si="52"/>
        <v>0.17884003515021665</v>
      </c>
      <c r="BV197">
        <f t="shared" si="53"/>
        <v>0</v>
      </c>
      <c r="BW197">
        <f t="shared" si="54"/>
        <v>0.1462993986967569</v>
      </c>
      <c r="BX197">
        <f t="shared" si="55"/>
        <v>0</v>
      </c>
      <c r="BY197">
        <f t="shared" si="56"/>
        <v>5.6597980705768991E-2</v>
      </c>
      <c r="BZ197">
        <f t="shared" si="57"/>
        <v>0</v>
      </c>
      <c r="CA197">
        <f t="shared" si="58"/>
        <v>1.4086805772842195</v>
      </c>
      <c r="CB197">
        <f t="shared" si="58"/>
        <v>0.4569162821995148</v>
      </c>
      <c r="CC197">
        <f t="shared" si="58"/>
        <v>0.33750378381645918</v>
      </c>
      <c r="CD197">
        <f t="shared" si="58"/>
        <v>0.12788389766360098</v>
      </c>
      <c r="CE197" s="4">
        <f t="shared" si="59"/>
        <v>0.30635064350387564</v>
      </c>
      <c r="CF197" s="4" t="str">
        <f t="shared" si="60"/>
        <v/>
      </c>
      <c r="CG197" s="4">
        <f t="shared" si="61"/>
        <v>0.31647265478464892</v>
      </c>
      <c r="CH197" s="4" t="str">
        <f t="shared" si="62"/>
        <v/>
      </c>
      <c r="CI197">
        <f>INDEX(FX!$B$114:$AK$132,MATCH('Data (2)'!BQ197,FX!$A$114:$A$132,0),MATCH('Data (2)'!D197,Period,0))</f>
        <v>14285.503516898269</v>
      </c>
    </row>
    <row r="198" spans="1:87" hidden="1" outlineLevel="1" x14ac:dyDescent="0.15">
      <c r="A198" t="s">
        <v>66</v>
      </c>
      <c r="B198" s="1">
        <f t="shared" si="63"/>
        <v>43800</v>
      </c>
      <c r="C198" t="s">
        <v>50</v>
      </c>
      <c r="D198" s="1">
        <v>43586</v>
      </c>
      <c r="E198">
        <v>9458.5333919999994</v>
      </c>
      <c r="F198">
        <v>2947.03792211479</v>
      </c>
      <c r="G198">
        <v>2368.4908</v>
      </c>
      <c r="H198">
        <v>937.36189999999999</v>
      </c>
      <c r="I198">
        <v>16769.759450500002</v>
      </c>
      <c r="J198">
        <v>5439.3992967249806</v>
      </c>
      <c r="K198">
        <v>4017.8429089111</v>
      </c>
      <c r="L198">
        <v>1522.4048915159099</v>
      </c>
      <c r="M198">
        <v>20179.531896</v>
      </c>
      <c r="N198">
        <v>6986.8713776021004</v>
      </c>
      <c r="O198">
        <v>4771.25</v>
      </c>
      <c r="P198">
        <v>2289.06</v>
      </c>
      <c r="Q198" t="str">
        <v>Sprint Link Plus</v>
      </c>
      <c r="R198" t="str">
        <v>Bebas Ikhtiar</v>
      </c>
      <c r="S198" t="str">
        <v>FWD Loop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2724.5230000000001</v>
      </c>
      <c r="AB198">
        <v>5007.8999999999996</v>
      </c>
      <c r="AC198">
        <v>189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1537.1103919999996</v>
      </c>
      <c r="AL198">
        <v>1033.7660000000001</v>
      </c>
      <c r="AM198">
        <v>1208.4023</v>
      </c>
      <c r="AN198">
        <v>120.2092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584.66042211478998</v>
      </c>
      <c r="AW198" s="4">
        <v>0.34010000000000001</v>
      </c>
      <c r="AX198" s="4">
        <v>0.22040000000000001</v>
      </c>
      <c r="AY198" s="4">
        <v>0.71509999999999996</v>
      </c>
      <c r="AZ198" s="4" t="str">
        <v>pAPE ratio</v>
      </c>
      <c r="BA198" s="4" t="str">
        <v>pAPE ratio</v>
      </c>
      <c r="BB198" s="4" t="str">
        <v>pAPE ratio</v>
      </c>
      <c r="BC198" s="4" t="str">
        <v>pAPE ratio</v>
      </c>
      <c r="BD198" s="4" t="str">
        <v>pAPE ratio</v>
      </c>
      <c r="BE198" s="4" t="str">
        <v>pAPE ratio</v>
      </c>
      <c r="BF198" s="4" t="str">
        <v>pAPE ratio</v>
      </c>
      <c r="BG198" s="4" t="str">
        <v>Unit Link</v>
      </c>
      <c r="BH198" s="4" t="str">
        <v>Unit Link</v>
      </c>
      <c r="BI198" s="4" t="str">
        <v>Unit Link</v>
      </c>
      <c r="BJ198" s="4" t="str">
        <v>Product Type</v>
      </c>
      <c r="BK198" s="4" t="str">
        <v>Product Type</v>
      </c>
      <c r="BL198" s="4" t="str">
        <v>Product Type</v>
      </c>
      <c r="BM198" s="4" t="str">
        <v>Product Type</v>
      </c>
      <c r="BN198" s="4" t="str">
        <v>Product Type</v>
      </c>
      <c r="BO198" s="4" t="str">
        <v>Product Type</v>
      </c>
      <c r="BP198" s="4" t="str">
        <v>Product Type</v>
      </c>
      <c r="BQ198" t="str">
        <f>VLOOKUP(A198,Misc!$A$3:$B$11,2,FALSE)</f>
        <v>IDR</v>
      </c>
      <c r="BR198">
        <f>INDEX(FX!$B$30:$AK$48,MATCH('Data (2)'!BQ198,FX!$A$30:$A$48,0),MATCH('Data (2)'!D198,Period,0))</f>
        <v>14390.750667517401</v>
      </c>
      <c r="BS198">
        <f t="shared" si="50"/>
        <v>0.65726476752527352</v>
      </c>
      <c r="BT198">
        <f t="shared" si="51"/>
        <v>0</v>
      </c>
      <c r="BU198">
        <f t="shared" si="52"/>
        <v>0.20478694893705596</v>
      </c>
      <c r="BV198">
        <f t="shared" si="53"/>
        <v>0</v>
      </c>
      <c r="BW198">
        <f t="shared" si="54"/>
        <v>0.16458424266540342</v>
      </c>
      <c r="BX198">
        <f t="shared" si="55"/>
        <v>0</v>
      </c>
      <c r="BY198">
        <f t="shared" si="56"/>
        <v>6.513641446903809E-2</v>
      </c>
      <c r="BZ198">
        <f t="shared" si="57"/>
        <v>0</v>
      </c>
      <c r="CA198">
        <f t="shared" si="58"/>
        <v>1.173900481048016</v>
      </c>
      <c r="CB198">
        <f t="shared" si="58"/>
        <v>0.38076356848680448</v>
      </c>
      <c r="CC198">
        <f t="shared" si="58"/>
        <v>0.28125315318136379</v>
      </c>
      <c r="CD198">
        <f t="shared" si="58"/>
        <v>0.10656991471914608</v>
      </c>
      <c r="CE198" s="4">
        <f t="shared" si="59"/>
        <v>0.3115745116052967</v>
      </c>
      <c r="CF198" s="4" t="str">
        <f t="shared" si="60"/>
        <v/>
      </c>
      <c r="CG198" s="4">
        <f t="shared" si="61"/>
        <v>0.31806916801645718</v>
      </c>
      <c r="CH198" s="4" t="str">
        <f t="shared" si="62"/>
        <v/>
      </c>
      <c r="CI198">
        <f>INDEX(FX!$B$114:$AK$132,MATCH('Data (2)'!BQ198,FX!$A$114:$A$132,0),MATCH('Data (2)'!D198,Period,0))</f>
        <v>14285.503516898269</v>
      </c>
    </row>
    <row r="199" spans="1:87" hidden="1" outlineLevel="1" x14ac:dyDescent="0.15">
      <c r="A199" t="s">
        <v>66</v>
      </c>
      <c r="B199" s="1">
        <f t="shared" si="63"/>
        <v>43800</v>
      </c>
      <c r="C199" t="s">
        <v>50</v>
      </c>
      <c r="D199" s="1">
        <v>43617</v>
      </c>
      <c r="E199">
        <v>4608.0951999999997</v>
      </c>
      <c r="F199">
        <v>1518.9822186667</v>
      </c>
      <c r="G199">
        <v>1310.0833</v>
      </c>
      <c r="H199">
        <v>544.71199999999999</v>
      </c>
      <c r="I199">
        <v>18446.735394250001</v>
      </c>
      <c r="J199">
        <v>5983.3392260968203</v>
      </c>
      <c r="K199">
        <v>4419.6271995387006</v>
      </c>
      <c r="L199">
        <v>1674.6453805850001</v>
      </c>
      <c r="M199">
        <v>8146.7173080000002</v>
      </c>
      <c r="N199">
        <v>2436.9270254278003</v>
      </c>
      <c r="O199">
        <v>1999</v>
      </c>
      <c r="P199">
        <v>865</v>
      </c>
      <c r="Q199" t="str">
        <v>Sprint Link Plus</v>
      </c>
      <c r="R199" t="str">
        <v>Bebas Ikhtiar</v>
      </c>
      <c r="S199" t="str">
        <v>FWD Loop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1190.798</v>
      </c>
      <c r="AB199">
        <v>2764.76</v>
      </c>
      <c r="AC199">
        <v>126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526.53719999999976</v>
      </c>
      <c r="AL199">
        <v>532.59299999999996</v>
      </c>
      <c r="AM199">
        <v>664.57299999999998</v>
      </c>
      <c r="AN199">
        <v>86.03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235.78621866670005</v>
      </c>
      <c r="AW199" s="4">
        <v>0.34010000000000001</v>
      </c>
      <c r="AX199" s="4">
        <v>0.22040000000000001</v>
      </c>
      <c r="AY199" s="4">
        <v>0.71509999999999996</v>
      </c>
      <c r="AZ199" s="4" t="str">
        <v>pAPE ratio</v>
      </c>
      <c r="BA199" s="4" t="str">
        <v>pAPE ratio</v>
      </c>
      <c r="BB199" s="4" t="str">
        <v>pAPE ratio</v>
      </c>
      <c r="BC199" s="4" t="str">
        <v>pAPE ratio</v>
      </c>
      <c r="BD199" s="4" t="str">
        <v>pAPE ratio</v>
      </c>
      <c r="BE199" s="4" t="str">
        <v>pAPE ratio</v>
      </c>
      <c r="BF199" s="4" t="str">
        <v>pAPE ratio</v>
      </c>
      <c r="BG199" s="4" t="str">
        <v>Unit Link</v>
      </c>
      <c r="BH199" s="4" t="str">
        <v>Unit Link</v>
      </c>
      <c r="BI199" s="4" t="str">
        <v>Unit Link</v>
      </c>
      <c r="BJ199" s="4" t="str">
        <v>Product Type</v>
      </c>
      <c r="BK199" s="4" t="str">
        <v>Product Type</v>
      </c>
      <c r="BL199" s="4" t="str">
        <v>Product Type</v>
      </c>
      <c r="BM199" s="4" t="str">
        <v>Product Type</v>
      </c>
      <c r="BN199" s="4" t="str">
        <v>Product Type</v>
      </c>
      <c r="BO199" s="4" t="str">
        <v>Product Type</v>
      </c>
      <c r="BP199" s="4" t="str">
        <v>Product Type</v>
      </c>
      <c r="BQ199" t="str">
        <f>VLOOKUP(A199,Misc!$A$3:$B$11,2,FALSE)</f>
        <v>IDR</v>
      </c>
      <c r="BR199">
        <f>INDEX(FX!$B$30:$AK$48,MATCH('Data (2)'!BQ199,FX!$A$30:$A$48,0),MATCH('Data (2)'!D199,Period,0))</f>
        <v>14220.936121982752</v>
      </c>
      <c r="BS199">
        <f t="shared" si="50"/>
        <v>0.32403599597615779</v>
      </c>
      <c r="BT199">
        <f t="shared" si="51"/>
        <v>0</v>
      </c>
      <c r="BU199">
        <f t="shared" si="52"/>
        <v>0.10681309624326729</v>
      </c>
      <c r="BV199">
        <f t="shared" si="53"/>
        <v>0</v>
      </c>
      <c r="BW199">
        <f t="shared" si="54"/>
        <v>9.2123562665812883E-2</v>
      </c>
      <c r="BX199">
        <f t="shared" si="55"/>
        <v>0</v>
      </c>
      <c r="BY199">
        <f t="shared" si="56"/>
        <v>3.8303526246628944E-2</v>
      </c>
      <c r="BZ199">
        <f t="shared" si="57"/>
        <v>0</v>
      </c>
      <c r="CA199">
        <f t="shared" si="58"/>
        <v>1.2912905290618162</v>
      </c>
      <c r="CB199">
        <f t="shared" si="58"/>
        <v>0.41883992531443859</v>
      </c>
      <c r="CC199">
        <f t="shared" si="58"/>
        <v>0.30937846848105427</v>
      </c>
      <c r="CD199">
        <f t="shared" si="58"/>
        <v>0.11722690618528556</v>
      </c>
      <c r="CE199" s="4">
        <f t="shared" si="59"/>
        <v>0.3296334282908695</v>
      </c>
      <c r="CF199" s="4" t="str">
        <f t="shared" si="60"/>
        <v/>
      </c>
      <c r="CG199" s="4">
        <f t="shared" si="61"/>
        <v>0.35860327613191267</v>
      </c>
      <c r="CH199" s="4" t="str">
        <f t="shared" si="62"/>
        <v/>
      </c>
      <c r="CI199">
        <f>INDEX(FX!$B$114:$AK$132,MATCH('Data (2)'!BQ199,FX!$A$114:$A$132,0),MATCH('Data (2)'!D199,Period,0))</f>
        <v>14285.503516898269</v>
      </c>
    </row>
    <row r="200" spans="1:87" hidden="1" outlineLevel="1" x14ac:dyDescent="0.15">
      <c r="A200" t="s">
        <v>66</v>
      </c>
      <c r="B200" s="1">
        <f t="shared" si="63"/>
        <v>43800</v>
      </c>
      <c r="C200" t="s">
        <v>50</v>
      </c>
      <c r="D200" s="1">
        <v>43647</v>
      </c>
      <c r="E200">
        <v>9088.6139000000003</v>
      </c>
      <c r="F200">
        <v>3161.4435046608401</v>
      </c>
      <c r="G200">
        <v>1680</v>
      </c>
      <c r="H200">
        <v>-28</v>
      </c>
      <c r="I200">
        <v>18943.64261196</v>
      </c>
      <c r="J200">
        <v>6144.5148695105308</v>
      </c>
      <c r="K200">
        <v>4538.6804959568999</v>
      </c>
      <c r="L200">
        <v>1719.7559846935599</v>
      </c>
      <c r="M200">
        <v>6773.2612879999906</v>
      </c>
      <c r="N200">
        <v>2490.8868549618001</v>
      </c>
      <c r="O200">
        <v>2161</v>
      </c>
      <c r="P200">
        <v>933</v>
      </c>
      <c r="Q200" t="str">
        <v>Sprint Link Plus</v>
      </c>
      <c r="R200" t="str">
        <v>Bebas Ikhtiar</v>
      </c>
      <c r="S200" t="str">
        <v>FWD Loop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3715.1</v>
      </c>
      <c r="AB200">
        <v>3899.2959999999998</v>
      </c>
      <c r="AC200">
        <v>375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1099.2178999999996</v>
      </c>
      <c r="AL200">
        <v>1275.33</v>
      </c>
      <c r="AM200">
        <v>1058.125</v>
      </c>
      <c r="AN200">
        <v>254.059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573.92950466083994</v>
      </c>
      <c r="AW200" s="4">
        <v>0.34010000000000001</v>
      </c>
      <c r="AX200" s="4">
        <v>0.22040000000000001</v>
      </c>
      <c r="AY200" s="4">
        <v>0.71509999999999996</v>
      </c>
      <c r="AZ200" s="4" t="str">
        <v>pAPE ratio</v>
      </c>
      <c r="BA200" s="4" t="str">
        <v>pAPE ratio</v>
      </c>
      <c r="BB200" s="4" t="str">
        <v>pAPE ratio</v>
      </c>
      <c r="BC200" s="4" t="str">
        <v>pAPE ratio</v>
      </c>
      <c r="BD200" s="4" t="str">
        <v>pAPE ratio</v>
      </c>
      <c r="BE200" s="4" t="str">
        <v>pAPE ratio</v>
      </c>
      <c r="BF200" s="4" t="str">
        <v>pAPE ratio</v>
      </c>
      <c r="BG200" s="4" t="str">
        <v>Unit Link</v>
      </c>
      <c r="BH200" s="4" t="str">
        <v>Unit Link</v>
      </c>
      <c r="BI200" s="4" t="str">
        <v>Unit Link</v>
      </c>
      <c r="BJ200" s="4" t="str">
        <v>Product Type</v>
      </c>
      <c r="BK200" s="4" t="str">
        <v>Product Type</v>
      </c>
      <c r="BL200" s="4" t="str">
        <v>Product Type</v>
      </c>
      <c r="BM200" s="4" t="str">
        <v>Product Type</v>
      </c>
      <c r="BN200" s="4" t="str">
        <v>Product Type</v>
      </c>
      <c r="BO200" s="4" t="str">
        <v>Product Type</v>
      </c>
      <c r="BP200" s="4" t="str">
        <v>Product Type</v>
      </c>
      <c r="BQ200" t="str">
        <f>VLOOKUP(A200,Misc!$A$3:$B$11,2,FALSE)</f>
        <v>IDR</v>
      </c>
      <c r="BR200">
        <f>INDEX(FX!$B$30:$AK$48,MATCH('Data (2)'!BQ200,FX!$A$30:$A$48,0),MATCH('Data (2)'!D200,Period,0))</f>
        <v>14035.43870120105</v>
      </c>
      <c r="BS200">
        <f t="shared" si="50"/>
        <v>0.64754754685525173</v>
      </c>
      <c r="BT200">
        <f t="shared" si="51"/>
        <v>0</v>
      </c>
      <c r="BU200">
        <f t="shared" si="52"/>
        <v>0.22524721684618998</v>
      </c>
      <c r="BV200">
        <f t="shared" si="53"/>
        <v>0</v>
      </c>
      <c r="BW200">
        <f t="shared" si="54"/>
        <v>0.11969700668182448</v>
      </c>
      <c r="BX200">
        <f t="shared" si="55"/>
        <v>0</v>
      </c>
      <c r="BY200">
        <f t="shared" si="56"/>
        <v>-1.9949501113637413E-3</v>
      </c>
      <c r="BZ200">
        <f t="shared" si="57"/>
        <v>0</v>
      </c>
      <c r="CA200">
        <f t="shared" si="58"/>
        <v>1.3260745474985629</v>
      </c>
      <c r="CB200">
        <f t="shared" si="58"/>
        <v>0.43012238681277193</v>
      </c>
      <c r="CC200">
        <f t="shared" si="58"/>
        <v>0.31771232218648171</v>
      </c>
      <c r="CD200">
        <f t="shared" si="58"/>
        <v>0.12038469506232433</v>
      </c>
      <c r="CE200" s="4">
        <f t="shared" si="59"/>
        <v>0.34784660669333084</v>
      </c>
      <c r="CF200" s="4" t="str">
        <f t="shared" si="60"/>
        <v/>
      </c>
      <c r="CG200" s="4">
        <f t="shared" si="61"/>
        <v>-8.8567137001563604E-3</v>
      </c>
      <c r="CH200" s="4" t="str">
        <f t="shared" si="62"/>
        <v/>
      </c>
      <c r="CI200">
        <f>INDEX(FX!$B$114:$AK$132,MATCH('Data (2)'!BQ200,FX!$A$114:$A$132,0),MATCH('Data (2)'!D200,Period,0))</f>
        <v>14285.503516898269</v>
      </c>
    </row>
    <row r="201" spans="1:87" hidden="1" outlineLevel="1" x14ac:dyDescent="0.15">
      <c r="A201" t="s">
        <v>66</v>
      </c>
      <c r="B201" s="1">
        <f t="shared" si="63"/>
        <v>43800</v>
      </c>
      <c r="C201" t="s">
        <v>50</v>
      </c>
      <c r="D201" s="1">
        <v>43678</v>
      </c>
      <c r="E201">
        <v>8024.3054099600004</v>
      </c>
      <c r="F201">
        <v>2746.9049292043801</v>
      </c>
      <c r="G201">
        <v>2709.9349999999999</v>
      </c>
      <c r="H201">
        <v>968.81</v>
      </c>
      <c r="I201">
        <v>21291.40893568</v>
      </c>
      <c r="J201">
        <v>6906.0307713047305</v>
      </c>
      <c r="K201">
        <v>5101.1785031352993</v>
      </c>
      <c r="L201">
        <v>1932.8926694681302</v>
      </c>
      <c r="M201">
        <v>16931.452497664999</v>
      </c>
      <c r="N201">
        <v>5663.9535146942999</v>
      </c>
      <c r="O201">
        <v>3905.4483</v>
      </c>
      <c r="P201">
        <v>1626.3875</v>
      </c>
      <c r="Q201" t="str">
        <v>Sprint Link Plus</v>
      </c>
      <c r="R201" t="str">
        <v>Bebas Ikhtiar</v>
      </c>
      <c r="S201" t="str">
        <v>FWD Loop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3889.587</v>
      </c>
      <c r="AB201">
        <v>3139.8789999999999</v>
      </c>
      <c r="AC201">
        <v>285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709.83940996000001</v>
      </c>
      <c r="AL201">
        <v>1397.9090000000001</v>
      </c>
      <c r="AM201">
        <v>848.26199999999994</v>
      </c>
      <c r="AN201">
        <v>191.749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308.98492920438002</v>
      </c>
      <c r="AW201" s="4">
        <v>0.34010000000000001</v>
      </c>
      <c r="AX201" s="4">
        <v>0.22040000000000001</v>
      </c>
      <c r="AY201" s="4">
        <v>0.71509999999999996</v>
      </c>
      <c r="AZ201" s="4" t="str">
        <v>pAPE ratio</v>
      </c>
      <c r="BA201" s="4" t="str">
        <v>pAPE ratio</v>
      </c>
      <c r="BB201" s="4" t="str">
        <v>pAPE ratio</v>
      </c>
      <c r="BC201" s="4" t="str">
        <v>pAPE ratio</v>
      </c>
      <c r="BD201" s="4" t="str">
        <v>pAPE ratio</v>
      </c>
      <c r="BE201" s="4" t="str">
        <v>pAPE ratio</v>
      </c>
      <c r="BF201" s="4" t="str">
        <v>pAPE ratio</v>
      </c>
      <c r="BG201" s="4" t="str">
        <v>Unit Link</v>
      </c>
      <c r="BH201" s="4" t="str">
        <v>Unit Link</v>
      </c>
      <c r="BI201" s="4" t="str">
        <v>Unit Link</v>
      </c>
      <c r="BJ201" s="4" t="str">
        <v>Product Type</v>
      </c>
      <c r="BK201" s="4" t="str">
        <v>Product Type</v>
      </c>
      <c r="BL201" s="4" t="str">
        <v>Product Type</v>
      </c>
      <c r="BM201" s="4" t="str">
        <v>Product Type</v>
      </c>
      <c r="BN201" s="4" t="str">
        <v>Product Type</v>
      </c>
      <c r="BO201" s="4" t="str">
        <v>Product Type</v>
      </c>
      <c r="BP201" s="4" t="str">
        <v>Product Type</v>
      </c>
      <c r="BQ201" t="str">
        <f>VLOOKUP(A201,Misc!$A$3:$B$11,2,FALSE)</f>
        <v>IDR</v>
      </c>
      <c r="BR201">
        <f>INDEX(FX!$B$30:$AK$48,MATCH('Data (2)'!BQ201,FX!$A$30:$A$48,0),MATCH('Data (2)'!D201,Period,0))</f>
        <v>14235.3905799973</v>
      </c>
      <c r="BS201">
        <f t="shared" si="50"/>
        <v>0.56368705620450366</v>
      </c>
      <c r="BT201">
        <f t="shared" si="51"/>
        <v>0</v>
      </c>
      <c r="BU201">
        <f t="shared" si="52"/>
        <v>0.19296308828112962</v>
      </c>
      <c r="BV201">
        <f t="shared" si="53"/>
        <v>0</v>
      </c>
      <c r="BW201">
        <f t="shared" si="54"/>
        <v>0.19036604473696947</v>
      </c>
      <c r="BX201">
        <f t="shared" si="55"/>
        <v>0</v>
      </c>
      <c r="BY201">
        <f t="shared" si="56"/>
        <v>6.805643965690078E-2</v>
      </c>
      <c r="BZ201">
        <f t="shared" si="57"/>
        <v>0</v>
      </c>
      <c r="CA201">
        <f t="shared" si="58"/>
        <v>1.4904206148907857</v>
      </c>
      <c r="CB201">
        <f t="shared" si="58"/>
        <v>0.48342928641861399</v>
      </c>
      <c r="CC201">
        <f t="shared" si="58"/>
        <v>0.35708776362703171</v>
      </c>
      <c r="CD201">
        <f t="shared" si="58"/>
        <v>0.13530448312036875</v>
      </c>
      <c r="CE201" s="4">
        <f t="shared" si="59"/>
        <v>0.34232307830592318</v>
      </c>
      <c r="CF201" s="4" t="str">
        <f t="shared" si="60"/>
        <v/>
      </c>
      <c r="CG201" s="4">
        <f t="shared" si="61"/>
        <v>0.35269149277787654</v>
      </c>
      <c r="CH201" s="4" t="str">
        <f t="shared" si="62"/>
        <v/>
      </c>
      <c r="CI201">
        <f>INDEX(FX!$B$114:$AK$132,MATCH('Data (2)'!BQ201,FX!$A$114:$A$132,0),MATCH('Data (2)'!D201,Period,0))</f>
        <v>14285.503516898269</v>
      </c>
    </row>
    <row r="202" spans="1:87" hidden="1" outlineLevel="1" x14ac:dyDescent="0.15">
      <c r="A202" t="s">
        <v>66</v>
      </c>
      <c r="B202" s="1">
        <f t="shared" si="63"/>
        <v>43800</v>
      </c>
      <c r="C202" t="s">
        <v>50</v>
      </c>
      <c r="D202" s="1">
        <v>43709</v>
      </c>
      <c r="E202">
        <v>9200.35241400001</v>
      </c>
      <c r="F202">
        <v>3196.1010627014798</v>
      </c>
      <c r="G202">
        <v>3011.7924336184565</v>
      </c>
      <c r="H202">
        <v>1010.9540263645109</v>
      </c>
      <c r="I202">
        <v>26148.453608749998</v>
      </c>
      <c r="J202">
        <v>8481.4502314884994</v>
      </c>
      <c r="K202">
        <v>6264.8709554315001</v>
      </c>
      <c r="L202">
        <v>2373.8285452204</v>
      </c>
      <c r="M202">
        <v>7940.0029164999996</v>
      </c>
      <c r="N202">
        <v>2101.4183031043999</v>
      </c>
      <c r="O202">
        <v>3021.2013000000002</v>
      </c>
      <c r="P202">
        <v>1007.6184</v>
      </c>
      <c r="Q202" t="str">
        <v>Sprint Link Plus</v>
      </c>
      <c r="R202" t="str">
        <v>Bebas Ikhtiar</v>
      </c>
      <c r="S202" t="str">
        <v>FWD Loop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4622.5</v>
      </c>
      <c r="AB202">
        <v>3178</v>
      </c>
      <c r="AC202">
        <v>237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1162.85241400001</v>
      </c>
      <c r="AL202">
        <v>1559.79</v>
      </c>
      <c r="AM202">
        <v>879</v>
      </c>
      <c r="AN202">
        <v>151.88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605.43106270147973</v>
      </c>
      <c r="AW202" s="4">
        <v>0.34010000000000001</v>
      </c>
      <c r="AX202" s="4">
        <v>0.22040000000000001</v>
      </c>
      <c r="AY202" s="4">
        <v>0.71509999999999996</v>
      </c>
      <c r="AZ202" s="4" t="str">
        <v>pAPE ratio</v>
      </c>
      <c r="BA202" s="4" t="str">
        <v>pAPE ratio</v>
      </c>
      <c r="BB202" s="4" t="str">
        <v>pAPE ratio</v>
      </c>
      <c r="BC202" s="4" t="str">
        <v>pAPE ratio</v>
      </c>
      <c r="BD202" s="4" t="str">
        <v>pAPE ratio</v>
      </c>
      <c r="BE202" s="4" t="str">
        <v>pAPE ratio</v>
      </c>
      <c r="BF202" s="4" t="str">
        <v>pAPE ratio</v>
      </c>
      <c r="BG202" s="4" t="str">
        <v>Unit Link</v>
      </c>
      <c r="BH202" s="4" t="str">
        <v>Unit Link</v>
      </c>
      <c r="BI202" s="4" t="str">
        <v>Unit Link</v>
      </c>
      <c r="BJ202" s="4" t="str">
        <v>Product Type</v>
      </c>
      <c r="BK202" s="4" t="str">
        <v>Product Type</v>
      </c>
      <c r="BL202" s="4" t="str">
        <v>Product Type</v>
      </c>
      <c r="BM202" s="4" t="str">
        <v>Product Type</v>
      </c>
      <c r="BN202" s="4" t="str">
        <v>Product Type</v>
      </c>
      <c r="BO202" s="4" t="str">
        <v>Product Type</v>
      </c>
      <c r="BP202" s="4" t="str">
        <v>Product Type</v>
      </c>
      <c r="BQ202" t="str">
        <f>VLOOKUP(A202,Misc!$A$3:$B$11,2,FALSE)</f>
        <v>IDR</v>
      </c>
      <c r="BR202">
        <f>INDEX(FX!$B$30:$AK$48,MATCH('Data (2)'!BQ202,FX!$A$30:$A$48,0),MATCH('Data (2)'!D202,Period,0))</f>
        <v>14096.671744229321</v>
      </c>
      <c r="BS202">
        <f t="shared" si="50"/>
        <v>0.65266132183054548</v>
      </c>
      <c r="BT202">
        <f t="shared" si="51"/>
        <v>0</v>
      </c>
      <c r="BU202">
        <f t="shared" si="52"/>
        <v>0.22672735243408434</v>
      </c>
      <c r="BV202">
        <f t="shared" si="53"/>
        <v>0</v>
      </c>
      <c r="BW202">
        <f t="shared" si="54"/>
        <v>0.21365273223811698</v>
      </c>
      <c r="BX202">
        <f t="shared" si="55"/>
        <v>0</v>
      </c>
      <c r="BY202">
        <f t="shared" si="56"/>
        <v>7.1715795381158659E-2</v>
      </c>
      <c r="BZ202">
        <f t="shared" si="57"/>
        <v>0</v>
      </c>
      <c r="CA202">
        <f t="shared" si="58"/>
        <v>1.8304187582761147</v>
      </c>
      <c r="CB202">
        <f t="shared" si="58"/>
        <v>0.59371027569702561</v>
      </c>
      <c r="CC202">
        <f t="shared" si="58"/>
        <v>0.43854743712889138</v>
      </c>
      <c r="CD202">
        <f t="shared" si="58"/>
        <v>0.16617044981385551</v>
      </c>
      <c r="CE202" s="4">
        <f t="shared" si="59"/>
        <v>0.34738898238702581</v>
      </c>
      <c r="CF202" s="4" t="str">
        <f t="shared" si="60"/>
        <v/>
      </c>
      <c r="CG202" s="4">
        <f t="shared" si="61"/>
        <v>0.31630852921465813</v>
      </c>
      <c r="CH202" s="4" t="str">
        <f t="shared" si="62"/>
        <v/>
      </c>
      <c r="CI202">
        <f>INDEX(FX!$B$114:$AK$132,MATCH('Data (2)'!BQ202,FX!$A$114:$A$132,0),MATCH('Data (2)'!D202,Period,0))</f>
        <v>14285.503516898269</v>
      </c>
    </row>
    <row r="203" spans="1:87" hidden="1" outlineLevel="1" x14ac:dyDescent="0.15">
      <c r="A203" t="s">
        <v>66</v>
      </c>
      <c r="B203" s="1">
        <f t="shared" si="63"/>
        <v>43800</v>
      </c>
      <c r="C203" t="s">
        <v>50</v>
      </c>
      <c r="D203" s="1">
        <v>43739</v>
      </c>
      <c r="E203">
        <v>9349.850819719999</v>
      </c>
      <c r="F203">
        <v>2259.44719378027</v>
      </c>
      <c r="G203">
        <v>2761.3582616319695</v>
      </c>
      <c r="H203">
        <v>634.06903210599626</v>
      </c>
      <c r="I203">
        <v>21452.920962939999</v>
      </c>
      <c r="J203">
        <v>6958.4184283104096</v>
      </c>
      <c r="K203">
        <v>5139.8749408817994</v>
      </c>
      <c r="L203">
        <v>1947.5551755480101</v>
      </c>
      <c r="M203">
        <v>9110.1478000000006</v>
      </c>
      <c r="N203">
        <v>2885.12472277801</v>
      </c>
      <c r="O203">
        <v>2169.5072</v>
      </c>
      <c r="P203">
        <v>930.12580000000003</v>
      </c>
      <c r="Q203" t="str">
        <v>Sprint Link Plus</v>
      </c>
      <c r="R203" t="str">
        <v>Bebas Ikhtiar</v>
      </c>
      <c r="S203" t="str">
        <v>FWD Loop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4887.2489999999998</v>
      </c>
      <c r="AB203">
        <v>3350.63</v>
      </c>
      <c r="AC203">
        <v>231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880.97181971999817</v>
      </c>
      <c r="AL203">
        <v>1374.7529999999999</v>
      </c>
      <c r="AM203">
        <v>733.23299999999995</v>
      </c>
      <c r="AN203">
        <v>16.513000000000002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134.94819378027023</v>
      </c>
      <c r="AW203" s="4">
        <v>0.34010000000000001</v>
      </c>
      <c r="AX203" s="4">
        <v>0.22040000000000001</v>
      </c>
      <c r="AY203" s="4">
        <v>0.71509999999999996</v>
      </c>
      <c r="AZ203" s="4" t="str">
        <v>pAPE ratio</v>
      </c>
      <c r="BA203" s="4" t="str">
        <v>pAPE ratio</v>
      </c>
      <c r="BB203" s="4" t="str">
        <v>pAPE ratio</v>
      </c>
      <c r="BC203" s="4" t="str">
        <v>pAPE ratio</v>
      </c>
      <c r="BD203" s="4" t="str">
        <v>pAPE ratio</v>
      </c>
      <c r="BE203" s="4" t="str">
        <v>pAPE ratio</v>
      </c>
      <c r="BF203" s="4" t="str">
        <v>pAPE ratio</v>
      </c>
      <c r="BG203" s="4" t="str">
        <v>Unit Link</v>
      </c>
      <c r="BH203" s="4" t="str">
        <v>Unit Link</v>
      </c>
      <c r="BI203" s="4" t="str">
        <v>Unit Link</v>
      </c>
      <c r="BJ203" s="4" t="str">
        <v>Product Type</v>
      </c>
      <c r="BK203" s="4" t="str">
        <v>Product Type</v>
      </c>
      <c r="BL203" s="4" t="str">
        <v>Product Type</v>
      </c>
      <c r="BM203" s="4" t="str">
        <v>Product Type</v>
      </c>
      <c r="BN203" s="4" t="str">
        <v>Product Type</v>
      </c>
      <c r="BO203" s="4" t="str">
        <v>Product Type</v>
      </c>
      <c r="BP203" s="4" t="str">
        <v>Product Type</v>
      </c>
      <c r="BQ203" t="str">
        <f>VLOOKUP(A203,Misc!$A$3:$B$11,2,FALSE)</f>
        <v>IDR</v>
      </c>
      <c r="BR203">
        <f>INDEX(FX!$B$30:$AK$48,MATCH('Data (2)'!BQ203,FX!$A$30:$A$48,0),MATCH('Data (2)'!D203,Period,0))</f>
        <v>14118.393919963497</v>
      </c>
      <c r="BS203">
        <f t="shared" si="50"/>
        <v>0.66224606514904305</v>
      </c>
      <c r="BT203">
        <f t="shared" si="51"/>
        <v>0</v>
      </c>
      <c r="BU203">
        <f t="shared" si="52"/>
        <v>0.1600357099107001</v>
      </c>
      <c r="BV203">
        <f t="shared" si="53"/>
        <v>0</v>
      </c>
      <c r="BW203">
        <f t="shared" si="54"/>
        <v>0.19558586318571206</v>
      </c>
      <c r="BX203">
        <f t="shared" si="55"/>
        <v>0</v>
      </c>
      <c r="BY203">
        <f t="shared" si="56"/>
        <v>4.491084720404484E-2</v>
      </c>
      <c r="BZ203">
        <f t="shared" si="57"/>
        <v>0</v>
      </c>
      <c r="CA203">
        <f t="shared" si="58"/>
        <v>1.5017266236057707</v>
      </c>
      <c r="CB203">
        <f t="shared" si="58"/>
        <v>0.48709647651406351</v>
      </c>
      <c r="CC203">
        <f t="shared" si="58"/>
        <v>0.35979655423428797</v>
      </c>
      <c r="CD203">
        <f t="shared" si="58"/>
        <v>0.1363308736891391</v>
      </c>
      <c r="CE203" s="4">
        <f t="shared" si="59"/>
        <v>0.24165596193415351</v>
      </c>
      <c r="CF203" s="4" t="str">
        <f t="shared" si="60"/>
        <v/>
      </c>
      <c r="CG203" s="4">
        <f t="shared" si="61"/>
        <v>0.28063016203761704</v>
      </c>
      <c r="CH203" s="4" t="str">
        <f t="shared" si="62"/>
        <v/>
      </c>
      <c r="CI203">
        <f>INDEX(FX!$B$114:$AK$132,MATCH('Data (2)'!BQ203,FX!$A$114:$A$132,0),MATCH('Data (2)'!D203,Period,0))</f>
        <v>14285.503516898269</v>
      </c>
    </row>
    <row r="204" spans="1:87" hidden="1" outlineLevel="1" x14ac:dyDescent="0.15">
      <c r="A204" t="s">
        <v>66</v>
      </c>
      <c r="B204" s="1">
        <f t="shared" si="63"/>
        <v>43800</v>
      </c>
      <c r="C204" t="s">
        <v>50</v>
      </c>
      <c r="D204" s="1">
        <v>43770</v>
      </c>
      <c r="E204">
        <v>10976.979804000001</v>
      </c>
      <c r="F204">
        <v>3585.5658026900001</v>
      </c>
      <c r="G204">
        <v>2674</v>
      </c>
      <c r="H204">
        <v>814.38300000000004</v>
      </c>
      <c r="I204">
        <v>25806.872852569999</v>
      </c>
      <c r="J204">
        <v>8370.6559095572211</v>
      </c>
      <c r="K204">
        <v>6183.0321060115994</v>
      </c>
      <c r="L204">
        <v>2342.81890460361</v>
      </c>
      <c r="M204">
        <v>12103.189930674</v>
      </c>
      <c r="N204">
        <v>4615.5419191829005</v>
      </c>
      <c r="O204">
        <v>2526.5529000000001</v>
      </c>
      <c r="P204">
        <v>1441.8013000000001</v>
      </c>
      <c r="Q204" t="str">
        <v>Sprint Link Plus</v>
      </c>
      <c r="R204" t="str">
        <v>Bebas Ikhtiar</v>
      </c>
      <c r="S204" t="str">
        <v>FWD Loop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5131.2219999999998</v>
      </c>
      <c r="AB204">
        <v>3548.9070000000002</v>
      </c>
      <c r="AC204">
        <v>246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2050.8508039999997</v>
      </c>
      <c r="AL204">
        <v>1509.91</v>
      </c>
      <c r="AM204">
        <v>986.87900000000002</v>
      </c>
      <c r="AN204">
        <v>150.80799999999999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937.9688026900003</v>
      </c>
      <c r="AW204" s="4">
        <v>0.34010000000000001</v>
      </c>
      <c r="AX204" s="4">
        <v>0.22040000000000001</v>
      </c>
      <c r="AY204" s="4">
        <v>0.71509999999999996</v>
      </c>
      <c r="AZ204" s="4" t="str">
        <v>pAPE ratio</v>
      </c>
      <c r="BA204" s="4" t="str">
        <v>pAPE ratio</v>
      </c>
      <c r="BB204" s="4" t="str">
        <v>pAPE ratio</v>
      </c>
      <c r="BC204" s="4" t="str">
        <v>pAPE ratio</v>
      </c>
      <c r="BD204" s="4" t="str">
        <v>pAPE ratio</v>
      </c>
      <c r="BE204" s="4" t="str">
        <v>pAPE ratio</v>
      </c>
      <c r="BF204" s="4" t="str">
        <v>pAPE ratio</v>
      </c>
      <c r="BG204" s="4" t="str">
        <v>Unit Link</v>
      </c>
      <c r="BH204" s="4" t="str">
        <v>Unit Link</v>
      </c>
      <c r="BI204" s="4" t="str">
        <v>Unit Link</v>
      </c>
      <c r="BJ204" s="4" t="str">
        <v>Product Type</v>
      </c>
      <c r="BK204" s="4" t="str">
        <v>Product Type</v>
      </c>
      <c r="BL204" s="4" t="str">
        <v>Product Type</v>
      </c>
      <c r="BM204" s="4" t="str">
        <v>Product Type</v>
      </c>
      <c r="BN204" s="4" t="str">
        <v>Product Type</v>
      </c>
      <c r="BO204" s="4" t="str">
        <v>Product Type</v>
      </c>
      <c r="BP204" s="4" t="str">
        <v>Product Type</v>
      </c>
      <c r="BQ204" t="str">
        <f>VLOOKUP(A204,Misc!$A$3:$B$11,2,FALSE)</f>
        <v>IDR</v>
      </c>
      <c r="BR204">
        <f>INDEX(FX!$B$30:$AK$48,MATCH('Data (2)'!BQ204,FX!$A$30:$A$48,0),MATCH('Data (2)'!D204,Period,0))</f>
        <v>14068.187184901108</v>
      </c>
      <c r="BS204">
        <f t="shared" si="50"/>
        <v>0.78026967225608201</v>
      </c>
      <c r="BT204">
        <f t="shared" si="51"/>
        <v>0</v>
      </c>
      <c r="BU204">
        <f t="shared" si="52"/>
        <v>0.25487049294725495</v>
      </c>
      <c r="BV204">
        <f t="shared" si="53"/>
        <v>0</v>
      </c>
      <c r="BW204">
        <f t="shared" si="54"/>
        <v>0.19007424089934705</v>
      </c>
      <c r="BX204">
        <f t="shared" si="55"/>
        <v>0</v>
      </c>
      <c r="BY204">
        <f t="shared" si="56"/>
        <v>5.7888268708426678E-2</v>
      </c>
      <c r="BZ204">
        <f t="shared" si="57"/>
        <v>0</v>
      </c>
      <c r="CA204">
        <f t="shared" si="58"/>
        <v>1.8065077525649094</v>
      </c>
      <c r="CB204">
        <f t="shared" si="58"/>
        <v>0.58595455873540636</v>
      </c>
      <c r="CC204">
        <f t="shared" si="58"/>
        <v>0.43281863314777208</v>
      </c>
      <c r="CD204">
        <f t="shared" si="58"/>
        <v>0.16399974294446804</v>
      </c>
      <c r="CE204" s="4">
        <f t="shared" si="59"/>
        <v>0.32664411037573593</v>
      </c>
      <c r="CF204" s="4" t="str">
        <f t="shared" si="60"/>
        <v/>
      </c>
      <c r="CG204" s="4">
        <f t="shared" si="61"/>
        <v>0.22712817022881721</v>
      </c>
      <c r="CH204" s="4" t="str">
        <f t="shared" si="62"/>
        <v/>
      </c>
      <c r="CI204">
        <f>INDEX(FX!$B$114:$AK$132,MATCH('Data (2)'!BQ204,FX!$A$114:$A$132,0),MATCH('Data (2)'!D204,Period,0))</f>
        <v>14285.503516898269</v>
      </c>
    </row>
    <row r="205" spans="1:87" hidden="1" outlineLevel="1" x14ac:dyDescent="0.15">
      <c r="A205" t="s">
        <v>66</v>
      </c>
      <c r="B205" s="1">
        <f t="shared" si="63"/>
        <v>43800</v>
      </c>
      <c r="C205" t="s">
        <v>50</v>
      </c>
      <c r="D205" s="1">
        <v>43800</v>
      </c>
      <c r="E205">
        <v>38625.592078000001</v>
      </c>
      <c r="F205">
        <v>15051.202374705201</v>
      </c>
      <c r="G205">
        <v>9503.122741076415</v>
      </c>
      <c r="H205">
        <v>3232.515576044299</v>
      </c>
      <c r="I205">
        <v>29974.912714800001</v>
      </c>
      <c r="J205">
        <v>9722.5914075687106</v>
      </c>
      <c r="K205">
        <v>7181.6468718593997</v>
      </c>
      <c r="L205">
        <v>2721.20502837503</v>
      </c>
      <c r="M205">
        <v>21688.088969452001</v>
      </c>
      <c r="N205">
        <v>8147.6021206498608</v>
      </c>
      <c r="O205">
        <v>6665.9849000000004</v>
      </c>
      <c r="P205">
        <v>3296.4623000000001</v>
      </c>
      <c r="Q205" t="str">
        <v>Sprint Link Plus</v>
      </c>
      <c r="R205" t="str">
        <v>Bebas Ikhtiar</v>
      </c>
      <c r="S205" t="str">
        <v>FWD Loop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25484.314999999999</v>
      </c>
      <c r="AB205">
        <v>9329.8230000000003</v>
      </c>
      <c r="AC205">
        <v>246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3565.4540780000025</v>
      </c>
      <c r="AL205">
        <v>8120.9530000000004</v>
      </c>
      <c r="AM205">
        <v>1656.798</v>
      </c>
      <c r="AN205">
        <v>332.33100000000002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4941.1203747052004</v>
      </c>
      <c r="AW205" s="4">
        <v>0.34010000000000001</v>
      </c>
      <c r="AX205" s="4">
        <v>0.22040000000000001</v>
      </c>
      <c r="AY205" s="4">
        <v>0.71509999999999996</v>
      </c>
      <c r="AZ205" s="4" t="str">
        <v>pAPE ratio</v>
      </c>
      <c r="BA205" s="4" t="str">
        <v>pAPE ratio</v>
      </c>
      <c r="BB205" s="4" t="str">
        <v>pAPE ratio</v>
      </c>
      <c r="BC205" s="4" t="str">
        <v>pAPE ratio</v>
      </c>
      <c r="BD205" s="4" t="str">
        <v>pAPE ratio</v>
      </c>
      <c r="BE205" s="4" t="str">
        <v>pAPE ratio</v>
      </c>
      <c r="BF205" s="4" t="str">
        <v>pAPE ratio</v>
      </c>
      <c r="BG205" s="4" t="str">
        <v>Unit Link</v>
      </c>
      <c r="BH205" s="4" t="str">
        <v>Unit Link</v>
      </c>
      <c r="BI205" s="4" t="str">
        <v>Unit Link</v>
      </c>
      <c r="BJ205" s="4" t="str">
        <v>Product Type</v>
      </c>
      <c r="BK205" s="4" t="str">
        <v>Product Type</v>
      </c>
      <c r="BL205" s="4" t="str">
        <v>Product Type</v>
      </c>
      <c r="BM205" s="4" t="str">
        <v>Product Type</v>
      </c>
      <c r="BN205" s="4" t="str">
        <v>Product Type</v>
      </c>
      <c r="BO205" s="4" t="str">
        <v>Product Type</v>
      </c>
      <c r="BP205" s="4" t="str">
        <v>Product Type</v>
      </c>
      <c r="BQ205" t="str">
        <f>VLOOKUP(A205,Misc!$A$3:$B$11,2,FALSE)</f>
        <v>IDR</v>
      </c>
      <c r="BR205">
        <f>INDEX(FX!$B$30:$AK$48,MATCH('Data (2)'!BQ205,FX!$A$30:$A$48,0),MATCH('Data (2)'!D205,Period,0))</f>
        <v>14009.036347848778</v>
      </c>
      <c r="BS205">
        <f t="shared" si="50"/>
        <v>2.757191224215171</v>
      </c>
      <c r="BT205">
        <f t="shared" si="51"/>
        <v>0</v>
      </c>
      <c r="BU205">
        <f t="shared" si="52"/>
        <v>1.0743924136520966</v>
      </c>
      <c r="BV205">
        <f t="shared" si="53"/>
        <v>0</v>
      </c>
      <c r="BW205">
        <f t="shared" si="54"/>
        <v>0.67835663389764211</v>
      </c>
      <c r="BX205">
        <f t="shared" si="55"/>
        <v>0</v>
      </c>
      <c r="BY205">
        <f t="shared" si="56"/>
        <v>0.23074503454626863</v>
      </c>
      <c r="BZ205">
        <f t="shared" si="57"/>
        <v>0</v>
      </c>
      <c r="CA205">
        <f t="shared" si="58"/>
        <v>2.0982748475993716</v>
      </c>
      <c r="CB205">
        <f t="shared" si="58"/>
        <v>0.68059143985144754</v>
      </c>
      <c r="CC205">
        <f t="shared" si="58"/>
        <v>0.50272269810890857</v>
      </c>
      <c r="CD205">
        <f t="shared" si="58"/>
        <v>0.19048716239901006</v>
      </c>
      <c r="CE205" s="4">
        <f t="shared" si="59"/>
        <v>0.38966916919515449</v>
      </c>
      <c r="CF205" s="4" t="str">
        <f t="shared" si="60"/>
        <v/>
      </c>
      <c r="CG205" s="4">
        <f t="shared" si="61"/>
        <v>0.21476792986830148</v>
      </c>
      <c r="CH205" s="4" t="str">
        <f t="shared" si="62"/>
        <v/>
      </c>
      <c r="CI205">
        <f>INDEX(FX!$B$114:$AK$132,MATCH('Data (2)'!BQ205,FX!$A$114:$A$132,0),MATCH('Data (2)'!D205,Period,0))</f>
        <v>14285.503516898269</v>
      </c>
    </row>
    <row r="206" spans="1:87" hidden="1" outlineLevel="1" x14ac:dyDescent="0.15">
      <c r="A206" t="s">
        <v>66</v>
      </c>
      <c r="B206" s="1">
        <f t="shared" si="63"/>
        <v>43800</v>
      </c>
      <c r="C206" t="s">
        <v>63</v>
      </c>
      <c r="D206" s="1">
        <v>43466</v>
      </c>
      <c r="E206">
        <f t="array" ref="E206:E217">TRANSPOSE('[4]BA_Key Metrics P1'!$F$6:$Q$6)</f>
        <v>3852.2954420000001</v>
      </c>
      <c r="F206">
        <f t="array" ref="F206:F217">TRANSPOSE('[4]BA_Key Metrics P1'!$F$11:$Q$11)</f>
        <v>591.18215790921602</v>
      </c>
      <c r="G206">
        <f t="array" ref="G206:G217">TRANSPOSE('[4]BA_Key Metrics P1'!$F$16:$Q$16)</f>
        <v>258.51150000000001</v>
      </c>
      <c r="H206">
        <f t="array" ref="H206:H217">TRANSPOSE('[4]BA_Key Metrics P1'!$F$21:$Q$21)</f>
        <v>-66.576499999999996</v>
      </c>
      <c r="I206">
        <f t="array" ref="I206:I217">TRANSPOSE('[4]BA_Key Metrics P1'!$F$7:$Q$7)</f>
        <v>3271.9297807190001</v>
      </c>
      <c r="J206">
        <f t="array" ref="J206:J217">TRANSPOSE('[4]BA_Key Metrics P1'!$F$12:$Q$12)</f>
        <v>760.67238081012704</v>
      </c>
      <c r="K206">
        <f t="array" ref="K206:K217">TRANSPOSE('[4]BA_Key Metrics P1'!$F$17:$Q$17)</f>
        <v>767.10974851232095</v>
      </c>
      <c r="L206">
        <f t="array" ref="L206:L217">TRANSPOSE('[4]BA_Key Metrics P1'!$F$22:$Q$22)</f>
        <v>222.436819542986</v>
      </c>
      <c r="M206">
        <f t="array" ref="M206:M217">TRANSPOSE('[4]BA_Key Metrics P1'!$F$9:$Q$9)</f>
        <v>3180.9122595999997</v>
      </c>
      <c r="N206">
        <f t="array" ref="N206:N217">TRANSPOSE('[4]BA_Key Metrics P1'!$F$14:$Q$14)</f>
        <v>565.91419407250294</v>
      </c>
      <c r="O206">
        <f t="array" ref="O206:O217">TRANSPOSE('[4]BA_Key Metrics P1'!$F$19:$Q$19)</f>
        <v>281.97000000000003</v>
      </c>
      <c r="P206">
        <f t="array" ref="P206:P217">TRANSPOSE('[4]BA_Key Metrics P1'!$F$24:$Q$24)</f>
        <v>227.60900000000001</v>
      </c>
      <c r="Q206" t="str">
        <f t="array" ref="Q206:Q217">'[4]BA_Key Products'!$D$6</f>
        <v>Bebas Investa Link</v>
      </c>
      <c r="R206" t="str">
        <f t="array" ref="R206:R217">'[4]BA_Key Products'!$D$9</f>
        <v>Maxima Invest Link 3 Years</v>
      </c>
      <c r="S206" t="str">
        <f t="array" ref="S206:S217">'[4]BA_Key Products'!$D$12</f>
        <v>Maxima Invest Link 5 Years</v>
      </c>
      <c r="T206" t="str">
        <f t="array" ref="T206:T217">'[4]BA_Key Products'!$D$15</f>
        <v>Bebas Investa Prima Syariah</v>
      </c>
      <c r="U206">
        <f t="array" ref="U206:U217">'[4]BA_Key Products'!$D$18</f>
        <v>0</v>
      </c>
      <c r="V206">
        <f t="array" ref="V206:V217">'[4]BA_Key Products'!$D$21</f>
        <v>0</v>
      </c>
      <c r="W206">
        <f t="array" ref="W206:W217">'[4]BA_Key Products'!$D$24</f>
        <v>0</v>
      </c>
      <c r="X206">
        <f t="array" ref="X206:X217">'[4]BA_Key Products'!$D$27</f>
        <v>0</v>
      </c>
      <c r="Y206">
        <f t="array" ref="Y206:Y217">'[4]BA_Key Products'!$D$30</f>
        <v>0</v>
      </c>
      <c r="Z206">
        <f t="array" ref="Z206:Z217">'[4]BA_Key Products'!$D$33</f>
        <v>0</v>
      </c>
      <c r="AA206">
        <f t="array" ref="AA206:AA217">TRANSPOSE('[4]BA_Key Products'!$F$6:$Q$6)</f>
        <v>2696</v>
      </c>
      <c r="AB206">
        <f t="array" ref="AB206:AB217">TRANSPOSE('[4]BA_Key Products'!$F$9:$Q$9)</f>
        <v>0</v>
      </c>
      <c r="AC206">
        <f t="array" ref="AC206:AC217">TRANSPOSE('[4]BA_Key Products'!$F$12:$Q$12)</f>
        <v>0</v>
      </c>
      <c r="AD206">
        <f t="array" ref="AD206:AD217">TRANSPOSE('[4]BA_Key Products'!$F$15:$Q$15)</f>
        <v>0</v>
      </c>
      <c r="AE206">
        <f t="array" ref="AE206:AE217">TRANSPOSE('[4]BA_Key Products'!$F$18:$Q$18)</f>
        <v>0</v>
      </c>
      <c r="AF206">
        <f t="array" ref="AF206:AF217">TRANSPOSE('[4]BA_Key Products'!$F$21:$Q$21)</f>
        <v>0</v>
      </c>
      <c r="AG206">
        <f t="array" ref="AG206:AG217">TRANSPOSE('[4]BA_Key Products'!$F$24:$Q$24)</f>
        <v>0</v>
      </c>
      <c r="AH206">
        <f t="array" ref="AH206:AH217">TRANSPOSE('[4]BA_Key Products'!$F$27:$Q$27)</f>
        <v>0</v>
      </c>
      <c r="AI206">
        <f t="array" ref="AI206:AI217">TRANSPOSE('[4]BA_Key Products'!$F$30:$Q$30)</f>
        <v>0</v>
      </c>
      <c r="AJ206">
        <f t="array" ref="AJ206:AJ217">TRANSPOSE('[4]BA_Key Products'!$F$33:$Q$33)</f>
        <v>0</v>
      </c>
      <c r="AK206">
        <f t="array" ref="AK206:AK217">TRANSPOSE('[4]BA_Key Products'!$F$36:$Q$36)</f>
        <v>1156.2954420000001</v>
      </c>
      <c r="AL206">
        <f t="array" ref="AL206:AL217">TRANSPOSE('[4]BA_Key Products'!$F$7:$Q$7)</f>
        <v>435.9961806999645</v>
      </c>
      <c r="AM206">
        <f t="array" ref="AM206:AM217">TRANSPOSE('[4]BA_Key Products'!$F$10:$Q$10)</f>
        <v>0</v>
      </c>
      <c r="AN206">
        <f t="array" ref="AN206:AN217">TRANSPOSE('[4]BA_Key Products'!$F$13:$Q$13)</f>
        <v>0</v>
      </c>
      <c r="AO206">
        <f t="array" ref="AO206:AO217">TRANSPOSE('[4]BA_Key Products'!$F$16:$Q$16)</f>
        <v>0</v>
      </c>
      <c r="AP206">
        <f t="array" ref="AP206:AP217">TRANSPOSE('[4]BA_Key Products'!$F$19:$Q$19)</f>
        <v>0</v>
      </c>
      <c r="AQ206">
        <f t="array" ref="AQ206:AQ217">TRANSPOSE('[4]BA_Key Products'!$F$22:$Q$22)</f>
        <v>0</v>
      </c>
      <c r="AR206">
        <f t="array" ref="AR206:AR217">TRANSPOSE('[4]BA_Key Products'!$F$25:$Q$25)</f>
        <v>0</v>
      </c>
      <c r="AS206">
        <f t="array" ref="AS206:AS217">TRANSPOSE('[4]BA_Key Products'!$F$28:$Q$28)</f>
        <v>0</v>
      </c>
      <c r="AT206">
        <f t="array" ref="AT206:AT217">TRANSPOSE('[4]BA_Key Products'!$F$31:$Q$31)</f>
        <v>0</v>
      </c>
      <c r="AU206">
        <f t="array" ref="AU206:AU217">TRANSPOSE('[4]BA_Key Products'!$F$34:$Q$35)</f>
        <v>0</v>
      </c>
      <c r="AV206">
        <f t="array" ref="AV206:AV217">TRANSPOSE('[4]BA_Key Products'!$F$37:$Q$37)</f>
        <v>155.18597720925152</v>
      </c>
      <c r="AW206" s="4">
        <f t="array" ref="AW206:AW217">'[4]BA_Key Products'!$D$8</f>
        <v>5.2900000000000003E-2</v>
      </c>
      <c r="AX206" s="4">
        <f t="array" ref="AX206:AX217">'[4]BA_Key Products'!$D$11</f>
        <v>5.9499999999999997E-2</v>
      </c>
      <c r="AY206" s="4">
        <f t="array" ref="AY206:AY217">'[4]BA_Key Products'!$D$14</f>
        <v>5.9499999999999997E-2</v>
      </c>
      <c r="AZ206" s="4">
        <f t="array" ref="AZ206:AZ217">'[4]BA_Key Products'!$D$17</f>
        <v>5.9499999999999997E-2</v>
      </c>
      <c r="BA206" s="4">
        <f t="array" ref="BA206:BA217">'[4]BA_Key Products'!$D$20</f>
        <v>0</v>
      </c>
      <c r="BB206" s="4">
        <f t="array" ref="BB206:BB217">'[4]BA_Key Products'!$D$23</f>
        <v>0</v>
      </c>
      <c r="BC206" s="4">
        <f t="array" ref="BC206:BC217">'[4]BA_Key Products'!$D$26</f>
        <v>0</v>
      </c>
      <c r="BD206" s="4">
        <f t="array" ref="BD206:BD217">'[4]BA_Key Products'!$D$29</f>
        <v>0</v>
      </c>
      <c r="BE206" s="4">
        <f t="array" ref="BE206:BE217">'[4]BA_Key Products'!$D$32</f>
        <v>0</v>
      </c>
      <c r="BF206" s="4">
        <f t="array" ref="BF206:BF217">'[4]BA_Key Products'!$D$35</f>
        <v>0</v>
      </c>
      <c r="BG206" s="4" t="str">
        <f t="array" ref="BG206:BG217">'[4]BA_Key Products'!$D$7</f>
        <v>Unit Link</v>
      </c>
      <c r="BH206" s="4" t="str">
        <f t="array" ref="BH206:BH217">'[4]BA_Key Products'!$D$10</f>
        <v>Unit Link</v>
      </c>
      <c r="BI206" s="4" t="str">
        <f t="array" ref="BI206:BI217">'[4]BA_Key Products'!$D$13</f>
        <v>Unit Link</v>
      </c>
      <c r="BJ206" s="4" t="str">
        <f t="array" ref="BJ206:BJ217">'[4]BA_Key Products'!$D$16</f>
        <v>Unit Link</v>
      </c>
      <c r="BK206" s="4">
        <f t="array" ref="BK206:BK217">'[4]BA_Key Products'!$D$19</f>
        <v>0</v>
      </c>
      <c r="BL206" s="4">
        <f t="array" ref="BL206:BL217">'[4]BA_Key Products'!$D$22</f>
        <v>0</v>
      </c>
      <c r="BM206" s="4">
        <f t="array" ref="BM206:BM217">'[4]BA_Key Products'!$D$25</f>
        <v>0</v>
      </c>
      <c r="BN206" s="4">
        <f t="array" ref="BN206:BN217">'[4]BA_Key Products'!$D$28</f>
        <v>0</v>
      </c>
      <c r="BO206" s="4">
        <f t="array" ref="BO206:BO217">'[4]BA_Key Products'!$D$31</f>
        <v>0</v>
      </c>
      <c r="BP206" s="4">
        <f t="array" ref="BP206:BP217">'[4]BA_Key Products'!$D$34</f>
        <v>0</v>
      </c>
      <c r="BQ206" t="str">
        <f>VLOOKUP(A206,Misc!$A$3:$B$11,2,FALSE)</f>
        <v>IDR</v>
      </c>
      <c r="BR206">
        <f>INDEX(FX!$B$30:$AK$48,MATCH('Data (2)'!BQ206,FX!$A$30:$A$48,0),MATCH('Data (2)'!D206,Period,0))</f>
        <v>14159.242079781492</v>
      </c>
      <c r="BS206">
        <f t="shared" si="50"/>
        <v>0.27206932548323587</v>
      </c>
      <c r="BT206">
        <f t="shared" si="51"/>
        <v>0</v>
      </c>
      <c r="BU206">
        <f t="shared" si="52"/>
        <v>4.1752387209580022E-2</v>
      </c>
      <c r="BV206">
        <f t="shared" si="53"/>
        <v>0</v>
      </c>
      <c r="BW206">
        <f t="shared" si="54"/>
        <v>1.8257439101852648E-2</v>
      </c>
      <c r="BX206">
        <f t="shared" si="55"/>
        <v>0</v>
      </c>
      <c r="BY206">
        <f t="shared" si="56"/>
        <v>-4.7019819016349083E-3</v>
      </c>
      <c r="BZ206">
        <f t="shared" si="57"/>
        <v>0</v>
      </c>
      <c r="CA206">
        <f t="shared" si="58"/>
        <v>0.22903846384193924</v>
      </c>
      <c r="CB206">
        <f t="shared" si="58"/>
        <v>5.3247852265783317E-2</v>
      </c>
      <c r="CC206">
        <f t="shared" si="58"/>
        <v>5.3698474653337186E-2</v>
      </c>
      <c r="CD206">
        <f t="shared" si="58"/>
        <v>1.5570807096849356E-2</v>
      </c>
      <c r="CE206" s="4">
        <f t="shared" si="59"/>
        <v>0.15346231014989115</v>
      </c>
      <c r="CF206" s="4" t="str">
        <f t="shared" si="60"/>
        <v/>
      </c>
      <c r="CG206" s="4">
        <f t="shared" si="61"/>
        <v>-0.11261588177061277</v>
      </c>
      <c r="CH206" s="4" t="str">
        <f t="shared" si="62"/>
        <v/>
      </c>
      <c r="CI206">
        <f>INDEX(FX!$B$114:$AK$132,MATCH('Data (2)'!BQ206,FX!$A$114:$A$132,0),MATCH('Data (2)'!D206,Period,0))</f>
        <v>14285.503516898269</v>
      </c>
    </row>
    <row r="207" spans="1:87" hidden="1" outlineLevel="1" x14ac:dyDescent="0.15">
      <c r="A207" t="s">
        <v>66</v>
      </c>
      <c r="B207" s="1">
        <f t="shared" si="63"/>
        <v>43800</v>
      </c>
      <c r="C207" t="s">
        <v>63</v>
      </c>
      <c r="D207" s="1">
        <v>43497</v>
      </c>
      <c r="E207">
        <v>1193.8810900000001</v>
      </c>
      <c r="F207">
        <v>189.52330535492399</v>
      </c>
      <c r="G207">
        <v>228.18</v>
      </c>
      <c r="H207">
        <v>-58.575099999999999</v>
      </c>
      <c r="I207">
        <v>3346.5305188299999</v>
      </c>
      <c r="J207">
        <v>778.01588286501203</v>
      </c>
      <c r="K207">
        <v>784.60002402303803</v>
      </c>
      <c r="L207">
        <v>227.508429230215</v>
      </c>
      <c r="M207">
        <v>1240.8004020000001</v>
      </c>
      <c r="N207">
        <v>298.93505120550003</v>
      </c>
      <c r="O207">
        <v>227.38499999999999</v>
      </c>
      <c r="P207">
        <v>167.33799999999999</v>
      </c>
      <c r="Q207" t="str">
        <v>Bebas Investa Link</v>
      </c>
      <c r="R207" t="str">
        <v>Maxima Invest Link 3 Years</v>
      </c>
      <c r="S207" t="str">
        <v>Maxima Invest Link 5 Years</v>
      </c>
      <c r="T207" t="str">
        <v>Bebas Investa Prima Syariah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165.8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1028.0810900000001</v>
      </c>
      <c r="AL207">
        <v>38.07287108425367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151.45043427067031</v>
      </c>
      <c r="AW207" s="4">
        <v>5.2900000000000003E-2</v>
      </c>
      <c r="AX207" s="4">
        <v>5.9499999999999997E-2</v>
      </c>
      <c r="AY207" s="4">
        <v>5.9499999999999997E-2</v>
      </c>
      <c r="AZ207" s="4">
        <v>5.9499999999999997E-2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 t="str">
        <v>Unit Link</v>
      </c>
      <c r="BH207" s="4" t="str">
        <v>Unit Link</v>
      </c>
      <c r="BI207" s="4" t="str">
        <v>Unit Link</v>
      </c>
      <c r="BJ207" s="4" t="str">
        <v>Unit Link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t="str">
        <f>VLOOKUP(A207,Misc!$A$3:$B$11,2,FALSE)</f>
        <v>IDR</v>
      </c>
      <c r="BR207">
        <f>INDEX(FX!$B$30:$AK$48,MATCH('Data (2)'!BQ207,FX!$A$30:$A$48,0),MATCH('Data (2)'!D207,Period,0))</f>
        <v>14039.300423305131</v>
      </c>
      <c r="BS207">
        <f t="shared" si="50"/>
        <v>8.5038502917009068E-2</v>
      </c>
      <c r="BT207">
        <f t="shared" si="51"/>
        <v>0</v>
      </c>
      <c r="BU207">
        <f t="shared" si="52"/>
        <v>1.3499483566881777E-2</v>
      </c>
      <c r="BV207">
        <f t="shared" si="53"/>
        <v>0</v>
      </c>
      <c r="BW207">
        <f t="shared" si="54"/>
        <v>1.6252946594206574E-2</v>
      </c>
      <c r="BX207">
        <f t="shared" si="55"/>
        <v>0</v>
      </c>
      <c r="BY207">
        <f t="shared" si="56"/>
        <v>-4.1722235605675751E-3</v>
      </c>
      <c r="BZ207">
        <f t="shared" si="57"/>
        <v>0</v>
      </c>
      <c r="CA207">
        <f t="shared" si="58"/>
        <v>0.23426059255604126</v>
      </c>
      <c r="CB207">
        <f t="shared" si="58"/>
        <v>5.446191532168957E-2</v>
      </c>
      <c r="CC207">
        <f t="shared" si="58"/>
        <v>5.4922812002736736E-2</v>
      </c>
      <c r="CD207">
        <f t="shared" si="58"/>
        <v>1.5925825012824794E-2</v>
      </c>
      <c r="CE207" s="4">
        <f t="shared" si="59"/>
        <v>0.15874554588591733</v>
      </c>
      <c r="CF207" s="4" t="str">
        <f t="shared" si="60"/>
        <v/>
      </c>
      <c r="CG207" s="4">
        <f t="shared" si="61"/>
        <v>-0.30906542016194399</v>
      </c>
      <c r="CH207" s="4" t="str">
        <f t="shared" si="62"/>
        <v/>
      </c>
      <c r="CI207">
        <f>INDEX(FX!$B$114:$AK$132,MATCH('Data (2)'!BQ207,FX!$A$114:$A$132,0),MATCH('Data (2)'!D207,Period,0))</f>
        <v>14285.503516898269</v>
      </c>
    </row>
    <row r="208" spans="1:87" hidden="1" outlineLevel="1" x14ac:dyDescent="0.15">
      <c r="A208" t="s">
        <v>66</v>
      </c>
      <c r="B208" s="1">
        <f t="shared" si="63"/>
        <v>43800</v>
      </c>
      <c r="C208" t="s">
        <v>63</v>
      </c>
      <c r="D208" s="1">
        <v>43525</v>
      </c>
      <c r="E208">
        <v>2038.637806</v>
      </c>
      <c r="F208">
        <v>463.33730936408</v>
      </c>
      <c r="G208">
        <v>344.0847</v>
      </c>
      <c r="H208">
        <v>-23.1739</v>
      </c>
      <c r="I208">
        <v>3545.6988560040004</v>
      </c>
      <c r="J208">
        <v>824.31939891596699</v>
      </c>
      <c r="K208">
        <v>831.29539440535109</v>
      </c>
      <c r="L208">
        <v>241.04856437078499</v>
      </c>
      <c r="M208">
        <v>1777.766494575</v>
      </c>
      <c r="N208">
        <v>343.00093400559996</v>
      </c>
      <c r="O208">
        <v>216.53</v>
      </c>
      <c r="P208">
        <v>-21.885000000000002</v>
      </c>
      <c r="Q208" t="str">
        <v>Bebas Investa Link</v>
      </c>
      <c r="R208" t="str">
        <v>Maxima Invest Link 3 Years</v>
      </c>
      <c r="S208" t="str">
        <v>Maxima Invest Link 5 Years</v>
      </c>
      <c r="T208" t="str">
        <v>Bebas Investa Prima Syariah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146.6</v>
      </c>
      <c r="AB208">
        <v>0</v>
      </c>
      <c r="AC208">
        <v>0</v>
      </c>
      <c r="AD208">
        <v>1010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882.03780600000005</v>
      </c>
      <c r="AL208">
        <v>36.320900911731961</v>
      </c>
      <c r="AM208">
        <v>0</v>
      </c>
      <c r="AN208">
        <v>0</v>
      </c>
      <c r="AO208">
        <v>303.93870778422331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123.07770066812475</v>
      </c>
      <c r="AW208" s="4">
        <v>5.2900000000000003E-2</v>
      </c>
      <c r="AX208" s="4">
        <v>5.9499999999999997E-2</v>
      </c>
      <c r="AY208" s="4">
        <v>5.9499999999999997E-2</v>
      </c>
      <c r="AZ208" s="4">
        <v>5.9499999999999997E-2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 t="str">
        <v>Unit Link</v>
      </c>
      <c r="BH208" s="4" t="str">
        <v>Unit Link</v>
      </c>
      <c r="BI208" s="4" t="str">
        <v>Unit Link</v>
      </c>
      <c r="BJ208" s="4" t="str">
        <v>Unit Link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t="str">
        <f>VLOOKUP(A208,Misc!$A$3:$B$11,2,FALSE)</f>
        <v>IDR</v>
      </c>
      <c r="BR208">
        <f>INDEX(FX!$B$30:$AK$48,MATCH('Data (2)'!BQ208,FX!$A$30:$A$48,0),MATCH('Data (2)'!D208,Period,0))</f>
        <v>14208.829502173983</v>
      </c>
      <c r="BS208">
        <f t="shared" si="50"/>
        <v>0.1434768293678296</v>
      </c>
      <c r="BT208">
        <f t="shared" si="51"/>
        <v>0</v>
      </c>
      <c r="BU208">
        <f t="shared" si="52"/>
        <v>3.2609111770479642E-2</v>
      </c>
      <c r="BV208">
        <f t="shared" si="53"/>
        <v>0</v>
      </c>
      <c r="BW208">
        <f t="shared" si="54"/>
        <v>2.4216259329971849E-2</v>
      </c>
      <c r="BX208">
        <f t="shared" si="55"/>
        <v>0</v>
      </c>
      <c r="BY208">
        <f t="shared" si="56"/>
        <v>-1.6309506702472812E-3</v>
      </c>
      <c r="BZ208">
        <f t="shared" si="57"/>
        <v>0</v>
      </c>
      <c r="CA208">
        <f t="shared" si="58"/>
        <v>0.24820258185578173</v>
      </c>
      <c r="CB208">
        <f t="shared" si="58"/>
        <v>5.7703209266714517E-2</v>
      </c>
      <c r="CC208">
        <f t="shared" si="58"/>
        <v>5.8191536155657017E-2</v>
      </c>
      <c r="CD208">
        <f t="shared" si="58"/>
        <v>1.6873648456678447E-2</v>
      </c>
      <c r="CE208" s="4">
        <f t="shared" si="59"/>
        <v>0.22727789507307905</v>
      </c>
      <c r="CF208" s="4" t="str">
        <f t="shared" si="60"/>
        <v/>
      </c>
      <c r="CG208" s="4">
        <f t="shared" si="61"/>
        <v>-5.0015182312440273E-2</v>
      </c>
      <c r="CH208" s="4" t="str">
        <f t="shared" si="62"/>
        <v/>
      </c>
      <c r="CI208">
        <f>INDEX(FX!$B$114:$AK$132,MATCH('Data (2)'!BQ208,FX!$A$114:$A$132,0),MATCH('Data (2)'!D208,Period,0))</f>
        <v>14285.503516898269</v>
      </c>
    </row>
    <row r="209" spans="1:87" hidden="1" outlineLevel="1" x14ac:dyDescent="0.15">
      <c r="A209" t="s">
        <v>66</v>
      </c>
      <c r="B209" s="1">
        <f t="shared" si="63"/>
        <v>43800</v>
      </c>
      <c r="C209" t="s">
        <v>63</v>
      </c>
      <c r="D209" s="1">
        <v>43556</v>
      </c>
      <c r="E209">
        <v>3991.190658</v>
      </c>
      <c r="F209">
        <v>1569.7860487921</v>
      </c>
      <c r="G209">
        <v>478.06180000000001</v>
      </c>
      <c r="H209">
        <v>30.889099999999999</v>
      </c>
      <c r="I209">
        <v>5719.6878621120004</v>
      </c>
      <c r="J209">
        <v>1329.7377616264801</v>
      </c>
      <c r="K209">
        <v>1340.99097808396</v>
      </c>
      <c r="L209">
        <v>388.843667663698</v>
      </c>
      <c r="M209">
        <v>1444.6073707</v>
      </c>
      <c r="N209">
        <v>454.45400899859999</v>
      </c>
      <c r="O209">
        <v>327.35000000000002</v>
      </c>
      <c r="P209">
        <v>166.1</v>
      </c>
      <c r="Q209" t="str">
        <v>Bebas Investa Link</v>
      </c>
      <c r="R209" t="str">
        <v>Maxima Invest Link 3 Years</v>
      </c>
      <c r="S209" t="str">
        <v>Maxima Invest Link 5 Years</v>
      </c>
      <c r="T209" t="str">
        <v>Bebas Investa Prima Syariah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421.20400000000001</v>
      </c>
      <c r="AB209">
        <v>390</v>
      </c>
      <c r="AC209">
        <v>525</v>
      </c>
      <c r="AD209">
        <v>1700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954.98665800000026</v>
      </c>
      <c r="AL209">
        <v>92.814101444913149</v>
      </c>
      <c r="AM209">
        <v>463.06715128350595</v>
      </c>
      <c r="AN209">
        <v>378.21455004805154</v>
      </c>
      <c r="AO209">
        <v>533.70000000000005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101.99024601562928</v>
      </c>
      <c r="AW209" s="4">
        <v>5.2900000000000003E-2</v>
      </c>
      <c r="AX209" s="4">
        <v>5.9499999999999997E-2</v>
      </c>
      <c r="AY209" s="4">
        <v>5.9499999999999997E-2</v>
      </c>
      <c r="AZ209" s="4">
        <v>5.9499999999999997E-2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 t="str">
        <v>Unit Link</v>
      </c>
      <c r="BH209" s="4" t="str">
        <v>Unit Link</v>
      </c>
      <c r="BI209" s="4" t="str">
        <v>Unit Link</v>
      </c>
      <c r="BJ209" s="4" t="str">
        <v>Unit Link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t="str">
        <f>VLOOKUP(A209,Misc!$A$3:$B$11,2,FALSE)</f>
        <v>IDR</v>
      </c>
      <c r="BR209">
        <f>INDEX(FX!$B$30:$AK$48,MATCH('Data (2)'!BQ209,FX!$A$30:$A$48,0),MATCH('Data (2)'!D209,Period,0))</f>
        <v>14147.382822058595</v>
      </c>
      <c r="BS209">
        <f t="shared" si="50"/>
        <v>0.28211512392079591</v>
      </c>
      <c r="BT209">
        <f t="shared" si="51"/>
        <v>0</v>
      </c>
      <c r="BU209">
        <f t="shared" si="52"/>
        <v>0.11095946639292818</v>
      </c>
      <c r="BV209">
        <f t="shared" si="53"/>
        <v>0</v>
      </c>
      <c r="BW209">
        <f t="shared" si="54"/>
        <v>3.3791536287164449E-2</v>
      </c>
      <c r="BX209">
        <f t="shared" si="55"/>
        <v>0</v>
      </c>
      <c r="BY209">
        <f t="shared" si="56"/>
        <v>2.1833791018814959E-3</v>
      </c>
      <c r="BZ209">
        <f t="shared" si="57"/>
        <v>0</v>
      </c>
      <c r="CA209">
        <f t="shared" si="58"/>
        <v>0.40038405754100326</v>
      </c>
      <c r="CB209">
        <f t="shared" si="58"/>
        <v>9.3083016643658256E-2</v>
      </c>
      <c r="CC209">
        <f t="shared" si="58"/>
        <v>9.3870753417806152E-2</v>
      </c>
      <c r="CD209">
        <f t="shared" si="58"/>
        <v>2.7219458327369161E-2</v>
      </c>
      <c r="CE209" s="4">
        <f t="shared" si="59"/>
        <v>0.39331271876115426</v>
      </c>
      <c r="CF209" s="4" t="str">
        <f t="shared" si="60"/>
        <v/>
      </c>
      <c r="CG209" s="4">
        <f t="shared" si="61"/>
        <v>1.9677267500095422E-2</v>
      </c>
      <c r="CH209" s="4" t="str">
        <f t="shared" si="62"/>
        <v/>
      </c>
      <c r="CI209">
        <f>INDEX(FX!$B$114:$AK$132,MATCH('Data (2)'!BQ209,FX!$A$114:$A$132,0),MATCH('Data (2)'!D209,Period,0))</f>
        <v>14285.503516898269</v>
      </c>
    </row>
    <row r="210" spans="1:87" hidden="1" outlineLevel="1" x14ac:dyDescent="0.15">
      <c r="A210" t="s">
        <v>66</v>
      </c>
      <c r="B210" s="1">
        <f t="shared" si="63"/>
        <v>43800</v>
      </c>
      <c r="C210" t="s">
        <v>63</v>
      </c>
      <c r="D210" s="1">
        <v>43586</v>
      </c>
      <c r="E210">
        <v>5938.8581599999998</v>
      </c>
      <c r="F210">
        <v>4390.3912033205006</v>
      </c>
      <c r="G210">
        <v>742.45270000000005</v>
      </c>
      <c r="H210">
        <v>256.13709999999998</v>
      </c>
      <c r="I210">
        <v>5739.5679340240004</v>
      </c>
      <c r="J210">
        <v>1334.3595667832001</v>
      </c>
      <c r="K210">
        <v>1345.6518962196401</v>
      </c>
      <c r="L210">
        <v>390.19518208958101</v>
      </c>
      <c r="M210">
        <v>1516.5016249</v>
      </c>
      <c r="N210">
        <v>420.54722602249598</v>
      </c>
      <c r="O210">
        <v>218</v>
      </c>
      <c r="P210">
        <v>183</v>
      </c>
      <c r="Q210" t="str">
        <v>Bebas Investa Link</v>
      </c>
      <c r="R210" t="str">
        <v>Maxima Invest Link 3 Years</v>
      </c>
      <c r="S210" t="str">
        <v>Maxima Invest Link 5 Years</v>
      </c>
      <c r="T210" t="str">
        <v>Bebas Investa Prima Syariah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248.2</v>
      </c>
      <c r="AB210">
        <v>2410</v>
      </c>
      <c r="AC210">
        <v>1933</v>
      </c>
      <c r="AD210">
        <v>678.4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669.25816000000032</v>
      </c>
      <c r="AL210">
        <v>44.960978003416535</v>
      </c>
      <c r="AM210">
        <v>2706</v>
      </c>
      <c r="AN210">
        <v>1373</v>
      </c>
      <c r="AO210">
        <v>235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31.430225317083568</v>
      </c>
      <c r="AW210" s="4">
        <v>5.2900000000000003E-2</v>
      </c>
      <c r="AX210" s="4">
        <v>5.9499999999999997E-2</v>
      </c>
      <c r="AY210" s="4">
        <v>5.9499999999999997E-2</v>
      </c>
      <c r="AZ210" s="4">
        <v>5.9499999999999997E-2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 t="str">
        <v>Unit Link</v>
      </c>
      <c r="BH210" s="4" t="str">
        <v>Unit Link</v>
      </c>
      <c r="BI210" s="4" t="str">
        <v>Unit Link</v>
      </c>
      <c r="BJ210" s="4" t="str">
        <v>Unit Link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t="str">
        <f>VLOOKUP(A210,Misc!$A$3:$B$11,2,FALSE)</f>
        <v>IDR</v>
      </c>
      <c r="BR210">
        <f>INDEX(FX!$B$30:$AK$48,MATCH('Data (2)'!BQ210,FX!$A$30:$A$48,0),MATCH('Data (2)'!D210,Period,0))</f>
        <v>14390.750667517401</v>
      </c>
      <c r="BS210">
        <f t="shared" si="50"/>
        <v>0.41268577972135301</v>
      </c>
      <c r="BT210">
        <f t="shared" si="51"/>
        <v>0</v>
      </c>
      <c r="BU210">
        <f t="shared" si="52"/>
        <v>0.30508423811625268</v>
      </c>
      <c r="BV210">
        <f t="shared" si="53"/>
        <v>0</v>
      </c>
      <c r="BW210">
        <f t="shared" si="54"/>
        <v>5.1592353807911759E-2</v>
      </c>
      <c r="BX210">
        <f t="shared" si="55"/>
        <v>0</v>
      </c>
      <c r="BY210">
        <f t="shared" si="56"/>
        <v>1.7798730998664927E-2</v>
      </c>
      <c r="BZ210">
        <f t="shared" si="57"/>
        <v>0</v>
      </c>
      <c r="CA210">
        <f t="shared" si="58"/>
        <v>0.40177568310663231</v>
      </c>
      <c r="CB210">
        <f t="shared" si="58"/>
        <v>9.3406547777947838E-2</v>
      </c>
      <c r="CC210">
        <f t="shared" si="58"/>
        <v>9.4197022501018149E-2</v>
      </c>
      <c r="CD210">
        <f t="shared" si="58"/>
        <v>2.7314065733001332E-2</v>
      </c>
      <c r="CE210" s="4">
        <f t="shared" si="59"/>
        <v>0.7392652063811036</v>
      </c>
      <c r="CF210" s="4" t="str">
        <f t="shared" si="60"/>
        <v/>
      </c>
      <c r="CG210" s="4">
        <f t="shared" si="61"/>
        <v>5.834038201568021E-2</v>
      </c>
      <c r="CH210" s="4" t="str">
        <f t="shared" si="62"/>
        <v/>
      </c>
      <c r="CI210">
        <f>INDEX(FX!$B$114:$AK$132,MATCH('Data (2)'!BQ210,FX!$A$114:$A$132,0),MATCH('Data (2)'!D210,Period,0))</f>
        <v>14285.503516898269</v>
      </c>
    </row>
    <row r="211" spans="1:87" hidden="1" outlineLevel="1" x14ac:dyDescent="0.15">
      <c r="A211" t="s">
        <v>66</v>
      </c>
      <c r="B211" s="1">
        <f t="shared" si="63"/>
        <v>43800</v>
      </c>
      <c r="C211" t="s">
        <v>63</v>
      </c>
      <c r="D211" s="1">
        <v>43617</v>
      </c>
      <c r="E211">
        <v>5323.6446900000001</v>
      </c>
      <c r="F211">
        <v>3741.86317605881</v>
      </c>
      <c r="G211">
        <v>403.96899999999999</v>
      </c>
      <c r="H211">
        <v>146.21170000000001</v>
      </c>
      <c r="I211">
        <v>6010.4129483979996</v>
      </c>
      <c r="J211">
        <v>1397.3267868120602</v>
      </c>
      <c r="K211">
        <v>1409.1519910457</v>
      </c>
      <c r="L211">
        <v>408.60813957336495</v>
      </c>
      <c r="M211">
        <v>685.69148459999997</v>
      </c>
      <c r="N211">
        <v>247.73813743349999</v>
      </c>
      <c r="O211">
        <v>202</v>
      </c>
      <c r="P211">
        <v>121</v>
      </c>
      <c r="Q211" t="str">
        <v>Bebas Investa Link</v>
      </c>
      <c r="R211" t="str">
        <v>Maxima Invest Link 3 Years</v>
      </c>
      <c r="S211" t="str">
        <v>Maxima Invest Link 5 Years</v>
      </c>
      <c r="T211" t="str">
        <v>Bebas Investa Prima Syariah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80.5</v>
      </c>
      <c r="AB211">
        <v>1250</v>
      </c>
      <c r="AC211">
        <v>3035</v>
      </c>
      <c r="AD211">
        <v>456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502.14469000000008</v>
      </c>
      <c r="AL211">
        <v>15.045999999999999</v>
      </c>
      <c r="AM211">
        <v>1411.6320000000001</v>
      </c>
      <c r="AN211">
        <v>2079.8310000000001</v>
      </c>
      <c r="AO211">
        <v>177.017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58.337176058810201</v>
      </c>
      <c r="AW211" s="4">
        <v>5.2900000000000003E-2</v>
      </c>
      <c r="AX211" s="4">
        <v>5.9499999999999997E-2</v>
      </c>
      <c r="AY211" s="4">
        <v>5.9499999999999997E-2</v>
      </c>
      <c r="AZ211" s="4">
        <v>5.9499999999999997E-2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 t="str">
        <v>Unit Link</v>
      </c>
      <c r="BH211" s="4" t="str">
        <v>Unit Link</v>
      </c>
      <c r="BI211" s="4" t="str">
        <v>Unit Link</v>
      </c>
      <c r="BJ211" s="4" t="str">
        <v>Unit Link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t="str">
        <f>VLOOKUP(A211,Misc!$A$3:$B$11,2,FALSE)</f>
        <v>IDR</v>
      </c>
      <c r="BR211">
        <f>INDEX(FX!$B$30:$AK$48,MATCH('Data (2)'!BQ211,FX!$A$30:$A$48,0),MATCH('Data (2)'!D211,Period,0))</f>
        <v>14220.936121982752</v>
      </c>
      <c r="BS211">
        <f t="shared" si="50"/>
        <v>0.37435261956986782</v>
      </c>
      <c r="BT211">
        <f t="shared" si="51"/>
        <v>0</v>
      </c>
      <c r="BU211">
        <f t="shared" si="52"/>
        <v>0.26312354854576914</v>
      </c>
      <c r="BV211">
        <f t="shared" si="53"/>
        <v>0</v>
      </c>
      <c r="BW211">
        <f t="shared" si="54"/>
        <v>2.840663909428184E-2</v>
      </c>
      <c r="BX211">
        <f t="shared" si="55"/>
        <v>0</v>
      </c>
      <c r="BY211">
        <f t="shared" si="56"/>
        <v>1.0281439895787569E-2</v>
      </c>
      <c r="BZ211">
        <f t="shared" si="57"/>
        <v>0</v>
      </c>
      <c r="CA211">
        <f t="shared" si="58"/>
        <v>0.42073511383678597</v>
      </c>
      <c r="CB211">
        <f t="shared" si="58"/>
        <v>9.7814318211406931E-2</v>
      </c>
      <c r="CC211">
        <f t="shared" si="58"/>
        <v>9.8642094720624962E-2</v>
      </c>
      <c r="CD211">
        <f t="shared" si="58"/>
        <v>2.8602991773445292E-2</v>
      </c>
      <c r="CE211" s="4">
        <f t="shared" si="59"/>
        <v>0.70287620492170944</v>
      </c>
      <c r="CF211" s="4" t="str">
        <f t="shared" si="60"/>
        <v/>
      </c>
      <c r="CG211" s="4">
        <f t="shared" si="61"/>
        <v>3.9074571442240788E-2</v>
      </c>
      <c r="CH211" s="4" t="str">
        <f t="shared" si="62"/>
        <v/>
      </c>
      <c r="CI211">
        <f>INDEX(FX!$B$114:$AK$132,MATCH('Data (2)'!BQ211,FX!$A$114:$A$132,0),MATCH('Data (2)'!D211,Period,0))</f>
        <v>14285.503516898269</v>
      </c>
    </row>
    <row r="212" spans="1:87" hidden="1" outlineLevel="1" x14ac:dyDescent="0.15">
      <c r="A212" t="s">
        <v>66</v>
      </c>
      <c r="B212" s="1">
        <f t="shared" ref="B212:C227" si="64">B211</f>
        <v>43800</v>
      </c>
      <c r="C212" t="s">
        <v>63</v>
      </c>
      <c r="D212" s="1">
        <v>43647</v>
      </c>
      <c r="E212">
        <v>9349.0874999999996</v>
      </c>
      <c r="F212">
        <v>5338.4612046500797</v>
      </c>
      <c r="G212">
        <v>534</v>
      </c>
      <c r="H212">
        <v>383</v>
      </c>
      <c r="I212">
        <v>7774.6855284200092</v>
      </c>
      <c r="J212">
        <v>1807.4925033967099</v>
      </c>
      <c r="K212">
        <v>1822.7888309821801</v>
      </c>
      <c r="L212">
        <v>528.54933855374202</v>
      </c>
      <c r="M212">
        <v>1620.4165696</v>
      </c>
      <c r="N212">
        <v>408.13666635939995</v>
      </c>
      <c r="O212">
        <v>265</v>
      </c>
      <c r="P212">
        <v>180</v>
      </c>
      <c r="Q212" t="str">
        <v>Bebas Investa Link</v>
      </c>
      <c r="R212" t="str">
        <v>Maxima Invest Link 3 Years</v>
      </c>
      <c r="S212" t="str">
        <v>Maxima Invest Link 5 Years</v>
      </c>
      <c r="T212" t="str">
        <v>Bebas Investa Prima Syariah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425.4</v>
      </c>
      <c r="AB212">
        <v>2092.5</v>
      </c>
      <c r="AC212">
        <v>2755</v>
      </c>
      <c r="AD212">
        <v>3124.2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951.98750000000109</v>
      </c>
      <c r="AL212">
        <v>99.528000000000006</v>
      </c>
      <c r="AM212">
        <v>2331.7089999999998</v>
      </c>
      <c r="AN212">
        <v>1901.75</v>
      </c>
      <c r="AO212">
        <v>947.35599999999999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58.11820465008077</v>
      </c>
      <c r="AW212" s="4">
        <v>5.2900000000000003E-2</v>
      </c>
      <c r="AX212" s="4">
        <v>5.9499999999999997E-2</v>
      </c>
      <c r="AY212" s="4">
        <v>5.9499999999999997E-2</v>
      </c>
      <c r="AZ212" s="4">
        <v>5.9499999999999997E-2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 t="str">
        <v>Unit Link</v>
      </c>
      <c r="BH212" s="4" t="str">
        <v>Unit Link</v>
      </c>
      <c r="BI212" s="4" t="str">
        <v>Unit Link</v>
      </c>
      <c r="BJ212" s="4" t="str">
        <v>Unit Link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t="str">
        <f>VLOOKUP(A212,Misc!$A$3:$B$11,2,FALSE)</f>
        <v>IDR</v>
      </c>
      <c r="BR212">
        <f>INDEX(FX!$B$30:$AK$48,MATCH('Data (2)'!BQ212,FX!$A$30:$A$48,0),MATCH('Data (2)'!D212,Period,0))</f>
        <v>14035.43870120105</v>
      </c>
      <c r="BS212">
        <f t="shared" si="50"/>
        <v>0.66610582675979857</v>
      </c>
      <c r="BT212">
        <f t="shared" si="51"/>
        <v>0</v>
      </c>
      <c r="BU212">
        <f t="shared" si="52"/>
        <v>0.38035584909741749</v>
      </c>
      <c r="BV212">
        <f t="shared" si="53"/>
        <v>0</v>
      </c>
      <c r="BW212">
        <f t="shared" si="54"/>
        <v>3.8046548552437068E-2</v>
      </c>
      <c r="BX212">
        <f t="shared" si="55"/>
        <v>0</v>
      </c>
      <c r="BY212">
        <f t="shared" si="56"/>
        <v>2.7288067594725463E-2</v>
      </c>
      <c r="BZ212">
        <f t="shared" si="57"/>
        <v>0</v>
      </c>
      <c r="CA212">
        <f t="shared" si="58"/>
        <v>0.54423601654805953</v>
      </c>
      <c r="CB212">
        <f t="shared" si="58"/>
        <v>0.12652634198428034</v>
      </c>
      <c r="CC212">
        <f t="shared" si="58"/>
        <v>0.12759710071304173</v>
      </c>
      <c r="CD212">
        <f t="shared" si="58"/>
        <v>3.6998999575235343E-2</v>
      </c>
      <c r="CE212" s="4">
        <f t="shared" si="59"/>
        <v>0.57101414492591718</v>
      </c>
      <c r="CF212" s="4" t="str">
        <f t="shared" si="60"/>
        <v/>
      </c>
      <c r="CG212" s="4">
        <f t="shared" si="61"/>
        <v>7.1743520336232269E-2</v>
      </c>
      <c r="CH212" s="4" t="str">
        <f t="shared" si="62"/>
        <v/>
      </c>
      <c r="CI212">
        <f>INDEX(FX!$B$114:$AK$132,MATCH('Data (2)'!BQ212,FX!$A$114:$A$132,0),MATCH('Data (2)'!D212,Period,0))</f>
        <v>14285.503516898269</v>
      </c>
    </row>
    <row r="213" spans="1:87" hidden="1" outlineLevel="1" x14ac:dyDescent="0.15">
      <c r="A213" t="s">
        <v>66</v>
      </c>
      <c r="B213" s="1">
        <f t="shared" si="64"/>
        <v>43800</v>
      </c>
      <c r="C213" t="s">
        <v>63</v>
      </c>
      <c r="D213" s="1">
        <v>43678</v>
      </c>
      <c r="E213">
        <v>7305.7856000000002</v>
      </c>
      <c r="F213">
        <v>4380.69228570013</v>
      </c>
      <c r="G213">
        <v>529.16989999999998</v>
      </c>
      <c r="H213">
        <v>396.67399999999998</v>
      </c>
      <c r="I213">
        <v>7880.1401446199998</v>
      </c>
      <c r="J213">
        <v>1832.0090486433498</v>
      </c>
      <c r="K213">
        <v>1847.51285302375</v>
      </c>
      <c r="L213">
        <v>535.71849911762706</v>
      </c>
      <c r="M213">
        <v>2406.6793138000003</v>
      </c>
      <c r="N213">
        <v>593.84763401030102</v>
      </c>
      <c r="O213">
        <v>428.07</v>
      </c>
      <c r="P213">
        <v>179.18</v>
      </c>
      <c r="Q213" t="str">
        <v>Bebas Investa Link</v>
      </c>
      <c r="R213" t="str">
        <v>Maxima Invest Link 3 Years</v>
      </c>
      <c r="S213" t="str">
        <v>Maxima Invest Link 5 Years</v>
      </c>
      <c r="T213" t="str">
        <v>Bebas Investa Prima Syariah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246.5</v>
      </c>
      <c r="AB213">
        <v>1900</v>
      </c>
      <c r="AC213">
        <v>1812.5</v>
      </c>
      <c r="AD213">
        <v>1970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1376.7856000000002</v>
      </c>
      <c r="AL213">
        <v>54.298999999999999</v>
      </c>
      <c r="AM213">
        <v>2084</v>
      </c>
      <c r="AN213">
        <v>1305.2329999999999</v>
      </c>
      <c r="AO213">
        <v>596.471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340.68928570012986</v>
      </c>
      <c r="AW213" s="4">
        <v>5.2900000000000003E-2</v>
      </c>
      <c r="AX213" s="4">
        <v>5.9499999999999997E-2</v>
      </c>
      <c r="AY213" s="4">
        <v>5.9499999999999997E-2</v>
      </c>
      <c r="AZ213" s="4">
        <v>5.9499999999999997E-2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tr">
        <v>Unit Link</v>
      </c>
      <c r="BH213" s="4" t="str">
        <v>Unit Link</v>
      </c>
      <c r="BI213" s="4" t="str">
        <v>Unit Link</v>
      </c>
      <c r="BJ213" s="4" t="str">
        <v>Unit Link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t="str">
        <f>VLOOKUP(A213,Misc!$A$3:$B$11,2,FALSE)</f>
        <v>IDR</v>
      </c>
      <c r="BR213">
        <f>INDEX(FX!$B$30:$AK$48,MATCH('Data (2)'!BQ213,FX!$A$30:$A$48,0),MATCH('Data (2)'!D213,Period,0))</f>
        <v>14235.3905799973</v>
      </c>
      <c r="BS213">
        <f t="shared" si="50"/>
        <v>0.51321286612716077</v>
      </c>
      <c r="BT213">
        <f t="shared" si="51"/>
        <v>0</v>
      </c>
      <c r="BU213">
        <f t="shared" si="52"/>
        <v>0.30773249677150488</v>
      </c>
      <c r="BV213">
        <f t="shared" si="53"/>
        <v>0</v>
      </c>
      <c r="BW213">
        <f t="shared" si="54"/>
        <v>3.7172840255156547E-2</v>
      </c>
      <c r="BX213">
        <f t="shared" si="55"/>
        <v>0</v>
      </c>
      <c r="BY213">
        <f t="shared" si="56"/>
        <v>2.7865340102250655E-2</v>
      </c>
      <c r="BZ213">
        <f t="shared" si="57"/>
        <v>0</v>
      </c>
      <c r="CA213">
        <f t="shared" si="58"/>
        <v>0.55161794859373425</v>
      </c>
      <c r="CB213">
        <f t="shared" si="58"/>
        <v>0.12824252547180245</v>
      </c>
      <c r="CC213">
        <f t="shared" si="58"/>
        <v>0.12932780779048733</v>
      </c>
      <c r="CD213">
        <f t="shared" si="58"/>
        <v>3.7500848218890409E-2</v>
      </c>
      <c r="CE213" s="4">
        <f t="shared" si="59"/>
        <v>0.59961960637061817</v>
      </c>
      <c r="CF213" s="4" t="str">
        <f t="shared" si="60"/>
        <v/>
      </c>
      <c r="CG213" s="4">
        <f t="shared" si="61"/>
        <v>9.0550528119690291E-2</v>
      </c>
      <c r="CH213" s="4" t="str">
        <f t="shared" si="62"/>
        <v/>
      </c>
      <c r="CI213">
        <f>INDEX(FX!$B$114:$AK$132,MATCH('Data (2)'!BQ213,FX!$A$114:$A$132,0),MATCH('Data (2)'!D213,Period,0))</f>
        <v>14285.503516898269</v>
      </c>
    </row>
    <row r="214" spans="1:87" hidden="1" outlineLevel="1" x14ac:dyDescent="0.15">
      <c r="A214" t="s">
        <v>66</v>
      </c>
      <c r="B214" s="1">
        <f t="shared" si="64"/>
        <v>43800</v>
      </c>
      <c r="C214" t="s">
        <v>63</v>
      </c>
      <c r="D214" s="1">
        <v>43709</v>
      </c>
      <c r="E214">
        <v>8563.2867800000004</v>
      </c>
      <c r="F214">
        <v>8980.0651424183288</v>
      </c>
      <c r="G214">
        <v>682.64</v>
      </c>
      <c r="H214">
        <v>740.43</v>
      </c>
      <c r="I214">
        <v>9183.8778806999999</v>
      </c>
      <c r="J214">
        <v>2135.1076339146598</v>
      </c>
      <c r="K214">
        <v>2153.1764808867501</v>
      </c>
      <c r="L214">
        <v>624.35098666782608</v>
      </c>
      <c r="M214">
        <v>976.82840599999997</v>
      </c>
      <c r="N214">
        <v>267.19339050479999</v>
      </c>
      <c r="O214">
        <v>243.45570000000001</v>
      </c>
      <c r="P214">
        <v>88.0822</v>
      </c>
      <c r="Q214" t="str">
        <v>Bebas Investa Link</v>
      </c>
      <c r="R214" t="str">
        <v>Maxima Invest Link 3 Years</v>
      </c>
      <c r="S214" t="str">
        <v>Maxima Invest Link 5 Years</v>
      </c>
      <c r="T214" t="str">
        <v>Bebas Investa Prima Syariah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262</v>
      </c>
      <c r="AB214">
        <v>2520</v>
      </c>
      <c r="AC214">
        <v>1345</v>
      </c>
      <c r="AD214">
        <v>3324.5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1111.7867800000004</v>
      </c>
      <c r="AL214">
        <v>43.6</v>
      </c>
      <c r="AM214">
        <v>5212.1000000000004</v>
      </c>
      <c r="AN214">
        <v>2375.6</v>
      </c>
      <c r="AO214">
        <v>1065.67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283.09514241832767</v>
      </c>
      <c r="AW214" s="4">
        <v>5.2900000000000003E-2</v>
      </c>
      <c r="AX214" s="4">
        <v>5.9499999999999997E-2</v>
      </c>
      <c r="AY214" s="4">
        <v>5.9499999999999997E-2</v>
      </c>
      <c r="AZ214" s="4">
        <v>5.9499999999999997E-2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 t="str">
        <v>Unit Link</v>
      </c>
      <c r="BH214" s="4" t="str">
        <v>Unit Link</v>
      </c>
      <c r="BI214" s="4" t="str">
        <v>Unit Link</v>
      </c>
      <c r="BJ214" s="4" t="str">
        <v>Unit Link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t="str">
        <f>VLOOKUP(A214,Misc!$A$3:$B$11,2,FALSE)</f>
        <v>IDR</v>
      </c>
      <c r="BR214">
        <f>INDEX(FX!$B$30:$AK$48,MATCH('Data (2)'!BQ214,FX!$A$30:$A$48,0),MATCH('Data (2)'!D214,Period,0))</f>
        <v>14096.671744229321</v>
      </c>
      <c r="BS214">
        <f t="shared" si="50"/>
        <v>0.60746869441047369</v>
      </c>
      <c r="BT214">
        <f t="shared" si="51"/>
        <v>0</v>
      </c>
      <c r="BU214">
        <f t="shared" si="52"/>
        <v>0.63703442240502262</v>
      </c>
      <c r="BV214">
        <f t="shared" si="53"/>
        <v>0</v>
      </c>
      <c r="BW214">
        <f t="shared" si="54"/>
        <v>4.8425615094530992E-2</v>
      </c>
      <c r="BX214">
        <f t="shared" si="55"/>
        <v>0</v>
      </c>
      <c r="BY214">
        <f t="shared" si="56"/>
        <v>5.2525164339100525E-2</v>
      </c>
      <c r="BZ214">
        <f t="shared" si="57"/>
        <v>0</v>
      </c>
      <c r="CA214">
        <f t="shared" si="58"/>
        <v>0.64288093659676926</v>
      </c>
      <c r="CB214">
        <f t="shared" si="58"/>
        <v>0.14945973947568938</v>
      </c>
      <c r="CC214">
        <f t="shared" si="58"/>
        <v>0.15072457742492351</v>
      </c>
      <c r="CD214">
        <f t="shared" si="58"/>
        <v>4.3705213885480737E-2</v>
      </c>
      <c r="CE214" s="4">
        <f t="shared" si="59"/>
        <v>1.0486703730852194</v>
      </c>
      <c r="CF214" s="4" t="str">
        <f t="shared" si="60"/>
        <v/>
      </c>
      <c r="CG214" s="4">
        <f t="shared" si="61"/>
        <v>8.2452631273519067E-2</v>
      </c>
      <c r="CH214" s="4" t="str">
        <f t="shared" si="62"/>
        <v/>
      </c>
      <c r="CI214">
        <f>INDEX(FX!$B$114:$AK$132,MATCH('Data (2)'!BQ214,FX!$A$114:$A$132,0),MATCH('Data (2)'!D214,Period,0))</f>
        <v>14285.503516898269</v>
      </c>
    </row>
    <row r="215" spans="1:87" hidden="1" outlineLevel="1" x14ac:dyDescent="0.15">
      <c r="A215" t="s">
        <v>66</v>
      </c>
      <c r="B215" s="1">
        <f t="shared" si="64"/>
        <v>43800</v>
      </c>
      <c r="C215" t="s">
        <v>63</v>
      </c>
      <c r="D215" s="1">
        <v>43739</v>
      </c>
      <c r="E215">
        <v>3677.34593</v>
      </c>
      <c r="F215">
        <v>1555.0064834221498</v>
      </c>
      <c r="G215">
        <v>265.35000000000002</v>
      </c>
      <c r="H215">
        <v>179.13</v>
      </c>
      <c r="I215">
        <v>9280.3594337100112</v>
      </c>
      <c r="J215">
        <v>2157.5380823069099</v>
      </c>
      <c r="K215">
        <v>2175.7967522376398</v>
      </c>
      <c r="L215">
        <v>630.91012785774603</v>
      </c>
      <c r="M215">
        <v>1539.3505832569999</v>
      </c>
      <c r="N215">
        <v>362.72111986971004</v>
      </c>
      <c r="O215">
        <v>261.13470000000001</v>
      </c>
      <c r="P215">
        <v>110.3279</v>
      </c>
      <c r="Q215" t="str">
        <v>Bebas Investa Link</v>
      </c>
      <c r="R215" t="str">
        <v>Maxima Invest Link 3 Years</v>
      </c>
      <c r="S215" t="str">
        <v>Maxima Invest Link 5 Years</v>
      </c>
      <c r="T215" t="str">
        <v>Bebas Investa Prima Syariah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154.19999999999999</v>
      </c>
      <c r="AB215">
        <v>225</v>
      </c>
      <c r="AC215">
        <v>1480</v>
      </c>
      <c r="AD215">
        <v>1100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718.14593000000013</v>
      </c>
      <c r="AL215">
        <v>12.286</v>
      </c>
      <c r="AM215">
        <v>7.7889999999999997</v>
      </c>
      <c r="AN215">
        <v>1015.982</v>
      </c>
      <c r="AO215">
        <v>294.339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224.61048342214985</v>
      </c>
      <c r="AW215" s="4">
        <v>5.2900000000000003E-2</v>
      </c>
      <c r="AX215" s="4">
        <v>5.9499999999999997E-2</v>
      </c>
      <c r="AY215" s="4">
        <v>5.9499999999999997E-2</v>
      </c>
      <c r="AZ215" s="4">
        <v>5.9499999999999997E-2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 t="str">
        <v>Unit Link</v>
      </c>
      <c r="BH215" s="4" t="str">
        <v>Unit Link</v>
      </c>
      <c r="BI215" s="4" t="str">
        <v>Unit Link</v>
      </c>
      <c r="BJ215" s="4" t="str">
        <v>Unit Link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t="str">
        <f>VLOOKUP(A215,Misc!$A$3:$B$11,2,FALSE)</f>
        <v>IDR</v>
      </c>
      <c r="BR215">
        <f>INDEX(FX!$B$30:$AK$48,MATCH('Data (2)'!BQ215,FX!$A$30:$A$48,0),MATCH('Data (2)'!D215,Period,0))</f>
        <v>14118.393919963497</v>
      </c>
      <c r="BS215">
        <f t="shared" si="50"/>
        <v>0.26046489075504614</v>
      </c>
      <c r="BT215">
        <f t="shared" si="51"/>
        <v>0</v>
      </c>
      <c r="BU215">
        <f t="shared" si="52"/>
        <v>0.11014046585166894</v>
      </c>
      <c r="BV215">
        <f t="shared" si="53"/>
        <v>0</v>
      </c>
      <c r="BW215">
        <f t="shared" si="54"/>
        <v>1.8794630713964814E-2</v>
      </c>
      <c r="BX215">
        <f t="shared" si="55"/>
        <v>0</v>
      </c>
      <c r="BY215">
        <f t="shared" si="56"/>
        <v>1.2687703786668614E-2</v>
      </c>
      <c r="BZ215">
        <f t="shared" si="57"/>
        <v>0</v>
      </c>
      <c r="CA215">
        <f t="shared" si="58"/>
        <v>0.64963474495192342</v>
      </c>
      <c r="CB215">
        <f t="shared" si="58"/>
        <v>0.15102989402892003</v>
      </c>
      <c r="CC215">
        <f t="shared" si="58"/>
        <v>0.15230801978130473</v>
      </c>
      <c r="CD215">
        <f t="shared" si="58"/>
        <v>4.4164360542940949E-2</v>
      </c>
      <c r="CE215" s="4">
        <f t="shared" si="59"/>
        <v>0.42286108324384647</v>
      </c>
      <c r="CF215" s="4" t="str">
        <f t="shared" si="60"/>
        <v/>
      </c>
      <c r="CG215" s="4">
        <f t="shared" si="61"/>
        <v>0.11519566118192844</v>
      </c>
      <c r="CH215" s="4" t="str">
        <f t="shared" si="62"/>
        <v/>
      </c>
      <c r="CI215">
        <f>INDEX(FX!$B$114:$AK$132,MATCH('Data (2)'!BQ215,FX!$A$114:$A$132,0),MATCH('Data (2)'!D215,Period,0))</f>
        <v>14285.503516898269</v>
      </c>
    </row>
    <row r="216" spans="1:87" hidden="1" outlineLevel="1" x14ac:dyDescent="0.15">
      <c r="A216" t="s">
        <v>66</v>
      </c>
      <c r="B216" s="1">
        <f t="shared" si="64"/>
        <v>43800</v>
      </c>
      <c r="C216" t="s">
        <v>63</v>
      </c>
      <c r="D216" s="1">
        <v>43770</v>
      </c>
      <c r="E216">
        <v>8010.0786600000001</v>
      </c>
      <c r="F216">
        <v>4239.2243452800003</v>
      </c>
      <c r="G216">
        <v>415.89600000000002</v>
      </c>
      <c r="H216">
        <v>126.839</v>
      </c>
      <c r="I216">
        <v>9957.1480207899895</v>
      </c>
      <c r="J216">
        <v>2314.8808190201603</v>
      </c>
      <c r="K216">
        <v>2334.4710385769899</v>
      </c>
      <c r="L216">
        <v>676.92049819793203</v>
      </c>
      <c r="M216">
        <v>1444.961233</v>
      </c>
      <c r="N216">
        <v>471.34174391009901</v>
      </c>
      <c r="O216">
        <v>287.46109999999999</v>
      </c>
      <c r="P216">
        <v>133.76079999999999</v>
      </c>
      <c r="Q216" t="str">
        <v>Bebas Investa Link</v>
      </c>
      <c r="R216" t="str">
        <v>Maxima Invest Link 3 Years</v>
      </c>
      <c r="S216" t="str">
        <v>Maxima Invest Link 5 Years</v>
      </c>
      <c r="T216" t="str">
        <v>Bebas Investa Prima Syariah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79.599999999999994</v>
      </c>
      <c r="AB216">
        <v>1500</v>
      </c>
      <c r="AC216">
        <v>1615</v>
      </c>
      <c r="AD216">
        <v>1415.5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3399.9786599999998</v>
      </c>
      <c r="AL216">
        <v>18.399999999999999</v>
      </c>
      <c r="AM216">
        <v>1966.4760000000001</v>
      </c>
      <c r="AN216">
        <v>1352.4960000000001</v>
      </c>
      <c r="AO216">
        <v>460.041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441.81134527999984</v>
      </c>
      <c r="AW216" s="4">
        <v>5.2900000000000003E-2</v>
      </c>
      <c r="AX216" s="4">
        <v>5.9499999999999997E-2</v>
      </c>
      <c r="AY216" s="4">
        <v>5.9499999999999997E-2</v>
      </c>
      <c r="AZ216" s="4">
        <v>5.9499999999999997E-2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 t="str">
        <v>Unit Link</v>
      </c>
      <c r="BH216" s="4" t="str">
        <v>Unit Link</v>
      </c>
      <c r="BI216" s="4" t="str">
        <v>Unit Link</v>
      </c>
      <c r="BJ216" s="4" t="str">
        <v>Unit Link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t="str">
        <f>VLOOKUP(A216,Misc!$A$3:$B$11,2,FALSE)</f>
        <v>IDR</v>
      </c>
      <c r="BR216">
        <f>INDEX(FX!$B$30:$AK$48,MATCH('Data (2)'!BQ216,FX!$A$30:$A$48,0),MATCH('Data (2)'!D216,Period,0))</f>
        <v>14068.187184901108</v>
      </c>
      <c r="BS216">
        <f t="shared" si="50"/>
        <v>0.56937532567074012</v>
      </c>
      <c r="BT216">
        <f t="shared" si="51"/>
        <v>0</v>
      </c>
      <c r="BU216">
        <f t="shared" si="52"/>
        <v>0.30133408729660716</v>
      </c>
      <c r="BV216">
        <f t="shared" si="53"/>
        <v>0</v>
      </c>
      <c r="BW216">
        <f t="shared" si="54"/>
        <v>2.9562870790229932E-2</v>
      </c>
      <c r="BX216">
        <f t="shared" si="55"/>
        <v>0</v>
      </c>
      <c r="BY216">
        <f t="shared" si="56"/>
        <v>9.016015946683725E-3</v>
      </c>
      <c r="BZ216">
        <f t="shared" si="57"/>
        <v>0</v>
      </c>
      <c r="CA216">
        <f t="shared" si="58"/>
        <v>0.69701064502288745</v>
      </c>
      <c r="CB216">
        <f t="shared" si="58"/>
        <v>0.16204404809966247</v>
      </c>
      <c r="CC216">
        <f t="shared" si="58"/>
        <v>0.16341538370107522</v>
      </c>
      <c r="CD216">
        <f t="shared" si="58"/>
        <v>4.7385133985456331E-2</v>
      </c>
      <c r="CE216" s="4">
        <f t="shared" si="59"/>
        <v>0.52923629407654282</v>
      </c>
      <c r="CF216" s="4" t="str">
        <f t="shared" si="60"/>
        <v/>
      </c>
      <c r="CG216" s="4">
        <f t="shared" si="61"/>
        <v>2.9920332039332611E-2</v>
      </c>
      <c r="CH216" s="4" t="str">
        <f t="shared" si="62"/>
        <v/>
      </c>
      <c r="CI216">
        <f>INDEX(FX!$B$114:$AK$132,MATCH('Data (2)'!BQ216,FX!$A$114:$A$132,0),MATCH('Data (2)'!D216,Period,0))</f>
        <v>14285.503516898269</v>
      </c>
    </row>
    <row r="217" spans="1:87" hidden="1" outlineLevel="1" x14ac:dyDescent="0.15">
      <c r="A217" t="s">
        <v>66</v>
      </c>
      <c r="B217" s="1">
        <f t="shared" si="64"/>
        <v>43800</v>
      </c>
      <c r="C217" t="s">
        <v>63</v>
      </c>
      <c r="D217" s="1">
        <v>43800</v>
      </c>
      <c r="E217">
        <v>10247.3417665</v>
      </c>
      <c r="F217">
        <v>9688.2410665386014</v>
      </c>
      <c r="G217">
        <v>637.28</v>
      </c>
      <c r="H217">
        <v>2433.6999999999998</v>
      </c>
      <c r="I217">
        <v>8290.5495812400095</v>
      </c>
      <c r="J217">
        <v>1927.4228086628302</v>
      </c>
      <c r="K217">
        <v>1943.7340743055402</v>
      </c>
      <c r="L217">
        <v>563.61951643402199</v>
      </c>
      <c r="M217">
        <v>1319.1822380000001</v>
      </c>
      <c r="N217">
        <v>453.4779815192</v>
      </c>
      <c r="O217">
        <v>184.3929</v>
      </c>
      <c r="P217">
        <v>157.47020000000001</v>
      </c>
      <c r="Q217" t="str">
        <v>Bebas Investa Link</v>
      </c>
      <c r="R217" t="str">
        <v>Maxima Invest Link 3 Years</v>
      </c>
      <c r="S217" t="str">
        <v>Maxima Invest Link 5 Years</v>
      </c>
      <c r="T217" t="str">
        <v>Bebas Investa Prima Syariah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117.6</v>
      </c>
      <c r="AB217">
        <v>15</v>
      </c>
      <c r="AC217">
        <v>550</v>
      </c>
      <c r="AD217">
        <v>575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8989.7417664999994</v>
      </c>
      <c r="AL217">
        <v>-78.150000000000006</v>
      </c>
      <c r="AM217">
        <v>2982.3</v>
      </c>
      <c r="AN217">
        <v>3511.0790000000002</v>
      </c>
      <c r="AO217">
        <v>-183.59100000000001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3456.6030665386015</v>
      </c>
      <c r="AW217" s="4">
        <v>5.2900000000000003E-2</v>
      </c>
      <c r="AX217" s="4">
        <v>5.9499999999999997E-2</v>
      </c>
      <c r="AY217" s="4">
        <v>5.9499999999999997E-2</v>
      </c>
      <c r="AZ217" s="4">
        <v>5.9499999999999997E-2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 t="str">
        <v>Unit Link</v>
      </c>
      <c r="BH217" s="4" t="str">
        <v>Unit Link</v>
      </c>
      <c r="BI217" s="4" t="str">
        <v>Unit Link</v>
      </c>
      <c r="BJ217" s="4" t="str">
        <v>Unit Link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t="str">
        <f>VLOOKUP(A217,Misc!$A$3:$B$11,2,FALSE)</f>
        <v>IDR</v>
      </c>
      <c r="BR217">
        <f>INDEX(FX!$B$30:$AK$48,MATCH('Data (2)'!BQ217,FX!$A$30:$A$48,0),MATCH('Data (2)'!D217,Period,0))</f>
        <v>14009.036347848778</v>
      </c>
      <c r="BS217">
        <f t="shared" si="50"/>
        <v>0.73148084650901612</v>
      </c>
      <c r="BT217">
        <f t="shared" si="51"/>
        <v>0</v>
      </c>
      <c r="BU217">
        <f t="shared" si="52"/>
        <v>0.69157084227469534</v>
      </c>
      <c r="BV217">
        <f t="shared" si="53"/>
        <v>0</v>
      </c>
      <c r="BW217">
        <f t="shared" si="54"/>
        <v>4.5490637912282986E-2</v>
      </c>
      <c r="BX217">
        <f t="shared" si="55"/>
        <v>0</v>
      </c>
      <c r="BY217">
        <f t="shared" si="56"/>
        <v>0.17372358380480024</v>
      </c>
      <c r="BZ217">
        <f t="shared" si="57"/>
        <v>0</v>
      </c>
      <c r="CA217">
        <f t="shared" si="58"/>
        <v>0.58034703302079271</v>
      </c>
      <c r="CB217">
        <f t="shared" si="58"/>
        <v>0.13492158721482159</v>
      </c>
      <c r="CC217">
        <f t="shared" si="58"/>
        <v>0.13606339265579995</v>
      </c>
      <c r="CD217">
        <f t="shared" si="58"/>
        <v>3.9453948246718683E-2</v>
      </c>
      <c r="CE217" s="4">
        <f t="shared" si="59"/>
        <v>0.94543944052015738</v>
      </c>
      <c r="CF217" s="4" t="str">
        <f t="shared" si="60"/>
        <v/>
      </c>
      <c r="CG217" s="4">
        <f t="shared" si="61"/>
        <v>0.25120142895757941</v>
      </c>
      <c r="CH217" s="4" t="str">
        <f t="shared" si="62"/>
        <v/>
      </c>
      <c r="CI217">
        <f>INDEX(FX!$B$114:$AK$132,MATCH('Data (2)'!BQ217,FX!$A$114:$A$132,0),MATCH('Data (2)'!D217,Period,0))</f>
        <v>14285.503516898269</v>
      </c>
    </row>
    <row r="218" spans="1:87" hidden="1" outlineLevel="1" x14ac:dyDescent="0.15">
      <c r="A218" t="s">
        <v>66</v>
      </c>
      <c r="B218" s="1">
        <f t="shared" si="64"/>
        <v>43800</v>
      </c>
      <c r="C218" t="s">
        <v>278</v>
      </c>
      <c r="D218" s="1">
        <v>43466</v>
      </c>
      <c r="E218">
        <f t="array" ref="E218:E229">TRANSPOSE('[4]CCare_Key Metrics P1'!$F$6:$Q$6)</f>
        <v>59041.532310679999</v>
      </c>
      <c r="F218">
        <f t="array" ref="F218:F229">TRANSPOSE('[4]CCare_Key Metrics P1'!$F$11:$Q$11)</f>
        <v>4630.2887484603098</v>
      </c>
      <c r="G218">
        <f t="array" ref="G218:G229">TRANSPOSE('[4]CCare_Key Metrics P1'!$F$16:$Q$16)</f>
        <v>0</v>
      </c>
      <c r="H218">
        <f t="array" ref="H218:H229">TRANSPOSE('[4]CCare_Key Metrics P1'!$F$21:$Q$21)</f>
        <v>0</v>
      </c>
      <c r="I218">
        <f t="array" ref="I218:I229">TRANSPOSE('[4]CCare_Key Metrics P1'!$F$7:$Q$7)</f>
        <v>52500.000000559994</v>
      </c>
      <c r="J218">
        <f t="array" ref="J218:J229">TRANSPOSE('[4]CCare_Key Metrics P1'!$F$12:$Q$12)</f>
        <v>5061.7000000632697</v>
      </c>
      <c r="K218">
        <f t="array" ref="K218:K229">TRANSPOSE('[4]CCare_Key Metrics P1'!$F$17:$Q$17)</f>
        <v>0</v>
      </c>
      <c r="L218">
        <f t="array" ref="L218:L229">TRANSPOSE('[4]CCare_Key Metrics P1'!$F$22:$Q$22)</f>
        <v>0</v>
      </c>
      <c r="M218">
        <f t="array" ref="M218:M229">TRANSPOSE('[4]CCare_Key Metrics P1'!$F$9:$Q$9)</f>
        <v>11950.293519999999</v>
      </c>
      <c r="N218">
        <f t="array" ref="N218:N229">TRANSPOSE('[4]CCare_Key Metrics P1'!$F$14:$Q$14)</f>
        <v>1935.2499468333399</v>
      </c>
      <c r="O218">
        <f t="array" ref="O218:O229">TRANSPOSE('[4]CCare_Key Metrics P1'!$F$19:$Q$19)</f>
        <v>0</v>
      </c>
      <c r="P218">
        <f t="array" ref="P218:P229">TRANSPOSE('[4]CCare_Key Metrics P1'!$F$24:$Q$24)</f>
        <v>0</v>
      </c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t="str">
        <f>VLOOKUP(A218,Misc!$A$3:$B$11,2,FALSE)</f>
        <v>IDR</v>
      </c>
      <c r="BR218">
        <f>INDEX(FX!$B$30:$AK$48,MATCH('Data (2)'!BQ218,FX!$A$30:$A$48,0),MATCH('Data (2)'!D218,Period,0))</f>
        <v>14159.242079781492</v>
      </c>
      <c r="BS218">
        <f t="shared" si="50"/>
        <v>4.1698229310584072</v>
      </c>
      <c r="BT218">
        <f t="shared" si="51"/>
        <v>0</v>
      </c>
      <c r="BU218">
        <f t="shared" si="52"/>
        <v>0.32701529660772388</v>
      </c>
      <c r="BV218">
        <f t="shared" si="53"/>
        <v>0</v>
      </c>
      <c r="BW218">
        <f t="shared" si="54"/>
        <v>0</v>
      </c>
      <c r="BX218">
        <f t="shared" si="55"/>
        <v>0</v>
      </c>
      <c r="BY218">
        <f t="shared" si="56"/>
        <v>0</v>
      </c>
      <c r="BZ218">
        <f t="shared" si="57"/>
        <v>0</v>
      </c>
      <c r="CA218">
        <f t="shared" si="58"/>
        <v>3.6750542211170885</v>
      </c>
      <c r="CB218">
        <f t="shared" si="58"/>
        <v>0.35432422763928506</v>
      </c>
      <c r="CC218">
        <f t="shared" si="58"/>
        <v>0</v>
      </c>
      <c r="CD218">
        <f t="shared" si="58"/>
        <v>0</v>
      </c>
      <c r="CE218" s="4">
        <f t="shared" si="59"/>
        <v>7.8424264534589977E-2</v>
      </c>
      <c r="CF218" s="4" t="str">
        <f t="shared" si="60"/>
        <v/>
      </c>
      <c r="CG218" s="4">
        <f t="shared" si="61"/>
        <v>0</v>
      </c>
      <c r="CH218" s="4" t="str">
        <f t="shared" si="62"/>
        <v/>
      </c>
      <c r="CI218">
        <f>INDEX(FX!$B$114:$AK$132,MATCH('Data (2)'!BQ218,FX!$A$114:$A$132,0),MATCH('Data (2)'!D218,Period,0))</f>
        <v>14285.503516898269</v>
      </c>
    </row>
    <row r="219" spans="1:87" hidden="1" outlineLevel="1" x14ac:dyDescent="0.15">
      <c r="A219" t="s">
        <v>66</v>
      </c>
      <c r="B219" s="1">
        <f t="shared" si="64"/>
        <v>43800</v>
      </c>
      <c r="C219" t="str">
        <f>C218</f>
        <v>Corporate Care</v>
      </c>
      <c r="D219" s="1">
        <v>43497</v>
      </c>
      <c r="E219">
        <v>10380.261074754999</v>
      </c>
      <c r="F219">
        <v>1272.9560543380201</v>
      </c>
      <c r="G219">
        <v>0</v>
      </c>
      <c r="H219">
        <v>0</v>
      </c>
      <c r="I219">
        <v>4500.0000001199996</v>
      </c>
      <c r="J219">
        <v>433.86000000767598</v>
      </c>
      <c r="K219">
        <v>0</v>
      </c>
      <c r="L219">
        <v>0</v>
      </c>
      <c r="M219">
        <v>999.26141820999896</v>
      </c>
      <c r="N219">
        <v>318.95235372529999</v>
      </c>
      <c r="O219">
        <v>0</v>
      </c>
      <c r="P219">
        <v>0</v>
      </c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t="str">
        <f>VLOOKUP(A219,Misc!$A$3:$B$11,2,FALSE)</f>
        <v>IDR</v>
      </c>
      <c r="BR219">
        <f>INDEX(FX!$B$30:$AK$48,MATCH('Data (2)'!BQ219,FX!$A$30:$A$48,0),MATCH('Data (2)'!D219,Period,0))</f>
        <v>14039.300423305131</v>
      </c>
      <c r="BS219">
        <f t="shared" si="50"/>
        <v>0.7393716753524161</v>
      </c>
      <c r="BT219">
        <f t="shared" si="51"/>
        <v>0</v>
      </c>
      <c r="BU219">
        <f t="shared" si="52"/>
        <v>9.0670903531982469E-2</v>
      </c>
      <c r="BV219">
        <f t="shared" si="53"/>
        <v>0</v>
      </c>
      <c r="BW219">
        <f t="shared" si="54"/>
        <v>0</v>
      </c>
      <c r="BX219">
        <f t="shared" si="55"/>
        <v>0</v>
      </c>
      <c r="BY219">
        <f t="shared" si="56"/>
        <v>0</v>
      </c>
      <c r="BZ219">
        <f t="shared" si="57"/>
        <v>0</v>
      </c>
      <c r="CA219">
        <f t="shared" si="58"/>
        <v>0.31500464752936197</v>
      </c>
      <c r="CB219">
        <f t="shared" si="58"/>
        <v>3.0370648083524996E-2</v>
      </c>
      <c r="CC219">
        <f t="shared" si="58"/>
        <v>0</v>
      </c>
      <c r="CD219">
        <f t="shared" si="58"/>
        <v>0</v>
      </c>
      <c r="CE219" s="4">
        <f t="shared" si="59"/>
        <v>0.12263237361475181</v>
      </c>
      <c r="CF219" s="4" t="str">
        <f t="shared" si="60"/>
        <v/>
      </c>
      <c r="CG219" s="4">
        <f t="shared" si="61"/>
        <v>0</v>
      </c>
      <c r="CH219" s="4" t="str">
        <f t="shared" si="62"/>
        <v/>
      </c>
      <c r="CI219">
        <f>INDEX(FX!$B$114:$AK$132,MATCH('Data (2)'!BQ219,FX!$A$114:$A$132,0),MATCH('Data (2)'!D219,Period,0))</f>
        <v>14285.503516898269</v>
      </c>
    </row>
    <row r="220" spans="1:87" hidden="1" outlineLevel="1" x14ac:dyDescent="0.15">
      <c r="A220" t="s">
        <v>66</v>
      </c>
      <c r="B220" s="1">
        <f t="shared" si="64"/>
        <v>43800</v>
      </c>
      <c r="C220" t="str">
        <f t="shared" si="64"/>
        <v>Corporate Care</v>
      </c>
      <c r="D220" s="1">
        <v>43525</v>
      </c>
      <c r="E220">
        <v>18598.608618129798</v>
      </c>
      <c r="F220">
        <v>1668.3044964879</v>
      </c>
      <c r="G220">
        <v>0</v>
      </c>
      <c r="H220">
        <v>0</v>
      </c>
      <c r="I220">
        <v>22500.000000640001</v>
      </c>
      <c r="J220">
        <v>2169.3000000456</v>
      </c>
      <c r="K220">
        <v>0</v>
      </c>
      <c r="L220">
        <v>0</v>
      </c>
      <c r="M220">
        <v>84815.268906055993</v>
      </c>
      <c r="N220">
        <v>6448.5598796761997</v>
      </c>
      <c r="O220">
        <v>0</v>
      </c>
      <c r="P220">
        <v>0</v>
      </c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t="str">
        <f>VLOOKUP(A220,Misc!$A$3:$B$11,2,FALSE)</f>
        <v>IDR</v>
      </c>
      <c r="BR220">
        <f>INDEX(FX!$B$30:$AK$48,MATCH('Data (2)'!BQ220,FX!$A$30:$A$48,0),MATCH('Data (2)'!D220,Period,0))</f>
        <v>14208.829502173983</v>
      </c>
      <c r="BS220">
        <f t="shared" si="50"/>
        <v>1.308947272207339</v>
      </c>
      <c r="BT220">
        <f t="shared" si="51"/>
        <v>0</v>
      </c>
      <c r="BU220">
        <f t="shared" si="52"/>
        <v>0.1174132250818159</v>
      </c>
      <c r="BV220">
        <f t="shared" si="53"/>
        <v>0</v>
      </c>
      <c r="BW220">
        <f t="shared" si="54"/>
        <v>0</v>
      </c>
      <c r="BX220">
        <f t="shared" si="55"/>
        <v>0</v>
      </c>
      <c r="BY220">
        <f t="shared" si="56"/>
        <v>0</v>
      </c>
      <c r="BZ220">
        <f t="shared" si="57"/>
        <v>0</v>
      </c>
      <c r="CA220">
        <f t="shared" si="58"/>
        <v>1.5750232376496101</v>
      </c>
      <c r="CB220">
        <f t="shared" si="58"/>
        <v>0.15185324041813039</v>
      </c>
      <c r="CC220">
        <f t="shared" si="58"/>
        <v>0</v>
      </c>
      <c r="CD220">
        <f t="shared" si="58"/>
        <v>0</v>
      </c>
      <c r="CE220" s="4">
        <f t="shared" si="59"/>
        <v>8.970050022245471E-2</v>
      </c>
      <c r="CF220" s="4" t="str">
        <f t="shared" si="60"/>
        <v/>
      </c>
      <c r="CG220" s="4">
        <f t="shared" si="61"/>
        <v>0</v>
      </c>
      <c r="CH220" s="4" t="str">
        <f t="shared" si="62"/>
        <v/>
      </c>
      <c r="CI220">
        <f>INDEX(FX!$B$114:$AK$132,MATCH('Data (2)'!BQ220,FX!$A$114:$A$132,0),MATCH('Data (2)'!D220,Period,0))</f>
        <v>14285.503516898269</v>
      </c>
    </row>
    <row r="221" spans="1:87" hidden="1" outlineLevel="1" x14ac:dyDescent="0.15">
      <c r="A221" t="s">
        <v>66</v>
      </c>
      <c r="B221" s="1">
        <f t="shared" si="64"/>
        <v>43800</v>
      </c>
      <c r="C221" t="str">
        <f t="shared" si="64"/>
        <v>Corporate Care</v>
      </c>
      <c r="D221" s="1">
        <v>43556</v>
      </c>
      <c r="E221">
        <v>12036.052794839001</v>
      </c>
      <c r="F221">
        <v>852.49150728008601</v>
      </c>
      <c r="G221">
        <v>0</v>
      </c>
      <c r="H221">
        <v>0</v>
      </c>
      <c r="I221">
        <v>7500.0000001999797</v>
      </c>
      <c r="J221">
        <v>723.10000001279298</v>
      </c>
      <c r="K221">
        <v>0</v>
      </c>
      <c r="L221">
        <v>0</v>
      </c>
      <c r="M221">
        <v>3297.2877931849998</v>
      </c>
      <c r="N221">
        <v>383.33326526685499</v>
      </c>
      <c r="O221">
        <v>0</v>
      </c>
      <c r="P221">
        <v>0</v>
      </c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t="str">
        <f>VLOOKUP(A221,Misc!$A$3:$B$11,2,FALSE)</f>
        <v>IDR</v>
      </c>
      <c r="BR221">
        <f>INDEX(FX!$B$30:$AK$48,MATCH('Data (2)'!BQ221,FX!$A$30:$A$48,0),MATCH('Data (2)'!D221,Period,0))</f>
        <v>14147.382822058595</v>
      </c>
      <c r="BS221">
        <f t="shared" si="50"/>
        <v>0.85076179433501942</v>
      </c>
      <c r="BT221">
        <f t="shared" si="51"/>
        <v>0</v>
      </c>
      <c r="BU221">
        <f t="shared" si="52"/>
        <v>6.025789490554264E-2</v>
      </c>
      <c r="BV221">
        <f t="shared" si="53"/>
        <v>0</v>
      </c>
      <c r="BW221">
        <f t="shared" si="54"/>
        <v>0</v>
      </c>
      <c r="BX221">
        <f t="shared" si="55"/>
        <v>0</v>
      </c>
      <c r="BY221">
        <f t="shared" si="56"/>
        <v>0</v>
      </c>
      <c r="BZ221">
        <f t="shared" si="57"/>
        <v>0</v>
      </c>
      <c r="CA221">
        <f t="shared" si="58"/>
        <v>0.52500774588226851</v>
      </c>
      <c r="CB221">
        <f t="shared" si="58"/>
        <v>5.0617746805874969E-2</v>
      </c>
      <c r="CC221">
        <f t="shared" si="58"/>
        <v>0</v>
      </c>
      <c r="CD221">
        <f t="shared" si="58"/>
        <v>0</v>
      </c>
      <c r="CE221" s="4">
        <f t="shared" si="59"/>
        <v>7.0828162838038569E-2</v>
      </c>
      <c r="CF221" s="4" t="str">
        <f t="shared" si="60"/>
        <v/>
      </c>
      <c r="CG221" s="4">
        <f t="shared" si="61"/>
        <v>0</v>
      </c>
      <c r="CH221" s="4" t="str">
        <f t="shared" si="62"/>
        <v/>
      </c>
      <c r="CI221">
        <f>INDEX(FX!$B$114:$AK$132,MATCH('Data (2)'!BQ221,FX!$A$114:$A$132,0),MATCH('Data (2)'!D221,Period,0))</f>
        <v>14285.503516898269</v>
      </c>
    </row>
    <row r="222" spans="1:87" hidden="1" outlineLevel="1" x14ac:dyDescent="0.15">
      <c r="A222" t="s">
        <v>66</v>
      </c>
      <c r="B222" s="1">
        <f t="shared" si="64"/>
        <v>43800</v>
      </c>
      <c r="C222" t="str">
        <f t="shared" si="64"/>
        <v>Corporate Care</v>
      </c>
      <c r="D222" s="1">
        <v>43586</v>
      </c>
      <c r="E222">
        <v>5896.6740265301796</v>
      </c>
      <c r="F222">
        <v>558.00001574791702</v>
      </c>
      <c r="G222">
        <v>0</v>
      </c>
      <c r="H222">
        <v>0</v>
      </c>
      <c r="I222">
        <v>3000.0000000800201</v>
      </c>
      <c r="J222">
        <v>289.24000000512098</v>
      </c>
      <c r="K222">
        <v>0</v>
      </c>
      <c r="L222">
        <v>0</v>
      </c>
      <c r="M222">
        <v>2295.2849145300002</v>
      </c>
      <c r="N222">
        <v>773.65886570011492</v>
      </c>
      <c r="O222">
        <v>0</v>
      </c>
      <c r="P222">
        <v>0</v>
      </c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t="str">
        <f>VLOOKUP(A222,Misc!$A$3:$B$11,2,FALSE)</f>
        <v>IDR</v>
      </c>
      <c r="BR222">
        <f>INDEX(FX!$B$30:$AK$48,MATCH('Data (2)'!BQ222,FX!$A$30:$A$48,0),MATCH('Data (2)'!D222,Period,0))</f>
        <v>14390.750667517401</v>
      </c>
      <c r="BS222">
        <f t="shared" si="50"/>
        <v>0.40975444316744847</v>
      </c>
      <c r="BT222">
        <f t="shared" si="51"/>
        <v>0</v>
      </c>
      <c r="BU222">
        <f t="shared" si="52"/>
        <v>3.8774906788387818E-2</v>
      </c>
      <c r="BV222">
        <f t="shared" si="53"/>
        <v>0</v>
      </c>
      <c r="BW222">
        <f t="shared" si="54"/>
        <v>0</v>
      </c>
      <c r="BX222">
        <f t="shared" si="55"/>
        <v>0</v>
      </c>
      <c r="BY222">
        <f t="shared" si="56"/>
        <v>0</v>
      </c>
      <c r="BZ222">
        <f t="shared" si="57"/>
        <v>0</v>
      </c>
      <c r="CA222">
        <f t="shared" si="58"/>
        <v>0.2100030983529094</v>
      </c>
      <c r="CB222">
        <f t="shared" si="58"/>
        <v>2.0247098722350254E-2</v>
      </c>
      <c r="CC222">
        <f t="shared" si="58"/>
        <v>0</v>
      </c>
      <c r="CD222">
        <f t="shared" si="58"/>
        <v>0</v>
      </c>
      <c r="CE222" s="4">
        <f t="shared" si="59"/>
        <v>9.4629618872838508E-2</v>
      </c>
      <c r="CF222" s="4" t="str">
        <f t="shared" si="60"/>
        <v/>
      </c>
      <c r="CG222" s="4">
        <f t="shared" si="61"/>
        <v>0</v>
      </c>
      <c r="CH222" s="4" t="str">
        <f t="shared" si="62"/>
        <v/>
      </c>
      <c r="CI222">
        <f>INDEX(FX!$B$114:$AK$132,MATCH('Data (2)'!BQ222,FX!$A$114:$A$132,0),MATCH('Data (2)'!D222,Period,0))</f>
        <v>14285.503516898269</v>
      </c>
    </row>
    <row r="223" spans="1:87" hidden="1" outlineLevel="1" x14ac:dyDescent="0.15">
      <c r="A223" t="s">
        <v>66</v>
      </c>
      <c r="B223" s="1">
        <f t="shared" si="64"/>
        <v>43800</v>
      </c>
      <c r="C223" t="str">
        <f t="shared" si="64"/>
        <v>Corporate Care</v>
      </c>
      <c r="D223" s="1">
        <v>43617</v>
      </c>
      <c r="E223">
        <v>12938.293064280198</v>
      </c>
      <c r="F223">
        <v>1334.3542739131001</v>
      </c>
      <c r="G223">
        <v>0</v>
      </c>
      <c r="H223">
        <v>0</v>
      </c>
      <c r="I223">
        <v>3000.0000000799901</v>
      </c>
      <c r="J223">
        <v>289.24000000512302</v>
      </c>
      <c r="K223">
        <v>0</v>
      </c>
      <c r="L223">
        <v>0</v>
      </c>
      <c r="M223">
        <v>3050.2326492800003</v>
      </c>
      <c r="N223">
        <v>1029.1757569437</v>
      </c>
      <c r="O223">
        <v>0</v>
      </c>
      <c r="P223">
        <v>0</v>
      </c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t="str">
        <f>VLOOKUP(A223,Misc!$A$3:$B$11,2,FALSE)</f>
        <v>IDR</v>
      </c>
      <c r="BR223">
        <f>INDEX(FX!$B$30:$AK$48,MATCH('Data (2)'!BQ223,FX!$A$30:$A$48,0),MATCH('Data (2)'!D223,Period,0))</f>
        <v>14220.936121982752</v>
      </c>
      <c r="BS223">
        <f t="shared" si="50"/>
        <v>0.90980600385934929</v>
      </c>
      <c r="BT223">
        <f t="shared" si="51"/>
        <v>0</v>
      </c>
      <c r="BU223">
        <f t="shared" si="52"/>
        <v>9.3830269854770859E-2</v>
      </c>
      <c r="BV223">
        <f t="shared" si="53"/>
        <v>0</v>
      </c>
      <c r="BW223">
        <f t="shared" si="54"/>
        <v>0</v>
      </c>
      <c r="BX223">
        <f t="shared" si="55"/>
        <v>0</v>
      </c>
      <c r="BY223">
        <f t="shared" si="56"/>
        <v>0</v>
      </c>
      <c r="BZ223">
        <f t="shared" si="57"/>
        <v>0</v>
      </c>
      <c r="CA223">
        <f t="shared" si="58"/>
        <v>0.21000309835290729</v>
      </c>
      <c r="CB223">
        <f t="shared" si="58"/>
        <v>2.0247098722350396E-2</v>
      </c>
      <c r="CC223">
        <f t="shared" si="58"/>
        <v>0</v>
      </c>
      <c r="CD223">
        <f t="shared" si="58"/>
        <v>0</v>
      </c>
      <c r="CE223" s="4">
        <f t="shared" si="59"/>
        <v>0.10313217263542754</v>
      </c>
      <c r="CF223" s="4" t="str">
        <f t="shared" si="60"/>
        <v/>
      </c>
      <c r="CG223" s="4">
        <f t="shared" si="61"/>
        <v>0</v>
      </c>
      <c r="CH223" s="4" t="str">
        <f t="shared" si="62"/>
        <v/>
      </c>
      <c r="CI223">
        <f>INDEX(FX!$B$114:$AK$132,MATCH('Data (2)'!BQ223,FX!$A$114:$A$132,0),MATCH('Data (2)'!D223,Period,0))</f>
        <v>14285.503516898269</v>
      </c>
    </row>
    <row r="224" spans="1:87" hidden="1" outlineLevel="1" x14ac:dyDescent="0.15">
      <c r="A224" t="s">
        <v>66</v>
      </c>
      <c r="B224" s="1">
        <f t="shared" si="64"/>
        <v>43800</v>
      </c>
      <c r="C224" t="str">
        <f t="shared" si="64"/>
        <v>Corporate Care</v>
      </c>
      <c r="D224" s="1">
        <v>43647</v>
      </c>
      <c r="E224">
        <v>18895.401018269797</v>
      </c>
      <c r="F224">
        <v>1613.00442621394</v>
      </c>
      <c r="G224">
        <v>0</v>
      </c>
      <c r="H224">
        <v>0</v>
      </c>
      <c r="I224">
        <v>37500</v>
      </c>
      <c r="J224">
        <v>3615.4999999823299</v>
      </c>
      <c r="K224">
        <v>0</v>
      </c>
      <c r="L224">
        <v>0</v>
      </c>
      <c r="M224">
        <v>2788.1367660000001</v>
      </c>
      <c r="N224">
        <v>438.33491516189997</v>
      </c>
      <c r="O224">
        <v>0</v>
      </c>
      <c r="P224">
        <v>0</v>
      </c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t="str">
        <f>VLOOKUP(A224,Misc!$A$3:$B$11,2,FALSE)</f>
        <v>IDR</v>
      </c>
      <c r="BR224">
        <f>INDEX(FX!$B$30:$AK$48,MATCH('Data (2)'!BQ224,FX!$A$30:$A$48,0),MATCH('Data (2)'!D224,Period,0))</f>
        <v>14035.43870120105</v>
      </c>
      <c r="BS224">
        <f t="shared" si="50"/>
        <v>1.3462636559164243</v>
      </c>
      <c r="BT224">
        <f t="shared" si="51"/>
        <v>0</v>
      </c>
      <c r="BU224">
        <f t="shared" si="52"/>
        <v>0.11492369141806097</v>
      </c>
      <c r="BV224">
        <f t="shared" si="53"/>
        <v>0</v>
      </c>
      <c r="BW224">
        <f t="shared" si="54"/>
        <v>0</v>
      </c>
      <c r="BX224">
        <f t="shared" si="55"/>
        <v>0</v>
      </c>
      <c r="BY224">
        <f t="shared" si="56"/>
        <v>0</v>
      </c>
      <c r="BZ224">
        <f t="shared" si="57"/>
        <v>0</v>
      </c>
      <c r="CA224">
        <f t="shared" si="58"/>
        <v>2.6250387293413486</v>
      </c>
      <c r="CB224">
        <f t="shared" si="58"/>
        <v>0.25308873402366033</v>
      </c>
      <c r="CC224">
        <f t="shared" si="58"/>
        <v>0</v>
      </c>
      <c r="CD224">
        <f t="shared" si="58"/>
        <v>0</v>
      </c>
      <c r="CE224" s="4">
        <f t="shared" si="59"/>
        <v>8.5364921583529249E-2</v>
      </c>
      <c r="CF224" s="4" t="str">
        <f t="shared" si="60"/>
        <v/>
      </c>
      <c r="CG224" s="4">
        <f t="shared" si="61"/>
        <v>0</v>
      </c>
      <c r="CH224" s="4" t="str">
        <f t="shared" si="62"/>
        <v/>
      </c>
      <c r="CI224">
        <f>INDEX(FX!$B$114:$AK$132,MATCH('Data (2)'!BQ224,FX!$A$114:$A$132,0),MATCH('Data (2)'!D224,Period,0))</f>
        <v>14285.503516898269</v>
      </c>
    </row>
    <row r="225" spans="1:87" hidden="1" outlineLevel="1" x14ac:dyDescent="0.15">
      <c r="A225" t="s">
        <v>66</v>
      </c>
      <c r="B225" s="1">
        <f t="shared" si="64"/>
        <v>43800</v>
      </c>
      <c r="C225" t="str">
        <f t="shared" si="64"/>
        <v>Corporate Care</v>
      </c>
      <c r="D225" s="1">
        <v>43678</v>
      </c>
      <c r="E225">
        <v>6004.6161588200102</v>
      </c>
      <c r="F225">
        <v>430.96706899682403</v>
      </c>
      <c r="G225">
        <v>0</v>
      </c>
      <c r="H225">
        <v>0</v>
      </c>
      <c r="I225">
        <v>3000.0000000800001</v>
      </c>
      <c r="J225">
        <v>289.24000000512302</v>
      </c>
      <c r="K225">
        <v>0</v>
      </c>
      <c r="L225">
        <v>0</v>
      </c>
      <c r="M225">
        <v>3120.4884719000102</v>
      </c>
      <c r="N225">
        <v>578.58191081240295</v>
      </c>
      <c r="O225">
        <v>0</v>
      </c>
      <c r="P225">
        <v>0</v>
      </c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t="str">
        <f>VLOOKUP(A225,Misc!$A$3:$B$11,2,FALSE)</f>
        <v>IDR</v>
      </c>
      <c r="BR225">
        <f>INDEX(FX!$B$30:$AK$48,MATCH('Data (2)'!BQ225,FX!$A$30:$A$48,0),MATCH('Data (2)'!D225,Period,0))</f>
        <v>14235.3905799973</v>
      </c>
      <c r="BS225">
        <f t="shared" si="50"/>
        <v>0.42180902062900399</v>
      </c>
      <c r="BT225">
        <f t="shared" si="51"/>
        <v>0</v>
      </c>
      <c r="BU225">
        <f t="shared" si="52"/>
        <v>3.0274341021762522E-2</v>
      </c>
      <c r="BV225">
        <f t="shared" si="53"/>
        <v>0</v>
      </c>
      <c r="BW225">
        <f t="shared" si="54"/>
        <v>0</v>
      </c>
      <c r="BX225">
        <f t="shared" si="55"/>
        <v>0</v>
      </c>
      <c r="BY225">
        <f t="shared" si="56"/>
        <v>0</v>
      </c>
      <c r="BZ225">
        <f t="shared" si="57"/>
        <v>0</v>
      </c>
      <c r="CA225">
        <f t="shared" si="58"/>
        <v>0.21000309835290798</v>
      </c>
      <c r="CB225">
        <f t="shared" si="58"/>
        <v>2.0247098722350396E-2</v>
      </c>
      <c r="CC225">
        <f t="shared" si="58"/>
        <v>0</v>
      </c>
      <c r="CD225">
        <f t="shared" si="58"/>
        <v>0</v>
      </c>
      <c r="CE225" s="4">
        <f t="shared" si="59"/>
        <v>7.1772625859487918E-2</v>
      </c>
      <c r="CF225" s="4" t="str">
        <f t="shared" si="60"/>
        <v/>
      </c>
      <c r="CG225" s="4">
        <f t="shared" si="61"/>
        <v>0</v>
      </c>
      <c r="CH225" s="4" t="str">
        <f t="shared" si="62"/>
        <v/>
      </c>
      <c r="CI225">
        <f>INDEX(FX!$B$114:$AK$132,MATCH('Data (2)'!BQ225,FX!$A$114:$A$132,0),MATCH('Data (2)'!D225,Period,0))</f>
        <v>14285.503516898269</v>
      </c>
    </row>
    <row r="226" spans="1:87" hidden="1" outlineLevel="1" x14ac:dyDescent="0.15">
      <c r="A226" t="s">
        <v>66</v>
      </c>
      <c r="B226" s="1">
        <f t="shared" si="64"/>
        <v>43800</v>
      </c>
      <c r="C226" t="str">
        <f t="shared" si="64"/>
        <v>Corporate Care</v>
      </c>
      <c r="D226" s="1">
        <v>43709</v>
      </c>
      <c r="E226">
        <v>16799.86448968</v>
      </c>
      <c r="F226">
        <v>1210.61522005862</v>
      </c>
      <c r="G226">
        <v>0</v>
      </c>
      <c r="H226">
        <v>0</v>
      </c>
      <c r="I226">
        <v>3000.0000000800001</v>
      </c>
      <c r="J226">
        <v>289.24000000512098</v>
      </c>
      <c r="K226">
        <v>0</v>
      </c>
      <c r="L226">
        <v>0</v>
      </c>
      <c r="M226">
        <v>9584.2518920000002</v>
      </c>
      <c r="N226">
        <v>564.40378199999793</v>
      </c>
      <c r="O226">
        <v>0</v>
      </c>
      <c r="P226">
        <v>0</v>
      </c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t="str">
        <f>VLOOKUP(A226,Misc!$A$3:$B$11,2,FALSE)</f>
        <v>IDR</v>
      </c>
      <c r="BR226">
        <f>INDEX(FX!$B$30:$AK$48,MATCH('Data (2)'!BQ226,FX!$A$30:$A$48,0),MATCH('Data (2)'!D226,Period,0))</f>
        <v>14096.671744229321</v>
      </c>
      <c r="BS226">
        <f t="shared" si="50"/>
        <v>1.1917610620788748</v>
      </c>
      <c r="BT226">
        <f t="shared" si="51"/>
        <v>0</v>
      </c>
      <c r="BU226">
        <f t="shared" si="52"/>
        <v>8.5879507022939866E-2</v>
      </c>
      <c r="BV226">
        <f t="shared" si="53"/>
        <v>0</v>
      </c>
      <c r="BW226">
        <f t="shared" si="54"/>
        <v>0</v>
      </c>
      <c r="BX226">
        <f t="shared" si="55"/>
        <v>0</v>
      </c>
      <c r="BY226">
        <f t="shared" si="56"/>
        <v>0</v>
      </c>
      <c r="BZ226">
        <f t="shared" si="57"/>
        <v>0</v>
      </c>
      <c r="CA226">
        <f t="shared" si="58"/>
        <v>0.21000309835290798</v>
      </c>
      <c r="CB226">
        <f t="shared" si="58"/>
        <v>2.0247098722350254E-2</v>
      </c>
      <c r="CC226">
        <f t="shared" si="58"/>
        <v>0</v>
      </c>
      <c r="CD226">
        <f t="shared" si="58"/>
        <v>0</v>
      </c>
      <c r="CE226" s="4">
        <f t="shared" si="59"/>
        <v>7.20610110160287E-2</v>
      </c>
      <c r="CF226" s="4" t="str">
        <f t="shared" si="60"/>
        <v/>
      </c>
      <c r="CG226" s="4">
        <f t="shared" si="61"/>
        <v>0</v>
      </c>
      <c r="CH226" s="4" t="str">
        <f t="shared" si="62"/>
        <v/>
      </c>
      <c r="CI226">
        <f>INDEX(FX!$B$114:$AK$132,MATCH('Data (2)'!BQ226,FX!$A$114:$A$132,0),MATCH('Data (2)'!D226,Period,0))</f>
        <v>14285.503516898269</v>
      </c>
    </row>
    <row r="227" spans="1:87" hidden="1" outlineLevel="1" x14ac:dyDescent="0.15">
      <c r="A227" t="s">
        <v>66</v>
      </c>
      <c r="B227" s="1">
        <f t="shared" si="64"/>
        <v>43800</v>
      </c>
      <c r="C227" t="str">
        <f t="shared" si="64"/>
        <v>Corporate Care</v>
      </c>
      <c r="D227" s="1">
        <v>43739</v>
      </c>
      <c r="E227">
        <v>6632.0677586867105</v>
      </c>
      <c r="F227">
        <v>606.298262403379</v>
      </c>
      <c r="G227">
        <v>0</v>
      </c>
      <c r="H227">
        <v>0</v>
      </c>
      <c r="I227">
        <v>7500.0000001999797</v>
      </c>
      <c r="J227">
        <v>723.10000001279104</v>
      </c>
      <c r="K227">
        <v>0</v>
      </c>
      <c r="L227">
        <v>0</v>
      </c>
      <c r="M227">
        <v>7127.0650919999998</v>
      </c>
      <c r="N227">
        <v>696.65345755352405</v>
      </c>
      <c r="O227">
        <v>0</v>
      </c>
      <c r="P227">
        <v>0</v>
      </c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t="str">
        <f>VLOOKUP(A227,Misc!$A$3:$B$11,2,FALSE)</f>
        <v>IDR</v>
      </c>
      <c r="BR227">
        <f>INDEX(FX!$B$30:$AK$48,MATCH('Data (2)'!BQ227,FX!$A$30:$A$48,0),MATCH('Data (2)'!D227,Period,0))</f>
        <v>14118.393919963497</v>
      </c>
      <c r="BS227">
        <f t="shared" si="50"/>
        <v>0.46974661539291135</v>
      </c>
      <c r="BT227">
        <f t="shared" si="51"/>
        <v>0</v>
      </c>
      <c r="BU227">
        <f t="shared" si="52"/>
        <v>4.2943855075899921E-2</v>
      </c>
      <c r="BV227">
        <f t="shared" si="53"/>
        <v>0</v>
      </c>
      <c r="BW227">
        <f t="shared" si="54"/>
        <v>0</v>
      </c>
      <c r="BX227">
        <f t="shared" si="55"/>
        <v>0</v>
      </c>
      <c r="BY227">
        <f t="shared" si="56"/>
        <v>0</v>
      </c>
      <c r="BZ227">
        <f t="shared" si="57"/>
        <v>0</v>
      </c>
      <c r="CA227">
        <f t="shared" si="58"/>
        <v>0.52500774588226851</v>
      </c>
      <c r="CB227">
        <f t="shared" si="58"/>
        <v>5.0617746805874837E-2</v>
      </c>
      <c r="CC227">
        <f t="shared" si="58"/>
        <v>0</v>
      </c>
      <c r="CD227">
        <f t="shared" si="58"/>
        <v>0</v>
      </c>
      <c r="CE227" s="4">
        <f t="shared" si="59"/>
        <v>9.1419189981774077E-2</v>
      </c>
      <c r="CF227" s="4" t="str">
        <f t="shared" si="60"/>
        <v/>
      </c>
      <c r="CG227" s="4">
        <f t="shared" si="61"/>
        <v>0</v>
      </c>
      <c r="CH227" s="4" t="str">
        <f t="shared" si="62"/>
        <v/>
      </c>
      <c r="CI227">
        <f>INDEX(FX!$B$114:$AK$132,MATCH('Data (2)'!BQ227,FX!$A$114:$A$132,0),MATCH('Data (2)'!D227,Period,0))</f>
        <v>14285.503516898269</v>
      </c>
    </row>
    <row r="228" spans="1:87" hidden="1" outlineLevel="1" x14ac:dyDescent="0.15">
      <c r="A228" t="s">
        <v>66</v>
      </c>
      <c r="B228" s="1">
        <f t="shared" ref="B228:C243" si="65">B227</f>
        <v>43800</v>
      </c>
      <c r="C228" t="str">
        <f t="shared" si="65"/>
        <v>Corporate Care</v>
      </c>
      <c r="D228" s="1">
        <v>43770</v>
      </c>
      <c r="E228">
        <v>4022.7532550000001</v>
      </c>
      <c r="F228">
        <v>257.75643237999998</v>
      </c>
      <c r="G228">
        <v>0</v>
      </c>
      <c r="H228">
        <v>0</v>
      </c>
      <c r="I228">
        <v>3000.0000000800501</v>
      </c>
      <c r="J228">
        <v>289.24000000512098</v>
      </c>
      <c r="K228">
        <v>0</v>
      </c>
      <c r="L228">
        <v>0</v>
      </c>
      <c r="M228">
        <v>6604.9894907199896</v>
      </c>
      <c r="N228">
        <v>872.2723452967</v>
      </c>
      <c r="O228">
        <v>0</v>
      </c>
      <c r="P228">
        <v>0</v>
      </c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t="str">
        <f>VLOOKUP(A228,Misc!$A$3:$B$11,2,FALSE)</f>
        <v>IDR</v>
      </c>
      <c r="BR228">
        <f>INDEX(FX!$B$30:$AK$48,MATCH('Data (2)'!BQ228,FX!$A$30:$A$48,0),MATCH('Data (2)'!D228,Period,0))</f>
        <v>14068.187184901108</v>
      </c>
      <c r="BS228">
        <f t="shared" si="50"/>
        <v>0.28594681049719611</v>
      </c>
      <c r="BT228">
        <f t="shared" si="51"/>
        <v>0</v>
      </c>
      <c r="BU228">
        <f t="shared" si="52"/>
        <v>1.8321936507686001E-2</v>
      </c>
      <c r="BV228">
        <f t="shared" si="53"/>
        <v>0</v>
      </c>
      <c r="BW228">
        <f t="shared" si="54"/>
        <v>0</v>
      </c>
      <c r="BX228">
        <f t="shared" si="55"/>
        <v>0</v>
      </c>
      <c r="BY228">
        <f t="shared" si="56"/>
        <v>0</v>
      </c>
      <c r="BZ228">
        <f t="shared" si="57"/>
        <v>0</v>
      </c>
      <c r="CA228">
        <f t="shared" si="58"/>
        <v>0.21000309835291148</v>
      </c>
      <c r="CB228">
        <f t="shared" si="58"/>
        <v>2.0247098722350254E-2</v>
      </c>
      <c r="CC228">
        <f t="shared" si="58"/>
        <v>0</v>
      </c>
      <c r="CD228">
        <f t="shared" si="58"/>
        <v>0</v>
      </c>
      <c r="CE228" s="4">
        <f t="shared" si="59"/>
        <v>6.4074631487682429E-2</v>
      </c>
      <c r="CF228" s="4" t="str">
        <f t="shared" si="60"/>
        <v/>
      </c>
      <c r="CG228" s="4">
        <f t="shared" si="61"/>
        <v>0</v>
      </c>
      <c r="CH228" s="4" t="str">
        <f t="shared" si="62"/>
        <v/>
      </c>
      <c r="CI228">
        <f>INDEX(FX!$B$114:$AK$132,MATCH('Data (2)'!BQ228,FX!$A$114:$A$132,0),MATCH('Data (2)'!D228,Period,0))</f>
        <v>14285.503516898269</v>
      </c>
    </row>
    <row r="229" spans="1:87" hidden="1" outlineLevel="1" x14ac:dyDescent="0.15">
      <c r="A229" t="s">
        <v>66</v>
      </c>
      <c r="B229" s="1">
        <f t="shared" si="65"/>
        <v>43800</v>
      </c>
      <c r="C229" t="str">
        <f t="shared" si="65"/>
        <v>Corporate Care</v>
      </c>
      <c r="D229" s="1">
        <v>43800</v>
      </c>
      <c r="E229">
        <v>24636.326036499999</v>
      </c>
      <c r="F229">
        <v>1838.3124907714</v>
      </c>
      <c r="G229">
        <v>0</v>
      </c>
      <c r="H229">
        <v>0</v>
      </c>
      <c r="I229">
        <v>3000.0000000799901</v>
      </c>
      <c r="J229">
        <v>289.24000000512302</v>
      </c>
      <c r="K229">
        <v>0</v>
      </c>
      <c r="L229">
        <v>0</v>
      </c>
      <c r="M229">
        <v>50812.288359380997</v>
      </c>
      <c r="N229">
        <v>5206.2909344740801</v>
      </c>
      <c r="O229">
        <v>0</v>
      </c>
      <c r="P229">
        <v>0</v>
      </c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t="str">
        <f>VLOOKUP(A229,Misc!$A$3:$B$11,2,FALSE)</f>
        <v>IDR</v>
      </c>
      <c r="BR229">
        <f>INDEX(FX!$B$30:$AK$48,MATCH('Data (2)'!BQ229,FX!$A$30:$A$48,0),MATCH('Data (2)'!D229,Period,0))</f>
        <v>14009.036347848778</v>
      </c>
      <c r="BS229">
        <f t="shared" si="50"/>
        <v>1.7586024780557545</v>
      </c>
      <c r="BT229">
        <f t="shared" si="51"/>
        <v>0</v>
      </c>
      <c r="BU229">
        <f t="shared" si="52"/>
        <v>0.13122333650406229</v>
      </c>
      <c r="BV229">
        <f t="shared" si="53"/>
        <v>0</v>
      </c>
      <c r="BW229">
        <f t="shared" si="54"/>
        <v>0</v>
      </c>
      <c r="BX229">
        <f t="shared" si="55"/>
        <v>0</v>
      </c>
      <c r="BY229">
        <f t="shared" si="56"/>
        <v>0</v>
      </c>
      <c r="BZ229">
        <f t="shared" si="57"/>
        <v>0</v>
      </c>
      <c r="CA229">
        <f t="shared" si="58"/>
        <v>0.21000309835290729</v>
      </c>
      <c r="CB229">
        <f t="shared" si="58"/>
        <v>2.0247098722350396E-2</v>
      </c>
      <c r="CC229">
        <f t="shared" si="58"/>
        <v>0</v>
      </c>
      <c r="CD229">
        <f t="shared" si="58"/>
        <v>0</v>
      </c>
      <c r="CE229" s="4">
        <f t="shared" si="59"/>
        <v>7.4617964060381584E-2</v>
      </c>
      <c r="CF229" s="4" t="str">
        <f t="shared" si="60"/>
        <v/>
      </c>
      <c r="CG229" s="4">
        <f t="shared" si="61"/>
        <v>0</v>
      </c>
      <c r="CH229" s="4" t="str">
        <f t="shared" si="62"/>
        <v/>
      </c>
      <c r="CI229">
        <f>INDEX(FX!$B$114:$AK$132,MATCH('Data (2)'!BQ229,FX!$A$114:$A$132,0),MATCH('Data (2)'!D229,Period,0))</f>
        <v>14285.503516898269</v>
      </c>
    </row>
    <row r="230" spans="1:87" hidden="1" outlineLevel="1" x14ac:dyDescent="0.15">
      <c r="A230" t="s">
        <v>66</v>
      </c>
      <c r="B230" s="1">
        <f t="shared" si="65"/>
        <v>43800</v>
      </c>
      <c r="C230" t="s">
        <v>64</v>
      </c>
      <c r="D230" s="1">
        <v>43466</v>
      </c>
      <c r="E230">
        <f t="array" ref="E230:E241">TRANSPOSE('[4]AF_Key Metrics P1'!$F$6:$Q$6)</f>
        <v>0</v>
      </c>
      <c r="F230">
        <f t="array" ref="F230:F241">TRANSPOSE('[4]AF_Key Metrics P1'!$F$11:$Q$11)</f>
        <v>0</v>
      </c>
      <c r="G230">
        <f t="array" ref="G230:G241">TRANSPOSE('[4]AF_Key Metrics P1'!$F$16:$Q$16)</f>
        <v>0</v>
      </c>
      <c r="H230">
        <f t="array" ref="H230:H241">TRANSPOSE('[4]AF_Key Metrics P1'!$F$21:$Q$21)</f>
        <v>0</v>
      </c>
      <c r="I230">
        <f t="array" ref="I230:I241">TRANSPOSE('[4]AF_Key Metrics P1'!$F$7:$Q$7)</f>
        <v>0</v>
      </c>
      <c r="J230">
        <f t="array" ref="J230:J241">TRANSPOSE('[4]AF_Key Metrics P1'!$F$12:$Q$12)</f>
        <v>0</v>
      </c>
      <c r="K230">
        <f t="array" ref="K230:K241">TRANSPOSE('[4]AF_Key Metrics P1'!$F$17:$Q$17)</f>
        <v>0</v>
      </c>
      <c r="L230">
        <f t="array" ref="L230:L241">TRANSPOSE('[4]AF_Key Metrics P1'!$F$22:$Q$22)</f>
        <v>0</v>
      </c>
      <c r="M230">
        <f t="array" ref="M230:M241">TRANSPOSE('[4]AF_Key Metrics P1'!$F$9:$Q$9)</f>
        <v>0</v>
      </c>
      <c r="N230">
        <f t="array" ref="N230:N241">TRANSPOSE('[4]AF_Key Metrics P1'!$F$14:$Q$14)</f>
        <v>0</v>
      </c>
      <c r="O230">
        <f t="array" ref="O230:O241">TRANSPOSE('[4]AF_Key Metrics P1'!$F$19:$Q$19)</f>
        <v>0</v>
      </c>
      <c r="P230">
        <f t="array" ref="P230:P241">TRANSPOSE('[4]AF_Key Metrics P1'!$F$24:$Q$24)</f>
        <v>0</v>
      </c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t="str">
        <f>VLOOKUP(A230,Misc!$A$3:$B$11,2,FALSE)</f>
        <v>IDR</v>
      </c>
      <c r="BR230">
        <f>INDEX(FX!$B$30:$AK$48,MATCH('Data (2)'!BQ230,FX!$A$30:$A$48,0),MATCH('Data (2)'!D230,Period,0))</f>
        <v>14159.242079781492</v>
      </c>
      <c r="BS230">
        <f t="shared" si="50"/>
        <v>0</v>
      </c>
      <c r="BT230">
        <f t="shared" si="51"/>
        <v>0</v>
      </c>
      <c r="BU230">
        <f t="shared" si="52"/>
        <v>0</v>
      </c>
      <c r="BV230">
        <f t="shared" si="53"/>
        <v>0</v>
      </c>
      <c r="BW230">
        <f t="shared" si="54"/>
        <v>0</v>
      </c>
      <c r="BX230">
        <f t="shared" si="55"/>
        <v>0</v>
      </c>
      <c r="BY230">
        <f t="shared" si="56"/>
        <v>0</v>
      </c>
      <c r="BZ230">
        <f t="shared" si="57"/>
        <v>0</v>
      </c>
      <c r="CA230">
        <f t="shared" si="58"/>
        <v>0</v>
      </c>
      <c r="CB230">
        <f t="shared" si="58"/>
        <v>0</v>
      </c>
      <c r="CC230">
        <f t="shared" si="58"/>
        <v>0</v>
      </c>
      <c r="CD230">
        <f t="shared" si="58"/>
        <v>0</v>
      </c>
      <c r="CE230" s="4">
        <f t="shared" si="59"/>
        <v>0</v>
      </c>
      <c r="CF230" s="4" t="str">
        <f t="shared" si="60"/>
        <v/>
      </c>
      <c r="CG230" s="4">
        <f t="shared" si="61"/>
        <v>0</v>
      </c>
      <c r="CH230" s="4" t="str">
        <f t="shared" si="62"/>
        <v/>
      </c>
      <c r="CI230">
        <f>INDEX(FX!$B$114:$AK$132,MATCH('Data (2)'!BQ230,FX!$A$114:$A$132,0),MATCH('Data (2)'!D230,Period,0))</f>
        <v>14285.503516898269</v>
      </c>
    </row>
    <row r="231" spans="1:87" hidden="1" outlineLevel="1" x14ac:dyDescent="0.15">
      <c r="A231" t="s">
        <v>66</v>
      </c>
      <c r="B231" s="1">
        <f t="shared" si="65"/>
        <v>43800</v>
      </c>
      <c r="C231" t="s">
        <v>64</v>
      </c>
      <c r="D231" s="1">
        <v>43497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t="str">
        <f>VLOOKUP(A231,Misc!$A$3:$B$11,2,FALSE)</f>
        <v>IDR</v>
      </c>
      <c r="BR231">
        <f>INDEX(FX!$B$30:$AK$48,MATCH('Data (2)'!BQ231,FX!$A$30:$A$48,0),MATCH('Data (2)'!D231,Period,0))</f>
        <v>14039.300423305131</v>
      </c>
      <c r="BS231">
        <f t="shared" si="50"/>
        <v>0</v>
      </c>
      <c r="BT231">
        <f t="shared" si="51"/>
        <v>0</v>
      </c>
      <c r="BU231">
        <f t="shared" si="52"/>
        <v>0</v>
      </c>
      <c r="BV231">
        <f t="shared" si="53"/>
        <v>0</v>
      </c>
      <c r="BW231">
        <f t="shared" si="54"/>
        <v>0</v>
      </c>
      <c r="BX231">
        <f t="shared" si="55"/>
        <v>0</v>
      </c>
      <c r="BY231">
        <f t="shared" si="56"/>
        <v>0</v>
      </c>
      <c r="BZ231">
        <f t="shared" si="57"/>
        <v>0</v>
      </c>
      <c r="CA231">
        <f t="shared" si="58"/>
        <v>0</v>
      </c>
      <c r="CB231">
        <f t="shared" si="58"/>
        <v>0</v>
      </c>
      <c r="CC231">
        <f t="shared" si="58"/>
        <v>0</v>
      </c>
      <c r="CD231">
        <f t="shared" si="58"/>
        <v>0</v>
      </c>
      <c r="CE231" s="4">
        <f t="shared" si="59"/>
        <v>0</v>
      </c>
      <c r="CF231" s="4" t="str">
        <f t="shared" si="60"/>
        <v/>
      </c>
      <c r="CG231" s="4">
        <f t="shared" si="61"/>
        <v>0</v>
      </c>
      <c r="CH231" s="4" t="str">
        <f t="shared" si="62"/>
        <v/>
      </c>
      <c r="CI231">
        <f>INDEX(FX!$B$114:$AK$132,MATCH('Data (2)'!BQ231,FX!$A$114:$A$132,0),MATCH('Data (2)'!D231,Period,0))</f>
        <v>14285.503516898269</v>
      </c>
    </row>
    <row r="232" spans="1:87" hidden="1" outlineLevel="1" x14ac:dyDescent="0.15">
      <c r="A232" t="s">
        <v>66</v>
      </c>
      <c r="B232" s="1">
        <f t="shared" si="65"/>
        <v>43800</v>
      </c>
      <c r="C232" t="s">
        <v>64</v>
      </c>
      <c r="D232" s="1">
        <v>43525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t="str">
        <f>VLOOKUP(A232,Misc!$A$3:$B$11,2,FALSE)</f>
        <v>IDR</v>
      </c>
      <c r="BR232">
        <f>INDEX(FX!$B$30:$AK$48,MATCH('Data (2)'!BQ232,FX!$A$30:$A$48,0),MATCH('Data (2)'!D232,Period,0))</f>
        <v>14208.829502173983</v>
      </c>
      <c r="BS232">
        <f t="shared" si="50"/>
        <v>0</v>
      </c>
      <c r="BT232">
        <f t="shared" si="51"/>
        <v>0</v>
      </c>
      <c r="BU232">
        <f t="shared" si="52"/>
        <v>0</v>
      </c>
      <c r="BV232">
        <f t="shared" si="53"/>
        <v>0</v>
      </c>
      <c r="BW232">
        <f t="shared" si="54"/>
        <v>0</v>
      </c>
      <c r="BX232">
        <f t="shared" si="55"/>
        <v>0</v>
      </c>
      <c r="BY232">
        <f t="shared" si="56"/>
        <v>0</v>
      </c>
      <c r="BZ232">
        <f t="shared" si="57"/>
        <v>0</v>
      </c>
      <c r="CA232">
        <f t="shared" si="58"/>
        <v>0</v>
      </c>
      <c r="CB232">
        <f t="shared" si="58"/>
        <v>0</v>
      </c>
      <c r="CC232">
        <f t="shared" si="58"/>
        <v>0</v>
      </c>
      <c r="CD232">
        <f t="shared" si="58"/>
        <v>0</v>
      </c>
      <c r="CE232" s="4">
        <f t="shared" si="59"/>
        <v>0</v>
      </c>
      <c r="CF232" s="4" t="str">
        <f t="shared" si="60"/>
        <v/>
      </c>
      <c r="CG232" s="4">
        <f t="shared" si="61"/>
        <v>0</v>
      </c>
      <c r="CH232" s="4" t="str">
        <f t="shared" si="62"/>
        <v/>
      </c>
      <c r="CI232">
        <f>INDEX(FX!$B$114:$AK$132,MATCH('Data (2)'!BQ232,FX!$A$114:$A$132,0),MATCH('Data (2)'!D232,Period,0))</f>
        <v>14285.503516898269</v>
      </c>
    </row>
    <row r="233" spans="1:87" hidden="1" outlineLevel="1" x14ac:dyDescent="0.15">
      <c r="A233" t="s">
        <v>66</v>
      </c>
      <c r="B233" s="1">
        <f t="shared" si="65"/>
        <v>43800</v>
      </c>
      <c r="C233" t="s">
        <v>64</v>
      </c>
      <c r="D233" s="1">
        <v>43556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t="str">
        <f>VLOOKUP(A233,Misc!$A$3:$B$11,2,FALSE)</f>
        <v>IDR</v>
      </c>
      <c r="BR233">
        <f>INDEX(FX!$B$30:$AK$48,MATCH('Data (2)'!BQ233,FX!$A$30:$A$48,0),MATCH('Data (2)'!D233,Period,0))</f>
        <v>14147.382822058595</v>
      </c>
      <c r="BS233">
        <f t="shared" si="50"/>
        <v>0</v>
      </c>
      <c r="BT233">
        <f t="shared" si="51"/>
        <v>0</v>
      </c>
      <c r="BU233">
        <f t="shared" si="52"/>
        <v>0</v>
      </c>
      <c r="BV233">
        <f t="shared" si="53"/>
        <v>0</v>
      </c>
      <c r="BW233">
        <f t="shared" si="54"/>
        <v>0</v>
      </c>
      <c r="BX233">
        <f t="shared" si="55"/>
        <v>0</v>
      </c>
      <c r="BY233">
        <f t="shared" si="56"/>
        <v>0</v>
      </c>
      <c r="BZ233">
        <f t="shared" si="57"/>
        <v>0</v>
      </c>
      <c r="CA233">
        <f t="shared" si="58"/>
        <v>0</v>
      </c>
      <c r="CB233">
        <f t="shared" si="58"/>
        <v>0</v>
      </c>
      <c r="CC233">
        <f t="shared" si="58"/>
        <v>0</v>
      </c>
      <c r="CD233">
        <f t="shared" si="58"/>
        <v>0</v>
      </c>
      <c r="CE233" s="4">
        <f t="shared" si="59"/>
        <v>0</v>
      </c>
      <c r="CF233" s="4" t="str">
        <f t="shared" si="60"/>
        <v/>
      </c>
      <c r="CG233" s="4">
        <f t="shared" si="61"/>
        <v>0</v>
      </c>
      <c r="CH233" s="4" t="str">
        <f t="shared" si="62"/>
        <v/>
      </c>
      <c r="CI233">
        <f>INDEX(FX!$B$114:$AK$132,MATCH('Data (2)'!BQ233,FX!$A$114:$A$132,0),MATCH('Data (2)'!D233,Period,0))</f>
        <v>14285.503516898269</v>
      </c>
    </row>
    <row r="234" spans="1:87" hidden="1" outlineLevel="1" x14ac:dyDescent="0.15">
      <c r="A234" t="s">
        <v>66</v>
      </c>
      <c r="B234" s="1">
        <f t="shared" si="65"/>
        <v>43800</v>
      </c>
      <c r="C234" t="s">
        <v>64</v>
      </c>
      <c r="D234" s="1">
        <v>43586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t="str">
        <f>VLOOKUP(A234,Misc!$A$3:$B$11,2,FALSE)</f>
        <v>IDR</v>
      </c>
      <c r="BR234">
        <f>INDEX(FX!$B$30:$AK$48,MATCH('Data (2)'!BQ234,FX!$A$30:$A$48,0),MATCH('Data (2)'!D234,Period,0))</f>
        <v>14390.750667517401</v>
      </c>
      <c r="BS234">
        <f t="shared" si="50"/>
        <v>0</v>
      </c>
      <c r="BT234">
        <f t="shared" si="51"/>
        <v>0</v>
      </c>
      <c r="BU234">
        <f t="shared" si="52"/>
        <v>0</v>
      </c>
      <c r="BV234">
        <f t="shared" si="53"/>
        <v>0</v>
      </c>
      <c r="BW234">
        <f t="shared" si="54"/>
        <v>0</v>
      </c>
      <c r="BX234">
        <f t="shared" si="55"/>
        <v>0</v>
      </c>
      <c r="BY234">
        <f t="shared" si="56"/>
        <v>0</v>
      </c>
      <c r="BZ234">
        <f t="shared" si="57"/>
        <v>0</v>
      </c>
      <c r="CA234">
        <f t="shared" si="58"/>
        <v>0</v>
      </c>
      <c r="CB234">
        <f t="shared" si="58"/>
        <v>0</v>
      </c>
      <c r="CC234">
        <f t="shared" si="58"/>
        <v>0</v>
      </c>
      <c r="CD234">
        <f t="shared" si="58"/>
        <v>0</v>
      </c>
      <c r="CE234" s="4">
        <f t="shared" si="59"/>
        <v>0</v>
      </c>
      <c r="CF234" s="4" t="str">
        <f t="shared" si="60"/>
        <v/>
      </c>
      <c r="CG234" s="4">
        <f t="shared" si="61"/>
        <v>0</v>
      </c>
      <c r="CH234" s="4" t="str">
        <f t="shared" si="62"/>
        <v/>
      </c>
      <c r="CI234">
        <f>INDEX(FX!$B$114:$AK$132,MATCH('Data (2)'!BQ234,FX!$A$114:$A$132,0),MATCH('Data (2)'!D234,Period,0))</f>
        <v>14285.503516898269</v>
      </c>
    </row>
    <row r="235" spans="1:87" hidden="1" outlineLevel="1" x14ac:dyDescent="0.15">
      <c r="A235" t="s">
        <v>66</v>
      </c>
      <c r="B235" s="1">
        <f t="shared" si="65"/>
        <v>43800</v>
      </c>
      <c r="C235" t="s">
        <v>64</v>
      </c>
      <c r="D235" s="1">
        <v>43617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t="str">
        <f>VLOOKUP(A235,Misc!$A$3:$B$11,2,FALSE)</f>
        <v>IDR</v>
      </c>
      <c r="BR235">
        <f>INDEX(FX!$B$30:$AK$48,MATCH('Data (2)'!BQ235,FX!$A$30:$A$48,0),MATCH('Data (2)'!D235,Period,0))</f>
        <v>14220.936121982752</v>
      </c>
      <c r="BS235">
        <f t="shared" si="50"/>
        <v>0</v>
      </c>
      <c r="BT235">
        <f t="shared" si="51"/>
        <v>0</v>
      </c>
      <c r="BU235">
        <f t="shared" si="52"/>
        <v>0</v>
      </c>
      <c r="BV235">
        <f t="shared" si="53"/>
        <v>0</v>
      </c>
      <c r="BW235">
        <f t="shared" si="54"/>
        <v>0</v>
      </c>
      <c r="BX235">
        <f t="shared" si="55"/>
        <v>0</v>
      </c>
      <c r="BY235">
        <f t="shared" si="56"/>
        <v>0</v>
      </c>
      <c r="BZ235">
        <f t="shared" si="57"/>
        <v>0</v>
      </c>
      <c r="CA235">
        <f t="shared" si="58"/>
        <v>0</v>
      </c>
      <c r="CB235">
        <f t="shared" si="58"/>
        <v>0</v>
      </c>
      <c r="CC235">
        <f t="shared" si="58"/>
        <v>0</v>
      </c>
      <c r="CD235">
        <f t="shared" si="58"/>
        <v>0</v>
      </c>
      <c r="CE235" s="4">
        <f t="shared" si="59"/>
        <v>0</v>
      </c>
      <c r="CF235" s="4" t="str">
        <f t="shared" si="60"/>
        <v/>
      </c>
      <c r="CG235" s="4">
        <f t="shared" si="61"/>
        <v>0</v>
      </c>
      <c r="CH235" s="4" t="str">
        <f t="shared" si="62"/>
        <v/>
      </c>
      <c r="CI235">
        <f>INDEX(FX!$B$114:$AK$132,MATCH('Data (2)'!BQ235,FX!$A$114:$A$132,0),MATCH('Data (2)'!D235,Period,0))</f>
        <v>14285.503516898269</v>
      </c>
    </row>
    <row r="236" spans="1:87" hidden="1" outlineLevel="1" x14ac:dyDescent="0.15">
      <c r="A236" t="s">
        <v>66</v>
      </c>
      <c r="B236" s="1">
        <f t="shared" si="65"/>
        <v>43800</v>
      </c>
      <c r="C236" t="s">
        <v>64</v>
      </c>
      <c r="D236" s="1">
        <v>43647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t="str">
        <f>VLOOKUP(A236,Misc!$A$3:$B$11,2,FALSE)</f>
        <v>IDR</v>
      </c>
      <c r="BR236">
        <f>INDEX(FX!$B$30:$AK$48,MATCH('Data (2)'!BQ236,FX!$A$30:$A$48,0),MATCH('Data (2)'!D236,Period,0))</f>
        <v>14035.43870120105</v>
      </c>
      <c r="BS236">
        <f t="shared" si="50"/>
        <v>0</v>
      </c>
      <c r="BT236">
        <f t="shared" si="51"/>
        <v>0</v>
      </c>
      <c r="BU236">
        <f t="shared" si="52"/>
        <v>0</v>
      </c>
      <c r="BV236">
        <f t="shared" si="53"/>
        <v>0</v>
      </c>
      <c r="BW236">
        <f t="shared" si="54"/>
        <v>0</v>
      </c>
      <c r="BX236">
        <f t="shared" si="55"/>
        <v>0</v>
      </c>
      <c r="BY236">
        <f t="shared" si="56"/>
        <v>0</v>
      </c>
      <c r="BZ236">
        <f t="shared" si="57"/>
        <v>0</v>
      </c>
      <c r="CA236">
        <f t="shared" si="58"/>
        <v>0</v>
      </c>
      <c r="CB236">
        <f t="shared" si="58"/>
        <v>0</v>
      </c>
      <c r="CC236">
        <f t="shared" si="58"/>
        <v>0</v>
      </c>
      <c r="CD236">
        <f t="shared" si="58"/>
        <v>0</v>
      </c>
      <c r="CE236" s="4">
        <f t="shared" si="59"/>
        <v>0</v>
      </c>
      <c r="CF236" s="4" t="str">
        <f t="shared" si="60"/>
        <v/>
      </c>
      <c r="CG236" s="4">
        <f t="shared" si="61"/>
        <v>0</v>
      </c>
      <c r="CH236" s="4" t="str">
        <f t="shared" si="62"/>
        <v/>
      </c>
      <c r="CI236">
        <f>INDEX(FX!$B$114:$AK$132,MATCH('Data (2)'!BQ236,FX!$A$114:$A$132,0),MATCH('Data (2)'!D236,Period,0))</f>
        <v>14285.503516898269</v>
      </c>
    </row>
    <row r="237" spans="1:87" hidden="1" outlineLevel="1" x14ac:dyDescent="0.15">
      <c r="A237" t="s">
        <v>66</v>
      </c>
      <c r="B237" s="1">
        <f t="shared" si="65"/>
        <v>43800</v>
      </c>
      <c r="C237" t="s">
        <v>64</v>
      </c>
      <c r="D237" s="1">
        <v>43678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t="str">
        <f>VLOOKUP(A237,Misc!$A$3:$B$11,2,FALSE)</f>
        <v>IDR</v>
      </c>
      <c r="BR237">
        <f>INDEX(FX!$B$30:$AK$48,MATCH('Data (2)'!BQ237,FX!$A$30:$A$48,0),MATCH('Data (2)'!D237,Period,0))</f>
        <v>14235.3905799973</v>
      </c>
      <c r="BS237">
        <f t="shared" si="50"/>
        <v>0</v>
      </c>
      <c r="BT237">
        <f t="shared" si="51"/>
        <v>0</v>
      </c>
      <c r="BU237">
        <f t="shared" si="52"/>
        <v>0</v>
      </c>
      <c r="BV237">
        <f t="shared" si="53"/>
        <v>0</v>
      </c>
      <c r="BW237">
        <f t="shared" si="54"/>
        <v>0</v>
      </c>
      <c r="BX237">
        <f t="shared" si="55"/>
        <v>0</v>
      </c>
      <c r="BY237">
        <f t="shared" si="56"/>
        <v>0</v>
      </c>
      <c r="BZ237">
        <f t="shared" si="57"/>
        <v>0</v>
      </c>
      <c r="CA237">
        <f t="shared" si="58"/>
        <v>0</v>
      </c>
      <c r="CB237">
        <f t="shared" si="58"/>
        <v>0</v>
      </c>
      <c r="CC237">
        <f t="shared" si="58"/>
        <v>0</v>
      </c>
      <c r="CD237">
        <f t="shared" si="58"/>
        <v>0</v>
      </c>
      <c r="CE237" s="4">
        <f t="shared" si="59"/>
        <v>0</v>
      </c>
      <c r="CF237" s="4" t="str">
        <f t="shared" si="60"/>
        <v/>
      </c>
      <c r="CG237" s="4">
        <f t="shared" si="61"/>
        <v>0</v>
      </c>
      <c r="CH237" s="4" t="str">
        <f t="shared" si="62"/>
        <v/>
      </c>
      <c r="CI237">
        <f>INDEX(FX!$B$114:$AK$132,MATCH('Data (2)'!BQ237,FX!$A$114:$A$132,0),MATCH('Data (2)'!D237,Period,0))</f>
        <v>14285.503516898269</v>
      </c>
    </row>
    <row r="238" spans="1:87" hidden="1" outlineLevel="1" x14ac:dyDescent="0.15">
      <c r="A238" t="s">
        <v>66</v>
      </c>
      <c r="B238" s="1">
        <f t="shared" si="65"/>
        <v>43800</v>
      </c>
      <c r="C238" t="s">
        <v>64</v>
      </c>
      <c r="D238" s="1">
        <v>43709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t="str">
        <f>VLOOKUP(A238,Misc!$A$3:$B$11,2,FALSE)</f>
        <v>IDR</v>
      </c>
      <c r="BR238">
        <f>INDEX(FX!$B$30:$AK$48,MATCH('Data (2)'!BQ238,FX!$A$30:$A$48,0),MATCH('Data (2)'!D238,Period,0))</f>
        <v>14096.671744229321</v>
      </c>
      <c r="BS238">
        <f t="shared" si="50"/>
        <v>0</v>
      </c>
      <c r="BT238">
        <f t="shared" si="51"/>
        <v>0</v>
      </c>
      <c r="BU238">
        <f t="shared" si="52"/>
        <v>0</v>
      </c>
      <c r="BV238">
        <f t="shared" si="53"/>
        <v>0</v>
      </c>
      <c r="BW238">
        <f t="shared" si="54"/>
        <v>0</v>
      </c>
      <c r="BX238">
        <f t="shared" si="55"/>
        <v>0</v>
      </c>
      <c r="BY238">
        <f t="shared" si="56"/>
        <v>0</v>
      </c>
      <c r="BZ238">
        <f t="shared" si="57"/>
        <v>0</v>
      </c>
      <c r="CA238">
        <f t="shared" si="58"/>
        <v>0</v>
      </c>
      <c r="CB238">
        <f t="shared" si="58"/>
        <v>0</v>
      </c>
      <c r="CC238">
        <f t="shared" si="58"/>
        <v>0</v>
      </c>
      <c r="CD238">
        <f t="shared" si="58"/>
        <v>0</v>
      </c>
      <c r="CE238" s="4">
        <f t="shared" si="59"/>
        <v>0</v>
      </c>
      <c r="CF238" s="4" t="str">
        <f t="shared" si="60"/>
        <v/>
      </c>
      <c r="CG238" s="4">
        <f t="shared" si="61"/>
        <v>0</v>
      </c>
      <c r="CH238" s="4" t="str">
        <f t="shared" si="62"/>
        <v/>
      </c>
      <c r="CI238">
        <f>INDEX(FX!$B$114:$AK$132,MATCH('Data (2)'!BQ238,FX!$A$114:$A$132,0),MATCH('Data (2)'!D238,Period,0))</f>
        <v>14285.503516898269</v>
      </c>
    </row>
    <row r="239" spans="1:87" hidden="1" outlineLevel="1" x14ac:dyDescent="0.15">
      <c r="A239" t="s">
        <v>66</v>
      </c>
      <c r="B239" s="1">
        <f t="shared" si="65"/>
        <v>43800</v>
      </c>
      <c r="C239" t="s">
        <v>64</v>
      </c>
      <c r="D239" s="1">
        <v>43739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t="str">
        <f>VLOOKUP(A239,Misc!$A$3:$B$11,2,FALSE)</f>
        <v>IDR</v>
      </c>
      <c r="BR239">
        <f>INDEX(FX!$B$30:$AK$48,MATCH('Data (2)'!BQ239,FX!$A$30:$A$48,0),MATCH('Data (2)'!D239,Period,0))</f>
        <v>14118.393919963497</v>
      </c>
      <c r="BS239">
        <f t="shared" si="50"/>
        <v>0</v>
      </c>
      <c r="BT239">
        <f t="shared" si="51"/>
        <v>0</v>
      </c>
      <c r="BU239">
        <f t="shared" si="52"/>
        <v>0</v>
      </c>
      <c r="BV239">
        <f t="shared" si="53"/>
        <v>0</v>
      </c>
      <c r="BW239">
        <f t="shared" si="54"/>
        <v>0</v>
      </c>
      <c r="BX239">
        <f t="shared" si="55"/>
        <v>0</v>
      </c>
      <c r="BY239">
        <f t="shared" si="56"/>
        <v>0</v>
      </c>
      <c r="BZ239">
        <f t="shared" si="57"/>
        <v>0</v>
      </c>
      <c r="CA239">
        <f t="shared" si="58"/>
        <v>0</v>
      </c>
      <c r="CB239">
        <f t="shared" si="58"/>
        <v>0</v>
      </c>
      <c r="CC239">
        <f t="shared" si="58"/>
        <v>0</v>
      </c>
      <c r="CD239">
        <f t="shared" si="58"/>
        <v>0</v>
      </c>
      <c r="CE239" s="4">
        <f t="shared" si="59"/>
        <v>0</v>
      </c>
      <c r="CF239" s="4" t="str">
        <f t="shared" si="60"/>
        <v/>
      </c>
      <c r="CG239" s="4">
        <f t="shared" si="61"/>
        <v>0</v>
      </c>
      <c r="CH239" s="4" t="str">
        <f t="shared" si="62"/>
        <v/>
      </c>
      <c r="CI239">
        <f>INDEX(FX!$B$114:$AK$132,MATCH('Data (2)'!BQ239,FX!$A$114:$A$132,0),MATCH('Data (2)'!D239,Period,0))</f>
        <v>14285.503516898269</v>
      </c>
    </row>
    <row r="240" spans="1:87" hidden="1" outlineLevel="1" x14ac:dyDescent="0.15">
      <c r="A240" t="s">
        <v>66</v>
      </c>
      <c r="B240" s="1">
        <f t="shared" si="65"/>
        <v>43800</v>
      </c>
      <c r="C240" t="s">
        <v>64</v>
      </c>
      <c r="D240" s="1">
        <v>43770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t="str">
        <f>VLOOKUP(A240,Misc!$A$3:$B$11,2,FALSE)</f>
        <v>IDR</v>
      </c>
      <c r="BR240">
        <f>INDEX(FX!$B$30:$AK$48,MATCH('Data (2)'!BQ240,FX!$A$30:$A$48,0),MATCH('Data (2)'!D240,Period,0))</f>
        <v>14068.187184901108</v>
      </c>
      <c r="BS240">
        <f t="shared" si="50"/>
        <v>0</v>
      </c>
      <c r="BT240">
        <f t="shared" si="51"/>
        <v>0</v>
      </c>
      <c r="BU240">
        <f t="shared" si="52"/>
        <v>0</v>
      </c>
      <c r="BV240">
        <f t="shared" si="53"/>
        <v>0</v>
      </c>
      <c r="BW240">
        <f t="shared" si="54"/>
        <v>0</v>
      </c>
      <c r="BX240">
        <f t="shared" si="55"/>
        <v>0</v>
      </c>
      <c r="BY240">
        <f t="shared" si="56"/>
        <v>0</v>
      </c>
      <c r="BZ240">
        <f t="shared" si="57"/>
        <v>0</v>
      </c>
      <c r="CA240">
        <f t="shared" si="58"/>
        <v>0</v>
      </c>
      <c r="CB240">
        <f t="shared" si="58"/>
        <v>0</v>
      </c>
      <c r="CC240">
        <f t="shared" si="58"/>
        <v>0</v>
      </c>
      <c r="CD240">
        <f t="shared" si="58"/>
        <v>0</v>
      </c>
      <c r="CE240" s="4">
        <f t="shared" si="59"/>
        <v>0</v>
      </c>
      <c r="CF240" s="4" t="str">
        <f t="shared" si="60"/>
        <v/>
      </c>
      <c r="CG240" s="4">
        <f t="shared" si="61"/>
        <v>0</v>
      </c>
      <c r="CH240" s="4" t="str">
        <f t="shared" si="62"/>
        <v/>
      </c>
      <c r="CI240">
        <f>INDEX(FX!$B$114:$AK$132,MATCH('Data (2)'!BQ240,FX!$A$114:$A$132,0),MATCH('Data (2)'!D240,Period,0))</f>
        <v>14285.503516898269</v>
      </c>
    </row>
    <row r="241" spans="1:87" hidden="1" outlineLevel="1" x14ac:dyDescent="0.15">
      <c r="A241" t="s">
        <v>66</v>
      </c>
      <c r="B241" s="1">
        <f t="shared" si="65"/>
        <v>43800</v>
      </c>
      <c r="C241" t="s">
        <v>64</v>
      </c>
      <c r="D241" s="1">
        <v>43800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t="str">
        <f>VLOOKUP(A241,Misc!$A$3:$B$11,2,FALSE)</f>
        <v>IDR</v>
      </c>
      <c r="BR241">
        <f>INDEX(FX!$B$30:$AK$48,MATCH('Data (2)'!BQ241,FX!$A$30:$A$48,0),MATCH('Data (2)'!D241,Period,0))</f>
        <v>14009.036347848778</v>
      </c>
      <c r="BS241">
        <f t="shared" si="50"/>
        <v>0</v>
      </c>
      <c r="BT241">
        <f t="shared" si="51"/>
        <v>0</v>
      </c>
      <c r="BU241">
        <f t="shared" si="52"/>
        <v>0</v>
      </c>
      <c r="BV241">
        <f t="shared" si="53"/>
        <v>0</v>
      </c>
      <c r="BW241">
        <f t="shared" si="54"/>
        <v>0</v>
      </c>
      <c r="BX241">
        <f t="shared" si="55"/>
        <v>0</v>
      </c>
      <c r="BY241">
        <f t="shared" si="56"/>
        <v>0</v>
      </c>
      <c r="BZ241">
        <f t="shared" si="57"/>
        <v>0</v>
      </c>
      <c r="CA241">
        <f t="shared" si="58"/>
        <v>0</v>
      </c>
      <c r="CB241">
        <f t="shared" si="58"/>
        <v>0</v>
      </c>
      <c r="CC241">
        <f t="shared" si="58"/>
        <v>0</v>
      </c>
      <c r="CD241">
        <f t="shared" si="58"/>
        <v>0</v>
      </c>
      <c r="CE241" s="4">
        <f t="shared" si="59"/>
        <v>0</v>
      </c>
      <c r="CF241" s="4" t="str">
        <f t="shared" si="60"/>
        <v/>
      </c>
      <c r="CG241" s="4">
        <f t="shared" si="61"/>
        <v>0</v>
      </c>
      <c r="CH241" s="4" t="str">
        <f t="shared" si="62"/>
        <v/>
      </c>
      <c r="CI241">
        <f>INDEX(FX!$B$114:$AK$132,MATCH('Data (2)'!BQ241,FX!$A$114:$A$132,0),MATCH('Data (2)'!D241,Period,0))</f>
        <v>14285.503516898269</v>
      </c>
    </row>
    <row r="242" spans="1:87" hidden="1" outlineLevel="1" x14ac:dyDescent="0.15">
      <c r="A242" t="s">
        <v>66</v>
      </c>
      <c r="B242" s="1">
        <f t="shared" si="65"/>
        <v>43800</v>
      </c>
      <c r="C242" t="s">
        <v>109</v>
      </c>
      <c r="D242" s="1">
        <v>43466</v>
      </c>
      <c r="E242">
        <f t="array" ref="E242:E253">TRANSPOSE('[4]D2C_Key Metrics P1'!$F$6:$Q$6)</f>
        <v>48.082000000000001</v>
      </c>
      <c r="F242">
        <f t="array" ref="F242:F253">TRANSPOSE('[4]D2C_Key Metrics P1'!$F$11:$Q$11)</f>
        <v>30.241606491957999</v>
      </c>
      <c r="G242">
        <f t="array" ref="G242:G253">TRANSPOSE('[4]D2C_Key Metrics P1'!$F$16:$Q$16)</f>
        <v>48.01</v>
      </c>
      <c r="H242">
        <f t="array" ref="H242:H253">TRANSPOSE('[4]D2C_Key Metrics P1'!$F$21:$Q$21)</f>
        <v>30.2182</v>
      </c>
      <c r="I242">
        <f t="array" ref="I242:I253">TRANSPOSE('[4]D2C_Key Metrics P1'!$F$7:$Q$7)</f>
        <v>423.03291514999995</v>
      </c>
      <c r="J242">
        <f t="array" ref="J242:J253">TRANSPOSE('[4]D2C_Key Metrics P1'!$F$12:$Q$12)</f>
        <v>229.10341936966</v>
      </c>
      <c r="K242">
        <f t="array" ref="K242:K253">TRANSPOSE('[4]D2C_Key Metrics P1'!$F$17:$Q$17)</f>
        <v>405.874521372451</v>
      </c>
      <c r="L242">
        <f t="array" ref="L242:L253">TRANSPOSE('[4]D2C_Key Metrics P1'!$F$22:$Q$22)</f>
        <v>223.80401346110298</v>
      </c>
      <c r="M242">
        <f t="array" ref="M242:M253">TRANSPOSE('[4]D2C_Key Metrics P1'!$F$9:$Q$9)</f>
        <v>14.884</v>
      </c>
      <c r="N242">
        <f t="array" ref="N242:N253">TRANSPOSE('[4]D2C_Key Metrics P1'!$F$14:$Q$14)</f>
        <v>11.550756361784801</v>
      </c>
      <c r="O242">
        <f t="array" ref="O242:O253">TRANSPOSE('[4]D2C_Key Metrics P1'!$F$19:$Q$19)</f>
        <v>0</v>
      </c>
      <c r="P242">
        <f t="array" ref="P242:P253">TRANSPOSE('[4]D2C_Key Metrics P1'!$F$24:$Q$24)</f>
        <v>0</v>
      </c>
      <c r="Q242" t="str">
        <f t="array" ref="Q242:Q253">'[4]D2C_Key Products'!$D$6</f>
        <v>Bebas Handal</v>
      </c>
      <c r="R242" t="str">
        <f t="array" ref="R242:R253">'[4]D2C_Key Products'!$D$9</f>
        <v>Term Master</v>
      </c>
      <c r="S242">
        <f t="array" ref="S242:S253">'[4]D2C_Key Products'!$D$12</f>
        <v>0</v>
      </c>
      <c r="T242">
        <f t="array" ref="T242:T253">'[4]D2C_Key Products'!$D$15</f>
        <v>0</v>
      </c>
      <c r="U242">
        <f t="array" ref="U242:U253">'[4]D2C_Key Products'!$D$18</f>
        <v>0</v>
      </c>
      <c r="V242">
        <f t="array" ref="V242:V253">'[4]D2C_Key Products'!$D$21</f>
        <v>0</v>
      </c>
      <c r="W242">
        <f t="array" ref="W242:W253">'[4]D2C_Key Products'!$D$24</f>
        <v>0</v>
      </c>
      <c r="X242">
        <f t="array" ref="X242:X253">'[4]D2C_Key Products'!$D$27</f>
        <v>0</v>
      </c>
      <c r="Y242">
        <f t="array" ref="Y242:Y253">'[4]D2C_Key Products'!$D$30</f>
        <v>0</v>
      </c>
      <c r="Z242">
        <f t="array" ref="Z242:Z253">'[4]D2C_Key Products'!$D$33</f>
        <v>0</v>
      </c>
      <c r="AA242">
        <f t="array" ref="AA242:AA253">TRANSPOSE('[4]D2C_Key Products'!$F$6:$Q$6)</f>
        <v>27.204999999999998</v>
      </c>
      <c r="AB242">
        <f t="array" ref="AB242:AB253">TRANSPOSE('[4]D2C_Key Products'!$F$9:$Q$9)</f>
        <v>20.805</v>
      </c>
      <c r="AC242">
        <f t="array" ref="AC242:AC253">TRANSPOSE('[4]D2C_Key Products'!$F$12:$Q$12)</f>
        <v>0</v>
      </c>
      <c r="AD242">
        <f t="array" ref="AD242:AD253">TRANSPOSE('[4]D2C_Key Products'!$F$15:$Q$15)</f>
        <v>0</v>
      </c>
      <c r="AE242">
        <f t="array" ref="AE242:AE253">TRANSPOSE('[4]D2C_Key Products'!$F$18:$Q$18)</f>
        <v>0</v>
      </c>
      <c r="AF242">
        <f t="array" ref="AF242:AF253">TRANSPOSE('[4]D2C_Key Products'!$F$21:$Q$21)</f>
        <v>0</v>
      </c>
      <c r="AG242">
        <f t="array" ref="AG242:AG253">TRANSPOSE('[4]D2C_Key Products'!$F$24:$Q$24)</f>
        <v>0</v>
      </c>
      <c r="AH242">
        <f t="array" ref="AH242:AH253">TRANSPOSE('[4]D2C_Key Products'!$F$27:$Q$27)</f>
        <v>0</v>
      </c>
      <c r="AI242">
        <f t="array" ref="AI242:AI253">TRANSPOSE('[4]D2C_Key Products'!$F$30:$Q$30)</f>
        <v>0</v>
      </c>
      <c r="AJ242">
        <f t="array" ref="AJ242:AJ253">TRANSPOSE('[4]D2C_Key Products'!$F$33:$Q$33)</f>
        <v>0</v>
      </c>
      <c r="AK242">
        <f t="array" ref="AK242:AK253">TRANSPOSE('[4]D2C_Key Products'!$F$36:$Q$36)</f>
        <v>7.2000000000002728E-2</v>
      </c>
      <c r="AL242">
        <f t="array" ref="AL242:AL253">TRANSPOSE('[4]D2C_Key Products'!$F$7:$Q$7)</f>
        <v>13.58</v>
      </c>
      <c r="AM242">
        <f t="array" ref="AM242:AM253">TRANSPOSE('[4]D2C_Key Products'!$F$10:$Q$10)</f>
        <v>16.504000000000001</v>
      </c>
      <c r="AN242">
        <f t="array" ref="AN242:AN253">TRANSPOSE('[4]D2C_Key Products'!$F$13:$Q$13)</f>
        <v>0</v>
      </c>
      <c r="AO242">
        <f t="array" ref="AO242:AO253">TRANSPOSE('[4]D2C_Key Products'!$F$16:$Q$16)</f>
        <v>0</v>
      </c>
      <c r="AP242">
        <f t="array" ref="AP242:AP253">TRANSPOSE('[4]D2C_Key Products'!$F$19:$Q$19)</f>
        <v>0</v>
      </c>
      <c r="AQ242">
        <f t="array" ref="AQ242:AQ253">TRANSPOSE('[4]D2C_Key Products'!$F$22:$Q$22)</f>
        <v>0</v>
      </c>
      <c r="AR242">
        <f t="array" ref="AR242:AR253">TRANSPOSE('[4]D2C_Key Products'!$F$25:$Q$25)</f>
        <v>0</v>
      </c>
      <c r="AS242">
        <f t="array" ref="AS242:AS253">TRANSPOSE('[4]D2C_Key Products'!$F$28:$Q$28)</f>
        <v>0</v>
      </c>
      <c r="AT242">
        <f t="array" ref="AT242:AT253">TRANSPOSE('[4]D2C_Key Products'!$F$31:$Q$31)</f>
        <v>0</v>
      </c>
      <c r="AU242">
        <f t="array" ref="AU242:AU253">TRANSPOSE('[4]D2C_Key Products'!$F$34:$Q$35)</f>
        <v>0</v>
      </c>
      <c r="AV242">
        <f t="array" ref="AV242:AV253">TRANSPOSE('[4]D2C_Key Products'!$F$37:$Q$37)</f>
        <v>0.15760649195799559</v>
      </c>
      <c r="AW242" s="4">
        <f t="array" ref="AW242:AW253">'[4]D2C_Key Products'!$D$8</f>
        <v>1</v>
      </c>
      <c r="AX242" s="4">
        <f t="array" ref="AX242:AX253">'[4]D2C_Key Products'!$D$11</f>
        <v>1</v>
      </c>
      <c r="AY242" s="4" t="str">
        <f t="array" ref="AY242:AY253">'[4]D2C_Key Products'!$D$14</f>
        <v>pAPE ratio</v>
      </c>
      <c r="AZ242" s="4" t="str">
        <f t="array" ref="AZ242:AZ253">'[4]D2C_Key Products'!$D$17</f>
        <v>pAPE ratio</v>
      </c>
      <c r="BA242" s="4" t="str">
        <f t="array" ref="BA242:BA253">'[4]D2C_Key Products'!$D$20</f>
        <v>pAPE ratio</v>
      </c>
      <c r="BB242" s="4" t="str">
        <f t="array" ref="BB242:BB253">'[4]D2C_Key Products'!$D$23</f>
        <v>pAPE ratio</v>
      </c>
      <c r="BC242" s="4" t="str">
        <f t="array" ref="BC242:BC253">'[4]D2C_Key Products'!$D$26</f>
        <v>pAPE ratio</v>
      </c>
      <c r="BD242" s="4" t="str">
        <f t="array" ref="BD242:BD253">'[4]D2C_Key Products'!$D$29</f>
        <v>pAPE ratio</v>
      </c>
      <c r="BE242" s="4" t="str">
        <f t="array" ref="BE242:BE253">'[4]D2C_Key Products'!$D$32</f>
        <v>pAPE ratio</v>
      </c>
      <c r="BF242" s="4" t="str">
        <f t="array" ref="BF242:BF253">'[4]D2C_Key Products'!$D$35</f>
        <v>pAPE ratio</v>
      </c>
      <c r="BG242" s="4" t="str">
        <f t="array" ref="BG242:BG253">'[4]D2C_Key Products'!$D$7</f>
        <v>Traditional</v>
      </c>
      <c r="BH242" s="4" t="str">
        <f t="array" ref="BH242:BH253">'[4]D2C_Key Products'!$D$10</f>
        <v>Traditional</v>
      </c>
      <c r="BI242" s="4" t="str">
        <f t="array" ref="BI242:BI253">'[4]D2C_Key Products'!$D$13</f>
        <v>Product Type</v>
      </c>
      <c r="BJ242" s="4" t="str">
        <f t="array" ref="BJ242:BJ253">'[4]D2C_Key Products'!$D$16</f>
        <v>Product Type</v>
      </c>
      <c r="BK242" s="4" t="str">
        <f t="array" ref="BK242:BK253">'[4]D2C_Key Products'!$D$19</f>
        <v>Product Type</v>
      </c>
      <c r="BL242" s="4" t="str">
        <f t="array" ref="BL242:BL253">'[4]D2C_Key Products'!$D$22</f>
        <v>Product Type</v>
      </c>
      <c r="BM242" s="4" t="str">
        <f t="array" ref="BM242:BM253">'[4]D2C_Key Products'!$D$25</f>
        <v>Product Type</v>
      </c>
      <c r="BN242" s="4" t="str">
        <f t="array" ref="BN242:BN253">'[4]D2C_Key Products'!$D$28</f>
        <v>Product Type</v>
      </c>
      <c r="BO242" s="4" t="str">
        <f t="array" ref="BO242:BO253">'[4]D2C_Key Products'!$D$31</f>
        <v>Product Type</v>
      </c>
      <c r="BP242" s="4" t="str">
        <f t="array" ref="BP242:BP253">'[4]D2C_Key Products'!$D$34</f>
        <v>Product Type</v>
      </c>
      <c r="BQ242" t="str">
        <f>VLOOKUP(A242,Misc!$A$3:$B$11,2,FALSE)</f>
        <v>IDR</v>
      </c>
      <c r="BR242">
        <f>INDEX(FX!$B$30:$AK$48,MATCH('Data (2)'!BQ242,FX!$A$30:$A$48,0),MATCH('Data (2)'!D242,Period,0))</f>
        <v>14159.242079781492</v>
      </c>
      <c r="BS242">
        <f t="shared" si="50"/>
        <v>3.395803230785783E-3</v>
      </c>
      <c r="BT242">
        <f t="shared" si="51"/>
        <v>0</v>
      </c>
      <c r="BU242">
        <f t="shared" si="52"/>
        <v>2.1358209939175425E-3</v>
      </c>
      <c r="BV242">
        <f t="shared" si="53"/>
        <v>0</v>
      </c>
      <c r="BW242">
        <f t="shared" si="54"/>
        <v>3.3907182128452527E-3</v>
      </c>
      <c r="BX242">
        <f t="shared" si="55"/>
        <v>0</v>
      </c>
      <c r="BY242">
        <f t="shared" si="56"/>
        <v>2.1341679045907189E-3</v>
      </c>
      <c r="BZ242">
        <f t="shared" si="57"/>
        <v>0</v>
      </c>
      <c r="CA242">
        <f t="shared" si="58"/>
        <v>2.9612740961464601E-2</v>
      </c>
      <c r="CB242">
        <f t="shared" si="58"/>
        <v>1.6037475969863744E-2</v>
      </c>
      <c r="CC242">
        <f t="shared" si="58"/>
        <v>2.8411635676148451E-2</v>
      </c>
      <c r="CD242">
        <f t="shared" si="58"/>
        <v>1.5666512083131412E-2</v>
      </c>
      <c r="CE242" s="4">
        <f t="shared" si="59"/>
        <v>0.62895899696264712</v>
      </c>
      <c r="CF242" s="4" t="str">
        <f t="shared" si="60"/>
        <v/>
      </c>
      <c r="CG242" s="4">
        <f t="shared" si="61"/>
        <v>0.99922601691268542</v>
      </c>
      <c r="CH242" s="4" t="str">
        <f t="shared" si="62"/>
        <v/>
      </c>
      <c r="CI242">
        <f>INDEX(FX!$B$114:$AK$132,MATCH('Data (2)'!BQ242,FX!$A$114:$A$132,0),MATCH('Data (2)'!D242,Period,0))</f>
        <v>14285.503516898269</v>
      </c>
    </row>
    <row r="243" spans="1:87" hidden="1" outlineLevel="1" x14ac:dyDescent="0.15">
      <c r="A243" t="s">
        <v>66</v>
      </c>
      <c r="B243" s="1">
        <f t="shared" si="65"/>
        <v>43800</v>
      </c>
      <c r="C243" t="s">
        <v>109</v>
      </c>
      <c r="D243" s="1">
        <v>43497</v>
      </c>
      <c r="E243">
        <v>29.682300000000001</v>
      </c>
      <c r="F243">
        <v>19.035035655720403</v>
      </c>
      <c r="G243">
        <v>30</v>
      </c>
      <c r="H243">
        <v>19</v>
      </c>
      <c r="I243">
        <v>366.62852642000001</v>
      </c>
      <c r="J243">
        <v>198.556296763944</v>
      </c>
      <c r="K243">
        <v>351.75791848272598</v>
      </c>
      <c r="L243">
        <v>193.96347831087101</v>
      </c>
      <c r="M243">
        <v>9.1199999999999992</v>
      </c>
      <c r="N243">
        <v>8.1280052704999992</v>
      </c>
      <c r="O243">
        <v>0</v>
      </c>
      <c r="P243">
        <v>0</v>
      </c>
      <c r="Q243" t="str">
        <v>Bebas Handal</v>
      </c>
      <c r="R243" t="str">
        <v>Term Master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15.746</v>
      </c>
      <c r="AB243">
        <v>7.3330000000000002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6.6033000000000008</v>
      </c>
      <c r="AL243">
        <v>6.8280000000000003</v>
      </c>
      <c r="AM243">
        <v>6.7530000000000001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5.4540356557204035</v>
      </c>
      <c r="AW243" s="4">
        <v>1</v>
      </c>
      <c r="AX243" s="4">
        <v>1</v>
      </c>
      <c r="AY243" s="4" t="str">
        <v>pAPE ratio</v>
      </c>
      <c r="AZ243" s="4" t="str">
        <v>pAPE ratio</v>
      </c>
      <c r="BA243" s="4" t="str">
        <v>pAPE ratio</v>
      </c>
      <c r="BB243" s="4" t="str">
        <v>pAPE ratio</v>
      </c>
      <c r="BC243" s="4" t="str">
        <v>pAPE ratio</v>
      </c>
      <c r="BD243" s="4" t="str">
        <v>pAPE ratio</v>
      </c>
      <c r="BE243" s="4" t="str">
        <v>pAPE ratio</v>
      </c>
      <c r="BF243" s="4" t="str">
        <v>pAPE ratio</v>
      </c>
      <c r="BG243" s="4" t="str">
        <v>Traditional</v>
      </c>
      <c r="BH243" s="4" t="str">
        <v>Traditional</v>
      </c>
      <c r="BI243" s="4" t="str">
        <v>Product Type</v>
      </c>
      <c r="BJ243" s="4" t="str">
        <v>Product Type</v>
      </c>
      <c r="BK243" s="4" t="str">
        <v>Product Type</v>
      </c>
      <c r="BL243" s="4" t="str">
        <v>Product Type</v>
      </c>
      <c r="BM243" s="4" t="str">
        <v>Product Type</v>
      </c>
      <c r="BN243" s="4" t="str">
        <v>Product Type</v>
      </c>
      <c r="BO243" s="4" t="str">
        <v>Product Type</v>
      </c>
      <c r="BP243" s="4" t="str">
        <v>Product Type</v>
      </c>
      <c r="BQ243" t="str">
        <f>VLOOKUP(A243,Misc!$A$3:$B$11,2,FALSE)</f>
        <v>IDR</v>
      </c>
      <c r="BR243">
        <f>INDEX(FX!$B$30:$AK$48,MATCH('Data (2)'!BQ243,FX!$A$30:$A$48,0),MATCH('Data (2)'!D243,Period,0))</f>
        <v>14039.300423305131</v>
      </c>
      <c r="BS243">
        <f t="shared" si="50"/>
        <v>2.1142292781716966E-3</v>
      </c>
      <c r="BT243">
        <f t="shared" si="51"/>
        <v>0</v>
      </c>
      <c r="BU243">
        <f t="shared" si="52"/>
        <v>1.3558393282988937E-3</v>
      </c>
      <c r="BV243">
        <f t="shared" si="53"/>
        <v>0</v>
      </c>
      <c r="BW243">
        <f t="shared" si="54"/>
        <v>2.1368586108607116E-3</v>
      </c>
      <c r="BX243">
        <f t="shared" si="55"/>
        <v>0</v>
      </c>
      <c r="BY243">
        <f t="shared" si="56"/>
        <v>1.3533437868784505E-3</v>
      </c>
      <c r="BZ243">
        <f t="shared" si="57"/>
        <v>0</v>
      </c>
      <c r="CA243">
        <f t="shared" si="58"/>
        <v>2.5664375496902612E-2</v>
      </c>
      <c r="CB243">
        <f t="shared" si="58"/>
        <v>1.3899145838931929E-2</v>
      </c>
      <c r="CC243">
        <f t="shared" si="58"/>
        <v>2.462341758319074E-2</v>
      </c>
      <c r="CD243">
        <f t="shared" si="58"/>
        <v>1.357764380383459E-2</v>
      </c>
      <c r="CE243" s="4">
        <f t="shared" si="59"/>
        <v>0.64129247584319282</v>
      </c>
      <c r="CF243" s="4" t="str">
        <f t="shared" si="60"/>
        <v/>
      </c>
      <c r="CG243" s="4">
        <f t="shared" si="61"/>
        <v>0.99815941213065851</v>
      </c>
      <c r="CH243" s="4" t="str">
        <f t="shared" si="62"/>
        <v/>
      </c>
      <c r="CI243">
        <f>INDEX(FX!$B$114:$AK$132,MATCH('Data (2)'!BQ243,FX!$A$114:$A$132,0),MATCH('Data (2)'!D243,Period,0))</f>
        <v>14285.503516898269</v>
      </c>
    </row>
    <row r="244" spans="1:87" hidden="1" outlineLevel="1" x14ac:dyDescent="0.15">
      <c r="A244" t="s">
        <v>66</v>
      </c>
      <c r="B244" s="1">
        <f t="shared" ref="B244:B259" si="66">B243</f>
        <v>43800</v>
      </c>
      <c r="C244" t="s">
        <v>109</v>
      </c>
      <c r="D244" s="1">
        <v>43525</v>
      </c>
      <c r="E244">
        <v>38.439900000000002</v>
      </c>
      <c r="F244">
        <v>28.811691088891397</v>
      </c>
      <c r="G244">
        <v>38</v>
      </c>
      <c r="H244">
        <v>28.811691088891397</v>
      </c>
      <c r="I244">
        <v>394.83072079000004</v>
      </c>
      <c r="J244">
        <v>213.829858068346</v>
      </c>
      <c r="K244">
        <v>378.81621992768299</v>
      </c>
      <c r="L244">
        <v>208.88374588601698</v>
      </c>
      <c r="M244">
        <v>24.920999999999999</v>
      </c>
      <c r="N244">
        <v>16.665169930099999</v>
      </c>
      <c r="O244">
        <v>0</v>
      </c>
      <c r="P244">
        <v>0</v>
      </c>
      <c r="Q244" t="str">
        <v>Bebas Handal</v>
      </c>
      <c r="R244" t="str">
        <v>Term Master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8.5558999999999994</v>
      </c>
      <c r="AB244">
        <v>27.706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2.1780000000000044</v>
      </c>
      <c r="AL244">
        <v>3.677</v>
      </c>
      <c r="AM244">
        <v>22.767341999999999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2.3673490888913982</v>
      </c>
      <c r="AW244" s="4">
        <v>1</v>
      </c>
      <c r="AX244" s="4">
        <v>1</v>
      </c>
      <c r="AY244" s="4" t="str">
        <v>pAPE ratio</v>
      </c>
      <c r="AZ244" s="4" t="str">
        <v>pAPE ratio</v>
      </c>
      <c r="BA244" s="4" t="str">
        <v>pAPE ratio</v>
      </c>
      <c r="BB244" s="4" t="str">
        <v>pAPE ratio</v>
      </c>
      <c r="BC244" s="4" t="str">
        <v>pAPE ratio</v>
      </c>
      <c r="BD244" s="4" t="str">
        <v>pAPE ratio</v>
      </c>
      <c r="BE244" s="4" t="str">
        <v>pAPE ratio</v>
      </c>
      <c r="BF244" s="4" t="str">
        <v>pAPE ratio</v>
      </c>
      <c r="BG244" s="4" t="str">
        <v>Traditional</v>
      </c>
      <c r="BH244" s="4" t="str">
        <v>Traditional</v>
      </c>
      <c r="BI244" s="4" t="str">
        <v>Product Type</v>
      </c>
      <c r="BJ244" s="4" t="str">
        <v>Product Type</v>
      </c>
      <c r="BK244" s="4" t="str">
        <v>Product Type</v>
      </c>
      <c r="BL244" s="4" t="str">
        <v>Product Type</v>
      </c>
      <c r="BM244" s="4" t="str">
        <v>Product Type</v>
      </c>
      <c r="BN244" s="4" t="str">
        <v>Product Type</v>
      </c>
      <c r="BO244" s="4" t="str">
        <v>Product Type</v>
      </c>
      <c r="BP244" s="4" t="str">
        <v>Product Type</v>
      </c>
      <c r="BQ244" t="str">
        <f>VLOOKUP(A244,Misc!$A$3:$B$11,2,FALSE)</f>
        <v>IDR</v>
      </c>
      <c r="BR244">
        <f>INDEX(FX!$B$30:$AK$48,MATCH('Data (2)'!BQ244,FX!$A$30:$A$48,0),MATCH('Data (2)'!D244,Period,0))</f>
        <v>14208.829502173983</v>
      </c>
      <c r="BS244">
        <f t="shared" si="50"/>
        <v>2.7053530337680953E-3</v>
      </c>
      <c r="BT244">
        <f t="shared" si="51"/>
        <v>0</v>
      </c>
      <c r="BU244">
        <f t="shared" si="52"/>
        <v>2.0277314950174568E-3</v>
      </c>
      <c r="BV244">
        <f t="shared" si="53"/>
        <v>0</v>
      </c>
      <c r="BW244">
        <f t="shared" si="54"/>
        <v>2.6743934110959608E-3</v>
      </c>
      <c r="BX244">
        <f t="shared" si="55"/>
        <v>0</v>
      </c>
      <c r="BY244">
        <f t="shared" si="56"/>
        <v>2.0277314950174568E-3</v>
      </c>
      <c r="BZ244">
        <f t="shared" si="57"/>
        <v>0</v>
      </c>
      <c r="CA244">
        <f t="shared" si="58"/>
        <v>2.7638558229533615E-2</v>
      </c>
      <c r="CB244">
        <f t="shared" si="58"/>
        <v>1.4968310904505918E-2</v>
      </c>
      <c r="CC244">
        <f t="shared" si="58"/>
        <v>2.651752662967621E-2</v>
      </c>
      <c r="CD244">
        <f t="shared" si="58"/>
        <v>1.4622077943485098E-2</v>
      </c>
      <c r="CE244" s="4">
        <f t="shared" si="59"/>
        <v>0.74952565144267802</v>
      </c>
      <c r="CF244" s="4" t="str">
        <f t="shared" si="60"/>
        <v/>
      </c>
      <c r="CG244" s="4">
        <f t="shared" si="61"/>
        <v>1</v>
      </c>
      <c r="CH244" s="4" t="str">
        <f t="shared" si="62"/>
        <v/>
      </c>
      <c r="CI244">
        <f>INDEX(FX!$B$114:$AK$132,MATCH('Data (2)'!BQ244,FX!$A$114:$A$132,0),MATCH('Data (2)'!D244,Period,0))</f>
        <v>14285.503516898269</v>
      </c>
    </row>
    <row r="245" spans="1:87" hidden="1" outlineLevel="1" x14ac:dyDescent="0.15">
      <c r="A245" t="s">
        <v>66</v>
      </c>
      <c r="B245" s="1">
        <f t="shared" si="66"/>
        <v>43800</v>
      </c>
      <c r="C245" t="s">
        <v>109</v>
      </c>
      <c r="D245" s="1">
        <v>43556</v>
      </c>
      <c r="E245">
        <v>26.856000000000002</v>
      </c>
      <c r="F245">
        <v>18.7234499400952</v>
      </c>
      <c r="G245">
        <v>27</v>
      </c>
      <c r="H245">
        <v>18.7234499400952</v>
      </c>
      <c r="I245">
        <v>423.03291514999995</v>
      </c>
      <c r="J245">
        <v>229.10341936966</v>
      </c>
      <c r="K245">
        <v>405.87452137244998</v>
      </c>
      <c r="L245">
        <v>223.80401346110298</v>
      </c>
      <c r="M245">
        <v>17.308</v>
      </c>
      <c r="N245">
        <v>14.6865804342</v>
      </c>
      <c r="O245">
        <v>0</v>
      </c>
      <c r="P245">
        <v>0</v>
      </c>
      <c r="Q245" t="str">
        <v>Bebas Handal</v>
      </c>
      <c r="R245" t="str">
        <v>Term Master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9.35</v>
      </c>
      <c r="AB245">
        <v>13.675000000000001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3.8310000000000031</v>
      </c>
      <c r="AL245">
        <v>3.8618999999999999</v>
      </c>
      <c r="AM245">
        <v>10.794936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4.0666139400952002</v>
      </c>
      <c r="AW245" s="4">
        <v>1</v>
      </c>
      <c r="AX245" s="4">
        <v>1</v>
      </c>
      <c r="AY245" s="4" t="str">
        <v>pAPE ratio</v>
      </c>
      <c r="AZ245" s="4" t="str">
        <v>pAPE ratio</v>
      </c>
      <c r="BA245" s="4" t="str">
        <v>pAPE ratio</v>
      </c>
      <c r="BB245" s="4" t="str">
        <v>pAPE ratio</v>
      </c>
      <c r="BC245" s="4" t="str">
        <v>pAPE ratio</v>
      </c>
      <c r="BD245" s="4" t="str">
        <v>pAPE ratio</v>
      </c>
      <c r="BE245" s="4" t="str">
        <v>pAPE ratio</v>
      </c>
      <c r="BF245" s="4" t="str">
        <v>pAPE ratio</v>
      </c>
      <c r="BG245" s="4" t="str">
        <v>Traditional</v>
      </c>
      <c r="BH245" s="4" t="str">
        <v>Traditional</v>
      </c>
      <c r="BI245" s="4" t="str">
        <v>Product Type</v>
      </c>
      <c r="BJ245" s="4" t="str">
        <v>Product Type</v>
      </c>
      <c r="BK245" s="4" t="str">
        <v>Product Type</v>
      </c>
      <c r="BL245" s="4" t="str">
        <v>Product Type</v>
      </c>
      <c r="BM245" s="4" t="str">
        <v>Product Type</v>
      </c>
      <c r="BN245" s="4" t="str">
        <v>Product Type</v>
      </c>
      <c r="BO245" s="4" t="str">
        <v>Product Type</v>
      </c>
      <c r="BP245" s="4" t="str">
        <v>Product Type</v>
      </c>
      <c r="BQ245" t="str">
        <f>VLOOKUP(A245,Misc!$A$3:$B$11,2,FALSE)</f>
        <v>IDR</v>
      </c>
      <c r="BR245">
        <f>INDEX(FX!$B$30:$AK$48,MATCH('Data (2)'!BQ245,FX!$A$30:$A$48,0),MATCH('Data (2)'!D245,Period,0))</f>
        <v>14147.382822058595</v>
      </c>
      <c r="BS245">
        <f t="shared" si="50"/>
        <v>1.8983016390937083E-3</v>
      </c>
      <c r="BT245">
        <f t="shared" si="51"/>
        <v>0</v>
      </c>
      <c r="BU245">
        <f t="shared" si="52"/>
        <v>1.3234567959030277E-3</v>
      </c>
      <c r="BV245">
        <f t="shared" si="53"/>
        <v>0</v>
      </c>
      <c r="BW245">
        <f t="shared" si="54"/>
        <v>1.9084802001612348E-3</v>
      </c>
      <c r="BX245">
        <f t="shared" si="55"/>
        <v>0</v>
      </c>
      <c r="BY245">
        <f t="shared" si="56"/>
        <v>1.3234567959030277E-3</v>
      </c>
      <c r="BZ245">
        <f t="shared" si="57"/>
        <v>0</v>
      </c>
      <c r="CA245">
        <f t="shared" si="58"/>
        <v>2.9612740961464601E-2</v>
      </c>
      <c r="CB245">
        <f t="shared" si="58"/>
        <v>1.6037475969863744E-2</v>
      </c>
      <c r="CC245">
        <f t="shared" si="58"/>
        <v>2.8411635676148378E-2</v>
      </c>
      <c r="CD245">
        <f t="shared" si="58"/>
        <v>1.5666512083131412E-2</v>
      </c>
      <c r="CE245" s="4">
        <f t="shared" si="59"/>
        <v>0.69717939902052428</v>
      </c>
      <c r="CF245" s="4" t="str">
        <f t="shared" si="60"/>
        <v/>
      </c>
      <c r="CG245" s="4">
        <f t="shared" si="61"/>
        <v>1</v>
      </c>
      <c r="CH245" s="4" t="str">
        <f t="shared" si="62"/>
        <v/>
      </c>
      <c r="CI245">
        <f>INDEX(FX!$B$114:$AK$132,MATCH('Data (2)'!BQ245,FX!$A$114:$A$132,0),MATCH('Data (2)'!D245,Period,0))</f>
        <v>14285.503516898269</v>
      </c>
    </row>
    <row r="246" spans="1:87" hidden="1" outlineLevel="1" x14ac:dyDescent="0.15">
      <c r="A246" t="s">
        <v>66</v>
      </c>
      <c r="B246" s="1">
        <f t="shared" si="66"/>
        <v>43800</v>
      </c>
      <c r="C246" t="s">
        <v>109</v>
      </c>
      <c r="D246" s="1">
        <v>43586</v>
      </c>
      <c r="E246">
        <v>77.481800000000007</v>
      </c>
      <c r="F246">
        <v>53.349123944300004</v>
      </c>
      <c r="G246">
        <v>77.481800000000007</v>
      </c>
      <c r="H246">
        <v>53.349123944300004</v>
      </c>
      <c r="I246">
        <v>282.02194343000002</v>
      </c>
      <c r="J246">
        <v>152.73561291208</v>
      </c>
      <c r="K246">
        <v>270.58301424823998</v>
      </c>
      <c r="L246">
        <v>149.202675640715</v>
      </c>
      <c r="M246">
        <v>4.5060000000000002</v>
      </c>
      <c r="N246">
        <v>4.0024485801000003</v>
      </c>
      <c r="O246">
        <v>0</v>
      </c>
      <c r="P246">
        <v>0</v>
      </c>
      <c r="Q246" t="str">
        <v>Bebas Handal</v>
      </c>
      <c r="R246" t="str">
        <v>Term Master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34.273000000000003</v>
      </c>
      <c r="AB246">
        <v>43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0.20880000000001075</v>
      </c>
      <c r="AL246">
        <v>16</v>
      </c>
      <c r="AM246">
        <v>37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0.34912394430000404</v>
      </c>
      <c r="AW246" s="4">
        <v>1</v>
      </c>
      <c r="AX246" s="4">
        <v>1</v>
      </c>
      <c r="AY246" s="4" t="str">
        <v>pAPE ratio</v>
      </c>
      <c r="AZ246" s="4" t="str">
        <v>pAPE ratio</v>
      </c>
      <c r="BA246" s="4" t="str">
        <v>pAPE ratio</v>
      </c>
      <c r="BB246" s="4" t="str">
        <v>pAPE ratio</v>
      </c>
      <c r="BC246" s="4" t="str">
        <v>pAPE ratio</v>
      </c>
      <c r="BD246" s="4" t="str">
        <v>pAPE ratio</v>
      </c>
      <c r="BE246" s="4" t="str">
        <v>pAPE ratio</v>
      </c>
      <c r="BF246" s="4" t="str">
        <v>pAPE ratio</v>
      </c>
      <c r="BG246" s="4" t="str">
        <v>Traditional</v>
      </c>
      <c r="BH246" s="4" t="str">
        <v>Traditional</v>
      </c>
      <c r="BI246" s="4" t="str">
        <v>Product Type</v>
      </c>
      <c r="BJ246" s="4" t="str">
        <v>Product Type</v>
      </c>
      <c r="BK246" s="4" t="str">
        <v>Product Type</v>
      </c>
      <c r="BL246" s="4" t="str">
        <v>Product Type</v>
      </c>
      <c r="BM246" s="4" t="str">
        <v>Product Type</v>
      </c>
      <c r="BN246" s="4" t="str">
        <v>Product Type</v>
      </c>
      <c r="BO246" s="4" t="str">
        <v>Product Type</v>
      </c>
      <c r="BP246" s="4" t="str">
        <v>Product Type</v>
      </c>
      <c r="BQ246" t="str">
        <f>VLOOKUP(A246,Misc!$A$3:$B$11,2,FALSE)</f>
        <v>IDR</v>
      </c>
      <c r="BR246">
        <f>INDEX(FX!$B$30:$AK$48,MATCH('Data (2)'!BQ246,FX!$A$30:$A$48,0),MATCH('Data (2)'!D246,Period,0))</f>
        <v>14390.750667517401</v>
      </c>
      <c r="BS246">
        <f t="shared" si="50"/>
        <v>5.3841388673970172E-3</v>
      </c>
      <c r="BT246">
        <f t="shared" si="51"/>
        <v>0</v>
      </c>
      <c r="BU246">
        <f t="shared" si="52"/>
        <v>3.7071814512580565E-3</v>
      </c>
      <c r="BV246">
        <f t="shared" si="53"/>
        <v>0</v>
      </c>
      <c r="BW246">
        <f t="shared" si="54"/>
        <v>5.3841388673970172E-3</v>
      </c>
      <c r="BX246">
        <f t="shared" si="55"/>
        <v>0</v>
      </c>
      <c r="BY246">
        <f t="shared" si="56"/>
        <v>3.7071814512580565E-3</v>
      </c>
      <c r="BZ246">
        <f t="shared" si="57"/>
        <v>0</v>
      </c>
      <c r="CA246">
        <f t="shared" si="58"/>
        <v>1.9741827307409733E-2</v>
      </c>
      <c r="CB246">
        <f t="shared" si="58"/>
        <v>1.0691650646503962E-2</v>
      </c>
      <c r="CC246">
        <f t="shared" si="58"/>
        <v>1.8941090450761384E-2</v>
      </c>
      <c r="CD246">
        <f t="shared" si="58"/>
        <v>1.044434138875285E-2</v>
      </c>
      <c r="CE246" s="4">
        <f t="shared" si="59"/>
        <v>0.68853748808494375</v>
      </c>
      <c r="CF246" s="4" t="str">
        <f t="shared" si="60"/>
        <v/>
      </c>
      <c r="CG246" s="4">
        <f t="shared" si="61"/>
        <v>1</v>
      </c>
      <c r="CH246" s="4" t="str">
        <f t="shared" si="62"/>
        <v/>
      </c>
      <c r="CI246">
        <f>INDEX(FX!$B$114:$AK$132,MATCH('Data (2)'!BQ246,FX!$A$114:$A$132,0),MATCH('Data (2)'!D246,Period,0))</f>
        <v>14285.503516898269</v>
      </c>
    </row>
    <row r="247" spans="1:87" hidden="1" outlineLevel="1" x14ac:dyDescent="0.15">
      <c r="A247" t="s">
        <v>66</v>
      </c>
      <c r="B247" s="1">
        <f t="shared" si="66"/>
        <v>43800</v>
      </c>
      <c r="C247" t="s">
        <v>109</v>
      </c>
      <c r="D247" s="1">
        <v>43617</v>
      </c>
      <c r="E247">
        <v>41.374699999999997</v>
      </c>
      <c r="F247">
        <v>28.870362593400003</v>
      </c>
      <c r="G247">
        <v>41.374699999999997</v>
      </c>
      <c r="H247">
        <v>28.870362593400003</v>
      </c>
      <c r="I247">
        <v>338.42633205999999</v>
      </c>
      <c r="J247">
        <v>183.28273546263</v>
      </c>
      <c r="K247">
        <v>324.69961703795997</v>
      </c>
      <c r="L247">
        <v>179.043210735781</v>
      </c>
      <c r="M247">
        <v>3.7109999999999999</v>
      </c>
      <c r="N247">
        <v>2.4688054546</v>
      </c>
      <c r="O247">
        <v>0</v>
      </c>
      <c r="P247">
        <v>0</v>
      </c>
      <c r="Q247" t="str">
        <v>Bebas Handal</v>
      </c>
      <c r="R247" t="str">
        <v>Term Master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17.073</v>
      </c>
      <c r="AB247">
        <v>21.991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2.3106999999999971</v>
      </c>
      <c r="AL247">
        <v>6.8730000000000002</v>
      </c>
      <c r="AM247">
        <v>20.423999999999999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1.5733625934000024</v>
      </c>
      <c r="AW247" s="4">
        <v>1</v>
      </c>
      <c r="AX247" s="4">
        <v>1</v>
      </c>
      <c r="AY247" s="4" t="str">
        <v>pAPE ratio</v>
      </c>
      <c r="AZ247" s="4" t="str">
        <v>pAPE ratio</v>
      </c>
      <c r="BA247" s="4" t="str">
        <v>pAPE ratio</v>
      </c>
      <c r="BB247" s="4" t="str">
        <v>pAPE ratio</v>
      </c>
      <c r="BC247" s="4" t="str">
        <v>pAPE ratio</v>
      </c>
      <c r="BD247" s="4" t="str">
        <v>pAPE ratio</v>
      </c>
      <c r="BE247" s="4" t="str">
        <v>pAPE ratio</v>
      </c>
      <c r="BF247" s="4" t="str">
        <v>pAPE ratio</v>
      </c>
      <c r="BG247" s="4" t="str">
        <v>Traditional</v>
      </c>
      <c r="BH247" s="4" t="str">
        <v>Traditional</v>
      </c>
      <c r="BI247" s="4" t="str">
        <v>Product Type</v>
      </c>
      <c r="BJ247" s="4" t="str">
        <v>Product Type</v>
      </c>
      <c r="BK247" s="4" t="str">
        <v>Product Type</v>
      </c>
      <c r="BL247" s="4" t="str">
        <v>Product Type</v>
      </c>
      <c r="BM247" s="4" t="str">
        <v>Product Type</v>
      </c>
      <c r="BN247" s="4" t="str">
        <v>Product Type</v>
      </c>
      <c r="BO247" s="4" t="str">
        <v>Product Type</v>
      </c>
      <c r="BP247" s="4" t="str">
        <v>Product Type</v>
      </c>
      <c r="BQ247" t="str">
        <f>VLOOKUP(A247,Misc!$A$3:$B$11,2,FALSE)</f>
        <v>IDR</v>
      </c>
      <c r="BR247">
        <f>INDEX(FX!$B$30:$AK$48,MATCH('Data (2)'!BQ247,FX!$A$30:$A$48,0),MATCH('Data (2)'!D247,Period,0))</f>
        <v>14220.936121982752</v>
      </c>
      <c r="BS247">
        <f t="shared" si="50"/>
        <v>2.9094216896202005E-3</v>
      </c>
      <c r="BT247">
        <f t="shared" si="51"/>
        <v>0</v>
      </c>
      <c r="BU247">
        <f t="shared" si="52"/>
        <v>2.0301309524041909E-3</v>
      </c>
      <c r="BV247">
        <f t="shared" si="53"/>
        <v>0</v>
      </c>
      <c r="BW247">
        <f t="shared" si="54"/>
        <v>2.9094216896202005E-3</v>
      </c>
      <c r="BX247">
        <f t="shared" si="55"/>
        <v>0</v>
      </c>
      <c r="BY247">
        <f t="shared" si="56"/>
        <v>2.0301309524041909E-3</v>
      </c>
      <c r="BZ247">
        <f t="shared" si="57"/>
        <v>0</v>
      </c>
      <c r="CA247">
        <f t="shared" si="58"/>
        <v>2.369019276497162E-2</v>
      </c>
      <c r="CB247">
        <f t="shared" si="58"/>
        <v>1.2829980773574102E-2</v>
      </c>
      <c r="CC247">
        <f t="shared" si="58"/>
        <v>2.2729308536718638E-2</v>
      </c>
      <c r="CD247">
        <f t="shared" si="58"/>
        <v>1.2533209664187998E-2</v>
      </c>
      <c r="CE247" s="4">
        <f t="shared" si="59"/>
        <v>0.69777817345865967</v>
      </c>
      <c r="CF247" s="4" t="str">
        <f t="shared" si="60"/>
        <v/>
      </c>
      <c r="CG247" s="4">
        <f t="shared" si="61"/>
        <v>1</v>
      </c>
      <c r="CH247" s="4" t="str">
        <f t="shared" si="62"/>
        <v/>
      </c>
      <c r="CI247">
        <f>INDEX(FX!$B$114:$AK$132,MATCH('Data (2)'!BQ247,FX!$A$114:$A$132,0),MATCH('Data (2)'!D247,Period,0))</f>
        <v>14285.503516898269</v>
      </c>
    </row>
    <row r="248" spans="1:87" hidden="1" outlineLevel="1" x14ac:dyDescent="0.15">
      <c r="A248" t="s">
        <v>66</v>
      </c>
      <c r="B248" s="1">
        <f t="shared" si="66"/>
        <v>43800</v>
      </c>
      <c r="C248" t="s">
        <v>109</v>
      </c>
      <c r="D248" s="1">
        <v>43647</v>
      </c>
      <c r="E248">
        <v>70.579400000000007</v>
      </c>
      <c r="F248">
        <v>42.848974086618</v>
      </c>
      <c r="G248">
        <v>70.579400000000007</v>
      </c>
      <c r="H248">
        <v>42.848974086618</v>
      </c>
      <c r="I248">
        <v>451.23510941000001</v>
      </c>
      <c r="J248">
        <v>244.37698061581</v>
      </c>
      <c r="K248">
        <v>432.93282271722001</v>
      </c>
      <c r="L248">
        <v>238.72428098102998</v>
      </c>
      <c r="M248">
        <v>10.436999999999999</v>
      </c>
      <c r="N248">
        <v>7.4063174870999999</v>
      </c>
      <c r="O248">
        <v>0</v>
      </c>
      <c r="P248">
        <v>0</v>
      </c>
      <c r="Q248" t="str">
        <v>Bebas Handal</v>
      </c>
      <c r="R248" t="str">
        <v>Term Master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41.566000000000003</v>
      </c>
      <c r="AB248">
        <v>20.76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8.2533999999999992</v>
      </c>
      <c r="AL248">
        <v>20.12</v>
      </c>
      <c r="AM248">
        <v>15.26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7.4689740866179974</v>
      </c>
      <c r="AW248" s="4">
        <v>1</v>
      </c>
      <c r="AX248" s="4">
        <v>1</v>
      </c>
      <c r="AY248" s="4" t="str">
        <v>pAPE ratio</v>
      </c>
      <c r="AZ248" s="4" t="str">
        <v>pAPE ratio</v>
      </c>
      <c r="BA248" s="4" t="str">
        <v>pAPE ratio</v>
      </c>
      <c r="BB248" s="4" t="str">
        <v>pAPE ratio</v>
      </c>
      <c r="BC248" s="4" t="str">
        <v>pAPE ratio</v>
      </c>
      <c r="BD248" s="4" t="str">
        <v>pAPE ratio</v>
      </c>
      <c r="BE248" s="4" t="str">
        <v>pAPE ratio</v>
      </c>
      <c r="BF248" s="4" t="str">
        <v>pAPE ratio</v>
      </c>
      <c r="BG248" s="4" t="str">
        <v>Traditional</v>
      </c>
      <c r="BH248" s="4" t="str">
        <v>Traditional</v>
      </c>
      <c r="BI248" s="4" t="str">
        <v>Product Type</v>
      </c>
      <c r="BJ248" s="4" t="str">
        <v>Product Type</v>
      </c>
      <c r="BK248" s="4" t="str">
        <v>Product Type</v>
      </c>
      <c r="BL248" s="4" t="str">
        <v>Product Type</v>
      </c>
      <c r="BM248" s="4" t="str">
        <v>Product Type</v>
      </c>
      <c r="BN248" s="4" t="str">
        <v>Product Type</v>
      </c>
      <c r="BO248" s="4" t="str">
        <v>Product Type</v>
      </c>
      <c r="BP248" s="4" t="str">
        <v>Product Type</v>
      </c>
      <c r="BQ248" t="str">
        <f>VLOOKUP(A248,Misc!$A$3:$B$11,2,FALSE)</f>
        <v>IDR</v>
      </c>
      <c r="BR248">
        <f>INDEX(FX!$B$30:$AK$48,MATCH('Data (2)'!BQ248,FX!$A$30:$A$48,0),MATCH('Data (2)'!D248,Period,0))</f>
        <v>14035.43870120105</v>
      </c>
      <c r="BS248">
        <f t="shared" si="50"/>
        <v>5.0286564960709303E-3</v>
      </c>
      <c r="BT248">
        <f t="shared" si="51"/>
        <v>0</v>
      </c>
      <c r="BU248">
        <f t="shared" si="52"/>
        <v>3.0529130580685946E-3</v>
      </c>
      <c r="BV248">
        <f t="shared" si="53"/>
        <v>0</v>
      </c>
      <c r="BW248">
        <f t="shared" si="54"/>
        <v>5.0286564960709303E-3</v>
      </c>
      <c r="BX248">
        <f t="shared" si="55"/>
        <v>0</v>
      </c>
      <c r="BY248">
        <f t="shared" si="56"/>
        <v>3.0529130580685946E-3</v>
      </c>
      <c r="BZ248">
        <f t="shared" si="57"/>
        <v>0</v>
      </c>
      <c r="CA248">
        <f t="shared" si="58"/>
        <v>3.1586923686395492E-2</v>
      </c>
      <c r="CB248">
        <f t="shared" si="58"/>
        <v>1.7106641031360035E-2</v>
      </c>
      <c r="CC248">
        <f t="shared" si="58"/>
        <v>3.0305744715620656E-2</v>
      </c>
      <c r="CD248">
        <f t="shared" si="58"/>
        <v>1.6710946218916535E-2</v>
      </c>
      <c r="CE248" s="4">
        <f t="shared" si="59"/>
        <v>0.60710312196785465</v>
      </c>
      <c r="CF248" s="4" t="str">
        <f t="shared" si="60"/>
        <v/>
      </c>
      <c r="CG248" s="4">
        <f t="shared" si="61"/>
        <v>1</v>
      </c>
      <c r="CH248" s="4" t="str">
        <f t="shared" si="62"/>
        <v/>
      </c>
      <c r="CI248">
        <f>INDEX(FX!$B$114:$AK$132,MATCH('Data (2)'!BQ248,FX!$A$114:$A$132,0),MATCH('Data (2)'!D248,Period,0))</f>
        <v>14285.503516898269</v>
      </c>
    </row>
    <row r="249" spans="1:87" hidden="1" outlineLevel="1" x14ac:dyDescent="0.15">
      <c r="A249" t="s">
        <v>66</v>
      </c>
      <c r="B249" s="1">
        <f t="shared" si="66"/>
        <v>43800</v>
      </c>
      <c r="C249" t="s">
        <v>109</v>
      </c>
      <c r="D249" s="1">
        <v>43678</v>
      </c>
      <c r="E249">
        <v>33.901000000000003</v>
      </c>
      <c r="F249">
        <v>16.710020753649999</v>
      </c>
      <c r="G249">
        <v>33.901000000000003</v>
      </c>
      <c r="H249">
        <v>16.710020753649999</v>
      </c>
      <c r="I249">
        <v>507.63949814</v>
      </c>
      <c r="J249">
        <v>274.92410322153</v>
      </c>
      <c r="K249">
        <v>487.04942560693996</v>
      </c>
      <c r="L249">
        <v>268.56481613125999</v>
      </c>
      <c r="M249">
        <v>54.052</v>
      </c>
      <c r="N249">
        <v>28.267064899000001</v>
      </c>
      <c r="O249">
        <v>0</v>
      </c>
      <c r="P249">
        <v>0</v>
      </c>
      <c r="Q249" t="str">
        <v>Bebas Handal</v>
      </c>
      <c r="R249" t="str">
        <v>Term Master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30.34</v>
      </c>
      <c r="AB249">
        <v>3.1560000000000001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0.40500000000000114</v>
      </c>
      <c r="AL249">
        <v>13.632999999999999</v>
      </c>
      <c r="AM249">
        <v>2.306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0.77102075364999934</v>
      </c>
      <c r="AW249" s="4">
        <v>1</v>
      </c>
      <c r="AX249" s="4">
        <v>1</v>
      </c>
      <c r="AY249" s="4" t="str">
        <v>pAPE ratio</v>
      </c>
      <c r="AZ249" s="4" t="str">
        <v>pAPE ratio</v>
      </c>
      <c r="BA249" s="4" t="str">
        <v>pAPE ratio</v>
      </c>
      <c r="BB249" s="4" t="str">
        <v>pAPE ratio</v>
      </c>
      <c r="BC249" s="4" t="str">
        <v>pAPE ratio</v>
      </c>
      <c r="BD249" s="4" t="str">
        <v>pAPE ratio</v>
      </c>
      <c r="BE249" s="4" t="str">
        <v>pAPE ratio</v>
      </c>
      <c r="BF249" s="4" t="str">
        <v>pAPE ratio</v>
      </c>
      <c r="BG249" s="4" t="str">
        <v>Traditional</v>
      </c>
      <c r="BH249" s="4" t="str">
        <v>Traditional</v>
      </c>
      <c r="BI249" s="4" t="str">
        <v>Product Type</v>
      </c>
      <c r="BJ249" s="4" t="str">
        <v>Product Type</v>
      </c>
      <c r="BK249" s="4" t="str">
        <v>Product Type</v>
      </c>
      <c r="BL249" s="4" t="str">
        <v>Product Type</v>
      </c>
      <c r="BM249" s="4" t="str">
        <v>Product Type</v>
      </c>
      <c r="BN249" s="4" t="str">
        <v>Product Type</v>
      </c>
      <c r="BO249" s="4" t="str">
        <v>Product Type</v>
      </c>
      <c r="BP249" s="4" t="str">
        <v>Product Type</v>
      </c>
      <c r="BQ249" t="str">
        <f>VLOOKUP(A249,Misc!$A$3:$B$11,2,FALSE)</f>
        <v>IDR</v>
      </c>
      <c r="BR249">
        <f>INDEX(FX!$B$30:$AK$48,MATCH('Data (2)'!BQ249,FX!$A$30:$A$48,0),MATCH('Data (2)'!D249,Period,0))</f>
        <v>14235.3905799973</v>
      </c>
      <c r="BS249">
        <f t="shared" si="50"/>
        <v>2.3814590691761993E-3</v>
      </c>
      <c r="BT249">
        <f t="shared" si="51"/>
        <v>0</v>
      </c>
      <c r="BU249">
        <f t="shared" si="52"/>
        <v>1.173836478862048E-3</v>
      </c>
      <c r="BV249">
        <f t="shared" si="53"/>
        <v>0</v>
      </c>
      <c r="BW249">
        <f t="shared" si="54"/>
        <v>2.3814590691761993E-3</v>
      </c>
      <c r="BX249">
        <f t="shared" si="55"/>
        <v>0</v>
      </c>
      <c r="BY249">
        <f t="shared" si="56"/>
        <v>1.173836478862048E-3</v>
      </c>
      <c r="BZ249">
        <f t="shared" si="57"/>
        <v>0</v>
      </c>
      <c r="CA249">
        <f t="shared" si="58"/>
        <v>3.553528915095748E-2</v>
      </c>
      <c r="CB249">
        <f t="shared" si="58"/>
        <v>1.9244971162292131E-2</v>
      </c>
      <c r="CC249">
        <f t="shared" si="58"/>
        <v>3.4093962808578016E-2</v>
      </c>
      <c r="CD249">
        <f t="shared" si="58"/>
        <v>1.8799814498213219E-2</v>
      </c>
      <c r="CE249" s="4">
        <f t="shared" si="59"/>
        <v>0.4929064261717942</v>
      </c>
      <c r="CF249" s="4" t="str">
        <f t="shared" si="60"/>
        <v/>
      </c>
      <c r="CG249" s="4">
        <f t="shared" si="61"/>
        <v>1</v>
      </c>
      <c r="CH249" s="4" t="str">
        <f t="shared" si="62"/>
        <v/>
      </c>
      <c r="CI249">
        <f>INDEX(FX!$B$114:$AK$132,MATCH('Data (2)'!BQ249,FX!$A$114:$A$132,0),MATCH('Data (2)'!D249,Period,0))</f>
        <v>14285.503516898269</v>
      </c>
    </row>
    <row r="250" spans="1:87" hidden="1" outlineLevel="1" x14ac:dyDescent="0.15">
      <c r="A250" t="s">
        <v>66</v>
      </c>
      <c r="B250" s="1">
        <f t="shared" si="66"/>
        <v>43800</v>
      </c>
      <c r="C250" t="s">
        <v>109</v>
      </c>
      <c r="D250" s="1">
        <v>43709</v>
      </c>
      <c r="E250">
        <v>60.798000000000002</v>
      </c>
      <c r="F250">
        <v>41.465757163516997</v>
      </c>
      <c r="G250">
        <v>60.798000000000002</v>
      </c>
      <c r="H250">
        <v>41.465757163516997</v>
      </c>
      <c r="I250">
        <v>564.04388675999996</v>
      </c>
      <c r="J250">
        <v>305.47122576899</v>
      </c>
      <c r="K250">
        <v>541.16602839646998</v>
      </c>
      <c r="L250">
        <v>298.40535122627</v>
      </c>
      <c r="M250">
        <v>156.68020000000001</v>
      </c>
      <c r="N250">
        <v>70.638534520500002</v>
      </c>
      <c r="O250">
        <v>0</v>
      </c>
      <c r="P250">
        <v>0</v>
      </c>
      <c r="Q250" t="str">
        <v>Bebas Handal</v>
      </c>
      <c r="R250" t="str">
        <v>Term Master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29.914999999999999</v>
      </c>
      <c r="AB250">
        <v>27.798999999999999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3.0840000000000032</v>
      </c>
      <c r="AL250">
        <v>16.640999999999998</v>
      </c>
      <c r="AM250">
        <v>21.475999999999999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3.3487571635169999</v>
      </c>
      <c r="AW250" s="4">
        <v>1</v>
      </c>
      <c r="AX250" s="4">
        <v>1</v>
      </c>
      <c r="AY250" s="4" t="str">
        <v>pAPE ratio</v>
      </c>
      <c r="AZ250" s="4" t="str">
        <v>pAPE ratio</v>
      </c>
      <c r="BA250" s="4" t="str">
        <v>pAPE ratio</v>
      </c>
      <c r="BB250" s="4" t="str">
        <v>pAPE ratio</v>
      </c>
      <c r="BC250" s="4" t="str">
        <v>pAPE ratio</v>
      </c>
      <c r="BD250" s="4" t="str">
        <v>pAPE ratio</v>
      </c>
      <c r="BE250" s="4" t="str">
        <v>pAPE ratio</v>
      </c>
      <c r="BF250" s="4" t="str">
        <v>pAPE ratio</v>
      </c>
      <c r="BG250" s="4" t="str">
        <v>Traditional</v>
      </c>
      <c r="BH250" s="4" t="str">
        <v>Traditional</v>
      </c>
      <c r="BI250" s="4" t="str">
        <v>Product Type</v>
      </c>
      <c r="BJ250" s="4" t="str">
        <v>Product Type</v>
      </c>
      <c r="BK250" s="4" t="str">
        <v>Product Type</v>
      </c>
      <c r="BL250" s="4" t="str">
        <v>Product Type</v>
      </c>
      <c r="BM250" s="4" t="str">
        <v>Product Type</v>
      </c>
      <c r="BN250" s="4" t="str">
        <v>Product Type</v>
      </c>
      <c r="BO250" s="4" t="str">
        <v>Product Type</v>
      </c>
      <c r="BP250" s="4" t="str">
        <v>Product Type</v>
      </c>
      <c r="BQ250" t="str">
        <f>VLOOKUP(A250,Misc!$A$3:$B$11,2,FALSE)</f>
        <v>IDR</v>
      </c>
      <c r="BR250">
        <f>INDEX(FX!$B$30:$AK$48,MATCH('Data (2)'!BQ250,FX!$A$30:$A$48,0),MATCH('Data (2)'!D250,Period,0))</f>
        <v>14096.671744229321</v>
      </c>
      <c r="BS250">
        <f t="shared" si="50"/>
        <v>4.3129329463806624E-3</v>
      </c>
      <c r="BT250">
        <f t="shared" si="51"/>
        <v>0</v>
      </c>
      <c r="BU250">
        <f t="shared" si="52"/>
        <v>2.9415281788406269E-3</v>
      </c>
      <c r="BV250">
        <f t="shared" si="53"/>
        <v>0</v>
      </c>
      <c r="BW250">
        <f t="shared" si="54"/>
        <v>4.3129329463806624E-3</v>
      </c>
      <c r="BX250">
        <f t="shared" si="55"/>
        <v>0</v>
      </c>
      <c r="BY250">
        <f t="shared" si="56"/>
        <v>2.9415281788406269E-3</v>
      </c>
      <c r="BZ250">
        <f t="shared" si="57"/>
        <v>0</v>
      </c>
      <c r="CA250">
        <f t="shared" si="58"/>
        <v>3.9483654607819357E-2</v>
      </c>
      <c r="CB250">
        <f t="shared" si="58"/>
        <v>2.1383301289145968E-2</v>
      </c>
      <c r="CC250">
        <f t="shared" si="58"/>
        <v>3.7882180894521972E-2</v>
      </c>
      <c r="CD250">
        <f t="shared" si="58"/>
        <v>2.0888682773644446E-2</v>
      </c>
      <c r="CE250" s="4">
        <f t="shared" si="59"/>
        <v>0.68202501995981779</v>
      </c>
      <c r="CF250" s="4" t="str">
        <f t="shared" si="60"/>
        <v/>
      </c>
      <c r="CG250" s="4">
        <f t="shared" si="61"/>
        <v>1</v>
      </c>
      <c r="CH250" s="4" t="str">
        <f t="shared" si="62"/>
        <v/>
      </c>
      <c r="CI250">
        <f>INDEX(FX!$B$114:$AK$132,MATCH('Data (2)'!BQ250,FX!$A$114:$A$132,0),MATCH('Data (2)'!D250,Period,0))</f>
        <v>14285.503516898269</v>
      </c>
    </row>
    <row r="251" spans="1:87" hidden="1" outlineLevel="1" x14ac:dyDescent="0.15">
      <c r="A251" t="s">
        <v>66</v>
      </c>
      <c r="B251" s="1">
        <f t="shared" si="66"/>
        <v>43800</v>
      </c>
      <c r="C251" t="s">
        <v>109</v>
      </c>
      <c r="D251" s="1">
        <v>43739</v>
      </c>
      <c r="E251">
        <v>64.720200000000006</v>
      </c>
      <c r="F251">
        <v>36.521151770545998</v>
      </c>
      <c r="G251">
        <v>64.720200000000006</v>
      </c>
      <c r="H251">
        <v>36.521151770545998</v>
      </c>
      <c r="I251">
        <v>620.44827549000001</v>
      </c>
      <c r="J251">
        <v>336.01834837471</v>
      </c>
      <c r="K251">
        <v>595.28263128620006</v>
      </c>
      <c r="L251">
        <v>328.24588637650004</v>
      </c>
      <c r="M251">
        <v>108.374</v>
      </c>
      <c r="N251">
        <v>59.703022968588201</v>
      </c>
      <c r="O251">
        <v>0</v>
      </c>
      <c r="P251">
        <v>0</v>
      </c>
      <c r="Q251" t="str">
        <v>Bebas Handal</v>
      </c>
      <c r="R251" t="str">
        <v>Term Master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39.594000000000001</v>
      </c>
      <c r="AB251">
        <v>23.17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1.9562000000000026</v>
      </c>
      <c r="AL251">
        <v>17.5</v>
      </c>
      <c r="AM251">
        <v>17.41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1.6111517705460017</v>
      </c>
      <c r="AW251" s="4">
        <v>1</v>
      </c>
      <c r="AX251" s="4">
        <v>1</v>
      </c>
      <c r="AY251" s="4" t="str">
        <v>pAPE ratio</v>
      </c>
      <c r="AZ251" s="4" t="str">
        <v>pAPE ratio</v>
      </c>
      <c r="BA251" s="4" t="str">
        <v>pAPE ratio</v>
      </c>
      <c r="BB251" s="4" t="str">
        <v>pAPE ratio</v>
      </c>
      <c r="BC251" s="4" t="str">
        <v>pAPE ratio</v>
      </c>
      <c r="BD251" s="4" t="str">
        <v>pAPE ratio</v>
      </c>
      <c r="BE251" s="4" t="str">
        <v>pAPE ratio</v>
      </c>
      <c r="BF251" s="4" t="str">
        <v>pAPE ratio</v>
      </c>
      <c r="BG251" s="4" t="str">
        <v>Traditional</v>
      </c>
      <c r="BH251" s="4" t="str">
        <v>Traditional</v>
      </c>
      <c r="BI251" s="4" t="str">
        <v>Product Type</v>
      </c>
      <c r="BJ251" s="4" t="str">
        <v>Product Type</v>
      </c>
      <c r="BK251" s="4" t="str">
        <v>Product Type</v>
      </c>
      <c r="BL251" s="4" t="str">
        <v>Product Type</v>
      </c>
      <c r="BM251" s="4" t="str">
        <v>Product Type</v>
      </c>
      <c r="BN251" s="4" t="str">
        <v>Product Type</v>
      </c>
      <c r="BO251" s="4" t="str">
        <v>Product Type</v>
      </c>
      <c r="BP251" s="4" t="str">
        <v>Product Type</v>
      </c>
      <c r="BQ251" t="str">
        <f>VLOOKUP(A251,Misc!$A$3:$B$11,2,FALSE)</f>
        <v>IDR</v>
      </c>
      <c r="BR251">
        <f>INDEX(FX!$B$30:$AK$48,MATCH('Data (2)'!BQ251,FX!$A$30:$A$48,0),MATCH('Data (2)'!D251,Period,0))</f>
        <v>14118.393919963497</v>
      </c>
      <c r="BS251">
        <f t="shared" si="50"/>
        <v>4.5841049886336744E-3</v>
      </c>
      <c r="BT251">
        <f t="shared" si="51"/>
        <v>0</v>
      </c>
      <c r="BU251">
        <f t="shared" si="52"/>
        <v>2.5867780696290717E-3</v>
      </c>
      <c r="BV251">
        <f t="shared" si="53"/>
        <v>0</v>
      </c>
      <c r="BW251">
        <f t="shared" si="54"/>
        <v>4.5841049886336744E-3</v>
      </c>
      <c r="BX251">
        <f t="shared" si="55"/>
        <v>0</v>
      </c>
      <c r="BY251">
        <f t="shared" si="56"/>
        <v>2.5867780696290717E-3</v>
      </c>
      <c r="BZ251">
        <f t="shared" si="57"/>
        <v>0</v>
      </c>
      <c r="CA251">
        <f t="shared" si="58"/>
        <v>4.3432020072381353E-2</v>
      </c>
      <c r="CB251">
        <f t="shared" si="58"/>
        <v>2.3521631420078064E-2</v>
      </c>
      <c r="CC251">
        <f t="shared" si="58"/>
        <v>4.1670398987480033E-2</v>
      </c>
      <c r="CD251">
        <f t="shared" si="58"/>
        <v>2.2977551052941129E-2</v>
      </c>
      <c r="CE251" s="4">
        <f t="shared" si="59"/>
        <v>0.56429293745300535</v>
      </c>
      <c r="CF251" s="4" t="str">
        <f t="shared" si="60"/>
        <v/>
      </c>
      <c r="CG251" s="4">
        <f t="shared" si="61"/>
        <v>1</v>
      </c>
      <c r="CH251" s="4" t="str">
        <f t="shared" si="62"/>
        <v/>
      </c>
      <c r="CI251">
        <f>INDEX(FX!$B$114:$AK$132,MATCH('Data (2)'!BQ251,FX!$A$114:$A$132,0),MATCH('Data (2)'!D251,Period,0))</f>
        <v>14285.503516898269</v>
      </c>
    </row>
    <row r="252" spans="1:87" hidden="1" outlineLevel="1" x14ac:dyDescent="0.15">
      <c r="A252" t="s">
        <v>66</v>
      </c>
      <c r="B252" s="1">
        <f t="shared" si="66"/>
        <v>43800</v>
      </c>
      <c r="C252" t="s">
        <v>109</v>
      </c>
      <c r="D252" s="1">
        <v>43770</v>
      </c>
      <c r="E252">
        <v>148.60040000000001</v>
      </c>
      <c r="F252">
        <v>70.339024280000004</v>
      </c>
      <c r="G252">
        <v>148.60040000000001</v>
      </c>
      <c r="H252">
        <v>70.339024280000004</v>
      </c>
      <c r="I252">
        <v>761.45924721000006</v>
      </c>
      <c r="J252">
        <v>412.38615483229</v>
      </c>
      <c r="K252">
        <v>730.57413841041</v>
      </c>
      <c r="L252">
        <v>402.84722419689001</v>
      </c>
      <c r="M252">
        <v>232.06469999999999</v>
      </c>
      <c r="N252">
        <v>108.25060940979999</v>
      </c>
      <c r="O252">
        <v>0</v>
      </c>
      <c r="P252">
        <v>0</v>
      </c>
      <c r="Q252" t="str">
        <v>Bebas Handal</v>
      </c>
      <c r="R252" t="str">
        <v>Term Master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150</v>
      </c>
      <c r="AB252">
        <v>28.361999999999998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-29.761599999999987</v>
      </c>
      <c r="AL252">
        <v>67.5</v>
      </c>
      <c r="AM252">
        <v>19.934999999999999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-17.095975719999998</v>
      </c>
      <c r="AW252" s="4">
        <v>1</v>
      </c>
      <c r="AX252" s="4">
        <v>1</v>
      </c>
      <c r="AY252" s="4" t="str">
        <v>pAPE ratio</v>
      </c>
      <c r="AZ252" s="4" t="str">
        <v>pAPE ratio</v>
      </c>
      <c r="BA252" s="4" t="str">
        <v>pAPE ratio</v>
      </c>
      <c r="BB252" s="4" t="str">
        <v>pAPE ratio</v>
      </c>
      <c r="BC252" s="4" t="str">
        <v>pAPE ratio</v>
      </c>
      <c r="BD252" s="4" t="str">
        <v>pAPE ratio</v>
      </c>
      <c r="BE252" s="4" t="str">
        <v>pAPE ratio</v>
      </c>
      <c r="BF252" s="4" t="str">
        <v>pAPE ratio</v>
      </c>
      <c r="BG252" s="4" t="str">
        <v>Traditional</v>
      </c>
      <c r="BH252" s="4" t="str">
        <v>Traditional</v>
      </c>
      <c r="BI252" s="4" t="str">
        <v>Product Type</v>
      </c>
      <c r="BJ252" s="4" t="str">
        <v>Product Type</v>
      </c>
      <c r="BK252" s="4" t="str">
        <v>Product Type</v>
      </c>
      <c r="BL252" s="4" t="str">
        <v>Product Type</v>
      </c>
      <c r="BM252" s="4" t="str">
        <v>Product Type</v>
      </c>
      <c r="BN252" s="4" t="str">
        <v>Product Type</v>
      </c>
      <c r="BO252" s="4" t="str">
        <v>Product Type</v>
      </c>
      <c r="BP252" s="4" t="str">
        <v>Product Type</v>
      </c>
      <c r="BQ252" t="str">
        <f>VLOOKUP(A252,Misc!$A$3:$B$11,2,FALSE)</f>
        <v>IDR</v>
      </c>
      <c r="BR252">
        <f>INDEX(FX!$B$30:$AK$48,MATCH('Data (2)'!BQ252,FX!$A$30:$A$48,0),MATCH('Data (2)'!D252,Period,0))</f>
        <v>14068.187184901108</v>
      </c>
      <c r="BS252">
        <f t="shared" si="50"/>
        <v>1.056286769907978E-2</v>
      </c>
      <c r="BT252">
        <f t="shared" si="51"/>
        <v>0</v>
      </c>
      <c r="BU252">
        <f t="shared" si="52"/>
        <v>4.9998641157897308E-3</v>
      </c>
      <c r="BV252">
        <f t="shared" si="53"/>
        <v>0</v>
      </c>
      <c r="BW252">
        <f t="shared" si="54"/>
        <v>1.056286769907978E-2</v>
      </c>
      <c r="BX252">
        <f t="shared" si="55"/>
        <v>0</v>
      </c>
      <c r="BY252">
        <f t="shared" si="56"/>
        <v>4.9998641157897308E-3</v>
      </c>
      <c r="BZ252">
        <f t="shared" si="57"/>
        <v>0</v>
      </c>
      <c r="CA252">
        <f t="shared" si="58"/>
        <v>5.3302933726436227E-2</v>
      </c>
      <c r="CB252">
        <f t="shared" si="58"/>
        <v>2.8867456743437846E-2</v>
      </c>
      <c r="CC252">
        <f t="shared" si="58"/>
        <v>5.1140944212867023E-2</v>
      </c>
      <c r="CD252">
        <f t="shared" si="58"/>
        <v>2.8199721747319828E-2</v>
      </c>
      <c r="CE252" s="4">
        <f t="shared" si="59"/>
        <v>0.47334343837567056</v>
      </c>
      <c r="CF252" s="4" t="str">
        <f t="shared" si="60"/>
        <v/>
      </c>
      <c r="CG252" s="4">
        <f t="shared" si="61"/>
        <v>1</v>
      </c>
      <c r="CH252" s="4" t="str">
        <f t="shared" si="62"/>
        <v/>
      </c>
      <c r="CI252">
        <f>INDEX(FX!$B$114:$AK$132,MATCH('Data (2)'!BQ252,FX!$A$114:$A$132,0),MATCH('Data (2)'!D252,Period,0))</f>
        <v>14285.503516898269</v>
      </c>
    </row>
    <row r="253" spans="1:87" hidden="1" outlineLevel="1" x14ac:dyDescent="0.15">
      <c r="A253" t="s">
        <v>66</v>
      </c>
      <c r="B253" s="1">
        <f t="shared" si="66"/>
        <v>43800</v>
      </c>
      <c r="C253" t="s">
        <v>109</v>
      </c>
      <c r="D253" s="1">
        <v>43800</v>
      </c>
      <c r="E253">
        <v>93.883499999999998</v>
      </c>
      <c r="F253">
        <v>58.3334631882</v>
      </c>
      <c r="G253">
        <v>93.883499999999998</v>
      </c>
      <c r="H253">
        <v>58.3334631882</v>
      </c>
      <c r="I253">
        <v>867.20063016999995</v>
      </c>
      <c r="J253">
        <v>469.65288642185999</v>
      </c>
      <c r="K253">
        <v>832.02660620406994</v>
      </c>
      <c r="L253">
        <v>458.78931534118004</v>
      </c>
      <c r="M253">
        <v>37.427</v>
      </c>
      <c r="N253">
        <v>20.5271915599549</v>
      </c>
      <c r="O253">
        <v>0</v>
      </c>
      <c r="P253">
        <v>0</v>
      </c>
      <c r="Q253" t="str">
        <v>Bebas Handal</v>
      </c>
      <c r="R253" t="str">
        <v>Term Master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57.642000000000003</v>
      </c>
      <c r="AB253">
        <v>17.484999999999999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18.756499999999988</v>
      </c>
      <c r="AL253">
        <v>26.459</v>
      </c>
      <c r="AM253">
        <v>12.888999999999999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18.985463188200001</v>
      </c>
      <c r="AW253" s="4">
        <v>1</v>
      </c>
      <c r="AX253" s="4">
        <v>1</v>
      </c>
      <c r="AY253" s="4" t="str">
        <v>pAPE ratio</v>
      </c>
      <c r="AZ253" s="4" t="str">
        <v>pAPE ratio</v>
      </c>
      <c r="BA253" s="4" t="str">
        <v>pAPE ratio</v>
      </c>
      <c r="BB253" s="4" t="str">
        <v>pAPE ratio</v>
      </c>
      <c r="BC253" s="4" t="str">
        <v>pAPE ratio</v>
      </c>
      <c r="BD253" s="4" t="str">
        <v>pAPE ratio</v>
      </c>
      <c r="BE253" s="4" t="str">
        <v>pAPE ratio</v>
      </c>
      <c r="BF253" s="4" t="str">
        <v>pAPE ratio</v>
      </c>
      <c r="BG253" s="4" t="str">
        <v>Traditional</v>
      </c>
      <c r="BH253" s="4" t="str">
        <v>Traditional</v>
      </c>
      <c r="BI253" s="4" t="str">
        <v>Product Type</v>
      </c>
      <c r="BJ253" s="4" t="str">
        <v>Product Type</v>
      </c>
      <c r="BK253" s="4" t="str">
        <v>Product Type</v>
      </c>
      <c r="BL253" s="4" t="str">
        <v>Product Type</v>
      </c>
      <c r="BM253" s="4" t="str">
        <v>Product Type</v>
      </c>
      <c r="BN253" s="4" t="str">
        <v>Product Type</v>
      </c>
      <c r="BO253" s="4" t="str">
        <v>Product Type</v>
      </c>
      <c r="BP253" s="4" t="str">
        <v>Product Type</v>
      </c>
      <c r="BQ253" t="str">
        <f>VLOOKUP(A253,Misc!$A$3:$B$11,2,FALSE)</f>
        <v>IDR</v>
      </c>
      <c r="BR253">
        <f>INDEX(FX!$B$30:$AK$48,MATCH('Data (2)'!BQ253,FX!$A$30:$A$48,0),MATCH('Data (2)'!D253,Period,0))</f>
        <v>14009.036347848778</v>
      </c>
      <c r="BS253">
        <f t="shared" si="50"/>
        <v>6.7016386901170904E-3</v>
      </c>
      <c r="BT253">
        <f t="shared" si="51"/>
        <v>0</v>
      </c>
      <c r="BU253">
        <f t="shared" si="52"/>
        <v>4.1639882815464081E-3</v>
      </c>
      <c r="BV253">
        <f t="shared" si="53"/>
        <v>0</v>
      </c>
      <c r="BW253">
        <f t="shared" si="54"/>
        <v>6.7016386901170904E-3</v>
      </c>
      <c r="BX253">
        <f t="shared" si="55"/>
        <v>0</v>
      </c>
      <c r="BY253">
        <f t="shared" si="56"/>
        <v>4.1639882815464081E-3</v>
      </c>
      <c r="BZ253">
        <f t="shared" si="57"/>
        <v>0</v>
      </c>
      <c r="CA253">
        <f t="shared" si="58"/>
        <v>6.0704939741479294E-2</v>
      </c>
      <c r="CB253">
        <f t="shared" si="58"/>
        <v>3.2876187098782296E-2</v>
      </c>
      <c r="CC253">
        <f t="shared" si="58"/>
        <v>5.824272173675004E-2</v>
      </c>
      <c r="CD253">
        <f t="shared" si="58"/>
        <v>3.2115725903429294E-2</v>
      </c>
      <c r="CE253" s="4">
        <f t="shared" si="59"/>
        <v>0.62133882085989556</v>
      </c>
      <c r="CF253" s="4" t="str">
        <f t="shared" si="60"/>
        <v/>
      </c>
      <c r="CG253" s="4">
        <f t="shared" si="61"/>
        <v>1</v>
      </c>
      <c r="CH253" s="4" t="str">
        <f t="shared" si="62"/>
        <v/>
      </c>
      <c r="CI253">
        <f>INDEX(FX!$B$114:$AK$132,MATCH('Data (2)'!BQ253,FX!$A$114:$A$132,0),MATCH('Data (2)'!D253,Period,0))</f>
        <v>14285.503516898269</v>
      </c>
    </row>
    <row r="254" spans="1:87" hidden="1" outlineLevel="1" x14ac:dyDescent="0.15">
      <c r="A254" t="s">
        <v>66</v>
      </c>
      <c r="B254" s="1">
        <f t="shared" si="66"/>
        <v>43800</v>
      </c>
      <c r="C254" t="s">
        <v>45</v>
      </c>
      <c r="D254" s="1">
        <v>43466</v>
      </c>
      <c r="E254">
        <f t="array" ref="E254:E265">TRANSPOSE('[4]OVERALL_Key Metrics P1'!$F$6:$Q$6)</f>
        <v>70456.431752679986</v>
      </c>
      <c r="F254">
        <f t="array" ref="F254:F265">TRANSPOSE('[4]OVERALL_Key Metrics P1'!$F$11:$Q$11)</f>
        <v>8721.2184133132232</v>
      </c>
      <c r="G254">
        <f t="array" ref="G254:G265">TRANSPOSE('[4]OVERALL_Key Metrics P1'!$F$16:$Q$16)</f>
        <v>3726.5215000000003</v>
      </c>
      <c r="H254">
        <f t="array" ref="H254:H265">TRANSPOSE('[4]OVERALL_Key Metrics P1'!$F$21:$Q$21)</f>
        <v>1850.6417000000001</v>
      </c>
      <c r="I254">
        <f t="array" ref="I254:I265">TRANSPOSE('[4]OVERALL_Key Metrics P1'!$F$7:$Q$7)</f>
        <v>68989.122146288995</v>
      </c>
      <c r="J254">
        <f t="array" ref="J254:J265">TRANSPOSE('[4]OVERALL_Key Metrics P1'!$F$12:$Q$12)</f>
        <v>10201.358934837977</v>
      </c>
      <c r="K254">
        <f t="array" ref="K254:K265">TRANSPOSE('[4]OVERALL_Key Metrics P1'!$F$17:$Q$17)</f>
        <v>4238.3188068953914</v>
      </c>
      <c r="L254">
        <f t="array" ref="L254:L265">TRANSPOSE('[4]OVERALL_Key Metrics P1'!$F$22:$Q$22)</f>
        <v>2333.3410330040888</v>
      </c>
      <c r="M254">
        <f t="array" ref="M254:M265">TRANSPOSE('[4]OVERALL_Key Metrics P1'!$F$9:$Q$9)</f>
        <v>21594.855079599998</v>
      </c>
      <c r="N254">
        <f t="array" ref="N254:N265">TRANSPOSE('[4]OVERALL_Key Metrics P1'!$F$14:$Q$14)</f>
        <v>4546.2814876984976</v>
      </c>
      <c r="O254">
        <f t="array" ref="O254:O265">TRANSPOSE('[4]OVERALL_Key Metrics P1'!$F$19:$Q$19)</f>
        <v>1864.7</v>
      </c>
      <c r="P254">
        <f t="array" ref="P254:P265">TRANSPOSE('[4]OVERALL_Key Metrics P1'!$F$24:$Q$24)</f>
        <v>807.79900000000009</v>
      </c>
      <c r="BQ254" t="str">
        <f>VLOOKUP(A254,Misc!$A$3:$B$11,2,FALSE)</f>
        <v>IDR</v>
      </c>
      <c r="BR254">
        <f>INDEX(FX!$B$30:$AK$48,MATCH('Data (2)'!BQ254,FX!$A$30:$A$48,0),MATCH('Data (2)'!D254,Period,0))</f>
        <v>14159.242079781492</v>
      </c>
      <c r="BS254">
        <f t="shared" si="50"/>
        <v>4.9760030484461693</v>
      </c>
      <c r="BT254">
        <f t="shared" si="51"/>
        <v>0</v>
      </c>
      <c r="BU254">
        <f t="shared" si="52"/>
        <v>0.61593822354139804</v>
      </c>
      <c r="BV254">
        <f t="shared" si="53"/>
        <v>0</v>
      </c>
      <c r="BW254">
        <f t="shared" si="54"/>
        <v>0.2631865094898857</v>
      </c>
      <c r="BX254">
        <f t="shared" si="55"/>
        <v>0</v>
      </c>
      <c r="BY254">
        <f t="shared" si="56"/>
        <v>0.13070203119435328</v>
      </c>
      <c r="BZ254">
        <f t="shared" si="57"/>
        <v>0</v>
      </c>
      <c r="CA254">
        <f t="shared" si="58"/>
        <v>4.8293098009938555</v>
      </c>
      <c r="CB254">
        <f t="shared" si="58"/>
        <v>0.71410566122298935</v>
      </c>
      <c r="CC254">
        <f t="shared" si="58"/>
        <v>0.29668669374389917</v>
      </c>
      <c r="CD254">
        <f t="shared" si="58"/>
        <v>0.16333628214392223</v>
      </c>
      <c r="CE254" s="4">
        <f t="shared" si="59"/>
        <v>0.12378172150311159</v>
      </c>
      <c r="CF254" s="4" t="str">
        <f t="shared" si="60"/>
        <v/>
      </c>
      <c r="CG254" s="4">
        <f t="shared" si="61"/>
        <v>0.21219990284556292</v>
      </c>
      <c r="CH254" s="4" t="str">
        <f t="shared" si="62"/>
        <v/>
      </c>
      <c r="CI254">
        <f>INDEX(FX!$B$114:$AK$132,MATCH('Data (2)'!BQ254,FX!$A$114:$A$132,0),MATCH('Data (2)'!D254,Period,0))</f>
        <v>14285.503516898269</v>
      </c>
    </row>
    <row r="255" spans="1:87" hidden="1" outlineLevel="1" x14ac:dyDescent="0.15">
      <c r="A255" t="s">
        <v>66</v>
      </c>
      <c r="B255" s="1">
        <f t="shared" si="66"/>
        <v>43800</v>
      </c>
      <c r="C255" t="s">
        <v>45</v>
      </c>
      <c r="D255" s="1">
        <v>43497</v>
      </c>
      <c r="E255">
        <v>20766.081860675</v>
      </c>
      <c r="F255">
        <v>4346.6920047494041</v>
      </c>
      <c r="G255">
        <v>2425.7199999999998</v>
      </c>
      <c r="H255">
        <v>815.26459999999997</v>
      </c>
      <c r="I255">
        <v>22659.894440029999</v>
      </c>
      <c r="J255">
        <v>6096.340917785622</v>
      </c>
      <c r="K255">
        <v>4597.6308089796839</v>
      </c>
      <c r="L255">
        <v>1732.9862853491359</v>
      </c>
      <c r="M255">
        <v>14468.28992021</v>
      </c>
      <c r="N255">
        <v>4598.2022181835991</v>
      </c>
      <c r="O255">
        <v>3038.9849999999997</v>
      </c>
      <c r="P255">
        <v>1168.1880000000001</v>
      </c>
      <c r="BQ255" t="str">
        <f>VLOOKUP(A255,Misc!$A$3:$B$11,2,FALSE)</f>
        <v>IDR</v>
      </c>
      <c r="BR255">
        <f>INDEX(FX!$B$30:$AK$48,MATCH('Data (2)'!BQ255,FX!$A$30:$A$48,0),MATCH('Data (2)'!D255,Period,0))</f>
        <v>14039.300423305131</v>
      </c>
      <c r="BS255">
        <f t="shared" si="50"/>
        <v>1.4791393612607266</v>
      </c>
      <c r="BT255">
        <f t="shared" si="51"/>
        <v>0</v>
      </c>
      <c r="BU255">
        <f t="shared" si="52"/>
        <v>0.30960887463693909</v>
      </c>
      <c r="BV255">
        <f t="shared" si="53"/>
        <v>0</v>
      </c>
      <c r="BW255">
        <f t="shared" si="54"/>
        <v>0.17278068898456816</v>
      </c>
      <c r="BX255">
        <f t="shared" si="55"/>
        <v>0</v>
      </c>
      <c r="BY255">
        <f t="shared" si="56"/>
        <v>5.8070172687997121E-2</v>
      </c>
      <c r="BZ255">
        <f t="shared" si="57"/>
        <v>0</v>
      </c>
      <c r="CA255">
        <f t="shared" si="58"/>
        <v>1.5862160135430785</v>
      </c>
      <c r="CB255">
        <f t="shared" si="58"/>
        <v>0.42675016043881708</v>
      </c>
      <c r="CC255">
        <f t="shared" si="58"/>
        <v>0.32183890498092443</v>
      </c>
      <c r="CD255">
        <f t="shared" si="58"/>
        <v>0.1213108297722368</v>
      </c>
      <c r="CE255" s="4">
        <f t="shared" si="59"/>
        <v>0.20931690599663827</v>
      </c>
      <c r="CF255" s="4" t="str">
        <f t="shared" si="60"/>
        <v/>
      </c>
      <c r="CG255" s="4">
        <f t="shared" si="61"/>
        <v>0.18755978088836356</v>
      </c>
      <c r="CH255" s="4" t="str">
        <f t="shared" si="62"/>
        <v/>
      </c>
      <c r="CI255">
        <f>INDEX(FX!$B$114:$AK$132,MATCH('Data (2)'!BQ255,FX!$A$114:$A$132,0),MATCH('Data (2)'!D255,Period,0))</f>
        <v>14285.503516898269</v>
      </c>
    </row>
    <row r="256" spans="1:87" hidden="1" outlineLevel="1" x14ac:dyDescent="0.15">
      <c r="A256" t="s">
        <v>66</v>
      </c>
      <c r="B256" s="1">
        <f t="shared" si="66"/>
        <v>43800</v>
      </c>
      <c r="C256" t="s">
        <v>45</v>
      </c>
      <c r="D256" s="1">
        <v>43525</v>
      </c>
      <c r="E256">
        <v>29159.189535969799</v>
      </c>
      <c r="F256">
        <v>5188.6193430234707</v>
      </c>
      <c r="G256">
        <v>3723.2165</v>
      </c>
      <c r="H256">
        <v>1339.3090910888914</v>
      </c>
      <c r="I256">
        <v>44241.216862474001</v>
      </c>
      <c r="J256">
        <v>8981.2378546908622</v>
      </c>
      <c r="K256">
        <v>5474.9530625010939</v>
      </c>
      <c r="L256">
        <v>2065.9276663390419</v>
      </c>
      <c r="M256">
        <v>99895.656100630993</v>
      </c>
      <c r="N256">
        <v>11179.660088903011</v>
      </c>
      <c r="O256">
        <v>3952.84</v>
      </c>
      <c r="P256">
        <v>1537.135</v>
      </c>
      <c r="BQ256" t="str">
        <f>VLOOKUP(A256,Misc!$A$3:$B$11,2,FALSE)</f>
        <v>IDR</v>
      </c>
      <c r="BR256">
        <f>INDEX(FX!$B$30:$AK$48,MATCH('Data (2)'!BQ256,FX!$A$30:$A$48,0),MATCH('Data (2)'!D256,Period,0))</f>
        <v>14208.829502173983</v>
      </c>
      <c r="BS256">
        <f t="shared" si="50"/>
        <v>2.0521880096814713</v>
      </c>
      <c r="BT256">
        <f t="shared" si="51"/>
        <v>0</v>
      </c>
      <c r="BU256">
        <f t="shared" si="52"/>
        <v>0.36516866799123743</v>
      </c>
      <c r="BV256">
        <f t="shared" si="53"/>
        <v>0</v>
      </c>
      <c r="BW256">
        <f t="shared" si="54"/>
        <v>0.26203541251799378</v>
      </c>
      <c r="BX256">
        <f t="shared" si="55"/>
        <v>0</v>
      </c>
      <c r="BY256">
        <f t="shared" si="56"/>
        <v>9.4258931806027652E-2</v>
      </c>
      <c r="BZ256">
        <f t="shared" si="57"/>
        <v>0</v>
      </c>
      <c r="CA256">
        <f t="shared" si="58"/>
        <v>3.0969308719249016</v>
      </c>
      <c r="CB256">
        <f t="shared" si="58"/>
        <v>0.62869592549306996</v>
      </c>
      <c r="CC256">
        <f t="shared" si="58"/>
        <v>0.38325236881043728</v>
      </c>
      <c r="CD256">
        <f t="shared" si="58"/>
        <v>0.1446170702975407</v>
      </c>
      <c r="CE256" s="4">
        <f t="shared" si="59"/>
        <v>0.17794113710269499</v>
      </c>
      <c r="CF256" s="4" t="str">
        <f t="shared" si="60"/>
        <v/>
      </c>
      <c r="CG256" s="4">
        <f t="shared" si="61"/>
        <v>0.25812436845838449</v>
      </c>
      <c r="CH256" s="4" t="str">
        <f t="shared" si="62"/>
        <v/>
      </c>
      <c r="CI256">
        <f>INDEX(FX!$B$114:$AK$132,MATCH('Data (2)'!BQ256,FX!$A$114:$A$132,0),MATCH('Data (2)'!D256,Period,0))</f>
        <v>14285.503516898269</v>
      </c>
    </row>
    <row r="257" spans="1:87" hidden="1" outlineLevel="1" x14ac:dyDescent="0.15">
      <c r="A257" t="s">
        <v>66</v>
      </c>
      <c r="B257" s="1">
        <f t="shared" si="66"/>
        <v>43800</v>
      </c>
      <c r="C257" t="s">
        <v>45</v>
      </c>
      <c r="D257" s="1">
        <v>43556</v>
      </c>
      <c r="E257">
        <v>24312.996552719</v>
      </c>
      <c r="F257">
        <v>4971.119447192812</v>
      </c>
      <c r="G257">
        <v>2574.8154</v>
      </c>
      <c r="H257">
        <v>850.32584994009517</v>
      </c>
      <c r="I257">
        <v>33766.432118441975</v>
      </c>
      <c r="J257">
        <v>8809.2203372981839</v>
      </c>
      <c r="K257">
        <v>6568.2769901329102</v>
      </c>
      <c r="L257">
        <v>2439.5335509528309</v>
      </c>
      <c r="M257">
        <v>12178.248276716002</v>
      </c>
      <c r="N257">
        <v>3308.504745721455</v>
      </c>
      <c r="O257">
        <v>2235.96</v>
      </c>
      <c r="P257">
        <v>885.7</v>
      </c>
      <c r="BQ257" t="str">
        <f>VLOOKUP(A257,Misc!$A$3:$B$11,2,FALSE)</f>
        <v>IDR</v>
      </c>
      <c r="BR257">
        <f>INDEX(FX!$B$30:$AK$48,MATCH('Data (2)'!BQ257,FX!$A$30:$A$48,0),MATCH('Data (2)'!D257,Period,0))</f>
        <v>14147.382822058595</v>
      </c>
      <c r="BS257">
        <f t="shared" si="50"/>
        <v>1.718550834350095</v>
      </c>
      <c r="BT257">
        <f t="shared" si="51"/>
        <v>0</v>
      </c>
      <c r="BU257">
        <f t="shared" si="52"/>
        <v>0.35138085324459051</v>
      </c>
      <c r="BV257">
        <f t="shared" si="53"/>
        <v>0</v>
      </c>
      <c r="BW257">
        <f t="shared" si="54"/>
        <v>0.18199941518408258</v>
      </c>
      <c r="BX257">
        <f t="shared" si="55"/>
        <v>0</v>
      </c>
      <c r="BY257">
        <f t="shared" si="56"/>
        <v>6.0104816603553511E-2</v>
      </c>
      <c r="BZ257">
        <f t="shared" si="57"/>
        <v>0</v>
      </c>
      <c r="CA257">
        <f t="shared" si="58"/>
        <v>2.3636851216689556</v>
      </c>
      <c r="CB257">
        <f t="shared" si="58"/>
        <v>0.61665452161891177</v>
      </c>
      <c r="CC257">
        <f t="shared" si="58"/>
        <v>0.45978617291041368</v>
      </c>
      <c r="CD257">
        <f t="shared" si="58"/>
        <v>0.17076986807410155</v>
      </c>
      <c r="CE257" s="4">
        <f t="shared" si="59"/>
        <v>0.20446346201767859</v>
      </c>
      <c r="CF257" s="4" t="str">
        <f t="shared" si="60"/>
        <v/>
      </c>
      <c r="CG257" s="4">
        <f t="shared" si="61"/>
        <v>0.17105319213769318</v>
      </c>
      <c r="CH257" s="4" t="str">
        <f t="shared" si="62"/>
        <v/>
      </c>
      <c r="CI257">
        <f>INDEX(FX!$B$114:$AK$132,MATCH('Data (2)'!BQ257,FX!$A$114:$A$132,0),MATCH('Data (2)'!D257,Period,0))</f>
        <v>14285.503516898269</v>
      </c>
    </row>
    <row r="258" spans="1:87" hidden="1" outlineLevel="1" x14ac:dyDescent="0.15">
      <c r="A258" t="s">
        <v>66</v>
      </c>
      <c r="B258" s="1">
        <f t="shared" si="66"/>
        <v>43800</v>
      </c>
      <c r="C258" t="s">
        <v>45</v>
      </c>
      <c r="D258" s="1">
        <v>43586</v>
      </c>
      <c r="E258">
        <v>21371.54737853018</v>
      </c>
      <c r="F258">
        <v>7948.7782651275074</v>
      </c>
      <c r="G258">
        <v>3188.4253000000003</v>
      </c>
      <c r="H258">
        <v>1246.8481239442999</v>
      </c>
      <c r="I258">
        <v>25791.349328034026</v>
      </c>
      <c r="J258">
        <v>7215.7344764253821</v>
      </c>
      <c r="K258">
        <v>5634.0778193789802</v>
      </c>
      <c r="L258">
        <v>2061.8027492462061</v>
      </c>
      <c r="M258">
        <v>23995.82443543</v>
      </c>
      <c r="N258">
        <v>8185.0799179048108</v>
      </c>
      <c r="O258">
        <v>4989.25</v>
      </c>
      <c r="P258">
        <v>2472.06</v>
      </c>
      <c r="BQ258" t="str">
        <f>VLOOKUP(A258,Misc!$A$3:$B$11,2,FALSE)</f>
        <v>IDR</v>
      </c>
      <c r="BR258">
        <f>INDEX(FX!$B$30:$AK$48,MATCH('Data (2)'!BQ258,FX!$A$30:$A$48,0),MATCH('Data (2)'!D258,Period,0))</f>
        <v>14390.750667517401</v>
      </c>
      <c r="BS258">
        <f t="shared" si="50"/>
        <v>1.4850891292814721</v>
      </c>
      <c r="BT258">
        <f t="shared" si="51"/>
        <v>0</v>
      </c>
      <c r="BU258">
        <f t="shared" si="52"/>
        <v>0.55235327529295453</v>
      </c>
      <c r="BV258">
        <f t="shared" si="53"/>
        <v>0</v>
      </c>
      <c r="BW258">
        <f t="shared" si="54"/>
        <v>0.22156073534071222</v>
      </c>
      <c r="BX258">
        <f t="shared" si="55"/>
        <v>0</v>
      </c>
      <c r="BY258">
        <f t="shared" si="56"/>
        <v>8.6642326918961066E-2</v>
      </c>
      <c r="BZ258">
        <f t="shared" si="57"/>
        <v>0</v>
      </c>
      <c r="CA258">
        <f t="shared" si="58"/>
        <v>1.8054210898149676</v>
      </c>
      <c r="CB258">
        <f t="shared" si="58"/>
        <v>0.50510886563360657</v>
      </c>
      <c r="CC258">
        <f t="shared" si="58"/>
        <v>0.39439126613314335</v>
      </c>
      <c r="CD258">
        <f t="shared" ref="CD258:CD321" si="67">L258/$CI258</f>
        <v>0.14432832184090028</v>
      </c>
      <c r="CE258" s="4">
        <f t="shared" si="59"/>
        <v>0.3719327442388583</v>
      </c>
      <c r="CF258" s="4" t="str">
        <f t="shared" si="60"/>
        <v/>
      </c>
      <c r="CG258" s="4">
        <f t="shared" si="61"/>
        <v>0.15686034788697165</v>
      </c>
      <c r="CH258" s="4" t="str">
        <f t="shared" si="62"/>
        <v/>
      </c>
      <c r="CI258">
        <f>INDEX(FX!$B$114:$AK$132,MATCH('Data (2)'!BQ258,FX!$A$114:$A$132,0),MATCH('Data (2)'!D258,Period,0))</f>
        <v>14285.503516898269</v>
      </c>
    </row>
    <row r="259" spans="1:87" hidden="1" outlineLevel="1" x14ac:dyDescent="0.15">
      <c r="A259" t="s">
        <v>66</v>
      </c>
      <c r="B259" s="1">
        <f t="shared" si="66"/>
        <v>43800</v>
      </c>
      <c r="C259" t="s">
        <v>45</v>
      </c>
      <c r="D259" s="1">
        <v>43617</v>
      </c>
      <c r="E259">
        <v>22911.407654280199</v>
      </c>
      <c r="F259">
        <v>6624.0700312320105</v>
      </c>
      <c r="G259">
        <v>1755.4270000000001</v>
      </c>
      <c r="H259">
        <v>719.7940625934001</v>
      </c>
      <c r="I259">
        <v>27795.574674787989</v>
      </c>
      <c r="J259">
        <v>7853.1887483766332</v>
      </c>
      <c r="K259">
        <v>6153.4788076223604</v>
      </c>
      <c r="L259">
        <v>2262.2967308941461</v>
      </c>
      <c r="M259">
        <v>11886.352441879999</v>
      </c>
      <c r="N259">
        <v>3716.3097252596003</v>
      </c>
      <c r="O259">
        <v>2201</v>
      </c>
      <c r="P259">
        <v>986</v>
      </c>
      <c r="BQ259" t="str">
        <f>VLOOKUP(A259,Misc!$A$3:$B$11,2,FALSE)</f>
        <v>IDR</v>
      </c>
      <c r="BR259">
        <f>INDEX(FX!$B$30:$AK$48,MATCH('Data (2)'!BQ259,FX!$A$30:$A$48,0),MATCH('Data (2)'!D259,Period,0))</f>
        <v>14220.936121982752</v>
      </c>
      <c r="BS259">
        <f t="shared" ref="BS259:BS322" si="68">IF(D259&gt;B259,0,E259/$BR259)</f>
        <v>1.6111040410949951</v>
      </c>
      <c r="BT259">
        <f t="shared" ref="BT259:BT322" si="69">IF(D259&gt;B259,E259/$BR259,0)</f>
        <v>0</v>
      </c>
      <c r="BU259">
        <f t="shared" ref="BU259:BU322" si="70">IF(D259&gt;B259,0,F259/$BR259)</f>
        <v>0.46579704559621149</v>
      </c>
      <c r="BV259">
        <f t="shared" ref="BV259:BV322" si="71">IF(D259&gt;B259,F259/$BR259,0)</f>
        <v>0</v>
      </c>
      <c r="BW259">
        <f t="shared" ref="BW259:BW322" si="72">IF(D259&gt;B259,0,G259/$BR259)</f>
        <v>0.12343962344971493</v>
      </c>
      <c r="BX259">
        <f t="shared" ref="BX259:BX322" si="73">IF(D259&gt;B259,G259/$BR259,0)</f>
        <v>0</v>
      </c>
      <c r="BY259">
        <f t="shared" ref="BY259:BY322" si="74">IF(D259&gt;B259,0,H259/$BR259)</f>
        <v>5.0615097094820712E-2</v>
      </c>
      <c r="BZ259">
        <f t="shared" ref="BZ259:BZ322" si="75">IF(D259&gt;B259,H259/$BR259,0)</f>
        <v>0</v>
      </c>
      <c r="CA259">
        <f t="shared" ref="CA259:CD322" si="76">I259/$CI259</f>
        <v>1.9457189340164809</v>
      </c>
      <c r="CB259">
        <f t="shared" si="76"/>
        <v>0.54973132302176997</v>
      </c>
      <c r="CC259">
        <f t="shared" si="76"/>
        <v>0.43074987173839785</v>
      </c>
      <c r="CD259">
        <f t="shared" si="67"/>
        <v>0.15836310762291883</v>
      </c>
      <c r="CE259" s="4">
        <f t="shared" ref="CE259:CE322" si="77">IFERROR(IF(D259&gt;B259,"",BU259/BS259),0)</f>
        <v>0.28911667633806576</v>
      </c>
      <c r="CF259" s="4" t="str">
        <f t="shared" ref="CF259:CF322" si="78">IFERROR(IF(D259&gt;B259,BV259/BT259,""),0)</f>
        <v/>
      </c>
      <c r="CG259" s="4">
        <f t="shared" ref="CG259:CG322" si="79">IFERROR(IF(D259&gt;B259,"",BY259/BU259),0)</f>
        <v>0.10866341376217691</v>
      </c>
      <c r="CH259" s="4" t="str">
        <f t="shared" ref="CH259:CH322" si="80">IFERROR(IF(D259&gt;B259,BZ259/BV259,""),0)</f>
        <v/>
      </c>
      <c r="CI259">
        <f>INDEX(FX!$B$114:$AK$132,MATCH('Data (2)'!BQ259,FX!$A$114:$A$132,0),MATCH('Data (2)'!D259,Period,0))</f>
        <v>14285.503516898269</v>
      </c>
    </row>
    <row r="260" spans="1:87" hidden="1" outlineLevel="1" x14ac:dyDescent="0.15">
      <c r="A260" t="s">
        <v>66</v>
      </c>
      <c r="B260" s="1">
        <f t="shared" ref="B260:B275" si="81">B259</f>
        <v>43800</v>
      </c>
      <c r="C260" t="s">
        <v>45</v>
      </c>
      <c r="D260" s="1">
        <v>43647</v>
      </c>
      <c r="E260">
        <v>37403.681818269797</v>
      </c>
      <c r="F260">
        <v>10155.758109611477</v>
      </c>
      <c r="G260">
        <v>2284.5794000000001</v>
      </c>
      <c r="H260">
        <v>397.848974086618</v>
      </c>
      <c r="I260">
        <v>64669.563249790008</v>
      </c>
      <c r="J260">
        <v>11811.884353505382</v>
      </c>
      <c r="K260">
        <v>6794.4021496563</v>
      </c>
      <c r="L260">
        <v>2487.0296042283321</v>
      </c>
      <c r="M260">
        <v>11192.25162359999</v>
      </c>
      <c r="N260">
        <v>3344.7647539701998</v>
      </c>
      <c r="O260">
        <v>2426</v>
      </c>
      <c r="P260">
        <v>1113</v>
      </c>
      <c r="BQ260" t="str">
        <f>VLOOKUP(A260,Misc!$A$3:$B$11,2,FALSE)</f>
        <v>IDR</v>
      </c>
      <c r="BR260">
        <f>INDEX(FX!$B$30:$AK$48,MATCH('Data (2)'!BQ260,FX!$A$30:$A$48,0),MATCH('Data (2)'!D260,Period,0))</f>
        <v>14035.43870120105</v>
      </c>
      <c r="BS260">
        <f t="shared" si="68"/>
        <v>2.6649456860275458</v>
      </c>
      <c r="BT260">
        <f t="shared" si="69"/>
        <v>0</v>
      </c>
      <c r="BU260">
        <f t="shared" si="70"/>
        <v>0.72357967041973703</v>
      </c>
      <c r="BV260">
        <f t="shared" si="71"/>
        <v>0</v>
      </c>
      <c r="BW260">
        <f t="shared" si="72"/>
        <v>0.16277221173033249</v>
      </c>
      <c r="BX260">
        <f t="shared" si="73"/>
        <v>0</v>
      </c>
      <c r="BY260">
        <f t="shared" si="74"/>
        <v>2.8346030541430315E-2</v>
      </c>
      <c r="BZ260">
        <f t="shared" si="75"/>
        <v>0</v>
      </c>
      <c r="CA260">
        <f t="shared" si="76"/>
        <v>4.5269362170743666</v>
      </c>
      <c r="CB260">
        <f t="shared" si="76"/>
        <v>0.82684410385207274</v>
      </c>
      <c r="CC260">
        <f t="shared" si="76"/>
        <v>0.47561516761514405</v>
      </c>
      <c r="CD260">
        <f t="shared" si="67"/>
        <v>0.17409464085647622</v>
      </c>
      <c r="CE260" s="4">
        <f t="shared" si="77"/>
        <v>0.27151760511049222</v>
      </c>
      <c r="CF260" s="4" t="str">
        <f t="shared" si="78"/>
        <v/>
      </c>
      <c r="CG260" s="4">
        <f t="shared" si="79"/>
        <v>3.9174719385064033E-2</v>
      </c>
      <c r="CH260" s="4" t="str">
        <f t="shared" si="80"/>
        <v/>
      </c>
      <c r="CI260">
        <f>INDEX(FX!$B$114:$AK$132,MATCH('Data (2)'!BQ260,FX!$A$114:$A$132,0),MATCH('Data (2)'!D260,Period,0))</f>
        <v>14285.503516898269</v>
      </c>
    </row>
    <row r="261" spans="1:87" hidden="1" outlineLevel="1" x14ac:dyDescent="0.15">
      <c r="A261" t="s">
        <v>66</v>
      </c>
      <c r="B261" s="1">
        <f t="shared" si="81"/>
        <v>43800</v>
      </c>
      <c r="C261" t="s">
        <v>45</v>
      </c>
      <c r="D261" s="1">
        <v>43678</v>
      </c>
      <c r="E261">
        <v>21368.608168780014</v>
      </c>
      <c r="F261">
        <v>7575.274304654984</v>
      </c>
      <c r="G261">
        <v>3273.0058999999997</v>
      </c>
      <c r="H261">
        <v>1382.19402075365</v>
      </c>
      <c r="I261">
        <v>32679.188578519999</v>
      </c>
      <c r="J261">
        <v>9302.2039231747349</v>
      </c>
      <c r="K261">
        <v>7435.7407817659887</v>
      </c>
      <c r="L261">
        <v>2737.1759847170174</v>
      </c>
      <c r="M261">
        <v>22512.672283365009</v>
      </c>
      <c r="N261">
        <v>6864.6501244160036</v>
      </c>
      <c r="O261">
        <v>4333.5182999999997</v>
      </c>
      <c r="P261">
        <v>1805.5675000000001</v>
      </c>
      <c r="BQ261" t="str">
        <f>VLOOKUP(A261,Misc!$A$3:$B$11,2,FALSE)</f>
        <v>IDR</v>
      </c>
      <c r="BR261">
        <f>INDEX(FX!$B$30:$AK$48,MATCH('Data (2)'!BQ261,FX!$A$30:$A$48,0),MATCH('Data (2)'!D261,Period,0))</f>
        <v>14235.3905799973</v>
      </c>
      <c r="BS261">
        <f t="shared" si="68"/>
        <v>1.501090402029845</v>
      </c>
      <c r="BT261">
        <f t="shared" si="69"/>
        <v>0</v>
      </c>
      <c r="BU261">
        <f t="shared" si="70"/>
        <v>0.53214376255325901</v>
      </c>
      <c r="BV261">
        <f t="shared" si="71"/>
        <v>0</v>
      </c>
      <c r="BW261">
        <f t="shared" si="72"/>
        <v>0.22992034406130221</v>
      </c>
      <c r="BX261">
        <f t="shared" si="73"/>
        <v>0</v>
      </c>
      <c r="BY261">
        <f t="shared" si="74"/>
        <v>9.709561623801348E-2</v>
      </c>
      <c r="BZ261">
        <f t="shared" si="75"/>
        <v>0</v>
      </c>
      <c r="CA261">
        <f t="shared" si="76"/>
        <v>2.2875769509883854</v>
      </c>
      <c r="CB261">
        <f t="shared" si="76"/>
        <v>0.65116388177505913</v>
      </c>
      <c r="CC261">
        <f t="shared" si="76"/>
        <v>0.52050953422609703</v>
      </c>
      <c r="CD261">
        <f t="shared" si="67"/>
        <v>0.19160514583747237</v>
      </c>
      <c r="CE261" s="4">
        <f t="shared" si="77"/>
        <v>0.35450480652842042</v>
      </c>
      <c r="CF261" s="4" t="str">
        <f t="shared" si="78"/>
        <v/>
      </c>
      <c r="CG261" s="4">
        <f t="shared" si="79"/>
        <v>0.18246125026842869</v>
      </c>
      <c r="CH261" s="4" t="str">
        <f t="shared" si="80"/>
        <v/>
      </c>
      <c r="CI261">
        <f>INDEX(FX!$B$114:$AK$132,MATCH('Data (2)'!BQ261,FX!$A$114:$A$132,0),MATCH('Data (2)'!D261,Period,0))</f>
        <v>14285.503516898269</v>
      </c>
    </row>
    <row r="262" spans="1:87" hidden="1" outlineLevel="1" x14ac:dyDescent="0.15">
      <c r="A262" t="s">
        <v>66</v>
      </c>
      <c r="B262" s="1">
        <f t="shared" si="81"/>
        <v>43800</v>
      </c>
      <c r="C262" t="s">
        <v>45</v>
      </c>
      <c r="D262" s="1">
        <v>43709</v>
      </c>
      <c r="E262">
        <v>34624.301683680016</v>
      </c>
      <c r="F262">
        <v>13428.247182341946</v>
      </c>
      <c r="G262">
        <v>3755.2304336184561</v>
      </c>
      <c r="H262">
        <v>1792.849783528028</v>
      </c>
      <c r="I262">
        <v>38896.375376290001</v>
      </c>
      <c r="J262">
        <v>11211.26909117727</v>
      </c>
      <c r="K262">
        <v>8959.2134647147213</v>
      </c>
      <c r="L262">
        <v>3296.5848831144958</v>
      </c>
      <c r="M262">
        <v>18657.763414500001</v>
      </c>
      <c r="N262">
        <v>3003.6540101296978</v>
      </c>
      <c r="O262">
        <v>3264.6570000000002</v>
      </c>
      <c r="P262">
        <v>1095.7005999999999</v>
      </c>
      <c r="BQ262" t="str">
        <f>VLOOKUP(A262,Misc!$A$3:$B$11,2,FALSE)</f>
        <v>IDR</v>
      </c>
      <c r="BR262">
        <f>INDEX(FX!$B$30:$AK$48,MATCH('Data (2)'!BQ262,FX!$A$30:$A$48,0),MATCH('Data (2)'!D262,Period,0))</f>
        <v>14096.671744229321</v>
      </c>
      <c r="BS262">
        <f t="shared" si="68"/>
        <v>2.4562040112662751</v>
      </c>
      <c r="BT262">
        <f t="shared" si="69"/>
        <v>0</v>
      </c>
      <c r="BU262">
        <f t="shared" si="70"/>
        <v>0.95258281004088752</v>
      </c>
      <c r="BV262">
        <f t="shared" si="71"/>
        <v>0</v>
      </c>
      <c r="BW262">
        <f t="shared" si="72"/>
        <v>0.26639128027902859</v>
      </c>
      <c r="BX262">
        <f t="shared" si="73"/>
        <v>0</v>
      </c>
      <c r="BY262">
        <f t="shared" si="74"/>
        <v>0.12718248789909981</v>
      </c>
      <c r="BZ262">
        <f t="shared" si="75"/>
        <v>0</v>
      </c>
      <c r="CA262">
        <f t="shared" si="76"/>
        <v>2.7227864478336117</v>
      </c>
      <c r="CB262">
        <f t="shared" si="76"/>
        <v>0.78480041518421118</v>
      </c>
      <c r="CC262">
        <f t="shared" si="76"/>
        <v>0.62715419544833695</v>
      </c>
      <c r="CD262">
        <f t="shared" si="67"/>
        <v>0.23076434647298066</v>
      </c>
      <c r="CE262" s="4">
        <f t="shared" si="77"/>
        <v>0.38782723490048837</v>
      </c>
      <c r="CF262" s="4" t="str">
        <f t="shared" si="78"/>
        <v/>
      </c>
      <c r="CG262" s="4">
        <f t="shared" si="79"/>
        <v>0.13351331407464803</v>
      </c>
      <c r="CH262" s="4" t="str">
        <f t="shared" si="80"/>
        <v/>
      </c>
      <c r="CI262">
        <f>INDEX(FX!$B$114:$AK$132,MATCH('Data (2)'!BQ262,FX!$A$114:$A$132,0),MATCH('Data (2)'!D262,Period,0))</f>
        <v>14285.503516898269</v>
      </c>
    </row>
    <row r="263" spans="1:87" hidden="1" outlineLevel="1" x14ac:dyDescent="0.15">
      <c r="A263" t="s">
        <v>66</v>
      </c>
      <c r="B263" s="1">
        <f t="shared" si="81"/>
        <v>43800</v>
      </c>
      <c r="C263" t="s">
        <v>45</v>
      </c>
      <c r="D263" s="1">
        <v>43739</v>
      </c>
      <c r="E263">
        <v>19723.984708406708</v>
      </c>
      <c r="F263">
        <v>4457.2730913763444</v>
      </c>
      <c r="G263">
        <v>3091.4284616319696</v>
      </c>
      <c r="H263">
        <v>849.72018387654225</v>
      </c>
      <c r="I263">
        <v>38853.728672339996</v>
      </c>
      <c r="J263">
        <v>10175.074859004821</v>
      </c>
      <c r="K263">
        <v>7910.9543244056385</v>
      </c>
      <c r="L263">
        <v>2906.711189782256</v>
      </c>
      <c r="M263">
        <v>17884.937475257</v>
      </c>
      <c r="N263">
        <v>4004.2023231698327</v>
      </c>
      <c r="O263">
        <v>2430.6419000000001</v>
      </c>
      <c r="P263">
        <v>1040.4537</v>
      </c>
      <c r="BQ263" t="str">
        <f>VLOOKUP(A263,Misc!$A$3:$B$11,2,FALSE)</f>
        <v>IDR</v>
      </c>
      <c r="BR263">
        <f>INDEX(FX!$B$30:$AK$48,MATCH('Data (2)'!BQ263,FX!$A$30:$A$48,0),MATCH('Data (2)'!D263,Period,0))</f>
        <v>14118.393919963497</v>
      </c>
      <c r="BS263">
        <f t="shared" si="68"/>
        <v>1.3970416762856341</v>
      </c>
      <c r="BT263">
        <f t="shared" si="69"/>
        <v>0</v>
      </c>
      <c r="BU263">
        <f t="shared" si="70"/>
        <v>0.31570680890789798</v>
      </c>
      <c r="BV263">
        <f t="shared" si="71"/>
        <v>0</v>
      </c>
      <c r="BW263">
        <f t="shared" si="72"/>
        <v>0.21896459888831055</v>
      </c>
      <c r="BX263">
        <f t="shared" si="73"/>
        <v>0</v>
      </c>
      <c r="BY263">
        <f t="shared" si="74"/>
        <v>6.0185329060342525E-2</v>
      </c>
      <c r="BZ263">
        <f t="shared" si="75"/>
        <v>0</v>
      </c>
      <c r="CA263">
        <f t="shared" si="76"/>
        <v>2.7198011345123443</v>
      </c>
      <c r="CB263">
        <f t="shared" si="76"/>
        <v>0.71226574876893645</v>
      </c>
      <c r="CC263">
        <f t="shared" si="76"/>
        <v>0.55377497300307266</v>
      </c>
      <c r="CD263">
        <f t="shared" si="67"/>
        <v>0.20347278528502116</v>
      </c>
      <c r="CE263" s="4">
        <f t="shared" si="77"/>
        <v>0.22598238425304479</v>
      </c>
      <c r="CF263" s="4" t="str">
        <f t="shared" si="78"/>
        <v/>
      </c>
      <c r="CG263" s="4">
        <f t="shared" si="79"/>
        <v>0.19063677868886431</v>
      </c>
      <c r="CH263" s="4" t="str">
        <f t="shared" si="80"/>
        <v/>
      </c>
      <c r="CI263">
        <f>INDEX(FX!$B$114:$AK$132,MATCH('Data (2)'!BQ263,FX!$A$114:$A$132,0),MATCH('Data (2)'!D263,Period,0))</f>
        <v>14285.503516898269</v>
      </c>
    </row>
    <row r="264" spans="1:87" hidden="1" outlineLevel="1" x14ac:dyDescent="0.15">
      <c r="A264" t="s">
        <v>66</v>
      </c>
      <c r="B264" s="1">
        <f t="shared" si="81"/>
        <v>43800</v>
      </c>
      <c r="C264" t="s">
        <v>45</v>
      </c>
      <c r="D264" s="1">
        <v>43770</v>
      </c>
      <c r="E264">
        <v>23158.412119000001</v>
      </c>
      <c r="F264">
        <v>8152.8856046299998</v>
      </c>
      <c r="G264">
        <v>3238.4964</v>
      </c>
      <c r="H264">
        <v>1011.56102428</v>
      </c>
      <c r="I264">
        <v>39525.480120650034</v>
      </c>
      <c r="J264">
        <v>11387.16288341479</v>
      </c>
      <c r="K264">
        <v>9248.0772829989983</v>
      </c>
      <c r="L264">
        <v>3422.5866269984317</v>
      </c>
      <c r="M264">
        <v>20385.205354393987</v>
      </c>
      <c r="N264">
        <v>6067.4066177995001</v>
      </c>
      <c r="O264">
        <v>2814.0140000000001</v>
      </c>
      <c r="P264">
        <v>1575.5621000000001</v>
      </c>
      <c r="BQ264" t="str">
        <f>VLOOKUP(A264,Misc!$A$3:$B$11,2,FALSE)</f>
        <v>IDR</v>
      </c>
      <c r="BR264">
        <f>INDEX(FX!$B$30:$AK$48,MATCH('Data (2)'!BQ264,FX!$A$30:$A$48,0),MATCH('Data (2)'!D264,Period,0))</f>
        <v>14068.187184901108</v>
      </c>
      <c r="BS264">
        <f t="shared" si="68"/>
        <v>1.6461546761230981</v>
      </c>
      <c r="BT264">
        <f t="shared" si="69"/>
        <v>0</v>
      </c>
      <c r="BU264">
        <f t="shared" si="70"/>
        <v>0.57952638086733776</v>
      </c>
      <c r="BV264">
        <f t="shared" si="71"/>
        <v>0</v>
      </c>
      <c r="BW264">
        <f t="shared" si="72"/>
        <v>0.23019997938865674</v>
      </c>
      <c r="BX264">
        <f t="shared" si="73"/>
        <v>0</v>
      </c>
      <c r="BY264">
        <f t="shared" si="74"/>
        <v>7.1904148770900136E-2</v>
      </c>
      <c r="BZ264">
        <f t="shared" si="75"/>
        <v>0</v>
      </c>
      <c r="CA264">
        <f t="shared" si="76"/>
        <v>2.7668244296671443</v>
      </c>
      <c r="CB264">
        <f t="shared" si="76"/>
        <v>0.79711316230085683</v>
      </c>
      <c r="CC264">
        <f t="shared" si="76"/>
        <v>0.64737496106171422</v>
      </c>
      <c r="CD264">
        <f t="shared" si="67"/>
        <v>0.23958459867724416</v>
      </c>
      <c r="CE264" s="4">
        <f t="shared" si="77"/>
        <v>0.35204855854262462</v>
      </c>
      <c r="CF264" s="4" t="str">
        <f t="shared" si="78"/>
        <v/>
      </c>
      <c r="CG264" s="4">
        <f t="shared" si="79"/>
        <v>0.12407398721570895</v>
      </c>
      <c r="CH264" s="4" t="str">
        <f t="shared" si="80"/>
        <v/>
      </c>
      <c r="CI264">
        <f>INDEX(FX!$B$114:$AK$132,MATCH('Data (2)'!BQ264,FX!$A$114:$A$132,0),MATCH('Data (2)'!D264,Period,0))</f>
        <v>14285.503516898269</v>
      </c>
    </row>
    <row r="265" spans="1:87" hidden="1" outlineLevel="1" x14ac:dyDescent="0.15">
      <c r="A265" t="s">
        <v>66</v>
      </c>
      <c r="B265" s="1">
        <f t="shared" si="81"/>
        <v>43800</v>
      </c>
      <c r="C265" t="s">
        <v>45</v>
      </c>
      <c r="D265" s="1">
        <v>43800</v>
      </c>
      <c r="E265">
        <v>73603.143381000002</v>
      </c>
      <c r="F265">
        <v>26636.089395203402</v>
      </c>
      <c r="G265">
        <v>10234.286241076416</v>
      </c>
      <c r="H265">
        <v>5724.5490392324982</v>
      </c>
      <c r="I265">
        <v>42132.662926290002</v>
      </c>
      <c r="J265">
        <v>12408.907102658524</v>
      </c>
      <c r="K265">
        <v>9957.4075523690099</v>
      </c>
      <c r="L265">
        <v>3743.6138601502321</v>
      </c>
      <c r="M265">
        <v>73856.986566832988</v>
      </c>
      <c r="N265">
        <v>13827.898228203096</v>
      </c>
      <c r="O265">
        <v>6850.3778000000002</v>
      </c>
      <c r="P265">
        <v>3453.9325000000003</v>
      </c>
      <c r="BQ265" t="str">
        <f>VLOOKUP(A265,Misc!$A$3:$B$11,2,FALSE)</f>
        <v>IDR</v>
      </c>
      <c r="BR265">
        <f>INDEX(FX!$B$30:$AK$48,MATCH('Data (2)'!BQ265,FX!$A$30:$A$48,0),MATCH('Data (2)'!D265,Period,0))</f>
        <v>14009.036347848778</v>
      </c>
      <c r="BS265">
        <f t="shared" si="68"/>
        <v>5.2539761874700588</v>
      </c>
      <c r="BT265">
        <f t="shared" si="69"/>
        <v>0</v>
      </c>
      <c r="BU265">
        <f t="shared" si="70"/>
        <v>1.9013505807124007</v>
      </c>
      <c r="BV265">
        <f t="shared" si="71"/>
        <v>0</v>
      </c>
      <c r="BW265">
        <f t="shared" si="72"/>
        <v>0.73054891050004223</v>
      </c>
      <c r="BX265">
        <f t="shared" si="73"/>
        <v>0</v>
      </c>
      <c r="BY265">
        <f t="shared" si="74"/>
        <v>0.40863260663261519</v>
      </c>
      <c r="BZ265">
        <f t="shared" si="75"/>
        <v>0</v>
      </c>
      <c r="CA265">
        <f t="shared" si="76"/>
        <v>2.9493299187145507</v>
      </c>
      <c r="CB265">
        <f t="shared" si="76"/>
        <v>0.86863631288740184</v>
      </c>
      <c r="CC265">
        <f t="shared" si="76"/>
        <v>0.69702881250145854</v>
      </c>
      <c r="CD265">
        <f t="shared" si="67"/>
        <v>0.26205683654915807</v>
      </c>
      <c r="CE265" s="4">
        <f t="shared" si="77"/>
        <v>0.36188793265695329</v>
      </c>
      <c r="CF265" s="4" t="str">
        <f t="shared" si="78"/>
        <v/>
      </c>
      <c r="CG265" s="4">
        <f t="shared" si="79"/>
        <v>0.21491702307709509</v>
      </c>
      <c r="CH265" s="4" t="str">
        <f t="shared" si="80"/>
        <v/>
      </c>
      <c r="CI265">
        <f>INDEX(FX!$B$114:$AK$132,MATCH('Data (2)'!BQ265,FX!$A$114:$A$132,0),MATCH('Data (2)'!D265,Period,0))</f>
        <v>14285.503516898269</v>
      </c>
    </row>
    <row r="266" spans="1:87" hidden="1" outlineLevel="1" x14ac:dyDescent="0.15">
      <c r="A266" t="s">
        <v>67</v>
      </c>
      <c r="B266" s="1">
        <f t="shared" si="81"/>
        <v>43800</v>
      </c>
      <c r="C266" t="s">
        <v>50</v>
      </c>
      <c r="D266" s="1">
        <v>43466</v>
      </c>
      <c r="E266">
        <f t="array" ref="E266:E277">TRANSPOSE('[5]AG_Key Metrics P1'!$F$6:$Q$6)</f>
        <v>67.838501998232587</v>
      </c>
      <c r="F266">
        <f t="array" ref="F266:F277">TRANSPOSE('[5]AG_Key Metrics P1'!$F$11:$Q$11)</f>
        <v>28.059765384639245</v>
      </c>
      <c r="G266">
        <f t="array" ref="G266:G277">TRANSPOSE('[5]AG_Key Metrics P1'!$F$16:$Q$16)</f>
        <v>14.668076428649364</v>
      </c>
      <c r="H266">
        <f t="array" ref="H266:H277">TRANSPOSE('[5]AG_Key Metrics P1'!$F$21:$Q$21)</f>
        <v>8.25880774332526</v>
      </c>
      <c r="I266">
        <f t="array" ref="I266:I277">TRANSPOSE('[5]AG_Key Metrics P1'!$F$7:$Q$7)</f>
        <v>89.237723832990056</v>
      </c>
      <c r="J266">
        <f t="array" ref="J266:J277">TRANSPOSE('[5]AG_Key Metrics P1'!$F$12:$Q$12)</f>
        <v>50.15625568340274</v>
      </c>
      <c r="K266">
        <f t="array" ref="K266:K277">TRANSPOSE('[5]AG_Key Metrics P1'!$F$17:$Q$17)</f>
        <v>25.401424582485092</v>
      </c>
      <c r="L266">
        <f t="array" ref="L266:L277">TRANSPOSE('[5]AG_Key Metrics P1'!$F$22:$Q$22)</f>
        <v>17.458181035859397</v>
      </c>
      <c r="M266">
        <f t="array" ref="M266:M277">TRANSPOSE('[5]AG_Key Metrics P1'!$F$9:$Q$9)</f>
        <v>69.376302924122726</v>
      </c>
      <c r="N266">
        <f t="array" ref="N266:N277">TRANSPOSE('[5]AG_Key Metrics P1'!$F$14:$Q$14)</f>
        <v>32.291076403034147</v>
      </c>
      <c r="O266">
        <f t="array" ref="O266:O277">TRANSPOSE('[5]AG_Key Metrics P1'!$F$19:$Q$19)</f>
        <v>11.398010646951693</v>
      </c>
      <c r="P266">
        <f t="array" ref="P266:P277">TRANSPOSE('[5]AG_Key Metrics P1'!$F$24:$Q$24)</f>
        <v>5.3844700000000003</v>
      </c>
      <c r="Q266" t="str">
        <f t="array" ref="Q266:Q277">'[5]AG_Key Products'!$D$6</f>
        <v>Set for Life - 5</v>
      </c>
      <c r="R266" t="str">
        <f t="array" ref="R266:R277">'[5]AG_Key Products'!$D$9</f>
        <v>Set For Life - 7</v>
      </c>
      <c r="S266" t="str">
        <f t="array" ref="S266:S277">'[5]AG_Key Products'!$D$12</f>
        <v>Set For Life - 10</v>
      </c>
      <c r="T266" t="str">
        <f t="array" ref="T266:T277">'[5]AG_Key Products'!$D$15</f>
        <v>Set For Life - WL</v>
      </c>
      <c r="U266" t="str">
        <f t="array" ref="U266:U277">'[5]AG_Key Products'!$D$18</f>
        <v>Set For Health - 5</v>
      </c>
      <c r="V266" t="str">
        <f t="array" ref="V266:V277">'[5]AG_Key Products'!$D$21</f>
        <v>Set For Health - 10</v>
      </c>
      <c r="W266" t="str">
        <f t="array" ref="W266:W277">'[5]AG_Key Products'!$D$24</f>
        <v>Set For Health - 20</v>
      </c>
      <c r="X266" t="str">
        <f t="array" ref="X266:X277">'[5]AG_Key Products'!$D$27</f>
        <v>All Set Higher PHP</v>
      </c>
      <c r="Y266" t="str">
        <f t="array" ref="Y266:Y277">'[5]AG_Key Products'!$D$30</f>
        <v>Set for Tomorrow</v>
      </c>
      <c r="Z266" t="str">
        <f t="array" ref="Z266:Z277">'[5]AG_Key Products'!$D$33</f>
        <v>Premium Paying Rider</v>
      </c>
      <c r="AA266">
        <f t="array" ref="AA266:AA277">TRANSPOSE('[5]AG_Key Products'!$F$6:$Q$6)</f>
        <v>21.765374999999999</v>
      </c>
      <c r="AB266">
        <f t="array" ref="AB266:AB277">TRANSPOSE('[5]AG_Key Products'!$F$9:$Q$9)</f>
        <v>1.525776</v>
      </c>
      <c r="AC266">
        <f t="array" ref="AC266:AC277">TRANSPOSE('[5]AG_Key Products'!$F$12:$Q$12)</f>
        <v>27.370632000000001</v>
      </c>
      <c r="AD266">
        <f t="array" ref="AD266:AD277">TRANSPOSE('[5]AG_Key Products'!$F$15:$Q$15)</f>
        <v>1.3237639999999999</v>
      </c>
      <c r="AE266">
        <f t="array" ref="AE266:AE277">TRANSPOSE('[5]AG_Key Products'!$F$18:$Q$18)</f>
        <v>1.8956290043000001</v>
      </c>
      <c r="AF266">
        <f t="array" ref="AF266:AF277">TRANSPOSE('[5]AG_Key Products'!$F$21:$Q$21)</f>
        <v>5.6913169783999997</v>
      </c>
      <c r="AG266">
        <f t="array" ref="AG266:AG277">TRANSPOSE('[5]AG_Key Products'!$F$24:$Q$24)</f>
        <v>2.7964150102000009</v>
      </c>
      <c r="AH266">
        <f t="array" ref="AH266:AH277">TRANSPOSE('[5]AG_Key Products'!$F$27:$Q$27)</f>
        <v>3.2</v>
      </c>
      <c r="AI266">
        <f t="array" ref="AI266:AI277">TRANSPOSE('[5]AG_Key Products'!$F$30:$Q$30)</f>
        <v>1.4223946399999998</v>
      </c>
      <c r="AJ266">
        <f t="array" ref="AJ266:AJ277">TRANSPOSE('[5]AG_Key Products'!$F$33:$Q$33)</f>
        <v>0</v>
      </c>
      <c r="AK266">
        <f t="array" ref="AK266:AK277">TRANSPOSE('[5]AG_Key Products'!$F$36:$Q$36)</f>
        <v>0.84719936533258533</v>
      </c>
      <c r="AL266">
        <f t="array" ref="AL266:AL277">TRANSPOSE('[5]AG_Key Products'!$F$7:$Q$7)</f>
        <v>7.0666205665219701</v>
      </c>
      <c r="AM266">
        <f t="array" ref="AM266:AM277">TRANSPOSE('[5]AG_Key Products'!$F$10:$Q$10)</f>
        <v>0.47068457362101718</v>
      </c>
      <c r="AN266">
        <f t="array" ref="AN266:AN277">TRANSPOSE('[5]AG_Key Products'!$F$13:$Q$13)</f>
        <v>9.4149070594202637</v>
      </c>
      <c r="AO266">
        <f t="array" ref="AO266:AO277">TRANSPOSE('[5]AG_Key Products'!$F$16:$Q$16)</f>
        <v>0.56987141613172487</v>
      </c>
      <c r="AP266">
        <f t="array" ref="AP266:AP277">TRANSPOSE('[5]AG_Key Products'!$F$19:$Q$19)</f>
        <v>1.4222625510231584</v>
      </c>
      <c r="AQ266">
        <f t="array" ref="AQ266:AQ277">TRANSPOSE('[5]AG_Key Products'!$F$22:$Q$22)</f>
        <v>3.0273519341676463</v>
      </c>
      <c r="AR266">
        <f t="array" ref="AR266:AR277">TRANSPOSE('[5]AG_Key Products'!$F$25:$Q$25)</f>
        <v>1.7591907460331189</v>
      </c>
      <c r="AS266">
        <f t="array" ref="AS266:AS277">TRANSPOSE('[5]AG_Key Products'!$F$28:$Q$28)</f>
        <v>1.4527382378338718</v>
      </c>
      <c r="AT266">
        <f t="array" ref="AT266:AT277">TRANSPOSE('[5]AG_Key Products'!$F$31:$Q$31)</f>
        <v>2.1596865245262902</v>
      </c>
      <c r="AU266">
        <f t="array" ref="AU266:AU277">TRANSPOSE('[5]AG_Key Products'!$F$34:$Q$35)</f>
        <v>0</v>
      </c>
      <c r="AV266">
        <f t="array" ref="AV266:AV277">TRANSPOSE('[5]AG_Key Products'!$F$37:$Q$37)</f>
        <v>0.71645177536018423</v>
      </c>
      <c r="AW266" s="4">
        <f t="array" ref="AW266:AW277">'[5]AG_Key Products'!$D$8</f>
        <v>9.2299614212976333E-2</v>
      </c>
      <c r="AX266" s="4">
        <f t="array" ref="AX266:AX277">'[5]AG_Key Products'!$D$11</f>
        <v>0.15649076885472427</v>
      </c>
      <c r="AY266" s="4">
        <f t="array" ref="AY266:AY277">'[5]AG_Key Products'!$D$14</f>
        <v>0.14699153627950148</v>
      </c>
      <c r="AZ266" s="4">
        <f t="array" ref="AZ266:AZ277">'[5]AG_Key Products'!$D$17</f>
        <v>0.19045486919545579</v>
      </c>
      <c r="BA266" s="4">
        <f t="array" ref="BA266:BA277">'[5]AG_Key Products'!$D$20</f>
        <v>0.61843821446441294</v>
      </c>
      <c r="BB266" s="4">
        <f t="array" ref="BB266:BB277">'[5]AG_Key Products'!$D$23</f>
        <v>0.54098907170691879</v>
      </c>
      <c r="BC266" s="4">
        <f t="array" ref="BC266:BC277">'[5]AG_Key Products'!$D$26</f>
        <v>0.50459513954813362</v>
      </c>
      <c r="BD266" s="4">
        <f t="array" ref="BD266:BD277">'[5]AG_Key Products'!$D$29</f>
        <v>7.1556336801826173E-2</v>
      </c>
      <c r="BE266" s="4">
        <f t="array" ref="BE266:BE277">'[5]AG_Key Products'!$D$32</f>
        <v>1.0000000000000002</v>
      </c>
      <c r="BF266" s="4">
        <f t="array" ref="BF266:BF277">'[5]AG_Key Products'!$D$35</f>
        <v>1</v>
      </c>
      <c r="BG266" s="4" t="str">
        <f t="array" ref="BG266:BG277">'[5]AG_Key Products'!$D$7</f>
        <v>Unit Linked</v>
      </c>
      <c r="BH266" s="4" t="str">
        <f t="array" ref="BH266:BH277">'[5]AG_Key Products'!$D$10</f>
        <v>Unit Linked</v>
      </c>
      <c r="BI266" s="4" t="str">
        <f t="array" ref="BI266:BI277">'[5]AG_Key Products'!$D$13</f>
        <v>Unit Linked</v>
      </c>
      <c r="BJ266" s="4" t="str">
        <f t="array" ref="BJ266:BJ277">'[5]AG_Key Products'!$D$16</f>
        <v>Unit Linked</v>
      </c>
      <c r="BK266" s="4" t="str">
        <f t="array" ref="BK266:BK277">'[5]AG_Key Products'!$D$19</f>
        <v>Traditional</v>
      </c>
      <c r="BL266" s="4" t="str">
        <f t="array" ref="BL266:BL277">'[5]AG_Key Products'!$D$22</f>
        <v>Product Type</v>
      </c>
      <c r="BM266" s="4" t="str">
        <f t="array" ref="BM266:BM277">'[5]AG_Key Products'!$D$25</f>
        <v>Traditional</v>
      </c>
      <c r="BN266" s="4" t="str">
        <f t="array" ref="BN266:BN277">'[5]AG_Key Products'!$D$28</f>
        <v>Unit Linked</v>
      </c>
      <c r="BO266" s="4" t="str">
        <f t="array" ref="BO266:BO277">'[5]AG_Key Products'!$D$31</f>
        <v>Traditional</v>
      </c>
      <c r="BP266" s="4" t="str">
        <f t="array" ref="BP266:BP277">'[5]AG_Key Products'!$D$34</f>
        <v>Traditional</v>
      </c>
      <c r="BQ266" t="str">
        <f>VLOOKUP(A266,Misc!$A$3:$B$11,2,FALSE)</f>
        <v>PHP</v>
      </c>
      <c r="BR266">
        <f>INDEX(FX!$B$30:$AK$48,MATCH('Data (2)'!BQ266,FX!$A$30:$A$48,0),MATCH('Data (2)'!D266,Period,0))</f>
        <v>52.452968414682218</v>
      </c>
      <c r="BS266">
        <f t="shared" si="68"/>
        <v>1.2933205507439647</v>
      </c>
      <c r="BT266">
        <f t="shared" si="69"/>
        <v>0</v>
      </c>
      <c r="BU266">
        <f t="shared" si="70"/>
        <v>0.53495095192334208</v>
      </c>
      <c r="BV266">
        <f t="shared" si="71"/>
        <v>0</v>
      </c>
      <c r="BW266">
        <f t="shared" si="72"/>
        <v>0.27964244678559685</v>
      </c>
      <c r="BX266">
        <f t="shared" si="73"/>
        <v>0</v>
      </c>
      <c r="BY266">
        <f t="shared" si="74"/>
        <v>0.15745167514701647</v>
      </c>
      <c r="BZ266">
        <f t="shared" si="75"/>
        <v>0</v>
      </c>
      <c r="CA266">
        <f t="shared" si="76"/>
        <v>1.6732611452455979</v>
      </c>
      <c r="CB266">
        <f t="shared" si="76"/>
        <v>0.94046004560927265</v>
      </c>
      <c r="CC266">
        <f t="shared" si="76"/>
        <v>0.47629203168947021</v>
      </c>
      <c r="CD266">
        <f t="shared" si="67"/>
        <v>0.32735142425459013</v>
      </c>
      <c r="CE266" s="4">
        <f t="shared" si="77"/>
        <v>0.41362595809338915</v>
      </c>
      <c r="CF266" s="4" t="str">
        <f t="shared" si="78"/>
        <v/>
      </c>
      <c r="CG266" s="4">
        <f t="shared" si="79"/>
        <v>0.29432918023777838</v>
      </c>
      <c r="CH266" s="4" t="str">
        <f t="shared" si="80"/>
        <v/>
      </c>
      <c r="CI266">
        <f>INDEX(FX!$B$114:$AK$132,MATCH('Data (2)'!BQ266,FX!$A$114:$A$132,0),MATCH('Data (2)'!D266,Period,0))</f>
        <v>53.33161777320295</v>
      </c>
    </row>
    <row r="267" spans="1:87" hidden="1" outlineLevel="1" x14ac:dyDescent="0.15">
      <c r="A267" t="s">
        <v>67</v>
      </c>
      <c r="B267" s="1">
        <f t="shared" si="81"/>
        <v>43800</v>
      </c>
      <c r="C267" t="s">
        <v>50</v>
      </c>
      <c r="D267" s="1">
        <v>43497</v>
      </c>
      <c r="E267">
        <v>74.409811662774899</v>
      </c>
      <c r="F267">
        <v>32.135069202079279</v>
      </c>
      <c r="G267">
        <v>13.95686358956776</v>
      </c>
      <c r="H267">
        <v>7.4092871518999068</v>
      </c>
      <c r="I267">
        <v>106.57918387991006</v>
      </c>
      <c r="J267">
        <v>59.890500849602468</v>
      </c>
      <c r="K267">
        <v>30.258166236748114</v>
      </c>
      <c r="L267">
        <v>20.778822599274946</v>
      </c>
      <c r="M267">
        <v>65.436125636170303</v>
      </c>
      <c r="N267">
        <v>37.137819729834298</v>
      </c>
      <c r="O267">
        <v>16.61161489897415</v>
      </c>
      <c r="P267">
        <v>9.5162399999999998</v>
      </c>
      <c r="Q267" t="str">
        <v>Set for Life - 5</v>
      </c>
      <c r="R267" t="str">
        <v>Set For Life - 7</v>
      </c>
      <c r="S267" t="str">
        <v>Set For Life - 10</v>
      </c>
      <c r="T267" t="str">
        <v>Set For Life - WL</v>
      </c>
      <c r="U267" t="str">
        <v>Set For Health - 5</v>
      </c>
      <c r="V267" t="str">
        <v>Set For Health - 10</v>
      </c>
      <c r="W267" t="str">
        <v>Set For Health - 20</v>
      </c>
      <c r="X267" t="str">
        <v>All Set Higher PHP</v>
      </c>
      <c r="Y267" t="str">
        <v>Set for Tomorrow</v>
      </c>
      <c r="Z267" t="str">
        <v>Premium Paying Rider</v>
      </c>
      <c r="AA267">
        <v>22.717962865999997</v>
      </c>
      <c r="AB267">
        <v>2.6565168000000003</v>
      </c>
      <c r="AC267">
        <v>23.414832000000001</v>
      </c>
      <c r="AD267">
        <v>1.2477640000000001</v>
      </c>
      <c r="AE267">
        <v>1.8715239811999997</v>
      </c>
      <c r="AF267">
        <v>6.9954519870000018</v>
      </c>
      <c r="AG267">
        <v>2.5024420164000007</v>
      </c>
      <c r="AH267">
        <v>11.526999999999999</v>
      </c>
      <c r="AI267">
        <v>0.80496334000000014</v>
      </c>
      <c r="AJ267">
        <v>0</v>
      </c>
      <c r="AK267">
        <v>0.67135467217489975</v>
      </c>
      <c r="AL267">
        <v>7.9403032429069116</v>
      </c>
      <c r="AM267">
        <v>1.162553691251764</v>
      </c>
      <c r="AN267">
        <v>7.6420814264179411</v>
      </c>
      <c r="AO267">
        <v>0.52294169360916787</v>
      </c>
      <c r="AP267">
        <v>1.5652246176719187</v>
      </c>
      <c r="AQ267">
        <v>4.1249463358445819</v>
      </c>
      <c r="AR267">
        <v>1.6097494900897804</v>
      </c>
      <c r="AS267">
        <v>4.8930332085899835</v>
      </c>
      <c r="AT267">
        <v>0.97904608506144075</v>
      </c>
      <c r="AU267">
        <v>0</v>
      </c>
      <c r="AV267">
        <v>1.6951894106357912</v>
      </c>
      <c r="AW267" s="4">
        <v>9.2299614212976333E-2</v>
      </c>
      <c r="AX267" s="4">
        <v>0.15649076885472427</v>
      </c>
      <c r="AY267" s="4">
        <v>0.14699153627950148</v>
      </c>
      <c r="AZ267" s="4">
        <v>0.19045486919545579</v>
      </c>
      <c r="BA267" s="4">
        <v>0.61843821446441294</v>
      </c>
      <c r="BB267" s="4">
        <v>0.54098907170691879</v>
      </c>
      <c r="BC267" s="4">
        <v>0.50459513954813362</v>
      </c>
      <c r="BD267" s="4">
        <v>7.1556336801826173E-2</v>
      </c>
      <c r="BE267" s="4">
        <v>1.0000000000000002</v>
      </c>
      <c r="BF267" s="4">
        <v>1</v>
      </c>
      <c r="BG267" s="4" t="str">
        <v>Unit Linked</v>
      </c>
      <c r="BH267" s="4" t="str">
        <v>Unit Linked</v>
      </c>
      <c r="BI267" s="4" t="str">
        <v>Unit Linked</v>
      </c>
      <c r="BJ267" s="4" t="str">
        <v>Unit Linked</v>
      </c>
      <c r="BK267" s="4" t="str">
        <v>Traditional</v>
      </c>
      <c r="BL267" s="4" t="str">
        <v>Product Type</v>
      </c>
      <c r="BM267" s="4" t="str">
        <v>Traditional</v>
      </c>
      <c r="BN267" s="4" t="str">
        <v>Unit Linked</v>
      </c>
      <c r="BO267" s="4" t="str">
        <v>Traditional</v>
      </c>
      <c r="BP267" s="4" t="str">
        <v>Traditional</v>
      </c>
      <c r="BQ267" t="str">
        <f>VLOOKUP(A267,Misc!$A$3:$B$11,2,FALSE)</f>
        <v>PHP</v>
      </c>
      <c r="BR267">
        <f>INDEX(FX!$B$30:$AK$48,MATCH('Data (2)'!BQ267,FX!$A$30:$A$48,0),MATCH('Data (2)'!D267,Period,0))</f>
        <v>52.159869264347662</v>
      </c>
      <c r="BS267">
        <f t="shared" si="68"/>
        <v>1.4265720507400796</v>
      </c>
      <c r="BT267">
        <f t="shared" si="69"/>
        <v>0</v>
      </c>
      <c r="BU267">
        <f t="shared" si="70"/>
        <v>0.61608799361090916</v>
      </c>
      <c r="BV267">
        <f t="shared" si="71"/>
        <v>0</v>
      </c>
      <c r="BW267">
        <f t="shared" si="72"/>
        <v>0.26757857691003767</v>
      </c>
      <c r="BX267">
        <f t="shared" si="73"/>
        <v>0</v>
      </c>
      <c r="BY267">
        <f t="shared" si="74"/>
        <v>0.14204957290727541</v>
      </c>
      <c r="BZ267">
        <f t="shared" si="75"/>
        <v>0</v>
      </c>
      <c r="CA267">
        <f t="shared" si="76"/>
        <v>1.9984239805577757</v>
      </c>
      <c r="CB267">
        <f t="shared" si="76"/>
        <v>1.1229830136466459</v>
      </c>
      <c r="CC267">
        <f t="shared" si="76"/>
        <v>0.56735886703125027</v>
      </c>
      <c r="CD267">
        <f t="shared" si="67"/>
        <v>0.3896154564003399</v>
      </c>
      <c r="CE267" s="4">
        <f t="shared" si="77"/>
        <v>0.43186601987000511</v>
      </c>
      <c r="CF267" s="4" t="str">
        <f t="shared" si="78"/>
        <v/>
      </c>
      <c r="CG267" s="4">
        <f t="shared" si="79"/>
        <v>0.23056702026397047</v>
      </c>
      <c r="CH267" s="4" t="str">
        <f t="shared" si="80"/>
        <v/>
      </c>
      <c r="CI267">
        <f>INDEX(FX!$B$114:$AK$132,MATCH('Data (2)'!BQ267,FX!$A$114:$A$132,0),MATCH('Data (2)'!D267,Period,0))</f>
        <v>53.33161777320295</v>
      </c>
    </row>
    <row r="268" spans="1:87" hidden="1" outlineLevel="1" x14ac:dyDescent="0.15">
      <c r="A268" t="s">
        <v>67</v>
      </c>
      <c r="B268" s="1">
        <f t="shared" si="81"/>
        <v>43800</v>
      </c>
      <c r="C268" t="s">
        <v>50</v>
      </c>
      <c r="D268" s="1">
        <v>43525</v>
      </c>
      <c r="E268">
        <v>88.281274411667539</v>
      </c>
      <c r="F268">
        <v>32.137444690917754</v>
      </c>
      <c r="G268">
        <v>19.432798110122871</v>
      </c>
      <c r="H268">
        <v>10.090895578891255</v>
      </c>
      <c r="I268">
        <v>122.00266449160344</v>
      </c>
      <c r="J268">
        <v>68.432246601637303</v>
      </c>
      <c r="K268">
        <v>34.459388340499295</v>
      </c>
      <c r="L268">
        <v>23.65234105952533</v>
      </c>
      <c r="M268">
        <v>74.733148624436183</v>
      </c>
      <c r="N268">
        <v>34.048787261834676</v>
      </c>
      <c r="O268">
        <v>16.924305215555432</v>
      </c>
      <c r="P268">
        <v>8.5112749999999995</v>
      </c>
      <c r="Q268" t="str">
        <v>Set for Life - 5</v>
      </c>
      <c r="R268" t="str">
        <v>Set For Life - 7</v>
      </c>
      <c r="S268" t="str">
        <v>Set For Life - 10</v>
      </c>
      <c r="T268" t="str">
        <v>Set For Life - WL</v>
      </c>
      <c r="U268" t="str">
        <v>Set For Health - 5</v>
      </c>
      <c r="V268" t="str">
        <v>Set For Health - 10</v>
      </c>
      <c r="W268" t="str">
        <v>Set For Health - 20</v>
      </c>
      <c r="X268" t="str">
        <v>All Set Higher PHP</v>
      </c>
      <c r="Y268" t="str">
        <v>Set for Tomorrow</v>
      </c>
      <c r="Z268" t="str">
        <v>Premium Paying Rider</v>
      </c>
      <c r="AA268">
        <v>26.543120800000011</v>
      </c>
      <c r="AB268">
        <v>2.7543851999999998</v>
      </c>
      <c r="AC268">
        <v>39.261851999999998</v>
      </c>
      <c r="AD268">
        <v>1.215676</v>
      </c>
      <c r="AE268">
        <v>2.1014685002999998</v>
      </c>
      <c r="AF268">
        <v>10.399617011999997</v>
      </c>
      <c r="AG268">
        <v>2.7945840073999997</v>
      </c>
      <c r="AH268">
        <v>1.2</v>
      </c>
      <c r="AI268">
        <v>1.5201274600000003</v>
      </c>
      <c r="AJ268">
        <v>0</v>
      </c>
      <c r="AK268">
        <v>0.49044343196753459</v>
      </c>
      <c r="AL268">
        <v>6.6042043777711612</v>
      </c>
      <c r="AM268">
        <v>1.6293956270662888</v>
      </c>
      <c r="AN268">
        <v>12.959310027106374</v>
      </c>
      <c r="AO268">
        <v>0.52032011172974346</v>
      </c>
      <c r="AP268">
        <v>1.3719897997441866</v>
      </c>
      <c r="AQ268">
        <v>5.6593698879685164</v>
      </c>
      <c r="AR268">
        <v>1.8427274175979882</v>
      </c>
      <c r="AS268">
        <v>0.55540235784404168</v>
      </c>
      <c r="AT268">
        <v>2.2392176747185308</v>
      </c>
      <c r="AU268">
        <v>0</v>
      </c>
      <c r="AV268">
        <v>-1.2444925906290791</v>
      </c>
      <c r="AW268" s="4">
        <v>9.2299614212976333E-2</v>
      </c>
      <c r="AX268" s="4">
        <v>0.15649076885472427</v>
      </c>
      <c r="AY268" s="4">
        <v>0.14699153627950148</v>
      </c>
      <c r="AZ268" s="4">
        <v>0.19045486919545579</v>
      </c>
      <c r="BA268" s="4">
        <v>0.61843821446441294</v>
      </c>
      <c r="BB268" s="4">
        <v>0.54098907170691879</v>
      </c>
      <c r="BC268" s="4">
        <v>0.50459513954813362</v>
      </c>
      <c r="BD268" s="4">
        <v>7.1556336801826173E-2</v>
      </c>
      <c r="BE268" s="4">
        <v>1.0000000000000002</v>
      </c>
      <c r="BF268" s="4">
        <v>1</v>
      </c>
      <c r="BG268" s="4" t="str">
        <v>Unit Linked</v>
      </c>
      <c r="BH268" s="4" t="str">
        <v>Unit Linked</v>
      </c>
      <c r="BI268" s="4" t="str">
        <v>Unit Linked</v>
      </c>
      <c r="BJ268" s="4" t="str">
        <v>Unit Linked</v>
      </c>
      <c r="BK268" s="4" t="str">
        <v>Traditional</v>
      </c>
      <c r="BL268" s="4" t="str">
        <v>Product Type</v>
      </c>
      <c r="BM268" s="4" t="str">
        <v>Traditional</v>
      </c>
      <c r="BN268" s="4" t="str">
        <v>Unit Linked</v>
      </c>
      <c r="BO268" s="4" t="str">
        <v>Traditional</v>
      </c>
      <c r="BP268" s="4" t="str">
        <v>Traditional</v>
      </c>
      <c r="BQ268" t="str">
        <f>VLOOKUP(A268,Misc!$A$3:$B$11,2,FALSE)</f>
        <v>PHP</v>
      </c>
      <c r="BR268">
        <f>INDEX(FX!$B$30:$AK$48,MATCH('Data (2)'!BQ268,FX!$A$30:$A$48,0),MATCH('Data (2)'!D268,Period,0))</f>
        <v>52.517568842899998</v>
      </c>
      <c r="BS268">
        <f t="shared" si="68"/>
        <v>1.6809855512495329</v>
      </c>
      <c r="BT268">
        <f t="shared" si="69"/>
        <v>0</v>
      </c>
      <c r="BU268">
        <f t="shared" si="70"/>
        <v>0.61193702220019097</v>
      </c>
      <c r="BV268">
        <f t="shared" si="71"/>
        <v>0</v>
      </c>
      <c r="BW268">
        <f t="shared" si="72"/>
        <v>0.37002470865042808</v>
      </c>
      <c r="BX268">
        <f t="shared" si="73"/>
        <v>0</v>
      </c>
      <c r="BY268">
        <f t="shared" si="74"/>
        <v>0.19214323513483569</v>
      </c>
      <c r="BZ268">
        <f t="shared" si="75"/>
        <v>0</v>
      </c>
      <c r="CA268">
        <f t="shared" si="76"/>
        <v>2.2876235446378117</v>
      </c>
      <c r="CB268">
        <f t="shared" si="76"/>
        <v>1.2831458984171642</v>
      </c>
      <c r="CC268">
        <f t="shared" si="76"/>
        <v>0.64613431542693212</v>
      </c>
      <c r="CD268">
        <f t="shared" si="67"/>
        <v>0.44349566068122737</v>
      </c>
      <c r="CE268" s="4">
        <f t="shared" si="77"/>
        <v>0.36403467105670106</v>
      </c>
      <c r="CF268" s="4" t="str">
        <f t="shared" si="78"/>
        <v/>
      </c>
      <c r="CG268" s="4">
        <f t="shared" si="79"/>
        <v>0.31399184583405931</v>
      </c>
      <c r="CH268" s="4" t="str">
        <f t="shared" si="80"/>
        <v/>
      </c>
      <c r="CI268">
        <f>INDEX(FX!$B$114:$AK$132,MATCH('Data (2)'!BQ268,FX!$A$114:$A$132,0),MATCH('Data (2)'!D268,Period,0))</f>
        <v>53.33161777320295</v>
      </c>
    </row>
    <row r="269" spans="1:87" hidden="1" outlineLevel="1" x14ac:dyDescent="0.15">
      <c r="A269" t="s">
        <v>67</v>
      </c>
      <c r="B269" s="1">
        <f t="shared" si="81"/>
        <v>43800</v>
      </c>
      <c r="C269" t="s">
        <v>50</v>
      </c>
      <c r="D269" s="1">
        <v>43556</v>
      </c>
      <c r="E269">
        <v>56.532519040385701</v>
      </c>
      <c r="F269">
        <v>26.935359364517399</v>
      </c>
      <c r="G269">
        <v>14.287431209471539</v>
      </c>
      <c r="H269">
        <v>8.2643714861190443</v>
      </c>
      <c r="I269">
        <v>110.64840887171931</v>
      </c>
      <c r="J269">
        <v>62.54380255331111</v>
      </c>
      <c r="K269">
        <v>31.578443623157398</v>
      </c>
      <c r="L269">
        <v>26.972577991132926</v>
      </c>
      <c r="M269">
        <v>58.795768049470261</v>
      </c>
      <c r="N269">
        <v>29.630429188470895</v>
      </c>
      <c r="O269">
        <v>14.386777029379251</v>
      </c>
      <c r="P269">
        <v>7.7805210000000002</v>
      </c>
      <c r="Q269" t="str">
        <v>Set for Life - 5</v>
      </c>
      <c r="R269" t="str">
        <v>Set For Life - 7</v>
      </c>
      <c r="S269" t="str">
        <v>Set For Life - 10</v>
      </c>
      <c r="T269" t="str">
        <v>Set For Life - WL</v>
      </c>
      <c r="U269" t="str">
        <v>Set For Health - 5</v>
      </c>
      <c r="V269" t="str">
        <v>Set For Health - 10</v>
      </c>
      <c r="W269" t="str">
        <v>Set For Health - 20</v>
      </c>
      <c r="X269" t="str">
        <v>All Set Higher PHP</v>
      </c>
      <c r="Y269" t="str">
        <v>Set for Tomorrow</v>
      </c>
      <c r="Z269" t="str">
        <v>Premium Paying Rider</v>
      </c>
      <c r="AA269">
        <v>12.144221</v>
      </c>
      <c r="AB269">
        <v>1.0981572000000002</v>
      </c>
      <c r="AC269">
        <v>28.246236</v>
      </c>
      <c r="AD269">
        <v>0.94966399999999995</v>
      </c>
      <c r="AE269">
        <v>2.5377640000000001</v>
      </c>
      <c r="AF269">
        <v>6.1527239853999989</v>
      </c>
      <c r="AG269">
        <v>3.1325059992000006</v>
      </c>
      <c r="AH269">
        <v>0.8</v>
      </c>
      <c r="AI269">
        <v>0.84964592000000083</v>
      </c>
      <c r="AJ269">
        <v>0</v>
      </c>
      <c r="AK269">
        <v>0.62160093578569331</v>
      </c>
      <c r="AL269">
        <v>6.8780099349807982</v>
      </c>
      <c r="AM269">
        <v>0.38426069391884982</v>
      </c>
      <c r="AN269">
        <v>10.528584202149988</v>
      </c>
      <c r="AO269">
        <v>0.44204050175180382</v>
      </c>
      <c r="AP269">
        <v>2.2490092786366258</v>
      </c>
      <c r="AQ269">
        <v>3.6393307168370672</v>
      </c>
      <c r="AR269">
        <v>2.011971543865787</v>
      </c>
      <c r="AS269">
        <v>0.35822769223074524</v>
      </c>
      <c r="AT269">
        <v>1.1005912060257057</v>
      </c>
      <c r="AU269">
        <v>0</v>
      </c>
      <c r="AV269">
        <v>-0.65666640587997094</v>
      </c>
      <c r="AW269" s="4">
        <v>9.2299614212976333E-2</v>
      </c>
      <c r="AX269" s="4">
        <v>0.15649076885472427</v>
      </c>
      <c r="AY269" s="4">
        <v>0.14699153627950148</v>
      </c>
      <c r="AZ269" s="4">
        <v>0.19045486919545579</v>
      </c>
      <c r="BA269" s="4">
        <v>0.61843821446441294</v>
      </c>
      <c r="BB269" s="4">
        <v>0.54098907170691879</v>
      </c>
      <c r="BC269" s="4">
        <v>0.50459513954813362</v>
      </c>
      <c r="BD269" s="4">
        <v>7.1556336801826173E-2</v>
      </c>
      <c r="BE269" s="4">
        <v>1.0000000000000002</v>
      </c>
      <c r="BF269" s="4">
        <v>1</v>
      </c>
      <c r="BG269" s="4" t="str">
        <v>Unit Linked</v>
      </c>
      <c r="BH269" s="4" t="str">
        <v>Unit Linked</v>
      </c>
      <c r="BI269" s="4" t="str">
        <v>Unit Linked</v>
      </c>
      <c r="BJ269" s="4" t="str">
        <v>Unit Linked</v>
      </c>
      <c r="BK269" s="4" t="str">
        <v>Traditional</v>
      </c>
      <c r="BL269" s="4" t="str">
        <v>Product Type</v>
      </c>
      <c r="BM269" s="4" t="str">
        <v>Traditional</v>
      </c>
      <c r="BN269" s="4" t="str">
        <v>Unit Linked</v>
      </c>
      <c r="BO269" s="4" t="str">
        <v>Traditional</v>
      </c>
      <c r="BP269" s="4" t="str">
        <v>Traditional</v>
      </c>
      <c r="BQ269" t="str">
        <f>VLOOKUP(A269,Misc!$A$3:$B$11,2,FALSE)</f>
        <v>PHP</v>
      </c>
      <c r="BR269">
        <f>INDEX(FX!$B$30:$AK$48,MATCH('Data (2)'!BQ269,FX!$A$30:$A$48,0),MATCH('Data (2)'!D269,Period,0))</f>
        <v>52.02762885680599</v>
      </c>
      <c r="BS269">
        <f t="shared" si="68"/>
        <v>1.0865864980312361</v>
      </c>
      <c r="BT269">
        <f t="shared" si="69"/>
        <v>0</v>
      </c>
      <c r="BU269">
        <f t="shared" si="70"/>
        <v>0.51771260686607001</v>
      </c>
      <c r="BV269">
        <f t="shared" si="71"/>
        <v>0</v>
      </c>
      <c r="BW269">
        <f t="shared" si="72"/>
        <v>0.27461238429286078</v>
      </c>
      <c r="BX269">
        <f t="shared" si="73"/>
        <v>0</v>
      </c>
      <c r="BY269">
        <f t="shared" si="74"/>
        <v>0.15884582226233709</v>
      </c>
      <c r="BZ269">
        <f t="shared" si="75"/>
        <v>0</v>
      </c>
      <c r="CA269">
        <f t="shared" si="76"/>
        <v>2.0747244034910151</v>
      </c>
      <c r="CB269">
        <f t="shared" si="76"/>
        <v>1.1727340209195176</v>
      </c>
      <c r="CC269">
        <f t="shared" si="76"/>
        <v>0.59211486434646143</v>
      </c>
      <c r="CD269">
        <f t="shared" si="67"/>
        <v>0.50575210573652596</v>
      </c>
      <c r="CE269" s="4">
        <f t="shared" si="77"/>
        <v>0.47645779494232898</v>
      </c>
      <c r="CF269" s="4" t="str">
        <f t="shared" si="78"/>
        <v/>
      </c>
      <c r="CG269" s="4">
        <f t="shared" si="79"/>
        <v>0.30682239558332758</v>
      </c>
      <c r="CH269" s="4" t="str">
        <f t="shared" si="80"/>
        <v/>
      </c>
      <c r="CI269">
        <f>INDEX(FX!$B$114:$AK$132,MATCH('Data (2)'!BQ269,FX!$A$114:$A$132,0),MATCH('Data (2)'!D269,Period,0))</f>
        <v>53.33161777320295</v>
      </c>
    </row>
    <row r="270" spans="1:87" hidden="1" outlineLevel="1" x14ac:dyDescent="0.15">
      <c r="A270" t="s">
        <v>67</v>
      </c>
      <c r="B270" s="1">
        <f t="shared" si="81"/>
        <v>43800</v>
      </c>
      <c r="C270" t="s">
        <v>50</v>
      </c>
      <c r="D270" s="1">
        <v>43586</v>
      </c>
      <c r="E270">
        <v>78.502374327880943</v>
      </c>
      <c r="F270">
        <v>33.043623418181951</v>
      </c>
      <c r="G270">
        <v>16.837730490525932</v>
      </c>
      <c r="H270">
        <v>9.706359680956794</v>
      </c>
      <c r="I270">
        <v>115.81773355095291</v>
      </c>
      <c r="J270">
        <v>65.477085115870622</v>
      </c>
      <c r="K270">
        <v>33.075536029479252</v>
      </c>
      <c r="L270">
        <v>28.253243276709512</v>
      </c>
      <c r="M270">
        <v>70.663265701088918</v>
      </c>
      <c r="N270">
        <v>47.015009216869942</v>
      </c>
      <c r="O270">
        <v>18.618728250207333</v>
      </c>
      <c r="P270">
        <v>12.641251</v>
      </c>
      <c r="Q270" t="str">
        <v>Set for Life - 5</v>
      </c>
      <c r="R270" t="str">
        <v>Set For Life - 7</v>
      </c>
      <c r="S270" t="str">
        <v>Set For Life - 10</v>
      </c>
      <c r="T270" t="str">
        <v>Set For Life - WL</v>
      </c>
      <c r="U270" t="str">
        <v>Set For Health - 5</v>
      </c>
      <c r="V270" t="str">
        <v>Set For Health - 10</v>
      </c>
      <c r="W270" t="str">
        <v>Set For Health - 20</v>
      </c>
      <c r="X270" t="str">
        <v>All Set Higher PHP</v>
      </c>
      <c r="Y270" t="str">
        <v>Set for Tomorrow</v>
      </c>
      <c r="Z270" t="str">
        <v>Premium Paying Rider</v>
      </c>
      <c r="AA270">
        <v>25.759179999999986</v>
      </c>
      <c r="AB270">
        <v>1.1940984999999991</v>
      </c>
      <c r="AC270">
        <v>31.580784099999995</v>
      </c>
      <c r="AD270">
        <v>1.147832</v>
      </c>
      <c r="AE270">
        <v>3.8971139978</v>
      </c>
      <c r="AF270">
        <v>7.718149966800004</v>
      </c>
      <c r="AG270">
        <v>3.1094209566000011</v>
      </c>
      <c r="AH270">
        <v>1.9</v>
      </c>
      <c r="AI270">
        <v>0.75883270999999997</v>
      </c>
      <c r="AJ270">
        <v>0</v>
      </c>
      <c r="AK270">
        <v>1.4369620966809578</v>
      </c>
      <c r="AL270">
        <v>9.5384537931897047</v>
      </c>
      <c r="AM270">
        <v>0.51171140734053733</v>
      </c>
      <c r="AN270">
        <v>9.1657564103654554</v>
      </c>
      <c r="AO270">
        <v>0.4294293788429841</v>
      </c>
      <c r="AP270">
        <v>3.9322622756854222</v>
      </c>
      <c r="AQ270">
        <v>5.2159864715123962</v>
      </c>
      <c r="AR270">
        <v>2.3503798216227478</v>
      </c>
      <c r="AS270">
        <v>0.8176818451746628</v>
      </c>
      <c r="AT270">
        <v>0.69027190896293711</v>
      </c>
      <c r="AU270">
        <v>0</v>
      </c>
      <c r="AV270">
        <v>0.39169010548510386</v>
      </c>
      <c r="AW270" s="4">
        <v>9.2299614212976333E-2</v>
      </c>
      <c r="AX270" s="4">
        <v>0.15649076885472427</v>
      </c>
      <c r="AY270" s="4">
        <v>0.14699153627950148</v>
      </c>
      <c r="AZ270" s="4">
        <v>0.19045486919545579</v>
      </c>
      <c r="BA270" s="4">
        <v>0.61843821446441294</v>
      </c>
      <c r="BB270" s="4">
        <v>0.54098907170691879</v>
      </c>
      <c r="BC270" s="4">
        <v>0.50459513954813362</v>
      </c>
      <c r="BD270" s="4">
        <v>7.1556336801826173E-2</v>
      </c>
      <c r="BE270" s="4">
        <v>1.0000000000000002</v>
      </c>
      <c r="BF270" s="4">
        <v>1</v>
      </c>
      <c r="BG270" s="4" t="str">
        <v>Unit Linked</v>
      </c>
      <c r="BH270" s="4" t="str">
        <v>Unit Linked</v>
      </c>
      <c r="BI270" s="4" t="str">
        <v>Unit Linked</v>
      </c>
      <c r="BJ270" s="4" t="str">
        <v>Unit Linked</v>
      </c>
      <c r="BK270" s="4" t="str">
        <v>Traditional</v>
      </c>
      <c r="BL270" s="4" t="str">
        <v>Product Type</v>
      </c>
      <c r="BM270" s="4" t="str">
        <v>Traditional</v>
      </c>
      <c r="BN270" s="4" t="str">
        <v>Unit Linked</v>
      </c>
      <c r="BO270" s="4" t="str">
        <v>Traditional</v>
      </c>
      <c r="BP270" s="4" t="str">
        <v>Traditional</v>
      </c>
      <c r="BQ270" t="str">
        <f>VLOOKUP(A270,Misc!$A$3:$B$11,2,FALSE)</f>
        <v>PHP</v>
      </c>
      <c r="BR270">
        <f>INDEX(FX!$B$30:$AK$48,MATCH('Data (2)'!BQ270,FX!$A$30:$A$48,0),MATCH('Data (2)'!D270,Period,0))</f>
        <v>52.288985251624574</v>
      </c>
      <c r="BS270">
        <f t="shared" si="68"/>
        <v>1.5013176092462406</v>
      </c>
      <c r="BT270">
        <f t="shared" si="69"/>
        <v>0</v>
      </c>
      <c r="BU270">
        <f t="shared" si="70"/>
        <v>0.6319423346842501</v>
      </c>
      <c r="BV270">
        <f t="shared" si="71"/>
        <v>0</v>
      </c>
      <c r="BW270">
        <f t="shared" si="72"/>
        <v>0.32201295185782552</v>
      </c>
      <c r="BX270">
        <f t="shared" si="73"/>
        <v>0</v>
      </c>
      <c r="BY270">
        <f t="shared" si="74"/>
        <v>0.18562914606676606</v>
      </c>
      <c r="BZ270">
        <f t="shared" si="75"/>
        <v>0</v>
      </c>
      <c r="CA270">
        <f t="shared" si="76"/>
        <v>2.1716523590841974</v>
      </c>
      <c r="CB270">
        <f t="shared" si="76"/>
        <v>1.2277348381651811</v>
      </c>
      <c r="CC270">
        <f t="shared" si="76"/>
        <v>0.62018624993030713</v>
      </c>
      <c r="CD270">
        <f t="shared" si="67"/>
        <v>0.52976535226924359</v>
      </c>
      <c r="CE270" s="4">
        <f t="shared" si="77"/>
        <v>0.42092514654612384</v>
      </c>
      <c r="CF270" s="4" t="str">
        <f t="shared" si="78"/>
        <v/>
      </c>
      <c r="CG270" s="4">
        <f t="shared" si="79"/>
        <v>0.2937438052152585</v>
      </c>
      <c r="CH270" s="4" t="str">
        <f t="shared" si="80"/>
        <v/>
      </c>
      <c r="CI270">
        <f>INDEX(FX!$B$114:$AK$132,MATCH('Data (2)'!BQ270,FX!$A$114:$A$132,0),MATCH('Data (2)'!D270,Period,0))</f>
        <v>53.33161777320295</v>
      </c>
    </row>
    <row r="271" spans="1:87" hidden="1" outlineLevel="1" x14ac:dyDescent="0.15">
      <c r="A271" t="s">
        <v>67</v>
      </c>
      <c r="B271" s="1">
        <f t="shared" si="81"/>
        <v>43800</v>
      </c>
      <c r="C271" t="s">
        <v>50</v>
      </c>
      <c r="D271" s="1">
        <v>43617</v>
      </c>
      <c r="E271">
        <v>99.633105046921585</v>
      </c>
      <c r="F271">
        <v>69.610296344446041</v>
      </c>
      <c r="G271">
        <v>23.162387931386096</v>
      </c>
      <c r="H271">
        <v>16.028734820619427</v>
      </c>
      <c r="I271">
        <v>132.61502126382717</v>
      </c>
      <c r="J271">
        <v>74.746574331424682</v>
      </c>
      <c r="K271">
        <v>37.620727921809433</v>
      </c>
      <c r="L271">
        <v>32.122048283620011</v>
      </c>
      <c r="M271">
        <v>88.156041394330032</v>
      </c>
      <c r="N271">
        <v>62.045625465284743</v>
      </c>
      <c r="O271">
        <v>7.5517332412550138</v>
      </c>
      <c r="P271">
        <v>7.6273799999999996</v>
      </c>
      <c r="Q271" t="str">
        <v>Set for Life - 5</v>
      </c>
      <c r="R271" t="str">
        <v>Set For Life - 7</v>
      </c>
      <c r="S271" t="str">
        <v>Set For Life - 10</v>
      </c>
      <c r="T271" t="str">
        <v>Set For Life - WL</v>
      </c>
      <c r="U271" t="str">
        <v>Set For Health - 5</v>
      </c>
      <c r="V271" t="str">
        <v>Set For Health - 10</v>
      </c>
      <c r="W271" t="str">
        <v>Set For Health - 20</v>
      </c>
      <c r="X271" t="str">
        <v>All Set Higher PHP</v>
      </c>
      <c r="Y271" t="str">
        <v>Set for Tomorrow</v>
      </c>
      <c r="Z271" t="str">
        <v>Premium Paying Rider</v>
      </c>
      <c r="AA271">
        <v>24.812951999999999</v>
      </c>
      <c r="AB271">
        <v>1.8358487000000012</v>
      </c>
      <c r="AC271">
        <v>41.002375999999998</v>
      </c>
      <c r="AD271">
        <v>2.0759599999999998</v>
      </c>
      <c r="AE271">
        <v>6.2934414936000014</v>
      </c>
      <c r="AF271">
        <v>9.5839899955999996</v>
      </c>
      <c r="AG271">
        <v>4.2382830350000003</v>
      </c>
      <c r="AH271">
        <v>5.5549999999999997</v>
      </c>
      <c r="AI271">
        <v>1.3140277699999996</v>
      </c>
      <c r="AJ271">
        <v>0</v>
      </c>
      <c r="AK271">
        <v>2.9212260527215932</v>
      </c>
      <c r="AL271">
        <v>7.9330556296654144</v>
      </c>
      <c r="AM271">
        <v>0.85765016595866905</v>
      </c>
      <c r="AN271">
        <v>11.171976742672133</v>
      </c>
      <c r="AO271">
        <v>0.95238279335899934</v>
      </c>
      <c r="AP271">
        <v>6.0229895462158058</v>
      </c>
      <c r="AQ271">
        <v>5.6638203255515283</v>
      </c>
      <c r="AR271">
        <v>2.7410492162948921</v>
      </c>
      <c r="AS271">
        <v>2.4979922747133307</v>
      </c>
      <c r="AT271">
        <v>1.9239891902330228</v>
      </c>
      <c r="AU271">
        <v>0</v>
      </c>
      <c r="AV271">
        <v>29.845390459782244</v>
      </c>
      <c r="AW271" s="4">
        <v>9.2299614212976333E-2</v>
      </c>
      <c r="AX271" s="4">
        <v>0.15649076885472427</v>
      </c>
      <c r="AY271" s="4">
        <v>0.14699153627950148</v>
      </c>
      <c r="AZ271" s="4">
        <v>0.19045486919545579</v>
      </c>
      <c r="BA271" s="4">
        <v>0.61843821446441294</v>
      </c>
      <c r="BB271" s="4">
        <v>0.54098907170691879</v>
      </c>
      <c r="BC271" s="4">
        <v>0.50459513954813362</v>
      </c>
      <c r="BD271" s="4">
        <v>7.1556336801826173E-2</v>
      </c>
      <c r="BE271" s="4">
        <v>1.0000000000000002</v>
      </c>
      <c r="BF271" s="4">
        <v>1</v>
      </c>
      <c r="BG271" s="4" t="str">
        <v>Unit Linked</v>
      </c>
      <c r="BH271" s="4" t="str">
        <v>Unit Linked</v>
      </c>
      <c r="BI271" s="4" t="str">
        <v>Unit Linked</v>
      </c>
      <c r="BJ271" s="4" t="str">
        <v>Unit Linked</v>
      </c>
      <c r="BK271" s="4" t="str">
        <v>Traditional</v>
      </c>
      <c r="BL271" s="4" t="str">
        <v>Product Type</v>
      </c>
      <c r="BM271" s="4" t="str">
        <v>Traditional</v>
      </c>
      <c r="BN271" s="4" t="str">
        <v>Unit Linked</v>
      </c>
      <c r="BO271" s="4" t="str">
        <v>Traditional</v>
      </c>
      <c r="BP271" s="4" t="str">
        <v>Traditional</v>
      </c>
      <c r="BQ271" t="str">
        <f>VLOOKUP(A271,Misc!$A$3:$B$11,2,FALSE)</f>
        <v>PHP</v>
      </c>
      <c r="BR271">
        <f>INDEX(FX!$B$30:$AK$48,MATCH('Data (2)'!BQ271,FX!$A$30:$A$48,0),MATCH('Data (2)'!D271,Period,0))</f>
        <v>51.733844546372225</v>
      </c>
      <c r="BS271">
        <f t="shared" si="68"/>
        <v>1.9258786181571004</v>
      </c>
      <c r="BT271">
        <f t="shared" si="69"/>
        <v>0</v>
      </c>
      <c r="BU271">
        <f t="shared" si="70"/>
        <v>1.3455465557378024</v>
      </c>
      <c r="BV271">
        <f t="shared" si="71"/>
        <v>0</v>
      </c>
      <c r="BW271">
        <f t="shared" si="72"/>
        <v>0.44772214658479953</v>
      </c>
      <c r="BX271">
        <f t="shared" si="73"/>
        <v>0</v>
      </c>
      <c r="BY271">
        <f t="shared" si="74"/>
        <v>0.30983072998280431</v>
      </c>
      <c r="BZ271">
        <f t="shared" si="75"/>
        <v>0</v>
      </c>
      <c r="CA271">
        <f t="shared" si="76"/>
        <v>2.4866116349176459</v>
      </c>
      <c r="CB271">
        <f t="shared" si="76"/>
        <v>1.4015433518122511</v>
      </c>
      <c r="CC271">
        <f t="shared" si="76"/>
        <v>0.70541133932585065</v>
      </c>
      <c r="CD271">
        <f t="shared" si="67"/>
        <v>0.60230777960311721</v>
      </c>
      <c r="CE271" s="4">
        <f t="shared" si="77"/>
        <v>0.6986663349663097</v>
      </c>
      <c r="CF271" s="4" t="str">
        <f t="shared" si="78"/>
        <v/>
      </c>
      <c r="CG271" s="4">
        <f t="shared" si="79"/>
        <v>0.23026384978029624</v>
      </c>
      <c r="CH271" s="4" t="str">
        <f t="shared" si="80"/>
        <v/>
      </c>
      <c r="CI271">
        <f>INDEX(FX!$B$114:$AK$132,MATCH('Data (2)'!BQ271,FX!$A$114:$A$132,0),MATCH('Data (2)'!D271,Period,0))</f>
        <v>53.33161777320295</v>
      </c>
    </row>
    <row r="272" spans="1:87" hidden="1" outlineLevel="1" x14ac:dyDescent="0.15">
      <c r="A272" t="s">
        <v>67</v>
      </c>
      <c r="B272" s="1">
        <f t="shared" si="81"/>
        <v>43800</v>
      </c>
      <c r="C272" t="s">
        <v>50</v>
      </c>
      <c r="D272" s="1">
        <v>43647</v>
      </c>
      <c r="E272">
        <v>83.687020342604754</v>
      </c>
      <c r="F272">
        <v>37.107427333900617</v>
      </c>
      <c r="G272">
        <v>19.230874359974056</v>
      </c>
      <c r="H272">
        <v>10.533082775180519</v>
      </c>
      <c r="I272">
        <v>122.70058724978847</v>
      </c>
      <c r="J272">
        <v>75.436070311772227</v>
      </c>
      <c r="K272">
        <v>38.856023772273787</v>
      </c>
      <c r="L272">
        <v>37.965069207668201</v>
      </c>
      <c r="M272">
        <v>49.22446111156637</v>
      </c>
      <c r="N272">
        <v>25.024867036131706</v>
      </c>
      <c r="O272">
        <v>11.885867091535598</v>
      </c>
      <c r="P272">
        <v>7.0970620000000002</v>
      </c>
      <c r="Q272" t="str">
        <v>Set for Life - 5</v>
      </c>
      <c r="R272" t="str">
        <v>Set For Life - 7</v>
      </c>
      <c r="S272" t="str">
        <v>Set For Life - 10</v>
      </c>
      <c r="T272" t="str">
        <v>Set For Life - WL</v>
      </c>
      <c r="U272" t="str">
        <v>Set For Health - 5</v>
      </c>
      <c r="V272" t="str">
        <v>Set For Health - 10</v>
      </c>
      <c r="W272" t="str">
        <v>Set For Health - 20</v>
      </c>
      <c r="X272" t="str">
        <v>All Set Higher PHP</v>
      </c>
      <c r="Y272" t="str">
        <v>Set for Tomorrow</v>
      </c>
      <c r="Z272" t="str">
        <v>Premium Paying Rider</v>
      </c>
      <c r="AA272">
        <v>22.392037000000016</v>
      </c>
      <c r="AB272">
        <v>1.6261699999999981</v>
      </c>
      <c r="AC272">
        <v>35.556952000000003</v>
      </c>
      <c r="AD272">
        <v>1.184712</v>
      </c>
      <c r="AE272">
        <v>3.0792870267000012</v>
      </c>
      <c r="AF272">
        <v>10.733142008999996</v>
      </c>
      <c r="AG272">
        <v>4.7027770065999999</v>
      </c>
      <c r="AH272">
        <v>2.61</v>
      </c>
      <c r="AI272">
        <v>1.0076935349999991</v>
      </c>
      <c r="AJ272">
        <v>0</v>
      </c>
      <c r="AK272">
        <v>0.79424976530474112</v>
      </c>
      <c r="AL272">
        <v>7.8946830401247343</v>
      </c>
      <c r="AM272">
        <v>0.46082460618340504</v>
      </c>
      <c r="AN272">
        <v>8.1160185159804339</v>
      </c>
      <c r="AO272">
        <v>0.4772346874297797</v>
      </c>
      <c r="AP272">
        <v>2.5431788932137116</v>
      </c>
      <c r="AQ272">
        <v>6.1833631044390831</v>
      </c>
      <c r="AR272">
        <v>2.9413513747659401</v>
      </c>
      <c r="AS272">
        <v>1.1746130704262256</v>
      </c>
      <c r="AT272">
        <v>0.87092127791468987</v>
      </c>
      <c r="AU272">
        <v>0</v>
      </c>
      <c r="AV272">
        <v>6.4452387634226156</v>
      </c>
      <c r="AW272" s="4">
        <v>9.2299614212976333E-2</v>
      </c>
      <c r="AX272" s="4">
        <v>0.15649076885472427</v>
      </c>
      <c r="AY272" s="4">
        <v>0.14699153627950148</v>
      </c>
      <c r="AZ272" s="4">
        <v>0.19045486919545579</v>
      </c>
      <c r="BA272" s="4">
        <v>0.61843821446441294</v>
      </c>
      <c r="BB272" s="4">
        <v>0.54098907170691879</v>
      </c>
      <c r="BC272" s="4">
        <v>0.50459513954813362</v>
      </c>
      <c r="BD272" s="4">
        <v>7.1556336801826173E-2</v>
      </c>
      <c r="BE272" s="4">
        <v>1.0000000000000002</v>
      </c>
      <c r="BF272" s="4">
        <v>1</v>
      </c>
      <c r="BG272" s="4" t="str">
        <v>Unit Linked</v>
      </c>
      <c r="BH272" s="4" t="str">
        <v>Unit Linked</v>
      </c>
      <c r="BI272" s="4" t="str">
        <v>Unit Linked</v>
      </c>
      <c r="BJ272" s="4" t="str">
        <v>Unit Linked</v>
      </c>
      <c r="BK272" s="4" t="str">
        <v>Traditional</v>
      </c>
      <c r="BL272" s="4" t="str">
        <v>Product Type</v>
      </c>
      <c r="BM272" s="4" t="str">
        <v>Traditional</v>
      </c>
      <c r="BN272" s="4" t="str">
        <v>Unit Linked</v>
      </c>
      <c r="BO272" s="4" t="str">
        <v>Traditional</v>
      </c>
      <c r="BP272" s="4" t="str">
        <v>Traditional</v>
      </c>
      <c r="BQ272" t="str">
        <f>VLOOKUP(A272,Misc!$A$3:$B$11,2,FALSE)</f>
        <v>PHP</v>
      </c>
      <c r="BR272">
        <f>INDEX(FX!$B$30:$AK$48,MATCH('Data (2)'!BQ272,FX!$A$30:$A$48,0),MATCH('Data (2)'!D272,Period,0))</f>
        <v>51.111102498614443</v>
      </c>
      <c r="BS272">
        <f t="shared" si="68"/>
        <v>1.6373550217366843</v>
      </c>
      <c r="BT272">
        <f t="shared" si="69"/>
        <v>0</v>
      </c>
      <c r="BU272">
        <f t="shared" si="70"/>
        <v>0.72601500495722138</v>
      </c>
      <c r="BV272">
        <f t="shared" si="71"/>
        <v>0</v>
      </c>
      <c r="BW272">
        <f t="shared" si="72"/>
        <v>0.37625630087896034</v>
      </c>
      <c r="BX272">
        <f t="shared" si="73"/>
        <v>0</v>
      </c>
      <c r="BY272">
        <f t="shared" si="74"/>
        <v>0.20608208902294872</v>
      </c>
      <c r="BZ272">
        <f t="shared" si="75"/>
        <v>0</v>
      </c>
      <c r="CA272">
        <f t="shared" si="76"/>
        <v>2.3007100173031074</v>
      </c>
      <c r="CB272">
        <f t="shared" si="76"/>
        <v>1.4144718173105166</v>
      </c>
      <c r="CC272">
        <f t="shared" si="76"/>
        <v>0.72857388158582015</v>
      </c>
      <c r="CD272">
        <f t="shared" si="67"/>
        <v>0.71186794612377502</v>
      </c>
      <c r="CE272" s="4">
        <f t="shared" si="77"/>
        <v>0.44340719961096953</v>
      </c>
      <c r="CF272" s="4" t="str">
        <f t="shared" si="78"/>
        <v/>
      </c>
      <c r="CG272" s="4">
        <f t="shared" si="79"/>
        <v>0.28385376006807406</v>
      </c>
      <c r="CH272" s="4" t="str">
        <f t="shared" si="80"/>
        <v/>
      </c>
      <c r="CI272">
        <f>INDEX(FX!$B$114:$AK$132,MATCH('Data (2)'!BQ272,FX!$A$114:$A$132,0),MATCH('Data (2)'!D272,Period,0))</f>
        <v>53.33161777320295</v>
      </c>
    </row>
    <row r="273" spans="1:87" hidden="1" outlineLevel="1" x14ac:dyDescent="0.15">
      <c r="A273" t="s">
        <v>67</v>
      </c>
      <c r="B273" s="1">
        <f t="shared" si="81"/>
        <v>43800</v>
      </c>
      <c r="C273" t="s">
        <v>50</v>
      </c>
      <c r="D273" s="1">
        <v>43678</v>
      </c>
      <c r="E273">
        <v>79.118065731505411</v>
      </c>
      <c r="F273">
        <v>39.246507809881791</v>
      </c>
      <c r="G273">
        <v>21.997917096777606</v>
      </c>
      <c r="H273">
        <v>14.165269136529352</v>
      </c>
      <c r="I273">
        <v>132.98747330674178</v>
      </c>
      <c r="J273">
        <v>81.760426839111204</v>
      </c>
      <c r="K273">
        <v>42.113607930024763</v>
      </c>
      <c r="L273">
        <v>41.147958139475691</v>
      </c>
      <c r="M273">
        <v>58.536900311407791</v>
      </c>
      <c r="N273">
        <v>30.815894227422675</v>
      </c>
      <c r="O273">
        <v>13.216034774882937</v>
      </c>
      <c r="P273">
        <v>7.1713420000000001</v>
      </c>
      <c r="Q273" t="str">
        <v>Set for Life - 5</v>
      </c>
      <c r="R273" t="str">
        <v>Set For Life - 7</v>
      </c>
      <c r="S273" t="str">
        <v>Set For Life - 10</v>
      </c>
      <c r="T273" t="str">
        <v>Set For Life - WL</v>
      </c>
      <c r="U273" t="str">
        <v>Set For Health - 5</v>
      </c>
      <c r="V273" t="str">
        <v>Set For Health - 10</v>
      </c>
      <c r="W273" t="str">
        <v>Set For Health - 20</v>
      </c>
      <c r="X273" t="str">
        <v>All Set Higher PHP</v>
      </c>
      <c r="Y273" t="str">
        <v>Set for Tomorrow</v>
      </c>
      <c r="Z273" t="str">
        <v>Premium Paying Rider</v>
      </c>
      <c r="AA273">
        <v>16.296782</v>
      </c>
      <c r="AB273">
        <v>3.1642128000000009</v>
      </c>
      <c r="AC273">
        <v>30.577852</v>
      </c>
      <c r="AD273">
        <v>1.7866519999999999</v>
      </c>
      <c r="AE273">
        <v>2.2268594913999995</v>
      </c>
      <c r="AF273">
        <v>9.8017539992000007</v>
      </c>
      <c r="AG273">
        <v>4.7753370153999963</v>
      </c>
      <c r="AH273">
        <v>4.66</v>
      </c>
      <c r="AI273">
        <v>1.3768124149999992</v>
      </c>
      <c r="AJ273">
        <v>3.8318457650000002</v>
      </c>
      <c r="AK273">
        <v>0.61995824550540135</v>
      </c>
      <c r="AL273">
        <v>6.4870369580086695</v>
      </c>
      <c r="AM273">
        <v>1.1888014697937257</v>
      </c>
      <c r="AN273">
        <v>8.8493507342930133</v>
      </c>
      <c r="AO273">
        <v>1.0115481140176039</v>
      </c>
      <c r="AP273">
        <v>1.5124625518035852</v>
      </c>
      <c r="AQ273">
        <v>5.9919891620641907</v>
      </c>
      <c r="AR273">
        <v>3.1373902947882413</v>
      </c>
      <c r="AS273">
        <v>2.4405344703263139</v>
      </c>
      <c r="AT273">
        <v>1.6814435875503198</v>
      </c>
      <c r="AU273">
        <v>3.6351334515269786</v>
      </c>
      <c r="AV273">
        <v>3.3108170157091479</v>
      </c>
      <c r="AW273" s="4">
        <v>9.2299614212976333E-2</v>
      </c>
      <c r="AX273" s="4">
        <v>0.15649076885472427</v>
      </c>
      <c r="AY273" s="4">
        <v>0.14699153627950148</v>
      </c>
      <c r="AZ273" s="4">
        <v>0.19045486919545579</v>
      </c>
      <c r="BA273" s="4">
        <v>0.61843821446441294</v>
      </c>
      <c r="BB273" s="4">
        <v>0.54098907170691879</v>
      </c>
      <c r="BC273" s="4">
        <v>0.50459513954813362</v>
      </c>
      <c r="BD273" s="4">
        <v>7.1556336801826173E-2</v>
      </c>
      <c r="BE273" s="4">
        <v>1.0000000000000002</v>
      </c>
      <c r="BF273" s="4">
        <v>1</v>
      </c>
      <c r="BG273" s="4" t="str">
        <v>Unit Linked</v>
      </c>
      <c r="BH273" s="4" t="str">
        <v>Unit Linked</v>
      </c>
      <c r="BI273" s="4" t="str">
        <v>Unit Linked</v>
      </c>
      <c r="BJ273" s="4" t="str">
        <v>Unit Linked</v>
      </c>
      <c r="BK273" s="4" t="str">
        <v>Traditional</v>
      </c>
      <c r="BL273" s="4" t="str">
        <v>Product Type</v>
      </c>
      <c r="BM273" s="4" t="str">
        <v>Traditional</v>
      </c>
      <c r="BN273" s="4" t="str">
        <v>Unit Linked</v>
      </c>
      <c r="BO273" s="4" t="str">
        <v>Traditional</v>
      </c>
      <c r="BP273" s="4" t="str">
        <v>Traditional</v>
      </c>
      <c r="BQ273" t="str">
        <f>VLOOKUP(A273,Misc!$A$3:$B$11,2,FALSE)</f>
        <v>PHP</v>
      </c>
      <c r="BR273">
        <f>INDEX(FX!$B$30:$AK$48,MATCH('Data (2)'!BQ273,FX!$A$30:$A$48,0),MATCH('Data (2)'!D273,Period,0))</f>
        <v>52.196407342193083</v>
      </c>
      <c r="BS273">
        <f t="shared" si="68"/>
        <v>1.5157760803883937</v>
      </c>
      <c r="BT273">
        <f t="shared" si="69"/>
        <v>0</v>
      </c>
      <c r="BU273">
        <f t="shared" si="70"/>
        <v>0.75190055807072353</v>
      </c>
      <c r="BV273">
        <f t="shared" si="71"/>
        <v>0</v>
      </c>
      <c r="BW273">
        <f t="shared" si="72"/>
        <v>0.42144504223369295</v>
      </c>
      <c r="BX273">
        <f t="shared" si="73"/>
        <v>0</v>
      </c>
      <c r="BY273">
        <f t="shared" si="74"/>
        <v>0.27138398709443023</v>
      </c>
      <c r="BZ273">
        <f t="shared" si="75"/>
        <v>0</v>
      </c>
      <c r="CA273">
        <f t="shared" si="76"/>
        <v>2.4935953353652582</v>
      </c>
      <c r="CB273">
        <f t="shared" si="76"/>
        <v>1.5330573167085251</v>
      </c>
      <c r="CC273">
        <f t="shared" si="76"/>
        <v>0.78965554934253657</v>
      </c>
      <c r="CD273">
        <f t="shared" si="67"/>
        <v>0.7715490333419236</v>
      </c>
      <c r="CE273" s="4">
        <f t="shared" si="77"/>
        <v>0.49604989008538836</v>
      </c>
      <c r="CF273" s="4" t="str">
        <f t="shared" si="78"/>
        <v/>
      </c>
      <c r="CG273" s="4">
        <f t="shared" si="79"/>
        <v>0.36093068981191517</v>
      </c>
      <c r="CH273" s="4" t="str">
        <f t="shared" si="80"/>
        <v/>
      </c>
      <c r="CI273">
        <f>INDEX(FX!$B$114:$AK$132,MATCH('Data (2)'!BQ273,FX!$A$114:$A$132,0),MATCH('Data (2)'!D273,Period,0))</f>
        <v>53.33161777320295</v>
      </c>
    </row>
    <row r="274" spans="1:87" hidden="1" outlineLevel="1" x14ac:dyDescent="0.15">
      <c r="A274" t="s">
        <v>67</v>
      </c>
      <c r="B274" s="1">
        <f t="shared" si="81"/>
        <v>43800</v>
      </c>
      <c r="C274" t="s">
        <v>50</v>
      </c>
      <c r="D274" s="1">
        <v>43709</v>
      </c>
      <c r="E274">
        <v>74.057622431349046</v>
      </c>
      <c r="F274">
        <v>37.461139525929319</v>
      </c>
      <c r="G274">
        <v>23.481338229280809</v>
      </c>
      <c r="H274">
        <v>15.289012417793515</v>
      </c>
      <c r="I274">
        <v>156.43513907167539</v>
      </c>
      <c r="J274">
        <v>95.9952589106869</v>
      </c>
      <c r="K274">
        <v>49.110325631623901</v>
      </c>
      <c r="L274">
        <v>47.931890766722653</v>
      </c>
      <c r="M274">
        <v>72.682872144951318</v>
      </c>
      <c r="N274">
        <v>36.035560914012123</v>
      </c>
      <c r="O274">
        <v>15.204054690725286</v>
      </c>
      <c r="P274">
        <v>8.6843850000000007</v>
      </c>
      <c r="Q274" t="str">
        <v>Set for Life - 5</v>
      </c>
      <c r="R274" t="str">
        <v>Set For Life - 7</v>
      </c>
      <c r="S274" t="str">
        <v>Set For Life - 10</v>
      </c>
      <c r="T274" t="str">
        <v>Set For Life - WL</v>
      </c>
      <c r="U274" t="str">
        <v>Set For Health - 5</v>
      </c>
      <c r="V274" t="str">
        <v>Set For Health - 10</v>
      </c>
      <c r="W274" t="str">
        <v>Set For Health - 20</v>
      </c>
      <c r="X274" t="str">
        <v>All Set Higher PHP</v>
      </c>
      <c r="Y274" t="str">
        <v>Set for Tomorrow</v>
      </c>
      <c r="Z274" t="str">
        <v>Premium Paying Rider</v>
      </c>
      <c r="AA274">
        <v>10.924604</v>
      </c>
      <c r="AB274">
        <v>1.8183171999999992</v>
      </c>
      <c r="AC274">
        <v>25.498820099999993</v>
      </c>
      <c r="AD274">
        <v>1.0862160000000001</v>
      </c>
      <c r="AE274">
        <v>5.8081729995999973</v>
      </c>
      <c r="AF274">
        <v>11.761834980799996</v>
      </c>
      <c r="AG274">
        <v>3.9624630194000043</v>
      </c>
      <c r="AH274">
        <v>5.4504999999999999</v>
      </c>
      <c r="AI274">
        <v>1.0800462500000001</v>
      </c>
      <c r="AJ274">
        <v>5.0423049999999998</v>
      </c>
      <c r="AK274">
        <v>1.6243428815490546</v>
      </c>
      <c r="AL274">
        <v>3.62677970906502</v>
      </c>
      <c r="AM274">
        <v>0.58083938512771571</v>
      </c>
      <c r="AN274">
        <v>7.612309397570729</v>
      </c>
      <c r="AO274">
        <v>0.45824081973985303</v>
      </c>
      <c r="AP274">
        <v>4.188445238941755</v>
      </c>
      <c r="AQ274">
        <v>6.9283874885889221</v>
      </c>
      <c r="AR274">
        <v>2.3597924535414836</v>
      </c>
      <c r="AS274">
        <v>2.3960501080576422</v>
      </c>
      <c r="AT274">
        <v>1.616699717633022</v>
      </c>
      <c r="AU274">
        <v>4.1811919260088821</v>
      </c>
      <c r="AV274">
        <v>3.5124032816542936</v>
      </c>
      <c r="AW274" s="4">
        <v>9.2299614212976333E-2</v>
      </c>
      <c r="AX274" s="4">
        <v>0.15649076885472427</v>
      </c>
      <c r="AY274" s="4">
        <v>0.14699153627950148</v>
      </c>
      <c r="AZ274" s="4">
        <v>0.19045486919545579</v>
      </c>
      <c r="BA274" s="4">
        <v>0.61843821446441294</v>
      </c>
      <c r="BB274" s="4">
        <v>0.54098907170691879</v>
      </c>
      <c r="BC274" s="4">
        <v>0.50459513954813362</v>
      </c>
      <c r="BD274" s="4">
        <v>7.1556336801826173E-2</v>
      </c>
      <c r="BE274" s="4">
        <v>1.0000000000000002</v>
      </c>
      <c r="BF274" s="4">
        <v>1</v>
      </c>
      <c r="BG274" s="4" t="str">
        <v>Unit Linked</v>
      </c>
      <c r="BH274" s="4" t="str">
        <v>Unit Linked</v>
      </c>
      <c r="BI274" s="4" t="str">
        <v>Unit Linked</v>
      </c>
      <c r="BJ274" s="4" t="str">
        <v>Unit Linked</v>
      </c>
      <c r="BK274" s="4" t="str">
        <v>Traditional</v>
      </c>
      <c r="BL274" s="4" t="str">
        <v>Product Type</v>
      </c>
      <c r="BM274" s="4" t="str">
        <v>Traditional</v>
      </c>
      <c r="BN274" s="4" t="str">
        <v>Unit Linked</v>
      </c>
      <c r="BO274" s="4" t="str">
        <v>Traditional</v>
      </c>
      <c r="BP274" s="4" t="str">
        <v>Traditional</v>
      </c>
      <c r="BQ274" t="str">
        <f>VLOOKUP(A274,Misc!$A$3:$B$11,2,FALSE)</f>
        <v>PHP</v>
      </c>
      <c r="BR274">
        <f>INDEX(FX!$B$30:$AK$48,MATCH('Data (2)'!BQ274,FX!$A$30:$A$48,0),MATCH('Data (2)'!D274,Period,0))</f>
        <v>52.077963666577254</v>
      </c>
      <c r="BS274">
        <f t="shared" si="68"/>
        <v>1.4220529609316879</v>
      </c>
      <c r="BT274">
        <f t="shared" si="69"/>
        <v>0</v>
      </c>
      <c r="BU274">
        <f t="shared" si="70"/>
        <v>0.7193280398936035</v>
      </c>
      <c r="BV274">
        <f t="shared" si="71"/>
        <v>0</v>
      </c>
      <c r="BW274">
        <f t="shared" si="72"/>
        <v>0.45088817949213961</v>
      </c>
      <c r="BX274">
        <f t="shared" si="73"/>
        <v>0</v>
      </c>
      <c r="BY274">
        <f t="shared" si="74"/>
        <v>0.29357930574397134</v>
      </c>
      <c r="BZ274">
        <f t="shared" si="75"/>
        <v>0</v>
      </c>
      <c r="CA274">
        <f t="shared" si="76"/>
        <v>2.9332532108238039</v>
      </c>
      <c r="CB274">
        <f t="shared" si="76"/>
        <v>1.7999690037327305</v>
      </c>
      <c r="CC274">
        <f t="shared" si="76"/>
        <v>0.92084822628988239</v>
      </c>
      <c r="CD274">
        <f t="shared" si="67"/>
        <v>0.89875186180469757</v>
      </c>
      <c r="CE274" s="4">
        <f t="shared" si="77"/>
        <v>0.50583772873150989</v>
      </c>
      <c r="CF274" s="4" t="str">
        <f t="shared" si="78"/>
        <v/>
      </c>
      <c r="CG274" s="4">
        <f t="shared" si="79"/>
        <v>0.40812993441406087</v>
      </c>
      <c r="CH274" s="4" t="str">
        <f t="shared" si="80"/>
        <v/>
      </c>
      <c r="CI274">
        <f>INDEX(FX!$B$114:$AK$132,MATCH('Data (2)'!BQ274,FX!$A$114:$A$132,0),MATCH('Data (2)'!D274,Period,0))</f>
        <v>53.33161777320295</v>
      </c>
    </row>
    <row r="275" spans="1:87" hidden="1" outlineLevel="1" x14ac:dyDescent="0.15">
      <c r="A275" t="s">
        <v>67</v>
      </c>
      <c r="B275" s="1">
        <f t="shared" si="81"/>
        <v>43800</v>
      </c>
      <c r="C275" t="s">
        <v>50</v>
      </c>
      <c r="D275" s="1">
        <v>43739</v>
      </c>
      <c r="E275">
        <v>69.192016330151489</v>
      </c>
      <c r="F275">
        <v>37.20133334020332</v>
      </c>
      <c r="G275">
        <v>21.127351372385043</v>
      </c>
      <c r="H275">
        <v>14.652309380241103</v>
      </c>
      <c r="I275">
        <v>154.04929134075147</v>
      </c>
      <c r="J275">
        <v>97.424463275322921</v>
      </c>
      <c r="K275">
        <v>53.430368798256637</v>
      </c>
      <c r="L275">
        <v>52.58130832316165</v>
      </c>
      <c r="M275">
        <v>79.147096297698326</v>
      </c>
      <c r="N275">
        <v>42.031958877522278</v>
      </c>
      <c r="O275">
        <v>16.748805667867263</v>
      </c>
      <c r="P275">
        <v>9.8348410000000008</v>
      </c>
      <c r="Q275" t="str">
        <v>Set for Life - 5</v>
      </c>
      <c r="R275" t="str">
        <v>Set For Life - 7</v>
      </c>
      <c r="S275" t="str">
        <v>Set For Life - 10</v>
      </c>
      <c r="T275" t="str">
        <v>Set For Life - WL</v>
      </c>
      <c r="U275" t="str">
        <v>Set For Health - 5</v>
      </c>
      <c r="V275" t="str">
        <v>Set For Health - 10</v>
      </c>
      <c r="W275" t="str">
        <v>Set For Health - 20</v>
      </c>
      <c r="X275" t="str">
        <v>All Set Higher PHP</v>
      </c>
      <c r="Y275" t="str">
        <v>Set for Tomorrow</v>
      </c>
      <c r="Z275" t="str">
        <v>Premium Paying Rider</v>
      </c>
      <c r="AA275">
        <v>13.278114</v>
      </c>
      <c r="AB275">
        <v>3.5823143999999987</v>
      </c>
      <c r="AC275">
        <v>23.798248400000034</v>
      </c>
      <c r="AD275">
        <v>0.78569999999999995</v>
      </c>
      <c r="AE275">
        <v>3.8646774998000004</v>
      </c>
      <c r="AF275">
        <v>9.2150010590000004</v>
      </c>
      <c r="AG275">
        <v>3.6918419527999982</v>
      </c>
      <c r="AH275">
        <v>3.44</v>
      </c>
      <c r="AI275">
        <v>1.960307209999999</v>
      </c>
      <c r="AJ275">
        <v>4.4553754999999962</v>
      </c>
      <c r="AK275">
        <v>1.1204363085514615</v>
      </c>
      <c r="AL275">
        <v>4.6303928549633619</v>
      </c>
      <c r="AM275">
        <v>2.5852472106650248</v>
      </c>
      <c r="AN275">
        <v>5.7972005565078559</v>
      </c>
      <c r="AO275">
        <v>0.24947417547885328</v>
      </c>
      <c r="AP275">
        <v>2.9749887921030855</v>
      </c>
      <c r="AQ275">
        <v>5.2918051806978657</v>
      </c>
      <c r="AR275">
        <v>2.2574729613150284</v>
      </c>
      <c r="AS275">
        <v>1.6244203176054788</v>
      </c>
      <c r="AT275">
        <v>2.4497525202387815</v>
      </c>
      <c r="AU275">
        <v>4.0076669326351304</v>
      </c>
      <c r="AV275">
        <v>5.3329118379928566</v>
      </c>
      <c r="AW275" s="4">
        <v>9.2299614212976333E-2</v>
      </c>
      <c r="AX275" s="4">
        <v>0.15649076885472427</v>
      </c>
      <c r="AY275" s="4">
        <v>0.14699153627950148</v>
      </c>
      <c r="AZ275" s="4">
        <v>0.19045486919545579</v>
      </c>
      <c r="BA275" s="4">
        <v>0.61843821446441294</v>
      </c>
      <c r="BB275" s="4">
        <v>0.54098907170691879</v>
      </c>
      <c r="BC275" s="4">
        <v>0.50459513954813362</v>
      </c>
      <c r="BD275" s="4">
        <v>7.1556336801826173E-2</v>
      </c>
      <c r="BE275" s="4">
        <v>1.0000000000000002</v>
      </c>
      <c r="BF275" s="4">
        <v>1</v>
      </c>
      <c r="BG275" s="4" t="str">
        <v>Unit Linked</v>
      </c>
      <c r="BH275" s="4" t="str">
        <v>Unit Linked</v>
      </c>
      <c r="BI275" s="4" t="str">
        <v>Unit Linked</v>
      </c>
      <c r="BJ275" s="4" t="str">
        <v>Unit Linked</v>
      </c>
      <c r="BK275" s="4" t="str">
        <v>Traditional</v>
      </c>
      <c r="BL275" s="4" t="str">
        <v>Product Type</v>
      </c>
      <c r="BM275" s="4" t="str">
        <v>Traditional</v>
      </c>
      <c r="BN275" s="4" t="str">
        <v>Unit Linked</v>
      </c>
      <c r="BO275" s="4" t="str">
        <v>Traditional</v>
      </c>
      <c r="BP275" s="4" t="str">
        <v>Traditional</v>
      </c>
      <c r="BQ275" t="str">
        <f>VLOOKUP(A275,Misc!$A$3:$B$11,2,FALSE)</f>
        <v>PHP</v>
      </c>
      <c r="BR275">
        <f>INDEX(FX!$B$30:$AK$48,MATCH('Data (2)'!BQ275,FX!$A$30:$A$48,0),MATCH('Data (2)'!D275,Period,0))</f>
        <v>51.445424827602487</v>
      </c>
      <c r="BS275">
        <f t="shared" si="68"/>
        <v>1.3449595675809691</v>
      </c>
      <c r="BT275">
        <f t="shared" si="69"/>
        <v>0</v>
      </c>
      <c r="BU275">
        <f t="shared" si="70"/>
        <v>0.72312228861687511</v>
      </c>
      <c r="BV275">
        <f t="shared" si="71"/>
        <v>0</v>
      </c>
      <c r="BW275">
        <f t="shared" si="72"/>
        <v>0.41067502976570602</v>
      </c>
      <c r="BX275">
        <f t="shared" si="73"/>
        <v>0</v>
      </c>
      <c r="BY275">
        <f t="shared" si="74"/>
        <v>0.28481268119258613</v>
      </c>
      <c r="BZ275">
        <f t="shared" si="75"/>
        <v>0</v>
      </c>
      <c r="CA275">
        <f t="shared" si="76"/>
        <v>2.8885171268544418</v>
      </c>
      <c r="CB275">
        <f t="shared" si="76"/>
        <v>1.8267674475885654</v>
      </c>
      <c r="CC275">
        <f t="shared" si="76"/>
        <v>1.0018516412810434</v>
      </c>
      <c r="CD275">
        <f t="shared" si="67"/>
        <v>0.98593124526557485</v>
      </c>
      <c r="CE275" s="4">
        <f t="shared" si="77"/>
        <v>0.5376535518591653</v>
      </c>
      <c r="CF275" s="4" t="str">
        <f t="shared" si="78"/>
        <v/>
      </c>
      <c r="CG275" s="4">
        <f t="shared" si="79"/>
        <v>0.39386516731125915</v>
      </c>
      <c r="CH275" s="4" t="str">
        <f t="shared" si="80"/>
        <v/>
      </c>
      <c r="CI275">
        <f>INDEX(FX!$B$114:$AK$132,MATCH('Data (2)'!BQ275,FX!$A$114:$A$132,0),MATCH('Data (2)'!D275,Period,0))</f>
        <v>53.33161777320295</v>
      </c>
    </row>
    <row r="276" spans="1:87" hidden="1" outlineLevel="1" x14ac:dyDescent="0.15">
      <c r="A276" t="s">
        <v>67</v>
      </c>
      <c r="B276" s="1">
        <f t="shared" ref="B276:B291" si="82">B275</f>
        <v>43800</v>
      </c>
      <c r="C276" t="s">
        <v>50</v>
      </c>
      <c r="D276" s="1">
        <v>43770</v>
      </c>
      <c r="E276">
        <v>125.76044178211563</v>
      </c>
      <c r="F276">
        <v>71.360066270874498</v>
      </c>
      <c r="G276">
        <v>31.265333859435199</v>
      </c>
      <c r="H276">
        <v>21.648924082619033</v>
      </c>
      <c r="I276">
        <v>172.01568886832382</v>
      </c>
      <c r="J276">
        <v>109.03034220949564</v>
      </c>
      <c r="K276">
        <v>59.840622816476149</v>
      </c>
      <c r="L276">
        <v>58.893251244928265</v>
      </c>
      <c r="M276">
        <v>79.776166695105445</v>
      </c>
      <c r="N276">
        <v>42.514211266252246</v>
      </c>
      <c r="O276">
        <v>16.816146320733104</v>
      </c>
      <c r="P276">
        <v>9.5754830000000002</v>
      </c>
      <c r="Q276" t="str">
        <v>Set for Life - 5</v>
      </c>
      <c r="R276" t="str">
        <v>Set For Life - 7</v>
      </c>
      <c r="S276" t="str">
        <v>Set For Life - 10</v>
      </c>
      <c r="T276" t="str">
        <v>Set For Life - WL</v>
      </c>
      <c r="U276" t="str">
        <v>Set For Health - 5</v>
      </c>
      <c r="V276" t="str">
        <v>Set For Health - 10</v>
      </c>
      <c r="W276" t="str">
        <v>Set For Health - 20</v>
      </c>
      <c r="X276" t="str">
        <v>All Set Higher PHP</v>
      </c>
      <c r="Y276" t="str">
        <v>Set for Tomorrow</v>
      </c>
      <c r="Z276" t="str">
        <v>Premium Paying Rider</v>
      </c>
      <c r="AA276">
        <v>33.307266099999964</v>
      </c>
      <c r="AB276">
        <v>2.809175600000009</v>
      </c>
      <c r="AC276">
        <v>34.976267999999997</v>
      </c>
      <c r="AD276">
        <v>3.8186960000000001</v>
      </c>
      <c r="AE276">
        <v>5.7008544904000011</v>
      </c>
      <c r="AF276">
        <v>14.276849990000009</v>
      </c>
      <c r="AG276">
        <v>5.619187964800008</v>
      </c>
      <c r="AH276">
        <v>14.792999999999999</v>
      </c>
      <c r="AI276">
        <v>1.9143747599999998</v>
      </c>
      <c r="AJ276">
        <v>6.2004224050000021</v>
      </c>
      <c r="AK276">
        <v>2.3443464719156566</v>
      </c>
      <c r="AL276">
        <v>15.36247550247319</v>
      </c>
      <c r="AM276">
        <v>1.2246161835520677</v>
      </c>
      <c r="AN276">
        <v>12.937157324768245</v>
      </c>
      <c r="AO276">
        <v>1.6875306067737816</v>
      </c>
      <c r="AP276">
        <v>5.3289766456223839</v>
      </c>
      <c r="AQ276">
        <v>8.0774973561790144</v>
      </c>
      <c r="AR276">
        <v>3.5934595510639289</v>
      </c>
      <c r="AS276">
        <v>7.90427536350622</v>
      </c>
      <c r="AT276">
        <v>2.2185997503558936</v>
      </c>
      <c r="AU276">
        <v>5.4261985401816508</v>
      </c>
      <c r="AV276">
        <v>7.5992794463981284</v>
      </c>
      <c r="AW276" s="4">
        <v>9.2299614212976333E-2</v>
      </c>
      <c r="AX276" s="4">
        <v>0.15649076885472427</v>
      </c>
      <c r="AY276" s="4">
        <v>0.14699153627950148</v>
      </c>
      <c r="AZ276" s="4">
        <v>0.19045486919545579</v>
      </c>
      <c r="BA276" s="4">
        <v>0.61843821446441294</v>
      </c>
      <c r="BB276" s="4">
        <v>0.54098907170691879</v>
      </c>
      <c r="BC276" s="4">
        <v>0.50459513954813362</v>
      </c>
      <c r="BD276" s="4">
        <v>7.1556336801826173E-2</v>
      </c>
      <c r="BE276" s="4">
        <v>1.0000000000000002</v>
      </c>
      <c r="BF276" s="4">
        <v>1</v>
      </c>
      <c r="BG276" s="4" t="str">
        <v>Unit Linked</v>
      </c>
      <c r="BH276" s="4" t="str">
        <v>Unit Linked</v>
      </c>
      <c r="BI276" s="4" t="str">
        <v>Unit Linked</v>
      </c>
      <c r="BJ276" s="4" t="str">
        <v>Unit Linked</v>
      </c>
      <c r="BK276" s="4" t="str">
        <v>Traditional</v>
      </c>
      <c r="BL276" s="4" t="str">
        <v>Product Type</v>
      </c>
      <c r="BM276" s="4" t="str">
        <v>Traditional</v>
      </c>
      <c r="BN276" s="4" t="str">
        <v>Unit Linked</v>
      </c>
      <c r="BO276" s="4" t="str">
        <v>Traditional</v>
      </c>
      <c r="BP276" s="4" t="str">
        <v>Traditional</v>
      </c>
      <c r="BQ276" t="str">
        <f>VLOOKUP(A276,Misc!$A$3:$B$11,2,FALSE)</f>
        <v>PHP</v>
      </c>
      <c r="BR276">
        <f>INDEX(FX!$B$30:$AK$48,MATCH('Data (2)'!BQ276,FX!$A$30:$A$48,0),MATCH('Data (2)'!D276,Period,0))</f>
        <v>50.730253802731937</v>
      </c>
      <c r="BS276">
        <f t="shared" si="68"/>
        <v>2.4790028110473035</v>
      </c>
      <c r="BT276">
        <f t="shared" si="69"/>
        <v>0</v>
      </c>
      <c r="BU276">
        <f t="shared" si="70"/>
        <v>1.4066569930511879</v>
      </c>
      <c r="BV276">
        <f t="shared" si="71"/>
        <v>0</v>
      </c>
      <c r="BW276">
        <f t="shared" si="72"/>
        <v>0.61630548865402068</v>
      </c>
      <c r="BX276">
        <f t="shared" si="73"/>
        <v>0</v>
      </c>
      <c r="BY276">
        <f t="shared" si="74"/>
        <v>0.42674582640178294</v>
      </c>
      <c r="BZ276">
        <f t="shared" si="75"/>
        <v>0</v>
      </c>
      <c r="CA276">
        <f t="shared" si="76"/>
        <v>3.225397916857399</v>
      </c>
      <c r="CB276">
        <f t="shared" si="76"/>
        <v>2.0443846776438708</v>
      </c>
      <c r="CC276">
        <f t="shared" si="76"/>
        <v>1.1220477704417906</v>
      </c>
      <c r="CD276">
        <f t="shared" si="67"/>
        <v>1.1042839820718848</v>
      </c>
      <c r="CE276" s="4">
        <f t="shared" si="77"/>
        <v>0.56742855908941792</v>
      </c>
      <c r="CF276" s="4" t="str">
        <f t="shared" si="78"/>
        <v/>
      </c>
      <c r="CG276" s="4">
        <f t="shared" si="79"/>
        <v>0.3033758965475486</v>
      </c>
      <c r="CH276" s="4" t="str">
        <f t="shared" si="80"/>
        <v/>
      </c>
      <c r="CI276">
        <f>INDEX(FX!$B$114:$AK$132,MATCH('Data (2)'!BQ276,FX!$A$114:$A$132,0),MATCH('Data (2)'!D276,Period,0))</f>
        <v>53.33161777320295</v>
      </c>
    </row>
    <row r="277" spans="1:87" hidden="1" outlineLevel="1" x14ac:dyDescent="0.15">
      <c r="A277" t="s">
        <v>67</v>
      </c>
      <c r="B277" s="1">
        <f t="shared" si="82"/>
        <v>43800</v>
      </c>
      <c r="C277" t="s">
        <v>50</v>
      </c>
      <c r="D277" s="1">
        <v>43800</v>
      </c>
      <c r="E277">
        <v>125.95211213083259</v>
      </c>
      <c r="F277">
        <v>67.690885833050288</v>
      </c>
      <c r="G277">
        <v>29.600267367566737</v>
      </c>
      <c r="H277">
        <v>20.575829073741325</v>
      </c>
      <c r="I277">
        <v>201.05336492953444</v>
      </c>
      <c r="J277">
        <v>127.13123055434943</v>
      </c>
      <c r="K277">
        <v>68.269785348136381</v>
      </c>
      <c r="L277">
        <v>66.954182019776724</v>
      </c>
      <c r="M277">
        <v>95.089927606351438</v>
      </c>
      <c r="N277">
        <v>68.405195496509549</v>
      </c>
      <c r="O277">
        <v>20.829797222208985</v>
      </c>
      <c r="P277">
        <v>17.587909</v>
      </c>
      <c r="Q277" t="str">
        <v>Set for Life - 5</v>
      </c>
      <c r="R277" t="str">
        <v>Set For Life - 7</v>
      </c>
      <c r="S277" t="str">
        <v>Set For Life - 10</v>
      </c>
      <c r="T277" t="str">
        <v>Set For Life - WL</v>
      </c>
      <c r="U277" t="str">
        <v>Set For Health - 5</v>
      </c>
      <c r="V277" t="str">
        <v>Set For Health - 10</v>
      </c>
      <c r="W277" t="str">
        <v>Set For Health - 20</v>
      </c>
      <c r="X277" t="str">
        <v>All Set Higher PHP</v>
      </c>
      <c r="Y277" t="str">
        <v>Set for Tomorrow</v>
      </c>
      <c r="Z277" t="str">
        <v>Premium Paying Rider</v>
      </c>
      <c r="AA277">
        <v>37.952370000000002</v>
      </c>
      <c r="AB277">
        <v>3.8073391999999955</v>
      </c>
      <c r="AC277">
        <v>45.752004199999931</v>
      </c>
      <c r="AD277">
        <v>-2.3767800000000001</v>
      </c>
      <c r="AE277">
        <v>5.5057715062000003</v>
      </c>
      <c r="AF277">
        <v>12.663699967599989</v>
      </c>
      <c r="AG277">
        <v>4.4740829347999993</v>
      </c>
      <c r="AH277">
        <v>9.1</v>
      </c>
      <c r="AI277">
        <v>1.7233752099999953</v>
      </c>
      <c r="AJ277">
        <v>4.7131707699999943</v>
      </c>
      <c r="AK277">
        <v>2.6370783422326838</v>
      </c>
      <c r="AL277">
        <v>15.794298235205456</v>
      </c>
      <c r="AM277">
        <v>1.2492890805570389</v>
      </c>
      <c r="AN277">
        <v>20.857638371289507</v>
      </c>
      <c r="AO277">
        <v>-1.0774477606087578</v>
      </c>
      <c r="AP277">
        <v>5.1932296434934067</v>
      </c>
      <c r="AQ277">
        <v>7.4921757264824214</v>
      </c>
      <c r="AR277">
        <v>2.8530695394571723</v>
      </c>
      <c r="AS277">
        <v>4.2531348997067813</v>
      </c>
      <c r="AT277">
        <v>2.5884273038378618</v>
      </c>
      <c r="AU277">
        <v>4.3431092286696664</v>
      </c>
      <c r="AV277">
        <v>4.1439615649597386</v>
      </c>
      <c r="AW277" s="4">
        <v>9.2299614212976333E-2</v>
      </c>
      <c r="AX277" s="4">
        <v>0.15649076885472427</v>
      </c>
      <c r="AY277" s="4">
        <v>0.14699153627950148</v>
      </c>
      <c r="AZ277" s="4">
        <v>0.19045486919545579</v>
      </c>
      <c r="BA277" s="4">
        <v>0.61843821446441294</v>
      </c>
      <c r="BB277" s="4">
        <v>0.54098907170691879</v>
      </c>
      <c r="BC277" s="4">
        <v>0.50459513954813362</v>
      </c>
      <c r="BD277" s="4">
        <v>7.1556336801826173E-2</v>
      </c>
      <c r="BE277" s="4">
        <v>1.0000000000000002</v>
      </c>
      <c r="BF277" s="4">
        <v>1</v>
      </c>
      <c r="BG277" s="4" t="str">
        <v>Unit Linked</v>
      </c>
      <c r="BH277" s="4" t="str">
        <v>Unit Linked</v>
      </c>
      <c r="BI277" s="4" t="str">
        <v>Unit Linked</v>
      </c>
      <c r="BJ277" s="4" t="str">
        <v>Unit Linked</v>
      </c>
      <c r="BK277" s="4" t="str">
        <v>Traditional</v>
      </c>
      <c r="BL277" s="4" t="str">
        <v>Product Type</v>
      </c>
      <c r="BM277" s="4" t="str">
        <v>Traditional</v>
      </c>
      <c r="BN277" s="4" t="str">
        <v>Unit Linked</v>
      </c>
      <c r="BO277" s="4" t="str">
        <v>Traditional</v>
      </c>
      <c r="BP277" s="4" t="str">
        <v>Traditional</v>
      </c>
      <c r="BQ277" t="str">
        <f>VLOOKUP(A277,Misc!$A$3:$B$11,2,FALSE)</f>
        <v>PHP</v>
      </c>
      <c r="BR277">
        <f>INDEX(FX!$B$30:$AK$48,MATCH('Data (2)'!BQ277,FX!$A$30:$A$48,0),MATCH('Data (2)'!D277,Period,0))</f>
        <v>50.777931245472836</v>
      </c>
      <c r="BS277">
        <f t="shared" si="68"/>
        <v>2.4804498537356618</v>
      </c>
      <c r="BT277">
        <f t="shared" si="69"/>
        <v>0</v>
      </c>
      <c r="BU277">
        <f t="shared" si="70"/>
        <v>1.3330768736090512</v>
      </c>
      <c r="BV277">
        <f t="shared" si="71"/>
        <v>0</v>
      </c>
      <c r="BW277">
        <f t="shared" si="72"/>
        <v>0.58293566991675705</v>
      </c>
      <c r="BX277">
        <f t="shared" si="73"/>
        <v>0</v>
      </c>
      <c r="BY277">
        <f t="shared" si="74"/>
        <v>0.40521203934584843</v>
      </c>
      <c r="BZ277">
        <f t="shared" si="75"/>
        <v>0</v>
      </c>
      <c r="CA277">
        <f t="shared" si="76"/>
        <v>3.7698718569635417</v>
      </c>
      <c r="CB277">
        <f t="shared" si="76"/>
        <v>2.3837872515884544</v>
      </c>
      <c r="CC277">
        <f t="shared" si="76"/>
        <v>1.2800996519261651</v>
      </c>
      <c r="CD277">
        <f t="shared" si="67"/>
        <v>1.2554312960185239</v>
      </c>
      <c r="CE277" s="4">
        <f t="shared" si="77"/>
        <v>0.53743351094213065</v>
      </c>
      <c r="CF277" s="4" t="str">
        <f t="shared" si="78"/>
        <v/>
      </c>
      <c r="CG277" s="4">
        <f t="shared" si="79"/>
        <v>0.3039674960745618</v>
      </c>
      <c r="CH277" s="4" t="str">
        <f t="shared" si="80"/>
        <v/>
      </c>
      <c r="CI277">
        <f>INDEX(FX!$B$114:$AK$132,MATCH('Data (2)'!BQ277,FX!$A$114:$A$132,0),MATCH('Data (2)'!D277,Period,0))</f>
        <v>53.33161777320295</v>
      </c>
    </row>
    <row r="278" spans="1:87" hidden="1" outlineLevel="1" x14ac:dyDescent="0.15">
      <c r="A278" t="s">
        <v>67</v>
      </c>
      <c r="B278" s="1">
        <f t="shared" si="82"/>
        <v>43800</v>
      </c>
      <c r="C278" t="s">
        <v>63</v>
      </c>
      <c r="D278" s="1">
        <v>43466</v>
      </c>
      <c r="E278">
        <f t="array" ref="E278:E289">TRANSPOSE('[5]BA_Key Metrics P1'!$F$6:$Q$6)</f>
        <v>71.689720804656901</v>
      </c>
      <c r="F278">
        <f t="array" ref="F278:F289">TRANSPOSE('[5]BA_Key Metrics P1'!$F$11:$Q$11)</f>
        <v>34.95059000746334</v>
      </c>
      <c r="G278">
        <f t="array" ref="G278:G289">TRANSPOSE('[5]BA_Key Metrics P1'!$F$16:$Q$16)</f>
        <v>14.744781904206333</v>
      </c>
      <c r="H278">
        <f t="array" ref="H278:H289">TRANSPOSE('[5]BA_Key Metrics P1'!$F$21:$Q$21)</f>
        <v>9.4325461634864283</v>
      </c>
      <c r="I278">
        <f t="array" ref="I278:I289">TRANSPOSE('[5]BA_Key Metrics P1'!$F$7:$Q$7)</f>
        <v>93.081550382949587</v>
      </c>
      <c r="J278">
        <f t="array" ref="J278:J289">TRANSPOSE('[5]BA_Key Metrics P1'!$F$12:$Q$12)</f>
        <v>55.477428834883028</v>
      </c>
      <c r="K278">
        <f t="array" ref="K278:K289">TRANSPOSE('[5]BA_Key Metrics P1'!$F$17:$Q$17)</f>
        <v>23.849204668160802</v>
      </c>
      <c r="L278">
        <f t="array" ref="L278:L289">TRANSPOSE('[5]BA_Key Metrics P1'!$F$22:$Q$22)</f>
        <v>17.172709749242845</v>
      </c>
      <c r="M278">
        <f t="array" ref="M278:M289">TRANSPOSE('[5]BA_Key Metrics P1'!$F$9:$Q$9)</f>
        <v>58.94781631578126</v>
      </c>
      <c r="N278">
        <f t="array" ref="N278:N289">TRANSPOSE('[5]BA_Key Metrics P1'!$F$14:$Q$14)</f>
        <v>27.122942739187927</v>
      </c>
      <c r="O278">
        <f t="array" ref="O278:O289">TRANSPOSE('[5]BA_Key Metrics P1'!$F$19:$Q$19)</f>
        <v>13.677334354995411</v>
      </c>
      <c r="P278">
        <f t="array" ref="P278:P289">TRANSPOSE('[5]BA_Key Metrics P1'!$F$24:$Q$24)</f>
        <v>6.5131273034286776</v>
      </c>
      <c r="Q278" t="str">
        <f t="array" ref="Q278:Q289">'[5]BA_Key Products'!$D$6</f>
        <v>Set for Life - 5</v>
      </c>
      <c r="R278" t="str">
        <f t="array" ref="R278:R289">'[5]BA_Key Products'!$D$9</f>
        <v>Set For Life - 7</v>
      </c>
      <c r="S278" t="str">
        <f t="array" ref="S278:S289">'[5]BA_Key Products'!$D$12</f>
        <v>Set For Life - 10</v>
      </c>
      <c r="T278" t="str">
        <f t="array" ref="T278:T289">'[5]BA_Key Products'!$D$15</f>
        <v>Set For Life - WL</v>
      </c>
      <c r="U278" t="str">
        <f t="array" ref="U278:U289">'[5]BA_Key Products'!$D$18</f>
        <v>Set For Health - 5</v>
      </c>
      <c r="V278" t="str">
        <f t="array" ref="V278:V289">'[5]BA_Key Products'!$D$21</f>
        <v>Set For Health - 10</v>
      </c>
      <c r="W278" t="str">
        <f t="array" ref="W278:W289">'[5]BA_Key Products'!$D$24</f>
        <v>Set For Health - 20</v>
      </c>
      <c r="X278" t="str">
        <f t="array" ref="X278:X289">'[5]BA_Key Products'!$D$27</f>
        <v>All Set Higher PHP</v>
      </c>
      <c r="Y278" t="str">
        <f t="array" ref="Y278:Y289">'[5]BA_Key Products'!$D$30</f>
        <v>All Set Higher USD</v>
      </c>
      <c r="Z278" t="str">
        <f t="array" ref="Z278:Z289">'[5]BA_Key Products'!$D$33</f>
        <v>MRI</v>
      </c>
      <c r="AA278">
        <f t="array" ref="AA278:AA289">TRANSPOSE('[5]BA_Key Products'!$F$6:$Q$6)</f>
        <v>35.658754000000002</v>
      </c>
      <c r="AB278">
        <f t="array" ref="AB278:AB289">TRANSPOSE('[5]BA_Key Products'!$F$9:$Q$9)</f>
        <v>0.89438719999999983</v>
      </c>
      <c r="AC278">
        <f t="array" ref="AC278:AC289">TRANSPOSE('[5]BA_Key Products'!$F$12:$Q$12)</f>
        <v>7.8717782000000005</v>
      </c>
      <c r="AD278">
        <f t="array" ref="AD278:AD289">TRANSPOSE('[5]BA_Key Products'!$F$15:$Q$15)</f>
        <v>0.131964</v>
      </c>
      <c r="AE278">
        <f t="array" ref="AE278:AE289">TRANSPOSE('[5]BA_Key Products'!$F$18:$Q$18)</f>
        <v>3.5065355122000001</v>
      </c>
      <c r="AF278">
        <f t="array" ref="AF278:AF289">TRANSPOSE('[5]BA_Key Products'!$F$21:$Q$21)</f>
        <v>5.6074250388000024</v>
      </c>
      <c r="AG278">
        <f t="array" ref="AG278:AG289">TRANSPOSE('[5]BA_Key Products'!$F$24:$Q$24)</f>
        <v>2.5004119914000005</v>
      </c>
      <c r="AH278">
        <f t="array" ref="AH278:AH289">TRANSPOSE('[5]BA_Key Products'!$F$27:$Q$27)</f>
        <v>6.1120000000000001</v>
      </c>
      <c r="AI278">
        <f t="array" ref="AI278:AI289">TRANSPOSE('[5]BA_Key Products'!$F$30:$Q$30)</f>
        <v>3.6839284122562672</v>
      </c>
      <c r="AJ278">
        <f t="array" ref="AJ278:AJ289">TRANSPOSE('[5]BA_Key Products'!$F$33:$Q$33)</f>
        <v>0</v>
      </c>
      <c r="AK278">
        <f t="array" ref="AK278:AK289">TRANSPOSE('[5]BA_Key Products'!$F$36:$Q$36)</f>
        <v>5.7225364500006322</v>
      </c>
      <c r="AL278">
        <f t="array" ref="AL278:AL289">TRANSPOSE('[5]BA_Key Products'!$F$7:$Q$7)</f>
        <v>14.580998342256349</v>
      </c>
      <c r="AM278">
        <f t="array" ref="AM278:AM289">TRANSPOSE('[5]BA_Key Products'!$F$10:$Q$10)</f>
        <v>0.40052265861222203</v>
      </c>
      <c r="AN278">
        <f t="array" ref="AN278:AN289">TRANSPOSE('[5]BA_Key Products'!$F$13:$Q$13)</f>
        <v>3.1556941715071791</v>
      </c>
      <c r="AO278">
        <f t="array" ref="AO278:AO289">TRANSPOSE('[5]BA_Key Products'!$F$16:$Q$16)</f>
        <v>5.0975832846682279E-2</v>
      </c>
      <c r="AP278">
        <f t="array" ref="AP278:AP289">TRANSPOSE('[5]BA_Key Products'!$F$19:$Q$19)</f>
        <v>3.0991223828721286</v>
      </c>
      <c r="AQ278">
        <f t="array" ref="AQ278:AQ289">TRANSPOSE('[5]BA_Key Products'!$F$22:$Q$22)</f>
        <v>3.1647701438254461</v>
      </c>
      <c r="AR278">
        <f t="array" ref="AR278:AR289">TRANSPOSE('[5]BA_Key Products'!$F$25:$Q$25)</f>
        <v>1.5005866777996071</v>
      </c>
      <c r="AS278">
        <f t="array" ref="AS278:AS289">TRANSPOSE('[5]BA_Key Products'!$F$28:$Q$28)</f>
        <v>3.0526927892871938</v>
      </c>
      <c r="AT278">
        <f t="array" ref="AT278:AT289">TRANSPOSE('[5]BA_Key Products'!$F$31:$Q$31)</f>
        <v>1.8775524692013339</v>
      </c>
      <c r="AU278">
        <f t="array" ref="AU278:AU289">TRANSPOSE('[5]BA_Key Products'!$F$34:$Q$35)</f>
        <v>0</v>
      </c>
      <c r="AV278">
        <f t="array" ref="AV278:AV289">TRANSPOSE('[5]BA_Key Products'!$F$37:$Q$37)</f>
        <v>4.0676745392552007</v>
      </c>
      <c r="AW278" s="4">
        <f t="array" ref="AW278:AW289">'[5]BA_Key Products'!$D$8</f>
        <v>0.10519126862405288</v>
      </c>
      <c r="AX278" s="4">
        <f t="array" ref="AX278:AX289">'[5]BA_Key Products'!$D$11</f>
        <v>0.11602114199455281</v>
      </c>
      <c r="AY278" s="4">
        <f t="array" ref="AY278:AY289">'[5]BA_Key Products'!$D$14</f>
        <v>0.15884015619862071</v>
      </c>
      <c r="AZ278" s="4">
        <f t="array" ref="AZ278:AZ289">'[5]BA_Key Products'!$D$17</f>
        <v>0.19621093348154386</v>
      </c>
      <c r="BA278" s="4">
        <f t="array" ref="BA278:BA289">'[5]BA_Key Products'!$D$20</f>
        <v>0.63192614187221896</v>
      </c>
      <c r="BB278" s="4">
        <f t="array" ref="BB278:BB289">'[5]BA_Key Products'!$D$23</f>
        <v>0.54777857361654569</v>
      </c>
      <c r="BC278" s="4">
        <f t="array" ref="BC278:BC289">'[5]BA_Key Products'!$D$26</f>
        <v>0.50037368377210745</v>
      </c>
      <c r="BD278" s="4">
        <f t="array" ref="BD278:BD289">'[5]BA_Key Products'!$D$29</f>
        <v>0.1142465169714055</v>
      </c>
      <c r="BE278" s="4">
        <f t="array" ref="BE278:BE289">'[5]BA_Key Products'!$D$32</f>
        <v>7.1627790625017562E-2</v>
      </c>
      <c r="BF278" s="4">
        <f t="array" ref="BF278:BF289">'[5]BA_Key Products'!$D$35</f>
        <v>1</v>
      </c>
      <c r="BG278" s="4" t="str">
        <f t="array" ref="BG278:BG289">'[5]BA_Key Products'!$D$7</f>
        <v>Unit Linked</v>
      </c>
      <c r="BH278" s="4" t="str">
        <f t="array" ref="BH278:BH289">'[5]BA_Key Products'!$D$10</f>
        <v>Unit Linked</v>
      </c>
      <c r="BI278" s="4" t="str">
        <f t="array" ref="BI278:BI289">'[5]BA_Key Products'!$D$13</f>
        <v>Unit Linked</v>
      </c>
      <c r="BJ278" s="4" t="str">
        <f t="array" ref="BJ278:BJ289">'[5]BA_Key Products'!$D$16</f>
        <v>Unit Linked</v>
      </c>
      <c r="BK278" s="4" t="str">
        <f t="array" ref="BK278:BK289">'[5]BA_Key Products'!$D$19</f>
        <v>Traditional</v>
      </c>
      <c r="BL278" s="4" t="str">
        <f t="array" ref="BL278:BL289">'[5]BA_Key Products'!$D$22</f>
        <v>Product Type</v>
      </c>
      <c r="BM278" s="4" t="str">
        <f t="array" ref="BM278:BM289">'[5]BA_Key Products'!$D$25</f>
        <v>Traditional</v>
      </c>
      <c r="BN278" s="4" t="str">
        <f t="array" ref="BN278:BN289">'[5]BA_Key Products'!$D$28</f>
        <v>Unit Linked</v>
      </c>
      <c r="BO278" s="4" t="str">
        <f t="array" ref="BO278:BO289">'[5]BA_Key Products'!$D$31</f>
        <v>Traditional</v>
      </c>
      <c r="BP278" s="4" t="str">
        <f t="array" ref="BP278:BP289">'[5]BA_Key Products'!$D$34</f>
        <v>Traditional</v>
      </c>
      <c r="BQ278" t="str">
        <f>VLOOKUP(A278,Misc!$A$3:$B$11,2,FALSE)</f>
        <v>PHP</v>
      </c>
      <c r="BR278">
        <f>INDEX(FX!$B$30:$AK$48,MATCH('Data (2)'!BQ278,FX!$A$30:$A$48,0),MATCH('Data (2)'!D278,Period,0))</f>
        <v>52.452968414682218</v>
      </c>
      <c r="BS278">
        <f t="shared" si="68"/>
        <v>1.3667428740713574</v>
      </c>
      <c r="BT278">
        <f t="shared" si="69"/>
        <v>0</v>
      </c>
      <c r="BU278">
        <f t="shared" si="70"/>
        <v>0.66632244206183477</v>
      </c>
      <c r="BV278">
        <f t="shared" si="71"/>
        <v>0</v>
      </c>
      <c r="BW278">
        <f t="shared" si="72"/>
        <v>0.28110481350906902</v>
      </c>
      <c r="BX278">
        <f t="shared" si="73"/>
        <v>0</v>
      </c>
      <c r="BY278">
        <f t="shared" si="74"/>
        <v>0.17982864361297321</v>
      </c>
      <c r="BZ278">
        <f t="shared" si="75"/>
        <v>0</v>
      </c>
      <c r="CA278">
        <f t="shared" si="76"/>
        <v>1.7453352114459844</v>
      </c>
      <c r="CB278">
        <f t="shared" si="76"/>
        <v>1.0402352516438806</v>
      </c>
      <c r="CC278">
        <f t="shared" si="76"/>
        <v>0.44718697208064245</v>
      </c>
      <c r="CD278">
        <f t="shared" si="67"/>
        <v>0.32199866544966238</v>
      </c>
      <c r="CE278" s="4">
        <f t="shared" si="77"/>
        <v>0.48752582120801036</v>
      </c>
      <c r="CF278" s="4" t="str">
        <f t="shared" si="78"/>
        <v/>
      </c>
      <c r="CG278" s="4">
        <f t="shared" si="79"/>
        <v>0.26988231561962772</v>
      </c>
      <c r="CH278" s="4" t="str">
        <f t="shared" si="80"/>
        <v/>
      </c>
      <c r="CI278">
        <f>INDEX(FX!$B$114:$AK$132,MATCH('Data (2)'!BQ278,FX!$A$114:$A$132,0),MATCH('Data (2)'!D278,Period,0))</f>
        <v>53.33161777320295</v>
      </c>
    </row>
    <row r="279" spans="1:87" hidden="1" outlineLevel="1" x14ac:dyDescent="0.15">
      <c r="A279" t="s">
        <v>67</v>
      </c>
      <c r="B279" s="1">
        <f t="shared" si="82"/>
        <v>43800</v>
      </c>
      <c r="C279" t="s">
        <v>63</v>
      </c>
      <c r="D279" s="1">
        <v>43497</v>
      </c>
      <c r="E279">
        <v>86.954677114909785</v>
      </c>
      <c r="F279">
        <v>49.413546546114517</v>
      </c>
      <c r="G279">
        <v>21.932089151356301</v>
      </c>
      <c r="H279">
        <v>17.052007111768884</v>
      </c>
      <c r="I279">
        <v>88.782849878700105</v>
      </c>
      <c r="J279">
        <v>53.149989561867962</v>
      </c>
      <c r="K279">
        <v>20.778704307982608</v>
      </c>
      <c r="L279">
        <v>15.176884515127018</v>
      </c>
      <c r="M279">
        <v>81.777608249605038</v>
      </c>
      <c r="N279">
        <v>36.789627975559391</v>
      </c>
      <c r="O279">
        <v>19.727916455927147</v>
      </c>
      <c r="P279">
        <v>9.0458638181022017</v>
      </c>
      <c r="Q279" t="str">
        <v>Set for Life - 5</v>
      </c>
      <c r="R279" t="str">
        <v>Set For Life - 7</v>
      </c>
      <c r="S279" t="str">
        <v>Set For Life - 10</v>
      </c>
      <c r="T279" t="str">
        <v>Set For Life - WL</v>
      </c>
      <c r="U279" t="str">
        <v>Set For Health - 5</v>
      </c>
      <c r="V279" t="str">
        <v>Set For Health - 10</v>
      </c>
      <c r="W279" t="str">
        <v>Set For Health - 20</v>
      </c>
      <c r="X279" t="str">
        <v>All Set Higher PHP</v>
      </c>
      <c r="Y279" t="str">
        <v>All Set Higher USD</v>
      </c>
      <c r="Z279" t="str">
        <v>MRI</v>
      </c>
      <c r="AA279">
        <v>41.854610000000001</v>
      </c>
      <c r="AB279">
        <v>0.88318999999999992</v>
      </c>
      <c r="AC279">
        <v>11.372024</v>
      </c>
      <c r="AD279">
        <v>2.3987999999999999E-2</v>
      </c>
      <c r="AE279">
        <v>5.202046503600001</v>
      </c>
      <c r="AF279">
        <v>5.5973889844000011</v>
      </c>
      <c r="AG279">
        <v>2.4965549501999997</v>
      </c>
      <c r="AH279">
        <v>7.5</v>
      </c>
      <c r="AI279">
        <v>3.1891243295096721</v>
      </c>
      <c r="AJ279">
        <v>0</v>
      </c>
      <c r="AK279">
        <v>8.8357503472001184</v>
      </c>
      <c r="AL279">
        <v>18.738730813876316</v>
      </c>
      <c r="AM279">
        <v>0.46338282828723298</v>
      </c>
      <c r="AN279">
        <v>5.5632469483010132</v>
      </c>
      <c r="AO279">
        <v>7.0283305954084935E-3</v>
      </c>
      <c r="AP279">
        <v>4.7204446651213656</v>
      </c>
      <c r="AQ279">
        <v>3.4878258492182095</v>
      </c>
      <c r="AR279">
        <v>1.7265709371832711</v>
      </c>
      <c r="AS279">
        <v>3.8561708047401471</v>
      </c>
      <c r="AT279">
        <v>1.518733733993777</v>
      </c>
      <c r="AU279">
        <v>0</v>
      </c>
      <c r="AV279">
        <v>9.3314116347977745</v>
      </c>
      <c r="AW279" s="4">
        <v>0.10519126862405288</v>
      </c>
      <c r="AX279" s="4">
        <v>0.11602114199455281</v>
      </c>
      <c r="AY279" s="4">
        <v>0.15884015619862071</v>
      </c>
      <c r="AZ279" s="4">
        <v>0.19621093348154386</v>
      </c>
      <c r="BA279" s="4">
        <v>0.63192614187221896</v>
      </c>
      <c r="BB279" s="4">
        <v>0.54777857361654569</v>
      </c>
      <c r="BC279" s="4">
        <v>0.50037368377210745</v>
      </c>
      <c r="BD279" s="4">
        <v>0.1142465169714055</v>
      </c>
      <c r="BE279" s="4">
        <v>7.1627790625017562E-2</v>
      </c>
      <c r="BF279" s="4">
        <v>1</v>
      </c>
      <c r="BG279" s="4" t="str">
        <v>Unit Linked</v>
      </c>
      <c r="BH279" s="4" t="str">
        <v>Unit Linked</v>
      </c>
      <c r="BI279" s="4" t="str">
        <v>Unit Linked</v>
      </c>
      <c r="BJ279" s="4" t="str">
        <v>Unit Linked</v>
      </c>
      <c r="BK279" s="4" t="str">
        <v>Traditional</v>
      </c>
      <c r="BL279" s="4" t="str">
        <v>Product Type</v>
      </c>
      <c r="BM279" s="4" t="str">
        <v>Traditional</v>
      </c>
      <c r="BN279" s="4" t="str">
        <v>Unit Linked</v>
      </c>
      <c r="BO279" s="4" t="str">
        <v>Traditional</v>
      </c>
      <c r="BP279" s="4" t="str">
        <v>Traditional</v>
      </c>
      <c r="BQ279" t="str">
        <f>VLOOKUP(A279,Misc!$A$3:$B$11,2,FALSE)</f>
        <v>PHP</v>
      </c>
      <c r="BR279">
        <f>INDEX(FX!$B$30:$AK$48,MATCH('Data (2)'!BQ279,FX!$A$30:$A$48,0),MATCH('Data (2)'!D279,Period,0))</f>
        <v>52.159869264347662</v>
      </c>
      <c r="BS279">
        <f t="shared" si="68"/>
        <v>1.6670800433609423</v>
      </c>
      <c r="BT279">
        <f t="shared" si="69"/>
        <v>0</v>
      </c>
      <c r="BU279">
        <f t="shared" si="70"/>
        <v>0.94734797542695692</v>
      </c>
      <c r="BV279">
        <f t="shared" si="71"/>
        <v>0</v>
      </c>
      <c r="BW279">
        <f t="shared" si="72"/>
        <v>0.42047822321417</v>
      </c>
      <c r="BX279">
        <f t="shared" si="73"/>
        <v>0</v>
      </c>
      <c r="BY279">
        <f t="shared" si="74"/>
        <v>0.32691813365844224</v>
      </c>
      <c r="BZ279">
        <f t="shared" si="75"/>
        <v>0</v>
      </c>
      <c r="CA279">
        <f t="shared" si="76"/>
        <v>1.664731984247251</v>
      </c>
      <c r="CB279">
        <f t="shared" si="76"/>
        <v>0.99659436148913805</v>
      </c>
      <c r="CC279">
        <f t="shared" si="76"/>
        <v>0.38961323836726164</v>
      </c>
      <c r="CD279">
        <f t="shared" si="67"/>
        <v>0.28457573853596485</v>
      </c>
      <c r="CE279" s="4">
        <f t="shared" si="77"/>
        <v>0.568267840047465</v>
      </c>
      <c r="CF279" s="4" t="str">
        <f t="shared" si="78"/>
        <v/>
      </c>
      <c r="CG279" s="4">
        <f t="shared" si="79"/>
        <v>0.3450876997030628</v>
      </c>
      <c r="CH279" s="4" t="str">
        <f t="shared" si="80"/>
        <v/>
      </c>
      <c r="CI279">
        <f>INDEX(FX!$B$114:$AK$132,MATCH('Data (2)'!BQ279,FX!$A$114:$A$132,0),MATCH('Data (2)'!D279,Period,0))</f>
        <v>53.33161777320295</v>
      </c>
    </row>
    <row r="280" spans="1:87" hidden="1" outlineLevel="1" x14ac:dyDescent="0.15">
      <c r="A280" t="s">
        <v>67</v>
      </c>
      <c r="B280" s="1">
        <f t="shared" si="82"/>
        <v>43800</v>
      </c>
      <c r="C280" t="s">
        <v>63</v>
      </c>
      <c r="D280" s="1">
        <v>43525</v>
      </c>
      <c r="E280">
        <v>105.95102391786607</v>
      </c>
      <c r="F280">
        <v>55.831037085078975</v>
      </c>
      <c r="G280">
        <v>24.403354508303089</v>
      </c>
      <c r="H280">
        <v>16.380538849945466</v>
      </c>
      <c r="I280">
        <v>94.516673914204816</v>
      </c>
      <c r="J280">
        <v>56.57612822780326</v>
      </c>
      <c r="K280">
        <v>22.159266497899722</v>
      </c>
      <c r="L280">
        <v>16.18429457048013</v>
      </c>
      <c r="M280">
        <v>106.44642431021886</v>
      </c>
      <c r="N280">
        <v>57.088889502236661</v>
      </c>
      <c r="O280">
        <v>24.228220817310024</v>
      </c>
      <c r="P280">
        <v>17.164761730162837</v>
      </c>
      <c r="Q280" t="str">
        <v>Set for Life - 5</v>
      </c>
      <c r="R280" t="str">
        <v>Set For Life - 7</v>
      </c>
      <c r="S280" t="str">
        <v>Set For Life - 10</v>
      </c>
      <c r="T280" t="str">
        <v>Set For Life - WL</v>
      </c>
      <c r="U280" t="str">
        <v>Set For Health - 5</v>
      </c>
      <c r="V280" t="str">
        <v>Set For Health - 10</v>
      </c>
      <c r="W280" t="str">
        <v>Set For Health - 20</v>
      </c>
      <c r="X280" t="str">
        <v>All Set Higher PHP</v>
      </c>
      <c r="Y280" t="str">
        <v>All Set Higher USD</v>
      </c>
      <c r="Z280" t="str">
        <v>MRI</v>
      </c>
      <c r="AA280">
        <v>50.783541999999997</v>
      </c>
      <c r="AB280">
        <v>3.3106080000000015</v>
      </c>
      <c r="AC280">
        <v>13.0114</v>
      </c>
      <c r="AD280">
        <v>0.173952</v>
      </c>
      <c r="AE280">
        <v>5.6071499917999992</v>
      </c>
      <c r="AF280">
        <v>7.1245750601999998</v>
      </c>
      <c r="AG280">
        <v>2.0417849693999996</v>
      </c>
      <c r="AH280">
        <v>10.25</v>
      </c>
      <c r="AI280">
        <v>5.6092029324663724</v>
      </c>
      <c r="AJ280">
        <v>0</v>
      </c>
      <c r="AK280">
        <v>8.0388089639996991</v>
      </c>
      <c r="AL280">
        <v>22.119752632243451</v>
      </c>
      <c r="AM280">
        <v>2.048965477359781</v>
      </c>
      <c r="AN280">
        <v>6.1165581837566885</v>
      </c>
      <c r="AO280">
        <v>8.5104994640615675E-2</v>
      </c>
      <c r="AP280">
        <v>5.0191684011947677</v>
      </c>
      <c r="AQ280">
        <v>4.0175812168241922</v>
      </c>
      <c r="AR280">
        <v>1.1784559188316535</v>
      </c>
      <c r="AS280">
        <v>5.2061315596117534</v>
      </c>
      <c r="AT280">
        <v>2.9004954903148206</v>
      </c>
      <c r="AU280">
        <v>0</v>
      </c>
      <c r="AV280">
        <v>7.1388232103012541</v>
      </c>
      <c r="AW280" s="4">
        <v>0.10519126862405288</v>
      </c>
      <c r="AX280" s="4">
        <v>0.11602114199455281</v>
      </c>
      <c r="AY280" s="4">
        <v>0.15884015619862071</v>
      </c>
      <c r="AZ280" s="4">
        <v>0.19621093348154386</v>
      </c>
      <c r="BA280" s="4">
        <v>0.63192614187221896</v>
      </c>
      <c r="BB280" s="4">
        <v>0.54777857361654569</v>
      </c>
      <c r="BC280" s="4">
        <v>0.50037368377210745</v>
      </c>
      <c r="BD280" s="4">
        <v>0.1142465169714055</v>
      </c>
      <c r="BE280" s="4">
        <v>7.1627790625017562E-2</v>
      </c>
      <c r="BF280" s="4">
        <v>1</v>
      </c>
      <c r="BG280" s="4" t="str">
        <v>Unit Linked</v>
      </c>
      <c r="BH280" s="4" t="str">
        <v>Unit Linked</v>
      </c>
      <c r="BI280" s="4" t="str">
        <v>Unit Linked</v>
      </c>
      <c r="BJ280" s="4" t="str">
        <v>Unit Linked</v>
      </c>
      <c r="BK280" s="4" t="str">
        <v>Traditional</v>
      </c>
      <c r="BL280" s="4" t="str">
        <v>Product Type</v>
      </c>
      <c r="BM280" s="4" t="str">
        <v>Traditional</v>
      </c>
      <c r="BN280" s="4" t="str">
        <v>Unit Linked</v>
      </c>
      <c r="BO280" s="4" t="str">
        <v>Traditional</v>
      </c>
      <c r="BP280" s="4" t="str">
        <v>Traditional</v>
      </c>
      <c r="BQ280" t="str">
        <f>VLOOKUP(A280,Misc!$A$3:$B$11,2,FALSE)</f>
        <v>PHP</v>
      </c>
      <c r="BR280">
        <f>INDEX(FX!$B$30:$AK$48,MATCH('Data (2)'!BQ280,FX!$A$30:$A$48,0),MATCH('Data (2)'!D280,Period,0))</f>
        <v>52.517568842899998</v>
      </c>
      <c r="BS280">
        <f t="shared" si="68"/>
        <v>2.0174396159655799</v>
      </c>
      <c r="BT280">
        <f t="shared" si="69"/>
        <v>0</v>
      </c>
      <c r="BU280">
        <f t="shared" si="70"/>
        <v>1.0630925672148082</v>
      </c>
      <c r="BV280">
        <f t="shared" si="71"/>
        <v>0</v>
      </c>
      <c r="BW280">
        <f t="shared" si="72"/>
        <v>0.46467030073884025</v>
      </c>
      <c r="BX280">
        <f t="shared" si="73"/>
        <v>0</v>
      </c>
      <c r="BY280">
        <f t="shared" si="74"/>
        <v>0.31190588617964937</v>
      </c>
      <c r="BZ280">
        <f t="shared" si="75"/>
        <v>0</v>
      </c>
      <c r="CA280">
        <f t="shared" si="76"/>
        <v>1.772244643246051</v>
      </c>
      <c r="CB280">
        <f t="shared" si="76"/>
        <v>1.0608365279372896</v>
      </c>
      <c r="CC280">
        <f t="shared" si="76"/>
        <v>0.41549961210878333</v>
      </c>
      <c r="CD280">
        <f t="shared" si="67"/>
        <v>0.3034652846891906</v>
      </c>
      <c r="CE280" s="4">
        <f t="shared" si="77"/>
        <v>0.5269513688547226</v>
      </c>
      <c r="CF280" s="4" t="str">
        <f t="shared" si="78"/>
        <v/>
      </c>
      <c r="CG280" s="4">
        <f t="shared" si="79"/>
        <v>0.29339485177364216</v>
      </c>
      <c r="CH280" s="4" t="str">
        <f t="shared" si="80"/>
        <v/>
      </c>
      <c r="CI280">
        <f>INDEX(FX!$B$114:$AK$132,MATCH('Data (2)'!BQ280,FX!$A$114:$A$132,0),MATCH('Data (2)'!D280,Period,0))</f>
        <v>53.33161777320295</v>
      </c>
    </row>
    <row r="281" spans="1:87" hidden="1" outlineLevel="1" x14ac:dyDescent="0.15">
      <c r="A281" t="s">
        <v>67</v>
      </c>
      <c r="B281" s="1">
        <f t="shared" si="82"/>
        <v>43800</v>
      </c>
      <c r="C281" t="s">
        <v>63</v>
      </c>
      <c r="D281" s="1">
        <v>43556</v>
      </c>
      <c r="E281">
        <v>101.10794012530731</v>
      </c>
      <c r="F281">
        <v>55.955368822277848</v>
      </c>
      <c r="G281">
        <v>23.886276596863588</v>
      </c>
      <c r="H281">
        <v>15.933709398656488</v>
      </c>
      <c r="I281">
        <v>91.651389703418332</v>
      </c>
      <c r="J281">
        <v>54.788506136751849</v>
      </c>
      <c r="K281">
        <v>21.194969547636429</v>
      </c>
      <c r="L281">
        <v>15.482484188410341</v>
      </c>
      <c r="M281">
        <v>83.259970718826636</v>
      </c>
      <c r="N281">
        <v>43.418944702500639</v>
      </c>
      <c r="O281">
        <v>17.100399786261828</v>
      </c>
      <c r="P281">
        <v>9.8312353355706321</v>
      </c>
      <c r="Q281" t="str">
        <v>Set for Life - 5</v>
      </c>
      <c r="R281" t="str">
        <v>Set For Life - 7</v>
      </c>
      <c r="S281" t="str">
        <v>Set For Life - 10</v>
      </c>
      <c r="T281" t="str">
        <v>Set For Life - WL</v>
      </c>
      <c r="U281" t="str">
        <v>Set For Health - 5</v>
      </c>
      <c r="V281" t="str">
        <v>Set For Health - 10</v>
      </c>
      <c r="W281" t="str">
        <v>Set For Health - 20</v>
      </c>
      <c r="X281" t="str">
        <v>All Set Higher PHP</v>
      </c>
      <c r="Y281" t="str">
        <v>All Set Higher USD</v>
      </c>
      <c r="Z281" t="str">
        <v>MRI</v>
      </c>
      <c r="AA281">
        <v>44.156868000000003</v>
      </c>
      <c r="AB281">
        <v>6.8936027999999929</v>
      </c>
      <c r="AC281">
        <v>10.925360200000007</v>
      </c>
      <c r="AD281">
        <v>0.67172399999999999</v>
      </c>
      <c r="AE281">
        <v>7.0349209870000013</v>
      </c>
      <c r="AF281">
        <v>7.8495599731999972</v>
      </c>
      <c r="AG281">
        <v>2.2195840008000003</v>
      </c>
      <c r="AH281">
        <v>8.65</v>
      </c>
      <c r="AI281">
        <v>4.7687137499074677</v>
      </c>
      <c r="AJ281">
        <v>0</v>
      </c>
      <c r="AK281">
        <v>7.9376064143998377</v>
      </c>
      <c r="AL281">
        <v>22.151284765378811</v>
      </c>
      <c r="AM281">
        <v>3.8394979001138982</v>
      </c>
      <c r="AN281">
        <v>3.8127973659067806</v>
      </c>
      <c r="AO281">
        <v>0.54227590440944584</v>
      </c>
      <c r="AP281">
        <v>6.6404125526291731</v>
      </c>
      <c r="AQ281">
        <v>4.6055307454349457</v>
      </c>
      <c r="AR281">
        <v>1.3132466145493407</v>
      </c>
      <c r="AS281">
        <v>4.5026458093261308</v>
      </c>
      <c r="AT281">
        <v>2.4938385585661091</v>
      </c>
      <c r="AU281">
        <v>0</v>
      </c>
      <c r="AV281">
        <v>6.0538386059632074</v>
      </c>
      <c r="AW281" s="4">
        <v>0.10519126862405288</v>
      </c>
      <c r="AX281" s="4">
        <v>0.11602114199455281</v>
      </c>
      <c r="AY281" s="4">
        <v>0.15884015619862071</v>
      </c>
      <c r="AZ281" s="4">
        <v>0.19621093348154386</v>
      </c>
      <c r="BA281" s="4">
        <v>0.63192614187221896</v>
      </c>
      <c r="BB281" s="4">
        <v>0.54777857361654569</v>
      </c>
      <c r="BC281" s="4">
        <v>0.50037368377210745</v>
      </c>
      <c r="BD281" s="4">
        <v>0.1142465169714055</v>
      </c>
      <c r="BE281" s="4">
        <v>7.1627790625017562E-2</v>
      </c>
      <c r="BF281" s="4">
        <v>1</v>
      </c>
      <c r="BG281" s="4" t="str">
        <v>Unit Linked</v>
      </c>
      <c r="BH281" s="4" t="str">
        <v>Unit Linked</v>
      </c>
      <c r="BI281" s="4" t="str">
        <v>Unit Linked</v>
      </c>
      <c r="BJ281" s="4" t="str">
        <v>Unit Linked</v>
      </c>
      <c r="BK281" s="4" t="str">
        <v>Traditional</v>
      </c>
      <c r="BL281" s="4" t="str">
        <v>Product Type</v>
      </c>
      <c r="BM281" s="4" t="str">
        <v>Traditional</v>
      </c>
      <c r="BN281" s="4" t="str">
        <v>Unit Linked</v>
      </c>
      <c r="BO281" s="4" t="str">
        <v>Traditional</v>
      </c>
      <c r="BP281" s="4" t="str">
        <v>Traditional</v>
      </c>
      <c r="BQ281" t="str">
        <f>VLOOKUP(A281,Misc!$A$3:$B$11,2,FALSE)</f>
        <v>PHP</v>
      </c>
      <c r="BR281">
        <f>INDEX(FX!$B$30:$AK$48,MATCH('Data (2)'!BQ281,FX!$A$30:$A$48,0),MATCH('Data (2)'!D281,Period,0))</f>
        <v>52.02762885680599</v>
      </c>
      <c r="BS281">
        <f t="shared" si="68"/>
        <v>1.9433509146377499</v>
      </c>
      <c r="BT281">
        <f t="shared" si="69"/>
        <v>0</v>
      </c>
      <c r="BU281">
        <f t="shared" si="70"/>
        <v>1.0754933494332801</v>
      </c>
      <c r="BV281">
        <f t="shared" si="71"/>
        <v>0</v>
      </c>
      <c r="BW281">
        <f t="shared" si="72"/>
        <v>0.45910753808529381</v>
      </c>
      <c r="BX281">
        <f t="shared" si="73"/>
        <v>0</v>
      </c>
      <c r="BY281">
        <f t="shared" si="74"/>
        <v>0.30625476787555195</v>
      </c>
      <c r="BZ281">
        <f t="shared" si="75"/>
        <v>0</v>
      </c>
      <c r="CA281">
        <f t="shared" si="76"/>
        <v>1.7185188361090664</v>
      </c>
      <c r="CB281">
        <f t="shared" si="76"/>
        <v>1.0273175355329447</v>
      </c>
      <c r="CC281">
        <f t="shared" si="76"/>
        <v>0.39741846267948899</v>
      </c>
      <c r="CD281">
        <f t="shared" si="67"/>
        <v>0.29030591673125061</v>
      </c>
      <c r="CE281" s="4">
        <f t="shared" si="77"/>
        <v>0.55342210268481407</v>
      </c>
      <c r="CF281" s="4" t="str">
        <f t="shared" si="78"/>
        <v/>
      </c>
      <c r="CG281" s="4">
        <f t="shared" si="79"/>
        <v>0.28475747250034572</v>
      </c>
      <c r="CH281" s="4" t="str">
        <f t="shared" si="80"/>
        <v/>
      </c>
      <c r="CI281">
        <f>INDEX(FX!$B$114:$AK$132,MATCH('Data (2)'!BQ281,FX!$A$114:$A$132,0),MATCH('Data (2)'!D281,Period,0))</f>
        <v>53.33161777320295</v>
      </c>
    </row>
    <row r="282" spans="1:87" hidden="1" outlineLevel="1" x14ac:dyDescent="0.15">
      <c r="A282" t="s">
        <v>67</v>
      </c>
      <c r="B282" s="1">
        <f t="shared" si="82"/>
        <v>43800</v>
      </c>
      <c r="C282" t="s">
        <v>63</v>
      </c>
      <c r="D282" s="1">
        <v>43586</v>
      </c>
      <c r="E282">
        <v>108.80687601357207</v>
      </c>
      <c r="F282">
        <v>60.84143151462807</v>
      </c>
      <c r="G282">
        <v>26.063051540246615</v>
      </c>
      <c r="H282">
        <v>18.58661366585342</v>
      </c>
      <c r="I282">
        <v>96.189916397638882</v>
      </c>
      <c r="J282">
        <v>57.382552125384322</v>
      </c>
      <c r="K282">
        <v>22.555568075551424</v>
      </c>
      <c r="L282">
        <v>17.536551456860483</v>
      </c>
      <c r="M282">
        <v>74.332974795572511</v>
      </c>
      <c r="N282">
        <v>44.460333264480305</v>
      </c>
      <c r="O282">
        <v>17.798213975941042</v>
      </c>
      <c r="P282">
        <v>15.701433093660667</v>
      </c>
      <c r="Q282" t="str">
        <v>Set for Life - 5</v>
      </c>
      <c r="R282" t="str">
        <v>Set For Life - 7</v>
      </c>
      <c r="S282" t="str">
        <v>Set For Life - 10</v>
      </c>
      <c r="T282" t="str">
        <v>Set For Life - WL</v>
      </c>
      <c r="U282" t="str">
        <v>Set For Health - 5</v>
      </c>
      <c r="V282" t="str">
        <v>Set For Health - 10</v>
      </c>
      <c r="W282" t="str">
        <v>Set For Health - 20</v>
      </c>
      <c r="X282" t="str">
        <v>All Set Higher PHP</v>
      </c>
      <c r="Y282" t="str">
        <v>All Set Higher USD</v>
      </c>
      <c r="Z282" t="str">
        <v>MRI</v>
      </c>
      <c r="AA282">
        <v>25.794978800000013</v>
      </c>
      <c r="AB282">
        <v>33.341638400000143</v>
      </c>
      <c r="AC282">
        <v>10.768788000000001</v>
      </c>
      <c r="AD282">
        <v>0.245952</v>
      </c>
      <c r="AE282">
        <v>6.7518055069999958</v>
      </c>
      <c r="AF282">
        <v>9.4058060211999983</v>
      </c>
      <c r="AG282">
        <v>2.7315010204000005</v>
      </c>
      <c r="AH282">
        <v>9.98</v>
      </c>
      <c r="AI282">
        <v>2.3075007084716446</v>
      </c>
      <c r="AJ282">
        <v>0</v>
      </c>
      <c r="AK282">
        <v>7.4789055565002656</v>
      </c>
      <c r="AL282">
        <v>12.149251517754733</v>
      </c>
      <c r="AM282">
        <v>17.097601813303559</v>
      </c>
      <c r="AN282">
        <v>3.6058442586243191</v>
      </c>
      <c r="AO282">
        <v>0.16289590718358196</v>
      </c>
      <c r="AP282">
        <v>6.8753639946323188</v>
      </c>
      <c r="AQ282">
        <v>5.9743011142120475</v>
      </c>
      <c r="AR282">
        <v>1.9279106408359046</v>
      </c>
      <c r="AS282">
        <v>5.142073636856427</v>
      </c>
      <c r="AT282">
        <v>0.88657637242898346</v>
      </c>
      <c r="AU282">
        <v>0</v>
      </c>
      <c r="AV282">
        <v>7.0196122587961938</v>
      </c>
      <c r="AW282" s="4">
        <v>0.10519126862405288</v>
      </c>
      <c r="AX282" s="4">
        <v>0.11602114199455281</v>
      </c>
      <c r="AY282" s="4">
        <v>0.15884015619862071</v>
      </c>
      <c r="AZ282" s="4">
        <v>0.19621093348154386</v>
      </c>
      <c r="BA282" s="4">
        <v>0.63192614187221896</v>
      </c>
      <c r="BB282" s="4">
        <v>0.54777857361654569</v>
      </c>
      <c r="BC282" s="4">
        <v>0.50037368377210745</v>
      </c>
      <c r="BD282" s="4">
        <v>0.1142465169714055</v>
      </c>
      <c r="BE282" s="4">
        <v>7.1627790625017562E-2</v>
      </c>
      <c r="BF282" s="4">
        <v>1</v>
      </c>
      <c r="BG282" s="4" t="str">
        <v>Unit Linked</v>
      </c>
      <c r="BH282" s="4" t="str">
        <v>Unit Linked</v>
      </c>
      <c r="BI282" s="4" t="str">
        <v>Unit Linked</v>
      </c>
      <c r="BJ282" s="4" t="str">
        <v>Unit Linked</v>
      </c>
      <c r="BK282" s="4" t="str">
        <v>Traditional</v>
      </c>
      <c r="BL282" s="4" t="str">
        <v>Product Type</v>
      </c>
      <c r="BM282" s="4" t="str">
        <v>Traditional</v>
      </c>
      <c r="BN282" s="4" t="str">
        <v>Unit Linked</v>
      </c>
      <c r="BO282" s="4" t="str">
        <v>Traditional</v>
      </c>
      <c r="BP282" s="4" t="str">
        <v>Traditional</v>
      </c>
      <c r="BQ282" t="str">
        <f>VLOOKUP(A282,Misc!$A$3:$B$11,2,FALSE)</f>
        <v>PHP</v>
      </c>
      <c r="BR282">
        <f>INDEX(FX!$B$30:$AK$48,MATCH('Data (2)'!BQ282,FX!$A$30:$A$48,0),MATCH('Data (2)'!D282,Period,0))</f>
        <v>52.288985251624574</v>
      </c>
      <c r="BS282">
        <f t="shared" si="68"/>
        <v>2.080875646945004</v>
      </c>
      <c r="BT282">
        <f t="shared" si="69"/>
        <v>0</v>
      </c>
      <c r="BU282">
        <f t="shared" si="70"/>
        <v>1.1635611443183969</v>
      </c>
      <c r="BV282">
        <f t="shared" si="71"/>
        <v>0</v>
      </c>
      <c r="BW282">
        <f t="shared" si="72"/>
        <v>0.49844248104694017</v>
      </c>
      <c r="BX282">
        <f t="shared" si="73"/>
        <v>0</v>
      </c>
      <c r="BY282">
        <f t="shared" si="74"/>
        <v>0.35545944478385055</v>
      </c>
      <c r="BZ282">
        <f t="shared" si="75"/>
        <v>0</v>
      </c>
      <c r="CA282">
        <f t="shared" si="76"/>
        <v>1.8036189490199668</v>
      </c>
      <c r="CB282">
        <f t="shared" si="76"/>
        <v>1.0759574624082904</v>
      </c>
      <c r="CC282">
        <f t="shared" si="76"/>
        <v>0.42293050571746793</v>
      </c>
      <c r="CD282">
        <f t="shared" si="67"/>
        <v>0.32882091691716714</v>
      </c>
      <c r="CE282" s="4">
        <f t="shared" si="77"/>
        <v>0.55916899504622286</v>
      </c>
      <c r="CF282" s="4" t="str">
        <f t="shared" si="78"/>
        <v/>
      </c>
      <c r="CG282" s="4">
        <f t="shared" si="79"/>
        <v>0.30549270789896937</v>
      </c>
      <c r="CH282" s="4" t="str">
        <f t="shared" si="80"/>
        <v/>
      </c>
      <c r="CI282">
        <f>INDEX(FX!$B$114:$AK$132,MATCH('Data (2)'!BQ282,FX!$A$114:$A$132,0),MATCH('Data (2)'!D282,Period,0))</f>
        <v>53.33161777320295</v>
      </c>
    </row>
    <row r="283" spans="1:87" hidden="1" outlineLevel="1" x14ac:dyDescent="0.15">
      <c r="A283" t="s">
        <v>67</v>
      </c>
      <c r="B283" s="1">
        <f t="shared" si="82"/>
        <v>43800</v>
      </c>
      <c r="C283" t="s">
        <v>63</v>
      </c>
      <c r="D283" s="1">
        <v>43617</v>
      </c>
      <c r="E283">
        <v>137.29200544747246</v>
      </c>
      <c r="F283">
        <v>97.363854901213102</v>
      </c>
      <c r="G283">
        <v>30.878429851880483</v>
      </c>
      <c r="H283">
        <v>23.43599247514306</v>
      </c>
      <c r="I283">
        <v>115.31812729538753</v>
      </c>
      <c r="J283">
        <v>68.40062449447953</v>
      </c>
      <c r="K283">
        <v>25.346107157155583</v>
      </c>
      <c r="L283">
        <v>19.746996141302002</v>
      </c>
      <c r="M283">
        <v>75.820497962182031</v>
      </c>
      <c r="N283">
        <v>59.441165993096526</v>
      </c>
      <c r="O283">
        <v>0.90107465709132661</v>
      </c>
      <c r="P283">
        <v>4.9770679090693601</v>
      </c>
      <c r="Q283" t="str">
        <v>Set for Life - 5</v>
      </c>
      <c r="R283" t="str">
        <v>Set For Life - 7</v>
      </c>
      <c r="S283" t="str">
        <v>Set For Life - 10</v>
      </c>
      <c r="T283" t="str">
        <v>Set For Life - WL</v>
      </c>
      <c r="U283" t="str">
        <v>Set For Health - 5</v>
      </c>
      <c r="V283" t="str">
        <v>Set For Health - 10</v>
      </c>
      <c r="W283" t="str">
        <v>Set For Health - 20</v>
      </c>
      <c r="X283" t="str">
        <v>All Set Higher PHP</v>
      </c>
      <c r="Y283" t="str">
        <v>All Set Higher USD</v>
      </c>
      <c r="Z283" t="str">
        <v>MRI</v>
      </c>
      <c r="AA283">
        <v>19.428629999999998</v>
      </c>
      <c r="AB283">
        <v>51.334418800000272</v>
      </c>
      <c r="AC283">
        <v>26.925072</v>
      </c>
      <c r="AD283">
        <v>3.923324</v>
      </c>
      <c r="AE283">
        <v>8.1426584951000134</v>
      </c>
      <c r="AF283">
        <v>11.363437030000009</v>
      </c>
      <c r="AG283">
        <v>2.6334390010000002</v>
      </c>
      <c r="AH283">
        <v>4.6500000000000004</v>
      </c>
      <c r="AI283">
        <v>2.4107243611715323</v>
      </c>
      <c r="AJ283">
        <v>0</v>
      </c>
      <c r="AK283">
        <v>6.4803017602006321</v>
      </c>
      <c r="AL283">
        <v>8.1888310853048569</v>
      </c>
      <c r="AM283">
        <v>27.442365545749396</v>
      </c>
      <c r="AN283">
        <v>12.716628935393512</v>
      </c>
      <c r="AO283">
        <v>3.7768950782654001</v>
      </c>
      <c r="AP283">
        <v>8.1306908426617088</v>
      </c>
      <c r="AQ283">
        <v>6.8375661657152103</v>
      </c>
      <c r="AR283">
        <v>1.6359061594973094</v>
      </c>
      <c r="AS283">
        <v>2.3796355283539481</v>
      </c>
      <c r="AT283">
        <v>0.9545912600120231</v>
      </c>
      <c r="AU283">
        <v>0</v>
      </c>
      <c r="AV283">
        <v>25.300744300259737</v>
      </c>
      <c r="AW283" s="4">
        <v>0.10519126862405288</v>
      </c>
      <c r="AX283" s="4">
        <v>0.11602114199455281</v>
      </c>
      <c r="AY283" s="4">
        <v>0.15884015619862071</v>
      </c>
      <c r="AZ283" s="4">
        <v>0.19621093348154386</v>
      </c>
      <c r="BA283" s="4">
        <v>0.63192614187221896</v>
      </c>
      <c r="BB283" s="4">
        <v>0.54777857361654569</v>
      </c>
      <c r="BC283" s="4">
        <v>0.50037368377210745</v>
      </c>
      <c r="BD283" s="4">
        <v>0.1142465169714055</v>
      </c>
      <c r="BE283" s="4">
        <v>7.1627790625017562E-2</v>
      </c>
      <c r="BF283" s="4">
        <v>1</v>
      </c>
      <c r="BG283" s="4" t="str">
        <v>Unit Linked</v>
      </c>
      <c r="BH283" s="4" t="str">
        <v>Unit Linked</v>
      </c>
      <c r="BI283" s="4" t="str">
        <v>Unit Linked</v>
      </c>
      <c r="BJ283" s="4" t="str">
        <v>Unit Linked</v>
      </c>
      <c r="BK283" s="4" t="str">
        <v>Traditional</v>
      </c>
      <c r="BL283" s="4" t="str">
        <v>Product Type</v>
      </c>
      <c r="BM283" s="4" t="str">
        <v>Traditional</v>
      </c>
      <c r="BN283" s="4" t="str">
        <v>Unit Linked</v>
      </c>
      <c r="BO283" s="4" t="str">
        <v>Traditional</v>
      </c>
      <c r="BP283" s="4" t="str">
        <v>Traditional</v>
      </c>
      <c r="BQ283" t="str">
        <f>VLOOKUP(A283,Misc!$A$3:$B$11,2,FALSE)</f>
        <v>PHP</v>
      </c>
      <c r="BR283">
        <f>INDEX(FX!$B$30:$AK$48,MATCH('Data (2)'!BQ283,FX!$A$30:$A$48,0),MATCH('Data (2)'!D283,Period,0))</f>
        <v>51.733844546372225</v>
      </c>
      <c r="BS283">
        <f t="shared" si="68"/>
        <v>2.6538140873023499</v>
      </c>
      <c r="BT283">
        <f t="shared" si="69"/>
        <v>0</v>
      </c>
      <c r="BU283">
        <f t="shared" si="70"/>
        <v>1.8820146802339404</v>
      </c>
      <c r="BV283">
        <f t="shared" si="71"/>
        <v>0</v>
      </c>
      <c r="BW283">
        <f t="shared" si="72"/>
        <v>0.59687096759650726</v>
      </c>
      <c r="BX283">
        <f t="shared" si="73"/>
        <v>0</v>
      </c>
      <c r="BY283">
        <f t="shared" si="74"/>
        <v>0.45301084194769131</v>
      </c>
      <c r="BZ283">
        <f t="shared" si="75"/>
        <v>0</v>
      </c>
      <c r="CA283">
        <f t="shared" si="76"/>
        <v>2.1622844404568271</v>
      </c>
      <c r="CB283">
        <f t="shared" si="76"/>
        <v>1.2825529648352083</v>
      </c>
      <c r="CC283">
        <f t="shared" si="76"/>
        <v>0.47525479660005754</v>
      </c>
      <c r="CD283">
        <f t="shared" si="67"/>
        <v>0.37026808797133648</v>
      </c>
      <c r="CE283" s="4">
        <f t="shared" si="77"/>
        <v>0.70917352094812425</v>
      </c>
      <c r="CF283" s="4" t="str">
        <f t="shared" si="78"/>
        <v/>
      </c>
      <c r="CG283" s="4">
        <f t="shared" si="79"/>
        <v>0.24070526479176063</v>
      </c>
      <c r="CH283" s="4" t="str">
        <f t="shared" si="80"/>
        <v/>
      </c>
      <c r="CI283">
        <f>INDEX(FX!$B$114:$AK$132,MATCH('Data (2)'!BQ283,FX!$A$114:$A$132,0),MATCH('Data (2)'!D283,Period,0))</f>
        <v>53.33161777320295</v>
      </c>
    </row>
    <row r="284" spans="1:87" hidden="1" outlineLevel="1" x14ac:dyDescent="0.15">
      <c r="A284" t="s">
        <v>67</v>
      </c>
      <c r="B284" s="1">
        <f t="shared" si="82"/>
        <v>43800</v>
      </c>
      <c r="C284" t="s">
        <v>63</v>
      </c>
      <c r="D284" s="1">
        <v>43647</v>
      </c>
      <c r="E284">
        <v>129.32545293904832</v>
      </c>
      <c r="F284">
        <v>74.186389554494156</v>
      </c>
      <c r="G284">
        <v>28.512660821725511</v>
      </c>
      <c r="H284">
        <v>18.611161953529734</v>
      </c>
      <c r="I284">
        <v>108.04508618516854</v>
      </c>
      <c r="J284">
        <v>67.23717891914643</v>
      </c>
      <c r="K284">
        <v>28.645957261837218</v>
      </c>
      <c r="L284">
        <v>24.124663083091566</v>
      </c>
      <c r="M284">
        <v>87.326459229107726</v>
      </c>
      <c r="N284">
        <v>52.033952159818419</v>
      </c>
      <c r="O284">
        <v>25.962285449145895</v>
      </c>
      <c r="P284">
        <v>12.234879513871107</v>
      </c>
      <c r="Q284" t="str">
        <v>Set for Life - 5</v>
      </c>
      <c r="R284" t="str">
        <v>Set For Life - 7</v>
      </c>
      <c r="S284" t="str">
        <v>Set For Life - 10</v>
      </c>
      <c r="T284" t="str">
        <v>Set For Life - WL</v>
      </c>
      <c r="U284" t="str">
        <v>Set For Health - 5</v>
      </c>
      <c r="V284" t="str">
        <v>Set For Health - 10</v>
      </c>
      <c r="W284" t="str">
        <v>Set For Health - 20</v>
      </c>
      <c r="X284" t="str">
        <v>All Set Higher PHP</v>
      </c>
      <c r="Y284" t="str">
        <v>All Set Higher USD</v>
      </c>
      <c r="Z284" t="str">
        <v>MRI</v>
      </c>
      <c r="AA284">
        <v>49.331947999999997</v>
      </c>
      <c r="AB284">
        <v>19.945906400000037</v>
      </c>
      <c r="AC284">
        <v>15.460372</v>
      </c>
      <c r="AD284">
        <v>0.69985200000000003</v>
      </c>
      <c r="AE284">
        <v>6.2310365063000024</v>
      </c>
      <c r="AF284">
        <v>9.3184029239999955</v>
      </c>
      <c r="AG284">
        <v>3.1855669756000005</v>
      </c>
      <c r="AH284">
        <v>9.1382999999999992</v>
      </c>
      <c r="AI284">
        <v>5.5802418923483339</v>
      </c>
      <c r="AJ284">
        <v>0</v>
      </c>
      <c r="AK284">
        <v>10.433826240799959</v>
      </c>
      <c r="AL284">
        <v>26.780903856347145</v>
      </c>
      <c r="AM284">
        <v>9.2873312973747471</v>
      </c>
      <c r="AN284">
        <v>6.2058728458040804</v>
      </c>
      <c r="AO284">
        <v>0.52055214476341383</v>
      </c>
      <c r="AP284">
        <v>5.1642863349011394</v>
      </c>
      <c r="AQ284">
        <v>5.3440125842735728</v>
      </c>
      <c r="AR284">
        <v>1.9607895254469365</v>
      </c>
      <c r="AS284">
        <v>4.4930155552537512</v>
      </c>
      <c r="AT284">
        <v>2.1353505123765673</v>
      </c>
      <c r="AU284">
        <v>0</v>
      </c>
      <c r="AV284">
        <v>12.294274897952803</v>
      </c>
      <c r="AW284" s="4">
        <v>0.10519126862405288</v>
      </c>
      <c r="AX284" s="4">
        <v>0.11602114199455281</v>
      </c>
      <c r="AY284" s="4">
        <v>0.15884015619862071</v>
      </c>
      <c r="AZ284" s="4">
        <v>0.19621093348154386</v>
      </c>
      <c r="BA284" s="4">
        <v>0.63192614187221896</v>
      </c>
      <c r="BB284" s="4">
        <v>0.54777857361654569</v>
      </c>
      <c r="BC284" s="4">
        <v>0.50037368377210745</v>
      </c>
      <c r="BD284" s="4">
        <v>0.1142465169714055</v>
      </c>
      <c r="BE284" s="4">
        <v>7.1627790625017562E-2</v>
      </c>
      <c r="BF284" s="4">
        <v>1</v>
      </c>
      <c r="BG284" s="4" t="str">
        <v>Unit Linked</v>
      </c>
      <c r="BH284" s="4" t="str">
        <v>Unit Linked</v>
      </c>
      <c r="BI284" s="4" t="str">
        <v>Unit Linked</v>
      </c>
      <c r="BJ284" s="4" t="str">
        <v>Unit Linked</v>
      </c>
      <c r="BK284" s="4" t="str">
        <v>Traditional</v>
      </c>
      <c r="BL284" s="4" t="str">
        <v>Product Type</v>
      </c>
      <c r="BM284" s="4" t="str">
        <v>Traditional</v>
      </c>
      <c r="BN284" s="4" t="str">
        <v>Unit Linked</v>
      </c>
      <c r="BO284" s="4" t="str">
        <v>Traditional</v>
      </c>
      <c r="BP284" s="4" t="str">
        <v>Traditional</v>
      </c>
      <c r="BQ284" t="str">
        <f>VLOOKUP(A284,Misc!$A$3:$B$11,2,FALSE)</f>
        <v>PHP</v>
      </c>
      <c r="BR284">
        <f>INDEX(FX!$B$30:$AK$48,MATCH('Data (2)'!BQ284,FX!$A$30:$A$48,0),MATCH('Data (2)'!D284,Period,0))</f>
        <v>51.111102498614443</v>
      </c>
      <c r="BS284">
        <f t="shared" si="68"/>
        <v>2.53028102734732</v>
      </c>
      <c r="BT284">
        <f t="shared" si="69"/>
        <v>0</v>
      </c>
      <c r="BU284">
        <f t="shared" si="70"/>
        <v>1.4514730836906766</v>
      </c>
      <c r="BV284">
        <f t="shared" si="71"/>
        <v>0</v>
      </c>
      <c r="BW284">
        <f t="shared" si="72"/>
        <v>0.55785650138340204</v>
      </c>
      <c r="BX284">
        <f t="shared" si="73"/>
        <v>0</v>
      </c>
      <c r="BY284">
        <f t="shared" si="74"/>
        <v>0.36413149088369323</v>
      </c>
      <c r="BZ284">
        <f t="shared" si="75"/>
        <v>0</v>
      </c>
      <c r="CA284">
        <f t="shared" si="76"/>
        <v>2.025910532934498</v>
      </c>
      <c r="CB284">
        <f t="shared" si="76"/>
        <v>1.2607376585701564</v>
      </c>
      <c r="CC284">
        <f t="shared" si="76"/>
        <v>0.53712897635426105</v>
      </c>
      <c r="CD284">
        <f t="shared" si="67"/>
        <v>0.45235198350223804</v>
      </c>
      <c r="CE284" s="4">
        <f t="shared" si="77"/>
        <v>0.57364105725930481</v>
      </c>
      <c r="CF284" s="4" t="str">
        <f t="shared" si="78"/>
        <v/>
      </c>
      <c r="CG284" s="4">
        <f t="shared" si="79"/>
        <v>0.25087030202297106</v>
      </c>
      <c r="CH284" s="4" t="str">
        <f t="shared" si="80"/>
        <v/>
      </c>
      <c r="CI284">
        <f>INDEX(FX!$B$114:$AK$132,MATCH('Data (2)'!BQ284,FX!$A$114:$A$132,0),MATCH('Data (2)'!D284,Period,0))</f>
        <v>53.33161777320295</v>
      </c>
    </row>
    <row r="285" spans="1:87" hidden="1" outlineLevel="1" x14ac:dyDescent="0.15">
      <c r="A285" t="s">
        <v>67</v>
      </c>
      <c r="B285" s="1">
        <f t="shared" si="82"/>
        <v>43800</v>
      </c>
      <c r="C285" t="s">
        <v>63</v>
      </c>
      <c r="D285" s="1">
        <v>43678</v>
      </c>
      <c r="E285">
        <v>110.99807574464518</v>
      </c>
      <c r="F285">
        <v>67.210298151990216</v>
      </c>
      <c r="G285">
        <v>26.715600868766437</v>
      </c>
      <c r="H285">
        <v>18.453534370806999</v>
      </c>
      <c r="I285">
        <v>109.32429628394942</v>
      </c>
      <c r="J285">
        <v>68.246606943172168</v>
      </c>
      <c r="K285">
        <v>29.91284621288878</v>
      </c>
      <c r="L285">
        <v>25.233506569073853</v>
      </c>
      <c r="M285">
        <v>149.14402717512044</v>
      </c>
      <c r="N285">
        <v>88.199828748382103</v>
      </c>
      <c r="O285">
        <v>28.591798173334134</v>
      </c>
      <c r="P285">
        <v>18.12840727916921</v>
      </c>
      <c r="Q285" t="str">
        <v>Set for Life - 5</v>
      </c>
      <c r="R285" t="str">
        <v>Set For Life - 7</v>
      </c>
      <c r="S285" t="str">
        <v>Set For Life - 10</v>
      </c>
      <c r="T285" t="str">
        <v>Set For Life - WL</v>
      </c>
      <c r="U285" t="str">
        <v>Set For Health - 5</v>
      </c>
      <c r="V285" t="str">
        <v>Set For Health - 10</v>
      </c>
      <c r="W285" t="str">
        <v>Set For Health - 20</v>
      </c>
      <c r="X285" t="str">
        <v>All Set Higher PHP</v>
      </c>
      <c r="Y285" t="str">
        <v>All Set Higher USD</v>
      </c>
      <c r="Z285" t="str">
        <v>MRI</v>
      </c>
      <c r="AA285">
        <v>36.197668</v>
      </c>
      <c r="AB285">
        <v>13.568771999999896</v>
      </c>
      <c r="AC285">
        <v>17.191587999999999</v>
      </c>
      <c r="AD285">
        <v>0.72771600000000003</v>
      </c>
      <c r="AE285">
        <v>7.2830879903999861</v>
      </c>
      <c r="AF285">
        <v>8.4690849971999977</v>
      </c>
      <c r="AG285">
        <v>2.7803159676000031</v>
      </c>
      <c r="AH285">
        <v>12.37007</v>
      </c>
      <c r="AI285">
        <v>4.4300338855455781</v>
      </c>
      <c r="AJ285">
        <v>0</v>
      </c>
      <c r="AK285">
        <v>7.9797389038997153</v>
      </c>
      <c r="AL285">
        <v>19.555622535360722</v>
      </c>
      <c r="AM285">
        <v>4.8664543921582846</v>
      </c>
      <c r="AN285">
        <v>9.5250171863737698</v>
      </c>
      <c r="AO285">
        <v>0.57194788178394451</v>
      </c>
      <c r="AP285">
        <v>6.4670147466631684</v>
      </c>
      <c r="AQ285">
        <v>4.7818528737371224</v>
      </c>
      <c r="AR285">
        <v>1.6994807438146844</v>
      </c>
      <c r="AS285">
        <v>6.3088162155177407</v>
      </c>
      <c r="AT285">
        <v>1.8767142263901941</v>
      </c>
      <c r="AU285">
        <v>0</v>
      </c>
      <c r="AV285">
        <v>11.557377350190592</v>
      </c>
      <c r="AW285" s="4">
        <v>0.10519126862405288</v>
      </c>
      <c r="AX285" s="4">
        <v>0.11602114199455281</v>
      </c>
      <c r="AY285" s="4">
        <v>0.15884015619862071</v>
      </c>
      <c r="AZ285" s="4">
        <v>0.19621093348154386</v>
      </c>
      <c r="BA285" s="4">
        <v>0.63192614187221896</v>
      </c>
      <c r="BB285" s="4">
        <v>0.54777857361654569</v>
      </c>
      <c r="BC285" s="4">
        <v>0.50037368377210745</v>
      </c>
      <c r="BD285" s="4">
        <v>0.1142465169714055</v>
      </c>
      <c r="BE285" s="4">
        <v>7.1627790625017562E-2</v>
      </c>
      <c r="BF285" s="4">
        <v>1</v>
      </c>
      <c r="BG285" s="4" t="str">
        <v>Unit Linked</v>
      </c>
      <c r="BH285" s="4" t="str">
        <v>Unit Linked</v>
      </c>
      <c r="BI285" s="4" t="str">
        <v>Unit Linked</v>
      </c>
      <c r="BJ285" s="4" t="str">
        <v>Unit Linked</v>
      </c>
      <c r="BK285" s="4" t="str">
        <v>Traditional</v>
      </c>
      <c r="BL285" s="4" t="str">
        <v>Product Type</v>
      </c>
      <c r="BM285" s="4" t="str">
        <v>Traditional</v>
      </c>
      <c r="BN285" s="4" t="str">
        <v>Unit Linked</v>
      </c>
      <c r="BO285" s="4" t="str">
        <v>Traditional</v>
      </c>
      <c r="BP285" s="4" t="str">
        <v>Traditional</v>
      </c>
      <c r="BQ285" t="str">
        <f>VLOOKUP(A285,Misc!$A$3:$B$11,2,FALSE)</f>
        <v>PHP</v>
      </c>
      <c r="BR285">
        <f>INDEX(FX!$B$30:$AK$48,MATCH('Data (2)'!BQ285,FX!$A$30:$A$48,0),MATCH('Data (2)'!D285,Period,0))</f>
        <v>52.196407342193083</v>
      </c>
      <c r="BS285">
        <f t="shared" si="68"/>
        <v>2.1265462777343229</v>
      </c>
      <c r="BT285">
        <f t="shared" si="69"/>
        <v>0</v>
      </c>
      <c r="BU285">
        <f t="shared" si="70"/>
        <v>1.2876422262430429</v>
      </c>
      <c r="BV285">
        <f t="shared" si="71"/>
        <v>0</v>
      </c>
      <c r="BW285">
        <f t="shared" si="72"/>
        <v>0.51182834660673704</v>
      </c>
      <c r="BX285">
        <f t="shared" si="73"/>
        <v>0</v>
      </c>
      <c r="BY285">
        <f t="shared" si="74"/>
        <v>0.35354031647864093</v>
      </c>
      <c r="BZ285">
        <f t="shared" si="75"/>
        <v>0</v>
      </c>
      <c r="CA285">
        <f t="shared" si="76"/>
        <v>2.0498964938371063</v>
      </c>
      <c r="CB285">
        <f t="shared" si="76"/>
        <v>1.2796650428531238</v>
      </c>
      <c r="CC285">
        <f t="shared" si="76"/>
        <v>0.56088390830549328</v>
      </c>
      <c r="CD285">
        <f t="shared" si="67"/>
        <v>0.47314346765892973</v>
      </c>
      <c r="CE285" s="4">
        <f t="shared" si="77"/>
        <v>0.60550867842618972</v>
      </c>
      <c r="CF285" s="4" t="str">
        <f t="shared" si="78"/>
        <v/>
      </c>
      <c r="CG285" s="4">
        <f t="shared" si="79"/>
        <v>0.27456409029872098</v>
      </c>
      <c r="CH285" s="4" t="str">
        <f t="shared" si="80"/>
        <v/>
      </c>
      <c r="CI285">
        <f>INDEX(FX!$B$114:$AK$132,MATCH('Data (2)'!BQ285,FX!$A$114:$A$132,0),MATCH('Data (2)'!D285,Period,0))</f>
        <v>53.33161777320295</v>
      </c>
    </row>
    <row r="286" spans="1:87" hidden="1" outlineLevel="1" x14ac:dyDescent="0.15">
      <c r="A286" t="s">
        <v>67</v>
      </c>
      <c r="B286" s="1">
        <f t="shared" si="82"/>
        <v>43800</v>
      </c>
      <c r="C286" t="s">
        <v>63</v>
      </c>
      <c r="D286" s="1">
        <v>43709</v>
      </c>
      <c r="E286">
        <v>165.9606681692442</v>
      </c>
      <c r="F286">
        <v>107.81301904528236</v>
      </c>
      <c r="G286">
        <v>37.466045760928353</v>
      </c>
      <c r="H286">
        <v>27.419982607736671</v>
      </c>
      <c r="I286">
        <v>117.28685258003924</v>
      </c>
      <c r="J286">
        <v>73.234520632824015</v>
      </c>
      <c r="K286">
        <v>31.531004429013684</v>
      </c>
      <c r="L286">
        <v>26.676141087262732</v>
      </c>
      <c r="M286">
        <v>93.759313435822321</v>
      </c>
      <c r="N286">
        <v>57.615403550692136</v>
      </c>
      <c r="O286">
        <v>25.023112519389372</v>
      </c>
      <c r="P286">
        <v>16.326410844290855</v>
      </c>
      <c r="Q286" t="str">
        <v>Set for Life - 5</v>
      </c>
      <c r="R286" t="str">
        <v>Set For Life - 7</v>
      </c>
      <c r="S286" t="str">
        <v>Set For Life - 10</v>
      </c>
      <c r="T286" t="str">
        <v>Set For Life - WL</v>
      </c>
      <c r="U286" t="str">
        <v>Set For Health - 5</v>
      </c>
      <c r="V286" t="str">
        <v>Set For Health - 10</v>
      </c>
      <c r="W286" t="str">
        <v>Set For Health - 20</v>
      </c>
      <c r="X286" t="str">
        <v>All Set Higher PHP</v>
      </c>
      <c r="Y286" t="str">
        <v>All Set Higher USD</v>
      </c>
      <c r="Z286" t="str">
        <v>MRI</v>
      </c>
      <c r="AA286">
        <v>62.683926100000022</v>
      </c>
      <c r="AB286">
        <v>18.408289199999974</v>
      </c>
      <c r="AC286">
        <v>22.09603999999997</v>
      </c>
      <c r="AD286">
        <v>0.91172799999999998</v>
      </c>
      <c r="AE286">
        <v>9.2094155069000116</v>
      </c>
      <c r="AF286">
        <v>16.092460965199994</v>
      </c>
      <c r="AG286">
        <v>3.0181569620000013</v>
      </c>
      <c r="AH286">
        <v>14.6</v>
      </c>
      <c r="AI286">
        <v>8.8758500994453655</v>
      </c>
      <c r="AJ286">
        <v>0</v>
      </c>
      <c r="AK286">
        <v>10.06480133569886</v>
      </c>
      <c r="AL286">
        <v>40.425204079075783</v>
      </c>
      <c r="AM286">
        <v>8.5327094216290043</v>
      </c>
      <c r="AN286">
        <v>11.1178691617895</v>
      </c>
      <c r="AO286">
        <v>0.7780127146362904</v>
      </c>
      <c r="AP286">
        <v>8.9873769447540646</v>
      </c>
      <c r="AQ286">
        <v>10.067298312602542</v>
      </c>
      <c r="AR286">
        <v>1.8112302042893786</v>
      </c>
      <c r="AS286">
        <v>7.7250980105933547</v>
      </c>
      <c r="AT286">
        <v>3.4851008436754363</v>
      </c>
      <c r="AU286">
        <v>0</v>
      </c>
      <c r="AV286">
        <v>14.883119352237003</v>
      </c>
      <c r="AW286" s="4">
        <v>0.10519126862405288</v>
      </c>
      <c r="AX286" s="4">
        <v>0.11602114199455281</v>
      </c>
      <c r="AY286" s="4">
        <v>0.15884015619862071</v>
      </c>
      <c r="AZ286" s="4">
        <v>0.19621093348154386</v>
      </c>
      <c r="BA286" s="4">
        <v>0.63192614187221896</v>
      </c>
      <c r="BB286" s="4">
        <v>0.54777857361654569</v>
      </c>
      <c r="BC286" s="4">
        <v>0.50037368377210745</v>
      </c>
      <c r="BD286" s="4">
        <v>0.1142465169714055</v>
      </c>
      <c r="BE286" s="4">
        <v>7.1627790625017562E-2</v>
      </c>
      <c r="BF286" s="4">
        <v>1</v>
      </c>
      <c r="BG286" s="4" t="str">
        <v>Unit Linked</v>
      </c>
      <c r="BH286" s="4" t="str">
        <v>Unit Linked</v>
      </c>
      <c r="BI286" s="4" t="str">
        <v>Unit Linked</v>
      </c>
      <c r="BJ286" s="4" t="str">
        <v>Unit Linked</v>
      </c>
      <c r="BK286" s="4" t="str">
        <v>Traditional</v>
      </c>
      <c r="BL286" s="4" t="str">
        <v>Product Type</v>
      </c>
      <c r="BM286" s="4" t="str">
        <v>Traditional</v>
      </c>
      <c r="BN286" s="4" t="str">
        <v>Unit Linked</v>
      </c>
      <c r="BO286" s="4" t="str">
        <v>Traditional</v>
      </c>
      <c r="BP286" s="4" t="str">
        <v>Traditional</v>
      </c>
      <c r="BQ286" t="str">
        <f>VLOOKUP(A286,Misc!$A$3:$B$11,2,FALSE)</f>
        <v>PHP</v>
      </c>
      <c r="BR286">
        <f>INDEX(FX!$B$30:$AK$48,MATCH('Data (2)'!BQ286,FX!$A$30:$A$48,0),MATCH('Data (2)'!D286,Period,0))</f>
        <v>52.077963666577254</v>
      </c>
      <c r="BS286">
        <f t="shared" si="68"/>
        <v>3.186773377541928</v>
      </c>
      <c r="BT286">
        <f t="shared" si="69"/>
        <v>0</v>
      </c>
      <c r="BU286">
        <f t="shared" si="70"/>
        <v>2.070223400737055</v>
      </c>
      <c r="BV286">
        <f t="shared" si="71"/>
        <v>0</v>
      </c>
      <c r="BW286">
        <f t="shared" si="72"/>
        <v>0.71942224931835075</v>
      </c>
      <c r="BX286">
        <f t="shared" si="73"/>
        <v>0</v>
      </c>
      <c r="BY286">
        <f t="shared" si="74"/>
        <v>0.52651794880632685</v>
      </c>
      <c r="BZ286">
        <f t="shared" si="75"/>
        <v>0</v>
      </c>
      <c r="CA286">
        <f t="shared" si="76"/>
        <v>2.1991992269728464</v>
      </c>
      <c r="CB286">
        <f t="shared" si="76"/>
        <v>1.373191432974334</v>
      </c>
      <c r="CC286">
        <f t="shared" si="76"/>
        <v>0.59122535084350614</v>
      </c>
      <c r="CD286">
        <f t="shared" si="67"/>
        <v>0.50019373499422415</v>
      </c>
      <c r="CE286" s="4">
        <f t="shared" si="77"/>
        <v>0.64962994084439485</v>
      </c>
      <c r="CF286" s="4" t="str">
        <f t="shared" si="78"/>
        <v/>
      </c>
      <c r="CG286" s="4">
        <f t="shared" si="79"/>
        <v>0.25432904903831749</v>
      </c>
      <c r="CH286" s="4" t="str">
        <f t="shared" si="80"/>
        <v/>
      </c>
      <c r="CI286">
        <f>INDEX(FX!$B$114:$AK$132,MATCH('Data (2)'!BQ286,FX!$A$114:$A$132,0),MATCH('Data (2)'!D286,Period,0))</f>
        <v>53.33161777320295</v>
      </c>
    </row>
    <row r="287" spans="1:87" hidden="1" outlineLevel="1" x14ac:dyDescent="0.15">
      <c r="A287" t="s">
        <v>67</v>
      </c>
      <c r="B287" s="1">
        <f t="shared" si="82"/>
        <v>43800</v>
      </c>
      <c r="C287" t="s">
        <v>63</v>
      </c>
      <c r="D287" s="1">
        <v>43739</v>
      </c>
      <c r="E287">
        <v>135.43039237652854</v>
      </c>
      <c r="F287">
        <v>84.097145247187967</v>
      </c>
      <c r="G287">
        <v>33.602007868883916</v>
      </c>
      <c r="H287">
        <v>22.76926185998849</v>
      </c>
      <c r="I287">
        <v>118.72574267340144</v>
      </c>
      <c r="J287">
        <v>77.406494334441348</v>
      </c>
      <c r="K287">
        <v>37.179467097136943</v>
      </c>
      <c r="L287">
        <v>33.279642969312057</v>
      </c>
      <c r="M287">
        <v>96.763052131073124</v>
      </c>
      <c r="N287">
        <v>56.26882771949132</v>
      </c>
      <c r="O287">
        <v>28.402721378100594</v>
      </c>
      <c r="P287">
        <v>17.412333518117151</v>
      </c>
      <c r="Q287" t="str">
        <v>Set for Life - 5</v>
      </c>
      <c r="R287" t="str">
        <v>Set For Life - 7</v>
      </c>
      <c r="S287" t="str">
        <v>Set For Life - 10</v>
      </c>
      <c r="T287" t="str">
        <v>Set For Life - WL</v>
      </c>
      <c r="U287" t="str">
        <v>Set For Health - 5</v>
      </c>
      <c r="V287" t="str">
        <v>Set For Health - 10</v>
      </c>
      <c r="W287" t="str">
        <v>Set For Health - 20</v>
      </c>
      <c r="X287" t="str">
        <v>All Set Higher PHP</v>
      </c>
      <c r="Y287" t="str">
        <v>All Set Higher USD</v>
      </c>
      <c r="Z287" t="str">
        <v>MRI</v>
      </c>
      <c r="AA287">
        <v>53.837637999999998</v>
      </c>
      <c r="AB287">
        <v>12.340932799999923</v>
      </c>
      <c r="AC287">
        <v>21.343104</v>
      </c>
      <c r="AD287">
        <v>9.9000000000000005E-2</v>
      </c>
      <c r="AE287">
        <v>6.860880486400001</v>
      </c>
      <c r="AF287">
        <v>13.873790001000001</v>
      </c>
      <c r="AG287">
        <v>4.4911649718000035</v>
      </c>
      <c r="AH287">
        <v>9.26</v>
      </c>
      <c r="AI287">
        <v>5.0980483435272204</v>
      </c>
      <c r="AJ287">
        <v>0</v>
      </c>
      <c r="AK287">
        <v>8.225833773801412</v>
      </c>
      <c r="AL287">
        <v>33.543800103929073</v>
      </c>
      <c r="AM287">
        <v>4.4151482850277128</v>
      </c>
      <c r="AN287">
        <v>12.066506356046595</v>
      </c>
      <c r="AO287">
        <v>7.4581132034561598E-2</v>
      </c>
      <c r="AP287">
        <v>5.969409000978783</v>
      </c>
      <c r="AQ287">
        <v>8.1668443563947228</v>
      </c>
      <c r="AR287">
        <v>2.7324795240441206</v>
      </c>
      <c r="AS287">
        <v>4.6350310726046491</v>
      </c>
      <c r="AT287">
        <v>2.229340563608825</v>
      </c>
      <c r="AU287">
        <v>0</v>
      </c>
      <c r="AV287">
        <v>10.264004852518923</v>
      </c>
      <c r="AW287" s="4">
        <v>0.10519126862405288</v>
      </c>
      <c r="AX287" s="4">
        <v>0.11602114199455281</v>
      </c>
      <c r="AY287" s="4">
        <v>0.15884015619862071</v>
      </c>
      <c r="AZ287" s="4">
        <v>0.19621093348154386</v>
      </c>
      <c r="BA287" s="4">
        <v>0.63192614187221896</v>
      </c>
      <c r="BB287" s="4">
        <v>0.54777857361654569</v>
      </c>
      <c r="BC287" s="4">
        <v>0.50037368377210745</v>
      </c>
      <c r="BD287" s="4">
        <v>0.1142465169714055</v>
      </c>
      <c r="BE287" s="4">
        <v>7.1627790625017562E-2</v>
      </c>
      <c r="BF287" s="4">
        <v>1</v>
      </c>
      <c r="BG287" s="4" t="str">
        <v>Unit Linked</v>
      </c>
      <c r="BH287" s="4" t="str">
        <v>Unit Linked</v>
      </c>
      <c r="BI287" s="4" t="str">
        <v>Unit Linked</v>
      </c>
      <c r="BJ287" s="4" t="str">
        <v>Unit Linked</v>
      </c>
      <c r="BK287" s="4" t="str">
        <v>Traditional</v>
      </c>
      <c r="BL287" s="4" t="str">
        <v>Product Type</v>
      </c>
      <c r="BM287" s="4" t="str">
        <v>Traditional</v>
      </c>
      <c r="BN287" s="4" t="str">
        <v>Unit Linked</v>
      </c>
      <c r="BO287" s="4" t="str">
        <v>Traditional</v>
      </c>
      <c r="BP287" s="4" t="str">
        <v>Traditional</v>
      </c>
      <c r="BQ287" t="str">
        <f>VLOOKUP(A287,Misc!$A$3:$B$11,2,FALSE)</f>
        <v>PHP</v>
      </c>
      <c r="BR287">
        <f>INDEX(FX!$B$30:$AK$48,MATCH('Data (2)'!BQ287,FX!$A$30:$A$48,0),MATCH('Data (2)'!D287,Period,0))</f>
        <v>51.445424827602487</v>
      </c>
      <c r="BS287">
        <f t="shared" si="68"/>
        <v>2.6325060553074651</v>
      </c>
      <c r="BT287">
        <f t="shared" si="69"/>
        <v>0</v>
      </c>
      <c r="BU287">
        <f t="shared" si="70"/>
        <v>1.6346865737624652</v>
      </c>
      <c r="BV287">
        <f t="shared" si="71"/>
        <v>0</v>
      </c>
      <c r="BW287">
        <f t="shared" si="72"/>
        <v>0.65315833198941964</v>
      </c>
      <c r="BX287">
        <f t="shared" si="73"/>
        <v>0</v>
      </c>
      <c r="BY287">
        <f t="shared" si="74"/>
        <v>0.44259060813065515</v>
      </c>
      <c r="BZ287">
        <f t="shared" si="75"/>
        <v>0</v>
      </c>
      <c r="CA287">
        <f t="shared" si="76"/>
        <v>2.2261792840842056</v>
      </c>
      <c r="CB287">
        <f t="shared" si="76"/>
        <v>1.4514184561889492</v>
      </c>
      <c r="CC287">
        <f t="shared" si="76"/>
        <v>0.6971374327185359</v>
      </c>
      <c r="CD287">
        <f t="shared" si="67"/>
        <v>0.62401337815845848</v>
      </c>
      <c r="CE287" s="4">
        <f t="shared" si="77"/>
        <v>0.6209621324390614</v>
      </c>
      <c r="CF287" s="4" t="str">
        <f t="shared" si="78"/>
        <v/>
      </c>
      <c r="CG287" s="4">
        <f t="shared" si="79"/>
        <v>0.27074952179485362</v>
      </c>
      <c r="CH287" s="4" t="str">
        <f t="shared" si="80"/>
        <v/>
      </c>
      <c r="CI287">
        <f>INDEX(FX!$B$114:$AK$132,MATCH('Data (2)'!BQ287,FX!$A$114:$A$132,0),MATCH('Data (2)'!D287,Period,0))</f>
        <v>53.33161777320295</v>
      </c>
    </row>
    <row r="288" spans="1:87" hidden="1" outlineLevel="1" x14ac:dyDescent="0.15">
      <c r="A288" t="s">
        <v>67</v>
      </c>
      <c r="B288" s="1">
        <f t="shared" si="82"/>
        <v>43800</v>
      </c>
      <c r="C288" t="s">
        <v>63</v>
      </c>
      <c r="D288" s="1">
        <v>43770</v>
      </c>
      <c r="E288">
        <v>130.38410853413626</v>
      </c>
      <c r="F288">
        <v>85.902800931005771</v>
      </c>
      <c r="G288">
        <v>29.760691743864534</v>
      </c>
      <c r="H288">
        <v>20.959342786431709</v>
      </c>
      <c r="I288">
        <v>144.64881322265657</v>
      </c>
      <c r="J288">
        <v>94.559169347125632</v>
      </c>
      <c r="K288">
        <v>44.385095292937166</v>
      </c>
      <c r="L288">
        <v>40.127636268673314</v>
      </c>
      <c r="M288">
        <v>115.04362813459723</v>
      </c>
      <c r="N288">
        <v>76.788560551908759</v>
      </c>
      <c r="O288">
        <v>32.403818946012663</v>
      </c>
      <c r="P288">
        <v>20.974198319312123</v>
      </c>
      <c r="Q288" t="str">
        <v>Set for Life - 5</v>
      </c>
      <c r="R288" t="str">
        <v>Set For Life - 7</v>
      </c>
      <c r="S288" t="str">
        <v>Set For Life - 10</v>
      </c>
      <c r="T288" t="str">
        <v>Set For Life - WL</v>
      </c>
      <c r="U288" t="str">
        <v>Set For Health - 5</v>
      </c>
      <c r="V288" t="str">
        <v>Set For Health - 10</v>
      </c>
      <c r="W288" t="str">
        <v>Set For Health - 20</v>
      </c>
      <c r="X288" t="str">
        <v>All Set Higher PHP</v>
      </c>
      <c r="Y288" t="str">
        <v>All Set Higher USD</v>
      </c>
      <c r="Z288" t="str">
        <v>MRI</v>
      </c>
      <c r="AA288">
        <v>43.010835999999998</v>
      </c>
      <c r="AB288">
        <v>14.564295199999929</v>
      </c>
      <c r="AC288">
        <v>17.204879999999999</v>
      </c>
      <c r="AD288">
        <v>0.215976</v>
      </c>
      <c r="AE288">
        <v>7.4896795019999889</v>
      </c>
      <c r="AF288">
        <v>12.399055978799998</v>
      </c>
      <c r="AG288">
        <v>3.3866009997999966</v>
      </c>
      <c r="AH288">
        <v>15.4665</v>
      </c>
      <c r="AI288">
        <v>8.4115979483354391</v>
      </c>
      <c r="AJ288">
        <v>0</v>
      </c>
      <c r="AK288">
        <v>8.2346869052009168</v>
      </c>
      <c r="AL288">
        <v>25.89095746375552</v>
      </c>
      <c r="AM288">
        <v>8.1393900584733778</v>
      </c>
      <c r="AN288">
        <v>9.0152696084499357</v>
      </c>
      <c r="AO288">
        <v>0.12892988203105424</v>
      </c>
      <c r="AP288">
        <v>6.9405159772063341</v>
      </c>
      <c r="AQ288">
        <v>6.8684424196904672</v>
      </c>
      <c r="AR288">
        <v>1.9667448215026855</v>
      </c>
      <c r="AS288">
        <v>10.492821774439209</v>
      </c>
      <c r="AT288">
        <v>4.0433938163100187</v>
      </c>
      <c r="AU288">
        <v>0</v>
      </c>
      <c r="AV288">
        <v>12.416335109147155</v>
      </c>
      <c r="AW288" s="4">
        <v>0.10519126862405288</v>
      </c>
      <c r="AX288" s="4">
        <v>0.11602114199455281</v>
      </c>
      <c r="AY288" s="4">
        <v>0.15884015619862071</v>
      </c>
      <c r="AZ288" s="4">
        <v>0.19621093348154386</v>
      </c>
      <c r="BA288" s="4">
        <v>0.63192614187221896</v>
      </c>
      <c r="BB288" s="4">
        <v>0.54777857361654569</v>
      </c>
      <c r="BC288" s="4">
        <v>0.50037368377210745</v>
      </c>
      <c r="BD288" s="4">
        <v>0.1142465169714055</v>
      </c>
      <c r="BE288" s="4">
        <v>7.1627790625017562E-2</v>
      </c>
      <c r="BF288" s="4">
        <v>1</v>
      </c>
      <c r="BG288" s="4" t="str">
        <v>Unit Linked</v>
      </c>
      <c r="BH288" s="4" t="str">
        <v>Unit Linked</v>
      </c>
      <c r="BI288" s="4" t="str">
        <v>Unit Linked</v>
      </c>
      <c r="BJ288" s="4" t="str">
        <v>Unit Linked</v>
      </c>
      <c r="BK288" s="4" t="str">
        <v>Traditional</v>
      </c>
      <c r="BL288" s="4" t="str">
        <v>Product Type</v>
      </c>
      <c r="BM288" s="4" t="str">
        <v>Traditional</v>
      </c>
      <c r="BN288" s="4" t="str">
        <v>Unit Linked</v>
      </c>
      <c r="BO288" s="4" t="str">
        <v>Traditional</v>
      </c>
      <c r="BP288" s="4" t="str">
        <v>Traditional</v>
      </c>
      <c r="BQ288" t="str">
        <f>VLOOKUP(A288,Misc!$A$3:$B$11,2,FALSE)</f>
        <v>PHP</v>
      </c>
      <c r="BR288">
        <f>INDEX(FX!$B$30:$AK$48,MATCH('Data (2)'!BQ288,FX!$A$30:$A$48,0),MATCH('Data (2)'!D288,Period,0))</f>
        <v>50.730253802731937</v>
      </c>
      <c r="BS288">
        <f t="shared" si="68"/>
        <v>2.5701450073785121</v>
      </c>
      <c r="BT288">
        <f t="shared" si="69"/>
        <v>0</v>
      </c>
      <c r="BU288">
        <f t="shared" si="70"/>
        <v>1.6933248799630432</v>
      </c>
      <c r="BV288">
        <f t="shared" si="71"/>
        <v>0</v>
      </c>
      <c r="BW288">
        <f t="shared" si="72"/>
        <v>0.58664582794304598</v>
      </c>
      <c r="BX288">
        <f t="shared" si="73"/>
        <v>0</v>
      </c>
      <c r="BY288">
        <f t="shared" si="74"/>
        <v>0.4131527287037346</v>
      </c>
      <c r="BZ288">
        <f t="shared" si="75"/>
        <v>0</v>
      </c>
      <c r="CA288">
        <f t="shared" si="76"/>
        <v>2.7122524922792972</v>
      </c>
      <c r="CB288">
        <f t="shared" si="76"/>
        <v>1.7730414582442671</v>
      </c>
      <c r="CC288">
        <f t="shared" si="76"/>
        <v>0.83224730743568287</v>
      </c>
      <c r="CD288">
        <f t="shared" si="67"/>
        <v>0.75241738286131421</v>
      </c>
      <c r="CE288" s="4">
        <f t="shared" si="77"/>
        <v>0.65884410222059608</v>
      </c>
      <c r="CF288" s="4" t="str">
        <f t="shared" si="78"/>
        <v/>
      </c>
      <c r="CG288" s="4">
        <f t="shared" si="79"/>
        <v>0.24398904994105541</v>
      </c>
      <c r="CH288" s="4" t="str">
        <f t="shared" si="80"/>
        <v/>
      </c>
      <c r="CI288">
        <f>INDEX(FX!$B$114:$AK$132,MATCH('Data (2)'!BQ288,FX!$A$114:$A$132,0),MATCH('Data (2)'!D288,Period,0))</f>
        <v>53.33161777320295</v>
      </c>
    </row>
    <row r="289" spans="1:87" hidden="1" outlineLevel="1" x14ac:dyDescent="0.15">
      <c r="A289" t="s">
        <v>67</v>
      </c>
      <c r="B289" s="1">
        <f t="shared" si="82"/>
        <v>43800</v>
      </c>
      <c r="C289" t="s">
        <v>63</v>
      </c>
      <c r="D289" s="1">
        <v>43800</v>
      </c>
      <c r="E289">
        <v>111.54507508391744</v>
      </c>
      <c r="F289">
        <v>69.699062580824872</v>
      </c>
      <c r="G289">
        <v>25.982063893938729</v>
      </c>
      <c r="H289">
        <v>17.939252118686628</v>
      </c>
      <c r="I289">
        <v>144.99082974949718</v>
      </c>
      <c r="J289">
        <v>94.744346866657907</v>
      </c>
      <c r="K289">
        <v>44.629392812109039</v>
      </c>
      <c r="L289">
        <v>40.286429656135027</v>
      </c>
      <c r="M289">
        <v>73.79447837835805</v>
      </c>
      <c r="N289">
        <v>64.319334993497961</v>
      </c>
      <c r="O289">
        <v>16.471015308276044</v>
      </c>
      <c r="P289">
        <v>14.77014661438521</v>
      </c>
      <c r="Q289" t="str">
        <v>Set for Life - 5</v>
      </c>
      <c r="R289" t="str">
        <v>Set For Life - 7</v>
      </c>
      <c r="S289" t="str">
        <v>Set For Life - 10</v>
      </c>
      <c r="T289" t="str">
        <v>Set For Life - WL</v>
      </c>
      <c r="U289" t="str">
        <v>Set For Health - 5</v>
      </c>
      <c r="V289" t="str">
        <v>Set For Health - 10</v>
      </c>
      <c r="W289" t="str">
        <v>Set For Health - 20</v>
      </c>
      <c r="X289" t="str">
        <v>All Set Higher PHP</v>
      </c>
      <c r="Y289" t="str">
        <v>All Set Higher USD</v>
      </c>
      <c r="Z289" t="str">
        <v>MRI</v>
      </c>
      <c r="AA289">
        <v>45.591790399999979</v>
      </c>
      <c r="AB289">
        <v>7.6117747999999521</v>
      </c>
      <c r="AC289">
        <v>18.675936</v>
      </c>
      <c r="AD289">
        <v>0.99360000000000004</v>
      </c>
      <c r="AE289">
        <v>6.8638805084000083</v>
      </c>
      <c r="AF289">
        <v>8.6896849965999863</v>
      </c>
      <c r="AG289">
        <v>2.4714159495999999</v>
      </c>
      <c r="AH289">
        <v>7.72</v>
      </c>
      <c r="AI289">
        <v>2.346056605218783</v>
      </c>
      <c r="AJ289">
        <v>0</v>
      </c>
      <c r="AK289">
        <v>10.580935824098731</v>
      </c>
      <c r="AL289">
        <v>27.952496345731973</v>
      </c>
      <c r="AM289">
        <v>2.5230578358395399</v>
      </c>
      <c r="AN289">
        <v>10.8154528312366</v>
      </c>
      <c r="AO289">
        <v>0.53262822773416429</v>
      </c>
      <c r="AP289">
        <v>5.6739014674262851</v>
      </c>
      <c r="AQ289">
        <v>4.8725802297458056</v>
      </c>
      <c r="AR289">
        <v>1.4610625396493748</v>
      </c>
      <c r="AS289">
        <v>4.0838654310646127</v>
      </c>
      <c r="AT289">
        <v>0.90848720257640259</v>
      </c>
      <c r="AU289">
        <v>0</v>
      </c>
      <c r="AV289">
        <v>10.87553046982012</v>
      </c>
      <c r="AW289" s="4">
        <v>0.10519126862405288</v>
      </c>
      <c r="AX289" s="4">
        <v>0.11602114199455281</v>
      </c>
      <c r="AY289" s="4">
        <v>0.15884015619862071</v>
      </c>
      <c r="AZ289" s="4">
        <v>0.19621093348154386</v>
      </c>
      <c r="BA289" s="4">
        <v>0.63192614187221896</v>
      </c>
      <c r="BB289" s="4">
        <v>0.54777857361654569</v>
      </c>
      <c r="BC289" s="4">
        <v>0.50037368377210745</v>
      </c>
      <c r="BD289" s="4">
        <v>0.1142465169714055</v>
      </c>
      <c r="BE289" s="4">
        <v>7.1627790625017562E-2</v>
      </c>
      <c r="BF289" s="4">
        <v>1</v>
      </c>
      <c r="BG289" s="4" t="str">
        <v>Unit Linked</v>
      </c>
      <c r="BH289" s="4" t="str">
        <v>Unit Linked</v>
      </c>
      <c r="BI289" s="4" t="str">
        <v>Unit Linked</v>
      </c>
      <c r="BJ289" s="4" t="str">
        <v>Unit Linked</v>
      </c>
      <c r="BK289" s="4" t="str">
        <v>Traditional</v>
      </c>
      <c r="BL289" s="4" t="str">
        <v>Product Type</v>
      </c>
      <c r="BM289" s="4" t="str">
        <v>Traditional</v>
      </c>
      <c r="BN289" s="4" t="str">
        <v>Unit Linked</v>
      </c>
      <c r="BO289" s="4" t="str">
        <v>Traditional</v>
      </c>
      <c r="BP289" s="4" t="str">
        <v>Traditional</v>
      </c>
      <c r="BQ289" t="str">
        <f>VLOOKUP(A289,Misc!$A$3:$B$11,2,FALSE)</f>
        <v>PHP</v>
      </c>
      <c r="BR289">
        <f>INDEX(FX!$B$30:$AK$48,MATCH('Data (2)'!BQ289,FX!$A$30:$A$48,0),MATCH('Data (2)'!D289,Period,0))</f>
        <v>50.777931245472836</v>
      </c>
      <c r="BS289">
        <f t="shared" si="68"/>
        <v>2.1967235046398699</v>
      </c>
      <c r="BT289">
        <f t="shared" si="69"/>
        <v>0</v>
      </c>
      <c r="BU289">
        <f t="shared" si="70"/>
        <v>1.3726250926585153</v>
      </c>
      <c r="BV289">
        <f t="shared" si="71"/>
        <v>0</v>
      </c>
      <c r="BW289">
        <f t="shared" si="72"/>
        <v>0.51168023699774479</v>
      </c>
      <c r="BX289">
        <f t="shared" si="73"/>
        <v>0</v>
      </c>
      <c r="BY289">
        <f t="shared" si="74"/>
        <v>0.35328836127576629</v>
      </c>
      <c r="BZ289">
        <f t="shared" si="75"/>
        <v>0</v>
      </c>
      <c r="CA289">
        <f t="shared" si="76"/>
        <v>2.7186655084434621</v>
      </c>
      <c r="CB289">
        <f t="shared" si="76"/>
        <v>1.7765136484245792</v>
      </c>
      <c r="CC289">
        <f t="shared" si="76"/>
        <v>0.83682803326722932</v>
      </c>
      <c r="CD289">
        <f t="shared" si="67"/>
        <v>0.75539485465181933</v>
      </c>
      <c r="CE289" s="4">
        <f t="shared" si="77"/>
        <v>0.62485109744548528</v>
      </c>
      <c r="CF289" s="4" t="str">
        <f t="shared" si="78"/>
        <v/>
      </c>
      <c r="CG289" s="4">
        <f t="shared" si="79"/>
        <v>0.25738154079021935</v>
      </c>
      <c r="CH289" s="4" t="str">
        <f t="shared" si="80"/>
        <v/>
      </c>
      <c r="CI289">
        <f>INDEX(FX!$B$114:$AK$132,MATCH('Data (2)'!BQ289,FX!$A$114:$A$132,0),MATCH('Data (2)'!D289,Period,0))</f>
        <v>53.33161777320295</v>
      </c>
    </row>
    <row r="290" spans="1:87" hidden="1" outlineLevel="1" x14ac:dyDescent="0.15">
      <c r="A290" t="s">
        <v>67</v>
      </c>
      <c r="B290" s="1">
        <f t="shared" si="82"/>
        <v>43800</v>
      </c>
      <c r="C290" t="s">
        <v>278</v>
      </c>
      <c r="D290" s="1">
        <v>43466</v>
      </c>
      <c r="E290">
        <f t="array" ref="E290:E301">TRANSPOSE('[5]CCare_Key Metrics P1'!$F$6:$Q$6)</f>
        <v>24.76122295991912</v>
      </c>
      <c r="F290">
        <f t="array" ref="F290:F301">TRANSPOSE('[5]CCare_Key Metrics P1'!$F$11:$Q$11)</f>
        <v>4.616242460379679</v>
      </c>
      <c r="G290">
        <f t="array" ref="G290:G301">TRANSPOSE('[5]CCare_Key Metrics P1'!$F$16:$Q$16)</f>
        <v>0</v>
      </c>
      <c r="H290">
        <f t="array" ref="H290:H301">TRANSPOSE('[5]CCare_Key Metrics P1'!$F$21:$Q$21)</f>
        <v>0</v>
      </c>
      <c r="I290">
        <f t="array" ref="I290:I301">TRANSPOSE('[5]CCare_Key Metrics P1'!$F$7:$Q$7)</f>
        <v>35.226606705738263</v>
      </c>
      <c r="J290">
        <f t="array" ref="J290:J301">TRANSPOSE('[5]CCare_Key Metrics P1'!$F$12:$Q$12)</f>
        <v>8.5869261931037073</v>
      </c>
      <c r="K290">
        <f t="array" ref="K290:K301">TRANSPOSE('[5]CCare_Key Metrics P1'!$F$17:$Q$17)</f>
        <v>0</v>
      </c>
      <c r="L290">
        <f t="array" ref="L290:L301">TRANSPOSE('[5]CCare_Key Metrics P1'!$F$22:$Q$22)</f>
        <v>0</v>
      </c>
      <c r="M290">
        <f t="array" ref="M290:M301">TRANSPOSE('[5]CCare_Key Metrics P1'!$F$9:$Q$9)</f>
        <v>15.636484295647506</v>
      </c>
      <c r="N290">
        <f t="array" ref="N290:N301">TRANSPOSE('[5]CCare_Key Metrics P1'!$F$14:$Q$14)</f>
        <v>2.3765359812440217</v>
      </c>
      <c r="O290">
        <f t="array" ref="O290:O301">TRANSPOSE('[5]CCare_Key Metrics P1'!$F$19:$Q$19)</f>
        <v>0</v>
      </c>
      <c r="P290">
        <f t="array" ref="P290:P301">TRANSPOSE('[5]CCare_Key Metrics P1'!$F$24:$Q$24)</f>
        <v>0</v>
      </c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t="str">
        <f>VLOOKUP(A290,Misc!$A$3:$B$11,2,FALSE)</f>
        <v>PHP</v>
      </c>
      <c r="BR290">
        <f>INDEX(FX!$B$30:$AK$48,MATCH('Data (2)'!BQ290,FX!$A$30:$A$48,0),MATCH('Data (2)'!D290,Period,0))</f>
        <v>52.452968414682218</v>
      </c>
      <c r="BS290">
        <f t="shared" si="68"/>
        <v>0.47206523688348884</v>
      </c>
      <c r="BT290">
        <f t="shared" si="69"/>
        <v>0</v>
      </c>
      <c r="BU290">
        <f t="shared" si="70"/>
        <v>8.8007268223308732E-2</v>
      </c>
      <c r="BV290">
        <f t="shared" si="71"/>
        <v>0</v>
      </c>
      <c r="BW290">
        <f t="shared" si="72"/>
        <v>0</v>
      </c>
      <c r="BX290">
        <f t="shared" si="73"/>
        <v>0</v>
      </c>
      <c r="BY290">
        <f t="shared" si="74"/>
        <v>0</v>
      </c>
      <c r="BZ290">
        <f t="shared" si="75"/>
        <v>0</v>
      </c>
      <c r="CA290">
        <f t="shared" si="76"/>
        <v>0.66052012251985825</v>
      </c>
      <c r="CB290">
        <f t="shared" si="76"/>
        <v>0.16101004529096249</v>
      </c>
      <c r="CC290">
        <f t="shared" si="76"/>
        <v>0</v>
      </c>
      <c r="CD290">
        <f t="shared" si="67"/>
        <v>0</v>
      </c>
      <c r="CE290" s="4">
        <f t="shared" si="77"/>
        <v>0.18643030951467826</v>
      </c>
      <c r="CF290" s="4" t="str">
        <f t="shared" si="78"/>
        <v/>
      </c>
      <c r="CG290" s="4">
        <f t="shared" si="79"/>
        <v>0</v>
      </c>
      <c r="CH290" s="4" t="str">
        <f t="shared" si="80"/>
        <v/>
      </c>
      <c r="CI290">
        <f>INDEX(FX!$B$114:$AK$132,MATCH('Data (2)'!BQ290,FX!$A$114:$A$132,0),MATCH('Data (2)'!D290,Period,0))</f>
        <v>53.33161777320295</v>
      </c>
    </row>
    <row r="291" spans="1:87" hidden="1" outlineLevel="1" x14ac:dyDescent="0.15">
      <c r="A291" t="s">
        <v>67</v>
      </c>
      <c r="B291" s="1">
        <f t="shared" si="82"/>
        <v>43800</v>
      </c>
      <c r="C291" t="str">
        <f>C290</f>
        <v>Corporate Care</v>
      </c>
      <c r="D291" s="1">
        <v>43497</v>
      </c>
      <c r="E291">
        <v>18.884132690117326</v>
      </c>
      <c r="F291">
        <v>5.8430666665480553</v>
      </c>
      <c r="G291">
        <v>0</v>
      </c>
      <c r="H291">
        <v>0</v>
      </c>
      <c r="I291">
        <v>17.52925678166714</v>
      </c>
      <c r="J291">
        <v>4.2729756931035574</v>
      </c>
      <c r="K291">
        <v>0</v>
      </c>
      <c r="L291">
        <v>0</v>
      </c>
      <c r="M291">
        <v>3.1494522434607699</v>
      </c>
      <c r="N291">
        <v>1.1308249906232808</v>
      </c>
      <c r="O291">
        <v>0</v>
      </c>
      <c r="P291">
        <v>0</v>
      </c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t="str">
        <f>VLOOKUP(A291,Misc!$A$3:$B$11,2,FALSE)</f>
        <v>PHP</v>
      </c>
      <c r="BR291">
        <f>INDEX(FX!$B$30:$AK$48,MATCH('Data (2)'!BQ291,FX!$A$30:$A$48,0),MATCH('Data (2)'!D291,Period,0))</f>
        <v>52.159869264347662</v>
      </c>
      <c r="BS291">
        <f t="shared" si="68"/>
        <v>0.36204332864432653</v>
      </c>
      <c r="BT291">
        <f t="shared" si="69"/>
        <v>0</v>
      </c>
      <c r="BU291">
        <f t="shared" si="70"/>
        <v>0.11202226441433799</v>
      </c>
      <c r="BV291">
        <f t="shared" si="71"/>
        <v>0</v>
      </c>
      <c r="BW291">
        <f t="shared" si="72"/>
        <v>0</v>
      </c>
      <c r="BX291">
        <f t="shared" si="73"/>
        <v>0</v>
      </c>
      <c r="BY291">
        <f t="shared" si="74"/>
        <v>0</v>
      </c>
      <c r="BZ291">
        <f t="shared" si="75"/>
        <v>0</v>
      </c>
      <c r="CA291">
        <f t="shared" si="76"/>
        <v>0.32868413735753776</v>
      </c>
      <c r="CB291">
        <f t="shared" si="76"/>
        <v>8.0120871473930058E-2</v>
      </c>
      <c r="CC291">
        <f t="shared" si="76"/>
        <v>0</v>
      </c>
      <c r="CD291">
        <f t="shared" si="67"/>
        <v>0</v>
      </c>
      <c r="CE291" s="4">
        <f t="shared" si="77"/>
        <v>0.30941673427267957</v>
      </c>
      <c r="CF291" s="4" t="str">
        <f t="shared" si="78"/>
        <v/>
      </c>
      <c r="CG291" s="4">
        <f t="shared" si="79"/>
        <v>0</v>
      </c>
      <c r="CH291" s="4" t="str">
        <f t="shared" si="80"/>
        <v/>
      </c>
      <c r="CI291">
        <f>INDEX(FX!$B$114:$AK$132,MATCH('Data (2)'!BQ291,FX!$A$114:$A$132,0),MATCH('Data (2)'!D291,Period,0))</f>
        <v>53.33161777320295</v>
      </c>
    </row>
    <row r="292" spans="1:87" hidden="1" outlineLevel="1" x14ac:dyDescent="0.15">
      <c r="A292" t="s">
        <v>67</v>
      </c>
      <c r="B292" s="1">
        <f t="shared" ref="B292:C307" si="83">B291</f>
        <v>43800</v>
      </c>
      <c r="C292" t="str">
        <f t="shared" si="83"/>
        <v>Corporate Care</v>
      </c>
      <c r="D292" s="1">
        <v>43525</v>
      </c>
      <c r="E292">
        <v>7.9638813805964901</v>
      </c>
      <c r="F292">
        <v>2.8570135515217943</v>
      </c>
      <c r="G292">
        <v>0</v>
      </c>
      <c r="H292">
        <v>0</v>
      </c>
      <c r="I292">
        <v>18.727183340165322</v>
      </c>
      <c r="J292">
        <v>4.5649852820063384</v>
      </c>
      <c r="K292">
        <v>0</v>
      </c>
      <c r="L292">
        <v>0</v>
      </c>
      <c r="M292">
        <v>2.5978535057600016</v>
      </c>
      <c r="N292">
        <v>1.1205693245821706</v>
      </c>
      <c r="O292">
        <v>0</v>
      </c>
      <c r="P292">
        <v>0</v>
      </c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t="str">
        <f>VLOOKUP(A292,Misc!$A$3:$B$11,2,FALSE)</f>
        <v>PHP</v>
      </c>
      <c r="BR292">
        <f>INDEX(FX!$B$30:$AK$48,MATCH('Data (2)'!BQ292,FX!$A$30:$A$48,0),MATCH('Data (2)'!D292,Period,0))</f>
        <v>52.517568842899998</v>
      </c>
      <c r="BS292">
        <f t="shared" si="68"/>
        <v>0.15164223241977337</v>
      </c>
      <c r="BT292">
        <f t="shared" si="69"/>
        <v>0</v>
      </c>
      <c r="BU292">
        <f t="shared" si="70"/>
        <v>5.4401100707235847E-2</v>
      </c>
      <c r="BV292">
        <f t="shared" si="71"/>
        <v>0</v>
      </c>
      <c r="BW292">
        <f t="shared" si="72"/>
        <v>0</v>
      </c>
      <c r="BX292">
        <f t="shared" si="73"/>
        <v>0</v>
      </c>
      <c r="BY292">
        <f t="shared" si="74"/>
        <v>0</v>
      </c>
      <c r="BZ292">
        <f t="shared" si="75"/>
        <v>0</v>
      </c>
      <c r="CA292">
        <f t="shared" si="76"/>
        <v>0.35114598285400217</v>
      </c>
      <c r="CB292">
        <f t="shared" si="76"/>
        <v>8.5596227390275503E-2</v>
      </c>
      <c r="CC292">
        <f t="shared" si="76"/>
        <v>0</v>
      </c>
      <c r="CD292">
        <f t="shared" si="67"/>
        <v>0</v>
      </c>
      <c r="CE292" s="4">
        <f t="shared" si="77"/>
        <v>0.35874637189884989</v>
      </c>
      <c r="CF292" s="4" t="str">
        <f t="shared" si="78"/>
        <v/>
      </c>
      <c r="CG292" s="4">
        <f t="shared" si="79"/>
        <v>0</v>
      </c>
      <c r="CH292" s="4" t="str">
        <f t="shared" si="80"/>
        <v/>
      </c>
      <c r="CI292">
        <f>INDEX(FX!$B$114:$AK$132,MATCH('Data (2)'!BQ292,FX!$A$114:$A$132,0),MATCH('Data (2)'!D292,Period,0))</f>
        <v>53.33161777320295</v>
      </c>
    </row>
    <row r="293" spans="1:87" hidden="1" outlineLevel="1" x14ac:dyDescent="0.15">
      <c r="A293" t="s">
        <v>67</v>
      </c>
      <c r="B293" s="1">
        <f t="shared" si="83"/>
        <v>43800</v>
      </c>
      <c r="C293" t="str">
        <f t="shared" si="83"/>
        <v>Corporate Care</v>
      </c>
      <c r="D293" s="1">
        <v>43556</v>
      </c>
      <c r="E293">
        <v>4.6169446007756534</v>
      </c>
      <c r="F293">
        <v>0.759827526943747</v>
      </c>
      <c r="G293">
        <v>0</v>
      </c>
      <c r="H293">
        <v>0</v>
      </c>
      <c r="I293">
        <v>17.59768342579121</v>
      </c>
      <c r="J293">
        <v>4.2896555438664592</v>
      </c>
      <c r="K293">
        <v>0</v>
      </c>
      <c r="L293">
        <v>0</v>
      </c>
      <c r="M293">
        <v>2.5947064563300106</v>
      </c>
      <c r="N293">
        <v>0.64218187458802767</v>
      </c>
      <c r="O293">
        <v>0</v>
      </c>
      <c r="P293">
        <v>0</v>
      </c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t="str">
        <f>VLOOKUP(A293,Misc!$A$3:$B$11,2,FALSE)</f>
        <v>PHP</v>
      </c>
      <c r="BR293">
        <f>INDEX(FX!$B$30:$AK$48,MATCH('Data (2)'!BQ293,FX!$A$30:$A$48,0),MATCH('Data (2)'!D293,Period,0))</f>
        <v>52.02762885680599</v>
      </c>
      <c r="BS293">
        <f t="shared" si="68"/>
        <v>8.8740246331093148E-2</v>
      </c>
      <c r="BT293">
        <f t="shared" si="69"/>
        <v>0</v>
      </c>
      <c r="BU293">
        <f t="shared" si="70"/>
        <v>1.4604308203915971E-2</v>
      </c>
      <c r="BV293">
        <f t="shared" si="71"/>
        <v>0</v>
      </c>
      <c r="BW293">
        <f t="shared" si="72"/>
        <v>0</v>
      </c>
      <c r="BX293">
        <f t="shared" si="73"/>
        <v>0</v>
      </c>
      <c r="BY293">
        <f t="shared" si="74"/>
        <v>0</v>
      </c>
      <c r="BZ293">
        <f t="shared" si="75"/>
        <v>0</v>
      </c>
      <c r="CA293">
        <f t="shared" si="76"/>
        <v>0.32996717820612143</v>
      </c>
      <c r="CB293">
        <f t="shared" si="76"/>
        <v>8.0433628736119894E-2</v>
      </c>
      <c r="CC293">
        <f t="shared" si="76"/>
        <v>0</v>
      </c>
      <c r="CD293">
        <f t="shared" si="67"/>
        <v>0</v>
      </c>
      <c r="CE293" s="4">
        <f t="shared" si="77"/>
        <v>0.16457367212422147</v>
      </c>
      <c r="CF293" s="4" t="str">
        <f t="shared" si="78"/>
        <v/>
      </c>
      <c r="CG293" s="4">
        <f t="shared" si="79"/>
        <v>0</v>
      </c>
      <c r="CH293" s="4" t="str">
        <f t="shared" si="80"/>
        <v/>
      </c>
      <c r="CI293">
        <f>INDEX(FX!$B$114:$AK$132,MATCH('Data (2)'!BQ293,FX!$A$114:$A$132,0),MATCH('Data (2)'!D293,Period,0))</f>
        <v>53.33161777320295</v>
      </c>
    </row>
    <row r="294" spans="1:87" hidden="1" outlineLevel="1" x14ac:dyDescent="0.15">
      <c r="A294" t="s">
        <v>67</v>
      </c>
      <c r="B294" s="1">
        <f t="shared" si="83"/>
        <v>43800</v>
      </c>
      <c r="C294" t="str">
        <f t="shared" si="83"/>
        <v>Corporate Care</v>
      </c>
      <c r="D294" s="1">
        <v>43586</v>
      </c>
      <c r="E294">
        <v>10.059568192377244</v>
      </c>
      <c r="F294">
        <v>3.628105767017459</v>
      </c>
      <c r="G294">
        <v>0</v>
      </c>
      <c r="H294">
        <v>0</v>
      </c>
      <c r="I294">
        <v>18.292515714279336</v>
      </c>
      <c r="J294">
        <v>4.4590296089779011</v>
      </c>
      <c r="K294">
        <v>0</v>
      </c>
      <c r="L294">
        <v>0</v>
      </c>
      <c r="M294">
        <v>4.5790405845845044</v>
      </c>
      <c r="N294">
        <v>1.3890051400292371</v>
      </c>
      <c r="O294">
        <v>0</v>
      </c>
      <c r="P294">
        <v>0</v>
      </c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t="str">
        <f>VLOOKUP(A294,Misc!$A$3:$B$11,2,FALSE)</f>
        <v>PHP</v>
      </c>
      <c r="BR294">
        <f>INDEX(FX!$B$30:$AK$48,MATCH('Data (2)'!BQ294,FX!$A$30:$A$48,0),MATCH('Data (2)'!D294,Period,0))</f>
        <v>52.288985251624574</v>
      </c>
      <c r="BS294">
        <f t="shared" si="68"/>
        <v>0.1923840775254804</v>
      </c>
      <c r="BT294">
        <f t="shared" si="69"/>
        <v>0</v>
      </c>
      <c r="BU294">
        <f t="shared" si="70"/>
        <v>6.9385660279279116E-2</v>
      </c>
      <c r="BV294">
        <f t="shared" si="71"/>
        <v>0</v>
      </c>
      <c r="BW294">
        <f t="shared" si="72"/>
        <v>0</v>
      </c>
      <c r="BX294">
        <f t="shared" si="73"/>
        <v>0</v>
      </c>
      <c r="BY294">
        <f t="shared" si="74"/>
        <v>0</v>
      </c>
      <c r="BZ294">
        <f t="shared" si="75"/>
        <v>0</v>
      </c>
      <c r="CA294">
        <f t="shared" si="76"/>
        <v>0.34299570270059593</v>
      </c>
      <c r="CB294">
        <f t="shared" si="76"/>
        <v>8.3609494614250934E-2</v>
      </c>
      <c r="CC294">
        <f t="shared" si="76"/>
        <v>0</v>
      </c>
      <c r="CD294">
        <f t="shared" si="67"/>
        <v>0</v>
      </c>
      <c r="CE294" s="4">
        <f t="shared" si="77"/>
        <v>0.36066217730565203</v>
      </c>
      <c r="CF294" s="4" t="str">
        <f t="shared" si="78"/>
        <v/>
      </c>
      <c r="CG294" s="4">
        <f t="shared" si="79"/>
        <v>0</v>
      </c>
      <c r="CH294" s="4" t="str">
        <f t="shared" si="80"/>
        <v/>
      </c>
      <c r="CI294">
        <f>INDEX(FX!$B$114:$AK$132,MATCH('Data (2)'!BQ294,FX!$A$114:$A$132,0),MATCH('Data (2)'!D294,Period,0))</f>
        <v>53.33161777320295</v>
      </c>
    </row>
    <row r="295" spans="1:87" hidden="1" outlineLevel="1" x14ac:dyDescent="0.15">
      <c r="A295" t="s">
        <v>67</v>
      </c>
      <c r="B295" s="1">
        <f t="shared" si="83"/>
        <v>43800</v>
      </c>
      <c r="C295" t="str">
        <f t="shared" si="83"/>
        <v>Corporate Care</v>
      </c>
      <c r="D295" s="1">
        <v>43617</v>
      </c>
      <c r="E295">
        <v>6.94107616024111</v>
      </c>
      <c r="F295">
        <v>1.7416342353794998</v>
      </c>
      <c r="G295">
        <v>0</v>
      </c>
      <c r="H295">
        <v>0</v>
      </c>
      <c r="I295">
        <v>15.057994547963647</v>
      </c>
      <c r="J295">
        <v>3.6705745994677139</v>
      </c>
      <c r="K295">
        <v>0</v>
      </c>
      <c r="L295">
        <v>0</v>
      </c>
      <c r="M295">
        <v>2.4190562408830019</v>
      </c>
      <c r="N295">
        <v>0.79981487737631163</v>
      </c>
      <c r="O295">
        <v>0</v>
      </c>
      <c r="P295">
        <v>0</v>
      </c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t="str">
        <f>VLOOKUP(A295,Misc!$A$3:$B$11,2,FALSE)</f>
        <v>PHP</v>
      </c>
      <c r="BR295">
        <f>INDEX(FX!$B$30:$AK$48,MATCH('Data (2)'!BQ295,FX!$A$30:$A$48,0),MATCH('Data (2)'!D295,Period,0))</f>
        <v>51.733844546372225</v>
      </c>
      <c r="BS295">
        <f t="shared" si="68"/>
        <v>0.13416896078580429</v>
      </c>
      <c r="BT295">
        <f t="shared" si="69"/>
        <v>0</v>
      </c>
      <c r="BU295">
        <f t="shared" si="70"/>
        <v>3.3665277549948296E-2</v>
      </c>
      <c r="BV295">
        <f t="shared" si="71"/>
        <v>0</v>
      </c>
      <c r="BW295">
        <f t="shared" si="72"/>
        <v>0</v>
      </c>
      <c r="BX295">
        <f t="shared" si="73"/>
        <v>0</v>
      </c>
      <c r="BY295">
        <f t="shared" si="74"/>
        <v>0</v>
      </c>
      <c r="BZ295">
        <f t="shared" si="75"/>
        <v>0</v>
      </c>
      <c r="CA295">
        <f t="shared" si="76"/>
        <v>0.28234647994364237</v>
      </c>
      <c r="CB295">
        <f t="shared" si="76"/>
        <v>6.8825487632442187E-2</v>
      </c>
      <c r="CC295">
        <f t="shared" si="76"/>
        <v>0</v>
      </c>
      <c r="CD295">
        <f t="shared" si="67"/>
        <v>0</v>
      </c>
      <c r="CE295" s="4">
        <f t="shared" si="77"/>
        <v>0.25091703291712641</v>
      </c>
      <c r="CF295" s="4" t="str">
        <f t="shared" si="78"/>
        <v/>
      </c>
      <c r="CG295" s="4">
        <f t="shared" si="79"/>
        <v>0</v>
      </c>
      <c r="CH295" s="4" t="str">
        <f t="shared" si="80"/>
        <v/>
      </c>
      <c r="CI295">
        <f>INDEX(FX!$B$114:$AK$132,MATCH('Data (2)'!BQ295,FX!$A$114:$A$132,0),MATCH('Data (2)'!D295,Period,0))</f>
        <v>53.33161777320295</v>
      </c>
    </row>
    <row r="296" spans="1:87" hidden="1" outlineLevel="1" x14ac:dyDescent="0.15">
      <c r="A296" t="s">
        <v>67</v>
      </c>
      <c r="B296" s="1">
        <f t="shared" si="83"/>
        <v>43800</v>
      </c>
      <c r="C296" t="str">
        <f t="shared" si="83"/>
        <v>Corporate Care</v>
      </c>
      <c r="D296" s="1">
        <v>43647</v>
      </c>
      <c r="E296">
        <v>6.5770303643442878</v>
      </c>
      <c r="F296">
        <v>1.7481417484128965</v>
      </c>
      <c r="G296">
        <v>0</v>
      </c>
      <c r="H296">
        <v>0</v>
      </c>
      <c r="I296">
        <v>23.892140846841361</v>
      </c>
      <c r="J296">
        <v>5.824008306018456</v>
      </c>
      <c r="K296">
        <v>0</v>
      </c>
      <c r="L296">
        <v>0</v>
      </c>
      <c r="M296">
        <v>7.8146762451172602</v>
      </c>
      <c r="N296">
        <v>1.7980287497585348</v>
      </c>
      <c r="O296">
        <v>0</v>
      </c>
      <c r="P296">
        <v>0</v>
      </c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t="str">
        <f>VLOOKUP(A296,Misc!$A$3:$B$11,2,FALSE)</f>
        <v>PHP</v>
      </c>
      <c r="BR296">
        <f>INDEX(FX!$B$30:$AK$48,MATCH('Data (2)'!BQ296,FX!$A$30:$A$48,0),MATCH('Data (2)'!D296,Period,0))</f>
        <v>51.111102498614443</v>
      </c>
      <c r="BS296">
        <f t="shared" si="68"/>
        <v>0.12868105055105361</v>
      </c>
      <c r="BT296">
        <f t="shared" si="69"/>
        <v>0</v>
      </c>
      <c r="BU296">
        <f t="shared" si="70"/>
        <v>3.4202779101865123E-2</v>
      </c>
      <c r="BV296">
        <f t="shared" si="71"/>
        <v>0</v>
      </c>
      <c r="BW296">
        <f t="shared" si="72"/>
        <v>0</v>
      </c>
      <c r="BX296">
        <f t="shared" si="73"/>
        <v>0</v>
      </c>
      <c r="BY296">
        <f t="shared" si="74"/>
        <v>0</v>
      </c>
      <c r="BZ296">
        <f t="shared" si="75"/>
        <v>0</v>
      </c>
      <c r="CA296">
        <f t="shared" si="76"/>
        <v>0.44799205132768777</v>
      </c>
      <c r="CB296">
        <f t="shared" si="76"/>
        <v>0.10920366846521562</v>
      </c>
      <c r="CC296">
        <f t="shared" si="76"/>
        <v>0</v>
      </c>
      <c r="CD296">
        <f t="shared" si="67"/>
        <v>0</v>
      </c>
      <c r="CE296" s="4">
        <f t="shared" si="77"/>
        <v>0.26579499433209341</v>
      </c>
      <c r="CF296" s="4" t="str">
        <f t="shared" si="78"/>
        <v/>
      </c>
      <c r="CG296" s="4">
        <f t="shared" si="79"/>
        <v>0</v>
      </c>
      <c r="CH296" s="4" t="str">
        <f t="shared" si="80"/>
        <v/>
      </c>
      <c r="CI296">
        <f>INDEX(FX!$B$114:$AK$132,MATCH('Data (2)'!BQ296,FX!$A$114:$A$132,0),MATCH('Data (2)'!D296,Period,0))</f>
        <v>53.33161777320295</v>
      </c>
    </row>
    <row r="297" spans="1:87" hidden="1" outlineLevel="1" x14ac:dyDescent="0.15">
      <c r="A297" t="s">
        <v>67</v>
      </c>
      <c r="B297" s="1">
        <f t="shared" si="83"/>
        <v>43800</v>
      </c>
      <c r="C297" t="str">
        <f t="shared" si="83"/>
        <v>Corporate Care</v>
      </c>
      <c r="D297" s="1">
        <v>43678</v>
      </c>
      <c r="E297">
        <v>5.6698218613168585</v>
      </c>
      <c r="F297">
        <v>1.9826693511425431</v>
      </c>
      <c r="G297">
        <v>0</v>
      </c>
      <c r="H297">
        <v>0</v>
      </c>
      <c r="I297">
        <v>30.104248318030301</v>
      </c>
      <c r="J297">
        <v>7.3382872374046659</v>
      </c>
      <c r="K297">
        <v>0</v>
      </c>
      <c r="L297">
        <v>0</v>
      </c>
      <c r="M297">
        <v>11.724955455973776</v>
      </c>
      <c r="N297">
        <v>1.2081378737174084</v>
      </c>
      <c r="O297">
        <v>0</v>
      </c>
      <c r="P297">
        <v>0</v>
      </c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t="str">
        <f>VLOOKUP(A297,Misc!$A$3:$B$11,2,FALSE)</f>
        <v>PHP</v>
      </c>
      <c r="BR297">
        <f>INDEX(FX!$B$30:$AK$48,MATCH('Data (2)'!BQ297,FX!$A$30:$A$48,0),MATCH('Data (2)'!D297,Period,0))</f>
        <v>52.196407342193083</v>
      </c>
      <c r="BS297">
        <f t="shared" si="68"/>
        <v>0.10862475312038661</v>
      </c>
      <c r="BT297">
        <f t="shared" si="69"/>
        <v>0</v>
      </c>
      <c r="BU297">
        <f t="shared" si="70"/>
        <v>3.7984785775473241E-2</v>
      </c>
      <c r="BV297">
        <f t="shared" si="71"/>
        <v>0</v>
      </c>
      <c r="BW297">
        <f t="shared" si="72"/>
        <v>0</v>
      </c>
      <c r="BX297">
        <f t="shared" si="73"/>
        <v>0</v>
      </c>
      <c r="BY297">
        <f t="shared" si="74"/>
        <v>0</v>
      </c>
      <c r="BZ297">
        <f t="shared" si="75"/>
        <v>0</v>
      </c>
      <c r="CA297">
        <f t="shared" si="76"/>
        <v>0.56447281322031273</v>
      </c>
      <c r="CB297">
        <f t="shared" si="76"/>
        <v>0.13759731176000192</v>
      </c>
      <c r="CC297">
        <f t="shared" si="76"/>
        <v>0</v>
      </c>
      <c r="CD297">
        <f t="shared" si="67"/>
        <v>0</v>
      </c>
      <c r="CE297" s="4">
        <f t="shared" si="77"/>
        <v>0.34968812065676663</v>
      </c>
      <c r="CF297" s="4" t="str">
        <f t="shared" si="78"/>
        <v/>
      </c>
      <c r="CG297" s="4">
        <f t="shared" si="79"/>
        <v>0</v>
      </c>
      <c r="CH297" s="4" t="str">
        <f t="shared" si="80"/>
        <v/>
      </c>
      <c r="CI297">
        <f>INDEX(FX!$B$114:$AK$132,MATCH('Data (2)'!BQ297,FX!$A$114:$A$132,0),MATCH('Data (2)'!D297,Period,0))</f>
        <v>53.33161777320295</v>
      </c>
    </row>
    <row r="298" spans="1:87" hidden="1" outlineLevel="1" x14ac:dyDescent="0.15">
      <c r="A298" t="s">
        <v>67</v>
      </c>
      <c r="B298" s="1">
        <f t="shared" si="83"/>
        <v>43800</v>
      </c>
      <c r="C298" t="str">
        <f t="shared" si="83"/>
        <v>Corporate Care</v>
      </c>
      <c r="D298" s="1">
        <v>43709</v>
      </c>
      <c r="E298">
        <v>4.8173339005043943</v>
      </c>
      <c r="F298">
        <v>1.4093134129603726</v>
      </c>
      <c r="G298">
        <v>0</v>
      </c>
      <c r="H298">
        <v>0</v>
      </c>
      <c r="I298">
        <v>29.589009662770042</v>
      </c>
      <c r="J298">
        <v>7.2126913677396702</v>
      </c>
      <c r="K298">
        <v>0</v>
      </c>
      <c r="L298">
        <v>0</v>
      </c>
      <c r="M298">
        <v>9.4083452658761875</v>
      </c>
      <c r="N298">
        <v>1.4906203735863546</v>
      </c>
      <c r="O298">
        <v>0</v>
      </c>
      <c r="P298">
        <v>0</v>
      </c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t="str">
        <f>VLOOKUP(A298,Misc!$A$3:$B$11,2,FALSE)</f>
        <v>PHP</v>
      </c>
      <c r="BR298">
        <f>INDEX(FX!$B$30:$AK$48,MATCH('Data (2)'!BQ298,FX!$A$30:$A$48,0),MATCH('Data (2)'!D298,Period,0))</f>
        <v>52.077963666577254</v>
      </c>
      <c r="BS298">
        <f t="shared" si="68"/>
        <v>9.2502347659881273E-2</v>
      </c>
      <c r="BT298">
        <f t="shared" si="69"/>
        <v>0</v>
      </c>
      <c r="BU298">
        <f t="shared" si="70"/>
        <v>2.7061607515672621E-2</v>
      </c>
      <c r="BV298">
        <f t="shared" si="71"/>
        <v>0</v>
      </c>
      <c r="BW298">
        <f t="shared" si="72"/>
        <v>0</v>
      </c>
      <c r="BX298">
        <f t="shared" si="73"/>
        <v>0</v>
      </c>
      <c r="BY298">
        <f t="shared" si="74"/>
        <v>0</v>
      </c>
      <c r="BZ298">
        <f t="shared" si="75"/>
        <v>0</v>
      </c>
      <c r="CA298">
        <f t="shared" si="76"/>
        <v>0.55481177767004397</v>
      </c>
      <c r="CB298">
        <f t="shared" si="76"/>
        <v>0.13524231345113566</v>
      </c>
      <c r="CC298">
        <f t="shared" si="76"/>
        <v>0</v>
      </c>
      <c r="CD298">
        <f t="shared" si="67"/>
        <v>0</v>
      </c>
      <c r="CE298" s="4">
        <f t="shared" si="77"/>
        <v>0.29255049412556017</v>
      </c>
      <c r="CF298" s="4" t="str">
        <f t="shared" si="78"/>
        <v/>
      </c>
      <c r="CG298" s="4">
        <f t="shared" si="79"/>
        <v>0</v>
      </c>
      <c r="CH298" s="4" t="str">
        <f t="shared" si="80"/>
        <v/>
      </c>
      <c r="CI298">
        <f>INDEX(FX!$B$114:$AK$132,MATCH('Data (2)'!BQ298,FX!$A$114:$A$132,0),MATCH('Data (2)'!D298,Period,0))</f>
        <v>53.33161777320295</v>
      </c>
    </row>
    <row r="299" spans="1:87" hidden="1" outlineLevel="1" x14ac:dyDescent="0.15">
      <c r="A299" t="s">
        <v>67</v>
      </c>
      <c r="B299" s="1">
        <f t="shared" si="83"/>
        <v>43800</v>
      </c>
      <c r="C299" t="str">
        <f t="shared" si="83"/>
        <v>Corporate Care</v>
      </c>
      <c r="D299" s="1">
        <v>43739</v>
      </c>
      <c r="E299">
        <v>4.8112571417599437</v>
      </c>
      <c r="F299">
        <v>1.8460123073322059</v>
      </c>
      <c r="G299">
        <v>0</v>
      </c>
      <c r="H299">
        <v>0</v>
      </c>
      <c r="I299">
        <v>35.381544680363064</v>
      </c>
      <c r="J299">
        <v>8.6246942632367727</v>
      </c>
      <c r="K299">
        <v>0</v>
      </c>
      <c r="L299">
        <v>0</v>
      </c>
      <c r="M299">
        <v>2.9284661005371397</v>
      </c>
      <c r="N299">
        <v>1.0881263199620781</v>
      </c>
      <c r="O299">
        <v>0</v>
      </c>
      <c r="P299">
        <v>0</v>
      </c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t="str">
        <f>VLOOKUP(A299,Misc!$A$3:$B$11,2,FALSE)</f>
        <v>PHP</v>
      </c>
      <c r="BR299">
        <f>INDEX(FX!$B$30:$AK$48,MATCH('Data (2)'!BQ299,FX!$A$30:$A$48,0),MATCH('Data (2)'!D299,Period,0))</f>
        <v>51.445424827602487</v>
      </c>
      <c r="BS299">
        <f t="shared" si="68"/>
        <v>9.3521574715007813E-2</v>
      </c>
      <c r="BT299">
        <f t="shared" si="69"/>
        <v>0</v>
      </c>
      <c r="BU299">
        <f t="shared" si="70"/>
        <v>3.5882924740505751E-2</v>
      </c>
      <c r="BV299">
        <f t="shared" si="71"/>
        <v>0</v>
      </c>
      <c r="BW299">
        <f t="shared" si="72"/>
        <v>0</v>
      </c>
      <c r="BX299">
        <f t="shared" si="73"/>
        <v>0</v>
      </c>
      <c r="BY299">
        <f t="shared" si="74"/>
        <v>0</v>
      </c>
      <c r="BZ299">
        <f t="shared" si="75"/>
        <v>0</v>
      </c>
      <c r="CA299">
        <f t="shared" si="76"/>
        <v>0.66342530299429436</v>
      </c>
      <c r="CB299">
        <f t="shared" si="76"/>
        <v>0.16171821938561826</v>
      </c>
      <c r="CC299">
        <f t="shared" si="76"/>
        <v>0</v>
      </c>
      <c r="CD299">
        <f t="shared" si="67"/>
        <v>0</v>
      </c>
      <c r="CE299" s="4">
        <f t="shared" si="77"/>
        <v>0.38368606227871249</v>
      </c>
      <c r="CF299" s="4" t="str">
        <f t="shared" si="78"/>
        <v/>
      </c>
      <c r="CG299" s="4">
        <f t="shared" si="79"/>
        <v>0</v>
      </c>
      <c r="CH299" s="4" t="str">
        <f t="shared" si="80"/>
        <v/>
      </c>
      <c r="CI299">
        <f>INDEX(FX!$B$114:$AK$132,MATCH('Data (2)'!BQ299,FX!$A$114:$A$132,0),MATCH('Data (2)'!D299,Period,0))</f>
        <v>53.33161777320295</v>
      </c>
    </row>
    <row r="300" spans="1:87" hidden="1" outlineLevel="1" x14ac:dyDescent="0.15">
      <c r="A300" t="s">
        <v>67</v>
      </c>
      <c r="B300" s="1">
        <f t="shared" si="83"/>
        <v>43800</v>
      </c>
      <c r="C300" t="str">
        <f t="shared" si="83"/>
        <v>Corporate Care</v>
      </c>
      <c r="D300" s="1">
        <v>43770</v>
      </c>
      <c r="E300">
        <v>3.7729755344004556</v>
      </c>
      <c r="F300">
        <v>1.190500617505617</v>
      </c>
      <c r="G300">
        <v>0</v>
      </c>
      <c r="H300">
        <v>0</v>
      </c>
      <c r="I300">
        <v>34.42160753256119</v>
      </c>
      <c r="J300">
        <v>8.3906975712746572</v>
      </c>
      <c r="K300">
        <v>0</v>
      </c>
      <c r="L300">
        <v>0</v>
      </c>
      <c r="M300">
        <v>4.8508405149968432</v>
      </c>
      <c r="N300">
        <v>1.1647308269954877</v>
      </c>
      <c r="O300">
        <v>0</v>
      </c>
      <c r="P300">
        <v>0</v>
      </c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t="str">
        <f>VLOOKUP(A300,Misc!$A$3:$B$11,2,FALSE)</f>
        <v>PHP</v>
      </c>
      <c r="BR300">
        <f>INDEX(FX!$B$30:$AK$48,MATCH('Data (2)'!BQ300,FX!$A$30:$A$48,0),MATCH('Data (2)'!D300,Period,0))</f>
        <v>50.730253802731937</v>
      </c>
      <c r="BS300">
        <f t="shared" si="68"/>
        <v>7.4373283230001752E-2</v>
      </c>
      <c r="BT300">
        <f t="shared" si="69"/>
        <v>0</v>
      </c>
      <c r="BU300">
        <f t="shared" si="70"/>
        <v>2.3467271071320874E-2</v>
      </c>
      <c r="BV300">
        <f t="shared" si="71"/>
        <v>0</v>
      </c>
      <c r="BW300">
        <f t="shared" si="72"/>
        <v>0</v>
      </c>
      <c r="BX300">
        <f t="shared" si="73"/>
        <v>0</v>
      </c>
      <c r="BY300">
        <f t="shared" si="74"/>
        <v>0</v>
      </c>
      <c r="BZ300">
        <f t="shared" si="75"/>
        <v>0</v>
      </c>
      <c r="CA300">
        <f t="shared" si="76"/>
        <v>0.64542590249074916</v>
      </c>
      <c r="CB300">
        <f t="shared" si="76"/>
        <v>0.15733064027715757</v>
      </c>
      <c r="CC300">
        <f t="shared" si="76"/>
        <v>0</v>
      </c>
      <c r="CD300">
        <f t="shared" si="67"/>
        <v>0</v>
      </c>
      <c r="CE300" s="4">
        <f t="shared" si="77"/>
        <v>0.31553361707520144</v>
      </c>
      <c r="CF300" s="4" t="str">
        <f t="shared" si="78"/>
        <v/>
      </c>
      <c r="CG300" s="4">
        <f t="shared" si="79"/>
        <v>0</v>
      </c>
      <c r="CH300" s="4" t="str">
        <f t="shared" si="80"/>
        <v/>
      </c>
      <c r="CI300">
        <f>INDEX(FX!$B$114:$AK$132,MATCH('Data (2)'!BQ300,FX!$A$114:$A$132,0),MATCH('Data (2)'!D300,Period,0))</f>
        <v>53.33161777320295</v>
      </c>
    </row>
    <row r="301" spans="1:87" hidden="1" outlineLevel="1" x14ac:dyDescent="0.15">
      <c r="A301" t="s">
        <v>67</v>
      </c>
      <c r="B301" s="1">
        <f t="shared" si="83"/>
        <v>43800</v>
      </c>
      <c r="C301" t="str">
        <f t="shared" si="83"/>
        <v>Corporate Care</v>
      </c>
      <c r="D301" s="1">
        <v>43800</v>
      </c>
      <c r="E301">
        <v>11.16048885497796</v>
      </c>
      <c r="F301">
        <v>3.5877895753742628</v>
      </c>
      <c r="G301">
        <v>0</v>
      </c>
      <c r="H301">
        <v>0</v>
      </c>
      <c r="I301">
        <v>35.82965774432413</v>
      </c>
      <c r="J301">
        <v>8.7339274300456662</v>
      </c>
      <c r="K301">
        <v>0</v>
      </c>
      <c r="L301">
        <v>0</v>
      </c>
      <c r="M301">
        <v>4.8387177160872596</v>
      </c>
      <c r="N301">
        <v>3.8726039702004789</v>
      </c>
      <c r="O301">
        <v>0</v>
      </c>
      <c r="P301">
        <v>0</v>
      </c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t="str">
        <f>VLOOKUP(A301,Misc!$A$3:$B$11,2,FALSE)</f>
        <v>PHP</v>
      </c>
      <c r="BR301">
        <f>INDEX(FX!$B$30:$AK$48,MATCH('Data (2)'!BQ301,FX!$A$30:$A$48,0),MATCH('Data (2)'!D301,Period,0))</f>
        <v>50.777931245472836</v>
      </c>
      <c r="BS301">
        <f t="shared" si="68"/>
        <v>0.21979014467969263</v>
      </c>
      <c r="BT301">
        <f t="shared" si="69"/>
        <v>0</v>
      </c>
      <c r="BU301">
        <f t="shared" si="70"/>
        <v>7.0656473932150132E-2</v>
      </c>
      <c r="BV301">
        <f t="shared" si="71"/>
        <v>0</v>
      </c>
      <c r="BW301">
        <f t="shared" si="72"/>
        <v>0</v>
      </c>
      <c r="BX301">
        <f t="shared" si="73"/>
        <v>0</v>
      </c>
      <c r="BY301">
        <f t="shared" si="74"/>
        <v>0</v>
      </c>
      <c r="BZ301">
        <f t="shared" si="75"/>
        <v>0</v>
      </c>
      <c r="CA301">
        <f t="shared" si="76"/>
        <v>0.67182769322117075</v>
      </c>
      <c r="CB301">
        <f t="shared" si="76"/>
        <v>0.16376640714683369</v>
      </c>
      <c r="CC301">
        <f t="shared" si="76"/>
        <v>0</v>
      </c>
      <c r="CD301">
        <f t="shared" si="67"/>
        <v>0</v>
      </c>
      <c r="CE301" s="4">
        <f t="shared" si="77"/>
        <v>0.32147243924480839</v>
      </c>
      <c r="CF301" s="4" t="str">
        <f t="shared" si="78"/>
        <v/>
      </c>
      <c r="CG301" s="4">
        <f t="shared" si="79"/>
        <v>0</v>
      </c>
      <c r="CH301" s="4" t="str">
        <f t="shared" si="80"/>
        <v/>
      </c>
      <c r="CI301">
        <f>INDEX(FX!$B$114:$AK$132,MATCH('Data (2)'!BQ301,FX!$A$114:$A$132,0),MATCH('Data (2)'!D301,Period,0))</f>
        <v>53.33161777320295</v>
      </c>
    </row>
    <row r="302" spans="1:87" hidden="1" outlineLevel="1" x14ac:dyDescent="0.15">
      <c r="A302" t="s">
        <v>67</v>
      </c>
      <c r="B302" s="1">
        <f t="shared" si="83"/>
        <v>43800</v>
      </c>
      <c r="C302" t="s">
        <v>64</v>
      </c>
      <c r="D302" s="1">
        <v>43466</v>
      </c>
      <c r="E302">
        <f t="array" ref="E302:E313">TRANSPOSE('[5]AF_Key Metrics P1'!$F$6:$Q$6)</f>
        <v>4.3468002399999997E-2</v>
      </c>
      <c r="F302">
        <f t="array" ref="F302:F313">TRANSPOSE('[5]AF_Key Metrics P1'!$F$11:$Q$11)</f>
        <v>2.3783620971485116E-2</v>
      </c>
      <c r="G302">
        <f t="array" ref="G302:G313">TRANSPOSE('[5]AF_Key Metrics P1'!$F$16:$Q$16)</f>
        <v>1.6928754460392468E-2</v>
      </c>
      <c r="H302">
        <f t="array" ref="H302:H313">TRANSPOSE('[5]AF_Key Metrics P1'!$F$21:$Q$21)</f>
        <v>9.2474373565453721E-3</v>
      </c>
      <c r="I302">
        <f t="array" ref="I302:I313">TRANSPOSE('[5]AF_Key Metrics P1'!$F$7:$Q$7)</f>
        <v>0</v>
      </c>
      <c r="J302">
        <f t="array" ref="J302:J313">TRANSPOSE('[5]AF_Key Metrics P1'!$F$12:$Q$12)</f>
        <v>0</v>
      </c>
      <c r="K302">
        <f t="array" ref="K302:K313">TRANSPOSE('[5]AF_Key Metrics P1'!$F$17:$Q$17)</f>
        <v>0</v>
      </c>
      <c r="L302">
        <f t="array" ref="L302:L313">TRANSPOSE('[5]AF_Key Metrics P1'!$F$22:$Q$22)</f>
        <v>0</v>
      </c>
      <c r="M302">
        <f t="array" ref="M302:M313">TRANSPOSE('[5]AF_Key Metrics P1'!$F$9:$Q$9)</f>
        <v>0</v>
      </c>
      <c r="N302">
        <f t="array" ref="N302:N313">TRANSPOSE('[5]AF_Key Metrics P1'!$F$14:$Q$14)</f>
        <v>0</v>
      </c>
      <c r="O302">
        <f t="array" ref="O302:O313">TRANSPOSE('[5]AF_Key Metrics P1'!$F$19:$Q$19)</f>
        <v>0</v>
      </c>
      <c r="P302">
        <f t="array" ref="P302:P313">TRANSPOSE('[5]AF_Key Metrics P1'!$F$24:$Q$24)</f>
        <v>0</v>
      </c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t="str">
        <f>VLOOKUP(A302,Misc!$A$3:$B$11,2,FALSE)</f>
        <v>PHP</v>
      </c>
      <c r="BR302">
        <f>INDEX(FX!$B$30:$AK$48,MATCH('Data (2)'!BQ302,FX!$A$30:$A$48,0),MATCH('Data (2)'!D302,Period,0))</f>
        <v>52.452968414682218</v>
      </c>
      <c r="BS302">
        <f t="shared" si="68"/>
        <v>8.2870433673745681E-4</v>
      </c>
      <c r="BT302">
        <f t="shared" si="69"/>
        <v>0</v>
      </c>
      <c r="BU302">
        <f t="shared" si="70"/>
        <v>4.5342755024761945E-4</v>
      </c>
      <c r="BV302">
        <f t="shared" si="71"/>
        <v>0</v>
      </c>
      <c r="BW302">
        <f t="shared" si="72"/>
        <v>3.2274159064854573E-4</v>
      </c>
      <c r="BX302">
        <f t="shared" si="73"/>
        <v>0</v>
      </c>
      <c r="BY302">
        <f t="shared" si="74"/>
        <v>1.7629960011866368E-4</v>
      </c>
      <c r="BZ302">
        <f t="shared" si="75"/>
        <v>0</v>
      </c>
      <c r="CA302">
        <f t="shared" si="76"/>
        <v>0</v>
      </c>
      <c r="CB302">
        <f t="shared" si="76"/>
        <v>0</v>
      </c>
      <c r="CC302">
        <f t="shared" si="76"/>
        <v>0</v>
      </c>
      <c r="CD302">
        <f t="shared" si="67"/>
        <v>0</v>
      </c>
      <c r="CE302" s="4">
        <f t="shared" si="77"/>
        <v>0.54715238010305067</v>
      </c>
      <c r="CF302" s="4" t="str">
        <f t="shared" si="78"/>
        <v/>
      </c>
      <c r="CG302" s="4">
        <f t="shared" si="79"/>
        <v>0.38881536867882294</v>
      </c>
      <c r="CH302" s="4" t="str">
        <f t="shared" si="80"/>
        <v/>
      </c>
      <c r="CI302">
        <f>INDEX(FX!$B$114:$AK$132,MATCH('Data (2)'!BQ302,FX!$A$114:$A$132,0),MATCH('Data (2)'!D302,Period,0))</f>
        <v>53.33161777320295</v>
      </c>
    </row>
    <row r="303" spans="1:87" hidden="1" outlineLevel="1" x14ac:dyDescent="0.15">
      <c r="A303" t="s">
        <v>67</v>
      </c>
      <c r="B303" s="1">
        <f t="shared" si="83"/>
        <v>43800</v>
      </c>
      <c r="C303" t="s">
        <v>64</v>
      </c>
      <c r="D303" s="1">
        <v>43497</v>
      </c>
      <c r="E303">
        <v>0.12199500160000001</v>
      </c>
      <c r="F303">
        <v>7.2929661446391278E-2</v>
      </c>
      <c r="G303">
        <v>5.0563987208605984E-2</v>
      </c>
      <c r="H303">
        <v>3.0751610466180031E-2</v>
      </c>
      <c r="I303">
        <v>7.6205312841207684</v>
      </c>
      <c r="J303">
        <v>6.7496134230783955</v>
      </c>
      <c r="K303">
        <v>7.0653211477062552</v>
      </c>
      <c r="L303">
        <v>6.6385713957954922</v>
      </c>
      <c r="M303">
        <v>0</v>
      </c>
      <c r="N303">
        <v>0</v>
      </c>
      <c r="O303">
        <v>0</v>
      </c>
      <c r="P303">
        <v>0</v>
      </c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t="str">
        <f>VLOOKUP(A303,Misc!$A$3:$B$11,2,FALSE)</f>
        <v>PHP</v>
      </c>
      <c r="BR303">
        <f>INDEX(FX!$B$30:$AK$48,MATCH('Data (2)'!BQ303,FX!$A$30:$A$48,0),MATCH('Data (2)'!D303,Period,0))</f>
        <v>52.159869264347662</v>
      </c>
      <c r="BS303">
        <f t="shared" si="68"/>
        <v>2.3388670892123208E-3</v>
      </c>
      <c r="BT303">
        <f t="shared" si="69"/>
        <v>0</v>
      </c>
      <c r="BU303">
        <f t="shared" si="70"/>
        <v>1.398194866570346E-3</v>
      </c>
      <c r="BV303">
        <f t="shared" si="71"/>
        <v>0</v>
      </c>
      <c r="BW303">
        <f t="shared" si="72"/>
        <v>9.6940402500524483E-4</v>
      </c>
      <c r="BX303">
        <f t="shared" si="73"/>
        <v>0</v>
      </c>
      <c r="BY303">
        <f t="shared" si="74"/>
        <v>5.895645617961582E-4</v>
      </c>
      <c r="BZ303">
        <f t="shared" si="75"/>
        <v>0</v>
      </c>
      <c r="CA303">
        <f t="shared" si="76"/>
        <v>0.14288955787029936</v>
      </c>
      <c r="CB303">
        <f t="shared" si="76"/>
        <v>0.12655932268512229</v>
      </c>
      <c r="CC303">
        <f t="shared" si="76"/>
        <v>0.13247903293974897</v>
      </c>
      <c r="CD303">
        <f t="shared" si="67"/>
        <v>0.12447721769901221</v>
      </c>
      <c r="CE303" s="4">
        <f t="shared" si="77"/>
        <v>0.59780860272877989</v>
      </c>
      <c r="CF303" s="4" t="str">
        <f t="shared" si="78"/>
        <v/>
      </c>
      <c r="CG303" s="4">
        <f t="shared" si="79"/>
        <v>0.42166122612244333</v>
      </c>
      <c r="CH303" s="4" t="str">
        <f t="shared" si="80"/>
        <v/>
      </c>
      <c r="CI303">
        <f>INDEX(FX!$B$114:$AK$132,MATCH('Data (2)'!BQ303,FX!$A$114:$A$132,0),MATCH('Data (2)'!D303,Period,0))</f>
        <v>53.33161777320295</v>
      </c>
    </row>
    <row r="304" spans="1:87" hidden="1" outlineLevel="1" x14ac:dyDescent="0.15">
      <c r="A304" t="s">
        <v>67</v>
      </c>
      <c r="B304" s="1">
        <f t="shared" si="83"/>
        <v>43800</v>
      </c>
      <c r="C304" t="s">
        <v>64</v>
      </c>
      <c r="D304" s="1">
        <v>43525</v>
      </c>
      <c r="E304">
        <v>1.779625E-2</v>
      </c>
      <c r="F304">
        <v>9.9200124921029632E-3</v>
      </c>
      <c r="G304">
        <v>1.6499666071428571E-2</v>
      </c>
      <c r="H304">
        <v>1.4235828370449954E-4</v>
      </c>
      <c r="I304">
        <v>7.6205312841207684</v>
      </c>
      <c r="J304">
        <v>6.7496134230783955</v>
      </c>
      <c r="K304">
        <v>7.0653211477062552</v>
      </c>
      <c r="L304">
        <v>6.6385713957954922</v>
      </c>
      <c r="M304">
        <v>0</v>
      </c>
      <c r="N304">
        <v>0</v>
      </c>
      <c r="O304">
        <v>0</v>
      </c>
      <c r="P304">
        <v>0</v>
      </c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t="str">
        <f>VLOOKUP(A304,Misc!$A$3:$B$11,2,FALSE)</f>
        <v>PHP</v>
      </c>
      <c r="BR304">
        <f>INDEX(FX!$B$30:$AK$48,MATCH('Data (2)'!BQ304,FX!$A$30:$A$48,0),MATCH('Data (2)'!D304,Period,0))</f>
        <v>52.517568842899998</v>
      </c>
      <c r="BS304">
        <f t="shared" si="68"/>
        <v>3.3886279186371603E-4</v>
      </c>
      <c r="BT304">
        <f t="shared" si="69"/>
        <v>0</v>
      </c>
      <c r="BU304">
        <f t="shared" si="70"/>
        <v>1.8888940807175385E-4</v>
      </c>
      <c r="BV304">
        <f t="shared" si="71"/>
        <v>0</v>
      </c>
      <c r="BW304">
        <f t="shared" si="72"/>
        <v>3.1417421702793102E-4</v>
      </c>
      <c r="BX304">
        <f t="shared" si="73"/>
        <v>0</v>
      </c>
      <c r="BY304">
        <f t="shared" si="74"/>
        <v>2.7106792420332185E-6</v>
      </c>
      <c r="BZ304">
        <f t="shared" si="75"/>
        <v>0</v>
      </c>
      <c r="CA304">
        <f t="shared" si="76"/>
        <v>0.14288955787029936</v>
      </c>
      <c r="CB304">
        <f t="shared" si="76"/>
        <v>0.12655932268512229</v>
      </c>
      <c r="CC304">
        <f t="shared" si="76"/>
        <v>0.13247903293974897</v>
      </c>
      <c r="CD304">
        <f t="shared" si="67"/>
        <v>0.12447721769901221</v>
      </c>
      <c r="CE304" s="4">
        <f t="shared" si="77"/>
        <v>0.55742150689628223</v>
      </c>
      <c r="CF304" s="4" t="str">
        <f t="shared" si="78"/>
        <v/>
      </c>
      <c r="CG304" s="4">
        <f t="shared" si="79"/>
        <v>1.435061536644504E-2</v>
      </c>
      <c r="CH304" s="4" t="str">
        <f t="shared" si="80"/>
        <v/>
      </c>
      <c r="CI304">
        <f>INDEX(FX!$B$114:$AK$132,MATCH('Data (2)'!BQ304,FX!$A$114:$A$132,0),MATCH('Data (2)'!D304,Period,0))</f>
        <v>53.33161777320295</v>
      </c>
    </row>
    <row r="305" spans="1:87" hidden="1" outlineLevel="1" x14ac:dyDescent="0.15">
      <c r="A305" t="s">
        <v>67</v>
      </c>
      <c r="B305" s="1">
        <f t="shared" si="83"/>
        <v>43800</v>
      </c>
      <c r="C305" t="s">
        <v>64</v>
      </c>
      <c r="D305" s="1">
        <v>43556</v>
      </c>
      <c r="E305">
        <v>1.168375E-2</v>
      </c>
      <c r="F305">
        <v>5.7586308447261109E-3</v>
      </c>
      <c r="G305">
        <v>1.0832505357142856E-2</v>
      </c>
      <c r="H305">
        <v>-2.8048132005825677E-4</v>
      </c>
      <c r="I305">
        <v>7.6205312841207684</v>
      </c>
      <c r="J305">
        <v>6.7496134230783955</v>
      </c>
      <c r="K305">
        <v>7.0653211477062552</v>
      </c>
      <c r="L305">
        <v>6.6385713957954922</v>
      </c>
      <c r="M305">
        <v>0</v>
      </c>
      <c r="N305">
        <v>0</v>
      </c>
      <c r="O305">
        <v>0</v>
      </c>
      <c r="P305">
        <v>0</v>
      </c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t="str">
        <f>VLOOKUP(A305,Misc!$A$3:$B$11,2,FALSE)</f>
        <v>PHP</v>
      </c>
      <c r="BR305">
        <f>INDEX(FX!$B$30:$AK$48,MATCH('Data (2)'!BQ305,FX!$A$30:$A$48,0),MATCH('Data (2)'!D305,Period,0))</f>
        <v>52.02762885680599</v>
      </c>
      <c r="BS305">
        <f t="shared" si="68"/>
        <v>2.245681814975043E-4</v>
      </c>
      <c r="BT305">
        <f t="shared" si="69"/>
        <v>0</v>
      </c>
      <c r="BU305">
        <f t="shared" si="70"/>
        <v>1.1068409172702085E-4</v>
      </c>
      <c r="BV305">
        <f t="shared" si="71"/>
        <v>0</v>
      </c>
      <c r="BW305">
        <f t="shared" si="72"/>
        <v>2.0820678541697184E-4</v>
      </c>
      <c r="BX305">
        <f t="shared" si="73"/>
        <v>0</v>
      </c>
      <c r="BY305">
        <f t="shared" si="74"/>
        <v>-5.3910071671768223E-6</v>
      </c>
      <c r="BZ305">
        <f t="shared" si="75"/>
        <v>0</v>
      </c>
      <c r="CA305">
        <f t="shared" si="76"/>
        <v>0.14288955787029936</v>
      </c>
      <c r="CB305">
        <f t="shared" si="76"/>
        <v>0.12655932268512229</v>
      </c>
      <c r="CC305">
        <f t="shared" si="76"/>
        <v>0.13247903293974897</v>
      </c>
      <c r="CD305">
        <f t="shared" si="67"/>
        <v>0.12447721769901221</v>
      </c>
      <c r="CE305" s="4">
        <f t="shared" si="77"/>
        <v>0.49287521940525181</v>
      </c>
      <c r="CF305" s="4" t="str">
        <f t="shared" si="78"/>
        <v/>
      </c>
      <c r="CG305" s="4">
        <f t="shared" si="79"/>
        <v>-4.8706251124801328E-2</v>
      </c>
      <c r="CH305" s="4" t="str">
        <f t="shared" si="80"/>
        <v/>
      </c>
      <c r="CI305">
        <f>INDEX(FX!$B$114:$AK$132,MATCH('Data (2)'!BQ305,FX!$A$114:$A$132,0),MATCH('Data (2)'!D305,Period,0))</f>
        <v>53.33161777320295</v>
      </c>
    </row>
    <row r="306" spans="1:87" hidden="1" outlineLevel="1" x14ac:dyDescent="0.15">
      <c r="A306" t="s">
        <v>67</v>
      </c>
      <c r="B306" s="1">
        <f t="shared" si="83"/>
        <v>43800</v>
      </c>
      <c r="C306" t="s">
        <v>64</v>
      </c>
      <c r="D306" s="1">
        <v>43586</v>
      </c>
      <c r="E306">
        <v>5.2774653011999995</v>
      </c>
      <c r="F306">
        <v>8.3320241986110641</v>
      </c>
      <c r="G306">
        <v>4.8929642578268568</v>
      </c>
      <c r="H306">
        <v>5.0797713429703979</v>
      </c>
      <c r="I306">
        <v>7.6205312841207684</v>
      </c>
      <c r="J306">
        <v>6.7496134230783955</v>
      </c>
      <c r="K306">
        <v>7.0653211477062552</v>
      </c>
      <c r="L306">
        <v>6.6385713957954922</v>
      </c>
      <c r="M306">
        <v>0</v>
      </c>
      <c r="N306">
        <v>0</v>
      </c>
      <c r="O306">
        <v>0</v>
      </c>
      <c r="P306">
        <v>0</v>
      </c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t="str">
        <f>VLOOKUP(A306,Misc!$A$3:$B$11,2,FALSE)</f>
        <v>PHP</v>
      </c>
      <c r="BR306">
        <f>INDEX(FX!$B$30:$AK$48,MATCH('Data (2)'!BQ306,FX!$A$30:$A$48,0),MATCH('Data (2)'!D306,Period,0))</f>
        <v>52.288985251624574</v>
      </c>
      <c r="BS306">
        <f t="shared" si="68"/>
        <v>0.10092881465960431</v>
      </c>
      <c r="BT306">
        <f t="shared" si="69"/>
        <v>0</v>
      </c>
      <c r="BU306">
        <f t="shared" si="70"/>
        <v>0.15934568549218872</v>
      </c>
      <c r="BV306">
        <f t="shared" si="71"/>
        <v>0</v>
      </c>
      <c r="BW306">
        <f t="shared" si="72"/>
        <v>9.3575429591547424E-2</v>
      </c>
      <c r="BX306">
        <f t="shared" si="73"/>
        <v>0</v>
      </c>
      <c r="BY306">
        <f t="shared" si="74"/>
        <v>9.7148019196118818E-2</v>
      </c>
      <c r="BZ306">
        <f t="shared" si="75"/>
        <v>0</v>
      </c>
      <c r="CA306">
        <f t="shared" si="76"/>
        <v>0.14288955787029936</v>
      </c>
      <c r="CB306">
        <f t="shared" si="76"/>
        <v>0.12655932268512229</v>
      </c>
      <c r="CC306">
        <f t="shared" si="76"/>
        <v>0.13247903293974897</v>
      </c>
      <c r="CD306">
        <f t="shared" si="67"/>
        <v>0.12447721769901221</v>
      </c>
      <c r="CE306" s="4">
        <f t="shared" si="77"/>
        <v>1.5787927959879742</v>
      </c>
      <c r="CF306" s="4" t="str">
        <f t="shared" si="78"/>
        <v/>
      </c>
      <c r="CG306" s="4">
        <f t="shared" si="79"/>
        <v>0.60966833771524431</v>
      </c>
      <c r="CH306" s="4" t="str">
        <f t="shared" si="80"/>
        <v/>
      </c>
      <c r="CI306">
        <f>INDEX(FX!$B$114:$AK$132,MATCH('Data (2)'!BQ306,FX!$A$114:$A$132,0),MATCH('Data (2)'!D306,Period,0))</f>
        <v>53.33161777320295</v>
      </c>
    </row>
    <row r="307" spans="1:87" hidden="1" outlineLevel="1" x14ac:dyDescent="0.15">
      <c r="A307" t="s">
        <v>67</v>
      </c>
      <c r="B307" s="1">
        <f t="shared" si="83"/>
        <v>43800</v>
      </c>
      <c r="C307" t="s">
        <v>64</v>
      </c>
      <c r="D307" s="1">
        <v>43617</v>
      </c>
      <c r="E307">
        <v>0.16087399839999991</v>
      </c>
      <c r="F307">
        <v>8.8967001269679519E-2</v>
      </c>
      <c r="G307">
        <v>0.14915317851657134</v>
      </c>
      <c r="H307">
        <v>6.4436955143325925E-2</v>
      </c>
      <c r="I307">
        <v>7.6205312841207684</v>
      </c>
      <c r="J307">
        <v>6.7496134230783955</v>
      </c>
      <c r="K307">
        <v>7.0653211477062552</v>
      </c>
      <c r="L307">
        <v>6.6385713957954922</v>
      </c>
      <c r="M307">
        <v>0</v>
      </c>
      <c r="N307">
        <v>0</v>
      </c>
      <c r="O307">
        <v>0</v>
      </c>
      <c r="P307">
        <v>0</v>
      </c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t="str">
        <f>VLOOKUP(A307,Misc!$A$3:$B$11,2,FALSE)</f>
        <v>PHP</v>
      </c>
      <c r="BR307">
        <f>INDEX(FX!$B$30:$AK$48,MATCH('Data (2)'!BQ307,FX!$A$30:$A$48,0),MATCH('Data (2)'!D307,Period,0))</f>
        <v>51.733844546372225</v>
      </c>
      <c r="BS307">
        <f t="shared" si="68"/>
        <v>3.1096470755386961E-3</v>
      </c>
      <c r="BT307">
        <f t="shared" si="69"/>
        <v>0</v>
      </c>
      <c r="BU307">
        <f t="shared" si="70"/>
        <v>1.7197059690766444E-3</v>
      </c>
      <c r="BV307">
        <f t="shared" si="71"/>
        <v>0</v>
      </c>
      <c r="BW307">
        <f t="shared" si="72"/>
        <v>2.8830870743208766E-3</v>
      </c>
      <c r="BX307">
        <f t="shared" si="73"/>
        <v>0</v>
      </c>
      <c r="BY307">
        <f t="shared" si="74"/>
        <v>1.245547391815567E-3</v>
      </c>
      <c r="BZ307">
        <f t="shared" si="75"/>
        <v>0</v>
      </c>
      <c r="CA307">
        <f t="shared" si="76"/>
        <v>0.14288955787029936</v>
      </c>
      <c r="CB307">
        <f t="shared" si="76"/>
        <v>0.12655932268512229</v>
      </c>
      <c r="CC307">
        <f t="shared" si="76"/>
        <v>0.13247903293974897</v>
      </c>
      <c r="CD307">
        <f t="shared" si="67"/>
        <v>0.12447721769901221</v>
      </c>
      <c r="CE307" s="4">
        <f t="shared" si="77"/>
        <v>0.55302287600554578</v>
      </c>
      <c r="CF307" s="4" t="str">
        <f t="shared" si="78"/>
        <v/>
      </c>
      <c r="CG307" s="4">
        <f t="shared" si="79"/>
        <v>0.72427927460432917</v>
      </c>
      <c r="CH307" s="4" t="str">
        <f t="shared" si="80"/>
        <v/>
      </c>
      <c r="CI307">
        <f>INDEX(FX!$B$114:$AK$132,MATCH('Data (2)'!BQ307,FX!$A$114:$A$132,0),MATCH('Data (2)'!D307,Period,0))</f>
        <v>53.33161777320295</v>
      </c>
    </row>
    <row r="308" spans="1:87" hidden="1" outlineLevel="1" x14ac:dyDescent="0.15">
      <c r="A308" t="s">
        <v>67</v>
      </c>
      <c r="B308" s="1">
        <f t="shared" ref="B308:B323" si="84">B307</f>
        <v>43800</v>
      </c>
      <c r="C308" t="s">
        <v>64</v>
      </c>
      <c r="D308" s="1">
        <v>43647</v>
      </c>
      <c r="E308">
        <v>3.5976000000000001E-2</v>
      </c>
      <c r="F308">
        <v>7.0425650415067067E-3</v>
      </c>
      <c r="G308">
        <v>3.3354891428571433E-2</v>
      </c>
      <c r="H308">
        <v>1.138781250046339E-2</v>
      </c>
      <c r="I308">
        <v>7.6205312841207684</v>
      </c>
      <c r="J308">
        <v>6.7496134230783955</v>
      </c>
      <c r="K308">
        <v>7.0653211477062552</v>
      </c>
      <c r="L308">
        <v>6.6385713957954922</v>
      </c>
      <c r="M308">
        <v>0</v>
      </c>
      <c r="N308">
        <v>0</v>
      </c>
      <c r="O308">
        <v>0</v>
      </c>
      <c r="P308">
        <v>0</v>
      </c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t="str">
        <f>VLOOKUP(A308,Misc!$A$3:$B$11,2,FALSE)</f>
        <v>PHP</v>
      </c>
      <c r="BR308">
        <f>INDEX(FX!$B$30:$AK$48,MATCH('Data (2)'!BQ308,FX!$A$30:$A$48,0),MATCH('Data (2)'!D308,Period,0))</f>
        <v>51.111102498614443</v>
      </c>
      <c r="BS308">
        <f t="shared" si="68"/>
        <v>7.0387837947685176E-4</v>
      </c>
      <c r="BT308">
        <f t="shared" si="69"/>
        <v>0</v>
      </c>
      <c r="BU308">
        <f t="shared" si="70"/>
        <v>1.3778933924772258E-4</v>
      </c>
      <c r="BV308">
        <f t="shared" si="71"/>
        <v>0</v>
      </c>
      <c r="BW308">
        <f t="shared" si="72"/>
        <v>6.5259581182925254E-4</v>
      </c>
      <c r="BX308">
        <f t="shared" si="73"/>
        <v>0</v>
      </c>
      <c r="BY308">
        <f t="shared" si="74"/>
        <v>2.2280506472682914E-4</v>
      </c>
      <c r="BZ308">
        <f t="shared" si="75"/>
        <v>0</v>
      </c>
      <c r="CA308">
        <f t="shared" si="76"/>
        <v>0.14288955787029936</v>
      </c>
      <c r="CB308">
        <f t="shared" si="76"/>
        <v>0.12655932268512229</v>
      </c>
      <c r="CC308">
        <f t="shared" si="76"/>
        <v>0.13247903293974897</v>
      </c>
      <c r="CD308">
        <f t="shared" si="67"/>
        <v>0.12447721769901221</v>
      </c>
      <c r="CE308" s="4">
        <f t="shared" si="77"/>
        <v>0.19575731158290824</v>
      </c>
      <c r="CF308" s="4" t="str">
        <f t="shared" si="78"/>
        <v/>
      </c>
      <c r="CG308" s="4">
        <f t="shared" si="79"/>
        <v>1.6169978457205767</v>
      </c>
      <c r="CH308" s="4" t="str">
        <f t="shared" si="80"/>
        <v/>
      </c>
      <c r="CI308">
        <f>INDEX(FX!$B$114:$AK$132,MATCH('Data (2)'!BQ308,FX!$A$114:$A$132,0),MATCH('Data (2)'!D308,Period,0))</f>
        <v>53.33161777320295</v>
      </c>
    </row>
    <row r="309" spans="1:87" hidden="1" outlineLevel="1" x14ac:dyDescent="0.15">
      <c r="A309" t="s">
        <v>67</v>
      </c>
      <c r="B309" s="1">
        <f t="shared" si="84"/>
        <v>43800</v>
      </c>
      <c r="C309" t="s">
        <v>64</v>
      </c>
      <c r="D309" s="1">
        <v>43678</v>
      </c>
      <c r="E309">
        <v>0.33740599220000028</v>
      </c>
      <c r="F309">
        <v>0.24359356828341591</v>
      </c>
      <c r="G309">
        <v>0.31282355562542885</v>
      </c>
      <c r="H309">
        <v>0.10880469593166975</v>
      </c>
      <c r="I309">
        <v>7.6205312841207684</v>
      </c>
      <c r="J309">
        <v>6.7496134230783955</v>
      </c>
      <c r="K309">
        <v>7.0653211477062552</v>
      </c>
      <c r="L309">
        <v>6.6385713957954922</v>
      </c>
      <c r="M309">
        <v>4.2104000000000003E-2</v>
      </c>
      <c r="N309">
        <v>2.0729000000000001E-2</v>
      </c>
      <c r="O309">
        <v>2.1616E-2</v>
      </c>
      <c r="P309">
        <v>1.0642E-2</v>
      </c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t="str">
        <f>VLOOKUP(A309,Misc!$A$3:$B$11,2,FALSE)</f>
        <v>PHP</v>
      </c>
      <c r="BR309">
        <f>INDEX(FX!$B$30:$AK$48,MATCH('Data (2)'!BQ309,FX!$A$30:$A$48,0),MATCH('Data (2)'!D309,Period,0))</f>
        <v>52.196407342193083</v>
      </c>
      <c r="BS309">
        <f t="shared" si="68"/>
        <v>6.4641612206757645E-3</v>
      </c>
      <c r="BT309">
        <f t="shared" si="69"/>
        <v>0</v>
      </c>
      <c r="BU309">
        <f t="shared" si="70"/>
        <v>4.6668646500217367E-3</v>
      </c>
      <c r="BV309">
        <f t="shared" si="71"/>
        <v>0</v>
      </c>
      <c r="BW309">
        <f t="shared" si="72"/>
        <v>5.993200903169388E-3</v>
      </c>
      <c r="BX309">
        <f t="shared" si="73"/>
        <v>0</v>
      </c>
      <c r="BY309">
        <f t="shared" si="74"/>
        <v>2.0845246152356779E-3</v>
      </c>
      <c r="BZ309">
        <f t="shared" si="75"/>
        <v>0</v>
      </c>
      <c r="CA309">
        <f t="shared" si="76"/>
        <v>0.14288955787029936</v>
      </c>
      <c r="CB309">
        <f t="shared" si="76"/>
        <v>0.12655932268512229</v>
      </c>
      <c r="CC309">
        <f t="shared" si="76"/>
        <v>0.13247903293974897</v>
      </c>
      <c r="CD309">
        <f t="shared" si="67"/>
        <v>0.12447721769901221</v>
      </c>
      <c r="CE309" s="4">
        <f t="shared" si="77"/>
        <v>0.72195981670362208</v>
      </c>
      <c r="CF309" s="4" t="str">
        <f t="shared" si="78"/>
        <v/>
      </c>
      <c r="CG309" s="4">
        <f t="shared" si="79"/>
        <v>0.44666489636162232</v>
      </c>
      <c r="CH309" s="4" t="str">
        <f t="shared" si="80"/>
        <v/>
      </c>
      <c r="CI309">
        <f>INDEX(FX!$B$114:$AK$132,MATCH('Data (2)'!BQ309,FX!$A$114:$A$132,0),MATCH('Data (2)'!D309,Period,0))</f>
        <v>53.33161777320295</v>
      </c>
    </row>
    <row r="310" spans="1:87" hidden="1" outlineLevel="1" x14ac:dyDescent="0.15">
      <c r="A310" t="s">
        <v>67</v>
      </c>
      <c r="B310" s="1">
        <f t="shared" si="84"/>
        <v>43800</v>
      </c>
      <c r="C310" t="s">
        <v>64</v>
      </c>
      <c r="D310" s="1">
        <v>43709</v>
      </c>
      <c r="E310">
        <v>4.2033994200000251E-2</v>
      </c>
      <c r="F310">
        <v>2.5533053356313656E-2</v>
      </c>
      <c r="G310">
        <v>3.8971517479714515E-2</v>
      </c>
      <c r="H310">
        <v>8.4111617445401521E-3</v>
      </c>
      <c r="I310">
        <v>7.6205312841207684</v>
      </c>
      <c r="J310">
        <v>6.7496134230783955</v>
      </c>
      <c r="K310">
        <v>7.0653211477062552</v>
      </c>
      <c r="L310">
        <v>6.6385713957954922</v>
      </c>
      <c r="M310">
        <v>0</v>
      </c>
      <c r="N310">
        <v>1.1E-5</v>
      </c>
      <c r="O310">
        <v>0</v>
      </c>
      <c r="P310">
        <v>0</v>
      </c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t="str">
        <f>VLOOKUP(A310,Misc!$A$3:$B$11,2,FALSE)</f>
        <v>PHP</v>
      </c>
      <c r="BR310">
        <f>INDEX(FX!$B$30:$AK$48,MATCH('Data (2)'!BQ310,FX!$A$30:$A$48,0),MATCH('Data (2)'!D310,Period,0))</f>
        <v>52.077963666577254</v>
      </c>
      <c r="BS310">
        <f t="shared" si="68"/>
        <v>8.0713590241580338E-4</v>
      </c>
      <c r="BT310">
        <f t="shared" si="69"/>
        <v>0</v>
      </c>
      <c r="BU310">
        <f t="shared" si="70"/>
        <v>4.9028517166657833E-4</v>
      </c>
      <c r="BV310">
        <f t="shared" si="71"/>
        <v>0</v>
      </c>
      <c r="BW310">
        <f t="shared" si="72"/>
        <v>7.483302866683662E-4</v>
      </c>
      <c r="BX310">
        <f t="shared" si="73"/>
        <v>0</v>
      </c>
      <c r="BY310">
        <f t="shared" si="74"/>
        <v>1.6151095688747699E-4</v>
      </c>
      <c r="BZ310">
        <f t="shared" si="75"/>
        <v>0</v>
      </c>
      <c r="CA310">
        <f t="shared" si="76"/>
        <v>0.14288955787029936</v>
      </c>
      <c r="CB310">
        <f t="shared" si="76"/>
        <v>0.12655932268512229</v>
      </c>
      <c r="CC310">
        <f t="shared" si="76"/>
        <v>0.13247903293974897</v>
      </c>
      <c r="CD310">
        <f t="shared" si="67"/>
        <v>0.12447721769901221</v>
      </c>
      <c r="CE310" s="4">
        <f t="shared" si="77"/>
        <v>0.6074381900236715</v>
      </c>
      <c r="CF310" s="4" t="str">
        <f t="shared" si="78"/>
        <v/>
      </c>
      <c r="CG310" s="4">
        <f t="shared" si="79"/>
        <v>0.32942247944898806</v>
      </c>
      <c r="CH310" s="4" t="str">
        <f t="shared" si="80"/>
        <v/>
      </c>
      <c r="CI310">
        <f>INDEX(FX!$B$114:$AK$132,MATCH('Data (2)'!BQ310,FX!$A$114:$A$132,0),MATCH('Data (2)'!D310,Period,0))</f>
        <v>53.33161777320295</v>
      </c>
    </row>
    <row r="311" spans="1:87" hidden="1" outlineLevel="1" x14ac:dyDescent="0.15">
      <c r="A311" t="s">
        <v>67</v>
      </c>
      <c r="B311" s="1">
        <f t="shared" si="84"/>
        <v>43800</v>
      </c>
      <c r="C311" t="s">
        <v>64</v>
      </c>
      <c r="D311" s="1">
        <v>43739</v>
      </c>
      <c r="E311">
        <v>7.6697991799999962E-2</v>
      </c>
      <c r="F311">
        <v>2.4011421996957893E-2</v>
      </c>
      <c r="G311">
        <v>7.1109995254571401E-2</v>
      </c>
      <c r="H311">
        <v>-1.2498001153549154E-3</v>
      </c>
      <c r="I311">
        <v>7.6205312841207684</v>
      </c>
      <c r="J311">
        <v>6.7496134230783955</v>
      </c>
      <c r="K311">
        <v>7.0653211477062552</v>
      </c>
      <c r="L311">
        <v>6.6385713957954922</v>
      </c>
      <c r="M311">
        <v>4.8757000000000002E-2</v>
      </c>
      <c r="N311">
        <v>2.5700000000000001E-2</v>
      </c>
      <c r="O311">
        <v>2.4868999999999999E-2</v>
      </c>
      <c r="P311">
        <v>1.3117E-2</v>
      </c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t="str">
        <f>VLOOKUP(A311,Misc!$A$3:$B$11,2,FALSE)</f>
        <v>PHP</v>
      </c>
      <c r="BR311">
        <f>INDEX(FX!$B$30:$AK$48,MATCH('Data (2)'!BQ311,FX!$A$30:$A$48,0),MATCH('Data (2)'!D311,Period,0))</f>
        <v>51.445424827602487</v>
      </c>
      <c r="BS311">
        <f t="shared" si="68"/>
        <v>1.4908612778885731E-3</v>
      </c>
      <c r="BT311">
        <f t="shared" si="69"/>
        <v>0</v>
      </c>
      <c r="BU311">
        <f t="shared" si="70"/>
        <v>4.667358094023324E-4</v>
      </c>
      <c r="BV311">
        <f t="shared" si="71"/>
        <v>0</v>
      </c>
      <c r="BW311">
        <f t="shared" si="72"/>
        <v>1.3822413847852629E-3</v>
      </c>
      <c r="BX311">
        <f t="shared" si="73"/>
        <v>0</v>
      </c>
      <c r="BY311">
        <f t="shared" si="74"/>
        <v>-2.4293707740641469E-5</v>
      </c>
      <c r="BZ311">
        <f t="shared" si="75"/>
        <v>0</v>
      </c>
      <c r="CA311">
        <f t="shared" si="76"/>
        <v>0.14288955787029936</v>
      </c>
      <c r="CB311">
        <f t="shared" si="76"/>
        <v>0.12655932268512229</v>
      </c>
      <c r="CC311">
        <f t="shared" si="76"/>
        <v>0.13247903293974897</v>
      </c>
      <c r="CD311">
        <f t="shared" si="67"/>
        <v>0.12447721769901221</v>
      </c>
      <c r="CE311" s="4">
        <f t="shared" si="77"/>
        <v>0.31306454619530083</v>
      </c>
      <c r="CF311" s="4" t="str">
        <f t="shared" si="78"/>
        <v/>
      </c>
      <c r="CG311" s="4">
        <f t="shared" si="79"/>
        <v>-5.2050233239549812E-2</v>
      </c>
      <c r="CH311" s="4" t="str">
        <f t="shared" si="80"/>
        <v/>
      </c>
      <c r="CI311">
        <f>INDEX(FX!$B$114:$AK$132,MATCH('Data (2)'!BQ311,FX!$A$114:$A$132,0),MATCH('Data (2)'!D311,Period,0))</f>
        <v>53.33161777320295</v>
      </c>
    </row>
    <row r="312" spans="1:87" hidden="1" outlineLevel="1" x14ac:dyDescent="0.15">
      <c r="A312" t="s">
        <v>67</v>
      </c>
      <c r="B312" s="1">
        <f t="shared" si="84"/>
        <v>43800</v>
      </c>
      <c r="C312" t="s">
        <v>64</v>
      </c>
      <c r="D312" s="1">
        <v>43770</v>
      </c>
      <c r="E312">
        <v>0.24003720600000017</v>
      </c>
      <c r="F312">
        <v>0.13868720832825196</v>
      </c>
      <c r="G312">
        <v>0.22254878099142872</v>
      </c>
      <c r="H312">
        <v>3.1915540277432264E-2</v>
      </c>
      <c r="I312">
        <v>7.6205312841207684</v>
      </c>
      <c r="J312">
        <v>6.7496134230783955</v>
      </c>
      <c r="K312">
        <v>7.0653211477062552</v>
      </c>
      <c r="L312">
        <v>6.6385713957954922</v>
      </c>
      <c r="M312">
        <v>0</v>
      </c>
      <c r="N312">
        <v>6.0999999999999999E-5</v>
      </c>
      <c r="O312">
        <v>-3.1999999999999999E-5</v>
      </c>
      <c r="P312">
        <v>1.5E-5</v>
      </c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t="str">
        <f>VLOOKUP(A312,Misc!$A$3:$B$11,2,FALSE)</f>
        <v>PHP</v>
      </c>
      <c r="BR312">
        <f>INDEX(FX!$B$30:$AK$48,MATCH('Data (2)'!BQ312,FX!$A$30:$A$48,0),MATCH('Data (2)'!D312,Period,0))</f>
        <v>50.730253802731937</v>
      </c>
      <c r="BS312">
        <f t="shared" si="68"/>
        <v>4.7316381844530343E-3</v>
      </c>
      <c r="BT312">
        <f t="shared" si="69"/>
        <v>0</v>
      </c>
      <c r="BU312">
        <f t="shared" si="70"/>
        <v>2.7338165676747185E-3</v>
      </c>
      <c r="BV312">
        <f t="shared" si="71"/>
        <v>0</v>
      </c>
      <c r="BW312">
        <f t="shared" si="72"/>
        <v>4.386904545300027E-3</v>
      </c>
      <c r="BX312">
        <f t="shared" si="73"/>
        <v>0</v>
      </c>
      <c r="BY312">
        <f t="shared" si="74"/>
        <v>6.2912242468839261E-4</v>
      </c>
      <c r="BZ312">
        <f t="shared" si="75"/>
        <v>0</v>
      </c>
      <c r="CA312">
        <f t="shared" si="76"/>
        <v>0.14288955787029936</v>
      </c>
      <c r="CB312">
        <f t="shared" si="76"/>
        <v>0.12655932268512229</v>
      </c>
      <c r="CC312">
        <f t="shared" si="76"/>
        <v>0.13247903293974897</v>
      </c>
      <c r="CD312">
        <f t="shared" si="67"/>
        <v>0.12447721769901221</v>
      </c>
      <c r="CE312" s="4">
        <f t="shared" si="77"/>
        <v>0.57777379865124678</v>
      </c>
      <c r="CF312" s="4" t="str">
        <f t="shared" si="78"/>
        <v/>
      </c>
      <c r="CG312" s="4">
        <f t="shared" si="79"/>
        <v>0.23012605605192468</v>
      </c>
      <c r="CH312" s="4" t="str">
        <f t="shared" si="80"/>
        <v/>
      </c>
      <c r="CI312">
        <f>INDEX(FX!$B$114:$AK$132,MATCH('Data (2)'!BQ312,FX!$A$114:$A$132,0),MATCH('Data (2)'!D312,Period,0))</f>
        <v>53.33161777320295</v>
      </c>
    </row>
    <row r="313" spans="1:87" hidden="1" outlineLevel="1" x14ac:dyDescent="0.15">
      <c r="A313" t="s">
        <v>67</v>
      </c>
      <c r="B313" s="1">
        <f t="shared" si="84"/>
        <v>43800</v>
      </c>
      <c r="C313" t="s">
        <v>64</v>
      </c>
      <c r="D313" s="1">
        <v>43800</v>
      </c>
      <c r="E313">
        <v>0.17493660779999975</v>
      </c>
      <c r="F313">
        <v>0.12022442181452721</v>
      </c>
      <c r="G313">
        <v>0.1621912263745712</v>
      </c>
      <c r="H313">
        <v>7.0539430465492714E-2</v>
      </c>
      <c r="I313">
        <v>7.6205312841207684</v>
      </c>
      <c r="J313">
        <v>6.7496134230783955</v>
      </c>
      <c r="K313">
        <v>7.0653211477062552</v>
      </c>
      <c r="L313">
        <v>6.6385713957954922</v>
      </c>
      <c r="M313">
        <v>4.75E-4</v>
      </c>
      <c r="N313">
        <v>1.0359E-2</v>
      </c>
      <c r="O313">
        <v>0</v>
      </c>
      <c r="P313">
        <v>5.1450000000000003E-3</v>
      </c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t="str">
        <f>VLOOKUP(A313,Misc!$A$3:$B$11,2,FALSE)</f>
        <v>PHP</v>
      </c>
      <c r="BR313">
        <f>INDEX(FX!$B$30:$AK$48,MATCH('Data (2)'!BQ313,FX!$A$30:$A$48,0),MATCH('Data (2)'!D313,Period,0))</f>
        <v>50.777931245472836</v>
      </c>
      <c r="BS313">
        <f t="shared" si="68"/>
        <v>3.445130660292436E-3</v>
      </c>
      <c r="BT313">
        <f t="shared" si="69"/>
        <v>0</v>
      </c>
      <c r="BU313">
        <f t="shared" si="70"/>
        <v>2.3676510418144683E-3</v>
      </c>
      <c r="BV313">
        <f t="shared" si="71"/>
        <v>0</v>
      </c>
      <c r="BW313">
        <f t="shared" si="72"/>
        <v>3.1941282836139874E-3</v>
      </c>
      <c r="BX313">
        <f t="shared" si="73"/>
        <v>0</v>
      </c>
      <c r="BY313">
        <f t="shared" si="74"/>
        <v>1.389174957216906E-3</v>
      </c>
      <c r="BZ313">
        <f t="shared" si="75"/>
        <v>0</v>
      </c>
      <c r="CA313">
        <f t="shared" si="76"/>
        <v>0.14288955787029936</v>
      </c>
      <c r="CB313">
        <f t="shared" si="76"/>
        <v>0.12655932268512229</v>
      </c>
      <c r="CC313">
        <f t="shared" si="76"/>
        <v>0.13247903293974897</v>
      </c>
      <c r="CD313">
        <f t="shared" si="67"/>
        <v>0.12447721769901221</v>
      </c>
      <c r="CE313" s="4">
        <f t="shared" si="77"/>
        <v>0.68724564473078442</v>
      </c>
      <c r="CF313" s="4" t="str">
        <f t="shared" si="78"/>
        <v/>
      </c>
      <c r="CG313" s="4">
        <f t="shared" si="79"/>
        <v>0.58673129303391802</v>
      </c>
      <c r="CH313" s="4" t="str">
        <f t="shared" si="80"/>
        <v/>
      </c>
      <c r="CI313">
        <f>INDEX(FX!$B$114:$AK$132,MATCH('Data (2)'!BQ313,FX!$A$114:$A$132,0),MATCH('Data (2)'!D313,Period,0))</f>
        <v>53.33161777320295</v>
      </c>
    </row>
    <row r="314" spans="1:87" hidden="1" outlineLevel="1" x14ac:dyDescent="0.15">
      <c r="A314" t="s">
        <v>67</v>
      </c>
      <c r="B314" s="1">
        <f t="shared" si="84"/>
        <v>43800</v>
      </c>
      <c r="C314" t="s">
        <v>109</v>
      </c>
      <c r="D314" s="1">
        <v>43466</v>
      </c>
      <c r="E314">
        <f t="array" ref="E314:E325">TRANSPOSE('[5]D2C_Key Metrics P1'!$F$6:$Q$6)</f>
        <v>2E-3</v>
      </c>
      <c r="F314">
        <f t="array" ref="F314:F325">TRANSPOSE('[5]D2C_Key Metrics P1'!$F$11:$Q$11)</f>
        <v>3.6481701172804992E-3</v>
      </c>
      <c r="G314">
        <f t="array" ref="G314:G325">TRANSPOSE('[5]D2C_Key Metrics P1'!$F$16:$Q$16)</f>
        <v>2E-3</v>
      </c>
      <c r="H314">
        <f t="array" ref="H314:H325">TRANSPOSE('[5]D2C_Key Metrics P1'!$F$21:$Q$21)</f>
        <v>3.6481701172804992E-3</v>
      </c>
      <c r="I314">
        <f t="array" ref="I314:I325">TRANSPOSE('[5]D2C_Key Metrics P1'!$F$7:$Q$7)</f>
        <v>0</v>
      </c>
      <c r="J314">
        <f t="array" ref="J314:J325">TRANSPOSE('[5]D2C_Key Metrics P1'!$F$12:$Q$12)</f>
        <v>0</v>
      </c>
      <c r="K314">
        <f t="array" ref="K314:K325">TRANSPOSE('[5]D2C_Key Metrics P1'!$F$17:$Q$17)</f>
        <v>0</v>
      </c>
      <c r="L314">
        <f t="array" ref="L314:L325">TRANSPOSE('[5]D2C_Key Metrics P1'!$F$22:$Q$22)</f>
        <v>0</v>
      </c>
      <c r="M314">
        <f t="array" ref="M314:M325">TRANSPOSE('[5]D2C_Key Metrics P1'!$F$9:$Q$9)</f>
        <v>2.3E-2</v>
      </c>
      <c r="N314">
        <f t="array" ref="N314:N325">TRANSPOSE('[5]D2C_Key Metrics P1'!$F$14:$Q$14)</f>
        <v>4.4102938881813644E-2</v>
      </c>
      <c r="O314">
        <f t="array" ref="O314:O325">TRANSPOSE('[5]D2C_Key Metrics P1'!$F$19:$Q$19)</f>
        <v>2.3E-2</v>
      </c>
      <c r="P314">
        <f t="array" ref="P314:P325">TRANSPOSE('[5]D2C_Key Metrics P1'!$F$24:$Q$24)</f>
        <v>4.4103000000000003E-2</v>
      </c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t="str">
        <f>VLOOKUP(A314,Misc!$A$3:$B$11,2,FALSE)</f>
        <v>PHP</v>
      </c>
      <c r="BR314">
        <f>INDEX(FX!$B$30:$AK$48,MATCH('Data (2)'!BQ314,FX!$A$30:$A$48,0),MATCH('Data (2)'!D314,Period,0))</f>
        <v>52.452968414682218</v>
      </c>
      <c r="BS314">
        <f t="shared" si="68"/>
        <v>3.8129395922618096E-5</v>
      </c>
      <c r="BT314">
        <f t="shared" si="69"/>
        <v>0</v>
      </c>
      <c r="BU314">
        <f t="shared" si="70"/>
        <v>6.9551261397426123E-5</v>
      </c>
      <c r="BV314">
        <f t="shared" si="71"/>
        <v>0</v>
      </c>
      <c r="BW314">
        <f t="shared" si="72"/>
        <v>3.8129395922618096E-5</v>
      </c>
      <c r="BX314">
        <f t="shared" si="73"/>
        <v>0</v>
      </c>
      <c r="BY314">
        <f t="shared" si="74"/>
        <v>6.9551261397426123E-5</v>
      </c>
      <c r="BZ314">
        <f t="shared" si="75"/>
        <v>0</v>
      </c>
      <c r="CA314">
        <f t="shared" si="76"/>
        <v>0</v>
      </c>
      <c r="CB314">
        <f t="shared" si="76"/>
        <v>0</v>
      </c>
      <c r="CC314">
        <f t="shared" si="76"/>
        <v>0</v>
      </c>
      <c r="CD314">
        <f t="shared" si="67"/>
        <v>0</v>
      </c>
      <c r="CE314" s="4">
        <f t="shared" si="77"/>
        <v>1.8240850586402495</v>
      </c>
      <c r="CF314" s="4" t="str">
        <f t="shared" si="78"/>
        <v/>
      </c>
      <c r="CG314" s="4">
        <f t="shared" si="79"/>
        <v>1</v>
      </c>
      <c r="CH314" s="4" t="str">
        <f t="shared" si="80"/>
        <v/>
      </c>
      <c r="CI314">
        <f>INDEX(FX!$B$114:$AK$132,MATCH('Data (2)'!BQ314,FX!$A$114:$A$132,0),MATCH('Data (2)'!D314,Period,0))</f>
        <v>53.33161777320295</v>
      </c>
    </row>
    <row r="315" spans="1:87" hidden="1" outlineLevel="1" x14ac:dyDescent="0.15">
      <c r="A315" t="s">
        <v>67</v>
      </c>
      <c r="B315" s="1">
        <f t="shared" si="84"/>
        <v>43800</v>
      </c>
      <c r="C315" t="s">
        <v>109</v>
      </c>
      <c r="D315" s="1">
        <v>43497</v>
      </c>
      <c r="E315">
        <v>8.9999999999999993E-3</v>
      </c>
      <c r="F315">
        <v>1.6723278249873599E-2</v>
      </c>
      <c r="G315">
        <v>8.9999999999999993E-3</v>
      </c>
      <c r="H315">
        <v>1.6723278249873599E-2</v>
      </c>
      <c r="I315">
        <v>0</v>
      </c>
      <c r="J315">
        <v>0</v>
      </c>
      <c r="K315">
        <v>0</v>
      </c>
      <c r="L315">
        <v>0</v>
      </c>
      <c r="M315">
        <v>1.0000000000000002E-2</v>
      </c>
      <c r="N315">
        <v>1.9274412594277132E-2</v>
      </c>
      <c r="O315">
        <v>0.01</v>
      </c>
      <c r="P315">
        <v>1.9273999999999999E-2</v>
      </c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t="str">
        <f>VLOOKUP(A315,Misc!$A$3:$B$11,2,FALSE)</f>
        <v>PHP</v>
      </c>
      <c r="BR315">
        <f>INDEX(FX!$B$30:$AK$48,MATCH('Data (2)'!BQ315,FX!$A$30:$A$48,0),MATCH('Data (2)'!D315,Period,0))</f>
        <v>52.159869264347662</v>
      </c>
      <c r="BS315">
        <f t="shared" si="68"/>
        <v>1.7254644474639592E-4</v>
      </c>
      <c r="BT315">
        <f t="shared" si="69"/>
        <v>0</v>
      </c>
      <c r="BU315">
        <f t="shared" si="70"/>
        <v>3.2061580072449111E-4</v>
      </c>
      <c r="BV315">
        <f t="shared" si="71"/>
        <v>0</v>
      </c>
      <c r="BW315">
        <f t="shared" si="72"/>
        <v>1.7254644474639592E-4</v>
      </c>
      <c r="BX315">
        <f t="shared" si="73"/>
        <v>0</v>
      </c>
      <c r="BY315">
        <f t="shared" si="74"/>
        <v>3.2061580072449111E-4</v>
      </c>
      <c r="BZ315">
        <f t="shared" si="75"/>
        <v>0</v>
      </c>
      <c r="CA315">
        <f t="shared" si="76"/>
        <v>0</v>
      </c>
      <c r="CB315">
        <f t="shared" si="76"/>
        <v>0</v>
      </c>
      <c r="CC315">
        <f t="shared" si="76"/>
        <v>0</v>
      </c>
      <c r="CD315">
        <f t="shared" si="67"/>
        <v>0</v>
      </c>
      <c r="CE315" s="4">
        <f t="shared" si="77"/>
        <v>1.8581420277637335</v>
      </c>
      <c r="CF315" s="4" t="str">
        <f t="shared" si="78"/>
        <v/>
      </c>
      <c r="CG315" s="4">
        <f t="shared" si="79"/>
        <v>1</v>
      </c>
      <c r="CH315" s="4" t="str">
        <f t="shared" si="80"/>
        <v/>
      </c>
      <c r="CI315">
        <f>INDEX(FX!$B$114:$AK$132,MATCH('Data (2)'!BQ315,FX!$A$114:$A$132,0),MATCH('Data (2)'!D315,Period,0))</f>
        <v>53.33161777320295</v>
      </c>
    </row>
    <row r="316" spans="1:87" hidden="1" outlineLevel="1" x14ac:dyDescent="0.15">
      <c r="A316" t="s">
        <v>67</v>
      </c>
      <c r="B316" s="1">
        <f t="shared" si="84"/>
        <v>43800</v>
      </c>
      <c r="C316" t="s">
        <v>109</v>
      </c>
      <c r="D316" s="1">
        <v>43525</v>
      </c>
      <c r="E316">
        <v>7.0000000000000001E-3</v>
      </c>
      <c r="F316">
        <v>1.314432195930299E-2</v>
      </c>
      <c r="G316">
        <v>6.9999999999999993E-3</v>
      </c>
      <c r="H316">
        <v>1.3144321959302992E-2</v>
      </c>
      <c r="I316">
        <v>0</v>
      </c>
      <c r="J316">
        <v>0</v>
      </c>
      <c r="K316">
        <v>0</v>
      </c>
      <c r="L316">
        <v>0</v>
      </c>
      <c r="M316">
        <v>3.4000000000000002E-2</v>
      </c>
      <c r="N316">
        <v>6.454768454840612E-2</v>
      </c>
      <c r="O316">
        <v>3.4000000000000002E-2</v>
      </c>
      <c r="P316">
        <v>6.4547999999999994E-2</v>
      </c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t="str">
        <f>VLOOKUP(A316,Misc!$A$3:$B$11,2,FALSE)</f>
        <v>PHP</v>
      </c>
      <c r="BR316">
        <f>INDEX(FX!$B$30:$AK$48,MATCH('Data (2)'!BQ316,FX!$A$30:$A$48,0),MATCH('Data (2)'!D316,Period,0))</f>
        <v>52.517568842899998</v>
      </c>
      <c r="BS316">
        <f t="shared" si="68"/>
        <v>1.3328872897638616E-4</v>
      </c>
      <c r="BT316">
        <f t="shared" si="69"/>
        <v>0</v>
      </c>
      <c r="BU316">
        <f t="shared" si="70"/>
        <v>2.5028428103027103E-4</v>
      </c>
      <c r="BV316">
        <f t="shared" si="71"/>
        <v>0</v>
      </c>
      <c r="BW316">
        <f t="shared" si="72"/>
        <v>1.3328872897638616E-4</v>
      </c>
      <c r="BX316">
        <f t="shared" si="73"/>
        <v>0</v>
      </c>
      <c r="BY316">
        <f t="shared" si="74"/>
        <v>2.5028428103027108E-4</v>
      </c>
      <c r="BZ316">
        <f t="shared" si="75"/>
        <v>0</v>
      </c>
      <c r="CA316">
        <f t="shared" si="76"/>
        <v>0</v>
      </c>
      <c r="CB316">
        <f t="shared" si="76"/>
        <v>0</v>
      </c>
      <c r="CC316">
        <f t="shared" si="76"/>
        <v>0</v>
      </c>
      <c r="CD316">
        <f t="shared" si="67"/>
        <v>0</v>
      </c>
      <c r="CE316" s="4">
        <f t="shared" si="77"/>
        <v>1.8777602799004269</v>
      </c>
      <c r="CF316" s="4" t="str">
        <f t="shared" si="78"/>
        <v/>
      </c>
      <c r="CG316" s="4">
        <f t="shared" si="79"/>
        <v>1.0000000000000002</v>
      </c>
      <c r="CH316" s="4" t="str">
        <f t="shared" si="80"/>
        <v/>
      </c>
      <c r="CI316">
        <f>INDEX(FX!$B$114:$AK$132,MATCH('Data (2)'!BQ316,FX!$A$114:$A$132,0),MATCH('Data (2)'!D316,Period,0))</f>
        <v>53.33161777320295</v>
      </c>
    </row>
    <row r="317" spans="1:87" hidden="1" outlineLevel="1" x14ac:dyDescent="0.15">
      <c r="A317" t="s">
        <v>67</v>
      </c>
      <c r="B317" s="1">
        <f t="shared" si="84"/>
        <v>43800</v>
      </c>
      <c r="C317" t="s">
        <v>109</v>
      </c>
      <c r="D317" s="1">
        <v>43556</v>
      </c>
      <c r="E317">
        <v>4.0000000000000001E-3</v>
      </c>
      <c r="F317">
        <v>7.2085542991801631E-3</v>
      </c>
      <c r="G317">
        <v>4.0000000000000001E-3</v>
      </c>
      <c r="H317">
        <v>7.2085542991801588E-3</v>
      </c>
      <c r="I317">
        <v>0</v>
      </c>
      <c r="J317">
        <v>0</v>
      </c>
      <c r="K317">
        <v>0</v>
      </c>
      <c r="L317">
        <v>0</v>
      </c>
      <c r="M317">
        <v>1.8000000000000002E-2</v>
      </c>
      <c r="N317">
        <v>3.409626650252804E-2</v>
      </c>
      <c r="O317">
        <v>1.7999999999999999E-2</v>
      </c>
      <c r="P317">
        <v>3.4096000000000001E-2</v>
      </c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t="str">
        <f>VLOOKUP(A317,Misc!$A$3:$B$11,2,FALSE)</f>
        <v>PHP</v>
      </c>
      <c r="BR317">
        <f>INDEX(FX!$B$30:$AK$48,MATCH('Data (2)'!BQ317,FX!$A$30:$A$48,0),MATCH('Data (2)'!D317,Period,0))</f>
        <v>52.02762885680599</v>
      </c>
      <c r="BS317">
        <f t="shared" si="68"/>
        <v>7.6882227537393156E-5</v>
      </c>
      <c r="BT317">
        <f t="shared" si="69"/>
        <v>0</v>
      </c>
      <c r="BU317">
        <f t="shared" si="70"/>
        <v>1.3855242796130573E-4</v>
      </c>
      <c r="BV317">
        <f t="shared" si="71"/>
        <v>0</v>
      </c>
      <c r="BW317">
        <f t="shared" si="72"/>
        <v>7.6882227537393156E-5</v>
      </c>
      <c r="BX317">
        <f t="shared" si="73"/>
        <v>0</v>
      </c>
      <c r="BY317">
        <f t="shared" si="74"/>
        <v>1.3855242796130565E-4</v>
      </c>
      <c r="BZ317">
        <f t="shared" si="75"/>
        <v>0</v>
      </c>
      <c r="CA317">
        <f t="shared" si="76"/>
        <v>0</v>
      </c>
      <c r="CB317">
        <f t="shared" si="76"/>
        <v>0</v>
      </c>
      <c r="CC317">
        <f t="shared" si="76"/>
        <v>0</v>
      </c>
      <c r="CD317">
        <f t="shared" si="67"/>
        <v>0</v>
      </c>
      <c r="CE317" s="4">
        <f t="shared" si="77"/>
        <v>1.8021385747950407</v>
      </c>
      <c r="CF317" s="4" t="str">
        <f t="shared" si="78"/>
        <v/>
      </c>
      <c r="CG317" s="4">
        <f t="shared" si="79"/>
        <v>0.99999999999999944</v>
      </c>
      <c r="CH317" s="4" t="str">
        <f t="shared" si="80"/>
        <v/>
      </c>
      <c r="CI317">
        <f>INDEX(FX!$B$114:$AK$132,MATCH('Data (2)'!BQ317,FX!$A$114:$A$132,0),MATCH('Data (2)'!D317,Period,0))</f>
        <v>53.33161777320295</v>
      </c>
    </row>
    <row r="318" spans="1:87" hidden="1" outlineLevel="1" x14ac:dyDescent="0.15">
      <c r="A318" t="s">
        <v>67</v>
      </c>
      <c r="B318" s="1">
        <f t="shared" si="84"/>
        <v>43800</v>
      </c>
      <c r="C318" t="s">
        <v>109</v>
      </c>
      <c r="D318" s="1">
        <v>43586</v>
      </c>
      <c r="E318">
        <v>0.02</v>
      </c>
      <c r="F318">
        <v>3.6974223901042644E-2</v>
      </c>
      <c r="G318">
        <v>9.1818181818181833E-3</v>
      </c>
      <c r="H318">
        <v>3.6974223901042637E-2</v>
      </c>
      <c r="I318">
        <v>6.1113281250000018</v>
      </c>
      <c r="J318">
        <v>2.1111860795454556</v>
      </c>
      <c r="K318">
        <v>2.8056551846590922</v>
      </c>
      <c r="L318">
        <v>1.4500514914772733</v>
      </c>
      <c r="M318">
        <v>1.3999999999999999E-2</v>
      </c>
      <c r="N318">
        <v>2.2810065958658809E-2</v>
      </c>
      <c r="O318">
        <v>1.4E-2</v>
      </c>
      <c r="P318">
        <v>2.281E-2</v>
      </c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t="str">
        <f>VLOOKUP(A318,Misc!$A$3:$B$11,2,FALSE)</f>
        <v>PHP</v>
      </c>
      <c r="BR318">
        <f>INDEX(FX!$B$30:$AK$48,MATCH('Data (2)'!BQ318,FX!$A$30:$A$48,0),MATCH('Data (2)'!D318,Period,0))</f>
        <v>52.288985251624574</v>
      </c>
      <c r="BS318">
        <f t="shared" si="68"/>
        <v>3.8248973285207554E-4</v>
      </c>
      <c r="BT318">
        <f t="shared" si="69"/>
        <v>0</v>
      </c>
      <c r="BU318">
        <f t="shared" si="70"/>
        <v>7.0711305111613128E-4</v>
      </c>
      <c r="BV318">
        <f t="shared" si="71"/>
        <v>0</v>
      </c>
      <c r="BW318">
        <f t="shared" si="72"/>
        <v>1.7559755917299834E-4</v>
      </c>
      <c r="BX318">
        <f t="shared" si="73"/>
        <v>0</v>
      </c>
      <c r="BY318">
        <f t="shared" si="74"/>
        <v>7.0711305111613118E-4</v>
      </c>
      <c r="BZ318">
        <f t="shared" si="75"/>
        <v>0</v>
      </c>
      <c r="CA318">
        <f t="shared" si="76"/>
        <v>0.1145910883669219</v>
      </c>
      <c r="CB318">
        <f t="shared" si="76"/>
        <v>3.9586012344936666E-2</v>
      </c>
      <c r="CC318">
        <f t="shared" si="76"/>
        <v>5.260772693208688E-2</v>
      </c>
      <c r="CD318">
        <f t="shared" si="67"/>
        <v>2.7189340057969653E-2</v>
      </c>
      <c r="CE318" s="4">
        <f t="shared" si="77"/>
        <v>1.848711195052132</v>
      </c>
      <c r="CF318" s="4" t="str">
        <f t="shared" si="78"/>
        <v/>
      </c>
      <c r="CG318" s="4">
        <f t="shared" si="79"/>
        <v>0.99999999999999989</v>
      </c>
      <c r="CH318" s="4" t="str">
        <f t="shared" si="80"/>
        <v/>
      </c>
      <c r="CI318">
        <f>INDEX(FX!$B$114:$AK$132,MATCH('Data (2)'!BQ318,FX!$A$114:$A$132,0),MATCH('Data (2)'!D318,Period,0))</f>
        <v>53.33161777320295</v>
      </c>
    </row>
    <row r="319" spans="1:87" hidden="1" outlineLevel="1" x14ac:dyDescent="0.15">
      <c r="A319" t="s">
        <v>67</v>
      </c>
      <c r="B319" s="1">
        <f t="shared" si="84"/>
        <v>43800</v>
      </c>
      <c r="C319" t="s">
        <v>109</v>
      </c>
      <c r="D319" s="1">
        <v>43617</v>
      </c>
      <c r="E319">
        <v>6.0000000000000001E-3</v>
      </c>
      <c r="F319">
        <v>1.0791792923055137E-2</v>
      </c>
      <c r="G319">
        <v>2.7545454545454548E-3</v>
      </c>
      <c r="H319">
        <v>1.0791792923055141E-2</v>
      </c>
      <c r="I319">
        <v>6.1113281250000018</v>
      </c>
      <c r="J319">
        <v>2.1111860795454556</v>
      </c>
      <c r="K319">
        <v>2.8056551846590922</v>
      </c>
      <c r="L319">
        <v>1.4500514914772733</v>
      </c>
      <c r="M319">
        <v>3.6000000000000004E-2</v>
      </c>
      <c r="N319">
        <v>6.7538326719427194E-2</v>
      </c>
      <c r="O319">
        <v>3.5999999999999997E-2</v>
      </c>
      <c r="P319">
        <v>6.7539000000000002E-2</v>
      </c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t="str">
        <f>VLOOKUP(A319,Misc!$A$3:$B$11,2,FALSE)</f>
        <v>PHP</v>
      </c>
      <c r="BR319">
        <f>INDEX(FX!$B$30:$AK$48,MATCH('Data (2)'!BQ319,FX!$A$30:$A$48,0),MATCH('Data (2)'!D319,Period,0))</f>
        <v>51.733844546372225</v>
      </c>
      <c r="BS319">
        <f t="shared" si="68"/>
        <v>1.1597823538171093E-4</v>
      </c>
      <c r="BT319">
        <f t="shared" si="69"/>
        <v>0</v>
      </c>
      <c r="BU319">
        <f t="shared" si="70"/>
        <v>2.0860218330346183E-4</v>
      </c>
      <c r="BV319">
        <f t="shared" si="71"/>
        <v>0</v>
      </c>
      <c r="BW319">
        <f t="shared" si="72"/>
        <v>5.3244553516149115E-5</v>
      </c>
      <c r="BX319">
        <f t="shared" si="73"/>
        <v>0</v>
      </c>
      <c r="BY319">
        <f t="shared" si="74"/>
        <v>2.0860218330346188E-4</v>
      </c>
      <c r="BZ319">
        <f t="shared" si="75"/>
        <v>0</v>
      </c>
      <c r="CA319">
        <f t="shared" si="76"/>
        <v>0.1145910883669219</v>
      </c>
      <c r="CB319">
        <f t="shared" si="76"/>
        <v>3.9586012344936666E-2</v>
      </c>
      <c r="CC319">
        <f t="shared" si="76"/>
        <v>5.260772693208688E-2</v>
      </c>
      <c r="CD319">
        <f t="shared" si="67"/>
        <v>2.7189340057969653E-2</v>
      </c>
      <c r="CE319" s="4">
        <f t="shared" si="77"/>
        <v>1.798632153842523</v>
      </c>
      <c r="CF319" s="4" t="str">
        <f t="shared" si="78"/>
        <v/>
      </c>
      <c r="CG319" s="4">
        <f t="shared" si="79"/>
        <v>1.0000000000000002</v>
      </c>
      <c r="CH319" s="4" t="str">
        <f t="shared" si="80"/>
        <v/>
      </c>
      <c r="CI319">
        <f>INDEX(FX!$B$114:$AK$132,MATCH('Data (2)'!BQ319,FX!$A$114:$A$132,0),MATCH('Data (2)'!D319,Period,0))</f>
        <v>53.33161777320295</v>
      </c>
    </row>
    <row r="320" spans="1:87" hidden="1" outlineLevel="1" x14ac:dyDescent="0.15">
      <c r="A320" t="s">
        <v>67</v>
      </c>
      <c r="B320" s="1">
        <f t="shared" si="84"/>
        <v>43800</v>
      </c>
      <c r="C320" t="s">
        <v>109</v>
      </c>
      <c r="D320" s="1">
        <v>43647</v>
      </c>
      <c r="E320">
        <v>5.0000000000000001E-3</v>
      </c>
      <c r="F320">
        <v>9.3217179024153007E-3</v>
      </c>
      <c r="G320">
        <v>2.2954545454545458E-3</v>
      </c>
      <c r="H320">
        <v>9.3217179024153024E-3</v>
      </c>
      <c r="I320">
        <v>6.1113281250000018</v>
      </c>
      <c r="J320">
        <v>2.1111860795454556</v>
      </c>
      <c r="K320">
        <v>2.8056551846590922</v>
      </c>
      <c r="L320">
        <v>1.4500514914772733</v>
      </c>
      <c r="M320">
        <v>1.6999999999999987E-2</v>
      </c>
      <c r="N320">
        <v>3.1548536753555234E-2</v>
      </c>
      <c r="O320">
        <v>1.7000000000000001E-2</v>
      </c>
      <c r="P320">
        <v>3.1548E-2</v>
      </c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t="str">
        <f>VLOOKUP(A320,Misc!$A$3:$B$11,2,FALSE)</f>
        <v>PHP</v>
      </c>
      <c r="BR320">
        <f>INDEX(FX!$B$30:$AK$48,MATCH('Data (2)'!BQ320,FX!$A$30:$A$48,0),MATCH('Data (2)'!D320,Period,0))</f>
        <v>51.111102498614443</v>
      </c>
      <c r="BS320">
        <f t="shared" si="68"/>
        <v>9.7826103440745452E-5</v>
      </c>
      <c r="BT320">
        <f t="shared" si="69"/>
        <v>0</v>
      </c>
      <c r="BU320">
        <f t="shared" si="70"/>
        <v>1.8238146795342559E-4</v>
      </c>
      <c r="BV320">
        <f t="shared" si="71"/>
        <v>0</v>
      </c>
      <c r="BW320">
        <f t="shared" si="72"/>
        <v>4.4911074761433146E-5</v>
      </c>
      <c r="BX320">
        <f t="shared" si="73"/>
        <v>0</v>
      </c>
      <c r="BY320">
        <f t="shared" si="74"/>
        <v>1.8238146795342562E-4</v>
      </c>
      <c r="BZ320">
        <f t="shared" si="75"/>
        <v>0</v>
      </c>
      <c r="CA320">
        <f t="shared" si="76"/>
        <v>0.1145910883669219</v>
      </c>
      <c r="CB320">
        <f t="shared" si="76"/>
        <v>3.9586012344936666E-2</v>
      </c>
      <c r="CC320">
        <f t="shared" si="76"/>
        <v>5.260772693208688E-2</v>
      </c>
      <c r="CD320">
        <f t="shared" si="67"/>
        <v>2.7189340057969653E-2</v>
      </c>
      <c r="CE320" s="4">
        <f t="shared" si="77"/>
        <v>1.8643435804830601</v>
      </c>
      <c r="CF320" s="4" t="str">
        <f t="shared" si="78"/>
        <v/>
      </c>
      <c r="CG320" s="4">
        <f t="shared" si="79"/>
        <v>1.0000000000000002</v>
      </c>
      <c r="CH320" s="4" t="str">
        <f t="shared" si="80"/>
        <v/>
      </c>
      <c r="CI320">
        <f>INDEX(FX!$B$114:$AK$132,MATCH('Data (2)'!BQ320,FX!$A$114:$A$132,0),MATCH('Data (2)'!D320,Period,0))</f>
        <v>53.33161777320295</v>
      </c>
    </row>
    <row r="321" spans="1:87" hidden="1" outlineLevel="1" x14ac:dyDescent="0.15">
      <c r="A321" t="s">
        <v>67</v>
      </c>
      <c r="B321" s="1">
        <f t="shared" si="84"/>
        <v>43800</v>
      </c>
      <c r="C321" t="s">
        <v>109</v>
      </c>
      <c r="D321" s="1">
        <v>43678</v>
      </c>
      <c r="E321">
        <v>8.9999999999999993E-3</v>
      </c>
      <c r="F321">
        <v>1.6624195229579492E-2</v>
      </c>
      <c r="G321">
        <v>4.1318181818181818E-3</v>
      </c>
      <c r="H321">
        <v>1.6624195229579489E-2</v>
      </c>
      <c r="I321">
        <v>6.1113281250000018</v>
      </c>
      <c r="J321">
        <v>2.1111860795454556</v>
      </c>
      <c r="K321">
        <v>2.8056551846590922</v>
      </c>
      <c r="L321">
        <v>1.4500514914772733</v>
      </c>
      <c r="M321">
        <v>2.0999999999999991E-2</v>
      </c>
      <c r="N321">
        <v>3.8709110534439539E-2</v>
      </c>
      <c r="O321">
        <v>2.1000000000000001E-2</v>
      </c>
      <c r="P321">
        <v>3.8709E-2</v>
      </c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t="str">
        <f>VLOOKUP(A321,Misc!$A$3:$B$11,2,FALSE)</f>
        <v>PHP</v>
      </c>
      <c r="BR321">
        <f>INDEX(FX!$B$30:$AK$48,MATCH('Data (2)'!BQ321,FX!$A$30:$A$48,0),MATCH('Data (2)'!D321,Period,0))</f>
        <v>52.196407342193083</v>
      </c>
      <c r="BS321">
        <f t="shared" si="68"/>
        <v>1.7242566027575673E-4</v>
      </c>
      <c r="BT321">
        <f t="shared" si="69"/>
        <v>0</v>
      </c>
      <c r="BU321">
        <f t="shared" si="70"/>
        <v>3.1849309322370327E-4</v>
      </c>
      <c r="BV321">
        <f t="shared" si="71"/>
        <v>0</v>
      </c>
      <c r="BW321">
        <f t="shared" si="72"/>
        <v>7.9159053126597419E-5</v>
      </c>
      <c r="BX321">
        <f t="shared" si="73"/>
        <v>0</v>
      </c>
      <c r="BY321">
        <f t="shared" si="74"/>
        <v>3.1849309322370321E-4</v>
      </c>
      <c r="BZ321">
        <f t="shared" si="75"/>
        <v>0</v>
      </c>
      <c r="CA321">
        <f t="shared" si="76"/>
        <v>0.1145910883669219</v>
      </c>
      <c r="CB321">
        <f t="shared" si="76"/>
        <v>3.9586012344936666E-2</v>
      </c>
      <c r="CC321">
        <f t="shared" si="76"/>
        <v>5.260772693208688E-2</v>
      </c>
      <c r="CD321">
        <f t="shared" si="67"/>
        <v>2.7189340057969653E-2</v>
      </c>
      <c r="CE321" s="4">
        <f t="shared" si="77"/>
        <v>1.8471328032866103</v>
      </c>
      <c r="CF321" s="4" t="str">
        <f t="shared" si="78"/>
        <v/>
      </c>
      <c r="CG321" s="4">
        <f t="shared" si="79"/>
        <v>0.99999999999999978</v>
      </c>
      <c r="CH321" s="4" t="str">
        <f t="shared" si="80"/>
        <v/>
      </c>
      <c r="CI321">
        <f>INDEX(FX!$B$114:$AK$132,MATCH('Data (2)'!BQ321,FX!$A$114:$A$132,0),MATCH('Data (2)'!D321,Period,0))</f>
        <v>53.33161777320295</v>
      </c>
    </row>
    <row r="322" spans="1:87" hidden="1" outlineLevel="1" x14ac:dyDescent="0.15">
      <c r="A322" t="s">
        <v>67</v>
      </c>
      <c r="B322" s="1">
        <f t="shared" si="84"/>
        <v>43800</v>
      </c>
      <c r="C322" t="s">
        <v>109</v>
      </c>
      <c r="D322" s="1">
        <v>43709</v>
      </c>
      <c r="E322">
        <v>2E-3</v>
      </c>
      <c r="F322">
        <v>3.5897190778608054E-3</v>
      </c>
      <c r="G322">
        <v>9.1818181818181831E-4</v>
      </c>
      <c r="H322">
        <v>3.5897190778608062E-3</v>
      </c>
      <c r="I322">
        <v>6.1113281250000018</v>
      </c>
      <c r="J322">
        <v>2.1111860795454556</v>
      </c>
      <c r="K322">
        <v>2.8056551846590922</v>
      </c>
      <c r="L322">
        <v>1.4500514914772733</v>
      </c>
      <c r="M322">
        <v>3.5000000000000003E-2</v>
      </c>
      <c r="N322">
        <v>6.44714014151897E-2</v>
      </c>
      <c r="O322">
        <v>3.5000000000000003E-2</v>
      </c>
      <c r="P322">
        <v>6.4472000000000002E-2</v>
      </c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t="str">
        <f>VLOOKUP(A322,Misc!$A$3:$B$11,2,FALSE)</f>
        <v>PHP</v>
      </c>
      <c r="BR322">
        <f>INDEX(FX!$B$30:$AK$48,MATCH('Data (2)'!BQ322,FX!$A$30:$A$48,0),MATCH('Data (2)'!D322,Period,0))</f>
        <v>52.077963666577254</v>
      </c>
      <c r="BS322">
        <f t="shared" si="68"/>
        <v>3.8403959356106042E-5</v>
      </c>
      <c r="BT322">
        <f t="shared" si="69"/>
        <v>0</v>
      </c>
      <c r="BU322">
        <f t="shared" si="70"/>
        <v>6.8929712783002411E-5</v>
      </c>
      <c r="BV322">
        <f t="shared" si="71"/>
        <v>0</v>
      </c>
      <c r="BW322">
        <f t="shared" si="72"/>
        <v>1.7630908613485048E-5</v>
      </c>
      <c r="BX322">
        <f t="shared" si="73"/>
        <v>0</v>
      </c>
      <c r="BY322">
        <f t="shared" si="74"/>
        <v>6.8929712783002425E-5</v>
      </c>
      <c r="BZ322">
        <f t="shared" si="75"/>
        <v>0</v>
      </c>
      <c r="CA322">
        <f t="shared" si="76"/>
        <v>0.1145910883669219</v>
      </c>
      <c r="CB322">
        <f t="shared" si="76"/>
        <v>3.9586012344936666E-2</v>
      </c>
      <c r="CC322">
        <f t="shared" si="76"/>
        <v>5.260772693208688E-2</v>
      </c>
      <c r="CD322">
        <f t="shared" si="76"/>
        <v>2.7189340057969653E-2</v>
      </c>
      <c r="CE322" s="4">
        <f t="shared" si="77"/>
        <v>1.7948595389304025</v>
      </c>
      <c r="CF322" s="4" t="str">
        <f t="shared" si="78"/>
        <v/>
      </c>
      <c r="CG322" s="4">
        <f t="shared" si="79"/>
        <v>1.0000000000000002</v>
      </c>
      <c r="CH322" s="4" t="str">
        <f t="shared" si="80"/>
        <v/>
      </c>
      <c r="CI322">
        <f>INDEX(FX!$B$114:$AK$132,MATCH('Data (2)'!BQ322,FX!$A$114:$A$132,0),MATCH('Data (2)'!D322,Period,0))</f>
        <v>53.33161777320295</v>
      </c>
    </row>
    <row r="323" spans="1:87" hidden="1" outlineLevel="1" x14ac:dyDescent="0.15">
      <c r="A323" t="s">
        <v>67</v>
      </c>
      <c r="B323" s="1">
        <f t="shared" si="84"/>
        <v>43800</v>
      </c>
      <c r="C323" t="s">
        <v>109</v>
      </c>
      <c r="D323" s="1">
        <v>43739</v>
      </c>
      <c r="E323">
        <v>8.0000000000000002E-3</v>
      </c>
      <c r="F323">
        <v>1.4441860870666817E-2</v>
      </c>
      <c r="G323">
        <v>3.6727272727272733E-3</v>
      </c>
      <c r="H323">
        <v>1.4441860870666831E-2</v>
      </c>
      <c r="I323">
        <v>6.1113281250000018</v>
      </c>
      <c r="J323">
        <v>2.1111860795454556</v>
      </c>
      <c r="K323">
        <v>2.8056551846590922</v>
      </c>
      <c r="L323">
        <v>1.4500514914772733</v>
      </c>
      <c r="M323">
        <v>5.0000000000000044E-3</v>
      </c>
      <c r="N323">
        <v>9.4500794573816882E-3</v>
      </c>
      <c r="O323">
        <v>5.0000000000000001E-3</v>
      </c>
      <c r="P323">
        <v>9.4500000000000001E-3</v>
      </c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t="str">
        <f>VLOOKUP(A323,Misc!$A$3:$B$11,2,FALSE)</f>
        <v>PHP</v>
      </c>
      <c r="BR323">
        <f>INDEX(FX!$B$30:$AK$48,MATCH('Data (2)'!BQ323,FX!$A$30:$A$48,0),MATCH('Data (2)'!D323,Period,0))</f>
        <v>51.445424827602487</v>
      </c>
      <c r="BS323">
        <f t="shared" ref="BS323:BS386" si="85">IF(D323&gt;B323,0,E323/$BR323)</f>
        <v>1.555045959248778E-4</v>
      </c>
      <c r="BT323">
        <f t="shared" ref="BT323:BT386" si="86">IF(D323&gt;B323,E323/$BR323,0)</f>
        <v>0</v>
      </c>
      <c r="BU323">
        <f t="shared" ref="BU323:BU386" si="87">IF(D323&gt;B323,0,F323/$BR323)</f>
        <v>2.8072196738704341E-4</v>
      </c>
      <c r="BV323">
        <f t="shared" ref="BV323:BV386" si="88">IF(D323&gt;B323,F323/$BR323,0)</f>
        <v>0</v>
      </c>
      <c r="BW323">
        <f t="shared" ref="BW323:BW386" si="89">IF(D323&gt;B323,0,G323/$BR323)</f>
        <v>7.1390746310966632E-5</v>
      </c>
      <c r="BX323">
        <f t="shared" ref="BX323:BX386" si="90">IF(D323&gt;B323,G323/$BR323,0)</f>
        <v>0</v>
      </c>
      <c r="BY323">
        <f t="shared" ref="BY323:BY386" si="91">IF(D323&gt;B323,0,H323/$BR323)</f>
        <v>2.8072196738704362E-4</v>
      </c>
      <c r="BZ323">
        <f t="shared" ref="BZ323:BZ386" si="92">IF(D323&gt;B323,H323/$BR323,0)</f>
        <v>0</v>
      </c>
      <c r="CA323">
        <f t="shared" ref="CA323:CD386" si="93">I323/$CI323</f>
        <v>0.1145910883669219</v>
      </c>
      <c r="CB323">
        <f t="shared" si="93"/>
        <v>3.9586012344936666E-2</v>
      </c>
      <c r="CC323">
        <f t="shared" si="93"/>
        <v>5.260772693208688E-2</v>
      </c>
      <c r="CD323">
        <f t="shared" si="93"/>
        <v>2.7189340057969653E-2</v>
      </c>
      <c r="CE323" s="4">
        <f t="shared" ref="CE323:CE386" si="94">IFERROR(IF(D323&gt;B323,"",BU323/BS323),0)</f>
        <v>1.8052326088333521</v>
      </c>
      <c r="CF323" s="4" t="str">
        <f t="shared" ref="CF323:CF386" si="95">IFERROR(IF(D323&gt;B323,BV323/BT323,""),0)</f>
        <v/>
      </c>
      <c r="CG323" s="4">
        <f t="shared" ref="CG323:CG386" si="96">IFERROR(IF(D323&gt;B323,"",BY323/BU323),0)</f>
        <v>1.0000000000000007</v>
      </c>
      <c r="CH323" s="4" t="str">
        <f t="shared" ref="CH323:CH386" si="97">IFERROR(IF(D323&gt;B323,BZ323/BV323,""),0)</f>
        <v/>
      </c>
      <c r="CI323">
        <f>INDEX(FX!$B$114:$AK$132,MATCH('Data (2)'!BQ323,FX!$A$114:$A$132,0),MATCH('Data (2)'!D323,Period,0))</f>
        <v>53.33161777320295</v>
      </c>
    </row>
    <row r="324" spans="1:87" hidden="1" outlineLevel="1" x14ac:dyDescent="0.15">
      <c r="A324" t="s">
        <v>67</v>
      </c>
      <c r="B324" s="1">
        <f t="shared" ref="B324:B387" si="98">B323</f>
        <v>43800</v>
      </c>
      <c r="C324" t="s">
        <v>109</v>
      </c>
      <c r="D324" s="1">
        <v>43770</v>
      </c>
      <c r="E324">
        <v>0.14752299999999999</v>
      </c>
      <c r="F324">
        <v>0.14406765647766884</v>
      </c>
      <c r="G324">
        <v>6.7726468181818184E-2</v>
      </c>
      <c r="H324">
        <v>0.14406765647766889</v>
      </c>
      <c r="I324">
        <v>6.1113281250000018</v>
      </c>
      <c r="J324">
        <v>2.1111860795454556</v>
      </c>
      <c r="K324">
        <v>2.8056551846590922</v>
      </c>
      <c r="L324">
        <v>1.4500514914772733</v>
      </c>
      <c r="M324">
        <v>0</v>
      </c>
      <c r="N324">
        <v>0</v>
      </c>
      <c r="O324">
        <v>0</v>
      </c>
      <c r="P324">
        <v>0</v>
      </c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t="str">
        <f>VLOOKUP(A324,Misc!$A$3:$B$11,2,FALSE)</f>
        <v>PHP</v>
      </c>
      <c r="BR324">
        <f>INDEX(FX!$B$30:$AK$48,MATCH('Data (2)'!BQ324,FX!$A$30:$A$48,0),MATCH('Data (2)'!D324,Period,0))</f>
        <v>50.730253802731937</v>
      </c>
      <c r="BS324">
        <f t="shared" si="85"/>
        <v>2.9079886052542389E-3</v>
      </c>
      <c r="BT324">
        <f t="shared" si="86"/>
        <v>0</v>
      </c>
      <c r="BU324">
        <f t="shared" si="87"/>
        <v>2.8398765170362791E-3</v>
      </c>
      <c r="BV324">
        <f t="shared" si="88"/>
        <v>0</v>
      </c>
      <c r="BW324">
        <f t="shared" si="89"/>
        <v>1.3350311324121734E-3</v>
      </c>
      <c r="BX324">
        <f t="shared" si="90"/>
        <v>0</v>
      </c>
      <c r="BY324">
        <f t="shared" si="91"/>
        <v>2.8398765170362804E-3</v>
      </c>
      <c r="BZ324">
        <f t="shared" si="92"/>
        <v>0</v>
      </c>
      <c r="CA324">
        <f t="shared" si="93"/>
        <v>0.1145910883669219</v>
      </c>
      <c r="CB324">
        <f t="shared" si="93"/>
        <v>3.9586012344936666E-2</v>
      </c>
      <c r="CC324">
        <f t="shared" si="93"/>
        <v>5.260772693208688E-2</v>
      </c>
      <c r="CD324">
        <f t="shared" si="93"/>
        <v>2.7189340057969653E-2</v>
      </c>
      <c r="CE324" s="4">
        <f t="shared" si="94"/>
        <v>0.97657759452877746</v>
      </c>
      <c r="CF324" s="4" t="str">
        <f t="shared" si="95"/>
        <v/>
      </c>
      <c r="CG324" s="4">
        <f t="shared" si="96"/>
        <v>1.0000000000000004</v>
      </c>
      <c r="CH324" s="4" t="str">
        <f t="shared" si="97"/>
        <v/>
      </c>
      <c r="CI324">
        <f>INDEX(FX!$B$114:$AK$132,MATCH('Data (2)'!BQ324,FX!$A$114:$A$132,0),MATCH('Data (2)'!D324,Period,0))</f>
        <v>53.33161777320295</v>
      </c>
    </row>
    <row r="325" spans="1:87" hidden="1" outlineLevel="1" x14ac:dyDescent="0.15">
      <c r="A325" t="s">
        <v>67</v>
      </c>
      <c r="B325" s="1">
        <f t="shared" si="98"/>
        <v>43800</v>
      </c>
      <c r="C325" t="s">
        <v>109</v>
      </c>
      <c r="D325" s="1">
        <v>43800</v>
      </c>
      <c r="E325">
        <v>0.180704</v>
      </c>
      <c r="F325">
        <v>0.22470978443677211</v>
      </c>
      <c r="G325">
        <v>8.2959563636363656E-2</v>
      </c>
      <c r="H325">
        <v>0.22470978443677209</v>
      </c>
      <c r="I325">
        <v>6.1113281250000018</v>
      </c>
      <c r="J325">
        <v>2.1111860795454556</v>
      </c>
      <c r="K325">
        <v>2.8056551846590922</v>
      </c>
      <c r="L325">
        <v>1.4500514914772733</v>
      </c>
      <c r="M325">
        <v>4.0000000000000036E-3</v>
      </c>
      <c r="N325">
        <v>1.076847244449991E-2</v>
      </c>
      <c r="O325">
        <v>4.0000000000000001E-3</v>
      </c>
      <c r="P325">
        <v>1.0768E-2</v>
      </c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t="str">
        <f>VLOOKUP(A325,Misc!$A$3:$B$11,2,FALSE)</f>
        <v>PHP</v>
      </c>
      <c r="BR325">
        <f>INDEX(FX!$B$30:$AK$48,MATCH('Data (2)'!BQ325,FX!$A$30:$A$48,0),MATCH('Data (2)'!D325,Period,0))</f>
        <v>50.777931245472836</v>
      </c>
      <c r="BS325">
        <f t="shared" si="85"/>
        <v>3.5587113450217781E-3</v>
      </c>
      <c r="BT325">
        <f t="shared" si="86"/>
        <v>0</v>
      </c>
      <c r="BU325">
        <f t="shared" si="87"/>
        <v>4.4253434302092874E-3</v>
      </c>
      <c r="BV325">
        <f t="shared" si="88"/>
        <v>0</v>
      </c>
      <c r="BW325">
        <f t="shared" si="89"/>
        <v>1.6337720265781803E-3</v>
      </c>
      <c r="BX325">
        <f t="shared" si="90"/>
        <v>0</v>
      </c>
      <c r="BY325">
        <f t="shared" si="91"/>
        <v>4.4253434302092866E-3</v>
      </c>
      <c r="BZ325">
        <f t="shared" si="92"/>
        <v>0</v>
      </c>
      <c r="CA325">
        <f t="shared" si="93"/>
        <v>0.1145910883669219</v>
      </c>
      <c r="CB325">
        <f t="shared" si="93"/>
        <v>3.9586012344936666E-2</v>
      </c>
      <c r="CC325">
        <f t="shared" si="93"/>
        <v>5.260772693208688E-2</v>
      </c>
      <c r="CD325">
        <f t="shared" si="93"/>
        <v>2.7189340057969653E-2</v>
      </c>
      <c r="CE325" s="4">
        <f t="shared" si="94"/>
        <v>1.2435241302725568</v>
      </c>
      <c r="CF325" s="4" t="str">
        <f t="shared" si="95"/>
        <v/>
      </c>
      <c r="CG325" s="4">
        <f t="shared" si="96"/>
        <v>0.99999999999999978</v>
      </c>
      <c r="CH325" s="4" t="str">
        <f t="shared" si="97"/>
        <v/>
      </c>
      <c r="CI325">
        <f>INDEX(FX!$B$114:$AK$132,MATCH('Data (2)'!BQ325,FX!$A$114:$A$132,0),MATCH('Data (2)'!D325,Period,0))</f>
        <v>53.33161777320295</v>
      </c>
    </row>
    <row r="326" spans="1:87" hidden="1" outlineLevel="1" x14ac:dyDescent="0.15">
      <c r="A326" t="s">
        <v>67</v>
      </c>
      <c r="B326" s="1">
        <f t="shared" si="98"/>
        <v>43800</v>
      </c>
      <c r="C326" t="s">
        <v>45</v>
      </c>
      <c r="D326" s="1">
        <v>43466</v>
      </c>
      <c r="E326">
        <f t="array" ref="E326:E337">TRANSPOSE('[5]OVERALL_Key Metrics P1'!$F$6:$Q$6)</f>
        <v>164.33491376520863</v>
      </c>
      <c r="F326">
        <f t="array" ref="F326:F337">TRANSPOSE('[5]OVERALL_Key Metrics P1'!$F$11:$Q$11)</f>
        <v>67.654029643571036</v>
      </c>
      <c r="G326">
        <f t="array" ref="G326:G337">TRANSPOSE('[5]OVERALL_Key Metrics P1'!$F$16:$Q$16)</f>
        <v>29.431787087316089</v>
      </c>
      <c r="H326">
        <f t="array" ref="H326:H337">TRANSPOSE('[5]OVERALL_Key Metrics P1'!$F$21:$Q$21)</f>
        <v>17.704249514285515</v>
      </c>
      <c r="I326">
        <f t="array" ref="I326:I337">TRANSPOSE('[5]OVERALL_Key Metrics P1'!$F$7:$Q$7)</f>
        <v>217.54588092167791</v>
      </c>
      <c r="J326">
        <f t="array" ref="J326:J337">TRANSPOSE('[5]OVERALL_Key Metrics P1'!$F$12:$Q$12)</f>
        <v>114.22061071138948</v>
      </c>
      <c r="K326">
        <f t="array" ref="K326:K337">TRANSPOSE('[5]OVERALL_Key Metrics P1'!$F$17:$Q$17)</f>
        <v>49.250629250645893</v>
      </c>
      <c r="L326">
        <f t="array" ref="L326:L337">TRANSPOSE('[5]OVERALL_Key Metrics P1'!$F$22:$Q$22)</f>
        <v>34.630890785102238</v>
      </c>
      <c r="M326">
        <f t="array" ref="M326:M337">TRANSPOSE('[5]OVERALL_Key Metrics P1'!$F$9:$Q$9)</f>
        <v>143.98360353555148</v>
      </c>
      <c r="N326">
        <f t="array" ref="N326:N337">TRANSPOSE('[5]OVERALL_Key Metrics P1'!$F$14:$Q$14)</f>
        <v>61.834658062347906</v>
      </c>
      <c r="O326">
        <f t="array" ref="O326:O337">TRANSPOSE('[5]OVERALL_Key Metrics P1'!$F$19:$Q$19)</f>
        <v>25.098345001947106</v>
      </c>
      <c r="P326">
        <f t="array" ref="P326:P337">TRANSPOSE('[5]OVERALL_Key Metrics P1'!$F$24:$Q$24)</f>
        <v>11.941700303428679</v>
      </c>
      <c r="BQ326" t="str">
        <f>VLOOKUP(A326,Misc!$A$3:$B$11,2,FALSE)</f>
        <v>PHP</v>
      </c>
      <c r="BR326">
        <f>INDEX(FX!$B$30:$AK$48,MATCH('Data (2)'!BQ326,FX!$A$30:$A$48,0),MATCH('Data (2)'!D326,Period,0))</f>
        <v>52.452968414682218</v>
      </c>
      <c r="BS326">
        <f t="shared" si="85"/>
        <v>3.1329954954314712</v>
      </c>
      <c r="BT326">
        <f t="shared" si="86"/>
        <v>0</v>
      </c>
      <c r="BU326">
        <f t="shared" si="87"/>
        <v>1.2898036410201308</v>
      </c>
      <c r="BV326">
        <f t="shared" si="88"/>
        <v>0</v>
      </c>
      <c r="BW326">
        <f t="shared" si="89"/>
        <v>0.56110813128123704</v>
      </c>
      <c r="BX326">
        <f t="shared" si="90"/>
        <v>0</v>
      </c>
      <c r="BY326">
        <f t="shared" si="91"/>
        <v>0.33752616962150578</v>
      </c>
      <c r="BZ326">
        <f t="shared" si="92"/>
        <v>0</v>
      </c>
      <c r="CA326">
        <f t="shared" si="93"/>
        <v>4.0791164792114403</v>
      </c>
      <c r="CB326">
        <f t="shared" si="93"/>
        <v>2.1417053425441157</v>
      </c>
      <c r="CC326">
        <f t="shared" si="93"/>
        <v>0.92347900377011261</v>
      </c>
      <c r="CD326">
        <f t="shared" si="93"/>
        <v>0.64935008970425245</v>
      </c>
      <c r="CE326" s="4">
        <f t="shared" si="94"/>
        <v>0.41168384790240531</v>
      </c>
      <c r="CF326" s="4" t="str">
        <f t="shared" si="95"/>
        <v/>
      </c>
      <c r="CG326" s="4">
        <f t="shared" si="96"/>
        <v>0.26168802667865765</v>
      </c>
      <c r="CH326" s="4" t="str">
        <f t="shared" si="97"/>
        <v/>
      </c>
      <c r="CI326">
        <f>INDEX(FX!$B$114:$AK$132,MATCH('Data (2)'!BQ326,FX!$A$114:$A$132,0),MATCH('Data (2)'!D326,Period,0))</f>
        <v>53.33161777320295</v>
      </c>
    </row>
    <row r="327" spans="1:87" hidden="1" outlineLevel="1" x14ac:dyDescent="0.15">
      <c r="A327" t="s">
        <v>67</v>
      </c>
      <c r="B327" s="1">
        <f t="shared" si="98"/>
        <v>43800</v>
      </c>
      <c r="C327" t="s">
        <v>45</v>
      </c>
      <c r="D327" s="1">
        <v>43497</v>
      </c>
      <c r="E327">
        <v>180.37961646940201</v>
      </c>
      <c r="F327">
        <v>87.481335354438116</v>
      </c>
      <c r="G327">
        <v>35.948516728132667</v>
      </c>
      <c r="H327">
        <v>24.508769152384843</v>
      </c>
      <c r="I327">
        <v>220.51182182439806</v>
      </c>
      <c r="J327">
        <v>124.06307952765239</v>
      </c>
      <c r="K327">
        <v>58.102191692436975</v>
      </c>
      <c r="L327">
        <v>42.594278510197455</v>
      </c>
      <c r="M327">
        <v>150.3731861292361</v>
      </c>
      <c r="N327">
        <v>75.077547108611242</v>
      </c>
      <c r="O327">
        <v>36.349531354901295</v>
      </c>
      <c r="P327">
        <v>18.581377818102201</v>
      </c>
      <c r="BQ327" t="str">
        <f>VLOOKUP(A327,Misc!$A$3:$B$11,2,FALSE)</f>
        <v>PHP</v>
      </c>
      <c r="BR327">
        <f>INDEX(FX!$B$30:$AK$48,MATCH('Data (2)'!BQ327,FX!$A$30:$A$48,0),MATCH('Data (2)'!D327,Period,0))</f>
        <v>52.159869264347662</v>
      </c>
      <c r="BS327">
        <f t="shared" si="85"/>
        <v>3.4582068362793073</v>
      </c>
      <c r="BT327">
        <f t="shared" si="86"/>
        <v>0</v>
      </c>
      <c r="BU327">
        <f t="shared" si="87"/>
        <v>1.6771770441194989</v>
      </c>
      <c r="BV327">
        <f t="shared" si="88"/>
        <v>0</v>
      </c>
      <c r="BW327">
        <f t="shared" si="89"/>
        <v>0.6891987505939593</v>
      </c>
      <c r="BX327">
        <f t="shared" si="90"/>
        <v>0</v>
      </c>
      <c r="BY327">
        <f t="shared" si="91"/>
        <v>0.46987788692823829</v>
      </c>
      <c r="BZ327">
        <f t="shared" si="92"/>
        <v>0</v>
      </c>
      <c r="CA327">
        <f t="shared" si="93"/>
        <v>4.1347296600328631</v>
      </c>
      <c r="CB327">
        <f t="shared" si="93"/>
        <v>2.3262575692948366</v>
      </c>
      <c r="CC327">
        <f t="shared" si="93"/>
        <v>1.0894511383382608</v>
      </c>
      <c r="CD327">
        <f t="shared" si="93"/>
        <v>0.79866841263531696</v>
      </c>
      <c r="CE327" s="4">
        <f t="shared" si="94"/>
        <v>0.48498459563626839</v>
      </c>
      <c r="CF327" s="4" t="str">
        <f t="shared" si="95"/>
        <v/>
      </c>
      <c r="CG327" s="4">
        <f t="shared" si="96"/>
        <v>0.28015997987554109</v>
      </c>
      <c r="CH327" s="4" t="str">
        <f t="shared" si="97"/>
        <v/>
      </c>
      <c r="CI327">
        <f>INDEX(FX!$B$114:$AK$132,MATCH('Data (2)'!BQ327,FX!$A$114:$A$132,0),MATCH('Data (2)'!D327,Period,0))</f>
        <v>53.33161777320295</v>
      </c>
    </row>
    <row r="328" spans="1:87" hidden="1" outlineLevel="1" x14ac:dyDescent="0.15">
      <c r="A328" t="s">
        <v>67</v>
      </c>
      <c r="B328" s="1">
        <f t="shared" si="98"/>
        <v>43800</v>
      </c>
      <c r="C328" t="s">
        <v>45</v>
      </c>
      <c r="D328" s="1">
        <v>43525</v>
      </c>
      <c r="E328">
        <v>202.22097596013009</v>
      </c>
      <c r="F328">
        <v>90.848559661969929</v>
      </c>
      <c r="G328">
        <v>43.859652284497379</v>
      </c>
      <c r="H328">
        <v>26.484721109079729</v>
      </c>
      <c r="I328">
        <v>242.86705303009433</v>
      </c>
      <c r="J328">
        <v>136.32297353452529</v>
      </c>
      <c r="K328">
        <v>63.683975986105274</v>
      </c>
      <c r="L328">
        <v>46.475207025800955</v>
      </c>
      <c r="M328">
        <v>183.81142644041503</v>
      </c>
      <c r="N328">
        <v>92.322793773201894</v>
      </c>
      <c r="O328">
        <v>41.186526032865451</v>
      </c>
      <c r="P328">
        <v>25.740584730162833</v>
      </c>
      <c r="BQ328" t="str">
        <f>VLOOKUP(A328,Misc!$A$3:$B$11,2,FALSE)</f>
        <v>PHP</v>
      </c>
      <c r="BR328">
        <f>INDEX(FX!$B$30:$AK$48,MATCH('Data (2)'!BQ328,FX!$A$30:$A$48,0),MATCH('Data (2)'!D328,Period,0))</f>
        <v>52.517568842899998</v>
      </c>
      <c r="BS328">
        <f t="shared" si="85"/>
        <v>3.8505395511557259</v>
      </c>
      <c r="BT328">
        <f t="shared" si="86"/>
        <v>0</v>
      </c>
      <c r="BU328">
        <f t="shared" si="87"/>
        <v>1.729869863811337</v>
      </c>
      <c r="BV328">
        <f t="shared" si="88"/>
        <v>0</v>
      </c>
      <c r="BW328">
        <f t="shared" si="89"/>
        <v>0.8351424723352725</v>
      </c>
      <c r="BX328">
        <f t="shared" si="90"/>
        <v>0</v>
      </c>
      <c r="BY328">
        <f t="shared" si="91"/>
        <v>0.50430211627475741</v>
      </c>
      <c r="BZ328">
        <f t="shared" si="92"/>
        <v>0</v>
      </c>
      <c r="CA328">
        <f t="shared" si="93"/>
        <v>4.5539037286081641</v>
      </c>
      <c r="CB328">
        <f t="shared" si="93"/>
        <v>2.5561379764298513</v>
      </c>
      <c r="CC328">
        <f t="shared" si="93"/>
        <v>1.1941129604754646</v>
      </c>
      <c r="CD328">
        <f t="shared" si="93"/>
        <v>0.87143816306943023</v>
      </c>
      <c r="CE328" s="4">
        <f t="shared" si="94"/>
        <v>0.44925388788491283</v>
      </c>
      <c r="CF328" s="4" t="str">
        <f t="shared" si="95"/>
        <v/>
      </c>
      <c r="CG328" s="4">
        <f t="shared" si="96"/>
        <v>0.29152604298432799</v>
      </c>
      <c r="CH328" s="4" t="str">
        <f t="shared" si="97"/>
        <v/>
      </c>
      <c r="CI328">
        <f>INDEX(FX!$B$114:$AK$132,MATCH('Data (2)'!BQ328,FX!$A$114:$A$132,0),MATCH('Data (2)'!D328,Period,0))</f>
        <v>53.33161777320295</v>
      </c>
    </row>
    <row r="329" spans="1:87" hidden="1" outlineLevel="1" x14ac:dyDescent="0.15">
      <c r="A329" t="s">
        <v>67</v>
      </c>
      <c r="B329" s="1">
        <f t="shared" si="98"/>
        <v>43800</v>
      </c>
      <c r="C329" t="s">
        <v>45</v>
      </c>
      <c r="D329" s="1">
        <v>43556</v>
      </c>
      <c r="E329">
        <v>162.27308751646865</v>
      </c>
      <c r="F329">
        <v>83.663522898882903</v>
      </c>
      <c r="G329">
        <v>38.188540311692272</v>
      </c>
      <c r="H329">
        <v>24.205008957754654</v>
      </c>
      <c r="I329">
        <v>227.51801328504962</v>
      </c>
      <c r="J329">
        <v>128.3715776570078</v>
      </c>
      <c r="K329">
        <v>59.838734318500087</v>
      </c>
      <c r="L329">
        <v>49.093633575338764</v>
      </c>
      <c r="M329">
        <v>144.66844522462691</v>
      </c>
      <c r="N329">
        <v>73.725652032062101</v>
      </c>
      <c r="O329">
        <v>31.505176815641079</v>
      </c>
      <c r="P329">
        <v>17.645852335570634</v>
      </c>
      <c r="BQ329" t="str">
        <f>VLOOKUP(A329,Misc!$A$3:$B$11,2,FALSE)</f>
        <v>PHP</v>
      </c>
      <c r="BR329">
        <f>INDEX(FX!$B$30:$AK$48,MATCH('Data (2)'!BQ329,FX!$A$30:$A$48,0),MATCH('Data (2)'!D329,Period,0))</f>
        <v>52.02762885680599</v>
      </c>
      <c r="BS329">
        <f t="shared" si="85"/>
        <v>3.1189791094091137</v>
      </c>
      <c r="BT329">
        <f t="shared" si="86"/>
        <v>0</v>
      </c>
      <c r="BU329">
        <f t="shared" si="87"/>
        <v>1.6080595010229544</v>
      </c>
      <c r="BV329">
        <f t="shared" si="88"/>
        <v>0</v>
      </c>
      <c r="BW329">
        <f t="shared" si="89"/>
        <v>0.73400501139110896</v>
      </c>
      <c r="BX329">
        <f t="shared" si="90"/>
        <v>0</v>
      </c>
      <c r="BY329">
        <f t="shared" si="91"/>
        <v>0.46523375155868318</v>
      </c>
      <c r="BZ329">
        <f t="shared" si="92"/>
        <v>0</v>
      </c>
      <c r="CA329">
        <f t="shared" si="93"/>
        <v>4.2660999756765019</v>
      </c>
      <c r="CB329">
        <f t="shared" si="93"/>
        <v>2.4070445078737044</v>
      </c>
      <c r="CC329">
        <f t="shared" si="93"/>
        <v>1.1220123599656995</v>
      </c>
      <c r="CD329">
        <f t="shared" si="93"/>
        <v>0.92053524016678889</v>
      </c>
      <c r="CE329" s="4">
        <f t="shared" si="94"/>
        <v>0.51557238590405274</v>
      </c>
      <c r="CF329" s="4" t="str">
        <f t="shared" si="95"/>
        <v/>
      </c>
      <c r="CG329" s="4">
        <f t="shared" si="96"/>
        <v>0.28931376684925425</v>
      </c>
      <c r="CH329" s="4" t="str">
        <f t="shared" si="97"/>
        <v/>
      </c>
      <c r="CI329">
        <f>INDEX(FX!$B$114:$AK$132,MATCH('Data (2)'!BQ329,FX!$A$114:$A$132,0),MATCH('Data (2)'!D329,Period,0))</f>
        <v>53.33161777320295</v>
      </c>
    </row>
    <row r="330" spans="1:87" hidden="1" outlineLevel="1" x14ac:dyDescent="0.15">
      <c r="A330" t="s">
        <v>67</v>
      </c>
      <c r="B330" s="1">
        <f t="shared" si="98"/>
        <v>43800</v>
      </c>
      <c r="C330" t="s">
        <v>45</v>
      </c>
      <c r="D330" s="1">
        <v>43586</v>
      </c>
      <c r="E330">
        <v>202.66628383503027</v>
      </c>
      <c r="F330">
        <v>105.88215912233959</v>
      </c>
      <c r="G330">
        <v>47.802928106781216</v>
      </c>
      <c r="H330">
        <v>33.409718913681651</v>
      </c>
      <c r="I330">
        <v>244.03202507199191</v>
      </c>
      <c r="J330">
        <v>136.17946635285671</v>
      </c>
      <c r="K330">
        <v>65.502080437396017</v>
      </c>
      <c r="L330">
        <v>53.878417620842761</v>
      </c>
      <c r="M330">
        <v>149.58928108124593</v>
      </c>
      <c r="N330">
        <v>92.88715768733816</v>
      </c>
      <c r="O330">
        <v>36.430942226148382</v>
      </c>
      <c r="P330">
        <v>28.365494093660665</v>
      </c>
      <c r="BQ330" t="str">
        <f>VLOOKUP(A330,Misc!$A$3:$B$11,2,FALSE)</f>
        <v>PHP</v>
      </c>
      <c r="BR330">
        <f>INDEX(FX!$B$30:$AK$48,MATCH('Data (2)'!BQ330,FX!$A$30:$A$48,0),MATCH('Data (2)'!D330,Period,0))</f>
        <v>52.288985251624574</v>
      </c>
      <c r="BS330">
        <f t="shared" si="85"/>
        <v>3.8758886381091822</v>
      </c>
      <c r="BT330">
        <f t="shared" si="86"/>
        <v>0</v>
      </c>
      <c r="BU330">
        <f t="shared" si="87"/>
        <v>2.0249419378252309</v>
      </c>
      <c r="BV330">
        <f t="shared" si="88"/>
        <v>0</v>
      </c>
      <c r="BW330">
        <f t="shared" si="89"/>
        <v>0.914206460055486</v>
      </c>
      <c r="BX330">
        <f t="shared" si="90"/>
        <v>0</v>
      </c>
      <c r="BY330">
        <f t="shared" si="91"/>
        <v>0.63894372309785152</v>
      </c>
      <c r="BZ330">
        <f t="shared" si="92"/>
        <v>0</v>
      </c>
      <c r="CA330">
        <f t="shared" si="93"/>
        <v>4.5757476570419815</v>
      </c>
      <c r="CB330">
        <f t="shared" si="93"/>
        <v>2.5534471302177817</v>
      </c>
      <c r="CC330">
        <f t="shared" si="93"/>
        <v>1.2282035155196107</v>
      </c>
      <c r="CD330">
        <f t="shared" si="93"/>
        <v>1.0102528269433926</v>
      </c>
      <c r="CE330" s="4">
        <f t="shared" si="94"/>
        <v>0.52244585097601792</v>
      </c>
      <c r="CF330" s="4" t="str">
        <f t="shared" si="95"/>
        <v/>
      </c>
      <c r="CG330" s="4">
        <f t="shared" si="96"/>
        <v>0.31553681177845089</v>
      </c>
      <c r="CH330" s="4" t="str">
        <f t="shared" si="97"/>
        <v/>
      </c>
      <c r="CI330">
        <f>INDEX(FX!$B$114:$AK$132,MATCH('Data (2)'!BQ330,FX!$A$114:$A$132,0),MATCH('Data (2)'!D330,Period,0))</f>
        <v>53.33161777320295</v>
      </c>
    </row>
    <row r="331" spans="1:87" hidden="1" outlineLevel="1" x14ac:dyDescent="0.15">
      <c r="A331" t="s">
        <v>67</v>
      </c>
      <c r="B331" s="1">
        <f t="shared" si="98"/>
        <v>43800</v>
      </c>
      <c r="C331" t="s">
        <v>45</v>
      </c>
      <c r="D331" s="1">
        <v>43617</v>
      </c>
      <c r="E331">
        <v>244.03306065303516</v>
      </c>
      <c r="F331">
        <v>168.81554427523136</v>
      </c>
      <c r="G331">
        <v>54.192725507237689</v>
      </c>
      <c r="H331">
        <v>39.539956043828873</v>
      </c>
      <c r="I331">
        <v>276.72300251629912</v>
      </c>
      <c r="J331">
        <v>155.67857292799579</v>
      </c>
      <c r="K331">
        <v>72.837811411330364</v>
      </c>
      <c r="L331">
        <v>59.957667312194779</v>
      </c>
      <c r="M331">
        <v>166.43159559739507</v>
      </c>
      <c r="N331">
        <v>122.35414466247701</v>
      </c>
      <c r="O331">
        <v>8.4888078983463391</v>
      </c>
      <c r="P331">
        <v>12.671986909069361</v>
      </c>
      <c r="BQ331" t="str">
        <f>VLOOKUP(A331,Misc!$A$3:$B$11,2,FALSE)</f>
        <v>PHP</v>
      </c>
      <c r="BR331">
        <f>INDEX(FX!$B$30:$AK$48,MATCH('Data (2)'!BQ331,FX!$A$30:$A$48,0),MATCH('Data (2)'!D331,Period,0))</f>
        <v>51.733844546372225</v>
      </c>
      <c r="BS331">
        <f t="shared" si="85"/>
        <v>4.717087291556175</v>
      </c>
      <c r="BT331">
        <f t="shared" si="86"/>
        <v>0</v>
      </c>
      <c r="BU331">
        <f t="shared" si="87"/>
        <v>3.2631548216740707</v>
      </c>
      <c r="BV331">
        <f t="shared" si="88"/>
        <v>0</v>
      </c>
      <c r="BW331">
        <f t="shared" si="89"/>
        <v>1.0475294458091438</v>
      </c>
      <c r="BX331">
        <f t="shared" si="90"/>
        <v>0</v>
      </c>
      <c r="BY331">
        <f t="shared" si="91"/>
        <v>0.76429572150561476</v>
      </c>
      <c r="BZ331">
        <f t="shared" si="92"/>
        <v>0</v>
      </c>
      <c r="CA331">
        <f t="shared" si="93"/>
        <v>5.1887232015553373</v>
      </c>
      <c r="CB331">
        <f t="shared" si="93"/>
        <v>2.9190671393099605</v>
      </c>
      <c r="CC331">
        <f t="shared" si="93"/>
        <v>1.3657528957977441</v>
      </c>
      <c r="CD331">
        <f t="shared" si="93"/>
        <v>1.1242424253314356</v>
      </c>
      <c r="CE331" s="4">
        <f t="shared" si="94"/>
        <v>0.69177325327756456</v>
      </c>
      <c r="CF331" s="4" t="str">
        <f t="shared" si="95"/>
        <v/>
      </c>
      <c r="CG331" s="4">
        <f t="shared" si="96"/>
        <v>0.23421987716583859</v>
      </c>
      <c r="CH331" s="4" t="str">
        <f t="shared" si="97"/>
        <v/>
      </c>
      <c r="CI331">
        <f>INDEX(FX!$B$114:$AK$132,MATCH('Data (2)'!BQ331,FX!$A$114:$A$132,0),MATCH('Data (2)'!D331,Period,0))</f>
        <v>53.33161777320295</v>
      </c>
    </row>
    <row r="332" spans="1:87" hidden="1" outlineLevel="1" x14ac:dyDescent="0.15">
      <c r="A332" t="s">
        <v>67</v>
      </c>
      <c r="B332" s="1">
        <f t="shared" si="98"/>
        <v>43800</v>
      </c>
      <c r="C332" t="s">
        <v>45</v>
      </c>
      <c r="D332" s="1">
        <v>43647</v>
      </c>
      <c r="E332">
        <v>219.63047964599735</v>
      </c>
      <c r="F332">
        <v>113.05832291975157</v>
      </c>
      <c r="G332">
        <v>47.779185527673597</v>
      </c>
      <c r="H332">
        <v>29.164954259113134</v>
      </c>
      <c r="I332">
        <v>268.36967369091911</v>
      </c>
      <c r="J332">
        <v>157.35805703956098</v>
      </c>
      <c r="K332">
        <v>77.372957366476342</v>
      </c>
      <c r="L332">
        <v>70.178355178032533</v>
      </c>
      <c r="M332">
        <v>144.38259658579136</v>
      </c>
      <c r="N332">
        <v>78.888396482462213</v>
      </c>
      <c r="O332">
        <v>37.8651525406815</v>
      </c>
      <c r="P332">
        <v>19.363489513871109</v>
      </c>
      <c r="BQ332" t="str">
        <f>VLOOKUP(A332,Misc!$A$3:$B$11,2,FALSE)</f>
        <v>PHP</v>
      </c>
      <c r="BR332">
        <f>INDEX(FX!$B$30:$AK$48,MATCH('Data (2)'!BQ332,FX!$A$30:$A$48,0),MATCH('Data (2)'!D332,Period,0))</f>
        <v>51.111102498614443</v>
      </c>
      <c r="BS332">
        <f t="shared" si="85"/>
        <v>4.2971188041179751</v>
      </c>
      <c r="BT332">
        <f t="shared" si="86"/>
        <v>0</v>
      </c>
      <c r="BU332">
        <f t="shared" si="87"/>
        <v>2.2120110385569642</v>
      </c>
      <c r="BV332">
        <f t="shared" si="88"/>
        <v>0</v>
      </c>
      <c r="BW332">
        <f t="shared" si="89"/>
        <v>0.93481030914895313</v>
      </c>
      <c r="BX332">
        <f t="shared" si="90"/>
        <v>0</v>
      </c>
      <c r="BY332">
        <f t="shared" si="91"/>
        <v>0.57061876643932219</v>
      </c>
      <c r="BZ332">
        <f t="shared" si="92"/>
        <v>0</v>
      </c>
      <c r="CA332">
        <f t="shared" si="93"/>
        <v>5.0320932478025142</v>
      </c>
      <c r="CB332">
        <f t="shared" si="93"/>
        <v>2.9505584793759478</v>
      </c>
      <c r="CC332">
        <f t="shared" si="93"/>
        <v>1.4507896178119168</v>
      </c>
      <c r="CD332">
        <f t="shared" si="93"/>
        <v>1.315886487382995</v>
      </c>
      <c r="CE332" s="4">
        <f t="shared" si="94"/>
        <v>0.51476608848635286</v>
      </c>
      <c r="CF332" s="4" t="str">
        <f t="shared" si="95"/>
        <v/>
      </c>
      <c r="CG332" s="4">
        <f t="shared" si="96"/>
        <v>0.2579637969671133</v>
      </c>
      <c r="CH332" s="4" t="str">
        <f t="shared" si="97"/>
        <v/>
      </c>
      <c r="CI332">
        <f>INDEX(FX!$B$114:$AK$132,MATCH('Data (2)'!BQ332,FX!$A$114:$A$132,0),MATCH('Data (2)'!D332,Period,0))</f>
        <v>53.33161777320295</v>
      </c>
    </row>
    <row r="333" spans="1:87" hidden="1" outlineLevel="1" x14ac:dyDescent="0.15">
      <c r="A333" t="s">
        <v>67</v>
      </c>
      <c r="B333" s="1">
        <f t="shared" si="98"/>
        <v>43800</v>
      </c>
      <c r="C333" t="s">
        <v>45</v>
      </c>
      <c r="D333" s="1">
        <v>43678</v>
      </c>
      <c r="E333">
        <v>196.1323693296674</v>
      </c>
      <c r="F333">
        <v>108.69969307652755</v>
      </c>
      <c r="G333">
        <v>49.030473339351289</v>
      </c>
      <c r="H333">
        <v>32.744232398497601</v>
      </c>
      <c r="I333">
        <v>286.1478773178423</v>
      </c>
      <c r="J333">
        <v>166.20612052231189</v>
      </c>
      <c r="K333">
        <v>81.897430475278881</v>
      </c>
      <c r="L333">
        <v>74.470087595822307</v>
      </c>
      <c r="M333">
        <v>219.46898694250197</v>
      </c>
      <c r="N333">
        <v>120.28329896005663</v>
      </c>
      <c r="O333">
        <v>41.850448948217071</v>
      </c>
      <c r="P333">
        <v>25.34910027916921</v>
      </c>
      <c r="BQ333" t="str">
        <f>VLOOKUP(A333,Misc!$A$3:$B$11,2,FALSE)</f>
        <v>PHP</v>
      </c>
      <c r="BR333">
        <f>INDEX(FX!$B$30:$AK$48,MATCH('Data (2)'!BQ333,FX!$A$30:$A$48,0),MATCH('Data (2)'!D333,Period,0))</f>
        <v>52.196407342193083</v>
      </c>
      <c r="BS333">
        <f t="shared" si="85"/>
        <v>3.7575836981240536</v>
      </c>
      <c r="BT333">
        <f t="shared" si="86"/>
        <v>0</v>
      </c>
      <c r="BU333">
        <f t="shared" si="87"/>
        <v>2.0825129278324854</v>
      </c>
      <c r="BV333">
        <f t="shared" si="88"/>
        <v>0</v>
      </c>
      <c r="BW333">
        <f t="shared" si="89"/>
        <v>0.93934574879672605</v>
      </c>
      <c r="BX333">
        <f t="shared" si="90"/>
        <v>0</v>
      </c>
      <c r="BY333">
        <f t="shared" si="91"/>
        <v>0.62732732128153057</v>
      </c>
      <c r="BZ333">
        <f t="shared" si="92"/>
        <v>0</v>
      </c>
      <c r="CA333">
        <f t="shared" si="93"/>
        <v>5.3654452886598989</v>
      </c>
      <c r="CB333">
        <f t="shared" si="93"/>
        <v>3.1164650063517096</v>
      </c>
      <c r="CC333">
        <f t="shared" si="93"/>
        <v>1.5356262175198656</v>
      </c>
      <c r="CD333">
        <f t="shared" si="93"/>
        <v>1.3963590587578352</v>
      </c>
      <c r="CE333" s="4">
        <f t="shared" si="94"/>
        <v>0.55421597897397867</v>
      </c>
      <c r="CF333" s="4" t="str">
        <f t="shared" si="95"/>
        <v/>
      </c>
      <c r="CG333" s="4">
        <f t="shared" si="96"/>
        <v>0.30123573923474434</v>
      </c>
      <c r="CH333" s="4" t="str">
        <f t="shared" si="97"/>
        <v/>
      </c>
      <c r="CI333">
        <f>INDEX(FX!$B$114:$AK$132,MATCH('Data (2)'!BQ333,FX!$A$114:$A$132,0),MATCH('Data (2)'!D333,Period,0))</f>
        <v>53.33161777320295</v>
      </c>
    </row>
    <row r="334" spans="1:87" hidden="1" outlineLevel="1" x14ac:dyDescent="0.15">
      <c r="A334" t="s">
        <v>67</v>
      </c>
      <c r="B334" s="1">
        <f t="shared" si="98"/>
        <v>43800</v>
      </c>
      <c r="C334" t="s">
        <v>45</v>
      </c>
      <c r="D334" s="1">
        <v>43709</v>
      </c>
      <c r="E334">
        <v>244.87965849529766</v>
      </c>
      <c r="F334">
        <v>146.71259475660625</v>
      </c>
      <c r="G334">
        <v>60.987273689507056</v>
      </c>
      <c r="H334">
        <v>42.720995906352584</v>
      </c>
      <c r="I334">
        <v>317.04286072360543</v>
      </c>
      <c r="J334">
        <v>185.30327041387443</v>
      </c>
      <c r="K334">
        <v>90.51230639300293</v>
      </c>
      <c r="L334">
        <v>82.696654741258143</v>
      </c>
      <c r="M334">
        <v>175.88553084664983</v>
      </c>
      <c r="N334">
        <v>95.206067239705803</v>
      </c>
      <c r="O334">
        <v>40.262167210114654</v>
      </c>
      <c r="P334">
        <v>25.075267844290853</v>
      </c>
      <c r="BQ334" t="str">
        <f>VLOOKUP(A334,Misc!$A$3:$B$11,2,FALSE)</f>
        <v>PHP</v>
      </c>
      <c r="BR334">
        <f>INDEX(FX!$B$30:$AK$48,MATCH('Data (2)'!BQ334,FX!$A$30:$A$48,0),MATCH('Data (2)'!D334,Period,0))</f>
        <v>52.077963666577254</v>
      </c>
      <c r="BS334">
        <f t="shared" si="85"/>
        <v>4.702174225995269</v>
      </c>
      <c r="BT334">
        <f t="shared" si="86"/>
        <v>0</v>
      </c>
      <c r="BU334">
        <f t="shared" si="87"/>
        <v>2.8171722630307814</v>
      </c>
      <c r="BV334">
        <f t="shared" si="88"/>
        <v>0</v>
      </c>
      <c r="BW334">
        <f t="shared" si="89"/>
        <v>1.1710763900057721</v>
      </c>
      <c r="BX334">
        <f t="shared" si="90"/>
        <v>0</v>
      </c>
      <c r="BY334">
        <f t="shared" si="91"/>
        <v>0.82032769521996862</v>
      </c>
      <c r="BZ334">
        <f t="shared" si="92"/>
        <v>0</v>
      </c>
      <c r="CA334">
        <f t="shared" si="93"/>
        <v>5.9447448617039154</v>
      </c>
      <c r="CB334">
        <f t="shared" si="93"/>
        <v>3.4745480851882591</v>
      </c>
      <c r="CC334">
        <f t="shared" si="93"/>
        <v>1.6971603370052244</v>
      </c>
      <c r="CD334">
        <f t="shared" si="93"/>
        <v>1.5506121545559035</v>
      </c>
      <c r="CE334" s="4">
        <f t="shared" si="94"/>
        <v>0.59912119960516663</v>
      </c>
      <c r="CF334" s="4" t="str">
        <f t="shared" si="95"/>
        <v/>
      </c>
      <c r="CG334" s="4">
        <f t="shared" si="96"/>
        <v>0.29118833306183428</v>
      </c>
      <c r="CH334" s="4" t="str">
        <f t="shared" si="97"/>
        <v/>
      </c>
      <c r="CI334">
        <f>INDEX(FX!$B$114:$AK$132,MATCH('Data (2)'!BQ334,FX!$A$114:$A$132,0),MATCH('Data (2)'!D334,Period,0))</f>
        <v>53.33161777320295</v>
      </c>
    </row>
    <row r="335" spans="1:87" hidden="1" outlineLevel="1" x14ac:dyDescent="0.15">
      <c r="A335" t="s">
        <v>67</v>
      </c>
      <c r="B335" s="1">
        <f t="shared" si="98"/>
        <v>43800</v>
      </c>
      <c r="C335" t="s">
        <v>45</v>
      </c>
      <c r="D335" s="1">
        <v>43739</v>
      </c>
      <c r="E335">
        <v>209.51836384023997</v>
      </c>
      <c r="F335">
        <v>123.18294417759111</v>
      </c>
      <c r="G335">
        <v>54.804141963796262</v>
      </c>
      <c r="H335">
        <v>37.434763300984912</v>
      </c>
      <c r="I335">
        <v>321.8884381036367</v>
      </c>
      <c r="J335">
        <v>192.31645137562487</v>
      </c>
      <c r="K335">
        <v>100.48081222775893</v>
      </c>
      <c r="L335">
        <v>93.949574179746477</v>
      </c>
      <c r="M335">
        <v>178.89237152930858</v>
      </c>
      <c r="N335">
        <v>99.424062996433051</v>
      </c>
      <c r="O335">
        <v>45.181396045967858</v>
      </c>
      <c r="P335">
        <v>27.269741518117154</v>
      </c>
      <c r="BQ335" t="str">
        <f>VLOOKUP(A335,Misc!$A$3:$B$11,2,FALSE)</f>
        <v>PHP</v>
      </c>
      <c r="BR335">
        <f>INDEX(FX!$B$30:$AK$48,MATCH('Data (2)'!BQ335,FX!$A$30:$A$48,0),MATCH('Data (2)'!D335,Period,0))</f>
        <v>51.445424827602487</v>
      </c>
      <c r="BS335">
        <f t="shared" si="85"/>
        <v>4.0726335634772548</v>
      </c>
      <c r="BT335">
        <f t="shared" si="86"/>
        <v>0</v>
      </c>
      <c r="BU335">
        <f t="shared" si="87"/>
        <v>2.3944392448966352</v>
      </c>
      <c r="BV335">
        <f t="shared" si="88"/>
        <v>0</v>
      </c>
      <c r="BW335">
        <f t="shared" si="89"/>
        <v>1.0652869938862219</v>
      </c>
      <c r="BX335">
        <f t="shared" si="90"/>
        <v>0</v>
      </c>
      <c r="BY335">
        <f t="shared" si="91"/>
        <v>0.72765971758288783</v>
      </c>
      <c r="BZ335">
        <f t="shared" si="92"/>
        <v>0</v>
      </c>
      <c r="CA335">
        <f t="shared" si="93"/>
        <v>6.0356023601701621</v>
      </c>
      <c r="CB335">
        <f t="shared" si="93"/>
        <v>3.606049458193191</v>
      </c>
      <c r="CC335">
        <f t="shared" si="93"/>
        <v>1.8840758338714152</v>
      </c>
      <c r="CD335">
        <f t="shared" si="93"/>
        <v>1.7616111811810153</v>
      </c>
      <c r="CE335" s="4">
        <f t="shared" si="94"/>
        <v>0.58793387806101549</v>
      </c>
      <c r="CF335" s="4" t="str">
        <f t="shared" si="95"/>
        <v/>
      </c>
      <c r="CG335" s="4">
        <f t="shared" si="96"/>
        <v>0.30389566957431818</v>
      </c>
      <c r="CH335" s="4" t="str">
        <f t="shared" si="97"/>
        <v/>
      </c>
      <c r="CI335">
        <f>INDEX(FX!$B$114:$AK$132,MATCH('Data (2)'!BQ335,FX!$A$114:$A$132,0),MATCH('Data (2)'!D335,Period,0))</f>
        <v>53.33161777320295</v>
      </c>
    </row>
    <row r="336" spans="1:87" hidden="1" outlineLevel="1" x14ac:dyDescent="0.15">
      <c r="A336" t="s">
        <v>67</v>
      </c>
      <c r="B336" s="1">
        <f t="shared" si="98"/>
        <v>43800</v>
      </c>
      <c r="C336" t="s">
        <v>45</v>
      </c>
      <c r="D336" s="1">
        <v>43770</v>
      </c>
      <c r="E336">
        <v>260.30508605665233</v>
      </c>
      <c r="F336">
        <v>158.73612268419183</v>
      </c>
      <c r="G336">
        <v>61.316300852472978</v>
      </c>
      <c r="H336">
        <v>42.784250065805836</v>
      </c>
      <c r="I336">
        <v>364.81796903266235</v>
      </c>
      <c r="J336">
        <v>220.84100863051978</v>
      </c>
      <c r="K336">
        <v>114.09669444177867</v>
      </c>
      <c r="L336">
        <v>107.10951040087434</v>
      </c>
      <c r="M336">
        <v>199.67063534469952</v>
      </c>
      <c r="N336">
        <v>120.46756364515649</v>
      </c>
      <c r="O336">
        <v>49.21993326674577</v>
      </c>
      <c r="P336">
        <v>30.549696319312122</v>
      </c>
      <c r="BQ336" t="str">
        <f>VLOOKUP(A336,Misc!$A$3:$B$11,2,FALSE)</f>
        <v>PHP</v>
      </c>
      <c r="BR336">
        <f>INDEX(FX!$B$30:$AK$48,MATCH('Data (2)'!BQ336,FX!$A$30:$A$48,0),MATCH('Data (2)'!D336,Period,0))</f>
        <v>50.730253802731937</v>
      </c>
      <c r="BS336">
        <f t="shared" si="85"/>
        <v>5.1311607284455238</v>
      </c>
      <c r="BT336">
        <f t="shared" si="86"/>
        <v>0</v>
      </c>
      <c r="BU336">
        <f t="shared" si="87"/>
        <v>3.1290228371702633</v>
      </c>
      <c r="BV336">
        <f t="shared" si="88"/>
        <v>0</v>
      </c>
      <c r="BW336">
        <f t="shared" si="89"/>
        <v>1.208673252274779</v>
      </c>
      <c r="BX336">
        <f t="shared" si="90"/>
        <v>0</v>
      </c>
      <c r="BY336">
        <f t="shared" si="91"/>
        <v>0.84336755404724206</v>
      </c>
      <c r="BZ336">
        <f t="shared" si="92"/>
        <v>0</v>
      </c>
      <c r="CA336">
        <f t="shared" si="93"/>
        <v>6.8405569578646661</v>
      </c>
      <c r="CB336">
        <f t="shared" si="93"/>
        <v>4.1409021111953548</v>
      </c>
      <c r="CC336">
        <f t="shared" si="93"/>
        <v>2.1393818377493097</v>
      </c>
      <c r="CD336">
        <f t="shared" si="93"/>
        <v>2.0083679226901809</v>
      </c>
      <c r="CE336" s="4">
        <f t="shared" si="94"/>
        <v>0.60980799526001117</v>
      </c>
      <c r="CF336" s="4" t="str">
        <f t="shared" si="95"/>
        <v/>
      </c>
      <c r="CG336" s="4">
        <f t="shared" si="96"/>
        <v>0.26953064836367346</v>
      </c>
      <c r="CH336" s="4" t="str">
        <f t="shared" si="97"/>
        <v/>
      </c>
      <c r="CI336">
        <f>INDEX(FX!$B$114:$AK$132,MATCH('Data (2)'!BQ336,FX!$A$114:$A$132,0),MATCH('Data (2)'!D336,Period,0))</f>
        <v>53.33161777320295</v>
      </c>
    </row>
    <row r="337" spans="1:87" hidden="1" outlineLevel="1" x14ac:dyDescent="0.15">
      <c r="A337" t="s">
        <v>67</v>
      </c>
      <c r="B337" s="1">
        <f t="shared" si="98"/>
        <v>43800</v>
      </c>
      <c r="C337" t="s">
        <v>45</v>
      </c>
      <c r="D337" s="1">
        <v>43800</v>
      </c>
      <c r="E337">
        <v>249.01331667752797</v>
      </c>
      <c r="F337">
        <v>141.32267219550076</v>
      </c>
      <c r="G337">
        <v>55.827482051516405</v>
      </c>
      <c r="H337">
        <v>38.81033040733022</v>
      </c>
      <c r="I337">
        <v>395.60571183247657</v>
      </c>
      <c r="J337">
        <v>239.47030435367685</v>
      </c>
      <c r="K337">
        <v>122.77015449261076</v>
      </c>
      <c r="L337">
        <v>115.32923456318451</v>
      </c>
      <c r="M337">
        <v>173.72759870079673</v>
      </c>
      <c r="N337">
        <v>136.6182619326525</v>
      </c>
      <c r="O337">
        <v>37.30481253048503</v>
      </c>
      <c r="P337">
        <v>32.373968614385205</v>
      </c>
      <c r="BQ337" t="str">
        <f>VLOOKUP(A337,Misc!$A$3:$B$11,2,FALSE)</f>
        <v>PHP</v>
      </c>
      <c r="BR337">
        <f>INDEX(FX!$B$30:$AK$48,MATCH('Data (2)'!BQ337,FX!$A$30:$A$48,0),MATCH('Data (2)'!D337,Period,0))</f>
        <v>50.777931245472836</v>
      </c>
      <c r="BS337">
        <f t="shared" si="85"/>
        <v>4.9039673450605381</v>
      </c>
      <c r="BT337">
        <f t="shared" si="86"/>
        <v>0</v>
      </c>
      <c r="BU337">
        <f t="shared" si="87"/>
        <v>2.7831514346717414</v>
      </c>
      <c r="BV337">
        <f t="shared" si="88"/>
        <v>0</v>
      </c>
      <c r="BW337">
        <f t="shared" si="89"/>
        <v>1.0994438072246941</v>
      </c>
      <c r="BX337">
        <f t="shared" si="90"/>
        <v>0</v>
      </c>
      <c r="BY337">
        <f t="shared" si="91"/>
        <v>0.76431491900904092</v>
      </c>
      <c r="BZ337">
        <f t="shared" si="92"/>
        <v>0</v>
      </c>
      <c r="CA337">
        <f t="shared" si="93"/>
        <v>7.417845704865397</v>
      </c>
      <c r="CB337">
        <f t="shared" si="93"/>
        <v>4.4902126421899267</v>
      </c>
      <c r="CC337">
        <f t="shared" si="93"/>
        <v>2.3020144450652302</v>
      </c>
      <c r="CD337">
        <f t="shared" si="93"/>
        <v>2.1624927084273251</v>
      </c>
      <c r="CE337" s="4">
        <f t="shared" si="94"/>
        <v>0.5675305806175559</v>
      </c>
      <c r="CF337" s="4" t="str">
        <f t="shared" si="95"/>
        <v/>
      </c>
      <c r="CG337" s="4">
        <f t="shared" si="96"/>
        <v>0.27462210984548457</v>
      </c>
      <c r="CH337" s="4" t="str">
        <f t="shared" si="97"/>
        <v/>
      </c>
      <c r="CI337">
        <f>INDEX(FX!$B$114:$AK$132,MATCH('Data (2)'!BQ337,FX!$A$114:$A$132,0),MATCH('Data (2)'!D337,Period,0))</f>
        <v>53.33161777320295</v>
      </c>
    </row>
    <row r="338" spans="1:87" hidden="1" outlineLevel="1" x14ac:dyDescent="0.15">
      <c r="A338" t="s">
        <v>68</v>
      </c>
      <c r="B338" s="1">
        <f t="shared" si="98"/>
        <v>43800</v>
      </c>
      <c r="C338" t="s">
        <v>50</v>
      </c>
      <c r="D338" s="1">
        <v>43466</v>
      </c>
      <c r="E338">
        <f t="array" ref="E338:E349">TRANSPOSE('[6]AG_Key Metrics P1'!$F$6:$Q$6)</f>
        <v>19461.058499999999</v>
      </c>
      <c r="F338">
        <f t="array" ref="F338:F349">TRANSPOSE('[6]AG_Key Metrics P1'!$F$11:$Q$11)</f>
        <v>7770.516883734379</v>
      </c>
      <c r="G338">
        <f t="array" ref="G338:G349">TRANSPOSE('[6]AG_Key Metrics P1'!$F$16:$Q$16)</f>
        <v>7582.2823837267006</v>
      </c>
      <c r="H338">
        <f t="array" ref="H338:H349">TRANSPOSE('[6]AG_Key Metrics P1'!$F$21:$Q$21)</f>
        <v>4376.449741282956</v>
      </c>
      <c r="I338">
        <f t="array" ref="I338:I349">TRANSPOSE('[6]AG_Key Metrics P1'!$F$7:$Q$7)</f>
        <v>31555.655999999999</v>
      </c>
      <c r="J338">
        <f t="array" ref="J338:J349">TRANSPOSE('[6]AG_Key Metrics P1'!$F$12:$Q$12)</f>
        <v>10122.2392570094</v>
      </c>
      <c r="K338">
        <f t="array" ref="K338:K349">TRANSPOSE('[6]AG_Key Metrics P1'!$F$17:$Q$17)</f>
        <v>10016.2333826924</v>
      </c>
      <c r="L338">
        <f t="array" ref="L338:L349">TRANSPOSE('[6]AG_Key Metrics P1'!$F$22:$Q$22)</f>
        <v>4936.8595372805103</v>
      </c>
      <c r="M338">
        <f t="array" ref="M338:M349">TRANSPOSE('[6]AG_Key Metrics P1'!$F$9:$Q$9)</f>
        <v>16976.623500000002</v>
      </c>
      <c r="N338">
        <f t="array" ref="N338:N349">TRANSPOSE('[6]AG_Key Metrics P1'!$F$14:$Q$14)</f>
        <v>5270.1572379557128</v>
      </c>
      <c r="O338">
        <f t="array" ref="O338:O349">TRANSPOSE('[6]AG_Key Metrics P1'!$F$19:$Q$19)</f>
        <v>4881.8996272475579</v>
      </c>
      <c r="P338">
        <f t="array" ref="P338:P349">TRANSPOSE('[6]AG_Key Metrics P1'!$F$24:$Q$24)</f>
        <v>2089.618332770086</v>
      </c>
      <c r="Q338" t="str">
        <f t="array" ref="Q338:Q349">'[6]AG_Key Products'!$D$6</f>
        <v>FWD UL2017</v>
      </c>
      <c r="R338" t="str">
        <f t="array" ref="R338:R349">'[6]AG_Key Products'!$D$9</f>
        <v>FWD SmartKid</v>
      </c>
      <c r="S338" t="str">
        <f t="array" ref="S338:S349">'[6]AG_Key Products'!$D$12</f>
        <v>FWD Family CI</v>
      </c>
      <c r="T338" t="str">
        <f t="array" ref="T338:T349">'[6]AG_Key Products'!$D$15</f>
        <v>Hospital and Surgical Rider</v>
      </c>
      <c r="U338" t="str">
        <f t="array" ref="U338:U349">'[6]AG_Key Products'!$D$18</f>
        <v>Medical Rider</v>
      </c>
      <c r="V338" t="str">
        <f t="array" ref="V338:V349">'[6]AG_Key Products'!$D$21</f>
        <v>Cancer Care</v>
      </c>
      <c r="W338" t="str">
        <f t="array" ref="W338:W349">'[6]AG_Key Products'!$D$24</f>
        <v>Term Rider 2019</v>
      </c>
      <c r="X338" t="str">
        <f t="array" ref="X338:X349">'[6]AG_Key Products'!$D$27</f>
        <v>Accident Rider 2019</v>
      </c>
      <c r="Y338" t="str">
        <f t="array" ref="Y338:Y349">'[6]AG_Key Products'!$D$30</f>
        <v>HS Rider 2019</v>
      </c>
      <c r="Z338" t="str">
        <f t="array" ref="Z338:Z349">'[6]AG_Key Products'!$D$33</f>
        <v>FWD UL 2019</v>
      </c>
      <c r="AA338">
        <f t="array" ref="AA338:AA349">TRANSPOSE('[6]AG_Key Products'!$F$6:$Q$6)</f>
        <v>10798.562</v>
      </c>
      <c r="AB338">
        <f t="array" ref="AB338:AB349">TRANSPOSE('[6]AG_Key Products'!$F$9:$Q$9)</f>
        <v>4685.7043000000003</v>
      </c>
      <c r="AC338">
        <f t="array" ref="AC338:AC349">TRANSPOSE('[6]AG_Key Products'!$F$12:$Q$12)</f>
        <v>162.94999999999999</v>
      </c>
      <c r="AD338">
        <f t="array" ref="AD338:AD349">TRANSPOSE('[6]AG_Key Products'!$F$15:$Q$15)</f>
        <v>679.02919999999995</v>
      </c>
      <c r="AE338">
        <f t="array" ref="AE338:AE349">TRANSPOSE('[6]AG_Key Products'!$F$18:$Q$18)</f>
        <v>784.80200000000002</v>
      </c>
      <c r="AF338">
        <f t="array" ref="AF338:AF349">TRANSPOSE('[6]AG_Key Products'!$F$21:$Q$21)</f>
        <v>217.18799999999999</v>
      </c>
      <c r="AG338">
        <f t="array" ref="AG338:AG349">TRANSPOSE('[6]AG_Key Products'!$F$24:$Q$24)</f>
        <v>0</v>
      </c>
      <c r="AH338">
        <f t="array" ref="AH338:AH349">TRANSPOSE('[6]AG_Key Products'!$F$27:$Q$27)</f>
        <v>0</v>
      </c>
      <c r="AI338">
        <f t="array" ref="AI338:AI349">TRANSPOSE('[6]AG_Key Products'!$F$30:$Q$30)</f>
        <v>0</v>
      </c>
      <c r="AJ338">
        <f t="array" ref="AJ338:AJ349">TRANSPOSE('[6]AG_Key Products'!$F$33:$Q$33)</f>
        <v>0</v>
      </c>
      <c r="AK338">
        <f t="array" ref="AK338:AK349">TRANSPOSE('[6]AG_Key Products'!$F$36:$Q$36)</f>
        <v>2132.8229999999967</v>
      </c>
      <c r="AL338">
        <f t="array" ref="AL338:AL349">TRANSPOSE('[6]AG_Key Products'!$F$7:$Q$7)</f>
        <v>3708.4352902370829</v>
      </c>
      <c r="AM338">
        <f t="array" ref="AM338:AM349">TRANSPOSE('[6]AG_Key Products'!$F$10:$Q$10)</f>
        <v>850.19279546376549</v>
      </c>
      <c r="AN338">
        <f t="array" ref="AN338:AN349">TRANSPOSE('[6]AG_Key Products'!$F$13:$Q$13)</f>
        <v>53.174895164042532</v>
      </c>
      <c r="AO338">
        <f t="array" ref="AO338:AO349">TRANSPOSE('[6]AG_Key Products'!$F$16:$Q$16)</f>
        <v>356.12060306194638</v>
      </c>
      <c r="AP338">
        <f t="array" ref="AP338:AP349">TRANSPOSE('[6]AG_Key Products'!$F$19:$Q$19)</f>
        <v>710.46971192821991</v>
      </c>
      <c r="AQ338">
        <f t="array" ref="AQ338:AQ349">TRANSPOSE('[6]AG_Key Products'!$F$22:$Q$22)</f>
        <v>151.90179079582106</v>
      </c>
      <c r="AR338">
        <f t="array" ref="AR338:AR349">TRANSPOSE('[6]AG_Key Products'!$F$25:$Q$25)</f>
        <v>0</v>
      </c>
      <c r="AS338">
        <f t="array" ref="AS338:AS349">TRANSPOSE('[6]AG_Key Products'!$F$28:$Q$28)</f>
        <v>0</v>
      </c>
      <c r="AT338">
        <f t="array" ref="AT338:AT349">TRANSPOSE('[6]AG_Key Products'!$F$31:$Q$31)</f>
        <v>0</v>
      </c>
      <c r="AU338">
        <f t="array" ref="AU338:AU349">TRANSPOSE('[6]AG_Key Products'!$F$34:$Q$35)</f>
        <v>0</v>
      </c>
      <c r="AV338">
        <f t="array" ref="AV338:AV349">TRANSPOSE('[6]AG_Key Products'!$F$37:$Q$37)</f>
        <v>1940.2217970835009</v>
      </c>
      <c r="AW338" s="4" t="str">
        <f t="array" ref="AW338:AW349">'[6]AG_Key Products'!$D$8</f>
        <v>Universal Life</v>
      </c>
      <c r="AX338" s="4" t="str">
        <f t="array" ref="AX338:AX349">'[6]AG_Key Products'!$D$11</f>
        <v>Traditional Par</v>
      </c>
      <c r="AY338" s="4" t="str">
        <f t="array" ref="AY338:AY349">'[6]AG_Key Products'!$D$14</f>
        <v>Traditional Par</v>
      </c>
      <c r="AZ338" s="4" t="str">
        <f t="array" ref="AZ338:AZ349">'[6]AG_Key Products'!$D$17</f>
        <v>Riders</v>
      </c>
      <c r="BA338" s="4" t="str">
        <f t="array" ref="BA338:BA349">'[6]AG_Key Products'!$D$20</f>
        <v>Riders</v>
      </c>
      <c r="BB338" s="4" t="str">
        <f t="array" ref="BB338:BB349">'[6]AG_Key Products'!$D$23</f>
        <v>Stand-alone protection</v>
      </c>
      <c r="BC338" s="4" t="str">
        <f t="array" ref="BC338:BC349">'[6]AG_Key Products'!$D$26</f>
        <v>Riders</v>
      </c>
      <c r="BD338" s="4" t="str">
        <f t="array" ref="BD338:BD349">'[6]AG_Key Products'!$D$29</f>
        <v>Riders</v>
      </c>
      <c r="BE338" s="4" t="str">
        <f t="array" ref="BE338:BE349">'[6]AG_Key Products'!$D$32</f>
        <v>Riders</v>
      </c>
      <c r="BF338" s="4" t="str">
        <f t="array" ref="BF338:BF349">'[6]AG_Key Products'!$D$35</f>
        <v>Universal Life</v>
      </c>
      <c r="BG338" s="4">
        <f t="array" ref="BG338:BG349">'[6]AG_Key Products'!$D$7</f>
        <v>0.29538195294137964</v>
      </c>
      <c r="BH338" s="4">
        <f t="array" ref="BH338:BH349">'[6]AG_Key Products'!$D$10</f>
        <v>0.10552015917015112</v>
      </c>
      <c r="BI338" s="4">
        <f t="array" ref="BI338:BI349">'[6]AG_Key Products'!$D$13</f>
        <v>0.48255231121125047</v>
      </c>
      <c r="BJ338" s="4">
        <f t="array" ref="BJ338:BJ349">'[6]AG_Key Products'!$D$16</f>
        <v>1</v>
      </c>
      <c r="BK338" s="4">
        <f t="array" ref="BK338:BK349">'[6]AG_Key Products'!$D$19</f>
        <v>1</v>
      </c>
      <c r="BL338" s="4">
        <f t="array" ref="BL338:BL349">'[6]AG_Key Products'!$D$22</f>
        <v>1</v>
      </c>
      <c r="BM338" s="4">
        <f t="array" ref="BM338:BM349">'[6]AG_Key Products'!$D$25</f>
        <v>1</v>
      </c>
      <c r="BN338" s="4">
        <f t="array" ref="BN338:BN349">'[6]AG_Key Products'!$D$28</f>
        <v>1</v>
      </c>
      <c r="BO338" s="4">
        <f t="array" ref="BO338:BO349">'[6]AG_Key Products'!$D$31</f>
        <v>1</v>
      </c>
      <c r="BP338" s="4">
        <f t="array" ref="BP338:BP349">'[6]AG_Key Products'!$D$34</f>
        <v>0.20766414744499215</v>
      </c>
      <c r="BQ338" t="str">
        <f>VLOOKUP(A338,Misc!$A$3:$B$11,2,FALSE)</f>
        <v>VND</v>
      </c>
      <c r="BR338">
        <f>INDEX(FX!$B$30:$AK$48,MATCH('Data (2)'!BQ338,FX!$A$30:$A$48,0),MATCH('Data (2)'!D338,Period,0))</f>
        <v>23192.879168060244</v>
      </c>
      <c r="BS338">
        <f t="shared" si="85"/>
        <v>0.83909627429096989</v>
      </c>
      <c r="BT338">
        <f t="shared" si="86"/>
        <v>0</v>
      </c>
      <c r="BU338">
        <f t="shared" si="87"/>
        <v>0.33503890687428922</v>
      </c>
      <c r="BV338">
        <f t="shared" si="88"/>
        <v>0</v>
      </c>
      <c r="BW338">
        <f t="shared" si="89"/>
        <v>0.32692285976156582</v>
      </c>
      <c r="BX338">
        <f t="shared" si="90"/>
        <v>0</v>
      </c>
      <c r="BY338">
        <f t="shared" si="91"/>
        <v>0.18869799258515191</v>
      </c>
      <c r="BZ338">
        <f t="shared" si="92"/>
        <v>0</v>
      </c>
      <c r="CA338">
        <f t="shared" si="93"/>
        <v>1.3742805904779272</v>
      </c>
      <c r="CB338">
        <f t="shared" si="93"/>
        <v>0.44083371117627007</v>
      </c>
      <c r="CC338">
        <f t="shared" si="93"/>
        <v>0.43621704861820143</v>
      </c>
      <c r="CD338">
        <f t="shared" si="93"/>
        <v>0.21500520350457764</v>
      </c>
      <c r="CE338" s="4">
        <f t="shared" si="94"/>
        <v>0.39928541830005693</v>
      </c>
      <c r="CF338" s="4" t="str">
        <f t="shared" si="95"/>
        <v/>
      </c>
      <c r="CG338" s="4">
        <f t="shared" si="96"/>
        <v>0.56321217838725146</v>
      </c>
      <c r="CH338" s="4" t="str">
        <f t="shared" si="97"/>
        <v/>
      </c>
      <c r="CI338">
        <f>INDEX(FX!$B$114:$AK$132,MATCH('Data (2)'!BQ338,FX!$A$114:$A$132,0),MATCH('Data (2)'!D338,Period,0))</f>
        <v>22961.581658536001</v>
      </c>
    </row>
    <row r="339" spans="1:87" hidden="1" outlineLevel="1" x14ac:dyDescent="0.15">
      <c r="A339" t="s">
        <v>68</v>
      </c>
      <c r="B339" s="1">
        <f t="shared" si="98"/>
        <v>43800</v>
      </c>
      <c r="C339" t="s">
        <v>50</v>
      </c>
      <c r="D339" s="1">
        <v>43497</v>
      </c>
      <c r="E339">
        <v>28773.755700000002</v>
      </c>
      <c r="F339">
        <v>9466.1814801823148</v>
      </c>
      <c r="G339">
        <v>8588.2137720711289</v>
      </c>
      <c r="H339">
        <v>4347.9014957478148</v>
      </c>
      <c r="I339">
        <v>17076.865499999902</v>
      </c>
      <c r="J339">
        <v>5477.8173000355</v>
      </c>
      <c r="K339">
        <v>5420.4504667197598</v>
      </c>
      <c r="L339">
        <v>2671.6632451098999</v>
      </c>
      <c r="M339">
        <v>14114.203800000001</v>
      </c>
      <c r="N339">
        <v>4093.1772580614984</v>
      </c>
      <c r="O339">
        <v>3544.7699705227287</v>
      </c>
      <c r="P339">
        <v>1621.8879277815802</v>
      </c>
      <c r="Q339" t="str">
        <v>FWD UL2017</v>
      </c>
      <c r="R339" t="str">
        <v>FWD SmartKid</v>
      </c>
      <c r="S339" t="str">
        <v>FWD Family CI</v>
      </c>
      <c r="T339" t="str">
        <v>Hospital and Surgical Rider</v>
      </c>
      <c r="U339" t="str">
        <v>Medical Rider</v>
      </c>
      <c r="V339" t="str">
        <v>Cancer Care</v>
      </c>
      <c r="W339" t="str">
        <v>Term Rider 2019</v>
      </c>
      <c r="X339" t="str">
        <v>Accident Rider 2019</v>
      </c>
      <c r="Y339" t="str">
        <v>HS Rider 2019</v>
      </c>
      <c r="Z339" t="str">
        <v>FWD UL 2019</v>
      </c>
      <c r="AA339">
        <v>10933.148999999999</v>
      </c>
      <c r="AB339">
        <v>13935.671200000001</v>
      </c>
      <c r="AC339">
        <v>482.92899999999997</v>
      </c>
      <c r="AD339">
        <v>582.39620000000002</v>
      </c>
      <c r="AE339">
        <v>713.76679999999999</v>
      </c>
      <c r="AF339">
        <v>172.34100000000001</v>
      </c>
      <c r="AG339">
        <v>0</v>
      </c>
      <c r="AH339">
        <v>0</v>
      </c>
      <c r="AI339">
        <v>0</v>
      </c>
      <c r="AJ339">
        <v>0</v>
      </c>
      <c r="AK339">
        <v>1953.5025000000023</v>
      </c>
      <c r="AL339">
        <v>3653.7230963899729</v>
      </c>
      <c r="AM339">
        <v>2811.8122086985827</v>
      </c>
      <c r="AN339">
        <v>158.82936584362145</v>
      </c>
      <c r="AO339">
        <v>297.47212920874847</v>
      </c>
      <c r="AP339">
        <v>626.86786810858973</v>
      </c>
      <c r="AQ339">
        <v>119.77339807190542</v>
      </c>
      <c r="AR339">
        <v>0</v>
      </c>
      <c r="AS339">
        <v>0</v>
      </c>
      <c r="AT339">
        <v>0</v>
      </c>
      <c r="AU339">
        <v>0</v>
      </c>
      <c r="AV339">
        <v>1797.7034138608942</v>
      </c>
      <c r="AW339" s="4" t="str">
        <v>Universal Life</v>
      </c>
      <c r="AX339" s="4" t="str">
        <v>Traditional Par</v>
      </c>
      <c r="AY339" s="4" t="str">
        <v>Traditional Par</v>
      </c>
      <c r="AZ339" s="4" t="str">
        <v>Riders</v>
      </c>
      <c r="BA339" s="4" t="str">
        <v>Riders</v>
      </c>
      <c r="BB339" s="4" t="str">
        <v>Stand-alone protection</v>
      </c>
      <c r="BC339" s="4" t="str">
        <v>Riders</v>
      </c>
      <c r="BD339" s="4" t="str">
        <v>Riders</v>
      </c>
      <c r="BE339" s="4" t="str">
        <v>Riders</v>
      </c>
      <c r="BF339" s="4" t="str">
        <v>Universal Life</v>
      </c>
      <c r="BG339" s="4">
        <v>0.29538195294137964</v>
      </c>
      <c r="BH339" s="4">
        <v>0.10552015917015112</v>
      </c>
      <c r="BI339" s="4">
        <v>0.48255231121125047</v>
      </c>
      <c r="BJ339" s="4">
        <v>1</v>
      </c>
      <c r="BK339" s="4">
        <v>1</v>
      </c>
      <c r="BL339" s="4">
        <v>1</v>
      </c>
      <c r="BM339" s="4">
        <v>1</v>
      </c>
      <c r="BN339" s="4">
        <v>1</v>
      </c>
      <c r="BO339" s="4">
        <v>1</v>
      </c>
      <c r="BP339" s="4">
        <v>0.20766414744499215</v>
      </c>
      <c r="BQ339" t="str">
        <f>VLOOKUP(A339,Misc!$A$3:$B$11,2,FALSE)</f>
        <v>VND</v>
      </c>
      <c r="BR339">
        <f>INDEX(FX!$B$30:$AK$48,MATCH('Data (2)'!BQ339,FX!$A$30:$A$48,0),MATCH('Data (2)'!D339,Period,0))</f>
        <v>23210.938118749869</v>
      </c>
      <c r="BS339">
        <f t="shared" si="85"/>
        <v>1.2396636255195765</v>
      </c>
      <c r="BT339">
        <f t="shared" si="86"/>
        <v>0</v>
      </c>
      <c r="BU339">
        <f t="shared" si="87"/>
        <v>0.40783278261965222</v>
      </c>
      <c r="BV339">
        <f t="shared" si="88"/>
        <v>0</v>
      </c>
      <c r="BW339">
        <f t="shared" si="89"/>
        <v>0.37000718058584381</v>
      </c>
      <c r="BX339">
        <f t="shared" si="90"/>
        <v>0</v>
      </c>
      <c r="BY339">
        <f t="shared" si="91"/>
        <v>0.1873212307707445</v>
      </c>
      <c r="BZ339">
        <f t="shared" si="92"/>
        <v>0</v>
      </c>
      <c r="CA339">
        <f t="shared" si="93"/>
        <v>0.7437146862943369</v>
      </c>
      <c r="CB339">
        <f t="shared" si="93"/>
        <v>0.23856445873357829</v>
      </c>
      <c r="CC339">
        <f t="shared" si="93"/>
        <v>0.23606607538312588</v>
      </c>
      <c r="CD339">
        <f t="shared" si="93"/>
        <v>0.11635362427730257</v>
      </c>
      <c r="CE339" s="4">
        <f t="shared" si="94"/>
        <v>0.32898664946204137</v>
      </c>
      <c r="CF339" s="4" t="str">
        <f t="shared" si="95"/>
        <v/>
      </c>
      <c r="CG339" s="4">
        <f t="shared" si="96"/>
        <v>0.4593089098122885</v>
      </c>
      <c r="CH339" s="4" t="str">
        <f t="shared" si="97"/>
        <v/>
      </c>
      <c r="CI339">
        <f>INDEX(FX!$B$114:$AK$132,MATCH('Data (2)'!BQ339,FX!$A$114:$A$132,0),MATCH('Data (2)'!D339,Period,0))</f>
        <v>22961.581658536001</v>
      </c>
    </row>
    <row r="340" spans="1:87" hidden="1" outlineLevel="1" x14ac:dyDescent="0.15">
      <c r="A340" t="s">
        <v>68</v>
      </c>
      <c r="B340" s="1">
        <f t="shared" si="98"/>
        <v>43800</v>
      </c>
      <c r="C340" t="s">
        <v>50</v>
      </c>
      <c r="D340" s="1">
        <v>43525</v>
      </c>
      <c r="E340">
        <v>58078.576400000005</v>
      </c>
      <c r="F340">
        <v>22457.546977962913</v>
      </c>
      <c r="G340">
        <v>19671.568009024784</v>
      </c>
      <c r="H340">
        <v>10598.346845324133</v>
      </c>
      <c r="I340">
        <v>39809.483999999997</v>
      </c>
      <c r="J340">
        <v>12769.8540555166</v>
      </c>
      <c r="K340">
        <v>12636.120845928801</v>
      </c>
      <c r="L340">
        <v>6228.1649527303698</v>
      </c>
      <c r="M340">
        <v>33272.4732</v>
      </c>
      <c r="N340">
        <v>9911.915294750168</v>
      </c>
      <c r="O340">
        <v>8654.8429513041519</v>
      </c>
      <c r="P340">
        <v>4169.152337521492</v>
      </c>
      <c r="Q340" t="str">
        <v>FWD UL2017</v>
      </c>
      <c r="R340" t="str">
        <v>FWD SmartKid</v>
      </c>
      <c r="S340" t="str">
        <v>FWD Family CI</v>
      </c>
      <c r="T340" t="str">
        <v>Hospital and Surgical Rider</v>
      </c>
      <c r="U340" t="str">
        <v>Medical Rider</v>
      </c>
      <c r="V340" t="str">
        <v>Cancer Care</v>
      </c>
      <c r="W340" t="str">
        <v>Term Rider 2019</v>
      </c>
      <c r="X340" t="str">
        <v>Accident Rider 2019</v>
      </c>
      <c r="Y340" t="str">
        <v>HS Rider 2019</v>
      </c>
      <c r="Z340" t="str">
        <v>FWD UL 2019</v>
      </c>
      <c r="AA340">
        <v>30892.473999999998</v>
      </c>
      <c r="AB340">
        <v>17929.730100000001</v>
      </c>
      <c r="AC340">
        <v>1090.7239999999999</v>
      </c>
      <c r="AD340">
        <v>1660.76</v>
      </c>
      <c r="AE340">
        <v>1638.0540000000001</v>
      </c>
      <c r="AF340">
        <v>303.04399999999998</v>
      </c>
      <c r="AG340">
        <v>0</v>
      </c>
      <c r="AH340">
        <v>0</v>
      </c>
      <c r="AI340">
        <v>0</v>
      </c>
      <c r="AJ340">
        <v>0</v>
      </c>
      <c r="AK340">
        <v>4563.7903000000078</v>
      </c>
      <c r="AL340">
        <v>11681.092527409648</v>
      </c>
      <c r="AM340">
        <v>3817.4160507984129</v>
      </c>
      <c r="AN340">
        <v>370.72078051643643</v>
      </c>
      <c r="AO340">
        <v>838.40317687792458</v>
      </c>
      <c r="AP340">
        <v>1424.2191678468814</v>
      </c>
      <c r="AQ340">
        <v>204.8199052350796</v>
      </c>
      <c r="AR340">
        <v>0</v>
      </c>
      <c r="AS340">
        <v>0</v>
      </c>
      <c r="AT340">
        <v>0</v>
      </c>
      <c r="AU340">
        <v>0</v>
      </c>
      <c r="AV340">
        <v>4120.8753692785322</v>
      </c>
      <c r="AW340" s="4" t="str">
        <v>Universal Life</v>
      </c>
      <c r="AX340" s="4" t="str">
        <v>Traditional Par</v>
      </c>
      <c r="AY340" s="4" t="str">
        <v>Traditional Par</v>
      </c>
      <c r="AZ340" s="4" t="str">
        <v>Riders</v>
      </c>
      <c r="BA340" s="4" t="str">
        <v>Riders</v>
      </c>
      <c r="BB340" s="4" t="str">
        <v>Stand-alone protection</v>
      </c>
      <c r="BC340" s="4" t="str">
        <v>Riders</v>
      </c>
      <c r="BD340" s="4" t="str">
        <v>Riders</v>
      </c>
      <c r="BE340" s="4" t="str">
        <v>Riders</v>
      </c>
      <c r="BF340" s="4" t="str">
        <v>Universal Life</v>
      </c>
      <c r="BG340" s="4">
        <v>0.29538195294137964</v>
      </c>
      <c r="BH340" s="4">
        <v>0.10552015917015112</v>
      </c>
      <c r="BI340" s="4">
        <v>0.48255231121125047</v>
      </c>
      <c r="BJ340" s="4">
        <v>1</v>
      </c>
      <c r="BK340" s="4">
        <v>1</v>
      </c>
      <c r="BL340" s="4">
        <v>1</v>
      </c>
      <c r="BM340" s="4">
        <v>1</v>
      </c>
      <c r="BN340" s="4">
        <v>1</v>
      </c>
      <c r="BO340" s="4">
        <v>1</v>
      </c>
      <c r="BP340" s="4">
        <v>0.20766414744499215</v>
      </c>
      <c r="BQ340" t="str">
        <f>VLOOKUP(A340,Misc!$A$3:$B$11,2,FALSE)</f>
        <v>VND</v>
      </c>
      <c r="BR340">
        <f>INDEX(FX!$B$30:$AK$48,MATCH('Data (2)'!BQ340,FX!$A$30:$A$48,0),MATCH('Data (2)'!D340,Period,0))</f>
        <v>23203.778889624151</v>
      </c>
      <c r="BS340">
        <f t="shared" si="85"/>
        <v>2.502979220594562</v>
      </c>
      <c r="BT340">
        <f t="shared" si="86"/>
        <v>0</v>
      </c>
      <c r="BU340">
        <f t="shared" si="87"/>
        <v>0.96784006970541658</v>
      </c>
      <c r="BV340">
        <f t="shared" si="88"/>
        <v>0</v>
      </c>
      <c r="BW340">
        <f t="shared" si="89"/>
        <v>0.84777432600950886</v>
      </c>
      <c r="BX340">
        <f t="shared" si="90"/>
        <v>0</v>
      </c>
      <c r="BY340">
        <f t="shared" si="91"/>
        <v>0.45675089802132668</v>
      </c>
      <c r="BZ340">
        <f t="shared" si="92"/>
        <v>0</v>
      </c>
      <c r="CA340">
        <f t="shared" si="93"/>
        <v>1.7337431102095167</v>
      </c>
      <c r="CB340">
        <f t="shared" si="93"/>
        <v>0.55614000139094899</v>
      </c>
      <c r="CC340">
        <f t="shared" si="93"/>
        <v>0.55031578546468751</v>
      </c>
      <c r="CD340">
        <f t="shared" si="93"/>
        <v>0.27124285449278013</v>
      </c>
      <c r="CE340" s="4">
        <f t="shared" si="94"/>
        <v>0.38667523155686212</v>
      </c>
      <c r="CF340" s="4" t="str">
        <f t="shared" si="95"/>
        <v/>
      </c>
      <c r="CG340" s="4">
        <f t="shared" si="96"/>
        <v>0.47192807191827557</v>
      </c>
      <c r="CH340" s="4" t="str">
        <f t="shared" si="97"/>
        <v/>
      </c>
      <c r="CI340">
        <f>INDEX(FX!$B$114:$AK$132,MATCH('Data (2)'!BQ340,FX!$A$114:$A$132,0),MATCH('Data (2)'!D340,Period,0))</f>
        <v>22961.581658536001</v>
      </c>
    </row>
    <row r="341" spans="1:87" hidden="1" outlineLevel="1" x14ac:dyDescent="0.15">
      <c r="A341" t="s">
        <v>68</v>
      </c>
      <c r="B341" s="1">
        <f t="shared" si="98"/>
        <v>43800</v>
      </c>
      <c r="C341" t="s">
        <v>50</v>
      </c>
      <c r="D341" s="1">
        <v>43556</v>
      </c>
      <c r="E341">
        <v>22343.599100000003</v>
      </c>
      <c r="F341">
        <v>9269.4391792197312</v>
      </c>
      <c r="G341">
        <v>8890.0716417870281</v>
      </c>
      <c r="H341">
        <v>5227.4093596422417</v>
      </c>
      <c r="I341">
        <v>37478.699999999997</v>
      </c>
      <c r="J341">
        <v>12022.198760237399</v>
      </c>
      <c r="K341">
        <v>11896.2954241836</v>
      </c>
      <c r="L341">
        <v>5863.5154832425405</v>
      </c>
      <c r="M341">
        <v>22320.970499999999</v>
      </c>
      <c r="N341">
        <v>6305.5590636402158</v>
      </c>
      <c r="O341">
        <v>5943.4418049643591</v>
      </c>
      <c r="P341">
        <v>2854.0549234246555</v>
      </c>
      <c r="Q341" t="str">
        <v>FWD UL2017</v>
      </c>
      <c r="R341" t="str">
        <v>FWD SmartKid</v>
      </c>
      <c r="S341" t="str">
        <v>FWD Family CI</v>
      </c>
      <c r="T341" t="str">
        <v>Hospital and Surgical Rider</v>
      </c>
      <c r="U341" t="str">
        <v>Medical Rider</v>
      </c>
      <c r="V341" t="str">
        <v>Cancer Care</v>
      </c>
      <c r="W341" t="str">
        <v>Term Rider 2019</v>
      </c>
      <c r="X341" t="str">
        <v>Accident Rider 2019</v>
      </c>
      <c r="Y341" t="str">
        <v>HS Rider 2019</v>
      </c>
      <c r="Z341" t="str">
        <v>FWD UL 2019</v>
      </c>
      <c r="AA341">
        <v>12526.94</v>
      </c>
      <c r="AB341">
        <v>4932.1513000000004</v>
      </c>
      <c r="AC341">
        <v>269.28899999999999</v>
      </c>
      <c r="AD341">
        <v>758.649</v>
      </c>
      <c r="AE341">
        <v>1086.116</v>
      </c>
      <c r="AF341">
        <v>166.74950000000001</v>
      </c>
      <c r="AG341">
        <v>0</v>
      </c>
      <c r="AH341">
        <v>0</v>
      </c>
      <c r="AI341">
        <v>0</v>
      </c>
      <c r="AJ341">
        <v>0</v>
      </c>
      <c r="AK341">
        <v>2603.7043000000012</v>
      </c>
      <c r="AL341">
        <v>4449.1582924313579</v>
      </c>
      <c r="AM341">
        <v>949.66772048134737</v>
      </c>
      <c r="AN341">
        <v>82.358190337106706</v>
      </c>
      <c r="AO341">
        <v>380.43897966134529</v>
      </c>
      <c r="AP341">
        <v>941.79181429268601</v>
      </c>
      <c r="AQ341">
        <v>110.95536764425478</v>
      </c>
      <c r="AR341">
        <v>0</v>
      </c>
      <c r="AS341">
        <v>0</v>
      </c>
      <c r="AT341">
        <v>0</v>
      </c>
      <c r="AU341">
        <v>0</v>
      </c>
      <c r="AV341">
        <v>2355.0688143716334</v>
      </c>
      <c r="AW341" s="4" t="str">
        <v>Universal Life</v>
      </c>
      <c r="AX341" s="4" t="str">
        <v>Traditional Par</v>
      </c>
      <c r="AY341" s="4" t="str">
        <v>Traditional Par</v>
      </c>
      <c r="AZ341" s="4" t="str">
        <v>Riders</v>
      </c>
      <c r="BA341" s="4" t="str">
        <v>Riders</v>
      </c>
      <c r="BB341" s="4" t="str">
        <v>Stand-alone protection</v>
      </c>
      <c r="BC341" s="4" t="str">
        <v>Riders</v>
      </c>
      <c r="BD341" s="4" t="str">
        <v>Riders</v>
      </c>
      <c r="BE341" s="4" t="str">
        <v>Riders</v>
      </c>
      <c r="BF341" s="4" t="str">
        <v>Universal Life</v>
      </c>
      <c r="BG341" s="4">
        <v>0.29538195294137964</v>
      </c>
      <c r="BH341" s="4">
        <v>0.10552015917015112</v>
      </c>
      <c r="BI341" s="4">
        <v>0.48255231121125047</v>
      </c>
      <c r="BJ341" s="4">
        <v>1</v>
      </c>
      <c r="BK341" s="4">
        <v>1</v>
      </c>
      <c r="BL341" s="4">
        <v>1</v>
      </c>
      <c r="BM341" s="4">
        <v>1</v>
      </c>
      <c r="BN341" s="4">
        <v>1</v>
      </c>
      <c r="BO341" s="4">
        <v>1</v>
      </c>
      <c r="BP341" s="4">
        <v>0.20766414744499215</v>
      </c>
      <c r="BQ341" t="str">
        <f>VLOOKUP(A341,Misc!$A$3:$B$11,2,FALSE)</f>
        <v>VND</v>
      </c>
      <c r="BR341">
        <f>INDEX(FX!$B$30:$AK$48,MATCH('Data (2)'!BQ341,FX!$A$30:$A$48,0),MATCH('Data (2)'!D341,Period,0))</f>
        <v>23224.068802232683</v>
      </c>
      <c r="BS341">
        <f t="shared" si="85"/>
        <v>0.96208805142068665</v>
      </c>
      <c r="BT341">
        <f t="shared" si="86"/>
        <v>0</v>
      </c>
      <c r="BU341">
        <f t="shared" si="87"/>
        <v>0.39913071469752959</v>
      </c>
      <c r="BV341">
        <f t="shared" si="88"/>
        <v>0</v>
      </c>
      <c r="BW341">
        <f t="shared" si="89"/>
        <v>0.38279561249544553</v>
      </c>
      <c r="BX341">
        <f t="shared" si="90"/>
        <v>0</v>
      </c>
      <c r="BY341">
        <f t="shared" si="91"/>
        <v>0.22508585399728476</v>
      </c>
      <c r="BZ341">
        <f t="shared" si="92"/>
        <v>0</v>
      </c>
      <c r="CA341">
        <f t="shared" si="93"/>
        <v>1.6322351202695671</v>
      </c>
      <c r="CB341">
        <f t="shared" si="93"/>
        <v>0.52357886050798808</v>
      </c>
      <c r="CC341">
        <f t="shared" si="93"/>
        <v>0.51809564345760717</v>
      </c>
      <c r="CD341">
        <f t="shared" si="93"/>
        <v>0.25536200295081896</v>
      </c>
      <c r="CE341" s="4">
        <f t="shared" si="94"/>
        <v>0.41485882098644217</v>
      </c>
      <c r="CF341" s="4" t="str">
        <f t="shared" si="95"/>
        <v/>
      </c>
      <c r="CG341" s="4">
        <f t="shared" si="96"/>
        <v>0.56394019730568712</v>
      </c>
      <c r="CH341" s="4" t="str">
        <f t="shared" si="97"/>
        <v/>
      </c>
      <c r="CI341">
        <f>INDEX(FX!$B$114:$AK$132,MATCH('Data (2)'!BQ341,FX!$A$114:$A$132,0),MATCH('Data (2)'!D341,Period,0))</f>
        <v>22961.581658536001</v>
      </c>
    </row>
    <row r="342" spans="1:87" hidden="1" outlineLevel="1" x14ac:dyDescent="0.15">
      <c r="A342" t="s">
        <v>68</v>
      </c>
      <c r="B342" s="1">
        <f t="shared" si="98"/>
        <v>43800</v>
      </c>
      <c r="C342" t="s">
        <v>50</v>
      </c>
      <c r="D342" s="1">
        <v>43586</v>
      </c>
      <c r="E342">
        <v>33919.934699999998</v>
      </c>
      <c r="F342">
        <v>12928.389464615531</v>
      </c>
      <c r="G342">
        <v>12168.963849542133</v>
      </c>
      <c r="H342">
        <v>6800.674686753433</v>
      </c>
      <c r="I342">
        <v>39503.700000000099</v>
      </c>
      <c r="J342">
        <v>12671.7664477367</v>
      </c>
      <c r="K342">
        <v>12539.060467634301</v>
      </c>
      <c r="L342">
        <v>6180.3252672949802</v>
      </c>
      <c r="M342">
        <v>21047.019800000002</v>
      </c>
      <c r="N342">
        <v>6029.66035746957</v>
      </c>
      <c r="O342">
        <v>5936.6143845852948</v>
      </c>
      <c r="P342">
        <v>2813.509277016311</v>
      </c>
      <c r="Q342" t="str">
        <v>FWD UL2017</v>
      </c>
      <c r="R342" t="str">
        <v>FWD SmartKid</v>
      </c>
      <c r="S342" t="str">
        <v>FWD Family CI</v>
      </c>
      <c r="T342" t="str">
        <v>Hospital and Surgical Rider</v>
      </c>
      <c r="U342" t="str">
        <v>Medical Rider</v>
      </c>
      <c r="V342" t="str">
        <v>Cancer Care</v>
      </c>
      <c r="W342" t="str">
        <v>Term Rider 2019</v>
      </c>
      <c r="X342" t="str">
        <v>Accident Rider 2019</v>
      </c>
      <c r="Y342" t="str">
        <v>HS Rider 2019</v>
      </c>
      <c r="Z342" t="str">
        <v>FWD UL 2019</v>
      </c>
      <c r="AA342">
        <v>17092.106</v>
      </c>
      <c r="AB342">
        <v>10703.9522</v>
      </c>
      <c r="AC342">
        <v>-21.268000000000001</v>
      </c>
      <c r="AD342">
        <v>980.99199999999996</v>
      </c>
      <c r="AE342">
        <v>1388.13</v>
      </c>
      <c r="AF342">
        <v>212.71600000000001</v>
      </c>
      <c r="AG342">
        <v>0</v>
      </c>
      <c r="AH342">
        <v>0</v>
      </c>
      <c r="AI342">
        <v>0</v>
      </c>
      <c r="AJ342">
        <v>0</v>
      </c>
      <c r="AK342">
        <v>3563.3064999999988</v>
      </c>
      <c r="AL342">
        <v>5925.6362823059671</v>
      </c>
      <c r="AM342">
        <v>2136.2813723593549</v>
      </c>
      <c r="AN342">
        <v>0.28024387143138052</v>
      </c>
      <c r="AO342">
        <v>490.02914462957608</v>
      </c>
      <c r="AP342">
        <v>1178.5434841831457</v>
      </c>
      <c r="AQ342">
        <v>143.61653115763761</v>
      </c>
      <c r="AR342">
        <v>0</v>
      </c>
      <c r="AS342">
        <v>0</v>
      </c>
      <c r="AT342">
        <v>0</v>
      </c>
      <c r="AU342">
        <v>0</v>
      </c>
      <c r="AV342">
        <v>3054.0024061084187</v>
      </c>
      <c r="AW342" s="4" t="str">
        <v>Universal Life</v>
      </c>
      <c r="AX342" s="4" t="str">
        <v>Traditional Par</v>
      </c>
      <c r="AY342" s="4" t="str">
        <v>Traditional Par</v>
      </c>
      <c r="AZ342" s="4" t="str">
        <v>Riders</v>
      </c>
      <c r="BA342" s="4" t="str">
        <v>Riders</v>
      </c>
      <c r="BB342" s="4" t="str">
        <v>Stand-alone protection</v>
      </c>
      <c r="BC342" s="4" t="str">
        <v>Riders</v>
      </c>
      <c r="BD342" s="4" t="str">
        <v>Riders</v>
      </c>
      <c r="BE342" s="4" t="str">
        <v>Riders</v>
      </c>
      <c r="BF342" s="4" t="str">
        <v>Universal Life</v>
      </c>
      <c r="BG342" s="4">
        <v>0.29538195294137964</v>
      </c>
      <c r="BH342" s="4">
        <v>0.10552015917015112</v>
      </c>
      <c r="BI342" s="4">
        <v>0.48255231121125047</v>
      </c>
      <c r="BJ342" s="4">
        <v>1</v>
      </c>
      <c r="BK342" s="4">
        <v>1</v>
      </c>
      <c r="BL342" s="4">
        <v>1</v>
      </c>
      <c r="BM342" s="4">
        <v>1</v>
      </c>
      <c r="BN342" s="4">
        <v>1</v>
      </c>
      <c r="BO342" s="4">
        <v>1</v>
      </c>
      <c r="BP342" s="4">
        <v>0.20766414744499215</v>
      </c>
      <c r="BQ342" t="str">
        <f>VLOOKUP(A342,Misc!$A$3:$B$11,2,FALSE)</f>
        <v>VND</v>
      </c>
      <c r="BR342">
        <f>INDEX(FX!$B$30:$AK$48,MATCH('Data (2)'!BQ342,FX!$A$30:$A$48,0),MATCH('Data (2)'!D342,Period,0))</f>
        <v>23364.101199873738</v>
      </c>
      <c r="BS342">
        <f t="shared" si="85"/>
        <v>1.4517971142918737</v>
      </c>
      <c r="BT342">
        <f t="shared" si="86"/>
        <v>0</v>
      </c>
      <c r="BU342">
        <f t="shared" si="87"/>
        <v>0.55334418191466306</v>
      </c>
      <c r="BV342">
        <f t="shared" si="88"/>
        <v>0</v>
      </c>
      <c r="BW342">
        <f t="shared" si="89"/>
        <v>0.52084023029346815</v>
      </c>
      <c r="BX342">
        <f t="shared" si="90"/>
        <v>0</v>
      </c>
      <c r="BY342">
        <f t="shared" si="91"/>
        <v>0.29107367018210761</v>
      </c>
      <c r="BZ342">
        <f t="shared" si="92"/>
        <v>0</v>
      </c>
      <c r="CA342">
        <f t="shared" si="93"/>
        <v>1.7204259091322023</v>
      </c>
      <c r="CB342">
        <f t="shared" si="93"/>
        <v>0.55186818731304399</v>
      </c>
      <c r="CC342">
        <f t="shared" si="93"/>
        <v>0.54608870826513323</v>
      </c>
      <c r="CD342">
        <f t="shared" si="93"/>
        <v>0.26915938802488526</v>
      </c>
      <c r="CE342" s="4">
        <f t="shared" si="94"/>
        <v>0.3811442910771739</v>
      </c>
      <c r="CF342" s="4" t="str">
        <f t="shared" si="95"/>
        <v/>
      </c>
      <c r="CG342" s="4">
        <f t="shared" si="96"/>
        <v>0.52602644013522326</v>
      </c>
      <c r="CH342" s="4" t="str">
        <f t="shared" si="97"/>
        <v/>
      </c>
      <c r="CI342">
        <f>INDEX(FX!$B$114:$AK$132,MATCH('Data (2)'!BQ342,FX!$A$114:$A$132,0),MATCH('Data (2)'!D342,Period,0))</f>
        <v>22961.581658536001</v>
      </c>
    </row>
    <row r="343" spans="1:87" hidden="1" outlineLevel="1" x14ac:dyDescent="0.15">
      <c r="A343" t="s">
        <v>68</v>
      </c>
      <c r="B343" s="1">
        <f t="shared" si="98"/>
        <v>43800</v>
      </c>
      <c r="C343" t="s">
        <v>50</v>
      </c>
      <c r="D343" s="1">
        <v>43617</v>
      </c>
      <c r="E343">
        <v>56448.535100000008</v>
      </c>
      <c r="F343">
        <v>20235.011555378762</v>
      </c>
      <c r="G343">
        <v>18131.810409653815</v>
      </c>
      <c r="H343">
        <v>9629.1017746653615</v>
      </c>
      <c r="I343">
        <v>52090.020000000201</v>
      </c>
      <c r="J343">
        <v>16709.132757132498</v>
      </c>
      <c r="K343">
        <v>16534.145169700001</v>
      </c>
      <c r="L343">
        <v>8149.4459197467204</v>
      </c>
      <c r="M343">
        <v>39840.963499999998</v>
      </c>
      <c r="N343">
        <v>11157.844998377157</v>
      </c>
      <c r="O343">
        <v>11581.035494312753</v>
      </c>
      <c r="P343">
        <v>5202.2720749833325</v>
      </c>
      <c r="Q343" t="str">
        <v>FWD UL2017</v>
      </c>
      <c r="R343" t="str">
        <v>FWD SmartKid</v>
      </c>
      <c r="S343" t="str">
        <v>FWD Family CI</v>
      </c>
      <c r="T343" t="str">
        <v>Hospital and Surgical Rider</v>
      </c>
      <c r="U343" t="str">
        <v>Medical Rider</v>
      </c>
      <c r="V343" t="str">
        <v>Cancer Care</v>
      </c>
      <c r="W343" t="str">
        <v>Term Rider 2019</v>
      </c>
      <c r="X343" t="str">
        <v>Accident Rider 2019</v>
      </c>
      <c r="Y343" t="str">
        <v>HS Rider 2019</v>
      </c>
      <c r="Z343" t="str">
        <v>FWD UL 2019</v>
      </c>
      <c r="AA343">
        <v>25729.66</v>
      </c>
      <c r="AB343">
        <v>22229.117999999999</v>
      </c>
      <c r="AC343">
        <v>435.77499999999998</v>
      </c>
      <c r="AD343">
        <v>1537.739</v>
      </c>
      <c r="AE343">
        <v>1766.7660000000001</v>
      </c>
      <c r="AF343">
        <v>242.9495</v>
      </c>
      <c r="AG343">
        <v>0</v>
      </c>
      <c r="AH343">
        <v>0</v>
      </c>
      <c r="AI343">
        <v>0</v>
      </c>
      <c r="AJ343">
        <v>0</v>
      </c>
      <c r="AK343">
        <v>4506.5276000000085</v>
      </c>
      <c r="AL343">
        <v>9035.8069861506883</v>
      </c>
      <c r="AM343">
        <v>4619.5410293144023</v>
      </c>
      <c r="AN343">
        <v>136.94926896684501</v>
      </c>
      <c r="AO343">
        <v>769.6589610638955</v>
      </c>
      <c r="AP343">
        <v>1494.9649887399905</v>
      </c>
      <c r="AQ343">
        <v>165.31606454765972</v>
      </c>
      <c r="AR343">
        <v>0</v>
      </c>
      <c r="AS343">
        <v>0</v>
      </c>
      <c r="AT343">
        <v>0</v>
      </c>
      <c r="AU343">
        <v>0</v>
      </c>
      <c r="AV343">
        <v>4012.7742565952794</v>
      </c>
      <c r="AW343" s="4" t="str">
        <v>Universal Life</v>
      </c>
      <c r="AX343" s="4" t="str">
        <v>Traditional Par</v>
      </c>
      <c r="AY343" s="4" t="str">
        <v>Traditional Par</v>
      </c>
      <c r="AZ343" s="4" t="str">
        <v>Riders</v>
      </c>
      <c r="BA343" s="4" t="str">
        <v>Riders</v>
      </c>
      <c r="BB343" s="4" t="str">
        <v>Stand-alone protection</v>
      </c>
      <c r="BC343" s="4" t="str">
        <v>Riders</v>
      </c>
      <c r="BD343" s="4" t="str">
        <v>Riders</v>
      </c>
      <c r="BE343" s="4" t="str">
        <v>Riders</v>
      </c>
      <c r="BF343" s="4" t="str">
        <v>Universal Life</v>
      </c>
      <c r="BG343" s="4">
        <v>0.29538195294137964</v>
      </c>
      <c r="BH343" s="4">
        <v>0.10552015917015112</v>
      </c>
      <c r="BI343" s="4">
        <v>0.48255231121125047</v>
      </c>
      <c r="BJ343" s="4">
        <v>1</v>
      </c>
      <c r="BK343" s="4">
        <v>1</v>
      </c>
      <c r="BL343" s="4">
        <v>1</v>
      </c>
      <c r="BM343" s="4">
        <v>1</v>
      </c>
      <c r="BN343" s="4">
        <v>1</v>
      </c>
      <c r="BO343" s="4">
        <v>1</v>
      </c>
      <c r="BP343" s="4">
        <v>0.20766414744499215</v>
      </c>
      <c r="BQ343" t="str">
        <f>VLOOKUP(A343,Misc!$A$3:$B$11,2,FALSE)</f>
        <v>VND</v>
      </c>
      <c r="BR343">
        <f>INDEX(FX!$B$30:$AK$48,MATCH('Data (2)'!BQ343,FX!$A$30:$A$48,0),MATCH('Data (2)'!D343,Period,0))</f>
        <v>23338.802278908443</v>
      </c>
      <c r="BS343">
        <f t="shared" si="85"/>
        <v>2.4186560400750827</v>
      </c>
      <c r="BT343">
        <f t="shared" si="86"/>
        <v>0</v>
      </c>
      <c r="BU343">
        <f t="shared" si="87"/>
        <v>0.86701156784148203</v>
      </c>
      <c r="BV343">
        <f t="shared" si="88"/>
        <v>0</v>
      </c>
      <c r="BW343">
        <f t="shared" si="89"/>
        <v>0.7768954975911404</v>
      </c>
      <c r="BX343">
        <f t="shared" si="90"/>
        <v>0</v>
      </c>
      <c r="BY343">
        <f t="shared" si="91"/>
        <v>0.41257908866074489</v>
      </c>
      <c r="BZ343">
        <f t="shared" si="92"/>
        <v>0</v>
      </c>
      <c r="CA343">
        <f t="shared" si="93"/>
        <v>2.2685728176149249</v>
      </c>
      <c r="CB343">
        <f t="shared" si="93"/>
        <v>0.72769955509231454</v>
      </c>
      <c r="CC343">
        <f t="shared" si="93"/>
        <v>0.7200786694741218</v>
      </c>
      <c r="CD343">
        <f t="shared" si="93"/>
        <v>0.35491657503990592</v>
      </c>
      <c r="CE343" s="4">
        <f t="shared" si="94"/>
        <v>0.35846832020586411</v>
      </c>
      <c r="CF343" s="4" t="str">
        <f t="shared" si="95"/>
        <v/>
      </c>
      <c r="CG343" s="4">
        <f t="shared" si="96"/>
        <v>0.4758634186253185</v>
      </c>
      <c r="CH343" s="4" t="str">
        <f t="shared" si="97"/>
        <v/>
      </c>
      <c r="CI343">
        <f>INDEX(FX!$B$114:$AK$132,MATCH('Data (2)'!BQ343,FX!$A$114:$A$132,0),MATCH('Data (2)'!D343,Period,0))</f>
        <v>22961.581658536001</v>
      </c>
    </row>
    <row r="344" spans="1:87" hidden="1" outlineLevel="1" x14ac:dyDescent="0.15">
      <c r="A344" t="s">
        <v>68</v>
      </c>
      <c r="B344" s="1">
        <f t="shared" si="98"/>
        <v>43800</v>
      </c>
      <c r="C344" t="s">
        <v>50</v>
      </c>
      <c r="D344" s="1">
        <v>43647</v>
      </c>
      <c r="E344">
        <v>35023.163099999998</v>
      </c>
      <c r="F344">
        <v>15700.78107458112</v>
      </c>
      <c r="G344">
        <v>13438.953524055372</v>
      </c>
      <c r="H344">
        <v>9415.1038728390504</v>
      </c>
      <c r="I344">
        <v>47475.395999999804</v>
      </c>
      <c r="J344">
        <v>15228.880589054001</v>
      </c>
      <c r="K344">
        <v>15069.395048283501</v>
      </c>
      <c r="L344">
        <v>7427.4913355871895</v>
      </c>
      <c r="M344">
        <v>27811.912000000008</v>
      </c>
      <c r="N344">
        <v>9411.7642546958396</v>
      </c>
      <c r="O344">
        <v>9140.9766276604423</v>
      </c>
      <c r="P344">
        <v>5079.8911861982642</v>
      </c>
      <c r="Q344" t="str">
        <v>FWD UL2017</v>
      </c>
      <c r="R344" t="str">
        <v>FWD SmartKid</v>
      </c>
      <c r="S344" t="str">
        <v>FWD Family CI</v>
      </c>
      <c r="T344" t="str">
        <v>Hospital and Surgical Rider</v>
      </c>
      <c r="U344" t="str">
        <v>Medical Rider</v>
      </c>
      <c r="V344" t="str">
        <v>Cancer Care</v>
      </c>
      <c r="W344" t="str">
        <v>Term Rider 2019</v>
      </c>
      <c r="X344" t="str">
        <v>Accident Rider 2019</v>
      </c>
      <c r="Y344" t="str">
        <v>HS Rider 2019</v>
      </c>
      <c r="Z344" t="str">
        <v>FWD UL 2019</v>
      </c>
      <c r="AA344">
        <v>18766.082999999999</v>
      </c>
      <c r="AB344">
        <v>9164.4961999999996</v>
      </c>
      <c r="AC344">
        <v>187.548</v>
      </c>
      <c r="AD344">
        <v>-19.622</v>
      </c>
      <c r="AE344">
        <v>1510.9929999999999</v>
      </c>
      <c r="AF344">
        <v>258.25</v>
      </c>
      <c r="AG344">
        <v>151.58580000000001</v>
      </c>
      <c r="AH344">
        <v>1277.3393000000001</v>
      </c>
      <c r="AI344">
        <v>1025.9118000000001</v>
      </c>
      <c r="AJ344">
        <v>0</v>
      </c>
      <c r="AK344">
        <v>2700.5780000000013</v>
      </c>
      <c r="AL344">
        <v>6441.6748884071667</v>
      </c>
      <c r="AM344">
        <v>1898.6534773884673</v>
      </c>
      <c r="AN344">
        <v>47.617850997388565</v>
      </c>
      <c r="AO344">
        <v>-10.342412728465687</v>
      </c>
      <c r="AP344">
        <v>1273.9757463640588</v>
      </c>
      <c r="AQ344">
        <v>175.09358704000536</v>
      </c>
      <c r="AR344">
        <v>244.07036368523652</v>
      </c>
      <c r="AS344">
        <v>1895.4311399048602</v>
      </c>
      <c r="AT344">
        <v>1355.5262782993948</v>
      </c>
      <c r="AU344">
        <v>0</v>
      </c>
      <c r="AV344">
        <v>2379.0801552230096</v>
      </c>
      <c r="AW344" s="4" t="str">
        <v>Universal Life</v>
      </c>
      <c r="AX344" s="4" t="str">
        <v>Traditional Par</v>
      </c>
      <c r="AY344" s="4" t="str">
        <v>Traditional Par</v>
      </c>
      <c r="AZ344" s="4" t="str">
        <v>Riders</v>
      </c>
      <c r="BA344" s="4" t="str">
        <v>Riders</v>
      </c>
      <c r="BB344" s="4" t="str">
        <v>Stand-alone protection</v>
      </c>
      <c r="BC344" s="4" t="str">
        <v>Riders</v>
      </c>
      <c r="BD344" s="4" t="str">
        <v>Riders</v>
      </c>
      <c r="BE344" s="4" t="str">
        <v>Riders</v>
      </c>
      <c r="BF344" s="4" t="str">
        <v>Universal Life</v>
      </c>
      <c r="BG344" s="4">
        <v>0.29538195294137964</v>
      </c>
      <c r="BH344" s="4">
        <v>0.10552015917015112</v>
      </c>
      <c r="BI344" s="4">
        <v>0.48255231121125047</v>
      </c>
      <c r="BJ344" s="4">
        <v>1</v>
      </c>
      <c r="BK344" s="4">
        <v>1</v>
      </c>
      <c r="BL344" s="4">
        <v>1</v>
      </c>
      <c r="BM344" s="4">
        <v>1</v>
      </c>
      <c r="BN344" s="4">
        <v>1</v>
      </c>
      <c r="BO344" s="4">
        <v>1</v>
      </c>
      <c r="BP344" s="4">
        <v>0.20766414744499215</v>
      </c>
      <c r="BQ344" t="str">
        <f>VLOOKUP(A344,Misc!$A$3:$B$11,2,FALSE)</f>
        <v>VND</v>
      </c>
      <c r="BR344">
        <f>INDEX(FX!$B$30:$AK$48,MATCH('Data (2)'!BQ344,FX!$A$30:$A$48,0),MATCH('Data (2)'!D344,Period,0))</f>
        <v>23219.310783003264</v>
      </c>
      <c r="BS344">
        <f t="shared" si="85"/>
        <v>1.5083635955997994</v>
      </c>
      <c r="BT344">
        <f t="shared" si="86"/>
        <v>0</v>
      </c>
      <c r="BU344">
        <f t="shared" si="87"/>
        <v>0.67619496639298304</v>
      </c>
      <c r="BV344">
        <f t="shared" si="88"/>
        <v>0</v>
      </c>
      <c r="BW344">
        <f t="shared" si="89"/>
        <v>0.57878348111403899</v>
      </c>
      <c r="BX344">
        <f t="shared" si="90"/>
        <v>0</v>
      </c>
      <c r="BY344">
        <f t="shared" si="91"/>
        <v>0.40548593198257149</v>
      </c>
      <c r="BZ344">
        <f t="shared" si="92"/>
        <v>0</v>
      </c>
      <c r="CA344">
        <f t="shared" si="93"/>
        <v>2.0676012962003756</v>
      </c>
      <c r="CB344">
        <f t="shared" si="93"/>
        <v>0.6632330827869013</v>
      </c>
      <c r="CC344">
        <f t="shared" si="93"/>
        <v>0.65628732690900815</v>
      </c>
      <c r="CD344">
        <f t="shared" si="93"/>
        <v>0.32347472600285831</v>
      </c>
      <c r="CE344" s="4">
        <f t="shared" si="94"/>
        <v>0.44829706071240388</v>
      </c>
      <c r="CF344" s="4" t="str">
        <f t="shared" si="95"/>
        <v/>
      </c>
      <c r="CG344" s="4">
        <f t="shared" si="96"/>
        <v>0.5996583117818064</v>
      </c>
      <c r="CH344" s="4" t="str">
        <f t="shared" si="97"/>
        <v/>
      </c>
      <c r="CI344">
        <f>INDEX(FX!$B$114:$AK$132,MATCH('Data (2)'!BQ344,FX!$A$114:$A$132,0),MATCH('Data (2)'!D344,Period,0))</f>
        <v>22961.581658536001</v>
      </c>
    </row>
    <row r="345" spans="1:87" hidden="1" outlineLevel="1" x14ac:dyDescent="0.15">
      <c r="A345" t="s">
        <v>68</v>
      </c>
      <c r="B345" s="1">
        <f t="shared" si="98"/>
        <v>43800</v>
      </c>
      <c r="C345" t="s">
        <v>50</v>
      </c>
      <c r="D345" s="1">
        <v>43678</v>
      </c>
      <c r="E345">
        <v>46642.296599999987</v>
      </c>
      <c r="F345">
        <v>20626.384818513288</v>
      </c>
      <c r="G345">
        <v>17024.061907485204</v>
      </c>
      <c r="H345">
        <v>12087.402642045743</v>
      </c>
      <c r="I345">
        <v>53864.747999999898</v>
      </c>
      <c r="J345">
        <v>17278.419652391898</v>
      </c>
      <c r="K345">
        <v>17097.470167247102</v>
      </c>
      <c r="L345">
        <v>8427.1008305772993</v>
      </c>
      <c r="M345">
        <v>37843.450100000002</v>
      </c>
      <c r="N345">
        <v>12360.839328297079</v>
      </c>
      <c r="O345">
        <v>12720.934976807255</v>
      </c>
      <c r="P345">
        <v>5850.5896839923971</v>
      </c>
      <c r="Q345" t="str">
        <v>FWD UL2017</v>
      </c>
      <c r="R345" t="str">
        <v>FWD SmartKid</v>
      </c>
      <c r="S345" t="str">
        <v>FWD Family CI</v>
      </c>
      <c r="T345" t="str">
        <v>Hospital and Surgical Rider</v>
      </c>
      <c r="U345" t="str">
        <v>Medical Rider</v>
      </c>
      <c r="V345" t="str">
        <v>Cancer Care</v>
      </c>
      <c r="W345" t="str">
        <v>Term Rider 2019</v>
      </c>
      <c r="X345" t="str">
        <v>Accident Rider 2019</v>
      </c>
      <c r="Y345" t="str">
        <v>HS Rider 2019</v>
      </c>
      <c r="Z345" t="str">
        <v>FWD UL 2019</v>
      </c>
      <c r="AA345">
        <v>22353.518</v>
      </c>
      <c r="AB345">
        <v>14861.513999999999</v>
      </c>
      <c r="AC345">
        <v>685.82500000000005</v>
      </c>
      <c r="AD345">
        <v>-12.028</v>
      </c>
      <c r="AE345">
        <v>1856.375</v>
      </c>
      <c r="AF345">
        <v>286.77999999999997</v>
      </c>
      <c r="AG345">
        <v>357.79239999999999</v>
      </c>
      <c r="AH345">
        <v>1698.0272</v>
      </c>
      <c r="AI345">
        <v>1280.0562</v>
      </c>
      <c r="AJ345">
        <v>0</v>
      </c>
      <c r="AK345">
        <v>3274.4367999999886</v>
      </c>
      <c r="AL345">
        <v>7903.4817802730595</v>
      </c>
      <c r="AM345">
        <v>3107.8113299467032</v>
      </c>
      <c r="AN345">
        <v>215.75974920228415</v>
      </c>
      <c r="AO345">
        <v>-5.9340891941389673</v>
      </c>
      <c r="AP345">
        <v>1538.1243160190008</v>
      </c>
      <c r="AQ345">
        <v>191.81235843214901</v>
      </c>
      <c r="AR345">
        <v>555.33666648396957</v>
      </c>
      <c r="AS345">
        <v>2512.3628981790739</v>
      </c>
      <c r="AT345">
        <v>1702.431606365433</v>
      </c>
      <c r="AU345">
        <v>0</v>
      </c>
      <c r="AV345">
        <v>2905.1982028057537</v>
      </c>
      <c r="AW345" s="4" t="str">
        <v>Universal Life</v>
      </c>
      <c r="AX345" s="4" t="str">
        <v>Traditional Par</v>
      </c>
      <c r="AY345" s="4" t="str">
        <v>Traditional Par</v>
      </c>
      <c r="AZ345" s="4" t="str">
        <v>Riders</v>
      </c>
      <c r="BA345" s="4" t="str">
        <v>Riders</v>
      </c>
      <c r="BB345" s="4" t="str">
        <v>Stand-alone protection</v>
      </c>
      <c r="BC345" s="4" t="str">
        <v>Riders</v>
      </c>
      <c r="BD345" s="4" t="str">
        <v>Riders</v>
      </c>
      <c r="BE345" s="4" t="str">
        <v>Riders</v>
      </c>
      <c r="BF345" s="4" t="str">
        <v>Universal Life</v>
      </c>
      <c r="BG345" s="4">
        <v>0.29538195294137964</v>
      </c>
      <c r="BH345" s="4">
        <v>0.10552015917015112</v>
      </c>
      <c r="BI345" s="4">
        <v>0.48255231121125047</v>
      </c>
      <c r="BJ345" s="4">
        <v>1</v>
      </c>
      <c r="BK345" s="4">
        <v>1</v>
      </c>
      <c r="BL345" s="4">
        <v>1</v>
      </c>
      <c r="BM345" s="4">
        <v>1</v>
      </c>
      <c r="BN345" s="4">
        <v>1</v>
      </c>
      <c r="BO345" s="4">
        <v>1</v>
      </c>
      <c r="BP345" s="4">
        <v>0.20766414744499215</v>
      </c>
      <c r="BQ345" t="str">
        <f>VLOOKUP(A345,Misc!$A$3:$B$11,2,FALSE)</f>
        <v>VND</v>
      </c>
      <c r="BR345">
        <f>INDEX(FX!$B$30:$AK$48,MATCH('Data (2)'!BQ345,FX!$A$30:$A$48,0),MATCH('Data (2)'!D345,Period,0))</f>
        <v>23213.44805111083</v>
      </c>
      <c r="BS345">
        <f t="shared" si="85"/>
        <v>2.0092791255010485</v>
      </c>
      <c r="BT345">
        <f t="shared" si="86"/>
        <v>0</v>
      </c>
      <c r="BU345">
        <f t="shared" si="87"/>
        <v>0.88855325469523505</v>
      </c>
      <c r="BV345">
        <f t="shared" si="88"/>
        <v>0</v>
      </c>
      <c r="BW345">
        <f t="shared" si="89"/>
        <v>0.73337066815761365</v>
      </c>
      <c r="BX345">
        <f t="shared" si="90"/>
        <v>0</v>
      </c>
      <c r="BY345">
        <f t="shared" si="91"/>
        <v>0.52070690297417177</v>
      </c>
      <c r="BZ345">
        <f t="shared" si="92"/>
        <v>0</v>
      </c>
      <c r="CA345">
        <f t="shared" si="93"/>
        <v>2.3458640088922444</v>
      </c>
      <c r="CB345">
        <f t="shared" si="93"/>
        <v>0.75249257256494873</v>
      </c>
      <c r="CC345">
        <f t="shared" si="93"/>
        <v>0.74461204029867401</v>
      </c>
      <c r="CD345">
        <f t="shared" si="93"/>
        <v>0.36700872596224277</v>
      </c>
      <c r="CE345" s="4">
        <f t="shared" si="94"/>
        <v>0.44222489718727304</v>
      </c>
      <c r="CF345" s="4" t="str">
        <f t="shared" si="95"/>
        <v/>
      </c>
      <c r="CG345" s="4">
        <f t="shared" si="96"/>
        <v>0.58601653893301986</v>
      </c>
      <c r="CH345" s="4" t="str">
        <f t="shared" si="97"/>
        <v/>
      </c>
      <c r="CI345">
        <f>INDEX(FX!$B$114:$AK$132,MATCH('Data (2)'!BQ345,FX!$A$114:$A$132,0),MATCH('Data (2)'!D345,Period,0))</f>
        <v>22961.581658536001</v>
      </c>
    </row>
    <row r="346" spans="1:87" hidden="1" outlineLevel="1" x14ac:dyDescent="0.15">
      <c r="A346" t="s">
        <v>68</v>
      </c>
      <c r="B346" s="1">
        <f t="shared" si="98"/>
        <v>43800</v>
      </c>
      <c r="C346" t="s">
        <v>50</v>
      </c>
      <c r="D346" s="1">
        <v>43709</v>
      </c>
      <c r="E346">
        <v>43769.0766</v>
      </c>
      <c r="F346">
        <v>19657.703225730285</v>
      </c>
      <c r="G346">
        <v>16283.024231172494</v>
      </c>
      <c r="H346">
        <v>11509.233328262852</v>
      </c>
      <c r="I346">
        <v>61837.020000000703</v>
      </c>
      <c r="J346">
        <v>19835.7185596292</v>
      </c>
      <c r="K346">
        <v>19627.9875788422</v>
      </c>
      <c r="L346">
        <v>9674.3570136525104</v>
      </c>
      <c r="M346">
        <v>42116.835699999989</v>
      </c>
      <c r="N346">
        <v>13397.516436856255</v>
      </c>
      <c r="O346">
        <v>13206.232272561867</v>
      </c>
      <c r="P346">
        <v>6264.2174611291875</v>
      </c>
      <c r="Q346" t="str">
        <v>FWD UL2017</v>
      </c>
      <c r="R346" t="str">
        <v>FWD SmartKid</v>
      </c>
      <c r="S346" t="str">
        <v>FWD Family CI</v>
      </c>
      <c r="T346" t="str">
        <v>Hospital and Surgical Rider</v>
      </c>
      <c r="U346" t="str">
        <v>Medical Rider</v>
      </c>
      <c r="V346" t="str">
        <v>Cancer Care</v>
      </c>
      <c r="W346" t="str">
        <v>Term Rider 2019</v>
      </c>
      <c r="X346" t="str">
        <v>Accident Rider 2019</v>
      </c>
      <c r="Y346" t="str">
        <v>HS Rider 2019</v>
      </c>
      <c r="Z346" t="str">
        <v>FWD UL 2019</v>
      </c>
      <c r="AA346">
        <v>24475.615000000002</v>
      </c>
      <c r="AB346">
        <v>10877.1504</v>
      </c>
      <c r="AC346">
        <v>268.666</v>
      </c>
      <c r="AD346">
        <v>-13.301</v>
      </c>
      <c r="AE346">
        <v>1600.6320000000001</v>
      </c>
      <c r="AF346">
        <v>241.20400000000001</v>
      </c>
      <c r="AG346">
        <v>147.4058</v>
      </c>
      <c r="AH346">
        <v>1740.0934999999999</v>
      </c>
      <c r="AI346">
        <v>1399.127</v>
      </c>
      <c r="AJ346">
        <v>0</v>
      </c>
      <c r="AK346">
        <v>3032.4838999999993</v>
      </c>
      <c r="AL346">
        <v>8399.1299804542523</v>
      </c>
      <c r="AM346">
        <v>2298.1441003994473</v>
      </c>
      <c r="AN346">
        <v>89.677385761795406</v>
      </c>
      <c r="AO346">
        <v>-6.7213766776721258</v>
      </c>
      <c r="AP346">
        <v>1313.3220932386439</v>
      </c>
      <c r="AQ346">
        <v>160.10946186085147</v>
      </c>
      <c r="AR346">
        <v>243.31084838410285</v>
      </c>
      <c r="AS346">
        <v>2598.9302128171753</v>
      </c>
      <c r="AT346">
        <v>1847.6585851983375</v>
      </c>
      <c r="AU346">
        <v>0</v>
      </c>
      <c r="AV346">
        <v>2714.1419342933514</v>
      </c>
      <c r="AW346" s="4" t="str">
        <v>Universal Life</v>
      </c>
      <c r="AX346" s="4" t="str">
        <v>Traditional Par</v>
      </c>
      <c r="AY346" s="4" t="str">
        <v>Traditional Par</v>
      </c>
      <c r="AZ346" s="4" t="str">
        <v>Riders</v>
      </c>
      <c r="BA346" s="4" t="str">
        <v>Riders</v>
      </c>
      <c r="BB346" s="4" t="str">
        <v>Stand-alone protection</v>
      </c>
      <c r="BC346" s="4" t="str">
        <v>Riders</v>
      </c>
      <c r="BD346" s="4" t="str">
        <v>Riders</v>
      </c>
      <c r="BE346" s="4" t="str">
        <v>Riders</v>
      </c>
      <c r="BF346" s="4" t="str">
        <v>Universal Life</v>
      </c>
      <c r="BG346" s="4">
        <v>0.29538195294137964</v>
      </c>
      <c r="BH346" s="4">
        <v>0.10552015917015112</v>
      </c>
      <c r="BI346" s="4">
        <v>0.48255231121125047</v>
      </c>
      <c r="BJ346" s="4">
        <v>1</v>
      </c>
      <c r="BK346" s="4">
        <v>1</v>
      </c>
      <c r="BL346" s="4">
        <v>1</v>
      </c>
      <c r="BM346" s="4">
        <v>1</v>
      </c>
      <c r="BN346" s="4">
        <v>1</v>
      </c>
      <c r="BO346" s="4">
        <v>1</v>
      </c>
      <c r="BP346" s="4">
        <v>0.20766414744499215</v>
      </c>
      <c r="BQ346" t="str">
        <f>VLOOKUP(A346,Misc!$A$3:$B$11,2,FALSE)</f>
        <v>VND</v>
      </c>
      <c r="BR346">
        <f>INDEX(FX!$B$30:$AK$48,MATCH('Data (2)'!BQ346,FX!$A$30:$A$48,0),MATCH('Data (2)'!D346,Period,0))</f>
        <v>23208.897679488218</v>
      </c>
      <c r="BS346">
        <f t="shared" si="85"/>
        <v>1.8858748573260613</v>
      </c>
      <c r="BT346">
        <f t="shared" si="86"/>
        <v>0</v>
      </c>
      <c r="BU346">
        <f t="shared" si="87"/>
        <v>0.84698995605911775</v>
      </c>
      <c r="BV346">
        <f t="shared" si="88"/>
        <v>0</v>
      </c>
      <c r="BW346">
        <f t="shared" si="89"/>
        <v>0.70158542021421644</v>
      </c>
      <c r="BX346">
        <f t="shared" si="90"/>
        <v>0</v>
      </c>
      <c r="BY346">
        <f t="shared" si="91"/>
        <v>0.49589745653601602</v>
      </c>
      <c r="BZ346">
        <f t="shared" si="92"/>
        <v>0</v>
      </c>
      <c r="CA346">
        <f t="shared" si="93"/>
        <v>2.693064481340409</v>
      </c>
      <c r="CB346">
        <f t="shared" si="93"/>
        <v>0.86386551478065288</v>
      </c>
      <c r="CC346">
        <f t="shared" si="93"/>
        <v>0.85481862141432519</v>
      </c>
      <c r="CD346">
        <f t="shared" si="93"/>
        <v>0.42132798852974723</v>
      </c>
      <c r="CE346" s="4">
        <f t="shared" si="94"/>
        <v>0.44912309677856643</v>
      </c>
      <c r="CF346" s="4" t="str">
        <f t="shared" si="95"/>
        <v/>
      </c>
      <c r="CG346" s="4">
        <f t="shared" si="96"/>
        <v>0.58548209809161378</v>
      </c>
      <c r="CH346" s="4" t="str">
        <f t="shared" si="97"/>
        <v/>
      </c>
      <c r="CI346">
        <f>INDEX(FX!$B$114:$AK$132,MATCH('Data (2)'!BQ346,FX!$A$114:$A$132,0),MATCH('Data (2)'!D346,Period,0))</f>
        <v>22961.581658536001</v>
      </c>
    </row>
    <row r="347" spans="1:87" hidden="1" outlineLevel="1" x14ac:dyDescent="0.15">
      <c r="A347" t="s">
        <v>68</v>
      </c>
      <c r="B347" s="1">
        <f t="shared" si="98"/>
        <v>43800</v>
      </c>
      <c r="C347" t="s">
        <v>50</v>
      </c>
      <c r="D347" s="1">
        <v>43739</v>
      </c>
      <c r="E347">
        <v>35106.280899999998</v>
      </c>
      <c r="F347">
        <v>14402.080347588326</v>
      </c>
      <c r="G347">
        <v>13871.940854922173</v>
      </c>
      <c r="H347">
        <v>9031.1006405220287</v>
      </c>
      <c r="I347">
        <v>55348.5960000009</v>
      </c>
      <c r="J347">
        <v>17754.399758051401</v>
      </c>
      <c r="K347">
        <v>17568.465537219501</v>
      </c>
      <c r="L347">
        <v>8659.2477759830199</v>
      </c>
      <c r="M347">
        <v>33984.577200000007</v>
      </c>
      <c r="N347">
        <v>11129.832526923157</v>
      </c>
      <c r="O347">
        <v>11152.599467415279</v>
      </c>
      <c r="P347">
        <v>5392.7790678192196</v>
      </c>
      <c r="Q347" t="str">
        <v>FWD UL2017</v>
      </c>
      <c r="R347" t="str">
        <v>FWD SmartKid</v>
      </c>
      <c r="S347" t="str">
        <v>FWD Family CI</v>
      </c>
      <c r="T347" t="str">
        <v>Hospital and Surgical Rider</v>
      </c>
      <c r="U347" t="str">
        <v>Medical Rider</v>
      </c>
      <c r="V347" t="str">
        <v>Cancer Care</v>
      </c>
      <c r="W347" t="str">
        <v>Term Rider 2019</v>
      </c>
      <c r="X347" t="str">
        <v>Accident Rider 2019</v>
      </c>
      <c r="Y347" t="str">
        <v>HS Rider 2019</v>
      </c>
      <c r="Z347" t="str">
        <v>FWD UL 2019</v>
      </c>
      <c r="AA347">
        <v>10946.708000000001</v>
      </c>
      <c r="AB347">
        <v>4626.7936</v>
      </c>
      <c r="AC347">
        <v>135.65799999999999</v>
      </c>
      <c r="AD347">
        <v>-8.1340000000000003</v>
      </c>
      <c r="AE347">
        <v>1279.9680000000001</v>
      </c>
      <c r="AF347">
        <v>292.93900000000002</v>
      </c>
      <c r="AG347">
        <v>136.02010000000001</v>
      </c>
      <c r="AH347">
        <v>1553.1762000000001</v>
      </c>
      <c r="AI347">
        <v>1326.8116</v>
      </c>
      <c r="AJ347">
        <v>11834.911</v>
      </c>
      <c r="AK347">
        <v>2981.4293999999936</v>
      </c>
      <c r="AL347">
        <v>3665.7204797169156</v>
      </c>
      <c r="AM347">
        <v>883.75500647205581</v>
      </c>
      <c r="AN347">
        <v>32.667649518454745</v>
      </c>
      <c r="AO347">
        <v>-3.3309901833543298</v>
      </c>
      <c r="AP347">
        <v>830.03547825657165</v>
      </c>
      <c r="AQ347">
        <v>193.66767607450842</v>
      </c>
      <c r="AR347">
        <v>207.24740711951804</v>
      </c>
      <c r="AS347">
        <v>2076.1206893755575</v>
      </c>
      <c r="AT347">
        <v>1576.2486140170633</v>
      </c>
      <c r="AU347">
        <v>2524.4658319824393</v>
      </c>
      <c r="AV347">
        <v>2415.482505238595</v>
      </c>
      <c r="AW347" s="4" t="str">
        <v>Universal Life</v>
      </c>
      <c r="AX347" s="4" t="str">
        <v>Traditional Par</v>
      </c>
      <c r="AY347" s="4" t="str">
        <v>Traditional Par</v>
      </c>
      <c r="AZ347" s="4" t="str">
        <v>Riders</v>
      </c>
      <c r="BA347" s="4" t="str">
        <v>Riders</v>
      </c>
      <c r="BB347" s="4" t="str">
        <v>Stand-alone protection</v>
      </c>
      <c r="BC347" s="4" t="str">
        <v>Riders</v>
      </c>
      <c r="BD347" s="4" t="str">
        <v>Riders</v>
      </c>
      <c r="BE347" s="4" t="str">
        <v>Riders</v>
      </c>
      <c r="BF347" s="4" t="str">
        <v>Universal Life</v>
      </c>
      <c r="BG347" s="4">
        <v>0.29538195294137964</v>
      </c>
      <c r="BH347" s="4">
        <v>0.10552015917015112</v>
      </c>
      <c r="BI347" s="4">
        <v>0.48255231121125047</v>
      </c>
      <c r="BJ347" s="4">
        <v>1</v>
      </c>
      <c r="BK347" s="4">
        <v>1</v>
      </c>
      <c r="BL347" s="4">
        <v>1</v>
      </c>
      <c r="BM347" s="4">
        <v>1</v>
      </c>
      <c r="BN347" s="4">
        <v>1</v>
      </c>
      <c r="BO347" s="4">
        <v>1</v>
      </c>
      <c r="BP347" s="4">
        <v>0.20766414744499215</v>
      </c>
      <c r="BQ347" t="str">
        <f>VLOOKUP(A347,Misc!$A$3:$B$11,2,FALSE)</f>
        <v>VND</v>
      </c>
      <c r="BR347">
        <f>INDEX(FX!$B$30:$AK$48,MATCH('Data (2)'!BQ347,FX!$A$30:$A$48,0),MATCH('Data (2)'!D347,Period,0))</f>
        <v>23180.273898871485</v>
      </c>
      <c r="BS347">
        <f t="shared" si="85"/>
        <v>1.5144894772666653</v>
      </c>
      <c r="BT347">
        <f t="shared" si="86"/>
        <v>0</v>
      </c>
      <c r="BU347">
        <f t="shared" si="87"/>
        <v>0.62130760017850695</v>
      </c>
      <c r="BV347">
        <f t="shared" si="88"/>
        <v>0</v>
      </c>
      <c r="BW347">
        <f t="shared" si="89"/>
        <v>0.59843731421989454</v>
      </c>
      <c r="BX347">
        <f t="shared" si="90"/>
        <v>0</v>
      </c>
      <c r="BY347">
        <f t="shared" si="91"/>
        <v>0.38960284420805319</v>
      </c>
      <c r="BZ347">
        <f t="shared" si="92"/>
        <v>0</v>
      </c>
      <c r="CA347">
        <f t="shared" si="93"/>
        <v>2.4104870832983312</v>
      </c>
      <c r="CB347">
        <f t="shared" si="93"/>
        <v>0.77322198540496345</v>
      </c>
      <c r="CC347">
        <f t="shared" si="93"/>
        <v>0.76512436288065544</v>
      </c>
      <c r="CD347">
        <f t="shared" si="93"/>
        <v>0.37711895917082577</v>
      </c>
      <c r="CE347" s="4">
        <f t="shared" si="94"/>
        <v>0.41024226942787106</v>
      </c>
      <c r="CF347" s="4" t="str">
        <f t="shared" si="95"/>
        <v/>
      </c>
      <c r="CG347" s="4">
        <f t="shared" si="96"/>
        <v>0.62706917490807612</v>
      </c>
      <c r="CH347" s="4" t="str">
        <f t="shared" si="97"/>
        <v/>
      </c>
      <c r="CI347">
        <f>INDEX(FX!$B$114:$AK$132,MATCH('Data (2)'!BQ347,FX!$A$114:$A$132,0),MATCH('Data (2)'!D347,Period,0))</f>
        <v>22961.581658536001</v>
      </c>
    </row>
    <row r="348" spans="1:87" hidden="1" outlineLevel="1" x14ac:dyDescent="0.15">
      <c r="A348" t="s">
        <v>68</v>
      </c>
      <c r="B348" s="1">
        <f t="shared" si="98"/>
        <v>43800</v>
      </c>
      <c r="C348" t="s">
        <v>50</v>
      </c>
      <c r="D348" s="1">
        <v>43770</v>
      </c>
      <c r="E348">
        <v>66666.882299999997</v>
      </c>
      <c r="F348">
        <v>24101.580642280391</v>
      </c>
      <c r="G348">
        <v>23709.348528663057</v>
      </c>
      <c r="H348">
        <v>13616.874509946145</v>
      </c>
      <c r="I348">
        <v>63460.152000000198</v>
      </c>
      <c r="J348">
        <v>20356.377374318599</v>
      </c>
      <c r="K348">
        <v>20143.1937568699</v>
      </c>
      <c r="L348">
        <v>9928.2948400270998</v>
      </c>
      <c r="M348">
        <v>35953.803800000002</v>
      </c>
      <c r="N348">
        <v>11708.384251653461</v>
      </c>
      <c r="O348">
        <v>12273.990423613506</v>
      </c>
      <c r="P348">
        <v>6003.5685698558091</v>
      </c>
      <c r="Q348" t="str">
        <v>FWD UL2017</v>
      </c>
      <c r="R348" t="str">
        <v>FWD SmartKid</v>
      </c>
      <c r="S348" t="str">
        <v>FWD Family CI</v>
      </c>
      <c r="T348" t="str">
        <v>Hospital and Surgical Rider</v>
      </c>
      <c r="U348" t="str">
        <v>Medical Rider</v>
      </c>
      <c r="V348" t="str">
        <v>Cancer Care</v>
      </c>
      <c r="W348" t="str">
        <v>Term Rider 2019</v>
      </c>
      <c r="X348" t="str">
        <v>Accident Rider 2019</v>
      </c>
      <c r="Y348" t="str">
        <v>HS Rider 2019</v>
      </c>
      <c r="Z348" t="str">
        <v>FWD UL 2019</v>
      </c>
      <c r="AA348">
        <v>9212.7250000000004</v>
      </c>
      <c r="AB348">
        <v>8305.2495999999992</v>
      </c>
      <c r="AC348">
        <v>396.37700000000001</v>
      </c>
      <c r="AD348">
        <v>0.7</v>
      </c>
      <c r="AE348">
        <v>2360.8580000000002</v>
      </c>
      <c r="AF348">
        <v>270.61700000000002</v>
      </c>
      <c r="AG348">
        <v>280.25540000000001</v>
      </c>
      <c r="AH348">
        <v>2713.7636000000002</v>
      </c>
      <c r="AI348">
        <v>1836.7968000000001</v>
      </c>
      <c r="AJ348">
        <v>36619.688999999998</v>
      </c>
      <c r="AK348">
        <v>4669.8509000000122</v>
      </c>
      <c r="AL348">
        <v>3081.4059043654352</v>
      </c>
      <c r="AM348">
        <v>1670.1106638671965</v>
      </c>
      <c r="AN348">
        <v>133.32463172822349</v>
      </c>
      <c r="AO348">
        <v>0.42426560429985022</v>
      </c>
      <c r="AP348">
        <v>1235.6410793905247</v>
      </c>
      <c r="AQ348">
        <v>178.4431495593567</v>
      </c>
      <c r="AR348">
        <v>396.25463250162153</v>
      </c>
      <c r="AS348">
        <v>3375.9097163237579</v>
      </c>
      <c r="AT348">
        <v>2028.8368734054206</v>
      </c>
      <c r="AU348">
        <v>8587.4367705633158</v>
      </c>
      <c r="AV348">
        <v>3413.7929549712389</v>
      </c>
      <c r="AW348" s="4" t="str">
        <v>Universal Life</v>
      </c>
      <c r="AX348" s="4" t="str">
        <v>Traditional Par</v>
      </c>
      <c r="AY348" s="4" t="str">
        <v>Traditional Par</v>
      </c>
      <c r="AZ348" s="4" t="str">
        <v>Riders</v>
      </c>
      <c r="BA348" s="4" t="str">
        <v>Riders</v>
      </c>
      <c r="BB348" s="4" t="str">
        <v>Stand-alone protection</v>
      </c>
      <c r="BC348" s="4" t="str">
        <v>Riders</v>
      </c>
      <c r="BD348" s="4" t="str">
        <v>Riders</v>
      </c>
      <c r="BE348" s="4" t="str">
        <v>Riders</v>
      </c>
      <c r="BF348" s="4" t="str">
        <v>Universal Life</v>
      </c>
      <c r="BG348" s="4">
        <v>0.29538195294137964</v>
      </c>
      <c r="BH348" s="4">
        <v>0.10552015917015112</v>
      </c>
      <c r="BI348" s="4">
        <v>0.48255231121125047</v>
      </c>
      <c r="BJ348" s="4">
        <v>1</v>
      </c>
      <c r="BK348" s="4">
        <v>1</v>
      </c>
      <c r="BL348" s="4">
        <v>1</v>
      </c>
      <c r="BM348" s="4">
        <v>1</v>
      </c>
      <c r="BN348" s="4">
        <v>1</v>
      </c>
      <c r="BO348" s="4">
        <v>1</v>
      </c>
      <c r="BP348" s="4">
        <v>0.20766414744499215</v>
      </c>
      <c r="BQ348" t="str">
        <f>VLOOKUP(A348,Misc!$A$3:$B$11,2,FALSE)</f>
        <v>VND</v>
      </c>
      <c r="BR348">
        <f>INDEX(FX!$B$30:$AK$48,MATCH('Data (2)'!BQ348,FX!$A$30:$A$48,0),MATCH('Data (2)'!D348,Period,0))</f>
        <v>23190.57714081935</v>
      </c>
      <c r="BS348">
        <f t="shared" si="85"/>
        <v>2.8747401108295394</v>
      </c>
      <c r="BT348">
        <f t="shared" si="86"/>
        <v>0</v>
      </c>
      <c r="BU348">
        <f t="shared" si="87"/>
        <v>1.0392833475393555</v>
      </c>
      <c r="BV348">
        <f t="shared" si="88"/>
        <v>0</v>
      </c>
      <c r="BW348">
        <f t="shared" si="89"/>
        <v>1.0223699213992643</v>
      </c>
      <c r="BX348">
        <f t="shared" si="90"/>
        <v>0</v>
      </c>
      <c r="BY348">
        <f t="shared" si="91"/>
        <v>0.58717273085791966</v>
      </c>
      <c r="BZ348">
        <f t="shared" si="92"/>
        <v>0</v>
      </c>
      <c r="CA348">
        <f t="shared" si="93"/>
        <v>2.7637535141839322</v>
      </c>
      <c r="CB348">
        <f t="shared" si="93"/>
        <v>0.88654073038348757</v>
      </c>
      <c r="CC348">
        <f t="shared" si="93"/>
        <v>0.87725636920057892</v>
      </c>
      <c r="CD348">
        <f t="shared" si="93"/>
        <v>0.43238723654458017</v>
      </c>
      <c r="CE348" s="4">
        <f t="shared" si="94"/>
        <v>0.36152254028954928</v>
      </c>
      <c r="CF348" s="4" t="str">
        <f t="shared" si="95"/>
        <v/>
      </c>
      <c r="CG348" s="4">
        <f t="shared" si="96"/>
        <v>0.56497848469152412</v>
      </c>
      <c r="CH348" s="4" t="str">
        <f t="shared" si="97"/>
        <v/>
      </c>
      <c r="CI348">
        <f>INDEX(FX!$B$114:$AK$132,MATCH('Data (2)'!BQ348,FX!$A$114:$A$132,0),MATCH('Data (2)'!D348,Period,0))</f>
        <v>22961.581658536001</v>
      </c>
    </row>
    <row r="349" spans="1:87" hidden="1" outlineLevel="1" x14ac:dyDescent="0.15">
      <c r="A349" t="s">
        <v>68</v>
      </c>
      <c r="B349" s="1">
        <f t="shared" si="98"/>
        <v>43800</v>
      </c>
      <c r="C349" t="s">
        <v>50</v>
      </c>
      <c r="D349" s="1">
        <v>43800</v>
      </c>
      <c r="E349">
        <v>87835.938500000004</v>
      </c>
      <c r="F349">
        <v>32298.78057387314</v>
      </c>
      <c r="G349">
        <v>31664.053012233129</v>
      </c>
      <c r="H349">
        <v>18627.147636040067</v>
      </c>
      <c r="I349">
        <v>74811.600000000195</v>
      </c>
      <c r="J349">
        <v>23997.628646974801</v>
      </c>
      <c r="K349">
        <v>23746.311765238901</v>
      </c>
      <c r="L349">
        <v>11704.2206620333</v>
      </c>
      <c r="M349">
        <v>77154.997300000017</v>
      </c>
      <c r="N349">
        <v>27221.587126597602</v>
      </c>
      <c r="O349">
        <v>26445.737809817561</v>
      </c>
      <c r="P349">
        <v>13827.74849144066</v>
      </c>
      <c r="Q349" t="str">
        <v>FWD UL2017</v>
      </c>
      <c r="R349" t="str">
        <v>FWD SmartKid</v>
      </c>
      <c r="S349" t="str">
        <v>FWD Family CI</v>
      </c>
      <c r="T349" t="str">
        <v>Hospital and Surgical Rider</v>
      </c>
      <c r="U349" t="str">
        <v>Medical Rider</v>
      </c>
      <c r="V349" t="str">
        <v>Cancer Care</v>
      </c>
      <c r="W349" t="str">
        <v>Term Rider 2019</v>
      </c>
      <c r="X349" t="str">
        <v>Accident Rider 2019</v>
      </c>
      <c r="Y349" t="str">
        <v>HS Rider 2019</v>
      </c>
      <c r="Z349" t="str">
        <v>FWD UL 2019</v>
      </c>
      <c r="AA349">
        <v>17514.038</v>
      </c>
      <c r="AB349">
        <v>15462.820599999999</v>
      </c>
      <c r="AC349">
        <v>274.51400000000001</v>
      </c>
      <c r="AD349">
        <v>-3.94</v>
      </c>
      <c r="AE349">
        <v>2978.0502000000001</v>
      </c>
      <c r="AF349">
        <v>309.55399999999997</v>
      </c>
      <c r="AG349">
        <v>315.05900000000003</v>
      </c>
      <c r="AH349">
        <v>3420.2707999999998</v>
      </c>
      <c r="AI349">
        <v>2749.288</v>
      </c>
      <c r="AJ349">
        <v>38322.671999999999</v>
      </c>
      <c r="AK349">
        <v>6493.6119000000035</v>
      </c>
      <c r="AL349">
        <v>5765.276503329701</v>
      </c>
      <c r="AM349">
        <v>3205.9623915372108</v>
      </c>
      <c r="AN349">
        <v>90.534252901316549</v>
      </c>
      <c r="AO349">
        <v>-2.4184965584256077</v>
      </c>
      <c r="AP349">
        <v>1690.2781630335598</v>
      </c>
      <c r="AQ349">
        <v>201.21706446929613</v>
      </c>
      <c r="AR349">
        <v>468.77655481637066</v>
      </c>
      <c r="AS349">
        <v>4295.9483526929343</v>
      </c>
      <c r="AT349">
        <v>3023.3936427257222</v>
      </c>
      <c r="AU349">
        <v>8691.7754494415312</v>
      </c>
      <c r="AV349">
        <v>4868.0366954839228</v>
      </c>
      <c r="AW349" s="4" t="str">
        <v>Universal Life</v>
      </c>
      <c r="AX349" s="4" t="str">
        <v>Traditional Par</v>
      </c>
      <c r="AY349" s="4" t="str">
        <v>Traditional Par</v>
      </c>
      <c r="AZ349" s="4" t="str">
        <v>Riders</v>
      </c>
      <c r="BA349" s="4" t="str">
        <v>Riders</v>
      </c>
      <c r="BB349" s="4" t="str">
        <v>Stand-alone protection</v>
      </c>
      <c r="BC349" s="4" t="str">
        <v>Riders</v>
      </c>
      <c r="BD349" s="4" t="str">
        <v>Riders</v>
      </c>
      <c r="BE349" s="4" t="str">
        <v>Riders</v>
      </c>
      <c r="BF349" s="4" t="str">
        <v>Universal Life</v>
      </c>
      <c r="BG349" s="4">
        <v>0.29538195294137964</v>
      </c>
      <c r="BH349" s="4">
        <v>0.10552015917015112</v>
      </c>
      <c r="BI349" s="4">
        <v>0.48255231121125047</v>
      </c>
      <c r="BJ349" s="4">
        <v>1</v>
      </c>
      <c r="BK349" s="4">
        <v>1</v>
      </c>
      <c r="BL349" s="4">
        <v>1</v>
      </c>
      <c r="BM349" s="4">
        <v>1</v>
      </c>
      <c r="BN349" s="4">
        <v>1</v>
      </c>
      <c r="BO349" s="4">
        <v>1</v>
      </c>
      <c r="BP349" s="4">
        <v>0.20766414744499215</v>
      </c>
      <c r="BQ349" t="str">
        <f>VLOOKUP(A349,Misc!$A$3:$B$11,2,FALSE)</f>
        <v>VND</v>
      </c>
      <c r="BR349">
        <f>INDEX(FX!$B$30:$AK$48,MATCH('Data (2)'!BQ349,FX!$A$30:$A$48,0),MATCH('Data (2)'!D349,Period,0))</f>
        <v>23180.630903025078</v>
      </c>
      <c r="BS349">
        <f t="shared" si="85"/>
        <v>3.7891953358584987</v>
      </c>
      <c r="BT349">
        <f t="shared" si="86"/>
        <v>0</v>
      </c>
      <c r="BU349">
        <f t="shared" si="87"/>
        <v>1.3933520924858926</v>
      </c>
      <c r="BV349">
        <f t="shared" si="88"/>
        <v>0</v>
      </c>
      <c r="BW349">
        <f t="shared" si="89"/>
        <v>1.3659702854809255</v>
      </c>
      <c r="BX349">
        <f t="shared" si="90"/>
        <v>0</v>
      </c>
      <c r="BY349">
        <f t="shared" si="91"/>
        <v>0.80356517102428038</v>
      </c>
      <c r="BZ349">
        <f t="shared" si="92"/>
        <v>0</v>
      </c>
      <c r="CA349">
        <f t="shared" si="93"/>
        <v>3.2581205037410337</v>
      </c>
      <c r="CB349">
        <f t="shared" si="93"/>
        <v>1.0451208894860102</v>
      </c>
      <c r="CC349">
        <f t="shared" si="93"/>
        <v>1.034175786249079</v>
      </c>
      <c r="CD349">
        <f t="shared" si="93"/>
        <v>0.50973059417630484</v>
      </c>
      <c r="CE349" s="4">
        <f t="shared" si="94"/>
        <v>0.36771714545832668</v>
      </c>
      <c r="CF349" s="4" t="str">
        <f t="shared" si="95"/>
        <v/>
      </c>
      <c r="CG349" s="4">
        <f t="shared" si="96"/>
        <v>0.57671365002268171</v>
      </c>
      <c r="CH349" s="4" t="str">
        <f t="shared" si="97"/>
        <v/>
      </c>
      <c r="CI349">
        <f>INDEX(FX!$B$114:$AK$132,MATCH('Data (2)'!BQ349,FX!$A$114:$A$132,0),MATCH('Data (2)'!D349,Period,0))</f>
        <v>22961.581658536001</v>
      </c>
    </row>
    <row r="350" spans="1:87" hidden="1" outlineLevel="1" x14ac:dyDescent="0.15">
      <c r="A350" t="s">
        <v>68</v>
      </c>
      <c r="B350" s="1">
        <f t="shared" si="98"/>
        <v>43800</v>
      </c>
      <c r="C350" t="s">
        <v>63</v>
      </c>
      <c r="D350" s="1">
        <v>43466</v>
      </c>
      <c r="E350">
        <f t="array" ref="E350:E361">TRANSPOSE('[6]BA_Key Metrics P1'!$F$6:$Q$6)</f>
        <v>10207.89012</v>
      </c>
      <c r="F350">
        <f t="array" ref="F350:F361">TRANSPOSE('[6]BA_Key Metrics P1'!$F$11:$Q$11)</f>
        <v>3528.7634540162617</v>
      </c>
      <c r="G350">
        <f t="array" ref="G350:G361">TRANSPOSE('[6]BA_Key Metrics P1'!$F$16:$Q$16)</f>
        <v>3301.2030156693909</v>
      </c>
      <c r="H350">
        <f t="array" ref="H350:H361">TRANSPOSE('[6]BA_Key Metrics P1'!$F$21:$Q$21)</f>
        <v>1688.3897721438925</v>
      </c>
      <c r="I350">
        <f t="array" ref="I350:I361">TRANSPOSE('[6]BA_Key Metrics P1'!$F$7:$Q$7)</f>
        <v>7802.067836501029</v>
      </c>
      <c r="J350">
        <f t="array" ref="J350:J361">TRANSPOSE('[6]BA_Key Metrics P1'!$F$12:$Q$12)</f>
        <v>2598.7724075296501</v>
      </c>
      <c r="K350">
        <f t="array" ref="K350:K361">TRANSPOSE('[6]BA_Key Metrics P1'!$F$17:$Q$17)</f>
        <v>2578.59878969703</v>
      </c>
      <c r="L350">
        <f t="array" ref="L350:L361">TRANSPOSE('[6]BA_Key Metrics P1'!$F$22:$Q$22)</f>
        <v>1307.64245043243</v>
      </c>
      <c r="M350">
        <f t="array" ref="M350:M361">TRANSPOSE('[6]BA_Key Metrics P1'!$F$9:$Q$9)</f>
        <v>5142.1510399999997</v>
      </c>
      <c r="N350">
        <f t="array" ref="N350:N361">TRANSPOSE('[6]BA_Key Metrics P1'!$F$14:$Q$14)</f>
        <v>1680.0565227151014</v>
      </c>
      <c r="O350">
        <f t="array" ref="O350:O361">TRANSPOSE('[6]BA_Key Metrics P1'!$F$19:$Q$19)</f>
        <v>1586.0050249128767</v>
      </c>
      <c r="P350">
        <f t="array" ref="P350:P361">TRANSPOSE('[6]BA_Key Metrics P1'!$F$24:$Q$24)</f>
        <v>723.19384099191359</v>
      </c>
      <c r="Q350" t="str">
        <f t="array" ref="Q350:Q361">'[6]BA_Key Products'!$D$6</f>
        <v>FWD UL2017</v>
      </c>
      <c r="R350" t="str">
        <f t="array" ref="R350:R361">'[6]BA_Key Products'!$D$9</f>
        <v>FWD SmartKid</v>
      </c>
      <c r="S350" t="str">
        <f t="array" ref="S350:S361">'[6]BA_Key Products'!$D$12</f>
        <v>FWD Family CI</v>
      </c>
      <c r="T350" t="str">
        <f t="array" ref="T350:T361">'[6]BA_Key Products'!$D$15</f>
        <v>Hospital and Surgical Rider</v>
      </c>
      <c r="U350" t="str">
        <f t="array" ref="U350:U361">'[6]BA_Key Products'!$D$18</f>
        <v>Medical Rider</v>
      </c>
      <c r="V350" t="str">
        <f t="array" ref="V350:V361">'[6]BA_Key Products'!$D$21</f>
        <v>Cancer Care</v>
      </c>
      <c r="W350" t="str">
        <f t="array" ref="W350:W361">'[6]BA_Key Products'!$D$24</f>
        <v>Term Rider 2019</v>
      </c>
      <c r="X350" t="str">
        <f t="array" ref="X350:X361">'[6]BA_Key Products'!$D$27</f>
        <v>Accident Rider 2019</v>
      </c>
      <c r="Y350" t="str">
        <f t="array" ref="Y350:Y361">'[6]BA_Key Products'!$D$30</f>
        <v>HS Rider 2019</v>
      </c>
      <c r="Z350" t="str">
        <f t="array" ref="Z350:Z361">'[6]BA_Key Products'!$D$33</f>
        <v>FWD UL 2019</v>
      </c>
      <c r="AA350">
        <f t="array" ref="AA350:AA361">TRANSPOSE('[6]BA_Key Products'!$F$6:$Q$6)</f>
        <v>5929.5529999999999</v>
      </c>
      <c r="AB350">
        <f t="array" ref="AB350:AB361">TRANSPOSE('[6]BA_Key Products'!$F$9:$Q$9)</f>
        <v>3053.9978000000001</v>
      </c>
      <c r="AC350">
        <f t="array" ref="AC350:AC361">TRANSPOSE('[6]BA_Key Products'!$F$12:$Q$12)</f>
        <v>-30.673999999999999</v>
      </c>
      <c r="AD350">
        <f t="array" ref="AD350:AD361">TRANSPOSE('[6]BA_Key Products'!$F$15:$Q$15)</f>
        <v>288.80459999999999</v>
      </c>
      <c r="AE350">
        <f t="array" ref="AE350:AE361">TRANSPOSE('[6]BA_Key Products'!$F$18:$Q$18)</f>
        <v>288.50799999999998</v>
      </c>
      <c r="AF350">
        <f t="array" ref="AF350:AF361">TRANSPOSE('[6]BA_Key Products'!$F$21:$Q$21)</f>
        <v>79.945499999999996</v>
      </c>
      <c r="AG350">
        <f t="array" ref="AG350:AG361">TRANSPOSE('[6]BA_Key Products'!$F$24:$Q$24)</f>
        <v>0</v>
      </c>
      <c r="AH350">
        <f t="array" ref="AH350:AH361">TRANSPOSE('[6]BA_Key Products'!$F$27:$Q$27)</f>
        <v>0</v>
      </c>
      <c r="AI350">
        <f t="array" ref="AI350:AI361">TRANSPOSE('[6]BA_Key Products'!$F$30:$Q$30)</f>
        <v>0</v>
      </c>
      <c r="AJ350">
        <f t="array" ref="AJ350:AJ361">TRANSPOSE('[6]BA_Key Products'!$F$33:$Q$33)</f>
        <v>0</v>
      </c>
      <c r="AK350">
        <f t="array" ref="AK350:AK361">TRANSPOSE('[6]BA_Key Products'!$F$36:$Q$36)</f>
        <v>597.7552199999991</v>
      </c>
      <c r="AL350">
        <f t="array" ref="AL350:AL361">TRANSPOSE('[6]BA_Key Products'!$F$7:$Q$7)</f>
        <v>1972.951658853395</v>
      </c>
      <c r="AM350">
        <f t="array" ref="AM350:AM361">TRANSPOSE('[6]BA_Key Products'!$F$10:$Q$10)</f>
        <v>506.13327223228384</v>
      </c>
      <c r="AN350">
        <f t="array" ref="AN350:AN361">TRANSPOSE('[6]BA_Key Products'!$F$13:$Q$13)</f>
        <v>-16.022899670787343</v>
      </c>
      <c r="AO350">
        <f t="array" ref="AO350:AO361">TRANSPOSE('[6]BA_Key Products'!$F$16:$Q$16)</f>
        <v>148.00615388630558</v>
      </c>
      <c r="AP350">
        <f t="array" ref="AP350:AP361">TRANSPOSE('[6]BA_Key Products'!$F$19:$Q$19)</f>
        <v>279.53445967175026</v>
      </c>
      <c r="AQ350">
        <f t="array" ref="AQ350:AQ361">TRANSPOSE('[6]BA_Key Products'!$F$22:$Q$22)</f>
        <v>53.155749393977473</v>
      </c>
      <c r="AR350">
        <f t="array" ref="AR350:AR361">TRANSPOSE('[6]BA_Key Products'!$F$25:$Q$25)</f>
        <v>0</v>
      </c>
      <c r="AS350">
        <f t="array" ref="AS350:AS361">TRANSPOSE('[6]BA_Key Products'!$F$28:$Q$28)</f>
        <v>0</v>
      </c>
      <c r="AT350">
        <f t="array" ref="AT350:AT361">TRANSPOSE('[6]BA_Key Products'!$F$31:$Q$31)</f>
        <v>0</v>
      </c>
      <c r="AU350">
        <f t="array" ref="AU350:AU361">TRANSPOSE('[6]BA_Key Products'!$F$34:$Q$35)</f>
        <v>0</v>
      </c>
      <c r="AV350">
        <f t="array" ref="AV350:AV361">TRANSPOSE('[6]BA_Key Products'!$F$37:$Q$37)</f>
        <v>585.005059649337</v>
      </c>
      <c r="AW350" s="4" t="str">
        <f t="array" ref="AW350:AW361">'[6]BA_Key Products'!$D$8</f>
        <v>Universal Life</v>
      </c>
      <c r="AX350" s="4" t="str">
        <f t="array" ref="AX350:AX361">'[6]BA_Key Products'!$D$11</f>
        <v>Traditional Par</v>
      </c>
      <c r="AY350" s="4" t="str">
        <f t="array" ref="AY350:AY361">'[6]BA_Key Products'!$D$14</f>
        <v>Traditional Par</v>
      </c>
      <c r="AZ350" s="4" t="str">
        <f t="array" ref="AZ350:AZ361">'[6]BA_Key Products'!$D$17</f>
        <v>Riders</v>
      </c>
      <c r="BA350" s="4" t="str">
        <f t="array" ref="BA350:BA361">'[6]BA_Key Products'!$D$20</f>
        <v>Riders</v>
      </c>
      <c r="BB350" s="4" t="str">
        <f t="array" ref="BB350:BB361">'[6]BA_Key Products'!$D$23</f>
        <v>Stand-alone protection</v>
      </c>
      <c r="BC350" s="4" t="str">
        <f t="array" ref="BC350:BC361">'[6]BA_Key Products'!$D$26</f>
        <v>Riders</v>
      </c>
      <c r="BD350" s="4" t="str">
        <f t="array" ref="BD350:BD361">'[6]BA_Key Products'!$D$29</f>
        <v>Riders</v>
      </c>
      <c r="BE350" s="4" t="str">
        <f t="array" ref="BE350:BE361">'[6]BA_Key Products'!$D$32</f>
        <v>Riders</v>
      </c>
      <c r="BF350" s="4" t="str">
        <f t="array" ref="BF350:BF361">'[6]BA_Key Products'!$D$35</f>
        <v>Universal Life</v>
      </c>
      <c r="BG350" s="4">
        <f t="array" ref="BG350:BG361">'[6]BA_Key Products'!$D$7</f>
        <v>0.29410504140905247</v>
      </c>
      <c r="BH350" s="4">
        <f t="array" ref="BH350:BH361">'[6]BA_Key Products'!$D$10</f>
        <v>0.10361503712026347</v>
      </c>
      <c r="BI350" s="4">
        <f t="array" ref="BI350:BI361">'[6]BA_Key Products'!$D$13</f>
        <v>0.49517623084783979</v>
      </c>
      <c r="BJ350" s="4">
        <f t="array" ref="BJ350:BJ361">'[6]BA_Key Products'!$D$16</f>
        <v>1</v>
      </c>
      <c r="BK350" s="4">
        <f t="array" ref="BK350:BK361">'[6]BA_Key Products'!$D$19</f>
        <v>1</v>
      </c>
      <c r="BL350" s="4">
        <f t="array" ref="BL350:BL361">'[6]BA_Key Products'!$D$22</f>
        <v>1</v>
      </c>
      <c r="BM350" s="4">
        <f t="array" ref="BM350:BM361">'[6]BA_Key Products'!$D$25</f>
        <v>1</v>
      </c>
      <c r="BN350" s="4">
        <f t="array" ref="BN350:BN361">'[6]BA_Key Products'!$D$28</f>
        <v>1</v>
      </c>
      <c r="BO350" s="4">
        <f t="array" ref="BO350:BO361">'[6]BA_Key Products'!$D$31</f>
        <v>1</v>
      </c>
      <c r="BP350" s="4">
        <f t="array" ref="BP350:BP361">'[6]BA_Key Products'!$D$34</f>
        <v>0.20528883197898337</v>
      </c>
      <c r="BQ350" t="str">
        <f>VLOOKUP(A350,Misc!$A$3:$B$11,2,FALSE)</f>
        <v>VND</v>
      </c>
      <c r="BR350">
        <f>INDEX(FX!$B$30:$AK$48,MATCH('Data (2)'!BQ350,FX!$A$30:$A$48,0),MATCH('Data (2)'!D350,Period,0))</f>
        <v>23192.879168060244</v>
      </c>
      <c r="BS350">
        <f t="shared" si="85"/>
        <v>0.44013035406391698</v>
      </c>
      <c r="BT350">
        <f t="shared" si="86"/>
        <v>0</v>
      </c>
      <c r="BU350">
        <f t="shared" si="87"/>
        <v>0.15214857234611259</v>
      </c>
      <c r="BV350">
        <f t="shared" si="88"/>
        <v>0</v>
      </c>
      <c r="BW350">
        <f t="shared" si="89"/>
        <v>0.14233692124846653</v>
      </c>
      <c r="BX350">
        <f t="shared" si="90"/>
        <v>0</v>
      </c>
      <c r="BY350">
        <f t="shared" si="91"/>
        <v>7.2797765206703419E-2</v>
      </c>
      <c r="BZ350">
        <f t="shared" si="92"/>
        <v>0</v>
      </c>
      <c r="CA350">
        <f t="shared" si="93"/>
        <v>0.33978790975841155</v>
      </c>
      <c r="CB350">
        <f t="shared" si="93"/>
        <v>0.11317915491085313</v>
      </c>
      <c r="CC350">
        <f t="shared" si="93"/>
        <v>0.11230057354252129</v>
      </c>
      <c r="CD350">
        <f t="shared" si="93"/>
        <v>5.6949145310567578E-2</v>
      </c>
      <c r="CE350" s="4">
        <f t="shared" si="94"/>
        <v>0.34568979608258771</v>
      </c>
      <c r="CF350" s="4" t="str">
        <f t="shared" si="95"/>
        <v/>
      </c>
      <c r="CG350" s="4">
        <f t="shared" si="96"/>
        <v>0.47846499039833684</v>
      </c>
      <c r="CH350" s="4" t="str">
        <f t="shared" si="97"/>
        <v/>
      </c>
      <c r="CI350">
        <f>INDEX(FX!$B$114:$AK$132,MATCH('Data (2)'!BQ350,FX!$A$114:$A$132,0),MATCH('Data (2)'!D350,Period,0))</f>
        <v>22961.581658536001</v>
      </c>
    </row>
    <row r="351" spans="1:87" hidden="1" outlineLevel="1" x14ac:dyDescent="0.15">
      <c r="A351" t="s">
        <v>68</v>
      </c>
      <c r="B351" s="1">
        <f t="shared" si="98"/>
        <v>43800</v>
      </c>
      <c r="C351" t="s">
        <v>63</v>
      </c>
      <c r="D351" s="1">
        <v>43497</v>
      </c>
      <c r="E351">
        <v>3407.8563600000002</v>
      </c>
      <c r="F351">
        <v>1309.0796686029819</v>
      </c>
      <c r="G351">
        <v>1223.1725271076693</v>
      </c>
      <c r="H351">
        <v>698.0362540812506</v>
      </c>
      <c r="I351">
        <v>4211.7127200000014</v>
      </c>
      <c r="J351">
        <v>1404.5554336264431</v>
      </c>
      <c r="K351">
        <v>1393.5860505496298</v>
      </c>
      <c r="L351">
        <v>707.49493822875093</v>
      </c>
      <c r="M351">
        <v>2454.1974700000001</v>
      </c>
      <c r="N351">
        <v>817.33444628169468</v>
      </c>
      <c r="O351">
        <v>697.04581096076708</v>
      </c>
      <c r="P351">
        <v>346.44443417377181</v>
      </c>
      <c r="Q351" t="str">
        <v>FWD UL2017</v>
      </c>
      <c r="R351" t="str">
        <v>FWD SmartKid</v>
      </c>
      <c r="S351" t="str">
        <v>FWD Family CI</v>
      </c>
      <c r="T351" t="str">
        <v>Hospital and Surgical Rider</v>
      </c>
      <c r="U351" t="str">
        <v>Medical Rider</v>
      </c>
      <c r="V351" t="str">
        <v>Cancer Care</v>
      </c>
      <c r="W351" t="str">
        <v>Term Rider 2019</v>
      </c>
      <c r="X351" t="str">
        <v>Accident Rider 2019</v>
      </c>
      <c r="Y351" t="str">
        <v>HS Rider 2019</v>
      </c>
      <c r="Z351" t="str">
        <v>FWD UL 2019</v>
      </c>
      <c r="AA351">
        <v>1891.7570000000001</v>
      </c>
      <c r="AB351">
        <v>964.20339999999999</v>
      </c>
      <c r="AC351">
        <v>13.204000000000001</v>
      </c>
      <c r="AD351">
        <v>113.462</v>
      </c>
      <c r="AE351">
        <v>132.892</v>
      </c>
      <c r="AF351">
        <v>30.701499999999999</v>
      </c>
      <c r="AG351">
        <v>0</v>
      </c>
      <c r="AH351">
        <v>0</v>
      </c>
      <c r="AI351">
        <v>0</v>
      </c>
      <c r="AJ351">
        <v>0</v>
      </c>
      <c r="AK351">
        <v>261.63646000000017</v>
      </c>
      <c r="AL351">
        <v>660.57263406465802</v>
      </c>
      <c r="AM351">
        <v>162.9159181628217</v>
      </c>
      <c r="AN351">
        <v>4.4187301417942235</v>
      </c>
      <c r="AO351">
        <v>59.757363946011708</v>
      </c>
      <c r="AP351">
        <v>147.98338387466657</v>
      </c>
      <c r="AQ351">
        <v>21.203724204293138</v>
      </c>
      <c r="AR351">
        <v>0</v>
      </c>
      <c r="AS351">
        <v>0</v>
      </c>
      <c r="AT351">
        <v>0</v>
      </c>
      <c r="AU351">
        <v>0</v>
      </c>
      <c r="AV351">
        <v>252.22791420873659</v>
      </c>
      <c r="AW351" s="4" t="str">
        <v>Universal Life</v>
      </c>
      <c r="AX351" s="4" t="str">
        <v>Traditional Par</v>
      </c>
      <c r="AY351" s="4" t="str">
        <v>Traditional Par</v>
      </c>
      <c r="AZ351" s="4" t="str">
        <v>Riders</v>
      </c>
      <c r="BA351" s="4" t="str">
        <v>Riders</v>
      </c>
      <c r="BB351" s="4" t="str">
        <v>Stand-alone protection</v>
      </c>
      <c r="BC351" s="4" t="str">
        <v>Riders</v>
      </c>
      <c r="BD351" s="4" t="str">
        <v>Riders</v>
      </c>
      <c r="BE351" s="4" t="str">
        <v>Riders</v>
      </c>
      <c r="BF351" s="4" t="str">
        <v>Universal Life</v>
      </c>
      <c r="BG351" s="4">
        <v>0.29410504140905247</v>
      </c>
      <c r="BH351" s="4">
        <v>0.10361503712026347</v>
      </c>
      <c r="BI351" s="4">
        <v>0.49517623084783979</v>
      </c>
      <c r="BJ351" s="4">
        <v>1</v>
      </c>
      <c r="BK351" s="4">
        <v>1</v>
      </c>
      <c r="BL351" s="4">
        <v>1</v>
      </c>
      <c r="BM351" s="4">
        <v>1</v>
      </c>
      <c r="BN351" s="4">
        <v>1</v>
      </c>
      <c r="BO351" s="4">
        <v>1</v>
      </c>
      <c r="BP351" s="4">
        <v>0.20528883197898337</v>
      </c>
      <c r="BQ351" t="str">
        <f>VLOOKUP(A351,Misc!$A$3:$B$11,2,FALSE)</f>
        <v>VND</v>
      </c>
      <c r="BR351">
        <f>INDEX(FX!$B$30:$AK$48,MATCH('Data (2)'!BQ351,FX!$A$30:$A$48,0),MATCH('Data (2)'!D351,Period,0))</f>
        <v>23210.938118749869</v>
      </c>
      <c r="BS351">
        <f t="shared" si="85"/>
        <v>0.14682113848931952</v>
      </c>
      <c r="BT351">
        <f t="shared" si="86"/>
        <v>0</v>
      </c>
      <c r="BU351">
        <f t="shared" si="87"/>
        <v>5.6399257190966494E-2</v>
      </c>
      <c r="BV351">
        <f t="shared" si="88"/>
        <v>0</v>
      </c>
      <c r="BW351">
        <f t="shared" si="89"/>
        <v>5.2698108144090337E-2</v>
      </c>
      <c r="BX351">
        <f t="shared" si="90"/>
        <v>0</v>
      </c>
      <c r="BY351">
        <f t="shared" si="91"/>
        <v>3.0073590757513358E-2</v>
      </c>
      <c r="BZ351">
        <f t="shared" si="92"/>
        <v>0</v>
      </c>
      <c r="CA351">
        <f t="shared" si="93"/>
        <v>0.18342432950102508</v>
      </c>
      <c r="CB351">
        <f t="shared" si="93"/>
        <v>6.1169803305091468E-2</v>
      </c>
      <c r="CC351">
        <f t="shared" si="93"/>
        <v>6.0692075627619593E-2</v>
      </c>
      <c r="CD351">
        <f t="shared" si="93"/>
        <v>3.0812116898129214E-2</v>
      </c>
      <c r="CE351" s="4">
        <f t="shared" si="94"/>
        <v>0.38413581158185373</v>
      </c>
      <c r="CF351" s="4" t="str">
        <f t="shared" si="95"/>
        <v/>
      </c>
      <c r="CG351" s="4">
        <f t="shared" si="96"/>
        <v>0.5332267170768743</v>
      </c>
      <c r="CH351" s="4" t="str">
        <f t="shared" si="97"/>
        <v/>
      </c>
      <c r="CI351">
        <f>INDEX(FX!$B$114:$AK$132,MATCH('Data (2)'!BQ351,FX!$A$114:$A$132,0),MATCH('Data (2)'!D351,Period,0))</f>
        <v>22961.581658536001</v>
      </c>
    </row>
    <row r="352" spans="1:87" hidden="1" outlineLevel="1" x14ac:dyDescent="0.15">
      <c r="A352" t="s">
        <v>68</v>
      </c>
      <c r="B352" s="1">
        <f t="shared" si="98"/>
        <v>43800</v>
      </c>
      <c r="C352" t="s">
        <v>63</v>
      </c>
      <c r="D352" s="1">
        <v>43525</v>
      </c>
      <c r="E352">
        <v>13915.44231</v>
      </c>
      <c r="F352">
        <v>5018.1562012978438</v>
      </c>
      <c r="G352">
        <v>4832.0129234336309</v>
      </c>
      <c r="H352">
        <v>2626.5261699501407</v>
      </c>
      <c r="I352">
        <v>9526.9477811911693</v>
      </c>
      <c r="J352">
        <v>3191.2882881794949</v>
      </c>
      <c r="K352">
        <v>3165.8094379041299</v>
      </c>
      <c r="L352">
        <v>1613.8341565571202</v>
      </c>
      <c r="M352">
        <v>7772.2301199999993</v>
      </c>
      <c r="N352">
        <v>2692.4018085015487</v>
      </c>
      <c r="O352">
        <v>2362.4027192286417</v>
      </c>
      <c r="P352">
        <v>1250.7602183969798</v>
      </c>
      <c r="Q352" t="str">
        <v>FWD UL2017</v>
      </c>
      <c r="R352" t="str">
        <v>FWD SmartKid</v>
      </c>
      <c r="S352" t="str">
        <v>FWD Family CI</v>
      </c>
      <c r="T352" t="str">
        <v>Hospital and Surgical Rider</v>
      </c>
      <c r="U352" t="str">
        <v>Medical Rider</v>
      </c>
      <c r="V352" t="str">
        <v>Cancer Care</v>
      </c>
      <c r="W352" t="str">
        <v>Term Rider 2019</v>
      </c>
      <c r="X352" t="str">
        <v>Accident Rider 2019</v>
      </c>
      <c r="Y352" t="str">
        <v>HS Rider 2019</v>
      </c>
      <c r="Z352" t="str">
        <v>FWD UL 2019</v>
      </c>
      <c r="AA352">
        <v>7360.5649999999996</v>
      </c>
      <c r="AB352">
        <v>4291.3406000000004</v>
      </c>
      <c r="AC352">
        <v>97.097999999999999</v>
      </c>
      <c r="AD352">
        <v>418.92559999999997</v>
      </c>
      <c r="AE352">
        <v>604.26800000000003</v>
      </c>
      <c r="AF352">
        <v>97.259</v>
      </c>
      <c r="AG352">
        <v>0</v>
      </c>
      <c r="AH352">
        <v>0</v>
      </c>
      <c r="AI352">
        <v>0</v>
      </c>
      <c r="AJ352">
        <v>0</v>
      </c>
      <c r="AK352">
        <v>1045.9861099999998</v>
      </c>
      <c r="AL352">
        <v>2437.6785310873047</v>
      </c>
      <c r="AM352">
        <v>725.42557567296603</v>
      </c>
      <c r="AN352">
        <v>29.407250411131933</v>
      </c>
      <c r="AO352">
        <v>219.24055095328737</v>
      </c>
      <c r="AP352">
        <v>556.82386965722321</v>
      </c>
      <c r="AQ352">
        <v>65.531975419403338</v>
      </c>
      <c r="AR352">
        <v>0</v>
      </c>
      <c r="AS352">
        <v>0</v>
      </c>
      <c r="AT352">
        <v>0</v>
      </c>
      <c r="AU352">
        <v>0</v>
      </c>
      <c r="AV352">
        <v>984.04844809652741</v>
      </c>
      <c r="AW352" s="4" t="str">
        <v>Universal Life</v>
      </c>
      <c r="AX352" s="4" t="str">
        <v>Traditional Par</v>
      </c>
      <c r="AY352" s="4" t="str">
        <v>Traditional Par</v>
      </c>
      <c r="AZ352" s="4" t="str">
        <v>Riders</v>
      </c>
      <c r="BA352" s="4" t="str">
        <v>Riders</v>
      </c>
      <c r="BB352" s="4" t="str">
        <v>Stand-alone protection</v>
      </c>
      <c r="BC352" s="4" t="str">
        <v>Riders</v>
      </c>
      <c r="BD352" s="4" t="str">
        <v>Riders</v>
      </c>
      <c r="BE352" s="4" t="str">
        <v>Riders</v>
      </c>
      <c r="BF352" s="4" t="str">
        <v>Universal Life</v>
      </c>
      <c r="BG352" s="4">
        <v>0.29410504140905247</v>
      </c>
      <c r="BH352" s="4">
        <v>0.10361503712026347</v>
      </c>
      <c r="BI352" s="4">
        <v>0.49517623084783979</v>
      </c>
      <c r="BJ352" s="4">
        <v>1</v>
      </c>
      <c r="BK352" s="4">
        <v>1</v>
      </c>
      <c r="BL352" s="4">
        <v>1</v>
      </c>
      <c r="BM352" s="4">
        <v>1</v>
      </c>
      <c r="BN352" s="4">
        <v>1</v>
      </c>
      <c r="BO352" s="4">
        <v>1</v>
      </c>
      <c r="BP352" s="4">
        <v>0.20528883197898337</v>
      </c>
      <c r="BQ352" t="str">
        <f>VLOOKUP(A352,Misc!$A$3:$B$11,2,FALSE)</f>
        <v>VND</v>
      </c>
      <c r="BR352">
        <f>INDEX(FX!$B$30:$AK$48,MATCH('Data (2)'!BQ352,FX!$A$30:$A$48,0),MATCH('Data (2)'!D352,Period,0))</f>
        <v>23203.778889624151</v>
      </c>
      <c r="BS352">
        <f t="shared" si="85"/>
        <v>0.59970586585025842</v>
      </c>
      <c r="BT352">
        <f t="shared" si="86"/>
        <v>0</v>
      </c>
      <c r="BU352">
        <f t="shared" si="87"/>
        <v>0.21626461039679071</v>
      </c>
      <c r="BV352">
        <f t="shared" si="88"/>
        <v>0</v>
      </c>
      <c r="BW352">
        <f t="shared" si="89"/>
        <v>0.20824249991428437</v>
      </c>
      <c r="BX352">
        <f t="shared" si="90"/>
        <v>0</v>
      </c>
      <c r="BY352">
        <f t="shared" si="91"/>
        <v>0.11319389753039853</v>
      </c>
      <c r="BZ352">
        <f t="shared" si="92"/>
        <v>0</v>
      </c>
      <c r="CA352">
        <f t="shared" si="93"/>
        <v>0.41490816803769759</v>
      </c>
      <c r="CB352">
        <f t="shared" si="93"/>
        <v>0.13898381808524626</v>
      </c>
      <c r="CC352">
        <f t="shared" si="93"/>
        <v>0.13787418850248218</v>
      </c>
      <c r="CD352">
        <f t="shared" si="93"/>
        <v>7.0284102400113846E-2</v>
      </c>
      <c r="CE352" s="4">
        <f t="shared" si="94"/>
        <v>0.36061780067829147</v>
      </c>
      <c r="CF352" s="4" t="str">
        <f t="shared" si="95"/>
        <v/>
      </c>
      <c r="CG352" s="4">
        <f t="shared" si="96"/>
        <v>0.52340462603990745</v>
      </c>
      <c r="CH352" s="4" t="str">
        <f t="shared" si="97"/>
        <v/>
      </c>
      <c r="CI352">
        <f>INDEX(FX!$B$114:$AK$132,MATCH('Data (2)'!BQ352,FX!$A$114:$A$132,0),MATCH('Data (2)'!D352,Period,0))</f>
        <v>22961.581658536001</v>
      </c>
    </row>
    <row r="353" spans="1:87" hidden="1" outlineLevel="1" x14ac:dyDescent="0.15">
      <c r="A353" t="s">
        <v>68</v>
      </c>
      <c r="B353" s="1">
        <f t="shared" si="98"/>
        <v>43800</v>
      </c>
      <c r="C353" t="s">
        <v>63</v>
      </c>
      <c r="D353" s="1">
        <v>43556</v>
      </c>
      <c r="E353">
        <v>9942.1324100000002</v>
      </c>
      <c r="F353">
        <v>3722.5410722463321</v>
      </c>
      <c r="G353">
        <v>3527.8444178454647</v>
      </c>
      <c r="H353">
        <v>1966.6601067058082</v>
      </c>
      <c r="I353">
        <v>11305.243066186717</v>
      </c>
      <c r="J353">
        <v>3800.8626203193567</v>
      </c>
      <c r="K353">
        <v>3769.97490760866</v>
      </c>
      <c r="L353">
        <v>1928.28080205366</v>
      </c>
      <c r="M353">
        <v>9017.6669600000005</v>
      </c>
      <c r="N353">
        <v>2743.7146660000299</v>
      </c>
      <c r="O353">
        <v>2818.4264316262193</v>
      </c>
      <c r="P353">
        <v>1404.2883882681579</v>
      </c>
      <c r="Q353" t="str">
        <v>FWD UL2017</v>
      </c>
      <c r="R353" t="str">
        <v>FWD SmartKid</v>
      </c>
      <c r="S353" t="str">
        <v>FWD Family CI</v>
      </c>
      <c r="T353" t="str">
        <v>Hospital and Surgical Rider</v>
      </c>
      <c r="U353" t="str">
        <v>Medical Rider</v>
      </c>
      <c r="V353" t="str">
        <v>Cancer Care</v>
      </c>
      <c r="W353" t="str">
        <v>Term Rider 2019</v>
      </c>
      <c r="X353" t="str">
        <v>Accident Rider 2019</v>
      </c>
      <c r="Y353" t="str">
        <v>HS Rider 2019</v>
      </c>
      <c r="Z353" t="str">
        <v>FWD UL 2019</v>
      </c>
      <c r="AA353">
        <v>5517.0770000000002</v>
      </c>
      <c r="AB353">
        <v>2764.6302000000001</v>
      </c>
      <c r="AC353">
        <v>45.040999999999997</v>
      </c>
      <c r="AD353">
        <v>317.26900000000001</v>
      </c>
      <c r="AE353">
        <v>423.93799999999999</v>
      </c>
      <c r="AF353">
        <v>83.643000000000001</v>
      </c>
      <c r="AG353">
        <v>0</v>
      </c>
      <c r="AH353">
        <v>0</v>
      </c>
      <c r="AI353">
        <v>0</v>
      </c>
      <c r="AJ353">
        <v>0</v>
      </c>
      <c r="AK353">
        <v>790.5342099999998</v>
      </c>
      <c r="AL353">
        <v>1883.9189603655589</v>
      </c>
      <c r="AM353">
        <v>460.65036101317287</v>
      </c>
      <c r="AN353">
        <v>13.220018912610312</v>
      </c>
      <c r="AO353">
        <v>166.96265519684655</v>
      </c>
      <c r="AP353">
        <v>384.75371476063799</v>
      </c>
      <c r="AQ353">
        <v>56.679863281067362</v>
      </c>
      <c r="AR353">
        <v>0</v>
      </c>
      <c r="AS353">
        <v>0</v>
      </c>
      <c r="AT353">
        <v>0</v>
      </c>
      <c r="AU353">
        <v>0</v>
      </c>
      <c r="AV353">
        <v>756.35549871643798</v>
      </c>
      <c r="AW353" s="4" t="str">
        <v>Universal Life</v>
      </c>
      <c r="AX353" s="4" t="str">
        <v>Traditional Par</v>
      </c>
      <c r="AY353" s="4" t="str">
        <v>Traditional Par</v>
      </c>
      <c r="AZ353" s="4" t="str">
        <v>Riders</v>
      </c>
      <c r="BA353" s="4" t="str">
        <v>Riders</v>
      </c>
      <c r="BB353" s="4" t="str">
        <v>Stand-alone protection</v>
      </c>
      <c r="BC353" s="4" t="str">
        <v>Riders</v>
      </c>
      <c r="BD353" s="4" t="str">
        <v>Riders</v>
      </c>
      <c r="BE353" s="4" t="str">
        <v>Riders</v>
      </c>
      <c r="BF353" s="4" t="str">
        <v>Universal Life</v>
      </c>
      <c r="BG353" s="4">
        <v>0.29410504140905247</v>
      </c>
      <c r="BH353" s="4">
        <v>0.10361503712026347</v>
      </c>
      <c r="BI353" s="4">
        <v>0.49517623084783979</v>
      </c>
      <c r="BJ353" s="4">
        <v>1</v>
      </c>
      <c r="BK353" s="4">
        <v>1</v>
      </c>
      <c r="BL353" s="4">
        <v>1</v>
      </c>
      <c r="BM353" s="4">
        <v>1</v>
      </c>
      <c r="BN353" s="4">
        <v>1</v>
      </c>
      <c r="BO353" s="4">
        <v>1</v>
      </c>
      <c r="BP353" s="4">
        <v>0.20528883197898337</v>
      </c>
      <c r="BQ353" t="str">
        <f>VLOOKUP(A353,Misc!$A$3:$B$11,2,FALSE)</f>
        <v>VND</v>
      </c>
      <c r="BR353">
        <f>INDEX(FX!$B$30:$AK$48,MATCH('Data (2)'!BQ353,FX!$A$30:$A$48,0),MATCH('Data (2)'!D353,Period,0))</f>
        <v>23224.068802232683</v>
      </c>
      <c r="BS353">
        <f t="shared" si="85"/>
        <v>0.42809606252304061</v>
      </c>
      <c r="BT353">
        <f t="shared" si="86"/>
        <v>0</v>
      </c>
      <c r="BU353">
        <f t="shared" si="87"/>
        <v>0.16028806596923531</v>
      </c>
      <c r="BV353">
        <f t="shared" si="88"/>
        <v>0</v>
      </c>
      <c r="BW353">
        <f t="shared" si="89"/>
        <v>0.15190466614128828</v>
      </c>
      <c r="BX353">
        <f t="shared" si="90"/>
        <v>0</v>
      </c>
      <c r="BY353">
        <f t="shared" si="91"/>
        <v>8.4681979004331068E-2</v>
      </c>
      <c r="BZ353">
        <f t="shared" si="92"/>
        <v>0</v>
      </c>
      <c r="CA353">
        <f t="shared" si="93"/>
        <v>0.49235471816829207</v>
      </c>
      <c r="CB353">
        <f t="shared" si="93"/>
        <v>0.16553139399725891</v>
      </c>
      <c r="CC353">
        <f t="shared" si="93"/>
        <v>0.16418620300954601</v>
      </c>
      <c r="CD353">
        <f t="shared" si="93"/>
        <v>8.3978570410754738E-2</v>
      </c>
      <c r="CE353" s="4">
        <f t="shared" si="94"/>
        <v>0.37442079010154039</v>
      </c>
      <c r="CF353" s="4" t="str">
        <f t="shared" si="95"/>
        <v/>
      </c>
      <c r="CG353" s="4">
        <f t="shared" si="96"/>
        <v>0.52831119080683397</v>
      </c>
      <c r="CH353" s="4" t="str">
        <f t="shared" si="97"/>
        <v/>
      </c>
      <c r="CI353">
        <f>INDEX(FX!$B$114:$AK$132,MATCH('Data (2)'!BQ353,FX!$A$114:$A$132,0),MATCH('Data (2)'!D353,Period,0))</f>
        <v>22961.581658536001</v>
      </c>
    </row>
    <row r="354" spans="1:87" hidden="1" outlineLevel="1" x14ac:dyDescent="0.15">
      <c r="A354" t="s">
        <v>68</v>
      </c>
      <c r="B354" s="1">
        <f t="shared" si="98"/>
        <v>43800</v>
      </c>
      <c r="C354" t="s">
        <v>63</v>
      </c>
      <c r="D354" s="1">
        <v>43586</v>
      </c>
      <c r="E354">
        <v>14001.32114</v>
      </c>
      <c r="F354">
        <v>5215.2173974254974</v>
      </c>
      <c r="G354">
        <v>4942.2963526640597</v>
      </c>
      <c r="H354">
        <v>2758.2263771061102</v>
      </c>
      <c r="I354">
        <v>12527.001093799305</v>
      </c>
      <c r="J354">
        <v>4250.5613257882824</v>
      </c>
      <c r="K354">
        <v>4214.50497901376</v>
      </c>
      <c r="L354">
        <v>2173.7007152215301</v>
      </c>
      <c r="M354">
        <v>11879.513730000002</v>
      </c>
      <c r="N354">
        <v>3733.0241750739942</v>
      </c>
      <c r="O354">
        <v>3602.6193834721571</v>
      </c>
      <c r="P354">
        <v>1726.5967658025131</v>
      </c>
      <c r="Q354" t="str">
        <v>FWD UL2017</v>
      </c>
      <c r="R354" t="str">
        <v>FWD SmartKid</v>
      </c>
      <c r="S354" t="str">
        <v>FWD Family CI</v>
      </c>
      <c r="T354" t="str">
        <v>Hospital and Surgical Rider</v>
      </c>
      <c r="U354" t="str">
        <v>Medical Rider</v>
      </c>
      <c r="V354" t="str">
        <v>Cancer Care</v>
      </c>
      <c r="W354" t="str">
        <v>Term Rider 2019</v>
      </c>
      <c r="X354" t="str">
        <v>Accident Rider 2019</v>
      </c>
      <c r="Y354" t="str">
        <v>HS Rider 2019</v>
      </c>
      <c r="Z354" t="str">
        <v>FWD UL 2019</v>
      </c>
      <c r="AA354">
        <v>7672.0129999999999</v>
      </c>
      <c r="AB354">
        <v>3987.2637</v>
      </c>
      <c r="AC354">
        <v>72.063999999999993</v>
      </c>
      <c r="AD354">
        <v>356.59980000000002</v>
      </c>
      <c r="AE354">
        <v>804.42399999999998</v>
      </c>
      <c r="AF354">
        <v>74.962000000000003</v>
      </c>
      <c r="AG354">
        <v>0</v>
      </c>
      <c r="AH354">
        <v>0</v>
      </c>
      <c r="AI354">
        <v>0</v>
      </c>
      <c r="AJ354">
        <v>0</v>
      </c>
      <c r="AK354">
        <v>1033.9946400000008</v>
      </c>
      <c r="AL354">
        <v>2555.3526671572913</v>
      </c>
      <c r="AM354">
        <v>694.80643965993045</v>
      </c>
      <c r="AN354">
        <v>24.658889804227492</v>
      </c>
      <c r="AO354">
        <v>175.26250837777405</v>
      </c>
      <c r="AP354">
        <v>777.47734874592595</v>
      </c>
      <c r="AQ354">
        <v>48.975194968818357</v>
      </c>
      <c r="AR354">
        <v>0</v>
      </c>
      <c r="AS354">
        <v>0</v>
      </c>
      <c r="AT354">
        <v>0</v>
      </c>
      <c r="AU354">
        <v>0</v>
      </c>
      <c r="AV354">
        <v>938.68434871153022</v>
      </c>
      <c r="AW354" s="4" t="str">
        <v>Universal Life</v>
      </c>
      <c r="AX354" s="4" t="str">
        <v>Traditional Par</v>
      </c>
      <c r="AY354" s="4" t="str">
        <v>Traditional Par</v>
      </c>
      <c r="AZ354" s="4" t="str">
        <v>Riders</v>
      </c>
      <c r="BA354" s="4" t="str">
        <v>Riders</v>
      </c>
      <c r="BB354" s="4" t="str">
        <v>Stand-alone protection</v>
      </c>
      <c r="BC354" s="4" t="str">
        <v>Riders</v>
      </c>
      <c r="BD354" s="4" t="str">
        <v>Riders</v>
      </c>
      <c r="BE354" s="4" t="str">
        <v>Riders</v>
      </c>
      <c r="BF354" s="4" t="str">
        <v>Universal Life</v>
      </c>
      <c r="BG354" s="4">
        <v>0.29410504140905247</v>
      </c>
      <c r="BH354" s="4">
        <v>0.10361503712026347</v>
      </c>
      <c r="BI354" s="4">
        <v>0.49517623084783979</v>
      </c>
      <c r="BJ354" s="4">
        <v>1</v>
      </c>
      <c r="BK354" s="4">
        <v>1</v>
      </c>
      <c r="BL354" s="4">
        <v>1</v>
      </c>
      <c r="BM354" s="4">
        <v>1</v>
      </c>
      <c r="BN354" s="4">
        <v>1</v>
      </c>
      <c r="BO354" s="4">
        <v>1</v>
      </c>
      <c r="BP354" s="4">
        <v>0.20528883197898337</v>
      </c>
      <c r="BQ354" t="str">
        <f>VLOOKUP(A354,Misc!$A$3:$B$11,2,FALSE)</f>
        <v>VND</v>
      </c>
      <c r="BR354">
        <f>INDEX(FX!$B$30:$AK$48,MATCH('Data (2)'!BQ354,FX!$A$30:$A$48,0),MATCH('Data (2)'!D354,Period,0))</f>
        <v>23364.101199873738</v>
      </c>
      <c r="BS354">
        <f t="shared" si="85"/>
        <v>0.599266413898073</v>
      </c>
      <c r="BT354">
        <f t="shared" si="86"/>
        <v>0</v>
      </c>
      <c r="BU354">
        <f t="shared" si="87"/>
        <v>0.2232149806581766</v>
      </c>
      <c r="BV354">
        <f t="shared" si="88"/>
        <v>0</v>
      </c>
      <c r="BW354">
        <f t="shared" si="89"/>
        <v>0.21153376756863082</v>
      </c>
      <c r="BX354">
        <f t="shared" si="90"/>
        <v>0</v>
      </c>
      <c r="BY354">
        <f t="shared" si="91"/>
        <v>0.11805403313015166</v>
      </c>
      <c r="BZ354">
        <f t="shared" si="92"/>
        <v>0</v>
      </c>
      <c r="CA354">
        <f t="shared" si="93"/>
        <v>0.54556351039268991</v>
      </c>
      <c r="CB354">
        <f t="shared" si="93"/>
        <v>0.1851162253976581</v>
      </c>
      <c r="CC354">
        <f t="shared" si="93"/>
        <v>0.18354593519244838</v>
      </c>
      <c r="CD354">
        <f t="shared" si="93"/>
        <v>9.4666854729210423E-2</v>
      </c>
      <c r="CE354" s="4">
        <f t="shared" si="94"/>
        <v>0.37248037847844817</v>
      </c>
      <c r="CF354" s="4" t="str">
        <f t="shared" si="95"/>
        <v/>
      </c>
      <c r="CG354" s="4">
        <f t="shared" si="96"/>
        <v>0.52888042183394202</v>
      </c>
      <c r="CH354" s="4" t="str">
        <f t="shared" si="97"/>
        <v/>
      </c>
      <c r="CI354">
        <f>INDEX(FX!$B$114:$AK$132,MATCH('Data (2)'!BQ354,FX!$A$114:$A$132,0),MATCH('Data (2)'!D354,Period,0))</f>
        <v>22961.581658536001</v>
      </c>
    </row>
    <row r="355" spans="1:87" hidden="1" outlineLevel="1" x14ac:dyDescent="0.15">
      <c r="A355" t="s">
        <v>68</v>
      </c>
      <c r="B355" s="1">
        <f t="shared" si="98"/>
        <v>43800</v>
      </c>
      <c r="C355" t="s">
        <v>63</v>
      </c>
      <c r="D355" s="1">
        <v>43617</v>
      </c>
      <c r="E355">
        <v>16010.477080000001</v>
      </c>
      <c r="F355">
        <v>6082.2656309657323</v>
      </c>
      <c r="G355">
        <v>5797.7110367656405</v>
      </c>
      <c r="H355">
        <v>3349.4994577303087</v>
      </c>
      <c r="I355">
        <v>16277.364048868165</v>
      </c>
      <c r="J355">
        <v>5501.8300168368532</v>
      </c>
      <c r="K355">
        <v>5455.9791747530198</v>
      </c>
      <c r="L355">
        <v>2804.2368755284401</v>
      </c>
      <c r="M355">
        <v>13832.329520000001</v>
      </c>
      <c r="N355">
        <v>4215.993498193292</v>
      </c>
      <c r="O355">
        <v>4525.535636025098</v>
      </c>
      <c r="P355">
        <v>2034.2464241815255</v>
      </c>
      <c r="Q355" t="str">
        <v>FWD UL2017</v>
      </c>
      <c r="R355" t="str">
        <v>FWD SmartKid</v>
      </c>
      <c r="S355" t="str">
        <v>FWD Family CI</v>
      </c>
      <c r="T355" t="str">
        <v>Hospital and Surgical Rider</v>
      </c>
      <c r="U355" t="str">
        <v>Medical Rider</v>
      </c>
      <c r="V355" t="str">
        <v>Cancer Care</v>
      </c>
      <c r="W355" t="str">
        <v>Term Rider 2019</v>
      </c>
      <c r="X355" t="str">
        <v>Accident Rider 2019</v>
      </c>
      <c r="Y355" t="str">
        <v>HS Rider 2019</v>
      </c>
      <c r="Z355" t="str">
        <v>FWD UL 2019</v>
      </c>
      <c r="AA355">
        <v>8253.8510000000006</v>
      </c>
      <c r="AB355">
        <v>4772.0738000000001</v>
      </c>
      <c r="AC355">
        <v>192.85400000000001</v>
      </c>
      <c r="AD355">
        <v>480.41480000000001</v>
      </c>
      <c r="AE355">
        <v>820.06200000000001</v>
      </c>
      <c r="AF355">
        <v>73.547499999999999</v>
      </c>
      <c r="AG355">
        <v>0</v>
      </c>
      <c r="AH355">
        <v>0</v>
      </c>
      <c r="AI355">
        <v>0</v>
      </c>
      <c r="AJ355">
        <v>0</v>
      </c>
      <c r="AK355">
        <v>1417.6739799999996</v>
      </c>
      <c r="AL355">
        <v>2807.7391845278885</v>
      </c>
      <c r="AM355">
        <v>791.39997225929244</v>
      </c>
      <c r="AN355">
        <v>59.808818766329594</v>
      </c>
      <c r="AO355">
        <v>256.95534224024334</v>
      </c>
      <c r="AP355">
        <v>811.92730445275765</v>
      </c>
      <c r="AQ355">
        <v>50.079255382187199</v>
      </c>
      <c r="AR355">
        <v>0</v>
      </c>
      <c r="AS355">
        <v>0</v>
      </c>
      <c r="AT355">
        <v>0</v>
      </c>
      <c r="AU355">
        <v>0</v>
      </c>
      <c r="AV355">
        <v>1304.3557533370331</v>
      </c>
      <c r="AW355" s="4" t="str">
        <v>Universal Life</v>
      </c>
      <c r="AX355" s="4" t="str">
        <v>Traditional Par</v>
      </c>
      <c r="AY355" s="4" t="str">
        <v>Traditional Par</v>
      </c>
      <c r="AZ355" s="4" t="str">
        <v>Riders</v>
      </c>
      <c r="BA355" s="4" t="str">
        <v>Riders</v>
      </c>
      <c r="BB355" s="4" t="str">
        <v>Stand-alone protection</v>
      </c>
      <c r="BC355" s="4" t="str">
        <v>Riders</v>
      </c>
      <c r="BD355" s="4" t="str">
        <v>Riders</v>
      </c>
      <c r="BE355" s="4" t="str">
        <v>Riders</v>
      </c>
      <c r="BF355" s="4" t="str">
        <v>Universal Life</v>
      </c>
      <c r="BG355" s="4">
        <v>0.29410504140905247</v>
      </c>
      <c r="BH355" s="4">
        <v>0.10361503712026347</v>
      </c>
      <c r="BI355" s="4">
        <v>0.49517623084783979</v>
      </c>
      <c r="BJ355" s="4">
        <v>1</v>
      </c>
      <c r="BK355" s="4">
        <v>1</v>
      </c>
      <c r="BL355" s="4">
        <v>1</v>
      </c>
      <c r="BM355" s="4">
        <v>1</v>
      </c>
      <c r="BN355" s="4">
        <v>1</v>
      </c>
      <c r="BO355" s="4">
        <v>1</v>
      </c>
      <c r="BP355" s="4">
        <v>0.20528883197898337</v>
      </c>
      <c r="BQ355" t="str">
        <f>VLOOKUP(A355,Misc!$A$3:$B$11,2,FALSE)</f>
        <v>VND</v>
      </c>
      <c r="BR355">
        <f>INDEX(FX!$B$30:$AK$48,MATCH('Data (2)'!BQ355,FX!$A$30:$A$48,0),MATCH('Data (2)'!D355,Period,0))</f>
        <v>23338.802278908443</v>
      </c>
      <c r="BS355">
        <f t="shared" si="85"/>
        <v>0.68600251583899241</v>
      </c>
      <c r="BT355">
        <f t="shared" si="86"/>
        <v>0</v>
      </c>
      <c r="BU355">
        <f t="shared" si="87"/>
        <v>0.26060744498711269</v>
      </c>
      <c r="BV355">
        <f t="shared" si="88"/>
        <v>0</v>
      </c>
      <c r="BW355">
        <f t="shared" si="89"/>
        <v>0.24841510577451964</v>
      </c>
      <c r="BX355">
        <f t="shared" si="90"/>
        <v>0</v>
      </c>
      <c r="BY355">
        <f t="shared" si="91"/>
        <v>0.14351633891501331</v>
      </c>
      <c r="BZ355">
        <f t="shared" si="92"/>
        <v>0</v>
      </c>
      <c r="CA355">
        <f t="shared" si="93"/>
        <v>0.70889559312291672</v>
      </c>
      <c r="CB355">
        <f t="shared" si="93"/>
        <v>0.23961023672737894</v>
      </c>
      <c r="CC355">
        <f t="shared" si="93"/>
        <v>0.23761338638990279</v>
      </c>
      <c r="CD355">
        <f t="shared" si="93"/>
        <v>0.12212733936322549</v>
      </c>
      <c r="CE355" s="4">
        <f t="shared" si="94"/>
        <v>0.37989284145464902</v>
      </c>
      <c r="CF355" s="4" t="str">
        <f t="shared" si="95"/>
        <v/>
      </c>
      <c r="CG355" s="4">
        <f t="shared" si="96"/>
        <v>0.5506993053176602</v>
      </c>
      <c r="CH355" s="4" t="str">
        <f t="shared" si="97"/>
        <v/>
      </c>
      <c r="CI355">
        <f>INDEX(FX!$B$114:$AK$132,MATCH('Data (2)'!BQ355,FX!$A$114:$A$132,0),MATCH('Data (2)'!D355,Period,0))</f>
        <v>22961.581658536001</v>
      </c>
    </row>
    <row r="356" spans="1:87" hidden="1" outlineLevel="1" x14ac:dyDescent="0.15">
      <c r="A356" t="s">
        <v>68</v>
      </c>
      <c r="B356" s="1">
        <f t="shared" si="98"/>
        <v>43800</v>
      </c>
      <c r="C356" t="s">
        <v>63</v>
      </c>
      <c r="D356" s="1">
        <v>43647</v>
      </c>
      <c r="E356">
        <v>8464.9591199999995</v>
      </c>
      <c r="F356">
        <v>3498.6678305317578</v>
      </c>
      <c r="G356">
        <v>3169.2175403782298</v>
      </c>
      <c r="H356">
        <v>2027.0162442602032</v>
      </c>
      <c r="I356">
        <v>14803.092205446213</v>
      </c>
      <c r="J356">
        <v>5072.6810484996886</v>
      </c>
      <c r="K356">
        <v>5027.73158192757</v>
      </c>
      <c r="L356">
        <v>2616.0237177837098</v>
      </c>
      <c r="M356">
        <v>8723.1914499999984</v>
      </c>
      <c r="N356">
        <v>2713.0137383692527</v>
      </c>
      <c r="O356">
        <v>2720.398416223401</v>
      </c>
      <c r="P356">
        <v>1290.8949579176788</v>
      </c>
      <c r="Q356" t="str">
        <v>FWD UL2017</v>
      </c>
      <c r="R356" t="str">
        <v>FWD SmartKid</v>
      </c>
      <c r="S356" t="str">
        <v>FWD Family CI</v>
      </c>
      <c r="T356" t="str">
        <v>Hospital and Surgical Rider</v>
      </c>
      <c r="U356" t="str">
        <v>Medical Rider</v>
      </c>
      <c r="V356" t="str">
        <v>Cancer Care</v>
      </c>
      <c r="W356" t="str">
        <v>Term Rider 2019</v>
      </c>
      <c r="X356" t="str">
        <v>Accident Rider 2019</v>
      </c>
      <c r="Y356" t="str">
        <v>HS Rider 2019</v>
      </c>
      <c r="Z356" t="str">
        <v>FWD UL 2019</v>
      </c>
      <c r="AA356">
        <v>4750.9579999999996</v>
      </c>
      <c r="AB356">
        <v>2126.9263999999998</v>
      </c>
      <c r="AC356">
        <v>29.228000000000002</v>
      </c>
      <c r="AD356">
        <v>44.821199999999997</v>
      </c>
      <c r="AE356">
        <v>557.61199999999997</v>
      </c>
      <c r="AF356">
        <v>39.244500000000002</v>
      </c>
      <c r="AG356">
        <v>11.957000000000001</v>
      </c>
      <c r="AH356">
        <v>65.111400000000003</v>
      </c>
      <c r="AI356">
        <v>105.083</v>
      </c>
      <c r="AJ356">
        <v>0</v>
      </c>
      <c r="AK356">
        <v>734.01762000000053</v>
      </c>
      <c r="AL356">
        <v>1628.4871759608832</v>
      </c>
      <c r="AM356">
        <v>341.55378378762936</v>
      </c>
      <c r="AN356">
        <v>9.7687481892150636</v>
      </c>
      <c r="AO356">
        <v>24.347770037566757</v>
      </c>
      <c r="AP356">
        <v>552.02501416504572</v>
      </c>
      <c r="AQ356">
        <v>27.045089579171467</v>
      </c>
      <c r="AR356">
        <v>16.979450334709327</v>
      </c>
      <c r="AS356">
        <v>94.363709601131077</v>
      </c>
      <c r="AT356">
        <v>137.08099711870901</v>
      </c>
      <c r="AU356">
        <v>0</v>
      </c>
      <c r="AV356">
        <v>667.01609175769681</v>
      </c>
      <c r="AW356" s="4" t="str">
        <v>Universal Life</v>
      </c>
      <c r="AX356" s="4" t="str">
        <v>Traditional Par</v>
      </c>
      <c r="AY356" s="4" t="str">
        <v>Traditional Par</v>
      </c>
      <c r="AZ356" s="4" t="str">
        <v>Riders</v>
      </c>
      <c r="BA356" s="4" t="str">
        <v>Riders</v>
      </c>
      <c r="BB356" s="4" t="str">
        <v>Stand-alone protection</v>
      </c>
      <c r="BC356" s="4" t="str">
        <v>Riders</v>
      </c>
      <c r="BD356" s="4" t="str">
        <v>Riders</v>
      </c>
      <c r="BE356" s="4" t="str">
        <v>Riders</v>
      </c>
      <c r="BF356" s="4" t="str">
        <v>Universal Life</v>
      </c>
      <c r="BG356" s="4">
        <v>0.29410504140905247</v>
      </c>
      <c r="BH356" s="4">
        <v>0.10361503712026347</v>
      </c>
      <c r="BI356" s="4">
        <v>0.49517623084783979</v>
      </c>
      <c r="BJ356" s="4">
        <v>1</v>
      </c>
      <c r="BK356" s="4">
        <v>1</v>
      </c>
      <c r="BL356" s="4">
        <v>1</v>
      </c>
      <c r="BM356" s="4">
        <v>1</v>
      </c>
      <c r="BN356" s="4">
        <v>1</v>
      </c>
      <c r="BO356" s="4">
        <v>1</v>
      </c>
      <c r="BP356" s="4">
        <v>0.20528883197898337</v>
      </c>
      <c r="BQ356" t="str">
        <f>VLOOKUP(A356,Misc!$A$3:$B$11,2,FALSE)</f>
        <v>VND</v>
      </c>
      <c r="BR356">
        <f>INDEX(FX!$B$30:$AK$48,MATCH('Data (2)'!BQ356,FX!$A$30:$A$48,0),MATCH('Data (2)'!D356,Period,0))</f>
        <v>23219.310783003264</v>
      </c>
      <c r="BS356">
        <f t="shared" si="85"/>
        <v>0.36456547737827011</v>
      </c>
      <c r="BT356">
        <f t="shared" si="86"/>
        <v>0</v>
      </c>
      <c r="BU356">
        <f t="shared" si="87"/>
        <v>0.15067922830391731</v>
      </c>
      <c r="BV356">
        <f t="shared" si="88"/>
        <v>0</v>
      </c>
      <c r="BW356">
        <f t="shared" si="89"/>
        <v>0.13649059483273399</v>
      </c>
      <c r="BX356">
        <f t="shared" si="90"/>
        <v>0</v>
      </c>
      <c r="BY356">
        <f t="shared" si="91"/>
        <v>8.7298725754771184E-2</v>
      </c>
      <c r="BZ356">
        <f t="shared" si="92"/>
        <v>0</v>
      </c>
      <c r="CA356">
        <f t="shared" si="93"/>
        <v>0.64468956997756044</v>
      </c>
      <c r="CB356">
        <f t="shared" si="93"/>
        <v>0.22092036706948331</v>
      </c>
      <c r="CC356">
        <f t="shared" si="93"/>
        <v>0.21896277254308846</v>
      </c>
      <c r="CD356">
        <f t="shared" si="93"/>
        <v>0.11393046684182573</v>
      </c>
      <c r="CE356" s="4">
        <f t="shared" si="94"/>
        <v>0.41331184013228384</v>
      </c>
      <c r="CF356" s="4" t="str">
        <f t="shared" si="95"/>
        <v/>
      </c>
      <c r="CG356" s="4">
        <f t="shared" si="96"/>
        <v>0.57936801732678922</v>
      </c>
      <c r="CH356" s="4" t="str">
        <f t="shared" si="97"/>
        <v/>
      </c>
      <c r="CI356">
        <f>INDEX(FX!$B$114:$AK$132,MATCH('Data (2)'!BQ356,FX!$A$114:$A$132,0),MATCH('Data (2)'!D356,Period,0))</f>
        <v>22961.581658536001</v>
      </c>
    </row>
    <row r="357" spans="1:87" hidden="1" outlineLevel="1" x14ac:dyDescent="0.15">
      <c r="A357" t="s">
        <v>68</v>
      </c>
      <c r="B357" s="1">
        <f t="shared" si="98"/>
        <v>43800</v>
      </c>
      <c r="C357" t="s">
        <v>63</v>
      </c>
      <c r="D357" s="1">
        <v>43678</v>
      </c>
      <c r="E357">
        <v>11299.48141</v>
      </c>
      <c r="F357">
        <v>4936.1893391332951</v>
      </c>
      <c r="G357">
        <v>4262.7639838072437</v>
      </c>
      <c r="H357">
        <v>3016.9283869726446</v>
      </c>
      <c r="I357">
        <v>16727.811452149457</v>
      </c>
      <c r="J357">
        <v>5734.9690199379847</v>
      </c>
      <c r="K357">
        <v>5684.0467841744303</v>
      </c>
      <c r="L357">
        <v>2958.7597253118602</v>
      </c>
      <c r="M357">
        <v>11593.3866</v>
      </c>
      <c r="N357">
        <v>3708.3328807639618</v>
      </c>
      <c r="O357">
        <v>3728.6611916959296</v>
      </c>
      <c r="P357">
        <v>1616.7560460036946</v>
      </c>
      <c r="Q357" t="str">
        <v>FWD UL2017</v>
      </c>
      <c r="R357" t="str">
        <v>FWD SmartKid</v>
      </c>
      <c r="S357" t="str">
        <v>FWD Family CI</v>
      </c>
      <c r="T357" t="str">
        <v>Hospital and Surgical Rider</v>
      </c>
      <c r="U357" t="str">
        <v>Medical Rider</v>
      </c>
      <c r="V357" t="str">
        <v>Cancer Care</v>
      </c>
      <c r="W357" t="str">
        <v>Term Rider 2019</v>
      </c>
      <c r="X357" t="str">
        <v>Accident Rider 2019</v>
      </c>
      <c r="Y357" t="str">
        <v>HS Rider 2019</v>
      </c>
      <c r="Z357" t="str">
        <v>FWD UL 2019</v>
      </c>
      <c r="AA357">
        <v>6344.2190000000001</v>
      </c>
      <c r="AB357">
        <v>2745.8323999999998</v>
      </c>
      <c r="AC357">
        <v>86.917000000000002</v>
      </c>
      <c r="AD357">
        <v>-4.8692000000000002</v>
      </c>
      <c r="AE357">
        <v>492.23399999999998</v>
      </c>
      <c r="AF357">
        <v>52.061999999999998</v>
      </c>
      <c r="AG357">
        <v>60.715499999999999</v>
      </c>
      <c r="AH357">
        <v>372.10129999999998</v>
      </c>
      <c r="AI357">
        <v>443.33</v>
      </c>
      <c r="AJ357">
        <v>0</v>
      </c>
      <c r="AK357">
        <v>706.93941000000086</v>
      </c>
      <c r="AL357">
        <v>2110.0605564410635</v>
      </c>
      <c r="AM357">
        <v>440.21209777500502</v>
      </c>
      <c r="AN357">
        <v>26.136864257849624</v>
      </c>
      <c r="AO357">
        <v>-3.2519340784566864</v>
      </c>
      <c r="AP357">
        <v>468.34583420268063</v>
      </c>
      <c r="AQ357">
        <v>32.748877180648194</v>
      </c>
      <c r="AR357">
        <v>98.635526601792037</v>
      </c>
      <c r="AS357">
        <v>549.02816362402518</v>
      </c>
      <c r="AT357">
        <v>577.34574657277028</v>
      </c>
      <c r="AU357">
        <v>0</v>
      </c>
      <c r="AV357">
        <v>636.92760655591792</v>
      </c>
      <c r="AW357" s="4" t="str">
        <v>Universal Life</v>
      </c>
      <c r="AX357" s="4" t="str">
        <v>Traditional Par</v>
      </c>
      <c r="AY357" s="4" t="str">
        <v>Traditional Par</v>
      </c>
      <c r="AZ357" s="4" t="str">
        <v>Riders</v>
      </c>
      <c r="BA357" s="4" t="str">
        <v>Riders</v>
      </c>
      <c r="BB357" s="4" t="str">
        <v>Stand-alone protection</v>
      </c>
      <c r="BC357" s="4" t="str">
        <v>Riders</v>
      </c>
      <c r="BD357" s="4" t="str">
        <v>Riders</v>
      </c>
      <c r="BE357" s="4" t="str">
        <v>Riders</v>
      </c>
      <c r="BF357" s="4" t="str">
        <v>Universal Life</v>
      </c>
      <c r="BG357" s="4">
        <v>0.29410504140905247</v>
      </c>
      <c r="BH357" s="4">
        <v>0.10361503712026347</v>
      </c>
      <c r="BI357" s="4">
        <v>0.49517623084783979</v>
      </c>
      <c r="BJ357" s="4">
        <v>1</v>
      </c>
      <c r="BK357" s="4">
        <v>1</v>
      </c>
      <c r="BL357" s="4">
        <v>1</v>
      </c>
      <c r="BM357" s="4">
        <v>1</v>
      </c>
      <c r="BN357" s="4">
        <v>1</v>
      </c>
      <c r="BO357" s="4">
        <v>1</v>
      </c>
      <c r="BP357" s="4">
        <v>0.20528883197898337</v>
      </c>
      <c r="BQ357" t="str">
        <f>VLOOKUP(A357,Misc!$A$3:$B$11,2,FALSE)</f>
        <v>VND</v>
      </c>
      <c r="BR357">
        <f>INDEX(FX!$B$30:$AK$48,MATCH('Data (2)'!BQ357,FX!$A$30:$A$48,0),MATCH('Data (2)'!D357,Period,0))</f>
        <v>23213.44805111083</v>
      </c>
      <c r="BS357">
        <f t="shared" si="85"/>
        <v>0.48676445589302653</v>
      </c>
      <c r="BT357">
        <f t="shared" si="86"/>
        <v>0</v>
      </c>
      <c r="BU357">
        <f t="shared" si="87"/>
        <v>0.21264352147362633</v>
      </c>
      <c r="BV357">
        <f t="shared" si="88"/>
        <v>0</v>
      </c>
      <c r="BW357">
        <f t="shared" si="89"/>
        <v>0.18363338244372784</v>
      </c>
      <c r="BX357">
        <f t="shared" si="90"/>
        <v>0</v>
      </c>
      <c r="BY357">
        <f t="shared" si="91"/>
        <v>0.12996468169356151</v>
      </c>
      <c r="BZ357">
        <f t="shared" si="92"/>
        <v>0</v>
      </c>
      <c r="CA357">
        <f t="shared" si="93"/>
        <v>0.72851303106686771</v>
      </c>
      <c r="CB357">
        <f t="shared" si="93"/>
        <v>0.24976367504744612</v>
      </c>
      <c r="CC357">
        <f t="shared" si="93"/>
        <v>0.24754596040910701</v>
      </c>
      <c r="CD357">
        <f t="shared" si="93"/>
        <v>0.128856965051967</v>
      </c>
      <c r="CE357" s="4">
        <f t="shared" si="94"/>
        <v>0.43685096333401507</v>
      </c>
      <c r="CF357" s="4" t="str">
        <f t="shared" si="95"/>
        <v/>
      </c>
      <c r="CG357" s="4">
        <f t="shared" si="96"/>
        <v>0.61118571021069512</v>
      </c>
      <c r="CH357" s="4" t="str">
        <f t="shared" si="97"/>
        <v/>
      </c>
      <c r="CI357">
        <f>INDEX(FX!$B$114:$AK$132,MATCH('Data (2)'!BQ357,FX!$A$114:$A$132,0),MATCH('Data (2)'!D357,Period,0))</f>
        <v>22961.581658536001</v>
      </c>
    </row>
    <row r="358" spans="1:87" hidden="1" outlineLevel="1" x14ac:dyDescent="0.15">
      <c r="A358" t="s">
        <v>68</v>
      </c>
      <c r="B358" s="1">
        <f t="shared" si="98"/>
        <v>43800</v>
      </c>
      <c r="C358" t="s">
        <v>63</v>
      </c>
      <c r="D358" s="1">
        <v>43709</v>
      </c>
      <c r="E358">
        <v>13616.476310000002</v>
      </c>
      <c r="F358">
        <v>5798.2157097044437</v>
      </c>
      <c r="G358">
        <v>5039.3096801775864</v>
      </c>
      <c r="H358">
        <v>3525.9958576770305</v>
      </c>
      <c r="I358">
        <v>20563.18473136206</v>
      </c>
      <c r="J358">
        <v>6989.5764663544942</v>
      </c>
      <c r="K358">
        <v>6929.8141391906602</v>
      </c>
      <c r="L358">
        <v>3579.7910351557102</v>
      </c>
      <c r="M358">
        <v>11311.988049999998</v>
      </c>
      <c r="N358">
        <v>3507.6502958547926</v>
      </c>
      <c r="O358">
        <v>3509.8191261317256</v>
      </c>
      <c r="P358">
        <v>1593.8897670628839</v>
      </c>
      <c r="Q358" t="str">
        <v>FWD UL2017</v>
      </c>
      <c r="R358" t="str">
        <v>FWD SmartKid</v>
      </c>
      <c r="S358" t="str">
        <v>FWD Family CI</v>
      </c>
      <c r="T358" t="str">
        <v>Hospital and Surgical Rider</v>
      </c>
      <c r="U358" t="str">
        <v>Medical Rider</v>
      </c>
      <c r="V358" t="str">
        <v>Cancer Care</v>
      </c>
      <c r="W358" t="str">
        <v>Term Rider 2019</v>
      </c>
      <c r="X358" t="str">
        <v>Accident Rider 2019</v>
      </c>
      <c r="Y358" t="str">
        <v>HS Rider 2019</v>
      </c>
      <c r="Z358" t="str">
        <v>FWD UL 2019</v>
      </c>
      <c r="AA358">
        <v>7862.366</v>
      </c>
      <c r="AB358">
        <v>3234.4204</v>
      </c>
      <c r="AC358">
        <v>36.334000000000003</v>
      </c>
      <c r="AD358">
        <v>1.82</v>
      </c>
      <c r="AE358">
        <v>552.15200000000004</v>
      </c>
      <c r="AF358">
        <v>43.6965</v>
      </c>
      <c r="AG358">
        <v>79.237799999999993</v>
      </c>
      <c r="AH358">
        <v>434.62349999999998</v>
      </c>
      <c r="AI358">
        <v>498.35939999999999</v>
      </c>
      <c r="AJ358">
        <v>0</v>
      </c>
      <c r="AK358">
        <v>873.46671000000242</v>
      </c>
      <c r="AL358">
        <v>2566.066603414607</v>
      </c>
      <c r="AM358">
        <v>463.16805310754881</v>
      </c>
      <c r="AN358">
        <v>11.605173255260482</v>
      </c>
      <c r="AO358">
        <v>0.88112416252857162</v>
      </c>
      <c r="AP358">
        <v>522.77490744476734</v>
      </c>
      <c r="AQ358">
        <v>29.127612284450006</v>
      </c>
      <c r="AR358">
        <v>135.05532558217737</v>
      </c>
      <c r="AS358">
        <v>632.19061211567828</v>
      </c>
      <c r="AT358">
        <v>654.33904974221196</v>
      </c>
      <c r="AU358">
        <v>0</v>
      </c>
      <c r="AV358">
        <v>783.00724859521324</v>
      </c>
      <c r="AW358" s="4" t="str">
        <v>Universal Life</v>
      </c>
      <c r="AX358" s="4" t="str">
        <v>Traditional Par</v>
      </c>
      <c r="AY358" s="4" t="str">
        <v>Traditional Par</v>
      </c>
      <c r="AZ358" s="4" t="str">
        <v>Riders</v>
      </c>
      <c r="BA358" s="4" t="str">
        <v>Riders</v>
      </c>
      <c r="BB358" s="4" t="str">
        <v>Stand-alone protection</v>
      </c>
      <c r="BC358" s="4" t="str">
        <v>Riders</v>
      </c>
      <c r="BD358" s="4" t="str">
        <v>Riders</v>
      </c>
      <c r="BE358" s="4" t="str">
        <v>Riders</v>
      </c>
      <c r="BF358" s="4" t="str">
        <v>Universal Life</v>
      </c>
      <c r="BG358" s="4">
        <v>0.29410504140905247</v>
      </c>
      <c r="BH358" s="4">
        <v>0.10361503712026347</v>
      </c>
      <c r="BI358" s="4">
        <v>0.49517623084783979</v>
      </c>
      <c r="BJ358" s="4">
        <v>1</v>
      </c>
      <c r="BK358" s="4">
        <v>1</v>
      </c>
      <c r="BL358" s="4">
        <v>1</v>
      </c>
      <c r="BM358" s="4">
        <v>1</v>
      </c>
      <c r="BN358" s="4">
        <v>1</v>
      </c>
      <c r="BO358" s="4">
        <v>1</v>
      </c>
      <c r="BP358" s="4">
        <v>0.20528883197898337</v>
      </c>
      <c r="BQ358" t="str">
        <f>VLOOKUP(A358,Misc!$A$3:$B$11,2,FALSE)</f>
        <v>VND</v>
      </c>
      <c r="BR358">
        <f>INDEX(FX!$B$30:$AK$48,MATCH('Data (2)'!BQ358,FX!$A$30:$A$48,0),MATCH('Data (2)'!D358,Period,0))</f>
        <v>23208.897679488218</v>
      </c>
      <c r="BS358">
        <f t="shared" si="85"/>
        <v>0.58669207379177257</v>
      </c>
      <c r="BT358">
        <f t="shared" si="86"/>
        <v>0</v>
      </c>
      <c r="BU358">
        <f t="shared" si="87"/>
        <v>0.24982727701147334</v>
      </c>
      <c r="BV358">
        <f t="shared" si="88"/>
        <v>0</v>
      </c>
      <c r="BW358">
        <f t="shared" si="89"/>
        <v>0.21712835093548091</v>
      </c>
      <c r="BX358">
        <f t="shared" si="90"/>
        <v>0</v>
      </c>
      <c r="BY358">
        <f t="shared" si="91"/>
        <v>0.15192431395797262</v>
      </c>
      <c r="BZ358">
        <f t="shared" si="92"/>
        <v>0</v>
      </c>
      <c r="CA358">
        <f t="shared" si="93"/>
        <v>0.89554739900583746</v>
      </c>
      <c r="CB358">
        <f t="shared" si="93"/>
        <v>0.30440309253505232</v>
      </c>
      <c r="CC358">
        <f t="shared" si="93"/>
        <v>0.30180038301562262</v>
      </c>
      <c r="CD358">
        <f t="shared" si="93"/>
        <v>0.15590350387839758</v>
      </c>
      <c r="CE358" s="4">
        <f t="shared" si="94"/>
        <v>0.42582350805738256</v>
      </c>
      <c r="CF358" s="4" t="str">
        <f t="shared" si="95"/>
        <v/>
      </c>
      <c r="CG358" s="4">
        <f t="shared" si="96"/>
        <v>0.60811739925018471</v>
      </c>
      <c r="CH358" s="4" t="str">
        <f t="shared" si="97"/>
        <v/>
      </c>
      <c r="CI358">
        <f>INDEX(FX!$B$114:$AK$132,MATCH('Data (2)'!BQ358,FX!$A$114:$A$132,0),MATCH('Data (2)'!D358,Period,0))</f>
        <v>22961.581658536001</v>
      </c>
    </row>
    <row r="359" spans="1:87" hidden="1" outlineLevel="1" x14ac:dyDescent="0.15">
      <c r="A359" t="s">
        <v>68</v>
      </c>
      <c r="B359" s="1">
        <f t="shared" si="98"/>
        <v>43800</v>
      </c>
      <c r="C359" t="s">
        <v>63</v>
      </c>
      <c r="D359" s="1">
        <v>43739</v>
      </c>
      <c r="E359">
        <v>14451.677199999996</v>
      </c>
      <c r="F359">
        <v>6258.3819741314792</v>
      </c>
      <c r="G359">
        <v>5415.2956891644017</v>
      </c>
      <c r="H359">
        <v>3779.9362766436761</v>
      </c>
      <c r="I359">
        <v>19976.075340825086</v>
      </c>
      <c r="J359">
        <v>6808.6278666630787</v>
      </c>
      <c r="K359">
        <v>6749.6967623014498</v>
      </c>
      <c r="L359">
        <v>3495.2843947988899</v>
      </c>
      <c r="M359">
        <v>9404.9752400000016</v>
      </c>
      <c r="N359">
        <v>2977.3609894010124</v>
      </c>
      <c r="O359">
        <v>2944.39359421062</v>
      </c>
      <c r="P359">
        <v>1354.176410121991</v>
      </c>
      <c r="Q359" t="str">
        <v>FWD UL2017</v>
      </c>
      <c r="R359" t="str">
        <v>FWD SmartKid</v>
      </c>
      <c r="S359" t="str">
        <v>FWD Family CI</v>
      </c>
      <c r="T359" t="str">
        <v>Hospital and Surgical Rider</v>
      </c>
      <c r="U359" t="str">
        <v>Medical Rider</v>
      </c>
      <c r="V359" t="str">
        <v>Cancer Care</v>
      </c>
      <c r="W359" t="str">
        <v>Term Rider 2019</v>
      </c>
      <c r="X359" t="str">
        <v>Accident Rider 2019</v>
      </c>
      <c r="Y359" t="str">
        <v>HS Rider 2019</v>
      </c>
      <c r="Z359" t="str">
        <v>FWD UL 2019</v>
      </c>
      <c r="AA359">
        <v>8106.732</v>
      </c>
      <c r="AB359">
        <v>3723.8159999999998</v>
      </c>
      <c r="AC359">
        <v>-31.994</v>
      </c>
      <c r="AD359">
        <v>0</v>
      </c>
      <c r="AE359">
        <v>650.95399999999995</v>
      </c>
      <c r="AF359">
        <v>44.088999999999999</v>
      </c>
      <c r="AG359">
        <v>34.893999999999998</v>
      </c>
      <c r="AH359">
        <v>511.15129999999999</v>
      </c>
      <c r="AI359">
        <v>508.77839999999998</v>
      </c>
      <c r="AJ359">
        <v>0</v>
      </c>
      <c r="AK359">
        <v>903.25649999999769</v>
      </c>
      <c r="AL359">
        <v>2787.2168148232645</v>
      </c>
      <c r="AM359">
        <v>569.32744125038903</v>
      </c>
      <c r="AN359">
        <v>8.8270326373166412</v>
      </c>
      <c r="AO359">
        <v>0</v>
      </c>
      <c r="AP359">
        <v>598.05366998063948</v>
      </c>
      <c r="AQ359">
        <v>29.149805592827924</v>
      </c>
      <c r="AR359">
        <v>58.059026218837211</v>
      </c>
      <c r="AS359">
        <v>743.05682824755274</v>
      </c>
      <c r="AT359">
        <v>659.28525123922657</v>
      </c>
      <c r="AU359">
        <v>0</v>
      </c>
      <c r="AV359">
        <v>805.4061041414252</v>
      </c>
      <c r="AW359" s="4" t="str">
        <v>Universal Life</v>
      </c>
      <c r="AX359" s="4" t="str">
        <v>Traditional Par</v>
      </c>
      <c r="AY359" s="4" t="str">
        <v>Traditional Par</v>
      </c>
      <c r="AZ359" s="4" t="str">
        <v>Riders</v>
      </c>
      <c r="BA359" s="4" t="str">
        <v>Riders</v>
      </c>
      <c r="BB359" s="4" t="str">
        <v>Stand-alone protection</v>
      </c>
      <c r="BC359" s="4" t="str">
        <v>Riders</v>
      </c>
      <c r="BD359" s="4" t="str">
        <v>Riders</v>
      </c>
      <c r="BE359" s="4" t="str">
        <v>Riders</v>
      </c>
      <c r="BF359" s="4" t="str">
        <v>Universal Life</v>
      </c>
      <c r="BG359" s="4">
        <v>0.29410504140905247</v>
      </c>
      <c r="BH359" s="4">
        <v>0.10361503712026347</v>
      </c>
      <c r="BI359" s="4">
        <v>0.49517623084783979</v>
      </c>
      <c r="BJ359" s="4">
        <v>1</v>
      </c>
      <c r="BK359" s="4">
        <v>1</v>
      </c>
      <c r="BL359" s="4">
        <v>1</v>
      </c>
      <c r="BM359" s="4">
        <v>1</v>
      </c>
      <c r="BN359" s="4">
        <v>1</v>
      </c>
      <c r="BO359" s="4">
        <v>1</v>
      </c>
      <c r="BP359" s="4">
        <v>0.20528883197898337</v>
      </c>
      <c r="BQ359" t="str">
        <f>VLOOKUP(A359,Misc!$A$3:$B$11,2,FALSE)</f>
        <v>VND</v>
      </c>
      <c r="BR359">
        <f>INDEX(FX!$B$30:$AK$48,MATCH('Data (2)'!BQ359,FX!$A$30:$A$48,0),MATCH('Data (2)'!D359,Period,0))</f>
        <v>23180.273898871485</v>
      </c>
      <c r="BS359">
        <f t="shared" si="85"/>
        <v>0.62344721477616216</v>
      </c>
      <c r="BT359">
        <f t="shared" si="86"/>
        <v>0</v>
      </c>
      <c r="BU359">
        <f t="shared" si="87"/>
        <v>0.26998740400717025</v>
      </c>
      <c r="BV359">
        <f t="shared" si="88"/>
        <v>0</v>
      </c>
      <c r="BW359">
        <f t="shared" si="89"/>
        <v>0.23361655314297394</v>
      </c>
      <c r="BX359">
        <f t="shared" si="90"/>
        <v>0</v>
      </c>
      <c r="BY359">
        <f t="shared" si="91"/>
        <v>0.16306693756658758</v>
      </c>
      <c r="BZ359">
        <f t="shared" si="92"/>
        <v>0</v>
      </c>
      <c r="CA359">
        <f t="shared" si="93"/>
        <v>0.86997819391936149</v>
      </c>
      <c r="CB359">
        <f t="shared" si="93"/>
        <v>0.29652259883116378</v>
      </c>
      <c r="CC359">
        <f t="shared" si="93"/>
        <v>0.29395608990168326</v>
      </c>
      <c r="CD359">
        <f t="shared" si="93"/>
        <v>0.15222315460570693</v>
      </c>
      <c r="CE359" s="4">
        <f t="shared" si="94"/>
        <v>0.43305575453425438</v>
      </c>
      <c r="CF359" s="4" t="str">
        <f t="shared" si="95"/>
        <v/>
      </c>
      <c r="CG359" s="4">
        <f t="shared" si="96"/>
        <v>0.60397979737698015</v>
      </c>
      <c r="CH359" s="4" t="str">
        <f t="shared" si="97"/>
        <v/>
      </c>
      <c r="CI359">
        <f>INDEX(FX!$B$114:$AK$132,MATCH('Data (2)'!BQ359,FX!$A$114:$A$132,0),MATCH('Data (2)'!D359,Period,0))</f>
        <v>22961.581658536001</v>
      </c>
    </row>
    <row r="360" spans="1:87" hidden="1" outlineLevel="1" x14ac:dyDescent="0.15">
      <c r="A360" t="s">
        <v>68</v>
      </c>
      <c r="B360" s="1">
        <f t="shared" si="98"/>
        <v>43800</v>
      </c>
      <c r="C360" t="s">
        <v>63</v>
      </c>
      <c r="D360" s="1">
        <v>43770</v>
      </c>
      <c r="E360">
        <v>13568.846079999998</v>
      </c>
      <c r="F360">
        <v>5990.0488049316218</v>
      </c>
      <c r="G360">
        <v>5234.1678871790082</v>
      </c>
      <c r="H360">
        <v>3563.8884283689249</v>
      </c>
      <c r="I360">
        <v>22519.348133221567</v>
      </c>
      <c r="J360">
        <v>7637.5013310517843</v>
      </c>
      <c r="K360">
        <v>7572.8525444845</v>
      </c>
      <c r="L360">
        <v>3904.1778794817801</v>
      </c>
      <c r="M360">
        <v>9132.7084500000001</v>
      </c>
      <c r="N360">
        <v>2620.9013673818617</v>
      </c>
      <c r="O360">
        <v>2671.5895243348991</v>
      </c>
      <c r="P360">
        <v>1117.230428312645</v>
      </c>
      <c r="Q360" t="str">
        <v>FWD UL2017</v>
      </c>
      <c r="R360" t="str">
        <v>FWD SmartKid</v>
      </c>
      <c r="S360" t="str">
        <v>FWD Family CI</v>
      </c>
      <c r="T360" t="str">
        <v>Hospital and Surgical Rider</v>
      </c>
      <c r="U360" t="str">
        <v>Medical Rider</v>
      </c>
      <c r="V360" t="str">
        <v>Cancer Care</v>
      </c>
      <c r="W360" t="str">
        <v>Term Rider 2019</v>
      </c>
      <c r="X360" t="str">
        <v>Accident Rider 2019</v>
      </c>
      <c r="Y360" t="str">
        <v>HS Rider 2019</v>
      </c>
      <c r="Z360" t="str">
        <v>FWD UL 2019</v>
      </c>
      <c r="AA360">
        <v>6286.0770000000002</v>
      </c>
      <c r="AB360">
        <v>3088.3804</v>
      </c>
      <c r="AC360">
        <v>122.184</v>
      </c>
      <c r="AD360">
        <v>-1.35</v>
      </c>
      <c r="AE360">
        <v>691.13</v>
      </c>
      <c r="AF360">
        <v>55.740499999999997</v>
      </c>
      <c r="AG360">
        <v>86.466800000000006</v>
      </c>
      <c r="AH360">
        <v>494.1558</v>
      </c>
      <c r="AI360">
        <v>399.45280000000002</v>
      </c>
      <c r="AJ360">
        <v>1469.95</v>
      </c>
      <c r="AK360">
        <v>876.65877999999611</v>
      </c>
      <c r="AL360">
        <v>2227.0694273008198</v>
      </c>
      <c r="AM360">
        <v>514.1290536054064</v>
      </c>
      <c r="AN360">
        <v>41.880346600922593</v>
      </c>
      <c r="AO360">
        <v>-1.0682805584387851</v>
      </c>
      <c r="AP360">
        <v>577.39118424889978</v>
      </c>
      <c r="AQ360">
        <v>36.130753607038841</v>
      </c>
      <c r="AR360">
        <v>133.99189007080159</v>
      </c>
      <c r="AS360">
        <v>698.83398663358309</v>
      </c>
      <c r="AT360">
        <v>506.04076977524124</v>
      </c>
      <c r="AU360">
        <v>509.26189742067356</v>
      </c>
      <c r="AV360">
        <v>746.38777622667385</v>
      </c>
      <c r="AW360" s="4" t="str">
        <v>Universal Life</v>
      </c>
      <c r="AX360" s="4" t="str">
        <v>Traditional Par</v>
      </c>
      <c r="AY360" s="4" t="str">
        <v>Traditional Par</v>
      </c>
      <c r="AZ360" s="4" t="str">
        <v>Riders</v>
      </c>
      <c r="BA360" s="4" t="str">
        <v>Riders</v>
      </c>
      <c r="BB360" s="4" t="str">
        <v>Stand-alone protection</v>
      </c>
      <c r="BC360" s="4" t="str">
        <v>Riders</v>
      </c>
      <c r="BD360" s="4" t="str">
        <v>Riders</v>
      </c>
      <c r="BE360" s="4" t="str">
        <v>Riders</v>
      </c>
      <c r="BF360" s="4" t="str">
        <v>Universal Life</v>
      </c>
      <c r="BG360" s="4">
        <v>0.29410504140905247</v>
      </c>
      <c r="BH360" s="4">
        <v>0.10361503712026347</v>
      </c>
      <c r="BI360" s="4">
        <v>0.49517623084783979</v>
      </c>
      <c r="BJ360" s="4">
        <v>1</v>
      </c>
      <c r="BK360" s="4">
        <v>1</v>
      </c>
      <c r="BL360" s="4">
        <v>1</v>
      </c>
      <c r="BM360" s="4">
        <v>1</v>
      </c>
      <c r="BN360" s="4">
        <v>1</v>
      </c>
      <c r="BO360" s="4">
        <v>1</v>
      </c>
      <c r="BP360" s="4">
        <v>0.20528883197898337</v>
      </c>
      <c r="BQ360" t="str">
        <f>VLOOKUP(A360,Misc!$A$3:$B$11,2,FALSE)</f>
        <v>VND</v>
      </c>
      <c r="BR360">
        <f>INDEX(FX!$B$30:$AK$48,MATCH('Data (2)'!BQ360,FX!$A$30:$A$48,0),MATCH('Data (2)'!D360,Period,0))</f>
        <v>23190.57714081935</v>
      </c>
      <c r="BS360">
        <f t="shared" si="85"/>
        <v>0.58510169874627771</v>
      </c>
      <c r="BT360">
        <f t="shared" si="86"/>
        <v>0</v>
      </c>
      <c r="BU360">
        <f t="shared" si="87"/>
        <v>0.25829666801987949</v>
      </c>
      <c r="BV360">
        <f t="shared" si="88"/>
        <v>0</v>
      </c>
      <c r="BW360">
        <f t="shared" si="89"/>
        <v>0.22570235554707194</v>
      </c>
      <c r="BX360">
        <f t="shared" si="90"/>
        <v>0</v>
      </c>
      <c r="BY360">
        <f t="shared" si="91"/>
        <v>0.15367829816084552</v>
      </c>
      <c r="BZ360">
        <f t="shared" si="92"/>
        <v>0</v>
      </c>
      <c r="CA360">
        <f t="shared" si="93"/>
        <v>0.98074028471161379</v>
      </c>
      <c r="CB360">
        <f t="shared" si="93"/>
        <v>0.33262087275301144</v>
      </c>
      <c r="CC360">
        <f t="shared" si="93"/>
        <v>0.32980535300665065</v>
      </c>
      <c r="CD360">
        <f t="shared" si="93"/>
        <v>0.17003087755631138</v>
      </c>
      <c r="CE360" s="4">
        <f t="shared" si="94"/>
        <v>0.44145602136063311</v>
      </c>
      <c r="CF360" s="4" t="str">
        <f t="shared" si="95"/>
        <v/>
      </c>
      <c r="CG360" s="4">
        <f t="shared" si="96"/>
        <v>0.59496817879593344</v>
      </c>
      <c r="CH360" s="4" t="str">
        <f t="shared" si="97"/>
        <v/>
      </c>
      <c r="CI360">
        <f>INDEX(FX!$B$114:$AK$132,MATCH('Data (2)'!BQ360,FX!$A$114:$A$132,0),MATCH('Data (2)'!D360,Period,0))</f>
        <v>22961.581658536001</v>
      </c>
    </row>
    <row r="361" spans="1:87" hidden="1" outlineLevel="1" x14ac:dyDescent="0.15">
      <c r="A361" t="s">
        <v>68</v>
      </c>
      <c r="B361" s="1">
        <f t="shared" si="98"/>
        <v>43800</v>
      </c>
      <c r="C361" t="s">
        <v>63</v>
      </c>
      <c r="D361" s="1">
        <v>43800</v>
      </c>
      <c r="E361">
        <v>13602.49416</v>
      </c>
      <c r="F361">
        <v>5687.7002091912918</v>
      </c>
      <c r="G361">
        <v>4741.88474017726</v>
      </c>
      <c r="H361">
        <v>3069.064304320168</v>
      </c>
      <c r="I361">
        <v>24235.036935972901</v>
      </c>
      <c r="J361">
        <v>8215.7723633241403</v>
      </c>
      <c r="K361">
        <v>8146.3678579277093</v>
      </c>
      <c r="L361">
        <v>4198.1939490699806</v>
      </c>
      <c r="M361">
        <v>13399.483779999999</v>
      </c>
      <c r="N361">
        <v>4367.7754893389474</v>
      </c>
      <c r="O361">
        <v>4137.3243269987779</v>
      </c>
      <c r="P361">
        <v>2061.8933303541098</v>
      </c>
      <c r="Q361" t="str">
        <v>FWD UL2017</v>
      </c>
      <c r="R361" t="str">
        <v>FWD SmartKid</v>
      </c>
      <c r="S361" t="str">
        <v>FWD Family CI</v>
      </c>
      <c r="T361" t="str">
        <v>Hospital and Surgical Rider</v>
      </c>
      <c r="U361" t="str">
        <v>Medical Rider</v>
      </c>
      <c r="V361" t="str">
        <v>Cancer Care</v>
      </c>
      <c r="W361" t="str">
        <v>Term Rider 2019</v>
      </c>
      <c r="X361" t="str">
        <v>Accident Rider 2019</v>
      </c>
      <c r="Y361" t="str">
        <v>HS Rider 2019</v>
      </c>
      <c r="Z361" t="str">
        <v>FWD UL 2019</v>
      </c>
      <c r="AA361">
        <v>1877.5050000000001</v>
      </c>
      <c r="AB361">
        <v>2826.3814000000002</v>
      </c>
      <c r="AC361">
        <v>53.436999999999998</v>
      </c>
      <c r="AD361">
        <v>-1.28</v>
      </c>
      <c r="AE361">
        <v>653.69399999999996</v>
      </c>
      <c r="AF361">
        <v>105.1255</v>
      </c>
      <c r="AG361">
        <v>28.161999999999999</v>
      </c>
      <c r="AH361">
        <v>550.04660000000001</v>
      </c>
      <c r="AI361">
        <v>385.1678</v>
      </c>
      <c r="AJ361">
        <v>6325.4530000000004</v>
      </c>
      <c r="AK361">
        <v>798.80185999999776</v>
      </c>
      <c r="AL361">
        <v>587.1521821783067</v>
      </c>
      <c r="AM361">
        <v>456.61238517362665</v>
      </c>
      <c r="AN361">
        <v>13.805109990932145</v>
      </c>
      <c r="AO361">
        <v>-1.0129459333363828</v>
      </c>
      <c r="AP361">
        <v>492.46400608459351</v>
      </c>
      <c r="AQ361">
        <v>58.161391346676503</v>
      </c>
      <c r="AR361">
        <v>41.131588530230665</v>
      </c>
      <c r="AS361">
        <v>707.47398915273823</v>
      </c>
      <c r="AT361">
        <v>462.14025462359126</v>
      </c>
      <c r="AU361">
        <v>2268.173932190472</v>
      </c>
      <c r="AV361">
        <v>601.59831585346092</v>
      </c>
      <c r="AW361" s="4" t="str">
        <v>Universal Life</v>
      </c>
      <c r="AX361" s="4" t="str">
        <v>Traditional Par</v>
      </c>
      <c r="AY361" s="4" t="str">
        <v>Traditional Par</v>
      </c>
      <c r="AZ361" s="4" t="str">
        <v>Riders</v>
      </c>
      <c r="BA361" s="4" t="str">
        <v>Riders</v>
      </c>
      <c r="BB361" s="4" t="str">
        <v>Stand-alone protection</v>
      </c>
      <c r="BC361" s="4" t="str">
        <v>Riders</v>
      </c>
      <c r="BD361" s="4" t="str">
        <v>Riders</v>
      </c>
      <c r="BE361" s="4" t="str">
        <v>Riders</v>
      </c>
      <c r="BF361" s="4" t="str">
        <v>Universal Life</v>
      </c>
      <c r="BG361" s="4">
        <v>0.29410504140905247</v>
      </c>
      <c r="BH361" s="4">
        <v>0.10361503712026347</v>
      </c>
      <c r="BI361" s="4">
        <v>0.49517623084783979</v>
      </c>
      <c r="BJ361" s="4">
        <v>1</v>
      </c>
      <c r="BK361" s="4">
        <v>1</v>
      </c>
      <c r="BL361" s="4">
        <v>1</v>
      </c>
      <c r="BM361" s="4">
        <v>1</v>
      </c>
      <c r="BN361" s="4">
        <v>1</v>
      </c>
      <c r="BO361" s="4">
        <v>1</v>
      </c>
      <c r="BP361" s="4">
        <v>0.20528883197898337</v>
      </c>
      <c r="BQ361" t="str">
        <f>VLOOKUP(A361,Misc!$A$3:$B$11,2,FALSE)</f>
        <v>VND</v>
      </c>
      <c r="BR361">
        <f>INDEX(FX!$B$30:$AK$48,MATCH('Data (2)'!BQ361,FX!$A$30:$A$48,0),MATCH('Data (2)'!D361,Period,0))</f>
        <v>23180.630903025078</v>
      </c>
      <c r="BS361">
        <f t="shared" si="85"/>
        <v>0.58680431162142666</v>
      </c>
      <c r="BT361">
        <f t="shared" si="86"/>
        <v>0</v>
      </c>
      <c r="BU361">
        <f t="shared" si="87"/>
        <v>0.24536434029709889</v>
      </c>
      <c r="BV361">
        <f t="shared" si="88"/>
        <v>0</v>
      </c>
      <c r="BW361">
        <f t="shared" si="89"/>
        <v>0.20456236760831401</v>
      </c>
      <c r="BX361">
        <f t="shared" si="90"/>
        <v>0</v>
      </c>
      <c r="BY361">
        <f t="shared" si="91"/>
        <v>0.13239779008429206</v>
      </c>
      <c r="BZ361">
        <f t="shared" si="92"/>
        <v>0</v>
      </c>
      <c r="CA361">
        <f t="shared" si="93"/>
        <v>1.0554602595054026</v>
      </c>
      <c r="CB361">
        <f t="shared" si="93"/>
        <v>0.35780515843819999</v>
      </c>
      <c r="CC361">
        <f t="shared" si="93"/>
        <v>0.35478252234855456</v>
      </c>
      <c r="CD361">
        <f t="shared" si="93"/>
        <v>0.18283557341570572</v>
      </c>
      <c r="CE361" s="4">
        <f t="shared" si="94"/>
        <v>0.41813656688908968</v>
      </c>
      <c r="CF361" s="4" t="str">
        <f t="shared" si="95"/>
        <v/>
      </c>
      <c r="CG361" s="4">
        <f t="shared" si="96"/>
        <v>0.53959670718238228</v>
      </c>
      <c r="CH361" s="4" t="str">
        <f t="shared" si="97"/>
        <v/>
      </c>
      <c r="CI361">
        <f>INDEX(FX!$B$114:$AK$132,MATCH('Data (2)'!BQ361,FX!$A$114:$A$132,0),MATCH('Data (2)'!D361,Period,0))</f>
        <v>22961.581658536001</v>
      </c>
    </row>
    <row r="362" spans="1:87" hidden="1" outlineLevel="1" x14ac:dyDescent="0.15">
      <c r="A362" t="s">
        <v>68</v>
      </c>
      <c r="B362" s="1">
        <f t="shared" si="98"/>
        <v>43800</v>
      </c>
      <c r="C362" t="s">
        <v>108</v>
      </c>
      <c r="D362" s="1">
        <v>43466</v>
      </c>
      <c r="E362">
        <f t="array" ref="E362:E373">TRANSPOSE('[6]CA_Key Metrics P1'!$F$6:$Q$6)</f>
        <v>8462.5479000000014</v>
      </c>
      <c r="F362">
        <f t="array" ref="F362:F373">TRANSPOSE('[6]CA_Key Metrics P1'!$F$11:$Q$11)</f>
        <v>2882.7139581899737</v>
      </c>
      <c r="G362">
        <f t="array" ref="G362:G373">TRANSPOSE('[6]CA_Key Metrics P1'!$F$16:$Q$16)</f>
        <v>3077.3449246497839</v>
      </c>
      <c r="H362">
        <f t="array" ref="H362:H373">TRANSPOSE('[6]CA_Key Metrics P1'!$F$21:$Q$21)</f>
        <v>1306.400799680762</v>
      </c>
      <c r="I362">
        <f t="array" ref="I362:I373">TRANSPOSE('[6]CA_Key Metrics P1'!$F$7:$Q$7)</f>
        <v>0</v>
      </c>
      <c r="J362">
        <f t="array" ref="J362:J373">TRANSPOSE('[6]CA_Key Metrics P1'!$F$12:$Q$12)</f>
        <v>0</v>
      </c>
      <c r="K362">
        <f t="array" ref="K362:K373">TRANSPOSE('[6]CA_Key Metrics P1'!$F$17:$Q$17)</f>
        <v>0</v>
      </c>
      <c r="L362">
        <f t="array" ref="L362:L373">TRANSPOSE('[6]CA_Key Metrics P1'!$F$22:$Q$22)</f>
        <v>0</v>
      </c>
      <c r="M362">
        <f t="array" ref="M362:M373">TRANSPOSE('[6]CA_Key Metrics P1'!$F$9:$Q$9)</f>
        <v>1027.1233</v>
      </c>
      <c r="N362">
        <f t="array" ref="N362:N373">TRANSPOSE('[6]CA_Key Metrics P1'!$F$14:$Q$14)</f>
        <v>368.27710271744314</v>
      </c>
      <c r="O362">
        <f t="array" ref="O362:O373">TRANSPOSE('[6]CA_Key Metrics P1'!$F$19:$Q$19)</f>
        <v>261.57691620995217</v>
      </c>
      <c r="P362">
        <f t="array" ref="P362:P373">TRANSPOSE('[6]CA_Key Metrics P1'!$F$24:$Q$24)</f>
        <v>133.43035350632258</v>
      </c>
      <c r="Q362" t="str">
        <f t="array" ref="Q362:Q373">'[6]CA_Key Products'!$D$6</f>
        <v>FWD UL2017</v>
      </c>
      <c r="R362" t="str">
        <f t="array" ref="R362:R373">'[6]CA_Key Products'!$D$9</f>
        <v>FWD SmartKid</v>
      </c>
      <c r="S362" t="str">
        <f t="array" ref="S362:S373">'[6]CA_Key Products'!$D$12</f>
        <v>FWD Family CI</v>
      </c>
      <c r="T362" t="str">
        <f t="array" ref="T362:T373">'[6]CA_Key Products'!$D$15</f>
        <v>Hospital and Surgical Rider</v>
      </c>
      <c r="U362" t="str">
        <f t="array" ref="U362:U373">'[6]CA_Key Products'!$D$18</f>
        <v>Medical Rider</v>
      </c>
      <c r="V362" t="str">
        <f t="array" ref="V362:V373">'[6]CA_Key Products'!$D$21</f>
        <v>Cancer Care</v>
      </c>
      <c r="W362" t="str">
        <f t="array" ref="W362:W373">'[6]CA_Key Products'!$D$24</f>
        <v>Term Rider 2019</v>
      </c>
      <c r="X362" t="str">
        <f t="array" ref="X362:X373">'[6]CA_Key Products'!$D$27</f>
        <v>Accident Rider 2019</v>
      </c>
      <c r="Y362" t="str">
        <f t="array" ref="Y362:Y373">'[6]CA_Key Products'!$D$30</f>
        <v>HS Rider 2019</v>
      </c>
      <c r="Z362" t="str">
        <f t="array" ref="Z362:Z373">'[6]CA_Key Products'!$D$33</f>
        <v>FWD UL 2019</v>
      </c>
      <c r="AA362">
        <f t="array" ref="AA362:AA373">TRANSPOSE('[6]CA_Key Products'!$F$6:$Q$6)</f>
        <v>7662.8760000000002</v>
      </c>
      <c r="AB362">
        <f t="array" ref="AB362:AB373">TRANSPOSE('[6]CA_Key Products'!$F$9:$Q$9)</f>
        <v>0</v>
      </c>
      <c r="AC362">
        <f t="array" ref="AC362:AC373">TRANSPOSE('[6]CA_Key Products'!$F$12:$Q$12)</f>
        <v>0</v>
      </c>
      <c r="AD362">
        <f t="array" ref="AD362:AD373">TRANSPOSE('[6]CA_Key Products'!$F$15:$Q$15)</f>
        <v>160.49199999999999</v>
      </c>
      <c r="AE362">
        <f t="array" ref="AE362:AE373">TRANSPOSE('[6]CA_Key Products'!$F$18:$Q$18)</f>
        <v>46.246000000000002</v>
      </c>
      <c r="AF362">
        <f t="array" ref="AF362:AF373">TRANSPOSE('[6]CA_Key Products'!$F$21:$Q$21)</f>
        <v>0</v>
      </c>
      <c r="AG362">
        <f t="array" ref="AG362:AG373">TRANSPOSE('[6]CA_Key Products'!$F$24:$Q$24)</f>
        <v>0</v>
      </c>
      <c r="AH362">
        <f t="array" ref="AH362:AH373">TRANSPOSE('[6]CA_Key Products'!$F$27:$Q$27)</f>
        <v>0</v>
      </c>
      <c r="AI362">
        <f t="array" ref="AI362:AI373">TRANSPOSE('[6]CA_Key Products'!$F$30:$Q$30)</f>
        <v>0</v>
      </c>
      <c r="AJ362">
        <f t="array" ref="AJ362:AJ373">TRANSPOSE('[6]CA_Key Products'!$F$33:$Q$33)</f>
        <v>0</v>
      </c>
      <c r="AK362">
        <f t="array" ref="AK362:AK373">TRANSPOSE('[6]CA_Key Products'!$F$36:$Q$36)</f>
        <v>592.9339000000009</v>
      </c>
      <c r="AL362">
        <f t="array" ref="AL362:AL373">TRANSPOSE('[6]CA_Key Products'!$F$7:$Q$7)</f>
        <v>2244.8069398469916</v>
      </c>
      <c r="AM362">
        <f t="array" ref="AM362:AM373">TRANSPOSE('[6]CA_Key Products'!$F$10:$Q$10)</f>
        <v>0</v>
      </c>
      <c r="AN362">
        <f t="array" ref="AN362:AN373">TRANSPOSE('[6]CA_Key Products'!$F$13:$Q$13)</f>
        <v>0</v>
      </c>
      <c r="AO362">
        <f t="array" ref="AO362:AO373">TRANSPOSE('[6]CA_Key Products'!$F$16:$Q$16)</f>
        <v>76.436173249260079</v>
      </c>
      <c r="AP362">
        <f t="array" ref="AP362:AP373">TRANSPOSE('[6]CA_Key Products'!$F$19:$Q$19)</f>
        <v>48.315351264751698</v>
      </c>
      <c r="AQ362">
        <f t="array" ref="AQ362:AQ373">TRANSPOSE('[6]CA_Key Products'!$F$22:$Q$22)</f>
        <v>0</v>
      </c>
      <c r="AR362">
        <f t="array" ref="AR362:AR373">TRANSPOSE('[6]CA_Key Products'!$F$25:$Q$25)</f>
        <v>0</v>
      </c>
      <c r="AS362">
        <f t="array" ref="AS362:AS373">TRANSPOSE('[6]CA_Key Products'!$F$28:$Q$28)</f>
        <v>0</v>
      </c>
      <c r="AT362">
        <f t="array" ref="AT362:AT373">TRANSPOSE('[6]CA_Key Products'!$F$31:$Q$31)</f>
        <v>0</v>
      </c>
      <c r="AU362">
        <f t="array" ref="AU362:AU373">TRANSPOSE('[6]CA_Key Products'!$F$34:$Q$35)</f>
        <v>0</v>
      </c>
      <c r="AV362">
        <f t="array" ref="AV362:AV373">TRANSPOSE('[6]CA_Key Products'!$F$37:$Q$37)</f>
        <v>513.15549382897052</v>
      </c>
      <c r="AW362" s="4" t="str">
        <f t="array" ref="AW362:AW373">'[6]CA_Key Products'!$D$8</f>
        <v>Universal Life</v>
      </c>
      <c r="AX362" s="4" t="str">
        <f t="array" ref="AX362:AX373">'[6]CA_Key Products'!$D$11</f>
        <v>Traditional Par</v>
      </c>
      <c r="AY362" s="4" t="str">
        <f t="array" ref="AY362:AY373">'[6]CA_Key Products'!$D$14</f>
        <v>Traditional Par</v>
      </c>
      <c r="AZ362" s="4" t="str">
        <f t="array" ref="AZ362:AZ373">'[6]CA_Key Products'!$D$17</f>
        <v>Riders</v>
      </c>
      <c r="BA362" s="4" t="str">
        <f t="array" ref="BA362:BA373">'[6]CA_Key Products'!$D$20</f>
        <v>Riders</v>
      </c>
      <c r="BB362" s="4" t="str">
        <f t="array" ref="BB362:BB373">'[6]CA_Key Products'!$D$23</f>
        <v>Stand-alone protection</v>
      </c>
      <c r="BC362" s="4" t="str">
        <f t="array" ref="BC362:BC373">'[6]CA_Key Products'!$D$26</f>
        <v>Riders</v>
      </c>
      <c r="BD362" s="4" t="str">
        <f t="array" ref="BD362:BD373">'[6]CA_Key Products'!$D$29</f>
        <v>Riders</v>
      </c>
      <c r="BE362" s="4" t="str">
        <f t="array" ref="BE362:BE373">'[6]CA_Key Products'!$D$32</f>
        <v>Riders</v>
      </c>
      <c r="BF362" s="4" t="str">
        <f t="array" ref="BF362:BF373">'[6]CA_Key Products'!$D$35</f>
        <v>Universal Life</v>
      </c>
      <c r="BG362" s="4">
        <f t="array" ref="BG362:BG373">'[6]CA_Key Products'!$D$7</f>
        <v>0.29904257813912405</v>
      </c>
      <c r="BH362" s="4">
        <f t="array" ref="BH362:BH373">'[6]CA_Key Products'!$D$10</f>
        <v>0</v>
      </c>
      <c r="BI362" s="4">
        <f t="array" ref="BI362:BI373">'[6]CA_Key Products'!$D$13</f>
        <v>0</v>
      </c>
      <c r="BJ362" s="4">
        <f t="array" ref="BJ362:BJ373">'[6]CA_Key Products'!$D$16</f>
        <v>1</v>
      </c>
      <c r="BK362" s="4">
        <f t="array" ref="BK362:BK373">'[6]CA_Key Products'!$D$19</f>
        <v>1</v>
      </c>
      <c r="BL362" s="4">
        <f t="array" ref="BL362:BL373">'[6]CA_Key Products'!$D$22</f>
        <v>0</v>
      </c>
      <c r="BM362" s="4">
        <f t="array" ref="BM362:BM373">'[6]CA_Key Products'!$D$25</f>
        <v>1</v>
      </c>
      <c r="BN362" s="4">
        <f t="array" ref="BN362:BN373">'[6]CA_Key Products'!$D$28</f>
        <v>1</v>
      </c>
      <c r="BO362" s="4">
        <f t="array" ref="BO362:BO373">'[6]CA_Key Products'!$D$31</f>
        <v>1</v>
      </c>
      <c r="BP362" s="4">
        <f t="array" ref="BP362:BP373">'[6]CA_Key Products'!$D$34</f>
        <v>0.20662654838042391</v>
      </c>
      <c r="BQ362" t="str">
        <f>VLOOKUP(A362,Misc!$A$3:$B$11,2,FALSE)</f>
        <v>VND</v>
      </c>
      <c r="BR362">
        <f>INDEX(FX!$B$30:$AK$48,MATCH('Data (2)'!BQ362,FX!$A$30:$A$48,0),MATCH('Data (2)'!D362,Period,0))</f>
        <v>23192.879168060244</v>
      </c>
      <c r="BS362">
        <f t="shared" si="85"/>
        <v>0.36487698826345299</v>
      </c>
      <c r="BT362">
        <f t="shared" si="86"/>
        <v>0</v>
      </c>
      <c r="BU362">
        <f t="shared" si="87"/>
        <v>0.12429306156002674</v>
      </c>
      <c r="BV362">
        <f t="shared" si="88"/>
        <v>0</v>
      </c>
      <c r="BW362">
        <f t="shared" si="89"/>
        <v>0.13268490308386149</v>
      </c>
      <c r="BX362">
        <f t="shared" si="90"/>
        <v>0</v>
      </c>
      <c r="BY362">
        <f t="shared" si="91"/>
        <v>5.6327668083566526E-2</v>
      </c>
      <c r="BZ362">
        <f t="shared" si="92"/>
        <v>0</v>
      </c>
      <c r="CA362">
        <f t="shared" si="93"/>
        <v>0</v>
      </c>
      <c r="CB362">
        <f t="shared" si="93"/>
        <v>0</v>
      </c>
      <c r="CC362">
        <f t="shared" si="93"/>
        <v>0</v>
      </c>
      <c r="CD362">
        <f t="shared" si="93"/>
        <v>0</v>
      </c>
      <c r="CE362" s="4">
        <f t="shared" si="94"/>
        <v>0.34064373900796158</v>
      </c>
      <c r="CF362" s="4" t="str">
        <f t="shared" si="95"/>
        <v/>
      </c>
      <c r="CG362" s="4">
        <f t="shared" si="96"/>
        <v>0.45318433206638287</v>
      </c>
      <c r="CH362" s="4" t="str">
        <f t="shared" si="97"/>
        <v/>
      </c>
      <c r="CI362">
        <f>INDEX(FX!$B$114:$AK$132,MATCH('Data (2)'!BQ362,FX!$A$114:$A$132,0),MATCH('Data (2)'!D362,Period,0))</f>
        <v>22961.581658536001</v>
      </c>
    </row>
    <row r="363" spans="1:87" hidden="1" outlineLevel="1" x14ac:dyDescent="0.15">
      <c r="A363" t="s">
        <v>68</v>
      </c>
      <c r="B363" s="1">
        <f t="shared" si="98"/>
        <v>43800</v>
      </c>
      <c r="C363" t="s">
        <v>108</v>
      </c>
      <c r="D363" s="1">
        <v>43497</v>
      </c>
      <c r="E363">
        <v>6589.306599999999</v>
      </c>
      <c r="F363">
        <v>2316.6588555913286</v>
      </c>
      <c r="G363">
        <v>2416.9694938468442</v>
      </c>
      <c r="H363">
        <v>1043.8944733669273</v>
      </c>
      <c r="I363">
        <v>0</v>
      </c>
      <c r="J363">
        <v>0</v>
      </c>
      <c r="K363">
        <v>0</v>
      </c>
      <c r="L363">
        <v>0</v>
      </c>
      <c r="M363">
        <v>1354.3779999999999</v>
      </c>
      <c r="N363">
        <v>399.51662109918419</v>
      </c>
      <c r="O363">
        <v>349.07216577075269</v>
      </c>
      <c r="P363">
        <v>145.57704781184253</v>
      </c>
      <c r="Q363" t="str">
        <v>FWD UL2017</v>
      </c>
      <c r="R363" t="str">
        <v>FWD SmartKid</v>
      </c>
      <c r="S363" t="str">
        <v>FWD Family CI</v>
      </c>
      <c r="T363" t="str">
        <v>Hospital and Surgical Rider</v>
      </c>
      <c r="U363" t="str">
        <v>Medical Rider</v>
      </c>
      <c r="V363" t="str">
        <v>Cancer Care</v>
      </c>
      <c r="W363" t="str">
        <v>Term Rider 2019</v>
      </c>
      <c r="X363" t="str">
        <v>Accident Rider 2019</v>
      </c>
      <c r="Y363" t="str">
        <v>HS Rider 2019</v>
      </c>
      <c r="Z363" t="str">
        <v>FWD UL 2019</v>
      </c>
      <c r="AA363">
        <v>5946.84</v>
      </c>
      <c r="AB363">
        <v>0</v>
      </c>
      <c r="AC363">
        <v>0</v>
      </c>
      <c r="AD363">
        <v>150.46199999999999</v>
      </c>
      <c r="AE363">
        <v>29.9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462.10459999999875</v>
      </c>
      <c r="AL363">
        <v>1814.07349076015</v>
      </c>
      <c r="AM363">
        <v>0</v>
      </c>
      <c r="AN363">
        <v>0</v>
      </c>
      <c r="AO363">
        <v>75.052227907267167</v>
      </c>
      <c r="AP363">
        <v>30.187603572612968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397.3455333512984</v>
      </c>
      <c r="AW363" s="4" t="str">
        <v>Universal Life</v>
      </c>
      <c r="AX363" s="4" t="str">
        <v>Traditional Par</v>
      </c>
      <c r="AY363" s="4" t="str">
        <v>Traditional Par</v>
      </c>
      <c r="AZ363" s="4" t="str">
        <v>Riders</v>
      </c>
      <c r="BA363" s="4" t="str">
        <v>Riders</v>
      </c>
      <c r="BB363" s="4" t="str">
        <v>Stand-alone protection</v>
      </c>
      <c r="BC363" s="4" t="str">
        <v>Riders</v>
      </c>
      <c r="BD363" s="4" t="str">
        <v>Riders</v>
      </c>
      <c r="BE363" s="4" t="str">
        <v>Riders</v>
      </c>
      <c r="BF363" s="4" t="str">
        <v>Universal Life</v>
      </c>
      <c r="BG363" s="4">
        <v>0.29904257813912405</v>
      </c>
      <c r="BH363" s="4">
        <v>0</v>
      </c>
      <c r="BI363" s="4">
        <v>0</v>
      </c>
      <c r="BJ363" s="4">
        <v>1</v>
      </c>
      <c r="BK363" s="4">
        <v>1</v>
      </c>
      <c r="BL363" s="4">
        <v>0</v>
      </c>
      <c r="BM363" s="4">
        <v>1</v>
      </c>
      <c r="BN363" s="4">
        <v>1</v>
      </c>
      <c r="BO363" s="4">
        <v>1</v>
      </c>
      <c r="BP363" s="4">
        <v>0.20662654838042391</v>
      </c>
      <c r="BQ363" t="str">
        <f>VLOOKUP(A363,Misc!$A$3:$B$11,2,FALSE)</f>
        <v>VND</v>
      </c>
      <c r="BR363">
        <f>INDEX(FX!$B$30:$AK$48,MATCH('Data (2)'!BQ363,FX!$A$30:$A$48,0),MATCH('Data (2)'!D363,Period,0))</f>
        <v>23210.938118749869</v>
      </c>
      <c r="BS363">
        <f t="shared" si="85"/>
        <v>0.28388799135512477</v>
      </c>
      <c r="BT363">
        <f t="shared" si="86"/>
        <v>0</v>
      </c>
      <c r="BU363">
        <f t="shared" si="87"/>
        <v>9.9808928175975975E-2</v>
      </c>
      <c r="BV363">
        <f t="shared" si="88"/>
        <v>0</v>
      </c>
      <c r="BW363">
        <f t="shared" si="89"/>
        <v>0.10413062503037775</v>
      </c>
      <c r="BX363">
        <f t="shared" si="90"/>
        <v>0</v>
      </c>
      <c r="BY363">
        <f t="shared" si="91"/>
        <v>4.4974247401214085E-2</v>
      </c>
      <c r="BZ363">
        <f t="shared" si="92"/>
        <v>0</v>
      </c>
      <c r="CA363">
        <f t="shared" si="93"/>
        <v>0</v>
      </c>
      <c r="CB363">
        <f t="shared" si="93"/>
        <v>0</v>
      </c>
      <c r="CC363">
        <f t="shared" si="93"/>
        <v>0</v>
      </c>
      <c r="CD363">
        <f t="shared" si="93"/>
        <v>0</v>
      </c>
      <c r="CE363" s="4">
        <f t="shared" si="94"/>
        <v>0.35157854934103827</v>
      </c>
      <c r="CF363" s="4" t="str">
        <f t="shared" si="95"/>
        <v/>
      </c>
      <c r="CG363" s="4">
        <f t="shared" si="96"/>
        <v>0.45060345024363657</v>
      </c>
      <c r="CH363" s="4" t="str">
        <f t="shared" si="97"/>
        <v/>
      </c>
      <c r="CI363">
        <f>INDEX(FX!$B$114:$AK$132,MATCH('Data (2)'!BQ363,FX!$A$114:$A$132,0),MATCH('Data (2)'!D363,Period,0))</f>
        <v>22961.581658536001</v>
      </c>
    </row>
    <row r="364" spans="1:87" hidden="1" outlineLevel="1" x14ac:dyDescent="0.15">
      <c r="A364" t="s">
        <v>68</v>
      </c>
      <c r="B364" s="1">
        <f t="shared" si="98"/>
        <v>43800</v>
      </c>
      <c r="C364" t="s">
        <v>108</v>
      </c>
      <c r="D364" s="1">
        <v>43525</v>
      </c>
      <c r="E364">
        <v>12066.891799999998</v>
      </c>
      <c r="F364">
        <v>4234.6053672770286</v>
      </c>
      <c r="G364">
        <v>4339.3713419777423</v>
      </c>
      <c r="H364">
        <v>1880.1283335818143</v>
      </c>
      <c r="I364">
        <v>0</v>
      </c>
      <c r="J364">
        <v>0</v>
      </c>
      <c r="K364">
        <v>0</v>
      </c>
      <c r="L364">
        <v>0</v>
      </c>
      <c r="M364">
        <v>2151.0194000000001</v>
      </c>
      <c r="N364">
        <v>773.5367158028007</v>
      </c>
      <c r="O364">
        <v>690.16124005847382</v>
      </c>
      <c r="P364">
        <v>327.13716538124743</v>
      </c>
      <c r="Q364" t="str">
        <v>FWD UL2017</v>
      </c>
      <c r="R364" t="str">
        <v>FWD SmartKid</v>
      </c>
      <c r="S364" t="str">
        <v>FWD Family CI</v>
      </c>
      <c r="T364" t="str">
        <v>Hospital and Surgical Rider</v>
      </c>
      <c r="U364" t="str">
        <v>Medical Rider</v>
      </c>
      <c r="V364" t="str">
        <v>Cancer Care</v>
      </c>
      <c r="W364" t="str">
        <v>Term Rider 2019</v>
      </c>
      <c r="X364" t="str">
        <v>Accident Rider 2019</v>
      </c>
      <c r="Y364" t="str">
        <v>HS Rider 2019</v>
      </c>
      <c r="Z364" t="str">
        <v>FWD UL 2019</v>
      </c>
      <c r="AA364">
        <v>10939.25</v>
      </c>
      <c r="AB364">
        <v>0</v>
      </c>
      <c r="AC364">
        <v>0</v>
      </c>
      <c r="AD364">
        <v>233.32599999999999</v>
      </c>
      <c r="AE364">
        <v>86.8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807.5157999999974</v>
      </c>
      <c r="AL364">
        <v>3333.050107180472</v>
      </c>
      <c r="AM364">
        <v>0</v>
      </c>
      <c r="AN364">
        <v>0</v>
      </c>
      <c r="AO364">
        <v>114.55671669537935</v>
      </c>
      <c r="AP364">
        <v>86.973666037262703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700.02487736391458</v>
      </c>
      <c r="AW364" s="4" t="str">
        <v>Universal Life</v>
      </c>
      <c r="AX364" s="4" t="str">
        <v>Traditional Par</v>
      </c>
      <c r="AY364" s="4" t="str">
        <v>Traditional Par</v>
      </c>
      <c r="AZ364" s="4" t="str">
        <v>Riders</v>
      </c>
      <c r="BA364" s="4" t="str">
        <v>Riders</v>
      </c>
      <c r="BB364" s="4" t="str">
        <v>Stand-alone protection</v>
      </c>
      <c r="BC364" s="4" t="str">
        <v>Riders</v>
      </c>
      <c r="BD364" s="4" t="str">
        <v>Riders</v>
      </c>
      <c r="BE364" s="4" t="str">
        <v>Riders</v>
      </c>
      <c r="BF364" s="4" t="str">
        <v>Universal Life</v>
      </c>
      <c r="BG364" s="4">
        <v>0.29904257813912405</v>
      </c>
      <c r="BH364" s="4">
        <v>0</v>
      </c>
      <c r="BI364" s="4">
        <v>0</v>
      </c>
      <c r="BJ364" s="4">
        <v>1</v>
      </c>
      <c r="BK364" s="4">
        <v>1</v>
      </c>
      <c r="BL364" s="4">
        <v>0</v>
      </c>
      <c r="BM364" s="4">
        <v>1</v>
      </c>
      <c r="BN364" s="4">
        <v>1</v>
      </c>
      <c r="BO364" s="4">
        <v>1</v>
      </c>
      <c r="BP364" s="4">
        <v>0.20662654838042391</v>
      </c>
      <c r="BQ364" t="str">
        <f>VLOOKUP(A364,Misc!$A$3:$B$11,2,FALSE)</f>
        <v>VND</v>
      </c>
      <c r="BR364">
        <f>INDEX(FX!$B$30:$AK$48,MATCH('Data (2)'!BQ364,FX!$A$30:$A$48,0),MATCH('Data (2)'!D364,Period,0))</f>
        <v>23203.778889624151</v>
      </c>
      <c r="BS364">
        <f t="shared" si="85"/>
        <v>0.52003994079584392</v>
      </c>
      <c r="BT364">
        <f t="shared" si="86"/>
        <v>0</v>
      </c>
      <c r="BU364">
        <f t="shared" si="87"/>
        <v>0.18249636782957726</v>
      </c>
      <c r="BV364">
        <f t="shared" si="88"/>
        <v>0</v>
      </c>
      <c r="BW364">
        <f t="shared" si="89"/>
        <v>0.18701140717722251</v>
      </c>
      <c r="BX364">
        <f t="shared" si="90"/>
        <v>0</v>
      </c>
      <c r="BY364">
        <f t="shared" si="91"/>
        <v>8.1026816473524332E-2</v>
      </c>
      <c r="BZ364">
        <f t="shared" si="92"/>
        <v>0</v>
      </c>
      <c r="CA364">
        <f t="shared" si="93"/>
        <v>0</v>
      </c>
      <c r="CB364">
        <f t="shared" si="93"/>
        <v>0</v>
      </c>
      <c r="CC364">
        <f t="shared" si="93"/>
        <v>0</v>
      </c>
      <c r="CD364">
        <f t="shared" si="93"/>
        <v>0</v>
      </c>
      <c r="CE364" s="4">
        <f t="shared" si="94"/>
        <v>0.35092759904228443</v>
      </c>
      <c r="CF364" s="4" t="str">
        <f t="shared" si="95"/>
        <v/>
      </c>
      <c r="CG364" s="4">
        <f t="shared" si="96"/>
        <v>0.44399139247083846</v>
      </c>
      <c r="CH364" s="4" t="str">
        <f t="shared" si="97"/>
        <v/>
      </c>
      <c r="CI364">
        <f>INDEX(FX!$B$114:$AK$132,MATCH('Data (2)'!BQ364,FX!$A$114:$A$132,0),MATCH('Data (2)'!D364,Period,0))</f>
        <v>22961.581658536001</v>
      </c>
    </row>
    <row r="365" spans="1:87" hidden="1" outlineLevel="1" x14ac:dyDescent="0.15">
      <c r="A365" t="s">
        <v>68</v>
      </c>
      <c r="B365" s="1">
        <f t="shared" si="98"/>
        <v>43800</v>
      </c>
      <c r="C365" t="s">
        <v>108</v>
      </c>
      <c r="D365" s="1">
        <v>43556</v>
      </c>
      <c r="E365">
        <v>14233.676100000001</v>
      </c>
      <c r="F365">
        <v>4905.2780413234059</v>
      </c>
      <c r="G365">
        <v>5153.4665597874446</v>
      </c>
      <c r="H365">
        <v>2217.5347961832067</v>
      </c>
      <c r="I365">
        <v>0</v>
      </c>
      <c r="J365">
        <v>0</v>
      </c>
      <c r="K365">
        <v>0</v>
      </c>
      <c r="L365">
        <v>0</v>
      </c>
      <c r="M365">
        <v>1547.5801000000001</v>
      </c>
      <c r="N365">
        <v>396.28458627904325</v>
      </c>
      <c r="O365">
        <v>508.76701475161002</v>
      </c>
      <c r="P365">
        <v>183.36278170591294</v>
      </c>
      <c r="Q365" t="str">
        <v>FWD UL2017</v>
      </c>
      <c r="R365" t="str">
        <v>FWD SmartKid</v>
      </c>
      <c r="S365" t="str">
        <v>FWD Family CI</v>
      </c>
      <c r="T365" t="str">
        <v>Hospital and Surgical Rider</v>
      </c>
      <c r="U365" t="str">
        <v>Medical Rider</v>
      </c>
      <c r="V365" t="str">
        <v>Cancer Care</v>
      </c>
      <c r="W365" t="str">
        <v>Term Rider 2019</v>
      </c>
      <c r="X365" t="str">
        <v>Accident Rider 2019</v>
      </c>
      <c r="Y365" t="str">
        <v>HS Rider 2019</v>
      </c>
      <c r="Z365" t="str">
        <v>FWD UL 2019</v>
      </c>
      <c r="AA365">
        <v>12880.137000000001</v>
      </c>
      <c r="AB365">
        <v>0</v>
      </c>
      <c r="AC365">
        <v>0</v>
      </c>
      <c r="AD365">
        <v>224.828</v>
      </c>
      <c r="AE365">
        <v>72.346000000000004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1056.3650999999991</v>
      </c>
      <c r="AL365">
        <v>3812.5222843062247</v>
      </c>
      <c r="AM365">
        <v>0</v>
      </c>
      <c r="AN365">
        <v>0</v>
      </c>
      <c r="AO365">
        <v>107.2851980827467</v>
      </c>
      <c r="AP365">
        <v>61.292091420658807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924.17846751377556</v>
      </c>
      <c r="AW365" s="4" t="str">
        <v>Universal Life</v>
      </c>
      <c r="AX365" s="4" t="str">
        <v>Traditional Par</v>
      </c>
      <c r="AY365" s="4" t="str">
        <v>Traditional Par</v>
      </c>
      <c r="AZ365" s="4" t="str">
        <v>Riders</v>
      </c>
      <c r="BA365" s="4" t="str">
        <v>Riders</v>
      </c>
      <c r="BB365" s="4" t="str">
        <v>Stand-alone protection</v>
      </c>
      <c r="BC365" s="4" t="str">
        <v>Riders</v>
      </c>
      <c r="BD365" s="4" t="str">
        <v>Riders</v>
      </c>
      <c r="BE365" s="4" t="str">
        <v>Riders</v>
      </c>
      <c r="BF365" s="4" t="str">
        <v>Universal Life</v>
      </c>
      <c r="BG365" s="4">
        <v>0.29904257813912405</v>
      </c>
      <c r="BH365" s="4">
        <v>0</v>
      </c>
      <c r="BI365" s="4">
        <v>0</v>
      </c>
      <c r="BJ365" s="4">
        <v>1</v>
      </c>
      <c r="BK365" s="4">
        <v>1</v>
      </c>
      <c r="BL365" s="4">
        <v>0</v>
      </c>
      <c r="BM365" s="4">
        <v>1</v>
      </c>
      <c r="BN365" s="4">
        <v>1</v>
      </c>
      <c r="BO365" s="4">
        <v>1</v>
      </c>
      <c r="BP365" s="4">
        <v>0.20662654838042391</v>
      </c>
      <c r="BQ365" t="str">
        <f>VLOOKUP(A365,Misc!$A$3:$B$11,2,FALSE)</f>
        <v>VND</v>
      </c>
      <c r="BR365">
        <f>INDEX(FX!$B$30:$AK$48,MATCH('Data (2)'!BQ365,FX!$A$30:$A$48,0),MATCH('Data (2)'!D365,Period,0))</f>
        <v>23224.068802232683</v>
      </c>
      <c r="BS365">
        <f t="shared" si="85"/>
        <v>0.61288468533264173</v>
      </c>
      <c r="BT365">
        <f t="shared" si="86"/>
        <v>0</v>
      </c>
      <c r="BU365">
        <f t="shared" si="87"/>
        <v>0.21121527339136323</v>
      </c>
      <c r="BV365">
        <f t="shared" si="88"/>
        <v>0</v>
      </c>
      <c r="BW365">
        <f t="shared" si="89"/>
        <v>0.22190196746626964</v>
      </c>
      <c r="BX365">
        <f t="shared" si="90"/>
        <v>0</v>
      </c>
      <c r="BY365">
        <f t="shared" si="91"/>
        <v>9.5484336317933252E-2</v>
      </c>
      <c r="BZ365">
        <f t="shared" si="92"/>
        <v>0</v>
      </c>
      <c r="CA365">
        <f t="shared" si="93"/>
        <v>0</v>
      </c>
      <c r="CB365">
        <f t="shared" si="93"/>
        <v>0</v>
      </c>
      <c r="CC365">
        <f t="shared" si="93"/>
        <v>0</v>
      </c>
      <c r="CD365">
        <f t="shared" si="93"/>
        <v>0</v>
      </c>
      <c r="CE365" s="4">
        <f t="shared" si="94"/>
        <v>0.34462481841380427</v>
      </c>
      <c r="CF365" s="4" t="str">
        <f t="shared" si="95"/>
        <v/>
      </c>
      <c r="CG365" s="4">
        <f t="shared" si="96"/>
        <v>0.45207117262305752</v>
      </c>
      <c r="CH365" s="4" t="str">
        <f t="shared" si="97"/>
        <v/>
      </c>
      <c r="CI365">
        <f>INDEX(FX!$B$114:$AK$132,MATCH('Data (2)'!BQ365,FX!$A$114:$A$132,0),MATCH('Data (2)'!D365,Period,0))</f>
        <v>22961.581658536001</v>
      </c>
    </row>
    <row r="366" spans="1:87" hidden="1" outlineLevel="1" x14ac:dyDescent="0.15">
      <c r="A366" t="s">
        <v>68</v>
      </c>
      <c r="B366" s="1">
        <f t="shared" si="98"/>
        <v>43800</v>
      </c>
      <c r="C366" t="s">
        <v>108</v>
      </c>
      <c r="D366" s="1">
        <v>43586</v>
      </c>
      <c r="E366">
        <v>17160.664000000001</v>
      </c>
      <c r="F366">
        <v>534.35115182154595</v>
      </c>
      <c r="G366">
        <v>6301.7057755783117</v>
      </c>
      <c r="H366">
        <v>1109.4025863126503</v>
      </c>
      <c r="I366">
        <v>0</v>
      </c>
      <c r="J366">
        <v>0</v>
      </c>
      <c r="K366">
        <v>0</v>
      </c>
      <c r="L366">
        <v>0</v>
      </c>
      <c r="M366">
        <v>2179.2026000000001</v>
      </c>
      <c r="N366">
        <v>703.04211552259073</v>
      </c>
      <c r="O366">
        <v>734.13754213699485</v>
      </c>
      <c r="P366">
        <v>301.79570108804268</v>
      </c>
      <c r="Q366" t="str">
        <v>FWD UL2017</v>
      </c>
      <c r="R366" t="str">
        <v>FWD SmartKid</v>
      </c>
      <c r="S366" t="str">
        <v>FWD Family CI</v>
      </c>
      <c r="T366" t="str">
        <v>Hospital and Surgical Rider</v>
      </c>
      <c r="U366" t="str">
        <v>Medical Rider</v>
      </c>
      <c r="V366" t="str">
        <v>Cancer Care</v>
      </c>
      <c r="W366" t="str">
        <v>Term Rider 2019</v>
      </c>
      <c r="X366" t="str">
        <v>Accident Rider 2019</v>
      </c>
      <c r="Y366" t="str">
        <v>HS Rider 2019</v>
      </c>
      <c r="Z366" t="str">
        <v>FWD UL 2019</v>
      </c>
      <c r="AA366">
        <v>15312.939</v>
      </c>
      <c r="AB366">
        <v>0</v>
      </c>
      <c r="AC366">
        <v>0</v>
      </c>
      <c r="AD366">
        <v>299.322</v>
      </c>
      <c r="AE366">
        <v>124.386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1424.0169999999998</v>
      </c>
      <c r="AL366">
        <v>-810.27236775829442</v>
      </c>
      <c r="AM366">
        <v>0</v>
      </c>
      <c r="AN366">
        <v>0</v>
      </c>
      <c r="AO366">
        <v>113.13150127715002</v>
      </c>
      <c r="AP366">
        <v>97.822160005144895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1133.6698582975455</v>
      </c>
      <c r="AW366" s="4" t="str">
        <v>Universal Life</v>
      </c>
      <c r="AX366" s="4" t="str">
        <v>Traditional Par</v>
      </c>
      <c r="AY366" s="4" t="str">
        <v>Traditional Par</v>
      </c>
      <c r="AZ366" s="4" t="str">
        <v>Riders</v>
      </c>
      <c r="BA366" s="4" t="str">
        <v>Riders</v>
      </c>
      <c r="BB366" s="4" t="str">
        <v>Stand-alone protection</v>
      </c>
      <c r="BC366" s="4" t="str">
        <v>Riders</v>
      </c>
      <c r="BD366" s="4" t="str">
        <v>Riders</v>
      </c>
      <c r="BE366" s="4" t="str">
        <v>Riders</v>
      </c>
      <c r="BF366" s="4" t="str">
        <v>Universal Life</v>
      </c>
      <c r="BG366" s="4">
        <v>0.29904257813912405</v>
      </c>
      <c r="BH366" s="4">
        <v>0</v>
      </c>
      <c r="BI366" s="4">
        <v>0</v>
      </c>
      <c r="BJ366" s="4">
        <v>1</v>
      </c>
      <c r="BK366" s="4">
        <v>1</v>
      </c>
      <c r="BL366" s="4">
        <v>0</v>
      </c>
      <c r="BM366" s="4">
        <v>1</v>
      </c>
      <c r="BN366" s="4">
        <v>1</v>
      </c>
      <c r="BO366" s="4">
        <v>1</v>
      </c>
      <c r="BP366" s="4">
        <v>0.20662654838042391</v>
      </c>
      <c r="BQ366" t="str">
        <f>VLOOKUP(A366,Misc!$A$3:$B$11,2,FALSE)</f>
        <v>VND</v>
      </c>
      <c r="BR366">
        <f>INDEX(FX!$B$30:$AK$48,MATCH('Data (2)'!BQ366,FX!$A$30:$A$48,0),MATCH('Data (2)'!D366,Period,0))</f>
        <v>23364.101199873738</v>
      </c>
      <c r="BS366">
        <f t="shared" si="85"/>
        <v>0.73448851523091074</v>
      </c>
      <c r="BT366">
        <f t="shared" si="86"/>
        <v>0</v>
      </c>
      <c r="BU366">
        <f t="shared" si="87"/>
        <v>2.2870605945861665E-2</v>
      </c>
      <c r="BV366">
        <f t="shared" si="88"/>
        <v>0</v>
      </c>
      <c r="BW366">
        <f t="shared" si="89"/>
        <v>0.26971744907577982</v>
      </c>
      <c r="BX366">
        <f t="shared" si="90"/>
        <v>0</v>
      </c>
      <c r="BY366">
        <f t="shared" si="91"/>
        <v>4.748321267837368E-2</v>
      </c>
      <c r="BZ366">
        <f t="shared" si="92"/>
        <v>0</v>
      </c>
      <c r="CA366">
        <f t="shared" si="93"/>
        <v>0</v>
      </c>
      <c r="CB366">
        <f t="shared" si="93"/>
        <v>0</v>
      </c>
      <c r="CC366">
        <f t="shared" si="93"/>
        <v>0</v>
      </c>
      <c r="CD366">
        <f t="shared" si="93"/>
        <v>0</v>
      </c>
      <c r="CE366" s="4">
        <f t="shared" si="94"/>
        <v>3.1138139632682391E-2</v>
      </c>
      <c r="CF366" s="4" t="str">
        <f t="shared" si="95"/>
        <v/>
      </c>
      <c r="CG366" s="4">
        <f t="shared" si="96"/>
        <v>2.0761676708861119</v>
      </c>
      <c r="CH366" s="4" t="str">
        <f t="shared" si="97"/>
        <v/>
      </c>
      <c r="CI366">
        <f>INDEX(FX!$B$114:$AK$132,MATCH('Data (2)'!BQ366,FX!$A$114:$A$132,0),MATCH('Data (2)'!D366,Period,0))</f>
        <v>22961.581658536001</v>
      </c>
    </row>
    <row r="367" spans="1:87" hidden="1" outlineLevel="1" x14ac:dyDescent="0.15">
      <c r="A367" t="s">
        <v>68</v>
      </c>
      <c r="B367" s="1">
        <f t="shared" si="98"/>
        <v>43800</v>
      </c>
      <c r="C367" t="s">
        <v>108</v>
      </c>
      <c r="D367" s="1">
        <v>43617</v>
      </c>
      <c r="E367">
        <v>14418.1913</v>
      </c>
      <c r="F367">
        <v>4025.7691312839734</v>
      </c>
      <c r="G367">
        <v>5443.5357091521346</v>
      </c>
      <c r="H367">
        <v>2126.1850573382976</v>
      </c>
      <c r="I367">
        <v>0</v>
      </c>
      <c r="J367">
        <v>0</v>
      </c>
      <c r="K367">
        <v>0</v>
      </c>
      <c r="L367">
        <v>0</v>
      </c>
      <c r="M367">
        <v>1596.3152999999998</v>
      </c>
      <c r="N367">
        <v>526.18571374750513</v>
      </c>
      <c r="O367">
        <v>761.89562661009779</v>
      </c>
      <c r="P367">
        <v>280.70983172171441</v>
      </c>
      <c r="Q367" t="str">
        <v>FWD UL2017</v>
      </c>
      <c r="R367" t="str">
        <v>FWD SmartKid</v>
      </c>
      <c r="S367" t="str">
        <v>FWD Family CI</v>
      </c>
      <c r="T367" t="str">
        <v>Hospital and Surgical Rider</v>
      </c>
      <c r="U367" t="str">
        <v>Medical Rider</v>
      </c>
      <c r="V367" t="str">
        <v>Cancer Care</v>
      </c>
      <c r="W367" t="str">
        <v>Term Rider 2019</v>
      </c>
      <c r="X367" t="str">
        <v>Accident Rider 2019</v>
      </c>
      <c r="Y367" t="str">
        <v>HS Rider 2019</v>
      </c>
      <c r="Z367" t="str">
        <v>FWD UL 2019</v>
      </c>
      <c r="AA367">
        <v>12645.357</v>
      </c>
      <c r="AB367">
        <v>0</v>
      </c>
      <c r="AC367">
        <v>0</v>
      </c>
      <c r="AD367">
        <v>347.97199999999998</v>
      </c>
      <c r="AE367">
        <v>101.27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1323.5923000000003</v>
      </c>
      <c r="AL367">
        <v>2676.5281991493252</v>
      </c>
      <c r="AM367">
        <v>0</v>
      </c>
      <c r="AN367">
        <v>0</v>
      </c>
      <c r="AO367">
        <v>156.33987515299262</v>
      </c>
      <c r="AP367">
        <v>97.316591855659098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1095.5844651259963</v>
      </c>
      <c r="AW367" s="4" t="str">
        <v>Universal Life</v>
      </c>
      <c r="AX367" s="4" t="str">
        <v>Traditional Par</v>
      </c>
      <c r="AY367" s="4" t="str">
        <v>Traditional Par</v>
      </c>
      <c r="AZ367" s="4" t="str">
        <v>Riders</v>
      </c>
      <c r="BA367" s="4" t="str">
        <v>Riders</v>
      </c>
      <c r="BB367" s="4" t="str">
        <v>Stand-alone protection</v>
      </c>
      <c r="BC367" s="4" t="str">
        <v>Riders</v>
      </c>
      <c r="BD367" s="4" t="str">
        <v>Riders</v>
      </c>
      <c r="BE367" s="4" t="str">
        <v>Riders</v>
      </c>
      <c r="BF367" s="4" t="str">
        <v>Universal Life</v>
      </c>
      <c r="BG367" s="4">
        <v>0.29904257813912405</v>
      </c>
      <c r="BH367" s="4">
        <v>0</v>
      </c>
      <c r="BI367" s="4">
        <v>0</v>
      </c>
      <c r="BJ367" s="4">
        <v>1</v>
      </c>
      <c r="BK367" s="4">
        <v>1</v>
      </c>
      <c r="BL367" s="4">
        <v>0</v>
      </c>
      <c r="BM367" s="4">
        <v>1</v>
      </c>
      <c r="BN367" s="4">
        <v>1</v>
      </c>
      <c r="BO367" s="4">
        <v>1</v>
      </c>
      <c r="BP367" s="4">
        <v>0.20662654838042391</v>
      </c>
      <c r="BQ367" t="str">
        <f>VLOOKUP(A367,Misc!$A$3:$B$11,2,FALSE)</f>
        <v>VND</v>
      </c>
      <c r="BR367">
        <f>INDEX(FX!$B$30:$AK$48,MATCH('Data (2)'!BQ367,FX!$A$30:$A$48,0),MATCH('Data (2)'!D367,Period,0))</f>
        <v>23338.802278908443</v>
      </c>
      <c r="BS367">
        <f t="shared" si="85"/>
        <v>0.61777768746213224</v>
      </c>
      <c r="BT367">
        <f t="shared" si="86"/>
        <v>0</v>
      </c>
      <c r="BU367">
        <f t="shared" si="87"/>
        <v>0.17249253338600454</v>
      </c>
      <c r="BV367">
        <f t="shared" si="88"/>
        <v>0</v>
      </c>
      <c r="BW367">
        <f t="shared" si="89"/>
        <v>0.23323972002074517</v>
      </c>
      <c r="BX367">
        <f t="shared" si="90"/>
        <v>0</v>
      </c>
      <c r="BY367">
        <f t="shared" si="91"/>
        <v>9.1100864214431296E-2</v>
      </c>
      <c r="BZ367">
        <f t="shared" si="92"/>
        <v>0</v>
      </c>
      <c r="CA367">
        <f t="shared" si="93"/>
        <v>0</v>
      </c>
      <c r="CB367">
        <f t="shared" si="93"/>
        <v>0</v>
      </c>
      <c r="CC367">
        <f t="shared" si="93"/>
        <v>0</v>
      </c>
      <c r="CD367">
        <f t="shared" si="93"/>
        <v>0</v>
      </c>
      <c r="CE367" s="4">
        <f t="shared" si="94"/>
        <v>0.27921457327896415</v>
      </c>
      <c r="CF367" s="4" t="str">
        <f t="shared" si="95"/>
        <v/>
      </c>
      <c r="CG367" s="4">
        <f t="shared" si="96"/>
        <v>0.52814381252413622</v>
      </c>
      <c r="CH367" s="4" t="str">
        <f t="shared" si="97"/>
        <v/>
      </c>
      <c r="CI367">
        <f>INDEX(FX!$B$114:$AK$132,MATCH('Data (2)'!BQ367,FX!$A$114:$A$132,0),MATCH('Data (2)'!D367,Period,0))</f>
        <v>22961.581658536001</v>
      </c>
    </row>
    <row r="368" spans="1:87" hidden="1" outlineLevel="1" x14ac:dyDescent="0.15">
      <c r="A368" t="s">
        <v>68</v>
      </c>
      <c r="B368" s="1">
        <f t="shared" si="98"/>
        <v>43800</v>
      </c>
      <c r="C368" t="s">
        <v>108</v>
      </c>
      <c r="D368" s="1">
        <v>43647</v>
      </c>
      <c r="E368">
        <v>17454.083200000001</v>
      </c>
      <c r="F368">
        <v>5124.2070837901911</v>
      </c>
      <c r="G368">
        <v>6638.1836656937576</v>
      </c>
      <c r="H368">
        <v>2951.6476773441059</v>
      </c>
      <c r="I368">
        <v>0</v>
      </c>
      <c r="J368">
        <v>0</v>
      </c>
      <c r="K368">
        <v>0</v>
      </c>
      <c r="L368">
        <v>0</v>
      </c>
      <c r="M368">
        <v>2142.8977</v>
      </c>
      <c r="N368">
        <v>692.44167087453241</v>
      </c>
      <c r="O368">
        <v>774.0783539959034</v>
      </c>
      <c r="P368">
        <v>308.01259293852507</v>
      </c>
      <c r="Q368" t="str">
        <v>FWD UL2017</v>
      </c>
      <c r="R368" t="str">
        <v>FWD SmartKid</v>
      </c>
      <c r="S368" t="str">
        <v>FWD Family CI</v>
      </c>
      <c r="T368" t="str">
        <v>Hospital and Surgical Rider</v>
      </c>
      <c r="U368" t="str">
        <v>Medical Rider</v>
      </c>
      <c r="V368" t="str">
        <v>Cancer Care</v>
      </c>
      <c r="W368" t="str">
        <v>Term Rider 2019</v>
      </c>
      <c r="X368" t="str">
        <v>Accident Rider 2019</v>
      </c>
      <c r="Y368" t="str">
        <v>HS Rider 2019</v>
      </c>
      <c r="Z368" t="str">
        <v>FWD UL 2019</v>
      </c>
      <c r="AA368">
        <v>15243.805</v>
      </c>
      <c r="AB368">
        <v>0</v>
      </c>
      <c r="AC368">
        <v>0</v>
      </c>
      <c r="AD368">
        <v>98.852000000000004</v>
      </c>
      <c r="AE368">
        <v>112.40600000000001</v>
      </c>
      <c r="AF368">
        <v>0</v>
      </c>
      <c r="AG368">
        <v>27.231000000000002</v>
      </c>
      <c r="AH368">
        <v>115.8236</v>
      </c>
      <c r="AI368">
        <v>306.87</v>
      </c>
      <c r="AJ368">
        <v>0</v>
      </c>
      <c r="AK368">
        <v>1549.0956000000006</v>
      </c>
      <c r="AL368">
        <v>3061.9803593528968</v>
      </c>
      <c r="AM368">
        <v>0</v>
      </c>
      <c r="AN368">
        <v>0</v>
      </c>
      <c r="AO368">
        <v>46.065498551785417</v>
      </c>
      <c r="AP368">
        <v>92.876330242264714</v>
      </c>
      <c r="AQ368">
        <v>0</v>
      </c>
      <c r="AR368">
        <v>45.845129963916762</v>
      </c>
      <c r="AS368">
        <v>173.00505571894141</v>
      </c>
      <c r="AT368">
        <v>425.06753454166534</v>
      </c>
      <c r="AU368">
        <v>0</v>
      </c>
      <c r="AV368">
        <v>1279.3671754187208</v>
      </c>
      <c r="AW368" s="4" t="str">
        <v>Universal Life</v>
      </c>
      <c r="AX368" s="4" t="str">
        <v>Traditional Par</v>
      </c>
      <c r="AY368" s="4" t="str">
        <v>Traditional Par</v>
      </c>
      <c r="AZ368" s="4" t="str">
        <v>Riders</v>
      </c>
      <c r="BA368" s="4" t="str">
        <v>Riders</v>
      </c>
      <c r="BB368" s="4" t="str">
        <v>Stand-alone protection</v>
      </c>
      <c r="BC368" s="4" t="str">
        <v>Riders</v>
      </c>
      <c r="BD368" s="4" t="str">
        <v>Riders</v>
      </c>
      <c r="BE368" s="4" t="str">
        <v>Riders</v>
      </c>
      <c r="BF368" s="4" t="str">
        <v>Universal Life</v>
      </c>
      <c r="BG368" s="4">
        <v>0.29904257813912405</v>
      </c>
      <c r="BH368" s="4">
        <v>0</v>
      </c>
      <c r="BI368" s="4">
        <v>0</v>
      </c>
      <c r="BJ368" s="4">
        <v>1</v>
      </c>
      <c r="BK368" s="4">
        <v>1</v>
      </c>
      <c r="BL368" s="4">
        <v>0</v>
      </c>
      <c r="BM368" s="4">
        <v>1</v>
      </c>
      <c r="BN368" s="4">
        <v>1</v>
      </c>
      <c r="BO368" s="4">
        <v>1</v>
      </c>
      <c r="BP368" s="4">
        <v>0.20662654838042391</v>
      </c>
      <c r="BQ368" t="str">
        <f>VLOOKUP(A368,Misc!$A$3:$B$11,2,FALSE)</f>
        <v>VND</v>
      </c>
      <c r="BR368">
        <f>INDEX(FX!$B$30:$AK$48,MATCH('Data (2)'!BQ368,FX!$A$30:$A$48,0),MATCH('Data (2)'!D368,Period,0))</f>
        <v>23219.310783003264</v>
      </c>
      <c r="BS368">
        <f t="shared" si="85"/>
        <v>0.75170548183439367</v>
      </c>
      <c r="BT368">
        <f t="shared" si="86"/>
        <v>0</v>
      </c>
      <c r="BU368">
        <f t="shared" si="87"/>
        <v>0.22068730341217341</v>
      </c>
      <c r="BV368">
        <f t="shared" si="88"/>
        <v>0</v>
      </c>
      <c r="BW368">
        <f t="shared" si="89"/>
        <v>0.28589064196310965</v>
      </c>
      <c r="BX368">
        <f t="shared" si="90"/>
        <v>0</v>
      </c>
      <c r="BY368">
        <f t="shared" si="91"/>
        <v>0.12712038289718477</v>
      </c>
      <c r="BZ368">
        <f t="shared" si="92"/>
        <v>0</v>
      </c>
      <c r="CA368">
        <f t="shared" si="93"/>
        <v>0</v>
      </c>
      <c r="CB368">
        <f t="shared" si="93"/>
        <v>0</v>
      </c>
      <c r="CC368">
        <f t="shared" si="93"/>
        <v>0</v>
      </c>
      <c r="CD368">
        <f t="shared" si="93"/>
        <v>0</v>
      </c>
      <c r="CE368" s="4">
        <f t="shared" si="94"/>
        <v>0.29358213920913306</v>
      </c>
      <c r="CF368" s="4" t="str">
        <f t="shared" si="95"/>
        <v/>
      </c>
      <c r="CG368" s="4">
        <f t="shared" si="96"/>
        <v>0.57602037331420242</v>
      </c>
      <c r="CH368" s="4" t="str">
        <f t="shared" si="97"/>
        <v/>
      </c>
      <c r="CI368">
        <f>INDEX(FX!$B$114:$AK$132,MATCH('Data (2)'!BQ368,FX!$A$114:$A$132,0),MATCH('Data (2)'!D368,Period,0))</f>
        <v>22961.581658536001</v>
      </c>
    </row>
    <row r="369" spans="1:87" hidden="1" outlineLevel="1" x14ac:dyDescent="0.15">
      <c r="A369" t="s">
        <v>68</v>
      </c>
      <c r="B369" s="1">
        <f t="shared" si="98"/>
        <v>43800</v>
      </c>
      <c r="C369" t="s">
        <v>108</v>
      </c>
      <c r="D369" s="1">
        <v>43678</v>
      </c>
      <c r="E369">
        <v>17158.565899999998</v>
      </c>
      <c r="F369">
        <v>5617.9488827953437</v>
      </c>
      <c r="G369">
        <v>6628.3204522299056</v>
      </c>
      <c r="H369">
        <v>3379.4372327310516</v>
      </c>
      <c r="I369">
        <v>0</v>
      </c>
      <c r="J369">
        <v>0</v>
      </c>
      <c r="K369">
        <v>0</v>
      </c>
      <c r="L369">
        <v>0</v>
      </c>
      <c r="M369">
        <v>4219.0934999999999</v>
      </c>
      <c r="N369">
        <v>1260.0746883145875</v>
      </c>
      <c r="O369">
        <v>1494.123412796268</v>
      </c>
      <c r="P369">
        <v>499.10013748876679</v>
      </c>
      <c r="Q369" t="str">
        <v>FWD UL2017</v>
      </c>
      <c r="R369" t="str">
        <v>FWD SmartKid</v>
      </c>
      <c r="S369" t="str">
        <v>FWD Family CI</v>
      </c>
      <c r="T369" t="str">
        <v>Hospital and Surgical Rider</v>
      </c>
      <c r="U369" t="str">
        <v>Medical Rider</v>
      </c>
      <c r="V369" t="str">
        <v>Cancer Care</v>
      </c>
      <c r="W369" t="str">
        <v>Term Rider 2019</v>
      </c>
      <c r="X369" t="str">
        <v>Accident Rider 2019</v>
      </c>
      <c r="Y369" t="str">
        <v>HS Rider 2019</v>
      </c>
      <c r="Z369" t="str">
        <v>FWD UL 2019</v>
      </c>
      <c r="AA369">
        <v>14741.503000000001</v>
      </c>
      <c r="AB369">
        <v>0</v>
      </c>
      <c r="AC369">
        <v>0</v>
      </c>
      <c r="AD369">
        <v>0.05</v>
      </c>
      <c r="AE369">
        <v>107.5244</v>
      </c>
      <c r="AF369">
        <v>0</v>
      </c>
      <c r="AG369">
        <v>47.052</v>
      </c>
      <c r="AH369">
        <v>153.13499999999999</v>
      </c>
      <c r="AI369">
        <v>542.47799999999995</v>
      </c>
      <c r="AJ369">
        <v>0</v>
      </c>
      <c r="AK369">
        <v>1566.8234999999968</v>
      </c>
      <c r="AL369">
        <v>3133.7376102610842</v>
      </c>
      <c r="AM369">
        <v>0</v>
      </c>
      <c r="AN369">
        <v>0</v>
      </c>
      <c r="AO369">
        <v>2.3306406857499386E-2</v>
      </c>
      <c r="AP369">
        <v>107.29096075240329</v>
      </c>
      <c r="AQ369">
        <v>0</v>
      </c>
      <c r="AR369">
        <v>79.030299727448934</v>
      </c>
      <c r="AS369">
        <v>229.97021378395911</v>
      </c>
      <c r="AT369">
        <v>742.64655556680054</v>
      </c>
      <c r="AU369">
        <v>0</v>
      </c>
      <c r="AV369">
        <v>1325.2499362967901</v>
      </c>
      <c r="AW369" s="4" t="str">
        <v>Universal Life</v>
      </c>
      <c r="AX369" s="4" t="str">
        <v>Traditional Par</v>
      </c>
      <c r="AY369" s="4" t="str">
        <v>Traditional Par</v>
      </c>
      <c r="AZ369" s="4" t="str">
        <v>Riders</v>
      </c>
      <c r="BA369" s="4" t="str">
        <v>Riders</v>
      </c>
      <c r="BB369" s="4" t="str">
        <v>Stand-alone protection</v>
      </c>
      <c r="BC369" s="4" t="str">
        <v>Riders</v>
      </c>
      <c r="BD369" s="4" t="str">
        <v>Riders</v>
      </c>
      <c r="BE369" s="4" t="str">
        <v>Riders</v>
      </c>
      <c r="BF369" s="4" t="str">
        <v>Universal Life</v>
      </c>
      <c r="BG369" s="4">
        <v>0.29904257813912405</v>
      </c>
      <c r="BH369" s="4">
        <v>0</v>
      </c>
      <c r="BI369" s="4">
        <v>0</v>
      </c>
      <c r="BJ369" s="4">
        <v>1</v>
      </c>
      <c r="BK369" s="4">
        <v>1</v>
      </c>
      <c r="BL369" s="4">
        <v>0</v>
      </c>
      <c r="BM369" s="4">
        <v>1</v>
      </c>
      <c r="BN369" s="4">
        <v>1</v>
      </c>
      <c r="BO369" s="4">
        <v>1</v>
      </c>
      <c r="BP369" s="4">
        <v>0.20662654838042391</v>
      </c>
      <c r="BQ369" t="str">
        <f>VLOOKUP(A369,Misc!$A$3:$B$11,2,FALSE)</f>
        <v>VND</v>
      </c>
      <c r="BR369">
        <f>INDEX(FX!$B$30:$AK$48,MATCH('Data (2)'!BQ369,FX!$A$30:$A$48,0),MATCH('Data (2)'!D369,Period,0))</f>
        <v>23213.44805111083</v>
      </c>
      <c r="BS369">
        <f t="shared" si="85"/>
        <v>0.73916489537533014</v>
      </c>
      <c r="BT369">
        <f t="shared" si="86"/>
        <v>0</v>
      </c>
      <c r="BU369">
        <f t="shared" si="87"/>
        <v>0.24201268464839323</v>
      </c>
      <c r="BV369">
        <f t="shared" si="88"/>
        <v>0</v>
      </c>
      <c r="BW369">
        <f t="shared" si="89"/>
        <v>0.28553795358775758</v>
      </c>
      <c r="BX369">
        <f t="shared" si="90"/>
        <v>0</v>
      </c>
      <c r="BY369">
        <f t="shared" si="91"/>
        <v>0.1455810108558748</v>
      </c>
      <c r="BZ369">
        <f t="shared" si="92"/>
        <v>0</v>
      </c>
      <c r="CA369">
        <f t="shared" si="93"/>
        <v>0</v>
      </c>
      <c r="CB369">
        <f t="shared" si="93"/>
        <v>0</v>
      </c>
      <c r="CC369">
        <f t="shared" si="93"/>
        <v>0</v>
      </c>
      <c r="CD369">
        <f t="shared" si="93"/>
        <v>0</v>
      </c>
      <c r="CE369" s="4">
        <f t="shared" si="94"/>
        <v>0.32741366123117227</v>
      </c>
      <c r="CF369" s="4" t="str">
        <f t="shared" si="95"/>
        <v/>
      </c>
      <c r="CG369" s="4">
        <f t="shared" si="96"/>
        <v>0.60154289461059185</v>
      </c>
      <c r="CH369" s="4" t="str">
        <f t="shared" si="97"/>
        <v/>
      </c>
      <c r="CI369">
        <f>INDEX(FX!$B$114:$AK$132,MATCH('Data (2)'!BQ369,FX!$A$114:$A$132,0),MATCH('Data (2)'!D369,Period,0))</f>
        <v>22961.581658536001</v>
      </c>
    </row>
    <row r="370" spans="1:87" hidden="1" outlineLevel="1" x14ac:dyDescent="0.15">
      <c r="A370" t="s">
        <v>68</v>
      </c>
      <c r="B370" s="1">
        <f t="shared" si="98"/>
        <v>43800</v>
      </c>
      <c r="C370" t="s">
        <v>108</v>
      </c>
      <c r="D370" s="1">
        <v>43709</v>
      </c>
      <c r="E370">
        <v>14511.429900000001</v>
      </c>
      <c r="F370">
        <v>4851.44902764987</v>
      </c>
      <c r="G370">
        <v>5540.9745030344093</v>
      </c>
      <c r="H370">
        <v>2870.9226509830414</v>
      </c>
      <c r="I370">
        <v>0</v>
      </c>
      <c r="J370">
        <v>0</v>
      </c>
      <c r="K370">
        <v>0</v>
      </c>
      <c r="L370">
        <v>0</v>
      </c>
      <c r="M370">
        <v>4318.5549000000001</v>
      </c>
      <c r="N370">
        <v>1312.8277964553124</v>
      </c>
      <c r="O370">
        <v>1516.299359128936</v>
      </c>
      <c r="P370">
        <v>534.49312749994579</v>
      </c>
      <c r="Q370" t="str">
        <v>FWD UL2017</v>
      </c>
      <c r="R370" t="str">
        <v>FWD SmartKid</v>
      </c>
      <c r="S370" t="str">
        <v>FWD Family CI</v>
      </c>
      <c r="T370" t="str">
        <v>Hospital and Surgical Rider</v>
      </c>
      <c r="U370" t="str">
        <v>Medical Rider</v>
      </c>
      <c r="V370" t="str">
        <v>Cancer Care</v>
      </c>
      <c r="W370" t="str">
        <v>Term Rider 2019</v>
      </c>
      <c r="X370" t="str">
        <v>Accident Rider 2019</v>
      </c>
      <c r="Y370" t="str">
        <v>HS Rider 2019</v>
      </c>
      <c r="Z370" t="str">
        <v>FWD UL 2019</v>
      </c>
      <c r="AA370">
        <v>12465.791999999999</v>
      </c>
      <c r="AB370">
        <v>0</v>
      </c>
      <c r="AC370">
        <v>0</v>
      </c>
      <c r="AD370">
        <v>0.02</v>
      </c>
      <c r="AE370">
        <v>164.14760000000001</v>
      </c>
      <c r="AF370">
        <v>0</v>
      </c>
      <c r="AG370">
        <v>41.191000000000003</v>
      </c>
      <c r="AH370">
        <v>159.3382</v>
      </c>
      <c r="AI370">
        <v>472.22399999999999</v>
      </c>
      <c r="AJ370">
        <v>0</v>
      </c>
      <c r="AK370">
        <v>1208.7171000000017</v>
      </c>
      <c r="AL370">
        <v>2752.2381829571059</v>
      </c>
      <c r="AM370">
        <v>0</v>
      </c>
      <c r="AN370">
        <v>0</v>
      </c>
      <c r="AO370">
        <v>9.5444071299268345E-3</v>
      </c>
      <c r="AP370">
        <v>128.55683483347855</v>
      </c>
      <c r="AQ370">
        <v>0</v>
      </c>
      <c r="AR370">
        <v>68.871003476246486</v>
      </c>
      <c r="AS370">
        <v>239.98478432946303</v>
      </c>
      <c r="AT370">
        <v>654.72416631487408</v>
      </c>
      <c r="AU370">
        <v>0</v>
      </c>
      <c r="AV370">
        <v>1007.0645113315722</v>
      </c>
      <c r="AW370" s="4" t="str">
        <v>Universal Life</v>
      </c>
      <c r="AX370" s="4" t="str">
        <v>Traditional Par</v>
      </c>
      <c r="AY370" s="4" t="str">
        <v>Traditional Par</v>
      </c>
      <c r="AZ370" s="4" t="str">
        <v>Riders</v>
      </c>
      <c r="BA370" s="4" t="str">
        <v>Riders</v>
      </c>
      <c r="BB370" s="4" t="str">
        <v>Stand-alone protection</v>
      </c>
      <c r="BC370" s="4" t="str">
        <v>Riders</v>
      </c>
      <c r="BD370" s="4" t="str">
        <v>Riders</v>
      </c>
      <c r="BE370" s="4" t="str">
        <v>Riders</v>
      </c>
      <c r="BF370" s="4" t="str">
        <v>Universal Life</v>
      </c>
      <c r="BG370" s="4">
        <v>0.29904257813912405</v>
      </c>
      <c r="BH370" s="4">
        <v>0</v>
      </c>
      <c r="BI370" s="4">
        <v>0</v>
      </c>
      <c r="BJ370" s="4">
        <v>1</v>
      </c>
      <c r="BK370" s="4">
        <v>1</v>
      </c>
      <c r="BL370" s="4">
        <v>0</v>
      </c>
      <c r="BM370" s="4">
        <v>1</v>
      </c>
      <c r="BN370" s="4">
        <v>1</v>
      </c>
      <c r="BO370" s="4">
        <v>1</v>
      </c>
      <c r="BP370" s="4">
        <v>0.20662654838042391</v>
      </c>
      <c r="BQ370" t="str">
        <f>VLOOKUP(A370,Misc!$A$3:$B$11,2,FALSE)</f>
        <v>VND</v>
      </c>
      <c r="BR370">
        <f>INDEX(FX!$B$30:$AK$48,MATCH('Data (2)'!BQ370,FX!$A$30:$A$48,0),MATCH('Data (2)'!D370,Period,0))</f>
        <v>23208.897679488218</v>
      </c>
      <c r="BS370">
        <f t="shared" si="85"/>
        <v>0.62525287070505942</v>
      </c>
      <c r="BT370">
        <f t="shared" si="86"/>
        <v>0</v>
      </c>
      <c r="BU370">
        <f t="shared" si="87"/>
        <v>0.20903401336193275</v>
      </c>
      <c r="BV370">
        <f t="shared" si="88"/>
        <v>0</v>
      </c>
      <c r="BW370">
        <f t="shared" si="89"/>
        <v>0.23874354480572615</v>
      </c>
      <c r="BX370">
        <f t="shared" si="90"/>
        <v>0</v>
      </c>
      <c r="BY370">
        <f t="shared" si="91"/>
        <v>0.12369922478137912</v>
      </c>
      <c r="BZ370">
        <f t="shared" si="92"/>
        <v>0</v>
      </c>
      <c r="CA370">
        <f t="shared" si="93"/>
        <v>0</v>
      </c>
      <c r="CB370">
        <f t="shared" si="93"/>
        <v>0</v>
      </c>
      <c r="CC370">
        <f t="shared" si="93"/>
        <v>0</v>
      </c>
      <c r="CD370">
        <f t="shared" si="93"/>
        <v>0</v>
      </c>
      <c r="CE370" s="4">
        <f t="shared" si="94"/>
        <v>0.33431915814511637</v>
      </c>
      <c r="CF370" s="4" t="str">
        <f t="shared" si="95"/>
        <v/>
      </c>
      <c r="CG370" s="4">
        <f t="shared" si="96"/>
        <v>0.59176601353962244</v>
      </c>
      <c r="CH370" s="4" t="str">
        <f t="shared" si="97"/>
        <v/>
      </c>
      <c r="CI370">
        <f>INDEX(FX!$B$114:$AK$132,MATCH('Data (2)'!BQ370,FX!$A$114:$A$132,0),MATCH('Data (2)'!D370,Period,0))</f>
        <v>22961.581658536001</v>
      </c>
    </row>
    <row r="371" spans="1:87" hidden="1" outlineLevel="1" x14ac:dyDescent="0.15">
      <c r="A371" t="s">
        <v>68</v>
      </c>
      <c r="B371" s="1">
        <f t="shared" si="98"/>
        <v>43800</v>
      </c>
      <c r="C371" t="s">
        <v>108</v>
      </c>
      <c r="D371" s="1">
        <v>43739</v>
      </c>
      <c r="E371">
        <v>20194.645299999996</v>
      </c>
      <c r="F371">
        <v>6615.6224495842498</v>
      </c>
      <c r="G371">
        <v>7919.5910414923228</v>
      </c>
      <c r="H371">
        <v>3913.8436924738453</v>
      </c>
      <c r="I371">
        <v>0</v>
      </c>
      <c r="J371">
        <v>0</v>
      </c>
      <c r="K371">
        <v>0</v>
      </c>
      <c r="L371">
        <v>0</v>
      </c>
      <c r="M371">
        <v>5758.6884</v>
      </c>
      <c r="N371">
        <v>1625.5681439683844</v>
      </c>
      <c r="O371">
        <v>2033.2090450844942</v>
      </c>
      <c r="P371">
        <v>656.92633040629983</v>
      </c>
      <c r="Q371" t="str">
        <v>FWD UL2017</v>
      </c>
      <c r="R371" t="str">
        <v>FWD SmartKid</v>
      </c>
      <c r="S371" t="str">
        <v>FWD Family CI</v>
      </c>
      <c r="T371" t="str">
        <v>Hospital and Surgical Rider</v>
      </c>
      <c r="U371" t="str">
        <v>Medical Rider</v>
      </c>
      <c r="V371" t="str">
        <v>Cancer Care</v>
      </c>
      <c r="W371" t="str">
        <v>Term Rider 2019</v>
      </c>
      <c r="X371" t="str">
        <v>Accident Rider 2019</v>
      </c>
      <c r="Y371" t="str">
        <v>HS Rider 2019</v>
      </c>
      <c r="Z371" t="str">
        <v>FWD UL 2019</v>
      </c>
      <c r="AA371">
        <v>16484.276999999998</v>
      </c>
      <c r="AB371">
        <v>0</v>
      </c>
      <c r="AC371">
        <v>0</v>
      </c>
      <c r="AD371">
        <v>-2.34</v>
      </c>
      <c r="AE371">
        <v>185.51599999999999</v>
      </c>
      <c r="AF371">
        <v>0</v>
      </c>
      <c r="AG371">
        <v>36.549999999999997</v>
      </c>
      <c r="AH371">
        <v>180.55439999999999</v>
      </c>
      <c r="AI371">
        <v>617.54939999999999</v>
      </c>
      <c r="AJ371">
        <v>900.25199999999995</v>
      </c>
      <c r="AK371">
        <v>1792.2864999999983</v>
      </c>
      <c r="AL371">
        <v>3518.3355849574573</v>
      </c>
      <c r="AM371">
        <v>0</v>
      </c>
      <c r="AN371">
        <v>0</v>
      </c>
      <c r="AO371">
        <v>-1.4076845367472779</v>
      </c>
      <c r="AP371">
        <v>151.67551619981595</v>
      </c>
      <c r="AQ371">
        <v>0</v>
      </c>
      <c r="AR371">
        <v>59.616888222853099</v>
      </c>
      <c r="AS371">
        <v>266.12651229738162</v>
      </c>
      <c r="AT371">
        <v>837.62741023547926</v>
      </c>
      <c r="AU371">
        <v>296.17541998762397</v>
      </c>
      <c r="AV371">
        <v>1487.4728022203863</v>
      </c>
      <c r="AW371" s="4" t="str">
        <v>Universal Life</v>
      </c>
      <c r="AX371" s="4" t="str">
        <v>Traditional Par</v>
      </c>
      <c r="AY371" s="4" t="str">
        <v>Traditional Par</v>
      </c>
      <c r="AZ371" s="4" t="str">
        <v>Riders</v>
      </c>
      <c r="BA371" s="4" t="str">
        <v>Riders</v>
      </c>
      <c r="BB371" s="4" t="str">
        <v>Stand-alone protection</v>
      </c>
      <c r="BC371" s="4" t="str">
        <v>Riders</v>
      </c>
      <c r="BD371" s="4" t="str">
        <v>Riders</v>
      </c>
      <c r="BE371" s="4" t="str">
        <v>Riders</v>
      </c>
      <c r="BF371" s="4" t="str">
        <v>Universal Life</v>
      </c>
      <c r="BG371" s="4">
        <v>0.29904257813912405</v>
      </c>
      <c r="BH371" s="4">
        <v>0</v>
      </c>
      <c r="BI371" s="4">
        <v>0</v>
      </c>
      <c r="BJ371" s="4">
        <v>1</v>
      </c>
      <c r="BK371" s="4">
        <v>1</v>
      </c>
      <c r="BL371" s="4">
        <v>0</v>
      </c>
      <c r="BM371" s="4">
        <v>1</v>
      </c>
      <c r="BN371" s="4">
        <v>1</v>
      </c>
      <c r="BO371" s="4">
        <v>1</v>
      </c>
      <c r="BP371" s="4">
        <v>0.20662654838042391</v>
      </c>
      <c r="BQ371" t="str">
        <f>VLOOKUP(A371,Misc!$A$3:$B$11,2,FALSE)</f>
        <v>VND</v>
      </c>
      <c r="BR371">
        <f>INDEX(FX!$B$30:$AK$48,MATCH('Data (2)'!BQ371,FX!$A$30:$A$48,0),MATCH('Data (2)'!D371,Period,0))</f>
        <v>23180.273898871485</v>
      </c>
      <c r="BS371">
        <f t="shared" si="85"/>
        <v>0.87119959790393842</v>
      </c>
      <c r="BT371">
        <f t="shared" si="86"/>
        <v>0</v>
      </c>
      <c r="BU371">
        <f t="shared" si="87"/>
        <v>0.28539880410586205</v>
      </c>
      <c r="BV371">
        <f t="shared" si="88"/>
        <v>0</v>
      </c>
      <c r="BW371">
        <f t="shared" si="89"/>
        <v>0.3416521770209921</v>
      </c>
      <c r="BX371">
        <f t="shared" si="90"/>
        <v>0</v>
      </c>
      <c r="BY371">
        <f t="shared" si="91"/>
        <v>0.16884372072343753</v>
      </c>
      <c r="BZ371">
        <f t="shared" si="92"/>
        <v>0</v>
      </c>
      <c r="CA371">
        <f t="shared" si="93"/>
        <v>0</v>
      </c>
      <c r="CB371">
        <f t="shared" si="93"/>
        <v>0</v>
      </c>
      <c r="CC371">
        <f t="shared" si="93"/>
        <v>0</v>
      </c>
      <c r="CD371">
        <f t="shared" si="93"/>
        <v>0</v>
      </c>
      <c r="CE371" s="4">
        <f t="shared" si="94"/>
        <v>0.32759290154921666</v>
      </c>
      <c r="CF371" s="4" t="str">
        <f t="shared" si="95"/>
        <v/>
      </c>
      <c r="CG371" s="4">
        <f t="shared" si="96"/>
        <v>0.59160626566889496</v>
      </c>
      <c r="CH371" s="4" t="str">
        <f t="shared" si="97"/>
        <v/>
      </c>
      <c r="CI371">
        <f>INDEX(FX!$B$114:$AK$132,MATCH('Data (2)'!BQ371,FX!$A$114:$A$132,0),MATCH('Data (2)'!D371,Period,0))</f>
        <v>22961.581658536001</v>
      </c>
    </row>
    <row r="372" spans="1:87" hidden="1" outlineLevel="1" x14ac:dyDescent="0.15">
      <c r="A372" t="s">
        <v>68</v>
      </c>
      <c r="B372" s="1">
        <f t="shared" si="98"/>
        <v>43800</v>
      </c>
      <c r="C372" t="s">
        <v>108</v>
      </c>
      <c r="D372" s="1">
        <v>43770</v>
      </c>
      <c r="E372">
        <v>17265.841499999999</v>
      </c>
      <c r="F372">
        <v>5785.0645516000923</v>
      </c>
      <c r="G372">
        <v>6678.902537406143</v>
      </c>
      <c r="H372">
        <v>3295.0020456263073</v>
      </c>
      <c r="I372">
        <v>0</v>
      </c>
      <c r="J372">
        <v>0</v>
      </c>
      <c r="K372">
        <v>0</v>
      </c>
      <c r="L372">
        <v>0</v>
      </c>
      <c r="M372">
        <v>6187.9132</v>
      </c>
      <c r="N372">
        <v>1911.6751503293219</v>
      </c>
      <c r="O372">
        <v>2178.4637236924582</v>
      </c>
      <c r="P372">
        <v>740.20028035739915</v>
      </c>
      <c r="Q372" t="str">
        <v>FWD UL2017</v>
      </c>
      <c r="R372" t="str">
        <v>FWD SmartKid</v>
      </c>
      <c r="S372" t="str">
        <v>FWD Family CI</v>
      </c>
      <c r="T372" t="str">
        <v>Hospital and Surgical Rider</v>
      </c>
      <c r="U372" t="str">
        <v>Medical Rider</v>
      </c>
      <c r="V372" t="str">
        <v>Cancer Care</v>
      </c>
      <c r="W372" t="str">
        <v>Term Rider 2019</v>
      </c>
      <c r="X372" t="str">
        <v>Accident Rider 2019</v>
      </c>
      <c r="Y372" t="str">
        <v>HS Rider 2019</v>
      </c>
      <c r="Z372" t="str">
        <v>FWD UL 2019</v>
      </c>
      <c r="AA372">
        <v>10312.852999999999</v>
      </c>
      <c r="AB372">
        <v>0</v>
      </c>
      <c r="AC372">
        <v>0</v>
      </c>
      <c r="AD372">
        <v>-1.4</v>
      </c>
      <c r="AE372">
        <v>153.946</v>
      </c>
      <c r="AF372">
        <v>0</v>
      </c>
      <c r="AG372">
        <v>31.318000000000001</v>
      </c>
      <c r="AH372">
        <v>220.5232</v>
      </c>
      <c r="AI372">
        <v>567.77859999999998</v>
      </c>
      <c r="AJ372">
        <v>4372.49</v>
      </c>
      <c r="AK372">
        <v>1608.332699999999</v>
      </c>
      <c r="AL372">
        <v>1922.8306410115702</v>
      </c>
      <c r="AM372">
        <v>0</v>
      </c>
      <c r="AN372">
        <v>0</v>
      </c>
      <c r="AO372">
        <v>-1.0717401960673656</v>
      </c>
      <c r="AP372">
        <v>116.40675456126284</v>
      </c>
      <c r="AQ372">
        <v>0</v>
      </c>
      <c r="AR372">
        <v>48.810391608216335</v>
      </c>
      <c r="AS372">
        <v>303.20641128933141</v>
      </c>
      <c r="AT372">
        <v>690.55220202191776</v>
      </c>
      <c r="AU372">
        <v>1468.0113938282641</v>
      </c>
      <c r="AV372">
        <v>1236.3184974755977</v>
      </c>
      <c r="AW372" s="4" t="str">
        <v>Universal Life</v>
      </c>
      <c r="AX372" s="4" t="str">
        <v>Traditional Par</v>
      </c>
      <c r="AY372" s="4" t="str">
        <v>Traditional Par</v>
      </c>
      <c r="AZ372" s="4" t="str">
        <v>Riders</v>
      </c>
      <c r="BA372" s="4" t="str">
        <v>Riders</v>
      </c>
      <c r="BB372" s="4" t="str">
        <v>Stand-alone protection</v>
      </c>
      <c r="BC372" s="4" t="str">
        <v>Riders</v>
      </c>
      <c r="BD372" s="4" t="str">
        <v>Riders</v>
      </c>
      <c r="BE372" s="4" t="str">
        <v>Riders</v>
      </c>
      <c r="BF372" s="4" t="str">
        <v>Universal Life</v>
      </c>
      <c r="BG372" s="4">
        <v>0.29904257813912405</v>
      </c>
      <c r="BH372" s="4">
        <v>0</v>
      </c>
      <c r="BI372" s="4">
        <v>0</v>
      </c>
      <c r="BJ372" s="4">
        <v>1</v>
      </c>
      <c r="BK372" s="4">
        <v>1</v>
      </c>
      <c r="BL372" s="4">
        <v>0</v>
      </c>
      <c r="BM372" s="4">
        <v>1</v>
      </c>
      <c r="BN372" s="4">
        <v>1</v>
      </c>
      <c r="BO372" s="4">
        <v>1</v>
      </c>
      <c r="BP372" s="4">
        <v>0.20662654838042391</v>
      </c>
      <c r="BQ372" t="str">
        <f>VLOOKUP(A372,Misc!$A$3:$B$11,2,FALSE)</f>
        <v>VND</v>
      </c>
      <c r="BR372">
        <f>INDEX(FX!$B$30:$AK$48,MATCH('Data (2)'!BQ372,FX!$A$30:$A$48,0),MATCH('Data (2)'!D372,Period,0))</f>
        <v>23190.57714081935</v>
      </c>
      <c r="BS372">
        <f t="shared" si="85"/>
        <v>0.74451969846016419</v>
      </c>
      <c r="BT372">
        <f t="shared" si="86"/>
        <v>0</v>
      </c>
      <c r="BU372">
        <f t="shared" si="87"/>
        <v>0.24945754978289855</v>
      </c>
      <c r="BV372">
        <f t="shared" si="88"/>
        <v>0</v>
      </c>
      <c r="BW372">
        <f t="shared" si="89"/>
        <v>0.28800070377076303</v>
      </c>
      <c r="BX372">
        <f t="shared" si="90"/>
        <v>0</v>
      </c>
      <c r="BY372">
        <f t="shared" si="91"/>
        <v>0.14208365861781613</v>
      </c>
      <c r="BZ372">
        <f t="shared" si="92"/>
        <v>0</v>
      </c>
      <c r="CA372">
        <f t="shared" si="93"/>
        <v>0</v>
      </c>
      <c r="CB372">
        <f t="shared" si="93"/>
        <v>0</v>
      </c>
      <c r="CC372">
        <f t="shared" si="93"/>
        <v>0</v>
      </c>
      <c r="CD372">
        <f t="shared" si="93"/>
        <v>0</v>
      </c>
      <c r="CE372" s="4">
        <f t="shared" si="94"/>
        <v>0.33505836084502993</v>
      </c>
      <c r="CF372" s="4" t="str">
        <f t="shared" si="95"/>
        <v/>
      </c>
      <c r="CG372" s="4">
        <f t="shared" si="96"/>
        <v>0.56957048901294316</v>
      </c>
      <c r="CH372" s="4" t="str">
        <f t="shared" si="97"/>
        <v/>
      </c>
      <c r="CI372">
        <f>INDEX(FX!$B$114:$AK$132,MATCH('Data (2)'!BQ372,FX!$A$114:$A$132,0),MATCH('Data (2)'!D372,Period,0))</f>
        <v>22961.581658536001</v>
      </c>
    </row>
    <row r="373" spans="1:87" hidden="1" outlineLevel="1" x14ac:dyDescent="0.15">
      <c r="A373" t="s">
        <v>68</v>
      </c>
      <c r="B373" s="1">
        <f t="shared" si="98"/>
        <v>43800</v>
      </c>
      <c r="C373" t="s">
        <v>108</v>
      </c>
      <c r="D373" s="1">
        <v>43800</v>
      </c>
      <c r="E373">
        <v>34507.191099999996</v>
      </c>
      <c r="F373">
        <v>10782.968332484466</v>
      </c>
      <c r="G373">
        <v>13838.758801896487</v>
      </c>
      <c r="H373">
        <v>6250.3162442016601</v>
      </c>
      <c r="I373">
        <v>0</v>
      </c>
      <c r="J373">
        <v>0</v>
      </c>
      <c r="K373">
        <v>0</v>
      </c>
      <c r="L373">
        <v>0</v>
      </c>
      <c r="M373">
        <v>7751.6256999999987</v>
      </c>
      <c r="N373">
        <v>2389.7204318490776</v>
      </c>
      <c r="O373">
        <v>2779.5567968785181</v>
      </c>
      <c r="P373">
        <v>1060.4214836022554</v>
      </c>
      <c r="Q373" t="str">
        <v>FWD UL2017</v>
      </c>
      <c r="R373" t="str">
        <v>FWD SmartKid</v>
      </c>
      <c r="S373" t="str">
        <v>FWD Family CI</v>
      </c>
      <c r="T373" t="str">
        <v>Hospital and Surgical Rider</v>
      </c>
      <c r="U373" t="str">
        <v>Medical Rider</v>
      </c>
      <c r="V373" t="str">
        <v>Cancer Care</v>
      </c>
      <c r="W373" t="str">
        <v>Term Rider 2019</v>
      </c>
      <c r="X373" t="str">
        <v>Accident Rider 2019</v>
      </c>
      <c r="Y373" t="str">
        <v>HS Rider 2019</v>
      </c>
      <c r="Z373" t="str">
        <v>FWD UL 2019</v>
      </c>
      <c r="AA373">
        <v>21822.885999999999</v>
      </c>
      <c r="AB373">
        <v>0</v>
      </c>
      <c r="AC373">
        <v>0</v>
      </c>
      <c r="AD373">
        <v>0</v>
      </c>
      <c r="AE373">
        <v>332.298</v>
      </c>
      <c r="AF373">
        <v>0</v>
      </c>
      <c r="AG373">
        <v>62.833399999999997</v>
      </c>
      <c r="AH373">
        <v>496.80419999999998</v>
      </c>
      <c r="AI373">
        <v>1014.0962</v>
      </c>
      <c r="AJ373">
        <v>7804.52</v>
      </c>
      <c r="AK373">
        <v>2973.7532999999967</v>
      </c>
      <c r="AL373">
        <v>3609.8950706283631</v>
      </c>
      <c r="AM373">
        <v>0</v>
      </c>
      <c r="AN373">
        <v>0</v>
      </c>
      <c r="AO373">
        <v>0</v>
      </c>
      <c r="AP373">
        <v>218.98557650505967</v>
      </c>
      <c r="AQ373">
        <v>0</v>
      </c>
      <c r="AR373">
        <v>101.64445152780104</v>
      </c>
      <c r="AS373">
        <v>673.35386000250787</v>
      </c>
      <c r="AT373">
        <v>1232.4111364634439</v>
      </c>
      <c r="AU373">
        <v>2690.7793565903571</v>
      </c>
      <c r="AV373">
        <v>2255.8988807669339</v>
      </c>
      <c r="AW373" s="4" t="str">
        <v>Universal Life</v>
      </c>
      <c r="AX373" s="4" t="str">
        <v>Traditional Par</v>
      </c>
      <c r="AY373" s="4" t="str">
        <v>Traditional Par</v>
      </c>
      <c r="AZ373" s="4" t="str">
        <v>Riders</v>
      </c>
      <c r="BA373" s="4" t="str">
        <v>Riders</v>
      </c>
      <c r="BB373" s="4" t="str">
        <v>Stand-alone protection</v>
      </c>
      <c r="BC373" s="4" t="str">
        <v>Riders</v>
      </c>
      <c r="BD373" s="4" t="str">
        <v>Riders</v>
      </c>
      <c r="BE373" s="4" t="str">
        <v>Riders</v>
      </c>
      <c r="BF373" s="4" t="str">
        <v>Universal Life</v>
      </c>
      <c r="BG373" s="4">
        <v>0.29904257813912405</v>
      </c>
      <c r="BH373" s="4">
        <v>0</v>
      </c>
      <c r="BI373" s="4">
        <v>0</v>
      </c>
      <c r="BJ373" s="4">
        <v>1</v>
      </c>
      <c r="BK373" s="4">
        <v>1</v>
      </c>
      <c r="BL373" s="4">
        <v>0</v>
      </c>
      <c r="BM373" s="4">
        <v>1</v>
      </c>
      <c r="BN373" s="4">
        <v>1</v>
      </c>
      <c r="BO373" s="4">
        <v>1</v>
      </c>
      <c r="BP373" s="4">
        <v>0.20662654838042391</v>
      </c>
      <c r="BQ373" t="str">
        <f>VLOOKUP(A373,Misc!$A$3:$B$11,2,FALSE)</f>
        <v>VND</v>
      </c>
      <c r="BR373">
        <f>INDEX(FX!$B$30:$AK$48,MATCH('Data (2)'!BQ373,FX!$A$30:$A$48,0),MATCH('Data (2)'!D373,Period,0))</f>
        <v>23180.630903025078</v>
      </c>
      <c r="BS373">
        <f t="shared" si="85"/>
        <v>1.4886217396048871</v>
      </c>
      <c r="BT373">
        <f t="shared" si="86"/>
        <v>0</v>
      </c>
      <c r="BU373">
        <f t="shared" si="87"/>
        <v>0.46517147775634038</v>
      </c>
      <c r="BV373">
        <f t="shared" si="88"/>
        <v>0</v>
      </c>
      <c r="BW373">
        <f t="shared" si="89"/>
        <v>0.5969966417130832</v>
      </c>
      <c r="BX373">
        <f t="shared" si="90"/>
        <v>0</v>
      </c>
      <c r="BY373">
        <f t="shared" si="91"/>
        <v>0.26963529467120728</v>
      </c>
      <c r="BZ373">
        <f t="shared" si="92"/>
        <v>0</v>
      </c>
      <c r="CA373">
        <f t="shared" si="93"/>
        <v>0</v>
      </c>
      <c r="CB373">
        <f t="shared" si="93"/>
        <v>0</v>
      </c>
      <c r="CC373">
        <f t="shared" si="93"/>
        <v>0</v>
      </c>
      <c r="CD373">
        <f t="shared" si="93"/>
        <v>0</v>
      </c>
      <c r="CE373" s="4">
        <f t="shared" si="94"/>
        <v>0.31248467315800932</v>
      </c>
      <c r="CF373" s="4" t="str">
        <f t="shared" si="95"/>
        <v/>
      </c>
      <c r="CG373" s="4">
        <f t="shared" si="96"/>
        <v>0.57964709266298542</v>
      </c>
      <c r="CH373" s="4" t="str">
        <f t="shared" si="97"/>
        <v/>
      </c>
      <c r="CI373">
        <f>INDEX(FX!$B$114:$AK$132,MATCH('Data (2)'!BQ373,FX!$A$114:$A$132,0),MATCH('Data (2)'!D373,Period,0))</f>
        <v>22961.581658536001</v>
      </c>
    </row>
    <row r="374" spans="1:87" hidden="1" outlineLevel="1" x14ac:dyDescent="0.15">
      <c r="A374" t="s">
        <v>68</v>
      </c>
      <c r="B374" s="1">
        <f t="shared" si="98"/>
        <v>43800</v>
      </c>
      <c r="C374" t="s">
        <v>109</v>
      </c>
      <c r="D374" s="1">
        <v>43466</v>
      </c>
      <c r="E374">
        <f t="array" ref="E374:E385">TRANSPOSE('[6]D2C_Key Metrics P1'!$F$6:$Q$6)</f>
        <v>32.521000000000001</v>
      </c>
      <c r="F374">
        <f t="array" ref="F374:F385">TRANSPOSE('[6]D2C_Key Metrics P1'!$F$11:$Q$11)</f>
        <v>32.892987748887165</v>
      </c>
      <c r="G374">
        <f t="array" ref="G374:G385">TRANSPOSE('[6]D2C_Key Metrics P1'!$F$16:$Q$16)</f>
        <v>32.521000000000001</v>
      </c>
      <c r="H374">
        <f t="array" ref="H374:H385">TRANSPOSE('[6]D2C_Key Metrics P1'!$F$21:$Q$21)</f>
        <v>32.913873525621547</v>
      </c>
      <c r="I374">
        <f t="array" ref="I374:I385">TRANSPOSE('[6]D2C_Key Metrics P1'!$F$7:$Q$7)</f>
        <v>0</v>
      </c>
      <c r="J374">
        <f t="array" ref="J374:J385">TRANSPOSE('[6]D2C_Key Metrics P1'!$F$12:$Q$12)</f>
        <v>0</v>
      </c>
      <c r="K374">
        <f t="array" ref="K374:K385">TRANSPOSE('[6]D2C_Key Metrics P1'!$F$17:$Q$17)</f>
        <v>0</v>
      </c>
      <c r="L374">
        <f t="array" ref="L374:L385">TRANSPOSE('[6]D2C_Key Metrics P1'!$F$22:$Q$22)</f>
        <v>0</v>
      </c>
      <c r="M374">
        <f t="array" ref="M374:M385">TRANSPOSE('[6]D2C_Key Metrics P1'!$F$9:$Q$9)</f>
        <v>0</v>
      </c>
      <c r="N374">
        <f t="array" ref="N374:N385">TRANSPOSE('[6]D2C_Key Metrics P1'!$F$14:$Q$14)</f>
        <v>0</v>
      </c>
      <c r="O374">
        <f t="array" ref="O374:O385">TRANSPOSE('[6]D2C_Key Metrics P1'!$F$19:$Q$19)</f>
        <v>0</v>
      </c>
      <c r="P374">
        <f t="array" ref="P374:P385">TRANSPOSE('[6]D2C_Key Metrics P1'!$F$24:$Q$24)</f>
        <v>0</v>
      </c>
      <c r="BQ374" t="str">
        <f>VLOOKUP(A374,Misc!$A$3:$B$11,2,FALSE)</f>
        <v>VND</v>
      </c>
      <c r="BR374">
        <f>INDEX(FX!$B$30:$AK$48,MATCH('Data (2)'!BQ374,FX!$A$30:$A$48,0),MATCH('Data (2)'!D374,Period,0))</f>
        <v>23192.879168060244</v>
      </c>
      <c r="BS374">
        <f t="shared" si="85"/>
        <v>1.4021976212761824E-3</v>
      </c>
      <c r="BT374">
        <f t="shared" si="86"/>
        <v>0</v>
      </c>
      <c r="BU374">
        <f t="shared" si="87"/>
        <v>1.4182364988209524E-3</v>
      </c>
      <c r="BV374">
        <f t="shared" si="88"/>
        <v>0</v>
      </c>
      <c r="BW374">
        <f t="shared" si="89"/>
        <v>1.4021976212761824E-3</v>
      </c>
      <c r="BX374">
        <f t="shared" si="90"/>
        <v>0</v>
      </c>
      <c r="BY374">
        <f t="shared" si="91"/>
        <v>1.4191370242185558E-3</v>
      </c>
      <c r="BZ374">
        <f t="shared" si="92"/>
        <v>0</v>
      </c>
      <c r="CA374">
        <f t="shared" si="93"/>
        <v>0</v>
      </c>
      <c r="CB374">
        <f t="shared" si="93"/>
        <v>0</v>
      </c>
      <c r="CC374">
        <f t="shared" si="93"/>
        <v>0</v>
      </c>
      <c r="CD374">
        <f t="shared" si="93"/>
        <v>0</v>
      </c>
      <c r="CE374" s="4">
        <f t="shared" si="94"/>
        <v>1.0114383859317724</v>
      </c>
      <c r="CF374" s="4" t="str">
        <f t="shared" si="95"/>
        <v/>
      </c>
      <c r="CG374" s="4">
        <f t="shared" si="96"/>
        <v>1.0006349613751671</v>
      </c>
      <c r="CH374" s="4" t="str">
        <f t="shared" si="97"/>
        <v/>
      </c>
      <c r="CI374">
        <f>INDEX(FX!$B$114:$AK$132,MATCH('Data (2)'!BQ374,FX!$A$114:$A$132,0),MATCH('Data (2)'!D374,Period,0))</f>
        <v>22961.581658536001</v>
      </c>
    </row>
    <row r="375" spans="1:87" hidden="1" outlineLevel="1" x14ac:dyDescent="0.15">
      <c r="A375" t="s">
        <v>68</v>
      </c>
      <c r="B375" s="1">
        <f t="shared" si="98"/>
        <v>43800</v>
      </c>
      <c r="C375" t="s">
        <v>109</v>
      </c>
      <c r="D375" s="1">
        <v>43497</v>
      </c>
      <c r="E375">
        <v>15.504</v>
      </c>
      <c r="F375">
        <v>15.072003311117557</v>
      </c>
      <c r="G375">
        <v>15.504</v>
      </c>
      <c r="H375">
        <v>15.072003311117557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BQ375" t="str">
        <f>VLOOKUP(A375,Misc!$A$3:$B$11,2,FALSE)</f>
        <v>VND</v>
      </c>
      <c r="BR375">
        <f>INDEX(FX!$B$30:$AK$48,MATCH('Data (2)'!BQ375,FX!$A$30:$A$48,0),MATCH('Data (2)'!D375,Period,0))</f>
        <v>23210.938118749869</v>
      </c>
      <c r="BS375">
        <f t="shared" si="85"/>
        <v>6.6796093810080948E-4</v>
      </c>
      <c r="BT375">
        <f t="shared" si="86"/>
        <v>0</v>
      </c>
      <c r="BU375">
        <f t="shared" si="87"/>
        <v>6.4934916607021348E-4</v>
      </c>
      <c r="BV375">
        <f t="shared" si="88"/>
        <v>0</v>
      </c>
      <c r="BW375">
        <f t="shared" si="89"/>
        <v>6.6796093810080948E-4</v>
      </c>
      <c r="BX375">
        <f t="shared" si="90"/>
        <v>0</v>
      </c>
      <c r="BY375">
        <f t="shared" si="91"/>
        <v>6.4934916607021348E-4</v>
      </c>
      <c r="BZ375">
        <f t="shared" si="92"/>
        <v>0</v>
      </c>
      <c r="CA375">
        <f t="shared" si="93"/>
        <v>0</v>
      </c>
      <c r="CB375">
        <f t="shared" si="93"/>
        <v>0</v>
      </c>
      <c r="CC375">
        <f t="shared" si="93"/>
        <v>0</v>
      </c>
      <c r="CD375">
        <f t="shared" si="93"/>
        <v>0</v>
      </c>
      <c r="CE375" s="4">
        <f t="shared" si="94"/>
        <v>0.97213643647559056</v>
      </c>
      <c r="CF375" s="4" t="str">
        <f t="shared" si="95"/>
        <v/>
      </c>
      <c r="CG375" s="4">
        <f t="shared" si="96"/>
        <v>1</v>
      </c>
      <c r="CH375" s="4" t="str">
        <f t="shared" si="97"/>
        <v/>
      </c>
      <c r="CI375">
        <f>INDEX(FX!$B$114:$AK$132,MATCH('Data (2)'!BQ375,FX!$A$114:$A$132,0),MATCH('Data (2)'!D375,Period,0))</f>
        <v>22961.581658536001</v>
      </c>
    </row>
    <row r="376" spans="1:87" hidden="1" outlineLevel="1" x14ac:dyDescent="0.15">
      <c r="A376" t="s">
        <v>68</v>
      </c>
      <c r="B376" s="1">
        <f t="shared" si="98"/>
        <v>43800</v>
      </c>
      <c r="C376" t="s">
        <v>109</v>
      </c>
      <c r="D376" s="1">
        <v>43525</v>
      </c>
      <c r="E376">
        <v>50.302500000000002</v>
      </c>
      <c r="F376">
        <v>47.762724610234315</v>
      </c>
      <c r="G376">
        <v>50.302500000000002</v>
      </c>
      <c r="H376">
        <v>47.762724610234315</v>
      </c>
      <c r="I376">
        <v>0</v>
      </c>
      <c r="J376">
        <v>0</v>
      </c>
      <c r="K376">
        <v>0</v>
      </c>
      <c r="L376">
        <v>0</v>
      </c>
      <c r="M376">
        <v>147.58699999999999</v>
      </c>
      <c r="N376">
        <v>132.60155015909211</v>
      </c>
      <c r="O376">
        <v>147.58699999999999</v>
      </c>
      <c r="P376">
        <v>132.60155015909211</v>
      </c>
      <c r="BQ376" t="str">
        <f>VLOOKUP(A376,Misc!$A$3:$B$11,2,FALSE)</f>
        <v>VND</v>
      </c>
      <c r="BR376">
        <f>INDEX(FX!$B$30:$AK$48,MATCH('Data (2)'!BQ376,FX!$A$30:$A$48,0),MATCH('Data (2)'!D376,Period,0))</f>
        <v>23203.778889624151</v>
      </c>
      <c r="BS376">
        <f t="shared" si="85"/>
        <v>2.16785809928974E-3</v>
      </c>
      <c r="BT376">
        <f t="shared" si="86"/>
        <v>0</v>
      </c>
      <c r="BU376">
        <f t="shared" si="87"/>
        <v>2.0584028505629308E-3</v>
      </c>
      <c r="BV376">
        <f t="shared" si="88"/>
        <v>0</v>
      </c>
      <c r="BW376">
        <f t="shared" si="89"/>
        <v>2.16785809928974E-3</v>
      </c>
      <c r="BX376">
        <f t="shared" si="90"/>
        <v>0</v>
      </c>
      <c r="BY376">
        <f t="shared" si="91"/>
        <v>2.0584028505629308E-3</v>
      </c>
      <c r="BZ376">
        <f t="shared" si="92"/>
        <v>0</v>
      </c>
      <c r="CA376">
        <f t="shared" si="93"/>
        <v>0</v>
      </c>
      <c r="CB376">
        <f t="shared" si="93"/>
        <v>0</v>
      </c>
      <c r="CC376">
        <f t="shared" si="93"/>
        <v>0</v>
      </c>
      <c r="CD376">
        <f t="shared" si="93"/>
        <v>0</v>
      </c>
      <c r="CE376" s="4">
        <f t="shared" si="94"/>
        <v>0.94950995696504759</v>
      </c>
      <c r="CF376" s="4" t="str">
        <f t="shared" si="95"/>
        <v/>
      </c>
      <c r="CG376" s="4">
        <f t="shared" si="96"/>
        <v>1</v>
      </c>
      <c r="CH376" s="4" t="str">
        <f t="shared" si="97"/>
        <v/>
      </c>
      <c r="CI376">
        <f>INDEX(FX!$B$114:$AK$132,MATCH('Data (2)'!BQ376,FX!$A$114:$A$132,0),MATCH('Data (2)'!D376,Period,0))</f>
        <v>22961.581658536001</v>
      </c>
    </row>
    <row r="377" spans="1:87" hidden="1" outlineLevel="1" x14ac:dyDescent="0.15">
      <c r="A377" t="s">
        <v>68</v>
      </c>
      <c r="B377" s="1">
        <f t="shared" si="98"/>
        <v>43800</v>
      </c>
      <c r="C377" t="s">
        <v>109</v>
      </c>
      <c r="D377" s="1">
        <v>43556</v>
      </c>
      <c r="E377">
        <v>66.305000000000007</v>
      </c>
      <c r="F377">
        <v>61.378182225472713</v>
      </c>
      <c r="G377">
        <v>66.305000000000007</v>
      </c>
      <c r="H377">
        <v>61.378182225472713</v>
      </c>
      <c r="I377">
        <v>0</v>
      </c>
      <c r="J377">
        <v>0</v>
      </c>
      <c r="K377">
        <v>0</v>
      </c>
      <c r="L377">
        <v>0</v>
      </c>
      <c r="M377">
        <v>85.852500000000006</v>
      </c>
      <c r="N377">
        <v>79.20465632624402</v>
      </c>
      <c r="O377">
        <v>85.852500000000006</v>
      </c>
      <c r="P377">
        <v>79.20465632624402</v>
      </c>
      <c r="BQ377" t="str">
        <f>VLOOKUP(A377,Misc!$A$3:$B$11,2,FALSE)</f>
        <v>VND</v>
      </c>
      <c r="BR377">
        <f>INDEX(FX!$B$30:$AK$48,MATCH('Data (2)'!BQ377,FX!$A$30:$A$48,0),MATCH('Data (2)'!D377,Period,0))</f>
        <v>23224.068802232683</v>
      </c>
      <c r="BS377">
        <f t="shared" si="85"/>
        <v>2.8550122101612817E-3</v>
      </c>
      <c r="BT377">
        <f t="shared" si="86"/>
        <v>0</v>
      </c>
      <c r="BU377">
        <f t="shared" si="87"/>
        <v>2.6428694622008708E-3</v>
      </c>
      <c r="BV377">
        <f t="shared" si="88"/>
        <v>0</v>
      </c>
      <c r="BW377">
        <f t="shared" si="89"/>
        <v>2.8550122101612817E-3</v>
      </c>
      <c r="BX377">
        <f t="shared" si="90"/>
        <v>0</v>
      </c>
      <c r="BY377">
        <f t="shared" si="91"/>
        <v>2.6428694622008708E-3</v>
      </c>
      <c r="BZ377">
        <f t="shared" si="92"/>
        <v>0</v>
      </c>
      <c r="CA377">
        <f t="shared" si="93"/>
        <v>0</v>
      </c>
      <c r="CB377">
        <f t="shared" si="93"/>
        <v>0</v>
      </c>
      <c r="CC377">
        <f t="shared" si="93"/>
        <v>0</v>
      </c>
      <c r="CD377">
        <f t="shared" si="93"/>
        <v>0</v>
      </c>
      <c r="CE377" s="4">
        <f t="shared" si="94"/>
        <v>0.92569462673211234</v>
      </c>
      <c r="CF377" s="4" t="str">
        <f t="shared" si="95"/>
        <v/>
      </c>
      <c r="CG377" s="4">
        <f t="shared" si="96"/>
        <v>1</v>
      </c>
      <c r="CH377" s="4" t="str">
        <f t="shared" si="97"/>
        <v/>
      </c>
      <c r="CI377">
        <f>INDEX(FX!$B$114:$AK$132,MATCH('Data (2)'!BQ377,FX!$A$114:$A$132,0),MATCH('Data (2)'!D377,Period,0))</f>
        <v>22961.581658536001</v>
      </c>
    </row>
    <row r="378" spans="1:87" hidden="1" outlineLevel="1" x14ac:dyDescent="0.15">
      <c r="A378" t="s">
        <v>68</v>
      </c>
      <c r="B378" s="1">
        <f t="shared" si="98"/>
        <v>43800</v>
      </c>
      <c r="C378" t="s">
        <v>109</v>
      </c>
      <c r="D378" s="1">
        <v>43586</v>
      </c>
      <c r="E378">
        <v>95.784000000000006</v>
      </c>
      <c r="F378">
        <v>87.78827159844478</v>
      </c>
      <c r="G378">
        <v>95.784000000000006</v>
      </c>
      <c r="H378">
        <v>87.78827159844478</v>
      </c>
      <c r="I378">
        <v>0</v>
      </c>
      <c r="J378">
        <v>0</v>
      </c>
      <c r="K378">
        <v>0</v>
      </c>
      <c r="L378">
        <v>0</v>
      </c>
      <c r="M378">
        <v>61.963999999999999</v>
      </c>
      <c r="N378">
        <v>55.94993587253559</v>
      </c>
      <c r="O378">
        <v>61.963999999999999</v>
      </c>
      <c r="P378">
        <v>55.94993587253559</v>
      </c>
      <c r="BQ378" t="str">
        <f>VLOOKUP(A378,Misc!$A$3:$B$11,2,FALSE)</f>
        <v>VND</v>
      </c>
      <c r="BR378">
        <f>INDEX(FX!$B$30:$AK$48,MATCH('Data (2)'!BQ378,FX!$A$30:$A$48,0),MATCH('Data (2)'!D378,Period,0))</f>
        <v>23364.101199873738</v>
      </c>
      <c r="BS378">
        <f t="shared" si="85"/>
        <v>4.0996227152327877E-3</v>
      </c>
      <c r="BT378">
        <f t="shared" si="86"/>
        <v>0</v>
      </c>
      <c r="BU378">
        <f t="shared" si="87"/>
        <v>3.7573999037000916E-3</v>
      </c>
      <c r="BV378">
        <f t="shared" si="88"/>
        <v>0</v>
      </c>
      <c r="BW378">
        <f t="shared" si="89"/>
        <v>4.0996227152327877E-3</v>
      </c>
      <c r="BX378">
        <f t="shared" si="90"/>
        <v>0</v>
      </c>
      <c r="BY378">
        <f t="shared" si="91"/>
        <v>3.7573999037000916E-3</v>
      </c>
      <c r="BZ378">
        <f t="shared" si="92"/>
        <v>0</v>
      </c>
      <c r="CA378">
        <f t="shared" si="93"/>
        <v>0</v>
      </c>
      <c r="CB378">
        <f t="shared" si="93"/>
        <v>0</v>
      </c>
      <c r="CC378">
        <f t="shared" si="93"/>
        <v>0</v>
      </c>
      <c r="CD378">
        <f t="shared" si="93"/>
        <v>0</v>
      </c>
      <c r="CE378" s="4">
        <f t="shared" si="94"/>
        <v>0.91652333999879698</v>
      </c>
      <c r="CF378" s="4" t="str">
        <f t="shared" si="95"/>
        <v/>
      </c>
      <c r="CG378" s="4">
        <f t="shared" si="96"/>
        <v>1</v>
      </c>
      <c r="CH378" s="4" t="str">
        <f t="shared" si="97"/>
        <v/>
      </c>
      <c r="CI378">
        <f>INDEX(FX!$B$114:$AK$132,MATCH('Data (2)'!BQ378,FX!$A$114:$A$132,0),MATCH('Data (2)'!D378,Period,0))</f>
        <v>22961.581658536001</v>
      </c>
    </row>
    <row r="379" spans="1:87" hidden="1" outlineLevel="1" x14ac:dyDescent="0.15">
      <c r="A379" t="s">
        <v>68</v>
      </c>
      <c r="B379" s="1">
        <f t="shared" si="98"/>
        <v>43800</v>
      </c>
      <c r="C379" t="s">
        <v>109</v>
      </c>
      <c r="D379" s="1">
        <v>43617</v>
      </c>
      <c r="E379">
        <v>97.084500000000006</v>
      </c>
      <c r="F379">
        <v>88.638096155320568</v>
      </c>
      <c r="G379">
        <v>97.084500000000006</v>
      </c>
      <c r="H379">
        <v>88.638096155320568</v>
      </c>
      <c r="I379">
        <v>0</v>
      </c>
      <c r="J379">
        <v>0</v>
      </c>
      <c r="K379">
        <v>0</v>
      </c>
      <c r="L379">
        <v>0</v>
      </c>
      <c r="M379">
        <v>48.154499999999999</v>
      </c>
      <c r="N379">
        <v>45.209846078002606</v>
      </c>
      <c r="O379">
        <v>48.154499999999999</v>
      </c>
      <c r="P379">
        <v>45.209846078002606</v>
      </c>
      <c r="BQ379" t="str">
        <f>VLOOKUP(A379,Misc!$A$3:$B$11,2,FALSE)</f>
        <v>VND</v>
      </c>
      <c r="BR379">
        <f>INDEX(FX!$B$30:$AK$48,MATCH('Data (2)'!BQ379,FX!$A$30:$A$48,0),MATCH('Data (2)'!D379,Period,0))</f>
        <v>23338.802278908443</v>
      </c>
      <c r="BS379">
        <f t="shared" si="85"/>
        <v>4.1597893002305623E-3</v>
      </c>
      <c r="BT379">
        <f t="shared" si="86"/>
        <v>0</v>
      </c>
      <c r="BU379">
        <f t="shared" si="87"/>
        <v>3.7978853882927781E-3</v>
      </c>
      <c r="BV379">
        <f t="shared" si="88"/>
        <v>0</v>
      </c>
      <c r="BW379">
        <f t="shared" si="89"/>
        <v>4.1597893002305623E-3</v>
      </c>
      <c r="BX379">
        <f t="shared" si="90"/>
        <v>0</v>
      </c>
      <c r="BY379">
        <f t="shared" si="91"/>
        <v>3.7978853882927781E-3</v>
      </c>
      <c r="BZ379">
        <f t="shared" si="92"/>
        <v>0</v>
      </c>
      <c r="CA379">
        <f t="shared" si="93"/>
        <v>0</v>
      </c>
      <c r="CB379">
        <f t="shared" si="93"/>
        <v>0</v>
      </c>
      <c r="CC379">
        <f t="shared" si="93"/>
        <v>0</v>
      </c>
      <c r="CD379">
        <f t="shared" si="93"/>
        <v>0</v>
      </c>
      <c r="CE379" s="4">
        <f t="shared" si="94"/>
        <v>0.91299946083381556</v>
      </c>
      <c r="CF379" s="4" t="str">
        <f t="shared" si="95"/>
        <v/>
      </c>
      <c r="CG379" s="4">
        <f t="shared" si="96"/>
        <v>1</v>
      </c>
      <c r="CH379" s="4" t="str">
        <f t="shared" si="97"/>
        <v/>
      </c>
      <c r="CI379">
        <f>INDEX(FX!$B$114:$AK$132,MATCH('Data (2)'!BQ379,FX!$A$114:$A$132,0),MATCH('Data (2)'!D379,Period,0))</f>
        <v>22961.581658536001</v>
      </c>
    </row>
    <row r="380" spans="1:87" hidden="1" outlineLevel="1" x14ac:dyDescent="0.15">
      <c r="A380" t="s">
        <v>68</v>
      </c>
      <c r="B380" s="1">
        <f t="shared" si="98"/>
        <v>43800</v>
      </c>
      <c r="C380" t="s">
        <v>109</v>
      </c>
      <c r="D380" s="1">
        <v>43647</v>
      </c>
      <c r="E380">
        <v>117.9635</v>
      </c>
      <c r="F380">
        <v>105.92936762606524</v>
      </c>
      <c r="G380">
        <v>117.9635</v>
      </c>
      <c r="H380">
        <v>105.92936762606524</v>
      </c>
      <c r="I380">
        <v>0</v>
      </c>
      <c r="J380">
        <v>0</v>
      </c>
      <c r="K380">
        <v>0</v>
      </c>
      <c r="L380">
        <v>0</v>
      </c>
      <c r="M380">
        <v>60.085500000000003</v>
      </c>
      <c r="N380">
        <v>55.529215571712349</v>
      </c>
      <c r="O380">
        <v>60.085500000000003</v>
      </c>
      <c r="P380">
        <v>55.529215571712349</v>
      </c>
      <c r="BQ380" t="str">
        <f>VLOOKUP(A380,Misc!$A$3:$B$11,2,FALSE)</f>
        <v>VND</v>
      </c>
      <c r="BR380">
        <f>INDEX(FX!$B$30:$AK$48,MATCH('Data (2)'!BQ380,FX!$A$30:$A$48,0),MATCH('Data (2)'!D380,Period,0))</f>
        <v>23219.310783003264</v>
      </c>
      <c r="BS380">
        <f t="shared" si="85"/>
        <v>5.0804048880878196E-3</v>
      </c>
      <c r="BT380">
        <f t="shared" si="86"/>
        <v>0</v>
      </c>
      <c r="BU380">
        <f t="shared" si="87"/>
        <v>4.5621236829995167E-3</v>
      </c>
      <c r="BV380">
        <f t="shared" si="88"/>
        <v>0</v>
      </c>
      <c r="BW380">
        <f t="shared" si="89"/>
        <v>5.0804048880878196E-3</v>
      </c>
      <c r="BX380">
        <f t="shared" si="90"/>
        <v>0</v>
      </c>
      <c r="BY380">
        <f t="shared" si="91"/>
        <v>4.5621236829995167E-3</v>
      </c>
      <c r="BZ380">
        <f t="shared" si="92"/>
        <v>0</v>
      </c>
      <c r="CA380">
        <f t="shared" si="93"/>
        <v>0</v>
      </c>
      <c r="CB380">
        <f t="shared" si="93"/>
        <v>0</v>
      </c>
      <c r="CC380">
        <f t="shared" si="93"/>
        <v>0</v>
      </c>
      <c r="CD380">
        <f t="shared" si="93"/>
        <v>0</v>
      </c>
      <c r="CE380" s="4">
        <f t="shared" si="94"/>
        <v>0.89798427162694594</v>
      </c>
      <c r="CF380" s="4" t="str">
        <f t="shared" si="95"/>
        <v/>
      </c>
      <c r="CG380" s="4">
        <f t="shared" si="96"/>
        <v>1</v>
      </c>
      <c r="CH380" s="4" t="str">
        <f t="shared" si="97"/>
        <v/>
      </c>
      <c r="CI380">
        <f>INDEX(FX!$B$114:$AK$132,MATCH('Data (2)'!BQ380,FX!$A$114:$A$132,0),MATCH('Data (2)'!D380,Period,0))</f>
        <v>22961.581658536001</v>
      </c>
    </row>
    <row r="381" spans="1:87" hidden="1" outlineLevel="1" x14ac:dyDescent="0.15">
      <c r="A381" t="s">
        <v>68</v>
      </c>
      <c r="B381" s="1">
        <f t="shared" si="98"/>
        <v>43800</v>
      </c>
      <c r="C381" t="s">
        <v>109</v>
      </c>
      <c r="D381" s="1">
        <v>43678</v>
      </c>
      <c r="E381">
        <v>128.10599999999999</v>
      </c>
      <c r="F381">
        <v>111.49819919041875</v>
      </c>
      <c r="G381">
        <v>128.10599999999999</v>
      </c>
      <c r="H381">
        <v>111.49819919041875</v>
      </c>
      <c r="I381">
        <v>0</v>
      </c>
      <c r="J381">
        <v>0</v>
      </c>
      <c r="K381">
        <v>0</v>
      </c>
      <c r="L381">
        <v>0</v>
      </c>
      <c r="M381">
        <v>55.790999999999997</v>
      </c>
      <c r="N381">
        <v>47.596575418811774</v>
      </c>
      <c r="O381">
        <v>55.790999999999997</v>
      </c>
      <c r="P381">
        <v>47.596575418811774</v>
      </c>
      <c r="BQ381" t="str">
        <f>VLOOKUP(A381,Misc!$A$3:$B$11,2,FALSE)</f>
        <v>VND</v>
      </c>
      <c r="BR381">
        <f>INDEX(FX!$B$30:$AK$48,MATCH('Data (2)'!BQ381,FX!$A$30:$A$48,0),MATCH('Data (2)'!D381,Period,0))</f>
        <v>23213.44805111083</v>
      </c>
      <c r="BS381">
        <f t="shared" si="85"/>
        <v>5.518611441003473E-3</v>
      </c>
      <c r="BT381">
        <f t="shared" si="86"/>
        <v>0</v>
      </c>
      <c r="BU381">
        <f t="shared" si="87"/>
        <v>4.8031726671938007E-3</v>
      </c>
      <c r="BV381">
        <f t="shared" si="88"/>
        <v>0</v>
      </c>
      <c r="BW381">
        <f t="shared" si="89"/>
        <v>5.518611441003473E-3</v>
      </c>
      <c r="BX381">
        <f t="shared" si="90"/>
        <v>0</v>
      </c>
      <c r="BY381">
        <f t="shared" si="91"/>
        <v>4.8031726671938007E-3</v>
      </c>
      <c r="BZ381">
        <f t="shared" si="92"/>
        <v>0</v>
      </c>
      <c r="CA381">
        <f t="shared" si="93"/>
        <v>0</v>
      </c>
      <c r="CB381">
        <f t="shared" si="93"/>
        <v>0</v>
      </c>
      <c r="CC381">
        <f t="shared" si="93"/>
        <v>0</v>
      </c>
      <c r="CD381">
        <f t="shared" si="93"/>
        <v>0</v>
      </c>
      <c r="CE381" s="4">
        <f t="shared" si="94"/>
        <v>0.87035891519849762</v>
      </c>
      <c r="CF381" s="4" t="str">
        <f t="shared" si="95"/>
        <v/>
      </c>
      <c r="CG381" s="4">
        <f t="shared" si="96"/>
        <v>1</v>
      </c>
      <c r="CH381" s="4" t="str">
        <f t="shared" si="97"/>
        <v/>
      </c>
      <c r="CI381">
        <f>INDEX(FX!$B$114:$AK$132,MATCH('Data (2)'!BQ381,FX!$A$114:$A$132,0),MATCH('Data (2)'!D381,Period,0))</f>
        <v>22961.581658536001</v>
      </c>
    </row>
    <row r="382" spans="1:87" hidden="1" outlineLevel="1" x14ac:dyDescent="0.15">
      <c r="A382" t="s">
        <v>68</v>
      </c>
      <c r="B382" s="1">
        <f t="shared" si="98"/>
        <v>43800</v>
      </c>
      <c r="C382" t="s">
        <v>109</v>
      </c>
      <c r="D382" s="1">
        <v>43709</v>
      </c>
      <c r="E382">
        <v>383.81</v>
      </c>
      <c r="F382">
        <v>386.01413452498065</v>
      </c>
      <c r="G382">
        <v>383.81</v>
      </c>
      <c r="H382">
        <v>386.01413452498065</v>
      </c>
      <c r="I382">
        <v>0</v>
      </c>
      <c r="J382">
        <v>0</v>
      </c>
      <c r="K382">
        <v>0</v>
      </c>
      <c r="L382">
        <v>0</v>
      </c>
      <c r="M382">
        <v>74.8155</v>
      </c>
      <c r="N382">
        <v>72.126336875650537</v>
      </c>
      <c r="O382">
        <v>74.8155</v>
      </c>
      <c r="P382">
        <v>72.126336875650537</v>
      </c>
      <c r="BQ382" t="str">
        <f>VLOOKUP(A382,Misc!$A$3:$B$11,2,FALSE)</f>
        <v>VND</v>
      </c>
      <c r="BR382">
        <f>INDEX(FX!$B$30:$AK$48,MATCH('Data (2)'!BQ382,FX!$A$30:$A$48,0),MATCH('Data (2)'!D382,Period,0))</f>
        <v>23208.897679488218</v>
      </c>
      <c r="BS382">
        <f t="shared" si="85"/>
        <v>1.6537192127793612E-2</v>
      </c>
      <c r="BT382">
        <f t="shared" si="86"/>
        <v>0</v>
      </c>
      <c r="BU382">
        <f t="shared" si="87"/>
        <v>1.6632161503565761E-2</v>
      </c>
      <c r="BV382">
        <f t="shared" si="88"/>
        <v>0</v>
      </c>
      <c r="BW382">
        <f t="shared" si="89"/>
        <v>1.6537192127793612E-2</v>
      </c>
      <c r="BX382">
        <f t="shared" si="90"/>
        <v>0</v>
      </c>
      <c r="BY382">
        <f t="shared" si="91"/>
        <v>1.6632161503565761E-2</v>
      </c>
      <c r="BZ382">
        <f t="shared" si="92"/>
        <v>0</v>
      </c>
      <c r="CA382">
        <f t="shared" si="93"/>
        <v>0</v>
      </c>
      <c r="CB382">
        <f t="shared" si="93"/>
        <v>0</v>
      </c>
      <c r="CC382">
        <f t="shared" si="93"/>
        <v>0</v>
      </c>
      <c r="CD382">
        <f t="shared" si="93"/>
        <v>0</v>
      </c>
      <c r="CE382" s="4">
        <f t="shared" si="94"/>
        <v>1.0057427751360848</v>
      </c>
      <c r="CF382" s="4" t="str">
        <f t="shared" si="95"/>
        <v/>
      </c>
      <c r="CG382" s="4">
        <f t="shared" si="96"/>
        <v>1</v>
      </c>
      <c r="CH382" s="4" t="str">
        <f t="shared" si="97"/>
        <v/>
      </c>
      <c r="CI382">
        <f>INDEX(FX!$B$114:$AK$132,MATCH('Data (2)'!BQ382,FX!$A$114:$A$132,0),MATCH('Data (2)'!D382,Period,0))</f>
        <v>22961.581658536001</v>
      </c>
    </row>
    <row r="383" spans="1:87" hidden="1" outlineLevel="1" x14ac:dyDescent="0.15">
      <c r="A383" t="s">
        <v>68</v>
      </c>
      <c r="B383" s="1">
        <f t="shared" si="98"/>
        <v>43800</v>
      </c>
      <c r="C383" t="s">
        <v>109</v>
      </c>
      <c r="D383" s="1">
        <v>43739</v>
      </c>
      <c r="E383">
        <v>97.098500000000001</v>
      </c>
      <c r="F383">
        <v>90.332585471244528</v>
      </c>
      <c r="G383">
        <v>97.098500000000001</v>
      </c>
      <c r="H383">
        <v>90.332585471244528</v>
      </c>
      <c r="I383">
        <v>0</v>
      </c>
      <c r="J383">
        <v>0</v>
      </c>
      <c r="K383">
        <v>0</v>
      </c>
      <c r="L383">
        <v>0</v>
      </c>
      <c r="M383">
        <v>115.188</v>
      </c>
      <c r="N383">
        <v>119.40949963472818</v>
      </c>
      <c r="O383">
        <v>115.188</v>
      </c>
      <c r="P383">
        <v>119.40949963472818</v>
      </c>
      <c r="BQ383" t="str">
        <f>VLOOKUP(A383,Misc!$A$3:$B$11,2,FALSE)</f>
        <v>VND</v>
      </c>
      <c r="BR383">
        <f>INDEX(FX!$B$30:$AK$48,MATCH('Data (2)'!BQ383,FX!$A$30:$A$48,0),MATCH('Data (2)'!D383,Period,0))</f>
        <v>23180.273898871485</v>
      </c>
      <c r="BS383">
        <f t="shared" si="85"/>
        <v>4.1888417895151438E-3</v>
      </c>
      <c r="BT383">
        <f t="shared" si="86"/>
        <v>0</v>
      </c>
      <c r="BU383">
        <f t="shared" si="87"/>
        <v>3.8969593657666966E-3</v>
      </c>
      <c r="BV383">
        <f t="shared" si="88"/>
        <v>0</v>
      </c>
      <c r="BW383">
        <f t="shared" si="89"/>
        <v>4.1888417895151438E-3</v>
      </c>
      <c r="BX383">
        <f t="shared" si="90"/>
        <v>0</v>
      </c>
      <c r="BY383">
        <f t="shared" si="91"/>
        <v>3.8969593657666966E-3</v>
      </c>
      <c r="BZ383">
        <f t="shared" si="92"/>
        <v>0</v>
      </c>
      <c r="CA383">
        <f t="shared" si="93"/>
        <v>0</v>
      </c>
      <c r="CB383">
        <f t="shared" si="93"/>
        <v>0</v>
      </c>
      <c r="CC383">
        <f t="shared" si="93"/>
        <v>0</v>
      </c>
      <c r="CD383">
        <f t="shared" si="93"/>
        <v>0</v>
      </c>
      <c r="CE383" s="4">
        <f t="shared" si="94"/>
        <v>0.93031906230523154</v>
      </c>
      <c r="CF383" s="4" t="str">
        <f t="shared" si="95"/>
        <v/>
      </c>
      <c r="CG383" s="4">
        <f t="shared" si="96"/>
        <v>1</v>
      </c>
      <c r="CH383" s="4" t="str">
        <f t="shared" si="97"/>
        <v/>
      </c>
      <c r="CI383">
        <f>INDEX(FX!$B$114:$AK$132,MATCH('Data (2)'!BQ383,FX!$A$114:$A$132,0),MATCH('Data (2)'!D383,Period,0))</f>
        <v>22961.581658536001</v>
      </c>
    </row>
    <row r="384" spans="1:87" hidden="1" outlineLevel="1" x14ac:dyDescent="0.15">
      <c r="A384" t="s">
        <v>68</v>
      </c>
      <c r="B384" s="1">
        <f t="shared" si="98"/>
        <v>43800</v>
      </c>
      <c r="C384" t="s">
        <v>109</v>
      </c>
      <c r="D384" s="1">
        <v>43770</v>
      </c>
      <c r="E384">
        <v>5.4615</v>
      </c>
      <c r="F384">
        <v>4.5249849161984921</v>
      </c>
      <c r="G384">
        <v>5.4615</v>
      </c>
      <c r="H384">
        <v>4.5249849161984921</v>
      </c>
      <c r="I384">
        <v>0</v>
      </c>
      <c r="J384">
        <v>0</v>
      </c>
      <c r="K384">
        <v>0</v>
      </c>
      <c r="L384">
        <v>0</v>
      </c>
      <c r="M384">
        <v>57.095999999999997</v>
      </c>
      <c r="N384">
        <v>54.358775127718253</v>
      </c>
      <c r="O384">
        <v>57.095999999999997</v>
      </c>
      <c r="P384">
        <v>54.358775127718253</v>
      </c>
      <c r="BQ384" t="str">
        <f>VLOOKUP(A384,Misc!$A$3:$B$11,2,FALSE)</f>
        <v>VND</v>
      </c>
      <c r="BR384">
        <f>INDEX(FX!$B$30:$AK$48,MATCH('Data (2)'!BQ384,FX!$A$30:$A$48,0),MATCH('Data (2)'!D384,Period,0))</f>
        <v>23190.57714081935</v>
      </c>
      <c r="BS384">
        <f t="shared" si="85"/>
        <v>2.3550513498807381E-4</v>
      </c>
      <c r="BT384">
        <f t="shared" si="86"/>
        <v>0</v>
      </c>
      <c r="BU384">
        <f t="shared" si="87"/>
        <v>1.9512170347126681E-4</v>
      </c>
      <c r="BV384">
        <f t="shared" si="88"/>
        <v>0</v>
      </c>
      <c r="BW384">
        <f t="shared" si="89"/>
        <v>2.3550513498807381E-4</v>
      </c>
      <c r="BX384">
        <f t="shared" si="90"/>
        <v>0</v>
      </c>
      <c r="BY384">
        <f t="shared" si="91"/>
        <v>1.9512170347126681E-4</v>
      </c>
      <c r="BZ384">
        <f t="shared" si="92"/>
        <v>0</v>
      </c>
      <c r="CA384">
        <f t="shared" si="93"/>
        <v>0</v>
      </c>
      <c r="CB384">
        <f t="shared" si="93"/>
        <v>0</v>
      </c>
      <c r="CC384">
        <f t="shared" si="93"/>
        <v>0</v>
      </c>
      <c r="CD384">
        <f t="shared" si="93"/>
        <v>0</v>
      </c>
      <c r="CE384" s="4">
        <f t="shared" si="94"/>
        <v>0.82852419961521417</v>
      </c>
      <c r="CF384" s="4" t="str">
        <f t="shared" si="95"/>
        <v/>
      </c>
      <c r="CG384" s="4">
        <f t="shared" si="96"/>
        <v>1</v>
      </c>
      <c r="CH384" s="4" t="str">
        <f t="shared" si="97"/>
        <v/>
      </c>
      <c r="CI384">
        <f>INDEX(FX!$B$114:$AK$132,MATCH('Data (2)'!BQ384,FX!$A$114:$A$132,0),MATCH('Data (2)'!D384,Period,0))</f>
        <v>22961.581658536001</v>
      </c>
    </row>
    <row r="385" spans="1:87" hidden="1" outlineLevel="1" x14ac:dyDescent="0.15">
      <c r="A385" t="s">
        <v>68</v>
      </c>
      <c r="B385" s="1">
        <f t="shared" si="98"/>
        <v>43800</v>
      </c>
      <c r="C385" t="s">
        <v>109</v>
      </c>
      <c r="D385" s="1">
        <v>43800</v>
      </c>
      <c r="E385">
        <v>9.4689999999999994</v>
      </c>
      <c r="F385">
        <v>8.3425923396469557</v>
      </c>
      <c r="G385">
        <v>9.4689999999999994</v>
      </c>
      <c r="H385">
        <v>8.3425923396469557</v>
      </c>
      <c r="I385">
        <v>0</v>
      </c>
      <c r="J385">
        <v>0</v>
      </c>
      <c r="K385">
        <v>0</v>
      </c>
      <c r="L385">
        <v>0</v>
      </c>
      <c r="M385">
        <v>58.695999999999998</v>
      </c>
      <c r="N385">
        <v>56.713947751555565</v>
      </c>
      <c r="O385">
        <v>58.695999999999998</v>
      </c>
      <c r="P385">
        <v>56.713947751555565</v>
      </c>
      <c r="BQ385" t="str">
        <f>VLOOKUP(A385,Misc!$A$3:$B$11,2,FALSE)</f>
        <v>VND</v>
      </c>
      <c r="BR385">
        <f>INDEX(FX!$B$30:$AK$48,MATCH('Data (2)'!BQ385,FX!$A$30:$A$48,0),MATCH('Data (2)'!D385,Period,0))</f>
        <v>23180.630903025078</v>
      </c>
      <c r="BS385">
        <f t="shared" si="85"/>
        <v>4.0848758774569388E-4</v>
      </c>
      <c r="BT385">
        <f t="shared" si="86"/>
        <v>0</v>
      </c>
      <c r="BU385">
        <f t="shared" si="87"/>
        <v>3.5989496466026923E-4</v>
      </c>
      <c r="BV385">
        <f t="shared" si="88"/>
        <v>0</v>
      </c>
      <c r="BW385">
        <f t="shared" si="89"/>
        <v>4.0848758774569388E-4</v>
      </c>
      <c r="BX385">
        <f t="shared" si="90"/>
        <v>0</v>
      </c>
      <c r="BY385">
        <f t="shared" si="91"/>
        <v>3.5989496466026923E-4</v>
      </c>
      <c r="BZ385">
        <f t="shared" si="92"/>
        <v>0</v>
      </c>
      <c r="CA385">
        <f t="shared" si="93"/>
        <v>0</v>
      </c>
      <c r="CB385">
        <f t="shared" si="93"/>
        <v>0</v>
      </c>
      <c r="CC385">
        <f t="shared" si="93"/>
        <v>0</v>
      </c>
      <c r="CD385">
        <f t="shared" si="93"/>
        <v>0</v>
      </c>
      <c r="CE385" s="4">
        <f t="shared" si="94"/>
        <v>0.88104259580176958</v>
      </c>
      <c r="CF385" s="4" t="str">
        <f t="shared" si="95"/>
        <v/>
      </c>
      <c r="CG385" s="4">
        <f t="shared" si="96"/>
        <v>1</v>
      </c>
      <c r="CH385" s="4" t="str">
        <f t="shared" si="97"/>
        <v/>
      </c>
      <c r="CI385">
        <f>INDEX(FX!$B$114:$AK$132,MATCH('Data (2)'!BQ385,FX!$A$114:$A$132,0),MATCH('Data (2)'!D385,Period,0))</f>
        <v>22961.581658536001</v>
      </c>
    </row>
    <row r="386" spans="1:87" hidden="1" outlineLevel="1" x14ac:dyDescent="0.15">
      <c r="A386" t="s">
        <v>68</v>
      </c>
      <c r="B386" s="1">
        <f t="shared" si="98"/>
        <v>43800</v>
      </c>
      <c r="C386" t="s">
        <v>45</v>
      </c>
      <c r="D386" s="1">
        <v>43466</v>
      </c>
      <c r="E386">
        <f t="array" ref="E386:E397">TRANSPOSE('[6]OVERALL_Key Metrics P1'!$F$6:$Q$6)</f>
        <v>38164.017520000001</v>
      </c>
      <c r="F386">
        <f t="array" ref="F386:F397">TRANSPOSE('[6]OVERALL_Key Metrics P1'!$F$11:$Q$11)</f>
        <v>14214.887283689501</v>
      </c>
      <c r="G386">
        <f t="array" ref="G386:G397">TRANSPOSE('[6]OVERALL_Key Metrics P1'!$F$16:$Q$16)</f>
        <v>13993.351324045876</v>
      </c>
      <c r="H386">
        <f t="array" ref="H386:H397">TRANSPOSE('[6]OVERALL_Key Metrics P1'!$F$21:$Q$21)</f>
        <v>7404.1541866332327</v>
      </c>
      <c r="I386">
        <f t="array" ref="I386:I397">TRANSPOSE('[6]OVERALL_Key Metrics P1'!$F$7:$Q$7)</f>
        <v>39357.723836501027</v>
      </c>
      <c r="J386">
        <f t="array" ref="J386:J397">TRANSPOSE('[6]OVERALL_Key Metrics P1'!$F$12:$Q$12)</f>
        <v>12721.01166453905</v>
      </c>
      <c r="K386">
        <f t="array" ref="K386:K397">TRANSPOSE('[6]OVERALL_Key Metrics P1'!$F$17:$Q$17)</f>
        <v>12594.83217238943</v>
      </c>
      <c r="L386">
        <f t="array" ref="L386:L397">TRANSPOSE('[6]OVERALL_Key Metrics P1'!$F$22:$Q$22)</f>
        <v>6244.5019877129398</v>
      </c>
      <c r="M386">
        <f t="array" ref="M386:M397">TRANSPOSE('[6]OVERALL_Key Metrics P1'!$F$9:$Q$9)</f>
        <v>23145.897840000001</v>
      </c>
      <c r="N386">
        <f t="array" ref="N386:N397">TRANSPOSE('[6]OVERALL_Key Metrics P1'!$F$14:$Q$14)</f>
        <v>7318.4908633882578</v>
      </c>
      <c r="O386">
        <f t="array" ref="O386:O397">TRANSPOSE('[6]OVERALL_Key Metrics P1'!$F$19:$Q$19)</f>
        <v>6729.4815683703864</v>
      </c>
      <c r="P386">
        <f t="array" ref="P386:P397">TRANSPOSE('[6]OVERALL_Key Metrics P1'!$F$24:$Q$24)</f>
        <v>2946.2425272683222</v>
      </c>
      <c r="BQ386" t="str">
        <f>VLOOKUP(A386,Misc!$A$3:$B$11,2,FALSE)</f>
        <v>VND</v>
      </c>
      <c r="BR386">
        <f>INDEX(FX!$B$30:$AK$48,MATCH('Data (2)'!BQ386,FX!$A$30:$A$48,0),MATCH('Data (2)'!D386,Period,0))</f>
        <v>23192.879168060244</v>
      </c>
      <c r="BS386">
        <f t="shared" si="85"/>
        <v>1.6455058142396159</v>
      </c>
      <c r="BT386">
        <f t="shared" si="86"/>
        <v>0</v>
      </c>
      <c r="BU386">
        <f t="shared" si="87"/>
        <v>0.61289877727924946</v>
      </c>
      <c r="BV386">
        <f t="shared" si="88"/>
        <v>0</v>
      </c>
      <c r="BW386">
        <f t="shared" si="89"/>
        <v>0.60334688171517004</v>
      </c>
      <c r="BX386">
        <f t="shared" si="90"/>
        <v>0</v>
      </c>
      <c r="BY386">
        <f t="shared" si="91"/>
        <v>0.31924256289964043</v>
      </c>
      <c r="BZ386">
        <f t="shared" si="92"/>
        <v>0</v>
      </c>
      <c r="CA386">
        <f t="shared" si="93"/>
        <v>1.7140685002363387</v>
      </c>
      <c r="CB386">
        <f t="shared" si="93"/>
        <v>0.55401286608712319</v>
      </c>
      <c r="CC386">
        <f t="shared" si="93"/>
        <v>0.54851762216072264</v>
      </c>
      <c r="CD386">
        <f t="shared" ref="CD386:CD449" si="99">L386/$CI386</f>
        <v>0.27195434881514519</v>
      </c>
      <c r="CE386" s="4">
        <f t="shared" si="94"/>
        <v>0.37246831459083507</v>
      </c>
      <c r="CF386" s="4" t="str">
        <f t="shared" si="95"/>
        <v/>
      </c>
      <c r="CG386" s="4">
        <f t="shared" si="96"/>
        <v>0.52087322529310065</v>
      </c>
      <c r="CH386" s="4" t="str">
        <f t="shared" si="97"/>
        <v/>
      </c>
      <c r="CI386">
        <f>INDEX(FX!$B$114:$AK$132,MATCH('Data (2)'!BQ386,FX!$A$114:$A$132,0),MATCH('Data (2)'!D386,Period,0))</f>
        <v>22961.581658536001</v>
      </c>
    </row>
    <row r="387" spans="1:87" hidden="1" outlineLevel="1" x14ac:dyDescent="0.15">
      <c r="A387" t="s">
        <v>68</v>
      </c>
      <c r="B387" s="1">
        <f t="shared" si="98"/>
        <v>43800</v>
      </c>
      <c r="C387" t="s">
        <v>45</v>
      </c>
      <c r="D387" s="1">
        <v>43497</v>
      </c>
      <c r="E387">
        <v>38786.422660000004</v>
      </c>
      <c r="F387">
        <v>13106.992007687742</v>
      </c>
      <c r="G387">
        <v>12243.859793025642</v>
      </c>
      <c r="H387">
        <v>6104.9042265071093</v>
      </c>
      <c r="I387">
        <v>21288.578219999901</v>
      </c>
      <c r="J387">
        <v>6882.3727336619431</v>
      </c>
      <c r="K387">
        <v>6814.0365172693892</v>
      </c>
      <c r="L387">
        <v>3379.1581833386508</v>
      </c>
      <c r="M387">
        <v>17922.779270000003</v>
      </c>
      <c r="N387">
        <v>5310.0283254423766</v>
      </c>
      <c r="O387">
        <v>4590.8879472542485</v>
      </c>
      <c r="P387">
        <v>2113.9094097671946</v>
      </c>
      <c r="BQ387" t="str">
        <f>VLOOKUP(A387,Misc!$A$3:$B$11,2,FALSE)</f>
        <v>VND</v>
      </c>
      <c r="BR387">
        <f>INDEX(FX!$B$30:$AK$48,MATCH('Data (2)'!BQ387,FX!$A$30:$A$48,0),MATCH('Data (2)'!D387,Period,0))</f>
        <v>23210.938118749869</v>
      </c>
      <c r="BS387">
        <f t="shared" ref="BS387:BS433" si="100">IF(D387&gt;B387,0,E387/$BR387)</f>
        <v>1.6710407163021217</v>
      </c>
      <c r="BT387">
        <f t="shared" ref="BT387:BT433" si="101">IF(D387&gt;B387,E387/$BR387,0)</f>
        <v>0</v>
      </c>
      <c r="BU387">
        <f t="shared" ref="BU387:BU433" si="102">IF(D387&gt;B387,0,F387/$BR387)</f>
        <v>0.56469031715266493</v>
      </c>
      <c r="BV387">
        <f t="shared" ref="BV387:BV433" si="103">IF(D387&gt;B387,F387/$BR387,0)</f>
        <v>0</v>
      </c>
      <c r="BW387">
        <f t="shared" ref="BW387:BW433" si="104">IF(D387&gt;B387,0,G387/$BR387)</f>
        <v>0.52750387469841264</v>
      </c>
      <c r="BX387">
        <f t="shared" ref="BX387:BX433" si="105">IF(D387&gt;B387,G387/$BR387,0)</f>
        <v>0</v>
      </c>
      <c r="BY387">
        <f t="shared" ref="BY387:BY433" si="106">IF(D387&gt;B387,0,H387/$BR387)</f>
        <v>0.26301841809554216</v>
      </c>
      <c r="BZ387">
        <f t="shared" ref="BZ387:BZ433" si="107">IF(D387&gt;B387,H387/$BR387,0)</f>
        <v>0</v>
      </c>
      <c r="CA387">
        <f t="shared" ref="CA387:CD450" si="108">I387/$CI387</f>
        <v>0.92713901579536184</v>
      </c>
      <c r="CB387">
        <f t="shared" si="108"/>
        <v>0.29973426203866976</v>
      </c>
      <c r="CC387">
        <f t="shared" si="108"/>
        <v>0.29675815101074543</v>
      </c>
      <c r="CD387">
        <f t="shared" si="99"/>
        <v>0.1471657411754318</v>
      </c>
      <c r="CE387" s="4">
        <f t="shared" ref="CE387:CE450" si="109">IFERROR(IF(D387&gt;B387,"",BU387/BS387),0)</f>
        <v>0.33792732375921936</v>
      </c>
      <c r="CF387" s="4" t="str">
        <f t="shared" ref="CF387:CF450" si="110">IFERROR(IF(D387&gt;B387,BV387/BT387,""),0)</f>
        <v/>
      </c>
      <c r="CG387" s="4">
        <f t="shared" ref="CG387:CG450" si="111">IFERROR(IF(D387&gt;B387,"",BY387/BU387),0)</f>
        <v>0.46577462036494371</v>
      </c>
      <c r="CH387" s="4" t="str">
        <f t="shared" ref="CH387:CH450" si="112">IFERROR(IF(D387&gt;B387,BZ387/BV387,""),0)</f>
        <v/>
      </c>
      <c r="CI387">
        <f>INDEX(FX!$B$114:$AK$132,MATCH('Data (2)'!BQ387,FX!$A$114:$A$132,0),MATCH('Data (2)'!D387,Period,0))</f>
        <v>22961.581658536001</v>
      </c>
    </row>
    <row r="388" spans="1:87" hidden="1" outlineLevel="1" x14ac:dyDescent="0.15">
      <c r="A388" t="s">
        <v>68</v>
      </c>
      <c r="B388" s="1">
        <f t="shared" ref="B388:B451" si="113">B387</f>
        <v>43800</v>
      </c>
      <c r="C388" t="s">
        <v>45</v>
      </c>
      <c r="D388" s="1">
        <v>43525</v>
      </c>
      <c r="E388">
        <v>84111.213010000007</v>
      </c>
      <c r="F388">
        <v>31758.071271148019</v>
      </c>
      <c r="G388">
        <v>28893.254774436158</v>
      </c>
      <c r="H388">
        <v>15152.764073466322</v>
      </c>
      <c r="I388">
        <v>49336.431781191168</v>
      </c>
      <c r="J388">
        <v>15961.142343696094</v>
      </c>
      <c r="K388">
        <v>15801.930283832931</v>
      </c>
      <c r="L388">
        <v>7841.9991092874898</v>
      </c>
      <c r="M388">
        <v>43343.309719999997</v>
      </c>
      <c r="N388">
        <v>13510.455369213609</v>
      </c>
      <c r="O388">
        <v>11854.993910591267</v>
      </c>
      <c r="P388">
        <v>5879.6512714588116</v>
      </c>
      <c r="BQ388" t="str">
        <f>VLOOKUP(A388,Misc!$A$3:$B$11,2,FALSE)</f>
        <v>VND</v>
      </c>
      <c r="BR388">
        <f>INDEX(FX!$B$30:$AK$48,MATCH('Data (2)'!BQ388,FX!$A$30:$A$48,0),MATCH('Data (2)'!D388,Period,0))</f>
        <v>23203.778889624151</v>
      </c>
      <c r="BS388">
        <f t="shared" si="100"/>
        <v>3.6248928853399542</v>
      </c>
      <c r="BT388">
        <f t="shared" si="101"/>
        <v>0</v>
      </c>
      <c r="BU388">
        <f t="shared" si="102"/>
        <v>1.3686594507823475</v>
      </c>
      <c r="BV388">
        <f t="shared" si="103"/>
        <v>0</v>
      </c>
      <c r="BW388">
        <f t="shared" si="104"/>
        <v>1.2451960912003055</v>
      </c>
      <c r="BX388">
        <f t="shared" si="105"/>
        <v>0</v>
      </c>
      <c r="BY388">
        <f t="shared" si="106"/>
        <v>0.65303001487581247</v>
      </c>
      <c r="BZ388">
        <f t="shared" si="107"/>
        <v>0</v>
      </c>
      <c r="CA388">
        <f t="shared" si="108"/>
        <v>2.1486512782472142</v>
      </c>
      <c r="CB388">
        <f t="shared" si="108"/>
        <v>0.69512381947619517</v>
      </c>
      <c r="CC388">
        <f t="shared" si="108"/>
        <v>0.68818997396716963</v>
      </c>
      <c r="CD388">
        <f t="shared" si="99"/>
        <v>0.34152695689289397</v>
      </c>
      <c r="CE388" s="4">
        <f t="shared" si="109"/>
        <v>0.37757238463999199</v>
      </c>
      <c r="CF388" s="4" t="str">
        <f t="shared" si="110"/>
        <v/>
      </c>
      <c r="CG388" s="4">
        <f t="shared" si="111"/>
        <v>0.4771311187034365</v>
      </c>
      <c r="CH388" s="4" t="str">
        <f t="shared" si="112"/>
        <v/>
      </c>
      <c r="CI388">
        <f>INDEX(FX!$B$114:$AK$132,MATCH('Data (2)'!BQ388,FX!$A$114:$A$132,0),MATCH('Data (2)'!D388,Period,0))</f>
        <v>22961.581658536001</v>
      </c>
    </row>
    <row r="389" spans="1:87" hidden="1" outlineLevel="1" x14ac:dyDescent="0.15">
      <c r="A389" t="s">
        <v>68</v>
      </c>
      <c r="B389" s="1">
        <f t="shared" si="113"/>
        <v>43800</v>
      </c>
      <c r="C389" t="s">
        <v>45</v>
      </c>
      <c r="D389" s="1">
        <v>43556</v>
      </c>
      <c r="E389">
        <v>46585.71261000001</v>
      </c>
      <c r="F389">
        <v>17958.636475014941</v>
      </c>
      <c r="G389">
        <v>17637.687619419936</v>
      </c>
      <c r="H389">
        <v>9472.9824447567298</v>
      </c>
      <c r="I389">
        <v>48783.943066186715</v>
      </c>
      <c r="J389">
        <v>15823.061380556755</v>
      </c>
      <c r="K389">
        <v>15666.270331792261</v>
      </c>
      <c r="L389">
        <v>7791.7962852962009</v>
      </c>
      <c r="M389">
        <v>32972.070059999998</v>
      </c>
      <c r="N389">
        <v>9524.7629722455331</v>
      </c>
      <c r="O389">
        <v>9356.4877513421889</v>
      </c>
      <c r="P389">
        <v>4520.9107497249706</v>
      </c>
      <c r="BQ389" t="str">
        <f>VLOOKUP(A389,Misc!$A$3:$B$11,2,FALSE)</f>
        <v>VND</v>
      </c>
      <c r="BR389">
        <f>INDEX(FX!$B$30:$AK$48,MATCH('Data (2)'!BQ389,FX!$A$30:$A$48,0),MATCH('Data (2)'!D389,Period,0))</f>
        <v>23224.068802232683</v>
      </c>
      <c r="BS389">
        <f t="shared" si="100"/>
        <v>2.0059238114865305</v>
      </c>
      <c r="BT389">
        <f t="shared" si="101"/>
        <v>0</v>
      </c>
      <c r="BU389">
        <f t="shared" si="102"/>
        <v>0.77327692352032895</v>
      </c>
      <c r="BV389">
        <f t="shared" si="103"/>
        <v>0</v>
      </c>
      <c r="BW389">
        <f t="shared" si="104"/>
        <v>0.75945725831316468</v>
      </c>
      <c r="BX389">
        <f t="shared" si="105"/>
        <v>0</v>
      </c>
      <c r="BY389">
        <f t="shared" si="106"/>
        <v>0.40789503878174999</v>
      </c>
      <c r="BZ389">
        <f t="shared" si="107"/>
        <v>0</v>
      </c>
      <c r="CA389">
        <f t="shared" si="108"/>
        <v>2.1245898384378594</v>
      </c>
      <c r="CB389">
        <f t="shared" si="108"/>
        <v>0.68911025450524699</v>
      </c>
      <c r="CC389">
        <f t="shared" si="108"/>
        <v>0.68228184646715317</v>
      </c>
      <c r="CD389">
        <f t="shared" si="99"/>
        <v>0.33934057336157369</v>
      </c>
      <c r="CE389" s="4">
        <f t="shared" si="109"/>
        <v>0.38549665699779317</v>
      </c>
      <c r="CF389" s="4" t="str">
        <f t="shared" si="110"/>
        <v/>
      </c>
      <c r="CG389" s="4">
        <f t="shared" si="111"/>
        <v>0.52748895819212516</v>
      </c>
      <c r="CH389" s="4" t="str">
        <f t="shared" si="112"/>
        <v/>
      </c>
      <c r="CI389">
        <f>INDEX(FX!$B$114:$AK$132,MATCH('Data (2)'!BQ389,FX!$A$114:$A$132,0),MATCH('Data (2)'!D389,Period,0))</f>
        <v>22961.581658536001</v>
      </c>
    </row>
    <row r="390" spans="1:87" hidden="1" outlineLevel="1" x14ac:dyDescent="0.15">
      <c r="A390" t="s">
        <v>68</v>
      </c>
      <c r="B390" s="1">
        <f t="shared" si="113"/>
        <v>43800</v>
      </c>
      <c r="C390" t="s">
        <v>45</v>
      </c>
      <c r="D390" s="1">
        <v>43586</v>
      </c>
      <c r="E390">
        <v>65177.703840000002</v>
      </c>
      <c r="F390">
        <v>18765.74628546102</v>
      </c>
      <c r="G390">
        <v>23508.749977784501</v>
      </c>
      <c r="H390">
        <v>10756.091921770638</v>
      </c>
      <c r="I390">
        <v>52030.701093799405</v>
      </c>
      <c r="J390">
        <v>16922.327773524983</v>
      </c>
      <c r="K390">
        <v>16753.565446648063</v>
      </c>
      <c r="L390">
        <v>8354.0259825165103</v>
      </c>
      <c r="M390">
        <v>35167.700129999997</v>
      </c>
      <c r="N390">
        <v>10521.67658393869</v>
      </c>
      <c r="O390">
        <v>10335.335310194449</v>
      </c>
      <c r="P390">
        <v>4897.8516797794018</v>
      </c>
      <c r="BQ390" t="str">
        <f>VLOOKUP(A390,Misc!$A$3:$B$11,2,FALSE)</f>
        <v>VND</v>
      </c>
      <c r="BR390">
        <f>INDEX(FX!$B$30:$AK$48,MATCH('Data (2)'!BQ390,FX!$A$30:$A$48,0),MATCH('Data (2)'!D390,Period,0))</f>
        <v>23364.101199873738</v>
      </c>
      <c r="BS390">
        <f t="shared" si="100"/>
        <v>2.7896516661360904</v>
      </c>
      <c r="BT390">
        <f t="shared" si="101"/>
        <v>0</v>
      </c>
      <c r="BU390">
        <f t="shared" si="102"/>
        <v>0.80318716842240145</v>
      </c>
      <c r="BV390">
        <f t="shared" si="103"/>
        <v>0</v>
      </c>
      <c r="BW390">
        <f t="shared" si="104"/>
        <v>1.0061910696531113</v>
      </c>
      <c r="BX390">
        <f t="shared" si="105"/>
        <v>0</v>
      </c>
      <c r="BY390">
        <f t="shared" si="106"/>
        <v>0.46036831589433302</v>
      </c>
      <c r="BZ390">
        <f t="shared" si="107"/>
        <v>0</v>
      </c>
      <c r="CA390">
        <f t="shared" si="108"/>
        <v>2.2659894195248924</v>
      </c>
      <c r="CB390">
        <f t="shared" si="108"/>
        <v>0.73698441271070203</v>
      </c>
      <c r="CC390">
        <f t="shared" si="108"/>
        <v>0.72963464345758167</v>
      </c>
      <c r="CD390">
        <f t="shared" si="99"/>
        <v>0.3638262427540957</v>
      </c>
      <c r="CE390" s="4">
        <f t="shared" si="109"/>
        <v>0.28791665216571122</v>
      </c>
      <c r="CF390" s="4" t="str">
        <f t="shared" si="110"/>
        <v/>
      </c>
      <c r="CG390" s="4">
        <f t="shared" si="111"/>
        <v>0.57317688079924889</v>
      </c>
      <c r="CH390" s="4" t="str">
        <f t="shared" si="112"/>
        <v/>
      </c>
      <c r="CI390">
        <f>INDEX(FX!$B$114:$AK$132,MATCH('Data (2)'!BQ390,FX!$A$114:$A$132,0),MATCH('Data (2)'!D390,Period,0))</f>
        <v>22961.581658536001</v>
      </c>
    </row>
    <row r="391" spans="1:87" hidden="1" outlineLevel="1" x14ac:dyDescent="0.15">
      <c r="A391" t="s">
        <v>68</v>
      </c>
      <c r="B391" s="1">
        <f t="shared" si="113"/>
        <v>43800</v>
      </c>
      <c r="C391" t="s">
        <v>45</v>
      </c>
      <c r="D391" s="1">
        <v>43617</v>
      </c>
      <c r="E391">
        <v>86974.287980000008</v>
      </c>
      <c r="F391">
        <v>30431.684413783791</v>
      </c>
      <c r="G391">
        <v>29470.141655571595</v>
      </c>
      <c r="H391">
        <v>15193.42438588929</v>
      </c>
      <c r="I391">
        <v>68367.384048868364</v>
      </c>
      <c r="J391">
        <v>22210.962773969353</v>
      </c>
      <c r="K391">
        <v>21990.124344453019</v>
      </c>
      <c r="L391">
        <v>10953.682795275161</v>
      </c>
      <c r="M391">
        <v>55317.762819999996</v>
      </c>
      <c r="N391">
        <v>15945.234056395959</v>
      </c>
      <c r="O391">
        <v>16916.62125694795</v>
      </c>
      <c r="P391">
        <v>7562.4381769645752</v>
      </c>
      <c r="BQ391" t="str">
        <f>VLOOKUP(A391,Misc!$A$3:$B$11,2,FALSE)</f>
        <v>VND</v>
      </c>
      <c r="BR391">
        <f>INDEX(FX!$B$30:$AK$48,MATCH('Data (2)'!BQ391,FX!$A$30:$A$48,0),MATCH('Data (2)'!D391,Period,0))</f>
        <v>23338.802278908443</v>
      </c>
      <c r="BS391">
        <f t="shared" si="100"/>
        <v>3.7265960326764378</v>
      </c>
      <c r="BT391">
        <f t="shared" si="101"/>
        <v>0</v>
      </c>
      <c r="BU391">
        <f t="shared" si="102"/>
        <v>1.3039094316028921</v>
      </c>
      <c r="BV391">
        <f t="shared" si="103"/>
        <v>0</v>
      </c>
      <c r="BW391">
        <f t="shared" si="104"/>
        <v>1.262710112686636</v>
      </c>
      <c r="BX391">
        <f t="shared" si="105"/>
        <v>0</v>
      </c>
      <c r="BY391">
        <f t="shared" si="106"/>
        <v>0.65099417717848229</v>
      </c>
      <c r="BZ391">
        <f t="shared" si="107"/>
        <v>0</v>
      </c>
      <c r="CA391">
        <f t="shared" si="108"/>
        <v>2.977468410737842</v>
      </c>
      <c r="CB391">
        <f t="shared" si="108"/>
        <v>0.96730979181969357</v>
      </c>
      <c r="CC391">
        <f t="shared" si="108"/>
        <v>0.95769205586402451</v>
      </c>
      <c r="CD391">
        <f t="shared" si="99"/>
        <v>0.47704391440313143</v>
      </c>
      <c r="CE391" s="4">
        <f t="shared" si="109"/>
        <v>0.34989288352417031</v>
      </c>
      <c r="CF391" s="4" t="str">
        <f t="shared" si="110"/>
        <v/>
      </c>
      <c r="CG391" s="4">
        <f t="shared" si="111"/>
        <v>0.49926333946232526</v>
      </c>
      <c r="CH391" s="4" t="str">
        <f t="shared" si="112"/>
        <v/>
      </c>
      <c r="CI391">
        <f>INDEX(FX!$B$114:$AK$132,MATCH('Data (2)'!BQ391,FX!$A$114:$A$132,0),MATCH('Data (2)'!D391,Period,0))</f>
        <v>22961.581658536001</v>
      </c>
    </row>
    <row r="392" spans="1:87" hidden="1" outlineLevel="1" x14ac:dyDescent="0.15">
      <c r="A392" t="s">
        <v>68</v>
      </c>
      <c r="B392" s="1">
        <f t="shared" si="113"/>
        <v>43800</v>
      </c>
      <c r="C392" t="s">
        <v>45</v>
      </c>
      <c r="D392" s="1">
        <v>43647</v>
      </c>
      <c r="E392">
        <v>61060.168919999996</v>
      </c>
      <c r="F392">
        <v>24429.585356529133</v>
      </c>
      <c r="G392">
        <v>23364.318230127359</v>
      </c>
      <c r="H392">
        <v>14499.697162069426</v>
      </c>
      <c r="I392">
        <v>62278.488205446018</v>
      </c>
      <c r="J392">
        <v>20301.561637553688</v>
      </c>
      <c r="K392">
        <v>20097.126630211071</v>
      </c>
      <c r="L392">
        <v>10043.515053370898</v>
      </c>
      <c r="M392">
        <v>38738.086650000012</v>
      </c>
      <c r="N392">
        <v>12872.748879511337</v>
      </c>
      <c r="O392">
        <v>12695.538897879745</v>
      </c>
      <c r="P392">
        <v>6734.3279526261804</v>
      </c>
      <c r="BQ392" t="str">
        <f>VLOOKUP(A392,Misc!$A$3:$B$11,2,FALSE)</f>
        <v>VND</v>
      </c>
      <c r="BR392">
        <f>INDEX(FX!$B$30:$AK$48,MATCH('Data (2)'!BQ392,FX!$A$30:$A$48,0),MATCH('Data (2)'!D392,Period,0))</f>
        <v>23219.310783003264</v>
      </c>
      <c r="BS392">
        <f t="shared" si="100"/>
        <v>2.6297149597005509</v>
      </c>
      <c r="BT392">
        <f t="shared" si="101"/>
        <v>0</v>
      </c>
      <c r="BU392">
        <f t="shared" si="102"/>
        <v>1.0521236217920731</v>
      </c>
      <c r="BV392">
        <f t="shared" si="103"/>
        <v>0</v>
      </c>
      <c r="BW392">
        <f t="shared" si="104"/>
        <v>1.0062451227979705</v>
      </c>
      <c r="BX392">
        <f t="shared" si="105"/>
        <v>0</v>
      </c>
      <c r="BY392">
        <f t="shared" si="106"/>
        <v>0.62446716431752702</v>
      </c>
      <c r="BZ392">
        <f t="shared" si="107"/>
        <v>0</v>
      </c>
      <c r="CA392">
        <f t="shared" si="108"/>
        <v>2.7122908661779359</v>
      </c>
      <c r="CB392">
        <f t="shared" si="108"/>
        <v>0.88415344985638455</v>
      </c>
      <c r="CC392">
        <f t="shared" si="108"/>
        <v>0.87525009945209653</v>
      </c>
      <c r="CD392">
        <f t="shared" si="99"/>
        <v>0.43740519284468399</v>
      </c>
      <c r="CE392" s="4">
        <f t="shared" si="109"/>
        <v>0.4000903664144192</v>
      </c>
      <c r="CF392" s="4" t="str">
        <f t="shared" si="110"/>
        <v/>
      </c>
      <c r="CG392" s="4">
        <f t="shared" si="111"/>
        <v>0.5935302196274973</v>
      </c>
      <c r="CH392" s="4" t="str">
        <f t="shared" si="112"/>
        <v/>
      </c>
      <c r="CI392">
        <f>INDEX(FX!$B$114:$AK$132,MATCH('Data (2)'!BQ392,FX!$A$114:$A$132,0),MATCH('Data (2)'!D392,Period,0))</f>
        <v>22961.581658536001</v>
      </c>
    </row>
    <row r="393" spans="1:87" hidden="1" outlineLevel="1" x14ac:dyDescent="0.15">
      <c r="A393" t="s">
        <v>68</v>
      </c>
      <c r="B393" s="1">
        <f t="shared" si="113"/>
        <v>43800</v>
      </c>
      <c r="C393" t="s">
        <v>45</v>
      </c>
      <c r="D393" s="1">
        <v>43678</v>
      </c>
      <c r="E393">
        <v>75228.449909999981</v>
      </c>
      <c r="F393">
        <v>31292.021239632348</v>
      </c>
      <c r="G393">
        <v>28043.252343522352</v>
      </c>
      <c r="H393">
        <v>18595.266460939856</v>
      </c>
      <c r="I393">
        <v>70592.559452149348</v>
      </c>
      <c r="J393">
        <v>23013.388672329882</v>
      </c>
      <c r="K393">
        <v>22781.51695142153</v>
      </c>
      <c r="L393">
        <v>11385.86055588916</v>
      </c>
      <c r="M393">
        <v>53711.7212</v>
      </c>
      <c r="N393">
        <v>17376.84347279444</v>
      </c>
      <c r="O393">
        <v>17999.510581299452</v>
      </c>
      <c r="P393">
        <v>8014.0424429036702</v>
      </c>
      <c r="BQ393" t="str">
        <f>VLOOKUP(A393,Misc!$A$3:$B$11,2,FALSE)</f>
        <v>VND</v>
      </c>
      <c r="BR393">
        <f>INDEX(FX!$B$30:$AK$48,MATCH('Data (2)'!BQ393,FX!$A$30:$A$48,0),MATCH('Data (2)'!D393,Period,0))</f>
        <v>23213.44805111083</v>
      </c>
      <c r="BS393">
        <f t="shared" si="100"/>
        <v>3.2407270882104084</v>
      </c>
      <c r="BT393">
        <f t="shared" si="101"/>
        <v>0</v>
      </c>
      <c r="BU393">
        <f t="shared" si="102"/>
        <v>1.3480126334844484</v>
      </c>
      <c r="BV393">
        <f t="shared" si="103"/>
        <v>0</v>
      </c>
      <c r="BW393">
        <f t="shared" si="104"/>
        <v>1.2080606156301024</v>
      </c>
      <c r="BX393">
        <f t="shared" si="105"/>
        <v>0</v>
      </c>
      <c r="BY393">
        <f t="shared" si="106"/>
        <v>0.80105576819080171</v>
      </c>
      <c r="BZ393">
        <f t="shared" si="107"/>
        <v>0</v>
      </c>
      <c r="CA393">
        <f t="shared" si="108"/>
        <v>3.0743770399591122</v>
      </c>
      <c r="CB393">
        <f t="shared" si="108"/>
        <v>1.0022562476123948</v>
      </c>
      <c r="CC393">
        <f t="shared" si="108"/>
        <v>0.99215800070778093</v>
      </c>
      <c r="CD393">
        <f t="shared" si="99"/>
        <v>0.4958656910142098</v>
      </c>
      <c r="CE393" s="4">
        <f t="shared" si="109"/>
        <v>0.4159599363946585</v>
      </c>
      <c r="CF393" s="4" t="str">
        <f t="shared" si="110"/>
        <v/>
      </c>
      <c r="CG393" s="4">
        <f t="shared" si="111"/>
        <v>0.59424945159465614</v>
      </c>
      <c r="CH393" s="4" t="str">
        <f t="shared" si="112"/>
        <v/>
      </c>
      <c r="CI393">
        <f>INDEX(FX!$B$114:$AK$132,MATCH('Data (2)'!BQ393,FX!$A$114:$A$132,0),MATCH('Data (2)'!D393,Period,0))</f>
        <v>22961.581658536001</v>
      </c>
    </row>
    <row r="394" spans="1:87" hidden="1" outlineLevel="1" x14ac:dyDescent="0.15">
      <c r="A394" t="s">
        <v>68</v>
      </c>
      <c r="B394" s="1">
        <f t="shared" si="113"/>
        <v>43800</v>
      </c>
      <c r="C394" t="s">
        <v>45</v>
      </c>
      <c r="D394" s="1">
        <v>43709</v>
      </c>
      <c r="E394">
        <v>72280.792809999999</v>
      </c>
      <c r="F394">
        <v>30693.382097609578</v>
      </c>
      <c r="G394">
        <v>27247.118414384491</v>
      </c>
      <c r="H394">
        <v>18292.165971447903</v>
      </c>
      <c r="I394">
        <v>82400.204731362755</v>
      </c>
      <c r="J394">
        <v>26825.295025983694</v>
      </c>
      <c r="K394">
        <v>26557.801718032861</v>
      </c>
      <c r="L394">
        <v>13254.14804880822</v>
      </c>
      <c r="M394">
        <v>57822.194149999988</v>
      </c>
      <c r="N394">
        <v>18290.120866042012</v>
      </c>
      <c r="O394">
        <v>18307.166257822526</v>
      </c>
      <c r="P394">
        <v>8464.7266925676668</v>
      </c>
      <c r="BQ394" t="str">
        <f>VLOOKUP(A394,Misc!$A$3:$B$11,2,FALSE)</f>
        <v>VND</v>
      </c>
      <c r="BR394">
        <f>INDEX(FX!$B$30:$AK$48,MATCH('Data (2)'!BQ394,FX!$A$30:$A$48,0),MATCH('Data (2)'!D394,Period,0))</f>
        <v>23208.897679488218</v>
      </c>
      <c r="BS394">
        <f t="shared" si="100"/>
        <v>3.114356993950687</v>
      </c>
      <c r="BT394">
        <f t="shared" si="101"/>
        <v>0</v>
      </c>
      <c r="BU394">
        <f t="shared" si="102"/>
        <v>1.3224834079360894</v>
      </c>
      <c r="BV394">
        <f t="shared" si="103"/>
        <v>0</v>
      </c>
      <c r="BW394">
        <f t="shared" si="104"/>
        <v>1.1739945080832173</v>
      </c>
      <c r="BX394">
        <f t="shared" si="105"/>
        <v>0</v>
      </c>
      <c r="BY394">
        <f t="shared" si="106"/>
        <v>0.78815315677893349</v>
      </c>
      <c r="BZ394">
        <f t="shared" si="107"/>
        <v>0</v>
      </c>
      <c r="CA394">
        <f t="shared" si="108"/>
        <v>3.5886118803462463</v>
      </c>
      <c r="CB394">
        <f t="shared" si="108"/>
        <v>1.1682686073157051</v>
      </c>
      <c r="CC394">
        <f t="shared" si="108"/>
        <v>1.1566190044299478</v>
      </c>
      <c r="CD394">
        <f t="shared" si="99"/>
        <v>0.57723149240814475</v>
      </c>
      <c r="CE394" s="4">
        <f t="shared" si="109"/>
        <v>0.42464091640902929</v>
      </c>
      <c r="CF394" s="4" t="str">
        <f t="shared" si="110"/>
        <v/>
      </c>
      <c r="CG394" s="4">
        <f t="shared" si="111"/>
        <v>0.59596449531941642</v>
      </c>
      <c r="CH394" s="4" t="str">
        <f t="shared" si="112"/>
        <v/>
      </c>
      <c r="CI394">
        <f>INDEX(FX!$B$114:$AK$132,MATCH('Data (2)'!BQ394,FX!$A$114:$A$132,0),MATCH('Data (2)'!D394,Period,0))</f>
        <v>22961.581658536001</v>
      </c>
    </row>
    <row r="395" spans="1:87" hidden="1" outlineLevel="1" x14ac:dyDescent="0.15">
      <c r="A395" t="s">
        <v>68</v>
      </c>
      <c r="B395" s="1">
        <f t="shared" si="113"/>
        <v>43800</v>
      </c>
      <c r="C395" t="s">
        <v>45</v>
      </c>
      <c r="D395" s="1">
        <v>43739</v>
      </c>
      <c r="E395">
        <v>69849.701899999985</v>
      </c>
      <c r="F395">
        <v>27366.417356775302</v>
      </c>
      <c r="G395">
        <v>27303.9260855789</v>
      </c>
      <c r="H395">
        <v>16815.213195110795</v>
      </c>
      <c r="I395">
        <v>75324.671340825982</v>
      </c>
      <c r="J395">
        <v>24563.027624714479</v>
      </c>
      <c r="K395">
        <v>24318.162299520951</v>
      </c>
      <c r="L395">
        <v>12154.532170781909</v>
      </c>
      <c r="M395">
        <v>49263.428840000008</v>
      </c>
      <c r="N395">
        <v>15852.171159927282</v>
      </c>
      <c r="O395">
        <v>16245.390106710393</v>
      </c>
      <c r="P395">
        <v>7523.2913079822383</v>
      </c>
      <c r="BQ395" t="str">
        <f>VLOOKUP(A395,Misc!$A$3:$B$11,2,FALSE)</f>
        <v>VND</v>
      </c>
      <c r="BR395">
        <f>INDEX(FX!$B$30:$AK$48,MATCH('Data (2)'!BQ395,FX!$A$30:$A$48,0),MATCH('Data (2)'!D395,Period,0))</f>
        <v>23180.273898871485</v>
      </c>
      <c r="BS395">
        <f t="shared" si="100"/>
        <v>3.0133251317362806</v>
      </c>
      <c r="BT395">
        <f t="shared" si="101"/>
        <v>0</v>
      </c>
      <c r="BU395">
        <f t="shared" si="102"/>
        <v>1.1805907676573062</v>
      </c>
      <c r="BV395">
        <f t="shared" si="103"/>
        <v>0</v>
      </c>
      <c r="BW395">
        <f t="shared" si="104"/>
        <v>1.1778948861733758</v>
      </c>
      <c r="BX395">
        <f t="shared" si="105"/>
        <v>0</v>
      </c>
      <c r="BY395">
        <f t="shared" si="106"/>
        <v>0.72541046186384506</v>
      </c>
      <c r="BZ395">
        <f t="shared" si="107"/>
        <v>0</v>
      </c>
      <c r="CA395">
        <f t="shared" si="108"/>
        <v>3.2804652772176923</v>
      </c>
      <c r="CB395">
        <f t="shared" si="108"/>
        <v>1.0697445842361273</v>
      </c>
      <c r="CC395">
        <f t="shared" si="108"/>
        <v>1.0590804527823388</v>
      </c>
      <c r="CD395">
        <f t="shared" si="99"/>
        <v>0.52934211377653262</v>
      </c>
      <c r="CE395" s="4">
        <f t="shared" si="109"/>
        <v>0.39179003792964379</v>
      </c>
      <c r="CF395" s="4" t="str">
        <f t="shared" si="110"/>
        <v/>
      </c>
      <c r="CG395" s="4">
        <f t="shared" si="111"/>
        <v>0.61444700546261788</v>
      </c>
      <c r="CH395" s="4" t="str">
        <f t="shared" si="112"/>
        <v/>
      </c>
      <c r="CI395">
        <f>INDEX(FX!$B$114:$AK$132,MATCH('Data (2)'!BQ395,FX!$A$114:$A$132,0),MATCH('Data (2)'!D395,Period,0))</f>
        <v>22961.581658536001</v>
      </c>
    </row>
    <row r="396" spans="1:87" hidden="1" outlineLevel="1" x14ac:dyDescent="0.15">
      <c r="A396" t="s">
        <v>68</v>
      </c>
      <c r="B396" s="1">
        <f t="shared" si="113"/>
        <v>43800</v>
      </c>
      <c r="C396" t="s">
        <v>45</v>
      </c>
      <c r="D396" s="1">
        <v>43770</v>
      </c>
      <c r="E396">
        <v>97507.03138</v>
      </c>
      <c r="F396">
        <v>35881.218983728308</v>
      </c>
      <c r="G396">
        <v>35627.88045324821</v>
      </c>
      <c r="H396">
        <v>20480.289968857578</v>
      </c>
      <c r="I396">
        <v>85979.500133221765</v>
      </c>
      <c r="J396">
        <v>27993.878705370385</v>
      </c>
      <c r="K396">
        <v>27716.046301354399</v>
      </c>
      <c r="L396">
        <v>13832.47271950888</v>
      </c>
      <c r="M396">
        <v>51331.52145</v>
      </c>
      <c r="N396">
        <v>16295.319544492364</v>
      </c>
      <c r="O396">
        <v>17181.139671640864</v>
      </c>
      <c r="P396">
        <v>7915.358053653571</v>
      </c>
      <c r="BQ396" t="str">
        <f>VLOOKUP(A396,Misc!$A$3:$B$11,2,FALSE)</f>
        <v>VND</v>
      </c>
      <c r="BR396">
        <f>INDEX(FX!$B$30:$AK$48,MATCH('Data (2)'!BQ396,FX!$A$30:$A$48,0),MATCH('Data (2)'!D396,Period,0))</f>
        <v>23190.57714081935</v>
      </c>
      <c r="BS396">
        <f t="shared" si="100"/>
        <v>4.2045970131709698</v>
      </c>
      <c r="BT396">
        <f t="shared" si="101"/>
        <v>0</v>
      </c>
      <c r="BU396">
        <f t="shared" si="102"/>
        <v>1.547232687045605</v>
      </c>
      <c r="BV396">
        <f t="shared" si="103"/>
        <v>0</v>
      </c>
      <c r="BW396">
        <f t="shared" si="104"/>
        <v>1.5363084858520875</v>
      </c>
      <c r="BX396">
        <f t="shared" si="105"/>
        <v>0</v>
      </c>
      <c r="BY396">
        <f t="shared" si="106"/>
        <v>0.8831298093400527</v>
      </c>
      <c r="BZ396">
        <f t="shared" si="107"/>
        <v>0</v>
      </c>
      <c r="CA396">
        <f t="shared" si="108"/>
        <v>3.744493798895546</v>
      </c>
      <c r="CB396">
        <f t="shared" si="108"/>
        <v>1.2191616031364991</v>
      </c>
      <c r="CC396">
        <f t="shared" si="108"/>
        <v>1.2070617222072295</v>
      </c>
      <c r="CD396">
        <f t="shared" si="99"/>
        <v>0.60241811410089163</v>
      </c>
      <c r="CE396" s="4">
        <f t="shared" si="109"/>
        <v>0.36798596445720555</v>
      </c>
      <c r="CF396" s="4" t="str">
        <f t="shared" si="110"/>
        <v/>
      </c>
      <c r="CG396" s="4">
        <f t="shared" si="111"/>
        <v>0.57078021730937112</v>
      </c>
      <c r="CH396" s="4" t="str">
        <f t="shared" si="112"/>
        <v/>
      </c>
      <c r="CI396">
        <f>INDEX(FX!$B$114:$AK$132,MATCH('Data (2)'!BQ396,FX!$A$114:$A$132,0),MATCH('Data (2)'!D396,Period,0))</f>
        <v>22961.581658536001</v>
      </c>
    </row>
    <row r="397" spans="1:87" hidden="1" outlineLevel="1" x14ac:dyDescent="0.15">
      <c r="A397" t="s">
        <v>68</v>
      </c>
      <c r="B397" s="1">
        <f t="shared" si="113"/>
        <v>43800</v>
      </c>
      <c r="C397" t="s">
        <v>45</v>
      </c>
      <c r="D397" s="1">
        <v>43800</v>
      </c>
      <c r="E397">
        <v>135955.09276</v>
      </c>
      <c r="F397">
        <v>48777.791707888551</v>
      </c>
      <c r="G397">
        <v>50254.165554306877</v>
      </c>
      <c r="H397">
        <v>27954.870776901542</v>
      </c>
      <c r="I397">
        <v>99046.636935973103</v>
      </c>
      <c r="J397">
        <v>32213.401010298941</v>
      </c>
      <c r="K397">
        <v>31892.679623166609</v>
      </c>
      <c r="L397">
        <v>15902.414611103281</v>
      </c>
      <c r="M397">
        <v>98364.802780000013</v>
      </c>
      <c r="N397">
        <v>34035.796995537181</v>
      </c>
      <c r="O397">
        <v>33421.314933694863</v>
      </c>
      <c r="P397">
        <v>17006.777253148579</v>
      </c>
      <c r="BQ397" t="str">
        <f>VLOOKUP(A397,Misc!$A$3:$B$11,2,FALSE)</f>
        <v>VND</v>
      </c>
      <c r="BR397">
        <f>INDEX(FX!$B$30:$AK$48,MATCH('Data (2)'!BQ397,FX!$A$30:$A$48,0),MATCH('Data (2)'!D397,Period,0))</f>
        <v>23180.630903025078</v>
      </c>
      <c r="BS397">
        <f t="shared" si="100"/>
        <v>5.8650298746725582</v>
      </c>
      <c r="BT397">
        <f t="shared" si="101"/>
        <v>0</v>
      </c>
      <c r="BU397">
        <f t="shared" si="102"/>
        <v>2.1042478055039924</v>
      </c>
      <c r="BV397">
        <f t="shared" si="103"/>
        <v>0</v>
      </c>
      <c r="BW397">
        <f t="shared" si="104"/>
        <v>2.1679377823900685</v>
      </c>
      <c r="BX397">
        <f t="shared" si="105"/>
        <v>0</v>
      </c>
      <c r="BY397">
        <f t="shared" si="106"/>
        <v>1.2059581507444401</v>
      </c>
      <c r="BZ397">
        <f t="shared" si="107"/>
        <v>0</v>
      </c>
      <c r="CA397">
        <f t="shared" si="108"/>
        <v>4.3135807632464367</v>
      </c>
      <c r="CB397">
        <f t="shared" si="108"/>
        <v>1.4029260479242101</v>
      </c>
      <c r="CC397">
        <f t="shared" si="108"/>
        <v>1.3889583085976336</v>
      </c>
      <c r="CD397">
        <f t="shared" si="99"/>
        <v>0.69256616759201062</v>
      </c>
      <c r="CE397" s="4">
        <f t="shared" si="109"/>
        <v>0.35877870197915601</v>
      </c>
      <c r="CF397" s="4" t="str">
        <f t="shared" si="110"/>
        <v/>
      </c>
      <c r="CG397" s="4">
        <f t="shared" si="111"/>
        <v>0.57310652651748817</v>
      </c>
      <c r="CH397" s="4" t="str">
        <f t="shared" si="112"/>
        <v/>
      </c>
      <c r="CI397">
        <f>INDEX(FX!$B$114:$AK$132,MATCH('Data (2)'!BQ397,FX!$A$114:$A$132,0),MATCH('Data (2)'!D397,Period,0))</f>
        <v>22961.581658536001</v>
      </c>
    </row>
    <row r="398" spans="1:87" hidden="1" outlineLevel="1" x14ac:dyDescent="0.15">
      <c r="A398" t="s">
        <v>80</v>
      </c>
      <c r="B398" s="1">
        <f t="shared" si="113"/>
        <v>43800</v>
      </c>
      <c r="C398" t="s">
        <v>50</v>
      </c>
      <c r="D398" s="1">
        <v>43466</v>
      </c>
      <c r="E398">
        <f t="array" ref="E398:E409">TRANSPOSE('[7]AG_Key Metrics P1'!$F$6:$Q$6)</f>
        <v>0</v>
      </c>
      <c r="F398">
        <f t="array" ref="F398:F409">TRANSPOSE('[7]AG_Key Metrics P1'!$F$11:$Q$11)</f>
        <v>0</v>
      </c>
      <c r="G398">
        <f t="array" ref="G398:G409">TRANSPOSE('[7]AG_Key Metrics P1'!$F$16:$Q$16)</f>
        <v>0</v>
      </c>
      <c r="H398">
        <f t="array" ref="H398:H409">TRANSPOSE('[7]AG_Key Metrics P1'!$F$21:$Q$21)</f>
        <v>0</v>
      </c>
      <c r="I398">
        <f t="array" ref="I398:I409">TRANSPOSE('[7]AG_Key Metrics P1'!$F$7:$Q$7)</f>
        <v>0</v>
      </c>
      <c r="J398">
        <f t="array" ref="J398:J409">TRANSPOSE('[7]AG_Key Metrics P1'!$F$12:$Q$12)</f>
        <v>0</v>
      </c>
      <c r="K398">
        <f t="array" ref="K398:K409">TRANSPOSE('[7]AG_Key Metrics P1'!$F$17:$Q$17)</f>
        <v>0</v>
      </c>
      <c r="L398">
        <f t="array" ref="L398:L409">TRANSPOSE('[7]AG_Key Metrics P1'!$F$22:$Q$22)</f>
        <v>0</v>
      </c>
      <c r="M398">
        <f t="array" ref="M398:M409">TRANSPOSE('[7]AG_Key Metrics P1'!$F$9:$Q$9)</f>
        <v>0</v>
      </c>
      <c r="N398">
        <f t="array" ref="N398:N409">TRANSPOSE('[7]AG_Key Metrics P1'!$F$14:$Q$14)</f>
        <v>0</v>
      </c>
      <c r="O398">
        <f t="array" ref="O398:O409">TRANSPOSE('[7]AG_Key Metrics P1'!$F$19:$Q$19)</f>
        <v>0</v>
      </c>
      <c r="P398">
        <f t="array" ref="P398:P409">TRANSPOSE('[7]AG_Key Metrics P1'!$F$24:$Q$24)</f>
        <v>0</v>
      </c>
      <c r="Q398" t="str">
        <f t="array" ref="Q398:Q409">'[7]AG_Key Products'!$D$6</f>
        <v>FWD Invest First</v>
      </c>
      <c r="R398" t="str">
        <f t="array" ref="R398:R409">'[7]AG_Key Products'!$D$9</f>
        <v>FWD Future First</v>
      </c>
      <c r="S398" t="str">
        <f t="array" ref="S398:S409">'[7]AG_Key Products'!$D$12</f>
        <v>FWD Family First</v>
      </c>
      <c r="T398" t="str">
        <f t="array" ref="T398:T409">'[7]AG_Key Products'!$D$15</f>
        <v>FWD CI Rider</v>
      </c>
      <c r="U398" t="str">
        <f t="array" ref="U398:U409">'[7]AG_Key Products'!$D$18</f>
        <v>FWD ADB Rider</v>
      </c>
      <c r="V398" t="str">
        <f t="array" ref="V398:V409">'[7]AG_Key Products'!$D$21</f>
        <v>FWD Payor Rider</v>
      </c>
      <c r="W398" t="str">
        <f t="array" ref="W398:W409">'[7]AG_Key Products'!$D$24</f>
        <v>FWD Payor Lite Rider</v>
      </c>
      <c r="X398">
        <f t="array" ref="X398:X409">'[7]AG_Key Products'!$D$27</f>
        <v>0</v>
      </c>
      <c r="Y398">
        <f t="array" ref="Y398:Y409">'[7]AG_Key Products'!$D$30</f>
        <v>0</v>
      </c>
      <c r="Z398">
        <f t="array" ref="Z398:Z409">'[7]AG_Key Products'!$D$33</f>
        <v>0</v>
      </c>
      <c r="AA398">
        <f t="array" ref="AA398:AA409">TRANSPOSE('[7]AG_Key Products'!$F$6:$Q$6)</f>
        <v>0</v>
      </c>
      <c r="AB398">
        <f t="array" ref="AB398:AB409">TRANSPOSE('[7]AG_Key Products'!$F$9:$Q$9)</f>
        <v>0</v>
      </c>
      <c r="AC398">
        <f t="array" ref="AC398:AC409">TRANSPOSE('[7]AG_Key Products'!$F$12:$Q$12)</f>
        <v>0</v>
      </c>
      <c r="AD398">
        <f t="array" ref="AD398:AD409">TRANSPOSE('[7]AG_Key Products'!$F$15:$Q$15)</f>
        <v>0</v>
      </c>
      <c r="AE398">
        <f t="array" ref="AE398:AE409">TRANSPOSE('[7]AG_Key Products'!$F$18:$Q$18)</f>
        <v>0</v>
      </c>
      <c r="AF398">
        <f t="array" ref="AF398:AF409">TRANSPOSE('[7]AG_Key Products'!$F$21:$Q$21)</f>
        <v>0</v>
      </c>
      <c r="AG398">
        <f t="array" ref="AG398:AG409">TRANSPOSE('[7]AG_Key Products'!$F$24:$Q$24)</f>
        <v>0</v>
      </c>
      <c r="AH398">
        <f t="array" ref="AH398:AH409">TRANSPOSE('[7]AG_Key Products'!$F$27:$Q$27)</f>
        <v>0</v>
      </c>
      <c r="AI398">
        <f t="array" ref="AI398:AI409">TRANSPOSE('[7]AG_Key Products'!$F$30:$Q$30)</f>
        <v>0</v>
      </c>
      <c r="AJ398">
        <f t="array" ref="AJ398:AJ409">TRANSPOSE('[7]AG_Key Products'!$F$33:$Q$33)</f>
        <v>0</v>
      </c>
      <c r="AK398">
        <f t="array" ref="AK398:AK409">TRANSPOSE('[7]AG_Key Products'!$F$36:$Q$36)</f>
        <v>0</v>
      </c>
      <c r="AL398">
        <f t="array" ref="AL398:AL409">TRANSPOSE('[7]AG_Key Products'!$F$7:$Q$7)</f>
        <v>0</v>
      </c>
      <c r="AM398">
        <f t="array" ref="AM398:AM409">TRANSPOSE('[7]AG_Key Products'!$F$10:$Q$10)</f>
        <v>0</v>
      </c>
      <c r="AN398">
        <f t="array" ref="AN398:AN409">TRANSPOSE('[7]AG_Key Products'!$F$13:$Q$13)</f>
        <v>0</v>
      </c>
      <c r="AO398">
        <f t="array" ref="AO398:AO409">TRANSPOSE('[7]AG_Key Products'!$F$16:$Q$16)</f>
        <v>0</v>
      </c>
      <c r="AP398">
        <f t="array" ref="AP398:AP409">TRANSPOSE('[7]AG_Key Products'!$F$19:$Q$19)</f>
        <v>0</v>
      </c>
      <c r="AQ398">
        <f t="array" ref="AQ398:AQ409">TRANSPOSE('[7]AG_Key Products'!$F$22:$Q$22)</f>
        <v>0</v>
      </c>
      <c r="AR398">
        <f t="array" ref="AR398:AR409">TRANSPOSE('[7]AG_Key Products'!$F$25:$Q$25)</f>
        <v>0</v>
      </c>
      <c r="AS398">
        <f t="array" ref="AS398:AS409">TRANSPOSE('[7]AG_Key Products'!$F$28:$Q$28)</f>
        <v>0</v>
      </c>
      <c r="AT398">
        <f t="array" ref="AT398:AT409">TRANSPOSE('[7]AG_Key Products'!$F$31:$Q$31)</f>
        <v>0</v>
      </c>
      <c r="AU398">
        <f t="array" ref="AU398:AU409">TRANSPOSE('[7]AG_Key Products'!$F$34:$Q$35)</f>
        <v>0</v>
      </c>
      <c r="AV398">
        <f t="array" ref="AV398:AV409">TRANSPOSE('[7]AG_Key Products'!$F$37:$Q$37)</f>
        <v>0</v>
      </c>
      <c r="AW398" s="4">
        <f t="array" ref="AW398:AW409">'[7]AG_Key Products'!$D$8</f>
        <v>0.2518303891456512</v>
      </c>
      <c r="AX398" s="4">
        <f t="array" ref="AX398:AX409">'[7]AG_Key Products'!$D$11</f>
        <v>1</v>
      </c>
      <c r="AY398" s="4">
        <f t="array" ref="AY398:AY409">'[7]AG_Key Products'!$D$14</f>
        <v>1</v>
      </c>
      <c r="AZ398" s="4">
        <f t="array" ref="AZ398:AZ409">'[7]AG_Key Products'!$D$17</f>
        <v>0.97911004643885469</v>
      </c>
      <c r="BA398" s="4">
        <f t="array" ref="BA398:BA409">'[7]AG_Key Products'!$D$20</f>
        <v>0.99292084392802704</v>
      </c>
      <c r="BB398" s="4">
        <f t="array" ref="BB398:BB409">'[7]AG_Key Products'!$D$23</f>
        <v>1</v>
      </c>
      <c r="BC398" s="4">
        <f t="array" ref="BC398:BC409">'[7]AG_Key Products'!$D$26</f>
        <v>1</v>
      </c>
      <c r="BD398" s="4" t="str">
        <f t="array" ref="BD398:BD409">'[7]AG_Key Products'!$D$29</f>
        <v>pAPE ratio</v>
      </c>
      <c r="BE398" s="4" t="str">
        <f t="array" ref="BE398:BE409">'[7]AG_Key Products'!$D$32</f>
        <v>pAPE ratio</v>
      </c>
      <c r="BF398" s="4" t="str">
        <f t="array" ref="BF398:BF409">'[7]AG_Key Products'!$D$35</f>
        <v>pAPE ratio</v>
      </c>
      <c r="BG398" s="4" t="str">
        <f t="array" ref="BG398:BG409">'[7]AG_Key Products'!$D$7</f>
        <v>Unit Linked</v>
      </c>
      <c r="BH398" s="4" t="str">
        <f t="array" ref="BH398:BH409">'[7]AG_Key Products'!$D$10</f>
        <v>Traditional Non Par</v>
      </c>
      <c r="BI398" s="4" t="str">
        <f t="array" ref="BI398:BI409">'[7]AG_Key Products'!$D$13</f>
        <v>Unit Linked</v>
      </c>
      <c r="BJ398" s="4" t="str">
        <f t="array" ref="BJ398:BJ409">'[7]AG_Key Products'!$D$16</f>
        <v>Rider</v>
      </c>
      <c r="BK398" s="4" t="str">
        <f t="array" ref="BK398:BK409">'[7]AG_Key Products'!$D$19</f>
        <v>Rider</v>
      </c>
      <c r="BL398" s="4" t="str">
        <f t="array" ref="BL398:BL409">'[7]AG_Key Products'!$D$22</f>
        <v>Rider</v>
      </c>
      <c r="BM398" s="4" t="str">
        <f t="array" ref="BM398:BM409">'[7]AG_Key Products'!$D$25</f>
        <v>Rider</v>
      </c>
      <c r="BN398" s="4" t="str">
        <f t="array" ref="BN398:BN409">'[7]AG_Key Products'!$D$28</f>
        <v>Product Type</v>
      </c>
      <c r="BO398" s="4" t="str">
        <f t="array" ref="BO398:BO409">'[7]AG_Key Products'!$D$31</f>
        <v>Product Type</v>
      </c>
      <c r="BP398" s="4" t="str">
        <f t="array" ref="BP398:BP409">'[7]AG_Key Products'!$D$34</f>
        <v>Product Type</v>
      </c>
      <c r="BQ398" t="str">
        <f>VLOOKUP(A398,Misc!$A$3:$B$11,2,FALSE)</f>
        <v>MYR</v>
      </c>
      <c r="BR398">
        <f>INDEX(FX!$B$30:$AK$48,MATCH('Data (2)'!BQ398,FX!$A$30:$A$48,0),MATCH('Data (2)'!D398,Period,0))</f>
        <v>4.1169847229466363</v>
      </c>
      <c r="BS398">
        <f t="shared" si="100"/>
        <v>0</v>
      </c>
      <c r="BT398">
        <f t="shared" si="101"/>
        <v>0</v>
      </c>
      <c r="BU398">
        <f t="shared" si="102"/>
        <v>0</v>
      </c>
      <c r="BV398">
        <f t="shared" si="103"/>
        <v>0</v>
      </c>
      <c r="BW398">
        <f t="shared" si="104"/>
        <v>0</v>
      </c>
      <c r="BX398">
        <f t="shared" si="105"/>
        <v>0</v>
      </c>
      <c r="BY398">
        <f t="shared" si="106"/>
        <v>0</v>
      </c>
      <c r="BZ398">
        <f t="shared" si="107"/>
        <v>0</v>
      </c>
      <c r="CA398">
        <f t="shared" si="108"/>
        <v>0</v>
      </c>
      <c r="CB398">
        <f t="shared" si="108"/>
        <v>0</v>
      </c>
      <c r="CC398">
        <f t="shared" si="108"/>
        <v>0</v>
      </c>
      <c r="CD398">
        <f t="shared" si="99"/>
        <v>0</v>
      </c>
      <c r="CE398" s="4">
        <f t="shared" si="109"/>
        <v>0</v>
      </c>
      <c r="CF398" s="4" t="str">
        <f t="shared" si="110"/>
        <v/>
      </c>
      <c r="CG398" s="4">
        <f t="shared" si="111"/>
        <v>0</v>
      </c>
      <c r="CH398" s="4" t="str">
        <f t="shared" si="112"/>
        <v/>
      </c>
      <c r="CI398">
        <f>INDEX(FX!$B$114:$AK$132,MATCH('Data (2)'!BQ398,FX!$A$114:$A$132,0),MATCH('Data (2)'!D398,Period,0))</f>
        <v>4.0384285469205699</v>
      </c>
    </row>
    <row r="399" spans="1:87" hidden="1" outlineLevel="1" x14ac:dyDescent="0.15">
      <c r="A399" t="s">
        <v>80</v>
      </c>
      <c r="B399" s="1">
        <f t="shared" si="113"/>
        <v>43800</v>
      </c>
      <c r="C399" t="s">
        <v>50</v>
      </c>
      <c r="D399" s="1">
        <v>43497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tr">
        <v>FWD Invest First</v>
      </c>
      <c r="R399" t="str">
        <v>FWD Future First</v>
      </c>
      <c r="S399" t="str">
        <v>FWD Family First</v>
      </c>
      <c r="T399" t="str">
        <v>FWD CI Rider</v>
      </c>
      <c r="U399" t="str">
        <v>FWD ADB Rider</v>
      </c>
      <c r="V399" t="str">
        <v>FWD Payor Rider</v>
      </c>
      <c r="W399" t="str">
        <v>FWD Payor Lite Rider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 s="4">
        <v>0.2518303891456512</v>
      </c>
      <c r="AX399" s="4">
        <v>1</v>
      </c>
      <c r="AY399" s="4">
        <v>1</v>
      </c>
      <c r="AZ399" s="4">
        <v>0.97911004643885469</v>
      </c>
      <c r="BA399" s="4">
        <v>0.99292084392802704</v>
      </c>
      <c r="BB399" s="4">
        <v>1</v>
      </c>
      <c r="BC399" s="4">
        <v>1</v>
      </c>
      <c r="BD399" s="4" t="str">
        <v>pAPE ratio</v>
      </c>
      <c r="BE399" s="4" t="str">
        <v>pAPE ratio</v>
      </c>
      <c r="BF399" s="4" t="str">
        <v>pAPE ratio</v>
      </c>
      <c r="BG399" s="4" t="str">
        <v>Unit Linked</v>
      </c>
      <c r="BH399" s="4" t="str">
        <v>Traditional Non Par</v>
      </c>
      <c r="BI399" s="4" t="str">
        <v>Unit Linked</v>
      </c>
      <c r="BJ399" s="4" t="str">
        <v>Rider</v>
      </c>
      <c r="BK399" s="4" t="str">
        <v>Rider</v>
      </c>
      <c r="BL399" s="4" t="str">
        <v>Rider</v>
      </c>
      <c r="BM399" s="4" t="str">
        <v>Rider</v>
      </c>
      <c r="BN399" s="4" t="str">
        <v>Product Type</v>
      </c>
      <c r="BO399" s="4" t="str">
        <v>Product Type</v>
      </c>
      <c r="BP399" s="4" t="str">
        <v>Product Type</v>
      </c>
      <c r="BQ399" t="str">
        <f>VLOOKUP(A399,Misc!$A$3:$B$11,2,FALSE)</f>
        <v>MYR</v>
      </c>
      <c r="BR399">
        <f>INDEX(FX!$B$30:$AK$48,MATCH('Data (2)'!BQ399,FX!$A$30:$A$48,0),MATCH('Data (2)'!D399,Period,0))</f>
        <v>4.0764019504631701</v>
      </c>
      <c r="BS399">
        <f t="shared" si="100"/>
        <v>0</v>
      </c>
      <c r="BT399">
        <f t="shared" si="101"/>
        <v>0</v>
      </c>
      <c r="BU399">
        <f t="shared" si="102"/>
        <v>0</v>
      </c>
      <c r="BV399">
        <f t="shared" si="103"/>
        <v>0</v>
      </c>
      <c r="BW399">
        <f t="shared" si="104"/>
        <v>0</v>
      </c>
      <c r="BX399">
        <f t="shared" si="105"/>
        <v>0</v>
      </c>
      <c r="BY399">
        <f t="shared" si="106"/>
        <v>0</v>
      </c>
      <c r="BZ399">
        <f t="shared" si="107"/>
        <v>0</v>
      </c>
      <c r="CA399">
        <f t="shared" si="108"/>
        <v>0</v>
      </c>
      <c r="CB399">
        <f t="shared" si="108"/>
        <v>0</v>
      </c>
      <c r="CC399">
        <f t="shared" si="108"/>
        <v>0</v>
      </c>
      <c r="CD399">
        <f t="shared" si="99"/>
        <v>0</v>
      </c>
      <c r="CE399" s="4">
        <f t="shared" si="109"/>
        <v>0</v>
      </c>
      <c r="CF399" s="4" t="str">
        <f t="shared" si="110"/>
        <v/>
      </c>
      <c r="CG399" s="4">
        <f t="shared" si="111"/>
        <v>0</v>
      </c>
      <c r="CH399" s="4" t="str">
        <f t="shared" si="112"/>
        <v/>
      </c>
      <c r="CI399">
        <f>INDEX(FX!$B$114:$AK$132,MATCH('Data (2)'!BQ399,FX!$A$114:$A$132,0),MATCH('Data (2)'!D399,Period,0))</f>
        <v>4.0384285469205699</v>
      </c>
    </row>
    <row r="400" spans="1:87" hidden="1" outlineLevel="1" x14ac:dyDescent="0.15">
      <c r="A400" t="s">
        <v>80</v>
      </c>
      <c r="B400" s="1">
        <f t="shared" si="113"/>
        <v>43800</v>
      </c>
      <c r="C400" t="s">
        <v>50</v>
      </c>
      <c r="D400" s="1">
        <v>43525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tr">
        <v>FWD Invest First</v>
      </c>
      <c r="R400" t="str">
        <v>FWD Future First</v>
      </c>
      <c r="S400" t="str">
        <v>FWD Family First</v>
      </c>
      <c r="T400" t="str">
        <v>FWD CI Rider</v>
      </c>
      <c r="U400" t="str">
        <v>FWD ADB Rider</v>
      </c>
      <c r="V400" t="str">
        <v>FWD Payor Rider</v>
      </c>
      <c r="W400" t="str">
        <v>FWD Payor Lite Rider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 s="4">
        <v>0.2518303891456512</v>
      </c>
      <c r="AX400" s="4">
        <v>1</v>
      </c>
      <c r="AY400" s="4">
        <v>1</v>
      </c>
      <c r="AZ400" s="4">
        <v>0.97911004643885469</v>
      </c>
      <c r="BA400" s="4">
        <v>0.99292084392802704</v>
      </c>
      <c r="BB400" s="4">
        <v>1</v>
      </c>
      <c r="BC400" s="4">
        <v>1</v>
      </c>
      <c r="BD400" s="4" t="str">
        <v>pAPE ratio</v>
      </c>
      <c r="BE400" s="4" t="str">
        <v>pAPE ratio</v>
      </c>
      <c r="BF400" s="4" t="str">
        <v>pAPE ratio</v>
      </c>
      <c r="BG400" s="4" t="str">
        <v>Unit Linked</v>
      </c>
      <c r="BH400" s="4" t="str">
        <v>Traditional Non Par</v>
      </c>
      <c r="BI400" s="4" t="str">
        <v>Unit Linked</v>
      </c>
      <c r="BJ400" s="4" t="str">
        <v>Rider</v>
      </c>
      <c r="BK400" s="4" t="str">
        <v>Rider</v>
      </c>
      <c r="BL400" s="4" t="str">
        <v>Rider</v>
      </c>
      <c r="BM400" s="4" t="str">
        <v>Rider</v>
      </c>
      <c r="BN400" s="4" t="str">
        <v>Product Type</v>
      </c>
      <c r="BO400" s="4" t="str">
        <v>Product Type</v>
      </c>
      <c r="BP400" s="4" t="str">
        <v>Product Type</v>
      </c>
      <c r="BQ400" t="str">
        <f>VLOOKUP(A400,Misc!$A$3:$B$11,2,FALSE)</f>
        <v>MYR</v>
      </c>
      <c r="BR400">
        <f>INDEX(FX!$B$30:$AK$48,MATCH('Data (2)'!BQ400,FX!$A$30:$A$48,0),MATCH('Data (2)'!D400,Period,0))</f>
        <v>4.0778969631602004</v>
      </c>
      <c r="BS400">
        <f t="shared" si="100"/>
        <v>0</v>
      </c>
      <c r="BT400">
        <f t="shared" si="101"/>
        <v>0</v>
      </c>
      <c r="BU400">
        <f t="shared" si="102"/>
        <v>0</v>
      </c>
      <c r="BV400">
        <f t="shared" si="103"/>
        <v>0</v>
      </c>
      <c r="BW400">
        <f t="shared" si="104"/>
        <v>0</v>
      </c>
      <c r="BX400">
        <f t="shared" si="105"/>
        <v>0</v>
      </c>
      <c r="BY400">
        <f t="shared" si="106"/>
        <v>0</v>
      </c>
      <c r="BZ400">
        <f t="shared" si="107"/>
        <v>0</v>
      </c>
      <c r="CA400">
        <f t="shared" si="108"/>
        <v>0</v>
      </c>
      <c r="CB400">
        <f t="shared" si="108"/>
        <v>0</v>
      </c>
      <c r="CC400">
        <f t="shared" si="108"/>
        <v>0</v>
      </c>
      <c r="CD400">
        <f t="shared" si="99"/>
        <v>0</v>
      </c>
      <c r="CE400" s="4">
        <f t="shared" si="109"/>
        <v>0</v>
      </c>
      <c r="CF400" s="4" t="str">
        <f t="shared" si="110"/>
        <v/>
      </c>
      <c r="CG400" s="4">
        <f t="shared" si="111"/>
        <v>0</v>
      </c>
      <c r="CH400" s="4" t="str">
        <f t="shared" si="112"/>
        <v/>
      </c>
      <c r="CI400">
        <f>INDEX(FX!$B$114:$AK$132,MATCH('Data (2)'!BQ400,FX!$A$114:$A$132,0),MATCH('Data (2)'!D400,Period,0))</f>
        <v>4.0384285469205699</v>
      </c>
    </row>
    <row r="401" spans="1:87" hidden="1" outlineLevel="1" x14ac:dyDescent="0.15">
      <c r="A401" t="s">
        <v>80</v>
      </c>
      <c r="B401" s="1">
        <f t="shared" si="113"/>
        <v>43800</v>
      </c>
      <c r="C401" t="s">
        <v>50</v>
      </c>
      <c r="D401" s="1">
        <v>43556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tr">
        <v>FWD Invest First</v>
      </c>
      <c r="R401" t="str">
        <v>FWD Future First</v>
      </c>
      <c r="S401" t="str">
        <v>FWD Family First</v>
      </c>
      <c r="T401" t="str">
        <v>FWD CI Rider</v>
      </c>
      <c r="U401" t="str">
        <v>FWD ADB Rider</v>
      </c>
      <c r="V401" t="str">
        <v>FWD Payor Rider</v>
      </c>
      <c r="W401" t="str">
        <v>FWD Payor Lite Rider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 s="4">
        <v>0.2518303891456512</v>
      </c>
      <c r="AX401" s="4">
        <v>1</v>
      </c>
      <c r="AY401" s="4">
        <v>1</v>
      </c>
      <c r="AZ401" s="4">
        <v>0.97911004643885469</v>
      </c>
      <c r="BA401" s="4">
        <v>0.99292084392802704</v>
      </c>
      <c r="BB401" s="4">
        <v>1</v>
      </c>
      <c r="BC401" s="4">
        <v>1</v>
      </c>
      <c r="BD401" s="4" t="str">
        <v>pAPE ratio</v>
      </c>
      <c r="BE401" s="4" t="str">
        <v>pAPE ratio</v>
      </c>
      <c r="BF401" s="4" t="str">
        <v>pAPE ratio</v>
      </c>
      <c r="BG401" s="4" t="str">
        <v>Unit Linked</v>
      </c>
      <c r="BH401" s="4" t="str">
        <v>Traditional Non Par</v>
      </c>
      <c r="BI401" s="4" t="str">
        <v>Unit Linked</v>
      </c>
      <c r="BJ401" s="4" t="str">
        <v>Rider</v>
      </c>
      <c r="BK401" s="4" t="str">
        <v>Rider</v>
      </c>
      <c r="BL401" s="4" t="str">
        <v>Rider</v>
      </c>
      <c r="BM401" s="4" t="str">
        <v>Rider</v>
      </c>
      <c r="BN401" s="4" t="str">
        <v>Product Type</v>
      </c>
      <c r="BO401" s="4" t="str">
        <v>Product Type</v>
      </c>
      <c r="BP401" s="4" t="str">
        <v>Product Type</v>
      </c>
      <c r="BQ401" t="str">
        <f>VLOOKUP(A401,Misc!$A$3:$B$11,2,FALSE)</f>
        <v>MYR</v>
      </c>
      <c r="BR401">
        <f>INDEX(FX!$B$30:$AK$48,MATCH('Data (2)'!BQ401,FX!$A$30:$A$48,0),MATCH('Data (2)'!D401,Period,0))</f>
        <v>4.1142838075323125</v>
      </c>
      <c r="BS401">
        <f t="shared" si="100"/>
        <v>0</v>
      </c>
      <c r="BT401">
        <f t="shared" si="101"/>
        <v>0</v>
      </c>
      <c r="BU401">
        <f t="shared" si="102"/>
        <v>0</v>
      </c>
      <c r="BV401">
        <f t="shared" si="103"/>
        <v>0</v>
      </c>
      <c r="BW401">
        <f t="shared" si="104"/>
        <v>0</v>
      </c>
      <c r="BX401">
        <f t="shared" si="105"/>
        <v>0</v>
      </c>
      <c r="BY401">
        <f t="shared" si="106"/>
        <v>0</v>
      </c>
      <c r="BZ401">
        <f t="shared" si="107"/>
        <v>0</v>
      </c>
      <c r="CA401">
        <f t="shared" si="108"/>
        <v>0</v>
      </c>
      <c r="CB401">
        <f t="shared" si="108"/>
        <v>0</v>
      </c>
      <c r="CC401">
        <f t="shared" si="108"/>
        <v>0</v>
      </c>
      <c r="CD401">
        <f t="shared" si="99"/>
        <v>0</v>
      </c>
      <c r="CE401" s="4">
        <f t="shared" si="109"/>
        <v>0</v>
      </c>
      <c r="CF401" s="4" t="str">
        <f t="shared" si="110"/>
        <v/>
      </c>
      <c r="CG401" s="4">
        <f t="shared" si="111"/>
        <v>0</v>
      </c>
      <c r="CH401" s="4" t="str">
        <f t="shared" si="112"/>
        <v/>
      </c>
      <c r="CI401">
        <f>INDEX(FX!$B$114:$AK$132,MATCH('Data (2)'!BQ401,FX!$A$114:$A$132,0),MATCH('Data (2)'!D401,Period,0))</f>
        <v>4.0384285469205699</v>
      </c>
    </row>
    <row r="402" spans="1:87" hidden="1" outlineLevel="1" x14ac:dyDescent="0.15">
      <c r="A402" t="s">
        <v>80</v>
      </c>
      <c r="B402" s="1">
        <f t="shared" si="113"/>
        <v>43800</v>
      </c>
      <c r="C402" t="s">
        <v>50</v>
      </c>
      <c r="D402" s="1">
        <v>43586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tr">
        <v>FWD Invest First</v>
      </c>
      <c r="R402" t="str">
        <v>FWD Future First</v>
      </c>
      <c r="S402" t="str">
        <v>FWD Family First</v>
      </c>
      <c r="T402" t="str">
        <v>FWD CI Rider</v>
      </c>
      <c r="U402" t="str">
        <v>FWD ADB Rider</v>
      </c>
      <c r="V402" t="str">
        <v>FWD Payor Rider</v>
      </c>
      <c r="W402" t="str">
        <v>FWD Payor Lite Rider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 s="4">
        <v>0.2518303891456512</v>
      </c>
      <c r="AX402" s="4">
        <v>1</v>
      </c>
      <c r="AY402" s="4">
        <v>1</v>
      </c>
      <c r="AZ402" s="4">
        <v>0.97911004643885469</v>
      </c>
      <c r="BA402" s="4">
        <v>0.99292084392802704</v>
      </c>
      <c r="BB402" s="4">
        <v>1</v>
      </c>
      <c r="BC402" s="4">
        <v>1</v>
      </c>
      <c r="BD402" s="4" t="str">
        <v>pAPE ratio</v>
      </c>
      <c r="BE402" s="4" t="str">
        <v>pAPE ratio</v>
      </c>
      <c r="BF402" s="4" t="str">
        <v>pAPE ratio</v>
      </c>
      <c r="BG402" s="4" t="str">
        <v>Unit Linked</v>
      </c>
      <c r="BH402" s="4" t="str">
        <v>Traditional Non Par</v>
      </c>
      <c r="BI402" s="4" t="str">
        <v>Unit Linked</v>
      </c>
      <c r="BJ402" s="4" t="str">
        <v>Rider</v>
      </c>
      <c r="BK402" s="4" t="str">
        <v>Rider</v>
      </c>
      <c r="BL402" s="4" t="str">
        <v>Rider</v>
      </c>
      <c r="BM402" s="4" t="str">
        <v>Rider</v>
      </c>
      <c r="BN402" s="4" t="str">
        <v>Product Type</v>
      </c>
      <c r="BO402" s="4" t="str">
        <v>Product Type</v>
      </c>
      <c r="BP402" s="4" t="str">
        <v>Product Type</v>
      </c>
      <c r="BQ402" t="str">
        <f>VLOOKUP(A402,Misc!$A$3:$B$11,2,FALSE)</f>
        <v>MYR</v>
      </c>
      <c r="BR402">
        <f>INDEX(FX!$B$30:$AK$48,MATCH('Data (2)'!BQ402,FX!$A$30:$A$48,0),MATCH('Data (2)'!D402,Period,0))</f>
        <v>4.1722377784370535</v>
      </c>
      <c r="BS402">
        <f t="shared" si="100"/>
        <v>0</v>
      </c>
      <c r="BT402">
        <f t="shared" si="101"/>
        <v>0</v>
      </c>
      <c r="BU402">
        <f t="shared" si="102"/>
        <v>0</v>
      </c>
      <c r="BV402">
        <f t="shared" si="103"/>
        <v>0</v>
      </c>
      <c r="BW402">
        <f t="shared" si="104"/>
        <v>0</v>
      </c>
      <c r="BX402">
        <f t="shared" si="105"/>
        <v>0</v>
      </c>
      <c r="BY402">
        <f t="shared" si="106"/>
        <v>0</v>
      </c>
      <c r="BZ402">
        <f t="shared" si="107"/>
        <v>0</v>
      </c>
      <c r="CA402">
        <f t="shared" si="108"/>
        <v>0</v>
      </c>
      <c r="CB402">
        <f t="shared" si="108"/>
        <v>0</v>
      </c>
      <c r="CC402">
        <f t="shared" si="108"/>
        <v>0</v>
      </c>
      <c r="CD402">
        <f t="shared" si="99"/>
        <v>0</v>
      </c>
      <c r="CE402" s="4">
        <f t="shared" si="109"/>
        <v>0</v>
      </c>
      <c r="CF402" s="4" t="str">
        <f t="shared" si="110"/>
        <v/>
      </c>
      <c r="CG402" s="4">
        <f t="shared" si="111"/>
        <v>0</v>
      </c>
      <c r="CH402" s="4" t="str">
        <f t="shared" si="112"/>
        <v/>
      </c>
      <c r="CI402">
        <f>INDEX(FX!$B$114:$AK$132,MATCH('Data (2)'!BQ402,FX!$A$114:$A$132,0),MATCH('Data (2)'!D402,Period,0))</f>
        <v>4.0384285469205699</v>
      </c>
    </row>
    <row r="403" spans="1:87" hidden="1" outlineLevel="1" x14ac:dyDescent="0.15">
      <c r="A403" t="s">
        <v>80</v>
      </c>
      <c r="B403" s="1">
        <f t="shared" si="113"/>
        <v>43800</v>
      </c>
      <c r="C403" t="s">
        <v>50</v>
      </c>
      <c r="D403" s="1">
        <v>43617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tr">
        <v>FWD Invest First</v>
      </c>
      <c r="R403" t="str">
        <v>FWD Future First</v>
      </c>
      <c r="S403" t="str">
        <v>FWD Family First</v>
      </c>
      <c r="T403" t="str">
        <v>FWD CI Rider</v>
      </c>
      <c r="U403" t="str">
        <v>FWD ADB Rider</v>
      </c>
      <c r="V403" t="str">
        <v>FWD Payor Rider</v>
      </c>
      <c r="W403" t="str">
        <v>FWD Payor Lite Rider</v>
      </c>
      <c r="X403">
        <v>0</v>
      </c>
      <c r="Y403">
        <v>0</v>
      </c>
      <c r="Z403">
        <v>0</v>
      </c>
      <c r="AA403">
        <v>0</v>
      </c>
      <c r="AB403">
        <v>9.2731199999999993E-3</v>
      </c>
      <c r="AC403">
        <v>1.62367E-3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6.5571774988161897E-3</v>
      </c>
      <c r="AN403">
        <v>5.8336457392074942E-4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 s="4">
        <v>0.2518303891456512</v>
      </c>
      <c r="AX403" s="4">
        <v>1</v>
      </c>
      <c r="AY403" s="4">
        <v>1</v>
      </c>
      <c r="AZ403" s="4">
        <v>0.97911004643885469</v>
      </c>
      <c r="BA403" s="4">
        <v>0.99292084392802704</v>
      </c>
      <c r="BB403" s="4">
        <v>1</v>
      </c>
      <c r="BC403" s="4">
        <v>1</v>
      </c>
      <c r="BD403" s="4" t="str">
        <v>pAPE ratio</v>
      </c>
      <c r="BE403" s="4" t="str">
        <v>pAPE ratio</v>
      </c>
      <c r="BF403" s="4" t="str">
        <v>pAPE ratio</v>
      </c>
      <c r="BG403" s="4" t="str">
        <v>Unit Linked</v>
      </c>
      <c r="BH403" s="4" t="str">
        <v>Traditional Non Par</v>
      </c>
      <c r="BI403" s="4" t="str">
        <v>Unit Linked</v>
      </c>
      <c r="BJ403" s="4" t="str">
        <v>Rider</v>
      </c>
      <c r="BK403" s="4" t="str">
        <v>Rider</v>
      </c>
      <c r="BL403" s="4" t="str">
        <v>Rider</v>
      </c>
      <c r="BM403" s="4" t="str">
        <v>Rider</v>
      </c>
      <c r="BN403" s="4" t="str">
        <v>Product Type</v>
      </c>
      <c r="BO403" s="4" t="str">
        <v>Product Type</v>
      </c>
      <c r="BP403" s="4" t="str">
        <v>Product Type</v>
      </c>
      <c r="BQ403" t="str">
        <f>VLOOKUP(A403,Misc!$A$3:$B$11,2,FALSE)</f>
        <v>MYR</v>
      </c>
      <c r="BR403">
        <f>INDEX(FX!$B$30:$AK$48,MATCH('Data (2)'!BQ403,FX!$A$30:$A$48,0),MATCH('Data (2)'!D403,Period,0))</f>
        <v>4.1588892627552374</v>
      </c>
      <c r="BS403">
        <f t="shared" si="100"/>
        <v>0</v>
      </c>
      <c r="BT403">
        <f t="shared" si="101"/>
        <v>0</v>
      </c>
      <c r="BU403">
        <f t="shared" si="102"/>
        <v>0</v>
      </c>
      <c r="BV403">
        <f t="shared" si="103"/>
        <v>0</v>
      </c>
      <c r="BW403">
        <f t="shared" si="104"/>
        <v>0</v>
      </c>
      <c r="BX403">
        <f t="shared" si="105"/>
        <v>0</v>
      </c>
      <c r="BY403">
        <f t="shared" si="106"/>
        <v>0</v>
      </c>
      <c r="BZ403">
        <f t="shared" si="107"/>
        <v>0</v>
      </c>
      <c r="CA403">
        <f t="shared" si="108"/>
        <v>0</v>
      </c>
      <c r="CB403">
        <f t="shared" si="108"/>
        <v>0</v>
      </c>
      <c r="CC403">
        <f t="shared" si="108"/>
        <v>0</v>
      </c>
      <c r="CD403">
        <f t="shared" si="99"/>
        <v>0</v>
      </c>
      <c r="CE403" s="4">
        <f t="shared" si="109"/>
        <v>0</v>
      </c>
      <c r="CF403" s="4" t="str">
        <f t="shared" si="110"/>
        <v/>
      </c>
      <c r="CG403" s="4">
        <f t="shared" si="111"/>
        <v>0</v>
      </c>
      <c r="CH403" s="4" t="str">
        <f t="shared" si="112"/>
        <v/>
      </c>
      <c r="CI403">
        <f>INDEX(FX!$B$114:$AK$132,MATCH('Data (2)'!BQ403,FX!$A$114:$A$132,0),MATCH('Data (2)'!D403,Period,0))</f>
        <v>4.0384285469205699</v>
      </c>
    </row>
    <row r="404" spans="1:87" hidden="1" outlineLevel="1" x14ac:dyDescent="0.15">
      <c r="A404" t="s">
        <v>80</v>
      </c>
      <c r="B404" s="1">
        <f t="shared" si="113"/>
        <v>43800</v>
      </c>
      <c r="C404" t="s">
        <v>50</v>
      </c>
      <c r="D404" s="1">
        <v>43647</v>
      </c>
      <c r="E404">
        <v>2.6732180727625E-2</v>
      </c>
      <c r="F404">
        <v>1.5932476973745321E-2</v>
      </c>
      <c r="G404">
        <v>2.6732180727625E-2</v>
      </c>
      <c r="H404">
        <v>0</v>
      </c>
      <c r="I404">
        <v>0.7899644001599998</v>
      </c>
      <c r="J404">
        <v>0.45403558900345498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tr">
        <v>FWD Invest First</v>
      </c>
      <c r="R404" t="str">
        <v>FWD Future First</v>
      </c>
      <c r="S404" t="str">
        <v>FWD Family First</v>
      </c>
      <c r="T404" t="str">
        <v>FWD CI Rider</v>
      </c>
      <c r="U404" t="str">
        <v>FWD ADB Rider</v>
      </c>
      <c r="V404" t="str">
        <v>FWD Payor Rider</v>
      </c>
      <c r="W404" t="str">
        <v>FWD Payor Lite Rider</v>
      </c>
      <c r="X404">
        <v>0</v>
      </c>
      <c r="Y404">
        <v>0</v>
      </c>
      <c r="Z404">
        <v>0</v>
      </c>
      <c r="AA404">
        <v>0</v>
      </c>
      <c r="AB404">
        <v>1.1600040000000001E-2</v>
      </c>
      <c r="AC404">
        <v>4.2353507276249999E-3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1.089679E-2</v>
      </c>
      <c r="AL404">
        <v>0</v>
      </c>
      <c r="AM404">
        <v>7.1939390968422936E-3</v>
      </c>
      <c r="AN404">
        <v>1.5979958041660886E-3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7.1405420727369395E-3</v>
      </c>
      <c r="AW404" s="4">
        <v>0.2518303891456512</v>
      </c>
      <c r="AX404" s="4">
        <v>1</v>
      </c>
      <c r="AY404" s="4">
        <v>1</v>
      </c>
      <c r="AZ404" s="4">
        <v>0.97911004643885469</v>
      </c>
      <c r="BA404" s="4">
        <v>0.99292084392802704</v>
      </c>
      <c r="BB404" s="4">
        <v>1</v>
      </c>
      <c r="BC404" s="4">
        <v>1</v>
      </c>
      <c r="BD404" s="4" t="str">
        <v>pAPE ratio</v>
      </c>
      <c r="BE404" s="4" t="str">
        <v>pAPE ratio</v>
      </c>
      <c r="BF404" s="4" t="str">
        <v>pAPE ratio</v>
      </c>
      <c r="BG404" s="4" t="str">
        <v>Unit Linked</v>
      </c>
      <c r="BH404" s="4" t="str">
        <v>Traditional Non Par</v>
      </c>
      <c r="BI404" s="4" t="str">
        <v>Unit Linked</v>
      </c>
      <c r="BJ404" s="4" t="str">
        <v>Rider</v>
      </c>
      <c r="BK404" s="4" t="str">
        <v>Rider</v>
      </c>
      <c r="BL404" s="4" t="str">
        <v>Rider</v>
      </c>
      <c r="BM404" s="4" t="str">
        <v>Rider</v>
      </c>
      <c r="BN404" s="4" t="str">
        <v>Product Type</v>
      </c>
      <c r="BO404" s="4" t="str">
        <v>Product Type</v>
      </c>
      <c r="BP404" s="4" t="str">
        <v>Product Type</v>
      </c>
      <c r="BQ404" t="str">
        <f>VLOOKUP(A404,Misc!$A$3:$B$11,2,FALSE)</f>
        <v>MYR</v>
      </c>
      <c r="BR404">
        <f>INDEX(FX!$B$30:$AK$48,MATCH('Data (2)'!BQ404,FX!$A$30:$A$48,0),MATCH('Data (2)'!D404,Period,0))</f>
        <v>4.1234192300686363</v>
      </c>
      <c r="BS404">
        <f t="shared" si="100"/>
        <v>6.4830130617545842E-3</v>
      </c>
      <c r="BT404">
        <f t="shared" si="101"/>
        <v>0</v>
      </c>
      <c r="BU404">
        <f t="shared" si="102"/>
        <v>3.8638993720461739E-3</v>
      </c>
      <c r="BV404">
        <f t="shared" si="103"/>
        <v>0</v>
      </c>
      <c r="BW404">
        <f t="shared" si="104"/>
        <v>6.4830130617545842E-3</v>
      </c>
      <c r="BX404">
        <f t="shared" si="105"/>
        <v>0</v>
      </c>
      <c r="BY404">
        <f t="shared" si="106"/>
        <v>0</v>
      </c>
      <c r="BZ404">
        <f t="shared" si="107"/>
        <v>0</v>
      </c>
      <c r="CA404">
        <f t="shared" si="108"/>
        <v>0.19561183043893962</v>
      </c>
      <c r="CB404">
        <f t="shared" si="108"/>
        <v>0.11242877860242731</v>
      </c>
      <c r="CC404">
        <f t="shared" si="108"/>
        <v>0</v>
      </c>
      <c r="CD404">
        <f t="shared" si="99"/>
        <v>0</v>
      </c>
      <c r="CE404" s="4">
        <f t="shared" si="109"/>
        <v>0.59600363831450243</v>
      </c>
      <c r="CF404" s="4" t="str">
        <f t="shared" si="110"/>
        <v/>
      </c>
      <c r="CG404" s="4">
        <f t="shared" si="111"/>
        <v>0</v>
      </c>
      <c r="CH404" s="4" t="str">
        <f t="shared" si="112"/>
        <v/>
      </c>
      <c r="CI404">
        <f>INDEX(FX!$B$114:$AK$132,MATCH('Data (2)'!BQ404,FX!$A$114:$A$132,0),MATCH('Data (2)'!D404,Period,0))</f>
        <v>4.0384285469205699</v>
      </c>
    </row>
    <row r="405" spans="1:87" hidden="1" outlineLevel="1" x14ac:dyDescent="0.15">
      <c r="A405" t="s">
        <v>80</v>
      </c>
      <c r="B405" s="1">
        <f t="shared" si="113"/>
        <v>43800</v>
      </c>
      <c r="C405" t="s">
        <v>50</v>
      </c>
      <c r="D405" s="1">
        <v>43678</v>
      </c>
      <c r="E405">
        <v>7.9886671629874992E-2</v>
      </c>
      <c r="F405">
        <v>3.1477720894261617E-2</v>
      </c>
      <c r="G405">
        <v>6.6458974665313891E-2</v>
      </c>
      <c r="H405">
        <v>2.0616660365269704E-3</v>
      </c>
      <c r="I405">
        <v>1.5799288003199996</v>
      </c>
      <c r="J405">
        <v>0.90807117800690995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t="str">
        <v>FWD Invest First</v>
      </c>
      <c r="R405" t="str">
        <v>FWD Future First</v>
      </c>
      <c r="S405" t="str">
        <v>FWD Family First</v>
      </c>
      <c r="T405" t="str">
        <v>FWD CI Rider</v>
      </c>
      <c r="U405" t="str">
        <v>FWD ADB Rider</v>
      </c>
      <c r="V405" t="str">
        <v>FWD Payor Rider</v>
      </c>
      <c r="W405" t="str">
        <v>FWD Payor Lite Rider</v>
      </c>
      <c r="X405">
        <v>0</v>
      </c>
      <c r="Y405">
        <v>0</v>
      </c>
      <c r="Z405">
        <v>0</v>
      </c>
      <c r="AA405">
        <v>2.4199999999999999E-2</v>
      </c>
      <c r="AB405">
        <v>3.5738119999999998E-2</v>
      </c>
      <c r="AC405">
        <v>1.8562551629875003E-2</v>
      </c>
      <c r="AD405">
        <v>1.3860000000000001E-3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4.6315368143484432E-3</v>
      </c>
      <c r="AM405">
        <v>1.5805225296358635E-2</v>
      </c>
      <c r="AN405">
        <v>1.0361314165811418E-2</v>
      </c>
      <c r="AO405">
        <v>6.7964461774312214E-4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 s="4">
        <v>0.2518303891456512</v>
      </c>
      <c r="AX405" s="4">
        <v>1</v>
      </c>
      <c r="AY405" s="4">
        <v>1</v>
      </c>
      <c r="AZ405" s="4">
        <v>0.97911004643885469</v>
      </c>
      <c r="BA405" s="4">
        <v>0.99292084392802704</v>
      </c>
      <c r="BB405" s="4">
        <v>1</v>
      </c>
      <c r="BC405" s="4">
        <v>1</v>
      </c>
      <c r="BD405" s="4" t="str">
        <v>pAPE ratio</v>
      </c>
      <c r="BE405" s="4" t="str">
        <v>pAPE ratio</v>
      </c>
      <c r="BF405" s="4" t="str">
        <v>pAPE ratio</v>
      </c>
      <c r="BG405" s="4" t="str">
        <v>Unit Linked</v>
      </c>
      <c r="BH405" s="4" t="str">
        <v>Traditional Non Par</v>
      </c>
      <c r="BI405" s="4" t="str">
        <v>Unit Linked</v>
      </c>
      <c r="BJ405" s="4" t="str">
        <v>Rider</v>
      </c>
      <c r="BK405" s="4" t="str">
        <v>Rider</v>
      </c>
      <c r="BL405" s="4" t="str">
        <v>Rider</v>
      </c>
      <c r="BM405" s="4" t="str">
        <v>Rider</v>
      </c>
      <c r="BN405" s="4" t="str">
        <v>Product Type</v>
      </c>
      <c r="BO405" s="4" t="str">
        <v>Product Type</v>
      </c>
      <c r="BP405" s="4" t="str">
        <v>Product Type</v>
      </c>
      <c r="BQ405" t="str">
        <f>VLOOKUP(A405,Misc!$A$3:$B$11,2,FALSE)</f>
        <v>MYR</v>
      </c>
      <c r="BR405">
        <f>INDEX(FX!$B$30:$AK$48,MATCH('Data (2)'!BQ405,FX!$A$30:$A$48,0),MATCH('Data (2)'!D405,Period,0))</f>
        <v>4.1881835303153485</v>
      </c>
      <c r="BS405">
        <f t="shared" si="100"/>
        <v>1.9074300601115236E-2</v>
      </c>
      <c r="BT405">
        <f t="shared" si="101"/>
        <v>0</v>
      </c>
      <c r="BU405">
        <f t="shared" si="102"/>
        <v>7.5158408571201051E-3</v>
      </c>
      <c r="BV405">
        <f t="shared" si="103"/>
        <v>0</v>
      </c>
      <c r="BW405">
        <f t="shared" si="104"/>
        <v>1.5868209734426292E-2</v>
      </c>
      <c r="BX405">
        <f t="shared" si="105"/>
        <v>0</v>
      </c>
      <c r="BY405">
        <f t="shared" si="106"/>
        <v>4.9225780618351693E-4</v>
      </c>
      <c r="BZ405">
        <f t="shared" si="107"/>
        <v>0</v>
      </c>
      <c r="CA405">
        <f t="shared" si="108"/>
        <v>0.39122366087787924</v>
      </c>
      <c r="CB405">
        <f t="shared" si="108"/>
        <v>0.22485755720485462</v>
      </c>
      <c r="CC405">
        <f t="shared" si="108"/>
        <v>0</v>
      </c>
      <c r="CD405">
        <f t="shared" si="99"/>
        <v>0</v>
      </c>
      <c r="CE405" s="4">
        <f t="shared" si="109"/>
        <v>0.39402969546787309</v>
      </c>
      <c r="CF405" s="4" t="str">
        <f t="shared" si="110"/>
        <v/>
      </c>
      <c r="CG405" s="4">
        <f t="shared" si="111"/>
        <v>6.5496039038290474E-2</v>
      </c>
      <c r="CH405" s="4" t="str">
        <f t="shared" si="112"/>
        <v/>
      </c>
      <c r="CI405">
        <f>INDEX(FX!$B$114:$AK$132,MATCH('Data (2)'!BQ405,FX!$A$114:$A$132,0),MATCH('Data (2)'!D405,Period,0))</f>
        <v>4.0384285469205699</v>
      </c>
    </row>
    <row r="406" spans="1:87" hidden="1" outlineLevel="1" x14ac:dyDescent="0.15">
      <c r="A406" t="s">
        <v>80</v>
      </c>
      <c r="B406" s="1">
        <f t="shared" si="113"/>
        <v>43800</v>
      </c>
      <c r="C406" t="s">
        <v>50</v>
      </c>
      <c r="D406" s="1">
        <v>43709</v>
      </c>
      <c r="E406">
        <v>0.46226663000000007</v>
      </c>
      <c r="F406">
        <v>0.20008085056271646</v>
      </c>
      <c r="G406">
        <v>0.33769656936684839</v>
      </c>
      <c r="H406">
        <v>1.0278281787726414E-2</v>
      </c>
      <c r="I406">
        <v>2.36989320048</v>
      </c>
      <c r="J406">
        <v>1.3621067670103646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t="str">
        <v>FWD Invest First</v>
      </c>
      <c r="R406" t="str">
        <v>FWD Future First</v>
      </c>
      <c r="S406" t="str">
        <v>FWD Family First</v>
      </c>
      <c r="T406" t="str">
        <v>FWD CI Rider</v>
      </c>
      <c r="U406" t="str">
        <v>FWD ADB Rider</v>
      </c>
      <c r="V406" t="str">
        <v>FWD Payor Rider</v>
      </c>
      <c r="W406" t="str">
        <v>FWD Payor Lite Rider</v>
      </c>
      <c r="X406">
        <v>0</v>
      </c>
      <c r="Y406">
        <v>0</v>
      </c>
      <c r="Z406">
        <v>0</v>
      </c>
      <c r="AA406">
        <v>0.17347403999999997</v>
      </c>
      <c r="AB406">
        <v>0.19151642000000002</v>
      </c>
      <c r="AC406">
        <v>5.6548830000000001E-2</v>
      </c>
      <c r="AD406">
        <v>3.4707200000000007E-2</v>
      </c>
      <c r="AE406">
        <v>4.2183999999999998E-3</v>
      </c>
      <c r="AF406">
        <v>1.3103999999999998E-3</v>
      </c>
      <c r="AG406">
        <v>4.9133999999999994E-4</v>
      </c>
      <c r="AH406">
        <v>0</v>
      </c>
      <c r="AI406">
        <v>0</v>
      </c>
      <c r="AJ406">
        <v>0</v>
      </c>
      <c r="AK406">
        <v>0</v>
      </c>
      <c r="AL406">
        <v>3.2383373677533363E-2</v>
      </c>
      <c r="AM406">
        <v>0.11287279823917307</v>
      </c>
      <c r="AN406">
        <v>3.4678368296125001E-2</v>
      </c>
      <c r="AO406">
        <v>1.9046618001612236E-2</v>
      </c>
      <c r="AP406">
        <v>7.360628173462212E-4</v>
      </c>
      <c r="AQ406">
        <v>3.2383373677533363E-2</v>
      </c>
      <c r="AR406">
        <v>3.4678368296125001E-2</v>
      </c>
      <c r="AS406">
        <v>0</v>
      </c>
      <c r="AT406">
        <v>0</v>
      </c>
      <c r="AU406">
        <v>0</v>
      </c>
      <c r="AV406">
        <v>-6.6698112442731772E-2</v>
      </c>
      <c r="AW406" s="4">
        <v>0.2518303891456512</v>
      </c>
      <c r="AX406" s="4">
        <v>1</v>
      </c>
      <c r="AY406" s="4">
        <v>1</v>
      </c>
      <c r="AZ406" s="4">
        <v>0.97911004643885469</v>
      </c>
      <c r="BA406" s="4">
        <v>0.99292084392802704</v>
      </c>
      <c r="BB406" s="4">
        <v>1</v>
      </c>
      <c r="BC406" s="4">
        <v>1</v>
      </c>
      <c r="BD406" s="4" t="str">
        <v>pAPE ratio</v>
      </c>
      <c r="BE406" s="4" t="str">
        <v>pAPE ratio</v>
      </c>
      <c r="BF406" s="4" t="str">
        <v>pAPE ratio</v>
      </c>
      <c r="BG406" s="4" t="str">
        <v>Unit Linked</v>
      </c>
      <c r="BH406" s="4" t="str">
        <v>Traditional Non Par</v>
      </c>
      <c r="BI406" s="4" t="str">
        <v>Unit Linked</v>
      </c>
      <c r="BJ406" s="4" t="str">
        <v>Rider</v>
      </c>
      <c r="BK406" s="4" t="str">
        <v>Rider</v>
      </c>
      <c r="BL406" s="4" t="str">
        <v>Rider</v>
      </c>
      <c r="BM406" s="4" t="str">
        <v>Rider</v>
      </c>
      <c r="BN406" s="4" t="str">
        <v>Product Type</v>
      </c>
      <c r="BO406" s="4" t="str">
        <v>Product Type</v>
      </c>
      <c r="BP406" s="4" t="str">
        <v>Product Type</v>
      </c>
      <c r="BQ406" t="str">
        <f>VLOOKUP(A406,Misc!$A$3:$B$11,2,FALSE)</f>
        <v>MYR</v>
      </c>
      <c r="BR406">
        <f>INDEX(FX!$B$30:$AK$48,MATCH('Data (2)'!BQ406,FX!$A$30:$A$48,0),MATCH('Data (2)'!D406,Period,0))</f>
        <v>4.1853930639340167</v>
      </c>
      <c r="BS406">
        <f t="shared" si="100"/>
        <v>0.11044760263579578</v>
      </c>
      <c r="BT406">
        <f t="shared" si="101"/>
        <v>0</v>
      </c>
      <c r="BU406">
        <f t="shared" si="102"/>
        <v>4.7804554436436261E-2</v>
      </c>
      <c r="BV406">
        <f t="shared" si="103"/>
        <v>0</v>
      </c>
      <c r="BW406">
        <f t="shared" si="104"/>
        <v>8.0684553208829085E-2</v>
      </c>
      <c r="BX406">
        <f t="shared" si="105"/>
        <v>0</v>
      </c>
      <c r="BY406">
        <f t="shared" si="106"/>
        <v>2.4557506620574007E-3</v>
      </c>
      <c r="BZ406">
        <f t="shared" si="107"/>
        <v>0</v>
      </c>
      <c r="CA406">
        <f t="shared" si="108"/>
        <v>0.586835491316819</v>
      </c>
      <c r="CB406">
        <f t="shared" si="108"/>
        <v>0.33728633580728185</v>
      </c>
      <c r="CC406">
        <f t="shared" si="108"/>
        <v>0</v>
      </c>
      <c r="CD406">
        <f t="shared" si="99"/>
        <v>0</v>
      </c>
      <c r="CE406" s="4">
        <f t="shared" si="109"/>
        <v>0.43282564125971285</v>
      </c>
      <c r="CF406" s="4" t="str">
        <f t="shared" si="110"/>
        <v/>
      </c>
      <c r="CG406" s="4">
        <f t="shared" si="111"/>
        <v>5.1370642211982349E-2</v>
      </c>
      <c r="CH406" s="4" t="str">
        <f t="shared" si="112"/>
        <v/>
      </c>
      <c r="CI406">
        <f>INDEX(FX!$B$114:$AK$132,MATCH('Data (2)'!BQ406,FX!$A$114:$A$132,0),MATCH('Data (2)'!D406,Period,0))</f>
        <v>4.0384285469205699</v>
      </c>
    </row>
    <row r="407" spans="1:87" hidden="1" outlineLevel="1" x14ac:dyDescent="0.15">
      <c r="A407" t="s">
        <v>80</v>
      </c>
      <c r="B407" s="1">
        <f t="shared" si="113"/>
        <v>43800</v>
      </c>
      <c r="C407" t="s">
        <v>50</v>
      </c>
      <c r="D407" s="1">
        <v>43739</v>
      </c>
      <c r="E407">
        <v>0.88445754048079983</v>
      </c>
      <c r="F407">
        <v>0.40093634830904323</v>
      </c>
      <c r="G407">
        <v>0.68997814444171801</v>
      </c>
      <c r="H407">
        <v>1.8307625749538568E-2</v>
      </c>
      <c r="I407">
        <v>3.1598576006399992</v>
      </c>
      <c r="J407">
        <v>1.8161423560138199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tr">
        <v>FWD Invest First</v>
      </c>
      <c r="R407" t="str">
        <v>FWD Future First</v>
      </c>
      <c r="S407" t="str">
        <v>FWD Family First</v>
      </c>
      <c r="T407" t="str">
        <v>FWD CI Rider</v>
      </c>
      <c r="U407" t="str">
        <v>FWD ADB Rider</v>
      </c>
      <c r="V407" t="str">
        <v>FWD Payor Rider</v>
      </c>
      <c r="W407" t="str">
        <v>FWD Payor Lite Rider</v>
      </c>
      <c r="X407">
        <v>0</v>
      </c>
      <c r="Y407">
        <v>0</v>
      </c>
      <c r="Z407">
        <v>0</v>
      </c>
      <c r="AA407">
        <v>0.28040008</v>
      </c>
      <c r="AB407">
        <v>0.38238085999999971</v>
      </c>
      <c r="AC407">
        <v>0.14828507999999999</v>
      </c>
      <c r="AD407">
        <v>6.1415550000000006E-2</v>
      </c>
      <c r="AE407">
        <v>9.5591199999999991E-3</v>
      </c>
      <c r="AF407">
        <v>2.1691344807999997E-3</v>
      </c>
      <c r="AG407">
        <v>2.4771599999999998E-4</v>
      </c>
      <c r="AH407">
        <v>0</v>
      </c>
      <c r="AI407">
        <v>0</v>
      </c>
      <c r="AJ407">
        <v>0</v>
      </c>
      <c r="AK407">
        <v>0</v>
      </c>
      <c r="AL407">
        <v>5.8010332856570514E-2</v>
      </c>
      <c r="AM407">
        <v>0.21951076976066994</v>
      </c>
      <c r="AN407">
        <v>8.6465789895487297E-2</v>
      </c>
      <c r="AO407">
        <v>3.4409660644469188E-2</v>
      </c>
      <c r="AP407">
        <v>1.8886609416479177E-3</v>
      </c>
      <c r="AQ407">
        <v>5.8010332856570514E-2</v>
      </c>
      <c r="AR407">
        <v>8.6465789895487297E-2</v>
      </c>
      <c r="AS407">
        <v>0</v>
      </c>
      <c r="AT407">
        <v>0</v>
      </c>
      <c r="AU407">
        <v>0</v>
      </c>
      <c r="AV407">
        <v>-0.14382498854185943</v>
      </c>
      <c r="AW407" s="4">
        <v>0.2518303891456512</v>
      </c>
      <c r="AX407" s="4">
        <v>1</v>
      </c>
      <c r="AY407" s="4">
        <v>1</v>
      </c>
      <c r="AZ407" s="4">
        <v>0.97911004643885469</v>
      </c>
      <c r="BA407" s="4">
        <v>0.99292084392802704</v>
      </c>
      <c r="BB407" s="4">
        <v>1</v>
      </c>
      <c r="BC407" s="4">
        <v>1</v>
      </c>
      <c r="BD407" s="4" t="str">
        <v>pAPE ratio</v>
      </c>
      <c r="BE407" s="4" t="str">
        <v>pAPE ratio</v>
      </c>
      <c r="BF407" s="4" t="str">
        <v>pAPE ratio</v>
      </c>
      <c r="BG407" s="4" t="str">
        <v>Unit Linked</v>
      </c>
      <c r="BH407" s="4" t="str">
        <v>Traditional Non Par</v>
      </c>
      <c r="BI407" s="4" t="str">
        <v>Unit Linked</v>
      </c>
      <c r="BJ407" s="4" t="str">
        <v>Rider</v>
      </c>
      <c r="BK407" s="4" t="str">
        <v>Rider</v>
      </c>
      <c r="BL407" s="4" t="str">
        <v>Rider</v>
      </c>
      <c r="BM407" s="4" t="str">
        <v>Rider</v>
      </c>
      <c r="BN407" s="4" t="str">
        <v>Product Type</v>
      </c>
      <c r="BO407" s="4" t="str">
        <v>Product Type</v>
      </c>
      <c r="BP407" s="4" t="str">
        <v>Product Type</v>
      </c>
      <c r="BQ407" t="str">
        <f>VLOOKUP(A407,Misc!$A$3:$B$11,2,FALSE)</f>
        <v>MYR</v>
      </c>
      <c r="BR407">
        <f>INDEX(FX!$B$30:$AK$48,MATCH('Data (2)'!BQ407,FX!$A$30:$A$48,0),MATCH('Data (2)'!D407,Period,0))</f>
        <v>4.1875504014413343</v>
      </c>
      <c r="BS407">
        <f t="shared" si="100"/>
        <v>0.21121119883748118</v>
      </c>
      <c r="BT407">
        <f t="shared" si="101"/>
        <v>0</v>
      </c>
      <c r="BU407">
        <f t="shared" si="102"/>
        <v>9.5744841225324215E-2</v>
      </c>
      <c r="BV407">
        <f t="shared" si="103"/>
        <v>0</v>
      </c>
      <c r="BW407">
        <f t="shared" si="104"/>
        <v>0.16476891697929916</v>
      </c>
      <c r="BX407">
        <f t="shared" si="105"/>
        <v>0</v>
      </c>
      <c r="BY407">
        <f t="shared" si="106"/>
        <v>4.3719177071247124E-3</v>
      </c>
      <c r="BZ407">
        <f t="shared" si="107"/>
        <v>0</v>
      </c>
      <c r="CA407">
        <f t="shared" si="108"/>
        <v>0.78244732175575848</v>
      </c>
      <c r="CB407">
        <f t="shared" si="108"/>
        <v>0.44971511440970924</v>
      </c>
      <c r="CC407">
        <f t="shared" si="108"/>
        <v>0</v>
      </c>
      <c r="CD407">
        <f t="shared" si="99"/>
        <v>0</v>
      </c>
      <c r="CE407" s="4">
        <f t="shared" si="109"/>
        <v>0.45331327956239742</v>
      </c>
      <c r="CF407" s="4" t="str">
        <f t="shared" si="110"/>
        <v/>
      </c>
      <c r="CG407" s="4">
        <f t="shared" si="111"/>
        <v>4.5662175122688005E-2</v>
      </c>
      <c r="CH407" s="4" t="str">
        <f t="shared" si="112"/>
        <v/>
      </c>
      <c r="CI407">
        <f>INDEX(FX!$B$114:$AK$132,MATCH('Data (2)'!BQ407,FX!$A$114:$A$132,0),MATCH('Data (2)'!D407,Period,0))</f>
        <v>4.0384285469205699</v>
      </c>
    </row>
    <row r="408" spans="1:87" hidden="1" outlineLevel="1" x14ac:dyDescent="0.15">
      <c r="A408" t="s">
        <v>80</v>
      </c>
      <c r="B408" s="1">
        <f t="shared" si="113"/>
        <v>43800</v>
      </c>
      <c r="C408" t="s">
        <v>50</v>
      </c>
      <c r="D408" s="1">
        <v>43770</v>
      </c>
      <c r="E408">
        <v>1.2367354400000004</v>
      </c>
      <c r="F408">
        <v>0.49428311069988262</v>
      </c>
      <c r="G408">
        <v>0.75334139178615533</v>
      </c>
      <c r="H408">
        <v>0.39118991279847787</v>
      </c>
      <c r="I408">
        <v>3.6338362407359996</v>
      </c>
      <c r="J408">
        <v>2.0885637094158929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tr">
        <v>FWD Invest First</v>
      </c>
      <c r="R408" t="str">
        <v>FWD Future First</v>
      </c>
      <c r="S408" t="str">
        <v>FWD Family First</v>
      </c>
      <c r="T408" t="str">
        <v>FWD CI Rider</v>
      </c>
      <c r="U408" t="str">
        <v>FWD ADB Rider</v>
      </c>
      <c r="V408" t="str">
        <v>FWD Payor Rider</v>
      </c>
      <c r="W408" t="str">
        <v>FWD Payor Lite Rider</v>
      </c>
      <c r="X408">
        <v>0</v>
      </c>
      <c r="Y408">
        <v>0</v>
      </c>
      <c r="Z408">
        <v>0</v>
      </c>
      <c r="AA408">
        <v>0.6172984199999999</v>
      </c>
      <c r="AB408">
        <v>0.40290375000000017</v>
      </c>
      <c r="AC408">
        <v>0.10763856999999996</v>
      </c>
      <c r="AD408">
        <v>9.1230580000000006E-2</v>
      </c>
      <c r="AE408">
        <v>1.0918519999999999E-2</v>
      </c>
      <c r="AF408">
        <v>6.2361199999999995E-3</v>
      </c>
      <c r="AG408">
        <v>5.0947999999999998E-4</v>
      </c>
      <c r="AH408">
        <v>0</v>
      </c>
      <c r="AI408">
        <v>0</v>
      </c>
      <c r="AJ408">
        <v>0</v>
      </c>
      <c r="AK408">
        <v>0</v>
      </c>
      <c r="AL408">
        <v>0.13359176815454168</v>
      </c>
      <c r="AM408">
        <v>0.23527363826072265</v>
      </c>
      <c r="AN408">
        <v>6.6427450297287999E-2</v>
      </c>
      <c r="AO408">
        <v>6.1961448074471279E-2</v>
      </c>
      <c r="AP408">
        <v>-2.1849226594881496E-3</v>
      </c>
      <c r="AQ408">
        <v>0.13359176815454168</v>
      </c>
      <c r="AR408">
        <v>6.6427450297287999E-2</v>
      </c>
      <c r="AS408">
        <v>0</v>
      </c>
      <c r="AT408">
        <v>0</v>
      </c>
      <c r="AU408">
        <v>0</v>
      </c>
      <c r="AV408">
        <v>-0.20080548987948255</v>
      </c>
      <c r="AW408" s="4">
        <v>0.2518303891456512</v>
      </c>
      <c r="AX408" s="4">
        <v>1</v>
      </c>
      <c r="AY408" s="4">
        <v>1</v>
      </c>
      <c r="AZ408" s="4">
        <v>0.97911004643885469</v>
      </c>
      <c r="BA408" s="4">
        <v>0.99292084392802704</v>
      </c>
      <c r="BB408" s="4">
        <v>1</v>
      </c>
      <c r="BC408" s="4">
        <v>1</v>
      </c>
      <c r="BD408" s="4" t="str">
        <v>pAPE ratio</v>
      </c>
      <c r="BE408" s="4" t="str">
        <v>pAPE ratio</v>
      </c>
      <c r="BF408" s="4" t="str">
        <v>pAPE ratio</v>
      </c>
      <c r="BG408" s="4" t="str">
        <v>Unit Linked</v>
      </c>
      <c r="BH408" s="4" t="str">
        <v>Traditional Non Par</v>
      </c>
      <c r="BI408" s="4" t="str">
        <v>Unit Linked</v>
      </c>
      <c r="BJ408" s="4" t="str">
        <v>Rider</v>
      </c>
      <c r="BK408" s="4" t="str">
        <v>Rider</v>
      </c>
      <c r="BL408" s="4" t="str">
        <v>Rider</v>
      </c>
      <c r="BM408" s="4" t="str">
        <v>Rider</v>
      </c>
      <c r="BN408" s="4" t="str">
        <v>Product Type</v>
      </c>
      <c r="BO408" s="4" t="str">
        <v>Product Type</v>
      </c>
      <c r="BP408" s="4" t="str">
        <v>Product Type</v>
      </c>
      <c r="BQ408" t="str">
        <f>VLOOKUP(A408,Misc!$A$3:$B$11,2,FALSE)</f>
        <v>MYR</v>
      </c>
      <c r="BR408">
        <f>INDEX(FX!$B$30:$AK$48,MATCH('Data (2)'!BQ408,FX!$A$30:$A$48,0),MATCH('Data (2)'!D408,Period,0))</f>
        <v>4.1568319903477402</v>
      </c>
      <c r="BS408">
        <f t="shared" si="100"/>
        <v>0.29751874573514847</v>
      </c>
      <c r="BT408">
        <f t="shared" si="101"/>
        <v>0</v>
      </c>
      <c r="BU408">
        <f t="shared" si="102"/>
        <v>0.11890860921192374</v>
      </c>
      <c r="BV408">
        <f t="shared" si="103"/>
        <v>0</v>
      </c>
      <c r="BW408">
        <f t="shared" si="104"/>
        <v>0.18122969452107554</v>
      </c>
      <c r="BX408">
        <f t="shared" si="105"/>
        <v>0</v>
      </c>
      <c r="BY408">
        <f t="shared" si="106"/>
        <v>9.4107703584563884E-2</v>
      </c>
      <c r="BZ408">
        <f t="shared" si="107"/>
        <v>0</v>
      </c>
      <c r="CA408">
        <f t="shared" si="108"/>
        <v>0.89981442001912237</v>
      </c>
      <c r="CB408">
        <f t="shared" si="108"/>
        <v>0.51717238157116563</v>
      </c>
      <c r="CC408">
        <f t="shared" si="108"/>
        <v>0</v>
      </c>
      <c r="CD408">
        <f t="shared" si="99"/>
        <v>0</v>
      </c>
      <c r="CE408" s="4">
        <f t="shared" si="109"/>
        <v>0.39966762066742617</v>
      </c>
      <c r="CF408" s="4" t="str">
        <f t="shared" si="110"/>
        <v/>
      </c>
      <c r="CG408" s="4">
        <f t="shared" si="111"/>
        <v>0.79142884782077738</v>
      </c>
      <c r="CH408" s="4" t="str">
        <f t="shared" si="112"/>
        <v/>
      </c>
      <c r="CI408">
        <f>INDEX(FX!$B$114:$AK$132,MATCH('Data (2)'!BQ408,FX!$A$114:$A$132,0),MATCH('Data (2)'!D408,Period,0))</f>
        <v>4.0384285469205699</v>
      </c>
    </row>
    <row r="409" spans="1:87" hidden="1" outlineLevel="1" x14ac:dyDescent="0.15">
      <c r="A409" t="s">
        <v>80</v>
      </c>
      <c r="B409" s="1">
        <f t="shared" si="113"/>
        <v>43800</v>
      </c>
      <c r="C409" t="s">
        <v>50</v>
      </c>
      <c r="D409" s="1">
        <v>43800</v>
      </c>
      <c r="E409">
        <v>2.6685648099999999</v>
      </c>
      <c r="F409">
        <v>0.87923961989176946</v>
      </c>
      <c r="G409">
        <v>1.3271533362681303</v>
      </c>
      <c r="H409">
        <v>0.57986293668087185</v>
      </c>
      <c r="I409">
        <v>4.2658077608639999</v>
      </c>
      <c r="J409">
        <v>2.4517921806186567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tr">
        <v>FWD Invest First</v>
      </c>
      <c r="R409" t="str">
        <v>FWD Future First</v>
      </c>
      <c r="S409" t="str">
        <v>FWD Family First</v>
      </c>
      <c r="T409" t="str">
        <v>FWD CI Rider</v>
      </c>
      <c r="U409" t="str">
        <v>FWD ADB Rider</v>
      </c>
      <c r="V409" t="str">
        <v>FWD Payor Rider</v>
      </c>
      <c r="W409" t="str">
        <v>FWD Payor Lite Rider</v>
      </c>
      <c r="X409">
        <v>0</v>
      </c>
      <c r="Y409">
        <v>0</v>
      </c>
      <c r="Z409">
        <v>0</v>
      </c>
      <c r="AA409">
        <v>1.7899232400000002</v>
      </c>
      <c r="AB409">
        <v>0.60292162000000016</v>
      </c>
      <c r="AC409">
        <v>0.13857023999999976</v>
      </c>
      <c r="AD409">
        <v>0.11344038000000009</v>
      </c>
      <c r="AE409">
        <v>1.4568600000000006E-2</v>
      </c>
      <c r="AF409">
        <v>8.8049700000000022E-3</v>
      </c>
      <c r="AG409">
        <v>3.3576000000000011E-4</v>
      </c>
      <c r="AH409">
        <v>0</v>
      </c>
      <c r="AI409">
        <v>0</v>
      </c>
      <c r="AJ409">
        <v>0</v>
      </c>
      <c r="AK409">
        <v>0</v>
      </c>
      <c r="AL409">
        <v>0.40080742957519172</v>
      </c>
      <c r="AM409">
        <v>0.33782497944060652</v>
      </c>
      <c r="AN409">
        <v>6.7659353142459397E-2</v>
      </c>
      <c r="AO409">
        <v>7.5105553566163274E-2</v>
      </c>
      <c r="AP409">
        <v>-2.2006689949830307E-3</v>
      </c>
      <c r="AQ409">
        <v>0.40080742957519172</v>
      </c>
      <c r="AR409">
        <v>6.7659353142459397E-2</v>
      </c>
      <c r="AS409">
        <v>0</v>
      </c>
      <c r="AT409">
        <v>0</v>
      </c>
      <c r="AU409">
        <v>0</v>
      </c>
      <c r="AV409">
        <v>-0.46842380955531959</v>
      </c>
      <c r="AW409" s="4">
        <v>0.2518303891456512</v>
      </c>
      <c r="AX409" s="4">
        <v>1</v>
      </c>
      <c r="AY409" s="4">
        <v>1</v>
      </c>
      <c r="AZ409" s="4">
        <v>0.97911004643885469</v>
      </c>
      <c r="BA409" s="4">
        <v>0.99292084392802704</v>
      </c>
      <c r="BB409" s="4">
        <v>1</v>
      </c>
      <c r="BC409" s="4">
        <v>1</v>
      </c>
      <c r="BD409" s="4" t="str">
        <v>pAPE ratio</v>
      </c>
      <c r="BE409" s="4" t="str">
        <v>pAPE ratio</v>
      </c>
      <c r="BF409" s="4" t="str">
        <v>pAPE ratio</v>
      </c>
      <c r="BG409" s="4" t="str">
        <v>Unit Linked</v>
      </c>
      <c r="BH409" s="4" t="str">
        <v>Traditional Non Par</v>
      </c>
      <c r="BI409" s="4" t="str">
        <v>Unit Linked</v>
      </c>
      <c r="BJ409" s="4" t="str">
        <v>Rider</v>
      </c>
      <c r="BK409" s="4" t="str">
        <v>Rider</v>
      </c>
      <c r="BL409" s="4" t="str">
        <v>Rider</v>
      </c>
      <c r="BM409" s="4" t="str">
        <v>Rider</v>
      </c>
      <c r="BN409" s="4" t="str">
        <v>Product Type</v>
      </c>
      <c r="BO409" s="4" t="str">
        <v>Product Type</v>
      </c>
      <c r="BP409" s="4" t="str">
        <v>Product Type</v>
      </c>
      <c r="BQ409" t="str">
        <f>VLOOKUP(A409,Misc!$A$3:$B$11,2,FALSE)</f>
        <v>MYR</v>
      </c>
      <c r="BR409">
        <f>INDEX(FX!$B$30:$AK$48,MATCH('Data (2)'!BQ409,FX!$A$30:$A$48,0),MATCH('Data (2)'!D409,Period,0))</f>
        <v>4.1474789556798299</v>
      </c>
      <c r="BS409">
        <f t="shared" si="100"/>
        <v>0.64341852930814558</v>
      </c>
      <c r="BT409">
        <f t="shared" si="101"/>
        <v>0</v>
      </c>
      <c r="BU409">
        <f t="shared" si="102"/>
        <v>0.21199375073083396</v>
      </c>
      <c r="BV409">
        <f t="shared" si="103"/>
        <v>0</v>
      </c>
      <c r="BW409">
        <f t="shared" si="104"/>
        <v>0.31999037257335311</v>
      </c>
      <c r="BX409">
        <f t="shared" si="105"/>
        <v>0</v>
      </c>
      <c r="BY409">
        <f t="shared" si="106"/>
        <v>0.1398109412675306</v>
      </c>
      <c r="BZ409">
        <f t="shared" si="107"/>
        <v>0</v>
      </c>
      <c r="CA409">
        <f t="shared" si="108"/>
        <v>1.0563038843702741</v>
      </c>
      <c r="CB409">
        <f t="shared" si="108"/>
        <v>0.60711540445310741</v>
      </c>
      <c r="CC409">
        <f t="shared" si="108"/>
        <v>0</v>
      </c>
      <c r="CD409">
        <f t="shared" si="99"/>
        <v>0</v>
      </c>
      <c r="CE409" s="4">
        <f t="shared" si="109"/>
        <v>0.32948033212345684</v>
      </c>
      <c r="CF409" s="4" t="str">
        <f t="shared" si="110"/>
        <v/>
      </c>
      <c r="CG409" s="4">
        <f t="shared" si="111"/>
        <v>0.65950501269750617</v>
      </c>
      <c r="CH409" s="4" t="str">
        <f t="shared" si="112"/>
        <v/>
      </c>
      <c r="CI409">
        <f>INDEX(FX!$B$114:$AK$132,MATCH('Data (2)'!BQ409,FX!$A$114:$A$132,0),MATCH('Data (2)'!D409,Period,0))</f>
        <v>4.0384285469205699</v>
      </c>
    </row>
    <row r="410" spans="1:87" hidden="1" outlineLevel="1" x14ac:dyDescent="0.15">
      <c r="A410" t="s">
        <v>80</v>
      </c>
      <c r="B410" s="1">
        <f t="shared" si="113"/>
        <v>43800</v>
      </c>
      <c r="C410" t="s">
        <v>63</v>
      </c>
      <c r="D410" s="1">
        <v>43466</v>
      </c>
      <c r="E410">
        <f t="array" ref="E410:E421">TRANSPOSE('[7]BA_Key Metrics P1'!$F$6:$Q$6)</f>
        <v>0</v>
      </c>
      <c r="F410">
        <f t="array" ref="F410:F421">TRANSPOSE('[7]BA_Key Metrics P1'!$F$11:$Q$11)</f>
        <v>0</v>
      </c>
      <c r="G410">
        <f t="array" ref="G410:G421">TRANSPOSE('[7]BA_Key Metrics P1'!$F$16:$Q$16)</f>
        <v>0</v>
      </c>
      <c r="H410">
        <f t="array" ref="H410:H421">TRANSPOSE('[7]BA_Key Metrics P1'!$F$21:$Q$21)</f>
        <v>0</v>
      </c>
      <c r="I410">
        <f t="array" ref="I410:I421">TRANSPOSE('[7]BA_Key Metrics P1'!$F$7:$Q$7)</f>
        <v>0</v>
      </c>
      <c r="J410">
        <f t="array" ref="J410:J421">TRANSPOSE('[7]BA_Key Metrics P1'!$F$12:$Q$12)</f>
        <v>0</v>
      </c>
      <c r="K410">
        <f t="array" ref="K410:K421">TRANSPOSE('[7]BA_Key Metrics P1'!$F$17:$Q$17)</f>
        <v>0</v>
      </c>
      <c r="L410">
        <f t="array" ref="L410:L421">TRANSPOSE('[7]BA_Key Metrics P1'!$F$22:$Q$22)</f>
        <v>0</v>
      </c>
      <c r="M410">
        <f t="array" ref="M410:M421">TRANSPOSE('[7]BA_Key Metrics P1'!$F$9:$Q$9)</f>
        <v>0</v>
      </c>
      <c r="N410">
        <f t="array" ref="N410:N421">TRANSPOSE('[7]BA_Key Metrics P1'!$F$14:$Q$14)</f>
        <v>0</v>
      </c>
      <c r="O410">
        <f t="array" ref="O410:O421">TRANSPOSE('[7]BA_Key Metrics P1'!$F$19:$Q$19)</f>
        <v>0</v>
      </c>
      <c r="P410">
        <f t="array" ref="P410:P421">TRANSPOSE('[7]BA_Key Metrics P1'!$F$24:$Q$24)</f>
        <v>0</v>
      </c>
      <c r="Q410" t="str">
        <f t="array" ref="Q410:Q421">'[7]BA_Key Products'!$D$6</f>
        <v>Takaful Future Smart</v>
      </c>
      <c r="R410" t="str">
        <f t="array" ref="R410:R421">'[7]BA_Key Products'!$D$9</f>
        <v>LifeSelect Single</v>
      </c>
      <c r="S410" t="str">
        <f t="array" ref="S410:S421">'[7]BA_Key Products'!$D$12</f>
        <v>Future Secure</v>
      </c>
      <c r="T410" t="str">
        <f t="array" ref="T410:T421">'[7]BA_Key Products'!$D$15</f>
        <v>LifeSelect Regular</v>
      </c>
      <c r="U410" t="str">
        <f t="array" ref="U410:U421">'[7]BA_Key Products'!$D$18</f>
        <v>Retirement Regular</v>
      </c>
      <c r="V410" t="str">
        <f t="array" ref="V410:V421">'[7]BA_Key Products'!$D$21</f>
        <v xml:space="preserve">Protector </v>
      </c>
      <c r="W410" t="str">
        <f t="array" ref="W410:W421">'[7]BA_Key Products'!$D$24</f>
        <v>Takaful Reducing Term Cover</v>
      </c>
      <c r="X410" t="str">
        <f t="array" ref="X410:X421">'[7]BA_Key Products'!$D$27</f>
        <v>Education Regular</v>
      </c>
      <c r="Y410" t="str">
        <f t="array" ref="Y410:Y421">'[7]BA_Key Products'!$D$30</f>
        <v>Protector (Premier)</v>
      </c>
      <c r="Z410" t="str">
        <f t="array" ref="Z410:Z421">'[7]BA_Key Products'!$D$33</f>
        <v>Education Single</v>
      </c>
      <c r="AA410">
        <f t="array" ref="AA410:AA421">TRANSPOSE('[7]BA_Key Products'!$F$6:$Q$6)</f>
        <v>0</v>
      </c>
      <c r="AB410">
        <f t="array" ref="AB410:AB421">TRANSPOSE('[7]BA_Key Products'!$F$9:$Q$9)</f>
        <v>0</v>
      </c>
      <c r="AC410">
        <f t="array" ref="AC410:AC421">TRANSPOSE('[7]BA_Key Products'!$F$12:$Q$12)</f>
        <v>0</v>
      </c>
      <c r="AD410">
        <f t="array" ref="AD410:AD421">TRANSPOSE('[7]BA_Key Products'!$F$15:$Q$15)</f>
        <v>0</v>
      </c>
      <c r="AE410">
        <f t="array" ref="AE410:AE421">TRANSPOSE('[7]BA_Key Products'!$F$18:$Q$18)</f>
        <v>0</v>
      </c>
      <c r="AF410">
        <f t="array" ref="AF410:AF421">TRANSPOSE('[7]BA_Key Products'!$F$21:$Q$21)</f>
        <v>0</v>
      </c>
      <c r="AG410">
        <f t="array" ref="AG410:AG421">TRANSPOSE('[7]BA_Key Products'!$F$24:$Q$24)</f>
        <v>0</v>
      </c>
      <c r="AH410">
        <f t="array" ref="AH410:AH421">TRANSPOSE('[7]BA_Key Products'!$F$27:$Q$27)</f>
        <v>0</v>
      </c>
      <c r="AI410">
        <f t="array" ref="AI410:AI421">TRANSPOSE('[7]BA_Key Products'!$F$30:$Q$30)</f>
        <v>0</v>
      </c>
      <c r="AJ410">
        <f t="array" ref="AJ410:AJ421">TRANSPOSE('[7]BA_Key Products'!$F$33:$Q$33)</f>
        <v>0</v>
      </c>
      <c r="AK410">
        <f t="array" ref="AK410:AK421">TRANSPOSE('[7]BA_Key Products'!$F$36:$Q$36)</f>
        <v>0</v>
      </c>
      <c r="AL410">
        <f t="array" ref="AL410:AL421">TRANSPOSE('[7]BA_Key Products'!$F$7:$Q$7)</f>
        <v>0</v>
      </c>
      <c r="AM410">
        <f t="array" ref="AM410:AM421">TRANSPOSE('[7]BA_Key Products'!$F$10:$Q$10)</f>
        <v>0</v>
      </c>
      <c r="AN410">
        <f t="array" ref="AN410:AN421">TRANSPOSE('[7]BA_Key Products'!$F$13:$Q$13)</f>
        <v>0</v>
      </c>
      <c r="AO410">
        <f t="array" ref="AO410:AO421">TRANSPOSE('[7]BA_Key Products'!$F$16:$Q$16)</f>
        <v>0</v>
      </c>
      <c r="AP410">
        <f t="array" ref="AP410:AP421">TRANSPOSE('[7]BA_Key Products'!$F$19:$Q$19)</f>
        <v>0</v>
      </c>
      <c r="AQ410">
        <f t="array" ref="AQ410:AQ421">TRANSPOSE('[7]BA_Key Products'!$F$22:$Q$22)</f>
        <v>0</v>
      </c>
      <c r="AR410">
        <f t="array" ref="AR410:AR421">TRANSPOSE('[7]BA_Key Products'!$F$25:$Q$25)</f>
        <v>0</v>
      </c>
      <c r="AS410">
        <f t="array" ref="AS410:AS421">TRANSPOSE('[7]BA_Key Products'!$F$28:$Q$28)</f>
        <v>0</v>
      </c>
      <c r="AT410">
        <f t="array" ref="AT410:AT421">TRANSPOSE('[7]BA_Key Products'!$F$31:$Q$31)</f>
        <v>0</v>
      </c>
      <c r="AU410">
        <f t="array" ref="AU410:AU421">TRANSPOSE('[7]BA_Key Products'!$F$34:$Q$35)</f>
        <v>0</v>
      </c>
      <c r="AV410">
        <f t="array" ref="AV410:AV421">TRANSPOSE('[7]BA_Key Products'!$F$37:$Q$37)</f>
        <v>0</v>
      </c>
      <c r="AW410" s="4">
        <f t="array" ref="AW410:AW421">'[7]BA_Key Products'!$D$8</f>
        <v>3.8287065579997115E-2</v>
      </c>
      <c r="AX410" s="4">
        <f t="array" ref="AX410:AX421">'[7]BA_Key Products'!$D$11</f>
        <v>1.0409471764230899E-2</v>
      </c>
      <c r="AY410" s="4">
        <f t="array" ref="AY410:AY421">'[7]BA_Key Products'!$D$14</f>
        <v>3.9413983717039233E-2</v>
      </c>
      <c r="AZ410" s="4">
        <f t="array" ref="AZ410:AZ421">'[7]BA_Key Products'!$D$17</f>
        <v>0.29816260807200534</v>
      </c>
      <c r="BA410" s="4">
        <f t="array" ref="BA410:BA421">'[7]BA_Key Products'!$D$20</f>
        <v>4.3826395615332945E-3</v>
      </c>
      <c r="BB410" s="4">
        <f t="array" ref="BB410:BB421">'[7]BA_Key Products'!$D$23</f>
        <v>0.56654963122371227</v>
      </c>
      <c r="BC410" s="4">
        <f t="array" ref="BC410:BC421">'[7]BA_Key Products'!$D$26</f>
        <v>0.83754134249960654</v>
      </c>
      <c r="BD410" s="4">
        <f t="array" ref="BD410:BD421">'[7]BA_Key Products'!$D$29</f>
        <v>7.2158476369492006E-2</v>
      </c>
      <c r="BE410" s="4">
        <f t="array" ref="BE410:BE421">'[7]BA_Key Products'!$D$32</f>
        <v>0</v>
      </c>
      <c r="BF410" s="4">
        <f t="array" ref="BF410:BF421">'[7]BA_Key Products'!$D$35</f>
        <v>0</v>
      </c>
      <c r="BG410" s="4" t="str">
        <f t="array" ref="BG410:BG421">'[7]BA_Key Products'!$D$7</f>
        <v>Traditional Non Par</v>
      </c>
      <c r="BH410" s="4" t="str">
        <f t="array" ref="BH410:BH421">'[7]BA_Key Products'!$D$10</f>
        <v>Unit Linked</v>
      </c>
      <c r="BI410" s="4" t="str">
        <f t="array" ref="BI410:BI421">'[7]BA_Key Products'!$D$13</f>
        <v>Traditional Non Par</v>
      </c>
      <c r="BJ410" s="4" t="str">
        <f t="array" ref="BJ410:BJ421">'[7]BA_Key Products'!$D$16</f>
        <v>Unit Linked</v>
      </c>
      <c r="BK410" s="4" t="str">
        <f t="array" ref="BK410:BK421">'[7]BA_Key Products'!$D$19</f>
        <v>Traditional Non Par</v>
      </c>
      <c r="BL410" s="4" t="str">
        <f t="array" ref="BL410:BL421">'[7]BA_Key Products'!$D$22</f>
        <v>Traditional Non Par</v>
      </c>
      <c r="BM410" s="4" t="str">
        <f t="array" ref="BM410:BM421">'[7]BA_Key Products'!$D$25</f>
        <v>Traditional Non Par</v>
      </c>
      <c r="BN410" s="4" t="str">
        <f t="array" ref="BN410:BN421">'[7]BA_Key Products'!$D$28</f>
        <v>Unit Linked</v>
      </c>
      <c r="BO410" s="4" t="str">
        <f t="array" ref="BO410:BO421">'[7]BA_Key Products'!$D$31</f>
        <v>Traditional Non Par</v>
      </c>
      <c r="BP410" s="4" t="str">
        <f t="array" ref="BP410:BP421">'[7]BA_Key Products'!$D$34</f>
        <v>Unit Linked</v>
      </c>
      <c r="BQ410" t="str">
        <f>VLOOKUP(A410,Misc!$A$3:$B$11,2,FALSE)</f>
        <v>MYR</v>
      </c>
      <c r="BR410">
        <f>INDEX(FX!$B$30:$AK$48,MATCH('Data (2)'!BQ410,FX!$A$30:$A$48,0),MATCH('Data (2)'!D410,Period,0))</f>
        <v>4.1169847229466363</v>
      </c>
      <c r="BS410">
        <f t="shared" si="100"/>
        <v>0</v>
      </c>
      <c r="BT410">
        <f t="shared" si="101"/>
        <v>0</v>
      </c>
      <c r="BU410">
        <f t="shared" si="102"/>
        <v>0</v>
      </c>
      <c r="BV410">
        <f t="shared" si="103"/>
        <v>0</v>
      </c>
      <c r="BW410">
        <f t="shared" si="104"/>
        <v>0</v>
      </c>
      <c r="BX410">
        <f t="shared" si="105"/>
        <v>0</v>
      </c>
      <c r="BY410">
        <f t="shared" si="106"/>
        <v>0</v>
      </c>
      <c r="BZ410">
        <f t="shared" si="107"/>
        <v>0</v>
      </c>
      <c r="CA410">
        <f t="shared" si="108"/>
        <v>0</v>
      </c>
      <c r="CB410">
        <f t="shared" si="108"/>
        <v>0</v>
      </c>
      <c r="CC410">
        <f t="shared" si="108"/>
        <v>0</v>
      </c>
      <c r="CD410">
        <f t="shared" si="99"/>
        <v>0</v>
      </c>
      <c r="CE410" s="4">
        <f t="shared" si="109"/>
        <v>0</v>
      </c>
      <c r="CF410" s="4" t="str">
        <f t="shared" si="110"/>
        <v/>
      </c>
      <c r="CG410" s="4">
        <f t="shared" si="111"/>
        <v>0</v>
      </c>
      <c r="CH410" s="4" t="str">
        <f t="shared" si="112"/>
        <v/>
      </c>
      <c r="CI410">
        <f>INDEX(FX!$B$114:$AK$132,MATCH('Data (2)'!BQ410,FX!$A$114:$A$132,0),MATCH('Data (2)'!D410,Period,0))</f>
        <v>4.0384285469205699</v>
      </c>
    </row>
    <row r="411" spans="1:87" hidden="1" outlineLevel="1" x14ac:dyDescent="0.15">
      <c r="A411" t="s">
        <v>80</v>
      </c>
      <c r="B411" s="1">
        <f t="shared" si="113"/>
        <v>43800</v>
      </c>
      <c r="C411" t="s">
        <v>63</v>
      </c>
      <c r="D411" s="1">
        <v>43497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tr">
        <v>Takaful Future Smart</v>
      </c>
      <c r="R411" t="str">
        <v>LifeSelect Single</v>
      </c>
      <c r="S411" t="str">
        <v>Future Secure</v>
      </c>
      <c r="T411" t="str">
        <v>LifeSelect Regular</v>
      </c>
      <c r="U411" t="str">
        <v>Retirement Regular</v>
      </c>
      <c r="V411" t="str">
        <v xml:space="preserve">Protector </v>
      </c>
      <c r="W411" t="str">
        <v>Takaful Reducing Term Cover</v>
      </c>
      <c r="X411" t="str">
        <v>Education Regular</v>
      </c>
      <c r="Y411" t="str">
        <v>Protector (Premier)</v>
      </c>
      <c r="Z411" t="str">
        <v>Education Single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 s="4">
        <v>3.8287065579997115E-2</v>
      </c>
      <c r="AX411" s="4">
        <v>1.0409471764230899E-2</v>
      </c>
      <c r="AY411" s="4">
        <v>3.9413983717039233E-2</v>
      </c>
      <c r="AZ411" s="4">
        <v>0.29816260807200534</v>
      </c>
      <c r="BA411" s="4">
        <v>4.3826395615332945E-3</v>
      </c>
      <c r="BB411" s="4">
        <v>0.56654963122371227</v>
      </c>
      <c r="BC411" s="4">
        <v>0.83754134249960654</v>
      </c>
      <c r="BD411" s="4">
        <v>7.2158476369492006E-2</v>
      </c>
      <c r="BE411" s="4">
        <v>0</v>
      </c>
      <c r="BF411" s="4">
        <v>0</v>
      </c>
      <c r="BG411" s="4" t="str">
        <v>Traditional Non Par</v>
      </c>
      <c r="BH411" s="4" t="str">
        <v>Unit Linked</v>
      </c>
      <c r="BI411" s="4" t="str">
        <v>Traditional Non Par</v>
      </c>
      <c r="BJ411" s="4" t="str">
        <v>Unit Linked</v>
      </c>
      <c r="BK411" s="4" t="str">
        <v>Traditional Non Par</v>
      </c>
      <c r="BL411" s="4" t="str">
        <v>Traditional Non Par</v>
      </c>
      <c r="BM411" s="4" t="str">
        <v>Traditional Non Par</v>
      </c>
      <c r="BN411" s="4" t="str">
        <v>Unit Linked</v>
      </c>
      <c r="BO411" s="4" t="str">
        <v>Traditional Non Par</v>
      </c>
      <c r="BP411" s="4" t="str">
        <v>Unit Linked</v>
      </c>
      <c r="BQ411" t="str">
        <f>VLOOKUP(A411,Misc!$A$3:$B$11,2,FALSE)</f>
        <v>MYR</v>
      </c>
      <c r="BR411">
        <f>INDEX(FX!$B$30:$AK$48,MATCH('Data (2)'!BQ411,FX!$A$30:$A$48,0),MATCH('Data (2)'!D411,Period,0))</f>
        <v>4.0764019504631701</v>
      </c>
      <c r="BS411">
        <f t="shared" si="100"/>
        <v>0</v>
      </c>
      <c r="BT411">
        <f t="shared" si="101"/>
        <v>0</v>
      </c>
      <c r="BU411">
        <f t="shared" si="102"/>
        <v>0</v>
      </c>
      <c r="BV411">
        <f t="shared" si="103"/>
        <v>0</v>
      </c>
      <c r="BW411">
        <f t="shared" si="104"/>
        <v>0</v>
      </c>
      <c r="BX411">
        <f t="shared" si="105"/>
        <v>0</v>
      </c>
      <c r="BY411">
        <f t="shared" si="106"/>
        <v>0</v>
      </c>
      <c r="BZ411">
        <f t="shared" si="107"/>
        <v>0</v>
      </c>
      <c r="CA411">
        <f t="shared" si="108"/>
        <v>0</v>
      </c>
      <c r="CB411">
        <f t="shared" si="108"/>
        <v>0</v>
      </c>
      <c r="CC411">
        <f t="shared" si="108"/>
        <v>0</v>
      </c>
      <c r="CD411">
        <f t="shared" si="99"/>
        <v>0</v>
      </c>
      <c r="CE411" s="4">
        <f t="shared" si="109"/>
        <v>0</v>
      </c>
      <c r="CF411" s="4" t="str">
        <f t="shared" si="110"/>
        <v/>
      </c>
      <c r="CG411" s="4">
        <f t="shared" si="111"/>
        <v>0</v>
      </c>
      <c r="CH411" s="4" t="str">
        <f t="shared" si="112"/>
        <v/>
      </c>
      <c r="CI411">
        <f>INDEX(FX!$B$114:$AK$132,MATCH('Data (2)'!BQ411,FX!$A$114:$A$132,0),MATCH('Data (2)'!D411,Period,0))</f>
        <v>4.0384285469205699</v>
      </c>
    </row>
    <row r="412" spans="1:87" hidden="1" outlineLevel="1" x14ac:dyDescent="0.15">
      <c r="A412" t="s">
        <v>80</v>
      </c>
      <c r="B412" s="1">
        <f t="shared" si="113"/>
        <v>43800</v>
      </c>
      <c r="C412" t="s">
        <v>63</v>
      </c>
      <c r="D412" s="1">
        <v>43525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tr">
        <v>Takaful Future Smart</v>
      </c>
      <c r="R412" t="str">
        <v>LifeSelect Single</v>
      </c>
      <c r="S412" t="str">
        <v>Future Secure</v>
      </c>
      <c r="T412" t="str">
        <v>LifeSelect Regular</v>
      </c>
      <c r="U412" t="str">
        <v>Retirement Regular</v>
      </c>
      <c r="V412" t="str">
        <v xml:space="preserve">Protector </v>
      </c>
      <c r="W412" t="str">
        <v>Takaful Reducing Term Cover</v>
      </c>
      <c r="X412" t="str">
        <v>Education Regular</v>
      </c>
      <c r="Y412" t="str">
        <v>Protector (Premier)</v>
      </c>
      <c r="Z412" t="str">
        <v>Education Single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 s="4">
        <v>3.8287065579997115E-2</v>
      </c>
      <c r="AX412" s="4">
        <v>1.0409471764230899E-2</v>
      </c>
      <c r="AY412" s="4">
        <v>3.9413983717039233E-2</v>
      </c>
      <c r="AZ412" s="4">
        <v>0.29816260807200534</v>
      </c>
      <c r="BA412" s="4">
        <v>4.3826395615332945E-3</v>
      </c>
      <c r="BB412" s="4">
        <v>0.56654963122371227</v>
      </c>
      <c r="BC412" s="4">
        <v>0.83754134249960654</v>
      </c>
      <c r="BD412" s="4">
        <v>7.2158476369492006E-2</v>
      </c>
      <c r="BE412" s="4">
        <v>0</v>
      </c>
      <c r="BF412" s="4">
        <v>0</v>
      </c>
      <c r="BG412" s="4" t="str">
        <v>Traditional Non Par</v>
      </c>
      <c r="BH412" s="4" t="str">
        <v>Unit Linked</v>
      </c>
      <c r="BI412" s="4" t="str">
        <v>Traditional Non Par</v>
      </c>
      <c r="BJ412" s="4" t="str">
        <v>Unit Linked</v>
      </c>
      <c r="BK412" s="4" t="str">
        <v>Traditional Non Par</v>
      </c>
      <c r="BL412" s="4" t="str">
        <v>Traditional Non Par</v>
      </c>
      <c r="BM412" s="4" t="str">
        <v>Traditional Non Par</v>
      </c>
      <c r="BN412" s="4" t="str">
        <v>Unit Linked</v>
      </c>
      <c r="BO412" s="4" t="str">
        <v>Traditional Non Par</v>
      </c>
      <c r="BP412" s="4" t="str">
        <v>Unit Linked</v>
      </c>
      <c r="BQ412" t="str">
        <f>VLOOKUP(A412,Misc!$A$3:$B$11,2,FALSE)</f>
        <v>MYR</v>
      </c>
      <c r="BR412">
        <f>INDEX(FX!$B$30:$AK$48,MATCH('Data (2)'!BQ412,FX!$A$30:$A$48,0),MATCH('Data (2)'!D412,Period,0))</f>
        <v>4.0778969631602004</v>
      </c>
      <c r="BS412">
        <f t="shared" si="100"/>
        <v>0</v>
      </c>
      <c r="BT412">
        <f t="shared" si="101"/>
        <v>0</v>
      </c>
      <c r="BU412">
        <f t="shared" si="102"/>
        <v>0</v>
      </c>
      <c r="BV412">
        <f t="shared" si="103"/>
        <v>0</v>
      </c>
      <c r="BW412">
        <f t="shared" si="104"/>
        <v>0</v>
      </c>
      <c r="BX412">
        <f t="shared" si="105"/>
        <v>0</v>
      </c>
      <c r="BY412">
        <f t="shared" si="106"/>
        <v>0</v>
      </c>
      <c r="BZ412">
        <f t="shared" si="107"/>
        <v>0</v>
      </c>
      <c r="CA412">
        <f t="shared" si="108"/>
        <v>0</v>
      </c>
      <c r="CB412">
        <f t="shared" si="108"/>
        <v>0</v>
      </c>
      <c r="CC412">
        <f t="shared" si="108"/>
        <v>0</v>
      </c>
      <c r="CD412">
        <f t="shared" si="99"/>
        <v>0</v>
      </c>
      <c r="CE412" s="4">
        <f t="shared" si="109"/>
        <v>0</v>
      </c>
      <c r="CF412" s="4" t="str">
        <f t="shared" si="110"/>
        <v/>
      </c>
      <c r="CG412" s="4">
        <f t="shared" si="111"/>
        <v>0</v>
      </c>
      <c r="CH412" s="4" t="str">
        <f t="shared" si="112"/>
        <v/>
      </c>
      <c r="CI412">
        <f>INDEX(FX!$B$114:$AK$132,MATCH('Data (2)'!BQ412,FX!$A$114:$A$132,0),MATCH('Data (2)'!D412,Period,0))</f>
        <v>4.0384285469205699</v>
      </c>
    </row>
    <row r="413" spans="1:87" hidden="1" outlineLevel="1" x14ac:dyDescent="0.15">
      <c r="A413" t="s">
        <v>80</v>
      </c>
      <c r="B413" s="1">
        <f t="shared" si="113"/>
        <v>43800</v>
      </c>
      <c r="C413" t="s">
        <v>63</v>
      </c>
      <c r="D413" s="1">
        <v>43556</v>
      </c>
      <c r="E413">
        <v>1.218115386</v>
      </c>
      <c r="F413">
        <v>0.11265769836772063</v>
      </c>
      <c r="G413">
        <v>0.14727618895864272</v>
      </c>
      <c r="H413">
        <v>2.8796234183593311E-2</v>
      </c>
      <c r="I413">
        <v>1.5741902222222226</v>
      </c>
      <c r="J413">
        <v>0.19633428898264552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t="str">
        <v>Takaful Future Smart</v>
      </c>
      <c r="R413" t="str">
        <v>LifeSelect Single</v>
      </c>
      <c r="S413" t="str">
        <v>Future Secure</v>
      </c>
      <c r="T413" t="str">
        <v>LifeSelect Regular</v>
      </c>
      <c r="U413" t="str">
        <v>Retirement Regular</v>
      </c>
      <c r="V413" t="str">
        <v xml:space="preserve">Protector </v>
      </c>
      <c r="W413" t="str">
        <v>Takaful Reducing Term Cover</v>
      </c>
      <c r="X413" t="str">
        <v>Education Regular</v>
      </c>
      <c r="Y413" t="str">
        <v>Protector (Premier)</v>
      </c>
      <c r="Z413" t="str">
        <v>Education Single</v>
      </c>
      <c r="AA413">
        <v>0.59519999999999995</v>
      </c>
      <c r="AB413">
        <v>0.1842</v>
      </c>
      <c r="AC413">
        <v>6.5000000000000002E-2</v>
      </c>
      <c r="AD413">
        <v>0.16067999999999999</v>
      </c>
      <c r="AE413">
        <v>6.2E-2</v>
      </c>
      <c r="AF413">
        <v>2.6976119999999989E-2</v>
      </c>
      <c r="AG413">
        <v>8.636922599999998E-2</v>
      </c>
      <c r="AH413">
        <v>3.2399999999999998E-2</v>
      </c>
      <c r="AI413">
        <v>5.2610399999999972E-3</v>
      </c>
      <c r="AJ413">
        <v>0</v>
      </c>
      <c r="AK413" t="e">
        <v>#N/A</v>
      </c>
      <c r="AL413">
        <v>2.1848843299994137E-2</v>
      </c>
      <c r="AM413">
        <v>2.6944407884885047E-2</v>
      </c>
      <c r="AN413">
        <v>8.2394346736228471E-3</v>
      </c>
      <c r="AO413">
        <v>1.3773768299592686E-2</v>
      </c>
      <c r="AP413">
        <v>1.5124865144048865E-3</v>
      </c>
      <c r="AQ413">
        <v>7.6965269434095688E-3</v>
      </c>
      <c r="AR413">
        <v>2.4719826384199766E-2</v>
      </c>
      <c r="AS413">
        <v>6.490193514135963E-3</v>
      </c>
      <c r="AT413">
        <v>1.4322108534757427E-3</v>
      </c>
      <c r="AU413">
        <v>0</v>
      </c>
      <c r="AV413" t="e">
        <v>#N/A</v>
      </c>
      <c r="AW413" s="4">
        <v>3.8287065579997115E-2</v>
      </c>
      <c r="AX413" s="4">
        <v>1.0409471764230899E-2</v>
      </c>
      <c r="AY413" s="4">
        <v>3.9413983717039233E-2</v>
      </c>
      <c r="AZ413" s="4">
        <v>0.29816260807200534</v>
      </c>
      <c r="BA413" s="4">
        <v>4.3826395615332945E-3</v>
      </c>
      <c r="BB413" s="4">
        <v>0.56654963122371227</v>
      </c>
      <c r="BC413" s="4">
        <v>0.83754134249960654</v>
      </c>
      <c r="BD413" s="4">
        <v>7.2158476369492006E-2</v>
      </c>
      <c r="BE413" s="4">
        <v>0</v>
      </c>
      <c r="BF413" s="4">
        <v>0</v>
      </c>
      <c r="BG413" s="4" t="str">
        <v>Traditional Non Par</v>
      </c>
      <c r="BH413" s="4" t="str">
        <v>Unit Linked</v>
      </c>
      <c r="BI413" s="4" t="str">
        <v>Traditional Non Par</v>
      </c>
      <c r="BJ413" s="4" t="str">
        <v>Unit Linked</v>
      </c>
      <c r="BK413" s="4" t="str">
        <v>Traditional Non Par</v>
      </c>
      <c r="BL413" s="4" t="str">
        <v>Traditional Non Par</v>
      </c>
      <c r="BM413" s="4" t="str">
        <v>Traditional Non Par</v>
      </c>
      <c r="BN413" s="4" t="str">
        <v>Unit Linked</v>
      </c>
      <c r="BO413" s="4" t="str">
        <v>Traditional Non Par</v>
      </c>
      <c r="BP413" s="4" t="str">
        <v>Unit Linked</v>
      </c>
      <c r="BQ413" t="str">
        <f>VLOOKUP(A413,Misc!$A$3:$B$11,2,FALSE)</f>
        <v>MYR</v>
      </c>
      <c r="BR413">
        <f>INDEX(FX!$B$30:$AK$48,MATCH('Data (2)'!BQ413,FX!$A$30:$A$48,0),MATCH('Data (2)'!D413,Period,0))</f>
        <v>4.1142838075323125</v>
      </c>
      <c r="BS413">
        <f t="shared" si="100"/>
        <v>0.29606984908768552</v>
      </c>
      <c r="BT413">
        <f t="shared" si="101"/>
        <v>0</v>
      </c>
      <c r="BU413">
        <f t="shared" si="102"/>
        <v>2.7382092154525209E-2</v>
      </c>
      <c r="BV413">
        <f t="shared" si="103"/>
        <v>0</v>
      </c>
      <c r="BW413">
        <f t="shared" si="104"/>
        <v>3.5796312517141798E-2</v>
      </c>
      <c r="BX413">
        <f t="shared" si="105"/>
        <v>0</v>
      </c>
      <c r="BY413">
        <f t="shared" si="106"/>
        <v>6.9990879411075124E-3</v>
      </c>
      <c r="BZ413">
        <f t="shared" si="107"/>
        <v>0</v>
      </c>
      <c r="CA413">
        <f t="shared" si="108"/>
        <v>0.38980266802605501</v>
      </c>
      <c r="CB413">
        <f t="shared" si="108"/>
        <v>4.8616506817325433E-2</v>
      </c>
      <c r="CC413">
        <f t="shared" si="108"/>
        <v>0</v>
      </c>
      <c r="CD413">
        <f t="shared" si="99"/>
        <v>0</v>
      </c>
      <c r="CE413" s="4">
        <f t="shared" si="109"/>
        <v>9.2485243731845163E-2</v>
      </c>
      <c r="CF413" s="4" t="str">
        <f t="shared" si="110"/>
        <v/>
      </c>
      <c r="CG413" s="4">
        <f t="shared" si="111"/>
        <v>0.25560822385702298</v>
      </c>
      <c r="CH413" s="4" t="str">
        <f t="shared" si="112"/>
        <v/>
      </c>
      <c r="CI413">
        <f>INDEX(FX!$B$114:$AK$132,MATCH('Data (2)'!BQ413,FX!$A$114:$A$132,0),MATCH('Data (2)'!D413,Period,0))</f>
        <v>4.0384285469205699</v>
      </c>
    </row>
    <row r="414" spans="1:87" hidden="1" outlineLevel="1" x14ac:dyDescent="0.15">
      <c r="A414" t="s">
        <v>80</v>
      </c>
      <c r="B414" s="1">
        <f t="shared" si="113"/>
        <v>43800</v>
      </c>
      <c r="C414" t="s">
        <v>63</v>
      </c>
      <c r="D414" s="1">
        <v>43586</v>
      </c>
      <c r="E414">
        <v>1.1676956660000002</v>
      </c>
      <c r="F414">
        <v>9.2457815105571411E-2</v>
      </c>
      <c r="G414">
        <v>0.10630546330636127</v>
      </c>
      <c r="H414">
        <v>1.6127057005439354E-2</v>
      </c>
      <c r="I414">
        <v>1.5741902222222226</v>
      </c>
      <c r="J414">
        <v>0.19633428898264552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tr">
        <v>Takaful Future Smart</v>
      </c>
      <c r="R414" t="str">
        <v>LifeSelect Single</v>
      </c>
      <c r="S414" t="str">
        <v>Future Secure</v>
      </c>
      <c r="T414" t="str">
        <v>LifeSelect Regular</v>
      </c>
      <c r="U414" t="str">
        <v>Retirement Regular</v>
      </c>
      <c r="V414" t="str">
        <v xml:space="preserve">Protector </v>
      </c>
      <c r="W414" t="str">
        <v>Takaful Reducing Term Cover</v>
      </c>
      <c r="X414" t="str">
        <v>Education Regular</v>
      </c>
      <c r="Y414" t="str">
        <v>Protector (Premier)</v>
      </c>
      <c r="Z414" t="str">
        <v>Education Single</v>
      </c>
      <c r="AA414">
        <v>0.65145799999999998</v>
      </c>
      <c r="AB414">
        <v>0.14530000000000001</v>
      </c>
      <c r="AC414">
        <v>4.9000000000000002E-2</v>
      </c>
      <c r="AD414">
        <v>0.17885100000000001</v>
      </c>
      <c r="AE414">
        <v>0.06</v>
      </c>
      <c r="AF414">
        <v>3.113307999999998E-2</v>
      </c>
      <c r="AG414">
        <v>1.4339265999999974E-2</v>
      </c>
      <c r="AH414">
        <v>1.35E-2</v>
      </c>
      <c r="AI414">
        <v>0</v>
      </c>
      <c r="AJ414">
        <v>0.02</v>
      </c>
      <c r="AK414" t="e">
        <v>#N/A</v>
      </c>
      <c r="AL414">
        <v>2.3378042397944596E-2</v>
      </c>
      <c r="AM414">
        <v>2.0602156372481775E-2</v>
      </c>
      <c r="AN414">
        <v>6.0418911531592828E-3</v>
      </c>
      <c r="AO414">
        <v>1.7801727445109366E-2</v>
      </c>
      <c r="AP414">
        <v>1.9151207664616075E-3</v>
      </c>
      <c r="AQ414">
        <v>9.0730080411010605E-3</v>
      </c>
      <c r="AR414">
        <v>5.5337013280562395E-3</v>
      </c>
      <c r="AS414">
        <v>2.6293308230970506E-3</v>
      </c>
      <c r="AT414">
        <v>0</v>
      </c>
      <c r="AU414">
        <v>4.7489858066914999E-3</v>
      </c>
      <c r="AV414" t="e">
        <v>#N/A</v>
      </c>
      <c r="AW414" s="4">
        <v>3.8287065579997115E-2</v>
      </c>
      <c r="AX414" s="4">
        <v>1.0409471764230899E-2</v>
      </c>
      <c r="AY414" s="4">
        <v>3.9413983717039233E-2</v>
      </c>
      <c r="AZ414" s="4">
        <v>0.29816260807200534</v>
      </c>
      <c r="BA414" s="4">
        <v>4.3826395615332945E-3</v>
      </c>
      <c r="BB414" s="4">
        <v>0.56654963122371227</v>
      </c>
      <c r="BC414" s="4">
        <v>0.83754134249960654</v>
      </c>
      <c r="BD414" s="4">
        <v>7.2158476369492006E-2</v>
      </c>
      <c r="BE414" s="4">
        <v>0</v>
      </c>
      <c r="BF414" s="4">
        <v>0</v>
      </c>
      <c r="BG414" s="4" t="str">
        <v>Traditional Non Par</v>
      </c>
      <c r="BH414" s="4" t="str">
        <v>Unit Linked</v>
      </c>
      <c r="BI414" s="4" t="str">
        <v>Traditional Non Par</v>
      </c>
      <c r="BJ414" s="4" t="str">
        <v>Unit Linked</v>
      </c>
      <c r="BK414" s="4" t="str">
        <v>Traditional Non Par</v>
      </c>
      <c r="BL414" s="4" t="str">
        <v>Traditional Non Par</v>
      </c>
      <c r="BM414" s="4" t="str">
        <v>Traditional Non Par</v>
      </c>
      <c r="BN414" s="4" t="str">
        <v>Unit Linked</v>
      </c>
      <c r="BO414" s="4" t="str">
        <v>Traditional Non Par</v>
      </c>
      <c r="BP414" s="4" t="str">
        <v>Unit Linked</v>
      </c>
      <c r="BQ414" t="str">
        <f>VLOOKUP(A414,Misc!$A$3:$B$11,2,FALSE)</f>
        <v>MYR</v>
      </c>
      <c r="BR414">
        <f>INDEX(FX!$B$30:$AK$48,MATCH('Data (2)'!BQ414,FX!$A$30:$A$48,0),MATCH('Data (2)'!D414,Period,0))</f>
        <v>4.1722377784370535</v>
      </c>
      <c r="BS414">
        <f t="shared" si="100"/>
        <v>0.27987275126908667</v>
      </c>
      <c r="BT414">
        <f t="shared" si="101"/>
        <v>0</v>
      </c>
      <c r="BU414">
        <f t="shared" si="102"/>
        <v>2.2160245895718505E-2</v>
      </c>
      <c r="BV414">
        <f t="shared" si="103"/>
        <v>0</v>
      </c>
      <c r="BW414">
        <f t="shared" si="104"/>
        <v>2.5479243741995925E-2</v>
      </c>
      <c r="BX414">
        <f t="shared" si="105"/>
        <v>0</v>
      </c>
      <c r="BY414">
        <f t="shared" si="106"/>
        <v>3.8653254828349337E-3</v>
      </c>
      <c r="BZ414">
        <f t="shared" si="107"/>
        <v>0</v>
      </c>
      <c r="CA414">
        <f t="shared" si="108"/>
        <v>0.38980266802605501</v>
      </c>
      <c r="CB414">
        <f t="shared" si="108"/>
        <v>4.8616506817325433E-2</v>
      </c>
      <c r="CC414">
        <f t="shared" si="108"/>
        <v>0</v>
      </c>
      <c r="CD414">
        <f t="shared" si="99"/>
        <v>0</v>
      </c>
      <c r="CE414" s="4">
        <f t="shared" si="109"/>
        <v>7.9179719337565305E-2</v>
      </c>
      <c r="CF414" s="4" t="str">
        <f t="shared" si="110"/>
        <v/>
      </c>
      <c r="CG414" s="4">
        <f t="shared" si="111"/>
        <v>0.17442610975637857</v>
      </c>
      <c r="CH414" s="4" t="str">
        <f t="shared" si="112"/>
        <v/>
      </c>
      <c r="CI414">
        <f>INDEX(FX!$B$114:$AK$132,MATCH('Data (2)'!BQ414,FX!$A$114:$A$132,0),MATCH('Data (2)'!D414,Period,0))</f>
        <v>4.0384285469205699</v>
      </c>
    </row>
    <row r="415" spans="1:87" hidden="1" outlineLevel="1" x14ac:dyDescent="0.15">
      <c r="A415" t="s">
        <v>80</v>
      </c>
      <c r="B415" s="1">
        <f t="shared" si="113"/>
        <v>43800</v>
      </c>
      <c r="C415" t="s">
        <v>63</v>
      </c>
      <c r="D415" s="1">
        <v>43617</v>
      </c>
      <c r="E415">
        <v>1.5929727339999999</v>
      </c>
      <c r="F415">
        <v>0.18764592622021858</v>
      </c>
      <c r="G415">
        <v>0.10619136606249964</v>
      </c>
      <c r="H415">
        <v>1.6243576348640563E-2</v>
      </c>
      <c r="I415">
        <v>1.5741902222222226</v>
      </c>
      <c r="J415">
        <v>0.19633428898264552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t="str">
        <v>Takaful Future Smart</v>
      </c>
      <c r="R415" t="str">
        <v>LifeSelect Single</v>
      </c>
      <c r="S415" t="str">
        <v>Future Secure</v>
      </c>
      <c r="T415" t="str">
        <v>LifeSelect Regular</v>
      </c>
      <c r="U415" t="str">
        <v>Retirement Regular</v>
      </c>
      <c r="V415" t="str">
        <v xml:space="preserve">Protector </v>
      </c>
      <c r="W415" t="str">
        <v>Takaful Reducing Term Cover</v>
      </c>
      <c r="X415" t="str">
        <v>Education Regular</v>
      </c>
      <c r="Y415" t="str">
        <v>Protector (Premier)</v>
      </c>
      <c r="Z415" t="str">
        <v>Education Single</v>
      </c>
      <c r="AA415">
        <v>0.52712599999999998</v>
      </c>
      <c r="AB415">
        <v>0.60548000000000002</v>
      </c>
      <c r="AC415">
        <v>0.17899999999999999</v>
      </c>
      <c r="AD415">
        <v>0.163192</v>
      </c>
      <c r="AE415">
        <v>6.1199999999999997E-2</v>
      </c>
      <c r="AF415">
        <v>7.7387999999999884E-3</v>
      </c>
      <c r="AG415">
        <v>2.6624174E-2</v>
      </c>
      <c r="AH415">
        <v>1.44E-2</v>
      </c>
      <c r="AI415">
        <v>5.997600000000004E-3</v>
      </c>
      <c r="AJ415">
        <v>0</v>
      </c>
      <c r="AK415" t="e">
        <v>#N/A</v>
      </c>
      <c r="AL415">
        <v>1.719956404105694E-2</v>
      </c>
      <c r="AM415">
        <v>0.11362008604539318</v>
      </c>
      <c r="AN415">
        <v>2.1784005726389447E-2</v>
      </c>
      <c r="AO415">
        <v>1.766293708912256E-2</v>
      </c>
      <c r="AP415">
        <v>1.2247970126265397E-3</v>
      </c>
      <c r="AQ415">
        <v>2.3419335065774272E-3</v>
      </c>
      <c r="AR415">
        <v>8.4879457468986421E-3</v>
      </c>
      <c r="AS415">
        <v>2.9751624052961447E-3</v>
      </c>
      <c r="AT415">
        <v>1.9747583887070388E-3</v>
      </c>
      <c r="AU415">
        <v>0</v>
      </c>
      <c r="AV415" t="e">
        <v>#N/A</v>
      </c>
      <c r="AW415" s="4">
        <v>3.8287065579997115E-2</v>
      </c>
      <c r="AX415" s="4">
        <v>1.0409471764230899E-2</v>
      </c>
      <c r="AY415" s="4">
        <v>3.9413983717039233E-2</v>
      </c>
      <c r="AZ415" s="4">
        <v>0.29816260807200534</v>
      </c>
      <c r="BA415" s="4">
        <v>4.3826395615332945E-3</v>
      </c>
      <c r="BB415" s="4">
        <v>0.56654963122371227</v>
      </c>
      <c r="BC415" s="4">
        <v>0.83754134249960654</v>
      </c>
      <c r="BD415" s="4">
        <v>7.2158476369492006E-2</v>
      </c>
      <c r="BE415" s="4">
        <v>0</v>
      </c>
      <c r="BF415" s="4">
        <v>0</v>
      </c>
      <c r="BG415" s="4" t="str">
        <v>Traditional Non Par</v>
      </c>
      <c r="BH415" s="4" t="str">
        <v>Unit Linked</v>
      </c>
      <c r="BI415" s="4" t="str">
        <v>Traditional Non Par</v>
      </c>
      <c r="BJ415" s="4" t="str">
        <v>Unit Linked</v>
      </c>
      <c r="BK415" s="4" t="str">
        <v>Traditional Non Par</v>
      </c>
      <c r="BL415" s="4" t="str">
        <v>Traditional Non Par</v>
      </c>
      <c r="BM415" s="4" t="str">
        <v>Traditional Non Par</v>
      </c>
      <c r="BN415" s="4" t="str">
        <v>Unit Linked</v>
      </c>
      <c r="BO415" s="4" t="str">
        <v>Traditional Non Par</v>
      </c>
      <c r="BP415" s="4" t="str">
        <v>Unit Linked</v>
      </c>
      <c r="BQ415" t="str">
        <f>VLOOKUP(A415,Misc!$A$3:$B$11,2,FALSE)</f>
        <v>MYR</v>
      </c>
      <c r="BR415">
        <f>INDEX(FX!$B$30:$AK$48,MATCH('Data (2)'!BQ415,FX!$A$30:$A$48,0),MATCH('Data (2)'!D415,Period,0))</f>
        <v>4.1588892627552374</v>
      </c>
      <c r="BS415">
        <f t="shared" si="100"/>
        <v>0.38302840815354283</v>
      </c>
      <c r="BT415">
        <f t="shared" si="101"/>
        <v>0</v>
      </c>
      <c r="BU415">
        <f t="shared" si="102"/>
        <v>4.511924082727424E-2</v>
      </c>
      <c r="BV415">
        <f t="shared" si="103"/>
        <v>0</v>
      </c>
      <c r="BW415">
        <f t="shared" si="104"/>
        <v>2.5533588262013147E-2</v>
      </c>
      <c r="BX415">
        <f t="shared" si="105"/>
        <v>0</v>
      </c>
      <c r="BY415">
        <f t="shared" si="106"/>
        <v>3.9057487041333962E-3</v>
      </c>
      <c r="BZ415">
        <f t="shared" si="107"/>
        <v>0</v>
      </c>
      <c r="CA415">
        <f t="shared" si="108"/>
        <v>0.38980266802605501</v>
      </c>
      <c r="CB415">
        <f t="shared" si="108"/>
        <v>4.8616506817325433E-2</v>
      </c>
      <c r="CC415">
        <f t="shared" si="108"/>
        <v>0</v>
      </c>
      <c r="CD415">
        <f t="shared" si="99"/>
        <v>0</v>
      </c>
      <c r="CE415" s="4">
        <f t="shared" si="109"/>
        <v>0.11779606908213319</v>
      </c>
      <c r="CF415" s="4" t="str">
        <f t="shared" si="110"/>
        <v/>
      </c>
      <c r="CG415" s="4">
        <f t="shared" si="111"/>
        <v>8.656503594742225E-2</v>
      </c>
      <c r="CH415" s="4" t="str">
        <f t="shared" si="112"/>
        <v/>
      </c>
      <c r="CI415">
        <f>INDEX(FX!$B$114:$AK$132,MATCH('Data (2)'!BQ415,FX!$A$114:$A$132,0),MATCH('Data (2)'!D415,Period,0))</f>
        <v>4.0384285469205699</v>
      </c>
    </row>
    <row r="416" spans="1:87" hidden="1" outlineLevel="1" x14ac:dyDescent="0.15">
      <c r="A416" t="s">
        <v>80</v>
      </c>
      <c r="B416" s="1">
        <f t="shared" si="113"/>
        <v>43800</v>
      </c>
      <c r="C416" t="s">
        <v>63</v>
      </c>
      <c r="D416" s="1">
        <v>43647</v>
      </c>
      <c r="E416">
        <v>0.97775232000000001</v>
      </c>
      <c r="F416">
        <v>0.10744065946517099</v>
      </c>
      <c r="G416">
        <v>7.5274055827501712E-2</v>
      </c>
      <c r="H416">
        <v>1.4310278438819024E-2</v>
      </c>
      <c r="I416">
        <v>1.5741902222222226</v>
      </c>
      <c r="J416">
        <v>0.19633428898264552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tr">
        <v>Takaful Future Smart</v>
      </c>
      <c r="R416" t="str">
        <v>LifeSelect Single</v>
      </c>
      <c r="S416" t="str">
        <v>Future Secure</v>
      </c>
      <c r="T416" t="str">
        <v>LifeSelect Regular</v>
      </c>
      <c r="U416" t="str">
        <v>Retirement Regular</v>
      </c>
      <c r="V416" t="str">
        <v xml:space="preserve">Protector </v>
      </c>
      <c r="W416" t="str">
        <v>Takaful Reducing Term Cover</v>
      </c>
      <c r="X416" t="str">
        <v>Education Regular</v>
      </c>
      <c r="Y416" t="str">
        <v>Protector (Premier)</v>
      </c>
      <c r="Z416" t="str">
        <v>Education Single</v>
      </c>
      <c r="AA416">
        <v>0.38786599999999999</v>
      </c>
      <c r="AB416">
        <v>0.29399999999999998</v>
      </c>
      <c r="AC416">
        <v>0.14000000000000001</v>
      </c>
      <c r="AD416">
        <v>7.3819999999999997E-2</v>
      </c>
      <c r="AE416">
        <v>0</v>
      </c>
      <c r="AF416">
        <v>4.8318479999999983E-2</v>
      </c>
      <c r="AG416">
        <v>1.2897839999999997E-2</v>
      </c>
      <c r="AH416">
        <v>2.0799999999999999E-2</v>
      </c>
      <c r="AI416">
        <v>0</v>
      </c>
      <c r="AJ416">
        <v>0</v>
      </c>
      <c r="AK416" t="e">
        <v>#N/A</v>
      </c>
      <c r="AL416">
        <v>1.1477279977565209E-2</v>
      </c>
      <c r="AM416">
        <v>4.9177040182119089E-2</v>
      </c>
      <c r="AN416">
        <v>1.640955098648815E-2</v>
      </c>
      <c r="AO416">
        <v>7.4032150738449808E-3</v>
      </c>
      <c r="AP416">
        <v>0</v>
      </c>
      <c r="AQ416">
        <v>1.3697618692093806E-2</v>
      </c>
      <c r="AR416">
        <v>4.3607460616360101E-3</v>
      </c>
      <c r="AS416">
        <v>4.9152084914237644E-3</v>
      </c>
      <c r="AT416">
        <v>0</v>
      </c>
      <c r="AU416">
        <v>0</v>
      </c>
      <c r="AV416" t="e">
        <v>#N/A</v>
      </c>
      <c r="AW416" s="4">
        <v>3.8287065579997115E-2</v>
      </c>
      <c r="AX416" s="4">
        <v>1.0409471764230899E-2</v>
      </c>
      <c r="AY416" s="4">
        <v>3.9413983717039233E-2</v>
      </c>
      <c r="AZ416" s="4">
        <v>0.29816260807200534</v>
      </c>
      <c r="BA416" s="4">
        <v>4.3826395615332945E-3</v>
      </c>
      <c r="BB416" s="4">
        <v>0.56654963122371227</v>
      </c>
      <c r="BC416" s="4">
        <v>0.83754134249960654</v>
      </c>
      <c r="BD416" s="4">
        <v>7.2158476369492006E-2</v>
      </c>
      <c r="BE416" s="4">
        <v>0</v>
      </c>
      <c r="BF416" s="4">
        <v>0</v>
      </c>
      <c r="BG416" s="4" t="str">
        <v>Traditional Non Par</v>
      </c>
      <c r="BH416" s="4" t="str">
        <v>Unit Linked</v>
      </c>
      <c r="BI416" s="4" t="str">
        <v>Traditional Non Par</v>
      </c>
      <c r="BJ416" s="4" t="str">
        <v>Unit Linked</v>
      </c>
      <c r="BK416" s="4" t="str">
        <v>Traditional Non Par</v>
      </c>
      <c r="BL416" s="4" t="str">
        <v>Traditional Non Par</v>
      </c>
      <c r="BM416" s="4" t="str">
        <v>Traditional Non Par</v>
      </c>
      <c r="BN416" s="4" t="str">
        <v>Unit Linked</v>
      </c>
      <c r="BO416" s="4" t="str">
        <v>Traditional Non Par</v>
      </c>
      <c r="BP416" s="4" t="str">
        <v>Unit Linked</v>
      </c>
      <c r="BQ416" t="str">
        <f>VLOOKUP(A416,Misc!$A$3:$B$11,2,FALSE)</f>
        <v>MYR</v>
      </c>
      <c r="BR416">
        <f>INDEX(FX!$B$30:$AK$48,MATCH('Data (2)'!BQ416,FX!$A$30:$A$48,0),MATCH('Data (2)'!D416,Period,0))</f>
        <v>4.1234192300686363</v>
      </c>
      <c r="BS416">
        <f t="shared" si="100"/>
        <v>0.23712173452315322</v>
      </c>
      <c r="BT416">
        <f t="shared" si="101"/>
        <v>0</v>
      </c>
      <c r="BU416">
        <f t="shared" si="102"/>
        <v>2.6056205656144887E-2</v>
      </c>
      <c r="BV416">
        <f t="shared" si="103"/>
        <v>0</v>
      </c>
      <c r="BW416">
        <f t="shared" si="104"/>
        <v>1.825525168010839E-2</v>
      </c>
      <c r="BX416">
        <f t="shared" si="105"/>
        <v>0</v>
      </c>
      <c r="BY416">
        <f t="shared" si="106"/>
        <v>3.470488359385379E-3</v>
      </c>
      <c r="BZ416">
        <f t="shared" si="107"/>
        <v>0</v>
      </c>
      <c r="CA416">
        <f t="shared" si="108"/>
        <v>0.38980266802605501</v>
      </c>
      <c r="CB416">
        <f t="shared" si="108"/>
        <v>4.8616506817325433E-2</v>
      </c>
      <c r="CC416">
        <f t="shared" si="108"/>
        <v>0</v>
      </c>
      <c r="CD416">
        <f t="shared" si="99"/>
        <v>0</v>
      </c>
      <c r="CE416" s="4">
        <f t="shared" si="109"/>
        <v>0.10988535364985991</v>
      </c>
      <c r="CF416" s="4" t="str">
        <f t="shared" si="110"/>
        <v/>
      </c>
      <c r="CG416" s="4">
        <f t="shared" si="111"/>
        <v>0.133192392061387</v>
      </c>
      <c r="CH416" s="4" t="str">
        <f t="shared" si="112"/>
        <v/>
      </c>
      <c r="CI416">
        <f>INDEX(FX!$B$114:$AK$132,MATCH('Data (2)'!BQ416,FX!$A$114:$A$132,0),MATCH('Data (2)'!D416,Period,0))</f>
        <v>4.0384285469205699</v>
      </c>
    </row>
    <row r="417" spans="1:87" hidden="1" outlineLevel="1" x14ac:dyDescent="0.15">
      <c r="A417" t="s">
        <v>80</v>
      </c>
      <c r="B417" s="1">
        <f t="shared" si="113"/>
        <v>43800</v>
      </c>
      <c r="C417" t="s">
        <v>63</v>
      </c>
      <c r="D417" s="1">
        <v>43678</v>
      </c>
      <c r="E417">
        <v>1.3166688600000001</v>
      </c>
      <c r="F417">
        <v>0.13663349096881108</v>
      </c>
      <c r="G417">
        <v>0.11660234749164122</v>
      </c>
      <c r="H417">
        <v>1.7699846941451026E-2</v>
      </c>
      <c r="I417">
        <v>1.5741902222222226</v>
      </c>
      <c r="J417">
        <v>0.19633428898264552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tr">
        <v>Takaful Future Smart</v>
      </c>
      <c r="R417" t="str">
        <v>LifeSelect Single</v>
      </c>
      <c r="S417" t="str">
        <v>Future Secure</v>
      </c>
      <c r="T417" t="str">
        <v>LifeSelect Regular</v>
      </c>
      <c r="U417" t="str">
        <v>Retirement Regular</v>
      </c>
      <c r="V417" t="str">
        <v xml:space="preserve">Protector </v>
      </c>
      <c r="W417" t="str">
        <v>Takaful Reducing Term Cover</v>
      </c>
      <c r="X417" t="str">
        <v>Education Regular</v>
      </c>
      <c r="Y417" t="str">
        <v>Protector (Premier)</v>
      </c>
      <c r="Z417" t="str">
        <v>Education Single</v>
      </c>
      <c r="AA417">
        <v>0.65322999999999998</v>
      </c>
      <c r="AB417">
        <v>0.29215000000000002</v>
      </c>
      <c r="AC417">
        <v>0.17499999999999999</v>
      </c>
      <c r="AD417">
        <v>9.6000000000000002E-2</v>
      </c>
      <c r="AE417">
        <v>0</v>
      </c>
      <c r="AF417">
        <v>4.1983920000000056E-2</v>
      </c>
      <c r="AG417">
        <v>1.5289940000000061E-2</v>
      </c>
      <c r="AH417">
        <v>4.2958000000000003E-2</v>
      </c>
      <c r="AI417">
        <v>0</v>
      </c>
      <c r="AJ417">
        <v>0</v>
      </c>
      <c r="AK417" t="e">
        <v>#N/A</v>
      </c>
      <c r="AL417">
        <v>2.5825293372398434E-2</v>
      </c>
      <c r="AM417">
        <v>4.940750805516464E-2</v>
      </c>
      <c r="AN417">
        <v>2.6818457572717089E-2</v>
      </c>
      <c r="AO417">
        <v>9.6586710956965485E-3</v>
      </c>
      <c r="AP417">
        <v>0</v>
      </c>
      <c r="AQ417">
        <v>1.1967968448199858E-2</v>
      </c>
      <c r="AR417">
        <v>5.1687879294868141E-3</v>
      </c>
      <c r="AS417">
        <v>7.7868044951477262E-3</v>
      </c>
      <c r="AT417">
        <v>0</v>
      </c>
      <c r="AU417">
        <v>0</v>
      </c>
      <c r="AV417" t="e">
        <v>#N/A</v>
      </c>
      <c r="AW417" s="4">
        <v>3.8287065579997115E-2</v>
      </c>
      <c r="AX417" s="4">
        <v>1.0409471764230899E-2</v>
      </c>
      <c r="AY417" s="4">
        <v>3.9413983717039233E-2</v>
      </c>
      <c r="AZ417" s="4">
        <v>0.29816260807200534</v>
      </c>
      <c r="BA417" s="4">
        <v>4.3826395615332945E-3</v>
      </c>
      <c r="BB417" s="4">
        <v>0.56654963122371227</v>
      </c>
      <c r="BC417" s="4">
        <v>0.83754134249960654</v>
      </c>
      <c r="BD417" s="4">
        <v>7.2158476369492006E-2</v>
      </c>
      <c r="BE417" s="4">
        <v>0</v>
      </c>
      <c r="BF417" s="4">
        <v>0</v>
      </c>
      <c r="BG417" s="4" t="str">
        <v>Traditional Non Par</v>
      </c>
      <c r="BH417" s="4" t="str">
        <v>Unit Linked</v>
      </c>
      <c r="BI417" s="4" t="str">
        <v>Traditional Non Par</v>
      </c>
      <c r="BJ417" s="4" t="str">
        <v>Unit Linked</v>
      </c>
      <c r="BK417" s="4" t="str">
        <v>Traditional Non Par</v>
      </c>
      <c r="BL417" s="4" t="str">
        <v>Traditional Non Par</v>
      </c>
      <c r="BM417" s="4" t="str">
        <v>Traditional Non Par</v>
      </c>
      <c r="BN417" s="4" t="str">
        <v>Unit Linked</v>
      </c>
      <c r="BO417" s="4" t="str">
        <v>Traditional Non Par</v>
      </c>
      <c r="BP417" s="4" t="str">
        <v>Unit Linked</v>
      </c>
      <c r="BQ417" t="str">
        <f>VLOOKUP(A417,Misc!$A$3:$B$11,2,FALSE)</f>
        <v>MYR</v>
      </c>
      <c r="BR417">
        <f>INDEX(FX!$B$30:$AK$48,MATCH('Data (2)'!BQ417,FX!$A$30:$A$48,0),MATCH('Data (2)'!D417,Period,0))</f>
        <v>4.1881835303153485</v>
      </c>
      <c r="BS417">
        <f t="shared" si="100"/>
        <v>0.31437706835661561</v>
      </c>
      <c r="BT417">
        <f t="shared" si="101"/>
        <v>0</v>
      </c>
      <c r="BU417">
        <f t="shared" si="102"/>
        <v>3.2623568184110427E-2</v>
      </c>
      <c r="BV417">
        <f t="shared" si="103"/>
        <v>0</v>
      </c>
      <c r="BW417">
        <f t="shared" si="104"/>
        <v>2.7840792230721959E-2</v>
      </c>
      <c r="BX417">
        <f t="shared" si="105"/>
        <v>0</v>
      </c>
      <c r="BY417">
        <f t="shared" si="106"/>
        <v>4.2261392828977385E-3</v>
      </c>
      <c r="BZ417">
        <f t="shared" si="107"/>
        <v>0</v>
      </c>
      <c r="CA417">
        <f t="shared" si="108"/>
        <v>0.38980266802605501</v>
      </c>
      <c r="CB417">
        <f t="shared" si="108"/>
        <v>4.8616506817325433E-2</v>
      </c>
      <c r="CC417">
        <f t="shared" si="108"/>
        <v>0</v>
      </c>
      <c r="CD417">
        <f t="shared" si="99"/>
        <v>0</v>
      </c>
      <c r="CE417" s="4">
        <f t="shared" si="109"/>
        <v>0.10377209875595531</v>
      </c>
      <c r="CF417" s="4" t="str">
        <f t="shared" si="110"/>
        <v/>
      </c>
      <c r="CG417" s="4">
        <f t="shared" si="111"/>
        <v>0.12954252150002751</v>
      </c>
      <c r="CH417" s="4" t="str">
        <f t="shared" si="112"/>
        <v/>
      </c>
      <c r="CI417">
        <f>INDEX(FX!$B$114:$AK$132,MATCH('Data (2)'!BQ417,FX!$A$114:$A$132,0),MATCH('Data (2)'!D417,Period,0))</f>
        <v>4.0384285469205699</v>
      </c>
    </row>
    <row r="418" spans="1:87" hidden="1" outlineLevel="1" x14ac:dyDescent="0.15">
      <c r="A418" t="s">
        <v>80</v>
      </c>
      <c r="B418" s="1">
        <f t="shared" si="113"/>
        <v>43800</v>
      </c>
      <c r="C418" t="s">
        <v>63</v>
      </c>
      <c r="D418" s="1">
        <v>43709</v>
      </c>
      <c r="E418">
        <v>1.44893486</v>
      </c>
      <c r="F418">
        <v>0.10833464196712822</v>
      </c>
      <c r="G418">
        <v>0.11290682261604172</v>
      </c>
      <c r="H418">
        <v>1.6962220543361963E-2</v>
      </c>
      <c r="I418">
        <v>1.5741902222222226</v>
      </c>
      <c r="J418">
        <v>0.19633428898264552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tr">
        <v>Takaful Future Smart</v>
      </c>
      <c r="R418" t="str">
        <v>LifeSelect Single</v>
      </c>
      <c r="S418" t="str">
        <v>Future Secure</v>
      </c>
      <c r="T418" t="str">
        <v>LifeSelect Regular</v>
      </c>
      <c r="U418" t="str">
        <v>Retirement Regular</v>
      </c>
      <c r="V418" t="str">
        <v xml:space="preserve">Protector </v>
      </c>
      <c r="W418" t="str">
        <v>Takaful Reducing Term Cover</v>
      </c>
      <c r="X418" t="str">
        <v>Education Regular</v>
      </c>
      <c r="Y418" t="str">
        <v>Protector (Premier)</v>
      </c>
      <c r="Z418" t="str">
        <v>Education Single</v>
      </c>
      <c r="AA418">
        <v>0.91838850000000005</v>
      </c>
      <c r="AB418">
        <v>0.2137</v>
      </c>
      <c r="AC418">
        <v>9.6000000000000002E-2</v>
      </c>
      <c r="AD418">
        <v>4.4999999999999998E-2</v>
      </c>
      <c r="AE418">
        <v>7.8E-2</v>
      </c>
      <c r="AF418">
        <v>1.7593920000000013E-2</v>
      </c>
      <c r="AG418">
        <v>3.1983480000000071E-2</v>
      </c>
      <c r="AH418">
        <v>2.904E-2</v>
      </c>
      <c r="AI418">
        <v>1.9164959999999998E-2</v>
      </c>
      <c r="AJ418">
        <v>0</v>
      </c>
      <c r="AK418" t="e">
        <v>#N/A</v>
      </c>
      <c r="AL418">
        <v>2.9678512164478962E-2</v>
      </c>
      <c r="AM418">
        <v>3.6153646117294845E-2</v>
      </c>
      <c r="AN418">
        <v>1.0873229233359823E-2</v>
      </c>
      <c r="AO418">
        <v>4.7420791860191573E-3</v>
      </c>
      <c r="AP418">
        <v>2.497385174460963E-3</v>
      </c>
      <c r="AQ418">
        <v>4.8762675311681573E-3</v>
      </c>
      <c r="AR418">
        <v>7.7590661566898705E-3</v>
      </c>
      <c r="AS418">
        <v>6.4476597488653548E-3</v>
      </c>
      <c r="AT418">
        <v>5.3067966547911084E-3</v>
      </c>
      <c r="AU418">
        <v>0</v>
      </c>
      <c r="AV418" t="e">
        <v>#N/A</v>
      </c>
      <c r="AW418" s="4">
        <v>3.8287065579997115E-2</v>
      </c>
      <c r="AX418" s="4">
        <v>1.0409471764230899E-2</v>
      </c>
      <c r="AY418" s="4">
        <v>3.9413983717039233E-2</v>
      </c>
      <c r="AZ418" s="4">
        <v>0.29816260807200534</v>
      </c>
      <c r="BA418" s="4">
        <v>4.3826395615332945E-3</v>
      </c>
      <c r="BB418" s="4">
        <v>0.56654963122371227</v>
      </c>
      <c r="BC418" s="4">
        <v>0.83754134249960654</v>
      </c>
      <c r="BD418" s="4">
        <v>7.2158476369492006E-2</v>
      </c>
      <c r="BE418" s="4">
        <v>0</v>
      </c>
      <c r="BF418" s="4">
        <v>0</v>
      </c>
      <c r="BG418" s="4" t="str">
        <v>Traditional Non Par</v>
      </c>
      <c r="BH418" s="4" t="str">
        <v>Unit Linked</v>
      </c>
      <c r="BI418" s="4" t="str">
        <v>Traditional Non Par</v>
      </c>
      <c r="BJ418" s="4" t="str">
        <v>Unit Linked</v>
      </c>
      <c r="BK418" s="4" t="str">
        <v>Traditional Non Par</v>
      </c>
      <c r="BL418" s="4" t="str">
        <v>Traditional Non Par</v>
      </c>
      <c r="BM418" s="4" t="str">
        <v>Traditional Non Par</v>
      </c>
      <c r="BN418" s="4" t="str">
        <v>Unit Linked</v>
      </c>
      <c r="BO418" s="4" t="str">
        <v>Traditional Non Par</v>
      </c>
      <c r="BP418" s="4" t="str">
        <v>Unit Linked</v>
      </c>
      <c r="BQ418" t="str">
        <f>VLOOKUP(A418,Misc!$A$3:$B$11,2,FALSE)</f>
        <v>MYR</v>
      </c>
      <c r="BR418">
        <f>INDEX(FX!$B$30:$AK$48,MATCH('Data (2)'!BQ418,FX!$A$30:$A$48,0),MATCH('Data (2)'!D418,Period,0))</f>
        <v>4.1853930639340167</v>
      </c>
      <c r="BS418">
        <f t="shared" si="100"/>
        <v>0.34618847928182134</v>
      </c>
      <c r="BT418">
        <f t="shared" si="101"/>
        <v>0</v>
      </c>
      <c r="BU418">
        <f t="shared" si="102"/>
        <v>2.5883982773484172E-2</v>
      </c>
      <c r="BV418">
        <f t="shared" si="103"/>
        <v>0</v>
      </c>
      <c r="BW418">
        <f t="shared" si="104"/>
        <v>2.6976396455800529E-2</v>
      </c>
      <c r="BX418">
        <f t="shared" si="105"/>
        <v>0</v>
      </c>
      <c r="BY418">
        <f t="shared" si="106"/>
        <v>4.0527186537214982E-3</v>
      </c>
      <c r="BZ418">
        <f t="shared" si="107"/>
        <v>0</v>
      </c>
      <c r="CA418">
        <f t="shared" si="108"/>
        <v>0.38980266802605501</v>
      </c>
      <c r="CB418">
        <f t="shared" si="108"/>
        <v>4.8616506817325433E-2</v>
      </c>
      <c r="CC418">
        <f t="shared" si="108"/>
        <v>0</v>
      </c>
      <c r="CD418">
        <f t="shared" si="99"/>
        <v>0</v>
      </c>
      <c r="CE418" s="4">
        <f t="shared" si="109"/>
        <v>7.4768469555027625E-2</v>
      </c>
      <c r="CF418" s="4" t="str">
        <f t="shared" si="110"/>
        <v/>
      </c>
      <c r="CG418" s="4">
        <f t="shared" si="111"/>
        <v>0.15657245212947468</v>
      </c>
      <c r="CH418" s="4" t="str">
        <f t="shared" si="112"/>
        <v/>
      </c>
      <c r="CI418">
        <f>INDEX(FX!$B$114:$AK$132,MATCH('Data (2)'!BQ418,FX!$A$114:$A$132,0),MATCH('Data (2)'!D418,Period,0))</f>
        <v>4.0384285469205699</v>
      </c>
    </row>
    <row r="419" spans="1:87" hidden="1" outlineLevel="1" x14ac:dyDescent="0.15">
      <c r="A419" t="s">
        <v>80</v>
      </c>
      <c r="B419" s="1">
        <f t="shared" si="113"/>
        <v>43800</v>
      </c>
      <c r="C419" t="s">
        <v>63</v>
      </c>
      <c r="D419" s="1">
        <v>43739</v>
      </c>
      <c r="E419">
        <v>1.5118581099999999</v>
      </c>
      <c r="F419">
        <v>0.10833464196712822</v>
      </c>
      <c r="G419">
        <v>0.12557008890719737</v>
      </c>
      <c r="H419">
        <v>1.8893508981113822E-2</v>
      </c>
      <c r="I419">
        <v>1.5741902222222226</v>
      </c>
      <c r="J419">
        <v>0.19633428898264552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t="str">
        <v>Takaful Future Smart</v>
      </c>
      <c r="R419" t="str">
        <v>LifeSelect Single</v>
      </c>
      <c r="S419" t="str">
        <v>Future Secure</v>
      </c>
      <c r="T419" t="str">
        <v>LifeSelect Regular</v>
      </c>
      <c r="U419" t="str">
        <v>Retirement Regular</v>
      </c>
      <c r="V419" t="str">
        <v xml:space="preserve">Protector </v>
      </c>
      <c r="W419" t="str">
        <v>Takaful Reducing Term Cover</v>
      </c>
      <c r="X419" t="str">
        <v>Education Regular</v>
      </c>
      <c r="Y419" t="str">
        <v>Protector (Premier)</v>
      </c>
      <c r="Z419" t="str">
        <v>Education Single</v>
      </c>
      <c r="AA419">
        <v>0.74589249999999996</v>
      </c>
      <c r="AB419">
        <v>0.32629999999999998</v>
      </c>
      <c r="AC419">
        <v>0.1668</v>
      </c>
      <c r="AD419">
        <v>0.15526960000000001</v>
      </c>
      <c r="AE419">
        <v>4.2000000000000003E-2</v>
      </c>
      <c r="AF419">
        <v>1.4923320000000007E-2</v>
      </c>
      <c r="AG419">
        <v>3.3781089999999854E-2</v>
      </c>
      <c r="AH419">
        <v>1.32E-2</v>
      </c>
      <c r="AI419">
        <v>1.1245559999999998E-2</v>
      </c>
      <c r="AJ419">
        <v>0</v>
      </c>
      <c r="AK419" t="e">
        <v>#N/A</v>
      </c>
      <c r="AL419">
        <v>1.8328858750204381E-2</v>
      </c>
      <c r="AM419">
        <v>5.0520604573726015E-2</v>
      </c>
      <c r="AN419">
        <v>1.6718996095037377E-2</v>
      </c>
      <c r="AO419">
        <v>1.426479715661752E-2</v>
      </c>
      <c r="AP419">
        <v>8.6213347823389254E-4</v>
      </c>
      <c r="AQ419">
        <v>4.5706413791067758E-3</v>
      </c>
      <c r="AR419">
        <v>1.0727397374681194E-2</v>
      </c>
      <c r="AS419">
        <v>2.5751759704441888E-3</v>
      </c>
      <c r="AT419">
        <v>3.0903874799583456E-3</v>
      </c>
      <c r="AU419">
        <v>0</v>
      </c>
      <c r="AV419" t="e">
        <v>#N/A</v>
      </c>
      <c r="AW419" s="4">
        <v>3.8287065579997115E-2</v>
      </c>
      <c r="AX419" s="4">
        <v>1.0409471764230899E-2</v>
      </c>
      <c r="AY419" s="4">
        <v>3.9413983717039233E-2</v>
      </c>
      <c r="AZ419" s="4">
        <v>0.29816260807200534</v>
      </c>
      <c r="BA419" s="4">
        <v>4.3826395615332945E-3</v>
      </c>
      <c r="BB419" s="4">
        <v>0.56654963122371227</v>
      </c>
      <c r="BC419" s="4">
        <v>0.83754134249960654</v>
      </c>
      <c r="BD419" s="4">
        <v>7.2158476369492006E-2</v>
      </c>
      <c r="BE419" s="4">
        <v>0</v>
      </c>
      <c r="BF419" s="4">
        <v>0</v>
      </c>
      <c r="BG419" s="4" t="str">
        <v>Traditional Non Par</v>
      </c>
      <c r="BH419" s="4" t="str">
        <v>Unit Linked</v>
      </c>
      <c r="BI419" s="4" t="str">
        <v>Traditional Non Par</v>
      </c>
      <c r="BJ419" s="4" t="str">
        <v>Unit Linked</v>
      </c>
      <c r="BK419" s="4" t="str">
        <v>Traditional Non Par</v>
      </c>
      <c r="BL419" s="4" t="str">
        <v>Traditional Non Par</v>
      </c>
      <c r="BM419" s="4" t="str">
        <v>Traditional Non Par</v>
      </c>
      <c r="BN419" s="4" t="str">
        <v>Unit Linked</v>
      </c>
      <c r="BO419" s="4" t="str">
        <v>Traditional Non Par</v>
      </c>
      <c r="BP419" s="4" t="str">
        <v>Unit Linked</v>
      </c>
      <c r="BQ419" t="str">
        <f>VLOOKUP(A419,Misc!$A$3:$B$11,2,FALSE)</f>
        <v>MYR</v>
      </c>
      <c r="BR419">
        <f>INDEX(FX!$B$30:$AK$48,MATCH('Data (2)'!BQ419,FX!$A$30:$A$48,0),MATCH('Data (2)'!D419,Period,0))</f>
        <v>4.1875504014413343</v>
      </c>
      <c r="BS419">
        <f t="shared" si="100"/>
        <v>0.36103639719288533</v>
      </c>
      <c r="BT419">
        <f t="shared" si="101"/>
        <v>0</v>
      </c>
      <c r="BU419">
        <f t="shared" si="102"/>
        <v>2.587064789234297E-2</v>
      </c>
      <c r="BV419">
        <f t="shared" si="103"/>
        <v>0</v>
      </c>
      <c r="BW419">
        <f t="shared" si="104"/>
        <v>2.9986525980433994E-2</v>
      </c>
      <c r="BX419">
        <f t="shared" si="105"/>
        <v>0</v>
      </c>
      <c r="BY419">
        <f t="shared" si="106"/>
        <v>4.5118284366465816E-3</v>
      </c>
      <c r="BZ419">
        <f t="shared" si="107"/>
        <v>0</v>
      </c>
      <c r="CA419">
        <f t="shared" si="108"/>
        <v>0.38980266802605501</v>
      </c>
      <c r="CB419">
        <f t="shared" si="108"/>
        <v>4.8616506817325433E-2</v>
      </c>
      <c r="CC419">
        <f t="shared" si="108"/>
        <v>0</v>
      </c>
      <c r="CD419">
        <f t="shared" si="99"/>
        <v>0</v>
      </c>
      <c r="CE419" s="4">
        <f t="shared" si="109"/>
        <v>7.1656619923894979E-2</v>
      </c>
      <c r="CF419" s="4" t="str">
        <f t="shared" si="110"/>
        <v/>
      </c>
      <c r="CG419" s="4">
        <f t="shared" si="111"/>
        <v>0.17439951467090872</v>
      </c>
      <c r="CH419" s="4" t="str">
        <f t="shared" si="112"/>
        <v/>
      </c>
      <c r="CI419">
        <f>INDEX(FX!$B$114:$AK$132,MATCH('Data (2)'!BQ419,FX!$A$114:$A$132,0),MATCH('Data (2)'!D419,Period,0))</f>
        <v>4.0384285469205699</v>
      </c>
    </row>
    <row r="420" spans="1:87" hidden="1" outlineLevel="1" x14ac:dyDescent="0.15">
      <c r="A420" t="s">
        <v>80</v>
      </c>
      <c r="B420" s="1">
        <f t="shared" si="113"/>
        <v>43800</v>
      </c>
      <c r="C420" t="s">
        <v>63</v>
      </c>
      <c r="D420" s="1">
        <v>43770</v>
      </c>
      <c r="E420">
        <v>1.2402467019999999</v>
      </c>
      <c r="F420">
        <v>0.10833464196712822</v>
      </c>
      <c r="G420">
        <v>9.0873174814807209E-2</v>
      </c>
      <c r="H420">
        <v>1.4605960604696924E-2</v>
      </c>
      <c r="I420">
        <v>1.5741902222222226</v>
      </c>
      <c r="J420">
        <v>0.19633428898264552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tr">
        <v>Takaful Future Smart</v>
      </c>
      <c r="R420" t="str">
        <v>LifeSelect Single</v>
      </c>
      <c r="S420" t="str">
        <v>Future Secure</v>
      </c>
      <c r="T420" t="str">
        <v>LifeSelect Regular</v>
      </c>
      <c r="U420" t="str">
        <v>Retirement Regular</v>
      </c>
      <c r="V420" t="str">
        <v xml:space="preserve">Protector </v>
      </c>
      <c r="W420" t="str">
        <v>Takaful Reducing Term Cover</v>
      </c>
      <c r="X420" t="str">
        <v>Education Regular</v>
      </c>
      <c r="Y420" t="str">
        <v>Protector (Premier)</v>
      </c>
      <c r="Z420" t="str">
        <v>Education Single</v>
      </c>
      <c r="AA420">
        <v>0.58894599999999997</v>
      </c>
      <c r="AB420">
        <v>0.29319019999999996</v>
      </c>
      <c r="AC420">
        <v>0.17</v>
      </c>
      <c r="AD420">
        <v>9.5384200000000002E-2</v>
      </c>
      <c r="AE420">
        <v>0.03</v>
      </c>
      <c r="AF420">
        <v>3.3679520000000004E-2</v>
      </c>
      <c r="AG420">
        <v>1.3081381999999867E-2</v>
      </c>
      <c r="AH420">
        <v>3.5999999999999999E-3</v>
      </c>
      <c r="AI420">
        <v>1.22874E-2</v>
      </c>
      <c r="AJ420">
        <v>0</v>
      </c>
      <c r="AK420" t="e">
        <v>#N/A</v>
      </c>
      <c r="AL420">
        <v>1.3744323368537002E-2</v>
      </c>
      <c r="AM420">
        <v>4.8226743746874419E-2</v>
      </c>
      <c r="AN420">
        <v>1.8890003365145479E-2</v>
      </c>
      <c r="AO420">
        <v>9.3802964418724152E-3</v>
      </c>
      <c r="AP420">
        <v>8.7742851139976387E-4</v>
      </c>
      <c r="AQ420">
        <v>9.6801494687413503E-3</v>
      </c>
      <c r="AR420">
        <v>3.6978643493057427E-3</v>
      </c>
      <c r="AS420">
        <v>6.7578687542108181E-4</v>
      </c>
      <c r="AT420">
        <v>3.3122633883041117E-3</v>
      </c>
      <c r="AU420">
        <v>0</v>
      </c>
      <c r="AV420" t="e">
        <v>#N/A</v>
      </c>
      <c r="AW420" s="4">
        <v>3.8287065579997115E-2</v>
      </c>
      <c r="AX420" s="4">
        <v>1.0409471764230899E-2</v>
      </c>
      <c r="AY420" s="4">
        <v>3.9413983717039233E-2</v>
      </c>
      <c r="AZ420" s="4">
        <v>0.29816260807200534</v>
      </c>
      <c r="BA420" s="4">
        <v>4.3826395615332945E-3</v>
      </c>
      <c r="BB420" s="4">
        <v>0.56654963122371227</v>
      </c>
      <c r="BC420" s="4">
        <v>0.83754134249960654</v>
      </c>
      <c r="BD420" s="4">
        <v>7.2158476369492006E-2</v>
      </c>
      <c r="BE420" s="4">
        <v>0</v>
      </c>
      <c r="BF420" s="4">
        <v>0</v>
      </c>
      <c r="BG420" s="4" t="str">
        <v>Traditional Non Par</v>
      </c>
      <c r="BH420" s="4" t="str">
        <v>Unit Linked</v>
      </c>
      <c r="BI420" s="4" t="str">
        <v>Traditional Non Par</v>
      </c>
      <c r="BJ420" s="4" t="str">
        <v>Unit Linked</v>
      </c>
      <c r="BK420" s="4" t="str">
        <v>Traditional Non Par</v>
      </c>
      <c r="BL420" s="4" t="str">
        <v>Traditional Non Par</v>
      </c>
      <c r="BM420" s="4" t="str">
        <v>Traditional Non Par</v>
      </c>
      <c r="BN420" s="4" t="str">
        <v>Unit Linked</v>
      </c>
      <c r="BO420" s="4" t="str">
        <v>Traditional Non Par</v>
      </c>
      <c r="BP420" s="4" t="str">
        <v>Unit Linked</v>
      </c>
      <c r="BQ420" t="str">
        <f>VLOOKUP(A420,Misc!$A$3:$B$11,2,FALSE)</f>
        <v>MYR</v>
      </c>
      <c r="BR420">
        <f>INDEX(FX!$B$30:$AK$48,MATCH('Data (2)'!BQ420,FX!$A$30:$A$48,0),MATCH('Data (2)'!D420,Period,0))</f>
        <v>4.1568319903477402</v>
      </c>
      <c r="BS420">
        <f t="shared" si="100"/>
        <v>0.29836344237146972</v>
      </c>
      <c r="BT420">
        <f t="shared" si="101"/>
        <v>0</v>
      </c>
      <c r="BU420">
        <f t="shared" si="102"/>
        <v>2.6061828387263127E-2</v>
      </c>
      <c r="BV420">
        <f t="shared" si="103"/>
        <v>0</v>
      </c>
      <c r="BW420">
        <f t="shared" si="104"/>
        <v>2.1861161342536052E-2</v>
      </c>
      <c r="BX420">
        <f t="shared" si="105"/>
        <v>0</v>
      </c>
      <c r="BY420">
        <f t="shared" si="106"/>
        <v>3.5137240664554884E-3</v>
      </c>
      <c r="BZ420">
        <f t="shared" si="107"/>
        <v>0</v>
      </c>
      <c r="CA420">
        <f t="shared" si="108"/>
        <v>0.38980266802605501</v>
      </c>
      <c r="CB420">
        <f t="shared" si="108"/>
        <v>4.8616506817325433E-2</v>
      </c>
      <c r="CC420">
        <f t="shared" si="108"/>
        <v>0</v>
      </c>
      <c r="CD420">
        <f t="shared" si="99"/>
        <v>0</v>
      </c>
      <c r="CE420" s="4">
        <f t="shared" si="109"/>
        <v>8.7349268328978186E-2</v>
      </c>
      <c r="CF420" s="4" t="str">
        <f t="shared" si="110"/>
        <v/>
      </c>
      <c r="CG420" s="4">
        <f t="shared" si="111"/>
        <v>0.13482262311928611</v>
      </c>
      <c r="CH420" s="4" t="str">
        <f t="shared" si="112"/>
        <v/>
      </c>
      <c r="CI420">
        <f>INDEX(FX!$B$114:$AK$132,MATCH('Data (2)'!BQ420,FX!$A$114:$A$132,0),MATCH('Data (2)'!D420,Period,0))</f>
        <v>4.0384285469205699</v>
      </c>
    </row>
    <row r="421" spans="1:87" hidden="1" outlineLevel="1" x14ac:dyDescent="0.15">
      <c r="A421" t="s">
        <v>80</v>
      </c>
      <c r="B421" s="1">
        <f t="shared" si="113"/>
        <v>43800</v>
      </c>
      <c r="C421" t="s">
        <v>63</v>
      </c>
      <c r="D421" s="1">
        <v>43800</v>
      </c>
      <c r="E421">
        <v>1.6637619639999999</v>
      </c>
      <c r="F421">
        <v>0.10833464196712822</v>
      </c>
      <c r="G421">
        <v>0.1391661565295115</v>
      </c>
      <c r="H421">
        <v>1.8942297078436133E-2</v>
      </c>
      <c r="I421">
        <v>1.5741902222222226</v>
      </c>
      <c r="J421">
        <v>0.19633428898264552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tr">
        <v>Takaful Future Smart</v>
      </c>
      <c r="R421" t="str">
        <v>LifeSelect Single</v>
      </c>
      <c r="S421" t="str">
        <v>Future Secure</v>
      </c>
      <c r="T421" t="str">
        <v>LifeSelect Regular</v>
      </c>
      <c r="U421" t="str">
        <v>Retirement Regular</v>
      </c>
      <c r="V421" t="str">
        <v xml:space="preserve">Protector </v>
      </c>
      <c r="W421" t="str">
        <v>Takaful Reducing Term Cover</v>
      </c>
      <c r="X421" t="str">
        <v>Education Regular</v>
      </c>
      <c r="Y421" t="str">
        <v>Protector (Premier)</v>
      </c>
      <c r="Z421" t="str">
        <v>Education Single</v>
      </c>
      <c r="AA421">
        <v>0.72113249999999995</v>
      </c>
      <c r="AB421">
        <v>0.249916</v>
      </c>
      <c r="AC421">
        <v>0.434</v>
      </c>
      <c r="AD421">
        <v>0.16891020000000001</v>
      </c>
      <c r="AE421">
        <v>1.2E-2</v>
      </c>
      <c r="AF421">
        <v>4.4141680000000037E-2</v>
      </c>
      <c r="AG421">
        <v>1.883570399999997E-2</v>
      </c>
      <c r="AH421">
        <v>1.2959E-2</v>
      </c>
      <c r="AI421">
        <v>0</v>
      </c>
      <c r="AJ421">
        <v>0</v>
      </c>
      <c r="AK421" t="e">
        <v>#N/A</v>
      </c>
      <c r="AL421">
        <v>1.6239617803037034E-2</v>
      </c>
      <c r="AM421">
        <v>3.3882633047522294E-2</v>
      </c>
      <c r="AN421">
        <v>4.0614849040339615E-2</v>
      </c>
      <c r="AO421">
        <v>1.8167993437278134E-2</v>
      </c>
      <c r="AP421">
        <v>2.5980406835660118E-4</v>
      </c>
      <c r="AQ421">
        <v>1.2854928588533593E-2</v>
      </c>
      <c r="AR421">
        <v>4.2073144840204853E-3</v>
      </c>
      <c r="AS421">
        <v>2.4936008132774765E-3</v>
      </c>
      <c r="AT421">
        <v>0</v>
      </c>
      <c r="AU421">
        <v>0</v>
      </c>
      <c r="AV421" t="e">
        <v>#N/A</v>
      </c>
      <c r="AW421" s="4">
        <v>3.8287065579997115E-2</v>
      </c>
      <c r="AX421" s="4">
        <v>1.0409471764230899E-2</v>
      </c>
      <c r="AY421" s="4">
        <v>3.9413983717039233E-2</v>
      </c>
      <c r="AZ421" s="4">
        <v>0.29816260807200534</v>
      </c>
      <c r="BA421" s="4">
        <v>4.3826395615332945E-3</v>
      </c>
      <c r="BB421" s="4">
        <v>0.56654963122371227</v>
      </c>
      <c r="BC421" s="4">
        <v>0.83754134249960654</v>
      </c>
      <c r="BD421" s="4">
        <v>7.2158476369492006E-2</v>
      </c>
      <c r="BE421" s="4">
        <v>0</v>
      </c>
      <c r="BF421" s="4">
        <v>0</v>
      </c>
      <c r="BG421" s="4" t="str">
        <v>Traditional Non Par</v>
      </c>
      <c r="BH421" s="4" t="str">
        <v>Unit Linked</v>
      </c>
      <c r="BI421" s="4" t="str">
        <v>Traditional Non Par</v>
      </c>
      <c r="BJ421" s="4" t="str">
        <v>Unit Linked</v>
      </c>
      <c r="BK421" s="4" t="str">
        <v>Traditional Non Par</v>
      </c>
      <c r="BL421" s="4" t="str">
        <v>Traditional Non Par</v>
      </c>
      <c r="BM421" s="4" t="str">
        <v>Traditional Non Par</v>
      </c>
      <c r="BN421" s="4" t="str">
        <v>Unit Linked</v>
      </c>
      <c r="BO421" s="4" t="str">
        <v>Traditional Non Par</v>
      </c>
      <c r="BP421" s="4" t="str">
        <v>Unit Linked</v>
      </c>
      <c r="BQ421" t="str">
        <f>VLOOKUP(A421,Misc!$A$3:$B$11,2,FALSE)</f>
        <v>MYR</v>
      </c>
      <c r="BR421">
        <f>INDEX(FX!$B$30:$AK$48,MATCH('Data (2)'!BQ421,FX!$A$30:$A$48,0),MATCH('Data (2)'!D421,Period,0))</f>
        <v>4.1474789556798299</v>
      </c>
      <c r="BS421">
        <f t="shared" si="100"/>
        <v>0.40115018829005389</v>
      </c>
      <c r="BT421">
        <f t="shared" si="101"/>
        <v>0</v>
      </c>
      <c r="BU421">
        <f t="shared" si="102"/>
        <v>2.6120600761281174E-2</v>
      </c>
      <c r="BV421">
        <f t="shared" si="103"/>
        <v>0</v>
      </c>
      <c r="BW421">
        <f t="shared" si="104"/>
        <v>3.3554397265579426E-2</v>
      </c>
      <c r="BX421">
        <f t="shared" si="105"/>
        <v>0</v>
      </c>
      <c r="BY421">
        <f t="shared" si="106"/>
        <v>4.567183409694052E-3</v>
      </c>
      <c r="BZ421">
        <f t="shared" si="107"/>
        <v>0</v>
      </c>
      <c r="CA421">
        <f t="shared" si="108"/>
        <v>0.38980266802605501</v>
      </c>
      <c r="CB421">
        <f t="shared" si="108"/>
        <v>4.8616506817325433E-2</v>
      </c>
      <c r="CC421">
        <f t="shared" si="108"/>
        <v>0</v>
      </c>
      <c r="CD421">
        <f t="shared" si="99"/>
        <v>0</v>
      </c>
      <c r="CE421" s="4">
        <f t="shared" si="109"/>
        <v>6.51142677325494E-2</v>
      </c>
      <c r="CF421" s="4" t="str">
        <f t="shared" si="110"/>
        <v/>
      </c>
      <c r="CG421" s="4">
        <f t="shared" si="111"/>
        <v>0.1748498608984535</v>
      </c>
      <c r="CH421" s="4" t="str">
        <f t="shared" si="112"/>
        <v/>
      </c>
      <c r="CI421">
        <f>INDEX(FX!$B$114:$AK$132,MATCH('Data (2)'!BQ421,FX!$A$114:$A$132,0),MATCH('Data (2)'!D421,Period,0))</f>
        <v>4.0384285469205699</v>
      </c>
    </row>
    <row r="422" spans="1:87" hidden="1" outlineLevel="1" x14ac:dyDescent="0.15">
      <c r="A422" t="s">
        <v>80</v>
      </c>
      <c r="B422" s="1">
        <f t="shared" si="113"/>
        <v>43800</v>
      </c>
      <c r="C422" t="s">
        <v>45</v>
      </c>
      <c r="D422" s="1">
        <v>43466</v>
      </c>
      <c r="E422">
        <f t="array" ref="E422:E433">TRANSPOSE('[7]OVERALL_Key Metrics P1'!$F$6:$Q$6)</f>
        <v>0</v>
      </c>
      <c r="F422">
        <f t="array" ref="F422:F433">TRANSPOSE('[7]OVERALL_Key Metrics P1'!$F$11:$Q$11)</f>
        <v>0</v>
      </c>
      <c r="G422">
        <f t="array" ref="G422:G433">TRANSPOSE('[7]OVERALL_Key Metrics P1'!$F$16:$Q$16)</f>
        <v>0</v>
      </c>
      <c r="H422">
        <f t="array" ref="H422:H433">TRANSPOSE('[7]OVERALL_Key Metrics P1'!$F$21:$Q$21)</f>
        <v>0</v>
      </c>
      <c r="I422">
        <f t="array" ref="I422:I433">TRANSPOSE('[7]OVERALL_Key Metrics P1'!$F$7:$Q$7)</f>
        <v>0</v>
      </c>
      <c r="J422">
        <f t="array" ref="J422:J433">TRANSPOSE('[7]OVERALL_Key Metrics P1'!$F$12:$Q$12)</f>
        <v>0</v>
      </c>
      <c r="K422">
        <f t="array" ref="K422:K433">TRANSPOSE('[7]OVERALL_Key Metrics P1'!$F$17:$Q$17)</f>
        <v>0</v>
      </c>
      <c r="L422">
        <f t="array" ref="L422:L433">TRANSPOSE('[7]OVERALL_Key Metrics P1'!$F$22:$Q$22)</f>
        <v>0</v>
      </c>
      <c r="M422">
        <f t="array" ref="M422:M433">TRANSPOSE('[7]OVERALL_Key Metrics P1'!$F$9:$Q$9)</f>
        <v>0</v>
      </c>
      <c r="N422">
        <f t="array" ref="N422:N433">TRANSPOSE('[7]OVERALL_Key Metrics P1'!$F$14:$Q$14)</f>
        <v>0</v>
      </c>
      <c r="O422">
        <f t="array" ref="O422:O433">TRANSPOSE('[7]OVERALL_Key Metrics P1'!$F$19:$Q$19)</f>
        <v>0</v>
      </c>
      <c r="P422">
        <f t="array" ref="P422:P433">TRANSPOSE('[7]OVERALL_Key Metrics P1'!$F$24:$Q$24)</f>
        <v>0</v>
      </c>
      <c r="BQ422" t="str">
        <f>VLOOKUP(A422,Misc!$A$3:$B$11,2,FALSE)</f>
        <v>MYR</v>
      </c>
      <c r="BR422">
        <f>INDEX(FX!$B$30:$AK$48,MATCH('Data (2)'!BQ422,FX!$A$30:$A$48,0),MATCH('Data (2)'!D422,Period,0))</f>
        <v>4.1169847229466363</v>
      </c>
      <c r="BS422">
        <f t="shared" si="100"/>
        <v>0</v>
      </c>
      <c r="BT422">
        <f t="shared" si="101"/>
        <v>0</v>
      </c>
      <c r="BU422">
        <f t="shared" si="102"/>
        <v>0</v>
      </c>
      <c r="BV422">
        <f t="shared" si="103"/>
        <v>0</v>
      </c>
      <c r="BW422">
        <f t="shared" si="104"/>
        <v>0</v>
      </c>
      <c r="BX422">
        <f t="shared" si="105"/>
        <v>0</v>
      </c>
      <c r="BY422">
        <f t="shared" si="106"/>
        <v>0</v>
      </c>
      <c r="BZ422">
        <f t="shared" si="107"/>
        <v>0</v>
      </c>
      <c r="CA422">
        <f t="shared" si="108"/>
        <v>0</v>
      </c>
      <c r="CB422">
        <f t="shared" si="108"/>
        <v>0</v>
      </c>
      <c r="CC422">
        <f t="shared" si="108"/>
        <v>0</v>
      </c>
      <c r="CD422">
        <f t="shared" si="99"/>
        <v>0</v>
      </c>
      <c r="CE422" s="4">
        <f t="shared" si="109"/>
        <v>0</v>
      </c>
      <c r="CF422" s="4" t="str">
        <f t="shared" si="110"/>
        <v/>
      </c>
      <c r="CG422" s="4">
        <f t="shared" si="111"/>
        <v>0</v>
      </c>
      <c r="CH422" s="4" t="str">
        <f t="shared" si="112"/>
        <v/>
      </c>
      <c r="CI422">
        <f>INDEX(FX!$B$114:$AK$132,MATCH('Data (2)'!BQ422,FX!$A$114:$A$132,0),MATCH('Data (2)'!D422,Period,0))</f>
        <v>4.0384285469205699</v>
      </c>
    </row>
    <row r="423" spans="1:87" hidden="1" outlineLevel="1" x14ac:dyDescent="0.15">
      <c r="A423" t="s">
        <v>80</v>
      </c>
      <c r="B423" s="1">
        <f t="shared" si="113"/>
        <v>43800</v>
      </c>
      <c r="C423" t="s">
        <v>45</v>
      </c>
      <c r="D423" s="1">
        <v>43497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BQ423" t="str">
        <f>VLOOKUP(A423,Misc!$A$3:$B$11,2,FALSE)</f>
        <v>MYR</v>
      </c>
      <c r="BR423">
        <f>INDEX(FX!$B$30:$AK$48,MATCH('Data (2)'!BQ423,FX!$A$30:$A$48,0),MATCH('Data (2)'!D423,Period,0))</f>
        <v>4.0764019504631701</v>
      </c>
      <c r="BS423">
        <f t="shared" si="100"/>
        <v>0</v>
      </c>
      <c r="BT423">
        <f t="shared" si="101"/>
        <v>0</v>
      </c>
      <c r="BU423">
        <f t="shared" si="102"/>
        <v>0</v>
      </c>
      <c r="BV423">
        <f t="shared" si="103"/>
        <v>0</v>
      </c>
      <c r="BW423">
        <f t="shared" si="104"/>
        <v>0</v>
      </c>
      <c r="BX423">
        <f t="shared" si="105"/>
        <v>0</v>
      </c>
      <c r="BY423">
        <f t="shared" si="106"/>
        <v>0</v>
      </c>
      <c r="BZ423">
        <f t="shared" si="107"/>
        <v>0</v>
      </c>
      <c r="CA423">
        <f t="shared" si="108"/>
        <v>0</v>
      </c>
      <c r="CB423">
        <f t="shared" si="108"/>
        <v>0</v>
      </c>
      <c r="CC423">
        <f t="shared" si="108"/>
        <v>0</v>
      </c>
      <c r="CD423">
        <f t="shared" si="99"/>
        <v>0</v>
      </c>
      <c r="CE423" s="4">
        <f t="shared" si="109"/>
        <v>0</v>
      </c>
      <c r="CF423" s="4" t="str">
        <f t="shared" si="110"/>
        <v/>
      </c>
      <c r="CG423" s="4">
        <f t="shared" si="111"/>
        <v>0</v>
      </c>
      <c r="CH423" s="4" t="str">
        <f t="shared" si="112"/>
        <v/>
      </c>
      <c r="CI423">
        <f>INDEX(FX!$B$114:$AK$132,MATCH('Data (2)'!BQ423,FX!$A$114:$A$132,0),MATCH('Data (2)'!D423,Period,0))</f>
        <v>4.0384285469205699</v>
      </c>
    </row>
    <row r="424" spans="1:87" hidden="1" outlineLevel="1" x14ac:dyDescent="0.15">
      <c r="A424" t="s">
        <v>80</v>
      </c>
      <c r="B424" s="1">
        <f t="shared" si="113"/>
        <v>43800</v>
      </c>
      <c r="C424" t="s">
        <v>45</v>
      </c>
      <c r="D424" s="1">
        <v>43525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BQ424" t="str">
        <f>VLOOKUP(A424,Misc!$A$3:$B$11,2,FALSE)</f>
        <v>MYR</v>
      </c>
      <c r="BR424">
        <f>INDEX(FX!$B$30:$AK$48,MATCH('Data (2)'!BQ424,FX!$A$30:$A$48,0),MATCH('Data (2)'!D424,Period,0))</f>
        <v>4.0778969631602004</v>
      </c>
      <c r="BS424">
        <f t="shared" si="100"/>
        <v>0</v>
      </c>
      <c r="BT424">
        <f t="shared" si="101"/>
        <v>0</v>
      </c>
      <c r="BU424">
        <f t="shared" si="102"/>
        <v>0</v>
      </c>
      <c r="BV424">
        <f t="shared" si="103"/>
        <v>0</v>
      </c>
      <c r="BW424">
        <f t="shared" si="104"/>
        <v>0</v>
      </c>
      <c r="BX424">
        <f t="shared" si="105"/>
        <v>0</v>
      </c>
      <c r="BY424">
        <f t="shared" si="106"/>
        <v>0</v>
      </c>
      <c r="BZ424">
        <f t="shared" si="107"/>
        <v>0</v>
      </c>
      <c r="CA424">
        <f t="shared" si="108"/>
        <v>0</v>
      </c>
      <c r="CB424">
        <f t="shared" si="108"/>
        <v>0</v>
      </c>
      <c r="CC424">
        <f t="shared" si="108"/>
        <v>0</v>
      </c>
      <c r="CD424">
        <f t="shared" si="99"/>
        <v>0</v>
      </c>
      <c r="CE424" s="4">
        <f t="shared" si="109"/>
        <v>0</v>
      </c>
      <c r="CF424" s="4" t="str">
        <f t="shared" si="110"/>
        <v/>
      </c>
      <c r="CG424" s="4">
        <f t="shared" si="111"/>
        <v>0</v>
      </c>
      <c r="CH424" s="4" t="str">
        <f t="shared" si="112"/>
        <v/>
      </c>
      <c r="CI424">
        <f>INDEX(FX!$B$114:$AK$132,MATCH('Data (2)'!BQ424,FX!$A$114:$A$132,0),MATCH('Data (2)'!D424,Period,0))</f>
        <v>4.0384285469205699</v>
      </c>
    </row>
    <row r="425" spans="1:87" hidden="1" outlineLevel="1" x14ac:dyDescent="0.15">
      <c r="A425" t="s">
        <v>80</v>
      </c>
      <c r="B425" s="1">
        <f t="shared" si="113"/>
        <v>43800</v>
      </c>
      <c r="C425" t="s">
        <v>45</v>
      </c>
      <c r="D425" s="1">
        <v>43556</v>
      </c>
      <c r="E425">
        <v>1.218115386</v>
      </c>
      <c r="F425">
        <v>0.11265769836772063</v>
      </c>
      <c r="G425">
        <v>0.14727618895864272</v>
      </c>
      <c r="H425">
        <v>2.8796234183593311E-2</v>
      </c>
      <c r="I425">
        <v>1.5741902222222226</v>
      </c>
      <c r="J425">
        <v>0.19633428898264552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BQ425" t="str">
        <f>VLOOKUP(A425,Misc!$A$3:$B$11,2,FALSE)</f>
        <v>MYR</v>
      </c>
      <c r="BR425">
        <f>INDEX(FX!$B$30:$AK$48,MATCH('Data (2)'!BQ425,FX!$A$30:$A$48,0),MATCH('Data (2)'!D425,Period,0))</f>
        <v>4.1142838075323125</v>
      </c>
      <c r="BS425">
        <f t="shared" si="100"/>
        <v>0.29606984908768552</v>
      </c>
      <c r="BT425">
        <f t="shared" si="101"/>
        <v>0</v>
      </c>
      <c r="BU425">
        <f t="shared" si="102"/>
        <v>2.7382092154525209E-2</v>
      </c>
      <c r="BV425">
        <f t="shared" si="103"/>
        <v>0</v>
      </c>
      <c r="BW425">
        <f t="shared" si="104"/>
        <v>3.5796312517141798E-2</v>
      </c>
      <c r="BX425">
        <f t="shared" si="105"/>
        <v>0</v>
      </c>
      <c r="BY425">
        <f t="shared" si="106"/>
        <v>6.9990879411075124E-3</v>
      </c>
      <c r="BZ425">
        <f t="shared" si="107"/>
        <v>0</v>
      </c>
      <c r="CA425">
        <f t="shared" si="108"/>
        <v>0.38980266802605501</v>
      </c>
      <c r="CB425">
        <f t="shared" si="108"/>
        <v>4.8616506817325433E-2</v>
      </c>
      <c r="CC425">
        <f t="shared" si="108"/>
        <v>0</v>
      </c>
      <c r="CD425">
        <f t="shared" si="99"/>
        <v>0</v>
      </c>
      <c r="CE425" s="4">
        <f t="shared" si="109"/>
        <v>9.2485243731845163E-2</v>
      </c>
      <c r="CF425" s="4" t="str">
        <f t="shared" si="110"/>
        <v/>
      </c>
      <c r="CG425" s="4">
        <f t="shared" si="111"/>
        <v>0.25560822385702298</v>
      </c>
      <c r="CH425" s="4" t="str">
        <f t="shared" si="112"/>
        <v/>
      </c>
      <c r="CI425">
        <f>INDEX(FX!$B$114:$AK$132,MATCH('Data (2)'!BQ425,FX!$A$114:$A$132,0),MATCH('Data (2)'!D425,Period,0))</f>
        <v>4.0384285469205699</v>
      </c>
    </row>
    <row r="426" spans="1:87" hidden="1" outlineLevel="1" x14ac:dyDescent="0.15">
      <c r="A426" t="s">
        <v>80</v>
      </c>
      <c r="B426" s="1">
        <f t="shared" si="113"/>
        <v>43800</v>
      </c>
      <c r="C426" t="s">
        <v>45</v>
      </c>
      <c r="D426" s="1">
        <v>43586</v>
      </c>
      <c r="E426">
        <v>1.1676956660000002</v>
      </c>
      <c r="F426">
        <v>9.2457815105571411E-2</v>
      </c>
      <c r="G426">
        <v>0.10630546330636127</v>
      </c>
      <c r="H426">
        <v>1.6127057005439354E-2</v>
      </c>
      <c r="I426">
        <v>1.5741902222222226</v>
      </c>
      <c r="J426">
        <v>0.19633428898264552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BQ426" t="str">
        <f>VLOOKUP(A426,Misc!$A$3:$B$11,2,FALSE)</f>
        <v>MYR</v>
      </c>
      <c r="BR426">
        <f>INDEX(FX!$B$30:$AK$48,MATCH('Data (2)'!BQ426,FX!$A$30:$A$48,0),MATCH('Data (2)'!D426,Period,0))</f>
        <v>4.1722377784370535</v>
      </c>
      <c r="BS426">
        <f t="shared" si="100"/>
        <v>0.27987275126908667</v>
      </c>
      <c r="BT426">
        <f t="shared" si="101"/>
        <v>0</v>
      </c>
      <c r="BU426">
        <f t="shared" si="102"/>
        <v>2.2160245895718505E-2</v>
      </c>
      <c r="BV426">
        <f t="shared" si="103"/>
        <v>0</v>
      </c>
      <c r="BW426">
        <f t="shared" si="104"/>
        <v>2.5479243741995925E-2</v>
      </c>
      <c r="BX426">
        <f t="shared" si="105"/>
        <v>0</v>
      </c>
      <c r="BY426">
        <f t="shared" si="106"/>
        <v>3.8653254828349337E-3</v>
      </c>
      <c r="BZ426">
        <f t="shared" si="107"/>
        <v>0</v>
      </c>
      <c r="CA426">
        <f t="shared" si="108"/>
        <v>0.38980266802605501</v>
      </c>
      <c r="CB426">
        <f t="shared" si="108"/>
        <v>4.8616506817325433E-2</v>
      </c>
      <c r="CC426">
        <f t="shared" si="108"/>
        <v>0</v>
      </c>
      <c r="CD426">
        <f t="shared" si="99"/>
        <v>0</v>
      </c>
      <c r="CE426" s="4">
        <f t="shared" si="109"/>
        <v>7.9179719337565305E-2</v>
      </c>
      <c r="CF426" s="4" t="str">
        <f t="shared" si="110"/>
        <v/>
      </c>
      <c r="CG426" s="4">
        <f t="shared" si="111"/>
        <v>0.17442610975637857</v>
      </c>
      <c r="CH426" s="4" t="str">
        <f t="shared" si="112"/>
        <v/>
      </c>
      <c r="CI426">
        <f>INDEX(FX!$B$114:$AK$132,MATCH('Data (2)'!BQ426,FX!$A$114:$A$132,0),MATCH('Data (2)'!D426,Period,0))</f>
        <v>4.0384285469205699</v>
      </c>
    </row>
    <row r="427" spans="1:87" hidden="1" outlineLevel="1" x14ac:dyDescent="0.15">
      <c r="A427" t="s">
        <v>80</v>
      </c>
      <c r="B427" s="1">
        <f t="shared" si="113"/>
        <v>43800</v>
      </c>
      <c r="C427" t="s">
        <v>45</v>
      </c>
      <c r="D427" s="1">
        <v>43617</v>
      </c>
      <c r="E427">
        <v>1.5929727339999999</v>
      </c>
      <c r="F427">
        <v>0.18764592622021858</v>
      </c>
      <c r="G427">
        <v>0.10619136606249964</v>
      </c>
      <c r="H427">
        <v>1.6243576348640563E-2</v>
      </c>
      <c r="I427">
        <v>1.5741902222222226</v>
      </c>
      <c r="J427">
        <v>0.19633428898264552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BQ427" t="str">
        <f>VLOOKUP(A427,Misc!$A$3:$B$11,2,FALSE)</f>
        <v>MYR</v>
      </c>
      <c r="BR427">
        <f>INDEX(FX!$B$30:$AK$48,MATCH('Data (2)'!BQ427,FX!$A$30:$A$48,0),MATCH('Data (2)'!D427,Period,0))</f>
        <v>4.1588892627552374</v>
      </c>
      <c r="BS427">
        <f t="shared" si="100"/>
        <v>0.38302840815354283</v>
      </c>
      <c r="BT427">
        <f t="shared" si="101"/>
        <v>0</v>
      </c>
      <c r="BU427">
        <f t="shared" si="102"/>
        <v>4.511924082727424E-2</v>
      </c>
      <c r="BV427">
        <f t="shared" si="103"/>
        <v>0</v>
      </c>
      <c r="BW427">
        <f t="shared" si="104"/>
        <v>2.5533588262013147E-2</v>
      </c>
      <c r="BX427">
        <f t="shared" si="105"/>
        <v>0</v>
      </c>
      <c r="BY427">
        <f t="shared" si="106"/>
        <v>3.9057487041333962E-3</v>
      </c>
      <c r="BZ427">
        <f t="shared" si="107"/>
        <v>0</v>
      </c>
      <c r="CA427">
        <f t="shared" si="108"/>
        <v>0.38980266802605501</v>
      </c>
      <c r="CB427">
        <f t="shared" si="108"/>
        <v>4.8616506817325433E-2</v>
      </c>
      <c r="CC427">
        <f t="shared" si="108"/>
        <v>0</v>
      </c>
      <c r="CD427">
        <f t="shared" si="99"/>
        <v>0</v>
      </c>
      <c r="CE427" s="4">
        <f t="shared" si="109"/>
        <v>0.11779606908213319</v>
      </c>
      <c r="CF427" s="4" t="str">
        <f t="shared" si="110"/>
        <v/>
      </c>
      <c r="CG427" s="4">
        <f t="shared" si="111"/>
        <v>8.656503594742225E-2</v>
      </c>
      <c r="CH427" s="4" t="str">
        <f t="shared" si="112"/>
        <v/>
      </c>
      <c r="CI427">
        <f>INDEX(FX!$B$114:$AK$132,MATCH('Data (2)'!BQ427,FX!$A$114:$A$132,0),MATCH('Data (2)'!D427,Period,0))</f>
        <v>4.0384285469205699</v>
      </c>
    </row>
    <row r="428" spans="1:87" hidden="1" outlineLevel="1" x14ac:dyDescent="0.15">
      <c r="A428" t="s">
        <v>80</v>
      </c>
      <c r="B428" s="1">
        <f t="shared" si="113"/>
        <v>43800</v>
      </c>
      <c r="C428" t="s">
        <v>45</v>
      </c>
      <c r="D428" s="1">
        <v>43647</v>
      </c>
      <c r="E428">
        <v>1.0044845007276251</v>
      </c>
      <c r="F428">
        <v>0.12337313643891631</v>
      </c>
      <c r="G428">
        <v>0.10200623655512671</v>
      </c>
      <c r="H428">
        <v>1.4310278438819024E-2</v>
      </c>
      <c r="I428">
        <v>2.3641546223822223</v>
      </c>
      <c r="J428">
        <v>0.65036987798610046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BQ428" t="str">
        <f>VLOOKUP(A428,Misc!$A$3:$B$11,2,FALSE)</f>
        <v>MYR</v>
      </c>
      <c r="BR428">
        <f>INDEX(FX!$B$30:$AK$48,MATCH('Data (2)'!BQ428,FX!$A$30:$A$48,0),MATCH('Data (2)'!D428,Period,0))</f>
        <v>4.1234192300686363</v>
      </c>
      <c r="BS428">
        <f t="shared" si="100"/>
        <v>0.24360474758490783</v>
      </c>
      <c r="BT428">
        <f t="shared" si="101"/>
        <v>0</v>
      </c>
      <c r="BU428">
        <f t="shared" si="102"/>
        <v>2.992010502819106E-2</v>
      </c>
      <c r="BV428">
        <f t="shared" si="103"/>
        <v>0</v>
      </c>
      <c r="BW428">
        <f t="shared" si="104"/>
        <v>2.4738264741862973E-2</v>
      </c>
      <c r="BX428">
        <f t="shared" si="105"/>
        <v>0</v>
      </c>
      <c r="BY428">
        <f t="shared" si="106"/>
        <v>3.470488359385379E-3</v>
      </c>
      <c r="BZ428">
        <f t="shared" si="107"/>
        <v>0</v>
      </c>
      <c r="CA428">
        <f t="shared" si="108"/>
        <v>0.5854144984649946</v>
      </c>
      <c r="CB428">
        <f t="shared" si="108"/>
        <v>0.16104528541975274</v>
      </c>
      <c r="CC428">
        <f t="shared" si="108"/>
        <v>0</v>
      </c>
      <c r="CD428">
        <f t="shared" si="99"/>
        <v>0</v>
      </c>
      <c r="CE428" s="4">
        <f t="shared" si="109"/>
        <v>0.12282233956775609</v>
      </c>
      <c r="CF428" s="4" t="str">
        <f t="shared" si="110"/>
        <v/>
      </c>
      <c r="CG428" s="4">
        <f t="shared" si="111"/>
        <v>0.11599185083459586</v>
      </c>
      <c r="CH428" s="4" t="str">
        <f t="shared" si="112"/>
        <v/>
      </c>
      <c r="CI428">
        <f>INDEX(FX!$B$114:$AK$132,MATCH('Data (2)'!BQ428,FX!$A$114:$A$132,0),MATCH('Data (2)'!D428,Period,0))</f>
        <v>4.0384285469205699</v>
      </c>
    </row>
    <row r="429" spans="1:87" hidden="1" outlineLevel="1" x14ac:dyDescent="0.15">
      <c r="A429" t="s">
        <v>80</v>
      </c>
      <c r="B429" s="1">
        <f t="shared" si="113"/>
        <v>43800</v>
      </c>
      <c r="C429" t="s">
        <v>45</v>
      </c>
      <c r="D429" s="1">
        <v>43678</v>
      </c>
      <c r="E429">
        <v>1.396555531629875</v>
      </c>
      <c r="F429">
        <v>0.16811121186307271</v>
      </c>
      <c r="G429">
        <v>0.18306132215695511</v>
      </c>
      <c r="H429">
        <v>1.9761512977977996E-2</v>
      </c>
      <c r="I429">
        <v>3.154119022542222</v>
      </c>
      <c r="J429">
        <v>1.1044054669895556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BQ429" t="str">
        <f>VLOOKUP(A429,Misc!$A$3:$B$11,2,FALSE)</f>
        <v>MYR</v>
      </c>
      <c r="BR429">
        <f>INDEX(FX!$B$30:$AK$48,MATCH('Data (2)'!BQ429,FX!$A$30:$A$48,0),MATCH('Data (2)'!D429,Period,0))</f>
        <v>4.1881835303153485</v>
      </c>
      <c r="BS429">
        <f t="shared" si="100"/>
        <v>0.33345136895773086</v>
      </c>
      <c r="BT429">
        <f t="shared" si="101"/>
        <v>0</v>
      </c>
      <c r="BU429">
        <f t="shared" si="102"/>
        <v>4.0139409041230534E-2</v>
      </c>
      <c r="BV429">
        <f t="shared" si="103"/>
        <v>0</v>
      </c>
      <c r="BW429">
        <f t="shared" si="104"/>
        <v>4.370900196514825E-2</v>
      </c>
      <c r="BX429">
        <f t="shared" si="105"/>
        <v>0</v>
      </c>
      <c r="BY429">
        <f t="shared" si="106"/>
        <v>4.7183970890812554E-3</v>
      </c>
      <c r="BZ429">
        <f t="shared" si="107"/>
        <v>0</v>
      </c>
      <c r="CA429">
        <f t="shared" si="108"/>
        <v>0.7810263289039342</v>
      </c>
      <c r="CB429">
        <f t="shared" si="108"/>
        <v>0.27347406402218005</v>
      </c>
      <c r="CC429">
        <f t="shared" si="108"/>
        <v>0</v>
      </c>
      <c r="CD429">
        <f t="shared" si="99"/>
        <v>0</v>
      </c>
      <c r="CE429" s="4">
        <f t="shared" si="109"/>
        <v>0.12037560129590803</v>
      </c>
      <c r="CF429" s="4" t="str">
        <f t="shared" si="110"/>
        <v/>
      </c>
      <c r="CG429" s="4">
        <f t="shared" si="111"/>
        <v>0.11755023807736173</v>
      </c>
      <c r="CH429" s="4" t="str">
        <f t="shared" si="112"/>
        <v/>
      </c>
      <c r="CI429">
        <f>INDEX(FX!$B$114:$AK$132,MATCH('Data (2)'!BQ429,FX!$A$114:$A$132,0),MATCH('Data (2)'!D429,Period,0))</f>
        <v>4.0384285469205699</v>
      </c>
    </row>
    <row r="430" spans="1:87" hidden="1" outlineLevel="1" x14ac:dyDescent="0.15">
      <c r="A430" t="s">
        <v>80</v>
      </c>
      <c r="B430" s="1">
        <f t="shared" si="113"/>
        <v>43800</v>
      </c>
      <c r="C430" t="s">
        <v>45</v>
      </c>
      <c r="D430" s="1">
        <v>43709</v>
      </c>
      <c r="E430">
        <v>1.9112014900000001</v>
      </c>
      <c r="F430">
        <v>0.30841549252984468</v>
      </c>
      <c r="G430">
        <v>0.45060339198289012</v>
      </c>
      <c r="H430">
        <v>2.7240502331088379E-2</v>
      </c>
      <c r="I430">
        <v>3.9440834227022226</v>
      </c>
      <c r="J430">
        <v>1.5584410559930102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BQ430" t="str">
        <f>VLOOKUP(A430,Misc!$A$3:$B$11,2,FALSE)</f>
        <v>MYR</v>
      </c>
      <c r="BR430">
        <f>INDEX(FX!$B$30:$AK$48,MATCH('Data (2)'!BQ430,FX!$A$30:$A$48,0),MATCH('Data (2)'!D430,Period,0))</f>
        <v>4.1853930639340167</v>
      </c>
      <c r="BS430">
        <f t="shared" si="100"/>
        <v>0.45663608191761712</v>
      </c>
      <c r="BT430">
        <f t="shared" si="101"/>
        <v>0</v>
      </c>
      <c r="BU430">
        <f t="shared" si="102"/>
        <v>7.3688537209920441E-2</v>
      </c>
      <c r="BV430">
        <f t="shared" si="103"/>
        <v>0</v>
      </c>
      <c r="BW430">
        <f t="shared" si="104"/>
        <v>0.10766094966462962</v>
      </c>
      <c r="BX430">
        <f t="shared" si="105"/>
        <v>0</v>
      </c>
      <c r="BY430">
        <f t="shared" si="106"/>
        <v>6.5084693157788989E-3</v>
      </c>
      <c r="BZ430">
        <f t="shared" si="107"/>
        <v>0</v>
      </c>
      <c r="CA430">
        <f t="shared" si="108"/>
        <v>0.97663815934287401</v>
      </c>
      <c r="CB430">
        <f t="shared" si="108"/>
        <v>0.38590284262460728</v>
      </c>
      <c r="CC430">
        <f t="shared" si="108"/>
        <v>0</v>
      </c>
      <c r="CD430">
        <f t="shared" si="99"/>
        <v>0</v>
      </c>
      <c r="CE430" s="4">
        <f t="shared" si="109"/>
        <v>0.16137256806441935</v>
      </c>
      <c r="CF430" s="4" t="str">
        <f t="shared" si="110"/>
        <v/>
      </c>
      <c r="CG430" s="4">
        <f t="shared" si="111"/>
        <v>8.8324040104607829E-2</v>
      </c>
      <c r="CH430" s="4" t="str">
        <f t="shared" si="112"/>
        <v/>
      </c>
      <c r="CI430">
        <f>INDEX(FX!$B$114:$AK$132,MATCH('Data (2)'!BQ430,FX!$A$114:$A$132,0),MATCH('Data (2)'!D430,Period,0))</f>
        <v>4.0384285469205699</v>
      </c>
    </row>
    <row r="431" spans="1:87" hidden="1" outlineLevel="1" x14ac:dyDescent="0.15">
      <c r="A431" t="s">
        <v>80</v>
      </c>
      <c r="B431" s="1">
        <f t="shared" si="113"/>
        <v>43800</v>
      </c>
      <c r="C431" t="s">
        <v>45</v>
      </c>
      <c r="D431" s="1">
        <v>43739</v>
      </c>
      <c r="E431">
        <v>2.4336212032807998</v>
      </c>
      <c r="F431">
        <v>0.54315734997107212</v>
      </c>
      <c r="G431">
        <v>0.85285378614891538</v>
      </c>
      <c r="H431">
        <v>4.0044644898214653E-2</v>
      </c>
      <c r="I431">
        <v>4.7340478228622214</v>
      </c>
      <c r="J431">
        <v>2.0124766449964655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BQ431" t="str">
        <f>VLOOKUP(A431,Misc!$A$3:$B$11,2,FALSE)</f>
        <v>MYR</v>
      </c>
      <c r="BR431">
        <f>INDEX(FX!$B$30:$AK$48,MATCH('Data (2)'!BQ431,FX!$A$30:$A$48,0),MATCH('Data (2)'!D431,Period,0))</f>
        <v>4.1875504014413343</v>
      </c>
      <c r="BS431">
        <f t="shared" si="100"/>
        <v>0.58115627753236343</v>
      </c>
      <c r="BT431">
        <f t="shared" si="101"/>
        <v>0</v>
      </c>
      <c r="BU431">
        <f t="shared" si="102"/>
        <v>0.12970765672076925</v>
      </c>
      <c r="BV431">
        <f t="shared" si="103"/>
        <v>0</v>
      </c>
      <c r="BW431">
        <f t="shared" si="104"/>
        <v>0.20366412446173002</v>
      </c>
      <c r="BX431">
        <f t="shared" si="105"/>
        <v>0</v>
      </c>
      <c r="BY431">
        <f t="shared" si="106"/>
        <v>9.5627851749393832E-3</v>
      </c>
      <c r="BZ431">
        <f t="shared" si="107"/>
        <v>0</v>
      </c>
      <c r="CA431">
        <f t="shared" si="108"/>
        <v>1.1722499897818133</v>
      </c>
      <c r="CB431">
        <f t="shared" si="108"/>
        <v>0.49833162122703467</v>
      </c>
      <c r="CC431">
        <f t="shared" si="108"/>
        <v>0</v>
      </c>
      <c r="CD431">
        <f t="shared" si="99"/>
        <v>0</v>
      </c>
      <c r="CE431" s="4">
        <f t="shared" si="109"/>
        <v>0.22318894544427612</v>
      </c>
      <c r="CF431" s="4" t="str">
        <f t="shared" si="110"/>
        <v/>
      </c>
      <c r="CG431" s="4">
        <f t="shared" si="111"/>
        <v>7.3725679861180893E-2</v>
      </c>
      <c r="CH431" s="4" t="str">
        <f t="shared" si="112"/>
        <v/>
      </c>
      <c r="CI431">
        <f>INDEX(FX!$B$114:$AK$132,MATCH('Data (2)'!BQ431,FX!$A$114:$A$132,0),MATCH('Data (2)'!D431,Period,0))</f>
        <v>4.0384285469205699</v>
      </c>
    </row>
    <row r="432" spans="1:87" hidden="1" outlineLevel="1" x14ac:dyDescent="0.15">
      <c r="A432" t="s">
        <v>80</v>
      </c>
      <c r="B432" s="1">
        <f t="shared" si="113"/>
        <v>43800</v>
      </c>
      <c r="C432" t="s">
        <v>45</v>
      </c>
      <c r="D432" s="1">
        <v>43770</v>
      </c>
      <c r="E432">
        <v>2.5094706120000003</v>
      </c>
      <c r="F432">
        <v>0.62656935194575014</v>
      </c>
      <c r="G432">
        <v>0.87670303660096249</v>
      </c>
      <c r="H432">
        <v>0.4297474726819141</v>
      </c>
      <c r="I432">
        <v>5.2080264629582222</v>
      </c>
      <c r="J432">
        <v>2.2848979983985385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BQ432" t="str">
        <f>VLOOKUP(A432,Misc!$A$3:$B$11,2,FALSE)</f>
        <v>MYR</v>
      </c>
      <c r="BR432">
        <f>INDEX(FX!$B$30:$AK$48,MATCH('Data (2)'!BQ432,FX!$A$30:$A$48,0),MATCH('Data (2)'!D432,Period,0))</f>
        <v>4.1568319903477402</v>
      </c>
      <c r="BS432">
        <f t="shared" si="100"/>
        <v>0.60369786843130757</v>
      </c>
      <c r="BT432">
        <f t="shared" si="101"/>
        <v>0</v>
      </c>
      <c r="BU432">
        <f t="shared" si="102"/>
        <v>0.15073242156542738</v>
      </c>
      <c r="BV432">
        <f t="shared" si="103"/>
        <v>0</v>
      </c>
      <c r="BW432">
        <f t="shared" si="104"/>
        <v>0.21090653618830088</v>
      </c>
      <c r="BX432">
        <f t="shared" si="105"/>
        <v>0</v>
      </c>
      <c r="BY432">
        <f t="shared" si="106"/>
        <v>0.10338341161725989</v>
      </c>
      <c r="BZ432">
        <f t="shared" si="107"/>
        <v>0</v>
      </c>
      <c r="CA432">
        <f t="shared" si="108"/>
        <v>1.2896170880451774</v>
      </c>
      <c r="CB432">
        <f t="shared" si="108"/>
        <v>0.56578888838849106</v>
      </c>
      <c r="CC432">
        <f t="shared" si="108"/>
        <v>0</v>
      </c>
      <c r="CD432">
        <f t="shared" si="99"/>
        <v>0</v>
      </c>
      <c r="CE432" s="4">
        <f t="shared" si="109"/>
        <v>0.2496818846770181</v>
      </c>
      <c r="CF432" s="4" t="str">
        <f t="shared" si="110"/>
        <v/>
      </c>
      <c r="CG432" s="4">
        <f t="shared" si="111"/>
        <v>0.68587375259797689</v>
      </c>
      <c r="CH432" s="4" t="str">
        <f t="shared" si="112"/>
        <v/>
      </c>
      <c r="CI432">
        <f>INDEX(FX!$B$114:$AK$132,MATCH('Data (2)'!BQ432,FX!$A$114:$A$132,0),MATCH('Data (2)'!D432,Period,0))</f>
        <v>4.0384285469205699</v>
      </c>
    </row>
    <row r="433" spans="1:87" hidden="1" outlineLevel="1" x14ac:dyDescent="0.15">
      <c r="A433" t="s">
        <v>80</v>
      </c>
      <c r="B433" s="1">
        <f t="shared" si="113"/>
        <v>43800</v>
      </c>
      <c r="C433" t="s">
        <v>45</v>
      </c>
      <c r="D433" s="1">
        <v>43800</v>
      </c>
      <c r="E433">
        <v>4.3913966540000002</v>
      </c>
      <c r="F433">
        <v>1.0346994960709879</v>
      </c>
      <c r="G433">
        <v>1.5253893727976418</v>
      </c>
      <c r="H433">
        <v>0.6459304679713983</v>
      </c>
      <c r="I433">
        <v>5.8399979830862225</v>
      </c>
      <c r="J433">
        <v>2.6481264696013023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BQ433" t="str">
        <f>VLOOKUP(A433,Misc!$A$3:$B$11,2,FALSE)</f>
        <v>MYR</v>
      </c>
      <c r="BR433">
        <f>INDEX(FX!$B$30:$AK$48,MATCH('Data (2)'!BQ433,FX!$A$30:$A$48,0),MATCH('Data (2)'!D433,Period,0))</f>
        <v>4.1474789556798299</v>
      </c>
      <c r="BS433">
        <f t="shared" si="100"/>
        <v>1.0588110755778841</v>
      </c>
      <c r="BT433">
        <f t="shared" si="101"/>
        <v>0</v>
      </c>
      <c r="BU433">
        <f t="shared" si="102"/>
        <v>0.24947673204079854</v>
      </c>
      <c r="BV433">
        <f t="shared" si="103"/>
        <v>0</v>
      </c>
      <c r="BW433">
        <f t="shared" si="104"/>
        <v>0.367787127818617</v>
      </c>
      <c r="BX433">
        <f t="shared" si="105"/>
        <v>0</v>
      </c>
      <c r="BY433">
        <f t="shared" si="106"/>
        <v>0.15574050522590807</v>
      </c>
      <c r="BZ433">
        <f t="shared" si="107"/>
        <v>0</v>
      </c>
      <c r="CA433">
        <f t="shared" si="108"/>
        <v>1.4461065523963292</v>
      </c>
      <c r="CB433">
        <f t="shared" si="108"/>
        <v>0.65573191127043284</v>
      </c>
      <c r="CC433">
        <f t="shared" si="108"/>
        <v>0</v>
      </c>
      <c r="CD433">
        <f t="shared" si="99"/>
        <v>0</v>
      </c>
      <c r="CE433" s="4">
        <f t="shared" si="109"/>
        <v>0.23561968494203525</v>
      </c>
      <c r="CF433" s="4" t="str">
        <f t="shared" si="110"/>
        <v/>
      </c>
      <c r="CG433" s="4">
        <f t="shared" si="111"/>
        <v>0.62426866005459303</v>
      </c>
      <c r="CH433" s="4" t="str">
        <f t="shared" si="112"/>
        <v/>
      </c>
      <c r="CI433">
        <f>INDEX(FX!$B$114:$AK$132,MATCH('Data (2)'!BQ433,FX!$A$114:$A$132,0),MATCH('Data (2)'!D433,Period,0))</f>
        <v>4.0384285469205699</v>
      </c>
    </row>
    <row r="434" spans="1:87" s="39" customFormat="1" hidden="1" outlineLevel="1" x14ac:dyDescent="0.15">
      <c r="A434" s="39" t="s">
        <v>2</v>
      </c>
      <c r="B434" s="40">
        <f t="shared" si="113"/>
        <v>43800</v>
      </c>
      <c r="C434" s="39" t="s">
        <v>50</v>
      </c>
      <c r="D434" s="40">
        <v>43101</v>
      </c>
      <c r="E434" s="39">
        <f t="array" ref="E434:E445">TRANSPOSE('[1]AG_Key Metrics P1'!$F$9:$Q$9)</f>
        <v>46.346231858984922</v>
      </c>
      <c r="F434" s="39">
        <f t="array" ref="F434:F445">TRANSPOSE('[1]AG_Key Metrics P1'!$F$14:$Q$14)</f>
        <v>30.684268541499037</v>
      </c>
      <c r="G434" s="39">
        <f t="array" ref="G434:G445">TRANSPOSE('[1]AG_Key Metrics P1'!$F$19:$Q$19)</f>
        <v>20.935490183106314</v>
      </c>
      <c r="H434" s="39">
        <f t="array" ref="H434:H445">TRANSPOSE('[1]AG_Key Metrics P1'!$F$24:$Q$24)</f>
        <v>16.531753000253723</v>
      </c>
      <c r="BQ434" s="39" t="str">
        <f>VLOOKUP(A434,Misc!$A$3:$B$11,2,FALSE)</f>
        <v>HKD</v>
      </c>
      <c r="BR434">
        <f>INDEX(FX!$B$30:$AK$48,MATCH('Data (2)'!BQ434,FX!$A$30:$A$48,0),MATCH('Data (2)'!D434,Period,0))</f>
        <v>7.8195231548237834</v>
      </c>
      <c r="BS434" s="39">
        <f>IF(D434&gt;B434,0,E434/$BR434)</f>
        <v>5.926989528817292</v>
      </c>
      <c r="BT434" s="39">
        <f>IF(D434&gt;B434,E434/$BR434,0)</f>
        <v>0</v>
      </c>
      <c r="BU434" s="39">
        <f>IF(D434&gt;B434,0,F434/$BR434)</f>
        <v>3.9240587864453382</v>
      </c>
      <c r="BV434" s="39">
        <f>IF(D434&gt;B434,F434/$BR434,0)</f>
        <v>0</v>
      </c>
      <c r="BW434" s="39">
        <f>IF(D434&gt;B434,0,G434/$BR434)</f>
        <v>2.6773359153225891</v>
      </c>
      <c r="BX434" s="39">
        <f>IF(D434&gt;B434,G434/$BR434,0)</f>
        <v>0</v>
      </c>
      <c r="BY434" s="39">
        <f>IF(D434&gt;B434,0,H434/$BR434)</f>
        <v>2.1141638272476313</v>
      </c>
      <c r="BZ434" s="39">
        <f>IF(D434&gt;B434,H434/$BR434,0)</f>
        <v>0</v>
      </c>
      <c r="CA434">
        <f t="shared" si="108"/>
        <v>0</v>
      </c>
      <c r="CB434">
        <f t="shared" si="108"/>
        <v>0</v>
      </c>
      <c r="CC434">
        <f t="shared" si="108"/>
        <v>0</v>
      </c>
      <c r="CD434">
        <f t="shared" si="99"/>
        <v>0</v>
      </c>
      <c r="CE434" s="4">
        <f t="shared" si="109"/>
        <v>0.66206609061250854</v>
      </c>
      <c r="CF434" s="4" t="str">
        <f t="shared" si="110"/>
        <v/>
      </c>
      <c r="CG434" s="4">
        <f t="shared" si="111"/>
        <v>0.53876966230742307</v>
      </c>
      <c r="CH434" s="4" t="str">
        <f t="shared" si="112"/>
        <v/>
      </c>
      <c r="CI434">
        <f>INDEX(FX!$B$114:$AK$132,MATCH('Data (2)'!BQ434,FX!$A$114:$A$132,0),MATCH('Data (2)'!D434,Period,0))</f>
        <v>7.845942700291646</v>
      </c>
    </row>
    <row r="435" spans="1:87" hidden="1" outlineLevel="1" x14ac:dyDescent="0.15">
      <c r="A435" t="s">
        <v>2</v>
      </c>
      <c r="B435" s="1">
        <f t="shared" si="113"/>
        <v>43800</v>
      </c>
      <c r="C435" t="s">
        <v>50</v>
      </c>
      <c r="D435" s="1">
        <v>43132</v>
      </c>
      <c r="E435">
        <v>37.726952234566106</v>
      </c>
      <c r="F435">
        <v>26.470685905904173</v>
      </c>
      <c r="G435">
        <v>15.420621814349065</v>
      </c>
      <c r="H435">
        <v>13.498723189227327</v>
      </c>
      <c r="BQ435" t="str">
        <f>VLOOKUP(A435,Misc!$A$3:$B$11,2,FALSE)</f>
        <v>HKD</v>
      </c>
      <c r="BR435">
        <f>INDEX(FX!$B$30:$AK$48,MATCH('Data (2)'!BQ435,FX!$A$30:$A$48,0),MATCH('Data (2)'!D435,Period,0))</f>
        <v>7.8220330747177629</v>
      </c>
      <c r="BS435">
        <f t="shared" ref="BS435:BS453" si="114">IF(D435&gt;B435,0,E435/$BR435)</f>
        <v>4.8231644988189188</v>
      </c>
      <c r="BT435">
        <f t="shared" ref="BT435:BT498" si="115">IF(D435&gt;B435,E435/$BR435,0)</f>
        <v>0</v>
      </c>
      <c r="BU435">
        <f t="shared" ref="BU435:BU498" si="116">IF(D435&gt;B435,0,F435/$BR435)</f>
        <v>3.384118381122966</v>
      </c>
      <c r="BV435">
        <f t="shared" ref="BV435:BV498" si="117">IF(D435&gt;B435,F435/$BR435,0)</f>
        <v>0</v>
      </c>
      <c r="BW435">
        <f t="shared" ref="BW435:BW498" si="118">IF(D435&gt;B435,0,G435/$BR435)</f>
        <v>1.9714339823224893</v>
      </c>
      <c r="BX435">
        <f t="shared" ref="BX435:BX498" si="119">IF(D435&gt;B435,G435/$BR435,0)</f>
        <v>0</v>
      </c>
      <c r="BY435">
        <f t="shared" ref="BY435:BY498" si="120">IF(D435&gt;B435,0,H435/$BR435)</f>
        <v>1.7257307736089307</v>
      </c>
      <c r="BZ435">
        <f t="shared" ref="BZ435:BZ498" si="121">IF(D435&gt;B435,H435/$BR435,0)</f>
        <v>0</v>
      </c>
      <c r="CA435">
        <f t="shared" si="108"/>
        <v>0</v>
      </c>
      <c r="CB435">
        <f t="shared" si="108"/>
        <v>0</v>
      </c>
      <c r="CC435">
        <f t="shared" si="108"/>
        <v>0</v>
      </c>
      <c r="CD435">
        <f t="shared" si="99"/>
        <v>0</v>
      </c>
      <c r="CE435" s="4">
        <f t="shared" si="109"/>
        <v>0.70163859888080915</v>
      </c>
      <c r="CF435" s="4" t="str">
        <f t="shared" si="110"/>
        <v/>
      </c>
      <c r="CG435" s="4">
        <f t="shared" si="111"/>
        <v>0.50994988332419811</v>
      </c>
      <c r="CH435" s="4" t="str">
        <f t="shared" si="112"/>
        <v/>
      </c>
      <c r="CI435">
        <f>INDEX(FX!$B$114:$AK$132,MATCH('Data (2)'!BQ435,FX!$A$114:$A$132,0),MATCH('Data (2)'!D435,Period,0))</f>
        <v>7.845942700291646</v>
      </c>
    </row>
    <row r="436" spans="1:87" hidden="1" outlineLevel="1" x14ac:dyDescent="0.15">
      <c r="A436" t="s">
        <v>2</v>
      </c>
      <c r="B436" s="1">
        <f t="shared" si="113"/>
        <v>43800</v>
      </c>
      <c r="C436" t="s">
        <v>50</v>
      </c>
      <c r="D436" s="1">
        <v>43160</v>
      </c>
      <c r="E436">
        <v>93.498721085435349</v>
      </c>
      <c r="F436">
        <v>65.718485653395462</v>
      </c>
      <c r="G436">
        <v>37.873746946022109</v>
      </c>
      <c r="H436">
        <v>31.939597483170285</v>
      </c>
      <c r="I436">
        <f>B914-D429</f>
        <v>366</v>
      </c>
      <c r="BQ436" t="str">
        <f>VLOOKUP(A436,Misc!$A$3:$B$11,2,FALSE)</f>
        <v>HKD</v>
      </c>
      <c r="BR436">
        <f>INDEX(FX!$B$30:$AK$48,MATCH('Data (2)'!BQ436,FX!$A$30:$A$48,0),MATCH('Data (2)'!D436,Period,0))</f>
        <v>7.8408438199644879</v>
      </c>
      <c r="BS436">
        <f t="shared" si="114"/>
        <v>11.924573838260537</v>
      </c>
      <c r="BT436">
        <f t="shared" si="115"/>
        <v>0</v>
      </c>
      <c r="BU436">
        <f t="shared" si="116"/>
        <v>8.3815577968868542</v>
      </c>
      <c r="BV436">
        <f t="shared" si="117"/>
        <v>0</v>
      </c>
      <c r="BW436">
        <f t="shared" si="118"/>
        <v>4.8303151823515904</v>
      </c>
      <c r="BX436">
        <f t="shared" si="119"/>
        <v>0</v>
      </c>
      <c r="BY436">
        <f t="shared" si="120"/>
        <v>4.0734898202978034</v>
      </c>
      <c r="BZ436">
        <f t="shared" si="121"/>
        <v>0</v>
      </c>
      <c r="CA436">
        <f t="shared" si="108"/>
        <v>46.648314164516549</v>
      </c>
      <c r="CB436">
        <f t="shared" si="108"/>
        <v>0</v>
      </c>
      <c r="CC436">
        <f t="shared" si="108"/>
        <v>0</v>
      </c>
      <c r="CD436">
        <f t="shared" si="99"/>
        <v>0</v>
      </c>
      <c r="CE436" s="4">
        <f t="shared" si="109"/>
        <v>0.70288111848443968</v>
      </c>
      <c r="CF436" s="4" t="str">
        <f t="shared" si="110"/>
        <v/>
      </c>
      <c r="CG436" s="4">
        <f t="shared" si="111"/>
        <v>0.48600629131386669</v>
      </c>
      <c r="CH436" s="4" t="str">
        <f t="shared" si="112"/>
        <v/>
      </c>
      <c r="CI436">
        <f>INDEX(FX!$B$114:$AK$132,MATCH('Data (2)'!BQ436,FX!$A$114:$A$132,0),MATCH('Data (2)'!D436,Period,0))</f>
        <v>7.845942700291646</v>
      </c>
    </row>
    <row r="437" spans="1:87" hidden="1" outlineLevel="1" x14ac:dyDescent="0.15">
      <c r="A437" t="s">
        <v>2</v>
      </c>
      <c r="B437" s="1">
        <f t="shared" si="113"/>
        <v>43800</v>
      </c>
      <c r="C437" t="s">
        <v>50</v>
      </c>
      <c r="D437" s="1">
        <v>43191</v>
      </c>
      <c r="E437">
        <v>36.240975824531873</v>
      </c>
      <c r="F437">
        <v>28.53688703520432</v>
      </c>
      <c r="G437">
        <v>15.305228603806754</v>
      </c>
      <c r="H437">
        <v>15.780792325869253</v>
      </c>
      <c r="BQ437" t="str">
        <f>VLOOKUP(A437,Misc!$A$3:$B$11,2,FALSE)</f>
        <v>HKD</v>
      </c>
      <c r="BR437">
        <f>INDEX(FX!$B$30:$AK$48,MATCH('Data (2)'!BQ437,FX!$A$30:$A$48,0),MATCH('Data (2)'!D437,Period,0))</f>
        <v>7.8484356035613354</v>
      </c>
      <c r="BS437">
        <f t="shared" si="114"/>
        <v>4.6176050432377931</v>
      </c>
      <c r="BT437">
        <f t="shared" si="115"/>
        <v>0</v>
      </c>
      <c r="BU437">
        <f t="shared" si="116"/>
        <v>3.63599683766983</v>
      </c>
      <c r="BV437">
        <f t="shared" si="117"/>
        <v>0</v>
      </c>
      <c r="BW437">
        <f t="shared" si="118"/>
        <v>1.9500992779837292</v>
      </c>
      <c r="BX437">
        <f t="shared" si="119"/>
        <v>0</v>
      </c>
      <c r="BY437">
        <f t="shared" si="120"/>
        <v>2.0106927192864399</v>
      </c>
      <c r="BZ437">
        <f t="shared" si="121"/>
        <v>0</v>
      </c>
      <c r="CA437">
        <f t="shared" si="108"/>
        <v>0</v>
      </c>
      <c r="CB437">
        <f t="shared" si="108"/>
        <v>0</v>
      </c>
      <c r="CC437">
        <f t="shared" si="108"/>
        <v>0</v>
      </c>
      <c r="CD437">
        <f t="shared" si="99"/>
        <v>0</v>
      </c>
      <c r="CE437" s="4">
        <f t="shared" si="109"/>
        <v>0.78742049257645585</v>
      </c>
      <c r="CF437" s="4" t="str">
        <f t="shared" si="110"/>
        <v/>
      </c>
      <c r="CG437" s="4">
        <f t="shared" si="111"/>
        <v>0.55299627833972909</v>
      </c>
      <c r="CH437" s="4" t="str">
        <f t="shared" si="112"/>
        <v/>
      </c>
      <c r="CI437">
        <f>INDEX(FX!$B$114:$AK$132,MATCH('Data (2)'!BQ437,FX!$A$114:$A$132,0),MATCH('Data (2)'!D437,Period,0))</f>
        <v>7.845942700291646</v>
      </c>
    </row>
    <row r="438" spans="1:87" hidden="1" outlineLevel="1" x14ac:dyDescent="0.15">
      <c r="A438" t="s">
        <v>2</v>
      </c>
      <c r="B438" s="1">
        <f t="shared" si="113"/>
        <v>43800</v>
      </c>
      <c r="C438" t="s">
        <v>50</v>
      </c>
      <c r="D438" s="1">
        <v>43221</v>
      </c>
      <c r="E438">
        <v>73.246867965779032</v>
      </c>
      <c r="F438">
        <v>53.955855572318931</v>
      </c>
      <c r="G438">
        <v>33.01329231315917</v>
      </c>
      <c r="H438">
        <v>29.284085091857023</v>
      </c>
      <c r="BQ438" t="str">
        <f>VLOOKUP(A438,Misc!$A$3:$B$11,2,FALSE)</f>
        <v>HKD</v>
      </c>
      <c r="BR438">
        <f>INDEX(FX!$B$30:$AK$48,MATCH('Data (2)'!BQ438,FX!$A$30:$A$48,0),MATCH('Data (2)'!D438,Period,0))</f>
        <v>7.8488161342830418</v>
      </c>
      <c r="BS438">
        <f t="shared" si="114"/>
        <v>9.3322186062993868</v>
      </c>
      <c r="BT438">
        <f t="shared" si="115"/>
        <v>0</v>
      </c>
      <c r="BU438">
        <f t="shared" si="116"/>
        <v>6.8743941314466257</v>
      </c>
      <c r="BV438">
        <f t="shared" si="117"/>
        <v>0</v>
      </c>
      <c r="BW438">
        <f t="shared" si="118"/>
        <v>4.2061492775909963</v>
      </c>
      <c r="BX438">
        <f t="shared" si="119"/>
        <v>0</v>
      </c>
      <c r="BY438">
        <f t="shared" si="120"/>
        <v>3.7310193780621677</v>
      </c>
      <c r="BZ438">
        <f t="shared" si="121"/>
        <v>0</v>
      </c>
      <c r="CA438">
        <f t="shared" si="108"/>
        <v>0</v>
      </c>
      <c r="CB438">
        <f t="shared" si="108"/>
        <v>0</v>
      </c>
      <c r="CC438">
        <f t="shared" si="108"/>
        <v>0</v>
      </c>
      <c r="CD438">
        <f t="shared" si="99"/>
        <v>0</v>
      </c>
      <c r="CE438" s="4">
        <f t="shared" si="109"/>
        <v>0.73663020782714062</v>
      </c>
      <c r="CF438" s="4" t="str">
        <f t="shared" si="110"/>
        <v/>
      </c>
      <c r="CG438" s="4">
        <f t="shared" si="111"/>
        <v>0.54274155754247155</v>
      </c>
      <c r="CH438" s="4" t="str">
        <f t="shared" si="112"/>
        <v/>
      </c>
      <c r="CI438">
        <f>INDEX(FX!$B$114:$AK$132,MATCH('Data (2)'!BQ438,FX!$A$114:$A$132,0),MATCH('Data (2)'!D438,Period,0))</f>
        <v>7.845942700291646</v>
      </c>
    </row>
    <row r="439" spans="1:87" hidden="1" outlineLevel="1" x14ac:dyDescent="0.15">
      <c r="A439" t="s">
        <v>2</v>
      </c>
      <c r="B439" s="1">
        <f t="shared" si="113"/>
        <v>43800</v>
      </c>
      <c r="C439" t="s">
        <v>50</v>
      </c>
      <c r="D439" s="1">
        <v>43252</v>
      </c>
      <c r="E439">
        <v>58.609240775082377</v>
      </c>
      <c r="F439">
        <v>43.78596882400916</v>
      </c>
      <c r="G439">
        <v>27.894179371425505</v>
      </c>
      <c r="H439">
        <v>24.771936297038394</v>
      </c>
      <c r="BQ439" t="str">
        <f>VLOOKUP(A439,Misc!$A$3:$B$11,2,FALSE)</f>
        <v>HKD</v>
      </c>
      <c r="BR439">
        <f>INDEX(FX!$B$30:$AK$48,MATCH('Data (2)'!BQ439,FX!$A$30:$A$48,0),MATCH('Data (2)'!D439,Period,0))</f>
        <v>7.8472256201986585</v>
      </c>
      <c r="BS439">
        <f t="shared" si="114"/>
        <v>7.4687849708593745</v>
      </c>
      <c r="BT439">
        <f t="shared" si="115"/>
        <v>0</v>
      </c>
      <c r="BU439">
        <f t="shared" si="116"/>
        <v>5.5798024605415497</v>
      </c>
      <c r="BV439">
        <f t="shared" si="117"/>
        <v>0</v>
      </c>
      <c r="BW439">
        <f t="shared" si="118"/>
        <v>3.5546549470460289</v>
      </c>
      <c r="BX439">
        <f t="shared" si="119"/>
        <v>0</v>
      </c>
      <c r="BY439">
        <f t="shared" si="120"/>
        <v>3.1567763558722901</v>
      </c>
      <c r="BZ439">
        <f t="shared" si="121"/>
        <v>0</v>
      </c>
      <c r="CA439">
        <f t="shared" si="108"/>
        <v>0</v>
      </c>
      <c r="CB439">
        <f t="shared" si="108"/>
        <v>0</v>
      </c>
      <c r="CC439">
        <f t="shared" si="108"/>
        <v>0</v>
      </c>
      <c r="CD439">
        <f t="shared" si="99"/>
        <v>0</v>
      </c>
      <c r="CE439" s="4">
        <f t="shared" si="109"/>
        <v>0.7470830238535473</v>
      </c>
      <c r="CF439" s="4" t="str">
        <f t="shared" si="110"/>
        <v/>
      </c>
      <c r="CG439" s="4">
        <f t="shared" si="111"/>
        <v>0.56575055805217667</v>
      </c>
      <c r="CH439" s="4" t="str">
        <f t="shared" si="112"/>
        <v/>
      </c>
      <c r="CI439">
        <f>INDEX(FX!$B$114:$AK$132,MATCH('Data (2)'!BQ439,FX!$A$114:$A$132,0),MATCH('Data (2)'!D439,Period,0))</f>
        <v>7.845942700291646</v>
      </c>
    </row>
    <row r="440" spans="1:87" hidden="1" outlineLevel="1" x14ac:dyDescent="0.15">
      <c r="A440" t="s">
        <v>2</v>
      </c>
      <c r="B440" s="1">
        <f t="shared" si="113"/>
        <v>43800</v>
      </c>
      <c r="C440" t="s">
        <v>50</v>
      </c>
      <c r="D440" s="1">
        <v>43282</v>
      </c>
      <c r="E440">
        <v>40.521131108006472</v>
      </c>
      <c r="F440">
        <v>33.638858529285301</v>
      </c>
      <c r="G440">
        <v>17.592882509053684</v>
      </c>
      <c r="H440">
        <v>17.924920098329896</v>
      </c>
      <c r="BQ440" t="str">
        <f>VLOOKUP(A440,Misc!$A$3:$B$11,2,FALSE)</f>
        <v>HKD</v>
      </c>
      <c r="BR440">
        <f>INDEX(FX!$B$30:$AK$48,MATCH('Data (2)'!BQ440,FX!$A$30:$A$48,0),MATCH('Data (2)'!D440,Period,0))</f>
        <v>7.8478330208568332</v>
      </c>
      <c r="BS440">
        <f t="shared" si="114"/>
        <v>5.1633528644551028</v>
      </c>
      <c r="BT440">
        <f t="shared" si="115"/>
        <v>0</v>
      </c>
      <c r="BU440">
        <f t="shared" si="116"/>
        <v>4.2863881583470009</v>
      </c>
      <c r="BV440">
        <f t="shared" si="117"/>
        <v>0</v>
      </c>
      <c r="BW440">
        <f t="shared" si="118"/>
        <v>2.2417503611886072</v>
      </c>
      <c r="BX440">
        <f t="shared" si="119"/>
        <v>0</v>
      </c>
      <c r="BY440">
        <f t="shared" si="120"/>
        <v>2.2840598227168751</v>
      </c>
      <c r="BZ440">
        <f t="shared" si="121"/>
        <v>0</v>
      </c>
      <c r="CA440">
        <f t="shared" si="108"/>
        <v>0</v>
      </c>
      <c r="CB440">
        <f t="shared" si="108"/>
        <v>0</v>
      </c>
      <c r="CC440">
        <f t="shared" si="108"/>
        <v>0</v>
      </c>
      <c r="CD440">
        <f t="shared" si="99"/>
        <v>0</v>
      </c>
      <c r="CE440" s="4">
        <f t="shared" si="109"/>
        <v>0.83015596083986609</v>
      </c>
      <c r="CF440" s="4" t="str">
        <f t="shared" si="110"/>
        <v/>
      </c>
      <c r="CG440" s="4">
        <f t="shared" si="111"/>
        <v>0.53286350613606071</v>
      </c>
      <c r="CH440" s="4" t="str">
        <f t="shared" si="112"/>
        <v/>
      </c>
      <c r="CI440">
        <f>INDEX(FX!$B$114:$AK$132,MATCH('Data (2)'!BQ440,FX!$A$114:$A$132,0),MATCH('Data (2)'!D440,Period,0))</f>
        <v>7.845942700291646</v>
      </c>
    </row>
    <row r="441" spans="1:87" hidden="1" outlineLevel="1" x14ac:dyDescent="0.15">
      <c r="A441" t="s">
        <v>2</v>
      </c>
      <c r="B441" s="1">
        <f t="shared" si="113"/>
        <v>43800</v>
      </c>
      <c r="C441" t="s">
        <v>50</v>
      </c>
      <c r="D441" s="1">
        <v>43313</v>
      </c>
      <c r="E441">
        <v>68.111533265775833</v>
      </c>
      <c r="F441">
        <v>55.539192744162705</v>
      </c>
      <c r="G441">
        <v>33.392760813417581</v>
      </c>
      <c r="H441">
        <v>30.16806760966676</v>
      </c>
      <c r="BQ441" t="str">
        <f>VLOOKUP(A441,Misc!$A$3:$B$11,2,FALSE)</f>
        <v>HKD</v>
      </c>
      <c r="BR441">
        <f>INDEX(FX!$B$30:$AK$48,MATCH('Data (2)'!BQ441,FX!$A$30:$A$48,0),MATCH('Data (2)'!D441,Period,0))</f>
        <v>7.8496344484350189</v>
      </c>
      <c r="BS441">
        <f t="shared" si="114"/>
        <v>8.6770325055525639</v>
      </c>
      <c r="BT441">
        <f t="shared" si="115"/>
        <v>0</v>
      </c>
      <c r="BU441">
        <f t="shared" si="116"/>
        <v>7.0753858805788781</v>
      </c>
      <c r="BV441">
        <f t="shared" si="117"/>
        <v>0</v>
      </c>
      <c r="BW441">
        <f t="shared" si="118"/>
        <v>4.2540529795085034</v>
      </c>
      <c r="BX441">
        <f t="shared" si="119"/>
        <v>0</v>
      </c>
      <c r="BY441">
        <f t="shared" si="120"/>
        <v>3.8432449062238008</v>
      </c>
      <c r="BZ441">
        <f t="shared" si="121"/>
        <v>0</v>
      </c>
      <c r="CA441">
        <f t="shared" si="108"/>
        <v>0</v>
      </c>
      <c r="CB441">
        <f t="shared" si="108"/>
        <v>0</v>
      </c>
      <c r="CC441">
        <f t="shared" si="108"/>
        <v>0</v>
      </c>
      <c r="CD441">
        <f t="shared" si="99"/>
        <v>0</v>
      </c>
      <c r="CE441" s="4">
        <f t="shared" si="109"/>
        <v>0.81541539415131059</v>
      </c>
      <c r="CF441" s="4" t="str">
        <f t="shared" si="110"/>
        <v/>
      </c>
      <c r="CG441" s="4">
        <f t="shared" si="111"/>
        <v>0.54318520164010653</v>
      </c>
      <c r="CH441" s="4" t="str">
        <f t="shared" si="112"/>
        <v/>
      </c>
      <c r="CI441">
        <f>INDEX(FX!$B$114:$AK$132,MATCH('Data (2)'!BQ441,FX!$A$114:$A$132,0),MATCH('Data (2)'!D441,Period,0))</f>
        <v>7.845942700291646</v>
      </c>
    </row>
    <row r="442" spans="1:87" hidden="1" outlineLevel="1" x14ac:dyDescent="0.15">
      <c r="A442" t="s">
        <v>2</v>
      </c>
      <c r="B442" s="1">
        <f t="shared" si="113"/>
        <v>43800</v>
      </c>
      <c r="C442" t="s">
        <v>50</v>
      </c>
      <c r="D442" s="1">
        <v>43344</v>
      </c>
      <c r="E442">
        <v>94.955526220369237</v>
      </c>
      <c r="F442">
        <v>78.16485667206922</v>
      </c>
      <c r="G442">
        <v>47.805975500645637</v>
      </c>
      <c r="H442">
        <v>42.693756053917809</v>
      </c>
      <c r="BQ442" t="str">
        <f>VLOOKUP(A442,Misc!$A$3:$B$11,2,FALSE)</f>
        <v>HKD</v>
      </c>
      <c r="BR442">
        <f>INDEX(FX!$B$30:$AK$48,MATCH('Data (2)'!BQ442,FX!$A$30:$A$48,0),MATCH('Data (2)'!D442,Period,0))</f>
        <v>7.8374647259128372</v>
      </c>
      <c r="BS442">
        <f t="shared" si="114"/>
        <v>12.115592164187976</v>
      </c>
      <c r="BT442">
        <f t="shared" si="115"/>
        <v>0</v>
      </c>
      <c r="BU442">
        <f t="shared" si="116"/>
        <v>9.9732323405085932</v>
      </c>
      <c r="BV442">
        <f t="shared" si="117"/>
        <v>0</v>
      </c>
      <c r="BW442">
        <f t="shared" si="118"/>
        <v>6.0996734495768496</v>
      </c>
      <c r="BX442">
        <f t="shared" si="119"/>
        <v>0</v>
      </c>
      <c r="BY442">
        <f t="shared" si="120"/>
        <v>5.4473937104635866</v>
      </c>
      <c r="BZ442">
        <f t="shared" si="121"/>
        <v>0</v>
      </c>
      <c r="CA442">
        <f t="shared" si="108"/>
        <v>0</v>
      </c>
      <c r="CB442">
        <f t="shared" si="108"/>
        <v>0</v>
      </c>
      <c r="CC442">
        <f t="shared" si="108"/>
        <v>0</v>
      </c>
      <c r="CD442">
        <f t="shared" si="99"/>
        <v>0</v>
      </c>
      <c r="CE442" s="4">
        <f t="shared" si="109"/>
        <v>0.82317332948760824</v>
      </c>
      <c r="CF442" s="4" t="str">
        <f t="shared" si="110"/>
        <v/>
      </c>
      <c r="CG442" s="4">
        <f t="shared" si="111"/>
        <v>0.54620142442061992</v>
      </c>
      <c r="CH442" s="4" t="str">
        <f t="shared" si="112"/>
        <v/>
      </c>
      <c r="CI442">
        <f>INDEX(FX!$B$114:$AK$132,MATCH('Data (2)'!BQ442,FX!$A$114:$A$132,0),MATCH('Data (2)'!D442,Period,0))</f>
        <v>7.845942700291646</v>
      </c>
    </row>
    <row r="443" spans="1:87" hidden="1" outlineLevel="1" x14ac:dyDescent="0.15">
      <c r="A443" t="s">
        <v>2</v>
      </c>
      <c r="B443" s="1">
        <f t="shared" si="113"/>
        <v>43800</v>
      </c>
      <c r="C443" t="s">
        <v>50</v>
      </c>
      <c r="D443" s="1">
        <v>43374</v>
      </c>
      <c r="E443">
        <v>97.762942713921987</v>
      </c>
      <c r="F443">
        <v>87.622306584769277</v>
      </c>
      <c r="G443">
        <v>45.734728458349885</v>
      </c>
      <c r="H443">
        <v>45.772604995470843</v>
      </c>
      <c r="BQ443" t="str">
        <f>VLOOKUP(A443,Misc!$A$3:$B$11,2,FALSE)</f>
        <v>HKD</v>
      </c>
      <c r="BR443">
        <f>INDEX(FX!$B$30:$AK$48,MATCH('Data (2)'!BQ443,FX!$A$30:$A$48,0),MATCH('Data (2)'!D443,Period,0))</f>
        <v>7.8378847020251188</v>
      </c>
      <c r="BS443">
        <f t="shared" si="114"/>
        <v>12.47312845628648</v>
      </c>
      <c r="BT443">
        <f t="shared" si="115"/>
        <v>0</v>
      </c>
      <c r="BU443">
        <f t="shared" si="116"/>
        <v>11.179330892955059</v>
      </c>
      <c r="BV443">
        <f t="shared" si="117"/>
        <v>0</v>
      </c>
      <c r="BW443">
        <f t="shared" si="118"/>
        <v>5.8350856381611669</v>
      </c>
      <c r="BX443">
        <f t="shared" si="119"/>
        <v>0</v>
      </c>
      <c r="BY443">
        <f t="shared" si="120"/>
        <v>5.8399181329682373</v>
      </c>
      <c r="BZ443">
        <f t="shared" si="121"/>
        <v>0</v>
      </c>
      <c r="CA443">
        <f t="shared" si="108"/>
        <v>0</v>
      </c>
      <c r="CB443">
        <f t="shared" si="108"/>
        <v>0</v>
      </c>
      <c r="CC443">
        <f t="shared" si="108"/>
        <v>0</v>
      </c>
      <c r="CD443">
        <f t="shared" si="99"/>
        <v>0</v>
      </c>
      <c r="CE443" s="4">
        <f t="shared" si="109"/>
        <v>0.89627321101793478</v>
      </c>
      <c r="CF443" s="4" t="str">
        <f t="shared" si="110"/>
        <v/>
      </c>
      <c r="CG443" s="4">
        <f t="shared" si="111"/>
        <v>0.52238530095288715</v>
      </c>
      <c r="CH443" s="4" t="str">
        <f t="shared" si="112"/>
        <v/>
      </c>
      <c r="CI443">
        <f>INDEX(FX!$B$114:$AK$132,MATCH('Data (2)'!BQ443,FX!$A$114:$A$132,0),MATCH('Data (2)'!D443,Period,0))</f>
        <v>7.845942700291646</v>
      </c>
    </row>
    <row r="444" spans="1:87" hidden="1" outlineLevel="1" x14ac:dyDescent="0.15">
      <c r="A444" t="s">
        <v>2</v>
      </c>
      <c r="B444" s="1">
        <f t="shared" si="113"/>
        <v>43800</v>
      </c>
      <c r="C444" t="s">
        <v>50</v>
      </c>
      <c r="D444" s="1">
        <v>43405</v>
      </c>
      <c r="E444">
        <v>80.038946628263218</v>
      </c>
      <c r="F444">
        <v>73.833910327334053</v>
      </c>
      <c r="G444">
        <v>33.745821128764305</v>
      </c>
      <c r="H444">
        <v>36.401193074527896</v>
      </c>
      <c r="BQ444" t="str">
        <f>VLOOKUP(A444,Misc!$A$3:$B$11,2,FALSE)</f>
        <v>HKD</v>
      </c>
      <c r="BR444">
        <f>INDEX(FX!$B$30:$AK$48,MATCH('Data (2)'!BQ444,FX!$A$30:$A$48,0),MATCH('Data (2)'!D444,Period,0))</f>
        <v>7.8298163321616663</v>
      </c>
      <c r="BS444">
        <f t="shared" si="114"/>
        <v>10.222327476507481</v>
      </c>
      <c r="BT444">
        <f t="shared" si="115"/>
        <v>0</v>
      </c>
      <c r="BU444">
        <f t="shared" si="116"/>
        <v>9.4298393723559908</v>
      </c>
      <c r="BV444">
        <f t="shared" si="117"/>
        <v>0</v>
      </c>
      <c r="BW444">
        <f t="shared" si="118"/>
        <v>4.309912224907543</v>
      </c>
      <c r="BX444">
        <f t="shared" si="119"/>
        <v>0</v>
      </c>
      <c r="BY444">
        <f t="shared" si="120"/>
        <v>4.6490481424202459</v>
      </c>
      <c r="BZ444">
        <f t="shared" si="121"/>
        <v>0</v>
      </c>
      <c r="CA444">
        <f t="shared" si="108"/>
        <v>0</v>
      </c>
      <c r="CB444">
        <f t="shared" si="108"/>
        <v>0</v>
      </c>
      <c r="CC444">
        <f t="shared" si="108"/>
        <v>0</v>
      </c>
      <c r="CD444">
        <f t="shared" si="99"/>
        <v>0</v>
      </c>
      <c r="CE444" s="4">
        <f t="shared" si="109"/>
        <v>0.92247478805851679</v>
      </c>
      <c r="CF444" s="4" t="str">
        <f t="shared" si="110"/>
        <v/>
      </c>
      <c r="CG444" s="4">
        <f t="shared" si="111"/>
        <v>0.49301456354062034</v>
      </c>
      <c r="CH444" s="4" t="str">
        <f t="shared" si="112"/>
        <v/>
      </c>
      <c r="CI444">
        <f>INDEX(FX!$B$114:$AK$132,MATCH('Data (2)'!BQ444,FX!$A$114:$A$132,0),MATCH('Data (2)'!D444,Period,0))</f>
        <v>7.845942700291646</v>
      </c>
    </row>
    <row r="445" spans="1:87" hidden="1" outlineLevel="1" x14ac:dyDescent="0.15">
      <c r="A445" t="s">
        <v>2</v>
      </c>
      <c r="B445" s="1">
        <f t="shared" si="113"/>
        <v>43800</v>
      </c>
      <c r="C445" t="s">
        <v>50</v>
      </c>
      <c r="D445" s="1">
        <v>43435</v>
      </c>
      <c r="E445">
        <v>101.75217990961842</v>
      </c>
      <c r="F445">
        <v>114.94484915407857</v>
      </c>
      <c r="G445">
        <v>45.374410271059197</v>
      </c>
      <c r="H445">
        <v>58.48341146672238</v>
      </c>
      <c r="BQ445" t="str">
        <f>VLOOKUP(A445,Misc!$A$3:$B$11,2,FALSE)</f>
        <v>HKD</v>
      </c>
      <c r="BR445">
        <f>INDEX(FX!$B$30:$AK$48,MATCH('Data (2)'!BQ445,FX!$A$30:$A$48,0),MATCH('Data (2)'!D445,Period,0))</f>
        <v>7.8201248266296783</v>
      </c>
      <c r="BS445">
        <f t="shared" si="114"/>
        <v>13.011580015081631</v>
      </c>
      <c r="BT445">
        <f t="shared" si="115"/>
        <v>0</v>
      </c>
      <c r="BU445">
        <f t="shared" si="116"/>
        <v>14.698595189000015</v>
      </c>
      <c r="BV445">
        <f t="shared" si="117"/>
        <v>0</v>
      </c>
      <c r="BW445">
        <f t="shared" si="118"/>
        <v>5.8022616360990602</v>
      </c>
      <c r="BX445">
        <f t="shared" si="119"/>
        <v>0</v>
      </c>
      <c r="BY445">
        <f t="shared" si="120"/>
        <v>7.4785777418245631</v>
      </c>
      <c r="BZ445">
        <f t="shared" si="121"/>
        <v>0</v>
      </c>
      <c r="CA445">
        <f t="shared" si="108"/>
        <v>0</v>
      </c>
      <c r="CB445">
        <f t="shared" si="108"/>
        <v>0</v>
      </c>
      <c r="CC445">
        <f t="shared" si="108"/>
        <v>0</v>
      </c>
      <c r="CD445">
        <f t="shared" si="99"/>
        <v>0</v>
      </c>
      <c r="CE445" s="4">
        <f t="shared" si="109"/>
        <v>1.1296549052430971</v>
      </c>
      <c r="CF445" s="4" t="str">
        <f t="shared" si="110"/>
        <v/>
      </c>
      <c r="CG445" s="4">
        <f t="shared" si="111"/>
        <v>0.50879540838170068</v>
      </c>
      <c r="CH445" s="4" t="str">
        <f t="shared" si="112"/>
        <v/>
      </c>
      <c r="CI445">
        <f>INDEX(FX!$B$114:$AK$132,MATCH('Data (2)'!BQ445,FX!$A$114:$A$132,0),MATCH('Data (2)'!D445,Period,0))</f>
        <v>7.845942700291646</v>
      </c>
    </row>
    <row r="446" spans="1:87" hidden="1" outlineLevel="1" x14ac:dyDescent="0.15">
      <c r="A446" t="s">
        <v>2</v>
      </c>
      <c r="B446" s="1">
        <f t="shared" si="113"/>
        <v>43800</v>
      </c>
      <c r="C446" t="s">
        <v>63</v>
      </c>
      <c r="D446" s="1">
        <v>43101</v>
      </c>
      <c r="E446">
        <f t="array" ref="E446:E457">TRANSPOSE('[1]BA_Key Metrics P1'!$F$9:$Q$9)</f>
        <v>19.109959610779388</v>
      </c>
      <c r="F446">
        <f t="array" ref="F446:F457">TRANSPOSE('[1]BA_Key Metrics P1'!$F$14:$Q$14)</f>
        <v>11.951902128284884</v>
      </c>
      <c r="G446">
        <f t="array" ref="G446:G457">TRANSPOSE('[1]BA_Key Metrics P1'!$F$19:$Q$19)</f>
        <v>5.455120760570181</v>
      </c>
      <c r="H446">
        <f t="array" ref="H446:H457">TRANSPOSE('[1]BA_Key Metrics P1'!$F$24:$Q$24)</f>
        <v>3.5076692487017156</v>
      </c>
      <c r="BQ446" t="str">
        <f>VLOOKUP(A446,Misc!$A$3:$B$11,2,FALSE)</f>
        <v>HKD</v>
      </c>
      <c r="BR446">
        <f>INDEX(FX!$B$30:$AK$48,MATCH('Data (2)'!BQ446,FX!$A$30:$A$48,0),MATCH('Data (2)'!D446,Period,0))</f>
        <v>7.8195231548237834</v>
      </c>
      <c r="BS446">
        <f t="shared" si="114"/>
        <v>2.4438778723982231</v>
      </c>
      <c r="BT446">
        <f t="shared" si="115"/>
        <v>0</v>
      </c>
      <c r="BU446">
        <f t="shared" si="116"/>
        <v>1.5284694337034961</v>
      </c>
      <c r="BV446">
        <f t="shared" si="117"/>
        <v>0</v>
      </c>
      <c r="BW446">
        <f t="shared" si="118"/>
        <v>0.6976283147400073</v>
      </c>
      <c r="BX446">
        <f t="shared" si="119"/>
        <v>0</v>
      </c>
      <c r="BY446">
        <f t="shared" si="120"/>
        <v>0.44857840807567284</v>
      </c>
      <c r="BZ446">
        <f t="shared" si="121"/>
        <v>0</v>
      </c>
      <c r="CA446">
        <f t="shared" si="108"/>
        <v>0</v>
      </c>
      <c r="CB446">
        <f t="shared" si="108"/>
        <v>0</v>
      </c>
      <c r="CC446">
        <f t="shared" si="108"/>
        <v>0</v>
      </c>
      <c r="CD446">
        <f t="shared" si="99"/>
        <v>0</v>
      </c>
      <c r="CE446" s="4">
        <f t="shared" si="109"/>
        <v>0.62542791150344201</v>
      </c>
      <c r="CF446" s="4" t="str">
        <f t="shared" si="110"/>
        <v/>
      </c>
      <c r="CG446" s="4">
        <f t="shared" si="111"/>
        <v>0.29348209272904008</v>
      </c>
      <c r="CH446" s="4" t="str">
        <f t="shared" si="112"/>
        <v/>
      </c>
      <c r="CI446">
        <f>INDEX(FX!$B$114:$AK$132,MATCH('Data (2)'!BQ446,FX!$A$114:$A$132,0),MATCH('Data (2)'!D446,Period,0))</f>
        <v>7.845942700291646</v>
      </c>
    </row>
    <row r="447" spans="1:87" hidden="1" outlineLevel="1" x14ac:dyDescent="0.15">
      <c r="A447" t="s">
        <v>2</v>
      </c>
      <c r="B447" s="1">
        <f t="shared" si="113"/>
        <v>43800</v>
      </c>
      <c r="C447" t="s">
        <v>63</v>
      </c>
      <c r="D447" s="1">
        <v>43132</v>
      </c>
      <c r="E447">
        <v>10.172543072953726</v>
      </c>
      <c r="F447">
        <v>7.6375060528388463</v>
      </c>
      <c r="G447">
        <v>2.7440549620904284</v>
      </c>
      <c r="H447">
        <v>2.2154780472366533</v>
      </c>
      <c r="BQ447" t="str">
        <f>VLOOKUP(A447,Misc!$A$3:$B$11,2,FALSE)</f>
        <v>HKD</v>
      </c>
      <c r="BR447">
        <f>INDEX(FX!$B$30:$AK$48,MATCH('Data (2)'!BQ447,FX!$A$30:$A$48,0),MATCH('Data (2)'!D447,Period,0))</f>
        <v>7.8220330747177629</v>
      </c>
      <c r="BS447">
        <f t="shared" si="114"/>
        <v>1.3004986012950059</v>
      </c>
      <c r="BT447">
        <f t="shared" si="115"/>
        <v>0</v>
      </c>
      <c r="BU447">
        <f t="shared" si="116"/>
        <v>0.9764093273300849</v>
      </c>
      <c r="BV447">
        <f t="shared" si="117"/>
        <v>0</v>
      </c>
      <c r="BW447">
        <f t="shared" si="118"/>
        <v>0.3508109638349286</v>
      </c>
      <c r="BX447">
        <f t="shared" si="119"/>
        <v>0</v>
      </c>
      <c r="BY447">
        <f t="shared" si="120"/>
        <v>0.2832355764893762</v>
      </c>
      <c r="BZ447">
        <f t="shared" si="121"/>
        <v>0</v>
      </c>
      <c r="CA447">
        <f t="shared" si="108"/>
        <v>0</v>
      </c>
      <c r="CB447">
        <f t="shared" si="108"/>
        <v>0</v>
      </c>
      <c r="CC447">
        <f t="shared" si="108"/>
        <v>0</v>
      </c>
      <c r="CD447">
        <f t="shared" si="99"/>
        <v>0</v>
      </c>
      <c r="CE447" s="4">
        <f t="shared" si="109"/>
        <v>0.75079613800260869</v>
      </c>
      <c r="CF447" s="4" t="str">
        <f t="shared" si="110"/>
        <v/>
      </c>
      <c r="CG447" s="4">
        <f t="shared" si="111"/>
        <v>0.29007872882970276</v>
      </c>
      <c r="CH447" s="4" t="str">
        <f t="shared" si="112"/>
        <v/>
      </c>
      <c r="CI447">
        <f>INDEX(FX!$B$114:$AK$132,MATCH('Data (2)'!BQ447,FX!$A$114:$A$132,0),MATCH('Data (2)'!D447,Period,0))</f>
        <v>7.845942700291646</v>
      </c>
    </row>
    <row r="448" spans="1:87" hidden="1" outlineLevel="1" x14ac:dyDescent="0.15">
      <c r="A448" t="s">
        <v>2</v>
      </c>
      <c r="B448" s="1">
        <f t="shared" si="113"/>
        <v>43800</v>
      </c>
      <c r="C448" t="s">
        <v>63</v>
      </c>
      <c r="D448" s="1">
        <v>43160</v>
      </c>
      <c r="E448">
        <v>17.992542811097884</v>
      </c>
      <c r="F448">
        <v>11.171895589306526</v>
      </c>
      <c r="G448">
        <v>5.3921609721413679</v>
      </c>
      <c r="H448">
        <v>3.5026959426730584</v>
      </c>
      <c r="BQ448" t="str">
        <f>VLOOKUP(A448,Misc!$A$3:$B$11,2,FALSE)</f>
        <v>HKD</v>
      </c>
      <c r="BR448">
        <f>INDEX(FX!$B$30:$AK$48,MATCH('Data (2)'!BQ448,FX!$A$30:$A$48,0),MATCH('Data (2)'!D448,Period,0))</f>
        <v>7.8408438199644879</v>
      </c>
      <c r="BS448">
        <f t="shared" si="114"/>
        <v>2.2947202143326679</v>
      </c>
      <c r="BT448">
        <f t="shared" si="115"/>
        <v>0</v>
      </c>
      <c r="BU448">
        <f t="shared" si="116"/>
        <v>1.424833327359545</v>
      </c>
      <c r="BV448">
        <f t="shared" si="117"/>
        <v>0</v>
      </c>
      <c r="BW448">
        <f t="shared" si="118"/>
        <v>0.68770161680962927</v>
      </c>
      <c r="BX448">
        <f t="shared" si="119"/>
        <v>0</v>
      </c>
      <c r="BY448">
        <f t="shared" si="120"/>
        <v>0.4467243606809812</v>
      </c>
      <c r="BZ448">
        <f t="shared" si="121"/>
        <v>0</v>
      </c>
      <c r="CA448">
        <f t="shared" si="108"/>
        <v>0</v>
      </c>
      <c r="CB448">
        <f t="shared" si="108"/>
        <v>0</v>
      </c>
      <c r="CC448">
        <f t="shared" si="108"/>
        <v>0</v>
      </c>
      <c r="CD448">
        <f t="shared" si="99"/>
        <v>0</v>
      </c>
      <c r="CE448" s="4">
        <f t="shared" si="109"/>
        <v>0.6209181051616367</v>
      </c>
      <c r="CF448" s="4" t="str">
        <f t="shared" si="110"/>
        <v/>
      </c>
      <c r="CG448" s="4">
        <f t="shared" si="111"/>
        <v>0.3135274506168636</v>
      </c>
      <c r="CH448" s="4" t="str">
        <f t="shared" si="112"/>
        <v/>
      </c>
      <c r="CI448">
        <f>INDEX(FX!$B$114:$AK$132,MATCH('Data (2)'!BQ448,FX!$A$114:$A$132,0),MATCH('Data (2)'!D448,Period,0))</f>
        <v>7.845942700291646</v>
      </c>
    </row>
    <row r="449" spans="1:87" hidden="1" outlineLevel="1" x14ac:dyDescent="0.15">
      <c r="A449" t="s">
        <v>2</v>
      </c>
      <c r="B449" s="1">
        <f t="shared" si="113"/>
        <v>43800</v>
      </c>
      <c r="C449" t="s">
        <v>63</v>
      </c>
      <c r="D449" s="1">
        <v>43191</v>
      </c>
      <c r="E449">
        <v>49.215058393636816</v>
      </c>
      <c r="F449">
        <v>27.692061512517412</v>
      </c>
      <c r="G449">
        <v>6.1692689885771888</v>
      </c>
      <c r="H449">
        <v>3.8279427924990395</v>
      </c>
      <c r="BQ449" t="str">
        <f>VLOOKUP(A449,Misc!$A$3:$B$11,2,FALSE)</f>
        <v>HKD</v>
      </c>
      <c r="BR449">
        <f>INDEX(FX!$B$30:$AK$48,MATCH('Data (2)'!BQ449,FX!$A$30:$A$48,0),MATCH('Data (2)'!D449,Period,0))</f>
        <v>7.8484356035613354</v>
      </c>
      <c r="BS449">
        <f t="shared" si="114"/>
        <v>6.2706838508434481</v>
      </c>
      <c r="BT449">
        <f t="shared" si="115"/>
        <v>0</v>
      </c>
      <c r="BU449">
        <f t="shared" si="116"/>
        <v>3.5283543003081732</v>
      </c>
      <c r="BV449">
        <f t="shared" si="117"/>
        <v>0</v>
      </c>
      <c r="BW449">
        <f t="shared" si="118"/>
        <v>0.78605078772358128</v>
      </c>
      <c r="BX449">
        <f t="shared" si="119"/>
        <v>0</v>
      </c>
      <c r="BY449">
        <f t="shared" si="120"/>
        <v>0.48773322300842448</v>
      </c>
      <c r="BZ449">
        <f t="shared" si="121"/>
        <v>0</v>
      </c>
      <c r="CA449">
        <f t="shared" si="108"/>
        <v>0</v>
      </c>
      <c r="CB449">
        <f t="shared" si="108"/>
        <v>0</v>
      </c>
      <c r="CC449">
        <f t="shared" si="108"/>
        <v>0</v>
      </c>
      <c r="CD449">
        <f t="shared" si="99"/>
        <v>0</v>
      </c>
      <c r="CE449" s="4">
        <f t="shared" si="109"/>
        <v>0.56267456376924285</v>
      </c>
      <c r="CF449" s="4" t="str">
        <f t="shared" si="110"/>
        <v/>
      </c>
      <c r="CG449" s="4">
        <f t="shared" si="111"/>
        <v>0.13823249636971688</v>
      </c>
      <c r="CH449" s="4" t="str">
        <f t="shared" si="112"/>
        <v/>
      </c>
      <c r="CI449">
        <f>INDEX(FX!$B$114:$AK$132,MATCH('Data (2)'!BQ449,FX!$A$114:$A$132,0),MATCH('Data (2)'!D449,Period,0))</f>
        <v>7.845942700291646</v>
      </c>
    </row>
    <row r="450" spans="1:87" hidden="1" outlineLevel="1" x14ac:dyDescent="0.15">
      <c r="A450" t="s">
        <v>2</v>
      </c>
      <c r="B450" s="1">
        <f t="shared" si="113"/>
        <v>43800</v>
      </c>
      <c r="C450" t="s">
        <v>63</v>
      </c>
      <c r="D450" s="1">
        <v>43221</v>
      </c>
      <c r="E450">
        <v>34.636700636293327</v>
      </c>
      <c r="F450">
        <v>21.405969870515055</v>
      </c>
      <c r="G450">
        <v>5.9648464768242881</v>
      </c>
      <c r="H450">
        <v>4.080044591190326</v>
      </c>
      <c r="BQ450" t="str">
        <f>VLOOKUP(A450,Misc!$A$3:$B$11,2,FALSE)</f>
        <v>HKD</v>
      </c>
      <c r="BR450">
        <f>INDEX(FX!$B$30:$AK$48,MATCH('Data (2)'!BQ450,FX!$A$30:$A$48,0),MATCH('Data (2)'!D450,Period,0))</f>
        <v>7.8488161342830418</v>
      </c>
      <c r="BS450">
        <f t="shared" si="114"/>
        <v>4.412984078580056</v>
      </c>
      <c r="BT450">
        <f t="shared" si="115"/>
        <v>0</v>
      </c>
      <c r="BU450">
        <f t="shared" si="116"/>
        <v>2.7272864473172431</v>
      </c>
      <c r="BV450">
        <f t="shared" si="117"/>
        <v>0</v>
      </c>
      <c r="BW450">
        <f t="shared" si="118"/>
        <v>0.75996766579488151</v>
      </c>
      <c r="BX450">
        <f t="shared" si="119"/>
        <v>0</v>
      </c>
      <c r="BY450">
        <f t="shared" si="120"/>
        <v>0.5198292992708794</v>
      </c>
      <c r="BZ450">
        <f t="shared" si="121"/>
        <v>0</v>
      </c>
      <c r="CA450">
        <f t="shared" si="108"/>
        <v>0</v>
      </c>
      <c r="CB450">
        <f t="shared" si="108"/>
        <v>0</v>
      </c>
      <c r="CC450">
        <f t="shared" si="108"/>
        <v>0</v>
      </c>
      <c r="CD450">
        <f t="shared" si="108"/>
        <v>0</v>
      </c>
      <c r="CE450" s="4">
        <f t="shared" si="109"/>
        <v>0.61801411442997745</v>
      </c>
      <c r="CF450" s="4" t="str">
        <f t="shared" si="110"/>
        <v/>
      </c>
      <c r="CG450" s="4">
        <f t="shared" si="111"/>
        <v>0.19060311753546139</v>
      </c>
      <c r="CH450" s="4" t="str">
        <f t="shared" si="112"/>
        <v/>
      </c>
      <c r="CI450">
        <f>INDEX(FX!$B$114:$AK$132,MATCH('Data (2)'!BQ450,FX!$A$114:$A$132,0),MATCH('Data (2)'!D450,Period,0))</f>
        <v>7.845942700291646</v>
      </c>
    </row>
    <row r="451" spans="1:87" hidden="1" outlineLevel="1" x14ac:dyDescent="0.15">
      <c r="A451" t="s">
        <v>2</v>
      </c>
      <c r="B451" s="1">
        <f t="shared" si="113"/>
        <v>43800</v>
      </c>
      <c r="C451" t="s">
        <v>63</v>
      </c>
      <c r="D451" s="1">
        <v>43252</v>
      </c>
      <c r="E451">
        <v>41.856610602948216</v>
      </c>
      <c r="F451">
        <v>25.716112448664994</v>
      </c>
      <c r="G451">
        <v>9.715594449274958</v>
      </c>
      <c r="H451">
        <v>6.5138900551468071</v>
      </c>
      <c r="BQ451" t="str">
        <f>VLOOKUP(A451,Misc!$A$3:$B$11,2,FALSE)</f>
        <v>HKD</v>
      </c>
      <c r="BR451">
        <f>INDEX(FX!$B$30:$AK$48,MATCH('Data (2)'!BQ451,FX!$A$30:$A$48,0),MATCH('Data (2)'!D451,Period,0))</f>
        <v>7.8472256201986585</v>
      </c>
      <c r="BS451">
        <f t="shared" si="114"/>
        <v>5.3339374485690634</v>
      </c>
      <c r="BT451">
        <f t="shared" si="115"/>
        <v>0</v>
      </c>
      <c r="BU451">
        <f t="shared" si="116"/>
        <v>3.2770960965455167</v>
      </c>
      <c r="BV451">
        <f t="shared" si="117"/>
        <v>0</v>
      </c>
      <c r="BW451">
        <f t="shared" si="118"/>
        <v>1.2380929158283842</v>
      </c>
      <c r="BX451">
        <f t="shared" si="119"/>
        <v>0</v>
      </c>
      <c r="BY451">
        <f t="shared" si="120"/>
        <v>0.83008828475380358</v>
      </c>
      <c r="BZ451">
        <f t="shared" si="121"/>
        <v>0</v>
      </c>
      <c r="CA451">
        <f t="shared" ref="CA451:CD514" si="122">I451/$CI451</f>
        <v>0</v>
      </c>
      <c r="CB451">
        <f t="shared" si="122"/>
        <v>0</v>
      </c>
      <c r="CC451">
        <f t="shared" si="122"/>
        <v>0</v>
      </c>
      <c r="CD451">
        <f t="shared" si="122"/>
        <v>0</v>
      </c>
      <c r="CE451" s="4">
        <f t="shared" ref="CE451:CE514" si="123">IFERROR(IF(D451&gt;B451,"",BU451/BS451),0)</f>
        <v>0.61438592562135574</v>
      </c>
      <c r="CF451" s="4" t="str">
        <f t="shared" ref="CF451:CF514" si="124">IFERROR(IF(D451&gt;B451,BV451/BT451,""),0)</f>
        <v/>
      </c>
      <c r="CG451" s="4">
        <f t="shared" ref="CG451:CG514" si="125">IFERROR(IF(D451&gt;B451,"",BY451/BU451),0)</f>
        <v>0.25329995224394669</v>
      </c>
      <c r="CH451" s="4" t="str">
        <f t="shared" ref="CH451:CH514" si="126">IFERROR(IF(D451&gt;B451,BZ451/BV451,""),0)</f>
        <v/>
      </c>
      <c r="CI451">
        <f>INDEX(FX!$B$114:$AK$132,MATCH('Data (2)'!BQ451,FX!$A$114:$A$132,0),MATCH('Data (2)'!D451,Period,0))</f>
        <v>7.845942700291646</v>
      </c>
    </row>
    <row r="452" spans="1:87" hidden="1" outlineLevel="1" x14ac:dyDescent="0.15">
      <c r="A452" t="s">
        <v>2</v>
      </c>
      <c r="B452" s="1">
        <f t="shared" ref="B452:C467" si="127">B451</f>
        <v>43800</v>
      </c>
      <c r="C452" t="s">
        <v>63</v>
      </c>
      <c r="D452" s="1">
        <v>43282</v>
      </c>
      <c r="E452">
        <v>18.817333518835316</v>
      </c>
      <c r="F452">
        <v>14.08527483759511</v>
      </c>
      <c r="G452">
        <v>6.0755274381840429</v>
      </c>
      <c r="H452">
        <v>4.4981281893894955</v>
      </c>
      <c r="BQ452" t="str">
        <f>VLOOKUP(A452,Misc!$A$3:$B$11,2,FALSE)</f>
        <v>HKD</v>
      </c>
      <c r="BR452">
        <f>INDEX(FX!$B$30:$AK$48,MATCH('Data (2)'!BQ452,FX!$A$30:$A$48,0),MATCH('Data (2)'!D452,Period,0))</f>
        <v>7.8478330208568332</v>
      </c>
      <c r="BS452">
        <f t="shared" si="114"/>
        <v>2.3977744517276722</v>
      </c>
      <c r="BT452">
        <f t="shared" si="115"/>
        <v>0</v>
      </c>
      <c r="BU452">
        <f t="shared" si="116"/>
        <v>1.7947979780101473</v>
      </c>
      <c r="BV452">
        <f t="shared" si="117"/>
        <v>0</v>
      </c>
      <c r="BW452">
        <f t="shared" si="118"/>
        <v>0.77416624717133842</v>
      </c>
      <c r="BX452">
        <f t="shared" si="119"/>
        <v>0</v>
      </c>
      <c r="BY452">
        <f t="shared" si="120"/>
        <v>0.57316818253332125</v>
      </c>
      <c r="BZ452">
        <f t="shared" si="121"/>
        <v>0</v>
      </c>
      <c r="CA452">
        <f t="shared" si="122"/>
        <v>0</v>
      </c>
      <c r="CB452">
        <f t="shared" si="122"/>
        <v>0</v>
      </c>
      <c r="CC452">
        <f t="shared" si="122"/>
        <v>0</v>
      </c>
      <c r="CD452">
        <f t="shared" si="122"/>
        <v>0</v>
      </c>
      <c r="CE452" s="4">
        <f t="shared" si="123"/>
        <v>0.74852660837925711</v>
      </c>
      <c r="CF452" s="4" t="str">
        <f t="shared" si="124"/>
        <v/>
      </c>
      <c r="CG452" s="4">
        <f t="shared" si="125"/>
        <v>0.31934969258700641</v>
      </c>
      <c r="CH452" s="4" t="str">
        <f t="shared" si="126"/>
        <v/>
      </c>
      <c r="CI452">
        <f>INDEX(FX!$B$114:$AK$132,MATCH('Data (2)'!BQ452,FX!$A$114:$A$132,0),MATCH('Data (2)'!D452,Period,0))</f>
        <v>7.845942700291646</v>
      </c>
    </row>
    <row r="453" spans="1:87" hidden="1" outlineLevel="1" x14ac:dyDescent="0.15">
      <c r="A453" t="s">
        <v>2</v>
      </c>
      <c r="B453" s="1">
        <f t="shared" si="127"/>
        <v>43800</v>
      </c>
      <c r="C453" t="s">
        <v>63</v>
      </c>
      <c r="D453" s="1">
        <v>43313</v>
      </c>
      <c r="E453">
        <v>22.71010874819132</v>
      </c>
      <c r="F453">
        <v>13.84170090139234</v>
      </c>
      <c r="G453">
        <v>6.0195808242130076</v>
      </c>
      <c r="H453">
        <v>3.6402809041375583</v>
      </c>
      <c r="BQ453" t="str">
        <f>VLOOKUP(A453,Misc!$A$3:$B$11,2,FALSE)</f>
        <v>HKD</v>
      </c>
      <c r="BR453">
        <f>INDEX(FX!$B$30:$AK$48,MATCH('Data (2)'!BQ453,FX!$A$30:$A$48,0),MATCH('Data (2)'!D453,Period,0))</f>
        <v>7.8496344484350189</v>
      </c>
      <c r="BS453">
        <f t="shared" si="114"/>
        <v>2.8931422090259291</v>
      </c>
      <c r="BT453">
        <f t="shared" si="115"/>
        <v>0</v>
      </c>
      <c r="BU453">
        <f t="shared" si="116"/>
        <v>1.763356114519697</v>
      </c>
      <c r="BV453">
        <f t="shared" si="117"/>
        <v>0</v>
      </c>
      <c r="BW453">
        <f t="shared" si="118"/>
        <v>0.76686129319221108</v>
      </c>
      <c r="BX453">
        <f t="shared" si="119"/>
        <v>0</v>
      </c>
      <c r="BY453">
        <f t="shared" si="120"/>
        <v>0.4637516470417703</v>
      </c>
      <c r="BZ453">
        <f t="shared" si="121"/>
        <v>0</v>
      </c>
      <c r="CA453">
        <f t="shared" si="122"/>
        <v>0</v>
      </c>
      <c r="CB453">
        <f t="shared" si="122"/>
        <v>0</v>
      </c>
      <c r="CC453">
        <f t="shared" si="122"/>
        <v>0</v>
      </c>
      <c r="CD453">
        <f t="shared" si="122"/>
        <v>0</v>
      </c>
      <c r="CE453" s="4">
        <f t="shared" si="123"/>
        <v>0.60949513958160684</v>
      </c>
      <c r="CF453" s="4" t="str">
        <f t="shared" si="124"/>
        <v/>
      </c>
      <c r="CG453" s="4">
        <f t="shared" si="125"/>
        <v>0.26299375561361693</v>
      </c>
      <c r="CH453" s="4" t="str">
        <f t="shared" si="126"/>
        <v/>
      </c>
      <c r="CI453">
        <f>INDEX(FX!$B$114:$AK$132,MATCH('Data (2)'!BQ453,FX!$A$114:$A$132,0),MATCH('Data (2)'!D453,Period,0))</f>
        <v>7.845942700291646</v>
      </c>
    </row>
    <row r="454" spans="1:87" hidden="1" outlineLevel="1" x14ac:dyDescent="0.15">
      <c r="A454" t="s">
        <v>2</v>
      </c>
      <c r="B454" s="1">
        <f t="shared" si="127"/>
        <v>43800</v>
      </c>
      <c r="C454" t="s">
        <v>63</v>
      </c>
      <c r="D454" s="1">
        <v>43344</v>
      </c>
      <c r="E454">
        <v>34.051761137386137</v>
      </c>
      <c r="F454">
        <v>22.2923923651331</v>
      </c>
      <c r="G454">
        <v>6.8840248090385501</v>
      </c>
      <c r="H454">
        <v>4.6885510017590528</v>
      </c>
      <c r="BQ454" t="str">
        <f>VLOOKUP(A454,Misc!$A$3:$B$11,2,FALSE)</f>
        <v>HKD</v>
      </c>
      <c r="BR454">
        <f>INDEX(FX!$B$30:$AK$48,MATCH('Data (2)'!BQ454,FX!$A$30:$A$48,0),MATCH('Data (2)'!D454,Period,0))</f>
        <v>7.8374647259128372</v>
      </c>
      <c r="BS454">
        <f>IF(D454&gt;B454,0,E454/$BR454)</f>
        <v>4.3447418684771302</v>
      </c>
      <c r="BT454">
        <f t="shared" si="115"/>
        <v>0</v>
      </c>
      <c r="BU454">
        <f t="shared" si="116"/>
        <v>2.8443371861602458</v>
      </c>
      <c r="BV454">
        <f t="shared" si="117"/>
        <v>0</v>
      </c>
      <c r="BW454">
        <f t="shared" si="118"/>
        <v>0.87834842640861277</v>
      </c>
      <c r="BX454">
        <f t="shared" si="119"/>
        <v>0</v>
      </c>
      <c r="BY454">
        <f t="shared" si="120"/>
        <v>0.59822291592042509</v>
      </c>
      <c r="BZ454">
        <f t="shared" si="121"/>
        <v>0</v>
      </c>
      <c r="CA454">
        <f t="shared" si="122"/>
        <v>0</v>
      </c>
      <c r="CB454">
        <f t="shared" si="122"/>
        <v>0</v>
      </c>
      <c r="CC454">
        <f t="shared" si="122"/>
        <v>0</v>
      </c>
      <c r="CD454">
        <f t="shared" si="122"/>
        <v>0</v>
      </c>
      <c r="CE454" s="4">
        <f t="shared" si="123"/>
        <v>0.65466195052853871</v>
      </c>
      <c r="CF454" s="4" t="str">
        <f t="shared" si="124"/>
        <v/>
      </c>
      <c r="CG454" s="4">
        <f t="shared" si="125"/>
        <v>0.21032067464828416</v>
      </c>
      <c r="CH454" s="4" t="str">
        <f t="shared" si="126"/>
        <v/>
      </c>
      <c r="CI454">
        <f>INDEX(FX!$B$114:$AK$132,MATCH('Data (2)'!BQ454,FX!$A$114:$A$132,0),MATCH('Data (2)'!D454,Period,0))</f>
        <v>7.845942700291646</v>
      </c>
    </row>
    <row r="455" spans="1:87" hidden="1" outlineLevel="1" x14ac:dyDescent="0.15">
      <c r="A455" t="s">
        <v>2</v>
      </c>
      <c r="B455" s="1">
        <f t="shared" si="127"/>
        <v>43800</v>
      </c>
      <c r="C455" t="s">
        <v>63</v>
      </c>
      <c r="D455" s="1">
        <v>43374</v>
      </c>
      <c r="E455">
        <v>18.582086417098392</v>
      </c>
      <c r="F455">
        <v>13.28827246563475</v>
      </c>
      <c r="G455">
        <v>4.5942867706609611</v>
      </c>
      <c r="H455">
        <v>3.4107871865359773</v>
      </c>
      <c r="BQ455" t="str">
        <f>VLOOKUP(A455,Misc!$A$3:$B$11,2,FALSE)</f>
        <v>HKD</v>
      </c>
      <c r="BR455">
        <f>INDEX(FX!$B$30:$AK$48,MATCH('Data (2)'!BQ455,FX!$A$30:$A$48,0),MATCH('Data (2)'!D455,Period,0))</f>
        <v>7.8378847020251188</v>
      </c>
      <c r="BS455">
        <f>IF(D455&gt;B455,0,E455/$BR455)</f>
        <v>2.370803746615108</v>
      </c>
      <c r="BT455">
        <f t="shared" si="115"/>
        <v>0</v>
      </c>
      <c r="BU455">
        <f t="shared" si="116"/>
        <v>1.6953901429809732</v>
      </c>
      <c r="BV455">
        <f t="shared" si="117"/>
        <v>0</v>
      </c>
      <c r="BW455">
        <f t="shared" si="118"/>
        <v>0.58616411765714149</v>
      </c>
      <c r="BX455">
        <f t="shared" si="119"/>
        <v>0</v>
      </c>
      <c r="BY455">
        <f t="shared" si="120"/>
        <v>0.43516679770177186</v>
      </c>
      <c r="BZ455">
        <f t="shared" si="121"/>
        <v>0</v>
      </c>
      <c r="CA455">
        <f t="shared" si="122"/>
        <v>0</v>
      </c>
      <c r="CB455">
        <f t="shared" si="122"/>
        <v>0</v>
      </c>
      <c r="CC455">
        <f t="shared" si="122"/>
        <v>0</v>
      </c>
      <c r="CD455">
        <f t="shared" si="122"/>
        <v>0</v>
      </c>
      <c r="CE455" s="4">
        <f t="shared" si="123"/>
        <v>0.71511197221682732</v>
      </c>
      <c r="CF455" s="4" t="str">
        <f t="shared" si="124"/>
        <v/>
      </c>
      <c r="CG455" s="4">
        <f t="shared" si="125"/>
        <v>0.25667649390518815</v>
      </c>
      <c r="CH455" s="4" t="str">
        <f t="shared" si="126"/>
        <v/>
      </c>
      <c r="CI455">
        <f>INDEX(FX!$B$114:$AK$132,MATCH('Data (2)'!BQ455,FX!$A$114:$A$132,0),MATCH('Data (2)'!D455,Period,0))</f>
        <v>7.845942700291646</v>
      </c>
    </row>
    <row r="456" spans="1:87" hidden="1" outlineLevel="1" x14ac:dyDescent="0.15">
      <c r="A456" t="s">
        <v>2</v>
      </c>
      <c r="B456" s="1">
        <f t="shared" si="127"/>
        <v>43800</v>
      </c>
      <c r="C456" t="s">
        <v>63</v>
      </c>
      <c r="D456" s="1">
        <v>43405</v>
      </c>
      <c r="E456">
        <v>105.51167485961624</v>
      </c>
      <c r="F456">
        <v>21.931862134991537</v>
      </c>
      <c r="G456">
        <v>9.925054731181314</v>
      </c>
      <c r="H456">
        <v>5.2407969389293507</v>
      </c>
      <c r="BQ456" t="str">
        <f>VLOOKUP(A456,Misc!$A$3:$B$11,2,FALSE)</f>
        <v>HKD</v>
      </c>
      <c r="BR456">
        <f>INDEX(FX!$B$30:$AK$48,MATCH('Data (2)'!BQ456,FX!$A$30:$A$48,0),MATCH('Data (2)'!D456,Period,0))</f>
        <v>7.8298163321616663</v>
      </c>
      <c r="BS456">
        <f>IF(D456&gt;B456,0,E456/$BR456)</f>
        <v>13.475625785271317</v>
      </c>
      <c r="BT456">
        <f t="shared" si="115"/>
        <v>0</v>
      </c>
      <c r="BU456">
        <f t="shared" si="116"/>
        <v>2.8010698086115333</v>
      </c>
      <c r="BV456">
        <f t="shared" si="117"/>
        <v>0</v>
      </c>
      <c r="BW456">
        <f t="shared" si="118"/>
        <v>1.2675973880017173</v>
      </c>
      <c r="BX456">
        <f t="shared" si="119"/>
        <v>0</v>
      </c>
      <c r="BY456">
        <f t="shared" si="120"/>
        <v>0.66933842590947012</v>
      </c>
      <c r="BZ456">
        <f t="shared" si="121"/>
        <v>0</v>
      </c>
      <c r="CA456">
        <f t="shared" si="122"/>
        <v>0</v>
      </c>
      <c r="CB456">
        <f t="shared" si="122"/>
        <v>0</v>
      </c>
      <c r="CC456">
        <f t="shared" si="122"/>
        <v>0</v>
      </c>
      <c r="CD456">
        <f t="shared" si="122"/>
        <v>0</v>
      </c>
      <c r="CE456" s="4">
        <f t="shared" si="123"/>
        <v>0.20786194669141569</v>
      </c>
      <c r="CF456" s="4" t="str">
        <f t="shared" si="124"/>
        <v/>
      </c>
      <c r="CG456" s="4">
        <f t="shared" si="125"/>
        <v>0.23895813801272434</v>
      </c>
      <c r="CH456" s="4" t="str">
        <f t="shared" si="126"/>
        <v/>
      </c>
      <c r="CI456">
        <f>INDEX(FX!$B$114:$AK$132,MATCH('Data (2)'!BQ456,FX!$A$114:$A$132,0),MATCH('Data (2)'!D456,Period,0))</f>
        <v>7.845942700291646</v>
      </c>
    </row>
    <row r="457" spans="1:87" hidden="1" outlineLevel="1" x14ac:dyDescent="0.15">
      <c r="A457" t="s">
        <v>2</v>
      </c>
      <c r="B457" s="1">
        <f t="shared" si="127"/>
        <v>43800</v>
      </c>
      <c r="C457" t="s">
        <v>63</v>
      </c>
      <c r="D457" s="1">
        <v>43435</v>
      </c>
      <c r="E457">
        <v>37.016593862110859</v>
      </c>
      <c r="F457">
        <v>21.611396205775645</v>
      </c>
      <c r="G457">
        <v>8.1258704287449071</v>
      </c>
      <c r="H457">
        <v>5.7147217694748393</v>
      </c>
      <c r="BQ457" t="str">
        <f>VLOOKUP(A457,Misc!$A$3:$B$11,2,FALSE)</f>
        <v>HKD</v>
      </c>
      <c r="BR457">
        <f>INDEX(FX!$B$30:$AK$48,MATCH('Data (2)'!BQ457,FX!$A$30:$A$48,0),MATCH('Data (2)'!D457,Period,0))</f>
        <v>7.8201248266296783</v>
      </c>
      <c r="BS457">
        <f>IF(D457&gt;B457,0,E457/$BR457)</f>
        <v>4.7335042192752681</v>
      </c>
      <c r="BT457">
        <f t="shared" si="115"/>
        <v>0</v>
      </c>
      <c r="BU457">
        <f t="shared" si="116"/>
        <v>2.7635615396039319</v>
      </c>
      <c r="BV457">
        <f t="shared" si="117"/>
        <v>0</v>
      </c>
      <c r="BW457">
        <f t="shared" si="118"/>
        <v>1.0390972789940744</v>
      </c>
      <c r="BX457">
        <f t="shared" si="119"/>
        <v>0</v>
      </c>
      <c r="BY457">
        <f t="shared" si="120"/>
        <v>0.73077117004764913</v>
      </c>
      <c r="BZ457">
        <f t="shared" si="121"/>
        <v>0</v>
      </c>
      <c r="CA457">
        <f t="shared" si="122"/>
        <v>0</v>
      </c>
      <c r="CB457">
        <f t="shared" si="122"/>
        <v>0</v>
      </c>
      <c r="CC457">
        <f t="shared" si="122"/>
        <v>0</v>
      </c>
      <c r="CD457">
        <f t="shared" si="122"/>
        <v>0</v>
      </c>
      <c r="CE457" s="4">
        <f t="shared" si="123"/>
        <v>0.58382995167733309</v>
      </c>
      <c r="CF457" s="4" t="str">
        <f t="shared" si="124"/>
        <v/>
      </c>
      <c r="CG457" s="4">
        <f t="shared" si="125"/>
        <v>0.26443093796723693</v>
      </c>
      <c r="CH457" s="4" t="str">
        <f t="shared" si="126"/>
        <v/>
      </c>
      <c r="CI457">
        <f>INDEX(FX!$B$114:$AK$132,MATCH('Data (2)'!BQ457,FX!$A$114:$A$132,0),MATCH('Data (2)'!D457,Period,0))</f>
        <v>7.845942700291646</v>
      </c>
    </row>
    <row r="458" spans="1:87" hidden="1" outlineLevel="1" x14ac:dyDescent="0.15">
      <c r="A458" t="s">
        <v>2</v>
      </c>
      <c r="B458" s="1">
        <f t="shared" si="127"/>
        <v>43800</v>
      </c>
      <c r="C458" t="s">
        <v>108</v>
      </c>
      <c r="D458" s="1">
        <v>43101</v>
      </c>
      <c r="E458">
        <f t="array" ref="E458:E469">TRANSPOSE('[1]BK_Key Metrics P1'!$F$9:$Q$9)</f>
        <v>53.313571157506566</v>
      </c>
      <c r="F458">
        <f t="array" ref="F458:F469">TRANSPOSE('[1]BK_Key Metrics P1'!$F$14:$Q$14)</f>
        <v>26.141496076271441</v>
      </c>
      <c r="G458">
        <f t="array" ref="G458:G469">TRANSPOSE('[1]BK_Key Metrics P1'!$F$19:$Q$19)</f>
        <v>6.718985807724442</v>
      </c>
      <c r="H458">
        <f t="array" ref="H458:H469">TRANSPOSE('[1]BK_Key Metrics P1'!$F$24:$Q$24)</f>
        <v>3.9108602394800731</v>
      </c>
      <c r="BQ458" t="str">
        <f>VLOOKUP(A458,Misc!$A$3:$B$11,2,FALSE)</f>
        <v>HKD</v>
      </c>
      <c r="BR458">
        <f>INDEX(FX!$B$30:$AK$48,MATCH('Data (2)'!BQ458,FX!$A$30:$A$48,0),MATCH('Data (2)'!D458,Period,0))</f>
        <v>7.8195231548237834</v>
      </c>
      <c r="BS458">
        <f t="shared" ref="BS458:BS521" si="128">IF(D458&gt;B458,0,E458/$BR458)</f>
        <v>6.8180079656926358</v>
      </c>
      <c r="BT458">
        <f t="shared" si="115"/>
        <v>0</v>
      </c>
      <c r="BU458">
        <f t="shared" si="116"/>
        <v>3.3431061662813826</v>
      </c>
      <c r="BV458">
        <f t="shared" si="117"/>
        <v>0</v>
      </c>
      <c r="BW458">
        <f t="shared" si="118"/>
        <v>0.85925774176901937</v>
      </c>
      <c r="BX458">
        <f t="shared" si="119"/>
        <v>0</v>
      </c>
      <c r="BY458">
        <f t="shared" si="120"/>
        <v>0.50014050243811914</v>
      </c>
      <c r="BZ458">
        <f t="shared" si="121"/>
        <v>0</v>
      </c>
      <c r="CA458">
        <f t="shared" si="122"/>
        <v>0</v>
      </c>
      <c r="CB458">
        <f t="shared" si="122"/>
        <v>0</v>
      </c>
      <c r="CC458">
        <f t="shared" si="122"/>
        <v>0</v>
      </c>
      <c r="CD458">
        <f t="shared" si="122"/>
        <v>0</v>
      </c>
      <c r="CE458" s="4">
        <f t="shared" si="123"/>
        <v>0.49033474045549302</v>
      </c>
      <c r="CF458" s="4" t="str">
        <f t="shared" si="124"/>
        <v/>
      </c>
      <c r="CG458" s="4">
        <f t="shared" si="125"/>
        <v>0.14960353562281195</v>
      </c>
      <c r="CH458" s="4" t="str">
        <f t="shared" si="126"/>
        <v/>
      </c>
      <c r="CI458">
        <f>INDEX(FX!$B$114:$AK$132,MATCH('Data (2)'!BQ458,FX!$A$114:$A$132,0),MATCH('Data (2)'!D458,Period,0))</f>
        <v>7.845942700291646</v>
      </c>
    </row>
    <row r="459" spans="1:87" hidden="1" outlineLevel="1" x14ac:dyDescent="0.15">
      <c r="A459" t="s">
        <v>2</v>
      </c>
      <c r="B459" s="1">
        <f t="shared" si="127"/>
        <v>43800</v>
      </c>
      <c r="C459" t="str">
        <f>C458</f>
        <v>IFA/Broker</v>
      </c>
      <c r="D459" s="1">
        <v>43132</v>
      </c>
      <c r="E459">
        <v>32.694513118569027</v>
      </c>
      <c r="F459">
        <v>14.858059774232714</v>
      </c>
      <c r="G459">
        <v>4.6161114957483811</v>
      </c>
      <c r="H459">
        <v>2.3692867101769548</v>
      </c>
      <c r="BQ459" t="str">
        <f>VLOOKUP(A459,Misc!$A$3:$B$11,2,FALSE)</f>
        <v>HKD</v>
      </c>
      <c r="BR459">
        <f>INDEX(FX!$B$30:$AK$48,MATCH('Data (2)'!BQ459,FX!$A$30:$A$48,0),MATCH('Data (2)'!D459,Period,0))</f>
        <v>7.8220330747177629</v>
      </c>
      <c r="BS459">
        <f t="shared" si="128"/>
        <v>4.1797973501599799</v>
      </c>
      <c r="BT459">
        <f t="shared" si="115"/>
        <v>0</v>
      </c>
      <c r="BU459">
        <f t="shared" si="116"/>
        <v>1.8995138006072452</v>
      </c>
      <c r="BV459">
        <f t="shared" si="117"/>
        <v>0</v>
      </c>
      <c r="BW459">
        <f t="shared" si="118"/>
        <v>0.59014216018447874</v>
      </c>
      <c r="BX459">
        <f t="shared" si="119"/>
        <v>0</v>
      </c>
      <c r="BY459">
        <f t="shared" si="120"/>
        <v>0.30289909126502179</v>
      </c>
      <c r="BZ459">
        <f t="shared" si="121"/>
        <v>0</v>
      </c>
      <c r="CA459">
        <f t="shared" si="122"/>
        <v>0</v>
      </c>
      <c r="CB459">
        <f t="shared" si="122"/>
        <v>0</v>
      </c>
      <c r="CC459">
        <f t="shared" si="122"/>
        <v>0</v>
      </c>
      <c r="CD459">
        <f t="shared" si="122"/>
        <v>0</v>
      </c>
      <c r="CE459" s="4">
        <f t="shared" si="123"/>
        <v>0.45445117106802846</v>
      </c>
      <c r="CF459" s="4" t="str">
        <f t="shared" si="124"/>
        <v/>
      </c>
      <c r="CG459" s="4">
        <f t="shared" si="125"/>
        <v>0.15946137962682327</v>
      </c>
      <c r="CH459" s="4" t="str">
        <f t="shared" si="126"/>
        <v/>
      </c>
      <c r="CI459">
        <f>INDEX(FX!$B$114:$AK$132,MATCH('Data (2)'!BQ459,FX!$A$114:$A$132,0),MATCH('Data (2)'!D459,Period,0))</f>
        <v>7.845942700291646</v>
      </c>
    </row>
    <row r="460" spans="1:87" hidden="1" outlineLevel="1" x14ac:dyDescent="0.15">
      <c r="A460" t="s">
        <v>2</v>
      </c>
      <c r="B460" s="1">
        <f t="shared" si="127"/>
        <v>43800</v>
      </c>
      <c r="C460" t="str">
        <f t="shared" si="127"/>
        <v>IFA/Broker</v>
      </c>
      <c r="D460" s="1">
        <v>43160</v>
      </c>
      <c r="E460">
        <v>38.136098669733414</v>
      </c>
      <c r="F460">
        <v>17.836871927881429</v>
      </c>
      <c r="G460">
        <v>4.470941551663949</v>
      </c>
      <c r="H460">
        <v>2.416183203468683</v>
      </c>
      <c r="BQ460" t="str">
        <f>VLOOKUP(A460,Misc!$A$3:$B$11,2,FALSE)</f>
        <v>HKD</v>
      </c>
      <c r="BR460">
        <f>INDEX(FX!$B$30:$AK$48,MATCH('Data (2)'!BQ460,FX!$A$30:$A$48,0),MATCH('Data (2)'!D460,Period,0))</f>
        <v>7.8408438199644879</v>
      </c>
      <c r="BS460">
        <f t="shared" si="128"/>
        <v>4.8637748111536974</v>
      </c>
      <c r="BT460">
        <f t="shared" si="115"/>
        <v>0</v>
      </c>
      <c r="BU460">
        <f t="shared" si="116"/>
        <v>2.2748663712016413</v>
      </c>
      <c r="BV460">
        <f t="shared" si="117"/>
        <v>0</v>
      </c>
      <c r="BW460">
        <f t="shared" si="118"/>
        <v>0.57021178514995574</v>
      </c>
      <c r="BX460">
        <f t="shared" si="119"/>
        <v>0</v>
      </c>
      <c r="BY460">
        <f t="shared" si="120"/>
        <v>0.30815346650784664</v>
      </c>
      <c r="BZ460">
        <f t="shared" si="121"/>
        <v>0</v>
      </c>
      <c r="CA460">
        <f t="shared" si="122"/>
        <v>0</v>
      </c>
      <c r="CB460">
        <f t="shared" si="122"/>
        <v>0</v>
      </c>
      <c r="CC460">
        <f t="shared" si="122"/>
        <v>0</v>
      </c>
      <c r="CD460">
        <f t="shared" si="122"/>
        <v>0</v>
      </c>
      <c r="CE460" s="4">
        <f t="shared" si="123"/>
        <v>0.46771622032847326</v>
      </c>
      <c r="CF460" s="4" t="str">
        <f t="shared" si="124"/>
        <v/>
      </c>
      <c r="CG460" s="4">
        <f t="shared" si="125"/>
        <v>0.13546002983246541</v>
      </c>
      <c r="CH460" s="4" t="str">
        <f t="shared" si="126"/>
        <v/>
      </c>
      <c r="CI460">
        <f>INDEX(FX!$B$114:$AK$132,MATCH('Data (2)'!BQ460,FX!$A$114:$A$132,0),MATCH('Data (2)'!D460,Period,0))</f>
        <v>7.845942700291646</v>
      </c>
    </row>
    <row r="461" spans="1:87" hidden="1" outlineLevel="1" x14ac:dyDescent="0.15">
      <c r="A461" t="s">
        <v>2</v>
      </c>
      <c r="B461" s="1">
        <f t="shared" si="127"/>
        <v>43800</v>
      </c>
      <c r="C461" t="str">
        <f t="shared" si="127"/>
        <v>IFA/Broker</v>
      </c>
      <c r="D461" s="1">
        <v>43191</v>
      </c>
      <c r="E461">
        <v>31.021762351826293</v>
      </c>
      <c r="F461">
        <v>12.778328288263102</v>
      </c>
      <c r="G461">
        <v>4.1226314752612492</v>
      </c>
      <c r="H461">
        <v>1.9403694385852632</v>
      </c>
      <c r="BQ461" t="str">
        <f>VLOOKUP(A461,Misc!$A$3:$B$11,2,FALSE)</f>
        <v>HKD</v>
      </c>
      <c r="BR461">
        <f>INDEX(FX!$B$30:$AK$48,MATCH('Data (2)'!BQ461,FX!$A$30:$A$48,0),MATCH('Data (2)'!D461,Period,0))</f>
        <v>7.8484356035613354</v>
      </c>
      <c r="BS461">
        <f t="shared" si="128"/>
        <v>3.9526045595315509</v>
      </c>
      <c r="BT461">
        <f t="shared" si="115"/>
        <v>0</v>
      </c>
      <c r="BU461">
        <f t="shared" si="116"/>
        <v>1.6281369859828831</v>
      </c>
      <c r="BV461">
        <f t="shared" si="117"/>
        <v>0</v>
      </c>
      <c r="BW461">
        <f t="shared" si="118"/>
        <v>0.52528066528195105</v>
      </c>
      <c r="BX461">
        <f t="shared" si="119"/>
        <v>0</v>
      </c>
      <c r="BY461">
        <f t="shared" si="120"/>
        <v>0.24723008973976851</v>
      </c>
      <c r="BZ461">
        <f t="shared" si="121"/>
        <v>0</v>
      </c>
      <c r="CA461">
        <f t="shared" si="122"/>
        <v>0</v>
      </c>
      <c r="CB461">
        <f t="shared" si="122"/>
        <v>0</v>
      </c>
      <c r="CC461">
        <f t="shared" si="122"/>
        <v>0</v>
      </c>
      <c r="CD461">
        <f t="shared" si="122"/>
        <v>0</v>
      </c>
      <c r="CE461" s="4">
        <f t="shared" si="123"/>
        <v>0.41191496934766586</v>
      </c>
      <c r="CF461" s="4" t="str">
        <f t="shared" si="124"/>
        <v/>
      </c>
      <c r="CG461" s="4">
        <f t="shared" si="125"/>
        <v>0.15184845738917921</v>
      </c>
      <c r="CH461" s="4" t="str">
        <f t="shared" si="126"/>
        <v/>
      </c>
      <c r="CI461">
        <f>INDEX(FX!$B$114:$AK$132,MATCH('Data (2)'!BQ461,FX!$A$114:$A$132,0),MATCH('Data (2)'!D461,Period,0))</f>
        <v>7.845942700291646</v>
      </c>
    </row>
    <row r="462" spans="1:87" hidden="1" outlineLevel="1" x14ac:dyDescent="0.15">
      <c r="A462" t="s">
        <v>2</v>
      </c>
      <c r="B462" s="1">
        <f t="shared" si="127"/>
        <v>43800</v>
      </c>
      <c r="C462" t="str">
        <f t="shared" si="127"/>
        <v>IFA/Broker</v>
      </c>
      <c r="D462" s="1">
        <v>43221</v>
      </c>
      <c r="E462">
        <v>42.871221903108278</v>
      </c>
      <c r="F462">
        <v>18.31596167875453</v>
      </c>
      <c r="G462">
        <v>4.8173599346217966</v>
      </c>
      <c r="H462">
        <v>2.7129424537084832</v>
      </c>
      <c r="BQ462" t="str">
        <f>VLOOKUP(A462,Misc!$A$3:$B$11,2,FALSE)</f>
        <v>HKD</v>
      </c>
      <c r="BR462">
        <f>INDEX(FX!$B$30:$AK$48,MATCH('Data (2)'!BQ462,FX!$A$30:$A$48,0),MATCH('Data (2)'!D462,Period,0))</f>
        <v>7.8488161342830418</v>
      </c>
      <c r="BS462">
        <f t="shared" si="128"/>
        <v>5.4621259014910528</v>
      </c>
      <c r="BT462">
        <f t="shared" si="115"/>
        <v>0</v>
      </c>
      <c r="BU462">
        <f t="shared" si="116"/>
        <v>2.3335954576323656</v>
      </c>
      <c r="BV462">
        <f t="shared" si="117"/>
        <v>0</v>
      </c>
      <c r="BW462">
        <f t="shared" si="118"/>
        <v>0.61376898785791767</v>
      </c>
      <c r="BX462">
        <f t="shared" si="119"/>
        <v>0</v>
      </c>
      <c r="BY462">
        <f t="shared" si="120"/>
        <v>0.34564989258170459</v>
      </c>
      <c r="BZ462">
        <f t="shared" si="121"/>
        <v>0</v>
      </c>
      <c r="CA462">
        <f t="shared" si="122"/>
        <v>0</v>
      </c>
      <c r="CB462">
        <f t="shared" si="122"/>
        <v>0</v>
      </c>
      <c r="CC462">
        <f t="shared" si="122"/>
        <v>0</v>
      </c>
      <c r="CD462">
        <f t="shared" si="122"/>
        <v>0</v>
      </c>
      <c r="CE462" s="4">
        <f t="shared" si="123"/>
        <v>0.42723208869926271</v>
      </c>
      <c r="CF462" s="4" t="str">
        <f t="shared" si="124"/>
        <v/>
      </c>
      <c r="CG462" s="4">
        <f t="shared" si="125"/>
        <v>0.14811902870791335</v>
      </c>
      <c r="CH462" s="4" t="str">
        <f t="shared" si="126"/>
        <v/>
      </c>
      <c r="CI462">
        <f>INDEX(FX!$B$114:$AK$132,MATCH('Data (2)'!BQ462,FX!$A$114:$A$132,0),MATCH('Data (2)'!D462,Period,0))</f>
        <v>7.845942700291646</v>
      </c>
    </row>
    <row r="463" spans="1:87" hidden="1" outlineLevel="1" x14ac:dyDescent="0.15">
      <c r="A463" t="s">
        <v>2</v>
      </c>
      <c r="B463" s="1">
        <f t="shared" si="127"/>
        <v>43800</v>
      </c>
      <c r="C463" t="str">
        <f t="shared" si="127"/>
        <v>IFA/Broker</v>
      </c>
      <c r="D463" s="1">
        <v>43252</v>
      </c>
      <c r="E463">
        <v>38.602088803338312</v>
      </c>
      <c r="F463">
        <v>13.155664906053195</v>
      </c>
      <c r="G463">
        <v>6.1848718995322303</v>
      </c>
      <c r="H463">
        <v>2.91100114088364</v>
      </c>
      <c r="BQ463" t="str">
        <f>VLOOKUP(A463,Misc!$A$3:$B$11,2,FALSE)</f>
        <v>HKD</v>
      </c>
      <c r="BR463">
        <f>INDEX(FX!$B$30:$AK$48,MATCH('Data (2)'!BQ463,FX!$A$30:$A$48,0),MATCH('Data (2)'!D463,Period,0))</f>
        <v>7.8472256201986585</v>
      </c>
      <c r="BS463">
        <f t="shared" si="128"/>
        <v>4.9192021067900775</v>
      </c>
      <c r="BT463">
        <f t="shared" si="115"/>
        <v>0</v>
      </c>
      <c r="BU463">
        <f t="shared" si="116"/>
        <v>1.6764733859812417</v>
      </c>
      <c r="BV463">
        <f t="shared" si="117"/>
        <v>0</v>
      </c>
      <c r="BW463">
        <f t="shared" si="118"/>
        <v>0.78816032555664628</v>
      </c>
      <c r="BX463">
        <f t="shared" si="119"/>
        <v>0</v>
      </c>
      <c r="BY463">
        <f t="shared" si="120"/>
        <v>0.37095927679086482</v>
      </c>
      <c r="BZ463">
        <f t="shared" si="121"/>
        <v>0</v>
      </c>
      <c r="CA463">
        <f t="shared" si="122"/>
        <v>0</v>
      </c>
      <c r="CB463">
        <f t="shared" si="122"/>
        <v>0</v>
      </c>
      <c r="CC463">
        <f t="shared" si="122"/>
        <v>0</v>
      </c>
      <c r="CD463">
        <f t="shared" si="122"/>
        <v>0</v>
      </c>
      <c r="CE463" s="4">
        <f t="shared" si="123"/>
        <v>0.34080189217417406</v>
      </c>
      <c r="CF463" s="4" t="str">
        <f t="shared" si="124"/>
        <v/>
      </c>
      <c r="CG463" s="4">
        <f t="shared" si="125"/>
        <v>0.221273585308807</v>
      </c>
      <c r="CH463" s="4" t="str">
        <f t="shared" si="126"/>
        <v/>
      </c>
      <c r="CI463">
        <f>INDEX(FX!$B$114:$AK$132,MATCH('Data (2)'!BQ463,FX!$A$114:$A$132,0),MATCH('Data (2)'!D463,Period,0))</f>
        <v>7.845942700291646</v>
      </c>
    </row>
    <row r="464" spans="1:87" hidden="1" outlineLevel="1" x14ac:dyDescent="0.15">
      <c r="A464" t="s">
        <v>2</v>
      </c>
      <c r="B464" s="1">
        <f t="shared" si="127"/>
        <v>43800</v>
      </c>
      <c r="C464" t="str">
        <f t="shared" si="127"/>
        <v>IFA/Broker</v>
      </c>
      <c r="D464" s="1">
        <v>43282</v>
      </c>
      <c r="E464">
        <v>33.689758687535381</v>
      </c>
      <c r="F464">
        <v>16.125717506429275</v>
      </c>
      <c r="G464">
        <v>5.3885367843066563</v>
      </c>
      <c r="H464">
        <v>3.0017389271525081</v>
      </c>
      <c r="BQ464" t="str">
        <f>VLOOKUP(A464,Misc!$A$3:$B$11,2,FALSE)</f>
        <v>HKD</v>
      </c>
      <c r="BR464">
        <f>INDEX(FX!$B$30:$AK$48,MATCH('Data (2)'!BQ464,FX!$A$30:$A$48,0),MATCH('Data (2)'!D464,Period,0))</f>
        <v>7.8478330208568332</v>
      </c>
      <c r="BS464">
        <f t="shared" si="128"/>
        <v>4.2928740453574408</v>
      </c>
      <c r="BT464">
        <f t="shared" si="115"/>
        <v>0</v>
      </c>
      <c r="BU464">
        <f t="shared" si="116"/>
        <v>2.0547987531809966</v>
      </c>
      <c r="BV464">
        <f t="shared" si="117"/>
        <v>0</v>
      </c>
      <c r="BW464">
        <f t="shared" si="118"/>
        <v>0.68662734922949864</v>
      </c>
      <c r="BX464">
        <f t="shared" si="119"/>
        <v>0</v>
      </c>
      <c r="BY464">
        <f t="shared" si="120"/>
        <v>0.38249271094006732</v>
      </c>
      <c r="BZ464">
        <f t="shared" si="121"/>
        <v>0</v>
      </c>
      <c r="CA464">
        <f t="shared" si="122"/>
        <v>0</v>
      </c>
      <c r="CB464">
        <f t="shared" si="122"/>
        <v>0</v>
      </c>
      <c r="CC464">
        <f t="shared" si="122"/>
        <v>0</v>
      </c>
      <c r="CD464">
        <f t="shared" si="122"/>
        <v>0</v>
      </c>
      <c r="CE464" s="4">
        <f t="shared" si="123"/>
        <v>0.4786533989747902</v>
      </c>
      <c r="CF464" s="4" t="str">
        <f t="shared" si="124"/>
        <v/>
      </c>
      <c r="CG464" s="4">
        <f t="shared" si="125"/>
        <v>0.18614606921867036</v>
      </c>
      <c r="CH464" s="4" t="str">
        <f t="shared" si="126"/>
        <v/>
      </c>
      <c r="CI464">
        <f>INDEX(FX!$B$114:$AK$132,MATCH('Data (2)'!BQ464,FX!$A$114:$A$132,0),MATCH('Data (2)'!D464,Period,0))</f>
        <v>7.845942700291646</v>
      </c>
    </row>
    <row r="465" spans="1:87" hidden="1" outlineLevel="1" x14ac:dyDescent="0.15">
      <c r="A465" t="s">
        <v>2</v>
      </c>
      <c r="B465" s="1">
        <f t="shared" si="127"/>
        <v>43800</v>
      </c>
      <c r="C465" t="str">
        <f t="shared" si="127"/>
        <v>IFA/Broker</v>
      </c>
      <c r="D465" s="1">
        <v>43313</v>
      </c>
      <c r="E465">
        <v>28.874242093625423</v>
      </c>
      <c r="F465">
        <v>15.221919706664364</v>
      </c>
      <c r="G465">
        <v>6.6547069876450333</v>
      </c>
      <c r="H465">
        <v>3.8142557013944498</v>
      </c>
      <c r="BQ465" t="str">
        <f>VLOOKUP(A465,Misc!$A$3:$B$11,2,FALSE)</f>
        <v>HKD</v>
      </c>
      <c r="BR465">
        <f>INDEX(FX!$B$30:$AK$48,MATCH('Data (2)'!BQ465,FX!$A$30:$A$48,0),MATCH('Data (2)'!D465,Period,0))</f>
        <v>7.8496344484350189</v>
      </c>
      <c r="BS465">
        <f t="shared" si="128"/>
        <v>3.6784186936733185</v>
      </c>
      <c r="BT465">
        <f t="shared" si="115"/>
        <v>0</v>
      </c>
      <c r="BU465">
        <f t="shared" si="116"/>
        <v>1.9391883541403838</v>
      </c>
      <c r="BV465">
        <f t="shared" si="117"/>
        <v>0</v>
      </c>
      <c r="BW465">
        <f t="shared" si="118"/>
        <v>0.84777285252713674</v>
      </c>
      <c r="BX465">
        <f t="shared" si="119"/>
        <v>0</v>
      </c>
      <c r="BY465">
        <f t="shared" si="120"/>
        <v>0.48591507368281306</v>
      </c>
      <c r="BZ465">
        <f t="shared" si="121"/>
        <v>0</v>
      </c>
      <c r="CA465">
        <f t="shared" si="122"/>
        <v>0</v>
      </c>
      <c r="CB465">
        <f t="shared" si="122"/>
        <v>0</v>
      </c>
      <c r="CC465">
        <f t="shared" si="122"/>
        <v>0</v>
      </c>
      <c r="CD465">
        <f t="shared" si="122"/>
        <v>0</v>
      </c>
      <c r="CE465" s="4">
        <f t="shared" si="123"/>
        <v>0.5271798877804974</v>
      </c>
      <c r="CF465" s="4" t="str">
        <f t="shared" si="124"/>
        <v/>
      </c>
      <c r="CG465" s="4">
        <f t="shared" si="125"/>
        <v>0.25057652220596832</v>
      </c>
      <c r="CH465" s="4" t="str">
        <f t="shared" si="126"/>
        <v/>
      </c>
      <c r="CI465">
        <f>INDEX(FX!$B$114:$AK$132,MATCH('Data (2)'!BQ465,FX!$A$114:$A$132,0),MATCH('Data (2)'!D465,Period,0))</f>
        <v>7.845942700291646</v>
      </c>
    </row>
    <row r="466" spans="1:87" hidden="1" outlineLevel="1" x14ac:dyDescent="0.15">
      <c r="A466" t="s">
        <v>2</v>
      </c>
      <c r="B466" s="1">
        <f t="shared" si="127"/>
        <v>43800</v>
      </c>
      <c r="C466" t="str">
        <f t="shared" si="127"/>
        <v>IFA/Broker</v>
      </c>
      <c r="D466" s="1">
        <v>43344</v>
      </c>
      <c r="E466">
        <v>32.99211247656028</v>
      </c>
      <c r="F466">
        <v>16.721868094160886</v>
      </c>
      <c r="G466">
        <v>8.7815696834191836</v>
      </c>
      <c r="H466">
        <v>5.1978260532981189</v>
      </c>
      <c r="BQ466" t="str">
        <f>VLOOKUP(A466,Misc!$A$3:$B$11,2,FALSE)</f>
        <v>HKD</v>
      </c>
      <c r="BR466">
        <f>INDEX(FX!$B$30:$AK$48,MATCH('Data (2)'!BQ466,FX!$A$30:$A$48,0),MATCH('Data (2)'!D466,Period,0))</f>
        <v>7.8374647259128372</v>
      </c>
      <c r="BS466">
        <f t="shared" si="128"/>
        <v>4.2095388790049908</v>
      </c>
      <c r="BT466">
        <f t="shared" si="115"/>
        <v>0</v>
      </c>
      <c r="BU466">
        <f t="shared" si="116"/>
        <v>2.1335812892240194</v>
      </c>
      <c r="BV466">
        <f t="shared" si="117"/>
        <v>0</v>
      </c>
      <c r="BW466">
        <f t="shared" si="118"/>
        <v>1.1204605048345382</v>
      </c>
      <c r="BX466">
        <f t="shared" si="119"/>
        <v>0</v>
      </c>
      <c r="BY466">
        <f t="shared" si="120"/>
        <v>0.66320248129636372</v>
      </c>
      <c r="BZ466">
        <f t="shared" si="121"/>
        <v>0</v>
      </c>
      <c r="CA466">
        <f t="shared" si="122"/>
        <v>0</v>
      </c>
      <c r="CB466">
        <f t="shared" si="122"/>
        <v>0</v>
      </c>
      <c r="CC466">
        <f t="shared" si="122"/>
        <v>0</v>
      </c>
      <c r="CD466">
        <f t="shared" si="122"/>
        <v>0</v>
      </c>
      <c r="CE466" s="4">
        <f t="shared" si="123"/>
        <v>0.50684441943634795</v>
      </c>
      <c r="CF466" s="4" t="str">
        <f t="shared" si="124"/>
        <v/>
      </c>
      <c r="CG466" s="4">
        <f t="shared" si="125"/>
        <v>0.3108400343806772</v>
      </c>
      <c r="CH466" s="4" t="str">
        <f t="shared" si="126"/>
        <v/>
      </c>
      <c r="CI466">
        <f>INDEX(FX!$B$114:$AK$132,MATCH('Data (2)'!BQ466,FX!$A$114:$A$132,0),MATCH('Data (2)'!D466,Period,0))</f>
        <v>7.845942700291646</v>
      </c>
    </row>
    <row r="467" spans="1:87" hidden="1" outlineLevel="1" x14ac:dyDescent="0.15">
      <c r="A467" t="s">
        <v>2</v>
      </c>
      <c r="B467" s="1">
        <f t="shared" si="127"/>
        <v>43800</v>
      </c>
      <c r="C467" t="str">
        <f t="shared" si="127"/>
        <v>IFA/Broker</v>
      </c>
      <c r="D467" s="1">
        <v>43374</v>
      </c>
      <c r="E467">
        <v>50.444468908258806</v>
      </c>
      <c r="F467">
        <v>24.375692211247195</v>
      </c>
      <c r="G467">
        <v>12.977275767040171</v>
      </c>
      <c r="H467">
        <v>6.8995966480985738</v>
      </c>
      <c r="BQ467" t="str">
        <f>VLOOKUP(A467,Misc!$A$3:$B$11,2,FALSE)</f>
        <v>HKD</v>
      </c>
      <c r="BR467">
        <f>INDEX(FX!$B$30:$AK$48,MATCH('Data (2)'!BQ467,FX!$A$30:$A$48,0),MATCH('Data (2)'!D467,Period,0))</f>
        <v>7.8378847020251188</v>
      </c>
      <c r="BS467">
        <f t="shared" si="128"/>
        <v>6.4359799647505893</v>
      </c>
      <c r="BT467">
        <f t="shared" si="115"/>
        <v>0</v>
      </c>
      <c r="BU467">
        <f t="shared" si="116"/>
        <v>3.1099835144231083</v>
      </c>
      <c r="BV467">
        <f t="shared" si="117"/>
        <v>0</v>
      </c>
      <c r="BW467">
        <f t="shared" si="118"/>
        <v>1.6557114910974842</v>
      </c>
      <c r="BX467">
        <f t="shared" si="119"/>
        <v>0</v>
      </c>
      <c r="BY467">
        <f t="shared" si="120"/>
        <v>0.88028810200740593</v>
      </c>
      <c r="BZ467">
        <f t="shared" si="121"/>
        <v>0</v>
      </c>
      <c r="CA467">
        <f t="shared" si="122"/>
        <v>0</v>
      </c>
      <c r="CB467">
        <f t="shared" si="122"/>
        <v>0</v>
      </c>
      <c r="CC467">
        <f t="shared" si="122"/>
        <v>0</v>
      </c>
      <c r="CD467">
        <f t="shared" si="122"/>
        <v>0</v>
      </c>
      <c r="CE467" s="4">
        <f t="shared" si="123"/>
        <v>0.48321833372015915</v>
      </c>
      <c r="CF467" s="4" t="str">
        <f t="shared" si="124"/>
        <v/>
      </c>
      <c r="CG467" s="4">
        <f t="shared" si="125"/>
        <v>0.28305233707024857</v>
      </c>
      <c r="CH467" s="4" t="str">
        <f t="shared" si="126"/>
        <v/>
      </c>
      <c r="CI467">
        <f>INDEX(FX!$B$114:$AK$132,MATCH('Data (2)'!BQ467,FX!$A$114:$A$132,0),MATCH('Data (2)'!D467,Period,0))</f>
        <v>7.845942700291646</v>
      </c>
    </row>
    <row r="468" spans="1:87" hidden="1" outlineLevel="1" x14ac:dyDescent="0.15">
      <c r="A468" t="s">
        <v>2</v>
      </c>
      <c r="B468" s="1">
        <f t="shared" ref="B468:C483" si="129">B467</f>
        <v>43800</v>
      </c>
      <c r="C468" t="str">
        <f t="shared" si="129"/>
        <v>IFA/Broker</v>
      </c>
      <c r="D468" s="1">
        <v>43405</v>
      </c>
      <c r="E468">
        <v>48.71331829504399</v>
      </c>
      <c r="F468">
        <v>16.942996117203961</v>
      </c>
      <c r="G468">
        <v>6.8989840113576433</v>
      </c>
      <c r="H468">
        <v>3.4684648380892904</v>
      </c>
      <c r="BQ468" t="str">
        <f>VLOOKUP(A468,Misc!$A$3:$B$11,2,FALSE)</f>
        <v>HKD</v>
      </c>
      <c r="BR468">
        <f>INDEX(FX!$B$30:$AK$48,MATCH('Data (2)'!BQ468,FX!$A$30:$A$48,0),MATCH('Data (2)'!D468,Period,0))</f>
        <v>7.8298163321616663</v>
      </c>
      <c r="BS468">
        <f t="shared" si="128"/>
        <v>6.2215148131827442</v>
      </c>
      <c r="BT468">
        <f t="shared" si="115"/>
        <v>0</v>
      </c>
      <c r="BU468">
        <f t="shared" si="116"/>
        <v>2.1639072231629624</v>
      </c>
      <c r="BV468">
        <f t="shared" si="117"/>
        <v>0</v>
      </c>
      <c r="BW468">
        <f t="shared" si="118"/>
        <v>0.88111696605442114</v>
      </c>
      <c r="BX468">
        <f t="shared" si="119"/>
        <v>0</v>
      </c>
      <c r="BY468">
        <f t="shared" si="120"/>
        <v>0.44298163468308482</v>
      </c>
      <c r="BZ468">
        <f t="shared" si="121"/>
        <v>0</v>
      </c>
      <c r="CA468">
        <f t="shared" si="122"/>
        <v>0</v>
      </c>
      <c r="CB468">
        <f t="shared" si="122"/>
        <v>0</v>
      </c>
      <c r="CC468">
        <f t="shared" si="122"/>
        <v>0</v>
      </c>
      <c r="CD468">
        <f t="shared" si="122"/>
        <v>0</v>
      </c>
      <c r="CE468" s="4">
        <f t="shared" si="123"/>
        <v>0.34781034653777043</v>
      </c>
      <c r="CF468" s="4" t="str">
        <f t="shared" si="124"/>
        <v/>
      </c>
      <c r="CG468" s="4">
        <f t="shared" si="125"/>
        <v>0.20471378344750973</v>
      </c>
      <c r="CH468" s="4" t="str">
        <f t="shared" si="126"/>
        <v/>
      </c>
      <c r="CI468">
        <f>INDEX(FX!$B$114:$AK$132,MATCH('Data (2)'!BQ468,FX!$A$114:$A$132,0),MATCH('Data (2)'!D468,Period,0))</f>
        <v>7.845942700291646</v>
      </c>
    </row>
    <row r="469" spans="1:87" hidden="1" outlineLevel="1" x14ac:dyDescent="0.15">
      <c r="A469" t="s">
        <v>2</v>
      </c>
      <c r="B469" s="1">
        <f t="shared" si="129"/>
        <v>43800</v>
      </c>
      <c r="C469" t="str">
        <f t="shared" si="129"/>
        <v>IFA/Broker</v>
      </c>
      <c r="D469" s="1">
        <v>43435</v>
      </c>
      <c r="E469">
        <v>74.161105006728931</v>
      </c>
      <c r="F469">
        <v>24.958999059610495</v>
      </c>
      <c r="G469">
        <v>9.6665396834037676</v>
      </c>
      <c r="H469">
        <v>5.2310918381115483</v>
      </c>
      <c r="BQ469" t="str">
        <f>VLOOKUP(A469,Misc!$A$3:$B$11,2,FALSE)</f>
        <v>HKD</v>
      </c>
      <c r="BR469">
        <f>INDEX(FX!$B$30:$AK$48,MATCH('Data (2)'!BQ469,FX!$A$30:$A$48,0),MATCH('Data (2)'!D469,Period,0))</f>
        <v>7.8201248266296783</v>
      </c>
      <c r="BS469">
        <f t="shared" si="128"/>
        <v>9.4833658862055437</v>
      </c>
      <c r="BT469">
        <f t="shared" si="115"/>
        <v>0</v>
      </c>
      <c r="BU469">
        <f t="shared" si="116"/>
        <v>3.1916369128301163</v>
      </c>
      <c r="BV469">
        <f t="shared" si="117"/>
        <v>0</v>
      </c>
      <c r="BW469">
        <f t="shared" si="118"/>
        <v>1.2361106628997198</v>
      </c>
      <c r="BX469">
        <f t="shared" si="119"/>
        <v>0</v>
      </c>
      <c r="BY469">
        <f t="shared" si="120"/>
        <v>0.66892689747077183</v>
      </c>
      <c r="BZ469">
        <f t="shared" si="121"/>
        <v>0</v>
      </c>
      <c r="CA469">
        <f t="shared" si="122"/>
        <v>0</v>
      </c>
      <c r="CB469">
        <f t="shared" si="122"/>
        <v>0</v>
      </c>
      <c r="CC469">
        <f t="shared" si="122"/>
        <v>0</v>
      </c>
      <c r="CD469">
        <f t="shared" si="122"/>
        <v>0</v>
      </c>
      <c r="CE469" s="4">
        <f t="shared" si="123"/>
        <v>0.3365510675352783</v>
      </c>
      <c r="CF469" s="4" t="str">
        <f t="shared" si="124"/>
        <v/>
      </c>
      <c r="CG469" s="4">
        <f t="shared" si="125"/>
        <v>0.20958740475200704</v>
      </c>
      <c r="CH469" s="4" t="str">
        <f t="shared" si="126"/>
        <v/>
      </c>
      <c r="CI469">
        <f>INDEX(FX!$B$114:$AK$132,MATCH('Data (2)'!BQ469,FX!$A$114:$A$132,0),MATCH('Data (2)'!D469,Period,0))</f>
        <v>7.845942700291646</v>
      </c>
    </row>
    <row r="470" spans="1:87" hidden="1" outlineLevel="1" x14ac:dyDescent="0.15">
      <c r="A470" t="s">
        <v>2</v>
      </c>
      <c r="B470" s="1">
        <f t="shared" si="129"/>
        <v>43800</v>
      </c>
      <c r="C470" t="s">
        <v>109</v>
      </c>
      <c r="D470" s="1">
        <v>43101</v>
      </c>
      <c r="E470">
        <f t="array" ref="E470:E481">TRANSPOSE('[1]D2C_Key Metrics P1'!$F$9:$Q$9)</f>
        <v>17.015971507099998</v>
      </c>
      <c r="F470">
        <f t="array" ref="F470:F481">TRANSPOSE('[1]D2C_Key Metrics P1'!$F$14:$Q$14)</f>
        <v>2.1769434916173407</v>
      </c>
      <c r="G470">
        <f t="array" ref="G470:G481">TRANSPOSE('[1]D2C_Key Metrics P1'!$F$19:$Q$19)</f>
        <v>0.51968027296630048</v>
      </c>
      <c r="H470">
        <f t="array" ref="H470:H481">TRANSPOSE('[1]D2C_Key Metrics P1'!$F$24:$Q$24)</f>
        <v>0.18767182192434639</v>
      </c>
      <c r="BQ470" t="str">
        <f>VLOOKUP(A470,Misc!$A$3:$B$11,2,FALSE)</f>
        <v>HKD</v>
      </c>
      <c r="BR470">
        <f>INDEX(FX!$B$30:$AK$48,MATCH('Data (2)'!BQ470,FX!$A$30:$A$48,0),MATCH('Data (2)'!D470,Period,0))</f>
        <v>7.8195231548237834</v>
      </c>
      <c r="BS470">
        <f t="shared" si="128"/>
        <v>2.1760881284177822</v>
      </c>
      <c r="BT470">
        <f t="shared" si="115"/>
        <v>0</v>
      </c>
      <c r="BU470">
        <f t="shared" si="116"/>
        <v>0.27839849675160905</v>
      </c>
      <c r="BV470">
        <f t="shared" si="117"/>
        <v>0</v>
      </c>
      <c r="BW470">
        <f t="shared" si="118"/>
        <v>6.64593304063196E-2</v>
      </c>
      <c r="BX470">
        <f t="shared" si="119"/>
        <v>0</v>
      </c>
      <c r="BY470">
        <f t="shared" si="120"/>
        <v>2.4000417699201207E-2</v>
      </c>
      <c r="BZ470">
        <f t="shared" si="121"/>
        <v>0</v>
      </c>
      <c r="CA470">
        <f t="shared" si="122"/>
        <v>0</v>
      </c>
      <c r="CB470">
        <f t="shared" si="122"/>
        <v>0</v>
      </c>
      <c r="CC470">
        <f t="shared" si="122"/>
        <v>0</v>
      </c>
      <c r="CD470">
        <f t="shared" si="122"/>
        <v>0</v>
      </c>
      <c r="CE470" s="4">
        <f t="shared" si="123"/>
        <v>0.12793530423514168</v>
      </c>
      <c r="CF470" s="4" t="str">
        <f t="shared" si="124"/>
        <v/>
      </c>
      <c r="CG470" s="4">
        <f t="shared" si="125"/>
        <v>8.620886240134662E-2</v>
      </c>
      <c r="CH470" s="4" t="str">
        <f t="shared" si="126"/>
        <v/>
      </c>
      <c r="CI470">
        <f>INDEX(FX!$B$114:$AK$132,MATCH('Data (2)'!BQ470,FX!$A$114:$A$132,0),MATCH('Data (2)'!D470,Period,0))</f>
        <v>7.845942700291646</v>
      </c>
    </row>
    <row r="471" spans="1:87" hidden="1" outlineLevel="1" x14ac:dyDescent="0.15">
      <c r="A471" t="s">
        <v>2</v>
      </c>
      <c r="B471" s="1">
        <f t="shared" si="129"/>
        <v>43800</v>
      </c>
      <c r="C471" t="s">
        <v>109</v>
      </c>
      <c r="D471" s="1">
        <v>43132</v>
      </c>
      <c r="E471">
        <v>10.370928009442155</v>
      </c>
      <c r="F471">
        <v>1.4946187954850219</v>
      </c>
      <c r="G471">
        <v>0.38065387928972882</v>
      </c>
      <c r="H471">
        <v>0.18754608570378289</v>
      </c>
      <c r="BQ471" t="str">
        <f>VLOOKUP(A471,Misc!$A$3:$B$11,2,FALSE)</f>
        <v>HKD</v>
      </c>
      <c r="BR471">
        <f>INDEX(FX!$B$30:$AK$48,MATCH('Data (2)'!BQ471,FX!$A$30:$A$48,0),MATCH('Data (2)'!D471,Period,0))</f>
        <v>7.8220330747177629</v>
      </c>
      <c r="BS471">
        <f t="shared" si="128"/>
        <v>1.32586092520663</v>
      </c>
      <c r="BT471">
        <f t="shared" si="115"/>
        <v>0</v>
      </c>
      <c r="BU471">
        <f t="shared" si="116"/>
        <v>0.19107804597706218</v>
      </c>
      <c r="BV471">
        <f t="shared" si="117"/>
        <v>0</v>
      </c>
      <c r="BW471">
        <f t="shared" si="118"/>
        <v>4.8664314718902375E-2</v>
      </c>
      <c r="BX471">
        <f t="shared" si="119"/>
        <v>0</v>
      </c>
      <c r="BY471">
        <f t="shared" si="120"/>
        <v>2.3976641866929205E-2</v>
      </c>
      <c r="BZ471">
        <f t="shared" si="121"/>
        <v>0</v>
      </c>
      <c r="CA471">
        <f t="shared" si="122"/>
        <v>0</v>
      </c>
      <c r="CB471">
        <f t="shared" si="122"/>
        <v>0</v>
      </c>
      <c r="CC471">
        <f t="shared" si="122"/>
        <v>0</v>
      </c>
      <c r="CD471">
        <f t="shared" si="122"/>
        <v>0</v>
      </c>
      <c r="CE471" s="4">
        <f t="shared" si="123"/>
        <v>0.14411620581342907</v>
      </c>
      <c r="CF471" s="4" t="str">
        <f t="shared" si="124"/>
        <v/>
      </c>
      <c r="CG471" s="4">
        <f t="shared" si="125"/>
        <v>0.12548088266407886</v>
      </c>
      <c r="CH471" s="4" t="str">
        <f t="shared" si="126"/>
        <v/>
      </c>
      <c r="CI471">
        <f>INDEX(FX!$B$114:$AK$132,MATCH('Data (2)'!BQ471,FX!$A$114:$A$132,0),MATCH('Data (2)'!D471,Period,0))</f>
        <v>7.845942700291646</v>
      </c>
    </row>
    <row r="472" spans="1:87" hidden="1" outlineLevel="1" x14ac:dyDescent="0.15">
      <c r="A472" t="s">
        <v>2</v>
      </c>
      <c r="B472" s="1">
        <f t="shared" si="129"/>
        <v>43800</v>
      </c>
      <c r="C472" t="s">
        <v>109</v>
      </c>
      <c r="D472" s="1">
        <v>43160</v>
      </c>
      <c r="E472">
        <v>18.762986236590631</v>
      </c>
      <c r="F472">
        <v>2.3350014699677426</v>
      </c>
      <c r="G472">
        <v>0.69779328412622676</v>
      </c>
      <c r="H472">
        <v>0.34062252350486477</v>
      </c>
      <c r="BQ472" t="str">
        <f>VLOOKUP(A472,Misc!$A$3:$B$11,2,FALSE)</f>
        <v>HKD</v>
      </c>
      <c r="BR472">
        <f>INDEX(FX!$B$30:$AK$48,MATCH('Data (2)'!BQ472,FX!$A$30:$A$48,0),MATCH('Data (2)'!D472,Period,0))</f>
        <v>7.8408438199644879</v>
      </c>
      <c r="BS472">
        <f t="shared" si="128"/>
        <v>2.3929804836586595</v>
      </c>
      <c r="BT472">
        <f t="shared" si="115"/>
        <v>0</v>
      </c>
      <c r="BU472">
        <f t="shared" si="116"/>
        <v>0.29779976793088553</v>
      </c>
      <c r="BV472">
        <f t="shared" si="117"/>
        <v>0</v>
      </c>
      <c r="BW472">
        <f t="shared" si="118"/>
        <v>8.8994666919585089E-2</v>
      </c>
      <c r="BX472">
        <f t="shared" si="119"/>
        <v>0</v>
      </c>
      <c r="BY472">
        <f t="shared" si="120"/>
        <v>4.3442074772305245E-2</v>
      </c>
      <c r="BZ472">
        <f t="shared" si="121"/>
        <v>0</v>
      </c>
      <c r="CA472">
        <f t="shared" si="122"/>
        <v>0</v>
      </c>
      <c r="CB472">
        <f t="shared" si="122"/>
        <v>0</v>
      </c>
      <c r="CC472">
        <f t="shared" si="122"/>
        <v>0</v>
      </c>
      <c r="CD472">
        <f t="shared" si="122"/>
        <v>0</v>
      </c>
      <c r="CE472" s="4">
        <f t="shared" si="123"/>
        <v>0.12444721967626561</v>
      </c>
      <c r="CF472" s="4" t="str">
        <f t="shared" si="124"/>
        <v/>
      </c>
      <c r="CG472" s="4">
        <f t="shared" si="125"/>
        <v>0.14587679189322755</v>
      </c>
      <c r="CH472" s="4" t="str">
        <f t="shared" si="126"/>
        <v/>
      </c>
      <c r="CI472">
        <f>INDEX(FX!$B$114:$AK$132,MATCH('Data (2)'!BQ472,FX!$A$114:$A$132,0),MATCH('Data (2)'!D472,Period,0))</f>
        <v>7.845942700291646</v>
      </c>
    </row>
    <row r="473" spans="1:87" hidden="1" outlineLevel="1" x14ac:dyDescent="0.15">
      <c r="A473" t="s">
        <v>2</v>
      </c>
      <c r="B473" s="1">
        <f t="shared" si="129"/>
        <v>43800</v>
      </c>
      <c r="C473" t="s">
        <v>109</v>
      </c>
      <c r="D473" s="1">
        <v>43191</v>
      </c>
      <c r="E473">
        <v>25.661136980136057</v>
      </c>
      <c r="F473">
        <v>1.7205042998657059</v>
      </c>
      <c r="G473">
        <v>0.87792471673546324</v>
      </c>
      <c r="H473">
        <v>0.18485211248387709</v>
      </c>
      <c r="BQ473" t="str">
        <f>VLOOKUP(A473,Misc!$A$3:$B$11,2,FALSE)</f>
        <v>HKD</v>
      </c>
      <c r="BR473">
        <f>INDEX(FX!$B$30:$AK$48,MATCH('Data (2)'!BQ473,FX!$A$30:$A$48,0),MATCH('Data (2)'!D473,Period,0))</f>
        <v>7.8484356035613354</v>
      </c>
      <c r="BS473">
        <f t="shared" si="128"/>
        <v>3.2695862304701797</v>
      </c>
      <c r="BT473">
        <f t="shared" si="115"/>
        <v>0</v>
      </c>
      <c r="BU473">
        <f t="shared" si="116"/>
        <v>0.21921620903470285</v>
      </c>
      <c r="BV473">
        <f t="shared" si="117"/>
        <v>0</v>
      </c>
      <c r="BW473">
        <f t="shared" si="118"/>
        <v>0.11185983565146318</v>
      </c>
      <c r="BX473">
        <f t="shared" si="119"/>
        <v>0</v>
      </c>
      <c r="BY473">
        <f t="shared" si="120"/>
        <v>2.3552733540936222E-2</v>
      </c>
      <c r="BZ473">
        <f t="shared" si="121"/>
        <v>0</v>
      </c>
      <c r="CA473">
        <f t="shared" si="122"/>
        <v>0</v>
      </c>
      <c r="CB473">
        <f t="shared" si="122"/>
        <v>0</v>
      </c>
      <c r="CC473">
        <f t="shared" si="122"/>
        <v>0</v>
      </c>
      <c r="CD473">
        <f t="shared" si="122"/>
        <v>0</v>
      </c>
      <c r="CE473" s="4">
        <f t="shared" si="123"/>
        <v>6.7047079838961354E-2</v>
      </c>
      <c r="CF473" s="4" t="str">
        <f t="shared" si="124"/>
        <v/>
      </c>
      <c r="CG473" s="4">
        <f t="shared" si="125"/>
        <v>0.10744065707845411</v>
      </c>
      <c r="CH473" s="4" t="str">
        <f t="shared" si="126"/>
        <v/>
      </c>
      <c r="CI473">
        <f>INDEX(FX!$B$114:$AK$132,MATCH('Data (2)'!BQ473,FX!$A$114:$A$132,0),MATCH('Data (2)'!D473,Period,0))</f>
        <v>7.845942700291646</v>
      </c>
    </row>
    <row r="474" spans="1:87" hidden="1" outlineLevel="1" x14ac:dyDescent="0.15">
      <c r="A474" t="s">
        <v>2</v>
      </c>
      <c r="B474" s="1">
        <f t="shared" si="129"/>
        <v>43800</v>
      </c>
      <c r="C474" t="s">
        <v>109</v>
      </c>
      <c r="D474" s="1">
        <v>43221</v>
      </c>
      <c r="E474">
        <v>25.417090217221578</v>
      </c>
      <c r="F474">
        <v>2.3659682544417353</v>
      </c>
      <c r="G474">
        <v>0.94918678388488498</v>
      </c>
      <c r="H474">
        <v>0.48650432767877128</v>
      </c>
      <c r="BQ474" t="str">
        <f>VLOOKUP(A474,Misc!$A$3:$B$11,2,FALSE)</f>
        <v>HKD</v>
      </c>
      <c r="BR474">
        <f>INDEX(FX!$B$30:$AK$48,MATCH('Data (2)'!BQ474,FX!$A$30:$A$48,0),MATCH('Data (2)'!D474,Period,0))</f>
        <v>7.8488161342830418</v>
      </c>
      <c r="BS474">
        <f t="shared" si="128"/>
        <v>3.2383342637116481</v>
      </c>
      <c r="BT474">
        <f t="shared" si="115"/>
        <v>0</v>
      </c>
      <c r="BU474">
        <f t="shared" si="116"/>
        <v>0.30144269071450952</v>
      </c>
      <c r="BV474">
        <f t="shared" si="117"/>
        <v>0</v>
      </c>
      <c r="BW474">
        <f t="shared" si="118"/>
        <v>0.12093375200100663</v>
      </c>
      <c r="BX474">
        <f t="shared" si="119"/>
        <v>0</v>
      </c>
      <c r="BY474">
        <f t="shared" si="120"/>
        <v>6.1984421517247264E-2</v>
      </c>
      <c r="BZ474">
        <f t="shared" si="121"/>
        <v>0</v>
      </c>
      <c r="CA474">
        <f t="shared" si="122"/>
        <v>0</v>
      </c>
      <c r="CB474">
        <f t="shared" si="122"/>
        <v>0</v>
      </c>
      <c r="CC474">
        <f t="shared" si="122"/>
        <v>0</v>
      </c>
      <c r="CD474">
        <f t="shared" si="122"/>
        <v>0</v>
      </c>
      <c r="CE474" s="4">
        <f t="shared" si="123"/>
        <v>9.30857243776336E-2</v>
      </c>
      <c r="CF474" s="4" t="str">
        <f t="shared" si="124"/>
        <v/>
      </c>
      <c r="CG474" s="4">
        <f t="shared" si="125"/>
        <v>0.20562588985098829</v>
      </c>
      <c r="CH474" s="4" t="str">
        <f t="shared" si="126"/>
        <v/>
      </c>
      <c r="CI474">
        <f>INDEX(FX!$B$114:$AK$132,MATCH('Data (2)'!BQ474,FX!$A$114:$A$132,0),MATCH('Data (2)'!D474,Period,0))</f>
        <v>7.845942700291646</v>
      </c>
    </row>
    <row r="475" spans="1:87" hidden="1" outlineLevel="1" x14ac:dyDescent="0.15">
      <c r="A475" t="s">
        <v>2</v>
      </c>
      <c r="B475" s="1">
        <f t="shared" si="129"/>
        <v>43800</v>
      </c>
      <c r="C475" t="s">
        <v>109</v>
      </c>
      <c r="D475" s="1">
        <v>43252</v>
      </c>
      <c r="E475">
        <v>24.854864127828712</v>
      </c>
      <c r="F475">
        <v>2.7359238183609245</v>
      </c>
      <c r="G475">
        <v>0.99207268547801819</v>
      </c>
      <c r="H475">
        <v>0.23250561306252587</v>
      </c>
      <c r="BQ475" t="str">
        <f>VLOOKUP(A475,Misc!$A$3:$B$11,2,FALSE)</f>
        <v>HKD</v>
      </c>
      <c r="BR475">
        <f>INDEX(FX!$B$30:$AK$48,MATCH('Data (2)'!BQ475,FX!$A$30:$A$48,0),MATCH('Data (2)'!D475,Period,0))</f>
        <v>7.8472256201986585</v>
      </c>
      <c r="BS475">
        <f t="shared" si="128"/>
        <v>3.1673441456624629</v>
      </c>
      <c r="BT475">
        <f t="shared" si="115"/>
        <v>0</v>
      </c>
      <c r="BU475">
        <f t="shared" si="116"/>
        <v>0.34864854800640516</v>
      </c>
      <c r="BV475">
        <f t="shared" si="117"/>
        <v>0</v>
      </c>
      <c r="BW475">
        <f t="shared" si="118"/>
        <v>0.12642336712282565</v>
      </c>
      <c r="BX475">
        <f t="shared" si="119"/>
        <v>0</v>
      </c>
      <c r="BY475">
        <f t="shared" si="120"/>
        <v>2.9629021047140457E-2</v>
      </c>
      <c r="BZ475">
        <f t="shared" si="121"/>
        <v>0</v>
      </c>
      <c r="CA475">
        <f t="shared" si="122"/>
        <v>0</v>
      </c>
      <c r="CB475">
        <f t="shared" si="122"/>
        <v>0</v>
      </c>
      <c r="CC475">
        <f t="shared" si="122"/>
        <v>0</v>
      </c>
      <c r="CD475">
        <f t="shared" si="122"/>
        <v>0</v>
      </c>
      <c r="CE475" s="4">
        <f t="shared" si="123"/>
        <v>0.11007599173707217</v>
      </c>
      <c r="CF475" s="4" t="str">
        <f t="shared" si="124"/>
        <v/>
      </c>
      <c r="CG475" s="4">
        <f t="shared" si="125"/>
        <v>8.4982487999910247E-2</v>
      </c>
      <c r="CH475" s="4" t="str">
        <f t="shared" si="126"/>
        <v/>
      </c>
      <c r="CI475">
        <f>INDEX(FX!$B$114:$AK$132,MATCH('Data (2)'!BQ475,FX!$A$114:$A$132,0),MATCH('Data (2)'!D475,Period,0))</f>
        <v>7.845942700291646</v>
      </c>
    </row>
    <row r="476" spans="1:87" hidden="1" outlineLevel="1" x14ac:dyDescent="0.15">
      <c r="A476" t="s">
        <v>2</v>
      </c>
      <c r="B476" s="1">
        <f t="shared" si="129"/>
        <v>43800</v>
      </c>
      <c r="C476" t="s">
        <v>109</v>
      </c>
      <c r="D476" s="1">
        <v>43282</v>
      </c>
      <c r="E476">
        <v>12.092347225022081</v>
      </c>
      <c r="F476">
        <v>1.9853039513150827</v>
      </c>
      <c r="G476">
        <v>0.43314662085866096</v>
      </c>
      <c r="H476">
        <v>0.22295573285713619</v>
      </c>
      <c r="BQ476" t="str">
        <f>VLOOKUP(A476,Misc!$A$3:$B$11,2,FALSE)</f>
        <v>HKD</v>
      </c>
      <c r="BR476">
        <f>INDEX(FX!$B$30:$AK$48,MATCH('Data (2)'!BQ476,FX!$A$30:$A$48,0),MATCH('Data (2)'!D476,Period,0))</f>
        <v>7.8478330208568332</v>
      </c>
      <c r="BS476">
        <f t="shared" si="128"/>
        <v>1.5408517475951378</v>
      </c>
      <c r="BT476">
        <f t="shared" si="115"/>
        <v>0</v>
      </c>
      <c r="BU476">
        <f t="shared" si="116"/>
        <v>0.25297479521274596</v>
      </c>
      <c r="BV476">
        <f t="shared" si="117"/>
        <v>0</v>
      </c>
      <c r="BW476">
        <f t="shared" si="118"/>
        <v>5.5193149460176671E-2</v>
      </c>
      <c r="BX476">
        <f t="shared" si="119"/>
        <v>0</v>
      </c>
      <c r="BY476">
        <f t="shared" si="120"/>
        <v>2.840984667545764E-2</v>
      </c>
      <c r="BZ476">
        <f t="shared" si="121"/>
        <v>0</v>
      </c>
      <c r="CA476">
        <f t="shared" si="122"/>
        <v>0</v>
      </c>
      <c r="CB476">
        <f t="shared" si="122"/>
        <v>0</v>
      </c>
      <c r="CC476">
        <f t="shared" si="122"/>
        <v>0</v>
      </c>
      <c r="CD476">
        <f t="shared" si="122"/>
        <v>0</v>
      </c>
      <c r="CE476" s="4">
        <f t="shared" si="123"/>
        <v>0.16417854320350594</v>
      </c>
      <c r="CF476" s="4" t="str">
        <f t="shared" si="124"/>
        <v/>
      </c>
      <c r="CG476" s="4">
        <f t="shared" si="125"/>
        <v>0.11230307213635894</v>
      </c>
      <c r="CH476" s="4" t="str">
        <f t="shared" si="126"/>
        <v/>
      </c>
      <c r="CI476">
        <f>INDEX(FX!$B$114:$AK$132,MATCH('Data (2)'!BQ476,FX!$A$114:$A$132,0),MATCH('Data (2)'!D476,Period,0))</f>
        <v>7.845942700291646</v>
      </c>
    </row>
    <row r="477" spans="1:87" hidden="1" outlineLevel="1" x14ac:dyDescent="0.15">
      <c r="A477" t="s">
        <v>2</v>
      </c>
      <c r="B477" s="1">
        <f t="shared" si="129"/>
        <v>43800</v>
      </c>
      <c r="C477" t="s">
        <v>109</v>
      </c>
      <c r="D477" s="1">
        <v>43313</v>
      </c>
      <c r="E477">
        <v>6.4878795843276098</v>
      </c>
      <c r="F477">
        <v>1.5290134498480119</v>
      </c>
      <c r="G477">
        <v>0.32052728274378528</v>
      </c>
      <c r="H477">
        <v>0.28535108923255259</v>
      </c>
      <c r="BQ477" t="str">
        <f>VLOOKUP(A477,Misc!$A$3:$B$11,2,FALSE)</f>
        <v>HKD</v>
      </c>
      <c r="BR477">
        <f>INDEX(FX!$B$30:$AK$48,MATCH('Data (2)'!BQ477,FX!$A$30:$A$48,0),MATCH('Data (2)'!D477,Period,0))</f>
        <v>7.8496344484350189</v>
      </c>
      <c r="BS477">
        <f t="shared" si="128"/>
        <v>0.82651996433045338</v>
      </c>
      <c r="BT477">
        <f t="shared" si="115"/>
        <v>0</v>
      </c>
      <c r="BU477">
        <f t="shared" si="116"/>
        <v>0.19478785412139177</v>
      </c>
      <c r="BV477">
        <f t="shared" si="117"/>
        <v>0</v>
      </c>
      <c r="BW477">
        <f t="shared" si="118"/>
        <v>4.0833402478721643E-2</v>
      </c>
      <c r="BX477">
        <f t="shared" si="119"/>
        <v>0</v>
      </c>
      <c r="BY477">
        <f t="shared" si="120"/>
        <v>3.6352150040495586E-2</v>
      </c>
      <c r="BZ477">
        <f t="shared" si="121"/>
        <v>0</v>
      </c>
      <c r="CA477">
        <f t="shared" si="122"/>
        <v>0</v>
      </c>
      <c r="CB477">
        <f t="shared" si="122"/>
        <v>0</v>
      </c>
      <c r="CC477">
        <f t="shared" si="122"/>
        <v>0</v>
      </c>
      <c r="CD477">
        <f t="shared" si="122"/>
        <v>0</v>
      </c>
      <c r="CE477" s="4">
        <f t="shared" si="123"/>
        <v>0.23567229169011708</v>
      </c>
      <c r="CF477" s="4" t="str">
        <f t="shared" si="124"/>
        <v/>
      </c>
      <c r="CG477" s="4">
        <f t="shared" si="125"/>
        <v>0.18662431599991305</v>
      </c>
      <c r="CH477" s="4" t="str">
        <f t="shared" si="126"/>
        <v/>
      </c>
      <c r="CI477">
        <f>INDEX(FX!$B$114:$AK$132,MATCH('Data (2)'!BQ477,FX!$A$114:$A$132,0),MATCH('Data (2)'!D477,Period,0))</f>
        <v>7.845942700291646</v>
      </c>
    </row>
    <row r="478" spans="1:87" hidden="1" outlineLevel="1" x14ac:dyDescent="0.15">
      <c r="A478" t="s">
        <v>2</v>
      </c>
      <c r="B478" s="1">
        <f t="shared" si="129"/>
        <v>43800</v>
      </c>
      <c r="C478" t="s">
        <v>109</v>
      </c>
      <c r="D478" s="1">
        <v>43344</v>
      </c>
      <c r="E478">
        <v>6.9042231894007742</v>
      </c>
      <c r="F478">
        <v>1.2070360132639866</v>
      </c>
      <c r="G478">
        <v>0.29462623789518977</v>
      </c>
      <c r="H478">
        <v>0.16723490250941631</v>
      </c>
      <c r="BQ478" t="str">
        <f>VLOOKUP(A478,Misc!$A$3:$B$11,2,FALSE)</f>
        <v>HKD</v>
      </c>
      <c r="BR478">
        <f>INDEX(FX!$B$30:$AK$48,MATCH('Data (2)'!BQ478,FX!$A$30:$A$48,0),MATCH('Data (2)'!D478,Period,0))</f>
        <v>7.8374647259128372</v>
      </c>
      <c r="BS478">
        <f t="shared" si="128"/>
        <v>0.88092558382731767</v>
      </c>
      <c r="BT478">
        <f t="shared" si="115"/>
        <v>0</v>
      </c>
      <c r="BU478">
        <f t="shared" si="116"/>
        <v>0.15400847792950059</v>
      </c>
      <c r="BV478">
        <f t="shared" si="117"/>
        <v>0</v>
      </c>
      <c r="BW478">
        <f t="shared" si="118"/>
        <v>3.7592033673985607E-2</v>
      </c>
      <c r="BX478">
        <f t="shared" si="119"/>
        <v>0</v>
      </c>
      <c r="BY478">
        <f t="shared" si="120"/>
        <v>2.1337882639074754E-2</v>
      </c>
      <c r="BZ478">
        <f t="shared" si="121"/>
        <v>0</v>
      </c>
      <c r="CA478">
        <f t="shared" si="122"/>
        <v>0</v>
      </c>
      <c r="CB478">
        <f t="shared" si="122"/>
        <v>0</v>
      </c>
      <c r="CC478">
        <f t="shared" si="122"/>
        <v>0</v>
      </c>
      <c r="CD478">
        <f t="shared" si="122"/>
        <v>0</v>
      </c>
      <c r="CE478" s="4">
        <f t="shared" si="123"/>
        <v>0.17482575231881325</v>
      </c>
      <c r="CF478" s="4" t="str">
        <f t="shared" si="124"/>
        <v/>
      </c>
      <c r="CG478" s="4">
        <f t="shared" si="125"/>
        <v>0.13855005208766785</v>
      </c>
      <c r="CH478" s="4" t="str">
        <f t="shared" si="126"/>
        <v/>
      </c>
      <c r="CI478">
        <f>INDEX(FX!$B$114:$AK$132,MATCH('Data (2)'!BQ478,FX!$A$114:$A$132,0),MATCH('Data (2)'!D478,Period,0))</f>
        <v>7.845942700291646</v>
      </c>
    </row>
    <row r="479" spans="1:87" hidden="1" outlineLevel="1" x14ac:dyDescent="0.15">
      <c r="A479" t="s">
        <v>2</v>
      </c>
      <c r="B479" s="1">
        <f t="shared" si="129"/>
        <v>43800</v>
      </c>
      <c r="C479" t="s">
        <v>109</v>
      </c>
      <c r="D479" s="1">
        <v>43374</v>
      </c>
      <c r="E479">
        <v>14.192125149777496</v>
      </c>
      <c r="F479">
        <v>1.7892050074058305</v>
      </c>
      <c r="G479">
        <v>0.54998641708819695</v>
      </c>
      <c r="H479">
        <v>0.44167867840904806</v>
      </c>
      <c r="BQ479" t="str">
        <f>VLOOKUP(A479,Misc!$A$3:$B$11,2,FALSE)</f>
        <v>HKD</v>
      </c>
      <c r="BR479">
        <f>INDEX(FX!$B$30:$AK$48,MATCH('Data (2)'!BQ479,FX!$A$30:$A$48,0),MATCH('Data (2)'!D479,Period,0))</f>
        <v>7.8378847020251188</v>
      </c>
      <c r="BS479">
        <f t="shared" si="128"/>
        <v>1.8107085890292054</v>
      </c>
      <c r="BT479">
        <f t="shared" si="115"/>
        <v>0</v>
      </c>
      <c r="BU479">
        <f t="shared" si="116"/>
        <v>0.22827651533883159</v>
      </c>
      <c r="BV479">
        <f t="shared" si="117"/>
        <v>0</v>
      </c>
      <c r="BW479">
        <f t="shared" si="118"/>
        <v>7.0170261237205211E-2</v>
      </c>
      <c r="BX479">
        <f t="shared" si="119"/>
        <v>0</v>
      </c>
      <c r="BY479">
        <f t="shared" si="120"/>
        <v>5.6351770305440835E-2</v>
      </c>
      <c r="BZ479">
        <f t="shared" si="121"/>
        <v>0</v>
      </c>
      <c r="CA479">
        <f t="shared" si="122"/>
        <v>0</v>
      </c>
      <c r="CB479">
        <f t="shared" si="122"/>
        <v>0</v>
      </c>
      <c r="CC479">
        <f t="shared" si="122"/>
        <v>0</v>
      </c>
      <c r="CD479">
        <f t="shared" si="122"/>
        <v>0</v>
      </c>
      <c r="CE479" s="4">
        <f t="shared" si="123"/>
        <v>0.12607026703353735</v>
      </c>
      <c r="CF479" s="4" t="str">
        <f t="shared" si="124"/>
        <v/>
      </c>
      <c r="CG479" s="4">
        <f t="shared" si="125"/>
        <v>0.24685750184068525</v>
      </c>
      <c r="CH479" s="4" t="str">
        <f t="shared" si="126"/>
        <v/>
      </c>
      <c r="CI479">
        <f>INDEX(FX!$B$114:$AK$132,MATCH('Data (2)'!BQ479,FX!$A$114:$A$132,0),MATCH('Data (2)'!D479,Period,0))</f>
        <v>7.845942700291646</v>
      </c>
    </row>
    <row r="480" spans="1:87" hidden="1" outlineLevel="1" x14ac:dyDescent="0.15">
      <c r="A480" t="s">
        <v>2</v>
      </c>
      <c r="B480" s="1">
        <f t="shared" si="129"/>
        <v>43800</v>
      </c>
      <c r="C480" t="s">
        <v>109</v>
      </c>
      <c r="D480" s="1">
        <v>43405</v>
      </c>
      <c r="E480">
        <v>24.305421693070627</v>
      </c>
      <c r="F480">
        <v>3.1758582061826806</v>
      </c>
      <c r="G480">
        <v>0.64865511382692642</v>
      </c>
      <c r="H480">
        <v>0.25552548952032078</v>
      </c>
      <c r="BQ480" t="str">
        <f>VLOOKUP(A480,Misc!$A$3:$B$11,2,FALSE)</f>
        <v>HKD</v>
      </c>
      <c r="BR480">
        <f>INDEX(FX!$B$30:$AK$48,MATCH('Data (2)'!BQ480,FX!$A$30:$A$48,0),MATCH('Data (2)'!D480,Period,0))</f>
        <v>7.8298163321616663</v>
      </c>
      <c r="BS480">
        <f t="shared" si="128"/>
        <v>3.1042135168910603</v>
      </c>
      <c r="BT480">
        <f t="shared" si="115"/>
        <v>0</v>
      </c>
      <c r="BU480">
        <f t="shared" si="116"/>
        <v>0.40561081786012793</v>
      </c>
      <c r="BV480">
        <f t="shared" si="117"/>
        <v>0</v>
      </c>
      <c r="BW480">
        <f t="shared" si="118"/>
        <v>8.2844231117212536E-2</v>
      </c>
      <c r="BX480">
        <f t="shared" si="119"/>
        <v>0</v>
      </c>
      <c r="BY480">
        <f t="shared" si="120"/>
        <v>3.263492765094976E-2</v>
      </c>
      <c r="BZ480">
        <f t="shared" si="121"/>
        <v>0</v>
      </c>
      <c r="CA480">
        <f t="shared" si="122"/>
        <v>0</v>
      </c>
      <c r="CB480">
        <f t="shared" si="122"/>
        <v>0</v>
      </c>
      <c r="CC480">
        <f t="shared" si="122"/>
        <v>0</v>
      </c>
      <c r="CD480">
        <f t="shared" si="122"/>
        <v>0</v>
      </c>
      <c r="CE480" s="4">
        <f t="shared" si="123"/>
        <v>0.13066460011628203</v>
      </c>
      <c r="CF480" s="4" t="str">
        <f t="shared" si="124"/>
        <v/>
      </c>
      <c r="CG480" s="4">
        <f t="shared" si="125"/>
        <v>8.0458721054633434E-2</v>
      </c>
      <c r="CH480" s="4" t="str">
        <f t="shared" si="126"/>
        <v/>
      </c>
      <c r="CI480">
        <f>INDEX(FX!$B$114:$AK$132,MATCH('Data (2)'!BQ480,FX!$A$114:$A$132,0),MATCH('Data (2)'!D480,Period,0))</f>
        <v>7.845942700291646</v>
      </c>
    </row>
    <row r="481" spans="1:87" hidden="1" outlineLevel="1" x14ac:dyDescent="0.15">
      <c r="A481" t="s">
        <v>2</v>
      </c>
      <c r="B481" s="1">
        <f t="shared" si="129"/>
        <v>43800</v>
      </c>
      <c r="C481" t="s">
        <v>109</v>
      </c>
      <c r="D481" s="1">
        <v>43435</v>
      </c>
      <c r="E481">
        <v>30.70695865349386</v>
      </c>
      <c r="F481">
        <v>3.7528289429744142</v>
      </c>
      <c r="G481">
        <v>1.0084926918732855</v>
      </c>
      <c r="H481">
        <v>0.61775677336334001</v>
      </c>
      <c r="BQ481" t="str">
        <f>VLOOKUP(A481,Misc!$A$3:$B$11,2,FALSE)</f>
        <v>HKD</v>
      </c>
      <c r="BR481">
        <f>INDEX(FX!$B$30:$AK$48,MATCH('Data (2)'!BQ481,FX!$A$30:$A$48,0),MATCH('Data (2)'!D481,Period,0))</f>
        <v>7.8201248266296783</v>
      </c>
      <c r="BS481">
        <f t="shared" si="128"/>
        <v>3.9266583762100842</v>
      </c>
      <c r="BT481">
        <f t="shared" si="115"/>
        <v>0</v>
      </c>
      <c r="BU481">
        <f t="shared" si="116"/>
        <v>0.47989373906091604</v>
      </c>
      <c r="BV481">
        <f t="shared" si="117"/>
        <v>0</v>
      </c>
      <c r="BW481">
        <f t="shared" si="118"/>
        <v>0.12896120128915209</v>
      </c>
      <c r="BX481">
        <f t="shared" si="119"/>
        <v>0</v>
      </c>
      <c r="BY481">
        <f t="shared" si="120"/>
        <v>7.8995768873114158E-2</v>
      </c>
      <c r="BZ481">
        <f t="shared" si="121"/>
        <v>0</v>
      </c>
      <c r="CA481">
        <f t="shared" si="122"/>
        <v>0</v>
      </c>
      <c r="CB481">
        <f t="shared" si="122"/>
        <v>0</v>
      </c>
      <c r="CC481">
        <f t="shared" si="122"/>
        <v>0</v>
      </c>
      <c r="CD481">
        <f t="shared" si="122"/>
        <v>0</v>
      </c>
      <c r="CE481" s="4">
        <f t="shared" si="123"/>
        <v>0.12221428326140708</v>
      </c>
      <c r="CF481" s="4" t="str">
        <f t="shared" si="124"/>
        <v/>
      </c>
      <c r="CG481" s="4">
        <f t="shared" si="125"/>
        <v>0.16461095955887584</v>
      </c>
      <c r="CH481" s="4" t="str">
        <f t="shared" si="126"/>
        <v/>
      </c>
      <c r="CI481">
        <f>INDEX(FX!$B$114:$AK$132,MATCH('Data (2)'!BQ481,FX!$A$114:$A$132,0),MATCH('Data (2)'!D481,Period,0))</f>
        <v>7.845942700291646</v>
      </c>
    </row>
    <row r="482" spans="1:87" hidden="1" outlineLevel="1" x14ac:dyDescent="0.15">
      <c r="A482" t="s">
        <v>2</v>
      </c>
      <c r="B482" s="1">
        <f t="shared" si="129"/>
        <v>43800</v>
      </c>
      <c r="C482" t="s">
        <v>45</v>
      </c>
      <c r="D482" s="1">
        <v>43101</v>
      </c>
      <c r="E482">
        <f t="array" ref="E482:E493">TRANSPOSE('[1]OVERALL_Key Metrics P1'!$F$9:$Q$9)</f>
        <v>135.78573413437087</v>
      </c>
      <c r="F482">
        <f t="array" ref="F482:F493">TRANSPOSE('[1]OVERALL_Key Metrics P1'!$F$14:$Q$14)</f>
        <v>70.954610237672696</v>
      </c>
      <c r="G482">
        <f t="array" ref="G482:G493">TRANSPOSE('[1]OVERALL_Key Metrics P1'!$F$19:$Q$19)</f>
        <v>33.629277024367234</v>
      </c>
      <c r="H482">
        <f t="array" ref="H482:H493">TRANSPOSE('[1]OVERALL_Key Metrics P1'!$F$24:$Q$24)</f>
        <v>23.950282488435512</v>
      </c>
      <c r="BQ482" t="str">
        <f>VLOOKUP(A482,Misc!$A$3:$B$11,2,FALSE)</f>
        <v>HKD</v>
      </c>
      <c r="BR482">
        <f>INDEX(FX!$B$30:$AK$48,MATCH('Data (2)'!BQ482,FX!$A$30:$A$48,0),MATCH('Data (2)'!D482,Period,0))</f>
        <v>7.8195231548237834</v>
      </c>
      <c r="BS482">
        <f t="shared" si="128"/>
        <v>17.364963495325934</v>
      </c>
      <c r="BT482">
        <f t="shared" si="115"/>
        <v>0</v>
      </c>
      <c r="BU482">
        <f t="shared" si="116"/>
        <v>9.0740328831818253</v>
      </c>
      <c r="BV482">
        <f t="shared" si="117"/>
        <v>0</v>
      </c>
      <c r="BW482">
        <f t="shared" si="118"/>
        <v>4.3006813022379351</v>
      </c>
      <c r="BX482">
        <f t="shared" si="119"/>
        <v>0</v>
      </c>
      <c r="BY482">
        <f t="shared" si="120"/>
        <v>3.0628827377614232</v>
      </c>
      <c r="BZ482">
        <f t="shared" si="121"/>
        <v>0</v>
      </c>
      <c r="CA482">
        <f t="shared" si="122"/>
        <v>0</v>
      </c>
      <c r="CB482">
        <f t="shared" si="122"/>
        <v>0</v>
      </c>
      <c r="CC482">
        <f t="shared" si="122"/>
        <v>0</v>
      </c>
      <c r="CD482">
        <f t="shared" si="122"/>
        <v>0</v>
      </c>
      <c r="CE482" s="4">
        <f t="shared" si="123"/>
        <v>0.52254834198898548</v>
      </c>
      <c r="CF482" s="4" t="str">
        <f t="shared" si="124"/>
        <v/>
      </c>
      <c r="CG482" s="4">
        <f t="shared" si="125"/>
        <v>0.33754371151093054</v>
      </c>
      <c r="CH482" s="4" t="str">
        <f t="shared" si="126"/>
        <v/>
      </c>
      <c r="CI482">
        <f>INDEX(FX!$B$114:$AK$132,MATCH('Data (2)'!BQ482,FX!$A$114:$A$132,0),MATCH('Data (2)'!D482,Period,0))</f>
        <v>7.845942700291646</v>
      </c>
    </row>
    <row r="483" spans="1:87" hidden="1" outlineLevel="1" x14ac:dyDescent="0.15">
      <c r="A483" t="s">
        <v>2</v>
      </c>
      <c r="B483" s="1">
        <f t="shared" si="129"/>
        <v>43800</v>
      </c>
      <c r="C483" t="s">
        <v>45</v>
      </c>
      <c r="D483" s="1">
        <v>43132</v>
      </c>
      <c r="E483">
        <v>90.964936435531015</v>
      </c>
      <c r="F483">
        <v>50.460870528460759</v>
      </c>
      <c r="G483">
        <v>23.161442151477601</v>
      </c>
      <c r="H483">
        <v>18.083487946640936</v>
      </c>
      <c r="BQ483" t="str">
        <f>VLOOKUP(A483,Misc!$A$3:$B$11,2,FALSE)</f>
        <v>HKD</v>
      </c>
      <c r="BR483">
        <f>INDEX(FX!$B$30:$AK$48,MATCH('Data (2)'!BQ483,FX!$A$30:$A$48,0),MATCH('Data (2)'!D483,Period,0))</f>
        <v>7.8220330747177629</v>
      </c>
      <c r="BS483">
        <f t="shared" si="128"/>
        <v>11.629321375480535</v>
      </c>
      <c r="BT483">
        <f t="shared" si="115"/>
        <v>0</v>
      </c>
      <c r="BU483">
        <f t="shared" si="116"/>
        <v>6.4511195550373586</v>
      </c>
      <c r="BV483">
        <f t="shared" si="117"/>
        <v>0</v>
      </c>
      <c r="BW483">
        <f t="shared" si="118"/>
        <v>2.961051421060799</v>
      </c>
      <c r="BX483">
        <f t="shared" si="119"/>
        <v>0</v>
      </c>
      <c r="BY483">
        <f t="shared" si="120"/>
        <v>2.3118654413633286</v>
      </c>
      <c r="BZ483">
        <f t="shared" si="121"/>
        <v>0</v>
      </c>
      <c r="CA483">
        <f t="shared" si="122"/>
        <v>0</v>
      </c>
      <c r="CB483">
        <f t="shared" si="122"/>
        <v>0</v>
      </c>
      <c r="CC483">
        <f t="shared" si="122"/>
        <v>0</v>
      </c>
      <c r="CD483">
        <f t="shared" si="122"/>
        <v>0</v>
      </c>
      <c r="CE483" s="4">
        <f t="shared" si="123"/>
        <v>0.55472880546916625</v>
      </c>
      <c r="CF483" s="4" t="str">
        <f t="shared" si="124"/>
        <v/>
      </c>
      <c r="CG483" s="4">
        <f t="shared" si="125"/>
        <v>0.35836654733178952</v>
      </c>
      <c r="CH483" s="4" t="str">
        <f t="shared" si="126"/>
        <v/>
      </c>
      <c r="CI483">
        <f>INDEX(FX!$B$114:$AK$132,MATCH('Data (2)'!BQ483,FX!$A$114:$A$132,0),MATCH('Data (2)'!D483,Period,0))</f>
        <v>7.845942700291646</v>
      </c>
    </row>
    <row r="484" spans="1:87" hidden="1" outlineLevel="1" x14ac:dyDescent="0.15">
      <c r="A484" t="s">
        <v>2</v>
      </c>
      <c r="B484" s="1">
        <f t="shared" ref="B484:B499" si="130">B483</f>
        <v>43800</v>
      </c>
      <c r="C484" t="s">
        <v>45</v>
      </c>
      <c r="D484" s="1">
        <v>43160</v>
      </c>
      <c r="E484">
        <v>168.39034880285726</v>
      </c>
      <c r="F484">
        <v>97.06225464055116</v>
      </c>
      <c r="G484">
        <v>48.434642753953653</v>
      </c>
      <c r="H484">
        <v>37.85847662931203</v>
      </c>
      <c r="BQ484" t="str">
        <f>VLOOKUP(A484,Misc!$A$3:$B$11,2,FALSE)</f>
        <v>HKD</v>
      </c>
      <c r="BR484">
        <f>INDEX(FX!$B$30:$AK$48,MATCH('Data (2)'!BQ484,FX!$A$30:$A$48,0),MATCH('Data (2)'!D484,Period,0))</f>
        <v>7.8408438199644879</v>
      </c>
      <c r="BS484">
        <f t="shared" si="128"/>
        <v>21.47604934740556</v>
      </c>
      <c r="BT484">
        <f t="shared" si="115"/>
        <v>0</v>
      </c>
      <c r="BU484">
        <f t="shared" si="116"/>
        <v>12.379057263378927</v>
      </c>
      <c r="BV484">
        <f t="shared" si="117"/>
        <v>0</v>
      </c>
      <c r="BW484">
        <f t="shared" si="118"/>
        <v>6.1772232512307612</v>
      </c>
      <c r="BX484">
        <f t="shared" si="119"/>
        <v>0</v>
      </c>
      <c r="BY484">
        <f t="shared" si="120"/>
        <v>4.8283676474866315</v>
      </c>
      <c r="BZ484">
        <f t="shared" si="121"/>
        <v>0</v>
      </c>
      <c r="CA484">
        <f t="shared" si="122"/>
        <v>0</v>
      </c>
      <c r="CB484">
        <f t="shared" si="122"/>
        <v>0</v>
      </c>
      <c r="CC484">
        <f t="shared" si="122"/>
        <v>0</v>
      </c>
      <c r="CD484">
        <f t="shared" si="122"/>
        <v>0</v>
      </c>
      <c r="CE484" s="4">
        <f t="shared" si="123"/>
        <v>0.5764122191716976</v>
      </c>
      <c r="CF484" s="4" t="str">
        <f t="shared" si="124"/>
        <v/>
      </c>
      <c r="CG484" s="4">
        <f t="shared" si="125"/>
        <v>0.39004324358127285</v>
      </c>
      <c r="CH484" s="4" t="str">
        <f t="shared" si="126"/>
        <v/>
      </c>
      <c r="CI484">
        <f>INDEX(FX!$B$114:$AK$132,MATCH('Data (2)'!BQ484,FX!$A$114:$A$132,0),MATCH('Data (2)'!D484,Period,0))</f>
        <v>7.845942700291646</v>
      </c>
    </row>
    <row r="485" spans="1:87" hidden="1" outlineLevel="1" x14ac:dyDescent="0.15">
      <c r="A485" t="s">
        <v>2</v>
      </c>
      <c r="B485" s="1">
        <f t="shared" si="130"/>
        <v>43800</v>
      </c>
      <c r="C485" t="s">
        <v>45</v>
      </c>
      <c r="D485" s="1">
        <v>43191</v>
      </c>
      <c r="E485">
        <v>142.13893355013104</v>
      </c>
      <c r="F485">
        <v>70.727781135850535</v>
      </c>
      <c r="G485">
        <v>26.475053784380655</v>
      </c>
      <c r="H485">
        <v>21.549104556953559</v>
      </c>
      <c r="BQ485" t="str">
        <f>VLOOKUP(A485,Misc!$A$3:$B$11,2,FALSE)</f>
        <v>HKD</v>
      </c>
      <c r="BR485">
        <f>INDEX(FX!$B$30:$AK$48,MATCH('Data (2)'!BQ485,FX!$A$30:$A$48,0),MATCH('Data (2)'!D485,Period,0))</f>
        <v>7.8484356035613354</v>
      </c>
      <c r="BS485">
        <f t="shared" si="128"/>
        <v>18.110479684082971</v>
      </c>
      <c r="BT485">
        <f t="shared" si="115"/>
        <v>0</v>
      </c>
      <c r="BU485">
        <f t="shared" si="116"/>
        <v>9.0117043329955884</v>
      </c>
      <c r="BV485">
        <f t="shared" si="117"/>
        <v>0</v>
      </c>
      <c r="BW485">
        <f t="shared" si="118"/>
        <v>3.3732905666407249</v>
      </c>
      <c r="BX485">
        <f t="shared" si="119"/>
        <v>0</v>
      </c>
      <c r="BY485">
        <f t="shared" si="120"/>
        <v>2.7456560320346335</v>
      </c>
      <c r="BZ485">
        <f t="shared" si="121"/>
        <v>0</v>
      </c>
      <c r="CA485">
        <f t="shared" si="122"/>
        <v>0</v>
      </c>
      <c r="CB485">
        <f t="shared" si="122"/>
        <v>0</v>
      </c>
      <c r="CC485">
        <f t="shared" si="122"/>
        <v>0</v>
      </c>
      <c r="CD485">
        <f t="shared" si="122"/>
        <v>0</v>
      </c>
      <c r="CE485" s="4">
        <f t="shared" si="123"/>
        <v>0.49759611507782647</v>
      </c>
      <c r="CF485" s="4" t="str">
        <f t="shared" si="124"/>
        <v/>
      </c>
      <c r="CG485" s="4">
        <f t="shared" si="125"/>
        <v>0.30467666609762678</v>
      </c>
      <c r="CH485" s="4" t="str">
        <f t="shared" si="126"/>
        <v/>
      </c>
      <c r="CI485">
        <f>INDEX(FX!$B$114:$AK$132,MATCH('Data (2)'!BQ485,FX!$A$114:$A$132,0),MATCH('Data (2)'!D485,Period,0))</f>
        <v>7.845942700291646</v>
      </c>
    </row>
    <row r="486" spans="1:87" hidden="1" outlineLevel="1" x14ac:dyDescent="0.15">
      <c r="A486" t="s">
        <v>2</v>
      </c>
      <c r="B486" s="1">
        <f t="shared" si="130"/>
        <v>43800</v>
      </c>
      <c r="C486" t="s">
        <v>45</v>
      </c>
      <c r="D486" s="1">
        <v>43221</v>
      </c>
      <c r="E486">
        <v>176.17188072240222</v>
      </c>
      <c r="F486">
        <v>96.043755376030262</v>
      </c>
      <c r="G486">
        <v>44.744685508490143</v>
      </c>
      <c r="H486">
        <v>36.077072136755838</v>
      </c>
      <c r="BQ486" t="str">
        <f>VLOOKUP(A486,Misc!$A$3:$B$11,2,FALSE)</f>
        <v>HKD</v>
      </c>
      <c r="BR486">
        <f>INDEX(FX!$B$30:$AK$48,MATCH('Data (2)'!BQ486,FX!$A$30:$A$48,0),MATCH('Data (2)'!D486,Period,0))</f>
        <v>7.8488161342830418</v>
      </c>
      <c r="BS486">
        <f t="shared" si="128"/>
        <v>22.445662850082144</v>
      </c>
      <c r="BT486">
        <f t="shared" si="115"/>
        <v>0</v>
      </c>
      <c r="BU486">
        <f t="shared" si="116"/>
        <v>12.236718727110745</v>
      </c>
      <c r="BV486">
        <f t="shared" si="117"/>
        <v>0</v>
      </c>
      <c r="BW486">
        <f t="shared" si="118"/>
        <v>5.7008196832448021</v>
      </c>
      <c r="BX486">
        <f t="shared" si="119"/>
        <v>0</v>
      </c>
      <c r="BY486">
        <f t="shared" si="120"/>
        <v>4.5964985699147523</v>
      </c>
      <c r="BZ486">
        <f t="shared" si="121"/>
        <v>0</v>
      </c>
      <c r="CA486">
        <f t="shared" si="122"/>
        <v>0</v>
      </c>
      <c r="CB486">
        <f t="shared" si="122"/>
        <v>0</v>
      </c>
      <c r="CC486">
        <f t="shared" si="122"/>
        <v>0</v>
      </c>
      <c r="CD486">
        <f t="shared" si="122"/>
        <v>0</v>
      </c>
      <c r="CE486" s="4">
        <f t="shared" si="123"/>
        <v>0.54517074451494585</v>
      </c>
      <c r="CF486" s="4" t="str">
        <f t="shared" si="124"/>
        <v/>
      </c>
      <c r="CG486" s="4">
        <f t="shared" si="125"/>
        <v>0.37563162743383971</v>
      </c>
      <c r="CH486" s="4" t="str">
        <f t="shared" si="126"/>
        <v/>
      </c>
      <c r="CI486">
        <f>INDEX(FX!$B$114:$AK$132,MATCH('Data (2)'!BQ486,FX!$A$114:$A$132,0),MATCH('Data (2)'!D486,Period,0))</f>
        <v>7.845942700291646</v>
      </c>
    </row>
    <row r="487" spans="1:87" hidden="1" outlineLevel="1" x14ac:dyDescent="0.15">
      <c r="A487" t="s">
        <v>2</v>
      </c>
      <c r="B487" s="1">
        <f t="shared" si="130"/>
        <v>43800</v>
      </c>
      <c r="C487" t="s">
        <v>45</v>
      </c>
      <c r="D487" s="1">
        <v>43252</v>
      </c>
      <c r="E487">
        <v>163.9228043091976</v>
      </c>
      <c r="F487">
        <v>85.393669997088281</v>
      </c>
      <c r="G487">
        <v>44.786718405710715</v>
      </c>
      <c r="H487">
        <v>34.196827493068838</v>
      </c>
      <c r="BQ487" t="str">
        <f>VLOOKUP(A487,Misc!$A$3:$B$11,2,FALSE)</f>
        <v>HKD</v>
      </c>
      <c r="BR487">
        <f>INDEX(FX!$B$30:$AK$48,MATCH('Data (2)'!BQ487,FX!$A$30:$A$48,0),MATCH('Data (2)'!D487,Period,0))</f>
        <v>7.8472256201986585</v>
      </c>
      <c r="BS487">
        <f t="shared" si="128"/>
        <v>20.889268671880977</v>
      </c>
      <c r="BT487">
        <f t="shared" si="115"/>
        <v>0</v>
      </c>
      <c r="BU487">
        <f t="shared" si="116"/>
        <v>10.882020491074714</v>
      </c>
      <c r="BV487">
        <f t="shared" si="117"/>
        <v>0</v>
      </c>
      <c r="BW487">
        <f t="shared" si="118"/>
        <v>5.7073315555538855</v>
      </c>
      <c r="BX487">
        <f t="shared" si="119"/>
        <v>0</v>
      </c>
      <c r="BY487">
        <f t="shared" si="120"/>
        <v>4.3578239174169582</v>
      </c>
      <c r="BZ487">
        <f t="shared" si="121"/>
        <v>0</v>
      </c>
      <c r="CA487">
        <f t="shared" si="122"/>
        <v>0</v>
      </c>
      <c r="CB487">
        <f t="shared" si="122"/>
        <v>0</v>
      </c>
      <c r="CC487">
        <f t="shared" si="122"/>
        <v>0</v>
      </c>
      <c r="CD487">
        <f t="shared" si="122"/>
        <v>0</v>
      </c>
      <c r="CE487" s="4">
        <f t="shared" si="123"/>
        <v>0.52093831823432812</v>
      </c>
      <c r="CF487" s="4" t="str">
        <f t="shared" si="124"/>
        <v/>
      </c>
      <c r="CG487" s="4">
        <f t="shared" si="125"/>
        <v>0.40046091817150925</v>
      </c>
      <c r="CH487" s="4" t="str">
        <f t="shared" si="126"/>
        <v/>
      </c>
      <c r="CI487">
        <f>INDEX(FX!$B$114:$AK$132,MATCH('Data (2)'!BQ487,FX!$A$114:$A$132,0),MATCH('Data (2)'!D487,Period,0))</f>
        <v>7.845942700291646</v>
      </c>
    </row>
    <row r="488" spans="1:87" hidden="1" outlineLevel="1" x14ac:dyDescent="0.15">
      <c r="A488" t="s">
        <v>2</v>
      </c>
      <c r="B488" s="1">
        <f t="shared" si="130"/>
        <v>43800</v>
      </c>
      <c r="C488" t="s">
        <v>45</v>
      </c>
      <c r="D488" s="1">
        <v>43282</v>
      </c>
      <c r="E488">
        <v>105.12057053939924</v>
      </c>
      <c r="F488">
        <v>65.835154824624766</v>
      </c>
      <c r="G488">
        <v>29.490093352403044</v>
      </c>
      <c r="H488">
        <v>25.424787214871898</v>
      </c>
      <c r="BQ488" t="str">
        <f>VLOOKUP(A488,Misc!$A$3:$B$11,2,FALSE)</f>
        <v>HKD</v>
      </c>
      <c r="BR488">
        <f>INDEX(FX!$B$30:$AK$48,MATCH('Data (2)'!BQ488,FX!$A$30:$A$48,0),MATCH('Data (2)'!D488,Period,0))</f>
        <v>7.8478330208568332</v>
      </c>
      <c r="BS488">
        <f t="shared" si="128"/>
        <v>13.394853109135353</v>
      </c>
      <c r="BT488">
        <f t="shared" si="115"/>
        <v>0</v>
      </c>
      <c r="BU488">
        <f t="shared" si="116"/>
        <v>8.3889596847508905</v>
      </c>
      <c r="BV488">
        <f t="shared" si="117"/>
        <v>0</v>
      </c>
      <c r="BW488">
        <f t="shared" si="118"/>
        <v>3.7577371070496208</v>
      </c>
      <c r="BX488">
        <f t="shared" si="119"/>
        <v>0</v>
      </c>
      <c r="BY488">
        <f t="shared" si="120"/>
        <v>3.2397207161902632</v>
      </c>
      <c r="BZ488">
        <f t="shared" si="121"/>
        <v>0</v>
      </c>
      <c r="CA488">
        <f t="shared" si="122"/>
        <v>0</v>
      </c>
      <c r="CB488">
        <f t="shared" si="122"/>
        <v>0</v>
      </c>
      <c r="CC488">
        <f t="shared" si="122"/>
        <v>0</v>
      </c>
      <c r="CD488">
        <f t="shared" si="122"/>
        <v>0</v>
      </c>
      <c r="CE488" s="4">
        <f t="shared" si="123"/>
        <v>0.62628232026147268</v>
      </c>
      <c r="CF488" s="4" t="str">
        <f t="shared" si="124"/>
        <v/>
      </c>
      <c r="CG488" s="4">
        <f t="shared" si="125"/>
        <v>0.38618861431403656</v>
      </c>
      <c r="CH488" s="4" t="str">
        <f t="shared" si="126"/>
        <v/>
      </c>
      <c r="CI488">
        <f>INDEX(FX!$B$114:$AK$132,MATCH('Data (2)'!BQ488,FX!$A$114:$A$132,0),MATCH('Data (2)'!D488,Period,0))</f>
        <v>7.845942700291646</v>
      </c>
    </row>
    <row r="489" spans="1:87" hidden="1" outlineLevel="1" x14ac:dyDescent="0.15">
      <c r="A489" t="s">
        <v>2</v>
      </c>
      <c r="B489" s="1">
        <f t="shared" si="130"/>
        <v>43800</v>
      </c>
      <c r="C489" t="s">
        <v>45</v>
      </c>
      <c r="D489" s="1">
        <v>43313</v>
      </c>
      <c r="E489">
        <v>126.18376369192019</v>
      </c>
      <c r="F489">
        <v>86.131826802067422</v>
      </c>
      <c r="G489">
        <v>46.387575908019407</v>
      </c>
      <c r="H489">
        <v>37.62260421519877</v>
      </c>
      <c r="BQ489" t="str">
        <f>VLOOKUP(A489,Misc!$A$3:$B$11,2,FALSE)</f>
        <v>HKD</v>
      </c>
      <c r="BR489">
        <f>INDEX(FX!$B$30:$AK$48,MATCH('Data (2)'!BQ489,FX!$A$30:$A$48,0),MATCH('Data (2)'!D489,Period,0))</f>
        <v>7.8496344484350189</v>
      </c>
      <c r="BS489">
        <f t="shared" si="128"/>
        <v>16.075113372582265</v>
      </c>
      <c r="BT489">
        <f t="shared" si="115"/>
        <v>0</v>
      </c>
      <c r="BU489">
        <f t="shared" si="116"/>
        <v>10.972718203360351</v>
      </c>
      <c r="BV489">
        <f t="shared" si="117"/>
        <v>0</v>
      </c>
      <c r="BW489">
        <f t="shared" si="118"/>
        <v>5.9095205277065732</v>
      </c>
      <c r="BX489">
        <f t="shared" si="119"/>
        <v>0</v>
      </c>
      <c r="BY489">
        <f t="shared" si="120"/>
        <v>4.792911626948384</v>
      </c>
      <c r="BZ489">
        <f t="shared" si="121"/>
        <v>0</v>
      </c>
      <c r="CA489">
        <f t="shared" si="122"/>
        <v>0</v>
      </c>
      <c r="CB489">
        <f t="shared" si="122"/>
        <v>0</v>
      </c>
      <c r="CC489">
        <f t="shared" si="122"/>
        <v>0</v>
      </c>
      <c r="CD489">
        <f t="shared" si="122"/>
        <v>0</v>
      </c>
      <c r="CE489" s="4">
        <f t="shared" si="123"/>
        <v>0.68259040848044239</v>
      </c>
      <c r="CF489" s="4" t="str">
        <f t="shared" si="124"/>
        <v/>
      </c>
      <c r="CG489" s="4">
        <f t="shared" si="125"/>
        <v>0.43680258055661852</v>
      </c>
      <c r="CH489" s="4" t="str">
        <f t="shared" si="126"/>
        <v/>
      </c>
      <c r="CI489">
        <f>INDEX(FX!$B$114:$AK$132,MATCH('Data (2)'!BQ489,FX!$A$114:$A$132,0),MATCH('Data (2)'!D489,Period,0))</f>
        <v>7.845942700291646</v>
      </c>
    </row>
    <row r="490" spans="1:87" hidden="1" outlineLevel="1" x14ac:dyDescent="0.15">
      <c r="A490" t="s">
        <v>2</v>
      </c>
      <c r="B490" s="1">
        <f t="shared" si="130"/>
        <v>43800</v>
      </c>
      <c r="C490" t="s">
        <v>45</v>
      </c>
      <c r="D490" s="1">
        <v>43344</v>
      </c>
      <c r="E490">
        <v>168.90362302371645</v>
      </c>
      <c r="F490">
        <v>118.38615314462719</v>
      </c>
      <c r="G490">
        <v>63.76619623099856</v>
      </c>
      <c r="H490">
        <v>52.580133108974977</v>
      </c>
      <c r="BQ490" t="str">
        <f>VLOOKUP(A490,Misc!$A$3:$B$11,2,FALSE)</f>
        <v>HKD</v>
      </c>
      <c r="BR490">
        <f>INDEX(FX!$B$30:$AK$48,MATCH('Data (2)'!BQ490,FX!$A$30:$A$48,0),MATCH('Data (2)'!D490,Period,0))</f>
        <v>7.8374647259128372</v>
      </c>
      <c r="BS490">
        <f t="shared" si="128"/>
        <v>21.550798495497418</v>
      </c>
      <c r="BT490">
        <f t="shared" si="115"/>
        <v>0</v>
      </c>
      <c r="BU490">
        <f t="shared" si="116"/>
        <v>15.105159293822357</v>
      </c>
      <c r="BV490">
        <f t="shared" si="117"/>
        <v>0</v>
      </c>
      <c r="BW490">
        <f t="shared" si="118"/>
        <v>8.1360744144939865</v>
      </c>
      <c r="BX490">
        <f t="shared" si="119"/>
        <v>0</v>
      </c>
      <c r="BY490">
        <f t="shared" si="120"/>
        <v>6.7088191076803749</v>
      </c>
      <c r="BZ490">
        <f t="shared" si="121"/>
        <v>0</v>
      </c>
      <c r="CA490">
        <f t="shared" si="122"/>
        <v>0</v>
      </c>
      <c r="CB490">
        <f t="shared" si="122"/>
        <v>0</v>
      </c>
      <c r="CC490">
        <f t="shared" si="122"/>
        <v>0</v>
      </c>
      <c r="CD490">
        <f t="shared" si="122"/>
        <v>0</v>
      </c>
      <c r="CE490" s="4">
        <f t="shared" si="123"/>
        <v>0.70090949516224466</v>
      </c>
      <c r="CF490" s="4" t="str">
        <f t="shared" si="124"/>
        <v/>
      </c>
      <c r="CG490" s="4">
        <f t="shared" si="125"/>
        <v>0.4441409042554168</v>
      </c>
      <c r="CH490" s="4" t="str">
        <f t="shared" si="126"/>
        <v/>
      </c>
      <c r="CI490">
        <f>INDEX(FX!$B$114:$AK$132,MATCH('Data (2)'!BQ490,FX!$A$114:$A$132,0),MATCH('Data (2)'!D490,Period,0))</f>
        <v>7.845942700291646</v>
      </c>
    </row>
    <row r="491" spans="1:87" hidden="1" outlineLevel="1" x14ac:dyDescent="0.15">
      <c r="A491" t="s">
        <v>2</v>
      </c>
      <c r="B491" s="1">
        <f t="shared" si="130"/>
        <v>43800</v>
      </c>
      <c r="C491" t="s">
        <v>45</v>
      </c>
      <c r="D491" s="1">
        <v>43374</v>
      </c>
      <c r="E491">
        <v>180.98162318905668</v>
      </c>
      <c r="F491">
        <v>127.07547626905705</v>
      </c>
      <c r="G491">
        <v>63.856277413139217</v>
      </c>
      <c r="H491">
        <v>56.082988830105393</v>
      </c>
      <c r="BQ491" t="str">
        <f>VLOOKUP(A491,Misc!$A$3:$B$11,2,FALSE)</f>
        <v>HKD</v>
      </c>
      <c r="BR491">
        <f>INDEX(FX!$B$30:$AK$48,MATCH('Data (2)'!BQ491,FX!$A$30:$A$48,0),MATCH('Data (2)'!D491,Period,0))</f>
        <v>7.8378847020251188</v>
      </c>
      <c r="BS491">
        <f t="shared" si="128"/>
        <v>23.090620756681382</v>
      </c>
      <c r="BT491">
        <f t="shared" si="115"/>
        <v>0</v>
      </c>
      <c r="BU491">
        <f t="shared" si="116"/>
        <v>16.212981065697974</v>
      </c>
      <c r="BV491">
        <f t="shared" si="117"/>
        <v>0</v>
      </c>
      <c r="BW491">
        <f t="shared" si="118"/>
        <v>8.1471315081529987</v>
      </c>
      <c r="BX491">
        <f t="shared" si="119"/>
        <v>0</v>
      </c>
      <c r="BY491">
        <f t="shared" si="120"/>
        <v>7.1553730326774154</v>
      </c>
      <c r="BZ491">
        <f t="shared" si="121"/>
        <v>0</v>
      </c>
      <c r="CA491">
        <f t="shared" si="122"/>
        <v>0</v>
      </c>
      <c r="CB491">
        <f t="shared" si="122"/>
        <v>0</v>
      </c>
      <c r="CC491">
        <f t="shared" si="122"/>
        <v>0</v>
      </c>
      <c r="CD491">
        <f t="shared" si="122"/>
        <v>0</v>
      </c>
      <c r="CE491" s="4">
        <f t="shared" si="123"/>
        <v>0.70214574292060428</v>
      </c>
      <c r="CF491" s="4" t="str">
        <f t="shared" si="124"/>
        <v/>
      </c>
      <c r="CG491" s="4">
        <f t="shared" si="125"/>
        <v>0.4413360506425395</v>
      </c>
      <c r="CH491" s="4" t="str">
        <f t="shared" si="126"/>
        <v/>
      </c>
      <c r="CI491">
        <f>INDEX(FX!$B$114:$AK$132,MATCH('Data (2)'!BQ491,FX!$A$114:$A$132,0),MATCH('Data (2)'!D491,Period,0))</f>
        <v>7.845942700291646</v>
      </c>
    </row>
    <row r="492" spans="1:87" hidden="1" outlineLevel="1" x14ac:dyDescent="0.15">
      <c r="A492" t="s">
        <v>2</v>
      </c>
      <c r="B492" s="1">
        <f t="shared" si="130"/>
        <v>43800</v>
      </c>
      <c r="C492" t="s">
        <v>45</v>
      </c>
      <c r="D492" s="1">
        <v>43405</v>
      </c>
      <c r="E492">
        <v>258.56936147599407</v>
      </c>
      <c r="F492">
        <v>115.88462678571223</v>
      </c>
      <c r="G492">
        <v>51.218514985130184</v>
      </c>
      <c r="H492">
        <v>45.110454851546535</v>
      </c>
      <c r="BQ492" t="str">
        <f>VLOOKUP(A492,Misc!$A$3:$B$11,2,FALSE)</f>
        <v>HKD</v>
      </c>
      <c r="BR492">
        <f>INDEX(FX!$B$30:$AK$48,MATCH('Data (2)'!BQ492,FX!$A$30:$A$48,0),MATCH('Data (2)'!D492,Period,0))</f>
        <v>7.8298163321616663</v>
      </c>
      <c r="BS492">
        <f t="shared" si="128"/>
        <v>33.023681591852601</v>
      </c>
      <c r="BT492">
        <f t="shared" si="115"/>
        <v>0</v>
      </c>
      <c r="BU492">
        <f t="shared" si="116"/>
        <v>14.800427221990613</v>
      </c>
      <c r="BV492">
        <f t="shared" si="117"/>
        <v>0</v>
      </c>
      <c r="BW492">
        <f t="shared" si="118"/>
        <v>6.5414708100808934</v>
      </c>
      <c r="BX492">
        <f t="shared" si="119"/>
        <v>0</v>
      </c>
      <c r="BY492">
        <f t="shared" si="120"/>
        <v>5.7613682030128004</v>
      </c>
      <c r="BZ492">
        <f t="shared" si="121"/>
        <v>0</v>
      </c>
      <c r="CA492">
        <f t="shared" si="122"/>
        <v>0</v>
      </c>
      <c r="CB492">
        <f t="shared" si="122"/>
        <v>0</v>
      </c>
      <c r="CC492">
        <f t="shared" si="122"/>
        <v>0</v>
      </c>
      <c r="CD492">
        <f t="shared" si="122"/>
        <v>0</v>
      </c>
      <c r="CE492" s="4">
        <f t="shared" si="123"/>
        <v>0.44817617263007054</v>
      </c>
      <c r="CF492" s="4" t="str">
        <f t="shared" si="124"/>
        <v/>
      </c>
      <c r="CG492" s="4">
        <f t="shared" si="125"/>
        <v>0.38927039852285517</v>
      </c>
      <c r="CH492" s="4" t="str">
        <f t="shared" si="126"/>
        <v/>
      </c>
      <c r="CI492">
        <f>INDEX(FX!$B$114:$AK$132,MATCH('Data (2)'!BQ492,FX!$A$114:$A$132,0),MATCH('Data (2)'!D492,Period,0))</f>
        <v>7.845942700291646</v>
      </c>
    </row>
    <row r="493" spans="1:87" hidden="1" outlineLevel="1" x14ac:dyDescent="0.15">
      <c r="A493" t="s">
        <v>2</v>
      </c>
      <c r="B493" s="1">
        <f t="shared" si="130"/>
        <v>43800</v>
      </c>
      <c r="C493" t="s">
        <v>45</v>
      </c>
      <c r="D493" s="1">
        <v>43435</v>
      </c>
      <c r="E493">
        <v>243.63683743195207</v>
      </c>
      <c r="F493">
        <v>165.26807336243914</v>
      </c>
      <c r="G493">
        <v>64.175313075081164</v>
      </c>
      <c r="H493">
        <v>69.429225074308775</v>
      </c>
      <c r="BQ493" t="str">
        <f>VLOOKUP(A493,Misc!$A$3:$B$11,2,FALSE)</f>
        <v>HKD</v>
      </c>
      <c r="BR493">
        <f>INDEX(FX!$B$30:$AK$48,MATCH('Data (2)'!BQ493,FX!$A$30:$A$48,0),MATCH('Data (2)'!D493,Period,0))</f>
        <v>7.8201248266296783</v>
      </c>
      <c r="BS493">
        <f t="shared" si="128"/>
        <v>31.155108496772527</v>
      </c>
      <c r="BT493">
        <f t="shared" si="115"/>
        <v>0</v>
      </c>
      <c r="BU493">
        <f t="shared" si="116"/>
        <v>21.133687380494983</v>
      </c>
      <c r="BV493">
        <f t="shared" si="117"/>
        <v>0</v>
      </c>
      <c r="BW493">
        <f t="shared" si="118"/>
        <v>8.206430779282007</v>
      </c>
      <c r="BX493">
        <f t="shared" si="119"/>
        <v>0</v>
      </c>
      <c r="BY493">
        <f t="shared" si="120"/>
        <v>8.8782758093429841</v>
      </c>
      <c r="BZ493">
        <f t="shared" si="121"/>
        <v>0</v>
      </c>
      <c r="CA493">
        <f t="shared" si="122"/>
        <v>0</v>
      </c>
      <c r="CB493">
        <f t="shared" si="122"/>
        <v>0</v>
      </c>
      <c r="CC493">
        <f t="shared" si="122"/>
        <v>0</v>
      </c>
      <c r="CD493">
        <f t="shared" si="122"/>
        <v>0</v>
      </c>
      <c r="CE493" s="4">
        <f t="shared" si="123"/>
        <v>0.67833778793241239</v>
      </c>
      <c r="CF493" s="4" t="str">
        <f t="shared" si="124"/>
        <v/>
      </c>
      <c r="CG493" s="4">
        <f t="shared" si="125"/>
        <v>0.42010065018455106</v>
      </c>
      <c r="CH493" s="4" t="str">
        <f t="shared" si="126"/>
        <v/>
      </c>
      <c r="CI493">
        <f>INDEX(FX!$B$114:$AK$132,MATCH('Data (2)'!BQ493,FX!$A$114:$A$132,0),MATCH('Data (2)'!D493,Period,0))</f>
        <v>7.845942700291646</v>
      </c>
    </row>
    <row r="494" spans="1:87" hidden="1" outlineLevel="1" x14ac:dyDescent="0.15">
      <c r="A494" t="s">
        <v>351</v>
      </c>
      <c r="B494" s="1">
        <f t="shared" si="130"/>
        <v>43800</v>
      </c>
      <c r="C494" t="s">
        <v>50</v>
      </c>
      <c r="D494" s="1">
        <v>43101</v>
      </c>
      <c r="E494">
        <f t="array" ref="E494:E505">TRANSPOSE('[2]AG_Key Metrics P1'!$F$9:$Q$9)</f>
        <v>50.959547040000004</v>
      </c>
      <c r="F494">
        <f t="array" ref="F494:F505">TRANSPOSE('[2]AG_Key Metrics P1'!$F$14:$Q$14)</f>
        <v>16.193275295920646</v>
      </c>
      <c r="G494">
        <f t="array" ref="G494:G505">TRANSPOSE('[2]AG_Key Metrics P1'!$F$19:$Q$19)</f>
        <v>24.713781730247</v>
      </c>
      <c r="H494">
        <f t="array" ref="H494:H505">TRANSPOSE('[2]AG_Key Metrics P1'!$F$24:$Q$24)</f>
        <v>11.377844129853584</v>
      </c>
      <c r="BQ494" t="str">
        <f>VLOOKUP(A494,Misc!$A$3:$B$11,2,FALSE)</f>
        <v>THB</v>
      </c>
      <c r="BR494">
        <f>INDEX(FX!$B$30:$AK$48,MATCH('Data (2)'!BQ494,FX!$A$30:$A$48,0),MATCH('Data (2)'!D494,Period,0))</f>
        <v>31.897208902004188</v>
      </c>
      <c r="BS494">
        <f t="shared" si="128"/>
        <v>1.5976177475765938</v>
      </c>
      <c r="BT494">
        <f t="shared" si="115"/>
        <v>0</v>
      </c>
      <c r="BU494">
        <f t="shared" si="116"/>
        <v>0.50767060358385085</v>
      </c>
      <c r="BV494">
        <f t="shared" si="117"/>
        <v>0</v>
      </c>
      <c r="BW494">
        <f t="shared" si="118"/>
        <v>0.77479449083377849</v>
      </c>
      <c r="BX494">
        <f t="shared" si="119"/>
        <v>0</v>
      </c>
      <c r="BY494">
        <f t="shared" si="120"/>
        <v>0.35670343962724221</v>
      </c>
      <c r="BZ494">
        <f t="shared" si="121"/>
        <v>0</v>
      </c>
      <c r="CA494">
        <f t="shared" si="122"/>
        <v>0</v>
      </c>
      <c r="CB494">
        <f t="shared" si="122"/>
        <v>0</v>
      </c>
      <c r="CC494">
        <f t="shared" si="122"/>
        <v>0</v>
      </c>
      <c r="CD494">
        <f t="shared" si="122"/>
        <v>0</v>
      </c>
      <c r="CE494" s="4">
        <f t="shared" si="123"/>
        <v>0.31776725337079537</v>
      </c>
      <c r="CF494" s="4" t="str">
        <f t="shared" si="124"/>
        <v/>
      </c>
      <c r="CG494" s="4">
        <f t="shared" si="125"/>
        <v>0.7026277218123903</v>
      </c>
      <c r="CH494" s="4" t="str">
        <f t="shared" si="126"/>
        <v/>
      </c>
      <c r="CI494">
        <f>INDEX(FX!$B$114:$AK$132,MATCH('Data (2)'!BQ494,FX!$A$114:$A$132,0),MATCH('Data (2)'!D494,Period,0))</f>
        <v>33.080288214101905</v>
      </c>
    </row>
    <row r="495" spans="1:87" hidden="1" outlineLevel="1" x14ac:dyDescent="0.15">
      <c r="A495" t="s">
        <v>351</v>
      </c>
      <c r="B495" s="1">
        <f t="shared" si="130"/>
        <v>43800</v>
      </c>
      <c r="C495" t="s">
        <v>50</v>
      </c>
      <c r="D495" s="1">
        <v>43132</v>
      </c>
      <c r="E495">
        <v>54.361833130000001</v>
      </c>
      <c r="F495">
        <v>15.461516138840867</v>
      </c>
      <c r="G495">
        <v>25.487455006110004</v>
      </c>
      <c r="H495">
        <v>10.35628258328587</v>
      </c>
      <c r="BQ495" t="str">
        <f>VLOOKUP(A495,Misc!$A$3:$B$11,2,FALSE)</f>
        <v>THB</v>
      </c>
      <c r="BR495">
        <f>INDEX(FX!$B$30:$AK$48,MATCH('Data (2)'!BQ495,FX!$A$30:$A$48,0),MATCH('Data (2)'!D495,Period,0))</f>
        <v>31.49386935324511</v>
      </c>
      <c r="BS495">
        <f t="shared" si="128"/>
        <v>1.726108421936366</v>
      </c>
      <c r="BT495">
        <f t="shared" si="115"/>
        <v>0</v>
      </c>
      <c r="BU495">
        <f t="shared" si="116"/>
        <v>0.49093733022829478</v>
      </c>
      <c r="BV495">
        <f t="shared" si="117"/>
        <v>0</v>
      </c>
      <c r="BW495">
        <f t="shared" si="118"/>
        <v>0.80928306141854844</v>
      </c>
      <c r="BX495">
        <f t="shared" si="119"/>
        <v>0</v>
      </c>
      <c r="BY495">
        <f t="shared" si="120"/>
        <v>0.32883487472201522</v>
      </c>
      <c r="BZ495">
        <f t="shared" si="121"/>
        <v>0</v>
      </c>
      <c r="CA495">
        <f t="shared" si="122"/>
        <v>0</v>
      </c>
      <c r="CB495">
        <f t="shared" si="122"/>
        <v>0</v>
      </c>
      <c r="CC495">
        <f t="shared" si="122"/>
        <v>0</v>
      </c>
      <c r="CD495">
        <f t="shared" si="122"/>
        <v>0</v>
      </c>
      <c r="CE495" s="4">
        <f t="shared" si="123"/>
        <v>0.28441859386651752</v>
      </c>
      <c r="CF495" s="4" t="str">
        <f t="shared" si="124"/>
        <v/>
      </c>
      <c r="CG495" s="4">
        <f t="shared" si="125"/>
        <v>0.66981028835004464</v>
      </c>
      <c r="CH495" s="4" t="str">
        <f t="shared" si="126"/>
        <v/>
      </c>
      <c r="CI495">
        <f>INDEX(FX!$B$114:$AK$132,MATCH('Data (2)'!BQ495,FX!$A$114:$A$132,0),MATCH('Data (2)'!D495,Period,0))</f>
        <v>33.080288214101905</v>
      </c>
    </row>
    <row r="496" spans="1:87" hidden="1" outlineLevel="1" x14ac:dyDescent="0.15">
      <c r="A496" t="s">
        <v>351</v>
      </c>
      <c r="B496" s="1">
        <f t="shared" si="130"/>
        <v>43800</v>
      </c>
      <c r="C496" t="s">
        <v>50</v>
      </c>
      <c r="D496" s="1">
        <v>43160</v>
      </c>
      <c r="E496">
        <v>84.215710901289995</v>
      </c>
      <c r="F496">
        <v>26.501319554038666</v>
      </c>
      <c r="G496">
        <v>35.974248091904997</v>
      </c>
      <c r="H496">
        <v>16.677925770809665</v>
      </c>
      <c r="BQ496" t="str">
        <f>VLOOKUP(A496,Misc!$A$3:$B$11,2,FALSE)</f>
        <v>THB</v>
      </c>
      <c r="BR496">
        <f>INDEX(FX!$B$30:$AK$48,MATCH('Data (2)'!BQ496,FX!$A$30:$A$48,0),MATCH('Data (2)'!D496,Period,0))</f>
        <v>31.274260789006409</v>
      </c>
      <c r="BS496">
        <f t="shared" si="128"/>
        <v>2.6928121968879171</v>
      </c>
      <c r="BT496">
        <f t="shared" si="115"/>
        <v>0</v>
      </c>
      <c r="BU496">
        <f t="shared" si="116"/>
        <v>0.84738436290569219</v>
      </c>
      <c r="BV496">
        <f t="shared" si="117"/>
        <v>0</v>
      </c>
      <c r="BW496">
        <f t="shared" si="118"/>
        <v>1.1502829222601718</v>
      </c>
      <c r="BX496">
        <f t="shared" si="119"/>
        <v>0</v>
      </c>
      <c r="BY496">
        <f t="shared" si="120"/>
        <v>0.5332796155703966</v>
      </c>
      <c r="BZ496">
        <f t="shared" si="121"/>
        <v>0</v>
      </c>
      <c r="CA496">
        <f t="shared" si="122"/>
        <v>0</v>
      </c>
      <c r="CB496">
        <f t="shared" si="122"/>
        <v>0</v>
      </c>
      <c r="CC496">
        <f t="shared" si="122"/>
        <v>0</v>
      </c>
      <c r="CD496">
        <f t="shared" si="122"/>
        <v>0</v>
      </c>
      <c r="CE496" s="4">
        <f t="shared" si="123"/>
        <v>0.31468379558181381</v>
      </c>
      <c r="CF496" s="4" t="str">
        <f t="shared" si="124"/>
        <v/>
      </c>
      <c r="CG496" s="4">
        <f t="shared" si="125"/>
        <v>0.62932435257806008</v>
      </c>
      <c r="CH496" s="4" t="str">
        <f t="shared" si="126"/>
        <v/>
      </c>
      <c r="CI496">
        <f>INDEX(FX!$B$114:$AK$132,MATCH('Data (2)'!BQ496,FX!$A$114:$A$132,0),MATCH('Data (2)'!D496,Period,0))</f>
        <v>33.080288214101905</v>
      </c>
    </row>
    <row r="497" spans="1:87" hidden="1" outlineLevel="1" x14ac:dyDescent="0.15">
      <c r="A497" t="s">
        <v>351</v>
      </c>
      <c r="B497" s="1">
        <f t="shared" si="130"/>
        <v>43800</v>
      </c>
      <c r="C497" t="s">
        <v>50</v>
      </c>
      <c r="D497" s="1">
        <v>43191</v>
      </c>
      <c r="E497">
        <v>59.948316151999997</v>
      </c>
      <c r="F497">
        <v>15.462519741829546</v>
      </c>
      <c r="G497">
        <v>24.676796668867997</v>
      </c>
      <c r="H497">
        <v>10.282180905282544</v>
      </c>
      <c r="BQ497" t="str">
        <f>VLOOKUP(A497,Misc!$A$3:$B$11,2,FALSE)</f>
        <v>THB</v>
      </c>
      <c r="BR497">
        <f>INDEX(FX!$B$30:$AK$48,MATCH('Data (2)'!BQ497,FX!$A$30:$A$48,0),MATCH('Data (2)'!D497,Period,0))</f>
        <v>31.321693018254692</v>
      </c>
      <c r="BS497">
        <f t="shared" si="128"/>
        <v>1.9139551657396467</v>
      </c>
      <c r="BT497">
        <f t="shared" si="115"/>
        <v>0</v>
      </c>
      <c r="BU497">
        <f t="shared" si="116"/>
        <v>0.49366807001198137</v>
      </c>
      <c r="BV497">
        <f t="shared" si="117"/>
        <v>0</v>
      </c>
      <c r="BW497">
        <f t="shared" si="118"/>
        <v>0.78785002632156687</v>
      </c>
      <c r="BX497">
        <f t="shared" si="119"/>
        <v>0</v>
      </c>
      <c r="BY497">
        <f t="shared" si="120"/>
        <v>0.32827666433260666</v>
      </c>
      <c r="BZ497">
        <f t="shared" si="121"/>
        <v>0</v>
      </c>
      <c r="CA497">
        <f t="shared" si="122"/>
        <v>0</v>
      </c>
      <c r="CB497">
        <f t="shared" si="122"/>
        <v>0</v>
      </c>
      <c r="CC497">
        <f t="shared" si="122"/>
        <v>0</v>
      </c>
      <c r="CD497">
        <f t="shared" si="122"/>
        <v>0</v>
      </c>
      <c r="CE497" s="4">
        <f t="shared" si="123"/>
        <v>0.25793084333885308</v>
      </c>
      <c r="CF497" s="4" t="str">
        <f t="shared" si="124"/>
        <v/>
      </c>
      <c r="CG497" s="4">
        <f t="shared" si="125"/>
        <v>0.66497447226967576</v>
      </c>
      <c r="CH497" s="4" t="str">
        <f t="shared" si="126"/>
        <v/>
      </c>
      <c r="CI497">
        <f>INDEX(FX!$B$114:$AK$132,MATCH('Data (2)'!BQ497,FX!$A$114:$A$132,0),MATCH('Data (2)'!D497,Period,0))</f>
        <v>33.080288214101905</v>
      </c>
    </row>
    <row r="498" spans="1:87" hidden="1" outlineLevel="1" x14ac:dyDescent="0.15">
      <c r="A498" t="s">
        <v>351</v>
      </c>
      <c r="B498" s="1">
        <f t="shared" si="130"/>
        <v>43800</v>
      </c>
      <c r="C498" t="s">
        <v>50</v>
      </c>
      <c r="D498" s="1">
        <v>43221</v>
      </c>
      <c r="E498">
        <v>55.205911033599989</v>
      </c>
      <c r="F498">
        <v>16.563800832607996</v>
      </c>
      <c r="G498">
        <v>27.105322647299996</v>
      </c>
      <c r="H498">
        <v>12.778518975111997</v>
      </c>
      <c r="BQ498" t="str">
        <f>VLOOKUP(A498,Misc!$A$3:$B$11,2,FALSE)</f>
        <v>THB</v>
      </c>
      <c r="BR498">
        <f>INDEX(FX!$B$30:$AK$48,MATCH('Data (2)'!BQ498,FX!$A$30:$A$48,0),MATCH('Data (2)'!D498,Period,0))</f>
        <v>31.984884691902458</v>
      </c>
      <c r="BS498">
        <f t="shared" si="128"/>
        <v>1.7260000017313286</v>
      </c>
      <c r="BT498">
        <f t="shared" si="115"/>
        <v>0</v>
      </c>
      <c r="BU498">
        <f t="shared" si="116"/>
        <v>0.51786339054088937</v>
      </c>
      <c r="BV498">
        <f t="shared" si="117"/>
        <v>0</v>
      </c>
      <c r="BW498">
        <f t="shared" si="118"/>
        <v>0.84744162464222328</v>
      </c>
      <c r="BX498">
        <f t="shared" si="119"/>
        <v>0</v>
      </c>
      <c r="BY498">
        <f t="shared" si="120"/>
        <v>0.39951743138055162</v>
      </c>
      <c r="BZ498">
        <f t="shared" si="121"/>
        <v>0</v>
      </c>
      <c r="CA498">
        <f t="shared" si="122"/>
        <v>0</v>
      </c>
      <c r="CB498">
        <f t="shared" si="122"/>
        <v>0</v>
      </c>
      <c r="CC498">
        <f t="shared" si="122"/>
        <v>0</v>
      </c>
      <c r="CD498">
        <f t="shared" si="122"/>
        <v>0</v>
      </c>
      <c r="CE498" s="4">
        <f t="shared" si="123"/>
        <v>0.30003672654775621</v>
      </c>
      <c r="CF498" s="4" t="str">
        <f t="shared" si="124"/>
        <v/>
      </c>
      <c r="CG498" s="4">
        <f t="shared" si="125"/>
        <v>0.77147262903305502</v>
      </c>
      <c r="CH498" s="4" t="str">
        <f t="shared" si="126"/>
        <v/>
      </c>
      <c r="CI498">
        <f>INDEX(FX!$B$114:$AK$132,MATCH('Data (2)'!BQ498,FX!$A$114:$A$132,0),MATCH('Data (2)'!D498,Period,0))</f>
        <v>33.080288214101905</v>
      </c>
    </row>
    <row r="499" spans="1:87" hidden="1" outlineLevel="1" x14ac:dyDescent="0.15">
      <c r="A499" t="s">
        <v>351</v>
      </c>
      <c r="B499" s="1">
        <f t="shared" si="130"/>
        <v>43800</v>
      </c>
      <c r="C499" t="s">
        <v>50</v>
      </c>
      <c r="D499" s="1">
        <v>43252</v>
      </c>
      <c r="E499">
        <v>60.263032973999998</v>
      </c>
      <c r="F499">
        <v>13.363457420716001</v>
      </c>
      <c r="G499">
        <v>28.846776654030997</v>
      </c>
      <c r="H499">
        <v>7.9970127230990027</v>
      </c>
      <c r="BQ499" t="str">
        <f>VLOOKUP(A499,Misc!$A$3:$B$11,2,FALSE)</f>
        <v>THB</v>
      </c>
      <c r="BR499">
        <f>INDEX(FX!$B$30:$AK$48,MATCH('Data (2)'!BQ499,FX!$A$30:$A$48,0),MATCH('Data (2)'!D499,Period,0))</f>
        <v>32.479204384205119</v>
      </c>
      <c r="BS499">
        <f t="shared" si="128"/>
        <v>1.8554343961487667</v>
      </c>
      <c r="BT499">
        <f t="shared" ref="BT499:BT562" si="131">IF(D499&gt;B499,E499/$BR499,0)</f>
        <v>0</v>
      </c>
      <c r="BU499">
        <f t="shared" ref="BU499:BU562" si="132">IF(D499&gt;B499,0,F499/$BR499)</f>
        <v>0.41144657555758202</v>
      </c>
      <c r="BV499">
        <f t="shared" ref="BV499:BV562" si="133">IF(D499&gt;B499,F499/$BR499,0)</f>
        <v>0</v>
      </c>
      <c r="BW499">
        <f t="shared" ref="BW499:BW562" si="134">IF(D499&gt;B499,0,G499/$BR499)</f>
        <v>0.88816143132063297</v>
      </c>
      <c r="BX499">
        <f t="shared" ref="BX499:BX562" si="135">IF(D499&gt;B499,G499/$BR499,0)</f>
        <v>0</v>
      </c>
      <c r="BY499">
        <f t="shared" ref="BY499:BY562" si="136">IF(D499&gt;B499,0,H499/$BR499)</f>
        <v>0.24621947719224335</v>
      </c>
      <c r="BZ499">
        <f t="shared" ref="BZ499:BZ562" si="137">IF(D499&gt;B499,H499/$BR499,0)</f>
        <v>0</v>
      </c>
      <c r="CA499">
        <f t="shared" si="122"/>
        <v>0</v>
      </c>
      <c r="CB499">
        <f t="shared" si="122"/>
        <v>0</v>
      </c>
      <c r="CC499">
        <f t="shared" si="122"/>
        <v>0</v>
      </c>
      <c r="CD499">
        <f t="shared" si="122"/>
        <v>0</v>
      </c>
      <c r="CE499" s="4">
        <f t="shared" si="123"/>
        <v>0.22175215486551358</v>
      </c>
      <c r="CF499" s="4" t="str">
        <f t="shared" si="124"/>
        <v/>
      </c>
      <c r="CG499" s="4">
        <f t="shared" si="125"/>
        <v>0.59842393112294823</v>
      </c>
      <c r="CH499" s="4" t="str">
        <f t="shared" si="126"/>
        <v/>
      </c>
      <c r="CI499">
        <f>INDEX(FX!$B$114:$AK$132,MATCH('Data (2)'!BQ499,FX!$A$114:$A$132,0),MATCH('Data (2)'!D499,Period,0))</f>
        <v>33.080288214101905</v>
      </c>
    </row>
    <row r="500" spans="1:87" hidden="1" outlineLevel="1" x14ac:dyDescent="0.15">
      <c r="A500" t="s">
        <v>351</v>
      </c>
      <c r="B500" s="1">
        <f t="shared" ref="B500:B515" si="138">B499</f>
        <v>43800</v>
      </c>
      <c r="C500" t="s">
        <v>50</v>
      </c>
      <c r="D500" s="1">
        <v>43282</v>
      </c>
      <c r="E500">
        <v>61.022897478399983</v>
      </c>
      <c r="F500">
        <v>2.8845224726830043</v>
      </c>
      <c r="G500">
        <v>33.347208501628984</v>
      </c>
      <c r="H500">
        <v>-1.8078389635259977</v>
      </c>
      <c r="BQ500" t="str">
        <f>VLOOKUP(A500,Misc!$A$3:$B$11,2,FALSE)</f>
        <v>THB</v>
      </c>
      <c r="BR500">
        <f>INDEX(FX!$B$30:$AK$48,MATCH('Data (2)'!BQ500,FX!$A$30:$A$48,0),MATCH('Data (2)'!D500,Period,0))</f>
        <v>33.282987016017991</v>
      </c>
      <c r="BS500">
        <f t="shared" si="128"/>
        <v>1.8334561573164001</v>
      </c>
      <c r="BT500">
        <f t="shared" si="131"/>
        <v>0</v>
      </c>
      <c r="BU500">
        <f t="shared" si="132"/>
        <v>8.6666574466251478E-2</v>
      </c>
      <c r="BV500">
        <f t="shared" si="133"/>
        <v>0</v>
      </c>
      <c r="BW500">
        <f t="shared" si="134"/>
        <v>1.001929558953951</v>
      </c>
      <c r="BX500">
        <f t="shared" si="135"/>
        <v>0</v>
      </c>
      <c r="BY500">
        <f t="shared" si="136"/>
        <v>-5.4317209049053954E-2</v>
      </c>
      <c r="BZ500">
        <f t="shared" si="137"/>
        <v>0</v>
      </c>
      <c r="CA500">
        <f t="shared" si="122"/>
        <v>0</v>
      </c>
      <c r="CB500">
        <f t="shared" si="122"/>
        <v>0</v>
      </c>
      <c r="CC500">
        <f t="shared" si="122"/>
        <v>0</v>
      </c>
      <c r="CD500">
        <f t="shared" si="122"/>
        <v>0</v>
      </c>
      <c r="CE500" s="4">
        <f t="shared" si="123"/>
        <v>4.7269510165492003E-2</v>
      </c>
      <c r="CF500" s="4" t="str">
        <f t="shared" si="124"/>
        <v/>
      </c>
      <c r="CG500" s="4">
        <f t="shared" si="125"/>
        <v>-0.62673769424457204</v>
      </c>
      <c r="CH500" s="4" t="str">
        <f t="shared" si="126"/>
        <v/>
      </c>
      <c r="CI500">
        <f>INDEX(FX!$B$114:$AK$132,MATCH('Data (2)'!BQ500,FX!$A$114:$A$132,0),MATCH('Data (2)'!D500,Period,0))</f>
        <v>33.080288214101905</v>
      </c>
    </row>
    <row r="501" spans="1:87" hidden="1" outlineLevel="1" x14ac:dyDescent="0.15">
      <c r="A501" t="s">
        <v>351</v>
      </c>
      <c r="B501" s="1">
        <f t="shared" si="138"/>
        <v>43800</v>
      </c>
      <c r="C501" t="s">
        <v>50</v>
      </c>
      <c r="D501" s="1">
        <v>43313</v>
      </c>
      <c r="E501">
        <v>55.241234129999995</v>
      </c>
      <c r="F501">
        <v>18.975835070109</v>
      </c>
      <c r="G501">
        <v>25.831760890894998</v>
      </c>
      <c r="H501">
        <v>14.090089831137998</v>
      </c>
      <c r="BQ501" t="str">
        <f>VLOOKUP(A501,Misc!$A$3:$B$11,2,FALSE)</f>
        <v>THB</v>
      </c>
      <c r="BR501">
        <f>INDEX(FX!$B$30:$AK$48,MATCH('Data (2)'!BQ501,FX!$A$30:$A$48,0),MATCH('Data (2)'!D501,Period,0))</f>
        <v>33.029560359302181</v>
      </c>
      <c r="BS501">
        <f t="shared" si="128"/>
        <v>1.672478638197868</v>
      </c>
      <c r="BT501">
        <f t="shared" si="131"/>
        <v>0</v>
      </c>
      <c r="BU501">
        <f t="shared" si="132"/>
        <v>0.57451067660865174</v>
      </c>
      <c r="BV501">
        <f t="shared" si="133"/>
        <v>0</v>
      </c>
      <c r="BW501">
        <f t="shared" si="134"/>
        <v>0.78208007039427474</v>
      </c>
      <c r="BX501">
        <f t="shared" si="135"/>
        <v>0</v>
      </c>
      <c r="BY501">
        <f t="shared" si="136"/>
        <v>0.42659029299400825</v>
      </c>
      <c r="BZ501">
        <f t="shared" si="137"/>
        <v>0</v>
      </c>
      <c r="CA501">
        <f t="shared" si="122"/>
        <v>0</v>
      </c>
      <c r="CB501">
        <f t="shared" si="122"/>
        <v>0</v>
      </c>
      <c r="CC501">
        <f t="shared" si="122"/>
        <v>0</v>
      </c>
      <c r="CD501">
        <f t="shared" si="122"/>
        <v>0</v>
      </c>
      <c r="CE501" s="4">
        <f t="shared" si="123"/>
        <v>0.34350852889080813</v>
      </c>
      <c r="CF501" s="4" t="str">
        <f t="shared" si="124"/>
        <v/>
      </c>
      <c r="CG501" s="4">
        <f t="shared" si="125"/>
        <v>0.74252805102279296</v>
      </c>
      <c r="CH501" s="4" t="str">
        <f t="shared" si="126"/>
        <v/>
      </c>
      <c r="CI501">
        <f>INDEX(FX!$B$114:$AK$132,MATCH('Data (2)'!BQ501,FX!$A$114:$A$132,0),MATCH('Data (2)'!D501,Period,0))</f>
        <v>33.080288214101905</v>
      </c>
    </row>
    <row r="502" spans="1:87" hidden="1" outlineLevel="1" x14ac:dyDescent="0.15">
      <c r="A502" t="s">
        <v>351</v>
      </c>
      <c r="B502" s="1">
        <f t="shared" si="138"/>
        <v>43800</v>
      </c>
      <c r="C502" t="s">
        <v>50</v>
      </c>
      <c r="D502" s="1">
        <v>43344</v>
      </c>
      <c r="E502">
        <v>63.936812821999993</v>
      </c>
      <c r="F502">
        <v>24.34178932359</v>
      </c>
      <c r="G502">
        <v>28.868019041956</v>
      </c>
      <c r="H502">
        <v>18.652147441242001</v>
      </c>
      <c r="BQ502" t="str">
        <f>VLOOKUP(A502,Misc!$A$3:$B$11,2,FALSE)</f>
        <v>THB</v>
      </c>
      <c r="BR502">
        <f>INDEX(FX!$B$30:$AK$48,MATCH('Data (2)'!BQ502,FX!$A$30:$A$48,0),MATCH('Data (2)'!D502,Period,0))</f>
        <v>32.604792987211269</v>
      </c>
      <c r="BS502">
        <f t="shared" si="128"/>
        <v>1.9609636180508254</v>
      </c>
      <c r="BT502">
        <f t="shared" si="131"/>
        <v>0</v>
      </c>
      <c r="BU502">
        <f t="shared" si="132"/>
        <v>0.74657089014911682</v>
      </c>
      <c r="BV502">
        <f t="shared" si="133"/>
        <v>0</v>
      </c>
      <c r="BW502">
        <f t="shared" si="134"/>
        <v>0.88539188251491241</v>
      </c>
      <c r="BX502">
        <f t="shared" si="135"/>
        <v>0</v>
      </c>
      <c r="BY502">
        <f t="shared" si="136"/>
        <v>0.57206765424206252</v>
      </c>
      <c r="BZ502">
        <f t="shared" si="137"/>
        <v>0</v>
      </c>
      <c r="CA502">
        <f t="shared" si="122"/>
        <v>0</v>
      </c>
      <c r="CB502">
        <f t="shared" si="122"/>
        <v>0</v>
      </c>
      <c r="CC502">
        <f t="shared" si="122"/>
        <v>0</v>
      </c>
      <c r="CD502">
        <f t="shared" si="122"/>
        <v>0</v>
      </c>
      <c r="CE502" s="4">
        <f t="shared" si="123"/>
        <v>0.38071633929200555</v>
      </c>
      <c r="CF502" s="4" t="str">
        <f t="shared" si="124"/>
        <v/>
      </c>
      <c r="CG502" s="4">
        <f t="shared" si="125"/>
        <v>0.76626032676923717</v>
      </c>
      <c r="CH502" s="4" t="str">
        <f t="shared" si="126"/>
        <v/>
      </c>
      <c r="CI502">
        <f>INDEX(FX!$B$114:$AK$132,MATCH('Data (2)'!BQ502,FX!$A$114:$A$132,0),MATCH('Data (2)'!D502,Period,0))</f>
        <v>33.080288214101905</v>
      </c>
    </row>
    <row r="503" spans="1:87" hidden="1" outlineLevel="1" x14ac:dyDescent="0.15">
      <c r="A503" t="s">
        <v>351</v>
      </c>
      <c r="B503" s="1">
        <f t="shared" si="138"/>
        <v>43800</v>
      </c>
      <c r="C503" t="s">
        <v>50</v>
      </c>
      <c r="D503" s="1">
        <v>43374</v>
      </c>
      <c r="E503">
        <v>54.072721512000001</v>
      </c>
      <c r="F503">
        <v>21.748799848697004</v>
      </c>
      <c r="G503">
        <v>24.208657803057996</v>
      </c>
      <c r="H503">
        <v>15.809737994984003</v>
      </c>
      <c r="BQ503" t="str">
        <f>VLOOKUP(A503,Misc!$A$3:$B$11,2,FALSE)</f>
        <v>THB</v>
      </c>
      <c r="BR503">
        <f>INDEX(FX!$B$30:$AK$48,MATCH('Data (2)'!BQ503,FX!$A$30:$A$48,0),MATCH('Data (2)'!D503,Period,0))</f>
        <v>32.786247837263808</v>
      </c>
      <c r="BS503">
        <f t="shared" si="128"/>
        <v>1.6492500691263201</v>
      </c>
      <c r="BT503">
        <f t="shared" si="131"/>
        <v>0</v>
      </c>
      <c r="BU503">
        <f t="shared" si="132"/>
        <v>0.66335129157347517</v>
      </c>
      <c r="BV503">
        <f t="shared" si="133"/>
        <v>0</v>
      </c>
      <c r="BW503">
        <f t="shared" si="134"/>
        <v>0.73837841778110402</v>
      </c>
      <c r="BX503">
        <f t="shared" si="135"/>
        <v>0</v>
      </c>
      <c r="BY503">
        <f t="shared" si="136"/>
        <v>0.48220638340368904</v>
      </c>
      <c r="BZ503">
        <f t="shared" si="137"/>
        <v>0</v>
      </c>
      <c r="CA503">
        <f t="shared" si="122"/>
        <v>0</v>
      </c>
      <c r="CB503">
        <f t="shared" si="122"/>
        <v>0</v>
      </c>
      <c r="CC503">
        <f t="shared" si="122"/>
        <v>0</v>
      </c>
      <c r="CD503">
        <f t="shared" si="122"/>
        <v>0</v>
      </c>
      <c r="CE503" s="4">
        <f t="shared" si="123"/>
        <v>0.40221389344848191</v>
      </c>
      <c r="CF503" s="4" t="str">
        <f t="shared" si="124"/>
        <v/>
      </c>
      <c r="CG503" s="4">
        <f t="shared" si="125"/>
        <v>0.72692461675907982</v>
      </c>
      <c r="CH503" s="4" t="str">
        <f t="shared" si="126"/>
        <v/>
      </c>
      <c r="CI503">
        <f>INDEX(FX!$B$114:$AK$132,MATCH('Data (2)'!BQ503,FX!$A$114:$A$132,0),MATCH('Data (2)'!D503,Period,0))</f>
        <v>33.080288214101905</v>
      </c>
    </row>
    <row r="504" spans="1:87" hidden="1" outlineLevel="1" x14ac:dyDescent="0.15">
      <c r="A504" t="s">
        <v>351</v>
      </c>
      <c r="B504" s="1">
        <f t="shared" si="138"/>
        <v>43800</v>
      </c>
      <c r="C504" t="s">
        <v>50</v>
      </c>
      <c r="D504" s="1">
        <v>43405</v>
      </c>
      <c r="E504">
        <v>68.972459903599997</v>
      </c>
      <c r="F504">
        <v>27.405481185905003</v>
      </c>
      <c r="G504">
        <v>30.248852381566998</v>
      </c>
      <c r="H504">
        <v>19.539996681712005</v>
      </c>
      <c r="BQ504" t="str">
        <f>VLOOKUP(A504,Misc!$A$3:$B$11,2,FALSE)</f>
        <v>THB</v>
      </c>
      <c r="BR504">
        <f>INDEX(FX!$B$30:$AK$48,MATCH('Data (2)'!BQ504,FX!$A$30:$A$48,0),MATCH('Data (2)'!D504,Period,0))</f>
        <v>32.963958235861021</v>
      </c>
      <c r="BS504">
        <f t="shared" si="128"/>
        <v>2.0923597648708898</v>
      </c>
      <c r="BT504">
        <f t="shared" si="131"/>
        <v>0</v>
      </c>
      <c r="BU504">
        <f t="shared" si="132"/>
        <v>0.83137713589537832</v>
      </c>
      <c r="BV504">
        <f t="shared" si="133"/>
        <v>0</v>
      </c>
      <c r="BW504">
        <f t="shared" si="134"/>
        <v>0.91763410707940107</v>
      </c>
      <c r="BX504">
        <f t="shared" si="135"/>
        <v>0</v>
      </c>
      <c r="BY504">
        <f t="shared" si="136"/>
        <v>0.59276851832844268</v>
      </c>
      <c r="BZ504">
        <f t="shared" si="137"/>
        <v>0</v>
      </c>
      <c r="CA504">
        <f t="shared" si="122"/>
        <v>0</v>
      </c>
      <c r="CB504">
        <f t="shared" si="122"/>
        <v>0</v>
      </c>
      <c r="CC504">
        <f t="shared" si="122"/>
        <v>0</v>
      </c>
      <c r="CD504">
        <f t="shared" si="122"/>
        <v>0</v>
      </c>
      <c r="CE504" s="4">
        <f t="shared" si="123"/>
        <v>0.39733947758581512</v>
      </c>
      <c r="CF504" s="4" t="str">
        <f t="shared" si="124"/>
        <v/>
      </c>
      <c r="CG504" s="4">
        <f t="shared" si="125"/>
        <v>0.71299593497966673</v>
      </c>
      <c r="CH504" s="4" t="str">
        <f t="shared" si="126"/>
        <v/>
      </c>
      <c r="CI504">
        <f>INDEX(FX!$B$114:$AK$132,MATCH('Data (2)'!BQ504,FX!$A$114:$A$132,0),MATCH('Data (2)'!D504,Period,0))</f>
        <v>33.080288214101905</v>
      </c>
    </row>
    <row r="505" spans="1:87" hidden="1" outlineLevel="1" x14ac:dyDescent="0.15">
      <c r="A505" t="s">
        <v>351</v>
      </c>
      <c r="B505" s="1">
        <f t="shared" si="138"/>
        <v>43800</v>
      </c>
      <c r="C505" t="s">
        <v>50</v>
      </c>
      <c r="D505" s="1">
        <v>43435</v>
      </c>
      <c r="E505">
        <v>113.96749192171397</v>
      </c>
      <c r="F505">
        <v>44.286934817306005</v>
      </c>
      <c r="G505">
        <v>39.652434616541001</v>
      </c>
      <c r="H505">
        <v>25.264416265170009</v>
      </c>
      <c r="BQ505" t="str">
        <f>VLOOKUP(A505,Misc!$A$3:$B$11,2,FALSE)</f>
        <v>THB</v>
      </c>
      <c r="BR505">
        <f>INDEX(FX!$B$30:$AK$48,MATCH('Data (2)'!BQ505,FX!$A$30:$A$48,0),MATCH('Data (2)'!D505,Period,0))</f>
        <v>32.710633379565422</v>
      </c>
      <c r="BS505">
        <f t="shared" si="128"/>
        <v>3.4841114386036414</v>
      </c>
      <c r="BT505">
        <f t="shared" si="131"/>
        <v>0</v>
      </c>
      <c r="BU505">
        <f t="shared" si="132"/>
        <v>1.3539002532727595</v>
      </c>
      <c r="BV505">
        <f t="shared" si="133"/>
        <v>0</v>
      </c>
      <c r="BW505">
        <f t="shared" si="134"/>
        <v>1.2122184904347395</v>
      </c>
      <c r="BX505">
        <f t="shared" si="135"/>
        <v>0</v>
      </c>
      <c r="BY505">
        <f t="shared" si="136"/>
        <v>0.77236096201527171</v>
      </c>
      <c r="BZ505">
        <f t="shared" si="137"/>
        <v>0</v>
      </c>
      <c r="CA505">
        <f t="shared" si="122"/>
        <v>0</v>
      </c>
      <c r="CB505">
        <f t="shared" si="122"/>
        <v>0</v>
      </c>
      <c r="CC505">
        <f t="shared" si="122"/>
        <v>0</v>
      </c>
      <c r="CD505">
        <f t="shared" si="122"/>
        <v>0</v>
      </c>
      <c r="CE505" s="4">
        <f t="shared" si="123"/>
        <v>0.38859269490397652</v>
      </c>
      <c r="CF505" s="4" t="str">
        <f t="shared" si="124"/>
        <v/>
      </c>
      <c r="CG505" s="4">
        <f t="shared" si="125"/>
        <v>0.57047109648458738</v>
      </c>
      <c r="CH505" s="4" t="str">
        <f t="shared" si="126"/>
        <v/>
      </c>
      <c r="CI505">
        <f>INDEX(FX!$B$114:$AK$132,MATCH('Data (2)'!BQ505,FX!$A$114:$A$132,0),MATCH('Data (2)'!D505,Period,0))</f>
        <v>33.080288214101905</v>
      </c>
    </row>
    <row r="506" spans="1:87" hidden="1" outlineLevel="1" x14ac:dyDescent="0.15">
      <c r="A506" t="s">
        <v>351</v>
      </c>
      <c r="B506" s="1">
        <f t="shared" si="138"/>
        <v>43800</v>
      </c>
      <c r="C506" t="s">
        <v>63</v>
      </c>
      <c r="D506" s="1">
        <v>43101</v>
      </c>
      <c r="E506">
        <f t="array" ref="E506:E517">TRANSPOSE('[2]BA_Key Metrics P1'!$F$9:$Q$9)</f>
        <v>332.37331196777996</v>
      </c>
      <c r="F506">
        <f t="array" ref="F506:F517">TRANSPOSE('[2]BA_Key Metrics P1'!$F$14:$Q$14)</f>
        <v>134.18423903745366</v>
      </c>
      <c r="G506">
        <f t="array" ref="G506:G517">TRANSPOSE('[2]BA_Key Metrics P1'!$F$19:$Q$19)</f>
        <v>61.376865304945994</v>
      </c>
      <c r="H506">
        <f t="array" ref="H506:H517">TRANSPOSE('[2]BA_Key Metrics P1'!$F$24:$Q$24)</f>
        <v>41.142905771938615</v>
      </c>
      <c r="BQ506" t="str">
        <f>VLOOKUP(A506,Misc!$A$3:$B$11,2,FALSE)</f>
        <v>THB</v>
      </c>
      <c r="BR506">
        <f>INDEX(FX!$B$30:$AK$48,MATCH('Data (2)'!BQ506,FX!$A$30:$A$48,0),MATCH('Data (2)'!D506,Period,0))</f>
        <v>31.897208902004188</v>
      </c>
      <c r="BS506">
        <f t="shared" si="128"/>
        <v>10.420137792899366</v>
      </c>
      <c r="BT506">
        <f t="shared" si="131"/>
        <v>0</v>
      </c>
      <c r="BU506">
        <f t="shared" si="132"/>
        <v>4.2067705500409005</v>
      </c>
      <c r="BV506">
        <f t="shared" si="133"/>
        <v>0</v>
      </c>
      <c r="BW506">
        <f t="shared" si="134"/>
        <v>1.9242080237650361</v>
      </c>
      <c r="BX506">
        <f t="shared" si="135"/>
        <v>0</v>
      </c>
      <c r="BY506">
        <f t="shared" si="136"/>
        <v>1.2898591189699202</v>
      </c>
      <c r="BZ506">
        <f t="shared" si="137"/>
        <v>0</v>
      </c>
      <c r="CA506">
        <f t="shared" si="122"/>
        <v>0</v>
      </c>
      <c r="CB506">
        <f t="shared" si="122"/>
        <v>0</v>
      </c>
      <c r="CC506">
        <f t="shared" si="122"/>
        <v>0</v>
      </c>
      <c r="CD506">
        <f t="shared" si="122"/>
        <v>0</v>
      </c>
      <c r="CE506" s="4">
        <f t="shared" si="123"/>
        <v>0.40371544346635568</v>
      </c>
      <c r="CF506" s="4" t="str">
        <f t="shared" si="124"/>
        <v/>
      </c>
      <c r="CG506" s="4">
        <f t="shared" si="125"/>
        <v>0.30661503964302961</v>
      </c>
      <c r="CH506" s="4" t="str">
        <f t="shared" si="126"/>
        <v/>
      </c>
      <c r="CI506">
        <f>INDEX(FX!$B$114:$AK$132,MATCH('Data (2)'!BQ506,FX!$A$114:$A$132,0),MATCH('Data (2)'!D506,Period,0))</f>
        <v>33.080288214101905</v>
      </c>
    </row>
    <row r="507" spans="1:87" hidden="1" outlineLevel="1" x14ac:dyDescent="0.15">
      <c r="A507" t="s">
        <v>351</v>
      </c>
      <c r="B507" s="1">
        <f t="shared" si="138"/>
        <v>43800</v>
      </c>
      <c r="C507" t="s">
        <v>63</v>
      </c>
      <c r="D507" s="1">
        <v>43132</v>
      </c>
      <c r="E507">
        <v>345.17413075664996</v>
      </c>
      <c r="F507">
        <v>158.87504239256893</v>
      </c>
      <c r="G507">
        <v>70.316440320925011</v>
      </c>
      <c r="H507">
        <v>61.123493460855912</v>
      </c>
      <c r="BQ507" t="str">
        <f>VLOOKUP(A507,Misc!$A$3:$B$11,2,FALSE)</f>
        <v>THB</v>
      </c>
      <c r="BR507">
        <f>INDEX(FX!$B$30:$AK$48,MATCH('Data (2)'!BQ507,FX!$A$30:$A$48,0),MATCH('Data (2)'!D507,Period,0))</f>
        <v>31.49386935324511</v>
      </c>
      <c r="BS507">
        <f t="shared" si="128"/>
        <v>10.960041996906405</v>
      </c>
      <c r="BT507">
        <f t="shared" si="131"/>
        <v>0</v>
      </c>
      <c r="BU507">
        <f t="shared" si="132"/>
        <v>5.0446339448029285</v>
      </c>
      <c r="BV507">
        <f t="shared" si="133"/>
        <v>0</v>
      </c>
      <c r="BW507">
        <f t="shared" si="134"/>
        <v>2.232702483528898</v>
      </c>
      <c r="BX507">
        <f t="shared" si="135"/>
        <v>0</v>
      </c>
      <c r="BY507">
        <f t="shared" si="136"/>
        <v>1.9408060907116764</v>
      </c>
      <c r="BZ507">
        <f t="shared" si="137"/>
        <v>0</v>
      </c>
      <c r="CA507">
        <f t="shared" si="122"/>
        <v>0</v>
      </c>
      <c r="CB507">
        <f t="shared" si="122"/>
        <v>0</v>
      </c>
      <c r="CC507">
        <f t="shared" si="122"/>
        <v>0</v>
      </c>
      <c r="CD507">
        <f t="shared" si="122"/>
        <v>0</v>
      </c>
      <c r="CE507" s="4">
        <f t="shared" si="123"/>
        <v>0.46027505608343772</v>
      </c>
      <c r="CF507" s="4" t="str">
        <f t="shared" si="124"/>
        <v/>
      </c>
      <c r="CG507" s="4">
        <f t="shared" si="125"/>
        <v>0.38472684280910596</v>
      </c>
      <c r="CH507" s="4" t="str">
        <f t="shared" si="126"/>
        <v/>
      </c>
      <c r="CI507">
        <f>INDEX(FX!$B$114:$AK$132,MATCH('Data (2)'!BQ507,FX!$A$114:$A$132,0),MATCH('Data (2)'!D507,Period,0))</f>
        <v>33.080288214101905</v>
      </c>
    </row>
    <row r="508" spans="1:87" hidden="1" outlineLevel="1" x14ac:dyDescent="0.15">
      <c r="A508" t="s">
        <v>351</v>
      </c>
      <c r="B508" s="1">
        <f t="shared" si="138"/>
        <v>43800</v>
      </c>
      <c r="C508" t="s">
        <v>63</v>
      </c>
      <c r="D508" s="1">
        <v>43160</v>
      </c>
      <c r="E508">
        <v>394.96155420837999</v>
      </c>
      <c r="F508">
        <v>189.68990117139433</v>
      </c>
      <c r="G508">
        <v>85.216474768165</v>
      </c>
      <c r="H508">
        <v>73.309519063039374</v>
      </c>
      <c r="BQ508" t="str">
        <f>VLOOKUP(A508,Misc!$A$3:$B$11,2,FALSE)</f>
        <v>THB</v>
      </c>
      <c r="BR508">
        <f>INDEX(FX!$B$30:$AK$48,MATCH('Data (2)'!BQ508,FX!$A$30:$A$48,0),MATCH('Data (2)'!D508,Period,0))</f>
        <v>31.274260789006409</v>
      </c>
      <c r="BS508">
        <f t="shared" si="128"/>
        <v>12.628965297469723</v>
      </c>
      <c r="BT508">
        <f t="shared" si="131"/>
        <v>0</v>
      </c>
      <c r="BU508">
        <f t="shared" si="132"/>
        <v>6.0653680178453495</v>
      </c>
      <c r="BV508">
        <f t="shared" si="133"/>
        <v>0</v>
      </c>
      <c r="BW508">
        <f t="shared" si="134"/>
        <v>2.724811797889735</v>
      </c>
      <c r="BX508">
        <f t="shared" si="135"/>
        <v>0</v>
      </c>
      <c r="BY508">
        <f t="shared" si="136"/>
        <v>2.344084790928433</v>
      </c>
      <c r="BZ508">
        <f t="shared" si="137"/>
        <v>0</v>
      </c>
      <c r="CA508">
        <f t="shared" si="122"/>
        <v>0</v>
      </c>
      <c r="CB508">
        <f t="shared" si="122"/>
        <v>0</v>
      </c>
      <c r="CC508">
        <f t="shared" si="122"/>
        <v>0</v>
      </c>
      <c r="CD508">
        <f t="shared" si="122"/>
        <v>0</v>
      </c>
      <c r="CE508" s="4">
        <f t="shared" si="123"/>
        <v>0.4802743435410799</v>
      </c>
      <c r="CF508" s="4" t="str">
        <f t="shared" si="124"/>
        <v/>
      </c>
      <c r="CG508" s="4">
        <f t="shared" si="125"/>
        <v>0.38647033189605889</v>
      </c>
      <c r="CH508" s="4" t="str">
        <f t="shared" si="126"/>
        <v/>
      </c>
      <c r="CI508">
        <f>INDEX(FX!$B$114:$AK$132,MATCH('Data (2)'!BQ508,FX!$A$114:$A$132,0),MATCH('Data (2)'!D508,Period,0))</f>
        <v>33.080288214101905</v>
      </c>
    </row>
    <row r="509" spans="1:87" hidden="1" outlineLevel="1" x14ac:dyDescent="0.15">
      <c r="A509" t="s">
        <v>351</v>
      </c>
      <c r="B509" s="1">
        <f t="shared" si="138"/>
        <v>43800</v>
      </c>
      <c r="C509" t="s">
        <v>63</v>
      </c>
      <c r="D509" s="1">
        <v>43191</v>
      </c>
      <c r="E509">
        <v>337.13794067782004</v>
      </c>
      <c r="F509">
        <v>148.07509867450918</v>
      </c>
      <c r="G509">
        <v>63.337676035211985</v>
      </c>
      <c r="H509">
        <v>52.515314718801172</v>
      </c>
      <c r="BQ509" t="str">
        <f>VLOOKUP(A509,Misc!$A$3:$B$11,2,FALSE)</f>
        <v>THB</v>
      </c>
      <c r="BR509">
        <f>INDEX(FX!$B$30:$AK$48,MATCH('Data (2)'!BQ509,FX!$A$30:$A$48,0),MATCH('Data (2)'!D509,Period,0))</f>
        <v>31.321693018254692</v>
      </c>
      <c r="BS509">
        <f t="shared" si="128"/>
        <v>10.763720226787601</v>
      </c>
      <c r="BT509">
        <f t="shared" si="131"/>
        <v>0</v>
      </c>
      <c r="BU509">
        <f t="shared" si="132"/>
        <v>4.7275573063119252</v>
      </c>
      <c r="BV509">
        <f t="shared" si="133"/>
        <v>0</v>
      </c>
      <c r="BW509">
        <f t="shared" si="134"/>
        <v>2.0221664262623977</v>
      </c>
      <c r="BX509">
        <f t="shared" si="135"/>
        <v>0</v>
      </c>
      <c r="BY509">
        <f t="shared" si="136"/>
        <v>1.6766435546186651</v>
      </c>
      <c r="BZ509">
        <f t="shared" si="137"/>
        <v>0</v>
      </c>
      <c r="CA509">
        <f t="shared" si="122"/>
        <v>0</v>
      </c>
      <c r="CB509">
        <f t="shared" si="122"/>
        <v>0</v>
      </c>
      <c r="CC509">
        <f t="shared" si="122"/>
        <v>0</v>
      </c>
      <c r="CD509">
        <f t="shared" si="122"/>
        <v>0</v>
      </c>
      <c r="CE509" s="4">
        <f t="shared" si="123"/>
        <v>0.43921220606853789</v>
      </c>
      <c r="CF509" s="4" t="str">
        <f t="shared" si="124"/>
        <v/>
      </c>
      <c r="CG509" s="4">
        <f t="shared" si="125"/>
        <v>0.35465324817535693</v>
      </c>
      <c r="CH509" s="4" t="str">
        <f t="shared" si="126"/>
        <v/>
      </c>
      <c r="CI509">
        <f>INDEX(FX!$B$114:$AK$132,MATCH('Data (2)'!BQ509,FX!$A$114:$A$132,0),MATCH('Data (2)'!D509,Period,0))</f>
        <v>33.080288214101905</v>
      </c>
    </row>
    <row r="510" spans="1:87" hidden="1" outlineLevel="1" x14ac:dyDescent="0.15">
      <c r="A510" t="s">
        <v>351</v>
      </c>
      <c r="B510" s="1">
        <f t="shared" si="138"/>
        <v>43800</v>
      </c>
      <c r="C510" t="s">
        <v>63</v>
      </c>
      <c r="D510" s="1">
        <v>43221</v>
      </c>
      <c r="E510">
        <v>322.50042897079999</v>
      </c>
      <c r="F510">
        <v>144.27357267119402</v>
      </c>
      <c r="G510">
        <v>61.98578096248999</v>
      </c>
      <c r="H510">
        <v>55.336906195197997</v>
      </c>
      <c r="BQ510" t="str">
        <f>VLOOKUP(A510,Misc!$A$3:$B$11,2,FALSE)</f>
        <v>THB</v>
      </c>
      <c r="BR510">
        <f>INDEX(FX!$B$30:$AK$48,MATCH('Data (2)'!BQ510,FX!$A$30:$A$48,0),MATCH('Data (2)'!D510,Period,0))</f>
        <v>31.984884691902458</v>
      </c>
      <c r="BS510">
        <f t="shared" si="128"/>
        <v>10.082901097731538</v>
      </c>
      <c r="BT510">
        <f t="shared" si="131"/>
        <v>0</v>
      </c>
      <c r="BU510">
        <f t="shared" si="132"/>
        <v>4.5106797808065711</v>
      </c>
      <c r="BV510">
        <f t="shared" si="133"/>
        <v>0</v>
      </c>
      <c r="BW510">
        <f t="shared" si="134"/>
        <v>1.9379710622556283</v>
      </c>
      <c r="BX510">
        <f t="shared" si="135"/>
        <v>0</v>
      </c>
      <c r="BY510">
        <f t="shared" si="136"/>
        <v>1.730095535070274</v>
      </c>
      <c r="BZ510">
        <f t="shared" si="137"/>
        <v>0</v>
      </c>
      <c r="CA510">
        <f t="shared" si="122"/>
        <v>0</v>
      </c>
      <c r="CB510">
        <f t="shared" si="122"/>
        <v>0</v>
      </c>
      <c r="CC510">
        <f t="shared" si="122"/>
        <v>0</v>
      </c>
      <c r="CD510">
        <f t="shared" si="122"/>
        <v>0</v>
      </c>
      <c r="CE510" s="4">
        <f t="shared" si="123"/>
        <v>0.44735932020808861</v>
      </c>
      <c r="CF510" s="4" t="str">
        <f t="shared" si="124"/>
        <v/>
      </c>
      <c r="CG510" s="4">
        <f t="shared" si="125"/>
        <v>0.3835553883545485</v>
      </c>
      <c r="CH510" s="4" t="str">
        <f t="shared" si="126"/>
        <v/>
      </c>
      <c r="CI510">
        <f>INDEX(FX!$B$114:$AK$132,MATCH('Data (2)'!BQ510,FX!$A$114:$A$132,0),MATCH('Data (2)'!D510,Period,0))</f>
        <v>33.080288214101905</v>
      </c>
    </row>
    <row r="511" spans="1:87" hidden="1" outlineLevel="1" x14ac:dyDescent="0.15">
      <c r="A511" t="s">
        <v>351</v>
      </c>
      <c r="B511" s="1">
        <f t="shared" si="138"/>
        <v>43800</v>
      </c>
      <c r="C511" t="s">
        <v>63</v>
      </c>
      <c r="D511" s="1">
        <v>43252</v>
      </c>
      <c r="E511">
        <v>377.06364203800001</v>
      </c>
      <c r="F511">
        <v>168.18551511566997</v>
      </c>
      <c r="G511">
        <v>74.239257562127975</v>
      </c>
      <c r="H511">
        <v>57.187887497564986</v>
      </c>
      <c r="BQ511" t="str">
        <f>VLOOKUP(A511,Misc!$A$3:$B$11,2,FALSE)</f>
        <v>THB</v>
      </c>
      <c r="BR511">
        <f>INDEX(FX!$B$30:$AK$48,MATCH('Data (2)'!BQ511,FX!$A$30:$A$48,0),MATCH('Data (2)'!D511,Period,0))</f>
        <v>32.479204384205119</v>
      </c>
      <c r="BS511">
        <f t="shared" si="128"/>
        <v>11.60938665792469</v>
      </c>
      <c r="BT511">
        <f t="shared" si="131"/>
        <v>0</v>
      </c>
      <c r="BU511">
        <f t="shared" si="132"/>
        <v>5.1782523095750417</v>
      </c>
      <c r="BV511">
        <f t="shared" si="133"/>
        <v>0</v>
      </c>
      <c r="BW511">
        <f t="shared" si="134"/>
        <v>2.2857474180688699</v>
      </c>
      <c r="BX511">
        <f t="shared" si="135"/>
        <v>0</v>
      </c>
      <c r="BY511">
        <f t="shared" si="136"/>
        <v>1.7607539526237868</v>
      </c>
      <c r="BZ511">
        <f t="shared" si="137"/>
        <v>0</v>
      </c>
      <c r="CA511">
        <f t="shared" si="122"/>
        <v>0</v>
      </c>
      <c r="CB511">
        <f t="shared" si="122"/>
        <v>0</v>
      </c>
      <c r="CC511">
        <f t="shared" si="122"/>
        <v>0</v>
      </c>
      <c r="CD511">
        <f t="shared" si="122"/>
        <v>0</v>
      </c>
      <c r="CE511" s="4">
        <f t="shared" si="123"/>
        <v>0.44604012788568054</v>
      </c>
      <c r="CF511" s="4" t="str">
        <f t="shared" si="124"/>
        <v/>
      </c>
      <c r="CG511" s="4">
        <f t="shared" si="125"/>
        <v>0.34002861339297791</v>
      </c>
      <c r="CH511" s="4" t="str">
        <f t="shared" si="126"/>
        <v/>
      </c>
      <c r="CI511">
        <f>INDEX(FX!$B$114:$AK$132,MATCH('Data (2)'!BQ511,FX!$A$114:$A$132,0),MATCH('Data (2)'!D511,Period,0))</f>
        <v>33.080288214101905</v>
      </c>
    </row>
    <row r="512" spans="1:87" hidden="1" outlineLevel="1" x14ac:dyDescent="0.15">
      <c r="A512" t="s">
        <v>351</v>
      </c>
      <c r="B512" s="1">
        <f t="shared" si="138"/>
        <v>43800</v>
      </c>
      <c r="C512" t="s">
        <v>63</v>
      </c>
      <c r="D512" s="1">
        <v>43282</v>
      </c>
      <c r="E512">
        <v>313.63561870604997</v>
      </c>
      <c r="F512">
        <v>141.62359754253998</v>
      </c>
      <c r="G512">
        <v>61.188316482334976</v>
      </c>
      <c r="H512">
        <v>45.509103662872988</v>
      </c>
      <c r="BQ512" t="str">
        <f>VLOOKUP(A512,Misc!$A$3:$B$11,2,FALSE)</f>
        <v>THB</v>
      </c>
      <c r="BR512">
        <f>INDEX(FX!$B$30:$AK$48,MATCH('Data (2)'!BQ512,FX!$A$30:$A$48,0),MATCH('Data (2)'!D512,Period,0))</f>
        <v>33.282987016017991</v>
      </c>
      <c r="BS512">
        <f t="shared" si="128"/>
        <v>9.4233014168802693</v>
      </c>
      <c r="BT512">
        <f t="shared" si="131"/>
        <v>0</v>
      </c>
      <c r="BU512">
        <f t="shared" si="132"/>
        <v>4.2551348373384057</v>
      </c>
      <c r="BV512">
        <f t="shared" si="133"/>
        <v>0</v>
      </c>
      <c r="BW512">
        <f t="shared" si="134"/>
        <v>1.8384262341864654</v>
      </c>
      <c r="BX512">
        <f t="shared" si="135"/>
        <v>0</v>
      </c>
      <c r="BY512">
        <f t="shared" si="136"/>
        <v>1.3673383233593479</v>
      </c>
      <c r="BZ512">
        <f t="shared" si="137"/>
        <v>0</v>
      </c>
      <c r="CA512">
        <f t="shared" si="122"/>
        <v>0</v>
      </c>
      <c r="CB512">
        <f t="shared" si="122"/>
        <v>0</v>
      </c>
      <c r="CC512">
        <f t="shared" si="122"/>
        <v>0</v>
      </c>
      <c r="CD512">
        <f t="shared" si="122"/>
        <v>0</v>
      </c>
      <c r="CE512" s="4">
        <f t="shared" si="123"/>
        <v>0.45155457191638199</v>
      </c>
      <c r="CF512" s="4" t="str">
        <f t="shared" si="124"/>
        <v/>
      </c>
      <c r="CG512" s="4">
        <f t="shared" si="125"/>
        <v>0.32133842419306752</v>
      </c>
      <c r="CH512" s="4" t="str">
        <f t="shared" si="126"/>
        <v/>
      </c>
      <c r="CI512">
        <f>INDEX(FX!$B$114:$AK$132,MATCH('Data (2)'!BQ512,FX!$A$114:$A$132,0),MATCH('Data (2)'!D512,Period,0))</f>
        <v>33.080288214101905</v>
      </c>
    </row>
    <row r="513" spans="1:87" hidden="1" outlineLevel="1" x14ac:dyDescent="0.15">
      <c r="A513" t="s">
        <v>351</v>
      </c>
      <c r="B513" s="1">
        <f t="shared" si="138"/>
        <v>43800</v>
      </c>
      <c r="C513" t="s">
        <v>63</v>
      </c>
      <c r="D513" s="1">
        <v>43313</v>
      </c>
      <c r="E513">
        <v>396.64269964256999</v>
      </c>
      <c r="F513">
        <v>193.99158638535306</v>
      </c>
      <c r="G513">
        <v>84.678401993557017</v>
      </c>
      <c r="H513">
        <v>64.592180863539994</v>
      </c>
      <c r="BQ513" t="str">
        <f>VLOOKUP(A513,Misc!$A$3:$B$11,2,FALSE)</f>
        <v>THB</v>
      </c>
      <c r="BR513">
        <f>INDEX(FX!$B$30:$AK$48,MATCH('Data (2)'!BQ513,FX!$A$30:$A$48,0),MATCH('Data (2)'!D513,Period,0))</f>
        <v>33.029560359302181</v>
      </c>
      <c r="BS513">
        <f t="shared" si="128"/>
        <v>12.008718715229969</v>
      </c>
      <c r="BT513">
        <f t="shared" si="131"/>
        <v>0</v>
      </c>
      <c r="BU513">
        <f t="shared" si="132"/>
        <v>5.8732718290850281</v>
      </c>
      <c r="BV513">
        <f t="shared" si="133"/>
        <v>0</v>
      </c>
      <c r="BW513">
        <f t="shared" si="134"/>
        <v>2.5637156859615562</v>
      </c>
      <c r="BX513">
        <f t="shared" si="135"/>
        <v>0</v>
      </c>
      <c r="BY513">
        <f t="shared" si="136"/>
        <v>1.9555870608295509</v>
      </c>
      <c r="BZ513">
        <f t="shared" si="137"/>
        <v>0</v>
      </c>
      <c r="CA513">
        <f t="shared" si="122"/>
        <v>0</v>
      </c>
      <c r="CB513">
        <f t="shared" si="122"/>
        <v>0</v>
      </c>
      <c r="CC513">
        <f t="shared" si="122"/>
        <v>0</v>
      </c>
      <c r="CD513">
        <f t="shared" si="122"/>
        <v>0</v>
      </c>
      <c r="CE513" s="4">
        <f t="shared" si="123"/>
        <v>0.48908397043527169</v>
      </c>
      <c r="CF513" s="4" t="str">
        <f t="shared" si="124"/>
        <v/>
      </c>
      <c r="CG513" s="4">
        <f t="shared" si="125"/>
        <v>0.33296382625188375</v>
      </c>
      <c r="CH513" s="4" t="str">
        <f t="shared" si="126"/>
        <v/>
      </c>
      <c r="CI513">
        <f>INDEX(FX!$B$114:$AK$132,MATCH('Data (2)'!BQ513,FX!$A$114:$A$132,0),MATCH('Data (2)'!D513,Period,0))</f>
        <v>33.080288214101905</v>
      </c>
    </row>
    <row r="514" spans="1:87" hidden="1" outlineLevel="1" x14ac:dyDescent="0.15">
      <c r="A514" t="s">
        <v>351</v>
      </c>
      <c r="B514" s="1">
        <f t="shared" si="138"/>
        <v>43800</v>
      </c>
      <c r="C514" t="s">
        <v>63</v>
      </c>
      <c r="D514" s="1">
        <v>43344</v>
      </c>
      <c r="E514">
        <v>311.72590015295003</v>
      </c>
      <c r="F514">
        <v>148.25410346667505</v>
      </c>
      <c r="G514">
        <v>61.279322264248002</v>
      </c>
      <c r="H514">
        <v>50.249298543519998</v>
      </c>
      <c r="BQ514" t="str">
        <f>VLOOKUP(A514,Misc!$A$3:$B$11,2,FALSE)</f>
        <v>THB</v>
      </c>
      <c r="BR514">
        <f>INDEX(FX!$B$30:$AK$48,MATCH('Data (2)'!BQ514,FX!$A$30:$A$48,0),MATCH('Data (2)'!D514,Period,0))</f>
        <v>32.604792987211269</v>
      </c>
      <c r="BS514">
        <f t="shared" si="128"/>
        <v>9.5607385170401091</v>
      </c>
      <c r="BT514">
        <f t="shared" si="131"/>
        <v>0</v>
      </c>
      <c r="BU514">
        <f t="shared" si="132"/>
        <v>4.5470033661868499</v>
      </c>
      <c r="BV514">
        <f t="shared" si="133"/>
        <v>0</v>
      </c>
      <c r="BW514">
        <f t="shared" si="134"/>
        <v>1.8794574861519249</v>
      </c>
      <c r="BX514">
        <f t="shared" si="135"/>
        <v>0</v>
      </c>
      <c r="BY514">
        <f t="shared" si="136"/>
        <v>1.5411629377076406</v>
      </c>
      <c r="BZ514">
        <f t="shared" si="137"/>
        <v>0</v>
      </c>
      <c r="CA514">
        <f t="shared" si="122"/>
        <v>0</v>
      </c>
      <c r="CB514">
        <f t="shared" si="122"/>
        <v>0</v>
      </c>
      <c r="CC514">
        <f t="shared" si="122"/>
        <v>0</v>
      </c>
      <c r="CD514">
        <f t="shared" ref="CD514:CD577" si="139">L514/$CI514</f>
        <v>0</v>
      </c>
      <c r="CE514" s="4">
        <f t="shared" si="123"/>
        <v>0.47559122740180826</v>
      </c>
      <c r="CF514" s="4" t="str">
        <f t="shared" si="124"/>
        <v/>
      </c>
      <c r="CG514" s="4">
        <f t="shared" si="125"/>
        <v>0.33894035556874264</v>
      </c>
      <c r="CH514" s="4" t="str">
        <f t="shared" si="126"/>
        <v/>
      </c>
      <c r="CI514">
        <f>INDEX(FX!$B$114:$AK$132,MATCH('Data (2)'!BQ514,FX!$A$114:$A$132,0),MATCH('Data (2)'!D514,Period,0))</f>
        <v>33.080288214101905</v>
      </c>
    </row>
    <row r="515" spans="1:87" hidden="1" outlineLevel="1" x14ac:dyDescent="0.15">
      <c r="A515" t="s">
        <v>351</v>
      </c>
      <c r="B515" s="1">
        <f t="shared" si="138"/>
        <v>43800</v>
      </c>
      <c r="C515" t="s">
        <v>63</v>
      </c>
      <c r="D515" s="1">
        <v>43374</v>
      </c>
      <c r="E515">
        <v>287.32080589078009</v>
      </c>
      <c r="F515">
        <v>127.986614202211</v>
      </c>
      <c r="G515">
        <v>47.772771067493991</v>
      </c>
      <c r="H515">
        <v>39.941237164145996</v>
      </c>
      <c r="BQ515" t="str">
        <f>VLOOKUP(A515,Misc!$A$3:$B$11,2,FALSE)</f>
        <v>THB</v>
      </c>
      <c r="BR515">
        <f>INDEX(FX!$B$30:$AK$48,MATCH('Data (2)'!BQ515,FX!$A$30:$A$48,0),MATCH('Data (2)'!D515,Period,0))</f>
        <v>32.786247837263808</v>
      </c>
      <c r="BS515">
        <f t="shared" si="128"/>
        <v>8.7634549496761984</v>
      </c>
      <c r="BT515">
        <f t="shared" si="131"/>
        <v>0</v>
      </c>
      <c r="BU515">
        <f t="shared" si="132"/>
        <v>3.903667624227054</v>
      </c>
      <c r="BV515">
        <f t="shared" si="133"/>
        <v>0</v>
      </c>
      <c r="BW515">
        <f t="shared" si="134"/>
        <v>1.4570978449445191</v>
      </c>
      <c r="BX515">
        <f t="shared" si="135"/>
        <v>0</v>
      </c>
      <c r="BY515">
        <f t="shared" si="136"/>
        <v>1.218231417098911</v>
      </c>
      <c r="BZ515">
        <f t="shared" si="137"/>
        <v>0</v>
      </c>
      <c r="CA515">
        <f t="shared" ref="CA515:CD578" si="140">I515/$CI515</f>
        <v>0</v>
      </c>
      <c r="CB515">
        <f t="shared" si="140"/>
        <v>0</v>
      </c>
      <c r="CC515">
        <f t="shared" si="140"/>
        <v>0</v>
      </c>
      <c r="CD515">
        <f t="shared" si="139"/>
        <v>0</v>
      </c>
      <c r="CE515" s="4">
        <f t="shared" ref="CE515:CE578" si="141">IFERROR(IF(D515&gt;B515,"",BU515/BS515),0)</f>
        <v>0.44544847285045847</v>
      </c>
      <c r="CF515" s="4" t="str">
        <f t="shared" ref="CF515:CF578" si="142">IFERROR(IF(D515&gt;B515,BV515/BT515,""),0)</f>
        <v/>
      </c>
      <c r="CG515" s="4">
        <f t="shared" ref="CG515:CG578" si="143">IFERROR(IF(D515&gt;B515,"",BY515/BU515),0)</f>
        <v>0.31207355091870226</v>
      </c>
      <c r="CH515" s="4" t="str">
        <f t="shared" ref="CH515:CH578" si="144">IFERROR(IF(D515&gt;B515,BZ515/BV515,""),0)</f>
        <v/>
      </c>
      <c r="CI515">
        <f>INDEX(FX!$B$114:$AK$132,MATCH('Data (2)'!BQ515,FX!$A$114:$A$132,0),MATCH('Data (2)'!D515,Period,0))</f>
        <v>33.080288214101905</v>
      </c>
    </row>
    <row r="516" spans="1:87" hidden="1" outlineLevel="1" x14ac:dyDescent="0.15">
      <c r="A516" t="s">
        <v>351</v>
      </c>
      <c r="B516" s="1">
        <f t="shared" ref="B516:C531" si="145">B515</f>
        <v>43800</v>
      </c>
      <c r="C516" t="s">
        <v>63</v>
      </c>
      <c r="D516" s="1">
        <v>43405</v>
      </c>
      <c r="E516">
        <v>326.02163838810998</v>
      </c>
      <c r="F516">
        <v>137.87065544225996</v>
      </c>
      <c r="G516">
        <v>44.743238393628999</v>
      </c>
      <c r="H516">
        <v>38.311946550636009</v>
      </c>
      <c r="BQ516" t="str">
        <f>VLOOKUP(A516,Misc!$A$3:$B$11,2,FALSE)</f>
        <v>THB</v>
      </c>
      <c r="BR516">
        <f>INDEX(FX!$B$30:$AK$48,MATCH('Data (2)'!BQ516,FX!$A$30:$A$48,0),MATCH('Data (2)'!D516,Period,0))</f>
        <v>32.963958235861021</v>
      </c>
      <c r="BS516">
        <f t="shared" si="128"/>
        <v>9.8902454631020511</v>
      </c>
      <c r="BT516">
        <f t="shared" si="131"/>
        <v>0</v>
      </c>
      <c r="BU516">
        <f t="shared" si="132"/>
        <v>4.1824666338847756</v>
      </c>
      <c r="BV516">
        <f t="shared" si="133"/>
        <v>0</v>
      </c>
      <c r="BW516">
        <f t="shared" si="134"/>
        <v>1.3573381592552034</v>
      </c>
      <c r="BX516">
        <f t="shared" si="135"/>
        <v>0</v>
      </c>
      <c r="BY516">
        <f t="shared" si="136"/>
        <v>1.1622374435894347</v>
      </c>
      <c r="BZ516">
        <f t="shared" si="137"/>
        <v>0</v>
      </c>
      <c r="CA516">
        <f t="shared" si="140"/>
        <v>0</v>
      </c>
      <c r="CB516">
        <f t="shared" si="140"/>
        <v>0</v>
      </c>
      <c r="CC516">
        <f t="shared" si="140"/>
        <v>0</v>
      </c>
      <c r="CD516">
        <f t="shared" si="139"/>
        <v>0</v>
      </c>
      <c r="CE516" s="4">
        <f t="shared" si="141"/>
        <v>0.42288805161494497</v>
      </c>
      <c r="CF516" s="4" t="str">
        <f t="shared" si="142"/>
        <v/>
      </c>
      <c r="CG516" s="4">
        <f t="shared" si="143"/>
        <v>0.27788325534349106</v>
      </c>
      <c r="CH516" s="4" t="str">
        <f t="shared" si="144"/>
        <v/>
      </c>
      <c r="CI516">
        <f>INDEX(FX!$B$114:$AK$132,MATCH('Data (2)'!BQ516,FX!$A$114:$A$132,0),MATCH('Data (2)'!D516,Period,0))</f>
        <v>33.080288214101905</v>
      </c>
    </row>
    <row r="517" spans="1:87" hidden="1" outlineLevel="1" x14ac:dyDescent="0.15">
      <c r="A517" t="s">
        <v>351</v>
      </c>
      <c r="B517" s="1">
        <f t="shared" si="145"/>
        <v>43800</v>
      </c>
      <c r="C517" t="s">
        <v>63</v>
      </c>
      <c r="D517" s="1">
        <v>43435</v>
      </c>
      <c r="E517">
        <v>578.18886810893605</v>
      </c>
      <c r="F517">
        <v>262.7953397069823</v>
      </c>
      <c r="G517">
        <v>60.388568265164004</v>
      </c>
      <c r="H517">
        <v>47.195406020202739</v>
      </c>
      <c r="BQ517" t="str">
        <f>VLOOKUP(A517,Misc!$A$3:$B$11,2,FALSE)</f>
        <v>THB</v>
      </c>
      <c r="BR517">
        <f>INDEX(FX!$B$30:$AK$48,MATCH('Data (2)'!BQ517,FX!$A$30:$A$48,0),MATCH('Data (2)'!D517,Period,0))</f>
        <v>32.710633379565422</v>
      </c>
      <c r="BS517">
        <f t="shared" si="128"/>
        <v>17.675868926161943</v>
      </c>
      <c r="BT517">
        <f t="shared" si="131"/>
        <v>0</v>
      </c>
      <c r="BU517">
        <f t="shared" si="132"/>
        <v>8.0339422553386726</v>
      </c>
      <c r="BV517">
        <f t="shared" si="133"/>
        <v>0</v>
      </c>
      <c r="BW517">
        <f t="shared" si="134"/>
        <v>1.8461448778576448</v>
      </c>
      <c r="BX517">
        <f t="shared" si="135"/>
        <v>0</v>
      </c>
      <c r="BY517">
        <f t="shared" si="136"/>
        <v>1.4428154133415851</v>
      </c>
      <c r="BZ517">
        <f t="shared" si="137"/>
        <v>0</v>
      </c>
      <c r="CA517">
        <f t="shared" si="140"/>
        <v>0</v>
      </c>
      <c r="CB517">
        <f t="shared" si="140"/>
        <v>0</v>
      </c>
      <c r="CC517">
        <f t="shared" si="140"/>
        <v>0</v>
      </c>
      <c r="CD517">
        <f t="shared" si="139"/>
        <v>0</v>
      </c>
      <c r="CE517" s="4">
        <f t="shared" si="141"/>
        <v>0.45451469961104346</v>
      </c>
      <c r="CF517" s="4" t="str">
        <f t="shared" si="142"/>
        <v/>
      </c>
      <c r="CG517" s="4">
        <f t="shared" si="143"/>
        <v>0.17958996560907731</v>
      </c>
      <c r="CH517" s="4" t="str">
        <f t="shared" si="144"/>
        <v/>
      </c>
      <c r="CI517">
        <f>INDEX(FX!$B$114:$AK$132,MATCH('Data (2)'!BQ517,FX!$A$114:$A$132,0),MATCH('Data (2)'!D517,Period,0))</f>
        <v>33.080288214101905</v>
      </c>
    </row>
    <row r="518" spans="1:87" hidden="1" outlineLevel="1" x14ac:dyDescent="0.15">
      <c r="A518" t="s">
        <v>351</v>
      </c>
      <c r="B518" s="1">
        <f>B517</f>
        <v>43800</v>
      </c>
      <c r="C518" t="s">
        <v>277</v>
      </c>
      <c r="D518" s="1">
        <v>43101</v>
      </c>
      <c r="E518">
        <f t="array" ref="E518:E529">TRANSPOSE('[2]RA_Key Metrics P1'!$F$9:$Q$9)</f>
        <v>28.457015845199997</v>
      </c>
      <c r="F518">
        <f t="array" ref="F518:F529">TRANSPOSE('[2]RA_Key Metrics P1'!$F$14:$Q$14)</f>
        <v>7.0070892226557131</v>
      </c>
      <c r="G518">
        <f t="array" ref="G518:G529">TRANSPOSE('[2]RA_Key Metrics P1'!$F$19:$Q$19)</f>
        <v>6.2385451742170011</v>
      </c>
      <c r="H518">
        <f t="array" ref="H518:H529">TRANSPOSE('[2]RA_Key Metrics P1'!$F$24:$Q$24)</f>
        <v>4.2615507659636123</v>
      </c>
      <c r="BQ518" t="str">
        <f>VLOOKUP(A518,Misc!$A$3:$B$11,2,FALSE)</f>
        <v>THB</v>
      </c>
      <c r="BR518">
        <f>INDEX(FX!$B$30:$AK$48,MATCH('Data (2)'!BQ518,FX!$A$30:$A$48,0),MATCH('Data (2)'!D518,Period,0))</f>
        <v>31.897208902004188</v>
      </c>
      <c r="BS518">
        <f t="shared" si="128"/>
        <v>0.89214752088895044</v>
      </c>
      <c r="BT518">
        <f t="shared" si="131"/>
        <v>0</v>
      </c>
      <c r="BU518">
        <f t="shared" si="132"/>
        <v>0.21967719006961262</v>
      </c>
      <c r="BV518">
        <f t="shared" si="133"/>
        <v>0</v>
      </c>
      <c r="BW518">
        <f t="shared" si="134"/>
        <v>0.19558279200488343</v>
      </c>
      <c r="BX518">
        <f t="shared" si="135"/>
        <v>0</v>
      </c>
      <c r="BY518">
        <f t="shared" si="136"/>
        <v>0.13360262269517403</v>
      </c>
      <c r="BZ518">
        <f t="shared" si="137"/>
        <v>0</v>
      </c>
      <c r="CA518">
        <f t="shared" si="140"/>
        <v>0</v>
      </c>
      <c r="CB518">
        <f t="shared" si="140"/>
        <v>0</v>
      </c>
      <c r="CC518">
        <f t="shared" si="140"/>
        <v>0</v>
      </c>
      <c r="CD518">
        <f t="shared" si="139"/>
        <v>0</v>
      </c>
      <c r="CE518" s="4">
        <f t="shared" si="141"/>
        <v>0.24623415402278162</v>
      </c>
      <c r="CF518" s="4" t="str">
        <f t="shared" si="142"/>
        <v/>
      </c>
      <c r="CG518" s="4">
        <f t="shared" si="143"/>
        <v>0.6081770376470913</v>
      </c>
      <c r="CH518" s="4" t="str">
        <f t="shared" si="144"/>
        <v/>
      </c>
      <c r="CI518">
        <f>INDEX(FX!$B$114:$AK$132,MATCH('Data (2)'!BQ518,FX!$A$114:$A$132,0),MATCH('Data (2)'!D518,Period,0))</f>
        <v>33.080288214101905</v>
      </c>
    </row>
    <row r="519" spans="1:87" hidden="1" outlineLevel="1" x14ac:dyDescent="0.15">
      <c r="A519" t="s">
        <v>351</v>
      </c>
      <c r="B519" s="1">
        <f t="shared" si="145"/>
        <v>43800</v>
      </c>
      <c r="C519" t="str">
        <f>C518</f>
        <v>Retail Assurance</v>
      </c>
      <c r="D519" s="1">
        <v>43132</v>
      </c>
      <c r="E519">
        <v>36.388948488800004</v>
      </c>
      <c r="F519">
        <v>9.4415146036870432</v>
      </c>
      <c r="G519">
        <v>8.0795140016550011</v>
      </c>
      <c r="H519">
        <v>5.6519590293000421</v>
      </c>
      <c r="BQ519" t="str">
        <f>VLOOKUP(A519,Misc!$A$3:$B$11,2,FALSE)</f>
        <v>THB</v>
      </c>
      <c r="BR519">
        <f>INDEX(FX!$B$30:$AK$48,MATCH('Data (2)'!BQ519,FX!$A$30:$A$48,0),MATCH('Data (2)'!D519,Period,0))</f>
        <v>31.49386935324511</v>
      </c>
      <c r="BS519">
        <f t="shared" si="128"/>
        <v>1.1554295879191645</v>
      </c>
      <c r="BT519">
        <f t="shared" si="131"/>
        <v>0</v>
      </c>
      <c r="BU519">
        <f t="shared" si="132"/>
        <v>0.29978896837946639</v>
      </c>
      <c r="BV519">
        <f t="shared" si="133"/>
        <v>0</v>
      </c>
      <c r="BW519">
        <f t="shared" si="134"/>
        <v>0.25654243722905684</v>
      </c>
      <c r="BX519">
        <f t="shared" si="135"/>
        <v>0</v>
      </c>
      <c r="BY519">
        <f t="shared" si="136"/>
        <v>0.17946219836965405</v>
      </c>
      <c r="BZ519">
        <f t="shared" si="137"/>
        <v>0</v>
      </c>
      <c r="CA519">
        <f t="shared" si="140"/>
        <v>0</v>
      </c>
      <c r="CB519">
        <f t="shared" si="140"/>
        <v>0</v>
      </c>
      <c r="CC519">
        <f t="shared" si="140"/>
        <v>0</v>
      </c>
      <c r="CD519">
        <f t="shared" si="139"/>
        <v>0</v>
      </c>
      <c r="CE519" s="4">
        <f t="shared" si="141"/>
        <v>0.25946104506408058</v>
      </c>
      <c r="CF519" s="4" t="str">
        <f t="shared" si="142"/>
        <v/>
      </c>
      <c r="CG519" s="4">
        <f t="shared" si="143"/>
        <v>0.59862842632186075</v>
      </c>
      <c r="CH519" s="4" t="str">
        <f t="shared" si="144"/>
        <v/>
      </c>
      <c r="CI519">
        <f>INDEX(FX!$B$114:$AK$132,MATCH('Data (2)'!BQ519,FX!$A$114:$A$132,0),MATCH('Data (2)'!D519,Period,0))</f>
        <v>33.080288214101905</v>
      </c>
    </row>
    <row r="520" spans="1:87" hidden="1" outlineLevel="1" x14ac:dyDescent="0.15">
      <c r="A520" t="s">
        <v>351</v>
      </c>
      <c r="B520" s="1">
        <f t="shared" si="145"/>
        <v>43800</v>
      </c>
      <c r="C520" t="str">
        <f t="shared" si="145"/>
        <v>Retail Assurance</v>
      </c>
      <c r="D520" s="1">
        <v>43160</v>
      </c>
      <c r="E520">
        <v>47.969112581600001</v>
      </c>
      <c r="F520">
        <v>12.315361759652397</v>
      </c>
      <c r="G520">
        <v>10.732334159626001</v>
      </c>
      <c r="H520">
        <v>7.3561065256683982</v>
      </c>
      <c r="BQ520" t="str">
        <f>VLOOKUP(A520,Misc!$A$3:$B$11,2,FALSE)</f>
        <v>THB</v>
      </c>
      <c r="BR520">
        <f>INDEX(FX!$B$30:$AK$48,MATCH('Data (2)'!BQ520,FX!$A$30:$A$48,0),MATCH('Data (2)'!D520,Period,0))</f>
        <v>31.274260789006409</v>
      </c>
      <c r="BS520">
        <f t="shared" si="128"/>
        <v>1.5338208280997068</v>
      </c>
      <c r="BT520">
        <f t="shared" si="131"/>
        <v>0</v>
      </c>
      <c r="BU520">
        <f t="shared" si="132"/>
        <v>0.39378586252569453</v>
      </c>
      <c r="BV520">
        <f t="shared" si="133"/>
        <v>0</v>
      </c>
      <c r="BW520">
        <f t="shared" si="134"/>
        <v>0.34316827604758776</v>
      </c>
      <c r="BX520">
        <f t="shared" si="135"/>
        <v>0</v>
      </c>
      <c r="BY520">
        <f t="shared" si="136"/>
        <v>0.23521280247986651</v>
      </c>
      <c r="BZ520">
        <f t="shared" si="137"/>
        <v>0</v>
      </c>
      <c r="CA520">
        <f t="shared" si="140"/>
        <v>0</v>
      </c>
      <c r="CB520">
        <f t="shared" si="140"/>
        <v>0</v>
      </c>
      <c r="CC520">
        <f t="shared" si="140"/>
        <v>0</v>
      </c>
      <c r="CD520">
        <f t="shared" si="139"/>
        <v>0</v>
      </c>
      <c r="CE520" s="4">
        <f t="shared" si="141"/>
        <v>0.2567352426773124</v>
      </c>
      <c r="CF520" s="4" t="str">
        <f t="shared" si="142"/>
        <v/>
      </c>
      <c r="CG520" s="4">
        <f t="shared" si="143"/>
        <v>0.59731144478179143</v>
      </c>
      <c r="CH520" s="4" t="str">
        <f t="shared" si="144"/>
        <v/>
      </c>
      <c r="CI520">
        <f>INDEX(FX!$B$114:$AK$132,MATCH('Data (2)'!BQ520,FX!$A$114:$A$132,0),MATCH('Data (2)'!D520,Period,0))</f>
        <v>33.080288214101905</v>
      </c>
    </row>
    <row r="521" spans="1:87" hidden="1" outlineLevel="1" x14ac:dyDescent="0.15">
      <c r="A521" t="s">
        <v>351</v>
      </c>
      <c r="B521" s="1">
        <f t="shared" si="145"/>
        <v>43800</v>
      </c>
      <c r="C521" t="str">
        <f t="shared" si="145"/>
        <v>Retail Assurance</v>
      </c>
      <c r="D521" s="1">
        <v>43191</v>
      </c>
      <c r="E521">
        <v>35.359909391599999</v>
      </c>
      <c r="F521">
        <v>9.9905622058104537</v>
      </c>
      <c r="G521">
        <v>8.0753257441210025</v>
      </c>
      <c r="H521">
        <v>5.8783346484324532</v>
      </c>
      <c r="BQ521" t="str">
        <f>VLOOKUP(A521,Misc!$A$3:$B$11,2,FALSE)</f>
        <v>THB</v>
      </c>
      <c r="BR521">
        <f>INDEX(FX!$B$30:$AK$48,MATCH('Data (2)'!BQ521,FX!$A$30:$A$48,0),MATCH('Data (2)'!D521,Period,0))</f>
        <v>31.321693018254692</v>
      </c>
      <c r="BS521">
        <f t="shared" si="128"/>
        <v>1.1289271423160869</v>
      </c>
      <c r="BT521">
        <f t="shared" si="131"/>
        <v>0</v>
      </c>
      <c r="BU521">
        <f t="shared" si="132"/>
        <v>0.31896622573970773</v>
      </c>
      <c r="BV521">
        <f t="shared" si="133"/>
        <v>0</v>
      </c>
      <c r="BW521">
        <f t="shared" si="134"/>
        <v>0.25781894163302721</v>
      </c>
      <c r="BX521">
        <f t="shared" si="135"/>
        <v>0</v>
      </c>
      <c r="BY521">
        <f t="shared" si="136"/>
        <v>0.18767614652906797</v>
      </c>
      <c r="BZ521">
        <f t="shared" si="137"/>
        <v>0</v>
      </c>
      <c r="CA521">
        <f t="shared" si="140"/>
        <v>0</v>
      </c>
      <c r="CB521">
        <f t="shared" si="140"/>
        <v>0</v>
      </c>
      <c r="CC521">
        <f t="shared" si="140"/>
        <v>0</v>
      </c>
      <c r="CD521">
        <f t="shared" si="139"/>
        <v>0</v>
      </c>
      <c r="CE521" s="4">
        <f t="shared" si="141"/>
        <v>0.28253924791401708</v>
      </c>
      <c r="CF521" s="4" t="str">
        <f t="shared" si="142"/>
        <v/>
      </c>
      <c r="CG521" s="4">
        <f t="shared" si="143"/>
        <v>0.58838877405854573</v>
      </c>
      <c r="CH521" s="4" t="str">
        <f t="shared" si="144"/>
        <v/>
      </c>
      <c r="CI521">
        <f>INDEX(FX!$B$114:$AK$132,MATCH('Data (2)'!BQ521,FX!$A$114:$A$132,0),MATCH('Data (2)'!D521,Period,0))</f>
        <v>33.080288214101905</v>
      </c>
    </row>
    <row r="522" spans="1:87" hidden="1" outlineLevel="1" x14ac:dyDescent="0.15">
      <c r="A522" t="s">
        <v>351</v>
      </c>
      <c r="B522" s="1">
        <f t="shared" si="145"/>
        <v>43800</v>
      </c>
      <c r="C522" t="str">
        <f t="shared" si="145"/>
        <v>Retail Assurance</v>
      </c>
      <c r="D522" s="1">
        <v>43221</v>
      </c>
      <c r="E522">
        <v>38.9697678052</v>
      </c>
      <c r="F522">
        <v>11.567757910304</v>
      </c>
      <c r="G522">
        <v>9.4460841308049996</v>
      </c>
      <c r="H522">
        <v>7.2634294495419987</v>
      </c>
      <c r="BQ522" t="str">
        <f>VLOOKUP(A522,Misc!$A$3:$B$11,2,FALSE)</f>
        <v>THB</v>
      </c>
      <c r="BR522">
        <f>INDEX(FX!$B$30:$AK$48,MATCH('Data (2)'!BQ522,FX!$A$30:$A$48,0),MATCH('Data (2)'!D522,Period,0))</f>
        <v>31.984884691902458</v>
      </c>
      <c r="BS522">
        <f t="shared" ref="BS522:BS585" si="146">IF(D522&gt;B522,0,E522/$BR522)</f>
        <v>1.2183807501755943</v>
      </c>
      <c r="BT522">
        <f t="shared" si="131"/>
        <v>0</v>
      </c>
      <c r="BU522">
        <f t="shared" si="132"/>
        <v>0.36166326756314937</v>
      </c>
      <c r="BV522">
        <f t="shared" si="133"/>
        <v>0</v>
      </c>
      <c r="BW522">
        <f t="shared" si="134"/>
        <v>0.29532962903556892</v>
      </c>
      <c r="BX522">
        <f t="shared" si="135"/>
        <v>0</v>
      </c>
      <c r="BY522">
        <f t="shared" si="136"/>
        <v>0.22708943676076046</v>
      </c>
      <c r="BZ522">
        <f t="shared" si="137"/>
        <v>0</v>
      </c>
      <c r="CA522">
        <f t="shared" si="140"/>
        <v>0</v>
      </c>
      <c r="CB522">
        <f t="shared" si="140"/>
        <v>0</v>
      </c>
      <c r="CC522">
        <f t="shared" si="140"/>
        <v>0</v>
      </c>
      <c r="CD522">
        <f t="shared" si="139"/>
        <v>0</v>
      </c>
      <c r="CE522" s="4">
        <f t="shared" si="141"/>
        <v>0.29683928239265606</v>
      </c>
      <c r="CF522" s="4" t="str">
        <f t="shared" si="142"/>
        <v/>
      </c>
      <c r="CG522" s="4">
        <f t="shared" si="143"/>
        <v>0.62790296147813462</v>
      </c>
      <c r="CH522" s="4" t="str">
        <f t="shared" si="144"/>
        <v/>
      </c>
      <c r="CI522">
        <f>INDEX(FX!$B$114:$AK$132,MATCH('Data (2)'!BQ522,FX!$A$114:$A$132,0),MATCH('Data (2)'!D522,Period,0))</f>
        <v>33.080288214101905</v>
      </c>
    </row>
    <row r="523" spans="1:87" hidden="1" outlineLevel="1" x14ac:dyDescent="0.15">
      <c r="A523" t="s">
        <v>351</v>
      </c>
      <c r="B523" s="1">
        <f t="shared" si="145"/>
        <v>43800</v>
      </c>
      <c r="C523" t="str">
        <f t="shared" si="145"/>
        <v>Retail Assurance</v>
      </c>
      <c r="D523" s="1">
        <v>43252</v>
      </c>
      <c r="E523">
        <v>35.095680533964</v>
      </c>
      <c r="F523">
        <v>9.6518621703320004</v>
      </c>
      <c r="G523">
        <v>8.2714064975459998</v>
      </c>
      <c r="H523">
        <v>5.7638779310730008</v>
      </c>
      <c r="BQ523" t="str">
        <f>VLOOKUP(A523,Misc!$A$3:$B$11,2,FALSE)</f>
        <v>THB</v>
      </c>
      <c r="BR523">
        <f>INDEX(FX!$B$30:$AK$48,MATCH('Data (2)'!BQ523,FX!$A$30:$A$48,0),MATCH('Data (2)'!D523,Period,0))</f>
        <v>32.479204384205119</v>
      </c>
      <c r="BS523">
        <f t="shared" si="146"/>
        <v>1.0805585050301076</v>
      </c>
      <c r="BT523">
        <f t="shared" si="131"/>
        <v>0</v>
      </c>
      <c r="BU523">
        <f t="shared" si="132"/>
        <v>0.29717052351891271</v>
      </c>
      <c r="BV523">
        <f t="shared" si="133"/>
        <v>0</v>
      </c>
      <c r="BW523">
        <f t="shared" si="134"/>
        <v>0.25466776832650639</v>
      </c>
      <c r="BX523">
        <f t="shared" si="135"/>
        <v>0</v>
      </c>
      <c r="BY523">
        <f t="shared" si="136"/>
        <v>0.1774636429787676</v>
      </c>
      <c r="BZ523">
        <f t="shared" si="137"/>
        <v>0</v>
      </c>
      <c r="CA523">
        <f t="shared" si="140"/>
        <v>0</v>
      </c>
      <c r="CB523">
        <f t="shared" si="140"/>
        <v>0</v>
      </c>
      <c r="CC523">
        <f t="shared" si="140"/>
        <v>0</v>
      </c>
      <c r="CD523">
        <f t="shared" si="139"/>
        <v>0</v>
      </c>
      <c r="CE523" s="4">
        <f t="shared" si="141"/>
        <v>0.27501567211359151</v>
      </c>
      <c r="CF523" s="4" t="str">
        <f t="shared" si="142"/>
        <v/>
      </c>
      <c r="CG523" s="4">
        <f t="shared" si="143"/>
        <v>0.59717781184133278</v>
      </c>
      <c r="CH523" s="4" t="str">
        <f t="shared" si="144"/>
        <v/>
      </c>
      <c r="CI523">
        <f>INDEX(FX!$B$114:$AK$132,MATCH('Data (2)'!BQ523,FX!$A$114:$A$132,0),MATCH('Data (2)'!D523,Period,0))</f>
        <v>33.080288214101905</v>
      </c>
    </row>
    <row r="524" spans="1:87" hidden="1" outlineLevel="1" x14ac:dyDescent="0.15">
      <c r="A524" t="s">
        <v>351</v>
      </c>
      <c r="B524" s="1">
        <f t="shared" si="145"/>
        <v>43800</v>
      </c>
      <c r="C524" t="str">
        <f t="shared" si="145"/>
        <v>Retail Assurance</v>
      </c>
      <c r="D524" s="1">
        <v>43282</v>
      </c>
      <c r="E524">
        <v>34.567917968999986</v>
      </c>
      <c r="F524">
        <v>10.402031080828992</v>
      </c>
      <c r="G524">
        <v>7.6054894861759994</v>
      </c>
      <c r="H524">
        <v>5.5635146070939978</v>
      </c>
      <c r="BQ524" t="str">
        <f>VLOOKUP(A524,Misc!$A$3:$B$11,2,FALSE)</f>
        <v>THB</v>
      </c>
      <c r="BR524">
        <f>INDEX(FX!$B$30:$AK$48,MATCH('Data (2)'!BQ524,FX!$A$30:$A$48,0),MATCH('Data (2)'!D524,Period,0))</f>
        <v>33.282987016017991</v>
      </c>
      <c r="BS524">
        <f t="shared" si="146"/>
        <v>1.0386062390483042</v>
      </c>
      <c r="BT524">
        <f t="shared" si="131"/>
        <v>0</v>
      </c>
      <c r="BU524">
        <f t="shared" si="132"/>
        <v>0.31253297896077781</v>
      </c>
      <c r="BV524">
        <f t="shared" si="133"/>
        <v>0</v>
      </c>
      <c r="BW524">
        <f t="shared" si="134"/>
        <v>0.22850982342767887</v>
      </c>
      <c r="BX524">
        <f t="shared" si="135"/>
        <v>0</v>
      </c>
      <c r="BY524">
        <f t="shared" si="136"/>
        <v>0.16715791177085348</v>
      </c>
      <c r="BZ524">
        <f t="shared" si="137"/>
        <v>0</v>
      </c>
      <c r="CA524">
        <f t="shared" si="140"/>
        <v>0</v>
      </c>
      <c r="CB524">
        <f t="shared" si="140"/>
        <v>0</v>
      </c>
      <c r="CC524">
        <f t="shared" si="140"/>
        <v>0</v>
      </c>
      <c r="CD524">
        <f t="shared" si="139"/>
        <v>0</v>
      </c>
      <c r="CE524" s="4">
        <f t="shared" si="141"/>
        <v>0.30091575344969818</v>
      </c>
      <c r="CF524" s="4" t="str">
        <f t="shared" si="142"/>
        <v/>
      </c>
      <c r="CG524" s="4">
        <f t="shared" si="143"/>
        <v>0.53484887363464906</v>
      </c>
      <c r="CH524" s="4" t="str">
        <f t="shared" si="144"/>
        <v/>
      </c>
      <c r="CI524">
        <f>INDEX(FX!$B$114:$AK$132,MATCH('Data (2)'!BQ524,FX!$A$114:$A$132,0),MATCH('Data (2)'!D524,Period,0))</f>
        <v>33.080288214101905</v>
      </c>
    </row>
    <row r="525" spans="1:87" hidden="1" outlineLevel="1" x14ac:dyDescent="0.15">
      <c r="A525" t="s">
        <v>351</v>
      </c>
      <c r="B525" s="1">
        <f t="shared" si="145"/>
        <v>43800</v>
      </c>
      <c r="C525" t="str">
        <f t="shared" si="145"/>
        <v>Retail Assurance</v>
      </c>
      <c r="D525" s="1">
        <v>43313</v>
      </c>
      <c r="E525">
        <v>35.6207374078</v>
      </c>
      <c r="F525">
        <v>10.727119215638</v>
      </c>
      <c r="G525">
        <v>7.8612239938769983</v>
      </c>
      <c r="H525">
        <v>5.9530920382569983</v>
      </c>
      <c r="BQ525" t="str">
        <f>VLOOKUP(A525,Misc!$A$3:$B$11,2,FALSE)</f>
        <v>THB</v>
      </c>
      <c r="BR525">
        <f>INDEX(FX!$B$30:$AK$48,MATCH('Data (2)'!BQ525,FX!$A$30:$A$48,0),MATCH('Data (2)'!D525,Period,0))</f>
        <v>33.029560359302181</v>
      </c>
      <c r="BS525">
        <f t="shared" si="146"/>
        <v>1.0784502433671679</v>
      </c>
      <c r="BT525">
        <f t="shared" si="131"/>
        <v>0</v>
      </c>
      <c r="BU525">
        <f t="shared" si="132"/>
        <v>0.32477329697841106</v>
      </c>
      <c r="BV525">
        <f t="shared" si="133"/>
        <v>0</v>
      </c>
      <c r="BW525">
        <f t="shared" si="134"/>
        <v>0.23800571089536243</v>
      </c>
      <c r="BX525">
        <f t="shared" si="135"/>
        <v>0</v>
      </c>
      <c r="BY525">
        <f t="shared" si="136"/>
        <v>0.18023527935273947</v>
      </c>
      <c r="BZ525">
        <f t="shared" si="137"/>
        <v>0</v>
      </c>
      <c r="CA525">
        <f t="shared" si="140"/>
        <v>0</v>
      </c>
      <c r="CB525">
        <f t="shared" si="140"/>
        <v>0</v>
      </c>
      <c r="CC525">
        <f t="shared" si="140"/>
        <v>0</v>
      </c>
      <c r="CD525">
        <f t="shared" si="139"/>
        <v>0</v>
      </c>
      <c r="CE525" s="4">
        <f t="shared" si="141"/>
        <v>0.30114815122521987</v>
      </c>
      <c r="CF525" s="4" t="str">
        <f t="shared" si="142"/>
        <v/>
      </c>
      <c r="CG525" s="4">
        <f t="shared" si="143"/>
        <v>0.55495719946680344</v>
      </c>
      <c r="CH525" s="4" t="str">
        <f t="shared" si="144"/>
        <v/>
      </c>
      <c r="CI525">
        <f>INDEX(FX!$B$114:$AK$132,MATCH('Data (2)'!BQ525,FX!$A$114:$A$132,0),MATCH('Data (2)'!D525,Period,0))</f>
        <v>33.080288214101905</v>
      </c>
    </row>
    <row r="526" spans="1:87" hidden="1" outlineLevel="1" x14ac:dyDescent="0.15">
      <c r="A526" t="s">
        <v>351</v>
      </c>
      <c r="B526" s="1">
        <f t="shared" si="145"/>
        <v>43800</v>
      </c>
      <c r="C526" t="str">
        <f t="shared" si="145"/>
        <v>Retail Assurance</v>
      </c>
      <c r="D526" s="1">
        <v>43344</v>
      </c>
      <c r="E526">
        <v>30.640711451680001</v>
      </c>
      <c r="F526">
        <v>9.4046791235059999</v>
      </c>
      <c r="G526">
        <v>7.1587287931900017</v>
      </c>
      <c r="H526">
        <v>5.252148381991999</v>
      </c>
      <c r="BQ526" t="str">
        <f>VLOOKUP(A526,Misc!$A$3:$B$11,2,FALSE)</f>
        <v>THB</v>
      </c>
      <c r="BR526">
        <f>INDEX(FX!$B$30:$AK$48,MATCH('Data (2)'!BQ526,FX!$A$30:$A$48,0),MATCH('Data (2)'!D526,Period,0))</f>
        <v>32.604792987211269</v>
      </c>
      <c r="BS526">
        <f t="shared" si="146"/>
        <v>0.93976095673106563</v>
      </c>
      <c r="BT526">
        <f t="shared" si="131"/>
        <v>0</v>
      </c>
      <c r="BU526">
        <f t="shared" si="132"/>
        <v>0.28844468134469803</v>
      </c>
      <c r="BV526">
        <f t="shared" si="133"/>
        <v>0</v>
      </c>
      <c r="BW526">
        <f t="shared" si="134"/>
        <v>0.21956062705252885</v>
      </c>
      <c r="BX526">
        <f t="shared" si="135"/>
        <v>0</v>
      </c>
      <c r="BY526">
        <f t="shared" si="136"/>
        <v>0.16108516266464484</v>
      </c>
      <c r="BZ526">
        <f t="shared" si="137"/>
        <v>0</v>
      </c>
      <c r="CA526">
        <f t="shared" si="140"/>
        <v>0</v>
      </c>
      <c r="CB526">
        <f t="shared" si="140"/>
        <v>0</v>
      </c>
      <c r="CC526">
        <f t="shared" si="140"/>
        <v>0</v>
      </c>
      <c r="CD526">
        <f t="shared" si="139"/>
        <v>0</v>
      </c>
      <c r="CE526" s="4">
        <f t="shared" si="141"/>
        <v>0.30693409773911595</v>
      </c>
      <c r="CF526" s="4" t="str">
        <f t="shared" si="142"/>
        <v/>
      </c>
      <c r="CG526" s="4">
        <f t="shared" si="143"/>
        <v>0.55846119926248305</v>
      </c>
      <c r="CH526" s="4" t="str">
        <f t="shared" si="144"/>
        <v/>
      </c>
      <c r="CI526">
        <f>INDEX(FX!$B$114:$AK$132,MATCH('Data (2)'!BQ526,FX!$A$114:$A$132,0),MATCH('Data (2)'!D526,Period,0))</f>
        <v>33.080288214101905</v>
      </c>
    </row>
    <row r="527" spans="1:87" hidden="1" outlineLevel="1" x14ac:dyDescent="0.15">
      <c r="A527" t="s">
        <v>351</v>
      </c>
      <c r="B527" s="1">
        <f t="shared" si="145"/>
        <v>43800</v>
      </c>
      <c r="C527" t="str">
        <f t="shared" si="145"/>
        <v>Retail Assurance</v>
      </c>
      <c r="D527" s="1">
        <v>43374</v>
      </c>
      <c r="E527">
        <v>36.260793742400004</v>
      </c>
      <c r="F527">
        <v>11.05271178856</v>
      </c>
      <c r="G527">
        <v>8.6628182107540006</v>
      </c>
      <c r="H527">
        <v>6.1996679567200008</v>
      </c>
      <c r="BQ527" t="str">
        <f>VLOOKUP(A527,Misc!$A$3:$B$11,2,FALSE)</f>
        <v>THB</v>
      </c>
      <c r="BR527">
        <f>INDEX(FX!$B$30:$AK$48,MATCH('Data (2)'!BQ527,FX!$A$30:$A$48,0),MATCH('Data (2)'!D527,Period,0))</f>
        <v>32.786247837263808</v>
      </c>
      <c r="BS527">
        <f t="shared" si="146"/>
        <v>1.1059757103765664</v>
      </c>
      <c r="BT527">
        <f t="shared" si="131"/>
        <v>0</v>
      </c>
      <c r="BU527">
        <f t="shared" si="132"/>
        <v>0.33711426337715411</v>
      </c>
      <c r="BV527">
        <f t="shared" si="133"/>
        <v>0</v>
      </c>
      <c r="BW527">
        <f t="shared" si="134"/>
        <v>0.26422109214059308</v>
      </c>
      <c r="BX527">
        <f t="shared" si="135"/>
        <v>0</v>
      </c>
      <c r="BY527">
        <f t="shared" si="136"/>
        <v>0.1890935488407324</v>
      </c>
      <c r="BZ527">
        <f t="shared" si="137"/>
        <v>0</v>
      </c>
      <c r="CA527">
        <f t="shared" si="140"/>
        <v>0</v>
      </c>
      <c r="CB527">
        <f t="shared" si="140"/>
        <v>0</v>
      </c>
      <c r="CC527">
        <f t="shared" si="140"/>
        <v>0</v>
      </c>
      <c r="CD527">
        <f t="shared" si="139"/>
        <v>0</v>
      </c>
      <c r="CE527" s="4">
        <f t="shared" si="141"/>
        <v>0.30481163393938576</v>
      </c>
      <c r="CF527" s="4" t="str">
        <f t="shared" si="142"/>
        <v/>
      </c>
      <c r="CG527" s="4">
        <f t="shared" si="143"/>
        <v>0.56091826832369818</v>
      </c>
      <c r="CH527" s="4" t="str">
        <f t="shared" si="144"/>
        <v/>
      </c>
      <c r="CI527">
        <f>INDEX(FX!$B$114:$AK$132,MATCH('Data (2)'!BQ527,FX!$A$114:$A$132,0),MATCH('Data (2)'!D527,Period,0))</f>
        <v>33.080288214101905</v>
      </c>
    </row>
    <row r="528" spans="1:87" hidden="1" outlineLevel="1" x14ac:dyDescent="0.15">
      <c r="A528" t="s">
        <v>351</v>
      </c>
      <c r="B528" s="1">
        <f t="shared" si="145"/>
        <v>43800</v>
      </c>
      <c r="C528" t="str">
        <f t="shared" si="145"/>
        <v>Retail Assurance</v>
      </c>
      <c r="D528" s="1">
        <v>43405</v>
      </c>
      <c r="E528">
        <v>35.985360529600001</v>
      </c>
      <c r="F528">
        <v>11.252504370832</v>
      </c>
      <c r="G528">
        <v>8.5869706982609983</v>
      </c>
      <c r="H528">
        <v>6.4526740570739989</v>
      </c>
      <c r="BQ528" t="str">
        <f>VLOOKUP(A528,Misc!$A$3:$B$11,2,FALSE)</f>
        <v>THB</v>
      </c>
      <c r="BR528">
        <f>INDEX(FX!$B$30:$AK$48,MATCH('Data (2)'!BQ528,FX!$A$30:$A$48,0),MATCH('Data (2)'!D528,Period,0))</f>
        <v>32.963958235861021</v>
      </c>
      <c r="BS528">
        <f t="shared" si="146"/>
        <v>1.0916577515394386</v>
      </c>
      <c r="BT528">
        <f t="shared" si="131"/>
        <v>0</v>
      </c>
      <c r="BU528">
        <f t="shared" si="132"/>
        <v>0.34135780328075288</v>
      </c>
      <c r="BV528">
        <f t="shared" si="133"/>
        <v>0</v>
      </c>
      <c r="BW528">
        <f t="shared" si="134"/>
        <v>0.26049574012987781</v>
      </c>
      <c r="BX528">
        <f t="shared" si="135"/>
        <v>0</v>
      </c>
      <c r="BY528">
        <f t="shared" si="136"/>
        <v>0.19574936999083523</v>
      </c>
      <c r="BZ528">
        <f t="shared" si="137"/>
        <v>0</v>
      </c>
      <c r="CA528">
        <f t="shared" si="140"/>
        <v>0</v>
      </c>
      <c r="CB528">
        <f t="shared" si="140"/>
        <v>0</v>
      </c>
      <c r="CC528">
        <f t="shared" si="140"/>
        <v>0</v>
      </c>
      <c r="CD528">
        <f t="shared" si="139"/>
        <v>0</v>
      </c>
      <c r="CE528" s="4">
        <f t="shared" si="141"/>
        <v>0.31269672459099518</v>
      </c>
      <c r="CF528" s="4" t="str">
        <f t="shared" si="142"/>
        <v/>
      </c>
      <c r="CG528" s="4">
        <f t="shared" si="143"/>
        <v>0.57344337264157796</v>
      </c>
      <c r="CH528" s="4" t="str">
        <f t="shared" si="144"/>
        <v/>
      </c>
      <c r="CI528">
        <f>INDEX(FX!$B$114:$AK$132,MATCH('Data (2)'!BQ528,FX!$A$114:$A$132,0),MATCH('Data (2)'!D528,Period,0))</f>
        <v>33.080288214101905</v>
      </c>
    </row>
    <row r="529" spans="1:87" hidden="1" outlineLevel="1" x14ac:dyDescent="0.15">
      <c r="A529" t="s">
        <v>351</v>
      </c>
      <c r="B529" s="1">
        <f t="shared" si="145"/>
        <v>43800</v>
      </c>
      <c r="C529" t="str">
        <f t="shared" si="145"/>
        <v>Retail Assurance</v>
      </c>
      <c r="D529" s="1">
        <v>43435</v>
      </c>
      <c r="E529">
        <v>37.567339434117997</v>
      </c>
      <c r="F529">
        <v>11.542858041862001</v>
      </c>
      <c r="G529">
        <v>8.6316443077389984</v>
      </c>
      <c r="H529">
        <v>6.4542210775369995</v>
      </c>
      <c r="BQ529" t="str">
        <f>VLOOKUP(A529,Misc!$A$3:$B$11,2,FALSE)</f>
        <v>THB</v>
      </c>
      <c r="BR529">
        <f>INDEX(FX!$B$30:$AK$48,MATCH('Data (2)'!BQ529,FX!$A$30:$A$48,0),MATCH('Data (2)'!D529,Period,0))</f>
        <v>32.710633379565422</v>
      </c>
      <c r="BS529">
        <f t="shared" si="146"/>
        <v>1.1484748399151021</v>
      </c>
      <c r="BT529">
        <f t="shared" si="131"/>
        <v>0</v>
      </c>
      <c r="BU529">
        <f t="shared" si="132"/>
        <v>0.35287785191811388</v>
      </c>
      <c r="BV529">
        <f t="shared" si="133"/>
        <v>0</v>
      </c>
      <c r="BW529">
        <f t="shared" si="134"/>
        <v>0.26387884965661507</v>
      </c>
      <c r="BX529">
        <f t="shared" si="135"/>
        <v>0</v>
      </c>
      <c r="BY529">
        <f t="shared" si="136"/>
        <v>0.19731262928002488</v>
      </c>
      <c r="BZ529">
        <f t="shared" si="137"/>
        <v>0</v>
      </c>
      <c r="CA529">
        <f t="shared" si="140"/>
        <v>0</v>
      </c>
      <c r="CB529">
        <f t="shared" si="140"/>
        <v>0</v>
      </c>
      <c r="CC529">
        <f t="shared" si="140"/>
        <v>0</v>
      </c>
      <c r="CD529">
        <f t="shared" si="139"/>
        <v>0</v>
      </c>
      <c r="CE529" s="4">
        <f t="shared" si="141"/>
        <v>0.30725779934734959</v>
      </c>
      <c r="CF529" s="4" t="str">
        <f t="shared" si="142"/>
        <v/>
      </c>
      <c r="CG529" s="4">
        <f t="shared" si="143"/>
        <v>0.5591527725741533</v>
      </c>
      <c r="CH529" s="4" t="str">
        <f t="shared" si="144"/>
        <v/>
      </c>
      <c r="CI529">
        <f>INDEX(FX!$B$114:$AK$132,MATCH('Data (2)'!BQ529,FX!$A$114:$A$132,0),MATCH('Data (2)'!D529,Period,0))</f>
        <v>33.080288214101905</v>
      </c>
    </row>
    <row r="530" spans="1:87" hidden="1" outlineLevel="1" x14ac:dyDescent="0.15">
      <c r="A530" t="s">
        <v>351</v>
      </c>
      <c r="B530" s="1">
        <f t="shared" si="145"/>
        <v>43800</v>
      </c>
      <c r="C530" t="s">
        <v>108</v>
      </c>
      <c r="D530" s="1">
        <v>43101</v>
      </c>
      <c r="E530">
        <f t="array" ref="E530:E541">TRANSPOSE('[2]BKIL_Key Metrics P1'!$F$9:$Q$9)</f>
        <v>1.8446659999999753</v>
      </c>
      <c r="F530">
        <f t="array" ref="F530:F541">TRANSPOSE('[2]BKIL_Key Metrics P1'!$F$14:$Q$14)</f>
        <v>1.640290350651</v>
      </c>
      <c r="G530">
        <f t="array" ref="G530:G541">TRANSPOSE('[2]BKIL_Key Metrics P1'!$F$19:$Q$19)</f>
        <v>1.6371915213809998</v>
      </c>
      <c r="H530">
        <f t="array" ref="H530:H541">TRANSPOSE('[2]BKIL_Key Metrics P1'!$F$24:$Q$24)</f>
        <v>1.5421668828679302</v>
      </c>
      <c r="BQ530" t="str">
        <f>VLOOKUP(A530,Misc!$A$3:$B$11,2,FALSE)</f>
        <v>THB</v>
      </c>
      <c r="BR530">
        <f>INDEX(FX!$B$30:$AK$48,MATCH('Data (2)'!BQ530,FX!$A$30:$A$48,0),MATCH('Data (2)'!D530,Period,0))</f>
        <v>31.897208902004188</v>
      </c>
      <c r="BS530">
        <f t="shared" si="146"/>
        <v>5.7831580363887886E-2</v>
      </c>
      <c r="BT530">
        <f t="shared" si="131"/>
        <v>0</v>
      </c>
      <c r="BU530">
        <f t="shared" si="132"/>
        <v>5.1424259586171382E-2</v>
      </c>
      <c r="BV530">
        <f t="shared" si="133"/>
        <v>0</v>
      </c>
      <c r="BW530">
        <f t="shared" si="134"/>
        <v>5.1327109102581404E-2</v>
      </c>
      <c r="BX530">
        <f t="shared" si="135"/>
        <v>0</v>
      </c>
      <c r="BY530">
        <f t="shared" si="136"/>
        <v>4.8348019652936836E-2</v>
      </c>
      <c r="BZ530">
        <f t="shared" si="137"/>
        <v>0</v>
      </c>
      <c r="CA530">
        <f t="shared" si="140"/>
        <v>0</v>
      </c>
      <c r="CB530">
        <f t="shared" si="140"/>
        <v>0</v>
      </c>
      <c r="CC530">
        <f t="shared" si="140"/>
        <v>0</v>
      </c>
      <c r="CD530">
        <f t="shared" si="139"/>
        <v>0</v>
      </c>
      <c r="CE530" s="4">
        <f t="shared" si="141"/>
        <v>0.88920723353226117</v>
      </c>
      <c r="CF530" s="4" t="str">
        <f t="shared" si="142"/>
        <v/>
      </c>
      <c r="CG530" s="4">
        <f t="shared" si="143"/>
        <v>0.94017920806269062</v>
      </c>
      <c r="CH530" s="4" t="str">
        <f t="shared" si="144"/>
        <v/>
      </c>
      <c r="CI530">
        <f>INDEX(FX!$B$114:$AK$132,MATCH('Data (2)'!BQ530,FX!$A$114:$A$132,0),MATCH('Data (2)'!D530,Period,0))</f>
        <v>33.080288214101905</v>
      </c>
    </row>
    <row r="531" spans="1:87" hidden="1" outlineLevel="1" x14ac:dyDescent="0.15">
      <c r="A531" t="s">
        <v>351</v>
      </c>
      <c r="B531" s="1">
        <f t="shared" si="145"/>
        <v>43800</v>
      </c>
      <c r="C531" t="str">
        <f>C530</f>
        <v>IFA/Broker</v>
      </c>
      <c r="D531" s="1">
        <v>43132</v>
      </c>
      <c r="E531">
        <v>1.6915905000000038</v>
      </c>
      <c r="F531">
        <v>1.432770947809999</v>
      </c>
      <c r="G531">
        <v>1.6246804446599996</v>
      </c>
      <c r="H531">
        <v>1.4219405932870002</v>
      </c>
      <c r="BQ531" t="str">
        <f>VLOOKUP(A531,Misc!$A$3:$B$11,2,FALSE)</f>
        <v>THB</v>
      </c>
      <c r="BR531">
        <f>INDEX(FX!$B$30:$AK$48,MATCH('Data (2)'!BQ531,FX!$A$30:$A$48,0),MATCH('Data (2)'!D531,Period,0))</f>
        <v>31.49386935324511</v>
      </c>
      <c r="BS531">
        <f t="shared" si="146"/>
        <v>5.3711739292069655E-2</v>
      </c>
      <c r="BT531">
        <f t="shared" si="131"/>
        <v>0</v>
      </c>
      <c r="BU531">
        <f t="shared" si="132"/>
        <v>4.5493646136001611E-2</v>
      </c>
      <c r="BV531">
        <f t="shared" si="133"/>
        <v>0</v>
      </c>
      <c r="BW531">
        <f t="shared" si="134"/>
        <v>5.1587197064834257E-2</v>
      </c>
      <c r="BX531">
        <f t="shared" si="135"/>
        <v>0</v>
      </c>
      <c r="BY531">
        <f t="shared" si="136"/>
        <v>4.5149758428793513E-2</v>
      </c>
      <c r="BZ531">
        <f t="shared" si="137"/>
        <v>0</v>
      </c>
      <c r="CA531">
        <f t="shared" si="140"/>
        <v>0</v>
      </c>
      <c r="CB531">
        <f t="shared" si="140"/>
        <v>0</v>
      </c>
      <c r="CC531">
        <f t="shared" si="140"/>
        <v>0</v>
      </c>
      <c r="CD531">
        <f t="shared" si="139"/>
        <v>0</v>
      </c>
      <c r="CE531" s="4">
        <f t="shared" si="141"/>
        <v>0.84699633144664499</v>
      </c>
      <c r="CF531" s="4" t="str">
        <f t="shared" si="142"/>
        <v/>
      </c>
      <c r="CG531" s="4">
        <f t="shared" si="143"/>
        <v>0.99244097282991872</v>
      </c>
      <c r="CH531" s="4" t="str">
        <f t="shared" si="144"/>
        <v/>
      </c>
      <c r="CI531">
        <f>INDEX(FX!$B$114:$AK$132,MATCH('Data (2)'!BQ531,FX!$A$114:$A$132,0),MATCH('Data (2)'!D531,Period,0))</f>
        <v>33.080288214101905</v>
      </c>
    </row>
    <row r="532" spans="1:87" hidden="1" outlineLevel="1" x14ac:dyDescent="0.15">
      <c r="A532" t="s">
        <v>351</v>
      </c>
      <c r="B532" s="1">
        <f t="shared" ref="B532:C547" si="147">B531</f>
        <v>43800</v>
      </c>
      <c r="C532" t="str">
        <f t="shared" si="147"/>
        <v>IFA/Broker</v>
      </c>
      <c r="D532" s="1">
        <v>43160</v>
      </c>
      <c r="E532">
        <v>2.2529849999999954</v>
      </c>
      <c r="F532">
        <v>2.2732819605009995</v>
      </c>
      <c r="G532">
        <v>2.0564630908009991</v>
      </c>
      <c r="H532">
        <v>2.246870632107</v>
      </c>
      <c r="BQ532" t="str">
        <f>VLOOKUP(A532,Misc!$A$3:$B$11,2,FALSE)</f>
        <v>THB</v>
      </c>
      <c r="BR532">
        <f>INDEX(FX!$B$30:$AK$48,MATCH('Data (2)'!BQ532,FX!$A$30:$A$48,0),MATCH('Data (2)'!D532,Period,0))</f>
        <v>31.274260789006409</v>
      </c>
      <c r="BS532">
        <f t="shared" si="146"/>
        <v>7.2039592404753786E-2</v>
      </c>
      <c r="BT532">
        <f t="shared" si="131"/>
        <v>0</v>
      </c>
      <c r="BU532">
        <f t="shared" si="132"/>
        <v>7.2688591293582488E-2</v>
      </c>
      <c r="BV532">
        <f t="shared" si="133"/>
        <v>0</v>
      </c>
      <c r="BW532">
        <f t="shared" si="134"/>
        <v>6.5755769726262916E-2</v>
      </c>
      <c r="BX532">
        <f t="shared" si="135"/>
        <v>0</v>
      </c>
      <c r="BY532">
        <f t="shared" si="136"/>
        <v>7.1844084413877643E-2</v>
      </c>
      <c r="BZ532">
        <f t="shared" si="137"/>
        <v>0</v>
      </c>
      <c r="CA532">
        <f t="shared" si="140"/>
        <v>0</v>
      </c>
      <c r="CB532">
        <f t="shared" si="140"/>
        <v>0</v>
      </c>
      <c r="CC532">
        <f t="shared" si="140"/>
        <v>0</v>
      </c>
      <c r="CD532">
        <f t="shared" si="139"/>
        <v>0</v>
      </c>
      <c r="CE532" s="4">
        <f t="shared" si="141"/>
        <v>1.0090089195005756</v>
      </c>
      <c r="CF532" s="4" t="str">
        <f t="shared" si="142"/>
        <v/>
      </c>
      <c r="CG532" s="4">
        <f t="shared" si="143"/>
        <v>0.98838185106251464</v>
      </c>
      <c r="CH532" s="4" t="str">
        <f t="shared" si="144"/>
        <v/>
      </c>
      <c r="CI532">
        <f>INDEX(FX!$B$114:$AK$132,MATCH('Data (2)'!BQ532,FX!$A$114:$A$132,0),MATCH('Data (2)'!D532,Period,0))</f>
        <v>33.080288214101905</v>
      </c>
    </row>
    <row r="533" spans="1:87" hidden="1" outlineLevel="1" x14ac:dyDescent="0.15">
      <c r="A533" t="s">
        <v>351</v>
      </c>
      <c r="B533" s="1">
        <f t="shared" si="147"/>
        <v>43800</v>
      </c>
      <c r="C533" t="str">
        <f t="shared" si="147"/>
        <v>IFA/Broker</v>
      </c>
      <c r="D533" s="1">
        <v>43191</v>
      </c>
      <c r="E533">
        <v>2.0260802000000009</v>
      </c>
      <c r="F533">
        <v>2.2185007402319998</v>
      </c>
      <c r="G533">
        <v>1.9312392696629996</v>
      </c>
      <c r="H533">
        <v>2.2035260010749997</v>
      </c>
      <c r="BQ533" t="str">
        <f>VLOOKUP(A533,Misc!$A$3:$B$11,2,FALSE)</f>
        <v>THB</v>
      </c>
      <c r="BR533">
        <f>INDEX(FX!$B$30:$AK$48,MATCH('Data (2)'!BQ533,FX!$A$30:$A$48,0),MATCH('Data (2)'!D533,Period,0))</f>
        <v>31.321693018254692</v>
      </c>
      <c r="BS533">
        <f t="shared" si="146"/>
        <v>6.4686164915133251E-2</v>
      </c>
      <c r="BT533">
        <f t="shared" si="131"/>
        <v>0</v>
      </c>
      <c r="BU533">
        <f t="shared" si="132"/>
        <v>7.0829528242264198E-2</v>
      </c>
      <c r="BV533">
        <f t="shared" si="133"/>
        <v>0</v>
      </c>
      <c r="BW533">
        <f t="shared" si="134"/>
        <v>6.1658201826365139E-2</v>
      </c>
      <c r="BX533">
        <f t="shared" si="135"/>
        <v>0</v>
      </c>
      <c r="BY533">
        <f t="shared" si="136"/>
        <v>7.0351433423179136E-2</v>
      </c>
      <c r="BZ533">
        <f t="shared" si="137"/>
        <v>0</v>
      </c>
      <c r="CA533">
        <f t="shared" si="140"/>
        <v>0</v>
      </c>
      <c r="CB533">
        <f t="shared" si="140"/>
        <v>0</v>
      </c>
      <c r="CC533">
        <f t="shared" si="140"/>
        <v>0</v>
      </c>
      <c r="CD533">
        <f t="shared" si="139"/>
        <v>0</v>
      </c>
      <c r="CE533" s="4">
        <f t="shared" si="141"/>
        <v>1.0949718279819325</v>
      </c>
      <c r="CF533" s="4" t="str">
        <f t="shared" si="142"/>
        <v/>
      </c>
      <c r="CG533" s="4">
        <f t="shared" si="143"/>
        <v>0.99325006348411926</v>
      </c>
      <c r="CH533" s="4" t="str">
        <f t="shared" si="144"/>
        <v/>
      </c>
      <c r="CI533">
        <f>INDEX(FX!$B$114:$AK$132,MATCH('Data (2)'!BQ533,FX!$A$114:$A$132,0),MATCH('Data (2)'!D533,Period,0))</f>
        <v>33.080288214101905</v>
      </c>
    </row>
    <row r="534" spans="1:87" hidden="1" outlineLevel="1" x14ac:dyDescent="0.15">
      <c r="A534" t="s">
        <v>351</v>
      </c>
      <c r="B534" s="1">
        <f t="shared" si="147"/>
        <v>43800</v>
      </c>
      <c r="C534" t="str">
        <f t="shared" si="147"/>
        <v>IFA/Broker</v>
      </c>
      <c r="D534" s="1">
        <v>43221</v>
      </c>
      <c r="E534">
        <v>2.5132770000000022</v>
      </c>
      <c r="F534">
        <v>2.4181932631469962</v>
      </c>
      <c r="G534">
        <v>1.7687813171309996</v>
      </c>
      <c r="H534">
        <v>1.9043910120309997</v>
      </c>
      <c r="BQ534" t="str">
        <f>VLOOKUP(A534,Misc!$A$3:$B$11,2,FALSE)</f>
        <v>THB</v>
      </c>
      <c r="BR534">
        <f>INDEX(FX!$B$30:$AK$48,MATCH('Data (2)'!BQ534,FX!$A$30:$A$48,0),MATCH('Data (2)'!D534,Period,0))</f>
        <v>31.984884691902458</v>
      </c>
      <c r="BS534">
        <f t="shared" si="146"/>
        <v>7.8577022371954436E-2</v>
      </c>
      <c r="BT534">
        <f t="shared" si="131"/>
        <v>0</v>
      </c>
      <c r="BU534">
        <f t="shared" si="132"/>
        <v>7.5604251396885758E-2</v>
      </c>
      <c r="BV534">
        <f t="shared" si="133"/>
        <v>0</v>
      </c>
      <c r="BW534">
        <f t="shared" si="134"/>
        <v>5.5300537556066225E-2</v>
      </c>
      <c r="BX534">
        <f t="shared" si="135"/>
        <v>0</v>
      </c>
      <c r="BY534">
        <f t="shared" si="136"/>
        <v>5.9540343208213289E-2</v>
      </c>
      <c r="BZ534">
        <f t="shared" si="137"/>
        <v>0</v>
      </c>
      <c r="CA534">
        <f t="shared" si="140"/>
        <v>0</v>
      </c>
      <c r="CB534">
        <f t="shared" si="140"/>
        <v>0</v>
      </c>
      <c r="CC534">
        <f t="shared" si="140"/>
        <v>0</v>
      </c>
      <c r="CD534">
        <f t="shared" si="139"/>
        <v>0</v>
      </c>
      <c r="CE534" s="4">
        <f t="shared" si="141"/>
        <v>0.96216742649019349</v>
      </c>
      <c r="CF534" s="4" t="str">
        <f t="shared" si="142"/>
        <v/>
      </c>
      <c r="CG534" s="4">
        <f t="shared" si="143"/>
        <v>0.78752639048901207</v>
      </c>
      <c r="CH534" s="4" t="str">
        <f t="shared" si="144"/>
        <v/>
      </c>
      <c r="CI534">
        <f>INDEX(FX!$B$114:$AK$132,MATCH('Data (2)'!BQ534,FX!$A$114:$A$132,0),MATCH('Data (2)'!D534,Period,0))</f>
        <v>33.080288214101905</v>
      </c>
    </row>
    <row r="535" spans="1:87" hidden="1" outlineLevel="1" x14ac:dyDescent="0.15">
      <c r="A535" t="s">
        <v>351</v>
      </c>
      <c r="B535" s="1">
        <f t="shared" si="147"/>
        <v>43800</v>
      </c>
      <c r="C535" t="str">
        <f t="shared" si="147"/>
        <v>IFA/Broker</v>
      </c>
      <c r="D535" s="1">
        <v>43252</v>
      </c>
      <c r="E535">
        <v>7.826864699999998</v>
      </c>
      <c r="F535">
        <v>5.5251083035399997</v>
      </c>
      <c r="G535">
        <v>2.0573756731519999</v>
      </c>
      <c r="H535">
        <v>1.8791210127580005</v>
      </c>
      <c r="BQ535" t="str">
        <f>VLOOKUP(A535,Misc!$A$3:$B$11,2,FALSE)</f>
        <v>THB</v>
      </c>
      <c r="BR535">
        <f>INDEX(FX!$B$30:$AK$48,MATCH('Data (2)'!BQ535,FX!$A$30:$A$48,0),MATCH('Data (2)'!D535,Period,0))</f>
        <v>32.479204384205119</v>
      </c>
      <c r="BS535">
        <f t="shared" si="146"/>
        <v>0.24098080135873837</v>
      </c>
      <c r="BT535">
        <f t="shared" si="131"/>
        <v>0</v>
      </c>
      <c r="BU535">
        <f t="shared" si="132"/>
        <v>0.17011218126472646</v>
      </c>
      <c r="BV535">
        <f t="shared" si="133"/>
        <v>0</v>
      </c>
      <c r="BW535">
        <f t="shared" si="134"/>
        <v>6.3344398736334726E-2</v>
      </c>
      <c r="BX535">
        <f t="shared" si="135"/>
        <v>0</v>
      </c>
      <c r="BY535">
        <f t="shared" si="136"/>
        <v>5.7856128202199167E-2</v>
      </c>
      <c r="BZ535">
        <f t="shared" si="137"/>
        <v>0</v>
      </c>
      <c r="CA535">
        <f t="shared" si="140"/>
        <v>0</v>
      </c>
      <c r="CB535">
        <f t="shared" si="140"/>
        <v>0</v>
      </c>
      <c r="CC535">
        <f t="shared" si="140"/>
        <v>0</v>
      </c>
      <c r="CD535">
        <f t="shared" si="139"/>
        <v>0</v>
      </c>
      <c r="CE535" s="4">
        <f t="shared" si="141"/>
        <v>0.70591590826145256</v>
      </c>
      <c r="CF535" s="4" t="str">
        <f t="shared" si="142"/>
        <v/>
      </c>
      <c r="CG535" s="4">
        <f t="shared" si="143"/>
        <v>0.34010573359331731</v>
      </c>
      <c r="CH535" s="4" t="str">
        <f t="shared" si="144"/>
        <v/>
      </c>
      <c r="CI535">
        <f>INDEX(FX!$B$114:$AK$132,MATCH('Data (2)'!BQ535,FX!$A$114:$A$132,0),MATCH('Data (2)'!D535,Period,0))</f>
        <v>33.080288214101905</v>
      </c>
    </row>
    <row r="536" spans="1:87" hidden="1" outlineLevel="1" x14ac:dyDescent="0.15">
      <c r="A536" t="s">
        <v>351</v>
      </c>
      <c r="B536" s="1">
        <f t="shared" si="147"/>
        <v>43800</v>
      </c>
      <c r="C536" t="str">
        <f t="shared" si="147"/>
        <v>IFA/Broker</v>
      </c>
      <c r="D536" s="1">
        <v>43282</v>
      </c>
      <c r="E536">
        <v>5.6936529000000107</v>
      </c>
      <c r="F536">
        <v>3.7525038066769998</v>
      </c>
      <c r="G536">
        <v>1.6151543176089997</v>
      </c>
      <c r="H536">
        <v>1.1772359463639996</v>
      </c>
      <c r="BQ536" t="str">
        <f>VLOOKUP(A536,Misc!$A$3:$B$11,2,FALSE)</f>
        <v>THB</v>
      </c>
      <c r="BR536">
        <f>INDEX(FX!$B$30:$AK$48,MATCH('Data (2)'!BQ536,FX!$A$30:$A$48,0),MATCH('Data (2)'!D536,Period,0))</f>
        <v>33.282987016017991</v>
      </c>
      <c r="BS536">
        <f t="shared" si="146"/>
        <v>0.17106796626335988</v>
      </c>
      <c r="BT536">
        <f t="shared" si="131"/>
        <v>0</v>
      </c>
      <c r="BU536">
        <f t="shared" si="132"/>
        <v>0.11274540367639013</v>
      </c>
      <c r="BV536">
        <f t="shared" si="133"/>
        <v>0</v>
      </c>
      <c r="BW536">
        <f t="shared" si="134"/>
        <v>4.8527925598495107E-2</v>
      </c>
      <c r="BX536">
        <f t="shared" si="135"/>
        <v>0</v>
      </c>
      <c r="BY536">
        <f t="shared" si="136"/>
        <v>3.5370501625873761E-2</v>
      </c>
      <c r="BZ536">
        <f t="shared" si="137"/>
        <v>0</v>
      </c>
      <c r="CA536">
        <f t="shared" si="140"/>
        <v>0</v>
      </c>
      <c r="CB536">
        <f t="shared" si="140"/>
        <v>0</v>
      </c>
      <c r="CC536">
        <f t="shared" si="140"/>
        <v>0</v>
      </c>
      <c r="CD536">
        <f t="shared" si="139"/>
        <v>0</v>
      </c>
      <c r="CE536" s="4">
        <f t="shared" si="141"/>
        <v>0.65906789061149007</v>
      </c>
      <c r="CF536" s="4" t="str">
        <f t="shared" si="142"/>
        <v/>
      </c>
      <c r="CG536" s="4">
        <f t="shared" si="143"/>
        <v>0.31372012048842973</v>
      </c>
      <c r="CH536" s="4" t="str">
        <f t="shared" si="144"/>
        <v/>
      </c>
      <c r="CI536">
        <f>INDEX(FX!$B$114:$AK$132,MATCH('Data (2)'!BQ536,FX!$A$114:$A$132,0),MATCH('Data (2)'!D536,Period,0))</f>
        <v>33.080288214101905</v>
      </c>
    </row>
    <row r="537" spans="1:87" hidden="1" outlineLevel="1" x14ac:dyDescent="0.15">
      <c r="A537" t="s">
        <v>351</v>
      </c>
      <c r="B537" s="1">
        <f t="shared" si="147"/>
        <v>43800</v>
      </c>
      <c r="C537" t="str">
        <f t="shared" si="147"/>
        <v>IFA/Broker</v>
      </c>
      <c r="D537" s="1">
        <v>43313</v>
      </c>
      <c r="E537">
        <v>1.6732674000000074</v>
      </c>
      <c r="F537">
        <v>1.6680146507180003</v>
      </c>
      <c r="G537">
        <v>1.6277065259309997</v>
      </c>
      <c r="H537">
        <v>1.6657184854280001</v>
      </c>
      <c r="BQ537" t="str">
        <f>VLOOKUP(A537,Misc!$A$3:$B$11,2,FALSE)</f>
        <v>THB</v>
      </c>
      <c r="BR537">
        <f>INDEX(FX!$B$30:$AK$48,MATCH('Data (2)'!BQ537,FX!$A$30:$A$48,0),MATCH('Data (2)'!D537,Period,0))</f>
        <v>33.029560359302181</v>
      </c>
      <c r="BS537">
        <f t="shared" si="146"/>
        <v>5.0659693371569864E-2</v>
      </c>
      <c r="BT537">
        <f t="shared" si="131"/>
        <v>0</v>
      </c>
      <c r="BU537">
        <f t="shared" si="132"/>
        <v>5.0500661606542818E-2</v>
      </c>
      <c r="BV537">
        <f t="shared" si="133"/>
        <v>0</v>
      </c>
      <c r="BW537">
        <f t="shared" si="134"/>
        <v>4.9280296444290564E-2</v>
      </c>
      <c r="BX537">
        <f t="shared" si="135"/>
        <v>0</v>
      </c>
      <c r="BY537">
        <f t="shared" si="136"/>
        <v>5.0431143112653648E-2</v>
      </c>
      <c r="BZ537">
        <f t="shared" si="137"/>
        <v>0</v>
      </c>
      <c r="CA537">
        <f t="shared" si="140"/>
        <v>0</v>
      </c>
      <c r="CB537">
        <f t="shared" si="140"/>
        <v>0</v>
      </c>
      <c r="CC537">
        <f t="shared" si="140"/>
        <v>0</v>
      </c>
      <c r="CD537">
        <f t="shared" si="139"/>
        <v>0</v>
      </c>
      <c r="CE537" s="4">
        <f t="shared" si="141"/>
        <v>0.99686078311093185</v>
      </c>
      <c r="CF537" s="4" t="str">
        <f t="shared" si="142"/>
        <v/>
      </c>
      <c r="CG537" s="4">
        <f t="shared" si="143"/>
        <v>0.99862341419542588</v>
      </c>
      <c r="CH537" s="4" t="str">
        <f t="shared" si="144"/>
        <v/>
      </c>
      <c r="CI537">
        <f>INDEX(FX!$B$114:$AK$132,MATCH('Data (2)'!BQ537,FX!$A$114:$A$132,0),MATCH('Data (2)'!D537,Period,0))</f>
        <v>33.080288214101905</v>
      </c>
    </row>
    <row r="538" spans="1:87" hidden="1" outlineLevel="1" x14ac:dyDescent="0.15">
      <c r="A538" t="s">
        <v>351</v>
      </c>
      <c r="B538" s="1">
        <f t="shared" si="147"/>
        <v>43800</v>
      </c>
      <c r="C538" t="str">
        <f t="shared" si="147"/>
        <v>IFA/Broker</v>
      </c>
      <c r="D538" s="1">
        <v>43344</v>
      </c>
      <c r="E538">
        <v>2.3705980000000011</v>
      </c>
      <c r="F538">
        <v>1.7167812486139997</v>
      </c>
      <c r="G538">
        <v>2.0751551077699997</v>
      </c>
      <c r="H538">
        <v>1.627753560305</v>
      </c>
      <c r="BQ538" t="str">
        <f>VLOOKUP(A538,Misc!$A$3:$B$11,2,FALSE)</f>
        <v>THB</v>
      </c>
      <c r="BR538">
        <f>INDEX(FX!$B$30:$AK$48,MATCH('Data (2)'!BQ538,FX!$A$30:$A$48,0),MATCH('Data (2)'!D538,Period,0))</f>
        <v>32.604792987211269</v>
      </c>
      <c r="BS538">
        <f t="shared" si="146"/>
        <v>7.2707040370715792E-2</v>
      </c>
      <c r="BT538">
        <f t="shared" si="131"/>
        <v>0</v>
      </c>
      <c r="BU538">
        <f t="shared" si="132"/>
        <v>5.2654260043527371E-2</v>
      </c>
      <c r="BV538">
        <f t="shared" si="133"/>
        <v>0</v>
      </c>
      <c r="BW538">
        <f t="shared" si="134"/>
        <v>6.3645707199672996E-2</v>
      </c>
      <c r="BX538">
        <f t="shared" si="135"/>
        <v>0</v>
      </c>
      <c r="BY538">
        <f t="shared" si="136"/>
        <v>4.9923750809994755E-2</v>
      </c>
      <c r="BZ538">
        <f t="shared" si="137"/>
        <v>0</v>
      </c>
      <c r="CA538">
        <f t="shared" si="140"/>
        <v>0</v>
      </c>
      <c r="CB538">
        <f t="shared" si="140"/>
        <v>0</v>
      </c>
      <c r="CC538">
        <f t="shared" si="140"/>
        <v>0</v>
      </c>
      <c r="CD538">
        <f t="shared" si="139"/>
        <v>0</v>
      </c>
      <c r="CE538" s="4">
        <f t="shared" si="141"/>
        <v>0.72419754366366595</v>
      </c>
      <c r="CF538" s="4" t="str">
        <f t="shared" si="142"/>
        <v/>
      </c>
      <c r="CG538" s="4">
        <f t="shared" si="143"/>
        <v>0.94814267200269453</v>
      </c>
      <c r="CH538" s="4" t="str">
        <f t="shared" si="144"/>
        <v/>
      </c>
      <c r="CI538">
        <f>INDEX(FX!$B$114:$AK$132,MATCH('Data (2)'!BQ538,FX!$A$114:$A$132,0),MATCH('Data (2)'!D538,Period,0))</f>
        <v>33.080288214101905</v>
      </c>
    </row>
    <row r="539" spans="1:87" hidden="1" outlineLevel="1" x14ac:dyDescent="0.15">
      <c r="A539" t="s">
        <v>351</v>
      </c>
      <c r="B539" s="1">
        <f t="shared" si="147"/>
        <v>43800</v>
      </c>
      <c r="C539" t="str">
        <f t="shared" si="147"/>
        <v>IFA/Broker</v>
      </c>
      <c r="D539" s="1">
        <v>43374</v>
      </c>
      <c r="E539">
        <v>1.1149277</v>
      </c>
      <c r="F539">
        <v>0.79484980342599987</v>
      </c>
      <c r="G539">
        <v>0.61379298130500004</v>
      </c>
      <c r="H539">
        <v>0.60336952115300002</v>
      </c>
      <c r="BQ539" t="str">
        <f>VLOOKUP(A539,Misc!$A$3:$B$11,2,FALSE)</f>
        <v>THB</v>
      </c>
      <c r="BR539">
        <f>INDEX(FX!$B$30:$AK$48,MATCH('Data (2)'!BQ539,FX!$A$30:$A$48,0),MATCH('Data (2)'!D539,Period,0))</f>
        <v>32.786247837263808</v>
      </c>
      <c r="BS539">
        <f t="shared" si="146"/>
        <v>3.4005955958547003E-2</v>
      </c>
      <c r="BT539">
        <f t="shared" si="131"/>
        <v>0</v>
      </c>
      <c r="BU539">
        <f t="shared" si="132"/>
        <v>2.4243390319358193E-2</v>
      </c>
      <c r="BV539">
        <f t="shared" si="133"/>
        <v>0</v>
      </c>
      <c r="BW539">
        <f t="shared" si="134"/>
        <v>1.8721049885049135E-2</v>
      </c>
      <c r="BX539">
        <f t="shared" si="135"/>
        <v>0</v>
      </c>
      <c r="BY539">
        <f t="shared" si="136"/>
        <v>1.8403128169708686E-2</v>
      </c>
      <c r="BZ539">
        <f t="shared" si="137"/>
        <v>0</v>
      </c>
      <c r="CA539">
        <f t="shared" si="140"/>
        <v>0</v>
      </c>
      <c r="CB539">
        <f t="shared" si="140"/>
        <v>0</v>
      </c>
      <c r="CC539">
        <f t="shared" si="140"/>
        <v>0</v>
      </c>
      <c r="CD539">
        <f t="shared" si="139"/>
        <v>0</v>
      </c>
      <c r="CE539" s="4">
        <f t="shared" si="141"/>
        <v>0.71291600650517506</v>
      </c>
      <c r="CF539" s="4" t="str">
        <f t="shared" si="142"/>
        <v/>
      </c>
      <c r="CG539" s="4">
        <f t="shared" si="143"/>
        <v>0.75909878640257278</v>
      </c>
      <c r="CH539" s="4" t="str">
        <f t="shared" si="144"/>
        <v/>
      </c>
      <c r="CI539">
        <f>INDEX(FX!$B$114:$AK$132,MATCH('Data (2)'!BQ539,FX!$A$114:$A$132,0),MATCH('Data (2)'!D539,Period,0))</f>
        <v>33.080288214101905</v>
      </c>
    </row>
    <row r="540" spans="1:87" hidden="1" outlineLevel="1" x14ac:dyDescent="0.15">
      <c r="A540" t="s">
        <v>351</v>
      </c>
      <c r="B540" s="1">
        <f t="shared" si="147"/>
        <v>43800</v>
      </c>
      <c r="C540" t="str">
        <f t="shared" si="147"/>
        <v>IFA/Broker</v>
      </c>
      <c r="D540" s="1">
        <v>43405</v>
      </c>
      <c r="E540">
        <v>0.44768733333333444</v>
      </c>
      <c r="F540">
        <v>0.29201256897899985</v>
      </c>
      <c r="G540">
        <v>0.12885504047899998</v>
      </c>
      <c r="H540">
        <v>0.17325940658699998</v>
      </c>
      <c r="BQ540" t="str">
        <f>VLOOKUP(A540,Misc!$A$3:$B$11,2,FALSE)</f>
        <v>THB</v>
      </c>
      <c r="BR540">
        <f>INDEX(FX!$B$30:$AK$48,MATCH('Data (2)'!BQ540,FX!$A$30:$A$48,0),MATCH('Data (2)'!D540,Period,0))</f>
        <v>32.963958235861021</v>
      </c>
      <c r="BS540">
        <f t="shared" si="146"/>
        <v>1.3581115778938882E-2</v>
      </c>
      <c r="BT540">
        <f t="shared" si="131"/>
        <v>0</v>
      </c>
      <c r="BU540">
        <f t="shared" si="132"/>
        <v>8.8585408005196278E-3</v>
      </c>
      <c r="BV540">
        <f t="shared" si="133"/>
        <v>0</v>
      </c>
      <c r="BW540">
        <f t="shared" si="134"/>
        <v>3.9089674715950956E-3</v>
      </c>
      <c r="BX540">
        <f t="shared" si="135"/>
        <v>0</v>
      </c>
      <c r="BY540">
        <f t="shared" si="136"/>
        <v>5.2560255460618053E-3</v>
      </c>
      <c r="BZ540">
        <f t="shared" si="137"/>
        <v>0</v>
      </c>
      <c r="CA540">
        <f t="shared" si="140"/>
        <v>0</v>
      </c>
      <c r="CB540">
        <f t="shared" si="140"/>
        <v>0</v>
      </c>
      <c r="CC540">
        <f t="shared" si="140"/>
        <v>0</v>
      </c>
      <c r="CD540">
        <f t="shared" si="139"/>
        <v>0</v>
      </c>
      <c r="CE540" s="4">
        <f t="shared" si="141"/>
        <v>0.65226899944827377</v>
      </c>
      <c r="CF540" s="4" t="str">
        <f t="shared" si="142"/>
        <v/>
      </c>
      <c r="CG540" s="4">
        <f t="shared" si="143"/>
        <v>0.59332859264513349</v>
      </c>
      <c r="CH540" s="4" t="str">
        <f t="shared" si="144"/>
        <v/>
      </c>
      <c r="CI540">
        <f>INDEX(FX!$B$114:$AK$132,MATCH('Data (2)'!BQ540,FX!$A$114:$A$132,0),MATCH('Data (2)'!D540,Period,0))</f>
        <v>33.080288214101905</v>
      </c>
    </row>
    <row r="541" spans="1:87" hidden="1" outlineLevel="1" x14ac:dyDescent="0.15">
      <c r="A541" t="s">
        <v>351</v>
      </c>
      <c r="B541" s="1">
        <f t="shared" si="147"/>
        <v>43800</v>
      </c>
      <c r="C541" t="str">
        <f t="shared" si="147"/>
        <v>IFA/Broker</v>
      </c>
      <c r="D541" s="1">
        <v>43435</v>
      </c>
      <c r="E541">
        <v>0.94751157664316565</v>
      </c>
      <c r="F541">
        <v>0.68815734066905265</v>
      </c>
      <c r="G541">
        <v>0.59401680860799999</v>
      </c>
      <c r="H541">
        <v>0.47069707593000004</v>
      </c>
      <c r="BQ541" t="str">
        <f>VLOOKUP(A541,Misc!$A$3:$B$11,2,FALSE)</f>
        <v>THB</v>
      </c>
      <c r="BR541">
        <f>INDEX(FX!$B$30:$AK$48,MATCH('Data (2)'!BQ541,FX!$A$30:$A$48,0),MATCH('Data (2)'!D541,Period,0))</f>
        <v>32.710633379565422</v>
      </c>
      <c r="BS541">
        <f t="shared" si="146"/>
        <v>2.8966469883003953E-2</v>
      </c>
      <c r="BT541">
        <f t="shared" si="131"/>
        <v>0</v>
      </c>
      <c r="BU541">
        <f t="shared" si="132"/>
        <v>2.1037725949352902E-2</v>
      </c>
      <c r="BV541">
        <f t="shared" si="133"/>
        <v>0</v>
      </c>
      <c r="BW541">
        <f t="shared" si="134"/>
        <v>1.8159746456609022E-2</v>
      </c>
      <c r="BX541">
        <f t="shared" si="135"/>
        <v>0</v>
      </c>
      <c r="BY541">
        <f t="shared" si="136"/>
        <v>1.4389726743232311E-2</v>
      </c>
      <c r="BZ541">
        <f t="shared" si="137"/>
        <v>0</v>
      </c>
      <c r="CA541">
        <f t="shared" si="140"/>
        <v>0</v>
      </c>
      <c r="CB541">
        <f t="shared" si="140"/>
        <v>0</v>
      </c>
      <c r="CC541">
        <f t="shared" si="140"/>
        <v>0</v>
      </c>
      <c r="CD541">
        <f t="shared" si="139"/>
        <v>0</v>
      </c>
      <c r="CE541" s="4">
        <f t="shared" si="141"/>
        <v>0.72627855704628907</v>
      </c>
      <c r="CF541" s="4" t="str">
        <f t="shared" si="142"/>
        <v/>
      </c>
      <c r="CG541" s="4">
        <f t="shared" si="143"/>
        <v>0.68399630159052072</v>
      </c>
      <c r="CH541" s="4" t="str">
        <f t="shared" si="144"/>
        <v/>
      </c>
      <c r="CI541">
        <f>INDEX(FX!$B$114:$AK$132,MATCH('Data (2)'!BQ541,FX!$A$114:$A$132,0),MATCH('Data (2)'!D541,Period,0))</f>
        <v>33.080288214101905</v>
      </c>
    </row>
    <row r="542" spans="1:87" hidden="1" outlineLevel="1" x14ac:dyDescent="0.15">
      <c r="A542" t="s">
        <v>351</v>
      </c>
      <c r="B542" s="1">
        <f t="shared" si="147"/>
        <v>43800</v>
      </c>
      <c r="C542" t="s">
        <v>64</v>
      </c>
      <c r="D542" s="1">
        <v>43101</v>
      </c>
      <c r="E542">
        <f t="array" ref="E542:E553">TRANSPOSE('[2]AF_Key Metrics P1'!$F$9:$Q$9)</f>
        <v>6.1396261020000047</v>
      </c>
      <c r="F542">
        <f t="array" ref="F542:F553">TRANSPOSE('[2]AF_Key Metrics P1'!$F$14:$Q$14)</f>
        <v>3.4442005941260061</v>
      </c>
      <c r="G542">
        <f t="array" ref="G542:G553">TRANSPOSE('[2]AF_Key Metrics P1'!$F$19:$Q$19)</f>
        <v>6.1396261020000047</v>
      </c>
      <c r="H542">
        <f t="array" ref="H542:H553">TRANSPOSE('[2]AF_Key Metrics P1'!$F$24:$Q$24)</f>
        <v>3.4442005941260061</v>
      </c>
      <c r="BQ542" t="str">
        <f>VLOOKUP(A542,Misc!$A$3:$B$11,2,FALSE)</f>
        <v>THB</v>
      </c>
      <c r="BR542">
        <f>INDEX(FX!$B$30:$AK$48,MATCH('Data (2)'!BQ542,FX!$A$30:$A$48,0),MATCH('Data (2)'!D542,Period,0))</f>
        <v>31.897208902004188</v>
      </c>
      <c r="BS542">
        <f t="shared" si="146"/>
        <v>0.19248160931141017</v>
      </c>
      <c r="BT542">
        <f t="shared" si="131"/>
        <v>0</v>
      </c>
      <c r="BU542">
        <f t="shared" si="132"/>
        <v>0.10797811823308458</v>
      </c>
      <c r="BV542">
        <f t="shared" si="133"/>
        <v>0</v>
      </c>
      <c r="BW542">
        <f t="shared" si="134"/>
        <v>0.19248160931141017</v>
      </c>
      <c r="BX542">
        <f t="shared" si="135"/>
        <v>0</v>
      </c>
      <c r="BY542">
        <f t="shared" si="136"/>
        <v>0.10797811823308458</v>
      </c>
      <c r="BZ542">
        <f t="shared" si="137"/>
        <v>0</v>
      </c>
      <c r="CA542">
        <f t="shared" si="140"/>
        <v>0</v>
      </c>
      <c r="CB542">
        <f t="shared" si="140"/>
        <v>0</v>
      </c>
      <c r="CC542">
        <f t="shared" si="140"/>
        <v>0</v>
      </c>
      <c r="CD542">
        <f t="shared" si="139"/>
        <v>0</v>
      </c>
      <c r="CE542" s="4">
        <f t="shared" si="141"/>
        <v>0.56097888322613743</v>
      </c>
      <c r="CF542" s="4" t="str">
        <f t="shared" si="142"/>
        <v/>
      </c>
      <c r="CG542" s="4">
        <f t="shared" si="143"/>
        <v>1</v>
      </c>
      <c r="CH542" s="4" t="str">
        <f t="shared" si="144"/>
        <v/>
      </c>
      <c r="CI542">
        <f>INDEX(FX!$B$114:$AK$132,MATCH('Data (2)'!BQ542,FX!$A$114:$A$132,0),MATCH('Data (2)'!D542,Period,0))</f>
        <v>33.080288214101905</v>
      </c>
    </row>
    <row r="543" spans="1:87" hidden="1" outlineLevel="1" x14ac:dyDescent="0.15">
      <c r="A543" t="s">
        <v>351</v>
      </c>
      <c r="B543" s="1">
        <f t="shared" si="147"/>
        <v>43800</v>
      </c>
      <c r="C543" t="s">
        <v>64</v>
      </c>
      <c r="D543" s="1">
        <v>43132</v>
      </c>
      <c r="E543">
        <v>5.4750308780000028</v>
      </c>
      <c r="F543">
        <v>3.0860961239869971</v>
      </c>
      <c r="G543">
        <v>5.4750308780000028</v>
      </c>
      <c r="H543">
        <v>3.0860961239869971</v>
      </c>
      <c r="BQ543" t="str">
        <f>VLOOKUP(A543,Misc!$A$3:$B$11,2,FALSE)</f>
        <v>THB</v>
      </c>
      <c r="BR543">
        <f>INDEX(FX!$B$30:$AK$48,MATCH('Data (2)'!BQ543,FX!$A$30:$A$48,0),MATCH('Data (2)'!D543,Period,0))</f>
        <v>31.49386935324511</v>
      </c>
      <c r="BS543">
        <f t="shared" si="146"/>
        <v>0.17384433829296556</v>
      </c>
      <c r="BT543">
        <f t="shared" si="131"/>
        <v>0</v>
      </c>
      <c r="BU543">
        <f t="shared" si="132"/>
        <v>9.7990376773726198E-2</v>
      </c>
      <c r="BV543">
        <f t="shared" si="133"/>
        <v>0</v>
      </c>
      <c r="BW543">
        <f t="shared" si="134"/>
        <v>0.17384433829296556</v>
      </c>
      <c r="BX543">
        <f t="shared" si="135"/>
        <v>0</v>
      </c>
      <c r="BY543">
        <f t="shared" si="136"/>
        <v>9.7990376773726198E-2</v>
      </c>
      <c r="BZ543">
        <f t="shared" si="137"/>
        <v>0</v>
      </c>
      <c r="CA543">
        <f t="shared" si="140"/>
        <v>0</v>
      </c>
      <c r="CB543">
        <f t="shared" si="140"/>
        <v>0</v>
      </c>
      <c r="CC543">
        <f t="shared" si="140"/>
        <v>0</v>
      </c>
      <c r="CD543">
        <f t="shared" si="139"/>
        <v>0</v>
      </c>
      <c r="CE543" s="4">
        <f t="shared" si="141"/>
        <v>0.5636673459482533</v>
      </c>
      <c r="CF543" s="4" t="str">
        <f t="shared" si="142"/>
        <v/>
      </c>
      <c r="CG543" s="4">
        <f t="shared" si="143"/>
        <v>1</v>
      </c>
      <c r="CH543" s="4" t="str">
        <f t="shared" si="144"/>
        <v/>
      </c>
      <c r="CI543">
        <f>INDEX(FX!$B$114:$AK$132,MATCH('Data (2)'!BQ543,FX!$A$114:$A$132,0),MATCH('Data (2)'!D543,Period,0))</f>
        <v>33.080288214101905</v>
      </c>
    </row>
    <row r="544" spans="1:87" hidden="1" outlineLevel="1" x14ac:dyDescent="0.15">
      <c r="A544" t="s">
        <v>351</v>
      </c>
      <c r="B544" s="1">
        <f t="shared" si="147"/>
        <v>43800</v>
      </c>
      <c r="C544" t="s">
        <v>64</v>
      </c>
      <c r="D544" s="1">
        <v>43160</v>
      </c>
      <c r="E544">
        <v>6.6722434479999846</v>
      </c>
      <c r="F544">
        <v>3.6247538948700004</v>
      </c>
      <c r="G544">
        <v>6.6722434479999846</v>
      </c>
      <c r="H544">
        <v>3.6247538948700004</v>
      </c>
      <c r="BQ544" t="str">
        <f>VLOOKUP(A544,Misc!$A$3:$B$11,2,FALSE)</f>
        <v>THB</v>
      </c>
      <c r="BR544">
        <f>INDEX(FX!$B$30:$AK$48,MATCH('Data (2)'!BQ544,FX!$A$30:$A$48,0),MATCH('Data (2)'!D544,Period,0))</f>
        <v>31.274260789006409</v>
      </c>
      <c r="BS544">
        <f t="shared" si="146"/>
        <v>0.21334616005841536</v>
      </c>
      <c r="BT544">
        <f t="shared" si="131"/>
        <v>0</v>
      </c>
      <c r="BU544">
        <f t="shared" si="132"/>
        <v>0.11590214455665668</v>
      </c>
      <c r="BV544">
        <f t="shared" si="133"/>
        <v>0</v>
      </c>
      <c r="BW544">
        <f t="shared" si="134"/>
        <v>0.21334616005841536</v>
      </c>
      <c r="BX544">
        <f t="shared" si="135"/>
        <v>0</v>
      </c>
      <c r="BY544">
        <f t="shared" si="136"/>
        <v>0.11590214455665668</v>
      </c>
      <c r="BZ544">
        <f t="shared" si="137"/>
        <v>0</v>
      </c>
      <c r="CA544">
        <f t="shared" si="140"/>
        <v>0</v>
      </c>
      <c r="CB544">
        <f t="shared" si="140"/>
        <v>0</v>
      </c>
      <c r="CC544">
        <f t="shared" si="140"/>
        <v>0</v>
      </c>
      <c r="CD544">
        <f t="shared" si="139"/>
        <v>0</v>
      </c>
      <c r="CE544" s="4">
        <f t="shared" si="141"/>
        <v>0.54325863903490001</v>
      </c>
      <c r="CF544" s="4" t="str">
        <f t="shared" si="142"/>
        <v/>
      </c>
      <c r="CG544" s="4">
        <f t="shared" si="143"/>
        <v>1</v>
      </c>
      <c r="CH544" s="4" t="str">
        <f t="shared" si="144"/>
        <v/>
      </c>
      <c r="CI544">
        <f>INDEX(FX!$B$114:$AK$132,MATCH('Data (2)'!BQ544,FX!$A$114:$A$132,0),MATCH('Data (2)'!D544,Period,0))</f>
        <v>33.080288214101905</v>
      </c>
    </row>
    <row r="545" spans="1:87" hidden="1" outlineLevel="1" x14ac:dyDescent="0.15">
      <c r="A545" t="s">
        <v>351</v>
      </c>
      <c r="B545" s="1">
        <f t="shared" si="147"/>
        <v>43800</v>
      </c>
      <c r="C545" t="s">
        <v>64</v>
      </c>
      <c r="D545" s="1">
        <v>43191</v>
      </c>
      <c r="E545">
        <v>5.5038601960000015</v>
      </c>
      <c r="F545">
        <v>3.040411280070999</v>
      </c>
      <c r="G545">
        <v>5.5038601960000015</v>
      </c>
      <c r="H545">
        <v>3.040411280070999</v>
      </c>
      <c r="BQ545" t="str">
        <f>VLOOKUP(A545,Misc!$A$3:$B$11,2,FALSE)</f>
        <v>THB</v>
      </c>
      <c r="BR545">
        <f>INDEX(FX!$B$30:$AK$48,MATCH('Data (2)'!BQ545,FX!$A$30:$A$48,0),MATCH('Data (2)'!D545,Period,0))</f>
        <v>31.321693018254692</v>
      </c>
      <c r="BS545">
        <f t="shared" si="146"/>
        <v>0.17572039266179768</v>
      </c>
      <c r="BT545">
        <f t="shared" si="131"/>
        <v>0</v>
      </c>
      <c r="BU545">
        <f t="shared" si="132"/>
        <v>9.7070464176346016E-2</v>
      </c>
      <c r="BV545">
        <f t="shared" si="133"/>
        <v>0</v>
      </c>
      <c r="BW545">
        <f t="shared" si="134"/>
        <v>0.17572039266179768</v>
      </c>
      <c r="BX545">
        <f t="shared" si="135"/>
        <v>0</v>
      </c>
      <c r="BY545">
        <f t="shared" si="136"/>
        <v>9.7070464176346016E-2</v>
      </c>
      <c r="BZ545">
        <f t="shared" si="137"/>
        <v>0</v>
      </c>
      <c r="CA545">
        <f t="shared" si="140"/>
        <v>0</v>
      </c>
      <c r="CB545">
        <f t="shared" si="140"/>
        <v>0</v>
      </c>
      <c r="CC545">
        <f t="shared" si="140"/>
        <v>0</v>
      </c>
      <c r="CD545">
        <f t="shared" si="139"/>
        <v>0</v>
      </c>
      <c r="CE545" s="4">
        <f t="shared" si="141"/>
        <v>0.5524143368104909</v>
      </c>
      <c r="CF545" s="4" t="str">
        <f t="shared" si="142"/>
        <v/>
      </c>
      <c r="CG545" s="4">
        <f t="shared" si="143"/>
        <v>1</v>
      </c>
      <c r="CH545" s="4" t="str">
        <f t="shared" si="144"/>
        <v/>
      </c>
      <c r="CI545">
        <f>INDEX(FX!$B$114:$AK$132,MATCH('Data (2)'!BQ545,FX!$A$114:$A$132,0),MATCH('Data (2)'!D545,Period,0))</f>
        <v>33.080288214101905</v>
      </c>
    </row>
    <row r="546" spans="1:87" hidden="1" outlineLevel="1" x14ac:dyDescent="0.15">
      <c r="A546" t="s">
        <v>351</v>
      </c>
      <c r="B546" s="1">
        <f t="shared" si="147"/>
        <v>43800</v>
      </c>
      <c r="C546" t="s">
        <v>64</v>
      </c>
      <c r="D546" s="1">
        <v>43221</v>
      </c>
      <c r="E546">
        <v>6.7920326889999956</v>
      </c>
      <c r="F546">
        <v>3.7101103602610039</v>
      </c>
      <c r="G546">
        <v>6.7920326889999956</v>
      </c>
      <c r="H546">
        <v>3.7101103602610039</v>
      </c>
      <c r="BQ546" t="str">
        <f>VLOOKUP(A546,Misc!$A$3:$B$11,2,FALSE)</f>
        <v>THB</v>
      </c>
      <c r="BR546">
        <f>INDEX(FX!$B$30:$AK$48,MATCH('Data (2)'!BQ546,FX!$A$30:$A$48,0),MATCH('Data (2)'!D546,Period,0))</f>
        <v>31.984884691902458</v>
      </c>
      <c r="BS546">
        <f t="shared" si="146"/>
        <v>0.21235132639760679</v>
      </c>
      <c r="BT546">
        <f t="shared" si="131"/>
        <v>0</v>
      </c>
      <c r="BU546">
        <f t="shared" si="132"/>
        <v>0.11599573973766066</v>
      </c>
      <c r="BV546">
        <f t="shared" si="133"/>
        <v>0</v>
      </c>
      <c r="BW546">
        <f t="shared" si="134"/>
        <v>0.21235132639760679</v>
      </c>
      <c r="BX546">
        <f t="shared" si="135"/>
        <v>0</v>
      </c>
      <c r="BY546">
        <f t="shared" si="136"/>
        <v>0.11599573973766066</v>
      </c>
      <c r="BZ546">
        <f t="shared" si="137"/>
        <v>0</v>
      </c>
      <c r="CA546">
        <f t="shared" si="140"/>
        <v>0</v>
      </c>
      <c r="CB546">
        <f t="shared" si="140"/>
        <v>0</v>
      </c>
      <c r="CC546">
        <f t="shared" si="140"/>
        <v>0</v>
      </c>
      <c r="CD546">
        <f t="shared" si="139"/>
        <v>0</v>
      </c>
      <c r="CE546" s="4">
        <f t="shared" si="141"/>
        <v>0.54624447939858944</v>
      </c>
      <c r="CF546" s="4" t="str">
        <f t="shared" si="142"/>
        <v/>
      </c>
      <c r="CG546" s="4">
        <f t="shared" si="143"/>
        <v>1</v>
      </c>
      <c r="CH546" s="4" t="str">
        <f t="shared" si="144"/>
        <v/>
      </c>
      <c r="CI546">
        <f>INDEX(FX!$B$114:$AK$132,MATCH('Data (2)'!BQ546,FX!$A$114:$A$132,0),MATCH('Data (2)'!D546,Period,0))</f>
        <v>33.080288214101905</v>
      </c>
    </row>
    <row r="547" spans="1:87" hidden="1" outlineLevel="1" x14ac:dyDescent="0.15">
      <c r="A547" t="s">
        <v>351</v>
      </c>
      <c r="B547" s="1">
        <f t="shared" si="147"/>
        <v>43800</v>
      </c>
      <c r="C547" t="s">
        <v>64</v>
      </c>
      <c r="D547" s="1">
        <v>43252</v>
      </c>
      <c r="E547">
        <v>1.3532054899999983</v>
      </c>
      <c r="F547">
        <v>0.51749666270099992</v>
      </c>
      <c r="G547">
        <v>1.3532054899999983</v>
      </c>
      <c r="H547">
        <v>0.51749666270099992</v>
      </c>
      <c r="BQ547" t="str">
        <f>VLOOKUP(A547,Misc!$A$3:$B$11,2,FALSE)</f>
        <v>THB</v>
      </c>
      <c r="BR547">
        <f>INDEX(FX!$B$30:$AK$48,MATCH('Data (2)'!BQ547,FX!$A$30:$A$48,0),MATCH('Data (2)'!D547,Period,0))</f>
        <v>32.479204384205119</v>
      </c>
      <c r="BS547">
        <f t="shared" si="146"/>
        <v>4.1663751180372889E-2</v>
      </c>
      <c r="BT547">
        <f t="shared" si="131"/>
        <v>0</v>
      </c>
      <c r="BU547">
        <f t="shared" si="132"/>
        <v>1.5933169315953517E-2</v>
      </c>
      <c r="BV547">
        <f t="shared" si="133"/>
        <v>0</v>
      </c>
      <c r="BW547">
        <f t="shared" si="134"/>
        <v>4.1663751180372889E-2</v>
      </c>
      <c r="BX547">
        <f t="shared" si="135"/>
        <v>0</v>
      </c>
      <c r="BY547">
        <f t="shared" si="136"/>
        <v>1.5933169315953517E-2</v>
      </c>
      <c r="BZ547">
        <f t="shared" si="137"/>
        <v>0</v>
      </c>
      <c r="CA547">
        <f t="shared" si="140"/>
        <v>0</v>
      </c>
      <c r="CB547">
        <f t="shared" si="140"/>
        <v>0</v>
      </c>
      <c r="CC547">
        <f t="shared" si="140"/>
        <v>0</v>
      </c>
      <c r="CD547">
        <f t="shared" si="139"/>
        <v>0</v>
      </c>
      <c r="CE547" s="4">
        <f t="shared" si="141"/>
        <v>0.38242282234681191</v>
      </c>
      <c r="CF547" s="4" t="str">
        <f t="shared" si="142"/>
        <v/>
      </c>
      <c r="CG547" s="4">
        <f t="shared" si="143"/>
        <v>1</v>
      </c>
      <c r="CH547" s="4" t="str">
        <f t="shared" si="144"/>
        <v/>
      </c>
      <c r="CI547">
        <f>INDEX(FX!$B$114:$AK$132,MATCH('Data (2)'!BQ547,FX!$A$114:$A$132,0),MATCH('Data (2)'!D547,Period,0))</f>
        <v>33.080288214101905</v>
      </c>
    </row>
    <row r="548" spans="1:87" hidden="1" outlineLevel="1" x14ac:dyDescent="0.15">
      <c r="A548" t="s">
        <v>351</v>
      </c>
      <c r="B548" s="1">
        <f t="shared" ref="B548:C563" si="148">B547</f>
        <v>43800</v>
      </c>
      <c r="C548" t="s">
        <v>64</v>
      </c>
      <c r="D548" s="1">
        <v>43282</v>
      </c>
      <c r="E548">
        <v>3.2089890580000038</v>
      </c>
      <c r="F548">
        <v>1.4565725658309994</v>
      </c>
      <c r="G548">
        <v>3.2089890580000038</v>
      </c>
      <c r="H548">
        <v>1.4565725658309994</v>
      </c>
      <c r="BQ548" t="str">
        <f>VLOOKUP(A548,Misc!$A$3:$B$11,2,FALSE)</f>
        <v>THB</v>
      </c>
      <c r="BR548">
        <f>INDEX(FX!$B$30:$AK$48,MATCH('Data (2)'!BQ548,FX!$A$30:$A$48,0),MATCH('Data (2)'!D548,Period,0))</f>
        <v>33.282987016017991</v>
      </c>
      <c r="BS548">
        <f t="shared" si="146"/>
        <v>9.6415296393188035E-2</v>
      </c>
      <c r="BT548">
        <f t="shared" si="131"/>
        <v>0</v>
      </c>
      <c r="BU548">
        <f t="shared" si="132"/>
        <v>4.3763276569197339E-2</v>
      </c>
      <c r="BV548">
        <f t="shared" si="133"/>
        <v>0</v>
      </c>
      <c r="BW548">
        <f t="shared" si="134"/>
        <v>9.6415296393188035E-2</v>
      </c>
      <c r="BX548">
        <f t="shared" si="135"/>
        <v>0</v>
      </c>
      <c r="BY548">
        <f t="shared" si="136"/>
        <v>4.3763276569197339E-2</v>
      </c>
      <c r="BZ548">
        <f t="shared" si="137"/>
        <v>0</v>
      </c>
      <c r="CA548">
        <f t="shared" si="140"/>
        <v>0</v>
      </c>
      <c r="CB548">
        <f t="shared" si="140"/>
        <v>0</v>
      </c>
      <c r="CC548">
        <f t="shared" si="140"/>
        <v>0</v>
      </c>
      <c r="CD548">
        <f t="shared" si="139"/>
        <v>0</v>
      </c>
      <c r="CE548" s="4">
        <f t="shared" si="141"/>
        <v>0.45390387424343714</v>
      </c>
      <c r="CF548" s="4" t="str">
        <f t="shared" si="142"/>
        <v/>
      </c>
      <c r="CG548" s="4">
        <f t="shared" si="143"/>
        <v>1</v>
      </c>
      <c r="CH548" s="4" t="str">
        <f t="shared" si="144"/>
        <v/>
      </c>
      <c r="CI548">
        <f>INDEX(FX!$B$114:$AK$132,MATCH('Data (2)'!BQ548,FX!$A$114:$A$132,0),MATCH('Data (2)'!D548,Period,0))</f>
        <v>33.080288214101905</v>
      </c>
    </row>
    <row r="549" spans="1:87" hidden="1" outlineLevel="1" x14ac:dyDescent="0.15">
      <c r="A549" t="s">
        <v>351</v>
      </c>
      <c r="B549" s="1">
        <f t="shared" si="148"/>
        <v>43800</v>
      </c>
      <c r="C549" t="s">
        <v>64</v>
      </c>
      <c r="D549" s="1">
        <v>43313</v>
      </c>
      <c r="E549">
        <v>4.4081890120000011</v>
      </c>
      <c r="F549">
        <v>1.3678846567189988</v>
      </c>
      <c r="G549">
        <v>4.4081890120000011</v>
      </c>
      <c r="H549">
        <v>1.3678846567189988</v>
      </c>
      <c r="BQ549" t="str">
        <f>VLOOKUP(A549,Misc!$A$3:$B$11,2,FALSE)</f>
        <v>THB</v>
      </c>
      <c r="BR549">
        <f>INDEX(FX!$B$30:$AK$48,MATCH('Data (2)'!BQ549,FX!$A$30:$A$48,0),MATCH('Data (2)'!D549,Period,0))</f>
        <v>33.029560359302181</v>
      </c>
      <c r="BS549">
        <f t="shared" si="146"/>
        <v>0.13346193422034194</v>
      </c>
      <c r="BT549">
        <f t="shared" si="131"/>
        <v>0</v>
      </c>
      <c r="BU549">
        <f t="shared" si="132"/>
        <v>4.1413952890649322E-2</v>
      </c>
      <c r="BV549">
        <f t="shared" si="133"/>
        <v>0</v>
      </c>
      <c r="BW549">
        <f t="shared" si="134"/>
        <v>0.13346193422034194</v>
      </c>
      <c r="BX549">
        <f t="shared" si="135"/>
        <v>0</v>
      </c>
      <c r="BY549">
        <f t="shared" si="136"/>
        <v>4.1413952890649322E-2</v>
      </c>
      <c r="BZ549">
        <f t="shared" si="137"/>
        <v>0</v>
      </c>
      <c r="CA549">
        <f t="shared" si="140"/>
        <v>0</v>
      </c>
      <c r="CB549">
        <f t="shared" si="140"/>
        <v>0</v>
      </c>
      <c r="CC549">
        <f t="shared" si="140"/>
        <v>0</v>
      </c>
      <c r="CD549">
        <f t="shared" si="139"/>
        <v>0</v>
      </c>
      <c r="CE549" s="4">
        <f t="shared" si="141"/>
        <v>0.31030535510054902</v>
      </c>
      <c r="CF549" s="4" t="str">
        <f t="shared" si="142"/>
        <v/>
      </c>
      <c r="CG549" s="4">
        <f t="shared" si="143"/>
        <v>1</v>
      </c>
      <c r="CH549" s="4" t="str">
        <f t="shared" si="144"/>
        <v/>
      </c>
      <c r="CI549">
        <f>INDEX(FX!$B$114:$AK$132,MATCH('Data (2)'!BQ549,FX!$A$114:$A$132,0),MATCH('Data (2)'!D549,Period,0))</f>
        <v>33.080288214101905</v>
      </c>
    </row>
    <row r="550" spans="1:87" hidden="1" outlineLevel="1" x14ac:dyDescent="0.15">
      <c r="A550" t="s">
        <v>351</v>
      </c>
      <c r="B550" s="1">
        <f t="shared" si="148"/>
        <v>43800</v>
      </c>
      <c r="C550" t="s">
        <v>64</v>
      </c>
      <c r="D550" s="1">
        <v>43344</v>
      </c>
      <c r="E550">
        <v>2.7136148059999994</v>
      </c>
      <c r="F550">
        <v>1.1681045806210015</v>
      </c>
      <c r="G550">
        <v>2.7136148059999994</v>
      </c>
      <c r="H550">
        <v>1.1681045806210015</v>
      </c>
      <c r="BQ550" t="str">
        <f>VLOOKUP(A550,Misc!$A$3:$B$11,2,FALSE)</f>
        <v>THB</v>
      </c>
      <c r="BR550">
        <f>INDEX(FX!$B$30:$AK$48,MATCH('Data (2)'!BQ550,FX!$A$30:$A$48,0),MATCH('Data (2)'!D550,Period,0))</f>
        <v>32.604792987211269</v>
      </c>
      <c r="BS550">
        <f t="shared" si="146"/>
        <v>8.3227481525933109E-2</v>
      </c>
      <c r="BT550">
        <f t="shared" si="131"/>
        <v>0</v>
      </c>
      <c r="BU550">
        <f t="shared" si="132"/>
        <v>3.5826161542542923E-2</v>
      </c>
      <c r="BV550">
        <f t="shared" si="133"/>
        <v>0</v>
      </c>
      <c r="BW550">
        <f t="shared" si="134"/>
        <v>8.3227481525933109E-2</v>
      </c>
      <c r="BX550">
        <f t="shared" si="135"/>
        <v>0</v>
      </c>
      <c r="BY550">
        <f t="shared" si="136"/>
        <v>3.5826161542542923E-2</v>
      </c>
      <c r="BZ550">
        <f t="shared" si="137"/>
        <v>0</v>
      </c>
      <c r="CA550">
        <f t="shared" si="140"/>
        <v>0</v>
      </c>
      <c r="CB550">
        <f t="shared" si="140"/>
        <v>0</v>
      </c>
      <c r="CC550">
        <f t="shared" si="140"/>
        <v>0</v>
      </c>
      <c r="CD550">
        <f t="shared" si="139"/>
        <v>0</v>
      </c>
      <c r="CE550" s="4">
        <f t="shared" si="141"/>
        <v>0.43046071905203259</v>
      </c>
      <c r="CF550" s="4" t="str">
        <f t="shared" si="142"/>
        <v/>
      </c>
      <c r="CG550" s="4">
        <f t="shared" si="143"/>
        <v>1</v>
      </c>
      <c r="CH550" s="4" t="str">
        <f t="shared" si="144"/>
        <v/>
      </c>
      <c r="CI550">
        <f>INDEX(FX!$B$114:$AK$132,MATCH('Data (2)'!BQ550,FX!$A$114:$A$132,0),MATCH('Data (2)'!D550,Period,0))</f>
        <v>33.080288214101905</v>
      </c>
    </row>
    <row r="551" spans="1:87" hidden="1" outlineLevel="1" x14ac:dyDescent="0.15">
      <c r="A551" t="s">
        <v>351</v>
      </c>
      <c r="B551" s="1">
        <f t="shared" si="148"/>
        <v>43800</v>
      </c>
      <c r="C551" t="s">
        <v>64</v>
      </c>
      <c r="D551" s="1">
        <v>43374</v>
      </c>
      <c r="E551">
        <v>4.053903997999992</v>
      </c>
      <c r="F551">
        <v>1.8840249427370026</v>
      </c>
      <c r="G551">
        <v>4.053903997999992</v>
      </c>
      <c r="H551">
        <v>1.8840249427370026</v>
      </c>
      <c r="BQ551" t="str">
        <f>VLOOKUP(A551,Misc!$A$3:$B$11,2,FALSE)</f>
        <v>THB</v>
      </c>
      <c r="BR551">
        <f>INDEX(FX!$B$30:$AK$48,MATCH('Data (2)'!BQ551,FX!$A$30:$A$48,0),MATCH('Data (2)'!D551,Period,0))</f>
        <v>32.786247837263808</v>
      </c>
      <c r="BS551">
        <f t="shared" si="146"/>
        <v>0.12364647574561592</v>
      </c>
      <c r="BT551">
        <f t="shared" si="131"/>
        <v>0</v>
      </c>
      <c r="BU551">
        <f t="shared" si="132"/>
        <v>5.746387790662888E-2</v>
      </c>
      <c r="BV551">
        <f t="shared" si="133"/>
        <v>0</v>
      </c>
      <c r="BW551">
        <f t="shared" si="134"/>
        <v>0.12364647574561592</v>
      </c>
      <c r="BX551">
        <f t="shared" si="135"/>
        <v>0</v>
      </c>
      <c r="BY551">
        <f t="shared" si="136"/>
        <v>5.746387790662888E-2</v>
      </c>
      <c r="BZ551">
        <f t="shared" si="137"/>
        <v>0</v>
      </c>
      <c r="CA551">
        <f t="shared" si="140"/>
        <v>0</v>
      </c>
      <c r="CB551">
        <f t="shared" si="140"/>
        <v>0</v>
      </c>
      <c r="CC551">
        <f t="shared" si="140"/>
        <v>0</v>
      </c>
      <c r="CD551">
        <f t="shared" si="139"/>
        <v>0</v>
      </c>
      <c r="CE551" s="4">
        <f t="shared" si="141"/>
        <v>0.46474335447176179</v>
      </c>
      <c r="CF551" s="4" t="str">
        <f t="shared" si="142"/>
        <v/>
      </c>
      <c r="CG551" s="4">
        <f t="shared" si="143"/>
        <v>1</v>
      </c>
      <c r="CH551" s="4" t="str">
        <f t="shared" si="144"/>
        <v/>
      </c>
      <c r="CI551">
        <f>INDEX(FX!$B$114:$AK$132,MATCH('Data (2)'!BQ551,FX!$A$114:$A$132,0),MATCH('Data (2)'!D551,Period,0))</f>
        <v>33.080288214101905</v>
      </c>
    </row>
    <row r="552" spans="1:87" hidden="1" outlineLevel="1" x14ac:dyDescent="0.15">
      <c r="A552" t="s">
        <v>351</v>
      </c>
      <c r="B552" s="1">
        <f t="shared" si="148"/>
        <v>43800</v>
      </c>
      <c r="C552" t="s">
        <v>64</v>
      </c>
      <c r="D552" s="1">
        <v>43405</v>
      </c>
      <c r="E552">
        <v>4.3391842650000161</v>
      </c>
      <c r="F552">
        <v>1.9300456473760044</v>
      </c>
      <c r="G552">
        <v>4.3391842650000161</v>
      </c>
      <c r="H552">
        <v>1.9300456473760044</v>
      </c>
      <c r="BQ552" t="str">
        <f>VLOOKUP(A552,Misc!$A$3:$B$11,2,FALSE)</f>
        <v>THB</v>
      </c>
      <c r="BR552">
        <f>INDEX(FX!$B$30:$AK$48,MATCH('Data (2)'!BQ552,FX!$A$30:$A$48,0),MATCH('Data (2)'!D552,Period,0))</f>
        <v>32.963958235861021</v>
      </c>
      <c r="BS552">
        <f t="shared" si="146"/>
        <v>0.13163419981158328</v>
      </c>
      <c r="BT552">
        <f t="shared" si="131"/>
        <v>0</v>
      </c>
      <c r="BU552">
        <f t="shared" si="132"/>
        <v>5.8550178760884822E-2</v>
      </c>
      <c r="BV552">
        <f t="shared" si="133"/>
        <v>0</v>
      </c>
      <c r="BW552">
        <f t="shared" si="134"/>
        <v>0.13163419981158328</v>
      </c>
      <c r="BX552">
        <f t="shared" si="135"/>
        <v>0</v>
      </c>
      <c r="BY552">
        <f t="shared" si="136"/>
        <v>5.8550178760884822E-2</v>
      </c>
      <c r="BZ552">
        <f t="shared" si="137"/>
        <v>0</v>
      </c>
      <c r="CA552">
        <f t="shared" si="140"/>
        <v>0</v>
      </c>
      <c r="CB552">
        <f t="shared" si="140"/>
        <v>0</v>
      </c>
      <c r="CC552">
        <f t="shared" si="140"/>
        <v>0</v>
      </c>
      <c r="CD552">
        <f t="shared" si="139"/>
        <v>0</v>
      </c>
      <c r="CE552" s="4">
        <f t="shared" si="141"/>
        <v>0.44479458107916908</v>
      </c>
      <c r="CF552" s="4" t="str">
        <f t="shared" si="142"/>
        <v/>
      </c>
      <c r="CG552" s="4">
        <f t="shared" si="143"/>
        <v>1</v>
      </c>
      <c r="CH552" s="4" t="str">
        <f t="shared" si="144"/>
        <v/>
      </c>
      <c r="CI552">
        <f>INDEX(FX!$B$114:$AK$132,MATCH('Data (2)'!BQ552,FX!$A$114:$A$132,0),MATCH('Data (2)'!D552,Period,0))</f>
        <v>33.080288214101905</v>
      </c>
    </row>
    <row r="553" spans="1:87" hidden="1" outlineLevel="1" x14ac:dyDescent="0.15">
      <c r="A553" t="s">
        <v>351</v>
      </c>
      <c r="B553" s="1">
        <f t="shared" si="148"/>
        <v>43800</v>
      </c>
      <c r="C553" t="s">
        <v>64</v>
      </c>
      <c r="D553" s="1">
        <v>43435</v>
      </c>
      <c r="E553">
        <v>5.2344404970000111</v>
      </c>
      <c r="F553">
        <v>2.492215941469992</v>
      </c>
      <c r="G553">
        <v>5.2344404970000111</v>
      </c>
      <c r="H553">
        <v>2.492215941469992</v>
      </c>
      <c r="BQ553" t="str">
        <f>VLOOKUP(A553,Misc!$A$3:$B$11,2,FALSE)</f>
        <v>THB</v>
      </c>
      <c r="BR553">
        <f>INDEX(FX!$B$30:$AK$48,MATCH('Data (2)'!BQ553,FX!$A$30:$A$48,0),MATCH('Data (2)'!D553,Period,0))</f>
        <v>32.710633379565422</v>
      </c>
      <c r="BS553">
        <f t="shared" si="146"/>
        <v>0.16002259681923509</v>
      </c>
      <c r="BT553">
        <f t="shared" si="131"/>
        <v>0</v>
      </c>
      <c r="BU553">
        <f t="shared" si="132"/>
        <v>7.6189779407539626E-2</v>
      </c>
      <c r="BV553">
        <f t="shared" si="133"/>
        <v>0</v>
      </c>
      <c r="BW553">
        <f t="shared" si="134"/>
        <v>0.16002259681923509</v>
      </c>
      <c r="BX553">
        <f t="shared" si="135"/>
        <v>0</v>
      </c>
      <c r="BY553">
        <f t="shared" si="136"/>
        <v>7.6189779407539626E-2</v>
      </c>
      <c r="BZ553">
        <f t="shared" si="137"/>
        <v>0</v>
      </c>
      <c r="CA553">
        <f t="shared" si="140"/>
        <v>0</v>
      </c>
      <c r="CB553">
        <f t="shared" si="140"/>
        <v>0</v>
      </c>
      <c r="CC553">
        <f t="shared" si="140"/>
        <v>0</v>
      </c>
      <c r="CD553">
        <f t="shared" si="139"/>
        <v>0</v>
      </c>
      <c r="CE553" s="4">
        <f t="shared" si="141"/>
        <v>0.47611887897060695</v>
      </c>
      <c r="CF553" s="4" t="str">
        <f t="shared" si="142"/>
        <v/>
      </c>
      <c r="CG553" s="4">
        <f t="shared" si="143"/>
        <v>1</v>
      </c>
      <c r="CH553" s="4" t="str">
        <f t="shared" si="144"/>
        <v/>
      </c>
      <c r="CI553">
        <f>INDEX(FX!$B$114:$AK$132,MATCH('Data (2)'!BQ553,FX!$A$114:$A$132,0),MATCH('Data (2)'!D553,Period,0))</f>
        <v>33.080288214101905</v>
      </c>
    </row>
    <row r="554" spans="1:87" hidden="1" outlineLevel="1" x14ac:dyDescent="0.15">
      <c r="A554" t="s">
        <v>351</v>
      </c>
      <c r="B554" s="1">
        <f t="shared" si="148"/>
        <v>43800</v>
      </c>
      <c r="C554" t="s">
        <v>109</v>
      </c>
      <c r="D554" s="1">
        <v>43101</v>
      </c>
      <c r="E554">
        <f t="array" ref="E554:E565">TRANSPOSE('[2]DM_Key Metrics P1'!$F$9:$Q$9)</f>
        <v>5.4648758600000003</v>
      </c>
      <c r="F554">
        <f t="array" ref="F554:F565">TRANSPOSE('[2]DM_Key Metrics P1'!$F$14:$Q$14)</f>
        <v>1.630927551309</v>
      </c>
      <c r="G554">
        <f t="array" ref="G554:G565">TRANSPOSE('[2]DM_Key Metrics P1'!$F$19:$Q$19)</f>
        <v>1.2905598915950001</v>
      </c>
      <c r="H554">
        <f t="array" ref="H554:H565">TRANSPOSE('[2]DM_Key Metrics P1'!$F$24:$Q$24)</f>
        <v>0.54136396235060202</v>
      </c>
      <c r="BQ554" t="str">
        <f>VLOOKUP(A554,Misc!$A$3:$B$11,2,FALSE)</f>
        <v>THB</v>
      </c>
      <c r="BR554">
        <f>INDEX(FX!$B$30:$AK$48,MATCH('Data (2)'!BQ554,FX!$A$30:$A$48,0),MATCH('Data (2)'!D554,Period,0))</f>
        <v>31.897208902004188</v>
      </c>
      <c r="BS554">
        <f t="shared" si="146"/>
        <v>0.17132771324254104</v>
      </c>
      <c r="BT554">
        <f t="shared" si="131"/>
        <v>0</v>
      </c>
      <c r="BU554">
        <f t="shared" si="132"/>
        <v>5.1130729222095807E-2</v>
      </c>
      <c r="BV554">
        <f t="shared" si="133"/>
        <v>0</v>
      </c>
      <c r="BW554">
        <f t="shared" si="134"/>
        <v>4.0459962987981393E-2</v>
      </c>
      <c r="BX554">
        <f t="shared" si="135"/>
        <v>0</v>
      </c>
      <c r="BY554">
        <f t="shared" si="136"/>
        <v>1.6972142108539996E-2</v>
      </c>
      <c r="BZ554">
        <f t="shared" si="137"/>
        <v>0</v>
      </c>
      <c r="CA554">
        <f t="shared" si="140"/>
        <v>0</v>
      </c>
      <c r="CB554">
        <f t="shared" si="140"/>
        <v>0</v>
      </c>
      <c r="CC554">
        <f t="shared" si="140"/>
        <v>0</v>
      </c>
      <c r="CD554">
        <f t="shared" si="139"/>
        <v>0</v>
      </c>
      <c r="CE554" s="4">
        <f t="shared" si="141"/>
        <v>0.29843817006833157</v>
      </c>
      <c r="CF554" s="4" t="str">
        <f t="shared" si="142"/>
        <v/>
      </c>
      <c r="CG554" s="4">
        <f t="shared" si="143"/>
        <v>0.33193624199683031</v>
      </c>
      <c r="CH554" s="4" t="str">
        <f t="shared" si="144"/>
        <v/>
      </c>
      <c r="CI554">
        <f>INDEX(FX!$B$114:$AK$132,MATCH('Data (2)'!BQ554,FX!$A$114:$A$132,0),MATCH('Data (2)'!D554,Period,0))</f>
        <v>33.080288214101905</v>
      </c>
    </row>
    <row r="555" spans="1:87" hidden="1" outlineLevel="1" x14ac:dyDescent="0.15">
      <c r="A555" t="s">
        <v>351</v>
      </c>
      <c r="B555" s="1">
        <f t="shared" si="148"/>
        <v>43800</v>
      </c>
      <c r="C555" t="str">
        <f>C554</f>
        <v>DTC</v>
      </c>
      <c r="D555" s="1">
        <v>43132</v>
      </c>
      <c r="E555">
        <v>2.0481266800000002</v>
      </c>
      <c r="F555">
        <v>0.87104710847800015</v>
      </c>
      <c r="G555">
        <v>1.3169846022640002</v>
      </c>
      <c r="H555">
        <v>0.71531465824700025</v>
      </c>
      <c r="BQ555" t="str">
        <f>VLOOKUP(A555,Misc!$A$3:$B$11,2,FALSE)</f>
        <v>THB</v>
      </c>
      <c r="BR555">
        <f>INDEX(FX!$B$30:$AK$48,MATCH('Data (2)'!BQ555,FX!$A$30:$A$48,0),MATCH('Data (2)'!D555,Period,0))</f>
        <v>31.49386935324511</v>
      </c>
      <c r="BS555">
        <f t="shared" si="146"/>
        <v>6.5032551479386969E-2</v>
      </c>
      <c r="BT555">
        <f t="shared" si="131"/>
        <v>0</v>
      </c>
      <c r="BU555">
        <f t="shared" si="132"/>
        <v>2.7657671996669027E-2</v>
      </c>
      <c r="BV555">
        <f t="shared" si="133"/>
        <v>0</v>
      </c>
      <c r="BW555">
        <f t="shared" si="134"/>
        <v>4.1817173605830649E-2</v>
      </c>
      <c r="BX555">
        <f t="shared" si="135"/>
        <v>0</v>
      </c>
      <c r="BY555">
        <f t="shared" si="136"/>
        <v>2.2712822302772863E-2</v>
      </c>
      <c r="BZ555">
        <f t="shared" si="137"/>
        <v>0</v>
      </c>
      <c r="CA555">
        <f t="shared" si="140"/>
        <v>0</v>
      </c>
      <c r="CB555">
        <f t="shared" si="140"/>
        <v>0</v>
      </c>
      <c r="CC555">
        <f t="shared" si="140"/>
        <v>0</v>
      </c>
      <c r="CD555">
        <f t="shared" si="139"/>
        <v>0</v>
      </c>
      <c r="CE555" s="4">
        <f t="shared" si="141"/>
        <v>0.42528966444497468</v>
      </c>
      <c r="CF555" s="4" t="str">
        <f t="shared" si="142"/>
        <v/>
      </c>
      <c r="CG555" s="4">
        <f t="shared" si="143"/>
        <v>0.82121236760303973</v>
      </c>
      <c r="CH555" s="4" t="str">
        <f t="shared" si="144"/>
        <v/>
      </c>
      <c r="CI555">
        <f>INDEX(FX!$B$114:$AK$132,MATCH('Data (2)'!BQ555,FX!$A$114:$A$132,0),MATCH('Data (2)'!D555,Period,0))</f>
        <v>33.080288214101905</v>
      </c>
    </row>
    <row r="556" spans="1:87" hidden="1" outlineLevel="1" x14ac:dyDescent="0.15">
      <c r="A556" t="s">
        <v>351</v>
      </c>
      <c r="B556" s="1">
        <f t="shared" si="148"/>
        <v>43800</v>
      </c>
      <c r="C556" t="str">
        <f t="shared" si="148"/>
        <v>DTC</v>
      </c>
      <c r="D556" s="1">
        <v>43160</v>
      </c>
      <c r="E556">
        <v>2.1275998</v>
      </c>
      <c r="F556">
        <v>0.44119583821300007</v>
      </c>
      <c r="G556">
        <v>0.65708766267199992</v>
      </c>
      <c r="H556">
        <v>0.17900499246900001</v>
      </c>
      <c r="BQ556" t="str">
        <f>VLOOKUP(A556,Misc!$A$3:$B$11,2,FALSE)</f>
        <v>THB</v>
      </c>
      <c r="BR556">
        <f>INDEX(FX!$B$30:$AK$48,MATCH('Data (2)'!BQ556,FX!$A$30:$A$48,0),MATCH('Data (2)'!D556,Period,0))</f>
        <v>31.274260789006409</v>
      </c>
      <c r="BS556">
        <f t="shared" si="146"/>
        <v>6.8030378538887742E-2</v>
      </c>
      <c r="BT556">
        <f t="shared" si="131"/>
        <v>0</v>
      </c>
      <c r="BU556">
        <f t="shared" si="132"/>
        <v>1.4107314676102276E-2</v>
      </c>
      <c r="BV556">
        <f t="shared" si="133"/>
        <v>0</v>
      </c>
      <c r="BW556">
        <f t="shared" si="134"/>
        <v>2.1010493808473345E-2</v>
      </c>
      <c r="BX556">
        <f t="shared" si="135"/>
        <v>0</v>
      </c>
      <c r="BY556">
        <f t="shared" si="136"/>
        <v>5.7237161791502426E-3</v>
      </c>
      <c r="BZ556">
        <f t="shared" si="137"/>
        <v>0</v>
      </c>
      <c r="CA556">
        <f t="shared" si="140"/>
        <v>0</v>
      </c>
      <c r="CB556">
        <f t="shared" si="140"/>
        <v>0</v>
      </c>
      <c r="CC556">
        <f t="shared" si="140"/>
        <v>0</v>
      </c>
      <c r="CD556">
        <f t="shared" si="139"/>
        <v>0</v>
      </c>
      <c r="CE556" s="4">
        <f t="shared" si="141"/>
        <v>0.20736786975304286</v>
      </c>
      <c r="CF556" s="4" t="str">
        <f t="shared" si="142"/>
        <v/>
      </c>
      <c r="CG556" s="4">
        <f t="shared" si="143"/>
        <v>0.40572683820870536</v>
      </c>
      <c r="CH556" s="4" t="str">
        <f t="shared" si="144"/>
        <v/>
      </c>
      <c r="CI556">
        <f>INDEX(FX!$B$114:$AK$132,MATCH('Data (2)'!BQ556,FX!$A$114:$A$132,0),MATCH('Data (2)'!D556,Period,0))</f>
        <v>33.080288214101905</v>
      </c>
    </row>
    <row r="557" spans="1:87" hidden="1" outlineLevel="1" x14ac:dyDescent="0.15">
      <c r="A557" t="s">
        <v>351</v>
      </c>
      <c r="B557" s="1">
        <f t="shared" si="148"/>
        <v>43800</v>
      </c>
      <c r="C557" t="str">
        <f t="shared" si="148"/>
        <v>DTC</v>
      </c>
      <c r="D557" s="1">
        <v>43191</v>
      </c>
      <c r="E557">
        <v>2.2870813999999999</v>
      </c>
      <c r="F557">
        <v>0.41045604221399995</v>
      </c>
      <c r="G557">
        <v>0.30497036137199995</v>
      </c>
      <c r="H557">
        <v>2.4083681190999972E-2</v>
      </c>
      <c r="BQ557" t="str">
        <f>VLOOKUP(A557,Misc!$A$3:$B$11,2,FALSE)</f>
        <v>THB</v>
      </c>
      <c r="BR557">
        <f>INDEX(FX!$B$30:$AK$48,MATCH('Data (2)'!BQ557,FX!$A$30:$A$48,0),MATCH('Data (2)'!D557,Period,0))</f>
        <v>31.321693018254692</v>
      </c>
      <c r="BS557">
        <f t="shared" si="146"/>
        <v>7.3019086122421889E-2</v>
      </c>
      <c r="BT557">
        <f t="shared" si="131"/>
        <v>0</v>
      </c>
      <c r="BU557">
        <f t="shared" si="132"/>
        <v>1.3104529246703901E-2</v>
      </c>
      <c r="BV557">
        <f t="shared" si="133"/>
        <v>0</v>
      </c>
      <c r="BW557">
        <f t="shared" si="134"/>
        <v>9.7367138230445988E-3</v>
      </c>
      <c r="BX557">
        <f t="shared" si="135"/>
        <v>0</v>
      </c>
      <c r="BY557">
        <f t="shared" si="136"/>
        <v>7.6891377413614546E-4</v>
      </c>
      <c r="BZ557">
        <f t="shared" si="137"/>
        <v>0</v>
      </c>
      <c r="CA557">
        <f t="shared" si="140"/>
        <v>0</v>
      </c>
      <c r="CB557">
        <f t="shared" si="140"/>
        <v>0</v>
      </c>
      <c r="CC557">
        <f t="shared" si="140"/>
        <v>0</v>
      </c>
      <c r="CD557">
        <f t="shared" si="139"/>
        <v>0</v>
      </c>
      <c r="CE557" s="4">
        <f t="shared" si="141"/>
        <v>0.17946717690677735</v>
      </c>
      <c r="CF557" s="4" t="str">
        <f t="shared" si="142"/>
        <v/>
      </c>
      <c r="CG557" s="4">
        <f t="shared" si="143"/>
        <v>5.8675421273110248E-2</v>
      </c>
      <c r="CH557" s="4" t="str">
        <f t="shared" si="144"/>
        <v/>
      </c>
      <c r="CI557">
        <f>INDEX(FX!$B$114:$AK$132,MATCH('Data (2)'!BQ557,FX!$A$114:$A$132,0),MATCH('Data (2)'!D557,Period,0))</f>
        <v>33.080288214101905</v>
      </c>
    </row>
    <row r="558" spans="1:87" hidden="1" outlineLevel="1" x14ac:dyDescent="0.15">
      <c r="A558" t="s">
        <v>351</v>
      </c>
      <c r="B558" s="1">
        <f t="shared" si="148"/>
        <v>43800</v>
      </c>
      <c r="C558" t="str">
        <f t="shared" si="148"/>
        <v>DTC</v>
      </c>
      <c r="D558" s="1">
        <v>43221</v>
      </c>
      <c r="E558">
        <v>3.1512566</v>
      </c>
      <c r="F558">
        <v>0.54557536018899988</v>
      </c>
      <c r="G558">
        <v>0.44172108920900005</v>
      </c>
      <c r="H558">
        <v>6.3798030802999978E-2</v>
      </c>
      <c r="BQ558" t="str">
        <f>VLOOKUP(A558,Misc!$A$3:$B$11,2,FALSE)</f>
        <v>THB</v>
      </c>
      <c r="BR558">
        <f>INDEX(FX!$B$30:$AK$48,MATCH('Data (2)'!BQ558,FX!$A$30:$A$48,0),MATCH('Data (2)'!D558,Period,0))</f>
        <v>31.984884691902458</v>
      </c>
      <c r="BS558">
        <f t="shared" si="146"/>
        <v>9.8523306566673241E-2</v>
      </c>
      <c r="BT558">
        <f t="shared" si="131"/>
        <v>0</v>
      </c>
      <c r="BU558">
        <f t="shared" si="132"/>
        <v>1.705728707307555E-2</v>
      </c>
      <c r="BV558">
        <f t="shared" si="133"/>
        <v>0</v>
      </c>
      <c r="BW558">
        <f t="shared" si="134"/>
        <v>1.3810307383125555E-2</v>
      </c>
      <c r="BX558">
        <f t="shared" si="135"/>
        <v>0</v>
      </c>
      <c r="BY558">
        <f t="shared" si="136"/>
        <v>1.9946306331112577E-3</v>
      </c>
      <c r="BZ558">
        <f t="shared" si="137"/>
        <v>0</v>
      </c>
      <c r="CA558">
        <f t="shared" si="140"/>
        <v>0</v>
      </c>
      <c r="CB558">
        <f t="shared" si="140"/>
        <v>0</v>
      </c>
      <c r="CC558">
        <f t="shared" si="140"/>
        <v>0</v>
      </c>
      <c r="CD558">
        <f t="shared" si="139"/>
        <v>0</v>
      </c>
      <c r="CE558" s="4">
        <f t="shared" si="141"/>
        <v>0.17312946212917091</v>
      </c>
      <c r="CF558" s="4" t="str">
        <f t="shared" si="142"/>
        <v/>
      </c>
      <c r="CG558" s="4">
        <f t="shared" si="143"/>
        <v>0.11693715563125665</v>
      </c>
      <c r="CH558" s="4" t="str">
        <f t="shared" si="144"/>
        <v/>
      </c>
      <c r="CI558">
        <f>INDEX(FX!$B$114:$AK$132,MATCH('Data (2)'!BQ558,FX!$A$114:$A$132,0),MATCH('Data (2)'!D558,Period,0))</f>
        <v>33.080288214101905</v>
      </c>
    </row>
    <row r="559" spans="1:87" hidden="1" outlineLevel="1" x14ac:dyDescent="0.15">
      <c r="A559" t="s">
        <v>351</v>
      </c>
      <c r="B559" s="1">
        <f t="shared" si="148"/>
        <v>43800</v>
      </c>
      <c r="C559" t="str">
        <f t="shared" si="148"/>
        <v>DTC</v>
      </c>
      <c r="D559" s="1">
        <v>43252</v>
      </c>
      <c r="E559">
        <v>5.4289254000000007</v>
      </c>
      <c r="F559">
        <v>0.82329295919099976</v>
      </c>
      <c r="G559">
        <v>1.3810817443449996</v>
      </c>
      <c r="H559">
        <v>0.20152925387700002</v>
      </c>
      <c r="BQ559" t="str">
        <f>VLOOKUP(A559,Misc!$A$3:$B$11,2,FALSE)</f>
        <v>THB</v>
      </c>
      <c r="BR559">
        <f>INDEX(FX!$B$30:$AK$48,MATCH('Data (2)'!BQ559,FX!$A$30:$A$48,0),MATCH('Data (2)'!D559,Period,0))</f>
        <v>32.479204384205119</v>
      </c>
      <c r="BS559">
        <f t="shared" si="146"/>
        <v>0.16715081243308189</v>
      </c>
      <c r="BT559">
        <f t="shared" si="131"/>
        <v>0</v>
      </c>
      <c r="BU559">
        <f t="shared" si="132"/>
        <v>2.5348310551331524E-2</v>
      </c>
      <c r="BV559">
        <f t="shared" si="133"/>
        <v>0</v>
      </c>
      <c r="BW559">
        <f t="shared" si="134"/>
        <v>4.2522031266770503E-2</v>
      </c>
      <c r="BX559">
        <f t="shared" si="135"/>
        <v>0</v>
      </c>
      <c r="BY559">
        <f t="shared" si="136"/>
        <v>6.2048703993194242E-3</v>
      </c>
      <c r="BZ559">
        <f t="shared" si="137"/>
        <v>0</v>
      </c>
      <c r="CA559">
        <f t="shared" si="140"/>
        <v>0</v>
      </c>
      <c r="CB559">
        <f t="shared" si="140"/>
        <v>0</v>
      </c>
      <c r="CC559">
        <f t="shared" si="140"/>
        <v>0</v>
      </c>
      <c r="CD559">
        <f t="shared" si="139"/>
        <v>0</v>
      </c>
      <c r="CE559" s="4">
        <f t="shared" si="141"/>
        <v>0.15164934098947089</v>
      </c>
      <c r="CF559" s="4" t="str">
        <f t="shared" si="142"/>
        <v/>
      </c>
      <c r="CG559" s="4">
        <f t="shared" si="143"/>
        <v>0.24478437672421083</v>
      </c>
      <c r="CH559" s="4" t="str">
        <f t="shared" si="144"/>
        <v/>
      </c>
      <c r="CI559">
        <f>INDEX(FX!$B$114:$AK$132,MATCH('Data (2)'!BQ559,FX!$A$114:$A$132,0),MATCH('Data (2)'!D559,Period,0))</f>
        <v>33.080288214101905</v>
      </c>
    </row>
    <row r="560" spans="1:87" hidden="1" outlineLevel="1" x14ac:dyDescent="0.15">
      <c r="A560" t="s">
        <v>351</v>
      </c>
      <c r="B560" s="1">
        <f t="shared" si="148"/>
        <v>43800</v>
      </c>
      <c r="C560" t="str">
        <f t="shared" si="148"/>
        <v>DTC</v>
      </c>
      <c r="D560" s="1">
        <v>43282</v>
      </c>
      <c r="E560">
        <v>5.9909871000000008</v>
      </c>
      <c r="F560">
        <v>1.1726279350450004</v>
      </c>
      <c r="G560">
        <v>1.4881200454719998</v>
      </c>
      <c r="H560">
        <v>0.216830790607</v>
      </c>
      <c r="BQ560" t="str">
        <f>VLOOKUP(A560,Misc!$A$3:$B$11,2,FALSE)</f>
        <v>THB</v>
      </c>
      <c r="BR560">
        <f>INDEX(FX!$B$30:$AK$48,MATCH('Data (2)'!BQ560,FX!$A$30:$A$48,0),MATCH('Data (2)'!D560,Period,0))</f>
        <v>33.282987016017991</v>
      </c>
      <c r="BS560">
        <f t="shared" si="146"/>
        <v>0.18000148535697047</v>
      </c>
      <c r="BT560">
        <f t="shared" si="131"/>
        <v>0</v>
      </c>
      <c r="BU560">
        <f t="shared" si="132"/>
        <v>3.5232052173702247E-2</v>
      </c>
      <c r="BV560">
        <f t="shared" si="133"/>
        <v>0</v>
      </c>
      <c r="BW560">
        <f t="shared" si="134"/>
        <v>4.4711132590227472E-2</v>
      </c>
      <c r="BX560">
        <f t="shared" si="135"/>
        <v>0</v>
      </c>
      <c r="BY560">
        <f t="shared" si="136"/>
        <v>6.5147635487958627E-3</v>
      </c>
      <c r="BZ560">
        <f t="shared" si="137"/>
        <v>0</v>
      </c>
      <c r="CA560">
        <f t="shared" si="140"/>
        <v>0</v>
      </c>
      <c r="CB560">
        <f t="shared" si="140"/>
        <v>0</v>
      </c>
      <c r="CC560">
        <f t="shared" si="140"/>
        <v>0</v>
      </c>
      <c r="CD560">
        <f t="shared" si="139"/>
        <v>0</v>
      </c>
      <c r="CE560" s="4">
        <f t="shared" si="141"/>
        <v>0.19573200800999893</v>
      </c>
      <c r="CF560" s="4" t="str">
        <f t="shared" si="142"/>
        <v/>
      </c>
      <c r="CG560" s="4">
        <f t="shared" si="143"/>
        <v>0.1849101357104195</v>
      </c>
      <c r="CH560" s="4" t="str">
        <f t="shared" si="144"/>
        <v/>
      </c>
      <c r="CI560">
        <f>INDEX(FX!$B$114:$AK$132,MATCH('Data (2)'!BQ560,FX!$A$114:$A$132,0),MATCH('Data (2)'!D560,Period,0))</f>
        <v>33.080288214101905</v>
      </c>
    </row>
    <row r="561" spans="1:87" hidden="1" outlineLevel="1" x14ac:dyDescent="0.15">
      <c r="A561" t="s">
        <v>351</v>
      </c>
      <c r="B561" s="1">
        <f t="shared" si="148"/>
        <v>43800</v>
      </c>
      <c r="C561" t="str">
        <f t="shared" si="148"/>
        <v>DTC</v>
      </c>
      <c r="D561" s="1">
        <v>43313</v>
      </c>
      <c r="E561">
        <v>6.6528930999999991</v>
      </c>
      <c r="F561">
        <v>1.3871390080019999</v>
      </c>
      <c r="G561">
        <v>1.7936146534639996</v>
      </c>
      <c r="H561">
        <v>0.26727521022699996</v>
      </c>
      <c r="BQ561" t="str">
        <f>VLOOKUP(A561,Misc!$A$3:$B$11,2,FALSE)</f>
        <v>THB</v>
      </c>
      <c r="BR561">
        <f>INDEX(FX!$B$30:$AK$48,MATCH('Data (2)'!BQ561,FX!$A$30:$A$48,0),MATCH('Data (2)'!D561,Period,0))</f>
        <v>33.029560359302181</v>
      </c>
      <c r="BS561">
        <f t="shared" si="146"/>
        <v>0.20142239338424411</v>
      </c>
      <c r="BT561">
        <f t="shared" si="131"/>
        <v>0</v>
      </c>
      <c r="BU561">
        <f t="shared" si="132"/>
        <v>4.1996895899080205E-2</v>
      </c>
      <c r="BV561">
        <f t="shared" si="133"/>
        <v>0</v>
      </c>
      <c r="BW561">
        <f t="shared" si="134"/>
        <v>5.4303315997933359E-2</v>
      </c>
      <c r="BX561">
        <f t="shared" si="135"/>
        <v>0</v>
      </c>
      <c r="BY561">
        <f t="shared" si="136"/>
        <v>8.0920002361377693E-3</v>
      </c>
      <c r="BZ561">
        <f t="shared" si="137"/>
        <v>0</v>
      </c>
      <c r="CA561">
        <f t="shared" si="140"/>
        <v>0</v>
      </c>
      <c r="CB561">
        <f t="shared" si="140"/>
        <v>0</v>
      </c>
      <c r="CC561">
        <f t="shared" si="140"/>
        <v>0</v>
      </c>
      <c r="CD561">
        <f t="shared" si="139"/>
        <v>0</v>
      </c>
      <c r="CE561" s="4">
        <f t="shared" si="141"/>
        <v>0.20850162285066628</v>
      </c>
      <c r="CF561" s="4" t="str">
        <f t="shared" si="142"/>
        <v/>
      </c>
      <c r="CG561" s="4">
        <f t="shared" si="143"/>
        <v>0.19268091278896154</v>
      </c>
      <c r="CH561" s="4" t="str">
        <f t="shared" si="144"/>
        <v/>
      </c>
      <c r="CI561">
        <f>INDEX(FX!$B$114:$AK$132,MATCH('Data (2)'!BQ561,FX!$A$114:$A$132,0),MATCH('Data (2)'!D561,Period,0))</f>
        <v>33.080288214101905</v>
      </c>
    </row>
    <row r="562" spans="1:87" hidden="1" outlineLevel="1" x14ac:dyDescent="0.15">
      <c r="A562" t="s">
        <v>351</v>
      </c>
      <c r="B562" s="1">
        <f t="shared" si="148"/>
        <v>43800</v>
      </c>
      <c r="C562" t="str">
        <f t="shared" si="148"/>
        <v>DTC</v>
      </c>
      <c r="D562" s="1">
        <v>43344</v>
      </c>
      <c r="E562">
        <v>5.4766671000000002</v>
      </c>
      <c r="F562">
        <v>1.0899054684350002</v>
      </c>
      <c r="G562">
        <v>1.7244487692590007</v>
      </c>
      <c r="H562">
        <v>0.27147651115099997</v>
      </c>
      <c r="BQ562" t="str">
        <f>VLOOKUP(A562,Misc!$A$3:$B$11,2,FALSE)</f>
        <v>THB</v>
      </c>
      <c r="BR562">
        <f>INDEX(FX!$B$30:$AK$48,MATCH('Data (2)'!BQ562,FX!$A$30:$A$48,0),MATCH('Data (2)'!D562,Period,0))</f>
        <v>32.604792987211269</v>
      </c>
      <c r="BS562">
        <f t="shared" si="146"/>
        <v>0.16797122748634347</v>
      </c>
      <c r="BT562">
        <f t="shared" si="131"/>
        <v>0</v>
      </c>
      <c r="BU562">
        <f t="shared" si="132"/>
        <v>3.3427768391674773E-2</v>
      </c>
      <c r="BV562">
        <f t="shared" si="133"/>
        <v>0</v>
      </c>
      <c r="BW562">
        <f t="shared" si="134"/>
        <v>5.2889425488313616E-2</v>
      </c>
      <c r="BX562">
        <f t="shared" si="135"/>
        <v>0</v>
      </c>
      <c r="BY562">
        <f t="shared" si="136"/>
        <v>8.3262761783975282E-3</v>
      </c>
      <c r="BZ562">
        <f t="shared" si="137"/>
        <v>0</v>
      </c>
      <c r="CA562">
        <f t="shared" si="140"/>
        <v>0</v>
      </c>
      <c r="CB562">
        <f t="shared" si="140"/>
        <v>0</v>
      </c>
      <c r="CC562">
        <f t="shared" si="140"/>
        <v>0</v>
      </c>
      <c r="CD562">
        <f t="shared" si="139"/>
        <v>0</v>
      </c>
      <c r="CE562" s="4">
        <f t="shared" si="141"/>
        <v>0.199008895106113</v>
      </c>
      <c r="CF562" s="4" t="str">
        <f t="shared" si="142"/>
        <v/>
      </c>
      <c r="CG562" s="4">
        <f t="shared" si="143"/>
        <v>0.24908262139542636</v>
      </c>
      <c r="CH562" s="4" t="str">
        <f t="shared" si="144"/>
        <v/>
      </c>
      <c r="CI562">
        <f>INDEX(FX!$B$114:$AK$132,MATCH('Data (2)'!BQ562,FX!$A$114:$A$132,0),MATCH('Data (2)'!D562,Period,0))</f>
        <v>33.080288214101905</v>
      </c>
    </row>
    <row r="563" spans="1:87" hidden="1" outlineLevel="1" x14ac:dyDescent="0.15">
      <c r="A563" t="s">
        <v>351</v>
      </c>
      <c r="B563" s="1">
        <f t="shared" si="148"/>
        <v>43800</v>
      </c>
      <c r="C563" t="str">
        <f t="shared" si="148"/>
        <v>DTC</v>
      </c>
      <c r="D563" s="1">
        <v>43374</v>
      </c>
      <c r="E563">
        <v>5.6759101999999997</v>
      </c>
      <c r="F563">
        <v>1.2579097220150002</v>
      </c>
      <c r="G563">
        <v>0.92591329420300017</v>
      </c>
      <c r="H563">
        <v>0.14347373472799996</v>
      </c>
      <c r="BQ563" t="str">
        <f>VLOOKUP(A563,Misc!$A$3:$B$11,2,FALSE)</f>
        <v>THB</v>
      </c>
      <c r="BR563">
        <f>INDEX(FX!$B$30:$AK$48,MATCH('Data (2)'!BQ563,FX!$A$30:$A$48,0),MATCH('Data (2)'!D563,Period,0))</f>
        <v>32.786247837263808</v>
      </c>
      <c r="BS563">
        <f t="shared" si="146"/>
        <v>0.17311862669289471</v>
      </c>
      <c r="BT563">
        <f t="shared" ref="BT563:BT626" si="149">IF(D563&gt;B563,E563/$BR563,0)</f>
        <v>0</v>
      </c>
      <c r="BU563">
        <f t="shared" ref="BU563:BU626" si="150">IF(D563&gt;B563,0,F563/$BR563)</f>
        <v>3.8366992412754833E-2</v>
      </c>
      <c r="BV563">
        <f t="shared" ref="BV563:BV626" si="151">IF(D563&gt;B563,F563/$BR563,0)</f>
        <v>0</v>
      </c>
      <c r="BW563">
        <f t="shared" ref="BW563:BW626" si="152">IF(D563&gt;B563,0,G563/$BR563)</f>
        <v>2.8240904503583863E-2</v>
      </c>
      <c r="BX563">
        <f t="shared" ref="BX563:BX626" si="153">IF(D563&gt;B563,G563/$BR563,0)</f>
        <v>0</v>
      </c>
      <c r="BY563">
        <f t="shared" ref="BY563:BY626" si="154">IF(D563&gt;B563,0,H563/$BR563)</f>
        <v>4.3760339835207454E-3</v>
      </c>
      <c r="BZ563">
        <f t="shared" ref="BZ563:BZ626" si="155">IF(D563&gt;B563,H563/$BR563,0)</f>
        <v>0</v>
      </c>
      <c r="CA563">
        <f t="shared" si="140"/>
        <v>0</v>
      </c>
      <c r="CB563">
        <f t="shared" si="140"/>
        <v>0</v>
      </c>
      <c r="CC563">
        <f t="shared" si="140"/>
        <v>0</v>
      </c>
      <c r="CD563">
        <f t="shared" si="139"/>
        <v>0</v>
      </c>
      <c r="CE563" s="4">
        <f t="shared" si="141"/>
        <v>0.22162255527139949</v>
      </c>
      <c r="CF563" s="4" t="str">
        <f t="shared" si="142"/>
        <v/>
      </c>
      <c r="CG563" s="4">
        <f t="shared" si="143"/>
        <v>0.11405725881359322</v>
      </c>
      <c r="CH563" s="4" t="str">
        <f t="shared" si="144"/>
        <v/>
      </c>
      <c r="CI563">
        <f>INDEX(FX!$B$114:$AK$132,MATCH('Data (2)'!BQ563,FX!$A$114:$A$132,0),MATCH('Data (2)'!D563,Period,0))</f>
        <v>33.080288214101905</v>
      </c>
    </row>
    <row r="564" spans="1:87" hidden="1" outlineLevel="1" x14ac:dyDescent="0.15">
      <c r="A564" t="s">
        <v>351</v>
      </c>
      <c r="B564" s="1">
        <f t="shared" ref="B564:C579" si="156">B563</f>
        <v>43800</v>
      </c>
      <c r="C564" t="str">
        <f t="shared" si="156"/>
        <v>DTC</v>
      </c>
      <c r="D564" s="1">
        <v>43405</v>
      </c>
      <c r="E564">
        <v>4.8778629000000002</v>
      </c>
      <c r="F564">
        <v>1.1226649055139997</v>
      </c>
      <c r="G564">
        <v>0.44273297141099993</v>
      </c>
      <c r="H564">
        <v>7.8450872985000003E-2</v>
      </c>
      <c r="BQ564" t="str">
        <f>VLOOKUP(A564,Misc!$A$3:$B$11,2,FALSE)</f>
        <v>THB</v>
      </c>
      <c r="BR564">
        <f>INDEX(FX!$B$30:$AK$48,MATCH('Data (2)'!BQ564,FX!$A$30:$A$48,0),MATCH('Data (2)'!D564,Period,0))</f>
        <v>32.963958235861021</v>
      </c>
      <c r="BS564">
        <f t="shared" si="146"/>
        <v>0.14797564252139606</v>
      </c>
      <c r="BT564">
        <f t="shared" si="149"/>
        <v>0</v>
      </c>
      <c r="BU564">
        <f t="shared" si="150"/>
        <v>3.4057345221747928E-2</v>
      </c>
      <c r="BV564">
        <f t="shared" si="151"/>
        <v>0</v>
      </c>
      <c r="BW564">
        <f t="shared" si="152"/>
        <v>1.3430819449630203E-2</v>
      </c>
      <c r="BX564">
        <f t="shared" si="153"/>
        <v>0</v>
      </c>
      <c r="BY564">
        <f t="shared" si="154"/>
        <v>2.379898446165801E-3</v>
      </c>
      <c r="BZ564">
        <f t="shared" si="155"/>
        <v>0</v>
      </c>
      <c r="CA564">
        <f t="shared" si="140"/>
        <v>0</v>
      </c>
      <c r="CB564">
        <f t="shared" si="140"/>
        <v>0</v>
      </c>
      <c r="CC564">
        <f t="shared" si="140"/>
        <v>0</v>
      </c>
      <c r="CD564">
        <f t="shared" si="139"/>
        <v>0</v>
      </c>
      <c r="CE564" s="4">
        <f t="shared" si="141"/>
        <v>0.230155075804611</v>
      </c>
      <c r="CF564" s="4" t="str">
        <f t="shared" si="142"/>
        <v/>
      </c>
      <c r="CG564" s="4">
        <f t="shared" si="143"/>
        <v>6.987915325373259E-2</v>
      </c>
      <c r="CH564" s="4" t="str">
        <f t="shared" si="144"/>
        <v/>
      </c>
      <c r="CI564">
        <f>INDEX(FX!$B$114:$AK$132,MATCH('Data (2)'!BQ564,FX!$A$114:$A$132,0),MATCH('Data (2)'!D564,Period,0))</f>
        <v>33.080288214101905</v>
      </c>
    </row>
    <row r="565" spans="1:87" hidden="1" outlineLevel="1" x14ac:dyDescent="0.15">
      <c r="A565" t="s">
        <v>351</v>
      </c>
      <c r="B565" s="1">
        <f t="shared" si="156"/>
        <v>43800</v>
      </c>
      <c r="C565" t="str">
        <f t="shared" si="156"/>
        <v>DTC</v>
      </c>
      <c r="D565" s="1">
        <v>43435</v>
      </c>
      <c r="E565">
        <v>5.4084661000000001</v>
      </c>
      <c r="F565">
        <v>1.2565916886720001</v>
      </c>
      <c r="G565">
        <v>0.52001711055200006</v>
      </c>
      <c r="H565">
        <v>8.7143454392000011E-2</v>
      </c>
      <c r="BQ565" t="str">
        <f>VLOOKUP(A565,Misc!$A$3:$B$11,2,FALSE)</f>
        <v>THB</v>
      </c>
      <c r="BR565">
        <f>INDEX(FX!$B$30:$AK$48,MATCH('Data (2)'!BQ565,FX!$A$30:$A$48,0),MATCH('Data (2)'!D565,Period,0))</f>
        <v>32.710633379565422</v>
      </c>
      <c r="BS565">
        <f t="shared" si="146"/>
        <v>0.16534275069643589</v>
      </c>
      <c r="BT565">
        <f t="shared" si="149"/>
        <v>0</v>
      </c>
      <c r="BU565">
        <f t="shared" si="150"/>
        <v>3.8415388479056546E-2</v>
      </c>
      <c r="BV565">
        <f t="shared" si="151"/>
        <v>0</v>
      </c>
      <c r="BW565">
        <f t="shared" si="152"/>
        <v>1.5897494387157256E-2</v>
      </c>
      <c r="BX565">
        <f t="shared" si="153"/>
        <v>0</v>
      </c>
      <c r="BY565">
        <f t="shared" si="154"/>
        <v>2.6640711410510069E-3</v>
      </c>
      <c r="BZ565">
        <f t="shared" si="155"/>
        <v>0</v>
      </c>
      <c r="CA565">
        <f t="shared" si="140"/>
        <v>0</v>
      </c>
      <c r="CB565">
        <f t="shared" si="140"/>
        <v>0</v>
      </c>
      <c r="CC565">
        <f t="shared" si="140"/>
        <v>0</v>
      </c>
      <c r="CD565">
        <f t="shared" si="139"/>
        <v>0</v>
      </c>
      <c r="CE565" s="4">
        <f t="shared" si="141"/>
        <v>0.23233790606027835</v>
      </c>
      <c r="CF565" s="4" t="str">
        <f t="shared" si="142"/>
        <v/>
      </c>
      <c r="CG565" s="4">
        <f t="shared" si="143"/>
        <v>6.9349061574723259E-2</v>
      </c>
      <c r="CH565" s="4" t="str">
        <f t="shared" si="144"/>
        <v/>
      </c>
      <c r="CI565">
        <f>INDEX(FX!$B$114:$AK$132,MATCH('Data (2)'!BQ565,FX!$A$114:$A$132,0),MATCH('Data (2)'!D565,Period,0))</f>
        <v>33.080288214101905</v>
      </c>
    </row>
    <row r="566" spans="1:87" hidden="1" outlineLevel="1" x14ac:dyDescent="0.15">
      <c r="A566" t="s">
        <v>351</v>
      </c>
      <c r="B566" s="1">
        <f t="shared" si="156"/>
        <v>43800</v>
      </c>
      <c r="C566" t="s">
        <v>278</v>
      </c>
      <c r="D566" s="1">
        <v>43101</v>
      </c>
      <c r="E566">
        <f t="array" ref="E566:E577">TRANSPOSE('[2]CCare_Key Metrics P1'!$F$9:$Q$9)</f>
        <v>109.99769900239849</v>
      </c>
      <c r="F566">
        <f t="array" ref="F566:F577">TRANSPOSE('[2]CCare_Key Metrics P1'!$F$14:$Q$14)</f>
        <v>11.504200044695413</v>
      </c>
      <c r="G566">
        <f t="array" ref="G566:G577">TRANSPOSE('[2]CCare_Key Metrics P1'!$F$19:$Q$19)</f>
        <v>0</v>
      </c>
      <c r="H566">
        <f t="array" ref="H566:H577">TRANSPOSE('[2]CCare_Key Metrics P1'!$F$24:$Q$24)</f>
        <v>0</v>
      </c>
      <c r="BQ566" t="str">
        <f>VLOOKUP(A566,Misc!$A$3:$B$11,2,FALSE)</f>
        <v>THB</v>
      </c>
      <c r="BR566">
        <f>INDEX(FX!$B$30:$AK$48,MATCH('Data (2)'!BQ566,FX!$A$30:$A$48,0),MATCH('Data (2)'!D566,Period,0))</f>
        <v>31.897208902004188</v>
      </c>
      <c r="BS566">
        <f t="shared" si="146"/>
        <v>3.4485054582781078</v>
      </c>
      <c r="BT566">
        <f t="shared" si="149"/>
        <v>0</v>
      </c>
      <c r="BU566">
        <f t="shared" si="150"/>
        <v>0.36066478669149554</v>
      </c>
      <c r="BV566">
        <f t="shared" si="151"/>
        <v>0</v>
      </c>
      <c r="BW566">
        <f t="shared" si="152"/>
        <v>0</v>
      </c>
      <c r="BX566">
        <f t="shared" si="153"/>
        <v>0</v>
      </c>
      <c r="BY566">
        <f t="shared" si="154"/>
        <v>0</v>
      </c>
      <c r="BZ566">
        <f t="shared" si="155"/>
        <v>0</v>
      </c>
      <c r="CA566">
        <f t="shared" si="140"/>
        <v>0</v>
      </c>
      <c r="CB566">
        <f t="shared" si="140"/>
        <v>0</v>
      </c>
      <c r="CC566">
        <f t="shared" si="140"/>
        <v>0</v>
      </c>
      <c r="CD566">
        <f t="shared" si="139"/>
        <v>0</v>
      </c>
      <c r="CE566" s="4">
        <f t="shared" si="141"/>
        <v>0.10458582451297063</v>
      </c>
      <c r="CF566" s="4" t="str">
        <f t="shared" si="142"/>
        <v/>
      </c>
      <c r="CG566" s="4">
        <f t="shared" si="143"/>
        <v>0</v>
      </c>
      <c r="CH566" s="4" t="str">
        <f t="shared" si="144"/>
        <v/>
      </c>
      <c r="CI566">
        <f>INDEX(FX!$B$114:$AK$132,MATCH('Data (2)'!BQ566,FX!$A$114:$A$132,0),MATCH('Data (2)'!D566,Period,0))</f>
        <v>33.080288214101905</v>
      </c>
    </row>
    <row r="567" spans="1:87" hidden="1" outlineLevel="1" x14ac:dyDescent="0.15">
      <c r="A567" t="s">
        <v>351</v>
      </c>
      <c r="B567" s="1">
        <f t="shared" si="156"/>
        <v>43800</v>
      </c>
      <c r="C567" t="str">
        <f t="shared" si="156"/>
        <v>Corporate Care</v>
      </c>
      <c r="D567" s="1">
        <v>43132</v>
      </c>
      <c r="E567">
        <v>87.330248055429919</v>
      </c>
      <c r="F567">
        <v>10.717092633697046</v>
      </c>
      <c r="G567">
        <v>0</v>
      </c>
      <c r="H567">
        <v>0</v>
      </c>
      <c r="BQ567" t="str">
        <f>VLOOKUP(A567,Misc!$A$3:$B$11,2,FALSE)</f>
        <v>THB</v>
      </c>
      <c r="BR567">
        <f>INDEX(FX!$B$30:$AK$48,MATCH('Data (2)'!BQ567,FX!$A$30:$A$48,0),MATCH('Data (2)'!D567,Period,0))</f>
        <v>31.49386935324511</v>
      </c>
      <c r="BS567">
        <f t="shared" si="146"/>
        <v>2.7729285047799777</v>
      </c>
      <c r="BT567">
        <f t="shared" si="149"/>
        <v>0</v>
      </c>
      <c r="BU567">
        <f t="shared" si="150"/>
        <v>0.34029139174646267</v>
      </c>
      <c r="BV567">
        <f t="shared" si="151"/>
        <v>0</v>
      </c>
      <c r="BW567">
        <f t="shared" si="152"/>
        <v>0</v>
      </c>
      <c r="BX567">
        <f t="shared" si="153"/>
        <v>0</v>
      </c>
      <c r="BY567">
        <f t="shared" si="154"/>
        <v>0</v>
      </c>
      <c r="BZ567">
        <f t="shared" si="155"/>
        <v>0</v>
      </c>
      <c r="CA567">
        <f t="shared" si="140"/>
        <v>0</v>
      </c>
      <c r="CB567">
        <f t="shared" si="140"/>
        <v>0</v>
      </c>
      <c r="CC567">
        <f t="shared" si="140"/>
        <v>0</v>
      </c>
      <c r="CD567">
        <f t="shared" si="139"/>
        <v>0</v>
      </c>
      <c r="CE567" s="4">
        <f t="shared" si="141"/>
        <v>0.12271913652294603</v>
      </c>
      <c r="CF567" s="4" t="str">
        <f t="shared" si="142"/>
        <v/>
      </c>
      <c r="CG567" s="4">
        <f t="shared" si="143"/>
        <v>0</v>
      </c>
      <c r="CH567" s="4" t="str">
        <f t="shared" si="144"/>
        <v/>
      </c>
      <c r="CI567">
        <f>INDEX(FX!$B$114:$AK$132,MATCH('Data (2)'!BQ567,FX!$A$114:$A$132,0),MATCH('Data (2)'!D567,Period,0))</f>
        <v>33.080288214101905</v>
      </c>
    </row>
    <row r="568" spans="1:87" hidden="1" outlineLevel="1" x14ac:dyDescent="0.15">
      <c r="A568" t="s">
        <v>351</v>
      </c>
      <c r="B568" s="1">
        <f t="shared" si="156"/>
        <v>43800</v>
      </c>
      <c r="C568" t="str">
        <f t="shared" si="156"/>
        <v>Corporate Care</v>
      </c>
      <c r="D568" s="1">
        <v>43160</v>
      </c>
      <c r="E568">
        <v>34.061575614080709</v>
      </c>
      <c r="F568">
        <v>5.6926974672708255</v>
      </c>
      <c r="G568">
        <v>0</v>
      </c>
      <c r="H568">
        <v>0</v>
      </c>
      <c r="BQ568" t="str">
        <f>VLOOKUP(A568,Misc!$A$3:$B$11,2,FALSE)</f>
        <v>THB</v>
      </c>
      <c r="BR568">
        <f>INDEX(FX!$B$30:$AK$48,MATCH('Data (2)'!BQ568,FX!$A$30:$A$48,0),MATCH('Data (2)'!D568,Period,0))</f>
        <v>31.274260789006409</v>
      </c>
      <c r="BS568">
        <f t="shared" si="146"/>
        <v>1.0891248827231788</v>
      </c>
      <c r="BT568">
        <f t="shared" si="149"/>
        <v>0</v>
      </c>
      <c r="BU568">
        <f t="shared" si="150"/>
        <v>0.18202500470520902</v>
      </c>
      <c r="BV568">
        <f t="shared" si="151"/>
        <v>0</v>
      </c>
      <c r="BW568">
        <f t="shared" si="152"/>
        <v>0</v>
      </c>
      <c r="BX568">
        <f t="shared" si="153"/>
        <v>0</v>
      </c>
      <c r="BY568">
        <f t="shared" si="154"/>
        <v>0</v>
      </c>
      <c r="BZ568">
        <f t="shared" si="155"/>
        <v>0</v>
      </c>
      <c r="CA568">
        <f t="shared" si="140"/>
        <v>0</v>
      </c>
      <c r="CB568">
        <f t="shared" si="140"/>
        <v>0</v>
      </c>
      <c r="CC568">
        <f t="shared" si="140"/>
        <v>0</v>
      </c>
      <c r="CD568">
        <f t="shared" si="139"/>
        <v>0</v>
      </c>
      <c r="CE568" s="4">
        <f t="shared" si="141"/>
        <v>0.16712959881155709</v>
      </c>
      <c r="CF568" s="4" t="str">
        <f t="shared" si="142"/>
        <v/>
      </c>
      <c r="CG568" s="4">
        <f t="shared" si="143"/>
        <v>0</v>
      </c>
      <c r="CH568" s="4" t="str">
        <f t="shared" si="144"/>
        <v/>
      </c>
      <c r="CI568">
        <f>INDEX(FX!$B$114:$AK$132,MATCH('Data (2)'!BQ568,FX!$A$114:$A$132,0),MATCH('Data (2)'!D568,Period,0))</f>
        <v>33.080288214101905</v>
      </c>
    </row>
    <row r="569" spans="1:87" hidden="1" outlineLevel="1" x14ac:dyDescent="0.15">
      <c r="A569" t="s">
        <v>351</v>
      </c>
      <c r="B569" s="1">
        <f t="shared" si="156"/>
        <v>43800</v>
      </c>
      <c r="C569" t="str">
        <f t="shared" si="156"/>
        <v>Corporate Care</v>
      </c>
      <c r="D569" s="1">
        <v>43191</v>
      </c>
      <c r="E569">
        <v>10.046455131092339</v>
      </c>
      <c r="F569">
        <v>0.7808009005525155</v>
      </c>
      <c r="G569">
        <v>0</v>
      </c>
      <c r="H569">
        <v>0</v>
      </c>
      <c r="BQ569" t="str">
        <f>VLOOKUP(A569,Misc!$A$3:$B$11,2,FALSE)</f>
        <v>THB</v>
      </c>
      <c r="BR569">
        <f>INDEX(FX!$B$30:$AK$48,MATCH('Data (2)'!BQ569,FX!$A$30:$A$48,0),MATCH('Data (2)'!D569,Period,0))</f>
        <v>31.321693018254692</v>
      </c>
      <c r="BS569">
        <f t="shared" si="146"/>
        <v>0.3207507054371912</v>
      </c>
      <c r="BT569">
        <f t="shared" si="149"/>
        <v>0</v>
      </c>
      <c r="BU569">
        <f t="shared" si="150"/>
        <v>2.4928438577616303E-2</v>
      </c>
      <c r="BV569">
        <f t="shared" si="151"/>
        <v>0</v>
      </c>
      <c r="BW569">
        <f t="shared" si="152"/>
        <v>0</v>
      </c>
      <c r="BX569">
        <f t="shared" si="153"/>
        <v>0</v>
      </c>
      <c r="BY569">
        <f t="shared" si="154"/>
        <v>0</v>
      </c>
      <c r="BZ569">
        <f t="shared" si="155"/>
        <v>0</v>
      </c>
      <c r="CA569">
        <f t="shared" si="140"/>
        <v>0</v>
      </c>
      <c r="CB569">
        <f t="shared" si="140"/>
        <v>0</v>
      </c>
      <c r="CC569">
        <f t="shared" si="140"/>
        <v>0</v>
      </c>
      <c r="CD569">
        <f t="shared" si="139"/>
        <v>0</v>
      </c>
      <c r="CE569" s="4">
        <f t="shared" si="141"/>
        <v>7.7719045211882609E-2</v>
      </c>
      <c r="CF569" s="4" t="str">
        <f t="shared" si="142"/>
        <v/>
      </c>
      <c r="CG569" s="4">
        <f t="shared" si="143"/>
        <v>0</v>
      </c>
      <c r="CH569" s="4" t="str">
        <f t="shared" si="144"/>
        <v/>
      </c>
      <c r="CI569">
        <f>INDEX(FX!$B$114:$AK$132,MATCH('Data (2)'!BQ569,FX!$A$114:$A$132,0),MATCH('Data (2)'!D569,Period,0))</f>
        <v>33.080288214101905</v>
      </c>
    </row>
    <row r="570" spans="1:87" hidden="1" outlineLevel="1" x14ac:dyDescent="0.15">
      <c r="A570" t="s">
        <v>351</v>
      </c>
      <c r="B570" s="1">
        <f t="shared" si="156"/>
        <v>43800</v>
      </c>
      <c r="C570" t="str">
        <f t="shared" si="156"/>
        <v>Corporate Care</v>
      </c>
      <c r="D570" s="1">
        <v>43221</v>
      </c>
      <c r="E570">
        <v>78.35469578</v>
      </c>
      <c r="F570">
        <v>18.443142420000001</v>
      </c>
      <c r="G570">
        <v>0</v>
      </c>
      <c r="H570">
        <v>0</v>
      </c>
      <c r="BQ570" t="str">
        <f>VLOOKUP(A570,Misc!$A$3:$B$11,2,FALSE)</f>
        <v>THB</v>
      </c>
      <c r="BR570">
        <f>INDEX(FX!$B$30:$AK$48,MATCH('Data (2)'!BQ570,FX!$A$30:$A$48,0),MATCH('Data (2)'!D570,Period,0))</f>
        <v>31.984884691902458</v>
      </c>
      <c r="BS570">
        <f t="shared" si="146"/>
        <v>2.4497413867443734</v>
      </c>
      <c r="BT570">
        <f t="shared" si="149"/>
        <v>0</v>
      </c>
      <c r="BU570">
        <f t="shared" si="150"/>
        <v>0.57662056929876038</v>
      </c>
      <c r="BV570">
        <f t="shared" si="151"/>
        <v>0</v>
      </c>
      <c r="BW570">
        <f t="shared" si="152"/>
        <v>0</v>
      </c>
      <c r="BX570">
        <f t="shared" si="153"/>
        <v>0</v>
      </c>
      <c r="BY570">
        <f t="shared" si="154"/>
        <v>0</v>
      </c>
      <c r="BZ570">
        <f t="shared" si="155"/>
        <v>0</v>
      </c>
      <c r="CA570">
        <f t="shared" si="140"/>
        <v>0</v>
      </c>
      <c r="CB570">
        <f t="shared" si="140"/>
        <v>0</v>
      </c>
      <c r="CC570">
        <f t="shared" si="140"/>
        <v>0</v>
      </c>
      <c r="CD570">
        <f t="shared" si="139"/>
        <v>0</v>
      </c>
      <c r="CE570" s="4">
        <f t="shared" si="141"/>
        <v>0.23538018029938676</v>
      </c>
      <c r="CF570" s="4" t="str">
        <f t="shared" si="142"/>
        <v/>
      </c>
      <c r="CG570" s="4">
        <f t="shared" si="143"/>
        <v>0</v>
      </c>
      <c r="CH570" s="4" t="str">
        <f t="shared" si="144"/>
        <v/>
      </c>
      <c r="CI570">
        <f>INDEX(FX!$B$114:$AK$132,MATCH('Data (2)'!BQ570,FX!$A$114:$A$132,0),MATCH('Data (2)'!D570,Period,0))</f>
        <v>33.080288214101905</v>
      </c>
    </row>
    <row r="571" spans="1:87" hidden="1" outlineLevel="1" x14ac:dyDescent="0.15">
      <c r="A571" t="s">
        <v>351</v>
      </c>
      <c r="B571" s="1">
        <f t="shared" si="156"/>
        <v>43800</v>
      </c>
      <c r="C571" t="str">
        <f t="shared" si="156"/>
        <v>Corporate Care</v>
      </c>
      <c r="D571" s="1">
        <v>43252</v>
      </c>
      <c r="E571">
        <v>12.099773190833336</v>
      </c>
      <c r="F571">
        <v>3.2613783692089537</v>
      </c>
      <c r="G571">
        <v>0</v>
      </c>
      <c r="H571">
        <v>0</v>
      </c>
      <c r="BQ571" t="str">
        <f>VLOOKUP(A571,Misc!$A$3:$B$11,2,FALSE)</f>
        <v>THB</v>
      </c>
      <c r="BR571">
        <f>INDEX(FX!$B$30:$AK$48,MATCH('Data (2)'!BQ571,FX!$A$30:$A$48,0),MATCH('Data (2)'!D571,Period,0))</f>
        <v>32.479204384205119</v>
      </c>
      <c r="BS571">
        <f t="shared" si="146"/>
        <v>0.37253908832562249</v>
      </c>
      <c r="BT571">
        <f t="shared" si="149"/>
        <v>0</v>
      </c>
      <c r="BU571">
        <f t="shared" si="150"/>
        <v>0.1004143553096081</v>
      </c>
      <c r="BV571">
        <f t="shared" si="151"/>
        <v>0</v>
      </c>
      <c r="BW571">
        <f t="shared" si="152"/>
        <v>0</v>
      </c>
      <c r="BX571">
        <f t="shared" si="153"/>
        <v>0</v>
      </c>
      <c r="BY571">
        <f t="shared" si="154"/>
        <v>0</v>
      </c>
      <c r="BZ571">
        <f t="shared" si="155"/>
        <v>0</v>
      </c>
      <c r="CA571">
        <f t="shared" si="140"/>
        <v>0</v>
      </c>
      <c r="CB571">
        <f t="shared" si="140"/>
        <v>0</v>
      </c>
      <c r="CC571">
        <f t="shared" si="140"/>
        <v>0</v>
      </c>
      <c r="CD571">
        <f t="shared" si="139"/>
        <v>0</v>
      </c>
      <c r="CE571" s="4">
        <f t="shared" si="141"/>
        <v>0.26954045483098316</v>
      </c>
      <c r="CF571" s="4" t="str">
        <f t="shared" si="142"/>
        <v/>
      </c>
      <c r="CG571" s="4">
        <f t="shared" si="143"/>
        <v>0</v>
      </c>
      <c r="CH571" s="4" t="str">
        <f t="shared" si="144"/>
        <v/>
      </c>
      <c r="CI571">
        <f>INDEX(FX!$B$114:$AK$132,MATCH('Data (2)'!BQ571,FX!$A$114:$A$132,0),MATCH('Data (2)'!D571,Period,0))</f>
        <v>33.080288214101905</v>
      </c>
    </row>
    <row r="572" spans="1:87" hidden="1" outlineLevel="1" x14ac:dyDescent="0.15">
      <c r="A572" t="s">
        <v>351</v>
      </c>
      <c r="B572" s="1">
        <f t="shared" si="156"/>
        <v>43800</v>
      </c>
      <c r="C572" t="str">
        <f t="shared" si="156"/>
        <v>Corporate Care</v>
      </c>
      <c r="D572" s="1">
        <v>43282</v>
      </c>
      <c r="E572">
        <v>-46.436375526666673</v>
      </c>
      <c r="F572">
        <v>-8.7988265556624583</v>
      </c>
      <c r="G572">
        <v>0</v>
      </c>
      <c r="H572">
        <v>0</v>
      </c>
      <c r="BQ572" t="str">
        <f>VLOOKUP(A572,Misc!$A$3:$B$11,2,FALSE)</f>
        <v>THB</v>
      </c>
      <c r="BR572">
        <f>INDEX(FX!$B$30:$AK$48,MATCH('Data (2)'!BQ572,FX!$A$30:$A$48,0),MATCH('Data (2)'!D572,Period,0))</f>
        <v>33.282987016017991</v>
      </c>
      <c r="BS572">
        <f t="shared" si="146"/>
        <v>-1.3951985590812026</v>
      </c>
      <c r="BT572">
        <f t="shared" si="149"/>
        <v>0</v>
      </c>
      <c r="BU572">
        <f t="shared" si="150"/>
        <v>-0.26436408941985517</v>
      </c>
      <c r="BV572">
        <f t="shared" si="151"/>
        <v>0</v>
      </c>
      <c r="BW572">
        <f t="shared" si="152"/>
        <v>0</v>
      </c>
      <c r="BX572">
        <f t="shared" si="153"/>
        <v>0</v>
      </c>
      <c r="BY572">
        <f t="shared" si="154"/>
        <v>0</v>
      </c>
      <c r="BZ572">
        <f t="shared" si="155"/>
        <v>0</v>
      </c>
      <c r="CA572">
        <f t="shared" si="140"/>
        <v>0</v>
      </c>
      <c r="CB572">
        <f t="shared" si="140"/>
        <v>0</v>
      </c>
      <c r="CC572">
        <f t="shared" si="140"/>
        <v>0</v>
      </c>
      <c r="CD572">
        <f t="shared" si="139"/>
        <v>0</v>
      </c>
      <c r="CE572" s="4">
        <f t="shared" si="141"/>
        <v>0.18948133776309956</v>
      </c>
      <c r="CF572" s="4" t="str">
        <f t="shared" si="142"/>
        <v/>
      </c>
      <c r="CG572" s="4">
        <f t="shared" si="143"/>
        <v>0</v>
      </c>
      <c r="CH572" s="4" t="str">
        <f t="shared" si="144"/>
        <v/>
      </c>
      <c r="CI572">
        <f>INDEX(FX!$B$114:$AK$132,MATCH('Data (2)'!BQ572,FX!$A$114:$A$132,0),MATCH('Data (2)'!D572,Period,0))</f>
        <v>33.080288214101905</v>
      </c>
    </row>
    <row r="573" spans="1:87" hidden="1" outlineLevel="1" x14ac:dyDescent="0.15">
      <c r="A573" t="s">
        <v>351</v>
      </c>
      <c r="B573" s="1">
        <f t="shared" si="156"/>
        <v>43800</v>
      </c>
      <c r="C573" t="str">
        <f t="shared" si="156"/>
        <v>Corporate Care</v>
      </c>
      <c r="D573" s="1">
        <v>43313</v>
      </c>
      <c r="E573">
        <v>34.517758353333249</v>
      </c>
      <c r="F573">
        <v>2.6566586264234018</v>
      </c>
      <c r="G573">
        <v>0</v>
      </c>
      <c r="H573">
        <v>0</v>
      </c>
      <c r="BQ573" t="str">
        <f>VLOOKUP(A573,Misc!$A$3:$B$11,2,FALSE)</f>
        <v>THB</v>
      </c>
      <c r="BR573">
        <f>INDEX(FX!$B$30:$AK$48,MATCH('Data (2)'!BQ573,FX!$A$30:$A$48,0),MATCH('Data (2)'!D573,Period,0))</f>
        <v>33.029560359302181</v>
      </c>
      <c r="BS573">
        <f t="shared" si="146"/>
        <v>1.0450565486746464</v>
      </c>
      <c r="BT573">
        <f t="shared" si="149"/>
        <v>0</v>
      </c>
      <c r="BU573">
        <f t="shared" si="150"/>
        <v>8.043275773348893E-2</v>
      </c>
      <c r="BV573">
        <f t="shared" si="151"/>
        <v>0</v>
      </c>
      <c r="BW573">
        <f t="shared" si="152"/>
        <v>0</v>
      </c>
      <c r="BX573">
        <f t="shared" si="153"/>
        <v>0</v>
      </c>
      <c r="BY573">
        <f t="shared" si="154"/>
        <v>0</v>
      </c>
      <c r="BZ573">
        <f t="shared" si="155"/>
        <v>0</v>
      </c>
      <c r="CA573">
        <f t="shared" si="140"/>
        <v>0</v>
      </c>
      <c r="CB573">
        <f t="shared" si="140"/>
        <v>0</v>
      </c>
      <c r="CC573">
        <f t="shared" si="140"/>
        <v>0</v>
      </c>
      <c r="CD573">
        <f t="shared" si="139"/>
        <v>0</v>
      </c>
      <c r="CE573" s="4">
        <f t="shared" si="141"/>
        <v>7.6964981306987409E-2</v>
      </c>
      <c r="CF573" s="4" t="str">
        <f t="shared" si="142"/>
        <v/>
      </c>
      <c r="CG573" s="4">
        <f t="shared" si="143"/>
        <v>0</v>
      </c>
      <c r="CH573" s="4" t="str">
        <f t="shared" si="144"/>
        <v/>
      </c>
      <c r="CI573">
        <f>INDEX(FX!$B$114:$AK$132,MATCH('Data (2)'!BQ573,FX!$A$114:$A$132,0),MATCH('Data (2)'!D573,Period,0))</f>
        <v>33.080288214101905</v>
      </c>
    </row>
    <row r="574" spans="1:87" hidden="1" outlineLevel="1" x14ac:dyDescent="0.15">
      <c r="A574" t="s">
        <v>351</v>
      </c>
      <c r="B574" s="1">
        <f t="shared" si="156"/>
        <v>43800</v>
      </c>
      <c r="C574" t="str">
        <f t="shared" si="156"/>
        <v>Corporate Care</v>
      </c>
      <c r="D574" s="1">
        <v>43344</v>
      </c>
      <c r="E574">
        <v>20.839427286610398</v>
      </c>
      <c r="F574">
        <v>2.7170515847657475</v>
      </c>
      <c r="G574">
        <v>0</v>
      </c>
      <c r="H574">
        <v>0</v>
      </c>
      <c r="BQ574" t="str">
        <f>VLOOKUP(A574,Misc!$A$3:$B$11,2,FALSE)</f>
        <v>THB</v>
      </c>
      <c r="BR574">
        <f>INDEX(FX!$B$30:$AK$48,MATCH('Data (2)'!BQ574,FX!$A$30:$A$48,0),MATCH('Data (2)'!D574,Period,0))</f>
        <v>32.604792987211269</v>
      </c>
      <c r="BS574">
        <f t="shared" si="146"/>
        <v>0.63915226496866107</v>
      </c>
      <c r="BT574">
        <f t="shared" si="149"/>
        <v>0</v>
      </c>
      <c r="BU574">
        <f t="shared" si="150"/>
        <v>8.3332888690060669E-2</v>
      </c>
      <c r="BV574">
        <f t="shared" si="151"/>
        <v>0</v>
      </c>
      <c r="BW574">
        <f t="shared" si="152"/>
        <v>0</v>
      </c>
      <c r="BX574">
        <f t="shared" si="153"/>
        <v>0</v>
      </c>
      <c r="BY574">
        <f t="shared" si="154"/>
        <v>0</v>
      </c>
      <c r="BZ574">
        <f t="shared" si="155"/>
        <v>0</v>
      </c>
      <c r="CA574">
        <f t="shared" si="140"/>
        <v>0</v>
      </c>
      <c r="CB574">
        <f t="shared" si="140"/>
        <v>0</v>
      </c>
      <c r="CC574">
        <f t="shared" si="140"/>
        <v>0</v>
      </c>
      <c r="CD574">
        <f t="shared" si="139"/>
        <v>0</v>
      </c>
      <c r="CE574" s="4">
        <f t="shared" si="141"/>
        <v>0.13038033854757075</v>
      </c>
      <c r="CF574" s="4" t="str">
        <f t="shared" si="142"/>
        <v/>
      </c>
      <c r="CG574" s="4">
        <f t="shared" si="143"/>
        <v>0</v>
      </c>
      <c r="CH574" s="4" t="str">
        <f t="shared" si="144"/>
        <v/>
      </c>
      <c r="CI574">
        <f>INDEX(FX!$B$114:$AK$132,MATCH('Data (2)'!BQ574,FX!$A$114:$A$132,0),MATCH('Data (2)'!D574,Period,0))</f>
        <v>33.080288214101905</v>
      </c>
    </row>
    <row r="575" spans="1:87" hidden="1" outlineLevel="1" x14ac:dyDescent="0.15">
      <c r="A575" t="s">
        <v>351</v>
      </c>
      <c r="B575" s="1">
        <f t="shared" si="156"/>
        <v>43800</v>
      </c>
      <c r="C575" t="str">
        <f t="shared" si="156"/>
        <v>Corporate Care</v>
      </c>
      <c r="D575" s="1">
        <v>43374</v>
      </c>
      <c r="E575">
        <v>4.3119551785322621</v>
      </c>
      <c r="F575">
        <v>1.1215613436307235</v>
      </c>
      <c r="G575">
        <v>0</v>
      </c>
      <c r="H575">
        <v>0</v>
      </c>
      <c r="BQ575" t="str">
        <f>VLOOKUP(A575,Misc!$A$3:$B$11,2,FALSE)</f>
        <v>THB</v>
      </c>
      <c r="BR575">
        <f>INDEX(FX!$B$30:$AK$48,MATCH('Data (2)'!BQ575,FX!$A$30:$A$48,0),MATCH('Data (2)'!D575,Period,0))</f>
        <v>32.786247837263808</v>
      </c>
      <c r="BS575">
        <f t="shared" si="146"/>
        <v>0.13151718976611379</v>
      </c>
      <c r="BT575">
        <f t="shared" si="149"/>
        <v>0</v>
      </c>
      <c r="BU575">
        <f t="shared" si="150"/>
        <v>3.4208286022775453E-2</v>
      </c>
      <c r="BV575">
        <f t="shared" si="151"/>
        <v>0</v>
      </c>
      <c r="BW575">
        <f t="shared" si="152"/>
        <v>0</v>
      </c>
      <c r="BX575">
        <f t="shared" si="153"/>
        <v>0</v>
      </c>
      <c r="BY575">
        <f t="shared" si="154"/>
        <v>0</v>
      </c>
      <c r="BZ575">
        <f t="shared" si="155"/>
        <v>0</v>
      </c>
      <c r="CA575">
        <f t="shared" si="140"/>
        <v>0</v>
      </c>
      <c r="CB575">
        <f t="shared" si="140"/>
        <v>0</v>
      </c>
      <c r="CC575">
        <f t="shared" si="140"/>
        <v>0</v>
      </c>
      <c r="CD575">
        <f t="shared" si="139"/>
        <v>0</v>
      </c>
      <c r="CE575" s="4">
        <f t="shared" si="141"/>
        <v>0.26010505610415213</v>
      </c>
      <c r="CF575" s="4" t="str">
        <f t="shared" si="142"/>
        <v/>
      </c>
      <c r="CG575" s="4">
        <f t="shared" si="143"/>
        <v>0</v>
      </c>
      <c r="CH575" s="4" t="str">
        <f t="shared" si="144"/>
        <v/>
      </c>
      <c r="CI575">
        <f>INDEX(FX!$B$114:$AK$132,MATCH('Data (2)'!BQ575,FX!$A$114:$A$132,0),MATCH('Data (2)'!D575,Period,0))</f>
        <v>33.080288214101905</v>
      </c>
    </row>
    <row r="576" spans="1:87" hidden="1" outlineLevel="1" x14ac:dyDescent="0.15">
      <c r="A576" t="s">
        <v>351</v>
      </c>
      <c r="B576" s="1">
        <f t="shared" si="156"/>
        <v>43800</v>
      </c>
      <c r="C576" t="str">
        <f t="shared" si="156"/>
        <v>Corporate Care</v>
      </c>
      <c r="D576" s="1">
        <v>43405</v>
      </c>
      <c r="E576">
        <v>4.0826207200671156</v>
      </c>
      <c r="F576">
        <v>1.0600834331888875</v>
      </c>
      <c r="G576">
        <v>0</v>
      </c>
      <c r="H576">
        <v>0</v>
      </c>
      <c r="BQ576" t="str">
        <f>VLOOKUP(A576,Misc!$A$3:$B$11,2,FALSE)</f>
        <v>THB</v>
      </c>
      <c r="BR576">
        <f>INDEX(FX!$B$30:$AK$48,MATCH('Data (2)'!BQ576,FX!$A$30:$A$48,0),MATCH('Data (2)'!D576,Period,0))</f>
        <v>32.963958235861021</v>
      </c>
      <c r="BS576">
        <f t="shared" si="146"/>
        <v>0.12385104637178222</v>
      </c>
      <c r="BT576">
        <f t="shared" si="149"/>
        <v>0</v>
      </c>
      <c r="BU576">
        <f t="shared" si="150"/>
        <v>3.2158863495817619E-2</v>
      </c>
      <c r="BV576">
        <f t="shared" si="151"/>
        <v>0</v>
      </c>
      <c r="BW576">
        <f t="shared" si="152"/>
        <v>0</v>
      </c>
      <c r="BX576">
        <f t="shared" si="153"/>
        <v>0</v>
      </c>
      <c r="BY576">
        <f t="shared" si="154"/>
        <v>0</v>
      </c>
      <c r="BZ576">
        <f t="shared" si="155"/>
        <v>0</v>
      </c>
      <c r="CA576">
        <f t="shared" si="140"/>
        <v>0</v>
      </c>
      <c r="CB576">
        <f t="shared" si="140"/>
        <v>0</v>
      </c>
      <c r="CC576">
        <f t="shared" si="140"/>
        <v>0</v>
      </c>
      <c r="CD576">
        <f t="shared" si="139"/>
        <v>0</v>
      </c>
      <c r="CE576" s="4">
        <f t="shared" si="141"/>
        <v>0.25965758415380313</v>
      </c>
      <c r="CF576" s="4" t="str">
        <f t="shared" si="142"/>
        <v/>
      </c>
      <c r="CG576" s="4">
        <f t="shared" si="143"/>
        <v>0</v>
      </c>
      <c r="CH576" s="4" t="str">
        <f t="shared" si="144"/>
        <v/>
      </c>
      <c r="CI576">
        <f>INDEX(FX!$B$114:$AK$132,MATCH('Data (2)'!BQ576,FX!$A$114:$A$132,0),MATCH('Data (2)'!D576,Period,0))</f>
        <v>33.080288214101905</v>
      </c>
    </row>
    <row r="577" spans="1:87" hidden="1" outlineLevel="1" x14ac:dyDescent="0.15">
      <c r="A577" t="s">
        <v>351</v>
      </c>
      <c r="B577" s="1">
        <f t="shared" si="156"/>
        <v>43800</v>
      </c>
      <c r="C577" t="str">
        <f t="shared" si="156"/>
        <v>Corporate Care</v>
      </c>
      <c r="D577" s="1">
        <v>43435</v>
      </c>
      <c r="E577">
        <v>9.0804481739327194</v>
      </c>
      <c r="F577">
        <v>-0.21974510915294476</v>
      </c>
      <c r="G577">
        <v>0</v>
      </c>
      <c r="H577">
        <v>0</v>
      </c>
      <c r="BQ577" t="str">
        <f>VLOOKUP(A577,Misc!$A$3:$B$11,2,FALSE)</f>
        <v>THB</v>
      </c>
      <c r="BR577">
        <f>INDEX(FX!$B$30:$AK$48,MATCH('Data (2)'!BQ577,FX!$A$30:$A$48,0),MATCH('Data (2)'!D577,Period,0))</f>
        <v>32.710633379565422</v>
      </c>
      <c r="BS577">
        <f t="shared" si="146"/>
        <v>0.27759927692520142</v>
      </c>
      <c r="BT577">
        <f t="shared" si="149"/>
        <v>0</v>
      </c>
      <c r="BU577">
        <f t="shared" si="150"/>
        <v>-6.7178494101010336E-3</v>
      </c>
      <c r="BV577">
        <f t="shared" si="151"/>
        <v>0</v>
      </c>
      <c r="BW577">
        <f t="shared" si="152"/>
        <v>0</v>
      </c>
      <c r="BX577">
        <f t="shared" si="153"/>
        <v>0</v>
      </c>
      <c r="BY577">
        <f t="shared" si="154"/>
        <v>0</v>
      </c>
      <c r="BZ577">
        <f t="shared" si="155"/>
        <v>0</v>
      </c>
      <c r="CA577">
        <f t="shared" si="140"/>
        <v>0</v>
      </c>
      <c r="CB577">
        <f t="shared" si="140"/>
        <v>0</v>
      </c>
      <c r="CC577">
        <f t="shared" si="140"/>
        <v>0</v>
      </c>
      <c r="CD577">
        <f t="shared" si="139"/>
        <v>0</v>
      </c>
      <c r="CE577" s="4">
        <f t="shared" si="141"/>
        <v>-2.4199808747740883E-2</v>
      </c>
      <c r="CF577" s="4" t="str">
        <f t="shared" si="142"/>
        <v/>
      </c>
      <c r="CG577" s="4">
        <f t="shared" si="143"/>
        <v>0</v>
      </c>
      <c r="CH577" s="4" t="str">
        <f t="shared" si="144"/>
        <v/>
      </c>
      <c r="CI577">
        <f>INDEX(FX!$B$114:$AK$132,MATCH('Data (2)'!BQ577,FX!$A$114:$A$132,0),MATCH('Data (2)'!D577,Period,0))</f>
        <v>33.080288214101905</v>
      </c>
    </row>
    <row r="578" spans="1:87" hidden="1" outlineLevel="1" x14ac:dyDescent="0.15">
      <c r="A578" t="s">
        <v>351</v>
      </c>
      <c r="B578" s="1">
        <f t="shared" si="156"/>
        <v>43800</v>
      </c>
      <c r="C578" t="s">
        <v>45</v>
      </c>
      <c r="D578" s="1">
        <v>43101</v>
      </c>
      <c r="E578">
        <f t="array" ref="E578:E589">TRANSPOSE('[2]OVERALL_Key Metrics P1'!$F$9:$Q$9)</f>
        <v>535.2367418173784</v>
      </c>
      <c r="F578">
        <f t="array" ref="F578:F589">TRANSPOSE('[2]OVERALL_Key Metrics P1'!$F$14:$Q$14)</f>
        <v>181.33941867583354</v>
      </c>
      <c r="G578">
        <f t="array" ref="G578:G589">TRANSPOSE('[2]OVERALL_Key Metrics P1'!$F$19:$Q$19)</f>
        <v>101.396569724386</v>
      </c>
      <c r="H578">
        <f t="array" ref="H578:H589">TRANSPOSE('[2]OVERALL_Key Metrics P1'!$F$24:$Q$24)</f>
        <v>62.310032107100355</v>
      </c>
      <c r="BQ578" t="str">
        <f>VLOOKUP(A578,Misc!$A$3:$B$11,2,FALSE)</f>
        <v>THB</v>
      </c>
      <c r="BR578">
        <f>INDEX(FX!$B$30:$AK$48,MATCH('Data (2)'!BQ578,FX!$A$30:$A$48,0),MATCH('Data (2)'!D578,Period,0))</f>
        <v>31.897208902004188</v>
      </c>
      <c r="BS578">
        <f t="shared" si="146"/>
        <v>16.780049422560857</v>
      </c>
      <c r="BT578">
        <f t="shared" si="149"/>
        <v>0</v>
      </c>
      <c r="BU578">
        <f t="shared" si="150"/>
        <v>5.6851186959006776</v>
      </c>
      <c r="BV578">
        <f t="shared" si="151"/>
        <v>0</v>
      </c>
      <c r="BW578">
        <f t="shared" si="152"/>
        <v>3.1788539880056708</v>
      </c>
      <c r="BX578">
        <f t="shared" si="153"/>
        <v>0</v>
      </c>
      <c r="BY578">
        <f t="shared" si="154"/>
        <v>1.953463461286898</v>
      </c>
      <c r="BZ578">
        <f t="shared" si="155"/>
        <v>0</v>
      </c>
      <c r="CA578">
        <f t="shared" si="140"/>
        <v>0</v>
      </c>
      <c r="CB578">
        <f t="shared" si="140"/>
        <v>0</v>
      </c>
      <c r="CC578">
        <f t="shared" si="140"/>
        <v>0</v>
      </c>
      <c r="CD578">
        <f t="shared" si="140"/>
        <v>0</v>
      </c>
      <c r="CE578" s="4">
        <f t="shared" si="141"/>
        <v>0.33880226170591654</v>
      </c>
      <c r="CF578" s="4" t="str">
        <f t="shared" si="142"/>
        <v/>
      </c>
      <c r="CG578" s="4">
        <f t="shared" si="143"/>
        <v>0.34360996942692962</v>
      </c>
      <c r="CH578" s="4" t="str">
        <f t="shared" si="144"/>
        <v/>
      </c>
      <c r="CI578">
        <f>INDEX(FX!$B$114:$AK$132,MATCH('Data (2)'!BQ578,FX!$A$114:$A$132,0),MATCH('Data (2)'!D578,Period,0))</f>
        <v>33.080288214101905</v>
      </c>
    </row>
    <row r="579" spans="1:87" hidden="1" outlineLevel="1" x14ac:dyDescent="0.15">
      <c r="A579" t="s">
        <v>351</v>
      </c>
      <c r="B579" s="1">
        <f t="shared" si="156"/>
        <v>43800</v>
      </c>
      <c r="C579" t="s">
        <v>45</v>
      </c>
      <c r="D579" s="1">
        <v>43132</v>
      </c>
      <c r="E579">
        <v>532.46990848887992</v>
      </c>
      <c r="F579">
        <v>206.28966265820833</v>
      </c>
      <c r="G579">
        <v>112.30010525361401</v>
      </c>
      <c r="H579">
        <v>82.355086448962822</v>
      </c>
      <c r="BQ579" t="str">
        <f>VLOOKUP(A579,Misc!$A$3:$B$11,2,FALSE)</f>
        <v>THB</v>
      </c>
      <c r="BR579">
        <f>INDEX(FX!$B$30:$AK$48,MATCH('Data (2)'!BQ579,FX!$A$30:$A$48,0),MATCH('Data (2)'!D579,Period,0))</f>
        <v>31.49386935324511</v>
      </c>
      <c r="BS579">
        <f t="shared" si="146"/>
        <v>16.907097140606336</v>
      </c>
      <c r="BT579">
        <f t="shared" si="149"/>
        <v>0</v>
      </c>
      <c r="BU579">
        <f t="shared" si="150"/>
        <v>6.5501529946796566</v>
      </c>
      <c r="BV579">
        <f t="shared" si="151"/>
        <v>0</v>
      </c>
      <c r="BW579">
        <f t="shared" si="152"/>
        <v>3.5657766911401336</v>
      </c>
      <c r="BX579">
        <f t="shared" si="153"/>
        <v>0</v>
      </c>
      <c r="BY579">
        <f t="shared" si="154"/>
        <v>2.6149561213086381</v>
      </c>
      <c r="BZ579">
        <f t="shared" si="155"/>
        <v>0</v>
      </c>
      <c r="CA579">
        <f t="shared" ref="CA579:CD642" si="157">I579/$CI579</f>
        <v>0</v>
      </c>
      <c r="CB579">
        <f t="shared" si="157"/>
        <v>0</v>
      </c>
      <c r="CC579">
        <f t="shared" si="157"/>
        <v>0</v>
      </c>
      <c r="CD579">
        <f t="shared" si="157"/>
        <v>0</v>
      </c>
      <c r="CE579" s="4">
        <f t="shared" ref="CE579:CE642" si="158">IFERROR(IF(D579&gt;B579,"",BU579/BS579),0)</f>
        <v>0.38742032060299325</v>
      </c>
      <c r="CF579" s="4" t="str">
        <f t="shared" ref="CF579:CF642" si="159">IFERROR(IF(D579&gt;B579,BV579/BT579,""),0)</f>
        <v/>
      </c>
      <c r="CG579" s="4">
        <f t="shared" ref="CG579:CG642" si="160">IFERROR(IF(D579&gt;B579,"",BY579/BU579),0)</f>
        <v>0.39922061720277813</v>
      </c>
      <c r="CH579" s="4" t="str">
        <f t="shared" ref="CH579:CH642" si="161">IFERROR(IF(D579&gt;B579,BZ579/BV579,""),0)</f>
        <v/>
      </c>
      <c r="CI579">
        <f>INDEX(FX!$B$114:$AK$132,MATCH('Data (2)'!BQ579,FX!$A$114:$A$132,0),MATCH('Data (2)'!D579,Period,0))</f>
        <v>33.080288214101905</v>
      </c>
    </row>
    <row r="580" spans="1:87" hidden="1" outlineLevel="1" x14ac:dyDescent="0.15">
      <c r="A580" t="s">
        <v>351</v>
      </c>
      <c r="B580" s="1">
        <f t="shared" ref="B580:C595" si="162">B579</f>
        <v>43800</v>
      </c>
      <c r="C580" t="s">
        <v>45</v>
      </c>
      <c r="D580" s="1">
        <v>43160</v>
      </c>
      <c r="E580">
        <v>572.26078155335063</v>
      </c>
      <c r="F580">
        <v>249.25976576452317</v>
      </c>
      <c r="G580">
        <v>141.30885122116899</v>
      </c>
      <c r="H580">
        <v>103.39418087896344</v>
      </c>
      <c r="BQ580" t="str">
        <f>VLOOKUP(A580,Misc!$A$3:$B$11,2,FALSE)</f>
        <v>THB</v>
      </c>
      <c r="BR580">
        <f>INDEX(FX!$B$30:$AK$48,MATCH('Data (2)'!BQ580,FX!$A$30:$A$48,0),MATCH('Data (2)'!D580,Period,0))</f>
        <v>31.274260789006409</v>
      </c>
      <c r="BS580">
        <f t="shared" si="146"/>
        <v>18.298139336182579</v>
      </c>
      <c r="BT580">
        <f t="shared" si="149"/>
        <v>0</v>
      </c>
      <c r="BU580">
        <f t="shared" si="150"/>
        <v>7.9701249358431987</v>
      </c>
      <c r="BV580">
        <f t="shared" si="151"/>
        <v>0</v>
      </c>
      <c r="BW580">
        <f t="shared" si="152"/>
        <v>4.5183754197906465</v>
      </c>
      <c r="BX580">
        <f t="shared" si="153"/>
        <v>0</v>
      </c>
      <c r="BY580">
        <f t="shared" si="154"/>
        <v>3.3060471541283807</v>
      </c>
      <c r="BZ580">
        <f t="shared" si="155"/>
        <v>0</v>
      </c>
      <c r="CA580">
        <f t="shared" si="157"/>
        <v>0</v>
      </c>
      <c r="CB580">
        <f t="shared" si="157"/>
        <v>0</v>
      </c>
      <c r="CC580">
        <f t="shared" si="157"/>
        <v>0</v>
      </c>
      <c r="CD580">
        <f t="shared" si="157"/>
        <v>0</v>
      </c>
      <c r="CE580" s="4">
        <f t="shared" si="158"/>
        <v>0.4355702396518068</v>
      </c>
      <c r="CF580" s="4" t="str">
        <f t="shared" si="159"/>
        <v/>
      </c>
      <c r="CG580" s="4">
        <f t="shared" si="160"/>
        <v>0.41480493477090241</v>
      </c>
      <c r="CH580" s="4" t="str">
        <f t="shared" si="161"/>
        <v/>
      </c>
      <c r="CI580">
        <f>INDEX(FX!$B$114:$AK$132,MATCH('Data (2)'!BQ580,FX!$A$114:$A$132,0),MATCH('Data (2)'!D580,Period,0))</f>
        <v>33.080288214101905</v>
      </c>
    </row>
    <row r="581" spans="1:87" hidden="1" outlineLevel="1" x14ac:dyDescent="0.15">
      <c r="A581" t="s">
        <v>351</v>
      </c>
      <c r="B581" s="1">
        <f t="shared" si="162"/>
        <v>43800</v>
      </c>
      <c r="C581" t="s">
        <v>45</v>
      </c>
      <c r="D581" s="1">
        <v>43191</v>
      </c>
      <c r="E581">
        <v>452.30964314851241</v>
      </c>
      <c r="F581">
        <v>186.50419123643547</v>
      </c>
      <c r="G581">
        <v>103.82986827523598</v>
      </c>
      <c r="H581">
        <v>73.94385123485317</v>
      </c>
      <c r="BQ581" t="str">
        <f>VLOOKUP(A581,Misc!$A$3:$B$11,2,FALSE)</f>
        <v>THB</v>
      </c>
      <c r="BR581">
        <f>INDEX(FX!$B$30:$AK$48,MATCH('Data (2)'!BQ581,FX!$A$30:$A$48,0),MATCH('Data (2)'!D581,Period,0))</f>
        <v>31.321693018254692</v>
      </c>
      <c r="BS581">
        <f t="shared" si="146"/>
        <v>14.440778883979881</v>
      </c>
      <c r="BT581">
        <f t="shared" si="149"/>
        <v>0</v>
      </c>
      <c r="BU581">
        <f t="shared" si="150"/>
        <v>5.9544735058778082</v>
      </c>
      <c r="BV581">
        <f t="shared" si="151"/>
        <v>0</v>
      </c>
      <c r="BW581">
        <f t="shared" si="152"/>
        <v>3.3149507025281992</v>
      </c>
      <c r="BX581">
        <f t="shared" si="153"/>
        <v>0</v>
      </c>
      <c r="BY581">
        <f t="shared" si="154"/>
        <v>2.360787176854001</v>
      </c>
      <c r="BZ581">
        <f t="shared" si="155"/>
        <v>0</v>
      </c>
      <c r="CA581">
        <f t="shared" si="157"/>
        <v>0</v>
      </c>
      <c r="CB581">
        <f t="shared" si="157"/>
        <v>0</v>
      </c>
      <c r="CC581">
        <f t="shared" si="157"/>
        <v>0</v>
      </c>
      <c r="CD581">
        <f t="shared" si="157"/>
        <v>0</v>
      </c>
      <c r="CE581" s="4">
        <f t="shared" si="158"/>
        <v>0.41233741986614741</v>
      </c>
      <c r="CF581" s="4" t="str">
        <f t="shared" si="159"/>
        <v/>
      </c>
      <c r="CG581" s="4">
        <f t="shared" si="160"/>
        <v>0.39647286607684279</v>
      </c>
      <c r="CH581" s="4" t="str">
        <f t="shared" si="161"/>
        <v/>
      </c>
      <c r="CI581">
        <f>INDEX(FX!$B$114:$AK$132,MATCH('Data (2)'!BQ581,FX!$A$114:$A$132,0),MATCH('Data (2)'!D581,Period,0))</f>
        <v>33.080288214101905</v>
      </c>
    </row>
    <row r="582" spans="1:87" hidden="1" outlineLevel="1" x14ac:dyDescent="0.15">
      <c r="A582" t="s">
        <v>351</v>
      </c>
      <c r="B582" s="1">
        <f t="shared" si="162"/>
        <v>43800</v>
      </c>
      <c r="C582" t="s">
        <v>45</v>
      </c>
      <c r="D582" s="1">
        <v>43221</v>
      </c>
      <c r="E582">
        <v>507.48736987859996</v>
      </c>
      <c r="F582">
        <v>204.50423541923226</v>
      </c>
      <c r="G582">
        <v>107.53972283593498</v>
      </c>
      <c r="H582">
        <v>81.057154022946989</v>
      </c>
      <c r="BQ582" t="str">
        <f>VLOOKUP(A582,Misc!$A$3:$B$11,2,FALSE)</f>
        <v>THB</v>
      </c>
      <c r="BR582">
        <f>INDEX(FX!$B$30:$AK$48,MATCH('Data (2)'!BQ582,FX!$A$30:$A$48,0),MATCH('Data (2)'!D582,Period,0))</f>
        <v>31.984884691902458</v>
      </c>
      <c r="BS582">
        <f t="shared" si="146"/>
        <v>15.866474891719069</v>
      </c>
      <c r="BT582">
        <f t="shared" si="149"/>
        <v>0</v>
      </c>
      <c r="BU582">
        <f t="shared" si="150"/>
        <v>6.3937774792418161</v>
      </c>
      <c r="BV582">
        <f t="shared" si="151"/>
        <v>0</v>
      </c>
      <c r="BW582">
        <f t="shared" si="152"/>
        <v>3.362204487270219</v>
      </c>
      <c r="BX582">
        <f t="shared" si="153"/>
        <v>0</v>
      </c>
      <c r="BY582">
        <f t="shared" si="154"/>
        <v>2.5342331167905709</v>
      </c>
      <c r="BZ582">
        <f t="shared" si="155"/>
        <v>0</v>
      </c>
      <c r="CA582">
        <f t="shared" si="157"/>
        <v>0</v>
      </c>
      <c r="CB582">
        <f t="shared" si="157"/>
        <v>0</v>
      </c>
      <c r="CC582">
        <f t="shared" si="157"/>
        <v>0</v>
      </c>
      <c r="CD582">
        <f t="shared" si="157"/>
        <v>0</v>
      </c>
      <c r="CE582" s="4">
        <f t="shared" si="158"/>
        <v>0.4029740394685159</v>
      </c>
      <c r="CF582" s="4" t="str">
        <f t="shared" si="159"/>
        <v/>
      </c>
      <c r="CG582" s="4">
        <f t="shared" si="160"/>
        <v>0.39635929229915651</v>
      </c>
      <c r="CH582" s="4" t="str">
        <f t="shared" si="161"/>
        <v/>
      </c>
      <c r="CI582">
        <f>INDEX(FX!$B$114:$AK$132,MATCH('Data (2)'!BQ582,FX!$A$114:$A$132,0),MATCH('Data (2)'!D582,Period,0))</f>
        <v>33.080288214101905</v>
      </c>
    </row>
    <row r="583" spans="1:87" hidden="1" outlineLevel="1" x14ac:dyDescent="0.15">
      <c r="A583" t="s">
        <v>351</v>
      </c>
      <c r="B583" s="1">
        <f t="shared" si="162"/>
        <v>43800</v>
      </c>
      <c r="C583" t="s">
        <v>45</v>
      </c>
      <c r="D583" s="1">
        <v>43252</v>
      </c>
      <c r="E583">
        <v>499.13112432679736</v>
      </c>
      <c r="F583">
        <v>208.60811100135894</v>
      </c>
      <c r="G583">
        <v>116.14910362120195</v>
      </c>
      <c r="H583">
        <v>73.546925081072999</v>
      </c>
      <c r="BQ583" t="str">
        <f>VLOOKUP(A583,Misc!$A$3:$B$11,2,FALSE)</f>
        <v>THB</v>
      </c>
      <c r="BR583">
        <f>INDEX(FX!$B$30:$AK$48,MATCH('Data (2)'!BQ583,FX!$A$30:$A$48,0),MATCH('Data (2)'!D583,Period,0))</f>
        <v>32.479204384205119</v>
      </c>
      <c r="BS583">
        <f t="shared" si="146"/>
        <v>15.367714012401381</v>
      </c>
      <c r="BT583">
        <f t="shared" si="149"/>
        <v>0</v>
      </c>
      <c r="BU583">
        <f t="shared" si="150"/>
        <v>6.4228208466463119</v>
      </c>
      <c r="BV583">
        <f t="shared" si="151"/>
        <v>0</v>
      </c>
      <c r="BW583">
        <f t="shared" si="152"/>
        <v>3.5761067988994868</v>
      </c>
      <c r="BX583">
        <f t="shared" si="153"/>
        <v>0</v>
      </c>
      <c r="BY583">
        <f t="shared" si="154"/>
        <v>2.2644312407122702</v>
      </c>
      <c r="BZ583">
        <f t="shared" si="155"/>
        <v>0</v>
      </c>
      <c r="CA583">
        <f t="shared" si="157"/>
        <v>0</v>
      </c>
      <c r="CB583">
        <f t="shared" si="157"/>
        <v>0</v>
      </c>
      <c r="CC583">
        <f t="shared" si="157"/>
        <v>0</v>
      </c>
      <c r="CD583">
        <f t="shared" si="157"/>
        <v>0</v>
      </c>
      <c r="CE583" s="4">
        <f t="shared" si="158"/>
        <v>0.4179425021485465</v>
      </c>
      <c r="CF583" s="4" t="str">
        <f t="shared" si="159"/>
        <v/>
      </c>
      <c r="CG583" s="4">
        <f t="shared" si="160"/>
        <v>0.35256023712612927</v>
      </c>
      <c r="CH583" s="4" t="str">
        <f t="shared" si="161"/>
        <v/>
      </c>
      <c r="CI583">
        <f>INDEX(FX!$B$114:$AK$132,MATCH('Data (2)'!BQ583,FX!$A$114:$A$132,0),MATCH('Data (2)'!D583,Period,0))</f>
        <v>33.080288214101905</v>
      </c>
    </row>
    <row r="584" spans="1:87" hidden="1" outlineLevel="1" x14ac:dyDescent="0.15">
      <c r="A584" t="s">
        <v>351</v>
      </c>
      <c r="B584" s="1">
        <f t="shared" si="162"/>
        <v>43800</v>
      </c>
      <c r="C584" t="s">
        <v>45</v>
      </c>
      <c r="D584" s="1">
        <v>43282</v>
      </c>
      <c r="E584">
        <v>377.91299948478326</v>
      </c>
      <c r="F584">
        <v>160.95307713256753</v>
      </c>
      <c r="G584">
        <v>108.58173977359397</v>
      </c>
      <c r="H584">
        <v>52.208325466778987</v>
      </c>
      <c r="BQ584" t="str">
        <f>VLOOKUP(A584,Misc!$A$3:$B$11,2,FALSE)</f>
        <v>THB</v>
      </c>
      <c r="BR584">
        <f>INDEX(FX!$B$30:$AK$48,MATCH('Data (2)'!BQ584,FX!$A$30:$A$48,0),MATCH('Data (2)'!D584,Period,0))</f>
        <v>33.282987016017991</v>
      </c>
      <c r="BS584">
        <f t="shared" si="146"/>
        <v>11.35453976239892</v>
      </c>
      <c r="BT584">
        <f t="shared" si="149"/>
        <v>0</v>
      </c>
      <c r="BU584">
        <f t="shared" si="150"/>
        <v>4.8358964012186219</v>
      </c>
      <c r="BV584">
        <f t="shared" si="151"/>
        <v>0</v>
      </c>
      <c r="BW584">
        <f t="shared" si="152"/>
        <v>3.2623796572506309</v>
      </c>
      <c r="BX584">
        <f t="shared" si="153"/>
        <v>0</v>
      </c>
      <c r="BY584">
        <f t="shared" si="154"/>
        <v>1.5686189896854168</v>
      </c>
      <c r="BZ584">
        <f t="shared" si="155"/>
        <v>0</v>
      </c>
      <c r="CA584">
        <f t="shared" si="157"/>
        <v>0</v>
      </c>
      <c r="CB584">
        <f t="shared" si="157"/>
        <v>0</v>
      </c>
      <c r="CC584">
        <f t="shared" si="157"/>
        <v>0</v>
      </c>
      <c r="CD584">
        <f t="shared" si="157"/>
        <v>0</v>
      </c>
      <c r="CE584" s="4">
        <f t="shared" si="158"/>
        <v>0.42589981649744318</v>
      </c>
      <c r="CF584" s="4" t="str">
        <f t="shared" si="159"/>
        <v/>
      </c>
      <c r="CG584" s="4">
        <f t="shared" si="160"/>
        <v>0.32436984987729112</v>
      </c>
      <c r="CH584" s="4" t="str">
        <f t="shared" si="161"/>
        <v/>
      </c>
      <c r="CI584">
        <f>INDEX(FX!$B$114:$AK$132,MATCH('Data (2)'!BQ584,FX!$A$114:$A$132,0),MATCH('Data (2)'!D584,Period,0))</f>
        <v>33.080288214101905</v>
      </c>
    </row>
    <row r="585" spans="1:87" hidden="1" outlineLevel="1" x14ac:dyDescent="0.15">
      <c r="A585" t="s">
        <v>351</v>
      </c>
      <c r="B585" s="1">
        <f t="shared" si="162"/>
        <v>43800</v>
      </c>
      <c r="C585" t="s">
        <v>45</v>
      </c>
      <c r="D585" s="1">
        <v>43313</v>
      </c>
      <c r="E585">
        <v>535.26508444570334</v>
      </c>
      <c r="F585">
        <v>235.83872137447034</v>
      </c>
      <c r="G585">
        <v>126.51863402762902</v>
      </c>
      <c r="H585">
        <v>87.857352094340996</v>
      </c>
      <c r="BQ585" t="str">
        <f>VLOOKUP(A585,Misc!$A$3:$B$11,2,FALSE)</f>
        <v>THB</v>
      </c>
      <c r="BR585">
        <f>INDEX(FX!$B$30:$AK$48,MATCH('Data (2)'!BQ585,FX!$A$30:$A$48,0),MATCH('Data (2)'!D585,Period,0))</f>
        <v>33.029560359302181</v>
      </c>
      <c r="BS585">
        <f t="shared" si="146"/>
        <v>16.205637575038313</v>
      </c>
      <c r="BT585">
        <f t="shared" si="149"/>
        <v>0</v>
      </c>
      <c r="BU585">
        <f t="shared" si="150"/>
        <v>7.140231925855792</v>
      </c>
      <c r="BV585">
        <f t="shared" si="151"/>
        <v>0</v>
      </c>
      <c r="BW585">
        <f t="shared" si="152"/>
        <v>3.8304667894859619</v>
      </c>
      <c r="BX585">
        <f t="shared" si="153"/>
        <v>0</v>
      </c>
      <c r="BY585">
        <f t="shared" si="154"/>
        <v>2.6599612934175054</v>
      </c>
      <c r="BZ585">
        <f t="shared" si="155"/>
        <v>0</v>
      </c>
      <c r="CA585">
        <f t="shared" si="157"/>
        <v>0</v>
      </c>
      <c r="CB585">
        <f t="shared" si="157"/>
        <v>0</v>
      </c>
      <c r="CC585">
        <f t="shared" si="157"/>
        <v>0</v>
      </c>
      <c r="CD585">
        <f t="shared" si="157"/>
        <v>0</v>
      </c>
      <c r="CE585" s="4">
        <f t="shared" si="158"/>
        <v>0.4406017284289977</v>
      </c>
      <c r="CF585" s="4" t="str">
        <f t="shared" si="159"/>
        <v/>
      </c>
      <c r="CG585" s="4">
        <f t="shared" si="160"/>
        <v>0.37253149772144073</v>
      </c>
      <c r="CH585" s="4" t="str">
        <f t="shared" si="161"/>
        <v/>
      </c>
      <c r="CI585">
        <f>INDEX(FX!$B$114:$AK$132,MATCH('Data (2)'!BQ585,FX!$A$114:$A$132,0),MATCH('Data (2)'!D585,Period,0))</f>
        <v>33.080288214101905</v>
      </c>
    </row>
    <row r="586" spans="1:87" hidden="1" outlineLevel="1" x14ac:dyDescent="0.15">
      <c r="A586" t="s">
        <v>351</v>
      </c>
      <c r="B586" s="1">
        <f t="shared" si="162"/>
        <v>43800</v>
      </c>
      <c r="C586" t="s">
        <v>45</v>
      </c>
      <c r="D586" s="1">
        <v>43344</v>
      </c>
      <c r="E586">
        <v>437.8982436192403</v>
      </c>
      <c r="F586">
        <v>194.54608597983795</v>
      </c>
      <c r="G586">
        <v>103.923925804032</v>
      </c>
      <c r="H586">
        <v>77.335766604762995</v>
      </c>
      <c r="BQ586" t="str">
        <f>VLOOKUP(A586,Misc!$A$3:$B$11,2,FALSE)</f>
        <v>THB</v>
      </c>
      <c r="BR586">
        <f>INDEX(FX!$B$30:$AK$48,MATCH('Data (2)'!BQ586,FX!$A$30:$A$48,0),MATCH('Data (2)'!D586,Period,0))</f>
        <v>32.604792987211269</v>
      </c>
      <c r="BS586">
        <f t="shared" ref="BS586:BS649" si="163">IF(D586&gt;B586,0,E586/$BR586)</f>
        <v>13.430486854831411</v>
      </c>
      <c r="BT586">
        <f t="shared" si="149"/>
        <v>0</v>
      </c>
      <c r="BU586">
        <f t="shared" si="150"/>
        <v>5.9667940862604363</v>
      </c>
      <c r="BV586">
        <f t="shared" si="151"/>
        <v>0</v>
      </c>
      <c r="BW586">
        <f t="shared" si="152"/>
        <v>3.1873818626848687</v>
      </c>
      <c r="BX586">
        <f t="shared" si="153"/>
        <v>0</v>
      </c>
      <c r="BY586">
        <f t="shared" si="154"/>
        <v>2.3719140506457674</v>
      </c>
      <c r="BZ586">
        <f t="shared" si="155"/>
        <v>0</v>
      </c>
      <c r="CA586">
        <f t="shared" si="157"/>
        <v>0</v>
      </c>
      <c r="CB586">
        <f t="shared" si="157"/>
        <v>0</v>
      </c>
      <c r="CC586">
        <f t="shared" si="157"/>
        <v>0</v>
      </c>
      <c r="CD586">
        <f t="shared" si="157"/>
        <v>0</v>
      </c>
      <c r="CE586" s="4">
        <f t="shared" si="158"/>
        <v>0.4442723596512046</v>
      </c>
      <c r="CF586" s="4" t="str">
        <f t="shared" si="159"/>
        <v/>
      </c>
      <c r="CG586" s="4">
        <f t="shared" si="160"/>
        <v>0.39751900540819818</v>
      </c>
      <c r="CH586" s="4" t="str">
        <f t="shared" si="161"/>
        <v/>
      </c>
      <c r="CI586">
        <f>INDEX(FX!$B$114:$AK$132,MATCH('Data (2)'!BQ586,FX!$A$114:$A$132,0),MATCH('Data (2)'!D586,Period,0))</f>
        <v>33.080288214101905</v>
      </c>
    </row>
    <row r="587" spans="1:87" hidden="1" outlineLevel="1" x14ac:dyDescent="0.15">
      <c r="A587" t="s">
        <v>351</v>
      </c>
      <c r="B587" s="1">
        <f t="shared" si="162"/>
        <v>43800</v>
      </c>
      <c r="C587" t="s">
        <v>45</v>
      </c>
      <c r="D587" s="1">
        <v>43374</v>
      </c>
      <c r="E587">
        <v>393.11186902171232</v>
      </c>
      <c r="F587">
        <v>171.3495984034341</v>
      </c>
      <c r="G587">
        <v>86.337824984298962</v>
      </c>
      <c r="H587">
        <v>64.697984596375008</v>
      </c>
      <c r="BQ587" t="str">
        <f>VLOOKUP(A587,Misc!$A$3:$B$11,2,FALSE)</f>
        <v>THB</v>
      </c>
      <c r="BR587">
        <f>INDEX(FX!$B$30:$AK$48,MATCH('Data (2)'!BQ587,FX!$A$30:$A$48,0),MATCH('Data (2)'!D587,Period,0))</f>
        <v>32.786247837263808</v>
      </c>
      <c r="BS587">
        <f t="shared" si="163"/>
        <v>11.990145105135021</v>
      </c>
      <c r="BT587">
        <f t="shared" si="149"/>
        <v>0</v>
      </c>
      <c r="BU587">
        <f t="shared" si="150"/>
        <v>5.2262643549190644</v>
      </c>
      <c r="BV587">
        <f t="shared" si="151"/>
        <v>0</v>
      </c>
      <c r="BW587">
        <f t="shared" si="152"/>
        <v>2.6333548569766538</v>
      </c>
      <c r="BX587">
        <f t="shared" si="153"/>
        <v>0</v>
      </c>
      <c r="BY587">
        <f t="shared" si="154"/>
        <v>1.973326893565458</v>
      </c>
      <c r="BZ587">
        <f t="shared" si="155"/>
        <v>0</v>
      </c>
      <c r="CA587">
        <f t="shared" si="157"/>
        <v>0</v>
      </c>
      <c r="CB587">
        <f t="shared" si="157"/>
        <v>0</v>
      </c>
      <c r="CC587">
        <f t="shared" si="157"/>
        <v>0</v>
      </c>
      <c r="CD587">
        <f t="shared" si="157"/>
        <v>0</v>
      </c>
      <c r="CE587" s="4">
        <f t="shared" si="158"/>
        <v>0.43587999220132972</v>
      </c>
      <c r="CF587" s="4" t="str">
        <f t="shared" si="159"/>
        <v/>
      </c>
      <c r="CG587" s="4">
        <f t="shared" si="160"/>
        <v>0.37757885165302119</v>
      </c>
      <c r="CH587" s="4" t="str">
        <f t="shared" si="161"/>
        <v/>
      </c>
      <c r="CI587">
        <f>INDEX(FX!$B$114:$AK$132,MATCH('Data (2)'!BQ587,FX!$A$114:$A$132,0),MATCH('Data (2)'!D587,Period,0))</f>
        <v>33.080288214101905</v>
      </c>
    </row>
    <row r="588" spans="1:87" hidden="1" outlineLevel="1" x14ac:dyDescent="0.15">
      <c r="A588" t="s">
        <v>351</v>
      </c>
      <c r="B588" s="1">
        <f t="shared" si="162"/>
        <v>43800</v>
      </c>
      <c r="C588" t="s">
        <v>45</v>
      </c>
      <c r="D588" s="1">
        <v>43405</v>
      </c>
      <c r="E588">
        <v>445.20898163971049</v>
      </c>
      <c r="F588">
        <v>184.99478634294383</v>
      </c>
      <c r="G588">
        <v>88.630425889953017</v>
      </c>
      <c r="H588">
        <v>66.502645711180023</v>
      </c>
      <c r="BQ588" t="str">
        <f>VLOOKUP(A588,Misc!$A$3:$B$11,2,FALSE)</f>
        <v>THB</v>
      </c>
      <c r="BR588">
        <f>INDEX(FX!$B$30:$AK$48,MATCH('Data (2)'!BQ588,FX!$A$30:$A$48,0),MATCH('Data (2)'!D588,Period,0))</f>
        <v>32.963958235861021</v>
      </c>
      <c r="BS588">
        <f t="shared" si="163"/>
        <v>13.505932098754268</v>
      </c>
      <c r="BT588">
        <f t="shared" si="149"/>
        <v>0</v>
      </c>
      <c r="BU588">
        <f t="shared" si="150"/>
        <v>5.6120319355850485</v>
      </c>
      <c r="BV588">
        <f t="shared" si="151"/>
        <v>0</v>
      </c>
      <c r="BW588">
        <f t="shared" si="152"/>
        <v>2.6887070192175293</v>
      </c>
      <c r="BX588">
        <f t="shared" si="153"/>
        <v>0</v>
      </c>
      <c r="BY588">
        <f t="shared" si="154"/>
        <v>2.0174350797117788</v>
      </c>
      <c r="BZ588">
        <f t="shared" si="155"/>
        <v>0</v>
      </c>
      <c r="CA588">
        <f t="shared" si="157"/>
        <v>0</v>
      </c>
      <c r="CB588">
        <f t="shared" si="157"/>
        <v>0</v>
      </c>
      <c r="CC588">
        <f t="shared" si="157"/>
        <v>0</v>
      </c>
      <c r="CD588">
        <f t="shared" si="157"/>
        <v>0</v>
      </c>
      <c r="CE588" s="4">
        <f t="shared" si="158"/>
        <v>0.4155234821669716</v>
      </c>
      <c r="CF588" s="4" t="str">
        <f t="shared" si="159"/>
        <v/>
      </c>
      <c r="CG588" s="4">
        <f t="shared" si="160"/>
        <v>0.35948389155085292</v>
      </c>
      <c r="CH588" s="4" t="str">
        <f t="shared" si="161"/>
        <v/>
      </c>
      <c r="CI588">
        <f>INDEX(FX!$B$114:$AK$132,MATCH('Data (2)'!BQ588,FX!$A$114:$A$132,0),MATCH('Data (2)'!D588,Period,0))</f>
        <v>33.080288214101905</v>
      </c>
    </row>
    <row r="589" spans="1:87" hidden="1" outlineLevel="1" x14ac:dyDescent="0.15">
      <c r="A589" t="s">
        <v>351</v>
      </c>
      <c r="B589" s="1">
        <f t="shared" si="162"/>
        <v>43800</v>
      </c>
      <c r="C589" t="s">
        <v>45</v>
      </c>
      <c r="D589" s="1">
        <v>43435</v>
      </c>
      <c r="E589">
        <v>750.77593561234403</v>
      </c>
      <c r="F589">
        <v>329.87452132162946</v>
      </c>
      <c r="G589">
        <v>115.13991852600401</v>
      </c>
      <c r="H589">
        <v>82.058038297370757</v>
      </c>
      <c r="BQ589" t="str">
        <f>VLOOKUP(A589,Misc!$A$3:$B$11,2,FALSE)</f>
        <v>THB</v>
      </c>
      <c r="BR589">
        <f>INDEX(FX!$B$30:$AK$48,MATCH('Data (2)'!BQ589,FX!$A$30:$A$48,0),MATCH('Data (2)'!D589,Period,0))</f>
        <v>32.710633379565422</v>
      </c>
      <c r="BS589">
        <f t="shared" si="163"/>
        <v>22.952045192783071</v>
      </c>
      <c r="BT589">
        <f t="shared" si="149"/>
        <v>0</v>
      </c>
      <c r="BU589">
        <f t="shared" si="150"/>
        <v>10.084626533942462</v>
      </c>
      <c r="BV589">
        <f t="shared" si="151"/>
        <v>0</v>
      </c>
      <c r="BW589">
        <f t="shared" si="152"/>
        <v>3.5199538079850443</v>
      </c>
      <c r="BX589">
        <f t="shared" si="153"/>
        <v>0</v>
      </c>
      <c r="BY589">
        <f t="shared" si="154"/>
        <v>2.5086043839381302</v>
      </c>
      <c r="BZ589">
        <f t="shared" si="155"/>
        <v>0</v>
      </c>
      <c r="CA589">
        <f t="shared" si="157"/>
        <v>0</v>
      </c>
      <c r="CB589">
        <f t="shared" si="157"/>
        <v>0</v>
      </c>
      <c r="CC589">
        <f t="shared" si="157"/>
        <v>0</v>
      </c>
      <c r="CD589">
        <f t="shared" si="157"/>
        <v>0</v>
      </c>
      <c r="CE589" s="4">
        <f t="shared" si="158"/>
        <v>0.43937812291836298</v>
      </c>
      <c r="CF589" s="4" t="str">
        <f t="shared" si="159"/>
        <v/>
      </c>
      <c r="CG589" s="4">
        <f t="shared" si="160"/>
        <v>0.24875530843851903</v>
      </c>
      <c r="CH589" s="4" t="str">
        <f t="shared" si="161"/>
        <v/>
      </c>
      <c r="CI589">
        <f>INDEX(FX!$B$114:$AK$132,MATCH('Data (2)'!BQ589,FX!$A$114:$A$132,0),MATCH('Data (2)'!D589,Period,0))</f>
        <v>33.080288214101905</v>
      </c>
    </row>
    <row r="590" spans="1:87" hidden="1" outlineLevel="1" x14ac:dyDescent="0.15">
      <c r="A590" t="s">
        <v>65</v>
      </c>
      <c r="B590" s="1">
        <f t="shared" si="162"/>
        <v>43800</v>
      </c>
      <c r="C590" t="s">
        <v>108</v>
      </c>
      <c r="D590" s="1">
        <v>43101</v>
      </c>
      <c r="E590">
        <f t="array" ref="E590:E601">TRANSPOSE('[3]BK_Key Metrics P1'!$F$9:$Q$9)</f>
        <v>892</v>
      </c>
      <c r="F590">
        <f t="array" ref="F590:F601">TRANSPOSE('[3]BK_Key Metrics P1'!$F$14:$Q$14)</f>
        <v>865</v>
      </c>
      <c r="G590">
        <f t="array" ref="G590:G601">TRANSPOSE('[3]BK_Key Metrics P1'!$F$19:$Q$19)</f>
        <v>256.28701656773785</v>
      </c>
      <c r="H590">
        <f t="array" ref="H590:H601">TRANSPOSE('[3]BK_Key Metrics P1'!$F$24:$Q$24)</f>
        <v>349.04201561316853</v>
      </c>
      <c r="BQ590" t="str">
        <f>VLOOKUP(A590,Misc!$A$3:$B$11,2,FALSE)</f>
        <v>JPY</v>
      </c>
      <c r="BR590">
        <f>INDEX(FX!$B$30:$AK$48,MATCH('Data (2)'!BQ590,FX!$A$30:$A$48,0),MATCH('Data (2)'!D590,Period,0))</f>
        <v>110.86892532853432</v>
      </c>
      <c r="BS590">
        <f t="shared" si="163"/>
        <v>8.0455366312676446</v>
      </c>
      <c r="BT590">
        <f t="shared" si="149"/>
        <v>0</v>
      </c>
      <c r="BU590">
        <f t="shared" si="150"/>
        <v>7.8020058139534889</v>
      </c>
      <c r="BV590">
        <f t="shared" si="151"/>
        <v>0</v>
      </c>
      <c r="BW590">
        <f t="shared" si="152"/>
        <v>2.311621726361023</v>
      </c>
      <c r="BX590">
        <f t="shared" si="153"/>
        <v>0</v>
      </c>
      <c r="BY590">
        <f t="shared" si="154"/>
        <v>3.1482402718242608</v>
      </c>
      <c r="BZ590">
        <f t="shared" si="155"/>
        <v>0</v>
      </c>
      <c r="CA590">
        <f t="shared" si="157"/>
        <v>0</v>
      </c>
      <c r="CB590">
        <f t="shared" si="157"/>
        <v>0</v>
      </c>
      <c r="CC590">
        <f t="shared" si="157"/>
        <v>0</v>
      </c>
      <c r="CD590">
        <f t="shared" si="157"/>
        <v>0</v>
      </c>
      <c r="CE590" s="4">
        <f t="shared" si="158"/>
        <v>0.96973094170403584</v>
      </c>
      <c r="CF590" s="4" t="str">
        <f t="shared" si="159"/>
        <v/>
      </c>
      <c r="CG590" s="4">
        <f t="shared" si="160"/>
        <v>0.40351678105568622</v>
      </c>
      <c r="CH590" s="4" t="str">
        <f t="shared" si="161"/>
        <v/>
      </c>
      <c r="CI590">
        <f>INDEX(FX!$B$114:$AK$132,MATCH('Data (2)'!BQ590,FX!$A$114:$A$132,0),MATCH('Data (2)'!D590,Period,0))</f>
        <v>110.68793961228342</v>
      </c>
    </row>
    <row r="591" spans="1:87" hidden="1" outlineLevel="1" x14ac:dyDescent="0.15">
      <c r="A591" t="s">
        <v>65</v>
      </c>
      <c r="B591" s="1">
        <f t="shared" si="162"/>
        <v>43800</v>
      </c>
      <c r="C591" t="str">
        <f t="shared" si="162"/>
        <v>IFA/Broker</v>
      </c>
      <c r="D591" s="1">
        <v>43132</v>
      </c>
      <c r="E591">
        <v>1923</v>
      </c>
      <c r="F591">
        <v>1905</v>
      </c>
      <c r="G591">
        <v>463.8708191833307</v>
      </c>
      <c r="H591">
        <v>569.40593797047484</v>
      </c>
      <c r="BQ591" t="str">
        <f>VLOOKUP(A591,Misc!$A$3:$B$11,2,FALSE)</f>
        <v>JPY</v>
      </c>
      <c r="BR591">
        <f>INDEX(FX!$B$30:$AK$48,MATCH('Data (2)'!BQ591,FX!$A$30:$A$48,0),MATCH('Data (2)'!D591,Period,0))</f>
        <v>107.94878439884026</v>
      </c>
      <c r="BS591">
        <f t="shared" si="163"/>
        <v>17.814003285994016</v>
      </c>
      <c r="BT591">
        <f t="shared" si="149"/>
        <v>0</v>
      </c>
      <c r="BU591">
        <f t="shared" si="150"/>
        <v>17.647257545407488</v>
      </c>
      <c r="BV591">
        <f t="shared" si="151"/>
        <v>0</v>
      </c>
      <c r="BW591">
        <f t="shared" si="152"/>
        <v>4.2971379600668689</v>
      </c>
      <c r="BX591">
        <f t="shared" si="153"/>
        <v>0</v>
      </c>
      <c r="BY591">
        <f t="shared" si="154"/>
        <v>5.2747786011807296</v>
      </c>
      <c r="BZ591">
        <f t="shared" si="155"/>
        <v>0</v>
      </c>
      <c r="CA591">
        <f t="shared" si="157"/>
        <v>0</v>
      </c>
      <c r="CB591">
        <f t="shared" si="157"/>
        <v>0</v>
      </c>
      <c r="CC591">
        <f t="shared" si="157"/>
        <v>0</v>
      </c>
      <c r="CD591">
        <f t="shared" si="157"/>
        <v>0</v>
      </c>
      <c r="CE591" s="4">
        <f t="shared" si="158"/>
        <v>0.99063962558502339</v>
      </c>
      <c r="CF591" s="4" t="str">
        <f t="shared" si="159"/>
        <v/>
      </c>
      <c r="CG591" s="4">
        <f t="shared" si="160"/>
        <v>0.29890075484014428</v>
      </c>
      <c r="CH591" s="4" t="str">
        <f t="shared" si="161"/>
        <v/>
      </c>
      <c r="CI591">
        <f>INDEX(FX!$B$114:$AK$132,MATCH('Data (2)'!BQ591,FX!$A$114:$A$132,0),MATCH('Data (2)'!D591,Period,0))</f>
        <v>110.68793961228342</v>
      </c>
    </row>
    <row r="592" spans="1:87" hidden="1" outlineLevel="1" x14ac:dyDescent="0.15">
      <c r="A592" t="s">
        <v>65</v>
      </c>
      <c r="B592" s="1">
        <f t="shared" si="162"/>
        <v>43800</v>
      </c>
      <c r="C592" t="str">
        <f t="shared" si="162"/>
        <v>IFA/Broker</v>
      </c>
      <c r="D592" s="1">
        <v>43160</v>
      </c>
      <c r="E592">
        <v>6707</v>
      </c>
      <c r="F592">
        <v>8405</v>
      </c>
      <c r="G592">
        <v>1520.5931859372547</v>
      </c>
      <c r="H592">
        <v>1913.0960627537613</v>
      </c>
      <c r="BQ592" t="str">
        <f>VLOOKUP(A592,Misc!$A$3:$B$11,2,FALSE)</f>
        <v>JPY</v>
      </c>
      <c r="BR592">
        <f>INDEX(FX!$B$30:$AK$48,MATCH('Data (2)'!BQ592,FX!$A$30:$A$48,0),MATCH('Data (2)'!D592,Period,0))</f>
        <v>106.07619856403923</v>
      </c>
      <c r="BS592">
        <f t="shared" si="163"/>
        <v>63.228133085396337</v>
      </c>
      <c r="BT592">
        <f t="shared" si="149"/>
        <v>0</v>
      </c>
      <c r="BU592">
        <f t="shared" si="150"/>
        <v>79.235494048420477</v>
      </c>
      <c r="BV592">
        <f t="shared" si="151"/>
        <v>0</v>
      </c>
      <c r="BW592">
        <f t="shared" si="152"/>
        <v>14.334914019559797</v>
      </c>
      <c r="BX592">
        <f t="shared" si="153"/>
        <v>0</v>
      </c>
      <c r="BY592">
        <f t="shared" si="154"/>
        <v>18.035111444899741</v>
      </c>
      <c r="BZ592">
        <f t="shared" si="155"/>
        <v>0</v>
      </c>
      <c r="CA592">
        <f t="shared" si="157"/>
        <v>0</v>
      </c>
      <c r="CB592">
        <f t="shared" si="157"/>
        <v>0</v>
      </c>
      <c r="CC592">
        <f t="shared" si="157"/>
        <v>0</v>
      </c>
      <c r="CD592">
        <f t="shared" si="157"/>
        <v>0</v>
      </c>
      <c r="CE592" s="4">
        <f t="shared" si="158"/>
        <v>1.2531683315938571</v>
      </c>
      <c r="CF592" s="4" t="str">
        <f t="shared" si="159"/>
        <v/>
      </c>
      <c r="CG592" s="4">
        <f t="shared" si="160"/>
        <v>0.22761404672858554</v>
      </c>
      <c r="CH592" s="4" t="str">
        <f t="shared" si="161"/>
        <v/>
      </c>
      <c r="CI592">
        <f>INDEX(FX!$B$114:$AK$132,MATCH('Data (2)'!BQ592,FX!$A$114:$A$132,0),MATCH('Data (2)'!D592,Period,0))</f>
        <v>110.68793961228342</v>
      </c>
    </row>
    <row r="593" spans="1:87" hidden="1" outlineLevel="1" x14ac:dyDescent="0.15">
      <c r="A593" t="s">
        <v>65</v>
      </c>
      <c r="B593" s="1">
        <f t="shared" si="162"/>
        <v>43800</v>
      </c>
      <c r="C593" t="str">
        <f t="shared" si="162"/>
        <v>IFA/Broker</v>
      </c>
      <c r="D593" s="1">
        <v>43191</v>
      </c>
      <c r="E593">
        <v>4711</v>
      </c>
      <c r="F593">
        <v>5138</v>
      </c>
      <c r="G593">
        <v>1029.3504100132789</v>
      </c>
      <c r="H593">
        <v>1248.5059768929075</v>
      </c>
      <c r="BQ593" t="str">
        <f>VLOOKUP(A593,Misc!$A$3:$B$11,2,FALSE)</f>
        <v>JPY</v>
      </c>
      <c r="BR593">
        <f>INDEX(FX!$B$30:$AK$48,MATCH('Data (2)'!BQ593,FX!$A$30:$A$48,0),MATCH('Data (2)'!D593,Period,0))</f>
        <v>107.65255003543412</v>
      </c>
      <c r="BS593">
        <f t="shared" si="163"/>
        <v>43.76115566653425</v>
      </c>
      <c r="BT593">
        <f t="shared" si="149"/>
        <v>0</v>
      </c>
      <c r="BU593">
        <f t="shared" si="150"/>
        <v>47.727619998864995</v>
      </c>
      <c r="BV593">
        <f t="shared" si="151"/>
        <v>0</v>
      </c>
      <c r="BW593">
        <f t="shared" si="152"/>
        <v>9.5617838098072507</v>
      </c>
      <c r="BX593">
        <f t="shared" si="153"/>
        <v>0</v>
      </c>
      <c r="BY593">
        <f t="shared" si="154"/>
        <v>11.5975513490573</v>
      </c>
      <c r="BZ593">
        <f t="shared" si="155"/>
        <v>0</v>
      </c>
      <c r="CA593">
        <f t="shared" si="157"/>
        <v>0</v>
      </c>
      <c r="CB593">
        <f t="shared" si="157"/>
        <v>0</v>
      </c>
      <c r="CC593">
        <f t="shared" si="157"/>
        <v>0</v>
      </c>
      <c r="CD593">
        <f t="shared" si="157"/>
        <v>0</v>
      </c>
      <c r="CE593" s="4">
        <f t="shared" si="158"/>
        <v>1.0906389301634474</v>
      </c>
      <c r="CF593" s="4" t="str">
        <f t="shared" si="159"/>
        <v/>
      </c>
      <c r="CG593" s="4">
        <f t="shared" si="160"/>
        <v>0.24299454591142614</v>
      </c>
      <c r="CH593" s="4" t="str">
        <f t="shared" si="161"/>
        <v/>
      </c>
      <c r="CI593">
        <f>INDEX(FX!$B$114:$AK$132,MATCH('Data (2)'!BQ593,FX!$A$114:$A$132,0),MATCH('Data (2)'!D593,Period,0))</f>
        <v>110.68793961228342</v>
      </c>
    </row>
    <row r="594" spans="1:87" hidden="1" outlineLevel="1" x14ac:dyDescent="0.15">
      <c r="A594" t="s">
        <v>65</v>
      </c>
      <c r="B594" s="1">
        <f t="shared" si="162"/>
        <v>43800</v>
      </c>
      <c r="C594" t="str">
        <f t="shared" si="162"/>
        <v>IFA/Broker</v>
      </c>
      <c r="D594" s="1">
        <v>43221</v>
      </c>
      <c r="E594">
        <v>2853</v>
      </c>
      <c r="F594">
        <v>3303</v>
      </c>
      <c r="G594">
        <v>726.4576130385957</v>
      </c>
      <c r="H594">
        <v>881.49760781792781</v>
      </c>
      <c r="BQ594" t="str">
        <f>VLOOKUP(A594,Misc!$A$3:$B$11,2,FALSE)</f>
        <v>JPY</v>
      </c>
      <c r="BR594">
        <f>INDEX(FX!$B$30:$AK$48,MATCH('Data (2)'!BQ594,FX!$A$30:$A$48,0),MATCH('Data (2)'!D594,Period,0))</f>
        <v>109.69334549330625</v>
      </c>
      <c r="BS594">
        <f t="shared" si="163"/>
        <v>26.008870339122776</v>
      </c>
      <c r="BT594">
        <f t="shared" si="149"/>
        <v>0</v>
      </c>
      <c r="BU594">
        <f t="shared" si="150"/>
        <v>30.111215818479682</v>
      </c>
      <c r="BV594">
        <f t="shared" si="151"/>
        <v>0</v>
      </c>
      <c r="BW594">
        <f t="shared" si="152"/>
        <v>6.6226224550962014</v>
      </c>
      <c r="BX594">
        <f t="shared" si="153"/>
        <v>0</v>
      </c>
      <c r="BY594">
        <f t="shared" si="154"/>
        <v>8.0360171699906715</v>
      </c>
      <c r="BZ594">
        <f t="shared" si="155"/>
        <v>0</v>
      </c>
      <c r="CA594">
        <f t="shared" si="157"/>
        <v>0</v>
      </c>
      <c r="CB594">
        <f t="shared" si="157"/>
        <v>0</v>
      </c>
      <c r="CC594">
        <f t="shared" si="157"/>
        <v>0</v>
      </c>
      <c r="CD594">
        <f t="shared" si="157"/>
        <v>0</v>
      </c>
      <c r="CE594" s="4">
        <f t="shared" si="158"/>
        <v>1.1577287066246058</v>
      </c>
      <c r="CF594" s="4" t="str">
        <f t="shared" si="159"/>
        <v/>
      </c>
      <c r="CG594" s="4">
        <f t="shared" si="160"/>
        <v>0.2668778709712164</v>
      </c>
      <c r="CH594" s="4" t="str">
        <f t="shared" si="161"/>
        <v/>
      </c>
      <c r="CI594">
        <f>INDEX(FX!$B$114:$AK$132,MATCH('Data (2)'!BQ594,FX!$A$114:$A$132,0),MATCH('Data (2)'!D594,Period,0))</f>
        <v>110.68793961228342</v>
      </c>
    </row>
    <row r="595" spans="1:87" hidden="1" outlineLevel="1" x14ac:dyDescent="0.15">
      <c r="A595" t="s">
        <v>65</v>
      </c>
      <c r="B595" s="1">
        <f t="shared" si="162"/>
        <v>43800</v>
      </c>
      <c r="C595" t="str">
        <f t="shared" si="162"/>
        <v>IFA/Broker</v>
      </c>
      <c r="D595" s="1">
        <v>43252</v>
      </c>
      <c r="E595">
        <v>3694</v>
      </c>
      <c r="F595">
        <v>4203</v>
      </c>
      <c r="G595">
        <v>870.59301284439186</v>
      </c>
      <c r="H595">
        <v>1069.9268566238411</v>
      </c>
      <c r="BQ595" t="str">
        <f>VLOOKUP(A595,Misc!$A$3:$B$11,2,FALSE)</f>
        <v>JPY</v>
      </c>
      <c r="BR595">
        <f>INDEX(FX!$B$30:$AK$48,MATCH('Data (2)'!BQ595,FX!$A$30:$A$48,0),MATCH('Data (2)'!D595,Period,0))</f>
        <v>110.05814617279118</v>
      </c>
      <c r="BS595">
        <f t="shared" si="163"/>
        <v>33.564076158437409</v>
      </c>
      <c r="BT595">
        <f t="shared" si="149"/>
        <v>0</v>
      </c>
      <c r="BU595">
        <f t="shared" si="150"/>
        <v>38.18890419434554</v>
      </c>
      <c r="BV595">
        <f t="shared" si="151"/>
        <v>0</v>
      </c>
      <c r="BW595">
        <f t="shared" si="152"/>
        <v>7.9103005376590811</v>
      </c>
      <c r="BX595">
        <f t="shared" si="153"/>
        <v>0</v>
      </c>
      <c r="BY595">
        <f t="shared" si="154"/>
        <v>9.7214690037033424</v>
      </c>
      <c r="BZ595">
        <f t="shared" si="155"/>
        <v>0</v>
      </c>
      <c r="CA595">
        <f t="shared" si="157"/>
        <v>0</v>
      </c>
      <c r="CB595">
        <f t="shared" si="157"/>
        <v>0</v>
      </c>
      <c r="CC595">
        <f t="shared" si="157"/>
        <v>0</v>
      </c>
      <c r="CD595">
        <f t="shared" si="157"/>
        <v>0</v>
      </c>
      <c r="CE595" s="4">
        <f t="shared" si="158"/>
        <v>1.1377910124526258</v>
      </c>
      <c r="CF595" s="4" t="str">
        <f t="shared" si="159"/>
        <v/>
      </c>
      <c r="CG595" s="4">
        <f t="shared" si="160"/>
        <v>0.25456265920148496</v>
      </c>
      <c r="CH595" s="4" t="str">
        <f t="shared" si="161"/>
        <v/>
      </c>
      <c r="CI595">
        <f>INDEX(FX!$B$114:$AK$132,MATCH('Data (2)'!BQ595,FX!$A$114:$A$132,0),MATCH('Data (2)'!D595,Period,0))</f>
        <v>110.68793961228342</v>
      </c>
    </row>
    <row r="596" spans="1:87" hidden="1" outlineLevel="1" x14ac:dyDescent="0.15">
      <c r="A596" t="s">
        <v>65</v>
      </c>
      <c r="B596" s="1">
        <f t="shared" ref="B596:C611" si="164">B595</f>
        <v>43800</v>
      </c>
      <c r="C596" t="str">
        <f t="shared" si="164"/>
        <v>IFA/Broker</v>
      </c>
      <c r="D596" s="1">
        <v>43282</v>
      </c>
      <c r="E596">
        <v>3373</v>
      </c>
      <c r="F596">
        <v>4024</v>
      </c>
      <c r="G596">
        <v>740.12595789038198</v>
      </c>
      <c r="H596">
        <v>1058.5230586075791</v>
      </c>
      <c r="BQ596" t="str">
        <f>VLOOKUP(A596,Misc!$A$3:$B$11,2,FALSE)</f>
        <v>JPY</v>
      </c>
      <c r="BR596">
        <f>INDEX(FX!$B$30:$AK$48,MATCH('Data (2)'!BQ596,FX!$A$30:$A$48,0),MATCH('Data (2)'!D596,Period,0))</f>
        <v>111.4455863018601</v>
      </c>
      <c r="BS596">
        <f t="shared" si="163"/>
        <v>30.265891292131883</v>
      </c>
      <c r="BT596">
        <f t="shared" si="149"/>
        <v>0</v>
      </c>
      <c r="BU596">
        <f t="shared" si="150"/>
        <v>36.107307014390365</v>
      </c>
      <c r="BV596">
        <f t="shared" si="151"/>
        <v>0</v>
      </c>
      <c r="BW596">
        <f t="shared" si="152"/>
        <v>6.6411419460407002</v>
      </c>
      <c r="BX596">
        <f t="shared" si="153"/>
        <v>0</v>
      </c>
      <c r="BY596">
        <f t="shared" si="154"/>
        <v>9.4981155713109793</v>
      </c>
      <c r="BZ596">
        <f t="shared" si="155"/>
        <v>0</v>
      </c>
      <c r="CA596">
        <f t="shared" si="157"/>
        <v>0</v>
      </c>
      <c r="CB596">
        <f t="shared" si="157"/>
        <v>0</v>
      </c>
      <c r="CC596">
        <f t="shared" si="157"/>
        <v>0</v>
      </c>
      <c r="CD596">
        <f t="shared" si="157"/>
        <v>0</v>
      </c>
      <c r="CE596" s="4">
        <f t="shared" si="158"/>
        <v>1.1930032611918173</v>
      </c>
      <c r="CF596" s="4" t="str">
        <f t="shared" si="159"/>
        <v/>
      </c>
      <c r="CG596" s="4">
        <f t="shared" si="160"/>
        <v>0.26305244995218163</v>
      </c>
      <c r="CH596" s="4" t="str">
        <f t="shared" si="161"/>
        <v/>
      </c>
      <c r="CI596">
        <f>INDEX(FX!$B$114:$AK$132,MATCH('Data (2)'!BQ596,FX!$A$114:$A$132,0),MATCH('Data (2)'!D596,Period,0))</f>
        <v>110.68793961228342</v>
      </c>
    </row>
    <row r="597" spans="1:87" hidden="1" outlineLevel="1" x14ac:dyDescent="0.15">
      <c r="A597" t="s">
        <v>65</v>
      </c>
      <c r="B597" s="1">
        <f t="shared" si="164"/>
        <v>43800</v>
      </c>
      <c r="C597" t="str">
        <f t="shared" si="164"/>
        <v>IFA/Broker</v>
      </c>
      <c r="D597" s="1">
        <v>43313</v>
      </c>
      <c r="E597">
        <v>3235</v>
      </c>
      <c r="F597">
        <v>3807</v>
      </c>
      <c r="G597">
        <v>825.3971795244189</v>
      </c>
      <c r="H597">
        <v>993.29952440640557</v>
      </c>
      <c r="BQ597" t="str">
        <f>VLOOKUP(A597,Misc!$A$3:$B$11,2,FALSE)</f>
        <v>JPY</v>
      </c>
      <c r="BR597">
        <f>INDEX(FX!$B$30:$AK$48,MATCH('Data (2)'!BQ597,FX!$A$30:$A$48,0),MATCH('Data (2)'!D597,Period,0))</f>
        <v>111.00607621241898</v>
      </c>
      <c r="BS597">
        <f t="shared" si="163"/>
        <v>29.142548862006162</v>
      </c>
      <c r="BT597">
        <f t="shared" si="149"/>
        <v>0</v>
      </c>
      <c r="BU597">
        <f t="shared" si="150"/>
        <v>34.295419943634457</v>
      </c>
      <c r="BV597">
        <f t="shared" si="151"/>
        <v>0</v>
      </c>
      <c r="BW597">
        <f t="shared" si="152"/>
        <v>7.4356035965540803</v>
      </c>
      <c r="BX597">
        <f t="shared" si="153"/>
        <v>0</v>
      </c>
      <c r="BY597">
        <f t="shared" si="154"/>
        <v>8.9481545362043757</v>
      </c>
      <c r="BZ597">
        <f t="shared" si="155"/>
        <v>0</v>
      </c>
      <c r="CA597">
        <f t="shared" si="157"/>
        <v>0</v>
      </c>
      <c r="CB597">
        <f t="shared" si="157"/>
        <v>0</v>
      </c>
      <c r="CC597">
        <f t="shared" si="157"/>
        <v>0</v>
      </c>
      <c r="CD597">
        <f t="shared" si="157"/>
        <v>0</v>
      </c>
      <c r="CE597" s="4">
        <f t="shared" si="158"/>
        <v>1.1768160741885627</v>
      </c>
      <c r="CF597" s="4" t="str">
        <f t="shared" si="159"/>
        <v/>
      </c>
      <c r="CG597" s="4">
        <f t="shared" si="160"/>
        <v>0.26091398066887456</v>
      </c>
      <c r="CH597" s="4" t="str">
        <f t="shared" si="161"/>
        <v/>
      </c>
      <c r="CI597">
        <f>INDEX(FX!$B$114:$AK$132,MATCH('Data (2)'!BQ597,FX!$A$114:$A$132,0),MATCH('Data (2)'!D597,Period,0))</f>
        <v>110.68793961228342</v>
      </c>
    </row>
    <row r="598" spans="1:87" hidden="1" outlineLevel="1" x14ac:dyDescent="0.15">
      <c r="A598" t="s">
        <v>65</v>
      </c>
      <c r="B598" s="1">
        <f t="shared" si="164"/>
        <v>43800</v>
      </c>
      <c r="C598" t="str">
        <f t="shared" si="164"/>
        <v>IFA/Broker</v>
      </c>
      <c r="D598" s="1">
        <v>43344</v>
      </c>
      <c r="E598">
        <v>3032</v>
      </c>
      <c r="F598">
        <v>3613</v>
      </c>
      <c r="G598">
        <v>828.38291170111461</v>
      </c>
      <c r="H598">
        <v>983.32022735854434</v>
      </c>
      <c r="BQ598" t="str">
        <f>VLOOKUP(A598,Misc!$A$3:$B$11,2,FALSE)</f>
        <v>JPY</v>
      </c>
      <c r="BR598">
        <f>INDEX(FX!$B$30:$AK$48,MATCH('Data (2)'!BQ598,FX!$A$30:$A$48,0),MATCH('Data (2)'!D598,Period,0))</f>
        <v>111.96359799977702</v>
      </c>
      <c r="BS598">
        <f t="shared" si="163"/>
        <v>27.080230129850225</v>
      </c>
      <c r="BT598">
        <f t="shared" si="149"/>
        <v>0</v>
      </c>
      <c r="BU598">
        <f t="shared" si="150"/>
        <v>32.269416708162552</v>
      </c>
      <c r="BV598">
        <f t="shared" si="151"/>
        <v>0</v>
      </c>
      <c r="BW598">
        <f t="shared" si="152"/>
        <v>7.3986807006931334</v>
      </c>
      <c r="BX598">
        <f t="shared" si="153"/>
        <v>0</v>
      </c>
      <c r="BY598">
        <f t="shared" si="154"/>
        <v>8.7824993562684774</v>
      </c>
      <c r="BZ598">
        <f t="shared" si="155"/>
        <v>0</v>
      </c>
      <c r="CA598">
        <f t="shared" si="157"/>
        <v>0</v>
      </c>
      <c r="CB598">
        <f t="shared" si="157"/>
        <v>0</v>
      </c>
      <c r="CC598">
        <f t="shared" si="157"/>
        <v>0</v>
      </c>
      <c r="CD598">
        <f t="shared" si="157"/>
        <v>0</v>
      </c>
      <c r="CE598" s="4">
        <f t="shared" si="158"/>
        <v>1.191622691292876</v>
      </c>
      <c r="CF598" s="4" t="str">
        <f t="shared" si="159"/>
        <v/>
      </c>
      <c r="CG598" s="4">
        <f t="shared" si="160"/>
        <v>0.27216170145545093</v>
      </c>
      <c r="CH598" s="4" t="str">
        <f t="shared" si="161"/>
        <v/>
      </c>
      <c r="CI598">
        <f>INDEX(FX!$B$114:$AK$132,MATCH('Data (2)'!BQ598,FX!$A$114:$A$132,0),MATCH('Data (2)'!D598,Period,0))</f>
        <v>110.68793961228342</v>
      </c>
    </row>
    <row r="599" spans="1:87" hidden="1" outlineLevel="1" x14ac:dyDescent="0.15">
      <c r="A599" t="s">
        <v>65</v>
      </c>
      <c r="B599" s="1">
        <f t="shared" si="164"/>
        <v>43800</v>
      </c>
      <c r="C599" t="str">
        <f t="shared" si="164"/>
        <v>IFA/Broker</v>
      </c>
      <c r="D599" s="1">
        <v>43374</v>
      </c>
      <c r="E599">
        <v>3538</v>
      </c>
      <c r="F599">
        <v>3250</v>
      </c>
      <c r="G599">
        <v>899.67452057894673</v>
      </c>
      <c r="H599">
        <v>1016.6237460809507</v>
      </c>
      <c r="BQ599" t="str">
        <f>VLOOKUP(A599,Misc!$A$3:$B$11,2,FALSE)</f>
        <v>JPY</v>
      </c>
      <c r="BR599">
        <f>INDEX(FX!$B$30:$AK$48,MATCH('Data (2)'!BQ599,FX!$A$30:$A$48,0),MATCH('Data (2)'!D599,Period,0))</f>
        <v>112.86662401138821</v>
      </c>
      <c r="BS599">
        <f t="shared" si="163"/>
        <v>31.346733642383214</v>
      </c>
      <c r="BT599">
        <f t="shared" si="149"/>
        <v>0</v>
      </c>
      <c r="BU599">
        <f t="shared" si="150"/>
        <v>28.79504927579012</v>
      </c>
      <c r="BV599">
        <f t="shared" si="151"/>
        <v>0</v>
      </c>
      <c r="BW599">
        <f t="shared" si="152"/>
        <v>7.9711298929980385</v>
      </c>
      <c r="BX599">
        <f t="shared" si="153"/>
        <v>0</v>
      </c>
      <c r="BY599">
        <f t="shared" si="154"/>
        <v>9.0073018041044062</v>
      </c>
      <c r="BZ599">
        <f t="shared" si="155"/>
        <v>0</v>
      </c>
      <c r="CA599">
        <f t="shared" si="157"/>
        <v>0</v>
      </c>
      <c r="CB599">
        <f t="shared" si="157"/>
        <v>0</v>
      </c>
      <c r="CC599">
        <f t="shared" si="157"/>
        <v>0</v>
      </c>
      <c r="CD599">
        <f t="shared" si="157"/>
        <v>0</v>
      </c>
      <c r="CE599" s="4">
        <f t="shared" si="158"/>
        <v>0.91859807801017523</v>
      </c>
      <c r="CF599" s="4" t="str">
        <f t="shared" si="159"/>
        <v/>
      </c>
      <c r="CG599" s="4">
        <f t="shared" si="160"/>
        <v>0.31280730648644639</v>
      </c>
      <c r="CH599" s="4" t="str">
        <f t="shared" si="161"/>
        <v/>
      </c>
      <c r="CI599">
        <f>INDEX(FX!$B$114:$AK$132,MATCH('Data (2)'!BQ599,FX!$A$114:$A$132,0),MATCH('Data (2)'!D599,Period,0))</f>
        <v>110.68793961228342</v>
      </c>
    </row>
    <row r="600" spans="1:87" hidden="1" outlineLevel="1" x14ac:dyDescent="0.15">
      <c r="A600" t="s">
        <v>65</v>
      </c>
      <c r="B600" s="1">
        <f t="shared" si="164"/>
        <v>43800</v>
      </c>
      <c r="C600" t="str">
        <f t="shared" si="164"/>
        <v>IFA/Broker</v>
      </c>
      <c r="D600" s="1">
        <v>43405</v>
      </c>
      <c r="E600">
        <v>2032.0090641071199</v>
      </c>
      <c r="F600">
        <v>2302.8221023832102</v>
      </c>
      <c r="G600">
        <v>758.10309109050763</v>
      </c>
      <c r="H600">
        <v>836.69458937377908</v>
      </c>
      <c r="BQ600" t="str">
        <f>VLOOKUP(A600,Misc!$A$3:$B$11,2,FALSE)</f>
        <v>JPY</v>
      </c>
      <c r="BR600">
        <f>INDEX(FX!$B$30:$AK$48,MATCH('Data (2)'!BQ600,FX!$A$30:$A$48,0),MATCH('Data (2)'!D600,Period,0))</f>
        <v>113.30182228247176</v>
      </c>
      <c r="BS600">
        <f t="shared" si="163"/>
        <v>17.934478220845701</v>
      </c>
      <c r="BT600">
        <f t="shared" si="149"/>
        <v>0</v>
      </c>
      <c r="BU600">
        <f t="shared" si="150"/>
        <v>20.32466959482845</v>
      </c>
      <c r="BV600">
        <f t="shared" si="151"/>
        <v>0</v>
      </c>
      <c r="BW600">
        <f t="shared" si="152"/>
        <v>6.6910052796899206</v>
      </c>
      <c r="BX600">
        <f t="shared" si="153"/>
        <v>0</v>
      </c>
      <c r="BY600">
        <f t="shared" si="154"/>
        <v>7.3846525370776765</v>
      </c>
      <c r="BZ600">
        <f t="shared" si="155"/>
        <v>0</v>
      </c>
      <c r="CA600">
        <f t="shared" si="157"/>
        <v>0</v>
      </c>
      <c r="CB600">
        <f t="shared" si="157"/>
        <v>0</v>
      </c>
      <c r="CC600">
        <f t="shared" si="157"/>
        <v>0</v>
      </c>
      <c r="CD600">
        <f t="shared" si="157"/>
        <v>0</v>
      </c>
      <c r="CE600" s="4">
        <f t="shared" si="158"/>
        <v>1.1332735385189276</v>
      </c>
      <c r="CF600" s="4" t="str">
        <f t="shared" si="159"/>
        <v/>
      </c>
      <c r="CG600" s="4">
        <f t="shared" si="160"/>
        <v>0.36333444450957664</v>
      </c>
      <c r="CH600" s="4" t="str">
        <f t="shared" si="161"/>
        <v/>
      </c>
      <c r="CI600">
        <f>INDEX(FX!$B$114:$AK$132,MATCH('Data (2)'!BQ600,FX!$A$114:$A$132,0),MATCH('Data (2)'!D600,Period,0))</f>
        <v>110.68793961228342</v>
      </c>
    </row>
    <row r="601" spans="1:87" hidden="1" outlineLevel="1" x14ac:dyDescent="0.15">
      <c r="A601" t="s">
        <v>65</v>
      </c>
      <c r="B601" s="1">
        <f t="shared" si="164"/>
        <v>43800</v>
      </c>
      <c r="C601" t="str">
        <f t="shared" si="164"/>
        <v>IFA/Broker</v>
      </c>
      <c r="D601" s="1">
        <v>43435</v>
      </c>
      <c r="E601">
        <v>2505.5783630918572</v>
      </c>
      <c r="F601">
        <v>2833.3938909791896</v>
      </c>
      <c r="G601">
        <v>855.28440911298992</v>
      </c>
      <c r="H601">
        <v>928.00302333400407</v>
      </c>
      <c r="BQ601" t="str">
        <f>VLOOKUP(A601,Misc!$A$3:$B$11,2,FALSE)</f>
        <v>JPY</v>
      </c>
      <c r="BR601">
        <f>INDEX(FX!$B$30:$AK$48,MATCH('Data (2)'!BQ601,FX!$A$30:$A$48,0),MATCH('Data (2)'!D601,Period,0))</f>
        <v>112.32917244567729</v>
      </c>
      <c r="BS601">
        <f t="shared" si="163"/>
        <v>22.30567811138787</v>
      </c>
      <c r="BT601">
        <f t="shared" si="149"/>
        <v>0</v>
      </c>
      <c r="BU601">
        <f t="shared" si="150"/>
        <v>25.224025329212026</v>
      </c>
      <c r="BV601">
        <f t="shared" si="151"/>
        <v>0</v>
      </c>
      <c r="BW601">
        <f t="shared" si="152"/>
        <v>7.6140898262791703</v>
      </c>
      <c r="BX601">
        <f t="shared" si="153"/>
        <v>0</v>
      </c>
      <c r="BY601">
        <f t="shared" si="154"/>
        <v>8.2614605193747774</v>
      </c>
      <c r="BZ601">
        <f t="shared" si="155"/>
        <v>0</v>
      </c>
      <c r="CA601">
        <f t="shared" si="157"/>
        <v>0</v>
      </c>
      <c r="CB601">
        <f t="shared" si="157"/>
        <v>0</v>
      </c>
      <c r="CC601">
        <f t="shared" si="157"/>
        <v>0</v>
      </c>
      <c r="CD601">
        <f t="shared" si="157"/>
        <v>0</v>
      </c>
      <c r="CE601" s="4">
        <f t="shared" si="158"/>
        <v>1.1308342747192355</v>
      </c>
      <c r="CF601" s="4" t="str">
        <f t="shared" si="159"/>
        <v/>
      </c>
      <c r="CG601" s="4">
        <f t="shared" si="160"/>
        <v>0.32752347857053382</v>
      </c>
      <c r="CH601" s="4" t="str">
        <f t="shared" si="161"/>
        <v/>
      </c>
      <c r="CI601">
        <f>INDEX(FX!$B$114:$AK$132,MATCH('Data (2)'!BQ601,FX!$A$114:$A$132,0),MATCH('Data (2)'!D601,Period,0))</f>
        <v>110.68793961228342</v>
      </c>
    </row>
    <row r="602" spans="1:87" hidden="1" outlineLevel="1" x14ac:dyDescent="0.15">
      <c r="A602" t="s">
        <v>65</v>
      </c>
      <c r="B602" s="1">
        <f t="shared" si="164"/>
        <v>43800</v>
      </c>
      <c r="C602" t="s">
        <v>109</v>
      </c>
      <c r="D602" s="1">
        <v>43101</v>
      </c>
      <c r="E602">
        <f t="array" ref="E602:E613">TRANSPOSE('[3]DM_Key Metrics P1'!$F$9:$Q$9)</f>
        <v>107.58649973739401</v>
      </c>
      <c r="F602">
        <f t="array" ref="F602:F613">TRANSPOSE('[3]DM_Key Metrics P1'!$F$14:$Q$14)</f>
        <v>65.596275257873003</v>
      </c>
      <c r="G602">
        <f t="array" ref="G602:G613">TRANSPOSE('[3]DM_Key Metrics P1'!$F$19:$Q$19)</f>
        <v>96.235924761253173</v>
      </c>
      <c r="H602">
        <f t="array" ref="H602:H613">TRANSPOSE('[3]DM_Key Metrics P1'!$F$24:$Q$24)</f>
        <v>60.62209236853564</v>
      </c>
      <c r="BQ602" t="str">
        <f>VLOOKUP(A602,Misc!$A$3:$B$11,2,FALSE)</f>
        <v>JPY</v>
      </c>
      <c r="BR602">
        <f>INDEX(FX!$B$30:$AK$48,MATCH('Data (2)'!BQ602,FX!$A$30:$A$48,0),MATCH('Data (2)'!D602,Period,0))</f>
        <v>110.86892532853432</v>
      </c>
      <c r="BS602">
        <f t="shared" si="163"/>
        <v>0.9703936375191371</v>
      </c>
      <c r="BT602">
        <f t="shared" si="149"/>
        <v>0</v>
      </c>
      <c r="BU602">
        <f t="shared" si="150"/>
        <v>0.59165609356718907</v>
      </c>
      <c r="BV602">
        <f t="shared" si="151"/>
        <v>0</v>
      </c>
      <c r="BW602">
        <f t="shared" si="152"/>
        <v>0.8680153115589454</v>
      </c>
      <c r="BX602">
        <f t="shared" si="153"/>
        <v>0</v>
      </c>
      <c r="BY602">
        <f t="shared" si="154"/>
        <v>0.54679065562235896</v>
      </c>
      <c r="BZ602">
        <f t="shared" si="155"/>
        <v>0</v>
      </c>
      <c r="CA602">
        <f t="shared" si="157"/>
        <v>0</v>
      </c>
      <c r="CB602">
        <f t="shared" si="157"/>
        <v>0</v>
      </c>
      <c r="CC602">
        <f t="shared" si="157"/>
        <v>0</v>
      </c>
      <c r="CD602">
        <f t="shared" si="157"/>
        <v>0</v>
      </c>
      <c r="CE602" s="4">
        <f t="shared" si="158"/>
        <v>0.60970730916969873</v>
      </c>
      <c r="CF602" s="4" t="str">
        <f t="shared" si="159"/>
        <v/>
      </c>
      <c r="CG602" s="4">
        <f t="shared" si="160"/>
        <v>0.92416973570857819</v>
      </c>
      <c r="CH602" s="4" t="str">
        <f t="shared" si="161"/>
        <v/>
      </c>
      <c r="CI602">
        <f>INDEX(FX!$B$114:$AK$132,MATCH('Data (2)'!BQ602,FX!$A$114:$A$132,0),MATCH('Data (2)'!D602,Period,0))</f>
        <v>110.68793961228342</v>
      </c>
    </row>
    <row r="603" spans="1:87" hidden="1" outlineLevel="1" x14ac:dyDescent="0.15">
      <c r="A603" t="s">
        <v>65</v>
      </c>
      <c r="B603" s="1">
        <f t="shared" si="164"/>
        <v>43800</v>
      </c>
      <c r="C603" t="str">
        <f>C602</f>
        <v>DTC</v>
      </c>
      <c r="D603" s="1">
        <v>43132</v>
      </c>
      <c r="E603">
        <v>136.748038769875</v>
      </c>
      <c r="F603">
        <v>93.359314455265704</v>
      </c>
      <c r="G603">
        <v>115.59373410294518</v>
      </c>
      <c r="H603">
        <v>74.577230066655403</v>
      </c>
      <c r="BQ603" t="str">
        <f>VLOOKUP(A603,Misc!$A$3:$B$11,2,FALSE)</f>
        <v>JPY</v>
      </c>
      <c r="BR603">
        <f>INDEX(FX!$B$30:$AK$48,MATCH('Data (2)'!BQ603,FX!$A$30:$A$48,0),MATCH('Data (2)'!D603,Period,0))</f>
        <v>107.94878439884026</v>
      </c>
      <c r="BS603">
        <f t="shared" si="163"/>
        <v>1.2667862776909986</v>
      </c>
      <c r="BT603">
        <f t="shared" si="149"/>
        <v>0</v>
      </c>
      <c r="BU603">
        <f t="shared" si="150"/>
        <v>0.86484822386076543</v>
      </c>
      <c r="BV603">
        <f t="shared" si="151"/>
        <v>0</v>
      </c>
      <c r="BW603">
        <f t="shared" si="152"/>
        <v>1.0708201555643182</v>
      </c>
      <c r="BX603">
        <f t="shared" si="153"/>
        <v>0</v>
      </c>
      <c r="BY603">
        <f t="shared" si="154"/>
        <v>0.69085752546423873</v>
      </c>
      <c r="BZ603">
        <f t="shared" si="155"/>
        <v>0</v>
      </c>
      <c r="CA603">
        <f t="shared" si="157"/>
        <v>0</v>
      </c>
      <c r="CB603">
        <f t="shared" si="157"/>
        <v>0</v>
      </c>
      <c r="CC603">
        <f t="shared" si="157"/>
        <v>0</v>
      </c>
      <c r="CD603">
        <f t="shared" si="157"/>
        <v>0</v>
      </c>
      <c r="CE603" s="4">
        <f t="shared" si="158"/>
        <v>0.68271044539347614</v>
      </c>
      <c r="CF603" s="4" t="str">
        <f t="shared" si="159"/>
        <v/>
      </c>
      <c r="CG603" s="4">
        <f t="shared" si="160"/>
        <v>0.7988193840303961</v>
      </c>
      <c r="CH603" s="4" t="str">
        <f t="shared" si="161"/>
        <v/>
      </c>
      <c r="CI603">
        <f>INDEX(FX!$B$114:$AK$132,MATCH('Data (2)'!BQ603,FX!$A$114:$A$132,0),MATCH('Data (2)'!D603,Period,0))</f>
        <v>110.68793961228342</v>
      </c>
    </row>
    <row r="604" spans="1:87" hidden="1" outlineLevel="1" x14ac:dyDescent="0.15">
      <c r="A604" t="s">
        <v>65</v>
      </c>
      <c r="B604" s="1">
        <f t="shared" si="164"/>
        <v>43800</v>
      </c>
      <c r="C604" t="str">
        <f t="shared" si="164"/>
        <v>DTC</v>
      </c>
      <c r="D604" s="1">
        <v>43160</v>
      </c>
      <c r="E604">
        <v>192.38023671183799</v>
      </c>
      <c r="F604">
        <v>155.081334237519</v>
      </c>
      <c r="G604">
        <v>140.22885465000286</v>
      </c>
      <c r="H604">
        <v>93.207283445583741</v>
      </c>
      <c r="BQ604" t="str">
        <f>VLOOKUP(A604,Misc!$A$3:$B$11,2,FALSE)</f>
        <v>JPY</v>
      </c>
      <c r="BR604">
        <f>INDEX(FX!$B$30:$AK$48,MATCH('Data (2)'!BQ604,FX!$A$30:$A$48,0),MATCH('Data (2)'!D604,Period,0))</f>
        <v>106.07619856403923</v>
      </c>
      <c r="BS604">
        <f t="shared" si="163"/>
        <v>1.8136041762063728</v>
      </c>
      <c r="BT604">
        <f t="shared" si="149"/>
        <v>0</v>
      </c>
      <c r="BU604">
        <f t="shared" si="150"/>
        <v>1.4619805039854901</v>
      </c>
      <c r="BV604">
        <f t="shared" si="151"/>
        <v>0</v>
      </c>
      <c r="BW604">
        <f t="shared" si="152"/>
        <v>1.3219634239187534</v>
      </c>
      <c r="BX604">
        <f t="shared" si="153"/>
        <v>0</v>
      </c>
      <c r="BY604">
        <f t="shared" si="154"/>
        <v>0.87868235011564444</v>
      </c>
      <c r="BZ604">
        <f t="shared" si="155"/>
        <v>0</v>
      </c>
      <c r="CA604">
        <f t="shared" si="157"/>
        <v>0</v>
      </c>
      <c r="CB604">
        <f t="shared" si="157"/>
        <v>0</v>
      </c>
      <c r="CC604">
        <f t="shared" si="157"/>
        <v>0</v>
      </c>
      <c r="CD604">
        <f t="shared" si="157"/>
        <v>0</v>
      </c>
      <c r="CE604" s="4">
        <f t="shared" si="158"/>
        <v>0.80611884509640053</v>
      </c>
      <c r="CF604" s="4" t="str">
        <f t="shared" si="159"/>
        <v/>
      </c>
      <c r="CG604" s="4">
        <f t="shared" si="160"/>
        <v>0.601021934095754</v>
      </c>
      <c r="CH604" s="4" t="str">
        <f t="shared" si="161"/>
        <v/>
      </c>
      <c r="CI604">
        <f>INDEX(FX!$B$114:$AK$132,MATCH('Data (2)'!BQ604,FX!$A$114:$A$132,0),MATCH('Data (2)'!D604,Period,0))</f>
        <v>110.68793961228342</v>
      </c>
    </row>
    <row r="605" spans="1:87" hidden="1" outlineLevel="1" x14ac:dyDescent="0.15">
      <c r="A605" t="s">
        <v>65</v>
      </c>
      <c r="B605" s="1">
        <f t="shared" si="164"/>
        <v>43800</v>
      </c>
      <c r="C605" t="str">
        <f t="shared" si="164"/>
        <v>DTC</v>
      </c>
      <c r="D605" s="1">
        <v>43191</v>
      </c>
      <c r="E605">
        <v>165.36009434503299</v>
      </c>
      <c r="F605">
        <v>116.107191360125</v>
      </c>
      <c r="G605">
        <v>121.22235804603204</v>
      </c>
      <c r="H605">
        <v>78.323808817096293</v>
      </c>
      <c r="BQ605" t="str">
        <f>VLOOKUP(A605,Misc!$A$3:$B$11,2,FALSE)</f>
        <v>JPY</v>
      </c>
      <c r="BR605">
        <f>INDEX(FX!$B$30:$AK$48,MATCH('Data (2)'!BQ605,FX!$A$30:$A$48,0),MATCH('Data (2)'!D605,Period,0))</f>
        <v>107.65255003543412</v>
      </c>
      <c r="BS605">
        <f t="shared" si="163"/>
        <v>1.5360536679400933</v>
      </c>
      <c r="BT605">
        <f t="shared" si="149"/>
        <v>0</v>
      </c>
      <c r="BU605">
        <f t="shared" si="150"/>
        <v>1.0785363776511381</v>
      </c>
      <c r="BV605">
        <f t="shared" si="151"/>
        <v>0</v>
      </c>
      <c r="BW605">
        <f t="shared" si="152"/>
        <v>1.1260518957157204</v>
      </c>
      <c r="BX605">
        <f t="shared" si="153"/>
        <v>0</v>
      </c>
      <c r="BY605">
        <f t="shared" si="154"/>
        <v>0.72756111017635727</v>
      </c>
      <c r="BZ605">
        <f t="shared" si="155"/>
        <v>0</v>
      </c>
      <c r="CA605">
        <f t="shared" si="157"/>
        <v>0</v>
      </c>
      <c r="CB605">
        <f t="shared" si="157"/>
        <v>0</v>
      </c>
      <c r="CC605">
        <f t="shared" si="157"/>
        <v>0</v>
      </c>
      <c r="CD605">
        <f t="shared" si="157"/>
        <v>0</v>
      </c>
      <c r="CE605" s="4">
        <f t="shared" si="158"/>
        <v>0.70214758778415376</v>
      </c>
      <c r="CF605" s="4" t="str">
        <f t="shared" si="159"/>
        <v/>
      </c>
      <c r="CG605" s="4">
        <f t="shared" si="160"/>
        <v>0.6745818919532941</v>
      </c>
      <c r="CH605" s="4" t="str">
        <f t="shared" si="161"/>
        <v/>
      </c>
      <c r="CI605">
        <f>INDEX(FX!$B$114:$AK$132,MATCH('Data (2)'!BQ605,FX!$A$114:$A$132,0),MATCH('Data (2)'!D605,Period,0))</f>
        <v>110.68793961228342</v>
      </c>
    </row>
    <row r="606" spans="1:87" hidden="1" outlineLevel="1" x14ac:dyDescent="0.15">
      <c r="A606" t="s">
        <v>65</v>
      </c>
      <c r="B606" s="1">
        <f t="shared" si="164"/>
        <v>43800</v>
      </c>
      <c r="C606" t="str">
        <f t="shared" si="164"/>
        <v>DTC</v>
      </c>
      <c r="D606" s="1">
        <v>43221</v>
      </c>
      <c r="E606">
        <v>180.72483465177299</v>
      </c>
      <c r="F606">
        <v>120.012249423063</v>
      </c>
      <c r="G606">
        <v>153.76215537700702</v>
      </c>
      <c r="H606">
        <v>98.432598572615362</v>
      </c>
      <c r="BQ606" t="str">
        <f>VLOOKUP(A606,Misc!$A$3:$B$11,2,FALSE)</f>
        <v>JPY</v>
      </c>
      <c r="BR606">
        <f>INDEX(FX!$B$30:$AK$48,MATCH('Data (2)'!BQ606,FX!$A$30:$A$48,0),MATCH('Data (2)'!D606,Period,0))</f>
        <v>109.69334549330625</v>
      </c>
      <c r="BS606">
        <f t="shared" si="163"/>
        <v>1.6475460187582778</v>
      </c>
      <c r="BT606">
        <f t="shared" si="149"/>
        <v>0</v>
      </c>
      <c r="BU606">
        <f t="shared" si="150"/>
        <v>1.0940704641959018</v>
      </c>
      <c r="BV606">
        <f t="shared" si="151"/>
        <v>0</v>
      </c>
      <c r="BW606">
        <f t="shared" si="152"/>
        <v>1.4017455177934193</v>
      </c>
      <c r="BX606">
        <f t="shared" si="153"/>
        <v>0</v>
      </c>
      <c r="BY606">
        <f t="shared" si="154"/>
        <v>0.89734339061271451</v>
      </c>
      <c r="BZ606">
        <f t="shared" si="155"/>
        <v>0</v>
      </c>
      <c r="CA606">
        <f t="shared" si="157"/>
        <v>0</v>
      </c>
      <c r="CB606">
        <f t="shared" si="157"/>
        <v>0</v>
      </c>
      <c r="CC606">
        <f t="shared" si="157"/>
        <v>0</v>
      </c>
      <c r="CD606">
        <f t="shared" si="157"/>
        <v>0</v>
      </c>
      <c r="CE606" s="4">
        <f t="shared" si="158"/>
        <v>0.66406064033372536</v>
      </c>
      <c r="CF606" s="4" t="str">
        <f t="shared" si="159"/>
        <v/>
      </c>
      <c r="CG606" s="4">
        <f t="shared" si="160"/>
        <v>0.82018793119712463</v>
      </c>
      <c r="CH606" s="4" t="str">
        <f t="shared" si="161"/>
        <v/>
      </c>
      <c r="CI606">
        <f>INDEX(FX!$B$114:$AK$132,MATCH('Data (2)'!BQ606,FX!$A$114:$A$132,0),MATCH('Data (2)'!D606,Period,0))</f>
        <v>110.68793961228342</v>
      </c>
    </row>
    <row r="607" spans="1:87" hidden="1" outlineLevel="1" x14ac:dyDescent="0.15">
      <c r="A607" t="s">
        <v>65</v>
      </c>
      <c r="B607" s="1">
        <f t="shared" si="164"/>
        <v>43800</v>
      </c>
      <c r="C607" t="str">
        <f t="shared" si="164"/>
        <v>DTC</v>
      </c>
      <c r="D607" s="1">
        <v>43252</v>
      </c>
      <c r="E607">
        <v>185.84211138168001</v>
      </c>
      <c r="F607">
        <v>121.68550228497099</v>
      </c>
      <c r="G607">
        <v>161.62096528847164</v>
      </c>
      <c r="H607">
        <v>101.13994152459897</v>
      </c>
      <c r="BQ607" t="str">
        <f>VLOOKUP(A607,Misc!$A$3:$B$11,2,FALSE)</f>
        <v>JPY</v>
      </c>
      <c r="BR607">
        <f>INDEX(FX!$B$30:$AK$48,MATCH('Data (2)'!BQ607,FX!$A$30:$A$48,0),MATCH('Data (2)'!D607,Period,0))</f>
        <v>110.05814617279118</v>
      </c>
      <c r="BS607">
        <f t="shared" si="163"/>
        <v>1.6885811531834098</v>
      </c>
      <c r="BT607">
        <f t="shared" si="149"/>
        <v>0</v>
      </c>
      <c r="BU607">
        <f t="shared" si="150"/>
        <v>1.1056473920060845</v>
      </c>
      <c r="BV607">
        <f t="shared" si="151"/>
        <v>0</v>
      </c>
      <c r="BW607">
        <f t="shared" si="152"/>
        <v>1.4685052484413728</v>
      </c>
      <c r="BX607">
        <f t="shared" si="153"/>
        <v>0</v>
      </c>
      <c r="BY607">
        <f t="shared" si="154"/>
        <v>0.91896824580171788</v>
      </c>
      <c r="BZ607">
        <f t="shared" si="155"/>
        <v>0</v>
      </c>
      <c r="CA607">
        <f t="shared" si="157"/>
        <v>0</v>
      </c>
      <c r="CB607">
        <f t="shared" si="157"/>
        <v>0</v>
      </c>
      <c r="CC607">
        <f t="shared" si="157"/>
        <v>0</v>
      </c>
      <c r="CD607">
        <f t="shared" si="157"/>
        <v>0</v>
      </c>
      <c r="CE607" s="4">
        <f t="shared" si="158"/>
        <v>0.65477894854011298</v>
      </c>
      <c r="CF607" s="4" t="str">
        <f t="shared" si="159"/>
        <v/>
      </c>
      <c r="CG607" s="4">
        <f t="shared" si="160"/>
        <v>0.83115851621948267</v>
      </c>
      <c r="CH607" s="4" t="str">
        <f t="shared" si="161"/>
        <v/>
      </c>
      <c r="CI607">
        <f>INDEX(FX!$B$114:$AK$132,MATCH('Data (2)'!BQ607,FX!$A$114:$A$132,0),MATCH('Data (2)'!D607,Period,0))</f>
        <v>110.68793961228342</v>
      </c>
    </row>
    <row r="608" spans="1:87" hidden="1" outlineLevel="1" x14ac:dyDescent="0.15">
      <c r="A608" t="s">
        <v>65</v>
      </c>
      <c r="B608" s="1">
        <f t="shared" si="164"/>
        <v>43800</v>
      </c>
      <c r="C608" t="str">
        <f t="shared" si="164"/>
        <v>DTC</v>
      </c>
      <c r="D608" s="1">
        <v>43282</v>
      </c>
      <c r="E608">
        <v>172.96042702683101</v>
      </c>
      <c r="F608">
        <v>112.68356311491699</v>
      </c>
      <c r="G608">
        <v>153.96749418801332</v>
      </c>
      <c r="H608">
        <v>97.122954050957432</v>
      </c>
      <c r="BQ608" t="str">
        <f>VLOOKUP(A608,Misc!$A$3:$B$11,2,FALSE)</f>
        <v>JPY</v>
      </c>
      <c r="BR608">
        <f>INDEX(FX!$B$30:$AK$48,MATCH('Data (2)'!BQ608,FX!$A$30:$A$48,0),MATCH('Data (2)'!D608,Period,0))</f>
        <v>111.4455863018601</v>
      </c>
      <c r="BS608">
        <f t="shared" si="163"/>
        <v>1.551971978130678</v>
      </c>
      <c r="BT608">
        <f t="shared" si="149"/>
        <v>0</v>
      </c>
      <c r="BU608">
        <f t="shared" si="150"/>
        <v>1.0111083521038124</v>
      </c>
      <c r="BV608">
        <f t="shared" si="151"/>
        <v>0</v>
      </c>
      <c r="BW608">
        <f t="shared" si="152"/>
        <v>1.3815486040961633</v>
      </c>
      <c r="BX608">
        <f t="shared" si="153"/>
        <v>0</v>
      </c>
      <c r="BY608">
        <f t="shared" si="154"/>
        <v>0.87148318093003185</v>
      </c>
      <c r="BZ608">
        <f t="shared" si="155"/>
        <v>0</v>
      </c>
      <c r="CA608">
        <f t="shared" si="157"/>
        <v>0</v>
      </c>
      <c r="CB608">
        <f t="shared" si="157"/>
        <v>0</v>
      </c>
      <c r="CC608">
        <f t="shared" si="157"/>
        <v>0</v>
      </c>
      <c r="CD608">
        <f t="shared" si="157"/>
        <v>0</v>
      </c>
      <c r="CE608" s="4">
        <f t="shared" si="158"/>
        <v>0.6514991033031885</v>
      </c>
      <c r="CF608" s="4" t="str">
        <f t="shared" si="159"/>
        <v/>
      </c>
      <c r="CG608" s="4">
        <f t="shared" si="160"/>
        <v>0.86190879455870129</v>
      </c>
      <c r="CH608" s="4" t="str">
        <f t="shared" si="161"/>
        <v/>
      </c>
      <c r="CI608">
        <f>INDEX(FX!$B$114:$AK$132,MATCH('Data (2)'!BQ608,FX!$A$114:$A$132,0),MATCH('Data (2)'!D608,Period,0))</f>
        <v>110.68793961228342</v>
      </c>
    </row>
    <row r="609" spans="1:87" hidden="1" outlineLevel="1" x14ac:dyDescent="0.15">
      <c r="A609" t="s">
        <v>65</v>
      </c>
      <c r="B609" s="1">
        <f t="shared" si="164"/>
        <v>43800</v>
      </c>
      <c r="C609" t="str">
        <f t="shared" si="164"/>
        <v>DTC</v>
      </c>
      <c r="D609" s="1">
        <v>43313</v>
      </c>
      <c r="E609">
        <v>153.65513987812298</v>
      </c>
      <c r="F609">
        <v>99.771696059004796</v>
      </c>
      <c r="G609">
        <v>138.40560201415963</v>
      </c>
      <c r="H609">
        <v>89.296730614197273</v>
      </c>
      <c r="BQ609" t="str">
        <f>VLOOKUP(A609,Misc!$A$3:$B$11,2,FALSE)</f>
        <v>JPY</v>
      </c>
      <c r="BR609">
        <f>INDEX(FX!$B$30:$AK$48,MATCH('Data (2)'!BQ609,FX!$A$30:$A$48,0),MATCH('Data (2)'!D609,Period,0))</f>
        <v>111.00607621241898</v>
      </c>
      <c r="BS609">
        <f t="shared" si="163"/>
        <v>1.3842047671705071</v>
      </c>
      <c r="BT609">
        <f t="shared" si="149"/>
        <v>0</v>
      </c>
      <c r="BU609">
        <f t="shared" si="150"/>
        <v>0.89879490802002315</v>
      </c>
      <c r="BV609">
        <f t="shared" si="151"/>
        <v>0</v>
      </c>
      <c r="BW609">
        <f t="shared" si="152"/>
        <v>1.2468290632064993</v>
      </c>
      <c r="BX609">
        <f t="shared" si="153"/>
        <v>0</v>
      </c>
      <c r="BY609">
        <f t="shared" si="154"/>
        <v>0.80443101549973595</v>
      </c>
      <c r="BZ609">
        <f t="shared" si="155"/>
        <v>0</v>
      </c>
      <c r="CA609">
        <f t="shared" si="157"/>
        <v>0</v>
      </c>
      <c r="CB609">
        <f t="shared" si="157"/>
        <v>0</v>
      </c>
      <c r="CC609">
        <f t="shared" si="157"/>
        <v>0</v>
      </c>
      <c r="CD609">
        <f t="shared" si="157"/>
        <v>0</v>
      </c>
      <c r="CE609" s="4">
        <f t="shared" si="158"/>
        <v>0.64932221686916725</v>
      </c>
      <c r="CF609" s="4" t="str">
        <f t="shared" si="159"/>
        <v/>
      </c>
      <c r="CG609" s="4">
        <f t="shared" si="160"/>
        <v>0.89501065072991604</v>
      </c>
      <c r="CH609" s="4" t="str">
        <f t="shared" si="161"/>
        <v/>
      </c>
      <c r="CI609">
        <f>INDEX(FX!$B$114:$AK$132,MATCH('Data (2)'!BQ609,FX!$A$114:$A$132,0),MATCH('Data (2)'!D609,Period,0))</f>
        <v>110.68793961228342</v>
      </c>
    </row>
    <row r="610" spans="1:87" hidden="1" outlineLevel="1" x14ac:dyDescent="0.15">
      <c r="A610" t="s">
        <v>65</v>
      </c>
      <c r="B610" s="1">
        <f t="shared" si="164"/>
        <v>43800</v>
      </c>
      <c r="C610" t="str">
        <f t="shared" si="164"/>
        <v>DTC</v>
      </c>
      <c r="D610" s="1">
        <v>43344</v>
      </c>
      <c r="E610">
        <v>210.48442300911998</v>
      </c>
      <c r="F610">
        <v>177.246163624844</v>
      </c>
      <c r="G610">
        <v>134.04681570629486</v>
      </c>
      <c r="H610">
        <v>93.996698920844139</v>
      </c>
      <c r="BQ610" t="str">
        <f>VLOOKUP(A610,Misc!$A$3:$B$11,2,FALSE)</f>
        <v>JPY</v>
      </c>
      <c r="BR610">
        <f>INDEX(FX!$B$30:$AK$48,MATCH('Data (2)'!BQ610,FX!$A$30:$A$48,0),MATCH('Data (2)'!D610,Period,0))</f>
        <v>111.96359799977702</v>
      </c>
      <c r="BS610">
        <f t="shared" si="163"/>
        <v>1.8799362182835457</v>
      </c>
      <c r="BT610">
        <f t="shared" si="149"/>
        <v>0</v>
      </c>
      <c r="BU610">
        <f t="shared" si="150"/>
        <v>1.5830695582433587</v>
      </c>
      <c r="BV610">
        <f t="shared" si="151"/>
        <v>0</v>
      </c>
      <c r="BW610">
        <f t="shared" si="152"/>
        <v>1.1972356917876275</v>
      </c>
      <c r="BX610">
        <f t="shared" si="153"/>
        <v>0</v>
      </c>
      <c r="BY610">
        <f t="shared" si="154"/>
        <v>0.83952910231619504</v>
      </c>
      <c r="BZ610">
        <f t="shared" si="155"/>
        <v>0</v>
      </c>
      <c r="CA610">
        <f t="shared" si="157"/>
        <v>0</v>
      </c>
      <c r="CB610">
        <f t="shared" si="157"/>
        <v>0</v>
      </c>
      <c r="CC610">
        <f t="shared" si="157"/>
        <v>0</v>
      </c>
      <c r="CD610">
        <f t="shared" si="157"/>
        <v>0</v>
      </c>
      <c r="CE610" s="4">
        <f t="shared" si="158"/>
        <v>0.84208684467431683</v>
      </c>
      <c r="CF610" s="4" t="str">
        <f t="shared" si="159"/>
        <v/>
      </c>
      <c r="CG610" s="4">
        <f t="shared" si="160"/>
        <v>0.5303172548196633</v>
      </c>
      <c r="CH610" s="4" t="str">
        <f t="shared" si="161"/>
        <v/>
      </c>
      <c r="CI610">
        <f>INDEX(FX!$B$114:$AK$132,MATCH('Data (2)'!BQ610,FX!$A$114:$A$132,0),MATCH('Data (2)'!D610,Period,0))</f>
        <v>110.68793961228342</v>
      </c>
    </row>
    <row r="611" spans="1:87" hidden="1" outlineLevel="1" x14ac:dyDescent="0.15">
      <c r="A611" t="s">
        <v>65</v>
      </c>
      <c r="B611" s="1">
        <f t="shared" si="164"/>
        <v>43800</v>
      </c>
      <c r="C611" t="str">
        <f t="shared" si="164"/>
        <v>DTC</v>
      </c>
      <c r="D611" s="1">
        <v>43374</v>
      </c>
      <c r="E611">
        <v>208.609997693786</v>
      </c>
      <c r="F611">
        <v>152.08835250568299</v>
      </c>
      <c r="G611">
        <v>164.7472926776353</v>
      </c>
      <c r="H611">
        <v>108.83662114948007</v>
      </c>
      <c r="BQ611" t="str">
        <f>VLOOKUP(A611,Misc!$A$3:$B$11,2,FALSE)</f>
        <v>JPY</v>
      </c>
      <c r="BR611">
        <f>INDEX(FX!$B$30:$AK$48,MATCH('Data (2)'!BQ611,FX!$A$30:$A$48,0),MATCH('Data (2)'!D611,Period,0))</f>
        <v>112.86662401138821</v>
      </c>
      <c r="BS611">
        <f t="shared" si="163"/>
        <v>1.8482877424661635</v>
      </c>
      <c r="BT611">
        <f t="shared" si="149"/>
        <v>0</v>
      </c>
      <c r="BU611">
        <f t="shared" si="150"/>
        <v>1.3475051091307322</v>
      </c>
      <c r="BV611">
        <f t="shared" si="151"/>
        <v>0</v>
      </c>
      <c r="BW611">
        <f t="shared" si="152"/>
        <v>1.4596635109863156</v>
      </c>
      <c r="BX611">
        <f t="shared" si="153"/>
        <v>0</v>
      </c>
      <c r="BY611">
        <f t="shared" si="154"/>
        <v>0.96429411354147065</v>
      </c>
      <c r="BZ611">
        <f t="shared" si="155"/>
        <v>0</v>
      </c>
      <c r="CA611">
        <f t="shared" si="157"/>
        <v>0</v>
      </c>
      <c r="CB611">
        <f t="shared" si="157"/>
        <v>0</v>
      </c>
      <c r="CC611">
        <f t="shared" si="157"/>
        <v>0</v>
      </c>
      <c r="CD611">
        <f t="shared" si="157"/>
        <v>0</v>
      </c>
      <c r="CE611" s="4">
        <f t="shared" si="158"/>
        <v>0.7290559138442162</v>
      </c>
      <c r="CF611" s="4" t="str">
        <f t="shared" si="159"/>
        <v/>
      </c>
      <c r="CG611" s="4">
        <f t="shared" si="160"/>
        <v>0.71561443960945814</v>
      </c>
      <c r="CH611" s="4" t="str">
        <f t="shared" si="161"/>
        <v/>
      </c>
      <c r="CI611">
        <f>INDEX(FX!$B$114:$AK$132,MATCH('Data (2)'!BQ611,FX!$A$114:$A$132,0),MATCH('Data (2)'!D611,Period,0))</f>
        <v>110.68793961228342</v>
      </c>
    </row>
    <row r="612" spans="1:87" hidden="1" outlineLevel="1" x14ac:dyDescent="0.15">
      <c r="A612" t="s">
        <v>65</v>
      </c>
      <c r="B612" s="1">
        <f t="shared" ref="B612:C627" si="165">B611</f>
        <v>43800</v>
      </c>
      <c r="C612" t="str">
        <f t="shared" si="165"/>
        <v>DTC</v>
      </c>
      <c r="D612" s="1">
        <v>43405</v>
      </c>
      <c r="E612">
        <v>182.49110099999999</v>
      </c>
      <c r="F612">
        <v>116.484331239071</v>
      </c>
      <c r="G612">
        <v>165.87324000144935</v>
      </c>
      <c r="H612">
        <v>104.69855733706648</v>
      </c>
      <c r="BQ612" t="str">
        <f>VLOOKUP(A612,Misc!$A$3:$B$11,2,FALSE)</f>
        <v>JPY</v>
      </c>
      <c r="BR612">
        <f>INDEX(FX!$B$30:$AK$48,MATCH('Data (2)'!BQ612,FX!$A$30:$A$48,0),MATCH('Data (2)'!D612,Period,0))</f>
        <v>113.30182228247176</v>
      </c>
      <c r="BS612">
        <f t="shared" si="163"/>
        <v>1.61066342379766</v>
      </c>
      <c r="BT612">
        <f t="shared" si="149"/>
        <v>0</v>
      </c>
      <c r="BU612">
        <f t="shared" si="150"/>
        <v>1.0280887711467248</v>
      </c>
      <c r="BV612">
        <f t="shared" si="151"/>
        <v>0</v>
      </c>
      <c r="BW612">
        <f t="shared" si="152"/>
        <v>1.4639944588703282</v>
      </c>
      <c r="BX612">
        <f t="shared" si="153"/>
        <v>0</v>
      </c>
      <c r="BY612">
        <f t="shared" si="154"/>
        <v>0.92406772660763947</v>
      </c>
      <c r="BZ612">
        <f t="shared" si="155"/>
        <v>0</v>
      </c>
      <c r="CA612">
        <f t="shared" si="157"/>
        <v>0</v>
      </c>
      <c r="CB612">
        <f t="shared" si="157"/>
        <v>0</v>
      </c>
      <c r="CC612">
        <f t="shared" si="157"/>
        <v>0</v>
      </c>
      <c r="CD612">
        <f t="shared" si="157"/>
        <v>0</v>
      </c>
      <c r="CE612" s="4">
        <f t="shared" si="158"/>
        <v>0.63830143278641849</v>
      </c>
      <c r="CF612" s="4" t="str">
        <f t="shared" si="159"/>
        <v/>
      </c>
      <c r="CG612" s="4">
        <f t="shared" si="160"/>
        <v>0.89882095062368905</v>
      </c>
      <c r="CH612" s="4" t="str">
        <f t="shared" si="161"/>
        <v/>
      </c>
      <c r="CI612">
        <f>INDEX(FX!$B$114:$AK$132,MATCH('Data (2)'!BQ612,FX!$A$114:$A$132,0),MATCH('Data (2)'!D612,Period,0))</f>
        <v>110.68793961228342</v>
      </c>
    </row>
    <row r="613" spans="1:87" hidden="1" outlineLevel="1" x14ac:dyDescent="0.15">
      <c r="A613" t="s">
        <v>65</v>
      </c>
      <c r="B613" s="1">
        <f t="shared" si="165"/>
        <v>43800</v>
      </c>
      <c r="C613" t="str">
        <f t="shared" si="165"/>
        <v>DTC</v>
      </c>
      <c r="D613" s="1">
        <v>43435</v>
      </c>
      <c r="E613">
        <v>162.11814200000001</v>
      </c>
      <c r="F613">
        <v>104.21213400000001</v>
      </c>
      <c r="G613">
        <v>148.19415599999999</v>
      </c>
      <c r="H613">
        <v>94.493031999999999</v>
      </c>
      <c r="BQ613" t="str">
        <f>VLOOKUP(A613,Misc!$A$3:$B$11,2,FALSE)</f>
        <v>JPY</v>
      </c>
      <c r="BR613">
        <f>INDEX(FX!$B$30:$AK$48,MATCH('Data (2)'!BQ613,FX!$A$30:$A$48,0),MATCH('Data (2)'!D613,Period,0))</f>
        <v>112.32917244567729</v>
      </c>
      <c r="BS613">
        <f t="shared" si="163"/>
        <v>1.4432416661700309</v>
      </c>
      <c r="BT613">
        <f t="shared" si="149"/>
        <v>0</v>
      </c>
      <c r="BU613">
        <f t="shared" si="150"/>
        <v>0.92773882092292004</v>
      </c>
      <c r="BV613">
        <f t="shared" si="151"/>
        <v>0</v>
      </c>
      <c r="BW613">
        <f t="shared" si="152"/>
        <v>1.3192846771097428</v>
      </c>
      <c r="BX613">
        <f t="shared" si="153"/>
        <v>0</v>
      </c>
      <c r="BY613">
        <f t="shared" si="154"/>
        <v>0.84121542020348372</v>
      </c>
      <c r="BZ613">
        <f t="shared" si="155"/>
        <v>0</v>
      </c>
      <c r="CA613">
        <f t="shared" si="157"/>
        <v>0</v>
      </c>
      <c r="CB613">
        <f t="shared" si="157"/>
        <v>0</v>
      </c>
      <c r="CC613">
        <f t="shared" si="157"/>
        <v>0</v>
      </c>
      <c r="CD613">
        <f t="shared" si="157"/>
        <v>0</v>
      </c>
      <c r="CE613" s="4">
        <f t="shared" si="158"/>
        <v>0.64281599032883063</v>
      </c>
      <c r="CF613" s="4" t="str">
        <f t="shared" si="159"/>
        <v/>
      </c>
      <c r="CG613" s="4">
        <f t="shared" si="160"/>
        <v>0.90673732868765555</v>
      </c>
      <c r="CH613" s="4" t="str">
        <f t="shared" si="161"/>
        <v/>
      </c>
      <c r="CI613">
        <f>INDEX(FX!$B$114:$AK$132,MATCH('Data (2)'!BQ613,FX!$A$114:$A$132,0),MATCH('Data (2)'!D613,Period,0))</f>
        <v>110.68793961228342</v>
      </c>
    </row>
    <row r="614" spans="1:87" hidden="1" outlineLevel="1" x14ac:dyDescent="0.15">
      <c r="A614" t="s">
        <v>65</v>
      </c>
      <c r="B614" s="1">
        <f t="shared" si="165"/>
        <v>43800</v>
      </c>
      <c r="C614" t="s">
        <v>45</v>
      </c>
      <c r="D614" s="1">
        <v>43101</v>
      </c>
      <c r="E614">
        <f t="array" ref="E614:E625">TRANSPOSE('[3]OVERALL_Key Metrics P1'!$F$9:$Q$9)</f>
        <v>999.58649973739398</v>
      </c>
      <c r="F614">
        <f t="array" ref="F614:F625">TRANSPOSE('[3]OVERALL_Key Metrics P1'!$F$14:$Q$14)</f>
        <v>930.596275257873</v>
      </c>
      <c r="G614">
        <f t="array" ref="G614:G625">TRANSPOSE('[3]OVERALL_Key Metrics P1'!$F$19:$Q$19)</f>
        <v>352.52294132899101</v>
      </c>
      <c r="H614">
        <f t="array" ref="H614:H625">TRANSPOSE('[3]OVERALL_Key Metrics P1'!$F$24:$Q$24)</f>
        <v>409.66410798170415</v>
      </c>
      <c r="BQ614" t="str">
        <f>VLOOKUP(A614,Misc!$A$3:$B$11,2,FALSE)</f>
        <v>JPY</v>
      </c>
      <c r="BR614">
        <f>INDEX(FX!$B$30:$AK$48,MATCH('Data (2)'!BQ614,FX!$A$30:$A$48,0),MATCH('Data (2)'!D614,Period,0))</f>
        <v>110.86892532853432</v>
      </c>
      <c r="BS614">
        <f t="shared" si="163"/>
        <v>9.0159302687867804</v>
      </c>
      <c r="BT614">
        <f t="shared" si="149"/>
        <v>0</v>
      </c>
      <c r="BU614">
        <f t="shared" si="150"/>
        <v>8.3936619075206789</v>
      </c>
      <c r="BV614">
        <f t="shared" si="151"/>
        <v>0</v>
      </c>
      <c r="BW614">
        <f t="shared" si="152"/>
        <v>3.1796370379199685</v>
      </c>
      <c r="BX614">
        <f t="shared" si="153"/>
        <v>0</v>
      </c>
      <c r="BY614">
        <f t="shared" si="154"/>
        <v>3.6950309274466195</v>
      </c>
      <c r="BZ614">
        <f t="shared" si="155"/>
        <v>0</v>
      </c>
      <c r="CA614">
        <f t="shared" si="157"/>
        <v>0</v>
      </c>
      <c r="CB614">
        <f t="shared" si="157"/>
        <v>0</v>
      </c>
      <c r="CC614">
        <f t="shared" si="157"/>
        <v>0</v>
      </c>
      <c r="CD614">
        <f t="shared" si="157"/>
        <v>0</v>
      </c>
      <c r="CE614" s="4">
        <f t="shared" si="158"/>
        <v>0.93098123624354112</v>
      </c>
      <c r="CF614" s="4" t="str">
        <f t="shared" si="159"/>
        <v/>
      </c>
      <c r="CG614" s="4">
        <f t="shared" si="160"/>
        <v>0.44021679311813722</v>
      </c>
      <c r="CH614" s="4" t="str">
        <f t="shared" si="161"/>
        <v/>
      </c>
      <c r="CI614">
        <f>INDEX(FX!$B$114:$AK$132,MATCH('Data (2)'!BQ614,FX!$A$114:$A$132,0),MATCH('Data (2)'!D614,Period,0))</f>
        <v>110.68793961228342</v>
      </c>
    </row>
    <row r="615" spans="1:87" hidden="1" outlineLevel="1" x14ac:dyDescent="0.15">
      <c r="A615" t="s">
        <v>65</v>
      </c>
      <c r="B615" s="1">
        <f t="shared" si="165"/>
        <v>43800</v>
      </c>
      <c r="C615" t="s">
        <v>45</v>
      </c>
      <c r="D615" s="1">
        <v>43132</v>
      </c>
      <c r="E615">
        <v>2059.7480387698752</v>
      </c>
      <c r="F615">
        <v>1998.3593144552658</v>
      </c>
      <c r="G615">
        <v>579.46455328627587</v>
      </c>
      <c r="H615">
        <v>643.98316803713021</v>
      </c>
      <c r="BQ615" t="str">
        <f>VLOOKUP(A615,Misc!$A$3:$B$11,2,FALSE)</f>
        <v>JPY</v>
      </c>
      <c r="BR615">
        <f>INDEX(FX!$B$30:$AK$48,MATCH('Data (2)'!BQ615,FX!$A$30:$A$48,0),MATCH('Data (2)'!D615,Period,0))</f>
        <v>107.94878439884026</v>
      </c>
      <c r="BS615">
        <f t="shared" si="163"/>
        <v>19.080789563685016</v>
      </c>
      <c r="BT615">
        <f t="shared" si="149"/>
        <v>0</v>
      </c>
      <c r="BU615">
        <f t="shared" si="150"/>
        <v>18.512105769268256</v>
      </c>
      <c r="BV615">
        <f t="shared" si="151"/>
        <v>0</v>
      </c>
      <c r="BW615">
        <f t="shared" si="152"/>
        <v>5.3679581156311871</v>
      </c>
      <c r="BX615">
        <f t="shared" si="153"/>
        <v>0</v>
      </c>
      <c r="BY615">
        <f t="shared" si="154"/>
        <v>5.9656361266449682</v>
      </c>
      <c r="BZ615">
        <f t="shared" si="155"/>
        <v>0</v>
      </c>
      <c r="CA615">
        <f t="shared" si="157"/>
        <v>0</v>
      </c>
      <c r="CB615">
        <f t="shared" si="157"/>
        <v>0</v>
      </c>
      <c r="CC615">
        <f t="shared" si="157"/>
        <v>0</v>
      </c>
      <c r="CD615">
        <f t="shared" si="157"/>
        <v>0</v>
      </c>
      <c r="CE615" s="4">
        <f t="shared" si="158"/>
        <v>0.97019600302604392</v>
      </c>
      <c r="CF615" s="4" t="str">
        <f t="shared" si="159"/>
        <v/>
      </c>
      <c r="CG615" s="4">
        <f t="shared" si="160"/>
        <v>0.32225594435336768</v>
      </c>
      <c r="CH615" s="4" t="str">
        <f t="shared" si="161"/>
        <v/>
      </c>
      <c r="CI615">
        <f>INDEX(FX!$B$114:$AK$132,MATCH('Data (2)'!BQ615,FX!$A$114:$A$132,0),MATCH('Data (2)'!D615,Period,0))</f>
        <v>110.68793961228342</v>
      </c>
    </row>
    <row r="616" spans="1:87" hidden="1" outlineLevel="1" x14ac:dyDescent="0.15">
      <c r="A616" t="s">
        <v>65</v>
      </c>
      <c r="B616" s="1">
        <f t="shared" si="165"/>
        <v>43800</v>
      </c>
      <c r="C616" t="s">
        <v>45</v>
      </c>
      <c r="D616" s="1">
        <v>43160</v>
      </c>
      <c r="E616">
        <v>6899.3802367118378</v>
      </c>
      <c r="F616">
        <v>8560.0813342375186</v>
      </c>
      <c r="G616">
        <v>1660.8220405872576</v>
      </c>
      <c r="H616">
        <v>2006.303346199345</v>
      </c>
      <c r="BQ616" t="str">
        <f>VLOOKUP(A616,Misc!$A$3:$B$11,2,FALSE)</f>
        <v>JPY</v>
      </c>
      <c r="BR616">
        <f>INDEX(FX!$B$30:$AK$48,MATCH('Data (2)'!BQ616,FX!$A$30:$A$48,0),MATCH('Data (2)'!D616,Period,0))</f>
        <v>106.07619856403923</v>
      </c>
      <c r="BS616">
        <f t="shared" si="163"/>
        <v>65.041737261602705</v>
      </c>
      <c r="BT616">
        <f t="shared" si="149"/>
        <v>0</v>
      </c>
      <c r="BU616">
        <f t="shared" si="150"/>
        <v>80.697474552405964</v>
      </c>
      <c r="BV616">
        <f t="shared" si="151"/>
        <v>0</v>
      </c>
      <c r="BW616">
        <f t="shared" si="152"/>
        <v>15.65687744347855</v>
      </c>
      <c r="BX616">
        <f t="shared" si="153"/>
        <v>0</v>
      </c>
      <c r="BY616">
        <f t="shared" si="154"/>
        <v>18.913793795015383</v>
      </c>
      <c r="BZ616">
        <f t="shared" si="155"/>
        <v>0</v>
      </c>
      <c r="CA616">
        <f t="shared" si="157"/>
        <v>0</v>
      </c>
      <c r="CB616">
        <f t="shared" si="157"/>
        <v>0</v>
      </c>
      <c r="CC616">
        <f t="shared" si="157"/>
        <v>0</v>
      </c>
      <c r="CD616">
        <f t="shared" si="157"/>
        <v>0</v>
      </c>
      <c r="CE616" s="4">
        <f t="shared" si="158"/>
        <v>1.2407029386044028</v>
      </c>
      <c r="CF616" s="4" t="str">
        <f t="shared" si="159"/>
        <v/>
      </c>
      <c r="CG616" s="4">
        <f t="shared" si="160"/>
        <v>0.23437900504225229</v>
      </c>
      <c r="CH616" s="4" t="str">
        <f t="shared" si="161"/>
        <v/>
      </c>
      <c r="CI616">
        <f>INDEX(FX!$B$114:$AK$132,MATCH('Data (2)'!BQ616,FX!$A$114:$A$132,0),MATCH('Data (2)'!D616,Period,0))</f>
        <v>110.68793961228342</v>
      </c>
    </row>
    <row r="617" spans="1:87" hidden="1" outlineLevel="1" x14ac:dyDescent="0.15">
      <c r="A617" t="s">
        <v>65</v>
      </c>
      <c r="B617" s="1">
        <f t="shared" si="165"/>
        <v>43800</v>
      </c>
      <c r="C617" t="s">
        <v>45</v>
      </c>
      <c r="D617" s="1">
        <v>43191</v>
      </c>
      <c r="E617">
        <v>4876.3600943450328</v>
      </c>
      <c r="F617">
        <v>5254.1071913601254</v>
      </c>
      <c r="G617">
        <v>1150.5727680593109</v>
      </c>
      <c r="H617">
        <v>1326.8297857100038</v>
      </c>
      <c r="BQ617" t="str">
        <f>VLOOKUP(A617,Misc!$A$3:$B$11,2,FALSE)</f>
        <v>JPY</v>
      </c>
      <c r="BR617">
        <f>INDEX(FX!$B$30:$AK$48,MATCH('Data (2)'!BQ617,FX!$A$30:$A$48,0),MATCH('Data (2)'!D617,Period,0))</f>
        <v>107.65255003543412</v>
      </c>
      <c r="BS617">
        <f t="shared" si="163"/>
        <v>45.297209334474346</v>
      </c>
      <c r="BT617">
        <f t="shared" si="149"/>
        <v>0</v>
      </c>
      <c r="BU617">
        <f t="shared" si="150"/>
        <v>48.806156376516135</v>
      </c>
      <c r="BV617">
        <f t="shared" si="151"/>
        <v>0</v>
      </c>
      <c r="BW617">
        <f t="shared" si="152"/>
        <v>10.68783570552297</v>
      </c>
      <c r="BX617">
        <f t="shared" si="153"/>
        <v>0</v>
      </c>
      <c r="BY617">
        <f t="shared" si="154"/>
        <v>12.325112459233658</v>
      </c>
      <c r="BZ617">
        <f t="shared" si="155"/>
        <v>0</v>
      </c>
      <c r="CA617">
        <f t="shared" si="157"/>
        <v>0</v>
      </c>
      <c r="CB617">
        <f t="shared" si="157"/>
        <v>0</v>
      </c>
      <c r="CC617">
        <f t="shared" si="157"/>
        <v>0</v>
      </c>
      <c r="CD617">
        <f t="shared" si="157"/>
        <v>0</v>
      </c>
      <c r="CE617" s="4">
        <f t="shared" si="158"/>
        <v>1.0774649717630891</v>
      </c>
      <c r="CF617" s="4" t="str">
        <f t="shared" si="159"/>
        <v/>
      </c>
      <c r="CG617" s="4">
        <f t="shared" si="160"/>
        <v>0.2525319216729815</v>
      </c>
      <c r="CH617" s="4" t="str">
        <f t="shared" si="161"/>
        <v/>
      </c>
      <c r="CI617">
        <f>INDEX(FX!$B$114:$AK$132,MATCH('Data (2)'!BQ617,FX!$A$114:$A$132,0),MATCH('Data (2)'!D617,Period,0))</f>
        <v>110.68793961228342</v>
      </c>
    </row>
    <row r="618" spans="1:87" hidden="1" outlineLevel="1" x14ac:dyDescent="0.15">
      <c r="A618" t="s">
        <v>65</v>
      </c>
      <c r="B618" s="1">
        <f t="shared" si="165"/>
        <v>43800</v>
      </c>
      <c r="C618" t="s">
        <v>45</v>
      </c>
      <c r="D618" s="1">
        <v>43221</v>
      </c>
      <c r="E618">
        <v>3033.7248346517731</v>
      </c>
      <c r="F618">
        <v>3423.0122494230632</v>
      </c>
      <c r="G618">
        <v>880.21976841560274</v>
      </c>
      <c r="H618">
        <v>979.93020639054316</v>
      </c>
      <c r="BQ618" t="str">
        <f>VLOOKUP(A618,Misc!$A$3:$B$11,2,FALSE)</f>
        <v>JPY</v>
      </c>
      <c r="BR618">
        <f>INDEX(FX!$B$30:$AK$48,MATCH('Data (2)'!BQ618,FX!$A$30:$A$48,0),MATCH('Data (2)'!D618,Period,0))</f>
        <v>109.69334549330625</v>
      </c>
      <c r="BS618">
        <f t="shared" si="163"/>
        <v>27.656416357881053</v>
      </c>
      <c r="BT618">
        <f t="shared" si="149"/>
        <v>0</v>
      </c>
      <c r="BU618">
        <f t="shared" si="150"/>
        <v>31.205286282675583</v>
      </c>
      <c r="BV618">
        <f t="shared" si="151"/>
        <v>0</v>
      </c>
      <c r="BW618">
        <f t="shared" si="152"/>
        <v>8.0243679728896211</v>
      </c>
      <c r="BX618">
        <f t="shared" si="153"/>
        <v>0</v>
      </c>
      <c r="BY618">
        <f t="shared" si="154"/>
        <v>8.9333605606033846</v>
      </c>
      <c r="BZ618">
        <f t="shared" si="155"/>
        <v>0</v>
      </c>
      <c r="CA618">
        <f t="shared" si="157"/>
        <v>0</v>
      </c>
      <c r="CB618">
        <f t="shared" si="157"/>
        <v>0</v>
      </c>
      <c r="CC618">
        <f t="shared" si="157"/>
        <v>0</v>
      </c>
      <c r="CD618">
        <f t="shared" si="157"/>
        <v>0</v>
      </c>
      <c r="CE618" s="4">
        <f t="shared" si="158"/>
        <v>1.1283199485743654</v>
      </c>
      <c r="CF618" s="4" t="str">
        <f t="shared" si="159"/>
        <v/>
      </c>
      <c r="CG618" s="4">
        <f t="shared" si="160"/>
        <v>0.28627715444363572</v>
      </c>
      <c r="CH618" s="4" t="str">
        <f t="shared" si="161"/>
        <v/>
      </c>
      <c r="CI618">
        <f>INDEX(FX!$B$114:$AK$132,MATCH('Data (2)'!BQ618,FX!$A$114:$A$132,0),MATCH('Data (2)'!D618,Period,0))</f>
        <v>110.68793961228342</v>
      </c>
    </row>
    <row r="619" spans="1:87" hidden="1" outlineLevel="1" x14ac:dyDescent="0.15">
      <c r="A619" t="s">
        <v>65</v>
      </c>
      <c r="B619" s="1">
        <f t="shared" si="165"/>
        <v>43800</v>
      </c>
      <c r="C619" t="s">
        <v>45</v>
      </c>
      <c r="D619" s="1">
        <v>43252</v>
      </c>
      <c r="E619">
        <v>3879.8421113816798</v>
      </c>
      <c r="F619">
        <v>4324.6855022849713</v>
      </c>
      <c r="G619">
        <v>1032.2139781328635</v>
      </c>
      <c r="H619">
        <v>1171.0667981484401</v>
      </c>
      <c r="BQ619" t="str">
        <f>VLOOKUP(A619,Misc!$A$3:$B$11,2,FALSE)</f>
        <v>JPY</v>
      </c>
      <c r="BR619">
        <f>INDEX(FX!$B$30:$AK$48,MATCH('Data (2)'!BQ619,FX!$A$30:$A$48,0),MATCH('Data (2)'!D619,Period,0))</f>
        <v>110.05814617279118</v>
      </c>
      <c r="BS619">
        <f t="shared" si="163"/>
        <v>35.252657311620816</v>
      </c>
      <c r="BT619">
        <f t="shared" si="149"/>
        <v>0</v>
      </c>
      <c r="BU619">
        <f t="shared" si="150"/>
        <v>39.294551586351631</v>
      </c>
      <c r="BV619">
        <f t="shared" si="151"/>
        <v>0</v>
      </c>
      <c r="BW619">
        <f t="shared" si="152"/>
        <v>9.3788057861004539</v>
      </c>
      <c r="BX619">
        <f t="shared" si="153"/>
        <v>0</v>
      </c>
      <c r="BY619">
        <f t="shared" si="154"/>
        <v>10.640437249505061</v>
      </c>
      <c r="BZ619">
        <f t="shared" si="155"/>
        <v>0</v>
      </c>
      <c r="CA619">
        <f t="shared" si="157"/>
        <v>0</v>
      </c>
      <c r="CB619">
        <f t="shared" si="157"/>
        <v>0</v>
      </c>
      <c r="CC619">
        <f t="shared" si="157"/>
        <v>0</v>
      </c>
      <c r="CD619">
        <f t="shared" si="157"/>
        <v>0</v>
      </c>
      <c r="CE619" s="4">
        <f t="shared" si="158"/>
        <v>1.1146550241305762</v>
      </c>
      <c r="CF619" s="4" t="str">
        <f t="shared" si="159"/>
        <v/>
      </c>
      <c r="CG619" s="4">
        <f t="shared" si="160"/>
        <v>0.27078658032582958</v>
      </c>
      <c r="CH619" s="4" t="str">
        <f t="shared" si="161"/>
        <v/>
      </c>
      <c r="CI619">
        <f>INDEX(FX!$B$114:$AK$132,MATCH('Data (2)'!BQ619,FX!$A$114:$A$132,0),MATCH('Data (2)'!D619,Period,0))</f>
        <v>110.68793961228342</v>
      </c>
    </row>
    <row r="620" spans="1:87" hidden="1" outlineLevel="1" x14ac:dyDescent="0.15">
      <c r="A620" t="s">
        <v>65</v>
      </c>
      <c r="B620" s="1">
        <f t="shared" si="165"/>
        <v>43800</v>
      </c>
      <c r="C620" t="s">
        <v>45</v>
      </c>
      <c r="D620" s="1">
        <v>43282</v>
      </c>
      <c r="E620">
        <v>3545.960427026831</v>
      </c>
      <c r="F620">
        <v>4136.683563114917</v>
      </c>
      <c r="G620">
        <v>894.09345207839533</v>
      </c>
      <c r="H620">
        <v>1155.6460126585364</v>
      </c>
      <c r="BQ620" t="str">
        <f>VLOOKUP(A620,Misc!$A$3:$B$11,2,FALSE)</f>
        <v>JPY</v>
      </c>
      <c r="BR620">
        <f>INDEX(FX!$B$30:$AK$48,MATCH('Data (2)'!BQ620,FX!$A$30:$A$48,0),MATCH('Data (2)'!D620,Period,0))</f>
        <v>111.4455863018601</v>
      </c>
      <c r="BS620">
        <f t="shared" si="163"/>
        <v>31.81786327026256</v>
      </c>
      <c r="BT620">
        <f t="shared" si="149"/>
        <v>0</v>
      </c>
      <c r="BU620">
        <f t="shared" si="150"/>
        <v>37.118415366494176</v>
      </c>
      <c r="BV620">
        <f t="shared" si="151"/>
        <v>0</v>
      </c>
      <c r="BW620">
        <f t="shared" si="152"/>
        <v>8.0226905501368631</v>
      </c>
      <c r="BX620">
        <f t="shared" si="153"/>
        <v>0</v>
      </c>
      <c r="BY620">
        <f t="shared" si="154"/>
        <v>10.369598752241011</v>
      </c>
      <c r="BZ620">
        <f t="shared" si="155"/>
        <v>0</v>
      </c>
      <c r="CA620">
        <f t="shared" si="157"/>
        <v>0</v>
      </c>
      <c r="CB620">
        <f t="shared" si="157"/>
        <v>0</v>
      </c>
      <c r="CC620">
        <f t="shared" si="157"/>
        <v>0</v>
      </c>
      <c r="CD620">
        <f t="shared" si="157"/>
        <v>0</v>
      </c>
      <c r="CE620" s="4">
        <f t="shared" si="158"/>
        <v>1.1665904479885545</v>
      </c>
      <c r="CF620" s="4" t="str">
        <f t="shared" si="159"/>
        <v/>
      </c>
      <c r="CG620" s="4">
        <f t="shared" si="160"/>
        <v>0.27936534062284829</v>
      </c>
      <c r="CH620" s="4" t="str">
        <f t="shared" si="161"/>
        <v/>
      </c>
      <c r="CI620">
        <f>INDEX(FX!$B$114:$AK$132,MATCH('Data (2)'!BQ620,FX!$A$114:$A$132,0),MATCH('Data (2)'!D620,Period,0))</f>
        <v>110.68793961228342</v>
      </c>
    </row>
    <row r="621" spans="1:87" hidden="1" outlineLevel="1" x14ac:dyDescent="0.15">
      <c r="A621" t="s">
        <v>65</v>
      </c>
      <c r="B621" s="1">
        <f t="shared" si="165"/>
        <v>43800</v>
      </c>
      <c r="C621" t="s">
        <v>45</v>
      </c>
      <c r="D621" s="1">
        <v>43313</v>
      </c>
      <c r="E621">
        <v>3388.655139878123</v>
      </c>
      <c r="F621">
        <v>3906.7716960590046</v>
      </c>
      <c r="G621">
        <v>963.80278153857853</v>
      </c>
      <c r="H621">
        <v>1082.5962550206029</v>
      </c>
      <c r="BQ621" t="str">
        <f>VLOOKUP(A621,Misc!$A$3:$B$11,2,FALSE)</f>
        <v>JPY</v>
      </c>
      <c r="BR621">
        <f>INDEX(FX!$B$30:$AK$48,MATCH('Data (2)'!BQ621,FX!$A$30:$A$48,0),MATCH('Data (2)'!D621,Period,0))</f>
        <v>111.00607621241898</v>
      </c>
      <c r="BS621">
        <f t="shared" si="163"/>
        <v>30.526753629176671</v>
      </c>
      <c r="BT621">
        <f t="shared" si="149"/>
        <v>0</v>
      </c>
      <c r="BU621">
        <f t="shared" si="150"/>
        <v>35.194214851654479</v>
      </c>
      <c r="BV621">
        <f t="shared" si="151"/>
        <v>0</v>
      </c>
      <c r="BW621">
        <f t="shared" si="152"/>
        <v>8.6824326597605808</v>
      </c>
      <c r="BX621">
        <f t="shared" si="153"/>
        <v>0</v>
      </c>
      <c r="BY621">
        <f t="shared" si="154"/>
        <v>9.7525855517041133</v>
      </c>
      <c r="BZ621">
        <f t="shared" si="155"/>
        <v>0</v>
      </c>
      <c r="CA621">
        <f t="shared" si="157"/>
        <v>0</v>
      </c>
      <c r="CB621">
        <f t="shared" si="157"/>
        <v>0</v>
      </c>
      <c r="CC621">
        <f t="shared" si="157"/>
        <v>0</v>
      </c>
      <c r="CD621">
        <f t="shared" si="157"/>
        <v>0</v>
      </c>
      <c r="CE621" s="4">
        <f t="shared" si="158"/>
        <v>1.1528973987596496</v>
      </c>
      <c r="CF621" s="4" t="str">
        <f t="shared" si="159"/>
        <v/>
      </c>
      <c r="CG621" s="4">
        <f t="shared" si="160"/>
        <v>0.27710763239958014</v>
      </c>
      <c r="CH621" s="4" t="str">
        <f t="shared" si="161"/>
        <v/>
      </c>
      <c r="CI621">
        <f>INDEX(FX!$B$114:$AK$132,MATCH('Data (2)'!BQ621,FX!$A$114:$A$132,0),MATCH('Data (2)'!D621,Period,0))</f>
        <v>110.68793961228342</v>
      </c>
    </row>
    <row r="622" spans="1:87" hidden="1" outlineLevel="1" x14ac:dyDescent="0.15">
      <c r="A622" t="s">
        <v>65</v>
      </c>
      <c r="B622" s="1">
        <f t="shared" si="165"/>
        <v>43800</v>
      </c>
      <c r="C622" t="s">
        <v>45</v>
      </c>
      <c r="D622" s="1">
        <v>43344</v>
      </c>
      <c r="E622">
        <v>3242.4844230091198</v>
      </c>
      <c r="F622">
        <v>3790.246163624844</v>
      </c>
      <c r="G622">
        <v>962.42972740740947</v>
      </c>
      <c r="H622">
        <v>1077.3169262793886</v>
      </c>
      <c r="BQ622" t="str">
        <f>VLOOKUP(A622,Misc!$A$3:$B$11,2,FALSE)</f>
        <v>JPY</v>
      </c>
      <c r="BR622">
        <f>INDEX(FX!$B$30:$AK$48,MATCH('Data (2)'!BQ622,FX!$A$30:$A$48,0),MATCH('Data (2)'!D622,Period,0))</f>
        <v>111.96359799977702</v>
      </c>
      <c r="BS622">
        <f t="shared" si="163"/>
        <v>28.960166348133768</v>
      </c>
      <c r="BT622">
        <f t="shared" si="149"/>
        <v>0</v>
      </c>
      <c r="BU622">
        <f t="shared" si="150"/>
        <v>33.852486266405911</v>
      </c>
      <c r="BV622">
        <f t="shared" si="151"/>
        <v>0</v>
      </c>
      <c r="BW622">
        <f t="shared" si="152"/>
        <v>8.5959163924807616</v>
      </c>
      <c r="BX622">
        <f t="shared" si="153"/>
        <v>0</v>
      </c>
      <c r="BY622">
        <f t="shared" si="154"/>
        <v>9.6220284585846745</v>
      </c>
      <c r="BZ622">
        <f t="shared" si="155"/>
        <v>0</v>
      </c>
      <c r="CA622">
        <f t="shared" si="157"/>
        <v>0</v>
      </c>
      <c r="CB622">
        <f t="shared" si="157"/>
        <v>0</v>
      </c>
      <c r="CC622">
        <f t="shared" si="157"/>
        <v>0</v>
      </c>
      <c r="CD622">
        <f t="shared" si="157"/>
        <v>0</v>
      </c>
      <c r="CE622" s="4">
        <f t="shared" si="158"/>
        <v>1.1689327284747248</v>
      </c>
      <c r="CF622" s="4" t="str">
        <f t="shared" si="159"/>
        <v/>
      </c>
      <c r="CG622" s="4">
        <f t="shared" si="160"/>
        <v>0.28423402591062441</v>
      </c>
      <c r="CH622" s="4" t="str">
        <f t="shared" si="161"/>
        <v/>
      </c>
      <c r="CI622">
        <f>INDEX(FX!$B$114:$AK$132,MATCH('Data (2)'!BQ622,FX!$A$114:$A$132,0),MATCH('Data (2)'!D622,Period,0))</f>
        <v>110.68793961228342</v>
      </c>
    </row>
    <row r="623" spans="1:87" hidden="1" outlineLevel="1" x14ac:dyDescent="0.15">
      <c r="A623" t="s">
        <v>65</v>
      </c>
      <c r="B623" s="1">
        <f t="shared" si="165"/>
        <v>43800</v>
      </c>
      <c r="C623" t="s">
        <v>45</v>
      </c>
      <c r="D623" s="1">
        <v>43374</v>
      </c>
      <c r="E623">
        <v>3746.6099976937858</v>
      </c>
      <c r="F623">
        <v>3402.0883525056829</v>
      </c>
      <c r="G623">
        <v>1064.421813256582</v>
      </c>
      <c r="H623">
        <v>1125.4603672304308</v>
      </c>
      <c r="BQ623" t="str">
        <f>VLOOKUP(A623,Misc!$A$3:$B$11,2,FALSE)</f>
        <v>JPY</v>
      </c>
      <c r="BR623">
        <f>INDEX(FX!$B$30:$AK$48,MATCH('Data (2)'!BQ623,FX!$A$30:$A$48,0),MATCH('Data (2)'!D623,Period,0))</f>
        <v>112.86662401138821</v>
      </c>
      <c r="BS623">
        <f t="shared" si="163"/>
        <v>33.195021384849376</v>
      </c>
      <c r="BT623">
        <f t="shared" si="149"/>
        <v>0</v>
      </c>
      <c r="BU623">
        <f t="shared" si="150"/>
        <v>30.142554384920853</v>
      </c>
      <c r="BV623">
        <f t="shared" si="151"/>
        <v>0</v>
      </c>
      <c r="BW623">
        <f t="shared" si="152"/>
        <v>9.4307934039843531</v>
      </c>
      <c r="BX623">
        <f t="shared" si="153"/>
        <v>0</v>
      </c>
      <c r="BY623">
        <f t="shared" si="154"/>
        <v>9.9715959176458782</v>
      </c>
      <c r="BZ623">
        <f t="shared" si="155"/>
        <v>0</v>
      </c>
      <c r="CA623">
        <f t="shared" si="157"/>
        <v>0</v>
      </c>
      <c r="CB623">
        <f t="shared" si="157"/>
        <v>0</v>
      </c>
      <c r="CC623">
        <f t="shared" si="157"/>
        <v>0</v>
      </c>
      <c r="CD623">
        <f t="shared" si="157"/>
        <v>0</v>
      </c>
      <c r="CE623" s="4">
        <f t="shared" si="158"/>
        <v>0.90804443339440932</v>
      </c>
      <c r="CF623" s="4" t="str">
        <f t="shared" si="159"/>
        <v/>
      </c>
      <c r="CG623" s="4">
        <f t="shared" si="160"/>
        <v>0.33081456170928497</v>
      </c>
      <c r="CH623" s="4" t="str">
        <f t="shared" si="161"/>
        <v/>
      </c>
      <c r="CI623">
        <f>INDEX(FX!$B$114:$AK$132,MATCH('Data (2)'!BQ623,FX!$A$114:$A$132,0),MATCH('Data (2)'!D623,Period,0))</f>
        <v>110.68793961228342</v>
      </c>
    </row>
    <row r="624" spans="1:87" hidden="1" outlineLevel="1" x14ac:dyDescent="0.15">
      <c r="A624" t="s">
        <v>65</v>
      </c>
      <c r="B624" s="1">
        <f t="shared" si="165"/>
        <v>43800</v>
      </c>
      <c r="C624" t="s">
        <v>45</v>
      </c>
      <c r="D624" s="1">
        <v>43405</v>
      </c>
      <c r="E624">
        <v>2214.5001651071198</v>
      </c>
      <c r="F624">
        <v>2419.306433622281</v>
      </c>
      <c r="G624">
        <v>923.97633109195704</v>
      </c>
      <c r="H624">
        <v>941.3931467108456</v>
      </c>
      <c r="BQ624" t="str">
        <f>VLOOKUP(A624,Misc!$A$3:$B$11,2,FALSE)</f>
        <v>JPY</v>
      </c>
      <c r="BR624">
        <f>INDEX(FX!$B$30:$AK$48,MATCH('Data (2)'!BQ624,FX!$A$30:$A$48,0),MATCH('Data (2)'!D624,Period,0))</f>
        <v>113.30182228247176</v>
      </c>
      <c r="BS624">
        <f t="shared" si="163"/>
        <v>19.545141644643358</v>
      </c>
      <c r="BT624">
        <f t="shared" si="149"/>
        <v>0</v>
      </c>
      <c r="BU624">
        <f t="shared" si="150"/>
        <v>21.352758365975173</v>
      </c>
      <c r="BV624">
        <f t="shared" si="151"/>
        <v>0</v>
      </c>
      <c r="BW624">
        <f t="shared" si="152"/>
        <v>8.1549997385602495</v>
      </c>
      <c r="BX624">
        <f t="shared" si="153"/>
        <v>0</v>
      </c>
      <c r="BY624">
        <f t="shared" si="154"/>
        <v>8.3087202636853164</v>
      </c>
      <c r="BZ624">
        <f t="shared" si="155"/>
        <v>0</v>
      </c>
      <c r="CA624">
        <f t="shared" si="157"/>
        <v>0</v>
      </c>
      <c r="CB624">
        <f t="shared" si="157"/>
        <v>0</v>
      </c>
      <c r="CC624">
        <f t="shared" si="157"/>
        <v>0</v>
      </c>
      <c r="CD624">
        <f t="shared" si="157"/>
        <v>0</v>
      </c>
      <c r="CE624" s="4">
        <f t="shared" si="158"/>
        <v>1.0924841965434013</v>
      </c>
      <c r="CF624" s="4" t="str">
        <f t="shared" si="159"/>
        <v/>
      </c>
      <c r="CG624" s="4">
        <f t="shared" si="160"/>
        <v>0.38911695253972212</v>
      </c>
      <c r="CH624" s="4" t="str">
        <f t="shared" si="161"/>
        <v/>
      </c>
      <c r="CI624">
        <f>INDEX(FX!$B$114:$AK$132,MATCH('Data (2)'!BQ624,FX!$A$114:$A$132,0),MATCH('Data (2)'!D624,Period,0))</f>
        <v>110.68793961228342</v>
      </c>
    </row>
    <row r="625" spans="1:87" hidden="1" outlineLevel="1" x14ac:dyDescent="0.15">
      <c r="A625" t="s">
        <v>65</v>
      </c>
      <c r="B625" s="1">
        <f t="shared" si="165"/>
        <v>43800</v>
      </c>
      <c r="C625" t="s">
        <v>45</v>
      </c>
      <c r="D625" s="1">
        <v>43435</v>
      </c>
      <c r="E625">
        <v>2667.696505091857</v>
      </c>
      <c r="F625">
        <v>2937.6060249791894</v>
      </c>
      <c r="G625">
        <v>1003.4785651129899</v>
      </c>
      <c r="H625">
        <v>1022.496055334004</v>
      </c>
      <c r="BQ625" t="str">
        <f>VLOOKUP(A625,Misc!$A$3:$B$11,2,FALSE)</f>
        <v>JPY</v>
      </c>
      <c r="BR625">
        <f>INDEX(FX!$B$30:$AK$48,MATCH('Data (2)'!BQ625,FX!$A$30:$A$48,0),MATCH('Data (2)'!D625,Period,0))</f>
        <v>112.32917244567729</v>
      </c>
      <c r="BS625">
        <f t="shared" si="163"/>
        <v>23.748919777557898</v>
      </c>
      <c r="BT625">
        <f t="shared" si="149"/>
        <v>0</v>
      </c>
      <c r="BU625">
        <f t="shared" si="150"/>
        <v>26.151764150134944</v>
      </c>
      <c r="BV625">
        <f t="shared" si="151"/>
        <v>0</v>
      </c>
      <c r="BW625">
        <f t="shared" si="152"/>
        <v>8.9333745033889134</v>
      </c>
      <c r="BX625">
        <f t="shared" si="153"/>
        <v>0</v>
      </c>
      <c r="BY625">
        <f t="shared" si="154"/>
        <v>9.1026759395782619</v>
      </c>
      <c r="BZ625">
        <f t="shared" si="155"/>
        <v>0</v>
      </c>
      <c r="CA625">
        <f t="shared" si="157"/>
        <v>0</v>
      </c>
      <c r="CB625">
        <f t="shared" si="157"/>
        <v>0</v>
      </c>
      <c r="CC625">
        <f t="shared" si="157"/>
        <v>0</v>
      </c>
      <c r="CD625">
        <f t="shared" si="157"/>
        <v>0</v>
      </c>
      <c r="CE625" s="4">
        <f t="shared" si="158"/>
        <v>1.1011769964732321</v>
      </c>
      <c r="CF625" s="4" t="str">
        <f t="shared" si="159"/>
        <v/>
      </c>
      <c r="CG625" s="4">
        <f t="shared" si="160"/>
        <v>0.34807120037182238</v>
      </c>
      <c r="CH625" s="4" t="str">
        <f t="shared" si="161"/>
        <v/>
      </c>
      <c r="CI625">
        <f>INDEX(FX!$B$114:$AK$132,MATCH('Data (2)'!BQ625,FX!$A$114:$A$132,0),MATCH('Data (2)'!D625,Period,0))</f>
        <v>110.68793961228342</v>
      </c>
    </row>
    <row r="626" spans="1:87" hidden="1" outlineLevel="1" x14ac:dyDescent="0.15">
      <c r="A626" t="s">
        <v>66</v>
      </c>
      <c r="B626" s="1">
        <f t="shared" si="165"/>
        <v>43800</v>
      </c>
      <c r="C626" t="s">
        <v>50</v>
      </c>
      <c r="D626" s="1">
        <v>43101</v>
      </c>
      <c r="E626">
        <f t="array" ref="E626:E637">TRANSPOSE('[4]AG_Key Metrics P1'!$F$9:$Q$9)</f>
        <v>6448.7653</v>
      </c>
      <c r="F626">
        <f t="array" ref="F626:F637">TRANSPOSE('[4]AG_Key Metrics P1'!$F$14:$Q$14)</f>
        <v>2033.5665904308701</v>
      </c>
      <c r="G626">
        <f t="array" ref="G626:G637">TRANSPOSE('[4]AG_Key Metrics P1'!$F$19:$Q$19)</f>
        <v>1582.73</v>
      </c>
      <c r="H626">
        <f t="array" ref="H626:H637">TRANSPOSE('[4]AG_Key Metrics P1'!$F$24:$Q$24)</f>
        <v>580.19000000000005</v>
      </c>
      <c r="BQ626" t="str">
        <f>VLOOKUP(A626,Misc!$A$3:$B$11,2,FALSE)</f>
        <v>IDR</v>
      </c>
      <c r="BR626">
        <f>INDEX(FX!$B$30:$AK$48,MATCH('Data (2)'!BQ626,FX!$A$30:$A$48,0),MATCH('Data (2)'!D626,Period,0))</f>
        <v>13374.980718285773</v>
      </c>
      <c r="BS626">
        <f t="shared" si="163"/>
        <v>0.48215137171625894</v>
      </c>
      <c r="BT626">
        <f t="shared" si="149"/>
        <v>0</v>
      </c>
      <c r="BU626">
        <f t="shared" si="150"/>
        <v>0.15204258108953039</v>
      </c>
      <c r="BV626">
        <f t="shared" si="151"/>
        <v>0</v>
      </c>
      <c r="BW626">
        <f t="shared" si="152"/>
        <v>0.11833512386572272</v>
      </c>
      <c r="BX626">
        <f t="shared" si="153"/>
        <v>0</v>
      </c>
      <c r="BY626">
        <f t="shared" si="154"/>
        <v>4.3378754124616122E-2</v>
      </c>
      <c r="BZ626">
        <f t="shared" si="155"/>
        <v>0</v>
      </c>
      <c r="CA626">
        <f t="shared" si="157"/>
        <v>0</v>
      </c>
      <c r="CB626">
        <f t="shared" si="157"/>
        <v>0</v>
      </c>
      <c r="CC626">
        <f t="shared" si="157"/>
        <v>0</v>
      </c>
      <c r="CD626">
        <f t="shared" si="157"/>
        <v>0</v>
      </c>
      <c r="CE626" s="4">
        <f t="shared" si="158"/>
        <v>0.31534200669868856</v>
      </c>
      <c r="CF626" s="4" t="str">
        <f t="shared" si="159"/>
        <v/>
      </c>
      <c r="CG626" s="4">
        <f t="shared" si="160"/>
        <v>0.2853066148559561</v>
      </c>
      <c r="CH626" s="4" t="str">
        <f t="shared" si="161"/>
        <v/>
      </c>
      <c r="CI626">
        <f>INDEX(FX!$B$114:$AK$132,MATCH('Data (2)'!BQ626,FX!$A$114:$A$132,0),MATCH('Data (2)'!D626,Period,0))</f>
        <v>14285.503516898269</v>
      </c>
    </row>
    <row r="627" spans="1:87" hidden="1" outlineLevel="1" x14ac:dyDescent="0.15">
      <c r="A627" t="s">
        <v>66</v>
      </c>
      <c r="B627" s="1">
        <f t="shared" si="165"/>
        <v>43800</v>
      </c>
      <c r="C627" t="s">
        <v>50</v>
      </c>
      <c r="D627" s="1">
        <v>43132</v>
      </c>
      <c r="E627">
        <v>12219.108099999999</v>
      </c>
      <c r="F627">
        <v>3972.1868079822998</v>
      </c>
      <c r="G627">
        <v>2811.6</v>
      </c>
      <c r="H627">
        <v>1000.85</v>
      </c>
      <c r="BQ627" t="str">
        <f>VLOOKUP(A627,Misc!$A$3:$B$11,2,FALSE)</f>
        <v>IDR</v>
      </c>
      <c r="BR627">
        <f>INDEX(FX!$B$30:$AK$48,MATCH('Data (2)'!BQ627,FX!$A$30:$A$48,0),MATCH('Data (2)'!D627,Period,0))</f>
        <v>13600.58998364081</v>
      </c>
      <c r="BS627">
        <f t="shared" si="163"/>
        <v>0.89842485617884982</v>
      </c>
      <c r="BT627">
        <f t="shared" ref="BT627:BT690" si="166">IF(D627&gt;B627,E627/$BR627,0)</f>
        <v>0</v>
      </c>
      <c r="BU627">
        <f t="shared" ref="BU627:BU690" si="167">IF(D627&gt;B627,0,F627/$BR627)</f>
        <v>0.29205988951656975</v>
      </c>
      <c r="BV627">
        <f t="shared" ref="BV627:BV690" si="168">IF(D627&gt;B627,F627/$BR627,0)</f>
        <v>0</v>
      </c>
      <c r="BW627">
        <f t="shared" ref="BW627:BW690" si="169">IF(D627&gt;B627,0,G627/$BR627)</f>
        <v>0.20672632609187361</v>
      </c>
      <c r="BX627">
        <f t="shared" ref="BX627:BX690" si="170">IF(D627&gt;B627,G627/$BR627,0)</f>
        <v>0</v>
      </c>
      <c r="BY627">
        <f t="shared" ref="BY627:BY690" si="171">IF(D627&gt;B627,0,H627/$BR627)</f>
        <v>7.3588719401426847E-2</v>
      </c>
      <c r="BZ627">
        <f t="shared" ref="BZ627:BZ690" si="172">IF(D627&gt;B627,H627/$BR627,0)</f>
        <v>0</v>
      </c>
      <c r="CA627">
        <f t="shared" si="157"/>
        <v>0</v>
      </c>
      <c r="CB627">
        <f t="shared" si="157"/>
        <v>0</v>
      </c>
      <c r="CC627">
        <f t="shared" si="157"/>
        <v>0</v>
      </c>
      <c r="CD627">
        <f t="shared" si="157"/>
        <v>0</v>
      </c>
      <c r="CE627" s="4">
        <f t="shared" si="158"/>
        <v>0.3250799301777435</v>
      </c>
      <c r="CF627" s="4" t="str">
        <f t="shared" si="159"/>
        <v/>
      </c>
      <c r="CG627" s="4">
        <f t="shared" si="160"/>
        <v>0.25196448414478995</v>
      </c>
      <c r="CH627" s="4" t="str">
        <f t="shared" si="161"/>
        <v/>
      </c>
      <c r="CI627">
        <f>INDEX(FX!$B$114:$AK$132,MATCH('Data (2)'!BQ627,FX!$A$114:$A$132,0),MATCH('Data (2)'!D627,Period,0))</f>
        <v>14285.503516898269</v>
      </c>
    </row>
    <row r="628" spans="1:87" hidden="1" outlineLevel="1" x14ac:dyDescent="0.15">
      <c r="A628" t="s">
        <v>66</v>
      </c>
      <c r="B628" s="1">
        <f t="shared" ref="B628:B643" si="173">B627</f>
        <v>43800</v>
      </c>
      <c r="C628" t="s">
        <v>50</v>
      </c>
      <c r="D628" s="1">
        <v>43160</v>
      </c>
      <c r="E628">
        <v>13277.699699999999</v>
      </c>
      <c r="F628">
        <v>4371.4341052911104</v>
      </c>
      <c r="G628">
        <v>3736.31</v>
      </c>
      <c r="H628">
        <v>1559.02</v>
      </c>
      <c r="BQ628" t="str">
        <f>VLOOKUP(A628,Misc!$A$3:$B$11,2,FALSE)</f>
        <v>IDR</v>
      </c>
      <c r="BR628">
        <f>INDEX(FX!$B$30:$AK$48,MATCH('Data (2)'!BQ628,FX!$A$30:$A$48,0),MATCH('Data (2)'!D628,Period,0))</f>
        <v>13758.785995522274</v>
      </c>
      <c r="BS628">
        <f t="shared" si="163"/>
        <v>0.96503424824843986</v>
      </c>
      <c r="BT628">
        <f t="shared" si="166"/>
        <v>0</v>
      </c>
      <c r="BU628">
        <f t="shared" si="167"/>
        <v>0.31771946352779751</v>
      </c>
      <c r="BV628">
        <f t="shared" si="168"/>
        <v>0</v>
      </c>
      <c r="BW628">
        <f t="shared" si="169"/>
        <v>0.27155811575352379</v>
      </c>
      <c r="BX628">
        <f t="shared" si="170"/>
        <v>0</v>
      </c>
      <c r="BY628">
        <f t="shared" si="171"/>
        <v>0.11331086917896499</v>
      </c>
      <c r="BZ628">
        <f t="shared" si="172"/>
        <v>0</v>
      </c>
      <c r="CA628">
        <f t="shared" si="157"/>
        <v>0</v>
      </c>
      <c r="CB628">
        <f t="shared" si="157"/>
        <v>0</v>
      </c>
      <c r="CC628">
        <f t="shared" si="157"/>
        <v>0</v>
      </c>
      <c r="CD628">
        <f t="shared" si="157"/>
        <v>0</v>
      </c>
      <c r="CE628" s="4">
        <f t="shared" si="158"/>
        <v>0.3292312828321543</v>
      </c>
      <c r="CF628" s="4" t="str">
        <f t="shared" si="159"/>
        <v/>
      </c>
      <c r="CG628" s="4">
        <f t="shared" si="160"/>
        <v>0.3566381106175176</v>
      </c>
      <c r="CH628" s="4" t="str">
        <f t="shared" si="161"/>
        <v/>
      </c>
      <c r="CI628">
        <f>INDEX(FX!$B$114:$AK$132,MATCH('Data (2)'!BQ628,FX!$A$114:$A$132,0),MATCH('Data (2)'!D628,Period,0))</f>
        <v>14285.503516898269</v>
      </c>
    </row>
    <row r="629" spans="1:87" hidden="1" outlineLevel="1" x14ac:dyDescent="0.15">
      <c r="A629" t="s">
        <v>66</v>
      </c>
      <c r="B629" s="1">
        <f t="shared" si="173"/>
        <v>43800</v>
      </c>
      <c r="C629" t="s">
        <v>50</v>
      </c>
      <c r="D629" s="1">
        <v>43191</v>
      </c>
      <c r="E629">
        <v>7419.0451128310006</v>
      </c>
      <c r="F629">
        <v>2456.0308910218</v>
      </c>
      <c r="G629">
        <v>1908.61</v>
      </c>
      <c r="H629">
        <v>719.6</v>
      </c>
      <c r="BQ629" t="str">
        <f>VLOOKUP(A629,Misc!$A$3:$B$11,2,FALSE)</f>
        <v>IDR</v>
      </c>
      <c r="BR629">
        <f>INDEX(FX!$B$30:$AK$48,MATCH('Data (2)'!BQ629,FX!$A$30:$A$48,0),MATCH('Data (2)'!D629,Period,0))</f>
        <v>13814.428614484821</v>
      </c>
      <c r="BS629">
        <f t="shared" si="163"/>
        <v>0.53705045064635692</v>
      </c>
      <c r="BT629">
        <f t="shared" si="166"/>
        <v>0</v>
      </c>
      <c r="BU629">
        <f t="shared" si="167"/>
        <v>0.17778736707550696</v>
      </c>
      <c r="BV629">
        <f t="shared" si="168"/>
        <v>0</v>
      </c>
      <c r="BW629">
        <f t="shared" si="169"/>
        <v>0.13816061838408344</v>
      </c>
      <c r="BX629">
        <f t="shared" si="170"/>
        <v>0</v>
      </c>
      <c r="BY629">
        <f t="shared" si="171"/>
        <v>5.2090464258903839E-2</v>
      </c>
      <c r="BZ629">
        <f t="shared" si="172"/>
        <v>0</v>
      </c>
      <c r="CA629">
        <f t="shared" si="157"/>
        <v>0</v>
      </c>
      <c r="CB629">
        <f t="shared" si="157"/>
        <v>0</v>
      </c>
      <c r="CC629">
        <f t="shared" si="157"/>
        <v>0</v>
      </c>
      <c r="CD629">
        <f t="shared" si="157"/>
        <v>0</v>
      </c>
      <c r="CE629" s="4">
        <f t="shared" si="158"/>
        <v>0.33104407018285587</v>
      </c>
      <c r="CF629" s="4" t="str">
        <f t="shared" si="159"/>
        <v/>
      </c>
      <c r="CG629" s="4">
        <f t="shared" si="160"/>
        <v>0.29299305746949289</v>
      </c>
      <c r="CH629" s="4" t="str">
        <f t="shared" si="161"/>
        <v/>
      </c>
      <c r="CI629">
        <f>INDEX(FX!$B$114:$AK$132,MATCH('Data (2)'!BQ629,FX!$A$114:$A$132,0),MATCH('Data (2)'!D629,Period,0))</f>
        <v>14285.503516898269</v>
      </c>
    </row>
    <row r="630" spans="1:87" hidden="1" outlineLevel="1" x14ac:dyDescent="0.15">
      <c r="A630" t="s">
        <v>66</v>
      </c>
      <c r="B630" s="1">
        <f t="shared" si="173"/>
        <v>43800</v>
      </c>
      <c r="C630" t="s">
        <v>50</v>
      </c>
      <c r="D630" s="1">
        <v>43221</v>
      </c>
      <c r="E630">
        <v>20179.531896</v>
      </c>
      <c r="F630">
        <v>6986.8713776021004</v>
      </c>
      <c r="G630">
        <v>4771.25</v>
      </c>
      <c r="H630">
        <v>2289.06</v>
      </c>
      <c r="BQ630" t="str">
        <f>VLOOKUP(A630,Misc!$A$3:$B$11,2,FALSE)</f>
        <v>IDR</v>
      </c>
      <c r="BR630">
        <f>INDEX(FX!$B$30:$AK$48,MATCH('Data (2)'!BQ630,FX!$A$30:$A$48,0),MATCH('Data (2)'!D630,Period,0))</f>
        <v>14048.48442869292</v>
      </c>
      <c r="BS630">
        <f t="shared" si="163"/>
        <v>1.4364205618354746</v>
      </c>
      <c r="BT630">
        <f t="shared" si="166"/>
        <v>0</v>
      </c>
      <c r="BU630">
        <f t="shared" si="167"/>
        <v>0.49733986702024363</v>
      </c>
      <c r="BV630">
        <f t="shared" si="168"/>
        <v>0</v>
      </c>
      <c r="BW630">
        <f t="shared" si="169"/>
        <v>0.33962738288374356</v>
      </c>
      <c r="BX630">
        <f t="shared" si="170"/>
        <v>0</v>
      </c>
      <c r="BY630">
        <f t="shared" si="171"/>
        <v>0.16293999624078848</v>
      </c>
      <c r="BZ630">
        <f t="shared" si="172"/>
        <v>0</v>
      </c>
      <c r="CA630">
        <f t="shared" si="157"/>
        <v>0</v>
      </c>
      <c r="CB630">
        <f t="shared" si="157"/>
        <v>0</v>
      </c>
      <c r="CC630">
        <f t="shared" si="157"/>
        <v>0</v>
      </c>
      <c r="CD630">
        <f t="shared" si="157"/>
        <v>0</v>
      </c>
      <c r="CE630" s="4">
        <f t="shared" si="158"/>
        <v>0.34623555261889111</v>
      </c>
      <c r="CF630" s="4" t="str">
        <f t="shared" si="159"/>
        <v/>
      </c>
      <c r="CG630" s="4">
        <f t="shared" si="160"/>
        <v>0.32762303415775873</v>
      </c>
      <c r="CH630" s="4" t="str">
        <f t="shared" si="161"/>
        <v/>
      </c>
      <c r="CI630">
        <f>INDEX(FX!$B$114:$AK$132,MATCH('Data (2)'!BQ630,FX!$A$114:$A$132,0),MATCH('Data (2)'!D630,Period,0))</f>
        <v>14285.503516898269</v>
      </c>
    </row>
    <row r="631" spans="1:87" hidden="1" outlineLevel="1" x14ac:dyDescent="0.15">
      <c r="A631" t="s">
        <v>66</v>
      </c>
      <c r="B631" s="1">
        <f t="shared" si="173"/>
        <v>43800</v>
      </c>
      <c r="C631" t="s">
        <v>50</v>
      </c>
      <c r="D631" s="1">
        <v>43252</v>
      </c>
      <c r="E631">
        <v>8146.7173080000002</v>
      </c>
      <c r="F631">
        <v>2436.9270254278003</v>
      </c>
      <c r="G631">
        <v>1999</v>
      </c>
      <c r="H631">
        <v>865</v>
      </c>
      <c r="BQ631" t="str">
        <f>VLOOKUP(A631,Misc!$A$3:$B$11,2,FALSE)</f>
        <v>IDR</v>
      </c>
      <c r="BR631">
        <f>INDEX(FX!$B$30:$AK$48,MATCH('Data (2)'!BQ631,FX!$A$30:$A$48,0),MATCH('Data (2)'!D631,Period,0))</f>
        <v>14037.492864249481</v>
      </c>
      <c r="BS631">
        <f t="shared" si="163"/>
        <v>0.58035415488957875</v>
      </c>
      <c r="BT631">
        <f t="shared" si="166"/>
        <v>0</v>
      </c>
      <c r="BU631">
        <f t="shared" si="167"/>
        <v>0.17360130110086375</v>
      </c>
      <c r="BV631">
        <f t="shared" si="168"/>
        <v>0</v>
      </c>
      <c r="BW631">
        <f t="shared" si="169"/>
        <v>0.14240434665445345</v>
      </c>
      <c r="BX631">
        <f t="shared" si="170"/>
        <v>0</v>
      </c>
      <c r="BY631">
        <f t="shared" si="171"/>
        <v>6.1620690273187714E-2</v>
      </c>
      <c r="BZ631">
        <f t="shared" si="172"/>
        <v>0</v>
      </c>
      <c r="CA631">
        <f t="shared" si="157"/>
        <v>0</v>
      </c>
      <c r="CB631">
        <f t="shared" si="157"/>
        <v>0</v>
      </c>
      <c r="CC631">
        <f t="shared" si="157"/>
        <v>0</v>
      </c>
      <c r="CD631">
        <f t="shared" si="157"/>
        <v>0</v>
      </c>
      <c r="CE631" s="4">
        <f t="shared" si="158"/>
        <v>0.29912993581289005</v>
      </c>
      <c r="CF631" s="4" t="str">
        <f t="shared" si="159"/>
        <v/>
      </c>
      <c r="CG631" s="4">
        <f t="shared" si="160"/>
        <v>0.35495523295292353</v>
      </c>
      <c r="CH631" s="4" t="str">
        <f t="shared" si="161"/>
        <v/>
      </c>
      <c r="CI631">
        <f>INDEX(FX!$B$114:$AK$132,MATCH('Data (2)'!BQ631,FX!$A$114:$A$132,0),MATCH('Data (2)'!D631,Period,0))</f>
        <v>14285.503516898269</v>
      </c>
    </row>
    <row r="632" spans="1:87" hidden="1" outlineLevel="1" x14ac:dyDescent="0.15">
      <c r="A632" t="s">
        <v>66</v>
      </c>
      <c r="B632" s="1">
        <f t="shared" si="173"/>
        <v>43800</v>
      </c>
      <c r="C632" t="s">
        <v>50</v>
      </c>
      <c r="D632" s="1">
        <v>43282</v>
      </c>
      <c r="E632">
        <v>6773.2612879999906</v>
      </c>
      <c r="F632">
        <v>2490.8868549618001</v>
      </c>
      <c r="G632">
        <v>2161</v>
      </c>
      <c r="H632">
        <v>933</v>
      </c>
      <c r="BQ632" t="str">
        <f>VLOOKUP(A632,Misc!$A$3:$B$11,2,FALSE)</f>
        <v>IDR</v>
      </c>
      <c r="BR632">
        <f>INDEX(FX!$B$30:$AK$48,MATCH('Data (2)'!BQ632,FX!$A$30:$A$48,0),MATCH('Data (2)'!D632,Period,0))</f>
        <v>14407.791945107867</v>
      </c>
      <c r="BS632">
        <f t="shared" si="163"/>
        <v>0.47011098673588469</v>
      </c>
      <c r="BT632">
        <f t="shared" si="166"/>
        <v>0</v>
      </c>
      <c r="BU632">
        <f t="shared" si="167"/>
        <v>0.17288470464119765</v>
      </c>
      <c r="BV632">
        <f t="shared" si="168"/>
        <v>0</v>
      </c>
      <c r="BW632">
        <f t="shared" si="169"/>
        <v>0.14998828468881123</v>
      </c>
      <c r="BX632">
        <f t="shared" si="170"/>
        <v>0</v>
      </c>
      <c r="BY632">
        <f t="shared" si="171"/>
        <v>6.475662638346176E-2</v>
      </c>
      <c r="BZ632">
        <f t="shared" si="172"/>
        <v>0</v>
      </c>
      <c r="CA632">
        <f t="shared" si="157"/>
        <v>0</v>
      </c>
      <c r="CB632">
        <f t="shared" si="157"/>
        <v>0</v>
      </c>
      <c r="CC632">
        <f t="shared" si="157"/>
        <v>0</v>
      </c>
      <c r="CD632">
        <f t="shared" si="157"/>
        <v>0</v>
      </c>
      <c r="CE632" s="4">
        <f t="shared" si="158"/>
        <v>0.36775295519380585</v>
      </c>
      <c r="CF632" s="4" t="str">
        <f t="shared" si="159"/>
        <v/>
      </c>
      <c r="CG632" s="4">
        <f t="shared" si="160"/>
        <v>0.37456538748096135</v>
      </c>
      <c r="CH632" s="4" t="str">
        <f t="shared" si="161"/>
        <v/>
      </c>
      <c r="CI632">
        <f>INDEX(FX!$B$114:$AK$132,MATCH('Data (2)'!BQ632,FX!$A$114:$A$132,0),MATCH('Data (2)'!D632,Period,0))</f>
        <v>14285.503516898269</v>
      </c>
    </row>
    <row r="633" spans="1:87" hidden="1" outlineLevel="1" x14ac:dyDescent="0.15">
      <c r="A633" t="s">
        <v>66</v>
      </c>
      <c r="B633" s="1">
        <f t="shared" si="173"/>
        <v>43800</v>
      </c>
      <c r="C633" t="s">
        <v>50</v>
      </c>
      <c r="D633" s="1">
        <v>43313</v>
      </c>
      <c r="E633">
        <v>16931.452497664999</v>
      </c>
      <c r="F633">
        <v>5663.9535146942999</v>
      </c>
      <c r="G633">
        <v>3905.4483</v>
      </c>
      <c r="H633">
        <v>1626.3875</v>
      </c>
      <c r="BQ633" t="str">
        <f>VLOOKUP(A633,Misc!$A$3:$B$11,2,FALSE)</f>
        <v>IDR</v>
      </c>
      <c r="BR633">
        <f>INDEX(FX!$B$30:$AK$48,MATCH('Data (2)'!BQ633,FX!$A$30:$A$48,0),MATCH('Data (2)'!D633,Period,0))</f>
        <v>14566.412926445459</v>
      </c>
      <c r="BS633">
        <f t="shared" si="163"/>
        <v>1.162362524196042</v>
      </c>
      <c r="BT633">
        <f t="shared" si="166"/>
        <v>0</v>
      </c>
      <c r="BU633">
        <f t="shared" si="167"/>
        <v>0.38883653396996176</v>
      </c>
      <c r="BV633">
        <f t="shared" si="168"/>
        <v>0</v>
      </c>
      <c r="BW633">
        <f t="shared" si="169"/>
        <v>0.26811324927564167</v>
      </c>
      <c r="BX633">
        <f t="shared" si="170"/>
        <v>0</v>
      </c>
      <c r="BY633">
        <f t="shared" si="171"/>
        <v>0.11165326070410089</v>
      </c>
      <c r="BZ633">
        <f t="shared" si="172"/>
        <v>0</v>
      </c>
      <c r="CA633">
        <f t="shared" si="157"/>
        <v>0</v>
      </c>
      <c r="CB633">
        <f t="shared" si="157"/>
        <v>0</v>
      </c>
      <c r="CC633">
        <f t="shared" si="157"/>
        <v>0</v>
      </c>
      <c r="CD633">
        <f t="shared" si="157"/>
        <v>0</v>
      </c>
      <c r="CE633" s="4">
        <f t="shared" si="158"/>
        <v>0.33452260020074537</v>
      </c>
      <c r="CF633" s="4" t="str">
        <f t="shared" si="159"/>
        <v/>
      </c>
      <c r="CG633" s="4">
        <f t="shared" si="160"/>
        <v>0.28714704239372291</v>
      </c>
      <c r="CH633" s="4" t="str">
        <f t="shared" si="161"/>
        <v/>
      </c>
      <c r="CI633">
        <f>INDEX(FX!$B$114:$AK$132,MATCH('Data (2)'!BQ633,FX!$A$114:$A$132,0),MATCH('Data (2)'!D633,Period,0))</f>
        <v>14285.503516898269</v>
      </c>
    </row>
    <row r="634" spans="1:87" hidden="1" outlineLevel="1" x14ac:dyDescent="0.15">
      <c r="A634" t="s">
        <v>66</v>
      </c>
      <c r="B634" s="1">
        <f t="shared" si="173"/>
        <v>43800</v>
      </c>
      <c r="C634" t="s">
        <v>50</v>
      </c>
      <c r="D634" s="1">
        <v>43344</v>
      </c>
      <c r="E634">
        <v>7940.0029164999996</v>
      </c>
      <c r="F634">
        <v>2101.4183031043999</v>
      </c>
      <c r="G634">
        <v>3021.2013000000002</v>
      </c>
      <c r="H634">
        <v>1007.6184</v>
      </c>
      <c r="BQ634" t="str">
        <f>VLOOKUP(A634,Misc!$A$3:$B$11,2,FALSE)</f>
        <v>IDR</v>
      </c>
      <c r="BR634">
        <f>INDEX(FX!$B$30:$AK$48,MATCH('Data (2)'!BQ634,FX!$A$30:$A$48,0),MATCH('Data (2)'!D634,Period,0))</f>
        <v>14871.679947163919</v>
      </c>
      <c r="BS634">
        <f t="shared" si="163"/>
        <v>0.53390087365443784</v>
      </c>
      <c r="BT634">
        <f t="shared" si="166"/>
        <v>0</v>
      </c>
      <c r="BU634">
        <f t="shared" si="167"/>
        <v>0.1413033571573834</v>
      </c>
      <c r="BV634">
        <f t="shared" si="168"/>
        <v>0</v>
      </c>
      <c r="BW634">
        <f t="shared" si="169"/>
        <v>0.20315131247671545</v>
      </c>
      <c r="BX634">
        <f t="shared" si="170"/>
        <v>0</v>
      </c>
      <c r="BY634">
        <f t="shared" si="171"/>
        <v>6.7754174617787974E-2</v>
      </c>
      <c r="BZ634">
        <f t="shared" si="172"/>
        <v>0</v>
      </c>
      <c r="CA634">
        <f t="shared" si="157"/>
        <v>0</v>
      </c>
      <c r="CB634">
        <f t="shared" si="157"/>
        <v>0</v>
      </c>
      <c r="CC634">
        <f t="shared" si="157"/>
        <v>0</v>
      </c>
      <c r="CD634">
        <f t="shared" si="157"/>
        <v>0</v>
      </c>
      <c r="CE634" s="4">
        <f t="shared" si="158"/>
        <v>0.26466215758403239</v>
      </c>
      <c r="CF634" s="4" t="str">
        <f t="shared" si="159"/>
        <v/>
      </c>
      <c r="CG634" s="4">
        <f t="shared" si="160"/>
        <v>0.47949444359148174</v>
      </c>
      <c r="CH634" s="4" t="str">
        <f t="shared" si="161"/>
        <v/>
      </c>
      <c r="CI634">
        <f>INDEX(FX!$B$114:$AK$132,MATCH('Data (2)'!BQ634,FX!$A$114:$A$132,0),MATCH('Data (2)'!D634,Period,0))</f>
        <v>14285.503516898269</v>
      </c>
    </row>
    <row r="635" spans="1:87" hidden="1" outlineLevel="1" x14ac:dyDescent="0.15">
      <c r="A635" t="s">
        <v>66</v>
      </c>
      <c r="B635" s="1">
        <f t="shared" si="173"/>
        <v>43800</v>
      </c>
      <c r="C635" t="s">
        <v>50</v>
      </c>
      <c r="D635" s="1">
        <v>43374</v>
      </c>
      <c r="E635">
        <v>9110.1478000000006</v>
      </c>
      <c r="F635">
        <v>2885.12472277801</v>
      </c>
      <c r="G635">
        <v>2169.5072</v>
      </c>
      <c r="H635">
        <v>930.12580000000003</v>
      </c>
      <c r="BQ635" t="str">
        <f>VLOOKUP(A635,Misc!$A$3:$B$11,2,FALSE)</f>
        <v>IDR</v>
      </c>
      <c r="BR635">
        <f>INDEX(FX!$B$30:$AK$48,MATCH('Data (2)'!BQ635,FX!$A$30:$A$48,0),MATCH('Data (2)'!D635,Period,0))</f>
        <v>15176.479273699237</v>
      </c>
      <c r="BS635">
        <f t="shared" si="163"/>
        <v>0.60028071304968877</v>
      </c>
      <c r="BT635">
        <f t="shared" si="166"/>
        <v>0</v>
      </c>
      <c r="BU635">
        <f t="shared" si="167"/>
        <v>0.19010500859563106</v>
      </c>
      <c r="BV635">
        <f t="shared" si="168"/>
        <v>0</v>
      </c>
      <c r="BW635">
        <f t="shared" si="169"/>
        <v>0.14295194299508882</v>
      </c>
      <c r="BX635">
        <f t="shared" si="170"/>
        <v>0</v>
      </c>
      <c r="BY635">
        <f t="shared" si="171"/>
        <v>6.1287323840115107E-2</v>
      </c>
      <c r="BZ635">
        <f t="shared" si="172"/>
        <v>0</v>
      </c>
      <c r="CA635">
        <f t="shared" si="157"/>
        <v>0</v>
      </c>
      <c r="CB635">
        <f t="shared" si="157"/>
        <v>0</v>
      </c>
      <c r="CC635">
        <f t="shared" si="157"/>
        <v>0</v>
      </c>
      <c r="CD635">
        <f t="shared" si="157"/>
        <v>0</v>
      </c>
      <c r="CE635" s="4">
        <f t="shared" si="158"/>
        <v>0.31669351432234832</v>
      </c>
      <c r="CF635" s="4" t="str">
        <f t="shared" si="159"/>
        <v/>
      </c>
      <c r="CG635" s="4">
        <f t="shared" si="160"/>
        <v>0.322386686667884</v>
      </c>
      <c r="CH635" s="4" t="str">
        <f t="shared" si="161"/>
        <v/>
      </c>
      <c r="CI635">
        <f>INDEX(FX!$B$114:$AK$132,MATCH('Data (2)'!BQ635,FX!$A$114:$A$132,0),MATCH('Data (2)'!D635,Period,0))</f>
        <v>14285.503516898269</v>
      </c>
    </row>
    <row r="636" spans="1:87" hidden="1" outlineLevel="1" x14ac:dyDescent="0.15">
      <c r="A636" t="s">
        <v>66</v>
      </c>
      <c r="B636" s="1">
        <f t="shared" si="173"/>
        <v>43800</v>
      </c>
      <c r="C636" t="s">
        <v>50</v>
      </c>
      <c r="D636" s="1">
        <v>43405</v>
      </c>
      <c r="E636">
        <v>12103.189930674</v>
      </c>
      <c r="F636">
        <v>4615.5419191829005</v>
      </c>
      <c r="G636">
        <v>2526.5529000000001</v>
      </c>
      <c r="H636">
        <v>1441.8013000000001</v>
      </c>
      <c r="BQ636" t="str">
        <f>VLOOKUP(A636,Misc!$A$3:$B$11,2,FALSE)</f>
        <v>IDR</v>
      </c>
      <c r="BR636">
        <f>INDEX(FX!$B$30:$AK$48,MATCH('Data (2)'!BQ636,FX!$A$30:$A$48,0),MATCH('Data (2)'!D636,Period,0))</f>
        <v>14649.346785512915</v>
      </c>
      <c r="BS636">
        <f t="shared" si="163"/>
        <v>0.82619314757727835</v>
      </c>
      <c r="BT636">
        <f t="shared" si="166"/>
        <v>0</v>
      </c>
      <c r="BU636">
        <f t="shared" si="167"/>
        <v>0.31506810417972486</v>
      </c>
      <c r="BV636">
        <f t="shared" si="168"/>
        <v>0</v>
      </c>
      <c r="BW636">
        <f t="shared" si="169"/>
        <v>0.17246863884050911</v>
      </c>
      <c r="BX636">
        <f t="shared" si="170"/>
        <v>0</v>
      </c>
      <c r="BY636">
        <f t="shared" si="171"/>
        <v>9.8420859380967854E-2</v>
      </c>
      <c r="BZ636">
        <f t="shared" si="172"/>
        <v>0</v>
      </c>
      <c r="CA636">
        <f t="shared" si="157"/>
        <v>0</v>
      </c>
      <c r="CB636">
        <f t="shared" si="157"/>
        <v>0</v>
      </c>
      <c r="CC636">
        <f t="shared" si="157"/>
        <v>0</v>
      </c>
      <c r="CD636">
        <f t="shared" si="157"/>
        <v>0</v>
      </c>
      <c r="CE636" s="4">
        <f t="shared" si="158"/>
        <v>0.381349210052913</v>
      </c>
      <c r="CF636" s="4" t="str">
        <f t="shared" si="159"/>
        <v/>
      </c>
      <c r="CG636" s="4">
        <f t="shared" si="160"/>
        <v>0.31237963499099697</v>
      </c>
      <c r="CH636" s="4" t="str">
        <f t="shared" si="161"/>
        <v/>
      </c>
      <c r="CI636">
        <f>INDEX(FX!$B$114:$AK$132,MATCH('Data (2)'!BQ636,FX!$A$114:$A$132,0),MATCH('Data (2)'!D636,Period,0))</f>
        <v>14285.503516898269</v>
      </c>
    </row>
    <row r="637" spans="1:87" hidden="1" outlineLevel="1" x14ac:dyDescent="0.15">
      <c r="A637" t="s">
        <v>66</v>
      </c>
      <c r="B637" s="1">
        <f t="shared" si="173"/>
        <v>43800</v>
      </c>
      <c r="C637" t="s">
        <v>50</v>
      </c>
      <c r="D637" s="1">
        <v>43435</v>
      </c>
      <c r="E637">
        <v>21688.088969452001</v>
      </c>
      <c r="F637">
        <v>8147.6021206498608</v>
      </c>
      <c r="G637">
        <v>6665.9849000000004</v>
      </c>
      <c r="H637">
        <v>3296.4623000000001</v>
      </c>
      <c r="BQ637" t="str">
        <f>VLOOKUP(A637,Misc!$A$3:$B$11,2,FALSE)</f>
        <v>IDR</v>
      </c>
      <c r="BR637">
        <f>INDEX(FX!$B$30:$AK$48,MATCH('Data (2)'!BQ637,FX!$A$30:$A$48,0),MATCH('Data (2)'!D637,Period,0))</f>
        <v>14504.43134535368</v>
      </c>
      <c r="BS637">
        <f t="shared" si="163"/>
        <v>1.4952733032446335</v>
      </c>
      <c r="BT637">
        <f t="shared" si="166"/>
        <v>0</v>
      </c>
      <c r="BU637">
        <f t="shared" si="167"/>
        <v>0.56173192362069724</v>
      </c>
      <c r="BV637">
        <f t="shared" si="168"/>
        <v>0</v>
      </c>
      <c r="BW637">
        <f t="shared" si="169"/>
        <v>0.45958264348883754</v>
      </c>
      <c r="BX637">
        <f t="shared" si="170"/>
        <v>0</v>
      </c>
      <c r="BY637">
        <f t="shared" si="171"/>
        <v>0.22727277074919466</v>
      </c>
      <c r="BZ637">
        <f t="shared" si="172"/>
        <v>0</v>
      </c>
      <c r="CA637">
        <f t="shared" si="157"/>
        <v>0</v>
      </c>
      <c r="CB637">
        <f t="shared" si="157"/>
        <v>0</v>
      </c>
      <c r="CC637">
        <f t="shared" si="157"/>
        <v>0</v>
      </c>
      <c r="CD637">
        <f t="shared" si="157"/>
        <v>0</v>
      </c>
      <c r="CE637" s="4">
        <f t="shared" si="158"/>
        <v>0.37567174001019088</v>
      </c>
      <c r="CF637" s="4" t="str">
        <f t="shared" si="159"/>
        <v/>
      </c>
      <c r="CG637" s="4">
        <f t="shared" si="160"/>
        <v>0.40459294049781991</v>
      </c>
      <c r="CH637" s="4" t="str">
        <f t="shared" si="161"/>
        <v/>
      </c>
      <c r="CI637">
        <f>INDEX(FX!$B$114:$AK$132,MATCH('Data (2)'!BQ637,FX!$A$114:$A$132,0),MATCH('Data (2)'!D637,Period,0))</f>
        <v>14285.503516898269</v>
      </c>
    </row>
    <row r="638" spans="1:87" hidden="1" outlineLevel="1" x14ac:dyDescent="0.15">
      <c r="A638" t="s">
        <v>66</v>
      </c>
      <c r="B638" s="1">
        <f t="shared" si="173"/>
        <v>43800</v>
      </c>
      <c r="C638" t="s">
        <v>63</v>
      </c>
      <c r="D638" s="1">
        <v>43101</v>
      </c>
      <c r="E638">
        <f t="array" ref="E638:E649">TRANSPOSE('[4]BA_Key Metrics P1'!$F$9:$Q$9)</f>
        <v>3180.9122595999997</v>
      </c>
      <c r="F638">
        <f t="array" ref="F638:F649">TRANSPOSE('[4]BA_Key Metrics P1'!$F$14:$Q$14)</f>
        <v>565.91419407250294</v>
      </c>
      <c r="G638">
        <f t="array" ref="G638:G649">TRANSPOSE('[4]BA_Key Metrics P1'!$F$19:$Q$19)</f>
        <v>281.97000000000003</v>
      </c>
      <c r="H638">
        <f t="array" ref="H638:H649">TRANSPOSE('[4]BA_Key Metrics P1'!$F$24:$Q$24)</f>
        <v>227.60900000000001</v>
      </c>
      <c r="BQ638" t="str">
        <f>VLOOKUP(A638,Misc!$A$3:$B$11,2,FALSE)</f>
        <v>IDR</v>
      </c>
      <c r="BR638">
        <f>INDEX(FX!$B$30:$AK$48,MATCH('Data (2)'!BQ638,FX!$A$30:$A$48,0),MATCH('Data (2)'!D638,Period,0))</f>
        <v>13374.980718285773</v>
      </c>
      <c r="BS638">
        <f t="shared" si="163"/>
        <v>0.23782555852594056</v>
      </c>
      <c r="BT638">
        <f t="shared" si="166"/>
        <v>0</v>
      </c>
      <c r="BU638">
        <f t="shared" si="167"/>
        <v>4.2311402610009465E-2</v>
      </c>
      <c r="BV638">
        <f t="shared" si="168"/>
        <v>0</v>
      </c>
      <c r="BW638">
        <f t="shared" si="169"/>
        <v>2.108189955104019E-2</v>
      </c>
      <c r="BX638">
        <f t="shared" si="170"/>
        <v>0</v>
      </c>
      <c r="BY638">
        <f t="shared" si="171"/>
        <v>1.7017519859959238E-2</v>
      </c>
      <c r="BZ638">
        <f t="shared" si="172"/>
        <v>0</v>
      </c>
      <c r="CA638">
        <f t="shared" si="157"/>
        <v>0</v>
      </c>
      <c r="CB638">
        <f t="shared" si="157"/>
        <v>0</v>
      </c>
      <c r="CC638">
        <f t="shared" si="157"/>
        <v>0</v>
      </c>
      <c r="CD638">
        <f t="shared" si="157"/>
        <v>0</v>
      </c>
      <c r="CE638" s="4">
        <f t="shared" si="158"/>
        <v>0.17790940079047221</v>
      </c>
      <c r="CF638" s="4" t="str">
        <f t="shared" si="159"/>
        <v/>
      </c>
      <c r="CG638" s="4">
        <f t="shared" si="160"/>
        <v>0.40219701570312538</v>
      </c>
      <c r="CH638" s="4" t="str">
        <f t="shared" si="161"/>
        <v/>
      </c>
      <c r="CI638">
        <f>INDEX(FX!$B$114:$AK$132,MATCH('Data (2)'!BQ638,FX!$A$114:$A$132,0),MATCH('Data (2)'!D638,Period,0))</f>
        <v>14285.503516898269</v>
      </c>
    </row>
    <row r="639" spans="1:87" hidden="1" outlineLevel="1" x14ac:dyDescent="0.15">
      <c r="A639" t="s">
        <v>66</v>
      </c>
      <c r="B639" s="1">
        <f t="shared" si="173"/>
        <v>43800</v>
      </c>
      <c r="C639" t="s">
        <v>63</v>
      </c>
      <c r="D639" s="1">
        <v>43132</v>
      </c>
      <c r="E639">
        <v>1240.8004020000001</v>
      </c>
      <c r="F639">
        <v>298.93505120550003</v>
      </c>
      <c r="G639">
        <v>227.38499999999999</v>
      </c>
      <c r="H639">
        <v>167.33799999999999</v>
      </c>
      <c r="BQ639" t="str">
        <f>VLOOKUP(A639,Misc!$A$3:$B$11,2,FALSE)</f>
        <v>IDR</v>
      </c>
      <c r="BR639">
        <f>INDEX(FX!$B$30:$AK$48,MATCH('Data (2)'!BQ639,FX!$A$30:$A$48,0),MATCH('Data (2)'!D639,Period,0))</f>
        <v>13600.58998364081</v>
      </c>
      <c r="BS639">
        <f t="shared" si="163"/>
        <v>9.1231365954893964E-2</v>
      </c>
      <c r="BT639">
        <f t="shared" si="166"/>
        <v>0</v>
      </c>
      <c r="BU639">
        <f t="shared" si="167"/>
        <v>2.1979564972186349E-2</v>
      </c>
      <c r="BV639">
        <f t="shared" si="168"/>
        <v>0</v>
      </c>
      <c r="BW639">
        <f t="shared" si="169"/>
        <v>1.6718760015080623E-2</v>
      </c>
      <c r="BX639">
        <f t="shared" si="170"/>
        <v>0</v>
      </c>
      <c r="BY639">
        <f t="shared" si="171"/>
        <v>1.2303730955883463E-2</v>
      </c>
      <c r="BZ639">
        <f t="shared" si="172"/>
        <v>0</v>
      </c>
      <c r="CA639">
        <f t="shared" si="157"/>
        <v>0</v>
      </c>
      <c r="CB639">
        <f t="shared" si="157"/>
        <v>0</v>
      </c>
      <c r="CC639">
        <f t="shared" si="157"/>
        <v>0</v>
      </c>
      <c r="CD639">
        <f t="shared" si="157"/>
        <v>0</v>
      </c>
      <c r="CE639" s="4">
        <f t="shared" si="158"/>
        <v>0.24092114309735696</v>
      </c>
      <c r="CF639" s="4" t="str">
        <f t="shared" si="159"/>
        <v/>
      </c>
      <c r="CG639" s="4">
        <f t="shared" si="160"/>
        <v>0.55978045841457746</v>
      </c>
      <c r="CH639" s="4" t="str">
        <f t="shared" si="161"/>
        <v/>
      </c>
      <c r="CI639">
        <f>INDEX(FX!$B$114:$AK$132,MATCH('Data (2)'!BQ639,FX!$A$114:$A$132,0),MATCH('Data (2)'!D639,Period,0))</f>
        <v>14285.503516898269</v>
      </c>
    </row>
    <row r="640" spans="1:87" hidden="1" outlineLevel="1" x14ac:dyDescent="0.15">
      <c r="A640" t="s">
        <v>66</v>
      </c>
      <c r="B640" s="1">
        <f t="shared" si="173"/>
        <v>43800</v>
      </c>
      <c r="C640" t="s">
        <v>63</v>
      </c>
      <c r="D640" s="1">
        <v>43160</v>
      </c>
      <c r="E640">
        <v>1777.766494575</v>
      </c>
      <c r="F640">
        <v>343.00093400559996</v>
      </c>
      <c r="G640">
        <v>216.53</v>
      </c>
      <c r="H640">
        <v>-21.885000000000002</v>
      </c>
      <c r="BQ640" t="str">
        <f>VLOOKUP(A640,Misc!$A$3:$B$11,2,FALSE)</f>
        <v>IDR</v>
      </c>
      <c r="BR640">
        <f>INDEX(FX!$B$30:$AK$48,MATCH('Data (2)'!BQ640,FX!$A$30:$A$48,0),MATCH('Data (2)'!D640,Period,0))</f>
        <v>13758.785995522274</v>
      </c>
      <c r="BS640">
        <f t="shared" si="163"/>
        <v>0.12920954618769162</v>
      </c>
      <c r="BT640">
        <f t="shared" si="166"/>
        <v>0</v>
      </c>
      <c r="BU640">
        <f t="shared" si="167"/>
        <v>2.4929592924639414E-2</v>
      </c>
      <c r="BV640">
        <f t="shared" si="168"/>
        <v>0</v>
      </c>
      <c r="BW640">
        <f t="shared" si="169"/>
        <v>1.5737580341061236E-2</v>
      </c>
      <c r="BX640">
        <f t="shared" si="170"/>
        <v>0</v>
      </c>
      <c r="BY640">
        <f t="shared" si="171"/>
        <v>-1.5906199869030859E-3</v>
      </c>
      <c r="BZ640">
        <f t="shared" si="172"/>
        <v>0</v>
      </c>
      <c r="CA640">
        <f t="shared" si="157"/>
        <v>0</v>
      </c>
      <c r="CB640">
        <f t="shared" si="157"/>
        <v>0</v>
      </c>
      <c r="CC640">
        <f t="shared" si="157"/>
        <v>0</v>
      </c>
      <c r="CD640">
        <f t="shared" si="157"/>
        <v>0</v>
      </c>
      <c r="CE640" s="4">
        <f t="shared" si="158"/>
        <v>0.19293924992528286</v>
      </c>
      <c r="CF640" s="4" t="str">
        <f t="shared" si="159"/>
        <v/>
      </c>
      <c r="CG640" s="4">
        <f t="shared" si="160"/>
        <v>-6.3804490980315237E-2</v>
      </c>
      <c r="CH640" s="4" t="str">
        <f t="shared" si="161"/>
        <v/>
      </c>
      <c r="CI640">
        <f>INDEX(FX!$B$114:$AK$132,MATCH('Data (2)'!BQ640,FX!$A$114:$A$132,0),MATCH('Data (2)'!D640,Period,0))</f>
        <v>14285.503516898269</v>
      </c>
    </row>
    <row r="641" spans="1:87" hidden="1" outlineLevel="1" x14ac:dyDescent="0.15">
      <c r="A641" t="s">
        <v>66</v>
      </c>
      <c r="B641" s="1">
        <f t="shared" si="173"/>
        <v>43800</v>
      </c>
      <c r="C641" t="s">
        <v>63</v>
      </c>
      <c r="D641" s="1">
        <v>43191</v>
      </c>
      <c r="E641">
        <v>1444.6073707</v>
      </c>
      <c r="F641">
        <v>454.45400899859999</v>
      </c>
      <c r="G641">
        <v>327.35000000000002</v>
      </c>
      <c r="H641">
        <v>166.1</v>
      </c>
      <c r="BQ641" t="str">
        <f>VLOOKUP(A641,Misc!$A$3:$B$11,2,FALSE)</f>
        <v>IDR</v>
      </c>
      <c r="BR641">
        <f>INDEX(FX!$B$30:$AK$48,MATCH('Data (2)'!BQ641,FX!$A$30:$A$48,0),MATCH('Data (2)'!D641,Period,0))</f>
        <v>13814.428614484821</v>
      </c>
      <c r="BS641">
        <f t="shared" si="163"/>
        <v>0.10457235771483796</v>
      </c>
      <c r="BT641">
        <f t="shared" si="166"/>
        <v>0</v>
      </c>
      <c r="BU641">
        <f t="shared" si="167"/>
        <v>3.2897054353887067E-2</v>
      </c>
      <c r="BV641">
        <f t="shared" si="168"/>
        <v>0</v>
      </c>
      <c r="BW641">
        <f t="shared" si="169"/>
        <v>2.369623884818256E-2</v>
      </c>
      <c r="BX641">
        <f t="shared" si="170"/>
        <v>0</v>
      </c>
      <c r="BY641">
        <f t="shared" si="171"/>
        <v>1.2023660524463489E-2</v>
      </c>
      <c r="BZ641">
        <f t="shared" si="172"/>
        <v>0</v>
      </c>
      <c r="CA641">
        <f t="shared" si="157"/>
        <v>0</v>
      </c>
      <c r="CB641">
        <f t="shared" si="157"/>
        <v>0</v>
      </c>
      <c r="CC641">
        <f t="shared" si="157"/>
        <v>0</v>
      </c>
      <c r="CD641">
        <f t="shared" si="157"/>
        <v>0</v>
      </c>
      <c r="CE641" s="4">
        <f t="shared" si="158"/>
        <v>0.31458652241154589</v>
      </c>
      <c r="CF641" s="4" t="str">
        <f t="shared" si="159"/>
        <v/>
      </c>
      <c r="CG641" s="4">
        <f t="shared" si="160"/>
        <v>0.36549353006260243</v>
      </c>
      <c r="CH641" s="4" t="str">
        <f t="shared" si="161"/>
        <v/>
      </c>
      <c r="CI641">
        <f>INDEX(FX!$B$114:$AK$132,MATCH('Data (2)'!BQ641,FX!$A$114:$A$132,0),MATCH('Data (2)'!D641,Period,0))</f>
        <v>14285.503516898269</v>
      </c>
    </row>
    <row r="642" spans="1:87" hidden="1" outlineLevel="1" x14ac:dyDescent="0.15">
      <c r="A642" t="s">
        <v>66</v>
      </c>
      <c r="B642" s="1">
        <f t="shared" si="173"/>
        <v>43800</v>
      </c>
      <c r="C642" t="s">
        <v>63</v>
      </c>
      <c r="D642" s="1">
        <v>43221</v>
      </c>
      <c r="E642">
        <v>1516.5016249</v>
      </c>
      <c r="F642">
        <v>420.54722602249598</v>
      </c>
      <c r="G642">
        <v>218</v>
      </c>
      <c r="H642">
        <v>183</v>
      </c>
      <c r="BQ642" t="str">
        <f>VLOOKUP(A642,Misc!$A$3:$B$11,2,FALSE)</f>
        <v>IDR</v>
      </c>
      <c r="BR642">
        <f>INDEX(FX!$B$30:$AK$48,MATCH('Data (2)'!BQ642,FX!$A$30:$A$48,0),MATCH('Data (2)'!D642,Period,0))</f>
        <v>14048.48442869292</v>
      </c>
      <c r="BS642">
        <f t="shared" si="163"/>
        <v>0.1079477030136194</v>
      </c>
      <c r="BT642">
        <f t="shared" si="166"/>
        <v>0</v>
      </c>
      <c r="BU642">
        <f t="shared" si="167"/>
        <v>2.9935416034171023E-2</v>
      </c>
      <c r="BV642">
        <f t="shared" si="168"/>
        <v>0</v>
      </c>
      <c r="BW642">
        <f t="shared" si="169"/>
        <v>1.5517688125471543E-2</v>
      </c>
      <c r="BX642">
        <f t="shared" si="170"/>
        <v>0</v>
      </c>
      <c r="BY642">
        <f t="shared" si="171"/>
        <v>1.3026316178721525E-2</v>
      </c>
      <c r="BZ642">
        <f t="shared" si="172"/>
        <v>0</v>
      </c>
      <c r="CA642">
        <f t="shared" si="157"/>
        <v>0</v>
      </c>
      <c r="CB642">
        <f t="shared" si="157"/>
        <v>0</v>
      </c>
      <c r="CC642">
        <f t="shared" si="157"/>
        <v>0</v>
      </c>
      <c r="CD642">
        <f t="shared" ref="CD642:CD705" si="174">L642/$CI642</f>
        <v>0</v>
      </c>
      <c r="CE642" s="4">
        <f t="shared" si="158"/>
        <v>0.27731406225840832</v>
      </c>
      <c r="CF642" s="4" t="str">
        <f t="shared" si="159"/>
        <v/>
      </c>
      <c r="CG642" s="4">
        <f t="shared" si="160"/>
        <v>0.43514732395407818</v>
      </c>
      <c r="CH642" s="4" t="str">
        <f t="shared" si="161"/>
        <v/>
      </c>
      <c r="CI642">
        <f>INDEX(FX!$B$114:$AK$132,MATCH('Data (2)'!BQ642,FX!$A$114:$A$132,0),MATCH('Data (2)'!D642,Period,0))</f>
        <v>14285.503516898269</v>
      </c>
    </row>
    <row r="643" spans="1:87" hidden="1" outlineLevel="1" x14ac:dyDescent="0.15">
      <c r="A643" t="s">
        <v>66</v>
      </c>
      <c r="B643" s="1">
        <f t="shared" si="173"/>
        <v>43800</v>
      </c>
      <c r="C643" t="s">
        <v>63</v>
      </c>
      <c r="D643" s="1">
        <v>43252</v>
      </c>
      <c r="E643">
        <v>685.69148459999997</v>
      </c>
      <c r="F643">
        <v>247.73813743349999</v>
      </c>
      <c r="G643">
        <v>202</v>
      </c>
      <c r="H643">
        <v>121</v>
      </c>
      <c r="BQ643" t="str">
        <f>VLOOKUP(A643,Misc!$A$3:$B$11,2,FALSE)</f>
        <v>IDR</v>
      </c>
      <c r="BR643">
        <f>INDEX(FX!$B$30:$AK$48,MATCH('Data (2)'!BQ643,FX!$A$30:$A$48,0),MATCH('Data (2)'!D643,Period,0))</f>
        <v>14037.492864249481</v>
      </c>
      <c r="BS643">
        <f t="shared" si="163"/>
        <v>4.8847147509247242E-2</v>
      </c>
      <c r="BT643">
        <f t="shared" si="166"/>
        <v>0</v>
      </c>
      <c r="BU643">
        <f t="shared" si="167"/>
        <v>1.7648317960284526E-2</v>
      </c>
      <c r="BV643">
        <f t="shared" si="168"/>
        <v>0</v>
      </c>
      <c r="BW643">
        <f t="shared" si="169"/>
        <v>1.4390034029114356E-2</v>
      </c>
      <c r="BX643">
        <f t="shared" si="170"/>
        <v>0</v>
      </c>
      <c r="BY643">
        <f t="shared" si="171"/>
        <v>8.619772859023947E-3</v>
      </c>
      <c r="BZ643">
        <f t="shared" si="172"/>
        <v>0</v>
      </c>
      <c r="CA643">
        <f t="shared" ref="CA643:CD706" si="175">I643/$CI643</f>
        <v>0</v>
      </c>
      <c r="CB643">
        <f t="shared" si="175"/>
        <v>0</v>
      </c>
      <c r="CC643">
        <f t="shared" si="175"/>
        <v>0</v>
      </c>
      <c r="CD643">
        <f t="shared" si="174"/>
        <v>0</v>
      </c>
      <c r="CE643" s="4">
        <f t="shared" ref="CE643:CE706" si="176">IFERROR(IF(D643&gt;B643,"",BU643/BS643),0)</f>
        <v>0.3612967974628104</v>
      </c>
      <c r="CF643" s="4" t="str">
        <f t="shared" ref="CF643:CF706" si="177">IFERROR(IF(D643&gt;B643,BV643/BT643,""),0)</f>
        <v/>
      </c>
      <c r="CG643" s="4">
        <f t="shared" ref="CG643:CG706" si="178">IFERROR(IF(D643&gt;B643,"",BY643/BU643),0)</f>
        <v>0.48841894612402931</v>
      </c>
      <c r="CH643" s="4" t="str">
        <f t="shared" ref="CH643:CH706" si="179">IFERROR(IF(D643&gt;B643,BZ643/BV643,""),0)</f>
        <v/>
      </c>
      <c r="CI643">
        <f>INDEX(FX!$B$114:$AK$132,MATCH('Data (2)'!BQ643,FX!$A$114:$A$132,0),MATCH('Data (2)'!D643,Period,0))</f>
        <v>14285.503516898269</v>
      </c>
    </row>
    <row r="644" spans="1:87" hidden="1" outlineLevel="1" x14ac:dyDescent="0.15">
      <c r="A644" t="s">
        <v>66</v>
      </c>
      <c r="B644" s="1">
        <f t="shared" ref="B644:C659" si="180">B643</f>
        <v>43800</v>
      </c>
      <c r="C644" t="s">
        <v>63</v>
      </c>
      <c r="D644" s="1">
        <v>43282</v>
      </c>
      <c r="E644">
        <v>1620.4165696</v>
      </c>
      <c r="F644">
        <v>408.13666635939995</v>
      </c>
      <c r="G644">
        <v>265</v>
      </c>
      <c r="H644">
        <v>180</v>
      </c>
      <c r="BQ644" t="str">
        <f>VLOOKUP(A644,Misc!$A$3:$B$11,2,FALSE)</f>
        <v>IDR</v>
      </c>
      <c r="BR644">
        <f>INDEX(FX!$B$30:$AK$48,MATCH('Data (2)'!BQ644,FX!$A$30:$A$48,0),MATCH('Data (2)'!D644,Period,0))</f>
        <v>14407.791945107867</v>
      </c>
      <c r="BS644">
        <f t="shared" si="163"/>
        <v>0.11246807115022291</v>
      </c>
      <c r="BT644">
        <f t="shared" si="166"/>
        <v>0</v>
      </c>
      <c r="BU644">
        <f t="shared" si="167"/>
        <v>2.8327495837971329E-2</v>
      </c>
      <c r="BV644">
        <f t="shared" si="168"/>
        <v>0</v>
      </c>
      <c r="BW644">
        <f t="shared" si="169"/>
        <v>1.8392825285763525E-2</v>
      </c>
      <c r="BX644">
        <f t="shared" si="170"/>
        <v>0</v>
      </c>
      <c r="BY644">
        <f t="shared" si="171"/>
        <v>1.2493239816745036E-2</v>
      </c>
      <c r="BZ644">
        <f t="shared" si="172"/>
        <v>0</v>
      </c>
      <c r="CA644">
        <f t="shared" si="175"/>
        <v>0</v>
      </c>
      <c r="CB644">
        <f t="shared" si="175"/>
        <v>0</v>
      </c>
      <c r="CC644">
        <f t="shared" si="175"/>
        <v>0</v>
      </c>
      <c r="CD644">
        <f t="shared" si="174"/>
        <v>0</v>
      </c>
      <c r="CE644" s="4">
        <f t="shared" si="176"/>
        <v>0.25187144714284704</v>
      </c>
      <c r="CF644" s="4" t="str">
        <f t="shared" si="177"/>
        <v/>
      </c>
      <c r="CG644" s="4">
        <f t="shared" si="178"/>
        <v>0.44102874070494397</v>
      </c>
      <c r="CH644" s="4" t="str">
        <f t="shared" si="179"/>
        <v/>
      </c>
      <c r="CI644">
        <f>INDEX(FX!$B$114:$AK$132,MATCH('Data (2)'!BQ644,FX!$A$114:$A$132,0),MATCH('Data (2)'!D644,Period,0))</f>
        <v>14285.503516898269</v>
      </c>
    </row>
    <row r="645" spans="1:87" hidden="1" outlineLevel="1" x14ac:dyDescent="0.15">
      <c r="A645" t="s">
        <v>66</v>
      </c>
      <c r="B645" s="1">
        <f t="shared" si="180"/>
        <v>43800</v>
      </c>
      <c r="C645" t="s">
        <v>63</v>
      </c>
      <c r="D645" s="1">
        <v>43313</v>
      </c>
      <c r="E645">
        <v>2406.6793138000003</v>
      </c>
      <c r="F645">
        <v>593.84763401030102</v>
      </c>
      <c r="G645">
        <v>428.07</v>
      </c>
      <c r="H645">
        <v>179.18</v>
      </c>
      <c r="BQ645" t="str">
        <f>VLOOKUP(A645,Misc!$A$3:$B$11,2,FALSE)</f>
        <v>IDR</v>
      </c>
      <c r="BR645">
        <f>INDEX(FX!$B$30:$AK$48,MATCH('Data (2)'!BQ645,FX!$A$30:$A$48,0),MATCH('Data (2)'!D645,Period,0))</f>
        <v>14566.412926445459</v>
      </c>
      <c r="BS645">
        <f t="shared" si="163"/>
        <v>0.16522113755478204</v>
      </c>
      <c r="BT645">
        <f t="shared" si="166"/>
        <v>0</v>
      </c>
      <c r="BU645">
        <f t="shared" si="167"/>
        <v>4.0768282281231027E-2</v>
      </c>
      <c r="BV645">
        <f t="shared" si="168"/>
        <v>0</v>
      </c>
      <c r="BW645">
        <f t="shared" si="169"/>
        <v>2.9387468429021048E-2</v>
      </c>
      <c r="BX645">
        <f t="shared" si="170"/>
        <v>0</v>
      </c>
      <c r="BY645">
        <f t="shared" si="171"/>
        <v>1.2300900771163574E-2</v>
      </c>
      <c r="BZ645">
        <f t="shared" si="172"/>
        <v>0</v>
      </c>
      <c r="CA645">
        <f t="shared" si="175"/>
        <v>0</v>
      </c>
      <c r="CB645">
        <f t="shared" si="175"/>
        <v>0</v>
      </c>
      <c r="CC645">
        <f t="shared" si="175"/>
        <v>0</v>
      </c>
      <c r="CD645">
        <f t="shared" si="174"/>
        <v>0</v>
      </c>
      <c r="CE645" s="4">
        <f t="shared" si="176"/>
        <v>0.24674979778367384</v>
      </c>
      <c r="CF645" s="4" t="str">
        <f t="shared" si="177"/>
        <v/>
      </c>
      <c r="CG645" s="4">
        <f t="shared" si="178"/>
        <v>0.30172722721817208</v>
      </c>
      <c r="CH645" s="4" t="str">
        <f t="shared" si="179"/>
        <v/>
      </c>
      <c r="CI645">
        <f>INDEX(FX!$B$114:$AK$132,MATCH('Data (2)'!BQ645,FX!$A$114:$A$132,0),MATCH('Data (2)'!D645,Period,0))</f>
        <v>14285.503516898269</v>
      </c>
    </row>
    <row r="646" spans="1:87" hidden="1" outlineLevel="1" x14ac:dyDescent="0.15">
      <c r="A646" t="s">
        <v>66</v>
      </c>
      <c r="B646" s="1">
        <f t="shared" si="180"/>
        <v>43800</v>
      </c>
      <c r="C646" t="s">
        <v>63</v>
      </c>
      <c r="D646" s="1">
        <v>43344</v>
      </c>
      <c r="E646">
        <v>976.82840599999997</v>
      </c>
      <c r="F646">
        <v>267.19339050479999</v>
      </c>
      <c r="G646">
        <v>243.45570000000001</v>
      </c>
      <c r="H646">
        <v>88.0822</v>
      </c>
      <c r="BQ646" t="str">
        <f>VLOOKUP(A646,Misc!$A$3:$B$11,2,FALSE)</f>
        <v>IDR</v>
      </c>
      <c r="BR646">
        <f>INDEX(FX!$B$30:$AK$48,MATCH('Data (2)'!BQ646,FX!$A$30:$A$48,0),MATCH('Data (2)'!D646,Period,0))</f>
        <v>14871.679947163919</v>
      </c>
      <c r="BS646">
        <f t="shared" si="163"/>
        <v>6.5683796953032503E-2</v>
      </c>
      <c r="BT646">
        <f t="shared" si="166"/>
        <v>0</v>
      </c>
      <c r="BU646">
        <f t="shared" si="167"/>
        <v>1.7966590960408257E-2</v>
      </c>
      <c r="BV646">
        <f t="shared" si="168"/>
        <v>0</v>
      </c>
      <c r="BW646">
        <f t="shared" si="169"/>
        <v>1.6370423574535563E-2</v>
      </c>
      <c r="BX646">
        <f t="shared" si="170"/>
        <v>0</v>
      </c>
      <c r="BY646">
        <f t="shared" si="171"/>
        <v>5.9228143903673498E-3</v>
      </c>
      <c r="BZ646">
        <f t="shared" si="172"/>
        <v>0</v>
      </c>
      <c r="CA646">
        <f t="shared" si="175"/>
        <v>0</v>
      </c>
      <c r="CB646">
        <f t="shared" si="175"/>
        <v>0</v>
      </c>
      <c r="CC646">
        <f t="shared" si="175"/>
        <v>0</v>
      </c>
      <c r="CD646">
        <f t="shared" si="174"/>
        <v>0</v>
      </c>
      <c r="CE646" s="4">
        <f t="shared" si="176"/>
        <v>0.27353155258754835</v>
      </c>
      <c r="CF646" s="4" t="str">
        <f t="shared" si="177"/>
        <v/>
      </c>
      <c r="CG646" s="4">
        <f t="shared" si="178"/>
        <v>0.32965710653841063</v>
      </c>
      <c r="CH646" s="4" t="str">
        <f t="shared" si="179"/>
        <v/>
      </c>
      <c r="CI646">
        <f>INDEX(FX!$B$114:$AK$132,MATCH('Data (2)'!BQ646,FX!$A$114:$A$132,0),MATCH('Data (2)'!D646,Period,0))</f>
        <v>14285.503516898269</v>
      </c>
    </row>
    <row r="647" spans="1:87" hidden="1" outlineLevel="1" x14ac:dyDescent="0.15">
      <c r="A647" t="s">
        <v>66</v>
      </c>
      <c r="B647" s="1">
        <f t="shared" si="180"/>
        <v>43800</v>
      </c>
      <c r="C647" t="s">
        <v>63</v>
      </c>
      <c r="D647" s="1">
        <v>43374</v>
      </c>
      <c r="E647">
        <v>1539.3505832569999</v>
      </c>
      <c r="F647">
        <v>362.72111986971004</v>
      </c>
      <c r="G647">
        <v>261.13470000000001</v>
      </c>
      <c r="H647">
        <v>110.3279</v>
      </c>
      <c r="BQ647" t="str">
        <f>VLOOKUP(A647,Misc!$A$3:$B$11,2,FALSE)</f>
        <v>IDR</v>
      </c>
      <c r="BR647">
        <f>INDEX(FX!$B$30:$AK$48,MATCH('Data (2)'!BQ647,FX!$A$30:$A$48,0),MATCH('Data (2)'!D647,Period,0))</f>
        <v>15176.479273699237</v>
      </c>
      <c r="BS647">
        <f t="shared" si="163"/>
        <v>0.10143001914315443</v>
      </c>
      <c r="BT647">
        <f t="shared" si="166"/>
        <v>0</v>
      </c>
      <c r="BU647">
        <f t="shared" si="167"/>
        <v>2.3900215150578694E-2</v>
      </c>
      <c r="BV647">
        <f t="shared" si="168"/>
        <v>0</v>
      </c>
      <c r="BW647">
        <f t="shared" si="169"/>
        <v>1.7206540152731282E-2</v>
      </c>
      <c r="BX647">
        <f t="shared" si="170"/>
        <v>0</v>
      </c>
      <c r="BY647">
        <f t="shared" si="171"/>
        <v>7.2696636690433008E-3</v>
      </c>
      <c r="BZ647">
        <f t="shared" si="172"/>
        <v>0</v>
      </c>
      <c r="CA647">
        <f t="shared" si="175"/>
        <v>0</v>
      </c>
      <c r="CB647">
        <f t="shared" si="175"/>
        <v>0</v>
      </c>
      <c r="CC647">
        <f t="shared" si="175"/>
        <v>0</v>
      </c>
      <c r="CD647">
        <f t="shared" si="174"/>
        <v>0</v>
      </c>
      <c r="CE647" s="4">
        <f t="shared" si="176"/>
        <v>0.23563256077914024</v>
      </c>
      <c r="CF647" s="4" t="str">
        <f t="shared" si="177"/>
        <v/>
      </c>
      <c r="CG647" s="4">
        <f t="shared" si="178"/>
        <v>0.30416728984413688</v>
      </c>
      <c r="CH647" s="4" t="str">
        <f t="shared" si="179"/>
        <v/>
      </c>
      <c r="CI647">
        <f>INDEX(FX!$B$114:$AK$132,MATCH('Data (2)'!BQ647,FX!$A$114:$A$132,0),MATCH('Data (2)'!D647,Period,0))</f>
        <v>14285.503516898269</v>
      </c>
    </row>
    <row r="648" spans="1:87" hidden="1" outlineLevel="1" x14ac:dyDescent="0.15">
      <c r="A648" t="s">
        <v>66</v>
      </c>
      <c r="B648" s="1">
        <f t="shared" si="180"/>
        <v>43800</v>
      </c>
      <c r="C648" t="s">
        <v>63</v>
      </c>
      <c r="D648" s="1">
        <v>43405</v>
      </c>
      <c r="E648">
        <v>1444.961233</v>
      </c>
      <c r="F648">
        <v>471.34174391009901</v>
      </c>
      <c r="G648">
        <v>287.46109999999999</v>
      </c>
      <c r="H648">
        <v>133.76079999999999</v>
      </c>
      <c r="BQ648" t="str">
        <f>VLOOKUP(A648,Misc!$A$3:$B$11,2,FALSE)</f>
        <v>IDR</v>
      </c>
      <c r="BR648">
        <f>INDEX(FX!$B$30:$AK$48,MATCH('Data (2)'!BQ648,FX!$A$30:$A$48,0),MATCH('Data (2)'!D648,Period,0))</f>
        <v>14649.346785512915</v>
      </c>
      <c r="BS648">
        <f t="shared" si="163"/>
        <v>9.863656408413761E-2</v>
      </c>
      <c r="BT648">
        <f t="shared" si="166"/>
        <v>0</v>
      </c>
      <c r="BU648">
        <f t="shared" si="167"/>
        <v>3.2174932494343021E-2</v>
      </c>
      <c r="BV648">
        <f t="shared" si="168"/>
        <v>0</v>
      </c>
      <c r="BW648">
        <f t="shared" si="169"/>
        <v>1.9622793030217366E-2</v>
      </c>
      <c r="BX648">
        <f t="shared" si="170"/>
        <v>0</v>
      </c>
      <c r="BY648">
        <f t="shared" si="171"/>
        <v>9.1308371600759154E-3</v>
      </c>
      <c r="BZ648">
        <f t="shared" si="172"/>
        <v>0</v>
      </c>
      <c r="CA648">
        <f t="shared" si="175"/>
        <v>0</v>
      </c>
      <c r="CB648">
        <f t="shared" si="175"/>
        <v>0</v>
      </c>
      <c r="CC648">
        <f t="shared" si="175"/>
        <v>0</v>
      </c>
      <c r="CD648">
        <f t="shared" si="174"/>
        <v>0</v>
      </c>
      <c r="CE648" s="4">
        <f t="shared" si="176"/>
        <v>0.32619680939917578</v>
      </c>
      <c r="CF648" s="4" t="str">
        <f t="shared" si="177"/>
        <v/>
      </c>
      <c r="CG648" s="4">
        <f t="shared" si="178"/>
        <v>0.28378729812972547</v>
      </c>
      <c r="CH648" s="4" t="str">
        <f t="shared" si="179"/>
        <v/>
      </c>
      <c r="CI648">
        <f>INDEX(FX!$B$114:$AK$132,MATCH('Data (2)'!BQ648,FX!$A$114:$A$132,0),MATCH('Data (2)'!D648,Period,0))</f>
        <v>14285.503516898269</v>
      </c>
    </row>
    <row r="649" spans="1:87" hidden="1" outlineLevel="1" x14ac:dyDescent="0.15">
      <c r="A649" t="s">
        <v>66</v>
      </c>
      <c r="B649" s="1">
        <f t="shared" si="180"/>
        <v>43800</v>
      </c>
      <c r="C649" t="s">
        <v>63</v>
      </c>
      <c r="D649" s="1">
        <v>43435</v>
      </c>
      <c r="E649">
        <v>1319.1822380000001</v>
      </c>
      <c r="F649">
        <v>453.4779815192</v>
      </c>
      <c r="G649">
        <v>184.3929</v>
      </c>
      <c r="H649">
        <v>157.47020000000001</v>
      </c>
      <c r="BQ649" t="str">
        <f>VLOOKUP(A649,Misc!$A$3:$B$11,2,FALSE)</f>
        <v>IDR</v>
      </c>
      <c r="BR649">
        <f>INDEX(FX!$B$30:$AK$48,MATCH('Data (2)'!BQ649,FX!$A$30:$A$48,0),MATCH('Data (2)'!D649,Period,0))</f>
        <v>14504.43134535368</v>
      </c>
      <c r="BS649">
        <f t="shared" si="163"/>
        <v>9.0950290058947003E-2</v>
      </c>
      <c r="BT649">
        <f t="shared" si="166"/>
        <v>0</v>
      </c>
      <c r="BU649">
        <f t="shared" si="167"/>
        <v>3.126478872020489E-2</v>
      </c>
      <c r="BV649">
        <f t="shared" si="168"/>
        <v>0</v>
      </c>
      <c r="BW649">
        <f t="shared" si="169"/>
        <v>1.2712866544683121E-2</v>
      </c>
      <c r="BX649">
        <f t="shared" si="170"/>
        <v>0</v>
      </c>
      <c r="BY649">
        <f t="shared" si="171"/>
        <v>1.0856695878011356E-2</v>
      </c>
      <c r="BZ649">
        <f t="shared" si="172"/>
        <v>0</v>
      </c>
      <c r="CA649">
        <f t="shared" si="175"/>
        <v>0</v>
      </c>
      <c r="CB649">
        <f t="shared" si="175"/>
        <v>0</v>
      </c>
      <c r="CC649">
        <f t="shared" si="175"/>
        <v>0</v>
      </c>
      <c r="CD649">
        <f t="shared" si="174"/>
        <v>0</v>
      </c>
      <c r="CE649" s="4">
        <f t="shared" si="176"/>
        <v>0.34375688851504982</v>
      </c>
      <c r="CF649" s="4" t="str">
        <f t="shared" si="177"/>
        <v/>
      </c>
      <c r="CG649" s="4">
        <f t="shared" si="178"/>
        <v>0.34724993586779651</v>
      </c>
      <c r="CH649" s="4" t="str">
        <f t="shared" si="179"/>
        <v/>
      </c>
      <c r="CI649">
        <f>INDEX(FX!$B$114:$AK$132,MATCH('Data (2)'!BQ649,FX!$A$114:$A$132,0),MATCH('Data (2)'!D649,Period,0))</f>
        <v>14285.503516898269</v>
      </c>
    </row>
    <row r="650" spans="1:87" hidden="1" outlineLevel="1" x14ac:dyDescent="0.15">
      <c r="A650" t="s">
        <v>66</v>
      </c>
      <c r="B650" s="1">
        <f t="shared" si="180"/>
        <v>43800</v>
      </c>
      <c r="C650" t="s">
        <v>278</v>
      </c>
      <c r="D650" s="1">
        <v>43101</v>
      </c>
      <c r="E650">
        <f t="array" ref="E650:E661">TRANSPOSE('[4]CCare_Key Metrics P1'!$F$9:$Q$9)</f>
        <v>11950.293519999999</v>
      </c>
      <c r="F650">
        <f t="array" ref="F650:F661">TRANSPOSE('[4]CCare_Key Metrics P1'!$F$14:$Q$14)</f>
        <v>1935.2499468333399</v>
      </c>
      <c r="G650">
        <f t="array" ref="G650:G661">TRANSPOSE('[4]CCare_Key Metrics P1'!$F$19:$Q$19)</f>
        <v>0</v>
      </c>
      <c r="H650">
        <f t="array" ref="H650:H661">TRANSPOSE('[4]CCare_Key Metrics P1'!$F$24:$Q$24)</f>
        <v>0</v>
      </c>
      <c r="BQ650" t="str">
        <f>VLOOKUP(A650,Misc!$A$3:$B$11,2,FALSE)</f>
        <v>IDR</v>
      </c>
      <c r="BR650">
        <f>INDEX(FX!$B$30:$AK$48,MATCH('Data (2)'!BQ650,FX!$A$30:$A$48,0),MATCH('Data (2)'!D650,Period,0))</f>
        <v>13374.980718285773</v>
      </c>
      <c r="BS650">
        <f t="shared" ref="BS650:BS713" si="181">IF(D650&gt;B650,0,E650/$BR650)</f>
        <v>0.89348117740925082</v>
      </c>
      <c r="BT650">
        <f t="shared" si="166"/>
        <v>0</v>
      </c>
      <c r="BU650">
        <f t="shared" si="167"/>
        <v>0.14469179340105803</v>
      </c>
      <c r="BV650">
        <f t="shared" si="168"/>
        <v>0</v>
      </c>
      <c r="BW650">
        <f t="shared" si="169"/>
        <v>0</v>
      </c>
      <c r="BX650">
        <f t="shared" si="170"/>
        <v>0</v>
      </c>
      <c r="BY650">
        <f t="shared" si="171"/>
        <v>0</v>
      </c>
      <c r="BZ650">
        <f t="shared" si="172"/>
        <v>0</v>
      </c>
      <c r="CA650">
        <f t="shared" si="175"/>
        <v>0</v>
      </c>
      <c r="CB650">
        <f t="shared" si="175"/>
        <v>0</v>
      </c>
      <c r="CC650">
        <f t="shared" si="175"/>
        <v>0</v>
      </c>
      <c r="CD650">
        <f t="shared" si="174"/>
        <v>0</v>
      </c>
      <c r="CE650" s="4">
        <f t="shared" si="176"/>
        <v>0.16194162457972328</v>
      </c>
      <c r="CF650" s="4" t="str">
        <f t="shared" si="177"/>
        <v/>
      </c>
      <c r="CG650" s="4">
        <f t="shared" si="178"/>
        <v>0</v>
      </c>
      <c r="CH650" s="4" t="str">
        <f t="shared" si="179"/>
        <v/>
      </c>
      <c r="CI650">
        <f>INDEX(FX!$B$114:$AK$132,MATCH('Data (2)'!BQ650,FX!$A$114:$A$132,0),MATCH('Data (2)'!D650,Period,0))</f>
        <v>14285.503516898269</v>
      </c>
    </row>
    <row r="651" spans="1:87" hidden="1" outlineLevel="1" x14ac:dyDescent="0.15">
      <c r="A651" t="s">
        <v>66</v>
      </c>
      <c r="B651" s="1">
        <f t="shared" si="180"/>
        <v>43800</v>
      </c>
      <c r="C651" t="str">
        <f>C650</f>
        <v>Corporate Care</v>
      </c>
      <c r="D651" s="1">
        <v>43132</v>
      </c>
      <c r="E651">
        <v>999.26141820999896</v>
      </c>
      <c r="F651">
        <v>318.95235372529999</v>
      </c>
      <c r="G651">
        <v>0</v>
      </c>
      <c r="H651">
        <v>0</v>
      </c>
      <c r="BQ651" t="str">
        <f>VLOOKUP(A651,Misc!$A$3:$B$11,2,FALSE)</f>
        <v>IDR</v>
      </c>
      <c r="BR651">
        <f>INDEX(FX!$B$30:$AK$48,MATCH('Data (2)'!BQ651,FX!$A$30:$A$48,0),MATCH('Data (2)'!D651,Period,0))</f>
        <v>13600.58998364081</v>
      </c>
      <c r="BS651">
        <f t="shared" si="181"/>
        <v>7.3471916983891147E-2</v>
      </c>
      <c r="BT651">
        <f t="shared" si="166"/>
        <v>0</v>
      </c>
      <c r="BU651">
        <f t="shared" si="167"/>
        <v>2.3451361603352889E-2</v>
      </c>
      <c r="BV651">
        <f t="shared" si="168"/>
        <v>0</v>
      </c>
      <c r="BW651">
        <f t="shared" si="169"/>
        <v>0</v>
      </c>
      <c r="BX651">
        <f t="shared" si="170"/>
        <v>0</v>
      </c>
      <c r="BY651">
        <f t="shared" si="171"/>
        <v>0</v>
      </c>
      <c r="BZ651">
        <f t="shared" si="172"/>
        <v>0</v>
      </c>
      <c r="CA651">
        <f t="shared" si="175"/>
        <v>0</v>
      </c>
      <c r="CB651">
        <f t="shared" si="175"/>
        <v>0</v>
      </c>
      <c r="CC651">
        <f t="shared" si="175"/>
        <v>0</v>
      </c>
      <c r="CD651">
        <f t="shared" si="174"/>
        <v>0</v>
      </c>
      <c r="CE651" s="4">
        <f t="shared" si="176"/>
        <v>0.31918810024372501</v>
      </c>
      <c r="CF651" s="4" t="str">
        <f t="shared" si="177"/>
        <v/>
      </c>
      <c r="CG651" s="4">
        <f t="shared" si="178"/>
        <v>0</v>
      </c>
      <c r="CH651" s="4" t="str">
        <f t="shared" si="179"/>
        <v/>
      </c>
      <c r="CI651">
        <f>INDEX(FX!$B$114:$AK$132,MATCH('Data (2)'!BQ651,FX!$A$114:$A$132,0),MATCH('Data (2)'!D651,Period,0))</f>
        <v>14285.503516898269</v>
      </c>
    </row>
    <row r="652" spans="1:87" hidden="1" outlineLevel="1" x14ac:dyDescent="0.15">
      <c r="A652" t="s">
        <v>66</v>
      </c>
      <c r="B652" s="1">
        <f t="shared" si="180"/>
        <v>43800</v>
      </c>
      <c r="C652" t="str">
        <f t="shared" si="180"/>
        <v>Corporate Care</v>
      </c>
      <c r="D652" s="1">
        <v>43160</v>
      </c>
      <c r="E652">
        <v>84815.268906055993</v>
      </c>
      <c r="F652">
        <v>6448.5598796761997</v>
      </c>
      <c r="G652">
        <v>0</v>
      </c>
      <c r="H652">
        <v>0</v>
      </c>
      <c r="BQ652" t="str">
        <f>VLOOKUP(A652,Misc!$A$3:$B$11,2,FALSE)</f>
        <v>IDR</v>
      </c>
      <c r="BR652">
        <f>INDEX(FX!$B$30:$AK$48,MATCH('Data (2)'!BQ652,FX!$A$30:$A$48,0),MATCH('Data (2)'!D652,Period,0))</f>
        <v>13758.785995522274</v>
      </c>
      <c r="BS652">
        <f t="shared" si="181"/>
        <v>6.164444227394676</v>
      </c>
      <c r="BT652">
        <f t="shared" si="166"/>
        <v>0</v>
      </c>
      <c r="BU652">
        <f t="shared" si="167"/>
        <v>0.46868669094605081</v>
      </c>
      <c r="BV652">
        <f t="shared" si="168"/>
        <v>0</v>
      </c>
      <c r="BW652">
        <f t="shared" si="169"/>
        <v>0</v>
      </c>
      <c r="BX652">
        <f t="shared" si="170"/>
        <v>0</v>
      </c>
      <c r="BY652">
        <f t="shared" si="171"/>
        <v>0</v>
      </c>
      <c r="BZ652">
        <f t="shared" si="172"/>
        <v>0</v>
      </c>
      <c r="CA652">
        <f t="shared" si="175"/>
        <v>0</v>
      </c>
      <c r="CB652">
        <f t="shared" si="175"/>
        <v>0</v>
      </c>
      <c r="CC652">
        <f t="shared" si="175"/>
        <v>0</v>
      </c>
      <c r="CD652">
        <f t="shared" si="174"/>
        <v>0</v>
      </c>
      <c r="CE652" s="4">
        <f t="shared" si="176"/>
        <v>7.6030648288326758E-2</v>
      </c>
      <c r="CF652" s="4" t="str">
        <f t="shared" si="177"/>
        <v/>
      </c>
      <c r="CG652" s="4">
        <f t="shared" si="178"/>
        <v>0</v>
      </c>
      <c r="CH652" s="4" t="str">
        <f t="shared" si="179"/>
        <v/>
      </c>
      <c r="CI652">
        <f>INDEX(FX!$B$114:$AK$132,MATCH('Data (2)'!BQ652,FX!$A$114:$A$132,0),MATCH('Data (2)'!D652,Period,0))</f>
        <v>14285.503516898269</v>
      </c>
    </row>
    <row r="653" spans="1:87" hidden="1" outlineLevel="1" x14ac:dyDescent="0.15">
      <c r="A653" t="s">
        <v>66</v>
      </c>
      <c r="B653" s="1">
        <f t="shared" si="180"/>
        <v>43800</v>
      </c>
      <c r="C653" t="str">
        <f t="shared" si="180"/>
        <v>Corporate Care</v>
      </c>
      <c r="D653" s="1">
        <v>43191</v>
      </c>
      <c r="E653">
        <v>3297.2877931849998</v>
      </c>
      <c r="F653">
        <v>383.33326526685499</v>
      </c>
      <c r="G653">
        <v>0</v>
      </c>
      <c r="H653">
        <v>0</v>
      </c>
      <c r="BQ653" t="str">
        <f>VLOOKUP(A653,Misc!$A$3:$B$11,2,FALSE)</f>
        <v>IDR</v>
      </c>
      <c r="BR653">
        <f>INDEX(FX!$B$30:$AK$48,MATCH('Data (2)'!BQ653,FX!$A$30:$A$48,0),MATCH('Data (2)'!D653,Period,0))</f>
        <v>13814.428614484821</v>
      </c>
      <c r="BS653">
        <f t="shared" si="181"/>
        <v>0.23868434122043236</v>
      </c>
      <c r="BT653">
        <f t="shared" si="166"/>
        <v>0</v>
      </c>
      <c r="BU653">
        <f t="shared" si="167"/>
        <v>2.7748760080088957E-2</v>
      </c>
      <c r="BV653">
        <f t="shared" si="168"/>
        <v>0</v>
      </c>
      <c r="BW653">
        <f t="shared" si="169"/>
        <v>0</v>
      </c>
      <c r="BX653">
        <f t="shared" si="170"/>
        <v>0</v>
      </c>
      <c r="BY653">
        <f t="shared" si="171"/>
        <v>0</v>
      </c>
      <c r="BZ653">
        <f t="shared" si="172"/>
        <v>0</v>
      </c>
      <c r="CA653">
        <f t="shared" si="175"/>
        <v>0</v>
      </c>
      <c r="CB653">
        <f t="shared" si="175"/>
        <v>0</v>
      </c>
      <c r="CC653">
        <f t="shared" si="175"/>
        <v>0</v>
      </c>
      <c r="CD653">
        <f t="shared" si="174"/>
        <v>0</v>
      </c>
      <c r="CE653" s="4">
        <f t="shared" si="176"/>
        <v>0.1162571450569609</v>
      </c>
      <c r="CF653" s="4" t="str">
        <f t="shared" si="177"/>
        <v/>
      </c>
      <c r="CG653" s="4">
        <f t="shared" si="178"/>
        <v>0</v>
      </c>
      <c r="CH653" s="4" t="str">
        <f t="shared" si="179"/>
        <v/>
      </c>
      <c r="CI653">
        <f>INDEX(FX!$B$114:$AK$132,MATCH('Data (2)'!BQ653,FX!$A$114:$A$132,0),MATCH('Data (2)'!D653,Period,0))</f>
        <v>14285.503516898269</v>
      </c>
    </row>
    <row r="654" spans="1:87" hidden="1" outlineLevel="1" x14ac:dyDescent="0.15">
      <c r="A654" t="s">
        <v>66</v>
      </c>
      <c r="B654" s="1">
        <f t="shared" si="180"/>
        <v>43800</v>
      </c>
      <c r="C654" t="str">
        <f t="shared" si="180"/>
        <v>Corporate Care</v>
      </c>
      <c r="D654" s="1">
        <v>43221</v>
      </c>
      <c r="E654">
        <v>2295.2849145300002</v>
      </c>
      <c r="F654">
        <v>773.65886570011492</v>
      </c>
      <c r="G654">
        <v>0</v>
      </c>
      <c r="H654">
        <v>0</v>
      </c>
      <c r="BQ654" t="str">
        <f>VLOOKUP(A654,Misc!$A$3:$B$11,2,FALSE)</f>
        <v>IDR</v>
      </c>
      <c r="BR654">
        <f>INDEX(FX!$B$30:$AK$48,MATCH('Data (2)'!BQ654,FX!$A$30:$A$48,0),MATCH('Data (2)'!D654,Period,0))</f>
        <v>14048.48442869292</v>
      </c>
      <c r="BS654">
        <f t="shared" si="181"/>
        <v>0.16338309845310159</v>
      </c>
      <c r="BT654">
        <f t="shared" si="166"/>
        <v>0</v>
      </c>
      <c r="BU654">
        <f t="shared" si="167"/>
        <v>5.5070628410277322E-2</v>
      </c>
      <c r="BV654">
        <f t="shared" si="168"/>
        <v>0</v>
      </c>
      <c r="BW654">
        <f t="shared" si="169"/>
        <v>0</v>
      </c>
      <c r="BX654">
        <f t="shared" si="170"/>
        <v>0</v>
      </c>
      <c r="BY654">
        <f t="shared" si="171"/>
        <v>0</v>
      </c>
      <c r="BZ654">
        <f t="shared" si="172"/>
        <v>0</v>
      </c>
      <c r="CA654">
        <f t="shared" si="175"/>
        <v>0</v>
      </c>
      <c r="CB654">
        <f t="shared" si="175"/>
        <v>0</v>
      </c>
      <c r="CC654">
        <f t="shared" si="175"/>
        <v>0</v>
      </c>
      <c r="CD654">
        <f t="shared" si="174"/>
        <v>0</v>
      </c>
      <c r="CE654" s="4">
        <f t="shared" si="176"/>
        <v>0.33706441444483382</v>
      </c>
      <c r="CF654" s="4" t="str">
        <f t="shared" si="177"/>
        <v/>
      </c>
      <c r="CG654" s="4">
        <f t="shared" si="178"/>
        <v>0</v>
      </c>
      <c r="CH654" s="4" t="str">
        <f t="shared" si="179"/>
        <v/>
      </c>
      <c r="CI654">
        <f>INDEX(FX!$B$114:$AK$132,MATCH('Data (2)'!BQ654,FX!$A$114:$A$132,0),MATCH('Data (2)'!D654,Period,0))</f>
        <v>14285.503516898269</v>
      </c>
    </row>
    <row r="655" spans="1:87" hidden="1" outlineLevel="1" x14ac:dyDescent="0.15">
      <c r="A655" t="s">
        <v>66</v>
      </c>
      <c r="B655" s="1">
        <f t="shared" si="180"/>
        <v>43800</v>
      </c>
      <c r="C655" t="str">
        <f t="shared" si="180"/>
        <v>Corporate Care</v>
      </c>
      <c r="D655" s="1">
        <v>43252</v>
      </c>
      <c r="E655">
        <v>3050.2326492800003</v>
      </c>
      <c r="F655">
        <v>1029.1757569437</v>
      </c>
      <c r="G655">
        <v>0</v>
      </c>
      <c r="H655">
        <v>0</v>
      </c>
      <c r="BQ655" t="str">
        <f>VLOOKUP(A655,Misc!$A$3:$B$11,2,FALSE)</f>
        <v>IDR</v>
      </c>
      <c r="BR655">
        <f>INDEX(FX!$B$30:$AK$48,MATCH('Data (2)'!BQ655,FX!$A$30:$A$48,0),MATCH('Data (2)'!D655,Period,0))</f>
        <v>14037.492864249481</v>
      </c>
      <c r="BS655">
        <f t="shared" si="181"/>
        <v>0.21729183970225169</v>
      </c>
      <c r="BT655">
        <f t="shared" si="166"/>
        <v>0</v>
      </c>
      <c r="BU655">
        <f t="shared" si="167"/>
        <v>7.3316208734452326E-2</v>
      </c>
      <c r="BV655">
        <f t="shared" si="168"/>
        <v>0</v>
      </c>
      <c r="BW655">
        <f t="shared" si="169"/>
        <v>0</v>
      </c>
      <c r="BX655">
        <f t="shared" si="170"/>
        <v>0</v>
      </c>
      <c r="BY655">
        <f t="shared" si="171"/>
        <v>0</v>
      </c>
      <c r="BZ655">
        <f t="shared" si="172"/>
        <v>0</v>
      </c>
      <c r="CA655">
        <f t="shared" si="175"/>
        <v>0</v>
      </c>
      <c r="CB655">
        <f t="shared" si="175"/>
        <v>0</v>
      </c>
      <c r="CC655">
        <f t="shared" si="175"/>
        <v>0</v>
      </c>
      <c r="CD655">
        <f t="shared" si="174"/>
        <v>0</v>
      </c>
      <c r="CE655" s="4">
        <f t="shared" si="176"/>
        <v>0.33740893737618161</v>
      </c>
      <c r="CF655" s="4" t="str">
        <f t="shared" si="177"/>
        <v/>
      </c>
      <c r="CG655" s="4">
        <f t="shared" si="178"/>
        <v>0</v>
      </c>
      <c r="CH655" s="4" t="str">
        <f t="shared" si="179"/>
        <v/>
      </c>
      <c r="CI655">
        <f>INDEX(FX!$B$114:$AK$132,MATCH('Data (2)'!BQ655,FX!$A$114:$A$132,0),MATCH('Data (2)'!D655,Period,0))</f>
        <v>14285.503516898269</v>
      </c>
    </row>
    <row r="656" spans="1:87" hidden="1" outlineLevel="1" x14ac:dyDescent="0.15">
      <c r="A656" t="s">
        <v>66</v>
      </c>
      <c r="B656" s="1">
        <f t="shared" si="180"/>
        <v>43800</v>
      </c>
      <c r="C656" t="str">
        <f t="shared" si="180"/>
        <v>Corporate Care</v>
      </c>
      <c r="D656" s="1">
        <v>43282</v>
      </c>
      <c r="E656">
        <v>2788.1367660000001</v>
      </c>
      <c r="F656">
        <v>438.33491516189997</v>
      </c>
      <c r="G656">
        <v>0</v>
      </c>
      <c r="H656">
        <v>0</v>
      </c>
      <c r="BQ656" t="str">
        <f>VLOOKUP(A656,Misc!$A$3:$B$11,2,FALSE)</f>
        <v>IDR</v>
      </c>
      <c r="BR656">
        <f>INDEX(FX!$B$30:$AK$48,MATCH('Data (2)'!BQ656,FX!$A$30:$A$48,0),MATCH('Data (2)'!D656,Period,0))</f>
        <v>14407.791945107867</v>
      </c>
      <c r="BS656">
        <f t="shared" si="181"/>
        <v>0.19351589588623297</v>
      </c>
      <c r="BT656">
        <f t="shared" si="166"/>
        <v>0</v>
      </c>
      <c r="BU656">
        <f t="shared" si="167"/>
        <v>3.0423462306501142E-2</v>
      </c>
      <c r="BV656">
        <f t="shared" si="168"/>
        <v>0</v>
      </c>
      <c r="BW656">
        <f t="shared" si="169"/>
        <v>0</v>
      </c>
      <c r="BX656">
        <f t="shared" si="170"/>
        <v>0</v>
      </c>
      <c r="BY656">
        <f t="shared" si="171"/>
        <v>0</v>
      </c>
      <c r="BZ656">
        <f t="shared" si="172"/>
        <v>0</v>
      </c>
      <c r="CA656">
        <f t="shared" si="175"/>
        <v>0</v>
      </c>
      <c r="CB656">
        <f t="shared" si="175"/>
        <v>0</v>
      </c>
      <c r="CC656">
        <f t="shared" si="175"/>
        <v>0</v>
      </c>
      <c r="CD656">
        <f t="shared" si="174"/>
        <v>0</v>
      </c>
      <c r="CE656" s="4">
        <f t="shared" si="176"/>
        <v>0.15721428034204976</v>
      </c>
      <c r="CF656" s="4" t="str">
        <f t="shared" si="177"/>
        <v/>
      </c>
      <c r="CG656" s="4">
        <f t="shared" si="178"/>
        <v>0</v>
      </c>
      <c r="CH656" s="4" t="str">
        <f t="shared" si="179"/>
        <v/>
      </c>
      <c r="CI656">
        <f>INDEX(FX!$B$114:$AK$132,MATCH('Data (2)'!BQ656,FX!$A$114:$A$132,0),MATCH('Data (2)'!D656,Period,0))</f>
        <v>14285.503516898269</v>
      </c>
    </row>
    <row r="657" spans="1:87" hidden="1" outlineLevel="1" x14ac:dyDescent="0.15">
      <c r="A657" t="s">
        <v>66</v>
      </c>
      <c r="B657" s="1">
        <f t="shared" si="180"/>
        <v>43800</v>
      </c>
      <c r="C657" t="str">
        <f t="shared" si="180"/>
        <v>Corporate Care</v>
      </c>
      <c r="D657" s="1">
        <v>43313</v>
      </c>
      <c r="E657">
        <v>3120.4884719000102</v>
      </c>
      <c r="F657">
        <v>578.58191081240295</v>
      </c>
      <c r="G657">
        <v>0</v>
      </c>
      <c r="H657">
        <v>0</v>
      </c>
      <c r="BQ657" t="str">
        <f>VLOOKUP(A657,Misc!$A$3:$B$11,2,FALSE)</f>
        <v>IDR</v>
      </c>
      <c r="BR657">
        <f>INDEX(FX!$B$30:$AK$48,MATCH('Data (2)'!BQ657,FX!$A$30:$A$48,0),MATCH('Data (2)'!D657,Period,0))</f>
        <v>14566.412926445459</v>
      </c>
      <c r="BS657">
        <f t="shared" si="181"/>
        <v>0.21422490819512155</v>
      </c>
      <c r="BT657">
        <f t="shared" si="166"/>
        <v>0</v>
      </c>
      <c r="BU657">
        <f t="shared" si="167"/>
        <v>3.9720273874838612E-2</v>
      </c>
      <c r="BV657">
        <f t="shared" si="168"/>
        <v>0</v>
      </c>
      <c r="BW657">
        <f t="shared" si="169"/>
        <v>0</v>
      </c>
      <c r="BX657">
        <f t="shared" si="170"/>
        <v>0</v>
      </c>
      <c r="BY657">
        <f t="shared" si="171"/>
        <v>0</v>
      </c>
      <c r="BZ657">
        <f t="shared" si="172"/>
        <v>0</v>
      </c>
      <c r="CA657">
        <f t="shared" si="175"/>
        <v>0</v>
      </c>
      <c r="CB657">
        <f t="shared" si="175"/>
        <v>0</v>
      </c>
      <c r="CC657">
        <f t="shared" si="175"/>
        <v>0</v>
      </c>
      <c r="CD657">
        <f t="shared" si="174"/>
        <v>0</v>
      </c>
      <c r="CE657" s="4">
        <f t="shared" si="176"/>
        <v>0.1854138914540244</v>
      </c>
      <c r="CF657" s="4" t="str">
        <f t="shared" si="177"/>
        <v/>
      </c>
      <c r="CG657" s="4">
        <f t="shared" si="178"/>
        <v>0</v>
      </c>
      <c r="CH657" s="4" t="str">
        <f t="shared" si="179"/>
        <v/>
      </c>
      <c r="CI657">
        <f>INDEX(FX!$B$114:$AK$132,MATCH('Data (2)'!BQ657,FX!$A$114:$A$132,0),MATCH('Data (2)'!D657,Period,0))</f>
        <v>14285.503516898269</v>
      </c>
    </row>
    <row r="658" spans="1:87" hidden="1" outlineLevel="1" x14ac:dyDescent="0.15">
      <c r="A658" t="s">
        <v>66</v>
      </c>
      <c r="B658" s="1">
        <f t="shared" si="180"/>
        <v>43800</v>
      </c>
      <c r="C658" t="str">
        <f t="shared" si="180"/>
        <v>Corporate Care</v>
      </c>
      <c r="D658" s="1">
        <v>43344</v>
      </c>
      <c r="E658">
        <v>9584.2518920000002</v>
      </c>
      <c r="F658">
        <v>564.40378199999793</v>
      </c>
      <c r="G658">
        <v>0</v>
      </c>
      <c r="H658">
        <v>0</v>
      </c>
      <c r="BQ658" t="str">
        <f>VLOOKUP(A658,Misc!$A$3:$B$11,2,FALSE)</f>
        <v>IDR</v>
      </c>
      <c r="BR658">
        <f>INDEX(FX!$B$30:$AK$48,MATCH('Data (2)'!BQ658,FX!$A$30:$A$48,0),MATCH('Data (2)'!D658,Period,0))</f>
        <v>14871.679947163919</v>
      </c>
      <c r="BS658">
        <f t="shared" si="181"/>
        <v>0.64446329708889083</v>
      </c>
      <c r="BT658">
        <f t="shared" si="166"/>
        <v>0</v>
      </c>
      <c r="BU658">
        <f t="shared" si="167"/>
        <v>3.7951582067742906E-2</v>
      </c>
      <c r="BV658">
        <f t="shared" si="168"/>
        <v>0</v>
      </c>
      <c r="BW658">
        <f t="shared" si="169"/>
        <v>0</v>
      </c>
      <c r="BX658">
        <f t="shared" si="170"/>
        <v>0</v>
      </c>
      <c r="BY658">
        <f t="shared" si="171"/>
        <v>0</v>
      </c>
      <c r="BZ658">
        <f t="shared" si="172"/>
        <v>0</v>
      </c>
      <c r="CA658">
        <f t="shared" si="175"/>
        <v>0</v>
      </c>
      <c r="CB658">
        <f t="shared" si="175"/>
        <v>0</v>
      </c>
      <c r="CC658">
        <f t="shared" si="175"/>
        <v>0</v>
      </c>
      <c r="CD658">
        <f t="shared" si="174"/>
        <v>0</v>
      </c>
      <c r="CE658" s="4">
        <f t="shared" si="176"/>
        <v>5.8888663232140967E-2</v>
      </c>
      <c r="CF658" s="4" t="str">
        <f t="shared" si="177"/>
        <v/>
      </c>
      <c r="CG658" s="4">
        <f t="shared" si="178"/>
        <v>0</v>
      </c>
      <c r="CH658" s="4" t="str">
        <f t="shared" si="179"/>
        <v/>
      </c>
      <c r="CI658">
        <f>INDEX(FX!$B$114:$AK$132,MATCH('Data (2)'!BQ658,FX!$A$114:$A$132,0),MATCH('Data (2)'!D658,Period,0))</f>
        <v>14285.503516898269</v>
      </c>
    </row>
    <row r="659" spans="1:87" hidden="1" outlineLevel="1" x14ac:dyDescent="0.15">
      <c r="A659" t="s">
        <v>66</v>
      </c>
      <c r="B659" s="1">
        <f t="shared" si="180"/>
        <v>43800</v>
      </c>
      <c r="C659" t="str">
        <f t="shared" si="180"/>
        <v>Corporate Care</v>
      </c>
      <c r="D659" s="1">
        <v>43374</v>
      </c>
      <c r="E659">
        <v>7127.0650919999998</v>
      </c>
      <c r="F659">
        <v>696.65345755352405</v>
      </c>
      <c r="G659">
        <v>0</v>
      </c>
      <c r="H659">
        <v>0</v>
      </c>
      <c r="BQ659" t="str">
        <f>VLOOKUP(A659,Misc!$A$3:$B$11,2,FALSE)</f>
        <v>IDR</v>
      </c>
      <c r="BR659">
        <f>INDEX(FX!$B$30:$AK$48,MATCH('Data (2)'!BQ659,FX!$A$30:$A$48,0),MATCH('Data (2)'!D659,Period,0))</f>
        <v>15176.479273699237</v>
      </c>
      <c r="BS659">
        <f t="shared" si="181"/>
        <v>0.46961254738120772</v>
      </c>
      <c r="BT659">
        <f t="shared" si="166"/>
        <v>0</v>
      </c>
      <c r="BU659">
        <f t="shared" si="167"/>
        <v>4.5903496126458068E-2</v>
      </c>
      <c r="BV659">
        <f t="shared" si="168"/>
        <v>0</v>
      </c>
      <c r="BW659">
        <f t="shared" si="169"/>
        <v>0</v>
      </c>
      <c r="BX659">
        <f t="shared" si="170"/>
        <v>0</v>
      </c>
      <c r="BY659">
        <f t="shared" si="171"/>
        <v>0</v>
      </c>
      <c r="BZ659">
        <f t="shared" si="172"/>
        <v>0</v>
      </c>
      <c r="CA659">
        <f t="shared" si="175"/>
        <v>0</v>
      </c>
      <c r="CB659">
        <f t="shared" si="175"/>
        <v>0</v>
      </c>
      <c r="CC659">
        <f t="shared" si="175"/>
        <v>0</v>
      </c>
      <c r="CD659">
        <f t="shared" si="174"/>
        <v>0</v>
      </c>
      <c r="CE659" s="4">
        <f t="shared" si="176"/>
        <v>9.7747592951761428E-2</v>
      </c>
      <c r="CF659" s="4" t="str">
        <f t="shared" si="177"/>
        <v/>
      </c>
      <c r="CG659" s="4">
        <f t="shared" si="178"/>
        <v>0</v>
      </c>
      <c r="CH659" s="4" t="str">
        <f t="shared" si="179"/>
        <v/>
      </c>
      <c r="CI659">
        <f>INDEX(FX!$B$114:$AK$132,MATCH('Data (2)'!BQ659,FX!$A$114:$A$132,0),MATCH('Data (2)'!D659,Period,0))</f>
        <v>14285.503516898269</v>
      </c>
    </row>
    <row r="660" spans="1:87" hidden="1" outlineLevel="1" x14ac:dyDescent="0.15">
      <c r="A660" t="s">
        <v>66</v>
      </c>
      <c r="B660" s="1">
        <f t="shared" ref="B660:C675" si="182">B659</f>
        <v>43800</v>
      </c>
      <c r="C660" t="str">
        <f t="shared" si="182"/>
        <v>Corporate Care</v>
      </c>
      <c r="D660" s="1">
        <v>43405</v>
      </c>
      <c r="E660">
        <v>6604.9894907199896</v>
      </c>
      <c r="F660">
        <v>872.2723452967</v>
      </c>
      <c r="G660">
        <v>0</v>
      </c>
      <c r="H660">
        <v>0</v>
      </c>
      <c r="BQ660" t="str">
        <f>VLOOKUP(A660,Misc!$A$3:$B$11,2,FALSE)</f>
        <v>IDR</v>
      </c>
      <c r="BR660">
        <f>INDEX(FX!$B$30:$AK$48,MATCH('Data (2)'!BQ660,FX!$A$30:$A$48,0),MATCH('Data (2)'!D660,Period,0))</f>
        <v>14649.346785512915</v>
      </c>
      <c r="BS660">
        <f t="shared" si="181"/>
        <v>0.45087262848141596</v>
      </c>
      <c r="BT660">
        <f t="shared" si="166"/>
        <v>0</v>
      </c>
      <c r="BU660">
        <f t="shared" si="167"/>
        <v>5.954342934657747E-2</v>
      </c>
      <c r="BV660">
        <f t="shared" si="168"/>
        <v>0</v>
      </c>
      <c r="BW660">
        <f t="shared" si="169"/>
        <v>0</v>
      </c>
      <c r="BX660">
        <f t="shared" si="170"/>
        <v>0</v>
      </c>
      <c r="BY660">
        <f t="shared" si="171"/>
        <v>0</v>
      </c>
      <c r="BZ660">
        <f t="shared" si="172"/>
        <v>0</v>
      </c>
      <c r="CA660">
        <f t="shared" si="175"/>
        <v>0</v>
      </c>
      <c r="CB660">
        <f t="shared" si="175"/>
        <v>0</v>
      </c>
      <c r="CC660">
        <f t="shared" si="175"/>
        <v>0</v>
      </c>
      <c r="CD660">
        <f t="shared" si="174"/>
        <v>0</v>
      </c>
      <c r="CE660" s="4">
        <f t="shared" si="176"/>
        <v>0.13206263939136356</v>
      </c>
      <c r="CF660" s="4" t="str">
        <f t="shared" si="177"/>
        <v/>
      </c>
      <c r="CG660" s="4">
        <f t="shared" si="178"/>
        <v>0</v>
      </c>
      <c r="CH660" s="4" t="str">
        <f t="shared" si="179"/>
        <v/>
      </c>
      <c r="CI660">
        <f>INDEX(FX!$B$114:$AK$132,MATCH('Data (2)'!BQ660,FX!$A$114:$A$132,0),MATCH('Data (2)'!D660,Period,0))</f>
        <v>14285.503516898269</v>
      </c>
    </row>
    <row r="661" spans="1:87" hidden="1" outlineLevel="1" x14ac:dyDescent="0.15">
      <c r="A661" t="s">
        <v>66</v>
      </c>
      <c r="B661" s="1">
        <f t="shared" si="182"/>
        <v>43800</v>
      </c>
      <c r="C661" t="str">
        <f t="shared" si="182"/>
        <v>Corporate Care</v>
      </c>
      <c r="D661" s="1">
        <v>43435</v>
      </c>
      <c r="E661">
        <v>50812.288359380997</v>
      </c>
      <c r="F661">
        <v>5206.2909344740801</v>
      </c>
      <c r="G661">
        <v>0</v>
      </c>
      <c r="H661">
        <v>0</v>
      </c>
      <c r="BQ661" t="str">
        <f>VLOOKUP(A661,Misc!$A$3:$B$11,2,FALSE)</f>
        <v>IDR</v>
      </c>
      <c r="BR661">
        <f>INDEX(FX!$B$30:$AK$48,MATCH('Data (2)'!BQ661,FX!$A$30:$A$48,0),MATCH('Data (2)'!D661,Period,0))</f>
        <v>14504.43134535368</v>
      </c>
      <c r="BS661">
        <f t="shared" si="181"/>
        <v>3.5032251282059468</v>
      </c>
      <c r="BT661">
        <f t="shared" si="166"/>
        <v>0</v>
      </c>
      <c r="BU661">
        <f t="shared" si="167"/>
        <v>0.35894485006072663</v>
      </c>
      <c r="BV661">
        <f t="shared" si="168"/>
        <v>0</v>
      </c>
      <c r="BW661">
        <f t="shared" si="169"/>
        <v>0</v>
      </c>
      <c r="BX661">
        <f t="shared" si="170"/>
        <v>0</v>
      </c>
      <c r="BY661">
        <f t="shared" si="171"/>
        <v>0</v>
      </c>
      <c r="BZ661">
        <f t="shared" si="172"/>
        <v>0</v>
      </c>
      <c r="CA661">
        <f t="shared" si="175"/>
        <v>0</v>
      </c>
      <c r="CB661">
        <f t="shared" si="175"/>
        <v>0</v>
      </c>
      <c r="CC661">
        <f t="shared" si="175"/>
        <v>0</v>
      </c>
      <c r="CD661">
        <f t="shared" si="174"/>
        <v>0</v>
      </c>
      <c r="CE661" s="4">
        <f t="shared" si="176"/>
        <v>0.10246125696310804</v>
      </c>
      <c r="CF661" s="4" t="str">
        <f t="shared" si="177"/>
        <v/>
      </c>
      <c r="CG661" s="4">
        <f t="shared" si="178"/>
        <v>0</v>
      </c>
      <c r="CH661" s="4" t="str">
        <f t="shared" si="179"/>
        <v/>
      </c>
      <c r="CI661">
        <f>INDEX(FX!$B$114:$AK$132,MATCH('Data (2)'!BQ661,FX!$A$114:$A$132,0),MATCH('Data (2)'!D661,Period,0))</f>
        <v>14285.503516898269</v>
      </c>
    </row>
    <row r="662" spans="1:87" hidden="1" outlineLevel="1" x14ac:dyDescent="0.15">
      <c r="A662" t="s">
        <v>66</v>
      </c>
      <c r="B662" s="1">
        <f t="shared" si="182"/>
        <v>43800</v>
      </c>
      <c r="C662" t="s">
        <v>64</v>
      </c>
      <c r="D662" s="1">
        <v>43101</v>
      </c>
      <c r="E662">
        <f t="array" ref="E662:E673">TRANSPOSE('[4]AF_Key Metrics P1'!$F$9:$Q$9)</f>
        <v>0</v>
      </c>
      <c r="F662">
        <f t="array" ref="F662:F673">TRANSPOSE('[4]AF_Key Metrics P1'!$F$14:$Q$14)</f>
        <v>0</v>
      </c>
      <c r="G662">
        <f t="array" ref="G662:G673">TRANSPOSE('[4]AF_Key Metrics P1'!$F$19:$Q$19)</f>
        <v>0</v>
      </c>
      <c r="H662">
        <f t="array" ref="H662:H673">TRANSPOSE('[4]AF_Key Metrics P1'!$F$24:$Q$24)</f>
        <v>0</v>
      </c>
      <c r="BQ662" t="str">
        <f>VLOOKUP(A662,Misc!$A$3:$B$11,2,FALSE)</f>
        <v>IDR</v>
      </c>
      <c r="BR662">
        <f>INDEX(FX!$B$30:$AK$48,MATCH('Data (2)'!BQ662,FX!$A$30:$A$48,0),MATCH('Data (2)'!D662,Period,0))</f>
        <v>13374.980718285773</v>
      </c>
      <c r="BS662">
        <f t="shared" si="181"/>
        <v>0</v>
      </c>
      <c r="BT662">
        <f t="shared" si="166"/>
        <v>0</v>
      </c>
      <c r="BU662">
        <f t="shared" si="167"/>
        <v>0</v>
      </c>
      <c r="BV662">
        <f t="shared" si="168"/>
        <v>0</v>
      </c>
      <c r="BW662">
        <f t="shared" si="169"/>
        <v>0</v>
      </c>
      <c r="BX662">
        <f t="shared" si="170"/>
        <v>0</v>
      </c>
      <c r="BY662">
        <f t="shared" si="171"/>
        <v>0</v>
      </c>
      <c r="BZ662">
        <f t="shared" si="172"/>
        <v>0</v>
      </c>
      <c r="CA662">
        <f t="shared" si="175"/>
        <v>0</v>
      </c>
      <c r="CB662">
        <f t="shared" si="175"/>
        <v>0</v>
      </c>
      <c r="CC662">
        <f t="shared" si="175"/>
        <v>0</v>
      </c>
      <c r="CD662">
        <f t="shared" si="174"/>
        <v>0</v>
      </c>
      <c r="CE662" s="4">
        <f t="shared" si="176"/>
        <v>0</v>
      </c>
      <c r="CF662" s="4" t="str">
        <f t="shared" si="177"/>
        <v/>
      </c>
      <c r="CG662" s="4">
        <f t="shared" si="178"/>
        <v>0</v>
      </c>
      <c r="CH662" s="4" t="str">
        <f t="shared" si="179"/>
        <v/>
      </c>
      <c r="CI662">
        <f>INDEX(FX!$B$114:$AK$132,MATCH('Data (2)'!BQ662,FX!$A$114:$A$132,0),MATCH('Data (2)'!D662,Period,0))</f>
        <v>14285.503516898269</v>
      </c>
    </row>
    <row r="663" spans="1:87" hidden="1" outlineLevel="1" x14ac:dyDescent="0.15">
      <c r="A663" t="s">
        <v>66</v>
      </c>
      <c r="B663" s="1">
        <f t="shared" si="182"/>
        <v>43800</v>
      </c>
      <c r="C663" t="s">
        <v>64</v>
      </c>
      <c r="D663" s="1">
        <v>43132</v>
      </c>
      <c r="E663">
        <v>0</v>
      </c>
      <c r="F663">
        <v>0</v>
      </c>
      <c r="G663">
        <v>0</v>
      </c>
      <c r="H663">
        <v>0</v>
      </c>
      <c r="BQ663" t="str">
        <f>VLOOKUP(A663,Misc!$A$3:$B$11,2,FALSE)</f>
        <v>IDR</v>
      </c>
      <c r="BR663">
        <f>INDEX(FX!$B$30:$AK$48,MATCH('Data (2)'!BQ663,FX!$A$30:$A$48,0),MATCH('Data (2)'!D663,Period,0))</f>
        <v>13600.58998364081</v>
      </c>
      <c r="BS663">
        <f t="shared" si="181"/>
        <v>0</v>
      </c>
      <c r="BT663">
        <f t="shared" si="166"/>
        <v>0</v>
      </c>
      <c r="BU663">
        <f t="shared" si="167"/>
        <v>0</v>
      </c>
      <c r="BV663">
        <f t="shared" si="168"/>
        <v>0</v>
      </c>
      <c r="BW663">
        <f t="shared" si="169"/>
        <v>0</v>
      </c>
      <c r="BX663">
        <f t="shared" si="170"/>
        <v>0</v>
      </c>
      <c r="BY663">
        <f t="shared" si="171"/>
        <v>0</v>
      </c>
      <c r="BZ663">
        <f t="shared" si="172"/>
        <v>0</v>
      </c>
      <c r="CA663">
        <f t="shared" si="175"/>
        <v>0</v>
      </c>
      <c r="CB663">
        <f t="shared" si="175"/>
        <v>0</v>
      </c>
      <c r="CC663">
        <f t="shared" si="175"/>
        <v>0</v>
      </c>
      <c r="CD663">
        <f t="shared" si="174"/>
        <v>0</v>
      </c>
      <c r="CE663" s="4">
        <f t="shared" si="176"/>
        <v>0</v>
      </c>
      <c r="CF663" s="4" t="str">
        <f t="shared" si="177"/>
        <v/>
      </c>
      <c r="CG663" s="4">
        <f t="shared" si="178"/>
        <v>0</v>
      </c>
      <c r="CH663" s="4" t="str">
        <f t="shared" si="179"/>
        <v/>
      </c>
      <c r="CI663">
        <f>INDEX(FX!$B$114:$AK$132,MATCH('Data (2)'!BQ663,FX!$A$114:$A$132,0),MATCH('Data (2)'!D663,Period,0))</f>
        <v>14285.503516898269</v>
      </c>
    </row>
    <row r="664" spans="1:87" hidden="1" outlineLevel="1" x14ac:dyDescent="0.15">
      <c r="A664" t="s">
        <v>66</v>
      </c>
      <c r="B664" s="1">
        <f t="shared" si="182"/>
        <v>43800</v>
      </c>
      <c r="C664" t="s">
        <v>64</v>
      </c>
      <c r="D664" s="1">
        <v>43160</v>
      </c>
      <c r="E664">
        <v>0</v>
      </c>
      <c r="F664">
        <v>0</v>
      </c>
      <c r="G664">
        <v>0</v>
      </c>
      <c r="H664">
        <v>0</v>
      </c>
      <c r="BQ664" t="str">
        <f>VLOOKUP(A664,Misc!$A$3:$B$11,2,FALSE)</f>
        <v>IDR</v>
      </c>
      <c r="BR664">
        <f>INDEX(FX!$B$30:$AK$48,MATCH('Data (2)'!BQ664,FX!$A$30:$A$48,0),MATCH('Data (2)'!D664,Period,0))</f>
        <v>13758.785995522274</v>
      </c>
      <c r="BS664">
        <f t="shared" si="181"/>
        <v>0</v>
      </c>
      <c r="BT664">
        <f t="shared" si="166"/>
        <v>0</v>
      </c>
      <c r="BU664">
        <f t="shared" si="167"/>
        <v>0</v>
      </c>
      <c r="BV664">
        <f t="shared" si="168"/>
        <v>0</v>
      </c>
      <c r="BW664">
        <f t="shared" si="169"/>
        <v>0</v>
      </c>
      <c r="BX664">
        <f t="shared" si="170"/>
        <v>0</v>
      </c>
      <c r="BY664">
        <f t="shared" si="171"/>
        <v>0</v>
      </c>
      <c r="BZ664">
        <f t="shared" si="172"/>
        <v>0</v>
      </c>
      <c r="CA664">
        <f t="shared" si="175"/>
        <v>0</v>
      </c>
      <c r="CB664">
        <f t="shared" si="175"/>
        <v>0</v>
      </c>
      <c r="CC664">
        <f t="shared" si="175"/>
        <v>0</v>
      </c>
      <c r="CD664">
        <f t="shared" si="174"/>
        <v>0</v>
      </c>
      <c r="CE664" s="4">
        <f t="shared" si="176"/>
        <v>0</v>
      </c>
      <c r="CF664" s="4" t="str">
        <f t="shared" si="177"/>
        <v/>
      </c>
      <c r="CG664" s="4">
        <f t="shared" si="178"/>
        <v>0</v>
      </c>
      <c r="CH664" s="4" t="str">
        <f t="shared" si="179"/>
        <v/>
      </c>
      <c r="CI664">
        <f>INDEX(FX!$B$114:$AK$132,MATCH('Data (2)'!BQ664,FX!$A$114:$A$132,0),MATCH('Data (2)'!D664,Period,0))</f>
        <v>14285.503516898269</v>
      </c>
    </row>
    <row r="665" spans="1:87" hidden="1" outlineLevel="1" x14ac:dyDescent="0.15">
      <c r="A665" t="s">
        <v>66</v>
      </c>
      <c r="B665" s="1">
        <f t="shared" si="182"/>
        <v>43800</v>
      </c>
      <c r="C665" t="s">
        <v>64</v>
      </c>
      <c r="D665" s="1">
        <v>43191</v>
      </c>
      <c r="E665">
        <v>0</v>
      </c>
      <c r="F665">
        <v>0</v>
      </c>
      <c r="G665">
        <v>0</v>
      </c>
      <c r="H665">
        <v>0</v>
      </c>
      <c r="BQ665" t="str">
        <f>VLOOKUP(A665,Misc!$A$3:$B$11,2,FALSE)</f>
        <v>IDR</v>
      </c>
      <c r="BR665">
        <f>INDEX(FX!$B$30:$AK$48,MATCH('Data (2)'!BQ665,FX!$A$30:$A$48,0),MATCH('Data (2)'!D665,Period,0))</f>
        <v>13814.428614484821</v>
      </c>
      <c r="BS665">
        <f t="shared" si="181"/>
        <v>0</v>
      </c>
      <c r="BT665">
        <f t="shared" si="166"/>
        <v>0</v>
      </c>
      <c r="BU665">
        <f t="shared" si="167"/>
        <v>0</v>
      </c>
      <c r="BV665">
        <f t="shared" si="168"/>
        <v>0</v>
      </c>
      <c r="BW665">
        <f t="shared" si="169"/>
        <v>0</v>
      </c>
      <c r="BX665">
        <f t="shared" si="170"/>
        <v>0</v>
      </c>
      <c r="BY665">
        <f t="shared" si="171"/>
        <v>0</v>
      </c>
      <c r="BZ665">
        <f t="shared" si="172"/>
        <v>0</v>
      </c>
      <c r="CA665">
        <f t="shared" si="175"/>
        <v>0</v>
      </c>
      <c r="CB665">
        <f t="shared" si="175"/>
        <v>0</v>
      </c>
      <c r="CC665">
        <f t="shared" si="175"/>
        <v>0</v>
      </c>
      <c r="CD665">
        <f t="shared" si="174"/>
        <v>0</v>
      </c>
      <c r="CE665" s="4">
        <f t="shared" si="176"/>
        <v>0</v>
      </c>
      <c r="CF665" s="4" t="str">
        <f t="shared" si="177"/>
        <v/>
      </c>
      <c r="CG665" s="4">
        <f t="shared" si="178"/>
        <v>0</v>
      </c>
      <c r="CH665" s="4" t="str">
        <f t="shared" si="179"/>
        <v/>
      </c>
      <c r="CI665">
        <f>INDEX(FX!$B$114:$AK$132,MATCH('Data (2)'!BQ665,FX!$A$114:$A$132,0),MATCH('Data (2)'!D665,Period,0))</f>
        <v>14285.503516898269</v>
      </c>
    </row>
    <row r="666" spans="1:87" hidden="1" outlineLevel="1" x14ac:dyDescent="0.15">
      <c r="A666" t="s">
        <v>66</v>
      </c>
      <c r="B666" s="1">
        <f t="shared" si="182"/>
        <v>43800</v>
      </c>
      <c r="C666" t="s">
        <v>64</v>
      </c>
      <c r="D666" s="1">
        <v>43221</v>
      </c>
      <c r="E666">
        <v>0</v>
      </c>
      <c r="F666">
        <v>0</v>
      </c>
      <c r="G666">
        <v>0</v>
      </c>
      <c r="H666">
        <v>0</v>
      </c>
      <c r="BQ666" t="str">
        <f>VLOOKUP(A666,Misc!$A$3:$B$11,2,FALSE)</f>
        <v>IDR</v>
      </c>
      <c r="BR666">
        <f>INDEX(FX!$B$30:$AK$48,MATCH('Data (2)'!BQ666,FX!$A$30:$A$48,0),MATCH('Data (2)'!D666,Period,0))</f>
        <v>14048.48442869292</v>
      </c>
      <c r="BS666">
        <f t="shared" si="181"/>
        <v>0</v>
      </c>
      <c r="BT666">
        <f t="shared" si="166"/>
        <v>0</v>
      </c>
      <c r="BU666">
        <f t="shared" si="167"/>
        <v>0</v>
      </c>
      <c r="BV666">
        <f t="shared" si="168"/>
        <v>0</v>
      </c>
      <c r="BW666">
        <f t="shared" si="169"/>
        <v>0</v>
      </c>
      <c r="BX666">
        <f t="shared" si="170"/>
        <v>0</v>
      </c>
      <c r="BY666">
        <f t="shared" si="171"/>
        <v>0</v>
      </c>
      <c r="BZ666">
        <f t="shared" si="172"/>
        <v>0</v>
      </c>
      <c r="CA666">
        <f t="shared" si="175"/>
        <v>0</v>
      </c>
      <c r="CB666">
        <f t="shared" si="175"/>
        <v>0</v>
      </c>
      <c r="CC666">
        <f t="shared" si="175"/>
        <v>0</v>
      </c>
      <c r="CD666">
        <f t="shared" si="174"/>
        <v>0</v>
      </c>
      <c r="CE666" s="4">
        <f t="shared" si="176"/>
        <v>0</v>
      </c>
      <c r="CF666" s="4" t="str">
        <f t="shared" si="177"/>
        <v/>
      </c>
      <c r="CG666" s="4">
        <f t="shared" si="178"/>
        <v>0</v>
      </c>
      <c r="CH666" s="4" t="str">
        <f t="shared" si="179"/>
        <v/>
      </c>
      <c r="CI666">
        <f>INDEX(FX!$B$114:$AK$132,MATCH('Data (2)'!BQ666,FX!$A$114:$A$132,0),MATCH('Data (2)'!D666,Period,0))</f>
        <v>14285.503516898269</v>
      </c>
    </row>
    <row r="667" spans="1:87" hidden="1" outlineLevel="1" x14ac:dyDescent="0.15">
      <c r="A667" t="s">
        <v>66</v>
      </c>
      <c r="B667" s="1">
        <f t="shared" si="182"/>
        <v>43800</v>
      </c>
      <c r="C667" t="s">
        <v>64</v>
      </c>
      <c r="D667" s="1">
        <v>43252</v>
      </c>
      <c r="E667">
        <v>0</v>
      </c>
      <c r="F667">
        <v>0</v>
      </c>
      <c r="G667">
        <v>0</v>
      </c>
      <c r="H667">
        <v>0</v>
      </c>
      <c r="BQ667" t="str">
        <f>VLOOKUP(A667,Misc!$A$3:$B$11,2,FALSE)</f>
        <v>IDR</v>
      </c>
      <c r="BR667">
        <f>INDEX(FX!$B$30:$AK$48,MATCH('Data (2)'!BQ667,FX!$A$30:$A$48,0),MATCH('Data (2)'!D667,Period,0))</f>
        <v>14037.492864249481</v>
      </c>
      <c r="BS667">
        <f t="shared" si="181"/>
        <v>0</v>
      </c>
      <c r="BT667">
        <f t="shared" si="166"/>
        <v>0</v>
      </c>
      <c r="BU667">
        <f t="shared" si="167"/>
        <v>0</v>
      </c>
      <c r="BV667">
        <f t="shared" si="168"/>
        <v>0</v>
      </c>
      <c r="BW667">
        <f t="shared" si="169"/>
        <v>0</v>
      </c>
      <c r="BX667">
        <f t="shared" si="170"/>
        <v>0</v>
      </c>
      <c r="BY667">
        <f t="shared" si="171"/>
        <v>0</v>
      </c>
      <c r="BZ667">
        <f t="shared" si="172"/>
        <v>0</v>
      </c>
      <c r="CA667">
        <f t="shared" si="175"/>
        <v>0</v>
      </c>
      <c r="CB667">
        <f t="shared" si="175"/>
        <v>0</v>
      </c>
      <c r="CC667">
        <f t="shared" si="175"/>
        <v>0</v>
      </c>
      <c r="CD667">
        <f t="shared" si="174"/>
        <v>0</v>
      </c>
      <c r="CE667" s="4">
        <f t="shared" si="176"/>
        <v>0</v>
      </c>
      <c r="CF667" s="4" t="str">
        <f t="shared" si="177"/>
        <v/>
      </c>
      <c r="CG667" s="4">
        <f t="shared" si="178"/>
        <v>0</v>
      </c>
      <c r="CH667" s="4" t="str">
        <f t="shared" si="179"/>
        <v/>
      </c>
      <c r="CI667">
        <f>INDEX(FX!$B$114:$AK$132,MATCH('Data (2)'!BQ667,FX!$A$114:$A$132,0),MATCH('Data (2)'!D667,Period,0))</f>
        <v>14285.503516898269</v>
      </c>
    </row>
    <row r="668" spans="1:87" hidden="1" outlineLevel="1" x14ac:dyDescent="0.15">
      <c r="A668" t="s">
        <v>66</v>
      </c>
      <c r="B668" s="1">
        <f t="shared" si="182"/>
        <v>43800</v>
      </c>
      <c r="C668" t="s">
        <v>64</v>
      </c>
      <c r="D668" s="1">
        <v>43282</v>
      </c>
      <c r="E668">
        <v>0</v>
      </c>
      <c r="F668">
        <v>0</v>
      </c>
      <c r="G668">
        <v>0</v>
      </c>
      <c r="H668">
        <v>0</v>
      </c>
      <c r="BQ668" t="str">
        <f>VLOOKUP(A668,Misc!$A$3:$B$11,2,FALSE)</f>
        <v>IDR</v>
      </c>
      <c r="BR668">
        <f>INDEX(FX!$B$30:$AK$48,MATCH('Data (2)'!BQ668,FX!$A$30:$A$48,0),MATCH('Data (2)'!D668,Period,0))</f>
        <v>14407.791945107867</v>
      </c>
      <c r="BS668">
        <f t="shared" si="181"/>
        <v>0</v>
      </c>
      <c r="BT668">
        <f t="shared" si="166"/>
        <v>0</v>
      </c>
      <c r="BU668">
        <f t="shared" si="167"/>
        <v>0</v>
      </c>
      <c r="BV668">
        <f t="shared" si="168"/>
        <v>0</v>
      </c>
      <c r="BW668">
        <f t="shared" si="169"/>
        <v>0</v>
      </c>
      <c r="BX668">
        <f t="shared" si="170"/>
        <v>0</v>
      </c>
      <c r="BY668">
        <f t="shared" si="171"/>
        <v>0</v>
      </c>
      <c r="BZ668">
        <f t="shared" si="172"/>
        <v>0</v>
      </c>
      <c r="CA668">
        <f t="shared" si="175"/>
        <v>0</v>
      </c>
      <c r="CB668">
        <f t="shared" si="175"/>
        <v>0</v>
      </c>
      <c r="CC668">
        <f t="shared" si="175"/>
        <v>0</v>
      </c>
      <c r="CD668">
        <f t="shared" si="174"/>
        <v>0</v>
      </c>
      <c r="CE668" s="4">
        <f t="shared" si="176"/>
        <v>0</v>
      </c>
      <c r="CF668" s="4" t="str">
        <f t="shared" si="177"/>
        <v/>
      </c>
      <c r="CG668" s="4">
        <f t="shared" si="178"/>
        <v>0</v>
      </c>
      <c r="CH668" s="4" t="str">
        <f t="shared" si="179"/>
        <v/>
      </c>
      <c r="CI668">
        <f>INDEX(FX!$B$114:$AK$132,MATCH('Data (2)'!BQ668,FX!$A$114:$A$132,0),MATCH('Data (2)'!D668,Period,0))</f>
        <v>14285.503516898269</v>
      </c>
    </row>
    <row r="669" spans="1:87" hidden="1" outlineLevel="1" x14ac:dyDescent="0.15">
      <c r="A669" t="s">
        <v>66</v>
      </c>
      <c r="B669" s="1">
        <f t="shared" si="182"/>
        <v>43800</v>
      </c>
      <c r="C669" t="s">
        <v>64</v>
      </c>
      <c r="D669" s="1">
        <v>43313</v>
      </c>
      <c r="E669">
        <v>0</v>
      </c>
      <c r="F669">
        <v>0</v>
      </c>
      <c r="G669">
        <v>0</v>
      </c>
      <c r="H669">
        <v>0</v>
      </c>
      <c r="BQ669" t="str">
        <f>VLOOKUP(A669,Misc!$A$3:$B$11,2,FALSE)</f>
        <v>IDR</v>
      </c>
      <c r="BR669">
        <f>INDEX(FX!$B$30:$AK$48,MATCH('Data (2)'!BQ669,FX!$A$30:$A$48,0),MATCH('Data (2)'!D669,Period,0))</f>
        <v>14566.412926445459</v>
      </c>
      <c r="BS669">
        <f t="shared" si="181"/>
        <v>0</v>
      </c>
      <c r="BT669">
        <f t="shared" si="166"/>
        <v>0</v>
      </c>
      <c r="BU669">
        <f t="shared" si="167"/>
        <v>0</v>
      </c>
      <c r="BV669">
        <f t="shared" si="168"/>
        <v>0</v>
      </c>
      <c r="BW669">
        <f t="shared" si="169"/>
        <v>0</v>
      </c>
      <c r="BX669">
        <f t="shared" si="170"/>
        <v>0</v>
      </c>
      <c r="BY669">
        <f t="shared" si="171"/>
        <v>0</v>
      </c>
      <c r="BZ669">
        <f t="shared" si="172"/>
        <v>0</v>
      </c>
      <c r="CA669">
        <f t="shared" si="175"/>
        <v>0</v>
      </c>
      <c r="CB669">
        <f t="shared" si="175"/>
        <v>0</v>
      </c>
      <c r="CC669">
        <f t="shared" si="175"/>
        <v>0</v>
      </c>
      <c r="CD669">
        <f t="shared" si="174"/>
        <v>0</v>
      </c>
      <c r="CE669" s="4">
        <f t="shared" si="176"/>
        <v>0</v>
      </c>
      <c r="CF669" s="4" t="str">
        <f t="shared" si="177"/>
        <v/>
      </c>
      <c r="CG669" s="4">
        <f t="shared" si="178"/>
        <v>0</v>
      </c>
      <c r="CH669" s="4" t="str">
        <f t="shared" si="179"/>
        <v/>
      </c>
      <c r="CI669">
        <f>INDEX(FX!$B$114:$AK$132,MATCH('Data (2)'!BQ669,FX!$A$114:$A$132,0),MATCH('Data (2)'!D669,Period,0))</f>
        <v>14285.503516898269</v>
      </c>
    </row>
    <row r="670" spans="1:87" hidden="1" outlineLevel="1" x14ac:dyDescent="0.15">
      <c r="A670" t="s">
        <v>66</v>
      </c>
      <c r="B670" s="1">
        <f t="shared" si="182"/>
        <v>43800</v>
      </c>
      <c r="C670" t="s">
        <v>64</v>
      </c>
      <c r="D670" s="1">
        <v>43344</v>
      </c>
      <c r="E670">
        <v>0</v>
      </c>
      <c r="F670">
        <v>0</v>
      </c>
      <c r="G670">
        <v>0</v>
      </c>
      <c r="H670">
        <v>0</v>
      </c>
      <c r="BQ670" t="str">
        <f>VLOOKUP(A670,Misc!$A$3:$B$11,2,FALSE)</f>
        <v>IDR</v>
      </c>
      <c r="BR670">
        <f>INDEX(FX!$B$30:$AK$48,MATCH('Data (2)'!BQ670,FX!$A$30:$A$48,0),MATCH('Data (2)'!D670,Period,0))</f>
        <v>14871.679947163919</v>
      </c>
      <c r="BS670">
        <f t="shared" si="181"/>
        <v>0</v>
      </c>
      <c r="BT670">
        <f t="shared" si="166"/>
        <v>0</v>
      </c>
      <c r="BU670">
        <f t="shared" si="167"/>
        <v>0</v>
      </c>
      <c r="BV670">
        <f t="shared" si="168"/>
        <v>0</v>
      </c>
      <c r="BW670">
        <f t="shared" si="169"/>
        <v>0</v>
      </c>
      <c r="BX670">
        <f t="shared" si="170"/>
        <v>0</v>
      </c>
      <c r="BY670">
        <f t="shared" si="171"/>
        <v>0</v>
      </c>
      <c r="BZ670">
        <f t="shared" si="172"/>
        <v>0</v>
      </c>
      <c r="CA670">
        <f t="shared" si="175"/>
        <v>0</v>
      </c>
      <c r="CB670">
        <f t="shared" si="175"/>
        <v>0</v>
      </c>
      <c r="CC670">
        <f t="shared" si="175"/>
        <v>0</v>
      </c>
      <c r="CD670">
        <f t="shared" si="174"/>
        <v>0</v>
      </c>
      <c r="CE670" s="4">
        <f t="shared" si="176"/>
        <v>0</v>
      </c>
      <c r="CF670" s="4" t="str">
        <f t="shared" si="177"/>
        <v/>
      </c>
      <c r="CG670" s="4">
        <f t="shared" si="178"/>
        <v>0</v>
      </c>
      <c r="CH670" s="4" t="str">
        <f t="shared" si="179"/>
        <v/>
      </c>
      <c r="CI670">
        <f>INDEX(FX!$B$114:$AK$132,MATCH('Data (2)'!BQ670,FX!$A$114:$A$132,0),MATCH('Data (2)'!D670,Period,0))</f>
        <v>14285.503516898269</v>
      </c>
    </row>
    <row r="671" spans="1:87" hidden="1" outlineLevel="1" x14ac:dyDescent="0.15">
      <c r="A671" t="s">
        <v>66</v>
      </c>
      <c r="B671" s="1">
        <f t="shared" si="182"/>
        <v>43800</v>
      </c>
      <c r="C671" t="s">
        <v>64</v>
      </c>
      <c r="D671" s="1">
        <v>43374</v>
      </c>
      <c r="E671">
        <v>0</v>
      </c>
      <c r="F671">
        <v>0</v>
      </c>
      <c r="G671">
        <v>0</v>
      </c>
      <c r="H671">
        <v>0</v>
      </c>
      <c r="BQ671" t="str">
        <f>VLOOKUP(A671,Misc!$A$3:$B$11,2,FALSE)</f>
        <v>IDR</v>
      </c>
      <c r="BR671">
        <f>INDEX(FX!$B$30:$AK$48,MATCH('Data (2)'!BQ671,FX!$A$30:$A$48,0),MATCH('Data (2)'!D671,Period,0))</f>
        <v>15176.479273699237</v>
      </c>
      <c r="BS671">
        <f t="shared" si="181"/>
        <v>0</v>
      </c>
      <c r="BT671">
        <f t="shared" si="166"/>
        <v>0</v>
      </c>
      <c r="BU671">
        <f t="shared" si="167"/>
        <v>0</v>
      </c>
      <c r="BV671">
        <f t="shared" si="168"/>
        <v>0</v>
      </c>
      <c r="BW671">
        <f t="shared" si="169"/>
        <v>0</v>
      </c>
      <c r="BX671">
        <f t="shared" si="170"/>
        <v>0</v>
      </c>
      <c r="BY671">
        <f t="shared" si="171"/>
        <v>0</v>
      </c>
      <c r="BZ671">
        <f t="shared" si="172"/>
        <v>0</v>
      </c>
      <c r="CA671">
        <f t="shared" si="175"/>
        <v>0</v>
      </c>
      <c r="CB671">
        <f t="shared" si="175"/>
        <v>0</v>
      </c>
      <c r="CC671">
        <f t="shared" si="175"/>
        <v>0</v>
      </c>
      <c r="CD671">
        <f t="shared" si="174"/>
        <v>0</v>
      </c>
      <c r="CE671" s="4">
        <f t="shared" si="176"/>
        <v>0</v>
      </c>
      <c r="CF671" s="4" t="str">
        <f t="shared" si="177"/>
        <v/>
      </c>
      <c r="CG671" s="4">
        <f t="shared" si="178"/>
        <v>0</v>
      </c>
      <c r="CH671" s="4" t="str">
        <f t="shared" si="179"/>
        <v/>
      </c>
      <c r="CI671">
        <f>INDEX(FX!$B$114:$AK$132,MATCH('Data (2)'!BQ671,FX!$A$114:$A$132,0),MATCH('Data (2)'!D671,Period,0))</f>
        <v>14285.503516898269</v>
      </c>
    </row>
    <row r="672" spans="1:87" hidden="1" outlineLevel="1" x14ac:dyDescent="0.15">
      <c r="A672" t="s">
        <v>66</v>
      </c>
      <c r="B672" s="1">
        <f t="shared" si="182"/>
        <v>43800</v>
      </c>
      <c r="C672" t="s">
        <v>64</v>
      </c>
      <c r="D672" s="1">
        <v>43405</v>
      </c>
      <c r="E672">
        <v>0</v>
      </c>
      <c r="F672">
        <v>0</v>
      </c>
      <c r="G672">
        <v>0</v>
      </c>
      <c r="H672">
        <v>0</v>
      </c>
      <c r="BQ672" t="str">
        <f>VLOOKUP(A672,Misc!$A$3:$B$11,2,FALSE)</f>
        <v>IDR</v>
      </c>
      <c r="BR672">
        <f>INDEX(FX!$B$30:$AK$48,MATCH('Data (2)'!BQ672,FX!$A$30:$A$48,0),MATCH('Data (2)'!D672,Period,0))</f>
        <v>14649.346785512915</v>
      </c>
      <c r="BS672">
        <f t="shared" si="181"/>
        <v>0</v>
      </c>
      <c r="BT672">
        <f t="shared" si="166"/>
        <v>0</v>
      </c>
      <c r="BU672">
        <f t="shared" si="167"/>
        <v>0</v>
      </c>
      <c r="BV672">
        <f t="shared" si="168"/>
        <v>0</v>
      </c>
      <c r="BW672">
        <f t="shared" si="169"/>
        <v>0</v>
      </c>
      <c r="BX672">
        <f t="shared" si="170"/>
        <v>0</v>
      </c>
      <c r="BY672">
        <f t="shared" si="171"/>
        <v>0</v>
      </c>
      <c r="BZ672">
        <f t="shared" si="172"/>
        <v>0</v>
      </c>
      <c r="CA672">
        <f t="shared" si="175"/>
        <v>0</v>
      </c>
      <c r="CB672">
        <f t="shared" si="175"/>
        <v>0</v>
      </c>
      <c r="CC672">
        <f t="shared" si="175"/>
        <v>0</v>
      </c>
      <c r="CD672">
        <f t="shared" si="174"/>
        <v>0</v>
      </c>
      <c r="CE672" s="4">
        <f t="shared" si="176"/>
        <v>0</v>
      </c>
      <c r="CF672" s="4" t="str">
        <f t="shared" si="177"/>
        <v/>
      </c>
      <c r="CG672" s="4">
        <f t="shared" si="178"/>
        <v>0</v>
      </c>
      <c r="CH672" s="4" t="str">
        <f t="shared" si="179"/>
        <v/>
      </c>
      <c r="CI672">
        <f>INDEX(FX!$B$114:$AK$132,MATCH('Data (2)'!BQ672,FX!$A$114:$A$132,0),MATCH('Data (2)'!D672,Period,0))</f>
        <v>14285.503516898269</v>
      </c>
    </row>
    <row r="673" spans="1:87" hidden="1" outlineLevel="1" x14ac:dyDescent="0.15">
      <c r="A673" t="s">
        <v>66</v>
      </c>
      <c r="B673" s="1">
        <f t="shared" si="182"/>
        <v>43800</v>
      </c>
      <c r="C673" t="s">
        <v>64</v>
      </c>
      <c r="D673" s="1">
        <v>43435</v>
      </c>
      <c r="E673">
        <v>0</v>
      </c>
      <c r="F673">
        <v>0</v>
      </c>
      <c r="G673">
        <v>0</v>
      </c>
      <c r="H673">
        <v>0</v>
      </c>
      <c r="BQ673" t="str">
        <f>VLOOKUP(A673,Misc!$A$3:$B$11,2,FALSE)</f>
        <v>IDR</v>
      </c>
      <c r="BR673">
        <f>INDEX(FX!$B$30:$AK$48,MATCH('Data (2)'!BQ673,FX!$A$30:$A$48,0),MATCH('Data (2)'!D673,Period,0))</f>
        <v>14504.43134535368</v>
      </c>
      <c r="BS673">
        <f t="shared" si="181"/>
        <v>0</v>
      </c>
      <c r="BT673">
        <f t="shared" si="166"/>
        <v>0</v>
      </c>
      <c r="BU673">
        <f t="shared" si="167"/>
        <v>0</v>
      </c>
      <c r="BV673">
        <f t="shared" si="168"/>
        <v>0</v>
      </c>
      <c r="BW673">
        <f t="shared" si="169"/>
        <v>0</v>
      </c>
      <c r="BX673">
        <f t="shared" si="170"/>
        <v>0</v>
      </c>
      <c r="BY673">
        <f t="shared" si="171"/>
        <v>0</v>
      </c>
      <c r="BZ673">
        <f t="shared" si="172"/>
        <v>0</v>
      </c>
      <c r="CA673">
        <f t="shared" si="175"/>
        <v>0</v>
      </c>
      <c r="CB673">
        <f t="shared" si="175"/>
        <v>0</v>
      </c>
      <c r="CC673">
        <f t="shared" si="175"/>
        <v>0</v>
      </c>
      <c r="CD673">
        <f t="shared" si="174"/>
        <v>0</v>
      </c>
      <c r="CE673" s="4">
        <f t="shared" si="176"/>
        <v>0</v>
      </c>
      <c r="CF673" s="4" t="str">
        <f t="shared" si="177"/>
        <v/>
      </c>
      <c r="CG673" s="4">
        <f t="shared" si="178"/>
        <v>0</v>
      </c>
      <c r="CH673" s="4" t="str">
        <f t="shared" si="179"/>
        <v/>
      </c>
      <c r="CI673">
        <f>INDEX(FX!$B$114:$AK$132,MATCH('Data (2)'!BQ673,FX!$A$114:$A$132,0),MATCH('Data (2)'!D673,Period,0))</f>
        <v>14285.503516898269</v>
      </c>
    </row>
    <row r="674" spans="1:87" hidden="1" outlineLevel="1" x14ac:dyDescent="0.15">
      <c r="A674" t="s">
        <v>66</v>
      </c>
      <c r="B674" s="1">
        <f t="shared" si="182"/>
        <v>43800</v>
      </c>
      <c r="C674" t="s">
        <v>109</v>
      </c>
      <c r="D674" s="1">
        <v>43101</v>
      </c>
      <c r="E674">
        <f t="array" ref="E674:E685">TRANSPOSE('[4]D2C_Key Metrics P1'!$F$9:$Q$9)</f>
        <v>14.884</v>
      </c>
      <c r="F674">
        <f t="array" ref="F674:F685">TRANSPOSE('[4]D2C_Key Metrics P1'!$F$14:$Q$14)</f>
        <v>11.550756361784801</v>
      </c>
      <c r="G674">
        <f t="array" ref="G674:G685">TRANSPOSE('[4]D2C_Key Metrics P1'!$F$19:$Q$19)</f>
        <v>0</v>
      </c>
      <c r="H674">
        <f t="array" ref="H674:H685">TRANSPOSE('[4]D2C_Key Metrics P1'!$F$24:$Q$24)</f>
        <v>0</v>
      </c>
      <c r="BQ674" t="str">
        <f>VLOOKUP(A674,Misc!$A$3:$B$11,2,FALSE)</f>
        <v>IDR</v>
      </c>
      <c r="BR674">
        <f>INDEX(FX!$B$30:$AK$48,MATCH('Data (2)'!BQ674,FX!$A$30:$A$48,0),MATCH('Data (2)'!D674,Period,0))</f>
        <v>13374.980718285773</v>
      </c>
      <c r="BS674">
        <f t="shared" si="181"/>
        <v>1.112824034179814E-3</v>
      </c>
      <c r="BT674">
        <f t="shared" si="166"/>
        <v>0</v>
      </c>
      <c r="BU674">
        <f t="shared" si="167"/>
        <v>8.6360919728228392E-4</v>
      </c>
      <c r="BV674">
        <f t="shared" si="168"/>
        <v>0</v>
      </c>
      <c r="BW674">
        <f t="shared" si="169"/>
        <v>0</v>
      </c>
      <c r="BX674">
        <f t="shared" si="170"/>
        <v>0</v>
      </c>
      <c r="BY674">
        <f t="shared" si="171"/>
        <v>0</v>
      </c>
      <c r="BZ674">
        <f t="shared" si="172"/>
        <v>0</v>
      </c>
      <c r="CA674">
        <f t="shared" si="175"/>
        <v>0</v>
      </c>
      <c r="CB674">
        <f t="shared" si="175"/>
        <v>0</v>
      </c>
      <c r="CC674">
        <f t="shared" si="175"/>
        <v>0</v>
      </c>
      <c r="CD674">
        <f t="shared" si="174"/>
        <v>0</v>
      </c>
      <c r="CE674" s="4">
        <f t="shared" si="176"/>
        <v>0.7760518920844397</v>
      </c>
      <c r="CF674" s="4" t="str">
        <f t="shared" si="177"/>
        <v/>
      </c>
      <c r="CG674" s="4">
        <f t="shared" si="178"/>
        <v>0</v>
      </c>
      <c r="CH674" s="4" t="str">
        <f t="shared" si="179"/>
        <v/>
      </c>
      <c r="CI674">
        <f>INDEX(FX!$B$114:$AK$132,MATCH('Data (2)'!BQ674,FX!$A$114:$A$132,0),MATCH('Data (2)'!D674,Period,0))</f>
        <v>14285.503516898269</v>
      </c>
    </row>
    <row r="675" spans="1:87" hidden="1" outlineLevel="1" x14ac:dyDescent="0.15">
      <c r="A675" t="s">
        <v>66</v>
      </c>
      <c r="B675" s="1">
        <f t="shared" si="182"/>
        <v>43800</v>
      </c>
      <c r="C675" t="s">
        <v>109</v>
      </c>
      <c r="D675" s="1">
        <v>43132</v>
      </c>
      <c r="E675">
        <v>9.1199999999999992</v>
      </c>
      <c r="F675">
        <v>8.1280052704999992</v>
      </c>
      <c r="G675">
        <v>0</v>
      </c>
      <c r="H675">
        <v>0</v>
      </c>
      <c r="BQ675" t="str">
        <f>VLOOKUP(A675,Misc!$A$3:$B$11,2,FALSE)</f>
        <v>IDR</v>
      </c>
      <c r="BR675">
        <f>INDEX(FX!$B$30:$AK$48,MATCH('Data (2)'!BQ675,FX!$A$30:$A$48,0),MATCH('Data (2)'!D675,Period,0))</f>
        <v>13600.58998364081</v>
      </c>
      <c r="BS675">
        <f t="shared" si="181"/>
        <v>6.7055914566719558E-4</v>
      </c>
      <c r="BT675">
        <f t="shared" si="166"/>
        <v>0</v>
      </c>
      <c r="BU675">
        <f t="shared" si="167"/>
        <v>5.9762152085141918E-4</v>
      </c>
      <c r="BV675">
        <f t="shared" si="168"/>
        <v>0</v>
      </c>
      <c r="BW675">
        <f t="shared" si="169"/>
        <v>0</v>
      </c>
      <c r="BX675">
        <f t="shared" si="170"/>
        <v>0</v>
      </c>
      <c r="BY675">
        <f t="shared" si="171"/>
        <v>0</v>
      </c>
      <c r="BZ675">
        <f t="shared" si="172"/>
        <v>0</v>
      </c>
      <c r="CA675">
        <f t="shared" si="175"/>
        <v>0</v>
      </c>
      <c r="CB675">
        <f t="shared" si="175"/>
        <v>0</v>
      </c>
      <c r="CC675">
        <f t="shared" si="175"/>
        <v>0</v>
      </c>
      <c r="CD675">
        <f t="shared" si="174"/>
        <v>0</v>
      </c>
      <c r="CE675" s="4">
        <f t="shared" si="176"/>
        <v>0.89122864808114033</v>
      </c>
      <c r="CF675" s="4" t="str">
        <f t="shared" si="177"/>
        <v/>
      </c>
      <c r="CG675" s="4">
        <f t="shared" si="178"/>
        <v>0</v>
      </c>
      <c r="CH675" s="4" t="str">
        <f t="shared" si="179"/>
        <v/>
      </c>
      <c r="CI675">
        <f>INDEX(FX!$B$114:$AK$132,MATCH('Data (2)'!BQ675,FX!$A$114:$A$132,0),MATCH('Data (2)'!D675,Period,0))</f>
        <v>14285.503516898269</v>
      </c>
    </row>
    <row r="676" spans="1:87" hidden="1" outlineLevel="1" x14ac:dyDescent="0.15">
      <c r="A676" t="s">
        <v>66</v>
      </c>
      <c r="B676" s="1">
        <f t="shared" ref="B676:B691" si="183">B675</f>
        <v>43800</v>
      </c>
      <c r="C676" t="s">
        <v>109</v>
      </c>
      <c r="D676" s="1">
        <v>43160</v>
      </c>
      <c r="E676">
        <v>24.920999999999999</v>
      </c>
      <c r="F676">
        <v>16.665169930099999</v>
      </c>
      <c r="G676">
        <v>0</v>
      </c>
      <c r="H676">
        <v>0</v>
      </c>
      <c r="BQ676" t="str">
        <f>VLOOKUP(A676,Misc!$A$3:$B$11,2,FALSE)</f>
        <v>IDR</v>
      </c>
      <c r="BR676">
        <f>INDEX(FX!$B$30:$AK$48,MATCH('Data (2)'!BQ676,FX!$A$30:$A$48,0),MATCH('Data (2)'!D676,Period,0))</f>
        <v>13758.785995522274</v>
      </c>
      <c r="BS676">
        <f t="shared" si="181"/>
        <v>1.811278989884021E-3</v>
      </c>
      <c r="BT676">
        <f t="shared" si="166"/>
        <v>0</v>
      </c>
      <c r="BU676">
        <f t="shared" si="167"/>
        <v>1.2112383996323217E-3</v>
      </c>
      <c r="BV676">
        <f t="shared" si="168"/>
        <v>0</v>
      </c>
      <c r="BW676">
        <f t="shared" si="169"/>
        <v>0</v>
      </c>
      <c r="BX676">
        <f t="shared" si="170"/>
        <v>0</v>
      </c>
      <c r="BY676">
        <f t="shared" si="171"/>
        <v>0</v>
      </c>
      <c r="BZ676">
        <f t="shared" si="172"/>
        <v>0</v>
      </c>
      <c r="CA676">
        <f t="shared" si="175"/>
        <v>0</v>
      </c>
      <c r="CB676">
        <f t="shared" si="175"/>
        <v>0</v>
      </c>
      <c r="CC676">
        <f t="shared" si="175"/>
        <v>0</v>
      </c>
      <c r="CD676">
        <f t="shared" si="174"/>
        <v>0</v>
      </c>
      <c r="CE676" s="4">
        <f t="shared" si="176"/>
        <v>0.66871995225311986</v>
      </c>
      <c r="CF676" s="4" t="str">
        <f t="shared" si="177"/>
        <v/>
      </c>
      <c r="CG676" s="4">
        <f t="shared" si="178"/>
        <v>0</v>
      </c>
      <c r="CH676" s="4" t="str">
        <f t="shared" si="179"/>
        <v/>
      </c>
      <c r="CI676">
        <f>INDEX(FX!$B$114:$AK$132,MATCH('Data (2)'!BQ676,FX!$A$114:$A$132,0),MATCH('Data (2)'!D676,Period,0))</f>
        <v>14285.503516898269</v>
      </c>
    </row>
    <row r="677" spans="1:87" hidden="1" outlineLevel="1" x14ac:dyDescent="0.15">
      <c r="A677" t="s">
        <v>66</v>
      </c>
      <c r="B677" s="1">
        <f t="shared" si="183"/>
        <v>43800</v>
      </c>
      <c r="C677" t="s">
        <v>109</v>
      </c>
      <c r="D677" s="1">
        <v>43191</v>
      </c>
      <c r="E677">
        <v>17.308</v>
      </c>
      <c r="F677">
        <v>14.6865804342</v>
      </c>
      <c r="G677">
        <v>0</v>
      </c>
      <c r="H677">
        <v>0</v>
      </c>
      <c r="BQ677" t="str">
        <f>VLOOKUP(A677,Misc!$A$3:$B$11,2,FALSE)</f>
        <v>IDR</v>
      </c>
      <c r="BR677">
        <f>INDEX(FX!$B$30:$AK$48,MATCH('Data (2)'!BQ677,FX!$A$30:$A$48,0),MATCH('Data (2)'!D677,Period,0))</f>
        <v>13814.428614484821</v>
      </c>
      <c r="BS677">
        <f t="shared" si="181"/>
        <v>1.2528929341204941E-3</v>
      </c>
      <c r="BT677">
        <f t="shared" si="166"/>
        <v>0</v>
      </c>
      <c r="BU677">
        <f t="shared" si="167"/>
        <v>1.0631333979894545E-3</v>
      </c>
      <c r="BV677">
        <f t="shared" si="168"/>
        <v>0</v>
      </c>
      <c r="BW677">
        <f t="shared" si="169"/>
        <v>0</v>
      </c>
      <c r="BX677">
        <f t="shared" si="170"/>
        <v>0</v>
      </c>
      <c r="BY677">
        <f t="shared" si="171"/>
        <v>0</v>
      </c>
      <c r="BZ677">
        <f t="shared" si="172"/>
        <v>0</v>
      </c>
      <c r="CA677">
        <f t="shared" si="175"/>
        <v>0</v>
      </c>
      <c r="CB677">
        <f t="shared" si="175"/>
        <v>0</v>
      </c>
      <c r="CC677">
        <f t="shared" si="175"/>
        <v>0</v>
      </c>
      <c r="CD677">
        <f t="shared" si="174"/>
        <v>0</v>
      </c>
      <c r="CE677" s="4">
        <f t="shared" si="176"/>
        <v>0.84854289543563677</v>
      </c>
      <c r="CF677" s="4" t="str">
        <f t="shared" si="177"/>
        <v/>
      </c>
      <c r="CG677" s="4">
        <f t="shared" si="178"/>
        <v>0</v>
      </c>
      <c r="CH677" s="4" t="str">
        <f t="shared" si="179"/>
        <v/>
      </c>
      <c r="CI677">
        <f>INDEX(FX!$B$114:$AK$132,MATCH('Data (2)'!BQ677,FX!$A$114:$A$132,0),MATCH('Data (2)'!D677,Period,0))</f>
        <v>14285.503516898269</v>
      </c>
    </row>
    <row r="678" spans="1:87" hidden="1" outlineLevel="1" x14ac:dyDescent="0.15">
      <c r="A678" t="s">
        <v>66</v>
      </c>
      <c r="B678" s="1">
        <f t="shared" si="183"/>
        <v>43800</v>
      </c>
      <c r="C678" t="s">
        <v>109</v>
      </c>
      <c r="D678" s="1">
        <v>43221</v>
      </c>
      <c r="E678">
        <v>4.5060000000000002</v>
      </c>
      <c r="F678">
        <v>4.0024485801000003</v>
      </c>
      <c r="G678">
        <v>0</v>
      </c>
      <c r="H678">
        <v>0</v>
      </c>
      <c r="BQ678" t="str">
        <f>VLOOKUP(A678,Misc!$A$3:$B$11,2,FALSE)</f>
        <v>IDR</v>
      </c>
      <c r="BR678">
        <f>INDEX(FX!$B$30:$AK$48,MATCH('Data (2)'!BQ678,FX!$A$30:$A$48,0),MATCH('Data (2)'!D678,Period,0))</f>
        <v>14048.48442869292</v>
      </c>
      <c r="BS678">
        <f t="shared" si="181"/>
        <v>3.2074634263015955E-4</v>
      </c>
      <c r="BT678">
        <f t="shared" si="166"/>
        <v>0</v>
      </c>
      <c r="BU678">
        <f t="shared" si="167"/>
        <v>2.8490251745058815E-4</v>
      </c>
      <c r="BV678">
        <f t="shared" si="168"/>
        <v>0</v>
      </c>
      <c r="BW678">
        <f t="shared" si="169"/>
        <v>0</v>
      </c>
      <c r="BX678">
        <f t="shared" si="170"/>
        <v>0</v>
      </c>
      <c r="BY678">
        <f t="shared" si="171"/>
        <v>0</v>
      </c>
      <c r="BZ678">
        <f t="shared" si="172"/>
        <v>0</v>
      </c>
      <c r="CA678">
        <f t="shared" si="175"/>
        <v>0</v>
      </c>
      <c r="CB678">
        <f t="shared" si="175"/>
        <v>0</v>
      </c>
      <c r="CC678">
        <f t="shared" si="175"/>
        <v>0</v>
      </c>
      <c r="CD678">
        <f t="shared" si="174"/>
        <v>0</v>
      </c>
      <c r="CE678" s="4">
        <f t="shared" si="176"/>
        <v>0.88824868621837549</v>
      </c>
      <c r="CF678" s="4" t="str">
        <f t="shared" si="177"/>
        <v/>
      </c>
      <c r="CG678" s="4">
        <f t="shared" si="178"/>
        <v>0</v>
      </c>
      <c r="CH678" s="4" t="str">
        <f t="shared" si="179"/>
        <v/>
      </c>
      <c r="CI678">
        <f>INDEX(FX!$B$114:$AK$132,MATCH('Data (2)'!BQ678,FX!$A$114:$A$132,0),MATCH('Data (2)'!D678,Period,0))</f>
        <v>14285.503516898269</v>
      </c>
    </row>
    <row r="679" spans="1:87" hidden="1" outlineLevel="1" x14ac:dyDescent="0.15">
      <c r="A679" t="s">
        <v>66</v>
      </c>
      <c r="B679" s="1">
        <f t="shared" si="183"/>
        <v>43800</v>
      </c>
      <c r="C679" t="s">
        <v>109</v>
      </c>
      <c r="D679" s="1">
        <v>43252</v>
      </c>
      <c r="E679">
        <v>3.7109999999999999</v>
      </c>
      <c r="F679">
        <v>2.4688054546</v>
      </c>
      <c r="G679">
        <v>0</v>
      </c>
      <c r="H679">
        <v>0</v>
      </c>
      <c r="BQ679" t="str">
        <f>VLOOKUP(A679,Misc!$A$3:$B$11,2,FALSE)</f>
        <v>IDR</v>
      </c>
      <c r="BR679">
        <f>INDEX(FX!$B$30:$AK$48,MATCH('Data (2)'!BQ679,FX!$A$30:$A$48,0),MATCH('Data (2)'!D679,Period,0))</f>
        <v>14037.492864249481</v>
      </c>
      <c r="BS679">
        <f t="shared" si="181"/>
        <v>2.6436344694080879E-4</v>
      </c>
      <c r="BT679">
        <f t="shared" si="166"/>
        <v>0</v>
      </c>
      <c r="BU679">
        <f t="shared" si="167"/>
        <v>1.7587225001463929E-4</v>
      </c>
      <c r="BV679">
        <f t="shared" si="168"/>
        <v>0</v>
      </c>
      <c r="BW679">
        <f t="shared" si="169"/>
        <v>0</v>
      </c>
      <c r="BX679">
        <f t="shared" si="170"/>
        <v>0</v>
      </c>
      <c r="BY679">
        <f t="shared" si="171"/>
        <v>0</v>
      </c>
      <c r="BZ679">
        <f t="shared" si="172"/>
        <v>0</v>
      </c>
      <c r="CA679">
        <f t="shared" si="175"/>
        <v>0</v>
      </c>
      <c r="CB679">
        <f t="shared" si="175"/>
        <v>0</v>
      </c>
      <c r="CC679">
        <f t="shared" si="175"/>
        <v>0</v>
      </c>
      <c r="CD679">
        <f t="shared" si="174"/>
        <v>0</v>
      </c>
      <c r="CE679" s="4">
        <f t="shared" si="176"/>
        <v>0.66526689695499863</v>
      </c>
      <c r="CF679" s="4" t="str">
        <f t="shared" si="177"/>
        <v/>
      </c>
      <c r="CG679" s="4">
        <f t="shared" si="178"/>
        <v>0</v>
      </c>
      <c r="CH679" s="4" t="str">
        <f t="shared" si="179"/>
        <v/>
      </c>
      <c r="CI679">
        <f>INDEX(FX!$B$114:$AK$132,MATCH('Data (2)'!BQ679,FX!$A$114:$A$132,0),MATCH('Data (2)'!D679,Period,0))</f>
        <v>14285.503516898269</v>
      </c>
    </row>
    <row r="680" spans="1:87" hidden="1" outlineLevel="1" x14ac:dyDescent="0.15">
      <c r="A680" t="s">
        <v>66</v>
      </c>
      <c r="B680" s="1">
        <f t="shared" si="183"/>
        <v>43800</v>
      </c>
      <c r="C680" t="s">
        <v>109</v>
      </c>
      <c r="D680" s="1">
        <v>43282</v>
      </c>
      <c r="E680">
        <v>10.436999999999999</v>
      </c>
      <c r="F680">
        <v>7.4063174870999999</v>
      </c>
      <c r="G680">
        <v>0</v>
      </c>
      <c r="H680">
        <v>0</v>
      </c>
      <c r="BQ680" t="str">
        <f>VLOOKUP(A680,Misc!$A$3:$B$11,2,FALSE)</f>
        <v>IDR</v>
      </c>
      <c r="BR680">
        <f>INDEX(FX!$B$30:$AK$48,MATCH('Data (2)'!BQ680,FX!$A$30:$A$48,0),MATCH('Data (2)'!D680,Period,0))</f>
        <v>14407.791945107867</v>
      </c>
      <c r="BS680">
        <f t="shared" si="181"/>
        <v>7.2439968870759955E-4</v>
      </c>
      <c r="BT680">
        <f t="shared" si="166"/>
        <v>0</v>
      </c>
      <c r="BU680">
        <f t="shared" si="167"/>
        <v>5.140494473627375E-4</v>
      </c>
      <c r="BV680">
        <f t="shared" si="168"/>
        <v>0</v>
      </c>
      <c r="BW680">
        <f t="shared" si="169"/>
        <v>0</v>
      </c>
      <c r="BX680">
        <f t="shared" si="170"/>
        <v>0</v>
      </c>
      <c r="BY680">
        <f t="shared" si="171"/>
        <v>0</v>
      </c>
      <c r="BZ680">
        <f t="shared" si="172"/>
        <v>0</v>
      </c>
      <c r="CA680">
        <f t="shared" si="175"/>
        <v>0</v>
      </c>
      <c r="CB680">
        <f t="shared" si="175"/>
        <v>0</v>
      </c>
      <c r="CC680">
        <f t="shared" si="175"/>
        <v>0</v>
      </c>
      <c r="CD680">
        <f t="shared" si="174"/>
        <v>0</v>
      </c>
      <c r="CE680" s="4">
        <f t="shared" si="176"/>
        <v>0.70962129798792761</v>
      </c>
      <c r="CF680" s="4" t="str">
        <f t="shared" si="177"/>
        <v/>
      </c>
      <c r="CG680" s="4">
        <f t="shared" si="178"/>
        <v>0</v>
      </c>
      <c r="CH680" s="4" t="str">
        <f t="shared" si="179"/>
        <v/>
      </c>
      <c r="CI680">
        <f>INDEX(FX!$B$114:$AK$132,MATCH('Data (2)'!BQ680,FX!$A$114:$A$132,0),MATCH('Data (2)'!D680,Period,0))</f>
        <v>14285.503516898269</v>
      </c>
    </row>
    <row r="681" spans="1:87" hidden="1" outlineLevel="1" x14ac:dyDescent="0.15">
      <c r="A681" t="s">
        <v>66</v>
      </c>
      <c r="B681" s="1">
        <f t="shared" si="183"/>
        <v>43800</v>
      </c>
      <c r="C681" t="s">
        <v>109</v>
      </c>
      <c r="D681" s="1">
        <v>43313</v>
      </c>
      <c r="E681">
        <v>54.052</v>
      </c>
      <c r="F681">
        <v>28.267064899000001</v>
      </c>
      <c r="G681">
        <v>0</v>
      </c>
      <c r="H681">
        <v>0</v>
      </c>
      <c r="BQ681" t="str">
        <f>VLOOKUP(A681,Misc!$A$3:$B$11,2,FALSE)</f>
        <v>IDR</v>
      </c>
      <c r="BR681">
        <f>INDEX(FX!$B$30:$AK$48,MATCH('Data (2)'!BQ681,FX!$A$30:$A$48,0),MATCH('Data (2)'!D681,Period,0))</f>
        <v>14566.412926445459</v>
      </c>
      <c r="BS681">
        <f t="shared" si="181"/>
        <v>3.7107282536161042E-3</v>
      </c>
      <c r="BT681">
        <f t="shared" si="166"/>
        <v>0</v>
      </c>
      <c r="BU681">
        <f t="shared" si="167"/>
        <v>1.9405645742529296E-3</v>
      </c>
      <c r="BV681">
        <f t="shared" si="168"/>
        <v>0</v>
      </c>
      <c r="BW681">
        <f t="shared" si="169"/>
        <v>0</v>
      </c>
      <c r="BX681">
        <f t="shared" si="170"/>
        <v>0</v>
      </c>
      <c r="BY681">
        <f t="shared" si="171"/>
        <v>0</v>
      </c>
      <c r="BZ681">
        <f t="shared" si="172"/>
        <v>0</v>
      </c>
      <c r="CA681">
        <f t="shared" si="175"/>
        <v>0</v>
      </c>
      <c r="CB681">
        <f t="shared" si="175"/>
        <v>0</v>
      </c>
      <c r="CC681">
        <f t="shared" si="175"/>
        <v>0</v>
      </c>
      <c r="CD681">
        <f t="shared" si="174"/>
        <v>0</v>
      </c>
      <c r="CE681" s="4">
        <f t="shared" si="176"/>
        <v>0.52296057313327904</v>
      </c>
      <c r="CF681" s="4" t="str">
        <f t="shared" si="177"/>
        <v/>
      </c>
      <c r="CG681" s="4">
        <f t="shared" si="178"/>
        <v>0</v>
      </c>
      <c r="CH681" s="4" t="str">
        <f t="shared" si="179"/>
        <v/>
      </c>
      <c r="CI681">
        <f>INDEX(FX!$B$114:$AK$132,MATCH('Data (2)'!BQ681,FX!$A$114:$A$132,0),MATCH('Data (2)'!D681,Period,0))</f>
        <v>14285.503516898269</v>
      </c>
    </row>
    <row r="682" spans="1:87" hidden="1" outlineLevel="1" x14ac:dyDescent="0.15">
      <c r="A682" t="s">
        <v>66</v>
      </c>
      <c r="B682" s="1">
        <f t="shared" si="183"/>
        <v>43800</v>
      </c>
      <c r="C682" t="s">
        <v>109</v>
      </c>
      <c r="D682" s="1">
        <v>43344</v>
      </c>
      <c r="E682">
        <v>156.68020000000001</v>
      </c>
      <c r="F682">
        <v>70.638534520500002</v>
      </c>
      <c r="G682">
        <v>0</v>
      </c>
      <c r="H682">
        <v>0</v>
      </c>
      <c r="BQ682" t="str">
        <f>VLOOKUP(A682,Misc!$A$3:$B$11,2,FALSE)</f>
        <v>IDR</v>
      </c>
      <c r="BR682">
        <f>INDEX(FX!$B$30:$AK$48,MATCH('Data (2)'!BQ682,FX!$A$30:$A$48,0),MATCH('Data (2)'!D682,Period,0))</f>
        <v>14871.679947163919</v>
      </c>
      <c r="BS682">
        <f t="shared" si="181"/>
        <v>1.0535474173506502E-2</v>
      </c>
      <c r="BT682">
        <f t="shared" si="166"/>
        <v>0</v>
      </c>
      <c r="BU682">
        <f t="shared" si="167"/>
        <v>4.7498691991398733E-3</v>
      </c>
      <c r="BV682">
        <f t="shared" si="168"/>
        <v>0</v>
      </c>
      <c r="BW682">
        <f t="shared" si="169"/>
        <v>0</v>
      </c>
      <c r="BX682">
        <f t="shared" si="170"/>
        <v>0</v>
      </c>
      <c r="BY682">
        <f t="shared" si="171"/>
        <v>0</v>
      </c>
      <c r="BZ682">
        <f t="shared" si="172"/>
        <v>0</v>
      </c>
      <c r="CA682">
        <f t="shared" si="175"/>
        <v>0</v>
      </c>
      <c r="CB682">
        <f t="shared" si="175"/>
        <v>0</v>
      </c>
      <c r="CC682">
        <f t="shared" si="175"/>
        <v>0</v>
      </c>
      <c r="CD682">
        <f t="shared" si="174"/>
        <v>0</v>
      </c>
      <c r="CE682" s="4">
        <f t="shared" si="176"/>
        <v>0.45084531753533624</v>
      </c>
      <c r="CF682" s="4" t="str">
        <f t="shared" si="177"/>
        <v/>
      </c>
      <c r="CG682" s="4">
        <f t="shared" si="178"/>
        <v>0</v>
      </c>
      <c r="CH682" s="4" t="str">
        <f t="shared" si="179"/>
        <v/>
      </c>
      <c r="CI682">
        <f>INDEX(FX!$B$114:$AK$132,MATCH('Data (2)'!BQ682,FX!$A$114:$A$132,0),MATCH('Data (2)'!D682,Period,0))</f>
        <v>14285.503516898269</v>
      </c>
    </row>
    <row r="683" spans="1:87" hidden="1" outlineLevel="1" x14ac:dyDescent="0.15">
      <c r="A683" t="s">
        <v>66</v>
      </c>
      <c r="B683" s="1">
        <f t="shared" si="183"/>
        <v>43800</v>
      </c>
      <c r="C683" t="s">
        <v>109</v>
      </c>
      <c r="D683" s="1">
        <v>43374</v>
      </c>
      <c r="E683">
        <v>108.374</v>
      </c>
      <c r="F683">
        <v>59.703022968588201</v>
      </c>
      <c r="G683">
        <v>0</v>
      </c>
      <c r="H683">
        <v>0</v>
      </c>
      <c r="BQ683" t="str">
        <f>VLOOKUP(A683,Misc!$A$3:$B$11,2,FALSE)</f>
        <v>IDR</v>
      </c>
      <c r="BR683">
        <f>INDEX(FX!$B$30:$AK$48,MATCH('Data (2)'!BQ683,FX!$A$30:$A$48,0),MATCH('Data (2)'!D683,Period,0))</f>
        <v>15176.479273699237</v>
      </c>
      <c r="BS683">
        <f t="shared" si="181"/>
        <v>7.1409183938867561E-3</v>
      </c>
      <c r="BT683">
        <f t="shared" si="166"/>
        <v>0</v>
      </c>
      <c r="BU683">
        <f t="shared" si="167"/>
        <v>3.9339178667118953E-3</v>
      </c>
      <c r="BV683">
        <f t="shared" si="168"/>
        <v>0</v>
      </c>
      <c r="BW683">
        <f t="shared" si="169"/>
        <v>0</v>
      </c>
      <c r="BX683">
        <f t="shared" si="170"/>
        <v>0</v>
      </c>
      <c r="BY683">
        <f t="shared" si="171"/>
        <v>0</v>
      </c>
      <c r="BZ683">
        <f t="shared" si="172"/>
        <v>0</v>
      </c>
      <c r="CA683">
        <f t="shared" si="175"/>
        <v>0</v>
      </c>
      <c r="CB683">
        <f t="shared" si="175"/>
        <v>0</v>
      </c>
      <c r="CC683">
        <f t="shared" si="175"/>
        <v>0</v>
      </c>
      <c r="CD683">
        <f t="shared" si="174"/>
        <v>0</v>
      </c>
      <c r="CE683" s="4">
        <f t="shared" si="176"/>
        <v>0.55089802875771121</v>
      </c>
      <c r="CF683" s="4" t="str">
        <f t="shared" si="177"/>
        <v/>
      </c>
      <c r="CG683" s="4">
        <f t="shared" si="178"/>
        <v>0</v>
      </c>
      <c r="CH683" s="4" t="str">
        <f t="shared" si="179"/>
        <v/>
      </c>
      <c r="CI683">
        <f>INDEX(FX!$B$114:$AK$132,MATCH('Data (2)'!BQ683,FX!$A$114:$A$132,0),MATCH('Data (2)'!D683,Period,0))</f>
        <v>14285.503516898269</v>
      </c>
    </row>
    <row r="684" spans="1:87" hidden="1" outlineLevel="1" x14ac:dyDescent="0.15">
      <c r="A684" t="s">
        <v>66</v>
      </c>
      <c r="B684" s="1">
        <f t="shared" si="183"/>
        <v>43800</v>
      </c>
      <c r="C684" t="s">
        <v>109</v>
      </c>
      <c r="D684" s="1">
        <v>43405</v>
      </c>
      <c r="E684">
        <v>232.06469999999999</v>
      </c>
      <c r="F684">
        <v>108.25060940979999</v>
      </c>
      <c r="G684">
        <v>0</v>
      </c>
      <c r="H684">
        <v>0</v>
      </c>
      <c r="BQ684" t="str">
        <f>VLOOKUP(A684,Misc!$A$3:$B$11,2,FALSE)</f>
        <v>IDR</v>
      </c>
      <c r="BR684">
        <f>INDEX(FX!$B$30:$AK$48,MATCH('Data (2)'!BQ684,FX!$A$30:$A$48,0),MATCH('Data (2)'!D684,Period,0))</f>
        <v>14649.346785512915</v>
      </c>
      <c r="BS684">
        <f t="shared" si="181"/>
        <v>1.5841300188858539E-2</v>
      </c>
      <c r="BT684">
        <f t="shared" si="166"/>
        <v>0</v>
      </c>
      <c r="BU684">
        <f t="shared" si="167"/>
        <v>7.3894495771546333E-3</v>
      </c>
      <c r="BV684">
        <f t="shared" si="168"/>
        <v>0</v>
      </c>
      <c r="BW684">
        <f t="shared" si="169"/>
        <v>0</v>
      </c>
      <c r="BX684">
        <f t="shared" si="170"/>
        <v>0</v>
      </c>
      <c r="BY684">
        <f t="shared" si="171"/>
        <v>0</v>
      </c>
      <c r="BZ684">
        <f t="shared" si="172"/>
        <v>0</v>
      </c>
      <c r="CA684">
        <f t="shared" si="175"/>
        <v>0</v>
      </c>
      <c r="CB684">
        <f t="shared" si="175"/>
        <v>0</v>
      </c>
      <c r="CC684">
        <f t="shared" si="175"/>
        <v>0</v>
      </c>
      <c r="CD684">
        <f t="shared" si="174"/>
        <v>0</v>
      </c>
      <c r="CE684" s="4">
        <f t="shared" si="176"/>
        <v>0.46646736625518664</v>
      </c>
      <c r="CF684" s="4" t="str">
        <f t="shared" si="177"/>
        <v/>
      </c>
      <c r="CG684" s="4">
        <f t="shared" si="178"/>
        <v>0</v>
      </c>
      <c r="CH684" s="4" t="str">
        <f t="shared" si="179"/>
        <v/>
      </c>
      <c r="CI684">
        <f>INDEX(FX!$B$114:$AK$132,MATCH('Data (2)'!BQ684,FX!$A$114:$A$132,0),MATCH('Data (2)'!D684,Period,0))</f>
        <v>14285.503516898269</v>
      </c>
    </row>
    <row r="685" spans="1:87" hidden="1" outlineLevel="1" x14ac:dyDescent="0.15">
      <c r="A685" t="s">
        <v>66</v>
      </c>
      <c r="B685" s="1">
        <f t="shared" si="183"/>
        <v>43800</v>
      </c>
      <c r="C685" t="s">
        <v>109</v>
      </c>
      <c r="D685" s="1">
        <v>43435</v>
      </c>
      <c r="E685">
        <v>37.427</v>
      </c>
      <c r="F685">
        <v>20.5271915599549</v>
      </c>
      <c r="G685">
        <v>0</v>
      </c>
      <c r="H685">
        <v>0</v>
      </c>
      <c r="BQ685" t="str">
        <f>VLOOKUP(A685,Misc!$A$3:$B$11,2,FALSE)</f>
        <v>IDR</v>
      </c>
      <c r="BR685">
        <f>INDEX(FX!$B$30:$AK$48,MATCH('Data (2)'!BQ685,FX!$A$30:$A$48,0),MATCH('Data (2)'!D685,Period,0))</f>
        <v>14504.43134535368</v>
      </c>
      <c r="BS685">
        <f t="shared" si="181"/>
        <v>2.5803838226301293E-3</v>
      </c>
      <c r="BT685">
        <f t="shared" si="166"/>
        <v>0</v>
      </c>
      <c r="BU685">
        <f t="shared" si="167"/>
        <v>1.4152358731754444E-3</v>
      </c>
      <c r="BV685">
        <f t="shared" si="168"/>
        <v>0</v>
      </c>
      <c r="BW685">
        <f t="shared" si="169"/>
        <v>0</v>
      </c>
      <c r="BX685">
        <f t="shared" si="170"/>
        <v>0</v>
      </c>
      <c r="BY685">
        <f t="shared" si="171"/>
        <v>0</v>
      </c>
      <c r="BZ685">
        <f t="shared" si="172"/>
        <v>0</v>
      </c>
      <c r="CA685">
        <f t="shared" si="175"/>
        <v>0</v>
      </c>
      <c r="CB685">
        <f t="shared" si="175"/>
        <v>0</v>
      </c>
      <c r="CC685">
        <f t="shared" si="175"/>
        <v>0</v>
      </c>
      <c r="CD685">
        <f t="shared" si="174"/>
        <v>0</v>
      </c>
      <c r="CE685" s="4">
        <f t="shared" si="176"/>
        <v>0.54845944264715052</v>
      </c>
      <c r="CF685" s="4" t="str">
        <f t="shared" si="177"/>
        <v/>
      </c>
      <c r="CG685" s="4">
        <f t="shared" si="178"/>
        <v>0</v>
      </c>
      <c r="CH685" s="4" t="str">
        <f t="shared" si="179"/>
        <v/>
      </c>
      <c r="CI685">
        <f>INDEX(FX!$B$114:$AK$132,MATCH('Data (2)'!BQ685,FX!$A$114:$A$132,0),MATCH('Data (2)'!D685,Period,0))</f>
        <v>14285.503516898269</v>
      </c>
    </row>
    <row r="686" spans="1:87" hidden="1" outlineLevel="1" x14ac:dyDescent="0.15">
      <c r="A686" t="s">
        <v>66</v>
      </c>
      <c r="B686" s="1">
        <f t="shared" si="183"/>
        <v>43800</v>
      </c>
      <c r="C686" t="s">
        <v>45</v>
      </c>
      <c r="D686" s="1">
        <v>43101</v>
      </c>
      <c r="E686">
        <f t="array" ref="E686:E697">TRANSPOSE('[4]OVERALL_Key Metrics P1'!$F$9:$Q$9)</f>
        <v>21594.855079599998</v>
      </c>
      <c r="F686">
        <f t="array" ref="F686:F697">TRANSPOSE('[4]OVERALL_Key Metrics P1'!$F$14:$Q$14)</f>
        <v>4546.2814876984976</v>
      </c>
      <c r="G686">
        <f t="array" ref="G686:G697">TRANSPOSE('[4]OVERALL_Key Metrics P1'!$F$19:$Q$19)</f>
        <v>1864.7</v>
      </c>
      <c r="H686">
        <f t="array" ref="H686:H697">TRANSPOSE('[4]OVERALL_Key Metrics P1'!$F$24:$Q$24)</f>
        <v>807.79900000000009</v>
      </c>
      <c r="BQ686" t="str">
        <f>VLOOKUP(A686,Misc!$A$3:$B$11,2,FALSE)</f>
        <v>IDR</v>
      </c>
      <c r="BR686">
        <f>INDEX(FX!$B$30:$AK$48,MATCH('Data (2)'!BQ686,FX!$A$30:$A$48,0),MATCH('Data (2)'!D686,Period,0))</f>
        <v>13374.980718285773</v>
      </c>
      <c r="BS686">
        <f t="shared" si="181"/>
        <v>1.61457093168563</v>
      </c>
      <c r="BT686">
        <f t="shared" si="166"/>
        <v>0</v>
      </c>
      <c r="BU686">
        <f t="shared" si="167"/>
        <v>0.33990938629788015</v>
      </c>
      <c r="BV686">
        <f t="shared" si="168"/>
        <v>0</v>
      </c>
      <c r="BW686">
        <f t="shared" si="169"/>
        <v>0.1394170234167629</v>
      </c>
      <c r="BX686">
        <f t="shared" si="170"/>
        <v>0</v>
      </c>
      <c r="BY686">
        <f t="shared" si="171"/>
        <v>6.0396273984575359E-2</v>
      </c>
      <c r="BZ686">
        <f t="shared" si="172"/>
        <v>0</v>
      </c>
      <c r="CA686">
        <f t="shared" si="175"/>
        <v>0</v>
      </c>
      <c r="CB686">
        <f t="shared" si="175"/>
        <v>0</v>
      </c>
      <c r="CC686">
        <f t="shared" si="175"/>
        <v>0</v>
      </c>
      <c r="CD686">
        <f t="shared" si="174"/>
        <v>0</v>
      </c>
      <c r="CE686" s="4">
        <f t="shared" si="176"/>
        <v>0.21052614018203025</v>
      </c>
      <c r="CF686" s="4" t="str">
        <f t="shared" si="177"/>
        <v/>
      </c>
      <c r="CG686" s="4">
        <f t="shared" si="178"/>
        <v>0.17768345452998754</v>
      </c>
      <c r="CH686" s="4" t="str">
        <f t="shared" si="179"/>
        <v/>
      </c>
      <c r="CI686">
        <f>INDEX(FX!$B$114:$AK$132,MATCH('Data (2)'!BQ686,FX!$A$114:$A$132,0),MATCH('Data (2)'!D686,Period,0))</f>
        <v>14285.503516898269</v>
      </c>
    </row>
    <row r="687" spans="1:87" hidden="1" outlineLevel="1" x14ac:dyDescent="0.15">
      <c r="A687" t="s">
        <v>66</v>
      </c>
      <c r="B687" s="1">
        <f t="shared" si="183"/>
        <v>43800</v>
      </c>
      <c r="C687" t="s">
        <v>45</v>
      </c>
      <c r="D687" s="1">
        <v>43132</v>
      </c>
      <c r="E687">
        <v>14468.28992021</v>
      </c>
      <c r="F687">
        <v>4598.2022181835991</v>
      </c>
      <c r="G687">
        <v>3038.9849999999997</v>
      </c>
      <c r="H687">
        <v>1168.1880000000001</v>
      </c>
      <c r="BQ687" t="str">
        <f>VLOOKUP(A687,Misc!$A$3:$B$11,2,FALSE)</f>
        <v>IDR</v>
      </c>
      <c r="BR687">
        <f>INDEX(FX!$B$30:$AK$48,MATCH('Data (2)'!BQ687,FX!$A$30:$A$48,0),MATCH('Data (2)'!D687,Period,0))</f>
        <v>13600.58998364081</v>
      </c>
      <c r="BS687">
        <f t="shared" si="181"/>
        <v>1.0637986982633021</v>
      </c>
      <c r="BT687">
        <f t="shared" si="166"/>
        <v>0</v>
      </c>
      <c r="BU687">
        <f t="shared" si="167"/>
        <v>0.33808843761296031</v>
      </c>
      <c r="BV687">
        <f t="shared" si="168"/>
        <v>0</v>
      </c>
      <c r="BW687">
        <f t="shared" si="169"/>
        <v>0.22344508610695421</v>
      </c>
      <c r="BX687">
        <f t="shared" si="170"/>
        <v>0</v>
      </c>
      <c r="BY687">
        <f t="shared" si="171"/>
        <v>8.5892450357310315E-2</v>
      </c>
      <c r="BZ687">
        <f t="shared" si="172"/>
        <v>0</v>
      </c>
      <c r="CA687">
        <f t="shared" si="175"/>
        <v>0</v>
      </c>
      <c r="CB687">
        <f t="shared" si="175"/>
        <v>0</v>
      </c>
      <c r="CC687">
        <f t="shared" si="175"/>
        <v>0</v>
      </c>
      <c r="CD687">
        <f t="shared" si="174"/>
        <v>0</v>
      </c>
      <c r="CE687" s="4">
        <f t="shared" si="176"/>
        <v>0.3178124189895179</v>
      </c>
      <c r="CF687" s="4" t="str">
        <f t="shared" si="177"/>
        <v/>
      </c>
      <c r="CG687" s="4">
        <f t="shared" si="178"/>
        <v>0.25405320265829079</v>
      </c>
      <c r="CH687" s="4" t="str">
        <f t="shared" si="179"/>
        <v/>
      </c>
      <c r="CI687">
        <f>INDEX(FX!$B$114:$AK$132,MATCH('Data (2)'!BQ687,FX!$A$114:$A$132,0),MATCH('Data (2)'!D687,Period,0))</f>
        <v>14285.503516898269</v>
      </c>
    </row>
    <row r="688" spans="1:87" hidden="1" outlineLevel="1" x14ac:dyDescent="0.15">
      <c r="A688" t="s">
        <v>66</v>
      </c>
      <c r="B688" s="1">
        <f t="shared" si="183"/>
        <v>43800</v>
      </c>
      <c r="C688" t="s">
        <v>45</v>
      </c>
      <c r="D688" s="1">
        <v>43160</v>
      </c>
      <c r="E688">
        <v>99895.656100630993</v>
      </c>
      <c r="F688">
        <v>11179.660088903011</v>
      </c>
      <c r="G688">
        <v>3952.84</v>
      </c>
      <c r="H688">
        <v>1537.135</v>
      </c>
      <c r="BQ688" t="str">
        <f>VLOOKUP(A688,Misc!$A$3:$B$11,2,FALSE)</f>
        <v>IDR</v>
      </c>
      <c r="BR688">
        <f>INDEX(FX!$B$30:$AK$48,MATCH('Data (2)'!BQ688,FX!$A$30:$A$48,0),MATCH('Data (2)'!D688,Period,0))</f>
        <v>13758.785995522274</v>
      </c>
      <c r="BS688">
        <f t="shared" si="181"/>
        <v>7.2604993008206913</v>
      </c>
      <c r="BT688">
        <f t="shared" si="166"/>
        <v>0</v>
      </c>
      <c r="BU688">
        <f t="shared" si="167"/>
        <v>0.81254698579812012</v>
      </c>
      <c r="BV688">
        <f t="shared" si="168"/>
        <v>0</v>
      </c>
      <c r="BW688">
        <f t="shared" si="169"/>
        <v>0.28729569609458505</v>
      </c>
      <c r="BX688">
        <f t="shared" si="170"/>
        <v>0</v>
      </c>
      <c r="BY688">
        <f t="shared" si="171"/>
        <v>0.1117202491920619</v>
      </c>
      <c r="BZ688">
        <f t="shared" si="172"/>
        <v>0</v>
      </c>
      <c r="CA688">
        <f t="shared" si="175"/>
        <v>0</v>
      </c>
      <c r="CB688">
        <f t="shared" si="175"/>
        <v>0</v>
      </c>
      <c r="CC688">
        <f t="shared" si="175"/>
        <v>0</v>
      </c>
      <c r="CD688">
        <f t="shared" si="174"/>
        <v>0</v>
      </c>
      <c r="CE688" s="4">
        <f t="shared" si="176"/>
        <v>0.11191337566911876</v>
      </c>
      <c r="CF688" s="4" t="str">
        <f t="shared" si="177"/>
        <v/>
      </c>
      <c r="CG688" s="4">
        <f t="shared" si="178"/>
        <v>0.13749389406979987</v>
      </c>
      <c r="CH688" s="4" t="str">
        <f t="shared" si="179"/>
        <v/>
      </c>
      <c r="CI688">
        <f>INDEX(FX!$B$114:$AK$132,MATCH('Data (2)'!BQ688,FX!$A$114:$A$132,0),MATCH('Data (2)'!D688,Period,0))</f>
        <v>14285.503516898269</v>
      </c>
    </row>
    <row r="689" spans="1:87" hidden="1" outlineLevel="1" x14ac:dyDescent="0.15">
      <c r="A689" t="s">
        <v>66</v>
      </c>
      <c r="B689" s="1">
        <f t="shared" si="183"/>
        <v>43800</v>
      </c>
      <c r="C689" t="s">
        <v>45</v>
      </c>
      <c r="D689" s="1">
        <v>43191</v>
      </c>
      <c r="E689">
        <v>12178.248276716002</v>
      </c>
      <c r="F689">
        <v>3308.504745721455</v>
      </c>
      <c r="G689">
        <v>2235.96</v>
      </c>
      <c r="H689">
        <v>885.7</v>
      </c>
      <c r="BQ689" t="str">
        <f>VLOOKUP(A689,Misc!$A$3:$B$11,2,FALSE)</f>
        <v>IDR</v>
      </c>
      <c r="BR689">
        <f>INDEX(FX!$B$30:$AK$48,MATCH('Data (2)'!BQ689,FX!$A$30:$A$48,0),MATCH('Data (2)'!D689,Period,0))</f>
        <v>13814.428614484821</v>
      </c>
      <c r="BS689">
        <f t="shared" si="181"/>
        <v>0.88156004251574782</v>
      </c>
      <c r="BT689">
        <f t="shared" si="166"/>
        <v>0</v>
      </c>
      <c r="BU689">
        <f t="shared" si="167"/>
        <v>0.23949631490747245</v>
      </c>
      <c r="BV689">
        <f t="shared" si="168"/>
        <v>0</v>
      </c>
      <c r="BW689">
        <f t="shared" si="169"/>
        <v>0.161856857232266</v>
      </c>
      <c r="BX689">
        <f t="shared" si="170"/>
        <v>0</v>
      </c>
      <c r="BY689">
        <f t="shared" si="171"/>
        <v>6.4114124783367324E-2</v>
      </c>
      <c r="BZ689">
        <f t="shared" si="172"/>
        <v>0</v>
      </c>
      <c r="CA689">
        <f t="shared" si="175"/>
        <v>0</v>
      </c>
      <c r="CB689">
        <f t="shared" si="175"/>
        <v>0</v>
      </c>
      <c r="CC689">
        <f t="shared" si="175"/>
        <v>0</v>
      </c>
      <c r="CD689">
        <f t="shared" si="174"/>
        <v>0</v>
      </c>
      <c r="CE689" s="4">
        <f t="shared" si="176"/>
        <v>0.27167328753241921</v>
      </c>
      <c r="CF689" s="4" t="str">
        <f t="shared" si="177"/>
        <v/>
      </c>
      <c r="CG689" s="4">
        <f t="shared" si="178"/>
        <v>0.26770401376796682</v>
      </c>
      <c r="CH689" s="4" t="str">
        <f t="shared" si="179"/>
        <v/>
      </c>
      <c r="CI689">
        <f>INDEX(FX!$B$114:$AK$132,MATCH('Data (2)'!BQ689,FX!$A$114:$A$132,0),MATCH('Data (2)'!D689,Period,0))</f>
        <v>14285.503516898269</v>
      </c>
    </row>
    <row r="690" spans="1:87" hidden="1" outlineLevel="1" x14ac:dyDescent="0.15">
      <c r="A690" t="s">
        <v>66</v>
      </c>
      <c r="B690" s="1">
        <f t="shared" si="183"/>
        <v>43800</v>
      </c>
      <c r="C690" t="s">
        <v>45</v>
      </c>
      <c r="D690" s="1">
        <v>43221</v>
      </c>
      <c r="E690">
        <v>23995.82443543</v>
      </c>
      <c r="F690">
        <v>8185.0799179048108</v>
      </c>
      <c r="G690">
        <v>4989.25</v>
      </c>
      <c r="H690">
        <v>2472.06</v>
      </c>
      <c r="BQ690" t="str">
        <f>VLOOKUP(A690,Misc!$A$3:$B$11,2,FALSE)</f>
        <v>IDR</v>
      </c>
      <c r="BR690">
        <f>INDEX(FX!$B$30:$AK$48,MATCH('Data (2)'!BQ690,FX!$A$30:$A$48,0),MATCH('Data (2)'!D690,Period,0))</f>
        <v>14048.48442869292</v>
      </c>
      <c r="BS690">
        <f t="shared" si="181"/>
        <v>1.7080721096448257</v>
      </c>
      <c r="BT690">
        <f t="shared" si="166"/>
        <v>0</v>
      </c>
      <c r="BU690">
        <f t="shared" si="167"/>
        <v>0.58263081398214256</v>
      </c>
      <c r="BV690">
        <f t="shared" si="168"/>
        <v>0</v>
      </c>
      <c r="BW690">
        <f t="shared" si="169"/>
        <v>0.35514507100921511</v>
      </c>
      <c r="BX690">
        <f t="shared" si="170"/>
        <v>0</v>
      </c>
      <c r="BY690">
        <f t="shared" si="171"/>
        <v>0.17596631241951</v>
      </c>
      <c r="BZ690">
        <f t="shared" si="172"/>
        <v>0</v>
      </c>
      <c r="CA690">
        <f t="shared" si="175"/>
        <v>0</v>
      </c>
      <c r="CB690">
        <f t="shared" si="175"/>
        <v>0</v>
      </c>
      <c r="CC690">
        <f t="shared" si="175"/>
        <v>0</v>
      </c>
      <c r="CD690">
        <f t="shared" si="174"/>
        <v>0</v>
      </c>
      <c r="CE690" s="4">
        <f t="shared" si="176"/>
        <v>0.34110434254634253</v>
      </c>
      <c r="CF690" s="4" t="str">
        <f t="shared" si="177"/>
        <v/>
      </c>
      <c r="CG690" s="4">
        <f t="shared" si="178"/>
        <v>0.30202026428506629</v>
      </c>
      <c r="CH690" s="4" t="str">
        <f t="shared" si="179"/>
        <v/>
      </c>
      <c r="CI690">
        <f>INDEX(FX!$B$114:$AK$132,MATCH('Data (2)'!BQ690,FX!$A$114:$A$132,0),MATCH('Data (2)'!D690,Period,0))</f>
        <v>14285.503516898269</v>
      </c>
    </row>
    <row r="691" spans="1:87" hidden="1" outlineLevel="1" x14ac:dyDescent="0.15">
      <c r="A691" t="s">
        <v>66</v>
      </c>
      <c r="B691" s="1">
        <f t="shared" si="183"/>
        <v>43800</v>
      </c>
      <c r="C691" t="s">
        <v>45</v>
      </c>
      <c r="D691" s="1">
        <v>43252</v>
      </c>
      <c r="E691">
        <v>11886.352441879999</v>
      </c>
      <c r="F691">
        <v>3716.3097252596003</v>
      </c>
      <c r="G691">
        <v>2201</v>
      </c>
      <c r="H691">
        <v>986</v>
      </c>
      <c r="BQ691" t="str">
        <f>VLOOKUP(A691,Misc!$A$3:$B$11,2,FALSE)</f>
        <v>IDR</v>
      </c>
      <c r="BR691">
        <f>INDEX(FX!$B$30:$AK$48,MATCH('Data (2)'!BQ691,FX!$A$30:$A$48,0),MATCH('Data (2)'!D691,Period,0))</f>
        <v>14037.492864249481</v>
      </c>
      <c r="BS691">
        <f t="shared" si="181"/>
        <v>0.84675750554801843</v>
      </c>
      <c r="BT691">
        <f t="shared" ref="BT691:BT754" si="184">IF(D691&gt;B691,E691/$BR691,0)</f>
        <v>0</v>
      </c>
      <c r="BU691">
        <f t="shared" ref="BU691:BU754" si="185">IF(D691&gt;B691,0,F691/$BR691)</f>
        <v>0.2647417000456152</v>
      </c>
      <c r="BV691">
        <f t="shared" ref="BV691:BV754" si="186">IF(D691&gt;B691,F691/$BR691,0)</f>
        <v>0</v>
      </c>
      <c r="BW691">
        <f t="shared" ref="BW691:BW754" si="187">IF(D691&gt;B691,0,G691/$BR691)</f>
        <v>0.15679438068356782</v>
      </c>
      <c r="BX691">
        <f t="shared" ref="BX691:BX754" si="188">IF(D691&gt;B691,G691/$BR691,0)</f>
        <v>0</v>
      </c>
      <c r="BY691">
        <f t="shared" ref="BY691:BY754" si="189">IF(D691&gt;B691,0,H691/$BR691)</f>
        <v>7.0240463132211661E-2</v>
      </c>
      <c r="BZ691">
        <f t="shared" ref="BZ691:BZ754" si="190">IF(D691&gt;B691,H691/$BR691,0)</f>
        <v>0</v>
      </c>
      <c r="CA691">
        <f t="shared" si="175"/>
        <v>0</v>
      </c>
      <c r="CB691">
        <f t="shared" si="175"/>
        <v>0</v>
      </c>
      <c r="CC691">
        <f t="shared" si="175"/>
        <v>0</v>
      </c>
      <c r="CD691">
        <f t="shared" si="174"/>
        <v>0</v>
      </c>
      <c r="CE691" s="4">
        <f t="shared" si="176"/>
        <v>0.31265350269824338</v>
      </c>
      <c r="CF691" s="4" t="str">
        <f t="shared" si="177"/>
        <v/>
      </c>
      <c r="CG691" s="4">
        <f t="shared" si="178"/>
        <v>0.26531696034326735</v>
      </c>
      <c r="CH691" s="4" t="str">
        <f t="shared" si="179"/>
        <v/>
      </c>
      <c r="CI691">
        <f>INDEX(FX!$B$114:$AK$132,MATCH('Data (2)'!BQ691,FX!$A$114:$A$132,0),MATCH('Data (2)'!D691,Period,0))</f>
        <v>14285.503516898269</v>
      </c>
    </row>
    <row r="692" spans="1:87" hidden="1" outlineLevel="1" x14ac:dyDescent="0.15">
      <c r="A692" t="s">
        <v>66</v>
      </c>
      <c r="B692" s="1">
        <f t="shared" ref="B692:B707" si="191">B691</f>
        <v>43800</v>
      </c>
      <c r="C692" t="s">
        <v>45</v>
      </c>
      <c r="D692" s="1">
        <v>43282</v>
      </c>
      <c r="E692">
        <v>11192.25162359999</v>
      </c>
      <c r="F692">
        <v>3344.7647539701998</v>
      </c>
      <c r="G692">
        <v>2426</v>
      </c>
      <c r="H692">
        <v>1113</v>
      </c>
      <c r="BQ692" t="str">
        <f>VLOOKUP(A692,Misc!$A$3:$B$11,2,FALSE)</f>
        <v>IDR</v>
      </c>
      <c r="BR692">
        <f>INDEX(FX!$B$30:$AK$48,MATCH('Data (2)'!BQ692,FX!$A$30:$A$48,0),MATCH('Data (2)'!D692,Period,0))</f>
        <v>14407.791945107867</v>
      </c>
      <c r="BS692">
        <f t="shared" si="181"/>
        <v>0.77681935346104813</v>
      </c>
      <c r="BT692">
        <f t="shared" si="184"/>
        <v>0</v>
      </c>
      <c r="BU692">
        <f t="shared" si="185"/>
        <v>0.23214971223303285</v>
      </c>
      <c r="BV692">
        <f t="shared" si="186"/>
        <v>0</v>
      </c>
      <c r="BW692">
        <f t="shared" si="187"/>
        <v>0.16838110997457476</v>
      </c>
      <c r="BX692">
        <f t="shared" si="188"/>
        <v>0</v>
      </c>
      <c r="BY692">
        <f t="shared" si="189"/>
        <v>7.7249866200206796E-2</v>
      </c>
      <c r="BZ692">
        <f t="shared" si="190"/>
        <v>0</v>
      </c>
      <c r="CA692">
        <f t="shared" si="175"/>
        <v>0</v>
      </c>
      <c r="CB692">
        <f t="shared" si="175"/>
        <v>0</v>
      </c>
      <c r="CC692">
        <f t="shared" si="175"/>
        <v>0</v>
      </c>
      <c r="CD692">
        <f t="shared" si="174"/>
        <v>0</v>
      </c>
      <c r="CE692" s="4">
        <f t="shared" si="176"/>
        <v>0.2988464579296472</v>
      </c>
      <c r="CF692" s="4" t="str">
        <f t="shared" si="177"/>
        <v/>
      </c>
      <c r="CG692" s="4">
        <f t="shared" si="178"/>
        <v>0.33275882815940372</v>
      </c>
      <c r="CH692" s="4" t="str">
        <f t="shared" si="179"/>
        <v/>
      </c>
      <c r="CI692">
        <f>INDEX(FX!$B$114:$AK$132,MATCH('Data (2)'!BQ692,FX!$A$114:$A$132,0),MATCH('Data (2)'!D692,Period,0))</f>
        <v>14285.503516898269</v>
      </c>
    </row>
    <row r="693" spans="1:87" hidden="1" outlineLevel="1" x14ac:dyDescent="0.15">
      <c r="A693" t="s">
        <v>66</v>
      </c>
      <c r="B693" s="1">
        <f t="shared" si="191"/>
        <v>43800</v>
      </c>
      <c r="C693" t="s">
        <v>45</v>
      </c>
      <c r="D693" s="1">
        <v>43313</v>
      </c>
      <c r="E693">
        <v>22512.672283365009</v>
      </c>
      <c r="F693">
        <v>6864.6501244160036</v>
      </c>
      <c r="G693">
        <v>4333.5182999999997</v>
      </c>
      <c r="H693">
        <v>1805.5675000000001</v>
      </c>
      <c r="BQ693" t="str">
        <f>VLOOKUP(A693,Misc!$A$3:$B$11,2,FALSE)</f>
        <v>IDR</v>
      </c>
      <c r="BR693">
        <f>INDEX(FX!$B$30:$AK$48,MATCH('Data (2)'!BQ693,FX!$A$30:$A$48,0),MATCH('Data (2)'!D693,Period,0))</f>
        <v>14566.412926445459</v>
      </c>
      <c r="BS693">
        <f t="shared" si="181"/>
        <v>1.5455192981995618</v>
      </c>
      <c r="BT693">
        <f t="shared" si="184"/>
        <v>0</v>
      </c>
      <c r="BU693">
        <f t="shared" si="185"/>
        <v>0.47126565470028431</v>
      </c>
      <c r="BV693">
        <f t="shared" si="186"/>
        <v>0</v>
      </c>
      <c r="BW693">
        <f t="shared" si="187"/>
        <v>0.29750071770466269</v>
      </c>
      <c r="BX693">
        <f t="shared" si="188"/>
        <v>0</v>
      </c>
      <c r="BY693">
        <f t="shared" si="189"/>
        <v>0.12395416147526447</v>
      </c>
      <c r="BZ693">
        <f t="shared" si="190"/>
        <v>0</v>
      </c>
      <c r="CA693">
        <f t="shared" si="175"/>
        <v>0</v>
      </c>
      <c r="CB693">
        <f t="shared" si="175"/>
        <v>0</v>
      </c>
      <c r="CC693">
        <f t="shared" si="175"/>
        <v>0</v>
      </c>
      <c r="CD693">
        <f t="shared" si="174"/>
        <v>0</v>
      </c>
      <c r="CE693" s="4">
        <f t="shared" si="176"/>
        <v>0.30492382414718522</v>
      </c>
      <c r="CF693" s="4" t="str">
        <f t="shared" si="177"/>
        <v/>
      </c>
      <c r="CG693" s="4">
        <f t="shared" si="178"/>
        <v>0.26302396586506371</v>
      </c>
      <c r="CH693" s="4" t="str">
        <f t="shared" si="179"/>
        <v/>
      </c>
      <c r="CI693">
        <f>INDEX(FX!$B$114:$AK$132,MATCH('Data (2)'!BQ693,FX!$A$114:$A$132,0),MATCH('Data (2)'!D693,Period,0))</f>
        <v>14285.503516898269</v>
      </c>
    </row>
    <row r="694" spans="1:87" hidden="1" outlineLevel="1" x14ac:dyDescent="0.15">
      <c r="A694" t="s">
        <v>66</v>
      </c>
      <c r="B694" s="1">
        <f t="shared" si="191"/>
        <v>43800</v>
      </c>
      <c r="C694" t="s">
        <v>45</v>
      </c>
      <c r="D694" s="1">
        <v>43344</v>
      </c>
      <c r="E694">
        <v>18657.763414500001</v>
      </c>
      <c r="F694">
        <v>3003.6540101296978</v>
      </c>
      <c r="G694">
        <v>3264.6570000000002</v>
      </c>
      <c r="H694">
        <v>1095.7005999999999</v>
      </c>
      <c r="BQ694" t="str">
        <f>VLOOKUP(A694,Misc!$A$3:$B$11,2,FALSE)</f>
        <v>IDR</v>
      </c>
      <c r="BR694">
        <f>INDEX(FX!$B$30:$AK$48,MATCH('Data (2)'!BQ694,FX!$A$30:$A$48,0),MATCH('Data (2)'!D694,Period,0))</f>
        <v>14871.679947163919</v>
      </c>
      <c r="BS694">
        <f t="shared" si="181"/>
        <v>1.2545834418698676</v>
      </c>
      <c r="BT694">
        <f t="shared" si="184"/>
        <v>0</v>
      </c>
      <c r="BU694">
        <f t="shared" si="185"/>
        <v>0.20197139938467443</v>
      </c>
      <c r="BV694">
        <f t="shared" si="186"/>
        <v>0</v>
      </c>
      <c r="BW694">
        <f t="shared" si="187"/>
        <v>0.219521736051251</v>
      </c>
      <c r="BX694">
        <f t="shared" si="188"/>
        <v>0</v>
      </c>
      <c r="BY694">
        <f t="shared" si="189"/>
        <v>7.3676989008155322E-2</v>
      </c>
      <c r="BZ694">
        <f t="shared" si="190"/>
        <v>0</v>
      </c>
      <c r="CA694">
        <f t="shared" si="175"/>
        <v>0</v>
      </c>
      <c r="CB694">
        <f t="shared" si="175"/>
        <v>0</v>
      </c>
      <c r="CC694">
        <f t="shared" si="175"/>
        <v>0</v>
      </c>
      <c r="CD694">
        <f t="shared" si="174"/>
        <v>0</v>
      </c>
      <c r="CE694" s="4">
        <f t="shared" si="176"/>
        <v>0.16098682052080202</v>
      </c>
      <c r="CF694" s="4" t="str">
        <f t="shared" si="177"/>
        <v/>
      </c>
      <c r="CG694" s="4">
        <f t="shared" si="178"/>
        <v>0.36478921883305981</v>
      </c>
      <c r="CH694" s="4" t="str">
        <f t="shared" si="179"/>
        <v/>
      </c>
      <c r="CI694">
        <f>INDEX(FX!$B$114:$AK$132,MATCH('Data (2)'!BQ694,FX!$A$114:$A$132,0),MATCH('Data (2)'!D694,Period,0))</f>
        <v>14285.503516898269</v>
      </c>
    </row>
    <row r="695" spans="1:87" hidden="1" outlineLevel="1" x14ac:dyDescent="0.15">
      <c r="A695" t="s">
        <v>66</v>
      </c>
      <c r="B695" s="1">
        <f t="shared" si="191"/>
        <v>43800</v>
      </c>
      <c r="C695" t="s">
        <v>45</v>
      </c>
      <c r="D695" s="1">
        <v>43374</v>
      </c>
      <c r="E695">
        <v>17884.937475257</v>
      </c>
      <c r="F695">
        <v>4004.2023231698327</v>
      </c>
      <c r="G695">
        <v>2430.6419000000001</v>
      </c>
      <c r="H695">
        <v>1040.4537</v>
      </c>
      <c r="BQ695" t="str">
        <f>VLOOKUP(A695,Misc!$A$3:$B$11,2,FALSE)</f>
        <v>IDR</v>
      </c>
      <c r="BR695">
        <f>INDEX(FX!$B$30:$AK$48,MATCH('Data (2)'!BQ695,FX!$A$30:$A$48,0),MATCH('Data (2)'!D695,Period,0))</f>
        <v>15176.479273699237</v>
      </c>
      <c r="BS695">
        <f t="shared" si="181"/>
        <v>1.1784641979679378</v>
      </c>
      <c r="BT695">
        <f t="shared" si="184"/>
        <v>0</v>
      </c>
      <c r="BU695">
        <f t="shared" si="185"/>
        <v>0.26384263773937972</v>
      </c>
      <c r="BV695">
        <f t="shared" si="186"/>
        <v>0</v>
      </c>
      <c r="BW695">
        <f t="shared" si="187"/>
        <v>0.16015848314782008</v>
      </c>
      <c r="BX695">
        <f t="shared" si="188"/>
        <v>0</v>
      </c>
      <c r="BY695">
        <f t="shared" si="189"/>
        <v>6.855698750915841E-2</v>
      </c>
      <c r="BZ695">
        <f t="shared" si="190"/>
        <v>0</v>
      </c>
      <c r="CA695">
        <f t="shared" si="175"/>
        <v>0</v>
      </c>
      <c r="CB695">
        <f t="shared" si="175"/>
        <v>0</v>
      </c>
      <c r="CC695">
        <f t="shared" si="175"/>
        <v>0</v>
      </c>
      <c r="CD695">
        <f t="shared" si="174"/>
        <v>0</v>
      </c>
      <c r="CE695" s="4">
        <f t="shared" si="176"/>
        <v>0.22388685052488802</v>
      </c>
      <c r="CF695" s="4" t="str">
        <f t="shared" si="177"/>
        <v/>
      </c>
      <c r="CG695" s="4">
        <f t="shared" si="178"/>
        <v>0.25984044162292713</v>
      </c>
      <c r="CH695" s="4" t="str">
        <f t="shared" si="179"/>
        <v/>
      </c>
      <c r="CI695">
        <f>INDEX(FX!$B$114:$AK$132,MATCH('Data (2)'!BQ695,FX!$A$114:$A$132,0),MATCH('Data (2)'!D695,Period,0))</f>
        <v>14285.503516898269</v>
      </c>
    </row>
    <row r="696" spans="1:87" hidden="1" outlineLevel="1" x14ac:dyDescent="0.15">
      <c r="A696" t="s">
        <v>66</v>
      </c>
      <c r="B696" s="1">
        <f t="shared" si="191"/>
        <v>43800</v>
      </c>
      <c r="C696" t="s">
        <v>45</v>
      </c>
      <c r="D696" s="1">
        <v>43405</v>
      </c>
      <c r="E696">
        <v>20385.205354393987</v>
      </c>
      <c r="F696">
        <v>6067.4066177995001</v>
      </c>
      <c r="G696">
        <v>2814.0140000000001</v>
      </c>
      <c r="H696">
        <v>1575.5621000000001</v>
      </c>
      <c r="BQ696" t="str">
        <f>VLOOKUP(A696,Misc!$A$3:$B$11,2,FALSE)</f>
        <v>IDR</v>
      </c>
      <c r="BR696">
        <f>INDEX(FX!$B$30:$AK$48,MATCH('Data (2)'!BQ696,FX!$A$30:$A$48,0),MATCH('Data (2)'!D696,Period,0))</f>
        <v>14649.346785512915</v>
      </c>
      <c r="BS696">
        <f t="shared" si="181"/>
        <v>1.3915436403316903</v>
      </c>
      <c r="BT696">
        <f t="shared" si="184"/>
        <v>0</v>
      </c>
      <c r="BU696">
        <f t="shared" si="185"/>
        <v>0.41417591559780004</v>
      </c>
      <c r="BV696">
        <f t="shared" si="186"/>
        <v>0</v>
      </c>
      <c r="BW696">
        <f t="shared" si="187"/>
        <v>0.1920914318707265</v>
      </c>
      <c r="BX696">
        <f t="shared" si="188"/>
        <v>0</v>
      </c>
      <c r="BY696">
        <f t="shared" si="189"/>
        <v>0.10755169654104378</v>
      </c>
      <c r="BZ696">
        <f t="shared" si="190"/>
        <v>0</v>
      </c>
      <c r="CA696">
        <f t="shared" si="175"/>
        <v>0</v>
      </c>
      <c r="CB696">
        <f t="shared" si="175"/>
        <v>0</v>
      </c>
      <c r="CC696">
        <f t="shared" si="175"/>
        <v>0</v>
      </c>
      <c r="CD696">
        <f t="shared" si="174"/>
        <v>0</v>
      </c>
      <c r="CE696" s="4">
        <f t="shared" si="176"/>
        <v>0.29763774817660515</v>
      </c>
      <c r="CF696" s="4" t="str">
        <f t="shared" si="177"/>
        <v/>
      </c>
      <c r="CG696" s="4">
        <f t="shared" si="178"/>
        <v>0.25967636574379088</v>
      </c>
      <c r="CH696" s="4" t="str">
        <f t="shared" si="179"/>
        <v/>
      </c>
      <c r="CI696">
        <f>INDEX(FX!$B$114:$AK$132,MATCH('Data (2)'!BQ696,FX!$A$114:$A$132,0),MATCH('Data (2)'!D696,Period,0))</f>
        <v>14285.503516898269</v>
      </c>
    </row>
    <row r="697" spans="1:87" hidden="1" outlineLevel="1" x14ac:dyDescent="0.15">
      <c r="A697" t="s">
        <v>66</v>
      </c>
      <c r="B697" s="1">
        <f t="shared" si="191"/>
        <v>43800</v>
      </c>
      <c r="C697" t="s">
        <v>45</v>
      </c>
      <c r="D697" s="1">
        <v>43435</v>
      </c>
      <c r="E697">
        <v>73856.986566832988</v>
      </c>
      <c r="F697">
        <v>13827.898228203096</v>
      </c>
      <c r="G697">
        <v>6850.3778000000002</v>
      </c>
      <c r="H697">
        <v>3453.9325000000003</v>
      </c>
      <c r="BQ697" t="str">
        <f>VLOOKUP(A697,Misc!$A$3:$B$11,2,FALSE)</f>
        <v>IDR</v>
      </c>
      <c r="BR697">
        <f>INDEX(FX!$B$30:$AK$48,MATCH('Data (2)'!BQ697,FX!$A$30:$A$48,0),MATCH('Data (2)'!D697,Period,0))</f>
        <v>14504.43134535368</v>
      </c>
      <c r="BS697">
        <f t="shared" si="181"/>
        <v>5.0920291053321565</v>
      </c>
      <c r="BT697">
        <f t="shared" si="184"/>
        <v>0</v>
      </c>
      <c r="BU697">
        <f t="shared" si="185"/>
        <v>0.95335679827480424</v>
      </c>
      <c r="BV697">
        <f t="shared" si="186"/>
        <v>0</v>
      </c>
      <c r="BW697">
        <f t="shared" si="187"/>
        <v>0.47229551003352066</v>
      </c>
      <c r="BX697">
        <f t="shared" si="188"/>
        <v>0</v>
      </c>
      <c r="BY697">
        <f t="shared" si="189"/>
        <v>0.23812946662720605</v>
      </c>
      <c r="BZ697">
        <f t="shared" si="190"/>
        <v>0</v>
      </c>
      <c r="CA697">
        <f t="shared" si="175"/>
        <v>0</v>
      </c>
      <c r="CB697">
        <f t="shared" si="175"/>
        <v>0</v>
      </c>
      <c r="CC697">
        <f t="shared" si="175"/>
        <v>0</v>
      </c>
      <c r="CD697">
        <f t="shared" si="174"/>
        <v>0</v>
      </c>
      <c r="CE697" s="4">
        <f t="shared" si="176"/>
        <v>0.18722532384516213</v>
      </c>
      <c r="CF697" s="4" t="str">
        <f t="shared" si="177"/>
        <v/>
      </c>
      <c r="CG697" s="4">
        <f t="shared" si="178"/>
        <v>0.24978000582586232</v>
      </c>
      <c r="CH697" s="4" t="str">
        <f t="shared" si="179"/>
        <v/>
      </c>
      <c r="CI697">
        <f>INDEX(FX!$B$114:$AK$132,MATCH('Data (2)'!BQ697,FX!$A$114:$A$132,0),MATCH('Data (2)'!D697,Period,0))</f>
        <v>14285.503516898269</v>
      </c>
    </row>
    <row r="698" spans="1:87" hidden="1" outlineLevel="1" x14ac:dyDescent="0.15">
      <c r="A698" t="s">
        <v>67</v>
      </c>
      <c r="B698" s="1">
        <f t="shared" si="191"/>
        <v>43800</v>
      </c>
      <c r="C698" t="s">
        <v>50</v>
      </c>
      <c r="D698" s="1">
        <v>43101</v>
      </c>
      <c r="E698">
        <f t="array" ref="E698:E709">TRANSPOSE('[5]AG_Key Metrics P1'!$F$9:$Q$9)</f>
        <v>69.376302924122726</v>
      </c>
      <c r="F698">
        <f t="array" ref="F698:F709">TRANSPOSE('[5]AG_Key Metrics P1'!$F$14:$Q$14)</f>
        <v>32.291076403034147</v>
      </c>
      <c r="G698">
        <f t="array" ref="G698:G709">TRANSPOSE('[5]AG_Key Metrics P1'!$F$19:$Q$19)</f>
        <v>11.398010646951693</v>
      </c>
      <c r="H698">
        <f t="array" ref="H698:H709">TRANSPOSE('[5]AG_Key Metrics P1'!$F$24:$Q$24)</f>
        <v>5.3844700000000003</v>
      </c>
      <c r="BQ698" t="str">
        <f>VLOOKUP(A698,Misc!$A$3:$B$11,2,FALSE)</f>
        <v>PHP</v>
      </c>
      <c r="BR698">
        <f>INDEX(FX!$B$30:$AK$48,MATCH('Data (2)'!BQ698,FX!$A$30:$A$48,0),MATCH('Data (2)'!D698,Period,0))</f>
        <v>50.60322889537202</v>
      </c>
      <c r="BS698">
        <f t="shared" si="181"/>
        <v>1.3709856947580596</v>
      </c>
      <c r="BT698">
        <f t="shared" si="184"/>
        <v>0</v>
      </c>
      <c r="BU698">
        <f t="shared" si="185"/>
        <v>0.63812284527929342</v>
      </c>
      <c r="BV698">
        <f t="shared" si="186"/>
        <v>0</v>
      </c>
      <c r="BW698">
        <f t="shared" si="187"/>
        <v>0.22524275418310535</v>
      </c>
      <c r="BX698">
        <f t="shared" si="188"/>
        <v>0</v>
      </c>
      <c r="BY698">
        <f t="shared" si="189"/>
        <v>0.10640566061768528</v>
      </c>
      <c r="BZ698">
        <f t="shared" si="190"/>
        <v>0</v>
      </c>
      <c r="CA698">
        <f t="shared" si="175"/>
        <v>0</v>
      </c>
      <c r="CB698">
        <f t="shared" si="175"/>
        <v>0</v>
      </c>
      <c r="CC698">
        <f t="shared" si="175"/>
        <v>0</v>
      </c>
      <c r="CD698">
        <f t="shared" si="174"/>
        <v>0</v>
      </c>
      <c r="CE698" s="4">
        <f t="shared" si="176"/>
        <v>0.46544821562992611</v>
      </c>
      <c r="CF698" s="4" t="str">
        <f t="shared" si="177"/>
        <v/>
      </c>
      <c r="CG698" s="4">
        <f t="shared" si="178"/>
        <v>0.16674792542666872</v>
      </c>
      <c r="CH698" s="4" t="str">
        <f t="shared" si="179"/>
        <v/>
      </c>
      <c r="CI698">
        <f>INDEX(FX!$B$114:$AK$132,MATCH('Data (2)'!BQ698,FX!$A$114:$A$132,0),MATCH('Data (2)'!D698,Period,0))</f>
        <v>53.33161777320295</v>
      </c>
    </row>
    <row r="699" spans="1:87" hidden="1" outlineLevel="1" x14ac:dyDescent="0.15">
      <c r="A699" t="s">
        <v>67</v>
      </c>
      <c r="B699" s="1">
        <f t="shared" si="191"/>
        <v>43800</v>
      </c>
      <c r="C699" t="s">
        <v>50</v>
      </c>
      <c r="D699" s="1">
        <v>43132</v>
      </c>
      <c r="E699">
        <v>65.436125636170303</v>
      </c>
      <c r="F699">
        <v>37.137819729834298</v>
      </c>
      <c r="G699">
        <v>16.61161489897415</v>
      </c>
      <c r="H699">
        <v>9.5162399999999998</v>
      </c>
      <c r="BQ699" t="str">
        <f>VLOOKUP(A699,Misc!$A$3:$B$11,2,FALSE)</f>
        <v>PHP</v>
      </c>
      <c r="BR699">
        <f>INDEX(FX!$B$30:$AK$48,MATCH('Data (2)'!BQ699,FX!$A$30:$A$48,0),MATCH('Data (2)'!D699,Period,0))</f>
        <v>51.930546332140146</v>
      </c>
      <c r="BS699">
        <f t="shared" si="181"/>
        <v>1.2600700408127898</v>
      </c>
      <c r="BT699">
        <f t="shared" si="184"/>
        <v>0</v>
      </c>
      <c r="BU699">
        <f t="shared" si="185"/>
        <v>0.71514402125304555</v>
      </c>
      <c r="BV699">
        <f t="shared" si="186"/>
        <v>0</v>
      </c>
      <c r="BW699">
        <f t="shared" si="187"/>
        <v>0.31988138142681383</v>
      </c>
      <c r="BX699">
        <f t="shared" si="188"/>
        <v>0</v>
      </c>
      <c r="BY699">
        <f t="shared" si="189"/>
        <v>0.18324937194258514</v>
      </c>
      <c r="BZ699">
        <f t="shared" si="190"/>
        <v>0</v>
      </c>
      <c r="CA699">
        <f t="shared" si="175"/>
        <v>0</v>
      </c>
      <c r="CB699">
        <f t="shared" si="175"/>
        <v>0</v>
      </c>
      <c r="CC699">
        <f t="shared" si="175"/>
        <v>0</v>
      </c>
      <c r="CD699">
        <f t="shared" si="174"/>
        <v>0</v>
      </c>
      <c r="CE699" s="4">
        <f t="shared" si="176"/>
        <v>0.56754307148811534</v>
      </c>
      <c r="CF699" s="4" t="str">
        <f t="shared" si="177"/>
        <v/>
      </c>
      <c r="CG699" s="4">
        <f t="shared" si="178"/>
        <v>0.25624121365302505</v>
      </c>
      <c r="CH699" s="4" t="str">
        <f t="shared" si="179"/>
        <v/>
      </c>
      <c r="CI699">
        <f>INDEX(FX!$B$114:$AK$132,MATCH('Data (2)'!BQ699,FX!$A$114:$A$132,0),MATCH('Data (2)'!D699,Period,0))</f>
        <v>53.33161777320295</v>
      </c>
    </row>
    <row r="700" spans="1:87" hidden="1" outlineLevel="1" x14ac:dyDescent="0.15">
      <c r="A700" t="s">
        <v>67</v>
      </c>
      <c r="B700" s="1">
        <f t="shared" si="191"/>
        <v>43800</v>
      </c>
      <c r="C700" t="s">
        <v>50</v>
      </c>
      <c r="D700" s="1">
        <v>43160</v>
      </c>
      <c r="E700">
        <v>74.733148624436183</v>
      </c>
      <c r="F700">
        <v>34.048787261834676</v>
      </c>
      <c r="G700">
        <v>16.924305215555432</v>
      </c>
      <c r="H700">
        <v>8.5112749999999995</v>
      </c>
      <c r="BQ700" t="str">
        <f>VLOOKUP(A700,Misc!$A$3:$B$11,2,FALSE)</f>
        <v>PHP</v>
      </c>
      <c r="BR700">
        <f>INDEX(FX!$B$30:$AK$48,MATCH('Data (2)'!BQ700,FX!$A$30:$A$48,0),MATCH('Data (2)'!D700,Period,0))</f>
        <v>52.114297846058811</v>
      </c>
      <c r="BS700">
        <f t="shared" si="181"/>
        <v>1.4340238996444226</v>
      </c>
      <c r="BT700">
        <f t="shared" si="184"/>
        <v>0</v>
      </c>
      <c r="BU700">
        <f t="shared" si="185"/>
        <v>0.65334828768895414</v>
      </c>
      <c r="BV700">
        <f t="shared" si="186"/>
        <v>0</v>
      </c>
      <c r="BW700">
        <f t="shared" si="187"/>
        <v>0.32475358807574045</v>
      </c>
      <c r="BX700">
        <f t="shared" si="188"/>
        <v>0</v>
      </c>
      <c r="BY700">
        <f t="shared" si="189"/>
        <v>0.16331938358148046</v>
      </c>
      <c r="BZ700">
        <f t="shared" si="190"/>
        <v>0</v>
      </c>
      <c r="CA700">
        <f t="shared" si="175"/>
        <v>0</v>
      </c>
      <c r="CB700">
        <f t="shared" si="175"/>
        <v>0</v>
      </c>
      <c r="CC700">
        <f t="shared" si="175"/>
        <v>0</v>
      </c>
      <c r="CD700">
        <f t="shared" si="174"/>
        <v>0</v>
      </c>
      <c r="CE700" s="4">
        <f t="shared" si="176"/>
        <v>0.45560488067943428</v>
      </c>
      <c r="CF700" s="4" t="str">
        <f t="shared" si="177"/>
        <v/>
      </c>
      <c r="CG700" s="4">
        <f t="shared" si="178"/>
        <v>0.24997292662873483</v>
      </c>
      <c r="CH700" s="4" t="str">
        <f t="shared" si="179"/>
        <v/>
      </c>
      <c r="CI700">
        <f>INDEX(FX!$B$114:$AK$132,MATCH('Data (2)'!BQ700,FX!$A$114:$A$132,0),MATCH('Data (2)'!D700,Period,0))</f>
        <v>53.33161777320295</v>
      </c>
    </row>
    <row r="701" spans="1:87" hidden="1" outlineLevel="1" x14ac:dyDescent="0.15">
      <c r="A701" t="s">
        <v>67</v>
      </c>
      <c r="B701" s="1">
        <f t="shared" si="191"/>
        <v>43800</v>
      </c>
      <c r="C701" t="s">
        <v>50</v>
      </c>
      <c r="D701" s="1">
        <v>43191</v>
      </c>
      <c r="E701">
        <v>58.795768049470261</v>
      </c>
      <c r="F701">
        <v>29.630429188470895</v>
      </c>
      <c r="G701">
        <v>14.386777029379251</v>
      </c>
      <c r="H701">
        <v>7.7805210000000002</v>
      </c>
      <c r="BQ701" t="str">
        <f>VLOOKUP(A701,Misc!$A$3:$B$11,2,FALSE)</f>
        <v>PHP</v>
      </c>
      <c r="BR701">
        <f>INDEX(FX!$B$30:$AK$48,MATCH('Data (2)'!BQ701,FX!$A$30:$A$48,0),MATCH('Data (2)'!D701,Period,0))</f>
        <v>52.052206283652239</v>
      </c>
      <c r="BS701">
        <f t="shared" si="181"/>
        <v>1.1295538123604174</v>
      </c>
      <c r="BT701">
        <f t="shared" si="184"/>
        <v>0</v>
      </c>
      <c r="BU701">
        <f t="shared" si="185"/>
        <v>0.56924444329993307</v>
      </c>
      <c r="BV701">
        <f t="shared" si="186"/>
        <v>0</v>
      </c>
      <c r="BW701">
        <f t="shared" si="187"/>
        <v>0.27639130128279749</v>
      </c>
      <c r="BX701">
        <f t="shared" si="188"/>
        <v>0</v>
      </c>
      <c r="BY701">
        <f t="shared" si="189"/>
        <v>0.14947533554295445</v>
      </c>
      <c r="BZ701">
        <f t="shared" si="190"/>
        <v>0</v>
      </c>
      <c r="CA701">
        <f t="shared" si="175"/>
        <v>0</v>
      </c>
      <c r="CB701">
        <f t="shared" si="175"/>
        <v>0</v>
      </c>
      <c r="CC701">
        <f t="shared" si="175"/>
        <v>0</v>
      </c>
      <c r="CD701">
        <f t="shared" si="174"/>
        <v>0</v>
      </c>
      <c r="CE701" s="4">
        <f t="shared" si="176"/>
        <v>0.50395513438212258</v>
      </c>
      <c r="CF701" s="4" t="str">
        <f t="shared" si="177"/>
        <v/>
      </c>
      <c r="CG701" s="4">
        <f t="shared" si="178"/>
        <v>0.26258549785122165</v>
      </c>
      <c r="CH701" s="4" t="str">
        <f t="shared" si="179"/>
        <v/>
      </c>
      <c r="CI701">
        <f>INDEX(FX!$B$114:$AK$132,MATCH('Data (2)'!BQ701,FX!$A$114:$A$132,0),MATCH('Data (2)'!D701,Period,0))</f>
        <v>53.33161777320295</v>
      </c>
    </row>
    <row r="702" spans="1:87" hidden="1" outlineLevel="1" x14ac:dyDescent="0.15">
      <c r="A702" t="s">
        <v>67</v>
      </c>
      <c r="B702" s="1">
        <f t="shared" si="191"/>
        <v>43800</v>
      </c>
      <c r="C702" t="s">
        <v>50</v>
      </c>
      <c r="D702" s="1">
        <v>43221</v>
      </c>
      <c r="E702">
        <v>70.663265701088918</v>
      </c>
      <c r="F702">
        <v>47.015009216869942</v>
      </c>
      <c r="G702">
        <v>18.618728250207333</v>
      </c>
      <c r="H702">
        <v>12.641251</v>
      </c>
      <c r="BQ702" t="str">
        <f>VLOOKUP(A702,Misc!$A$3:$B$11,2,FALSE)</f>
        <v>PHP</v>
      </c>
      <c r="BR702">
        <f>INDEX(FX!$B$30:$AK$48,MATCH('Data (2)'!BQ702,FX!$A$30:$A$48,0),MATCH('Data (2)'!D702,Period,0))</f>
        <v>52.27252962069349</v>
      </c>
      <c r="BS702">
        <f t="shared" si="181"/>
        <v>1.3518241074967023</v>
      </c>
      <c r="BT702">
        <f t="shared" si="184"/>
        <v>0</v>
      </c>
      <c r="BU702">
        <f t="shared" si="185"/>
        <v>0.8994209684900687</v>
      </c>
      <c r="BV702">
        <f t="shared" si="186"/>
        <v>0</v>
      </c>
      <c r="BW702">
        <f t="shared" si="187"/>
        <v>0.35618571332420473</v>
      </c>
      <c r="BX702">
        <f t="shared" si="188"/>
        <v>0</v>
      </c>
      <c r="BY702">
        <f t="shared" si="189"/>
        <v>0.24183354223966272</v>
      </c>
      <c r="BZ702">
        <f t="shared" si="190"/>
        <v>0</v>
      </c>
      <c r="CA702">
        <f t="shared" si="175"/>
        <v>0</v>
      </c>
      <c r="CB702">
        <f t="shared" si="175"/>
        <v>0</v>
      </c>
      <c r="CC702">
        <f t="shared" si="175"/>
        <v>0</v>
      </c>
      <c r="CD702">
        <f t="shared" si="174"/>
        <v>0</v>
      </c>
      <c r="CE702" s="4">
        <f t="shared" si="176"/>
        <v>0.66533875487367189</v>
      </c>
      <c r="CF702" s="4" t="str">
        <f t="shared" si="177"/>
        <v/>
      </c>
      <c r="CG702" s="4">
        <f t="shared" si="178"/>
        <v>0.26887692272245822</v>
      </c>
      <c r="CH702" s="4" t="str">
        <f t="shared" si="179"/>
        <v/>
      </c>
      <c r="CI702">
        <f>INDEX(FX!$B$114:$AK$132,MATCH('Data (2)'!BQ702,FX!$A$114:$A$132,0),MATCH('Data (2)'!D702,Period,0))</f>
        <v>53.33161777320295</v>
      </c>
    </row>
    <row r="703" spans="1:87" hidden="1" outlineLevel="1" x14ac:dyDescent="0.15">
      <c r="A703" t="s">
        <v>67</v>
      </c>
      <c r="B703" s="1">
        <f t="shared" si="191"/>
        <v>43800</v>
      </c>
      <c r="C703" t="s">
        <v>50</v>
      </c>
      <c r="D703" s="1">
        <v>43252</v>
      </c>
      <c r="E703">
        <v>88.156041394330032</v>
      </c>
      <c r="F703">
        <v>62.045625465284743</v>
      </c>
      <c r="G703">
        <v>7.5517332412550138</v>
      </c>
      <c r="H703">
        <v>7.6273799999999996</v>
      </c>
      <c r="BQ703" t="str">
        <f>VLOOKUP(A703,Misc!$A$3:$B$11,2,FALSE)</f>
        <v>PHP</v>
      </c>
      <c r="BR703">
        <f>INDEX(FX!$B$30:$AK$48,MATCH('Data (2)'!BQ703,FX!$A$30:$A$48,0),MATCH('Data (2)'!D703,Period,0))</f>
        <v>53.12256365089462</v>
      </c>
      <c r="BS703">
        <f t="shared" si="181"/>
        <v>1.6594839430880031</v>
      </c>
      <c r="BT703">
        <f t="shared" si="184"/>
        <v>0</v>
      </c>
      <c r="BU703">
        <f t="shared" si="185"/>
        <v>1.1679712197820455</v>
      </c>
      <c r="BV703">
        <f t="shared" si="186"/>
        <v>0</v>
      </c>
      <c r="BW703">
        <f t="shared" si="187"/>
        <v>0.14215679218500663</v>
      </c>
      <c r="BX703">
        <f t="shared" si="188"/>
        <v>0</v>
      </c>
      <c r="BY703">
        <f t="shared" si="189"/>
        <v>0.14358079647896566</v>
      </c>
      <c r="BZ703">
        <f t="shared" si="190"/>
        <v>0</v>
      </c>
      <c r="CA703">
        <f t="shared" si="175"/>
        <v>0</v>
      </c>
      <c r="CB703">
        <f t="shared" si="175"/>
        <v>0</v>
      </c>
      <c r="CC703">
        <f t="shared" si="175"/>
        <v>0</v>
      </c>
      <c r="CD703">
        <f t="shared" si="174"/>
        <v>0</v>
      </c>
      <c r="CE703" s="4">
        <f t="shared" si="176"/>
        <v>0.70381592099569212</v>
      </c>
      <c r="CF703" s="4" t="str">
        <f t="shared" si="177"/>
        <v/>
      </c>
      <c r="CG703" s="4">
        <f t="shared" si="178"/>
        <v>0.12293179322154803</v>
      </c>
      <c r="CH703" s="4" t="str">
        <f t="shared" si="179"/>
        <v/>
      </c>
      <c r="CI703">
        <f>INDEX(FX!$B$114:$AK$132,MATCH('Data (2)'!BQ703,FX!$A$114:$A$132,0),MATCH('Data (2)'!D703,Period,0))</f>
        <v>53.33161777320295</v>
      </c>
    </row>
    <row r="704" spans="1:87" hidden="1" outlineLevel="1" x14ac:dyDescent="0.15">
      <c r="A704" t="s">
        <v>67</v>
      </c>
      <c r="B704" s="1">
        <f t="shared" si="191"/>
        <v>43800</v>
      </c>
      <c r="C704" t="s">
        <v>50</v>
      </c>
      <c r="D704" s="1">
        <v>43282</v>
      </c>
      <c r="E704">
        <v>49.22446111156637</v>
      </c>
      <c r="F704">
        <v>25.024867036131706</v>
      </c>
      <c r="G704">
        <v>11.885867091535598</v>
      </c>
      <c r="H704">
        <v>7.0970620000000002</v>
      </c>
      <c r="BQ704" t="str">
        <f>VLOOKUP(A704,Misc!$A$3:$B$11,2,FALSE)</f>
        <v>PHP</v>
      </c>
      <c r="BR704">
        <f>INDEX(FX!$B$30:$AK$48,MATCH('Data (2)'!BQ704,FX!$A$30:$A$48,0),MATCH('Data (2)'!D704,Period,0))</f>
        <v>53.393455886357103</v>
      </c>
      <c r="BS704">
        <f t="shared" si="181"/>
        <v>0.92191936810263708</v>
      </c>
      <c r="BT704">
        <f t="shared" si="184"/>
        <v>0</v>
      </c>
      <c r="BU704">
        <f t="shared" si="185"/>
        <v>0.46868790604966193</v>
      </c>
      <c r="BV704">
        <f t="shared" si="186"/>
        <v>0</v>
      </c>
      <c r="BW704">
        <f t="shared" si="187"/>
        <v>0.22260906124588634</v>
      </c>
      <c r="BX704">
        <f t="shared" si="188"/>
        <v>0</v>
      </c>
      <c r="BY704">
        <f t="shared" si="189"/>
        <v>0.13292007198607678</v>
      </c>
      <c r="BZ704">
        <f t="shared" si="190"/>
        <v>0</v>
      </c>
      <c r="CA704">
        <f t="shared" si="175"/>
        <v>0</v>
      </c>
      <c r="CB704">
        <f t="shared" si="175"/>
        <v>0</v>
      </c>
      <c r="CC704">
        <f t="shared" si="175"/>
        <v>0</v>
      </c>
      <c r="CD704">
        <f t="shared" si="174"/>
        <v>0</v>
      </c>
      <c r="CE704" s="4">
        <f t="shared" si="176"/>
        <v>0.50838275261994825</v>
      </c>
      <c r="CF704" s="4" t="str">
        <f t="shared" si="177"/>
        <v/>
      </c>
      <c r="CG704" s="4">
        <f t="shared" si="178"/>
        <v>0.28360038795622911</v>
      </c>
      <c r="CH704" s="4" t="str">
        <f t="shared" si="179"/>
        <v/>
      </c>
      <c r="CI704">
        <f>INDEX(FX!$B$114:$AK$132,MATCH('Data (2)'!BQ704,FX!$A$114:$A$132,0),MATCH('Data (2)'!D704,Period,0))</f>
        <v>53.33161777320295</v>
      </c>
    </row>
    <row r="705" spans="1:87" hidden="1" outlineLevel="1" x14ac:dyDescent="0.15">
      <c r="A705" t="s">
        <v>67</v>
      </c>
      <c r="B705" s="1">
        <f t="shared" si="191"/>
        <v>43800</v>
      </c>
      <c r="C705" t="s">
        <v>50</v>
      </c>
      <c r="D705" s="1">
        <v>43313</v>
      </c>
      <c r="E705">
        <v>58.536900311407791</v>
      </c>
      <c r="F705">
        <v>30.815894227422675</v>
      </c>
      <c r="G705">
        <v>13.216034774882937</v>
      </c>
      <c r="H705">
        <v>7.1713420000000001</v>
      </c>
      <c r="BQ705" t="str">
        <f>VLOOKUP(A705,Misc!$A$3:$B$11,2,FALSE)</f>
        <v>PHP</v>
      </c>
      <c r="BR705">
        <f>INDEX(FX!$B$30:$AK$48,MATCH('Data (2)'!BQ705,FX!$A$30:$A$48,0),MATCH('Data (2)'!D705,Period,0))</f>
        <v>53.285597042458193</v>
      </c>
      <c r="BS705">
        <f t="shared" si="181"/>
        <v>1.0985501441367982</v>
      </c>
      <c r="BT705">
        <f t="shared" si="184"/>
        <v>0</v>
      </c>
      <c r="BU705">
        <f t="shared" si="185"/>
        <v>0.57831564133303115</v>
      </c>
      <c r="BV705">
        <f t="shared" si="186"/>
        <v>0</v>
      </c>
      <c r="BW705">
        <f t="shared" si="187"/>
        <v>0.24802264605109603</v>
      </c>
      <c r="BX705">
        <f t="shared" si="188"/>
        <v>0</v>
      </c>
      <c r="BY705">
        <f t="shared" si="189"/>
        <v>0.1345831218572224</v>
      </c>
      <c r="BZ705">
        <f t="shared" si="190"/>
        <v>0</v>
      </c>
      <c r="CA705">
        <f t="shared" si="175"/>
        <v>0</v>
      </c>
      <c r="CB705">
        <f t="shared" si="175"/>
        <v>0</v>
      </c>
      <c r="CC705">
        <f t="shared" si="175"/>
        <v>0</v>
      </c>
      <c r="CD705">
        <f t="shared" si="174"/>
        <v>0</v>
      </c>
      <c r="CE705" s="4">
        <f t="shared" si="176"/>
        <v>0.52643536066116592</v>
      </c>
      <c r="CF705" s="4" t="str">
        <f t="shared" si="177"/>
        <v/>
      </c>
      <c r="CG705" s="4">
        <f t="shared" si="178"/>
        <v>0.23271568714103105</v>
      </c>
      <c r="CH705" s="4" t="str">
        <f t="shared" si="179"/>
        <v/>
      </c>
      <c r="CI705">
        <f>INDEX(FX!$B$114:$AK$132,MATCH('Data (2)'!BQ705,FX!$A$114:$A$132,0),MATCH('Data (2)'!D705,Period,0))</f>
        <v>53.33161777320295</v>
      </c>
    </row>
    <row r="706" spans="1:87" hidden="1" outlineLevel="1" x14ac:dyDescent="0.15">
      <c r="A706" t="s">
        <v>67</v>
      </c>
      <c r="B706" s="1">
        <f t="shared" si="191"/>
        <v>43800</v>
      </c>
      <c r="C706" t="s">
        <v>50</v>
      </c>
      <c r="D706" s="1">
        <v>43344</v>
      </c>
      <c r="E706">
        <v>72.682872144951318</v>
      </c>
      <c r="F706">
        <v>36.035560914012123</v>
      </c>
      <c r="G706">
        <v>15.204054690725286</v>
      </c>
      <c r="H706">
        <v>8.6843850000000007</v>
      </c>
      <c r="BQ706" t="str">
        <f>VLOOKUP(A706,Misc!$A$3:$B$11,2,FALSE)</f>
        <v>PHP</v>
      </c>
      <c r="BR706">
        <f>INDEX(FX!$B$30:$AK$48,MATCH('Data (2)'!BQ706,FX!$A$30:$A$48,0),MATCH('Data (2)'!D706,Period,0))</f>
        <v>54.00027447314023</v>
      </c>
      <c r="BS706">
        <f t="shared" si="181"/>
        <v>1.3459722724391674</v>
      </c>
      <c r="BT706">
        <f t="shared" si="184"/>
        <v>0</v>
      </c>
      <c r="BU706">
        <f t="shared" si="185"/>
        <v>0.66732181022406156</v>
      </c>
      <c r="BV706">
        <f t="shared" si="186"/>
        <v>0</v>
      </c>
      <c r="BW706">
        <f t="shared" si="187"/>
        <v>0.28155513724819664</v>
      </c>
      <c r="BX706">
        <f t="shared" si="188"/>
        <v>0</v>
      </c>
      <c r="BY706">
        <f t="shared" si="189"/>
        <v>0.16082112701704171</v>
      </c>
      <c r="BZ706">
        <f t="shared" si="190"/>
        <v>0</v>
      </c>
      <c r="CA706">
        <f t="shared" si="175"/>
        <v>0</v>
      </c>
      <c r="CB706">
        <f t="shared" si="175"/>
        <v>0</v>
      </c>
      <c r="CC706">
        <f t="shared" si="175"/>
        <v>0</v>
      </c>
      <c r="CD706">
        <f t="shared" si="175"/>
        <v>0</v>
      </c>
      <c r="CE706" s="4">
        <f t="shared" si="176"/>
        <v>0.49579164733813036</v>
      </c>
      <c r="CF706" s="4" t="str">
        <f t="shared" si="177"/>
        <v/>
      </c>
      <c r="CG706" s="4">
        <f t="shared" si="178"/>
        <v>0.24099486117956195</v>
      </c>
      <c r="CH706" s="4" t="str">
        <f t="shared" si="179"/>
        <v/>
      </c>
      <c r="CI706">
        <f>INDEX(FX!$B$114:$AK$132,MATCH('Data (2)'!BQ706,FX!$A$114:$A$132,0),MATCH('Data (2)'!D706,Period,0))</f>
        <v>53.33161777320295</v>
      </c>
    </row>
    <row r="707" spans="1:87" hidden="1" outlineLevel="1" x14ac:dyDescent="0.15">
      <c r="A707" t="s">
        <v>67</v>
      </c>
      <c r="B707" s="1">
        <f t="shared" si="191"/>
        <v>43800</v>
      </c>
      <c r="C707" t="s">
        <v>50</v>
      </c>
      <c r="D707" s="1">
        <v>43374</v>
      </c>
      <c r="E707">
        <v>79.147096297698326</v>
      </c>
      <c r="F707">
        <v>42.031958877522278</v>
      </c>
      <c r="G707">
        <v>16.748805667867263</v>
      </c>
      <c r="H707">
        <v>9.8348410000000008</v>
      </c>
      <c r="BQ707" t="str">
        <f>VLOOKUP(A707,Misc!$A$3:$B$11,2,FALSE)</f>
        <v>PHP</v>
      </c>
      <c r="BR707">
        <f>INDEX(FX!$B$30:$AK$48,MATCH('Data (2)'!BQ707,FX!$A$30:$A$48,0),MATCH('Data (2)'!D707,Period,0))</f>
        <v>53.944187208716812</v>
      </c>
      <c r="BS707">
        <f t="shared" si="181"/>
        <v>1.4672034262277103</v>
      </c>
      <c r="BT707">
        <f t="shared" si="184"/>
        <v>0</v>
      </c>
      <c r="BU707">
        <f t="shared" si="185"/>
        <v>0.77917494084942585</v>
      </c>
      <c r="BV707">
        <f t="shared" si="186"/>
        <v>0</v>
      </c>
      <c r="BW707">
        <f t="shared" si="187"/>
        <v>0.31048397491029084</v>
      </c>
      <c r="BX707">
        <f t="shared" si="188"/>
        <v>0</v>
      </c>
      <c r="BY707">
        <f t="shared" si="189"/>
        <v>0.18231512066254274</v>
      </c>
      <c r="BZ707">
        <f t="shared" si="190"/>
        <v>0</v>
      </c>
      <c r="CA707">
        <f t="shared" ref="CA707:CD770" si="192">I707/$CI707</f>
        <v>0</v>
      </c>
      <c r="CB707">
        <f t="shared" si="192"/>
        <v>0</v>
      </c>
      <c r="CC707">
        <f t="shared" si="192"/>
        <v>0</v>
      </c>
      <c r="CD707">
        <f t="shared" si="192"/>
        <v>0</v>
      </c>
      <c r="CE707" s="4">
        <f t="shared" ref="CE707:CE770" si="193">IFERROR(IF(D707&gt;B707,"",BU707/BS707),0)</f>
        <v>0.5310612876993771</v>
      </c>
      <c r="CF707" s="4" t="str">
        <f t="shared" ref="CF707:CF770" si="194">IFERROR(IF(D707&gt;B707,BV707/BT707,""),0)</f>
        <v/>
      </c>
      <c r="CG707" s="4">
        <f t="shared" ref="CG707:CG770" si="195">IFERROR(IF(D707&gt;B707,"",BY707/BU707),0)</f>
        <v>0.23398483588780458</v>
      </c>
      <c r="CH707" s="4" t="str">
        <f t="shared" ref="CH707:CH770" si="196">IFERROR(IF(D707&gt;B707,BZ707/BV707,""),0)</f>
        <v/>
      </c>
      <c r="CI707">
        <f>INDEX(FX!$B$114:$AK$132,MATCH('Data (2)'!BQ707,FX!$A$114:$A$132,0),MATCH('Data (2)'!D707,Period,0))</f>
        <v>53.33161777320295</v>
      </c>
    </row>
    <row r="708" spans="1:87" hidden="1" outlineLevel="1" x14ac:dyDescent="0.15">
      <c r="A708" t="s">
        <v>67</v>
      </c>
      <c r="B708" s="1">
        <f t="shared" ref="B708:B723" si="197">B707</f>
        <v>43800</v>
      </c>
      <c r="C708" t="s">
        <v>50</v>
      </c>
      <c r="D708" s="1">
        <v>43405</v>
      </c>
      <c r="E708">
        <v>79.776166695105445</v>
      </c>
      <c r="F708">
        <v>42.514211266252246</v>
      </c>
      <c r="G708">
        <v>16.816146320733104</v>
      </c>
      <c r="H708">
        <v>9.5754830000000002</v>
      </c>
      <c r="BQ708" t="str">
        <f>VLOOKUP(A708,Misc!$A$3:$B$11,2,FALSE)</f>
        <v>PHP</v>
      </c>
      <c r="BR708">
        <f>INDEX(FX!$B$30:$AK$48,MATCH('Data (2)'!BQ708,FX!$A$30:$A$48,0),MATCH('Data (2)'!D708,Period,0))</f>
        <v>52.747979573801047</v>
      </c>
      <c r="BS708">
        <f t="shared" si="181"/>
        <v>1.5124023202346275</v>
      </c>
      <c r="BT708">
        <f t="shared" si="184"/>
        <v>0</v>
      </c>
      <c r="BU708">
        <f t="shared" si="185"/>
        <v>0.80598748254934627</v>
      </c>
      <c r="BV708">
        <f t="shared" si="186"/>
        <v>0</v>
      </c>
      <c r="BW708">
        <f t="shared" si="187"/>
        <v>0.31880171442785221</v>
      </c>
      <c r="BX708">
        <f t="shared" si="188"/>
        <v>0</v>
      </c>
      <c r="BY708">
        <f t="shared" si="189"/>
        <v>0.18153269712639319</v>
      </c>
      <c r="BZ708">
        <f t="shared" si="190"/>
        <v>0</v>
      </c>
      <c r="CA708">
        <f t="shared" si="192"/>
        <v>0</v>
      </c>
      <c r="CB708">
        <f t="shared" si="192"/>
        <v>0</v>
      </c>
      <c r="CC708">
        <f t="shared" si="192"/>
        <v>0</v>
      </c>
      <c r="CD708">
        <f t="shared" si="192"/>
        <v>0</v>
      </c>
      <c r="CE708" s="4">
        <f t="shared" si="193"/>
        <v>0.53291870275913678</v>
      </c>
      <c r="CF708" s="4" t="str">
        <f t="shared" si="194"/>
        <v/>
      </c>
      <c r="CG708" s="4">
        <f t="shared" si="195"/>
        <v>0.22523016927285708</v>
      </c>
      <c r="CH708" s="4" t="str">
        <f t="shared" si="196"/>
        <v/>
      </c>
      <c r="CI708">
        <f>INDEX(FX!$B$114:$AK$132,MATCH('Data (2)'!BQ708,FX!$A$114:$A$132,0),MATCH('Data (2)'!D708,Period,0))</f>
        <v>53.33161777320295</v>
      </c>
    </row>
    <row r="709" spans="1:87" hidden="1" outlineLevel="1" x14ac:dyDescent="0.15">
      <c r="A709" t="s">
        <v>67</v>
      </c>
      <c r="B709" s="1">
        <f t="shared" si="197"/>
        <v>43800</v>
      </c>
      <c r="C709" t="s">
        <v>50</v>
      </c>
      <c r="D709" s="1">
        <v>43435</v>
      </c>
      <c r="E709">
        <v>95.089927606351438</v>
      </c>
      <c r="F709">
        <v>68.405195496509549</v>
      </c>
      <c r="G709">
        <v>20.829797222208985</v>
      </c>
      <c r="H709">
        <v>17.587909</v>
      </c>
      <c r="BQ709" t="str">
        <f>VLOOKUP(A709,Misc!$A$3:$B$11,2,FALSE)</f>
        <v>PHP</v>
      </c>
      <c r="BR709">
        <f>INDEX(FX!$B$30:$AK$48,MATCH('Data (2)'!BQ709,FX!$A$30:$A$48,0),MATCH('Data (2)'!D709,Period,0))</f>
        <v>52.823162274618589</v>
      </c>
      <c r="BS709">
        <f t="shared" si="181"/>
        <v>1.8001559072134903</v>
      </c>
      <c r="BT709">
        <f t="shared" si="184"/>
        <v>0</v>
      </c>
      <c r="BU709">
        <f t="shared" si="185"/>
        <v>1.2949848617711039</v>
      </c>
      <c r="BV709">
        <f t="shared" si="186"/>
        <v>0</v>
      </c>
      <c r="BW709">
        <f t="shared" si="187"/>
        <v>0.39433075047492294</v>
      </c>
      <c r="BX709">
        <f t="shared" si="188"/>
        <v>0</v>
      </c>
      <c r="BY709">
        <f t="shared" si="189"/>
        <v>0.33295827517034038</v>
      </c>
      <c r="BZ709">
        <f t="shared" si="190"/>
        <v>0</v>
      </c>
      <c r="CA709">
        <f t="shared" si="192"/>
        <v>0</v>
      </c>
      <c r="CB709">
        <f t="shared" si="192"/>
        <v>0</v>
      </c>
      <c r="CC709">
        <f t="shared" si="192"/>
        <v>0</v>
      </c>
      <c r="CD709">
        <f t="shared" si="192"/>
        <v>0</v>
      </c>
      <c r="CE709" s="4">
        <f t="shared" si="193"/>
        <v>0.71937372567670865</v>
      </c>
      <c r="CF709" s="4" t="str">
        <f t="shared" si="194"/>
        <v/>
      </c>
      <c r="CG709" s="4">
        <f t="shared" si="195"/>
        <v>0.25711364279190524</v>
      </c>
      <c r="CH709" s="4" t="str">
        <f t="shared" si="196"/>
        <v/>
      </c>
      <c r="CI709">
        <f>INDEX(FX!$B$114:$AK$132,MATCH('Data (2)'!BQ709,FX!$A$114:$A$132,0),MATCH('Data (2)'!D709,Period,0))</f>
        <v>53.33161777320295</v>
      </c>
    </row>
    <row r="710" spans="1:87" hidden="1" outlineLevel="1" x14ac:dyDescent="0.15">
      <c r="A710" t="s">
        <v>67</v>
      </c>
      <c r="B710" s="1">
        <f t="shared" si="197"/>
        <v>43800</v>
      </c>
      <c r="C710" t="s">
        <v>63</v>
      </c>
      <c r="D710" s="1">
        <v>43101</v>
      </c>
      <c r="E710">
        <f t="array" ref="E710:E721">TRANSPOSE('[5]BA_Key Metrics P1'!$F$9:$Q$9)</f>
        <v>58.94781631578126</v>
      </c>
      <c r="F710">
        <f t="array" ref="F710:F721">TRANSPOSE('[5]BA_Key Metrics P1'!$F$14:$Q$14)</f>
        <v>27.122942739187927</v>
      </c>
      <c r="G710">
        <f t="array" ref="G710:G721">TRANSPOSE('[5]BA_Key Metrics P1'!$F$19:$Q$19)</f>
        <v>13.677334354995411</v>
      </c>
      <c r="H710">
        <f t="array" ref="H710:H721">TRANSPOSE('[5]BA_Key Metrics P1'!$F$24:$Q$24)</f>
        <v>6.5131273034286776</v>
      </c>
      <c r="BQ710" t="str">
        <f>VLOOKUP(A710,Misc!$A$3:$B$11,2,FALSE)</f>
        <v>PHP</v>
      </c>
      <c r="BR710">
        <f>INDEX(FX!$B$30:$AK$48,MATCH('Data (2)'!BQ710,FX!$A$30:$A$48,0),MATCH('Data (2)'!D710,Period,0))</f>
        <v>50.60322889537202</v>
      </c>
      <c r="BS710">
        <f t="shared" si="181"/>
        <v>1.1649022720993285</v>
      </c>
      <c r="BT710">
        <f t="shared" si="184"/>
        <v>0</v>
      </c>
      <c r="BU710">
        <f t="shared" si="185"/>
        <v>0.53599233351823694</v>
      </c>
      <c r="BV710">
        <f t="shared" si="186"/>
        <v>0</v>
      </c>
      <c r="BW710">
        <f t="shared" si="187"/>
        <v>0.27028580297266935</v>
      </c>
      <c r="BX710">
        <f t="shared" si="188"/>
        <v>0</v>
      </c>
      <c r="BY710">
        <f t="shared" si="189"/>
        <v>0.12870971765251019</v>
      </c>
      <c r="BZ710">
        <f t="shared" si="190"/>
        <v>0</v>
      </c>
      <c r="CA710">
        <f t="shared" si="192"/>
        <v>0</v>
      </c>
      <c r="CB710">
        <f t="shared" si="192"/>
        <v>0</v>
      </c>
      <c r="CC710">
        <f t="shared" si="192"/>
        <v>0</v>
      </c>
      <c r="CD710">
        <f t="shared" si="192"/>
        <v>0</v>
      </c>
      <c r="CE710" s="4">
        <f t="shared" si="193"/>
        <v>0.46011785396580812</v>
      </c>
      <c r="CF710" s="4" t="str">
        <f t="shared" si="194"/>
        <v/>
      </c>
      <c r="CG710" s="4">
        <f t="shared" si="195"/>
        <v>0.24013350490978783</v>
      </c>
      <c r="CH710" s="4" t="str">
        <f t="shared" si="196"/>
        <v/>
      </c>
      <c r="CI710">
        <f>INDEX(FX!$B$114:$AK$132,MATCH('Data (2)'!BQ710,FX!$A$114:$A$132,0),MATCH('Data (2)'!D710,Period,0))</f>
        <v>53.33161777320295</v>
      </c>
    </row>
    <row r="711" spans="1:87" hidden="1" outlineLevel="1" x14ac:dyDescent="0.15">
      <c r="A711" t="s">
        <v>67</v>
      </c>
      <c r="B711" s="1">
        <f t="shared" si="197"/>
        <v>43800</v>
      </c>
      <c r="C711" t="s">
        <v>63</v>
      </c>
      <c r="D711" s="1">
        <v>43132</v>
      </c>
      <c r="E711">
        <v>81.777608249605038</v>
      </c>
      <c r="F711">
        <v>36.789627975559391</v>
      </c>
      <c r="G711">
        <v>19.727916455927147</v>
      </c>
      <c r="H711">
        <v>9.0458638181022017</v>
      </c>
      <c r="BQ711" t="str">
        <f>VLOOKUP(A711,Misc!$A$3:$B$11,2,FALSE)</f>
        <v>PHP</v>
      </c>
      <c r="BR711">
        <f>INDEX(FX!$B$30:$AK$48,MATCH('Data (2)'!BQ711,FX!$A$30:$A$48,0),MATCH('Data (2)'!D711,Period,0))</f>
        <v>51.930546332140146</v>
      </c>
      <c r="BS711">
        <f t="shared" si="181"/>
        <v>1.5747496228244446</v>
      </c>
      <c r="BT711">
        <f t="shared" si="184"/>
        <v>0</v>
      </c>
      <c r="BU711">
        <f t="shared" si="185"/>
        <v>0.70843907052813071</v>
      </c>
      <c r="BV711">
        <f t="shared" si="186"/>
        <v>0</v>
      </c>
      <c r="BW711">
        <f t="shared" si="187"/>
        <v>0.37989040842648353</v>
      </c>
      <c r="BX711">
        <f t="shared" si="188"/>
        <v>0</v>
      </c>
      <c r="BY711">
        <f t="shared" si="189"/>
        <v>0.17419157811755312</v>
      </c>
      <c r="BZ711">
        <f t="shared" si="190"/>
        <v>0</v>
      </c>
      <c r="CA711">
        <f t="shared" si="192"/>
        <v>0</v>
      </c>
      <c r="CB711">
        <f t="shared" si="192"/>
        <v>0</v>
      </c>
      <c r="CC711">
        <f t="shared" si="192"/>
        <v>0</v>
      </c>
      <c r="CD711">
        <f t="shared" si="192"/>
        <v>0</v>
      </c>
      <c r="CE711" s="4">
        <f t="shared" si="193"/>
        <v>0.44987410078402573</v>
      </c>
      <c r="CF711" s="4" t="str">
        <f t="shared" si="194"/>
        <v/>
      </c>
      <c r="CG711" s="4">
        <f t="shared" si="195"/>
        <v>0.24588081793356753</v>
      </c>
      <c r="CH711" s="4" t="str">
        <f t="shared" si="196"/>
        <v/>
      </c>
      <c r="CI711">
        <f>INDEX(FX!$B$114:$AK$132,MATCH('Data (2)'!BQ711,FX!$A$114:$A$132,0),MATCH('Data (2)'!D711,Period,0))</f>
        <v>53.33161777320295</v>
      </c>
    </row>
    <row r="712" spans="1:87" hidden="1" outlineLevel="1" x14ac:dyDescent="0.15">
      <c r="A712" t="s">
        <v>67</v>
      </c>
      <c r="B712" s="1">
        <f t="shared" si="197"/>
        <v>43800</v>
      </c>
      <c r="C712" t="s">
        <v>63</v>
      </c>
      <c r="D712" s="1">
        <v>43160</v>
      </c>
      <c r="E712">
        <v>106.44642431021886</v>
      </c>
      <c r="F712">
        <v>57.088889502236661</v>
      </c>
      <c r="G712">
        <v>24.228220817310024</v>
      </c>
      <c r="H712">
        <v>17.164761730162837</v>
      </c>
      <c r="BQ712" t="str">
        <f>VLOOKUP(A712,Misc!$A$3:$B$11,2,FALSE)</f>
        <v>PHP</v>
      </c>
      <c r="BR712">
        <f>INDEX(FX!$B$30:$AK$48,MATCH('Data (2)'!BQ712,FX!$A$30:$A$48,0),MATCH('Data (2)'!D712,Period,0))</f>
        <v>52.114297846058811</v>
      </c>
      <c r="BS712">
        <f t="shared" si="181"/>
        <v>2.0425570085325244</v>
      </c>
      <c r="BT712">
        <f t="shared" si="184"/>
        <v>0</v>
      </c>
      <c r="BU712">
        <f t="shared" si="185"/>
        <v>1.0954554097777998</v>
      </c>
      <c r="BV712">
        <f t="shared" si="186"/>
        <v>0</v>
      </c>
      <c r="BW712">
        <f t="shared" si="187"/>
        <v>0.46490544473760581</v>
      </c>
      <c r="BX712">
        <f t="shared" si="188"/>
        <v>0</v>
      </c>
      <c r="BY712">
        <f t="shared" si="189"/>
        <v>0.32936761003412307</v>
      </c>
      <c r="BZ712">
        <f t="shared" si="190"/>
        <v>0</v>
      </c>
      <c r="CA712">
        <f t="shared" si="192"/>
        <v>0</v>
      </c>
      <c r="CB712">
        <f t="shared" si="192"/>
        <v>0</v>
      </c>
      <c r="CC712">
        <f t="shared" si="192"/>
        <v>0</v>
      </c>
      <c r="CD712">
        <f t="shared" si="192"/>
        <v>0</v>
      </c>
      <c r="CE712" s="4">
        <f t="shared" si="193"/>
        <v>0.53631570879132029</v>
      </c>
      <c r="CF712" s="4" t="str">
        <f t="shared" si="194"/>
        <v/>
      </c>
      <c r="CG712" s="4">
        <f t="shared" si="195"/>
        <v>0.30066729060284747</v>
      </c>
      <c r="CH712" s="4" t="str">
        <f t="shared" si="196"/>
        <v/>
      </c>
      <c r="CI712">
        <f>INDEX(FX!$B$114:$AK$132,MATCH('Data (2)'!BQ712,FX!$A$114:$A$132,0),MATCH('Data (2)'!D712,Period,0))</f>
        <v>53.33161777320295</v>
      </c>
    </row>
    <row r="713" spans="1:87" hidden="1" outlineLevel="1" x14ac:dyDescent="0.15">
      <c r="A713" t="s">
        <v>67</v>
      </c>
      <c r="B713" s="1">
        <f t="shared" si="197"/>
        <v>43800</v>
      </c>
      <c r="C713" t="s">
        <v>63</v>
      </c>
      <c r="D713" s="1">
        <v>43191</v>
      </c>
      <c r="E713">
        <v>83.259970718826636</v>
      </c>
      <c r="F713">
        <v>43.418944702500639</v>
      </c>
      <c r="G713">
        <v>17.100399786261828</v>
      </c>
      <c r="H713">
        <v>9.8312353355706321</v>
      </c>
      <c r="BQ713" t="str">
        <f>VLOOKUP(A713,Misc!$A$3:$B$11,2,FALSE)</f>
        <v>PHP</v>
      </c>
      <c r="BR713">
        <f>INDEX(FX!$B$30:$AK$48,MATCH('Data (2)'!BQ713,FX!$A$30:$A$48,0),MATCH('Data (2)'!D713,Period,0))</f>
        <v>52.052206283652239</v>
      </c>
      <c r="BS713">
        <f t="shared" si="181"/>
        <v>1.5995473902702881</v>
      </c>
      <c r="BT713">
        <f t="shared" si="184"/>
        <v>0</v>
      </c>
      <c r="BU713">
        <f t="shared" si="185"/>
        <v>0.83414225452604873</v>
      </c>
      <c r="BV713">
        <f t="shared" si="186"/>
        <v>0</v>
      </c>
      <c r="BW713">
        <f t="shared" si="187"/>
        <v>0.32852401477615101</v>
      </c>
      <c r="BX713">
        <f t="shared" si="188"/>
        <v>0</v>
      </c>
      <c r="BY713">
        <f t="shared" si="189"/>
        <v>0.1888725961392779</v>
      </c>
      <c r="BZ713">
        <f t="shared" si="190"/>
        <v>0</v>
      </c>
      <c r="CA713">
        <f t="shared" si="192"/>
        <v>0</v>
      </c>
      <c r="CB713">
        <f t="shared" si="192"/>
        <v>0</v>
      </c>
      <c r="CC713">
        <f t="shared" si="192"/>
        <v>0</v>
      </c>
      <c r="CD713">
        <f t="shared" si="192"/>
        <v>0</v>
      </c>
      <c r="CE713" s="4">
        <f t="shared" si="193"/>
        <v>0.52148642772321807</v>
      </c>
      <c r="CF713" s="4" t="str">
        <f t="shared" si="194"/>
        <v/>
      </c>
      <c r="CG713" s="4">
        <f t="shared" si="195"/>
        <v>0.22642732113672076</v>
      </c>
      <c r="CH713" s="4" t="str">
        <f t="shared" si="196"/>
        <v/>
      </c>
      <c r="CI713">
        <f>INDEX(FX!$B$114:$AK$132,MATCH('Data (2)'!BQ713,FX!$A$114:$A$132,0),MATCH('Data (2)'!D713,Period,0))</f>
        <v>53.33161777320295</v>
      </c>
    </row>
    <row r="714" spans="1:87" hidden="1" outlineLevel="1" x14ac:dyDescent="0.15">
      <c r="A714" t="s">
        <v>67</v>
      </c>
      <c r="B714" s="1">
        <f t="shared" si="197"/>
        <v>43800</v>
      </c>
      <c r="C714" t="s">
        <v>63</v>
      </c>
      <c r="D714" s="1">
        <v>43221</v>
      </c>
      <c r="E714">
        <v>74.332974795572511</v>
      </c>
      <c r="F714">
        <v>44.460333264480305</v>
      </c>
      <c r="G714">
        <v>17.798213975941042</v>
      </c>
      <c r="H714">
        <v>15.701433093660667</v>
      </c>
      <c r="BQ714" t="str">
        <f>VLOOKUP(A714,Misc!$A$3:$B$11,2,FALSE)</f>
        <v>PHP</v>
      </c>
      <c r="BR714">
        <f>INDEX(FX!$B$30:$AK$48,MATCH('Data (2)'!BQ714,FX!$A$30:$A$48,0),MATCH('Data (2)'!D714,Period,0))</f>
        <v>52.27252962069349</v>
      </c>
      <c r="BS714">
        <f t="shared" ref="BS714:BS777" si="198">IF(D714&gt;B714,0,E714/$BR714)</f>
        <v>1.4220275034507952</v>
      </c>
      <c r="BT714">
        <f t="shared" si="184"/>
        <v>0</v>
      </c>
      <c r="BU714">
        <f t="shared" si="185"/>
        <v>0.85054872199793985</v>
      </c>
      <c r="BV714">
        <f t="shared" si="186"/>
        <v>0</v>
      </c>
      <c r="BW714">
        <f t="shared" si="187"/>
        <v>0.34048885915969024</v>
      </c>
      <c r="BX714">
        <f t="shared" si="188"/>
        <v>0</v>
      </c>
      <c r="BY714">
        <f t="shared" si="189"/>
        <v>0.30037637756571917</v>
      </c>
      <c r="BZ714">
        <f t="shared" si="190"/>
        <v>0</v>
      </c>
      <c r="CA714">
        <f t="shared" si="192"/>
        <v>0</v>
      </c>
      <c r="CB714">
        <f t="shared" si="192"/>
        <v>0</v>
      </c>
      <c r="CC714">
        <f t="shared" si="192"/>
        <v>0</v>
      </c>
      <c r="CD714">
        <f t="shared" si="192"/>
        <v>0</v>
      </c>
      <c r="CE714" s="4">
        <f t="shared" si="193"/>
        <v>0.59812396028483028</v>
      </c>
      <c r="CF714" s="4" t="str">
        <f t="shared" si="194"/>
        <v/>
      </c>
      <c r="CG714" s="4">
        <f t="shared" si="195"/>
        <v>0.35315599188737212</v>
      </c>
      <c r="CH714" s="4" t="str">
        <f t="shared" si="196"/>
        <v/>
      </c>
      <c r="CI714">
        <f>INDEX(FX!$B$114:$AK$132,MATCH('Data (2)'!BQ714,FX!$A$114:$A$132,0),MATCH('Data (2)'!D714,Period,0))</f>
        <v>53.33161777320295</v>
      </c>
    </row>
    <row r="715" spans="1:87" hidden="1" outlineLevel="1" x14ac:dyDescent="0.15">
      <c r="A715" t="s">
        <v>67</v>
      </c>
      <c r="B715" s="1">
        <f t="shared" si="197"/>
        <v>43800</v>
      </c>
      <c r="C715" t="s">
        <v>63</v>
      </c>
      <c r="D715" s="1">
        <v>43252</v>
      </c>
      <c r="E715">
        <v>75.820497962182031</v>
      </c>
      <c r="F715">
        <v>59.441165993096526</v>
      </c>
      <c r="G715">
        <v>0.90107465709132661</v>
      </c>
      <c r="H715">
        <v>4.9770679090693601</v>
      </c>
      <c r="BQ715" t="str">
        <f>VLOOKUP(A715,Misc!$A$3:$B$11,2,FALSE)</f>
        <v>PHP</v>
      </c>
      <c r="BR715">
        <f>INDEX(FX!$B$30:$AK$48,MATCH('Data (2)'!BQ715,FX!$A$30:$A$48,0),MATCH('Data (2)'!D715,Period,0))</f>
        <v>53.12256365089462</v>
      </c>
      <c r="BS715">
        <f t="shared" si="198"/>
        <v>1.4272748292129001</v>
      </c>
      <c r="BT715">
        <f t="shared" si="184"/>
        <v>0</v>
      </c>
      <c r="BU715">
        <f t="shared" si="185"/>
        <v>1.1189438518766874</v>
      </c>
      <c r="BV715">
        <f t="shared" si="186"/>
        <v>0</v>
      </c>
      <c r="BW715">
        <f t="shared" si="187"/>
        <v>1.6962183207363937E-2</v>
      </c>
      <c r="BX715">
        <f t="shared" si="188"/>
        <v>0</v>
      </c>
      <c r="BY715">
        <f t="shared" si="189"/>
        <v>9.3690280871554718E-2</v>
      </c>
      <c r="BZ715">
        <f t="shared" si="190"/>
        <v>0</v>
      </c>
      <c r="CA715">
        <f t="shared" si="192"/>
        <v>0</v>
      </c>
      <c r="CB715">
        <f t="shared" si="192"/>
        <v>0</v>
      </c>
      <c r="CC715">
        <f t="shared" si="192"/>
        <v>0</v>
      </c>
      <c r="CD715">
        <f t="shared" si="192"/>
        <v>0</v>
      </c>
      <c r="CE715" s="4">
        <f t="shared" si="193"/>
        <v>0.7839722448505253</v>
      </c>
      <c r="CF715" s="4" t="str">
        <f t="shared" si="194"/>
        <v/>
      </c>
      <c r="CG715" s="4">
        <f t="shared" si="195"/>
        <v>8.3730993931838332E-2</v>
      </c>
      <c r="CH715" s="4" t="str">
        <f t="shared" si="196"/>
        <v/>
      </c>
      <c r="CI715">
        <f>INDEX(FX!$B$114:$AK$132,MATCH('Data (2)'!BQ715,FX!$A$114:$A$132,0),MATCH('Data (2)'!D715,Period,0))</f>
        <v>53.33161777320295</v>
      </c>
    </row>
    <row r="716" spans="1:87" hidden="1" outlineLevel="1" x14ac:dyDescent="0.15">
      <c r="A716" t="s">
        <v>67</v>
      </c>
      <c r="B716" s="1">
        <f t="shared" si="197"/>
        <v>43800</v>
      </c>
      <c r="C716" t="s">
        <v>63</v>
      </c>
      <c r="D716" s="1">
        <v>43282</v>
      </c>
      <c r="E716">
        <v>87.326459229107726</v>
      </c>
      <c r="F716">
        <v>52.033952159818419</v>
      </c>
      <c r="G716">
        <v>25.962285449145895</v>
      </c>
      <c r="H716">
        <v>12.234879513871107</v>
      </c>
      <c r="BQ716" t="str">
        <f>VLOOKUP(A716,Misc!$A$3:$B$11,2,FALSE)</f>
        <v>PHP</v>
      </c>
      <c r="BR716">
        <f>INDEX(FX!$B$30:$AK$48,MATCH('Data (2)'!BQ716,FX!$A$30:$A$48,0),MATCH('Data (2)'!D716,Period,0))</f>
        <v>53.393455886357103</v>
      </c>
      <c r="BS716">
        <f t="shared" si="198"/>
        <v>1.6355273840107634</v>
      </c>
      <c r="BT716">
        <f t="shared" si="184"/>
        <v>0</v>
      </c>
      <c r="BU716">
        <f t="shared" si="185"/>
        <v>0.97453800837630256</v>
      </c>
      <c r="BV716">
        <f t="shared" si="186"/>
        <v>0</v>
      </c>
      <c r="BW716">
        <f t="shared" si="187"/>
        <v>0.48624470954650612</v>
      </c>
      <c r="BX716">
        <f t="shared" si="188"/>
        <v>0</v>
      </c>
      <c r="BY716">
        <f t="shared" si="189"/>
        <v>0.22914567545340922</v>
      </c>
      <c r="BZ716">
        <f t="shared" si="190"/>
        <v>0</v>
      </c>
      <c r="CA716">
        <f t="shared" si="192"/>
        <v>0</v>
      </c>
      <c r="CB716">
        <f t="shared" si="192"/>
        <v>0</v>
      </c>
      <c r="CC716">
        <f t="shared" si="192"/>
        <v>0</v>
      </c>
      <c r="CD716">
        <f t="shared" si="192"/>
        <v>0</v>
      </c>
      <c r="CE716" s="4">
        <f t="shared" si="193"/>
        <v>0.59585551297005312</v>
      </c>
      <c r="CF716" s="4" t="str">
        <f t="shared" si="194"/>
        <v/>
      </c>
      <c r="CG716" s="4">
        <f t="shared" si="195"/>
        <v>0.23513262026095161</v>
      </c>
      <c r="CH716" s="4" t="str">
        <f t="shared" si="196"/>
        <v/>
      </c>
      <c r="CI716">
        <f>INDEX(FX!$B$114:$AK$132,MATCH('Data (2)'!BQ716,FX!$A$114:$A$132,0),MATCH('Data (2)'!D716,Period,0))</f>
        <v>53.33161777320295</v>
      </c>
    </row>
    <row r="717" spans="1:87" hidden="1" outlineLevel="1" x14ac:dyDescent="0.15">
      <c r="A717" t="s">
        <v>67</v>
      </c>
      <c r="B717" s="1">
        <f t="shared" si="197"/>
        <v>43800</v>
      </c>
      <c r="C717" t="s">
        <v>63</v>
      </c>
      <c r="D717" s="1">
        <v>43313</v>
      </c>
      <c r="E717">
        <v>149.14402717512044</v>
      </c>
      <c r="F717">
        <v>88.199828748382103</v>
      </c>
      <c r="G717">
        <v>28.591798173334134</v>
      </c>
      <c r="H717">
        <v>18.12840727916921</v>
      </c>
      <c r="BQ717" t="str">
        <f>VLOOKUP(A717,Misc!$A$3:$B$11,2,FALSE)</f>
        <v>PHP</v>
      </c>
      <c r="BR717">
        <f>INDEX(FX!$B$30:$AK$48,MATCH('Data (2)'!BQ717,FX!$A$30:$A$48,0),MATCH('Data (2)'!D717,Period,0))</f>
        <v>53.285597042458193</v>
      </c>
      <c r="BS717">
        <f t="shared" si="198"/>
        <v>2.7989557301250061</v>
      </c>
      <c r="BT717">
        <f t="shared" si="184"/>
        <v>0</v>
      </c>
      <c r="BU717">
        <f t="shared" si="185"/>
        <v>1.6552283101586363</v>
      </c>
      <c r="BV717">
        <f t="shared" si="186"/>
        <v>0</v>
      </c>
      <c r="BW717">
        <f t="shared" si="187"/>
        <v>0.53657648145618164</v>
      </c>
      <c r="BX717">
        <f t="shared" si="188"/>
        <v>0</v>
      </c>
      <c r="BY717">
        <f t="shared" si="189"/>
        <v>0.34021214522048832</v>
      </c>
      <c r="BZ717">
        <f t="shared" si="190"/>
        <v>0</v>
      </c>
      <c r="CA717">
        <f t="shared" si="192"/>
        <v>0</v>
      </c>
      <c r="CB717">
        <f t="shared" si="192"/>
        <v>0</v>
      </c>
      <c r="CC717">
        <f t="shared" si="192"/>
        <v>0</v>
      </c>
      <c r="CD717">
        <f t="shared" si="192"/>
        <v>0</v>
      </c>
      <c r="CE717" s="4">
        <f t="shared" si="193"/>
        <v>0.59137352275475641</v>
      </c>
      <c r="CF717" s="4" t="str">
        <f t="shared" si="194"/>
        <v/>
      </c>
      <c r="CG717" s="4">
        <f t="shared" si="195"/>
        <v>0.20553789657445054</v>
      </c>
      <c r="CH717" s="4" t="str">
        <f t="shared" si="196"/>
        <v/>
      </c>
      <c r="CI717">
        <f>INDEX(FX!$B$114:$AK$132,MATCH('Data (2)'!BQ717,FX!$A$114:$A$132,0),MATCH('Data (2)'!D717,Period,0))</f>
        <v>53.33161777320295</v>
      </c>
    </row>
    <row r="718" spans="1:87" hidden="1" outlineLevel="1" x14ac:dyDescent="0.15">
      <c r="A718" t="s">
        <v>67</v>
      </c>
      <c r="B718" s="1">
        <f t="shared" si="197"/>
        <v>43800</v>
      </c>
      <c r="C718" t="s">
        <v>63</v>
      </c>
      <c r="D718" s="1">
        <v>43344</v>
      </c>
      <c r="E718">
        <v>93.759313435822321</v>
      </c>
      <c r="F718">
        <v>57.615403550692136</v>
      </c>
      <c r="G718">
        <v>25.023112519389372</v>
      </c>
      <c r="H718">
        <v>16.326410844290855</v>
      </c>
      <c r="BQ718" t="str">
        <f>VLOOKUP(A718,Misc!$A$3:$B$11,2,FALSE)</f>
        <v>PHP</v>
      </c>
      <c r="BR718">
        <f>INDEX(FX!$B$30:$AK$48,MATCH('Data (2)'!BQ718,FX!$A$30:$A$48,0),MATCH('Data (2)'!D718,Period,0))</f>
        <v>54.00027447314023</v>
      </c>
      <c r="BS718">
        <f t="shared" si="198"/>
        <v>1.7362747569451384</v>
      </c>
      <c r="BT718">
        <f t="shared" si="184"/>
        <v>0</v>
      </c>
      <c r="BU718">
        <f t="shared" si="185"/>
        <v>1.0669464944914322</v>
      </c>
      <c r="BV718">
        <f t="shared" si="186"/>
        <v>0</v>
      </c>
      <c r="BW718">
        <f t="shared" si="187"/>
        <v>0.46338861725297126</v>
      </c>
      <c r="BX718">
        <f t="shared" si="188"/>
        <v>0</v>
      </c>
      <c r="BY718">
        <f t="shared" si="189"/>
        <v>0.30233940481935184</v>
      </c>
      <c r="BZ718">
        <f t="shared" si="190"/>
        <v>0</v>
      </c>
      <c r="CA718">
        <f t="shared" si="192"/>
        <v>0</v>
      </c>
      <c r="CB718">
        <f t="shared" si="192"/>
        <v>0</v>
      </c>
      <c r="CC718">
        <f t="shared" si="192"/>
        <v>0</v>
      </c>
      <c r="CD718">
        <f t="shared" si="192"/>
        <v>0</v>
      </c>
      <c r="CE718" s="4">
        <f t="shared" si="193"/>
        <v>0.61450325774974379</v>
      </c>
      <c r="CF718" s="4" t="str">
        <f t="shared" si="194"/>
        <v/>
      </c>
      <c r="CG718" s="4">
        <f t="shared" si="195"/>
        <v>0.28336885343389606</v>
      </c>
      <c r="CH718" s="4" t="str">
        <f t="shared" si="196"/>
        <v/>
      </c>
      <c r="CI718">
        <f>INDEX(FX!$B$114:$AK$132,MATCH('Data (2)'!BQ718,FX!$A$114:$A$132,0),MATCH('Data (2)'!D718,Period,0))</f>
        <v>53.33161777320295</v>
      </c>
    </row>
    <row r="719" spans="1:87" hidden="1" outlineLevel="1" x14ac:dyDescent="0.15">
      <c r="A719" t="s">
        <v>67</v>
      </c>
      <c r="B719" s="1">
        <f t="shared" si="197"/>
        <v>43800</v>
      </c>
      <c r="C719" t="s">
        <v>63</v>
      </c>
      <c r="D719" s="1">
        <v>43374</v>
      </c>
      <c r="E719">
        <v>96.763052131073124</v>
      </c>
      <c r="F719">
        <v>56.26882771949132</v>
      </c>
      <c r="G719">
        <v>28.402721378100594</v>
      </c>
      <c r="H719">
        <v>17.412333518117151</v>
      </c>
      <c r="BQ719" t="str">
        <f>VLOOKUP(A719,Misc!$A$3:$B$11,2,FALSE)</f>
        <v>PHP</v>
      </c>
      <c r="BR719">
        <f>INDEX(FX!$B$30:$AK$48,MATCH('Data (2)'!BQ719,FX!$A$30:$A$48,0),MATCH('Data (2)'!D719,Period,0))</f>
        <v>53.944187208716812</v>
      </c>
      <c r="BS719">
        <f t="shared" si="198"/>
        <v>1.793762352126741</v>
      </c>
      <c r="BT719">
        <f t="shared" si="184"/>
        <v>0</v>
      </c>
      <c r="BU719">
        <f t="shared" si="185"/>
        <v>1.0430934384418507</v>
      </c>
      <c r="BV719">
        <f t="shared" si="186"/>
        <v>0</v>
      </c>
      <c r="BW719">
        <f t="shared" si="187"/>
        <v>0.52652051773821174</v>
      </c>
      <c r="BX719">
        <f t="shared" si="188"/>
        <v>0</v>
      </c>
      <c r="BY719">
        <f t="shared" si="189"/>
        <v>0.32278424088116581</v>
      </c>
      <c r="BZ719">
        <f t="shared" si="190"/>
        <v>0</v>
      </c>
      <c r="CA719">
        <f t="shared" si="192"/>
        <v>0</v>
      </c>
      <c r="CB719">
        <f t="shared" si="192"/>
        <v>0</v>
      </c>
      <c r="CC719">
        <f t="shared" si="192"/>
        <v>0</v>
      </c>
      <c r="CD719">
        <f t="shared" si="192"/>
        <v>0</v>
      </c>
      <c r="CE719" s="4">
        <f t="shared" si="193"/>
        <v>0.58151150134527374</v>
      </c>
      <c r="CF719" s="4" t="str">
        <f t="shared" si="194"/>
        <v/>
      </c>
      <c r="CG719" s="4">
        <f t="shared" si="195"/>
        <v>0.30944901864528418</v>
      </c>
      <c r="CH719" s="4" t="str">
        <f t="shared" si="196"/>
        <v/>
      </c>
      <c r="CI719">
        <f>INDEX(FX!$B$114:$AK$132,MATCH('Data (2)'!BQ719,FX!$A$114:$A$132,0),MATCH('Data (2)'!D719,Period,0))</f>
        <v>53.33161777320295</v>
      </c>
    </row>
    <row r="720" spans="1:87" hidden="1" outlineLevel="1" x14ac:dyDescent="0.15">
      <c r="A720" t="s">
        <v>67</v>
      </c>
      <c r="B720" s="1">
        <f t="shared" si="197"/>
        <v>43800</v>
      </c>
      <c r="C720" t="s">
        <v>63</v>
      </c>
      <c r="D720" s="1">
        <v>43405</v>
      </c>
      <c r="E720">
        <v>115.04362813459723</v>
      </c>
      <c r="F720">
        <v>76.788560551908759</v>
      </c>
      <c r="G720">
        <v>32.403818946012663</v>
      </c>
      <c r="H720">
        <v>20.974198319312123</v>
      </c>
      <c r="BQ720" t="str">
        <f>VLOOKUP(A720,Misc!$A$3:$B$11,2,FALSE)</f>
        <v>PHP</v>
      </c>
      <c r="BR720">
        <f>INDEX(FX!$B$30:$AK$48,MATCH('Data (2)'!BQ720,FX!$A$30:$A$48,0),MATCH('Data (2)'!D720,Period,0))</f>
        <v>52.747979573801047</v>
      </c>
      <c r="BS720">
        <f t="shared" si="198"/>
        <v>2.1810053970623984</v>
      </c>
      <c r="BT720">
        <f t="shared" si="184"/>
        <v>0</v>
      </c>
      <c r="BU720">
        <f t="shared" si="185"/>
        <v>1.4557630675592403</v>
      </c>
      <c r="BV720">
        <f t="shared" si="186"/>
        <v>0</v>
      </c>
      <c r="BW720">
        <f t="shared" si="187"/>
        <v>0.61431393596176798</v>
      </c>
      <c r="BX720">
        <f t="shared" si="188"/>
        <v>0</v>
      </c>
      <c r="BY720">
        <f t="shared" si="189"/>
        <v>0.39763036402117707</v>
      </c>
      <c r="BZ720">
        <f t="shared" si="190"/>
        <v>0</v>
      </c>
      <c r="CA720">
        <f t="shared" si="192"/>
        <v>0</v>
      </c>
      <c r="CB720">
        <f t="shared" si="192"/>
        <v>0</v>
      </c>
      <c r="CC720">
        <f t="shared" si="192"/>
        <v>0</v>
      </c>
      <c r="CD720">
        <f t="shared" si="192"/>
        <v>0</v>
      </c>
      <c r="CE720" s="4">
        <f t="shared" si="193"/>
        <v>0.66747339072155032</v>
      </c>
      <c r="CF720" s="4" t="str">
        <f t="shared" si="194"/>
        <v/>
      </c>
      <c r="CG720" s="4">
        <f t="shared" si="195"/>
        <v>0.27314222546382605</v>
      </c>
      <c r="CH720" s="4" t="str">
        <f t="shared" si="196"/>
        <v/>
      </c>
      <c r="CI720">
        <f>INDEX(FX!$B$114:$AK$132,MATCH('Data (2)'!BQ720,FX!$A$114:$A$132,0),MATCH('Data (2)'!D720,Period,0))</f>
        <v>53.33161777320295</v>
      </c>
    </row>
    <row r="721" spans="1:87" hidden="1" outlineLevel="1" x14ac:dyDescent="0.15">
      <c r="A721" t="s">
        <v>67</v>
      </c>
      <c r="B721" s="1">
        <f t="shared" si="197"/>
        <v>43800</v>
      </c>
      <c r="C721" t="s">
        <v>63</v>
      </c>
      <c r="D721" s="1">
        <v>43435</v>
      </c>
      <c r="E721">
        <v>73.79447837835805</v>
      </c>
      <c r="F721">
        <v>64.319334993497961</v>
      </c>
      <c r="G721">
        <v>16.471015308276044</v>
      </c>
      <c r="H721">
        <v>14.77014661438521</v>
      </c>
      <c r="BQ721" t="str">
        <f>VLOOKUP(A721,Misc!$A$3:$B$11,2,FALSE)</f>
        <v>PHP</v>
      </c>
      <c r="BR721">
        <f>INDEX(FX!$B$30:$AK$48,MATCH('Data (2)'!BQ721,FX!$A$30:$A$48,0),MATCH('Data (2)'!D721,Period,0))</f>
        <v>52.823162274618589</v>
      </c>
      <c r="BS721">
        <f t="shared" si="198"/>
        <v>1.3970098570531082</v>
      </c>
      <c r="BT721">
        <f t="shared" si="184"/>
        <v>0</v>
      </c>
      <c r="BU721">
        <f t="shared" si="185"/>
        <v>1.2176350718859414</v>
      </c>
      <c r="BV721">
        <f t="shared" si="186"/>
        <v>0</v>
      </c>
      <c r="BW721">
        <f t="shared" si="187"/>
        <v>0.31181426099872728</v>
      </c>
      <c r="BX721">
        <f t="shared" si="188"/>
        <v>0</v>
      </c>
      <c r="BY721">
        <f t="shared" si="189"/>
        <v>0.2796149639356641</v>
      </c>
      <c r="BZ721">
        <f t="shared" si="190"/>
        <v>0</v>
      </c>
      <c r="CA721">
        <f t="shared" si="192"/>
        <v>0</v>
      </c>
      <c r="CB721">
        <f t="shared" si="192"/>
        <v>0</v>
      </c>
      <c r="CC721">
        <f t="shared" si="192"/>
        <v>0</v>
      </c>
      <c r="CD721">
        <f t="shared" si="192"/>
        <v>0</v>
      </c>
      <c r="CE721" s="4">
        <f t="shared" si="193"/>
        <v>0.87160091658512351</v>
      </c>
      <c r="CF721" s="4" t="str">
        <f t="shared" si="194"/>
        <v/>
      </c>
      <c r="CG721" s="4">
        <f t="shared" si="195"/>
        <v>0.22963773826141584</v>
      </c>
      <c r="CH721" s="4" t="str">
        <f t="shared" si="196"/>
        <v/>
      </c>
      <c r="CI721">
        <f>INDEX(FX!$B$114:$AK$132,MATCH('Data (2)'!BQ721,FX!$A$114:$A$132,0),MATCH('Data (2)'!D721,Period,0))</f>
        <v>53.33161777320295</v>
      </c>
    </row>
    <row r="722" spans="1:87" hidden="1" outlineLevel="1" x14ac:dyDescent="0.15">
      <c r="A722" t="s">
        <v>67</v>
      </c>
      <c r="B722" s="1">
        <f t="shared" si="197"/>
        <v>43800</v>
      </c>
      <c r="C722" t="s">
        <v>278</v>
      </c>
      <c r="D722" s="1">
        <v>43101</v>
      </c>
      <c r="E722">
        <f t="array" ref="E722:E733">TRANSPOSE('[5]CCare_Key Metrics P1'!$F$9:$Q$9)</f>
        <v>15.636484295647506</v>
      </c>
      <c r="F722">
        <f t="array" ref="F722:F733">TRANSPOSE('[5]CCare_Key Metrics P1'!$F$14:$Q$14)</f>
        <v>2.3765359812440217</v>
      </c>
      <c r="G722">
        <f t="array" ref="G722:G733">TRANSPOSE('[5]CCare_Key Metrics P1'!$F$19:$Q$19)</f>
        <v>0</v>
      </c>
      <c r="H722">
        <f t="array" ref="H722:H733">TRANSPOSE('[5]CCare_Key Metrics P1'!$F$24:$Q$24)</f>
        <v>0</v>
      </c>
      <c r="BQ722" t="str">
        <f>VLOOKUP(A722,Misc!$A$3:$B$11,2,FALSE)</f>
        <v>PHP</v>
      </c>
      <c r="BR722">
        <f>INDEX(FX!$B$30:$AK$48,MATCH('Data (2)'!BQ722,FX!$A$30:$A$48,0),MATCH('Data (2)'!D722,Period,0))</f>
        <v>50.60322889537202</v>
      </c>
      <c r="BS722">
        <f t="shared" si="198"/>
        <v>0.30900171070066951</v>
      </c>
      <c r="BT722">
        <f t="shared" si="184"/>
        <v>0</v>
      </c>
      <c r="BU722">
        <f t="shared" si="185"/>
        <v>4.6964117371991861E-2</v>
      </c>
      <c r="BV722">
        <f t="shared" si="186"/>
        <v>0</v>
      </c>
      <c r="BW722">
        <f t="shared" si="187"/>
        <v>0</v>
      </c>
      <c r="BX722">
        <f t="shared" si="188"/>
        <v>0</v>
      </c>
      <c r="BY722">
        <f t="shared" si="189"/>
        <v>0</v>
      </c>
      <c r="BZ722">
        <f t="shared" si="190"/>
        <v>0</v>
      </c>
      <c r="CA722">
        <f t="shared" si="192"/>
        <v>0</v>
      </c>
      <c r="CB722">
        <f t="shared" si="192"/>
        <v>0</v>
      </c>
      <c r="CC722">
        <f t="shared" si="192"/>
        <v>0</v>
      </c>
      <c r="CD722">
        <f t="shared" si="192"/>
        <v>0</v>
      </c>
      <c r="CE722" s="4">
        <f t="shared" si="193"/>
        <v>0.15198659342532275</v>
      </c>
      <c r="CF722" s="4" t="str">
        <f t="shared" si="194"/>
        <v/>
      </c>
      <c r="CG722" s="4">
        <f t="shared" si="195"/>
        <v>0</v>
      </c>
      <c r="CH722" s="4" t="str">
        <f t="shared" si="196"/>
        <v/>
      </c>
      <c r="CI722">
        <f>INDEX(FX!$B$114:$AK$132,MATCH('Data (2)'!BQ722,FX!$A$114:$A$132,0),MATCH('Data (2)'!D722,Period,0))</f>
        <v>53.33161777320295</v>
      </c>
    </row>
    <row r="723" spans="1:87" hidden="1" outlineLevel="1" x14ac:dyDescent="0.15">
      <c r="A723" t="s">
        <v>67</v>
      </c>
      <c r="B723" s="1">
        <f t="shared" si="197"/>
        <v>43800</v>
      </c>
      <c r="C723" t="str">
        <f>C722</f>
        <v>Corporate Care</v>
      </c>
      <c r="D723" s="1">
        <v>43132</v>
      </c>
      <c r="E723">
        <v>3.1494522434607699</v>
      </c>
      <c r="F723">
        <v>1.1308249906232808</v>
      </c>
      <c r="G723">
        <v>0</v>
      </c>
      <c r="H723">
        <v>0</v>
      </c>
      <c r="BQ723" t="str">
        <f>VLOOKUP(A723,Misc!$A$3:$B$11,2,FALSE)</f>
        <v>PHP</v>
      </c>
      <c r="BR723">
        <f>INDEX(FX!$B$30:$AK$48,MATCH('Data (2)'!BQ723,FX!$A$30:$A$48,0),MATCH('Data (2)'!D723,Period,0))</f>
        <v>51.930546332140146</v>
      </c>
      <c r="BS723">
        <f t="shared" si="198"/>
        <v>6.0647392833445966E-2</v>
      </c>
      <c r="BT723">
        <f t="shared" si="184"/>
        <v>0</v>
      </c>
      <c r="BU723">
        <f t="shared" si="185"/>
        <v>2.177571911896883E-2</v>
      </c>
      <c r="BV723">
        <f t="shared" si="186"/>
        <v>0</v>
      </c>
      <c r="BW723">
        <f t="shared" si="187"/>
        <v>0</v>
      </c>
      <c r="BX723">
        <f t="shared" si="188"/>
        <v>0</v>
      </c>
      <c r="BY723">
        <f t="shared" si="189"/>
        <v>0</v>
      </c>
      <c r="BZ723">
        <f t="shared" si="190"/>
        <v>0</v>
      </c>
      <c r="CA723">
        <f t="shared" si="192"/>
        <v>0</v>
      </c>
      <c r="CB723">
        <f t="shared" si="192"/>
        <v>0</v>
      </c>
      <c r="CC723">
        <f t="shared" si="192"/>
        <v>0</v>
      </c>
      <c r="CD723">
        <f t="shared" si="192"/>
        <v>0</v>
      </c>
      <c r="CE723" s="4">
        <f t="shared" si="193"/>
        <v>0.3590544968482125</v>
      </c>
      <c r="CF723" s="4" t="str">
        <f t="shared" si="194"/>
        <v/>
      </c>
      <c r="CG723" s="4">
        <f t="shared" si="195"/>
        <v>0</v>
      </c>
      <c r="CH723" s="4" t="str">
        <f t="shared" si="196"/>
        <v/>
      </c>
      <c r="CI723">
        <f>INDEX(FX!$B$114:$AK$132,MATCH('Data (2)'!BQ723,FX!$A$114:$A$132,0),MATCH('Data (2)'!D723,Period,0))</f>
        <v>53.33161777320295</v>
      </c>
    </row>
    <row r="724" spans="1:87" hidden="1" outlineLevel="1" x14ac:dyDescent="0.15">
      <c r="A724" t="s">
        <v>67</v>
      </c>
      <c r="B724" s="1">
        <f t="shared" ref="B724:C739" si="199">B723</f>
        <v>43800</v>
      </c>
      <c r="C724" t="str">
        <f t="shared" si="199"/>
        <v>Corporate Care</v>
      </c>
      <c r="D724" s="1">
        <v>43160</v>
      </c>
      <c r="E724">
        <v>2.5978535057600016</v>
      </c>
      <c r="F724">
        <v>1.1205693245821706</v>
      </c>
      <c r="G724">
        <v>0</v>
      </c>
      <c r="H724">
        <v>0</v>
      </c>
      <c r="BQ724" t="str">
        <f>VLOOKUP(A724,Misc!$A$3:$B$11,2,FALSE)</f>
        <v>PHP</v>
      </c>
      <c r="BR724">
        <f>INDEX(FX!$B$30:$AK$48,MATCH('Data (2)'!BQ724,FX!$A$30:$A$48,0),MATCH('Data (2)'!D724,Period,0))</f>
        <v>52.114297846058811</v>
      </c>
      <c r="BS724">
        <f t="shared" si="198"/>
        <v>4.9849151060882356E-2</v>
      </c>
      <c r="BT724">
        <f t="shared" si="184"/>
        <v>0</v>
      </c>
      <c r="BU724">
        <f t="shared" si="185"/>
        <v>2.150214760433378E-2</v>
      </c>
      <c r="BV724">
        <f t="shared" si="186"/>
        <v>0</v>
      </c>
      <c r="BW724">
        <f t="shared" si="187"/>
        <v>0</v>
      </c>
      <c r="BX724">
        <f t="shared" si="188"/>
        <v>0</v>
      </c>
      <c r="BY724">
        <f t="shared" si="189"/>
        <v>0</v>
      </c>
      <c r="BZ724">
        <f t="shared" si="190"/>
        <v>0</v>
      </c>
      <c r="CA724">
        <f t="shared" si="192"/>
        <v>0</v>
      </c>
      <c r="CB724">
        <f t="shared" si="192"/>
        <v>0</v>
      </c>
      <c r="CC724">
        <f t="shared" si="192"/>
        <v>0</v>
      </c>
      <c r="CD724">
        <f t="shared" si="192"/>
        <v>0</v>
      </c>
      <c r="CE724" s="4">
        <f t="shared" si="193"/>
        <v>0.43134430871395429</v>
      </c>
      <c r="CF724" s="4" t="str">
        <f t="shared" si="194"/>
        <v/>
      </c>
      <c r="CG724" s="4">
        <f t="shared" si="195"/>
        <v>0</v>
      </c>
      <c r="CH724" s="4" t="str">
        <f t="shared" si="196"/>
        <v/>
      </c>
      <c r="CI724">
        <f>INDEX(FX!$B$114:$AK$132,MATCH('Data (2)'!BQ724,FX!$A$114:$A$132,0),MATCH('Data (2)'!D724,Period,0))</f>
        <v>53.33161777320295</v>
      </c>
    </row>
    <row r="725" spans="1:87" hidden="1" outlineLevel="1" x14ac:dyDescent="0.15">
      <c r="A725" t="s">
        <v>67</v>
      </c>
      <c r="B725" s="1">
        <f t="shared" si="199"/>
        <v>43800</v>
      </c>
      <c r="C725" t="str">
        <f t="shared" si="199"/>
        <v>Corporate Care</v>
      </c>
      <c r="D725" s="1">
        <v>43191</v>
      </c>
      <c r="E725">
        <v>2.5947064563300106</v>
      </c>
      <c r="F725">
        <v>0.64218187458802767</v>
      </c>
      <c r="G725">
        <v>0</v>
      </c>
      <c r="H725">
        <v>0</v>
      </c>
      <c r="BQ725" t="str">
        <f>VLOOKUP(A725,Misc!$A$3:$B$11,2,FALSE)</f>
        <v>PHP</v>
      </c>
      <c r="BR725">
        <f>INDEX(FX!$B$30:$AK$48,MATCH('Data (2)'!BQ725,FX!$A$30:$A$48,0),MATCH('Data (2)'!D725,Period,0))</f>
        <v>52.052206283652239</v>
      </c>
      <c r="BS725">
        <f t="shared" si="198"/>
        <v>4.9848155180790416E-2</v>
      </c>
      <c r="BT725">
        <f t="shared" si="184"/>
        <v>0</v>
      </c>
      <c r="BU725">
        <f t="shared" si="185"/>
        <v>1.2337265227309189E-2</v>
      </c>
      <c r="BV725">
        <f t="shared" si="186"/>
        <v>0</v>
      </c>
      <c r="BW725">
        <f t="shared" si="187"/>
        <v>0</v>
      </c>
      <c r="BX725">
        <f t="shared" si="188"/>
        <v>0</v>
      </c>
      <c r="BY725">
        <f t="shared" si="189"/>
        <v>0</v>
      </c>
      <c r="BZ725">
        <f t="shared" si="190"/>
        <v>0</v>
      </c>
      <c r="CA725">
        <f t="shared" si="192"/>
        <v>0</v>
      </c>
      <c r="CB725">
        <f t="shared" si="192"/>
        <v>0</v>
      </c>
      <c r="CC725">
        <f t="shared" si="192"/>
        <v>0</v>
      </c>
      <c r="CD725">
        <f t="shared" si="192"/>
        <v>0</v>
      </c>
      <c r="CE725" s="4">
        <f t="shared" si="193"/>
        <v>0.24749692706909848</v>
      </c>
      <c r="CF725" s="4" t="str">
        <f t="shared" si="194"/>
        <v/>
      </c>
      <c r="CG725" s="4">
        <f t="shared" si="195"/>
        <v>0</v>
      </c>
      <c r="CH725" s="4" t="str">
        <f t="shared" si="196"/>
        <v/>
      </c>
      <c r="CI725">
        <f>INDEX(FX!$B$114:$AK$132,MATCH('Data (2)'!BQ725,FX!$A$114:$A$132,0),MATCH('Data (2)'!D725,Period,0))</f>
        <v>53.33161777320295</v>
      </c>
    </row>
    <row r="726" spans="1:87" hidden="1" outlineLevel="1" x14ac:dyDescent="0.15">
      <c r="A726" t="s">
        <v>67</v>
      </c>
      <c r="B726" s="1">
        <f t="shared" si="199"/>
        <v>43800</v>
      </c>
      <c r="C726" t="str">
        <f t="shared" si="199"/>
        <v>Corporate Care</v>
      </c>
      <c r="D726" s="1">
        <v>43221</v>
      </c>
      <c r="E726">
        <v>4.5790405845845044</v>
      </c>
      <c r="F726">
        <v>1.3890051400292371</v>
      </c>
      <c r="G726">
        <v>0</v>
      </c>
      <c r="H726">
        <v>0</v>
      </c>
      <c r="BQ726" t="str">
        <f>VLOOKUP(A726,Misc!$A$3:$B$11,2,FALSE)</f>
        <v>PHP</v>
      </c>
      <c r="BR726">
        <f>INDEX(FX!$B$30:$AK$48,MATCH('Data (2)'!BQ726,FX!$A$30:$A$48,0),MATCH('Data (2)'!D726,Period,0))</f>
        <v>52.27252962069349</v>
      </c>
      <c r="BS726">
        <f t="shared" si="198"/>
        <v>8.7599368498358796E-2</v>
      </c>
      <c r="BT726">
        <f t="shared" si="184"/>
        <v>0</v>
      </c>
      <c r="BU726">
        <f t="shared" si="185"/>
        <v>2.6572372718678645E-2</v>
      </c>
      <c r="BV726">
        <f t="shared" si="186"/>
        <v>0</v>
      </c>
      <c r="BW726">
        <f t="shared" si="187"/>
        <v>0</v>
      </c>
      <c r="BX726">
        <f t="shared" si="188"/>
        <v>0</v>
      </c>
      <c r="BY726">
        <f t="shared" si="189"/>
        <v>0</v>
      </c>
      <c r="BZ726">
        <f t="shared" si="190"/>
        <v>0</v>
      </c>
      <c r="CA726">
        <f t="shared" si="192"/>
        <v>0</v>
      </c>
      <c r="CB726">
        <f t="shared" si="192"/>
        <v>0</v>
      </c>
      <c r="CC726">
        <f t="shared" si="192"/>
        <v>0</v>
      </c>
      <c r="CD726">
        <f t="shared" si="192"/>
        <v>0</v>
      </c>
      <c r="CE726" s="4">
        <f t="shared" si="193"/>
        <v>0.30333977486580266</v>
      </c>
      <c r="CF726" s="4" t="str">
        <f t="shared" si="194"/>
        <v/>
      </c>
      <c r="CG726" s="4">
        <f t="shared" si="195"/>
        <v>0</v>
      </c>
      <c r="CH726" s="4" t="str">
        <f t="shared" si="196"/>
        <v/>
      </c>
      <c r="CI726">
        <f>INDEX(FX!$B$114:$AK$132,MATCH('Data (2)'!BQ726,FX!$A$114:$A$132,0),MATCH('Data (2)'!D726,Period,0))</f>
        <v>53.33161777320295</v>
      </c>
    </row>
    <row r="727" spans="1:87" hidden="1" outlineLevel="1" x14ac:dyDescent="0.15">
      <c r="A727" t="s">
        <v>67</v>
      </c>
      <c r="B727" s="1">
        <f t="shared" si="199"/>
        <v>43800</v>
      </c>
      <c r="C727" t="str">
        <f t="shared" si="199"/>
        <v>Corporate Care</v>
      </c>
      <c r="D727" s="1">
        <v>43252</v>
      </c>
      <c r="E727">
        <v>2.4190562408830019</v>
      </c>
      <c r="F727">
        <v>0.79981487737631163</v>
      </c>
      <c r="G727">
        <v>0</v>
      </c>
      <c r="H727">
        <v>0</v>
      </c>
      <c r="BQ727" t="str">
        <f>VLOOKUP(A727,Misc!$A$3:$B$11,2,FALSE)</f>
        <v>PHP</v>
      </c>
      <c r="BR727">
        <f>INDEX(FX!$B$30:$AK$48,MATCH('Data (2)'!BQ727,FX!$A$30:$A$48,0),MATCH('Data (2)'!D727,Period,0))</f>
        <v>53.12256365089462</v>
      </c>
      <c r="BS727">
        <f t="shared" si="198"/>
        <v>4.5537264669308998E-2</v>
      </c>
      <c r="BT727">
        <f t="shared" si="184"/>
        <v>0</v>
      </c>
      <c r="BU727">
        <f t="shared" si="185"/>
        <v>1.5056029348140133E-2</v>
      </c>
      <c r="BV727">
        <f t="shared" si="186"/>
        <v>0</v>
      </c>
      <c r="BW727">
        <f t="shared" si="187"/>
        <v>0</v>
      </c>
      <c r="BX727">
        <f t="shared" si="188"/>
        <v>0</v>
      </c>
      <c r="BY727">
        <f t="shared" si="189"/>
        <v>0</v>
      </c>
      <c r="BZ727">
        <f t="shared" si="190"/>
        <v>0</v>
      </c>
      <c r="CA727">
        <f t="shared" si="192"/>
        <v>0</v>
      </c>
      <c r="CB727">
        <f t="shared" si="192"/>
        <v>0</v>
      </c>
      <c r="CC727">
        <f t="shared" si="192"/>
        <v>0</v>
      </c>
      <c r="CD727">
        <f t="shared" si="192"/>
        <v>0</v>
      </c>
      <c r="CE727" s="4">
        <f t="shared" si="193"/>
        <v>0.33063095593195629</v>
      </c>
      <c r="CF727" s="4" t="str">
        <f t="shared" si="194"/>
        <v/>
      </c>
      <c r="CG727" s="4">
        <f t="shared" si="195"/>
        <v>0</v>
      </c>
      <c r="CH727" s="4" t="str">
        <f t="shared" si="196"/>
        <v/>
      </c>
      <c r="CI727">
        <f>INDEX(FX!$B$114:$AK$132,MATCH('Data (2)'!BQ727,FX!$A$114:$A$132,0),MATCH('Data (2)'!D727,Period,0))</f>
        <v>53.33161777320295</v>
      </c>
    </row>
    <row r="728" spans="1:87" hidden="1" outlineLevel="1" x14ac:dyDescent="0.15">
      <c r="A728" t="s">
        <v>67</v>
      </c>
      <c r="B728" s="1">
        <f t="shared" si="199"/>
        <v>43800</v>
      </c>
      <c r="C728" t="str">
        <f t="shared" si="199"/>
        <v>Corporate Care</v>
      </c>
      <c r="D728" s="1">
        <v>43282</v>
      </c>
      <c r="E728">
        <v>7.8146762451172602</v>
      </c>
      <c r="F728">
        <v>1.7980287497585348</v>
      </c>
      <c r="G728">
        <v>0</v>
      </c>
      <c r="H728">
        <v>0</v>
      </c>
      <c r="BQ728" t="str">
        <f>VLOOKUP(A728,Misc!$A$3:$B$11,2,FALSE)</f>
        <v>PHP</v>
      </c>
      <c r="BR728">
        <f>INDEX(FX!$B$30:$AK$48,MATCH('Data (2)'!BQ728,FX!$A$30:$A$48,0),MATCH('Data (2)'!D728,Period,0))</f>
        <v>53.393455886357103</v>
      </c>
      <c r="BS728">
        <f t="shared" si="198"/>
        <v>0.14636018806780471</v>
      </c>
      <c r="BT728">
        <f t="shared" si="184"/>
        <v>0</v>
      </c>
      <c r="BU728">
        <f t="shared" si="185"/>
        <v>3.3675077215182848E-2</v>
      </c>
      <c r="BV728">
        <f t="shared" si="186"/>
        <v>0</v>
      </c>
      <c r="BW728">
        <f t="shared" si="187"/>
        <v>0</v>
      </c>
      <c r="BX728">
        <f t="shared" si="188"/>
        <v>0</v>
      </c>
      <c r="BY728">
        <f t="shared" si="189"/>
        <v>0</v>
      </c>
      <c r="BZ728">
        <f t="shared" si="190"/>
        <v>0</v>
      </c>
      <c r="CA728">
        <f t="shared" si="192"/>
        <v>0</v>
      </c>
      <c r="CB728">
        <f t="shared" si="192"/>
        <v>0</v>
      </c>
      <c r="CC728">
        <f t="shared" si="192"/>
        <v>0</v>
      </c>
      <c r="CD728">
        <f t="shared" si="192"/>
        <v>0</v>
      </c>
      <c r="CE728" s="4">
        <f t="shared" si="193"/>
        <v>0.23008358802861129</v>
      </c>
      <c r="CF728" s="4" t="str">
        <f t="shared" si="194"/>
        <v/>
      </c>
      <c r="CG728" s="4">
        <f t="shared" si="195"/>
        <v>0</v>
      </c>
      <c r="CH728" s="4" t="str">
        <f t="shared" si="196"/>
        <v/>
      </c>
      <c r="CI728">
        <f>INDEX(FX!$B$114:$AK$132,MATCH('Data (2)'!BQ728,FX!$A$114:$A$132,0),MATCH('Data (2)'!D728,Period,0))</f>
        <v>53.33161777320295</v>
      </c>
    </row>
    <row r="729" spans="1:87" hidden="1" outlineLevel="1" x14ac:dyDescent="0.15">
      <c r="A729" t="s">
        <v>67</v>
      </c>
      <c r="B729" s="1">
        <f t="shared" si="199"/>
        <v>43800</v>
      </c>
      <c r="C729" t="str">
        <f t="shared" si="199"/>
        <v>Corporate Care</v>
      </c>
      <c r="D729" s="1">
        <v>43313</v>
      </c>
      <c r="E729">
        <v>11.724955455973776</v>
      </c>
      <c r="F729">
        <v>1.2081378737174084</v>
      </c>
      <c r="G729">
        <v>0</v>
      </c>
      <c r="H729">
        <v>0</v>
      </c>
      <c r="BQ729" t="str">
        <f>VLOOKUP(A729,Misc!$A$3:$B$11,2,FALSE)</f>
        <v>PHP</v>
      </c>
      <c r="BR729">
        <f>INDEX(FX!$B$30:$AK$48,MATCH('Data (2)'!BQ729,FX!$A$30:$A$48,0),MATCH('Data (2)'!D729,Period,0))</f>
        <v>53.285597042458193</v>
      </c>
      <c r="BS729">
        <f t="shared" si="198"/>
        <v>0.2200398626786762</v>
      </c>
      <c r="BT729">
        <f t="shared" si="184"/>
        <v>0</v>
      </c>
      <c r="BU729">
        <f t="shared" si="185"/>
        <v>2.2672878615862351E-2</v>
      </c>
      <c r="BV729">
        <f t="shared" si="186"/>
        <v>0</v>
      </c>
      <c r="BW729">
        <f t="shared" si="187"/>
        <v>0</v>
      </c>
      <c r="BX729">
        <f t="shared" si="188"/>
        <v>0</v>
      </c>
      <c r="BY729">
        <f t="shared" si="189"/>
        <v>0</v>
      </c>
      <c r="BZ729">
        <f t="shared" si="190"/>
        <v>0</v>
      </c>
      <c r="CA729">
        <f t="shared" si="192"/>
        <v>0</v>
      </c>
      <c r="CB729">
        <f t="shared" si="192"/>
        <v>0</v>
      </c>
      <c r="CC729">
        <f t="shared" si="192"/>
        <v>0</v>
      </c>
      <c r="CD729">
        <f t="shared" si="192"/>
        <v>0</v>
      </c>
      <c r="CE729" s="4">
        <f t="shared" si="193"/>
        <v>0.1030398689576148</v>
      </c>
      <c r="CF729" s="4" t="str">
        <f t="shared" si="194"/>
        <v/>
      </c>
      <c r="CG729" s="4">
        <f t="shared" si="195"/>
        <v>0</v>
      </c>
      <c r="CH729" s="4" t="str">
        <f t="shared" si="196"/>
        <v/>
      </c>
      <c r="CI729">
        <f>INDEX(FX!$B$114:$AK$132,MATCH('Data (2)'!BQ729,FX!$A$114:$A$132,0),MATCH('Data (2)'!D729,Period,0))</f>
        <v>53.33161777320295</v>
      </c>
    </row>
    <row r="730" spans="1:87" hidden="1" outlineLevel="1" x14ac:dyDescent="0.15">
      <c r="A730" t="s">
        <v>67</v>
      </c>
      <c r="B730" s="1">
        <f t="shared" si="199"/>
        <v>43800</v>
      </c>
      <c r="C730" t="str">
        <f t="shared" si="199"/>
        <v>Corporate Care</v>
      </c>
      <c r="D730" s="1">
        <v>43344</v>
      </c>
      <c r="E730">
        <v>9.4083452658761875</v>
      </c>
      <c r="F730">
        <v>1.4906203735863546</v>
      </c>
      <c r="G730">
        <v>0</v>
      </c>
      <c r="H730">
        <v>0</v>
      </c>
      <c r="BQ730" t="str">
        <f>VLOOKUP(A730,Misc!$A$3:$B$11,2,FALSE)</f>
        <v>PHP</v>
      </c>
      <c r="BR730">
        <f>INDEX(FX!$B$30:$AK$48,MATCH('Data (2)'!BQ730,FX!$A$30:$A$48,0),MATCH('Data (2)'!D730,Period,0))</f>
        <v>54.00027447314023</v>
      </c>
      <c r="BS730">
        <f t="shared" si="198"/>
        <v>0.17422773046377577</v>
      </c>
      <c r="BT730">
        <f t="shared" si="184"/>
        <v>0</v>
      </c>
      <c r="BU730">
        <f t="shared" si="185"/>
        <v>2.7603940686038365E-2</v>
      </c>
      <c r="BV730">
        <f t="shared" si="186"/>
        <v>0</v>
      </c>
      <c r="BW730">
        <f t="shared" si="187"/>
        <v>0</v>
      </c>
      <c r="BX730">
        <f t="shared" si="188"/>
        <v>0</v>
      </c>
      <c r="BY730">
        <f t="shared" si="189"/>
        <v>0</v>
      </c>
      <c r="BZ730">
        <f t="shared" si="190"/>
        <v>0</v>
      </c>
      <c r="CA730">
        <f t="shared" si="192"/>
        <v>0</v>
      </c>
      <c r="CB730">
        <f t="shared" si="192"/>
        <v>0</v>
      </c>
      <c r="CC730">
        <f t="shared" si="192"/>
        <v>0</v>
      </c>
      <c r="CD730">
        <f t="shared" si="192"/>
        <v>0</v>
      </c>
      <c r="CE730" s="4">
        <f t="shared" si="193"/>
        <v>0.15843597693983386</v>
      </c>
      <c r="CF730" s="4" t="str">
        <f t="shared" si="194"/>
        <v/>
      </c>
      <c r="CG730" s="4">
        <f t="shared" si="195"/>
        <v>0</v>
      </c>
      <c r="CH730" s="4" t="str">
        <f t="shared" si="196"/>
        <v/>
      </c>
      <c r="CI730">
        <f>INDEX(FX!$B$114:$AK$132,MATCH('Data (2)'!BQ730,FX!$A$114:$A$132,0),MATCH('Data (2)'!D730,Period,0))</f>
        <v>53.33161777320295</v>
      </c>
    </row>
    <row r="731" spans="1:87" hidden="1" outlineLevel="1" x14ac:dyDescent="0.15">
      <c r="A731" t="s">
        <v>67</v>
      </c>
      <c r="B731" s="1">
        <f t="shared" si="199"/>
        <v>43800</v>
      </c>
      <c r="C731" t="str">
        <f t="shared" si="199"/>
        <v>Corporate Care</v>
      </c>
      <c r="D731" s="1">
        <v>43374</v>
      </c>
      <c r="E731">
        <v>2.9284661005371397</v>
      </c>
      <c r="F731">
        <v>1.0881263199620781</v>
      </c>
      <c r="G731">
        <v>0</v>
      </c>
      <c r="H731">
        <v>0</v>
      </c>
      <c r="BQ731" t="str">
        <f>VLOOKUP(A731,Misc!$A$3:$B$11,2,FALSE)</f>
        <v>PHP</v>
      </c>
      <c r="BR731">
        <f>INDEX(FX!$B$30:$AK$48,MATCH('Data (2)'!BQ731,FX!$A$30:$A$48,0),MATCH('Data (2)'!D731,Period,0))</f>
        <v>53.944187208716812</v>
      </c>
      <c r="BS731">
        <f t="shared" si="198"/>
        <v>5.4286963101446643E-2</v>
      </c>
      <c r="BT731">
        <f t="shared" si="184"/>
        <v>0</v>
      </c>
      <c r="BU731">
        <f t="shared" si="185"/>
        <v>2.0171335898564589E-2</v>
      </c>
      <c r="BV731">
        <f t="shared" si="186"/>
        <v>0</v>
      </c>
      <c r="BW731">
        <f t="shared" si="187"/>
        <v>0</v>
      </c>
      <c r="BX731">
        <f t="shared" si="188"/>
        <v>0</v>
      </c>
      <c r="BY731">
        <f t="shared" si="189"/>
        <v>0</v>
      </c>
      <c r="BZ731">
        <f t="shared" si="190"/>
        <v>0</v>
      </c>
      <c r="CA731">
        <f t="shared" si="192"/>
        <v>0</v>
      </c>
      <c r="CB731">
        <f t="shared" si="192"/>
        <v>0</v>
      </c>
      <c r="CC731">
        <f t="shared" si="192"/>
        <v>0</v>
      </c>
      <c r="CD731">
        <f t="shared" si="192"/>
        <v>0</v>
      </c>
      <c r="CE731" s="4">
        <f t="shared" si="193"/>
        <v>0.37156869248460617</v>
      </c>
      <c r="CF731" s="4" t="str">
        <f t="shared" si="194"/>
        <v/>
      </c>
      <c r="CG731" s="4">
        <f t="shared" si="195"/>
        <v>0</v>
      </c>
      <c r="CH731" s="4" t="str">
        <f t="shared" si="196"/>
        <v/>
      </c>
      <c r="CI731">
        <f>INDEX(FX!$B$114:$AK$132,MATCH('Data (2)'!BQ731,FX!$A$114:$A$132,0),MATCH('Data (2)'!D731,Period,0))</f>
        <v>53.33161777320295</v>
      </c>
    </row>
    <row r="732" spans="1:87" hidden="1" outlineLevel="1" x14ac:dyDescent="0.15">
      <c r="A732" t="s">
        <v>67</v>
      </c>
      <c r="B732" s="1">
        <f t="shared" si="199"/>
        <v>43800</v>
      </c>
      <c r="C732" t="str">
        <f t="shared" si="199"/>
        <v>Corporate Care</v>
      </c>
      <c r="D732" s="1">
        <v>43405</v>
      </c>
      <c r="E732">
        <v>4.8508405149968432</v>
      </c>
      <c r="F732">
        <v>1.1647308269954877</v>
      </c>
      <c r="G732">
        <v>0</v>
      </c>
      <c r="H732">
        <v>0</v>
      </c>
      <c r="BQ732" t="str">
        <f>VLOOKUP(A732,Misc!$A$3:$B$11,2,FALSE)</f>
        <v>PHP</v>
      </c>
      <c r="BR732">
        <f>INDEX(FX!$B$30:$AK$48,MATCH('Data (2)'!BQ732,FX!$A$30:$A$48,0),MATCH('Data (2)'!D732,Period,0))</f>
        <v>52.747979573801047</v>
      </c>
      <c r="BS732">
        <f t="shared" si="198"/>
        <v>9.196258423907798E-2</v>
      </c>
      <c r="BT732">
        <f t="shared" si="184"/>
        <v>0</v>
      </c>
      <c r="BU732">
        <f t="shared" si="185"/>
        <v>2.2081050997714197E-2</v>
      </c>
      <c r="BV732">
        <f t="shared" si="186"/>
        <v>0</v>
      </c>
      <c r="BW732">
        <f t="shared" si="187"/>
        <v>0</v>
      </c>
      <c r="BX732">
        <f t="shared" si="188"/>
        <v>0</v>
      </c>
      <c r="BY732">
        <f t="shared" si="189"/>
        <v>0</v>
      </c>
      <c r="BZ732">
        <f t="shared" si="190"/>
        <v>0</v>
      </c>
      <c r="CA732">
        <f t="shared" si="192"/>
        <v>0</v>
      </c>
      <c r="CB732">
        <f t="shared" si="192"/>
        <v>0</v>
      </c>
      <c r="CC732">
        <f t="shared" si="192"/>
        <v>0</v>
      </c>
      <c r="CD732">
        <f t="shared" si="192"/>
        <v>0</v>
      </c>
      <c r="CE732" s="4">
        <f t="shared" si="193"/>
        <v>0.24010907458091221</v>
      </c>
      <c r="CF732" s="4" t="str">
        <f t="shared" si="194"/>
        <v/>
      </c>
      <c r="CG732" s="4">
        <f t="shared" si="195"/>
        <v>0</v>
      </c>
      <c r="CH732" s="4" t="str">
        <f t="shared" si="196"/>
        <v/>
      </c>
      <c r="CI732">
        <f>INDEX(FX!$B$114:$AK$132,MATCH('Data (2)'!BQ732,FX!$A$114:$A$132,0),MATCH('Data (2)'!D732,Period,0))</f>
        <v>53.33161777320295</v>
      </c>
    </row>
    <row r="733" spans="1:87" hidden="1" outlineLevel="1" x14ac:dyDescent="0.15">
      <c r="A733" t="s">
        <v>67</v>
      </c>
      <c r="B733" s="1">
        <f t="shared" si="199"/>
        <v>43800</v>
      </c>
      <c r="C733" t="str">
        <f t="shared" si="199"/>
        <v>Corporate Care</v>
      </c>
      <c r="D733" s="1">
        <v>43435</v>
      </c>
      <c r="E733">
        <v>4.8387177160872596</v>
      </c>
      <c r="F733">
        <v>3.8726039702004789</v>
      </c>
      <c r="G733">
        <v>0</v>
      </c>
      <c r="H733">
        <v>0</v>
      </c>
      <c r="BQ733" t="str">
        <f>VLOOKUP(A733,Misc!$A$3:$B$11,2,FALSE)</f>
        <v>PHP</v>
      </c>
      <c r="BR733">
        <f>INDEX(FX!$B$30:$AK$48,MATCH('Data (2)'!BQ733,FX!$A$30:$A$48,0),MATCH('Data (2)'!D733,Period,0))</f>
        <v>52.823162274618589</v>
      </c>
      <c r="BS733">
        <f t="shared" si="198"/>
        <v>9.1602196985700962E-2</v>
      </c>
      <c r="BT733">
        <f t="shared" si="184"/>
        <v>0</v>
      </c>
      <c r="BU733">
        <f t="shared" si="185"/>
        <v>7.3312611427302915E-2</v>
      </c>
      <c r="BV733">
        <f t="shared" si="186"/>
        <v>0</v>
      </c>
      <c r="BW733">
        <f t="shared" si="187"/>
        <v>0</v>
      </c>
      <c r="BX733">
        <f t="shared" si="188"/>
        <v>0</v>
      </c>
      <c r="BY733">
        <f t="shared" si="189"/>
        <v>0</v>
      </c>
      <c r="BZ733">
        <f t="shared" si="190"/>
        <v>0</v>
      </c>
      <c r="CA733">
        <f t="shared" si="192"/>
        <v>0</v>
      </c>
      <c r="CB733">
        <f t="shared" si="192"/>
        <v>0</v>
      </c>
      <c r="CC733">
        <f t="shared" si="192"/>
        <v>0</v>
      </c>
      <c r="CD733">
        <f t="shared" si="192"/>
        <v>0</v>
      </c>
      <c r="CE733" s="4">
        <f t="shared" si="193"/>
        <v>0.80033682422209762</v>
      </c>
      <c r="CF733" s="4" t="str">
        <f t="shared" si="194"/>
        <v/>
      </c>
      <c r="CG733" s="4">
        <f t="shared" si="195"/>
        <v>0</v>
      </c>
      <c r="CH733" s="4" t="str">
        <f t="shared" si="196"/>
        <v/>
      </c>
      <c r="CI733">
        <f>INDEX(FX!$B$114:$AK$132,MATCH('Data (2)'!BQ733,FX!$A$114:$A$132,0),MATCH('Data (2)'!D733,Period,0))</f>
        <v>53.33161777320295</v>
      </c>
    </row>
    <row r="734" spans="1:87" hidden="1" outlineLevel="1" x14ac:dyDescent="0.15">
      <c r="A734" t="s">
        <v>67</v>
      </c>
      <c r="B734" s="1">
        <f t="shared" si="199"/>
        <v>43800</v>
      </c>
      <c r="C734" t="s">
        <v>64</v>
      </c>
      <c r="D734" s="1">
        <v>43101</v>
      </c>
      <c r="E734">
        <f t="array" ref="E734:E745">TRANSPOSE('[5]AF_Key Metrics P1'!$F$9:$Q$9)</f>
        <v>0</v>
      </c>
      <c r="F734">
        <f t="array" ref="F734:F745">TRANSPOSE('[5]AF_Key Metrics P1'!$F$14:$Q$14)</f>
        <v>0</v>
      </c>
      <c r="G734">
        <f t="array" ref="G734:G745">TRANSPOSE('[5]AF_Key Metrics P1'!$F$19:$Q$19)</f>
        <v>0</v>
      </c>
      <c r="H734">
        <f t="array" ref="H734:H745">TRANSPOSE('[5]AF_Key Metrics P1'!$F$24:$Q$24)</f>
        <v>0</v>
      </c>
      <c r="BQ734" t="str">
        <f>VLOOKUP(A734,Misc!$A$3:$B$11,2,FALSE)</f>
        <v>PHP</v>
      </c>
      <c r="BR734">
        <f>INDEX(FX!$B$30:$AK$48,MATCH('Data (2)'!BQ734,FX!$A$30:$A$48,0),MATCH('Data (2)'!D734,Period,0))</f>
        <v>50.60322889537202</v>
      </c>
      <c r="BS734">
        <f t="shared" si="198"/>
        <v>0</v>
      </c>
      <c r="BT734">
        <f t="shared" si="184"/>
        <v>0</v>
      </c>
      <c r="BU734">
        <f t="shared" si="185"/>
        <v>0</v>
      </c>
      <c r="BV734">
        <f t="shared" si="186"/>
        <v>0</v>
      </c>
      <c r="BW734">
        <f t="shared" si="187"/>
        <v>0</v>
      </c>
      <c r="BX734">
        <f t="shared" si="188"/>
        <v>0</v>
      </c>
      <c r="BY734">
        <f t="shared" si="189"/>
        <v>0</v>
      </c>
      <c r="BZ734">
        <f t="shared" si="190"/>
        <v>0</v>
      </c>
      <c r="CA734">
        <f t="shared" si="192"/>
        <v>0</v>
      </c>
      <c r="CB734">
        <f t="shared" si="192"/>
        <v>0</v>
      </c>
      <c r="CC734">
        <f t="shared" si="192"/>
        <v>0</v>
      </c>
      <c r="CD734">
        <f t="shared" si="192"/>
        <v>0</v>
      </c>
      <c r="CE734" s="4">
        <f t="shared" si="193"/>
        <v>0</v>
      </c>
      <c r="CF734" s="4" t="str">
        <f t="shared" si="194"/>
        <v/>
      </c>
      <c r="CG734" s="4">
        <f t="shared" si="195"/>
        <v>0</v>
      </c>
      <c r="CH734" s="4" t="str">
        <f t="shared" si="196"/>
        <v/>
      </c>
      <c r="CI734">
        <f>INDEX(FX!$B$114:$AK$132,MATCH('Data (2)'!BQ734,FX!$A$114:$A$132,0),MATCH('Data (2)'!D734,Period,0))</f>
        <v>53.33161777320295</v>
      </c>
    </row>
    <row r="735" spans="1:87" hidden="1" outlineLevel="1" x14ac:dyDescent="0.15">
      <c r="A735" t="s">
        <v>67</v>
      </c>
      <c r="B735" s="1">
        <f t="shared" si="199"/>
        <v>43800</v>
      </c>
      <c r="C735" t="s">
        <v>64</v>
      </c>
      <c r="D735" s="1">
        <v>43132</v>
      </c>
      <c r="E735">
        <v>0</v>
      </c>
      <c r="F735">
        <v>0</v>
      </c>
      <c r="G735">
        <v>0</v>
      </c>
      <c r="H735">
        <v>0</v>
      </c>
      <c r="BQ735" t="str">
        <f>VLOOKUP(A735,Misc!$A$3:$B$11,2,FALSE)</f>
        <v>PHP</v>
      </c>
      <c r="BR735">
        <f>INDEX(FX!$B$30:$AK$48,MATCH('Data (2)'!BQ735,FX!$A$30:$A$48,0),MATCH('Data (2)'!D735,Period,0))</f>
        <v>51.930546332140146</v>
      </c>
      <c r="BS735">
        <f t="shared" si="198"/>
        <v>0</v>
      </c>
      <c r="BT735">
        <f t="shared" si="184"/>
        <v>0</v>
      </c>
      <c r="BU735">
        <f t="shared" si="185"/>
        <v>0</v>
      </c>
      <c r="BV735">
        <f t="shared" si="186"/>
        <v>0</v>
      </c>
      <c r="BW735">
        <f t="shared" si="187"/>
        <v>0</v>
      </c>
      <c r="BX735">
        <f t="shared" si="188"/>
        <v>0</v>
      </c>
      <c r="BY735">
        <f t="shared" si="189"/>
        <v>0</v>
      </c>
      <c r="BZ735">
        <f t="shared" si="190"/>
        <v>0</v>
      </c>
      <c r="CA735">
        <f t="shared" si="192"/>
        <v>0</v>
      </c>
      <c r="CB735">
        <f t="shared" si="192"/>
        <v>0</v>
      </c>
      <c r="CC735">
        <f t="shared" si="192"/>
        <v>0</v>
      </c>
      <c r="CD735">
        <f t="shared" si="192"/>
        <v>0</v>
      </c>
      <c r="CE735" s="4">
        <f t="shared" si="193"/>
        <v>0</v>
      </c>
      <c r="CF735" s="4" t="str">
        <f t="shared" si="194"/>
        <v/>
      </c>
      <c r="CG735" s="4">
        <f t="shared" si="195"/>
        <v>0</v>
      </c>
      <c r="CH735" s="4" t="str">
        <f t="shared" si="196"/>
        <v/>
      </c>
      <c r="CI735">
        <f>INDEX(FX!$B$114:$AK$132,MATCH('Data (2)'!BQ735,FX!$A$114:$A$132,0),MATCH('Data (2)'!D735,Period,0))</f>
        <v>53.33161777320295</v>
      </c>
    </row>
    <row r="736" spans="1:87" hidden="1" outlineLevel="1" x14ac:dyDescent="0.15">
      <c r="A736" t="s">
        <v>67</v>
      </c>
      <c r="B736" s="1">
        <f t="shared" si="199"/>
        <v>43800</v>
      </c>
      <c r="C736" t="s">
        <v>64</v>
      </c>
      <c r="D736" s="1">
        <v>43160</v>
      </c>
      <c r="E736">
        <v>0</v>
      </c>
      <c r="F736">
        <v>0</v>
      </c>
      <c r="G736">
        <v>0</v>
      </c>
      <c r="H736">
        <v>0</v>
      </c>
      <c r="BQ736" t="str">
        <f>VLOOKUP(A736,Misc!$A$3:$B$11,2,FALSE)</f>
        <v>PHP</v>
      </c>
      <c r="BR736">
        <f>INDEX(FX!$B$30:$AK$48,MATCH('Data (2)'!BQ736,FX!$A$30:$A$48,0),MATCH('Data (2)'!D736,Period,0))</f>
        <v>52.114297846058811</v>
      </c>
      <c r="BS736">
        <f t="shared" si="198"/>
        <v>0</v>
      </c>
      <c r="BT736">
        <f t="shared" si="184"/>
        <v>0</v>
      </c>
      <c r="BU736">
        <f t="shared" si="185"/>
        <v>0</v>
      </c>
      <c r="BV736">
        <f t="shared" si="186"/>
        <v>0</v>
      </c>
      <c r="BW736">
        <f t="shared" si="187"/>
        <v>0</v>
      </c>
      <c r="BX736">
        <f t="shared" si="188"/>
        <v>0</v>
      </c>
      <c r="BY736">
        <f t="shared" si="189"/>
        <v>0</v>
      </c>
      <c r="BZ736">
        <f t="shared" si="190"/>
        <v>0</v>
      </c>
      <c r="CA736">
        <f t="shared" si="192"/>
        <v>0</v>
      </c>
      <c r="CB736">
        <f t="shared" si="192"/>
        <v>0</v>
      </c>
      <c r="CC736">
        <f t="shared" si="192"/>
        <v>0</v>
      </c>
      <c r="CD736">
        <f t="shared" si="192"/>
        <v>0</v>
      </c>
      <c r="CE736" s="4">
        <f t="shared" si="193"/>
        <v>0</v>
      </c>
      <c r="CF736" s="4" t="str">
        <f t="shared" si="194"/>
        <v/>
      </c>
      <c r="CG736" s="4">
        <f t="shared" si="195"/>
        <v>0</v>
      </c>
      <c r="CH736" s="4" t="str">
        <f t="shared" si="196"/>
        <v/>
      </c>
      <c r="CI736">
        <f>INDEX(FX!$B$114:$AK$132,MATCH('Data (2)'!BQ736,FX!$A$114:$A$132,0),MATCH('Data (2)'!D736,Period,0))</f>
        <v>53.33161777320295</v>
      </c>
    </row>
    <row r="737" spans="1:87" hidden="1" outlineLevel="1" x14ac:dyDescent="0.15">
      <c r="A737" t="s">
        <v>67</v>
      </c>
      <c r="B737" s="1">
        <f t="shared" si="199"/>
        <v>43800</v>
      </c>
      <c r="C737" t="s">
        <v>64</v>
      </c>
      <c r="D737" s="1">
        <v>43191</v>
      </c>
      <c r="E737">
        <v>0</v>
      </c>
      <c r="F737">
        <v>0</v>
      </c>
      <c r="G737">
        <v>0</v>
      </c>
      <c r="H737">
        <v>0</v>
      </c>
      <c r="BQ737" t="str">
        <f>VLOOKUP(A737,Misc!$A$3:$B$11,2,FALSE)</f>
        <v>PHP</v>
      </c>
      <c r="BR737">
        <f>INDEX(FX!$B$30:$AK$48,MATCH('Data (2)'!BQ737,FX!$A$30:$A$48,0),MATCH('Data (2)'!D737,Period,0))</f>
        <v>52.052206283652239</v>
      </c>
      <c r="BS737">
        <f t="shared" si="198"/>
        <v>0</v>
      </c>
      <c r="BT737">
        <f t="shared" si="184"/>
        <v>0</v>
      </c>
      <c r="BU737">
        <f t="shared" si="185"/>
        <v>0</v>
      </c>
      <c r="BV737">
        <f t="shared" si="186"/>
        <v>0</v>
      </c>
      <c r="BW737">
        <f t="shared" si="187"/>
        <v>0</v>
      </c>
      <c r="BX737">
        <f t="shared" si="188"/>
        <v>0</v>
      </c>
      <c r="BY737">
        <f t="shared" si="189"/>
        <v>0</v>
      </c>
      <c r="BZ737">
        <f t="shared" si="190"/>
        <v>0</v>
      </c>
      <c r="CA737">
        <f t="shared" si="192"/>
        <v>0</v>
      </c>
      <c r="CB737">
        <f t="shared" si="192"/>
        <v>0</v>
      </c>
      <c r="CC737">
        <f t="shared" si="192"/>
        <v>0</v>
      </c>
      <c r="CD737">
        <f t="shared" si="192"/>
        <v>0</v>
      </c>
      <c r="CE737" s="4">
        <f t="shared" si="193"/>
        <v>0</v>
      </c>
      <c r="CF737" s="4" t="str">
        <f t="shared" si="194"/>
        <v/>
      </c>
      <c r="CG737" s="4">
        <f t="shared" si="195"/>
        <v>0</v>
      </c>
      <c r="CH737" s="4" t="str">
        <f t="shared" si="196"/>
        <v/>
      </c>
      <c r="CI737">
        <f>INDEX(FX!$B$114:$AK$132,MATCH('Data (2)'!BQ737,FX!$A$114:$A$132,0),MATCH('Data (2)'!D737,Period,0))</f>
        <v>53.33161777320295</v>
      </c>
    </row>
    <row r="738" spans="1:87" hidden="1" outlineLevel="1" x14ac:dyDescent="0.15">
      <c r="A738" t="s">
        <v>67</v>
      </c>
      <c r="B738" s="1">
        <f t="shared" si="199"/>
        <v>43800</v>
      </c>
      <c r="C738" t="s">
        <v>64</v>
      </c>
      <c r="D738" s="1">
        <v>43221</v>
      </c>
      <c r="E738">
        <v>0</v>
      </c>
      <c r="F738">
        <v>0</v>
      </c>
      <c r="G738">
        <v>0</v>
      </c>
      <c r="H738">
        <v>0</v>
      </c>
      <c r="BQ738" t="str">
        <f>VLOOKUP(A738,Misc!$A$3:$B$11,2,FALSE)</f>
        <v>PHP</v>
      </c>
      <c r="BR738">
        <f>INDEX(FX!$B$30:$AK$48,MATCH('Data (2)'!BQ738,FX!$A$30:$A$48,0),MATCH('Data (2)'!D738,Period,0))</f>
        <v>52.27252962069349</v>
      </c>
      <c r="BS738">
        <f t="shared" si="198"/>
        <v>0</v>
      </c>
      <c r="BT738">
        <f t="shared" si="184"/>
        <v>0</v>
      </c>
      <c r="BU738">
        <f t="shared" si="185"/>
        <v>0</v>
      </c>
      <c r="BV738">
        <f t="shared" si="186"/>
        <v>0</v>
      </c>
      <c r="BW738">
        <f t="shared" si="187"/>
        <v>0</v>
      </c>
      <c r="BX738">
        <f t="shared" si="188"/>
        <v>0</v>
      </c>
      <c r="BY738">
        <f t="shared" si="189"/>
        <v>0</v>
      </c>
      <c r="BZ738">
        <f t="shared" si="190"/>
        <v>0</v>
      </c>
      <c r="CA738">
        <f t="shared" si="192"/>
        <v>0</v>
      </c>
      <c r="CB738">
        <f t="shared" si="192"/>
        <v>0</v>
      </c>
      <c r="CC738">
        <f t="shared" si="192"/>
        <v>0</v>
      </c>
      <c r="CD738">
        <f t="shared" si="192"/>
        <v>0</v>
      </c>
      <c r="CE738" s="4">
        <f t="shared" si="193"/>
        <v>0</v>
      </c>
      <c r="CF738" s="4" t="str">
        <f t="shared" si="194"/>
        <v/>
      </c>
      <c r="CG738" s="4">
        <f t="shared" si="195"/>
        <v>0</v>
      </c>
      <c r="CH738" s="4" t="str">
        <f t="shared" si="196"/>
        <v/>
      </c>
      <c r="CI738">
        <f>INDEX(FX!$B$114:$AK$132,MATCH('Data (2)'!BQ738,FX!$A$114:$A$132,0),MATCH('Data (2)'!D738,Period,0))</f>
        <v>53.33161777320295</v>
      </c>
    </row>
    <row r="739" spans="1:87" hidden="1" outlineLevel="1" x14ac:dyDescent="0.15">
      <c r="A739" t="s">
        <v>67</v>
      </c>
      <c r="B739" s="1">
        <f t="shared" si="199"/>
        <v>43800</v>
      </c>
      <c r="C739" t="s">
        <v>64</v>
      </c>
      <c r="D739" s="1">
        <v>43252</v>
      </c>
      <c r="E739">
        <v>0</v>
      </c>
      <c r="F739">
        <v>0</v>
      </c>
      <c r="G739">
        <v>0</v>
      </c>
      <c r="H739">
        <v>0</v>
      </c>
      <c r="BQ739" t="str">
        <f>VLOOKUP(A739,Misc!$A$3:$B$11,2,FALSE)</f>
        <v>PHP</v>
      </c>
      <c r="BR739">
        <f>INDEX(FX!$B$30:$AK$48,MATCH('Data (2)'!BQ739,FX!$A$30:$A$48,0),MATCH('Data (2)'!D739,Period,0))</f>
        <v>53.12256365089462</v>
      </c>
      <c r="BS739">
        <f t="shared" si="198"/>
        <v>0</v>
      </c>
      <c r="BT739">
        <f t="shared" si="184"/>
        <v>0</v>
      </c>
      <c r="BU739">
        <f t="shared" si="185"/>
        <v>0</v>
      </c>
      <c r="BV739">
        <f t="shared" si="186"/>
        <v>0</v>
      </c>
      <c r="BW739">
        <f t="shared" si="187"/>
        <v>0</v>
      </c>
      <c r="BX739">
        <f t="shared" si="188"/>
        <v>0</v>
      </c>
      <c r="BY739">
        <f t="shared" si="189"/>
        <v>0</v>
      </c>
      <c r="BZ739">
        <f t="shared" si="190"/>
        <v>0</v>
      </c>
      <c r="CA739">
        <f t="shared" si="192"/>
        <v>0</v>
      </c>
      <c r="CB739">
        <f t="shared" si="192"/>
        <v>0</v>
      </c>
      <c r="CC739">
        <f t="shared" si="192"/>
        <v>0</v>
      </c>
      <c r="CD739">
        <f t="shared" si="192"/>
        <v>0</v>
      </c>
      <c r="CE739" s="4">
        <f t="shared" si="193"/>
        <v>0</v>
      </c>
      <c r="CF739" s="4" t="str">
        <f t="shared" si="194"/>
        <v/>
      </c>
      <c r="CG739" s="4">
        <f t="shared" si="195"/>
        <v>0</v>
      </c>
      <c r="CH739" s="4" t="str">
        <f t="shared" si="196"/>
        <v/>
      </c>
      <c r="CI739">
        <f>INDEX(FX!$B$114:$AK$132,MATCH('Data (2)'!BQ739,FX!$A$114:$A$132,0),MATCH('Data (2)'!D739,Period,0))</f>
        <v>53.33161777320295</v>
      </c>
    </row>
    <row r="740" spans="1:87" hidden="1" outlineLevel="1" x14ac:dyDescent="0.15">
      <c r="A740" t="s">
        <v>67</v>
      </c>
      <c r="B740" s="1">
        <f t="shared" ref="B740:B755" si="200">B739</f>
        <v>43800</v>
      </c>
      <c r="C740" t="s">
        <v>64</v>
      </c>
      <c r="D740" s="1">
        <v>43282</v>
      </c>
      <c r="E740">
        <v>0</v>
      </c>
      <c r="F740">
        <v>0</v>
      </c>
      <c r="G740">
        <v>0</v>
      </c>
      <c r="H740">
        <v>0</v>
      </c>
      <c r="BQ740" t="str">
        <f>VLOOKUP(A740,Misc!$A$3:$B$11,2,FALSE)</f>
        <v>PHP</v>
      </c>
      <c r="BR740">
        <f>INDEX(FX!$B$30:$AK$48,MATCH('Data (2)'!BQ740,FX!$A$30:$A$48,0),MATCH('Data (2)'!D740,Period,0))</f>
        <v>53.393455886357103</v>
      </c>
      <c r="BS740">
        <f t="shared" si="198"/>
        <v>0</v>
      </c>
      <c r="BT740">
        <f t="shared" si="184"/>
        <v>0</v>
      </c>
      <c r="BU740">
        <f t="shared" si="185"/>
        <v>0</v>
      </c>
      <c r="BV740">
        <f t="shared" si="186"/>
        <v>0</v>
      </c>
      <c r="BW740">
        <f t="shared" si="187"/>
        <v>0</v>
      </c>
      <c r="BX740">
        <f t="shared" si="188"/>
        <v>0</v>
      </c>
      <c r="BY740">
        <f t="shared" si="189"/>
        <v>0</v>
      </c>
      <c r="BZ740">
        <f t="shared" si="190"/>
        <v>0</v>
      </c>
      <c r="CA740">
        <f t="shared" si="192"/>
        <v>0</v>
      </c>
      <c r="CB740">
        <f t="shared" si="192"/>
        <v>0</v>
      </c>
      <c r="CC740">
        <f t="shared" si="192"/>
        <v>0</v>
      </c>
      <c r="CD740">
        <f t="shared" si="192"/>
        <v>0</v>
      </c>
      <c r="CE740" s="4">
        <f t="shared" si="193"/>
        <v>0</v>
      </c>
      <c r="CF740" s="4" t="str">
        <f t="shared" si="194"/>
        <v/>
      </c>
      <c r="CG740" s="4">
        <f t="shared" si="195"/>
        <v>0</v>
      </c>
      <c r="CH740" s="4" t="str">
        <f t="shared" si="196"/>
        <v/>
      </c>
      <c r="CI740">
        <f>INDEX(FX!$B$114:$AK$132,MATCH('Data (2)'!BQ740,FX!$A$114:$A$132,0),MATCH('Data (2)'!D740,Period,0))</f>
        <v>53.33161777320295</v>
      </c>
    </row>
    <row r="741" spans="1:87" hidden="1" outlineLevel="1" x14ac:dyDescent="0.15">
      <c r="A741" t="s">
        <v>67</v>
      </c>
      <c r="B741" s="1">
        <f t="shared" si="200"/>
        <v>43800</v>
      </c>
      <c r="C741" t="s">
        <v>64</v>
      </c>
      <c r="D741" s="1">
        <v>43313</v>
      </c>
      <c r="E741">
        <v>4.2104000000000003E-2</v>
      </c>
      <c r="F741">
        <v>2.0729000000000001E-2</v>
      </c>
      <c r="G741">
        <v>2.1616E-2</v>
      </c>
      <c r="H741">
        <v>1.0642E-2</v>
      </c>
      <c r="BQ741" t="str">
        <f>VLOOKUP(A741,Misc!$A$3:$B$11,2,FALSE)</f>
        <v>PHP</v>
      </c>
      <c r="BR741">
        <f>INDEX(FX!$B$30:$AK$48,MATCH('Data (2)'!BQ741,FX!$A$30:$A$48,0),MATCH('Data (2)'!D741,Period,0))</f>
        <v>53.285597042458193</v>
      </c>
      <c r="BS741">
        <f t="shared" si="198"/>
        <v>7.9015723454222266E-4</v>
      </c>
      <c r="BT741">
        <f t="shared" si="184"/>
        <v>0</v>
      </c>
      <c r="BU741">
        <f t="shared" si="185"/>
        <v>3.890169417353632E-4</v>
      </c>
      <c r="BV741">
        <f t="shared" si="186"/>
        <v>0</v>
      </c>
      <c r="BW741">
        <f t="shared" si="187"/>
        <v>4.0566309096201511E-4</v>
      </c>
      <c r="BX741">
        <f t="shared" si="188"/>
        <v>0</v>
      </c>
      <c r="BY741">
        <f t="shared" si="189"/>
        <v>1.9971625712517416E-4</v>
      </c>
      <c r="BZ741">
        <f t="shared" si="190"/>
        <v>0</v>
      </c>
      <c r="CA741">
        <f t="shared" si="192"/>
        <v>0</v>
      </c>
      <c r="CB741">
        <f t="shared" si="192"/>
        <v>0</v>
      </c>
      <c r="CC741">
        <f t="shared" si="192"/>
        <v>0</v>
      </c>
      <c r="CD741">
        <f t="shared" si="192"/>
        <v>0</v>
      </c>
      <c r="CE741" s="4">
        <f t="shared" si="193"/>
        <v>0.49232851985559561</v>
      </c>
      <c r="CF741" s="4" t="str">
        <f t="shared" si="194"/>
        <v/>
      </c>
      <c r="CG741" s="4">
        <f t="shared" si="195"/>
        <v>0.51338704230787791</v>
      </c>
      <c r="CH741" s="4" t="str">
        <f t="shared" si="196"/>
        <v/>
      </c>
      <c r="CI741">
        <f>INDEX(FX!$B$114:$AK$132,MATCH('Data (2)'!BQ741,FX!$A$114:$A$132,0),MATCH('Data (2)'!D741,Period,0))</f>
        <v>53.33161777320295</v>
      </c>
    </row>
    <row r="742" spans="1:87" hidden="1" outlineLevel="1" x14ac:dyDescent="0.15">
      <c r="A742" t="s">
        <v>67</v>
      </c>
      <c r="B742" s="1">
        <f t="shared" si="200"/>
        <v>43800</v>
      </c>
      <c r="C742" t="s">
        <v>64</v>
      </c>
      <c r="D742" s="1">
        <v>43344</v>
      </c>
      <c r="E742">
        <v>0</v>
      </c>
      <c r="F742">
        <v>1.1E-5</v>
      </c>
      <c r="G742">
        <v>0</v>
      </c>
      <c r="H742">
        <v>0</v>
      </c>
      <c r="BQ742" t="str">
        <f>VLOOKUP(A742,Misc!$A$3:$B$11,2,FALSE)</f>
        <v>PHP</v>
      </c>
      <c r="BR742">
        <f>INDEX(FX!$B$30:$AK$48,MATCH('Data (2)'!BQ742,FX!$A$30:$A$48,0),MATCH('Data (2)'!D742,Period,0))</f>
        <v>54.00027447314023</v>
      </c>
      <c r="BS742">
        <f t="shared" si="198"/>
        <v>0</v>
      </c>
      <c r="BT742">
        <f t="shared" si="184"/>
        <v>0</v>
      </c>
      <c r="BU742">
        <f t="shared" si="185"/>
        <v>2.0370266831646209E-7</v>
      </c>
      <c r="BV742">
        <f t="shared" si="186"/>
        <v>0</v>
      </c>
      <c r="BW742">
        <f t="shared" si="187"/>
        <v>0</v>
      </c>
      <c r="BX742">
        <f t="shared" si="188"/>
        <v>0</v>
      </c>
      <c r="BY742">
        <f t="shared" si="189"/>
        <v>0</v>
      </c>
      <c r="BZ742">
        <f t="shared" si="190"/>
        <v>0</v>
      </c>
      <c r="CA742">
        <f t="shared" si="192"/>
        <v>0</v>
      </c>
      <c r="CB742">
        <f t="shared" si="192"/>
        <v>0</v>
      </c>
      <c r="CC742">
        <f t="shared" si="192"/>
        <v>0</v>
      </c>
      <c r="CD742">
        <f t="shared" si="192"/>
        <v>0</v>
      </c>
      <c r="CE742" s="4">
        <f t="shared" si="193"/>
        <v>0</v>
      </c>
      <c r="CF742" s="4" t="str">
        <f t="shared" si="194"/>
        <v/>
      </c>
      <c r="CG742" s="4">
        <f t="shared" si="195"/>
        <v>0</v>
      </c>
      <c r="CH742" s="4" t="str">
        <f t="shared" si="196"/>
        <v/>
      </c>
      <c r="CI742">
        <f>INDEX(FX!$B$114:$AK$132,MATCH('Data (2)'!BQ742,FX!$A$114:$A$132,0),MATCH('Data (2)'!D742,Period,0))</f>
        <v>53.33161777320295</v>
      </c>
    </row>
    <row r="743" spans="1:87" hidden="1" outlineLevel="1" x14ac:dyDescent="0.15">
      <c r="A743" t="s">
        <v>67</v>
      </c>
      <c r="B743" s="1">
        <f t="shared" si="200"/>
        <v>43800</v>
      </c>
      <c r="C743" t="s">
        <v>64</v>
      </c>
      <c r="D743" s="1">
        <v>43374</v>
      </c>
      <c r="E743">
        <v>4.8757000000000002E-2</v>
      </c>
      <c r="F743">
        <v>2.5700000000000001E-2</v>
      </c>
      <c r="G743">
        <v>2.4868999999999999E-2</v>
      </c>
      <c r="H743">
        <v>1.3117E-2</v>
      </c>
      <c r="BQ743" t="str">
        <f>VLOOKUP(A743,Misc!$A$3:$B$11,2,FALSE)</f>
        <v>PHP</v>
      </c>
      <c r="BR743">
        <f>INDEX(FX!$B$30:$AK$48,MATCH('Data (2)'!BQ743,FX!$A$30:$A$48,0),MATCH('Data (2)'!D743,Period,0))</f>
        <v>53.944187208716812</v>
      </c>
      <c r="BS743">
        <f t="shared" si="198"/>
        <v>9.0384159114962779E-4</v>
      </c>
      <c r="BT743">
        <f t="shared" si="184"/>
        <v>0</v>
      </c>
      <c r="BU743">
        <f t="shared" si="185"/>
        <v>4.7641833772679682E-4</v>
      </c>
      <c r="BV743">
        <f t="shared" si="186"/>
        <v>0</v>
      </c>
      <c r="BW743">
        <f t="shared" si="187"/>
        <v>4.6101352688434667E-4</v>
      </c>
      <c r="BX743">
        <f t="shared" si="188"/>
        <v>0</v>
      </c>
      <c r="BY743">
        <f t="shared" si="189"/>
        <v>2.4315872902577409E-4</v>
      </c>
      <c r="BZ743">
        <f t="shared" si="190"/>
        <v>0</v>
      </c>
      <c r="CA743">
        <f t="shared" si="192"/>
        <v>0</v>
      </c>
      <c r="CB743">
        <f t="shared" si="192"/>
        <v>0</v>
      </c>
      <c r="CC743">
        <f t="shared" si="192"/>
        <v>0</v>
      </c>
      <c r="CD743">
        <f t="shared" si="192"/>
        <v>0</v>
      </c>
      <c r="CE743" s="4">
        <f t="shared" si="193"/>
        <v>0.52710380047993111</v>
      </c>
      <c r="CF743" s="4" t="str">
        <f t="shared" si="194"/>
        <v/>
      </c>
      <c r="CG743" s="4">
        <f t="shared" si="195"/>
        <v>0.51038910505836577</v>
      </c>
      <c r="CH743" s="4" t="str">
        <f t="shared" si="196"/>
        <v/>
      </c>
      <c r="CI743">
        <f>INDEX(FX!$B$114:$AK$132,MATCH('Data (2)'!BQ743,FX!$A$114:$A$132,0),MATCH('Data (2)'!D743,Period,0))</f>
        <v>53.33161777320295</v>
      </c>
    </row>
    <row r="744" spans="1:87" hidden="1" outlineLevel="1" x14ac:dyDescent="0.15">
      <c r="A744" t="s">
        <v>67</v>
      </c>
      <c r="B744" s="1">
        <f t="shared" si="200"/>
        <v>43800</v>
      </c>
      <c r="C744" t="s">
        <v>64</v>
      </c>
      <c r="D744" s="1">
        <v>43405</v>
      </c>
      <c r="E744">
        <v>0</v>
      </c>
      <c r="F744">
        <v>6.0999999999999999E-5</v>
      </c>
      <c r="G744">
        <v>-3.1999999999999999E-5</v>
      </c>
      <c r="H744">
        <v>1.5E-5</v>
      </c>
      <c r="BQ744" t="str">
        <f>VLOOKUP(A744,Misc!$A$3:$B$11,2,FALSE)</f>
        <v>PHP</v>
      </c>
      <c r="BR744">
        <f>INDEX(FX!$B$30:$AK$48,MATCH('Data (2)'!BQ744,FX!$A$30:$A$48,0),MATCH('Data (2)'!D744,Period,0))</f>
        <v>52.747979573801047</v>
      </c>
      <c r="BS744">
        <f t="shared" si="198"/>
        <v>0</v>
      </c>
      <c r="BT744">
        <f t="shared" si="184"/>
        <v>0</v>
      </c>
      <c r="BU744">
        <f t="shared" si="185"/>
        <v>1.1564423982278475E-6</v>
      </c>
      <c r="BV744">
        <f t="shared" si="186"/>
        <v>0</v>
      </c>
      <c r="BW744">
        <f t="shared" si="187"/>
        <v>-6.0665830726706759E-7</v>
      </c>
      <c r="BX744">
        <f t="shared" si="188"/>
        <v>0</v>
      </c>
      <c r="BY744">
        <f t="shared" si="189"/>
        <v>2.8437108153143795E-7</v>
      </c>
      <c r="BZ744">
        <f t="shared" si="190"/>
        <v>0</v>
      </c>
      <c r="CA744">
        <f t="shared" si="192"/>
        <v>0</v>
      </c>
      <c r="CB744">
        <f t="shared" si="192"/>
        <v>0</v>
      </c>
      <c r="CC744">
        <f t="shared" si="192"/>
        <v>0</v>
      </c>
      <c r="CD744">
        <f t="shared" si="192"/>
        <v>0</v>
      </c>
      <c r="CE744" s="4">
        <f t="shared" si="193"/>
        <v>0</v>
      </c>
      <c r="CF744" s="4" t="str">
        <f t="shared" si="194"/>
        <v/>
      </c>
      <c r="CG744" s="4">
        <f t="shared" si="195"/>
        <v>0.24590163934426232</v>
      </c>
      <c r="CH744" s="4" t="str">
        <f t="shared" si="196"/>
        <v/>
      </c>
      <c r="CI744">
        <f>INDEX(FX!$B$114:$AK$132,MATCH('Data (2)'!BQ744,FX!$A$114:$A$132,0),MATCH('Data (2)'!D744,Period,0))</f>
        <v>53.33161777320295</v>
      </c>
    </row>
    <row r="745" spans="1:87" hidden="1" outlineLevel="1" x14ac:dyDescent="0.15">
      <c r="A745" t="s">
        <v>67</v>
      </c>
      <c r="B745" s="1">
        <f t="shared" si="200"/>
        <v>43800</v>
      </c>
      <c r="C745" t="s">
        <v>64</v>
      </c>
      <c r="D745" s="1">
        <v>43435</v>
      </c>
      <c r="E745">
        <v>4.75E-4</v>
      </c>
      <c r="F745">
        <v>1.0359E-2</v>
      </c>
      <c r="G745">
        <v>0</v>
      </c>
      <c r="H745">
        <v>5.1450000000000003E-3</v>
      </c>
      <c r="BQ745" t="str">
        <f>VLOOKUP(A745,Misc!$A$3:$B$11,2,FALSE)</f>
        <v>PHP</v>
      </c>
      <c r="BR745">
        <f>INDEX(FX!$B$30:$AK$48,MATCH('Data (2)'!BQ745,FX!$A$30:$A$48,0),MATCH('Data (2)'!D745,Period,0))</f>
        <v>52.823162274618589</v>
      </c>
      <c r="BS745">
        <f t="shared" si="198"/>
        <v>8.9922673983537031E-6</v>
      </c>
      <c r="BT745">
        <f t="shared" si="184"/>
        <v>0</v>
      </c>
      <c r="BU745">
        <f t="shared" si="185"/>
        <v>1.961071536411495E-4</v>
      </c>
      <c r="BV745">
        <f t="shared" si="186"/>
        <v>0</v>
      </c>
      <c r="BW745">
        <f t="shared" si="187"/>
        <v>0</v>
      </c>
      <c r="BX745">
        <f t="shared" si="188"/>
        <v>0</v>
      </c>
      <c r="BY745">
        <f t="shared" si="189"/>
        <v>9.740045424111538E-5</v>
      </c>
      <c r="BZ745">
        <f t="shared" si="190"/>
        <v>0</v>
      </c>
      <c r="CA745">
        <f t="shared" si="192"/>
        <v>0</v>
      </c>
      <c r="CB745">
        <f t="shared" si="192"/>
        <v>0</v>
      </c>
      <c r="CC745">
        <f t="shared" si="192"/>
        <v>0</v>
      </c>
      <c r="CD745">
        <f t="shared" si="192"/>
        <v>0</v>
      </c>
      <c r="CE745" s="4">
        <f t="shared" si="193"/>
        <v>21.80842105263158</v>
      </c>
      <c r="CF745" s="4" t="str">
        <f t="shared" si="194"/>
        <v/>
      </c>
      <c r="CG745" s="4">
        <f t="shared" si="195"/>
        <v>0.49666956269910228</v>
      </c>
      <c r="CH745" s="4" t="str">
        <f t="shared" si="196"/>
        <v/>
      </c>
      <c r="CI745">
        <f>INDEX(FX!$B$114:$AK$132,MATCH('Data (2)'!BQ745,FX!$A$114:$A$132,0),MATCH('Data (2)'!D745,Period,0))</f>
        <v>53.33161777320295</v>
      </c>
    </row>
    <row r="746" spans="1:87" hidden="1" outlineLevel="1" x14ac:dyDescent="0.15">
      <c r="A746" t="s">
        <v>67</v>
      </c>
      <c r="B746" s="1">
        <f t="shared" si="200"/>
        <v>43800</v>
      </c>
      <c r="C746" t="s">
        <v>109</v>
      </c>
      <c r="D746" s="1">
        <v>43101</v>
      </c>
      <c r="E746">
        <f t="array" ref="E746:E757">TRANSPOSE('[5]D2C_Key Metrics P1'!$F$9:$Q$9)</f>
        <v>2.3E-2</v>
      </c>
      <c r="F746">
        <f t="array" ref="F746:F757">TRANSPOSE('[5]D2C_Key Metrics P1'!$F$14:$Q$14)</f>
        <v>4.4102938881813644E-2</v>
      </c>
      <c r="G746">
        <f t="array" ref="G746:G757">TRANSPOSE('[5]D2C_Key Metrics P1'!$F$19:$Q$19)</f>
        <v>2.3E-2</v>
      </c>
      <c r="H746">
        <f t="array" ref="H746:H757">TRANSPOSE('[5]D2C_Key Metrics P1'!$F$24:$Q$24)</f>
        <v>4.4103000000000003E-2</v>
      </c>
      <c r="BQ746" t="str">
        <f>VLOOKUP(A746,Misc!$A$3:$B$11,2,FALSE)</f>
        <v>PHP</v>
      </c>
      <c r="BR746">
        <f>INDEX(FX!$B$30:$AK$48,MATCH('Data (2)'!BQ746,FX!$A$30:$A$48,0),MATCH('Data (2)'!D746,Period,0))</f>
        <v>50.60322889537202</v>
      </c>
      <c r="BS746">
        <f t="shared" si="198"/>
        <v>4.5451645086828625E-4</v>
      </c>
      <c r="BT746">
        <f t="shared" si="184"/>
        <v>0</v>
      </c>
      <c r="BU746">
        <f t="shared" si="185"/>
        <v>8.7154396754012529E-4</v>
      </c>
      <c r="BV746">
        <f t="shared" si="186"/>
        <v>0</v>
      </c>
      <c r="BW746">
        <f t="shared" si="187"/>
        <v>4.5451645086828625E-4</v>
      </c>
      <c r="BX746">
        <f t="shared" si="188"/>
        <v>0</v>
      </c>
      <c r="BY746">
        <f t="shared" si="189"/>
        <v>8.7154517533234916E-4</v>
      </c>
      <c r="BZ746">
        <f t="shared" si="190"/>
        <v>0</v>
      </c>
      <c r="CA746">
        <f t="shared" si="192"/>
        <v>0</v>
      </c>
      <c r="CB746">
        <f t="shared" si="192"/>
        <v>0</v>
      </c>
      <c r="CC746">
        <f t="shared" si="192"/>
        <v>0</v>
      </c>
      <c r="CD746">
        <f t="shared" si="192"/>
        <v>0</v>
      </c>
      <c r="CE746" s="4">
        <f t="shared" si="193"/>
        <v>1.9175190818179844</v>
      </c>
      <c r="CF746" s="4" t="str">
        <f t="shared" si="194"/>
        <v/>
      </c>
      <c r="CG746" s="4">
        <f t="shared" si="195"/>
        <v>1.0000013858075656</v>
      </c>
      <c r="CH746" s="4" t="str">
        <f t="shared" si="196"/>
        <v/>
      </c>
      <c r="CI746">
        <f>INDEX(FX!$B$114:$AK$132,MATCH('Data (2)'!BQ746,FX!$A$114:$A$132,0),MATCH('Data (2)'!D746,Period,0))</f>
        <v>53.33161777320295</v>
      </c>
    </row>
    <row r="747" spans="1:87" hidden="1" outlineLevel="1" x14ac:dyDescent="0.15">
      <c r="A747" t="s">
        <v>67</v>
      </c>
      <c r="B747" s="1">
        <f t="shared" si="200"/>
        <v>43800</v>
      </c>
      <c r="C747" t="s">
        <v>109</v>
      </c>
      <c r="D747" s="1">
        <v>43132</v>
      </c>
      <c r="E747">
        <v>1.0000000000000002E-2</v>
      </c>
      <c r="F747">
        <v>1.9274412594277132E-2</v>
      </c>
      <c r="G747">
        <v>0.01</v>
      </c>
      <c r="H747">
        <v>1.9273999999999999E-2</v>
      </c>
      <c r="BQ747" t="str">
        <f>VLOOKUP(A747,Misc!$A$3:$B$11,2,FALSE)</f>
        <v>PHP</v>
      </c>
      <c r="BR747">
        <f>INDEX(FX!$B$30:$AK$48,MATCH('Data (2)'!BQ747,FX!$A$30:$A$48,0),MATCH('Data (2)'!D747,Period,0))</f>
        <v>51.930546332140146</v>
      </c>
      <c r="BS747">
        <f t="shared" si="198"/>
        <v>1.9256489111517278E-4</v>
      </c>
      <c r="BT747">
        <f t="shared" si="184"/>
        <v>0</v>
      </c>
      <c r="BU747">
        <f t="shared" si="185"/>
        <v>3.7115751625258902E-4</v>
      </c>
      <c r="BV747">
        <f t="shared" si="186"/>
        <v>0</v>
      </c>
      <c r="BW747">
        <f t="shared" si="187"/>
        <v>1.9256489111517275E-4</v>
      </c>
      <c r="BX747">
        <f t="shared" si="188"/>
        <v>0</v>
      </c>
      <c r="BY747">
        <f t="shared" si="189"/>
        <v>3.7114957113538392E-4</v>
      </c>
      <c r="BZ747">
        <f t="shared" si="190"/>
        <v>0</v>
      </c>
      <c r="CA747">
        <f t="shared" si="192"/>
        <v>0</v>
      </c>
      <c r="CB747">
        <f t="shared" si="192"/>
        <v>0</v>
      </c>
      <c r="CC747">
        <f t="shared" si="192"/>
        <v>0</v>
      </c>
      <c r="CD747">
        <f t="shared" si="192"/>
        <v>0</v>
      </c>
      <c r="CE747" s="4">
        <f t="shared" si="193"/>
        <v>1.9274412594277128</v>
      </c>
      <c r="CF747" s="4" t="str">
        <f t="shared" si="194"/>
        <v/>
      </c>
      <c r="CG747" s="4">
        <f t="shared" si="195"/>
        <v>0.9999785936782708</v>
      </c>
      <c r="CH747" s="4" t="str">
        <f t="shared" si="196"/>
        <v/>
      </c>
      <c r="CI747">
        <f>INDEX(FX!$B$114:$AK$132,MATCH('Data (2)'!BQ747,FX!$A$114:$A$132,0),MATCH('Data (2)'!D747,Period,0))</f>
        <v>53.33161777320295</v>
      </c>
    </row>
    <row r="748" spans="1:87" hidden="1" outlineLevel="1" x14ac:dyDescent="0.15">
      <c r="A748" t="s">
        <v>67</v>
      </c>
      <c r="B748" s="1">
        <f t="shared" si="200"/>
        <v>43800</v>
      </c>
      <c r="C748" t="s">
        <v>109</v>
      </c>
      <c r="D748" s="1">
        <v>43160</v>
      </c>
      <c r="E748">
        <v>3.4000000000000002E-2</v>
      </c>
      <c r="F748">
        <v>6.454768454840612E-2</v>
      </c>
      <c r="G748">
        <v>3.4000000000000002E-2</v>
      </c>
      <c r="H748">
        <v>6.4547999999999994E-2</v>
      </c>
      <c r="BQ748" t="str">
        <f>VLOOKUP(A748,Misc!$A$3:$B$11,2,FALSE)</f>
        <v>PHP</v>
      </c>
      <c r="BR748">
        <f>INDEX(FX!$B$30:$AK$48,MATCH('Data (2)'!BQ748,FX!$A$30:$A$48,0),MATCH('Data (2)'!D748,Period,0))</f>
        <v>52.114297846058811</v>
      </c>
      <c r="BS748">
        <f t="shared" si="198"/>
        <v>6.5241212882562671E-4</v>
      </c>
      <c r="BT748">
        <f t="shared" si="184"/>
        <v>0</v>
      </c>
      <c r="BU748">
        <f t="shared" si="185"/>
        <v>1.2385791849114896E-3</v>
      </c>
      <c r="BV748">
        <f t="shared" si="186"/>
        <v>0</v>
      </c>
      <c r="BW748">
        <f t="shared" si="187"/>
        <v>6.5241212882562671E-4</v>
      </c>
      <c r="BX748">
        <f t="shared" si="188"/>
        <v>0</v>
      </c>
      <c r="BY748">
        <f t="shared" si="189"/>
        <v>1.2385852379834278E-3</v>
      </c>
      <c r="BZ748">
        <f t="shared" si="190"/>
        <v>0</v>
      </c>
      <c r="CA748">
        <f t="shared" si="192"/>
        <v>0</v>
      </c>
      <c r="CB748">
        <f t="shared" si="192"/>
        <v>0</v>
      </c>
      <c r="CC748">
        <f t="shared" si="192"/>
        <v>0</v>
      </c>
      <c r="CD748">
        <f t="shared" si="192"/>
        <v>0</v>
      </c>
      <c r="CE748" s="4">
        <f t="shared" si="193"/>
        <v>1.8984613102472387</v>
      </c>
      <c r="CF748" s="4" t="str">
        <f t="shared" si="194"/>
        <v/>
      </c>
      <c r="CG748" s="4">
        <f t="shared" si="195"/>
        <v>1.0000048871093685</v>
      </c>
      <c r="CH748" s="4" t="str">
        <f t="shared" si="196"/>
        <v/>
      </c>
      <c r="CI748">
        <f>INDEX(FX!$B$114:$AK$132,MATCH('Data (2)'!BQ748,FX!$A$114:$A$132,0),MATCH('Data (2)'!D748,Period,0))</f>
        <v>53.33161777320295</v>
      </c>
    </row>
    <row r="749" spans="1:87" hidden="1" outlineLevel="1" x14ac:dyDescent="0.15">
      <c r="A749" t="s">
        <v>67</v>
      </c>
      <c r="B749" s="1">
        <f t="shared" si="200"/>
        <v>43800</v>
      </c>
      <c r="C749" t="s">
        <v>109</v>
      </c>
      <c r="D749" s="1">
        <v>43191</v>
      </c>
      <c r="E749">
        <v>1.8000000000000002E-2</v>
      </c>
      <c r="F749">
        <v>3.409626650252804E-2</v>
      </c>
      <c r="G749">
        <v>1.7999999999999999E-2</v>
      </c>
      <c r="H749">
        <v>3.4096000000000001E-2</v>
      </c>
      <c r="BQ749" t="str">
        <f>VLOOKUP(A749,Misc!$A$3:$B$11,2,FALSE)</f>
        <v>PHP</v>
      </c>
      <c r="BR749">
        <f>INDEX(FX!$B$30:$AK$48,MATCH('Data (2)'!BQ749,FX!$A$30:$A$48,0),MATCH('Data (2)'!D749,Period,0))</f>
        <v>52.052206283652239</v>
      </c>
      <c r="BS749">
        <f t="shared" si="198"/>
        <v>3.4580666767343476E-4</v>
      </c>
      <c r="BT749">
        <f t="shared" si="184"/>
        <v>0</v>
      </c>
      <c r="BU749">
        <f t="shared" si="185"/>
        <v>6.5503979440803214E-4</v>
      </c>
      <c r="BV749">
        <f t="shared" si="186"/>
        <v>0</v>
      </c>
      <c r="BW749">
        <f t="shared" si="187"/>
        <v>3.458066676734347E-4</v>
      </c>
      <c r="BX749">
        <f t="shared" si="188"/>
        <v>0</v>
      </c>
      <c r="BY749">
        <f t="shared" si="189"/>
        <v>6.5503467449963505E-4</v>
      </c>
      <c r="BZ749">
        <f t="shared" si="190"/>
        <v>0</v>
      </c>
      <c r="CA749">
        <f t="shared" si="192"/>
        <v>0</v>
      </c>
      <c r="CB749">
        <f t="shared" si="192"/>
        <v>0</v>
      </c>
      <c r="CC749">
        <f t="shared" si="192"/>
        <v>0</v>
      </c>
      <c r="CD749">
        <f t="shared" si="192"/>
        <v>0</v>
      </c>
      <c r="CE749" s="4">
        <f t="shared" si="193"/>
        <v>1.8942370279182243</v>
      </c>
      <c r="CF749" s="4" t="str">
        <f t="shared" si="194"/>
        <v/>
      </c>
      <c r="CG749" s="4">
        <f t="shared" si="195"/>
        <v>0.99999218382082922</v>
      </c>
      <c r="CH749" s="4" t="str">
        <f t="shared" si="196"/>
        <v/>
      </c>
      <c r="CI749">
        <f>INDEX(FX!$B$114:$AK$132,MATCH('Data (2)'!BQ749,FX!$A$114:$A$132,0),MATCH('Data (2)'!D749,Period,0))</f>
        <v>53.33161777320295</v>
      </c>
    </row>
    <row r="750" spans="1:87" hidden="1" outlineLevel="1" x14ac:dyDescent="0.15">
      <c r="A750" t="s">
        <v>67</v>
      </c>
      <c r="B750" s="1">
        <f t="shared" si="200"/>
        <v>43800</v>
      </c>
      <c r="C750" t="s">
        <v>109</v>
      </c>
      <c r="D750" s="1">
        <v>43221</v>
      </c>
      <c r="E750">
        <v>1.3999999999999999E-2</v>
      </c>
      <c r="F750">
        <v>2.2810065958658809E-2</v>
      </c>
      <c r="G750">
        <v>1.4E-2</v>
      </c>
      <c r="H750">
        <v>2.281E-2</v>
      </c>
      <c r="BQ750" t="str">
        <f>VLOOKUP(A750,Misc!$A$3:$B$11,2,FALSE)</f>
        <v>PHP</v>
      </c>
      <c r="BR750">
        <f>INDEX(FX!$B$30:$AK$48,MATCH('Data (2)'!BQ750,FX!$A$30:$A$48,0),MATCH('Data (2)'!D750,Period,0))</f>
        <v>52.27252962069349</v>
      </c>
      <c r="BS750">
        <f t="shared" si="198"/>
        <v>2.6782709965613989E-4</v>
      </c>
      <c r="BT750">
        <f t="shared" si="184"/>
        <v>0</v>
      </c>
      <c r="BU750">
        <f t="shared" si="185"/>
        <v>4.3636812919091694E-4</v>
      </c>
      <c r="BV750">
        <f t="shared" si="186"/>
        <v>0</v>
      </c>
      <c r="BW750">
        <f t="shared" si="187"/>
        <v>2.6782709965613989E-4</v>
      </c>
      <c r="BX750">
        <f t="shared" si="188"/>
        <v>0</v>
      </c>
      <c r="BY750">
        <f t="shared" si="189"/>
        <v>4.363668673683251E-4</v>
      </c>
      <c r="BZ750">
        <f t="shared" si="190"/>
        <v>0</v>
      </c>
      <c r="CA750">
        <f t="shared" si="192"/>
        <v>0</v>
      </c>
      <c r="CB750">
        <f t="shared" si="192"/>
        <v>0</v>
      </c>
      <c r="CC750">
        <f t="shared" si="192"/>
        <v>0</v>
      </c>
      <c r="CD750">
        <f t="shared" si="192"/>
        <v>0</v>
      </c>
      <c r="CE750" s="4">
        <f t="shared" si="193"/>
        <v>1.6292904256184864</v>
      </c>
      <c r="CF750" s="4" t="str">
        <f t="shared" si="194"/>
        <v/>
      </c>
      <c r="CG750" s="4">
        <f t="shared" si="195"/>
        <v>0.9999971083529996</v>
      </c>
      <c r="CH750" s="4" t="str">
        <f t="shared" si="196"/>
        <v/>
      </c>
      <c r="CI750">
        <f>INDEX(FX!$B$114:$AK$132,MATCH('Data (2)'!BQ750,FX!$A$114:$A$132,0),MATCH('Data (2)'!D750,Period,0))</f>
        <v>53.33161777320295</v>
      </c>
    </row>
    <row r="751" spans="1:87" hidden="1" outlineLevel="1" x14ac:dyDescent="0.15">
      <c r="A751" t="s">
        <v>67</v>
      </c>
      <c r="B751" s="1">
        <f t="shared" si="200"/>
        <v>43800</v>
      </c>
      <c r="C751" t="s">
        <v>109</v>
      </c>
      <c r="D751" s="1">
        <v>43252</v>
      </c>
      <c r="E751">
        <v>3.6000000000000004E-2</v>
      </c>
      <c r="F751">
        <v>6.7538326719427194E-2</v>
      </c>
      <c r="G751">
        <v>3.5999999999999997E-2</v>
      </c>
      <c r="H751">
        <v>6.7539000000000002E-2</v>
      </c>
      <c r="BQ751" t="str">
        <f>VLOOKUP(A751,Misc!$A$3:$B$11,2,FALSE)</f>
        <v>PHP</v>
      </c>
      <c r="BR751">
        <f>INDEX(FX!$B$30:$AK$48,MATCH('Data (2)'!BQ751,FX!$A$30:$A$48,0),MATCH('Data (2)'!D751,Period,0))</f>
        <v>53.12256365089462</v>
      </c>
      <c r="BS751">
        <f t="shared" si="198"/>
        <v>6.7767813760986927E-4</v>
      </c>
      <c r="BT751">
        <f t="shared" si="184"/>
        <v>0</v>
      </c>
      <c r="BU751">
        <f t="shared" si="185"/>
        <v>1.2713679852363413E-3</v>
      </c>
      <c r="BV751">
        <f t="shared" si="186"/>
        <v>0</v>
      </c>
      <c r="BW751">
        <f t="shared" si="187"/>
        <v>6.7767813760986916E-4</v>
      </c>
      <c r="BX751">
        <f t="shared" si="188"/>
        <v>0</v>
      </c>
      <c r="BY751">
        <f t="shared" si="189"/>
        <v>1.2713806593342488E-3</v>
      </c>
      <c r="BZ751">
        <f t="shared" si="190"/>
        <v>0</v>
      </c>
      <c r="CA751">
        <f t="shared" si="192"/>
        <v>0</v>
      </c>
      <c r="CB751">
        <f t="shared" si="192"/>
        <v>0</v>
      </c>
      <c r="CC751">
        <f t="shared" si="192"/>
        <v>0</v>
      </c>
      <c r="CD751">
        <f t="shared" si="192"/>
        <v>0</v>
      </c>
      <c r="CE751" s="4">
        <f t="shared" si="193"/>
        <v>1.8760646310951996</v>
      </c>
      <c r="CF751" s="4" t="str">
        <f t="shared" si="194"/>
        <v/>
      </c>
      <c r="CG751" s="4">
        <f t="shared" si="195"/>
        <v>1.0000099688666497</v>
      </c>
      <c r="CH751" s="4" t="str">
        <f t="shared" si="196"/>
        <v/>
      </c>
      <c r="CI751">
        <f>INDEX(FX!$B$114:$AK$132,MATCH('Data (2)'!BQ751,FX!$A$114:$A$132,0),MATCH('Data (2)'!D751,Period,0))</f>
        <v>53.33161777320295</v>
      </c>
    </row>
    <row r="752" spans="1:87" hidden="1" outlineLevel="1" x14ac:dyDescent="0.15">
      <c r="A752" t="s">
        <v>67</v>
      </c>
      <c r="B752" s="1">
        <f t="shared" si="200"/>
        <v>43800</v>
      </c>
      <c r="C752" t="s">
        <v>109</v>
      </c>
      <c r="D752" s="1">
        <v>43282</v>
      </c>
      <c r="E752">
        <v>1.6999999999999987E-2</v>
      </c>
      <c r="F752">
        <v>3.1548536753555234E-2</v>
      </c>
      <c r="G752">
        <v>1.7000000000000001E-2</v>
      </c>
      <c r="H752">
        <v>3.1548E-2</v>
      </c>
      <c r="BQ752" t="str">
        <f>VLOOKUP(A752,Misc!$A$3:$B$11,2,FALSE)</f>
        <v>PHP</v>
      </c>
      <c r="BR752">
        <f>INDEX(FX!$B$30:$AK$48,MATCH('Data (2)'!BQ752,FX!$A$30:$A$48,0),MATCH('Data (2)'!D752,Period,0))</f>
        <v>53.393455886357103</v>
      </c>
      <c r="BS752">
        <f t="shared" si="198"/>
        <v>3.1839107841573079E-4</v>
      </c>
      <c r="BT752">
        <f t="shared" si="184"/>
        <v>0</v>
      </c>
      <c r="BU752">
        <f t="shared" si="185"/>
        <v>5.9086897878839867E-4</v>
      </c>
      <c r="BV752">
        <f t="shared" si="186"/>
        <v>0</v>
      </c>
      <c r="BW752">
        <f t="shared" si="187"/>
        <v>3.1839107841573106E-4</v>
      </c>
      <c r="BX752">
        <f t="shared" si="188"/>
        <v>0</v>
      </c>
      <c r="BY752">
        <f t="shared" si="189"/>
        <v>5.9085892599173423E-4</v>
      </c>
      <c r="BZ752">
        <f t="shared" si="190"/>
        <v>0</v>
      </c>
      <c r="CA752">
        <f t="shared" si="192"/>
        <v>0</v>
      </c>
      <c r="CB752">
        <f t="shared" si="192"/>
        <v>0</v>
      </c>
      <c r="CC752">
        <f t="shared" si="192"/>
        <v>0</v>
      </c>
      <c r="CD752">
        <f t="shared" si="192"/>
        <v>0</v>
      </c>
      <c r="CE752" s="4">
        <f t="shared" si="193"/>
        <v>1.8557962796208975</v>
      </c>
      <c r="CF752" s="4" t="str">
        <f t="shared" si="194"/>
        <v/>
      </c>
      <c r="CG752" s="4">
        <f t="shared" si="195"/>
        <v>0.99998298641995886</v>
      </c>
      <c r="CH752" s="4" t="str">
        <f t="shared" si="196"/>
        <v/>
      </c>
      <c r="CI752">
        <f>INDEX(FX!$B$114:$AK$132,MATCH('Data (2)'!BQ752,FX!$A$114:$A$132,0),MATCH('Data (2)'!D752,Period,0))</f>
        <v>53.33161777320295</v>
      </c>
    </row>
    <row r="753" spans="1:87" hidden="1" outlineLevel="1" x14ac:dyDescent="0.15">
      <c r="A753" t="s">
        <v>67</v>
      </c>
      <c r="B753" s="1">
        <f t="shared" si="200"/>
        <v>43800</v>
      </c>
      <c r="C753" t="s">
        <v>109</v>
      </c>
      <c r="D753" s="1">
        <v>43313</v>
      </c>
      <c r="E753">
        <v>2.0999999999999991E-2</v>
      </c>
      <c r="F753">
        <v>3.8709110534439539E-2</v>
      </c>
      <c r="G753">
        <v>2.1000000000000001E-2</v>
      </c>
      <c r="H753">
        <v>3.8709E-2</v>
      </c>
      <c r="BQ753" t="str">
        <f>VLOOKUP(A753,Misc!$A$3:$B$11,2,FALSE)</f>
        <v>PHP</v>
      </c>
      <c r="BR753">
        <f>INDEX(FX!$B$30:$AK$48,MATCH('Data (2)'!BQ753,FX!$A$30:$A$48,0),MATCH('Data (2)'!D753,Period,0))</f>
        <v>53.285597042458193</v>
      </c>
      <c r="BS753">
        <f t="shared" si="198"/>
        <v>3.9410274381024762E-4</v>
      </c>
      <c r="BT753">
        <f t="shared" si="184"/>
        <v>0</v>
      </c>
      <c r="BU753">
        <f t="shared" si="185"/>
        <v>7.2644603200365673E-4</v>
      </c>
      <c r="BV753">
        <f t="shared" si="186"/>
        <v>0</v>
      </c>
      <c r="BW753">
        <f t="shared" si="187"/>
        <v>3.9410274381024784E-4</v>
      </c>
      <c r="BX753">
        <f t="shared" si="188"/>
        <v>0</v>
      </c>
      <c r="BY753">
        <f t="shared" si="189"/>
        <v>7.2644395762623255E-4</v>
      </c>
      <c r="BZ753">
        <f t="shared" si="190"/>
        <v>0</v>
      </c>
      <c r="CA753">
        <f t="shared" si="192"/>
        <v>0</v>
      </c>
      <c r="CB753">
        <f t="shared" si="192"/>
        <v>0</v>
      </c>
      <c r="CC753">
        <f t="shared" si="192"/>
        <v>0</v>
      </c>
      <c r="CD753">
        <f t="shared" si="192"/>
        <v>0</v>
      </c>
      <c r="CE753" s="4">
        <f t="shared" si="193"/>
        <v>1.8432909778304551</v>
      </c>
      <c r="CF753" s="4" t="str">
        <f t="shared" si="194"/>
        <v/>
      </c>
      <c r="CG753" s="4">
        <f t="shared" si="195"/>
        <v>0.99999714448516097</v>
      </c>
      <c r="CH753" s="4" t="str">
        <f t="shared" si="196"/>
        <v/>
      </c>
      <c r="CI753">
        <f>INDEX(FX!$B$114:$AK$132,MATCH('Data (2)'!BQ753,FX!$A$114:$A$132,0),MATCH('Data (2)'!D753,Period,0))</f>
        <v>53.33161777320295</v>
      </c>
    </row>
    <row r="754" spans="1:87" hidden="1" outlineLevel="1" x14ac:dyDescent="0.15">
      <c r="A754" t="s">
        <v>67</v>
      </c>
      <c r="B754" s="1">
        <f t="shared" si="200"/>
        <v>43800</v>
      </c>
      <c r="C754" t="s">
        <v>109</v>
      </c>
      <c r="D754" s="1">
        <v>43344</v>
      </c>
      <c r="E754">
        <v>3.5000000000000003E-2</v>
      </c>
      <c r="F754">
        <v>6.44714014151897E-2</v>
      </c>
      <c r="G754">
        <v>3.5000000000000003E-2</v>
      </c>
      <c r="H754">
        <v>6.4472000000000002E-2</v>
      </c>
      <c r="BQ754" t="str">
        <f>VLOOKUP(A754,Misc!$A$3:$B$11,2,FALSE)</f>
        <v>PHP</v>
      </c>
      <c r="BR754">
        <f>INDEX(FX!$B$30:$AK$48,MATCH('Data (2)'!BQ754,FX!$A$30:$A$48,0),MATCH('Data (2)'!D754,Period,0))</f>
        <v>54.00027447314023</v>
      </c>
      <c r="BS754">
        <f t="shared" si="198"/>
        <v>6.4814485373419772E-4</v>
      </c>
      <c r="BT754">
        <f t="shared" si="184"/>
        <v>0</v>
      </c>
      <c r="BU754">
        <f t="shared" si="185"/>
        <v>1.1939087725796249E-3</v>
      </c>
      <c r="BV754">
        <f t="shared" si="186"/>
        <v>0</v>
      </c>
      <c r="BW754">
        <f t="shared" si="187"/>
        <v>6.4814485373419772E-4</v>
      </c>
      <c r="BX754">
        <f t="shared" si="188"/>
        <v>0</v>
      </c>
      <c r="BY754">
        <f t="shared" si="189"/>
        <v>1.1939198574271769E-3</v>
      </c>
      <c r="BZ754">
        <f t="shared" si="190"/>
        <v>0</v>
      </c>
      <c r="CA754">
        <f t="shared" si="192"/>
        <v>0</v>
      </c>
      <c r="CB754">
        <f t="shared" si="192"/>
        <v>0</v>
      </c>
      <c r="CC754">
        <f t="shared" si="192"/>
        <v>0</v>
      </c>
      <c r="CD754">
        <f t="shared" si="192"/>
        <v>0</v>
      </c>
      <c r="CE754" s="4">
        <f t="shared" si="193"/>
        <v>1.8420400404339912</v>
      </c>
      <c r="CF754" s="4" t="str">
        <f t="shared" si="194"/>
        <v/>
      </c>
      <c r="CG754" s="4">
        <f t="shared" si="195"/>
        <v>1.0000092845013007</v>
      </c>
      <c r="CH754" s="4" t="str">
        <f t="shared" si="196"/>
        <v/>
      </c>
      <c r="CI754">
        <f>INDEX(FX!$B$114:$AK$132,MATCH('Data (2)'!BQ754,FX!$A$114:$A$132,0),MATCH('Data (2)'!D754,Period,0))</f>
        <v>53.33161777320295</v>
      </c>
    </row>
    <row r="755" spans="1:87" hidden="1" outlineLevel="1" x14ac:dyDescent="0.15">
      <c r="A755" t="s">
        <v>67</v>
      </c>
      <c r="B755" s="1">
        <f t="shared" si="200"/>
        <v>43800</v>
      </c>
      <c r="C755" t="s">
        <v>109</v>
      </c>
      <c r="D755" s="1">
        <v>43374</v>
      </c>
      <c r="E755">
        <v>5.0000000000000044E-3</v>
      </c>
      <c r="F755">
        <v>9.4500794573816882E-3</v>
      </c>
      <c r="G755">
        <v>5.0000000000000001E-3</v>
      </c>
      <c r="H755">
        <v>9.4500000000000001E-3</v>
      </c>
      <c r="BQ755" t="str">
        <f>VLOOKUP(A755,Misc!$A$3:$B$11,2,FALSE)</f>
        <v>PHP</v>
      </c>
      <c r="BR755">
        <f>INDEX(FX!$B$30:$AK$48,MATCH('Data (2)'!BQ755,FX!$A$30:$A$48,0),MATCH('Data (2)'!D755,Period,0))</f>
        <v>53.944187208716812</v>
      </c>
      <c r="BS755">
        <f t="shared" si="198"/>
        <v>9.2688392553851612E-5</v>
      </c>
      <c r="BT755">
        <f t="shared" ref="BT755:BT818" si="201">IF(D755&gt;B755,E755/$BR755,0)</f>
        <v>0</v>
      </c>
      <c r="BU755">
        <f t="shared" ref="BU755:BU818" si="202">IF(D755&gt;B755,0,F755/$BR755)</f>
        <v>1.7518253488217641E-4</v>
      </c>
      <c r="BV755">
        <f t="shared" ref="BV755:BV818" si="203">IF(D755&gt;B755,F755/$BR755,0)</f>
        <v>0</v>
      </c>
      <c r="BW755">
        <f t="shared" ref="BW755:BW818" si="204">IF(D755&gt;B755,0,G755/$BR755)</f>
        <v>9.268839255385153E-5</v>
      </c>
      <c r="BX755">
        <f t="shared" ref="BX755:BX818" si="205">IF(D755&gt;B755,G755/$BR755,0)</f>
        <v>0</v>
      </c>
      <c r="BY755">
        <f t="shared" ref="BY755:BY818" si="206">IF(D755&gt;B755,0,H755/$BR755)</f>
        <v>1.7518106192677938E-4</v>
      </c>
      <c r="BZ755">
        <f t="shared" ref="BZ755:BZ818" si="207">IF(D755&gt;B755,H755/$BR755,0)</f>
        <v>0</v>
      </c>
      <c r="CA755">
        <f t="shared" si="192"/>
        <v>0</v>
      </c>
      <c r="CB755">
        <f t="shared" si="192"/>
        <v>0</v>
      </c>
      <c r="CC755">
        <f t="shared" si="192"/>
        <v>0</v>
      </c>
      <c r="CD755">
        <f t="shared" si="192"/>
        <v>0</v>
      </c>
      <c r="CE755" s="4">
        <f t="shared" si="193"/>
        <v>1.8900158914763356</v>
      </c>
      <c r="CF755" s="4" t="str">
        <f t="shared" si="194"/>
        <v/>
      </c>
      <c r="CG755" s="4">
        <f t="shared" si="195"/>
        <v>0.99999159188215869</v>
      </c>
      <c r="CH755" s="4" t="str">
        <f t="shared" si="196"/>
        <v/>
      </c>
      <c r="CI755">
        <f>INDEX(FX!$B$114:$AK$132,MATCH('Data (2)'!BQ755,FX!$A$114:$A$132,0),MATCH('Data (2)'!D755,Period,0))</f>
        <v>53.33161777320295</v>
      </c>
    </row>
    <row r="756" spans="1:87" hidden="1" outlineLevel="1" x14ac:dyDescent="0.15">
      <c r="A756" t="s">
        <v>67</v>
      </c>
      <c r="B756" s="1">
        <f t="shared" ref="B756:B771" si="208">B755</f>
        <v>43800</v>
      </c>
      <c r="C756" t="s">
        <v>109</v>
      </c>
      <c r="D756" s="1">
        <v>43405</v>
      </c>
      <c r="E756">
        <v>0</v>
      </c>
      <c r="F756">
        <v>0</v>
      </c>
      <c r="G756">
        <v>0</v>
      </c>
      <c r="H756">
        <v>0</v>
      </c>
      <c r="BQ756" t="str">
        <f>VLOOKUP(A756,Misc!$A$3:$B$11,2,FALSE)</f>
        <v>PHP</v>
      </c>
      <c r="BR756">
        <f>INDEX(FX!$B$30:$AK$48,MATCH('Data (2)'!BQ756,FX!$A$30:$A$48,0),MATCH('Data (2)'!D756,Period,0))</f>
        <v>52.747979573801047</v>
      </c>
      <c r="BS756">
        <f t="shared" si="198"/>
        <v>0</v>
      </c>
      <c r="BT756">
        <f t="shared" si="201"/>
        <v>0</v>
      </c>
      <c r="BU756">
        <f t="shared" si="202"/>
        <v>0</v>
      </c>
      <c r="BV756">
        <f t="shared" si="203"/>
        <v>0</v>
      </c>
      <c r="BW756">
        <f t="shared" si="204"/>
        <v>0</v>
      </c>
      <c r="BX756">
        <f t="shared" si="205"/>
        <v>0</v>
      </c>
      <c r="BY756">
        <f t="shared" si="206"/>
        <v>0</v>
      </c>
      <c r="BZ756">
        <f t="shared" si="207"/>
        <v>0</v>
      </c>
      <c r="CA756">
        <f t="shared" si="192"/>
        <v>0</v>
      </c>
      <c r="CB756">
        <f t="shared" si="192"/>
        <v>0</v>
      </c>
      <c r="CC756">
        <f t="shared" si="192"/>
        <v>0</v>
      </c>
      <c r="CD756">
        <f t="shared" si="192"/>
        <v>0</v>
      </c>
      <c r="CE756" s="4">
        <f t="shared" si="193"/>
        <v>0</v>
      </c>
      <c r="CF756" s="4" t="str">
        <f t="shared" si="194"/>
        <v/>
      </c>
      <c r="CG756" s="4">
        <f t="shared" si="195"/>
        <v>0</v>
      </c>
      <c r="CH756" s="4" t="str">
        <f t="shared" si="196"/>
        <v/>
      </c>
      <c r="CI756">
        <f>INDEX(FX!$B$114:$AK$132,MATCH('Data (2)'!BQ756,FX!$A$114:$A$132,0),MATCH('Data (2)'!D756,Period,0))</f>
        <v>53.33161777320295</v>
      </c>
    </row>
    <row r="757" spans="1:87" hidden="1" outlineLevel="1" x14ac:dyDescent="0.15">
      <c r="A757" t="s">
        <v>67</v>
      </c>
      <c r="B757" s="1">
        <f t="shared" si="208"/>
        <v>43800</v>
      </c>
      <c r="C757" t="s">
        <v>109</v>
      </c>
      <c r="D757" s="1">
        <v>43435</v>
      </c>
      <c r="E757">
        <v>4.0000000000000036E-3</v>
      </c>
      <c r="F757">
        <v>1.076847244449991E-2</v>
      </c>
      <c r="G757">
        <v>4.0000000000000001E-3</v>
      </c>
      <c r="H757">
        <v>1.0768E-2</v>
      </c>
      <c r="BQ757" t="str">
        <f>VLOOKUP(A757,Misc!$A$3:$B$11,2,FALSE)</f>
        <v>PHP</v>
      </c>
      <c r="BR757">
        <f>INDEX(FX!$B$30:$AK$48,MATCH('Data (2)'!BQ757,FX!$A$30:$A$48,0),MATCH('Data (2)'!D757,Period,0))</f>
        <v>52.823162274618589</v>
      </c>
      <c r="BS757">
        <f t="shared" si="198"/>
        <v>7.5724357038768094E-5</v>
      </c>
      <c r="BT757">
        <f t="shared" si="201"/>
        <v>0</v>
      </c>
      <c r="BU757">
        <f t="shared" si="202"/>
        <v>2.0385891303736158E-4</v>
      </c>
      <c r="BV757">
        <f t="shared" si="203"/>
        <v>0</v>
      </c>
      <c r="BW757">
        <f t="shared" si="204"/>
        <v>7.5724357038768026E-5</v>
      </c>
      <c r="BX757">
        <f t="shared" si="205"/>
        <v>0</v>
      </c>
      <c r="BY757">
        <f t="shared" si="206"/>
        <v>2.0384996914836354E-4</v>
      </c>
      <c r="BZ757">
        <f t="shared" si="207"/>
        <v>0</v>
      </c>
      <c r="CA757">
        <f t="shared" si="192"/>
        <v>0</v>
      </c>
      <c r="CB757">
        <f t="shared" si="192"/>
        <v>0</v>
      </c>
      <c r="CC757">
        <f t="shared" si="192"/>
        <v>0</v>
      </c>
      <c r="CD757">
        <f t="shared" si="192"/>
        <v>0</v>
      </c>
      <c r="CE757" s="4">
        <f t="shared" si="193"/>
        <v>2.6921181111249752</v>
      </c>
      <c r="CF757" s="4" t="str">
        <f t="shared" si="194"/>
        <v/>
      </c>
      <c r="CG757" s="4">
        <f t="shared" si="195"/>
        <v>0.99995612706422898</v>
      </c>
      <c r="CH757" s="4" t="str">
        <f t="shared" si="196"/>
        <v/>
      </c>
      <c r="CI757">
        <f>INDEX(FX!$B$114:$AK$132,MATCH('Data (2)'!BQ757,FX!$A$114:$A$132,0),MATCH('Data (2)'!D757,Period,0))</f>
        <v>53.33161777320295</v>
      </c>
    </row>
    <row r="758" spans="1:87" hidden="1" outlineLevel="1" x14ac:dyDescent="0.15">
      <c r="A758" t="s">
        <v>67</v>
      </c>
      <c r="B758" s="1">
        <f t="shared" si="208"/>
        <v>43800</v>
      </c>
      <c r="C758" t="s">
        <v>45</v>
      </c>
      <c r="D758" s="1">
        <v>43101</v>
      </c>
      <c r="E758">
        <f t="array" ref="E758:E769">TRANSPOSE('[5]OVERALL_Key Metrics P1'!$F$9:$Q$9)</f>
        <v>143.98360353555148</v>
      </c>
      <c r="F758">
        <f t="array" ref="F758:F769">TRANSPOSE('[5]OVERALL_Key Metrics P1'!$F$14:$Q$14)</f>
        <v>61.834658062347906</v>
      </c>
      <c r="G758">
        <f t="array" ref="G758:G769">TRANSPOSE('[5]OVERALL_Key Metrics P1'!$F$19:$Q$19)</f>
        <v>25.098345001947106</v>
      </c>
      <c r="H758">
        <f t="array" ref="H758:H769">TRANSPOSE('[5]OVERALL_Key Metrics P1'!$F$24:$Q$24)</f>
        <v>11.941700303428679</v>
      </c>
      <c r="BQ758" t="str">
        <f>VLOOKUP(A758,Misc!$A$3:$B$11,2,FALSE)</f>
        <v>PHP</v>
      </c>
      <c r="BR758">
        <f>INDEX(FX!$B$30:$AK$48,MATCH('Data (2)'!BQ758,FX!$A$30:$A$48,0),MATCH('Data (2)'!D758,Period,0))</f>
        <v>50.60322889537202</v>
      </c>
      <c r="BS758">
        <f t="shared" si="198"/>
        <v>2.8453441940089257</v>
      </c>
      <c r="BT758">
        <f t="shared" si="201"/>
        <v>0</v>
      </c>
      <c r="BU758">
        <f t="shared" si="202"/>
        <v>1.2219508401370622</v>
      </c>
      <c r="BV758">
        <f t="shared" si="203"/>
        <v>0</v>
      </c>
      <c r="BW758">
        <f t="shared" si="204"/>
        <v>0.49598307360664301</v>
      </c>
      <c r="BX758">
        <f t="shared" si="205"/>
        <v>0</v>
      </c>
      <c r="BY758">
        <f t="shared" si="206"/>
        <v>0.23598692344552782</v>
      </c>
      <c r="BZ758">
        <f t="shared" si="207"/>
        <v>0</v>
      </c>
      <c r="CA758">
        <f t="shared" si="192"/>
        <v>0</v>
      </c>
      <c r="CB758">
        <f t="shared" si="192"/>
        <v>0</v>
      </c>
      <c r="CC758">
        <f t="shared" si="192"/>
        <v>0</v>
      </c>
      <c r="CD758">
        <f t="shared" si="192"/>
        <v>0</v>
      </c>
      <c r="CE758" s="4">
        <f t="shared" si="193"/>
        <v>0.4294562474058381</v>
      </c>
      <c r="CF758" s="4" t="str">
        <f t="shared" si="194"/>
        <v/>
      </c>
      <c r="CG758" s="4">
        <f t="shared" si="195"/>
        <v>0.19312309112129089</v>
      </c>
      <c r="CH758" s="4" t="str">
        <f t="shared" si="196"/>
        <v/>
      </c>
      <c r="CI758">
        <f>INDEX(FX!$B$114:$AK$132,MATCH('Data (2)'!BQ758,FX!$A$114:$A$132,0),MATCH('Data (2)'!D758,Period,0))</f>
        <v>53.33161777320295</v>
      </c>
    </row>
    <row r="759" spans="1:87" hidden="1" outlineLevel="1" x14ac:dyDescent="0.15">
      <c r="A759" t="s">
        <v>67</v>
      </c>
      <c r="B759" s="1">
        <f t="shared" si="208"/>
        <v>43800</v>
      </c>
      <c r="C759" t="s">
        <v>45</v>
      </c>
      <c r="D759" s="1">
        <v>43132</v>
      </c>
      <c r="E759">
        <v>150.3731861292361</v>
      </c>
      <c r="F759">
        <v>75.077547108611242</v>
      </c>
      <c r="G759">
        <v>36.349531354901295</v>
      </c>
      <c r="H759">
        <v>18.581377818102201</v>
      </c>
      <c r="BQ759" t="str">
        <f>VLOOKUP(A759,Misc!$A$3:$B$11,2,FALSE)</f>
        <v>PHP</v>
      </c>
      <c r="BR759">
        <f>INDEX(FX!$B$30:$AK$48,MATCH('Data (2)'!BQ759,FX!$A$30:$A$48,0),MATCH('Data (2)'!D759,Period,0))</f>
        <v>51.930546332140146</v>
      </c>
      <c r="BS759">
        <f t="shared" si="198"/>
        <v>2.8956596213617951</v>
      </c>
      <c r="BT759">
        <f t="shared" si="201"/>
        <v>0</v>
      </c>
      <c r="BU759">
        <f t="shared" si="202"/>
        <v>1.4457299684163976</v>
      </c>
      <c r="BV759">
        <f t="shared" si="203"/>
        <v>0</v>
      </c>
      <c r="BW759">
        <f t="shared" si="204"/>
        <v>0.69996435474441254</v>
      </c>
      <c r="BX759">
        <f t="shared" si="205"/>
        <v>0</v>
      </c>
      <c r="BY759">
        <f t="shared" si="206"/>
        <v>0.35781209963127364</v>
      </c>
      <c r="BZ759">
        <f t="shared" si="207"/>
        <v>0</v>
      </c>
      <c r="CA759">
        <f t="shared" si="192"/>
        <v>0</v>
      </c>
      <c r="CB759">
        <f t="shared" si="192"/>
        <v>0</v>
      </c>
      <c r="CC759">
        <f t="shared" si="192"/>
        <v>0</v>
      </c>
      <c r="CD759">
        <f t="shared" si="192"/>
        <v>0</v>
      </c>
      <c r="CE759" s="4">
        <f t="shared" si="193"/>
        <v>0.49927483111308762</v>
      </c>
      <c r="CF759" s="4" t="str">
        <f t="shared" si="194"/>
        <v/>
      </c>
      <c r="CG759" s="4">
        <f t="shared" si="195"/>
        <v>0.24749580312235528</v>
      </c>
      <c r="CH759" s="4" t="str">
        <f t="shared" si="196"/>
        <v/>
      </c>
      <c r="CI759">
        <f>INDEX(FX!$B$114:$AK$132,MATCH('Data (2)'!BQ759,FX!$A$114:$A$132,0),MATCH('Data (2)'!D759,Period,0))</f>
        <v>53.33161777320295</v>
      </c>
    </row>
    <row r="760" spans="1:87" hidden="1" outlineLevel="1" x14ac:dyDescent="0.15">
      <c r="A760" t="s">
        <v>67</v>
      </c>
      <c r="B760" s="1">
        <f t="shared" si="208"/>
        <v>43800</v>
      </c>
      <c r="C760" t="s">
        <v>45</v>
      </c>
      <c r="D760" s="1">
        <v>43160</v>
      </c>
      <c r="E760">
        <v>183.81142644041503</v>
      </c>
      <c r="F760">
        <v>92.322793773201894</v>
      </c>
      <c r="G760">
        <v>41.186526032865451</v>
      </c>
      <c r="H760">
        <v>25.740584730162833</v>
      </c>
      <c r="BQ760" t="str">
        <f>VLOOKUP(A760,Misc!$A$3:$B$11,2,FALSE)</f>
        <v>PHP</v>
      </c>
      <c r="BR760">
        <f>INDEX(FX!$B$30:$AK$48,MATCH('Data (2)'!BQ760,FX!$A$30:$A$48,0),MATCH('Data (2)'!D760,Period,0))</f>
        <v>52.114297846058811</v>
      </c>
      <c r="BS760">
        <f t="shared" si="198"/>
        <v>3.5270824713666546</v>
      </c>
      <c r="BT760">
        <f t="shared" si="201"/>
        <v>0</v>
      </c>
      <c r="BU760">
        <f t="shared" si="202"/>
        <v>1.7715444242559988</v>
      </c>
      <c r="BV760">
        <f t="shared" si="203"/>
        <v>0</v>
      </c>
      <c r="BW760">
        <f t="shared" si="204"/>
        <v>0.79031144494217187</v>
      </c>
      <c r="BX760">
        <f t="shared" si="205"/>
        <v>0</v>
      </c>
      <c r="BY760">
        <f t="shared" si="206"/>
        <v>0.49392557885358684</v>
      </c>
      <c r="BZ760">
        <f t="shared" si="207"/>
        <v>0</v>
      </c>
      <c r="CA760">
        <f t="shared" si="192"/>
        <v>0</v>
      </c>
      <c r="CB760">
        <f t="shared" si="192"/>
        <v>0</v>
      </c>
      <c r="CC760">
        <f t="shared" si="192"/>
        <v>0</v>
      </c>
      <c r="CD760">
        <f t="shared" si="192"/>
        <v>0</v>
      </c>
      <c r="CE760" s="4">
        <f t="shared" si="193"/>
        <v>0.50226906760407286</v>
      </c>
      <c r="CF760" s="4" t="str">
        <f t="shared" si="194"/>
        <v/>
      </c>
      <c r="CG760" s="4">
        <f t="shared" si="195"/>
        <v>0.2788107213630967</v>
      </c>
      <c r="CH760" s="4" t="str">
        <f t="shared" si="196"/>
        <v/>
      </c>
      <c r="CI760">
        <f>INDEX(FX!$B$114:$AK$132,MATCH('Data (2)'!BQ760,FX!$A$114:$A$132,0),MATCH('Data (2)'!D760,Period,0))</f>
        <v>53.33161777320295</v>
      </c>
    </row>
    <row r="761" spans="1:87" hidden="1" outlineLevel="1" x14ac:dyDescent="0.15">
      <c r="A761" t="s">
        <v>67</v>
      </c>
      <c r="B761" s="1">
        <f t="shared" si="208"/>
        <v>43800</v>
      </c>
      <c r="C761" t="s">
        <v>45</v>
      </c>
      <c r="D761" s="1">
        <v>43191</v>
      </c>
      <c r="E761">
        <v>144.66844522462691</v>
      </c>
      <c r="F761">
        <v>73.725652032062101</v>
      </c>
      <c r="G761">
        <v>31.505176815641079</v>
      </c>
      <c r="H761">
        <v>17.645852335570634</v>
      </c>
      <c r="BQ761" t="str">
        <f>VLOOKUP(A761,Misc!$A$3:$B$11,2,FALSE)</f>
        <v>PHP</v>
      </c>
      <c r="BR761">
        <f>INDEX(FX!$B$30:$AK$48,MATCH('Data (2)'!BQ761,FX!$A$30:$A$48,0),MATCH('Data (2)'!D761,Period,0))</f>
        <v>52.052206283652239</v>
      </c>
      <c r="BS761">
        <f t="shared" si="198"/>
        <v>2.7792951644791692</v>
      </c>
      <c r="BT761">
        <f t="shared" si="201"/>
        <v>0</v>
      </c>
      <c r="BU761">
        <f t="shared" si="202"/>
        <v>1.4163790028476992</v>
      </c>
      <c r="BV761">
        <f t="shared" si="203"/>
        <v>0</v>
      </c>
      <c r="BW761">
        <f t="shared" si="204"/>
        <v>0.60526112272662191</v>
      </c>
      <c r="BX761">
        <f t="shared" si="205"/>
        <v>0</v>
      </c>
      <c r="BY761">
        <f t="shared" si="206"/>
        <v>0.33900296635673199</v>
      </c>
      <c r="BZ761">
        <f t="shared" si="207"/>
        <v>0</v>
      </c>
      <c r="CA761">
        <f t="shared" si="192"/>
        <v>0</v>
      </c>
      <c r="CB761">
        <f t="shared" si="192"/>
        <v>0</v>
      </c>
      <c r="CC761">
        <f t="shared" si="192"/>
        <v>0</v>
      </c>
      <c r="CD761">
        <f t="shared" si="192"/>
        <v>0</v>
      </c>
      <c r="CE761" s="4">
        <f t="shared" si="193"/>
        <v>0.50961805746642386</v>
      </c>
      <c r="CF761" s="4" t="str">
        <f t="shared" si="194"/>
        <v/>
      </c>
      <c r="CG761" s="4">
        <f t="shared" si="195"/>
        <v>0.2393448121407829</v>
      </c>
      <c r="CH761" s="4" t="str">
        <f t="shared" si="196"/>
        <v/>
      </c>
      <c r="CI761">
        <f>INDEX(FX!$B$114:$AK$132,MATCH('Data (2)'!BQ761,FX!$A$114:$A$132,0),MATCH('Data (2)'!D761,Period,0))</f>
        <v>53.33161777320295</v>
      </c>
    </row>
    <row r="762" spans="1:87" hidden="1" outlineLevel="1" x14ac:dyDescent="0.15">
      <c r="A762" t="s">
        <v>67</v>
      </c>
      <c r="B762" s="1">
        <f t="shared" si="208"/>
        <v>43800</v>
      </c>
      <c r="C762" t="s">
        <v>45</v>
      </c>
      <c r="D762" s="1">
        <v>43221</v>
      </c>
      <c r="E762">
        <v>149.58928108124593</v>
      </c>
      <c r="F762">
        <v>92.88715768733816</v>
      </c>
      <c r="G762">
        <v>36.430942226148382</v>
      </c>
      <c r="H762">
        <v>28.365494093660665</v>
      </c>
      <c r="BQ762" t="str">
        <f>VLOOKUP(A762,Misc!$A$3:$B$11,2,FALSE)</f>
        <v>PHP</v>
      </c>
      <c r="BR762">
        <f>INDEX(FX!$B$30:$AK$48,MATCH('Data (2)'!BQ762,FX!$A$30:$A$48,0),MATCH('Data (2)'!D762,Period,0))</f>
        <v>52.27252962069349</v>
      </c>
      <c r="BS762">
        <f t="shared" si="198"/>
        <v>2.8617188065455124</v>
      </c>
      <c r="BT762">
        <f t="shared" si="201"/>
        <v>0</v>
      </c>
      <c r="BU762">
        <f t="shared" si="202"/>
        <v>1.7769784313358785</v>
      </c>
      <c r="BV762">
        <f t="shared" si="203"/>
        <v>0</v>
      </c>
      <c r="BW762">
        <f t="shared" si="204"/>
        <v>0.69694239958355131</v>
      </c>
      <c r="BX762">
        <f t="shared" si="205"/>
        <v>0</v>
      </c>
      <c r="BY762">
        <f t="shared" si="206"/>
        <v>0.54264628667275017</v>
      </c>
      <c r="BZ762">
        <f t="shared" si="207"/>
        <v>0</v>
      </c>
      <c r="CA762">
        <f t="shared" si="192"/>
        <v>0</v>
      </c>
      <c r="CB762">
        <f t="shared" si="192"/>
        <v>0</v>
      </c>
      <c r="CC762">
        <f t="shared" si="192"/>
        <v>0</v>
      </c>
      <c r="CD762">
        <f t="shared" si="192"/>
        <v>0</v>
      </c>
      <c r="CE762" s="4">
        <f t="shared" si="193"/>
        <v>0.62094795172448669</v>
      </c>
      <c r="CF762" s="4" t="str">
        <f t="shared" si="194"/>
        <v/>
      </c>
      <c r="CG762" s="4">
        <f t="shared" si="195"/>
        <v>0.30537584311859384</v>
      </c>
      <c r="CH762" s="4" t="str">
        <f t="shared" si="196"/>
        <v/>
      </c>
      <c r="CI762">
        <f>INDEX(FX!$B$114:$AK$132,MATCH('Data (2)'!BQ762,FX!$A$114:$A$132,0),MATCH('Data (2)'!D762,Period,0))</f>
        <v>53.33161777320295</v>
      </c>
    </row>
    <row r="763" spans="1:87" hidden="1" outlineLevel="1" x14ac:dyDescent="0.15">
      <c r="A763" t="s">
        <v>67</v>
      </c>
      <c r="B763" s="1">
        <f t="shared" si="208"/>
        <v>43800</v>
      </c>
      <c r="C763" t="s">
        <v>45</v>
      </c>
      <c r="D763" s="1">
        <v>43252</v>
      </c>
      <c r="E763">
        <v>166.43159559739507</v>
      </c>
      <c r="F763">
        <v>122.35414466247701</v>
      </c>
      <c r="G763">
        <v>8.4888078983463391</v>
      </c>
      <c r="H763">
        <v>12.671986909069361</v>
      </c>
      <c r="BQ763" t="str">
        <f>VLOOKUP(A763,Misc!$A$3:$B$11,2,FALSE)</f>
        <v>PHP</v>
      </c>
      <c r="BR763">
        <f>INDEX(FX!$B$30:$AK$48,MATCH('Data (2)'!BQ763,FX!$A$30:$A$48,0),MATCH('Data (2)'!D763,Period,0))</f>
        <v>53.12256365089462</v>
      </c>
      <c r="BS763">
        <f t="shared" si="198"/>
        <v>3.1329737151078221</v>
      </c>
      <c r="BT763">
        <f t="shared" si="201"/>
        <v>0</v>
      </c>
      <c r="BU763">
        <f t="shared" si="202"/>
        <v>2.3032424689921096</v>
      </c>
      <c r="BV763">
        <f t="shared" si="203"/>
        <v>0</v>
      </c>
      <c r="BW763">
        <f t="shared" si="204"/>
        <v>0.1597966535299804</v>
      </c>
      <c r="BX763">
        <f t="shared" si="205"/>
        <v>0</v>
      </c>
      <c r="BY763">
        <f t="shared" si="206"/>
        <v>0.23854245800985466</v>
      </c>
      <c r="BZ763">
        <f t="shared" si="207"/>
        <v>0</v>
      </c>
      <c r="CA763">
        <f t="shared" si="192"/>
        <v>0</v>
      </c>
      <c r="CB763">
        <f t="shared" si="192"/>
        <v>0</v>
      </c>
      <c r="CC763">
        <f t="shared" si="192"/>
        <v>0</v>
      </c>
      <c r="CD763">
        <f t="shared" si="192"/>
        <v>0</v>
      </c>
      <c r="CE763" s="4">
        <f t="shared" si="193"/>
        <v>0.73516175954027851</v>
      </c>
      <c r="CF763" s="4" t="str">
        <f t="shared" si="194"/>
        <v/>
      </c>
      <c r="CG763" s="4">
        <f t="shared" si="195"/>
        <v>0.10356810506114016</v>
      </c>
      <c r="CH763" s="4" t="str">
        <f t="shared" si="196"/>
        <v/>
      </c>
      <c r="CI763">
        <f>INDEX(FX!$B$114:$AK$132,MATCH('Data (2)'!BQ763,FX!$A$114:$A$132,0),MATCH('Data (2)'!D763,Period,0))</f>
        <v>53.33161777320295</v>
      </c>
    </row>
    <row r="764" spans="1:87" hidden="1" outlineLevel="1" x14ac:dyDescent="0.15">
      <c r="A764" t="s">
        <v>67</v>
      </c>
      <c r="B764" s="1">
        <f t="shared" si="208"/>
        <v>43800</v>
      </c>
      <c r="C764" t="s">
        <v>45</v>
      </c>
      <c r="D764" s="1">
        <v>43282</v>
      </c>
      <c r="E764">
        <v>144.38259658579136</v>
      </c>
      <c r="F764">
        <v>78.888396482462213</v>
      </c>
      <c r="G764">
        <v>37.8651525406815</v>
      </c>
      <c r="H764">
        <v>19.363489513871109</v>
      </c>
      <c r="BQ764" t="str">
        <f>VLOOKUP(A764,Misc!$A$3:$B$11,2,FALSE)</f>
        <v>PHP</v>
      </c>
      <c r="BR764">
        <f>INDEX(FX!$B$30:$AK$48,MATCH('Data (2)'!BQ764,FX!$A$30:$A$48,0),MATCH('Data (2)'!D764,Period,0))</f>
        <v>53.393455886357103</v>
      </c>
      <c r="BS764">
        <f t="shared" si="198"/>
        <v>2.704125331259621</v>
      </c>
      <c r="BT764">
        <f t="shared" si="201"/>
        <v>0</v>
      </c>
      <c r="BU764">
        <f t="shared" si="202"/>
        <v>1.4774918606199356</v>
      </c>
      <c r="BV764">
        <f t="shared" si="203"/>
        <v>0</v>
      </c>
      <c r="BW764">
        <f t="shared" si="204"/>
        <v>0.70917216187080823</v>
      </c>
      <c r="BX764">
        <f t="shared" si="205"/>
        <v>0</v>
      </c>
      <c r="BY764">
        <f t="shared" si="206"/>
        <v>0.36265660636547775</v>
      </c>
      <c r="BZ764">
        <f t="shared" si="207"/>
        <v>0</v>
      </c>
      <c r="CA764">
        <f t="shared" si="192"/>
        <v>0</v>
      </c>
      <c r="CB764">
        <f t="shared" si="192"/>
        <v>0</v>
      </c>
      <c r="CC764">
        <f t="shared" si="192"/>
        <v>0</v>
      </c>
      <c r="CD764">
        <f t="shared" si="192"/>
        <v>0</v>
      </c>
      <c r="CE764" s="4">
        <f t="shared" si="193"/>
        <v>0.54638438667770561</v>
      </c>
      <c r="CF764" s="4" t="str">
        <f t="shared" si="194"/>
        <v/>
      </c>
      <c r="CG764" s="4">
        <f t="shared" si="195"/>
        <v>0.2454542160478041</v>
      </c>
      <c r="CH764" s="4" t="str">
        <f t="shared" si="196"/>
        <v/>
      </c>
      <c r="CI764">
        <f>INDEX(FX!$B$114:$AK$132,MATCH('Data (2)'!BQ764,FX!$A$114:$A$132,0),MATCH('Data (2)'!D764,Period,0))</f>
        <v>53.33161777320295</v>
      </c>
    </row>
    <row r="765" spans="1:87" hidden="1" outlineLevel="1" x14ac:dyDescent="0.15">
      <c r="A765" t="s">
        <v>67</v>
      </c>
      <c r="B765" s="1">
        <f t="shared" si="208"/>
        <v>43800</v>
      </c>
      <c r="C765" t="s">
        <v>45</v>
      </c>
      <c r="D765" s="1">
        <v>43313</v>
      </c>
      <c r="E765">
        <v>219.46898694250197</v>
      </c>
      <c r="F765">
        <v>120.28329896005663</v>
      </c>
      <c r="G765">
        <v>41.850448948217071</v>
      </c>
      <c r="H765">
        <v>25.34910027916921</v>
      </c>
      <c r="BQ765" t="str">
        <f>VLOOKUP(A765,Misc!$A$3:$B$11,2,FALSE)</f>
        <v>PHP</v>
      </c>
      <c r="BR765">
        <f>INDEX(FX!$B$30:$AK$48,MATCH('Data (2)'!BQ765,FX!$A$30:$A$48,0),MATCH('Data (2)'!D765,Period,0))</f>
        <v>53.285597042458193</v>
      </c>
      <c r="BS765">
        <f t="shared" si="198"/>
        <v>4.118729996918832</v>
      </c>
      <c r="BT765">
        <f t="shared" si="201"/>
        <v>0</v>
      </c>
      <c r="BU765">
        <f t="shared" si="202"/>
        <v>2.2573322930812689</v>
      </c>
      <c r="BV765">
        <f t="shared" si="203"/>
        <v>0</v>
      </c>
      <c r="BW765">
        <f t="shared" si="204"/>
        <v>0.78539889334204993</v>
      </c>
      <c r="BX765">
        <f t="shared" si="205"/>
        <v>0</v>
      </c>
      <c r="BY765">
        <f t="shared" si="206"/>
        <v>0.47572142729246214</v>
      </c>
      <c r="BZ765">
        <f t="shared" si="207"/>
        <v>0</v>
      </c>
      <c r="CA765">
        <f t="shared" si="192"/>
        <v>0</v>
      </c>
      <c r="CB765">
        <f t="shared" si="192"/>
        <v>0</v>
      </c>
      <c r="CC765">
        <f t="shared" si="192"/>
        <v>0</v>
      </c>
      <c r="CD765">
        <f t="shared" si="192"/>
        <v>0</v>
      </c>
      <c r="CE765" s="4">
        <f t="shared" si="193"/>
        <v>0.54806513045767735</v>
      </c>
      <c r="CF765" s="4" t="str">
        <f t="shared" si="194"/>
        <v/>
      </c>
      <c r="CG765" s="4">
        <f t="shared" si="195"/>
        <v>0.21074497040181009</v>
      </c>
      <c r="CH765" s="4" t="str">
        <f t="shared" si="196"/>
        <v/>
      </c>
      <c r="CI765">
        <f>INDEX(FX!$B$114:$AK$132,MATCH('Data (2)'!BQ765,FX!$A$114:$A$132,0),MATCH('Data (2)'!D765,Period,0))</f>
        <v>53.33161777320295</v>
      </c>
    </row>
    <row r="766" spans="1:87" hidden="1" outlineLevel="1" x14ac:dyDescent="0.15">
      <c r="A766" t="s">
        <v>67</v>
      </c>
      <c r="B766" s="1">
        <f t="shared" si="208"/>
        <v>43800</v>
      </c>
      <c r="C766" t="s">
        <v>45</v>
      </c>
      <c r="D766" s="1">
        <v>43344</v>
      </c>
      <c r="E766">
        <v>175.88553084664983</v>
      </c>
      <c r="F766">
        <v>95.206067239705803</v>
      </c>
      <c r="G766">
        <v>40.262167210114654</v>
      </c>
      <c r="H766">
        <v>25.075267844290853</v>
      </c>
      <c r="BQ766" t="str">
        <f>VLOOKUP(A766,Misc!$A$3:$B$11,2,FALSE)</f>
        <v>PHP</v>
      </c>
      <c r="BR766">
        <f>INDEX(FX!$B$30:$AK$48,MATCH('Data (2)'!BQ766,FX!$A$30:$A$48,0),MATCH('Data (2)'!D766,Period,0))</f>
        <v>54.00027447314023</v>
      </c>
      <c r="BS766">
        <f t="shared" si="198"/>
        <v>3.257122904701816</v>
      </c>
      <c r="BT766">
        <f t="shared" si="201"/>
        <v>0</v>
      </c>
      <c r="BU766">
        <f t="shared" si="202"/>
        <v>1.76306635787678</v>
      </c>
      <c r="BV766">
        <f t="shared" si="203"/>
        <v>0</v>
      </c>
      <c r="BW766">
        <f t="shared" si="204"/>
        <v>0.745591899354902</v>
      </c>
      <c r="BX766">
        <f t="shared" si="205"/>
        <v>0</v>
      </c>
      <c r="BY766">
        <f t="shared" si="206"/>
        <v>0.46435445169382067</v>
      </c>
      <c r="BZ766">
        <f t="shared" si="207"/>
        <v>0</v>
      </c>
      <c r="CA766">
        <f t="shared" si="192"/>
        <v>0</v>
      </c>
      <c r="CB766">
        <f t="shared" si="192"/>
        <v>0</v>
      </c>
      <c r="CC766">
        <f t="shared" si="192"/>
        <v>0</v>
      </c>
      <c r="CD766">
        <f t="shared" si="192"/>
        <v>0</v>
      </c>
      <c r="CE766" s="4">
        <f t="shared" si="193"/>
        <v>0.54129561869824061</v>
      </c>
      <c r="CF766" s="4" t="str">
        <f t="shared" si="194"/>
        <v/>
      </c>
      <c r="CG766" s="4">
        <f t="shared" si="195"/>
        <v>0.26337888509938556</v>
      </c>
      <c r="CH766" s="4" t="str">
        <f t="shared" si="196"/>
        <v/>
      </c>
      <c r="CI766">
        <f>INDEX(FX!$B$114:$AK$132,MATCH('Data (2)'!BQ766,FX!$A$114:$A$132,0),MATCH('Data (2)'!D766,Period,0))</f>
        <v>53.33161777320295</v>
      </c>
    </row>
    <row r="767" spans="1:87" hidden="1" outlineLevel="1" x14ac:dyDescent="0.15">
      <c r="A767" t="s">
        <v>67</v>
      </c>
      <c r="B767" s="1">
        <f t="shared" si="208"/>
        <v>43800</v>
      </c>
      <c r="C767" t="s">
        <v>45</v>
      </c>
      <c r="D767" s="1">
        <v>43374</v>
      </c>
      <c r="E767">
        <v>178.89237152930858</v>
      </c>
      <c r="F767">
        <v>99.424062996433051</v>
      </c>
      <c r="G767">
        <v>45.181396045967858</v>
      </c>
      <c r="H767">
        <v>27.269741518117154</v>
      </c>
      <c r="BQ767" t="str">
        <f>VLOOKUP(A767,Misc!$A$3:$B$11,2,FALSE)</f>
        <v>PHP</v>
      </c>
      <c r="BR767">
        <f>INDEX(FX!$B$30:$AK$48,MATCH('Data (2)'!BQ767,FX!$A$30:$A$48,0),MATCH('Data (2)'!D767,Period,0))</f>
        <v>53.944187208716812</v>
      </c>
      <c r="BS767">
        <f t="shared" si="198"/>
        <v>3.316249271439601</v>
      </c>
      <c r="BT767">
        <f t="shared" si="201"/>
        <v>0</v>
      </c>
      <c r="BU767">
        <f t="shared" si="202"/>
        <v>1.84309131606245</v>
      </c>
      <c r="BV767">
        <f t="shared" si="203"/>
        <v>0</v>
      </c>
      <c r="BW767">
        <f t="shared" si="204"/>
        <v>0.83755819456794078</v>
      </c>
      <c r="BX767">
        <f t="shared" si="205"/>
        <v>0</v>
      </c>
      <c r="BY767">
        <f t="shared" si="206"/>
        <v>0.50551770133466112</v>
      </c>
      <c r="BZ767">
        <f t="shared" si="207"/>
        <v>0</v>
      </c>
      <c r="CA767">
        <f t="shared" si="192"/>
        <v>0</v>
      </c>
      <c r="CB767">
        <f t="shared" si="192"/>
        <v>0</v>
      </c>
      <c r="CC767">
        <f t="shared" si="192"/>
        <v>0</v>
      </c>
      <c r="CD767">
        <f t="shared" si="192"/>
        <v>0</v>
      </c>
      <c r="CE767" s="4">
        <f t="shared" si="193"/>
        <v>0.55577586761514897</v>
      </c>
      <c r="CF767" s="4" t="str">
        <f t="shared" si="194"/>
        <v/>
      </c>
      <c r="CG767" s="4">
        <f t="shared" si="195"/>
        <v>0.27427707836779397</v>
      </c>
      <c r="CH767" s="4" t="str">
        <f t="shared" si="196"/>
        <v/>
      </c>
      <c r="CI767">
        <f>INDEX(FX!$B$114:$AK$132,MATCH('Data (2)'!BQ767,FX!$A$114:$A$132,0),MATCH('Data (2)'!D767,Period,0))</f>
        <v>53.33161777320295</v>
      </c>
    </row>
    <row r="768" spans="1:87" hidden="1" outlineLevel="1" x14ac:dyDescent="0.15">
      <c r="A768" t="s">
        <v>67</v>
      </c>
      <c r="B768" s="1">
        <f t="shared" si="208"/>
        <v>43800</v>
      </c>
      <c r="C768" t="s">
        <v>45</v>
      </c>
      <c r="D768" s="1">
        <v>43405</v>
      </c>
      <c r="E768">
        <v>199.67063534469952</v>
      </c>
      <c r="F768">
        <v>120.46756364515649</v>
      </c>
      <c r="G768">
        <v>49.21993326674577</v>
      </c>
      <c r="H768">
        <v>30.549696319312122</v>
      </c>
      <c r="BQ768" t="str">
        <f>VLOOKUP(A768,Misc!$A$3:$B$11,2,FALSE)</f>
        <v>PHP</v>
      </c>
      <c r="BR768">
        <f>INDEX(FX!$B$30:$AK$48,MATCH('Data (2)'!BQ768,FX!$A$30:$A$48,0),MATCH('Data (2)'!D768,Period,0))</f>
        <v>52.747979573801047</v>
      </c>
      <c r="BS768">
        <f t="shared" si="198"/>
        <v>3.785370301536104</v>
      </c>
      <c r="BT768">
        <f t="shared" si="201"/>
        <v>0</v>
      </c>
      <c r="BU768">
        <f t="shared" si="202"/>
        <v>2.2838327575486987</v>
      </c>
      <c r="BV768">
        <f t="shared" si="203"/>
        <v>0</v>
      </c>
      <c r="BW768">
        <f t="shared" si="204"/>
        <v>0.93311504373131304</v>
      </c>
      <c r="BX768">
        <f t="shared" si="205"/>
        <v>0</v>
      </c>
      <c r="BY768">
        <f t="shared" si="206"/>
        <v>0.57916334551865178</v>
      </c>
      <c r="BZ768">
        <f t="shared" si="207"/>
        <v>0</v>
      </c>
      <c r="CA768">
        <f t="shared" si="192"/>
        <v>0</v>
      </c>
      <c r="CB768">
        <f t="shared" si="192"/>
        <v>0</v>
      </c>
      <c r="CC768">
        <f t="shared" si="192"/>
        <v>0</v>
      </c>
      <c r="CD768">
        <f t="shared" si="192"/>
        <v>0</v>
      </c>
      <c r="CE768" s="4">
        <f t="shared" si="193"/>
        <v>0.60333139841613881</v>
      </c>
      <c r="CF768" s="4" t="str">
        <f t="shared" si="194"/>
        <v/>
      </c>
      <c r="CG768" s="4">
        <f t="shared" si="195"/>
        <v>0.25359271321613053</v>
      </c>
      <c r="CH768" s="4" t="str">
        <f t="shared" si="196"/>
        <v/>
      </c>
      <c r="CI768">
        <f>INDEX(FX!$B$114:$AK$132,MATCH('Data (2)'!BQ768,FX!$A$114:$A$132,0),MATCH('Data (2)'!D768,Period,0))</f>
        <v>53.33161777320295</v>
      </c>
    </row>
    <row r="769" spans="1:87" hidden="1" outlineLevel="1" x14ac:dyDescent="0.15">
      <c r="A769" t="s">
        <v>67</v>
      </c>
      <c r="B769" s="1">
        <f t="shared" si="208"/>
        <v>43800</v>
      </c>
      <c r="C769" t="s">
        <v>45</v>
      </c>
      <c r="D769" s="1">
        <v>43435</v>
      </c>
      <c r="E769">
        <v>173.72759870079673</v>
      </c>
      <c r="F769">
        <v>136.6182619326525</v>
      </c>
      <c r="G769">
        <v>37.30481253048503</v>
      </c>
      <c r="H769">
        <v>32.373968614385205</v>
      </c>
      <c r="BQ769" t="str">
        <f>VLOOKUP(A769,Misc!$A$3:$B$11,2,FALSE)</f>
        <v>PHP</v>
      </c>
      <c r="BR769">
        <f>INDEX(FX!$B$30:$AK$48,MATCH('Data (2)'!BQ769,FX!$A$30:$A$48,0),MATCH('Data (2)'!D769,Period,0))</f>
        <v>52.823162274618589</v>
      </c>
      <c r="BS769">
        <f t="shared" si="198"/>
        <v>3.288852677876736</v>
      </c>
      <c r="BT769">
        <f t="shared" si="201"/>
        <v>0</v>
      </c>
      <c r="BU769">
        <f t="shared" si="202"/>
        <v>2.5863325111510274</v>
      </c>
      <c r="BV769">
        <f t="shared" si="203"/>
        <v>0</v>
      </c>
      <c r="BW769">
        <f t="shared" si="204"/>
        <v>0.70622073583068901</v>
      </c>
      <c r="BX769">
        <f t="shared" si="205"/>
        <v>0</v>
      </c>
      <c r="BY769">
        <f t="shared" si="206"/>
        <v>0.61287448952939394</v>
      </c>
      <c r="BZ769">
        <f t="shared" si="207"/>
        <v>0</v>
      </c>
      <c r="CA769">
        <f t="shared" si="192"/>
        <v>0</v>
      </c>
      <c r="CB769">
        <f t="shared" si="192"/>
        <v>0</v>
      </c>
      <c r="CC769">
        <f t="shared" si="192"/>
        <v>0</v>
      </c>
      <c r="CD769">
        <f t="shared" si="192"/>
        <v>0</v>
      </c>
      <c r="CE769" s="4">
        <f t="shared" si="193"/>
        <v>0.78639354342279277</v>
      </c>
      <c r="CF769" s="4" t="str">
        <f t="shared" si="194"/>
        <v/>
      </c>
      <c r="CG769" s="4">
        <f t="shared" si="195"/>
        <v>0.23696662625048118</v>
      </c>
      <c r="CH769" s="4" t="str">
        <f t="shared" si="196"/>
        <v/>
      </c>
      <c r="CI769">
        <f>INDEX(FX!$B$114:$AK$132,MATCH('Data (2)'!BQ769,FX!$A$114:$A$132,0),MATCH('Data (2)'!D769,Period,0))</f>
        <v>53.33161777320295</v>
      </c>
    </row>
    <row r="770" spans="1:87" hidden="1" outlineLevel="1" x14ac:dyDescent="0.15">
      <c r="A770" t="s">
        <v>68</v>
      </c>
      <c r="B770" s="1">
        <f t="shared" si="208"/>
        <v>43800</v>
      </c>
      <c r="C770" t="s">
        <v>50</v>
      </c>
      <c r="D770" s="1">
        <v>43101</v>
      </c>
      <c r="E770">
        <f t="array" ref="E770:E781">TRANSPOSE('[6]AG_Key Metrics P1'!$F$9:$Q$9)</f>
        <v>16976.623500000002</v>
      </c>
      <c r="F770">
        <f t="array" ref="F770:F781">TRANSPOSE('[6]AG_Key Metrics P1'!$F$14:$Q$14)</f>
        <v>5270.1572379557128</v>
      </c>
      <c r="G770">
        <f t="array" ref="G770:G781">TRANSPOSE('[6]AG_Key Metrics P1'!$F$19:$Q$19)</f>
        <v>4881.8996272475579</v>
      </c>
      <c r="H770">
        <f t="array" ref="H770:H781">TRANSPOSE('[6]AG_Key Metrics P1'!$F$24:$Q$24)</f>
        <v>2089.618332770086</v>
      </c>
      <c r="BQ770" t="str">
        <f>VLOOKUP(A770,Misc!$A$3:$B$11,2,FALSE)</f>
        <v>VND</v>
      </c>
      <c r="BR770">
        <f>INDEX(FX!$B$30:$AK$48,MATCH('Data (2)'!BQ770,FX!$A$30:$A$48,0),MATCH('Data (2)'!D770,Period,0))</f>
        <v>23745.951063799046</v>
      </c>
      <c r="BS770">
        <f t="shared" si="198"/>
        <v>0.7149270818586434</v>
      </c>
      <c r="BT770">
        <f t="shared" si="201"/>
        <v>0</v>
      </c>
      <c r="BU770">
        <f t="shared" si="202"/>
        <v>0.22193919391967937</v>
      </c>
      <c r="BV770">
        <f t="shared" si="203"/>
        <v>0</v>
      </c>
      <c r="BW770">
        <f t="shared" si="204"/>
        <v>0.20558871759363076</v>
      </c>
      <c r="BX770">
        <f t="shared" si="205"/>
        <v>0</v>
      </c>
      <c r="BY770">
        <f t="shared" si="206"/>
        <v>8.7998931992904303E-2</v>
      </c>
      <c r="BZ770">
        <f t="shared" si="207"/>
        <v>0</v>
      </c>
      <c r="CA770">
        <f t="shared" si="192"/>
        <v>0</v>
      </c>
      <c r="CB770">
        <f t="shared" si="192"/>
        <v>0</v>
      </c>
      <c r="CC770">
        <f t="shared" si="192"/>
        <v>0</v>
      </c>
      <c r="CD770">
        <f t="shared" ref="CD770:CD833" si="209">L770/$CI770</f>
        <v>0</v>
      </c>
      <c r="CE770" s="4">
        <f t="shared" si="193"/>
        <v>0.31043612635667583</v>
      </c>
      <c r="CF770" s="4" t="str">
        <f t="shared" si="194"/>
        <v/>
      </c>
      <c r="CG770" s="4">
        <f t="shared" si="195"/>
        <v>0.39650018745563009</v>
      </c>
      <c r="CH770" s="4" t="str">
        <f t="shared" si="196"/>
        <v/>
      </c>
      <c r="CI770">
        <f>INDEX(FX!$B$114:$AK$132,MATCH('Data (2)'!BQ770,FX!$A$114:$A$132,0),MATCH('Data (2)'!D770,Period,0))</f>
        <v>22961.581658536001</v>
      </c>
    </row>
    <row r="771" spans="1:87" hidden="1" outlineLevel="1" x14ac:dyDescent="0.15">
      <c r="A771" t="s">
        <v>68</v>
      </c>
      <c r="B771" s="1">
        <f t="shared" si="208"/>
        <v>43800</v>
      </c>
      <c r="C771" t="s">
        <v>50</v>
      </c>
      <c r="D771" s="1">
        <v>43132</v>
      </c>
      <c r="E771">
        <v>14114.203800000001</v>
      </c>
      <c r="F771">
        <v>4093.1772580614984</v>
      </c>
      <c r="G771">
        <v>3544.7699705227287</v>
      </c>
      <c r="H771">
        <v>1621.8879277815802</v>
      </c>
      <c r="BQ771" t="str">
        <f>VLOOKUP(A771,Misc!$A$3:$B$11,2,FALSE)</f>
        <v>VND</v>
      </c>
      <c r="BR771">
        <f>INDEX(FX!$B$30:$AK$48,MATCH('Data (2)'!BQ771,FX!$A$30:$A$48,0),MATCH('Data (2)'!D771,Period,0))</f>
        <v>22719.12222309662</v>
      </c>
      <c r="BS771">
        <f t="shared" si="198"/>
        <v>0.62124776042849394</v>
      </c>
      <c r="BT771">
        <f t="shared" si="201"/>
        <v>0</v>
      </c>
      <c r="BU771">
        <f t="shared" si="202"/>
        <v>0.18016441030896474</v>
      </c>
      <c r="BV771">
        <f t="shared" si="203"/>
        <v>0</v>
      </c>
      <c r="BW771">
        <f t="shared" si="204"/>
        <v>0.15602583302796177</v>
      </c>
      <c r="BX771">
        <f t="shared" si="205"/>
        <v>0</v>
      </c>
      <c r="BY771">
        <f t="shared" si="206"/>
        <v>7.1388670383257288E-2</v>
      </c>
      <c r="BZ771">
        <f t="shared" si="207"/>
        <v>0</v>
      </c>
      <c r="CA771">
        <f t="shared" ref="CA771:CD834" si="210">I771/$CI771</f>
        <v>0</v>
      </c>
      <c r="CB771">
        <f t="shared" si="210"/>
        <v>0</v>
      </c>
      <c r="CC771">
        <f t="shared" si="210"/>
        <v>0</v>
      </c>
      <c r="CD771">
        <f t="shared" si="209"/>
        <v>0</v>
      </c>
      <c r="CE771" s="4">
        <f t="shared" ref="CE771:CE834" si="211">IFERROR(IF(D771&gt;B771,"",BU771/BS771),0)</f>
        <v>0.29000412039264289</v>
      </c>
      <c r="CF771" s="4" t="str">
        <f t="shared" ref="CF771:CF834" si="212">IFERROR(IF(D771&gt;B771,BV771/BT771,""),0)</f>
        <v/>
      </c>
      <c r="CG771" s="4">
        <f t="shared" ref="CG771:CG834" si="213">IFERROR(IF(D771&gt;B771,"",BY771/BU771),0)</f>
        <v>0.39624180081311589</v>
      </c>
      <c r="CH771" s="4" t="str">
        <f t="shared" ref="CH771:CH834" si="214">IFERROR(IF(D771&gt;B771,BZ771/BV771,""),0)</f>
        <v/>
      </c>
      <c r="CI771">
        <f>INDEX(FX!$B$114:$AK$132,MATCH('Data (2)'!BQ771,FX!$A$114:$A$132,0),MATCH('Data (2)'!D771,Period,0))</f>
        <v>22961.581658536001</v>
      </c>
    </row>
    <row r="772" spans="1:87" hidden="1" outlineLevel="1" x14ac:dyDescent="0.15">
      <c r="A772" t="s">
        <v>68</v>
      </c>
      <c r="B772" s="1">
        <f t="shared" ref="B772:B835" si="215">B771</f>
        <v>43800</v>
      </c>
      <c r="C772" t="s">
        <v>50</v>
      </c>
      <c r="D772" s="1">
        <v>43160</v>
      </c>
      <c r="E772">
        <v>33272.4732</v>
      </c>
      <c r="F772">
        <v>9911.915294750168</v>
      </c>
      <c r="G772">
        <v>8654.8429513041519</v>
      </c>
      <c r="H772">
        <v>4169.152337521492</v>
      </c>
      <c r="BQ772" t="str">
        <f>VLOOKUP(A772,Misc!$A$3:$B$11,2,FALSE)</f>
        <v>VND</v>
      </c>
      <c r="BR772">
        <f>INDEX(FX!$B$30:$AK$48,MATCH('Data (2)'!BQ772,FX!$A$30:$A$48,0),MATCH('Data (2)'!D772,Period,0))</f>
        <v>22777.165971482482</v>
      </c>
      <c r="BS772">
        <f t="shared" si="198"/>
        <v>1.4607819621483145</v>
      </c>
      <c r="BT772">
        <f t="shared" si="201"/>
        <v>0</v>
      </c>
      <c r="BU772">
        <f t="shared" si="202"/>
        <v>0.43516894538855738</v>
      </c>
      <c r="BV772">
        <f t="shared" si="203"/>
        <v>0</v>
      </c>
      <c r="BW772">
        <f t="shared" si="204"/>
        <v>0.37997892108878722</v>
      </c>
      <c r="BX772">
        <f t="shared" si="205"/>
        <v>0</v>
      </c>
      <c r="BY772">
        <f t="shared" si="206"/>
        <v>0.18304087272057301</v>
      </c>
      <c r="BZ772">
        <f t="shared" si="207"/>
        <v>0</v>
      </c>
      <c r="CA772">
        <f t="shared" si="210"/>
        <v>0</v>
      </c>
      <c r="CB772">
        <f t="shared" si="210"/>
        <v>0</v>
      </c>
      <c r="CC772">
        <f t="shared" si="210"/>
        <v>0</v>
      </c>
      <c r="CD772">
        <f t="shared" si="209"/>
        <v>0</v>
      </c>
      <c r="CE772" s="4">
        <f t="shared" si="211"/>
        <v>0.2979013683524484</v>
      </c>
      <c r="CF772" s="4" t="str">
        <f t="shared" si="212"/>
        <v/>
      </c>
      <c r="CG772" s="4">
        <f t="shared" si="213"/>
        <v>0.42062025486937699</v>
      </c>
      <c r="CH772" s="4" t="str">
        <f t="shared" si="214"/>
        <v/>
      </c>
      <c r="CI772">
        <f>INDEX(FX!$B$114:$AK$132,MATCH('Data (2)'!BQ772,FX!$A$114:$A$132,0),MATCH('Data (2)'!D772,Period,0))</f>
        <v>22961.581658536001</v>
      </c>
    </row>
    <row r="773" spans="1:87" hidden="1" outlineLevel="1" x14ac:dyDescent="0.15">
      <c r="A773" t="s">
        <v>68</v>
      </c>
      <c r="B773" s="1">
        <f t="shared" si="215"/>
        <v>43800</v>
      </c>
      <c r="C773" t="s">
        <v>50</v>
      </c>
      <c r="D773" s="1">
        <v>43191</v>
      </c>
      <c r="E773">
        <v>22320.970499999999</v>
      </c>
      <c r="F773">
        <v>6305.5590636402158</v>
      </c>
      <c r="G773">
        <v>5943.4418049643591</v>
      </c>
      <c r="H773">
        <v>2854.0549234246555</v>
      </c>
      <c r="BQ773" t="str">
        <f>VLOOKUP(A773,Misc!$A$3:$B$11,2,FALSE)</f>
        <v>VND</v>
      </c>
      <c r="BR773">
        <f>INDEX(FX!$B$30:$AK$48,MATCH('Data (2)'!BQ773,FX!$A$30:$A$48,0),MATCH('Data (2)'!D773,Period,0))</f>
        <v>22785.728601181741</v>
      </c>
      <c r="BS773">
        <f t="shared" si="198"/>
        <v>0.97960310555276087</v>
      </c>
      <c r="BT773">
        <f t="shared" si="201"/>
        <v>0</v>
      </c>
      <c r="BU773">
        <f t="shared" si="202"/>
        <v>0.27673282579663433</v>
      </c>
      <c r="BV773">
        <f t="shared" si="203"/>
        <v>0</v>
      </c>
      <c r="BW773">
        <f t="shared" si="204"/>
        <v>0.26084054229699344</v>
      </c>
      <c r="BX773">
        <f t="shared" si="205"/>
        <v>0</v>
      </c>
      <c r="BY773">
        <f t="shared" si="206"/>
        <v>0.12525625023360609</v>
      </c>
      <c r="BZ773">
        <f t="shared" si="207"/>
        <v>0</v>
      </c>
      <c r="CA773">
        <f t="shared" si="210"/>
        <v>0</v>
      </c>
      <c r="CB773">
        <f t="shared" si="210"/>
        <v>0</v>
      </c>
      <c r="CC773">
        <f t="shared" si="210"/>
        <v>0</v>
      </c>
      <c r="CD773">
        <f t="shared" si="209"/>
        <v>0</v>
      </c>
      <c r="CE773" s="4">
        <f t="shared" si="211"/>
        <v>0.28249484329725788</v>
      </c>
      <c r="CF773" s="4" t="str">
        <f t="shared" si="212"/>
        <v/>
      </c>
      <c r="CG773" s="4">
        <f t="shared" si="213"/>
        <v>0.4526251985937314</v>
      </c>
      <c r="CH773" s="4" t="str">
        <f t="shared" si="214"/>
        <v/>
      </c>
      <c r="CI773">
        <f>INDEX(FX!$B$114:$AK$132,MATCH('Data (2)'!BQ773,FX!$A$114:$A$132,0),MATCH('Data (2)'!D773,Period,0))</f>
        <v>22961.581658536001</v>
      </c>
    </row>
    <row r="774" spans="1:87" hidden="1" outlineLevel="1" x14ac:dyDescent="0.15">
      <c r="A774" t="s">
        <v>68</v>
      </c>
      <c r="B774" s="1">
        <f t="shared" si="215"/>
        <v>43800</v>
      </c>
      <c r="C774" t="s">
        <v>50</v>
      </c>
      <c r="D774" s="1">
        <v>43221</v>
      </c>
      <c r="E774">
        <v>21047.019800000002</v>
      </c>
      <c r="F774">
        <v>6029.66035746957</v>
      </c>
      <c r="G774">
        <v>5936.6143845852948</v>
      </c>
      <c r="H774">
        <v>2813.509277016311</v>
      </c>
      <c r="BQ774" t="str">
        <f>VLOOKUP(A774,Misc!$A$3:$B$11,2,FALSE)</f>
        <v>VND</v>
      </c>
      <c r="BR774">
        <f>INDEX(FX!$B$30:$AK$48,MATCH('Data (2)'!BQ774,FX!$A$30:$A$48,0),MATCH('Data (2)'!D774,Period,0))</f>
        <v>22783.631298677956</v>
      </c>
      <c r="BS774">
        <f t="shared" si="198"/>
        <v>0.92377810736523269</v>
      </c>
      <c r="BT774">
        <f t="shared" si="201"/>
        <v>0</v>
      </c>
      <c r="BU774">
        <f t="shared" si="202"/>
        <v>0.26464878571922146</v>
      </c>
      <c r="BV774">
        <f t="shared" si="203"/>
        <v>0</v>
      </c>
      <c r="BW774">
        <f t="shared" si="204"/>
        <v>0.26056489006341027</v>
      </c>
      <c r="BX774">
        <f t="shared" si="205"/>
        <v>0</v>
      </c>
      <c r="BY774">
        <f t="shared" si="206"/>
        <v>0.1234881850102432</v>
      </c>
      <c r="BZ774">
        <f t="shared" si="207"/>
        <v>0</v>
      </c>
      <c r="CA774">
        <f t="shared" si="210"/>
        <v>0</v>
      </c>
      <c r="CB774">
        <f t="shared" si="210"/>
        <v>0</v>
      </c>
      <c r="CC774">
        <f t="shared" si="210"/>
        <v>0</v>
      </c>
      <c r="CD774">
        <f t="shared" si="209"/>
        <v>0</v>
      </c>
      <c r="CE774" s="4">
        <f t="shared" si="211"/>
        <v>0.28648523234009449</v>
      </c>
      <c r="CF774" s="4" t="str">
        <f t="shared" si="212"/>
        <v/>
      </c>
      <c r="CG774" s="4">
        <f t="shared" si="213"/>
        <v>0.46661156851578267</v>
      </c>
      <c r="CH774" s="4" t="str">
        <f t="shared" si="214"/>
        <v/>
      </c>
      <c r="CI774">
        <f>INDEX(FX!$B$114:$AK$132,MATCH('Data (2)'!BQ774,FX!$A$114:$A$132,0),MATCH('Data (2)'!D774,Period,0))</f>
        <v>22961.581658536001</v>
      </c>
    </row>
    <row r="775" spans="1:87" hidden="1" outlineLevel="1" x14ac:dyDescent="0.15">
      <c r="A775" t="s">
        <v>68</v>
      </c>
      <c r="B775" s="1">
        <f t="shared" si="215"/>
        <v>43800</v>
      </c>
      <c r="C775" t="s">
        <v>50</v>
      </c>
      <c r="D775" s="1">
        <v>43252</v>
      </c>
      <c r="E775">
        <v>39840.963499999998</v>
      </c>
      <c r="F775">
        <v>11157.844998377157</v>
      </c>
      <c r="G775">
        <v>11581.035494312753</v>
      </c>
      <c r="H775">
        <v>5202.2720749833325</v>
      </c>
      <c r="BQ775" t="str">
        <f>VLOOKUP(A775,Misc!$A$3:$B$11,2,FALSE)</f>
        <v>VND</v>
      </c>
      <c r="BR775">
        <f>INDEX(FX!$B$30:$AK$48,MATCH('Data (2)'!BQ775,FX!$A$30:$A$48,0),MATCH('Data (2)'!D775,Period,0))</f>
        <v>22850.657941764475</v>
      </c>
      <c r="BS775">
        <f t="shared" si="198"/>
        <v>1.7435368207574495</v>
      </c>
      <c r="BT775">
        <f t="shared" si="201"/>
        <v>0</v>
      </c>
      <c r="BU775">
        <f t="shared" si="202"/>
        <v>0.48829425510693081</v>
      </c>
      <c r="BV775">
        <f t="shared" si="203"/>
        <v>0</v>
      </c>
      <c r="BW775">
        <f t="shared" si="204"/>
        <v>0.50681409366099384</v>
      </c>
      <c r="BX775">
        <f t="shared" si="205"/>
        <v>0</v>
      </c>
      <c r="BY775">
        <f t="shared" si="206"/>
        <v>0.22766399498174034</v>
      </c>
      <c r="BZ775">
        <f t="shared" si="207"/>
        <v>0</v>
      </c>
      <c r="CA775">
        <f t="shared" si="210"/>
        <v>0</v>
      </c>
      <c r="CB775">
        <f t="shared" si="210"/>
        <v>0</v>
      </c>
      <c r="CC775">
        <f t="shared" si="210"/>
        <v>0</v>
      </c>
      <c r="CD775">
        <f t="shared" si="209"/>
        <v>0</v>
      </c>
      <c r="CE775" s="4">
        <f t="shared" si="211"/>
        <v>0.28005961749336605</v>
      </c>
      <c r="CF775" s="4" t="str">
        <f t="shared" si="212"/>
        <v/>
      </c>
      <c r="CG775" s="4">
        <f t="shared" si="213"/>
        <v>0.46624344358072478</v>
      </c>
      <c r="CH775" s="4" t="str">
        <f t="shared" si="214"/>
        <v/>
      </c>
      <c r="CI775">
        <f>INDEX(FX!$B$114:$AK$132,MATCH('Data (2)'!BQ775,FX!$A$114:$A$132,0),MATCH('Data (2)'!D775,Period,0))</f>
        <v>22961.581658536001</v>
      </c>
    </row>
    <row r="776" spans="1:87" hidden="1" outlineLevel="1" x14ac:dyDescent="0.15">
      <c r="A776" t="s">
        <v>68</v>
      </c>
      <c r="B776" s="1">
        <f t="shared" si="215"/>
        <v>43800</v>
      </c>
      <c r="C776" t="s">
        <v>50</v>
      </c>
      <c r="D776" s="1">
        <v>43282</v>
      </c>
      <c r="E776">
        <v>27811.912000000008</v>
      </c>
      <c r="F776">
        <v>9411.7642546958396</v>
      </c>
      <c r="G776">
        <v>9140.9766276604423</v>
      </c>
      <c r="H776">
        <v>5079.8911861982642</v>
      </c>
      <c r="BQ776" t="str">
        <f>VLOOKUP(A776,Misc!$A$3:$B$11,2,FALSE)</f>
        <v>VND</v>
      </c>
      <c r="BR776">
        <f>INDEX(FX!$B$30:$AK$48,MATCH('Data (2)'!BQ776,FX!$A$30:$A$48,0),MATCH('Data (2)'!D776,Period,0))</f>
        <v>23105.143081679875</v>
      </c>
      <c r="BS776">
        <f t="shared" si="198"/>
        <v>1.2037108751796539</v>
      </c>
      <c r="BT776">
        <f t="shared" si="201"/>
        <v>0</v>
      </c>
      <c r="BU776">
        <f t="shared" si="202"/>
        <v>0.40734498901062643</v>
      </c>
      <c r="BV776">
        <f t="shared" si="203"/>
        <v>0</v>
      </c>
      <c r="BW776">
        <f t="shared" si="204"/>
        <v>0.3956251902594079</v>
      </c>
      <c r="BX776">
        <f t="shared" si="205"/>
        <v>0</v>
      </c>
      <c r="BY776">
        <f t="shared" si="206"/>
        <v>0.21985975885282971</v>
      </c>
      <c r="BZ776">
        <f t="shared" si="207"/>
        <v>0</v>
      </c>
      <c r="CA776">
        <f t="shared" si="210"/>
        <v>0</v>
      </c>
      <c r="CB776">
        <f t="shared" si="210"/>
        <v>0</v>
      </c>
      <c r="CC776">
        <f t="shared" si="210"/>
        <v>0</v>
      </c>
      <c r="CD776">
        <f t="shared" si="209"/>
        <v>0</v>
      </c>
      <c r="CE776" s="4">
        <f t="shared" si="211"/>
        <v>0.33840766699879665</v>
      </c>
      <c r="CF776" s="4" t="str">
        <f t="shared" si="212"/>
        <v/>
      </c>
      <c r="CG776" s="4">
        <f t="shared" si="213"/>
        <v>0.53973846440785411</v>
      </c>
      <c r="CH776" s="4" t="str">
        <f t="shared" si="214"/>
        <v/>
      </c>
      <c r="CI776">
        <f>INDEX(FX!$B$114:$AK$132,MATCH('Data (2)'!BQ776,FX!$A$114:$A$132,0),MATCH('Data (2)'!D776,Period,0))</f>
        <v>22961.581658536001</v>
      </c>
    </row>
    <row r="777" spans="1:87" hidden="1" outlineLevel="1" x14ac:dyDescent="0.15">
      <c r="A777" t="s">
        <v>68</v>
      </c>
      <c r="B777" s="1">
        <f t="shared" si="215"/>
        <v>43800</v>
      </c>
      <c r="C777" t="s">
        <v>50</v>
      </c>
      <c r="D777" s="1">
        <v>43313</v>
      </c>
      <c r="E777">
        <v>37843.450100000002</v>
      </c>
      <c r="F777">
        <v>12360.839328297079</v>
      </c>
      <c r="G777">
        <v>12720.934976807255</v>
      </c>
      <c r="H777">
        <v>5850.5896839923971</v>
      </c>
      <c r="BQ777" t="str">
        <f>VLOOKUP(A777,Misc!$A$3:$B$11,2,FALSE)</f>
        <v>VND</v>
      </c>
      <c r="BR777">
        <f>INDEX(FX!$B$30:$AK$48,MATCH('Data (2)'!BQ777,FX!$A$30:$A$48,0),MATCH('Data (2)'!D777,Period,0))</f>
        <v>22264.856189273884</v>
      </c>
      <c r="BS777">
        <f t="shared" si="198"/>
        <v>1.6996943424333062</v>
      </c>
      <c r="BT777">
        <f t="shared" si="201"/>
        <v>0</v>
      </c>
      <c r="BU777">
        <f t="shared" si="202"/>
        <v>0.55517265520232395</v>
      </c>
      <c r="BV777">
        <f t="shared" si="203"/>
        <v>0</v>
      </c>
      <c r="BW777">
        <f t="shared" si="204"/>
        <v>0.5713459304954136</v>
      </c>
      <c r="BX777">
        <f t="shared" si="205"/>
        <v>0</v>
      </c>
      <c r="BY777">
        <f t="shared" si="206"/>
        <v>0.26277239943777064</v>
      </c>
      <c r="BZ777">
        <f t="shared" si="207"/>
        <v>0</v>
      </c>
      <c r="CA777">
        <f t="shared" si="210"/>
        <v>0</v>
      </c>
      <c r="CB777">
        <f t="shared" si="210"/>
        <v>0</v>
      </c>
      <c r="CC777">
        <f t="shared" si="210"/>
        <v>0</v>
      </c>
      <c r="CD777">
        <f t="shared" si="209"/>
        <v>0</v>
      </c>
      <c r="CE777" s="4">
        <f t="shared" si="211"/>
        <v>0.32663087788333223</v>
      </c>
      <c r="CF777" s="4" t="str">
        <f t="shared" si="212"/>
        <v/>
      </c>
      <c r="CG777" s="4">
        <f t="shared" si="213"/>
        <v>0.47331653851360417</v>
      </c>
      <c r="CH777" s="4" t="str">
        <f t="shared" si="214"/>
        <v/>
      </c>
      <c r="CI777">
        <f>INDEX(FX!$B$114:$AK$132,MATCH('Data (2)'!BQ777,FX!$A$114:$A$132,0),MATCH('Data (2)'!D777,Period,0))</f>
        <v>22961.581658536001</v>
      </c>
    </row>
    <row r="778" spans="1:87" hidden="1" outlineLevel="1" x14ac:dyDescent="0.15">
      <c r="A778" t="s">
        <v>68</v>
      </c>
      <c r="B778" s="1">
        <f t="shared" si="215"/>
        <v>43800</v>
      </c>
      <c r="C778" t="s">
        <v>50</v>
      </c>
      <c r="D778" s="1">
        <v>43344</v>
      </c>
      <c r="E778">
        <v>42116.835699999989</v>
      </c>
      <c r="F778">
        <v>13397.516436856255</v>
      </c>
      <c r="G778">
        <v>13206.232272561867</v>
      </c>
      <c r="H778">
        <v>6264.2174611291875</v>
      </c>
      <c r="BQ778" t="str">
        <f>VLOOKUP(A778,Misc!$A$3:$B$11,2,FALSE)</f>
        <v>VND</v>
      </c>
      <c r="BR778">
        <f>INDEX(FX!$B$30:$AK$48,MATCH('Data (2)'!BQ778,FX!$A$30:$A$48,0),MATCH('Data (2)'!D778,Period,0))</f>
        <v>23307.415401816867</v>
      </c>
      <c r="BS778">
        <f t="shared" ref="BS778:BS841" si="216">IF(D778&gt;B778,0,E778/$BR778)</f>
        <v>1.8070144189697193</v>
      </c>
      <c r="BT778">
        <f t="shared" si="201"/>
        <v>0</v>
      </c>
      <c r="BU778">
        <f t="shared" si="202"/>
        <v>0.57481776532853524</v>
      </c>
      <c r="BV778">
        <f t="shared" si="203"/>
        <v>0</v>
      </c>
      <c r="BW778">
        <f t="shared" si="204"/>
        <v>0.56661075648621295</v>
      </c>
      <c r="BX778">
        <f t="shared" si="205"/>
        <v>0</v>
      </c>
      <c r="BY778">
        <f t="shared" si="206"/>
        <v>0.26876499831211992</v>
      </c>
      <c r="BZ778">
        <f t="shared" si="207"/>
        <v>0</v>
      </c>
      <c r="CA778">
        <f t="shared" si="210"/>
        <v>0</v>
      </c>
      <c r="CB778">
        <f t="shared" si="210"/>
        <v>0</v>
      </c>
      <c r="CC778">
        <f t="shared" si="210"/>
        <v>0</v>
      </c>
      <c r="CD778">
        <f t="shared" si="209"/>
        <v>0</v>
      </c>
      <c r="CE778" s="4">
        <f t="shared" si="211"/>
        <v>0.31810358528089178</v>
      </c>
      <c r="CF778" s="4" t="str">
        <f t="shared" si="212"/>
        <v/>
      </c>
      <c r="CG778" s="4">
        <f t="shared" si="213"/>
        <v>0.46756557386236691</v>
      </c>
      <c r="CH778" s="4" t="str">
        <f t="shared" si="214"/>
        <v/>
      </c>
      <c r="CI778">
        <f>INDEX(FX!$B$114:$AK$132,MATCH('Data (2)'!BQ778,FX!$A$114:$A$132,0),MATCH('Data (2)'!D778,Period,0))</f>
        <v>22961.581658536001</v>
      </c>
    </row>
    <row r="779" spans="1:87" hidden="1" outlineLevel="1" x14ac:dyDescent="0.15">
      <c r="A779" t="s">
        <v>68</v>
      </c>
      <c r="B779" s="1">
        <f t="shared" si="215"/>
        <v>43800</v>
      </c>
      <c r="C779" t="s">
        <v>50</v>
      </c>
      <c r="D779" s="1">
        <v>43374</v>
      </c>
      <c r="E779">
        <v>33984.577200000007</v>
      </c>
      <c r="F779">
        <v>11129.832526923157</v>
      </c>
      <c r="G779">
        <v>11152.599467415279</v>
      </c>
      <c r="H779">
        <v>5392.7790678192196</v>
      </c>
      <c r="BQ779" t="str">
        <f>VLOOKUP(A779,Misc!$A$3:$B$11,2,FALSE)</f>
        <v>VND</v>
      </c>
      <c r="BR779">
        <f>INDEX(FX!$B$30:$AK$48,MATCH('Data (2)'!BQ779,FX!$A$30:$A$48,0),MATCH('Data (2)'!D779,Period,0))</f>
        <v>23338.360545202355</v>
      </c>
      <c r="BS779">
        <f t="shared" si="216"/>
        <v>1.4561681457520455</v>
      </c>
      <c r="BT779">
        <f t="shared" si="201"/>
        <v>0</v>
      </c>
      <c r="BU779">
        <f t="shared" si="202"/>
        <v>0.4768900756917609</v>
      </c>
      <c r="BV779">
        <f t="shared" si="203"/>
        <v>0</v>
      </c>
      <c r="BW779">
        <f t="shared" si="204"/>
        <v>0.47786559153607339</v>
      </c>
      <c r="BX779">
        <f t="shared" si="205"/>
        <v>0</v>
      </c>
      <c r="BY779">
        <f t="shared" si="206"/>
        <v>0.23106931857421356</v>
      </c>
      <c r="BZ779">
        <f t="shared" si="207"/>
        <v>0</v>
      </c>
      <c r="CA779">
        <f t="shared" si="210"/>
        <v>0</v>
      </c>
      <c r="CB779">
        <f t="shared" si="210"/>
        <v>0</v>
      </c>
      <c r="CC779">
        <f t="shared" si="210"/>
        <v>0</v>
      </c>
      <c r="CD779">
        <f t="shared" si="209"/>
        <v>0</v>
      </c>
      <c r="CE779" s="4">
        <f t="shared" si="211"/>
        <v>0.32749657179560715</v>
      </c>
      <c r="CF779" s="4" t="str">
        <f t="shared" si="212"/>
        <v/>
      </c>
      <c r="CG779" s="4">
        <f t="shared" si="213"/>
        <v>0.48453371196503114</v>
      </c>
      <c r="CH779" s="4" t="str">
        <f t="shared" si="214"/>
        <v/>
      </c>
      <c r="CI779">
        <f>INDEX(FX!$B$114:$AK$132,MATCH('Data (2)'!BQ779,FX!$A$114:$A$132,0),MATCH('Data (2)'!D779,Period,0))</f>
        <v>22961.581658536001</v>
      </c>
    </row>
    <row r="780" spans="1:87" hidden="1" outlineLevel="1" x14ac:dyDescent="0.15">
      <c r="A780" t="s">
        <v>68</v>
      </c>
      <c r="B780" s="1">
        <f t="shared" si="215"/>
        <v>43800</v>
      </c>
      <c r="C780" t="s">
        <v>50</v>
      </c>
      <c r="D780" s="1">
        <v>43405</v>
      </c>
      <c r="E780">
        <v>35953.803800000002</v>
      </c>
      <c r="F780">
        <v>11708.384251653461</v>
      </c>
      <c r="G780">
        <v>12273.990423613506</v>
      </c>
      <c r="H780">
        <v>6003.5685698558091</v>
      </c>
      <c r="BQ780" t="str">
        <f>VLOOKUP(A780,Misc!$A$3:$B$11,2,FALSE)</f>
        <v>VND</v>
      </c>
      <c r="BR780">
        <f>INDEX(FX!$B$30:$AK$48,MATCH('Data (2)'!BQ780,FX!$A$30:$A$48,0),MATCH('Data (2)'!D780,Period,0))</f>
        <v>23310.653425295164</v>
      </c>
      <c r="BS780">
        <f t="shared" si="216"/>
        <v>1.5423764895833136</v>
      </c>
      <c r="BT780">
        <f t="shared" si="201"/>
        <v>0</v>
      </c>
      <c r="BU780">
        <f t="shared" si="202"/>
        <v>0.50227610689575541</v>
      </c>
      <c r="BV780">
        <f t="shared" si="203"/>
        <v>0</v>
      </c>
      <c r="BW780">
        <f t="shared" si="204"/>
        <v>0.52653995577380908</v>
      </c>
      <c r="BX780">
        <f t="shared" si="205"/>
        <v>0</v>
      </c>
      <c r="BY780">
        <f t="shared" si="206"/>
        <v>0.25754612967396001</v>
      </c>
      <c r="BZ780">
        <f t="shared" si="207"/>
        <v>0</v>
      </c>
      <c r="CA780">
        <f t="shared" si="210"/>
        <v>0</v>
      </c>
      <c r="CB780">
        <f t="shared" si="210"/>
        <v>0</v>
      </c>
      <c r="CC780">
        <f t="shared" si="210"/>
        <v>0</v>
      </c>
      <c r="CD780">
        <f t="shared" si="209"/>
        <v>0</v>
      </c>
      <c r="CE780" s="4">
        <f t="shared" si="211"/>
        <v>0.32565078000602155</v>
      </c>
      <c r="CF780" s="4" t="str">
        <f t="shared" si="212"/>
        <v/>
      </c>
      <c r="CG780" s="4">
        <f t="shared" si="213"/>
        <v>0.51275807496734516</v>
      </c>
      <c r="CH780" s="4" t="str">
        <f t="shared" si="214"/>
        <v/>
      </c>
      <c r="CI780">
        <f>INDEX(FX!$B$114:$AK$132,MATCH('Data (2)'!BQ780,FX!$A$114:$A$132,0),MATCH('Data (2)'!D780,Period,0))</f>
        <v>22961.581658536001</v>
      </c>
    </row>
    <row r="781" spans="1:87" hidden="1" outlineLevel="1" x14ac:dyDescent="0.15">
      <c r="A781" t="s">
        <v>68</v>
      </c>
      <c r="B781" s="1">
        <f t="shared" si="215"/>
        <v>43800</v>
      </c>
      <c r="C781" t="s">
        <v>50</v>
      </c>
      <c r="D781" s="1">
        <v>43435</v>
      </c>
      <c r="E781">
        <v>77154.997300000017</v>
      </c>
      <c r="F781">
        <v>27221.587126597602</v>
      </c>
      <c r="G781">
        <v>26445.737809817561</v>
      </c>
      <c r="H781">
        <v>13827.74849144066</v>
      </c>
      <c r="BQ781" t="str">
        <f>VLOOKUP(A781,Misc!$A$3:$B$11,2,FALSE)</f>
        <v>VND</v>
      </c>
      <c r="BR781">
        <f>INDEX(FX!$B$30:$AK$48,MATCH('Data (2)'!BQ781,FX!$A$30:$A$48,0),MATCH('Data (2)'!D781,Period,0))</f>
        <v>23272.965123405786</v>
      </c>
      <c r="BS781">
        <f t="shared" si="216"/>
        <v>3.3152199082017568</v>
      </c>
      <c r="BT781">
        <f t="shared" si="201"/>
        <v>0</v>
      </c>
      <c r="BU781">
        <f t="shared" si="202"/>
        <v>1.1696656176922062</v>
      </c>
      <c r="BV781">
        <f t="shared" si="203"/>
        <v>0</v>
      </c>
      <c r="BW781">
        <f t="shared" si="204"/>
        <v>1.1363286830701644</v>
      </c>
      <c r="BX781">
        <f t="shared" si="205"/>
        <v>0</v>
      </c>
      <c r="BY781">
        <f t="shared" si="206"/>
        <v>0.59415499564058538</v>
      </c>
      <c r="BZ781">
        <f t="shared" si="207"/>
        <v>0</v>
      </c>
      <c r="CA781">
        <f t="shared" si="210"/>
        <v>0</v>
      </c>
      <c r="CB781">
        <f t="shared" si="210"/>
        <v>0</v>
      </c>
      <c r="CC781">
        <f t="shared" si="210"/>
        <v>0</v>
      </c>
      <c r="CD781">
        <f t="shared" si="209"/>
        <v>0</v>
      </c>
      <c r="CE781" s="4">
        <f t="shared" si="211"/>
        <v>0.35281690206990124</v>
      </c>
      <c r="CF781" s="4" t="str">
        <f t="shared" si="212"/>
        <v/>
      </c>
      <c r="CG781" s="4">
        <f t="shared" si="213"/>
        <v>0.50796995881000184</v>
      </c>
      <c r="CH781" s="4" t="str">
        <f t="shared" si="214"/>
        <v/>
      </c>
      <c r="CI781">
        <f>INDEX(FX!$B$114:$AK$132,MATCH('Data (2)'!BQ781,FX!$A$114:$A$132,0),MATCH('Data (2)'!D781,Period,0))</f>
        <v>22961.581658536001</v>
      </c>
    </row>
    <row r="782" spans="1:87" hidden="1" outlineLevel="1" x14ac:dyDescent="0.15">
      <c r="A782" t="s">
        <v>68</v>
      </c>
      <c r="B782" s="1">
        <f t="shared" si="215"/>
        <v>43800</v>
      </c>
      <c r="C782" t="s">
        <v>63</v>
      </c>
      <c r="D782" s="1">
        <v>43101</v>
      </c>
      <c r="E782">
        <f t="array" ref="E782:E793">TRANSPOSE('[6]BA_Key Metrics P1'!$F$9:$Q$9)</f>
        <v>5142.1510399999997</v>
      </c>
      <c r="F782">
        <f t="array" ref="F782:F793">TRANSPOSE('[6]BA_Key Metrics P1'!$F$14:$Q$14)</f>
        <v>1680.0565227151014</v>
      </c>
      <c r="G782">
        <f t="array" ref="G782:G793">TRANSPOSE('[6]BA_Key Metrics P1'!$F$19:$Q$19)</f>
        <v>1586.0050249128767</v>
      </c>
      <c r="H782">
        <f t="array" ref="H782:H793">TRANSPOSE('[6]BA_Key Metrics P1'!$F$24:$Q$24)</f>
        <v>723.19384099191359</v>
      </c>
      <c r="BQ782" t="str">
        <f>VLOOKUP(A782,Misc!$A$3:$B$11,2,FALSE)</f>
        <v>VND</v>
      </c>
      <c r="BR782">
        <f>INDEX(FX!$B$30:$AK$48,MATCH('Data (2)'!BQ782,FX!$A$30:$A$48,0),MATCH('Data (2)'!D782,Period,0))</f>
        <v>23745.951063799046</v>
      </c>
      <c r="BS782">
        <f t="shared" si="216"/>
        <v>0.21654854026206025</v>
      </c>
      <c r="BT782">
        <f t="shared" si="201"/>
        <v>0</v>
      </c>
      <c r="BU782">
        <f t="shared" si="202"/>
        <v>7.0751283795761094E-2</v>
      </c>
      <c r="BV782">
        <f t="shared" si="203"/>
        <v>0</v>
      </c>
      <c r="BW782">
        <f t="shared" si="204"/>
        <v>6.6790545497702053E-2</v>
      </c>
      <c r="BX782">
        <f t="shared" si="205"/>
        <v>0</v>
      </c>
      <c r="BY782">
        <f t="shared" si="206"/>
        <v>3.0455459082219295E-2</v>
      </c>
      <c r="BZ782">
        <f t="shared" si="207"/>
        <v>0</v>
      </c>
      <c r="CA782">
        <f t="shared" si="210"/>
        <v>0</v>
      </c>
      <c r="CB782">
        <f t="shared" si="210"/>
        <v>0</v>
      </c>
      <c r="CC782">
        <f t="shared" si="210"/>
        <v>0</v>
      </c>
      <c r="CD782">
        <f t="shared" si="209"/>
        <v>0</v>
      </c>
      <c r="CE782" s="4">
        <f t="shared" si="211"/>
        <v>0.32672251546992703</v>
      </c>
      <c r="CF782" s="4" t="str">
        <f t="shared" si="212"/>
        <v/>
      </c>
      <c r="CG782" s="4">
        <f t="shared" si="213"/>
        <v>0.43045804186586317</v>
      </c>
      <c r="CH782" s="4" t="str">
        <f t="shared" si="214"/>
        <v/>
      </c>
      <c r="CI782">
        <f>INDEX(FX!$B$114:$AK$132,MATCH('Data (2)'!BQ782,FX!$A$114:$A$132,0),MATCH('Data (2)'!D782,Period,0))</f>
        <v>22961.581658536001</v>
      </c>
    </row>
    <row r="783" spans="1:87" hidden="1" outlineLevel="1" x14ac:dyDescent="0.15">
      <c r="A783" t="s">
        <v>68</v>
      </c>
      <c r="B783" s="1">
        <f t="shared" si="215"/>
        <v>43800</v>
      </c>
      <c r="C783" t="s">
        <v>63</v>
      </c>
      <c r="D783" s="1">
        <v>43132</v>
      </c>
      <c r="E783">
        <v>2454.1974700000001</v>
      </c>
      <c r="F783">
        <v>817.33444628169468</v>
      </c>
      <c r="G783">
        <v>697.04581096076708</v>
      </c>
      <c r="H783">
        <v>346.44443417377181</v>
      </c>
      <c r="BQ783" t="str">
        <f>VLOOKUP(A783,Misc!$A$3:$B$11,2,FALSE)</f>
        <v>VND</v>
      </c>
      <c r="BR783">
        <f>INDEX(FX!$B$30:$AK$48,MATCH('Data (2)'!BQ783,FX!$A$30:$A$48,0),MATCH('Data (2)'!D783,Period,0))</f>
        <v>22719.12222309662</v>
      </c>
      <c r="BS783">
        <f t="shared" si="216"/>
        <v>0.108023428277745</v>
      </c>
      <c r="BT783">
        <f t="shared" si="201"/>
        <v>0</v>
      </c>
      <c r="BU783">
        <f t="shared" si="202"/>
        <v>3.5975617290829112E-2</v>
      </c>
      <c r="BV783">
        <f t="shared" si="203"/>
        <v>0</v>
      </c>
      <c r="BW783">
        <f t="shared" si="204"/>
        <v>3.068101857615517E-2</v>
      </c>
      <c r="BX783">
        <f t="shared" si="205"/>
        <v>0</v>
      </c>
      <c r="BY783">
        <f t="shared" si="206"/>
        <v>1.5249023741840294E-2</v>
      </c>
      <c r="BZ783">
        <f t="shared" si="207"/>
        <v>0</v>
      </c>
      <c r="CA783">
        <f t="shared" si="210"/>
        <v>0</v>
      </c>
      <c r="CB783">
        <f t="shared" si="210"/>
        <v>0</v>
      </c>
      <c r="CC783">
        <f t="shared" si="210"/>
        <v>0</v>
      </c>
      <c r="CD783">
        <f t="shared" si="209"/>
        <v>0</v>
      </c>
      <c r="CE783" s="4">
        <f t="shared" si="211"/>
        <v>0.33303532265547264</v>
      </c>
      <c r="CF783" s="4" t="str">
        <f t="shared" si="212"/>
        <v/>
      </c>
      <c r="CG783" s="4">
        <f t="shared" si="213"/>
        <v>0.42387107964169857</v>
      </c>
      <c r="CH783" s="4" t="str">
        <f t="shared" si="214"/>
        <v/>
      </c>
      <c r="CI783">
        <f>INDEX(FX!$B$114:$AK$132,MATCH('Data (2)'!BQ783,FX!$A$114:$A$132,0),MATCH('Data (2)'!D783,Period,0))</f>
        <v>22961.581658536001</v>
      </c>
    </row>
    <row r="784" spans="1:87" hidden="1" outlineLevel="1" x14ac:dyDescent="0.15">
      <c r="A784" t="s">
        <v>68</v>
      </c>
      <c r="B784" s="1">
        <f t="shared" si="215"/>
        <v>43800</v>
      </c>
      <c r="C784" t="s">
        <v>63</v>
      </c>
      <c r="D784" s="1">
        <v>43160</v>
      </c>
      <c r="E784">
        <v>7772.2301199999993</v>
      </c>
      <c r="F784">
        <v>2692.4018085015487</v>
      </c>
      <c r="G784">
        <v>2362.4027192286417</v>
      </c>
      <c r="H784">
        <v>1250.7602183969798</v>
      </c>
      <c r="BQ784" t="str">
        <f>VLOOKUP(A784,Misc!$A$3:$B$11,2,FALSE)</f>
        <v>VND</v>
      </c>
      <c r="BR784">
        <f>INDEX(FX!$B$30:$AK$48,MATCH('Data (2)'!BQ784,FX!$A$30:$A$48,0),MATCH('Data (2)'!D784,Period,0))</f>
        <v>22777.165971482482</v>
      </c>
      <c r="BS784">
        <f t="shared" si="216"/>
        <v>0.34122902426627633</v>
      </c>
      <c r="BT784">
        <f t="shared" si="201"/>
        <v>0</v>
      </c>
      <c r="BU784">
        <f t="shared" si="202"/>
        <v>0.11820618121993297</v>
      </c>
      <c r="BV784">
        <f t="shared" si="203"/>
        <v>0</v>
      </c>
      <c r="BW784">
        <f t="shared" si="204"/>
        <v>0.10371802717627041</v>
      </c>
      <c r="BX784">
        <f t="shared" si="205"/>
        <v>0</v>
      </c>
      <c r="BY784">
        <f t="shared" si="206"/>
        <v>5.491289917116815E-2</v>
      </c>
      <c r="BZ784">
        <f t="shared" si="207"/>
        <v>0</v>
      </c>
      <c r="CA784">
        <f t="shared" si="210"/>
        <v>0</v>
      </c>
      <c r="CB784">
        <f t="shared" si="210"/>
        <v>0</v>
      </c>
      <c r="CC784">
        <f t="shared" si="210"/>
        <v>0</v>
      </c>
      <c r="CD784">
        <f t="shared" si="209"/>
        <v>0</v>
      </c>
      <c r="CE784" s="4">
        <f t="shared" si="211"/>
        <v>0.34641303293031539</v>
      </c>
      <c r="CF784" s="4" t="str">
        <f t="shared" si="212"/>
        <v/>
      </c>
      <c r="CG784" s="4">
        <f t="shared" si="213"/>
        <v>0.46455184157415497</v>
      </c>
      <c r="CH784" s="4" t="str">
        <f t="shared" si="214"/>
        <v/>
      </c>
      <c r="CI784">
        <f>INDEX(FX!$B$114:$AK$132,MATCH('Data (2)'!BQ784,FX!$A$114:$A$132,0),MATCH('Data (2)'!D784,Period,0))</f>
        <v>22961.581658536001</v>
      </c>
    </row>
    <row r="785" spans="1:87" hidden="1" outlineLevel="1" x14ac:dyDescent="0.15">
      <c r="A785" t="s">
        <v>68</v>
      </c>
      <c r="B785" s="1">
        <f t="shared" si="215"/>
        <v>43800</v>
      </c>
      <c r="C785" t="s">
        <v>63</v>
      </c>
      <c r="D785" s="1">
        <v>43191</v>
      </c>
      <c r="E785">
        <v>9017.6669600000005</v>
      </c>
      <c r="F785">
        <v>2743.7146660000299</v>
      </c>
      <c r="G785">
        <v>2818.4264316262193</v>
      </c>
      <c r="H785">
        <v>1404.2883882681579</v>
      </c>
      <c r="BQ785" t="str">
        <f>VLOOKUP(A785,Misc!$A$3:$B$11,2,FALSE)</f>
        <v>VND</v>
      </c>
      <c r="BR785">
        <f>INDEX(FX!$B$30:$AK$48,MATCH('Data (2)'!BQ785,FX!$A$30:$A$48,0),MATCH('Data (2)'!D785,Period,0))</f>
        <v>22785.728601181741</v>
      </c>
      <c r="BS785">
        <f t="shared" si="216"/>
        <v>0.395759429853488</v>
      </c>
      <c r="BT785">
        <f t="shared" si="201"/>
        <v>0</v>
      </c>
      <c r="BU785">
        <f t="shared" si="202"/>
        <v>0.12041373414136654</v>
      </c>
      <c r="BV785">
        <f t="shared" si="203"/>
        <v>0</v>
      </c>
      <c r="BW785">
        <f t="shared" si="204"/>
        <v>0.12369261834708443</v>
      </c>
      <c r="BX785">
        <f t="shared" si="205"/>
        <v>0</v>
      </c>
      <c r="BY785">
        <f t="shared" si="206"/>
        <v>6.1630172677266372E-2</v>
      </c>
      <c r="BZ785">
        <f t="shared" si="207"/>
        <v>0</v>
      </c>
      <c r="CA785">
        <f t="shared" si="210"/>
        <v>0</v>
      </c>
      <c r="CB785">
        <f t="shared" si="210"/>
        <v>0</v>
      </c>
      <c r="CC785">
        <f t="shared" si="210"/>
        <v>0</v>
      </c>
      <c r="CD785">
        <f t="shared" si="209"/>
        <v>0</v>
      </c>
      <c r="CE785" s="4">
        <f t="shared" si="211"/>
        <v>0.30425992423211312</v>
      </c>
      <c r="CF785" s="4" t="str">
        <f t="shared" si="212"/>
        <v/>
      </c>
      <c r="CG785" s="4">
        <f t="shared" si="213"/>
        <v>0.51182012680473921</v>
      </c>
      <c r="CH785" s="4" t="str">
        <f t="shared" si="214"/>
        <v/>
      </c>
      <c r="CI785">
        <f>INDEX(FX!$B$114:$AK$132,MATCH('Data (2)'!BQ785,FX!$A$114:$A$132,0),MATCH('Data (2)'!D785,Period,0))</f>
        <v>22961.581658536001</v>
      </c>
    </row>
    <row r="786" spans="1:87" hidden="1" outlineLevel="1" x14ac:dyDescent="0.15">
      <c r="A786" t="s">
        <v>68</v>
      </c>
      <c r="B786" s="1">
        <f t="shared" si="215"/>
        <v>43800</v>
      </c>
      <c r="C786" t="s">
        <v>63</v>
      </c>
      <c r="D786" s="1">
        <v>43221</v>
      </c>
      <c r="E786">
        <v>11879.513730000002</v>
      </c>
      <c r="F786">
        <v>3733.0241750739942</v>
      </c>
      <c r="G786">
        <v>3602.6193834721571</v>
      </c>
      <c r="H786">
        <v>1726.5967658025131</v>
      </c>
      <c r="BQ786" t="str">
        <f>VLOOKUP(A786,Misc!$A$3:$B$11,2,FALSE)</f>
        <v>VND</v>
      </c>
      <c r="BR786">
        <f>INDEX(FX!$B$30:$AK$48,MATCH('Data (2)'!BQ786,FX!$A$30:$A$48,0),MATCH('Data (2)'!D786,Period,0))</f>
        <v>22783.631298677956</v>
      </c>
      <c r="BS786">
        <f t="shared" si="216"/>
        <v>0.5214056343463267</v>
      </c>
      <c r="BT786">
        <f t="shared" si="201"/>
        <v>0</v>
      </c>
      <c r="BU786">
        <f t="shared" si="202"/>
        <v>0.1638467602524189</v>
      </c>
      <c r="BV786">
        <f t="shared" si="203"/>
        <v>0</v>
      </c>
      <c r="BW786">
        <f t="shared" si="204"/>
        <v>0.15812314271786881</v>
      </c>
      <c r="BX786">
        <f t="shared" si="205"/>
        <v>0</v>
      </c>
      <c r="BY786">
        <f t="shared" si="206"/>
        <v>7.5782334394724024E-2</v>
      </c>
      <c r="BZ786">
        <f t="shared" si="207"/>
        <v>0</v>
      </c>
      <c r="CA786">
        <f t="shared" si="210"/>
        <v>0</v>
      </c>
      <c r="CB786">
        <f t="shared" si="210"/>
        <v>0</v>
      </c>
      <c r="CC786">
        <f t="shared" si="210"/>
        <v>0</v>
      </c>
      <c r="CD786">
        <f t="shared" si="209"/>
        <v>0</v>
      </c>
      <c r="CE786" s="4">
        <f t="shared" si="211"/>
        <v>0.31424048659894044</v>
      </c>
      <c r="CF786" s="4" t="str">
        <f t="shared" si="212"/>
        <v/>
      </c>
      <c r="CG786" s="4">
        <f t="shared" si="213"/>
        <v>0.46251957791521381</v>
      </c>
      <c r="CH786" s="4" t="str">
        <f t="shared" si="214"/>
        <v/>
      </c>
      <c r="CI786">
        <f>INDEX(FX!$B$114:$AK$132,MATCH('Data (2)'!BQ786,FX!$A$114:$A$132,0),MATCH('Data (2)'!D786,Period,0))</f>
        <v>22961.581658536001</v>
      </c>
    </row>
    <row r="787" spans="1:87" hidden="1" outlineLevel="1" x14ac:dyDescent="0.15">
      <c r="A787" t="s">
        <v>68</v>
      </c>
      <c r="B787" s="1">
        <f t="shared" si="215"/>
        <v>43800</v>
      </c>
      <c r="C787" t="s">
        <v>63</v>
      </c>
      <c r="D787" s="1">
        <v>43252</v>
      </c>
      <c r="E787">
        <v>13832.329520000001</v>
      </c>
      <c r="F787">
        <v>4215.993498193292</v>
      </c>
      <c r="G787">
        <v>4525.535636025098</v>
      </c>
      <c r="H787">
        <v>2034.2464241815255</v>
      </c>
      <c r="BQ787" t="str">
        <f>VLOOKUP(A787,Misc!$A$3:$B$11,2,FALSE)</f>
        <v>VND</v>
      </c>
      <c r="BR787">
        <f>INDEX(FX!$B$30:$AK$48,MATCH('Data (2)'!BQ787,FX!$A$30:$A$48,0),MATCH('Data (2)'!D787,Period,0))</f>
        <v>22850.657941764475</v>
      </c>
      <c r="BS787">
        <f t="shared" si="216"/>
        <v>0.60533615947742381</v>
      </c>
      <c r="BT787">
        <f t="shared" si="201"/>
        <v>0</v>
      </c>
      <c r="BU787">
        <f t="shared" si="202"/>
        <v>0.18450206155717119</v>
      </c>
      <c r="BV787">
        <f t="shared" si="203"/>
        <v>0</v>
      </c>
      <c r="BW787">
        <f t="shared" si="204"/>
        <v>0.19804837337981904</v>
      </c>
      <c r="BX787">
        <f t="shared" si="205"/>
        <v>0</v>
      </c>
      <c r="BY787">
        <f t="shared" si="206"/>
        <v>8.9023538375387609E-2</v>
      </c>
      <c r="BZ787">
        <f t="shared" si="207"/>
        <v>0</v>
      </c>
      <c r="CA787">
        <f t="shared" si="210"/>
        <v>0</v>
      </c>
      <c r="CB787">
        <f t="shared" si="210"/>
        <v>0</v>
      </c>
      <c r="CC787">
        <f t="shared" si="210"/>
        <v>0</v>
      </c>
      <c r="CD787">
        <f t="shared" si="209"/>
        <v>0</v>
      </c>
      <c r="CE787" s="4">
        <f t="shared" si="211"/>
        <v>0.30479273155670827</v>
      </c>
      <c r="CF787" s="4" t="str">
        <f t="shared" si="212"/>
        <v/>
      </c>
      <c r="CG787" s="4">
        <f t="shared" si="213"/>
        <v>0.48250701170513538</v>
      </c>
      <c r="CH787" s="4" t="str">
        <f t="shared" si="214"/>
        <v/>
      </c>
      <c r="CI787">
        <f>INDEX(FX!$B$114:$AK$132,MATCH('Data (2)'!BQ787,FX!$A$114:$A$132,0),MATCH('Data (2)'!D787,Period,0))</f>
        <v>22961.581658536001</v>
      </c>
    </row>
    <row r="788" spans="1:87" hidden="1" outlineLevel="1" x14ac:dyDescent="0.15">
      <c r="A788" t="s">
        <v>68</v>
      </c>
      <c r="B788" s="1">
        <f t="shared" si="215"/>
        <v>43800</v>
      </c>
      <c r="C788" t="s">
        <v>63</v>
      </c>
      <c r="D788" s="1">
        <v>43282</v>
      </c>
      <c r="E788">
        <v>8723.1914499999984</v>
      </c>
      <c r="F788">
        <v>2713.0137383692527</v>
      </c>
      <c r="G788">
        <v>2720.398416223401</v>
      </c>
      <c r="H788">
        <v>1290.8949579176788</v>
      </c>
      <c r="BQ788" t="str">
        <f>VLOOKUP(A788,Misc!$A$3:$B$11,2,FALSE)</f>
        <v>VND</v>
      </c>
      <c r="BR788">
        <f>INDEX(FX!$B$30:$AK$48,MATCH('Data (2)'!BQ788,FX!$A$30:$A$48,0),MATCH('Data (2)'!D788,Period,0))</f>
        <v>23105.143081679875</v>
      </c>
      <c r="BS788">
        <f t="shared" si="216"/>
        <v>0.37754327766602919</v>
      </c>
      <c r="BT788">
        <f t="shared" si="201"/>
        <v>0</v>
      </c>
      <c r="BU788">
        <f t="shared" si="202"/>
        <v>0.11742033921964361</v>
      </c>
      <c r="BV788">
        <f t="shared" si="203"/>
        <v>0</v>
      </c>
      <c r="BW788">
        <f t="shared" si="204"/>
        <v>0.11773995108389576</v>
      </c>
      <c r="BX788">
        <f t="shared" si="205"/>
        <v>0</v>
      </c>
      <c r="BY788">
        <f t="shared" si="206"/>
        <v>5.5870459375827568E-2</v>
      </c>
      <c r="BZ788">
        <f t="shared" si="207"/>
        <v>0</v>
      </c>
      <c r="CA788">
        <f t="shared" si="210"/>
        <v>0</v>
      </c>
      <c r="CB788">
        <f t="shared" si="210"/>
        <v>0</v>
      </c>
      <c r="CC788">
        <f t="shared" si="210"/>
        <v>0</v>
      </c>
      <c r="CD788">
        <f t="shared" si="209"/>
        <v>0</v>
      </c>
      <c r="CE788" s="4">
        <f t="shared" si="211"/>
        <v>0.3110116009627707</v>
      </c>
      <c r="CF788" s="4" t="str">
        <f t="shared" si="212"/>
        <v/>
      </c>
      <c r="CG788" s="4">
        <f t="shared" si="213"/>
        <v>0.47581585734748777</v>
      </c>
      <c r="CH788" s="4" t="str">
        <f t="shared" si="214"/>
        <v/>
      </c>
      <c r="CI788">
        <f>INDEX(FX!$B$114:$AK$132,MATCH('Data (2)'!BQ788,FX!$A$114:$A$132,0),MATCH('Data (2)'!D788,Period,0))</f>
        <v>22961.581658536001</v>
      </c>
    </row>
    <row r="789" spans="1:87" hidden="1" outlineLevel="1" x14ac:dyDescent="0.15">
      <c r="A789" t="s">
        <v>68</v>
      </c>
      <c r="B789" s="1">
        <f t="shared" si="215"/>
        <v>43800</v>
      </c>
      <c r="C789" t="s">
        <v>63</v>
      </c>
      <c r="D789" s="1">
        <v>43313</v>
      </c>
      <c r="E789">
        <v>11593.3866</v>
      </c>
      <c r="F789">
        <v>3708.3328807639618</v>
      </c>
      <c r="G789">
        <v>3728.6611916959296</v>
      </c>
      <c r="H789">
        <v>1616.7560460036946</v>
      </c>
      <c r="BQ789" t="str">
        <f>VLOOKUP(A789,Misc!$A$3:$B$11,2,FALSE)</f>
        <v>VND</v>
      </c>
      <c r="BR789">
        <f>INDEX(FX!$B$30:$AK$48,MATCH('Data (2)'!BQ789,FX!$A$30:$A$48,0),MATCH('Data (2)'!D789,Period,0))</f>
        <v>22264.856189273884</v>
      </c>
      <c r="BS789">
        <f t="shared" si="216"/>
        <v>0.52070341265375542</v>
      </c>
      <c r="BT789">
        <f t="shared" si="201"/>
        <v>0</v>
      </c>
      <c r="BU789">
        <f t="shared" si="202"/>
        <v>0.16655543827632963</v>
      </c>
      <c r="BV789">
        <f t="shared" si="203"/>
        <v>0</v>
      </c>
      <c r="BW789">
        <f t="shared" si="204"/>
        <v>0.1674684606088862</v>
      </c>
      <c r="BX789">
        <f t="shared" si="205"/>
        <v>0</v>
      </c>
      <c r="BY789">
        <f t="shared" si="206"/>
        <v>7.2614708680784942E-2</v>
      </c>
      <c r="BZ789">
        <f t="shared" si="207"/>
        <v>0</v>
      </c>
      <c r="CA789">
        <f t="shared" si="210"/>
        <v>0</v>
      </c>
      <c r="CB789">
        <f t="shared" si="210"/>
        <v>0</v>
      </c>
      <c r="CC789">
        <f t="shared" si="210"/>
        <v>0</v>
      </c>
      <c r="CD789">
        <f t="shared" si="209"/>
        <v>0</v>
      </c>
      <c r="CE789" s="4">
        <f t="shared" si="211"/>
        <v>0.31986623138781228</v>
      </c>
      <c r="CF789" s="4" t="str">
        <f t="shared" si="212"/>
        <v/>
      </c>
      <c r="CG789" s="4">
        <f t="shared" si="213"/>
        <v>0.43597921168032333</v>
      </c>
      <c r="CH789" s="4" t="str">
        <f t="shared" si="214"/>
        <v/>
      </c>
      <c r="CI789">
        <f>INDEX(FX!$B$114:$AK$132,MATCH('Data (2)'!BQ789,FX!$A$114:$A$132,0),MATCH('Data (2)'!D789,Period,0))</f>
        <v>22961.581658536001</v>
      </c>
    </row>
    <row r="790" spans="1:87" hidden="1" outlineLevel="1" x14ac:dyDescent="0.15">
      <c r="A790" t="s">
        <v>68</v>
      </c>
      <c r="B790" s="1">
        <f t="shared" si="215"/>
        <v>43800</v>
      </c>
      <c r="C790" t="s">
        <v>63</v>
      </c>
      <c r="D790" s="1">
        <v>43344</v>
      </c>
      <c r="E790">
        <v>11311.988049999998</v>
      </c>
      <c r="F790">
        <v>3507.6502958547926</v>
      </c>
      <c r="G790">
        <v>3509.8191261317256</v>
      </c>
      <c r="H790">
        <v>1593.8897670628839</v>
      </c>
      <c r="BQ790" t="str">
        <f>VLOOKUP(A790,Misc!$A$3:$B$11,2,FALSE)</f>
        <v>VND</v>
      </c>
      <c r="BR790">
        <f>INDEX(FX!$B$30:$AK$48,MATCH('Data (2)'!BQ790,FX!$A$30:$A$48,0),MATCH('Data (2)'!D790,Period,0))</f>
        <v>23307.415401816867</v>
      </c>
      <c r="BS790">
        <f t="shared" si="216"/>
        <v>0.48533858666792384</v>
      </c>
      <c r="BT790">
        <f t="shared" si="201"/>
        <v>0</v>
      </c>
      <c r="BU790">
        <f t="shared" si="202"/>
        <v>0.15049503496562572</v>
      </c>
      <c r="BV790">
        <f t="shared" si="203"/>
        <v>0</v>
      </c>
      <c r="BW790">
        <f t="shared" si="204"/>
        <v>0.15058808819523281</v>
      </c>
      <c r="BX790">
        <f t="shared" si="205"/>
        <v>0</v>
      </c>
      <c r="BY790">
        <f t="shared" si="206"/>
        <v>6.8385521928726448E-2</v>
      </c>
      <c r="BZ790">
        <f t="shared" si="207"/>
        <v>0</v>
      </c>
      <c r="CA790">
        <f t="shared" si="210"/>
        <v>0</v>
      </c>
      <c r="CB790">
        <f t="shared" si="210"/>
        <v>0</v>
      </c>
      <c r="CC790">
        <f t="shared" si="210"/>
        <v>0</v>
      </c>
      <c r="CD790">
        <f t="shared" si="209"/>
        <v>0</v>
      </c>
      <c r="CE790" s="4">
        <f t="shared" si="211"/>
        <v>0.3100825673038784</v>
      </c>
      <c r="CF790" s="4" t="str">
        <f t="shared" si="212"/>
        <v/>
      </c>
      <c r="CG790" s="4">
        <f t="shared" si="213"/>
        <v>0.45440384092635516</v>
      </c>
      <c r="CH790" s="4" t="str">
        <f t="shared" si="214"/>
        <v/>
      </c>
      <c r="CI790">
        <f>INDEX(FX!$B$114:$AK$132,MATCH('Data (2)'!BQ790,FX!$A$114:$A$132,0),MATCH('Data (2)'!D790,Period,0))</f>
        <v>22961.581658536001</v>
      </c>
    </row>
    <row r="791" spans="1:87" hidden="1" outlineLevel="1" x14ac:dyDescent="0.15">
      <c r="A791" t="s">
        <v>68</v>
      </c>
      <c r="B791" s="1">
        <f t="shared" si="215"/>
        <v>43800</v>
      </c>
      <c r="C791" t="s">
        <v>63</v>
      </c>
      <c r="D791" s="1">
        <v>43374</v>
      </c>
      <c r="E791">
        <v>9404.9752400000016</v>
      </c>
      <c r="F791">
        <v>2977.3609894010124</v>
      </c>
      <c r="G791">
        <v>2944.39359421062</v>
      </c>
      <c r="H791">
        <v>1354.176410121991</v>
      </c>
      <c r="BQ791" t="str">
        <f>VLOOKUP(A791,Misc!$A$3:$B$11,2,FALSE)</f>
        <v>VND</v>
      </c>
      <c r="BR791">
        <f>INDEX(FX!$B$30:$AK$48,MATCH('Data (2)'!BQ791,FX!$A$30:$A$48,0),MATCH('Data (2)'!D791,Period,0))</f>
        <v>23338.360545202355</v>
      </c>
      <c r="BS791">
        <f t="shared" si="216"/>
        <v>0.40298354384337309</v>
      </c>
      <c r="BT791">
        <f t="shared" si="201"/>
        <v>0</v>
      </c>
      <c r="BU791">
        <f t="shared" si="202"/>
        <v>0.1275736992593966</v>
      </c>
      <c r="BV791">
        <f t="shared" si="203"/>
        <v>0</v>
      </c>
      <c r="BW791">
        <f t="shared" si="204"/>
        <v>0.12616111523805798</v>
      </c>
      <c r="BX791">
        <f t="shared" si="205"/>
        <v>0</v>
      </c>
      <c r="BY791">
        <f t="shared" si="206"/>
        <v>5.8023630558761238E-2</v>
      </c>
      <c r="BZ791">
        <f t="shared" si="207"/>
        <v>0</v>
      </c>
      <c r="CA791">
        <f t="shared" si="210"/>
        <v>0</v>
      </c>
      <c r="CB791">
        <f t="shared" si="210"/>
        <v>0</v>
      </c>
      <c r="CC791">
        <f t="shared" si="210"/>
        <v>0</v>
      </c>
      <c r="CD791">
        <f t="shared" si="209"/>
        <v>0</v>
      </c>
      <c r="CE791" s="4">
        <f t="shared" si="211"/>
        <v>0.31657297477382956</v>
      </c>
      <c r="CF791" s="4" t="str">
        <f t="shared" si="212"/>
        <v/>
      </c>
      <c r="CG791" s="4">
        <f t="shared" si="213"/>
        <v>0.45482439480555736</v>
      </c>
      <c r="CH791" s="4" t="str">
        <f t="shared" si="214"/>
        <v/>
      </c>
      <c r="CI791">
        <f>INDEX(FX!$B$114:$AK$132,MATCH('Data (2)'!BQ791,FX!$A$114:$A$132,0),MATCH('Data (2)'!D791,Period,0))</f>
        <v>22961.581658536001</v>
      </c>
    </row>
    <row r="792" spans="1:87" hidden="1" outlineLevel="1" x14ac:dyDescent="0.15">
      <c r="A792" t="s">
        <v>68</v>
      </c>
      <c r="B792" s="1">
        <f t="shared" si="215"/>
        <v>43800</v>
      </c>
      <c r="C792" t="s">
        <v>63</v>
      </c>
      <c r="D792" s="1">
        <v>43405</v>
      </c>
      <c r="E792">
        <v>9132.7084500000001</v>
      </c>
      <c r="F792">
        <v>2620.9013673818617</v>
      </c>
      <c r="G792">
        <v>2671.5895243348991</v>
      </c>
      <c r="H792">
        <v>1117.230428312645</v>
      </c>
      <c r="BQ792" t="str">
        <f>VLOOKUP(A792,Misc!$A$3:$B$11,2,FALSE)</f>
        <v>VND</v>
      </c>
      <c r="BR792">
        <f>INDEX(FX!$B$30:$AK$48,MATCH('Data (2)'!BQ792,FX!$A$30:$A$48,0),MATCH('Data (2)'!D792,Period,0))</f>
        <v>23310.653425295164</v>
      </c>
      <c r="BS792">
        <f t="shared" si="216"/>
        <v>0.39178260185919089</v>
      </c>
      <c r="BT792">
        <f t="shared" si="201"/>
        <v>0</v>
      </c>
      <c r="BU792">
        <f t="shared" si="202"/>
        <v>0.11243362936097856</v>
      </c>
      <c r="BV792">
        <f t="shared" si="203"/>
        <v>0</v>
      </c>
      <c r="BW792">
        <f t="shared" si="204"/>
        <v>0.11460809251429514</v>
      </c>
      <c r="BX792">
        <f t="shared" si="205"/>
        <v>0</v>
      </c>
      <c r="BY792">
        <f t="shared" si="206"/>
        <v>4.7927889790523898E-2</v>
      </c>
      <c r="BZ792">
        <f t="shared" si="207"/>
        <v>0</v>
      </c>
      <c r="CA792">
        <f t="shared" si="210"/>
        <v>0</v>
      </c>
      <c r="CB792">
        <f t="shared" si="210"/>
        <v>0</v>
      </c>
      <c r="CC792">
        <f t="shared" si="210"/>
        <v>0</v>
      </c>
      <c r="CD792">
        <f t="shared" si="209"/>
        <v>0</v>
      </c>
      <c r="CE792" s="4">
        <f t="shared" si="211"/>
        <v>0.28697963826731621</v>
      </c>
      <c r="CF792" s="4" t="str">
        <f t="shared" si="212"/>
        <v/>
      </c>
      <c r="CG792" s="4">
        <f t="shared" si="213"/>
        <v>0.42627717403524329</v>
      </c>
      <c r="CH792" s="4" t="str">
        <f t="shared" si="214"/>
        <v/>
      </c>
      <c r="CI792">
        <f>INDEX(FX!$B$114:$AK$132,MATCH('Data (2)'!BQ792,FX!$A$114:$A$132,0),MATCH('Data (2)'!D792,Period,0))</f>
        <v>22961.581658536001</v>
      </c>
    </row>
    <row r="793" spans="1:87" hidden="1" outlineLevel="1" x14ac:dyDescent="0.15">
      <c r="A793" t="s">
        <v>68</v>
      </c>
      <c r="B793" s="1">
        <f t="shared" si="215"/>
        <v>43800</v>
      </c>
      <c r="C793" t="s">
        <v>63</v>
      </c>
      <c r="D793" s="1">
        <v>43435</v>
      </c>
      <c r="E793">
        <v>13399.483779999999</v>
      </c>
      <c r="F793">
        <v>4367.7754893389474</v>
      </c>
      <c r="G793">
        <v>4137.3243269987779</v>
      </c>
      <c r="H793">
        <v>2061.8933303541098</v>
      </c>
      <c r="BQ793" t="str">
        <f>VLOOKUP(A793,Misc!$A$3:$B$11,2,FALSE)</f>
        <v>VND</v>
      </c>
      <c r="BR793">
        <f>INDEX(FX!$B$30:$AK$48,MATCH('Data (2)'!BQ793,FX!$A$30:$A$48,0),MATCH('Data (2)'!D793,Period,0))</f>
        <v>23272.965123405786</v>
      </c>
      <c r="BS793">
        <f t="shared" si="216"/>
        <v>0.57575318439007339</v>
      </c>
      <c r="BT793">
        <f t="shared" si="201"/>
        <v>0</v>
      </c>
      <c r="BU793">
        <f t="shared" si="202"/>
        <v>0.18767593498201243</v>
      </c>
      <c r="BV793">
        <f t="shared" si="203"/>
        <v>0</v>
      </c>
      <c r="BW793">
        <f t="shared" si="204"/>
        <v>0.17777383780109057</v>
      </c>
      <c r="BX793">
        <f t="shared" si="205"/>
        <v>0</v>
      </c>
      <c r="BY793">
        <f t="shared" si="206"/>
        <v>8.8596073573815881E-2</v>
      </c>
      <c r="BZ793">
        <f t="shared" si="207"/>
        <v>0</v>
      </c>
      <c r="CA793">
        <f t="shared" si="210"/>
        <v>0</v>
      </c>
      <c r="CB793">
        <f t="shared" si="210"/>
        <v>0</v>
      </c>
      <c r="CC793">
        <f t="shared" si="210"/>
        <v>0</v>
      </c>
      <c r="CD793">
        <f t="shared" si="209"/>
        <v>0</v>
      </c>
      <c r="CE793" s="4">
        <f t="shared" si="211"/>
        <v>0.32596595220020841</v>
      </c>
      <c r="CF793" s="4" t="str">
        <f t="shared" si="212"/>
        <v/>
      </c>
      <c r="CG793" s="4">
        <f t="shared" si="213"/>
        <v>0.47206944024180436</v>
      </c>
      <c r="CH793" s="4" t="str">
        <f t="shared" si="214"/>
        <v/>
      </c>
      <c r="CI793">
        <f>INDEX(FX!$B$114:$AK$132,MATCH('Data (2)'!BQ793,FX!$A$114:$A$132,0),MATCH('Data (2)'!D793,Period,0))</f>
        <v>22961.581658536001</v>
      </c>
    </row>
    <row r="794" spans="1:87" hidden="1" outlineLevel="1" x14ac:dyDescent="0.15">
      <c r="A794" t="s">
        <v>68</v>
      </c>
      <c r="B794" s="1">
        <f t="shared" si="215"/>
        <v>43800</v>
      </c>
      <c r="C794" t="s">
        <v>108</v>
      </c>
      <c r="D794" s="1">
        <v>43101</v>
      </c>
      <c r="E794">
        <f t="array" ref="E794:E805">TRANSPOSE('[6]CA_Key Metrics P1'!$F$9:$Q$9)</f>
        <v>1027.1233</v>
      </c>
      <c r="F794">
        <f t="array" ref="F794:F805">TRANSPOSE('[6]CA_Key Metrics P1'!$F$14:$Q$14)</f>
        <v>368.27710271744314</v>
      </c>
      <c r="G794">
        <f t="array" ref="G794:G805">TRANSPOSE('[6]CA_Key Metrics P1'!$F$19:$Q$19)</f>
        <v>261.57691620995217</v>
      </c>
      <c r="H794">
        <f t="array" ref="H794:H805">TRANSPOSE('[6]CA_Key Metrics P1'!$F$24:$Q$24)</f>
        <v>133.43035350632258</v>
      </c>
      <c r="BQ794" t="str">
        <f>VLOOKUP(A794,Misc!$A$3:$B$11,2,FALSE)</f>
        <v>VND</v>
      </c>
      <c r="BR794">
        <f>INDEX(FX!$B$30:$AK$48,MATCH('Data (2)'!BQ794,FX!$A$30:$A$48,0),MATCH('Data (2)'!D794,Period,0))</f>
        <v>23745.951063799046</v>
      </c>
      <c r="BS794">
        <f t="shared" si="216"/>
        <v>4.3254670964342226E-2</v>
      </c>
      <c r="BT794">
        <f t="shared" si="201"/>
        <v>0</v>
      </c>
      <c r="BU794">
        <f t="shared" si="202"/>
        <v>1.5509048331144146E-2</v>
      </c>
      <c r="BV794">
        <f t="shared" si="203"/>
        <v>0</v>
      </c>
      <c r="BW794">
        <f t="shared" si="204"/>
        <v>1.1015642856635418E-2</v>
      </c>
      <c r="BX794">
        <f t="shared" si="205"/>
        <v>0</v>
      </c>
      <c r="BY794">
        <f t="shared" si="206"/>
        <v>5.6190780966334326E-3</v>
      </c>
      <c r="BZ794">
        <f t="shared" si="207"/>
        <v>0</v>
      </c>
      <c r="CA794">
        <f t="shared" si="210"/>
        <v>0</v>
      </c>
      <c r="CB794">
        <f t="shared" si="210"/>
        <v>0</v>
      </c>
      <c r="CC794">
        <f t="shared" si="210"/>
        <v>0</v>
      </c>
      <c r="CD794">
        <f t="shared" si="209"/>
        <v>0</v>
      </c>
      <c r="CE794" s="4">
        <f t="shared" si="211"/>
        <v>0.35855198953956469</v>
      </c>
      <c r="CF794" s="4" t="str">
        <f t="shared" si="212"/>
        <v/>
      </c>
      <c r="CG794" s="4">
        <f t="shared" si="213"/>
        <v>0.36230966443953933</v>
      </c>
      <c r="CH794" s="4" t="str">
        <f t="shared" si="214"/>
        <v/>
      </c>
      <c r="CI794">
        <f>INDEX(FX!$B$114:$AK$132,MATCH('Data (2)'!BQ794,FX!$A$114:$A$132,0),MATCH('Data (2)'!D794,Period,0))</f>
        <v>22961.581658536001</v>
      </c>
    </row>
    <row r="795" spans="1:87" hidden="1" outlineLevel="1" x14ac:dyDescent="0.15">
      <c r="A795" t="s">
        <v>68</v>
      </c>
      <c r="B795" s="1">
        <f t="shared" si="215"/>
        <v>43800</v>
      </c>
      <c r="C795" t="s">
        <v>108</v>
      </c>
      <c r="D795" s="1">
        <v>43132</v>
      </c>
      <c r="E795">
        <v>1354.3779999999999</v>
      </c>
      <c r="F795">
        <v>399.51662109918419</v>
      </c>
      <c r="G795">
        <v>349.07216577075269</v>
      </c>
      <c r="H795">
        <v>145.57704781184253</v>
      </c>
      <c r="BQ795" t="str">
        <f>VLOOKUP(A795,Misc!$A$3:$B$11,2,FALSE)</f>
        <v>VND</v>
      </c>
      <c r="BR795">
        <f>INDEX(FX!$B$30:$AK$48,MATCH('Data (2)'!BQ795,FX!$A$30:$A$48,0),MATCH('Data (2)'!D795,Period,0))</f>
        <v>22719.12222309662</v>
      </c>
      <c r="BS795">
        <f t="shared" si="216"/>
        <v>5.9614010906773408E-2</v>
      </c>
      <c r="BT795">
        <f t="shared" si="201"/>
        <v>0</v>
      </c>
      <c r="BU795">
        <f t="shared" si="202"/>
        <v>1.758503771299004E-2</v>
      </c>
      <c r="BV795">
        <f t="shared" si="203"/>
        <v>0</v>
      </c>
      <c r="BW795">
        <f t="shared" si="204"/>
        <v>1.5364685410947805E-2</v>
      </c>
      <c r="BX795">
        <f t="shared" si="205"/>
        <v>0</v>
      </c>
      <c r="BY795">
        <f t="shared" si="206"/>
        <v>6.4076880427997611E-3</v>
      </c>
      <c r="BZ795">
        <f t="shared" si="207"/>
        <v>0</v>
      </c>
      <c r="CA795">
        <f t="shared" si="210"/>
        <v>0</v>
      </c>
      <c r="CB795">
        <f t="shared" si="210"/>
        <v>0</v>
      </c>
      <c r="CC795">
        <f t="shared" si="210"/>
        <v>0</v>
      </c>
      <c r="CD795">
        <f t="shared" si="209"/>
        <v>0</v>
      </c>
      <c r="CE795" s="4">
        <f t="shared" si="211"/>
        <v>0.29498162337189776</v>
      </c>
      <c r="CF795" s="4" t="str">
        <f t="shared" si="212"/>
        <v/>
      </c>
      <c r="CG795" s="4">
        <f t="shared" si="213"/>
        <v>0.36438295711281937</v>
      </c>
      <c r="CH795" s="4" t="str">
        <f t="shared" si="214"/>
        <v/>
      </c>
      <c r="CI795">
        <f>INDEX(FX!$B$114:$AK$132,MATCH('Data (2)'!BQ795,FX!$A$114:$A$132,0),MATCH('Data (2)'!D795,Period,0))</f>
        <v>22961.581658536001</v>
      </c>
    </row>
    <row r="796" spans="1:87" hidden="1" outlineLevel="1" x14ac:dyDescent="0.15">
      <c r="A796" t="s">
        <v>68</v>
      </c>
      <c r="B796" s="1">
        <f t="shared" si="215"/>
        <v>43800</v>
      </c>
      <c r="C796" t="s">
        <v>108</v>
      </c>
      <c r="D796" s="1">
        <v>43160</v>
      </c>
      <c r="E796">
        <v>2151.0194000000001</v>
      </c>
      <c r="F796">
        <v>773.5367158028007</v>
      </c>
      <c r="G796">
        <v>690.16124005847382</v>
      </c>
      <c r="H796">
        <v>327.13716538124743</v>
      </c>
      <c r="BQ796" t="str">
        <f>VLOOKUP(A796,Misc!$A$3:$B$11,2,FALSE)</f>
        <v>VND</v>
      </c>
      <c r="BR796">
        <f>INDEX(FX!$B$30:$AK$48,MATCH('Data (2)'!BQ796,FX!$A$30:$A$48,0),MATCH('Data (2)'!D796,Period,0))</f>
        <v>22777.165971482482</v>
      </c>
      <c r="BS796">
        <f t="shared" si="216"/>
        <v>9.4437534620993857E-2</v>
      </c>
      <c r="BT796">
        <f t="shared" si="201"/>
        <v>0</v>
      </c>
      <c r="BU796">
        <f t="shared" si="202"/>
        <v>3.3961060685569304E-2</v>
      </c>
      <c r="BV796">
        <f t="shared" si="203"/>
        <v>0</v>
      </c>
      <c r="BW796">
        <f t="shared" si="204"/>
        <v>3.0300575625719681E-2</v>
      </c>
      <c r="BX796">
        <f t="shared" si="205"/>
        <v>0</v>
      </c>
      <c r="BY796">
        <f t="shared" si="206"/>
        <v>1.4362505229615942E-2</v>
      </c>
      <c r="BZ796">
        <f t="shared" si="207"/>
        <v>0</v>
      </c>
      <c r="CA796">
        <f t="shared" si="210"/>
        <v>0</v>
      </c>
      <c r="CB796">
        <f t="shared" si="210"/>
        <v>0</v>
      </c>
      <c r="CC796">
        <f t="shared" si="210"/>
        <v>0</v>
      </c>
      <c r="CD796">
        <f t="shared" si="209"/>
        <v>0</v>
      </c>
      <c r="CE796" s="4">
        <f t="shared" si="211"/>
        <v>0.3596140117577743</v>
      </c>
      <c r="CF796" s="4" t="str">
        <f t="shared" si="212"/>
        <v/>
      </c>
      <c r="CG796" s="4">
        <f t="shared" si="213"/>
        <v>0.42291097332301053</v>
      </c>
      <c r="CH796" s="4" t="str">
        <f t="shared" si="214"/>
        <v/>
      </c>
      <c r="CI796">
        <f>INDEX(FX!$B$114:$AK$132,MATCH('Data (2)'!BQ796,FX!$A$114:$A$132,0),MATCH('Data (2)'!D796,Period,0))</f>
        <v>22961.581658536001</v>
      </c>
    </row>
    <row r="797" spans="1:87" hidden="1" outlineLevel="1" x14ac:dyDescent="0.15">
      <c r="A797" t="s">
        <v>68</v>
      </c>
      <c r="B797" s="1">
        <f t="shared" si="215"/>
        <v>43800</v>
      </c>
      <c r="C797" t="s">
        <v>108</v>
      </c>
      <c r="D797" s="1">
        <v>43191</v>
      </c>
      <c r="E797">
        <v>1547.5801000000001</v>
      </c>
      <c r="F797">
        <v>396.28458627904325</v>
      </c>
      <c r="G797">
        <v>508.76701475161002</v>
      </c>
      <c r="H797">
        <v>183.36278170591294</v>
      </c>
      <c r="BQ797" t="str">
        <f>VLOOKUP(A797,Misc!$A$3:$B$11,2,FALSE)</f>
        <v>VND</v>
      </c>
      <c r="BR797">
        <f>INDEX(FX!$B$30:$AK$48,MATCH('Data (2)'!BQ797,FX!$A$30:$A$48,0),MATCH('Data (2)'!D797,Period,0))</f>
        <v>22785.728601181741</v>
      </c>
      <c r="BS797">
        <f t="shared" si="216"/>
        <v>6.7918833191041236E-2</v>
      </c>
      <c r="BT797">
        <f t="shared" si="201"/>
        <v>0</v>
      </c>
      <c r="BU797">
        <f t="shared" si="202"/>
        <v>1.7391789098132708E-2</v>
      </c>
      <c r="BV797">
        <f t="shared" si="203"/>
        <v>0</v>
      </c>
      <c r="BW797">
        <f t="shared" si="204"/>
        <v>2.23283189077054E-2</v>
      </c>
      <c r="BX797">
        <f t="shared" si="205"/>
        <v>0</v>
      </c>
      <c r="BY797">
        <f t="shared" si="206"/>
        <v>8.0472643607456627E-3</v>
      </c>
      <c r="BZ797">
        <f t="shared" si="207"/>
        <v>0</v>
      </c>
      <c r="CA797">
        <f t="shared" si="210"/>
        <v>0</v>
      </c>
      <c r="CB797">
        <f t="shared" si="210"/>
        <v>0</v>
      </c>
      <c r="CC797">
        <f t="shared" si="210"/>
        <v>0</v>
      </c>
      <c r="CD797">
        <f t="shared" si="209"/>
        <v>0</v>
      </c>
      <c r="CE797" s="4">
        <f t="shared" si="211"/>
        <v>0.25606725382359419</v>
      </c>
      <c r="CF797" s="4" t="str">
        <f t="shared" si="212"/>
        <v/>
      </c>
      <c r="CG797" s="4">
        <f t="shared" si="213"/>
        <v>0.46270480370588601</v>
      </c>
      <c r="CH797" s="4" t="str">
        <f t="shared" si="214"/>
        <v/>
      </c>
      <c r="CI797">
        <f>INDEX(FX!$B$114:$AK$132,MATCH('Data (2)'!BQ797,FX!$A$114:$A$132,0),MATCH('Data (2)'!D797,Period,0))</f>
        <v>22961.581658536001</v>
      </c>
    </row>
    <row r="798" spans="1:87" hidden="1" outlineLevel="1" x14ac:dyDescent="0.15">
      <c r="A798" t="s">
        <v>68</v>
      </c>
      <c r="B798" s="1">
        <f t="shared" si="215"/>
        <v>43800</v>
      </c>
      <c r="C798" t="s">
        <v>108</v>
      </c>
      <c r="D798" s="1">
        <v>43221</v>
      </c>
      <c r="E798">
        <v>2179.2026000000001</v>
      </c>
      <c r="F798">
        <v>703.04211552259073</v>
      </c>
      <c r="G798">
        <v>734.13754213699485</v>
      </c>
      <c r="H798">
        <v>301.79570108804268</v>
      </c>
      <c r="BQ798" t="str">
        <f>VLOOKUP(A798,Misc!$A$3:$B$11,2,FALSE)</f>
        <v>VND</v>
      </c>
      <c r="BR798">
        <f>INDEX(FX!$B$30:$AK$48,MATCH('Data (2)'!BQ798,FX!$A$30:$A$48,0),MATCH('Data (2)'!D798,Period,0))</f>
        <v>22783.631298677956</v>
      </c>
      <c r="BS798">
        <f t="shared" si="216"/>
        <v>9.564772934709713E-2</v>
      </c>
      <c r="BT798">
        <f t="shared" si="201"/>
        <v>0</v>
      </c>
      <c r="BU798">
        <f t="shared" si="202"/>
        <v>3.0857333772048245E-2</v>
      </c>
      <c r="BV798">
        <f t="shared" si="203"/>
        <v>0</v>
      </c>
      <c r="BW798">
        <f t="shared" si="204"/>
        <v>3.2222148107689662E-2</v>
      </c>
      <c r="BX798">
        <f t="shared" si="205"/>
        <v>0</v>
      </c>
      <c r="BY798">
        <f t="shared" si="206"/>
        <v>1.3246163314868718E-2</v>
      </c>
      <c r="BZ798">
        <f t="shared" si="207"/>
        <v>0</v>
      </c>
      <c r="CA798">
        <f t="shared" si="210"/>
        <v>0</v>
      </c>
      <c r="CB798">
        <f t="shared" si="210"/>
        <v>0</v>
      </c>
      <c r="CC798">
        <f t="shared" si="210"/>
        <v>0</v>
      </c>
      <c r="CD798">
        <f t="shared" si="209"/>
        <v>0</v>
      </c>
      <c r="CE798" s="4">
        <f t="shared" si="211"/>
        <v>0.32261438909929285</v>
      </c>
      <c r="CF798" s="4" t="str">
        <f t="shared" si="212"/>
        <v/>
      </c>
      <c r="CG798" s="4">
        <f t="shared" si="213"/>
        <v>0.42927115520484793</v>
      </c>
      <c r="CH798" s="4" t="str">
        <f t="shared" si="214"/>
        <v/>
      </c>
      <c r="CI798">
        <f>INDEX(FX!$B$114:$AK$132,MATCH('Data (2)'!BQ798,FX!$A$114:$A$132,0),MATCH('Data (2)'!D798,Period,0))</f>
        <v>22961.581658536001</v>
      </c>
    </row>
    <row r="799" spans="1:87" hidden="1" outlineLevel="1" x14ac:dyDescent="0.15">
      <c r="A799" t="s">
        <v>68</v>
      </c>
      <c r="B799" s="1">
        <f t="shared" si="215"/>
        <v>43800</v>
      </c>
      <c r="C799" t="s">
        <v>108</v>
      </c>
      <c r="D799" s="1">
        <v>43252</v>
      </c>
      <c r="E799">
        <v>1596.3152999999998</v>
      </c>
      <c r="F799">
        <v>526.18571374750513</v>
      </c>
      <c r="G799">
        <v>761.89562661009779</v>
      </c>
      <c r="H799">
        <v>280.70983172171441</v>
      </c>
      <c r="BQ799" t="str">
        <f>VLOOKUP(A799,Misc!$A$3:$B$11,2,FALSE)</f>
        <v>VND</v>
      </c>
      <c r="BR799">
        <f>INDEX(FX!$B$30:$AK$48,MATCH('Data (2)'!BQ799,FX!$A$30:$A$48,0),MATCH('Data (2)'!D799,Period,0))</f>
        <v>22850.657941764475</v>
      </c>
      <c r="BS799">
        <f t="shared" si="216"/>
        <v>6.9858614315099932E-2</v>
      </c>
      <c r="BT799">
        <f t="shared" si="201"/>
        <v>0</v>
      </c>
      <c r="BU799">
        <f t="shared" si="202"/>
        <v>2.3027158127722352E-2</v>
      </c>
      <c r="BV799">
        <f t="shared" si="203"/>
        <v>0</v>
      </c>
      <c r="BW799">
        <f t="shared" si="204"/>
        <v>3.334239340293E-2</v>
      </c>
      <c r="BX799">
        <f t="shared" si="205"/>
        <v>0</v>
      </c>
      <c r="BY799">
        <f t="shared" si="206"/>
        <v>1.2284540446805124E-2</v>
      </c>
      <c r="BZ799">
        <f t="shared" si="207"/>
        <v>0</v>
      </c>
      <c r="CA799">
        <f t="shared" si="210"/>
        <v>0</v>
      </c>
      <c r="CB799">
        <f t="shared" si="210"/>
        <v>0</v>
      </c>
      <c r="CC799">
        <f t="shared" si="210"/>
        <v>0</v>
      </c>
      <c r="CD799">
        <f t="shared" si="209"/>
        <v>0</v>
      </c>
      <c r="CE799" s="4">
        <f t="shared" si="211"/>
        <v>0.32962517727387897</v>
      </c>
      <c r="CF799" s="4" t="str">
        <f t="shared" si="212"/>
        <v/>
      </c>
      <c r="CG799" s="4">
        <f t="shared" si="213"/>
        <v>0.53348052671839641</v>
      </c>
      <c r="CH799" s="4" t="str">
        <f t="shared" si="214"/>
        <v/>
      </c>
      <c r="CI799">
        <f>INDEX(FX!$B$114:$AK$132,MATCH('Data (2)'!BQ799,FX!$A$114:$A$132,0),MATCH('Data (2)'!D799,Period,0))</f>
        <v>22961.581658536001</v>
      </c>
    </row>
    <row r="800" spans="1:87" hidden="1" outlineLevel="1" x14ac:dyDescent="0.15">
      <c r="A800" t="s">
        <v>68</v>
      </c>
      <c r="B800" s="1">
        <f t="shared" si="215"/>
        <v>43800</v>
      </c>
      <c r="C800" t="s">
        <v>108</v>
      </c>
      <c r="D800" s="1">
        <v>43282</v>
      </c>
      <c r="E800">
        <v>2142.8977</v>
      </c>
      <c r="F800">
        <v>692.44167087453241</v>
      </c>
      <c r="G800">
        <v>774.0783539959034</v>
      </c>
      <c r="H800">
        <v>308.01259293852507</v>
      </c>
      <c r="BQ800" t="str">
        <f>VLOOKUP(A800,Misc!$A$3:$B$11,2,FALSE)</f>
        <v>VND</v>
      </c>
      <c r="BR800">
        <f>INDEX(FX!$B$30:$AK$48,MATCH('Data (2)'!BQ800,FX!$A$30:$A$48,0),MATCH('Data (2)'!D800,Period,0))</f>
        <v>23105.143081679875</v>
      </c>
      <c r="BS800">
        <f t="shared" si="216"/>
        <v>9.2745484952184043E-2</v>
      </c>
      <c r="BT800">
        <f t="shared" si="201"/>
        <v>0</v>
      </c>
      <c r="BU800">
        <f t="shared" si="202"/>
        <v>2.9969157448047623E-2</v>
      </c>
      <c r="BV800">
        <f t="shared" si="203"/>
        <v>0</v>
      </c>
      <c r="BW800">
        <f t="shared" si="204"/>
        <v>3.3502426332502222E-2</v>
      </c>
      <c r="BX800">
        <f t="shared" si="205"/>
        <v>0</v>
      </c>
      <c r="BY800">
        <f t="shared" si="206"/>
        <v>1.3330910431918036E-2</v>
      </c>
      <c r="BZ800">
        <f t="shared" si="207"/>
        <v>0</v>
      </c>
      <c r="CA800">
        <f t="shared" si="210"/>
        <v>0</v>
      </c>
      <c r="CB800">
        <f t="shared" si="210"/>
        <v>0</v>
      </c>
      <c r="CC800">
        <f t="shared" si="210"/>
        <v>0</v>
      </c>
      <c r="CD800">
        <f t="shared" si="209"/>
        <v>0</v>
      </c>
      <c r="CE800" s="4">
        <f t="shared" si="211"/>
        <v>0.32313333057127852</v>
      </c>
      <c r="CF800" s="4" t="str">
        <f t="shared" si="212"/>
        <v/>
      </c>
      <c r="CG800" s="4">
        <f t="shared" si="213"/>
        <v>0.44482099488540988</v>
      </c>
      <c r="CH800" s="4" t="str">
        <f t="shared" si="214"/>
        <v/>
      </c>
      <c r="CI800">
        <f>INDEX(FX!$B$114:$AK$132,MATCH('Data (2)'!BQ800,FX!$A$114:$A$132,0),MATCH('Data (2)'!D800,Period,0))</f>
        <v>22961.581658536001</v>
      </c>
    </row>
    <row r="801" spans="1:87" hidden="1" outlineLevel="1" x14ac:dyDescent="0.15">
      <c r="A801" t="s">
        <v>68</v>
      </c>
      <c r="B801" s="1">
        <f t="shared" si="215"/>
        <v>43800</v>
      </c>
      <c r="C801" t="s">
        <v>108</v>
      </c>
      <c r="D801" s="1">
        <v>43313</v>
      </c>
      <c r="E801">
        <v>4219.0934999999999</v>
      </c>
      <c r="F801">
        <v>1260.0746883145875</v>
      </c>
      <c r="G801">
        <v>1494.123412796268</v>
      </c>
      <c r="H801">
        <v>499.10013748876679</v>
      </c>
      <c r="BQ801" t="str">
        <f>VLOOKUP(A801,Misc!$A$3:$B$11,2,FALSE)</f>
        <v>VND</v>
      </c>
      <c r="BR801">
        <f>INDEX(FX!$B$30:$AK$48,MATCH('Data (2)'!BQ801,FX!$A$30:$A$48,0),MATCH('Data (2)'!D801,Period,0))</f>
        <v>22264.856189273884</v>
      </c>
      <c r="BS801">
        <f t="shared" si="216"/>
        <v>0.18949565468258234</v>
      </c>
      <c r="BT801">
        <f t="shared" si="201"/>
        <v>0</v>
      </c>
      <c r="BU801">
        <f t="shared" si="202"/>
        <v>5.659478227043882E-2</v>
      </c>
      <c r="BV801">
        <f t="shared" si="203"/>
        <v>0</v>
      </c>
      <c r="BW801">
        <f t="shared" si="204"/>
        <v>6.7106807252411693E-2</v>
      </c>
      <c r="BX801">
        <f t="shared" si="205"/>
        <v>0</v>
      </c>
      <c r="BY801">
        <f t="shared" si="206"/>
        <v>2.2416499493457712E-2</v>
      </c>
      <c r="BZ801">
        <f t="shared" si="207"/>
        <v>0</v>
      </c>
      <c r="CA801">
        <f t="shared" si="210"/>
        <v>0</v>
      </c>
      <c r="CB801">
        <f t="shared" si="210"/>
        <v>0</v>
      </c>
      <c r="CC801">
        <f t="shared" si="210"/>
        <v>0</v>
      </c>
      <c r="CD801">
        <f t="shared" si="209"/>
        <v>0</v>
      </c>
      <c r="CE801" s="4">
        <f t="shared" si="211"/>
        <v>0.29866005299825371</v>
      </c>
      <c r="CF801" s="4" t="str">
        <f t="shared" si="212"/>
        <v/>
      </c>
      <c r="CG801" s="4">
        <f t="shared" si="213"/>
        <v>0.39608774155787385</v>
      </c>
      <c r="CH801" s="4" t="str">
        <f t="shared" si="214"/>
        <v/>
      </c>
      <c r="CI801">
        <f>INDEX(FX!$B$114:$AK$132,MATCH('Data (2)'!BQ801,FX!$A$114:$A$132,0),MATCH('Data (2)'!D801,Period,0))</f>
        <v>22961.581658536001</v>
      </c>
    </row>
    <row r="802" spans="1:87" hidden="1" outlineLevel="1" x14ac:dyDescent="0.15">
      <c r="A802" t="s">
        <v>68</v>
      </c>
      <c r="B802" s="1">
        <f t="shared" si="215"/>
        <v>43800</v>
      </c>
      <c r="C802" t="s">
        <v>108</v>
      </c>
      <c r="D802" s="1">
        <v>43344</v>
      </c>
      <c r="E802">
        <v>4318.5549000000001</v>
      </c>
      <c r="F802">
        <v>1312.8277964553124</v>
      </c>
      <c r="G802">
        <v>1516.299359128936</v>
      </c>
      <c r="H802">
        <v>534.49312749994579</v>
      </c>
      <c r="BQ802" t="str">
        <f>VLOOKUP(A802,Misc!$A$3:$B$11,2,FALSE)</f>
        <v>VND</v>
      </c>
      <c r="BR802">
        <f>INDEX(FX!$B$30:$AK$48,MATCH('Data (2)'!BQ802,FX!$A$30:$A$48,0),MATCH('Data (2)'!D802,Period,0))</f>
        <v>23307.415401816867</v>
      </c>
      <c r="BS802">
        <f t="shared" si="216"/>
        <v>0.18528673495317541</v>
      </c>
      <c r="BT802">
        <f t="shared" si="201"/>
        <v>0</v>
      </c>
      <c r="BU802">
        <f t="shared" si="202"/>
        <v>5.6326614247969101E-2</v>
      </c>
      <c r="BV802">
        <f t="shared" si="203"/>
        <v>0</v>
      </c>
      <c r="BW802">
        <f t="shared" si="204"/>
        <v>6.5056520982190794E-2</v>
      </c>
      <c r="BX802">
        <f t="shared" si="205"/>
        <v>0</v>
      </c>
      <c r="BY802">
        <f t="shared" si="206"/>
        <v>2.2932320820878354E-2</v>
      </c>
      <c r="BZ802">
        <f t="shared" si="207"/>
        <v>0</v>
      </c>
      <c r="CA802">
        <f t="shared" si="210"/>
        <v>0</v>
      </c>
      <c r="CB802">
        <f t="shared" si="210"/>
        <v>0</v>
      </c>
      <c r="CC802">
        <f t="shared" si="210"/>
        <v>0</v>
      </c>
      <c r="CD802">
        <f t="shared" si="209"/>
        <v>0</v>
      </c>
      <c r="CE802" s="4">
        <f t="shared" si="211"/>
        <v>0.30399701447706784</v>
      </c>
      <c r="CF802" s="4" t="str">
        <f t="shared" si="212"/>
        <v/>
      </c>
      <c r="CG802" s="4">
        <f t="shared" si="213"/>
        <v>0.40713117816601585</v>
      </c>
      <c r="CH802" s="4" t="str">
        <f t="shared" si="214"/>
        <v/>
      </c>
      <c r="CI802">
        <f>INDEX(FX!$B$114:$AK$132,MATCH('Data (2)'!BQ802,FX!$A$114:$A$132,0),MATCH('Data (2)'!D802,Period,0))</f>
        <v>22961.581658536001</v>
      </c>
    </row>
    <row r="803" spans="1:87" hidden="1" outlineLevel="1" x14ac:dyDescent="0.15">
      <c r="A803" t="s">
        <v>68</v>
      </c>
      <c r="B803" s="1">
        <f t="shared" si="215"/>
        <v>43800</v>
      </c>
      <c r="C803" t="s">
        <v>108</v>
      </c>
      <c r="D803" s="1">
        <v>43374</v>
      </c>
      <c r="E803">
        <v>5758.6884</v>
      </c>
      <c r="F803">
        <v>1625.5681439683844</v>
      </c>
      <c r="G803">
        <v>2033.2090450844942</v>
      </c>
      <c r="H803">
        <v>656.92633040629983</v>
      </c>
      <c r="BQ803" t="str">
        <f>VLOOKUP(A803,Misc!$A$3:$B$11,2,FALSE)</f>
        <v>VND</v>
      </c>
      <c r="BR803">
        <f>INDEX(FX!$B$30:$AK$48,MATCH('Data (2)'!BQ803,FX!$A$30:$A$48,0),MATCH('Data (2)'!D803,Period,0))</f>
        <v>23338.360545202355</v>
      </c>
      <c r="BS803">
        <f t="shared" si="216"/>
        <v>0.24674776914369884</v>
      </c>
      <c r="BT803">
        <f t="shared" si="201"/>
        <v>0</v>
      </c>
      <c r="BU803">
        <f t="shared" si="202"/>
        <v>6.9652199468764789E-2</v>
      </c>
      <c r="BV803">
        <f t="shared" si="203"/>
        <v>0</v>
      </c>
      <c r="BW803">
        <f t="shared" si="204"/>
        <v>8.7118760597880082E-2</v>
      </c>
      <c r="BX803">
        <f t="shared" si="205"/>
        <v>0</v>
      </c>
      <c r="BY803">
        <f t="shared" si="206"/>
        <v>2.8147921064718643E-2</v>
      </c>
      <c r="BZ803">
        <f t="shared" si="207"/>
        <v>0</v>
      </c>
      <c r="CA803">
        <f t="shared" si="210"/>
        <v>0</v>
      </c>
      <c r="CB803">
        <f t="shared" si="210"/>
        <v>0</v>
      </c>
      <c r="CC803">
        <f t="shared" si="210"/>
        <v>0</v>
      </c>
      <c r="CD803">
        <f t="shared" si="209"/>
        <v>0</v>
      </c>
      <c r="CE803" s="4">
        <f t="shared" si="211"/>
        <v>0.28228096939024944</v>
      </c>
      <c r="CF803" s="4" t="str">
        <f t="shared" si="212"/>
        <v/>
      </c>
      <c r="CG803" s="4">
        <f t="shared" si="213"/>
        <v>0.40412106551411131</v>
      </c>
      <c r="CH803" s="4" t="str">
        <f t="shared" si="214"/>
        <v/>
      </c>
      <c r="CI803">
        <f>INDEX(FX!$B$114:$AK$132,MATCH('Data (2)'!BQ803,FX!$A$114:$A$132,0),MATCH('Data (2)'!D803,Period,0))</f>
        <v>22961.581658536001</v>
      </c>
    </row>
    <row r="804" spans="1:87" hidden="1" outlineLevel="1" x14ac:dyDescent="0.15">
      <c r="A804" t="s">
        <v>68</v>
      </c>
      <c r="B804" s="1">
        <f t="shared" si="215"/>
        <v>43800</v>
      </c>
      <c r="C804" t="s">
        <v>108</v>
      </c>
      <c r="D804" s="1">
        <v>43405</v>
      </c>
      <c r="E804">
        <v>6187.9132</v>
      </c>
      <c r="F804">
        <v>1911.6751503293219</v>
      </c>
      <c r="G804">
        <v>2178.4637236924582</v>
      </c>
      <c r="H804">
        <v>740.20028035739915</v>
      </c>
      <c r="BQ804" t="str">
        <f>VLOOKUP(A804,Misc!$A$3:$B$11,2,FALSE)</f>
        <v>VND</v>
      </c>
      <c r="BR804">
        <f>INDEX(FX!$B$30:$AK$48,MATCH('Data (2)'!BQ804,FX!$A$30:$A$48,0),MATCH('Data (2)'!D804,Period,0))</f>
        <v>23310.653425295164</v>
      </c>
      <c r="BS804">
        <f t="shared" si="216"/>
        <v>0.26545430053390479</v>
      </c>
      <c r="BT804">
        <f t="shared" si="201"/>
        <v>0</v>
      </c>
      <c r="BU804">
        <f t="shared" si="202"/>
        <v>8.2008647095876755E-2</v>
      </c>
      <c r="BV804">
        <f t="shared" si="203"/>
        <v>0</v>
      </c>
      <c r="BW804">
        <f t="shared" si="204"/>
        <v>9.345356751469415E-2</v>
      </c>
      <c r="BX804">
        <f t="shared" si="205"/>
        <v>0</v>
      </c>
      <c r="BY804">
        <f t="shared" si="206"/>
        <v>3.1753733662145366E-2</v>
      </c>
      <c r="BZ804">
        <f t="shared" si="207"/>
        <v>0</v>
      </c>
      <c r="CA804">
        <f t="shared" si="210"/>
        <v>0</v>
      </c>
      <c r="CB804">
        <f t="shared" si="210"/>
        <v>0</v>
      </c>
      <c r="CC804">
        <f t="shared" si="210"/>
        <v>0</v>
      </c>
      <c r="CD804">
        <f t="shared" si="209"/>
        <v>0</v>
      </c>
      <c r="CE804" s="4">
        <f t="shared" si="211"/>
        <v>0.30893696930482506</v>
      </c>
      <c r="CF804" s="4" t="str">
        <f t="shared" si="212"/>
        <v/>
      </c>
      <c r="CG804" s="4">
        <f t="shared" si="213"/>
        <v>0.38719982327012298</v>
      </c>
      <c r="CH804" s="4" t="str">
        <f t="shared" si="214"/>
        <v/>
      </c>
      <c r="CI804">
        <f>INDEX(FX!$B$114:$AK$132,MATCH('Data (2)'!BQ804,FX!$A$114:$A$132,0),MATCH('Data (2)'!D804,Period,0))</f>
        <v>22961.581658536001</v>
      </c>
    </row>
    <row r="805" spans="1:87" hidden="1" outlineLevel="1" x14ac:dyDescent="0.15">
      <c r="A805" t="s">
        <v>68</v>
      </c>
      <c r="B805" s="1">
        <f t="shared" si="215"/>
        <v>43800</v>
      </c>
      <c r="C805" t="s">
        <v>108</v>
      </c>
      <c r="D805" s="1">
        <v>43435</v>
      </c>
      <c r="E805">
        <v>7751.6256999999987</v>
      </c>
      <c r="F805">
        <v>2389.7204318490776</v>
      </c>
      <c r="G805">
        <v>2779.5567968785181</v>
      </c>
      <c r="H805">
        <v>1060.4214836022554</v>
      </c>
      <c r="BQ805" t="str">
        <f>VLOOKUP(A805,Misc!$A$3:$B$11,2,FALSE)</f>
        <v>VND</v>
      </c>
      <c r="BR805">
        <f>INDEX(FX!$B$30:$AK$48,MATCH('Data (2)'!BQ805,FX!$A$30:$A$48,0),MATCH('Data (2)'!D805,Period,0))</f>
        <v>23272.965123405786</v>
      </c>
      <c r="BS805">
        <f t="shared" si="216"/>
        <v>0.33307426272916696</v>
      </c>
      <c r="BT805">
        <f t="shared" si="201"/>
        <v>0</v>
      </c>
      <c r="BU805">
        <f t="shared" si="202"/>
        <v>0.10268225037838942</v>
      </c>
      <c r="BV805">
        <f t="shared" si="203"/>
        <v>0</v>
      </c>
      <c r="BW805">
        <f t="shared" si="204"/>
        <v>0.11943286049456148</v>
      </c>
      <c r="BX805">
        <f t="shared" si="205"/>
        <v>0</v>
      </c>
      <c r="BY805">
        <f t="shared" si="206"/>
        <v>4.5564519947472529E-2</v>
      </c>
      <c r="BZ805">
        <f t="shared" si="207"/>
        <v>0</v>
      </c>
      <c r="CA805">
        <f t="shared" si="210"/>
        <v>0</v>
      </c>
      <c r="CB805">
        <f t="shared" si="210"/>
        <v>0</v>
      </c>
      <c r="CC805">
        <f t="shared" si="210"/>
        <v>0</v>
      </c>
      <c r="CD805">
        <f t="shared" si="209"/>
        <v>0</v>
      </c>
      <c r="CE805" s="4">
        <f t="shared" si="211"/>
        <v>0.30828635493185358</v>
      </c>
      <c r="CF805" s="4" t="str">
        <f t="shared" si="212"/>
        <v/>
      </c>
      <c r="CG805" s="4">
        <f t="shared" si="213"/>
        <v>0.44374290375955833</v>
      </c>
      <c r="CH805" s="4" t="str">
        <f t="shared" si="214"/>
        <v/>
      </c>
      <c r="CI805">
        <f>INDEX(FX!$B$114:$AK$132,MATCH('Data (2)'!BQ805,FX!$A$114:$A$132,0),MATCH('Data (2)'!D805,Period,0))</f>
        <v>22961.581658536001</v>
      </c>
    </row>
    <row r="806" spans="1:87" hidden="1" outlineLevel="1" x14ac:dyDescent="0.15">
      <c r="A806" t="s">
        <v>68</v>
      </c>
      <c r="B806" s="1">
        <f t="shared" si="215"/>
        <v>43800</v>
      </c>
      <c r="C806" t="s">
        <v>109</v>
      </c>
      <c r="D806" s="1">
        <v>43101</v>
      </c>
      <c r="E806">
        <f t="array" ref="E806:E817">TRANSPOSE('[6]D2C_Key Metrics P1'!$F$9:$Q$9)</f>
        <v>0</v>
      </c>
      <c r="F806">
        <f t="array" ref="F806:F817">TRANSPOSE('[6]D2C_Key Metrics P1'!$F$14:$Q$14)</f>
        <v>0</v>
      </c>
      <c r="G806">
        <f t="array" ref="G806:G817">TRANSPOSE('[6]D2C_Key Metrics P1'!$F$19:$Q$19)</f>
        <v>0</v>
      </c>
      <c r="H806">
        <f t="array" ref="H806:H817">TRANSPOSE('[6]D2C_Key Metrics P1'!$F$24:$Q$24)</f>
        <v>0</v>
      </c>
      <c r="BQ806" t="str">
        <f>VLOOKUP(A806,Misc!$A$3:$B$11,2,FALSE)</f>
        <v>VND</v>
      </c>
      <c r="BR806">
        <f>INDEX(FX!$B$30:$AK$48,MATCH('Data (2)'!BQ806,FX!$A$30:$A$48,0),MATCH('Data (2)'!D806,Period,0))</f>
        <v>23745.951063799046</v>
      </c>
      <c r="BS806">
        <f t="shared" si="216"/>
        <v>0</v>
      </c>
      <c r="BT806">
        <f t="shared" si="201"/>
        <v>0</v>
      </c>
      <c r="BU806">
        <f t="shared" si="202"/>
        <v>0</v>
      </c>
      <c r="BV806">
        <f t="shared" si="203"/>
        <v>0</v>
      </c>
      <c r="BW806">
        <f t="shared" si="204"/>
        <v>0</v>
      </c>
      <c r="BX806">
        <f t="shared" si="205"/>
        <v>0</v>
      </c>
      <c r="BY806">
        <f t="shared" si="206"/>
        <v>0</v>
      </c>
      <c r="BZ806">
        <f t="shared" si="207"/>
        <v>0</v>
      </c>
      <c r="CA806">
        <f t="shared" si="210"/>
        <v>0</v>
      </c>
      <c r="CB806">
        <f t="shared" si="210"/>
        <v>0</v>
      </c>
      <c r="CC806">
        <f t="shared" si="210"/>
        <v>0</v>
      </c>
      <c r="CD806">
        <f t="shared" si="209"/>
        <v>0</v>
      </c>
      <c r="CE806" s="4">
        <f t="shared" si="211"/>
        <v>0</v>
      </c>
      <c r="CF806" s="4" t="str">
        <f t="shared" si="212"/>
        <v/>
      </c>
      <c r="CG806" s="4">
        <f t="shared" si="213"/>
        <v>0</v>
      </c>
      <c r="CH806" s="4" t="str">
        <f t="shared" si="214"/>
        <v/>
      </c>
      <c r="CI806">
        <f>INDEX(FX!$B$114:$AK$132,MATCH('Data (2)'!BQ806,FX!$A$114:$A$132,0),MATCH('Data (2)'!D806,Period,0))</f>
        <v>22961.581658536001</v>
      </c>
    </row>
    <row r="807" spans="1:87" hidden="1" outlineLevel="1" x14ac:dyDescent="0.15">
      <c r="A807" t="s">
        <v>68</v>
      </c>
      <c r="B807" s="1">
        <f t="shared" si="215"/>
        <v>43800</v>
      </c>
      <c r="C807" t="s">
        <v>109</v>
      </c>
      <c r="D807" s="1">
        <v>43132</v>
      </c>
      <c r="E807">
        <v>0</v>
      </c>
      <c r="F807">
        <v>0</v>
      </c>
      <c r="G807">
        <v>0</v>
      </c>
      <c r="H807">
        <v>0</v>
      </c>
      <c r="BQ807" t="str">
        <f>VLOOKUP(A807,Misc!$A$3:$B$11,2,FALSE)</f>
        <v>VND</v>
      </c>
      <c r="BR807">
        <f>INDEX(FX!$B$30:$AK$48,MATCH('Data (2)'!BQ807,FX!$A$30:$A$48,0),MATCH('Data (2)'!D807,Period,0))</f>
        <v>22719.12222309662</v>
      </c>
      <c r="BS807">
        <f t="shared" si="216"/>
        <v>0</v>
      </c>
      <c r="BT807">
        <f t="shared" si="201"/>
        <v>0</v>
      </c>
      <c r="BU807">
        <f t="shared" si="202"/>
        <v>0</v>
      </c>
      <c r="BV807">
        <f t="shared" si="203"/>
        <v>0</v>
      </c>
      <c r="BW807">
        <f t="shared" si="204"/>
        <v>0</v>
      </c>
      <c r="BX807">
        <f t="shared" si="205"/>
        <v>0</v>
      </c>
      <c r="BY807">
        <f t="shared" si="206"/>
        <v>0</v>
      </c>
      <c r="BZ807">
        <f t="shared" si="207"/>
        <v>0</v>
      </c>
      <c r="CA807">
        <f t="shared" si="210"/>
        <v>0</v>
      </c>
      <c r="CB807">
        <f t="shared" si="210"/>
        <v>0</v>
      </c>
      <c r="CC807">
        <f t="shared" si="210"/>
        <v>0</v>
      </c>
      <c r="CD807">
        <f t="shared" si="209"/>
        <v>0</v>
      </c>
      <c r="CE807" s="4">
        <f t="shared" si="211"/>
        <v>0</v>
      </c>
      <c r="CF807" s="4" t="str">
        <f t="shared" si="212"/>
        <v/>
      </c>
      <c r="CG807" s="4">
        <f t="shared" si="213"/>
        <v>0</v>
      </c>
      <c r="CH807" s="4" t="str">
        <f t="shared" si="214"/>
        <v/>
      </c>
      <c r="CI807">
        <f>INDEX(FX!$B$114:$AK$132,MATCH('Data (2)'!BQ807,FX!$A$114:$A$132,0),MATCH('Data (2)'!D807,Period,0))</f>
        <v>22961.581658536001</v>
      </c>
    </row>
    <row r="808" spans="1:87" hidden="1" outlineLevel="1" x14ac:dyDescent="0.15">
      <c r="A808" t="s">
        <v>68</v>
      </c>
      <c r="B808" s="1">
        <f t="shared" si="215"/>
        <v>43800</v>
      </c>
      <c r="C808" t="s">
        <v>109</v>
      </c>
      <c r="D808" s="1">
        <v>43160</v>
      </c>
      <c r="E808">
        <v>147.58699999999999</v>
      </c>
      <c r="F808">
        <v>132.60155015909211</v>
      </c>
      <c r="G808">
        <v>147.58699999999999</v>
      </c>
      <c r="H808">
        <v>132.60155015909211</v>
      </c>
      <c r="BQ808" t="str">
        <f>VLOOKUP(A808,Misc!$A$3:$B$11,2,FALSE)</f>
        <v>VND</v>
      </c>
      <c r="BR808">
        <f>INDEX(FX!$B$30:$AK$48,MATCH('Data (2)'!BQ808,FX!$A$30:$A$48,0),MATCH('Data (2)'!D808,Period,0))</f>
        <v>22777.165971482482</v>
      </c>
      <c r="BS808">
        <f t="shared" si="216"/>
        <v>6.479603309067607E-3</v>
      </c>
      <c r="BT808">
        <f t="shared" si="201"/>
        <v>0</v>
      </c>
      <c r="BU808">
        <f t="shared" si="202"/>
        <v>5.8216878397036841E-3</v>
      </c>
      <c r="BV808">
        <f t="shared" si="203"/>
        <v>0</v>
      </c>
      <c r="BW808">
        <f t="shared" si="204"/>
        <v>6.479603309067607E-3</v>
      </c>
      <c r="BX808">
        <f t="shared" si="205"/>
        <v>0</v>
      </c>
      <c r="BY808">
        <f t="shared" si="206"/>
        <v>5.8216878397036841E-3</v>
      </c>
      <c r="BZ808">
        <f t="shared" si="207"/>
        <v>0</v>
      </c>
      <c r="CA808">
        <f t="shared" si="210"/>
        <v>0</v>
      </c>
      <c r="CB808">
        <f t="shared" si="210"/>
        <v>0</v>
      </c>
      <c r="CC808">
        <f t="shared" si="210"/>
        <v>0</v>
      </c>
      <c r="CD808">
        <f t="shared" si="209"/>
        <v>0</v>
      </c>
      <c r="CE808" s="4">
        <f t="shared" si="211"/>
        <v>0.898463619147297</v>
      </c>
      <c r="CF808" s="4" t="str">
        <f t="shared" si="212"/>
        <v/>
      </c>
      <c r="CG808" s="4">
        <f t="shared" si="213"/>
        <v>1</v>
      </c>
      <c r="CH808" s="4" t="str">
        <f t="shared" si="214"/>
        <v/>
      </c>
      <c r="CI808">
        <f>INDEX(FX!$B$114:$AK$132,MATCH('Data (2)'!BQ808,FX!$A$114:$A$132,0),MATCH('Data (2)'!D808,Period,0))</f>
        <v>22961.581658536001</v>
      </c>
    </row>
    <row r="809" spans="1:87" hidden="1" outlineLevel="1" x14ac:dyDescent="0.15">
      <c r="A809" t="s">
        <v>68</v>
      </c>
      <c r="B809" s="1">
        <f t="shared" si="215"/>
        <v>43800</v>
      </c>
      <c r="C809" t="s">
        <v>109</v>
      </c>
      <c r="D809" s="1">
        <v>43191</v>
      </c>
      <c r="E809">
        <v>85.852500000000006</v>
      </c>
      <c r="F809">
        <v>79.20465632624402</v>
      </c>
      <c r="G809">
        <v>85.852500000000006</v>
      </c>
      <c r="H809">
        <v>79.20465632624402</v>
      </c>
      <c r="BQ809" t="str">
        <f>VLOOKUP(A809,Misc!$A$3:$B$11,2,FALSE)</f>
        <v>VND</v>
      </c>
      <c r="BR809">
        <f>INDEX(FX!$B$30:$AK$48,MATCH('Data (2)'!BQ809,FX!$A$30:$A$48,0),MATCH('Data (2)'!D809,Period,0))</f>
        <v>22785.728601181741</v>
      </c>
      <c r="BS809">
        <f t="shared" si="216"/>
        <v>3.7678189494255374E-3</v>
      </c>
      <c r="BT809">
        <f t="shared" si="201"/>
        <v>0</v>
      </c>
      <c r="BU809">
        <f t="shared" si="202"/>
        <v>3.4760642379518297E-3</v>
      </c>
      <c r="BV809">
        <f t="shared" si="203"/>
        <v>0</v>
      </c>
      <c r="BW809">
        <f t="shared" si="204"/>
        <v>3.7678189494255374E-3</v>
      </c>
      <c r="BX809">
        <f t="shared" si="205"/>
        <v>0</v>
      </c>
      <c r="BY809">
        <f t="shared" si="206"/>
        <v>3.4760642379518297E-3</v>
      </c>
      <c r="BZ809">
        <f t="shared" si="207"/>
        <v>0</v>
      </c>
      <c r="CA809">
        <f t="shared" si="210"/>
        <v>0</v>
      </c>
      <c r="CB809">
        <f t="shared" si="210"/>
        <v>0</v>
      </c>
      <c r="CC809">
        <f t="shared" si="210"/>
        <v>0</v>
      </c>
      <c r="CD809">
        <f t="shared" si="209"/>
        <v>0</v>
      </c>
      <c r="CE809" s="4">
        <f t="shared" si="211"/>
        <v>0.9225666850265748</v>
      </c>
      <c r="CF809" s="4" t="str">
        <f t="shared" si="212"/>
        <v/>
      </c>
      <c r="CG809" s="4">
        <f t="shared" si="213"/>
        <v>1</v>
      </c>
      <c r="CH809" s="4" t="str">
        <f t="shared" si="214"/>
        <v/>
      </c>
      <c r="CI809">
        <f>INDEX(FX!$B$114:$AK$132,MATCH('Data (2)'!BQ809,FX!$A$114:$A$132,0),MATCH('Data (2)'!D809,Period,0))</f>
        <v>22961.581658536001</v>
      </c>
    </row>
    <row r="810" spans="1:87" hidden="1" outlineLevel="1" x14ac:dyDescent="0.15">
      <c r="A810" t="s">
        <v>68</v>
      </c>
      <c r="B810" s="1">
        <f t="shared" si="215"/>
        <v>43800</v>
      </c>
      <c r="C810" t="s">
        <v>109</v>
      </c>
      <c r="D810" s="1">
        <v>43221</v>
      </c>
      <c r="E810">
        <v>61.963999999999999</v>
      </c>
      <c r="F810">
        <v>55.94993587253559</v>
      </c>
      <c r="G810">
        <v>61.963999999999999</v>
      </c>
      <c r="H810">
        <v>55.94993587253559</v>
      </c>
      <c r="BQ810" t="str">
        <f>VLOOKUP(A810,Misc!$A$3:$B$11,2,FALSE)</f>
        <v>VND</v>
      </c>
      <c r="BR810">
        <f>INDEX(FX!$B$30:$AK$48,MATCH('Data (2)'!BQ810,FX!$A$30:$A$48,0),MATCH('Data (2)'!D810,Period,0))</f>
        <v>22783.631298677956</v>
      </c>
      <c r="BS810">
        <f t="shared" si="216"/>
        <v>2.7196718199875157E-3</v>
      </c>
      <c r="BT810">
        <f t="shared" si="201"/>
        <v>0</v>
      </c>
      <c r="BU810">
        <f t="shared" si="202"/>
        <v>2.4557075708902532E-3</v>
      </c>
      <c r="BV810">
        <f t="shared" si="203"/>
        <v>0</v>
      </c>
      <c r="BW810">
        <f t="shared" si="204"/>
        <v>2.7196718199875157E-3</v>
      </c>
      <c r="BX810">
        <f t="shared" si="205"/>
        <v>0</v>
      </c>
      <c r="BY810">
        <f t="shared" si="206"/>
        <v>2.4557075708902532E-3</v>
      </c>
      <c r="BZ810">
        <f t="shared" si="207"/>
        <v>0</v>
      </c>
      <c r="CA810">
        <f t="shared" si="210"/>
        <v>0</v>
      </c>
      <c r="CB810">
        <f t="shared" si="210"/>
        <v>0</v>
      </c>
      <c r="CC810">
        <f t="shared" si="210"/>
        <v>0</v>
      </c>
      <c r="CD810">
        <f t="shared" si="209"/>
        <v>0</v>
      </c>
      <c r="CE810" s="4">
        <f t="shared" si="211"/>
        <v>0.90294260978206031</v>
      </c>
      <c r="CF810" s="4" t="str">
        <f t="shared" si="212"/>
        <v/>
      </c>
      <c r="CG810" s="4">
        <f t="shared" si="213"/>
        <v>1</v>
      </c>
      <c r="CH810" s="4" t="str">
        <f t="shared" si="214"/>
        <v/>
      </c>
      <c r="CI810">
        <f>INDEX(FX!$B$114:$AK$132,MATCH('Data (2)'!BQ810,FX!$A$114:$A$132,0),MATCH('Data (2)'!D810,Period,0))</f>
        <v>22961.581658536001</v>
      </c>
    </row>
    <row r="811" spans="1:87" hidden="1" outlineLevel="1" x14ac:dyDescent="0.15">
      <c r="A811" t="s">
        <v>68</v>
      </c>
      <c r="B811" s="1">
        <f t="shared" si="215"/>
        <v>43800</v>
      </c>
      <c r="C811" t="s">
        <v>109</v>
      </c>
      <c r="D811" s="1">
        <v>43252</v>
      </c>
      <c r="E811">
        <v>48.154499999999999</v>
      </c>
      <c r="F811">
        <v>45.209846078002606</v>
      </c>
      <c r="G811">
        <v>48.154499999999999</v>
      </c>
      <c r="H811">
        <v>45.209846078002606</v>
      </c>
      <c r="BQ811" t="str">
        <f>VLOOKUP(A811,Misc!$A$3:$B$11,2,FALSE)</f>
        <v>VND</v>
      </c>
      <c r="BR811">
        <f>INDEX(FX!$B$30:$AK$48,MATCH('Data (2)'!BQ811,FX!$A$30:$A$48,0),MATCH('Data (2)'!D811,Period,0))</f>
        <v>22850.657941764475</v>
      </c>
      <c r="BS811">
        <f t="shared" si="216"/>
        <v>2.1073572639668868E-3</v>
      </c>
      <c r="BT811">
        <f t="shared" si="201"/>
        <v>0</v>
      </c>
      <c r="BU811">
        <f t="shared" si="202"/>
        <v>1.9784920938916129E-3</v>
      </c>
      <c r="BV811">
        <f t="shared" si="203"/>
        <v>0</v>
      </c>
      <c r="BW811">
        <f t="shared" si="204"/>
        <v>2.1073572639668868E-3</v>
      </c>
      <c r="BX811">
        <f t="shared" si="205"/>
        <v>0</v>
      </c>
      <c r="BY811">
        <f t="shared" si="206"/>
        <v>1.9784920938916129E-3</v>
      </c>
      <c r="BZ811">
        <f t="shared" si="207"/>
        <v>0</v>
      </c>
      <c r="CA811">
        <f t="shared" si="210"/>
        <v>0</v>
      </c>
      <c r="CB811">
        <f t="shared" si="210"/>
        <v>0</v>
      </c>
      <c r="CC811">
        <f t="shared" si="210"/>
        <v>0</v>
      </c>
      <c r="CD811">
        <f t="shared" si="209"/>
        <v>0</v>
      </c>
      <c r="CE811" s="4">
        <f t="shared" si="211"/>
        <v>0.93884987027178379</v>
      </c>
      <c r="CF811" s="4" t="str">
        <f t="shared" si="212"/>
        <v/>
      </c>
      <c r="CG811" s="4">
        <f t="shared" si="213"/>
        <v>1</v>
      </c>
      <c r="CH811" s="4" t="str">
        <f t="shared" si="214"/>
        <v/>
      </c>
      <c r="CI811">
        <f>INDEX(FX!$B$114:$AK$132,MATCH('Data (2)'!BQ811,FX!$A$114:$A$132,0),MATCH('Data (2)'!D811,Period,0))</f>
        <v>22961.581658536001</v>
      </c>
    </row>
    <row r="812" spans="1:87" hidden="1" outlineLevel="1" x14ac:dyDescent="0.15">
      <c r="A812" t="s">
        <v>68</v>
      </c>
      <c r="B812" s="1">
        <f t="shared" si="215"/>
        <v>43800</v>
      </c>
      <c r="C812" t="s">
        <v>109</v>
      </c>
      <c r="D812" s="1">
        <v>43282</v>
      </c>
      <c r="E812">
        <v>60.085500000000003</v>
      </c>
      <c r="F812">
        <v>55.529215571712349</v>
      </c>
      <c r="G812">
        <v>60.085500000000003</v>
      </c>
      <c r="H812">
        <v>55.529215571712349</v>
      </c>
      <c r="BQ812" t="str">
        <f>VLOOKUP(A812,Misc!$A$3:$B$11,2,FALSE)</f>
        <v>VND</v>
      </c>
      <c r="BR812">
        <f>INDEX(FX!$B$30:$AK$48,MATCH('Data (2)'!BQ812,FX!$A$30:$A$48,0),MATCH('Data (2)'!D812,Period,0))</f>
        <v>23105.143081679875</v>
      </c>
      <c r="BS812">
        <f t="shared" si="216"/>
        <v>2.6005249042427244E-3</v>
      </c>
      <c r="BT812">
        <f t="shared" si="201"/>
        <v>0</v>
      </c>
      <c r="BU812">
        <f t="shared" si="202"/>
        <v>2.4033270590625168E-3</v>
      </c>
      <c r="BV812">
        <f t="shared" si="203"/>
        <v>0</v>
      </c>
      <c r="BW812">
        <f t="shared" si="204"/>
        <v>2.6005249042427244E-3</v>
      </c>
      <c r="BX812">
        <f t="shared" si="205"/>
        <v>0</v>
      </c>
      <c r="BY812">
        <f t="shared" si="206"/>
        <v>2.4033270590625168E-3</v>
      </c>
      <c r="BZ812">
        <f t="shared" si="207"/>
        <v>0</v>
      </c>
      <c r="CA812">
        <f t="shared" si="210"/>
        <v>0</v>
      </c>
      <c r="CB812">
        <f t="shared" si="210"/>
        <v>0</v>
      </c>
      <c r="CC812">
        <f t="shared" si="210"/>
        <v>0</v>
      </c>
      <c r="CD812">
        <f t="shared" si="209"/>
        <v>0</v>
      </c>
      <c r="CE812" s="4">
        <f t="shared" si="211"/>
        <v>0.92416998396805128</v>
      </c>
      <c r="CF812" s="4" t="str">
        <f t="shared" si="212"/>
        <v/>
      </c>
      <c r="CG812" s="4">
        <f t="shared" si="213"/>
        <v>1</v>
      </c>
      <c r="CH812" s="4" t="str">
        <f t="shared" si="214"/>
        <v/>
      </c>
      <c r="CI812">
        <f>INDEX(FX!$B$114:$AK$132,MATCH('Data (2)'!BQ812,FX!$A$114:$A$132,0),MATCH('Data (2)'!D812,Period,0))</f>
        <v>22961.581658536001</v>
      </c>
    </row>
    <row r="813" spans="1:87" hidden="1" outlineLevel="1" x14ac:dyDescent="0.15">
      <c r="A813" t="s">
        <v>68</v>
      </c>
      <c r="B813" s="1">
        <f t="shared" si="215"/>
        <v>43800</v>
      </c>
      <c r="C813" t="s">
        <v>109</v>
      </c>
      <c r="D813" s="1">
        <v>43313</v>
      </c>
      <c r="E813">
        <v>55.790999999999997</v>
      </c>
      <c r="F813">
        <v>47.596575418811774</v>
      </c>
      <c r="G813">
        <v>55.790999999999997</v>
      </c>
      <c r="H813">
        <v>47.596575418811774</v>
      </c>
      <c r="BQ813" t="str">
        <f>VLOOKUP(A813,Misc!$A$3:$B$11,2,FALSE)</f>
        <v>VND</v>
      </c>
      <c r="BR813">
        <f>INDEX(FX!$B$30:$AK$48,MATCH('Data (2)'!BQ813,FX!$A$30:$A$48,0),MATCH('Data (2)'!D813,Period,0))</f>
        <v>22264.856189273884</v>
      </c>
      <c r="BS813">
        <f t="shared" si="216"/>
        <v>2.5057875750788532E-3</v>
      </c>
      <c r="BT813">
        <f t="shared" si="201"/>
        <v>0</v>
      </c>
      <c r="BU813">
        <f t="shared" si="202"/>
        <v>2.13774456992637E-3</v>
      </c>
      <c r="BV813">
        <f t="shared" si="203"/>
        <v>0</v>
      </c>
      <c r="BW813">
        <f t="shared" si="204"/>
        <v>2.5057875750788532E-3</v>
      </c>
      <c r="BX813">
        <f t="shared" si="205"/>
        <v>0</v>
      </c>
      <c r="BY813">
        <f t="shared" si="206"/>
        <v>2.13774456992637E-3</v>
      </c>
      <c r="BZ813">
        <f t="shared" si="207"/>
        <v>0</v>
      </c>
      <c r="CA813">
        <f t="shared" si="210"/>
        <v>0</v>
      </c>
      <c r="CB813">
        <f t="shared" si="210"/>
        <v>0</v>
      </c>
      <c r="CC813">
        <f t="shared" si="210"/>
        <v>0</v>
      </c>
      <c r="CD813">
        <f t="shared" si="209"/>
        <v>0</v>
      </c>
      <c r="CE813" s="4">
        <f t="shared" si="211"/>
        <v>0.85312282301467579</v>
      </c>
      <c r="CF813" s="4" t="str">
        <f t="shared" si="212"/>
        <v/>
      </c>
      <c r="CG813" s="4">
        <f t="shared" si="213"/>
        <v>1</v>
      </c>
      <c r="CH813" s="4" t="str">
        <f t="shared" si="214"/>
        <v/>
      </c>
      <c r="CI813">
        <f>INDEX(FX!$B$114:$AK$132,MATCH('Data (2)'!BQ813,FX!$A$114:$A$132,0),MATCH('Data (2)'!D813,Period,0))</f>
        <v>22961.581658536001</v>
      </c>
    </row>
    <row r="814" spans="1:87" hidden="1" outlineLevel="1" x14ac:dyDescent="0.15">
      <c r="A814" t="s">
        <v>68</v>
      </c>
      <c r="B814" s="1">
        <f t="shared" si="215"/>
        <v>43800</v>
      </c>
      <c r="C814" t="s">
        <v>109</v>
      </c>
      <c r="D814" s="1">
        <v>43344</v>
      </c>
      <c r="E814">
        <v>74.8155</v>
      </c>
      <c r="F814">
        <v>72.126336875650537</v>
      </c>
      <c r="G814">
        <v>74.8155</v>
      </c>
      <c r="H814">
        <v>72.126336875650537</v>
      </c>
      <c r="BQ814" t="str">
        <f>VLOOKUP(A814,Misc!$A$3:$B$11,2,FALSE)</f>
        <v>VND</v>
      </c>
      <c r="BR814">
        <f>INDEX(FX!$B$30:$AK$48,MATCH('Data (2)'!BQ814,FX!$A$30:$A$48,0),MATCH('Data (2)'!D814,Period,0))</f>
        <v>23307.415401816867</v>
      </c>
      <c r="BS814">
        <f t="shared" si="216"/>
        <v>3.2099440761744849E-3</v>
      </c>
      <c r="BT814">
        <f t="shared" si="201"/>
        <v>0</v>
      </c>
      <c r="BU814">
        <f t="shared" si="202"/>
        <v>3.0945660697336745E-3</v>
      </c>
      <c r="BV814">
        <f t="shared" si="203"/>
        <v>0</v>
      </c>
      <c r="BW814">
        <f t="shared" si="204"/>
        <v>3.2099440761744849E-3</v>
      </c>
      <c r="BX814">
        <f t="shared" si="205"/>
        <v>0</v>
      </c>
      <c r="BY814">
        <f t="shared" si="206"/>
        <v>3.0945660697336745E-3</v>
      </c>
      <c r="BZ814">
        <f t="shared" si="207"/>
        <v>0</v>
      </c>
      <c r="CA814">
        <f t="shared" si="210"/>
        <v>0</v>
      </c>
      <c r="CB814">
        <f t="shared" si="210"/>
        <v>0</v>
      </c>
      <c r="CC814">
        <f t="shared" si="210"/>
        <v>0</v>
      </c>
      <c r="CD814">
        <f t="shared" si="209"/>
        <v>0</v>
      </c>
      <c r="CE814" s="4">
        <f t="shared" si="211"/>
        <v>0.96405606960657264</v>
      </c>
      <c r="CF814" s="4" t="str">
        <f t="shared" si="212"/>
        <v/>
      </c>
      <c r="CG814" s="4">
        <f t="shared" si="213"/>
        <v>1</v>
      </c>
      <c r="CH814" s="4" t="str">
        <f t="shared" si="214"/>
        <v/>
      </c>
      <c r="CI814">
        <f>INDEX(FX!$B$114:$AK$132,MATCH('Data (2)'!BQ814,FX!$A$114:$A$132,0),MATCH('Data (2)'!D814,Period,0))</f>
        <v>22961.581658536001</v>
      </c>
    </row>
    <row r="815" spans="1:87" hidden="1" outlineLevel="1" x14ac:dyDescent="0.15">
      <c r="A815" t="s">
        <v>68</v>
      </c>
      <c r="B815" s="1">
        <f t="shared" si="215"/>
        <v>43800</v>
      </c>
      <c r="C815" t="s">
        <v>109</v>
      </c>
      <c r="D815" s="1">
        <v>43374</v>
      </c>
      <c r="E815">
        <v>115.188</v>
      </c>
      <c r="F815">
        <v>119.40949963472818</v>
      </c>
      <c r="G815">
        <v>115.188</v>
      </c>
      <c r="H815">
        <v>119.40949963472818</v>
      </c>
      <c r="BQ815" t="str">
        <f>VLOOKUP(A815,Misc!$A$3:$B$11,2,FALSE)</f>
        <v>VND</v>
      </c>
      <c r="BR815">
        <f>INDEX(FX!$B$30:$AK$48,MATCH('Data (2)'!BQ815,FX!$A$30:$A$48,0),MATCH('Data (2)'!D815,Period,0))</f>
        <v>23338.360545202355</v>
      </c>
      <c r="BS815">
        <f t="shared" si="216"/>
        <v>4.9355651943460569E-3</v>
      </c>
      <c r="BT815">
        <f t="shared" si="201"/>
        <v>0</v>
      </c>
      <c r="BU815">
        <f t="shared" si="202"/>
        <v>5.1164476357905561E-3</v>
      </c>
      <c r="BV815">
        <f t="shared" si="203"/>
        <v>0</v>
      </c>
      <c r="BW815">
        <f t="shared" si="204"/>
        <v>4.9355651943460569E-3</v>
      </c>
      <c r="BX815">
        <f t="shared" si="205"/>
        <v>0</v>
      </c>
      <c r="BY815">
        <f t="shared" si="206"/>
        <v>5.1164476357905561E-3</v>
      </c>
      <c r="BZ815">
        <f t="shared" si="207"/>
        <v>0</v>
      </c>
      <c r="CA815">
        <f t="shared" si="210"/>
        <v>0</v>
      </c>
      <c r="CB815">
        <f t="shared" si="210"/>
        <v>0</v>
      </c>
      <c r="CC815">
        <f t="shared" si="210"/>
        <v>0</v>
      </c>
      <c r="CD815">
        <f t="shared" si="209"/>
        <v>0</v>
      </c>
      <c r="CE815" s="4">
        <f t="shared" si="211"/>
        <v>1.0366487796882329</v>
      </c>
      <c r="CF815" s="4" t="str">
        <f t="shared" si="212"/>
        <v/>
      </c>
      <c r="CG815" s="4">
        <f t="shared" si="213"/>
        <v>1</v>
      </c>
      <c r="CH815" s="4" t="str">
        <f t="shared" si="214"/>
        <v/>
      </c>
      <c r="CI815">
        <f>INDEX(FX!$B$114:$AK$132,MATCH('Data (2)'!BQ815,FX!$A$114:$A$132,0),MATCH('Data (2)'!D815,Period,0))</f>
        <v>22961.581658536001</v>
      </c>
    </row>
    <row r="816" spans="1:87" hidden="1" outlineLevel="1" x14ac:dyDescent="0.15">
      <c r="A816" t="s">
        <v>68</v>
      </c>
      <c r="B816" s="1">
        <f t="shared" si="215"/>
        <v>43800</v>
      </c>
      <c r="C816" t="s">
        <v>109</v>
      </c>
      <c r="D816" s="1">
        <v>43405</v>
      </c>
      <c r="E816">
        <v>57.095999999999997</v>
      </c>
      <c r="F816">
        <v>54.358775127718253</v>
      </c>
      <c r="G816">
        <v>57.095999999999997</v>
      </c>
      <c r="H816">
        <v>54.358775127718253</v>
      </c>
      <c r="BQ816" t="str">
        <f>VLOOKUP(A816,Misc!$A$3:$B$11,2,FALSE)</f>
        <v>VND</v>
      </c>
      <c r="BR816">
        <f>INDEX(FX!$B$30:$AK$48,MATCH('Data (2)'!BQ816,FX!$A$30:$A$48,0),MATCH('Data (2)'!D816,Period,0))</f>
        <v>23310.653425295164</v>
      </c>
      <c r="BS816">
        <f t="shared" si="216"/>
        <v>2.4493521892459363E-3</v>
      </c>
      <c r="BT816">
        <f t="shared" si="201"/>
        <v>0</v>
      </c>
      <c r="BU816">
        <f t="shared" si="202"/>
        <v>2.3319284164180377E-3</v>
      </c>
      <c r="BV816">
        <f t="shared" si="203"/>
        <v>0</v>
      </c>
      <c r="BW816">
        <f t="shared" si="204"/>
        <v>2.4493521892459363E-3</v>
      </c>
      <c r="BX816">
        <f t="shared" si="205"/>
        <v>0</v>
      </c>
      <c r="BY816">
        <f t="shared" si="206"/>
        <v>2.3319284164180377E-3</v>
      </c>
      <c r="BZ816">
        <f t="shared" si="207"/>
        <v>0</v>
      </c>
      <c r="CA816">
        <f t="shared" si="210"/>
        <v>0</v>
      </c>
      <c r="CB816">
        <f t="shared" si="210"/>
        <v>0</v>
      </c>
      <c r="CC816">
        <f t="shared" si="210"/>
        <v>0</v>
      </c>
      <c r="CD816">
        <f t="shared" si="209"/>
        <v>0</v>
      </c>
      <c r="CE816" s="4">
        <f t="shared" si="211"/>
        <v>0.95205925332279429</v>
      </c>
      <c r="CF816" s="4" t="str">
        <f t="shared" si="212"/>
        <v/>
      </c>
      <c r="CG816" s="4">
        <f t="shared" si="213"/>
        <v>1</v>
      </c>
      <c r="CH816" s="4" t="str">
        <f t="shared" si="214"/>
        <v/>
      </c>
      <c r="CI816">
        <f>INDEX(FX!$B$114:$AK$132,MATCH('Data (2)'!BQ816,FX!$A$114:$A$132,0),MATCH('Data (2)'!D816,Period,0))</f>
        <v>22961.581658536001</v>
      </c>
    </row>
    <row r="817" spans="1:87" hidden="1" outlineLevel="1" x14ac:dyDescent="0.15">
      <c r="A817" t="s">
        <v>68</v>
      </c>
      <c r="B817" s="1">
        <f t="shared" si="215"/>
        <v>43800</v>
      </c>
      <c r="C817" t="s">
        <v>109</v>
      </c>
      <c r="D817" s="1">
        <v>43435</v>
      </c>
      <c r="E817">
        <v>58.695999999999998</v>
      </c>
      <c r="F817">
        <v>56.713947751555565</v>
      </c>
      <c r="G817">
        <v>58.695999999999998</v>
      </c>
      <c r="H817">
        <v>56.713947751555565</v>
      </c>
      <c r="BQ817" t="str">
        <f>VLOOKUP(A817,Misc!$A$3:$B$11,2,FALSE)</f>
        <v>VND</v>
      </c>
      <c r="BR817">
        <f>INDEX(FX!$B$30:$AK$48,MATCH('Data (2)'!BQ817,FX!$A$30:$A$48,0),MATCH('Data (2)'!D817,Period,0))</f>
        <v>23272.965123405786</v>
      </c>
      <c r="BS817">
        <f t="shared" si="216"/>
        <v>2.5220679740962193E-3</v>
      </c>
      <c r="BT817">
        <f t="shared" si="201"/>
        <v>0</v>
      </c>
      <c r="BU817">
        <f t="shared" si="202"/>
        <v>2.4369025369491036E-3</v>
      </c>
      <c r="BV817">
        <f t="shared" si="203"/>
        <v>0</v>
      </c>
      <c r="BW817">
        <f t="shared" si="204"/>
        <v>2.5220679740962193E-3</v>
      </c>
      <c r="BX817">
        <f t="shared" si="205"/>
        <v>0</v>
      </c>
      <c r="BY817">
        <f t="shared" si="206"/>
        <v>2.4369025369491036E-3</v>
      </c>
      <c r="BZ817">
        <f t="shared" si="207"/>
        <v>0</v>
      </c>
      <c r="CA817">
        <f t="shared" si="210"/>
        <v>0</v>
      </c>
      <c r="CB817">
        <f t="shared" si="210"/>
        <v>0</v>
      </c>
      <c r="CC817">
        <f t="shared" si="210"/>
        <v>0</v>
      </c>
      <c r="CD817">
        <f t="shared" si="209"/>
        <v>0</v>
      </c>
      <c r="CE817" s="4">
        <f t="shared" si="211"/>
        <v>0.96623190254115388</v>
      </c>
      <c r="CF817" s="4" t="str">
        <f t="shared" si="212"/>
        <v/>
      </c>
      <c r="CG817" s="4">
        <f t="shared" si="213"/>
        <v>1</v>
      </c>
      <c r="CH817" s="4" t="str">
        <f t="shared" si="214"/>
        <v/>
      </c>
      <c r="CI817">
        <f>INDEX(FX!$B$114:$AK$132,MATCH('Data (2)'!BQ817,FX!$A$114:$A$132,0),MATCH('Data (2)'!D817,Period,0))</f>
        <v>22961.581658536001</v>
      </c>
    </row>
    <row r="818" spans="1:87" hidden="1" outlineLevel="1" x14ac:dyDescent="0.15">
      <c r="A818" t="s">
        <v>68</v>
      </c>
      <c r="B818" s="1">
        <f t="shared" si="215"/>
        <v>43800</v>
      </c>
      <c r="C818" t="s">
        <v>45</v>
      </c>
      <c r="D818" s="1">
        <v>43101</v>
      </c>
      <c r="E818">
        <f t="array" ref="E818:E829">TRANSPOSE('[6]OVERALL_Key Metrics P1'!$F$9:$Q$9)</f>
        <v>23145.897840000001</v>
      </c>
      <c r="F818">
        <f t="array" ref="F818:F829">TRANSPOSE('[6]OVERALL_Key Metrics P1'!$F$14:$Q$14)</f>
        <v>7318.4908633882578</v>
      </c>
      <c r="G818">
        <f t="array" ref="G818:G829">TRANSPOSE('[6]OVERALL_Key Metrics P1'!$F$19:$Q$19)</f>
        <v>6729.4815683703864</v>
      </c>
      <c r="H818">
        <f t="array" ref="H818:H829">TRANSPOSE('[6]OVERALL_Key Metrics P1'!$F$24:$Q$24)</f>
        <v>2946.2425272683222</v>
      </c>
      <c r="BQ818" t="str">
        <f>VLOOKUP(A818,Misc!$A$3:$B$11,2,FALSE)</f>
        <v>VND</v>
      </c>
      <c r="BR818">
        <f>INDEX(FX!$B$30:$AK$48,MATCH('Data (2)'!BQ818,FX!$A$30:$A$48,0),MATCH('Data (2)'!D818,Period,0))</f>
        <v>23745.951063799046</v>
      </c>
      <c r="BS818">
        <f t="shared" si="216"/>
        <v>0.97473029308504588</v>
      </c>
      <c r="BT818">
        <f t="shared" si="201"/>
        <v>0</v>
      </c>
      <c r="BU818">
        <f t="shared" si="202"/>
        <v>0.30819952604658463</v>
      </c>
      <c r="BV818">
        <f t="shared" si="203"/>
        <v>0</v>
      </c>
      <c r="BW818">
        <f t="shared" si="204"/>
        <v>0.28339490594796823</v>
      </c>
      <c r="BX818">
        <f t="shared" si="205"/>
        <v>0</v>
      </c>
      <c r="BY818">
        <f t="shared" si="206"/>
        <v>0.12407346917175704</v>
      </c>
      <c r="BZ818">
        <f t="shared" si="207"/>
        <v>0</v>
      </c>
      <c r="CA818">
        <f t="shared" si="210"/>
        <v>0</v>
      </c>
      <c r="CB818">
        <f t="shared" si="210"/>
        <v>0</v>
      </c>
      <c r="CC818">
        <f t="shared" si="210"/>
        <v>0</v>
      </c>
      <c r="CD818">
        <f t="shared" si="209"/>
        <v>0</v>
      </c>
      <c r="CE818" s="4">
        <f t="shared" si="211"/>
        <v>0.31618954313108028</v>
      </c>
      <c r="CF818" s="4" t="str">
        <f t="shared" si="212"/>
        <v/>
      </c>
      <c r="CG818" s="4">
        <f t="shared" si="213"/>
        <v>0.40257514592349902</v>
      </c>
      <c r="CH818" s="4" t="str">
        <f t="shared" si="214"/>
        <v/>
      </c>
      <c r="CI818">
        <f>INDEX(FX!$B$114:$AK$132,MATCH('Data (2)'!BQ818,FX!$A$114:$A$132,0),MATCH('Data (2)'!D818,Period,0))</f>
        <v>22961.581658536001</v>
      </c>
    </row>
    <row r="819" spans="1:87" hidden="1" outlineLevel="1" x14ac:dyDescent="0.15">
      <c r="A819" t="s">
        <v>68</v>
      </c>
      <c r="B819" s="1">
        <f t="shared" si="215"/>
        <v>43800</v>
      </c>
      <c r="C819" t="s">
        <v>45</v>
      </c>
      <c r="D819" s="1">
        <v>43132</v>
      </c>
      <c r="E819">
        <v>17922.779270000003</v>
      </c>
      <c r="F819">
        <v>5310.0283254423766</v>
      </c>
      <c r="G819">
        <v>4590.8879472542485</v>
      </c>
      <c r="H819">
        <v>2113.9094097671946</v>
      </c>
      <c r="BQ819" t="str">
        <f>VLOOKUP(A819,Misc!$A$3:$B$11,2,FALSE)</f>
        <v>VND</v>
      </c>
      <c r="BR819">
        <f>INDEX(FX!$B$30:$AK$48,MATCH('Data (2)'!BQ819,FX!$A$30:$A$48,0),MATCH('Data (2)'!D819,Period,0))</f>
        <v>22719.12222309662</v>
      </c>
      <c r="BS819">
        <f t="shared" si="216"/>
        <v>0.7888851996130124</v>
      </c>
      <c r="BT819">
        <f t="shared" ref="BT819:BT882" si="217">IF(D819&gt;B819,E819/$BR819,0)</f>
        <v>0</v>
      </c>
      <c r="BU819">
        <f t="shared" ref="BU819:BU882" si="218">IF(D819&gt;B819,0,F819/$BR819)</f>
        <v>0.23372506531278386</v>
      </c>
      <c r="BV819">
        <f t="shared" ref="BV819:BV882" si="219">IF(D819&gt;B819,F819/$BR819,0)</f>
        <v>0</v>
      </c>
      <c r="BW819">
        <f t="shared" ref="BW819:BW882" si="220">IF(D819&gt;B819,0,G819/$BR819)</f>
        <v>0.20207153701506475</v>
      </c>
      <c r="BX819">
        <f t="shared" ref="BX819:BX882" si="221">IF(D819&gt;B819,G819/$BR819,0)</f>
        <v>0</v>
      </c>
      <c r="BY819">
        <f t="shared" ref="BY819:BY882" si="222">IF(D819&gt;B819,0,H819/$BR819)</f>
        <v>9.3045382167897345E-2</v>
      </c>
      <c r="BZ819">
        <f t="shared" ref="BZ819:BZ882" si="223">IF(D819&gt;B819,H819/$BR819,0)</f>
        <v>0</v>
      </c>
      <c r="CA819">
        <f t="shared" si="210"/>
        <v>0</v>
      </c>
      <c r="CB819">
        <f t="shared" si="210"/>
        <v>0</v>
      </c>
      <c r="CC819">
        <f t="shared" si="210"/>
        <v>0</v>
      </c>
      <c r="CD819">
        <f t="shared" si="209"/>
        <v>0</v>
      </c>
      <c r="CE819" s="4">
        <f t="shared" si="211"/>
        <v>0.29627259508409803</v>
      </c>
      <c r="CF819" s="4" t="str">
        <f t="shared" si="212"/>
        <v/>
      </c>
      <c r="CG819" s="4">
        <f t="shared" si="213"/>
        <v>0.39809757692602993</v>
      </c>
      <c r="CH819" s="4" t="str">
        <f t="shared" si="214"/>
        <v/>
      </c>
      <c r="CI819">
        <f>INDEX(FX!$B$114:$AK$132,MATCH('Data (2)'!BQ819,FX!$A$114:$A$132,0),MATCH('Data (2)'!D819,Period,0))</f>
        <v>22961.581658536001</v>
      </c>
    </row>
    <row r="820" spans="1:87" hidden="1" outlineLevel="1" x14ac:dyDescent="0.15">
      <c r="A820" t="s">
        <v>68</v>
      </c>
      <c r="B820" s="1">
        <f t="shared" si="215"/>
        <v>43800</v>
      </c>
      <c r="C820" t="s">
        <v>45</v>
      </c>
      <c r="D820" s="1">
        <v>43160</v>
      </c>
      <c r="E820">
        <v>43343.309719999997</v>
      </c>
      <c r="F820">
        <v>13510.455369213609</v>
      </c>
      <c r="G820">
        <v>11854.993910591267</v>
      </c>
      <c r="H820">
        <v>5879.6512714588116</v>
      </c>
      <c r="BQ820" t="str">
        <f>VLOOKUP(A820,Misc!$A$3:$B$11,2,FALSE)</f>
        <v>VND</v>
      </c>
      <c r="BR820">
        <f>INDEX(FX!$B$30:$AK$48,MATCH('Data (2)'!BQ820,FX!$A$30:$A$48,0),MATCH('Data (2)'!D820,Period,0))</f>
        <v>22777.165971482482</v>
      </c>
      <c r="BS820">
        <f t="shared" si="216"/>
        <v>1.9029281243446523</v>
      </c>
      <c r="BT820">
        <f t="shared" si="217"/>
        <v>0</v>
      </c>
      <c r="BU820">
        <f t="shared" si="218"/>
        <v>0.59315787513376328</v>
      </c>
      <c r="BV820">
        <f t="shared" si="219"/>
        <v>0</v>
      </c>
      <c r="BW820">
        <f t="shared" si="220"/>
        <v>0.52047712719984496</v>
      </c>
      <c r="BX820">
        <f t="shared" si="221"/>
        <v>0</v>
      </c>
      <c r="BY820">
        <f t="shared" si="222"/>
        <v>0.25813796496106084</v>
      </c>
      <c r="BZ820">
        <f t="shared" si="223"/>
        <v>0</v>
      </c>
      <c r="CA820">
        <f t="shared" si="210"/>
        <v>0</v>
      </c>
      <c r="CB820">
        <f t="shared" si="210"/>
        <v>0</v>
      </c>
      <c r="CC820">
        <f t="shared" si="210"/>
        <v>0</v>
      </c>
      <c r="CD820">
        <f t="shared" si="209"/>
        <v>0</v>
      </c>
      <c r="CE820" s="4">
        <f t="shared" si="211"/>
        <v>0.31170797653644455</v>
      </c>
      <c r="CF820" s="4" t="str">
        <f t="shared" si="212"/>
        <v/>
      </c>
      <c r="CG820" s="4">
        <f t="shared" si="213"/>
        <v>0.43519267935682054</v>
      </c>
      <c r="CH820" s="4" t="str">
        <f t="shared" si="214"/>
        <v/>
      </c>
      <c r="CI820">
        <f>INDEX(FX!$B$114:$AK$132,MATCH('Data (2)'!BQ820,FX!$A$114:$A$132,0),MATCH('Data (2)'!D820,Period,0))</f>
        <v>22961.581658536001</v>
      </c>
    </row>
    <row r="821" spans="1:87" hidden="1" outlineLevel="1" x14ac:dyDescent="0.15">
      <c r="A821" t="s">
        <v>68</v>
      </c>
      <c r="B821" s="1">
        <f t="shared" si="215"/>
        <v>43800</v>
      </c>
      <c r="C821" t="s">
        <v>45</v>
      </c>
      <c r="D821" s="1">
        <v>43191</v>
      </c>
      <c r="E821">
        <v>32972.070059999998</v>
      </c>
      <c r="F821">
        <v>9524.7629722455331</v>
      </c>
      <c r="G821">
        <v>9356.4877513421889</v>
      </c>
      <c r="H821">
        <v>4520.9107497249706</v>
      </c>
      <c r="BQ821" t="str">
        <f>VLOOKUP(A821,Misc!$A$3:$B$11,2,FALSE)</f>
        <v>VND</v>
      </c>
      <c r="BR821">
        <f>INDEX(FX!$B$30:$AK$48,MATCH('Data (2)'!BQ821,FX!$A$30:$A$48,0),MATCH('Data (2)'!D821,Period,0))</f>
        <v>22785.728601181741</v>
      </c>
      <c r="BS821">
        <f t="shared" si="216"/>
        <v>1.4470491875467155</v>
      </c>
      <c r="BT821">
        <f t="shared" si="217"/>
        <v>0</v>
      </c>
      <c r="BU821">
        <f t="shared" si="218"/>
        <v>0.41801441327408545</v>
      </c>
      <c r="BV821">
        <f t="shared" si="219"/>
        <v>0</v>
      </c>
      <c r="BW821">
        <f t="shared" si="220"/>
        <v>0.41062929850120883</v>
      </c>
      <c r="BX821">
        <f t="shared" si="221"/>
        <v>0</v>
      </c>
      <c r="BY821">
        <f t="shared" si="222"/>
        <v>0.19840975150956996</v>
      </c>
      <c r="BZ821">
        <f t="shared" si="223"/>
        <v>0</v>
      </c>
      <c r="CA821">
        <f t="shared" si="210"/>
        <v>0</v>
      </c>
      <c r="CB821">
        <f t="shared" si="210"/>
        <v>0</v>
      </c>
      <c r="CC821">
        <f t="shared" si="210"/>
        <v>0</v>
      </c>
      <c r="CD821">
        <f t="shared" si="209"/>
        <v>0</v>
      </c>
      <c r="CE821" s="4">
        <f t="shared" si="211"/>
        <v>0.28887367262392422</v>
      </c>
      <c r="CF821" s="4" t="str">
        <f t="shared" si="212"/>
        <v/>
      </c>
      <c r="CG821" s="4">
        <f t="shared" si="213"/>
        <v>0.47464811070874685</v>
      </c>
      <c r="CH821" s="4" t="str">
        <f t="shared" si="214"/>
        <v/>
      </c>
      <c r="CI821">
        <f>INDEX(FX!$B$114:$AK$132,MATCH('Data (2)'!BQ821,FX!$A$114:$A$132,0),MATCH('Data (2)'!D821,Period,0))</f>
        <v>22961.581658536001</v>
      </c>
    </row>
    <row r="822" spans="1:87" hidden="1" outlineLevel="1" x14ac:dyDescent="0.15">
      <c r="A822" t="s">
        <v>68</v>
      </c>
      <c r="B822" s="1">
        <f t="shared" si="215"/>
        <v>43800</v>
      </c>
      <c r="C822" t="s">
        <v>45</v>
      </c>
      <c r="D822" s="1">
        <v>43221</v>
      </c>
      <c r="E822">
        <v>35167.700129999997</v>
      </c>
      <c r="F822">
        <v>10521.67658393869</v>
      </c>
      <c r="G822">
        <v>10335.335310194449</v>
      </c>
      <c r="H822">
        <v>4897.8516797794018</v>
      </c>
      <c r="BQ822" t="str">
        <f>VLOOKUP(A822,Misc!$A$3:$B$11,2,FALSE)</f>
        <v>VND</v>
      </c>
      <c r="BR822">
        <f>INDEX(FX!$B$30:$AK$48,MATCH('Data (2)'!BQ822,FX!$A$30:$A$48,0),MATCH('Data (2)'!D822,Period,0))</f>
        <v>22783.631298677956</v>
      </c>
      <c r="BS822">
        <f t="shared" si="216"/>
        <v>1.5435511428786437</v>
      </c>
      <c r="BT822">
        <f t="shared" si="217"/>
        <v>0</v>
      </c>
      <c r="BU822">
        <f t="shared" si="218"/>
        <v>0.46180858731457886</v>
      </c>
      <c r="BV822">
        <f t="shared" si="219"/>
        <v>0</v>
      </c>
      <c r="BW822">
        <f t="shared" si="220"/>
        <v>0.45362985270895634</v>
      </c>
      <c r="BX822">
        <f t="shared" si="221"/>
        <v>0</v>
      </c>
      <c r="BY822">
        <f t="shared" si="222"/>
        <v>0.21497239029072618</v>
      </c>
      <c r="BZ822">
        <f t="shared" si="223"/>
        <v>0</v>
      </c>
      <c r="CA822">
        <f t="shared" si="210"/>
        <v>0</v>
      </c>
      <c r="CB822">
        <f t="shared" si="210"/>
        <v>0</v>
      </c>
      <c r="CC822">
        <f t="shared" si="210"/>
        <v>0</v>
      </c>
      <c r="CD822">
        <f t="shared" si="209"/>
        <v>0</v>
      </c>
      <c r="CE822" s="4">
        <f t="shared" si="211"/>
        <v>0.29918580245636017</v>
      </c>
      <c r="CF822" s="4" t="str">
        <f t="shared" si="212"/>
        <v/>
      </c>
      <c r="CG822" s="4">
        <f t="shared" si="213"/>
        <v>0.46550106731620688</v>
      </c>
      <c r="CH822" s="4" t="str">
        <f t="shared" si="214"/>
        <v/>
      </c>
      <c r="CI822">
        <f>INDEX(FX!$B$114:$AK$132,MATCH('Data (2)'!BQ822,FX!$A$114:$A$132,0),MATCH('Data (2)'!D822,Period,0))</f>
        <v>22961.581658536001</v>
      </c>
    </row>
    <row r="823" spans="1:87" hidden="1" outlineLevel="1" x14ac:dyDescent="0.15">
      <c r="A823" t="s">
        <v>68</v>
      </c>
      <c r="B823" s="1">
        <f t="shared" si="215"/>
        <v>43800</v>
      </c>
      <c r="C823" t="s">
        <v>45</v>
      </c>
      <c r="D823" s="1">
        <v>43252</v>
      </c>
      <c r="E823">
        <v>55317.762819999996</v>
      </c>
      <c r="F823">
        <v>15945.234056395959</v>
      </c>
      <c r="G823">
        <v>16916.62125694795</v>
      </c>
      <c r="H823">
        <v>7562.4381769645752</v>
      </c>
      <c r="BQ823" t="str">
        <f>VLOOKUP(A823,Misc!$A$3:$B$11,2,FALSE)</f>
        <v>VND</v>
      </c>
      <c r="BR823">
        <f>INDEX(FX!$B$30:$AK$48,MATCH('Data (2)'!BQ823,FX!$A$30:$A$48,0),MATCH('Data (2)'!D823,Period,0))</f>
        <v>22850.657941764475</v>
      </c>
      <c r="BS823">
        <f t="shared" si="216"/>
        <v>2.4208389518139399</v>
      </c>
      <c r="BT823">
        <f t="shared" si="217"/>
        <v>0</v>
      </c>
      <c r="BU823">
        <f t="shared" si="218"/>
        <v>0.69780196688571605</v>
      </c>
      <c r="BV823">
        <f t="shared" si="219"/>
        <v>0</v>
      </c>
      <c r="BW823">
        <f t="shared" si="220"/>
        <v>0.74031221770770983</v>
      </c>
      <c r="BX823">
        <f t="shared" si="221"/>
        <v>0</v>
      </c>
      <c r="BY823">
        <f t="shared" si="222"/>
        <v>0.33095056589782468</v>
      </c>
      <c r="BZ823">
        <f t="shared" si="223"/>
        <v>0</v>
      </c>
      <c r="CA823">
        <f t="shared" si="210"/>
        <v>0</v>
      </c>
      <c r="CB823">
        <f t="shared" si="210"/>
        <v>0</v>
      </c>
      <c r="CC823">
        <f t="shared" si="210"/>
        <v>0</v>
      </c>
      <c r="CD823">
        <f t="shared" si="209"/>
        <v>0</v>
      </c>
      <c r="CE823" s="4">
        <f t="shared" si="211"/>
        <v>0.28824799202890034</v>
      </c>
      <c r="CF823" s="4" t="str">
        <f t="shared" si="212"/>
        <v/>
      </c>
      <c r="CG823" s="4">
        <f t="shared" si="213"/>
        <v>0.47427577106847962</v>
      </c>
      <c r="CH823" s="4" t="str">
        <f t="shared" si="214"/>
        <v/>
      </c>
      <c r="CI823">
        <f>INDEX(FX!$B$114:$AK$132,MATCH('Data (2)'!BQ823,FX!$A$114:$A$132,0),MATCH('Data (2)'!D823,Period,0))</f>
        <v>22961.581658536001</v>
      </c>
    </row>
    <row r="824" spans="1:87" hidden="1" outlineLevel="1" x14ac:dyDescent="0.15">
      <c r="A824" t="s">
        <v>68</v>
      </c>
      <c r="B824" s="1">
        <f t="shared" si="215"/>
        <v>43800</v>
      </c>
      <c r="C824" t="s">
        <v>45</v>
      </c>
      <c r="D824" s="1">
        <v>43282</v>
      </c>
      <c r="E824">
        <v>38738.086650000012</v>
      </c>
      <c r="F824">
        <v>12872.748879511337</v>
      </c>
      <c r="G824">
        <v>12695.538897879745</v>
      </c>
      <c r="H824">
        <v>6734.3279526261804</v>
      </c>
      <c r="BQ824" t="str">
        <f>VLOOKUP(A824,Misc!$A$3:$B$11,2,FALSE)</f>
        <v>VND</v>
      </c>
      <c r="BR824">
        <f>INDEX(FX!$B$30:$AK$48,MATCH('Data (2)'!BQ824,FX!$A$30:$A$48,0),MATCH('Data (2)'!D824,Period,0))</f>
        <v>23105.143081679875</v>
      </c>
      <c r="BS824">
        <f t="shared" si="216"/>
        <v>1.6766001627021101</v>
      </c>
      <c r="BT824">
        <f t="shared" si="217"/>
        <v>0</v>
      </c>
      <c r="BU824">
        <f t="shared" si="218"/>
        <v>0.55713781273738017</v>
      </c>
      <c r="BV824">
        <f t="shared" si="219"/>
        <v>0</v>
      </c>
      <c r="BW824">
        <f t="shared" si="220"/>
        <v>0.54946809258004858</v>
      </c>
      <c r="BX824">
        <f t="shared" si="221"/>
        <v>0</v>
      </c>
      <c r="BY824">
        <f t="shared" si="222"/>
        <v>0.29146445571963786</v>
      </c>
      <c r="BZ824">
        <f t="shared" si="223"/>
        <v>0</v>
      </c>
      <c r="CA824">
        <f t="shared" si="210"/>
        <v>0</v>
      </c>
      <c r="CB824">
        <f t="shared" si="210"/>
        <v>0</v>
      </c>
      <c r="CC824">
        <f t="shared" si="210"/>
        <v>0</v>
      </c>
      <c r="CD824">
        <f t="shared" si="209"/>
        <v>0</v>
      </c>
      <c r="CE824" s="4">
        <f t="shared" si="211"/>
        <v>0.33230213448116525</v>
      </c>
      <c r="CF824" s="4" t="str">
        <f t="shared" si="212"/>
        <v/>
      </c>
      <c r="CG824" s="4">
        <f t="shared" si="213"/>
        <v>0.523146067375302</v>
      </c>
      <c r="CH824" s="4" t="str">
        <f t="shared" si="214"/>
        <v/>
      </c>
      <c r="CI824">
        <f>INDEX(FX!$B$114:$AK$132,MATCH('Data (2)'!BQ824,FX!$A$114:$A$132,0),MATCH('Data (2)'!D824,Period,0))</f>
        <v>22961.581658536001</v>
      </c>
    </row>
    <row r="825" spans="1:87" hidden="1" outlineLevel="1" x14ac:dyDescent="0.15">
      <c r="A825" t="s">
        <v>68</v>
      </c>
      <c r="B825" s="1">
        <f t="shared" si="215"/>
        <v>43800</v>
      </c>
      <c r="C825" t="s">
        <v>45</v>
      </c>
      <c r="D825" s="1">
        <v>43313</v>
      </c>
      <c r="E825">
        <v>53711.7212</v>
      </c>
      <c r="F825">
        <v>17376.84347279444</v>
      </c>
      <c r="G825">
        <v>17999.510581299452</v>
      </c>
      <c r="H825">
        <v>8014.0424429036702</v>
      </c>
      <c r="BQ825" t="str">
        <f>VLOOKUP(A825,Misc!$A$3:$B$11,2,FALSE)</f>
        <v>VND</v>
      </c>
      <c r="BR825">
        <f>INDEX(FX!$B$30:$AK$48,MATCH('Data (2)'!BQ825,FX!$A$30:$A$48,0),MATCH('Data (2)'!D825,Period,0))</f>
        <v>22264.856189273884</v>
      </c>
      <c r="BS825">
        <f t="shared" si="216"/>
        <v>2.412399197344723</v>
      </c>
      <c r="BT825">
        <f t="shared" si="217"/>
        <v>0</v>
      </c>
      <c r="BU825">
        <f t="shared" si="218"/>
        <v>0.78046062031901886</v>
      </c>
      <c r="BV825">
        <f t="shared" si="219"/>
        <v>0</v>
      </c>
      <c r="BW825">
        <f t="shared" si="220"/>
        <v>0.8084269859317903</v>
      </c>
      <c r="BX825">
        <f t="shared" si="221"/>
        <v>0</v>
      </c>
      <c r="BY825">
        <f t="shared" si="222"/>
        <v>0.35994135218193968</v>
      </c>
      <c r="BZ825">
        <f t="shared" si="223"/>
        <v>0</v>
      </c>
      <c r="CA825">
        <f t="shared" si="210"/>
        <v>0</v>
      </c>
      <c r="CB825">
        <f t="shared" si="210"/>
        <v>0</v>
      </c>
      <c r="CC825">
        <f t="shared" si="210"/>
        <v>0</v>
      </c>
      <c r="CD825">
        <f t="shared" si="209"/>
        <v>0</v>
      </c>
      <c r="CE825" s="4">
        <f t="shared" si="211"/>
        <v>0.32352051069244903</v>
      </c>
      <c r="CF825" s="4" t="str">
        <f t="shared" si="212"/>
        <v/>
      </c>
      <c r="CG825" s="4">
        <f t="shared" si="213"/>
        <v>0.46119092086261965</v>
      </c>
      <c r="CH825" s="4" t="str">
        <f t="shared" si="214"/>
        <v/>
      </c>
      <c r="CI825">
        <f>INDEX(FX!$B$114:$AK$132,MATCH('Data (2)'!BQ825,FX!$A$114:$A$132,0),MATCH('Data (2)'!D825,Period,0))</f>
        <v>22961.581658536001</v>
      </c>
    </row>
    <row r="826" spans="1:87" hidden="1" outlineLevel="1" x14ac:dyDescent="0.15">
      <c r="A826" t="s">
        <v>68</v>
      </c>
      <c r="B826" s="1">
        <f t="shared" si="215"/>
        <v>43800</v>
      </c>
      <c r="C826" t="s">
        <v>45</v>
      </c>
      <c r="D826" s="1">
        <v>43344</v>
      </c>
      <c r="E826">
        <v>57822.194149999988</v>
      </c>
      <c r="F826">
        <v>18290.120866042012</v>
      </c>
      <c r="G826">
        <v>18307.166257822526</v>
      </c>
      <c r="H826">
        <v>8464.7266925676668</v>
      </c>
      <c r="BQ826" t="str">
        <f>VLOOKUP(A826,Misc!$A$3:$B$11,2,FALSE)</f>
        <v>VND</v>
      </c>
      <c r="BR826">
        <f>INDEX(FX!$B$30:$AK$48,MATCH('Data (2)'!BQ826,FX!$A$30:$A$48,0),MATCH('Data (2)'!D826,Period,0))</f>
        <v>23307.415401816867</v>
      </c>
      <c r="BS826">
        <f t="shared" si="216"/>
        <v>2.480849684666993</v>
      </c>
      <c r="BT826">
        <f t="shared" si="217"/>
        <v>0</v>
      </c>
      <c r="BU826">
        <f t="shared" si="218"/>
        <v>0.78473398061186384</v>
      </c>
      <c r="BV826">
        <f t="shared" si="219"/>
        <v>0</v>
      </c>
      <c r="BW826">
        <f t="shared" si="220"/>
        <v>0.78546530973981099</v>
      </c>
      <c r="BX826">
        <f t="shared" si="221"/>
        <v>0</v>
      </c>
      <c r="BY826">
        <f t="shared" si="222"/>
        <v>0.36317740713145835</v>
      </c>
      <c r="BZ826">
        <f t="shared" si="223"/>
        <v>0</v>
      </c>
      <c r="CA826">
        <f t="shared" si="210"/>
        <v>0</v>
      </c>
      <c r="CB826">
        <f t="shared" si="210"/>
        <v>0</v>
      </c>
      <c r="CC826">
        <f t="shared" si="210"/>
        <v>0</v>
      </c>
      <c r="CD826">
        <f t="shared" si="209"/>
        <v>0</v>
      </c>
      <c r="CE826" s="4">
        <f t="shared" si="211"/>
        <v>0.31631661743230505</v>
      </c>
      <c r="CF826" s="4" t="str">
        <f t="shared" si="212"/>
        <v/>
      </c>
      <c r="CG826" s="4">
        <f t="shared" si="213"/>
        <v>0.46280321243166483</v>
      </c>
      <c r="CH826" s="4" t="str">
        <f t="shared" si="214"/>
        <v/>
      </c>
      <c r="CI826">
        <f>INDEX(FX!$B$114:$AK$132,MATCH('Data (2)'!BQ826,FX!$A$114:$A$132,0),MATCH('Data (2)'!D826,Period,0))</f>
        <v>22961.581658536001</v>
      </c>
    </row>
    <row r="827" spans="1:87" hidden="1" outlineLevel="1" x14ac:dyDescent="0.15">
      <c r="A827" t="s">
        <v>68</v>
      </c>
      <c r="B827" s="1">
        <f t="shared" si="215"/>
        <v>43800</v>
      </c>
      <c r="C827" t="s">
        <v>45</v>
      </c>
      <c r="D827" s="1">
        <v>43374</v>
      </c>
      <c r="E827">
        <v>49263.428840000008</v>
      </c>
      <c r="F827">
        <v>15852.171159927282</v>
      </c>
      <c r="G827">
        <v>16245.390106710393</v>
      </c>
      <c r="H827">
        <v>7523.2913079822383</v>
      </c>
      <c r="BQ827" t="str">
        <f>VLOOKUP(A827,Misc!$A$3:$B$11,2,FALSE)</f>
        <v>VND</v>
      </c>
      <c r="BR827">
        <f>INDEX(FX!$B$30:$AK$48,MATCH('Data (2)'!BQ827,FX!$A$30:$A$48,0),MATCH('Data (2)'!D827,Period,0))</f>
        <v>23338.360545202355</v>
      </c>
      <c r="BS827">
        <f t="shared" si="216"/>
        <v>2.1108350239334635</v>
      </c>
      <c r="BT827">
        <f t="shared" si="217"/>
        <v>0</v>
      </c>
      <c r="BU827">
        <f t="shared" si="218"/>
        <v>0.67923242205571288</v>
      </c>
      <c r="BV827">
        <f t="shared" si="219"/>
        <v>0</v>
      </c>
      <c r="BW827">
        <f t="shared" si="220"/>
        <v>0.69608103256635745</v>
      </c>
      <c r="BX827">
        <f t="shared" si="221"/>
        <v>0</v>
      </c>
      <c r="BY827">
        <f t="shared" si="222"/>
        <v>0.32235731783348398</v>
      </c>
      <c r="BZ827">
        <f t="shared" si="223"/>
        <v>0</v>
      </c>
      <c r="CA827">
        <f t="shared" si="210"/>
        <v>0</v>
      </c>
      <c r="CB827">
        <f t="shared" si="210"/>
        <v>0</v>
      </c>
      <c r="CC827">
        <f t="shared" si="210"/>
        <v>0</v>
      </c>
      <c r="CD827">
        <f t="shared" si="209"/>
        <v>0</v>
      </c>
      <c r="CE827" s="4">
        <f t="shared" si="211"/>
        <v>0.32178375588537861</v>
      </c>
      <c r="CF827" s="4" t="str">
        <f t="shared" si="212"/>
        <v/>
      </c>
      <c r="CG827" s="4">
        <f t="shared" si="213"/>
        <v>0.47459059280159505</v>
      </c>
      <c r="CH827" s="4" t="str">
        <f t="shared" si="214"/>
        <v/>
      </c>
      <c r="CI827">
        <f>INDEX(FX!$B$114:$AK$132,MATCH('Data (2)'!BQ827,FX!$A$114:$A$132,0),MATCH('Data (2)'!D827,Period,0))</f>
        <v>22961.581658536001</v>
      </c>
    </row>
    <row r="828" spans="1:87" hidden="1" outlineLevel="1" x14ac:dyDescent="0.15">
      <c r="A828" t="s">
        <v>68</v>
      </c>
      <c r="B828" s="1">
        <f t="shared" si="215"/>
        <v>43800</v>
      </c>
      <c r="C828" t="s">
        <v>45</v>
      </c>
      <c r="D828" s="1">
        <v>43405</v>
      </c>
      <c r="E828">
        <v>51331.52145</v>
      </c>
      <c r="F828">
        <v>16295.319544492364</v>
      </c>
      <c r="G828">
        <v>17181.139671640864</v>
      </c>
      <c r="H828">
        <v>7915.358053653571</v>
      </c>
      <c r="BQ828" t="str">
        <f>VLOOKUP(A828,Misc!$A$3:$B$11,2,FALSE)</f>
        <v>VND</v>
      </c>
      <c r="BR828">
        <f>INDEX(FX!$B$30:$AK$48,MATCH('Data (2)'!BQ828,FX!$A$30:$A$48,0),MATCH('Data (2)'!D828,Period,0))</f>
        <v>23310.653425295164</v>
      </c>
      <c r="BS828">
        <f t="shared" si="216"/>
        <v>2.2020627441656551</v>
      </c>
      <c r="BT828">
        <f t="shared" si="217"/>
        <v>0</v>
      </c>
      <c r="BU828">
        <f t="shared" si="218"/>
        <v>0.69905031176902876</v>
      </c>
      <c r="BV828">
        <f t="shared" si="219"/>
        <v>0</v>
      </c>
      <c r="BW828">
        <f t="shared" si="220"/>
        <v>0.73705096799204428</v>
      </c>
      <c r="BX828">
        <f t="shared" si="221"/>
        <v>0</v>
      </c>
      <c r="BY828">
        <f t="shared" si="222"/>
        <v>0.33955968154304733</v>
      </c>
      <c r="BZ828">
        <f t="shared" si="223"/>
        <v>0</v>
      </c>
      <c r="CA828">
        <f t="shared" si="210"/>
        <v>0</v>
      </c>
      <c r="CB828">
        <f t="shared" si="210"/>
        <v>0</v>
      </c>
      <c r="CC828">
        <f t="shared" si="210"/>
        <v>0</v>
      </c>
      <c r="CD828">
        <f t="shared" si="209"/>
        <v>0</v>
      </c>
      <c r="CE828" s="4">
        <f t="shared" si="211"/>
        <v>0.31745249476707971</v>
      </c>
      <c r="CF828" s="4" t="str">
        <f t="shared" si="212"/>
        <v/>
      </c>
      <c r="CG828" s="4">
        <f t="shared" si="213"/>
        <v>0.4857442673671824</v>
      </c>
      <c r="CH828" s="4" t="str">
        <f t="shared" si="214"/>
        <v/>
      </c>
      <c r="CI828">
        <f>INDEX(FX!$B$114:$AK$132,MATCH('Data (2)'!BQ828,FX!$A$114:$A$132,0),MATCH('Data (2)'!D828,Period,0))</f>
        <v>22961.581658536001</v>
      </c>
    </row>
    <row r="829" spans="1:87" hidden="1" outlineLevel="1" x14ac:dyDescent="0.15">
      <c r="A829" t="s">
        <v>68</v>
      </c>
      <c r="B829" s="1">
        <f t="shared" si="215"/>
        <v>43800</v>
      </c>
      <c r="C829" t="s">
        <v>45</v>
      </c>
      <c r="D829" s="1">
        <v>43435</v>
      </c>
      <c r="E829">
        <v>98364.802780000013</v>
      </c>
      <c r="F829">
        <v>34035.796995537181</v>
      </c>
      <c r="G829">
        <v>33421.314933694863</v>
      </c>
      <c r="H829">
        <v>17006.777253148579</v>
      </c>
      <c r="BQ829" t="str">
        <f>VLOOKUP(A829,Misc!$A$3:$B$11,2,FALSE)</f>
        <v>VND</v>
      </c>
      <c r="BR829">
        <f>INDEX(FX!$B$30:$AK$48,MATCH('Data (2)'!BQ829,FX!$A$30:$A$48,0),MATCH('Data (2)'!D829,Period,0))</f>
        <v>23272.965123405786</v>
      </c>
      <c r="BS829">
        <f t="shared" si="216"/>
        <v>4.2265694232950937</v>
      </c>
      <c r="BT829">
        <f t="shared" si="217"/>
        <v>0</v>
      </c>
      <c r="BU829">
        <f t="shared" si="218"/>
        <v>1.4624607055895571</v>
      </c>
      <c r="BV829">
        <f t="shared" si="219"/>
        <v>0</v>
      </c>
      <c r="BW829">
        <f t="shared" si="220"/>
        <v>1.4360574493399128</v>
      </c>
      <c r="BX829">
        <f t="shared" si="221"/>
        <v>0</v>
      </c>
      <c r="BY829">
        <f t="shared" si="222"/>
        <v>0.73075249169882284</v>
      </c>
      <c r="BZ829">
        <f t="shared" si="223"/>
        <v>0</v>
      </c>
      <c r="CA829">
        <f t="shared" si="210"/>
        <v>0</v>
      </c>
      <c r="CB829">
        <f t="shared" si="210"/>
        <v>0</v>
      </c>
      <c r="CC829">
        <f t="shared" si="210"/>
        <v>0</v>
      </c>
      <c r="CD829">
        <f t="shared" si="209"/>
        <v>0</v>
      </c>
      <c r="CE829" s="4">
        <f t="shared" si="211"/>
        <v>0.34601601420033035</v>
      </c>
      <c r="CF829" s="4" t="str">
        <f t="shared" si="212"/>
        <v/>
      </c>
      <c r="CG829" s="4">
        <f t="shared" si="213"/>
        <v>0.49967324859113865</v>
      </c>
      <c r="CH829" s="4" t="str">
        <f t="shared" si="214"/>
        <v/>
      </c>
      <c r="CI829">
        <f>INDEX(FX!$B$114:$AK$132,MATCH('Data (2)'!BQ829,FX!$A$114:$A$132,0),MATCH('Data (2)'!D829,Period,0))</f>
        <v>22961.581658536001</v>
      </c>
    </row>
    <row r="830" spans="1:87" hidden="1" outlineLevel="1" x14ac:dyDescent="0.15">
      <c r="A830" t="s">
        <v>80</v>
      </c>
      <c r="B830" s="1">
        <f t="shared" si="215"/>
        <v>43800</v>
      </c>
      <c r="C830" t="s">
        <v>50</v>
      </c>
      <c r="D830" s="1">
        <v>43101</v>
      </c>
      <c r="E830">
        <f t="array" ref="E830:E841">TRANSPOSE('[7]AG_Key Metrics P1'!$F$9:$Q$9)</f>
        <v>0</v>
      </c>
      <c r="F830">
        <f t="array" ref="F830:F841">TRANSPOSE('[7]AG_Key Metrics P1'!$F$14:$Q$14)</f>
        <v>0</v>
      </c>
      <c r="G830">
        <f t="array" ref="G830:G841">TRANSPOSE('[7]AG_Key Metrics P1'!$F$19:$Q$19)</f>
        <v>0</v>
      </c>
      <c r="H830">
        <f t="array" ref="H830:H841">TRANSPOSE('[7]AG_Key Metrics P1'!$F$24:$Q$24)</f>
        <v>0</v>
      </c>
      <c r="BQ830" t="str">
        <f>VLOOKUP(A830,Misc!$A$3:$B$11,2,FALSE)</f>
        <v>MYR</v>
      </c>
      <c r="BR830">
        <f>INDEX(FX!$B$30:$AK$48,MATCH('Data (2)'!BQ830,FX!$A$30:$A$48,0),MATCH('Data (2)'!D830,Period,0))</f>
        <v>3.9549720741163021</v>
      </c>
      <c r="BS830">
        <f t="shared" si="216"/>
        <v>0</v>
      </c>
      <c r="BT830">
        <f t="shared" si="217"/>
        <v>0</v>
      </c>
      <c r="BU830">
        <f t="shared" si="218"/>
        <v>0</v>
      </c>
      <c r="BV830">
        <f t="shared" si="219"/>
        <v>0</v>
      </c>
      <c r="BW830">
        <f t="shared" si="220"/>
        <v>0</v>
      </c>
      <c r="BX830">
        <f t="shared" si="221"/>
        <v>0</v>
      </c>
      <c r="BY830">
        <f t="shared" si="222"/>
        <v>0</v>
      </c>
      <c r="BZ830">
        <f t="shared" si="223"/>
        <v>0</v>
      </c>
      <c r="CA830">
        <f t="shared" si="210"/>
        <v>0</v>
      </c>
      <c r="CB830">
        <f t="shared" si="210"/>
        <v>0</v>
      </c>
      <c r="CC830">
        <f t="shared" si="210"/>
        <v>0</v>
      </c>
      <c r="CD830">
        <f t="shared" si="209"/>
        <v>0</v>
      </c>
      <c r="CE830" s="4">
        <f t="shared" si="211"/>
        <v>0</v>
      </c>
      <c r="CF830" s="4" t="str">
        <f t="shared" si="212"/>
        <v/>
      </c>
      <c r="CG830" s="4">
        <f t="shared" si="213"/>
        <v>0</v>
      </c>
      <c r="CH830" s="4" t="str">
        <f t="shared" si="214"/>
        <v/>
      </c>
      <c r="CI830">
        <f>INDEX(FX!$B$114:$AK$132,MATCH('Data (2)'!BQ830,FX!$A$114:$A$132,0),MATCH('Data (2)'!D830,Period,0))</f>
        <v>4.0384285469205699</v>
      </c>
    </row>
    <row r="831" spans="1:87" hidden="1" outlineLevel="1" x14ac:dyDescent="0.15">
      <c r="A831" t="s">
        <v>80</v>
      </c>
      <c r="B831" s="1">
        <f t="shared" si="215"/>
        <v>43800</v>
      </c>
      <c r="C831" t="s">
        <v>50</v>
      </c>
      <c r="D831" s="1">
        <v>43132</v>
      </c>
      <c r="E831">
        <v>0</v>
      </c>
      <c r="F831">
        <v>0</v>
      </c>
      <c r="G831">
        <v>0</v>
      </c>
      <c r="H831">
        <v>0</v>
      </c>
      <c r="BQ831" t="str">
        <f>VLOOKUP(A831,Misc!$A$3:$B$11,2,FALSE)</f>
        <v>MYR</v>
      </c>
      <c r="BR831">
        <f>INDEX(FX!$B$30:$AK$48,MATCH('Data (2)'!BQ831,FX!$A$30:$A$48,0),MATCH('Data (2)'!D831,Period,0))</f>
        <v>3.9131181263059012</v>
      </c>
      <c r="BS831">
        <f t="shared" si="216"/>
        <v>0</v>
      </c>
      <c r="BT831">
        <f t="shared" si="217"/>
        <v>0</v>
      </c>
      <c r="BU831">
        <f t="shared" si="218"/>
        <v>0</v>
      </c>
      <c r="BV831">
        <f t="shared" si="219"/>
        <v>0</v>
      </c>
      <c r="BW831">
        <f t="shared" si="220"/>
        <v>0</v>
      </c>
      <c r="BX831">
        <f t="shared" si="221"/>
        <v>0</v>
      </c>
      <c r="BY831">
        <f t="shared" si="222"/>
        <v>0</v>
      </c>
      <c r="BZ831">
        <f t="shared" si="223"/>
        <v>0</v>
      </c>
      <c r="CA831">
        <f t="shared" si="210"/>
        <v>0</v>
      </c>
      <c r="CB831">
        <f t="shared" si="210"/>
        <v>0</v>
      </c>
      <c r="CC831">
        <f t="shared" si="210"/>
        <v>0</v>
      </c>
      <c r="CD831">
        <f t="shared" si="209"/>
        <v>0</v>
      </c>
      <c r="CE831" s="4">
        <f t="shared" si="211"/>
        <v>0</v>
      </c>
      <c r="CF831" s="4" t="str">
        <f t="shared" si="212"/>
        <v/>
      </c>
      <c r="CG831" s="4">
        <f t="shared" si="213"/>
        <v>0</v>
      </c>
      <c r="CH831" s="4" t="str">
        <f t="shared" si="214"/>
        <v/>
      </c>
      <c r="CI831">
        <f>INDEX(FX!$B$114:$AK$132,MATCH('Data (2)'!BQ831,FX!$A$114:$A$132,0),MATCH('Data (2)'!D831,Period,0))</f>
        <v>4.0384285469205699</v>
      </c>
    </row>
    <row r="832" spans="1:87" hidden="1" outlineLevel="1" x14ac:dyDescent="0.15">
      <c r="A832" t="s">
        <v>80</v>
      </c>
      <c r="B832" s="1">
        <f t="shared" si="215"/>
        <v>43800</v>
      </c>
      <c r="C832" t="s">
        <v>50</v>
      </c>
      <c r="D832" s="1">
        <v>43160</v>
      </c>
      <c r="E832">
        <v>0</v>
      </c>
      <c r="F832">
        <v>0</v>
      </c>
      <c r="G832">
        <v>0</v>
      </c>
      <c r="H832">
        <v>0</v>
      </c>
      <c r="BQ832" t="str">
        <f>VLOOKUP(A832,Misc!$A$3:$B$11,2,FALSE)</f>
        <v>MYR</v>
      </c>
      <c r="BR832">
        <f>INDEX(FX!$B$30:$AK$48,MATCH('Data (2)'!BQ832,FX!$A$30:$A$48,0),MATCH('Data (2)'!D832,Period,0))</f>
        <v>3.9035204199799276</v>
      </c>
      <c r="BS832">
        <f t="shared" si="216"/>
        <v>0</v>
      </c>
      <c r="BT832">
        <f t="shared" si="217"/>
        <v>0</v>
      </c>
      <c r="BU832">
        <f t="shared" si="218"/>
        <v>0</v>
      </c>
      <c r="BV832">
        <f t="shared" si="219"/>
        <v>0</v>
      </c>
      <c r="BW832">
        <f t="shared" si="220"/>
        <v>0</v>
      </c>
      <c r="BX832">
        <f t="shared" si="221"/>
        <v>0</v>
      </c>
      <c r="BY832">
        <f t="shared" si="222"/>
        <v>0</v>
      </c>
      <c r="BZ832">
        <f t="shared" si="223"/>
        <v>0</v>
      </c>
      <c r="CA832">
        <f t="shared" si="210"/>
        <v>0</v>
      </c>
      <c r="CB832">
        <f t="shared" si="210"/>
        <v>0</v>
      </c>
      <c r="CC832">
        <f t="shared" si="210"/>
        <v>0</v>
      </c>
      <c r="CD832">
        <f t="shared" si="209"/>
        <v>0</v>
      </c>
      <c r="CE832" s="4">
        <f t="shared" si="211"/>
        <v>0</v>
      </c>
      <c r="CF832" s="4" t="str">
        <f t="shared" si="212"/>
        <v/>
      </c>
      <c r="CG832" s="4">
        <f t="shared" si="213"/>
        <v>0</v>
      </c>
      <c r="CH832" s="4" t="str">
        <f t="shared" si="214"/>
        <v/>
      </c>
      <c r="CI832">
        <f>INDEX(FX!$B$114:$AK$132,MATCH('Data (2)'!BQ832,FX!$A$114:$A$132,0),MATCH('Data (2)'!D832,Period,0))</f>
        <v>4.0384285469205699</v>
      </c>
    </row>
    <row r="833" spans="1:87" hidden="1" outlineLevel="1" x14ac:dyDescent="0.15">
      <c r="A833" t="s">
        <v>80</v>
      </c>
      <c r="B833" s="1">
        <f t="shared" si="215"/>
        <v>43800</v>
      </c>
      <c r="C833" t="s">
        <v>50</v>
      </c>
      <c r="D833" s="1">
        <v>43191</v>
      </c>
      <c r="E833">
        <v>0</v>
      </c>
      <c r="F833">
        <v>0</v>
      </c>
      <c r="G833">
        <v>0</v>
      </c>
      <c r="H833">
        <v>0</v>
      </c>
      <c r="BQ833" t="str">
        <f>VLOOKUP(A833,Misc!$A$3:$B$11,2,FALSE)</f>
        <v>MYR</v>
      </c>
      <c r="BR833">
        <f>INDEX(FX!$B$30:$AK$48,MATCH('Data (2)'!BQ833,FX!$A$30:$A$48,0),MATCH('Data (2)'!D833,Period,0))</f>
        <v>3.8882888166630027</v>
      </c>
      <c r="BS833">
        <f t="shared" si="216"/>
        <v>0</v>
      </c>
      <c r="BT833">
        <f t="shared" si="217"/>
        <v>0</v>
      </c>
      <c r="BU833">
        <f t="shared" si="218"/>
        <v>0</v>
      </c>
      <c r="BV833">
        <f t="shared" si="219"/>
        <v>0</v>
      </c>
      <c r="BW833">
        <f t="shared" si="220"/>
        <v>0</v>
      </c>
      <c r="BX833">
        <f t="shared" si="221"/>
        <v>0</v>
      </c>
      <c r="BY833">
        <f t="shared" si="222"/>
        <v>0</v>
      </c>
      <c r="BZ833">
        <f t="shared" si="223"/>
        <v>0</v>
      </c>
      <c r="CA833">
        <f t="shared" si="210"/>
        <v>0</v>
      </c>
      <c r="CB833">
        <f t="shared" si="210"/>
        <v>0</v>
      </c>
      <c r="CC833">
        <f t="shared" si="210"/>
        <v>0</v>
      </c>
      <c r="CD833">
        <f t="shared" si="209"/>
        <v>0</v>
      </c>
      <c r="CE833" s="4">
        <f t="shared" si="211"/>
        <v>0</v>
      </c>
      <c r="CF833" s="4" t="str">
        <f t="shared" si="212"/>
        <v/>
      </c>
      <c r="CG833" s="4">
        <f t="shared" si="213"/>
        <v>0</v>
      </c>
      <c r="CH833" s="4" t="str">
        <f t="shared" si="214"/>
        <v/>
      </c>
      <c r="CI833">
        <f>INDEX(FX!$B$114:$AK$132,MATCH('Data (2)'!BQ833,FX!$A$114:$A$132,0),MATCH('Data (2)'!D833,Period,0))</f>
        <v>4.0384285469205699</v>
      </c>
    </row>
    <row r="834" spans="1:87" hidden="1" outlineLevel="1" x14ac:dyDescent="0.15">
      <c r="A834" t="s">
        <v>80</v>
      </c>
      <c r="B834" s="1">
        <f t="shared" si="215"/>
        <v>43800</v>
      </c>
      <c r="C834" t="s">
        <v>50</v>
      </c>
      <c r="D834" s="1">
        <v>43221</v>
      </c>
      <c r="E834">
        <v>0</v>
      </c>
      <c r="F834">
        <v>0</v>
      </c>
      <c r="G834">
        <v>0</v>
      </c>
      <c r="H834">
        <v>0</v>
      </c>
      <c r="BQ834" t="str">
        <f>VLOOKUP(A834,Misc!$A$3:$B$11,2,FALSE)</f>
        <v>MYR</v>
      </c>
      <c r="BR834">
        <f>INDEX(FX!$B$30:$AK$48,MATCH('Data (2)'!BQ834,FX!$A$30:$A$48,0),MATCH('Data (2)'!D834,Period,0))</f>
        <v>3.9697193585999093</v>
      </c>
      <c r="BS834">
        <f t="shared" si="216"/>
        <v>0</v>
      </c>
      <c r="BT834">
        <f t="shared" si="217"/>
        <v>0</v>
      </c>
      <c r="BU834">
        <f t="shared" si="218"/>
        <v>0</v>
      </c>
      <c r="BV834">
        <f t="shared" si="219"/>
        <v>0</v>
      </c>
      <c r="BW834">
        <f t="shared" si="220"/>
        <v>0</v>
      </c>
      <c r="BX834">
        <f t="shared" si="221"/>
        <v>0</v>
      </c>
      <c r="BY834">
        <f t="shared" si="222"/>
        <v>0</v>
      </c>
      <c r="BZ834">
        <f t="shared" si="223"/>
        <v>0</v>
      </c>
      <c r="CA834">
        <f t="shared" si="210"/>
        <v>0</v>
      </c>
      <c r="CB834">
        <f t="shared" si="210"/>
        <v>0</v>
      </c>
      <c r="CC834">
        <f t="shared" si="210"/>
        <v>0</v>
      </c>
      <c r="CD834">
        <f t="shared" si="210"/>
        <v>0</v>
      </c>
      <c r="CE834" s="4">
        <f t="shared" si="211"/>
        <v>0</v>
      </c>
      <c r="CF834" s="4" t="str">
        <f t="shared" si="212"/>
        <v/>
      </c>
      <c r="CG834" s="4">
        <f t="shared" si="213"/>
        <v>0</v>
      </c>
      <c r="CH834" s="4" t="str">
        <f t="shared" si="214"/>
        <v/>
      </c>
      <c r="CI834">
        <f>INDEX(FX!$B$114:$AK$132,MATCH('Data (2)'!BQ834,FX!$A$114:$A$132,0),MATCH('Data (2)'!D834,Period,0))</f>
        <v>4.0384285469205699</v>
      </c>
    </row>
    <row r="835" spans="1:87" hidden="1" outlineLevel="1" x14ac:dyDescent="0.15">
      <c r="A835" t="s">
        <v>80</v>
      </c>
      <c r="B835" s="1">
        <f t="shared" si="215"/>
        <v>43800</v>
      </c>
      <c r="C835" t="s">
        <v>50</v>
      </c>
      <c r="D835" s="1">
        <v>43252</v>
      </c>
      <c r="E835">
        <v>0</v>
      </c>
      <c r="F835">
        <v>0</v>
      </c>
      <c r="G835">
        <v>0</v>
      </c>
      <c r="H835">
        <v>0</v>
      </c>
      <c r="BQ835" t="str">
        <f>VLOOKUP(A835,Misc!$A$3:$B$11,2,FALSE)</f>
        <v>MYR</v>
      </c>
      <c r="BR835">
        <f>INDEX(FX!$B$30:$AK$48,MATCH('Data (2)'!BQ835,FX!$A$30:$A$48,0),MATCH('Data (2)'!D835,Period,0))</f>
        <v>4.000350671168305</v>
      </c>
      <c r="BS835">
        <f t="shared" si="216"/>
        <v>0</v>
      </c>
      <c r="BT835">
        <f t="shared" si="217"/>
        <v>0</v>
      </c>
      <c r="BU835">
        <f t="shared" si="218"/>
        <v>0</v>
      </c>
      <c r="BV835">
        <f t="shared" si="219"/>
        <v>0</v>
      </c>
      <c r="BW835">
        <f t="shared" si="220"/>
        <v>0</v>
      </c>
      <c r="BX835">
        <f t="shared" si="221"/>
        <v>0</v>
      </c>
      <c r="BY835">
        <f t="shared" si="222"/>
        <v>0</v>
      </c>
      <c r="BZ835">
        <f t="shared" si="223"/>
        <v>0</v>
      </c>
      <c r="CA835">
        <f t="shared" ref="CA835:CD898" si="224">I835/$CI835</f>
        <v>0</v>
      </c>
      <c r="CB835">
        <f t="shared" si="224"/>
        <v>0</v>
      </c>
      <c r="CC835">
        <f t="shared" si="224"/>
        <v>0</v>
      </c>
      <c r="CD835">
        <f t="shared" si="224"/>
        <v>0</v>
      </c>
      <c r="CE835" s="4">
        <f t="shared" ref="CE835:CE898" si="225">IFERROR(IF(D835&gt;B835,"",BU835/BS835),0)</f>
        <v>0</v>
      </c>
      <c r="CF835" s="4" t="str">
        <f t="shared" ref="CF835:CF898" si="226">IFERROR(IF(D835&gt;B835,BV835/BT835,""),0)</f>
        <v/>
      </c>
      <c r="CG835" s="4">
        <f t="shared" ref="CG835:CG898" si="227">IFERROR(IF(D835&gt;B835,"",BY835/BU835),0)</f>
        <v>0</v>
      </c>
      <c r="CH835" s="4" t="str">
        <f t="shared" ref="CH835:CH898" si="228">IFERROR(IF(D835&gt;B835,BZ835/BV835,""),0)</f>
        <v/>
      </c>
      <c r="CI835">
        <f>INDEX(FX!$B$114:$AK$132,MATCH('Data (2)'!BQ835,FX!$A$114:$A$132,0),MATCH('Data (2)'!D835,Period,0))</f>
        <v>4.0384285469205699</v>
      </c>
    </row>
    <row r="836" spans="1:87" hidden="1" outlineLevel="1" x14ac:dyDescent="0.15">
      <c r="A836" t="s">
        <v>80</v>
      </c>
      <c r="B836" s="1">
        <f t="shared" ref="B836:B865" si="229">B835</f>
        <v>43800</v>
      </c>
      <c r="C836" t="s">
        <v>50</v>
      </c>
      <c r="D836" s="1">
        <v>43282</v>
      </c>
      <c r="E836">
        <v>0</v>
      </c>
      <c r="F836">
        <v>0</v>
      </c>
      <c r="G836">
        <v>0</v>
      </c>
      <c r="H836">
        <v>0</v>
      </c>
      <c r="BQ836" t="str">
        <f>VLOOKUP(A836,Misc!$A$3:$B$11,2,FALSE)</f>
        <v>MYR</v>
      </c>
      <c r="BR836">
        <f>INDEX(FX!$B$30:$AK$48,MATCH('Data (2)'!BQ836,FX!$A$30:$A$48,0),MATCH('Data (2)'!D836,Period,0))</f>
        <v>4.0499832740794917</v>
      </c>
      <c r="BS836">
        <f t="shared" si="216"/>
        <v>0</v>
      </c>
      <c r="BT836">
        <f t="shared" si="217"/>
        <v>0</v>
      </c>
      <c r="BU836">
        <f t="shared" si="218"/>
        <v>0</v>
      </c>
      <c r="BV836">
        <f t="shared" si="219"/>
        <v>0</v>
      </c>
      <c r="BW836">
        <f t="shared" si="220"/>
        <v>0</v>
      </c>
      <c r="BX836">
        <f t="shared" si="221"/>
        <v>0</v>
      </c>
      <c r="BY836">
        <f t="shared" si="222"/>
        <v>0</v>
      </c>
      <c r="BZ836">
        <f t="shared" si="223"/>
        <v>0</v>
      </c>
      <c r="CA836">
        <f t="shared" si="224"/>
        <v>0</v>
      </c>
      <c r="CB836">
        <f t="shared" si="224"/>
        <v>0</v>
      </c>
      <c r="CC836">
        <f t="shared" si="224"/>
        <v>0</v>
      </c>
      <c r="CD836">
        <f t="shared" si="224"/>
        <v>0</v>
      </c>
      <c r="CE836" s="4">
        <f t="shared" si="225"/>
        <v>0</v>
      </c>
      <c r="CF836" s="4" t="str">
        <f t="shared" si="226"/>
        <v/>
      </c>
      <c r="CG836" s="4">
        <f t="shared" si="227"/>
        <v>0</v>
      </c>
      <c r="CH836" s="4" t="str">
        <f t="shared" si="228"/>
        <v/>
      </c>
      <c r="CI836">
        <f>INDEX(FX!$B$114:$AK$132,MATCH('Data (2)'!BQ836,FX!$A$114:$A$132,0),MATCH('Data (2)'!D836,Period,0))</f>
        <v>4.0384285469205699</v>
      </c>
    </row>
    <row r="837" spans="1:87" hidden="1" outlineLevel="1" x14ac:dyDescent="0.15">
      <c r="A837" t="s">
        <v>80</v>
      </c>
      <c r="B837" s="1">
        <f t="shared" si="229"/>
        <v>43800</v>
      </c>
      <c r="C837" t="s">
        <v>50</v>
      </c>
      <c r="D837" s="1">
        <v>43313</v>
      </c>
      <c r="E837">
        <v>0</v>
      </c>
      <c r="F837">
        <v>0</v>
      </c>
      <c r="G837">
        <v>0</v>
      </c>
      <c r="H837">
        <v>0</v>
      </c>
      <c r="BQ837" t="str">
        <f>VLOOKUP(A837,Misc!$A$3:$B$11,2,FALSE)</f>
        <v>MYR</v>
      </c>
      <c r="BR837">
        <f>INDEX(FX!$B$30:$AK$48,MATCH('Data (2)'!BQ837,FX!$A$30:$A$48,0),MATCH('Data (2)'!D837,Period,0))</f>
        <v>4.0935977652790028</v>
      </c>
      <c r="BS837">
        <f t="shared" si="216"/>
        <v>0</v>
      </c>
      <c r="BT837">
        <f t="shared" si="217"/>
        <v>0</v>
      </c>
      <c r="BU837">
        <f t="shared" si="218"/>
        <v>0</v>
      </c>
      <c r="BV837">
        <f t="shared" si="219"/>
        <v>0</v>
      </c>
      <c r="BW837">
        <f t="shared" si="220"/>
        <v>0</v>
      </c>
      <c r="BX837">
        <f t="shared" si="221"/>
        <v>0</v>
      </c>
      <c r="BY837">
        <f t="shared" si="222"/>
        <v>0</v>
      </c>
      <c r="BZ837">
        <f t="shared" si="223"/>
        <v>0</v>
      </c>
      <c r="CA837">
        <f t="shared" si="224"/>
        <v>0</v>
      </c>
      <c r="CB837">
        <f t="shared" si="224"/>
        <v>0</v>
      </c>
      <c r="CC837">
        <f t="shared" si="224"/>
        <v>0</v>
      </c>
      <c r="CD837">
        <f t="shared" si="224"/>
        <v>0</v>
      </c>
      <c r="CE837" s="4">
        <f t="shared" si="225"/>
        <v>0</v>
      </c>
      <c r="CF837" s="4" t="str">
        <f t="shared" si="226"/>
        <v/>
      </c>
      <c r="CG837" s="4">
        <f t="shared" si="227"/>
        <v>0</v>
      </c>
      <c r="CH837" s="4" t="str">
        <f t="shared" si="228"/>
        <v/>
      </c>
      <c r="CI837">
        <f>INDEX(FX!$B$114:$AK$132,MATCH('Data (2)'!BQ837,FX!$A$114:$A$132,0),MATCH('Data (2)'!D837,Period,0))</f>
        <v>4.0384285469205699</v>
      </c>
    </row>
    <row r="838" spans="1:87" hidden="1" outlineLevel="1" x14ac:dyDescent="0.15">
      <c r="A838" t="s">
        <v>80</v>
      </c>
      <c r="B838" s="1">
        <f t="shared" si="229"/>
        <v>43800</v>
      </c>
      <c r="C838" t="s">
        <v>50</v>
      </c>
      <c r="D838" s="1">
        <v>43344</v>
      </c>
      <c r="E838">
        <v>0</v>
      </c>
      <c r="F838">
        <v>0</v>
      </c>
      <c r="G838">
        <v>0</v>
      </c>
      <c r="H838">
        <v>0</v>
      </c>
      <c r="BQ838" t="str">
        <f>VLOOKUP(A838,Misc!$A$3:$B$11,2,FALSE)</f>
        <v>MYR</v>
      </c>
      <c r="BR838">
        <f>INDEX(FX!$B$30:$AK$48,MATCH('Data (2)'!BQ838,FX!$A$30:$A$48,0),MATCH('Data (2)'!D838,Period,0))</f>
        <v>4.1398354876615757</v>
      </c>
      <c r="BS838">
        <f t="shared" si="216"/>
        <v>0</v>
      </c>
      <c r="BT838">
        <f t="shared" si="217"/>
        <v>0</v>
      </c>
      <c r="BU838">
        <f t="shared" si="218"/>
        <v>0</v>
      </c>
      <c r="BV838">
        <f t="shared" si="219"/>
        <v>0</v>
      </c>
      <c r="BW838">
        <f t="shared" si="220"/>
        <v>0</v>
      </c>
      <c r="BX838">
        <f t="shared" si="221"/>
        <v>0</v>
      </c>
      <c r="BY838">
        <f t="shared" si="222"/>
        <v>0</v>
      </c>
      <c r="BZ838">
        <f t="shared" si="223"/>
        <v>0</v>
      </c>
      <c r="CA838">
        <f t="shared" si="224"/>
        <v>0</v>
      </c>
      <c r="CB838">
        <f t="shared" si="224"/>
        <v>0</v>
      </c>
      <c r="CC838">
        <f t="shared" si="224"/>
        <v>0</v>
      </c>
      <c r="CD838">
        <f t="shared" si="224"/>
        <v>0</v>
      </c>
      <c r="CE838" s="4">
        <f t="shared" si="225"/>
        <v>0</v>
      </c>
      <c r="CF838" s="4" t="str">
        <f t="shared" si="226"/>
        <v/>
      </c>
      <c r="CG838" s="4">
        <f t="shared" si="227"/>
        <v>0</v>
      </c>
      <c r="CH838" s="4" t="str">
        <f t="shared" si="228"/>
        <v/>
      </c>
      <c r="CI838">
        <f>INDEX(FX!$B$114:$AK$132,MATCH('Data (2)'!BQ838,FX!$A$114:$A$132,0),MATCH('Data (2)'!D838,Period,0))</f>
        <v>4.0384285469205699</v>
      </c>
    </row>
    <row r="839" spans="1:87" hidden="1" outlineLevel="1" x14ac:dyDescent="0.15">
      <c r="A839" t="s">
        <v>80</v>
      </c>
      <c r="B839" s="1">
        <f t="shared" si="229"/>
        <v>43800</v>
      </c>
      <c r="C839" t="s">
        <v>50</v>
      </c>
      <c r="D839" s="1">
        <v>43374</v>
      </c>
      <c r="E839">
        <v>0</v>
      </c>
      <c r="F839">
        <v>0</v>
      </c>
      <c r="G839">
        <v>0</v>
      </c>
      <c r="H839">
        <v>0</v>
      </c>
      <c r="BQ839" t="str">
        <f>VLOOKUP(A839,Misc!$A$3:$B$11,2,FALSE)</f>
        <v>MYR</v>
      </c>
      <c r="BR839">
        <f>INDEX(FX!$B$30:$AK$48,MATCH('Data (2)'!BQ839,FX!$A$30:$A$48,0),MATCH('Data (2)'!D839,Period,0))</f>
        <v>4.1588858643183562</v>
      </c>
      <c r="BS839">
        <f t="shared" si="216"/>
        <v>0</v>
      </c>
      <c r="BT839">
        <f t="shared" si="217"/>
        <v>0</v>
      </c>
      <c r="BU839">
        <f t="shared" si="218"/>
        <v>0</v>
      </c>
      <c r="BV839">
        <f t="shared" si="219"/>
        <v>0</v>
      </c>
      <c r="BW839">
        <f t="shared" si="220"/>
        <v>0</v>
      </c>
      <c r="BX839">
        <f t="shared" si="221"/>
        <v>0</v>
      </c>
      <c r="BY839">
        <f t="shared" si="222"/>
        <v>0</v>
      </c>
      <c r="BZ839">
        <f t="shared" si="223"/>
        <v>0</v>
      </c>
      <c r="CA839">
        <f t="shared" si="224"/>
        <v>0</v>
      </c>
      <c r="CB839">
        <f t="shared" si="224"/>
        <v>0</v>
      </c>
      <c r="CC839">
        <f t="shared" si="224"/>
        <v>0</v>
      </c>
      <c r="CD839">
        <f t="shared" si="224"/>
        <v>0</v>
      </c>
      <c r="CE839" s="4">
        <f t="shared" si="225"/>
        <v>0</v>
      </c>
      <c r="CF839" s="4" t="str">
        <f t="shared" si="226"/>
        <v/>
      </c>
      <c r="CG839" s="4">
        <f t="shared" si="227"/>
        <v>0</v>
      </c>
      <c r="CH839" s="4" t="str">
        <f t="shared" si="228"/>
        <v/>
      </c>
      <c r="CI839">
        <f>INDEX(FX!$B$114:$AK$132,MATCH('Data (2)'!BQ839,FX!$A$114:$A$132,0),MATCH('Data (2)'!D839,Period,0))</f>
        <v>4.0384285469205699</v>
      </c>
    </row>
    <row r="840" spans="1:87" hidden="1" outlineLevel="1" x14ac:dyDescent="0.15">
      <c r="A840" t="s">
        <v>80</v>
      </c>
      <c r="B840" s="1">
        <f t="shared" si="229"/>
        <v>43800</v>
      </c>
      <c r="C840" t="s">
        <v>50</v>
      </c>
      <c r="D840" s="1">
        <v>43405</v>
      </c>
      <c r="E840">
        <v>0</v>
      </c>
      <c r="F840">
        <v>0</v>
      </c>
      <c r="G840">
        <v>0</v>
      </c>
      <c r="H840">
        <v>0</v>
      </c>
      <c r="BQ840" t="str">
        <f>VLOOKUP(A840,Misc!$A$3:$B$11,2,FALSE)</f>
        <v>MYR</v>
      </c>
      <c r="BR840">
        <f>INDEX(FX!$B$30:$AK$48,MATCH('Data (2)'!BQ840,FX!$A$30:$A$48,0),MATCH('Data (2)'!D840,Period,0))</f>
        <v>4.1830760064141783</v>
      </c>
      <c r="BS840">
        <f t="shared" si="216"/>
        <v>0</v>
      </c>
      <c r="BT840">
        <f t="shared" si="217"/>
        <v>0</v>
      </c>
      <c r="BU840">
        <f t="shared" si="218"/>
        <v>0</v>
      </c>
      <c r="BV840">
        <f t="shared" si="219"/>
        <v>0</v>
      </c>
      <c r="BW840">
        <f t="shared" si="220"/>
        <v>0</v>
      </c>
      <c r="BX840">
        <f t="shared" si="221"/>
        <v>0</v>
      </c>
      <c r="BY840">
        <f t="shared" si="222"/>
        <v>0</v>
      </c>
      <c r="BZ840">
        <f t="shared" si="223"/>
        <v>0</v>
      </c>
      <c r="CA840">
        <f t="shared" si="224"/>
        <v>0</v>
      </c>
      <c r="CB840">
        <f t="shared" si="224"/>
        <v>0</v>
      </c>
      <c r="CC840">
        <f t="shared" si="224"/>
        <v>0</v>
      </c>
      <c r="CD840">
        <f t="shared" si="224"/>
        <v>0</v>
      </c>
      <c r="CE840" s="4">
        <f t="shared" si="225"/>
        <v>0</v>
      </c>
      <c r="CF840" s="4" t="str">
        <f t="shared" si="226"/>
        <v/>
      </c>
      <c r="CG840" s="4">
        <f t="shared" si="227"/>
        <v>0</v>
      </c>
      <c r="CH840" s="4" t="str">
        <f t="shared" si="228"/>
        <v/>
      </c>
      <c r="CI840">
        <f>INDEX(FX!$B$114:$AK$132,MATCH('Data (2)'!BQ840,FX!$A$114:$A$132,0),MATCH('Data (2)'!D840,Period,0))</f>
        <v>4.0384285469205699</v>
      </c>
    </row>
    <row r="841" spans="1:87" hidden="1" outlineLevel="1" x14ac:dyDescent="0.15">
      <c r="A841" t="s">
        <v>80</v>
      </c>
      <c r="B841" s="1">
        <f t="shared" si="229"/>
        <v>43800</v>
      </c>
      <c r="C841" t="s">
        <v>50</v>
      </c>
      <c r="D841" s="1">
        <v>43435</v>
      </c>
      <c r="E841">
        <v>0</v>
      </c>
      <c r="F841">
        <v>0</v>
      </c>
      <c r="G841">
        <v>0</v>
      </c>
      <c r="H841">
        <v>0</v>
      </c>
      <c r="BQ841" t="str">
        <f>VLOOKUP(A841,Misc!$A$3:$B$11,2,FALSE)</f>
        <v>MYR</v>
      </c>
      <c r="BR841">
        <f>INDEX(FX!$B$30:$AK$48,MATCH('Data (2)'!BQ841,FX!$A$30:$A$48,0),MATCH('Data (2)'!D841,Period,0))</f>
        <v>4.1688395746648172</v>
      </c>
      <c r="BS841">
        <f t="shared" si="216"/>
        <v>0</v>
      </c>
      <c r="BT841">
        <f t="shared" si="217"/>
        <v>0</v>
      </c>
      <c r="BU841">
        <f t="shared" si="218"/>
        <v>0</v>
      </c>
      <c r="BV841">
        <f t="shared" si="219"/>
        <v>0</v>
      </c>
      <c r="BW841">
        <f t="shared" si="220"/>
        <v>0</v>
      </c>
      <c r="BX841">
        <f t="shared" si="221"/>
        <v>0</v>
      </c>
      <c r="BY841">
        <f t="shared" si="222"/>
        <v>0</v>
      </c>
      <c r="BZ841">
        <f t="shared" si="223"/>
        <v>0</v>
      </c>
      <c r="CA841">
        <f t="shared" si="224"/>
        <v>0</v>
      </c>
      <c r="CB841">
        <f t="shared" si="224"/>
        <v>0</v>
      </c>
      <c r="CC841">
        <f t="shared" si="224"/>
        <v>0</v>
      </c>
      <c r="CD841">
        <f t="shared" si="224"/>
        <v>0</v>
      </c>
      <c r="CE841" s="4">
        <f t="shared" si="225"/>
        <v>0</v>
      </c>
      <c r="CF841" s="4" t="str">
        <f t="shared" si="226"/>
        <v/>
      </c>
      <c r="CG841" s="4">
        <f t="shared" si="227"/>
        <v>0</v>
      </c>
      <c r="CH841" s="4" t="str">
        <f t="shared" si="228"/>
        <v/>
      </c>
      <c r="CI841">
        <f>INDEX(FX!$B$114:$AK$132,MATCH('Data (2)'!BQ841,FX!$A$114:$A$132,0),MATCH('Data (2)'!D841,Period,0))</f>
        <v>4.0384285469205699</v>
      </c>
    </row>
    <row r="842" spans="1:87" hidden="1" outlineLevel="1" x14ac:dyDescent="0.15">
      <c r="A842" t="s">
        <v>80</v>
      </c>
      <c r="B842" s="1">
        <f t="shared" si="229"/>
        <v>43800</v>
      </c>
      <c r="C842" t="s">
        <v>63</v>
      </c>
      <c r="D842" s="1">
        <v>43101</v>
      </c>
      <c r="E842">
        <f t="array" ref="E842:E853">TRANSPOSE('[7]BA_Key Metrics P1'!$F$9:$Q$9)</f>
        <v>0</v>
      </c>
      <c r="F842">
        <f t="array" ref="F842:F853">TRANSPOSE('[7]BA_Key Metrics P1'!$F$14:$Q$14)</f>
        <v>0</v>
      </c>
      <c r="G842">
        <f t="array" ref="G842:G853">TRANSPOSE('[7]BA_Key Metrics P1'!$F$19:$Q$19)</f>
        <v>0</v>
      </c>
      <c r="H842">
        <f t="array" ref="H842:H853">TRANSPOSE('[7]BA_Key Metrics P1'!$F$24:$Q$24)</f>
        <v>0</v>
      </c>
      <c r="BQ842" t="str">
        <f>VLOOKUP(A842,Misc!$A$3:$B$11,2,FALSE)</f>
        <v>MYR</v>
      </c>
      <c r="BR842">
        <f>INDEX(FX!$B$30:$AK$48,MATCH('Data (2)'!BQ842,FX!$A$30:$A$48,0),MATCH('Data (2)'!D842,Period,0))</f>
        <v>3.9549720741163021</v>
      </c>
      <c r="BS842">
        <f t="shared" ref="BS842:BS905" si="230">IF(D842&gt;B842,0,E842/$BR842)</f>
        <v>0</v>
      </c>
      <c r="BT842">
        <f t="shared" si="217"/>
        <v>0</v>
      </c>
      <c r="BU842">
        <f t="shared" si="218"/>
        <v>0</v>
      </c>
      <c r="BV842">
        <f t="shared" si="219"/>
        <v>0</v>
      </c>
      <c r="BW842">
        <f t="shared" si="220"/>
        <v>0</v>
      </c>
      <c r="BX842">
        <f t="shared" si="221"/>
        <v>0</v>
      </c>
      <c r="BY842">
        <f t="shared" si="222"/>
        <v>0</v>
      </c>
      <c r="BZ842">
        <f t="shared" si="223"/>
        <v>0</v>
      </c>
      <c r="CA842">
        <f t="shared" si="224"/>
        <v>0</v>
      </c>
      <c r="CB842">
        <f t="shared" si="224"/>
        <v>0</v>
      </c>
      <c r="CC842">
        <f t="shared" si="224"/>
        <v>0</v>
      </c>
      <c r="CD842">
        <f t="shared" si="224"/>
        <v>0</v>
      </c>
      <c r="CE842" s="4">
        <f t="shared" si="225"/>
        <v>0</v>
      </c>
      <c r="CF842" s="4" t="str">
        <f t="shared" si="226"/>
        <v/>
      </c>
      <c r="CG842" s="4">
        <f t="shared" si="227"/>
        <v>0</v>
      </c>
      <c r="CH842" s="4" t="str">
        <f t="shared" si="228"/>
        <v/>
      </c>
      <c r="CI842">
        <f>INDEX(FX!$B$114:$AK$132,MATCH('Data (2)'!BQ842,FX!$A$114:$A$132,0),MATCH('Data (2)'!D842,Period,0))</f>
        <v>4.0384285469205699</v>
      </c>
    </row>
    <row r="843" spans="1:87" hidden="1" outlineLevel="1" x14ac:dyDescent="0.15">
      <c r="A843" t="s">
        <v>80</v>
      </c>
      <c r="B843" s="1">
        <f t="shared" si="229"/>
        <v>43800</v>
      </c>
      <c r="C843" t="s">
        <v>63</v>
      </c>
      <c r="D843" s="1">
        <v>43132</v>
      </c>
      <c r="E843">
        <v>0</v>
      </c>
      <c r="F843">
        <v>0</v>
      </c>
      <c r="G843">
        <v>0</v>
      </c>
      <c r="H843">
        <v>0</v>
      </c>
      <c r="BQ843" t="str">
        <f>VLOOKUP(A843,Misc!$A$3:$B$11,2,FALSE)</f>
        <v>MYR</v>
      </c>
      <c r="BR843">
        <f>INDEX(FX!$B$30:$AK$48,MATCH('Data (2)'!BQ843,FX!$A$30:$A$48,0),MATCH('Data (2)'!D843,Period,0))</f>
        <v>3.9131181263059012</v>
      </c>
      <c r="BS843">
        <f t="shared" si="230"/>
        <v>0</v>
      </c>
      <c r="BT843">
        <f t="shared" si="217"/>
        <v>0</v>
      </c>
      <c r="BU843">
        <f t="shared" si="218"/>
        <v>0</v>
      </c>
      <c r="BV843">
        <f t="shared" si="219"/>
        <v>0</v>
      </c>
      <c r="BW843">
        <f t="shared" si="220"/>
        <v>0</v>
      </c>
      <c r="BX843">
        <f t="shared" si="221"/>
        <v>0</v>
      </c>
      <c r="BY843">
        <f t="shared" si="222"/>
        <v>0</v>
      </c>
      <c r="BZ843">
        <f t="shared" si="223"/>
        <v>0</v>
      </c>
      <c r="CA843">
        <f t="shared" si="224"/>
        <v>0</v>
      </c>
      <c r="CB843">
        <f t="shared" si="224"/>
        <v>0</v>
      </c>
      <c r="CC843">
        <f t="shared" si="224"/>
        <v>0</v>
      </c>
      <c r="CD843">
        <f t="shared" si="224"/>
        <v>0</v>
      </c>
      <c r="CE843" s="4">
        <f t="shared" si="225"/>
        <v>0</v>
      </c>
      <c r="CF843" s="4" t="str">
        <f t="shared" si="226"/>
        <v/>
      </c>
      <c r="CG843" s="4">
        <f t="shared" si="227"/>
        <v>0</v>
      </c>
      <c r="CH843" s="4" t="str">
        <f t="shared" si="228"/>
        <v/>
      </c>
      <c r="CI843">
        <f>INDEX(FX!$B$114:$AK$132,MATCH('Data (2)'!BQ843,FX!$A$114:$A$132,0),MATCH('Data (2)'!D843,Period,0))</f>
        <v>4.0384285469205699</v>
      </c>
    </row>
    <row r="844" spans="1:87" hidden="1" outlineLevel="1" x14ac:dyDescent="0.15">
      <c r="A844" t="s">
        <v>80</v>
      </c>
      <c r="B844" s="1">
        <f t="shared" si="229"/>
        <v>43800</v>
      </c>
      <c r="C844" t="s">
        <v>63</v>
      </c>
      <c r="D844" s="1">
        <v>43160</v>
      </c>
      <c r="E844">
        <v>0</v>
      </c>
      <c r="F844">
        <v>0</v>
      </c>
      <c r="G844">
        <v>0</v>
      </c>
      <c r="H844">
        <v>0</v>
      </c>
      <c r="BQ844" t="str">
        <f>VLOOKUP(A844,Misc!$A$3:$B$11,2,FALSE)</f>
        <v>MYR</v>
      </c>
      <c r="BR844">
        <f>INDEX(FX!$B$30:$AK$48,MATCH('Data (2)'!BQ844,FX!$A$30:$A$48,0),MATCH('Data (2)'!D844,Period,0))</f>
        <v>3.9035204199799276</v>
      </c>
      <c r="BS844">
        <f t="shared" si="230"/>
        <v>0</v>
      </c>
      <c r="BT844">
        <f t="shared" si="217"/>
        <v>0</v>
      </c>
      <c r="BU844">
        <f t="shared" si="218"/>
        <v>0</v>
      </c>
      <c r="BV844">
        <f t="shared" si="219"/>
        <v>0</v>
      </c>
      <c r="BW844">
        <f t="shared" si="220"/>
        <v>0</v>
      </c>
      <c r="BX844">
        <f t="shared" si="221"/>
        <v>0</v>
      </c>
      <c r="BY844">
        <f t="shared" si="222"/>
        <v>0</v>
      </c>
      <c r="BZ844">
        <f t="shared" si="223"/>
        <v>0</v>
      </c>
      <c r="CA844">
        <f t="shared" si="224"/>
        <v>0</v>
      </c>
      <c r="CB844">
        <f t="shared" si="224"/>
        <v>0</v>
      </c>
      <c r="CC844">
        <f t="shared" si="224"/>
        <v>0</v>
      </c>
      <c r="CD844">
        <f t="shared" si="224"/>
        <v>0</v>
      </c>
      <c r="CE844" s="4">
        <f t="shared" si="225"/>
        <v>0</v>
      </c>
      <c r="CF844" s="4" t="str">
        <f t="shared" si="226"/>
        <v/>
      </c>
      <c r="CG844" s="4">
        <f t="shared" si="227"/>
        <v>0</v>
      </c>
      <c r="CH844" s="4" t="str">
        <f t="shared" si="228"/>
        <v/>
      </c>
      <c r="CI844">
        <f>INDEX(FX!$B$114:$AK$132,MATCH('Data (2)'!BQ844,FX!$A$114:$A$132,0),MATCH('Data (2)'!D844,Period,0))</f>
        <v>4.0384285469205699</v>
      </c>
    </row>
    <row r="845" spans="1:87" hidden="1" outlineLevel="1" x14ac:dyDescent="0.15">
      <c r="A845" t="s">
        <v>80</v>
      </c>
      <c r="B845" s="1">
        <f t="shared" si="229"/>
        <v>43800</v>
      </c>
      <c r="C845" t="s">
        <v>63</v>
      </c>
      <c r="D845" s="1">
        <v>43191</v>
      </c>
      <c r="E845">
        <v>0</v>
      </c>
      <c r="F845">
        <v>0</v>
      </c>
      <c r="G845">
        <v>0</v>
      </c>
      <c r="H845">
        <v>0</v>
      </c>
      <c r="BQ845" t="str">
        <f>VLOOKUP(A845,Misc!$A$3:$B$11,2,FALSE)</f>
        <v>MYR</v>
      </c>
      <c r="BR845">
        <f>INDEX(FX!$B$30:$AK$48,MATCH('Data (2)'!BQ845,FX!$A$30:$A$48,0),MATCH('Data (2)'!D845,Period,0))</f>
        <v>3.8882888166630027</v>
      </c>
      <c r="BS845">
        <f t="shared" si="230"/>
        <v>0</v>
      </c>
      <c r="BT845">
        <f t="shared" si="217"/>
        <v>0</v>
      </c>
      <c r="BU845">
        <f t="shared" si="218"/>
        <v>0</v>
      </c>
      <c r="BV845">
        <f t="shared" si="219"/>
        <v>0</v>
      </c>
      <c r="BW845">
        <f t="shared" si="220"/>
        <v>0</v>
      </c>
      <c r="BX845">
        <f t="shared" si="221"/>
        <v>0</v>
      </c>
      <c r="BY845">
        <f t="shared" si="222"/>
        <v>0</v>
      </c>
      <c r="BZ845">
        <f t="shared" si="223"/>
        <v>0</v>
      </c>
      <c r="CA845">
        <f t="shared" si="224"/>
        <v>0</v>
      </c>
      <c r="CB845">
        <f t="shared" si="224"/>
        <v>0</v>
      </c>
      <c r="CC845">
        <f t="shared" si="224"/>
        <v>0</v>
      </c>
      <c r="CD845">
        <f t="shared" si="224"/>
        <v>0</v>
      </c>
      <c r="CE845" s="4">
        <f t="shared" si="225"/>
        <v>0</v>
      </c>
      <c r="CF845" s="4" t="str">
        <f t="shared" si="226"/>
        <v/>
      </c>
      <c r="CG845" s="4">
        <f t="shared" si="227"/>
        <v>0</v>
      </c>
      <c r="CH845" s="4" t="str">
        <f t="shared" si="228"/>
        <v/>
      </c>
      <c r="CI845">
        <f>INDEX(FX!$B$114:$AK$132,MATCH('Data (2)'!BQ845,FX!$A$114:$A$132,0),MATCH('Data (2)'!D845,Period,0))</f>
        <v>4.0384285469205699</v>
      </c>
    </row>
    <row r="846" spans="1:87" hidden="1" outlineLevel="1" x14ac:dyDescent="0.15">
      <c r="A846" t="s">
        <v>80</v>
      </c>
      <c r="B846" s="1">
        <f t="shared" si="229"/>
        <v>43800</v>
      </c>
      <c r="C846" t="s">
        <v>63</v>
      </c>
      <c r="D846" s="1">
        <v>43221</v>
      </c>
      <c r="E846">
        <v>0</v>
      </c>
      <c r="F846">
        <v>0</v>
      </c>
      <c r="G846">
        <v>0</v>
      </c>
      <c r="H846">
        <v>0</v>
      </c>
      <c r="BQ846" t="str">
        <f>VLOOKUP(A846,Misc!$A$3:$B$11,2,FALSE)</f>
        <v>MYR</v>
      </c>
      <c r="BR846">
        <f>INDEX(FX!$B$30:$AK$48,MATCH('Data (2)'!BQ846,FX!$A$30:$A$48,0),MATCH('Data (2)'!D846,Period,0))</f>
        <v>3.9697193585999093</v>
      </c>
      <c r="BS846">
        <f t="shared" si="230"/>
        <v>0</v>
      </c>
      <c r="BT846">
        <f t="shared" si="217"/>
        <v>0</v>
      </c>
      <c r="BU846">
        <f t="shared" si="218"/>
        <v>0</v>
      </c>
      <c r="BV846">
        <f t="shared" si="219"/>
        <v>0</v>
      </c>
      <c r="BW846">
        <f t="shared" si="220"/>
        <v>0</v>
      </c>
      <c r="BX846">
        <f t="shared" si="221"/>
        <v>0</v>
      </c>
      <c r="BY846">
        <f t="shared" si="222"/>
        <v>0</v>
      </c>
      <c r="BZ846">
        <f t="shared" si="223"/>
        <v>0</v>
      </c>
      <c r="CA846">
        <f t="shared" si="224"/>
        <v>0</v>
      </c>
      <c r="CB846">
        <f t="shared" si="224"/>
        <v>0</v>
      </c>
      <c r="CC846">
        <f t="shared" si="224"/>
        <v>0</v>
      </c>
      <c r="CD846">
        <f t="shared" si="224"/>
        <v>0</v>
      </c>
      <c r="CE846" s="4">
        <f t="shared" si="225"/>
        <v>0</v>
      </c>
      <c r="CF846" s="4" t="str">
        <f t="shared" si="226"/>
        <v/>
      </c>
      <c r="CG846" s="4">
        <f t="shared" si="227"/>
        <v>0</v>
      </c>
      <c r="CH846" s="4" t="str">
        <f t="shared" si="228"/>
        <v/>
      </c>
      <c r="CI846">
        <f>INDEX(FX!$B$114:$AK$132,MATCH('Data (2)'!BQ846,FX!$A$114:$A$132,0),MATCH('Data (2)'!D846,Period,0))</f>
        <v>4.0384285469205699</v>
      </c>
    </row>
    <row r="847" spans="1:87" hidden="1" outlineLevel="1" x14ac:dyDescent="0.15">
      <c r="A847" t="s">
        <v>80</v>
      </c>
      <c r="B847" s="1">
        <f t="shared" si="229"/>
        <v>43800</v>
      </c>
      <c r="C847" t="s">
        <v>63</v>
      </c>
      <c r="D847" s="1">
        <v>43252</v>
      </c>
      <c r="E847">
        <v>0</v>
      </c>
      <c r="F847">
        <v>0</v>
      </c>
      <c r="G847">
        <v>0</v>
      </c>
      <c r="H847">
        <v>0</v>
      </c>
      <c r="BQ847" t="str">
        <f>VLOOKUP(A847,Misc!$A$3:$B$11,2,FALSE)</f>
        <v>MYR</v>
      </c>
      <c r="BR847">
        <f>INDEX(FX!$B$30:$AK$48,MATCH('Data (2)'!BQ847,FX!$A$30:$A$48,0),MATCH('Data (2)'!D847,Period,0))</f>
        <v>4.000350671168305</v>
      </c>
      <c r="BS847">
        <f t="shared" si="230"/>
        <v>0</v>
      </c>
      <c r="BT847">
        <f t="shared" si="217"/>
        <v>0</v>
      </c>
      <c r="BU847">
        <f t="shared" si="218"/>
        <v>0</v>
      </c>
      <c r="BV847">
        <f t="shared" si="219"/>
        <v>0</v>
      </c>
      <c r="BW847">
        <f t="shared" si="220"/>
        <v>0</v>
      </c>
      <c r="BX847">
        <f t="shared" si="221"/>
        <v>0</v>
      </c>
      <c r="BY847">
        <f t="shared" si="222"/>
        <v>0</v>
      </c>
      <c r="BZ847">
        <f t="shared" si="223"/>
        <v>0</v>
      </c>
      <c r="CA847">
        <f t="shared" si="224"/>
        <v>0</v>
      </c>
      <c r="CB847">
        <f t="shared" si="224"/>
        <v>0</v>
      </c>
      <c r="CC847">
        <f t="shared" si="224"/>
        <v>0</v>
      </c>
      <c r="CD847">
        <f t="shared" si="224"/>
        <v>0</v>
      </c>
      <c r="CE847" s="4">
        <f t="shared" si="225"/>
        <v>0</v>
      </c>
      <c r="CF847" s="4" t="str">
        <f t="shared" si="226"/>
        <v/>
      </c>
      <c r="CG847" s="4">
        <f t="shared" si="227"/>
        <v>0</v>
      </c>
      <c r="CH847" s="4" t="str">
        <f t="shared" si="228"/>
        <v/>
      </c>
      <c r="CI847">
        <f>INDEX(FX!$B$114:$AK$132,MATCH('Data (2)'!BQ847,FX!$A$114:$A$132,0),MATCH('Data (2)'!D847,Period,0))</f>
        <v>4.0384285469205699</v>
      </c>
    </row>
    <row r="848" spans="1:87" hidden="1" outlineLevel="1" x14ac:dyDescent="0.15">
      <c r="A848" t="s">
        <v>80</v>
      </c>
      <c r="B848" s="1">
        <f t="shared" si="229"/>
        <v>43800</v>
      </c>
      <c r="C848" t="s">
        <v>63</v>
      </c>
      <c r="D848" s="1">
        <v>43282</v>
      </c>
      <c r="E848">
        <v>0</v>
      </c>
      <c r="F848">
        <v>0</v>
      </c>
      <c r="G848">
        <v>0</v>
      </c>
      <c r="H848">
        <v>0</v>
      </c>
      <c r="BQ848" t="str">
        <f>VLOOKUP(A848,Misc!$A$3:$B$11,2,FALSE)</f>
        <v>MYR</v>
      </c>
      <c r="BR848">
        <f>INDEX(FX!$B$30:$AK$48,MATCH('Data (2)'!BQ848,FX!$A$30:$A$48,0),MATCH('Data (2)'!D848,Period,0))</f>
        <v>4.0499832740794917</v>
      </c>
      <c r="BS848">
        <f t="shared" si="230"/>
        <v>0</v>
      </c>
      <c r="BT848">
        <f t="shared" si="217"/>
        <v>0</v>
      </c>
      <c r="BU848">
        <f t="shared" si="218"/>
        <v>0</v>
      </c>
      <c r="BV848">
        <f t="shared" si="219"/>
        <v>0</v>
      </c>
      <c r="BW848">
        <f t="shared" si="220"/>
        <v>0</v>
      </c>
      <c r="BX848">
        <f t="shared" si="221"/>
        <v>0</v>
      </c>
      <c r="BY848">
        <f t="shared" si="222"/>
        <v>0</v>
      </c>
      <c r="BZ848">
        <f t="shared" si="223"/>
        <v>0</v>
      </c>
      <c r="CA848">
        <f t="shared" si="224"/>
        <v>0</v>
      </c>
      <c r="CB848">
        <f t="shared" si="224"/>
        <v>0</v>
      </c>
      <c r="CC848">
        <f t="shared" si="224"/>
        <v>0</v>
      </c>
      <c r="CD848">
        <f t="shared" si="224"/>
        <v>0</v>
      </c>
      <c r="CE848" s="4">
        <f t="shared" si="225"/>
        <v>0</v>
      </c>
      <c r="CF848" s="4" t="str">
        <f t="shared" si="226"/>
        <v/>
      </c>
      <c r="CG848" s="4">
        <f t="shared" si="227"/>
        <v>0</v>
      </c>
      <c r="CH848" s="4" t="str">
        <f t="shared" si="228"/>
        <v/>
      </c>
      <c r="CI848">
        <f>INDEX(FX!$B$114:$AK$132,MATCH('Data (2)'!BQ848,FX!$A$114:$A$132,0),MATCH('Data (2)'!D848,Period,0))</f>
        <v>4.0384285469205699</v>
      </c>
    </row>
    <row r="849" spans="1:87" hidden="1" outlineLevel="1" x14ac:dyDescent="0.15">
      <c r="A849" t="s">
        <v>80</v>
      </c>
      <c r="B849" s="1">
        <f t="shared" si="229"/>
        <v>43800</v>
      </c>
      <c r="C849" t="s">
        <v>63</v>
      </c>
      <c r="D849" s="1">
        <v>43313</v>
      </c>
      <c r="E849">
        <v>0</v>
      </c>
      <c r="F849">
        <v>0</v>
      </c>
      <c r="G849">
        <v>0</v>
      </c>
      <c r="H849">
        <v>0</v>
      </c>
      <c r="BQ849" t="str">
        <f>VLOOKUP(A849,Misc!$A$3:$B$11,2,FALSE)</f>
        <v>MYR</v>
      </c>
      <c r="BR849">
        <f>INDEX(FX!$B$30:$AK$48,MATCH('Data (2)'!BQ849,FX!$A$30:$A$48,0),MATCH('Data (2)'!D849,Period,0))</f>
        <v>4.0935977652790028</v>
      </c>
      <c r="BS849">
        <f t="shared" si="230"/>
        <v>0</v>
      </c>
      <c r="BT849">
        <f t="shared" si="217"/>
        <v>0</v>
      </c>
      <c r="BU849">
        <f t="shared" si="218"/>
        <v>0</v>
      </c>
      <c r="BV849">
        <f t="shared" si="219"/>
        <v>0</v>
      </c>
      <c r="BW849">
        <f t="shared" si="220"/>
        <v>0</v>
      </c>
      <c r="BX849">
        <f t="shared" si="221"/>
        <v>0</v>
      </c>
      <c r="BY849">
        <f t="shared" si="222"/>
        <v>0</v>
      </c>
      <c r="BZ849">
        <f t="shared" si="223"/>
        <v>0</v>
      </c>
      <c r="CA849">
        <f t="shared" si="224"/>
        <v>0</v>
      </c>
      <c r="CB849">
        <f t="shared" si="224"/>
        <v>0</v>
      </c>
      <c r="CC849">
        <f t="shared" si="224"/>
        <v>0</v>
      </c>
      <c r="CD849">
        <f t="shared" si="224"/>
        <v>0</v>
      </c>
      <c r="CE849" s="4">
        <f t="shared" si="225"/>
        <v>0</v>
      </c>
      <c r="CF849" s="4" t="str">
        <f t="shared" si="226"/>
        <v/>
      </c>
      <c r="CG849" s="4">
        <f t="shared" si="227"/>
        <v>0</v>
      </c>
      <c r="CH849" s="4" t="str">
        <f t="shared" si="228"/>
        <v/>
      </c>
      <c r="CI849">
        <f>INDEX(FX!$B$114:$AK$132,MATCH('Data (2)'!BQ849,FX!$A$114:$A$132,0),MATCH('Data (2)'!D849,Period,0))</f>
        <v>4.0384285469205699</v>
      </c>
    </row>
    <row r="850" spans="1:87" hidden="1" outlineLevel="1" x14ac:dyDescent="0.15">
      <c r="A850" t="s">
        <v>80</v>
      </c>
      <c r="B850" s="1">
        <f t="shared" si="229"/>
        <v>43800</v>
      </c>
      <c r="C850" t="s">
        <v>63</v>
      </c>
      <c r="D850" s="1">
        <v>43344</v>
      </c>
      <c r="E850">
        <v>0</v>
      </c>
      <c r="F850">
        <v>0</v>
      </c>
      <c r="G850">
        <v>0</v>
      </c>
      <c r="H850">
        <v>0</v>
      </c>
      <c r="BQ850" t="str">
        <f>VLOOKUP(A850,Misc!$A$3:$B$11,2,FALSE)</f>
        <v>MYR</v>
      </c>
      <c r="BR850">
        <f>INDEX(FX!$B$30:$AK$48,MATCH('Data (2)'!BQ850,FX!$A$30:$A$48,0),MATCH('Data (2)'!D850,Period,0))</f>
        <v>4.1398354876615757</v>
      </c>
      <c r="BS850">
        <f t="shared" si="230"/>
        <v>0</v>
      </c>
      <c r="BT850">
        <f t="shared" si="217"/>
        <v>0</v>
      </c>
      <c r="BU850">
        <f t="shared" si="218"/>
        <v>0</v>
      </c>
      <c r="BV850">
        <f t="shared" si="219"/>
        <v>0</v>
      </c>
      <c r="BW850">
        <f t="shared" si="220"/>
        <v>0</v>
      </c>
      <c r="BX850">
        <f t="shared" si="221"/>
        <v>0</v>
      </c>
      <c r="BY850">
        <f t="shared" si="222"/>
        <v>0</v>
      </c>
      <c r="BZ850">
        <f t="shared" si="223"/>
        <v>0</v>
      </c>
      <c r="CA850">
        <f t="shared" si="224"/>
        <v>0</v>
      </c>
      <c r="CB850">
        <f t="shared" si="224"/>
        <v>0</v>
      </c>
      <c r="CC850">
        <f t="shared" si="224"/>
        <v>0</v>
      </c>
      <c r="CD850">
        <f t="shared" si="224"/>
        <v>0</v>
      </c>
      <c r="CE850" s="4">
        <f t="shared" si="225"/>
        <v>0</v>
      </c>
      <c r="CF850" s="4" t="str">
        <f t="shared" si="226"/>
        <v/>
      </c>
      <c r="CG850" s="4">
        <f t="shared" si="227"/>
        <v>0</v>
      </c>
      <c r="CH850" s="4" t="str">
        <f t="shared" si="228"/>
        <v/>
      </c>
      <c r="CI850">
        <f>INDEX(FX!$B$114:$AK$132,MATCH('Data (2)'!BQ850,FX!$A$114:$A$132,0),MATCH('Data (2)'!D850,Period,0))</f>
        <v>4.0384285469205699</v>
      </c>
    </row>
    <row r="851" spans="1:87" hidden="1" outlineLevel="1" x14ac:dyDescent="0.15">
      <c r="A851" t="s">
        <v>80</v>
      </c>
      <c r="B851" s="1">
        <f t="shared" si="229"/>
        <v>43800</v>
      </c>
      <c r="C851" t="s">
        <v>63</v>
      </c>
      <c r="D851" s="1">
        <v>43374</v>
      </c>
      <c r="E851">
        <v>0</v>
      </c>
      <c r="F851">
        <v>0</v>
      </c>
      <c r="G851">
        <v>0</v>
      </c>
      <c r="H851">
        <v>0</v>
      </c>
      <c r="BQ851" t="str">
        <f>VLOOKUP(A851,Misc!$A$3:$B$11,2,FALSE)</f>
        <v>MYR</v>
      </c>
      <c r="BR851">
        <f>INDEX(FX!$B$30:$AK$48,MATCH('Data (2)'!BQ851,FX!$A$30:$A$48,0),MATCH('Data (2)'!D851,Period,0))</f>
        <v>4.1588858643183562</v>
      </c>
      <c r="BS851">
        <f t="shared" si="230"/>
        <v>0</v>
      </c>
      <c r="BT851">
        <f t="shared" si="217"/>
        <v>0</v>
      </c>
      <c r="BU851">
        <f t="shared" si="218"/>
        <v>0</v>
      </c>
      <c r="BV851">
        <f t="shared" si="219"/>
        <v>0</v>
      </c>
      <c r="BW851">
        <f t="shared" si="220"/>
        <v>0</v>
      </c>
      <c r="BX851">
        <f t="shared" si="221"/>
        <v>0</v>
      </c>
      <c r="BY851">
        <f t="shared" si="222"/>
        <v>0</v>
      </c>
      <c r="BZ851">
        <f t="shared" si="223"/>
        <v>0</v>
      </c>
      <c r="CA851">
        <f t="shared" si="224"/>
        <v>0</v>
      </c>
      <c r="CB851">
        <f t="shared" si="224"/>
        <v>0</v>
      </c>
      <c r="CC851">
        <f t="shared" si="224"/>
        <v>0</v>
      </c>
      <c r="CD851">
        <f t="shared" si="224"/>
        <v>0</v>
      </c>
      <c r="CE851" s="4">
        <f t="shared" si="225"/>
        <v>0</v>
      </c>
      <c r="CF851" s="4" t="str">
        <f t="shared" si="226"/>
        <v/>
      </c>
      <c r="CG851" s="4">
        <f t="shared" si="227"/>
        <v>0</v>
      </c>
      <c r="CH851" s="4" t="str">
        <f t="shared" si="228"/>
        <v/>
      </c>
      <c r="CI851">
        <f>INDEX(FX!$B$114:$AK$132,MATCH('Data (2)'!BQ851,FX!$A$114:$A$132,0),MATCH('Data (2)'!D851,Period,0))</f>
        <v>4.0384285469205699</v>
      </c>
    </row>
    <row r="852" spans="1:87" hidden="1" outlineLevel="1" x14ac:dyDescent="0.15">
      <c r="A852" t="s">
        <v>80</v>
      </c>
      <c r="B852" s="1">
        <f t="shared" si="229"/>
        <v>43800</v>
      </c>
      <c r="C852" t="s">
        <v>63</v>
      </c>
      <c r="D852" s="1">
        <v>43405</v>
      </c>
      <c r="E852">
        <v>0</v>
      </c>
      <c r="F852">
        <v>0</v>
      </c>
      <c r="G852">
        <v>0</v>
      </c>
      <c r="H852">
        <v>0</v>
      </c>
      <c r="BQ852" t="str">
        <f>VLOOKUP(A852,Misc!$A$3:$B$11,2,FALSE)</f>
        <v>MYR</v>
      </c>
      <c r="BR852">
        <f>INDEX(FX!$B$30:$AK$48,MATCH('Data (2)'!BQ852,FX!$A$30:$A$48,0),MATCH('Data (2)'!D852,Period,0))</f>
        <v>4.1830760064141783</v>
      </c>
      <c r="BS852">
        <f t="shared" si="230"/>
        <v>0</v>
      </c>
      <c r="BT852">
        <f t="shared" si="217"/>
        <v>0</v>
      </c>
      <c r="BU852">
        <f t="shared" si="218"/>
        <v>0</v>
      </c>
      <c r="BV852">
        <f t="shared" si="219"/>
        <v>0</v>
      </c>
      <c r="BW852">
        <f t="shared" si="220"/>
        <v>0</v>
      </c>
      <c r="BX852">
        <f t="shared" si="221"/>
        <v>0</v>
      </c>
      <c r="BY852">
        <f t="shared" si="222"/>
        <v>0</v>
      </c>
      <c r="BZ852">
        <f t="shared" si="223"/>
        <v>0</v>
      </c>
      <c r="CA852">
        <f t="shared" si="224"/>
        <v>0</v>
      </c>
      <c r="CB852">
        <f t="shared" si="224"/>
        <v>0</v>
      </c>
      <c r="CC852">
        <f t="shared" si="224"/>
        <v>0</v>
      </c>
      <c r="CD852">
        <f t="shared" si="224"/>
        <v>0</v>
      </c>
      <c r="CE852" s="4">
        <f t="shared" si="225"/>
        <v>0</v>
      </c>
      <c r="CF852" s="4" t="str">
        <f t="shared" si="226"/>
        <v/>
      </c>
      <c r="CG852" s="4">
        <f t="shared" si="227"/>
        <v>0</v>
      </c>
      <c r="CH852" s="4" t="str">
        <f t="shared" si="228"/>
        <v/>
      </c>
      <c r="CI852">
        <f>INDEX(FX!$B$114:$AK$132,MATCH('Data (2)'!BQ852,FX!$A$114:$A$132,0),MATCH('Data (2)'!D852,Period,0))</f>
        <v>4.0384285469205699</v>
      </c>
    </row>
    <row r="853" spans="1:87" hidden="1" outlineLevel="1" x14ac:dyDescent="0.15">
      <c r="A853" t="s">
        <v>80</v>
      </c>
      <c r="B853" s="1">
        <f t="shared" si="229"/>
        <v>43800</v>
      </c>
      <c r="C853" t="s">
        <v>63</v>
      </c>
      <c r="D853" s="1">
        <v>43435</v>
      </c>
      <c r="E853">
        <v>0</v>
      </c>
      <c r="F853">
        <v>0</v>
      </c>
      <c r="G853">
        <v>0</v>
      </c>
      <c r="H853">
        <v>0</v>
      </c>
      <c r="BQ853" t="str">
        <f>VLOOKUP(A853,Misc!$A$3:$B$11,2,FALSE)</f>
        <v>MYR</v>
      </c>
      <c r="BR853">
        <f>INDEX(FX!$B$30:$AK$48,MATCH('Data (2)'!BQ853,FX!$A$30:$A$48,0),MATCH('Data (2)'!D853,Period,0))</f>
        <v>4.1688395746648172</v>
      </c>
      <c r="BS853">
        <f t="shared" si="230"/>
        <v>0</v>
      </c>
      <c r="BT853">
        <f t="shared" si="217"/>
        <v>0</v>
      </c>
      <c r="BU853">
        <f t="shared" si="218"/>
        <v>0</v>
      </c>
      <c r="BV853">
        <f t="shared" si="219"/>
        <v>0</v>
      </c>
      <c r="BW853">
        <f t="shared" si="220"/>
        <v>0</v>
      </c>
      <c r="BX853">
        <f t="shared" si="221"/>
        <v>0</v>
      </c>
      <c r="BY853">
        <f t="shared" si="222"/>
        <v>0</v>
      </c>
      <c r="BZ853">
        <f t="shared" si="223"/>
        <v>0</v>
      </c>
      <c r="CA853">
        <f t="shared" si="224"/>
        <v>0</v>
      </c>
      <c r="CB853">
        <f t="shared" si="224"/>
        <v>0</v>
      </c>
      <c r="CC853">
        <f t="shared" si="224"/>
        <v>0</v>
      </c>
      <c r="CD853">
        <f t="shared" si="224"/>
        <v>0</v>
      </c>
      <c r="CE853" s="4">
        <f t="shared" si="225"/>
        <v>0</v>
      </c>
      <c r="CF853" s="4" t="str">
        <f t="shared" si="226"/>
        <v/>
      </c>
      <c r="CG853" s="4">
        <f t="shared" si="227"/>
        <v>0</v>
      </c>
      <c r="CH853" s="4" t="str">
        <f t="shared" si="228"/>
        <v/>
      </c>
      <c r="CI853">
        <f>INDEX(FX!$B$114:$AK$132,MATCH('Data (2)'!BQ853,FX!$A$114:$A$132,0),MATCH('Data (2)'!D853,Period,0))</f>
        <v>4.0384285469205699</v>
      </c>
    </row>
    <row r="854" spans="1:87" hidden="1" outlineLevel="1" x14ac:dyDescent="0.15">
      <c r="A854" t="s">
        <v>80</v>
      </c>
      <c r="B854" s="1">
        <f t="shared" si="229"/>
        <v>43800</v>
      </c>
      <c r="C854" t="s">
        <v>45</v>
      </c>
      <c r="D854" s="1">
        <v>43101</v>
      </c>
      <c r="E854">
        <f t="array" ref="E854:E865">TRANSPOSE('[7]OVERALL_Key Metrics P1'!$F$9:$Q$9)</f>
        <v>0</v>
      </c>
      <c r="F854">
        <f t="array" ref="F854:F865">TRANSPOSE('[7]OVERALL_Key Metrics P1'!$F$14:$Q$14)</f>
        <v>0</v>
      </c>
      <c r="G854">
        <f t="array" ref="G854:G865">TRANSPOSE('[7]OVERALL_Key Metrics P1'!$F$19:$Q$19)</f>
        <v>0</v>
      </c>
      <c r="H854">
        <f t="array" ref="H854:H865">TRANSPOSE('[7]OVERALL_Key Metrics P1'!$F$24:$Q$24)</f>
        <v>0</v>
      </c>
      <c r="BQ854" t="str">
        <f>VLOOKUP(A854,Misc!$A$3:$B$11,2,FALSE)</f>
        <v>MYR</v>
      </c>
      <c r="BR854">
        <f>INDEX(FX!$B$30:$AK$48,MATCH('Data (2)'!BQ854,FX!$A$30:$A$48,0),MATCH('Data (2)'!D854,Period,0))</f>
        <v>3.9549720741163021</v>
      </c>
      <c r="BS854">
        <f t="shared" si="230"/>
        <v>0</v>
      </c>
      <c r="BT854">
        <f t="shared" si="217"/>
        <v>0</v>
      </c>
      <c r="BU854">
        <f t="shared" si="218"/>
        <v>0</v>
      </c>
      <c r="BV854">
        <f t="shared" si="219"/>
        <v>0</v>
      </c>
      <c r="BW854">
        <f t="shared" si="220"/>
        <v>0</v>
      </c>
      <c r="BX854">
        <f t="shared" si="221"/>
        <v>0</v>
      </c>
      <c r="BY854">
        <f t="shared" si="222"/>
        <v>0</v>
      </c>
      <c r="BZ854">
        <f t="shared" si="223"/>
        <v>0</v>
      </c>
      <c r="CA854">
        <f t="shared" si="224"/>
        <v>0</v>
      </c>
      <c r="CB854">
        <f t="shared" si="224"/>
        <v>0</v>
      </c>
      <c r="CC854">
        <f t="shared" si="224"/>
        <v>0</v>
      </c>
      <c r="CD854">
        <f t="shared" si="224"/>
        <v>0</v>
      </c>
      <c r="CE854" s="4">
        <f t="shared" si="225"/>
        <v>0</v>
      </c>
      <c r="CF854" s="4" t="str">
        <f t="shared" si="226"/>
        <v/>
      </c>
      <c r="CG854" s="4">
        <f t="shared" si="227"/>
        <v>0</v>
      </c>
      <c r="CH854" s="4" t="str">
        <f t="shared" si="228"/>
        <v/>
      </c>
      <c r="CI854">
        <f>INDEX(FX!$B$114:$AK$132,MATCH('Data (2)'!BQ854,FX!$A$114:$A$132,0),MATCH('Data (2)'!D854,Period,0))</f>
        <v>4.0384285469205699</v>
      </c>
    </row>
    <row r="855" spans="1:87" hidden="1" outlineLevel="1" x14ac:dyDescent="0.15">
      <c r="A855" t="s">
        <v>80</v>
      </c>
      <c r="B855" s="1">
        <f t="shared" si="229"/>
        <v>43800</v>
      </c>
      <c r="C855" t="s">
        <v>45</v>
      </c>
      <c r="D855" s="1">
        <v>43132</v>
      </c>
      <c r="E855">
        <v>0</v>
      </c>
      <c r="F855">
        <v>0</v>
      </c>
      <c r="G855">
        <v>0</v>
      </c>
      <c r="H855">
        <v>0</v>
      </c>
      <c r="BQ855" t="str">
        <f>VLOOKUP(A855,Misc!$A$3:$B$11,2,FALSE)</f>
        <v>MYR</v>
      </c>
      <c r="BR855">
        <f>INDEX(FX!$B$30:$AK$48,MATCH('Data (2)'!BQ855,FX!$A$30:$A$48,0),MATCH('Data (2)'!D855,Period,0))</f>
        <v>3.9131181263059012</v>
      </c>
      <c r="BS855">
        <f t="shared" si="230"/>
        <v>0</v>
      </c>
      <c r="BT855">
        <f t="shared" si="217"/>
        <v>0</v>
      </c>
      <c r="BU855">
        <f t="shared" si="218"/>
        <v>0</v>
      </c>
      <c r="BV855">
        <f t="shared" si="219"/>
        <v>0</v>
      </c>
      <c r="BW855">
        <f t="shared" si="220"/>
        <v>0</v>
      </c>
      <c r="BX855">
        <f t="shared" si="221"/>
        <v>0</v>
      </c>
      <c r="BY855">
        <f t="shared" si="222"/>
        <v>0</v>
      </c>
      <c r="BZ855">
        <f t="shared" si="223"/>
        <v>0</v>
      </c>
      <c r="CA855">
        <f t="shared" si="224"/>
        <v>0</v>
      </c>
      <c r="CB855">
        <f t="shared" si="224"/>
        <v>0</v>
      </c>
      <c r="CC855">
        <f t="shared" si="224"/>
        <v>0</v>
      </c>
      <c r="CD855">
        <f t="shared" si="224"/>
        <v>0</v>
      </c>
      <c r="CE855" s="4">
        <f t="shared" si="225"/>
        <v>0</v>
      </c>
      <c r="CF855" s="4" t="str">
        <f t="shared" si="226"/>
        <v/>
      </c>
      <c r="CG855" s="4">
        <f t="shared" si="227"/>
        <v>0</v>
      </c>
      <c r="CH855" s="4" t="str">
        <f t="shared" si="228"/>
        <v/>
      </c>
      <c r="CI855">
        <f>INDEX(FX!$B$114:$AK$132,MATCH('Data (2)'!BQ855,FX!$A$114:$A$132,0),MATCH('Data (2)'!D855,Period,0))</f>
        <v>4.0384285469205699</v>
      </c>
    </row>
    <row r="856" spans="1:87" hidden="1" outlineLevel="1" x14ac:dyDescent="0.15">
      <c r="A856" t="s">
        <v>80</v>
      </c>
      <c r="B856" s="1">
        <f t="shared" si="229"/>
        <v>43800</v>
      </c>
      <c r="C856" t="s">
        <v>45</v>
      </c>
      <c r="D856" s="1">
        <v>43160</v>
      </c>
      <c r="E856">
        <v>0</v>
      </c>
      <c r="F856">
        <v>0</v>
      </c>
      <c r="G856">
        <v>0</v>
      </c>
      <c r="H856">
        <v>0</v>
      </c>
      <c r="BQ856" t="str">
        <f>VLOOKUP(A856,Misc!$A$3:$B$11,2,FALSE)</f>
        <v>MYR</v>
      </c>
      <c r="BR856">
        <f>INDEX(FX!$B$30:$AK$48,MATCH('Data (2)'!BQ856,FX!$A$30:$A$48,0),MATCH('Data (2)'!D856,Period,0))</f>
        <v>3.9035204199799276</v>
      </c>
      <c r="BS856">
        <f t="shared" si="230"/>
        <v>0</v>
      </c>
      <c r="BT856">
        <f t="shared" si="217"/>
        <v>0</v>
      </c>
      <c r="BU856">
        <f t="shared" si="218"/>
        <v>0</v>
      </c>
      <c r="BV856">
        <f t="shared" si="219"/>
        <v>0</v>
      </c>
      <c r="BW856">
        <f t="shared" si="220"/>
        <v>0</v>
      </c>
      <c r="BX856">
        <f t="shared" si="221"/>
        <v>0</v>
      </c>
      <c r="BY856">
        <f t="shared" si="222"/>
        <v>0</v>
      </c>
      <c r="BZ856">
        <f t="shared" si="223"/>
        <v>0</v>
      </c>
      <c r="CA856">
        <f t="shared" si="224"/>
        <v>0</v>
      </c>
      <c r="CB856">
        <f t="shared" si="224"/>
        <v>0</v>
      </c>
      <c r="CC856">
        <f t="shared" si="224"/>
        <v>0</v>
      </c>
      <c r="CD856">
        <f t="shared" si="224"/>
        <v>0</v>
      </c>
      <c r="CE856" s="4">
        <f t="shared" si="225"/>
        <v>0</v>
      </c>
      <c r="CF856" s="4" t="str">
        <f t="shared" si="226"/>
        <v/>
      </c>
      <c r="CG856" s="4">
        <f t="shared" si="227"/>
        <v>0</v>
      </c>
      <c r="CH856" s="4" t="str">
        <f t="shared" si="228"/>
        <v/>
      </c>
      <c r="CI856">
        <f>INDEX(FX!$B$114:$AK$132,MATCH('Data (2)'!BQ856,FX!$A$114:$A$132,0),MATCH('Data (2)'!D856,Period,0))</f>
        <v>4.0384285469205699</v>
      </c>
    </row>
    <row r="857" spans="1:87" hidden="1" outlineLevel="1" x14ac:dyDescent="0.15">
      <c r="A857" t="s">
        <v>80</v>
      </c>
      <c r="B857" s="1">
        <f t="shared" si="229"/>
        <v>43800</v>
      </c>
      <c r="C857" t="s">
        <v>45</v>
      </c>
      <c r="D857" s="1">
        <v>43191</v>
      </c>
      <c r="E857">
        <v>0</v>
      </c>
      <c r="F857">
        <v>0</v>
      </c>
      <c r="G857">
        <v>0</v>
      </c>
      <c r="H857">
        <v>0</v>
      </c>
      <c r="BQ857" t="str">
        <f>VLOOKUP(A857,Misc!$A$3:$B$11,2,FALSE)</f>
        <v>MYR</v>
      </c>
      <c r="BR857">
        <f>INDEX(FX!$B$30:$AK$48,MATCH('Data (2)'!BQ857,FX!$A$30:$A$48,0),MATCH('Data (2)'!D857,Period,0))</f>
        <v>3.8882888166630027</v>
      </c>
      <c r="BS857">
        <f t="shared" si="230"/>
        <v>0</v>
      </c>
      <c r="BT857">
        <f t="shared" si="217"/>
        <v>0</v>
      </c>
      <c r="BU857">
        <f t="shared" si="218"/>
        <v>0</v>
      </c>
      <c r="BV857">
        <f t="shared" si="219"/>
        <v>0</v>
      </c>
      <c r="BW857">
        <f t="shared" si="220"/>
        <v>0</v>
      </c>
      <c r="BX857">
        <f t="shared" si="221"/>
        <v>0</v>
      </c>
      <c r="BY857">
        <f t="shared" si="222"/>
        <v>0</v>
      </c>
      <c r="BZ857">
        <f t="shared" si="223"/>
        <v>0</v>
      </c>
      <c r="CA857">
        <f t="shared" si="224"/>
        <v>0</v>
      </c>
      <c r="CB857">
        <f t="shared" si="224"/>
        <v>0</v>
      </c>
      <c r="CC857">
        <f t="shared" si="224"/>
        <v>0</v>
      </c>
      <c r="CD857">
        <f t="shared" si="224"/>
        <v>0</v>
      </c>
      <c r="CE857" s="4">
        <f t="shared" si="225"/>
        <v>0</v>
      </c>
      <c r="CF857" s="4" t="str">
        <f t="shared" si="226"/>
        <v/>
      </c>
      <c r="CG857" s="4">
        <f t="shared" si="227"/>
        <v>0</v>
      </c>
      <c r="CH857" s="4" t="str">
        <f t="shared" si="228"/>
        <v/>
      </c>
      <c r="CI857">
        <f>INDEX(FX!$B$114:$AK$132,MATCH('Data (2)'!BQ857,FX!$A$114:$A$132,0),MATCH('Data (2)'!D857,Period,0))</f>
        <v>4.0384285469205699</v>
      </c>
    </row>
    <row r="858" spans="1:87" hidden="1" outlineLevel="1" x14ac:dyDescent="0.15">
      <c r="A858" t="s">
        <v>80</v>
      </c>
      <c r="B858" s="1">
        <f t="shared" si="229"/>
        <v>43800</v>
      </c>
      <c r="C858" t="s">
        <v>45</v>
      </c>
      <c r="D858" s="1">
        <v>43221</v>
      </c>
      <c r="E858">
        <v>0</v>
      </c>
      <c r="F858">
        <v>0</v>
      </c>
      <c r="G858">
        <v>0</v>
      </c>
      <c r="H858">
        <v>0</v>
      </c>
      <c r="BQ858" t="str">
        <f>VLOOKUP(A858,Misc!$A$3:$B$11,2,FALSE)</f>
        <v>MYR</v>
      </c>
      <c r="BR858">
        <f>INDEX(FX!$B$30:$AK$48,MATCH('Data (2)'!BQ858,FX!$A$30:$A$48,0),MATCH('Data (2)'!D858,Period,0))</f>
        <v>3.9697193585999093</v>
      </c>
      <c r="BS858">
        <f t="shared" si="230"/>
        <v>0</v>
      </c>
      <c r="BT858">
        <f t="shared" si="217"/>
        <v>0</v>
      </c>
      <c r="BU858">
        <f t="shared" si="218"/>
        <v>0</v>
      </c>
      <c r="BV858">
        <f t="shared" si="219"/>
        <v>0</v>
      </c>
      <c r="BW858">
        <f t="shared" si="220"/>
        <v>0</v>
      </c>
      <c r="BX858">
        <f t="shared" si="221"/>
        <v>0</v>
      </c>
      <c r="BY858">
        <f t="shared" si="222"/>
        <v>0</v>
      </c>
      <c r="BZ858">
        <f t="shared" si="223"/>
        <v>0</v>
      </c>
      <c r="CA858">
        <f t="shared" si="224"/>
        <v>0</v>
      </c>
      <c r="CB858">
        <f t="shared" si="224"/>
        <v>0</v>
      </c>
      <c r="CC858">
        <f t="shared" si="224"/>
        <v>0</v>
      </c>
      <c r="CD858">
        <f t="shared" si="224"/>
        <v>0</v>
      </c>
      <c r="CE858" s="4">
        <f t="shared" si="225"/>
        <v>0</v>
      </c>
      <c r="CF858" s="4" t="str">
        <f t="shared" si="226"/>
        <v/>
      </c>
      <c r="CG858" s="4">
        <f t="shared" si="227"/>
        <v>0</v>
      </c>
      <c r="CH858" s="4" t="str">
        <f t="shared" si="228"/>
        <v/>
      </c>
      <c r="CI858">
        <f>INDEX(FX!$B$114:$AK$132,MATCH('Data (2)'!BQ858,FX!$A$114:$A$132,0),MATCH('Data (2)'!D858,Period,0))</f>
        <v>4.0384285469205699</v>
      </c>
    </row>
    <row r="859" spans="1:87" hidden="1" outlineLevel="1" x14ac:dyDescent="0.15">
      <c r="A859" t="s">
        <v>80</v>
      </c>
      <c r="B859" s="1">
        <f t="shared" si="229"/>
        <v>43800</v>
      </c>
      <c r="C859" t="s">
        <v>45</v>
      </c>
      <c r="D859" s="1">
        <v>43252</v>
      </c>
      <c r="E859">
        <v>0</v>
      </c>
      <c r="F859">
        <v>0</v>
      </c>
      <c r="G859">
        <v>0</v>
      </c>
      <c r="H859">
        <v>0</v>
      </c>
      <c r="BQ859" t="str">
        <f>VLOOKUP(A859,Misc!$A$3:$B$11,2,FALSE)</f>
        <v>MYR</v>
      </c>
      <c r="BR859">
        <f>INDEX(FX!$B$30:$AK$48,MATCH('Data (2)'!BQ859,FX!$A$30:$A$48,0),MATCH('Data (2)'!D859,Period,0))</f>
        <v>4.000350671168305</v>
      </c>
      <c r="BS859">
        <f t="shared" si="230"/>
        <v>0</v>
      </c>
      <c r="BT859">
        <f t="shared" si="217"/>
        <v>0</v>
      </c>
      <c r="BU859">
        <f t="shared" si="218"/>
        <v>0</v>
      </c>
      <c r="BV859">
        <f t="shared" si="219"/>
        <v>0</v>
      </c>
      <c r="BW859">
        <f t="shared" si="220"/>
        <v>0</v>
      </c>
      <c r="BX859">
        <f t="shared" si="221"/>
        <v>0</v>
      </c>
      <c r="BY859">
        <f t="shared" si="222"/>
        <v>0</v>
      </c>
      <c r="BZ859">
        <f t="shared" si="223"/>
        <v>0</v>
      </c>
      <c r="CA859">
        <f t="shared" si="224"/>
        <v>0</v>
      </c>
      <c r="CB859">
        <f t="shared" si="224"/>
        <v>0</v>
      </c>
      <c r="CC859">
        <f t="shared" si="224"/>
        <v>0</v>
      </c>
      <c r="CD859">
        <f t="shared" si="224"/>
        <v>0</v>
      </c>
      <c r="CE859" s="4">
        <f t="shared" si="225"/>
        <v>0</v>
      </c>
      <c r="CF859" s="4" t="str">
        <f t="shared" si="226"/>
        <v/>
      </c>
      <c r="CG859" s="4">
        <f t="shared" si="227"/>
        <v>0</v>
      </c>
      <c r="CH859" s="4" t="str">
        <f t="shared" si="228"/>
        <v/>
      </c>
      <c r="CI859">
        <f>INDEX(FX!$B$114:$AK$132,MATCH('Data (2)'!BQ859,FX!$A$114:$A$132,0),MATCH('Data (2)'!D859,Period,0))</f>
        <v>4.0384285469205699</v>
      </c>
    </row>
    <row r="860" spans="1:87" hidden="1" outlineLevel="1" x14ac:dyDescent="0.15">
      <c r="A860" t="s">
        <v>80</v>
      </c>
      <c r="B860" s="1">
        <f t="shared" si="229"/>
        <v>43800</v>
      </c>
      <c r="C860" t="s">
        <v>45</v>
      </c>
      <c r="D860" s="1">
        <v>43282</v>
      </c>
      <c r="E860">
        <v>0</v>
      </c>
      <c r="F860">
        <v>0</v>
      </c>
      <c r="G860">
        <v>0</v>
      </c>
      <c r="H860">
        <v>0</v>
      </c>
      <c r="BQ860" t="str">
        <f>VLOOKUP(A860,Misc!$A$3:$B$11,2,FALSE)</f>
        <v>MYR</v>
      </c>
      <c r="BR860">
        <f>INDEX(FX!$B$30:$AK$48,MATCH('Data (2)'!BQ860,FX!$A$30:$A$48,0),MATCH('Data (2)'!D860,Period,0))</f>
        <v>4.0499832740794917</v>
      </c>
      <c r="BS860">
        <f t="shared" si="230"/>
        <v>0</v>
      </c>
      <c r="BT860">
        <f t="shared" si="217"/>
        <v>0</v>
      </c>
      <c r="BU860">
        <f t="shared" si="218"/>
        <v>0</v>
      </c>
      <c r="BV860">
        <f t="shared" si="219"/>
        <v>0</v>
      </c>
      <c r="BW860">
        <f t="shared" si="220"/>
        <v>0</v>
      </c>
      <c r="BX860">
        <f t="shared" si="221"/>
        <v>0</v>
      </c>
      <c r="BY860">
        <f t="shared" si="222"/>
        <v>0</v>
      </c>
      <c r="BZ860">
        <f t="shared" si="223"/>
        <v>0</v>
      </c>
      <c r="CA860">
        <f t="shared" si="224"/>
        <v>0</v>
      </c>
      <c r="CB860">
        <f t="shared" si="224"/>
        <v>0</v>
      </c>
      <c r="CC860">
        <f t="shared" si="224"/>
        <v>0</v>
      </c>
      <c r="CD860">
        <f t="shared" si="224"/>
        <v>0</v>
      </c>
      <c r="CE860" s="4">
        <f t="shared" si="225"/>
        <v>0</v>
      </c>
      <c r="CF860" s="4" t="str">
        <f t="shared" si="226"/>
        <v/>
      </c>
      <c r="CG860" s="4">
        <f t="shared" si="227"/>
        <v>0</v>
      </c>
      <c r="CH860" s="4" t="str">
        <f t="shared" si="228"/>
        <v/>
      </c>
      <c r="CI860">
        <f>INDEX(FX!$B$114:$AK$132,MATCH('Data (2)'!BQ860,FX!$A$114:$A$132,0),MATCH('Data (2)'!D860,Period,0))</f>
        <v>4.0384285469205699</v>
      </c>
    </row>
    <row r="861" spans="1:87" hidden="1" outlineLevel="1" x14ac:dyDescent="0.15">
      <c r="A861" t="s">
        <v>80</v>
      </c>
      <c r="B861" s="1">
        <f t="shared" si="229"/>
        <v>43800</v>
      </c>
      <c r="C861" t="s">
        <v>45</v>
      </c>
      <c r="D861" s="1">
        <v>43313</v>
      </c>
      <c r="E861">
        <v>0</v>
      </c>
      <c r="F861">
        <v>0</v>
      </c>
      <c r="G861">
        <v>0</v>
      </c>
      <c r="H861">
        <v>0</v>
      </c>
      <c r="BQ861" t="str">
        <f>VLOOKUP(A861,Misc!$A$3:$B$11,2,FALSE)</f>
        <v>MYR</v>
      </c>
      <c r="BR861">
        <f>INDEX(FX!$B$30:$AK$48,MATCH('Data (2)'!BQ861,FX!$A$30:$A$48,0),MATCH('Data (2)'!D861,Period,0))</f>
        <v>4.0935977652790028</v>
      </c>
      <c r="BS861">
        <f t="shared" si="230"/>
        <v>0</v>
      </c>
      <c r="BT861">
        <f t="shared" si="217"/>
        <v>0</v>
      </c>
      <c r="BU861">
        <f t="shared" si="218"/>
        <v>0</v>
      </c>
      <c r="BV861">
        <f t="shared" si="219"/>
        <v>0</v>
      </c>
      <c r="BW861">
        <f t="shared" si="220"/>
        <v>0</v>
      </c>
      <c r="BX861">
        <f t="shared" si="221"/>
        <v>0</v>
      </c>
      <c r="BY861">
        <f t="shared" si="222"/>
        <v>0</v>
      </c>
      <c r="BZ861">
        <f t="shared" si="223"/>
        <v>0</v>
      </c>
      <c r="CA861">
        <f t="shared" si="224"/>
        <v>0</v>
      </c>
      <c r="CB861">
        <f t="shared" si="224"/>
        <v>0</v>
      </c>
      <c r="CC861">
        <f t="shared" si="224"/>
        <v>0</v>
      </c>
      <c r="CD861">
        <f t="shared" si="224"/>
        <v>0</v>
      </c>
      <c r="CE861" s="4">
        <f t="shared" si="225"/>
        <v>0</v>
      </c>
      <c r="CF861" s="4" t="str">
        <f t="shared" si="226"/>
        <v/>
      </c>
      <c r="CG861" s="4">
        <f t="shared" si="227"/>
        <v>0</v>
      </c>
      <c r="CH861" s="4" t="str">
        <f t="shared" si="228"/>
        <v/>
      </c>
      <c r="CI861">
        <f>INDEX(FX!$B$114:$AK$132,MATCH('Data (2)'!BQ861,FX!$A$114:$A$132,0),MATCH('Data (2)'!D861,Period,0))</f>
        <v>4.0384285469205699</v>
      </c>
    </row>
    <row r="862" spans="1:87" hidden="1" outlineLevel="1" x14ac:dyDescent="0.15">
      <c r="A862" t="s">
        <v>80</v>
      </c>
      <c r="B862" s="1">
        <f t="shared" si="229"/>
        <v>43800</v>
      </c>
      <c r="C862" t="s">
        <v>45</v>
      </c>
      <c r="D862" s="1">
        <v>43344</v>
      </c>
      <c r="E862">
        <v>0</v>
      </c>
      <c r="F862">
        <v>0</v>
      </c>
      <c r="G862">
        <v>0</v>
      </c>
      <c r="H862">
        <v>0</v>
      </c>
      <c r="BQ862" t="str">
        <f>VLOOKUP(A862,Misc!$A$3:$B$11,2,FALSE)</f>
        <v>MYR</v>
      </c>
      <c r="BR862">
        <f>INDEX(FX!$B$30:$AK$48,MATCH('Data (2)'!BQ862,FX!$A$30:$A$48,0),MATCH('Data (2)'!D862,Period,0))</f>
        <v>4.1398354876615757</v>
      </c>
      <c r="BS862">
        <f t="shared" si="230"/>
        <v>0</v>
      </c>
      <c r="BT862">
        <f t="shared" si="217"/>
        <v>0</v>
      </c>
      <c r="BU862">
        <f t="shared" si="218"/>
        <v>0</v>
      </c>
      <c r="BV862">
        <f t="shared" si="219"/>
        <v>0</v>
      </c>
      <c r="BW862">
        <f t="shared" si="220"/>
        <v>0</v>
      </c>
      <c r="BX862">
        <f t="shared" si="221"/>
        <v>0</v>
      </c>
      <c r="BY862">
        <f t="shared" si="222"/>
        <v>0</v>
      </c>
      <c r="BZ862">
        <f t="shared" si="223"/>
        <v>0</v>
      </c>
      <c r="CA862">
        <f t="shared" si="224"/>
        <v>0</v>
      </c>
      <c r="CB862">
        <f t="shared" si="224"/>
        <v>0</v>
      </c>
      <c r="CC862">
        <f t="shared" si="224"/>
        <v>0</v>
      </c>
      <c r="CD862">
        <f t="shared" si="224"/>
        <v>0</v>
      </c>
      <c r="CE862" s="4">
        <f t="shared" si="225"/>
        <v>0</v>
      </c>
      <c r="CF862" s="4" t="str">
        <f t="shared" si="226"/>
        <v/>
      </c>
      <c r="CG862" s="4">
        <f t="shared" si="227"/>
        <v>0</v>
      </c>
      <c r="CH862" s="4" t="str">
        <f t="shared" si="228"/>
        <v/>
      </c>
      <c r="CI862">
        <f>INDEX(FX!$B$114:$AK$132,MATCH('Data (2)'!BQ862,FX!$A$114:$A$132,0),MATCH('Data (2)'!D862,Period,0))</f>
        <v>4.0384285469205699</v>
      </c>
    </row>
    <row r="863" spans="1:87" hidden="1" outlineLevel="1" x14ac:dyDescent="0.15">
      <c r="A863" t="s">
        <v>80</v>
      </c>
      <c r="B863" s="1">
        <f t="shared" si="229"/>
        <v>43800</v>
      </c>
      <c r="C863" t="s">
        <v>45</v>
      </c>
      <c r="D863" s="1">
        <v>43374</v>
      </c>
      <c r="E863">
        <v>0</v>
      </c>
      <c r="F863">
        <v>0</v>
      </c>
      <c r="G863">
        <v>0</v>
      </c>
      <c r="H863">
        <v>0</v>
      </c>
      <c r="BQ863" t="str">
        <f>VLOOKUP(A863,Misc!$A$3:$B$11,2,FALSE)</f>
        <v>MYR</v>
      </c>
      <c r="BR863">
        <f>INDEX(FX!$B$30:$AK$48,MATCH('Data (2)'!BQ863,FX!$A$30:$A$48,0),MATCH('Data (2)'!D863,Period,0))</f>
        <v>4.1588858643183562</v>
      </c>
      <c r="BS863">
        <f t="shared" si="230"/>
        <v>0</v>
      </c>
      <c r="BT863">
        <f t="shared" si="217"/>
        <v>0</v>
      </c>
      <c r="BU863">
        <f t="shared" si="218"/>
        <v>0</v>
      </c>
      <c r="BV863">
        <f t="shared" si="219"/>
        <v>0</v>
      </c>
      <c r="BW863">
        <f t="shared" si="220"/>
        <v>0</v>
      </c>
      <c r="BX863">
        <f t="shared" si="221"/>
        <v>0</v>
      </c>
      <c r="BY863">
        <f t="shared" si="222"/>
        <v>0</v>
      </c>
      <c r="BZ863">
        <f t="shared" si="223"/>
        <v>0</v>
      </c>
      <c r="CA863">
        <f t="shared" si="224"/>
        <v>0</v>
      </c>
      <c r="CB863">
        <f t="shared" si="224"/>
        <v>0</v>
      </c>
      <c r="CC863">
        <f t="shared" si="224"/>
        <v>0</v>
      </c>
      <c r="CD863">
        <f t="shared" si="224"/>
        <v>0</v>
      </c>
      <c r="CE863" s="4">
        <f t="shared" si="225"/>
        <v>0</v>
      </c>
      <c r="CF863" s="4" t="str">
        <f t="shared" si="226"/>
        <v/>
      </c>
      <c r="CG863" s="4">
        <f t="shared" si="227"/>
        <v>0</v>
      </c>
      <c r="CH863" s="4" t="str">
        <f t="shared" si="228"/>
        <v/>
      </c>
      <c r="CI863">
        <f>INDEX(FX!$B$114:$AK$132,MATCH('Data (2)'!BQ863,FX!$A$114:$A$132,0),MATCH('Data (2)'!D863,Period,0))</f>
        <v>4.0384285469205699</v>
      </c>
    </row>
    <row r="864" spans="1:87" hidden="1" outlineLevel="1" x14ac:dyDescent="0.15">
      <c r="A864" t="s">
        <v>80</v>
      </c>
      <c r="B864" s="1">
        <f t="shared" si="229"/>
        <v>43800</v>
      </c>
      <c r="C864" t="s">
        <v>45</v>
      </c>
      <c r="D864" s="1">
        <v>43405</v>
      </c>
      <c r="E864">
        <v>0</v>
      </c>
      <c r="F864">
        <v>0</v>
      </c>
      <c r="G864">
        <v>0</v>
      </c>
      <c r="H864">
        <v>0</v>
      </c>
      <c r="BQ864" t="str">
        <f>VLOOKUP(A864,Misc!$A$3:$B$11,2,FALSE)</f>
        <v>MYR</v>
      </c>
      <c r="BR864">
        <f>INDEX(FX!$B$30:$AK$48,MATCH('Data (2)'!BQ864,FX!$A$30:$A$48,0),MATCH('Data (2)'!D864,Period,0))</f>
        <v>4.1830760064141783</v>
      </c>
      <c r="BS864">
        <f t="shared" si="230"/>
        <v>0</v>
      </c>
      <c r="BT864">
        <f t="shared" si="217"/>
        <v>0</v>
      </c>
      <c r="BU864">
        <f t="shared" si="218"/>
        <v>0</v>
      </c>
      <c r="BV864">
        <f t="shared" si="219"/>
        <v>0</v>
      </c>
      <c r="BW864">
        <f t="shared" si="220"/>
        <v>0</v>
      </c>
      <c r="BX864">
        <f t="shared" si="221"/>
        <v>0</v>
      </c>
      <c r="BY864">
        <f t="shared" si="222"/>
        <v>0</v>
      </c>
      <c r="BZ864">
        <f t="shared" si="223"/>
        <v>0</v>
      </c>
      <c r="CA864">
        <f t="shared" si="224"/>
        <v>0</v>
      </c>
      <c r="CB864">
        <f t="shared" si="224"/>
        <v>0</v>
      </c>
      <c r="CC864">
        <f t="shared" si="224"/>
        <v>0</v>
      </c>
      <c r="CD864">
        <f t="shared" si="224"/>
        <v>0</v>
      </c>
      <c r="CE864" s="4">
        <f t="shared" si="225"/>
        <v>0</v>
      </c>
      <c r="CF864" s="4" t="str">
        <f t="shared" si="226"/>
        <v/>
      </c>
      <c r="CG864" s="4">
        <f t="shared" si="227"/>
        <v>0</v>
      </c>
      <c r="CH864" s="4" t="str">
        <f t="shared" si="228"/>
        <v/>
      </c>
      <c r="CI864">
        <f>INDEX(FX!$B$114:$AK$132,MATCH('Data (2)'!BQ864,FX!$A$114:$A$132,0),MATCH('Data (2)'!D864,Period,0))</f>
        <v>4.0384285469205699</v>
      </c>
    </row>
    <row r="865" spans="1:87" hidden="1" outlineLevel="1" x14ac:dyDescent="0.15">
      <c r="A865" t="s">
        <v>80</v>
      </c>
      <c r="B865" s="1">
        <f t="shared" si="229"/>
        <v>43800</v>
      </c>
      <c r="C865" t="s">
        <v>45</v>
      </c>
      <c r="D865" s="1">
        <v>43435</v>
      </c>
      <c r="E865">
        <v>0</v>
      </c>
      <c r="F865">
        <v>0</v>
      </c>
      <c r="G865">
        <v>0</v>
      </c>
      <c r="H865">
        <v>0</v>
      </c>
      <c r="BQ865" t="str">
        <f>VLOOKUP(A865,Misc!$A$3:$B$11,2,FALSE)</f>
        <v>MYR</v>
      </c>
      <c r="BR865">
        <f>INDEX(FX!$B$30:$AK$48,MATCH('Data (2)'!BQ865,FX!$A$30:$A$48,0),MATCH('Data (2)'!D865,Period,0))</f>
        <v>4.1688395746648172</v>
      </c>
      <c r="BS865">
        <f t="shared" si="230"/>
        <v>0</v>
      </c>
      <c r="BT865">
        <f t="shared" si="217"/>
        <v>0</v>
      </c>
      <c r="BU865">
        <f t="shared" si="218"/>
        <v>0</v>
      </c>
      <c r="BV865">
        <f t="shared" si="219"/>
        <v>0</v>
      </c>
      <c r="BW865">
        <f t="shared" si="220"/>
        <v>0</v>
      </c>
      <c r="BX865">
        <f t="shared" si="221"/>
        <v>0</v>
      </c>
      <c r="BY865">
        <f t="shared" si="222"/>
        <v>0</v>
      </c>
      <c r="BZ865">
        <f t="shared" si="223"/>
        <v>0</v>
      </c>
      <c r="CA865">
        <f t="shared" si="224"/>
        <v>0</v>
      </c>
      <c r="CB865">
        <f t="shared" si="224"/>
        <v>0</v>
      </c>
      <c r="CC865">
        <f t="shared" si="224"/>
        <v>0</v>
      </c>
      <c r="CD865">
        <f t="shared" si="224"/>
        <v>0</v>
      </c>
      <c r="CE865" s="4">
        <f t="shared" si="225"/>
        <v>0</v>
      </c>
      <c r="CF865" s="4" t="str">
        <f t="shared" si="226"/>
        <v/>
      </c>
      <c r="CG865" s="4">
        <f t="shared" si="227"/>
        <v>0</v>
      </c>
      <c r="CH865" s="4" t="str">
        <f t="shared" si="228"/>
        <v/>
      </c>
      <c r="CI865">
        <f>INDEX(FX!$B$114:$AK$132,MATCH('Data (2)'!BQ865,FX!$A$114:$A$132,0),MATCH('Data (2)'!D865,Period,0))</f>
        <v>4.0384285469205699</v>
      </c>
    </row>
    <row r="866" spans="1:87" hidden="1" outlineLevel="1" x14ac:dyDescent="0.15">
      <c r="A866" t="s">
        <v>79</v>
      </c>
      <c r="B866" s="1">
        <f>B865</f>
        <v>43800</v>
      </c>
      <c r="C866" t="s">
        <v>109</v>
      </c>
      <c r="D866" s="1">
        <v>43466</v>
      </c>
      <c r="E866">
        <f t="array" ref="E866:E877">TRANSPOSE([8]SGInput!$W$99:$AH$99)/1000000</f>
        <v>0.14437073499999997</v>
      </c>
      <c r="F866">
        <f t="array" ref="F866:F877">TRANSPOSE([8]SGInput!$W$104:$AH$104)/1000000</f>
        <v>0.10416541690599998</v>
      </c>
      <c r="G866">
        <f t="array" ref="G866:G877">TRANSPOSE([8]SGInput!$W$109:$AH$109)/1000000</f>
        <v>0.14437073499999997</v>
      </c>
      <c r="H866">
        <f t="array" ref="H866:H877">TRANSPOSE([8]SGInput!$W$114:$AH$114)/1000000</f>
        <v>0.10416541690599998</v>
      </c>
      <c r="I866">
        <f t="array" ref="I866:I877">TRANSPOSE([8]SGInput!$W$100:$AH$100)/1000000</f>
        <v>0.38470075326718772</v>
      </c>
      <c r="J866">
        <f t="array" ref="J866:J877">TRANSPOSE([8]SGInput!$W$105:$AH$105)/1000000</f>
        <v>0.11133084792479829</v>
      </c>
      <c r="K866">
        <f t="array" ref="K866:K877">TRANSPOSE([8]SGInput!$W$110:$AH$110)/1000000</f>
        <v>0.38470075326718772</v>
      </c>
      <c r="L866">
        <f t="array" ref="L866:L877">TRANSPOSE([8]SGInput!$W$115:$AH$115)/1000000</f>
        <v>0.11133084792479829</v>
      </c>
      <c r="Q866" t="str">
        <f t="array" ref="Q866:Q877">'[3]DM_Key Products'!$D$6</f>
        <v>SI Medical</v>
      </c>
      <c r="R866" t="str">
        <f t="array" ref="R866:R877">'[3]DM_Key Products'!$D$9</f>
        <v>Cancer</v>
      </c>
      <c r="S866" t="str">
        <f t="array" ref="S866:S877">'[3]DM_Key Products'!$D$12</f>
        <v>Medical</v>
      </c>
      <c r="T866">
        <f t="array" ref="T866:T877">'[3]DM_Key Products'!$D$15</f>
        <v>0</v>
      </c>
      <c r="U866">
        <f t="array" ref="U866:U877">'[3]DM_Key Products'!$D$18</f>
        <v>0</v>
      </c>
      <c r="V866">
        <f t="array" ref="V866:V877">'[3]DM_Key Products'!$D$21</f>
        <v>0</v>
      </c>
      <c r="W866">
        <f t="array" ref="W866:W877">'[3]DM_Key Products'!$D$24</f>
        <v>0</v>
      </c>
      <c r="X866">
        <f t="array" ref="X866:X877">'[3]DM_Key Products'!$D$27</f>
        <v>0</v>
      </c>
      <c r="Y866">
        <f t="array" ref="Y866:Y877">'[3]DM_Key Products'!$D$30</f>
        <v>0</v>
      </c>
      <c r="Z866">
        <f t="array" ref="Z866:Z877">'[3]DM_Key Products'!$D$33</f>
        <v>0</v>
      </c>
      <c r="AA866">
        <f t="array" ref="AA866:AA877">TRANSPOSE('[3]DM_Key Products'!$F$6:$Q$6)</f>
        <v>70.051624000000004</v>
      </c>
      <c r="AB866">
        <f t="array" ref="AB866:AB877">TRANSPOSE('[3]DM_Key Products'!$F$9:$Q$9)</f>
        <v>32.088017000000001</v>
      </c>
      <c r="AC866">
        <f t="array" ref="AC866:AC877">TRANSPOSE('[3]DM_Key Products'!$F$12:$Q$12)</f>
        <v>28.313800000000001</v>
      </c>
      <c r="AD866">
        <f t="array" ref="AD866:AD877">TRANSPOSE('[3]DM_Key Products'!$F$15:$Q$15)</f>
        <v>0</v>
      </c>
      <c r="AE866">
        <f t="array" ref="AE866:AE877">TRANSPOSE('[3]DM_Key Products'!$F$18:$Q$18)</f>
        <v>0</v>
      </c>
      <c r="AF866">
        <f t="array" ref="AF866:AF877">TRANSPOSE('[3]DM_Key Products'!$F$21:$Q$21)</f>
        <v>0</v>
      </c>
      <c r="AG866">
        <f t="array" ref="AG866:AG877">TRANSPOSE('[3]DM_Key Products'!$F$24:$Q$24)</f>
        <v>0</v>
      </c>
      <c r="AH866">
        <f t="array" ref="AH866:AH877">TRANSPOSE('[3]DM_Key Products'!$F$27:$Q$27)</f>
        <v>0</v>
      </c>
      <c r="AI866">
        <f t="array" ref="AI866:AI877">TRANSPOSE('[3]DM_Key Products'!$F$30:$Q$30)</f>
        <v>0</v>
      </c>
      <c r="AJ866">
        <f t="array" ref="AJ866:AJ877">TRANSPOSE('[3]DM_Key Products'!$F$33:$Q$33)</f>
        <v>0</v>
      </c>
      <c r="AK866">
        <f t="array" ref="AK866:AK877">TRANSPOSE('[3]DM_Key Products'!$F$36:$Q$36)</f>
        <v>20.040096875840021</v>
      </c>
      <c r="AL866">
        <f t="array" ref="AL866:AL877">TRANSPOSE('[3]DM_Key Products'!$F$7:$Q$7)</f>
        <v>52.488021600130594</v>
      </c>
      <c r="AM866">
        <f t="array" ref="AM866:AM877">TRANSPOSE('[3]DM_Key Products'!$F$10:$Q$10)</f>
        <v>52.57925307003012</v>
      </c>
      <c r="AN866">
        <f t="array" ref="AN866:AN877">TRANSPOSE('[3]DM_Key Products'!$F$13:$Q$13)</f>
        <v>18.854062510375066</v>
      </c>
      <c r="AO866">
        <f t="array" ref="AO866:AO877">TRANSPOSE('[3]DM_Key Products'!$F$16:$Q$16)</f>
        <v>0</v>
      </c>
      <c r="AP866">
        <f t="array" ref="AP866:AP877">TRANSPOSE('[3]DM_Key Products'!$F$19:$Q$19)</f>
        <v>0</v>
      </c>
      <c r="AQ866">
        <f t="array" ref="AQ866:AQ877">TRANSPOSE('[3]DM_Key Products'!$F$22:$Q$22)</f>
        <v>0</v>
      </c>
      <c r="AR866">
        <f t="array" ref="AR866:AR877">TRANSPOSE('[3]DM_Key Products'!$F$25:$Q$25)</f>
        <v>0</v>
      </c>
      <c r="AS866">
        <f t="array" ref="AS866:AS877">TRANSPOSE('[3]DM_Key Products'!$F$28:$Q$28)</f>
        <v>0</v>
      </c>
      <c r="AT866">
        <f t="array" ref="AT866:AT877">TRANSPOSE('[3]DM_Key Products'!$F$31:$Q$31)</f>
        <v>0</v>
      </c>
      <c r="AU866">
        <f t="array" ref="AU866:AU877">TRANSPOSE('[3]DM_Key Products'!$F$34:$Q$35)</f>
        <v>0</v>
      </c>
      <c r="AV866">
        <f t="array" ref="AV866:AV877">TRANSPOSE('[3]DM_Key Products'!$F$37:$Q$37)</f>
        <v>12.609234084801955</v>
      </c>
      <c r="AW866" s="4">
        <f t="array" ref="AW866:AW877">'[3]DM_Key Products'!$D$8</f>
        <v>0.88900000000000001</v>
      </c>
      <c r="AX866" s="4">
        <f t="array" ref="AX866:AX877">'[3]DM_Key Products'!$D$11</f>
        <v>1</v>
      </c>
      <c r="AY866" s="4">
        <f t="array" ref="AY866:AY877">'[3]DM_Key Products'!$D$14</f>
        <v>0.79900000000000004</v>
      </c>
      <c r="AZ866" s="4" t="str">
        <f t="array" ref="AZ866:AZ877">'[3]DM_Key Products'!$D$17</f>
        <v>pAPE ratio</v>
      </c>
      <c r="BA866" s="4" t="str">
        <f t="array" ref="BA866:BA877">'[3]DM_Key Products'!$D$20</f>
        <v>pAPE ratio</v>
      </c>
      <c r="BB866" s="4" t="str">
        <f t="array" ref="BB866:BB877">'[3]DM_Key Products'!$D$23</f>
        <v>pAPE ratio</v>
      </c>
      <c r="BC866" s="4" t="str">
        <f t="array" ref="BC866:BC877">'[3]DM_Key Products'!$D$26</f>
        <v>pAPE ratio</v>
      </c>
      <c r="BD866" s="4" t="str">
        <f t="array" ref="BD866:BD877">'[3]DM_Key Products'!$D$29</f>
        <v>pAPE ratio</v>
      </c>
      <c r="BE866" s="4" t="str">
        <f t="array" ref="BE866:BE877">'[3]DM_Key Products'!$D$32</f>
        <v>pAPE ratio</v>
      </c>
      <c r="BF866" s="4" t="str">
        <f t="array" ref="BF866:BF877">'[3]DM_Key Products'!$D$35</f>
        <v>pAPE ratio</v>
      </c>
      <c r="BG866" s="4" t="str">
        <f t="array" ref="BG866:BG877">'[3]DM_Key Products'!$D$7</f>
        <v>Product Type</v>
      </c>
      <c r="BH866" s="4" t="str">
        <f t="array" ref="BH866:BH877">'[3]DM_Key Products'!$D$10</f>
        <v>Product Type</v>
      </c>
      <c r="BI866" s="4" t="str">
        <f t="array" ref="BI866:BI877">'[3]DM_Key Products'!$D$13</f>
        <v>Product Type</v>
      </c>
      <c r="BJ866" s="4" t="str">
        <f t="array" ref="BJ866:BJ877">'[3]DM_Key Products'!$D$16</f>
        <v>Product Type</v>
      </c>
      <c r="BK866" s="4" t="str">
        <f t="array" ref="BK866:BK877">'[3]DM_Key Products'!$D$19</f>
        <v>Product Type</v>
      </c>
      <c r="BL866" s="4" t="str">
        <f t="array" ref="BL866:BL877">'[3]DM_Key Products'!$D$22</f>
        <v>Product Type</v>
      </c>
      <c r="BM866" s="4" t="str">
        <f t="array" ref="BM866:BM877">'[3]DM_Key Products'!$D$25</f>
        <v>Product Type</v>
      </c>
      <c r="BN866" s="4" t="str">
        <f t="array" ref="BN866:BN877">'[3]DM_Key Products'!$D$28</f>
        <v>Product Type</v>
      </c>
      <c r="BO866" s="4" t="str">
        <f t="array" ref="BO866:BO877">'[3]DM_Key Products'!$D$31</f>
        <v>Product Type</v>
      </c>
      <c r="BP866" s="4" t="str">
        <f t="array" ref="BP866:BP877">'[3]DM_Key Products'!$D$34</f>
        <v>Product Type</v>
      </c>
      <c r="BQ866" t="str">
        <f>VLOOKUP(A866,Misc!$A$3:$B$11,2,FALSE)</f>
        <v>SGD</v>
      </c>
      <c r="BR866">
        <f>INDEX(FX!$B$30:$AK$48,MATCH('Data (2)'!BQ866,FX!$A$30:$A$48,0),MATCH('Data (2)'!D866,Period,0))</f>
        <v>1.3564805045369306</v>
      </c>
      <c r="BS866">
        <f t="shared" si="230"/>
        <v>0.10643037958682984</v>
      </c>
      <c r="BT866">
        <f t="shared" si="217"/>
        <v>0</v>
      </c>
      <c r="BU866">
        <f t="shared" si="218"/>
        <v>7.679094285366049E-2</v>
      </c>
      <c r="BV866">
        <f t="shared" si="219"/>
        <v>0</v>
      </c>
      <c r="BW866">
        <f t="shared" si="220"/>
        <v>0.10643037958682984</v>
      </c>
      <c r="BX866">
        <f t="shared" si="221"/>
        <v>0</v>
      </c>
      <c r="BY866">
        <f t="shared" si="222"/>
        <v>7.679094285366049E-2</v>
      </c>
      <c r="BZ866">
        <f t="shared" si="223"/>
        <v>0</v>
      </c>
      <c r="CA866">
        <f t="shared" si="224"/>
        <v>0.28213647342657744</v>
      </c>
      <c r="CB866">
        <f t="shared" si="224"/>
        <v>8.1649158600106853E-2</v>
      </c>
      <c r="CC866">
        <f t="shared" si="224"/>
        <v>0.28213647342657744</v>
      </c>
      <c r="CD866">
        <f t="shared" si="224"/>
        <v>8.1649158600106853E-2</v>
      </c>
      <c r="CE866" s="4">
        <f t="shared" si="225"/>
        <v>0.72151337946710603</v>
      </c>
      <c r="CF866" s="4" t="str">
        <f t="shared" si="226"/>
        <v/>
      </c>
      <c r="CG866" s="4">
        <f t="shared" si="227"/>
        <v>1</v>
      </c>
      <c r="CH866" s="4" t="str">
        <f t="shared" si="228"/>
        <v/>
      </c>
      <c r="CI866">
        <f>INDEX(FX!$B$114:$AK$132,MATCH('Data (2)'!BQ866,FX!$A$114:$A$132,0),MATCH('Data (2)'!D866,Period,0))</f>
        <v>1.3635271916280665</v>
      </c>
    </row>
    <row r="867" spans="1:87" hidden="1" outlineLevel="1" x14ac:dyDescent="0.15">
      <c r="A867" t="s">
        <v>79</v>
      </c>
      <c r="B867" s="1">
        <f t="shared" ref="B867:B913" si="231">B866</f>
        <v>43800</v>
      </c>
      <c r="C867" t="s">
        <v>109</v>
      </c>
      <c r="D867" s="1">
        <v>43497</v>
      </c>
      <c r="E867">
        <v>0.23926916999999995</v>
      </c>
      <c r="F867">
        <v>0.26683070150400007</v>
      </c>
      <c r="G867">
        <v>0.23926916999999995</v>
      </c>
      <c r="H867">
        <v>0.26683070150400007</v>
      </c>
      <c r="I867">
        <v>0.40660075326718775</v>
      </c>
      <c r="J867">
        <v>0.13265053301970511</v>
      </c>
      <c r="K867">
        <v>0.40660075326718775</v>
      </c>
      <c r="L867">
        <v>0.13265053301970511</v>
      </c>
      <c r="Q867" t="str">
        <v>SI Medical</v>
      </c>
      <c r="R867" t="str">
        <v>Cancer</v>
      </c>
      <c r="S867" t="str">
        <v>Medical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61.905602999999999</v>
      </c>
      <c r="AB867">
        <v>34.190666999999998</v>
      </c>
      <c r="AC867">
        <v>27.791187999999998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32.283230043538964</v>
      </c>
      <c r="AL867">
        <v>45.492135508826678</v>
      </c>
      <c r="AM867">
        <v>54.767311775678046</v>
      </c>
      <c r="AN867">
        <v>20.335202553896934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26.668862572012202</v>
      </c>
      <c r="AW867" s="4">
        <v>0.88900000000000001</v>
      </c>
      <c r="AX867" s="4">
        <v>1</v>
      </c>
      <c r="AY867" s="4">
        <v>0.79900000000000004</v>
      </c>
      <c r="AZ867" s="4" t="str">
        <v>pAPE ratio</v>
      </c>
      <c r="BA867" s="4" t="str">
        <v>pAPE ratio</v>
      </c>
      <c r="BB867" s="4" t="str">
        <v>pAPE ratio</v>
      </c>
      <c r="BC867" s="4" t="str">
        <v>pAPE ratio</v>
      </c>
      <c r="BD867" s="4" t="str">
        <v>pAPE ratio</v>
      </c>
      <c r="BE867" s="4" t="str">
        <v>pAPE ratio</v>
      </c>
      <c r="BF867" s="4" t="str">
        <v>pAPE ratio</v>
      </c>
      <c r="BG867" s="4" t="str">
        <v>Product Type</v>
      </c>
      <c r="BH867" s="4" t="str">
        <v>Product Type</v>
      </c>
      <c r="BI867" s="4" t="str">
        <v>Product Type</v>
      </c>
      <c r="BJ867" s="4" t="str">
        <v>Product Type</v>
      </c>
      <c r="BK867" s="4" t="str">
        <v>Product Type</v>
      </c>
      <c r="BL867" s="4" t="str">
        <v>Product Type</v>
      </c>
      <c r="BM867" s="4" t="str">
        <v>Product Type</v>
      </c>
      <c r="BN867" s="4" t="str">
        <v>Product Type</v>
      </c>
      <c r="BO867" s="4" t="str">
        <v>Product Type</v>
      </c>
      <c r="BP867" s="4" t="str">
        <v>Product Type</v>
      </c>
      <c r="BQ867" t="str">
        <f>VLOOKUP(A867,Misc!$A$3:$B$11,2,FALSE)</f>
        <v>SGD</v>
      </c>
      <c r="BR867">
        <f>INDEX(FX!$B$30:$AK$48,MATCH('Data (2)'!BQ867,FX!$A$30:$A$48,0),MATCH('Data (2)'!D867,Period,0))</f>
        <v>1.3535985340692356</v>
      </c>
      <c r="BS867">
        <f t="shared" si="230"/>
        <v>0.17676524019326509</v>
      </c>
      <c r="BT867">
        <f t="shared" si="217"/>
        <v>0</v>
      </c>
      <c r="BU867">
        <f t="shared" si="218"/>
        <v>0.19712691376950905</v>
      </c>
      <c r="BV867">
        <f t="shared" si="219"/>
        <v>0</v>
      </c>
      <c r="BW867">
        <f t="shared" si="220"/>
        <v>0.17676524019326509</v>
      </c>
      <c r="BX867">
        <f t="shared" si="221"/>
        <v>0</v>
      </c>
      <c r="BY867">
        <f t="shared" si="222"/>
        <v>0.19712691376950905</v>
      </c>
      <c r="BZ867">
        <f t="shared" si="223"/>
        <v>0</v>
      </c>
      <c r="CA867">
        <f t="shared" si="224"/>
        <v>0.29819775928465497</v>
      </c>
      <c r="CB867">
        <f t="shared" si="224"/>
        <v>9.7284846121270904E-2</v>
      </c>
      <c r="CC867">
        <f t="shared" si="224"/>
        <v>0.29819775928465497</v>
      </c>
      <c r="CD867">
        <f t="shared" si="224"/>
        <v>9.7284846121270904E-2</v>
      </c>
      <c r="CE867" s="4">
        <f t="shared" si="225"/>
        <v>1.1151904840226601</v>
      </c>
      <c r="CF867" s="4" t="str">
        <f t="shared" si="226"/>
        <v/>
      </c>
      <c r="CG867" s="4">
        <f t="shared" si="227"/>
        <v>1</v>
      </c>
      <c r="CH867" s="4" t="str">
        <f t="shared" si="228"/>
        <v/>
      </c>
      <c r="CI867">
        <f>INDEX(FX!$B$114:$AK$132,MATCH('Data (2)'!BQ867,FX!$A$114:$A$132,0),MATCH('Data (2)'!D867,Period,0))</f>
        <v>1.3635271916280665</v>
      </c>
    </row>
    <row r="868" spans="1:87" hidden="1" outlineLevel="1" x14ac:dyDescent="0.15">
      <c r="A868" t="s">
        <v>79</v>
      </c>
      <c r="B868" s="1">
        <f t="shared" si="231"/>
        <v>43800</v>
      </c>
      <c r="C868" t="s">
        <v>109</v>
      </c>
      <c r="D868" s="1">
        <v>43525</v>
      </c>
      <c r="E868">
        <v>0.22364751000000005</v>
      </c>
      <c r="F868">
        <v>0.21438512317356709</v>
      </c>
      <c r="G868">
        <v>0.22364751000000005</v>
      </c>
      <c r="H868">
        <v>0.21438512317356709</v>
      </c>
      <c r="I868">
        <v>0.42400075326718772</v>
      </c>
      <c r="J868">
        <v>0.13453278067207125</v>
      </c>
      <c r="K868">
        <v>0.42400075326718772</v>
      </c>
      <c r="L868">
        <v>0.13453278067207125</v>
      </c>
      <c r="Q868" t="str">
        <v>SI Medical</v>
      </c>
      <c r="R868" t="str">
        <v>Cancer</v>
      </c>
      <c r="S868" t="str">
        <v>Medical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69.029438999999996</v>
      </c>
      <c r="AB868">
        <v>44.415065000000006</v>
      </c>
      <c r="AC868">
        <v>29.270783000000005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153.67932151374401</v>
      </c>
      <c r="AL868">
        <v>52.308526664195199</v>
      </c>
      <c r="AM868">
        <v>72.450016980277312</v>
      </c>
      <c r="AN868">
        <v>22.245440051929918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153.94727885287216</v>
      </c>
      <c r="AW868" s="4">
        <v>0.88900000000000001</v>
      </c>
      <c r="AX868" s="4">
        <v>1</v>
      </c>
      <c r="AY868" s="4">
        <v>0.79900000000000004</v>
      </c>
      <c r="AZ868" s="4" t="str">
        <v>pAPE ratio</v>
      </c>
      <c r="BA868" s="4" t="str">
        <v>pAPE ratio</v>
      </c>
      <c r="BB868" s="4" t="str">
        <v>pAPE ratio</v>
      </c>
      <c r="BC868" s="4" t="str">
        <v>pAPE ratio</v>
      </c>
      <c r="BD868" s="4" t="str">
        <v>pAPE ratio</v>
      </c>
      <c r="BE868" s="4" t="str">
        <v>pAPE ratio</v>
      </c>
      <c r="BF868" s="4" t="str">
        <v>pAPE ratio</v>
      </c>
      <c r="BG868" s="4" t="str">
        <v>Product Type</v>
      </c>
      <c r="BH868" s="4" t="str">
        <v>Product Type</v>
      </c>
      <c r="BI868" s="4" t="str">
        <v>Product Type</v>
      </c>
      <c r="BJ868" s="4" t="str">
        <v>Product Type</v>
      </c>
      <c r="BK868" s="4" t="str">
        <v>Product Type</v>
      </c>
      <c r="BL868" s="4" t="str">
        <v>Product Type</v>
      </c>
      <c r="BM868" s="4" t="str">
        <v>Product Type</v>
      </c>
      <c r="BN868" s="4" t="str">
        <v>Product Type</v>
      </c>
      <c r="BO868" s="4" t="str">
        <v>Product Type</v>
      </c>
      <c r="BP868" s="4" t="str">
        <v>Product Type</v>
      </c>
      <c r="BQ868" t="str">
        <f>VLOOKUP(A868,Misc!$A$3:$B$11,2,FALSE)</f>
        <v>SGD</v>
      </c>
      <c r="BR868">
        <f>INDEX(FX!$B$30:$AK$48,MATCH('Data (2)'!BQ868,FX!$A$30:$A$48,0),MATCH('Data (2)'!D868,Period,0))</f>
        <v>1.3542544406619703</v>
      </c>
      <c r="BS868">
        <f t="shared" si="230"/>
        <v>0.16514438002557286</v>
      </c>
      <c r="BT868">
        <f t="shared" si="217"/>
        <v>0</v>
      </c>
      <c r="BU868">
        <f t="shared" si="218"/>
        <v>0.15830490691894938</v>
      </c>
      <c r="BV868">
        <f t="shared" si="219"/>
        <v>0</v>
      </c>
      <c r="BW868">
        <f t="shared" si="220"/>
        <v>0.16514438002557286</v>
      </c>
      <c r="BX868">
        <f t="shared" si="221"/>
        <v>0</v>
      </c>
      <c r="BY868">
        <f t="shared" si="222"/>
        <v>0.15830490691894938</v>
      </c>
      <c r="BZ868">
        <f t="shared" si="223"/>
        <v>0</v>
      </c>
      <c r="CA868">
        <f t="shared" si="224"/>
        <v>0.31095878092531926</v>
      </c>
      <c r="CB868">
        <f t="shared" si="224"/>
        <v>9.8665271582473998E-2</v>
      </c>
      <c r="CC868">
        <f t="shared" si="224"/>
        <v>0.31095878092531926</v>
      </c>
      <c r="CD868">
        <f t="shared" si="224"/>
        <v>9.8665271582473998E-2</v>
      </c>
      <c r="CE868" s="4">
        <f t="shared" si="225"/>
        <v>0.95858488732365965</v>
      </c>
      <c r="CF868" s="4" t="str">
        <f t="shared" si="226"/>
        <v/>
      </c>
      <c r="CG868" s="4">
        <f t="shared" si="227"/>
        <v>1</v>
      </c>
      <c r="CH868" s="4" t="str">
        <f t="shared" si="228"/>
        <v/>
      </c>
      <c r="CI868">
        <f>INDEX(FX!$B$114:$AK$132,MATCH('Data (2)'!BQ868,FX!$A$114:$A$132,0),MATCH('Data (2)'!D868,Period,0))</f>
        <v>1.3635271916280665</v>
      </c>
    </row>
    <row r="869" spans="1:87" hidden="1" outlineLevel="1" x14ac:dyDescent="0.15">
      <c r="A869" t="s">
        <v>79</v>
      </c>
      <c r="B869" s="1">
        <f t="shared" si="231"/>
        <v>43800</v>
      </c>
      <c r="C869" t="s">
        <v>109</v>
      </c>
      <c r="D869" s="1">
        <v>43556</v>
      </c>
      <c r="E869">
        <v>0.24608404199999998</v>
      </c>
      <c r="F869">
        <v>0.18003845220290501</v>
      </c>
      <c r="G869">
        <v>0.24608404199999998</v>
      </c>
      <c r="H869">
        <v>0.18003845220290501</v>
      </c>
      <c r="I869">
        <v>0.45220376633593873</v>
      </c>
      <c r="J869">
        <v>0.16221977579479377</v>
      </c>
      <c r="K869">
        <v>0.45220376633593873</v>
      </c>
      <c r="L869">
        <v>0.16221977579479377</v>
      </c>
      <c r="Q869" t="str">
        <v>SI Medical</v>
      </c>
      <c r="R869" t="str">
        <v>Cancer</v>
      </c>
      <c r="S869" t="str">
        <v>Medical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87.135277000000002</v>
      </c>
      <c r="AB869">
        <v>47.765452000000003</v>
      </c>
      <c r="AC869">
        <v>31.080131000000002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36.057839000000001</v>
      </c>
      <c r="AL869">
        <v>41.402603953202245</v>
      </c>
      <c r="AM869">
        <v>83.107758148953295</v>
      </c>
      <c r="AN869">
        <v>24.469452519725632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28.933436003630504</v>
      </c>
      <c r="AW869" s="4">
        <v>0.88900000000000001</v>
      </c>
      <c r="AX869" s="4">
        <v>1</v>
      </c>
      <c r="AY869" s="4">
        <v>0.79900000000000004</v>
      </c>
      <c r="AZ869" s="4" t="str">
        <v>pAPE ratio</v>
      </c>
      <c r="BA869" s="4" t="str">
        <v>pAPE ratio</v>
      </c>
      <c r="BB869" s="4" t="str">
        <v>pAPE ratio</v>
      </c>
      <c r="BC869" s="4" t="str">
        <v>pAPE ratio</v>
      </c>
      <c r="BD869" s="4" t="str">
        <v>pAPE ratio</v>
      </c>
      <c r="BE869" s="4" t="str">
        <v>pAPE ratio</v>
      </c>
      <c r="BF869" s="4" t="str">
        <v>pAPE ratio</v>
      </c>
      <c r="BG869" s="4" t="str">
        <v>Product Type</v>
      </c>
      <c r="BH869" s="4" t="str">
        <v>Product Type</v>
      </c>
      <c r="BI869" s="4" t="str">
        <v>Product Type</v>
      </c>
      <c r="BJ869" s="4" t="str">
        <v>Product Type</v>
      </c>
      <c r="BK869" s="4" t="str">
        <v>Product Type</v>
      </c>
      <c r="BL869" s="4" t="str">
        <v>Product Type</v>
      </c>
      <c r="BM869" s="4" t="str">
        <v>Product Type</v>
      </c>
      <c r="BN869" s="4" t="str">
        <v>Product Type</v>
      </c>
      <c r="BO869" s="4" t="str">
        <v>Product Type</v>
      </c>
      <c r="BP869" s="4" t="str">
        <v>Product Type</v>
      </c>
      <c r="BQ869" t="str">
        <f>VLOOKUP(A869,Misc!$A$3:$B$11,2,FALSE)</f>
        <v>SGD</v>
      </c>
      <c r="BR869">
        <f>INDEX(FX!$B$30:$AK$48,MATCH('Data (2)'!BQ869,FX!$A$30:$A$48,0),MATCH('Data (2)'!D869,Period,0))</f>
        <v>1.355994038217694</v>
      </c>
      <c r="BS869">
        <f t="shared" si="230"/>
        <v>0.18147870496794408</v>
      </c>
      <c r="BT869">
        <f t="shared" si="217"/>
        <v>0</v>
      </c>
      <c r="BU869">
        <f t="shared" si="218"/>
        <v>0.13277230365964285</v>
      </c>
      <c r="BV869">
        <f t="shared" si="219"/>
        <v>0</v>
      </c>
      <c r="BW869">
        <f t="shared" si="220"/>
        <v>0.18147870496794408</v>
      </c>
      <c r="BX869">
        <f t="shared" si="221"/>
        <v>0</v>
      </c>
      <c r="BY869">
        <f t="shared" si="222"/>
        <v>0.13277230365964285</v>
      </c>
      <c r="BZ869">
        <f t="shared" si="223"/>
        <v>0</v>
      </c>
      <c r="CA869">
        <f t="shared" si="224"/>
        <v>0.33164264644843822</v>
      </c>
      <c r="CB869">
        <f t="shared" si="224"/>
        <v>0.11897069364718835</v>
      </c>
      <c r="CC869">
        <f t="shared" si="224"/>
        <v>0.33164264644843822</v>
      </c>
      <c r="CD869">
        <f t="shared" si="224"/>
        <v>0.11897069364718835</v>
      </c>
      <c r="CE869" s="4">
        <f t="shared" si="225"/>
        <v>0.73161368262516202</v>
      </c>
      <c r="CF869" s="4" t="str">
        <f t="shared" si="226"/>
        <v/>
      </c>
      <c r="CG869" s="4">
        <f t="shared" si="227"/>
        <v>1</v>
      </c>
      <c r="CH869" s="4" t="str">
        <f t="shared" si="228"/>
        <v/>
      </c>
      <c r="CI869">
        <f>INDEX(FX!$B$114:$AK$132,MATCH('Data (2)'!BQ869,FX!$A$114:$A$132,0),MATCH('Data (2)'!D869,Period,0))</f>
        <v>1.3635271916280665</v>
      </c>
    </row>
    <row r="870" spans="1:87" hidden="1" outlineLevel="1" x14ac:dyDescent="0.15">
      <c r="A870" t="s">
        <v>79</v>
      </c>
      <c r="B870" s="1">
        <f t="shared" si="231"/>
        <v>43800</v>
      </c>
      <c r="C870" t="s">
        <v>109</v>
      </c>
      <c r="D870" s="1">
        <v>43586</v>
      </c>
      <c r="E870">
        <v>0.35685912300000006</v>
      </c>
      <c r="F870">
        <v>0.31187961261338137</v>
      </c>
      <c r="G870">
        <v>0.35685912300000006</v>
      </c>
      <c r="H870">
        <v>0.31187961261338137</v>
      </c>
      <c r="I870">
        <v>0.5134105457406285</v>
      </c>
      <c r="J870">
        <v>0.19152467152531902</v>
      </c>
      <c r="K870">
        <v>0.5134105457406285</v>
      </c>
      <c r="L870">
        <v>0.19152467152531902</v>
      </c>
      <c r="Q870" t="str">
        <v>SI Medical</v>
      </c>
      <c r="R870" t="str">
        <v>Cancer</v>
      </c>
      <c r="S870" t="str">
        <v>Medical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83.801117000000005</v>
      </c>
      <c r="AB870">
        <v>47.799111000000003</v>
      </c>
      <c r="AC870">
        <v>25.314136999999999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24.036550000000005</v>
      </c>
      <c r="AL870">
        <v>40.846143429836253</v>
      </c>
      <c r="AM870">
        <v>82.963901838610809</v>
      </c>
      <c r="AN870">
        <v>21.463657384408645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17.907903446922916</v>
      </c>
      <c r="AW870" s="4">
        <v>0.88900000000000001</v>
      </c>
      <c r="AX870" s="4">
        <v>1</v>
      </c>
      <c r="AY870" s="4">
        <v>0.79900000000000004</v>
      </c>
      <c r="AZ870" s="4" t="str">
        <v>pAPE ratio</v>
      </c>
      <c r="BA870" s="4" t="str">
        <v>pAPE ratio</v>
      </c>
      <c r="BB870" s="4" t="str">
        <v>pAPE ratio</v>
      </c>
      <c r="BC870" s="4" t="str">
        <v>pAPE ratio</v>
      </c>
      <c r="BD870" s="4" t="str">
        <v>pAPE ratio</v>
      </c>
      <c r="BE870" s="4" t="str">
        <v>pAPE ratio</v>
      </c>
      <c r="BF870" s="4" t="str">
        <v>pAPE ratio</v>
      </c>
      <c r="BG870" s="4" t="str">
        <v>Product Type</v>
      </c>
      <c r="BH870" s="4" t="str">
        <v>Product Type</v>
      </c>
      <c r="BI870" s="4" t="str">
        <v>Product Type</v>
      </c>
      <c r="BJ870" s="4" t="str">
        <v>Product Type</v>
      </c>
      <c r="BK870" s="4" t="str">
        <v>Product Type</v>
      </c>
      <c r="BL870" s="4" t="str">
        <v>Product Type</v>
      </c>
      <c r="BM870" s="4" t="str">
        <v>Product Type</v>
      </c>
      <c r="BN870" s="4" t="str">
        <v>Product Type</v>
      </c>
      <c r="BO870" s="4" t="str">
        <v>Product Type</v>
      </c>
      <c r="BP870" s="4" t="str">
        <v>Product Type</v>
      </c>
      <c r="BQ870" t="str">
        <f>VLOOKUP(A870,Misc!$A$3:$B$11,2,FALSE)</f>
        <v>SGD</v>
      </c>
      <c r="BR870">
        <f>INDEX(FX!$B$30:$AK$48,MATCH('Data (2)'!BQ870,FX!$A$30:$A$48,0),MATCH('Data (2)'!D870,Period,0))</f>
        <v>1.3715582721357704</v>
      </c>
      <c r="BS870">
        <f t="shared" si="230"/>
        <v>0.26018517058287599</v>
      </c>
      <c r="BT870">
        <f t="shared" si="217"/>
        <v>0</v>
      </c>
      <c r="BU870">
        <f t="shared" si="218"/>
        <v>0.22739071241043737</v>
      </c>
      <c r="BV870">
        <f t="shared" si="219"/>
        <v>0</v>
      </c>
      <c r="BW870">
        <f t="shared" si="220"/>
        <v>0.26018517058287599</v>
      </c>
      <c r="BX870">
        <f t="shared" si="221"/>
        <v>0</v>
      </c>
      <c r="BY870">
        <f t="shared" si="222"/>
        <v>0.22739071241043737</v>
      </c>
      <c r="BZ870">
        <f t="shared" si="223"/>
        <v>0</v>
      </c>
      <c r="CA870">
        <f t="shared" si="224"/>
        <v>0.37653121176674936</v>
      </c>
      <c r="CB870">
        <f t="shared" si="224"/>
        <v>0.14046267115262767</v>
      </c>
      <c r="CC870">
        <f t="shared" si="224"/>
        <v>0.37653121176674936</v>
      </c>
      <c r="CD870">
        <f t="shared" si="224"/>
        <v>0.14046267115262767</v>
      </c>
      <c r="CE870" s="4">
        <f t="shared" si="225"/>
        <v>0.8739572355374009</v>
      </c>
      <c r="CF870" s="4" t="str">
        <f t="shared" si="226"/>
        <v/>
      </c>
      <c r="CG870" s="4">
        <f t="shared" si="227"/>
        <v>1</v>
      </c>
      <c r="CH870" s="4" t="str">
        <f t="shared" si="228"/>
        <v/>
      </c>
      <c r="CI870">
        <f>INDEX(FX!$B$114:$AK$132,MATCH('Data (2)'!BQ870,FX!$A$114:$A$132,0),MATCH('Data (2)'!D870,Period,0))</f>
        <v>1.3635271916280665</v>
      </c>
    </row>
    <row r="871" spans="1:87" hidden="1" outlineLevel="1" x14ac:dyDescent="0.15">
      <c r="A871" t="s">
        <v>79</v>
      </c>
      <c r="B871" s="1">
        <f t="shared" si="231"/>
        <v>43800</v>
      </c>
      <c r="C871" t="s">
        <v>109</v>
      </c>
      <c r="D871" s="1">
        <v>43617</v>
      </c>
      <c r="E871">
        <v>0.34059234400000005</v>
      </c>
      <c r="F871">
        <v>0.2144128413335952</v>
      </c>
      <c r="G871">
        <v>0.34059234400000005</v>
      </c>
      <c r="H871">
        <v>0.2144128413335952</v>
      </c>
      <c r="I871">
        <v>0.26629477940468971</v>
      </c>
      <c r="J871">
        <v>0.1389051359225924</v>
      </c>
      <c r="K871">
        <v>0.26629477940468971</v>
      </c>
      <c r="L871">
        <v>0.1389051359225924</v>
      </c>
      <c r="Q871" t="str">
        <v>SI Medical</v>
      </c>
      <c r="R871" t="str">
        <v>Cancer</v>
      </c>
      <c r="S871" t="str">
        <v>Medical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80.329160999999999</v>
      </c>
      <c r="AB871">
        <v>53.21752</v>
      </c>
      <c r="AC871">
        <v>25.294747999999998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17.322904521907986</v>
      </c>
      <c r="AL871">
        <v>38.088315835363261</v>
      </c>
      <c r="AM871">
        <v>88.197550252478692</v>
      </c>
      <c r="AN871">
        <v>21.520629568295785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14.290255051331997</v>
      </c>
      <c r="AW871" s="4">
        <v>0.88900000000000001</v>
      </c>
      <c r="AX871" s="4">
        <v>1</v>
      </c>
      <c r="AY871" s="4">
        <v>0.79900000000000004</v>
      </c>
      <c r="AZ871" s="4" t="str">
        <v>pAPE ratio</v>
      </c>
      <c r="BA871" s="4" t="str">
        <v>pAPE ratio</v>
      </c>
      <c r="BB871" s="4" t="str">
        <v>pAPE ratio</v>
      </c>
      <c r="BC871" s="4" t="str">
        <v>pAPE ratio</v>
      </c>
      <c r="BD871" s="4" t="str">
        <v>pAPE ratio</v>
      </c>
      <c r="BE871" s="4" t="str">
        <v>pAPE ratio</v>
      </c>
      <c r="BF871" s="4" t="str">
        <v>pAPE ratio</v>
      </c>
      <c r="BG871" s="4" t="str">
        <v>Product Type</v>
      </c>
      <c r="BH871" s="4" t="str">
        <v>Product Type</v>
      </c>
      <c r="BI871" s="4" t="str">
        <v>Product Type</v>
      </c>
      <c r="BJ871" s="4" t="str">
        <v>Product Type</v>
      </c>
      <c r="BK871" s="4" t="str">
        <v>Product Type</v>
      </c>
      <c r="BL871" s="4" t="str">
        <v>Product Type</v>
      </c>
      <c r="BM871" s="4" t="str">
        <v>Product Type</v>
      </c>
      <c r="BN871" s="4" t="str">
        <v>Product Type</v>
      </c>
      <c r="BO871" s="4" t="str">
        <v>Product Type</v>
      </c>
      <c r="BP871" s="4" t="str">
        <v>Product Type</v>
      </c>
      <c r="BQ871" t="str">
        <f>VLOOKUP(A871,Misc!$A$3:$B$11,2,FALSE)</f>
        <v>SGD</v>
      </c>
      <c r="BR871">
        <f>INDEX(FX!$B$30:$AK$48,MATCH('Data (2)'!BQ871,FX!$A$30:$A$48,0),MATCH('Data (2)'!D871,Period,0))</f>
        <v>1.3627516956806631</v>
      </c>
      <c r="BS871">
        <f t="shared" si="230"/>
        <v>0.24992986255642266</v>
      </c>
      <c r="BT871">
        <f t="shared" si="217"/>
        <v>0</v>
      </c>
      <c r="BU871">
        <f t="shared" si="218"/>
        <v>0.15733815779733881</v>
      </c>
      <c r="BV871">
        <f t="shared" si="219"/>
        <v>0</v>
      </c>
      <c r="BW871">
        <f t="shared" si="220"/>
        <v>0.24992986255642266</v>
      </c>
      <c r="BX871">
        <f t="shared" si="221"/>
        <v>0</v>
      </c>
      <c r="BY871">
        <f t="shared" si="222"/>
        <v>0.15733815779733881</v>
      </c>
      <c r="BZ871">
        <f t="shared" si="223"/>
        <v>0</v>
      </c>
      <c r="CA871">
        <f t="shared" si="224"/>
        <v>0.19529847372294118</v>
      </c>
      <c r="CB871">
        <f t="shared" si="224"/>
        <v>0.10187192215561036</v>
      </c>
      <c r="CC871">
        <f t="shared" si="224"/>
        <v>0.19529847372294118</v>
      </c>
      <c r="CD871">
        <f t="shared" si="224"/>
        <v>0.10187192215561036</v>
      </c>
      <c r="CE871" s="4">
        <f t="shared" si="225"/>
        <v>0.62952924547709499</v>
      </c>
      <c r="CF871" s="4" t="str">
        <f t="shared" si="226"/>
        <v/>
      </c>
      <c r="CG871" s="4">
        <f t="shared" si="227"/>
        <v>1</v>
      </c>
      <c r="CH871" s="4" t="str">
        <f t="shared" si="228"/>
        <v/>
      </c>
      <c r="CI871">
        <f>INDEX(FX!$B$114:$AK$132,MATCH('Data (2)'!BQ871,FX!$A$114:$A$132,0),MATCH('Data (2)'!D871,Period,0))</f>
        <v>1.3635271916280665</v>
      </c>
    </row>
    <row r="872" spans="1:87" hidden="1" outlineLevel="1" x14ac:dyDescent="0.15">
      <c r="A872" t="s">
        <v>79</v>
      </c>
      <c r="B872" s="1">
        <f t="shared" si="231"/>
        <v>43800</v>
      </c>
      <c r="C872" t="s">
        <v>109</v>
      </c>
      <c r="D872" s="1">
        <v>43647</v>
      </c>
      <c r="E872">
        <v>0.26633400000000002</v>
      </c>
      <c r="F872">
        <v>0.19065499999999999</v>
      </c>
      <c r="G872">
        <v>0.26633400000000002</v>
      </c>
      <c r="H872">
        <v>0.19065499999999999</v>
      </c>
      <c r="I872">
        <v>0.31959529900781619</v>
      </c>
      <c r="J872">
        <v>0.15070953253168254</v>
      </c>
      <c r="K872">
        <v>0.31959529900781619</v>
      </c>
      <c r="L872">
        <v>0.15070953253168254</v>
      </c>
      <c r="Q872" t="str">
        <v>SI Medical</v>
      </c>
      <c r="R872" t="str">
        <v>Cancer</v>
      </c>
      <c r="S872" t="str">
        <v>Medical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90.519935999999987</v>
      </c>
      <c r="AB872">
        <v>68.417315000000002</v>
      </c>
      <c r="AC872">
        <v>29.358942999999996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23.449725999999998</v>
      </c>
      <c r="AL872">
        <v>42.558892100605803</v>
      </c>
      <c r="AM872">
        <v>63.287641090885849</v>
      </c>
      <c r="AN872">
        <v>22.564103783416471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13.466251993079595</v>
      </c>
      <c r="AW872" s="4">
        <v>0.88900000000000001</v>
      </c>
      <c r="AX872" s="4">
        <v>1</v>
      </c>
      <c r="AY872" s="4">
        <v>0.79900000000000004</v>
      </c>
      <c r="AZ872" s="4" t="str">
        <v>pAPE ratio</v>
      </c>
      <c r="BA872" s="4" t="str">
        <v>pAPE ratio</v>
      </c>
      <c r="BB872" s="4" t="str">
        <v>pAPE ratio</v>
      </c>
      <c r="BC872" s="4" t="str">
        <v>pAPE ratio</v>
      </c>
      <c r="BD872" s="4" t="str">
        <v>pAPE ratio</v>
      </c>
      <c r="BE872" s="4" t="str">
        <v>pAPE ratio</v>
      </c>
      <c r="BF872" s="4" t="str">
        <v>pAPE ratio</v>
      </c>
      <c r="BG872" s="4" t="str">
        <v>Product Type</v>
      </c>
      <c r="BH872" s="4" t="str">
        <v>Product Type</v>
      </c>
      <c r="BI872" s="4" t="str">
        <v>Product Type</v>
      </c>
      <c r="BJ872" s="4" t="str">
        <v>Product Type</v>
      </c>
      <c r="BK872" s="4" t="str">
        <v>Product Type</v>
      </c>
      <c r="BL872" s="4" t="str">
        <v>Product Type</v>
      </c>
      <c r="BM872" s="4" t="str">
        <v>Product Type</v>
      </c>
      <c r="BN872" s="4" t="str">
        <v>Product Type</v>
      </c>
      <c r="BO872" s="4" t="str">
        <v>Product Type</v>
      </c>
      <c r="BP872" s="4" t="str">
        <v>Product Type</v>
      </c>
      <c r="BQ872" t="str">
        <f>VLOOKUP(A872,Misc!$A$3:$B$11,2,FALSE)</f>
        <v>SGD</v>
      </c>
      <c r="BR872">
        <f>INDEX(FX!$B$30:$AK$48,MATCH('Data (2)'!BQ872,FX!$A$30:$A$48,0),MATCH('Data (2)'!D872,Period,0))</f>
        <v>1.360983323192118</v>
      </c>
      <c r="BS872">
        <f t="shared" si="230"/>
        <v>0.19569233175857512</v>
      </c>
      <c r="BT872">
        <f t="shared" si="217"/>
        <v>0</v>
      </c>
      <c r="BU872">
        <f t="shared" si="218"/>
        <v>0.14008621321885728</v>
      </c>
      <c r="BV872">
        <f t="shared" si="219"/>
        <v>0</v>
      </c>
      <c r="BW872">
        <f t="shared" si="220"/>
        <v>0.19569233175857512</v>
      </c>
      <c r="BX872">
        <f t="shared" si="221"/>
        <v>0</v>
      </c>
      <c r="BY872">
        <f t="shared" si="222"/>
        <v>0.14008621321885728</v>
      </c>
      <c r="BZ872">
        <f t="shared" si="223"/>
        <v>0</v>
      </c>
      <c r="CA872">
        <f t="shared" si="224"/>
        <v>0.23438865097088082</v>
      </c>
      <c r="CB872">
        <f t="shared" si="224"/>
        <v>0.1105291727638623</v>
      </c>
      <c r="CC872">
        <f t="shared" si="224"/>
        <v>0.23438865097088082</v>
      </c>
      <c r="CD872">
        <f t="shared" si="224"/>
        <v>0.1105291727638623</v>
      </c>
      <c r="CE872" s="4">
        <f t="shared" si="225"/>
        <v>0.7158492719667785</v>
      </c>
      <c r="CF872" s="4" t="str">
        <f t="shared" si="226"/>
        <v/>
      </c>
      <c r="CG872" s="4">
        <f t="shared" si="227"/>
        <v>1</v>
      </c>
      <c r="CH872" s="4" t="str">
        <f t="shared" si="228"/>
        <v/>
      </c>
      <c r="CI872">
        <f>INDEX(FX!$B$114:$AK$132,MATCH('Data (2)'!BQ872,FX!$A$114:$A$132,0),MATCH('Data (2)'!D872,Period,0))</f>
        <v>1.3635271916280665</v>
      </c>
    </row>
    <row r="873" spans="1:87" hidden="1" outlineLevel="1" x14ac:dyDescent="0.15">
      <c r="A873" t="s">
        <v>79</v>
      </c>
      <c r="B873" s="1">
        <f t="shared" si="231"/>
        <v>43800</v>
      </c>
      <c r="C873" t="s">
        <v>109</v>
      </c>
      <c r="D873" s="1">
        <v>43678</v>
      </c>
      <c r="E873">
        <v>0.29178500000000002</v>
      </c>
      <c r="F873">
        <v>0.24529000000000001</v>
      </c>
      <c r="G873">
        <v>0.29178500000000002</v>
      </c>
      <c r="H873">
        <v>0.24529000000000001</v>
      </c>
      <c r="I873">
        <v>0.33623205227500397</v>
      </c>
      <c r="J873">
        <v>0.16346562143668791</v>
      </c>
      <c r="K873">
        <v>0.33623205227500397</v>
      </c>
      <c r="L873">
        <v>0.16346562143668791</v>
      </c>
      <c r="Q873" t="str">
        <v>SI Medical</v>
      </c>
      <c r="R873" t="str">
        <v>Cancer</v>
      </c>
      <c r="S873" t="str">
        <v>Medical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87.914715999999999</v>
      </c>
      <c r="AB873">
        <v>81.737098000000003</v>
      </c>
      <c r="AC873">
        <v>29.048960000000001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23.639016999999996</v>
      </c>
      <c r="AL873">
        <v>41.085389390678863</v>
      </c>
      <c r="AM873">
        <v>55.76073439724594</v>
      </c>
      <c r="AN873">
        <v>22.511791688588353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17.956732523059685</v>
      </c>
      <c r="AW873" s="4">
        <v>0.88900000000000001</v>
      </c>
      <c r="AX873" s="4">
        <v>1</v>
      </c>
      <c r="AY873" s="4">
        <v>0.79900000000000004</v>
      </c>
      <c r="AZ873" s="4" t="str">
        <v>pAPE ratio</v>
      </c>
      <c r="BA873" s="4" t="str">
        <v>pAPE ratio</v>
      </c>
      <c r="BB873" s="4" t="str">
        <v>pAPE ratio</v>
      </c>
      <c r="BC873" s="4" t="str">
        <v>pAPE ratio</v>
      </c>
      <c r="BD873" s="4" t="str">
        <v>pAPE ratio</v>
      </c>
      <c r="BE873" s="4" t="str">
        <v>pAPE ratio</v>
      </c>
      <c r="BF873" s="4" t="str">
        <v>pAPE ratio</v>
      </c>
      <c r="BG873" s="4" t="str">
        <v>Product Type</v>
      </c>
      <c r="BH873" s="4" t="str">
        <v>Product Type</v>
      </c>
      <c r="BI873" s="4" t="str">
        <v>Product Type</v>
      </c>
      <c r="BJ873" s="4" t="str">
        <v>Product Type</v>
      </c>
      <c r="BK873" s="4" t="str">
        <v>Product Type</v>
      </c>
      <c r="BL873" s="4" t="str">
        <v>Product Type</v>
      </c>
      <c r="BM873" s="4" t="str">
        <v>Product Type</v>
      </c>
      <c r="BN873" s="4" t="str">
        <v>Product Type</v>
      </c>
      <c r="BO873" s="4" t="str">
        <v>Product Type</v>
      </c>
      <c r="BP873" s="4" t="str">
        <v>Product Type</v>
      </c>
      <c r="BQ873" t="str">
        <f>VLOOKUP(A873,Misc!$A$3:$B$11,2,FALSE)</f>
        <v>SGD</v>
      </c>
      <c r="BR873">
        <f>INDEX(FX!$B$30:$AK$48,MATCH('Data (2)'!BQ873,FX!$A$30:$A$48,0),MATCH('Data (2)'!D873,Period,0))</f>
        <v>1.384872761738235</v>
      </c>
      <c r="BS873">
        <f t="shared" si="230"/>
        <v>0.21069444649468269</v>
      </c>
      <c r="BT873">
        <f t="shared" si="217"/>
        <v>0</v>
      </c>
      <c r="BU873">
        <f t="shared" si="218"/>
        <v>0.1771209650279511</v>
      </c>
      <c r="BV873">
        <f t="shared" si="219"/>
        <v>0</v>
      </c>
      <c r="BW873">
        <f t="shared" si="220"/>
        <v>0.21069444649468269</v>
      </c>
      <c r="BX873">
        <f t="shared" si="221"/>
        <v>0</v>
      </c>
      <c r="BY873">
        <f t="shared" si="222"/>
        <v>0.1771209650279511</v>
      </c>
      <c r="BZ873">
        <f t="shared" si="223"/>
        <v>0</v>
      </c>
      <c r="CA873">
        <f t="shared" si="224"/>
        <v>0.24658991352679899</v>
      </c>
      <c r="CB873">
        <f t="shared" si="224"/>
        <v>0.11988438693438021</v>
      </c>
      <c r="CC873">
        <f t="shared" si="224"/>
        <v>0.24658991352679899</v>
      </c>
      <c r="CD873">
        <f t="shared" si="224"/>
        <v>0.11988438693438021</v>
      </c>
      <c r="CE873" s="4">
        <f t="shared" si="225"/>
        <v>0.8406532206933186</v>
      </c>
      <c r="CF873" s="4" t="str">
        <f t="shared" si="226"/>
        <v/>
      </c>
      <c r="CG873" s="4">
        <f t="shared" si="227"/>
        <v>1</v>
      </c>
      <c r="CH873" s="4" t="str">
        <f t="shared" si="228"/>
        <v/>
      </c>
      <c r="CI873">
        <f>INDEX(FX!$B$114:$AK$132,MATCH('Data (2)'!BQ873,FX!$A$114:$A$132,0),MATCH('Data (2)'!D873,Period,0))</f>
        <v>1.3635271916280665</v>
      </c>
    </row>
    <row r="874" spans="1:87" hidden="1" outlineLevel="1" x14ac:dyDescent="0.15">
      <c r="A874" t="s">
        <v>79</v>
      </c>
      <c r="B874" s="1">
        <f t="shared" si="231"/>
        <v>43800</v>
      </c>
      <c r="C874" t="s">
        <v>109</v>
      </c>
      <c r="D874" s="1">
        <v>43709</v>
      </c>
      <c r="E874">
        <v>0.43831399999999998</v>
      </c>
      <c r="F874">
        <v>0.38800200000000001</v>
      </c>
      <c r="G874">
        <v>0.43831399999999998</v>
      </c>
      <c r="H874">
        <v>0.38800200000000001</v>
      </c>
      <c r="I874">
        <v>0.4163728055421918</v>
      </c>
      <c r="J874">
        <v>0.18586942239025259</v>
      </c>
      <c r="K874">
        <v>0.4163728055421918</v>
      </c>
      <c r="L874">
        <v>0.18586942239025259</v>
      </c>
      <c r="Q874" t="str">
        <v>SI Medical</v>
      </c>
      <c r="R874" t="str">
        <v>Cancer</v>
      </c>
      <c r="S874" t="str">
        <v>Medical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77.546886000000001</v>
      </c>
      <c r="AB874">
        <v>84.441289999999981</v>
      </c>
      <c r="AC874">
        <v>30.917553999999999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23.472334000000018</v>
      </c>
      <c r="AL874">
        <v>35.370791713791853</v>
      </c>
      <c r="AM874">
        <v>54.655299606202817</v>
      </c>
      <c r="AN874">
        <v>25.500509405841534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19.821722952477188</v>
      </c>
      <c r="AW874" s="4">
        <v>0.88900000000000001</v>
      </c>
      <c r="AX874" s="4">
        <v>1</v>
      </c>
      <c r="AY874" s="4">
        <v>0.79900000000000004</v>
      </c>
      <c r="AZ874" s="4" t="str">
        <v>pAPE ratio</v>
      </c>
      <c r="BA874" s="4" t="str">
        <v>pAPE ratio</v>
      </c>
      <c r="BB874" s="4" t="str">
        <v>pAPE ratio</v>
      </c>
      <c r="BC874" s="4" t="str">
        <v>pAPE ratio</v>
      </c>
      <c r="BD874" s="4" t="str">
        <v>pAPE ratio</v>
      </c>
      <c r="BE874" s="4" t="str">
        <v>pAPE ratio</v>
      </c>
      <c r="BF874" s="4" t="str">
        <v>pAPE ratio</v>
      </c>
      <c r="BG874" s="4" t="str">
        <v>Product Type</v>
      </c>
      <c r="BH874" s="4" t="str">
        <v>Product Type</v>
      </c>
      <c r="BI874" s="4" t="str">
        <v>Product Type</v>
      </c>
      <c r="BJ874" s="4" t="str">
        <v>Product Type</v>
      </c>
      <c r="BK874" s="4" t="str">
        <v>Product Type</v>
      </c>
      <c r="BL874" s="4" t="str">
        <v>Product Type</v>
      </c>
      <c r="BM874" s="4" t="str">
        <v>Product Type</v>
      </c>
      <c r="BN874" s="4" t="str">
        <v>Product Type</v>
      </c>
      <c r="BO874" s="4" t="str">
        <v>Product Type</v>
      </c>
      <c r="BP874" s="4" t="str">
        <v>Product Type</v>
      </c>
      <c r="BQ874" t="str">
        <f>VLOOKUP(A874,Misc!$A$3:$B$11,2,FALSE)</f>
        <v>SGD</v>
      </c>
      <c r="BR874">
        <f>INDEX(FX!$B$30:$AK$48,MATCH('Data (2)'!BQ874,FX!$A$30:$A$48,0),MATCH('Data (2)'!D874,Period,0))</f>
        <v>1.3798002440692054</v>
      </c>
      <c r="BS874">
        <f t="shared" si="230"/>
        <v>0.31766482277706848</v>
      </c>
      <c r="BT874">
        <f t="shared" si="217"/>
        <v>0</v>
      </c>
      <c r="BU874">
        <f t="shared" si="218"/>
        <v>0.28120157368267529</v>
      </c>
      <c r="BV874">
        <f t="shared" si="219"/>
        <v>0</v>
      </c>
      <c r="BW874">
        <f t="shared" si="220"/>
        <v>0.31766482277706848</v>
      </c>
      <c r="BX874">
        <f t="shared" si="221"/>
        <v>0</v>
      </c>
      <c r="BY874">
        <f t="shared" si="222"/>
        <v>0.28120157368267529</v>
      </c>
      <c r="BZ874">
        <f t="shared" si="223"/>
        <v>0</v>
      </c>
      <c r="CA874">
        <f t="shared" si="224"/>
        <v>0.30536450471885207</v>
      </c>
      <c r="CB874">
        <f t="shared" si="224"/>
        <v>0.13631515640573508</v>
      </c>
      <c r="CC874">
        <f t="shared" si="224"/>
        <v>0.30536450471885207</v>
      </c>
      <c r="CD874">
        <f t="shared" si="224"/>
        <v>0.13631515640573508</v>
      </c>
      <c r="CE874" s="4">
        <f t="shared" si="225"/>
        <v>0.88521470908983069</v>
      </c>
      <c r="CF874" s="4" t="str">
        <f t="shared" si="226"/>
        <v/>
      </c>
      <c r="CG874" s="4">
        <f t="shared" si="227"/>
        <v>1</v>
      </c>
      <c r="CH874" s="4" t="str">
        <f t="shared" si="228"/>
        <v/>
      </c>
      <c r="CI874">
        <f>INDEX(FX!$B$114:$AK$132,MATCH('Data (2)'!BQ874,FX!$A$114:$A$132,0),MATCH('Data (2)'!D874,Period,0))</f>
        <v>1.3635271916280665</v>
      </c>
    </row>
    <row r="875" spans="1:87" hidden="1" outlineLevel="1" x14ac:dyDescent="0.15">
      <c r="A875" t="s">
        <v>79</v>
      </c>
      <c r="B875" s="1">
        <f t="shared" si="231"/>
        <v>43800</v>
      </c>
      <c r="C875" t="s">
        <v>109</v>
      </c>
      <c r="D875" s="1">
        <v>43739</v>
      </c>
      <c r="E875">
        <v>0.51424400000000003</v>
      </c>
      <c r="F875">
        <v>0.65446700000000002</v>
      </c>
      <c r="G875">
        <v>0.51424400000000003</v>
      </c>
      <c r="H875">
        <v>0.65446700000000002</v>
      </c>
      <c r="I875">
        <v>0.50933355880937947</v>
      </c>
      <c r="J875">
        <v>0.23993234894246016</v>
      </c>
      <c r="K875">
        <v>0.50933355880937947</v>
      </c>
      <c r="L875">
        <v>0.23993234894246016</v>
      </c>
      <c r="Q875" t="str">
        <v>SI Medical</v>
      </c>
      <c r="R875" t="str">
        <v>Cancer</v>
      </c>
      <c r="S875" t="str">
        <v>Medical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84.634867</v>
      </c>
      <c r="AB875">
        <v>100.11695400000001</v>
      </c>
      <c r="AC875">
        <v>33.321471000000003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29.117299000000003</v>
      </c>
      <c r="AL875">
        <v>42.317449000000003</v>
      </c>
      <c r="AM875">
        <v>65.076035000000005</v>
      </c>
      <c r="AN875">
        <v>27.323609999999999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23.405079877723466</v>
      </c>
      <c r="AW875" s="4">
        <v>0.88900000000000001</v>
      </c>
      <c r="AX875" s="4">
        <v>1</v>
      </c>
      <c r="AY875" s="4">
        <v>0.79900000000000004</v>
      </c>
      <c r="AZ875" s="4" t="str">
        <v>pAPE ratio</v>
      </c>
      <c r="BA875" s="4" t="str">
        <v>pAPE ratio</v>
      </c>
      <c r="BB875" s="4" t="str">
        <v>pAPE ratio</v>
      </c>
      <c r="BC875" s="4" t="str">
        <v>pAPE ratio</v>
      </c>
      <c r="BD875" s="4" t="str">
        <v>pAPE ratio</v>
      </c>
      <c r="BE875" s="4" t="str">
        <v>pAPE ratio</v>
      </c>
      <c r="BF875" s="4" t="str">
        <v>pAPE ratio</v>
      </c>
      <c r="BG875" s="4" t="str">
        <v>Product Type</v>
      </c>
      <c r="BH875" s="4" t="str">
        <v>Product Type</v>
      </c>
      <c r="BI875" s="4" t="str">
        <v>Product Type</v>
      </c>
      <c r="BJ875" s="4" t="str">
        <v>Product Type</v>
      </c>
      <c r="BK875" s="4" t="str">
        <v>Product Type</v>
      </c>
      <c r="BL875" s="4" t="str">
        <v>Product Type</v>
      </c>
      <c r="BM875" s="4" t="str">
        <v>Product Type</v>
      </c>
      <c r="BN875" s="4" t="str">
        <v>Product Type</v>
      </c>
      <c r="BO875" s="4" t="str">
        <v>Product Type</v>
      </c>
      <c r="BP875" s="4" t="str">
        <v>Product Type</v>
      </c>
      <c r="BQ875" t="str">
        <f>VLOOKUP(A875,Misc!$A$3:$B$11,2,FALSE)</f>
        <v>SGD</v>
      </c>
      <c r="BR875">
        <f>INDEX(FX!$B$30:$AK$48,MATCH('Data (2)'!BQ875,FX!$A$30:$A$48,0),MATCH('Data (2)'!D875,Period,0))</f>
        <v>1.3707461183514356</v>
      </c>
      <c r="BS875">
        <f t="shared" si="230"/>
        <v>0.37515626935968954</v>
      </c>
      <c r="BT875">
        <f t="shared" si="217"/>
        <v>0</v>
      </c>
      <c r="BU875">
        <f t="shared" si="218"/>
        <v>0.4774531120227517</v>
      </c>
      <c r="BV875">
        <f t="shared" si="219"/>
        <v>0</v>
      </c>
      <c r="BW875">
        <f t="shared" si="220"/>
        <v>0.37515626935968954</v>
      </c>
      <c r="BX875">
        <f t="shared" si="221"/>
        <v>0</v>
      </c>
      <c r="BY875">
        <f t="shared" si="222"/>
        <v>0.4774531120227517</v>
      </c>
      <c r="BZ875">
        <f t="shared" si="223"/>
        <v>0</v>
      </c>
      <c r="CA875">
        <f t="shared" si="224"/>
        <v>0.37354118197029101</v>
      </c>
      <c r="CB875">
        <f t="shared" si="224"/>
        <v>0.17596447684771016</v>
      </c>
      <c r="CC875">
        <f t="shared" si="224"/>
        <v>0.37354118197029101</v>
      </c>
      <c r="CD875">
        <f t="shared" si="224"/>
        <v>0.17596447684771016</v>
      </c>
      <c r="CE875" s="4">
        <f t="shared" si="225"/>
        <v>1.2726779505448775</v>
      </c>
      <c r="CF875" s="4" t="str">
        <f t="shared" si="226"/>
        <v/>
      </c>
      <c r="CG875" s="4">
        <f t="shared" si="227"/>
        <v>1</v>
      </c>
      <c r="CH875" s="4" t="str">
        <f t="shared" si="228"/>
        <v/>
      </c>
      <c r="CI875">
        <f>INDEX(FX!$B$114:$AK$132,MATCH('Data (2)'!BQ875,FX!$A$114:$A$132,0),MATCH('Data (2)'!D875,Period,0))</f>
        <v>1.3635271916280665</v>
      </c>
    </row>
    <row r="876" spans="1:87" hidden="1" outlineLevel="1" x14ac:dyDescent="0.15">
      <c r="A876" t="s">
        <v>79</v>
      </c>
      <c r="B876" s="1">
        <f t="shared" si="231"/>
        <v>43800</v>
      </c>
      <c r="C876" t="s">
        <v>109</v>
      </c>
      <c r="D876" s="1">
        <v>43770</v>
      </c>
      <c r="E876">
        <v>0.46750999999999998</v>
      </c>
      <c r="F876">
        <v>0.630324</v>
      </c>
      <c r="G876">
        <v>0.46750999999999998</v>
      </c>
      <c r="H876">
        <v>0.630324</v>
      </c>
      <c r="I876">
        <v>0.49236431207656722</v>
      </c>
      <c r="J876">
        <v>0.20123255925588723</v>
      </c>
      <c r="K876">
        <v>0.49236431207656722</v>
      </c>
      <c r="L876">
        <v>0.20123255925588723</v>
      </c>
      <c r="Q876" t="str">
        <v>SI Medical</v>
      </c>
      <c r="R876" t="str">
        <v>Cancer</v>
      </c>
      <c r="S876" t="str">
        <v>Medical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78.075890000000001</v>
      </c>
      <c r="AB876">
        <v>88.151075000000006</v>
      </c>
      <c r="AC876">
        <v>31.281566999999999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28.755611999999985</v>
      </c>
      <c r="AL876">
        <v>36.649186999999998</v>
      </c>
      <c r="AM876">
        <v>64.766841999999997</v>
      </c>
      <c r="AN876">
        <v>26.170566999999998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8.983443635292474</v>
      </c>
      <c r="AW876" s="4">
        <v>0.88900000000000001</v>
      </c>
      <c r="AX876" s="4">
        <v>1</v>
      </c>
      <c r="AY876" s="4">
        <v>0.79900000000000004</v>
      </c>
      <c r="AZ876" s="4" t="str">
        <v>pAPE ratio</v>
      </c>
      <c r="BA876" s="4" t="str">
        <v>pAPE ratio</v>
      </c>
      <c r="BB876" s="4" t="str">
        <v>pAPE ratio</v>
      </c>
      <c r="BC876" s="4" t="str">
        <v>pAPE ratio</v>
      </c>
      <c r="BD876" s="4" t="str">
        <v>pAPE ratio</v>
      </c>
      <c r="BE876" s="4" t="str">
        <v>pAPE ratio</v>
      </c>
      <c r="BF876" s="4" t="str">
        <v>pAPE ratio</v>
      </c>
      <c r="BG876" s="4" t="str">
        <v>Product Type</v>
      </c>
      <c r="BH876" s="4" t="str">
        <v>Product Type</v>
      </c>
      <c r="BI876" s="4" t="str">
        <v>Product Type</v>
      </c>
      <c r="BJ876" s="4" t="str">
        <v>Product Type</v>
      </c>
      <c r="BK876" s="4" t="str">
        <v>Product Type</v>
      </c>
      <c r="BL876" s="4" t="str">
        <v>Product Type</v>
      </c>
      <c r="BM876" s="4" t="str">
        <v>Product Type</v>
      </c>
      <c r="BN876" s="4" t="str">
        <v>Product Type</v>
      </c>
      <c r="BO876" s="4" t="str">
        <v>Product Type</v>
      </c>
      <c r="BP876" s="4" t="str">
        <v>Product Type</v>
      </c>
      <c r="BQ876" t="str">
        <f>VLOOKUP(A876,Misc!$A$3:$B$11,2,FALSE)</f>
        <v>SGD</v>
      </c>
      <c r="BR876">
        <f>INDEX(FX!$B$30:$AK$48,MATCH('Data (2)'!BQ876,FX!$A$30:$A$48,0),MATCH('Data (2)'!D876,Period,0))</f>
        <v>1.3616322661265996</v>
      </c>
      <c r="BS876">
        <f t="shared" si="230"/>
        <v>0.34334527142920435</v>
      </c>
      <c r="BT876">
        <f t="shared" si="217"/>
        <v>0</v>
      </c>
      <c r="BU876">
        <f t="shared" si="218"/>
        <v>0.46291793730260705</v>
      </c>
      <c r="BV876">
        <f t="shared" si="219"/>
        <v>0</v>
      </c>
      <c r="BW876">
        <f t="shared" si="220"/>
        <v>0.34334527142920435</v>
      </c>
      <c r="BX876">
        <f t="shared" si="221"/>
        <v>0</v>
      </c>
      <c r="BY876">
        <f t="shared" si="222"/>
        <v>0.46291793730260705</v>
      </c>
      <c r="BZ876">
        <f t="shared" si="223"/>
        <v>0</v>
      </c>
      <c r="CA876">
        <f t="shared" si="224"/>
        <v>0.36109607135056748</v>
      </c>
      <c r="CB876">
        <f t="shared" si="224"/>
        <v>0.14758235882015183</v>
      </c>
      <c r="CC876">
        <f t="shared" si="224"/>
        <v>0.36109607135056748</v>
      </c>
      <c r="CD876">
        <f t="shared" si="224"/>
        <v>0.14758235882015183</v>
      </c>
      <c r="CE876" s="4">
        <f t="shared" si="225"/>
        <v>1.348257791277192</v>
      </c>
      <c r="CF876" s="4" t="str">
        <f t="shared" si="226"/>
        <v/>
      </c>
      <c r="CG876" s="4">
        <f t="shared" si="227"/>
        <v>1</v>
      </c>
      <c r="CH876" s="4" t="str">
        <f t="shared" si="228"/>
        <v/>
      </c>
      <c r="CI876">
        <f>INDEX(FX!$B$114:$AK$132,MATCH('Data (2)'!BQ876,FX!$A$114:$A$132,0),MATCH('Data (2)'!D876,Period,0))</f>
        <v>1.3635271916280665</v>
      </c>
    </row>
    <row r="877" spans="1:87" hidden="1" outlineLevel="1" x14ac:dyDescent="0.15">
      <c r="A877" t="s">
        <v>79</v>
      </c>
      <c r="B877" s="1">
        <f t="shared" si="231"/>
        <v>43800</v>
      </c>
      <c r="C877" t="s">
        <v>109</v>
      </c>
      <c r="D877" s="1">
        <v>43800</v>
      </c>
      <c r="E877">
        <v>0.38062499999999999</v>
      </c>
      <c r="F877">
        <v>0.43874000000000002</v>
      </c>
      <c r="G877">
        <v>0.38062499999999999</v>
      </c>
      <c r="H877">
        <v>0.43874000000000002</v>
      </c>
      <c r="I877">
        <v>0.53196506534375498</v>
      </c>
      <c r="J877">
        <v>0.24126856276364084</v>
      </c>
      <c r="K877">
        <v>0.53196506534375498</v>
      </c>
      <c r="L877">
        <v>0.24126856276364084</v>
      </c>
      <c r="Q877" t="str">
        <v>SI Medical</v>
      </c>
      <c r="R877" t="str">
        <v>Cancer</v>
      </c>
      <c r="S877" t="str">
        <v>Medical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88.297359</v>
      </c>
      <c r="AB877">
        <v>101.548001</v>
      </c>
      <c r="AC877">
        <v>30.968664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42.181921000000017</v>
      </c>
      <c r="AL877">
        <v>44.148702999999998</v>
      </c>
      <c r="AM877">
        <v>66.006221999999994</v>
      </c>
      <c r="AN877">
        <v>25.394309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24.98809590305703</v>
      </c>
      <c r="AW877" s="4">
        <v>0.88900000000000001</v>
      </c>
      <c r="AX877" s="4">
        <v>1</v>
      </c>
      <c r="AY877" s="4">
        <v>0.79900000000000004</v>
      </c>
      <c r="AZ877" s="4" t="str">
        <v>pAPE ratio</v>
      </c>
      <c r="BA877" s="4" t="str">
        <v>pAPE ratio</v>
      </c>
      <c r="BB877" s="4" t="str">
        <v>pAPE ratio</v>
      </c>
      <c r="BC877" s="4" t="str">
        <v>pAPE ratio</v>
      </c>
      <c r="BD877" s="4" t="str">
        <v>pAPE ratio</v>
      </c>
      <c r="BE877" s="4" t="str">
        <v>pAPE ratio</v>
      </c>
      <c r="BF877" s="4" t="str">
        <v>pAPE ratio</v>
      </c>
      <c r="BG877" s="4" t="str">
        <v>Product Type</v>
      </c>
      <c r="BH877" s="4" t="str">
        <v>Product Type</v>
      </c>
      <c r="BI877" s="4" t="str">
        <v>Product Type</v>
      </c>
      <c r="BJ877" s="4" t="str">
        <v>Product Type</v>
      </c>
      <c r="BK877" s="4" t="str">
        <v>Product Type</v>
      </c>
      <c r="BL877" s="4" t="str">
        <v>Product Type</v>
      </c>
      <c r="BM877" s="4" t="str">
        <v>Product Type</v>
      </c>
      <c r="BN877" s="4" t="str">
        <v>Product Type</v>
      </c>
      <c r="BO877" s="4" t="str">
        <v>Product Type</v>
      </c>
      <c r="BP877" s="4" t="str">
        <v>Product Type</v>
      </c>
      <c r="BQ877" t="str">
        <f>VLOOKUP(A877,Misc!$A$3:$B$11,2,FALSE)</f>
        <v>SGD</v>
      </c>
      <c r="BR877">
        <f>INDEX(FX!$B$30:$AK$48,MATCH('Data (2)'!BQ877,FX!$A$30:$A$48,0),MATCH('Data (2)'!D877,Period,0))</f>
        <v>1.3570358439548478</v>
      </c>
      <c r="BS877">
        <f t="shared" si="230"/>
        <v>0.28048264288342883</v>
      </c>
      <c r="BT877">
        <f t="shared" si="217"/>
        <v>0</v>
      </c>
      <c r="BU877">
        <f t="shared" si="218"/>
        <v>0.3233075986566189</v>
      </c>
      <c r="BV877">
        <f t="shared" si="219"/>
        <v>0</v>
      </c>
      <c r="BW877">
        <f t="shared" si="220"/>
        <v>0.28048264288342883</v>
      </c>
      <c r="BX877">
        <f t="shared" si="221"/>
        <v>0</v>
      </c>
      <c r="BY877">
        <f t="shared" si="222"/>
        <v>0.3233075986566189</v>
      </c>
      <c r="BZ877">
        <f t="shared" si="223"/>
        <v>0</v>
      </c>
      <c r="CA877">
        <f t="shared" si="224"/>
        <v>0.39013894890396933</v>
      </c>
      <c r="CB877">
        <f t="shared" si="224"/>
        <v>0.17694444543901139</v>
      </c>
      <c r="CC877">
        <f t="shared" si="224"/>
        <v>0.39013894890396933</v>
      </c>
      <c r="CD877">
        <f t="shared" si="224"/>
        <v>0.17694444543901139</v>
      </c>
      <c r="CE877" s="4">
        <f t="shared" si="225"/>
        <v>1.1526830870279146</v>
      </c>
      <c r="CF877" s="4" t="str">
        <f t="shared" si="226"/>
        <v/>
      </c>
      <c r="CG877" s="4">
        <f t="shared" si="227"/>
        <v>1</v>
      </c>
      <c r="CH877" s="4" t="str">
        <f t="shared" si="228"/>
        <v/>
      </c>
      <c r="CI877">
        <f>INDEX(FX!$B$114:$AK$132,MATCH('Data (2)'!BQ877,FX!$A$114:$A$132,0),MATCH('Data (2)'!D877,Period,0))</f>
        <v>1.3635271916280665</v>
      </c>
    </row>
    <row r="878" spans="1:87" hidden="1" outlineLevel="1" x14ac:dyDescent="0.15">
      <c r="A878" t="s">
        <v>79</v>
      </c>
      <c r="B878" s="1">
        <f t="shared" si="231"/>
        <v>43800</v>
      </c>
      <c r="C878" t="s">
        <v>45</v>
      </c>
      <c r="D878" s="1">
        <v>43466</v>
      </c>
      <c r="E878">
        <f t="array" ref="E878:E889">TRANSPOSE([8]SGInput!$D$191:$O$191)/1000000</f>
        <v>4.0476083149999997</v>
      </c>
      <c r="F878">
        <f t="array" ref="F878:F889">TRANSPOSE([8]SGInput!$D$196:$O$196)/1000000</f>
        <v>1.25123372897498</v>
      </c>
      <c r="G878">
        <f t="array" ref="G878:G889">TRANSPOSE([8]SGInput!$D$201:$O$201)/1000000</f>
        <v>4.0476083149999997</v>
      </c>
      <c r="H878">
        <f t="array" ref="H878:H889">TRANSPOSE([8]SGInput!$D$206:$O$206)/1000000</f>
        <v>0.10416541690599999</v>
      </c>
      <c r="I878">
        <f t="array" ref="I878:I889">TRANSPOSE([8]SGInput!$D$192:$O$192)/1000000</f>
        <v>0.52700002000000001</v>
      </c>
      <c r="J878">
        <f t="array" ref="J878:J889">TRANSPOSE([8]SGInput!$D$197:$O$197)/1000000</f>
        <v>1.60527215918346</v>
      </c>
      <c r="K878">
        <f t="array" ref="K878:K889">TRANSPOSE([8]SGInput!$D$202:$O$202)/1000000</f>
        <v>0.52700002000000001</v>
      </c>
      <c r="L878">
        <f t="array" ref="L878:L889">TRANSPOSE([8]SGInput!$D$207:$O$207)/1000000</f>
        <v>1.60527215918346</v>
      </c>
      <c r="BQ878" t="str">
        <f>VLOOKUP(A878,Misc!$A$3:$B$11,2,FALSE)</f>
        <v>SGD</v>
      </c>
      <c r="BR878">
        <f>INDEX(FX!$B$30:$AK$48,MATCH('Data (2)'!BQ878,FX!$A$30:$A$48,0),MATCH('Data (2)'!D878,Period,0))</f>
        <v>1.3564805045369306</v>
      </c>
      <c r="BS878">
        <f t="shared" si="230"/>
        <v>2.9839045245856699</v>
      </c>
      <c r="BT878">
        <f t="shared" si="217"/>
        <v>0</v>
      </c>
      <c r="BU878">
        <f t="shared" si="218"/>
        <v>0.92241187749478248</v>
      </c>
      <c r="BV878">
        <f t="shared" si="219"/>
        <v>0</v>
      </c>
      <c r="BW878">
        <f t="shared" si="220"/>
        <v>2.9839045245856699</v>
      </c>
      <c r="BX878">
        <f t="shared" si="221"/>
        <v>0</v>
      </c>
      <c r="BY878">
        <f t="shared" si="222"/>
        <v>7.679094285366049E-2</v>
      </c>
      <c r="BZ878">
        <f t="shared" si="223"/>
        <v>0</v>
      </c>
      <c r="CA878">
        <f t="shared" si="224"/>
        <v>0.38649762412934074</v>
      </c>
      <c r="CB878">
        <f t="shared" si="224"/>
        <v>1.1772938369250616</v>
      </c>
      <c r="CC878">
        <f t="shared" si="224"/>
        <v>0.38649762412934074</v>
      </c>
      <c r="CD878">
        <f t="shared" si="224"/>
        <v>1.1772938369250616</v>
      </c>
      <c r="CE878" s="4">
        <f t="shared" si="225"/>
        <v>0.30912915272410196</v>
      </c>
      <c r="CF878" s="4" t="str">
        <f t="shared" si="226"/>
        <v/>
      </c>
      <c r="CG878" s="4">
        <f t="shared" si="227"/>
        <v>8.3250167010230039E-2</v>
      </c>
      <c r="CH878" s="4" t="str">
        <f t="shared" si="228"/>
        <v/>
      </c>
      <c r="CI878">
        <f>INDEX(FX!$B$114:$AK$132,MATCH('Data (2)'!BQ878,FX!$A$114:$A$132,0),MATCH('Data (2)'!D878,Period,0))</f>
        <v>1.3635271916280665</v>
      </c>
    </row>
    <row r="879" spans="1:87" hidden="1" outlineLevel="1" x14ac:dyDescent="0.15">
      <c r="A879" t="s">
        <v>79</v>
      </c>
      <c r="B879" s="1">
        <f t="shared" si="231"/>
        <v>43800</v>
      </c>
      <c r="C879" t="s">
        <v>45</v>
      </c>
      <c r="D879" s="1">
        <v>43497</v>
      </c>
      <c r="E879">
        <v>0.54793615000000007</v>
      </c>
      <c r="F879">
        <v>0.41194053663291802</v>
      </c>
      <c r="G879">
        <v>0.54793615000000007</v>
      </c>
      <c r="H879">
        <v>0.26683070150400001</v>
      </c>
      <c r="I879">
        <v>0.501</v>
      </c>
      <c r="J879">
        <v>0.33556281111299502</v>
      </c>
      <c r="K879">
        <v>0.501</v>
      </c>
      <c r="L879">
        <v>0.33556281111299502</v>
      </c>
      <c r="BQ879" t="str">
        <f>VLOOKUP(A879,Misc!$A$3:$B$11,2,FALSE)</f>
        <v>SGD</v>
      </c>
      <c r="BR879">
        <f>INDEX(FX!$B$30:$AK$48,MATCH('Data (2)'!BQ879,FX!$A$30:$A$48,0),MATCH('Data (2)'!D879,Period,0))</f>
        <v>1.3535985340692356</v>
      </c>
      <c r="BS879">
        <f t="shared" si="230"/>
        <v>0.40479960358170242</v>
      </c>
      <c r="BT879">
        <f t="shared" si="217"/>
        <v>0</v>
      </c>
      <c r="BU879">
        <f t="shared" si="218"/>
        <v>0.3043299222514137</v>
      </c>
      <c r="BV879">
        <f t="shared" si="219"/>
        <v>0</v>
      </c>
      <c r="BW879">
        <f t="shared" si="220"/>
        <v>0.40479960358170242</v>
      </c>
      <c r="BX879">
        <f t="shared" si="221"/>
        <v>0</v>
      </c>
      <c r="BY879">
        <f t="shared" si="222"/>
        <v>0.19712691376950903</v>
      </c>
      <c r="BZ879">
        <f t="shared" si="223"/>
        <v>0</v>
      </c>
      <c r="CA879">
        <f t="shared" si="224"/>
        <v>0.3674294162053347</v>
      </c>
      <c r="CB879">
        <f t="shared" si="224"/>
        <v>0.24609909738017716</v>
      </c>
      <c r="CC879">
        <f t="shared" si="224"/>
        <v>0.3674294162053347</v>
      </c>
      <c r="CD879">
        <f t="shared" si="224"/>
        <v>0.24609909738017716</v>
      </c>
      <c r="CE879" s="4">
        <f t="shared" si="225"/>
        <v>0.75180390385434137</v>
      </c>
      <c r="CF879" s="4" t="str">
        <f t="shared" si="226"/>
        <v/>
      </c>
      <c r="CG879" s="4">
        <f t="shared" si="227"/>
        <v>0.64774082124812593</v>
      </c>
      <c r="CH879" s="4" t="str">
        <f t="shared" si="228"/>
        <v/>
      </c>
      <c r="CI879">
        <f>INDEX(FX!$B$114:$AK$132,MATCH('Data (2)'!BQ879,FX!$A$114:$A$132,0),MATCH('Data (2)'!D879,Period,0))</f>
        <v>1.3635271916280665</v>
      </c>
    </row>
    <row r="880" spans="1:87" hidden="1" outlineLevel="1" x14ac:dyDescent="0.15">
      <c r="A880" t="s">
        <v>79</v>
      </c>
      <c r="B880" s="1">
        <f t="shared" si="231"/>
        <v>43800</v>
      </c>
      <c r="C880" t="s">
        <v>45</v>
      </c>
      <c r="D880" s="1">
        <v>43525</v>
      </c>
      <c r="E880">
        <v>0.32313434000000002</v>
      </c>
      <c r="F880">
        <v>0.24137263707655199</v>
      </c>
      <c r="G880">
        <v>0.32313434000000002</v>
      </c>
      <c r="H880">
        <v>0.214385123173567</v>
      </c>
      <c r="I880">
        <v>0.50630001000000002</v>
      </c>
      <c r="J880">
        <v>0.302677121443028</v>
      </c>
      <c r="K880">
        <v>0.50630001000000002</v>
      </c>
      <c r="L880">
        <v>0.302677121443028</v>
      </c>
      <c r="BQ880" t="str">
        <f>VLOOKUP(A880,Misc!$A$3:$B$11,2,FALSE)</f>
        <v>SGD</v>
      </c>
      <c r="BR880">
        <f>INDEX(FX!$B$30:$AK$48,MATCH('Data (2)'!BQ880,FX!$A$30:$A$48,0),MATCH('Data (2)'!D880,Period,0))</f>
        <v>1.3542544406619703</v>
      </c>
      <c r="BS880">
        <f t="shared" si="230"/>
        <v>0.23860681589646432</v>
      </c>
      <c r="BT880">
        <f t="shared" si="217"/>
        <v>0</v>
      </c>
      <c r="BU880">
        <f t="shared" si="218"/>
        <v>0.17823285627076632</v>
      </c>
      <c r="BV880">
        <f t="shared" si="219"/>
        <v>0</v>
      </c>
      <c r="BW880">
        <f t="shared" si="220"/>
        <v>0.23860681589646432</v>
      </c>
      <c r="BX880">
        <f t="shared" si="221"/>
        <v>0</v>
      </c>
      <c r="BY880">
        <f t="shared" si="222"/>
        <v>0.15830490691894933</v>
      </c>
      <c r="BZ880">
        <f t="shared" si="223"/>
        <v>0</v>
      </c>
      <c r="CA880">
        <f t="shared" si="224"/>
        <v>0.37131640139531963</v>
      </c>
      <c r="CB880">
        <f t="shared" si="224"/>
        <v>0.22198099407290015</v>
      </c>
      <c r="CC880">
        <f t="shared" si="224"/>
        <v>0.37131640139531963</v>
      </c>
      <c r="CD880">
        <f t="shared" si="224"/>
        <v>0.22198099407290015</v>
      </c>
      <c r="CE880" s="4">
        <f t="shared" si="225"/>
        <v>0.74697303009191773</v>
      </c>
      <c r="CF880" s="4" t="str">
        <f t="shared" si="226"/>
        <v/>
      </c>
      <c r="CG880" s="4">
        <f t="shared" si="227"/>
        <v>0.88819149415670584</v>
      </c>
      <c r="CH880" s="4" t="str">
        <f t="shared" si="228"/>
        <v/>
      </c>
      <c r="CI880">
        <f>INDEX(FX!$B$114:$AK$132,MATCH('Data (2)'!BQ880,FX!$A$114:$A$132,0),MATCH('Data (2)'!D880,Period,0))</f>
        <v>1.3635271916280665</v>
      </c>
    </row>
    <row r="881" spans="1:87" hidden="1" outlineLevel="1" x14ac:dyDescent="0.15">
      <c r="A881" t="s">
        <v>79</v>
      </c>
      <c r="B881" s="1">
        <f t="shared" si="231"/>
        <v>43800</v>
      </c>
      <c r="C881" t="s">
        <v>45</v>
      </c>
      <c r="D881" s="1">
        <v>43556</v>
      </c>
      <c r="E881">
        <v>2.9085815720000001</v>
      </c>
      <c r="F881">
        <v>1.04623080859451</v>
      </c>
      <c r="G881">
        <v>2.9085815720000001</v>
      </c>
      <c r="H881">
        <v>0.18003845220290499</v>
      </c>
      <c r="I881">
        <v>0.52149997999999997</v>
      </c>
      <c r="J881">
        <v>0.77019889001388697</v>
      </c>
      <c r="K881">
        <v>0.52149997999999997</v>
      </c>
      <c r="L881">
        <v>0.77019889001388697</v>
      </c>
      <c r="BQ881" t="str">
        <f>VLOOKUP(A881,Misc!$A$3:$B$11,2,FALSE)</f>
        <v>SGD</v>
      </c>
      <c r="BR881">
        <f>INDEX(FX!$B$30:$AK$48,MATCH('Data (2)'!BQ881,FX!$A$30:$A$48,0),MATCH('Data (2)'!D881,Period,0))</f>
        <v>1.355994038217694</v>
      </c>
      <c r="BS881">
        <f t="shared" si="230"/>
        <v>2.1449810913792899</v>
      </c>
      <c r="BT881">
        <f t="shared" si="217"/>
        <v>0</v>
      </c>
      <c r="BU881">
        <f t="shared" si="218"/>
        <v>0.77156003574297871</v>
      </c>
      <c r="BV881">
        <f t="shared" si="219"/>
        <v>0</v>
      </c>
      <c r="BW881">
        <f t="shared" si="220"/>
        <v>2.1449810913792899</v>
      </c>
      <c r="BX881">
        <f t="shared" si="221"/>
        <v>0</v>
      </c>
      <c r="BY881">
        <f t="shared" si="222"/>
        <v>0.13277230365964282</v>
      </c>
      <c r="BZ881">
        <f t="shared" si="223"/>
        <v>0</v>
      </c>
      <c r="CA881">
        <f t="shared" si="224"/>
        <v>0.38246393852793159</v>
      </c>
      <c r="CB881">
        <f t="shared" si="224"/>
        <v>0.5648577415564856</v>
      </c>
      <c r="CC881">
        <f t="shared" si="224"/>
        <v>0.38246393852793159</v>
      </c>
      <c r="CD881">
        <f t="shared" si="224"/>
        <v>0.5648577415564856</v>
      </c>
      <c r="CE881" s="4">
        <f t="shared" si="225"/>
        <v>0.35970481923774977</v>
      </c>
      <c r="CF881" s="4" t="str">
        <f t="shared" si="226"/>
        <v/>
      </c>
      <c r="CG881" s="4">
        <f t="shared" si="227"/>
        <v>0.17208291968075934</v>
      </c>
      <c r="CH881" s="4" t="str">
        <f t="shared" si="228"/>
        <v/>
      </c>
      <c r="CI881">
        <f>INDEX(FX!$B$114:$AK$132,MATCH('Data (2)'!BQ881,FX!$A$114:$A$132,0),MATCH('Data (2)'!D881,Period,0))</f>
        <v>1.3635271916280665</v>
      </c>
    </row>
    <row r="882" spans="1:87" hidden="1" outlineLevel="1" x14ac:dyDescent="0.15">
      <c r="A882" t="s">
        <v>79</v>
      </c>
      <c r="B882" s="1">
        <f t="shared" si="231"/>
        <v>43800</v>
      </c>
      <c r="C882" t="s">
        <v>45</v>
      </c>
      <c r="D882" s="1">
        <v>43586</v>
      </c>
      <c r="E882">
        <v>0.84071596299999996</v>
      </c>
      <c r="F882">
        <v>0.32087502364883896</v>
      </c>
      <c r="G882">
        <v>0.84071596299999996</v>
      </c>
      <c r="H882">
        <v>0.31187961261338504</v>
      </c>
      <c r="I882">
        <v>0.55430002</v>
      </c>
      <c r="J882">
        <v>0.23781282271216198</v>
      </c>
      <c r="K882">
        <v>0.55430002</v>
      </c>
      <c r="L882">
        <v>0.23781282271216198</v>
      </c>
      <c r="BQ882" t="str">
        <f>VLOOKUP(A882,Misc!$A$3:$B$11,2,FALSE)</f>
        <v>SGD</v>
      </c>
      <c r="BR882">
        <f>INDEX(FX!$B$30:$AK$48,MATCH('Data (2)'!BQ882,FX!$A$30:$A$48,0),MATCH('Data (2)'!D882,Period,0))</f>
        <v>1.3715582721357704</v>
      </c>
      <c r="BS882">
        <f t="shared" si="230"/>
        <v>0.61296408623663468</v>
      </c>
      <c r="BT882">
        <f t="shared" si="217"/>
        <v>0</v>
      </c>
      <c r="BU882">
        <f t="shared" si="218"/>
        <v>0.23394924602742331</v>
      </c>
      <c r="BV882">
        <f t="shared" si="219"/>
        <v>0</v>
      </c>
      <c r="BW882">
        <f t="shared" si="220"/>
        <v>0.61296408623663468</v>
      </c>
      <c r="BX882">
        <f t="shared" si="221"/>
        <v>0</v>
      </c>
      <c r="BY882">
        <f t="shared" si="222"/>
        <v>0.22739071241044004</v>
      </c>
      <c r="BZ882">
        <f t="shared" si="223"/>
        <v>0</v>
      </c>
      <c r="CA882">
        <f t="shared" si="224"/>
        <v>0.40651922704831406</v>
      </c>
      <c r="CB882">
        <f t="shared" si="224"/>
        <v>0.17441003316421644</v>
      </c>
      <c r="CC882">
        <f t="shared" si="224"/>
        <v>0.40651922704831406</v>
      </c>
      <c r="CD882">
        <f t="shared" si="224"/>
        <v>0.17441003316421644</v>
      </c>
      <c r="CE882" s="4">
        <f t="shared" si="225"/>
        <v>0.38166876539828348</v>
      </c>
      <c r="CF882" s="4" t="str">
        <f t="shared" si="226"/>
        <v/>
      </c>
      <c r="CG882" s="4">
        <f t="shared" si="227"/>
        <v>0.97196599806004724</v>
      </c>
      <c r="CH882" s="4" t="str">
        <f t="shared" si="228"/>
        <v/>
      </c>
      <c r="CI882">
        <f>INDEX(FX!$B$114:$AK$132,MATCH('Data (2)'!BQ882,FX!$A$114:$A$132,0),MATCH('Data (2)'!D882,Period,0))</f>
        <v>1.3635271916280665</v>
      </c>
    </row>
    <row r="883" spans="1:87" hidden="1" outlineLevel="1" x14ac:dyDescent="0.15">
      <c r="A883" t="s">
        <v>79</v>
      </c>
      <c r="B883" s="1">
        <f t="shared" si="231"/>
        <v>43800</v>
      </c>
      <c r="C883" t="s">
        <v>45</v>
      </c>
      <c r="D883" s="1">
        <v>43617</v>
      </c>
      <c r="E883">
        <v>0.42584290400000102</v>
      </c>
      <c r="F883">
        <v>0.42439047018271597</v>
      </c>
      <c r="G883">
        <v>0.42584290400000102</v>
      </c>
      <c r="H883">
        <v>0.21441284133359301</v>
      </c>
      <c r="I883">
        <v>0.43200002000000004</v>
      </c>
      <c r="J883">
        <v>0.14424798586886001</v>
      </c>
      <c r="K883">
        <v>0.43200002000000004</v>
      </c>
      <c r="L883">
        <v>0.14424798586886001</v>
      </c>
      <c r="BQ883" t="str">
        <f>VLOOKUP(A883,Misc!$A$3:$B$11,2,FALSE)</f>
        <v>SGD</v>
      </c>
      <c r="BR883">
        <f>INDEX(FX!$B$30:$AK$48,MATCH('Data (2)'!BQ883,FX!$A$30:$A$48,0),MATCH('Data (2)'!D883,Period,0))</f>
        <v>1.3627516956806631</v>
      </c>
      <c r="BS883">
        <f t="shared" si="230"/>
        <v>0.3124875245796721</v>
      </c>
      <c r="BT883">
        <f t="shared" ref="BT883:BT913" si="232">IF(D883&gt;B883,E883/$BR883,0)</f>
        <v>0</v>
      </c>
      <c r="BU883">
        <f t="shared" ref="BU883:BU913" si="233">IF(D883&gt;B883,0,F883/$BR883)</f>
        <v>0.31142171499610038</v>
      </c>
      <c r="BV883">
        <f t="shared" ref="BV883:BV913" si="234">IF(D883&gt;B883,F883/$BR883,0)</f>
        <v>0</v>
      </c>
      <c r="BW883">
        <f t="shared" ref="BW883:BW913" si="235">IF(D883&gt;B883,0,G883/$BR883)</f>
        <v>0.3124875245796721</v>
      </c>
      <c r="BX883">
        <f t="shared" ref="BX883:BX913" si="236">IF(D883&gt;B883,G883/$BR883,0)</f>
        <v>0</v>
      </c>
      <c r="BY883">
        <f t="shared" ref="BY883:BY913" si="237">IF(D883&gt;B883,0,H883/$BR883)</f>
        <v>0.1573381577973372</v>
      </c>
      <c r="BZ883">
        <f t="shared" ref="BZ883:BZ913" si="238">IF(D883&gt;B883,H883/$BR883,0)</f>
        <v>0</v>
      </c>
      <c r="CA883">
        <f t="shared" si="224"/>
        <v>0.31682537953950685</v>
      </c>
      <c r="CB883">
        <f t="shared" si="224"/>
        <v>0.10579032582153813</v>
      </c>
      <c r="CC883">
        <f t="shared" si="224"/>
        <v>0.31682537953950685</v>
      </c>
      <c r="CD883">
        <f t="shared" si="224"/>
        <v>0.10579032582153813</v>
      </c>
      <c r="CE883" s="4">
        <f t="shared" si="225"/>
        <v>0.99658927317176793</v>
      </c>
      <c r="CF883" s="4" t="str">
        <f t="shared" si="226"/>
        <v/>
      </c>
      <c r="CG883" s="4">
        <f t="shared" si="227"/>
        <v>0.50522539123293764</v>
      </c>
      <c r="CH883" s="4" t="str">
        <f t="shared" si="228"/>
        <v/>
      </c>
      <c r="CI883">
        <f>INDEX(FX!$B$114:$AK$132,MATCH('Data (2)'!BQ883,FX!$A$114:$A$132,0),MATCH('Data (2)'!D883,Period,0))</f>
        <v>1.3635271916280665</v>
      </c>
    </row>
    <row r="884" spans="1:87" hidden="1" outlineLevel="1" x14ac:dyDescent="0.15">
      <c r="A884" t="s">
        <v>79</v>
      </c>
      <c r="B884" s="1">
        <f t="shared" si="231"/>
        <v>43800</v>
      </c>
      <c r="C884" t="s">
        <v>45</v>
      </c>
      <c r="D884" s="1">
        <v>43647</v>
      </c>
      <c r="E884">
        <v>3.9446737500000002</v>
      </c>
      <c r="F884">
        <v>0.54914130755206703</v>
      </c>
      <c r="G884">
        <v>3.9446737500000002</v>
      </c>
      <c r="H884">
        <v>0.190654463210161</v>
      </c>
      <c r="I884">
        <v>1.02746380667986</v>
      </c>
      <c r="J884">
        <v>0.64214814433338396</v>
      </c>
      <c r="K884">
        <v>1.02746380667986</v>
      </c>
      <c r="L884">
        <v>0.64214814433338396</v>
      </c>
      <c r="BQ884" t="str">
        <f>VLOOKUP(A884,Misc!$A$3:$B$11,2,FALSE)</f>
        <v>SGD</v>
      </c>
      <c r="BR884">
        <f>INDEX(FX!$B$30:$AK$48,MATCH('Data (2)'!BQ884,FX!$A$30:$A$48,0),MATCH('Data (2)'!D884,Period,0))</f>
        <v>1.360983323192118</v>
      </c>
      <c r="BS884">
        <f t="shared" si="230"/>
        <v>2.8983997693285222</v>
      </c>
      <c r="BT884">
        <f t="shared" si="232"/>
        <v>0</v>
      </c>
      <c r="BU884">
        <f t="shared" si="233"/>
        <v>0.40348863810034324</v>
      </c>
      <c r="BV884">
        <f t="shared" si="234"/>
        <v>0</v>
      </c>
      <c r="BW884">
        <f t="shared" si="235"/>
        <v>2.8983997693285222</v>
      </c>
      <c r="BX884">
        <f t="shared" si="236"/>
        <v>0</v>
      </c>
      <c r="BY884">
        <f t="shared" si="237"/>
        <v>0.14008581880561954</v>
      </c>
      <c r="BZ884">
        <f t="shared" si="238"/>
        <v>0</v>
      </c>
      <c r="CA884">
        <f t="shared" si="224"/>
        <v>0.75353378574948471</v>
      </c>
      <c r="CB884">
        <f t="shared" si="224"/>
        <v>0.47094634289372111</v>
      </c>
      <c r="CC884">
        <f t="shared" si="224"/>
        <v>0.75353378574948471</v>
      </c>
      <c r="CD884">
        <f t="shared" si="224"/>
        <v>0.47094634289372111</v>
      </c>
      <c r="CE884" s="4">
        <f t="shared" si="225"/>
        <v>0.13921083018641706</v>
      </c>
      <c r="CF884" s="4" t="str">
        <f t="shared" si="226"/>
        <v/>
      </c>
      <c r="CG884" s="4">
        <f t="shared" si="227"/>
        <v>0.34718652665203853</v>
      </c>
      <c r="CH884" s="4" t="str">
        <f t="shared" si="228"/>
        <v/>
      </c>
      <c r="CI884">
        <f>INDEX(FX!$B$114:$AK$132,MATCH('Data (2)'!BQ884,FX!$A$114:$A$132,0),MATCH('Data (2)'!D884,Period,0))</f>
        <v>1.3635271916280665</v>
      </c>
    </row>
    <row r="885" spans="1:87" hidden="1" outlineLevel="1" x14ac:dyDescent="0.15">
      <c r="A885" t="s">
        <v>79</v>
      </c>
      <c r="B885" s="1">
        <f t="shared" si="231"/>
        <v>43800</v>
      </c>
      <c r="C885" t="s">
        <v>45</v>
      </c>
      <c r="D885" s="1">
        <v>43678</v>
      </c>
      <c r="E885">
        <v>0.99085438799999093</v>
      </c>
      <c r="F885">
        <v>0.28717372130954705</v>
      </c>
      <c r="G885">
        <v>0.99085438799999093</v>
      </c>
      <c r="H885">
        <v>0.24528998469110999</v>
      </c>
      <c r="I885">
        <v>1.0484637866798601</v>
      </c>
      <c r="J885">
        <v>0.187361331509694</v>
      </c>
      <c r="K885">
        <v>1.0484637866798601</v>
      </c>
      <c r="L885">
        <v>0.187361331509694</v>
      </c>
      <c r="BQ885" t="str">
        <f>VLOOKUP(A885,Misc!$A$3:$B$11,2,FALSE)</f>
        <v>SGD</v>
      </c>
      <c r="BR885">
        <f>INDEX(FX!$B$30:$AK$48,MATCH('Data (2)'!BQ885,FX!$A$30:$A$48,0),MATCH('Data (2)'!D885,Period,0))</f>
        <v>1.384872761738235</v>
      </c>
      <c r="BS885">
        <f t="shared" si="230"/>
        <v>0.71548406133449505</v>
      </c>
      <c r="BT885">
        <f t="shared" si="232"/>
        <v>0</v>
      </c>
      <c r="BU885">
        <f t="shared" si="233"/>
        <v>0.20736469749690106</v>
      </c>
      <c r="BV885">
        <f t="shared" si="234"/>
        <v>0</v>
      </c>
      <c r="BW885">
        <f t="shared" si="235"/>
        <v>0.71548406133449505</v>
      </c>
      <c r="BX885">
        <f t="shared" si="236"/>
        <v>0</v>
      </c>
      <c r="BY885">
        <f t="shared" si="237"/>
        <v>0.17712095397358538</v>
      </c>
      <c r="BZ885">
        <f t="shared" si="238"/>
        <v>0</v>
      </c>
      <c r="CA885">
        <f t="shared" si="224"/>
        <v>0.76893500409623861</v>
      </c>
      <c r="CB885">
        <f t="shared" si="224"/>
        <v>0.13740931069074061</v>
      </c>
      <c r="CC885">
        <f t="shared" si="224"/>
        <v>0.76893500409623861</v>
      </c>
      <c r="CD885">
        <f t="shared" si="224"/>
        <v>0.13740931069074061</v>
      </c>
      <c r="CE885" s="4">
        <f t="shared" si="225"/>
        <v>0.28982434229231036</v>
      </c>
      <c r="CF885" s="4" t="str">
        <f t="shared" si="226"/>
        <v/>
      </c>
      <c r="CG885" s="4">
        <f t="shared" si="227"/>
        <v>0.8541519174266986</v>
      </c>
      <c r="CH885" s="4" t="str">
        <f t="shared" si="228"/>
        <v/>
      </c>
      <c r="CI885">
        <f>INDEX(FX!$B$114:$AK$132,MATCH('Data (2)'!BQ885,FX!$A$114:$A$132,0),MATCH('Data (2)'!D885,Period,0))</f>
        <v>1.3635271916280665</v>
      </c>
    </row>
    <row r="886" spans="1:87" hidden="1" outlineLevel="1" x14ac:dyDescent="0.15">
      <c r="A886" t="s">
        <v>79</v>
      </c>
      <c r="B886" s="1">
        <f t="shared" si="231"/>
        <v>43800</v>
      </c>
      <c r="C886" t="s">
        <v>45</v>
      </c>
      <c r="D886" s="1">
        <v>43709</v>
      </c>
      <c r="E886">
        <v>0.90465965000000004</v>
      </c>
      <c r="F886">
        <v>0.479247400842291</v>
      </c>
      <c r="G886">
        <v>0.90465965000000004</v>
      </c>
      <c r="H886">
        <v>0.38800323855000601</v>
      </c>
      <c r="I886">
        <v>1.15346378667986</v>
      </c>
      <c r="J886">
        <v>0.210280803382427</v>
      </c>
      <c r="K886">
        <v>1.15346378667986</v>
      </c>
      <c r="L886">
        <v>0.210280803382427</v>
      </c>
      <c r="BQ886" t="str">
        <f>VLOOKUP(A886,Misc!$A$3:$B$11,2,FALSE)</f>
        <v>SGD</v>
      </c>
      <c r="BR886">
        <f>INDEX(FX!$B$30:$AK$48,MATCH('Data (2)'!BQ886,FX!$A$30:$A$48,0),MATCH('Data (2)'!D886,Period,0))</f>
        <v>1.3798002440692054</v>
      </c>
      <c r="BS886">
        <f t="shared" si="230"/>
        <v>0.65564537612491236</v>
      </c>
      <c r="BT886">
        <f t="shared" si="232"/>
        <v>0</v>
      </c>
      <c r="BU886">
        <f t="shared" si="233"/>
        <v>0.34733100164479591</v>
      </c>
      <c r="BV886">
        <f t="shared" si="234"/>
        <v>0</v>
      </c>
      <c r="BW886">
        <f t="shared" si="235"/>
        <v>0.65564537612491236</v>
      </c>
      <c r="BX886">
        <f t="shared" si="236"/>
        <v>0</v>
      </c>
      <c r="BY886">
        <f t="shared" si="237"/>
        <v>0.28120247131261217</v>
      </c>
      <c r="BZ886">
        <f t="shared" si="238"/>
        <v>0</v>
      </c>
      <c r="CA886">
        <f t="shared" si="224"/>
        <v>0.84594116916921303</v>
      </c>
      <c r="CB886">
        <f t="shared" si="224"/>
        <v>0.15421826911376033</v>
      </c>
      <c r="CC886">
        <f t="shared" si="224"/>
        <v>0.84594116916921303</v>
      </c>
      <c r="CD886">
        <f t="shared" si="224"/>
        <v>0.15421826911376033</v>
      </c>
      <c r="CE886" s="4">
        <f t="shared" si="225"/>
        <v>0.52975436766997508</v>
      </c>
      <c r="CF886" s="4" t="str">
        <f t="shared" si="226"/>
        <v/>
      </c>
      <c r="CG886" s="4">
        <f t="shared" si="227"/>
        <v>0.80960947908758452</v>
      </c>
      <c r="CH886" s="4" t="str">
        <f t="shared" si="228"/>
        <v/>
      </c>
      <c r="CI886">
        <f>INDEX(FX!$B$114:$AK$132,MATCH('Data (2)'!BQ886,FX!$A$114:$A$132,0),MATCH('Data (2)'!D886,Period,0))</f>
        <v>1.3635271916280665</v>
      </c>
    </row>
    <row r="887" spans="1:87" hidden="1" outlineLevel="1" x14ac:dyDescent="0.15">
      <c r="A887" t="s">
        <v>79</v>
      </c>
      <c r="B887" s="1">
        <f t="shared" si="231"/>
        <v>43800</v>
      </c>
      <c r="C887" t="s">
        <v>45</v>
      </c>
      <c r="D887" s="1">
        <v>43739</v>
      </c>
      <c r="E887">
        <v>6.4046196080000399</v>
      </c>
      <c r="F887">
        <v>0.42288686138249004</v>
      </c>
      <c r="G887">
        <v>6.4046196080000399</v>
      </c>
      <c r="H887">
        <v>0.654467080879364</v>
      </c>
      <c r="I887">
        <v>1.1509637766798599</v>
      </c>
      <c r="J887">
        <v>0.26834390057530599</v>
      </c>
      <c r="K887">
        <v>1.1509637766798599</v>
      </c>
      <c r="L887">
        <v>0.26834390057530599</v>
      </c>
      <c r="BQ887" t="str">
        <f>VLOOKUP(A887,Misc!$A$3:$B$11,2,FALSE)</f>
        <v>SGD</v>
      </c>
      <c r="BR887">
        <f>INDEX(FX!$B$30:$AK$48,MATCH('Data (2)'!BQ887,FX!$A$30:$A$48,0),MATCH('Data (2)'!D887,Period,0))</f>
        <v>1.3707461183514356</v>
      </c>
      <c r="BS887">
        <f t="shared" si="230"/>
        <v>4.6723602002263753</v>
      </c>
      <c r="BT887">
        <f t="shared" si="232"/>
        <v>0</v>
      </c>
      <c r="BU887">
        <f t="shared" si="233"/>
        <v>0.3085085237309198</v>
      </c>
      <c r="BV887">
        <f t="shared" si="234"/>
        <v>0</v>
      </c>
      <c r="BW887">
        <f t="shared" si="235"/>
        <v>4.6723602002263753</v>
      </c>
      <c r="BX887">
        <f t="shared" si="236"/>
        <v>0</v>
      </c>
      <c r="BY887">
        <f t="shared" si="237"/>
        <v>0.47745317102664958</v>
      </c>
      <c r="BZ887">
        <f t="shared" si="238"/>
        <v>0</v>
      </c>
      <c r="CA887">
        <f t="shared" si="224"/>
        <v>0.84410768171450734</v>
      </c>
      <c r="CB887">
        <f t="shared" si="224"/>
        <v>0.19680128289550311</v>
      </c>
      <c r="CC887">
        <f t="shared" si="224"/>
        <v>0.84410768171450734</v>
      </c>
      <c r="CD887">
        <f t="shared" si="224"/>
        <v>0.19680128289550311</v>
      </c>
      <c r="CE887" s="4">
        <f t="shared" si="225"/>
        <v>6.6028411875431306E-2</v>
      </c>
      <c r="CF887" s="4" t="str">
        <f t="shared" si="226"/>
        <v/>
      </c>
      <c r="CG887" s="4">
        <f t="shared" si="227"/>
        <v>1.5476174377699943</v>
      </c>
      <c r="CH887" s="4" t="str">
        <f t="shared" si="228"/>
        <v/>
      </c>
      <c r="CI887">
        <f>INDEX(FX!$B$114:$AK$132,MATCH('Data (2)'!BQ887,FX!$A$114:$A$132,0),MATCH('Data (2)'!D887,Period,0))</f>
        <v>1.3635271916280665</v>
      </c>
    </row>
    <row r="888" spans="1:87" hidden="1" outlineLevel="1" x14ac:dyDescent="0.15">
      <c r="A888" t="s">
        <v>79</v>
      </c>
      <c r="B888" s="1">
        <f t="shared" si="231"/>
        <v>43800</v>
      </c>
      <c r="C888" t="s">
        <v>45</v>
      </c>
      <c r="D888" s="1">
        <v>43770</v>
      </c>
      <c r="E888">
        <v>0.78486919300000402</v>
      </c>
      <c r="F888">
        <v>0.98713183861971499</v>
      </c>
      <c r="G888">
        <v>0.78486919300000402</v>
      </c>
      <c r="H888">
        <v>0.55378563203136</v>
      </c>
      <c r="I888">
        <v>1.21746379667986</v>
      </c>
      <c r="J888">
        <v>0.203216604278569</v>
      </c>
      <c r="K888">
        <v>1.21746379667986</v>
      </c>
      <c r="L888">
        <v>0.203216604278569</v>
      </c>
      <c r="BQ888" t="str">
        <f>VLOOKUP(A888,Misc!$A$3:$B$11,2,FALSE)</f>
        <v>SGD</v>
      </c>
      <c r="BR888">
        <f>INDEX(FX!$B$30:$AK$48,MATCH('Data (2)'!BQ888,FX!$A$30:$A$48,0),MATCH('Data (2)'!D888,Period,0))</f>
        <v>1.3616322661265996</v>
      </c>
      <c r="BS888">
        <f t="shared" si="230"/>
        <v>0.57641788647730952</v>
      </c>
      <c r="BT888">
        <f t="shared" si="232"/>
        <v>0</v>
      </c>
      <c r="BU888">
        <f t="shared" si="233"/>
        <v>0.72496213785222907</v>
      </c>
      <c r="BV888">
        <f t="shared" si="234"/>
        <v>0</v>
      </c>
      <c r="BW888">
        <f t="shared" si="235"/>
        <v>0.57641788647730952</v>
      </c>
      <c r="BX888">
        <f t="shared" si="236"/>
        <v>0</v>
      </c>
      <c r="BY888">
        <f t="shared" si="237"/>
        <v>0.40670718945776735</v>
      </c>
      <c r="BZ888">
        <f t="shared" si="238"/>
        <v>0</v>
      </c>
      <c r="CA888">
        <f t="shared" si="224"/>
        <v>0.89287826759523214</v>
      </c>
      <c r="CB888">
        <f t="shared" si="224"/>
        <v>0.1490374416632837</v>
      </c>
      <c r="CC888">
        <f t="shared" si="224"/>
        <v>0.89287826759523214</v>
      </c>
      <c r="CD888">
        <f t="shared" si="224"/>
        <v>0.1490374416632837</v>
      </c>
      <c r="CE888" s="4">
        <f t="shared" si="225"/>
        <v>1.2577023629206325</v>
      </c>
      <c r="CF888" s="4" t="str">
        <f t="shared" si="226"/>
        <v/>
      </c>
      <c r="CG888" s="4">
        <f t="shared" si="227"/>
        <v>0.56100473145077201</v>
      </c>
      <c r="CH888" s="4" t="str">
        <f t="shared" si="228"/>
        <v/>
      </c>
      <c r="CI888">
        <f>INDEX(FX!$B$114:$AK$132,MATCH('Data (2)'!BQ888,FX!$A$114:$A$132,0),MATCH('Data (2)'!D888,Period,0))</f>
        <v>1.3635271916280665</v>
      </c>
    </row>
    <row r="889" spans="1:87" hidden="1" outlineLevel="1" x14ac:dyDescent="0.15">
      <c r="A889" t="s">
        <v>79</v>
      </c>
      <c r="B889" s="1">
        <f t="shared" si="231"/>
        <v>43800</v>
      </c>
      <c r="C889" t="s">
        <v>45</v>
      </c>
      <c r="D889" s="1">
        <v>43800</v>
      </c>
      <c r="E889">
        <v>0.46871748199999297</v>
      </c>
      <c r="F889">
        <v>-2.6588776094644104</v>
      </c>
      <c r="G889">
        <v>0.46871748199999297</v>
      </c>
      <c r="H889">
        <v>0.51527813369309505</v>
      </c>
      <c r="I889">
        <v>1.2534637866798599</v>
      </c>
      <c r="J889">
        <v>0.24378494028765901</v>
      </c>
      <c r="K889">
        <v>1.2534637866798599</v>
      </c>
      <c r="L889">
        <v>0.24378494028765901</v>
      </c>
      <c r="BQ889" t="str">
        <f>VLOOKUP(A889,Misc!$A$3:$B$11,2,FALSE)</f>
        <v>SGD</v>
      </c>
      <c r="BR889">
        <f>INDEX(FX!$B$30:$AK$48,MATCH('Data (2)'!BQ889,FX!$A$30:$A$48,0),MATCH('Data (2)'!D889,Period,0))</f>
        <v>1.3570358439548478</v>
      </c>
      <c r="BS889">
        <f t="shared" si="230"/>
        <v>0.34539801147329785</v>
      </c>
      <c r="BT889">
        <f t="shared" si="232"/>
        <v>0</v>
      </c>
      <c r="BU889">
        <f t="shared" si="233"/>
        <v>-1.9593274719373428</v>
      </c>
      <c r="BV889">
        <f t="shared" si="234"/>
        <v>0</v>
      </c>
      <c r="BW889">
        <f t="shared" si="235"/>
        <v>0.34539801147329785</v>
      </c>
      <c r="BX889">
        <f t="shared" si="236"/>
        <v>0</v>
      </c>
      <c r="BY889">
        <f t="shared" si="237"/>
        <v>0.37970856553899524</v>
      </c>
      <c r="BZ889">
        <f t="shared" si="238"/>
        <v>0</v>
      </c>
      <c r="CA889">
        <f t="shared" si="224"/>
        <v>0.91928037400061702</v>
      </c>
      <c r="CB889">
        <f t="shared" si="224"/>
        <v>0.1787899367056825</v>
      </c>
      <c r="CC889">
        <f t="shared" si="224"/>
        <v>0.91928037400061702</v>
      </c>
      <c r="CD889">
        <f t="shared" si="224"/>
        <v>0.1787899367056825</v>
      </c>
      <c r="CE889" s="4">
        <f t="shared" si="225"/>
        <v>-5.6726657561802876</v>
      </c>
      <c r="CF889" s="4" t="str">
        <f t="shared" si="226"/>
        <v/>
      </c>
      <c r="CG889" s="4">
        <f t="shared" si="227"/>
        <v>-0.19379535630332748</v>
      </c>
      <c r="CH889" s="4" t="str">
        <f t="shared" si="228"/>
        <v/>
      </c>
      <c r="CI889">
        <f>INDEX(FX!$B$114:$AK$132,MATCH('Data (2)'!BQ889,FX!$A$114:$A$132,0),MATCH('Data (2)'!D889,Period,0))</f>
        <v>1.3635271916280665</v>
      </c>
    </row>
    <row r="890" spans="1:87" hidden="1" outlineLevel="1" x14ac:dyDescent="0.15">
      <c r="A890" t="s">
        <v>79</v>
      </c>
      <c r="B890" s="1">
        <f t="shared" si="231"/>
        <v>43800</v>
      </c>
      <c r="C890" t="s">
        <v>109</v>
      </c>
      <c r="D890" s="1">
        <v>43101</v>
      </c>
      <c r="E890">
        <f t="array" ref="E890:E901">TRANSPOSE([8]SGInput!$W$102:$AH$102)/1000000</f>
        <v>2.942291E-2</v>
      </c>
      <c r="F890">
        <f t="array" ref="F890:F901">TRANSPOSE([8]SGInput!$W$107:$AH$107)/1000000</f>
        <v>4.682783024E-2</v>
      </c>
      <c r="G890">
        <f t="array" ref="G890:G901">TRANSPOSE([8]SGInput!$W$112:$AH$112)/1000000</f>
        <v>2.942291E-2</v>
      </c>
      <c r="H890">
        <f t="array" ref="H890:H901">TRANSPOSE([8]SGInput!$W$117:$AH$117)/1000000</f>
        <v>4.682783024E-2</v>
      </c>
      <c r="BQ890" t="str">
        <f>VLOOKUP(A890,Misc!$A$3:$B$11,2,FALSE)</f>
        <v>SGD</v>
      </c>
      <c r="BR890">
        <f>INDEX(FX!$B$30:$AK$48,MATCH('Data (2)'!BQ890,FX!$A$30:$A$48,0),MATCH('Data (2)'!D890,Period,0))</f>
        <v>1.3215519264947519</v>
      </c>
      <c r="BS890">
        <f t="shared" si="230"/>
        <v>2.2263907615072319E-2</v>
      </c>
      <c r="BT890">
        <f t="shared" si="232"/>
        <v>0</v>
      </c>
      <c r="BU890">
        <f t="shared" si="233"/>
        <v>3.5433969185157066E-2</v>
      </c>
      <c r="BV890">
        <f t="shared" si="234"/>
        <v>0</v>
      </c>
      <c r="BW890">
        <f t="shared" si="235"/>
        <v>2.2263907615072319E-2</v>
      </c>
      <c r="BX890">
        <f t="shared" si="236"/>
        <v>0</v>
      </c>
      <c r="BY890">
        <f t="shared" si="237"/>
        <v>3.5433969185157066E-2</v>
      </c>
      <c r="BZ890">
        <f t="shared" si="238"/>
        <v>0</v>
      </c>
      <c r="CA890">
        <f t="shared" si="224"/>
        <v>0</v>
      </c>
      <c r="CB890">
        <f t="shared" si="224"/>
        <v>0</v>
      </c>
      <c r="CC890">
        <f t="shared" si="224"/>
        <v>0</v>
      </c>
      <c r="CD890">
        <f t="shared" si="224"/>
        <v>0</v>
      </c>
      <c r="CE890" s="4">
        <f t="shared" si="225"/>
        <v>1.5915431288067698</v>
      </c>
      <c r="CF890" s="4" t="str">
        <f t="shared" si="226"/>
        <v/>
      </c>
      <c r="CG890" s="4">
        <f t="shared" si="227"/>
        <v>1</v>
      </c>
      <c r="CH890" s="4" t="str">
        <f t="shared" si="228"/>
        <v/>
      </c>
      <c r="CI890">
        <f>INDEX(FX!$B$114:$AK$132,MATCH('Data (2)'!BQ890,FX!$A$114:$A$132,0),MATCH('Data (2)'!D890,Period,0))</f>
        <v>1.3635271916280665</v>
      </c>
    </row>
    <row r="891" spans="1:87" hidden="1" outlineLevel="1" x14ac:dyDescent="0.15">
      <c r="A891" t="s">
        <v>79</v>
      </c>
      <c r="B891" s="1">
        <f t="shared" si="231"/>
        <v>43800</v>
      </c>
      <c r="C891" t="s">
        <v>109</v>
      </c>
      <c r="D891" s="1">
        <v>43132</v>
      </c>
      <c r="E891">
        <v>3.9063130000000001E-2</v>
      </c>
      <c r="F891">
        <v>5.3550419850999988E-2</v>
      </c>
      <c r="G891">
        <v>3.9063130000000001E-2</v>
      </c>
      <c r="H891">
        <v>5.3550419850999988E-2</v>
      </c>
      <c r="BQ891" t="str">
        <f>VLOOKUP(A891,Misc!$A$3:$B$11,2,FALSE)</f>
        <v>SGD</v>
      </c>
      <c r="BR891">
        <f>INDEX(FX!$B$30:$AK$48,MATCH('Data (2)'!BQ891,FX!$A$30:$A$48,0),MATCH('Data (2)'!D891,Period,0))</f>
        <v>1.3196156400330425</v>
      </c>
      <c r="BS891">
        <f t="shared" si="230"/>
        <v>2.9601899837305566E-2</v>
      </c>
      <c r="BT891">
        <f t="shared" si="232"/>
        <v>0</v>
      </c>
      <c r="BU891">
        <f t="shared" si="233"/>
        <v>4.0580316136340361E-2</v>
      </c>
      <c r="BV891">
        <f t="shared" si="234"/>
        <v>0</v>
      </c>
      <c r="BW891">
        <f t="shared" si="235"/>
        <v>2.9601899837305566E-2</v>
      </c>
      <c r="BX891">
        <f t="shared" si="236"/>
        <v>0</v>
      </c>
      <c r="BY891">
        <f t="shared" si="237"/>
        <v>4.0580316136340361E-2</v>
      </c>
      <c r="BZ891">
        <f t="shared" si="238"/>
        <v>0</v>
      </c>
      <c r="CA891">
        <f t="shared" si="224"/>
        <v>0</v>
      </c>
      <c r="CB891">
        <f t="shared" si="224"/>
        <v>0</v>
      </c>
      <c r="CC891">
        <f t="shared" si="224"/>
        <v>0</v>
      </c>
      <c r="CD891">
        <f t="shared" si="224"/>
        <v>0</v>
      </c>
      <c r="CE891" s="4">
        <f t="shared" si="225"/>
        <v>1.3708686388161928</v>
      </c>
      <c r="CF891" s="4" t="str">
        <f t="shared" si="226"/>
        <v/>
      </c>
      <c r="CG891" s="4">
        <f t="shared" si="227"/>
        <v>1</v>
      </c>
      <c r="CH891" s="4" t="str">
        <f t="shared" si="228"/>
        <v/>
      </c>
      <c r="CI891">
        <f>INDEX(FX!$B$114:$AK$132,MATCH('Data (2)'!BQ891,FX!$A$114:$A$132,0),MATCH('Data (2)'!D891,Period,0))</f>
        <v>1.3635271916280665</v>
      </c>
    </row>
    <row r="892" spans="1:87" hidden="1" outlineLevel="1" x14ac:dyDescent="0.15">
      <c r="A892" t="s">
        <v>79</v>
      </c>
      <c r="B892" s="1">
        <f t="shared" si="231"/>
        <v>43800</v>
      </c>
      <c r="C892" t="s">
        <v>109</v>
      </c>
      <c r="D892" s="1">
        <v>43160</v>
      </c>
      <c r="E892">
        <v>3.4007920000000004E-2</v>
      </c>
      <c r="F892">
        <v>5.0559938909999991E-2</v>
      </c>
      <c r="G892">
        <v>3.4007920000000004E-2</v>
      </c>
      <c r="H892">
        <v>5.0559938909999991E-2</v>
      </c>
      <c r="BQ892" t="str">
        <f>VLOOKUP(A892,Misc!$A$3:$B$11,2,FALSE)</f>
        <v>SGD</v>
      </c>
      <c r="BR892">
        <f>INDEX(FX!$B$30:$AK$48,MATCH('Data (2)'!BQ892,FX!$A$30:$A$48,0),MATCH('Data (2)'!D892,Period,0))</f>
        <v>1.3150003860109629</v>
      </c>
      <c r="BS892">
        <f t="shared" si="230"/>
        <v>2.5861528530164619E-2</v>
      </c>
      <c r="BT892">
        <f t="shared" si="232"/>
        <v>0</v>
      </c>
      <c r="BU892">
        <f t="shared" si="233"/>
        <v>3.844861145887031E-2</v>
      </c>
      <c r="BV892">
        <f t="shared" si="234"/>
        <v>0</v>
      </c>
      <c r="BW892">
        <f t="shared" si="235"/>
        <v>2.5861528530164619E-2</v>
      </c>
      <c r="BX892">
        <f t="shared" si="236"/>
        <v>0</v>
      </c>
      <c r="BY892">
        <f t="shared" si="237"/>
        <v>3.844861145887031E-2</v>
      </c>
      <c r="BZ892">
        <f t="shared" si="238"/>
        <v>0</v>
      </c>
      <c r="CA892">
        <f t="shared" si="224"/>
        <v>0</v>
      </c>
      <c r="CB892">
        <f t="shared" si="224"/>
        <v>0</v>
      </c>
      <c r="CC892">
        <f t="shared" si="224"/>
        <v>0</v>
      </c>
      <c r="CD892">
        <f t="shared" si="224"/>
        <v>0</v>
      </c>
      <c r="CE892" s="4">
        <f t="shared" si="225"/>
        <v>1.4867107106227015</v>
      </c>
      <c r="CF892" s="4" t="str">
        <f t="shared" si="226"/>
        <v/>
      </c>
      <c r="CG892" s="4">
        <f t="shared" si="227"/>
        <v>1</v>
      </c>
      <c r="CH892" s="4" t="str">
        <f t="shared" si="228"/>
        <v/>
      </c>
      <c r="CI892">
        <f>INDEX(FX!$B$114:$AK$132,MATCH('Data (2)'!BQ892,FX!$A$114:$A$132,0),MATCH('Data (2)'!D892,Period,0))</f>
        <v>1.3635271916280665</v>
      </c>
    </row>
    <row r="893" spans="1:87" hidden="1" outlineLevel="1" x14ac:dyDescent="0.15">
      <c r="A893" t="s">
        <v>79</v>
      </c>
      <c r="B893" s="1">
        <f t="shared" si="231"/>
        <v>43800</v>
      </c>
      <c r="C893" t="s">
        <v>109</v>
      </c>
      <c r="D893" s="1">
        <v>43191</v>
      </c>
      <c r="E893">
        <v>5.9310895000000002E-2</v>
      </c>
      <c r="F893">
        <v>3.8327884201530958E-2</v>
      </c>
      <c r="G893">
        <v>5.9310895000000002E-2</v>
      </c>
      <c r="H893">
        <v>3.8327884201530958E-2</v>
      </c>
      <c r="BQ893" t="str">
        <f>VLOOKUP(A893,Misc!$A$3:$B$11,2,FALSE)</f>
        <v>SGD</v>
      </c>
      <c r="BR893">
        <f>INDEX(FX!$B$30:$AK$48,MATCH('Data (2)'!BQ893,FX!$A$30:$A$48,0),MATCH('Data (2)'!D893,Period,0))</f>
        <v>1.3159909744792817</v>
      </c>
      <c r="BS893">
        <f t="shared" si="230"/>
        <v>4.5069378248181718E-2</v>
      </c>
      <c r="BT893">
        <f t="shared" si="232"/>
        <v>0</v>
      </c>
      <c r="BU893">
        <f t="shared" si="233"/>
        <v>2.9124731814134774E-2</v>
      </c>
      <c r="BV893">
        <f t="shared" si="234"/>
        <v>0</v>
      </c>
      <c r="BW893">
        <f t="shared" si="235"/>
        <v>4.5069378248181718E-2</v>
      </c>
      <c r="BX893">
        <f t="shared" si="236"/>
        <v>0</v>
      </c>
      <c r="BY893">
        <f t="shared" si="237"/>
        <v>2.9124731814134774E-2</v>
      </c>
      <c r="BZ893">
        <f t="shared" si="238"/>
        <v>0</v>
      </c>
      <c r="CA893">
        <f t="shared" si="224"/>
        <v>0</v>
      </c>
      <c r="CB893">
        <f t="shared" si="224"/>
        <v>0</v>
      </c>
      <c r="CC893">
        <f t="shared" si="224"/>
        <v>0</v>
      </c>
      <c r="CD893">
        <f t="shared" si="224"/>
        <v>0</v>
      </c>
      <c r="CE893" s="4">
        <f t="shared" si="225"/>
        <v>0.64621996011914773</v>
      </c>
      <c r="CF893" s="4" t="str">
        <f t="shared" si="226"/>
        <v/>
      </c>
      <c r="CG893" s="4">
        <f t="shared" si="227"/>
        <v>1</v>
      </c>
      <c r="CH893" s="4" t="str">
        <f t="shared" si="228"/>
        <v/>
      </c>
      <c r="CI893">
        <f>INDEX(FX!$B$114:$AK$132,MATCH('Data (2)'!BQ893,FX!$A$114:$A$132,0),MATCH('Data (2)'!D893,Period,0))</f>
        <v>1.3635271916280665</v>
      </c>
    </row>
    <row r="894" spans="1:87" hidden="1" outlineLevel="1" x14ac:dyDescent="0.15">
      <c r="A894" t="s">
        <v>79</v>
      </c>
      <c r="B894" s="1">
        <f t="shared" si="231"/>
        <v>43800</v>
      </c>
      <c r="C894" t="s">
        <v>109</v>
      </c>
      <c r="D894" s="1">
        <v>43221</v>
      </c>
      <c r="E894">
        <v>0.11565065200000001</v>
      </c>
      <c r="F894">
        <v>7.733132113651113E-2</v>
      </c>
      <c r="G894">
        <v>0.11565065200000001</v>
      </c>
      <c r="H894">
        <v>7.733132113651113E-2</v>
      </c>
      <c r="BQ894" t="str">
        <f>VLOOKUP(A894,Misc!$A$3:$B$11,2,FALSE)</f>
        <v>SGD</v>
      </c>
      <c r="BR894">
        <f>INDEX(FX!$B$30:$AK$48,MATCH('Data (2)'!BQ894,FX!$A$30:$A$48,0),MATCH('Data (2)'!D894,Period,0))</f>
        <v>1.3392440037095612</v>
      </c>
      <c r="BS894">
        <f t="shared" si="230"/>
        <v>8.6355176263369623E-2</v>
      </c>
      <c r="BT894">
        <f t="shared" si="232"/>
        <v>0</v>
      </c>
      <c r="BU894">
        <f t="shared" si="233"/>
        <v>5.7742518108956788E-2</v>
      </c>
      <c r="BV894">
        <f t="shared" si="234"/>
        <v>0</v>
      </c>
      <c r="BW894">
        <f t="shared" si="235"/>
        <v>8.6355176263369623E-2</v>
      </c>
      <c r="BX894">
        <f t="shared" si="236"/>
        <v>0</v>
      </c>
      <c r="BY894">
        <f t="shared" si="237"/>
        <v>5.7742518108956788E-2</v>
      </c>
      <c r="BZ894">
        <f t="shared" si="238"/>
        <v>0</v>
      </c>
      <c r="CA894">
        <f t="shared" si="224"/>
        <v>0</v>
      </c>
      <c r="CB894">
        <f t="shared" si="224"/>
        <v>0</v>
      </c>
      <c r="CC894">
        <f t="shared" si="224"/>
        <v>0</v>
      </c>
      <c r="CD894">
        <f t="shared" si="224"/>
        <v>0</v>
      </c>
      <c r="CE894" s="4">
        <f t="shared" si="225"/>
        <v>0.66866307970759331</v>
      </c>
      <c r="CF894" s="4" t="str">
        <f t="shared" si="226"/>
        <v/>
      </c>
      <c r="CG894" s="4">
        <f t="shared" si="227"/>
        <v>1</v>
      </c>
      <c r="CH894" s="4" t="str">
        <f t="shared" si="228"/>
        <v/>
      </c>
      <c r="CI894">
        <f>INDEX(FX!$B$114:$AK$132,MATCH('Data (2)'!BQ894,FX!$A$114:$A$132,0),MATCH('Data (2)'!D894,Period,0))</f>
        <v>1.3635271916280665</v>
      </c>
    </row>
    <row r="895" spans="1:87" hidden="1" outlineLevel="1" x14ac:dyDescent="0.15">
      <c r="A895" t="s">
        <v>79</v>
      </c>
      <c r="B895" s="1">
        <f t="shared" si="231"/>
        <v>43800</v>
      </c>
      <c r="C895" t="s">
        <v>109</v>
      </c>
      <c r="D895" s="1">
        <v>43252</v>
      </c>
      <c r="E895">
        <v>0.10139400999999998</v>
      </c>
      <c r="F895">
        <v>5.5000690031957927E-2</v>
      </c>
      <c r="G895">
        <v>0.10139400999999998</v>
      </c>
      <c r="H895">
        <v>5.5000690031957927E-2</v>
      </c>
      <c r="BQ895" t="str">
        <f>VLOOKUP(A895,Misc!$A$3:$B$11,2,FALSE)</f>
        <v>SGD</v>
      </c>
      <c r="BR895">
        <f>INDEX(FX!$B$30:$AK$48,MATCH('Data (2)'!BQ895,FX!$A$30:$A$48,0),MATCH('Data (2)'!D895,Period,0))</f>
        <v>1.3475599810800674</v>
      </c>
      <c r="BS895">
        <f t="shared" si="230"/>
        <v>7.5242669286403732E-2</v>
      </c>
      <c r="BT895">
        <f t="shared" si="232"/>
        <v>0</v>
      </c>
      <c r="BU895">
        <f t="shared" si="233"/>
        <v>4.0815021820308849E-2</v>
      </c>
      <c r="BV895">
        <f t="shared" si="234"/>
        <v>0</v>
      </c>
      <c r="BW895">
        <f t="shared" si="235"/>
        <v>7.5242669286403732E-2</v>
      </c>
      <c r="BX895">
        <f t="shared" si="236"/>
        <v>0</v>
      </c>
      <c r="BY895">
        <f t="shared" si="237"/>
        <v>4.0815021820308849E-2</v>
      </c>
      <c r="BZ895">
        <f t="shared" si="238"/>
        <v>0</v>
      </c>
      <c r="CA895">
        <f t="shared" si="224"/>
        <v>0</v>
      </c>
      <c r="CB895">
        <f t="shared" si="224"/>
        <v>0</v>
      </c>
      <c r="CC895">
        <f t="shared" si="224"/>
        <v>0</v>
      </c>
      <c r="CD895">
        <f t="shared" si="224"/>
        <v>0</v>
      </c>
      <c r="CE895" s="4">
        <f t="shared" si="225"/>
        <v>0.54244516053717518</v>
      </c>
      <c r="CF895" s="4" t="str">
        <f t="shared" si="226"/>
        <v/>
      </c>
      <c r="CG895" s="4">
        <f t="shared" si="227"/>
        <v>1</v>
      </c>
      <c r="CH895" s="4" t="str">
        <f t="shared" si="228"/>
        <v/>
      </c>
      <c r="CI895">
        <f>INDEX(FX!$B$114:$AK$132,MATCH('Data (2)'!BQ895,FX!$A$114:$A$132,0),MATCH('Data (2)'!D895,Period,0))</f>
        <v>1.3635271916280665</v>
      </c>
    </row>
    <row r="896" spans="1:87" hidden="1" outlineLevel="1" x14ac:dyDescent="0.15">
      <c r="A896" t="s">
        <v>79</v>
      </c>
      <c r="B896" s="1">
        <f t="shared" si="231"/>
        <v>43800</v>
      </c>
      <c r="C896" t="s">
        <v>109</v>
      </c>
      <c r="D896" s="1">
        <v>43282</v>
      </c>
      <c r="E896">
        <v>0.11322109400000016</v>
      </c>
      <c r="F896">
        <v>5.4505123034000069E-2</v>
      </c>
      <c r="G896">
        <v>0.11322109400000016</v>
      </c>
      <c r="H896">
        <v>5.4505123034000069E-2</v>
      </c>
      <c r="BQ896" t="str">
        <f>VLOOKUP(A896,Misc!$A$3:$B$11,2,FALSE)</f>
        <v>SGD</v>
      </c>
      <c r="BR896">
        <f>INDEX(FX!$B$30:$AK$48,MATCH('Data (2)'!BQ896,FX!$A$30:$A$48,0),MATCH('Data (2)'!D896,Period,0))</f>
        <v>1.3632986627043091</v>
      </c>
      <c r="BS896">
        <f t="shared" si="230"/>
        <v>8.30493692228884E-2</v>
      </c>
      <c r="BT896">
        <f t="shared" si="232"/>
        <v>0</v>
      </c>
      <c r="BU896">
        <f t="shared" si="233"/>
        <v>3.9980324579707953E-2</v>
      </c>
      <c r="BV896">
        <f t="shared" si="234"/>
        <v>0</v>
      </c>
      <c r="BW896">
        <f t="shared" si="235"/>
        <v>8.30493692228884E-2</v>
      </c>
      <c r="BX896">
        <f t="shared" si="236"/>
        <v>0</v>
      </c>
      <c r="BY896">
        <f t="shared" si="237"/>
        <v>3.9980324579707953E-2</v>
      </c>
      <c r="BZ896">
        <f t="shared" si="238"/>
        <v>0</v>
      </c>
      <c r="CA896">
        <f t="shared" si="224"/>
        <v>0</v>
      </c>
      <c r="CB896">
        <f t="shared" si="224"/>
        <v>0</v>
      </c>
      <c r="CC896">
        <f t="shared" si="224"/>
        <v>0</v>
      </c>
      <c r="CD896">
        <f t="shared" si="224"/>
        <v>0</v>
      </c>
      <c r="CE896" s="4">
        <f t="shared" si="225"/>
        <v>0.48140431352836066</v>
      </c>
      <c r="CF896" s="4" t="str">
        <f t="shared" si="226"/>
        <v/>
      </c>
      <c r="CG896" s="4">
        <f t="shared" si="227"/>
        <v>1</v>
      </c>
      <c r="CH896" s="4" t="str">
        <f t="shared" si="228"/>
        <v/>
      </c>
      <c r="CI896">
        <f>INDEX(FX!$B$114:$AK$132,MATCH('Data (2)'!BQ896,FX!$A$114:$A$132,0),MATCH('Data (2)'!D896,Period,0))</f>
        <v>1.3635271916280665</v>
      </c>
    </row>
    <row r="897" spans="1:87" hidden="1" outlineLevel="1" x14ac:dyDescent="0.15">
      <c r="A897" t="s">
        <v>79</v>
      </c>
      <c r="B897" s="1">
        <f t="shared" si="231"/>
        <v>43800</v>
      </c>
      <c r="C897" t="s">
        <v>109</v>
      </c>
      <c r="D897" s="1">
        <v>43313</v>
      </c>
      <c r="E897">
        <v>5.8149859999999956E-2</v>
      </c>
      <c r="F897">
        <v>1.9696950336000153E-2</v>
      </c>
      <c r="G897">
        <v>5.8149859999999956E-2</v>
      </c>
      <c r="H897">
        <v>1.9696950336000153E-2</v>
      </c>
      <c r="BQ897" t="str">
        <f>VLOOKUP(A897,Misc!$A$3:$B$11,2,FALSE)</f>
        <v>SGD</v>
      </c>
      <c r="BR897">
        <f>INDEX(FX!$B$30:$AK$48,MATCH('Data (2)'!BQ897,FX!$A$30:$A$48,0),MATCH('Data (2)'!D897,Period,0))</f>
        <v>1.3686913178679798</v>
      </c>
      <c r="BS897">
        <f t="shared" si="230"/>
        <v>4.2485737463857379E-2</v>
      </c>
      <c r="BT897">
        <f t="shared" si="232"/>
        <v>0</v>
      </c>
      <c r="BU897">
        <f t="shared" si="233"/>
        <v>1.4391082984790341E-2</v>
      </c>
      <c r="BV897">
        <f t="shared" si="234"/>
        <v>0</v>
      </c>
      <c r="BW897">
        <f t="shared" si="235"/>
        <v>4.2485737463857379E-2</v>
      </c>
      <c r="BX897">
        <f t="shared" si="236"/>
        <v>0</v>
      </c>
      <c r="BY897">
        <f t="shared" si="237"/>
        <v>1.4391082984790341E-2</v>
      </c>
      <c r="BZ897">
        <f t="shared" si="238"/>
        <v>0</v>
      </c>
      <c r="CA897">
        <f t="shared" si="224"/>
        <v>0</v>
      </c>
      <c r="CB897">
        <f t="shared" si="224"/>
        <v>0</v>
      </c>
      <c r="CC897">
        <f t="shared" si="224"/>
        <v>0</v>
      </c>
      <c r="CD897">
        <f t="shared" si="224"/>
        <v>0</v>
      </c>
      <c r="CE897" s="4">
        <f t="shared" si="225"/>
        <v>0.33872739050446837</v>
      </c>
      <c r="CF897" s="4" t="str">
        <f t="shared" si="226"/>
        <v/>
      </c>
      <c r="CG897" s="4">
        <f t="shared" si="227"/>
        <v>1</v>
      </c>
      <c r="CH897" s="4" t="str">
        <f t="shared" si="228"/>
        <v/>
      </c>
      <c r="CI897">
        <f>INDEX(FX!$B$114:$AK$132,MATCH('Data (2)'!BQ897,FX!$A$114:$A$132,0),MATCH('Data (2)'!D897,Period,0))</f>
        <v>1.3635271916280665</v>
      </c>
    </row>
    <row r="898" spans="1:87" hidden="1" outlineLevel="1" x14ac:dyDescent="0.15">
      <c r="A898" t="s">
        <v>79</v>
      </c>
      <c r="B898" s="1">
        <f t="shared" si="231"/>
        <v>43800</v>
      </c>
      <c r="C898" t="s">
        <v>109</v>
      </c>
      <c r="D898" s="1">
        <v>43344</v>
      </c>
      <c r="E898">
        <v>0.10538511399999995</v>
      </c>
      <c r="F898">
        <v>2.8024458243999805E-2</v>
      </c>
      <c r="G898">
        <v>0.10538511399999995</v>
      </c>
      <c r="H898">
        <v>2.8024458243999805E-2</v>
      </c>
      <c r="BQ898" t="str">
        <f>VLOOKUP(A898,Misc!$A$3:$B$11,2,FALSE)</f>
        <v>SGD</v>
      </c>
      <c r="BR898">
        <f>INDEX(FX!$B$30:$AK$48,MATCH('Data (2)'!BQ898,FX!$A$30:$A$48,0),MATCH('Data (2)'!D898,Period,0))</f>
        <v>1.3711477265904433</v>
      </c>
      <c r="BS898">
        <f t="shared" si="230"/>
        <v>7.6859051695367095E-2</v>
      </c>
      <c r="BT898">
        <f t="shared" si="232"/>
        <v>0</v>
      </c>
      <c r="BU898">
        <f t="shared" si="233"/>
        <v>2.043868629216683E-2</v>
      </c>
      <c r="BV898">
        <f t="shared" si="234"/>
        <v>0</v>
      </c>
      <c r="BW898">
        <f t="shared" si="235"/>
        <v>7.6859051695367095E-2</v>
      </c>
      <c r="BX898">
        <f t="shared" si="236"/>
        <v>0</v>
      </c>
      <c r="BY898">
        <f t="shared" si="237"/>
        <v>2.043868629216683E-2</v>
      </c>
      <c r="BZ898">
        <f t="shared" si="238"/>
        <v>0</v>
      </c>
      <c r="CA898">
        <f t="shared" si="224"/>
        <v>0</v>
      </c>
      <c r="CB898">
        <f t="shared" si="224"/>
        <v>0</v>
      </c>
      <c r="CC898">
        <f t="shared" si="224"/>
        <v>0</v>
      </c>
      <c r="CD898">
        <f t="shared" ref="CD898:CD961" si="239">L898/$CI898</f>
        <v>0</v>
      </c>
      <c r="CE898" s="4">
        <f t="shared" si="225"/>
        <v>0.26592425799339953</v>
      </c>
      <c r="CF898" s="4" t="str">
        <f t="shared" si="226"/>
        <v/>
      </c>
      <c r="CG898" s="4">
        <f t="shared" si="227"/>
        <v>1</v>
      </c>
      <c r="CH898" s="4" t="str">
        <f t="shared" si="228"/>
        <v/>
      </c>
      <c r="CI898">
        <f>INDEX(FX!$B$114:$AK$132,MATCH('Data (2)'!BQ898,FX!$A$114:$A$132,0),MATCH('Data (2)'!D898,Period,0))</f>
        <v>1.3635271916280665</v>
      </c>
    </row>
    <row r="899" spans="1:87" hidden="1" outlineLevel="1" x14ac:dyDescent="0.15">
      <c r="A899" t="s">
        <v>79</v>
      </c>
      <c r="B899" s="1">
        <f t="shared" si="231"/>
        <v>43800</v>
      </c>
      <c r="C899" t="s">
        <v>109</v>
      </c>
      <c r="D899" s="1">
        <v>43374</v>
      </c>
      <c r="E899">
        <v>0.12719154000000005</v>
      </c>
      <c r="F899">
        <v>3.7642688625000011E-2</v>
      </c>
      <c r="G899">
        <v>0.12719154000000005</v>
      </c>
      <c r="H899">
        <v>3.7642688625000011E-2</v>
      </c>
      <c r="BQ899" t="str">
        <f>VLOOKUP(A899,Misc!$A$3:$B$11,2,FALSE)</f>
        <v>SGD</v>
      </c>
      <c r="BR899">
        <f>INDEX(FX!$B$30:$AK$48,MATCH('Data (2)'!BQ899,FX!$A$30:$A$48,0),MATCH('Data (2)'!D899,Period,0))</f>
        <v>1.3795890706575853</v>
      </c>
      <c r="BS899">
        <f t="shared" si="230"/>
        <v>9.2195236034577896E-2</v>
      </c>
      <c r="BT899">
        <f t="shared" si="232"/>
        <v>0</v>
      </c>
      <c r="BU899">
        <f t="shared" si="233"/>
        <v>2.7285435515270868E-2</v>
      </c>
      <c r="BV899">
        <f t="shared" si="234"/>
        <v>0</v>
      </c>
      <c r="BW899">
        <f t="shared" si="235"/>
        <v>9.2195236034577896E-2</v>
      </c>
      <c r="BX899">
        <f t="shared" si="236"/>
        <v>0</v>
      </c>
      <c r="BY899">
        <f t="shared" si="237"/>
        <v>2.7285435515270868E-2</v>
      </c>
      <c r="BZ899">
        <f t="shared" si="238"/>
        <v>0</v>
      </c>
      <c r="CA899">
        <f t="shared" ref="CA899:CD962" si="240">I899/$CI899</f>
        <v>0</v>
      </c>
      <c r="CB899">
        <f t="shared" si="240"/>
        <v>0</v>
      </c>
      <c r="CC899">
        <f t="shared" si="240"/>
        <v>0</v>
      </c>
      <c r="CD899">
        <f t="shared" si="239"/>
        <v>0</v>
      </c>
      <c r="CE899" s="4">
        <f t="shared" ref="CE899:CE962" si="241">IFERROR(IF(D899&gt;B899,"",BU899/BS899),0)</f>
        <v>0.29595277032576223</v>
      </c>
      <c r="CF899" s="4" t="str">
        <f t="shared" ref="CF899:CF962" si="242">IFERROR(IF(D899&gt;B899,BV899/BT899,""),0)</f>
        <v/>
      </c>
      <c r="CG899" s="4">
        <f t="shared" ref="CG899:CG962" si="243">IFERROR(IF(D899&gt;B899,"",BY899/BU899),0)</f>
        <v>1</v>
      </c>
      <c r="CH899" s="4" t="str">
        <f t="shared" ref="CH899:CH962" si="244">IFERROR(IF(D899&gt;B899,BZ899/BV899,""),0)</f>
        <v/>
      </c>
      <c r="CI899">
        <f>INDEX(FX!$B$114:$AK$132,MATCH('Data (2)'!BQ899,FX!$A$114:$A$132,0),MATCH('Data (2)'!D899,Period,0))</f>
        <v>1.3635271916280665</v>
      </c>
    </row>
    <row r="900" spans="1:87" hidden="1" outlineLevel="1" x14ac:dyDescent="0.15">
      <c r="A900" t="s">
        <v>79</v>
      </c>
      <c r="B900" s="1">
        <f t="shared" si="231"/>
        <v>43800</v>
      </c>
      <c r="C900" t="s">
        <v>109</v>
      </c>
      <c r="D900" s="1">
        <v>43405</v>
      </c>
      <c r="E900">
        <v>0.11625514999999986</v>
      </c>
      <c r="F900">
        <v>8.7663157040999737E-2</v>
      </c>
      <c r="G900">
        <v>0.11625514999999986</v>
      </c>
      <c r="H900">
        <v>8.7663157040999737E-2</v>
      </c>
      <c r="BQ900" t="str">
        <f>VLOOKUP(A900,Misc!$A$3:$B$11,2,FALSE)</f>
        <v>SGD</v>
      </c>
      <c r="BR900">
        <f>INDEX(FX!$B$30:$AK$48,MATCH('Data (2)'!BQ900,FX!$A$30:$A$48,0),MATCH('Data (2)'!D900,Period,0))</f>
        <v>1.3749575120665734</v>
      </c>
      <c r="BS900">
        <f t="shared" si="230"/>
        <v>8.4551812677664012E-2</v>
      </c>
      <c r="BT900">
        <f t="shared" si="232"/>
        <v>0</v>
      </c>
      <c r="BU900">
        <f t="shared" si="233"/>
        <v>6.3756993413739194E-2</v>
      </c>
      <c r="BV900">
        <f t="shared" si="234"/>
        <v>0</v>
      </c>
      <c r="BW900">
        <f t="shared" si="235"/>
        <v>8.4551812677664012E-2</v>
      </c>
      <c r="BX900">
        <f t="shared" si="236"/>
        <v>0</v>
      </c>
      <c r="BY900">
        <f t="shared" si="237"/>
        <v>6.3756993413739194E-2</v>
      </c>
      <c r="BZ900">
        <f t="shared" si="238"/>
        <v>0</v>
      </c>
      <c r="CA900">
        <f t="shared" si="240"/>
        <v>0</v>
      </c>
      <c r="CB900">
        <f t="shared" si="240"/>
        <v>0</v>
      </c>
      <c r="CC900">
        <f t="shared" si="240"/>
        <v>0</v>
      </c>
      <c r="CD900">
        <f t="shared" si="239"/>
        <v>0</v>
      </c>
      <c r="CE900" s="4">
        <f t="shared" si="241"/>
        <v>0.75405826787888408</v>
      </c>
      <c r="CF900" s="4" t="str">
        <f t="shared" si="242"/>
        <v/>
      </c>
      <c r="CG900" s="4">
        <f t="shared" si="243"/>
        <v>1</v>
      </c>
      <c r="CH900" s="4" t="str">
        <f t="shared" si="244"/>
        <v/>
      </c>
      <c r="CI900">
        <f>INDEX(FX!$B$114:$AK$132,MATCH('Data (2)'!BQ900,FX!$A$114:$A$132,0),MATCH('Data (2)'!D900,Period,0))</f>
        <v>1.3635271916280665</v>
      </c>
    </row>
    <row r="901" spans="1:87" hidden="1" outlineLevel="1" x14ac:dyDescent="0.15">
      <c r="A901" t="s">
        <v>79</v>
      </c>
      <c r="B901" s="1">
        <f t="shared" si="231"/>
        <v>43800</v>
      </c>
      <c r="C901" t="s">
        <v>109</v>
      </c>
      <c r="D901" s="1">
        <v>43435</v>
      </c>
      <c r="E901">
        <v>0.22754934000000024</v>
      </c>
      <c r="F901">
        <v>0.27199980846000049</v>
      </c>
      <c r="G901">
        <v>0.22754934000000024</v>
      </c>
      <c r="H901">
        <v>0.27199980846000049</v>
      </c>
      <c r="BQ901" t="str">
        <f>VLOOKUP(A901,Misc!$A$3:$B$11,2,FALSE)</f>
        <v>SGD</v>
      </c>
      <c r="BR901">
        <f>INDEX(FX!$B$30:$AK$48,MATCH('Data (2)'!BQ901,FX!$A$30:$A$48,0),MATCH('Data (2)'!D901,Period,0))</f>
        <v>1.3699075358298658</v>
      </c>
      <c r="BS901">
        <f t="shared" si="230"/>
        <v>0.16610561957537875</v>
      </c>
      <c r="BT901">
        <f t="shared" si="232"/>
        <v>0</v>
      </c>
      <c r="BU901">
        <f t="shared" si="233"/>
        <v>0.19855340696058571</v>
      </c>
      <c r="BV901">
        <f t="shared" si="234"/>
        <v>0</v>
      </c>
      <c r="BW901">
        <f t="shared" si="235"/>
        <v>0.16610561957537875</v>
      </c>
      <c r="BX901">
        <f t="shared" si="236"/>
        <v>0</v>
      </c>
      <c r="BY901">
        <f t="shared" si="237"/>
        <v>0.19855340696058571</v>
      </c>
      <c r="BZ901">
        <f t="shared" si="238"/>
        <v>0</v>
      </c>
      <c r="CA901">
        <f t="shared" si="240"/>
        <v>0</v>
      </c>
      <c r="CB901">
        <f t="shared" si="240"/>
        <v>0</v>
      </c>
      <c r="CC901">
        <f t="shared" si="240"/>
        <v>0</v>
      </c>
      <c r="CD901">
        <f t="shared" si="239"/>
        <v>0</v>
      </c>
      <c r="CE901" s="4">
        <f t="shared" si="241"/>
        <v>1.1953443084475666</v>
      </c>
      <c r="CF901" s="4" t="str">
        <f t="shared" si="242"/>
        <v/>
      </c>
      <c r="CG901" s="4">
        <f t="shared" si="243"/>
        <v>1</v>
      </c>
      <c r="CH901" s="4" t="str">
        <f t="shared" si="244"/>
        <v/>
      </c>
      <c r="CI901">
        <f>INDEX(FX!$B$114:$AK$132,MATCH('Data (2)'!BQ901,FX!$A$114:$A$132,0),MATCH('Data (2)'!D901,Period,0))</f>
        <v>1.3635271916280665</v>
      </c>
    </row>
    <row r="902" spans="1:87" hidden="1" outlineLevel="1" x14ac:dyDescent="0.15">
      <c r="A902" t="s">
        <v>79</v>
      </c>
      <c r="B902" s="1">
        <f t="shared" si="231"/>
        <v>43800</v>
      </c>
      <c r="C902" t="s">
        <v>45</v>
      </c>
      <c r="D902" s="1">
        <v>43101</v>
      </c>
      <c r="E902">
        <f t="array" ref="E902:E913">TRANSPOSE([8]SGInput!$D$194:$O$194)/1000000</f>
        <v>3.7879239999999998</v>
      </c>
      <c r="F902">
        <f t="array" ref="F902:F913">TRANSPOSE([8]SGInput!$D$199:$O$199)/1000000</f>
        <v>0.48522037108039295</v>
      </c>
      <c r="G902">
        <f t="array" ref="G902:G913">TRANSPOSE([8]SGInput!$D$204:$O$204)/1000000</f>
        <v>3.7879239999999998</v>
      </c>
      <c r="H902">
        <f t="array" ref="H902:H913">TRANSPOSE([8]SGInput!$D$209:$O$209)/1000000</f>
        <v>0.48522037108039295</v>
      </c>
      <c r="BQ902" t="str">
        <f>VLOOKUP(A902,Misc!$A$3:$B$11,2,FALSE)</f>
        <v>SGD</v>
      </c>
      <c r="BR902">
        <f>INDEX(FX!$B$30:$AK$48,MATCH('Data (2)'!BQ902,FX!$A$30:$A$48,0),MATCH('Data (2)'!D902,Period,0))</f>
        <v>1.3215519264947519</v>
      </c>
      <c r="BS902">
        <f t="shared" si="230"/>
        <v>2.866269515452931</v>
      </c>
      <c r="BT902">
        <f t="shared" si="232"/>
        <v>0</v>
      </c>
      <c r="BU902">
        <f t="shared" si="233"/>
        <v>0.36715952007075359</v>
      </c>
      <c r="BV902">
        <f t="shared" si="234"/>
        <v>0</v>
      </c>
      <c r="BW902">
        <f t="shared" si="235"/>
        <v>2.866269515452931</v>
      </c>
      <c r="BX902">
        <f t="shared" si="236"/>
        <v>0</v>
      </c>
      <c r="BY902">
        <f t="shared" si="237"/>
        <v>0.36715952007075359</v>
      </c>
      <c r="BZ902">
        <f t="shared" si="238"/>
        <v>0</v>
      </c>
      <c r="CA902">
        <f t="shared" si="240"/>
        <v>0</v>
      </c>
      <c r="CB902">
        <f t="shared" si="240"/>
        <v>0</v>
      </c>
      <c r="CC902">
        <f t="shared" si="240"/>
        <v>0</v>
      </c>
      <c r="CD902">
        <f t="shared" si="239"/>
        <v>0</v>
      </c>
      <c r="CE902" s="4">
        <f t="shared" si="241"/>
        <v>0.12809664900362122</v>
      </c>
      <c r="CF902" s="4" t="str">
        <f t="shared" si="242"/>
        <v/>
      </c>
      <c r="CG902" s="4">
        <f t="shared" si="243"/>
        <v>1</v>
      </c>
      <c r="CH902" s="4" t="str">
        <f t="shared" si="244"/>
        <v/>
      </c>
      <c r="CI902">
        <f>INDEX(FX!$B$114:$AK$132,MATCH('Data (2)'!BQ902,FX!$A$114:$A$132,0),MATCH('Data (2)'!D902,Period,0))</f>
        <v>1.3635271916280665</v>
      </c>
    </row>
    <row r="903" spans="1:87" ht="15.75" hidden="1" customHeight="1" outlineLevel="1" x14ac:dyDescent="0.15">
      <c r="A903" t="s">
        <v>79</v>
      </c>
      <c r="B903" s="1">
        <f t="shared" si="231"/>
        <v>43800</v>
      </c>
      <c r="C903" t="s">
        <v>45</v>
      </c>
      <c r="D903" s="1">
        <v>43132</v>
      </c>
      <c r="E903">
        <v>0.77358684</v>
      </c>
      <c r="F903">
        <v>0.48928539571600199</v>
      </c>
      <c r="G903">
        <v>0.77358684</v>
      </c>
      <c r="H903">
        <v>0.48928539571600199</v>
      </c>
      <c r="BQ903" t="str">
        <f>VLOOKUP(A903,Misc!$A$3:$B$11,2,FALSE)</f>
        <v>SGD</v>
      </c>
      <c r="BR903">
        <f>INDEX(FX!$B$30:$AK$48,MATCH('Data (2)'!BQ903,FX!$A$30:$A$48,0),MATCH('Data (2)'!D903,Period,0))</f>
        <v>1.3196156400330425</v>
      </c>
      <c r="BS903">
        <f t="shared" si="230"/>
        <v>0.58622133334266158</v>
      </c>
      <c r="BT903">
        <f t="shared" si="232"/>
        <v>0</v>
      </c>
      <c r="BU903">
        <f t="shared" si="233"/>
        <v>0.37077871834237319</v>
      </c>
      <c r="BV903">
        <f t="shared" si="234"/>
        <v>0</v>
      </c>
      <c r="BW903">
        <f t="shared" si="235"/>
        <v>0.58622133334266158</v>
      </c>
      <c r="BX903">
        <f t="shared" si="236"/>
        <v>0</v>
      </c>
      <c r="BY903">
        <f t="shared" si="237"/>
        <v>0.37077871834237319</v>
      </c>
      <c r="BZ903">
        <f t="shared" si="238"/>
        <v>0</v>
      </c>
      <c r="CA903">
        <f t="shared" si="240"/>
        <v>0</v>
      </c>
      <c r="CB903">
        <f t="shared" si="240"/>
        <v>0</v>
      </c>
      <c r="CC903">
        <f t="shared" si="240"/>
        <v>0</v>
      </c>
      <c r="CD903">
        <f t="shared" si="239"/>
        <v>0</v>
      </c>
      <c r="CE903" s="4">
        <f t="shared" si="241"/>
        <v>0.63248929585720726</v>
      </c>
      <c r="CF903" s="4" t="str">
        <f t="shared" si="242"/>
        <v/>
      </c>
      <c r="CG903" s="4">
        <f t="shared" si="243"/>
        <v>1</v>
      </c>
      <c r="CH903" s="4" t="str">
        <f t="shared" si="244"/>
        <v/>
      </c>
      <c r="CI903">
        <f>INDEX(FX!$B$114:$AK$132,MATCH('Data (2)'!BQ903,FX!$A$114:$A$132,0),MATCH('Data (2)'!D903,Period,0))</f>
        <v>1.3635271916280665</v>
      </c>
    </row>
    <row r="904" spans="1:87" hidden="1" outlineLevel="1" x14ac:dyDescent="0.15">
      <c r="A904" t="s">
        <v>79</v>
      </c>
      <c r="B904" s="1">
        <f t="shared" si="231"/>
        <v>43800</v>
      </c>
      <c r="C904" t="s">
        <v>45</v>
      </c>
      <c r="D904" s="1">
        <v>43160</v>
      </c>
      <c r="E904">
        <v>-6.1467919999999898E-2</v>
      </c>
      <c r="F904">
        <v>6.4748030972064205E-2</v>
      </c>
      <c r="G904">
        <v>-6.1467919999999898E-2</v>
      </c>
      <c r="H904">
        <v>6.4748030972064205E-2</v>
      </c>
      <c r="BQ904" t="str">
        <f>VLOOKUP(A904,Misc!$A$3:$B$11,2,FALSE)</f>
        <v>SGD</v>
      </c>
      <c r="BR904">
        <f>INDEX(FX!$B$30:$AK$48,MATCH('Data (2)'!BQ904,FX!$A$30:$A$48,0),MATCH('Data (2)'!D904,Period,0))</f>
        <v>1.3150003860109629</v>
      </c>
      <c r="BS904">
        <f t="shared" si="230"/>
        <v>-4.6743651677899546E-2</v>
      </c>
      <c r="BT904">
        <f t="shared" si="232"/>
        <v>0</v>
      </c>
      <c r="BU904">
        <f t="shared" si="233"/>
        <v>4.9238031913037335E-2</v>
      </c>
      <c r="BV904">
        <f t="shared" si="234"/>
        <v>0</v>
      </c>
      <c r="BW904">
        <f t="shared" si="235"/>
        <v>-4.6743651677899546E-2</v>
      </c>
      <c r="BX904">
        <f t="shared" si="236"/>
        <v>0</v>
      </c>
      <c r="BY904">
        <f t="shared" si="237"/>
        <v>4.9238031913037335E-2</v>
      </c>
      <c r="BZ904">
        <f t="shared" si="238"/>
        <v>0</v>
      </c>
      <c r="CA904">
        <f t="shared" si="240"/>
        <v>0</v>
      </c>
      <c r="CB904">
        <f t="shared" si="240"/>
        <v>0</v>
      </c>
      <c r="CC904">
        <f t="shared" si="240"/>
        <v>0</v>
      </c>
      <c r="CD904">
        <f t="shared" si="239"/>
        <v>0</v>
      </c>
      <c r="CE904" s="4">
        <f t="shared" si="241"/>
        <v>-1.0533629732723071</v>
      </c>
      <c r="CF904" s="4" t="str">
        <f t="shared" si="242"/>
        <v/>
      </c>
      <c r="CG904" s="4">
        <f t="shared" si="243"/>
        <v>1</v>
      </c>
      <c r="CH904" s="4" t="str">
        <f t="shared" si="244"/>
        <v/>
      </c>
      <c r="CI904">
        <f>INDEX(FX!$B$114:$AK$132,MATCH('Data (2)'!BQ904,FX!$A$114:$A$132,0),MATCH('Data (2)'!D904,Period,0))</f>
        <v>1.3635271916280665</v>
      </c>
    </row>
    <row r="905" spans="1:87" hidden="1" outlineLevel="1" x14ac:dyDescent="0.15">
      <c r="A905" t="s">
        <v>79</v>
      </c>
      <c r="B905" s="1">
        <f t="shared" si="231"/>
        <v>43800</v>
      </c>
      <c r="C905" t="s">
        <v>45</v>
      </c>
      <c r="D905" s="1">
        <v>43191</v>
      </c>
      <c r="E905">
        <v>0.76704756499999993</v>
      </c>
      <c r="F905">
        <v>0.27116330403739702</v>
      </c>
      <c r="G905">
        <v>0.76704756499999993</v>
      </c>
      <c r="H905">
        <v>0.27116330403739702</v>
      </c>
      <c r="BQ905" t="str">
        <f>VLOOKUP(A905,Misc!$A$3:$B$11,2,FALSE)</f>
        <v>SGD</v>
      </c>
      <c r="BR905">
        <f>INDEX(FX!$B$30:$AK$48,MATCH('Data (2)'!BQ905,FX!$A$30:$A$48,0),MATCH('Data (2)'!D905,Period,0))</f>
        <v>1.3159909744792817</v>
      </c>
      <c r="BS905">
        <f t="shared" si="230"/>
        <v>0.58286688881244753</v>
      </c>
      <c r="BT905">
        <f t="shared" si="232"/>
        <v>0</v>
      </c>
      <c r="BU905">
        <f t="shared" si="233"/>
        <v>0.20605255605547931</v>
      </c>
      <c r="BV905">
        <f t="shared" si="234"/>
        <v>0</v>
      </c>
      <c r="BW905">
        <f t="shared" si="235"/>
        <v>0.58286688881244753</v>
      </c>
      <c r="BX905">
        <f t="shared" si="236"/>
        <v>0</v>
      </c>
      <c r="BY905">
        <f t="shared" si="237"/>
        <v>0.20605255605547931</v>
      </c>
      <c r="BZ905">
        <f t="shared" si="238"/>
        <v>0</v>
      </c>
      <c r="CA905">
        <f t="shared" si="240"/>
        <v>0</v>
      </c>
      <c r="CB905">
        <f t="shared" si="240"/>
        <v>0</v>
      </c>
      <c r="CC905">
        <f t="shared" si="240"/>
        <v>0</v>
      </c>
      <c r="CD905">
        <f t="shared" si="239"/>
        <v>0</v>
      </c>
      <c r="CE905" s="4">
        <f t="shared" si="241"/>
        <v>0.35351563111656192</v>
      </c>
      <c r="CF905" s="4" t="str">
        <f t="shared" si="242"/>
        <v/>
      </c>
      <c r="CG905" s="4">
        <f t="shared" si="243"/>
        <v>1</v>
      </c>
      <c r="CH905" s="4" t="str">
        <f t="shared" si="244"/>
        <v/>
      </c>
      <c r="CI905">
        <f>INDEX(FX!$B$114:$AK$132,MATCH('Data (2)'!BQ905,FX!$A$114:$A$132,0),MATCH('Data (2)'!D905,Period,0))</f>
        <v>1.3635271916280665</v>
      </c>
    </row>
    <row r="906" spans="1:87" hidden="1" outlineLevel="1" x14ac:dyDescent="0.15">
      <c r="A906" t="s">
        <v>79</v>
      </c>
      <c r="B906" s="1">
        <f t="shared" si="231"/>
        <v>43800</v>
      </c>
      <c r="C906" t="s">
        <v>45</v>
      </c>
      <c r="D906" s="1">
        <v>43221</v>
      </c>
      <c r="E906">
        <v>0.80494104200000005</v>
      </c>
      <c r="F906">
        <v>0.31460881231344701</v>
      </c>
      <c r="G906">
        <v>0.80494104200000005</v>
      </c>
      <c r="H906">
        <v>0.31460881231344701</v>
      </c>
      <c r="BQ906" t="str">
        <f>VLOOKUP(A906,Misc!$A$3:$B$11,2,FALSE)</f>
        <v>SGD</v>
      </c>
      <c r="BR906">
        <f>INDEX(FX!$B$30:$AK$48,MATCH('Data (2)'!BQ906,FX!$A$30:$A$48,0),MATCH('Data (2)'!D906,Period,0))</f>
        <v>1.3392440037095612</v>
      </c>
      <c r="BS906">
        <f t="shared" ref="BS906:BS913" si="245">IF(D906&gt;B906,0,E906/$BR906)</f>
        <v>0.60104136346356629</v>
      </c>
      <c r="BT906">
        <f t="shared" si="232"/>
        <v>0</v>
      </c>
      <c r="BU906">
        <f t="shared" si="233"/>
        <v>0.23491522936971498</v>
      </c>
      <c r="BV906">
        <f t="shared" si="234"/>
        <v>0</v>
      </c>
      <c r="BW906">
        <f t="shared" si="235"/>
        <v>0.60104136346356629</v>
      </c>
      <c r="BX906">
        <f t="shared" si="236"/>
        <v>0</v>
      </c>
      <c r="BY906">
        <f t="shared" si="237"/>
        <v>0.23491522936971498</v>
      </c>
      <c r="BZ906">
        <f t="shared" si="238"/>
        <v>0</v>
      </c>
      <c r="CA906">
        <f t="shared" si="240"/>
        <v>0</v>
      </c>
      <c r="CB906">
        <f t="shared" si="240"/>
        <v>0</v>
      </c>
      <c r="CC906">
        <f t="shared" si="240"/>
        <v>0</v>
      </c>
      <c r="CD906">
        <f t="shared" si="239"/>
        <v>0</v>
      </c>
      <c r="CE906" s="4">
        <f t="shared" si="241"/>
        <v>0.39084702592844928</v>
      </c>
      <c r="CF906" s="4" t="str">
        <f t="shared" si="242"/>
        <v/>
      </c>
      <c r="CG906" s="4">
        <f t="shared" si="243"/>
        <v>1</v>
      </c>
      <c r="CH906" s="4" t="str">
        <f t="shared" si="244"/>
        <v/>
      </c>
      <c r="CI906">
        <f>INDEX(FX!$B$114:$AK$132,MATCH('Data (2)'!BQ906,FX!$A$114:$A$132,0),MATCH('Data (2)'!D906,Period,0))</f>
        <v>1.3635271916280665</v>
      </c>
    </row>
    <row r="907" spans="1:87" hidden="1" outlineLevel="1" x14ac:dyDescent="0.15">
      <c r="A907" t="s">
        <v>79</v>
      </c>
      <c r="B907" s="1">
        <f t="shared" si="231"/>
        <v>43800</v>
      </c>
      <c r="C907" t="s">
        <v>45</v>
      </c>
      <c r="D907" s="1">
        <v>43252</v>
      </c>
      <c r="E907">
        <v>0.17631190999999902</v>
      </c>
      <c r="F907">
        <v>5.2157362205169601E-3</v>
      </c>
      <c r="G907">
        <v>0.17631190999999902</v>
      </c>
      <c r="H907">
        <v>5.2157362205169601E-3</v>
      </c>
      <c r="BQ907" t="str">
        <f>VLOOKUP(A907,Misc!$A$3:$B$11,2,FALSE)</f>
        <v>SGD</v>
      </c>
      <c r="BR907">
        <f>INDEX(FX!$B$30:$AK$48,MATCH('Data (2)'!BQ907,FX!$A$30:$A$48,0),MATCH('Data (2)'!D907,Period,0))</f>
        <v>1.3475599810800674</v>
      </c>
      <c r="BS907">
        <f t="shared" si="245"/>
        <v>0.13083789402731097</v>
      </c>
      <c r="BT907">
        <f t="shared" si="232"/>
        <v>0</v>
      </c>
      <c r="BU907">
        <f t="shared" si="233"/>
        <v>3.870503943235651E-3</v>
      </c>
      <c r="BV907">
        <f t="shared" si="234"/>
        <v>0</v>
      </c>
      <c r="BW907">
        <f t="shared" si="235"/>
        <v>0.13083789402731097</v>
      </c>
      <c r="BX907">
        <f t="shared" si="236"/>
        <v>0</v>
      </c>
      <c r="BY907">
        <f t="shared" si="237"/>
        <v>3.870503943235651E-3</v>
      </c>
      <c r="BZ907">
        <f t="shared" si="238"/>
        <v>0</v>
      </c>
      <c r="CA907">
        <f t="shared" si="240"/>
        <v>0</v>
      </c>
      <c r="CB907">
        <f t="shared" si="240"/>
        <v>0</v>
      </c>
      <c r="CC907">
        <f t="shared" si="240"/>
        <v>0</v>
      </c>
      <c r="CD907">
        <f t="shared" si="239"/>
        <v>0</v>
      </c>
      <c r="CE907" s="4">
        <f t="shared" si="241"/>
        <v>2.9582438421301139E-2</v>
      </c>
      <c r="CF907" s="4" t="str">
        <f t="shared" si="242"/>
        <v/>
      </c>
      <c r="CG907" s="4">
        <f t="shared" si="243"/>
        <v>1</v>
      </c>
      <c r="CH907" s="4" t="str">
        <f t="shared" si="244"/>
        <v/>
      </c>
      <c r="CI907">
        <f>INDEX(FX!$B$114:$AK$132,MATCH('Data (2)'!BQ907,FX!$A$114:$A$132,0),MATCH('Data (2)'!D907,Period,0))</f>
        <v>1.3635271916280665</v>
      </c>
    </row>
    <row r="908" spans="1:87" hidden="1" outlineLevel="1" x14ac:dyDescent="0.15">
      <c r="A908" t="s">
        <v>79</v>
      </c>
      <c r="B908" s="1">
        <f t="shared" si="231"/>
        <v>43800</v>
      </c>
      <c r="C908" t="s">
        <v>45</v>
      </c>
      <c r="D908" s="1">
        <v>43282</v>
      </c>
      <c r="E908">
        <v>2.1224128739999997</v>
      </c>
      <c r="F908">
        <v>0.92169938642003701</v>
      </c>
      <c r="G908">
        <v>2.1224128739999997</v>
      </c>
      <c r="H908">
        <v>0.92169938642003701</v>
      </c>
      <c r="BQ908" t="str">
        <f>VLOOKUP(A908,Misc!$A$3:$B$11,2,FALSE)</f>
        <v>SGD</v>
      </c>
      <c r="BR908">
        <f>INDEX(FX!$B$30:$AK$48,MATCH('Data (2)'!BQ908,FX!$A$30:$A$48,0),MATCH('Data (2)'!D908,Period,0))</f>
        <v>1.3632986627043091</v>
      </c>
      <c r="BS908">
        <f t="shared" si="245"/>
        <v>1.556821650356403</v>
      </c>
      <c r="BT908">
        <f t="shared" si="232"/>
        <v>0</v>
      </c>
      <c r="BU908">
        <f t="shared" si="233"/>
        <v>0.67608031287268111</v>
      </c>
      <c r="BV908">
        <f t="shared" si="234"/>
        <v>0</v>
      </c>
      <c r="BW908">
        <f t="shared" si="235"/>
        <v>1.556821650356403</v>
      </c>
      <c r="BX908">
        <f t="shared" si="236"/>
        <v>0</v>
      </c>
      <c r="BY908">
        <f t="shared" si="237"/>
        <v>0.67608031287268111</v>
      </c>
      <c r="BZ908">
        <f t="shared" si="238"/>
        <v>0</v>
      </c>
      <c r="CA908">
        <f t="shared" si="240"/>
        <v>0</v>
      </c>
      <c r="CB908">
        <f t="shared" si="240"/>
        <v>0</v>
      </c>
      <c r="CC908">
        <f t="shared" si="240"/>
        <v>0</v>
      </c>
      <c r="CD908">
        <f t="shared" si="239"/>
        <v>0</v>
      </c>
      <c r="CE908" s="4">
        <f t="shared" si="241"/>
        <v>0.43426959839484897</v>
      </c>
      <c r="CF908" s="4" t="str">
        <f t="shared" si="242"/>
        <v/>
      </c>
      <c r="CG908" s="4">
        <f t="shared" si="243"/>
        <v>1</v>
      </c>
      <c r="CH908" s="4" t="str">
        <f t="shared" si="244"/>
        <v/>
      </c>
      <c r="CI908">
        <f>INDEX(FX!$B$114:$AK$132,MATCH('Data (2)'!BQ908,FX!$A$114:$A$132,0),MATCH('Data (2)'!D908,Period,0))</f>
        <v>1.3635271916280665</v>
      </c>
    </row>
    <row r="909" spans="1:87" hidden="1" outlineLevel="1" x14ac:dyDescent="0.15">
      <c r="A909" t="s">
        <v>79</v>
      </c>
      <c r="B909" s="1">
        <f t="shared" si="231"/>
        <v>43800</v>
      </c>
      <c r="C909" t="s">
        <v>45</v>
      </c>
      <c r="D909" s="1">
        <v>43313</v>
      </c>
      <c r="E909">
        <v>0.15086026999999999</v>
      </c>
      <c r="F909">
        <v>5.2211382646062898E-2</v>
      </c>
      <c r="G909">
        <v>0.15086026999999999</v>
      </c>
      <c r="H909">
        <v>5.2211382646062898E-2</v>
      </c>
      <c r="BQ909" t="str">
        <f>VLOOKUP(A909,Misc!$A$3:$B$11,2,FALSE)</f>
        <v>SGD</v>
      </c>
      <c r="BR909">
        <f>INDEX(FX!$B$30:$AK$48,MATCH('Data (2)'!BQ909,FX!$A$30:$A$48,0),MATCH('Data (2)'!D909,Period,0))</f>
        <v>1.3686913178679798</v>
      </c>
      <c r="BS909">
        <f t="shared" si="245"/>
        <v>0.11022227439492793</v>
      </c>
      <c r="BT909">
        <f t="shared" si="232"/>
        <v>0</v>
      </c>
      <c r="BU909">
        <f t="shared" si="233"/>
        <v>3.8146937855493189E-2</v>
      </c>
      <c r="BV909">
        <f t="shared" si="234"/>
        <v>0</v>
      </c>
      <c r="BW909">
        <f t="shared" si="235"/>
        <v>0.11022227439492793</v>
      </c>
      <c r="BX909">
        <f t="shared" si="236"/>
        <v>0</v>
      </c>
      <c r="BY909">
        <f t="shared" si="237"/>
        <v>3.8146937855493189E-2</v>
      </c>
      <c r="BZ909">
        <f t="shared" si="238"/>
        <v>0</v>
      </c>
      <c r="CA909">
        <f t="shared" si="240"/>
        <v>0</v>
      </c>
      <c r="CB909">
        <f t="shared" si="240"/>
        <v>0</v>
      </c>
      <c r="CC909">
        <f t="shared" si="240"/>
        <v>0</v>
      </c>
      <c r="CD909">
        <f t="shared" si="239"/>
        <v>0</v>
      </c>
      <c r="CE909" s="4">
        <f t="shared" si="241"/>
        <v>0.34609100624082734</v>
      </c>
      <c r="CF909" s="4" t="str">
        <f t="shared" si="242"/>
        <v/>
      </c>
      <c r="CG909" s="4">
        <f t="shared" si="243"/>
        <v>1</v>
      </c>
      <c r="CH909" s="4" t="str">
        <f t="shared" si="244"/>
        <v/>
      </c>
      <c r="CI909">
        <f>INDEX(FX!$B$114:$AK$132,MATCH('Data (2)'!BQ909,FX!$A$114:$A$132,0),MATCH('Data (2)'!D909,Period,0))</f>
        <v>1.3635271916280665</v>
      </c>
    </row>
    <row r="910" spans="1:87" hidden="1" outlineLevel="1" x14ac:dyDescent="0.15">
      <c r="A910" t="s">
        <v>79</v>
      </c>
      <c r="B910" s="1">
        <f t="shared" si="231"/>
        <v>43800</v>
      </c>
      <c r="C910" t="s">
        <v>45</v>
      </c>
      <c r="D910" s="1">
        <v>43344</v>
      </c>
      <c r="E910">
        <v>0.48683245400000003</v>
      </c>
      <c r="F910">
        <v>0.38554312484862496</v>
      </c>
      <c r="G910">
        <v>0.48683245400000003</v>
      </c>
      <c r="H910">
        <v>0.38554312484862496</v>
      </c>
      <c r="BQ910" t="str">
        <f>VLOOKUP(A910,Misc!$A$3:$B$11,2,FALSE)</f>
        <v>SGD</v>
      </c>
      <c r="BR910">
        <f>INDEX(FX!$B$30:$AK$48,MATCH('Data (2)'!BQ910,FX!$A$30:$A$48,0),MATCH('Data (2)'!D910,Period,0))</f>
        <v>1.3711477265904433</v>
      </c>
      <c r="BS910">
        <f t="shared" si="245"/>
        <v>0.35505470676786899</v>
      </c>
      <c r="BT910">
        <f t="shared" si="232"/>
        <v>0</v>
      </c>
      <c r="BU910">
        <f t="shared" si="233"/>
        <v>0.28118277656874624</v>
      </c>
      <c r="BV910">
        <f t="shared" si="234"/>
        <v>0</v>
      </c>
      <c r="BW910">
        <f t="shared" si="235"/>
        <v>0.35505470676786899</v>
      </c>
      <c r="BX910">
        <f t="shared" si="236"/>
        <v>0</v>
      </c>
      <c r="BY910">
        <f t="shared" si="237"/>
        <v>0.28118277656874624</v>
      </c>
      <c r="BZ910">
        <f t="shared" si="238"/>
        <v>0</v>
      </c>
      <c r="CA910">
        <f t="shared" si="240"/>
        <v>0</v>
      </c>
      <c r="CB910">
        <f t="shared" si="240"/>
        <v>0</v>
      </c>
      <c r="CC910">
        <f t="shared" si="240"/>
        <v>0</v>
      </c>
      <c r="CD910">
        <f t="shared" si="239"/>
        <v>0</v>
      </c>
      <c r="CE910" s="4">
        <f t="shared" si="241"/>
        <v>0.79194211823976912</v>
      </c>
      <c r="CF910" s="4" t="str">
        <f t="shared" si="242"/>
        <v/>
      </c>
      <c r="CG910" s="4">
        <f t="shared" si="243"/>
        <v>1</v>
      </c>
      <c r="CH910" s="4" t="str">
        <f t="shared" si="244"/>
        <v/>
      </c>
      <c r="CI910">
        <f>INDEX(FX!$B$114:$AK$132,MATCH('Data (2)'!BQ910,FX!$A$114:$A$132,0),MATCH('Data (2)'!D910,Period,0))</f>
        <v>1.3635271916280665</v>
      </c>
    </row>
    <row r="911" spans="1:87" hidden="1" outlineLevel="1" x14ac:dyDescent="0.15">
      <c r="A911" t="s">
        <v>79</v>
      </c>
      <c r="B911" s="1">
        <f t="shared" si="231"/>
        <v>43800</v>
      </c>
      <c r="C911" t="s">
        <v>45</v>
      </c>
      <c r="D911" s="1">
        <v>43374</v>
      </c>
      <c r="E911">
        <v>0.61119193000000005</v>
      </c>
      <c r="F911">
        <v>0.34353352407661802</v>
      </c>
      <c r="G911">
        <v>0.61119193000000005</v>
      </c>
      <c r="H911">
        <v>0.34353352407661802</v>
      </c>
      <c r="BQ911" t="str">
        <f>VLOOKUP(A911,Misc!$A$3:$B$11,2,FALSE)</f>
        <v>SGD</v>
      </c>
      <c r="BR911">
        <f>INDEX(FX!$B$30:$AK$48,MATCH('Data (2)'!BQ911,FX!$A$30:$A$48,0),MATCH('Data (2)'!D911,Period,0))</f>
        <v>1.3795890706575853</v>
      </c>
      <c r="BS911">
        <f t="shared" si="245"/>
        <v>0.44302462450552293</v>
      </c>
      <c r="BT911">
        <f t="shared" si="232"/>
        <v>0</v>
      </c>
      <c r="BU911">
        <f t="shared" si="233"/>
        <v>0.24901148565410983</v>
      </c>
      <c r="BV911">
        <f t="shared" si="234"/>
        <v>0</v>
      </c>
      <c r="BW911">
        <f t="shared" si="235"/>
        <v>0.44302462450552293</v>
      </c>
      <c r="BX911">
        <f t="shared" si="236"/>
        <v>0</v>
      </c>
      <c r="BY911">
        <f t="shared" si="237"/>
        <v>0.24901148565410983</v>
      </c>
      <c r="BZ911">
        <f t="shared" si="238"/>
        <v>0</v>
      </c>
      <c r="CA911">
        <f t="shared" si="240"/>
        <v>0</v>
      </c>
      <c r="CB911">
        <f t="shared" si="240"/>
        <v>0</v>
      </c>
      <c r="CC911">
        <f t="shared" si="240"/>
        <v>0</v>
      </c>
      <c r="CD911">
        <f t="shared" si="239"/>
        <v>0</v>
      </c>
      <c r="CE911" s="4">
        <f t="shared" si="241"/>
        <v>0.56207143323475817</v>
      </c>
      <c r="CF911" s="4" t="str">
        <f t="shared" si="242"/>
        <v/>
      </c>
      <c r="CG911" s="4">
        <f t="shared" si="243"/>
        <v>1</v>
      </c>
      <c r="CH911" s="4" t="str">
        <f t="shared" si="244"/>
        <v/>
      </c>
      <c r="CI911">
        <f>INDEX(FX!$B$114:$AK$132,MATCH('Data (2)'!BQ911,FX!$A$114:$A$132,0),MATCH('Data (2)'!D911,Period,0))</f>
        <v>1.3635271916280665</v>
      </c>
    </row>
    <row r="912" spans="1:87" hidden="1" outlineLevel="1" x14ac:dyDescent="0.15">
      <c r="A912" t="s">
        <v>79</v>
      </c>
      <c r="B912" s="1">
        <f t="shared" si="231"/>
        <v>43800</v>
      </c>
      <c r="C912" t="s">
        <v>45</v>
      </c>
      <c r="D912" s="1">
        <v>43405</v>
      </c>
      <c r="E912">
        <v>0.69315522000000107</v>
      </c>
      <c r="F912">
        <v>0.53751973798507402</v>
      </c>
      <c r="G912">
        <v>0.69315522000000107</v>
      </c>
      <c r="H912">
        <v>0.53751973798507402</v>
      </c>
      <c r="BQ912" t="str">
        <f>VLOOKUP(A912,Misc!$A$3:$B$11,2,FALSE)</f>
        <v>SGD</v>
      </c>
      <c r="BR912">
        <f>INDEX(FX!$B$30:$AK$48,MATCH('Data (2)'!BQ912,FX!$A$30:$A$48,0),MATCH('Data (2)'!D912,Period,0))</f>
        <v>1.3749575120665734</v>
      </c>
      <c r="BS912">
        <f t="shared" si="245"/>
        <v>0.50412846500120767</v>
      </c>
      <c r="BT912">
        <f t="shared" si="232"/>
        <v>0</v>
      </c>
      <c r="BU912">
        <f t="shared" si="233"/>
        <v>0.39093552583830543</v>
      </c>
      <c r="BV912">
        <f t="shared" si="234"/>
        <v>0</v>
      </c>
      <c r="BW912">
        <f t="shared" si="235"/>
        <v>0.50412846500120767</v>
      </c>
      <c r="BX912">
        <f t="shared" si="236"/>
        <v>0</v>
      </c>
      <c r="BY912">
        <f t="shared" si="237"/>
        <v>0.39093552583830543</v>
      </c>
      <c r="BZ912">
        <f t="shared" si="238"/>
        <v>0</v>
      </c>
      <c r="CA912">
        <f t="shared" si="240"/>
        <v>0</v>
      </c>
      <c r="CB912">
        <f t="shared" si="240"/>
        <v>0</v>
      </c>
      <c r="CC912">
        <f t="shared" si="240"/>
        <v>0</v>
      </c>
      <c r="CD912">
        <f t="shared" si="239"/>
        <v>0</v>
      </c>
      <c r="CE912" s="4">
        <f t="shared" si="241"/>
        <v>0.7754680661354223</v>
      </c>
      <c r="CF912" s="4" t="str">
        <f t="shared" si="242"/>
        <v/>
      </c>
      <c r="CG912" s="4">
        <f t="shared" si="243"/>
        <v>1</v>
      </c>
      <c r="CH912" s="4" t="str">
        <f t="shared" si="244"/>
        <v/>
      </c>
      <c r="CI912">
        <f>INDEX(FX!$B$114:$AK$132,MATCH('Data (2)'!BQ912,FX!$A$114:$A$132,0),MATCH('Data (2)'!D912,Period,0))</f>
        <v>1.3635271916280665</v>
      </c>
    </row>
    <row r="913" spans="1:87" hidden="1" outlineLevel="1" x14ac:dyDescent="0.15">
      <c r="A913" t="s">
        <v>79</v>
      </c>
      <c r="B913" s="1">
        <f t="shared" si="231"/>
        <v>43800</v>
      </c>
      <c r="C913" t="s">
        <v>45</v>
      </c>
      <c r="D913" s="1">
        <v>43435</v>
      </c>
      <c r="E913">
        <v>0.226121390000001</v>
      </c>
      <c r="F913">
        <v>0.28964207694733102</v>
      </c>
      <c r="G913">
        <v>0.226121390000001</v>
      </c>
      <c r="H913">
        <v>0.28964207694733102</v>
      </c>
      <c r="BQ913" t="str">
        <f>VLOOKUP(A913,Misc!$A$3:$B$11,2,FALSE)</f>
        <v>SGD</v>
      </c>
      <c r="BR913">
        <f>INDEX(FX!$B$30:$AK$48,MATCH('Data (2)'!BQ913,FX!$A$30:$A$48,0),MATCH('Data (2)'!D913,Period,0))</f>
        <v>1.3699075358298658</v>
      </c>
      <c r="BS913">
        <f t="shared" si="245"/>
        <v>0.16506324995359681</v>
      </c>
      <c r="BT913">
        <f t="shared" si="232"/>
        <v>0</v>
      </c>
      <c r="BU913">
        <f t="shared" si="233"/>
        <v>0.21143184439223553</v>
      </c>
      <c r="BV913">
        <f t="shared" si="234"/>
        <v>0</v>
      </c>
      <c r="BW913">
        <f t="shared" si="235"/>
        <v>0.16506324995359681</v>
      </c>
      <c r="BX913">
        <f t="shared" si="236"/>
        <v>0</v>
      </c>
      <c r="BY913">
        <f t="shared" si="237"/>
        <v>0.21143184439223553</v>
      </c>
      <c r="BZ913">
        <f t="shared" si="238"/>
        <v>0</v>
      </c>
      <c r="CA913">
        <f t="shared" si="240"/>
        <v>0</v>
      </c>
      <c r="CB913">
        <f t="shared" si="240"/>
        <v>0</v>
      </c>
      <c r="CC913">
        <f t="shared" si="240"/>
        <v>0</v>
      </c>
      <c r="CD913">
        <f t="shared" si="239"/>
        <v>0</v>
      </c>
      <c r="CE913" s="4">
        <f t="shared" si="241"/>
        <v>1.2809141008169538</v>
      </c>
      <c r="CF913" s="4" t="str">
        <f t="shared" si="242"/>
        <v/>
      </c>
      <c r="CG913" s="4">
        <f t="shared" si="243"/>
        <v>1</v>
      </c>
      <c r="CH913" s="4" t="str">
        <f t="shared" si="244"/>
        <v/>
      </c>
      <c r="CI913">
        <f>INDEX(FX!$B$114:$AK$132,MATCH('Data (2)'!BQ913,FX!$A$114:$A$132,0),MATCH('Data (2)'!D913,Period,0))</f>
        <v>1.3635271916280665</v>
      </c>
    </row>
    <row r="914" spans="1:87" s="39" customFormat="1" collapsed="1" x14ac:dyDescent="0.15">
      <c r="A914" s="39" t="s">
        <v>2</v>
      </c>
      <c r="B914" s="40">
        <v>44044</v>
      </c>
      <c r="C914" s="39" t="s">
        <v>50</v>
      </c>
      <c r="D914" s="40">
        <v>43831</v>
      </c>
      <c r="E914" s="39">
        <f t="array" ref="E914:E925">TRANSPOSE('[9]AG_Key Metrics P1'!$F$6:$Q$6)</f>
        <v>49.492314359211278</v>
      </c>
      <c r="F914" s="39">
        <f t="array" ref="F914:F925">TRANSPOSE('[9]AG_Key Metrics P1'!$F$11:$Q$11)</f>
        <v>48.142667086865103</v>
      </c>
      <c r="G914" s="39">
        <f t="array" ref="G914:G925">TRANSPOSE('[9]AG_Key Metrics P1'!$F$16:$Q$16)</f>
        <v>25.152139534667324</v>
      </c>
      <c r="H914" s="39">
        <f t="array" ref="H914:H925">TRANSPOSE('[9]AG_Key Metrics P1'!$F$21:$Q$21)</f>
        <v>28.8304665437485</v>
      </c>
      <c r="I914" s="39">
        <f t="array" ref="I914:I925">TRANSPOSE('[9]AG_Key Metrics P1'!$F$7:$Q$7)</f>
        <v>80.008278313944373</v>
      </c>
      <c r="J914" s="39">
        <f t="array" ref="J914:J925">TRANSPOSE('[9]AG_Key Metrics P1'!$F$12:$Q$12)</f>
        <v>58.442305964173435</v>
      </c>
      <c r="K914" s="39">
        <f t="array" ref="K914:K925">TRANSPOSE('[9]AG_Key Metrics P1'!$F$17:$Q$17)</f>
        <v>37.598007139326697</v>
      </c>
      <c r="L914" s="39">
        <f t="array" ref="L914:L925">TRANSPOSE('[9]AG_Key Metrics P1'!$F$22:$Q$22)</f>
        <v>32.546632243985819</v>
      </c>
      <c r="M914" s="39">
        <f t="array" ref="M914:M925">TRANSPOSE('[9]AG_Key Metrics P1'!$F$9:$Q$9)</f>
        <v>66.963497510433811</v>
      </c>
      <c r="N914" s="39">
        <f t="array" ref="N914:N925">TRANSPOSE('[9]AG_Key Metrics P1'!$F$14:$Q$14)</f>
        <v>56.726855223237109</v>
      </c>
      <c r="O914" s="39">
        <f t="array" ref="O914:O925">TRANSPOSE('[9]AG_Key Metrics P1'!$F$19:$Q$19)</f>
        <v>30.936873011264783</v>
      </c>
      <c r="P914" s="39">
        <f t="array" ref="P914:P925">TRANSPOSE('[9]AG_Key Metrics P1'!$F$24:$Q$24)</f>
        <v>30.631733342809042</v>
      </c>
      <c r="Q914" s="39" t="str">
        <f t="array" ref="Q914:Q925">TRANSPOSE('[9]AG_Key Products'!$D$6)</f>
        <v>Crisis XDefender Supreme</v>
      </c>
      <c r="R914" s="39" t="str">
        <f t="array" ref="R914:R925">TRANSPOSE('[9]AG_Key Products'!$D$9)</f>
        <v>Crisis One Cover</v>
      </c>
      <c r="S914" s="39" t="str">
        <f t="array" ref="S914:S925">TRANSPOSE('[9]AG_Key Products'!$D$12)</f>
        <v>MaxFocus</v>
      </c>
      <c r="T914" s="39" t="str">
        <f t="array" ref="T914:T925">TRANSPOSE('[9]AG_Key Products'!$D$15)</f>
        <v>VHIS</v>
      </c>
      <c r="U914" s="39" t="str">
        <f t="array" ref="U914:U925">TRANSPOSE('[9]AG_Key Products'!$D$18)</f>
        <v>Wealth ICON</v>
      </c>
      <c r="V914" s="39" t="str">
        <f t="array" ref="V914:V925">TRANSPOSE('[9]AG_Key Products'!$D$21)</f>
        <v>Noble Fortune</v>
      </c>
      <c r="W914" s="39" t="str">
        <f t="array" ref="W914:W925">TRANSPOSE('[9]AG_Key Products'!$D$24)</f>
        <v>Journey Deferred Annuity Plan</v>
      </c>
      <c r="X914" s="39" t="str">
        <f t="array" ref="X914:X925">TRANSPOSE('[9]AG_Key Products'!$D$27)</f>
        <v>CANsurance</v>
      </c>
      <c r="Y914" s="39" t="str">
        <f t="array" ref="Y914:Y925">TRANSPOSE('[9]AG_Key Products'!$D$30)</f>
        <v>Basic Plus II series</v>
      </c>
      <c r="Z914" s="39" t="str">
        <f t="array" ref="Z914:Z925">TRANSPOSE('[9]AG_Key Products'!$D$33)</f>
        <v>Life Promise</v>
      </c>
      <c r="AA914" s="39">
        <f t="array" ref="AA914:AA925">TRANSPOSE('[9]AG_Key Products'!$F$6:$Q$6)</f>
        <v>9.9455500546426041</v>
      </c>
      <c r="AB914" s="39">
        <f t="array" ref="AB914:AB925">TRANSPOSE('[9]AG_Key Products'!$F$9:$Q$9)</f>
        <v>14.463116621792418</v>
      </c>
      <c r="AC914" s="39">
        <f t="array" ref="AC914:AC925">TRANSPOSE('[9]AG_Key Products'!$F$12:$Q$12)</f>
        <v>7.5572539171086079</v>
      </c>
      <c r="AD914" s="39">
        <f t="array" ref="AD914:AD925">TRANSPOSE('[9]AG_Key Products'!$F$15:$Q$15)</f>
        <v>0.51911670399462717</v>
      </c>
      <c r="AE914" s="39">
        <f t="array" ref="AE914:AE925">TRANSPOSE('[9]AG_Key Products'!$F$18:$Q$18)</f>
        <v>0.64256955768050195</v>
      </c>
      <c r="AF914" s="39">
        <f t="array" ref="AF914:AF925">TRANSPOSE('[9]AG_Key Products'!$F$21:$Q$21)</f>
        <v>1.6864438978479737</v>
      </c>
      <c r="AG914" s="39">
        <f t="array" ref="AG914:AG925">TRANSPOSE('[9]AG_Key Products'!$F$24:$Q$24)</f>
        <v>2.489806115576445</v>
      </c>
      <c r="AH914" s="39">
        <f t="array" ref="AH914:AH925">TRANSPOSE('[9]AG_Key Products'!$F$27:$Q$27)</f>
        <v>1.689337837003078</v>
      </c>
      <c r="AI914" s="39">
        <f t="array" ref="AI914:AI925">TRANSPOSE('[9]AG_Key Products'!$F$30:$Q$30)</f>
        <v>2.1082882315521743</v>
      </c>
      <c r="AJ914" s="39">
        <f t="array" ref="AJ914:AJ925">TRANSPOSE('[9]AG_Key Products'!$F$33:$Q$33)</f>
        <v>2.663758901254448</v>
      </c>
      <c r="AK914" s="39">
        <f t="array" ref="AK914:AK925">TRANSPOSE('[9]AG_Key Products'!$F$36:$Q$36)</f>
        <v>5.7270725207583979</v>
      </c>
      <c r="AL914" s="39">
        <f t="array" ref="AL914:AL925">TRANSPOSE('[9]AG_Key Products'!$F$7:$Q$7)</f>
        <v>7.6967811540121858</v>
      </c>
      <c r="AM914" s="39">
        <f t="array" ref="AM914:AM925">TRANSPOSE('[9]AG_Key Products'!$F$10:$Q$10)</f>
        <v>18.491488294434284</v>
      </c>
      <c r="AN914" s="39">
        <f t="array" ref="AN914:AN925">TRANSPOSE('[9]AG_Key Products'!$F$13:$Q$13)</f>
        <v>5.2127238262840763</v>
      </c>
      <c r="AO914" s="39">
        <f t="array" ref="AO914:AO925">TRANSPOSE('[9]AG_Key Products'!$F$16:$Q$16)</f>
        <v>0.50799645584432962</v>
      </c>
      <c r="AP914" s="39">
        <f t="array" ref="AP914:AP925">TRANSPOSE('[9]AG_Key Products'!$F$19:$Q$19)</f>
        <v>0.53287988190332225</v>
      </c>
      <c r="AQ914" s="39">
        <f t="array" ref="AQ914:AQ925">TRANSPOSE('[9]AG_Key Products'!$F$22:$Q$22)</f>
        <v>0.5788612331027122</v>
      </c>
      <c r="AR914" s="39">
        <f t="array" ref="AR914:AR925">TRANSPOSE('[9]AG_Key Products'!$F$25:$Q$25)</f>
        <v>0.91856778730761135</v>
      </c>
      <c r="AS914" s="39">
        <f t="array" ref="AS914:AS925">TRANSPOSE('[9]AG_Key Products'!$F$28:$Q$28)</f>
        <v>1.8469138376430143</v>
      </c>
      <c r="AT914" s="39">
        <f t="array" ref="AT914:AT925">TRANSPOSE('[9]AG_Key Products'!$F$31:$Q$31)</f>
        <v>0.44433471546807574</v>
      </c>
      <c r="AU914" s="39">
        <f t="array" ref="AU914:AU925">TRANSPOSE('[9]AG_Key Products'!$F$34:$Q$35)</f>
        <v>3.6358324136043669</v>
      </c>
      <c r="AV914" s="39">
        <f t="array" ref="AV914:AV925">TRANSPOSE('[9]AG_Key Products'!$F$37:$Q$37)</f>
        <v>6.9025241763821228</v>
      </c>
      <c r="AW914" s="41" t="str">
        <f t="array" ref="AW914:AW925">TRANSPOSE('[9]AG_Key Products'!$D$8)</f>
        <v>SPRO</v>
      </c>
      <c r="AX914" s="41" t="str">
        <f t="array" ref="AX914:AX925">TRANSPOSE('[9]AG_Key Products'!$D$11)</f>
        <v>SPRO</v>
      </c>
      <c r="AY914" s="41" t="str">
        <f t="array" ref="AY914:AY925">TRANSPOSE('[9]AG_Key Products'!$D$14)</f>
        <v>TPAR</v>
      </c>
      <c r="AZ914" s="41" t="str">
        <f t="array" ref="AZ914:AZ925">TRANSPOSE('[9]AG_Key Products'!$D$17)</f>
        <v>SPRO</v>
      </c>
      <c r="BA914" s="41" t="str">
        <f t="array" ref="BA914:BA925">TRANSPOSE('[9]AG_Key Products'!$D$20)</f>
        <v>TPAR</v>
      </c>
      <c r="BB914" s="41" t="str">
        <f t="array" ref="BB914:BB925">TRANSPOSE('[9]AG_Key Products'!$D$23)</f>
        <v>UNLF</v>
      </c>
      <c r="BC914" s="41" t="str">
        <f t="array" ref="BC914:BC925">TRANSPOSE('[9]AG_Key Products'!$D$26)</f>
        <v>TPAR</v>
      </c>
      <c r="BD914" s="41" t="str">
        <f t="array" ref="BD914:BD925">TRANSPOSE('[9]AG_Key Products'!$D$29)</f>
        <v>SPRO</v>
      </c>
      <c r="BE914" s="41" t="str">
        <f t="array" ref="BE914:BE925">TRANSPOSE('[9]AG_Key Products'!$D$32)</f>
        <v>UNLF</v>
      </c>
      <c r="BF914" s="41" t="str">
        <f t="array" ref="BF914:BF925">TRANSPOSE('[9]AG_Key Products'!$D$35)</f>
        <v>TPAR</v>
      </c>
      <c r="BG914" s="41">
        <f t="array" ref="BG914:BG925">TRANSPOSE('[9]AG_Key Products'!$D$7)</f>
        <v>0.53092172152985617</v>
      </c>
      <c r="BH914" s="41">
        <f t="array" ref="BH914:BH925">TRANSPOSE('[9]AG_Key Products'!$D$10)</f>
        <v>0.70391337528201536</v>
      </c>
      <c r="BI914" s="41">
        <f t="array" ref="BI914:BI925">TRANSPOSE('[9]AG_Key Products'!$D$13)</f>
        <v>0.23173951362477951</v>
      </c>
      <c r="BJ914" s="41">
        <f t="array" ref="BJ914:BJ925">TRANSPOSE('[9]AG_Key Products'!$D$16)</f>
        <v>1.0000196086517035</v>
      </c>
      <c r="BK914" s="41">
        <f t="array" ref="BK914:BK925">TRANSPOSE('[9]AG_Key Products'!$D$19)</f>
        <v>0.24667965947159376</v>
      </c>
      <c r="BL914" s="41">
        <f t="array" ref="BL914:BL925">TRANSPOSE('[9]AG_Key Products'!$D$22)</f>
        <v>7.2206188956058265E-2</v>
      </c>
      <c r="BM914" s="41">
        <f t="array" ref="BM914:BM925">TRANSPOSE('[9]AG_Key Products'!$D$25)</f>
        <v>4.7201886707207839E-2</v>
      </c>
      <c r="BN914" s="41">
        <f t="array" ref="BN914:BN925">TRANSPOSE('[9]AG_Key Products'!$D$28)</f>
        <v>0.99423274493532399</v>
      </c>
      <c r="BO914" s="41">
        <f t="array" ref="BO914:BO925">TRANSPOSE('[9]AG_Key Products'!$D$31)</f>
        <v>4.983060491186625E-2</v>
      </c>
      <c r="BP914" s="41">
        <f t="array" ref="BP914:BP925">TRANSPOSE('[9]AG_Key Products'!$D$34)</f>
        <v>0.33433751976702725</v>
      </c>
      <c r="BQ914" s="39" t="str">
        <f>VLOOKUP(A914,Misc!$A$3:$B$11,2,FALSE)</f>
        <v>HKD</v>
      </c>
      <c r="BR914">
        <f>INDEX(FX!$B$30:$AK$48,MATCH('Data (2)'!BQ914,FX!$A$30:$A$48,0),MATCH('Data (2)'!D914,Period,0))</f>
        <v>7.7738695699999996</v>
      </c>
      <c r="BS914" s="39">
        <f>IF(D914&gt;B914,0,E914/$BR914)</f>
        <v>6.3664966222492563</v>
      </c>
      <c r="BT914" s="39">
        <f>IF(D914&gt;B914,E914/$BR914,0)</f>
        <v>0</v>
      </c>
      <c r="BU914" s="39">
        <f>IF(D914&gt;B914,0,F914/$BR914)</f>
        <v>6.1928833064876221</v>
      </c>
      <c r="BV914" s="39">
        <f>IF(D914&gt;B914,F914/$BR914,0)</f>
        <v>0</v>
      </c>
      <c r="BW914" s="39">
        <f>IF(D914&gt;B914,0,G914/$BR914)</f>
        <v>3.2354722841931247</v>
      </c>
      <c r="BX914" s="39">
        <f>IF(D914&gt;B914,G914/$BR914,0)</f>
        <v>0</v>
      </c>
      <c r="BY914" s="39">
        <f>IF(D914&gt;B914,0,H914/$BR914)</f>
        <v>3.7086378005372813</v>
      </c>
      <c r="BZ914" s="39">
        <f>IF(D914&gt;B914,H914/$BR914,0)</f>
        <v>0</v>
      </c>
      <c r="CA914">
        <f t="shared" si="240"/>
        <v>10.245698098403068</v>
      </c>
      <c r="CB914">
        <f t="shared" si="240"/>
        <v>7.4840033519264253</v>
      </c>
      <c r="CC914">
        <f t="shared" si="240"/>
        <v>4.8147246556111201</v>
      </c>
      <c r="CD914">
        <f t="shared" si="239"/>
        <v>4.1678558159088812</v>
      </c>
      <c r="CE914" s="4">
        <f t="shared" si="241"/>
        <v>0.97273016447461846</v>
      </c>
      <c r="CF914" s="4" t="str">
        <f t="shared" si="242"/>
        <v/>
      </c>
      <c r="CG914" s="4">
        <f t="shared" si="243"/>
        <v>0.59885478491935051</v>
      </c>
      <c r="CH914" s="4" t="str">
        <f t="shared" si="244"/>
        <v/>
      </c>
      <c r="CI914">
        <f>INDEX(FX!$B$114:$AK$132,MATCH('Data (2)'!BQ914,FX!$A$114:$A$132,0),MATCH('Data (2)'!D914,Period,0))</f>
        <v>7.80896309314587</v>
      </c>
    </row>
    <row r="915" spans="1:87" hidden="1" x14ac:dyDescent="0.15">
      <c r="A915" t="s">
        <v>2</v>
      </c>
      <c r="B915" s="1">
        <f>B914</f>
        <v>44044</v>
      </c>
      <c r="C915" t="s">
        <v>50</v>
      </c>
      <c r="D915" s="1">
        <v>43862</v>
      </c>
      <c r="E915">
        <v>55.075454679188702</v>
      </c>
      <c r="F915">
        <v>48.810522632638474</v>
      </c>
      <c r="G915">
        <v>32.400062917034013</v>
      </c>
      <c r="H915">
        <v>31.396052574898942</v>
      </c>
      <c r="I915">
        <v>82.008278313944359</v>
      </c>
      <c r="J915">
        <v>59.903212440247124</v>
      </c>
      <c r="K915">
        <v>39.689362867442448</v>
      </c>
      <c r="L915">
        <v>33.577362480276143</v>
      </c>
      <c r="M915">
        <v>77.808338299550556</v>
      </c>
      <c r="N915">
        <v>61.520173360252464</v>
      </c>
      <c r="O915">
        <v>32.875534254518385</v>
      </c>
      <c r="P915">
        <v>30.508907128492815</v>
      </c>
      <c r="Q915" t="str">
        <v>Crisis XDefender Supreme</v>
      </c>
      <c r="R915" t="str">
        <v>Crisis One Cover</v>
      </c>
      <c r="S915" t="str">
        <v>MaxFocus</v>
      </c>
      <c r="T915" t="str">
        <v>VHIS</v>
      </c>
      <c r="U915" t="str">
        <v>Wealth ICON</v>
      </c>
      <c r="V915" t="str">
        <v>Noble Fortune</v>
      </c>
      <c r="W915" t="str">
        <v>Journey Deferred Annuity Plan</v>
      </c>
      <c r="X915" t="str">
        <v>CANsurance</v>
      </c>
      <c r="Y915" t="str">
        <v>Basic Plus II series</v>
      </c>
      <c r="Z915" t="str">
        <v>Life Promise</v>
      </c>
      <c r="AA915">
        <v>7.3780648467874324</v>
      </c>
      <c r="AB915">
        <v>23.810159109694535</v>
      </c>
      <c r="AC915">
        <v>5.1419170310940832</v>
      </c>
      <c r="AD915">
        <v>0.68375029052212721</v>
      </c>
      <c r="AE915">
        <v>0.56919622699112005</v>
      </c>
      <c r="AF915">
        <v>6.132933658661268E-2</v>
      </c>
      <c r="AG915">
        <v>3.1115035877535866</v>
      </c>
      <c r="AH915">
        <v>2.8623058217920234</v>
      </c>
      <c r="AI915">
        <v>1.1957721151496004</v>
      </c>
      <c r="AJ915">
        <v>2.692216684113832</v>
      </c>
      <c r="AK915">
        <v>7.5692396287037482</v>
      </c>
      <c r="AL915">
        <v>4.3704168680749182</v>
      </c>
      <c r="AM915">
        <v>23.791181855401181</v>
      </c>
      <c r="AN915">
        <v>4.3297125240820602</v>
      </c>
      <c r="AO915">
        <v>0.49451966917978507</v>
      </c>
      <c r="AP915">
        <v>0.43993493882003731</v>
      </c>
      <c r="AQ915">
        <v>4.6749861504229454E-2</v>
      </c>
      <c r="AR915">
        <v>0.67090831300259668</v>
      </c>
      <c r="AS915">
        <v>2.6504199466458109</v>
      </c>
      <c r="AT915">
        <v>0.21184637287735827</v>
      </c>
      <c r="AU915">
        <v>3.7634291151812929</v>
      </c>
      <c r="AV915">
        <v>7.5262971114123403</v>
      </c>
      <c r="AW915" s="4" t="str">
        <v>SPRO</v>
      </c>
      <c r="AX915" s="4" t="str">
        <v>SPRO</v>
      </c>
      <c r="AY915" s="4" t="str">
        <v>TPAR</v>
      </c>
      <c r="AZ915" s="4" t="str">
        <v>SPRO</v>
      </c>
      <c r="BA915" s="4" t="str">
        <v>TPAR</v>
      </c>
      <c r="BB915" s="4" t="str">
        <v>UNLF</v>
      </c>
      <c r="BC915" s="4" t="str">
        <v>TPAR</v>
      </c>
      <c r="BD915" s="4" t="str">
        <v>SPRO</v>
      </c>
      <c r="BE915" s="4" t="str">
        <v>UNLF</v>
      </c>
      <c r="BF915" s="4" t="str">
        <v>TPAR</v>
      </c>
      <c r="BG915" s="4">
        <v>0.53092172152985617</v>
      </c>
      <c r="BH915" s="4">
        <v>0.70391337528201536</v>
      </c>
      <c r="BI915" s="4">
        <v>0.23173951362477951</v>
      </c>
      <c r="BJ915" s="4">
        <v>1.0000196086517035</v>
      </c>
      <c r="BK915" s="4">
        <v>0.24667965947159376</v>
      </c>
      <c r="BL915" s="4">
        <v>7.2206188956058265E-2</v>
      </c>
      <c r="BM915" s="4">
        <v>4.7201886707207839E-2</v>
      </c>
      <c r="BN915" s="4">
        <v>0.99423274493532399</v>
      </c>
      <c r="BO915" s="4">
        <v>4.983060491186625E-2</v>
      </c>
      <c r="BP915" s="4">
        <v>0.33433751976702725</v>
      </c>
      <c r="BQ915" t="str">
        <f>VLOOKUP(A915,Misc!$A$3:$B$11,2,FALSE)</f>
        <v>HKD</v>
      </c>
      <c r="BR915">
        <f>INDEX(FX!$B$30:$AK$48,MATCH('Data (2)'!BQ915,FX!$A$30:$A$48,0),MATCH('Data (2)'!D915,Period,0))</f>
        <v>7.7748179100000003</v>
      </c>
      <c r="BS915">
        <f t="shared" ref="BS915:BS978" si="246">IF(D915&gt;B915,0,E915/$BR915)</f>
        <v>7.0838256685536578</v>
      </c>
      <c r="BT915">
        <f t="shared" ref="BT915:BT978" si="247">IF(D915&gt;B915,E915/$BR915,0)</f>
        <v>0</v>
      </c>
      <c r="BU915">
        <f t="shared" ref="BU915:BU978" si="248">IF(D915&gt;B915,0,F915/$BR915)</f>
        <v>6.2780277554614106</v>
      </c>
      <c r="BV915">
        <f t="shared" ref="BV915:BV978" si="249">IF(D915&gt;B915,F915/$BR915,0)</f>
        <v>0</v>
      </c>
      <c r="BW915">
        <f t="shared" ref="BW915:BW978" si="250">IF(D915&gt;B915,0,G915/$BR915)</f>
        <v>4.1673082626618081</v>
      </c>
      <c r="BX915">
        <f t="shared" ref="BX915:BX978" si="251">IF(D915&gt;B915,G915/$BR915,0)</f>
        <v>0</v>
      </c>
      <c r="BY915">
        <f t="shared" ref="BY915:BY978" si="252">IF(D915&gt;B915,0,H915/$BR915)</f>
        <v>4.0381720753250336</v>
      </c>
      <c r="BZ915">
        <f t="shared" ref="BZ915:BZ978" si="253">IF(D915&gt;B915,H915/$BR915,0)</f>
        <v>0</v>
      </c>
      <c r="CA915">
        <f t="shared" si="240"/>
        <v>10.501814048260153</v>
      </c>
      <c r="CB915">
        <f t="shared" si="240"/>
        <v>7.6710840768124173</v>
      </c>
      <c r="CC915">
        <f t="shared" si="240"/>
        <v>5.082539435008834</v>
      </c>
      <c r="CD915">
        <f t="shared" si="239"/>
        <v>4.2998490426658398</v>
      </c>
      <c r="CE915" s="4">
        <f t="shared" si="241"/>
        <v>0.88624820107172808</v>
      </c>
      <c r="CF915" s="4" t="str">
        <f t="shared" si="242"/>
        <v/>
      </c>
      <c r="CG915" s="4">
        <f t="shared" si="243"/>
        <v>0.64322303637669143</v>
      </c>
      <c r="CH915" s="4" t="str">
        <f t="shared" si="244"/>
        <v/>
      </c>
      <c r="CI915">
        <f>INDEX(FX!$B$114:$AK$132,MATCH('Data (2)'!BQ915,FX!$A$114:$A$132,0),MATCH('Data (2)'!D915,Period,0))</f>
        <v>7.80896309314587</v>
      </c>
    </row>
    <row r="916" spans="1:87" hidden="1" x14ac:dyDescent="0.15">
      <c r="A916" t="s">
        <v>2</v>
      </c>
      <c r="B916" s="1">
        <f t="shared" ref="B916:B979" si="254">B915</f>
        <v>44044</v>
      </c>
      <c r="C916" t="s">
        <v>50</v>
      </c>
      <c r="D916" s="1">
        <v>43891</v>
      </c>
      <c r="E916">
        <v>102.57783176245864</v>
      </c>
      <c r="F916">
        <v>80.042943018250753</v>
      </c>
      <c r="G916">
        <v>45.609511494005993</v>
      </c>
      <c r="H916">
        <v>43.986510547416394</v>
      </c>
      <c r="I916">
        <v>146.11560686097258</v>
      </c>
      <c r="J916">
        <v>106.7306181593155</v>
      </c>
      <c r="K916">
        <v>69.935732134380018</v>
      </c>
      <c r="L916">
        <v>59.914161660232409</v>
      </c>
      <c r="M916">
        <v>119.23024842522656</v>
      </c>
      <c r="N916">
        <v>95.868204038672985</v>
      </c>
      <c r="O916">
        <v>56.366219879084831</v>
      </c>
      <c r="P916">
        <v>50.163564241992589</v>
      </c>
      <c r="Q916" t="str">
        <v>Crisis XDefender Supreme</v>
      </c>
      <c r="R916" t="str">
        <v>Crisis One Cover</v>
      </c>
      <c r="S916" t="str">
        <v>MaxFocus</v>
      </c>
      <c r="T916" t="str">
        <v>VHIS</v>
      </c>
      <c r="U916" t="str">
        <v>Wealth ICON</v>
      </c>
      <c r="V916" t="str">
        <v>Noble Fortune</v>
      </c>
      <c r="W916" t="str">
        <v>Journey Deferred Annuity Plan</v>
      </c>
      <c r="X916" t="str">
        <v>CANsurance</v>
      </c>
      <c r="Y916" t="str">
        <v>Basic Plus II series</v>
      </c>
      <c r="Z916" t="str">
        <v>Life Promise</v>
      </c>
      <c r="AA916">
        <v>21.301974452788773</v>
      </c>
      <c r="AB916">
        <v>20.624707019152655</v>
      </c>
      <c r="AC916">
        <v>15.292733314142643</v>
      </c>
      <c r="AD916">
        <v>2.0793315780898283</v>
      </c>
      <c r="AE916">
        <v>0.46958168701453001</v>
      </c>
      <c r="AF916">
        <v>3.0740228710855488</v>
      </c>
      <c r="AG916">
        <v>13.451418705362205</v>
      </c>
      <c r="AH916">
        <v>3.0685952058575676</v>
      </c>
      <c r="AI916">
        <v>7.83193811286095</v>
      </c>
      <c r="AJ916">
        <v>3.2108930938856979</v>
      </c>
      <c r="AK916">
        <v>12.172635722218246</v>
      </c>
      <c r="AL916">
        <v>14.241342604195255</v>
      </c>
      <c r="AM916">
        <v>21.659699665094717</v>
      </c>
      <c r="AN916">
        <v>15.410175482496802</v>
      </c>
      <c r="AO916">
        <v>1.8171230941652494</v>
      </c>
      <c r="AP916">
        <v>0.2933343286926301</v>
      </c>
      <c r="AQ916">
        <v>0.54680233367488662</v>
      </c>
      <c r="AR916">
        <v>3.6111373354602652</v>
      </c>
      <c r="AS916">
        <v>3.1739353807009052</v>
      </c>
      <c r="AT916">
        <v>1.0693773836082558</v>
      </c>
      <c r="AU916">
        <v>4.317326307439477</v>
      </c>
      <c r="AV916">
        <v>11.764445478176228</v>
      </c>
      <c r="AW916" s="4" t="str">
        <v>SPRO</v>
      </c>
      <c r="AX916" s="4" t="str">
        <v>SPRO</v>
      </c>
      <c r="AY916" s="4" t="str">
        <v>TPAR</v>
      </c>
      <c r="AZ916" s="4" t="str">
        <v>SPRO</v>
      </c>
      <c r="BA916" s="4" t="str">
        <v>TPAR</v>
      </c>
      <c r="BB916" s="4" t="str">
        <v>UNLF</v>
      </c>
      <c r="BC916" s="4" t="str">
        <v>TPAR</v>
      </c>
      <c r="BD916" s="4" t="str">
        <v>SPRO</v>
      </c>
      <c r="BE916" s="4" t="str">
        <v>UNLF</v>
      </c>
      <c r="BF916" s="4" t="str">
        <v>TPAR</v>
      </c>
      <c r="BG916" s="4">
        <v>0.53092172152985617</v>
      </c>
      <c r="BH916" s="4">
        <v>0.70391337528201536</v>
      </c>
      <c r="BI916" s="4">
        <v>0.23173951362477951</v>
      </c>
      <c r="BJ916" s="4">
        <v>1.0000196086517035</v>
      </c>
      <c r="BK916" s="4">
        <v>0.24667965947159376</v>
      </c>
      <c r="BL916" s="4">
        <v>7.2206188956058265E-2</v>
      </c>
      <c r="BM916" s="4">
        <v>4.7201886707207839E-2</v>
      </c>
      <c r="BN916" s="4">
        <v>0.99423274493532399</v>
      </c>
      <c r="BO916" s="4">
        <v>4.983060491186625E-2</v>
      </c>
      <c r="BP916" s="4">
        <v>0.33433751976702725</v>
      </c>
      <c r="BQ916" t="str">
        <f>VLOOKUP(A916,Misc!$A$3:$B$11,2,FALSE)</f>
        <v>HKD</v>
      </c>
      <c r="BR916">
        <f>INDEX(FX!$B$30:$AK$48,MATCH('Data (2)'!BQ916,FX!$A$30:$A$48,0),MATCH('Data (2)'!D916,Period,0))</f>
        <v>7.7649018700000001</v>
      </c>
      <c r="BS916">
        <f t="shared" si="246"/>
        <v>13.210447920632722</v>
      </c>
      <c r="BT916">
        <f t="shared" si="247"/>
        <v>0</v>
      </c>
      <c r="BU916">
        <f t="shared" si="248"/>
        <v>10.308300653160829</v>
      </c>
      <c r="BV916">
        <f t="shared" si="249"/>
        <v>0</v>
      </c>
      <c r="BW916">
        <f t="shared" si="250"/>
        <v>5.8738039781571629</v>
      </c>
      <c r="BX916">
        <f t="shared" si="251"/>
        <v>0</v>
      </c>
      <c r="BY916">
        <f t="shared" si="252"/>
        <v>5.6647864047529026</v>
      </c>
      <c r="BZ916">
        <f t="shared" si="253"/>
        <v>0</v>
      </c>
      <c r="CA916">
        <f t="shared" si="240"/>
        <v>18.711268720071434</v>
      </c>
      <c r="CB916">
        <f t="shared" si="240"/>
        <v>13.667706824353637</v>
      </c>
      <c r="CC916">
        <f t="shared" si="240"/>
        <v>8.955828232273813</v>
      </c>
      <c r="CD916">
        <f t="shared" si="239"/>
        <v>7.6724862117507797</v>
      </c>
      <c r="CE916" s="4">
        <f t="shared" si="241"/>
        <v>0.78031424181013742</v>
      </c>
      <c r="CF916" s="4" t="str">
        <f t="shared" si="242"/>
        <v/>
      </c>
      <c r="CG916" s="4">
        <f t="shared" si="243"/>
        <v>0.54953639744839144</v>
      </c>
      <c r="CH916" s="4" t="str">
        <f t="shared" si="244"/>
        <v/>
      </c>
      <c r="CI916">
        <f>INDEX(FX!$B$114:$AK$132,MATCH('Data (2)'!BQ916,FX!$A$114:$A$132,0),MATCH('Data (2)'!D916,Period,0))</f>
        <v>7.80896309314587</v>
      </c>
    </row>
    <row r="917" spans="1:87" hidden="1" x14ac:dyDescent="0.15">
      <c r="A917" t="s">
        <v>2</v>
      </c>
      <c r="B917" s="1">
        <f t="shared" si="254"/>
        <v>44044</v>
      </c>
      <c r="C917" t="s">
        <v>50</v>
      </c>
      <c r="D917" s="1">
        <v>43922</v>
      </c>
      <c r="E917">
        <v>55.909646788772527</v>
      </c>
      <c r="F917">
        <v>39.370809381933725</v>
      </c>
      <c r="G917">
        <v>23.619895058493405</v>
      </c>
      <c r="H917">
        <v>22.415366338696778</v>
      </c>
      <c r="I917">
        <v>92.259313103187381</v>
      </c>
      <c r="J917">
        <v>67.391113995278019</v>
      </c>
      <c r="K917">
        <v>44.167940690873969</v>
      </c>
      <c r="L917">
        <v>37.685721710895422</v>
      </c>
      <c r="M917">
        <v>61.695484014146658</v>
      </c>
      <c r="N917">
        <v>47.464072673420844</v>
      </c>
      <c r="O917">
        <v>29.301665649599759</v>
      </c>
      <c r="P917">
        <v>26.018104881696097</v>
      </c>
      <c r="Q917" t="str">
        <v>Crisis XDefender Supreme</v>
      </c>
      <c r="R917" t="str">
        <v>Crisis One Cover</v>
      </c>
      <c r="S917" t="str">
        <v>MaxFocus</v>
      </c>
      <c r="T917" t="str">
        <v>VHIS</v>
      </c>
      <c r="U917" t="str">
        <v>Wealth ICON</v>
      </c>
      <c r="V917" t="str">
        <v>Noble Fortune</v>
      </c>
      <c r="W917" t="str">
        <v>Journey Deferred Annuity Plan</v>
      </c>
      <c r="X917" t="str">
        <v>CANsurance</v>
      </c>
      <c r="Y917" t="str">
        <v>Basic Plus II series</v>
      </c>
      <c r="Z917" t="str">
        <v>Life Promise</v>
      </c>
      <c r="AA917">
        <v>13.453463973967752</v>
      </c>
      <c r="AB917">
        <v>7.7120042959906847</v>
      </c>
      <c r="AC917">
        <v>5.7541340032134682</v>
      </c>
      <c r="AD917">
        <v>0.67597472999999986</v>
      </c>
      <c r="AE917">
        <v>3.8625358859324797</v>
      </c>
      <c r="AF917">
        <v>3.9211358704327841</v>
      </c>
      <c r="AG917">
        <v>0.55958262285275218</v>
      </c>
      <c r="AH917">
        <v>2.0927237444750251</v>
      </c>
      <c r="AI917">
        <v>6.4985988777209505</v>
      </c>
      <c r="AJ917">
        <v>1.581688029377754</v>
      </c>
      <c r="AK917">
        <v>9.7978047548088796</v>
      </c>
      <c r="AL917">
        <v>9.6121954686718567</v>
      </c>
      <c r="AM917">
        <v>9.0358977043209148</v>
      </c>
      <c r="AN917">
        <v>4.8084413903440879</v>
      </c>
      <c r="AO917">
        <v>0.66946608669366625</v>
      </c>
      <c r="AP917">
        <v>1.9429966560532099</v>
      </c>
      <c r="AQ917">
        <v>0.61492908005713331</v>
      </c>
      <c r="AR917">
        <v>0.13484993488482327</v>
      </c>
      <c r="AS917">
        <v>2.2570112517695295</v>
      </c>
      <c r="AT917">
        <v>0.54558984411376932</v>
      </c>
      <c r="AU917">
        <v>2.1564713083595244</v>
      </c>
      <c r="AV917">
        <v>7.3027888094861595</v>
      </c>
      <c r="AW917" s="4" t="str">
        <v>SPRO</v>
      </c>
      <c r="AX917" s="4" t="str">
        <v>SPRO</v>
      </c>
      <c r="AY917" s="4" t="str">
        <v>TPAR</v>
      </c>
      <c r="AZ917" s="4" t="str">
        <v>SPRO</v>
      </c>
      <c r="BA917" s="4" t="str">
        <v>TPAR</v>
      </c>
      <c r="BB917" s="4" t="str">
        <v>UNLF</v>
      </c>
      <c r="BC917" s="4" t="str">
        <v>TPAR</v>
      </c>
      <c r="BD917" s="4" t="str">
        <v>SPRO</v>
      </c>
      <c r="BE917" s="4" t="str">
        <v>UNLF</v>
      </c>
      <c r="BF917" s="4" t="str">
        <v>TPAR</v>
      </c>
      <c r="BG917" s="4">
        <v>0.53092172152985617</v>
      </c>
      <c r="BH917" s="4">
        <v>0.70391337528201536</v>
      </c>
      <c r="BI917" s="4">
        <v>0.23173951362477951</v>
      </c>
      <c r="BJ917" s="4">
        <v>1.0000196086517035</v>
      </c>
      <c r="BK917" s="4">
        <v>0.24667965947159376</v>
      </c>
      <c r="BL917" s="4">
        <v>7.2206188956058265E-2</v>
      </c>
      <c r="BM917" s="4">
        <v>4.7201886707207839E-2</v>
      </c>
      <c r="BN917" s="4">
        <v>0.99423274493532399</v>
      </c>
      <c r="BO917" s="4">
        <v>4.983060491186625E-2</v>
      </c>
      <c r="BP917" s="4">
        <v>0.33433751976702725</v>
      </c>
      <c r="BQ917" t="str">
        <f>VLOOKUP(A917,Misc!$A$3:$B$11,2,FALSE)</f>
        <v>HKD</v>
      </c>
      <c r="BR917">
        <f>INDEX(FX!$B$30:$AK$48,MATCH('Data (2)'!BQ917,FX!$A$30:$A$48,0),MATCH('Data (2)'!D917,Period,0))</f>
        <v>7.7519381999999997</v>
      </c>
      <c r="BS917">
        <f t="shared" si="246"/>
        <v>7.2123442352484863</v>
      </c>
      <c r="BT917">
        <f t="shared" si="247"/>
        <v>0</v>
      </c>
      <c r="BU917">
        <f t="shared" si="248"/>
        <v>5.0788342690778583</v>
      </c>
      <c r="BV917">
        <f t="shared" si="249"/>
        <v>0</v>
      </c>
      <c r="BW917">
        <f t="shared" si="250"/>
        <v>3.046966377839984</v>
      </c>
      <c r="BX917">
        <f t="shared" si="251"/>
        <v>0</v>
      </c>
      <c r="BY917">
        <f t="shared" si="252"/>
        <v>2.8915821773058998</v>
      </c>
      <c r="BZ917">
        <f t="shared" si="253"/>
        <v>0</v>
      </c>
      <c r="CA917">
        <f t="shared" si="240"/>
        <v>11.814540804292669</v>
      </c>
      <c r="CB917">
        <f t="shared" si="240"/>
        <v>8.6299695864139707</v>
      </c>
      <c r="CC917">
        <f t="shared" si="240"/>
        <v>5.6560570416373617</v>
      </c>
      <c r="CD917">
        <f t="shared" si="239"/>
        <v>4.8259572060179359</v>
      </c>
      <c r="CE917" s="4">
        <f t="shared" si="241"/>
        <v>0.70418633712134204</v>
      </c>
      <c r="CF917" s="4" t="str">
        <f t="shared" si="242"/>
        <v/>
      </c>
      <c r="CG917" s="4">
        <f t="shared" si="243"/>
        <v>0.56933973902458368</v>
      </c>
      <c r="CH917" s="4" t="str">
        <f t="shared" si="244"/>
        <v/>
      </c>
      <c r="CI917">
        <f>INDEX(FX!$B$114:$AK$132,MATCH('Data (2)'!BQ917,FX!$A$114:$A$132,0),MATCH('Data (2)'!D917,Period,0))</f>
        <v>7.80896309314587</v>
      </c>
    </row>
    <row r="918" spans="1:87" hidden="1" x14ac:dyDescent="0.15">
      <c r="A918" t="s">
        <v>2</v>
      </c>
      <c r="B918" s="1">
        <f t="shared" si="254"/>
        <v>44044</v>
      </c>
      <c r="C918" t="s">
        <v>50</v>
      </c>
      <c r="D918" s="1">
        <v>43952</v>
      </c>
      <c r="E918">
        <v>66.790680579932243</v>
      </c>
      <c r="F918">
        <v>56.105324243039775</v>
      </c>
      <c r="G918">
        <v>37.544472416427261</v>
      </c>
      <c r="H918">
        <v>35.214309403337865</v>
      </c>
      <c r="I918">
        <v>112.76138268167357</v>
      </c>
      <c r="J918">
        <v>82.36691710533978</v>
      </c>
      <c r="K918">
        <v>54.407042486109461</v>
      </c>
      <c r="L918">
        <v>46.018604433353651</v>
      </c>
      <c r="M918">
        <v>90.361571688344711</v>
      </c>
      <c r="N918">
        <v>70.255221770134028</v>
      </c>
      <c r="O918">
        <v>45.30072328908593</v>
      </c>
      <c r="P918">
        <v>38.671220369232671</v>
      </c>
      <c r="Q918" t="str">
        <v>Crisis XDefender Supreme</v>
      </c>
      <c r="R918" t="str">
        <v>Crisis One Cover</v>
      </c>
      <c r="S918" t="str">
        <v>MaxFocus</v>
      </c>
      <c r="T918" t="str">
        <v>VHIS</v>
      </c>
      <c r="U918" t="str">
        <v>Wealth ICON</v>
      </c>
      <c r="V918" t="str">
        <v>Noble Fortune</v>
      </c>
      <c r="W918" t="str">
        <v>Journey Deferred Annuity Plan</v>
      </c>
      <c r="X918" t="str">
        <v>CANsurance</v>
      </c>
      <c r="Y918" t="str">
        <v>Basic Plus II series</v>
      </c>
      <c r="Z918" t="str">
        <v>Life Promise</v>
      </c>
      <c r="AA918">
        <v>21.723945971005708</v>
      </c>
      <c r="AB918">
        <v>10.2565941113705</v>
      </c>
      <c r="AC918">
        <v>4.8454985765995771</v>
      </c>
      <c r="AD918">
        <v>7.7534387200000001</v>
      </c>
      <c r="AE918">
        <v>4.3387355251347151</v>
      </c>
      <c r="AF918">
        <v>1.0816923163998333</v>
      </c>
      <c r="AG918">
        <v>0.39610897029570263</v>
      </c>
      <c r="AH918">
        <v>2.5261139199176545</v>
      </c>
      <c r="AI918">
        <v>0.50547049494191731</v>
      </c>
      <c r="AJ918">
        <v>1.506103278956977</v>
      </c>
      <c r="AK918">
        <v>11.85697869530965</v>
      </c>
      <c r="AL918">
        <v>15.11799481420829</v>
      </c>
      <c r="AM918">
        <v>11.603438068002102</v>
      </c>
      <c r="AN918">
        <v>4.0673152288757386</v>
      </c>
      <c r="AO918">
        <v>8.2210373387418851</v>
      </c>
      <c r="AP918">
        <v>1.9824885648320645</v>
      </c>
      <c r="AQ918">
        <v>0.67480545510438072</v>
      </c>
      <c r="AR918">
        <v>0.10488688726346081</v>
      </c>
      <c r="AS918">
        <v>2.6233284336620524</v>
      </c>
      <c r="AT918">
        <v>4.5201137451564198E-2</v>
      </c>
      <c r="AU918">
        <v>2.0282503676395378</v>
      </c>
      <c r="AV918">
        <v>9.2768496867828318</v>
      </c>
      <c r="AW918" s="4" t="str">
        <v>SPRO</v>
      </c>
      <c r="AX918" s="4" t="str">
        <v>SPRO</v>
      </c>
      <c r="AY918" s="4" t="str">
        <v>TPAR</v>
      </c>
      <c r="AZ918" s="4" t="str">
        <v>SPRO</v>
      </c>
      <c r="BA918" s="4" t="str">
        <v>TPAR</v>
      </c>
      <c r="BB918" s="4" t="str">
        <v>UNLF</v>
      </c>
      <c r="BC918" s="4" t="str">
        <v>TPAR</v>
      </c>
      <c r="BD918" s="4" t="str">
        <v>SPRO</v>
      </c>
      <c r="BE918" s="4" t="str">
        <v>UNLF</v>
      </c>
      <c r="BF918" s="4" t="str">
        <v>TPAR</v>
      </c>
      <c r="BG918" s="4">
        <v>0.53092172152985617</v>
      </c>
      <c r="BH918" s="4">
        <v>0.70391337528201536</v>
      </c>
      <c r="BI918" s="4">
        <v>0.23173951362477951</v>
      </c>
      <c r="BJ918" s="4">
        <v>1.0000196086517035</v>
      </c>
      <c r="BK918" s="4">
        <v>0.24667965947159376</v>
      </c>
      <c r="BL918" s="4">
        <v>7.2206188956058265E-2</v>
      </c>
      <c r="BM918" s="4">
        <v>4.7201886707207839E-2</v>
      </c>
      <c r="BN918" s="4">
        <v>0.99423274493532399</v>
      </c>
      <c r="BO918" s="4">
        <v>4.983060491186625E-2</v>
      </c>
      <c r="BP918" s="4">
        <v>0.33433751976702725</v>
      </c>
      <c r="BQ918" t="str">
        <f>VLOOKUP(A918,Misc!$A$3:$B$11,2,FALSE)</f>
        <v>HKD</v>
      </c>
      <c r="BR918">
        <f>INDEX(FX!$B$30:$AK$48,MATCH('Data (2)'!BQ918,FX!$A$30:$A$48,0),MATCH('Data (2)'!D918,Period,0))</f>
        <v>7.7522098499999998</v>
      </c>
      <c r="BS918">
        <f t="shared" si="246"/>
        <v>8.6156956367650768</v>
      </c>
      <c r="BT918">
        <f t="shared" si="247"/>
        <v>0</v>
      </c>
      <c r="BU918">
        <f t="shared" si="248"/>
        <v>7.2373330093792259</v>
      </c>
      <c r="BV918">
        <f t="shared" si="249"/>
        <v>0</v>
      </c>
      <c r="BW918">
        <f t="shared" si="250"/>
        <v>4.8430670922081998</v>
      </c>
      <c r="BX918">
        <f t="shared" si="251"/>
        <v>0</v>
      </c>
      <c r="BY918">
        <f t="shared" si="252"/>
        <v>4.5424866050727282</v>
      </c>
      <c r="BZ918">
        <f t="shared" si="253"/>
        <v>0</v>
      </c>
      <c r="CA918">
        <f t="shared" si="240"/>
        <v>14.439994316357721</v>
      </c>
      <c r="CB918">
        <f t="shared" si="240"/>
        <v>10.547740605617072</v>
      </c>
      <c r="CC918">
        <f t="shared" si="240"/>
        <v>6.9672556826224392</v>
      </c>
      <c r="CD918">
        <f t="shared" si="239"/>
        <v>5.8930492927729903</v>
      </c>
      <c r="CE918" s="4">
        <f t="shared" si="241"/>
        <v>0.84001725623824586</v>
      </c>
      <c r="CF918" s="4" t="str">
        <f t="shared" si="242"/>
        <v/>
      </c>
      <c r="CG918" s="4">
        <f t="shared" si="243"/>
        <v>0.62764648236938803</v>
      </c>
      <c r="CH918" s="4" t="str">
        <f t="shared" si="244"/>
        <v/>
      </c>
      <c r="CI918">
        <f>INDEX(FX!$B$114:$AK$132,MATCH('Data (2)'!BQ918,FX!$A$114:$A$132,0),MATCH('Data (2)'!D918,Period,0))</f>
        <v>7.80896309314587</v>
      </c>
    </row>
    <row r="919" spans="1:87" hidden="1" x14ac:dyDescent="0.15">
      <c r="A919" t="s">
        <v>2</v>
      </c>
      <c r="B919" s="1">
        <f t="shared" si="254"/>
        <v>44044</v>
      </c>
      <c r="C919" t="s">
        <v>50</v>
      </c>
      <c r="D919" s="1">
        <v>43983</v>
      </c>
      <c r="E919">
        <v>83.130173898615382</v>
      </c>
      <c r="F919">
        <v>64.758802215716429</v>
      </c>
      <c r="G919">
        <v>45.809364823064669</v>
      </c>
      <c r="H919">
        <v>44.45114593187067</v>
      </c>
      <c r="I919">
        <v>133.92468405288662</v>
      </c>
      <c r="J919">
        <v>97.825719119491865</v>
      </c>
      <c r="K919">
        <v>64.102929048533952</v>
      </c>
      <c r="L919">
        <v>54.705699682788826</v>
      </c>
      <c r="M919">
        <v>124.32602211325172</v>
      </c>
      <c r="N919">
        <v>91.500425162105799</v>
      </c>
      <c r="O919">
        <v>58.878484435452989</v>
      </c>
      <c r="P919">
        <v>47.32943831228436</v>
      </c>
      <c r="Q919" t="str">
        <v>Crisis XDefender Supreme</v>
      </c>
      <c r="R919" t="str">
        <v>Crisis One Cover</v>
      </c>
      <c r="S919" t="str">
        <v>MaxFocus</v>
      </c>
      <c r="T919" t="str">
        <v>VHIS</v>
      </c>
      <c r="U919" t="str">
        <v>Wealth ICON</v>
      </c>
      <c r="V919" t="str">
        <v>Noble Fortune</v>
      </c>
      <c r="W919" t="str">
        <v>Journey Deferred Annuity Plan</v>
      </c>
      <c r="X919" t="str">
        <v>CANsurance</v>
      </c>
      <c r="Y919" t="str">
        <v>Basic Plus II series</v>
      </c>
      <c r="Z919" t="str">
        <v>Life Promise</v>
      </c>
      <c r="AA919">
        <v>12.389640230993482</v>
      </c>
      <c r="AB919">
        <v>10.794679166878272</v>
      </c>
      <c r="AC919">
        <v>4.9650663056435151</v>
      </c>
      <c r="AD919">
        <v>20.177508027393422</v>
      </c>
      <c r="AE919">
        <v>7.8465821282912058</v>
      </c>
      <c r="AF919">
        <v>6.9499636387189776</v>
      </c>
      <c r="AG919">
        <v>0.47359757436805094</v>
      </c>
      <c r="AH919">
        <v>2.8804859981730297</v>
      </c>
      <c r="AI919">
        <v>-1.0011641920561598</v>
      </c>
      <c r="AJ919">
        <v>2.2558608694283113</v>
      </c>
      <c r="AK919">
        <v>15.397954150783278</v>
      </c>
      <c r="AL919">
        <v>8.0142193759182572</v>
      </c>
      <c r="AM919">
        <v>11.776458347361471</v>
      </c>
      <c r="AN919">
        <v>6.4401494439617197</v>
      </c>
      <c r="AO919">
        <v>21.262464254247103</v>
      </c>
      <c r="AP919">
        <v>2.8294003257763207</v>
      </c>
      <c r="AQ919">
        <v>1.0734030483286814</v>
      </c>
      <c r="AR919">
        <v>0.12200152696948027</v>
      </c>
      <c r="AS919">
        <v>2.7318657664317194</v>
      </c>
      <c r="AT919">
        <v>-0.49465882461241656</v>
      </c>
      <c r="AU919">
        <v>3.0421731389938538</v>
      </c>
      <c r="AV919">
        <v>8.0668198028335993</v>
      </c>
      <c r="AW919" s="4" t="str">
        <v>SPRO</v>
      </c>
      <c r="AX919" s="4" t="str">
        <v>SPRO</v>
      </c>
      <c r="AY919" s="4" t="str">
        <v>TPAR</v>
      </c>
      <c r="AZ919" s="4" t="str">
        <v>SPRO</v>
      </c>
      <c r="BA919" s="4" t="str">
        <v>TPAR</v>
      </c>
      <c r="BB919" s="4" t="str">
        <v>UNLF</v>
      </c>
      <c r="BC919" s="4" t="str">
        <v>TPAR</v>
      </c>
      <c r="BD919" s="4" t="str">
        <v>SPRO</v>
      </c>
      <c r="BE919" s="4" t="str">
        <v>UNLF</v>
      </c>
      <c r="BF919" s="4" t="str">
        <v>TPAR</v>
      </c>
      <c r="BG919" s="4">
        <v>0.53092172152985617</v>
      </c>
      <c r="BH919" s="4">
        <v>0.70391337528201536</v>
      </c>
      <c r="BI919" s="4">
        <v>0.23173951362477951</v>
      </c>
      <c r="BJ919" s="4">
        <v>1.0000196086517035</v>
      </c>
      <c r="BK919" s="4">
        <v>0.24667965947159376</v>
      </c>
      <c r="BL919" s="4">
        <v>7.2206188956058265E-2</v>
      </c>
      <c r="BM919" s="4">
        <v>4.7201886707207839E-2</v>
      </c>
      <c r="BN919" s="4">
        <v>0.99423274493532399</v>
      </c>
      <c r="BO919" s="4">
        <v>4.983060491186625E-2</v>
      </c>
      <c r="BP919" s="4">
        <v>0.33433751976702725</v>
      </c>
      <c r="BQ919" t="str">
        <f>VLOOKUP(A919,Misc!$A$3:$B$11,2,FALSE)</f>
        <v>HKD</v>
      </c>
      <c r="BR919">
        <f>INDEX(FX!$B$30:$AK$48,MATCH('Data (2)'!BQ919,FX!$A$30:$A$48,0),MATCH('Data (2)'!D919,Period,0))</f>
        <v>7.7502757999999998</v>
      </c>
      <c r="BS919">
        <f t="shared" si="246"/>
        <v>10.726092340948098</v>
      </c>
      <c r="BT919">
        <f t="shared" si="247"/>
        <v>0</v>
      </c>
      <c r="BU919">
        <f t="shared" si="248"/>
        <v>8.3556771251568147</v>
      </c>
      <c r="BV919">
        <f t="shared" si="249"/>
        <v>0</v>
      </c>
      <c r="BW919">
        <f t="shared" si="250"/>
        <v>5.9106754398423691</v>
      </c>
      <c r="BX919">
        <f t="shared" si="251"/>
        <v>0</v>
      </c>
      <c r="BY919">
        <f t="shared" si="252"/>
        <v>5.7354276259266372</v>
      </c>
      <c r="BZ919">
        <f t="shared" si="253"/>
        <v>0</v>
      </c>
      <c r="CA919">
        <f t="shared" si="240"/>
        <v>17.150123832757746</v>
      </c>
      <c r="CB919">
        <f t="shared" si="240"/>
        <v>12.527363486370687</v>
      </c>
      <c r="CC919">
        <f t="shared" si="240"/>
        <v>8.2088912809434014</v>
      </c>
      <c r="CD919">
        <f t="shared" si="239"/>
        <v>7.0055011184270342</v>
      </c>
      <c r="CE919" s="4">
        <f t="shared" si="241"/>
        <v>0.77900477261957279</v>
      </c>
      <c r="CF919" s="4" t="str">
        <f t="shared" si="242"/>
        <v/>
      </c>
      <c r="CG919" s="4">
        <f t="shared" si="243"/>
        <v>0.68641087251429644</v>
      </c>
      <c r="CH919" s="4" t="str">
        <f t="shared" si="244"/>
        <v/>
      </c>
      <c r="CI919">
        <f>INDEX(FX!$B$114:$AK$132,MATCH('Data (2)'!BQ919,FX!$A$114:$A$132,0),MATCH('Data (2)'!D919,Period,0))</f>
        <v>7.80896309314587</v>
      </c>
    </row>
    <row r="920" spans="1:87" hidden="1" x14ac:dyDescent="0.15">
      <c r="A920" t="s">
        <v>2</v>
      </c>
      <c r="B920" s="1">
        <f t="shared" si="254"/>
        <v>44044</v>
      </c>
      <c r="C920" t="s">
        <v>50</v>
      </c>
      <c r="D920" s="1">
        <v>44013</v>
      </c>
      <c r="E920">
        <v>78.824864154865892</v>
      </c>
      <c r="F920">
        <v>65.815072401333694</v>
      </c>
      <c r="G920">
        <v>41.307259011505529</v>
      </c>
      <c r="H920">
        <v>41.251280857537274</v>
      </c>
      <c r="I920">
        <v>102.51034789243043</v>
      </c>
      <c r="J920">
        <v>74.879015550308964</v>
      </c>
      <c r="K920">
        <v>49.072595432199478</v>
      </c>
      <c r="L920">
        <v>41.87294223870903</v>
      </c>
      <c r="M920">
        <v>89.033422777086344</v>
      </c>
      <c r="N920">
        <v>62.249165882940588</v>
      </c>
      <c r="O920">
        <v>42.938852744650099</v>
      </c>
      <c r="P920">
        <v>35.072811467744728</v>
      </c>
      <c r="Q920" t="str">
        <v>Crisis XDefender Supreme</v>
      </c>
      <c r="R920" t="str">
        <v>Crisis One Cover</v>
      </c>
      <c r="S920" t="str">
        <v>MaxFocus</v>
      </c>
      <c r="T920" t="str">
        <v>VHIS</v>
      </c>
      <c r="U920" t="str">
        <v>Wealth ICON</v>
      </c>
      <c r="V920" t="str">
        <v>Noble Fortune</v>
      </c>
      <c r="W920" t="str">
        <v>Journey Deferred Annuity Plan</v>
      </c>
      <c r="X920" t="str">
        <v>CANsurance</v>
      </c>
      <c r="Y920" t="str">
        <v>Basic Plus II series</v>
      </c>
      <c r="Z920" t="str">
        <v>Life Promise</v>
      </c>
      <c r="AA920">
        <v>14.157790545898443</v>
      </c>
      <c r="AB920">
        <v>4.4603923620278643</v>
      </c>
      <c r="AC920">
        <v>13.65896679881928</v>
      </c>
      <c r="AD920">
        <v>17.31921393</v>
      </c>
      <c r="AE920">
        <v>9.5170198067799809</v>
      </c>
      <c r="AF920">
        <v>5.0096719384566715</v>
      </c>
      <c r="AG920">
        <v>0.79673928570751007</v>
      </c>
      <c r="AH920">
        <v>2.2377797018458723</v>
      </c>
      <c r="AI920">
        <v>0.57904375304760403</v>
      </c>
      <c r="AJ920">
        <v>0.96162113190894249</v>
      </c>
      <c r="AK920">
        <v>10.126624900373727</v>
      </c>
      <c r="AL920">
        <v>6.0157776898924666</v>
      </c>
      <c r="AM920">
        <v>4.706919430990804</v>
      </c>
      <c r="AN920">
        <v>8.0441156646323915</v>
      </c>
      <c r="AO920">
        <v>19.572001208805489</v>
      </c>
      <c r="AP920">
        <v>6.6329522208365201</v>
      </c>
      <c r="AQ920">
        <v>0.27197257642790867</v>
      </c>
      <c r="AR920">
        <v>0.14431746595227368</v>
      </c>
      <c r="AS920">
        <v>2.4665360387414532</v>
      </c>
      <c r="AT920">
        <v>1.2856433481955865E-3</v>
      </c>
      <c r="AU920">
        <v>1.0688862986791643</v>
      </c>
      <c r="AV920">
        <v>7.2898262149556459</v>
      </c>
      <c r="AW920" s="4" t="str">
        <v>SPRO</v>
      </c>
      <c r="AX920" s="4" t="str">
        <v>SPRO</v>
      </c>
      <c r="AY920" s="4" t="str">
        <v>TPAR</v>
      </c>
      <c r="AZ920" s="4" t="str">
        <v>SPRO</v>
      </c>
      <c r="BA920" s="4" t="str">
        <v>TPAR</v>
      </c>
      <c r="BB920" s="4" t="str">
        <v>UNLF</v>
      </c>
      <c r="BC920" s="4" t="str">
        <v>TPAR</v>
      </c>
      <c r="BD920" s="4" t="str">
        <v>SPRO</v>
      </c>
      <c r="BE920" s="4" t="str">
        <v>UNLF</v>
      </c>
      <c r="BF920" s="4" t="str">
        <v>TPAR</v>
      </c>
      <c r="BG920" s="4">
        <v>0.53092172152985617</v>
      </c>
      <c r="BH920" s="4">
        <v>0.70391337528201536</v>
      </c>
      <c r="BI920" s="4">
        <v>0.23173951362477951</v>
      </c>
      <c r="BJ920" s="4">
        <v>1.0000196086517035</v>
      </c>
      <c r="BK920" s="4">
        <v>0.24667965947159376</v>
      </c>
      <c r="BL920" s="4">
        <v>7.2206188956058265E-2</v>
      </c>
      <c r="BM920" s="4">
        <v>4.7201886707207839E-2</v>
      </c>
      <c r="BN920" s="4">
        <v>0.99423274493532399</v>
      </c>
      <c r="BO920" s="4">
        <v>4.983060491186625E-2</v>
      </c>
      <c r="BP920" s="4">
        <v>0.33433751976702725</v>
      </c>
      <c r="BQ920" t="str">
        <f>VLOOKUP(A920,Misc!$A$3:$B$11,2,FALSE)</f>
        <v>HKD</v>
      </c>
      <c r="BR920">
        <f>INDEX(FX!$B$30:$AK$48,MATCH('Data (2)'!BQ920,FX!$A$30:$A$48,0),MATCH('Data (2)'!D920,Period,0))</f>
        <v>7.7510077700000002</v>
      </c>
      <c r="BS920">
        <f t="shared" si="246"/>
        <v>10.169627807619381</v>
      </c>
      <c r="BT920">
        <f t="shared" si="247"/>
        <v>0</v>
      </c>
      <c r="BU920">
        <f t="shared" si="248"/>
        <v>8.4911632595787854</v>
      </c>
      <c r="BV920">
        <f t="shared" si="249"/>
        <v>0</v>
      </c>
      <c r="BW920">
        <f t="shared" si="250"/>
        <v>5.3292759131765814</v>
      </c>
      <c r="BX920">
        <f t="shared" si="251"/>
        <v>0</v>
      </c>
      <c r="BY920">
        <f t="shared" si="252"/>
        <v>5.3220538646856852</v>
      </c>
      <c r="BZ920">
        <f t="shared" si="253"/>
        <v>0</v>
      </c>
      <c r="CA920">
        <f t="shared" si="240"/>
        <v>13.221784674079759</v>
      </c>
      <c r="CB920">
        <f t="shared" si="240"/>
        <v>9.6578954278074498</v>
      </c>
      <c r="CC920">
        <f t="shared" si="240"/>
        <v>6.3293833602400849</v>
      </c>
      <c r="CD920">
        <f t="shared" si="239"/>
        <v>5.4007720911390207</v>
      </c>
      <c r="CE920" s="4">
        <f t="shared" si="241"/>
        <v>0.83495319791516442</v>
      </c>
      <c r="CF920" s="4" t="str">
        <f t="shared" si="242"/>
        <v/>
      </c>
      <c r="CG920" s="4">
        <f t="shared" si="243"/>
        <v>0.62677559033880736</v>
      </c>
      <c r="CH920" s="4" t="str">
        <f t="shared" si="244"/>
        <v/>
      </c>
      <c r="CI920">
        <f>INDEX(FX!$B$114:$AK$132,MATCH('Data (2)'!BQ920,FX!$A$114:$A$132,0),MATCH('Data (2)'!D920,Period,0))</f>
        <v>7.75314002</v>
      </c>
    </row>
    <row r="921" spans="1:87" hidden="1" x14ac:dyDescent="0.15">
      <c r="A921" t="s">
        <v>2</v>
      </c>
      <c r="B921" s="1">
        <f t="shared" si="254"/>
        <v>44044</v>
      </c>
      <c r="C921" t="s">
        <v>50</v>
      </c>
      <c r="D921" s="1">
        <v>44044</v>
      </c>
      <c r="E921">
        <v>65.960809082225097</v>
      </c>
      <c r="F921">
        <v>50.230783997176097</v>
      </c>
      <c r="G921">
        <v>33.785861020931613</v>
      </c>
      <c r="H921">
        <v>32.103864514651725</v>
      </c>
      <c r="I921">
        <v>143.51448704940253</v>
      </c>
      <c r="J921">
        <v>104.83062177043242</v>
      </c>
      <c r="K921">
        <v>69.121006710085979</v>
      </c>
      <c r="L921">
        <v>58.581248666476604</v>
      </c>
      <c r="M921">
        <v>102.109569515345</v>
      </c>
      <c r="N921">
        <v>76.474389886298795</v>
      </c>
      <c r="O921">
        <v>53.056030790595166</v>
      </c>
      <c r="P921">
        <v>43.725748249828612</v>
      </c>
      <c r="Q921" t="str">
        <v>Crisis XDefender Supreme</v>
      </c>
      <c r="R921" t="str">
        <v>Crisis One Cover</v>
      </c>
      <c r="S921" t="str">
        <v>MaxFocus</v>
      </c>
      <c r="T921" t="str">
        <v>VHIS</v>
      </c>
      <c r="U921" t="str">
        <v>Wealth ICON</v>
      </c>
      <c r="V921" t="str">
        <v>Noble Fortune</v>
      </c>
      <c r="W921" t="str">
        <v>Journey Deferred Annuity Plan</v>
      </c>
      <c r="X921" t="str">
        <v>CANsurance</v>
      </c>
      <c r="Y921" t="str">
        <v>Basic Plus II series</v>
      </c>
      <c r="Z921" t="str">
        <v>Life Promise</v>
      </c>
      <c r="AA921">
        <v>17.01253294</v>
      </c>
      <c r="AB921">
        <v>4.2020020200000001</v>
      </c>
      <c r="AC921">
        <v>8.7864610202249924</v>
      </c>
      <c r="AD921">
        <v>12.174904370000007</v>
      </c>
      <c r="AE921">
        <v>8.8111892600000008</v>
      </c>
      <c r="AF921">
        <v>5.585853117000001</v>
      </c>
      <c r="AG921">
        <v>0.80080245999999999</v>
      </c>
      <c r="AH921">
        <v>1.8466599600000002</v>
      </c>
      <c r="AI921">
        <v>8.2671780000000014E-2</v>
      </c>
      <c r="AJ921">
        <v>1.8995175199999994</v>
      </c>
      <c r="AK921">
        <v>4.758214635000094</v>
      </c>
      <c r="AL921">
        <v>7.5375031067768923</v>
      </c>
      <c r="AM921">
        <v>3.9351596835716038</v>
      </c>
      <c r="AN921">
        <v>5.1472843656246088</v>
      </c>
      <c r="AO921">
        <v>13.064232094190432</v>
      </c>
      <c r="AP921">
        <v>2.6842494650892896</v>
      </c>
      <c r="AQ921">
        <v>-0.8639668456599322</v>
      </c>
      <c r="AR921">
        <v>3.1830365447214501E-2</v>
      </c>
      <c r="AS921">
        <v>2.0572884011354691</v>
      </c>
      <c r="AT921">
        <v>2.2434982645601585E-3</v>
      </c>
      <c r="AU921">
        <v>2.2111434387572908</v>
      </c>
      <c r="AV921">
        <v>5.8975768792572865</v>
      </c>
      <c r="AW921" s="4" t="str">
        <v>SPRO</v>
      </c>
      <c r="AX921" s="4" t="str">
        <v>SPRO</v>
      </c>
      <c r="AY921" s="4" t="str">
        <v>TPAR</v>
      </c>
      <c r="AZ921" s="4" t="str">
        <v>SPRO</v>
      </c>
      <c r="BA921" s="4" t="str">
        <v>TPAR</v>
      </c>
      <c r="BB921" s="4" t="str">
        <v>UNLF</v>
      </c>
      <c r="BC921" s="4" t="str">
        <v>TPAR</v>
      </c>
      <c r="BD921" s="4" t="str">
        <v>SPRO</v>
      </c>
      <c r="BE921" s="4" t="str">
        <v>UNLF</v>
      </c>
      <c r="BF921" s="4" t="str">
        <v>TPAR</v>
      </c>
      <c r="BG921" s="4">
        <v>0.53092172152985617</v>
      </c>
      <c r="BH921" s="4">
        <v>0.70391337528201536</v>
      </c>
      <c r="BI921" s="4">
        <v>0.23173951362477951</v>
      </c>
      <c r="BJ921" s="4">
        <v>1.0000196086517035</v>
      </c>
      <c r="BK921" s="4">
        <v>0.24667965947159376</v>
      </c>
      <c r="BL921" s="4">
        <v>7.2206188956058265E-2</v>
      </c>
      <c r="BM921" s="4">
        <v>4.7201886707207839E-2</v>
      </c>
      <c r="BN921" s="4">
        <v>0.99423274493532399</v>
      </c>
      <c r="BO921" s="4">
        <v>4.983060491186625E-2</v>
      </c>
      <c r="BP921" s="4">
        <v>0.33433751976702725</v>
      </c>
      <c r="BQ921" t="str">
        <f>VLOOKUP(A921,Misc!$A$3:$B$11,2,FALSE)</f>
        <v>HKD</v>
      </c>
      <c r="BR921">
        <f>INDEX(FX!$B$30:$AK$48,MATCH('Data (2)'!BQ921,FX!$A$30:$A$48,0),MATCH('Data (2)'!D921,Period,0))</f>
        <v>7.7501356299999999</v>
      </c>
      <c r="BS921">
        <f t="shared" si="246"/>
        <v>8.5109231929951523</v>
      </c>
      <c r="BT921">
        <f t="shared" si="247"/>
        <v>0</v>
      </c>
      <c r="BU921">
        <f t="shared" si="248"/>
        <v>6.4812780569591268</v>
      </c>
      <c r="BV921">
        <f t="shared" si="249"/>
        <v>0</v>
      </c>
      <c r="BW921">
        <f t="shared" si="250"/>
        <v>4.3593896460534092</v>
      </c>
      <c r="BX921">
        <f t="shared" si="251"/>
        <v>0</v>
      </c>
      <c r="BY921">
        <f t="shared" si="252"/>
        <v>4.1423616369216658</v>
      </c>
      <c r="BZ921">
        <f t="shared" si="253"/>
        <v>0</v>
      </c>
      <c r="CA921">
        <f t="shared" si="240"/>
        <v>18.510498543711652</v>
      </c>
      <c r="CB921">
        <f t="shared" si="240"/>
        <v>13.521053598930413</v>
      </c>
      <c r="CC921">
        <f t="shared" si="240"/>
        <v>8.9152274474318052</v>
      </c>
      <c r="CD921">
        <f t="shared" si="239"/>
        <v>7.555809454667453</v>
      </c>
      <c r="CE921" s="4">
        <f t="shared" si="241"/>
        <v>0.76152467951931369</v>
      </c>
      <c r="CF921" s="4" t="str">
        <f t="shared" si="242"/>
        <v/>
      </c>
      <c r="CG921" s="4">
        <f t="shared" si="243"/>
        <v>0.63912728331010238</v>
      </c>
      <c r="CH921" s="4" t="str">
        <f t="shared" si="244"/>
        <v/>
      </c>
      <c r="CI921">
        <f>INDEX(FX!$B$114:$AK$132,MATCH('Data (2)'!BQ921,FX!$A$114:$A$132,0),MATCH('Data (2)'!D921,Period,0))</f>
        <v>7.75314002</v>
      </c>
    </row>
    <row r="922" spans="1:87" hidden="1" x14ac:dyDescent="0.15">
      <c r="A922" t="s">
        <v>2</v>
      </c>
      <c r="B922" s="1">
        <f t="shared" si="254"/>
        <v>44044</v>
      </c>
      <c r="C922" t="s">
        <v>50</v>
      </c>
      <c r="D922" s="1">
        <v>44075</v>
      </c>
      <c r="E922">
        <v>109.84115342390496</v>
      </c>
      <c r="F922">
        <v>78.517750279856173</v>
      </c>
      <c r="G922">
        <v>56.697524102096899</v>
      </c>
      <c r="H922">
        <v>46.84841711638613</v>
      </c>
      <c r="I922">
        <v>139.14036941924368</v>
      </c>
      <c r="J922">
        <v>101.63553338392862</v>
      </c>
      <c r="K922">
        <v>66.598397699972764</v>
      </c>
      <c r="L922">
        <v>56.836307341318587</v>
      </c>
      <c r="M922">
        <v>102.48043719533904</v>
      </c>
      <c r="N922">
        <v>85.36928763392811</v>
      </c>
      <c r="O922">
        <v>54.917091458221201</v>
      </c>
      <c r="P922">
        <v>48.038297401857854</v>
      </c>
      <c r="Q922" t="str">
        <v>Crisis XDefender Supreme</v>
      </c>
      <c r="R922" t="str">
        <v>Crisis One Cover</v>
      </c>
      <c r="S922" t="str">
        <v>MaxFocus</v>
      </c>
      <c r="T922" t="str">
        <v>VHIS</v>
      </c>
      <c r="U922" t="str">
        <v>Wealth ICON</v>
      </c>
      <c r="V922" t="str">
        <v>Noble Fortune</v>
      </c>
      <c r="W922" t="str">
        <v>Journey Deferred Annuity Plan</v>
      </c>
      <c r="X922" t="str">
        <v>CANsurance</v>
      </c>
      <c r="Y922" t="str">
        <v>Basic Plus II series</v>
      </c>
      <c r="Z922" t="str">
        <v>Life Promise</v>
      </c>
      <c r="AA922">
        <v>24.256309430291786</v>
      </c>
      <c r="AB922">
        <v>27.599999525588814</v>
      </c>
      <c r="AC922">
        <v>18.014353528814567</v>
      </c>
      <c r="AD922">
        <v>9.2355871233102622</v>
      </c>
      <c r="AE922">
        <v>11.494843662318585</v>
      </c>
      <c r="AF922">
        <v>2.8531907355084787</v>
      </c>
      <c r="AG922">
        <v>1.8099039818698919</v>
      </c>
      <c r="AH922">
        <v>1.3964989906171794</v>
      </c>
      <c r="AI922">
        <v>6.3580329177420569E-2</v>
      </c>
      <c r="AJ922">
        <v>1.4324412290233586</v>
      </c>
      <c r="AK922">
        <v>11.684444887384615</v>
      </c>
      <c r="AL922">
        <v>8.5381858880696218</v>
      </c>
      <c r="AM922">
        <v>23.729951281895172</v>
      </c>
      <c r="AN922">
        <v>7.9360763200975128</v>
      </c>
      <c r="AO922">
        <v>8.1931765884736993</v>
      </c>
      <c r="AP922">
        <v>4.0806695001230988</v>
      </c>
      <c r="AQ922">
        <v>-0.12367227034208772</v>
      </c>
      <c r="AR922">
        <v>-3.2212289491686155E-2</v>
      </c>
      <c r="AS922">
        <v>1.1608259459547821</v>
      </c>
      <c r="AT922">
        <v>5.1727818985222171E-3</v>
      </c>
      <c r="AU922">
        <v>1.2875088290788892</v>
      </c>
      <c r="AV922">
        <v>9.36045884328216</v>
      </c>
      <c r="AW922" s="4" t="str">
        <v>SPRO</v>
      </c>
      <c r="AX922" s="4" t="str">
        <v>SPRO</v>
      </c>
      <c r="AY922" s="4" t="str">
        <v>TPAR</v>
      </c>
      <c r="AZ922" s="4" t="str">
        <v>SPRO</v>
      </c>
      <c r="BA922" s="4" t="str">
        <v>TPAR</v>
      </c>
      <c r="BB922" s="4" t="str">
        <v>UNLF</v>
      </c>
      <c r="BC922" s="4" t="str">
        <v>TPAR</v>
      </c>
      <c r="BD922" s="4" t="str">
        <v>SPRO</v>
      </c>
      <c r="BE922" s="4" t="str">
        <v>UNLF</v>
      </c>
      <c r="BF922" s="4" t="str">
        <v>TPAR</v>
      </c>
      <c r="BG922" s="4">
        <v>0.53092172152985617</v>
      </c>
      <c r="BH922" s="4">
        <v>0.70391337528201536</v>
      </c>
      <c r="BI922" s="4">
        <v>0.23173951362477951</v>
      </c>
      <c r="BJ922" s="4">
        <v>1.0000196086517035</v>
      </c>
      <c r="BK922" s="4">
        <v>0.24667965947159376</v>
      </c>
      <c r="BL922" s="4">
        <v>7.2206188956058265E-2</v>
      </c>
      <c r="BM922" s="4">
        <v>4.7201886707207839E-2</v>
      </c>
      <c r="BN922" s="4">
        <v>0.99423274493532399</v>
      </c>
      <c r="BO922" s="4">
        <v>4.983060491186625E-2</v>
      </c>
      <c r="BP922" s="4">
        <v>0.33433751976702725</v>
      </c>
      <c r="BQ922" t="str">
        <f>VLOOKUP(A922,Misc!$A$3:$B$11,2,FALSE)</f>
        <v>HKD</v>
      </c>
      <c r="BR922">
        <f>INDEX(FX!$B$30:$AK$48,MATCH('Data (2)'!BQ922,FX!$A$30:$A$48,0),MATCH('Data (2)'!D922,Period,0))</f>
        <v>7.7501356299999999</v>
      </c>
      <c r="BS922">
        <f t="shared" si="246"/>
        <v>0</v>
      </c>
      <c r="BT922">
        <f t="shared" si="247"/>
        <v>14.172804021483293</v>
      </c>
      <c r="BU922">
        <f t="shared" si="248"/>
        <v>0</v>
      </c>
      <c r="BV922">
        <f t="shared" si="249"/>
        <v>10.131145315176397</v>
      </c>
      <c r="BW922">
        <f t="shared" si="250"/>
        <v>0</v>
      </c>
      <c r="BX922">
        <f t="shared" si="251"/>
        <v>7.3156815324142785</v>
      </c>
      <c r="BY922">
        <f t="shared" si="252"/>
        <v>0</v>
      </c>
      <c r="BZ922">
        <f t="shared" si="253"/>
        <v>6.044851258478702</v>
      </c>
      <c r="CA922">
        <f t="shared" si="240"/>
        <v>17.946324851649422</v>
      </c>
      <c r="CB922">
        <f t="shared" si="240"/>
        <v>13.108951098748326</v>
      </c>
      <c r="CC922">
        <f t="shared" si="240"/>
        <v>8.5898613372356927</v>
      </c>
      <c r="CD922">
        <f t="shared" si="239"/>
        <v>7.3307469224989683</v>
      </c>
      <c r="CE922" s="4" t="str">
        <f t="shared" si="241"/>
        <v/>
      </c>
      <c r="CF922" s="4">
        <f t="shared" si="242"/>
        <v>0.71482998705263234</v>
      </c>
      <c r="CG922" s="4" t="str">
        <f t="shared" si="243"/>
        <v/>
      </c>
      <c r="CH922" s="4">
        <f t="shared" si="244"/>
        <v>0.59666020676098186</v>
      </c>
      <c r="CI922">
        <f>INDEX(FX!$B$114:$AK$132,MATCH('Data (2)'!BQ922,FX!$A$114:$A$132,0),MATCH('Data (2)'!D922,Period,0))</f>
        <v>7.75314002</v>
      </c>
    </row>
    <row r="923" spans="1:87" hidden="1" x14ac:dyDescent="0.15">
      <c r="A923" t="s">
        <v>2</v>
      </c>
      <c r="B923" s="1">
        <f t="shared" si="254"/>
        <v>44044</v>
      </c>
      <c r="C923" t="s">
        <v>50</v>
      </c>
      <c r="D923" s="1">
        <v>44105</v>
      </c>
      <c r="E923">
        <v>130.96282837822989</v>
      </c>
      <c r="F923">
        <v>93.710647627277737</v>
      </c>
      <c r="G923">
        <v>67.473576725066678</v>
      </c>
      <c r="H923">
        <v>55.795094660991388</v>
      </c>
      <c r="I923">
        <v>184.51862620637468</v>
      </c>
      <c r="J923">
        <v>134.78222799055618</v>
      </c>
      <c r="K923">
        <v>88.309833362803417</v>
      </c>
      <c r="L923">
        <v>75.373326860370199</v>
      </c>
      <c r="M923">
        <v>106.32805592987938</v>
      </c>
      <c r="N923">
        <v>67.550296872773941</v>
      </c>
      <c r="O923">
        <v>52.358912872562421</v>
      </c>
      <c r="P923">
        <v>38.397658835369164</v>
      </c>
      <c r="Q923" t="str">
        <v>Crisis XDefender Supreme</v>
      </c>
      <c r="R923" t="str">
        <v>Crisis One Cover</v>
      </c>
      <c r="S923" t="str">
        <v>MaxFocus</v>
      </c>
      <c r="T923" t="str">
        <v>VHIS</v>
      </c>
      <c r="U923" t="str">
        <v>Wealth ICON</v>
      </c>
      <c r="V923" t="str">
        <v>Noble Fortune</v>
      </c>
      <c r="W923" t="str">
        <v>Journey Deferred Annuity Plan</v>
      </c>
      <c r="X923" t="str">
        <v>CANsurance</v>
      </c>
      <c r="Y923" t="str">
        <v>Basic Plus II series</v>
      </c>
      <c r="Z923" t="str">
        <v>Life Promise</v>
      </c>
      <c r="AA923">
        <v>29.124385189602854</v>
      </c>
      <c r="AB923">
        <v>32.765309277653692</v>
      </c>
      <c r="AC923">
        <v>21.599690467072879</v>
      </c>
      <c r="AD923">
        <v>10.937706494858372</v>
      </c>
      <c r="AE923">
        <v>13.647721729256697</v>
      </c>
      <c r="AF923">
        <v>3.3745760669408251</v>
      </c>
      <c r="AG923">
        <v>2.1473422270611269</v>
      </c>
      <c r="AH923">
        <v>1.6539348348430956</v>
      </c>
      <c r="AI923">
        <v>7.5300982543548806E-2</v>
      </c>
      <c r="AJ923">
        <v>1.6964382260370203</v>
      </c>
      <c r="AK923">
        <v>13.940422882359769</v>
      </c>
      <c r="AL923">
        <v>10.272892795387492</v>
      </c>
      <c r="AM923">
        <v>28.170985734042784</v>
      </c>
      <c r="AN923">
        <v>9.5655401607779496</v>
      </c>
      <c r="AO923">
        <v>9.7048054508343213</v>
      </c>
      <c r="AP923">
        <v>4.8449412138861288</v>
      </c>
      <c r="AQ923">
        <v>-0.14627184872246848</v>
      </c>
      <c r="AR923">
        <v>-3.8217944238319021E-2</v>
      </c>
      <c r="AS923">
        <v>1.3748169401510228</v>
      </c>
      <c r="AT923">
        <v>6.1263532995443556E-3</v>
      </c>
      <c r="AU923">
        <v>1.5247949791969964</v>
      </c>
      <c r="AV923">
        <v>11.226942185949483</v>
      </c>
      <c r="AW923" s="4" t="str">
        <v>SPRO</v>
      </c>
      <c r="AX923" s="4" t="str">
        <v>SPRO</v>
      </c>
      <c r="AY923" s="4" t="str">
        <v>TPAR</v>
      </c>
      <c r="AZ923" s="4" t="str">
        <v>SPRO</v>
      </c>
      <c r="BA923" s="4" t="str">
        <v>TPAR</v>
      </c>
      <c r="BB923" s="4" t="str">
        <v>UNLF</v>
      </c>
      <c r="BC923" s="4" t="str">
        <v>TPAR</v>
      </c>
      <c r="BD923" s="4" t="str">
        <v>SPRO</v>
      </c>
      <c r="BE923" s="4" t="str">
        <v>UNLF</v>
      </c>
      <c r="BF923" s="4" t="str">
        <v>TPAR</v>
      </c>
      <c r="BG923" s="4">
        <v>0.53092172152985617</v>
      </c>
      <c r="BH923" s="4">
        <v>0.70391337528201536</v>
      </c>
      <c r="BI923" s="4">
        <v>0.23173951362477951</v>
      </c>
      <c r="BJ923" s="4">
        <v>1.0000196086517035</v>
      </c>
      <c r="BK923" s="4">
        <v>0.24667965947159376</v>
      </c>
      <c r="BL923" s="4">
        <v>7.2206188956058265E-2</v>
      </c>
      <c r="BM923" s="4">
        <v>4.7201886707207839E-2</v>
      </c>
      <c r="BN923" s="4">
        <v>0.99423274493532399</v>
      </c>
      <c r="BO923" s="4">
        <v>4.983060491186625E-2</v>
      </c>
      <c r="BP923" s="4">
        <v>0.33433751976702725</v>
      </c>
      <c r="BQ923" t="str">
        <f>VLOOKUP(A923,Misc!$A$3:$B$11,2,FALSE)</f>
        <v>HKD</v>
      </c>
      <c r="BR923">
        <f>INDEX(FX!$B$30:$AK$48,MATCH('Data (2)'!BQ923,FX!$A$30:$A$48,0),MATCH('Data (2)'!D923,Period,0))</f>
        <v>7.7501356299999999</v>
      </c>
      <c r="BS923">
        <f t="shared" si="246"/>
        <v>0</v>
      </c>
      <c r="BT923">
        <f t="shared" si="247"/>
        <v>16.898133739916226</v>
      </c>
      <c r="BU923">
        <f t="shared" si="248"/>
        <v>0</v>
      </c>
      <c r="BV923">
        <f t="shared" si="249"/>
        <v>12.091484859249842</v>
      </c>
      <c r="BW923">
        <f t="shared" si="250"/>
        <v>0</v>
      </c>
      <c r="BX923">
        <f t="shared" si="251"/>
        <v>8.7061156018848518</v>
      </c>
      <c r="BY923">
        <f t="shared" si="252"/>
        <v>0</v>
      </c>
      <c r="BZ923">
        <f t="shared" si="253"/>
        <v>7.1992410616678963</v>
      </c>
      <c r="CA923">
        <f t="shared" si="240"/>
        <v>23.799212413343554</v>
      </c>
      <c r="CB923">
        <f t="shared" si="240"/>
        <v>17.384211770053415</v>
      </c>
      <c r="CC923">
        <f t="shared" si="240"/>
        <v>11.390202309644785</v>
      </c>
      <c r="CD923">
        <f t="shared" si="239"/>
        <v>9.7216517005932008</v>
      </c>
      <c r="CE923" s="4" t="str">
        <f t="shared" si="241"/>
        <v/>
      </c>
      <c r="CF923" s="4">
        <f t="shared" si="242"/>
        <v>0.71555149493743964</v>
      </c>
      <c r="CG923" s="4" t="str">
        <f t="shared" si="243"/>
        <v/>
      </c>
      <c r="CH923" s="4">
        <f t="shared" si="244"/>
        <v>0.59539759967201733</v>
      </c>
      <c r="CI923">
        <f>INDEX(FX!$B$114:$AK$132,MATCH('Data (2)'!BQ923,FX!$A$114:$A$132,0),MATCH('Data (2)'!D923,Period,0))</f>
        <v>7.75314002</v>
      </c>
    </row>
    <row r="924" spans="1:87" hidden="1" x14ac:dyDescent="0.15">
      <c r="A924" t="s">
        <v>2</v>
      </c>
      <c r="B924" s="1">
        <f t="shared" si="254"/>
        <v>44044</v>
      </c>
      <c r="C924" t="s">
        <v>50</v>
      </c>
      <c r="D924" s="1">
        <v>44136</v>
      </c>
      <c r="E924">
        <v>178.91663406401261</v>
      </c>
      <c r="F924">
        <v>127.47592125271753</v>
      </c>
      <c r="G924">
        <v>92.88467658499458</v>
      </c>
      <c r="H924">
        <v>76.549590506653018</v>
      </c>
      <c r="I924">
        <v>123.0124174709166</v>
      </c>
      <c r="J924">
        <v>89.854818660370668</v>
      </c>
      <c r="K924">
        <v>59.311697227434962</v>
      </c>
      <c r="L924">
        <v>50.206152511061305</v>
      </c>
      <c r="M924">
        <v>76.483041589870083</v>
      </c>
      <c r="N924">
        <v>52.581408686341128</v>
      </c>
      <c r="O924">
        <v>39.081776138367367</v>
      </c>
      <c r="P924">
        <v>32.776263897309079</v>
      </c>
      <c r="Q924" t="str">
        <v>Crisis XDefender Supreme</v>
      </c>
      <c r="R924" t="str">
        <v>Crisis One Cover</v>
      </c>
      <c r="S924" t="str">
        <v>MaxFocus</v>
      </c>
      <c r="T924" t="str">
        <v>VHIS</v>
      </c>
      <c r="U924" t="str">
        <v>Wealth ICON</v>
      </c>
      <c r="V924" t="str">
        <v>Noble Fortune</v>
      </c>
      <c r="W924" t="str">
        <v>Journey Deferred Annuity Plan</v>
      </c>
      <c r="X924" t="str">
        <v>CANsurance</v>
      </c>
      <c r="Y924" t="str">
        <v>Basic Plus II series</v>
      </c>
      <c r="Z924" t="str">
        <v>Life Promise</v>
      </c>
      <c r="AA924">
        <v>38.403883505382083</v>
      </c>
      <c r="AB924">
        <v>45.851948646531874</v>
      </c>
      <c r="AC924">
        <v>28.886973800748837</v>
      </c>
      <c r="AD924">
        <v>15.311503714646859</v>
      </c>
      <c r="AE924">
        <v>19.098371168831939</v>
      </c>
      <c r="AF924">
        <v>4.7248963037622591</v>
      </c>
      <c r="AG924">
        <v>3.0052567230206995</v>
      </c>
      <c r="AH924">
        <v>2.3153022767545286</v>
      </c>
      <c r="AI924">
        <v>0.10541197077055886</v>
      </c>
      <c r="AJ924">
        <v>2.374814556862479</v>
      </c>
      <c r="AK924">
        <v>18.838271396700492</v>
      </c>
      <c r="AL924">
        <v>13.408470843254706</v>
      </c>
      <c r="AM924">
        <v>39.422627763213633</v>
      </c>
      <c r="AN924">
        <v>12.500934234801802</v>
      </c>
      <c r="AO924">
        <v>13.585263872725399</v>
      </c>
      <c r="AP924">
        <v>6.7799217649353398</v>
      </c>
      <c r="AQ924">
        <v>-0.20480181915110549</v>
      </c>
      <c r="AR924">
        <v>-5.3486925565390545E-2</v>
      </c>
      <c r="AS924">
        <v>1.9245720717614196</v>
      </c>
      <c r="AT924">
        <v>8.576129462430403E-3</v>
      </c>
      <c r="AU924">
        <v>2.1345341417394037</v>
      </c>
      <c r="AV924">
        <v>14.785580442083344</v>
      </c>
      <c r="AW924" s="4" t="str">
        <v>SPRO</v>
      </c>
      <c r="AX924" s="4" t="str">
        <v>SPRO</v>
      </c>
      <c r="AY924" s="4" t="str">
        <v>TPAR</v>
      </c>
      <c r="AZ924" s="4" t="str">
        <v>SPRO</v>
      </c>
      <c r="BA924" s="4" t="str">
        <v>TPAR</v>
      </c>
      <c r="BB924" s="4" t="str">
        <v>UNLF</v>
      </c>
      <c r="BC924" s="4" t="str">
        <v>TPAR</v>
      </c>
      <c r="BD924" s="4" t="str">
        <v>SPRO</v>
      </c>
      <c r="BE924" s="4" t="str">
        <v>UNLF</v>
      </c>
      <c r="BF924" s="4" t="str">
        <v>TPAR</v>
      </c>
      <c r="BG924" s="4">
        <v>0.53092172152985617</v>
      </c>
      <c r="BH924" s="4">
        <v>0.70391337528201536</v>
      </c>
      <c r="BI924" s="4">
        <v>0.23173951362477951</v>
      </c>
      <c r="BJ924" s="4">
        <v>1.0000196086517035</v>
      </c>
      <c r="BK924" s="4">
        <v>0.24667965947159376</v>
      </c>
      <c r="BL924" s="4">
        <v>7.2206188956058265E-2</v>
      </c>
      <c r="BM924" s="4">
        <v>4.7201886707207839E-2</v>
      </c>
      <c r="BN924" s="4">
        <v>0.99423274493532399</v>
      </c>
      <c r="BO924" s="4">
        <v>4.983060491186625E-2</v>
      </c>
      <c r="BP924" s="4">
        <v>0.33433751976702725</v>
      </c>
      <c r="BQ924" t="str">
        <f>VLOOKUP(A924,Misc!$A$3:$B$11,2,FALSE)</f>
        <v>HKD</v>
      </c>
      <c r="BR924">
        <f>INDEX(FX!$B$30:$AK$48,MATCH('Data (2)'!BQ924,FX!$A$30:$A$48,0),MATCH('Data (2)'!D924,Period,0))</f>
        <v>7.7501356299999999</v>
      </c>
      <c r="BS924">
        <f t="shared" si="246"/>
        <v>0</v>
      </c>
      <c r="BT924">
        <f t="shared" si="247"/>
        <v>23.085613285455832</v>
      </c>
      <c r="BU924">
        <f t="shared" si="248"/>
        <v>0</v>
      </c>
      <c r="BV924">
        <f t="shared" si="249"/>
        <v>16.448218113663842</v>
      </c>
      <c r="BW924">
        <f t="shared" si="250"/>
        <v>0</v>
      </c>
      <c r="BX924">
        <f t="shared" si="251"/>
        <v>11.984909815700165</v>
      </c>
      <c r="BY924">
        <f t="shared" si="252"/>
        <v>0</v>
      </c>
      <c r="BZ924">
        <f t="shared" si="253"/>
        <v>9.8771936597260588</v>
      </c>
      <c r="CA924">
        <f t="shared" si="240"/>
        <v>15.86614160889572</v>
      </c>
      <c r="CB924">
        <f t="shared" si="240"/>
        <v>11.589474513368929</v>
      </c>
      <c r="CC924">
        <f t="shared" si="240"/>
        <v>7.6500227100806262</v>
      </c>
      <c r="CD924">
        <f t="shared" si="239"/>
        <v>6.4755895523039069</v>
      </c>
      <c r="CE924" s="4" t="str">
        <f t="shared" si="241"/>
        <v/>
      </c>
      <c r="CF924" s="4">
        <f t="shared" si="242"/>
        <v>0.7124878126597739</v>
      </c>
      <c r="CG924" s="4" t="str">
        <f t="shared" si="243"/>
        <v/>
      </c>
      <c r="CH924" s="4">
        <f t="shared" si="244"/>
        <v>0.60050235177273636</v>
      </c>
      <c r="CI924">
        <f>INDEX(FX!$B$114:$AK$132,MATCH('Data (2)'!BQ924,FX!$A$114:$A$132,0),MATCH('Data (2)'!D924,Period,0))</f>
        <v>7.75314002</v>
      </c>
    </row>
    <row r="925" spans="1:87" hidden="1" x14ac:dyDescent="0.15">
      <c r="A925" t="s">
        <v>2</v>
      </c>
      <c r="B925" s="1">
        <f t="shared" si="254"/>
        <v>44044</v>
      </c>
      <c r="C925" t="s">
        <v>50</v>
      </c>
      <c r="D925" s="1">
        <v>44166</v>
      </c>
      <c r="E925">
        <v>206.42486919209125</v>
      </c>
      <c r="F925">
        <v>147.32740439662103</v>
      </c>
      <c r="G925">
        <v>106.82303325582309</v>
      </c>
      <c r="H925">
        <v>88.15405291649752</v>
      </c>
      <c r="I925">
        <v>200.88702607932981</v>
      </c>
      <c r="J925">
        <v>146.73857867923775</v>
      </c>
      <c r="K925">
        <v>96.141369563328595</v>
      </c>
      <c r="L925">
        <v>82.097091394223554</v>
      </c>
      <c r="M925">
        <v>134.1988839679361</v>
      </c>
      <c r="N925">
        <v>151.73293321589864</v>
      </c>
      <c r="O925">
        <v>65.320984420107791</v>
      </c>
      <c r="P925">
        <v>81.805020208360219</v>
      </c>
      <c r="Q925" t="str">
        <v>Crisis XDefender Supreme</v>
      </c>
      <c r="R925" t="str">
        <v>Crisis One Cover</v>
      </c>
      <c r="S925" t="str">
        <v>MaxFocus</v>
      </c>
      <c r="T925" t="str">
        <v>VHIS</v>
      </c>
      <c r="U925" t="str">
        <v>Wealth ICON</v>
      </c>
      <c r="V925" t="str">
        <v>Noble Fortune</v>
      </c>
      <c r="W925" t="str">
        <v>Journey Deferred Annuity Plan</v>
      </c>
      <c r="X925" t="str">
        <v>CANsurance</v>
      </c>
      <c r="Y925" t="str">
        <v>Basic Plus II series</v>
      </c>
      <c r="Z925" t="str">
        <v>Life Promise</v>
      </c>
      <c r="AA925">
        <v>44.941506967383901</v>
      </c>
      <c r="AB925">
        <v>52.402408083365252</v>
      </c>
      <c r="AC925">
        <v>33.644290765708625</v>
      </c>
      <c r="AD925">
        <v>17.498414504232738</v>
      </c>
      <c r="AE925">
        <v>21.826816765662805</v>
      </c>
      <c r="AF925">
        <v>5.3996574493647529</v>
      </c>
      <c r="AG925">
        <v>3.4345662332231015</v>
      </c>
      <c r="AH925">
        <v>2.6459933483811198</v>
      </c>
      <c r="AI925">
        <v>0.12046780115750286</v>
      </c>
      <c r="AJ925">
        <v>2.7140044284428373</v>
      </c>
      <c r="AK925">
        <v>21.796742845168609</v>
      </c>
      <c r="AL925">
        <v>15.756126657729888</v>
      </c>
      <c r="AM925">
        <v>45.054587400240855</v>
      </c>
      <c r="AN925">
        <v>14.703160117429661</v>
      </c>
      <c r="AO925">
        <v>15.525650768256977</v>
      </c>
      <c r="AP925">
        <v>7.7485199518102981</v>
      </c>
      <c r="AQ925">
        <v>-0.23404951078866318</v>
      </c>
      <c r="AR925">
        <v>-6.1127685717697833E-2</v>
      </c>
      <c r="AS925">
        <v>2.1994557477389338</v>
      </c>
      <c r="AT925">
        <v>9.8010449024791557E-3</v>
      </c>
      <c r="AU925">
        <v>2.4394052565505824</v>
      </c>
      <c r="AV925">
        <v>17.285001917049783</v>
      </c>
      <c r="AW925" s="4" t="str">
        <v>SPRO</v>
      </c>
      <c r="AX925" s="4" t="str">
        <v>SPRO</v>
      </c>
      <c r="AY925" s="4" t="str">
        <v>TPAR</v>
      </c>
      <c r="AZ925" s="4" t="str">
        <v>SPRO</v>
      </c>
      <c r="BA925" s="4" t="str">
        <v>TPAR</v>
      </c>
      <c r="BB925" s="4" t="str">
        <v>UNLF</v>
      </c>
      <c r="BC925" s="4" t="str">
        <v>TPAR</v>
      </c>
      <c r="BD925" s="4" t="str">
        <v>SPRO</v>
      </c>
      <c r="BE925" s="4" t="str">
        <v>UNLF</v>
      </c>
      <c r="BF925" s="4" t="str">
        <v>TPAR</v>
      </c>
      <c r="BG925" s="4">
        <v>0.53092172152985617</v>
      </c>
      <c r="BH925" s="4">
        <v>0.70391337528201536</v>
      </c>
      <c r="BI925" s="4">
        <v>0.23173951362477951</v>
      </c>
      <c r="BJ925" s="4">
        <v>1.0000196086517035</v>
      </c>
      <c r="BK925" s="4">
        <v>0.24667965947159376</v>
      </c>
      <c r="BL925" s="4">
        <v>7.2206188956058265E-2</v>
      </c>
      <c r="BM925" s="4">
        <v>4.7201886707207839E-2</v>
      </c>
      <c r="BN925" s="4">
        <v>0.99423274493532399</v>
      </c>
      <c r="BO925" s="4">
        <v>4.983060491186625E-2</v>
      </c>
      <c r="BP925" s="4">
        <v>0.33433751976702725</v>
      </c>
      <c r="BQ925" t="str">
        <f>VLOOKUP(A925,Misc!$A$3:$B$11,2,FALSE)</f>
        <v>HKD</v>
      </c>
      <c r="BR925">
        <f>INDEX(FX!$B$30:$AK$48,MATCH('Data (2)'!BQ925,FX!$A$30:$A$48,0),MATCH('Data (2)'!D925,Period,0))</f>
        <v>7.7501356299999999</v>
      </c>
      <c r="BS925">
        <f t="shared" si="246"/>
        <v>0</v>
      </c>
      <c r="BT925">
        <f t="shared" si="247"/>
        <v>26.635000862828932</v>
      </c>
      <c r="BU925">
        <f t="shared" si="248"/>
        <v>0</v>
      </c>
      <c r="BV925">
        <f t="shared" si="249"/>
        <v>19.00965498285364</v>
      </c>
      <c r="BW925">
        <f t="shared" si="250"/>
        <v>0</v>
      </c>
      <c r="BX925">
        <f t="shared" si="251"/>
        <v>13.783375976327667</v>
      </c>
      <c r="BY925">
        <f t="shared" si="252"/>
        <v>0</v>
      </c>
      <c r="BZ925">
        <f t="shared" si="253"/>
        <v>11.374517443960851</v>
      </c>
      <c r="CA925">
        <f t="shared" si="240"/>
        <v>25.910408629422612</v>
      </c>
      <c r="CB925">
        <f t="shared" si="240"/>
        <v>18.92634188221945</v>
      </c>
      <c r="CC925">
        <f t="shared" si="240"/>
        <v>12.400313849011152</v>
      </c>
      <c r="CD925">
        <f t="shared" si="239"/>
        <v>10.588882850360744</v>
      </c>
      <c r="CE925" s="4" t="str">
        <f t="shared" si="241"/>
        <v/>
      </c>
      <c r="CF925" s="4">
        <f t="shared" si="242"/>
        <v>0.71370956887720571</v>
      </c>
      <c r="CG925" s="4" t="str">
        <f t="shared" si="243"/>
        <v/>
      </c>
      <c r="CH925" s="4">
        <f t="shared" si="244"/>
        <v>0.59835475468757626</v>
      </c>
      <c r="CI925">
        <f>INDEX(FX!$B$114:$AK$132,MATCH('Data (2)'!BQ925,FX!$A$114:$A$132,0),MATCH('Data (2)'!D925,Period,0))</f>
        <v>7.75314002</v>
      </c>
    </row>
    <row r="926" spans="1:87" x14ac:dyDescent="0.15">
      <c r="A926" t="s">
        <v>2</v>
      </c>
      <c r="B926" s="1">
        <f t="shared" si="254"/>
        <v>44044</v>
      </c>
      <c r="C926" t="s">
        <v>63</v>
      </c>
      <c r="D926" s="1">
        <v>43831</v>
      </c>
      <c r="E926">
        <f t="array" ref="E926:E937">TRANSPOSE('[9]BA_Key Metrics P1'!$F$6:$Q$6)</f>
        <v>27.22104760791078</v>
      </c>
      <c r="F926">
        <f t="array" ref="F926:F937">TRANSPOSE('[9]BA_Key Metrics P1'!$F$11:$Q$11)</f>
        <v>15.865249901165056</v>
      </c>
      <c r="G926">
        <f t="array" ref="G926:G937">TRANSPOSE('[9]BA_Key Metrics P1'!$F$16:$Q$16)</f>
        <v>6.3858136136355697</v>
      </c>
      <c r="H926">
        <f t="array" ref="H926:H937">TRANSPOSE('[9]BA_Key Metrics P1'!$F$21:$Q$21)</f>
        <v>4.4478282358289789</v>
      </c>
      <c r="I926">
        <f t="array" ref="I926:I937">TRANSPOSE('[9]BA_Key Metrics P1'!$F$7:$Q$7)</f>
        <v>29.999999999999996</v>
      </c>
      <c r="J926">
        <f t="array" ref="J926:J937">TRANSPOSE('[9]BA_Key Metrics P1'!$F$12:$Q$12)</f>
        <v>16.231642514424749</v>
      </c>
      <c r="K926">
        <f t="array" ref="K926:K937">TRANSPOSE('[9]BA_Key Metrics P1'!$F$17:$Q$17)</f>
        <v>7.2138056707710021</v>
      </c>
      <c r="L926">
        <f t="array" ref="L926:L937">TRANSPOSE('[9]BA_Key Metrics P1'!$F$22:$Q$22)</f>
        <v>5.5490441879207211</v>
      </c>
      <c r="M926">
        <f t="array" ref="M926:M937">TRANSPOSE('[9]BA_Key Metrics P1'!$F$9:$Q$9)</f>
        <v>49.081665866216824</v>
      </c>
      <c r="N926">
        <f t="array" ref="N926:N937">TRANSPOSE('[9]BA_Key Metrics P1'!$F$14:$Q$14)</f>
        <v>21.282002079995337</v>
      </c>
      <c r="O926">
        <f t="array" ref="O926:O937">TRANSPOSE('[9]BA_Key Metrics P1'!$F$19:$Q$19)</f>
        <v>8.6539391963214065</v>
      </c>
      <c r="P926">
        <f t="array" ref="P926:P937">TRANSPOSE('[9]BA_Key Metrics P1'!$F$24:$Q$24)</f>
        <v>5.9157941270285201</v>
      </c>
      <c r="Q926" t="str">
        <f t="array" ref="Q926:Q937">'[9]BA_Key Products'!$D$6</f>
        <v>Wealth ICON</v>
      </c>
      <c r="R926" t="str">
        <f t="array" ref="R926:R937">'[9]BA_Key Products'!$D$9</f>
        <v>Easy Fortune</v>
      </c>
      <c r="S926" t="str">
        <f t="array" ref="S926:S937">'[9]BA_Key Products'!$D$12</f>
        <v>MaxFocus</v>
      </c>
      <c r="T926" t="str">
        <f t="array" ref="T926:T937">'[9]BA_Key Products'!$D$15</f>
        <v>Noble Fortune</v>
      </c>
      <c r="U926" t="str">
        <f t="array" ref="U926:U937">'[9]BA_Key Products'!$D$18</f>
        <v>i.ULife Select Insurance Plan</v>
      </c>
      <c r="V926" t="str">
        <f t="array" ref="V926:V937">'[9]BA_Key Products'!$D$21</f>
        <v>FlexiGrowth Premier</v>
      </c>
      <c r="W926" t="str">
        <f t="array" ref="W926:W937">'[9]BA_Key Products'!$D$24</f>
        <v>Journey Deferred Annuity Plan</v>
      </c>
      <c r="X926" t="str">
        <f t="array" ref="X926:X937">'[9]BA_Key Products'!$D$27</f>
        <v>Crisis XDefender</v>
      </c>
      <c r="Y926" t="str">
        <f t="array" ref="Y926:Y937">'[9]BA_Key Products'!$D$30</f>
        <v>i.ULife Plus</v>
      </c>
      <c r="Z926" t="str">
        <f t="array" ref="Z926:Z937">'[9]BA_Key Products'!$D$33</f>
        <v>Crisis XDefender Supreme</v>
      </c>
      <c r="AA926">
        <f t="array" ref="AA926:AA937">TRANSPOSE('[9]BA_Key Products'!$F$6:$Q$6)</f>
        <v>0.40258099611499998</v>
      </c>
      <c r="AB926">
        <f t="array" ref="AB926:AB937">TRANSPOSE('[9]BA_Key Products'!$F$9:$Q$9)</f>
        <v>0</v>
      </c>
      <c r="AC926">
        <f t="array" ref="AC926:AC937">TRANSPOSE('[9]BA_Key Products'!$F$12:$Q$12)</f>
        <v>10.187028946092145</v>
      </c>
      <c r="AD926">
        <f t="array" ref="AD926:AD937">TRANSPOSE('[9]BA_Key Products'!$F$15:$Q$15)</f>
        <v>11.572507968544775</v>
      </c>
      <c r="AE926">
        <f t="array" ref="AE926:AE937">TRANSPOSE('[9]BA_Key Products'!$F$18:$Q$18)</f>
        <v>3.334904375427</v>
      </c>
      <c r="AF926">
        <f t="array" ref="AF926:AF937">TRANSPOSE('[9]BA_Key Products'!$F$21:$Q$21)</f>
        <v>1.5944137992646998</v>
      </c>
      <c r="AG926">
        <f t="array" ref="AG926:AG937">TRANSPOSE('[9]BA_Key Products'!$F$24:$Q$24)</f>
        <v>0</v>
      </c>
      <c r="AH926">
        <f t="array" ref="AH926:AH937">TRANSPOSE('[9]BA_Key Products'!$F$27:$Q$27)</f>
        <v>7.9056022467160009E-2</v>
      </c>
      <c r="AI926">
        <f t="array" ref="AI926:AI937">TRANSPOSE('[9]BA_Key Products'!$F$30:$Q$30)</f>
        <v>0</v>
      </c>
      <c r="AJ926">
        <f t="array" ref="AJ926:AJ937">TRANSPOSE('[9]BA_Key Products'!$F$33:$Q$33)</f>
        <v>5.0555499999999996E-2</v>
      </c>
      <c r="AK926">
        <f t="array" ref="AK926:AK937">TRANSPOSE('[9]BA_Key Products'!$F$36:$Q$36)</f>
        <v>0</v>
      </c>
      <c r="AL926">
        <f t="array" ref="AL926:AL937">TRANSPOSE('[9]BA_Key Products'!$F$7:$Q$7)</f>
        <v>0.22652236044331969</v>
      </c>
      <c r="AM926">
        <f t="array" ref="AM926:AM937">TRANSPOSE('[9]BA_Key Products'!$F$10:$Q$10)</f>
        <v>0</v>
      </c>
      <c r="AN926">
        <f t="array" ref="AN926:AN937">TRANSPOSE('[9]BA_Key Products'!$F$13:$Q$13)</f>
        <v>6.9982950833896282</v>
      </c>
      <c r="AO926">
        <f t="array" ref="AO926:AO937">TRANSPOSE('[9]BA_Key Products'!$F$16:$Q$16)</f>
        <v>6.4129381835144725</v>
      </c>
      <c r="AP926">
        <f t="array" ref="AP926:AP937">TRANSPOSE('[9]BA_Key Products'!$F$19:$Q$19)</f>
        <v>0.51617080880070165</v>
      </c>
      <c r="AQ926">
        <f t="array" ref="AQ926:AQ937">TRANSPOSE('[9]BA_Key Products'!$F$22:$Q$22)</f>
        <v>0.25014433565047822</v>
      </c>
      <c r="AR926">
        <f t="array" ref="AR926:AR937">TRANSPOSE('[9]BA_Key Products'!$F$25:$Q$25)</f>
        <v>0</v>
      </c>
      <c r="AS926">
        <f t="array" ref="AS926:AS937">TRANSPOSE('[9]BA_Key Products'!$F$28:$Q$28)</f>
        <v>4.4009690663915774E-2</v>
      </c>
      <c r="AT926">
        <f t="array" ref="AT926:AT937">TRANSPOSE('[9]BA_Key Products'!$F$31:$Q$31)</f>
        <v>0</v>
      </c>
      <c r="AU926">
        <f t="array" ref="AU926:AU937">TRANSPOSE('[9]BA_Key Products'!$F$34:$Q$35)</f>
        <v>3.6002013349899317E-2</v>
      </c>
      <c r="AV926">
        <f t="array" ref="AV926:AV937">TRANSPOSE('[9]BA_Key Products'!$F$37:$Q$37)</f>
        <v>0</v>
      </c>
      <c r="AW926" s="4" t="str">
        <f t="array" ref="AW926:AW937">'[9]BA_Key Products'!$D$8</f>
        <v>TPAR</v>
      </c>
      <c r="AX926" s="4" t="str">
        <f t="array" ref="AX926:AX937">'[9]BA_Key Products'!$D$11</f>
        <v>NPAR</v>
      </c>
      <c r="AY926" s="4" t="str">
        <f t="array" ref="AY926:AY937">'[9]BA_Key Products'!$D$14</f>
        <v>TPAR</v>
      </c>
      <c r="AZ926" s="4" t="str">
        <f t="array" ref="AZ926:AZ937">'[9]BA_Key Products'!$D$17</f>
        <v>UNLF</v>
      </c>
      <c r="BA926" s="4" t="str">
        <f t="array" ref="BA926:BA937">'[9]BA_Key Products'!$D$20</f>
        <v>UNLF</v>
      </c>
      <c r="BB926" s="4" t="str">
        <f t="array" ref="BB926:BB937">'[9]BA_Key Products'!$D$23</f>
        <v>UNLF</v>
      </c>
      <c r="BC926" s="4" t="str">
        <f t="array" ref="BC926:BC937">'[9]BA_Key Products'!$D$26</f>
        <v>TPAR</v>
      </c>
      <c r="BD926" s="4" t="str">
        <f t="array" ref="BD926:BD937">'[9]BA_Key Products'!$D$29</f>
        <v>SPRO</v>
      </c>
      <c r="BE926" s="4" t="str">
        <f t="array" ref="BE926:BE937">'[9]BA_Key Products'!$D$32</f>
        <v>UNLF</v>
      </c>
      <c r="BF926" s="4" t="str">
        <f t="array" ref="BF926:BF937">'[9]BA_Key Products'!$D$35</f>
        <v>SPRO</v>
      </c>
      <c r="BG926" s="4">
        <f t="array" ref="BG926:BG937">'[9]BA_Key Products'!$D$7</f>
        <v>0.37977992009275674</v>
      </c>
      <c r="BH926" s="4">
        <f t="array" ref="BH926:BH937">'[9]BA_Key Products'!$D$10</f>
        <v>1.415191088308613E-2</v>
      </c>
      <c r="BI926" s="4">
        <f t="array" ref="BI926:BI937">'[9]BA_Key Products'!$D$13</f>
        <v>0.40420847052276559</v>
      </c>
      <c r="BJ926" s="4">
        <f t="array" ref="BJ926:BJ937">'[9]BA_Key Products'!$D$16</f>
        <v>0.11585391249087752</v>
      </c>
      <c r="BK926" s="4">
        <f t="array" ref="BK926:BK937">'[9]BA_Key Products'!$D$19</f>
        <v>9.2179796291539273E-2</v>
      </c>
      <c r="BL926" s="4">
        <f t="array" ref="BL926:BL937">'[9]BA_Key Products'!$D$22</f>
        <v>5.3426101157596703E-2</v>
      </c>
      <c r="BM926" s="4">
        <f t="array" ref="BM926:BM937">'[9]BA_Key Products'!$D$25</f>
        <v>4.9575788851592764E-2</v>
      </c>
      <c r="BN926" s="4">
        <f t="array" ref="BN926:BN937">'[9]BA_Key Products'!$D$28</f>
        <v>0.55574202390217342</v>
      </c>
      <c r="BO926" s="4">
        <f t="array" ref="BO926:BO937">'[9]BA_Key Products'!$D$31</f>
        <v>5.0789138230116562E-3</v>
      </c>
      <c r="BP926" s="4">
        <f t="array" ref="BP926:BP937">'[9]BA_Key Products'!$D$34</f>
        <v>0.64658610055879639</v>
      </c>
      <c r="BQ926" t="str">
        <f>VLOOKUP(A926,Misc!$A$3:$B$11,2,FALSE)</f>
        <v>HKD</v>
      </c>
      <c r="BR926">
        <f>INDEX(FX!$B$30:$AK$48,MATCH('Data (2)'!BQ926,FX!$A$30:$A$48,0),MATCH('Data (2)'!D926,Period,0))</f>
        <v>7.7738695699999996</v>
      </c>
      <c r="BS926">
        <f t="shared" si="246"/>
        <v>3.5016084798951397</v>
      </c>
      <c r="BT926">
        <f t="shared" si="247"/>
        <v>0</v>
      </c>
      <c r="BU926">
        <f t="shared" si="248"/>
        <v>2.0408433352664361</v>
      </c>
      <c r="BV926">
        <f t="shared" si="249"/>
        <v>0</v>
      </c>
      <c r="BW926">
        <f t="shared" si="250"/>
        <v>0.8214459422214837</v>
      </c>
      <c r="BX926">
        <f t="shared" si="251"/>
        <v>0</v>
      </c>
      <c r="BY926">
        <f t="shared" si="252"/>
        <v>0.57215112702604543</v>
      </c>
      <c r="BZ926">
        <f t="shared" si="253"/>
        <v>0</v>
      </c>
      <c r="CA926">
        <f t="shared" si="240"/>
        <v>3.8417392478563226</v>
      </c>
      <c r="CB926">
        <f t="shared" si="240"/>
        <v>2.078591270161295</v>
      </c>
      <c r="CC926">
        <f t="shared" si="240"/>
        <v>0.92378534572698223</v>
      </c>
      <c r="CD926">
        <f t="shared" si="239"/>
        <v>0.71059936149413505</v>
      </c>
      <c r="CE926" s="4">
        <f t="shared" si="241"/>
        <v>0.58283024700909791</v>
      </c>
      <c r="CF926" s="4" t="str">
        <f t="shared" si="242"/>
        <v/>
      </c>
      <c r="CG926" s="4">
        <f t="shared" si="243"/>
        <v>0.28035034200768283</v>
      </c>
      <c r="CH926" s="4" t="str">
        <f t="shared" si="244"/>
        <v/>
      </c>
      <c r="CI926">
        <f>INDEX(FX!$B$114:$AK$132,MATCH('Data (2)'!BQ926,FX!$A$114:$A$132,0),MATCH('Data (2)'!D926,Period,0))</f>
        <v>7.80896309314587</v>
      </c>
    </row>
    <row r="927" spans="1:87" hidden="1" x14ac:dyDescent="0.15">
      <c r="A927" t="s">
        <v>2</v>
      </c>
      <c r="B927" s="1">
        <f t="shared" si="254"/>
        <v>44044</v>
      </c>
      <c r="C927" t="s">
        <v>63</v>
      </c>
      <c r="D927" s="1">
        <v>43862</v>
      </c>
      <c r="E927">
        <v>8.7331839342334749</v>
      </c>
      <c r="F927">
        <v>4.7285693159978477</v>
      </c>
      <c r="G927">
        <v>2.5616014195377081</v>
      </c>
      <c r="H927">
        <v>1.7947496239051188</v>
      </c>
      <c r="I927">
        <v>29.999999999999996</v>
      </c>
      <c r="J927">
        <v>16.231642514424745</v>
      </c>
      <c r="K927">
        <v>7.2138056707710021</v>
      </c>
      <c r="L927">
        <v>5.5488776182508817</v>
      </c>
      <c r="M927">
        <v>39.193279660594257</v>
      </c>
      <c r="N927">
        <v>21.221141166477839</v>
      </c>
      <c r="O927">
        <v>9.4300054092449734</v>
      </c>
      <c r="P927">
        <v>7.5651872248967944</v>
      </c>
      <c r="Q927" t="str">
        <v>Wealth ICON</v>
      </c>
      <c r="R927" t="str">
        <v>Easy Fortune</v>
      </c>
      <c r="S927" t="str">
        <v>MaxFocus</v>
      </c>
      <c r="T927" t="str">
        <v>Noble Fortune</v>
      </c>
      <c r="U927" t="str">
        <v>i.ULife Select Insurance Plan</v>
      </c>
      <c r="V927" t="str">
        <v>FlexiGrowth Premier</v>
      </c>
      <c r="W927" t="str">
        <v>Journey Deferred Annuity Plan</v>
      </c>
      <c r="X927" t="str">
        <v>Crisis XDefender</v>
      </c>
      <c r="Y927" t="str">
        <v>i.ULife Plus</v>
      </c>
      <c r="Z927" t="str">
        <v>Crisis XDefender Supreme</v>
      </c>
      <c r="AA927">
        <v>0.57419115953760003</v>
      </c>
      <c r="AB927">
        <v>0</v>
      </c>
      <c r="AC927">
        <v>4.6935936872757962</v>
      </c>
      <c r="AD927">
        <v>0.5840796759784801</v>
      </c>
      <c r="AE927">
        <v>1.1454699332015998</v>
      </c>
      <c r="AF927">
        <v>1.6516254782399999</v>
      </c>
      <c r="AG927">
        <v>0</v>
      </c>
      <c r="AH927">
        <v>4.2853999999999996E-2</v>
      </c>
      <c r="AI927">
        <v>0</v>
      </c>
      <c r="AJ927">
        <v>4.1369999999999997E-2</v>
      </c>
      <c r="AK927">
        <v>0</v>
      </c>
      <c r="AL927">
        <v>0.36691529387330424</v>
      </c>
      <c r="AM927">
        <v>0</v>
      </c>
      <c r="AN927">
        <v>3.3205177846355718</v>
      </c>
      <c r="AO927">
        <v>0.32971918156450097</v>
      </c>
      <c r="AP927">
        <v>0.15792335437425431</v>
      </c>
      <c r="AQ927">
        <v>0.22678744218396077</v>
      </c>
      <c r="AR927">
        <v>0</v>
      </c>
      <c r="AS927">
        <v>2.3428128646265967E-2</v>
      </c>
      <c r="AT927">
        <v>0</v>
      </c>
      <c r="AU927">
        <v>2.7708585158982106E-2</v>
      </c>
      <c r="AV927">
        <v>0</v>
      </c>
      <c r="AW927" s="4" t="str">
        <v>TPAR</v>
      </c>
      <c r="AX927" s="4" t="str">
        <v>NPAR</v>
      </c>
      <c r="AY927" s="4" t="str">
        <v>TPAR</v>
      </c>
      <c r="AZ927" s="4" t="str">
        <v>UNLF</v>
      </c>
      <c r="BA927" s="4" t="str">
        <v>UNLF</v>
      </c>
      <c r="BB927" s="4" t="str">
        <v>UNLF</v>
      </c>
      <c r="BC927" s="4" t="str">
        <v>TPAR</v>
      </c>
      <c r="BD927" s="4" t="str">
        <v>SPRO</v>
      </c>
      <c r="BE927" s="4" t="str">
        <v>UNLF</v>
      </c>
      <c r="BF927" s="4" t="str">
        <v>SPRO</v>
      </c>
      <c r="BG927" s="4">
        <v>0.37977992009275674</v>
      </c>
      <c r="BH927" s="4">
        <v>1.415191088308613E-2</v>
      </c>
      <c r="BI927" s="4">
        <v>0.40420847052276559</v>
      </c>
      <c r="BJ927" s="4">
        <v>0.11585391249087752</v>
      </c>
      <c r="BK927" s="4">
        <v>9.2179796291539273E-2</v>
      </c>
      <c r="BL927" s="4">
        <v>5.3426101157596703E-2</v>
      </c>
      <c r="BM927" s="4">
        <v>4.9575788851592764E-2</v>
      </c>
      <c r="BN927" s="4">
        <v>0.55574202390217342</v>
      </c>
      <c r="BO927" s="4">
        <v>5.0789138230116562E-3</v>
      </c>
      <c r="BP927" s="4">
        <v>0.64658610055879639</v>
      </c>
      <c r="BQ927" t="str">
        <f>VLOOKUP(A927,Misc!$A$3:$B$11,2,FALSE)</f>
        <v>HKD</v>
      </c>
      <c r="BR927">
        <f>INDEX(FX!$B$30:$AK$48,MATCH('Data (2)'!BQ927,FX!$A$30:$A$48,0),MATCH('Data (2)'!D927,Period,0))</f>
        <v>7.7748179100000003</v>
      </c>
      <c r="BS927">
        <f t="shared" si="246"/>
        <v>1.1232653980231255</v>
      </c>
      <c r="BT927">
        <f t="shared" si="247"/>
        <v>0</v>
      </c>
      <c r="BU927">
        <f t="shared" si="248"/>
        <v>0.6081903615923846</v>
      </c>
      <c r="BV927">
        <f t="shared" si="249"/>
        <v>0</v>
      </c>
      <c r="BW927">
        <f t="shared" si="250"/>
        <v>0.32947413678241477</v>
      </c>
      <c r="BX927">
        <f t="shared" si="251"/>
        <v>0</v>
      </c>
      <c r="BY927">
        <f t="shared" si="252"/>
        <v>0.2308413707794629</v>
      </c>
      <c r="BZ927">
        <f t="shared" si="253"/>
        <v>0</v>
      </c>
      <c r="CA927">
        <f t="shared" si="240"/>
        <v>3.8417392478563226</v>
      </c>
      <c r="CB927">
        <f t="shared" si="240"/>
        <v>2.0785912701612945</v>
      </c>
      <c r="CC927">
        <f t="shared" si="240"/>
        <v>0.92378534572698223</v>
      </c>
      <c r="CD927">
        <f t="shared" si="239"/>
        <v>0.71057803091953087</v>
      </c>
      <c r="CE927" s="4">
        <f t="shared" si="241"/>
        <v>0.54144849708961063</v>
      </c>
      <c r="CF927" s="4" t="str">
        <f t="shared" si="242"/>
        <v/>
      </c>
      <c r="CG927" s="4">
        <f t="shared" si="243"/>
        <v>0.37955447070069676</v>
      </c>
      <c r="CH927" s="4" t="str">
        <f t="shared" si="244"/>
        <v/>
      </c>
      <c r="CI927">
        <f>INDEX(FX!$B$114:$AK$132,MATCH('Data (2)'!BQ927,FX!$A$114:$A$132,0),MATCH('Data (2)'!D927,Period,0))</f>
        <v>7.80896309314587</v>
      </c>
    </row>
    <row r="928" spans="1:87" hidden="1" x14ac:dyDescent="0.15">
      <c r="A928" t="s">
        <v>2</v>
      </c>
      <c r="B928" s="1">
        <f t="shared" si="254"/>
        <v>44044</v>
      </c>
      <c r="C928" t="s">
        <v>63</v>
      </c>
      <c r="D928" s="1">
        <v>43891</v>
      </c>
      <c r="E928">
        <v>25.303540192985853</v>
      </c>
      <c r="F928">
        <v>13.773843730553041</v>
      </c>
      <c r="G928">
        <v>3.8083898079431941</v>
      </c>
      <c r="H928">
        <v>2.7808336802157627</v>
      </c>
      <c r="I928">
        <v>33.151254342915585</v>
      </c>
      <c r="J928">
        <v>17.936643646632564</v>
      </c>
      <c r="K928">
        <v>7.9715568857365424</v>
      </c>
      <c r="L928">
        <v>6.1315145002361504</v>
      </c>
      <c r="M928">
        <v>31.879076930259416</v>
      </c>
      <c r="N928">
        <v>19.238571050750277</v>
      </c>
      <c r="O928">
        <v>8.4640417849801022</v>
      </c>
      <c r="P928">
        <v>6.3474069347530602</v>
      </c>
      <c r="Q928" t="str">
        <v>Wealth ICON</v>
      </c>
      <c r="R928" t="str">
        <v>Easy Fortune</v>
      </c>
      <c r="S928" t="str">
        <v>MaxFocus</v>
      </c>
      <c r="T928" t="str">
        <v>Noble Fortune</v>
      </c>
      <c r="U928" t="str">
        <v>i.ULife Select Insurance Plan</v>
      </c>
      <c r="V928" t="str">
        <v>FlexiGrowth Premier</v>
      </c>
      <c r="W928" t="str">
        <v>Journey Deferred Annuity Plan</v>
      </c>
      <c r="X928" t="str">
        <v>Crisis XDefender</v>
      </c>
      <c r="Y928" t="str">
        <v>i.ULife Plus</v>
      </c>
      <c r="Z928" t="str">
        <v>Crisis XDefender Supreme</v>
      </c>
      <c r="AA928">
        <v>0.45012560080000003</v>
      </c>
      <c r="AB928">
        <v>7.4272377771880838E-2</v>
      </c>
      <c r="AC928">
        <v>5.238735829558423</v>
      </c>
      <c r="AD928">
        <v>4.2342944633247859</v>
      </c>
      <c r="AE928">
        <v>10.98930376625529</v>
      </c>
      <c r="AF928">
        <v>1.0815630327900001</v>
      </c>
      <c r="AG928">
        <v>2.6124106444854736</v>
      </c>
      <c r="AH928">
        <v>5.2256459999999998E-2</v>
      </c>
      <c r="AI928">
        <v>0</v>
      </c>
      <c r="AJ928">
        <v>0.23651800000000001</v>
      </c>
      <c r="AK928">
        <v>0.33406001799999885</v>
      </c>
      <c r="AL928">
        <v>0.26703149905970125</v>
      </c>
      <c r="AM928">
        <v>9.6554091103445098E-3</v>
      </c>
      <c r="AN928">
        <v>5.6644701502349832</v>
      </c>
      <c r="AO928">
        <v>2.7884734899550194</v>
      </c>
      <c r="AP928">
        <v>2.6068355015683005</v>
      </c>
      <c r="AQ928">
        <v>0.56446067500723796</v>
      </c>
      <c r="AR928">
        <v>0.97980231096587755</v>
      </c>
      <c r="AS928">
        <v>2.6680365721365482E-2</v>
      </c>
      <c r="AT928">
        <v>0</v>
      </c>
      <c r="AU928">
        <v>0.19672797843580542</v>
      </c>
      <c r="AV928">
        <v>0.22095463194770915</v>
      </c>
      <c r="AW928" s="4" t="str">
        <v>TPAR</v>
      </c>
      <c r="AX928" s="4" t="str">
        <v>NPAR</v>
      </c>
      <c r="AY928" s="4" t="str">
        <v>TPAR</v>
      </c>
      <c r="AZ928" s="4" t="str">
        <v>UNLF</v>
      </c>
      <c r="BA928" s="4" t="str">
        <v>UNLF</v>
      </c>
      <c r="BB928" s="4" t="str">
        <v>UNLF</v>
      </c>
      <c r="BC928" s="4" t="str">
        <v>TPAR</v>
      </c>
      <c r="BD928" s="4" t="str">
        <v>SPRO</v>
      </c>
      <c r="BE928" s="4" t="str">
        <v>UNLF</v>
      </c>
      <c r="BF928" s="4" t="str">
        <v>SPRO</v>
      </c>
      <c r="BG928" s="4">
        <v>0.37977992009275674</v>
      </c>
      <c r="BH928" s="4">
        <v>1.415191088308613E-2</v>
      </c>
      <c r="BI928" s="4">
        <v>0.40420847052276559</v>
      </c>
      <c r="BJ928" s="4">
        <v>0.11585391249087752</v>
      </c>
      <c r="BK928" s="4">
        <v>9.2179796291539273E-2</v>
      </c>
      <c r="BL928" s="4">
        <v>5.3426101157596703E-2</v>
      </c>
      <c r="BM928" s="4">
        <v>4.9575788851592764E-2</v>
      </c>
      <c r="BN928" s="4">
        <v>0.55574202390217342</v>
      </c>
      <c r="BO928" s="4">
        <v>5.0789138230116562E-3</v>
      </c>
      <c r="BP928" s="4">
        <v>0.64658610055879639</v>
      </c>
      <c r="BQ928" t="str">
        <f>VLOOKUP(A928,Misc!$A$3:$B$11,2,FALSE)</f>
        <v>HKD</v>
      </c>
      <c r="BR928">
        <f>INDEX(FX!$B$30:$AK$48,MATCH('Data (2)'!BQ928,FX!$A$30:$A$48,0),MATCH('Data (2)'!D928,Period,0))</f>
        <v>7.7649018700000001</v>
      </c>
      <c r="BS928">
        <f t="shared" si="246"/>
        <v>3.2587070147978383</v>
      </c>
      <c r="BT928">
        <f t="shared" si="247"/>
        <v>0</v>
      </c>
      <c r="BU928">
        <f t="shared" si="248"/>
        <v>1.7738593431256127</v>
      </c>
      <c r="BV928">
        <f t="shared" si="249"/>
        <v>0</v>
      </c>
      <c r="BW928">
        <f t="shared" si="250"/>
        <v>0.49046206529113473</v>
      </c>
      <c r="BX928">
        <f t="shared" si="251"/>
        <v>0</v>
      </c>
      <c r="BY928">
        <f t="shared" si="252"/>
        <v>0.35812863147177965</v>
      </c>
      <c r="BZ928">
        <f t="shared" si="253"/>
        <v>0</v>
      </c>
      <c r="CA928">
        <f t="shared" si="240"/>
        <v>4.2452824974948724</v>
      </c>
      <c r="CB928">
        <f t="shared" si="240"/>
        <v>2.2969302624027028</v>
      </c>
      <c r="CC928">
        <f t="shared" si="240"/>
        <v>1.0208214318151132</v>
      </c>
      <c r="CD928">
        <f t="shared" si="239"/>
        <v>0.7851893301452455</v>
      </c>
      <c r="CE928" s="4">
        <f t="shared" si="241"/>
        <v>0.54434453145695216</v>
      </c>
      <c r="CF928" s="4" t="str">
        <f t="shared" si="242"/>
        <v/>
      </c>
      <c r="CG928" s="4">
        <f t="shared" si="243"/>
        <v>0.2018923500669125</v>
      </c>
      <c r="CH928" s="4" t="str">
        <f t="shared" si="244"/>
        <v/>
      </c>
      <c r="CI928">
        <f>INDEX(FX!$B$114:$AK$132,MATCH('Data (2)'!BQ928,FX!$A$114:$A$132,0),MATCH('Data (2)'!D928,Period,0))</f>
        <v>7.80896309314587</v>
      </c>
    </row>
    <row r="929" spans="1:87" hidden="1" x14ac:dyDescent="0.15">
      <c r="A929" t="s">
        <v>2</v>
      </c>
      <c r="B929" s="1">
        <f t="shared" si="254"/>
        <v>44044</v>
      </c>
      <c r="C929" t="s">
        <v>63</v>
      </c>
      <c r="D929" s="1">
        <v>43922</v>
      </c>
      <c r="E929">
        <v>41.192476394570946</v>
      </c>
      <c r="F929">
        <v>12.771087787244367</v>
      </c>
      <c r="G929">
        <v>6.1261962340376366</v>
      </c>
      <c r="H929">
        <v>4.3154981475754148</v>
      </c>
      <c r="I929">
        <v>34.999999999999979</v>
      </c>
      <c r="J929">
        <v>18.93691626682886</v>
      </c>
      <c r="K929">
        <v>8.4161066158994995</v>
      </c>
      <c r="L929">
        <v>5.8489777765844009</v>
      </c>
      <c r="M929">
        <v>23.891369020168298</v>
      </c>
      <c r="N929">
        <v>15.598735823212373</v>
      </c>
      <c r="O929">
        <v>6.336665553821069</v>
      </c>
      <c r="P929">
        <v>4.3883395315532905</v>
      </c>
      <c r="Q929" t="str">
        <v>Wealth ICON</v>
      </c>
      <c r="R929" t="str">
        <v>Easy Fortune</v>
      </c>
      <c r="S929" t="str">
        <v>MaxFocus</v>
      </c>
      <c r="T929" t="str">
        <v>Noble Fortune</v>
      </c>
      <c r="U929" t="str">
        <v>i.ULife Select Insurance Plan</v>
      </c>
      <c r="V929" t="str">
        <v>FlexiGrowth Premier</v>
      </c>
      <c r="W929" t="str">
        <v>Journey Deferred Annuity Plan</v>
      </c>
      <c r="X929" t="str">
        <v>Crisis XDefender</v>
      </c>
      <c r="Y929" t="str">
        <v>i.ULife Plus</v>
      </c>
      <c r="Z929" t="str">
        <v>Crisis XDefender Supreme</v>
      </c>
      <c r="AA929">
        <v>0.25477910401631998</v>
      </c>
      <c r="AB929">
        <v>21.487089935263704</v>
      </c>
      <c r="AC929">
        <v>10.810929638605732</v>
      </c>
      <c r="AD929">
        <v>2.6949604712620152</v>
      </c>
      <c r="AE929">
        <v>4.1778073167192007</v>
      </c>
      <c r="AF929">
        <v>1.6571074252159999</v>
      </c>
      <c r="AG929">
        <v>2.2602503487975999E-2</v>
      </c>
      <c r="AH929">
        <v>2.2615E-2</v>
      </c>
      <c r="AI929">
        <v>0</v>
      </c>
      <c r="AJ929">
        <v>6.458499999999999E-2</v>
      </c>
      <c r="AK929">
        <v>0</v>
      </c>
      <c r="AL929">
        <v>0.13032037667800112</v>
      </c>
      <c r="AM929">
        <v>2.6687711221047161</v>
      </c>
      <c r="AN929">
        <v>8.2027240937736288</v>
      </c>
      <c r="AO929">
        <v>1.0347159511137429</v>
      </c>
      <c r="AP929">
        <v>0.24523516250492716</v>
      </c>
      <c r="AQ929">
        <v>2.7492949394910399E-2</v>
      </c>
      <c r="AR929">
        <v>3.1589525654423267E-3</v>
      </c>
      <c r="AS929">
        <v>8.8630272734698933E-3</v>
      </c>
      <c r="AT929">
        <v>0</v>
      </c>
      <c r="AU929">
        <v>3.95174680514069E-2</v>
      </c>
      <c r="AV929">
        <v>0</v>
      </c>
      <c r="AW929" s="4" t="str">
        <v>TPAR</v>
      </c>
      <c r="AX929" s="4" t="str">
        <v>NPAR</v>
      </c>
      <c r="AY929" s="4" t="str">
        <v>TPAR</v>
      </c>
      <c r="AZ929" s="4" t="str">
        <v>UNLF</v>
      </c>
      <c r="BA929" s="4" t="str">
        <v>UNLF</v>
      </c>
      <c r="BB929" s="4" t="str">
        <v>UNLF</v>
      </c>
      <c r="BC929" s="4" t="str">
        <v>TPAR</v>
      </c>
      <c r="BD929" s="4" t="str">
        <v>SPRO</v>
      </c>
      <c r="BE929" s="4" t="str">
        <v>UNLF</v>
      </c>
      <c r="BF929" s="4" t="str">
        <v>SPRO</v>
      </c>
      <c r="BG929" s="4">
        <v>0.37977992009275674</v>
      </c>
      <c r="BH929" s="4">
        <v>1.415191088308613E-2</v>
      </c>
      <c r="BI929" s="4">
        <v>0.40420847052276559</v>
      </c>
      <c r="BJ929" s="4">
        <v>0.11585391249087752</v>
      </c>
      <c r="BK929" s="4">
        <v>9.2179796291539273E-2</v>
      </c>
      <c r="BL929" s="4">
        <v>5.3426101157596703E-2</v>
      </c>
      <c r="BM929" s="4">
        <v>4.9575788851592764E-2</v>
      </c>
      <c r="BN929" s="4">
        <v>0.55574202390217342</v>
      </c>
      <c r="BO929" s="4">
        <v>5.0789138230116562E-3</v>
      </c>
      <c r="BP929" s="4">
        <v>0.64658610055879639</v>
      </c>
      <c r="BQ929" t="str">
        <f>VLOOKUP(A929,Misc!$A$3:$B$11,2,FALSE)</f>
        <v>HKD</v>
      </c>
      <c r="BR929">
        <f>INDEX(FX!$B$30:$AK$48,MATCH('Data (2)'!BQ929,FX!$A$30:$A$48,0),MATCH('Data (2)'!D929,Period,0))</f>
        <v>7.7519381999999997</v>
      </c>
      <c r="BS929">
        <f t="shared" si="246"/>
        <v>5.3138293071751974</v>
      </c>
      <c r="BT929">
        <f t="shared" si="247"/>
        <v>0</v>
      </c>
      <c r="BU929">
        <f t="shared" si="248"/>
        <v>1.6474702787548496</v>
      </c>
      <c r="BV929">
        <f t="shared" si="249"/>
        <v>0</v>
      </c>
      <c r="BW929">
        <f t="shared" si="250"/>
        <v>0.79027929222109083</v>
      </c>
      <c r="BX929">
        <f t="shared" si="251"/>
        <v>0</v>
      </c>
      <c r="BY929">
        <f t="shared" si="252"/>
        <v>0.55669924556098949</v>
      </c>
      <c r="BZ929">
        <f t="shared" si="253"/>
        <v>0</v>
      </c>
      <c r="CA929">
        <f t="shared" si="240"/>
        <v>4.482029122499041</v>
      </c>
      <c r="CB929">
        <f t="shared" si="240"/>
        <v>2.4250231485215088</v>
      </c>
      <c r="CC929">
        <f t="shared" si="240"/>
        <v>1.0777495700148123</v>
      </c>
      <c r="CD929">
        <f t="shared" si="239"/>
        <v>0.74900824947145683</v>
      </c>
      <c r="CE929" s="4">
        <f t="shared" si="241"/>
        <v>0.31003447486171432</v>
      </c>
      <c r="CF929" s="4" t="str">
        <f t="shared" si="242"/>
        <v/>
      </c>
      <c r="CG929" s="4">
        <f t="shared" si="243"/>
        <v>0.33791155612333124</v>
      </c>
      <c r="CH929" s="4" t="str">
        <f t="shared" si="244"/>
        <v/>
      </c>
      <c r="CI929">
        <f>INDEX(FX!$B$114:$AK$132,MATCH('Data (2)'!BQ929,FX!$A$114:$A$132,0),MATCH('Data (2)'!D929,Period,0))</f>
        <v>7.80896309314587</v>
      </c>
    </row>
    <row r="930" spans="1:87" hidden="1" x14ac:dyDescent="0.15">
      <c r="A930" t="s">
        <v>2</v>
      </c>
      <c r="B930" s="1">
        <f t="shared" si="254"/>
        <v>44044</v>
      </c>
      <c r="C930" t="s">
        <v>63</v>
      </c>
      <c r="D930" s="1">
        <v>43952</v>
      </c>
      <c r="E930">
        <v>29.413750486914793</v>
      </c>
      <c r="F930">
        <v>9.6023809831172198</v>
      </c>
      <c r="G930">
        <v>4.299769370189316</v>
      </c>
      <c r="H930">
        <v>2.7147173126609041</v>
      </c>
      <c r="I930">
        <v>40</v>
      </c>
      <c r="J930">
        <v>21.642190019232981</v>
      </c>
      <c r="K930">
        <v>9.6184075610280022</v>
      </c>
      <c r="L930">
        <v>6.6845460303821715</v>
      </c>
      <c r="M930">
        <v>40.964237666161594</v>
      </c>
      <c r="N930">
        <v>24.371844757703265</v>
      </c>
      <c r="O930">
        <v>10.048664719649823</v>
      </c>
      <c r="P930">
        <v>6.8897276737400865</v>
      </c>
      <c r="Q930" t="str">
        <v>Wealth ICON</v>
      </c>
      <c r="R930" t="str">
        <v>Easy Fortune</v>
      </c>
      <c r="S930" t="str">
        <v>MaxFocus</v>
      </c>
      <c r="T930" t="str">
        <v>Noble Fortune</v>
      </c>
      <c r="U930" t="str">
        <v>i.ULife Select Insurance Plan</v>
      </c>
      <c r="V930" t="str">
        <v>FlexiGrowth Premier</v>
      </c>
      <c r="W930" t="str">
        <v>Journey Deferred Annuity Plan</v>
      </c>
      <c r="X930" t="str">
        <v>Crisis XDefender</v>
      </c>
      <c r="Y930" t="str">
        <v>i.ULife Plus</v>
      </c>
      <c r="Z930" t="str">
        <v>Crisis XDefender Supreme</v>
      </c>
      <c r="AA930">
        <v>5.4741998755003198</v>
      </c>
      <c r="AB930">
        <v>14.034251154386135</v>
      </c>
      <c r="AC930">
        <v>3.4940628295744531</v>
      </c>
      <c r="AD930">
        <v>4.1268407108286986</v>
      </c>
      <c r="AE930">
        <v>1.4749185917047003</v>
      </c>
      <c r="AF930">
        <v>0.59461932076000001</v>
      </c>
      <c r="AG930">
        <v>0.11892700416048409</v>
      </c>
      <c r="AH930">
        <v>6.9096000000000005E-2</v>
      </c>
      <c r="AI930">
        <v>0</v>
      </c>
      <c r="AJ930">
        <v>8.0579999999999992E-3</v>
      </c>
      <c r="AK930">
        <v>1.8777000000007149E-2</v>
      </c>
      <c r="AL930">
        <v>3.486482115362421</v>
      </c>
      <c r="AM930">
        <v>1.7507116919922439</v>
      </c>
      <c r="AN930">
        <v>2.6470054341620384</v>
      </c>
      <c r="AO930">
        <v>1.4353403735107917</v>
      </c>
      <c r="AP930">
        <v>4.905337140638602E-2</v>
      </c>
      <c r="AQ930">
        <v>2.9093123859348894E-3</v>
      </c>
      <c r="AR930">
        <v>4.2221797516404931E-2</v>
      </c>
      <c r="AS930">
        <v>3.6789474342024307E-2</v>
      </c>
      <c r="AT930">
        <v>0</v>
      </c>
      <c r="AU930">
        <v>4.9694003420697897E-3</v>
      </c>
      <c r="AV930">
        <v>3.3650902537965877E-2</v>
      </c>
      <c r="AW930" s="4" t="str">
        <v>TPAR</v>
      </c>
      <c r="AX930" s="4" t="str">
        <v>NPAR</v>
      </c>
      <c r="AY930" s="4" t="str">
        <v>TPAR</v>
      </c>
      <c r="AZ930" s="4" t="str">
        <v>UNLF</v>
      </c>
      <c r="BA930" s="4" t="str">
        <v>UNLF</v>
      </c>
      <c r="BB930" s="4" t="str">
        <v>UNLF</v>
      </c>
      <c r="BC930" s="4" t="str">
        <v>TPAR</v>
      </c>
      <c r="BD930" s="4" t="str">
        <v>SPRO</v>
      </c>
      <c r="BE930" s="4" t="str">
        <v>UNLF</v>
      </c>
      <c r="BF930" s="4" t="str">
        <v>SPRO</v>
      </c>
      <c r="BG930" s="4">
        <v>0.37977992009275674</v>
      </c>
      <c r="BH930" s="4">
        <v>1.415191088308613E-2</v>
      </c>
      <c r="BI930" s="4">
        <v>0.40420847052276559</v>
      </c>
      <c r="BJ930" s="4">
        <v>0.11585391249087752</v>
      </c>
      <c r="BK930" s="4">
        <v>9.2179796291539273E-2</v>
      </c>
      <c r="BL930" s="4">
        <v>5.3426101157596703E-2</v>
      </c>
      <c r="BM930" s="4">
        <v>4.9575788851592764E-2</v>
      </c>
      <c r="BN930" s="4">
        <v>0.55574202390217342</v>
      </c>
      <c r="BO930" s="4">
        <v>5.0789138230116562E-3</v>
      </c>
      <c r="BP930" s="4">
        <v>0.64658610055879639</v>
      </c>
      <c r="BQ930" t="str">
        <f>VLOOKUP(A930,Misc!$A$3:$B$11,2,FALSE)</f>
        <v>HKD</v>
      </c>
      <c r="BR930">
        <f>INDEX(FX!$B$30:$AK$48,MATCH('Data (2)'!BQ930,FX!$A$30:$A$48,0),MATCH('Data (2)'!D930,Period,0))</f>
        <v>7.7522098499999998</v>
      </c>
      <c r="BS930">
        <f t="shared" si="246"/>
        <v>3.7942407463227785</v>
      </c>
      <c r="BT930">
        <f t="shared" si="247"/>
        <v>0</v>
      </c>
      <c r="BU930">
        <f t="shared" si="248"/>
        <v>1.2386637060808177</v>
      </c>
      <c r="BV930">
        <f t="shared" si="249"/>
        <v>0</v>
      </c>
      <c r="BW930">
        <f t="shared" si="250"/>
        <v>0.55465079679045537</v>
      </c>
      <c r="BX930">
        <f t="shared" si="251"/>
        <v>0</v>
      </c>
      <c r="BY930">
        <f t="shared" si="252"/>
        <v>0.35018625207377535</v>
      </c>
      <c r="BZ930">
        <f t="shared" si="253"/>
        <v>0</v>
      </c>
      <c r="CA930">
        <f t="shared" si="240"/>
        <v>5.1223189971417638</v>
      </c>
      <c r="CB930">
        <f t="shared" si="240"/>
        <v>2.7714550268817244</v>
      </c>
      <c r="CC930">
        <f t="shared" si="240"/>
        <v>1.2317137943026428</v>
      </c>
      <c r="CD930">
        <f t="shared" si="239"/>
        <v>0.85600942796737911</v>
      </c>
      <c r="CE930" s="4">
        <f t="shared" si="241"/>
        <v>0.32645891204486149</v>
      </c>
      <c r="CF930" s="4" t="str">
        <f t="shared" si="242"/>
        <v/>
      </c>
      <c r="CG930" s="4">
        <f t="shared" si="243"/>
        <v>0.2827129352015802</v>
      </c>
      <c r="CH930" s="4" t="str">
        <f t="shared" si="244"/>
        <v/>
      </c>
      <c r="CI930">
        <f>INDEX(FX!$B$114:$AK$132,MATCH('Data (2)'!BQ930,FX!$A$114:$A$132,0),MATCH('Data (2)'!D930,Period,0))</f>
        <v>7.80896309314587</v>
      </c>
    </row>
    <row r="931" spans="1:87" hidden="1" x14ac:dyDescent="0.15">
      <c r="A931" t="s">
        <v>2</v>
      </c>
      <c r="B931" s="1">
        <f t="shared" si="254"/>
        <v>44044</v>
      </c>
      <c r="C931" t="s">
        <v>63</v>
      </c>
      <c r="D931" s="1">
        <v>43983</v>
      </c>
      <c r="E931">
        <v>66.851569374686179</v>
      </c>
      <c r="F931">
        <v>36.656841749978426</v>
      </c>
      <c r="G931">
        <v>16.860765633574339</v>
      </c>
      <c r="H931">
        <v>12.435387569171022</v>
      </c>
      <c r="I931">
        <v>41.439067928644469</v>
      </c>
      <c r="J931">
        <v>22.420804558290691</v>
      </c>
      <c r="K931">
        <v>9.9644461071706729</v>
      </c>
      <c r="L931">
        <v>6.9250339256289397</v>
      </c>
      <c r="M931">
        <v>47.538037857623685</v>
      </c>
      <c r="N931">
        <v>27.36290394018296</v>
      </c>
      <c r="O931">
        <v>11.989169162964986</v>
      </c>
      <c r="P931">
        <v>8.2830455393819467</v>
      </c>
      <c r="Q931" t="str">
        <v>Wealth ICON</v>
      </c>
      <c r="R931" t="str">
        <v>Easy Fortune</v>
      </c>
      <c r="S931" t="str">
        <v>MaxFocus</v>
      </c>
      <c r="T931" t="str">
        <v>Noble Fortune</v>
      </c>
      <c r="U931" t="str">
        <v>i.ULife Select Insurance Plan</v>
      </c>
      <c r="V931" t="str">
        <v>FlexiGrowth Premier</v>
      </c>
      <c r="W931" t="str">
        <v>Journey Deferred Annuity Plan</v>
      </c>
      <c r="X931" t="str">
        <v>Crisis XDefender</v>
      </c>
      <c r="Y931" t="str">
        <v>i.ULife Plus</v>
      </c>
      <c r="Z931" t="str">
        <v>Crisis XDefender Supreme</v>
      </c>
      <c r="AA931">
        <v>38.139671550394652</v>
      </c>
      <c r="AB931">
        <v>10.617195466256016</v>
      </c>
      <c r="AC931">
        <v>4.1646449510858199</v>
      </c>
      <c r="AD931">
        <v>11.438691780982674</v>
      </c>
      <c r="AE931">
        <v>1.6000271259999996</v>
      </c>
      <c r="AF931">
        <v>0.34326125729000007</v>
      </c>
      <c r="AG931">
        <v>7.0601681803358046E-2</v>
      </c>
      <c r="AH931">
        <v>0.21419198</v>
      </c>
      <c r="AI931">
        <v>7.7501356300000004E-2</v>
      </c>
      <c r="AJ931">
        <v>2.1436E-2</v>
      </c>
      <c r="AK931">
        <v>0.16434622457367709</v>
      </c>
      <c r="AL931">
        <v>25.63558887806105</v>
      </c>
      <c r="AM931">
        <v>1.3465717707347402</v>
      </c>
      <c r="AN931">
        <v>5.741797242080442</v>
      </c>
      <c r="AO931">
        <v>2.6604459111482002</v>
      </c>
      <c r="AP931">
        <v>0.22060471511914817</v>
      </c>
      <c r="AQ931">
        <v>-3.2539325543524143E-2</v>
      </c>
      <c r="AR931">
        <v>2.436656285347848E-2</v>
      </c>
      <c r="AS931">
        <v>0.12061541331491078</v>
      </c>
      <c r="AT931">
        <v>1.2048991065844148E-2</v>
      </c>
      <c r="AU931">
        <v>1.3939142567664351E-2</v>
      </c>
      <c r="AV931">
        <v>8.0942428472909E-2</v>
      </c>
      <c r="AW931" s="4" t="str">
        <v>TPAR</v>
      </c>
      <c r="AX931" s="4" t="str">
        <v>NPAR</v>
      </c>
      <c r="AY931" s="4" t="str">
        <v>TPAR</v>
      </c>
      <c r="AZ931" s="4" t="str">
        <v>UNLF</v>
      </c>
      <c r="BA931" s="4" t="str">
        <v>UNLF</v>
      </c>
      <c r="BB931" s="4" t="str">
        <v>UNLF</v>
      </c>
      <c r="BC931" s="4" t="str">
        <v>TPAR</v>
      </c>
      <c r="BD931" s="4" t="str">
        <v>SPRO</v>
      </c>
      <c r="BE931" s="4" t="str">
        <v>UNLF</v>
      </c>
      <c r="BF931" s="4" t="str">
        <v>SPRO</v>
      </c>
      <c r="BG931" s="4">
        <v>0.37977992009275674</v>
      </c>
      <c r="BH931" s="4">
        <v>1.415191088308613E-2</v>
      </c>
      <c r="BI931" s="4">
        <v>0.40420847052276559</v>
      </c>
      <c r="BJ931" s="4">
        <v>0.11585391249087752</v>
      </c>
      <c r="BK931" s="4">
        <v>9.2179796291539273E-2</v>
      </c>
      <c r="BL931" s="4">
        <v>5.3426101157596703E-2</v>
      </c>
      <c r="BM931" s="4">
        <v>4.9575788851592764E-2</v>
      </c>
      <c r="BN931" s="4">
        <v>0.55574202390217342</v>
      </c>
      <c r="BO931" s="4">
        <v>5.0789138230116562E-3</v>
      </c>
      <c r="BP931" s="4">
        <v>0.64658610055879639</v>
      </c>
      <c r="BQ931" t="str">
        <f>VLOOKUP(A931,Misc!$A$3:$B$11,2,FALSE)</f>
        <v>HKD</v>
      </c>
      <c r="BR931">
        <f>INDEX(FX!$B$30:$AK$48,MATCH('Data (2)'!BQ931,FX!$A$30:$A$48,0),MATCH('Data (2)'!D931,Period,0))</f>
        <v>7.7502757999999998</v>
      </c>
      <c r="BS931">
        <f t="shared" si="246"/>
        <v>8.6257019878810226</v>
      </c>
      <c r="BT931">
        <f t="shared" si="247"/>
        <v>0</v>
      </c>
      <c r="BU931">
        <f t="shared" si="248"/>
        <v>4.729746746558158</v>
      </c>
      <c r="BV931">
        <f t="shared" si="249"/>
        <v>0</v>
      </c>
      <c r="BW931">
        <f t="shared" si="250"/>
        <v>2.1755052424810919</v>
      </c>
      <c r="BX931">
        <f t="shared" si="251"/>
        <v>0</v>
      </c>
      <c r="BY931">
        <f t="shared" si="252"/>
        <v>1.6045090381391358</v>
      </c>
      <c r="BZ931">
        <f t="shared" si="253"/>
        <v>0</v>
      </c>
      <c r="CA931">
        <f t="shared" si="240"/>
        <v>5.306603121868589</v>
      </c>
      <c r="CB931">
        <f t="shared" si="240"/>
        <v>2.8711628280033765</v>
      </c>
      <c r="CC931">
        <f t="shared" si="240"/>
        <v>1.2760267897688908</v>
      </c>
      <c r="CD931">
        <f t="shared" si="239"/>
        <v>0.88680582082750803</v>
      </c>
      <c r="CE931" s="4">
        <f t="shared" si="241"/>
        <v>0.54833180571313256</v>
      </c>
      <c r="CF931" s="4" t="str">
        <f t="shared" si="242"/>
        <v/>
      </c>
      <c r="CG931" s="4">
        <f t="shared" si="243"/>
        <v>0.33923783325327911</v>
      </c>
      <c r="CH931" s="4" t="str">
        <f t="shared" si="244"/>
        <v/>
      </c>
      <c r="CI931">
        <f>INDEX(FX!$B$114:$AK$132,MATCH('Data (2)'!BQ931,FX!$A$114:$A$132,0),MATCH('Data (2)'!D931,Period,0))</f>
        <v>7.80896309314587</v>
      </c>
    </row>
    <row r="932" spans="1:87" hidden="1" x14ac:dyDescent="0.15">
      <c r="A932" t="s">
        <v>2</v>
      </c>
      <c r="B932" s="1">
        <f t="shared" si="254"/>
        <v>44044</v>
      </c>
      <c r="C932" t="s">
        <v>63</v>
      </c>
      <c r="D932" s="1">
        <v>44013</v>
      </c>
      <c r="E932">
        <v>38.134442461430382</v>
      </c>
      <c r="F932">
        <v>22.960724320042011</v>
      </c>
      <c r="G932">
        <v>13.71529862749664</v>
      </c>
      <c r="H932">
        <v>8.9429063615332716</v>
      </c>
      <c r="I932">
        <v>40</v>
      </c>
      <c r="J932">
        <v>21.642190019232995</v>
      </c>
      <c r="K932">
        <v>9.6184075610280022</v>
      </c>
      <c r="L932">
        <v>6.6845460303821715</v>
      </c>
      <c r="M932">
        <v>36.009892497373855</v>
      </c>
      <c r="N932">
        <v>22.800145753278848</v>
      </c>
      <c r="O932">
        <v>11.291500978227065</v>
      </c>
      <c r="P932">
        <v>8.0018525999540149</v>
      </c>
      <c r="Q932" t="str">
        <v>Wealth ICON</v>
      </c>
      <c r="R932" t="str">
        <v>Easy Fortune</v>
      </c>
      <c r="S932" t="str">
        <v>MaxFocus</v>
      </c>
      <c r="T932" t="str">
        <v>Noble Fortune</v>
      </c>
      <c r="U932" t="str">
        <v>i.ULife Select Insurance Plan</v>
      </c>
      <c r="V932" t="str">
        <v>FlexiGrowth Premier</v>
      </c>
      <c r="W932" t="str">
        <v>Journey Deferred Annuity Plan</v>
      </c>
      <c r="X932" t="str">
        <v>Crisis XDefender</v>
      </c>
      <c r="Y932" t="str">
        <v>i.ULife Plus</v>
      </c>
      <c r="Z932" t="str">
        <v>Crisis XDefender Supreme</v>
      </c>
      <c r="AA932">
        <v>31.178558060578663</v>
      </c>
      <c r="AB932">
        <v>0</v>
      </c>
      <c r="AC932">
        <v>5.0878238209123516</v>
      </c>
      <c r="AD932">
        <v>1.6185724255659724</v>
      </c>
      <c r="AE932">
        <v>0</v>
      </c>
      <c r="AF932">
        <v>0.12</v>
      </c>
      <c r="AG932">
        <v>0</v>
      </c>
      <c r="AH932">
        <v>0.105616281085717</v>
      </c>
      <c r="AI932">
        <v>0</v>
      </c>
      <c r="AJ932">
        <v>1.1710000000000002E-2</v>
      </c>
      <c r="AK932">
        <v>1.2161873287681146E-2</v>
      </c>
      <c r="AL932">
        <v>10.13807264536668</v>
      </c>
      <c r="AM932">
        <v>0</v>
      </c>
      <c r="AN932">
        <v>4.3284512673399957</v>
      </c>
      <c r="AO932">
        <v>-0.28008006363306331</v>
      </c>
      <c r="AP932">
        <v>0</v>
      </c>
      <c r="AQ932">
        <v>-4.2479944247463292E-2</v>
      </c>
      <c r="AR932">
        <v>0</v>
      </c>
      <c r="AS932">
        <v>3.9210103139018584E-2</v>
      </c>
      <c r="AT932">
        <v>0</v>
      </c>
      <c r="AU932">
        <v>2.0468620441821649E-3</v>
      </c>
      <c r="AV932">
        <v>2.9641211845763848E-2</v>
      </c>
      <c r="AW932" s="4" t="str">
        <v>TPAR</v>
      </c>
      <c r="AX932" s="4" t="str">
        <v>NPAR</v>
      </c>
      <c r="AY932" s="4" t="str">
        <v>TPAR</v>
      </c>
      <c r="AZ932" s="4" t="str">
        <v>UNLF</v>
      </c>
      <c r="BA932" s="4" t="str">
        <v>UNLF</v>
      </c>
      <c r="BB932" s="4" t="str">
        <v>UNLF</v>
      </c>
      <c r="BC932" s="4" t="str">
        <v>TPAR</v>
      </c>
      <c r="BD932" s="4" t="str">
        <v>SPRO</v>
      </c>
      <c r="BE932" s="4" t="str">
        <v>UNLF</v>
      </c>
      <c r="BF932" s="4" t="str">
        <v>SPRO</v>
      </c>
      <c r="BG932" s="4">
        <v>0.37977992009275674</v>
      </c>
      <c r="BH932" s="4">
        <v>1.415191088308613E-2</v>
      </c>
      <c r="BI932" s="4">
        <v>0.40420847052276559</v>
      </c>
      <c r="BJ932" s="4">
        <v>0.11585391249087752</v>
      </c>
      <c r="BK932" s="4">
        <v>9.2179796291539273E-2</v>
      </c>
      <c r="BL932" s="4">
        <v>5.3426101157596703E-2</v>
      </c>
      <c r="BM932" s="4">
        <v>4.9575788851592764E-2</v>
      </c>
      <c r="BN932" s="4">
        <v>0.55574202390217342</v>
      </c>
      <c r="BO932" s="4">
        <v>5.0789138230116562E-3</v>
      </c>
      <c r="BP932" s="4">
        <v>0.64658610055879639</v>
      </c>
      <c r="BQ932" t="str">
        <f>VLOOKUP(A932,Misc!$A$3:$B$11,2,FALSE)</f>
        <v>HKD</v>
      </c>
      <c r="BR932">
        <f>INDEX(FX!$B$30:$AK$48,MATCH('Data (2)'!BQ932,FX!$A$30:$A$48,0),MATCH('Data (2)'!D932,Period,0))</f>
        <v>7.7510077700000002</v>
      </c>
      <c r="BS932">
        <f t="shared" si="246"/>
        <v>4.9199334580760432</v>
      </c>
      <c r="BT932">
        <f t="shared" si="247"/>
        <v>0</v>
      </c>
      <c r="BU932">
        <f t="shared" si="248"/>
        <v>2.9622889050518926</v>
      </c>
      <c r="BV932">
        <f t="shared" si="249"/>
        <v>0</v>
      </c>
      <c r="BW932">
        <f t="shared" si="250"/>
        <v>1.7694858571270198</v>
      </c>
      <c r="BX932">
        <f t="shared" si="251"/>
        <v>0</v>
      </c>
      <c r="BY932">
        <f t="shared" si="252"/>
        <v>1.1537733707539906</v>
      </c>
      <c r="BZ932">
        <f t="shared" si="253"/>
        <v>0</v>
      </c>
      <c r="CA932">
        <f t="shared" si="240"/>
        <v>5.159200001137088</v>
      </c>
      <c r="CB932">
        <f t="shared" si="240"/>
        <v>2.7914096692958985</v>
      </c>
      <c r="CC932">
        <f t="shared" si="240"/>
        <v>1.2405822074948161</v>
      </c>
      <c r="CD932">
        <f t="shared" si="239"/>
        <v>0.86217274718871539</v>
      </c>
      <c r="CE932" s="4">
        <f t="shared" si="241"/>
        <v>0.60209938412669217</v>
      </c>
      <c r="CF932" s="4" t="str">
        <f t="shared" si="242"/>
        <v/>
      </c>
      <c r="CG932" s="4">
        <f t="shared" si="243"/>
        <v>0.38948711882434678</v>
      </c>
      <c r="CH932" s="4" t="str">
        <f t="shared" si="244"/>
        <v/>
      </c>
      <c r="CI932">
        <f>INDEX(FX!$B$114:$AK$132,MATCH('Data (2)'!BQ932,FX!$A$114:$A$132,0),MATCH('Data (2)'!D932,Period,0))</f>
        <v>7.75314002</v>
      </c>
    </row>
    <row r="933" spans="1:87" hidden="1" x14ac:dyDescent="0.15">
      <c r="A933" t="s">
        <v>2</v>
      </c>
      <c r="B933" s="1">
        <f t="shared" si="254"/>
        <v>44044</v>
      </c>
      <c r="C933" t="s">
        <v>63</v>
      </c>
      <c r="D933" s="1">
        <v>44044</v>
      </c>
      <c r="E933">
        <v>45.994618633727008</v>
      </c>
      <c r="F933">
        <v>19.342262278545519</v>
      </c>
      <c r="G933">
        <v>14.11777994860701</v>
      </c>
      <c r="H933">
        <v>7.863213925083965</v>
      </c>
      <c r="I933">
        <v>40</v>
      </c>
      <c r="J933">
        <v>21.642190019232995</v>
      </c>
      <c r="K933">
        <v>9.6184075610280022</v>
      </c>
      <c r="L933">
        <v>6.6845460303821715</v>
      </c>
      <c r="M933">
        <v>23.162550125964586</v>
      </c>
      <c r="N933">
        <v>13.939634336760822</v>
      </c>
      <c r="O933">
        <v>5.9691143461157772</v>
      </c>
      <c r="P933">
        <v>3.9630293167089112</v>
      </c>
      <c r="Q933" t="str">
        <v>Wealth ICON</v>
      </c>
      <c r="R933" t="str">
        <v>Easy Fortune</v>
      </c>
      <c r="S933" t="str">
        <v>MaxFocus</v>
      </c>
      <c r="T933" t="str">
        <v>Noble Fortune</v>
      </c>
      <c r="U933" t="str">
        <v>i.ULife Select Insurance Plan</v>
      </c>
      <c r="V933" t="str">
        <v>FlexiGrowth Premier</v>
      </c>
      <c r="W933" t="str">
        <v>Journey Deferred Annuity Plan</v>
      </c>
      <c r="X933" t="str">
        <v>Crisis XDefender</v>
      </c>
      <c r="Y933" t="str">
        <v>i.ULife Plus</v>
      </c>
      <c r="Z933" t="str">
        <v>Crisis XDefender Supreme</v>
      </c>
      <c r="AA933">
        <v>33.999170419999999</v>
      </c>
      <c r="AB933">
        <v>0</v>
      </c>
      <c r="AC933">
        <v>1.3887426555269999</v>
      </c>
      <c r="AD933">
        <v>7.6604571732000002</v>
      </c>
      <c r="AE933">
        <v>2.1840000000000002</v>
      </c>
      <c r="AF933">
        <v>0</v>
      </c>
      <c r="AG933">
        <v>0.13283086499999999</v>
      </c>
      <c r="AH933">
        <v>9.0439320000000004E-2</v>
      </c>
      <c r="AI933">
        <v>0.49919999999999998</v>
      </c>
      <c r="AJ933">
        <v>1.8530000000000001E-2</v>
      </c>
      <c r="AK933">
        <v>2.1248200000009376E-2</v>
      </c>
      <c r="AL933">
        <v>11.169823569728917</v>
      </c>
      <c r="AM933">
        <v>0</v>
      </c>
      <c r="AN933">
        <v>0.90481515139232438</v>
      </c>
      <c r="AO933">
        <v>-0.54706822575478253</v>
      </c>
      <c r="AP933">
        <v>-0.84494366159138556</v>
      </c>
      <c r="AQ933">
        <v>0</v>
      </c>
      <c r="AR933">
        <v>2.9884842297212003E-2</v>
      </c>
      <c r="AS933">
        <v>2.6206944750651408E-2</v>
      </c>
      <c r="AT933">
        <v>7.7609691329613539E-2</v>
      </c>
      <c r="AU933">
        <v>7.25524749263736E-3</v>
      </c>
      <c r="AV933">
        <v>4.0904883225387323E-2</v>
      </c>
      <c r="AW933" s="4" t="str">
        <v>TPAR</v>
      </c>
      <c r="AX933" s="4" t="str">
        <v>NPAR</v>
      </c>
      <c r="AY933" s="4" t="str">
        <v>TPAR</v>
      </c>
      <c r="AZ933" s="4" t="str">
        <v>UNLF</v>
      </c>
      <c r="BA933" s="4" t="str">
        <v>UNLF</v>
      </c>
      <c r="BB933" s="4" t="str">
        <v>UNLF</v>
      </c>
      <c r="BC933" s="4" t="str">
        <v>TPAR</v>
      </c>
      <c r="BD933" s="4" t="str">
        <v>SPRO</v>
      </c>
      <c r="BE933" s="4" t="str">
        <v>UNLF</v>
      </c>
      <c r="BF933" s="4" t="str">
        <v>SPRO</v>
      </c>
      <c r="BG933" s="4">
        <v>0.37977992009275674</v>
      </c>
      <c r="BH933" s="4">
        <v>1.415191088308613E-2</v>
      </c>
      <c r="BI933" s="4">
        <v>0.40420847052276559</v>
      </c>
      <c r="BJ933" s="4">
        <v>0.11585391249087752</v>
      </c>
      <c r="BK933" s="4">
        <v>9.2179796291539273E-2</v>
      </c>
      <c r="BL933" s="4">
        <v>5.3426101157596703E-2</v>
      </c>
      <c r="BM933" s="4">
        <v>4.9575788851592764E-2</v>
      </c>
      <c r="BN933" s="4">
        <v>0.55574202390217342</v>
      </c>
      <c r="BO933" s="4">
        <v>5.0789138230116562E-3</v>
      </c>
      <c r="BP933" s="4">
        <v>0.64658610055879639</v>
      </c>
      <c r="BQ933" t="str">
        <f>VLOOKUP(A933,Misc!$A$3:$B$11,2,FALSE)</f>
        <v>HKD</v>
      </c>
      <c r="BR933">
        <f>INDEX(FX!$B$30:$AK$48,MATCH('Data (2)'!BQ933,FX!$A$30:$A$48,0),MATCH('Data (2)'!D933,Period,0))</f>
        <v>7.7501356299999999</v>
      </c>
      <c r="BS933">
        <f t="shared" si="246"/>
        <v>5.9346856402985306</v>
      </c>
      <c r="BT933">
        <f t="shared" si="247"/>
        <v>0</v>
      </c>
      <c r="BU933">
        <f t="shared" si="248"/>
        <v>2.4957321009549247</v>
      </c>
      <c r="BV933">
        <f t="shared" si="249"/>
        <v>0</v>
      </c>
      <c r="BW933">
        <f t="shared" si="250"/>
        <v>1.8216171461514166</v>
      </c>
      <c r="BX933">
        <f t="shared" si="251"/>
        <v>0</v>
      </c>
      <c r="BY933">
        <f t="shared" si="252"/>
        <v>1.0145904924097393</v>
      </c>
      <c r="BZ933">
        <f t="shared" si="253"/>
        <v>0</v>
      </c>
      <c r="CA933">
        <f t="shared" si="240"/>
        <v>5.159200001137088</v>
      </c>
      <c r="CB933">
        <f t="shared" si="240"/>
        <v>2.7914096692958985</v>
      </c>
      <c r="CC933">
        <f t="shared" si="240"/>
        <v>1.2405822074948161</v>
      </c>
      <c r="CD933">
        <f t="shared" si="239"/>
        <v>0.86217274718871539</v>
      </c>
      <c r="CE933" s="4">
        <f t="shared" si="241"/>
        <v>0.42053315916315032</v>
      </c>
      <c r="CF933" s="4" t="str">
        <f t="shared" si="242"/>
        <v/>
      </c>
      <c r="CG933" s="4">
        <f t="shared" si="243"/>
        <v>0.40653020892007341</v>
      </c>
      <c r="CH933" s="4" t="str">
        <f t="shared" si="244"/>
        <v/>
      </c>
      <c r="CI933">
        <f>INDEX(FX!$B$114:$AK$132,MATCH('Data (2)'!BQ933,FX!$A$114:$A$132,0),MATCH('Data (2)'!D933,Period,0))</f>
        <v>7.75314002</v>
      </c>
    </row>
    <row r="934" spans="1:87" hidden="1" x14ac:dyDescent="0.15">
      <c r="A934" t="s">
        <v>2</v>
      </c>
      <c r="B934" s="1">
        <f t="shared" si="254"/>
        <v>44044</v>
      </c>
      <c r="C934" t="s">
        <v>63</v>
      </c>
      <c r="D934" s="1">
        <v>44075</v>
      </c>
      <c r="E934">
        <v>49.649419576382492</v>
      </c>
      <c r="F934">
        <v>20.361682509733519</v>
      </c>
      <c r="G934">
        <v>16.734911084920594</v>
      </c>
      <c r="H934">
        <v>7.2715737371895974</v>
      </c>
      <c r="I934">
        <v>48.082974721508883</v>
      </c>
      <c r="J934">
        <v>26.015521890321853</v>
      </c>
      <c r="K934">
        <v>11.562041190451996</v>
      </c>
      <c r="L934">
        <v>8.0353214450907249</v>
      </c>
      <c r="M934">
        <v>18.96884256337556</v>
      </c>
      <c r="N934">
        <v>11.048809543640314</v>
      </c>
      <c r="O934">
        <v>4.4571188476913228</v>
      </c>
      <c r="P934">
        <v>2.9846887063578325</v>
      </c>
      <c r="Q934" t="str">
        <v>Wealth ICON</v>
      </c>
      <c r="R934" t="str">
        <v>Easy Fortune</v>
      </c>
      <c r="S934" t="str">
        <v>MaxFocus</v>
      </c>
      <c r="T934" t="str">
        <v>Noble Fortune</v>
      </c>
      <c r="U934" t="str">
        <v>i.ULife Select Insurance Plan</v>
      </c>
      <c r="V934" t="str">
        <v>FlexiGrowth Premier</v>
      </c>
      <c r="W934" t="str">
        <v>Journey Deferred Annuity Plan</v>
      </c>
      <c r="X934" t="str">
        <v>Crisis XDefender</v>
      </c>
      <c r="Y934" t="str">
        <v>i.ULife Plus</v>
      </c>
      <c r="Z934" t="str">
        <v>Crisis XDefender Supreme</v>
      </c>
      <c r="AA934">
        <v>42.736939375973812</v>
      </c>
      <c r="AB934">
        <v>0</v>
      </c>
      <c r="AC934">
        <v>3.6324563355067601</v>
      </c>
      <c r="AD934">
        <v>0.99386350686908309</v>
      </c>
      <c r="AE934">
        <v>0</v>
      </c>
      <c r="AF934">
        <v>0</v>
      </c>
      <c r="AG934">
        <v>0.23045213376481358</v>
      </c>
      <c r="AH934">
        <v>8.9676679307127232E-6</v>
      </c>
      <c r="AI934">
        <v>0</v>
      </c>
      <c r="AJ934">
        <v>0.11305960806664057</v>
      </c>
      <c r="AK934">
        <v>1.9426396485334507</v>
      </c>
      <c r="AL934">
        <v>17.176564963316149</v>
      </c>
      <c r="AM934">
        <v>0</v>
      </c>
      <c r="AN934">
        <v>1.1532188057194359</v>
      </c>
      <c r="AO934">
        <v>8.2309937328650606E-2</v>
      </c>
      <c r="AP934">
        <v>0</v>
      </c>
      <c r="AQ934">
        <v>0</v>
      </c>
      <c r="AR934">
        <v>1.742869258633347E-2</v>
      </c>
      <c r="AS934">
        <v>1.5547605909284272E-6</v>
      </c>
      <c r="AT934">
        <v>0</v>
      </c>
      <c r="AU934">
        <v>5.0095048223867955E-2</v>
      </c>
      <c r="AV934">
        <v>1.5696640935430004</v>
      </c>
      <c r="AW934" s="4" t="str">
        <v>TPAR</v>
      </c>
      <c r="AX934" s="4" t="str">
        <v>NPAR</v>
      </c>
      <c r="AY934" s="4" t="str">
        <v>TPAR</v>
      </c>
      <c r="AZ934" s="4" t="str">
        <v>UNLF</v>
      </c>
      <c r="BA934" s="4" t="str">
        <v>UNLF</v>
      </c>
      <c r="BB934" s="4" t="str">
        <v>UNLF</v>
      </c>
      <c r="BC934" s="4" t="str">
        <v>TPAR</v>
      </c>
      <c r="BD934" s="4" t="str">
        <v>SPRO</v>
      </c>
      <c r="BE934" s="4" t="str">
        <v>UNLF</v>
      </c>
      <c r="BF934" s="4" t="str">
        <v>SPRO</v>
      </c>
      <c r="BG934" s="4">
        <v>0.37977992009275674</v>
      </c>
      <c r="BH934" s="4">
        <v>1.415191088308613E-2</v>
      </c>
      <c r="BI934" s="4">
        <v>0.40420847052276559</v>
      </c>
      <c r="BJ934" s="4">
        <v>0.11585391249087752</v>
      </c>
      <c r="BK934" s="4">
        <v>9.2179796291539273E-2</v>
      </c>
      <c r="BL934" s="4">
        <v>5.3426101157596703E-2</v>
      </c>
      <c r="BM934" s="4">
        <v>4.9575788851592764E-2</v>
      </c>
      <c r="BN934" s="4">
        <v>0.55574202390217342</v>
      </c>
      <c r="BO934" s="4">
        <v>5.0789138230116562E-3</v>
      </c>
      <c r="BP934" s="4">
        <v>0.64658610055879639</v>
      </c>
      <c r="BQ934" t="str">
        <f>VLOOKUP(A934,Misc!$A$3:$B$11,2,FALSE)</f>
        <v>HKD</v>
      </c>
      <c r="BR934">
        <f>INDEX(FX!$B$30:$AK$48,MATCH('Data (2)'!BQ934,FX!$A$30:$A$48,0),MATCH('Data (2)'!D934,Period,0))</f>
        <v>7.7501356299999999</v>
      </c>
      <c r="BS934">
        <f t="shared" si="246"/>
        <v>0</v>
      </c>
      <c r="BT934">
        <f t="shared" si="247"/>
        <v>6.4062646057695503</v>
      </c>
      <c r="BU934">
        <f t="shared" si="248"/>
        <v>0</v>
      </c>
      <c r="BV934">
        <f t="shared" si="249"/>
        <v>2.6272678933405351</v>
      </c>
      <c r="BW934">
        <f t="shared" si="250"/>
        <v>0</v>
      </c>
      <c r="BX934">
        <f t="shared" si="251"/>
        <v>2.1593055765555156</v>
      </c>
      <c r="BY934">
        <f t="shared" si="252"/>
        <v>0</v>
      </c>
      <c r="BZ934">
        <f t="shared" si="253"/>
        <v>0.9382511589916005</v>
      </c>
      <c r="CA934">
        <f t="shared" si="240"/>
        <v>6.2017420809470796</v>
      </c>
      <c r="CB934">
        <f t="shared" si="240"/>
        <v>3.3554820141532606</v>
      </c>
      <c r="CC934">
        <f t="shared" si="240"/>
        <v>1.4912720730731748</v>
      </c>
      <c r="CD934">
        <f t="shared" si="239"/>
        <v>1.0363957602162233</v>
      </c>
      <c r="CE934" s="4" t="str">
        <f t="shared" si="241"/>
        <v/>
      </c>
      <c r="CF934" s="4">
        <f t="shared" si="242"/>
        <v>0.41010917516182355</v>
      </c>
      <c r="CG934" s="4" t="str">
        <f t="shared" si="243"/>
        <v/>
      </c>
      <c r="CH934" s="4">
        <f t="shared" si="244"/>
        <v>0.35712047536904468</v>
      </c>
      <c r="CI934">
        <f>INDEX(FX!$B$114:$AK$132,MATCH('Data (2)'!BQ934,FX!$A$114:$A$132,0),MATCH('Data (2)'!D934,Period,0))</f>
        <v>7.75314002</v>
      </c>
    </row>
    <row r="935" spans="1:87" hidden="1" x14ac:dyDescent="0.15">
      <c r="A935" t="s">
        <v>2</v>
      </c>
      <c r="B935" s="1">
        <f t="shared" si="254"/>
        <v>44044</v>
      </c>
      <c r="C935" t="s">
        <v>63</v>
      </c>
      <c r="D935" s="1">
        <v>44105</v>
      </c>
      <c r="E935">
        <v>51.203222288920117</v>
      </c>
      <c r="F935">
        <v>20.975272664126262</v>
      </c>
      <c r="G935">
        <v>17.340672954594258</v>
      </c>
      <c r="H935">
        <v>7.5202912307139629</v>
      </c>
      <c r="I935">
        <v>40</v>
      </c>
      <c r="J935">
        <v>21.642190019232938</v>
      </c>
      <c r="K935">
        <v>9.6184075610280022</v>
      </c>
      <c r="L935">
        <v>6.6845460303821715</v>
      </c>
      <c r="M935">
        <v>19.747871074822541</v>
      </c>
      <c r="N935">
        <v>12.231472601985113</v>
      </c>
      <c r="O935">
        <v>6.5881272613755133</v>
      </c>
      <c r="P935">
        <v>4.3056612493865254</v>
      </c>
      <c r="Q935" t="str">
        <v>Wealth ICON</v>
      </c>
      <c r="R935" t="str">
        <v>Easy Fortune</v>
      </c>
      <c r="S935" t="str">
        <v>MaxFocus</v>
      </c>
      <c r="T935" t="str">
        <v>Noble Fortune</v>
      </c>
      <c r="U935" t="str">
        <v>i.ULife Select Insurance Plan</v>
      </c>
      <c r="V935" t="str">
        <v>FlexiGrowth Premier</v>
      </c>
      <c r="W935" t="str">
        <v>Journey Deferred Annuity Plan</v>
      </c>
      <c r="X935" t="str">
        <v>Crisis XDefender</v>
      </c>
      <c r="Y935" t="str">
        <v>i.ULife Plus</v>
      </c>
      <c r="Z935" t="str">
        <v>Crisis XDefender Supreme</v>
      </c>
      <c r="AA935">
        <v>44.073245417864356</v>
      </c>
      <c r="AB935">
        <v>0</v>
      </c>
      <c r="AC935">
        <v>3.7634217839864808</v>
      </c>
      <c r="AD935">
        <v>0.9916488444664735</v>
      </c>
      <c r="AE935">
        <v>0</v>
      </c>
      <c r="AF935">
        <v>0</v>
      </c>
      <c r="AG935">
        <v>0.23836971636903762</v>
      </c>
      <c r="AH935">
        <v>8.9476849482730088E-6</v>
      </c>
      <c r="AI935">
        <v>0</v>
      </c>
      <c r="AJ935">
        <v>0.11735187655785635</v>
      </c>
      <c r="AK935">
        <v>2.0191757019909673</v>
      </c>
      <c r="AL935">
        <v>17.342611588190298</v>
      </c>
      <c r="AM935">
        <v>0</v>
      </c>
      <c r="AN935">
        <v>1.1947972269853335</v>
      </c>
      <c r="AO935">
        <v>8.2126523084840447E-2</v>
      </c>
      <c r="AP935">
        <v>0</v>
      </c>
      <c r="AQ935">
        <v>0</v>
      </c>
      <c r="AR935">
        <v>1.8027485537310223E-2</v>
      </c>
      <c r="AS935">
        <v>1.5512960610387692E-6</v>
      </c>
      <c r="AT935">
        <v>0</v>
      </c>
      <c r="AU935">
        <v>5.1996889214953858E-2</v>
      </c>
      <c r="AV935">
        <v>1.6315051996511052</v>
      </c>
      <c r="AW935" s="4" t="str">
        <v>TPAR</v>
      </c>
      <c r="AX935" s="4" t="str">
        <v>NPAR</v>
      </c>
      <c r="AY935" s="4" t="str">
        <v>TPAR</v>
      </c>
      <c r="AZ935" s="4" t="str">
        <v>UNLF</v>
      </c>
      <c r="BA935" s="4" t="str">
        <v>UNLF</v>
      </c>
      <c r="BB935" s="4" t="str">
        <v>UNLF</v>
      </c>
      <c r="BC935" s="4" t="str">
        <v>TPAR</v>
      </c>
      <c r="BD935" s="4" t="str">
        <v>SPRO</v>
      </c>
      <c r="BE935" s="4" t="str">
        <v>UNLF</v>
      </c>
      <c r="BF935" s="4" t="str">
        <v>SPRO</v>
      </c>
      <c r="BG935" s="4">
        <v>0.37977992009275674</v>
      </c>
      <c r="BH935" s="4">
        <v>1.415191088308613E-2</v>
      </c>
      <c r="BI935" s="4">
        <v>0.40420847052276559</v>
      </c>
      <c r="BJ935" s="4">
        <v>0.11585391249087752</v>
      </c>
      <c r="BK935" s="4">
        <v>9.2179796291539273E-2</v>
      </c>
      <c r="BL935" s="4">
        <v>5.3426101157596703E-2</v>
      </c>
      <c r="BM935" s="4">
        <v>4.9575788851592764E-2</v>
      </c>
      <c r="BN935" s="4">
        <v>0.55574202390217342</v>
      </c>
      <c r="BO935" s="4">
        <v>5.0789138230116562E-3</v>
      </c>
      <c r="BP935" s="4">
        <v>0.64658610055879639</v>
      </c>
      <c r="BQ935" t="str">
        <f>VLOOKUP(A935,Misc!$A$3:$B$11,2,FALSE)</f>
        <v>HKD</v>
      </c>
      <c r="BR935">
        <f>INDEX(FX!$B$30:$AK$48,MATCH('Data (2)'!BQ935,FX!$A$30:$A$48,0),MATCH('Data (2)'!D935,Period,0))</f>
        <v>7.7501356299999999</v>
      </c>
      <c r="BS935">
        <f t="shared" si="246"/>
        <v>0</v>
      </c>
      <c r="BT935">
        <f t="shared" si="247"/>
        <v>6.6067517697003346</v>
      </c>
      <c r="BU935">
        <f t="shared" si="248"/>
        <v>0</v>
      </c>
      <c r="BV935">
        <f t="shared" si="249"/>
        <v>2.7064394309349993</v>
      </c>
      <c r="BW935">
        <f t="shared" si="250"/>
        <v>0</v>
      </c>
      <c r="BX935">
        <f t="shared" si="251"/>
        <v>2.2374670305730193</v>
      </c>
      <c r="BY935">
        <f t="shared" si="252"/>
        <v>0</v>
      </c>
      <c r="BZ935">
        <f t="shared" si="253"/>
        <v>0.97034317717017338</v>
      </c>
      <c r="CA935">
        <f t="shared" si="240"/>
        <v>5.159200001137088</v>
      </c>
      <c r="CB935">
        <f t="shared" si="240"/>
        <v>2.791409669295891</v>
      </c>
      <c r="CC935">
        <f t="shared" si="240"/>
        <v>1.2405822074948161</v>
      </c>
      <c r="CD935">
        <f t="shared" si="239"/>
        <v>0.86217274718871539</v>
      </c>
      <c r="CE935" s="4" t="str">
        <f t="shared" si="241"/>
        <v/>
      </c>
      <c r="CF935" s="4">
        <f t="shared" si="242"/>
        <v>0.40964751291961382</v>
      </c>
      <c r="CG935" s="4" t="str">
        <f t="shared" si="243"/>
        <v/>
      </c>
      <c r="CH935" s="4">
        <f t="shared" si="244"/>
        <v>0.35853127399749229</v>
      </c>
      <c r="CI935">
        <f>INDEX(FX!$B$114:$AK$132,MATCH('Data (2)'!BQ935,FX!$A$114:$A$132,0),MATCH('Data (2)'!D935,Period,0))</f>
        <v>7.75314002</v>
      </c>
    </row>
    <row r="936" spans="1:87" hidden="1" x14ac:dyDescent="0.15">
      <c r="A936" t="s">
        <v>2</v>
      </c>
      <c r="B936" s="1">
        <f t="shared" si="254"/>
        <v>44044</v>
      </c>
      <c r="C936" t="s">
        <v>63</v>
      </c>
      <c r="D936" s="1">
        <v>44136</v>
      </c>
      <c r="E936">
        <v>52.051301857627472</v>
      </c>
      <c r="F936">
        <v>21.322840074210799</v>
      </c>
      <c r="G936">
        <v>17.627353243893008</v>
      </c>
      <c r="H936">
        <v>7.644712361357084</v>
      </c>
      <c r="I936">
        <v>44.999999999999986</v>
      </c>
      <c r="J936">
        <v>24.347463771637141</v>
      </c>
      <c r="K936">
        <v>10.8207085061565</v>
      </c>
      <c r="L936">
        <v>7.520114284179944</v>
      </c>
      <c r="M936">
        <v>15.125964177192118</v>
      </c>
      <c r="N936">
        <v>7.6197117336468398</v>
      </c>
      <c r="O936">
        <v>3.6548806749263605</v>
      </c>
      <c r="P936">
        <v>2.1040605014481915</v>
      </c>
      <c r="Q936" t="str">
        <v>Wealth ICON</v>
      </c>
      <c r="R936" t="str">
        <v>Easy Fortune</v>
      </c>
      <c r="S936" t="str">
        <v>MaxFocus</v>
      </c>
      <c r="T936" t="str">
        <v>Noble Fortune</v>
      </c>
      <c r="U936" t="str">
        <v>i.ULife Select Insurance Plan</v>
      </c>
      <c r="V936" t="str">
        <v>FlexiGrowth Premier</v>
      </c>
      <c r="W936" t="str">
        <v>Journey Deferred Annuity Plan</v>
      </c>
      <c r="X936" t="str">
        <v>Crisis XDefender</v>
      </c>
      <c r="Y936" t="str">
        <v>i.ULife Plus</v>
      </c>
      <c r="Z936" t="str">
        <v>Crisis XDefender Supreme</v>
      </c>
      <c r="AA936">
        <v>44.8032386870903</v>
      </c>
      <c r="AB936">
        <v>0</v>
      </c>
      <c r="AC936">
        <v>3.8256429707021078</v>
      </c>
      <c r="AD936">
        <v>1.0082902066244033</v>
      </c>
      <c r="AE936">
        <v>0</v>
      </c>
      <c r="AF936">
        <v>0</v>
      </c>
      <c r="AG936">
        <v>0.24231324901992582</v>
      </c>
      <c r="AH936">
        <v>9.0978405870660765E-6</v>
      </c>
      <c r="AI936">
        <v>0</v>
      </c>
      <c r="AJ936">
        <v>0.11929067364138136</v>
      </c>
      <c r="AK936">
        <v>2.0525169727087658</v>
      </c>
      <c r="AL936">
        <v>17.632273381037177</v>
      </c>
      <c r="AM936">
        <v>0</v>
      </c>
      <c r="AN936">
        <v>1.2145509792187095</v>
      </c>
      <c r="AO936">
        <v>8.3504729917886988E-2</v>
      </c>
      <c r="AP936">
        <v>0</v>
      </c>
      <c r="AQ936">
        <v>0</v>
      </c>
      <c r="AR936">
        <v>1.8325728027642908E-2</v>
      </c>
      <c r="AS936">
        <v>1.5773291469541828E-6</v>
      </c>
      <c r="AT936">
        <v>0</v>
      </c>
      <c r="AU936">
        <v>5.2855941665748064E-2</v>
      </c>
      <c r="AV936">
        <v>1.658445134888396</v>
      </c>
      <c r="AW936" s="4" t="str">
        <v>TPAR</v>
      </c>
      <c r="AX936" s="4" t="str">
        <v>NPAR</v>
      </c>
      <c r="AY936" s="4" t="str">
        <v>TPAR</v>
      </c>
      <c r="AZ936" s="4" t="str">
        <v>UNLF</v>
      </c>
      <c r="BA936" s="4" t="str">
        <v>UNLF</v>
      </c>
      <c r="BB936" s="4" t="str">
        <v>UNLF</v>
      </c>
      <c r="BC936" s="4" t="str">
        <v>TPAR</v>
      </c>
      <c r="BD936" s="4" t="str">
        <v>SPRO</v>
      </c>
      <c r="BE936" s="4" t="str">
        <v>UNLF</v>
      </c>
      <c r="BF936" s="4" t="str">
        <v>SPRO</v>
      </c>
      <c r="BG936" s="4">
        <v>0.37977992009275674</v>
      </c>
      <c r="BH936" s="4">
        <v>1.415191088308613E-2</v>
      </c>
      <c r="BI936" s="4">
        <v>0.40420847052276559</v>
      </c>
      <c r="BJ936" s="4">
        <v>0.11585391249087752</v>
      </c>
      <c r="BK936" s="4">
        <v>9.2179796291539273E-2</v>
      </c>
      <c r="BL936" s="4">
        <v>5.3426101157596703E-2</v>
      </c>
      <c r="BM936" s="4">
        <v>4.9575788851592764E-2</v>
      </c>
      <c r="BN936" s="4">
        <v>0.55574202390217342</v>
      </c>
      <c r="BO936" s="4">
        <v>5.0789138230116562E-3</v>
      </c>
      <c r="BP936" s="4">
        <v>0.64658610055879639</v>
      </c>
      <c r="BQ936" t="str">
        <f>VLOOKUP(A936,Misc!$A$3:$B$11,2,FALSE)</f>
        <v>HKD</v>
      </c>
      <c r="BR936">
        <f>INDEX(FX!$B$30:$AK$48,MATCH('Data (2)'!BQ936,FX!$A$30:$A$48,0),MATCH('Data (2)'!D936,Period,0))</f>
        <v>7.7501356299999999</v>
      </c>
      <c r="BS936">
        <f t="shared" si="246"/>
        <v>0</v>
      </c>
      <c r="BT936">
        <f t="shared" si="247"/>
        <v>6.7161794764135596</v>
      </c>
      <c r="BU936">
        <f t="shared" si="248"/>
        <v>0</v>
      </c>
      <c r="BV936">
        <f t="shared" si="249"/>
        <v>2.7512860538430086</v>
      </c>
      <c r="BW936">
        <f t="shared" si="250"/>
        <v>0</v>
      </c>
      <c r="BX936">
        <f t="shared" si="251"/>
        <v>2.2744573882887011</v>
      </c>
      <c r="BY936">
        <f t="shared" si="252"/>
        <v>0</v>
      </c>
      <c r="BZ936">
        <f t="shared" si="253"/>
        <v>0.98639723565161452</v>
      </c>
      <c r="CA936">
        <f t="shared" si="240"/>
        <v>5.8041000012792221</v>
      </c>
      <c r="CB936">
        <f t="shared" si="240"/>
        <v>3.1403358779578885</v>
      </c>
      <c r="CC936">
        <f t="shared" si="240"/>
        <v>1.3956549834316676</v>
      </c>
      <c r="CD936">
        <f t="shared" si="239"/>
        <v>0.96994434058730494</v>
      </c>
      <c r="CE936" s="4" t="str">
        <f t="shared" si="241"/>
        <v/>
      </c>
      <c r="CF936" s="4">
        <f t="shared" si="242"/>
        <v>0.40965046623682483</v>
      </c>
      <c r="CG936" s="4" t="str">
        <f t="shared" si="243"/>
        <v/>
      </c>
      <c r="CH936" s="4">
        <f t="shared" si="244"/>
        <v>0.3585222388176651</v>
      </c>
      <c r="CI936">
        <f>INDEX(FX!$B$114:$AK$132,MATCH('Data (2)'!BQ936,FX!$A$114:$A$132,0),MATCH('Data (2)'!D936,Period,0))</f>
        <v>7.75314002</v>
      </c>
    </row>
    <row r="937" spans="1:87" hidden="1" x14ac:dyDescent="0.15">
      <c r="A937" t="s">
        <v>2</v>
      </c>
      <c r="B937" s="1">
        <f t="shared" si="254"/>
        <v>44044</v>
      </c>
      <c r="C937" t="s">
        <v>63</v>
      </c>
      <c r="D937" s="1">
        <v>44166</v>
      </c>
      <c r="E937">
        <v>53.251427190610478</v>
      </c>
      <c r="F937">
        <v>21.828607712337799</v>
      </c>
      <c r="G937">
        <v>17.984723585568677</v>
      </c>
      <c r="H937">
        <v>7.8083257242470632</v>
      </c>
      <c r="I937">
        <v>43.082974721508826</v>
      </c>
      <c r="J937">
        <v>23.310248137917675</v>
      </c>
      <c r="K937">
        <v>10.359740245323474</v>
      </c>
      <c r="L937">
        <v>7.1997531912929569</v>
      </c>
      <c r="M937">
        <v>29.587076740997428</v>
      </c>
      <c r="N937">
        <v>19.776125047429151</v>
      </c>
      <c r="O937">
        <v>5.4604509292748844</v>
      </c>
      <c r="P937">
        <v>6.0894287936723126</v>
      </c>
      <c r="Q937" t="str">
        <v>Wealth ICON</v>
      </c>
      <c r="R937" t="str">
        <v>Easy Fortune</v>
      </c>
      <c r="S937" t="str">
        <v>MaxFocus</v>
      </c>
      <c r="T937" t="str">
        <v>Noble Fortune</v>
      </c>
      <c r="U937" t="str">
        <v>i.ULife Select Insurance Plan</v>
      </c>
      <c r="V937" t="str">
        <v>FlexiGrowth Premier</v>
      </c>
      <c r="W937" t="str">
        <v>Journey Deferred Annuity Plan</v>
      </c>
      <c r="X937" t="str">
        <v>Crisis XDefender</v>
      </c>
      <c r="Y937" t="str">
        <v>i.ULife Plus</v>
      </c>
      <c r="Z937" t="str">
        <v>Crisis XDefender Supreme</v>
      </c>
      <c r="AA937">
        <v>45.836946430757934</v>
      </c>
      <c r="AB937">
        <v>0</v>
      </c>
      <c r="AC937">
        <v>3.9035123374958745</v>
      </c>
      <c r="AD937">
        <v>1.0514619605611377</v>
      </c>
      <c r="AE937">
        <v>0</v>
      </c>
      <c r="AF937">
        <v>0</v>
      </c>
      <c r="AG937">
        <v>0.24747829792718162</v>
      </c>
      <c r="AH937">
        <v>9.4873809521315895E-6</v>
      </c>
      <c r="AI937">
        <v>0</v>
      </c>
      <c r="AJ937">
        <v>0.12159021408710299</v>
      </c>
      <c r="AK937">
        <v>2.090428462400304</v>
      </c>
      <c r="AL937">
        <v>18.260969546972099</v>
      </c>
      <c r="AM937">
        <v>0</v>
      </c>
      <c r="AN937">
        <v>1.2392726607534741</v>
      </c>
      <c r="AO937">
        <v>8.7080134725831718E-2</v>
      </c>
      <c r="AP937">
        <v>0</v>
      </c>
      <c r="AQ937">
        <v>0</v>
      </c>
      <c r="AR937">
        <v>1.8716351660096702E-2</v>
      </c>
      <c r="AS937">
        <v>1.6448653239022066E-6</v>
      </c>
      <c r="AT937">
        <v>0</v>
      </c>
      <c r="AU937">
        <v>5.3874834190594426E-2</v>
      </c>
      <c r="AV937">
        <v>1.6890781075671839</v>
      </c>
      <c r="AW937" s="4" t="str">
        <v>TPAR</v>
      </c>
      <c r="AX937" s="4" t="str">
        <v>NPAR</v>
      </c>
      <c r="AY937" s="4" t="str">
        <v>TPAR</v>
      </c>
      <c r="AZ937" s="4" t="str">
        <v>UNLF</v>
      </c>
      <c r="BA937" s="4" t="str">
        <v>UNLF</v>
      </c>
      <c r="BB937" s="4" t="str">
        <v>UNLF</v>
      </c>
      <c r="BC937" s="4" t="str">
        <v>TPAR</v>
      </c>
      <c r="BD937" s="4" t="str">
        <v>SPRO</v>
      </c>
      <c r="BE937" s="4" t="str">
        <v>UNLF</v>
      </c>
      <c r="BF937" s="4" t="str">
        <v>SPRO</v>
      </c>
      <c r="BG937" s="4">
        <v>0.37977992009275674</v>
      </c>
      <c r="BH937" s="4">
        <v>1.415191088308613E-2</v>
      </c>
      <c r="BI937" s="4">
        <v>0.40420847052276559</v>
      </c>
      <c r="BJ937" s="4">
        <v>0.11585391249087752</v>
      </c>
      <c r="BK937" s="4">
        <v>9.2179796291539273E-2</v>
      </c>
      <c r="BL937" s="4">
        <v>5.3426101157596703E-2</v>
      </c>
      <c r="BM937" s="4">
        <v>4.9575788851592764E-2</v>
      </c>
      <c r="BN937" s="4">
        <v>0.55574202390217342</v>
      </c>
      <c r="BO937" s="4">
        <v>5.0789138230116562E-3</v>
      </c>
      <c r="BP937" s="4">
        <v>0.64658610055879639</v>
      </c>
      <c r="BQ937" t="str">
        <f>VLOOKUP(A937,Misc!$A$3:$B$11,2,FALSE)</f>
        <v>HKD</v>
      </c>
      <c r="BR937">
        <f>INDEX(FX!$B$30:$AK$48,MATCH('Data (2)'!BQ937,FX!$A$30:$A$48,0),MATCH('Data (2)'!D937,Period,0))</f>
        <v>7.7501356299999999</v>
      </c>
      <c r="BS937">
        <f t="shared" si="246"/>
        <v>0</v>
      </c>
      <c r="BT937">
        <f t="shared" si="247"/>
        <v>6.8710316480758777</v>
      </c>
      <c r="BU937">
        <f t="shared" si="248"/>
        <v>0</v>
      </c>
      <c r="BV937">
        <f t="shared" si="249"/>
        <v>2.8165452521684191</v>
      </c>
      <c r="BW937">
        <f t="shared" si="250"/>
        <v>0</v>
      </c>
      <c r="BX937">
        <f t="shared" si="251"/>
        <v>2.3205688834594858</v>
      </c>
      <c r="BY937">
        <f t="shared" si="252"/>
        <v>0</v>
      </c>
      <c r="BZ937">
        <f t="shared" si="253"/>
        <v>1.0075082678581539</v>
      </c>
      <c r="CA937">
        <f t="shared" si="240"/>
        <v>5.5568420808049366</v>
      </c>
      <c r="CB937">
        <f t="shared" si="240"/>
        <v>3.0065558054912667</v>
      </c>
      <c r="CC937">
        <f t="shared" si="240"/>
        <v>1.3361992971363199</v>
      </c>
      <c r="CD937">
        <f t="shared" si="239"/>
        <v>0.92862416681763438</v>
      </c>
      <c r="CE937" s="4" t="str">
        <f t="shared" si="241"/>
        <v/>
      </c>
      <c r="CF937" s="4">
        <f t="shared" si="242"/>
        <v>0.40991591895187202</v>
      </c>
      <c r="CG937" s="4" t="str">
        <f t="shared" si="243"/>
        <v/>
      </c>
      <c r="CH937" s="4">
        <f t="shared" si="244"/>
        <v>0.35771066240902299</v>
      </c>
      <c r="CI937">
        <f>INDEX(FX!$B$114:$AK$132,MATCH('Data (2)'!BQ937,FX!$A$114:$A$132,0),MATCH('Data (2)'!D937,Period,0))</f>
        <v>7.75314002</v>
      </c>
    </row>
    <row r="938" spans="1:87" x14ac:dyDescent="0.15">
      <c r="A938" t="s">
        <v>2</v>
      </c>
      <c r="B938" s="1">
        <f t="shared" si="254"/>
        <v>44044</v>
      </c>
      <c r="C938" t="s">
        <v>108</v>
      </c>
      <c r="D938" s="1">
        <v>43831</v>
      </c>
      <c r="E938">
        <f t="array" ref="E938:E949">TRANSPOSE('[9]BK_Key Metrics P1'!$F$6:$Q$6)</f>
        <v>55.880867621158743</v>
      </c>
      <c r="F938">
        <f t="array" ref="F938:F949">TRANSPOSE('[9]BK_Key Metrics P1'!$F$11:$Q$11)</f>
        <v>20.969020434351179</v>
      </c>
      <c r="G938">
        <f t="array" ref="G938:G949">TRANSPOSE('[9]BK_Key Metrics P1'!$F$16:$Q$16)</f>
        <v>11.02088051714991</v>
      </c>
      <c r="H938">
        <f t="array" ref="H938:H949">TRANSPOSE('[9]BK_Key Metrics P1'!$F$21:$Q$21)</f>
        <v>5.6613284942438336</v>
      </c>
      <c r="I938">
        <f t="array" ref="I938:I949">TRANSPOSE('[9]BK_Key Metrics P1'!$F$7:$Q$7)</f>
        <v>49.999999999999993</v>
      </c>
      <c r="J938">
        <f t="array" ref="J938:J949">TRANSPOSE('[9]BK_Key Metrics P1'!$F$12:$Q$12)</f>
        <v>25.601794451409546</v>
      </c>
      <c r="K938">
        <f t="array" ref="K938:K949">TRANSPOSE('[9]BK_Key Metrics P1'!$F$17:$Q$17)</f>
        <v>13.455375251911335</v>
      </c>
      <c r="L938">
        <f t="array" ref="L938:L949">TRANSPOSE('[9]BK_Key Metrics P1'!$F$22:$Q$22)</f>
        <v>8.5665823607444977</v>
      </c>
      <c r="M938">
        <f t="array" ref="M938:M949">TRANSPOSE('[9]BK_Key Metrics P1'!$F$9:$Q$9)</f>
        <v>56.680255227108638</v>
      </c>
      <c r="N938">
        <f t="array" ref="N938:N949">TRANSPOSE('[9]BK_Key Metrics P1'!$F$14:$Q$14)</f>
        <v>23.590283223671744</v>
      </c>
      <c r="O938">
        <f t="array" ref="O938:O949">TRANSPOSE('[9]BK_Key Metrics P1'!$F$19:$Q$19)</f>
        <v>12.665534000556665</v>
      </c>
      <c r="P938">
        <f t="array" ref="P938:P949">TRANSPOSE('[9]BK_Key Metrics P1'!$F$24:$Q$24)</f>
        <v>5.6126894780188996</v>
      </c>
      <c r="Q938" t="str">
        <f t="array" ref="Q938:Q949">'[9]BK_Key Products'!$D$6</f>
        <v>MaxFocus</v>
      </c>
      <c r="R938" t="str">
        <f t="array" ref="R938:R949">'[9]BK_Key Products'!$D$9</f>
        <v>Noble Fortune</v>
      </c>
      <c r="S938" t="str">
        <f t="array" ref="S938:S949">'[9]BK_Key Products'!$D$12</f>
        <v>Wealth ICON</v>
      </c>
      <c r="T938" t="str">
        <f t="array" ref="T938:T949">'[9]BK_Key Products'!$D$15</f>
        <v>FlexiGrowth Premier</v>
      </c>
      <c r="U938" t="str">
        <f t="array" ref="U938:U949">'[9]BK_Key Products'!$D$18</f>
        <v>Crisis XDefender Supreme</v>
      </c>
      <c r="V938" t="str">
        <f t="array" ref="V938:V949">'[9]BK_Key Products'!$D$21</f>
        <v>Altitude II</v>
      </c>
      <c r="W938" t="str">
        <f t="array" ref="W938:W949">'[9]BK_Key Products'!$D$24</f>
        <v>Glorious Fortune</v>
      </c>
      <c r="X938" t="str">
        <f t="array" ref="X938:X949">'[9]BK_Key Products'!$D$27</f>
        <v>VHIS</v>
      </c>
      <c r="Y938" t="str">
        <f t="array" ref="Y938:Y949">'[9]BK_Key Products'!$D$30</f>
        <v>Regal Fortune</v>
      </c>
      <c r="Z938" t="str">
        <f t="array" ref="Z938:Z949">'[9]BK_Key Products'!$D$33</f>
        <v>CANsurance</v>
      </c>
      <c r="AA938">
        <f t="array" ref="AA938:AA949">TRANSPOSE('[9]BK_Key Products'!$F$6:$Q$6)</f>
        <v>33.521415456032031</v>
      </c>
      <c r="AB938">
        <f t="array" ref="AB938:AB949">TRANSPOSE('[9]BK_Key Products'!$F$9:$Q$9)</f>
        <v>8.3598624850914103</v>
      </c>
      <c r="AC938">
        <f t="array" ref="AC938:AC949">TRANSPOSE('[9]BK_Key Products'!$F$12:$Q$12)</f>
        <v>0</v>
      </c>
      <c r="AD938">
        <f t="array" ref="AD938:AD949">TRANSPOSE('[9]BK_Key Products'!$F$15:$Q$15)</f>
        <v>12.303628316924</v>
      </c>
      <c r="AE938">
        <f t="array" ref="AE938:AE949">TRANSPOSE('[9]BK_Key Products'!$F$18:$Q$18)</f>
        <v>0.51820892749295433</v>
      </c>
      <c r="AF938">
        <f t="array" ref="AF938:AF949">TRANSPOSE('[9]BK_Key Products'!$F$21:$Q$21)</f>
        <v>0.93269023411200014</v>
      </c>
      <c r="AG938">
        <f t="array" ref="AG938:AG949">TRANSPOSE('[9]BK_Key Products'!$F$24:$Q$24)</f>
        <v>0</v>
      </c>
      <c r="AH938">
        <f t="array" ref="AH938:AH949">TRANSPOSE('[9]BK_Key Products'!$F$27:$Q$27)</f>
        <v>8.2140000000000008E-3</v>
      </c>
      <c r="AI938">
        <f t="array" ref="AI938:AI949">TRANSPOSE('[9]BK_Key Products'!$F$30:$Q$30)</f>
        <v>0</v>
      </c>
      <c r="AJ938">
        <f t="array" ref="AJ938:AJ949">TRANSPOSE('[9]BK_Key Products'!$F$33:$Q$33)</f>
        <v>7.8696280000000007E-2</v>
      </c>
      <c r="AK938">
        <f t="array" ref="AK938:AK949">TRANSPOSE('[9]BK_Key Products'!$F$36:$Q$36)</f>
        <v>0.15815192150633806</v>
      </c>
      <c r="AL938">
        <f t="array" ref="AL938:AL949">TRANSPOSE('[9]BK_Key Products'!$F$7:$Q$7)</f>
        <v>12.325149158476396</v>
      </c>
      <c r="AM938">
        <f t="array" ref="AM938:AM949">TRANSPOSE('[9]BK_Key Products'!$F$10:$Q$10)</f>
        <v>2.4943143926233637</v>
      </c>
      <c r="AN938">
        <f t="array" ref="AN938:AN949">TRANSPOSE('[9]BK_Key Products'!$F$13:$Q$13)</f>
        <v>0</v>
      </c>
      <c r="AO938">
        <f t="array" ref="AO938:AO949">TRANSPOSE('[9]BK_Key Products'!$F$16:$Q$16)</f>
        <v>-0.10503676317151714</v>
      </c>
      <c r="AP938">
        <f t="array" ref="AP938:AP949">TRANSPOSE('[9]BK_Key Products'!$F$19:$Q$19)</f>
        <v>0.41329275317918202</v>
      </c>
      <c r="AQ938">
        <f t="array" ref="AQ938:AQ949">TRANSPOSE('[9]BK_Key Products'!$F$22:$Q$22)</f>
        <v>6.9702781243319634E-2</v>
      </c>
      <c r="AR938">
        <f t="array" ref="AR938:AR949">TRANSPOSE('[9]BK_Key Products'!$F$25:$Q$25)</f>
        <v>0</v>
      </c>
      <c r="AS938">
        <f t="array" ref="AS938:AS949">TRANSPOSE('[9]BK_Key Products'!$F$28:$Q$28)</f>
        <v>6.4386637143444784E-3</v>
      </c>
      <c r="AT938">
        <f t="array" ref="AT938:AT949">TRANSPOSE('[9]BK_Key Products'!$F$31:$Q$31)</f>
        <v>0</v>
      </c>
      <c r="AU938">
        <f t="array" ref="AU938:AU949">TRANSPOSE('[9]BK_Key Products'!$F$34:$Q$35)</f>
        <v>8.2746396253504481E-2</v>
      </c>
      <c r="AV938">
        <f t="array" ref="AV938:AV949">TRANSPOSE('[9]BK_Key Products'!$F$37:$Q$37)</f>
        <v>0.30331132990621867</v>
      </c>
      <c r="AW938" s="4" t="str">
        <f t="array" ref="AW938:AW949">'[9]BK_Key Products'!$D$8</f>
        <v>TPAR</v>
      </c>
      <c r="AX938" s="4" t="str">
        <f t="array" ref="AX938:AX949">'[9]BK_Key Products'!$D$11</f>
        <v>UNLF</v>
      </c>
      <c r="AY938" s="4" t="str">
        <f t="array" ref="AY938:AY949">'[9]BK_Key Products'!$D$14</f>
        <v>TPAR</v>
      </c>
      <c r="AZ938" s="4" t="str">
        <f t="array" ref="AZ938:AZ949">'[9]BK_Key Products'!$D$17</f>
        <v>UNLF</v>
      </c>
      <c r="BA938" s="4" t="str">
        <f t="array" ref="BA938:BA949">'[9]BK_Key Products'!$D$20</f>
        <v>SPRO</v>
      </c>
      <c r="BB938" s="4" t="str">
        <f t="array" ref="BB938:BB949">'[9]BK_Key Products'!$D$23</f>
        <v>LINK</v>
      </c>
      <c r="BC938" s="4" t="str">
        <f t="array" ref="BC938:BC949">'[9]BK_Key Products'!$D$26</f>
        <v>TPAR</v>
      </c>
      <c r="BD938" s="4" t="str">
        <f t="array" ref="BD938:BD949">'[9]BK_Key Products'!$D$29</f>
        <v>SPRO</v>
      </c>
      <c r="BE938" s="4" t="str">
        <f t="array" ref="BE938:BE949">'[9]BK_Key Products'!$D$32</f>
        <v>TPAR</v>
      </c>
      <c r="BF938" s="4" t="str">
        <f t="array" ref="BF938:BF949">'[9]BK_Key Products'!$D$35</f>
        <v>SPRO</v>
      </c>
      <c r="BG938" s="4">
        <f t="array" ref="BG938:BG949">'[9]BK_Key Products'!$D$7</f>
        <v>0.29397671627209865</v>
      </c>
      <c r="BH938" s="4">
        <f t="array" ref="BH938:BH949">'[9]BK_Key Products'!$D$10</f>
        <v>0.11530222265404266</v>
      </c>
      <c r="BI938" s="4">
        <f t="array" ref="BI938:BI949">'[9]BK_Key Products'!$D$13</f>
        <v>0.23744589505809743</v>
      </c>
      <c r="BJ938" s="4">
        <f t="array" ref="BJ938:BJ949">'[9]BK_Key Products'!$D$16</f>
        <v>6.6464494791694168E-2</v>
      </c>
      <c r="BK938" s="4">
        <f t="array" ref="BK938:BK949">'[9]BK_Key Products'!$D$19</f>
        <v>0.56230459964527757</v>
      </c>
      <c r="BL938" s="4">
        <f t="array" ref="BL938:BL949">'[9]BK_Key Products'!$D$22</f>
        <v>7.5866546123109996E-3</v>
      </c>
      <c r="BM938" s="4">
        <f t="array" ref="BM938:BM949">'[9]BK_Key Products'!$D$25</f>
        <v>2.3490000000000002</v>
      </c>
      <c r="BN938" s="4">
        <f t="array" ref="BN938:BN949">'[9]BK_Key Products'!$D$28</f>
        <v>0.99999999781849769</v>
      </c>
      <c r="BO938" s="4">
        <f t="array" ref="BO938:BO949">'[9]BK_Key Products'!$D$31</f>
        <v>0.62959346122783333</v>
      </c>
      <c r="BP938" s="4">
        <f t="array" ref="BP938:BP949">'[9]BK_Key Products'!$D$34</f>
        <v>0.9932719115000247</v>
      </c>
      <c r="BQ938" t="str">
        <f>VLOOKUP(A938,Misc!$A$3:$B$11,2,FALSE)</f>
        <v>HKD</v>
      </c>
      <c r="BR938">
        <f>INDEX(FX!$B$30:$AK$48,MATCH('Data (2)'!BQ938,FX!$A$30:$A$48,0),MATCH('Data (2)'!D938,Period,0))</f>
        <v>7.7738695699999996</v>
      </c>
      <c r="BS938">
        <f t="shared" si="246"/>
        <v>7.1882949820521294</v>
      </c>
      <c r="BT938">
        <f t="shared" si="247"/>
        <v>0</v>
      </c>
      <c r="BU938">
        <f t="shared" si="248"/>
        <v>2.6973722990249733</v>
      </c>
      <c r="BV938">
        <f t="shared" si="249"/>
        <v>0</v>
      </c>
      <c r="BW938">
        <f t="shared" si="250"/>
        <v>1.4176827148837681</v>
      </c>
      <c r="BX938">
        <f t="shared" si="251"/>
        <v>0</v>
      </c>
      <c r="BY938">
        <f t="shared" si="252"/>
        <v>0.72825102650182927</v>
      </c>
      <c r="BZ938">
        <f t="shared" si="253"/>
        <v>0</v>
      </c>
      <c r="CA938">
        <f t="shared" si="240"/>
        <v>6.402898746427204</v>
      </c>
      <c r="CB938">
        <f t="shared" si="240"/>
        <v>3.2785139519843431</v>
      </c>
      <c r="CC938">
        <f t="shared" si="240"/>
        <v>1.7230681066634144</v>
      </c>
      <c r="CD938">
        <f t="shared" si="239"/>
        <v>1.097019189175527</v>
      </c>
      <c r="CE938" s="4">
        <f t="shared" si="241"/>
        <v>0.37524507630249221</v>
      </c>
      <c r="CF938" s="4" t="str">
        <f t="shared" si="242"/>
        <v/>
      </c>
      <c r="CG938" s="4">
        <f t="shared" si="243"/>
        <v>0.26998535825591158</v>
      </c>
      <c r="CH938" s="4" t="str">
        <f t="shared" si="244"/>
        <v/>
      </c>
      <c r="CI938">
        <f>INDEX(FX!$B$114:$AK$132,MATCH('Data (2)'!BQ938,FX!$A$114:$A$132,0),MATCH('Data (2)'!D938,Period,0))</f>
        <v>7.80896309314587</v>
      </c>
    </row>
    <row r="939" spans="1:87" hidden="1" x14ac:dyDescent="0.15">
      <c r="A939" t="s">
        <v>2</v>
      </c>
      <c r="B939" s="1">
        <f t="shared" si="254"/>
        <v>44044</v>
      </c>
      <c r="C939" t="s">
        <v>108</v>
      </c>
      <c r="D939" s="1">
        <v>43862</v>
      </c>
      <c r="E939">
        <v>21.675771002852898</v>
      </c>
      <c r="F939">
        <v>8.7501151084901956</v>
      </c>
      <c r="G939">
        <v>4.9026628532585548</v>
      </c>
      <c r="H939">
        <v>2.5034657719837483</v>
      </c>
      <c r="I939">
        <v>49.999999999999993</v>
      </c>
      <c r="J939">
        <v>25.601794451409564</v>
      </c>
      <c r="K939">
        <v>13.796523256001388</v>
      </c>
      <c r="L939">
        <v>8.7354214284933249</v>
      </c>
      <c r="M939">
        <v>29.201803474886649</v>
      </c>
      <c r="N939">
        <v>25.411721378330355</v>
      </c>
      <c r="O939">
        <v>7.9436085637231333</v>
      </c>
      <c r="P939">
        <v>6.9806627955625205</v>
      </c>
      <c r="Q939" t="str">
        <v>MaxFocus</v>
      </c>
      <c r="R939" t="str">
        <v>Noble Fortune</v>
      </c>
      <c r="S939" t="str">
        <v>Wealth ICON</v>
      </c>
      <c r="T939" t="str">
        <v>FlexiGrowth Premier</v>
      </c>
      <c r="U939" t="str">
        <v>Crisis XDefender Supreme</v>
      </c>
      <c r="V939" t="str">
        <v>Altitude II</v>
      </c>
      <c r="W939" t="str">
        <v>Glorious Fortune</v>
      </c>
      <c r="X939" t="str">
        <v>VHIS</v>
      </c>
      <c r="Y939" t="str">
        <v>Regal Fortune</v>
      </c>
      <c r="Z939" t="str">
        <v>CANsurance</v>
      </c>
      <c r="AA939">
        <v>13.629002238872483</v>
      </c>
      <c r="AB939">
        <v>4.7388344921365606</v>
      </c>
      <c r="AC939">
        <v>0</v>
      </c>
      <c r="AD939">
        <v>2.9469088655999993</v>
      </c>
      <c r="AE939">
        <v>0.12651329233787204</v>
      </c>
      <c r="AF939">
        <v>0</v>
      </c>
      <c r="AG939">
        <v>0</v>
      </c>
      <c r="AH939">
        <v>1.1001190000000001E-2</v>
      </c>
      <c r="AI939">
        <v>0</v>
      </c>
      <c r="AJ939">
        <v>9.2596399999999995E-2</v>
      </c>
      <c r="AK939">
        <v>0.1309145239059788</v>
      </c>
      <c r="AL939">
        <v>5.5129995278527986</v>
      </c>
      <c r="AM939">
        <v>1.7531210932811396</v>
      </c>
      <c r="AN939">
        <v>0</v>
      </c>
      <c r="AO939">
        <v>-0.45470250924333439</v>
      </c>
      <c r="AP939">
        <v>7.0052966028379723E-2</v>
      </c>
      <c r="AQ939">
        <v>0</v>
      </c>
      <c r="AR939">
        <v>0</v>
      </c>
      <c r="AS939">
        <v>9.2759055130323103E-3</v>
      </c>
      <c r="AT939">
        <v>0</v>
      </c>
      <c r="AU939">
        <v>5.9030551762811391E-2</v>
      </c>
      <c r="AV939">
        <v>0.22163132955493481</v>
      </c>
      <c r="AW939" s="4" t="str">
        <v>TPAR</v>
      </c>
      <c r="AX939" s="4" t="str">
        <v>UNLF</v>
      </c>
      <c r="AY939" s="4" t="str">
        <v>TPAR</v>
      </c>
      <c r="AZ939" s="4" t="str">
        <v>UNLF</v>
      </c>
      <c r="BA939" s="4" t="str">
        <v>SPRO</v>
      </c>
      <c r="BB939" s="4" t="str">
        <v>LINK</v>
      </c>
      <c r="BC939" s="4" t="str">
        <v>TPAR</v>
      </c>
      <c r="BD939" s="4" t="str">
        <v>SPRO</v>
      </c>
      <c r="BE939" s="4" t="str">
        <v>TPAR</v>
      </c>
      <c r="BF939" s="4" t="str">
        <v>SPRO</v>
      </c>
      <c r="BG939" s="4">
        <v>0.29397671627209865</v>
      </c>
      <c r="BH939" s="4">
        <v>0.11530222265404266</v>
      </c>
      <c r="BI939" s="4">
        <v>0.23744589505809743</v>
      </c>
      <c r="BJ939" s="4">
        <v>6.6464494791694168E-2</v>
      </c>
      <c r="BK939" s="4">
        <v>0.56230459964527757</v>
      </c>
      <c r="BL939" s="4">
        <v>7.5866546123109996E-3</v>
      </c>
      <c r="BM939" s="4">
        <v>2.3490000000000002</v>
      </c>
      <c r="BN939" s="4">
        <v>0.99999999781849769</v>
      </c>
      <c r="BO939" s="4">
        <v>0.62959346122783333</v>
      </c>
      <c r="BP939" s="4">
        <v>0.9932719115000247</v>
      </c>
      <c r="BQ939" t="str">
        <f>VLOOKUP(A939,Misc!$A$3:$B$11,2,FALSE)</f>
        <v>HKD</v>
      </c>
      <c r="BR939">
        <f>INDEX(FX!$B$30:$AK$48,MATCH('Data (2)'!BQ939,FX!$A$30:$A$48,0),MATCH('Data (2)'!D939,Period,0))</f>
        <v>7.7748179100000003</v>
      </c>
      <c r="BS939">
        <f t="shared" si="246"/>
        <v>2.7879458083479278</v>
      </c>
      <c r="BT939">
        <f t="shared" si="247"/>
        <v>0</v>
      </c>
      <c r="BU939">
        <f t="shared" si="248"/>
        <v>1.1254430920157967</v>
      </c>
      <c r="BV939">
        <f t="shared" si="249"/>
        <v>0</v>
      </c>
      <c r="BW939">
        <f t="shared" si="250"/>
        <v>0.63058233774873762</v>
      </c>
      <c r="BX939">
        <f t="shared" si="251"/>
        <v>0</v>
      </c>
      <c r="BY939">
        <f t="shared" si="252"/>
        <v>0.32199670795682317</v>
      </c>
      <c r="BZ939">
        <f t="shared" si="253"/>
        <v>0</v>
      </c>
      <c r="CA939">
        <f t="shared" si="240"/>
        <v>6.402898746427204</v>
      </c>
      <c r="CB939">
        <f t="shared" si="240"/>
        <v>3.2785139519843454</v>
      </c>
      <c r="CC939">
        <f t="shared" si="240"/>
        <v>1.7667548292181012</v>
      </c>
      <c r="CD939">
        <f t="shared" si="239"/>
        <v>1.1186403782802652</v>
      </c>
      <c r="CE939" s="4">
        <f t="shared" si="241"/>
        <v>0.40368183938363861</v>
      </c>
      <c r="CF939" s="4" t="str">
        <f t="shared" si="242"/>
        <v/>
      </c>
      <c r="CG939" s="4">
        <f t="shared" si="243"/>
        <v>0.28610661013529382</v>
      </c>
      <c r="CH939" s="4" t="str">
        <f t="shared" si="244"/>
        <v/>
      </c>
      <c r="CI939">
        <f>INDEX(FX!$B$114:$AK$132,MATCH('Data (2)'!BQ939,FX!$A$114:$A$132,0),MATCH('Data (2)'!D939,Period,0))</f>
        <v>7.80896309314587</v>
      </c>
    </row>
    <row r="940" spans="1:87" hidden="1" x14ac:dyDescent="0.15">
      <c r="A940" t="s">
        <v>2</v>
      </c>
      <c r="B940" s="1">
        <f t="shared" si="254"/>
        <v>44044</v>
      </c>
      <c r="C940" t="s">
        <v>108</v>
      </c>
      <c r="D940" s="1">
        <v>43891</v>
      </c>
      <c r="E940">
        <v>24.814094745289662</v>
      </c>
      <c r="F940">
        <v>17.008027301080404</v>
      </c>
      <c r="G940">
        <v>4.9038378956535569</v>
      </c>
      <c r="H940">
        <v>3.7461091419418278</v>
      </c>
      <c r="I940">
        <v>55.001090575373958</v>
      </c>
      <c r="J940">
        <v>28.162532310281666</v>
      </c>
      <c r="K940">
        <v>15.260169330942039</v>
      </c>
      <c r="L940">
        <v>9.647705722658106</v>
      </c>
      <c r="M940">
        <v>41.141718674555214</v>
      </c>
      <c r="N940">
        <v>26.162496030186468</v>
      </c>
      <c r="O940">
        <v>10.811428607410795</v>
      </c>
      <c r="P940">
        <v>7.6481684460547497</v>
      </c>
      <c r="Q940" t="str">
        <v>MaxFocus</v>
      </c>
      <c r="R940" t="str">
        <v>Noble Fortune</v>
      </c>
      <c r="S940" t="str">
        <v>Wealth ICON</v>
      </c>
      <c r="T940" t="str">
        <v>FlexiGrowth Premier</v>
      </c>
      <c r="U940" t="str">
        <v>Crisis XDefender Supreme</v>
      </c>
      <c r="V940" t="str">
        <v>Altitude II</v>
      </c>
      <c r="W940" t="str">
        <v>Glorious Fortune</v>
      </c>
      <c r="X940" t="str">
        <v>VHIS</v>
      </c>
      <c r="Y940" t="str">
        <v>Regal Fortune</v>
      </c>
      <c r="Z940" t="str">
        <v>CANsurance</v>
      </c>
      <c r="AA940">
        <v>10.449399457576114</v>
      </c>
      <c r="AB940">
        <v>11.792923706503027</v>
      </c>
      <c r="AC940">
        <v>0</v>
      </c>
      <c r="AD940">
        <v>0.99866335844015197</v>
      </c>
      <c r="AE940">
        <v>0.28011319578258004</v>
      </c>
      <c r="AF940">
        <v>0.76677506575199994</v>
      </c>
      <c r="AG940">
        <v>0</v>
      </c>
      <c r="AH940">
        <v>3.0176459999999999E-2</v>
      </c>
      <c r="AI940">
        <v>0</v>
      </c>
      <c r="AJ940">
        <v>8.5152600000000009E-2</v>
      </c>
      <c r="AK940">
        <v>0.41089090123579197</v>
      </c>
      <c r="AL940">
        <v>7.5756386855437343</v>
      </c>
      <c r="AM940">
        <v>5.3537653632665254</v>
      </c>
      <c r="AN940">
        <v>0</v>
      </c>
      <c r="AO940">
        <v>2.7427294381550329</v>
      </c>
      <c r="AP940">
        <v>0.20770045590215874</v>
      </c>
      <c r="AQ940">
        <v>4.4731239087985103E-3</v>
      </c>
      <c r="AR940">
        <v>0</v>
      </c>
      <c r="AS940">
        <v>2.9273125583981485E-2</v>
      </c>
      <c r="AT940">
        <v>0</v>
      </c>
      <c r="AU940">
        <v>7.925623957977973E-2</v>
      </c>
      <c r="AV940">
        <v>0.26383760991393501</v>
      </c>
      <c r="AW940" s="4" t="str">
        <v>TPAR</v>
      </c>
      <c r="AX940" s="4" t="str">
        <v>UNLF</v>
      </c>
      <c r="AY940" s="4" t="str">
        <v>TPAR</v>
      </c>
      <c r="AZ940" s="4" t="str">
        <v>UNLF</v>
      </c>
      <c r="BA940" s="4" t="str">
        <v>SPRO</v>
      </c>
      <c r="BB940" s="4" t="str">
        <v>LINK</v>
      </c>
      <c r="BC940" s="4" t="str">
        <v>TPAR</v>
      </c>
      <c r="BD940" s="4" t="str">
        <v>SPRO</v>
      </c>
      <c r="BE940" s="4" t="str">
        <v>TPAR</v>
      </c>
      <c r="BF940" s="4" t="str">
        <v>SPRO</v>
      </c>
      <c r="BG940" s="4">
        <v>0.29397671627209865</v>
      </c>
      <c r="BH940" s="4">
        <v>0.11530222265404266</v>
      </c>
      <c r="BI940" s="4">
        <v>0.23744589505809743</v>
      </c>
      <c r="BJ940" s="4">
        <v>6.6464494791694168E-2</v>
      </c>
      <c r="BK940" s="4">
        <v>0.56230459964527757</v>
      </c>
      <c r="BL940" s="4">
        <v>7.5866546123109996E-3</v>
      </c>
      <c r="BM940" s="4">
        <v>2.3490000000000002</v>
      </c>
      <c r="BN940" s="4">
        <v>0.99999999781849769</v>
      </c>
      <c r="BO940" s="4">
        <v>0.62959346122783333</v>
      </c>
      <c r="BP940" s="4">
        <v>0.9932719115000247</v>
      </c>
      <c r="BQ940" t="str">
        <f>VLOOKUP(A940,Misc!$A$3:$B$11,2,FALSE)</f>
        <v>HKD</v>
      </c>
      <c r="BR940">
        <f>INDEX(FX!$B$30:$AK$48,MATCH('Data (2)'!BQ940,FX!$A$30:$A$48,0),MATCH('Data (2)'!D940,Period,0))</f>
        <v>7.7649018700000001</v>
      </c>
      <c r="BS940">
        <f t="shared" si="246"/>
        <v>3.1956739648133712</v>
      </c>
      <c r="BT940">
        <f t="shared" si="247"/>
        <v>0</v>
      </c>
      <c r="BU940">
        <f t="shared" si="248"/>
        <v>2.1903724716459814</v>
      </c>
      <c r="BV940">
        <f t="shared" si="249"/>
        <v>0</v>
      </c>
      <c r="BW940">
        <f t="shared" si="250"/>
        <v>0.63153893993171051</v>
      </c>
      <c r="BX940">
        <f t="shared" si="251"/>
        <v>0</v>
      </c>
      <c r="BY940">
        <f t="shared" si="252"/>
        <v>0.48244127287880689</v>
      </c>
      <c r="BZ940">
        <f t="shared" si="253"/>
        <v>0</v>
      </c>
      <c r="CA940">
        <f t="shared" si="240"/>
        <v>7.0433282779438215</v>
      </c>
      <c r="CB940">
        <f t="shared" si="240"/>
        <v>3.6064368565143625</v>
      </c>
      <c r="CC940">
        <f t="shared" si="240"/>
        <v>1.9541863815871132</v>
      </c>
      <c r="CD940">
        <f t="shared" si="239"/>
        <v>1.2354656575501233</v>
      </c>
      <c r="CE940" s="4">
        <f t="shared" si="241"/>
        <v>0.68541800439078904</v>
      </c>
      <c r="CF940" s="4" t="str">
        <f t="shared" si="242"/>
        <v/>
      </c>
      <c r="CG940" s="4">
        <f t="shared" si="243"/>
        <v>0.22025535799227364</v>
      </c>
      <c r="CH940" s="4" t="str">
        <f t="shared" si="244"/>
        <v/>
      </c>
      <c r="CI940">
        <f>INDEX(FX!$B$114:$AK$132,MATCH('Data (2)'!BQ940,FX!$A$114:$A$132,0),MATCH('Data (2)'!D940,Period,0))</f>
        <v>7.80896309314587</v>
      </c>
    </row>
    <row r="941" spans="1:87" hidden="1" x14ac:dyDescent="0.15">
      <c r="A941" t="s">
        <v>2</v>
      </c>
      <c r="B941" s="1">
        <f t="shared" si="254"/>
        <v>44044</v>
      </c>
      <c r="C941" t="s">
        <v>108</v>
      </c>
      <c r="D941" s="1">
        <v>43922</v>
      </c>
      <c r="E941">
        <v>20.247615551808863</v>
      </c>
      <c r="F941">
        <v>9.1801760011911107</v>
      </c>
      <c r="G941">
        <v>5.3434377902032448</v>
      </c>
      <c r="H941">
        <v>2.8233218271664309</v>
      </c>
      <c r="I941">
        <v>50.000000000000007</v>
      </c>
      <c r="J941">
        <v>25.601794451409571</v>
      </c>
      <c r="K941">
        <v>13.872606134990525</v>
      </c>
      <c r="L941">
        <v>8.6227931880887319</v>
      </c>
      <c r="M941">
        <v>40.575768243453453</v>
      </c>
      <c r="N941">
        <v>22.608332542454239</v>
      </c>
      <c r="O941">
        <v>8.8542764677563905</v>
      </c>
      <c r="P941">
        <v>5.161338535485898</v>
      </c>
      <c r="Q941" t="str">
        <v>MaxFocus</v>
      </c>
      <c r="R941" t="str">
        <v>Noble Fortune</v>
      </c>
      <c r="S941" t="str">
        <v>Wealth ICON</v>
      </c>
      <c r="T941" t="str">
        <v>FlexiGrowth Premier</v>
      </c>
      <c r="U941" t="str">
        <v>Crisis XDefender Supreme</v>
      </c>
      <c r="V941" t="str">
        <v>Altitude II</v>
      </c>
      <c r="W941" t="str">
        <v>Glorious Fortune</v>
      </c>
      <c r="X941" t="str">
        <v>VHIS</v>
      </c>
      <c r="Y941" t="str">
        <v>Regal Fortune</v>
      </c>
      <c r="Z941" t="str">
        <v>CANsurance</v>
      </c>
      <c r="AA941">
        <v>13.2423992867559</v>
      </c>
      <c r="AB941">
        <v>5.9917191133541126</v>
      </c>
      <c r="AC941">
        <v>0</v>
      </c>
      <c r="AD941">
        <v>0</v>
      </c>
      <c r="AE941">
        <v>0.6088887769377056</v>
      </c>
      <c r="AF941">
        <v>0.16200000000000001</v>
      </c>
      <c r="AG941">
        <v>0</v>
      </c>
      <c r="AH941">
        <v>2.872156E-2</v>
      </c>
      <c r="AI941">
        <v>0</v>
      </c>
      <c r="AJ941">
        <v>7.1608697690342407E-2</v>
      </c>
      <c r="AK941">
        <v>0.14227811707080207</v>
      </c>
      <c r="AL941">
        <v>6.3724640545112159</v>
      </c>
      <c r="AM941">
        <v>1.3932003139734983</v>
      </c>
      <c r="AN941">
        <v>0</v>
      </c>
      <c r="AO941">
        <v>0</v>
      </c>
      <c r="AP941">
        <v>0.4473023003808218</v>
      </c>
      <c r="AQ941">
        <v>1.7024106606024367E-2</v>
      </c>
      <c r="AR941">
        <v>0</v>
      </c>
      <c r="AS941">
        <v>3.4701123756557234E-2</v>
      </c>
      <c r="AT941">
        <v>0</v>
      </c>
      <c r="AU941">
        <v>8.6423194993464209E-2</v>
      </c>
      <c r="AV941">
        <v>0.17420442801374136</v>
      </c>
      <c r="AW941" s="4" t="str">
        <v>TPAR</v>
      </c>
      <c r="AX941" s="4" t="str">
        <v>UNLF</v>
      </c>
      <c r="AY941" s="4" t="str">
        <v>TPAR</v>
      </c>
      <c r="AZ941" s="4" t="str">
        <v>UNLF</v>
      </c>
      <c r="BA941" s="4" t="str">
        <v>SPRO</v>
      </c>
      <c r="BB941" s="4" t="str">
        <v>LINK</v>
      </c>
      <c r="BC941" s="4" t="str">
        <v>TPAR</v>
      </c>
      <c r="BD941" s="4" t="str">
        <v>SPRO</v>
      </c>
      <c r="BE941" s="4" t="str">
        <v>TPAR</v>
      </c>
      <c r="BF941" s="4" t="str">
        <v>SPRO</v>
      </c>
      <c r="BG941" s="4">
        <v>0.29397671627209865</v>
      </c>
      <c r="BH941" s="4">
        <v>0.11530222265404266</v>
      </c>
      <c r="BI941" s="4">
        <v>0.23744589505809743</v>
      </c>
      <c r="BJ941" s="4">
        <v>6.6464494791694168E-2</v>
      </c>
      <c r="BK941" s="4">
        <v>0.56230459964527757</v>
      </c>
      <c r="BL941" s="4">
        <v>7.5866546123109996E-3</v>
      </c>
      <c r="BM941" s="4">
        <v>2.3490000000000002</v>
      </c>
      <c r="BN941" s="4">
        <v>0.99999999781849769</v>
      </c>
      <c r="BO941" s="4">
        <v>0.62959346122783333</v>
      </c>
      <c r="BP941" s="4">
        <v>0.9932719115000247</v>
      </c>
      <c r="BQ941" t="str">
        <f>VLOOKUP(A941,Misc!$A$3:$B$11,2,FALSE)</f>
        <v>HKD</v>
      </c>
      <c r="BR941">
        <f>INDEX(FX!$B$30:$AK$48,MATCH('Data (2)'!BQ941,FX!$A$30:$A$48,0),MATCH('Data (2)'!D941,Period,0))</f>
        <v>7.7519381999999997</v>
      </c>
      <c r="BS941">
        <f t="shared" si="246"/>
        <v>2.6119423335713465</v>
      </c>
      <c r="BT941">
        <f t="shared" si="247"/>
        <v>0</v>
      </c>
      <c r="BU941">
        <f t="shared" si="248"/>
        <v>1.1842426712317071</v>
      </c>
      <c r="BV941">
        <f t="shared" si="249"/>
        <v>0</v>
      </c>
      <c r="BW941">
        <f t="shared" si="250"/>
        <v>0.68930345577358254</v>
      </c>
      <c r="BX941">
        <f t="shared" si="251"/>
        <v>0</v>
      </c>
      <c r="BY941">
        <f t="shared" si="252"/>
        <v>0.36420850557947315</v>
      </c>
      <c r="BZ941">
        <f t="shared" si="253"/>
        <v>0</v>
      </c>
      <c r="CA941">
        <f t="shared" si="240"/>
        <v>6.4028987464272058</v>
      </c>
      <c r="CB941">
        <f t="shared" si="240"/>
        <v>3.2785139519843463</v>
      </c>
      <c r="CC941">
        <f t="shared" si="240"/>
        <v>1.7764978486281837</v>
      </c>
      <c r="CD941">
        <f t="shared" si="239"/>
        <v>1.1042174338942876</v>
      </c>
      <c r="CE941" s="4">
        <f t="shared" si="241"/>
        <v>0.45339541229935004</v>
      </c>
      <c r="CF941" s="4" t="str">
        <f t="shared" si="242"/>
        <v/>
      </c>
      <c r="CG941" s="4">
        <f t="shared" si="243"/>
        <v>0.30754550095772781</v>
      </c>
      <c r="CH941" s="4" t="str">
        <f t="shared" si="244"/>
        <v/>
      </c>
      <c r="CI941">
        <f>INDEX(FX!$B$114:$AK$132,MATCH('Data (2)'!BQ941,FX!$A$114:$A$132,0),MATCH('Data (2)'!D941,Period,0))</f>
        <v>7.80896309314587</v>
      </c>
    </row>
    <row r="942" spans="1:87" hidden="1" x14ac:dyDescent="0.15">
      <c r="A942" t="s">
        <v>2</v>
      </c>
      <c r="B942" s="1">
        <f t="shared" si="254"/>
        <v>44044</v>
      </c>
      <c r="C942" t="s">
        <v>108</v>
      </c>
      <c r="D942" s="1">
        <v>43952</v>
      </c>
      <c r="E942">
        <v>31.10764049844942</v>
      </c>
      <c r="F942">
        <v>15.375322033470317</v>
      </c>
      <c r="G942">
        <v>6.8513948783501437</v>
      </c>
      <c r="H942">
        <v>3.6692775257168009</v>
      </c>
      <c r="I942">
        <v>50.000000000000036</v>
      </c>
      <c r="J942">
        <v>25.601794451409539</v>
      </c>
      <c r="K942">
        <v>13.872606134990527</v>
      </c>
      <c r="L942">
        <v>8.5269874723144881</v>
      </c>
      <c r="M942">
        <v>44.316364360575768</v>
      </c>
      <c r="N942">
        <v>22.657015216988224</v>
      </c>
      <c r="O942">
        <v>12.238193742433666</v>
      </c>
      <c r="P942">
        <v>6.4530930434354161</v>
      </c>
      <c r="Q942" t="str">
        <v>MaxFocus</v>
      </c>
      <c r="R942" t="str">
        <v>Noble Fortune</v>
      </c>
      <c r="S942" t="str">
        <v>Wealth ICON</v>
      </c>
      <c r="T942" t="str">
        <v>FlexiGrowth Premier</v>
      </c>
      <c r="U942" t="str">
        <v>Crisis XDefender Supreme</v>
      </c>
      <c r="V942" t="str">
        <v>Altitude II</v>
      </c>
      <c r="W942" t="str">
        <v>Glorious Fortune</v>
      </c>
      <c r="X942" t="str">
        <v>VHIS</v>
      </c>
      <c r="Y942" t="str">
        <v>Regal Fortune</v>
      </c>
      <c r="Z942" t="str">
        <v>CANsurance</v>
      </c>
      <c r="AA942">
        <v>13.378401761131132</v>
      </c>
      <c r="AB942">
        <v>14.896602570759281</v>
      </c>
      <c r="AC942">
        <v>2.0743681186310399</v>
      </c>
      <c r="AD942">
        <v>2.9306093961598001E-2</v>
      </c>
      <c r="AE942">
        <v>0.22123103500001901</v>
      </c>
      <c r="AF942">
        <v>9.6000000000000002E-2</v>
      </c>
      <c r="AG942">
        <v>0</v>
      </c>
      <c r="AH942">
        <v>2.315712E-2</v>
      </c>
      <c r="AI942">
        <v>0</v>
      </c>
      <c r="AJ942">
        <v>9.9448389660380013E-2</v>
      </c>
      <c r="AK942">
        <v>0.2891254093059672</v>
      </c>
      <c r="AL942">
        <v>7.2880108707833751</v>
      </c>
      <c r="AM942">
        <v>6.3209586819795271</v>
      </c>
      <c r="AN942">
        <v>0.85326350115827221</v>
      </c>
      <c r="AO942">
        <v>-6.7180879996510921E-4</v>
      </c>
      <c r="AP942">
        <v>8.0337389946868121E-2</v>
      </c>
      <c r="AQ942">
        <v>1.4132178889968811E-2</v>
      </c>
      <c r="AR942">
        <v>0</v>
      </c>
      <c r="AS942">
        <v>2.5265479986537016E-2</v>
      </c>
      <c r="AT942">
        <v>0</v>
      </c>
      <c r="AU942">
        <v>9.6180524925633906E-2</v>
      </c>
      <c r="AV942">
        <v>0.41322562700728405</v>
      </c>
      <c r="AW942" s="4" t="str">
        <v>TPAR</v>
      </c>
      <c r="AX942" s="4" t="str">
        <v>UNLF</v>
      </c>
      <c r="AY942" s="4" t="str">
        <v>TPAR</v>
      </c>
      <c r="AZ942" s="4" t="str">
        <v>UNLF</v>
      </c>
      <c r="BA942" s="4" t="str">
        <v>SPRO</v>
      </c>
      <c r="BB942" s="4" t="str">
        <v>LINK</v>
      </c>
      <c r="BC942" s="4" t="str">
        <v>TPAR</v>
      </c>
      <c r="BD942" s="4" t="str">
        <v>SPRO</v>
      </c>
      <c r="BE942" s="4" t="str">
        <v>TPAR</v>
      </c>
      <c r="BF942" s="4" t="str">
        <v>SPRO</v>
      </c>
      <c r="BG942" s="4">
        <v>0.29397671627209865</v>
      </c>
      <c r="BH942" s="4">
        <v>0.11530222265404266</v>
      </c>
      <c r="BI942" s="4">
        <v>0.23744589505809743</v>
      </c>
      <c r="BJ942" s="4">
        <v>6.6464494791694168E-2</v>
      </c>
      <c r="BK942" s="4">
        <v>0.56230459964527757</v>
      </c>
      <c r="BL942" s="4">
        <v>7.5866546123109996E-3</v>
      </c>
      <c r="BM942" s="4">
        <v>2.3490000000000002</v>
      </c>
      <c r="BN942" s="4">
        <v>0.99999999781849769</v>
      </c>
      <c r="BO942" s="4">
        <v>0.62959346122783333</v>
      </c>
      <c r="BP942" s="4">
        <v>0.9932719115000247</v>
      </c>
      <c r="BQ942" t="str">
        <f>VLOOKUP(A942,Misc!$A$3:$B$11,2,FALSE)</f>
        <v>HKD</v>
      </c>
      <c r="BR942">
        <f>INDEX(FX!$B$30:$AK$48,MATCH('Data (2)'!BQ942,FX!$A$30:$A$48,0),MATCH('Data (2)'!D942,Period,0))</f>
        <v>7.7522098499999998</v>
      </c>
      <c r="BS942">
        <f t="shared" si="246"/>
        <v>4.0127448947282334</v>
      </c>
      <c r="BT942">
        <f t="shared" si="247"/>
        <v>0</v>
      </c>
      <c r="BU942">
        <f t="shared" si="248"/>
        <v>1.9833469850497296</v>
      </c>
      <c r="BV942">
        <f t="shared" si="249"/>
        <v>0</v>
      </c>
      <c r="BW942">
        <f t="shared" si="250"/>
        <v>0.88379894390373659</v>
      </c>
      <c r="BX942">
        <f t="shared" si="251"/>
        <v>0</v>
      </c>
      <c r="BY942">
        <f t="shared" si="252"/>
        <v>0.47332020117035417</v>
      </c>
      <c r="BZ942">
        <f t="shared" si="253"/>
        <v>0</v>
      </c>
      <c r="CA942">
        <f t="shared" si="240"/>
        <v>6.4028987464272094</v>
      </c>
      <c r="CB942">
        <f t="shared" si="240"/>
        <v>3.2785139519843423</v>
      </c>
      <c r="CC942">
        <f t="shared" si="240"/>
        <v>1.7764978486281839</v>
      </c>
      <c r="CD942">
        <f t="shared" si="239"/>
        <v>1.0919487479456584</v>
      </c>
      <c r="CE942" s="4">
        <f t="shared" si="241"/>
        <v>0.49426191723659363</v>
      </c>
      <c r="CF942" s="4" t="str">
        <f t="shared" si="242"/>
        <v/>
      </c>
      <c r="CG942" s="4">
        <f t="shared" si="243"/>
        <v>0.23864719826545447</v>
      </c>
      <c r="CH942" s="4" t="str">
        <f t="shared" si="244"/>
        <v/>
      </c>
      <c r="CI942">
        <f>INDEX(FX!$B$114:$AK$132,MATCH('Data (2)'!BQ942,FX!$A$114:$A$132,0),MATCH('Data (2)'!D942,Period,0))</f>
        <v>7.80896309314587</v>
      </c>
    </row>
    <row r="943" spans="1:87" hidden="1" x14ac:dyDescent="0.15">
      <c r="A943" t="s">
        <v>2</v>
      </c>
      <c r="B943" s="1">
        <f t="shared" si="254"/>
        <v>44044</v>
      </c>
      <c r="C943" t="s">
        <v>108</v>
      </c>
      <c r="D943" s="1">
        <v>43983</v>
      </c>
      <c r="E943">
        <v>26.504778171641551</v>
      </c>
      <c r="F943">
        <v>21.096125061749319</v>
      </c>
      <c r="G943">
        <v>6.8133372110617207</v>
      </c>
      <c r="H943">
        <v>6.2947274363371504</v>
      </c>
      <c r="I943">
        <v>55.001090575373901</v>
      </c>
      <c r="J943">
        <v>28.162532310281666</v>
      </c>
      <c r="K943">
        <v>15.260169330942039</v>
      </c>
      <c r="L943">
        <v>9.3798722059969482</v>
      </c>
      <c r="M943">
        <v>55.085823661857319</v>
      </c>
      <c r="N943">
        <v>37.999231777368067</v>
      </c>
      <c r="O943">
        <v>12.085368009074344</v>
      </c>
      <c r="P943">
        <v>8.8722627171229291</v>
      </c>
      <c r="Q943" t="str">
        <v>MaxFocus</v>
      </c>
      <c r="R943" t="str">
        <v>Noble Fortune</v>
      </c>
      <c r="S943" t="str">
        <v>Wealth ICON</v>
      </c>
      <c r="T943" t="str">
        <v>FlexiGrowth Premier</v>
      </c>
      <c r="U943" t="str">
        <v>Crisis XDefender Supreme</v>
      </c>
      <c r="V943" t="str">
        <v>Altitude II</v>
      </c>
      <c r="W943" t="str">
        <v>Glorious Fortune</v>
      </c>
      <c r="X943" t="str">
        <v>VHIS</v>
      </c>
      <c r="Y943" t="str">
        <v>Regal Fortune</v>
      </c>
      <c r="Z943" t="str">
        <v>CANsurance</v>
      </c>
      <c r="AA943">
        <v>13.40063188164563</v>
      </c>
      <c r="AB943">
        <v>6.6011935231237606</v>
      </c>
      <c r="AC943">
        <v>3.1139897708763029</v>
      </c>
      <c r="AD943">
        <v>2.142934977051048</v>
      </c>
      <c r="AE943">
        <v>0.2106253371313932</v>
      </c>
      <c r="AF943">
        <v>2.9425094941000002E-2</v>
      </c>
      <c r="AG943">
        <v>0</v>
      </c>
      <c r="AH943">
        <v>0.16057943</v>
      </c>
      <c r="AI943">
        <v>0.7220026352908</v>
      </c>
      <c r="AJ943">
        <v>7.7499377173469997E-2</v>
      </c>
      <c r="AK943">
        <v>4.5896144408146711E-2</v>
      </c>
      <c r="AL943">
        <v>15.440092551028618</v>
      </c>
      <c r="AM943">
        <v>2.7392091674520707</v>
      </c>
      <c r="AN943">
        <v>1.3861603968473408</v>
      </c>
      <c r="AO943">
        <v>9.6498167158796541E-2</v>
      </c>
      <c r="AP943">
        <v>0.15772024171320331</v>
      </c>
      <c r="AQ943">
        <v>6.485831030145113E-3</v>
      </c>
      <c r="AR943">
        <v>0</v>
      </c>
      <c r="AS943">
        <v>0.2249755971022134</v>
      </c>
      <c r="AT943">
        <v>0.7333213463924374</v>
      </c>
      <c r="AU943">
        <v>7.1112207213581261E-2</v>
      </c>
      <c r="AV943">
        <v>1.0683168335734905E-2</v>
      </c>
      <c r="AW943" s="4" t="str">
        <v>TPAR</v>
      </c>
      <c r="AX943" s="4" t="str">
        <v>UNLF</v>
      </c>
      <c r="AY943" s="4" t="str">
        <v>TPAR</v>
      </c>
      <c r="AZ943" s="4" t="str">
        <v>UNLF</v>
      </c>
      <c r="BA943" s="4" t="str">
        <v>SPRO</v>
      </c>
      <c r="BB943" s="4" t="str">
        <v>LINK</v>
      </c>
      <c r="BC943" s="4" t="str">
        <v>TPAR</v>
      </c>
      <c r="BD943" s="4" t="str">
        <v>SPRO</v>
      </c>
      <c r="BE943" s="4" t="str">
        <v>TPAR</v>
      </c>
      <c r="BF943" s="4" t="str">
        <v>SPRO</v>
      </c>
      <c r="BG943" s="4">
        <v>0.29397671627209865</v>
      </c>
      <c r="BH943" s="4">
        <v>0.11530222265404266</v>
      </c>
      <c r="BI943" s="4">
        <v>0.23744589505809743</v>
      </c>
      <c r="BJ943" s="4">
        <v>6.6464494791694168E-2</v>
      </c>
      <c r="BK943" s="4">
        <v>0.56230459964527757</v>
      </c>
      <c r="BL943" s="4">
        <v>7.5866546123109996E-3</v>
      </c>
      <c r="BM943" s="4">
        <v>2.3490000000000002</v>
      </c>
      <c r="BN943" s="4">
        <v>0.99999999781849769</v>
      </c>
      <c r="BO943" s="4">
        <v>0.62959346122783333</v>
      </c>
      <c r="BP943" s="4">
        <v>0.9932719115000247</v>
      </c>
      <c r="BQ943" t="str">
        <f>VLOOKUP(A943,Misc!$A$3:$B$11,2,FALSE)</f>
        <v>HKD</v>
      </c>
      <c r="BR943">
        <f>INDEX(FX!$B$30:$AK$48,MATCH('Data (2)'!BQ943,FX!$A$30:$A$48,0),MATCH('Data (2)'!D943,Period,0))</f>
        <v>7.7502757999999998</v>
      </c>
      <c r="BS943">
        <f t="shared" si="246"/>
        <v>3.4198496744646882</v>
      </c>
      <c r="BT943">
        <f t="shared" si="247"/>
        <v>0</v>
      </c>
      <c r="BU943">
        <f t="shared" si="248"/>
        <v>2.7219837856285474</v>
      </c>
      <c r="BV943">
        <f t="shared" si="249"/>
        <v>0</v>
      </c>
      <c r="BW943">
        <f t="shared" si="250"/>
        <v>0.87910900036121564</v>
      </c>
      <c r="BX943">
        <f t="shared" si="251"/>
        <v>0</v>
      </c>
      <c r="BY943">
        <f t="shared" si="252"/>
        <v>0.81219399138507442</v>
      </c>
      <c r="BZ943">
        <f t="shared" si="253"/>
        <v>0</v>
      </c>
      <c r="CA943">
        <f t="shared" si="240"/>
        <v>7.0433282779438144</v>
      </c>
      <c r="CB943">
        <f t="shared" si="240"/>
        <v>3.6064368565143625</v>
      </c>
      <c r="CC943">
        <f t="shared" si="240"/>
        <v>1.9541863815871132</v>
      </c>
      <c r="CD943">
        <f t="shared" si="239"/>
        <v>1.2011674397885048</v>
      </c>
      <c r="CE943" s="4">
        <f t="shared" si="241"/>
        <v>0.7959366769694699</v>
      </c>
      <c r="CF943" s="4" t="str">
        <f t="shared" si="242"/>
        <v/>
      </c>
      <c r="CG943" s="4">
        <f t="shared" si="243"/>
        <v>0.29838311149143254</v>
      </c>
      <c r="CH943" s="4" t="str">
        <f t="shared" si="244"/>
        <v/>
      </c>
      <c r="CI943">
        <f>INDEX(FX!$B$114:$AK$132,MATCH('Data (2)'!BQ943,FX!$A$114:$A$132,0),MATCH('Data (2)'!D943,Period,0))</f>
        <v>7.80896309314587</v>
      </c>
    </row>
    <row r="944" spans="1:87" hidden="1" x14ac:dyDescent="0.15">
      <c r="A944" t="s">
        <v>2</v>
      </c>
      <c r="B944" s="1">
        <f t="shared" si="254"/>
        <v>44044</v>
      </c>
      <c r="C944" t="s">
        <v>108</v>
      </c>
      <c r="D944" s="1">
        <v>44013</v>
      </c>
      <c r="E944">
        <v>34.635542865949304</v>
      </c>
      <c r="F944">
        <v>12.59836756539079</v>
      </c>
      <c r="G944">
        <v>12.336668597587677</v>
      </c>
      <c r="H944">
        <v>5.1997853181496181</v>
      </c>
      <c r="I944">
        <v>50.000000000000036</v>
      </c>
      <c r="J944">
        <v>25.601794451409539</v>
      </c>
      <c r="K944">
        <v>13.872606134990527</v>
      </c>
      <c r="L944">
        <v>8.5269874723144881</v>
      </c>
      <c r="M944">
        <v>40.59630727273592</v>
      </c>
      <c r="N944">
        <v>20.594818766442753</v>
      </c>
      <c r="O944">
        <v>9.5387483334969367</v>
      </c>
      <c r="P944">
        <v>5.0499871313877955</v>
      </c>
      <c r="Q944" t="str">
        <v>MaxFocus</v>
      </c>
      <c r="R944" t="str">
        <v>Noble Fortune</v>
      </c>
      <c r="S944" t="str">
        <v>Wealth ICON</v>
      </c>
      <c r="T944" t="str">
        <v>FlexiGrowth Premier</v>
      </c>
      <c r="U944" t="str">
        <v>Crisis XDefender Supreme</v>
      </c>
      <c r="V944" t="str">
        <v>Altitude II</v>
      </c>
      <c r="W944" t="str">
        <v>Glorious Fortune</v>
      </c>
      <c r="X944" t="str">
        <v>VHIS</v>
      </c>
      <c r="Y944" t="str">
        <v>Regal Fortune</v>
      </c>
      <c r="Z944" t="str">
        <v>CANsurance</v>
      </c>
      <c r="AA944">
        <v>18.619501647905587</v>
      </c>
      <c r="AB944">
        <v>1.710636286714742</v>
      </c>
      <c r="AC944">
        <v>11.723180659160002</v>
      </c>
      <c r="AD944">
        <v>1.097624583734415</v>
      </c>
      <c r="AE944">
        <v>0.52309207178852912</v>
      </c>
      <c r="AF944">
        <v>0.33</v>
      </c>
      <c r="AG944">
        <v>0</v>
      </c>
      <c r="AH944">
        <v>0.30826342000000001</v>
      </c>
      <c r="AI944">
        <v>0</v>
      </c>
      <c r="AJ944">
        <v>0.10614927047606</v>
      </c>
      <c r="AK944">
        <v>0.21709492616996329</v>
      </c>
      <c r="AL944">
        <v>1.8429867203910473</v>
      </c>
      <c r="AM944">
        <v>-0.26209030779616432</v>
      </c>
      <c r="AN944">
        <v>1.0682108843335678</v>
      </c>
      <c r="AO944">
        <v>-0.37801269441672913</v>
      </c>
      <c r="AP944">
        <v>0.25468676491239273</v>
      </c>
      <c r="AQ944">
        <v>1.4811663573293131E-2</v>
      </c>
      <c r="AR944">
        <v>0</v>
      </c>
      <c r="AS944">
        <v>0.54187574601695943</v>
      </c>
      <c r="AT944">
        <v>0</v>
      </c>
      <c r="AU944">
        <v>0.12030473795064775</v>
      </c>
      <c r="AV944">
        <v>0.39402366220782348</v>
      </c>
      <c r="AW944" s="4" t="str">
        <v>TPAR</v>
      </c>
      <c r="AX944" s="4" t="str">
        <v>UNLF</v>
      </c>
      <c r="AY944" s="4" t="str">
        <v>TPAR</v>
      </c>
      <c r="AZ944" s="4" t="str">
        <v>UNLF</v>
      </c>
      <c r="BA944" s="4" t="str">
        <v>SPRO</v>
      </c>
      <c r="BB944" s="4" t="str">
        <v>LINK</v>
      </c>
      <c r="BC944" s="4" t="str">
        <v>TPAR</v>
      </c>
      <c r="BD944" s="4" t="str">
        <v>SPRO</v>
      </c>
      <c r="BE944" s="4" t="str">
        <v>TPAR</v>
      </c>
      <c r="BF944" s="4" t="str">
        <v>SPRO</v>
      </c>
      <c r="BG944" s="4">
        <v>0.29397671627209865</v>
      </c>
      <c r="BH944" s="4">
        <v>0.11530222265404266</v>
      </c>
      <c r="BI944" s="4">
        <v>0.23744589505809743</v>
      </c>
      <c r="BJ944" s="4">
        <v>6.6464494791694168E-2</v>
      </c>
      <c r="BK944" s="4">
        <v>0.56230459964527757</v>
      </c>
      <c r="BL944" s="4">
        <v>7.5866546123109996E-3</v>
      </c>
      <c r="BM944" s="4">
        <v>2.3490000000000002</v>
      </c>
      <c r="BN944" s="4">
        <v>0.99999999781849769</v>
      </c>
      <c r="BO944" s="4">
        <v>0.62959346122783333</v>
      </c>
      <c r="BP944" s="4">
        <v>0.9932719115000247</v>
      </c>
      <c r="BQ944" t="str">
        <f>VLOOKUP(A944,Misc!$A$3:$B$11,2,FALSE)</f>
        <v>HKD</v>
      </c>
      <c r="BR944">
        <f>INDEX(FX!$B$30:$AK$48,MATCH('Data (2)'!BQ944,FX!$A$30:$A$48,0),MATCH('Data (2)'!D944,Period,0))</f>
        <v>7.7510077700000002</v>
      </c>
      <c r="BS944">
        <f t="shared" si="246"/>
        <v>4.4685212418448268</v>
      </c>
      <c r="BT944">
        <f t="shared" si="247"/>
        <v>0</v>
      </c>
      <c r="BU944">
        <f t="shared" si="248"/>
        <v>1.6253844582832599</v>
      </c>
      <c r="BV944">
        <f t="shared" si="249"/>
        <v>0</v>
      </c>
      <c r="BW944">
        <f t="shared" si="250"/>
        <v>1.5916212399291243</v>
      </c>
      <c r="BX944">
        <f t="shared" si="251"/>
        <v>0</v>
      </c>
      <c r="BY944">
        <f t="shared" si="252"/>
        <v>0.67085280681503145</v>
      </c>
      <c r="BZ944">
        <f t="shared" si="253"/>
        <v>0</v>
      </c>
      <c r="CA944">
        <f t="shared" si="240"/>
        <v>6.4490000014213642</v>
      </c>
      <c r="CB944">
        <f t="shared" si="240"/>
        <v>3.3021194490705894</v>
      </c>
      <c r="CC944">
        <f t="shared" si="240"/>
        <v>1.7892887396854373</v>
      </c>
      <c r="CD944">
        <f t="shared" si="239"/>
        <v>1.0998108444215209</v>
      </c>
      <c r="CE944" s="4">
        <f t="shared" si="241"/>
        <v>0.36374101639320411</v>
      </c>
      <c r="CF944" s="4" t="str">
        <f t="shared" si="242"/>
        <v/>
      </c>
      <c r="CG944" s="4">
        <f t="shared" si="243"/>
        <v>0.41273484768249225</v>
      </c>
      <c r="CH944" s="4" t="str">
        <f t="shared" si="244"/>
        <v/>
      </c>
      <c r="CI944">
        <f>INDEX(FX!$B$114:$AK$132,MATCH('Data (2)'!BQ944,FX!$A$114:$A$132,0),MATCH('Data (2)'!D944,Period,0))</f>
        <v>7.75314002</v>
      </c>
    </row>
    <row r="945" spans="1:87" hidden="1" x14ac:dyDescent="0.15">
      <c r="A945" t="s">
        <v>2</v>
      </c>
      <c r="B945" s="1">
        <f t="shared" si="254"/>
        <v>44044</v>
      </c>
      <c r="C945" t="s">
        <v>108</v>
      </c>
      <c r="D945" s="1">
        <v>44044</v>
      </c>
      <c r="E945">
        <v>29.570057736635</v>
      </c>
      <c r="F945">
        <v>12.726908741130094</v>
      </c>
      <c r="G945">
        <v>10.664931742759403</v>
      </c>
      <c r="H945">
        <v>7.0657468793851228</v>
      </c>
      <c r="I945">
        <v>54.999999999999964</v>
      </c>
      <c r="J945">
        <v>28.161973896550556</v>
      </c>
      <c r="K945">
        <v>15.25986674848958</v>
      </c>
      <c r="L945">
        <v>9.379686219545933</v>
      </c>
      <c r="M945">
        <v>28.563899283589652</v>
      </c>
      <c r="N945">
        <v>11.264204334251216</v>
      </c>
      <c r="O945">
        <v>6.9214195607289728</v>
      </c>
      <c r="P945">
        <v>3.4056025949909601</v>
      </c>
      <c r="Q945" t="str">
        <v>MaxFocus</v>
      </c>
      <c r="R945" t="str">
        <v>Noble Fortune</v>
      </c>
      <c r="S945" t="str">
        <v>Wealth ICON</v>
      </c>
      <c r="T945" t="str">
        <v>FlexiGrowth Premier</v>
      </c>
      <c r="U945" t="str">
        <v>Crisis XDefender Supreme</v>
      </c>
      <c r="V945" t="str">
        <v>Altitude II</v>
      </c>
      <c r="W945" t="str">
        <v>Glorious Fortune</v>
      </c>
      <c r="X945" t="str">
        <v>VHIS</v>
      </c>
      <c r="Y945" t="str">
        <v>Regal Fortune</v>
      </c>
      <c r="Z945" t="str">
        <v>CANsurance</v>
      </c>
      <c r="AA945">
        <v>7.6190556816349968</v>
      </c>
      <c r="AB945">
        <v>3.8064499199999999</v>
      </c>
      <c r="AC945">
        <v>15.204526800000002</v>
      </c>
      <c r="AD945">
        <v>0</v>
      </c>
      <c r="AE945">
        <v>0.36784738999999994</v>
      </c>
      <c r="AF945">
        <v>0.3</v>
      </c>
      <c r="AG945">
        <v>1.73316</v>
      </c>
      <c r="AH945">
        <v>0.34038949999999996</v>
      </c>
      <c r="AI945">
        <v>0</v>
      </c>
      <c r="AJ945">
        <v>0.10325416000000001</v>
      </c>
      <c r="AK945">
        <v>9.5374284999998338E-2</v>
      </c>
      <c r="AL945">
        <v>2.0444401154115099</v>
      </c>
      <c r="AM945">
        <v>0.28241334099608217</v>
      </c>
      <c r="AN945">
        <v>1.863680706611393</v>
      </c>
      <c r="AO945">
        <v>0</v>
      </c>
      <c r="AP945">
        <v>0.15333898326772072</v>
      </c>
      <c r="AQ945">
        <v>3.9619651879373226E-2</v>
      </c>
      <c r="AR945">
        <v>1.3999599899999999</v>
      </c>
      <c r="AS945">
        <v>0.42319183366924124</v>
      </c>
      <c r="AT945">
        <v>0</v>
      </c>
      <c r="AU945">
        <v>0.10288290932318321</v>
      </c>
      <c r="AV945">
        <v>0.11620853802609155</v>
      </c>
      <c r="AW945" s="4" t="str">
        <v>TPAR</v>
      </c>
      <c r="AX945" s="4" t="str">
        <v>UNLF</v>
      </c>
      <c r="AY945" s="4" t="str">
        <v>TPAR</v>
      </c>
      <c r="AZ945" s="4" t="str">
        <v>UNLF</v>
      </c>
      <c r="BA945" s="4" t="str">
        <v>SPRO</v>
      </c>
      <c r="BB945" s="4" t="str">
        <v>LINK</v>
      </c>
      <c r="BC945" s="4" t="str">
        <v>TPAR</v>
      </c>
      <c r="BD945" s="4" t="str">
        <v>SPRO</v>
      </c>
      <c r="BE945" s="4" t="str">
        <v>TPAR</v>
      </c>
      <c r="BF945" s="4" t="str">
        <v>SPRO</v>
      </c>
      <c r="BG945" s="4">
        <v>0.29397671627209865</v>
      </c>
      <c r="BH945" s="4">
        <v>0.11530222265404266</v>
      </c>
      <c r="BI945" s="4">
        <v>0.23744589505809743</v>
      </c>
      <c r="BJ945" s="4">
        <v>6.6464494791694168E-2</v>
      </c>
      <c r="BK945" s="4">
        <v>0.56230459964527757</v>
      </c>
      <c r="BL945" s="4">
        <v>7.5866546123109996E-3</v>
      </c>
      <c r="BM945" s="4">
        <v>2.3490000000000002</v>
      </c>
      <c r="BN945" s="4">
        <v>0.99999999781849769</v>
      </c>
      <c r="BO945" s="4">
        <v>0.62959346122783333</v>
      </c>
      <c r="BP945" s="4">
        <v>0.9932719115000247</v>
      </c>
      <c r="BQ945" t="str">
        <f>VLOOKUP(A945,Misc!$A$3:$B$11,2,FALSE)</f>
        <v>HKD</v>
      </c>
      <c r="BR945">
        <f>INDEX(FX!$B$30:$AK$48,MATCH('Data (2)'!BQ945,FX!$A$30:$A$48,0),MATCH('Data (2)'!D945,Period,0))</f>
        <v>7.7501356299999999</v>
      </c>
      <c r="BS945">
        <f t="shared" si="246"/>
        <v>3.8154245484649669</v>
      </c>
      <c r="BT945">
        <f t="shared" si="247"/>
        <v>0</v>
      </c>
      <c r="BU945">
        <f t="shared" si="248"/>
        <v>1.6421530343114903</v>
      </c>
      <c r="BV945">
        <f t="shared" si="249"/>
        <v>0</v>
      </c>
      <c r="BW945">
        <f t="shared" si="250"/>
        <v>1.3760961423018869</v>
      </c>
      <c r="BX945">
        <f t="shared" si="251"/>
        <v>0</v>
      </c>
      <c r="BY945">
        <f t="shared" si="252"/>
        <v>0.91169331953808952</v>
      </c>
      <c r="BZ945">
        <f t="shared" si="253"/>
        <v>0</v>
      </c>
      <c r="CA945">
        <f t="shared" si="240"/>
        <v>7.0939000015634912</v>
      </c>
      <c r="CB945">
        <f t="shared" si="240"/>
        <v>3.6323313939776565</v>
      </c>
      <c r="CC945">
        <f t="shared" si="240"/>
        <v>1.9682176136539813</v>
      </c>
      <c r="CD945">
        <f t="shared" si="239"/>
        <v>1.2097919288636725</v>
      </c>
      <c r="CE945" s="4">
        <f t="shared" si="241"/>
        <v>0.43039850833170484</v>
      </c>
      <c r="CF945" s="4" t="str">
        <f t="shared" si="242"/>
        <v/>
      </c>
      <c r="CG945" s="4">
        <f t="shared" si="243"/>
        <v>0.55518170382965404</v>
      </c>
      <c r="CH945" s="4" t="str">
        <f t="shared" si="244"/>
        <v/>
      </c>
      <c r="CI945">
        <f>INDEX(FX!$B$114:$AK$132,MATCH('Data (2)'!BQ945,FX!$A$114:$A$132,0),MATCH('Data (2)'!D945,Period,0))</f>
        <v>7.75314002</v>
      </c>
    </row>
    <row r="946" spans="1:87" hidden="1" x14ac:dyDescent="0.15">
      <c r="A946" t="s">
        <v>2</v>
      </c>
      <c r="B946" s="1">
        <f t="shared" si="254"/>
        <v>44044</v>
      </c>
      <c r="C946" t="s">
        <v>108</v>
      </c>
      <c r="D946" s="1">
        <v>44075</v>
      </c>
      <c r="E946">
        <v>50.000000000000007</v>
      </c>
      <c r="F946">
        <v>22.806509742761914</v>
      </c>
      <c r="G946">
        <v>18.260799430947451</v>
      </c>
      <c r="H946">
        <v>9.6774559158773243</v>
      </c>
      <c r="I946">
        <v>56.459469349347764</v>
      </c>
      <c r="J946">
        <v>28.909274582353177</v>
      </c>
      <c r="K946">
        <v>15.664799617481448</v>
      </c>
      <c r="L946">
        <v>9.6285837567082506</v>
      </c>
      <c r="M946">
        <v>22.541705432943463</v>
      </c>
      <c r="N946">
        <v>11.155537628146137</v>
      </c>
      <c r="O946">
        <v>5.2079511390859263</v>
      </c>
      <c r="P946">
        <v>2.9809026208952782</v>
      </c>
      <c r="Q946" t="str">
        <v>MaxFocus</v>
      </c>
      <c r="R946" t="str">
        <v>Noble Fortune</v>
      </c>
      <c r="S946" t="str">
        <v>Wealth ICON</v>
      </c>
      <c r="T946" t="str">
        <v>FlexiGrowth Premier</v>
      </c>
      <c r="U946" t="str">
        <v>Crisis XDefender Supreme</v>
      </c>
      <c r="V946" t="str">
        <v>Altitude II</v>
      </c>
      <c r="W946" t="str">
        <v>Glorious Fortune</v>
      </c>
      <c r="X946" t="str">
        <v>VHIS</v>
      </c>
      <c r="Y946" t="str">
        <v>Regal Fortune</v>
      </c>
      <c r="Z946" t="str">
        <v>CANsurance</v>
      </c>
      <c r="AA946">
        <v>1.2191408973619133</v>
      </c>
      <c r="AB946">
        <v>0.18034887008465394</v>
      </c>
      <c r="AC946">
        <v>35.977617379179648</v>
      </c>
      <c r="AD946">
        <v>0</v>
      </c>
      <c r="AE946">
        <v>0.16998106267888891</v>
      </c>
      <c r="AF946">
        <v>0.21444725757086416</v>
      </c>
      <c r="AG946">
        <v>5.2762178875529768</v>
      </c>
      <c r="AH946">
        <v>0</v>
      </c>
      <c r="AI946">
        <v>9.1929581248182402E-3</v>
      </c>
      <c r="AJ946">
        <v>8.7759860400666019E-6</v>
      </c>
      <c r="AK946">
        <v>6.9530449114602035</v>
      </c>
      <c r="AL946">
        <v>0.38329475861087836</v>
      </c>
      <c r="AM946">
        <v>1.8666803603475224E-2</v>
      </c>
      <c r="AN946">
        <v>13.25267881349961</v>
      </c>
      <c r="AO946">
        <v>0</v>
      </c>
      <c r="AP946">
        <v>5.7985865598808514E-2</v>
      </c>
      <c r="AQ946">
        <v>9.7817219300276028E-4</v>
      </c>
      <c r="AR946">
        <v>2.6433851616640407</v>
      </c>
      <c r="AS946">
        <v>0</v>
      </c>
      <c r="AT946">
        <v>7.5673302931839248E-3</v>
      </c>
      <c r="AU946">
        <v>5.2502881116568217E-6</v>
      </c>
      <c r="AV946">
        <v>6.6795411784982761</v>
      </c>
      <c r="AW946" s="4" t="str">
        <v>TPAR</v>
      </c>
      <c r="AX946" s="4" t="str">
        <v>UNLF</v>
      </c>
      <c r="AY946" s="4" t="str">
        <v>TPAR</v>
      </c>
      <c r="AZ946" s="4" t="str">
        <v>UNLF</v>
      </c>
      <c r="BA946" s="4" t="str">
        <v>SPRO</v>
      </c>
      <c r="BB946" s="4" t="str">
        <v>LINK</v>
      </c>
      <c r="BC946" s="4" t="str">
        <v>TPAR</v>
      </c>
      <c r="BD946" s="4" t="str">
        <v>SPRO</v>
      </c>
      <c r="BE946" s="4" t="str">
        <v>TPAR</v>
      </c>
      <c r="BF946" s="4" t="str">
        <v>SPRO</v>
      </c>
      <c r="BG946" s="4">
        <v>0.29397671627209865</v>
      </c>
      <c r="BH946" s="4">
        <v>0.11530222265404266</v>
      </c>
      <c r="BI946" s="4">
        <v>0.23744589505809743</v>
      </c>
      <c r="BJ946" s="4">
        <v>6.6464494791694168E-2</v>
      </c>
      <c r="BK946" s="4">
        <v>0.56230459964527757</v>
      </c>
      <c r="BL946" s="4">
        <v>7.5866546123109996E-3</v>
      </c>
      <c r="BM946" s="4">
        <v>2.3490000000000002</v>
      </c>
      <c r="BN946" s="4">
        <v>0.99999999781849769</v>
      </c>
      <c r="BO946" s="4">
        <v>0.62959346122783333</v>
      </c>
      <c r="BP946" s="4">
        <v>0.9932719115000247</v>
      </c>
      <c r="BQ946" t="str">
        <f>VLOOKUP(A946,Misc!$A$3:$B$11,2,FALSE)</f>
        <v>HKD</v>
      </c>
      <c r="BR946">
        <f>INDEX(FX!$B$30:$AK$48,MATCH('Data (2)'!BQ946,FX!$A$30:$A$48,0),MATCH('Data (2)'!D946,Period,0))</f>
        <v>7.7501356299999999</v>
      </c>
      <c r="BS946">
        <f t="shared" si="246"/>
        <v>0</v>
      </c>
      <c r="BT946">
        <f t="shared" si="247"/>
        <v>6.4514999978135874</v>
      </c>
      <c r="BU946">
        <f t="shared" si="248"/>
        <v>0</v>
      </c>
      <c r="BV946">
        <f t="shared" si="249"/>
        <v>2.9427239511112808</v>
      </c>
      <c r="BW946">
        <f t="shared" si="250"/>
        <v>0</v>
      </c>
      <c r="BX946">
        <f t="shared" si="251"/>
        <v>2.3561909497766367</v>
      </c>
      <c r="BY946">
        <f t="shared" si="252"/>
        <v>0</v>
      </c>
      <c r="BZ946">
        <f t="shared" si="253"/>
        <v>1.2486821364024727</v>
      </c>
      <c r="CA946">
        <f t="shared" si="240"/>
        <v>7.2821423582838589</v>
      </c>
      <c r="CB946">
        <f t="shared" si="240"/>
        <v>3.7287182364537221</v>
      </c>
      <c r="CC946">
        <f t="shared" si="240"/>
        <v>2.0204458551080635</v>
      </c>
      <c r="CD946">
        <f t="shared" si="239"/>
        <v>1.2418947332139438</v>
      </c>
      <c r="CE946" s="4" t="str">
        <f t="shared" si="241"/>
        <v/>
      </c>
      <c r="CF946" s="4">
        <f t="shared" si="242"/>
        <v>0.45613019485523826</v>
      </c>
      <c r="CG946" s="4" t="str">
        <f t="shared" si="243"/>
        <v/>
      </c>
      <c r="CH946" s="4">
        <f t="shared" si="244"/>
        <v>0.42432866865780067</v>
      </c>
      <c r="CI946">
        <f>INDEX(FX!$B$114:$AK$132,MATCH('Data (2)'!BQ946,FX!$A$114:$A$132,0),MATCH('Data (2)'!D946,Period,0))</f>
        <v>7.75314002</v>
      </c>
    </row>
    <row r="947" spans="1:87" hidden="1" x14ac:dyDescent="0.15">
      <c r="A947" t="s">
        <v>2</v>
      </c>
      <c r="B947" s="1">
        <f t="shared" si="254"/>
        <v>44044</v>
      </c>
      <c r="C947" t="s">
        <v>108</v>
      </c>
      <c r="D947" s="1">
        <v>44105</v>
      </c>
      <c r="E947">
        <v>83.968213328740418</v>
      </c>
      <c r="F947">
        <v>38.488241745462382</v>
      </c>
      <c r="G947">
        <v>30.878973997145547</v>
      </c>
      <c r="H947">
        <v>16.524766741193499</v>
      </c>
      <c r="I947">
        <v>55.000000000000021</v>
      </c>
      <c r="J947">
        <v>28.161973896550528</v>
      </c>
      <c r="K947">
        <v>15.25986674848958</v>
      </c>
      <c r="L947">
        <v>9.379686219545933</v>
      </c>
      <c r="M947">
        <v>32.713986977496312</v>
      </c>
      <c r="N947">
        <v>12.766632065684171</v>
      </c>
      <c r="O947">
        <v>8.0688856941040434</v>
      </c>
      <c r="P947">
        <v>3.3840049264118277</v>
      </c>
      <c r="Q947" t="str">
        <v>MaxFocus</v>
      </c>
      <c r="R947" t="str">
        <v>Noble Fortune</v>
      </c>
      <c r="S947" t="str">
        <v>Wealth ICON</v>
      </c>
      <c r="T947" t="str">
        <v>FlexiGrowth Premier</v>
      </c>
      <c r="U947" t="str">
        <v>Crisis XDefender Supreme</v>
      </c>
      <c r="V947" t="str">
        <v>Altitude II</v>
      </c>
      <c r="W947" t="str">
        <v>Glorious Fortune</v>
      </c>
      <c r="X947" t="str">
        <v>VHIS</v>
      </c>
      <c r="Y947" t="str">
        <v>Regal Fortune</v>
      </c>
      <c r="Z947" t="str">
        <v>CANsurance</v>
      </c>
      <c r="AA947">
        <v>1.1320370221242106</v>
      </c>
      <c r="AB947">
        <v>0.16669896512383325</v>
      </c>
      <c r="AC947">
        <v>60.670110952195841</v>
      </c>
      <c r="AD947">
        <v>0</v>
      </c>
      <c r="AE947">
        <v>0.2442105591814448</v>
      </c>
      <c r="AF947">
        <v>0.33355501426753736</v>
      </c>
      <c r="AG947">
        <v>9.0831451197222464</v>
      </c>
      <c r="AH947">
        <v>0</v>
      </c>
      <c r="AI947">
        <v>1.6294503384769822E-2</v>
      </c>
      <c r="AJ947">
        <v>8.1117657689433655E-6</v>
      </c>
      <c r="AK947">
        <v>12.322153080974772</v>
      </c>
      <c r="AL947">
        <v>0.35590811800328193</v>
      </c>
      <c r="AM947">
        <v>1.7253985796576065E-2</v>
      </c>
      <c r="AN947">
        <v>20.983937355747166</v>
      </c>
      <c r="AO947">
        <v>0</v>
      </c>
      <c r="AP947">
        <v>8.3307872296669971E-2</v>
      </c>
      <c r="AQ947">
        <v>1.5214661333933198E-3</v>
      </c>
      <c r="AR947">
        <v>4.5506557049808443</v>
      </c>
      <c r="AS947">
        <v>0</v>
      </c>
      <c r="AT947">
        <v>1.3413080686516738E-2</v>
      </c>
      <c r="AU947">
        <v>4.8529142123504218E-6</v>
      </c>
      <c r="AV947">
        <v>11.835731212070442</v>
      </c>
      <c r="AW947" s="4" t="str">
        <v>TPAR</v>
      </c>
      <c r="AX947" s="4" t="str">
        <v>UNLF</v>
      </c>
      <c r="AY947" s="4" t="str">
        <v>TPAR</v>
      </c>
      <c r="AZ947" s="4" t="str">
        <v>UNLF</v>
      </c>
      <c r="BA947" s="4" t="str">
        <v>SPRO</v>
      </c>
      <c r="BB947" s="4" t="str">
        <v>LINK</v>
      </c>
      <c r="BC947" s="4" t="str">
        <v>TPAR</v>
      </c>
      <c r="BD947" s="4" t="str">
        <v>SPRO</v>
      </c>
      <c r="BE947" s="4" t="str">
        <v>TPAR</v>
      </c>
      <c r="BF947" s="4" t="str">
        <v>SPRO</v>
      </c>
      <c r="BG947" s="4">
        <v>0.29397671627209865</v>
      </c>
      <c r="BH947" s="4">
        <v>0.11530222265404266</v>
      </c>
      <c r="BI947" s="4">
        <v>0.23744589505809743</v>
      </c>
      <c r="BJ947" s="4">
        <v>6.6464494791694168E-2</v>
      </c>
      <c r="BK947" s="4">
        <v>0.56230459964527757</v>
      </c>
      <c r="BL947" s="4">
        <v>7.5866546123109996E-3</v>
      </c>
      <c r="BM947" s="4">
        <v>2.3490000000000002</v>
      </c>
      <c r="BN947" s="4">
        <v>0.99999999781849769</v>
      </c>
      <c r="BO947" s="4">
        <v>0.62959346122783333</v>
      </c>
      <c r="BP947" s="4">
        <v>0.9932719115000247</v>
      </c>
      <c r="BQ947" t="str">
        <f>VLOOKUP(A947,Misc!$A$3:$B$11,2,FALSE)</f>
        <v>HKD</v>
      </c>
      <c r="BR947">
        <f>INDEX(FX!$B$30:$AK$48,MATCH('Data (2)'!BQ947,FX!$A$30:$A$48,0),MATCH('Data (2)'!D947,Period,0))</f>
        <v>7.7501356299999999</v>
      </c>
      <c r="BS947">
        <f t="shared" si="246"/>
        <v>0</v>
      </c>
      <c r="BT947">
        <f t="shared" si="247"/>
        <v>10.834418562135593</v>
      </c>
      <c r="BU947">
        <f t="shared" si="248"/>
        <v>0</v>
      </c>
      <c r="BV947">
        <f t="shared" si="249"/>
        <v>4.9661378307339872</v>
      </c>
      <c r="BW947">
        <f t="shared" si="250"/>
        <v>0</v>
      </c>
      <c r="BX947">
        <f t="shared" si="251"/>
        <v>3.9843140135014061</v>
      </c>
      <c r="BY947">
        <f t="shared" si="252"/>
        <v>0</v>
      </c>
      <c r="BZ947">
        <f t="shared" si="253"/>
        <v>2.1321906518935978</v>
      </c>
      <c r="CA947">
        <f t="shared" si="240"/>
        <v>7.0939000015634983</v>
      </c>
      <c r="CB947">
        <f t="shared" si="240"/>
        <v>3.6323313939776529</v>
      </c>
      <c r="CC947">
        <f t="shared" si="240"/>
        <v>1.9682176136539813</v>
      </c>
      <c r="CD947">
        <f t="shared" si="239"/>
        <v>1.2097919288636725</v>
      </c>
      <c r="CE947" s="4" t="str">
        <f t="shared" si="241"/>
        <v/>
      </c>
      <c r="CF947" s="4">
        <f t="shared" si="242"/>
        <v>0.45836680595761498</v>
      </c>
      <c r="CG947" s="4" t="str">
        <f t="shared" si="243"/>
        <v/>
      </c>
      <c r="CH947" s="4">
        <f t="shared" si="244"/>
        <v>0.42934584672581738</v>
      </c>
      <c r="CI947">
        <f>INDEX(FX!$B$114:$AK$132,MATCH('Data (2)'!BQ947,FX!$A$114:$A$132,0),MATCH('Data (2)'!D947,Period,0))</f>
        <v>7.75314002</v>
      </c>
    </row>
    <row r="948" spans="1:87" hidden="1" x14ac:dyDescent="0.15">
      <c r="A948" t="s">
        <v>2</v>
      </c>
      <c r="B948" s="1">
        <f t="shared" si="254"/>
        <v>44044</v>
      </c>
      <c r="C948" t="s">
        <v>108</v>
      </c>
      <c r="D948" s="1">
        <v>44136</v>
      </c>
      <c r="E948">
        <v>119.02361445275049</v>
      </c>
      <c r="F948">
        <v>54.546382455566778</v>
      </c>
      <c r="G948">
        <v>43.783166668242842</v>
      </c>
      <c r="H948">
        <v>23.432378865091366</v>
      </c>
      <c r="I948">
        <v>55.000000000000021</v>
      </c>
      <c r="J948">
        <v>28.161973896550556</v>
      </c>
      <c r="K948">
        <v>15.25986674848958</v>
      </c>
      <c r="L948">
        <v>9.379686219545933</v>
      </c>
      <c r="M948">
        <v>41.72005509562424</v>
      </c>
      <c r="N948">
        <v>16.291597128952237</v>
      </c>
      <c r="O948">
        <v>9.4337380644869846</v>
      </c>
      <c r="P948">
        <v>3.9573575701113004</v>
      </c>
      <c r="Q948" t="str">
        <v>MaxFocus</v>
      </c>
      <c r="R948" t="str">
        <v>Noble Fortune</v>
      </c>
      <c r="S948" t="str">
        <v>Wealth ICON</v>
      </c>
      <c r="T948" t="str">
        <v>FlexiGrowth Premier</v>
      </c>
      <c r="U948" t="str">
        <v>Crisis XDefender Supreme</v>
      </c>
      <c r="V948" t="str">
        <v>Altitude II</v>
      </c>
      <c r="W948" t="str">
        <v>Glorious Fortune</v>
      </c>
      <c r="X948" t="str">
        <v>VHIS</v>
      </c>
      <c r="Y948" t="str">
        <v>Regal Fortune</v>
      </c>
      <c r="Z948" t="str">
        <v>CANsurance</v>
      </c>
      <c r="AA948">
        <v>1.541543830249575</v>
      </c>
      <c r="AB948">
        <v>0.23272051788510956</v>
      </c>
      <c r="AC948">
        <v>86.033884712879313</v>
      </c>
      <c r="AD948">
        <v>0</v>
      </c>
      <c r="AE948">
        <v>0.34517256235916105</v>
      </c>
      <c r="AF948">
        <v>0.47225173898123374</v>
      </c>
      <c r="AG948">
        <v>12.885406257246938</v>
      </c>
      <c r="AH948">
        <v>0</v>
      </c>
      <c r="AI948">
        <v>2.3127737372307767E-2</v>
      </c>
      <c r="AJ948">
        <v>1.1324451410414337E-5</v>
      </c>
      <c r="AK948">
        <v>17.489495771325451</v>
      </c>
      <c r="AL948">
        <v>0.4846831924240646</v>
      </c>
      <c r="AM948">
        <v>2.408747113204138E-2</v>
      </c>
      <c r="AN948">
        <v>29.72006744824979</v>
      </c>
      <c r="AO948">
        <v>0</v>
      </c>
      <c r="AP948">
        <v>0.11774917448989733</v>
      </c>
      <c r="AQ948">
        <v>2.154112504870766E-3</v>
      </c>
      <c r="AR948">
        <v>6.4555885348807145</v>
      </c>
      <c r="AS948">
        <v>0</v>
      </c>
      <c r="AT948">
        <v>1.9037966370996265E-2</v>
      </c>
      <c r="AU948">
        <v>6.7749233350743227E-6</v>
      </c>
      <c r="AV948">
        <v>16.799047317472194</v>
      </c>
      <c r="AW948" s="4" t="str">
        <v>TPAR</v>
      </c>
      <c r="AX948" s="4" t="str">
        <v>UNLF</v>
      </c>
      <c r="AY948" s="4" t="str">
        <v>TPAR</v>
      </c>
      <c r="AZ948" s="4" t="str">
        <v>UNLF</v>
      </c>
      <c r="BA948" s="4" t="str">
        <v>SPRO</v>
      </c>
      <c r="BB948" s="4" t="str">
        <v>LINK</v>
      </c>
      <c r="BC948" s="4" t="str">
        <v>TPAR</v>
      </c>
      <c r="BD948" s="4" t="str">
        <v>SPRO</v>
      </c>
      <c r="BE948" s="4" t="str">
        <v>TPAR</v>
      </c>
      <c r="BF948" s="4" t="str">
        <v>SPRO</v>
      </c>
      <c r="BG948" s="4">
        <v>0.29397671627209865</v>
      </c>
      <c r="BH948" s="4">
        <v>0.11530222265404266</v>
      </c>
      <c r="BI948" s="4">
        <v>0.23744589505809743</v>
      </c>
      <c r="BJ948" s="4">
        <v>6.6464494791694168E-2</v>
      </c>
      <c r="BK948" s="4">
        <v>0.56230459964527757</v>
      </c>
      <c r="BL948" s="4">
        <v>7.5866546123109996E-3</v>
      </c>
      <c r="BM948" s="4">
        <v>2.3490000000000002</v>
      </c>
      <c r="BN948" s="4">
        <v>0.99999999781849769</v>
      </c>
      <c r="BO948" s="4">
        <v>0.62959346122783333</v>
      </c>
      <c r="BP948" s="4">
        <v>0.9932719115000247</v>
      </c>
      <c r="BQ948" t="str">
        <f>VLOOKUP(A948,Misc!$A$3:$B$11,2,FALSE)</f>
        <v>HKD</v>
      </c>
      <c r="BR948">
        <f>INDEX(FX!$B$30:$AK$48,MATCH('Data (2)'!BQ948,FX!$A$30:$A$48,0),MATCH('Data (2)'!D948,Period,0))</f>
        <v>7.7501356299999999</v>
      </c>
      <c r="BS948">
        <f t="shared" si="246"/>
        <v>0</v>
      </c>
      <c r="BT948">
        <f t="shared" si="247"/>
        <v>15.3576169676337</v>
      </c>
      <c r="BU948">
        <f t="shared" si="248"/>
        <v>0</v>
      </c>
      <c r="BV948">
        <f t="shared" si="249"/>
        <v>7.0381197258565624</v>
      </c>
      <c r="BW948">
        <f t="shared" si="250"/>
        <v>0</v>
      </c>
      <c r="BX948">
        <f t="shared" si="251"/>
        <v>5.6493419932888118</v>
      </c>
      <c r="BY948">
        <f t="shared" si="252"/>
        <v>0</v>
      </c>
      <c r="BZ948">
        <f t="shared" si="253"/>
        <v>3.0234798439380817</v>
      </c>
      <c r="CA948">
        <f t="shared" si="240"/>
        <v>7.0939000015634983</v>
      </c>
      <c r="CB948">
        <f t="shared" si="240"/>
        <v>3.6323313939776565</v>
      </c>
      <c r="CC948">
        <f t="shared" si="240"/>
        <v>1.9682176136539813</v>
      </c>
      <c r="CD948">
        <f t="shared" si="239"/>
        <v>1.2097919288636725</v>
      </c>
      <c r="CE948" s="4" t="str">
        <f t="shared" si="241"/>
        <v/>
      </c>
      <c r="CF948" s="4">
        <f t="shared" si="242"/>
        <v>0.45828201997025031</v>
      </c>
      <c r="CG948" s="4" t="str">
        <f t="shared" si="243"/>
        <v/>
      </c>
      <c r="CH948" s="4">
        <f t="shared" si="244"/>
        <v>0.42958630453961399</v>
      </c>
      <c r="CI948">
        <f>INDEX(FX!$B$114:$AK$132,MATCH('Data (2)'!BQ948,FX!$A$114:$A$132,0),MATCH('Data (2)'!D948,Period,0))</f>
        <v>7.75314002</v>
      </c>
    </row>
    <row r="949" spans="1:87" hidden="1" x14ac:dyDescent="0.15">
      <c r="A949" t="s">
        <v>2</v>
      </c>
      <c r="B949" s="1">
        <f t="shared" si="254"/>
        <v>44044</v>
      </c>
      <c r="C949" t="s">
        <v>108</v>
      </c>
      <c r="D949" s="1">
        <v>44166</v>
      </c>
      <c r="E949">
        <v>136.57180402472372</v>
      </c>
      <c r="F949">
        <v>62.591325836239101</v>
      </c>
      <c r="G949">
        <v>50.239810250488993</v>
      </c>
      <c r="H949">
        <v>26.889604685737567</v>
      </c>
      <c r="I949">
        <v>64.376226897295936</v>
      </c>
      <c r="J949">
        <v>32.962938571637366</v>
      </c>
      <c r="K949">
        <v>17.86132080405935</v>
      </c>
      <c r="L949">
        <v>10.978705605362304</v>
      </c>
      <c r="M949">
        <v>87.061409338983879</v>
      </c>
      <c r="N949">
        <v>53.593418064956097</v>
      </c>
      <c r="O949">
        <v>24.604881429131755</v>
      </c>
      <c r="P949">
        <v>23.695992636115204</v>
      </c>
      <c r="Q949" t="str">
        <v>MaxFocus</v>
      </c>
      <c r="R949" t="str">
        <v>Noble Fortune</v>
      </c>
      <c r="S949" t="str">
        <v>Wealth ICON</v>
      </c>
      <c r="T949" t="str">
        <v>FlexiGrowth Premier</v>
      </c>
      <c r="U949" t="str">
        <v>Crisis XDefender Supreme</v>
      </c>
      <c r="V949" t="str">
        <v>Altitude II</v>
      </c>
      <c r="W949" t="str">
        <v>Glorious Fortune</v>
      </c>
      <c r="X949" t="str">
        <v>VHIS</v>
      </c>
      <c r="Y949" t="str">
        <v>Regal Fortune</v>
      </c>
      <c r="Z949" t="str">
        <v>CANsurance</v>
      </c>
      <c r="AA949">
        <v>1.7630130318337629</v>
      </c>
      <c r="AB949">
        <v>0.26573042659777707</v>
      </c>
      <c r="AC949">
        <v>98.718509397971843</v>
      </c>
      <c r="AD949">
        <v>0</v>
      </c>
      <c r="AE949">
        <v>0.39566199361266968</v>
      </c>
      <c r="AF949">
        <v>0.54161343944749563</v>
      </c>
      <c r="AG949">
        <v>14.786958050220997</v>
      </c>
      <c r="AH949">
        <v>0</v>
      </c>
      <c r="AI949">
        <v>2.6545138034645029E-2</v>
      </c>
      <c r="AJ949">
        <v>1.2930752009415947E-5</v>
      </c>
      <c r="AK949">
        <v>20.073759616252516</v>
      </c>
      <c r="AL949">
        <v>0.55431423577335825</v>
      </c>
      <c r="AM949">
        <v>2.7504123992792749E-2</v>
      </c>
      <c r="AN949">
        <v>34.088996117007817</v>
      </c>
      <c r="AO949">
        <v>0</v>
      </c>
      <c r="AP949">
        <v>0.13497270120920543</v>
      </c>
      <c r="AQ949">
        <v>2.4704965305935643E-3</v>
      </c>
      <c r="AR949">
        <v>7.4082659831607183</v>
      </c>
      <c r="AS949">
        <v>0</v>
      </c>
      <c r="AT949">
        <v>2.1851054302533302E-2</v>
      </c>
      <c r="AU949">
        <v>7.7359026370219568E-6</v>
      </c>
      <c r="AV949">
        <v>19.281274380851215</v>
      </c>
      <c r="AW949" s="4" t="str">
        <v>TPAR</v>
      </c>
      <c r="AX949" s="4" t="str">
        <v>UNLF</v>
      </c>
      <c r="AY949" s="4" t="str">
        <v>TPAR</v>
      </c>
      <c r="AZ949" s="4" t="str">
        <v>UNLF</v>
      </c>
      <c r="BA949" s="4" t="str">
        <v>SPRO</v>
      </c>
      <c r="BB949" s="4" t="str">
        <v>LINK</v>
      </c>
      <c r="BC949" s="4" t="str">
        <v>TPAR</v>
      </c>
      <c r="BD949" s="4" t="str">
        <v>SPRO</v>
      </c>
      <c r="BE949" s="4" t="str">
        <v>TPAR</v>
      </c>
      <c r="BF949" s="4" t="str">
        <v>SPRO</v>
      </c>
      <c r="BG949" s="4">
        <v>0.29397671627209865</v>
      </c>
      <c r="BH949" s="4">
        <v>0.11530222265404266</v>
      </c>
      <c r="BI949" s="4">
        <v>0.23744589505809743</v>
      </c>
      <c r="BJ949" s="4">
        <v>6.6464494791694168E-2</v>
      </c>
      <c r="BK949" s="4">
        <v>0.56230459964527757</v>
      </c>
      <c r="BL949" s="4">
        <v>7.5866546123109996E-3</v>
      </c>
      <c r="BM949" s="4">
        <v>2.3490000000000002</v>
      </c>
      <c r="BN949" s="4">
        <v>0.99999999781849769</v>
      </c>
      <c r="BO949" s="4">
        <v>0.62959346122783333</v>
      </c>
      <c r="BP949" s="4">
        <v>0.9932719115000247</v>
      </c>
      <c r="BQ949" t="str">
        <f>VLOOKUP(A949,Misc!$A$3:$B$11,2,FALSE)</f>
        <v>HKD</v>
      </c>
      <c r="BR949">
        <f>INDEX(FX!$B$30:$AK$48,MATCH('Data (2)'!BQ949,FX!$A$30:$A$48,0),MATCH('Data (2)'!D949,Period,0))</f>
        <v>7.7501356299999999</v>
      </c>
      <c r="BS949">
        <f t="shared" si="246"/>
        <v>0</v>
      </c>
      <c r="BT949">
        <f t="shared" si="247"/>
        <v>17.621859867338053</v>
      </c>
      <c r="BU949">
        <f t="shared" si="248"/>
        <v>0</v>
      </c>
      <c r="BV949">
        <f t="shared" si="249"/>
        <v>8.0761587699129205</v>
      </c>
      <c r="BW949">
        <f t="shared" si="250"/>
        <v>0</v>
      </c>
      <c r="BX949">
        <f t="shared" si="251"/>
        <v>6.4824427144236951</v>
      </c>
      <c r="BY949">
        <f t="shared" si="252"/>
        <v>0</v>
      </c>
      <c r="BZ949">
        <f t="shared" si="253"/>
        <v>3.4695656914248825</v>
      </c>
      <c r="CA949">
        <f t="shared" si="240"/>
        <v>8.303245747043265</v>
      </c>
      <c r="CB949">
        <f t="shared" si="240"/>
        <v>4.2515598179068315</v>
      </c>
      <c r="CC949">
        <f t="shared" si="240"/>
        <v>2.3037531578153221</v>
      </c>
      <c r="CD949">
        <f t="shared" si="239"/>
        <v>1.4160334492917237</v>
      </c>
      <c r="CE949" s="4" t="str">
        <f t="shared" si="241"/>
        <v/>
      </c>
      <c r="CF949" s="4">
        <f t="shared" si="242"/>
        <v>0.45830342714743766</v>
      </c>
      <c r="CG949" s="4" t="str">
        <f t="shared" si="243"/>
        <v/>
      </c>
      <c r="CH949" s="4">
        <f t="shared" si="244"/>
        <v>0.42960592904023509</v>
      </c>
      <c r="CI949">
        <f>INDEX(FX!$B$114:$AK$132,MATCH('Data (2)'!BQ949,FX!$A$114:$A$132,0),MATCH('Data (2)'!D949,Period,0))</f>
        <v>7.75314002</v>
      </c>
    </row>
    <row r="950" spans="1:87" x14ac:dyDescent="0.15">
      <c r="A950" t="s">
        <v>2</v>
      </c>
      <c r="B950" s="1">
        <f t="shared" si="254"/>
        <v>44044</v>
      </c>
      <c r="C950" t="s">
        <v>348</v>
      </c>
      <c r="D950" s="1">
        <v>43831</v>
      </c>
      <c r="E950">
        <f t="array" ref="E950:E961">TRANSPOSE('[9]AF_Key Metrics P1'!$F$6:$Q$6)</f>
        <v>1.4946205577068252</v>
      </c>
      <c r="F950">
        <f t="array" ref="F950:F961">TRANSPOSE('[9]AF_Key Metrics P1'!$F$11:$Q$11)</f>
        <v>0.8615577669062422</v>
      </c>
      <c r="G950">
        <f t="array" ref="G950:G961">TRANSPOSE('[9]AF_Key Metrics P1'!$F$16:$Q$16)</f>
        <v>0.16257468181115642</v>
      </c>
      <c r="H950">
        <f t="array" ref="H950:H961">TRANSPOSE('[9]AF_Key Metrics P1'!$F$21:$Q$21)</f>
        <v>0.14251106915944026</v>
      </c>
      <c r="I950">
        <f t="array" ref="I950:I961">TRANSPOSE('[9]AF_Key Metrics P1'!$F$7:$Q$7)</f>
        <v>2</v>
      </c>
      <c r="J950">
        <f t="array" ref="J950:J961">TRANSPOSE('[9]AF_Key Metrics P1'!$F$12:$Q$12)</f>
        <v>0.89710063627723935</v>
      </c>
      <c r="K950">
        <f t="array" ref="K950:K961">TRANSPOSE('[9]AF_Key Metrics P1'!$F$17:$Q$17)</f>
        <v>0.30721077348512449</v>
      </c>
      <c r="L950">
        <f t="array" ref="L950:L961">TRANSPOSE('[9]AF_Key Metrics P1'!$F$22:$Q$22)</f>
        <v>0.1936864001487458</v>
      </c>
      <c r="M950">
        <f t="array" ref="M950:M961">TRANSPOSE('[9]AF_Key Metrics P1'!$F$9:$Q$9)</f>
        <v>16.787220995913422</v>
      </c>
      <c r="N950">
        <f t="array" ref="N950:N961">TRANSPOSE('[9]AF_Key Metrics P1'!$F$14:$Q$14)</f>
        <v>1.7654366321215811</v>
      </c>
      <c r="O950">
        <f t="array" ref="O950:O961">TRANSPOSE('[9]AF_Key Metrics P1'!$F$19:$Q$19)</f>
        <v>0.3134594018467769</v>
      </c>
      <c r="P950">
        <f t="array" ref="P950:P961">TRANSPOSE('[9]AF_Key Metrics P1'!$F$24:$Q$24)</f>
        <v>0.17095235544389448</v>
      </c>
      <c r="Q950" t="str">
        <f t="array" ref="Q950:Q961">'[9]AF_Key Products'!$D$6</f>
        <v>MetLife Products Par</v>
      </c>
      <c r="R950" t="str">
        <f t="array" ref="R950:R961">'[9]AF_Key Products'!$D$9</f>
        <v>MetLife Products Prot</v>
      </c>
      <c r="S950" t="str">
        <f t="array" ref="S950:S961">'[9]AF_Key Products'!$D$12</f>
        <v>Easy Health Refundable HI</v>
      </c>
      <c r="T950" t="str">
        <f t="array" ref="T950:T961">'[9]AF_Key Products'!$D$15</f>
        <v>Journey Deferred Annuity Plan</v>
      </c>
      <c r="U950" t="str">
        <f t="array" ref="U950:U961">'[9]AF_Key Products'!$D$18</f>
        <v>Wealth ICON</v>
      </c>
      <c r="V950" t="str">
        <f t="array" ref="V950:V961">'[9]AF_Key Products'!$D$21</f>
        <v>Easy Care - ROP PA</v>
      </c>
      <c r="W950" t="str">
        <f t="array" ref="W950:W961">'[9]AF_Key Products'!$D$24</f>
        <v>VHIS</v>
      </c>
      <c r="X950" t="str">
        <f t="array" ref="X950:X961">'[9]AF_Key Products'!$D$27</f>
        <v>Cash-up Insurance Plan</v>
      </c>
      <c r="Y950" t="str">
        <f t="array" ref="Y950:Y961">'[9]AF_Key Products'!$D$30</f>
        <v>Easy Saver Endowment Plan</v>
      </c>
      <c r="Z950" t="str">
        <f t="array" ref="Z950:Z961">'[9]AF_Key Products'!$D$33</f>
        <v>Crisis XDefender Supreme</v>
      </c>
      <c r="AA950">
        <f t="array" ref="AA950:AA961">TRANSPOSE('[9]AF_Key Products'!$F$6:$Q$6)</f>
        <v>0</v>
      </c>
      <c r="AB950">
        <f t="array" ref="AB950:AB961">TRANSPOSE('[9]AF_Key Products'!$F$9:$Q$9)</f>
        <v>0</v>
      </c>
      <c r="AC950">
        <f t="array" ref="AC950:AC961">TRANSPOSE('[9]AF_Key Products'!$F$12:$Q$12)</f>
        <v>0.26698320000000003</v>
      </c>
      <c r="AD950">
        <f t="array" ref="AD950:AD961">TRANSPOSE('[9]AF_Key Products'!$F$15:$Q$15)</f>
        <v>1.0474818588854853</v>
      </c>
      <c r="AE950">
        <f t="array" ref="AE950:AE961">TRANSPOSE('[9]AF_Key Products'!$F$18:$Q$18)</f>
        <v>0</v>
      </c>
      <c r="AF950">
        <f t="array" ref="AF950:AF961">TRANSPOSE('[9]AF_Key Products'!$F$21:$Q$21)</f>
        <v>9.8183999999999994E-2</v>
      </c>
      <c r="AG950">
        <f t="array" ref="AG950:AG961">TRANSPOSE('[9]AF_Key Products'!$F$24:$Q$24)</f>
        <v>2.2860999999999999E-2</v>
      </c>
      <c r="AH950">
        <f t="array" ref="AH950:AH961">TRANSPOSE('[9]AF_Key Products'!$F$27:$Q$27)</f>
        <v>0</v>
      </c>
      <c r="AI950">
        <f t="array" ref="AI950:AI961">TRANSPOSE('[9]AF_Key Products'!$F$30:$Q$30)</f>
        <v>0</v>
      </c>
      <c r="AJ950">
        <f t="array" ref="AJ950:AJ961">TRANSPOSE('[9]AF_Key Products'!$F$33:$Q$33)</f>
        <v>2.7394918821340004E-2</v>
      </c>
      <c r="AK950">
        <f t="array" ref="AK950:AK961">TRANSPOSE('[9]AF_Key Products'!$F$36:$Q$36)</f>
        <v>3.1715579999999743E-2</v>
      </c>
      <c r="AL950">
        <f t="array" ref="AL950:AL961">TRANSPOSE('[9]AF_Key Products'!$F$7:$Q$7)</f>
        <v>0</v>
      </c>
      <c r="AM950">
        <f t="array" ref="AM950:AM961">TRANSPOSE('[9]AF_Key Products'!$F$10:$Q$10)</f>
        <v>0</v>
      </c>
      <c r="AN950">
        <f t="array" ref="AN950:AN961">TRANSPOSE('[9]AF_Key Products'!$F$13:$Q$13)</f>
        <v>0.13696807361855565</v>
      </c>
      <c r="AO950">
        <f t="array" ref="AO950:AO961">TRANSPOSE('[9]AF_Key Products'!$F$16:$Q$16)</f>
        <v>0.39244208902312838</v>
      </c>
      <c r="AP950">
        <f t="array" ref="AP950:AP961">TRANSPOSE('[9]AF_Key Products'!$F$19:$Q$19)</f>
        <v>0</v>
      </c>
      <c r="AQ950">
        <f t="array" ref="AQ950:AQ961">TRANSPOSE('[9]AF_Key Products'!$F$22:$Q$22)</f>
        <v>5.2658494811608891E-2</v>
      </c>
      <c r="AR950">
        <f t="array" ref="AR950:AR961">TRANSPOSE('[9]AF_Key Products'!$F$25:$Q$25)</f>
        <v>1.516796652685032E-2</v>
      </c>
      <c r="AS950">
        <f t="array" ref="AS950:AS961">TRANSPOSE('[9]AF_Key Products'!$F$28:$Q$28)</f>
        <v>0</v>
      </c>
      <c r="AT950">
        <f t="array" ref="AT950:AT961">TRANSPOSE('[9]AF_Key Products'!$F$31:$Q$31)</f>
        <v>0</v>
      </c>
      <c r="AU950">
        <f t="array" ref="AU950:AU961">TRANSPOSE('[9]AF_Key Products'!$F$34:$Q$35)</f>
        <v>2.2714338456535952E-2</v>
      </c>
      <c r="AV950">
        <f t="array" ref="AV950:AV961">TRANSPOSE('[9]AF_Key Products'!$F$37:$Q$37)</f>
        <v>6.5666067304461007E-2</v>
      </c>
      <c r="AW950" s="4" t="str">
        <f t="array" ref="AW950:AW961">'[9]AF_Key Products'!$D$8</f>
        <v>TPAR</v>
      </c>
      <c r="AX950" s="4" t="str">
        <f t="array" ref="AX950:AX961">'[9]AF_Key Products'!$D$11</f>
        <v>SPRO</v>
      </c>
      <c r="AY950" s="4" t="str">
        <f t="array" ref="AY950:AY961">'[9]AF_Key Products'!$D$14</f>
        <v>SPRO</v>
      </c>
      <c r="AZ950" s="4" t="str">
        <f t="array" ref="AZ950:AZ961">'[9]AF_Key Products'!$D$17</f>
        <v>TPAR</v>
      </c>
      <c r="BA950" s="4" t="str">
        <f t="array" ref="BA950:BA961">'[9]AF_Key Products'!$D$20</f>
        <v>TPAR</v>
      </c>
      <c r="BB950" s="4" t="str">
        <f t="array" ref="BB950:BB961">'[9]AF_Key Products'!$D$23</f>
        <v>SPRO</v>
      </c>
      <c r="BC950" s="4" t="str">
        <f t="array" ref="BC950:BC961">'[9]AF_Key Products'!$D$26</f>
        <v>SPRO</v>
      </c>
      <c r="BD950" s="4" t="str">
        <f t="array" ref="BD950:BD961">'[9]AF_Key Products'!$D$29</f>
        <v>UNLF</v>
      </c>
      <c r="BE950" s="4" t="str">
        <f t="array" ref="BE950:BE961">'[9]AF_Key Products'!$D$32</f>
        <v>NPAR</v>
      </c>
      <c r="BF950" s="4" t="str">
        <f t="array" ref="BF950:BF961">'[9]AF_Key Products'!$D$35</f>
        <v>SPRO</v>
      </c>
      <c r="BG950" s="4">
        <f t="array" ref="BG950:BG961">'[9]AF_Key Products'!$D$7</f>
        <v>0.20166319904870034</v>
      </c>
      <c r="BH950" s="4">
        <f t="array" ref="BH950:BH961">'[9]AF_Key Products'!$D$10</f>
        <v>0.20775757575757575</v>
      </c>
      <c r="BI950" s="4">
        <f t="array" ref="BI950:BI961">'[9]AF_Key Products'!$D$13</f>
        <v>0.16557267902382811</v>
      </c>
      <c r="BJ950" s="4">
        <f t="array" ref="BJ950:BJ961">'[9]AF_Key Products'!$D$16</f>
        <v>3.2096909105999764E-2</v>
      </c>
      <c r="BK950" s="4">
        <f t="array" ref="BK950:BK961">'[9]AF_Key Products'!$D$19</f>
        <v>0.21737632602352105</v>
      </c>
      <c r="BL950" s="4">
        <f t="array" ref="BL950:BL961">'[9]AF_Key Products'!$D$22</f>
        <v>0.13637734624671585</v>
      </c>
      <c r="BM950" s="4">
        <f t="array" ref="BM950:BM961">'[9]AF_Key Products'!$D$25</f>
        <v>1.0019988975415157</v>
      </c>
      <c r="BN950" s="4">
        <f t="array" ref="BN950:BN961">'[9]AF_Key Products'!$D$28</f>
        <v>1.1000000000000044E-2</v>
      </c>
      <c r="BO950" s="4">
        <f t="array" ref="BO950:BO961">'[9]AF_Key Products'!$D$31</f>
        <v>3.3401764335969841E-3</v>
      </c>
      <c r="BP950" s="4">
        <f t="array" ref="BP950:BP961">'[9]AF_Key Products'!$D$34</f>
        <v>0.60239175477930318</v>
      </c>
      <c r="BQ950" t="str">
        <f>VLOOKUP(A950,Misc!$A$3:$B$11,2,FALSE)</f>
        <v>HKD</v>
      </c>
      <c r="BR950">
        <f>INDEX(FX!$B$30:$AK$48,MATCH('Data (2)'!BQ950,FX!$A$30:$A$48,0),MATCH('Data (2)'!D950,Period,0))</f>
        <v>7.7738695699999996</v>
      </c>
      <c r="BS950">
        <f t="shared" si="246"/>
        <v>0.19226210888264561</v>
      </c>
      <c r="BT950">
        <f t="shared" si="247"/>
        <v>0</v>
      </c>
      <c r="BU950">
        <f t="shared" si="248"/>
        <v>0.11082740186831334</v>
      </c>
      <c r="BV950">
        <f t="shared" si="249"/>
        <v>0</v>
      </c>
      <c r="BW950">
        <f t="shared" si="250"/>
        <v>2.0912967518588871E-2</v>
      </c>
      <c r="BX950">
        <f t="shared" si="251"/>
        <v>0</v>
      </c>
      <c r="BY950">
        <f t="shared" si="252"/>
        <v>1.8332063314954777E-2</v>
      </c>
      <c r="BZ950">
        <f t="shared" si="253"/>
        <v>0</v>
      </c>
      <c r="CA950">
        <f t="shared" si="240"/>
        <v>0.25611594985708819</v>
      </c>
      <c r="CB950">
        <f t="shared" si="240"/>
        <v>0.11488089078877167</v>
      </c>
      <c r="CC950">
        <f t="shared" si="240"/>
        <v>3.9340789528736715E-2</v>
      </c>
      <c r="CD950">
        <f t="shared" si="239"/>
        <v>2.4803088174248051E-2</v>
      </c>
      <c r="CE950" s="4">
        <f t="shared" si="241"/>
        <v>0.57643912527746699</v>
      </c>
      <c r="CF950" s="4" t="str">
        <f t="shared" si="242"/>
        <v/>
      </c>
      <c r="CG950" s="4">
        <f t="shared" si="243"/>
        <v>0.16541092731504423</v>
      </c>
      <c r="CH950" s="4" t="str">
        <f t="shared" si="244"/>
        <v/>
      </c>
      <c r="CI950">
        <f>INDEX(FX!$B$114:$AK$132,MATCH('Data (2)'!BQ950,FX!$A$114:$A$132,0),MATCH('Data (2)'!D950,Period,0))</f>
        <v>7.80896309314587</v>
      </c>
    </row>
    <row r="951" spans="1:87" hidden="1" x14ac:dyDescent="0.15">
      <c r="A951" t="s">
        <v>2</v>
      </c>
      <c r="B951" s="1">
        <f t="shared" si="254"/>
        <v>44044</v>
      </c>
      <c r="C951" t="s">
        <v>348</v>
      </c>
      <c r="D951" s="1">
        <v>43862</v>
      </c>
      <c r="E951">
        <v>1.1047178656999479</v>
      </c>
      <c r="F951">
        <v>0.70531071405255419</v>
      </c>
      <c r="G951">
        <v>0.23674165182799417</v>
      </c>
      <c r="H951">
        <v>0.20180242295059586</v>
      </c>
      <c r="I951">
        <v>2</v>
      </c>
      <c r="J951">
        <v>0.89710063627723935</v>
      </c>
      <c r="K951">
        <v>0.30721077348512449</v>
      </c>
      <c r="L951">
        <v>0.1936864001487458</v>
      </c>
      <c r="M951">
        <v>9.4101514456442708</v>
      </c>
      <c r="N951">
        <v>1.3066472314221129</v>
      </c>
      <c r="O951">
        <v>0.26863586225887209</v>
      </c>
      <c r="P951">
        <v>0.24177400215512843</v>
      </c>
      <c r="Q951" t="str">
        <v>MetLife Products Par</v>
      </c>
      <c r="R951" t="str">
        <v>MetLife Products Prot</v>
      </c>
      <c r="S951" t="str">
        <v>Easy Health Refundable HI</v>
      </c>
      <c r="T951" t="str">
        <v>Journey Deferred Annuity Plan</v>
      </c>
      <c r="U951" t="str">
        <v>Wealth ICON</v>
      </c>
      <c r="V951" t="str">
        <v>Easy Care - ROP PA</v>
      </c>
      <c r="W951" t="str">
        <v>VHIS</v>
      </c>
      <c r="X951" t="str">
        <v>Cash-up Insurance Plan</v>
      </c>
      <c r="Y951" t="str">
        <v>Easy Saver Endowment Plan</v>
      </c>
      <c r="Z951" t="str">
        <v>Crisis XDefender Supreme</v>
      </c>
      <c r="AA951">
        <v>0</v>
      </c>
      <c r="AB951">
        <v>0</v>
      </c>
      <c r="AC951">
        <v>0.22576199999999996</v>
      </c>
      <c r="AD951">
        <v>0.41481472695733196</v>
      </c>
      <c r="AE951">
        <v>0</v>
      </c>
      <c r="AF951">
        <v>0.23888399999999999</v>
      </c>
      <c r="AG951">
        <v>0</v>
      </c>
      <c r="AH951">
        <v>0</v>
      </c>
      <c r="AI951">
        <v>0</v>
      </c>
      <c r="AJ951">
        <v>0.11236329622876799</v>
      </c>
      <c r="AK951">
        <v>0.11289384251384804</v>
      </c>
      <c r="AL951">
        <v>0</v>
      </c>
      <c r="AM951">
        <v>0</v>
      </c>
      <c r="AN951">
        <v>0.15445608740407504</v>
      </c>
      <c r="AO951">
        <v>0.15455650748523075</v>
      </c>
      <c r="AP951">
        <v>0</v>
      </c>
      <c r="AQ951">
        <v>0.13107548928993126</v>
      </c>
      <c r="AR951">
        <v>0</v>
      </c>
      <c r="AS951">
        <v>0</v>
      </c>
      <c r="AT951">
        <v>0</v>
      </c>
      <c r="AU951">
        <v>6.4764841583985128E-2</v>
      </c>
      <c r="AV951">
        <v>0.13695413751714192</v>
      </c>
      <c r="AW951" s="4" t="str">
        <v>TPAR</v>
      </c>
      <c r="AX951" s="4" t="str">
        <v>SPRO</v>
      </c>
      <c r="AY951" s="4" t="str">
        <v>SPRO</v>
      </c>
      <c r="AZ951" s="4" t="str">
        <v>TPAR</v>
      </c>
      <c r="BA951" s="4" t="str">
        <v>TPAR</v>
      </c>
      <c r="BB951" s="4" t="str">
        <v>SPRO</v>
      </c>
      <c r="BC951" s="4" t="str">
        <v>SPRO</v>
      </c>
      <c r="BD951" s="4" t="str">
        <v>UNLF</v>
      </c>
      <c r="BE951" s="4" t="str">
        <v>NPAR</v>
      </c>
      <c r="BF951" s="4" t="str">
        <v>SPRO</v>
      </c>
      <c r="BG951" s="4">
        <v>0.20166319904870034</v>
      </c>
      <c r="BH951" s="4">
        <v>0.20775757575757575</v>
      </c>
      <c r="BI951" s="4">
        <v>0.16557267902382811</v>
      </c>
      <c r="BJ951" s="4">
        <v>3.2096909105999764E-2</v>
      </c>
      <c r="BK951" s="4">
        <v>0.21737632602352105</v>
      </c>
      <c r="BL951" s="4">
        <v>0.13637734624671585</v>
      </c>
      <c r="BM951" s="4">
        <v>1.0019988975415157</v>
      </c>
      <c r="BN951" s="4">
        <v>1.1000000000000044E-2</v>
      </c>
      <c r="BO951" s="4">
        <v>3.3401764335969841E-3</v>
      </c>
      <c r="BP951" s="4">
        <v>0.60239175477930318</v>
      </c>
      <c r="BQ951" t="str">
        <f>VLOOKUP(A951,Misc!$A$3:$B$11,2,FALSE)</f>
        <v>HKD</v>
      </c>
      <c r="BR951">
        <f>INDEX(FX!$B$30:$AK$48,MATCH('Data (2)'!BQ951,FX!$A$30:$A$48,0),MATCH('Data (2)'!D951,Period,0))</f>
        <v>7.7748179100000003</v>
      </c>
      <c r="BS951">
        <f t="shared" si="246"/>
        <v>0.14208922684595038</v>
      </c>
      <c r="BT951">
        <f t="shared" si="247"/>
        <v>0</v>
      </c>
      <c r="BU951">
        <f t="shared" si="248"/>
        <v>9.0717328973760378E-2</v>
      </c>
      <c r="BV951">
        <f t="shared" si="249"/>
        <v>0</v>
      </c>
      <c r="BW951">
        <f t="shared" si="250"/>
        <v>3.0449800184194173E-2</v>
      </c>
      <c r="BX951">
        <f t="shared" si="251"/>
        <v>0</v>
      </c>
      <c r="BY951">
        <f t="shared" si="252"/>
        <v>2.5955903441936153E-2</v>
      </c>
      <c r="BZ951">
        <f t="shared" si="253"/>
        <v>0</v>
      </c>
      <c r="CA951">
        <f t="shared" si="240"/>
        <v>0.25611594985708819</v>
      </c>
      <c r="CB951">
        <f t="shared" si="240"/>
        <v>0.11488089078877167</v>
      </c>
      <c r="CC951">
        <f t="shared" si="240"/>
        <v>3.9340789528736715E-2</v>
      </c>
      <c r="CD951">
        <f t="shared" si="239"/>
        <v>2.4803088174248051E-2</v>
      </c>
      <c r="CE951" s="4">
        <f t="shared" si="241"/>
        <v>0.63845325213933257</v>
      </c>
      <c r="CF951" s="4" t="str">
        <f t="shared" si="242"/>
        <v/>
      </c>
      <c r="CG951" s="4">
        <f t="shared" si="243"/>
        <v>0.28611847080995734</v>
      </c>
      <c r="CH951" s="4" t="str">
        <f t="shared" si="244"/>
        <v/>
      </c>
      <c r="CI951">
        <f>INDEX(FX!$B$114:$AK$132,MATCH('Data (2)'!BQ951,FX!$A$114:$A$132,0),MATCH('Data (2)'!D951,Period,0))</f>
        <v>7.80896309314587</v>
      </c>
    </row>
    <row r="952" spans="1:87" hidden="1" x14ac:dyDescent="0.15">
      <c r="A952" t="s">
        <v>2</v>
      </c>
      <c r="B952" s="1">
        <f t="shared" si="254"/>
        <v>44044</v>
      </c>
      <c r="C952" t="s">
        <v>348</v>
      </c>
      <c r="D952" s="1">
        <v>43891</v>
      </c>
      <c r="E952">
        <v>2.7329848962185666</v>
      </c>
      <c r="F952">
        <v>1.3898736817796651</v>
      </c>
      <c r="G952">
        <v>0.31717896049951588</v>
      </c>
      <c r="H952">
        <v>0.22642928400542409</v>
      </c>
      <c r="I952">
        <v>2</v>
      </c>
      <c r="J952">
        <v>0.89710063627723935</v>
      </c>
      <c r="K952">
        <v>0.30721077348512449</v>
      </c>
      <c r="L952">
        <v>0.1936864001487458</v>
      </c>
      <c r="M952">
        <v>3.3049338861118116</v>
      </c>
      <c r="N952">
        <v>0.74019915445109441</v>
      </c>
      <c r="O952">
        <v>0.24238259466987466</v>
      </c>
      <c r="P952">
        <v>0.24218214751884073</v>
      </c>
      <c r="Q952" t="str">
        <v>MetLife Products Par</v>
      </c>
      <c r="R952" t="str">
        <v>MetLife Products Prot</v>
      </c>
      <c r="S952" t="str">
        <v>Easy Health Refundable HI</v>
      </c>
      <c r="T952" t="str">
        <v>Journey Deferred Annuity Plan</v>
      </c>
      <c r="U952" t="str">
        <v>Wealth ICON</v>
      </c>
      <c r="V952" t="str">
        <v>Easy Care - ROP PA</v>
      </c>
      <c r="W952" t="str">
        <v>VHIS</v>
      </c>
      <c r="X952" t="str">
        <v>Cash-up Insurance Plan</v>
      </c>
      <c r="Y952" t="str">
        <v>Easy Saver Endowment Plan</v>
      </c>
      <c r="Z952" t="str">
        <v>Crisis XDefender Supreme</v>
      </c>
      <c r="AA952">
        <v>0</v>
      </c>
      <c r="AB952">
        <v>0</v>
      </c>
      <c r="AC952">
        <v>0.81703199999999998</v>
      </c>
      <c r="AD952">
        <v>1.6409993406214225</v>
      </c>
      <c r="AE952">
        <v>0</v>
      </c>
      <c r="AF952">
        <v>0.16869599999999998</v>
      </c>
      <c r="AG952">
        <v>4.2750963716303998E-2</v>
      </c>
      <c r="AH952">
        <v>0</v>
      </c>
      <c r="AI952">
        <v>0</v>
      </c>
      <c r="AJ952">
        <v>0</v>
      </c>
      <c r="AK952">
        <v>6.3506591880839736E-2</v>
      </c>
      <c r="AL952">
        <v>0</v>
      </c>
      <c r="AM952">
        <v>0</v>
      </c>
      <c r="AN952">
        <v>0.30897974805590545</v>
      </c>
      <c r="AO952">
        <v>0.58731198183177569</v>
      </c>
      <c r="AP952">
        <v>0</v>
      </c>
      <c r="AQ952">
        <v>4.9911783334319289E-2</v>
      </c>
      <c r="AR952">
        <v>4.4864458903556531E-2</v>
      </c>
      <c r="AS952">
        <v>0</v>
      </c>
      <c r="AT952">
        <v>0</v>
      </c>
      <c r="AU952">
        <v>0</v>
      </c>
      <c r="AV952">
        <v>9.9137294632940076E-2</v>
      </c>
      <c r="AW952" s="4" t="str">
        <v>TPAR</v>
      </c>
      <c r="AX952" s="4" t="str">
        <v>SPRO</v>
      </c>
      <c r="AY952" s="4" t="str">
        <v>SPRO</v>
      </c>
      <c r="AZ952" s="4" t="str">
        <v>TPAR</v>
      </c>
      <c r="BA952" s="4" t="str">
        <v>TPAR</v>
      </c>
      <c r="BB952" s="4" t="str">
        <v>SPRO</v>
      </c>
      <c r="BC952" s="4" t="str">
        <v>SPRO</v>
      </c>
      <c r="BD952" s="4" t="str">
        <v>UNLF</v>
      </c>
      <c r="BE952" s="4" t="str">
        <v>NPAR</v>
      </c>
      <c r="BF952" s="4" t="str">
        <v>SPRO</v>
      </c>
      <c r="BG952" s="4">
        <v>0.20166319904870034</v>
      </c>
      <c r="BH952" s="4">
        <v>0.20775757575757575</v>
      </c>
      <c r="BI952" s="4">
        <v>0.16557267902382811</v>
      </c>
      <c r="BJ952" s="4">
        <v>3.2096909105999764E-2</v>
      </c>
      <c r="BK952" s="4">
        <v>0.21737632602352105</v>
      </c>
      <c r="BL952" s="4">
        <v>0.13637734624671585</v>
      </c>
      <c r="BM952" s="4">
        <v>1.0019988975415157</v>
      </c>
      <c r="BN952" s="4">
        <v>1.1000000000000044E-2</v>
      </c>
      <c r="BO952" s="4">
        <v>3.3401764335969841E-3</v>
      </c>
      <c r="BP952" s="4">
        <v>0.60239175477930318</v>
      </c>
      <c r="BQ952" t="str">
        <f>VLOOKUP(A952,Misc!$A$3:$B$11,2,FALSE)</f>
        <v>HKD</v>
      </c>
      <c r="BR952">
        <f>INDEX(FX!$B$30:$AK$48,MATCH('Data (2)'!BQ952,FX!$A$30:$A$48,0),MATCH('Data (2)'!D952,Period,0))</f>
        <v>7.7649018700000001</v>
      </c>
      <c r="BS952">
        <f t="shared" si="246"/>
        <v>0.35196644361695795</v>
      </c>
      <c r="BT952">
        <f t="shared" si="247"/>
        <v>0</v>
      </c>
      <c r="BU952">
        <f t="shared" si="248"/>
        <v>0.17899436529256035</v>
      </c>
      <c r="BV952">
        <f t="shared" si="249"/>
        <v>0</v>
      </c>
      <c r="BW952">
        <f t="shared" si="250"/>
        <v>4.0847774487009179E-2</v>
      </c>
      <c r="BX952">
        <f t="shared" si="251"/>
        <v>0</v>
      </c>
      <c r="BY952">
        <f t="shared" si="252"/>
        <v>2.9160611144390943E-2</v>
      </c>
      <c r="BZ952">
        <f t="shared" si="253"/>
        <v>0</v>
      </c>
      <c r="CA952">
        <f t="shared" si="240"/>
        <v>0.25611594985708819</v>
      </c>
      <c r="CB952">
        <f t="shared" si="240"/>
        <v>0.11488089078877167</v>
      </c>
      <c r="CC952">
        <f t="shared" si="240"/>
        <v>3.9340789528736715E-2</v>
      </c>
      <c r="CD952">
        <f t="shared" si="239"/>
        <v>2.4803088174248051E-2</v>
      </c>
      <c r="CE952" s="4">
        <f t="shared" si="241"/>
        <v>0.50855520047064029</v>
      </c>
      <c r="CF952" s="4" t="str">
        <f t="shared" si="242"/>
        <v/>
      </c>
      <c r="CG952" s="4">
        <f t="shared" si="243"/>
        <v>0.16291357047317603</v>
      </c>
      <c r="CH952" s="4" t="str">
        <f t="shared" si="244"/>
        <v/>
      </c>
      <c r="CI952">
        <f>INDEX(FX!$B$114:$AK$132,MATCH('Data (2)'!BQ952,FX!$A$114:$A$132,0),MATCH('Data (2)'!D952,Period,0))</f>
        <v>7.80896309314587</v>
      </c>
    </row>
    <row r="953" spans="1:87" hidden="1" x14ac:dyDescent="0.15">
      <c r="A953" t="s">
        <v>2</v>
      </c>
      <c r="B953" s="1">
        <f t="shared" si="254"/>
        <v>44044</v>
      </c>
      <c r="C953" t="s">
        <v>348</v>
      </c>
      <c r="D953" s="1">
        <v>43922</v>
      </c>
      <c r="E953">
        <v>0.88763868343030272</v>
      </c>
      <c r="F953">
        <v>0.71055947613202952</v>
      </c>
      <c r="G953">
        <v>0.3141630107019826</v>
      </c>
      <c r="H953">
        <v>0.35457516644823617</v>
      </c>
      <c r="I953">
        <v>5</v>
      </c>
      <c r="J953">
        <v>2.2427515906930986</v>
      </c>
      <c r="K953">
        <v>0.76802693371281139</v>
      </c>
      <c r="L953">
        <v>0.48421600037186446</v>
      </c>
      <c r="M953">
        <v>1.6920562225154341</v>
      </c>
      <c r="N953">
        <v>0.44040945553487543</v>
      </c>
      <c r="O953">
        <v>0.16803957270585895</v>
      </c>
      <c r="P953">
        <v>0.16229901168079566</v>
      </c>
      <c r="Q953" t="str">
        <v>MetLife Products Par</v>
      </c>
      <c r="R953" t="str">
        <v>MetLife Products Prot</v>
      </c>
      <c r="S953" t="str">
        <v>Easy Health Refundable HI</v>
      </c>
      <c r="T953" t="str">
        <v>Journey Deferred Annuity Plan</v>
      </c>
      <c r="U953" t="str">
        <v>Wealth ICON</v>
      </c>
      <c r="V953" t="str">
        <v>Easy Care - ROP PA</v>
      </c>
      <c r="W953" t="str">
        <v>VHIS</v>
      </c>
      <c r="X953" t="str">
        <v>Cash-up Insurance Plan</v>
      </c>
      <c r="Y953" t="str">
        <v>Easy Saver Endowment Plan</v>
      </c>
      <c r="Z953" t="str">
        <v>Crisis XDefender Supreme</v>
      </c>
      <c r="AA953">
        <v>0</v>
      </c>
      <c r="AB953">
        <v>0</v>
      </c>
      <c r="AC953">
        <v>0.2573028</v>
      </c>
      <c r="AD953">
        <v>-8.8513408774400896E-5</v>
      </c>
      <c r="AE953">
        <v>0</v>
      </c>
      <c r="AF953">
        <v>0.112704</v>
      </c>
      <c r="AG953">
        <v>2.6025E-2</v>
      </c>
      <c r="AH953">
        <v>0</v>
      </c>
      <c r="AI953">
        <v>6.086921605134913E-2</v>
      </c>
      <c r="AJ953">
        <v>0.1401570017056</v>
      </c>
      <c r="AK953">
        <v>0.29066917908212797</v>
      </c>
      <c r="AL953">
        <v>0</v>
      </c>
      <c r="AM953">
        <v>0</v>
      </c>
      <c r="AN953">
        <v>0.14620049826508952</v>
      </c>
      <c r="AO953">
        <v>-3.1922444302143047E-5</v>
      </c>
      <c r="AP953">
        <v>0</v>
      </c>
      <c r="AQ953">
        <v>5.195190954145492E-2</v>
      </c>
      <c r="AR953">
        <v>2.3792386890116021E-2</v>
      </c>
      <c r="AS953">
        <v>0</v>
      </c>
      <c r="AT953">
        <v>7.7118156888961687E-3</v>
      </c>
      <c r="AU953">
        <v>0.1259938439406609</v>
      </c>
      <c r="AV953">
        <v>0.35403685320713291</v>
      </c>
      <c r="AW953" s="4" t="str">
        <v>TPAR</v>
      </c>
      <c r="AX953" s="4" t="str">
        <v>SPRO</v>
      </c>
      <c r="AY953" s="4" t="str">
        <v>SPRO</v>
      </c>
      <c r="AZ953" s="4" t="str">
        <v>TPAR</v>
      </c>
      <c r="BA953" s="4" t="str">
        <v>TPAR</v>
      </c>
      <c r="BB953" s="4" t="str">
        <v>SPRO</v>
      </c>
      <c r="BC953" s="4" t="str">
        <v>SPRO</v>
      </c>
      <c r="BD953" s="4" t="str">
        <v>UNLF</v>
      </c>
      <c r="BE953" s="4" t="str">
        <v>NPAR</v>
      </c>
      <c r="BF953" s="4" t="str">
        <v>SPRO</v>
      </c>
      <c r="BG953" s="4">
        <v>0.20166319904870034</v>
      </c>
      <c r="BH953" s="4">
        <v>0.20775757575757575</v>
      </c>
      <c r="BI953" s="4">
        <v>0.16557267902382811</v>
      </c>
      <c r="BJ953" s="4">
        <v>3.2096909105999764E-2</v>
      </c>
      <c r="BK953" s="4">
        <v>0.21737632602352105</v>
      </c>
      <c r="BL953" s="4">
        <v>0.13637734624671585</v>
      </c>
      <c r="BM953" s="4">
        <v>1.0019988975415157</v>
      </c>
      <c r="BN953" s="4">
        <v>1.1000000000000044E-2</v>
      </c>
      <c r="BO953" s="4">
        <v>3.3401764335969841E-3</v>
      </c>
      <c r="BP953" s="4">
        <v>0.60239175477930318</v>
      </c>
      <c r="BQ953" t="str">
        <f>VLOOKUP(A953,Misc!$A$3:$B$11,2,FALSE)</f>
        <v>HKD</v>
      </c>
      <c r="BR953">
        <f>INDEX(FX!$B$30:$AK$48,MATCH('Data (2)'!BQ953,FX!$A$30:$A$48,0),MATCH('Data (2)'!D953,Period,0))</f>
        <v>7.7519381999999997</v>
      </c>
      <c r="BS953">
        <f t="shared" si="246"/>
        <v>0.1145053869792593</v>
      </c>
      <c r="BT953">
        <f t="shared" si="247"/>
        <v>0</v>
      </c>
      <c r="BU953">
        <f t="shared" si="248"/>
        <v>9.1662169872823496E-2</v>
      </c>
      <c r="BV953">
        <f t="shared" si="249"/>
        <v>0</v>
      </c>
      <c r="BW953">
        <f t="shared" si="250"/>
        <v>4.0527027253904398E-2</v>
      </c>
      <c r="BX953">
        <f t="shared" si="251"/>
        <v>0</v>
      </c>
      <c r="BY953">
        <f t="shared" si="252"/>
        <v>4.574019520024504E-2</v>
      </c>
      <c r="BZ953">
        <f t="shared" si="253"/>
        <v>0</v>
      </c>
      <c r="CA953">
        <f t="shared" si="240"/>
        <v>0.64028987464272047</v>
      </c>
      <c r="CB953">
        <f t="shared" si="240"/>
        <v>0.28720222697192921</v>
      </c>
      <c r="CC953">
        <f t="shared" si="240"/>
        <v>9.8351973821841798E-2</v>
      </c>
      <c r="CD953">
        <f t="shared" si="239"/>
        <v>6.2007720435620119E-2</v>
      </c>
      <c r="CE953" s="4">
        <f t="shared" si="241"/>
        <v>0.80050530626499294</v>
      </c>
      <c r="CF953" s="4" t="str">
        <f t="shared" si="242"/>
        <v/>
      </c>
      <c r="CG953" s="4">
        <f t="shared" si="243"/>
        <v>0.49900842696291381</v>
      </c>
      <c r="CH953" s="4" t="str">
        <f t="shared" si="244"/>
        <v/>
      </c>
      <c r="CI953">
        <f>INDEX(FX!$B$114:$AK$132,MATCH('Data (2)'!BQ953,FX!$A$114:$A$132,0),MATCH('Data (2)'!D953,Period,0))</f>
        <v>7.80896309314587</v>
      </c>
    </row>
    <row r="954" spans="1:87" hidden="1" x14ac:dyDescent="0.15">
      <c r="A954" t="s">
        <v>2</v>
      </c>
      <c r="B954" s="1">
        <f t="shared" si="254"/>
        <v>44044</v>
      </c>
      <c r="C954" t="s">
        <v>348</v>
      </c>
      <c r="D954" s="1">
        <v>43952</v>
      </c>
      <c r="E954">
        <v>1.4160346500223131</v>
      </c>
      <c r="F954">
        <v>0.88060318164886486</v>
      </c>
      <c r="G954">
        <v>0.34872305057817815</v>
      </c>
      <c r="H954">
        <v>0.35540685274091288</v>
      </c>
      <c r="I954">
        <v>6.9999999999999991</v>
      </c>
      <c r="J954">
        <v>3.1398522269703371</v>
      </c>
      <c r="K954">
        <v>1.0752377071979355</v>
      </c>
      <c r="L954">
        <v>0.67790240052061013</v>
      </c>
      <c r="M954">
        <v>1.2768211531644915</v>
      </c>
      <c r="N954">
        <v>0.5515497213001932</v>
      </c>
      <c r="O954">
        <v>0.25958971499660632</v>
      </c>
      <c r="P954">
        <v>0.2451118817234226</v>
      </c>
      <c r="Q954" t="str">
        <v>MetLife Products Par</v>
      </c>
      <c r="R954" t="str">
        <v>MetLife Products Prot</v>
      </c>
      <c r="S954" t="str">
        <v>Easy Health Refundable HI</v>
      </c>
      <c r="T954" t="str">
        <v>Journey Deferred Annuity Plan</v>
      </c>
      <c r="U954" t="str">
        <v>Wealth ICON</v>
      </c>
      <c r="V954" t="str">
        <v>Easy Care - ROP PA</v>
      </c>
      <c r="W954" t="str">
        <v>VHIS</v>
      </c>
      <c r="X954" t="str">
        <v>Cash-up Insurance Plan</v>
      </c>
      <c r="Y954" t="str">
        <v>Easy Saver Endowment Plan</v>
      </c>
      <c r="Z954" t="str">
        <v>Crisis XDefender Supreme</v>
      </c>
      <c r="AA954">
        <v>0</v>
      </c>
      <c r="AB954">
        <v>0</v>
      </c>
      <c r="AC954">
        <v>0.48574319999999999</v>
      </c>
      <c r="AD954">
        <v>0</v>
      </c>
      <c r="AE954">
        <v>0.16119553417786003</v>
      </c>
      <c r="AF954">
        <v>0.27862799999999999</v>
      </c>
      <c r="AG954">
        <v>0.16466900000000001</v>
      </c>
      <c r="AH954">
        <v>0</v>
      </c>
      <c r="AI954">
        <v>0.29302691584445301</v>
      </c>
      <c r="AJ954">
        <v>0</v>
      </c>
      <c r="AK954">
        <v>3.2772000000000023E-2</v>
      </c>
      <c r="AL954">
        <v>0</v>
      </c>
      <c r="AM954">
        <v>0</v>
      </c>
      <c r="AN954">
        <v>0.31871005716471357</v>
      </c>
      <c r="AO954">
        <v>0</v>
      </c>
      <c r="AP954">
        <v>0.1239743308406262</v>
      </c>
      <c r="AQ954">
        <v>0.13726905604872353</v>
      </c>
      <c r="AR954">
        <v>0.18330545614083807</v>
      </c>
      <c r="AS954">
        <v>0</v>
      </c>
      <c r="AT954">
        <v>3.8456564803804778E-2</v>
      </c>
      <c r="AU954">
        <v>0</v>
      </c>
      <c r="AV954">
        <v>7.5527275474053357E-2</v>
      </c>
      <c r="AW954" s="4" t="str">
        <v>TPAR</v>
      </c>
      <c r="AX954" s="4" t="str">
        <v>SPRO</v>
      </c>
      <c r="AY954" s="4" t="str">
        <v>SPRO</v>
      </c>
      <c r="AZ954" s="4" t="str">
        <v>TPAR</v>
      </c>
      <c r="BA954" s="4" t="str">
        <v>TPAR</v>
      </c>
      <c r="BB954" s="4" t="str">
        <v>SPRO</v>
      </c>
      <c r="BC954" s="4" t="str">
        <v>SPRO</v>
      </c>
      <c r="BD954" s="4" t="str">
        <v>UNLF</v>
      </c>
      <c r="BE954" s="4" t="str">
        <v>NPAR</v>
      </c>
      <c r="BF954" s="4" t="str">
        <v>SPRO</v>
      </c>
      <c r="BG954" s="4">
        <v>0.20166319904870034</v>
      </c>
      <c r="BH954" s="4">
        <v>0.20775757575757575</v>
      </c>
      <c r="BI954" s="4">
        <v>0.16557267902382811</v>
      </c>
      <c r="BJ954" s="4">
        <v>3.2096909105999764E-2</v>
      </c>
      <c r="BK954" s="4">
        <v>0.21737632602352105</v>
      </c>
      <c r="BL954" s="4">
        <v>0.13637734624671585</v>
      </c>
      <c r="BM954" s="4">
        <v>1.0019988975415157</v>
      </c>
      <c r="BN954" s="4">
        <v>1.1000000000000044E-2</v>
      </c>
      <c r="BO954" s="4">
        <v>3.3401764335969841E-3</v>
      </c>
      <c r="BP954" s="4">
        <v>0.60239175477930318</v>
      </c>
      <c r="BQ954" t="str">
        <f>VLOOKUP(A954,Misc!$A$3:$B$11,2,FALSE)</f>
        <v>HKD</v>
      </c>
      <c r="BR954">
        <f>INDEX(FX!$B$30:$AK$48,MATCH('Data (2)'!BQ954,FX!$A$30:$A$48,0),MATCH('Data (2)'!D954,Period,0))</f>
        <v>7.7522098499999998</v>
      </c>
      <c r="BS954">
        <f t="shared" si="246"/>
        <v>0.18266206377557145</v>
      </c>
      <c r="BT954">
        <f t="shared" si="247"/>
        <v>0</v>
      </c>
      <c r="BU954">
        <f t="shared" si="248"/>
        <v>0.11359382662336789</v>
      </c>
      <c r="BV954">
        <f t="shared" si="249"/>
        <v>0</v>
      </c>
      <c r="BW954">
        <f t="shared" si="250"/>
        <v>4.4983695917129765E-2</v>
      </c>
      <c r="BX954">
        <f t="shared" si="251"/>
        <v>0</v>
      </c>
      <c r="BY954">
        <f t="shared" si="252"/>
        <v>4.5845876158901053E-2</v>
      </c>
      <c r="BZ954">
        <f t="shared" si="253"/>
        <v>0</v>
      </c>
      <c r="CA954">
        <f t="shared" si="240"/>
        <v>0.89640582449980855</v>
      </c>
      <c r="CB954">
        <f t="shared" si="240"/>
        <v>0.40208311776070077</v>
      </c>
      <c r="CC954">
        <f t="shared" si="240"/>
        <v>0.13769276335057848</v>
      </c>
      <c r="CD954">
        <f t="shared" si="239"/>
        <v>8.6810808609868145E-2</v>
      </c>
      <c r="CE954" s="4">
        <f t="shared" si="241"/>
        <v>0.62187968467790578</v>
      </c>
      <c r="CF954" s="4" t="str">
        <f t="shared" si="242"/>
        <v/>
      </c>
      <c r="CG954" s="4">
        <f t="shared" si="243"/>
        <v>0.40359478610495098</v>
      </c>
      <c r="CH954" s="4" t="str">
        <f t="shared" si="244"/>
        <v/>
      </c>
      <c r="CI954">
        <f>INDEX(FX!$B$114:$AK$132,MATCH('Data (2)'!BQ954,FX!$A$114:$A$132,0),MATCH('Data (2)'!D954,Period,0))</f>
        <v>7.80896309314587</v>
      </c>
    </row>
    <row r="955" spans="1:87" hidden="1" x14ac:dyDescent="0.15">
      <c r="A955" t="s">
        <v>2</v>
      </c>
      <c r="B955" s="1">
        <f t="shared" si="254"/>
        <v>44044</v>
      </c>
      <c r="C955" t="s">
        <v>348</v>
      </c>
      <c r="D955" s="1">
        <v>43983</v>
      </c>
      <c r="E955">
        <v>2.0014908504434397</v>
      </c>
      <c r="F955">
        <v>1.3047273628713605</v>
      </c>
      <c r="G955">
        <v>0.78040436682958758</v>
      </c>
      <c r="H955">
        <v>0.72921302738759042</v>
      </c>
      <c r="I955">
        <v>8</v>
      </c>
      <c r="J955">
        <v>3.5884025451089574</v>
      </c>
      <c r="K955">
        <v>1.228843093940498</v>
      </c>
      <c r="L955">
        <v>0.77474560059498321</v>
      </c>
      <c r="M955">
        <v>0.50471181291689948</v>
      </c>
      <c r="N955">
        <v>0.45866009471460872</v>
      </c>
      <c r="O955">
        <v>0.2102528413587692</v>
      </c>
      <c r="P955">
        <v>0.28976680948158201</v>
      </c>
      <c r="Q955" t="str">
        <v>MetLife Products Par</v>
      </c>
      <c r="R955" t="str">
        <v>MetLife Products Prot</v>
      </c>
      <c r="S955" t="str">
        <v>Easy Health Refundable HI</v>
      </c>
      <c r="T955" t="str">
        <v>Journey Deferred Annuity Plan</v>
      </c>
      <c r="U955" t="str">
        <v>Wealth ICON</v>
      </c>
      <c r="V955" t="str">
        <v>Easy Care - ROP PA</v>
      </c>
      <c r="W955" t="str">
        <v>VHIS</v>
      </c>
      <c r="X955" t="str">
        <v>Cash-up Insurance Plan</v>
      </c>
      <c r="Y955" t="str">
        <v>Easy Saver Endowment Plan</v>
      </c>
      <c r="Z955" t="str">
        <v>Crisis XDefender Supreme</v>
      </c>
      <c r="AA955">
        <v>0</v>
      </c>
      <c r="AB955">
        <v>0</v>
      </c>
      <c r="AC955">
        <v>1.0023815999999999</v>
      </c>
      <c r="AD955">
        <v>0</v>
      </c>
      <c r="AE955">
        <v>0.139880647958744</v>
      </c>
      <c r="AF955">
        <v>0.34788000000000002</v>
      </c>
      <c r="AG955">
        <v>0.57245879628369611</v>
      </c>
      <c r="AH955">
        <v>0</v>
      </c>
      <c r="AI955">
        <v>0</v>
      </c>
      <c r="AJ955">
        <v>2.0925366200999999E-2</v>
      </c>
      <c r="AK955">
        <v>-8.2035560000000007E-2</v>
      </c>
      <c r="AL955">
        <v>0</v>
      </c>
      <c r="AM955">
        <v>0</v>
      </c>
      <c r="AN955">
        <v>0.44082639731897616</v>
      </c>
      <c r="AO955">
        <v>0</v>
      </c>
      <c r="AP955">
        <v>0.11101976333812631</v>
      </c>
      <c r="AQ955">
        <v>0.16846778633558424</v>
      </c>
      <c r="AR955">
        <v>0.59088200765928445</v>
      </c>
      <c r="AS955">
        <v>0</v>
      </c>
      <c r="AT955">
        <v>0</v>
      </c>
      <c r="AU955">
        <v>1.4131996645260518E-2</v>
      </c>
      <c r="AV955">
        <v>-2.6648506609872058E-2</v>
      </c>
      <c r="AW955" s="4" t="str">
        <v>TPAR</v>
      </c>
      <c r="AX955" s="4" t="str">
        <v>SPRO</v>
      </c>
      <c r="AY955" s="4" t="str">
        <v>SPRO</v>
      </c>
      <c r="AZ955" s="4" t="str">
        <v>TPAR</v>
      </c>
      <c r="BA955" s="4" t="str">
        <v>TPAR</v>
      </c>
      <c r="BB955" s="4" t="str">
        <v>SPRO</v>
      </c>
      <c r="BC955" s="4" t="str">
        <v>SPRO</v>
      </c>
      <c r="BD955" s="4" t="str">
        <v>UNLF</v>
      </c>
      <c r="BE955" s="4" t="str">
        <v>NPAR</v>
      </c>
      <c r="BF955" s="4" t="str">
        <v>SPRO</v>
      </c>
      <c r="BG955" s="4">
        <v>0.20166319904870034</v>
      </c>
      <c r="BH955" s="4">
        <v>0.20775757575757575</v>
      </c>
      <c r="BI955" s="4">
        <v>0.16557267902382811</v>
      </c>
      <c r="BJ955" s="4">
        <v>3.2096909105999764E-2</v>
      </c>
      <c r="BK955" s="4">
        <v>0.21737632602352105</v>
      </c>
      <c r="BL955" s="4">
        <v>0.13637734624671585</v>
      </c>
      <c r="BM955" s="4">
        <v>1.0019988975415157</v>
      </c>
      <c r="BN955" s="4">
        <v>1.1000000000000044E-2</v>
      </c>
      <c r="BO955" s="4">
        <v>3.3401764335969841E-3</v>
      </c>
      <c r="BP955" s="4">
        <v>0.60239175477930318</v>
      </c>
      <c r="BQ955" t="str">
        <f>VLOOKUP(A955,Misc!$A$3:$B$11,2,FALSE)</f>
        <v>HKD</v>
      </c>
      <c r="BR955">
        <f>INDEX(FX!$B$30:$AK$48,MATCH('Data (2)'!BQ955,FX!$A$30:$A$48,0),MATCH('Data (2)'!D955,Period,0))</f>
        <v>7.7502757999999998</v>
      </c>
      <c r="BS955">
        <f t="shared" si="246"/>
        <v>0.25824769364252043</v>
      </c>
      <c r="BT955">
        <f t="shared" si="247"/>
        <v>0</v>
      </c>
      <c r="BU955">
        <f t="shared" si="248"/>
        <v>0.16834592684706273</v>
      </c>
      <c r="BV955">
        <f t="shared" si="249"/>
        <v>0</v>
      </c>
      <c r="BW955">
        <f t="shared" si="250"/>
        <v>0.10069375425705336</v>
      </c>
      <c r="BX955">
        <f t="shared" si="251"/>
        <v>0</v>
      </c>
      <c r="BY955">
        <f t="shared" si="252"/>
        <v>9.4088655191804968E-2</v>
      </c>
      <c r="BZ955">
        <f t="shared" si="253"/>
        <v>0</v>
      </c>
      <c r="CA955">
        <f t="shared" si="240"/>
        <v>1.0244637994283528</v>
      </c>
      <c r="CB955">
        <f t="shared" si="240"/>
        <v>0.45952356315508669</v>
      </c>
      <c r="CC955">
        <f t="shared" si="240"/>
        <v>0.15736315811494686</v>
      </c>
      <c r="CD955">
        <f t="shared" si="239"/>
        <v>9.9212352696992204E-2</v>
      </c>
      <c r="CE955" s="4">
        <f t="shared" si="241"/>
        <v>0.65187775531539005</v>
      </c>
      <c r="CF955" s="4" t="str">
        <f t="shared" si="242"/>
        <v/>
      </c>
      <c r="CG955" s="4">
        <f t="shared" si="243"/>
        <v>0.55890069307873258</v>
      </c>
      <c r="CH955" s="4" t="str">
        <f t="shared" si="244"/>
        <v/>
      </c>
      <c r="CI955">
        <f>INDEX(FX!$B$114:$AK$132,MATCH('Data (2)'!BQ955,FX!$A$114:$A$132,0),MATCH('Data (2)'!D955,Period,0))</f>
        <v>7.80896309314587</v>
      </c>
    </row>
    <row r="956" spans="1:87" hidden="1" x14ac:dyDescent="0.15">
      <c r="A956" t="s">
        <v>2</v>
      </c>
      <c r="B956" s="1">
        <f t="shared" si="254"/>
        <v>44044</v>
      </c>
      <c r="C956" t="s">
        <v>348</v>
      </c>
      <c r="D956" s="1">
        <v>44013</v>
      </c>
      <c r="E956">
        <v>10.283697623663528</v>
      </c>
      <c r="F956">
        <v>6.2279333225632687</v>
      </c>
      <c r="G956">
        <v>2.3798823879112221</v>
      </c>
      <c r="H956">
        <v>1.8205012130110549</v>
      </c>
      <c r="I956">
        <v>8</v>
      </c>
      <c r="J956">
        <v>3.5884025451089574</v>
      </c>
      <c r="K956">
        <v>1.228843093940498</v>
      </c>
      <c r="L956">
        <v>0.77474560059498321</v>
      </c>
      <c r="M956">
        <v>0.72638785000000006</v>
      </c>
      <c r="N956">
        <v>0.48942026150917156</v>
      </c>
      <c r="O956">
        <v>0.23901330762308015</v>
      </c>
      <c r="P956">
        <v>0.21204426689950989</v>
      </c>
      <c r="Q956" t="str">
        <v>MetLife Products Par</v>
      </c>
      <c r="R956" t="str">
        <v>MetLife Products Prot</v>
      </c>
      <c r="S956" t="str">
        <v>Easy Health Refundable HI</v>
      </c>
      <c r="T956" t="str">
        <v>Journey Deferred Annuity Plan</v>
      </c>
      <c r="U956" t="str">
        <v>Wealth ICON</v>
      </c>
      <c r="V956" t="str">
        <v>Easy Care - ROP PA</v>
      </c>
      <c r="W956" t="str">
        <v>VHIS</v>
      </c>
      <c r="X956" t="str">
        <v>Cash-up Insurance Plan</v>
      </c>
      <c r="Y956" t="str">
        <v>Easy Saver Endowment Plan</v>
      </c>
      <c r="Z956" t="str">
        <v>Crisis XDefender Supreme</v>
      </c>
      <c r="AA956">
        <v>0.17153728799999998</v>
      </c>
      <c r="AB956">
        <v>5.8277676039999982</v>
      </c>
      <c r="AC956">
        <v>1.7009831999999998</v>
      </c>
      <c r="AD956">
        <v>2.9851623663530651E-2</v>
      </c>
      <c r="AE956">
        <v>1.5760271260000001</v>
      </c>
      <c r="AF956">
        <v>0.46366800000000002</v>
      </c>
      <c r="AG956">
        <v>0.38550149999999994</v>
      </c>
      <c r="AH956">
        <v>4.0962859999999997E-2</v>
      </c>
      <c r="AI956">
        <v>0</v>
      </c>
      <c r="AJ956">
        <v>0</v>
      </c>
      <c r="AK956">
        <v>8.7398421999999698E-2</v>
      </c>
      <c r="AL956">
        <v>-2.5195978120480127E-2</v>
      </c>
      <c r="AM956">
        <v>4.125</v>
      </c>
      <c r="AN956">
        <v>0.37950527847600052</v>
      </c>
      <c r="AO956">
        <v>-8.2071979194014537E-3</v>
      </c>
      <c r="AP956">
        <v>0.58675270307772864</v>
      </c>
      <c r="AQ956">
        <v>0.10112570237006102</v>
      </c>
      <c r="AR956">
        <v>0.5079567114678597</v>
      </c>
      <c r="AS956">
        <v>-4.3420631600000099E-3</v>
      </c>
      <c r="AT956">
        <v>0</v>
      </c>
      <c r="AU956">
        <v>0</v>
      </c>
      <c r="AV956">
        <v>0.13910118734322729</v>
      </c>
      <c r="AW956" s="4" t="str">
        <v>TPAR</v>
      </c>
      <c r="AX956" s="4" t="str">
        <v>SPRO</v>
      </c>
      <c r="AY956" s="4" t="str">
        <v>SPRO</v>
      </c>
      <c r="AZ956" s="4" t="str">
        <v>TPAR</v>
      </c>
      <c r="BA956" s="4" t="str">
        <v>TPAR</v>
      </c>
      <c r="BB956" s="4" t="str">
        <v>SPRO</v>
      </c>
      <c r="BC956" s="4" t="str">
        <v>SPRO</v>
      </c>
      <c r="BD956" s="4" t="str">
        <v>UNLF</v>
      </c>
      <c r="BE956" s="4" t="str">
        <v>NPAR</v>
      </c>
      <c r="BF956" s="4" t="str">
        <v>SPRO</v>
      </c>
      <c r="BG956" s="4">
        <v>0.20166319904870034</v>
      </c>
      <c r="BH956" s="4">
        <v>0.20775757575757575</v>
      </c>
      <c r="BI956" s="4">
        <v>0.16557267902382811</v>
      </c>
      <c r="BJ956" s="4">
        <v>3.2096909105999764E-2</v>
      </c>
      <c r="BK956" s="4">
        <v>0.21737632602352105</v>
      </c>
      <c r="BL956" s="4">
        <v>0.13637734624671585</v>
      </c>
      <c r="BM956" s="4">
        <v>1.0019988975415157</v>
      </c>
      <c r="BN956" s="4">
        <v>1.1000000000000044E-2</v>
      </c>
      <c r="BO956" s="4">
        <v>3.3401764335969841E-3</v>
      </c>
      <c r="BP956" s="4">
        <v>0.60239175477930318</v>
      </c>
      <c r="BQ956" t="str">
        <f>VLOOKUP(A956,Misc!$A$3:$B$11,2,FALSE)</f>
        <v>HKD</v>
      </c>
      <c r="BR956">
        <f>INDEX(FX!$B$30:$AK$48,MATCH('Data (2)'!BQ956,FX!$A$30:$A$48,0),MATCH('Data (2)'!D956,Period,0))</f>
        <v>7.7510077700000002</v>
      </c>
      <c r="BS956">
        <f t="shared" si="246"/>
        <v>1.3267562011053857</v>
      </c>
      <c r="BT956">
        <f t="shared" si="247"/>
        <v>0</v>
      </c>
      <c r="BU956">
        <f t="shared" si="248"/>
        <v>0.80349981671651305</v>
      </c>
      <c r="BV956">
        <f t="shared" si="249"/>
        <v>0</v>
      </c>
      <c r="BW956">
        <f t="shared" si="250"/>
        <v>0.30704167232581964</v>
      </c>
      <c r="BX956">
        <f t="shared" si="251"/>
        <v>0</v>
      </c>
      <c r="BY956">
        <f t="shared" si="252"/>
        <v>0.234872840672053</v>
      </c>
      <c r="BZ956">
        <f t="shared" si="253"/>
        <v>0</v>
      </c>
      <c r="CA956">
        <f t="shared" si="240"/>
        <v>1.0318400002274175</v>
      </c>
      <c r="CB956">
        <f t="shared" si="240"/>
        <v>0.46283216037016151</v>
      </c>
      <c r="CC956">
        <f t="shared" si="240"/>
        <v>0.15849618229137799</v>
      </c>
      <c r="CD956">
        <f t="shared" si="239"/>
        <v>9.9926687586764776E-2</v>
      </c>
      <c r="CE956" s="4">
        <f t="shared" si="241"/>
        <v>0.60561225645456029</v>
      </c>
      <c r="CF956" s="4" t="str">
        <f t="shared" si="242"/>
        <v/>
      </c>
      <c r="CG956" s="4">
        <f t="shared" si="243"/>
        <v>0.292312251708851</v>
      </c>
      <c r="CH956" s="4" t="str">
        <f t="shared" si="244"/>
        <v/>
      </c>
      <c r="CI956">
        <f>INDEX(FX!$B$114:$AK$132,MATCH('Data (2)'!BQ956,FX!$A$114:$A$132,0),MATCH('Data (2)'!D956,Period,0))</f>
        <v>7.75314002</v>
      </c>
    </row>
    <row r="957" spans="1:87" hidden="1" x14ac:dyDescent="0.15">
      <c r="A957" t="s">
        <v>2</v>
      </c>
      <c r="B957" s="1">
        <f t="shared" si="254"/>
        <v>44044</v>
      </c>
      <c r="C957" t="s">
        <v>348</v>
      </c>
      <c r="D957" s="1">
        <v>44044</v>
      </c>
      <c r="E957">
        <v>8.1419896644749965</v>
      </c>
      <c r="F957">
        <v>5.32724756226356</v>
      </c>
      <c r="G957">
        <v>1.6165696205363118</v>
      </c>
      <c r="H957">
        <v>1.3697818907319104</v>
      </c>
      <c r="I957">
        <v>10</v>
      </c>
      <c r="J957">
        <v>4.4855031813861972</v>
      </c>
      <c r="K957">
        <v>1.5360538674256228</v>
      </c>
      <c r="L957">
        <v>0.96843200074372893</v>
      </c>
      <c r="M957">
        <v>1.0898882217292225</v>
      </c>
      <c r="N957">
        <v>0.66045922976647431</v>
      </c>
      <c r="O957">
        <v>0.25319869224497998</v>
      </c>
      <c r="P957">
        <v>0.22309652959783632</v>
      </c>
      <c r="Q957" t="str">
        <v>MetLife Products Par</v>
      </c>
      <c r="R957" t="str">
        <v>MetLife Products Prot</v>
      </c>
      <c r="S957" t="str">
        <v>Easy Health Refundable HI</v>
      </c>
      <c r="T957" t="str">
        <v>Journey Deferred Annuity Plan</v>
      </c>
      <c r="U957" t="str">
        <v>Wealth ICON</v>
      </c>
      <c r="V957" t="str">
        <v>Easy Care - ROP PA</v>
      </c>
      <c r="W957" t="str">
        <v>VHIS</v>
      </c>
      <c r="X957" t="str">
        <v>Cash-up Insurance Plan</v>
      </c>
      <c r="Y957" t="str">
        <v>Easy Saver Endowment Plan</v>
      </c>
      <c r="Z957" t="str">
        <v>Crisis XDefender Supreme</v>
      </c>
      <c r="AA957">
        <v>5.796529299999996</v>
      </c>
      <c r="AB957">
        <v>0</v>
      </c>
      <c r="AC957">
        <v>0.77411064930000006</v>
      </c>
      <c r="AD957">
        <v>0.10554330499999999</v>
      </c>
      <c r="AE957">
        <v>0.41999149999999996</v>
      </c>
      <c r="AF957">
        <v>6.9059999999999996E-2</v>
      </c>
      <c r="AG957">
        <v>0.20714013017500002</v>
      </c>
      <c r="AH957">
        <v>0.74184474000000156</v>
      </c>
      <c r="AI957">
        <v>0</v>
      </c>
      <c r="AJ957">
        <v>0</v>
      </c>
      <c r="AK957">
        <v>2.7770039999998275E-2</v>
      </c>
      <c r="AL957">
        <v>4.6176720603352033</v>
      </c>
      <c r="AM957">
        <v>0</v>
      </c>
      <c r="AN957">
        <v>0.36970710299781023</v>
      </c>
      <c r="AO957">
        <v>2.7107934500258127E-2</v>
      </c>
      <c r="AP957">
        <v>0.16358468440374488</v>
      </c>
      <c r="AQ957">
        <v>3.0544921816923708E-2</v>
      </c>
      <c r="AR957">
        <v>0.24342085995103444</v>
      </c>
      <c r="AS957">
        <v>-0.34386943727972324</v>
      </c>
      <c r="AT957">
        <v>0</v>
      </c>
      <c r="AU957">
        <v>0</v>
      </c>
      <c r="AV957">
        <v>8.8353499833593752E-2</v>
      </c>
      <c r="AW957" s="4" t="str">
        <v>TPAR</v>
      </c>
      <c r="AX957" s="4" t="str">
        <v>SPRO</v>
      </c>
      <c r="AY957" s="4" t="str">
        <v>SPRO</v>
      </c>
      <c r="AZ957" s="4" t="str">
        <v>TPAR</v>
      </c>
      <c r="BA957" s="4" t="str">
        <v>TPAR</v>
      </c>
      <c r="BB957" s="4" t="str">
        <v>SPRO</v>
      </c>
      <c r="BC957" s="4" t="str">
        <v>SPRO</v>
      </c>
      <c r="BD957" s="4" t="str">
        <v>UNLF</v>
      </c>
      <c r="BE957" s="4" t="str">
        <v>NPAR</v>
      </c>
      <c r="BF957" s="4" t="str">
        <v>SPRO</v>
      </c>
      <c r="BG957" s="4">
        <v>0.20166319904870034</v>
      </c>
      <c r="BH957" s="4">
        <v>0.20775757575757575</v>
      </c>
      <c r="BI957" s="4">
        <v>0.16557267902382811</v>
      </c>
      <c r="BJ957" s="4">
        <v>3.2096909105999764E-2</v>
      </c>
      <c r="BK957" s="4">
        <v>0.21737632602352105</v>
      </c>
      <c r="BL957" s="4">
        <v>0.13637734624671585</v>
      </c>
      <c r="BM957" s="4">
        <v>1.0019988975415157</v>
      </c>
      <c r="BN957" s="4">
        <v>1.1000000000000044E-2</v>
      </c>
      <c r="BO957" s="4">
        <v>3.3401764335969841E-3</v>
      </c>
      <c r="BP957" s="4">
        <v>0.60239175477930318</v>
      </c>
      <c r="BQ957" t="str">
        <f>VLOOKUP(A957,Misc!$A$3:$B$11,2,FALSE)</f>
        <v>HKD</v>
      </c>
      <c r="BR957">
        <f>INDEX(FX!$B$30:$AK$48,MATCH('Data (2)'!BQ957,FX!$A$30:$A$48,0),MATCH('Data (2)'!D957,Period,0))</f>
        <v>7.7501356299999999</v>
      </c>
      <c r="BS957">
        <f t="shared" si="246"/>
        <v>1.0505609260511737</v>
      </c>
      <c r="BT957">
        <f t="shared" si="247"/>
        <v>0</v>
      </c>
      <c r="BU957">
        <f t="shared" si="248"/>
        <v>0.68737475272591586</v>
      </c>
      <c r="BV957">
        <f t="shared" si="249"/>
        <v>0</v>
      </c>
      <c r="BW957">
        <f t="shared" si="250"/>
        <v>0.20858597806711052</v>
      </c>
      <c r="BX957">
        <f t="shared" si="251"/>
        <v>0</v>
      </c>
      <c r="BY957">
        <f t="shared" si="252"/>
        <v>0.17674295730124021</v>
      </c>
      <c r="BZ957">
        <f t="shared" si="253"/>
        <v>0</v>
      </c>
      <c r="CA957">
        <f t="shared" si="240"/>
        <v>1.289800000284272</v>
      </c>
      <c r="CB957">
        <f t="shared" si="240"/>
        <v>0.57854020046270194</v>
      </c>
      <c r="CC957">
        <f t="shared" si="240"/>
        <v>0.19812022786422254</v>
      </c>
      <c r="CD957">
        <f t="shared" si="239"/>
        <v>0.12490835948345595</v>
      </c>
      <c r="CE957" s="4">
        <f t="shared" si="241"/>
        <v>0.65429308827390487</v>
      </c>
      <c r="CF957" s="4" t="str">
        <f t="shared" si="242"/>
        <v/>
      </c>
      <c r="CG957" s="4">
        <f t="shared" si="243"/>
        <v>0.25712750810286855</v>
      </c>
      <c r="CH957" s="4" t="str">
        <f t="shared" si="244"/>
        <v/>
      </c>
      <c r="CI957">
        <f>INDEX(FX!$B$114:$AK$132,MATCH('Data (2)'!BQ957,FX!$A$114:$A$132,0),MATCH('Data (2)'!D957,Period,0))</f>
        <v>7.75314002</v>
      </c>
    </row>
    <row r="958" spans="1:87" hidden="1" x14ac:dyDescent="0.15">
      <c r="A958" t="s">
        <v>2</v>
      </c>
      <c r="B958" s="1">
        <f t="shared" si="254"/>
        <v>44044</v>
      </c>
      <c r="C958" t="s">
        <v>348</v>
      </c>
      <c r="D958" s="1">
        <v>44075</v>
      </c>
      <c r="E958">
        <v>11.29100888896229</v>
      </c>
      <c r="F958">
        <v>3.9837126202924127</v>
      </c>
      <c r="G958">
        <v>2.2559399897301584</v>
      </c>
      <c r="H958">
        <v>1.2558776862402734</v>
      </c>
      <c r="I958">
        <v>11.6</v>
      </c>
      <c r="J958">
        <v>5.2031836904079887</v>
      </c>
      <c r="K958">
        <v>1.7818224862137222</v>
      </c>
      <c r="L958">
        <v>1.1233811208627256</v>
      </c>
      <c r="M958">
        <v>0.46670148999999994</v>
      </c>
      <c r="N958">
        <v>0.33882524204110809</v>
      </c>
      <c r="O958">
        <v>0.1530124425967225</v>
      </c>
      <c r="P958">
        <v>0.21224887480806515</v>
      </c>
      <c r="Q958" t="str">
        <v>MetLife Products Par</v>
      </c>
      <c r="R958" t="str">
        <v>MetLife Products Prot</v>
      </c>
      <c r="S958" t="str">
        <v>Easy Health Refundable HI</v>
      </c>
      <c r="T958" t="str">
        <v>Journey Deferred Annuity Plan</v>
      </c>
      <c r="U958" t="str">
        <v>Wealth ICON</v>
      </c>
      <c r="V958" t="str">
        <v>Easy Care - ROP PA</v>
      </c>
      <c r="W958" t="str">
        <v>VHIS</v>
      </c>
      <c r="X958" t="str">
        <v>Cash-up Insurance Plan</v>
      </c>
      <c r="Y958" t="str">
        <v>Easy Saver Endowment Plan</v>
      </c>
      <c r="Z958" t="str">
        <v>Crisis XDefender Supreme</v>
      </c>
      <c r="AA958">
        <v>0</v>
      </c>
      <c r="AB958">
        <v>0</v>
      </c>
      <c r="AC958">
        <v>5.3219217265707535</v>
      </c>
      <c r="AD958">
        <v>-1.2306706406716811E-17</v>
      </c>
      <c r="AE958">
        <v>0.193042901029395</v>
      </c>
      <c r="AF958">
        <v>4.8990511005923079</v>
      </c>
      <c r="AG958">
        <v>0.35503278871124272</v>
      </c>
      <c r="AH958">
        <v>0</v>
      </c>
      <c r="AI958">
        <v>0</v>
      </c>
      <c r="AJ958">
        <v>0</v>
      </c>
      <c r="AK958">
        <v>0.52196037205859014</v>
      </c>
      <c r="AL958">
        <v>0</v>
      </c>
      <c r="AM958">
        <v>0</v>
      </c>
      <c r="AN958">
        <v>1.5712394654796455</v>
      </c>
      <c r="AO958">
        <v>-1.4206410910132667E-18</v>
      </c>
      <c r="AP958">
        <v>8.7855976717602896E-2</v>
      </c>
      <c r="AQ958">
        <v>1.3134764856938033</v>
      </c>
      <c r="AR958">
        <v>0.46942514405000374</v>
      </c>
      <c r="AS958">
        <v>0</v>
      </c>
      <c r="AT958">
        <v>0</v>
      </c>
      <c r="AU958">
        <v>0</v>
      </c>
      <c r="AV958">
        <v>0.45331166238310905</v>
      </c>
      <c r="AW958" s="4" t="str">
        <v>TPAR</v>
      </c>
      <c r="AX958" s="4" t="str">
        <v>SPRO</v>
      </c>
      <c r="AY958" s="4" t="str">
        <v>SPRO</v>
      </c>
      <c r="AZ958" s="4" t="str">
        <v>TPAR</v>
      </c>
      <c r="BA958" s="4" t="str">
        <v>TPAR</v>
      </c>
      <c r="BB958" s="4" t="str">
        <v>SPRO</v>
      </c>
      <c r="BC958" s="4" t="str">
        <v>SPRO</v>
      </c>
      <c r="BD958" s="4" t="str">
        <v>UNLF</v>
      </c>
      <c r="BE958" s="4" t="str">
        <v>NPAR</v>
      </c>
      <c r="BF958" s="4" t="str">
        <v>SPRO</v>
      </c>
      <c r="BG958" s="4">
        <v>0.20166319904870034</v>
      </c>
      <c r="BH958" s="4">
        <v>0.20775757575757575</v>
      </c>
      <c r="BI958" s="4">
        <v>0.16557267902382811</v>
      </c>
      <c r="BJ958" s="4">
        <v>3.2096909105999764E-2</v>
      </c>
      <c r="BK958" s="4">
        <v>0.21737632602352105</v>
      </c>
      <c r="BL958" s="4">
        <v>0.13637734624671585</v>
      </c>
      <c r="BM958" s="4">
        <v>1.0019988975415157</v>
      </c>
      <c r="BN958" s="4">
        <v>1.1000000000000044E-2</v>
      </c>
      <c r="BO958" s="4">
        <v>3.3401764335969841E-3</v>
      </c>
      <c r="BP958" s="4">
        <v>0.60239175477930318</v>
      </c>
      <c r="BQ958" t="str">
        <f>VLOOKUP(A958,Misc!$A$3:$B$11,2,FALSE)</f>
        <v>HKD</v>
      </c>
      <c r="BR958">
        <f>INDEX(FX!$B$30:$AK$48,MATCH('Data (2)'!BQ958,FX!$A$30:$A$48,0),MATCH('Data (2)'!D958,Period,0))</f>
        <v>7.7501356299999999</v>
      </c>
      <c r="BS958">
        <f t="shared" si="246"/>
        <v>0</v>
      </c>
      <c r="BT958">
        <f t="shared" si="247"/>
        <v>1.4568788764490681</v>
      </c>
      <c r="BU958">
        <f t="shared" si="248"/>
        <v>0</v>
      </c>
      <c r="BV958">
        <f t="shared" si="249"/>
        <v>0.5140184392221292</v>
      </c>
      <c r="BW958">
        <f t="shared" si="250"/>
        <v>0</v>
      </c>
      <c r="BX958">
        <f t="shared" si="251"/>
        <v>0.29108393677623401</v>
      </c>
      <c r="BY958">
        <f t="shared" si="252"/>
        <v>0</v>
      </c>
      <c r="BZ958">
        <f t="shared" si="253"/>
        <v>0.16204589780066511</v>
      </c>
      <c r="CA958">
        <f t="shared" si="240"/>
        <v>1.4961680003297553</v>
      </c>
      <c r="CB958">
        <f t="shared" si="240"/>
        <v>0.6711066325367343</v>
      </c>
      <c r="CC958">
        <f t="shared" si="240"/>
        <v>0.22981946432249808</v>
      </c>
      <c r="CD958">
        <f t="shared" si="239"/>
        <v>0.14489369700080892</v>
      </c>
      <c r="CE958" s="4" t="str">
        <f t="shared" si="241"/>
        <v/>
      </c>
      <c r="CF958" s="4">
        <f t="shared" si="242"/>
        <v>0.35282167071772974</v>
      </c>
      <c r="CG958" s="4" t="str">
        <f t="shared" si="243"/>
        <v/>
      </c>
      <c r="CH958" s="4">
        <f t="shared" si="244"/>
        <v>0.31525308322769757</v>
      </c>
      <c r="CI958">
        <f>INDEX(FX!$B$114:$AK$132,MATCH('Data (2)'!BQ958,FX!$A$114:$A$132,0),MATCH('Data (2)'!D958,Period,0))</f>
        <v>7.75314002</v>
      </c>
    </row>
    <row r="959" spans="1:87" hidden="1" x14ac:dyDescent="0.15">
      <c r="A959" t="s">
        <v>2</v>
      </c>
      <c r="B959" s="1">
        <f t="shared" si="254"/>
        <v>44044</v>
      </c>
      <c r="C959" t="s">
        <v>348</v>
      </c>
      <c r="D959" s="1">
        <v>44105</v>
      </c>
      <c r="E959">
        <v>11.213769796153173</v>
      </c>
      <c r="F959">
        <v>3.9621629343121612</v>
      </c>
      <c r="G959">
        <v>2.2480148323871054</v>
      </c>
      <c r="H959">
        <v>1.2590542755875855</v>
      </c>
      <c r="I959">
        <v>11</v>
      </c>
      <c r="J959">
        <v>4.9340534995248166</v>
      </c>
      <c r="K959">
        <v>1.6896592541681847</v>
      </c>
      <c r="L959">
        <v>1.0652752008181017</v>
      </c>
      <c r="M959">
        <v>0.85600290581125194</v>
      </c>
      <c r="N959">
        <v>0.41036386936528768</v>
      </c>
      <c r="O959">
        <v>0.15185025235274976</v>
      </c>
      <c r="P959">
        <v>0.10519707070117693</v>
      </c>
      <c r="Q959" t="str">
        <v>MetLife Products Par</v>
      </c>
      <c r="R959" t="str">
        <v>MetLife Products Prot</v>
      </c>
      <c r="S959" t="str">
        <v>Easy Health Refundable HI</v>
      </c>
      <c r="T959" t="str">
        <v>Journey Deferred Annuity Plan</v>
      </c>
      <c r="U959" t="str">
        <v>Wealth ICON</v>
      </c>
      <c r="V959" t="str">
        <v>Easy Care - ROP PA</v>
      </c>
      <c r="W959" t="str">
        <v>VHIS</v>
      </c>
      <c r="X959" t="str">
        <v>Cash-up Insurance Plan</v>
      </c>
      <c r="Y959" t="str">
        <v>Easy Saver Endowment Plan</v>
      </c>
      <c r="Z959" t="str">
        <v>Crisis XDefender Supreme</v>
      </c>
      <c r="AA959">
        <v>0</v>
      </c>
      <c r="AB959">
        <v>0</v>
      </c>
      <c r="AC959">
        <v>5.2855157321902784</v>
      </c>
      <c r="AD959">
        <v>-1.2222519169980848E-17</v>
      </c>
      <c r="AE959">
        <v>0.1917223406883854</v>
      </c>
      <c r="AF959">
        <v>4.8655378630812498</v>
      </c>
      <c r="AG959">
        <v>0.36369299953989598</v>
      </c>
      <c r="AH959">
        <v>0</v>
      </c>
      <c r="AI959">
        <v>0</v>
      </c>
      <c r="AJ959">
        <v>0</v>
      </c>
      <c r="AK959">
        <v>0.50730086065336266</v>
      </c>
      <c r="AL959">
        <v>0</v>
      </c>
      <c r="AM959">
        <v>0</v>
      </c>
      <c r="AN959">
        <v>1.5604909918850343</v>
      </c>
      <c r="AO959">
        <v>-1.4109228248993782E-18</v>
      </c>
      <c r="AP959">
        <v>8.7254974981951075E-2</v>
      </c>
      <c r="AQ959">
        <v>1.3044913070283013</v>
      </c>
      <c r="AR959">
        <v>0.48087569409779207</v>
      </c>
      <c r="AS959">
        <v>0</v>
      </c>
      <c r="AT959">
        <v>0</v>
      </c>
      <c r="AU959">
        <v>0</v>
      </c>
      <c r="AV959">
        <v>0.44125083020269695</v>
      </c>
      <c r="AW959" s="4" t="str">
        <v>TPAR</v>
      </c>
      <c r="AX959" s="4" t="str">
        <v>SPRO</v>
      </c>
      <c r="AY959" s="4" t="str">
        <v>SPRO</v>
      </c>
      <c r="AZ959" s="4" t="str">
        <v>TPAR</v>
      </c>
      <c r="BA959" s="4" t="str">
        <v>TPAR</v>
      </c>
      <c r="BB959" s="4" t="str">
        <v>SPRO</v>
      </c>
      <c r="BC959" s="4" t="str">
        <v>SPRO</v>
      </c>
      <c r="BD959" s="4" t="str">
        <v>UNLF</v>
      </c>
      <c r="BE959" s="4" t="str">
        <v>NPAR</v>
      </c>
      <c r="BF959" s="4" t="str">
        <v>SPRO</v>
      </c>
      <c r="BG959" s="4">
        <v>0.20166319904870034</v>
      </c>
      <c r="BH959" s="4">
        <v>0.20775757575757575</v>
      </c>
      <c r="BI959" s="4">
        <v>0.16557267902382811</v>
      </c>
      <c r="BJ959" s="4">
        <v>3.2096909105999764E-2</v>
      </c>
      <c r="BK959" s="4">
        <v>0.21737632602352105</v>
      </c>
      <c r="BL959" s="4">
        <v>0.13637734624671585</v>
      </c>
      <c r="BM959" s="4">
        <v>1.0019988975415157</v>
      </c>
      <c r="BN959" s="4">
        <v>1.1000000000000044E-2</v>
      </c>
      <c r="BO959" s="4">
        <v>3.3401764335969841E-3</v>
      </c>
      <c r="BP959" s="4">
        <v>0.60239175477930318</v>
      </c>
      <c r="BQ959" t="str">
        <f>VLOOKUP(A959,Misc!$A$3:$B$11,2,FALSE)</f>
        <v>HKD</v>
      </c>
      <c r="BR959">
        <f>INDEX(FX!$B$30:$AK$48,MATCH('Data (2)'!BQ959,FX!$A$30:$A$48,0),MATCH('Data (2)'!D959,Period,0))</f>
        <v>7.7501356299999999</v>
      </c>
      <c r="BS959">
        <f t="shared" si="246"/>
        <v>0</v>
      </c>
      <c r="BT959">
        <f t="shared" si="247"/>
        <v>1.4469127163072852</v>
      </c>
      <c r="BU959">
        <f t="shared" si="248"/>
        <v>0</v>
      </c>
      <c r="BV959">
        <f t="shared" si="249"/>
        <v>0.51123788324103969</v>
      </c>
      <c r="BW959">
        <f t="shared" si="250"/>
        <v>0</v>
      </c>
      <c r="BX959">
        <f t="shared" si="251"/>
        <v>0.2900613537246064</v>
      </c>
      <c r="BY959">
        <f t="shared" si="252"/>
        <v>0</v>
      </c>
      <c r="BZ959">
        <f t="shared" si="253"/>
        <v>0.16245577312400991</v>
      </c>
      <c r="CA959">
        <f t="shared" si="240"/>
        <v>1.4187800003126991</v>
      </c>
      <c r="CB959">
        <f t="shared" si="240"/>
        <v>0.6363942205089721</v>
      </c>
      <c r="CC959">
        <f t="shared" si="240"/>
        <v>0.21793225065064473</v>
      </c>
      <c r="CD959">
        <f t="shared" si="239"/>
        <v>0.13739919543180154</v>
      </c>
      <c r="CE959" s="4" t="str">
        <f t="shared" si="241"/>
        <v/>
      </c>
      <c r="CF959" s="4">
        <f t="shared" si="242"/>
        <v>0.35333014734004631</v>
      </c>
      <c r="CG959" s="4" t="str">
        <f t="shared" si="243"/>
        <v/>
      </c>
      <c r="CH959" s="4">
        <f t="shared" si="244"/>
        <v>0.31776943463991081</v>
      </c>
      <c r="CI959">
        <f>INDEX(FX!$B$114:$AK$132,MATCH('Data (2)'!BQ959,FX!$A$114:$A$132,0),MATCH('Data (2)'!D959,Period,0))</f>
        <v>7.75314002</v>
      </c>
    </row>
    <row r="960" spans="1:87" hidden="1" x14ac:dyDescent="0.15">
      <c r="A960" t="s">
        <v>2</v>
      </c>
      <c r="B960" s="1">
        <f t="shared" si="254"/>
        <v>44044</v>
      </c>
      <c r="C960" t="s">
        <v>348</v>
      </c>
      <c r="D960" s="1">
        <v>44136</v>
      </c>
      <c r="E960">
        <v>11.806889955192457</v>
      </c>
      <c r="F960">
        <v>4.1773162495920397</v>
      </c>
      <c r="G960">
        <v>2.3742717733016359</v>
      </c>
      <c r="H960">
        <v>1.3371769763540651</v>
      </c>
      <c r="I960">
        <v>13</v>
      </c>
      <c r="J960">
        <v>5.8311541358020538</v>
      </c>
      <c r="K960">
        <v>1.9968700276533093</v>
      </c>
      <c r="L960">
        <v>1.2589616009668476</v>
      </c>
      <c r="M960">
        <v>3.5976698233967741</v>
      </c>
      <c r="N960">
        <v>1.6492729241057693</v>
      </c>
      <c r="O960">
        <v>0.27361460628710133</v>
      </c>
      <c r="P960">
        <v>0.17514752505757009</v>
      </c>
      <c r="Q960" t="str">
        <v>MetLife Products Par</v>
      </c>
      <c r="R960" t="str">
        <v>MetLife Products Prot</v>
      </c>
      <c r="S960" t="str">
        <v>Easy Health Refundable HI</v>
      </c>
      <c r="T960" t="str">
        <v>Journey Deferred Annuity Plan</v>
      </c>
      <c r="U960" t="str">
        <v>Wealth ICON</v>
      </c>
      <c r="V960" t="str">
        <v>Easy Care - ROP PA</v>
      </c>
      <c r="W960" t="str">
        <v>VHIS</v>
      </c>
      <c r="X960" t="str">
        <v>Cash-up Insurance Plan</v>
      </c>
      <c r="Y960" t="str">
        <v>Easy Saver Endowment Plan</v>
      </c>
      <c r="Z960" t="str">
        <v>Crisis XDefender Supreme</v>
      </c>
      <c r="AA960">
        <v>0</v>
      </c>
      <c r="AB960">
        <v>0</v>
      </c>
      <c r="AC960">
        <v>5.5650779123196381</v>
      </c>
      <c r="AD960">
        <v>-1.2868994231065716E-17</v>
      </c>
      <c r="AE960">
        <v>0.20186294347117917</v>
      </c>
      <c r="AF960">
        <v>5.1228865195653892</v>
      </c>
      <c r="AG960">
        <v>0.39379308644575195</v>
      </c>
      <c r="AH960">
        <v>0</v>
      </c>
      <c r="AI960">
        <v>0</v>
      </c>
      <c r="AJ960">
        <v>0</v>
      </c>
      <c r="AK960">
        <v>0.52326949339049733</v>
      </c>
      <c r="AL960">
        <v>0</v>
      </c>
      <c r="AM960">
        <v>0</v>
      </c>
      <c r="AN960">
        <v>1.6430286827874936</v>
      </c>
      <c r="AO960">
        <v>-1.485549537013939E-18</v>
      </c>
      <c r="AP960">
        <v>9.1870076377738377E-2</v>
      </c>
      <c r="AQ960">
        <v>1.3734886295661171</v>
      </c>
      <c r="AR960">
        <v>0.5206740960510019</v>
      </c>
      <c r="AS960">
        <v>0</v>
      </c>
      <c r="AT960">
        <v>0</v>
      </c>
      <c r="AU960">
        <v>0</v>
      </c>
      <c r="AV960">
        <v>0.45581174545657754</v>
      </c>
      <c r="AW960" s="4" t="str">
        <v>TPAR</v>
      </c>
      <c r="AX960" s="4" t="str">
        <v>SPRO</v>
      </c>
      <c r="AY960" s="4" t="str">
        <v>SPRO</v>
      </c>
      <c r="AZ960" s="4" t="str">
        <v>TPAR</v>
      </c>
      <c r="BA960" s="4" t="str">
        <v>TPAR</v>
      </c>
      <c r="BB960" s="4" t="str">
        <v>SPRO</v>
      </c>
      <c r="BC960" s="4" t="str">
        <v>SPRO</v>
      </c>
      <c r="BD960" s="4" t="str">
        <v>UNLF</v>
      </c>
      <c r="BE960" s="4" t="str">
        <v>NPAR</v>
      </c>
      <c r="BF960" s="4" t="str">
        <v>SPRO</v>
      </c>
      <c r="BG960" s="4">
        <v>0.20166319904870034</v>
      </c>
      <c r="BH960" s="4">
        <v>0.20775757575757575</v>
      </c>
      <c r="BI960" s="4">
        <v>0.16557267902382811</v>
      </c>
      <c r="BJ960" s="4">
        <v>3.2096909105999764E-2</v>
      </c>
      <c r="BK960" s="4">
        <v>0.21737632602352105</v>
      </c>
      <c r="BL960" s="4">
        <v>0.13637734624671585</v>
      </c>
      <c r="BM960" s="4">
        <v>1.0019988975415157</v>
      </c>
      <c r="BN960" s="4">
        <v>1.1000000000000044E-2</v>
      </c>
      <c r="BO960" s="4">
        <v>3.3401764335969841E-3</v>
      </c>
      <c r="BP960" s="4">
        <v>0.60239175477930318</v>
      </c>
      <c r="BQ960" t="str">
        <f>VLOOKUP(A960,Misc!$A$3:$B$11,2,FALSE)</f>
        <v>HKD</v>
      </c>
      <c r="BR960">
        <f>INDEX(FX!$B$30:$AK$48,MATCH('Data (2)'!BQ960,FX!$A$30:$A$48,0),MATCH('Data (2)'!D960,Period,0))</f>
        <v>7.7501356299999999</v>
      </c>
      <c r="BS960">
        <f t="shared" si="246"/>
        <v>0</v>
      </c>
      <c r="BT960">
        <f t="shared" si="247"/>
        <v>1.5234430104021879</v>
      </c>
      <c r="BU960">
        <f t="shared" si="248"/>
        <v>0</v>
      </c>
      <c r="BV960">
        <f t="shared" si="249"/>
        <v>0.53899911550219404</v>
      </c>
      <c r="BW960">
        <f t="shared" si="250"/>
        <v>0</v>
      </c>
      <c r="BX960">
        <f t="shared" si="251"/>
        <v>0.30635228680528731</v>
      </c>
      <c r="BY960">
        <f t="shared" si="252"/>
        <v>0</v>
      </c>
      <c r="BZ960">
        <f t="shared" si="253"/>
        <v>0.17253594520049259</v>
      </c>
      <c r="CA960">
        <f t="shared" si="240"/>
        <v>1.6767400003695534</v>
      </c>
      <c r="CB960">
        <f t="shared" si="240"/>
        <v>0.7521022606015122</v>
      </c>
      <c r="CC960">
        <f t="shared" si="240"/>
        <v>0.25755629622348925</v>
      </c>
      <c r="CD960">
        <f t="shared" si="239"/>
        <v>0.16238086732849275</v>
      </c>
      <c r="CE960" s="4" t="str">
        <f t="shared" si="241"/>
        <v/>
      </c>
      <c r="CF960" s="4">
        <f t="shared" si="242"/>
        <v>0.35380326787537569</v>
      </c>
      <c r="CG960" s="4" t="str">
        <f t="shared" si="243"/>
        <v/>
      </c>
      <c r="CH960" s="4">
        <f t="shared" si="244"/>
        <v>0.32010431972553072</v>
      </c>
      <c r="CI960">
        <f>INDEX(FX!$B$114:$AK$132,MATCH('Data (2)'!BQ960,FX!$A$114:$A$132,0),MATCH('Data (2)'!D960,Period,0))</f>
        <v>7.75314002</v>
      </c>
    </row>
    <row r="961" spans="1:87" hidden="1" x14ac:dyDescent="0.15">
      <c r="A961" t="s">
        <v>2</v>
      </c>
      <c r="B961" s="1">
        <f t="shared" si="254"/>
        <v>44044</v>
      </c>
      <c r="C961" t="s">
        <v>348</v>
      </c>
      <c r="D961" s="1">
        <v>44166</v>
      </c>
      <c r="E961">
        <v>12.133450034712103</v>
      </c>
      <c r="F961">
        <v>4.2954981271558861</v>
      </c>
      <c r="G961">
        <v>2.443421316485916</v>
      </c>
      <c r="H961">
        <v>1.379617622587991</v>
      </c>
      <c r="I961">
        <v>15.471405386938054</v>
      </c>
      <c r="J961">
        <v>6.9397038083626175</v>
      </c>
      <c r="K961">
        <v>2.3764912079115805</v>
      </c>
      <c r="L961">
        <v>1.4983004073189725</v>
      </c>
      <c r="M961">
        <v>6.1956067961169143</v>
      </c>
      <c r="N961">
        <v>4.0585703735737608</v>
      </c>
      <c r="O961">
        <v>0.43906330715801423</v>
      </c>
      <c r="P961">
        <v>0.32426835117278313</v>
      </c>
      <c r="Q961" t="str">
        <v>MetLife Products Par</v>
      </c>
      <c r="R961" t="str">
        <v>MetLife Products Prot</v>
      </c>
      <c r="S961" t="str">
        <v>Easy Health Refundable HI</v>
      </c>
      <c r="T961" t="str">
        <v>Journey Deferred Annuity Plan</v>
      </c>
      <c r="U961" t="str">
        <v>Wealth ICON</v>
      </c>
      <c r="V961" t="str">
        <v>Easy Care - ROP PA</v>
      </c>
      <c r="W961" t="str">
        <v>VHIS</v>
      </c>
      <c r="X961" t="str">
        <v>Cash-up Insurance Plan</v>
      </c>
      <c r="Y961" t="str">
        <v>Easy Saver Endowment Plan</v>
      </c>
      <c r="Z961" t="str">
        <v>Crisis XDefender Supreme</v>
      </c>
      <c r="AA961">
        <v>0</v>
      </c>
      <c r="AB961">
        <v>0</v>
      </c>
      <c r="AC961">
        <v>5.7189992491388146</v>
      </c>
      <c r="AD961">
        <v>-1.3224930450966408E-17</v>
      </c>
      <c r="AE961">
        <v>0.20744615624966592</v>
      </c>
      <c r="AF961">
        <v>5.2645775351967874</v>
      </c>
      <c r="AG961">
        <v>0.40982644872756047</v>
      </c>
      <c r="AH961">
        <v>0</v>
      </c>
      <c r="AI961">
        <v>0</v>
      </c>
      <c r="AJ961">
        <v>0</v>
      </c>
      <c r="AK961">
        <v>0.53260064539927576</v>
      </c>
      <c r="AL961">
        <v>0</v>
      </c>
      <c r="AM961">
        <v>0</v>
      </c>
      <c r="AN961">
        <v>1.6884722821892297</v>
      </c>
      <c r="AO961">
        <v>-1.5266375099499698E-18</v>
      </c>
      <c r="AP961">
        <v>9.4411058766940351E-2</v>
      </c>
      <c r="AQ961">
        <v>1.4114771733564468</v>
      </c>
      <c r="AR961">
        <v>0.54187344337344134</v>
      </c>
      <c r="AS961">
        <v>0</v>
      </c>
      <c r="AT961">
        <v>0</v>
      </c>
      <c r="AU961">
        <v>0</v>
      </c>
      <c r="AV961">
        <v>0.46426432102238646</v>
      </c>
      <c r="AW961" s="4" t="str">
        <v>TPAR</v>
      </c>
      <c r="AX961" s="4" t="str">
        <v>SPRO</v>
      </c>
      <c r="AY961" s="4" t="str">
        <v>SPRO</v>
      </c>
      <c r="AZ961" s="4" t="str">
        <v>TPAR</v>
      </c>
      <c r="BA961" s="4" t="str">
        <v>TPAR</v>
      </c>
      <c r="BB961" s="4" t="str">
        <v>SPRO</v>
      </c>
      <c r="BC961" s="4" t="str">
        <v>SPRO</v>
      </c>
      <c r="BD961" s="4" t="str">
        <v>UNLF</v>
      </c>
      <c r="BE961" s="4" t="str">
        <v>NPAR</v>
      </c>
      <c r="BF961" s="4" t="str">
        <v>SPRO</v>
      </c>
      <c r="BG961" s="4">
        <v>0.20166319904870034</v>
      </c>
      <c r="BH961" s="4">
        <v>0.20775757575757575</v>
      </c>
      <c r="BI961" s="4">
        <v>0.16557267902382811</v>
      </c>
      <c r="BJ961" s="4">
        <v>3.2096909105999764E-2</v>
      </c>
      <c r="BK961" s="4">
        <v>0.21737632602352105</v>
      </c>
      <c r="BL961" s="4">
        <v>0.13637734624671585</v>
      </c>
      <c r="BM961" s="4">
        <v>1.0019988975415157</v>
      </c>
      <c r="BN961" s="4">
        <v>1.1000000000000044E-2</v>
      </c>
      <c r="BO961" s="4">
        <v>3.3401764335969841E-3</v>
      </c>
      <c r="BP961" s="4">
        <v>0.60239175477930318</v>
      </c>
      <c r="BQ961" t="str">
        <f>VLOOKUP(A961,Misc!$A$3:$B$11,2,FALSE)</f>
        <v>HKD</v>
      </c>
      <c r="BR961">
        <f>INDEX(FX!$B$30:$AK$48,MATCH('Data (2)'!BQ961,FX!$A$30:$A$48,0),MATCH('Data (2)'!D961,Period,0))</f>
        <v>7.7501356299999999</v>
      </c>
      <c r="BS961">
        <f t="shared" si="246"/>
        <v>0</v>
      </c>
      <c r="BT961">
        <f t="shared" si="247"/>
        <v>1.5655790574483279</v>
      </c>
      <c r="BU961">
        <f t="shared" si="248"/>
        <v>0</v>
      </c>
      <c r="BV961">
        <f t="shared" si="249"/>
        <v>0.55424812315908933</v>
      </c>
      <c r="BW961">
        <f t="shared" si="250"/>
        <v>0</v>
      </c>
      <c r="BX961">
        <f t="shared" si="251"/>
        <v>0.31527465235933116</v>
      </c>
      <c r="BY961">
        <f t="shared" si="252"/>
        <v>0</v>
      </c>
      <c r="BZ961">
        <f t="shared" si="253"/>
        <v>0.17801206178220019</v>
      </c>
      <c r="CA961">
        <f t="shared" si="240"/>
        <v>1.9955018672470788</v>
      </c>
      <c r="CB961">
        <f t="shared" si="240"/>
        <v>0.89508299739988673</v>
      </c>
      <c r="CC961">
        <f t="shared" si="240"/>
        <v>0.30651983606399263</v>
      </c>
      <c r="CD961">
        <f t="shared" si="239"/>
        <v>0.19325078657859354</v>
      </c>
      <c r="CE961" s="4" t="str">
        <f t="shared" si="241"/>
        <v/>
      </c>
      <c r="CF961" s="4">
        <f t="shared" si="242"/>
        <v>0.3540211658569547</v>
      </c>
      <c r="CG961" s="4" t="str">
        <f t="shared" si="243"/>
        <v/>
      </c>
      <c r="CH961" s="4">
        <f t="shared" si="244"/>
        <v>0.32117756352077764</v>
      </c>
      <c r="CI961">
        <f>INDEX(FX!$B$114:$AK$132,MATCH('Data (2)'!BQ961,FX!$A$114:$A$132,0),MATCH('Data (2)'!D961,Period,0))</f>
        <v>7.75314002</v>
      </c>
    </row>
    <row r="962" spans="1:87" x14ac:dyDescent="0.15">
      <c r="A962" t="s">
        <v>2</v>
      </c>
      <c r="B962" s="1">
        <f t="shared" si="254"/>
        <v>44044</v>
      </c>
      <c r="C962" t="s">
        <v>45</v>
      </c>
      <c r="D962" s="1">
        <v>43831</v>
      </c>
      <c r="E962">
        <f t="array" ref="E962:E973">TRANSPOSE('[9]OVERALL_Key Metrics P1'!$F$6:$Q$6)</f>
        <v>134.08885014598764</v>
      </c>
      <c r="F962">
        <f t="array" ref="F962:F973">TRANSPOSE('[9]OVERALL_Key Metrics P1'!$F$11:$Q$11)</f>
        <v>85.838495189287585</v>
      </c>
      <c r="G962">
        <f t="array" ref="G962:G973">TRANSPOSE('[9]OVERALL_Key Metrics P1'!$F$16:$Q$16)</f>
        <v>42.72140834726396</v>
      </c>
      <c r="H962">
        <f t="array" ref="H962:H973">TRANSPOSE('[9]OVERALL_Key Metrics P1'!$F$21:$Q$21)</f>
        <v>39.082134342980751</v>
      </c>
      <c r="I962">
        <f t="array" ref="I962:I973">TRANSPOSE('[9]OVERALL_Key Metrics P1'!$F$7:$Q$7)</f>
        <v>162.00827831394437</v>
      </c>
      <c r="J962">
        <f t="array" ref="J962:J973">TRANSPOSE('[9]OVERALL_Key Metrics P1'!$F$12:$Q$12)</f>
        <v>101.17284356628498</v>
      </c>
      <c r="K962">
        <f t="array" ref="K962:K973">TRANSPOSE('[9]OVERALL_Key Metrics P1'!$F$17:$Q$17)</f>
        <v>58.574398835494158</v>
      </c>
      <c r="L962">
        <f t="array" ref="L962:L973">TRANSPOSE('[9]OVERALL_Key Metrics P1'!$F$22:$Q$22)</f>
        <v>46.855945192799787</v>
      </c>
      <c r="M962">
        <f t="array" ref="M962:M973">TRANSPOSE('[9]OVERALL_Key Metrics P1'!$F$9:$Q$9)</f>
        <v>189.5126395996727</v>
      </c>
      <c r="N962">
        <f t="array" ref="N962:N973">TRANSPOSE('[9]OVERALL_Key Metrics P1'!$F$14:$Q$14)</f>
        <v>103.36457715902577</v>
      </c>
      <c r="O962">
        <f t="array" ref="O962:O973">TRANSPOSE('[9]OVERALL_Key Metrics P1'!$F$19:$Q$19)</f>
        <v>52.569805609989636</v>
      </c>
      <c r="P962">
        <f t="array" ref="P962:P973">TRANSPOSE('[9]OVERALL_Key Metrics P1'!$F$24:$Q$24)</f>
        <v>42.331169303300356</v>
      </c>
      <c r="BQ962" t="str">
        <f>VLOOKUP(A962,Misc!$A$3:$B$11,2,FALSE)</f>
        <v>HKD</v>
      </c>
      <c r="BR962">
        <f>INDEX(FX!$B$30:$AK$48,MATCH('Data (2)'!BQ962,FX!$A$30:$A$48,0),MATCH('Data (2)'!D962,Period,0))</f>
        <v>7.7738695699999996</v>
      </c>
      <c r="BS962">
        <f t="shared" si="246"/>
        <v>17.248662193079173</v>
      </c>
      <c r="BT962">
        <f t="shared" si="247"/>
        <v>0</v>
      </c>
      <c r="BU962">
        <f t="shared" si="248"/>
        <v>11.041926342647345</v>
      </c>
      <c r="BV962">
        <f t="shared" si="249"/>
        <v>0</v>
      </c>
      <c r="BW962">
        <f t="shared" si="250"/>
        <v>5.4955139088169656</v>
      </c>
      <c r="BX962">
        <f t="shared" si="251"/>
        <v>0</v>
      </c>
      <c r="BY962">
        <f t="shared" si="252"/>
        <v>5.0273720173801104</v>
      </c>
      <c r="BZ962">
        <f t="shared" si="253"/>
        <v>0</v>
      </c>
      <c r="CA962">
        <f t="shared" si="240"/>
        <v>20.746452042543684</v>
      </c>
      <c r="CB962">
        <f t="shared" si="240"/>
        <v>12.955989464860837</v>
      </c>
      <c r="CC962">
        <f t="shared" si="240"/>
        <v>7.5009188975302532</v>
      </c>
      <c r="CD962">
        <f t="shared" si="240"/>
        <v>6.0002774547527915</v>
      </c>
      <c r="CE962" s="4">
        <f t="shared" si="241"/>
        <v>0.6401613191240878</v>
      </c>
      <c r="CF962" s="4" t="str">
        <f t="shared" si="242"/>
        <v/>
      </c>
      <c r="CG962" s="4">
        <f t="shared" si="243"/>
        <v>0.45529845620893522</v>
      </c>
      <c r="CH962" s="4" t="str">
        <f t="shared" si="244"/>
        <v/>
      </c>
      <c r="CI962">
        <f>INDEX(FX!$B$114:$AK$132,MATCH('Data (2)'!BQ962,FX!$A$114:$A$132,0),MATCH('Data (2)'!D962,Period,0))</f>
        <v>7.80896309314587</v>
      </c>
    </row>
    <row r="963" spans="1:87" hidden="1" x14ac:dyDescent="0.15">
      <c r="A963" t="s">
        <v>2</v>
      </c>
      <c r="B963" s="1">
        <f t="shared" si="254"/>
        <v>44044</v>
      </c>
      <c r="C963" t="s">
        <v>45</v>
      </c>
      <c r="D963" s="1">
        <v>43862</v>
      </c>
      <c r="E963">
        <v>86.589127481975027</v>
      </c>
      <c r="F963">
        <v>62.994517771179069</v>
      </c>
      <c r="G963">
        <v>40.101068841658268</v>
      </c>
      <c r="H963">
        <v>35.896070393738398</v>
      </c>
      <c r="I963">
        <v>164.00827831394434</v>
      </c>
      <c r="J963">
        <v>102.63375004235867</v>
      </c>
      <c r="K963">
        <v>61.00690256769996</v>
      </c>
      <c r="L963">
        <v>48.055347927169102</v>
      </c>
      <c r="M963">
        <v>155.61357288067572</v>
      </c>
      <c r="N963">
        <v>109.45968313648278</v>
      </c>
      <c r="O963">
        <v>50.517784089745362</v>
      </c>
      <c r="P963">
        <v>45.29653115110726</v>
      </c>
      <c r="BQ963" t="str">
        <f>VLOOKUP(A963,Misc!$A$3:$B$11,2,FALSE)</f>
        <v>HKD</v>
      </c>
      <c r="BR963">
        <f>INDEX(FX!$B$30:$AK$48,MATCH('Data (2)'!BQ963,FX!$A$30:$A$48,0),MATCH('Data (2)'!D963,Period,0))</f>
        <v>7.7748179100000003</v>
      </c>
      <c r="BS963">
        <f t="shared" si="246"/>
        <v>11.137126101770662</v>
      </c>
      <c r="BT963">
        <f t="shared" si="247"/>
        <v>0</v>
      </c>
      <c r="BU963">
        <f t="shared" si="248"/>
        <v>8.102378538043352</v>
      </c>
      <c r="BV963">
        <f t="shared" si="249"/>
        <v>0</v>
      </c>
      <c r="BW963">
        <f t="shared" si="250"/>
        <v>5.1578145373771545</v>
      </c>
      <c r="BX963">
        <f t="shared" si="251"/>
        <v>0</v>
      </c>
      <c r="BY963">
        <f t="shared" si="252"/>
        <v>4.6169660575032552</v>
      </c>
      <c r="BZ963">
        <f t="shared" si="253"/>
        <v>0</v>
      </c>
      <c r="CA963">
        <f t="shared" ref="CA963:CD1014" si="255">I963/$CI963</f>
        <v>21.002567992400767</v>
      </c>
      <c r="CB963">
        <f t="shared" si="255"/>
        <v>13.143070189746828</v>
      </c>
      <c r="CC963">
        <f t="shared" si="255"/>
        <v>7.8124203994826544</v>
      </c>
      <c r="CD963">
        <f t="shared" si="255"/>
        <v>6.1538705400398843</v>
      </c>
      <c r="CE963" s="4">
        <f t="shared" ref="CE963:CE1026" si="256">IFERROR(IF(D963&gt;B963,"",BU963/BS963),0)</f>
        <v>0.72751071183033267</v>
      </c>
      <c r="CF963" s="4" t="str">
        <f t="shared" ref="CF963:CF1026" si="257">IFERROR(IF(D963&gt;B963,BV963/BT963,""),0)</f>
        <v/>
      </c>
      <c r="CG963" s="4">
        <f t="shared" ref="CG963:CG1026" si="258">IFERROR(IF(D963&gt;B963,"",BY963/BU963),0)</f>
        <v>0.56982848133113873</v>
      </c>
      <c r="CH963" s="4" t="str">
        <f t="shared" ref="CH963:CH1026" si="259">IFERROR(IF(D963&gt;B963,BZ963/BV963,""),0)</f>
        <v/>
      </c>
      <c r="CI963">
        <f>INDEX(FX!$B$114:$AK$132,MATCH('Data (2)'!BQ963,FX!$A$114:$A$132,0),MATCH('Data (2)'!D963,Period,0))</f>
        <v>7.80896309314587</v>
      </c>
    </row>
    <row r="964" spans="1:87" hidden="1" x14ac:dyDescent="0.15">
      <c r="A964" t="s">
        <v>2</v>
      </c>
      <c r="B964" s="1">
        <f t="shared" si="254"/>
        <v>44044</v>
      </c>
      <c r="C964" t="s">
        <v>45</v>
      </c>
      <c r="D964" s="1">
        <v>43891</v>
      </c>
      <c r="E964">
        <v>155.42845159695273</v>
      </c>
      <c r="F964">
        <v>112.21468773166386</v>
      </c>
      <c r="G964">
        <v>54.638918158102264</v>
      </c>
      <c r="H964">
        <v>50.739882653579414</v>
      </c>
      <c r="I964">
        <v>236.26795177926212</v>
      </c>
      <c r="J964">
        <v>153.72689475250695</v>
      </c>
      <c r="K964">
        <v>93.474669124543723</v>
      </c>
      <c r="L964">
        <v>75.887068283275411</v>
      </c>
      <c r="M964">
        <v>195.55597791615298</v>
      </c>
      <c r="N964">
        <v>142.00947027406082</v>
      </c>
      <c r="O964">
        <v>75.884072866145601</v>
      </c>
      <c r="P964">
        <v>64.401321770319242</v>
      </c>
      <c r="BQ964" t="str">
        <f>VLOOKUP(A964,Misc!$A$3:$B$11,2,FALSE)</f>
        <v>HKD</v>
      </c>
      <c r="BR964">
        <f>INDEX(FX!$B$30:$AK$48,MATCH('Data (2)'!BQ964,FX!$A$30:$A$48,0),MATCH('Data (2)'!D964,Period,0))</f>
        <v>7.7649018700000001</v>
      </c>
      <c r="BS964">
        <f t="shared" si="246"/>
        <v>20.016795343860892</v>
      </c>
      <c r="BT964">
        <f t="shared" si="247"/>
        <v>0</v>
      </c>
      <c r="BU964">
        <f t="shared" si="248"/>
        <v>14.451526833224984</v>
      </c>
      <c r="BV964">
        <f t="shared" si="249"/>
        <v>0</v>
      </c>
      <c r="BW964">
        <f t="shared" si="250"/>
        <v>7.0366527578670182</v>
      </c>
      <c r="BX964">
        <f t="shared" si="251"/>
        <v>0</v>
      </c>
      <c r="BY964">
        <f t="shared" si="252"/>
        <v>6.5345169202478814</v>
      </c>
      <c r="BZ964">
        <f t="shared" si="253"/>
        <v>0</v>
      </c>
      <c r="CA964">
        <f t="shared" si="255"/>
        <v>30.255995445367216</v>
      </c>
      <c r="CB964">
        <f t="shared" si="255"/>
        <v>19.685954834059473</v>
      </c>
      <c r="CC964">
        <f t="shared" si="255"/>
        <v>11.970176835204775</v>
      </c>
      <c r="CD964">
        <f t="shared" si="255"/>
        <v>9.7179442876203961</v>
      </c>
      <c r="CE964" s="4">
        <f t="shared" si="256"/>
        <v>0.72197005489478794</v>
      </c>
      <c r="CF964" s="4" t="str">
        <f t="shared" si="257"/>
        <v/>
      </c>
      <c r="CG964" s="4">
        <f t="shared" si="258"/>
        <v>0.45216792631382102</v>
      </c>
      <c r="CH964" s="4" t="str">
        <f t="shared" si="259"/>
        <v/>
      </c>
      <c r="CI964">
        <f>INDEX(FX!$B$114:$AK$132,MATCH('Data (2)'!BQ964,FX!$A$114:$A$132,0),MATCH('Data (2)'!D964,Period,0))</f>
        <v>7.80896309314587</v>
      </c>
    </row>
    <row r="965" spans="1:87" hidden="1" x14ac:dyDescent="0.15">
      <c r="A965" t="s">
        <v>2</v>
      </c>
      <c r="B965" s="1">
        <f t="shared" si="254"/>
        <v>44044</v>
      </c>
      <c r="C965" t="s">
        <v>45</v>
      </c>
      <c r="D965" s="1">
        <v>43922</v>
      </c>
      <c r="E965">
        <v>118.23737741858264</v>
      </c>
      <c r="F965">
        <v>62.032632646501234</v>
      </c>
      <c r="G965">
        <v>35.40369209343627</v>
      </c>
      <c r="H965">
        <v>29.908761479886859</v>
      </c>
      <c r="I965">
        <v>182.25931310318737</v>
      </c>
      <c r="J965">
        <v>114.17257630420956</v>
      </c>
      <c r="K965">
        <v>67.224680375476808</v>
      </c>
      <c r="L965">
        <v>52.641708675940414</v>
      </c>
      <c r="M965">
        <v>127.85467750028384</v>
      </c>
      <c r="N965">
        <v>86.111550494622335</v>
      </c>
      <c r="O965">
        <v>44.660647243883076</v>
      </c>
      <c r="P965">
        <v>35.730081960416079</v>
      </c>
      <c r="BQ965" t="str">
        <f>VLOOKUP(A965,Misc!$A$3:$B$11,2,FALSE)</f>
        <v>HKD</v>
      </c>
      <c r="BR965">
        <f>INDEX(FX!$B$30:$AK$48,MATCH('Data (2)'!BQ965,FX!$A$30:$A$48,0),MATCH('Data (2)'!D965,Period,0))</f>
        <v>7.7519381999999997</v>
      </c>
      <c r="BS965">
        <f t="shared" si="246"/>
        <v>15.252621262974291</v>
      </c>
      <c r="BT965">
        <f t="shared" si="247"/>
        <v>0</v>
      </c>
      <c r="BU965">
        <f t="shared" si="248"/>
        <v>8.0022093889372385</v>
      </c>
      <c r="BV965">
        <f t="shared" si="249"/>
        <v>0</v>
      </c>
      <c r="BW965">
        <f t="shared" si="250"/>
        <v>4.5670761530885615</v>
      </c>
      <c r="BX965">
        <f t="shared" si="251"/>
        <v>0</v>
      </c>
      <c r="BY965">
        <f t="shared" si="252"/>
        <v>3.8582301236466074</v>
      </c>
      <c r="BZ965">
        <f t="shared" si="253"/>
        <v>0</v>
      </c>
      <c r="CA965">
        <f t="shared" si="255"/>
        <v>23.339758547861639</v>
      </c>
      <c r="CB965">
        <f t="shared" si="255"/>
        <v>14.620708913891756</v>
      </c>
      <c r="CC965">
        <f t="shared" si="255"/>
        <v>8.6086564341021994</v>
      </c>
      <c r="CD965">
        <f t="shared" si="255"/>
        <v>6.7411906098192995</v>
      </c>
      <c r="CE965" s="4">
        <f t="shared" si="256"/>
        <v>0.52464486273992694</v>
      </c>
      <c r="CF965" s="4" t="str">
        <f t="shared" si="257"/>
        <v/>
      </c>
      <c r="CG965" s="4">
        <f t="shared" si="258"/>
        <v>0.48214560955883873</v>
      </c>
      <c r="CH965" s="4" t="str">
        <f t="shared" si="259"/>
        <v/>
      </c>
      <c r="CI965">
        <f>INDEX(FX!$B$114:$AK$132,MATCH('Data (2)'!BQ965,FX!$A$114:$A$132,0),MATCH('Data (2)'!D965,Period,0))</f>
        <v>7.80896309314587</v>
      </c>
    </row>
    <row r="966" spans="1:87" hidden="1" x14ac:dyDescent="0.15">
      <c r="A966" t="s">
        <v>2</v>
      </c>
      <c r="B966" s="1">
        <f t="shared" si="254"/>
        <v>44044</v>
      </c>
      <c r="C966" t="s">
        <v>45</v>
      </c>
      <c r="D966" s="1">
        <v>43952</v>
      </c>
      <c r="E966">
        <v>128.72810621531877</v>
      </c>
      <c r="F966">
        <v>81.963630441276166</v>
      </c>
      <c r="G966">
        <v>49.0443597155449</v>
      </c>
      <c r="H966">
        <v>41.95371109445648</v>
      </c>
      <c r="I966">
        <v>209.76138268167361</v>
      </c>
      <c r="J966">
        <v>132.75075380295263</v>
      </c>
      <c r="K966">
        <v>78.97329388932593</v>
      </c>
      <c r="L966">
        <v>61.90804033657092</v>
      </c>
      <c r="M966">
        <v>176.91899486824656</v>
      </c>
      <c r="N966">
        <v>117.8356314661257</v>
      </c>
      <c r="O966">
        <v>67.847171466166017</v>
      </c>
      <c r="P966">
        <v>52.259152968131595</v>
      </c>
      <c r="BQ966" t="str">
        <f>VLOOKUP(A966,Misc!$A$3:$B$11,2,FALSE)</f>
        <v>HKD</v>
      </c>
      <c r="BR966">
        <f>INDEX(FX!$B$30:$AK$48,MATCH('Data (2)'!BQ966,FX!$A$30:$A$48,0),MATCH('Data (2)'!D966,Period,0))</f>
        <v>7.7522098499999998</v>
      </c>
      <c r="BS966">
        <f t="shared" si="246"/>
        <v>16.605343341591659</v>
      </c>
      <c r="BT966">
        <f t="shared" si="247"/>
        <v>0</v>
      </c>
      <c r="BU966">
        <f t="shared" si="248"/>
        <v>10.57293752713314</v>
      </c>
      <c r="BV966">
        <f t="shared" si="249"/>
        <v>0</v>
      </c>
      <c r="BW966">
        <f t="shared" si="250"/>
        <v>6.3265005288195209</v>
      </c>
      <c r="BX966">
        <f t="shared" si="251"/>
        <v>0</v>
      </c>
      <c r="BY966">
        <f t="shared" si="252"/>
        <v>5.4118389344757585</v>
      </c>
      <c r="BZ966">
        <f t="shared" si="253"/>
        <v>0</v>
      </c>
      <c r="CA966">
        <f t="shared" si="255"/>
        <v>26.861617884426504</v>
      </c>
      <c r="CB966">
        <f t="shared" si="255"/>
        <v>16.999792702243838</v>
      </c>
      <c r="CC966">
        <f t="shared" si="255"/>
        <v>10.113160088903845</v>
      </c>
      <c r="CD966">
        <f t="shared" si="255"/>
        <v>7.9278182772958958</v>
      </c>
      <c r="CE966" s="4">
        <f t="shared" si="256"/>
        <v>0.63671899518337216</v>
      </c>
      <c r="CF966" s="4" t="str">
        <f t="shared" si="257"/>
        <v/>
      </c>
      <c r="CG966" s="4">
        <f t="shared" si="258"/>
        <v>0.51185764794197008</v>
      </c>
      <c r="CH966" s="4" t="str">
        <f t="shared" si="259"/>
        <v/>
      </c>
      <c r="CI966">
        <f>INDEX(FX!$B$114:$AK$132,MATCH('Data (2)'!BQ966,FX!$A$114:$A$132,0),MATCH('Data (2)'!D966,Period,0))</f>
        <v>7.80896309314587</v>
      </c>
    </row>
    <row r="967" spans="1:87" hidden="1" x14ac:dyDescent="0.15">
      <c r="A967" t="s">
        <v>2</v>
      </c>
      <c r="B967" s="1">
        <f t="shared" si="254"/>
        <v>44044</v>
      </c>
      <c r="C967" t="s">
        <v>45</v>
      </c>
      <c r="D967" s="1">
        <v>43983</v>
      </c>
      <c r="E967">
        <v>178.48801229538657</v>
      </c>
      <c r="F967">
        <v>123.81649639031554</v>
      </c>
      <c r="G967">
        <v>70.263872034530308</v>
      </c>
      <c r="H967">
        <v>63.910473964766425</v>
      </c>
      <c r="I967">
        <v>238.36484255690499</v>
      </c>
      <c r="J967">
        <v>151.99745853317319</v>
      </c>
      <c r="K967">
        <v>90.556387580587156</v>
      </c>
      <c r="L967">
        <v>71.7853514150097</v>
      </c>
      <c r="M967">
        <v>227.45459544564963</v>
      </c>
      <c r="N967">
        <v>157.32122097437144</v>
      </c>
      <c r="O967">
        <v>83.163274448851084</v>
      </c>
      <c r="P967">
        <v>64.774513378270811</v>
      </c>
      <c r="BQ967" t="str">
        <f>VLOOKUP(A967,Misc!$A$3:$B$11,2,FALSE)</f>
        <v>HKD</v>
      </c>
      <c r="BR967">
        <f>INDEX(FX!$B$30:$AK$48,MATCH('Data (2)'!BQ967,FX!$A$30:$A$48,0),MATCH('Data (2)'!D967,Period,0))</f>
        <v>7.7502757999999998</v>
      </c>
      <c r="BS967">
        <f t="shared" si="246"/>
        <v>23.029891696936328</v>
      </c>
      <c r="BT967">
        <f t="shared" si="247"/>
        <v>0</v>
      </c>
      <c r="BU967">
        <f t="shared" si="248"/>
        <v>15.975753584190583</v>
      </c>
      <c r="BV967">
        <f t="shared" si="249"/>
        <v>0</v>
      </c>
      <c r="BW967">
        <f t="shared" si="250"/>
        <v>9.06598343694173</v>
      </c>
      <c r="BX967">
        <f t="shared" si="251"/>
        <v>0</v>
      </c>
      <c r="BY967">
        <f t="shared" si="252"/>
        <v>8.2462193106426511</v>
      </c>
      <c r="BZ967">
        <f t="shared" si="253"/>
        <v>0</v>
      </c>
      <c r="CA967">
        <f t="shared" si="255"/>
        <v>30.524519031998501</v>
      </c>
      <c r="CB967">
        <f t="shared" si="255"/>
        <v>19.464486734043515</v>
      </c>
      <c r="CC967">
        <f t="shared" si="255"/>
        <v>11.596467610414352</v>
      </c>
      <c r="CD967">
        <f t="shared" si="255"/>
        <v>9.1926867317400394</v>
      </c>
      <c r="CE967" s="4">
        <f t="shared" si="256"/>
        <v>0.69369642699256984</v>
      </c>
      <c r="CF967" s="4" t="str">
        <f t="shared" si="257"/>
        <v/>
      </c>
      <c r="CG967" s="4">
        <f t="shared" si="258"/>
        <v>0.51617091282648553</v>
      </c>
      <c r="CH967" s="4" t="str">
        <f t="shared" si="259"/>
        <v/>
      </c>
      <c r="CI967">
        <f>INDEX(FX!$B$114:$AK$132,MATCH('Data (2)'!BQ967,FX!$A$114:$A$132,0),MATCH('Data (2)'!D967,Period,0))</f>
        <v>7.80896309314587</v>
      </c>
    </row>
    <row r="968" spans="1:87" hidden="1" x14ac:dyDescent="0.15">
      <c r="A968" t="s">
        <v>2</v>
      </c>
      <c r="B968" s="1">
        <f t="shared" si="254"/>
        <v>44044</v>
      </c>
      <c r="C968" t="s">
        <v>45</v>
      </c>
      <c r="D968" s="1">
        <v>44013</v>
      </c>
      <c r="E968">
        <v>161.87854710590912</v>
      </c>
      <c r="F968">
        <v>107.60209760932977</v>
      </c>
      <c r="G968">
        <v>69.739108624501071</v>
      </c>
      <c r="H968">
        <v>57.214473750231214</v>
      </c>
      <c r="I968">
        <v>200.51034789243047</v>
      </c>
      <c r="J968">
        <v>125.71140256606047</v>
      </c>
      <c r="K968">
        <v>73.792452222158502</v>
      </c>
      <c r="L968">
        <v>57.859221342000673</v>
      </c>
      <c r="M968">
        <v>166.36601039719613</v>
      </c>
      <c r="N968">
        <v>106.13355066417137</v>
      </c>
      <c r="O968">
        <v>64.008115363997177</v>
      </c>
      <c r="P968">
        <v>48.336695465986047</v>
      </c>
      <c r="BQ968" t="str">
        <f>VLOOKUP(A968,Misc!$A$3:$B$11,2,FALSE)</f>
        <v>HKD</v>
      </c>
      <c r="BR968">
        <f>INDEX(FX!$B$30:$AK$48,MATCH('Data (2)'!BQ968,FX!$A$30:$A$48,0),MATCH('Data (2)'!D968,Period,0))</f>
        <v>7.7510077700000002</v>
      </c>
      <c r="BS968">
        <f t="shared" si="246"/>
        <v>20.884838708645638</v>
      </c>
      <c r="BT968">
        <f t="shared" si="247"/>
        <v>0</v>
      </c>
      <c r="BU968">
        <f t="shared" si="248"/>
        <v>13.882336439630452</v>
      </c>
      <c r="BV968">
        <f t="shared" si="249"/>
        <v>0</v>
      </c>
      <c r="BW968">
        <f t="shared" si="250"/>
        <v>8.9974246825585453</v>
      </c>
      <c r="BX968">
        <f t="shared" si="251"/>
        <v>0</v>
      </c>
      <c r="BY968">
        <f t="shared" si="252"/>
        <v>7.3815528829267594</v>
      </c>
      <c r="BZ968">
        <f t="shared" si="253"/>
        <v>0</v>
      </c>
      <c r="CA968">
        <f t="shared" si="255"/>
        <v>25.861824676865627</v>
      </c>
      <c r="CB968">
        <f t="shared" si="255"/>
        <v>16.214256706544102</v>
      </c>
      <c r="CC968">
        <f t="shared" si="255"/>
        <v>9.517750489711716</v>
      </c>
      <c r="CD968">
        <f t="shared" si="255"/>
        <v>7.4626823703360223</v>
      </c>
      <c r="CE968" s="4">
        <f t="shared" si="256"/>
        <v>0.66470881740080756</v>
      </c>
      <c r="CF968" s="4" t="str">
        <f t="shared" si="257"/>
        <v/>
      </c>
      <c r="CG968" s="4">
        <f t="shared" si="258"/>
        <v>0.53172266174549332</v>
      </c>
      <c r="CH968" s="4" t="str">
        <f t="shared" si="259"/>
        <v/>
      </c>
      <c r="CI968">
        <f>INDEX(FX!$B$114:$AK$132,MATCH('Data (2)'!BQ968,FX!$A$114:$A$132,0),MATCH('Data (2)'!D968,Period,0))</f>
        <v>7.75314002</v>
      </c>
    </row>
    <row r="969" spans="1:87" hidden="1" x14ac:dyDescent="0.15">
      <c r="A969" t="s">
        <v>2</v>
      </c>
      <c r="B969" s="1">
        <f t="shared" si="254"/>
        <v>44044</v>
      </c>
      <c r="C969" t="s">
        <v>45</v>
      </c>
      <c r="D969" s="1">
        <v>44044</v>
      </c>
      <c r="E969">
        <v>149.66747511706211</v>
      </c>
      <c r="F969">
        <v>87.627202579115277</v>
      </c>
      <c r="G969">
        <v>60.185142332834332</v>
      </c>
      <c r="H969">
        <v>48.402607209852718</v>
      </c>
      <c r="I969">
        <v>248.5144870494025</v>
      </c>
      <c r="J969">
        <v>159.12028886760217</v>
      </c>
      <c r="K969">
        <v>95.535334887029194</v>
      </c>
      <c r="L969">
        <v>75.61391291714844</v>
      </c>
      <c r="M969">
        <v>154.92590714662845</v>
      </c>
      <c r="N969">
        <v>102.3386877870773</v>
      </c>
      <c r="O969">
        <v>66.199763389684904</v>
      </c>
      <c r="P969">
        <v>51.317476691126323</v>
      </c>
      <c r="BQ969" t="str">
        <f>VLOOKUP(A969,Misc!$A$3:$B$11,2,FALSE)</f>
        <v>HKD</v>
      </c>
      <c r="BR969">
        <f>INDEX(FX!$B$30:$AK$48,MATCH('Data (2)'!BQ969,FX!$A$30:$A$48,0),MATCH('Data (2)'!D969,Period,0))</f>
        <v>7.7501356299999999</v>
      </c>
      <c r="BS969">
        <f t="shared" si="246"/>
        <v>19.311594307809823</v>
      </c>
      <c r="BT969">
        <f t="shared" si="247"/>
        <v>0</v>
      </c>
      <c r="BU969">
        <f t="shared" si="248"/>
        <v>11.306537944951458</v>
      </c>
      <c r="BV969">
        <f t="shared" si="249"/>
        <v>0</v>
      </c>
      <c r="BW969">
        <f t="shared" si="250"/>
        <v>7.7656889125738218</v>
      </c>
      <c r="BX969">
        <f t="shared" si="251"/>
        <v>0</v>
      </c>
      <c r="BY969">
        <f t="shared" si="252"/>
        <v>6.2453884061707345</v>
      </c>
      <c r="BZ969">
        <f t="shared" si="253"/>
        <v>0</v>
      </c>
      <c r="CA969">
        <f t="shared" si="255"/>
        <v>32.053398546696506</v>
      </c>
      <c r="CB969">
        <f t="shared" si="255"/>
        <v>20.523334862666673</v>
      </c>
      <c r="CC969">
        <f t="shared" si="255"/>
        <v>12.322147496444826</v>
      </c>
      <c r="CD969">
        <f t="shared" si="255"/>
        <v>9.7526824902032967</v>
      </c>
      <c r="CE969" s="4">
        <f t="shared" si="256"/>
        <v>0.58547926001008466</v>
      </c>
      <c r="CF969" s="4" t="str">
        <f t="shared" si="257"/>
        <v/>
      </c>
      <c r="CG969" s="4">
        <f t="shared" si="258"/>
        <v>0.55236964989441317</v>
      </c>
      <c r="CH969" s="4" t="str">
        <f t="shared" si="259"/>
        <v/>
      </c>
      <c r="CI969">
        <f>INDEX(FX!$B$114:$AK$132,MATCH('Data (2)'!BQ969,FX!$A$114:$A$132,0),MATCH('Data (2)'!D969,Period,0))</f>
        <v>7.75314002</v>
      </c>
    </row>
    <row r="970" spans="1:87" hidden="1" x14ac:dyDescent="0.15">
      <c r="A970" t="s">
        <v>2</v>
      </c>
      <c r="B970" s="1">
        <f t="shared" si="254"/>
        <v>44044</v>
      </c>
      <c r="C970" t="s">
        <v>45</v>
      </c>
      <c r="D970" s="1">
        <v>44075</v>
      </c>
      <c r="E970">
        <v>220.78158188924974</v>
      </c>
      <c r="F970">
        <v>125.66965515264401</v>
      </c>
      <c r="G970">
        <v>93.949174607695099</v>
      </c>
      <c r="H970">
        <v>65.053324455693328</v>
      </c>
      <c r="I970">
        <v>255.28281349010032</v>
      </c>
      <c r="J970">
        <v>161.76351354701163</v>
      </c>
      <c r="K970">
        <v>95.607060994119934</v>
      </c>
      <c r="L970">
        <v>75.623593663980301</v>
      </c>
      <c r="M970">
        <v>144.45768668165806</v>
      </c>
      <c r="N970">
        <v>107.91246004775567</v>
      </c>
      <c r="O970">
        <v>64.735173887595167</v>
      </c>
      <c r="P970">
        <v>54.21613760391903</v>
      </c>
      <c r="BQ970" t="str">
        <f>VLOOKUP(A970,Misc!$A$3:$B$11,2,FALSE)</f>
        <v>HKD</v>
      </c>
      <c r="BR970">
        <f>INDEX(FX!$B$30:$AK$48,MATCH('Data (2)'!BQ970,FX!$A$30:$A$48,0),MATCH('Data (2)'!D970,Period,0))</f>
        <v>7.7501356299999999</v>
      </c>
      <c r="BS970">
        <f t="shared" si="246"/>
        <v>0</v>
      </c>
      <c r="BT970">
        <f t="shared" si="247"/>
        <v>28.487447501515497</v>
      </c>
      <c r="BU970">
        <f t="shared" si="248"/>
        <v>0</v>
      </c>
      <c r="BV970">
        <f t="shared" si="249"/>
        <v>16.215155598850341</v>
      </c>
      <c r="BW970">
        <f t="shared" si="250"/>
        <v>0</v>
      </c>
      <c r="BX970">
        <f t="shared" si="251"/>
        <v>12.122261995522663</v>
      </c>
      <c r="BY970">
        <f t="shared" si="252"/>
        <v>0</v>
      </c>
      <c r="BZ970">
        <f t="shared" si="253"/>
        <v>8.3938304516734412</v>
      </c>
      <c r="CA970">
        <f t="shared" si="255"/>
        <v>32.926377291210116</v>
      </c>
      <c r="CB970">
        <f t="shared" si="255"/>
        <v>20.864257981892042</v>
      </c>
      <c r="CC970">
        <f t="shared" si="255"/>
        <v>12.33139872973943</v>
      </c>
      <c r="CD970">
        <f t="shared" si="255"/>
        <v>9.753931112929946</v>
      </c>
      <c r="CE970" s="4" t="str">
        <f t="shared" si="256"/>
        <v/>
      </c>
      <c r="CF970" s="4">
        <f t="shared" si="257"/>
        <v>0.56920352720220768</v>
      </c>
      <c r="CG970" s="4" t="str">
        <f t="shared" si="258"/>
        <v/>
      </c>
      <c r="CH970" s="4">
        <f t="shared" si="259"/>
        <v>0.51765340150473582</v>
      </c>
      <c r="CI970">
        <f>INDEX(FX!$B$114:$AK$132,MATCH('Data (2)'!BQ970,FX!$A$114:$A$132,0),MATCH('Data (2)'!D970,Period,0))</f>
        <v>7.75314002</v>
      </c>
    </row>
    <row r="971" spans="1:87" hidden="1" x14ac:dyDescent="0.15">
      <c r="A971" t="s">
        <v>2</v>
      </c>
      <c r="B971" s="1">
        <f t="shared" si="254"/>
        <v>44044</v>
      </c>
      <c r="C971" t="s">
        <v>45</v>
      </c>
      <c r="D971" s="1">
        <v>44105</v>
      </c>
      <c r="E971">
        <v>277.34803379204357</v>
      </c>
      <c r="F971">
        <v>157.13632497117857</v>
      </c>
      <c r="G971">
        <v>117.94123850919358</v>
      </c>
      <c r="H971">
        <v>81.099206908486437</v>
      </c>
      <c r="I971">
        <v>290.51862620637468</v>
      </c>
      <c r="J971">
        <v>189.52044540586448</v>
      </c>
      <c r="K971">
        <v>114.8777669264892</v>
      </c>
      <c r="L971">
        <v>92.502834311116402</v>
      </c>
      <c r="M971">
        <v>159.64591688800948</v>
      </c>
      <c r="N971">
        <v>92.958765409808507</v>
      </c>
      <c r="O971">
        <v>67.167776080394717</v>
      </c>
      <c r="P971">
        <v>46.192522081868695</v>
      </c>
      <c r="BQ971" t="str">
        <f>VLOOKUP(A971,Misc!$A$3:$B$11,2,FALSE)</f>
        <v>HKD</v>
      </c>
      <c r="BR971">
        <f>INDEX(FX!$B$30:$AK$48,MATCH('Data (2)'!BQ971,FX!$A$30:$A$48,0),MATCH('Data (2)'!D971,Period,0))</f>
        <v>7.7501356299999999</v>
      </c>
      <c r="BS971">
        <f t="shared" si="246"/>
        <v>0</v>
      </c>
      <c r="BT971">
        <f t="shared" si="247"/>
        <v>35.786216788059434</v>
      </c>
      <c r="BU971">
        <f t="shared" si="248"/>
        <v>0</v>
      </c>
      <c r="BV971">
        <f t="shared" si="249"/>
        <v>20.27530000415987</v>
      </c>
      <c r="BW971">
        <f t="shared" si="250"/>
        <v>0</v>
      </c>
      <c r="BX971">
        <f t="shared" si="251"/>
        <v>15.217957999683883</v>
      </c>
      <c r="BY971">
        <f t="shared" si="252"/>
        <v>0</v>
      </c>
      <c r="BZ971">
        <f t="shared" si="253"/>
        <v>10.464230663855677</v>
      </c>
      <c r="CA971">
        <f t="shared" si="255"/>
        <v>37.471092416356832</v>
      </c>
      <c r="CB971">
        <f t="shared" si="255"/>
        <v>24.444347053835934</v>
      </c>
      <c r="CC971">
        <f t="shared" si="255"/>
        <v>14.816934381444229</v>
      </c>
      <c r="CD971">
        <f t="shared" si="255"/>
        <v>11.931015572077388</v>
      </c>
      <c r="CE971" s="4" t="str">
        <f t="shared" si="256"/>
        <v/>
      </c>
      <c r="CF971" s="4">
        <f t="shared" si="257"/>
        <v>0.56656729388966887</v>
      </c>
      <c r="CG971" s="4" t="str">
        <f t="shared" si="258"/>
        <v/>
      </c>
      <c r="CH971" s="4">
        <f t="shared" si="259"/>
        <v>0.51610731588231673</v>
      </c>
      <c r="CI971">
        <f>INDEX(FX!$B$114:$AK$132,MATCH('Data (2)'!BQ971,FX!$A$114:$A$132,0),MATCH('Data (2)'!D971,Period,0))</f>
        <v>7.75314002</v>
      </c>
    </row>
    <row r="972" spans="1:87" hidden="1" x14ac:dyDescent="0.15">
      <c r="A972" t="s">
        <v>2</v>
      </c>
      <c r="B972" s="1">
        <f t="shared" si="254"/>
        <v>44044</v>
      </c>
      <c r="C972" t="s">
        <v>45</v>
      </c>
      <c r="D972" s="1">
        <v>44136</v>
      </c>
      <c r="E972">
        <v>361.798440329583</v>
      </c>
      <c r="F972">
        <v>207.52246003208714</v>
      </c>
      <c r="G972">
        <v>156.66946827043208</v>
      </c>
      <c r="H972">
        <v>108.96385870945552</v>
      </c>
      <c r="I972">
        <v>236.01241747091663</v>
      </c>
      <c r="J972">
        <v>148.19541046436041</v>
      </c>
      <c r="K972">
        <v>87.38914250973437</v>
      </c>
      <c r="L972">
        <v>68.364914615754032</v>
      </c>
      <c r="M972">
        <v>136.92673068608323</v>
      </c>
      <c r="N972">
        <v>78.141990473045979</v>
      </c>
      <c r="O972">
        <v>52.444009484067813</v>
      </c>
      <c r="P972">
        <v>39.012829493926134</v>
      </c>
      <c r="BQ972" t="str">
        <f>VLOOKUP(A972,Misc!$A$3:$B$11,2,FALSE)</f>
        <v>HKD</v>
      </c>
      <c r="BR972">
        <f>INDEX(FX!$B$30:$AK$48,MATCH('Data (2)'!BQ972,FX!$A$30:$A$48,0),MATCH('Data (2)'!D972,Period,0))</f>
        <v>7.7501356299999999</v>
      </c>
      <c r="BS972">
        <f t="shared" si="246"/>
        <v>0</v>
      </c>
      <c r="BT972">
        <f t="shared" si="247"/>
        <v>46.682852739905279</v>
      </c>
      <c r="BU972">
        <f t="shared" si="248"/>
        <v>0</v>
      </c>
      <c r="BV972">
        <f t="shared" si="249"/>
        <v>26.776623008865606</v>
      </c>
      <c r="BW972">
        <f t="shared" si="250"/>
        <v>0</v>
      </c>
      <c r="BX972">
        <f t="shared" si="251"/>
        <v>20.215061484082966</v>
      </c>
      <c r="BY972">
        <f t="shared" si="252"/>
        <v>0</v>
      </c>
      <c r="BZ972">
        <f t="shared" si="253"/>
        <v>14.059606684516245</v>
      </c>
      <c r="CA972">
        <f t="shared" si="255"/>
        <v>30.440881612107997</v>
      </c>
      <c r="CB972">
        <f t="shared" si="255"/>
        <v>19.114244045905984</v>
      </c>
      <c r="CC972">
        <f t="shared" si="255"/>
        <v>11.271451603389767</v>
      </c>
      <c r="CD972">
        <f t="shared" si="255"/>
        <v>8.8177066890833782</v>
      </c>
      <c r="CE972" s="4" t="str">
        <f t="shared" si="256"/>
        <v/>
      </c>
      <c r="CF972" s="4">
        <f t="shared" si="257"/>
        <v>0.57358583371183958</v>
      </c>
      <c r="CG972" s="4" t="str">
        <f t="shared" si="258"/>
        <v/>
      </c>
      <c r="CH972" s="4">
        <f t="shared" si="259"/>
        <v>0.52507019573981306</v>
      </c>
      <c r="CI972">
        <f>INDEX(FX!$B$114:$AK$132,MATCH('Data (2)'!BQ972,FX!$A$114:$A$132,0),MATCH('Data (2)'!D972,Period,0))</f>
        <v>7.75314002</v>
      </c>
    </row>
    <row r="973" spans="1:87" hidden="1" x14ac:dyDescent="0.15">
      <c r="A973" t="s">
        <v>2</v>
      </c>
      <c r="B973" s="1">
        <f t="shared" si="254"/>
        <v>44044</v>
      </c>
      <c r="C973" t="s">
        <v>45</v>
      </c>
      <c r="D973" s="1">
        <v>44166</v>
      </c>
      <c r="E973">
        <v>408.38155044213755</v>
      </c>
      <c r="F973">
        <v>236.04283607235382</v>
      </c>
      <c r="G973">
        <v>177.49098840836666</v>
      </c>
      <c r="H973">
        <v>124.23160094907014</v>
      </c>
      <c r="I973">
        <v>323.81763308507266</v>
      </c>
      <c r="J973">
        <v>209.95146919715543</v>
      </c>
      <c r="K973">
        <v>126.73892182062301</v>
      </c>
      <c r="L973">
        <v>101.7738505981978</v>
      </c>
      <c r="M973">
        <v>257.04297684403429</v>
      </c>
      <c r="N973">
        <v>229.16104670185766</v>
      </c>
      <c r="O973">
        <v>95.825380085672435</v>
      </c>
      <c r="P973">
        <v>111.91470998932051</v>
      </c>
      <c r="BQ973" t="str">
        <f>VLOOKUP(A973,Misc!$A$3:$B$11,2,FALSE)</f>
        <v>HKD</v>
      </c>
      <c r="BR973">
        <f>INDEX(FX!$B$30:$AK$48,MATCH('Data (2)'!BQ973,FX!$A$30:$A$48,0),MATCH('Data (2)'!D973,Period,0))</f>
        <v>7.7501356299999999</v>
      </c>
      <c r="BS973">
        <f t="shared" si="246"/>
        <v>0</v>
      </c>
      <c r="BT973">
        <f t="shared" si="247"/>
        <v>52.693471435691194</v>
      </c>
      <c r="BU973">
        <f t="shared" si="248"/>
        <v>0</v>
      </c>
      <c r="BV973">
        <f t="shared" si="249"/>
        <v>30.45660712809407</v>
      </c>
      <c r="BW973">
        <f t="shared" si="250"/>
        <v>0</v>
      </c>
      <c r="BX973">
        <f t="shared" si="251"/>
        <v>22.901662226570178</v>
      </c>
      <c r="BY973">
        <f t="shared" si="252"/>
        <v>0</v>
      </c>
      <c r="BZ973">
        <f t="shared" si="253"/>
        <v>16.029603465026089</v>
      </c>
      <c r="CA973">
        <f t="shared" si="255"/>
        <v>41.765998324517895</v>
      </c>
      <c r="CB973">
        <f t="shared" si="255"/>
        <v>27.079540503017437</v>
      </c>
      <c r="CC973">
        <f t="shared" si="255"/>
        <v>16.346786140026786</v>
      </c>
      <c r="CD973">
        <f t="shared" si="255"/>
        <v>13.126791253048697</v>
      </c>
      <c r="CE973" s="4" t="str">
        <f t="shared" si="256"/>
        <v/>
      </c>
      <c r="CF973" s="4">
        <f t="shared" si="257"/>
        <v>0.57799583702251034</v>
      </c>
      <c r="CG973" s="4" t="str">
        <f t="shared" si="258"/>
        <v/>
      </c>
      <c r="CH973" s="4">
        <f t="shared" si="259"/>
        <v>0.52630955896068643</v>
      </c>
      <c r="CI973">
        <f>INDEX(FX!$B$114:$AK$132,MATCH('Data (2)'!BQ973,FX!$A$114:$A$132,0),MATCH('Data (2)'!D973,Period,0))</f>
        <v>7.75314002</v>
      </c>
    </row>
    <row r="974" spans="1:87" x14ac:dyDescent="0.15">
      <c r="A974" t="s">
        <v>351</v>
      </c>
      <c r="B974" s="1">
        <f t="shared" si="254"/>
        <v>44044</v>
      </c>
      <c r="C974" t="s">
        <v>50</v>
      </c>
      <c r="D974" s="1">
        <v>43831</v>
      </c>
      <c r="E974">
        <f t="array" ref="E974:E985">TRANSPOSE('[10]AG_Key Metrics P1'!$F$6:$Q$6)</f>
        <v>51.840608816779998</v>
      </c>
      <c r="F974">
        <f t="array" ref="F974:F985">TRANSPOSE('[10]AG_Key Metrics P1'!$F$11:$Q$11)</f>
        <v>23.816151943897438</v>
      </c>
      <c r="G974">
        <f t="array" ref="G974:G985">TRANSPOSE('[10]AG_Key Metrics P1'!$F$16:$Q$16)</f>
        <v>25.057971112887998</v>
      </c>
      <c r="H974">
        <f t="array" ref="H974:H985">TRANSPOSE('[10]AG_Key Metrics P1'!$F$21:$Q$21)</f>
        <v>16.012049601342998</v>
      </c>
      <c r="I974">
        <f t="array" ref="I974:I985">TRANSPOSE('[10]AG_Key Metrics P1'!$F$7:$Q$7)</f>
        <v>108.96222664278977</v>
      </c>
      <c r="J974">
        <f t="array" ref="J974:J985">TRANSPOSE('[10]AG_Key Metrics P1'!$F$12:$Q$12)</f>
        <v>47.533670592270006</v>
      </c>
      <c r="K974">
        <f t="array" ref="K974:K985">TRANSPOSE('[10]AG_Key Metrics P1'!$F$17:$Q$17)</f>
        <v>49.540635618305259</v>
      </c>
      <c r="L974">
        <f t="array" ref="L974:L985">TRANSPOSE('[10]AG_Key Metrics P1'!$F$22:$Q$22)</f>
        <v>35.714522798956132</v>
      </c>
      <c r="M974">
        <f t="array" ref="M974:M985">TRANSPOSE('[10]AG_Key Metrics P1'!$F$9:$Q$9)</f>
        <v>46.567972851516004</v>
      </c>
      <c r="N974">
        <f t="array" ref="N974:N985">TRANSPOSE('[10]AG_Key Metrics P1'!$F$14:$Q$14)</f>
        <v>24.100532385703588</v>
      </c>
      <c r="O974">
        <f t="array" ref="O974:O985">TRANSPOSE('[10]AG_Key Metrics P1'!$F$19:$Q$19)</f>
        <v>21.838699348348001</v>
      </c>
      <c r="P974">
        <f t="array" ref="P974:P985">TRANSPOSE('[10]AG_Key Metrics P1'!$F$24:$Q$24)</f>
        <v>17.793676793816999</v>
      </c>
      <c r="Q974" t="str">
        <f t="array" ref="Q974:Q985">'[10]AG_Key Products'!$D$6</f>
        <v>IVP</v>
      </c>
      <c r="R974" t="str">
        <f t="array" ref="R974:R985">'[10]AG_Key Products'!$D$9</f>
        <v>SUPER CARE (Regular)</v>
      </c>
      <c r="S974" t="str">
        <f t="array" ref="S974:S985">'[10]AG_Key Products'!$D$12</f>
        <v>Endowment 25/15</v>
      </c>
      <c r="T974" t="str">
        <f t="array" ref="T974:T985">'[10]AG_Key Products'!$D$15</f>
        <v>Whole Life Package (with NGD&amp;ICP)</v>
      </c>
      <c r="U974" t="str">
        <f t="array" ref="U974:U985">'[10]AG_Key Products'!$D$18</f>
        <v>CARE - Health Lump Sum</v>
      </c>
      <c r="V974" t="str">
        <f t="array" ref="V974:V985">'[10]AG_Key Products'!$D$21</f>
        <v>Pension85</v>
      </c>
      <c r="W974" t="str">
        <f t="array" ref="W974:W985">'[10]AG_Key Products'!$D$24</f>
        <v>New CI</v>
      </c>
      <c r="X974" t="str">
        <f t="array" ref="X974:X985">'[10]AG_Key Products'!$D$27</f>
        <v>UE15/7_Repriced</v>
      </c>
      <c r="Y974" t="str">
        <f t="array" ref="Y974:Y985">'[10]AG_Key Products'!$D$30</f>
        <v>UE10/5_Repriced</v>
      </c>
      <c r="Z974" t="str">
        <f t="array" ref="Z974:Z985">'[10]AG_Key Products'!$D$33</f>
        <v>Power Max Link</v>
      </c>
      <c r="AA974">
        <f t="array" ref="AA974:AA985">TRANSPOSE('[10]AG_Key Products'!$F$6:$Q$6)</f>
        <v>9.4465970000000006</v>
      </c>
      <c r="AB974">
        <f t="array" ref="AB974:AB985">TRANSPOSE('[10]AG_Key Products'!$F$9:$Q$9)</f>
        <v>5.4258293999999996</v>
      </c>
      <c r="AC974">
        <f t="array" ref="AC974:AC985">TRANSPOSE('[10]AG_Key Products'!$F$12:$Q$12)</f>
        <v>0</v>
      </c>
      <c r="AD974">
        <f t="array" ref="AD974:AD985">TRANSPOSE('[10]AG_Key Products'!$F$15:$Q$15)</f>
        <v>5.0050249999999998</v>
      </c>
      <c r="AE974">
        <f t="array" ref="AE974:AE985">TRANSPOSE('[10]AG_Key Products'!$F$18:$Q$18)</f>
        <v>3.8652274000000002</v>
      </c>
      <c r="AF974">
        <f t="array" ref="AF974:AF985">TRANSPOSE('[10]AG_Key Products'!$F$21:$Q$21)</f>
        <v>3.0930906999999999</v>
      </c>
      <c r="AG974">
        <f t="array" ref="AG974:AG985">TRANSPOSE('[10]AG_Key Products'!$F$24:$Q$24)</f>
        <v>2.8339360767800015</v>
      </c>
      <c r="AH974">
        <f t="array" ref="AH974:AH985">TRANSPOSE('[10]AG_Key Products'!$F$27:$Q$27)</f>
        <v>7.6566000000000001</v>
      </c>
      <c r="AI974">
        <f t="array" ref="AI974:AI985">TRANSPOSE('[10]AG_Key Products'!$F$30:$Q$30)</f>
        <v>0.45</v>
      </c>
      <c r="AJ974">
        <f t="array" ref="AJ974:AJ985">TRANSPOSE('[10]AG_Key Products'!$F$33:$Q$33)</f>
        <v>1.8102529999999999</v>
      </c>
      <c r="AK974">
        <f t="array" ref="AK974:AK985">TRANSPOSE('[10]AG_Key Products'!$F$36:$Q$36)</f>
        <v>12.254050239999991</v>
      </c>
      <c r="AL974">
        <f t="array" ref="AL974:AL985">TRANSPOSE('[10]AG_Key Products'!$F$7:$Q$7)</f>
        <v>1.665225264095</v>
      </c>
      <c r="AM974">
        <f t="array" ref="AM974:AM985">TRANSPOSE('[10]AG_Key Products'!$F$10:$Q$10)</f>
        <v>2.05853176886</v>
      </c>
      <c r="AN974">
        <f t="array" ref="AN974:AN985">TRANSPOSE('[10]AG_Key Products'!$F$13:$Q$13)</f>
        <v>0</v>
      </c>
      <c r="AO974">
        <f t="array" ref="AO974:AO985">TRANSPOSE('[10]AG_Key Products'!$F$16:$Q$16)</f>
        <v>1.1070832755929998</v>
      </c>
      <c r="AP974">
        <f t="array" ref="AP974:AP985">TRANSPOSE('[10]AG_Key Products'!$F$19:$Q$19)</f>
        <v>2.5116201222260006</v>
      </c>
      <c r="AQ974">
        <f t="array" ref="AQ974:AQ985">TRANSPOSE('[10]AG_Key Products'!$F$22:$Q$22)</f>
        <v>-0.17114955894999997</v>
      </c>
      <c r="AR974">
        <f t="array" ref="AR974:AR985">TRANSPOSE('[10]AG_Key Products'!$F$25:$Q$25)</f>
        <v>4.4237294727079988</v>
      </c>
      <c r="AS974">
        <f t="array" ref="AS974:AS985">TRANSPOSE('[10]AG_Key Products'!$F$28:$Q$28)</f>
        <v>-7.2073137800000048E-2</v>
      </c>
      <c r="AT974">
        <f t="array" ref="AT974:AT985">TRANSPOSE('[10]AG_Key Products'!$F$31:$Q$31)</f>
        <v>3.6653796483000003E-2</v>
      </c>
      <c r="AU974">
        <f t="array" ref="AU974:AU985">TRANSPOSE('[10]AG_Key Products'!$F$34:$Q$35)</f>
        <v>0.59723324356899998</v>
      </c>
      <c r="AV974">
        <f t="array" ref="AV974:AV985">TRANSPOSE('[10]AG_Key Products'!$F$37:$Q$37)</f>
        <v>11.659297697113439</v>
      </c>
      <c r="AW974" s="4" t="str">
        <f t="array" ref="AW974:AW985">'[10]AG_Key Products'!$D$8</f>
        <v>Traditional Non-par</v>
      </c>
      <c r="AX974" s="4" t="str">
        <f t="array" ref="AX974:AX985">'[10]AG_Key Products'!$D$11</f>
        <v>Riders</v>
      </c>
      <c r="AY974" s="4" t="str">
        <f t="array" ref="AY974:AY985">'[10]AG_Key Products'!$D$14</f>
        <v>Traditional Non-par</v>
      </c>
      <c r="AZ974" s="4" t="str">
        <f t="array" ref="AZ974:AZ985">'[10]AG_Key Products'!$D$17</f>
        <v>Traditional Par</v>
      </c>
      <c r="BA974" s="4" t="str">
        <f t="array" ref="BA974:BA985">'[10]AG_Key Products'!$D$20</f>
        <v>Riders</v>
      </c>
      <c r="BB974" s="4" t="str">
        <f t="array" ref="BB974:BB985">'[10]AG_Key Products'!$D$23</f>
        <v>Traditional Non-par</v>
      </c>
      <c r="BC974" s="4" t="str">
        <f t="array" ref="BC974:BC985">'[10]AG_Key Products'!$D$26</f>
        <v>Riders</v>
      </c>
      <c r="BD974" s="4" t="str">
        <f t="array" ref="BD974:BD985">'[10]AG_Key Products'!$D$29</f>
        <v>Traditional Non-par</v>
      </c>
      <c r="BE974" s="4" t="str">
        <f t="array" ref="BE974:BE985">'[10]AG_Key Products'!$D$32</f>
        <v>Traditional Par</v>
      </c>
      <c r="BF974" s="4" t="str">
        <f t="array" ref="BF974:BF985">'[10]AG_Key Products'!$D$35</f>
        <v>Unit Linked</v>
      </c>
      <c r="BG974" s="4">
        <f t="array" ref="BG974:BG985">'[10]AG_Key Products'!$D$7</f>
        <v>0.33</v>
      </c>
      <c r="BH974" s="4">
        <f t="array" ref="BH974:BH985">'[10]AG_Key Products'!$D$10</f>
        <v>1</v>
      </c>
      <c r="BI974" s="4">
        <f t="array" ref="BI974:BI985">'[10]AG_Key Products'!$D$13</f>
        <v>0.06</v>
      </c>
      <c r="BJ974" s="4">
        <f t="array" ref="BJ974:BJ985">'[10]AG_Key Products'!$D$16</f>
        <v>0.23</v>
      </c>
      <c r="BK974" s="4">
        <f t="array" ref="BK974:BK985">'[10]AG_Key Products'!$D$19</f>
        <v>1</v>
      </c>
      <c r="BL974" s="4">
        <f t="array" ref="BL974:BL985">'[10]AG_Key Products'!$D$22</f>
        <v>0.06</v>
      </c>
      <c r="BM974" s="4">
        <f t="array" ref="BM974:BM985">'[10]AG_Key Products'!$D$25</f>
        <v>1</v>
      </c>
      <c r="BN974" s="4">
        <f t="array" ref="BN974:BN985">'[10]AG_Key Products'!$D$28</f>
        <v>0.53</v>
      </c>
      <c r="BO974" s="4">
        <f t="array" ref="BO974:BO985">'[10]AG_Key Products'!$D$31</f>
        <v>0.02</v>
      </c>
      <c r="BP974" s="4">
        <f t="array" ref="BP974:BP985">'[10]AG_Key Products'!$D$34</f>
        <v>0.38</v>
      </c>
      <c r="BQ974" t="str">
        <f>VLOOKUP(A974,Misc!$A$3:$B$11,2,FALSE)</f>
        <v>THB</v>
      </c>
      <c r="BR974">
        <f>INDEX(FX!$B$30:$AK$48,MATCH('Data (2)'!BQ974,FX!$A$30:$A$48,0),MATCH('Data (2)'!D974,Period,0))</f>
        <v>30.398475650000002</v>
      </c>
      <c r="BS974">
        <f t="shared" si="246"/>
        <v>1.705368697222158</v>
      </c>
      <c r="BT974">
        <f t="shared" si="247"/>
        <v>0</v>
      </c>
      <c r="BU974">
        <f t="shared" si="248"/>
        <v>0.78346533616061231</v>
      </c>
      <c r="BV974">
        <f t="shared" si="249"/>
        <v>0</v>
      </c>
      <c r="BW974">
        <f t="shared" si="250"/>
        <v>0.82431669934370533</v>
      </c>
      <c r="BX974">
        <f t="shared" si="251"/>
        <v>0</v>
      </c>
      <c r="BY974">
        <f t="shared" si="252"/>
        <v>0.52673857023955728</v>
      </c>
      <c r="BZ974">
        <f t="shared" si="253"/>
        <v>0</v>
      </c>
      <c r="CA974">
        <f t="shared" si="255"/>
        <v>3.5532857815713315</v>
      </c>
      <c r="CB974">
        <f t="shared" si="255"/>
        <v>1.5500850254750629</v>
      </c>
      <c r="CC974">
        <f t="shared" si="255"/>
        <v>1.6155326627971283</v>
      </c>
      <c r="CD974">
        <f t="shared" si="255"/>
        <v>1.1646596253320365</v>
      </c>
      <c r="CE974" s="4">
        <f t="shared" si="256"/>
        <v>0.45941111587000732</v>
      </c>
      <c r="CF974" s="4" t="str">
        <f t="shared" si="257"/>
        <v/>
      </c>
      <c r="CG974" s="4">
        <f t="shared" si="258"/>
        <v>0.67231892200981125</v>
      </c>
      <c r="CH974" s="4" t="str">
        <f t="shared" si="259"/>
        <v/>
      </c>
      <c r="CI974">
        <f>INDEX(FX!$B$114:$AK$132,MATCH('Data (2)'!BQ974,FX!$A$114:$A$132,0),MATCH('Data (2)'!D974,Period,0))</f>
        <v>30.665202108963094</v>
      </c>
    </row>
    <row r="975" spans="1:87" hidden="1" x14ac:dyDescent="0.15">
      <c r="A975" t="s">
        <v>351</v>
      </c>
      <c r="B975" s="1">
        <f t="shared" si="254"/>
        <v>44044</v>
      </c>
      <c r="C975" t="s">
        <v>50</v>
      </c>
      <c r="D975" s="1">
        <v>43862</v>
      </c>
      <c r="E975">
        <v>73.397640277199997</v>
      </c>
      <c r="F975">
        <v>30.690053885364289</v>
      </c>
      <c r="G975">
        <v>31.612316485972002</v>
      </c>
      <c r="H975">
        <v>21.190539346028995</v>
      </c>
      <c r="I975">
        <v>121.09253361033417</v>
      </c>
      <c r="J975">
        <v>55.688384407320044</v>
      </c>
      <c r="K975">
        <v>54.495672220691461</v>
      </c>
      <c r="L975">
        <v>39.1433409556982</v>
      </c>
      <c r="M975">
        <v>48.222337563000004</v>
      </c>
      <c r="N975">
        <v>24.486452635967346</v>
      </c>
      <c r="O975">
        <v>22.321983440524999</v>
      </c>
      <c r="P975">
        <v>16.971002010662996</v>
      </c>
      <c r="Q975" t="str">
        <v>IVP</v>
      </c>
      <c r="R975" t="str">
        <v>SUPER CARE (Regular)</v>
      </c>
      <c r="S975" t="str">
        <v>Endowment 25/15</v>
      </c>
      <c r="T975" t="str">
        <v>Whole Life Package (with NGD&amp;ICP)</v>
      </c>
      <c r="U975" t="str">
        <v>CARE - Health Lump Sum</v>
      </c>
      <c r="V975" t="str">
        <v>Pension85</v>
      </c>
      <c r="W975" t="str">
        <v>New CI</v>
      </c>
      <c r="X975" t="str">
        <v>UE15/7_Repriced</v>
      </c>
      <c r="Y975" t="str">
        <v>UE10/5_Repriced</v>
      </c>
      <c r="Z975" t="str">
        <v>Power Max Link</v>
      </c>
      <c r="AA975">
        <v>11.332699999999999</v>
      </c>
      <c r="AB975">
        <v>6.3814893999999995</v>
      </c>
      <c r="AC975">
        <v>2.8051219999999999</v>
      </c>
      <c r="AD975">
        <v>7.0102454999999999</v>
      </c>
      <c r="AE975">
        <v>5.1076699400000001</v>
      </c>
      <c r="AF975">
        <v>4.5142533</v>
      </c>
      <c r="AG975">
        <v>3.4997911172</v>
      </c>
      <c r="AH975">
        <v>4.7748400000000002</v>
      </c>
      <c r="AI975">
        <v>10.199999999999999</v>
      </c>
      <c r="AJ975">
        <v>4.4280999999999997</v>
      </c>
      <c r="AK975">
        <v>13.343429020000002</v>
      </c>
      <c r="AL975">
        <v>1.8651095543590022</v>
      </c>
      <c r="AM975">
        <v>2.4470409087989995</v>
      </c>
      <c r="AN975">
        <v>1.28046426033</v>
      </c>
      <c r="AO975">
        <v>1.3633034957520009</v>
      </c>
      <c r="AP975">
        <v>4.057949615310001</v>
      </c>
      <c r="AQ975">
        <v>0.39234084130599994</v>
      </c>
      <c r="AR975">
        <v>5.473242432285998</v>
      </c>
      <c r="AS975">
        <v>0.12680255495200002</v>
      </c>
      <c r="AT975">
        <v>0.93486504484900002</v>
      </c>
      <c r="AU975">
        <v>1.0719355443559999</v>
      </c>
      <c r="AV975">
        <v>11.676999633065297</v>
      </c>
      <c r="AW975" s="4" t="str">
        <v>Traditional Non-par</v>
      </c>
      <c r="AX975" s="4" t="str">
        <v>Riders</v>
      </c>
      <c r="AY975" s="4" t="str">
        <v>Traditional Non-par</v>
      </c>
      <c r="AZ975" s="4" t="str">
        <v>Traditional Par</v>
      </c>
      <c r="BA975" s="4" t="str">
        <v>Riders</v>
      </c>
      <c r="BB975" s="4" t="str">
        <v>Traditional Non-par</v>
      </c>
      <c r="BC975" s="4" t="str">
        <v>Riders</v>
      </c>
      <c r="BD975" s="4" t="str">
        <v>Traditional Non-par</v>
      </c>
      <c r="BE975" s="4" t="str">
        <v>Traditional Par</v>
      </c>
      <c r="BF975" s="4" t="str">
        <v>Unit Linked</v>
      </c>
      <c r="BG975" s="4">
        <v>0.33</v>
      </c>
      <c r="BH975" s="4">
        <v>1</v>
      </c>
      <c r="BI975" s="4">
        <v>0.06</v>
      </c>
      <c r="BJ975" s="4">
        <v>0.23</v>
      </c>
      <c r="BK975" s="4">
        <v>1</v>
      </c>
      <c r="BL975" s="4">
        <v>0.06</v>
      </c>
      <c r="BM975" s="4">
        <v>1</v>
      </c>
      <c r="BN975" s="4">
        <v>0.53</v>
      </c>
      <c r="BO975" s="4">
        <v>0.02</v>
      </c>
      <c r="BP975" s="4">
        <v>0.38</v>
      </c>
      <c r="BQ975" t="str">
        <f>VLOOKUP(A975,Misc!$A$3:$B$11,2,FALSE)</f>
        <v>THB</v>
      </c>
      <c r="BR975">
        <f>INDEX(FX!$B$30:$AK$48,MATCH('Data (2)'!BQ975,FX!$A$30:$A$48,0),MATCH('Data (2)'!D975,Period,0))</f>
        <v>31.343392810000001</v>
      </c>
      <c r="BS975">
        <f t="shared" si="246"/>
        <v>2.3417260767565256</v>
      </c>
      <c r="BT975">
        <f t="shared" si="247"/>
        <v>0</v>
      </c>
      <c r="BU975">
        <f t="shared" si="248"/>
        <v>0.97915544980735891</v>
      </c>
      <c r="BV975">
        <f t="shared" si="249"/>
        <v>0</v>
      </c>
      <c r="BW975">
        <f t="shared" si="250"/>
        <v>1.0085799159523727</v>
      </c>
      <c r="BX975">
        <f t="shared" si="251"/>
        <v>0</v>
      </c>
      <c r="BY975">
        <f t="shared" si="252"/>
        <v>0.67607675641509446</v>
      </c>
      <c r="BZ975">
        <f t="shared" si="253"/>
        <v>0</v>
      </c>
      <c r="CA975">
        <f t="shared" si="255"/>
        <v>3.948858161118729</v>
      </c>
      <c r="CB975">
        <f t="shared" si="255"/>
        <v>1.8160123063739064</v>
      </c>
      <c r="CC975">
        <f t="shared" si="255"/>
        <v>1.7771176601755705</v>
      </c>
      <c r="CD975">
        <f t="shared" si="255"/>
        <v>1.2764742530184414</v>
      </c>
      <c r="CE975" s="4">
        <f t="shared" si="256"/>
        <v>0.41813406765473016</v>
      </c>
      <c r="CF975" s="4" t="str">
        <f t="shared" si="257"/>
        <v/>
      </c>
      <c r="CG975" s="4">
        <f t="shared" si="258"/>
        <v>0.69046927793549762</v>
      </c>
      <c r="CH975" s="4" t="str">
        <f t="shared" si="259"/>
        <v/>
      </c>
      <c r="CI975">
        <f>INDEX(FX!$B$114:$AK$132,MATCH('Data (2)'!BQ975,FX!$A$114:$A$132,0),MATCH('Data (2)'!D975,Period,0))</f>
        <v>30.665202108963094</v>
      </c>
    </row>
    <row r="976" spans="1:87" hidden="1" x14ac:dyDescent="0.15">
      <c r="A976" t="s">
        <v>351</v>
      </c>
      <c r="B976" s="1">
        <f t="shared" si="254"/>
        <v>44044</v>
      </c>
      <c r="C976" t="s">
        <v>50</v>
      </c>
      <c r="D976" s="1">
        <v>43891</v>
      </c>
      <c r="E976">
        <v>96.241436327449989</v>
      </c>
      <c r="F976">
        <v>43.248895505495184</v>
      </c>
      <c r="G976">
        <v>49.984034222955998</v>
      </c>
      <c r="H976">
        <v>33.071999189174996</v>
      </c>
      <c r="I976">
        <v>168.41728169557183</v>
      </c>
      <c r="J976">
        <v>77.459783053399164</v>
      </c>
      <c r="K976">
        <v>75.820700566098196</v>
      </c>
      <c r="L976">
        <v>54.464791775660444</v>
      </c>
      <c r="M976">
        <v>99.721444631150007</v>
      </c>
      <c r="N976">
        <v>32.211463972151776</v>
      </c>
      <c r="O976">
        <v>32.364135652401998</v>
      </c>
      <c r="P976">
        <v>25.305990795766</v>
      </c>
      <c r="Q976" t="str">
        <v>IVP</v>
      </c>
      <c r="R976" t="str">
        <v>SUPER CARE (Regular)</v>
      </c>
      <c r="S976" t="str">
        <v>Endowment 25/15</v>
      </c>
      <c r="T976" t="str">
        <v>Whole Life Package (with NGD&amp;ICP)</v>
      </c>
      <c r="U976" t="str">
        <v>CARE - Health Lump Sum</v>
      </c>
      <c r="V976" t="str">
        <v>Pension85</v>
      </c>
      <c r="W976" t="str">
        <v>New CI</v>
      </c>
      <c r="X976" t="str">
        <v>UE15/7_Repriced</v>
      </c>
      <c r="Y976" t="str">
        <v>UE10/5_Repriced</v>
      </c>
      <c r="Z976" t="str">
        <v>Power Max Link</v>
      </c>
      <c r="AA976">
        <v>19.045629999999999</v>
      </c>
      <c r="AB976">
        <v>11.443462799999999</v>
      </c>
      <c r="AC976">
        <v>5.7891720000000007</v>
      </c>
      <c r="AD976">
        <v>6.8430914999999999</v>
      </c>
      <c r="AE976">
        <v>8.6478590000000004</v>
      </c>
      <c r="AF976">
        <v>4.5379994000000003</v>
      </c>
      <c r="AG976">
        <v>5.1773809134499977</v>
      </c>
      <c r="AH976">
        <v>11.861219999999999</v>
      </c>
      <c r="AI976">
        <v>1.5</v>
      </c>
      <c r="AJ976">
        <v>1.5923499999999999</v>
      </c>
      <c r="AK976">
        <v>19.803270713999979</v>
      </c>
      <c r="AL976">
        <v>2.9540340063700028</v>
      </c>
      <c r="AM976">
        <v>4.2751173279410022</v>
      </c>
      <c r="AN976">
        <v>2.8173118177580001</v>
      </c>
      <c r="AO976">
        <v>1.1947810079349996</v>
      </c>
      <c r="AP976">
        <v>6.7619814169119987</v>
      </c>
      <c r="AQ976">
        <v>-0.22214361942599992</v>
      </c>
      <c r="AR976">
        <v>8.0295550307189991</v>
      </c>
      <c r="AS976">
        <v>0.21870607756900001</v>
      </c>
      <c r="AT976">
        <v>0.121053826414</v>
      </c>
      <c r="AU976">
        <v>0.56031622352400012</v>
      </c>
      <c r="AV976">
        <v>16.538182389779191</v>
      </c>
      <c r="AW976" s="4" t="str">
        <v>Traditional Non-par</v>
      </c>
      <c r="AX976" s="4" t="str">
        <v>Riders</v>
      </c>
      <c r="AY976" s="4" t="str">
        <v>Traditional Non-par</v>
      </c>
      <c r="AZ976" s="4" t="str">
        <v>Traditional Par</v>
      </c>
      <c r="BA976" s="4" t="str">
        <v>Riders</v>
      </c>
      <c r="BB976" s="4" t="str">
        <v>Traditional Non-par</v>
      </c>
      <c r="BC976" s="4" t="str">
        <v>Riders</v>
      </c>
      <c r="BD976" s="4" t="str">
        <v>Traditional Non-par</v>
      </c>
      <c r="BE976" s="4" t="str">
        <v>Traditional Par</v>
      </c>
      <c r="BF976" s="4" t="str">
        <v>Unit Linked</v>
      </c>
      <c r="BG976" s="4">
        <v>0.33</v>
      </c>
      <c r="BH976" s="4">
        <v>1</v>
      </c>
      <c r="BI976" s="4">
        <v>0.06</v>
      </c>
      <c r="BJ976" s="4">
        <v>0.23</v>
      </c>
      <c r="BK976" s="4">
        <v>1</v>
      </c>
      <c r="BL976" s="4">
        <v>0.06</v>
      </c>
      <c r="BM976" s="4">
        <v>1</v>
      </c>
      <c r="BN976" s="4">
        <v>0.53</v>
      </c>
      <c r="BO976" s="4">
        <v>0.02</v>
      </c>
      <c r="BP976" s="4">
        <v>0.38</v>
      </c>
      <c r="BQ976" t="str">
        <f>VLOOKUP(A976,Misc!$A$3:$B$11,2,FALSE)</f>
        <v>THB</v>
      </c>
      <c r="BR976">
        <f>INDEX(FX!$B$30:$AK$48,MATCH('Data (2)'!BQ976,FX!$A$30:$A$48,0),MATCH('Data (2)'!D976,Period,0))</f>
        <v>32.090856989999999</v>
      </c>
      <c r="BS976">
        <f t="shared" si="246"/>
        <v>2.999029797098915</v>
      </c>
      <c r="BT976">
        <f t="shared" si="247"/>
        <v>0</v>
      </c>
      <c r="BU976">
        <f t="shared" si="248"/>
        <v>1.3477014814210853</v>
      </c>
      <c r="BV976">
        <f t="shared" si="249"/>
        <v>0</v>
      </c>
      <c r="BW976">
        <f t="shared" si="250"/>
        <v>1.5575786660521964</v>
      </c>
      <c r="BX976">
        <f t="shared" si="251"/>
        <v>0</v>
      </c>
      <c r="BY976">
        <f t="shared" si="252"/>
        <v>1.0305738858728746</v>
      </c>
      <c r="BZ976">
        <f t="shared" si="253"/>
        <v>0</v>
      </c>
      <c r="CA976">
        <f t="shared" si="255"/>
        <v>5.4921301707757326</v>
      </c>
      <c r="CB976">
        <f t="shared" si="255"/>
        <v>2.5259831250470883</v>
      </c>
      <c r="CC976">
        <f t="shared" si="255"/>
        <v>2.4725322303985942</v>
      </c>
      <c r="CD976">
        <f t="shared" si="255"/>
        <v>1.7761106410494192</v>
      </c>
      <c r="CE976" s="4">
        <f t="shared" si="256"/>
        <v>0.4493791567942314</v>
      </c>
      <c r="CF976" s="4" t="str">
        <f t="shared" si="257"/>
        <v/>
      </c>
      <c r="CG976" s="4">
        <f t="shared" si="258"/>
        <v>0.76469002971354227</v>
      </c>
      <c r="CH976" s="4" t="str">
        <f t="shared" si="259"/>
        <v/>
      </c>
      <c r="CI976">
        <f>INDEX(FX!$B$114:$AK$132,MATCH('Data (2)'!BQ976,FX!$A$114:$A$132,0),MATCH('Data (2)'!D976,Period,0))</f>
        <v>30.665202108963094</v>
      </c>
    </row>
    <row r="977" spans="1:87" hidden="1" x14ac:dyDescent="0.15">
      <c r="A977" t="s">
        <v>351</v>
      </c>
      <c r="B977" s="1">
        <f t="shared" si="254"/>
        <v>44044</v>
      </c>
      <c r="C977" t="s">
        <v>50</v>
      </c>
      <c r="D977" s="1">
        <v>43922</v>
      </c>
      <c r="E977">
        <v>48.933806283999999</v>
      </c>
      <c r="F977">
        <v>29.780371166955774</v>
      </c>
      <c r="G977">
        <v>29.143841482477992</v>
      </c>
      <c r="H977">
        <v>21.033112025407004</v>
      </c>
      <c r="I977">
        <v>119.23855373885928</v>
      </c>
      <c r="J977">
        <v>55.435825579835338</v>
      </c>
      <c r="K977">
        <v>53.559829024163697</v>
      </c>
      <c r="L977">
        <v>38.414136279413725</v>
      </c>
      <c r="M977">
        <v>58.685781733560006</v>
      </c>
      <c r="N977">
        <v>23.239745763317508</v>
      </c>
      <c r="O977">
        <v>21.279425529641003</v>
      </c>
      <c r="P977">
        <v>16.247386817972998</v>
      </c>
      <c r="Q977" t="str">
        <v>IVP</v>
      </c>
      <c r="R977" t="str">
        <v>SUPER CARE (Regular)</v>
      </c>
      <c r="S977" t="str">
        <v>Endowment 25/15</v>
      </c>
      <c r="T977" t="str">
        <v>Whole Life Package (with NGD&amp;ICP)</v>
      </c>
      <c r="U977" t="str">
        <v>CARE - Health Lump Sum</v>
      </c>
      <c r="V977" t="str">
        <v>Pension85</v>
      </c>
      <c r="W977" t="str">
        <v>New CI</v>
      </c>
      <c r="X977" t="str">
        <v>UE15/7_Repriced</v>
      </c>
      <c r="Y977" t="str">
        <v>UE10/5_Repriced</v>
      </c>
      <c r="Z977" t="str">
        <v>Power Max Link</v>
      </c>
      <c r="AA977">
        <v>10.696931000000001</v>
      </c>
      <c r="AB977">
        <v>6.6570081999999999</v>
      </c>
      <c r="AC977">
        <v>4.75352</v>
      </c>
      <c r="AD977">
        <v>3.4382519999999999</v>
      </c>
      <c r="AE977">
        <v>5.0294860000000003</v>
      </c>
      <c r="AF977">
        <v>1.3095089</v>
      </c>
      <c r="AG977">
        <v>3.0171202239999997</v>
      </c>
      <c r="AH977">
        <v>0.21839999999999998</v>
      </c>
      <c r="AI977">
        <v>0</v>
      </c>
      <c r="AJ977">
        <v>2.7478540000000002</v>
      </c>
      <c r="AK977">
        <v>11.065725960000002</v>
      </c>
      <c r="AL977">
        <v>2.6441709501949995</v>
      </c>
      <c r="AM977">
        <v>2.4040302231150004</v>
      </c>
      <c r="AN977">
        <v>2.3021391160400002</v>
      </c>
      <c r="AO977">
        <v>0.95486188565699981</v>
      </c>
      <c r="AP977">
        <v>4.1863442776360005</v>
      </c>
      <c r="AQ977">
        <v>0.10110249632800002</v>
      </c>
      <c r="AR977">
        <v>4.7193434183970009</v>
      </c>
      <c r="AS977">
        <v>-1.8331707460000003E-2</v>
      </c>
      <c r="AT977">
        <v>0</v>
      </c>
      <c r="AU977">
        <v>1.5350970196059996</v>
      </c>
      <c r="AV977">
        <v>10.951613487441772</v>
      </c>
      <c r="AW977" s="4" t="str">
        <v>Traditional Non-par</v>
      </c>
      <c r="AX977" s="4" t="str">
        <v>Riders</v>
      </c>
      <c r="AY977" s="4" t="str">
        <v>Traditional Non-par</v>
      </c>
      <c r="AZ977" s="4" t="str">
        <v>Traditional Par</v>
      </c>
      <c r="BA977" s="4" t="str">
        <v>Riders</v>
      </c>
      <c r="BB977" s="4" t="str">
        <v>Traditional Non-par</v>
      </c>
      <c r="BC977" s="4" t="str">
        <v>Riders</v>
      </c>
      <c r="BD977" s="4" t="str">
        <v>Traditional Non-par</v>
      </c>
      <c r="BE977" s="4" t="str">
        <v>Traditional Par</v>
      </c>
      <c r="BF977" s="4" t="str">
        <v>Unit Linked</v>
      </c>
      <c r="BG977" s="4">
        <v>0.33</v>
      </c>
      <c r="BH977" s="4">
        <v>1</v>
      </c>
      <c r="BI977" s="4">
        <v>0.06</v>
      </c>
      <c r="BJ977" s="4">
        <v>0.23</v>
      </c>
      <c r="BK977" s="4">
        <v>1</v>
      </c>
      <c r="BL977" s="4">
        <v>0.06</v>
      </c>
      <c r="BM977" s="4">
        <v>1</v>
      </c>
      <c r="BN977" s="4">
        <v>0.53</v>
      </c>
      <c r="BO977" s="4">
        <v>0.02</v>
      </c>
      <c r="BP977" s="4">
        <v>0.38</v>
      </c>
      <c r="BQ977" t="str">
        <f>VLOOKUP(A977,Misc!$A$3:$B$11,2,FALSE)</f>
        <v>THB</v>
      </c>
      <c r="BR977">
        <f>INDEX(FX!$B$30:$AK$48,MATCH('Data (2)'!BQ977,FX!$A$30:$A$48,0),MATCH('Data (2)'!D977,Period,0))</f>
        <v>32.68126625</v>
      </c>
      <c r="BS977">
        <f t="shared" si="246"/>
        <v>1.4973044774236677</v>
      </c>
      <c r="BT977">
        <f t="shared" si="247"/>
        <v>0</v>
      </c>
      <c r="BU977">
        <f t="shared" si="248"/>
        <v>0.91123675989622266</v>
      </c>
      <c r="BV977">
        <f t="shared" si="249"/>
        <v>0</v>
      </c>
      <c r="BW977">
        <f t="shared" si="250"/>
        <v>0.8917598620426157</v>
      </c>
      <c r="BX977">
        <f t="shared" si="251"/>
        <v>0</v>
      </c>
      <c r="BY977">
        <f t="shared" si="252"/>
        <v>0.64358314223540847</v>
      </c>
      <c r="BZ977">
        <f t="shared" si="253"/>
        <v>0</v>
      </c>
      <c r="CA977">
        <f t="shared" si="255"/>
        <v>3.8883994083967637</v>
      </c>
      <c r="CB977">
        <f t="shared" si="255"/>
        <v>1.8077762991045825</v>
      </c>
      <c r="CC977">
        <f t="shared" si="255"/>
        <v>1.7465995767400719</v>
      </c>
      <c r="CD977">
        <f t="shared" si="255"/>
        <v>1.2526947040138929</v>
      </c>
      <c r="CE977" s="4">
        <f t="shared" si="256"/>
        <v>0.6085848093262497</v>
      </c>
      <c r="CF977" s="4" t="str">
        <f t="shared" si="257"/>
        <v/>
      </c>
      <c r="CG977" s="4">
        <f t="shared" si="258"/>
        <v>0.70627434115882659</v>
      </c>
      <c r="CH977" s="4" t="str">
        <f t="shared" si="259"/>
        <v/>
      </c>
      <c r="CI977">
        <f>INDEX(FX!$B$114:$AK$132,MATCH('Data (2)'!BQ977,FX!$A$114:$A$132,0),MATCH('Data (2)'!D977,Period,0))</f>
        <v>30.665202108963094</v>
      </c>
    </row>
    <row r="978" spans="1:87" hidden="1" x14ac:dyDescent="0.15">
      <c r="A978" t="s">
        <v>351</v>
      </c>
      <c r="B978" s="1">
        <f t="shared" si="254"/>
        <v>44044</v>
      </c>
      <c r="C978" t="s">
        <v>50</v>
      </c>
      <c r="D978" s="1">
        <v>43952</v>
      </c>
      <c r="E978">
        <v>58.306157641680002</v>
      </c>
      <c r="F978">
        <v>28.224102622103334</v>
      </c>
      <c r="G978">
        <v>30.789294760258997</v>
      </c>
      <c r="H978">
        <v>20.326899538334999</v>
      </c>
      <c r="I978">
        <v>129.37678078376504</v>
      </c>
      <c r="J978">
        <v>60.18429675568774</v>
      </c>
      <c r="K978">
        <v>58.153554657134691</v>
      </c>
      <c r="L978">
        <v>41.717097936581261</v>
      </c>
      <c r="M978">
        <v>59.596762900399995</v>
      </c>
      <c r="N978">
        <v>26.843036768131739</v>
      </c>
      <c r="O978">
        <v>22.981668422692003</v>
      </c>
      <c r="P978">
        <v>18.126577839310002</v>
      </c>
      <c r="Q978" t="str">
        <v>IVP</v>
      </c>
      <c r="R978" t="str">
        <v>SUPER CARE (Regular)</v>
      </c>
      <c r="S978" t="str">
        <v>Endowment 25/15</v>
      </c>
      <c r="T978" t="str">
        <v>Whole Life Package (with NGD&amp;ICP)</v>
      </c>
      <c r="U978" t="str">
        <v>CARE - Health Lump Sum</v>
      </c>
      <c r="V978" t="str">
        <v>Pension85</v>
      </c>
      <c r="W978" t="str">
        <v>New CI</v>
      </c>
      <c r="X978" t="str">
        <v>UE15/7_Repriced</v>
      </c>
      <c r="Y978" t="str">
        <v>UE10/5_Repriced</v>
      </c>
      <c r="Z978" t="str">
        <v>Power Max Link</v>
      </c>
      <c r="AA978">
        <v>11.776453999999999</v>
      </c>
      <c r="AB978">
        <v>6.1970977999999999</v>
      </c>
      <c r="AC978">
        <v>7.0586000000000002</v>
      </c>
      <c r="AD978">
        <v>4.8950054999999999</v>
      </c>
      <c r="AE978">
        <v>4.8802744000000002</v>
      </c>
      <c r="AF978">
        <v>4.4187956000000002</v>
      </c>
      <c r="AG978">
        <v>3.3740129076800009</v>
      </c>
      <c r="AH978">
        <v>0</v>
      </c>
      <c r="AI978">
        <v>1.0499999999999998</v>
      </c>
      <c r="AJ978">
        <v>2.5775999999999999</v>
      </c>
      <c r="AK978">
        <v>12.078317434000013</v>
      </c>
      <c r="AL978">
        <v>2.4878894127149991</v>
      </c>
      <c r="AM978">
        <v>2.4595402161069995</v>
      </c>
      <c r="AN978">
        <v>2.7374220478009992</v>
      </c>
      <c r="AO978">
        <v>1.2250624914539994</v>
      </c>
      <c r="AP978">
        <v>3.2426703300620003</v>
      </c>
      <c r="AQ978">
        <v>0.29439687906100004</v>
      </c>
      <c r="AR978">
        <v>5.2953982099729977</v>
      </c>
      <c r="AS978">
        <v>0</v>
      </c>
      <c r="AT978">
        <v>0.11641324988599999</v>
      </c>
      <c r="AU978">
        <v>0.838720195349</v>
      </c>
      <c r="AV978">
        <v>9.526589589695341</v>
      </c>
      <c r="AW978" s="4" t="str">
        <v>Traditional Non-par</v>
      </c>
      <c r="AX978" s="4" t="str">
        <v>Riders</v>
      </c>
      <c r="AY978" s="4" t="str">
        <v>Traditional Non-par</v>
      </c>
      <c r="AZ978" s="4" t="str">
        <v>Traditional Par</v>
      </c>
      <c r="BA978" s="4" t="str">
        <v>Riders</v>
      </c>
      <c r="BB978" s="4" t="str">
        <v>Traditional Non-par</v>
      </c>
      <c r="BC978" s="4" t="str">
        <v>Riders</v>
      </c>
      <c r="BD978" s="4" t="str">
        <v>Traditional Non-par</v>
      </c>
      <c r="BE978" s="4" t="str">
        <v>Traditional Par</v>
      </c>
      <c r="BF978" s="4" t="str">
        <v>Unit Linked</v>
      </c>
      <c r="BG978" s="4">
        <v>0.33</v>
      </c>
      <c r="BH978" s="4">
        <v>1</v>
      </c>
      <c r="BI978" s="4">
        <v>0.06</v>
      </c>
      <c r="BJ978" s="4">
        <v>0.23</v>
      </c>
      <c r="BK978" s="4">
        <v>1</v>
      </c>
      <c r="BL978" s="4">
        <v>0.06</v>
      </c>
      <c r="BM978" s="4">
        <v>1</v>
      </c>
      <c r="BN978" s="4">
        <v>0.53</v>
      </c>
      <c r="BO978" s="4">
        <v>0.02</v>
      </c>
      <c r="BP978" s="4">
        <v>0.38</v>
      </c>
      <c r="BQ978" t="str">
        <f>VLOOKUP(A978,Misc!$A$3:$B$11,2,FALSE)</f>
        <v>THB</v>
      </c>
      <c r="BR978">
        <f>INDEX(FX!$B$30:$AK$48,MATCH('Data (2)'!BQ978,FX!$A$30:$A$48,0),MATCH('Data (2)'!D978,Period,0))</f>
        <v>32.098163</v>
      </c>
      <c r="BS978">
        <f t="shared" si="246"/>
        <v>1.8164951571116392</v>
      </c>
      <c r="BT978">
        <f t="shared" si="247"/>
        <v>0</v>
      </c>
      <c r="BU978">
        <f t="shared" si="248"/>
        <v>0.87930585379927617</v>
      </c>
      <c r="BV978">
        <f t="shared" si="249"/>
        <v>0</v>
      </c>
      <c r="BW978">
        <f t="shared" si="250"/>
        <v>0.95922295491673459</v>
      </c>
      <c r="BX978">
        <f t="shared" si="251"/>
        <v>0</v>
      </c>
      <c r="BY978">
        <f t="shared" si="252"/>
        <v>0.63327298631809548</v>
      </c>
      <c r="BZ978">
        <f t="shared" si="253"/>
        <v>0</v>
      </c>
      <c r="CA978">
        <f t="shared" si="255"/>
        <v>4.2190095576102422</v>
      </c>
      <c r="CB978">
        <f t="shared" si="255"/>
        <v>1.9626251456564361</v>
      </c>
      <c r="CC978">
        <f t="shared" si="255"/>
        <v>1.8964021319832443</v>
      </c>
      <c r="CD978">
        <f t="shared" si="255"/>
        <v>1.3604051194036586</v>
      </c>
      <c r="CE978" s="4">
        <f t="shared" si="256"/>
        <v>0.48406727117149989</v>
      </c>
      <c r="CF978" s="4" t="str">
        <f t="shared" si="257"/>
        <v/>
      </c>
      <c r="CG978" s="4">
        <f t="shared" si="258"/>
        <v>0.72019648633279321</v>
      </c>
      <c r="CH978" s="4" t="str">
        <f t="shared" si="259"/>
        <v/>
      </c>
      <c r="CI978">
        <f>INDEX(FX!$B$114:$AK$132,MATCH('Data (2)'!BQ978,FX!$A$114:$A$132,0),MATCH('Data (2)'!D978,Period,0))</f>
        <v>30.665202108963094</v>
      </c>
    </row>
    <row r="979" spans="1:87" hidden="1" x14ac:dyDescent="0.15">
      <c r="A979" t="s">
        <v>351</v>
      </c>
      <c r="B979" s="1">
        <f t="shared" si="254"/>
        <v>44044</v>
      </c>
      <c r="C979" t="s">
        <v>50</v>
      </c>
      <c r="D979" s="1">
        <v>43983</v>
      </c>
      <c r="E979">
        <v>83.349766457530009</v>
      </c>
      <c r="F979">
        <v>39.907743431113971</v>
      </c>
      <c r="G979">
        <v>40.277144380336004</v>
      </c>
      <c r="H979">
        <v>27.621873316232001</v>
      </c>
      <c r="I979">
        <v>159.50244077722712</v>
      </c>
      <c r="J979">
        <v>74.235442598917899</v>
      </c>
      <c r="K979">
        <v>71.736876725042094</v>
      </c>
      <c r="L979">
        <v>51.469974847761989</v>
      </c>
      <c r="M979">
        <v>64.864701238999999</v>
      </c>
      <c r="N979">
        <v>26.007844200370041</v>
      </c>
      <c r="O979">
        <v>26.218940556539998</v>
      </c>
      <c r="P979">
        <v>18.559618342714007</v>
      </c>
      <c r="Q979" t="str">
        <v>IVP</v>
      </c>
      <c r="R979" t="str">
        <v>SUPER CARE (Regular)</v>
      </c>
      <c r="S979" t="str">
        <v>Endowment 25/15</v>
      </c>
      <c r="T979" t="str">
        <v>Whole Life Package (with NGD&amp;ICP)</v>
      </c>
      <c r="U979" t="str">
        <v>CARE - Health Lump Sum</v>
      </c>
      <c r="V979" t="str">
        <v>Pension85</v>
      </c>
      <c r="W979" t="str">
        <v>New CI</v>
      </c>
      <c r="X979" t="str">
        <v>UE15/7_Repriced</v>
      </c>
      <c r="Y979" t="str">
        <v>UE10/5_Repriced</v>
      </c>
      <c r="Z979" t="str">
        <v>Power Max Link</v>
      </c>
      <c r="AA979">
        <v>16.765484000000001</v>
      </c>
      <c r="AB979">
        <v>7.1573987999999993</v>
      </c>
      <c r="AC979">
        <v>11.764609</v>
      </c>
      <c r="AD979">
        <v>8.3049020000000002</v>
      </c>
      <c r="AE979">
        <v>5.8731127999999995</v>
      </c>
      <c r="AF979">
        <v>6.1719005999999998</v>
      </c>
      <c r="AG979">
        <v>4.8423882175300008</v>
      </c>
      <c r="AH979">
        <v>0</v>
      </c>
      <c r="AI979">
        <v>2.9580000000000002</v>
      </c>
      <c r="AJ979">
        <v>2.1581000000000001</v>
      </c>
      <c r="AK979">
        <v>17.353871039999973</v>
      </c>
      <c r="AL979">
        <v>3.0472639773449979</v>
      </c>
      <c r="AM979">
        <v>2.7810118283190008</v>
      </c>
      <c r="AN979">
        <v>4.4365971884949991</v>
      </c>
      <c r="AO979">
        <v>2.5269079561580003</v>
      </c>
      <c r="AP979">
        <v>4.662976838046001</v>
      </c>
      <c r="AQ979">
        <v>0.63035201335799973</v>
      </c>
      <c r="AR979">
        <v>7.5620484095560023</v>
      </c>
      <c r="AS979">
        <v>0</v>
      </c>
      <c r="AT979">
        <v>0.34831768936700003</v>
      </c>
      <c r="AU979">
        <v>0.52385396848499999</v>
      </c>
      <c r="AV979">
        <v>13.388413561984976</v>
      </c>
      <c r="AW979" s="4" t="str">
        <v>Traditional Non-par</v>
      </c>
      <c r="AX979" s="4" t="str">
        <v>Riders</v>
      </c>
      <c r="AY979" s="4" t="str">
        <v>Traditional Non-par</v>
      </c>
      <c r="AZ979" s="4" t="str">
        <v>Traditional Par</v>
      </c>
      <c r="BA979" s="4" t="str">
        <v>Riders</v>
      </c>
      <c r="BB979" s="4" t="str">
        <v>Traditional Non-par</v>
      </c>
      <c r="BC979" s="4" t="str">
        <v>Riders</v>
      </c>
      <c r="BD979" s="4" t="str">
        <v>Traditional Non-par</v>
      </c>
      <c r="BE979" s="4" t="str">
        <v>Traditional Par</v>
      </c>
      <c r="BF979" s="4" t="str">
        <v>Unit Linked</v>
      </c>
      <c r="BG979" s="4">
        <v>0.33</v>
      </c>
      <c r="BH979" s="4">
        <v>1</v>
      </c>
      <c r="BI979" s="4">
        <v>0.06</v>
      </c>
      <c r="BJ979" s="4">
        <v>0.23</v>
      </c>
      <c r="BK979" s="4">
        <v>1</v>
      </c>
      <c r="BL979" s="4">
        <v>0.06</v>
      </c>
      <c r="BM979" s="4">
        <v>1</v>
      </c>
      <c r="BN979" s="4">
        <v>0.53</v>
      </c>
      <c r="BO979" s="4">
        <v>0.02</v>
      </c>
      <c r="BP979" s="4">
        <v>0.38</v>
      </c>
      <c r="BQ979" t="str">
        <f>VLOOKUP(A979,Misc!$A$3:$B$11,2,FALSE)</f>
        <v>THB</v>
      </c>
      <c r="BR979">
        <f>INDEX(FX!$B$30:$AK$48,MATCH('Data (2)'!BQ979,FX!$A$30:$A$48,0),MATCH('Data (2)'!D979,Period,0))</f>
        <v>31.143291430000001</v>
      </c>
      <c r="BS979">
        <f t="shared" ref="BS979:BS1033" si="260">IF(D979&gt;B979,0,E979/$BR979)</f>
        <v>2.6763313262785084</v>
      </c>
      <c r="BT979">
        <f t="shared" ref="BT979:BT1033" si="261">IF(D979&gt;B979,E979/$BR979,0)</f>
        <v>0</v>
      </c>
      <c r="BU979">
        <f t="shared" ref="BU979:BU1033" si="262">IF(D979&gt;B979,0,F979/$BR979)</f>
        <v>1.2814234333841563</v>
      </c>
      <c r="BV979">
        <f t="shared" ref="BV979:BV1033" si="263">IF(D979&gt;B979,F979/$BR979,0)</f>
        <v>0</v>
      </c>
      <c r="BW979">
        <f t="shared" ref="BW979:BW1033" si="264">IF(D979&gt;B979,0,G979/$BR979)</f>
        <v>1.293284766347383</v>
      </c>
      <c r="BX979">
        <f t="shared" ref="BX979:BX1033" si="265">IF(D979&gt;B979,G979/$BR979,0)</f>
        <v>0</v>
      </c>
      <c r="BY979">
        <f t="shared" ref="BY979:BY1033" si="266">IF(D979&gt;B979,0,H979/$BR979)</f>
        <v>0.8869285180828429</v>
      </c>
      <c r="BZ979">
        <f t="shared" ref="BZ979:BZ1033" si="267">IF(D979&gt;B979,H979/$BR979,0)</f>
        <v>0</v>
      </c>
      <c r="CA979">
        <f t="shared" si="255"/>
        <v>5.2014149527032254</v>
      </c>
      <c r="CB979">
        <f t="shared" si="255"/>
        <v>2.4208365669704723</v>
      </c>
      <c r="CC979">
        <f t="shared" si="255"/>
        <v>2.3393577016103935</v>
      </c>
      <c r="CD979">
        <f t="shared" si="255"/>
        <v>1.6784489032510859</v>
      </c>
      <c r="CE979" s="4">
        <f t="shared" si="256"/>
        <v>0.47879850331012674</v>
      </c>
      <c r="CF979" s="4" t="str">
        <f t="shared" si="257"/>
        <v/>
      </c>
      <c r="CG979" s="4">
        <f t="shared" si="258"/>
        <v>0.69214320183026634</v>
      </c>
      <c r="CH979" s="4" t="str">
        <f t="shared" si="259"/>
        <v/>
      </c>
      <c r="CI979">
        <f>INDEX(FX!$B$114:$AK$132,MATCH('Data (2)'!BQ979,FX!$A$114:$A$132,0),MATCH('Data (2)'!D979,Period,0))</f>
        <v>30.665202108963094</v>
      </c>
    </row>
    <row r="980" spans="1:87" hidden="1" x14ac:dyDescent="0.15">
      <c r="A980" t="s">
        <v>351</v>
      </c>
      <c r="B980" s="1">
        <f t="shared" ref="B980:B995" si="268">B979</f>
        <v>44044</v>
      </c>
      <c r="C980" t="s">
        <v>50</v>
      </c>
      <c r="D980" s="1">
        <v>44013</v>
      </c>
      <c r="E980">
        <v>78.823532760939997</v>
      </c>
      <c r="F980">
        <v>34.584472063421742</v>
      </c>
      <c r="G980">
        <v>39.109449933544994</v>
      </c>
      <c r="H980">
        <v>28.556408375364004</v>
      </c>
      <c r="I980">
        <v>125.28054436082016</v>
      </c>
      <c r="J980">
        <v>58.124219862997293</v>
      </c>
      <c r="K980">
        <v>56.311657488736984</v>
      </c>
      <c r="L980">
        <v>40.305919401467108</v>
      </c>
      <c r="M980">
        <v>65.22006815040001</v>
      </c>
      <c r="N980">
        <v>24.561949132498913</v>
      </c>
      <c r="O980">
        <v>26.152013350360001</v>
      </c>
      <c r="P980">
        <v>18.537889541409999</v>
      </c>
      <c r="Q980" t="str">
        <v>IVP</v>
      </c>
      <c r="R980" t="str">
        <v>SUPER CARE (Regular)</v>
      </c>
      <c r="S980" t="str">
        <v>Endowment 25/15</v>
      </c>
      <c r="T980" t="str">
        <v>Whole Life Package (with NGD&amp;ICP)</v>
      </c>
      <c r="U980" t="str">
        <v>CARE - Health Lump Sum</v>
      </c>
      <c r="V980" t="str">
        <v>Pension85</v>
      </c>
      <c r="W980" t="str">
        <v>New CI</v>
      </c>
      <c r="X980" t="str">
        <v>UE15/7_Repriced</v>
      </c>
      <c r="Y980" t="str">
        <v>UE10/5_Repriced</v>
      </c>
      <c r="Z980" t="str">
        <v>Power Max Link</v>
      </c>
      <c r="AA980">
        <v>20.150022</v>
      </c>
      <c r="AB980">
        <v>7.3397164000000004</v>
      </c>
      <c r="AC980">
        <v>8.5757630000000002</v>
      </c>
      <c r="AD980">
        <v>7.4022605000000006</v>
      </c>
      <c r="AE980">
        <v>5.2824853999999997</v>
      </c>
      <c r="AF980">
        <v>6.954851699999999</v>
      </c>
      <c r="AG980">
        <v>4.5201780990200007</v>
      </c>
      <c r="AH980">
        <v>0</v>
      </c>
      <c r="AI980">
        <v>1.75</v>
      </c>
      <c r="AJ980">
        <v>1.7008989999999999</v>
      </c>
      <c r="AK980">
        <v>15.147356661920014</v>
      </c>
      <c r="AL980">
        <v>1.9429688241729988</v>
      </c>
      <c r="AM980">
        <v>3.1691020261620007</v>
      </c>
      <c r="AN980">
        <v>2.8840350818180003</v>
      </c>
      <c r="AO980">
        <v>1.2338958933979995</v>
      </c>
      <c r="AP980">
        <v>5.7722016043739988</v>
      </c>
      <c r="AQ980">
        <v>-0.795655633009</v>
      </c>
      <c r="AR980">
        <v>7.498382500952002</v>
      </c>
      <c r="AS980">
        <v>0</v>
      </c>
      <c r="AT980">
        <v>0.129866868148</v>
      </c>
      <c r="AU980">
        <v>0.49468177041600003</v>
      </c>
      <c r="AV980">
        <v>12.254993126989742</v>
      </c>
      <c r="AW980" s="4" t="str">
        <v>Traditional Non-par</v>
      </c>
      <c r="AX980" s="4" t="str">
        <v>Riders</v>
      </c>
      <c r="AY980" s="4" t="str">
        <v>Traditional Non-par</v>
      </c>
      <c r="AZ980" s="4" t="str">
        <v>Traditional Par</v>
      </c>
      <c r="BA980" s="4" t="str">
        <v>Riders</v>
      </c>
      <c r="BB980" s="4" t="str">
        <v>Traditional Non-par</v>
      </c>
      <c r="BC980" s="4" t="str">
        <v>Riders</v>
      </c>
      <c r="BD980" s="4" t="str">
        <v>Traditional Non-par</v>
      </c>
      <c r="BE980" s="4" t="str">
        <v>Traditional Par</v>
      </c>
      <c r="BF980" s="4" t="str">
        <v>Unit Linked</v>
      </c>
      <c r="BG980" s="4">
        <v>0.33</v>
      </c>
      <c r="BH980" s="4">
        <v>1</v>
      </c>
      <c r="BI980" s="4">
        <v>0.06</v>
      </c>
      <c r="BJ980" s="4">
        <v>0.23</v>
      </c>
      <c r="BK980" s="4">
        <v>1</v>
      </c>
      <c r="BL980" s="4">
        <v>0.06</v>
      </c>
      <c r="BM980" s="4">
        <v>1</v>
      </c>
      <c r="BN980" s="4">
        <v>0.53</v>
      </c>
      <c r="BO980" s="4">
        <v>0.02</v>
      </c>
      <c r="BP980" s="4">
        <v>0.38</v>
      </c>
      <c r="BQ980" t="str">
        <f>VLOOKUP(A980,Misc!$A$3:$B$11,2,FALSE)</f>
        <v>THB</v>
      </c>
      <c r="BR980">
        <f>INDEX(FX!$B$30:$AK$48,MATCH('Data (2)'!BQ980,FX!$A$30:$A$48,0),MATCH('Data (2)'!D980,Period,0))</f>
        <v>31.432545220000002</v>
      </c>
      <c r="BS980">
        <f t="shared" si="260"/>
        <v>2.5077044257550578</v>
      </c>
      <c r="BT980">
        <f t="shared" si="261"/>
        <v>0</v>
      </c>
      <c r="BU980">
        <f t="shared" si="262"/>
        <v>1.100275902614982</v>
      </c>
      <c r="BV980">
        <f t="shared" si="263"/>
        <v>0</v>
      </c>
      <c r="BW980">
        <f t="shared" si="264"/>
        <v>1.2442342692840638</v>
      </c>
      <c r="BX980">
        <f t="shared" si="265"/>
        <v>0</v>
      </c>
      <c r="BY980">
        <f t="shared" si="266"/>
        <v>0.90849812433242094</v>
      </c>
      <c r="BZ980">
        <f t="shared" si="267"/>
        <v>0</v>
      </c>
      <c r="CA980">
        <f t="shared" si="255"/>
        <v>3.9376927898630982</v>
      </c>
      <c r="CB980">
        <f t="shared" si="255"/>
        <v>1.8269023545408511</v>
      </c>
      <c r="CC980">
        <f t="shared" si="255"/>
        <v>1.7699317065546341</v>
      </c>
      <c r="CD980">
        <f t="shared" si="255"/>
        <v>1.2668553527262241</v>
      </c>
      <c r="CE980" s="4">
        <f t="shared" si="256"/>
        <v>0.43875820902764257</v>
      </c>
      <c r="CF980" s="4" t="str">
        <f t="shared" si="257"/>
        <v/>
      </c>
      <c r="CG980" s="4">
        <f t="shared" si="258"/>
        <v>0.82570028315009858</v>
      </c>
      <c r="CH980" s="4" t="str">
        <f t="shared" si="259"/>
        <v/>
      </c>
      <c r="CI980">
        <f>INDEX(FX!$B$114:$AK$132,MATCH('Data (2)'!BQ980,FX!$A$114:$A$132,0),MATCH('Data (2)'!D980,Period,0))</f>
        <v>31.815723330000001</v>
      </c>
    </row>
    <row r="981" spans="1:87" hidden="1" x14ac:dyDescent="0.15">
      <c r="A981" t="s">
        <v>351</v>
      </c>
      <c r="B981" s="1">
        <f t="shared" si="268"/>
        <v>44044</v>
      </c>
      <c r="C981" t="s">
        <v>50</v>
      </c>
      <c r="D981" s="1">
        <v>44044</v>
      </c>
      <c r="E981">
        <v>89.787359315100005</v>
      </c>
      <c r="F981">
        <v>37.812634894302683</v>
      </c>
      <c r="G981">
        <v>42.021458405576993</v>
      </c>
      <c r="H981">
        <v>30.375669415090012</v>
      </c>
      <c r="I981">
        <v>136.23675419363346</v>
      </c>
      <c r="J981">
        <v>63.255812039545205</v>
      </c>
      <c r="K981">
        <v>61.276018784481806</v>
      </c>
      <c r="L981">
        <v>43.875373984144673</v>
      </c>
      <c r="M981">
        <v>66.961907609619999</v>
      </c>
      <c r="N981">
        <v>31.641846521902622</v>
      </c>
      <c r="O981">
        <v>28.268050686580992</v>
      </c>
      <c r="P981">
        <v>21.545634484335999</v>
      </c>
      <c r="Q981" t="str">
        <v>IVP</v>
      </c>
      <c r="R981" t="str">
        <v>SUPER CARE (Regular)</v>
      </c>
      <c r="S981" t="str">
        <v>Endowment 25/15</v>
      </c>
      <c r="T981" t="str">
        <v>Whole Life Package (with NGD&amp;ICP)</v>
      </c>
      <c r="U981" t="str">
        <v>CARE - Health Lump Sum</v>
      </c>
      <c r="V981" t="str">
        <v>Pension85</v>
      </c>
      <c r="W981" t="str">
        <v>New CI</v>
      </c>
      <c r="X981" t="str">
        <v>UE15/7_Repriced</v>
      </c>
      <c r="Y981" t="str">
        <v>UE10/5_Repriced</v>
      </c>
      <c r="Z981" t="str">
        <v>Power Max Link</v>
      </c>
      <c r="AA981">
        <v>17.416876999999999</v>
      </c>
      <c r="AB981">
        <v>8.2212412500000003</v>
      </c>
      <c r="AC981">
        <v>13.189584</v>
      </c>
      <c r="AD981">
        <v>9.5541975000000008</v>
      </c>
      <c r="AE981">
        <v>7.0143553000000001</v>
      </c>
      <c r="AF981">
        <v>7.1879694000000001</v>
      </c>
      <c r="AG981">
        <v>5.1905818691000052</v>
      </c>
      <c r="AH981">
        <v>0</v>
      </c>
      <c r="AI981">
        <v>3.75</v>
      </c>
      <c r="AJ981">
        <v>2.5908329999999999</v>
      </c>
      <c r="AK981">
        <v>15.671719995999993</v>
      </c>
      <c r="AL981">
        <v>1.9104017574159975</v>
      </c>
      <c r="AM981">
        <v>3.5176845196449995</v>
      </c>
      <c r="AN981">
        <v>3.9094174472589995</v>
      </c>
      <c r="AO981">
        <v>2.1964645442629984</v>
      </c>
      <c r="AP981">
        <v>5.9966683312480011</v>
      </c>
      <c r="AQ981">
        <v>-2.4329261222340004</v>
      </c>
      <c r="AR981">
        <v>8.7444929743250057</v>
      </c>
      <c r="AS981">
        <v>0</v>
      </c>
      <c r="AT981">
        <v>0.27414303238900001</v>
      </c>
      <c r="AU981">
        <v>0.4453760789475919</v>
      </c>
      <c r="AV981">
        <v>13.250912331044098</v>
      </c>
      <c r="AW981" s="4" t="str">
        <v>Traditional Non-par</v>
      </c>
      <c r="AX981" s="4" t="str">
        <v>Riders</v>
      </c>
      <c r="AY981" s="4" t="str">
        <v>Traditional Non-par</v>
      </c>
      <c r="AZ981" s="4" t="str">
        <v>Traditional Par</v>
      </c>
      <c r="BA981" s="4" t="str">
        <v>Riders</v>
      </c>
      <c r="BB981" s="4" t="str">
        <v>Traditional Non-par</v>
      </c>
      <c r="BC981" s="4" t="str">
        <v>Riders</v>
      </c>
      <c r="BD981" s="4" t="str">
        <v>Traditional Non-par</v>
      </c>
      <c r="BE981" s="4" t="str">
        <v>Traditional Par</v>
      </c>
      <c r="BF981" s="4" t="str">
        <v>Unit Linked</v>
      </c>
      <c r="BG981" s="4">
        <v>0.33</v>
      </c>
      <c r="BH981" s="4">
        <v>1</v>
      </c>
      <c r="BI981" s="4">
        <v>0.06</v>
      </c>
      <c r="BJ981" s="4">
        <v>0.23</v>
      </c>
      <c r="BK981" s="4">
        <v>1</v>
      </c>
      <c r="BL981" s="4">
        <v>0.06</v>
      </c>
      <c r="BM981" s="4">
        <v>1</v>
      </c>
      <c r="BN981" s="4">
        <v>0.53</v>
      </c>
      <c r="BO981" s="4">
        <v>0.02</v>
      </c>
      <c r="BP981" s="4">
        <v>0.38</v>
      </c>
      <c r="BQ981" t="str">
        <f>VLOOKUP(A981,Misc!$A$3:$B$11,2,FALSE)</f>
        <v>THB</v>
      </c>
      <c r="BR981">
        <f>INDEX(FX!$B$30:$AK$48,MATCH('Data (2)'!BQ981,FX!$A$30:$A$48,0),MATCH('Data (2)'!D981,Period,0))</f>
        <v>31.211693050000001</v>
      </c>
      <c r="BS981">
        <f t="shared" si="260"/>
        <v>2.8767218481632479</v>
      </c>
      <c r="BT981">
        <f t="shared" si="261"/>
        <v>0</v>
      </c>
      <c r="BU981">
        <f t="shared" si="262"/>
        <v>1.2114893874461796</v>
      </c>
      <c r="BV981">
        <f t="shared" si="263"/>
        <v>0</v>
      </c>
      <c r="BW981">
        <f t="shared" si="264"/>
        <v>1.3463370390789164</v>
      </c>
      <c r="BX981">
        <f t="shared" si="265"/>
        <v>0</v>
      </c>
      <c r="BY981">
        <f t="shared" si="266"/>
        <v>0.97321440930581016</v>
      </c>
      <c r="BZ981">
        <f t="shared" si="267"/>
        <v>0</v>
      </c>
      <c r="CA981">
        <f t="shared" si="255"/>
        <v>4.2820574211233389</v>
      </c>
      <c r="CB981">
        <f t="shared" si="255"/>
        <v>1.988193428244311</v>
      </c>
      <c r="CC981">
        <f t="shared" si="255"/>
        <v>1.9259665464434941</v>
      </c>
      <c r="CD981">
        <f t="shared" si="255"/>
        <v>1.3790468797160198</v>
      </c>
      <c r="CE981" s="4">
        <f t="shared" si="256"/>
        <v>0.421135393475633</v>
      </c>
      <c r="CF981" s="4" t="str">
        <f t="shared" si="257"/>
        <v/>
      </c>
      <c r="CG981" s="4">
        <f t="shared" si="258"/>
        <v>0.8033206228552664</v>
      </c>
      <c r="CH981" s="4" t="str">
        <f t="shared" si="259"/>
        <v/>
      </c>
      <c r="CI981">
        <f>INDEX(FX!$B$114:$AK$132,MATCH('Data (2)'!BQ981,FX!$A$114:$A$132,0),MATCH('Data (2)'!D981,Period,0))</f>
        <v>31.815723330000001</v>
      </c>
    </row>
    <row r="982" spans="1:87" hidden="1" x14ac:dyDescent="0.15">
      <c r="A982" t="s">
        <v>351</v>
      </c>
      <c r="B982" s="1">
        <f t="shared" si="268"/>
        <v>44044</v>
      </c>
      <c r="C982" t="s">
        <v>50</v>
      </c>
      <c r="D982" s="1">
        <v>44075</v>
      </c>
      <c r="E982">
        <v>105.95883062984194</v>
      </c>
      <c r="F982">
        <v>37.530458677358489</v>
      </c>
      <c r="G982">
        <v>53.695768621204429</v>
      </c>
      <c r="H982">
        <v>30.26871247959134</v>
      </c>
      <c r="I982">
        <v>159.05497773480079</v>
      </c>
      <c r="J982">
        <v>73.881717454725731</v>
      </c>
      <c r="K982">
        <v>71.564710641483757</v>
      </c>
      <c r="L982">
        <v>51.252767177053428</v>
      </c>
      <c r="M982">
        <v>76.087950114400002</v>
      </c>
      <c r="N982">
        <v>33.721709611753759</v>
      </c>
      <c r="O982">
        <v>29.403820361804001</v>
      </c>
      <c r="P982">
        <v>24.086897066663997</v>
      </c>
      <c r="Q982" t="str">
        <v>IVP</v>
      </c>
      <c r="R982" t="str">
        <v>SUPER CARE (Regular)</v>
      </c>
      <c r="S982" t="str">
        <v>Endowment 25/15</v>
      </c>
      <c r="T982" t="str">
        <v>Whole Life Package (with NGD&amp;ICP)</v>
      </c>
      <c r="U982" t="str">
        <v>CARE - Health Lump Sum</v>
      </c>
      <c r="V982" t="str">
        <v>Pension85</v>
      </c>
      <c r="W982" t="str">
        <v>New CI</v>
      </c>
      <c r="X982" t="str">
        <v>UE15/7_Repriced</v>
      </c>
      <c r="Y982" t="str">
        <v>UE10/5_Repriced</v>
      </c>
      <c r="Z982" t="str">
        <v>Power Max Link</v>
      </c>
      <c r="AA982">
        <v>31.240500228492277</v>
      </c>
      <c r="AB982">
        <v>11.055396547271606</v>
      </c>
      <c r="AC982">
        <v>13.858043695467556</v>
      </c>
      <c r="AD982">
        <v>13.894343374495097</v>
      </c>
      <c r="AE982">
        <v>8.023797899440769</v>
      </c>
      <c r="AF982">
        <v>3.9944254044567344</v>
      </c>
      <c r="AG982">
        <v>2.3918800261500439</v>
      </c>
      <c r="AH982">
        <v>0</v>
      </c>
      <c r="AI982">
        <v>0.63524999999999998</v>
      </c>
      <c r="AJ982">
        <v>2.6037618220163705</v>
      </c>
      <c r="AK982">
        <v>18.261431632051483</v>
      </c>
      <c r="AL982">
        <v>1.5711447303481585</v>
      </c>
      <c r="AM982">
        <v>4.6331356293515329</v>
      </c>
      <c r="AN982">
        <v>3.4289629886917359</v>
      </c>
      <c r="AO982">
        <v>2.2429868612223087</v>
      </c>
      <c r="AP982">
        <v>6.3154535593695567</v>
      </c>
      <c r="AQ982">
        <v>-1.9501520956520884</v>
      </c>
      <c r="AR982">
        <v>3.9641273667897181</v>
      </c>
      <c r="AS982">
        <v>0</v>
      </c>
      <c r="AT982">
        <v>2.4593592449662499E-3</v>
      </c>
      <c r="AU982">
        <v>0.90081596498941552</v>
      </c>
      <c r="AV982">
        <v>16.421524313003189</v>
      </c>
      <c r="AW982" s="4" t="str">
        <v>Traditional Non-par</v>
      </c>
      <c r="AX982" s="4" t="str">
        <v>Riders</v>
      </c>
      <c r="AY982" s="4" t="str">
        <v>Traditional Non-par</v>
      </c>
      <c r="AZ982" s="4" t="str">
        <v>Traditional Par</v>
      </c>
      <c r="BA982" s="4" t="str">
        <v>Riders</v>
      </c>
      <c r="BB982" s="4" t="str">
        <v>Traditional Non-par</v>
      </c>
      <c r="BC982" s="4" t="str">
        <v>Riders</v>
      </c>
      <c r="BD982" s="4" t="str">
        <v>Traditional Non-par</v>
      </c>
      <c r="BE982" s="4" t="str">
        <v>Traditional Par</v>
      </c>
      <c r="BF982" s="4" t="str">
        <v>Unit Linked</v>
      </c>
      <c r="BG982" s="4">
        <v>0.33</v>
      </c>
      <c r="BH982" s="4">
        <v>1</v>
      </c>
      <c r="BI982" s="4">
        <v>0.06</v>
      </c>
      <c r="BJ982" s="4">
        <v>0.23</v>
      </c>
      <c r="BK982" s="4">
        <v>1</v>
      </c>
      <c r="BL982" s="4">
        <v>0.06</v>
      </c>
      <c r="BM982" s="4">
        <v>1</v>
      </c>
      <c r="BN982" s="4">
        <v>0.53</v>
      </c>
      <c r="BO982" s="4">
        <v>0.02</v>
      </c>
      <c r="BP982" s="4">
        <v>0.38</v>
      </c>
      <c r="BQ982" t="str">
        <f>VLOOKUP(A982,Misc!$A$3:$B$11,2,FALSE)</f>
        <v>THB</v>
      </c>
      <c r="BR982">
        <f>INDEX(FX!$B$30:$AK$48,MATCH('Data (2)'!BQ982,FX!$A$30:$A$48,0),MATCH('Data (2)'!D982,Period,0))</f>
        <v>31.211693050000001</v>
      </c>
      <c r="BS982">
        <f t="shared" si="260"/>
        <v>0</v>
      </c>
      <c r="BT982">
        <f t="shared" si="261"/>
        <v>3.3948440560433468</v>
      </c>
      <c r="BU982">
        <f t="shared" si="262"/>
        <v>0</v>
      </c>
      <c r="BV982">
        <f t="shared" si="263"/>
        <v>1.2024486661853317</v>
      </c>
      <c r="BW982">
        <f t="shared" si="264"/>
        <v>0</v>
      </c>
      <c r="BX982">
        <f t="shared" si="265"/>
        <v>1.720373468212242</v>
      </c>
      <c r="BY982">
        <f t="shared" si="266"/>
        <v>0</v>
      </c>
      <c r="BZ982">
        <f t="shared" si="267"/>
        <v>0.96978758669393417</v>
      </c>
      <c r="CA982">
        <f t="shared" si="255"/>
        <v>4.9992570052563625</v>
      </c>
      <c r="CB982">
        <f t="shared" si="255"/>
        <v>2.3221762613537829</v>
      </c>
      <c r="CC982">
        <f t="shared" si="255"/>
        <v>2.2493504202056989</v>
      </c>
      <c r="CD982">
        <f t="shared" si="255"/>
        <v>1.6109257251657596</v>
      </c>
      <c r="CE982" s="4" t="str">
        <f t="shared" si="256"/>
        <v/>
      </c>
      <c r="CF982" s="4">
        <f t="shared" si="257"/>
        <v>0.3541984981739551</v>
      </c>
      <c r="CG982" s="4" t="str">
        <f t="shared" si="258"/>
        <v/>
      </c>
      <c r="CH982" s="4">
        <f t="shared" si="259"/>
        <v>0.80651059289749516</v>
      </c>
      <c r="CI982">
        <f>INDEX(FX!$B$114:$AK$132,MATCH('Data (2)'!BQ982,FX!$A$114:$A$132,0),MATCH('Data (2)'!D982,Period,0))</f>
        <v>31.815723330000001</v>
      </c>
    </row>
    <row r="983" spans="1:87" hidden="1" x14ac:dyDescent="0.15">
      <c r="A983" t="s">
        <v>351</v>
      </c>
      <c r="B983" s="1">
        <f t="shared" si="268"/>
        <v>44044</v>
      </c>
      <c r="C983" t="s">
        <v>50</v>
      </c>
      <c r="D983" s="1">
        <v>44105</v>
      </c>
      <c r="E983">
        <v>106.02876950979319</v>
      </c>
      <c r="F983">
        <v>44.112514494162951</v>
      </c>
      <c r="G983">
        <v>50.788104217167188</v>
      </c>
      <c r="H983">
        <v>30.911678890089757</v>
      </c>
      <c r="I983">
        <v>125.03350293110411</v>
      </c>
      <c r="J983">
        <v>58.107473628508622</v>
      </c>
      <c r="K983">
        <v>56.419329954668171</v>
      </c>
      <c r="L983">
        <v>40.347466362503695</v>
      </c>
      <c r="M983">
        <v>64.732263908000007</v>
      </c>
      <c r="N983">
        <v>23.476461375451642</v>
      </c>
      <c r="O983">
        <v>26.895801010984002</v>
      </c>
      <c r="P983">
        <v>20.656751286883004</v>
      </c>
      <c r="Q983" t="str">
        <v>IVP</v>
      </c>
      <c r="R983" t="str">
        <v>SUPER CARE (Regular)</v>
      </c>
      <c r="S983" t="str">
        <v>Endowment 25/15</v>
      </c>
      <c r="T983" t="str">
        <v>Whole Life Package (with NGD&amp;ICP)</v>
      </c>
      <c r="U983" t="str">
        <v>CARE - Health Lump Sum</v>
      </c>
      <c r="V983" t="str">
        <v>Pension85</v>
      </c>
      <c r="W983" t="str">
        <v>New CI</v>
      </c>
      <c r="X983" t="str">
        <v>UE15/7_Repriced</v>
      </c>
      <c r="Y983" t="str">
        <v>UE10/5_Repriced</v>
      </c>
      <c r="Z983" t="str">
        <v>Power Max Link</v>
      </c>
      <c r="AA983">
        <v>15.570871298010783</v>
      </c>
      <c r="AB983">
        <v>14.321880445740906</v>
      </c>
      <c r="AC983">
        <v>41.098878892446152</v>
      </c>
      <c r="AD983">
        <v>1.4144817453539811</v>
      </c>
      <c r="AE983">
        <v>7.8028446124442059</v>
      </c>
      <c r="AF983">
        <v>0.24055278168153782</v>
      </c>
      <c r="AG983">
        <v>2.3396298296342573</v>
      </c>
      <c r="AH983">
        <v>0</v>
      </c>
      <c r="AI983">
        <v>0.62182730867486191</v>
      </c>
      <c r="AJ983">
        <v>4.585228731882725</v>
      </c>
      <c r="AK983">
        <v>18.032573863923758</v>
      </c>
      <c r="AL983">
        <v>0.6688548624631182</v>
      </c>
      <c r="AM983">
        <v>6.0007123230020394</v>
      </c>
      <c r="AN983">
        <v>10.114299261521211</v>
      </c>
      <c r="AO983">
        <v>0.22747073845780147</v>
      </c>
      <c r="AP983">
        <v>6.1472166957692114</v>
      </c>
      <c r="AQ983">
        <v>-9.9616415860977331E-2</v>
      </c>
      <c r="AR983">
        <v>3.8774521184344684</v>
      </c>
      <c r="AS983">
        <v>0</v>
      </c>
      <c r="AT983">
        <v>2.4073935306761175E-3</v>
      </c>
      <c r="AU983">
        <v>1.5863383547153653</v>
      </c>
      <c r="AV983">
        <v>15.587379162130063</v>
      </c>
      <c r="AW983" s="4" t="str">
        <v>Traditional Non-par</v>
      </c>
      <c r="AX983" s="4" t="str">
        <v>Riders</v>
      </c>
      <c r="AY983" s="4" t="str">
        <v>Traditional Non-par</v>
      </c>
      <c r="AZ983" s="4" t="str">
        <v>Traditional Par</v>
      </c>
      <c r="BA983" s="4" t="str">
        <v>Riders</v>
      </c>
      <c r="BB983" s="4" t="str">
        <v>Traditional Non-par</v>
      </c>
      <c r="BC983" s="4" t="str">
        <v>Riders</v>
      </c>
      <c r="BD983" s="4" t="str">
        <v>Traditional Non-par</v>
      </c>
      <c r="BE983" s="4" t="str">
        <v>Traditional Par</v>
      </c>
      <c r="BF983" s="4" t="str">
        <v>Unit Linked</v>
      </c>
      <c r="BG983" s="4">
        <v>0.33</v>
      </c>
      <c r="BH983" s="4">
        <v>1</v>
      </c>
      <c r="BI983" s="4">
        <v>0.06</v>
      </c>
      <c r="BJ983" s="4">
        <v>0.23</v>
      </c>
      <c r="BK983" s="4">
        <v>1</v>
      </c>
      <c r="BL983" s="4">
        <v>0.06</v>
      </c>
      <c r="BM983" s="4">
        <v>1</v>
      </c>
      <c r="BN983" s="4">
        <v>0.53</v>
      </c>
      <c r="BO983" s="4">
        <v>0.02</v>
      </c>
      <c r="BP983" s="4">
        <v>0.38</v>
      </c>
      <c r="BQ983" t="str">
        <f>VLOOKUP(A983,Misc!$A$3:$B$11,2,FALSE)</f>
        <v>THB</v>
      </c>
      <c r="BR983">
        <f>INDEX(FX!$B$30:$AK$48,MATCH('Data (2)'!BQ983,FX!$A$30:$A$48,0),MATCH('Data (2)'!D983,Period,0))</f>
        <v>31.211693050000001</v>
      </c>
      <c r="BS983">
        <f t="shared" si="260"/>
        <v>0</v>
      </c>
      <c r="BT983">
        <f t="shared" si="261"/>
        <v>3.3970848470135517</v>
      </c>
      <c r="BU983">
        <f t="shared" si="262"/>
        <v>0</v>
      </c>
      <c r="BV983">
        <f t="shared" si="263"/>
        <v>1.4133329590130308</v>
      </c>
      <c r="BW983">
        <f t="shared" si="264"/>
        <v>0</v>
      </c>
      <c r="BX983">
        <f t="shared" si="265"/>
        <v>1.6272140103328097</v>
      </c>
      <c r="BY983">
        <f t="shared" si="266"/>
        <v>0</v>
      </c>
      <c r="BZ983">
        <f t="shared" si="267"/>
        <v>0.99038776398865536</v>
      </c>
      <c r="CA983">
        <f t="shared" si="255"/>
        <v>3.9299280306855784</v>
      </c>
      <c r="CB983">
        <f t="shared" si="255"/>
        <v>1.8263760036446299</v>
      </c>
      <c r="CC983">
        <f t="shared" si="255"/>
        <v>1.773315959831367</v>
      </c>
      <c r="CD983">
        <f t="shared" si="255"/>
        <v>1.2681612152585844</v>
      </c>
      <c r="CE983" s="4" t="str">
        <f t="shared" si="256"/>
        <v/>
      </c>
      <c r="CF983" s="4">
        <f t="shared" si="257"/>
        <v>0.41604287872159607</v>
      </c>
      <c r="CG983" s="4" t="str">
        <f t="shared" si="258"/>
        <v/>
      </c>
      <c r="CH983" s="4">
        <f t="shared" si="259"/>
        <v>0.70074624501806726</v>
      </c>
      <c r="CI983">
        <f>INDEX(FX!$B$114:$AK$132,MATCH('Data (2)'!BQ983,FX!$A$114:$A$132,0),MATCH('Data (2)'!D983,Period,0))</f>
        <v>31.815723330000001</v>
      </c>
    </row>
    <row r="984" spans="1:87" hidden="1" x14ac:dyDescent="0.15">
      <c r="A984" t="s">
        <v>351</v>
      </c>
      <c r="B984" s="1">
        <f t="shared" si="268"/>
        <v>44044</v>
      </c>
      <c r="C984" t="s">
        <v>50</v>
      </c>
      <c r="D984" s="1">
        <v>44136</v>
      </c>
      <c r="E984">
        <v>117.49785178817027</v>
      </c>
      <c r="F984">
        <v>47.903291644850654</v>
      </c>
      <c r="G984">
        <v>54.066699469400909</v>
      </c>
      <c r="H984">
        <v>33.234114165780859</v>
      </c>
      <c r="I984">
        <v>139.94614020215468</v>
      </c>
      <c r="J984">
        <v>65.114596929802502</v>
      </c>
      <c r="K984">
        <v>63.189499969855532</v>
      </c>
      <c r="L984">
        <v>45.219618748341176</v>
      </c>
      <c r="M984">
        <v>70.180206336799998</v>
      </c>
      <c r="N984">
        <v>17.519010406815369</v>
      </c>
      <c r="O984">
        <v>24.836205950649997</v>
      </c>
      <c r="P984">
        <v>17.596216057763996</v>
      </c>
      <c r="Q984" t="str">
        <v>IVP</v>
      </c>
      <c r="R984" t="str">
        <v>SUPER CARE (Regular)</v>
      </c>
      <c r="S984" t="str">
        <v>Endowment 25/15</v>
      </c>
      <c r="T984" t="str">
        <v>Whole Life Package (with NGD&amp;ICP)</v>
      </c>
      <c r="U984" t="str">
        <v>CARE - Health Lump Sum</v>
      </c>
      <c r="V984" t="str">
        <v>Pension85</v>
      </c>
      <c r="W984" t="str">
        <v>New CI</v>
      </c>
      <c r="X984" t="str">
        <v>UE15/7_Repriced</v>
      </c>
      <c r="Y984" t="str">
        <v>UE10/5_Repriced</v>
      </c>
      <c r="Z984" t="str">
        <v>Power Max Link</v>
      </c>
      <c r="AA984">
        <v>20.715813080815614</v>
      </c>
      <c r="AB984">
        <v>12.346518214504187</v>
      </c>
      <c r="AC984">
        <v>45.502471702982888</v>
      </c>
      <c r="AD984">
        <v>1.5671291514043104</v>
      </c>
      <c r="AE984">
        <v>8.6380242405304202</v>
      </c>
      <c r="AF984">
        <v>0.26624726532690701</v>
      </c>
      <c r="AG984">
        <v>2.8414659363846386</v>
      </c>
      <c r="AH984">
        <v>0</v>
      </c>
      <c r="AI984">
        <v>0.68917811478939939</v>
      </c>
      <c r="AJ984">
        <v>5.0743197966168818</v>
      </c>
      <c r="AK984">
        <v>19.856684284814989</v>
      </c>
      <c r="AL984">
        <v>0.94155247757094629</v>
      </c>
      <c r="AM984">
        <v>5.1740872517123977</v>
      </c>
      <c r="AN984">
        <v>11.19897486071574</v>
      </c>
      <c r="AO984">
        <v>0.25201804946730078</v>
      </c>
      <c r="AP984">
        <v>6.8062915175976073</v>
      </c>
      <c r="AQ984">
        <v>-0.11026344314091453</v>
      </c>
      <c r="AR984">
        <v>4.7207102821118161</v>
      </c>
      <c r="AS984">
        <v>0</v>
      </c>
      <c r="AT984">
        <v>2.6681409965143184E-3</v>
      </c>
      <c r="AU984">
        <v>1.7555477792183374</v>
      </c>
      <c r="AV984">
        <v>17.161704728600917</v>
      </c>
      <c r="AW984" s="4" t="str">
        <v>Traditional Non-par</v>
      </c>
      <c r="AX984" s="4" t="str">
        <v>Riders</v>
      </c>
      <c r="AY984" s="4" t="str">
        <v>Traditional Non-par</v>
      </c>
      <c r="AZ984" s="4" t="str">
        <v>Traditional Par</v>
      </c>
      <c r="BA984" s="4" t="str">
        <v>Riders</v>
      </c>
      <c r="BB984" s="4" t="str">
        <v>Traditional Non-par</v>
      </c>
      <c r="BC984" s="4" t="str">
        <v>Riders</v>
      </c>
      <c r="BD984" s="4" t="str">
        <v>Traditional Non-par</v>
      </c>
      <c r="BE984" s="4" t="str">
        <v>Traditional Par</v>
      </c>
      <c r="BF984" s="4" t="str">
        <v>Unit Linked</v>
      </c>
      <c r="BG984" s="4">
        <v>0.33</v>
      </c>
      <c r="BH984" s="4">
        <v>1</v>
      </c>
      <c r="BI984" s="4">
        <v>0.06</v>
      </c>
      <c r="BJ984" s="4">
        <v>0.23</v>
      </c>
      <c r="BK984" s="4">
        <v>1</v>
      </c>
      <c r="BL984" s="4">
        <v>0.06</v>
      </c>
      <c r="BM984" s="4">
        <v>1</v>
      </c>
      <c r="BN984" s="4">
        <v>0.53</v>
      </c>
      <c r="BO984" s="4">
        <v>0.02</v>
      </c>
      <c r="BP984" s="4">
        <v>0.38</v>
      </c>
      <c r="BQ984" t="str">
        <f>VLOOKUP(A984,Misc!$A$3:$B$11,2,FALSE)</f>
        <v>THB</v>
      </c>
      <c r="BR984">
        <f>INDEX(FX!$B$30:$AK$48,MATCH('Data (2)'!BQ984,FX!$A$30:$A$48,0),MATCH('Data (2)'!D984,Period,0))</f>
        <v>31.211693050000001</v>
      </c>
      <c r="BS984">
        <f t="shared" si="260"/>
        <v>0</v>
      </c>
      <c r="BT984">
        <f t="shared" si="261"/>
        <v>3.7645459219383892</v>
      </c>
      <c r="BU984">
        <f t="shared" si="262"/>
        <v>0</v>
      </c>
      <c r="BV984">
        <f t="shared" si="263"/>
        <v>1.5347867085617981</v>
      </c>
      <c r="BW984">
        <f t="shared" si="264"/>
        <v>0</v>
      </c>
      <c r="BX984">
        <f t="shared" si="265"/>
        <v>1.7322578234634056</v>
      </c>
      <c r="BY984">
        <f t="shared" si="266"/>
        <v>0</v>
      </c>
      <c r="BZ984">
        <f t="shared" si="267"/>
        <v>1.0647969052028359</v>
      </c>
      <c r="CA984">
        <f t="shared" si="255"/>
        <v>4.3986471327588914</v>
      </c>
      <c r="CB984">
        <f t="shared" si="255"/>
        <v>2.0466168961308511</v>
      </c>
      <c r="CC984">
        <f t="shared" si="255"/>
        <v>1.9861091735818641</v>
      </c>
      <c r="CD984">
        <f t="shared" si="255"/>
        <v>1.4212978369001041</v>
      </c>
      <c r="CE984" s="4" t="str">
        <f t="shared" si="256"/>
        <v/>
      </c>
      <c r="CF984" s="4">
        <f t="shared" si="257"/>
        <v>0.40769504221415537</v>
      </c>
      <c r="CG984" s="4" t="str">
        <f t="shared" si="258"/>
        <v/>
      </c>
      <c r="CH984" s="4">
        <f t="shared" si="259"/>
        <v>0.69377516710489673</v>
      </c>
      <c r="CI984">
        <f>INDEX(FX!$B$114:$AK$132,MATCH('Data (2)'!BQ984,FX!$A$114:$A$132,0),MATCH('Data (2)'!D984,Period,0))</f>
        <v>31.815723330000001</v>
      </c>
    </row>
    <row r="985" spans="1:87" hidden="1" x14ac:dyDescent="0.15">
      <c r="A985" t="s">
        <v>351</v>
      </c>
      <c r="B985" s="1">
        <f t="shared" si="268"/>
        <v>44044</v>
      </c>
      <c r="C985" t="s">
        <v>50</v>
      </c>
      <c r="D985" s="1">
        <v>44166</v>
      </c>
      <c r="E985">
        <v>128.94903040839495</v>
      </c>
      <c r="F985">
        <v>54.398112698362034</v>
      </c>
      <c r="G985">
        <v>59.909577463653179</v>
      </c>
      <c r="H985">
        <v>38.148183668747158</v>
      </c>
      <c r="I985">
        <v>227.52685866755567</v>
      </c>
      <c r="J985">
        <v>106.05251982808707</v>
      </c>
      <c r="K985">
        <v>102.33533770695223</v>
      </c>
      <c r="L985">
        <v>73.665842962903412</v>
      </c>
      <c r="M985">
        <v>140.65145602800001</v>
      </c>
      <c r="N985">
        <v>21.246096451337475</v>
      </c>
      <c r="O985">
        <v>38.379252366660992</v>
      </c>
      <c r="P985">
        <v>23.252926247541993</v>
      </c>
      <c r="Q985" t="str">
        <v>IVP</v>
      </c>
      <c r="R985" t="str">
        <v>SUPER CARE (Regular)</v>
      </c>
      <c r="S985" t="str">
        <v>Endowment 25/15</v>
      </c>
      <c r="T985" t="str">
        <v>Whole Life Package (with NGD&amp;ICP)</v>
      </c>
      <c r="U985" t="str">
        <v>CARE - Health Lump Sum</v>
      </c>
      <c r="V985" t="str">
        <v>Pension85</v>
      </c>
      <c r="W985" t="str">
        <v>New CI</v>
      </c>
      <c r="X985" t="str">
        <v>UE15/7_Repriced</v>
      </c>
      <c r="Y985" t="str">
        <v>UE10/5_Repriced</v>
      </c>
      <c r="Z985" t="str">
        <v>Power Max Link</v>
      </c>
      <c r="AA985">
        <v>22.271880400886896</v>
      </c>
      <c r="AB985">
        <v>13.679894476313397</v>
      </c>
      <c r="AC985">
        <v>49.55601536496178</v>
      </c>
      <c r="AD985">
        <v>1.8849407642568381</v>
      </c>
      <c r="AE985">
        <v>9.3403248317850558</v>
      </c>
      <c r="AF985">
        <v>0.27978512704807279</v>
      </c>
      <c r="AG985">
        <v>4.092607251439099</v>
      </c>
      <c r="AH985">
        <v>0</v>
      </c>
      <c r="AI985">
        <v>0.86624999999999996</v>
      </c>
      <c r="AJ985">
        <v>5.2290154291418336</v>
      </c>
      <c r="AK985">
        <v>21.748316762561942</v>
      </c>
      <c r="AL985">
        <v>0.96537763640494167</v>
      </c>
      <c r="AM985">
        <v>5.7335593159448326</v>
      </c>
      <c r="AN985">
        <v>12.350878086813587</v>
      </c>
      <c r="AO985">
        <v>0.30300896084159862</v>
      </c>
      <c r="AP985">
        <v>7.5283731712813733</v>
      </c>
      <c r="AQ985">
        <v>-0.11687208406619727</v>
      </c>
      <c r="AR985">
        <v>6.8214557224667498</v>
      </c>
      <c r="AS985">
        <v>0</v>
      </c>
      <c r="AT985">
        <v>3.3536716976812499E-3</v>
      </c>
      <c r="AU985">
        <v>1.8090673808632749</v>
      </c>
      <c r="AV985">
        <v>18.999910836114196</v>
      </c>
      <c r="AW985" s="4" t="str">
        <v>Traditional Non-par</v>
      </c>
      <c r="AX985" s="4" t="str">
        <v>Riders</v>
      </c>
      <c r="AY985" s="4" t="str">
        <v>Traditional Non-par</v>
      </c>
      <c r="AZ985" s="4" t="str">
        <v>Traditional Par</v>
      </c>
      <c r="BA985" s="4" t="str">
        <v>Riders</v>
      </c>
      <c r="BB985" s="4" t="str">
        <v>Traditional Non-par</v>
      </c>
      <c r="BC985" s="4" t="str">
        <v>Riders</v>
      </c>
      <c r="BD985" s="4" t="str">
        <v>Traditional Non-par</v>
      </c>
      <c r="BE985" s="4" t="str">
        <v>Traditional Par</v>
      </c>
      <c r="BF985" s="4" t="str">
        <v>Unit Linked</v>
      </c>
      <c r="BG985" s="4">
        <v>0.33</v>
      </c>
      <c r="BH985" s="4">
        <v>1</v>
      </c>
      <c r="BI985" s="4">
        <v>0.06</v>
      </c>
      <c r="BJ985" s="4">
        <v>0.23</v>
      </c>
      <c r="BK985" s="4">
        <v>1</v>
      </c>
      <c r="BL985" s="4">
        <v>0.06</v>
      </c>
      <c r="BM985" s="4">
        <v>1</v>
      </c>
      <c r="BN985" s="4">
        <v>0.53</v>
      </c>
      <c r="BO985" s="4">
        <v>0.02</v>
      </c>
      <c r="BP985" s="4">
        <v>0.38</v>
      </c>
      <c r="BQ985" t="str">
        <f>VLOOKUP(A985,Misc!$A$3:$B$11,2,FALSE)</f>
        <v>THB</v>
      </c>
      <c r="BR985">
        <f>INDEX(FX!$B$30:$AK$48,MATCH('Data (2)'!BQ985,FX!$A$30:$A$48,0),MATCH('Data (2)'!D985,Period,0))</f>
        <v>31.211693050000001</v>
      </c>
      <c r="BS985">
        <f t="shared" si="260"/>
        <v>0</v>
      </c>
      <c r="BT985">
        <f t="shared" si="261"/>
        <v>4.1314333766458384</v>
      </c>
      <c r="BU985">
        <f t="shared" si="262"/>
        <v>0</v>
      </c>
      <c r="BV985">
        <f t="shared" si="263"/>
        <v>1.7428760628658699</v>
      </c>
      <c r="BW985">
        <f t="shared" si="264"/>
        <v>0</v>
      </c>
      <c r="BX985">
        <f t="shared" si="265"/>
        <v>1.9194593951593786</v>
      </c>
      <c r="BY985">
        <f t="shared" si="266"/>
        <v>0</v>
      </c>
      <c r="BZ985">
        <f t="shared" si="267"/>
        <v>1.2222401267254279</v>
      </c>
      <c r="CA985">
        <f t="shared" si="255"/>
        <v>7.1513966948855678</v>
      </c>
      <c r="CB985">
        <f t="shared" si="255"/>
        <v>3.333336750765838</v>
      </c>
      <c r="CC985">
        <f t="shared" si="255"/>
        <v>3.216501999514723</v>
      </c>
      <c r="CD985">
        <f t="shared" si="255"/>
        <v>2.3153911102012152</v>
      </c>
      <c r="CE985" s="4" t="str">
        <f t="shared" si="256"/>
        <v/>
      </c>
      <c r="CF985" s="4">
        <f t="shared" si="257"/>
        <v>0.4218574775326156</v>
      </c>
      <c r="CG985" s="4" t="str">
        <f t="shared" si="258"/>
        <v/>
      </c>
      <c r="CH985" s="4">
        <f t="shared" si="259"/>
        <v>0.70127770572260728</v>
      </c>
      <c r="CI985">
        <f>INDEX(FX!$B$114:$AK$132,MATCH('Data (2)'!BQ985,FX!$A$114:$A$132,0),MATCH('Data (2)'!D985,Period,0))</f>
        <v>31.815723330000001</v>
      </c>
    </row>
    <row r="986" spans="1:87" x14ac:dyDescent="0.15">
      <c r="A986" t="s">
        <v>351</v>
      </c>
      <c r="B986" s="1">
        <f t="shared" si="268"/>
        <v>44044</v>
      </c>
      <c r="C986" t="s">
        <v>63</v>
      </c>
      <c r="D986" s="1">
        <v>43831</v>
      </c>
      <c r="E986">
        <f t="array" ref="E986:E997">TRANSPOSE('[10]BA_Key Metrics P1'!$F$6:$Q$6)</f>
        <v>205.41738891594005</v>
      </c>
      <c r="F986">
        <f t="array" ref="F986:F997">TRANSPOSE('[10]BA_Key Metrics P1'!$F$11:$Q$11)</f>
        <v>34.334346466242209</v>
      </c>
      <c r="G986">
        <f t="array" ref="G986:G997">TRANSPOSE('[10]BA_Key Metrics P1'!$F$16:$Q$16)</f>
        <v>23.199843543465004</v>
      </c>
      <c r="H986">
        <f t="array" ref="H986:H997">TRANSPOSE('[10]BA_Key Metrics P1'!$F$21:$Q$21)</f>
        <v>11.280274316305</v>
      </c>
      <c r="I986">
        <f t="array" ref="I986:I997">TRANSPOSE('[10]BA_Key Metrics P1'!$F$7:$Q$7)</f>
        <v>252.56446469518968</v>
      </c>
      <c r="J986">
        <f t="array" ref="J986:J997">TRANSPOSE('[10]BA_Key Metrics P1'!$F$12:$Q$12)</f>
        <v>53.448521293276144</v>
      </c>
      <c r="K986">
        <f t="array" ref="K986:K997">TRANSPOSE('[10]BA_Key Metrics P1'!$F$17:$Q$17)</f>
        <v>38.338963022122734</v>
      </c>
      <c r="L986">
        <f t="array" ref="L986:L997">TRANSPOSE('[10]BA_Key Metrics P1'!$F$22:$Q$22)</f>
        <v>24.528698708988799</v>
      </c>
      <c r="M986">
        <f t="array" ref="M986:M997">TRANSPOSE('[10]BA_Key Metrics P1'!$F$9:$Q$9)</f>
        <v>399.34893761319989</v>
      </c>
      <c r="N986">
        <f t="array" ref="N986:N997">TRANSPOSE('[10]BA_Key Metrics P1'!$F$14:$Q$14)</f>
        <v>109.46681564690117</v>
      </c>
      <c r="O986">
        <f t="array" ref="O986:O997">TRANSPOSE('[10]BA_Key Metrics P1'!$F$19:$Q$19)</f>
        <v>35.794829796790005</v>
      </c>
      <c r="P986">
        <f t="array" ref="P986:P997">TRANSPOSE('[10]BA_Key Metrics P1'!$F$24:$Q$24)</f>
        <v>26.877131946595998</v>
      </c>
      <c r="Q986" t="str">
        <f t="array" ref="Q986:Q997">'[10]BA_Key Products'!$D$6</f>
        <v>Limited Pay UL 15/5</v>
      </c>
      <c r="R986" t="str">
        <f t="array" ref="R986:R997">'[10]BA_Key Products'!$D$9</f>
        <v>E15/8</v>
      </c>
      <c r="S986" t="str">
        <f t="array" ref="S986:S997">'[10]BA_Key Products'!$D$12</f>
        <v>UE15/7</v>
      </c>
      <c r="T986" t="str">
        <f t="array" ref="T986:T997">'[10]BA_Key Products'!$D$15</f>
        <v>Life Saver 15/9</v>
      </c>
      <c r="U986" t="str">
        <f t="array" ref="U986:U997">'[10]BA_Key Products'!$D$18</f>
        <v>TMB Wealthy 3 Gens</v>
      </c>
      <c r="V986" t="str">
        <f t="array" ref="V986:V997">'[10]BA_Key Products'!$D$21</f>
        <v>Term ROP 20/10</v>
      </c>
      <c r="W986" t="str">
        <f t="array" ref="W986:W997">'[10]BA_Key Products'!$D$24</f>
        <v>Power Max Link</v>
      </c>
      <c r="X986" t="str">
        <f t="array" ref="X986:X997">'[10]BA_Key Products'!$D$27</f>
        <v>Unit-Linked</v>
      </c>
      <c r="Y986" t="str">
        <f t="array" ref="Y986:Y997">'[10]BA_Key Products'!$D$30</f>
        <v>W99/8</v>
      </c>
      <c r="Z986" t="str">
        <f t="array" ref="Z986:Z997">'[10]BA_Key Products'!$D$33</f>
        <v>Pension85</v>
      </c>
      <c r="AA986">
        <f t="array" ref="AA986:AA997">TRANSPOSE('[10]BA_Key Products'!$F$6:$Q$6)</f>
        <v>0</v>
      </c>
      <c r="AB986">
        <f t="array" ref="AB986:AB997">TRANSPOSE('[10]BA_Key Products'!$F$9:$Q$9)</f>
        <v>18.612688800000001</v>
      </c>
      <c r="AC986">
        <f t="array" ref="AC986:AC997">TRANSPOSE('[10]BA_Key Products'!$F$12:$Q$12)</f>
        <v>81.999204000000006</v>
      </c>
      <c r="AD986">
        <f t="array" ref="AD986:AD997">TRANSPOSE('[10]BA_Key Products'!$F$15:$Q$15)</f>
        <v>77.905297800000014</v>
      </c>
      <c r="AE986">
        <f t="array" ref="AE986:AE997">TRANSPOSE('[10]BA_Key Products'!$F$18:$Q$18)</f>
        <v>0.02</v>
      </c>
      <c r="AF986">
        <f t="array" ref="AF986:AF997">TRANSPOSE('[10]BA_Key Products'!$F$21:$Q$21)</f>
        <v>0</v>
      </c>
      <c r="AG986">
        <f t="array" ref="AG986:AG997">TRANSPOSE('[10]BA_Key Products'!$F$24:$Q$24)</f>
        <v>0</v>
      </c>
      <c r="AH986">
        <f t="array" ref="AH986:AH997">TRANSPOSE('[10]BA_Key Products'!$F$27:$Q$27)</f>
        <v>8.9835127299999993</v>
      </c>
      <c r="AI986">
        <f t="array" ref="AI986:AI997">TRANSPOSE('[10]BA_Key Products'!$F$30:$Q$30)</f>
        <v>1.6772312000000003</v>
      </c>
      <c r="AJ986">
        <f t="array" ref="AJ986:AJ997">TRANSPOSE('[10]BA_Key Products'!$F$33:$Q$33)</f>
        <v>1.3288279999999999</v>
      </c>
      <c r="AK986">
        <f t="array" ref="AK986:AK997">TRANSPOSE('[10]BA_Key Products'!$F$36:$Q$36)</f>
        <v>14.890626385939981</v>
      </c>
      <c r="AL986">
        <f t="array" ref="AL986:AL997">TRANSPOSE('[10]BA_Key Products'!$F$7:$Q$7)</f>
        <v>0</v>
      </c>
      <c r="AM986">
        <f t="array" ref="AM986:AM997">TRANSPOSE('[10]BA_Key Products'!$F$10:$Q$10)</f>
        <v>3.7152056014399988</v>
      </c>
      <c r="AN986">
        <f t="array" ref="AN986:AN997">TRANSPOSE('[10]BA_Key Products'!$F$13:$Q$13)</f>
        <v>2.9274471932469996</v>
      </c>
      <c r="AO986">
        <f t="array" ref="AO986:AO997">TRANSPOSE('[10]BA_Key Products'!$F$16:$Q$16)</f>
        <v>2.5101007912640001</v>
      </c>
      <c r="AP986">
        <f t="array" ref="AP986:AP997">TRANSPOSE('[10]BA_Key Products'!$F$19:$Q$19)</f>
        <v>0.16648989901099998</v>
      </c>
      <c r="AQ986">
        <f t="array" ref="AQ986:AQ997">TRANSPOSE('[10]BA_Key Products'!$F$22:$Q$22)</f>
        <v>0</v>
      </c>
      <c r="AR986">
        <f t="array" ref="AR986:AR997">TRANSPOSE('[10]BA_Key Products'!$F$25:$Q$25)</f>
        <v>0</v>
      </c>
      <c r="AS986">
        <f t="array" ref="AS986:AS997">TRANSPOSE('[10]BA_Key Products'!$F$28:$Q$28)</f>
        <v>4.3755084122350008</v>
      </c>
      <c r="AT986">
        <f t="array" ref="AT986:AT997">TRANSPOSE('[10]BA_Key Products'!$F$31:$Q$31)</f>
        <v>0.65168615871299962</v>
      </c>
      <c r="AU986">
        <f t="array" ref="AU986:AU997">TRANSPOSE('[10]BA_Key Products'!$F$34:$Q$35)</f>
        <v>2.556840155200004E-2</v>
      </c>
      <c r="AV986">
        <f t="array" ref="AV986:AV997">TRANSPOSE('[10]BA_Key Products'!$F$37:$Q$37)</f>
        <v>19.954370689434896</v>
      </c>
      <c r="AW986" s="4" t="str">
        <f t="array" ref="AW986:AW997">'[10]BA_Key Products'!$D$8</f>
        <v>Unit Linked</v>
      </c>
      <c r="AX986" s="4" t="str">
        <f t="array" ref="AX986:AX997">'[10]BA_Key Products'!$D$11</f>
        <v>Traditional Non-par</v>
      </c>
      <c r="AY986" s="4" t="str">
        <f t="array" ref="AY986:AY997">'[10]BA_Key Products'!$D$14</f>
        <v>Traditional Non-par</v>
      </c>
      <c r="AZ986" s="4" t="str">
        <f t="array" ref="AZ986:AZ997">'[10]BA_Key Products'!$D$17</f>
        <v>Traditional Non-par</v>
      </c>
      <c r="BA986" s="4" t="str">
        <f t="array" ref="BA986:BA997">'[10]BA_Key Products'!$D$20</f>
        <v>Traditional Non-par</v>
      </c>
      <c r="BB986" s="4" t="str">
        <f t="array" ref="BB986:BB997">'[10]BA_Key Products'!$D$23</f>
        <v>Traditional Non-par</v>
      </c>
      <c r="BC986" s="4" t="str">
        <f t="array" ref="BC986:BC997">'[10]BA_Key Products'!$D$26</f>
        <v>Unit Linked</v>
      </c>
      <c r="BD986" s="4" t="str">
        <f t="array" ref="BD986:BD997">'[10]BA_Key Products'!$D$29</f>
        <v>Unit Linked</v>
      </c>
      <c r="BE986" s="4" t="str">
        <f t="array" ref="BE986:BE997">'[10]BA_Key Products'!$D$32</f>
        <v>Traditional Non-par</v>
      </c>
      <c r="BF986" s="4" t="str">
        <f t="array" ref="BF986:BF997">'[10]BA_Key Products'!$D$35</f>
        <v>Traditional Non-par</v>
      </c>
      <c r="BG986" s="4">
        <f t="array" ref="BG986:BG997">'[10]BA_Key Products'!$D$7</f>
        <v>0.19</v>
      </c>
      <c r="BH986" s="4">
        <f t="array" ref="BH986:BH997">'[10]BA_Key Products'!$D$10</f>
        <v>0.04</v>
      </c>
      <c r="BI986" s="4">
        <f t="array" ref="BI986:BI997">'[10]BA_Key Products'!$D$13</f>
        <v>0.25</v>
      </c>
      <c r="BJ986" s="4">
        <f t="array" ref="BJ986:BJ997">'[10]BA_Key Products'!$D$16</f>
        <v>-0.01</v>
      </c>
      <c r="BK986" s="4">
        <f t="array" ref="BK986:BK997">'[10]BA_Key Products'!$D$19</f>
        <v>0.08</v>
      </c>
      <c r="BL986" s="4">
        <f t="array" ref="BL986:BL997">'[10]BA_Key Products'!$D$22</f>
        <v>0.12</v>
      </c>
      <c r="BM986" s="4">
        <f t="array" ref="BM986:BM997">'[10]BA_Key Products'!$D$25</f>
        <v>0.24</v>
      </c>
      <c r="BN986" s="4">
        <f t="array" ref="BN986:BN997">'[10]BA_Key Products'!$D$28</f>
        <v>0.33</v>
      </c>
      <c r="BO986" s="4">
        <f t="array" ref="BO986:BO997">'[10]BA_Key Products'!$D$31</f>
        <v>0.22</v>
      </c>
      <c r="BP986" s="4">
        <f t="array" ref="BP986:BP997">'[10]BA_Key Products'!$D$34</f>
        <v>0</v>
      </c>
      <c r="BQ986" t="str">
        <f>VLOOKUP(A986,Misc!$A$3:$B$11,2,FALSE)</f>
        <v>THB</v>
      </c>
      <c r="BR986">
        <f>INDEX(FX!$B$30:$AK$48,MATCH('Data (2)'!BQ986,FX!$A$30:$A$48,0),MATCH('Data (2)'!D986,Period,0))</f>
        <v>30.398475650000002</v>
      </c>
      <c r="BS986">
        <f t="shared" si="260"/>
        <v>6.7574897926153099</v>
      </c>
      <c r="BT986">
        <f t="shared" si="261"/>
        <v>0</v>
      </c>
      <c r="BU986">
        <f t="shared" si="262"/>
        <v>1.1294759270681458</v>
      </c>
      <c r="BV986">
        <f t="shared" si="263"/>
        <v>0</v>
      </c>
      <c r="BW986">
        <f t="shared" si="264"/>
        <v>0.76319101689775037</v>
      </c>
      <c r="BX986">
        <f t="shared" si="265"/>
        <v>0</v>
      </c>
      <c r="BY986">
        <f t="shared" si="266"/>
        <v>0.37108026225338042</v>
      </c>
      <c r="BZ986">
        <f t="shared" si="267"/>
        <v>0</v>
      </c>
      <c r="CA986">
        <f t="shared" si="255"/>
        <v>8.2361911001841381</v>
      </c>
      <c r="CB986">
        <f t="shared" si="255"/>
        <v>1.742969803471595</v>
      </c>
      <c r="CC986">
        <f t="shared" si="255"/>
        <v>1.2502432850725183</v>
      </c>
      <c r="CD986">
        <f t="shared" si="255"/>
        <v>0.79988707140525694</v>
      </c>
      <c r="CE986" s="4">
        <f t="shared" si="256"/>
        <v>0.16714430383638237</v>
      </c>
      <c r="CF986" s="4" t="str">
        <f t="shared" si="257"/>
        <v/>
      </c>
      <c r="CG986" s="4">
        <f t="shared" si="258"/>
        <v>0.32854198426045045</v>
      </c>
      <c r="CH986" s="4" t="str">
        <f t="shared" si="259"/>
        <v/>
      </c>
      <c r="CI986">
        <f>INDEX(FX!$B$114:$AK$132,MATCH('Data (2)'!BQ986,FX!$A$114:$A$132,0),MATCH('Data (2)'!D986,Period,0))</f>
        <v>30.665202108963094</v>
      </c>
    </row>
    <row r="987" spans="1:87" hidden="1" x14ac:dyDescent="0.15">
      <c r="A987" t="s">
        <v>351</v>
      </c>
      <c r="B987" s="1">
        <f t="shared" si="268"/>
        <v>44044</v>
      </c>
      <c r="C987" t="s">
        <v>63</v>
      </c>
      <c r="D987" s="1">
        <v>43862</v>
      </c>
      <c r="E987">
        <v>173.90941100128998</v>
      </c>
      <c r="F987">
        <v>45.511635431355586</v>
      </c>
      <c r="G987">
        <v>24.378857856789004</v>
      </c>
      <c r="H987">
        <v>16.302930590450998</v>
      </c>
      <c r="I987">
        <v>266.06256192629633</v>
      </c>
      <c r="J987">
        <v>62.442297076785145</v>
      </c>
      <c r="K987">
        <v>42.545415672396835</v>
      </c>
      <c r="L987">
        <v>29.081719454700302</v>
      </c>
      <c r="M987">
        <v>182.41264751511997</v>
      </c>
      <c r="N987">
        <v>77.891635398314023</v>
      </c>
      <c r="O987">
        <v>27.003371050255996</v>
      </c>
      <c r="P987">
        <v>26.870010605301999</v>
      </c>
      <c r="Q987" t="str">
        <v>Limited Pay UL 15/5</v>
      </c>
      <c r="R987" t="str">
        <v>E15/8</v>
      </c>
      <c r="S987" t="str">
        <v>UE15/7</v>
      </c>
      <c r="T987" t="str">
        <v>Life Saver 15/9</v>
      </c>
      <c r="U987" t="str">
        <v>TMB Wealthy 3 Gens</v>
      </c>
      <c r="V987" t="str">
        <v>Term ROP 20/10</v>
      </c>
      <c r="W987" t="str">
        <v>Power Max Link</v>
      </c>
      <c r="X987" t="str">
        <v>Unit-Linked</v>
      </c>
      <c r="Y987" t="str">
        <v>W99/8</v>
      </c>
      <c r="Z987" t="str">
        <v>Pension85</v>
      </c>
      <c r="AA987">
        <v>28.199269999999999</v>
      </c>
      <c r="AB987">
        <v>10.028895199999999</v>
      </c>
      <c r="AC987">
        <v>49.236992000000001</v>
      </c>
      <c r="AD987">
        <v>47.178513000000002</v>
      </c>
      <c r="AE987">
        <v>2.488</v>
      </c>
      <c r="AF987">
        <v>0</v>
      </c>
      <c r="AG987">
        <v>0</v>
      </c>
      <c r="AH987">
        <v>13.092751500000002</v>
      </c>
      <c r="AI987">
        <v>7.3202967999999986</v>
      </c>
      <c r="AJ987">
        <v>2.4086066000000002</v>
      </c>
      <c r="AK987">
        <v>13.956085901289953</v>
      </c>
      <c r="AL987">
        <v>16.224033344582004</v>
      </c>
      <c r="AM987">
        <v>1.7389144656260009</v>
      </c>
      <c r="AN987">
        <v>1.3919430404909996</v>
      </c>
      <c r="AO987">
        <v>1.564331454227001</v>
      </c>
      <c r="AP987">
        <v>0.47647700836000001</v>
      </c>
      <c r="AQ987">
        <v>0</v>
      </c>
      <c r="AR987">
        <v>0</v>
      </c>
      <c r="AS987">
        <v>4.3548119310989986</v>
      </c>
      <c r="AT987">
        <v>2.8103088013790005</v>
      </c>
      <c r="AU987">
        <v>0.10358592003400004</v>
      </c>
      <c r="AV987">
        <v>16.844197207635617</v>
      </c>
      <c r="AW987" s="4" t="str">
        <v>Unit Linked</v>
      </c>
      <c r="AX987" s="4" t="str">
        <v>Traditional Non-par</v>
      </c>
      <c r="AY987" s="4" t="str">
        <v>Traditional Non-par</v>
      </c>
      <c r="AZ987" s="4" t="str">
        <v>Traditional Non-par</v>
      </c>
      <c r="BA987" s="4" t="str">
        <v>Traditional Non-par</v>
      </c>
      <c r="BB987" s="4" t="str">
        <v>Traditional Non-par</v>
      </c>
      <c r="BC987" s="4" t="str">
        <v>Unit Linked</v>
      </c>
      <c r="BD987" s="4" t="str">
        <v>Unit Linked</v>
      </c>
      <c r="BE987" s="4" t="str">
        <v>Traditional Non-par</v>
      </c>
      <c r="BF987" s="4" t="str">
        <v>Traditional Non-par</v>
      </c>
      <c r="BG987" s="4">
        <v>0.19</v>
      </c>
      <c r="BH987" s="4">
        <v>0.04</v>
      </c>
      <c r="BI987" s="4">
        <v>0.25</v>
      </c>
      <c r="BJ987" s="4">
        <v>-0.01</v>
      </c>
      <c r="BK987" s="4">
        <v>0.08</v>
      </c>
      <c r="BL987" s="4">
        <v>0.12</v>
      </c>
      <c r="BM987" s="4">
        <v>0.24</v>
      </c>
      <c r="BN987" s="4">
        <v>0.33</v>
      </c>
      <c r="BO987" s="4">
        <v>0.22</v>
      </c>
      <c r="BP987" s="4">
        <v>0</v>
      </c>
      <c r="BQ987" t="str">
        <f>VLOOKUP(A987,Misc!$A$3:$B$11,2,FALSE)</f>
        <v>THB</v>
      </c>
      <c r="BR987">
        <f>INDEX(FX!$B$30:$AK$48,MATCH('Data (2)'!BQ987,FX!$A$30:$A$48,0),MATCH('Data (2)'!D987,Period,0))</f>
        <v>31.343392810000001</v>
      </c>
      <c r="BS987">
        <f t="shared" si="260"/>
        <v>5.5485190150124648</v>
      </c>
      <c r="BT987">
        <f t="shared" si="261"/>
        <v>0</v>
      </c>
      <c r="BU987">
        <f t="shared" si="262"/>
        <v>1.4520328321583378</v>
      </c>
      <c r="BV987">
        <f t="shared" si="263"/>
        <v>0</v>
      </c>
      <c r="BW987">
        <f t="shared" si="264"/>
        <v>0.77779894488675183</v>
      </c>
      <c r="BX987">
        <f t="shared" si="265"/>
        <v>0</v>
      </c>
      <c r="BY987">
        <f t="shared" si="266"/>
        <v>0.52013930620968396</v>
      </c>
      <c r="BZ987">
        <f t="shared" si="267"/>
        <v>0</v>
      </c>
      <c r="CA987">
        <f t="shared" si="255"/>
        <v>8.6763674663187444</v>
      </c>
      <c r="CB987">
        <f t="shared" si="255"/>
        <v>2.036259107470026</v>
      </c>
      <c r="CC987">
        <f t="shared" si="255"/>
        <v>1.3874167703581282</v>
      </c>
      <c r="CD987">
        <f t="shared" si="255"/>
        <v>0.94836222997532571</v>
      </c>
      <c r="CE987" s="4">
        <f t="shared" si="256"/>
        <v>0.26169736973589081</v>
      </c>
      <c r="CF987" s="4" t="str">
        <f t="shared" si="257"/>
        <v/>
      </c>
      <c r="CG987" s="4">
        <f t="shared" si="258"/>
        <v>0.35821456284603148</v>
      </c>
      <c r="CH987" s="4" t="str">
        <f t="shared" si="259"/>
        <v/>
      </c>
      <c r="CI987">
        <f>INDEX(FX!$B$114:$AK$132,MATCH('Data (2)'!BQ987,FX!$A$114:$A$132,0),MATCH('Data (2)'!D987,Period,0))</f>
        <v>30.665202108963094</v>
      </c>
    </row>
    <row r="988" spans="1:87" hidden="1" x14ac:dyDescent="0.15">
      <c r="A988" t="s">
        <v>351</v>
      </c>
      <c r="B988" s="1">
        <f t="shared" si="268"/>
        <v>44044</v>
      </c>
      <c r="C988" t="s">
        <v>63</v>
      </c>
      <c r="D988" s="1">
        <v>43891</v>
      </c>
      <c r="E988">
        <v>210.06846454855003</v>
      </c>
      <c r="F988">
        <v>54.272523207073249</v>
      </c>
      <c r="G988">
        <v>28.942145225476004</v>
      </c>
      <c r="H988">
        <v>20.316454022870005</v>
      </c>
      <c r="I988">
        <v>316.96055298152925</v>
      </c>
      <c r="J988">
        <v>73.915212415722067</v>
      </c>
      <c r="K988">
        <v>50.447215387270084</v>
      </c>
      <c r="L988">
        <v>34.755147253595595</v>
      </c>
      <c r="M988">
        <v>264.40181820386999</v>
      </c>
      <c r="N988">
        <v>122.46981551516069</v>
      </c>
      <c r="O988">
        <v>49.065392636448017</v>
      </c>
      <c r="P988">
        <v>52.433687288108992</v>
      </c>
      <c r="Q988" t="str">
        <v>Limited Pay UL 15/5</v>
      </c>
      <c r="R988" t="str">
        <v>E15/8</v>
      </c>
      <c r="S988" t="str">
        <v>UE15/7</v>
      </c>
      <c r="T988" t="str">
        <v>Life Saver 15/9</v>
      </c>
      <c r="U988" t="str">
        <v>TMB Wealthy 3 Gens</v>
      </c>
      <c r="V988" t="str">
        <v>Term ROP 20/10</v>
      </c>
      <c r="W988" t="str">
        <v>Power Max Link</v>
      </c>
      <c r="X988" t="str">
        <v>Unit-Linked</v>
      </c>
      <c r="Y988" t="str">
        <v>W99/8</v>
      </c>
      <c r="Z988" t="str">
        <v>Pension85</v>
      </c>
      <c r="AA988">
        <v>32.222000000000001</v>
      </c>
      <c r="AB988">
        <v>4.425592</v>
      </c>
      <c r="AC988">
        <v>71.546037499999997</v>
      </c>
      <c r="AD988">
        <v>63.938898000000002</v>
      </c>
      <c r="AE988">
        <v>4.016</v>
      </c>
      <c r="AF988">
        <v>0</v>
      </c>
      <c r="AG988">
        <v>0</v>
      </c>
      <c r="AH988">
        <v>10.68986788</v>
      </c>
      <c r="AI988">
        <v>6.564859199999999</v>
      </c>
      <c r="AJ988">
        <v>2.1861220000000001</v>
      </c>
      <c r="AK988">
        <v>14.479087968550004</v>
      </c>
      <c r="AL988">
        <v>18.830532183492004</v>
      </c>
      <c r="AM988">
        <v>0.761491434912</v>
      </c>
      <c r="AN988">
        <v>3.2731276243209995</v>
      </c>
      <c r="AO988">
        <v>2.5938483417880001</v>
      </c>
      <c r="AP988">
        <v>1.030287817162</v>
      </c>
      <c r="AQ988">
        <v>0</v>
      </c>
      <c r="AR988">
        <v>0</v>
      </c>
      <c r="AS988">
        <v>5.0276473011849996</v>
      </c>
      <c r="AT988">
        <v>2.3559103046619985</v>
      </c>
      <c r="AU988">
        <v>0.3301418818170001</v>
      </c>
      <c r="AV988">
        <v>20.06463422388029</v>
      </c>
      <c r="AW988" s="4" t="str">
        <v>Unit Linked</v>
      </c>
      <c r="AX988" s="4" t="str">
        <v>Traditional Non-par</v>
      </c>
      <c r="AY988" s="4" t="str">
        <v>Traditional Non-par</v>
      </c>
      <c r="AZ988" s="4" t="str">
        <v>Traditional Non-par</v>
      </c>
      <c r="BA988" s="4" t="str">
        <v>Traditional Non-par</v>
      </c>
      <c r="BB988" s="4" t="str">
        <v>Traditional Non-par</v>
      </c>
      <c r="BC988" s="4" t="str">
        <v>Unit Linked</v>
      </c>
      <c r="BD988" s="4" t="str">
        <v>Unit Linked</v>
      </c>
      <c r="BE988" s="4" t="str">
        <v>Traditional Non-par</v>
      </c>
      <c r="BF988" s="4" t="str">
        <v>Traditional Non-par</v>
      </c>
      <c r="BG988" s="4">
        <v>0.19</v>
      </c>
      <c r="BH988" s="4">
        <v>0.04</v>
      </c>
      <c r="BI988" s="4">
        <v>0.25</v>
      </c>
      <c r="BJ988" s="4">
        <v>-0.01</v>
      </c>
      <c r="BK988" s="4">
        <v>0.08</v>
      </c>
      <c r="BL988" s="4">
        <v>0.12</v>
      </c>
      <c r="BM988" s="4">
        <v>0.24</v>
      </c>
      <c r="BN988" s="4">
        <v>0.33</v>
      </c>
      <c r="BO988" s="4">
        <v>0.22</v>
      </c>
      <c r="BP988" s="4">
        <v>0</v>
      </c>
      <c r="BQ988" t="str">
        <f>VLOOKUP(A988,Misc!$A$3:$B$11,2,FALSE)</f>
        <v>THB</v>
      </c>
      <c r="BR988">
        <f>INDEX(FX!$B$30:$AK$48,MATCH('Data (2)'!BQ988,FX!$A$30:$A$48,0),MATCH('Data (2)'!D988,Period,0))</f>
        <v>32.090856989999999</v>
      </c>
      <c r="BS988">
        <f t="shared" si="260"/>
        <v>6.5460534324156745</v>
      </c>
      <c r="BT988">
        <f t="shared" si="261"/>
        <v>0</v>
      </c>
      <c r="BU988">
        <f t="shared" si="262"/>
        <v>1.6912145170814663</v>
      </c>
      <c r="BV988">
        <f t="shared" si="263"/>
        <v>0</v>
      </c>
      <c r="BW988">
        <f t="shared" si="264"/>
        <v>0.90188134378881868</v>
      </c>
      <c r="BX988">
        <f t="shared" si="265"/>
        <v>0</v>
      </c>
      <c r="BY988">
        <f t="shared" si="266"/>
        <v>0.63309166312388987</v>
      </c>
      <c r="BZ988">
        <f t="shared" si="267"/>
        <v>0</v>
      </c>
      <c r="CA988">
        <f t="shared" si="255"/>
        <v>10.3361638333662</v>
      </c>
      <c r="CB988">
        <f t="shared" si="255"/>
        <v>2.4103937796685018</v>
      </c>
      <c r="CC988">
        <f t="shared" si="255"/>
        <v>1.6450964584552643</v>
      </c>
      <c r="CD988">
        <f t="shared" si="255"/>
        <v>1.1333741460467028</v>
      </c>
      <c r="CE988" s="4">
        <f t="shared" si="256"/>
        <v>0.25835635693205172</v>
      </c>
      <c r="CF988" s="4" t="str">
        <f t="shared" si="257"/>
        <v/>
      </c>
      <c r="CG988" s="4">
        <f t="shared" si="258"/>
        <v>0.37434143139713461</v>
      </c>
      <c r="CH988" s="4" t="str">
        <f t="shared" si="259"/>
        <v/>
      </c>
      <c r="CI988">
        <f>INDEX(FX!$B$114:$AK$132,MATCH('Data (2)'!BQ988,FX!$A$114:$A$132,0),MATCH('Data (2)'!D988,Period,0))</f>
        <v>30.665202108963094</v>
      </c>
    </row>
    <row r="989" spans="1:87" hidden="1" x14ac:dyDescent="0.15">
      <c r="A989" t="s">
        <v>351</v>
      </c>
      <c r="B989" s="1">
        <f t="shared" si="268"/>
        <v>44044</v>
      </c>
      <c r="C989" t="s">
        <v>63</v>
      </c>
      <c r="D989" s="1">
        <v>43922</v>
      </c>
      <c r="E989">
        <v>80.886952174780006</v>
      </c>
      <c r="F989">
        <v>43.833081962600282</v>
      </c>
      <c r="G989">
        <v>17.022557461802002</v>
      </c>
      <c r="H989">
        <v>14.603973247127001</v>
      </c>
      <c r="I989">
        <v>298.04514835044193</v>
      </c>
      <c r="J989">
        <v>85.136589900920171</v>
      </c>
      <c r="K989">
        <v>48.639841751501883</v>
      </c>
      <c r="L989">
        <v>37.193625291886214</v>
      </c>
      <c r="M989">
        <v>229.70513706958994</v>
      </c>
      <c r="N989">
        <v>98.280159293827325</v>
      </c>
      <c r="O989">
        <v>33.107941302308994</v>
      </c>
      <c r="P989">
        <v>30.122564101005004</v>
      </c>
      <c r="Q989" t="str">
        <v>Limited Pay UL 15/5</v>
      </c>
      <c r="R989" t="str">
        <v>E15/8</v>
      </c>
      <c r="S989" t="str">
        <v>UE15/7</v>
      </c>
      <c r="T989" t="str">
        <v>Life Saver 15/9</v>
      </c>
      <c r="U989" t="str">
        <v>TMB Wealthy 3 Gens</v>
      </c>
      <c r="V989" t="str">
        <v>Term ROP 20/10</v>
      </c>
      <c r="W989" t="str">
        <v>Power Max Link</v>
      </c>
      <c r="X989" t="str">
        <v>Unit-Linked</v>
      </c>
      <c r="Y989" t="str">
        <v>W99/8</v>
      </c>
      <c r="Z989" t="str">
        <v>Pension85</v>
      </c>
      <c r="AA989">
        <v>28.233992000000001</v>
      </c>
      <c r="AB989">
        <v>29.705274399999997</v>
      </c>
      <c r="AC989">
        <v>-7.0979999999999999</v>
      </c>
      <c r="AD989">
        <v>-1.6617105000000001</v>
      </c>
      <c r="AE989">
        <v>5.9008000000000003</v>
      </c>
      <c r="AF989">
        <v>0</v>
      </c>
      <c r="AG989">
        <v>0</v>
      </c>
      <c r="AH989">
        <v>6.0973500000000005</v>
      </c>
      <c r="AI989">
        <v>5.6190663999999995</v>
      </c>
      <c r="AJ989">
        <v>2.3078031000000001</v>
      </c>
      <c r="AK989">
        <v>11.782376774780019</v>
      </c>
      <c r="AL989">
        <v>16.302602086324995</v>
      </c>
      <c r="AM989">
        <v>4.4117691663030021</v>
      </c>
      <c r="AN989">
        <v>-0.40985239888999997</v>
      </c>
      <c r="AO989">
        <v>0.43482424666899977</v>
      </c>
      <c r="AP989">
        <v>2.3482163554290008</v>
      </c>
      <c r="AQ989">
        <v>0</v>
      </c>
      <c r="AR989">
        <v>0</v>
      </c>
      <c r="AS989">
        <v>4.2562694644640011</v>
      </c>
      <c r="AT989">
        <v>2.166229060497999</v>
      </c>
      <c r="AU989">
        <v>0.39327742676999977</v>
      </c>
      <c r="AV989">
        <v>13.92358080784247</v>
      </c>
      <c r="AW989" s="4" t="str">
        <v>Unit Linked</v>
      </c>
      <c r="AX989" s="4" t="str">
        <v>Traditional Non-par</v>
      </c>
      <c r="AY989" s="4" t="str">
        <v>Traditional Non-par</v>
      </c>
      <c r="AZ989" s="4" t="str">
        <v>Traditional Non-par</v>
      </c>
      <c r="BA989" s="4" t="str">
        <v>Traditional Non-par</v>
      </c>
      <c r="BB989" s="4" t="str">
        <v>Traditional Non-par</v>
      </c>
      <c r="BC989" s="4" t="str">
        <v>Unit Linked</v>
      </c>
      <c r="BD989" s="4" t="str">
        <v>Unit Linked</v>
      </c>
      <c r="BE989" s="4" t="str">
        <v>Traditional Non-par</v>
      </c>
      <c r="BF989" s="4" t="str">
        <v>Traditional Non-par</v>
      </c>
      <c r="BG989" s="4">
        <v>0.19</v>
      </c>
      <c r="BH989" s="4">
        <v>0.04</v>
      </c>
      <c r="BI989" s="4">
        <v>0.25</v>
      </c>
      <c r="BJ989" s="4">
        <v>-0.01</v>
      </c>
      <c r="BK989" s="4">
        <v>0.08</v>
      </c>
      <c r="BL989" s="4">
        <v>0.12</v>
      </c>
      <c r="BM989" s="4">
        <v>0.24</v>
      </c>
      <c r="BN989" s="4">
        <v>0.33</v>
      </c>
      <c r="BO989" s="4">
        <v>0.22</v>
      </c>
      <c r="BP989" s="4">
        <v>0</v>
      </c>
      <c r="BQ989" t="str">
        <f>VLOOKUP(A989,Misc!$A$3:$B$11,2,FALSE)</f>
        <v>THB</v>
      </c>
      <c r="BR989">
        <f>INDEX(FX!$B$30:$AK$48,MATCH('Data (2)'!BQ989,FX!$A$30:$A$48,0),MATCH('Data (2)'!D989,Period,0))</f>
        <v>32.68126625</v>
      </c>
      <c r="BS989">
        <f t="shared" si="260"/>
        <v>2.475025035934157</v>
      </c>
      <c r="BT989">
        <f t="shared" si="261"/>
        <v>0</v>
      </c>
      <c r="BU989">
        <f t="shared" si="262"/>
        <v>1.3412296092597171</v>
      </c>
      <c r="BV989">
        <f t="shared" si="263"/>
        <v>0</v>
      </c>
      <c r="BW989">
        <f t="shared" si="264"/>
        <v>0.52086590928226351</v>
      </c>
      <c r="BX989">
        <f t="shared" si="265"/>
        <v>0</v>
      </c>
      <c r="BY989">
        <f t="shared" si="266"/>
        <v>0.44686069185360899</v>
      </c>
      <c r="BZ989">
        <f t="shared" si="267"/>
        <v>0</v>
      </c>
      <c r="CA989">
        <f t="shared" si="255"/>
        <v>9.7193277021750557</v>
      </c>
      <c r="CB989">
        <f t="shared" si="255"/>
        <v>2.7763257388098448</v>
      </c>
      <c r="CC989">
        <f t="shared" si="255"/>
        <v>1.586157546872486</v>
      </c>
      <c r="CD989">
        <f t="shared" si="255"/>
        <v>1.2128935318843026</v>
      </c>
      <c r="CE989" s="4">
        <f t="shared" si="256"/>
        <v>0.54190547157576219</v>
      </c>
      <c r="CF989" s="4" t="str">
        <f t="shared" si="257"/>
        <v/>
      </c>
      <c r="CG989" s="4">
        <f t="shared" si="258"/>
        <v>0.33317240297151718</v>
      </c>
      <c r="CH989" s="4" t="str">
        <f t="shared" si="259"/>
        <v/>
      </c>
      <c r="CI989">
        <f>INDEX(FX!$B$114:$AK$132,MATCH('Data (2)'!BQ989,FX!$A$114:$A$132,0),MATCH('Data (2)'!D989,Period,0))</f>
        <v>30.665202108963094</v>
      </c>
    </row>
    <row r="990" spans="1:87" hidden="1" x14ac:dyDescent="0.15">
      <c r="A990" t="s">
        <v>351</v>
      </c>
      <c r="B990" s="1">
        <f t="shared" si="268"/>
        <v>44044</v>
      </c>
      <c r="C990" t="s">
        <v>63</v>
      </c>
      <c r="D990" s="1">
        <v>43952</v>
      </c>
      <c r="E990">
        <v>166.91747032517998</v>
      </c>
      <c r="F990">
        <v>78.052027379855829</v>
      </c>
      <c r="G990">
        <v>21.392940546076002</v>
      </c>
      <c r="H990">
        <v>15.373685338308995</v>
      </c>
      <c r="I990">
        <v>326.15776251567348</v>
      </c>
      <c r="J990">
        <v>93.562677426068788</v>
      </c>
      <c r="K990">
        <v>52.967019717419397</v>
      </c>
      <c r="L990">
        <v>44.595832244397727</v>
      </c>
      <c r="M990">
        <v>251.32982813750004</v>
      </c>
      <c r="N990">
        <v>127.08438288999399</v>
      </c>
      <c r="O990">
        <v>41.755699390259025</v>
      </c>
      <c r="P990">
        <v>41.067761587879993</v>
      </c>
      <c r="Q990" t="str">
        <v>Limited Pay UL 15/5</v>
      </c>
      <c r="R990" t="str">
        <v>E15/8</v>
      </c>
      <c r="S990" t="str">
        <v>UE15/7</v>
      </c>
      <c r="T990" t="str">
        <v>Life Saver 15/9</v>
      </c>
      <c r="U990" t="str">
        <v>TMB Wealthy 3 Gens</v>
      </c>
      <c r="V990" t="str">
        <v>Term ROP 20/10</v>
      </c>
      <c r="W990" t="str">
        <v>Power Max Link</v>
      </c>
      <c r="X990" t="str">
        <v>Unit-Linked</v>
      </c>
      <c r="Y990" t="str">
        <v>W99/8</v>
      </c>
      <c r="Z990" t="str">
        <v>Pension85</v>
      </c>
      <c r="AA990">
        <v>41.756</v>
      </c>
      <c r="AB990">
        <v>40.734018399999989</v>
      </c>
      <c r="AC990">
        <v>-0.1918</v>
      </c>
      <c r="AD990">
        <v>-0.97740000000000005</v>
      </c>
      <c r="AE990">
        <v>30.231200000000001</v>
      </c>
      <c r="AF990">
        <v>27.900659000000001</v>
      </c>
      <c r="AG990">
        <v>8.92</v>
      </c>
      <c r="AH990">
        <v>9.2899999999999996E-2</v>
      </c>
      <c r="AI990">
        <v>3.2612095999999999</v>
      </c>
      <c r="AJ990">
        <v>2.7855421000000002</v>
      </c>
      <c r="AK990">
        <v>12.405141225180046</v>
      </c>
      <c r="AL990">
        <v>25.163481835284003</v>
      </c>
      <c r="AM990">
        <v>7.6267437363430011</v>
      </c>
      <c r="AN990">
        <v>-2.5740538173E-2</v>
      </c>
      <c r="AO990">
        <v>-8.5619154067999984E-2</v>
      </c>
      <c r="AP990">
        <v>8.0532566303199982</v>
      </c>
      <c r="AQ990">
        <v>19.411904801725015</v>
      </c>
      <c r="AR990">
        <v>3.0948115204910001</v>
      </c>
      <c r="AS990">
        <v>-1.5758147070000006E-2</v>
      </c>
      <c r="AT990">
        <v>1.1824514552090006</v>
      </c>
      <c r="AU990">
        <v>0.33084144779199981</v>
      </c>
      <c r="AV990">
        <v>13.305031630343052</v>
      </c>
      <c r="AW990" s="4" t="str">
        <v>Unit Linked</v>
      </c>
      <c r="AX990" s="4" t="str">
        <v>Traditional Non-par</v>
      </c>
      <c r="AY990" s="4" t="str">
        <v>Traditional Non-par</v>
      </c>
      <c r="AZ990" s="4" t="str">
        <v>Traditional Non-par</v>
      </c>
      <c r="BA990" s="4" t="str">
        <v>Traditional Non-par</v>
      </c>
      <c r="BB990" s="4" t="str">
        <v>Traditional Non-par</v>
      </c>
      <c r="BC990" s="4" t="str">
        <v>Unit Linked</v>
      </c>
      <c r="BD990" s="4" t="str">
        <v>Unit Linked</v>
      </c>
      <c r="BE990" s="4" t="str">
        <v>Traditional Non-par</v>
      </c>
      <c r="BF990" s="4" t="str">
        <v>Traditional Non-par</v>
      </c>
      <c r="BG990" s="4">
        <v>0.19</v>
      </c>
      <c r="BH990" s="4">
        <v>0.04</v>
      </c>
      <c r="BI990" s="4">
        <v>0.25</v>
      </c>
      <c r="BJ990" s="4">
        <v>-0.01</v>
      </c>
      <c r="BK990" s="4">
        <v>0.08</v>
      </c>
      <c r="BL990" s="4">
        <v>0.12</v>
      </c>
      <c r="BM990" s="4">
        <v>0.24</v>
      </c>
      <c r="BN990" s="4">
        <v>0.33</v>
      </c>
      <c r="BO990" s="4">
        <v>0.22</v>
      </c>
      <c r="BP990" s="4">
        <v>0</v>
      </c>
      <c r="BQ990" t="str">
        <f>VLOOKUP(A990,Misc!$A$3:$B$11,2,FALSE)</f>
        <v>THB</v>
      </c>
      <c r="BR990">
        <f>INDEX(FX!$B$30:$AK$48,MATCH('Data (2)'!BQ990,FX!$A$30:$A$48,0),MATCH('Data (2)'!D990,Period,0))</f>
        <v>32.098163</v>
      </c>
      <c r="BS990">
        <f t="shared" si="260"/>
        <v>5.2002187890060867</v>
      </c>
      <c r="BT990">
        <f t="shared" si="261"/>
        <v>0</v>
      </c>
      <c r="BU990">
        <f t="shared" si="262"/>
        <v>2.431666490691565</v>
      </c>
      <c r="BV990">
        <f t="shared" si="263"/>
        <v>0</v>
      </c>
      <c r="BW990">
        <f t="shared" si="264"/>
        <v>0.66648488719046017</v>
      </c>
      <c r="BX990">
        <f t="shared" si="265"/>
        <v>0</v>
      </c>
      <c r="BY990">
        <f t="shared" si="266"/>
        <v>0.47895841697573144</v>
      </c>
      <c r="BZ990">
        <f t="shared" si="267"/>
        <v>0</v>
      </c>
      <c r="CA990">
        <f t="shared" si="255"/>
        <v>10.636087163447758</v>
      </c>
      <c r="CB990">
        <f t="shared" si="255"/>
        <v>3.0511025850607867</v>
      </c>
      <c r="CC990">
        <f t="shared" si="255"/>
        <v>1.7272679152483958</v>
      </c>
      <c r="CD990">
        <f t="shared" si="255"/>
        <v>1.4542813735886928</v>
      </c>
      <c r="CE990" s="4">
        <f t="shared" si="256"/>
        <v>0.46760849674871607</v>
      </c>
      <c r="CF990" s="4" t="str">
        <f t="shared" si="257"/>
        <v/>
      </c>
      <c r="CG990" s="4">
        <f t="shared" si="258"/>
        <v>0.19696714940522778</v>
      </c>
      <c r="CH990" s="4" t="str">
        <f t="shared" si="259"/>
        <v/>
      </c>
      <c r="CI990">
        <f>INDEX(FX!$B$114:$AK$132,MATCH('Data (2)'!BQ990,FX!$A$114:$A$132,0),MATCH('Data (2)'!D990,Period,0))</f>
        <v>30.665202108963094</v>
      </c>
    </row>
    <row r="991" spans="1:87" hidden="1" x14ac:dyDescent="0.15">
      <c r="A991" t="s">
        <v>351</v>
      </c>
      <c r="B991" s="1">
        <f t="shared" si="268"/>
        <v>44044</v>
      </c>
      <c r="C991" t="s">
        <v>63</v>
      </c>
      <c r="D991" s="1">
        <v>43983</v>
      </c>
      <c r="E991">
        <v>266.45204206463995</v>
      </c>
      <c r="F991">
        <v>105.93384221062331</v>
      </c>
      <c r="G991">
        <v>28.834886027635005</v>
      </c>
      <c r="H991">
        <v>20.931564576244</v>
      </c>
      <c r="I991">
        <v>380.53208633344343</v>
      </c>
      <c r="J991">
        <v>127.23231906669149</v>
      </c>
      <c r="K991">
        <v>68.138944713198214</v>
      </c>
      <c r="L991">
        <v>56.223557855510101</v>
      </c>
      <c r="M991">
        <v>459.13167358132</v>
      </c>
      <c r="N991">
        <v>94.052274411900825</v>
      </c>
      <c r="O991">
        <v>32.741019142465547</v>
      </c>
      <c r="P991">
        <v>28.189571810655956</v>
      </c>
      <c r="Q991" t="str">
        <v>Limited Pay UL 15/5</v>
      </c>
      <c r="R991" t="str">
        <v>E15/8</v>
      </c>
      <c r="S991" t="str">
        <v>UE15/7</v>
      </c>
      <c r="T991" t="str">
        <v>Life Saver 15/9</v>
      </c>
      <c r="U991" t="str">
        <v>TMB Wealthy 3 Gens</v>
      </c>
      <c r="V991" t="str">
        <v>Term ROP 20/10</v>
      </c>
      <c r="W991" t="str">
        <v>Power Max Link</v>
      </c>
      <c r="X991" t="str">
        <v>Unit-Linked</v>
      </c>
      <c r="Y991" t="str">
        <v>W99/8</v>
      </c>
      <c r="Z991" t="str">
        <v>Pension85</v>
      </c>
      <c r="AA991">
        <v>57.941740500000002</v>
      </c>
      <c r="AB991">
        <v>101.12901839999996</v>
      </c>
      <c r="AC991">
        <v>-1.0325</v>
      </c>
      <c r="AD991">
        <v>-0.21546000000000001</v>
      </c>
      <c r="AE991">
        <v>63.533999999999999</v>
      </c>
      <c r="AF991">
        <v>14.088359000000001</v>
      </c>
      <c r="AG991">
        <v>11.1</v>
      </c>
      <c r="AH991">
        <v>-0.18330000000000002</v>
      </c>
      <c r="AI991">
        <v>4.5736735999999993</v>
      </c>
      <c r="AJ991">
        <v>3.8049488</v>
      </c>
      <c r="AK991">
        <v>11.711561764640066</v>
      </c>
      <c r="AL991">
        <v>31.616785859813</v>
      </c>
      <c r="AM991">
        <v>21.734958391622015</v>
      </c>
      <c r="AN991">
        <v>-7.3682150641000005E-2</v>
      </c>
      <c r="AO991">
        <v>1.8862175525999995E-2</v>
      </c>
      <c r="AP991">
        <v>16.589336058002001</v>
      </c>
      <c r="AQ991">
        <v>11.102041988702009</v>
      </c>
      <c r="AR991">
        <v>5.3842446510649991</v>
      </c>
      <c r="AS991">
        <v>-0.28824700706399992</v>
      </c>
      <c r="AT991">
        <v>1.7620065669359999</v>
      </c>
      <c r="AU991">
        <v>0.84774420317800003</v>
      </c>
      <c r="AV991">
        <v>17.232431182292643</v>
      </c>
      <c r="AW991" s="4" t="str">
        <v>Unit Linked</v>
      </c>
      <c r="AX991" s="4" t="str">
        <v>Traditional Non-par</v>
      </c>
      <c r="AY991" s="4" t="str">
        <v>Traditional Non-par</v>
      </c>
      <c r="AZ991" s="4" t="str">
        <v>Traditional Non-par</v>
      </c>
      <c r="BA991" s="4" t="str">
        <v>Traditional Non-par</v>
      </c>
      <c r="BB991" s="4" t="str">
        <v>Traditional Non-par</v>
      </c>
      <c r="BC991" s="4" t="str">
        <v>Unit Linked</v>
      </c>
      <c r="BD991" s="4" t="str">
        <v>Unit Linked</v>
      </c>
      <c r="BE991" s="4" t="str">
        <v>Traditional Non-par</v>
      </c>
      <c r="BF991" s="4" t="str">
        <v>Traditional Non-par</v>
      </c>
      <c r="BG991" s="4">
        <v>0.19</v>
      </c>
      <c r="BH991" s="4">
        <v>0.04</v>
      </c>
      <c r="BI991" s="4">
        <v>0.25</v>
      </c>
      <c r="BJ991" s="4">
        <v>-0.01</v>
      </c>
      <c r="BK991" s="4">
        <v>0.08</v>
      </c>
      <c r="BL991" s="4">
        <v>0.12</v>
      </c>
      <c r="BM991" s="4">
        <v>0.24</v>
      </c>
      <c r="BN991" s="4">
        <v>0.33</v>
      </c>
      <c r="BO991" s="4">
        <v>0.22</v>
      </c>
      <c r="BP991" s="4">
        <v>0</v>
      </c>
      <c r="BQ991" t="str">
        <f>VLOOKUP(A991,Misc!$A$3:$B$11,2,FALSE)</f>
        <v>THB</v>
      </c>
      <c r="BR991">
        <f>INDEX(FX!$B$30:$AK$48,MATCH('Data (2)'!BQ991,FX!$A$30:$A$48,0),MATCH('Data (2)'!D991,Period,0))</f>
        <v>31.143291430000001</v>
      </c>
      <c r="BS991">
        <f t="shared" si="260"/>
        <v>8.5556802068765769</v>
      </c>
      <c r="BT991">
        <f t="shared" si="261"/>
        <v>0</v>
      </c>
      <c r="BU991">
        <f t="shared" si="262"/>
        <v>3.4014979581952076</v>
      </c>
      <c r="BV991">
        <f t="shared" si="263"/>
        <v>0</v>
      </c>
      <c r="BW991">
        <f t="shared" si="264"/>
        <v>0.92587792438209227</v>
      </c>
      <c r="BX991">
        <f t="shared" si="265"/>
        <v>0</v>
      </c>
      <c r="BY991">
        <f t="shared" si="266"/>
        <v>0.67210508636479083</v>
      </c>
      <c r="BZ991">
        <f t="shared" si="267"/>
        <v>0</v>
      </c>
      <c r="CA991">
        <f t="shared" si="255"/>
        <v>12.40924762149923</v>
      </c>
      <c r="CB991">
        <f t="shared" si="255"/>
        <v>4.1490781184025822</v>
      </c>
      <c r="CC991">
        <f t="shared" si="255"/>
        <v>2.2220282283181811</v>
      </c>
      <c r="CD991">
        <f t="shared" si="255"/>
        <v>1.833464447934507</v>
      </c>
      <c r="CE991" s="4">
        <f t="shared" si="256"/>
        <v>0.39757189094810647</v>
      </c>
      <c r="CF991" s="4" t="str">
        <f t="shared" si="257"/>
        <v/>
      </c>
      <c r="CG991" s="4">
        <f t="shared" si="258"/>
        <v>0.19759091277579405</v>
      </c>
      <c r="CH991" s="4" t="str">
        <f t="shared" si="259"/>
        <v/>
      </c>
      <c r="CI991">
        <f>INDEX(FX!$B$114:$AK$132,MATCH('Data (2)'!BQ991,FX!$A$114:$A$132,0),MATCH('Data (2)'!D991,Period,0))</f>
        <v>30.665202108963094</v>
      </c>
    </row>
    <row r="992" spans="1:87" hidden="1" x14ac:dyDescent="0.15">
      <c r="A992" t="s">
        <v>351</v>
      </c>
      <c r="B992" s="1">
        <f t="shared" si="268"/>
        <v>44044</v>
      </c>
      <c r="C992" t="s">
        <v>63</v>
      </c>
      <c r="D992" s="1">
        <v>44013</v>
      </c>
      <c r="E992">
        <v>148.97026501816995</v>
      </c>
      <c r="F992">
        <v>79.451829642296147</v>
      </c>
      <c r="G992">
        <v>21.550032930147999</v>
      </c>
      <c r="H992">
        <v>19.056602965530999</v>
      </c>
      <c r="I992">
        <v>312.58521849210371</v>
      </c>
      <c r="J992">
        <v>137.48618275675054</v>
      </c>
      <c r="K992">
        <v>64.469677481010891</v>
      </c>
      <c r="L992">
        <v>55.664462726303512</v>
      </c>
      <c r="M992">
        <v>218.92276761783006</v>
      </c>
      <c r="N992">
        <v>94.939922770034386</v>
      </c>
      <c r="O992">
        <v>31.423009436037006</v>
      </c>
      <c r="P992">
        <v>28.535681729806996</v>
      </c>
      <c r="Q992" t="str">
        <v>Limited Pay UL 15/5</v>
      </c>
      <c r="R992" t="str">
        <v>E15/8</v>
      </c>
      <c r="S992" t="str">
        <v>UE15/7</v>
      </c>
      <c r="T992" t="str">
        <v>Life Saver 15/9</v>
      </c>
      <c r="U992" t="str">
        <v>TMB Wealthy 3 Gens</v>
      </c>
      <c r="V992" t="str">
        <v>Term ROP 20/10</v>
      </c>
      <c r="W992" t="str">
        <v>Power Max Link</v>
      </c>
      <c r="X992" t="str">
        <v>Unit-Linked</v>
      </c>
      <c r="Y992" t="str">
        <v>W99/8</v>
      </c>
      <c r="Z992" t="str">
        <v>Pension85</v>
      </c>
      <c r="AA992">
        <v>59.298499999999997</v>
      </c>
      <c r="AB992">
        <v>38.432115199999998</v>
      </c>
      <c r="AC992">
        <v>-0.42699999999999999</v>
      </c>
      <c r="AD992">
        <v>-0.26100000000000001</v>
      </c>
      <c r="AE992">
        <v>7.0342000000000002</v>
      </c>
      <c r="AF992">
        <v>16.361996000000001</v>
      </c>
      <c r="AG992">
        <v>11.6</v>
      </c>
      <c r="AH992">
        <v>-1.0219</v>
      </c>
      <c r="AI992">
        <v>3.7072544000000001</v>
      </c>
      <c r="AJ992">
        <v>3.0442933999999999</v>
      </c>
      <c r="AK992">
        <v>11.201806018169947</v>
      </c>
      <c r="AL992">
        <v>38.251318294371998</v>
      </c>
      <c r="AM992">
        <v>9.7577598150180016</v>
      </c>
      <c r="AN992">
        <v>-7.1730572770999992E-2</v>
      </c>
      <c r="AO992">
        <v>7.4901844019999988E-3</v>
      </c>
      <c r="AP992">
        <v>1.517380937227</v>
      </c>
      <c r="AQ992">
        <v>10.966716873288998</v>
      </c>
      <c r="AR992">
        <v>5.4735804025030008</v>
      </c>
      <c r="AS992">
        <v>-1.2073978836469998</v>
      </c>
      <c r="AT992">
        <v>1.0855630960509999</v>
      </c>
      <c r="AU992">
        <v>-0.52169738306600022</v>
      </c>
      <c r="AV992">
        <v>14.195418850541131</v>
      </c>
      <c r="AW992" s="4" t="str">
        <v>Unit Linked</v>
      </c>
      <c r="AX992" s="4" t="str">
        <v>Traditional Non-par</v>
      </c>
      <c r="AY992" s="4" t="str">
        <v>Traditional Non-par</v>
      </c>
      <c r="AZ992" s="4" t="str">
        <v>Traditional Non-par</v>
      </c>
      <c r="BA992" s="4" t="str">
        <v>Traditional Non-par</v>
      </c>
      <c r="BB992" s="4" t="str">
        <v>Traditional Non-par</v>
      </c>
      <c r="BC992" s="4" t="str">
        <v>Unit Linked</v>
      </c>
      <c r="BD992" s="4" t="str">
        <v>Unit Linked</v>
      </c>
      <c r="BE992" s="4" t="str">
        <v>Traditional Non-par</v>
      </c>
      <c r="BF992" s="4" t="str">
        <v>Traditional Non-par</v>
      </c>
      <c r="BG992" s="4">
        <v>0.19</v>
      </c>
      <c r="BH992" s="4">
        <v>0.04</v>
      </c>
      <c r="BI992" s="4">
        <v>0.25</v>
      </c>
      <c r="BJ992" s="4">
        <v>-0.01</v>
      </c>
      <c r="BK992" s="4">
        <v>0.08</v>
      </c>
      <c r="BL992" s="4">
        <v>0.12</v>
      </c>
      <c r="BM992" s="4">
        <v>0.24</v>
      </c>
      <c r="BN992" s="4">
        <v>0.33</v>
      </c>
      <c r="BO992" s="4">
        <v>0.22</v>
      </c>
      <c r="BP992" s="4">
        <v>0</v>
      </c>
      <c r="BQ992" t="str">
        <f>VLOOKUP(A992,Misc!$A$3:$B$11,2,FALSE)</f>
        <v>THB</v>
      </c>
      <c r="BR992">
        <f>INDEX(FX!$B$30:$AK$48,MATCH('Data (2)'!BQ992,FX!$A$30:$A$48,0),MATCH('Data (2)'!D992,Period,0))</f>
        <v>31.432545220000002</v>
      </c>
      <c r="BS992">
        <f t="shared" si="260"/>
        <v>4.7393637383008578</v>
      </c>
      <c r="BT992">
        <f t="shared" si="261"/>
        <v>0</v>
      </c>
      <c r="BU992">
        <f t="shared" si="262"/>
        <v>2.5276931628095545</v>
      </c>
      <c r="BV992">
        <f t="shared" si="263"/>
        <v>0</v>
      </c>
      <c r="BW992">
        <f t="shared" si="264"/>
        <v>0.68559617998850675</v>
      </c>
      <c r="BX992">
        <f t="shared" si="265"/>
        <v>0</v>
      </c>
      <c r="BY992">
        <f t="shared" si="266"/>
        <v>0.60626980195690938</v>
      </c>
      <c r="BZ992">
        <f t="shared" si="267"/>
        <v>0</v>
      </c>
      <c r="CA992">
        <f t="shared" si="255"/>
        <v>9.824866002570424</v>
      </c>
      <c r="CB992">
        <f t="shared" si="255"/>
        <v>4.3213282102912522</v>
      </c>
      <c r="CC992">
        <f t="shared" si="255"/>
        <v>2.0263464329355823</v>
      </c>
      <c r="CD992">
        <f t="shared" si="255"/>
        <v>1.7495897279762871</v>
      </c>
      <c r="CE992" s="4">
        <f t="shared" si="256"/>
        <v>0.53334019129660115</v>
      </c>
      <c r="CF992" s="4" t="str">
        <f t="shared" si="257"/>
        <v/>
      </c>
      <c r="CG992" s="4">
        <f t="shared" si="258"/>
        <v>0.23985102736244887</v>
      </c>
      <c r="CH992" s="4" t="str">
        <f t="shared" si="259"/>
        <v/>
      </c>
      <c r="CI992">
        <f>INDEX(FX!$B$114:$AK$132,MATCH('Data (2)'!BQ992,FX!$A$114:$A$132,0),MATCH('Data (2)'!D992,Period,0))</f>
        <v>31.815723330000001</v>
      </c>
    </row>
    <row r="993" spans="1:87" hidden="1" x14ac:dyDescent="0.15">
      <c r="A993" t="s">
        <v>351</v>
      </c>
      <c r="B993" s="1">
        <f t="shared" si="268"/>
        <v>44044</v>
      </c>
      <c r="C993" t="s">
        <v>63</v>
      </c>
      <c r="D993" s="1">
        <v>44044</v>
      </c>
      <c r="E993">
        <v>143.16629952679003</v>
      </c>
      <c r="F993">
        <v>78.072885624548292</v>
      </c>
      <c r="G993">
        <v>24.651168847462003</v>
      </c>
      <c r="H993">
        <v>20.710269792117003</v>
      </c>
      <c r="I993">
        <v>316.93831367436121</v>
      </c>
      <c r="J993">
        <v>148.24195368851471</v>
      </c>
      <c r="K993">
        <v>67.031398486981729</v>
      </c>
      <c r="L993">
        <v>58.503078771681643</v>
      </c>
      <c r="M993">
        <v>562.29202368204994</v>
      </c>
      <c r="N993">
        <v>298.80052281156384</v>
      </c>
      <c r="O993">
        <v>60.782959086195014</v>
      </c>
      <c r="P993">
        <v>37.627439042235991</v>
      </c>
      <c r="Q993" t="str">
        <v>Limited Pay UL 15/5</v>
      </c>
      <c r="R993" t="str">
        <v>E15/8</v>
      </c>
      <c r="S993" t="str">
        <v>UE15/7</v>
      </c>
      <c r="T993" t="str">
        <v>Life Saver 15/9</v>
      </c>
      <c r="U993" t="str">
        <v>TMB Wealthy 3 Gens</v>
      </c>
      <c r="V993" t="str">
        <v>Term ROP 20/10</v>
      </c>
      <c r="W993" t="str">
        <v>Power Max Link</v>
      </c>
      <c r="X993" t="str">
        <v>Unit-Linked</v>
      </c>
      <c r="Y993" t="str">
        <v>W99/8</v>
      </c>
      <c r="Z993" t="str">
        <v>Pension85</v>
      </c>
      <c r="AA993">
        <v>63.011897999999995</v>
      </c>
      <c r="AB993">
        <v>21.961967200000004</v>
      </c>
      <c r="AC993">
        <v>-8.4000000000000005E-2</v>
      </c>
      <c r="AD993">
        <v>-0.14219999999999999</v>
      </c>
      <c r="AE993">
        <v>8.42</v>
      </c>
      <c r="AF993">
        <v>20.318455</v>
      </c>
      <c r="AG993">
        <v>9.25</v>
      </c>
      <c r="AH993">
        <v>-1.1043000000000001</v>
      </c>
      <c r="AI993">
        <v>3.1120495999999997</v>
      </c>
      <c r="AJ993">
        <v>2.8526482</v>
      </c>
      <c r="AK993">
        <v>15.56978152679001</v>
      </c>
      <c r="AL993">
        <v>35.883717105945472</v>
      </c>
      <c r="AM993">
        <v>5.9672454698999973</v>
      </c>
      <c r="AN993">
        <v>1.2067981072999999E-2</v>
      </c>
      <c r="AO993">
        <v>-8.8539032800000021E-4</v>
      </c>
      <c r="AP993">
        <v>1.538038108616</v>
      </c>
      <c r="AQ993">
        <v>13.255827217149001</v>
      </c>
      <c r="AR993">
        <v>3.4683854326560124</v>
      </c>
      <c r="AS993">
        <v>-1.2177068613199999</v>
      </c>
      <c r="AT993">
        <v>0.98003472585400031</v>
      </c>
      <c r="AU993">
        <v>-0.23282423483600009</v>
      </c>
      <c r="AV993">
        <v>18.422336799950656</v>
      </c>
      <c r="AW993" s="4" t="str">
        <v>Unit Linked</v>
      </c>
      <c r="AX993" s="4" t="str">
        <v>Traditional Non-par</v>
      </c>
      <c r="AY993" s="4" t="str">
        <v>Traditional Non-par</v>
      </c>
      <c r="AZ993" s="4" t="str">
        <v>Traditional Non-par</v>
      </c>
      <c r="BA993" s="4" t="str">
        <v>Traditional Non-par</v>
      </c>
      <c r="BB993" s="4" t="str">
        <v>Traditional Non-par</v>
      </c>
      <c r="BC993" s="4" t="str">
        <v>Unit Linked</v>
      </c>
      <c r="BD993" s="4" t="str">
        <v>Unit Linked</v>
      </c>
      <c r="BE993" s="4" t="str">
        <v>Traditional Non-par</v>
      </c>
      <c r="BF993" s="4" t="str">
        <v>Traditional Non-par</v>
      </c>
      <c r="BG993" s="4">
        <v>0.19</v>
      </c>
      <c r="BH993" s="4">
        <v>0.04</v>
      </c>
      <c r="BI993" s="4">
        <v>0.25</v>
      </c>
      <c r="BJ993" s="4">
        <v>-0.01</v>
      </c>
      <c r="BK993" s="4">
        <v>0.08</v>
      </c>
      <c r="BL993" s="4">
        <v>0.12</v>
      </c>
      <c r="BM993" s="4">
        <v>0.24</v>
      </c>
      <c r="BN993" s="4">
        <v>0.33</v>
      </c>
      <c r="BO993" s="4">
        <v>0.22</v>
      </c>
      <c r="BP993" s="4">
        <v>0</v>
      </c>
      <c r="BQ993" t="str">
        <f>VLOOKUP(A993,Misc!$A$3:$B$11,2,FALSE)</f>
        <v>THB</v>
      </c>
      <c r="BR993">
        <f>INDEX(FX!$B$30:$AK$48,MATCH('Data (2)'!BQ993,FX!$A$30:$A$48,0),MATCH('Data (2)'!D993,Period,0))</f>
        <v>31.211693050000001</v>
      </c>
      <c r="BS993">
        <f t="shared" si="260"/>
        <v>4.5869443640062331</v>
      </c>
      <c r="BT993">
        <f t="shared" si="261"/>
        <v>0</v>
      </c>
      <c r="BU993">
        <f t="shared" si="262"/>
        <v>2.5013986104335437</v>
      </c>
      <c r="BV993">
        <f t="shared" si="263"/>
        <v>0</v>
      </c>
      <c r="BW993">
        <f t="shared" si="264"/>
        <v>0.78980556447135775</v>
      </c>
      <c r="BX993">
        <f t="shared" si="265"/>
        <v>0</v>
      </c>
      <c r="BY993">
        <f t="shared" si="266"/>
        <v>0.66354201801677026</v>
      </c>
      <c r="BZ993">
        <f t="shared" si="267"/>
        <v>0</v>
      </c>
      <c r="CA993">
        <f t="shared" si="255"/>
        <v>9.9616881372459805</v>
      </c>
      <c r="CB993">
        <f t="shared" si="255"/>
        <v>4.6593928464525254</v>
      </c>
      <c r="CC993">
        <f t="shared" si="255"/>
        <v>2.1068638858754412</v>
      </c>
      <c r="CD993">
        <f t="shared" si="255"/>
        <v>1.8388102688998849</v>
      </c>
      <c r="CE993" s="4">
        <f t="shared" si="256"/>
        <v>0.5453300524118031</v>
      </c>
      <c r="CF993" s="4" t="str">
        <f t="shared" si="257"/>
        <v/>
      </c>
      <c r="CG993" s="4">
        <f t="shared" si="258"/>
        <v>0.2652684043435064</v>
      </c>
      <c r="CH993" s="4" t="str">
        <f t="shared" si="259"/>
        <v/>
      </c>
      <c r="CI993">
        <f>INDEX(FX!$B$114:$AK$132,MATCH('Data (2)'!BQ993,FX!$A$114:$A$132,0),MATCH('Data (2)'!D993,Period,0))</f>
        <v>31.815723330000001</v>
      </c>
    </row>
    <row r="994" spans="1:87" hidden="1" x14ac:dyDescent="0.15">
      <c r="A994" t="s">
        <v>351</v>
      </c>
      <c r="B994" s="1">
        <f t="shared" si="268"/>
        <v>44044</v>
      </c>
      <c r="C994" t="s">
        <v>63</v>
      </c>
      <c r="D994" s="1">
        <v>44075</v>
      </c>
      <c r="E994">
        <v>207.41659582082818</v>
      </c>
      <c r="F994">
        <v>108.48948960371895</v>
      </c>
      <c r="G994">
        <v>37.542010247431939</v>
      </c>
      <c r="H994">
        <v>26.96282605190612</v>
      </c>
      <c r="I994">
        <v>392.77366241712741</v>
      </c>
      <c r="J994">
        <v>175.54533164487114</v>
      </c>
      <c r="K994">
        <v>80.874881956040852</v>
      </c>
      <c r="L994">
        <v>69.18458911566276</v>
      </c>
      <c r="M994">
        <v>274.89761742721998</v>
      </c>
      <c r="N994">
        <v>128.37175167394565</v>
      </c>
      <c r="O994">
        <v>37.213130855260999</v>
      </c>
      <c r="P994">
        <v>30.457295367154998</v>
      </c>
      <c r="Q994" t="str">
        <v>Limited Pay UL 15/5</v>
      </c>
      <c r="R994" t="str">
        <v>E15/8</v>
      </c>
      <c r="S994" t="str">
        <v>UE15/7</v>
      </c>
      <c r="T994" t="str">
        <v>Life Saver 15/9</v>
      </c>
      <c r="U994" t="str">
        <v>TMB Wealthy 3 Gens</v>
      </c>
      <c r="V994" t="str">
        <v>Term ROP 20/10</v>
      </c>
      <c r="W994" t="str">
        <v>Power Max Link</v>
      </c>
      <c r="X994" t="str">
        <v>Unit-Linked</v>
      </c>
      <c r="Y994" t="str">
        <v>W99/8</v>
      </c>
      <c r="Z994" t="str">
        <v>Pension85</v>
      </c>
      <c r="AA994">
        <v>86.42839679090271</v>
      </c>
      <c r="AB994">
        <v>38.143999999999998</v>
      </c>
      <c r="AC994">
        <v>0</v>
      </c>
      <c r="AD994">
        <v>0</v>
      </c>
      <c r="AE994">
        <v>9.5359999999999978</v>
      </c>
      <c r="AF994">
        <v>44.699999999999996</v>
      </c>
      <c r="AG994">
        <v>5.35</v>
      </c>
      <c r="AH994">
        <v>1</v>
      </c>
      <c r="AI994">
        <v>4.7679999999999998</v>
      </c>
      <c r="AJ994">
        <v>0</v>
      </c>
      <c r="AK994">
        <v>17.043206418194586</v>
      </c>
      <c r="AL994">
        <v>48.484417860279429</v>
      </c>
      <c r="AM994">
        <v>1.7869452657389555</v>
      </c>
      <c r="AN994">
        <v>0</v>
      </c>
      <c r="AO994">
        <v>0</v>
      </c>
      <c r="AP994">
        <v>-0.20805580384387509</v>
      </c>
      <c r="AQ994">
        <v>29.112060463005395</v>
      </c>
      <c r="AR994">
        <v>2.7540155317754129</v>
      </c>
      <c r="AS994">
        <v>0.50367193551377287</v>
      </c>
      <c r="AT994">
        <v>1.4629815307946543</v>
      </c>
      <c r="AU994">
        <v>0</v>
      </c>
      <c r="AV994">
        <v>24.35830529409273</v>
      </c>
      <c r="AW994" s="4" t="str">
        <v>Unit Linked</v>
      </c>
      <c r="AX994" s="4" t="str">
        <v>Traditional Non-par</v>
      </c>
      <c r="AY994" s="4" t="str">
        <v>Traditional Non-par</v>
      </c>
      <c r="AZ994" s="4" t="str">
        <v>Traditional Non-par</v>
      </c>
      <c r="BA994" s="4" t="str">
        <v>Traditional Non-par</v>
      </c>
      <c r="BB994" s="4" t="str">
        <v>Traditional Non-par</v>
      </c>
      <c r="BC994" s="4" t="str">
        <v>Unit Linked</v>
      </c>
      <c r="BD994" s="4" t="str">
        <v>Unit Linked</v>
      </c>
      <c r="BE994" s="4" t="str">
        <v>Traditional Non-par</v>
      </c>
      <c r="BF994" s="4" t="str">
        <v>Traditional Non-par</v>
      </c>
      <c r="BG994" s="4">
        <v>0.19</v>
      </c>
      <c r="BH994" s="4">
        <v>0.04</v>
      </c>
      <c r="BI994" s="4">
        <v>0.25</v>
      </c>
      <c r="BJ994" s="4">
        <v>-0.01</v>
      </c>
      <c r="BK994" s="4">
        <v>0.08</v>
      </c>
      <c r="BL994" s="4">
        <v>0.12</v>
      </c>
      <c r="BM994" s="4">
        <v>0.24</v>
      </c>
      <c r="BN994" s="4">
        <v>0.33</v>
      </c>
      <c r="BO994" s="4">
        <v>0.22</v>
      </c>
      <c r="BP994" s="4">
        <v>0</v>
      </c>
      <c r="BQ994" t="str">
        <f>VLOOKUP(A994,Misc!$A$3:$B$11,2,FALSE)</f>
        <v>THB</v>
      </c>
      <c r="BR994">
        <f>INDEX(FX!$B$30:$AK$48,MATCH('Data (2)'!BQ994,FX!$A$30:$A$48,0),MATCH('Data (2)'!D994,Period,0))</f>
        <v>31.211693050000001</v>
      </c>
      <c r="BS994">
        <f t="shared" si="260"/>
        <v>0</v>
      </c>
      <c r="BT994">
        <f t="shared" si="261"/>
        <v>6.6454772411273657</v>
      </c>
      <c r="BU994">
        <f t="shared" si="262"/>
        <v>0</v>
      </c>
      <c r="BV994">
        <f t="shared" si="263"/>
        <v>3.4759245334728468</v>
      </c>
      <c r="BW994">
        <f t="shared" si="264"/>
        <v>0</v>
      </c>
      <c r="BX994">
        <f t="shared" si="265"/>
        <v>1.2028187701093624</v>
      </c>
      <c r="BY994">
        <f t="shared" si="266"/>
        <v>0</v>
      </c>
      <c r="BZ994">
        <f t="shared" si="267"/>
        <v>0.86386938410270309</v>
      </c>
      <c r="CA994">
        <f t="shared" si="255"/>
        <v>12.345268983615071</v>
      </c>
      <c r="CB994">
        <f t="shared" si="255"/>
        <v>5.5175653190114389</v>
      </c>
      <c r="CC994">
        <f t="shared" si="255"/>
        <v>2.5419784147978648</v>
      </c>
      <c r="CD994">
        <f t="shared" si="255"/>
        <v>2.1745408205265142</v>
      </c>
      <c r="CE994" s="4" t="str">
        <f t="shared" si="256"/>
        <v/>
      </c>
      <c r="CF994" s="4">
        <f t="shared" si="257"/>
        <v>0.52305115304001504</v>
      </c>
      <c r="CG994" s="4" t="str">
        <f t="shared" si="258"/>
        <v/>
      </c>
      <c r="CH994" s="4">
        <f t="shared" si="259"/>
        <v>0.24852938427854721</v>
      </c>
      <c r="CI994">
        <f>INDEX(FX!$B$114:$AK$132,MATCH('Data (2)'!BQ994,FX!$A$114:$A$132,0),MATCH('Data (2)'!D994,Period,0))</f>
        <v>31.815723330000001</v>
      </c>
    </row>
    <row r="995" spans="1:87" hidden="1" x14ac:dyDescent="0.15">
      <c r="A995" t="s">
        <v>351</v>
      </c>
      <c r="B995" s="1">
        <f t="shared" si="268"/>
        <v>44044</v>
      </c>
      <c r="C995" t="s">
        <v>63</v>
      </c>
      <c r="D995" s="1">
        <v>44105</v>
      </c>
      <c r="E995">
        <v>215.95914627355208</v>
      </c>
      <c r="F995">
        <v>131.08957618482856</v>
      </c>
      <c r="G995">
        <v>39.263088649808545</v>
      </c>
      <c r="H995">
        <v>28.796571959999454</v>
      </c>
      <c r="I995">
        <v>366.55775794353349</v>
      </c>
      <c r="J995">
        <v>187.57321886963572</v>
      </c>
      <c r="K995">
        <v>81.006712574387265</v>
      </c>
      <c r="L995">
        <v>70.89033005577727</v>
      </c>
      <c r="M995">
        <v>263.69500889385</v>
      </c>
      <c r="N995">
        <v>52.954724538302983</v>
      </c>
      <c r="O995">
        <v>38.167311161891988</v>
      </c>
      <c r="P995">
        <v>18.598376214234001</v>
      </c>
      <c r="Q995" t="str">
        <v>Limited Pay UL 15/5</v>
      </c>
      <c r="R995" t="str">
        <v>E15/8</v>
      </c>
      <c r="S995" t="str">
        <v>UE15/7</v>
      </c>
      <c r="T995" t="str">
        <v>Life Saver 15/9</v>
      </c>
      <c r="U995" t="str">
        <v>TMB Wealthy 3 Gens</v>
      </c>
      <c r="V995" t="str">
        <v>Term ROP 20/10</v>
      </c>
      <c r="W995" t="str">
        <v>Power Max Link</v>
      </c>
      <c r="X995" t="str">
        <v>Unit-Linked</v>
      </c>
      <c r="Y995" t="str">
        <v>W99/8</v>
      </c>
      <c r="Z995" t="str">
        <v>Pension85</v>
      </c>
      <c r="AA995">
        <v>67.454354097328377</v>
      </c>
      <c r="AB995">
        <v>11.128637796783391</v>
      </c>
      <c r="AC995">
        <v>0</v>
      </c>
      <c r="AD995">
        <v>0</v>
      </c>
      <c r="AE995">
        <v>8.9029102374267186</v>
      </c>
      <c r="AF995">
        <v>97.375580721854746</v>
      </c>
      <c r="AG995">
        <v>8.0249999999999986</v>
      </c>
      <c r="AH995">
        <v>1.5</v>
      </c>
      <c r="AI995">
        <v>4.4514551187133611</v>
      </c>
      <c r="AJ995">
        <v>0</v>
      </c>
      <c r="AK995">
        <v>16.450719383849105</v>
      </c>
      <c r="AL995">
        <v>37.792036862115978</v>
      </c>
      <c r="AM995">
        <v>0.52134717452510704</v>
      </c>
      <c r="AN995">
        <v>0</v>
      </c>
      <c r="AO995">
        <v>0</v>
      </c>
      <c r="AP995">
        <v>-0.19424309416921992</v>
      </c>
      <c r="AQ995">
        <v>63.418429386910475</v>
      </c>
      <c r="AR995">
        <v>4.1310232976631189</v>
      </c>
      <c r="AS995">
        <v>0.75550790327065931</v>
      </c>
      <c r="AT995">
        <v>1.3658549966105227</v>
      </c>
      <c r="AU995">
        <v>0</v>
      </c>
      <c r="AV995">
        <v>22.949210009930823</v>
      </c>
      <c r="AW995" s="4" t="str">
        <v>Unit Linked</v>
      </c>
      <c r="AX995" s="4" t="str">
        <v>Traditional Non-par</v>
      </c>
      <c r="AY995" s="4" t="str">
        <v>Traditional Non-par</v>
      </c>
      <c r="AZ995" s="4" t="str">
        <v>Traditional Non-par</v>
      </c>
      <c r="BA995" s="4" t="str">
        <v>Traditional Non-par</v>
      </c>
      <c r="BB995" s="4" t="str">
        <v>Traditional Non-par</v>
      </c>
      <c r="BC995" s="4" t="str">
        <v>Unit Linked</v>
      </c>
      <c r="BD995" s="4" t="str">
        <v>Unit Linked</v>
      </c>
      <c r="BE995" s="4" t="str">
        <v>Traditional Non-par</v>
      </c>
      <c r="BF995" s="4" t="str">
        <v>Traditional Non-par</v>
      </c>
      <c r="BG995" s="4">
        <v>0.19</v>
      </c>
      <c r="BH995" s="4">
        <v>0.04</v>
      </c>
      <c r="BI995" s="4">
        <v>0.25</v>
      </c>
      <c r="BJ995" s="4">
        <v>-0.01</v>
      </c>
      <c r="BK995" s="4">
        <v>0.08</v>
      </c>
      <c r="BL995" s="4">
        <v>0.12</v>
      </c>
      <c r="BM995" s="4">
        <v>0.24</v>
      </c>
      <c r="BN995" s="4">
        <v>0.33</v>
      </c>
      <c r="BO995" s="4">
        <v>0.22</v>
      </c>
      <c r="BP995" s="4">
        <v>0</v>
      </c>
      <c r="BQ995" t="str">
        <f>VLOOKUP(A995,Misc!$A$3:$B$11,2,FALSE)</f>
        <v>THB</v>
      </c>
      <c r="BR995">
        <f>INDEX(FX!$B$30:$AK$48,MATCH('Data (2)'!BQ995,FX!$A$30:$A$48,0),MATCH('Data (2)'!D995,Period,0))</f>
        <v>31.211693050000001</v>
      </c>
      <c r="BS995">
        <f t="shared" si="260"/>
        <v>0</v>
      </c>
      <c r="BT995">
        <f t="shared" si="261"/>
        <v>6.9191743596732591</v>
      </c>
      <c r="BU995">
        <f t="shared" si="262"/>
        <v>0</v>
      </c>
      <c r="BV995">
        <f t="shared" si="263"/>
        <v>4.2000149102718591</v>
      </c>
      <c r="BW995">
        <f t="shared" si="264"/>
        <v>0</v>
      </c>
      <c r="BX995">
        <f t="shared" si="265"/>
        <v>1.2579608734108239</v>
      </c>
      <c r="BY995">
        <f t="shared" si="266"/>
        <v>0</v>
      </c>
      <c r="BZ995">
        <f t="shared" si="267"/>
        <v>0.92262127254258175</v>
      </c>
      <c r="CA995">
        <f t="shared" si="255"/>
        <v>11.52127689009337</v>
      </c>
      <c r="CB995">
        <f t="shared" si="255"/>
        <v>5.8956138423785989</v>
      </c>
      <c r="CC995">
        <f t="shared" si="255"/>
        <v>2.5461219829631725</v>
      </c>
      <c r="CD995">
        <f t="shared" si="255"/>
        <v>2.228153964016045</v>
      </c>
      <c r="CE995" s="4" t="str">
        <f t="shared" si="256"/>
        <v/>
      </c>
      <c r="CF995" s="4">
        <f t="shared" si="257"/>
        <v>0.60701099465719988</v>
      </c>
      <c r="CG995" s="4" t="str">
        <f t="shared" si="258"/>
        <v/>
      </c>
      <c r="CH995" s="4">
        <f t="shared" si="259"/>
        <v>0.21967095171166004</v>
      </c>
      <c r="CI995">
        <f>INDEX(FX!$B$114:$AK$132,MATCH('Data (2)'!BQ995,FX!$A$114:$A$132,0),MATCH('Data (2)'!D995,Period,0))</f>
        <v>31.815723330000001</v>
      </c>
    </row>
    <row r="996" spans="1:87" hidden="1" x14ac:dyDescent="0.15">
      <c r="A996" t="s">
        <v>351</v>
      </c>
      <c r="B996" s="1">
        <f t="shared" ref="B996:C1009" si="269">B995</f>
        <v>44044</v>
      </c>
      <c r="C996" t="s">
        <v>63</v>
      </c>
      <c r="D996" s="1">
        <v>44136</v>
      </c>
      <c r="E996">
        <v>226.28528075757387</v>
      </c>
      <c r="F996">
        <v>140.55641313814135</v>
      </c>
      <c r="G996">
        <v>39.577642718365425</v>
      </c>
      <c r="H996">
        <v>29.216048135352036</v>
      </c>
      <c r="I996">
        <v>443.82078864703192</v>
      </c>
      <c r="J996">
        <v>217.6418581732589</v>
      </c>
      <c r="K996">
        <v>94.759341871031012</v>
      </c>
      <c r="L996">
        <v>80.822439797535964</v>
      </c>
      <c r="M996">
        <v>181.74004070944991</v>
      </c>
      <c r="N996">
        <v>44.341202941136018</v>
      </c>
      <c r="O996">
        <v>28.97350897363501</v>
      </c>
      <c r="P996">
        <v>22.213801636329002</v>
      </c>
      <c r="Q996" t="str">
        <v>Limited Pay UL 15/5</v>
      </c>
      <c r="R996" t="str">
        <v>E15/8</v>
      </c>
      <c r="S996" t="str">
        <v>UE15/7</v>
      </c>
      <c r="T996" t="str">
        <v>Life Saver 15/9</v>
      </c>
      <c r="U996" t="str">
        <v>TMB Wealthy 3 Gens</v>
      </c>
      <c r="V996" t="str">
        <v>Term ROP 20/10</v>
      </c>
      <c r="W996" t="str">
        <v>Power Max Link</v>
      </c>
      <c r="X996" t="str">
        <v>Unit-Linked</v>
      </c>
      <c r="Y996" t="str">
        <v>W99/8</v>
      </c>
      <c r="Z996" t="str">
        <v>Pension85</v>
      </c>
      <c r="AA996">
        <v>53.850112250723271</v>
      </c>
      <c r="AB996">
        <v>9.1819912958059131</v>
      </c>
      <c r="AC996">
        <v>0</v>
      </c>
      <c r="AD996">
        <v>0</v>
      </c>
      <c r="AE996">
        <v>8.7447536150532503</v>
      </c>
      <c r="AF996">
        <v>122.97309771168634</v>
      </c>
      <c r="AG996">
        <v>8.5599999999999987</v>
      </c>
      <c r="AH996">
        <v>1.6</v>
      </c>
      <c r="AI996">
        <v>4.3723768075266261</v>
      </c>
      <c r="AJ996">
        <v>0</v>
      </c>
      <c r="AK996">
        <v>16.287760898009026</v>
      </c>
      <c r="AL996">
        <v>30.143057003928163</v>
      </c>
      <c r="AM996">
        <v>0.43015194725505124</v>
      </c>
      <c r="AN996">
        <v>0</v>
      </c>
      <c r="AO996">
        <v>0</v>
      </c>
      <c r="AP996">
        <v>-0.19079244366574422</v>
      </c>
      <c r="AQ996">
        <v>80.089491183572335</v>
      </c>
      <c r="AR996">
        <v>4.4064248508406605</v>
      </c>
      <c r="AS996">
        <v>0.80587509682203662</v>
      </c>
      <c r="AT996">
        <v>1.3415911315197875</v>
      </c>
      <c r="AU996">
        <v>0</v>
      </c>
      <c r="AV996">
        <v>23.157594640443662</v>
      </c>
      <c r="AW996" s="4" t="str">
        <v>Unit Linked</v>
      </c>
      <c r="AX996" s="4" t="str">
        <v>Traditional Non-par</v>
      </c>
      <c r="AY996" s="4" t="str">
        <v>Traditional Non-par</v>
      </c>
      <c r="AZ996" s="4" t="str">
        <v>Traditional Non-par</v>
      </c>
      <c r="BA996" s="4" t="str">
        <v>Traditional Non-par</v>
      </c>
      <c r="BB996" s="4" t="str">
        <v>Traditional Non-par</v>
      </c>
      <c r="BC996" s="4" t="str">
        <v>Unit Linked</v>
      </c>
      <c r="BD996" s="4" t="str">
        <v>Unit Linked</v>
      </c>
      <c r="BE996" s="4" t="str">
        <v>Traditional Non-par</v>
      </c>
      <c r="BF996" s="4" t="str">
        <v>Traditional Non-par</v>
      </c>
      <c r="BG996" s="4">
        <v>0.19</v>
      </c>
      <c r="BH996" s="4">
        <v>0.04</v>
      </c>
      <c r="BI996" s="4">
        <v>0.25</v>
      </c>
      <c r="BJ996" s="4">
        <v>-0.01</v>
      </c>
      <c r="BK996" s="4">
        <v>0.08</v>
      </c>
      <c r="BL996" s="4">
        <v>0.12</v>
      </c>
      <c r="BM996" s="4">
        <v>0.24</v>
      </c>
      <c r="BN996" s="4">
        <v>0.33</v>
      </c>
      <c r="BO996" s="4">
        <v>0.22</v>
      </c>
      <c r="BP996" s="4">
        <v>0</v>
      </c>
      <c r="BQ996" t="str">
        <f>VLOOKUP(A996,Misc!$A$3:$B$11,2,FALSE)</f>
        <v>THB</v>
      </c>
      <c r="BR996">
        <f>INDEX(FX!$B$30:$AK$48,MATCH('Data (2)'!BQ996,FX!$A$30:$A$48,0),MATCH('Data (2)'!D996,Period,0))</f>
        <v>31.211693050000001</v>
      </c>
      <c r="BS996">
        <f t="shared" si="260"/>
        <v>0</v>
      </c>
      <c r="BT996">
        <f t="shared" si="261"/>
        <v>7.2500162165209385</v>
      </c>
      <c r="BU996">
        <f t="shared" si="262"/>
        <v>0</v>
      </c>
      <c r="BV996">
        <f t="shared" si="263"/>
        <v>4.5033254976900832</v>
      </c>
      <c r="BW996">
        <f t="shared" si="264"/>
        <v>0</v>
      </c>
      <c r="BX996">
        <f t="shared" si="265"/>
        <v>1.2680389575459261</v>
      </c>
      <c r="BY996">
        <f t="shared" si="266"/>
        <v>0</v>
      </c>
      <c r="BZ996">
        <f t="shared" si="267"/>
        <v>0.93606098485426559</v>
      </c>
      <c r="CA996">
        <f t="shared" si="255"/>
        <v>13.949731208170897</v>
      </c>
      <c r="CB996">
        <f t="shared" si="255"/>
        <v>6.8407012443447375</v>
      </c>
      <c r="CC996">
        <f t="shared" si="255"/>
        <v>2.9783808743923665</v>
      </c>
      <c r="CD996">
        <f t="shared" si="255"/>
        <v>2.5403301053138736</v>
      </c>
      <c r="CE996" s="4" t="str">
        <f t="shared" si="256"/>
        <v/>
      </c>
      <c r="CF996" s="4">
        <f t="shared" si="257"/>
        <v>0.62114695515137641</v>
      </c>
      <c r="CG996" s="4" t="str">
        <f t="shared" si="258"/>
        <v/>
      </c>
      <c r="CH996" s="4">
        <f t="shared" si="259"/>
        <v>0.20785994379806763</v>
      </c>
      <c r="CI996">
        <f>INDEX(FX!$B$114:$AK$132,MATCH('Data (2)'!BQ996,FX!$A$114:$A$132,0),MATCH('Data (2)'!D996,Period,0))</f>
        <v>31.815723330000001</v>
      </c>
    </row>
    <row r="997" spans="1:87" hidden="1" x14ac:dyDescent="0.15">
      <c r="A997" t="s">
        <v>351</v>
      </c>
      <c r="B997" s="1">
        <f t="shared" si="269"/>
        <v>44044</v>
      </c>
      <c r="C997" t="s">
        <v>63</v>
      </c>
      <c r="D997" s="1">
        <v>44166</v>
      </c>
      <c r="E997">
        <v>208.21800659716894</v>
      </c>
      <c r="F997">
        <v>132.16586191146195</v>
      </c>
      <c r="G997">
        <v>36.936984587583815</v>
      </c>
      <c r="H997">
        <v>27.310372493976878</v>
      </c>
      <c r="I997">
        <v>666.1061691593186</v>
      </c>
      <c r="J997">
        <v>282.71379122965743</v>
      </c>
      <c r="K997">
        <v>137.77626747275164</v>
      </c>
      <c r="L997">
        <v>110.34534625274738</v>
      </c>
      <c r="M997">
        <v>503.41760788284995</v>
      </c>
      <c r="N997">
        <v>92.342867727713184</v>
      </c>
      <c r="O997">
        <v>54.785962536415994</v>
      </c>
      <c r="P997">
        <v>27.248502956376001</v>
      </c>
      <c r="Q997" t="str">
        <v>Limited Pay UL 15/5</v>
      </c>
      <c r="R997" t="str">
        <v>E15/8</v>
      </c>
      <c r="S997" t="str">
        <v>UE15/7</v>
      </c>
      <c r="T997" t="str">
        <v>Life Saver 15/9</v>
      </c>
      <c r="U997" t="str">
        <v>TMB Wealthy 3 Gens</v>
      </c>
      <c r="V997" t="str">
        <v>Term ROP 20/10</v>
      </c>
      <c r="W997" t="str">
        <v>Power Max Link</v>
      </c>
      <c r="X997" t="str">
        <v>Unit-Linked</v>
      </c>
      <c r="Y997" t="str">
        <v>W99/8</v>
      </c>
      <c r="Z997" t="str">
        <v>Pension85</v>
      </c>
      <c r="AA997">
        <v>42.353608166823491</v>
      </c>
      <c r="AB997">
        <v>4.6995249091888383</v>
      </c>
      <c r="AC997">
        <v>0</v>
      </c>
      <c r="AD997">
        <v>0</v>
      </c>
      <c r="AE997">
        <v>7.5192398547021426</v>
      </c>
      <c r="AF997">
        <v>119.83788518431543</v>
      </c>
      <c r="AG997">
        <v>11.896304202657795</v>
      </c>
      <c r="AH997">
        <v>2.2236082621790274</v>
      </c>
      <c r="AI997">
        <v>3.7596199273510722</v>
      </c>
      <c r="AJ997">
        <v>0</v>
      </c>
      <c r="AK997">
        <v>14.934279625373279</v>
      </c>
      <c r="AL997">
        <v>23.642916631495741</v>
      </c>
      <c r="AM997">
        <v>0.22016028176639291</v>
      </c>
      <c r="AN997">
        <v>0</v>
      </c>
      <c r="AO997">
        <v>0</v>
      </c>
      <c r="AP997">
        <v>-0.16405426722577152</v>
      </c>
      <c r="AQ997">
        <v>78.047600877952789</v>
      </c>
      <c r="AR997">
        <v>6.123851690625175</v>
      </c>
      <c r="AS997">
        <v>1.1199690772361277</v>
      </c>
      <c r="AT997">
        <v>1.1535768700759561</v>
      </c>
      <c r="AU997">
        <v>0</v>
      </c>
      <c r="AV997">
        <v>21.49975829304455</v>
      </c>
      <c r="AW997" s="4" t="str">
        <v>Unit Linked</v>
      </c>
      <c r="AX997" s="4" t="str">
        <v>Traditional Non-par</v>
      </c>
      <c r="AY997" s="4" t="str">
        <v>Traditional Non-par</v>
      </c>
      <c r="AZ997" s="4" t="str">
        <v>Traditional Non-par</v>
      </c>
      <c r="BA997" s="4" t="str">
        <v>Traditional Non-par</v>
      </c>
      <c r="BB997" s="4" t="str">
        <v>Traditional Non-par</v>
      </c>
      <c r="BC997" s="4" t="str">
        <v>Unit Linked</v>
      </c>
      <c r="BD997" s="4" t="str">
        <v>Unit Linked</v>
      </c>
      <c r="BE997" s="4" t="str">
        <v>Traditional Non-par</v>
      </c>
      <c r="BF997" s="4" t="str">
        <v>Traditional Non-par</v>
      </c>
      <c r="BG997" s="4">
        <v>0.19</v>
      </c>
      <c r="BH997" s="4">
        <v>0.04</v>
      </c>
      <c r="BI997" s="4">
        <v>0.25</v>
      </c>
      <c r="BJ997" s="4">
        <v>-0.01</v>
      </c>
      <c r="BK997" s="4">
        <v>0.08</v>
      </c>
      <c r="BL997" s="4">
        <v>0.12</v>
      </c>
      <c r="BM997" s="4">
        <v>0.24</v>
      </c>
      <c r="BN997" s="4">
        <v>0.33</v>
      </c>
      <c r="BO997" s="4">
        <v>0.22</v>
      </c>
      <c r="BP997" s="4">
        <v>0</v>
      </c>
      <c r="BQ997" t="str">
        <f>VLOOKUP(A997,Misc!$A$3:$B$11,2,FALSE)</f>
        <v>THB</v>
      </c>
      <c r="BR997">
        <f>INDEX(FX!$B$30:$AK$48,MATCH('Data (2)'!BQ997,FX!$A$30:$A$48,0),MATCH('Data (2)'!D997,Period,0))</f>
        <v>31.211693050000001</v>
      </c>
      <c r="BS997">
        <f t="shared" si="260"/>
        <v>0</v>
      </c>
      <c r="BT997">
        <f t="shared" si="261"/>
        <v>6.6711538609460002</v>
      </c>
      <c r="BU997">
        <f t="shared" si="262"/>
        <v>0</v>
      </c>
      <c r="BV997">
        <f t="shared" si="263"/>
        <v>4.2344983240651839</v>
      </c>
      <c r="BW997">
        <f t="shared" si="264"/>
        <v>0</v>
      </c>
      <c r="BX997">
        <f t="shared" si="265"/>
        <v>1.1834341869379563</v>
      </c>
      <c r="BY997">
        <f t="shared" si="266"/>
        <v>0</v>
      </c>
      <c r="BZ997">
        <f t="shared" si="267"/>
        <v>0.87500451994791351</v>
      </c>
      <c r="CA997">
        <f t="shared" si="255"/>
        <v>20.936383003155772</v>
      </c>
      <c r="CB997">
        <f t="shared" si="255"/>
        <v>8.8859771722706089</v>
      </c>
      <c r="CC997">
        <f t="shared" si="255"/>
        <v>4.3304458630000173</v>
      </c>
      <c r="CD997">
        <f t="shared" si="255"/>
        <v>3.468264578121329</v>
      </c>
      <c r="CE997" s="4" t="str">
        <f t="shared" si="256"/>
        <v/>
      </c>
      <c r="CF997" s="4">
        <f t="shared" si="257"/>
        <v>0.63474751329820367</v>
      </c>
      <c r="CG997" s="4" t="str">
        <f t="shared" si="258"/>
        <v/>
      </c>
      <c r="CH997" s="4">
        <f t="shared" si="259"/>
        <v>0.20663711565905063</v>
      </c>
      <c r="CI997">
        <f>INDEX(FX!$B$114:$AK$132,MATCH('Data (2)'!BQ997,FX!$A$114:$A$132,0),MATCH('Data (2)'!D997,Period,0))</f>
        <v>31.815723330000001</v>
      </c>
    </row>
    <row r="998" spans="1:87" x14ac:dyDescent="0.15">
      <c r="A998" t="s">
        <v>351</v>
      </c>
      <c r="B998" s="1">
        <f t="shared" si="269"/>
        <v>44044</v>
      </c>
      <c r="C998" t="s">
        <v>349</v>
      </c>
      <c r="D998" s="1">
        <v>43831</v>
      </c>
      <c r="E998">
        <f t="array" ref="E998:E1009">TRANSPOSE('[10]PD_Key Metrics P1'!$F$6:$Q$6)</f>
        <v>659.05994874560008</v>
      </c>
      <c r="F998">
        <f t="array" ref="F998:F1009">TRANSPOSE('[10]PD_Key Metrics P1'!$F$11:$Q$11)</f>
        <v>54.786500315902948</v>
      </c>
      <c r="G998">
        <f t="array" ref="G998:G1009">TRANSPOSE('[10]PD_Key Metrics P1'!$F$16:$Q$16)</f>
        <v>26.299673878054989</v>
      </c>
      <c r="H998">
        <f t="array" ref="H998:H1009">TRANSPOSE('[10]PD_Key Metrics P1'!$F$21:$Q$21)</f>
        <v>17.915106296314981</v>
      </c>
      <c r="I998">
        <f t="array" ref="I998:I1009">TRANSPOSE('[10]PD_Key Metrics P1'!$F$7:$Q$7)</f>
        <v>545.2306637695815</v>
      </c>
      <c r="J998">
        <f t="array" ref="J998:J1009">TRANSPOSE('[10]PD_Key Metrics P1'!$F$12:$Q$12)</f>
        <v>54.020258078928677</v>
      </c>
      <c r="K998">
        <f t="array" ref="K998:K1009">TRANSPOSE('[10]PD_Key Metrics P1'!$F$17:$Q$17)</f>
        <v>27.007320230762588</v>
      </c>
      <c r="L998">
        <f t="array" ref="L998:L1009">TRANSPOSE('[10]PD_Key Metrics P1'!$F$22:$Q$22)</f>
        <v>13.52016020512723</v>
      </c>
      <c r="M998">
        <f t="array" ref="M998:M1009">TRANSPOSE('[10]PD_Key Metrics P1'!$F$9:$Q$9)</f>
        <v>85.522906522434383</v>
      </c>
      <c r="N998">
        <f t="array" ref="N998:N1009">TRANSPOSE('[10]PD_Key Metrics P1'!$F$14:$Q$14)</f>
        <v>20.593589997522603</v>
      </c>
      <c r="O998">
        <f t="array" ref="O998:O1009">TRANSPOSE('[10]PD_Key Metrics P1'!$F$19:$Q$19)</f>
        <v>13.417135707878996</v>
      </c>
      <c r="P998">
        <f t="array" ref="P998:P1009">TRANSPOSE('[10]PD_Key Metrics P1'!$F$24:$Q$24)</f>
        <v>8.706928598535999</v>
      </c>
      <c r="Q998" t="str">
        <f t="array" ref="Q998:Q1009">'[10]PD_Key Products'!$D$6</f>
        <v>Employee Benefit</v>
      </c>
      <c r="R998" t="str">
        <f t="array" ref="R998:R1009">'[10]PD_Key Products'!$D$9</f>
        <v>Group Co-op</v>
      </c>
      <c r="S998" t="str">
        <f t="array" ref="S998:S1009">'[10]PD_Key Products'!$D$12</f>
        <v>Auto Loan</v>
      </c>
      <c r="T998" t="str">
        <f t="array" ref="T998:T1009">'[10]PD_Key Products'!$D$15</f>
        <v>Pension85</v>
      </c>
      <c r="U998" t="str">
        <f t="array" ref="U998:U1009">'[10]PD_Key Products'!$D$18</f>
        <v>Whole Life Package (with NGD&amp;ICP)</v>
      </c>
      <c r="V998" t="str">
        <f t="array" ref="V998:V1009">'[10]PD_Key Products'!$D$21</f>
        <v>FWD Saving 20/10</v>
      </c>
      <c r="W998" t="str">
        <f t="array" ref="W998:W1009">'[10]PD_Key Products'!$D$24</f>
        <v>Term</v>
      </c>
      <c r="X998" t="str">
        <f t="array" ref="X998:X1009">'[10]PD_Key Products'!$D$27</f>
        <v>HB</v>
      </c>
      <c r="Y998" t="str">
        <f t="array" ref="Y998:Y1009">'[10]PD_Key Products'!$D$30</f>
        <v>New CI</v>
      </c>
      <c r="Z998" t="str">
        <f t="array" ref="Z998:Z1009">'[10]PD_Key Products'!$D$33</f>
        <v>Cancer Fighter</v>
      </c>
      <c r="AA998">
        <f t="array" ref="AA998:AA1009">TRANSPOSE('[10]PD_Key Products'!$F$6:$Q$6)</f>
        <v>602.99228830000004</v>
      </c>
      <c r="AB998">
        <f t="array" ref="AB998:AB1009">TRANSPOSE('[10]PD_Key Products'!$F$9:$Q$9)</f>
        <v>5.917262</v>
      </c>
      <c r="AC998">
        <f t="array" ref="AC998:AC1009">TRANSPOSE('[10]PD_Key Products'!$F$12:$Q$12)</f>
        <v>6.8911058539999912</v>
      </c>
      <c r="AD998">
        <f t="array" ref="AD998:AD1009">TRANSPOSE('[10]PD_Key Products'!$F$15:$Q$15)</f>
        <v>5.9499775999999995</v>
      </c>
      <c r="AE998">
        <f t="array" ref="AE998:AE1009">TRANSPOSE('[10]PD_Key Products'!$F$18:$Q$18)</f>
        <v>13.954751999999999</v>
      </c>
      <c r="AF998">
        <f t="array" ref="AF998:AF1009">TRANSPOSE('[10]PD_Key Products'!$F$21:$Q$21)</f>
        <v>0</v>
      </c>
      <c r="AG998">
        <f t="array" ref="AG998:AG1009">TRANSPOSE('[10]PD_Key Products'!$F$24:$Q$24)</f>
        <v>2.4481519999999999</v>
      </c>
      <c r="AH998">
        <f t="array" ref="AH998:AH1009">TRANSPOSE('[10]PD_Key Products'!$F$27:$Q$27)</f>
        <v>3.4684447999999981</v>
      </c>
      <c r="AI998">
        <f t="array" ref="AI998:AI1009">TRANSPOSE('[10]PD_Key Products'!$F$30:$Q$30)</f>
        <v>3.6308116771999992</v>
      </c>
      <c r="AJ998">
        <f t="array" ref="AJ998:AJ1009">TRANSPOSE('[10]PD_Key Products'!$F$33:$Q$33)</f>
        <v>1.8506419243999994</v>
      </c>
      <c r="AK998">
        <f t="array" ref="AK998:AK1009">TRANSPOSE('[10]PD_Key Products'!$F$36:$Q$36)</f>
        <v>11.956512589999875</v>
      </c>
      <c r="AL998">
        <f t="array" ref="AL998:AL1009">TRANSPOSE('[10]PD_Key Products'!$F$7:$Q$7)</f>
        <v>26.448604986844504</v>
      </c>
      <c r="AM998">
        <f t="array" ref="AM998:AM1009">TRANSPOSE('[10]PD_Key Products'!$F$10:$Q$10)</f>
        <v>-0.79635523699062294</v>
      </c>
      <c r="AN998">
        <f t="array" ref="AN998:AN1009">TRANSPOSE('[10]PD_Key Products'!$F$13:$Q$13)</f>
        <v>7.1832920631509838</v>
      </c>
      <c r="AO998">
        <f t="array" ref="AO998:AO1009">TRANSPOSE('[10]PD_Key Products'!$F$16:$Q$16)</f>
        <v>3.0671878377340005</v>
      </c>
      <c r="AP998">
        <f t="array" ref="AP998:AP1009">TRANSPOSE('[10]PD_Key Products'!$F$19:$Q$19)</f>
        <v>-3.0590685662409998</v>
      </c>
      <c r="AQ998">
        <f t="array" ref="AQ998:AQ1009">TRANSPOSE('[10]PD_Key Products'!$F$22:$Q$22)</f>
        <v>0</v>
      </c>
      <c r="AR998">
        <f t="array" ref="AR998:AR1009">TRANSPOSE('[10]PD_Key Products'!$F$25:$Q$25)</f>
        <v>0.87250052137300016</v>
      </c>
      <c r="AS998">
        <f t="array" ref="AS998:AS1009">TRANSPOSE('[10]PD_Key Products'!$F$28:$Q$28)</f>
        <v>1.4487125584840002</v>
      </c>
      <c r="AT998">
        <f t="array" ref="AT998:AT1009">TRANSPOSE('[10]PD_Key Products'!$F$31:$Q$31)</f>
        <v>4.3601473439299987</v>
      </c>
      <c r="AU998">
        <f t="array" ref="AU998:AU1009">TRANSPOSE('[10]PD_Key Products'!$F$34:$Q$35)</f>
        <v>0.72667357841599989</v>
      </c>
      <c r="AV998">
        <f t="array" ref="AV998:AV1009">TRANSPOSE('[10]PD_Key Products'!$F$37:$Q$37)</f>
        <v>14.534805229202085</v>
      </c>
      <c r="AW998" s="4" t="str">
        <f t="array" ref="AW998:AW1009">'[10]PD_Key Products'!$D$8</f>
        <v>Group Protection (non-medical)</v>
      </c>
      <c r="AX998" s="4" t="str">
        <f t="array" ref="AX998:AX1009">'[10]PD_Key Products'!$D$11</f>
        <v>Group Protection (non-medical)</v>
      </c>
      <c r="AY998" s="4" t="str">
        <f t="array" ref="AY998:AY1009">'[10]PD_Key Products'!$D$14</f>
        <v>Stand-alone protection</v>
      </c>
      <c r="AZ998" s="4" t="str">
        <f t="array" ref="AZ998:AZ1009">'[10]PD_Key Products'!$D$17</f>
        <v>Traditional Non-par</v>
      </c>
      <c r="BA998" s="4" t="str">
        <f t="array" ref="BA998:BA1009">'[10]PD_Key Products'!$D$20</f>
        <v>Traditional Par</v>
      </c>
      <c r="BB998" s="4" t="str">
        <f t="array" ref="BB998:BB1009">'[10]PD_Key Products'!$D$23</f>
        <v>Traditional Non-par</v>
      </c>
      <c r="BC998" s="4" t="str">
        <f t="array" ref="BC998:BC1009">'[10]PD_Key Products'!$D$26</f>
        <v>Traditional Non-par</v>
      </c>
      <c r="BD998" s="4" t="str">
        <f t="array" ref="BD998:BD1009">'[10]PD_Key Products'!$D$29</f>
        <v>Riders</v>
      </c>
      <c r="BE998" s="4" t="str">
        <f t="array" ref="BE998:BE1009">'[10]PD_Key Products'!$D$32</f>
        <v>Riders</v>
      </c>
      <c r="BF998" s="4" t="str">
        <f t="array" ref="BF998:BF1009">'[10]PD_Key Products'!$D$35</f>
        <v>Riders</v>
      </c>
      <c r="BG998" s="4">
        <f t="array" ref="BG998:BG1009">'[10]PD_Key Products'!$D$7</f>
        <v>0</v>
      </c>
      <c r="BH998" s="4">
        <f t="array" ref="BH998:BH1009">'[10]PD_Key Products'!$D$10</f>
        <v>0</v>
      </c>
      <c r="BI998" s="4">
        <f t="array" ref="BI998:BI1009">'[10]PD_Key Products'!$D$13</f>
        <v>1</v>
      </c>
      <c r="BJ998" s="4">
        <f t="array" ref="BJ998:BJ1009">'[10]PD_Key Products'!$D$16</f>
        <v>0.04</v>
      </c>
      <c r="BK998" s="4">
        <f t="array" ref="BK998:BK1009">'[10]PD_Key Products'!$D$19</f>
        <v>0.12</v>
      </c>
      <c r="BL998" s="4">
        <f t="array" ref="BL998:BL1009">'[10]PD_Key Products'!$D$22</f>
        <v>0.06</v>
      </c>
      <c r="BM998" s="4">
        <f t="array" ref="BM998:BM1009">'[10]PD_Key Products'!$D$25</f>
        <v>1</v>
      </c>
      <c r="BN998" s="4">
        <f t="array" ref="BN998:BN1009">'[10]PD_Key Products'!$D$28</f>
        <v>1</v>
      </c>
      <c r="BO998" s="4">
        <f t="array" ref="BO998:BO1009">'[10]PD_Key Products'!$D$31</f>
        <v>1</v>
      </c>
      <c r="BP998" s="4">
        <f t="array" ref="BP998:BP1009">'[10]PD_Key Products'!$D$34</f>
        <v>1</v>
      </c>
      <c r="BQ998" t="str">
        <f>VLOOKUP(A998,Misc!$A$3:$B$11,2,FALSE)</f>
        <v>THB</v>
      </c>
      <c r="BR998">
        <f>INDEX(FX!$B$30:$AK$48,MATCH('Data (2)'!BQ998,FX!$A$30:$A$48,0),MATCH('Data (2)'!D998,Period,0))</f>
        <v>30.398475650000002</v>
      </c>
      <c r="BS998">
        <f t="shared" si="260"/>
        <v>21.680690714029275</v>
      </c>
      <c r="BT998">
        <f t="shared" si="261"/>
        <v>0</v>
      </c>
      <c r="BU998">
        <f t="shared" si="262"/>
        <v>1.8022778821773895</v>
      </c>
      <c r="BV998">
        <f t="shared" si="263"/>
        <v>0</v>
      </c>
      <c r="BW998">
        <f t="shared" si="264"/>
        <v>0.86516423326164338</v>
      </c>
      <c r="BX998">
        <f t="shared" si="265"/>
        <v>0</v>
      </c>
      <c r="BY998">
        <f t="shared" si="266"/>
        <v>0.58934225855877675</v>
      </c>
      <c r="BZ998">
        <f t="shared" si="267"/>
        <v>0</v>
      </c>
      <c r="CA998">
        <f t="shared" si="255"/>
        <v>17.7801099054298</v>
      </c>
      <c r="CB998">
        <f t="shared" si="255"/>
        <v>1.761614284718481</v>
      </c>
      <c r="CC998">
        <f t="shared" si="255"/>
        <v>0.88071554639676264</v>
      </c>
      <c r="CD998">
        <f t="shared" si="255"/>
        <v>0.44089584530001968</v>
      </c>
      <c r="CE998" s="4">
        <f t="shared" si="256"/>
        <v>8.3128250199665479E-2</v>
      </c>
      <c r="CF998" s="4" t="str">
        <f t="shared" si="257"/>
        <v/>
      </c>
      <c r="CG998" s="4">
        <f t="shared" si="258"/>
        <v>0.32699855243563969</v>
      </c>
      <c r="CH998" s="4" t="str">
        <f t="shared" si="259"/>
        <v/>
      </c>
      <c r="CI998">
        <f>INDEX(FX!$B$114:$AK$132,MATCH('Data (2)'!BQ998,FX!$A$114:$A$132,0),MATCH('Data (2)'!D998,Period,0))</f>
        <v>30.665202108963094</v>
      </c>
    </row>
    <row r="999" spans="1:87" hidden="1" x14ac:dyDescent="0.15">
      <c r="A999" t="s">
        <v>351</v>
      </c>
      <c r="B999" s="1">
        <f t="shared" si="269"/>
        <v>44044</v>
      </c>
      <c r="C999" t="str">
        <f>C998</f>
        <v>Partnership Distribution</v>
      </c>
      <c r="D999" s="1">
        <v>43862</v>
      </c>
      <c r="E999">
        <v>99.186961999720012</v>
      </c>
      <c r="F999">
        <v>34.159523818534261</v>
      </c>
      <c r="G999">
        <v>26.110465225334003</v>
      </c>
      <c r="H999">
        <v>23.598885332628992</v>
      </c>
      <c r="I999">
        <v>67.230663769581597</v>
      </c>
      <c r="J999">
        <v>18.995977857642345</v>
      </c>
      <c r="K999">
        <v>27.007320230762588</v>
      </c>
      <c r="L999">
        <v>13.52016020512723</v>
      </c>
      <c r="M999">
        <v>64.307377083245342</v>
      </c>
      <c r="N999">
        <v>17.828521596778966</v>
      </c>
      <c r="O999">
        <v>13.221076109028997</v>
      </c>
      <c r="P999">
        <v>7.9626700353289985</v>
      </c>
      <c r="Q999" t="str">
        <v>Employee Benefit</v>
      </c>
      <c r="R999" t="str">
        <v>Group Co-op</v>
      </c>
      <c r="S999" t="str">
        <v>Auto Loan</v>
      </c>
      <c r="T999" t="str">
        <v>Pension85</v>
      </c>
      <c r="U999" t="str">
        <v>Whole Life Package (with NGD&amp;ICP)</v>
      </c>
      <c r="V999" t="str">
        <v>FWD Saving 20/10</v>
      </c>
      <c r="W999" t="str">
        <v>Term</v>
      </c>
      <c r="X999" t="str">
        <v>HB</v>
      </c>
      <c r="Y999" t="str">
        <v>New CI</v>
      </c>
      <c r="Z999" t="str">
        <v>Cancer Fighter</v>
      </c>
      <c r="AA999">
        <v>4.4112763800000003</v>
      </c>
      <c r="AB999">
        <v>45.519225509999991</v>
      </c>
      <c r="AC999">
        <v>5.6957603760000035</v>
      </c>
      <c r="AD999">
        <v>7.5049326000000018</v>
      </c>
      <c r="AE999">
        <v>15.461833</v>
      </c>
      <c r="AF999">
        <v>0</v>
      </c>
      <c r="AG999">
        <v>2.0863480000000001</v>
      </c>
      <c r="AH999">
        <v>3.7135385599999995</v>
      </c>
      <c r="AI999">
        <v>4.0560143089200018</v>
      </c>
      <c r="AJ999">
        <v>1.8713314848</v>
      </c>
      <c r="AK999">
        <v>8.8667017800000139</v>
      </c>
      <c r="AL999">
        <v>1.6111523683495865</v>
      </c>
      <c r="AM999">
        <v>4.6633045931356838</v>
      </c>
      <c r="AN999">
        <v>5.9085412017959955</v>
      </c>
      <c r="AO999">
        <v>4.4588041136239998</v>
      </c>
      <c r="AP999">
        <v>-3.3194250790059985</v>
      </c>
      <c r="AQ999">
        <v>0</v>
      </c>
      <c r="AR999">
        <v>3.7954214344359993</v>
      </c>
      <c r="AS999">
        <v>2.3995247911790005</v>
      </c>
      <c r="AT999">
        <v>4.9747910284289985</v>
      </c>
      <c r="AU999">
        <v>2.6593213515879999</v>
      </c>
      <c r="AV999">
        <v>7.0080880150029969</v>
      </c>
      <c r="AW999" s="4" t="str">
        <v>Group Protection (non-medical)</v>
      </c>
      <c r="AX999" s="4" t="str">
        <v>Group Protection (non-medical)</v>
      </c>
      <c r="AY999" s="4" t="str">
        <v>Stand-alone protection</v>
      </c>
      <c r="AZ999" s="4" t="str">
        <v>Traditional Non-par</v>
      </c>
      <c r="BA999" s="4" t="str">
        <v>Traditional Par</v>
      </c>
      <c r="BB999" s="4" t="str">
        <v>Traditional Non-par</v>
      </c>
      <c r="BC999" s="4" t="str">
        <v>Traditional Non-par</v>
      </c>
      <c r="BD999" s="4" t="str">
        <v>Riders</v>
      </c>
      <c r="BE999" s="4" t="str">
        <v>Riders</v>
      </c>
      <c r="BF999" s="4" t="str">
        <v>Riders</v>
      </c>
      <c r="BG999" s="4">
        <v>0</v>
      </c>
      <c r="BH999" s="4">
        <v>0</v>
      </c>
      <c r="BI999" s="4">
        <v>1</v>
      </c>
      <c r="BJ999" s="4">
        <v>0.04</v>
      </c>
      <c r="BK999" s="4">
        <v>0.12</v>
      </c>
      <c r="BL999" s="4">
        <v>0.06</v>
      </c>
      <c r="BM999" s="4">
        <v>1</v>
      </c>
      <c r="BN999" s="4">
        <v>1</v>
      </c>
      <c r="BO999" s="4">
        <v>1</v>
      </c>
      <c r="BP999" s="4">
        <v>1</v>
      </c>
      <c r="BQ999" t="str">
        <f>VLOOKUP(A999,Misc!$A$3:$B$11,2,FALSE)</f>
        <v>THB</v>
      </c>
      <c r="BR999">
        <f>INDEX(FX!$B$30:$AK$48,MATCH('Data (2)'!BQ999,FX!$A$30:$A$48,0),MATCH('Data (2)'!D999,Period,0))</f>
        <v>31.343392810000001</v>
      </c>
      <c r="BS999">
        <f t="shared" si="260"/>
        <v>3.16452537863338</v>
      </c>
      <c r="BT999">
        <f t="shared" si="261"/>
        <v>0</v>
      </c>
      <c r="BU999">
        <f t="shared" si="262"/>
        <v>1.0898476762105915</v>
      </c>
      <c r="BV999">
        <f t="shared" si="263"/>
        <v>0</v>
      </c>
      <c r="BW999">
        <f t="shared" si="264"/>
        <v>0.83304527316530808</v>
      </c>
      <c r="BX999">
        <f t="shared" si="265"/>
        <v>0</v>
      </c>
      <c r="BY999">
        <f t="shared" si="266"/>
        <v>0.75291419393180214</v>
      </c>
      <c r="BZ999">
        <f t="shared" si="267"/>
        <v>0</v>
      </c>
      <c r="CA999">
        <f t="shared" si="255"/>
        <v>2.1924089569242016</v>
      </c>
      <c r="CB999">
        <f t="shared" si="255"/>
        <v>0.61946364449657532</v>
      </c>
      <c r="CC999">
        <f t="shared" si="255"/>
        <v>0.88071554639676264</v>
      </c>
      <c r="CD999">
        <f t="shared" si="255"/>
        <v>0.44089584530001968</v>
      </c>
      <c r="CE999" s="4">
        <f t="shared" si="256"/>
        <v>0.34439530286884568</v>
      </c>
      <c r="CF999" s="4" t="str">
        <f t="shared" si="257"/>
        <v/>
      </c>
      <c r="CG999" s="4">
        <f t="shared" si="258"/>
        <v>0.69084350993864607</v>
      </c>
      <c r="CH999" s="4" t="str">
        <f t="shared" si="259"/>
        <v/>
      </c>
      <c r="CI999">
        <f>INDEX(FX!$B$114:$AK$132,MATCH('Data (2)'!BQ999,FX!$A$114:$A$132,0),MATCH('Data (2)'!D999,Period,0))</f>
        <v>30.665202108963094</v>
      </c>
    </row>
    <row r="1000" spans="1:87" hidden="1" x14ac:dyDescent="0.15">
      <c r="A1000" t="s">
        <v>351</v>
      </c>
      <c r="B1000" s="1">
        <f t="shared" si="269"/>
        <v>44044</v>
      </c>
      <c r="C1000" t="str">
        <f t="shared" si="269"/>
        <v>Partnership Distribution</v>
      </c>
      <c r="D1000" s="1">
        <v>43891</v>
      </c>
      <c r="E1000">
        <v>117.97738604468</v>
      </c>
      <c r="F1000">
        <v>38.594264940876343</v>
      </c>
      <c r="G1000">
        <v>28.883518761431997</v>
      </c>
      <c r="H1000">
        <v>23.452221668886995</v>
      </c>
      <c r="I1000">
        <v>72.730663769581597</v>
      </c>
      <c r="J1000">
        <v>19.939907802320764</v>
      </c>
      <c r="K1000">
        <v>27.007320230762588</v>
      </c>
      <c r="L1000">
        <v>13.52016020512723</v>
      </c>
      <c r="M1000">
        <v>83.992411610320005</v>
      </c>
      <c r="N1000">
        <v>17.303649533856632</v>
      </c>
      <c r="O1000">
        <v>13.476739330020001</v>
      </c>
      <c r="P1000">
        <v>6.0827337238119981</v>
      </c>
      <c r="Q1000" t="str">
        <v>Employee Benefit</v>
      </c>
      <c r="R1000" t="str">
        <v>Group Co-op</v>
      </c>
      <c r="S1000" t="str">
        <v>Auto Loan</v>
      </c>
      <c r="T1000" t="str">
        <v>Pension85</v>
      </c>
      <c r="U1000" t="str">
        <v>Whole Life Package (with NGD&amp;ICP)</v>
      </c>
      <c r="V1000" t="str">
        <v>FWD Saving 20/10</v>
      </c>
      <c r="W1000" t="str">
        <v>Term</v>
      </c>
      <c r="X1000" t="str">
        <v>HB</v>
      </c>
      <c r="Y1000" t="str">
        <v>New CI</v>
      </c>
      <c r="Z1000" t="str">
        <v>Cancer Fighter</v>
      </c>
      <c r="AA1000">
        <v>6.2545025900000004</v>
      </c>
      <c r="AB1000">
        <v>67.826357000000002</v>
      </c>
      <c r="AC1000">
        <v>8.117202500999996</v>
      </c>
      <c r="AD1000">
        <v>7.2778225000000001</v>
      </c>
      <c r="AE1000">
        <v>8.5660159999999994</v>
      </c>
      <c r="AF1000">
        <v>0</v>
      </c>
      <c r="AG1000">
        <v>3.4990860000000001</v>
      </c>
      <c r="AH1000">
        <v>3.2645676799999999</v>
      </c>
      <c r="AI1000">
        <v>3.3025005588800007</v>
      </c>
      <c r="AJ1000">
        <v>2.7483453848000008</v>
      </c>
      <c r="AK1000">
        <v>7.1209858299999667</v>
      </c>
      <c r="AL1000">
        <v>1.9391433365150395</v>
      </c>
      <c r="AM1000">
        <v>8.2235551998950953</v>
      </c>
      <c r="AN1000">
        <v>8.4762942974389954</v>
      </c>
      <c r="AO1000">
        <v>4.1362943719320002</v>
      </c>
      <c r="AP1000">
        <v>-2.1689284659979986</v>
      </c>
      <c r="AQ1000">
        <v>0</v>
      </c>
      <c r="AR1000">
        <v>3.6106713013290017</v>
      </c>
      <c r="AS1000">
        <v>1.6133120434850001</v>
      </c>
      <c r="AT1000">
        <v>3.9452773470969982</v>
      </c>
      <c r="AU1000">
        <v>2.363820781631</v>
      </c>
      <c r="AV1000">
        <v>6.4548247275512125</v>
      </c>
      <c r="AW1000" s="4" t="str">
        <v>Group Protection (non-medical)</v>
      </c>
      <c r="AX1000" s="4" t="str">
        <v>Group Protection (non-medical)</v>
      </c>
      <c r="AY1000" s="4" t="str">
        <v>Stand-alone protection</v>
      </c>
      <c r="AZ1000" s="4" t="str">
        <v>Traditional Non-par</v>
      </c>
      <c r="BA1000" s="4" t="str">
        <v>Traditional Par</v>
      </c>
      <c r="BB1000" s="4" t="str">
        <v>Traditional Non-par</v>
      </c>
      <c r="BC1000" s="4" t="str">
        <v>Traditional Non-par</v>
      </c>
      <c r="BD1000" s="4" t="str">
        <v>Riders</v>
      </c>
      <c r="BE1000" s="4" t="str">
        <v>Riders</v>
      </c>
      <c r="BF1000" s="4" t="str">
        <v>Riders</v>
      </c>
      <c r="BG1000" s="4">
        <v>0</v>
      </c>
      <c r="BH1000" s="4">
        <v>0</v>
      </c>
      <c r="BI1000" s="4">
        <v>1</v>
      </c>
      <c r="BJ1000" s="4">
        <v>0.04</v>
      </c>
      <c r="BK1000" s="4">
        <v>0.12</v>
      </c>
      <c r="BL1000" s="4">
        <v>0.06</v>
      </c>
      <c r="BM1000" s="4">
        <v>1</v>
      </c>
      <c r="BN1000" s="4">
        <v>1</v>
      </c>
      <c r="BO1000" s="4">
        <v>1</v>
      </c>
      <c r="BP1000" s="4">
        <v>1</v>
      </c>
      <c r="BQ1000" t="str">
        <f>VLOOKUP(A1000,Misc!$A$3:$B$11,2,FALSE)</f>
        <v>THB</v>
      </c>
      <c r="BR1000">
        <f>INDEX(FX!$B$30:$AK$48,MATCH('Data (2)'!BQ1000,FX!$A$30:$A$48,0),MATCH('Data (2)'!D1000,Period,0))</f>
        <v>32.090856989999999</v>
      </c>
      <c r="BS1000">
        <f t="shared" si="260"/>
        <v>3.6763551089160242</v>
      </c>
      <c r="BT1000">
        <f t="shared" si="261"/>
        <v>0</v>
      </c>
      <c r="BU1000">
        <f t="shared" si="262"/>
        <v>1.2026561008608434</v>
      </c>
      <c r="BV1000">
        <f t="shared" si="263"/>
        <v>0</v>
      </c>
      <c r="BW1000">
        <f t="shared" si="264"/>
        <v>0.90005445384124649</v>
      </c>
      <c r="BX1000">
        <f t="shared" si="265"/>
        <v>0</v>
      </c>
      <c r="BY1000">
        <f t="shared" si="266"/>
        <v>0.73080696087970054</v>
      </c>
      <c r="BZ1000">
        <f t="shared" si="267"/>
        <v>0</v>
      </c>
      <c r="CA1000">
        <f t="shared" si="255"/>
        <v>2.371765348591107</v>
      </c>
      <c r="CB1000">
        <f t="shared" si="255"/>
        <v>0.65024543883545949</v>
      </c>
      <c r="CC1000">
        <f t="shared" si="255"/>
        <v>0.88071554639676264</v>
      </c>
      <c r="CD1000">
        <f t="shared" si="255"/>
        <v>0.44089584530001968</v>
      </c>
      <c r="CE1000" s="4">
        <f t="shared" si="256"/>
        <v>0.32713273479597227</v>
      </c>
      <c r="CF1000" s="4" t="str">
        <f t="shared" si="257"/>
        <v/>
      </c>
      <c r="CG1000" s="4">
        <f t="shared" si="258"/>
        <v>0.60766079376855919</v>
      </c>
      <c r="CH1000" s="4" t="str">
        <f t="shared" si="259"/>
        <v/>
      </c>
      <c r="CI1000">
        <f>INDEX(FX!$B$114:$AK$132,MATCH('Data (2)'!BQ1000,FX!$A$114:$A$132,0),MATCH('Data (2)'!D1000,Period,0))</f>
        <v>30.665202108963094</v>
      </c>
    </row>
    <row r="1001" spans="1:87" hidden="1" x14ac:dyDescent="0.15">
      <c r="A1001" t="s">
        <v>351</v>
      </c>
      <c r="B1001" s="1">
        <f t="shared" si="269"/>
        <v>44044</v>
      </c>
      <c r="C1001" t="str">
        <f t="shared" si="269"/>
        <v>Partnership Distribution</v>
      </c>
      <c r="D1001" s="1">
        <v>43922</v>
      </c>
      <c r="E1001">
        <v>82.745589491960004</v>
      </c>
      <c r="F1001">
        <v>33.769606564903548</v>
      </c>
      <c r="G1001">
        <v>22.001742023065002</v>
      </c>
      <c r="H1001">
        <v>17.924268857151002</v>
      </c>
      <c r="I1001">
        <v>90.2260507564595</v>
      </c>
      <c r="J1001">
        <v>25.734371546561682</v>
      </c>
      <c r="K1001">
        <v>33.607841458484089</v>
      </c>
      <c r="L1001">
        <v>17.995840918506147</v>
      </c>
      <c r="M1001">
        <v>48.834686540200003</v>
      </c>
      <c r="N1001">
        <v>16.628747433158122</v>
      </c>
      <c r="O1001">
        <v>11.218885328373005</v>
      </c>
      <c r="P1001">
        <v>5.5681958008622354</v>
      </c>
      <c r="Q1001" t="str">
        <v>Employee Benefit</v>
      </c>
      <c r="R1001" t="str">
        <v>Group Co-op</v>
      </c>
      <c r="S1001" t="str">
        <v>Auto Loan</v>
      </c>
      <c r="T1001" t="str">
        <v>Pension85</v>
      </c>
      <c r="U1001" t="str">
        <v>Whole Life Package (with NGD&amp;ICP)</v>
      </c>
      <c r="V1001" t="str">
        <v>FWD Saving 20/10</v>
      </c>
      <c r="W1001" t="str">
        <v>Term</v>
      </c>
      <c r="X1001" t="str">
        <v>HB</v>
      </c>
      <c r="Y1001" t="str">
        <v>New CI</v>
      </c>
      <c r="Z1001" t="str">
        <v>Cancer Fighter</v>
      </c>
      <c r="AA1001">
        <v>18.100756130000001</v>
      </c>
      <c r="AB1001">
        <v>32.420751240000001</v>
      </c>
      <c r="AC1001">
        <v>4.6432779190000026</v>
      </c>
      <c r="AD1001">
        <v>6.5437975999999995</v>
      </c>
      <c r="AE1001">
        <v>3.926898</v>
      </c>
      <c r="AF1001">
        <v>0</v>
      </c>
      <c r="AG1001">
        <v>3.827216</v>
      </c>
      <c r="AH1001">
        <v>2.5807840000000004</v>
      </c>
      <c r="AI1001">
        <v>2.2263502266000001</v>
      </c>
      <c r="AJ1001">
        <v>2.7959098563599993</v>
      </c>
      <c r="AK1001">
        <v>5.6798485199999647</v>
      </c>
      <c r="AL1001">
        <v>3.2992132480659406</v>
      </c>
      <c r="AM1001">
        <v>6.5135614718600001</v>
      </c>
      <c r="AN1001">
        <v>5.0557267038990013</v>
      </c>
      <c r="AO1001">
        <v>3.9888925094369991</v>
      </c>
      <c r="AP1001">
        <v>-1.0838702076479996</v>
      </c>
      <c r="AQ1001">
        <v>0</v>
      </c>
      <c r="AR1001">
        <v>3.8941233569360025</v>
      </c>
      <c r="AS1001">
        <v>1.238103616689</v>
      </c>
      <c r="AT1001">
        <v>3.0283895431150007</v>
      </c>
      <c r="AU1001">
        <v>2.3749444030459999</v>
      </c>
      <c r="AV1001">
        <v>5.4605219195035986</v>
      </c>
      <c r="AW1001" s="4" t="str">
        <v>Group Protection (non-medical)</v>
      </c>
      <c r="AX1001" s="4" t="str">
        <v>Group Protection (non-medical)</v>
      </c>
      <c r="AY1001" s="4" t="str">
        <v>Stand-alone protection</v>
      </c>
      <c r="AZ1001" s="4" t="str">
        <v>Traditional Non-par</v>
      </c>
      <c r="BA1001" s="4" t="str">
        <v>Traditional Par</v>
      </c>
      <c r="BB1001" s="4" t="str">
        <v>Traditional Non-par</v>
      </c>
      <c r="BC1001" s="4" t="str">
        <v>Traditional Non-par</v>
      </c>
      <c r="BD1001" s="4" t="str">
        <v>Riders</v>
      </c>
      <c r="BE1001" s="4" t="str">
        <v>Riders</v>
      </c>
      <c r="BF1001" s="4" t="str">
        <v>Riders</v>
      </c>
      <c r="BG1001" s="4">
        <v>0</v>
      </c>
      <c r="BH1001" s="4">
        <v>0</v>
      </c>
      <c r="BI1001" s="4">
        <v>1</v>
      </c>
      <c r="BJ1001" s="4">
        <v>0.04</v>
      </c>
      <c r="BK1001" s="4">
        <v>0.12</v>
      </c>
      <c r="BL1001" s="4">
        <v>0.06</v>
      </c>
      <c r="BM1001" s="4">
        <v>1</v>
      </c>
      <c r="BN1001" s="4">
        <v>1</v>
      </c>
      <c r="BO1001" s="4">
        <v>1</v>
      </c>
      <c r="BP1001" s="4">
        <v>1</v>
      </c>
      <c r="BQ1001" t="str">
        <f>VLOOKUP(A1001,Misc!$A$3:$B$11,2,FALSE)</f>
        <v>THB</v>
      </c>
      <c r="BR1001">
        <f>INDEX(FX!$B$30:$AK$48,MATCH('Data (2)'!BQ1001,FX!$A$30:$A$48,0),MATCH('Data (2)'!D1001,Period,0))</f>
        <v>32.68126625</v>
      </c>
      <c r="BS1001">
        <f t="shared" si="260"/>
        <v>2.5318966792469371</v>
      </c>
      <c r="BT1001">
        <f t="shared" si="261"/>
        <v>0</v>
      </c>
      <c r="BU1001">
        <f t="shared" si="262"/>
        <v>1.0333016568751692</v>
      </c>
      <c r="BV1001">
        <f t="shared" si="263"/>
        <v>0</v>
      </c>
      <c r="BW1001">
        <f t="shared" si="264"/>
        <v>0.67322183463637986</v>
      </c>
      <c r="BX1001">
        <f t="shared" si="265"/>
        <v>0</v>
      </c>
      <c r="BY1001">
        <f t="shared" si="266"/>
        <v>0.54845698817288036</v>
      </c>
      <c r="BZ1001">
        <f t="shared" si="267"/>
        <v>0</v>
      </c>
      <c r="CA1001">
        <f t="shared" si="255"/>
        <v>2.942294345097026</v>
      </c>
      <c r="CB1001">
        <f t="shared" si="255"/>
        <v>0.83920436771032447</v>
      </c>
      <c r="CC1001">
        <f t="shared" si="255"/>
        <v>1.0959602137649338</v>
      </c>
      <c r="CD1001">
        <f t="shared" si="255"/>
        <v>0.58684892584634774</v>
      </c>
      <c r="CE1001" s="4">
        <f t="shared" si="256"/>
        <v>0.40811367436308832</v>
      </c>
      <c r="CF1001" s="4" t="str">
        <f t="shared" si="257"/>
        <v/>
      </c>
      <c r="CG1001" s="4">
        <f t="shared" si="258"/>
        <v>0.530781098165933</v>
      </c>
      <c r="CH1001" s="4" t="str">
        <f t="shared" si="259"/>
        <v/>
      </c>
      <c r="CI1001">
        <f>INDEX(FX!$B$114:$AK$132,MATCH('Data (2)'!BQ1001,FX!$A$114:$A$132,0),MATCH('Data (2)'!D1001,Period,0))</f>
        <v>30.665202108963094</v>
      </c>
    </row>
    <row r="1002" spans="1:87" hidden="1" x14ac:dyDescent="0.15">
      <c r="A1002" t="s">
        <v>351</v>
      </c>
      <c r="B1002" s="1">
        <f t="shared" si="269"/>
        <v>44044</v>
      </c>
      <c r="C1002" t="str">
        <f t="shared" si="269"/>
        <v>Partnership Distribution</v>
      </c>
      <c r="D1002" s="1">
        <v>43952</v>
      </c>
      <c r="E1002">
        <v>49.534485130999997</v>
      </c>
      <c r="F1002">
        <v>21.224446829000318</v>
      </c>
      <c r="G1002">
        <v>19.103687228339993</v>
      </c>
      <c r="H1002">
        <v>16.339093121556999</v>
      </c>
      <c r="I1002">
        <v>94.194829125060025</v>
      </c>
      <c r="J1002">
        <v>26.957534334710765</v>
      </c>
      <c r="K1002">
        <v>36.049420474768006</v>
      </c>
      <c r="L1002">
        <v>18.833074745613047</v>
      </c>
      <c r="M1002">
        <v>43.854389144400002</v>
      </c>
      <c r="N1002">
        <v>13.381467313749642</v>
      </c>
      <c r="O1002">
        <v>11.431938317535998</v>
      </c>
      <c r="P1002">
        <v>5.5990185579640048</v>
      </c>
      <c r="Q1002" t="str">
        <v>Employee Benefit</v>
      </c>
      <c r="R1002" t="str">
        <v>Group Co-op</v>
      </c>
      <c r="S1002" t="str">
        <v>Auto Loan</v>
      </c>
      <c r="T1002" t="str">
        <v>Pension85</v>
      </c>
      <c r="U1002" t="str">
        <v>Whole Life Package (with NGD&amp;ICP)</v>
      </c>
      <c r="V1002" t="str">
        <v>FWD Saving 20/10</v>
      </c>
      <c r="W1002" t="str">
        <v>Term</v>
      </c>
      <c r="X1002" t="str">
        <v>HB</v>
      </c>
      <c r="Y1002" t="str">
        <v>New CI</v>
      </c>
      <c r="Z1002" t="str">
        <v>Cancer Fighter</v>
      </c>
      <c r="AA1002">
        <v>10.29101221</v>
      </c>
      <c r="AB1002">
        <v>9.4669639799999992</v>
      </c>
      <c r="AC1002">
        <v>4.7718514069999936</v>
      </c>
      <c r="AD1002">
        <v>6.3449457000000002</v>
      </c>
      <c r="AE1002">
        <v>4.7732479999999997</v>
      </c>
      <c r="AF1002">
        <v>0</v>
      </c>
      <c r="AG1002">
        <v>2.8396439999999998</v>
      </c>
      <c r="AH1002">
        <v>2.2347148800000003</v>
      </c>
      <c r="AI1002">
        <v>2.2527247999999997</v>
      </c>
      <c r="AJ1002">
        <v>2.1704498540000001</v>
      </c>
      <c r="AK1002">
        <v>4.3889303000000197</v>
      </c>
      <c r="AL1002">
        <v>1.3361364916392979</v>
      </c>
      <c r="AM1002">
        <v>0.11238833736800001</v>
      </c>
      <c r="AN1002">
        <v>4.9152588021259991</v>
      </c>
      <c r="AO1002">
        <v>3.2211727486340003</v>
      </c>
      <c r="AP1002">
        <v>-1.0818649105459996</v>
      </c>
      <c r="AQ1002">
        <v>0</v>
      </c>
      <c r="AR1002">
        <v>2.8668868844310018</v>
      </c>
      <c r="AS1002">
        <v>1.1297708726369997</v>
      </c>
      <c r="AT1002">
        <v>2.9466013036450001</v>
      </c>
      <c r="AU1002">
        <v>1.9350950367120001</v>
      </c>
      <c r="AV1002">
        <v>3.8430012623540186</v>
      </c>
      <c r="AW1002" s="4" t="str">
        <v>Group Protection (non-medical)</v>
      </c>
      <c r="AX1002" s="4" t="str">
        <v>Group Protection (non-medical)</v>
      </c>
      <c r="AY1002" s="4" t="str">
        <v>Stand-alone protection</v>
      </c>
      <c r="AZ1002" s="4" t="str">
        <v>Traditional Non-par</v>
      </c>
      <c r="BA1002" s="4" t="str">
        <v>Traditional Par</v>
      </c>
      <c r="BB1002" s="4" t="str">
        <v>Traditional Non-par</v>
      </c>
      <c r="BC1002" s="4" t="str">
        <v>Traditional Non-par</v>
      </c>
      <c r="BD1002" s="4" t="str">
        <v>Riders</v>
      </c>
      <c r="BE1002" s="4" t="str">
        <v>Riders</v>
      </c>
      <c r="BF1002" s="4" t="str">
        <v>Riders</v>
      </c>
      <c r="BG1002" s="4">
        <v>0</v>
      </c>
      <c r="BH1002" s="4">
        <v>0</v>
      </c>
      <c r="BI1002" s="4">
        <v>1</v>
      </c>
      <c r="BJ1002" s="4">
        <v>0.04</v>
      </c>
      <c r="BK1002" s="4">
        <v>0.12</v>
      </c>
      <c r="BL1002" s="4">
        <v>0.06</v>
      </c>
      <c r="BM1002" s="4">
        <v>1</v>
      </c>
      <c r="BN1002" s="4">
        <v>1</v>
      </c>
      <c r="BO1002" s="4">
        <v>1</v>
      </c>
      <c r="BP1002" s="4">
        <v>1</v>
      </c>
      <c r="BQ1002" t="str">
        <f>VLOOKUP(A1002,Misc!$A$3:$B$11,2,FALSE)</f>
        <v>THB</v>
      </c>
      <c r="BR1002">
        <f>INDEX(FX!$B$30:$AK$48,MATCH('Data (2)'!BQ1002,FX!$A$30:$A$48,0),MATCH('Data (2)'!D1002,Period,0))</f>
        <v>32.098163</v>
      </c>
      <c r="BS1002">
        <f t="shared" si="260"/>
        <v>1.5432186923282805</v>
      </c>
      <c r="BT1002">
        <f t="shared" si="261"/>
        <v>0</v>
      </c>
      <c r="BU1002">
        <f t="shared" si="262"/>
        <v>0.66123556133104311</v>
      </c>
      <c r="BV1002">
        <f t="shared" si="263"/>
        <v>0</v>
      </c>
      <c r="BW1002">
        <f t="shared" si="264"/>
        <v>0.59516450297607348</v>
      </c>
      <c r="BX1002">
        <f t="shared" si="265"/>
        <v>0</v>
      </c>
      <c r="BY1002">
        <f t="shared" si="266"/>
        <v>0.50903514701314834</v>
      </c>
      <c r="BZ1002">
        <f t="shared" si="267"/>
        <v>0</v>
      </c>
      <c r="CA1002">
        <f t="shared" si="255"/>
        <v>3.0717172119184544</v>
      </c>
      <c r="CB1002">
        <f t="shared" si="255"/>
        <v>0.87909201572917017</v>
      </c>
      <c r="CC1002">
        <f t="shared" si="255"/>
        <v>1.1755807232795366</v>
      </c>
      <c r="CD1002">
        <f t="shared" si="255"/>
        <v>0.61415133279386902</v>
      </c>
      <c r="CE1002" s="4">
        <f t="shared" si="256"/>
        <v>0.42847819600566506</v>
      </c>
      <c r="CF1002" s="4" t="str">
        <f t="shared" si="257"/>
        <v/>
      </c>
      <c r="CG1002" s="4">
        <f t="shared" si="258"/>
        <v>0.7698242151230934</v>
      </c>
      <c r="CH1002" s="4" t="str">
        <f t="shared" si="259"/>
        <v/>
      </c>
      <c r="CI1002">
        <f>INDEX(FX!$B$114:$AK$132,MATCH('Data (2)'!BQ1002,FX!$A$114:$A$132,0),MATCH('Data (2)'!D1002,Period,0))</f>
        <v>30.665202108963094</v>
      </c>
    </row>
    <row r="1003" spans="1:87" hidden="1" x14ac:dyDescent="0.15">
      <c r="A1003" t="s">
        <v>351</v>
      </c>
      <c r="B1003" s="1">
        <f t="shared" si="269"/>
        <v>44044</v>
      </c>
      <c r="C1003" t="str">
        <f t="shared" si="269"/>
        <v>Partnership Distribution</v>
      </c>
      <c r="D1003" s="1">
        <v>43983</v>
      </c>
      <c r="E1003">
        <v>77.356976853399999</v>
      </c>
      <c r="F1003">
        <v>25.593201461288373</v>
      </c>
      <c r="G1003">
        <v>17.900942085577</v>
      </c>
      <c r="H1003">
        <v>15.137965122147001</v>
      </c>
      <c r="I1003">
        <v>94.194829125060025</v>
      </c>
      <c r="J1003">
        <v>26.853321403787731</v>
      </c>
      <c r="K1003">
        <v>36.049420474768006</v>
      </c>
      <c r="L1003">
        <v>18.728861814690013</v>
      </c>
      <c r="M1003">
        <v>46.294923822400001</v>
      </c>
      <c r="N1003">
        <v>13.862170366384294</v>
      </c>
      <c r="O1003">
        <v>11.939077601095001</v>
      </c>
      <c r="P1003">
        <v>5.8463439938839956</v>
      </c>
      <c r="Q1003" t="str">
        <v>Employee Benefit</v>
      </c>
      <c r="R1003" t="str">
        <v>Group Co-op</v>
      </c>
      <c r="S1003" t="str">
        <v>Auto Loan</v>
      </c>
      <c r="T1003" t="str">
        <v>Pension85</v>
      </c>
      <c r="U1003" t="str">
        <v>Whole Life Package (with NGD&amp;ICP)</v>
      </c>
      <c r="V1003" t="str">
        <v>FWD Saving 20/10</v>
      </c>
      <c r="W1003" t="str">
        <v>Term</v>
      </c>
      <c r="X1003" t="str">
        <v>HB</v>
      </c>
      <c r="Y1003" t="str">
        <v>New CI</v>
      </c>
      <c r="Z1003" t="str">
        <v>Cancer Fighter</v>
      </c>
      <c r="AA1003">
        <v>45.866200710000001</v>
      </c>
      <c r="AB1003">
        <v>0</v>
      </c>
      <c r="AC1003">
        <v>6.9795403369999987</v>
      </c>
      <c r="AD1003">
        <v>4.8887204999999998</v>
      </c>
      <c r="AE1003">
        <v>-0.118424</v>
      </c>
      <c r="AF1003">
        <v>4.5797400000000001</v>
      </c>
      <c r="AG1003">
        <v>2.2825839999999999</v>
      </c>
      <c r="AH1003">
        <v>1.6614080000000002</v>
      </c>
      <c r="AI1003">
        <v>1.2121724664000002</v>
      </c>
      <c r="AJ1003">
        <v>1.8259855399999996</v>
      </c>
      <c r="AK1003">
        <v>8.1790492999999884</v>
      </c>
      <c r="AL1003">
        <v>2.7791917095039933</v>
      </c>
      <c r="AM1003">
        <v>0</v>
      </c>
      <c r="AN1003">
        <v>7.0311900150640012</v>
      </c>
      <c r="AO1003">
        <v>2.4884150498079989</v>
      </c>
      <c r="AP1003">
        <v>1.2253328754999994E-2</v>
      </c>
      <c r="AQ1003">
        <v>2.7185507573489995</v>
      </c>
      <c r="AR1003">
        <v>2.3133816412160004</v>
      </c>
      <c r="AS1003">
        <v>0.73934997029999971</v>
      </c>
      <c r="AT1003">
        <v>1.3644492134069999</v>
      </c>
      <c r="AU1003">
        <v>1.5497289021749998</v>
      </c>
      <c r="AV1003">
        <v>4.5966908737103864</v>
      </c>
      <c r="AW1003" s="4" t="str">
        <v>Group Protection (non-medical)</v>
      </c>
      <c r="AX1003" s="4" t="str">
        <v>Group Protection (non-medical)</v>
      </c>
      <c r="AY1003" s="4" t="str">
        <v>Stand-alone protection</v>
      </c>
      <c r="AZ1003" s="4" t="str">
        <v>Traditional Non-par</v>
      </c>
      <c r="BA1003" s="4" t="str">
        <v>Traditional Par</v>
      </c>
      <c r="BB1003" s="4" t="str">
        <v>Traditional Non-par</v>
      </c>
      <c r="BC1003" s="4" t="str">
        <v>Traditional Non-par</v>
      </c>
      <c r="BD1003" s="4" t="str">
        <v>Riders</v>
      </c>
      <c r="BE1003" s="4" t="str">
        <v>Riders</v>
      </c>
      <c r="BF1003" s="4" t="str">
        <v>Riders</v>
      </c>
      <c r="BG1003" s="4">
        <v>0</v>
      </c>
      <c r="BH1003" s="4">
        <v>0</v>
      </c>
      <c r="BI1003" s="4">
        <v>1</v>
      </c>
      <c r="BJ1003" s="4">
        <v>0.04</v>
      </c>
      <c r="BK1003" s="4">
        <v>0.12</v>
      </c>
      <c r="BL1003" s="4">
        <v>0.06</v>
      </c>
      <c r="BM1003" s="4">
        <v>1</v>
      </c>
      <c r="BN1003" s="4">
        <v>1</v>
      </c>
      <c r="BO1003" s="4">
        <v>1</v>
      </c>
      <c r="BP1003" s="4">
        <v>1</v>
      </c>
      <c r="BQ1003" t="str">
        <f>VLOOKUP(A1003,Misc!$A$3:$B$11,2,FALSE)</f>
        <v>THB</v>
      </c>
      <c r="BR1003">
        <f>INDEX(FX!$B$30:$AK$48,MATCH('Data (2)'!BQ1003,FX!$A$30:$A$48,0),MATCH('Data (2)'!D1003,Period,0))</f>
        <v>31.143291430000001</v>
      </c>
      <c r="BS1003">
        <f t="shared" si="260"/>
        <v>2.4839049856780022</v>
      </c>
      <c r="BT1003">
        <f t="shared" si="261"/>
        <v>0</v>
      </c>
      <c r="BU1003">
        <f t="shared" si="262"/>
        <v>0.82178858708025682</v>
      </c>
      <c r="BV1003">
        <f t="shared" si="263"/>
        <v>0</v>
      </c>
      <c r="BW1003">
        <f t="shared" si="264"/>
        <v>0.57479287716947003</v>
      </c>
      <c r="BX1003">
        <f t="shared" si="265"/>
        <v>0</v>
      </c>
      <c r="BY1003">
        <f t="shared" si="266"/>
        <v>0.48607467056499881</v>
      </c>
      <c r="BZ1003">
        <f t="shared" si="267"/>
        <v>0</v>
      </c>
      <c r="CA1003">
        <f t="shared" si="255"/>
        <v>3.0717172119184544</v>
      </c>
      <c r="CB1003">
        <f t="shared" si="255"/>
        <v>0.87569360568273602</v>
      </c>
      <c r="CC1003">
        <f t="shared" si="255"/>
        <v>1.1755807232795366</v>
      </c>
      <c r="CD1003">
        <f t="shared" si="255"/>
        <v>0.61075292274743487</v>
      </c>
      <c r="CE1003" s="4">
        <f t="shared" si="256"/>
        <v>0.33084541953843816</v>
      </c>
      <c r="CF1003" s="4" t="str">
        <f t="shared" si="257"/>
        <v/>
      </c>
      <c r="CG1003" s="4">
        <f t="shared" si="258"/>
        <v>0.59148384171649271</v>
      </c>
      <c r="CH1003" s="4" t="str">
        <f t="shared" si="259"/>
        <v/>
      </c>
      <c r="CI1003">
        <f>INDEX(FX!$B$114:$AK$132,MATCH('Data (2)'!BQ1003,FX!$A$114:$A$132,0),MATCH('Data (2)'!D1003,Period,0))</f>
        <v>30.665202108963094</v>
      </c>
    </row>
    <row r="1004" spans="1:87" hidden="1" x14ac:dyDescent="0.15">
      <c r="A1004" t="s">
        <v>351</v>
      </c>
      <c r="B1004" s="1">
        <f t="shared" si="269"/>
        <v>44044</v>
      </c>
      <c r="C1004" t="str">
        <f t="shared" si="269"/>
        <v>Partnership Distribution</v>
      </c>
      <c r="D1004" s="1">
        <v>44013</v>
      </c>
      <c r="E1004">
        <v>58.240125116400002</v>
      </c>
      <c r="F1004">
        <v>24.531429435453877</v>
      </c>
      <c r="G1004">
        <v>15.929445061093006</v>
      </c>
      <c r="H1004">
        <v>14.025939483049997</v>
      </c>
      <c r="I1004">
        <v>103.70196432526831</v>
      </c>
      <c r="J1004">
        <v>30.861848011665717</v>
      </c>
      <c r="K1004">
        <v>39.91977961553966</v>
      </c>
      <c r="L1004">
        <v>21.553704721277146</v>
      </c>
      <c r="M1004">
        <v>100.30316221556002</v>
      </c>
      <c r="N1004">
        <v>22.564643839031692</v>
      </c>
      <c r="O1004">
        <v>13.769495430396004</v>
      </c>
      <c r="P1004">
        <v>6.3743703797859936</v>
      </c>
      <c r="Q1004" t="str">
        <v>Employee Benefit</v>
      </c>
      <c r="R1004" t="str">
        <v>Group Co-op</v>
      </c>
      <c r="S1004" t="str">
        <v>Auto Loan</v>
      </c>
      <c r="T1004" t="str">
        <v>Pension85</v>
      </c>
      <c r="U1004" t="str">
        <v>Whole Life Package (with NGD&amp;ICP)</v>
      </c>
      <c r="V1004" t="str">
        <v>FWD Saving 20/10</v>
      </c>
      <c r="W1004" t="str">
        <v>Term</v>
      </c>
      <c r="X1004" t="str">
        <v>HB</v>
      </c>
      <c r="Y1004" t="str">
        <v>New CI</v>
      </c>
      <c r="Z1004" t="str">
        <v>Cancer Fighter</v>
      </c>
      <c r="AA1004">
        <v>26.340849859999999</v>
      </c>
      <c r="AB1004">
        <v>0</v>
      </c>
      <c r="AC1004">
        <v>7.1273584320000047</v>
      </c>
      <c r="AD1004">
        <v>4.3850125999999996</v>
      </c>
      <c r="AE1004">
        <v>-0.124416</v>
      </c>
      <c r="AF1004">
        <v>7.9864199999999999</v>
      </c>
      <c r="AG1004">
        <v>1.5645039999999999</v>
      </c>
      <c r="AH1004">
        <v>1.3270784000000002</v>
      </c>
      <c r="AI1004">
        <v>1.1590027344000005</v>
      </c>
      <c r="AJ1004">
        <v>1.2035540799999997</v>
      </c>
      <c r="AK1004">
        <v>7.2707610100000082</v>
      </c>
      <c r="AL1004">
        <v>4.3965887562293133</v>
      </c>
      <c r="AM1004">
        <v>0</v>
      </c>
      <c r="AN1004">
        <v>7.4142564753029978</v>
      </c>
      <c r="AO1004">
        <v>0.80517177509299986</v>
      </c>
      <c r="AP1004">
        <v>9.2329903349999999E-3</v>
      </c>
      <c r="AQ1004">
        <v>3.5880725267829994</v>
      </c>
      <c r="AR1004">
        <v>1.6248981579809991</v>
      </c>
      <c r="AS1004">
        <v>0.64326177189599998</v>
      </c>
      <c r="AT1004">
        <v>1.3796054605020003</v>
      </c>
      <c r="AU1004">
        <v>1.0371955246190003</v>
      </c>
      <c r="AV1004">
        <v>3.6331459967125603</v>
      </c>
      <c r="AW1004" s="4" t="str">
        <v>Group Protection (non-medical)</v>
      </c>
      <c r="AX1004" s="4" t="str">
        <v>Group Protection (non-medical)</v>
      </c>
      <c r="AY1004" s="4" t="str">
        <v>Stand-alone protection</v>
      </c>
      <c r="AZ1004" s="4" t="str">
        <v>Traditional Non-par</v>
      </c>
      <c r="BA1004" s="4" t="str">
        <v>Traditional Par</v>
      </c>
      <c r="BB1004" s="4" t="str">
        <v>Traditional Non-par</v>
      </c>
      <c r="BC1004" s="4" t="str">
        <v>Traditional Non-par</v>
      </c>
      <c r="BD1004" s="4" t="str">
        <v>Riders</v>
      </c>
      <c r="BE1004" s="4" t="str">
        <v>Riders</v>
      </c>
      <c r="BF1004" s="4" t="str">
        <v>Riders</v>
      </c>
      <c r="BG1004" s="4">
        <v>0</v>
      </c>
      <c r="BH1004" s="4">
        <v>0</v>
      </c>
      <c r="BI1004" s="4">
        <v>1</v>
      </c>
      <c r="BJ1004" s="4">
        <v>0.04</v>
      </c>
      <c r="BK1004" s="4">
        <v>0.12</v>
      </c>
      <c r="BL1004" s="4">
        <v>0.06</v>
      </c>
      <c r="BM1004" s="4">
        <v>1</v>
      </c>
      <c r="BN1004" s="4">
        <v>1</v>
      </c>
      <c r="BO1004" s="4">
        <v>1</v>
      </c>
      <c r="BP1004" s="4">
        <v>1</v>
      </c>
      <c r="BQ1004" t="str">
        <f>VLOOKUP(A1004,Misc!$A$3:$B$11,2,FALSE)</f>
        <v>THB</v>
      </c>
      <c r="BR1004">
        <f>INDEX(FX!$B$30:$AK$48,MATCH('Data (2)'!BQ1004,FX!$A$30:$A$48,0),MATCH('Data (2)'!D1004,Period,0))</f>
        <v>31.432545220000002</v>
      </c>
      <c r="BS1004">
        <f t="shared" si="260"/>
        <v>1.8528606165606591</v>
      </c>
      <c r="BT1004">
        <f t="shared" si="261"/>
        <v>0</v>
      </c>
      <c r="BU1004">
        <f t="shared" si="262"/>
        <v>0.78044680326571003</v>
      </c>
      <c r="BV1004">
        <f t="shared" si="263"/>
        <v>0</v>
      </c>
      <c r="BW1004">
        <f t="shared" si="264"/>
        <v>0.50678190231179132</v>
      </c>
      <c r="BX1004">
        <f t="shared" si="265"/>
        <v>0</v>
      </c>
      <c r="BY1004">
        <f t="shared" si="266"/>
        <v>0.44622347267397</v>
      </c>
      <c r="BZ1004">
        <f t="shared" si="267"/>
        <v>0</v>
      </c>
      <c r="CA1004">
        <f t="shared" si="255"/>
        <v>3.2594564407556503</v>
      </c>
      <c r="CB1004">
        <f t="shared" si="255"/>
        <v>0.97001874486899231</v>
      </c>
      <c r="CC1004">
        <f t="shared" si="255"/>
        <v>1.2547185931145592</v>
      </c>
      <c r="CD1004">
        <f t="shared" si="255"/>
        <v>0.67745449310446793</v>
      </c>
      <c r="CE1004" s="4">
        <f t="shared" si="256"/>
        <v>0.42121182580608846</v>
      </c>
      <c r="CF1004" s="4" t="str">
        <f t="shared" si="257"/>
        <v/>
      </c>
      <c r="CG1004" s="4">
        <f t="shared" si="258"/>
        <v>0.57175386048964216</v>
      </c>
      <c r="CH1004" s="4" t="str">
        <f t="shared" si="259"/>
        <v/>
      </c>
      <c r="CI1004">
        <f>INDEX(FX!$B$114:$AK$132,MATCH('Data (2)'!BQ1004,FX!$A$114:$A$132,0),MATCH('Data (2)'!D1004,Period,0))</f>
        <v>31.815723330000001</v>
      </c>
    </row>
    <row r="1005" spans="1:87" hidden="1" x14ac:dyDescent="0.15">
      <c r="A1005" t="s">
        <v>351</v>
      </c>
      <c r="B1005" s="1">
        <f t="shared" si="269"/>
        <v>44044</v>
      </c>
      <c r="C1005" t="str">
        <f t="shared" si="269"/>
        <v>Partnership Distribution</v>
      </c>
      <c r="D1005" s="1">
        <v>44044</v>
      </c>
      <c r="E1005">
        <v>53.20202047299999</v>
      </c>
      <c r="F1005">
        <v>23.259432826646172</v>
      </c>
      <c r="G1005">
        <v>13.836882884670999</v>
      </c>
      <c r="H1005">
        <v>12.530840630237003</v>
      </c>
      <c r="I1005">
        <v>104.1156313394693</v>
      </c>
      <c r="J1005">
        <v>30.879810067241394</v>
      </c>
      <c r="K1005">
        <v>39.807452892969273</v>
      </c>
      <c r="L1005">
        <v>21.565876722280258</v>
      </c>
      <c r="M1005">
        <v>63.763141110000021</v>
      </c>
      <c r="N1005">
        <v>15.910111757283458</v>
      </c>
      <c r="O1005">
        <v>15.163224019837003</v>
      </c>
      <c r="P1005">
        <v>7.3122041605320014</v>
      </c>
      <c r="Q1005" t="str">
        <v>Employee Benefit</v>
      </c>
      <c r="R1005" t="str">
        <v>Group Co-op</v>
      </c>
      <c r="S1005" t="str">
        <v>Auto Loan</v>
      </c>
      <c r="T1005" t="str">
        <v>Pension85</v>
      </c>
      <c r="U1005" t="str">
        <v>Whole Life Package (with NGD&amp;ICP)</v>
      </c>
      <c r="V1005" t="str">
        <v>FWD Saving 20/10</v>
      </c>
      <c r="W1005" t="str">
        <v>Term</v>
      </c>
      <c r="X1005" t="str">
        <v>HB</v>
      </c>
      <c r="Y1005" t="str">
        <v>New CI</v>
      </c>
      <c r="Z1005" t="str">
        <v>Cancer Fighter</v>
      </c>
      <c r="AA1005">
        <v>27.148570409999998</v>
      </c>
      <c r="AB1005">
        <v>0</v>
      </c>
      <c r="AC1005">
        <v>7.6463584729999976</v>
      </c>
      <c r="AD1005">
        <v>3.7256719</v>
      </c>
      <c r="AE1005">
        <v>-0.12581899999999999</v>
      </c>
      <c r="AF1005">
        <v>9.4626000000000001</v>
      </c>
      <c r="AG1005">
        <v>1.6230800000000001</v>
      </c>
      <c r="AH1005">
        <v>0.66006399999999998</v>
      </c>
      <c r="AI1005">
        <v>0.28413820000000006</v>
      </c>
      <c r="AJ1005">
        <v>1.3179516399999998</v>
      </c>
      <c r="AK1005">
        <v>1.4594048499999985</v>
      </c>
      <c r="AL1005">
        <v>4.590541770851158</v>
      </c>
      <c r="AM1005">
        <v>0</v>
      </c>
      <c r="AN1005">
        <v>7.8906009750800044</v>
      </c>
      <c r="AO1005">
        <v>0.97185438626999987</v>
      </c>
      <c r="AP1005">
        <v>2.8370579991000001E-2</v>
      </c>
      <c r="AQ1005">
        <v>4.0268900563559997</v>
      </c>
      <c r="AR1005">
        <v>1.7055323668869995</v>
      </c>
      <c r="AS1005">
        <v>0.27996489064300006</v>
      </c>
      <c r="AT1005">
        <v>0.47774089070600007</v>
      </c>
      <c r="AU1005">
        <v>1.0854390467489994</v>
      </c>
      <c r="AV1005">
        <v>2.2024978631130168</v>
      </c>
      <c r="AW1005" s="4" t="str">
        <v>Group Protection (non-medical)</v>
      </c>
      <c r="AX1005" s="4" t="str">
        <v>Group Protection (non-medical)</v>
      </c>
      <c r="AY1005" s="4" t="str">
        <v>Stand-alone protection</v>
      </c>
      <c r="AZ1005" s="4" t="str">
        <v>Traditional Non-par</v>
      </c>
      <c r="BA1005" s="4" t="str">
        <v>Traditional Par</v>
      </c>
      <c r="BB1005" s="4" t="str">
        <v>Traditional Non-par</v>
      </c>
      <c r="BC1005" s="4" t="str">
        <v>Traditional Non-par</v>
      </c>
      <c r="BD1005" s="4" t="str">
        <v>Riders</v>
      </c>
      <c r="BE1005" s="4" t="str">
        <v>Riders</v>
      </c>
      <c r="BF1005" s="4" t="str">
        <v>Riders</v>
      </c>
      <c r="BG1005" s="4">
        <v>0</v>
      </c>
      <c r="BH1005" s="4">
        <v>0</v>
      </c>
      <c r="BI1005" s="4">
        <v>1</v>
      </c>
      <c r="BJ1005" s="4">
        <v>0.04</v>
      </c>
      <c r="BK1005" s="4">
        <v>0.12</v>
      </c>
      <c r="BL1005" s="4">
        <v>0.06</v>
      </c>
      <c r="BM1005" s="4">
        <v>1</v>
      </c>
      <c r="BN1005" s="4">
        <v>1</v>
      </c>
      <c r="BO1005" s="4">
        <v>1</v>
      </c>
      <c r="BP1005" s="4">
        <v>1</v>
      </c>
      <c r="BQ1005" t="str">
        <f>VLOOKUP(A1005,Misc!$A$3:$B$11,2,FALSE)</f>
        <v>THB</v>
      </c>
      <c r="BR1005">
        <f>INDEX(FX!$B$30:$AK$48,MATCH('Data (2)'!BQ1005,FX!$A$30:$A$48,0),MATCH('Data (2)'!D1005,Period,0))</f>
        <v>31.211693050000001</v>
      </c>
      <c r="BS1005">
        <f t="shared" si="260"/>
        <v>1.7045541357776486</v>
      </c>
      <c r="BT1005">
        <f t="shared" si="261"/>
        <v>0</v>
      </c>
      <c r="BU1005">
        <f t="shared" si="262"/>
        <v>0.74521535212413514</v>
      </c>
      <c r="BV1005">
        <f t="shared" si="263"/>
        <v>0</v>
      </c>
      <c r="BW1005">
        <f t="shared" si="264"/>
        <v>0.44332368841718434</v>
      </c>
      <c r="BX1005">
        <f t="shared" si="265"/>
        <v>0</v>
      </c>
      <c r="BY1005">
        <f t="shared" si="266"/>
        <v>0.40147904217060737</v>
      </c>
      <c r="BZ1005">
        <f t="shared" si="267"/>
        <v>0</v>
      </c>
      <c r="CA1005">
        <f t="shared" si="255"/>
        <v>3.2724584086791939</v>
      </c>
      <c r="CB1005">
        <f t="shared" si="255"/>
        <v>0.97058331023779976</v>
      </c>
      <c r="CC1005">
        <f t="shared" si="255"/>
        <v>1.2511880518973972</v>
      </c>
      <c r="CD1005">
        <f t="shared" si="255"/>
        <v>0.67783707126800241</v>
      </c>
      <c r="CE1005" s="4">
        <f t="shared" si="256"/>
        <v>0.4371907799714172</v>
      </c>
      <c r="CF1005" s="4" t="str">
        <f t="shared" si="257"/>
        <v/>
      </c>
      <c r="CG1005" s="4">
        <f t="shared" si="258"/>
        <v>0.53874231257615113</v>
      </c>
      <c r="CH1005" s="4" t="str">
        <f t="shared" si="259"/>
        <v/>
      </c>
      <c r="CI1005">
        <f>INDEX(FX!$B$114:$AK$132,MATCH('Data (2)'!BQ1005,FX!$A$114:$A$132,0),MATCH('Data (2)'!D1005,Period,0))</f>
        <v>31.815723330000001</v>
      </c>
    </row>
    <row r="1006" spans="1:87" hidden="1" x14ac:dyDescent="0.15">
      <c r="A1006" t="s">
        <v>351</v>
      </c>
      <c r="B1006" s="1">
        <f t="shared" si="269"/>
        <v>44044</v>
      </c>
      <c r="C1006" t="str">
        <f t="shared" si="269"/>
        <v>Partnership Distribution</v>
      </c>
      <c r="D1006" s="1">
        <v>44075</v>
      </c>
      <c r="E1006">
        <v>27.462803297869257</v>
      </c>
      <c r="F1006">
        <v>18.128276647268144</v>
      </c>
      <c r="G1006">
        <v>12.032331168232204</v>
      </c>
      <c r="H1006">
        <v>10.741939133443953</v>
      </c>
      <c r="I1006">
        <v>104.29669995353662</v>
      </c>
      <c r="J1006">
        <v>30.959480257431018</v>
      </c>
      <c r="K1006">
        <v>39.988521507036594</v>
      </c>
      <c r="L1006">
        <v>21.645546912469882</v>
      </c>
      <c r="M1006">
        <v>64.871943500599983</v>
      </c>
      <c r="N1006">
        <v>19.242358160090333</v>
      </c>
      <c r="O1006">
        <v>14.377709837041991</v>
      </c>
      <c r="P1006">
        <v>7.001368973398999</v>
      </c>
      <c r="Q1006" t="str">
        <v>Employee Benefit</v>
      </c>
      <c r="R1006" t="str">
        <v>Group Co-op</v>
      </c>
      <c r="S1006" t="str">
        <v>Auto Loan</v>
      </c>
      <c r="T1006" t="str">
        <v>Pension85</v>
      </c>
      <c r="U1006" t="str">
        <v>Whole Life Package (with NGD&amp;ICP)</v>
      </c>
      <c r="V1006" t="str">
        <v>FWD Saving 20/10</v>
      </c>
      <c r="W1006" t="str">
        <v>Term</v>
      </c>
      <c r="X1006" t="str">
        <v>HB</v>
      </c>
      <c r="Y1006" t="str">
        <v>New CI</v>
      </c>
      <c r="Z1006" t="str">
        <v>Cancer Fighter</v>
      </c>
      <c r="AA1006">
        <v>2</v>
      </c>
      <c r="AB1006">
        <v>0</v>
      </c>
      <c r="AC1006">
        <v>8</v>
      </c>
      <c r="AD1006">
        <v>5.2828032978692603</v>
      </c>
      <c r="AE1006">
        <v>0</v>
      </c>
      <c r="AF1006">
        <v>8.8514999999999997</v>
      </c>
      <c r="AG1006">
        <v>0.79799999999999993</v>
      </c>
      <c r="AH1006">
        <v>1.0500000000000001E-2</v>
      </c>
      <c r="AI1006">
        <v>0.1</v>
      </c>
      <c r="AJ1006">
        <v>1.05</v>
      </c>
      <c r="AK1006">
        <v>1.8169926117309139</v>
      </c>
      <c r="AL1006">
        <v>4.9176937811859625E-2</v>
      </c>
      <c r="AM1006">
        <v>0</v>
      </c>
      <c r="AN1006">
        <v>8.2277399270785203</v>
      </c>
      <c r="AO1006">
        <v>1.3190043166533478</v>
      </c>
      <c r="AP1006">
        <v>0</v>
      </c>
      <c r="AQ1006">
        <v>5.2542834371983274</v>
      </c>
      <c r="AR1006">
        <v>0.82643050028030463</v>
      </c>
      <c r="AS1006">
        <v>4.2531617410884034E-3</v>
      </c>
      <c r="AT1006">
        <v>0.17890321049492144</v>
      </c>
      <c r="AU1006">
        <v>0.87632120620145681</v>
      </c>
      <c r="AV1006">
        <v>1.6299873875612931</v>
      </c>
      <c r="AW1006" s="4" t="str">
        <v>Group Protection (non-medical)</v>
      </c>
      <c r="AX1006" s="4" t="str">
        <v>Group Protection (non-medical)</v>
      </c>
      <c r="AY1006" s="4" t="str">
        <v>Stand-alone protection</v>
      </c>
      <c r="AZ1006" s="4" t="str">
        <v>Traditional Non-par</v>
      </c>
      <c r="BA1006" s="4" t="str">
        <v>Traditional Par</v>
      </c>
      <c r="BB1006" s="4" t="str">
        <v>Traditional Non-par</v>
      </c>
      <c r="BC1006" s="4" t="str">
        <v>Traditional Non-par</v>
      </c>
      <c r="BD1006" s="4" t="str">
        <v>Riders</v>
      </c>
      <c r="BE1006" s="4" t="str">
        <v>Riders</v>
      </c>
      <c r="BF1006" s="4" t="str">
        <v>Riders</v>
      </c>
      <c r="BG1006" s="4">
        <v>0</v>
      </c>
      <c r="BH1006" s="4">
        <v>0</v>
      </c>
      <c r="BI1006" s="4">
        <v>1</v>
      </c>
      <c r="BJ1006" s="4">
        <v>0.04</v>
      </c>
      <c r="BK1006" s="4">
        <v>0.12</v>
      </c>
      <c r="BL1006" s="4">
        <v>0.06</v>
      </c>
      <c r="BM1006" s="4">
        <v>1</v>
      </c>
      <c r="BN1006" s="4">
        <v>1</v>
      </c>
      <c r="BO1006" s="4">
        <v>1</v>
      </c>
      <c r="BP1006" s="4">
        <v>1</v>
      </c>
      <c r="BQ1006" t="str">
        <f>VLOOKUP(A1006,Misc!$A$3:$B$11,2,FALSE)</f>
        <v>THB</v>
      </c>
      <c r="BR1006">
        <f>INDEX(FX!$B$30:$AK$48,MATCH('Data (2)'!BQ1006,FX!$A$30:$A$48,0),MATCH('Data (2)'!D1006,Period,0))</f>
        <v>31.211693050000001</v>
      </c>
      <c r="BS1006">
        <f t="shared" si="260"/>
        <v>0</v>
      </c>
      <c r="BT1006">
        <f t="shared" si="261"/>
        <v>0.87988829231002763</v>
      </c>
      <c r="BU1006">
        <f t="shared" si="262"/>
        <v>0</v>
      </c>
      <c r="BV1006">
        <f t="shared" si="263"/>
        <v>0.58081683099431047</v>
      </c>
      <c r="BW1006">
        <f t="shared" si="264"/>
        <v>0</v>
      </c>
      <c r="BX1006">
        <f t="shared" si="265"/>
        <v>0.38550716069637253</v>
      </c>
      <c r="BY1006">
        <f t="shared" si="266"/>
        <v>0</v>
      </c>
      <c r="BZ1006">
        <f t="shared" si="267"/>
        <v>0.34416393613238977</v>
      </c>
      <c r="CA1006">
        <f t="shared" si="255"/>
        <v>3.2781495762880275</v>
      </c>
      <c r="CB1006">
        <f t="shared" si="255"/>
        <v>0.97308742398568682</v>
      </c>
      <c r="CC1006">
        <f t="shared" si="255"/>
        <v>1.2568792195062313</v>
      </c>
      <c r="CD1006">
        <f t="shared" si="255"/>
        <v>0.68034118501588947</v>
      </c>
      <c r="CE1006" s="4" t="str">
        <f t="shared" si="256"/>
        <v/>
      </c>
      <c r="CF1006" s="4">
        <f t="shared" si="257"/>
        <v>0.6601029199620948</v>
      </c>
      <c r="CG1006" s="4" t="str">
        <f t="shared" si="258"/>
        <v/>
      </c>
      <c r="CH1006" s="4">
        <f t="shared" si="259"/>
        <v>0.59255158901509364</v>
      </c>
      <c r="CI1006">
        <f>INDEX(FX!$B$114:$AK$132,MATCH('Data (2)'!BQ1006,FX!$A$114:$A$132,0),MATCH('Data (2)'!D1006,Period,0))</f>
        <v>31.815723330000001</v>
      </c>
    </row>
    <row r="1007" spans="1:87" hidden="1" x14ac:dyDescent="0.15">
      <c r="A1007" t="s">
        <v>351</v>
      </c>
      <c r="B1007" s="1">
        <f t="shared" si="269"/>
        <v>44044</v>
      </c>
      <c r="C1007" t="str">
        <f t="shared" si="269"/>
        <v>Partnership Distribution</v>
      </c>
      <c r="D1007" s="1">
        <v>44105</v>
      </c>
      <c r="E1007">
        <v>45.189051545082449</v>
      </c>
      <c r="F1007">
        <v>16.169015712704628</v>
      </c>
      <c r="G1007">
        <v>9.2003942478954812</v>
      </c>
      <c r="H1007">
        <v>7.5183512531853678</v>
      </c>
      <c r="I1007">
        <v>118.58065669262322</v>
      </c>
      <c r="J1007">
        <v>37.016566367955036</v>
      </c>
      <c r="K1007">
        <v>47.16905425008698</v>
      </c>
      <c r="L1007">
        <v>26.63146273198225</v>
      </c>
      <c r="M1007">
        <v>91.613416590000028</v>
      </c>
      <c r="N1007">
        <v>17.718254485057532</v>
      </c>
      <c r="O1007">
        <v>18.373541151183012</v>
      </c>
      <c r="P1007">
        <v>9.3739647116330005</v>
      </c>
      <c r="Q1007" t="str">
        <v>Employee Benefit</v>
      </c>
      <c r="R1007" t="str">
        <v>Group Co-op</v>
      </c>
      <c r="S1007" t="str">
        <v>Auto Loan</v>
      </c>
      <c r="T1007" t="str">
        <v>Pension85</v>
      </c>
      <c r="U1007" t="str">
        <v>Whole Life Package (with NGD&amp;ICP)</v>
      </c>
      <c r="V1007" t="str">
        <v>FWD Saving 20/10</v>
      </c>
      <c r="W1007" t="str">
        <v>Term</v>
      </c>
      <c r="X1007" t="str">
        <v>HB</v>
      </c>
      <c r="Y1007" t="str">
        <v>New CI</v>
      </c>
      <c r="Z1007" t="str">
        <v>Cancer Fighter</v>
      </c>
      <c r="AA1007">
        <v>20</v>
      </c>
      <c r="AB1007">
        <v>0</v>
      </c>
      <c r="AC1007">
        <v>4.4000000000000004</v>
      </c>
      <c r="AD1007">
        <v>6.2890515450824518</v>
      </c>
      <c r="AE1007">
        <v>0</v>
      </c>
      <c r="AF1007">
        <v>10.5375</v>
      </c>
      <c r="AG1007">
        <v>0.95</v>
      </c>
      <c r="AH1007">
        <v>1.2500000000000001E-2</v>
      </c>
      <c r="AI1007">
        <v>0.15</v>
      </c>
      <c r="AJ1007">
        <v>1.25</v>
      </c>
      <c r="AK1007">
        <v>2.2704889175963601</v>
      </c>
      <c r="AL1007">
        <v>0.49176937811859622</v>
      </c>
      <c r="AM1007">
        <v>0</v>
      </c>
      <c r="AN1007">
        <v>4.5252569598931869</v>
      </c>
      <c r="AO1007">
        <v>1.5702432341111283</v>
      </c>
      <c r="AP1007">
        <v>0</v>
      </c>
      <c r="AQ1007">
        <v>6.255099329998008</v>
      </c>
      <c r="AR1007">
        <v>0.98384583366702927</v>
      </c>
      <c r="AS1007">
        <v>5.0632877870100046E-3</v>
      </c>
      <c r="AT1007">
        <v>0.26835481574238212</v>
      </c>
      <c r="AU1007">
        <v>1.0432395311922105</v>
      </c>
      <c r="AV1007">
        <v>1.38287849882453</v>
      </c>
      <c r="AW1007" s="4" t="str">
        <v>Group Protection (non-medical)</v>
      </c>
      <c r="AX1007" s="4" t="str">
        <v>Group Protection (non-medical)</v>
      </c>
      <c r="AY1007" s="4" t="str">
        <v>Stand-alone protection</v>
      </c>
      <c r="AZ1007" s="4" t="str">
        <v>Traditional Non-par</v>
      </c>
      <c r="BA1007" s="4" t="str">
        <v>Traditional Par</v>
      </c>
      <c r="BB1007" s="4" t="str">
        <v>Traditional Non-par</v>
      </c>
      <c r="BC1007" s="4" t="str">
        <v>Traditional Non-par</v>
      </c>
      <c r="BD1007" s="4" t="str">
        <v>Riders</v>
      </c>
      <c r="BE1007" s="4" t="str">
        <v>Riders</v>
      </c>
      <c r="BF1007" s="4" t="str">
        <v>Riders</v>
      </c>
      <c r="BG1007" s="4">
        <v>0</v>
      </c>
      <c r="BH1007" s="4">
        <v>0</v>
      </c>
      <c r="BI1007" s="4">
        <v>1</v>
      </c>
      <c r="BJ1007" s="4">
        <v>0.04</v>
      </c>
      <c r="BK1007" s="4">
        <v>0.12</v>
      </c>
      <c r="BL1007" s="4">
        <v>0.06</v>
      </c>
      <c r="BM1007" s="4">
        <v>1</v>
      </c>
      <c r="BN1007" s="4">
        <v>1</v>
      </c>
      <c r="BO1007" s="4">
        <v>1</v>
      </c>
      <c r="BP1007" s="4">
        <v>1</v>
      </c>
      <c r="BQ1007" t="str">
        <f>VLOOKUP(A1007,Misc!$A$3:$B$11,2,FALSE)</f>
        <v>THB</v>
      </c>
      <c r="BR1007">
        <f>INDEX(FX!$B$30:$AK$48,MATCH('Data (2)'!BQ1007,FX!$A$30:$A$48,0),MATCH('Data (2)'!D1007,Period,0))</f>
        <v>31.211693050000001</v>
      </c>
      <c r="BS1007">
        <f t="shared" si="260"/>
        <v>0</v>
      </c>
      <c r="BT1007">
        <f t="shared" si="261"/>
        <v>1.4478244250541368</v>
      </c>
      <c r="BU1007">
        <f t="shared" si="262"/>
        <v>0</v>
      </c>
      <c r="BV1007">
        <f t="shared" si="263"/>
        <v>0.51804353217246024</v>
      </c>
      <c r="BW1007">
        <f t="shared" si="264"/>
        <v>0</v>
      </c>
      <c r="BX1007">
        <f t="shared" si="265"/>
        <v>0.29477395645141014</v>
      </c>
      <c r="BY1007">
        <f t="shared" si="266"/>
        <v>0</v>
      </c>
      <c r="BZ1007">
        <f t="shared" si="267"/>
        <v>0.24088251928984569</v>
      </c>
      <c r="CA1007">
        <f t="shared" si="255"/>
        <v>3.7271086205608897</v>
      </c>
      <c r="CB1007">
        <f t="shared" si="255"/>
        <v>1.1634676975283791</v>
      </c>
      <c r="CC1007">
        <f t="shared" si="255"/>
        <v>1.4825705441563815</v>
      </c>
      <c r="CD1007">
        <f t="shared" si="255"/>
        <v>0.83705350514129739</v>
      </c>
      <c r="CE1007" s="4" t="str">
        <f t="shared" si="256"/>
        <v/>
      </c>
      <c r="CF1007" s="4">
        <f t="shared" si="257"/>
        <v>0.35780825575800718</v>
      </c>
      <c r="CG1007" s="4" t="str">
        <f t="shared" si="258"/>
        <v/>
      </c>
      <c r="CH1007" s="4">
        <f t="shared" si="259"/>
        <v>0.46498509165761431</v>
      </c>
      <c r="CI1007">
        <f>INDEX(FX!$B$114:$AK$132,MATCH('Data (2)'!BQ1007,FX!$A$114:$A$132,0),MATCH('Data (2)'!D1007,Period,0))</f>
        <v>31.815723330000001</v>
      </c>
    </row>
    <row r="1008" spans="1:87" hidden="1" x14ac:dyDescent="0.15">
      <c r="A1008" t="s">
        <v>351</v>
      </c>
      <c r="B1008" s="1">
        <f t="shared" si="269"/>
        <v>44044</v>
      </c>
      <c r="C1008" t="str">
        <f t="shared" si="269"/>
        <v>Partnership Distribution</v>
      </c>
      <c r="D1008" s="1">
        <v>44136</v>
      </c>
      <c r="E1008">
        <v>51.658547543598942</v>
      </c>
      <c r="F1008">
        <v>18.733868091671603</v>
      </c>
      <c r="G1008">
        <v>10.472158786974578</v>
      </c>
      <c r="H1008">
        <v>8.4375287108685733</v>
      </c>
      <c r="I1008">
        <v>119.63130638183353</v>
      </c>
      <c r="J1008">
        <v>36.723363240376827</v>
      </c>
      <c r="K1008">
        <v>47.374772358381023</v>
      </c>
      <c r="L1008">
        <v>26.234002609248918</v>
      </c>
      <c r="M1008">
        <v>69.295552918011026</v>
      </c>
      <c r="N1008">
        <v>18.303473286473412</v>
      </c>
      <c r="O1008">
        <v>22.001433511325022</v>
      </c>
      <c r="P1008">
        <v>13.708999542469993</v>
      </c>
      <c r="Q1008" t="str">
        <v>Employee Benefit</v>
      </c>
      <c r="R1008" t="str">
        <v>Group Co-op</v>
      </c>
      <c r="S1008" t="str">
        <v>Auto Loan</v>
      </c>
      <c r="T1008" t="str">
        <v>Pension85</v>
      </c>
      <c r="U1008" t="str">
        <v>Whole Life Package (with NGD&amp;ICP)</v>
      </c>
      <c r="V1008" t="str">
        <v>FWD Saving 20/10</v>
      </c>
      <c r="W1008" t="str">
        <v>Term</v>
      </c>
      <c r="X1008" t="str">
        <v>HB</v>
      </c>
      <c r="Y1008" t="str">
        <v>New CI</v>
      </c>
      <c r="Z1008" t="str">
        <v>Cancer Fighter</v>
      </c>
      <c r="AA1008">
        <v>22</v>
      </c>
      <c r="AB1008">
        <v>0</v>
      </c>
      <c r="AC1008">
        <v>4.7116856895000003</v>
      </c>
      <c r="AD1008">
        <v>7.5468618540989425</v>
      </c>
      <c r="AE1008">
        <v>0</v>
      </c>
      <c r="AF1008">
        <v>12.645</v>
      </c>
      <c r="AG1008">
        <v>1.1399999999999999</v>
      </c>
      <c r="AH1008">
        <v>1.4999999999999999E-2</v>
      </c>
      <c r="AI1008">
        <v>0.16</v>
      </c>
      <c r="AJ1008">
        <v>1.5</v>
      </c>
      <c r="AK1008">
        <v>2.6551881787694569</v>
      </c>
      <c r="AL1008">
        <v>0.54094631593045583</v>
      </c>
      <c r="AM1008">
        <v>0</v>
      </c>
      <c r="AN1008">
        <v>4.8458155589179555</v>
      </c>
      <c r="AO1008">
        <v>1.8842918809333538</v>
      </c>
      <c r="AP1008">
        <v>0</v>
      </c>
      <c r="AQ1008">
        <v>7.5061191959976101</v>
      </c>
      <c r="AR1008">
        <v>1.1806150004004352</v>
      </c>
      <c r="AS1008">
        <v>6.0759453444120043E-3</v>
      </c>
      <c r="AT1008">
        <v>0.2862451367918743</v>
      </c>
      <c r="AU1008">
        <v>1.2518874374306526</v>
      </c>
      <c r="AV1008">
        <v>1.6123891203296061</v>
      </c>
      <c r="AW1008" s="4" t="str">
        <v>Group Protection (non-medical)</v>
      </c>
      <c r="AX1008" s="4" t="str">
        <v>Group Protection (non-medical)</v>
      </c>
      <c r="AY1008" s="4" t="str">
        <v>Stand-alone protection</v>
      </c>
      <c r="AZ1008" s="4" t="str">
        <v>Traditional Non-par</v>
      </c>
      <c r="BA1008" s="4" t="str">
        <v>Traditional Par</v>
      </c>
      <c r="BB1008" s="4" t="str">
        <v>Traditional Non-par</v>
      </c>
      <c r="BC1008" s="4" t="str">
        <v>Traditional Non-par</v>
      </c>
      <c r="BD1008" s="4" t="str">
        <v>Riders</v>
      </c>
      <c r="BE1008" s="4" t="str">
        <v>Riders</v>
      </c>
      <c r="BF1008" s="4" t="str">
        <v>Riders</v>
      </c>
      <c r="BG1008" s="4">
        <v>0</v>
      </c>
      <c r="BH1008" s="4">
        <v>0</v>
      </c>
      <c r="BI1008" s="4">
        <v>1</v>
      </c>
      <c r="BJ1008" s="4">
        <v>0.04</v>
      </c>
      <c r="BK1008" s="4">
        <v>0.12</v>
      </c>
      <c r="BL1008" s="4">
        <v>0.06</v>
      </c>
      <c r="BM1008" s="4">
        <v>1</v>
      </c>
      <c r="BN1008" s="4">
        <v>1</v>
      </c>
      <c r="BO1008" s="4">
        <v>1</v>
      </c>
      <c r="BP1008" s="4">
        <v>1</v>
      </c>
      <c r="BQ1008" t="str">
        <f>VLOOKUP(A1008,Misc!$A$3:$B$11,2,FALSE)</f>
        <v>THB</v>
      </c>
      <c r="BR1008">
        <f>INDEX(FX!$B$30:$AK$48,MATCH('Data (2)'!BQ1008,FX!$A$30:$A$48,0),MATCH('Data (2)'!D1008,Period,0))</f>
        <v>31.211693050000001</v>
      </c>
      <c r="BS1008">
        <f t="shared" si="260"/>
        <v>0</v>
      </c>
      <c r="BT1008">
        <f t="shared" si="261"/>
        <v>1.6551023829705047</v>
      </c>
      <c r="BU1008">
        <f t="shared" si="262"/>
        <v>0</v>
      </c>
      <c r="BV1008">
        <f t="shared" si="263"/>
        <v>0.60021954149237033</v>
      </c>
      <c r="BW1008">
        <f t="shared" si="264"/>
        <v>0</v>
      </c>
      <c r="BX1008">
        <f t="shared" si="265"/>
        <v>0.33552036956785908</v>
      </c>
      <c r="BY1008">
        <f t="shared" si="266"/>
        <v>0</v>
      </c>
      <c r="BZ1008">
        <f t="shared" si="267"/>
        <v>0.27033229813429083</v>
      </c>
      <c r="CA1008">
        <f t="shared" si="255"/>
        <v>3.7601315909429465</v>
      </c>
      <c r="CB1008">
        <f t="shared" si="255"/>
        <v>1.1542520300253323</v>
      </c>
      <c r="CC1008">
        <f t="shared" si="255"/>
        <v>1.489036470018267</v>
      </c>
      <c r="CD1008">
        <f t="shared" si="255"/>
        <v>0.82456093602348146</v>
      </c>
      <c r="CE1008" s="4" t="str">
        <f t="shared" si="256"/>
        <v/>
      </c>
      <c r="CF1008" s="4">
        <f t="shared" si="257"/>
        <v>0.36264798339249732</v>
      </c>
      <c r="CG1008" s="4" t="str">
        <f t="shared" si="258"/>
        <v/>
      </c>
      <c r="CH1008" s="4">
        <f t="shared" si="259"/>
        <v>0.45038903175685285</v>
      </c>
      <c r="CI1008">
        <f>INDEX(FX!$B$114:$AK$132,MATCH('Data (2)'!BQ1008,FX!$A$114:$A$132,0),MATCH('Data (2)'!D1008,Period,0))</f>
        <v>31.815723330000001</v>
      </c>
    </row>
    <row r="1009" spans="1:87" hidden="1" x14ac:dyDescent="0.15">
      <c r="A1009" t="s">
        <v>351</v>
      </c>
      <c r="B1009" s="1">
        <f t="shared" si="269"/>
        <v>44044</v>
      </c>
      <c r="C1009" t="str">
        <f t="shared" si="269"/>
        <v>Partnership Distribution</v>
      </c>
      <c r="D1009" s="1">
        <v>44166</v>
      </c>
      <c r="E1009">
        <v>55.658547543598942</v>
      </c>
      <c r="F1009">
        <v>19.936955540385128</v>
      </c>
      <c r="G1009">
        <v>11.472158786974576</v>
      </c>
      <c r="H1009">
        <v>9.4659962017533861</v>
      </c>
      <c r="I1009">
        <v>115.00846409304026</v>
      </c>
      <c r="J1009">
        <v>36.153544945686626</v>
      </c>
      <c r="K1009">
        <v>44.170146401911808</v>
      </c>
      <c r="L1009">
        <v>25.097316986985724</v>
      </c>
      <c r="M1009">
        <v>94.414180866406994</v>
      </c>
      <c r="N1009">
        <v>24.904369354303999</v>
      </c>
      <c r="O1009">
        <v>25.499548115799993</v>
      </c>
      <c r="P1009">
        <v>16.701198887559002</v>
      </c>
      <c r="Q1009" t="str">
        <v>Employee Benefit</v>
      </c>
      <c r="R1009" t="str">
        <v>Group Co-op</v>
      </c>
      <c r="S1009" t="str">
        <v>Auto Loan</v>
      </c>
      <c r="T1009" t="str">
        <v>Pension85</v>
      </c>
      <c r="U1009" t="str">
        <v>Whole Life Package (with NGD&amp;ICP)</v>
      </c>
      <c r="V1009" t="str">
        <v>FWD Saving 20/10</v>
      </c>
      <c r="W1009" t="str">
        <v>Term</v>
      </c>
      <c r="X1009" t="str">
        <v>HB</v>
      </c>
      <c r="Y1009" t="str">
        <v>New CI</v>
      </c>
      <c r="Z1009" t="str">
        <v>Cancer Fighter</v>
      </c>
      <c r="AA1009">
        <v>25</v>
      </c>
      <c r="AB1009">
        <v>0</v>
      </c>
      <c r="AC1009">
        <v>5.7116856894999994</v>
      </c>
      <c r="AD1009">
        <v>7.5468618540989425</v>
      </c>
      <c r="AE1009">
        <v>0</v>
      </c>
      <c r="AF1009">
        <v>12.645</v>
      </c>
      <c r="AG1009">
        <v>1.1399999999999999</v>
      </c>
      <c r="AH1009">
        <v>1.4999999999999999E-2</v>
      </c>
      <c r="AI1009">
        <v>0.22236082621790274</v>
      </c>
      <c r="AJ1009">
        <v>1.5</v>
      </c>
      <c r="AK1009">
        <v>2.8715756383599285</v>
      </c>
      <c r="AL1009">
        <v>0.61471172264824536</v>
      </c>
      <c r="AM1009">
        <v>0</v>
      </c>
      <c r="AN1009">
        <v>5.8742830498027692</v>
      </c>
      <c r="AO1009">
        <v>1.8842918809333538</v>
      </c>
      <c r="AP1009">
        <v>0</v>
      </c>
      <c r="AQ1009">
        <v>7.5061191959976101</v>
      </c>
      <c r="AR1009">
        <v>1.1806150004004352</v>
      </c>
      <c r="AS1009">
        <v>6.0759453444120043E-3</v>
      </c>
      <c r="AT1009">
        <v>0.39781065698686097</v>
      </c>
      <c r="AU1009">
        <v>1.2518874374306526</v>
      </c>
      <c r="AV1009">
        <v>1.7499868119681103</v>
      </c>
      <c r="AW1009" s="4" t="str">
        <v>Group Protection (non-medical)</v>
      </c>
      <c r="AX1009" s="4" t="str">
        <v>Group Protection (non-medical)</v>
      </c>
      <c r="AY1009" s="4" t="str">
        <v>Stand-alone protection</v>
      </c>
      <c r="AZ1009" s="4" t="str">
        <v>Traditional Non-par</v>
      </c>
      <c r="BA1009" s="4" t="str">
        <v>Traditional Par</v>
      </c>
      <c r="BB1009" s="4" t="str">
        <v>Traditional Non-par</v>
      </c>
      <c r="BC1009" s="4" t="str">
        <v>Traditional Non-par</v>
      </c>
      <c r="BD1009" s="4" t="str">
        <v>Riders</v>
      </c>
      <c r="BE1009" s="4" t="str">
        <v>Riders</v>
      </c>
      <c r="BF1009" s="4" t="str">
        <v>Riders</v>
      </c>
      <c r="BG1009" s="4">
        <v>0</v>
      </c>
      <c r="BH1009" s="4">
        <v>0</v>
      </c>
      <c r="BI1009" s="4">
        <v>1</v>
      </c>
      <c r="BJ1009" s="4">
        <v>0.04</v>
      </c>
      <c r="BK1009" s="4">
        <v>0.12</v>
      </c>
      <c r="BL1009" s="4">
        <v>0.06</v>
      </c>
      <c r="BM1009" s="4">
        <v>1</v>
      </c>
      <c r="BN1009" s="4">
        <v>1</v>
      </c>
      <c r="BO1009" s="4">
        <v>1</v>
      </c>
      <c r="BP1009" s="4">
        <v>1</v>
      </c>
      <c r="BQ1009" t="str">
        <f>VLOOKUP(A1009,Misc!$A$3:$B$11,2,FALSE)</f>
        <v>THB</v>
      </c>
      <c r="BR1009">
        <f>INDEX(FX!$B$30:$AK$48,MATCH('Data (2)'!BQ1009,FX!$A$30:$A$48,0),MATCH('Data (2)'!D1009,Period,0))</f>
        <v>31.211693050000001</v>
      </c>
      <c r="BS1009">
        <f t="shared" si="260"/>
        <v>0</v>
      </c>
      <c r="BT1009">
        <f t="shared" si="261"/>
        <v>1.7832594808117574</v>
      </c>
      <c r="BU1009">
        <f t="shared" si="262"/>
        <v>0</v>
      </c>
      <c r="BV1009">
        <f t="shared" si="263"/>
        <v>0.63876559046146097</v>
      </c>
      <c r="BW1009">
        <f t="shared" si="264"/>
        <v>0</v>
      </c>
      <c r="BX1009">
        <f t="shared" si="265"/>
        <v>0.36755964402817221</v>
      </c>
      <c r="BY1009">
        <f t="shared" si="266"/>
        <v>0</v>
      </c>
      <c r="BZ1009">
        <f t="shared" si="267"/>
        <v>0.30328365034825899</v>
      </c>
      <c r="CA1009">
        <f t="shared" si="255"/>
        <v>3.6148310349617394</v>
      </c>
      <c r="CB1009">
        <f t="shared" si="255"/>
        <v>1.1363420712046601</v>
      </c>
      <c r="CC1009">
        <f t="shared" si="255"/>
        <v>1.3883118715789953</v>
      </c>
      <c r="CD1009">
        <f t="shared" si="255"/>
        <v>0.78883377022959933</v>
      </c>
      <c r="CE1009" s="4" t="str">
        <f t="shared" si="256"/>
        <v/>
      </c>
      <c r="CF1009" s="4">
        <f t="shared" si="257"/>
        <v>0.35820114645945328</v>
      </c>
      <c r="CG1009" s="4" t="str">
        <f t="shared" si="258"/>
        <v/>
      </c>
      <c r="CH1009" s="4">
        <f t="shared" si="259"/>
        <v>0.4747964744455927</v>
      </c>
      <c r="CI1009">
        <f>INDEX(FX!$B$114:$AK$132,MATCH('Data (2)'!BQ1009,FX!$A$114:$A$132,0),MATCH('Data (2)'!D1009,Period,0))</f>
        <v>31.815723330000001</v>
      </c>
    </row>
    <row r="1010" spans="1:87" x14ac:dyDescent="0.15">
      <c r="A1010" t="s">
        <v>351</v>
      </c>
      <c r="B1010" s="1">
        <f>B1009</f>
        <v>44044</v>
      </c>
      <c r="C1010" t="s">
        <v>64</v>
      </c>
      <c r="D1010" s="1">
        <v>43831</v>
      </c>
      <c r="E1010">
        <f t="array" ref="E1010:E1021">TRANSPOSE('[10]SB_Key Metrics P1'!$F$6:$Q$6)</f>
        <v>0</v>
      </c>
      <c r="F1010">
        <f t="array" ref="F1010:F1021">TRANSPOSE('[10]SB_Key Metrics P1'!$F$11:$Q$11)</f>
        <v>0</v>
      </c>
      <c r="G1010">
        <f t="array" ref="G1010:G1021">TRANSPOSE('[10]SB_Key Metrics P1'!$F$16:$Q$16)</f>
        <v>0</v>
      </c>
      <c r="H1010">
        <f t="array" ref="H1010:H1021">TRANSPOSE('[10]SB_Key Metrics P1'!$F$21:$Q$21)</f>
        <v>0</v>
      </c>
      <c r="I1010">
        <f t="array" ref="I1010:I1021">TRANSPOSE('[10]SB_Key Metrics P1'!$F$7:$Q$7)</f>
        <v>0</v>
      </c>
      <c r="J1010">
        <f t="array" ref="J1010:J1021">TRANSPOSE('[10]SB_Key Metrics P1'!$F$12:$Q$12)</f>
        <v>0</v>
      </c>
      <c r="K1010">
        <f t="array" ref="K1010:K1021">TRANSPOSE('[10]SB_Key Metrics P1'!$F$17:$Q$17)</f>
        <v>0</v>
      </c>
      <c r="L1010">
        <f t="array" ref="L1010:L1021">TRANSPOSE('[10]SB_Key Metrics P1'!$F$22:$Q$22)</f>
        <v>0</v>
      </c>
      <c r="M1010">
        <f t="array" ref="M1010:M1021">TRANSPOSE('[10]SB_Key Metrics P1'!$F$9:$Q$9)</f>
        <v>0</v>
      </c>
      <c r="N1010">
        <f t="array" ref="N1010:N1021">TRANSPOSE('[10]SB_Key Metrics P1'!$F$14:$Q$14)</f>
        <v>0</v>
      </c>
      <c r="O1010">
        <f t="array" ref="O1010:O1021">TRANSPOSE('[10]SB_Key Metrics P1'!$F$19:$Q$19)</f>
        <v>0</v>
      </c>
      <c r="P1010">
        <f t="array" ref="P1010:P1021">TRANSPOSE('[10]SB_Key Metrics P1'!$F$24:$Q$24)</f>
        <v>0</v>
      </c>
      <c r="Q1010" t="str">
        <f t="array" ref="Q1010:Q1021">'[10]SB_Key Products'!$D$6</f>
        <v>FWD Saving 20/10</v>
      </c>
      <c r="R1010" t="str">
        <f t="array" ref="R1010:R1021">'[10]SB_Key Products'!$D$9</f>
        <v>Term</v>
      </c>
      <c r="S1010" t="str">
        <f t="array" ref="S1010:S1021">'[10]SB_Key Products'!$D$12</f>
        <v>IVP</v>
      </c>
      <c r="T1010" t="str">
        <f t="array" ref="T1010:T1021">'[10]SB_Key Products'!$D$15</f>
        <v>Cancer Fighter</v>
      </c>
      <c r="U1010" t="str">
        <f t="array" ref="U1010:U1021">'[10]SB_Key Products'!$D$18</f>
        <v>Endowment 25/15</v>
      </c>
      <c r="V1010" t="str">
        <f t="array" ref="V1010:V1021">'[10]SB_Key Products'!$D$21</f>
        <v>HB</v>
      </c>
      <c r="W1010" t="str">
        <f t="array" ref="W1010:W1021">'[10]SB_Key Products'!$D$24</f>
        <v>Whole Life Package (with NGD&amp;ICP)_IPD</v>
      </c>
      <c r="X1010" t="str">
        <f t="array" ref="X1010:X1021">'[10]SB_Key Products'!$D$27</f>
        <v>PA Max</v>
      </c>
      <c r="Y1010" t="str">
        <f t="array" ref="Y1010:Y1021">'[10]SB_Key Products'!$D$30</f>
        <v>CARE - Health Lump Sum</v>
      </c>
      <c r="Z1010" t="str">
        <f t="array" ref="Z1010:Z1021">'[10]SB_Key Products'!$D$33</f>
        <v>New CI</v>
      </c>
      <c r="AA1010">
        <f t="array" ref="AA1010:AA1021">TRANSPOSE('[10]SB_Key Products'!$F$6:$Q$6)</f>
        <v>0</v>
      </c>
      <c r="AB1010">
        <f t="array" ref="AB1010:AB1021">TRANSPOSE('[10]SB_Key Products'!$F$9:$Q$9)</f>
        <v>0</v>
      </c>
      <c r="AC1010">
        <f t="array" ref="AC1010:AC1021">TRANSPOSE('[10]SB_Key Products'!$F$12:$Q$12)</f>
        <v>0</v>
      </c>
      <c r="AD1010">
        <f t="array" ref="AD1010:AD1021">TRANSPOSE('[10]SB_Key Products'!$F$15:$Q$15)</f>
        <v>0</v>
      </c>
      <c r="AE1010">
        <f t="array" ref="AE1010:AE1021">TRANSPOSE('[10]SB_Key Products'!$F$18:$Q$18)</f>
        <v>0</v>
      </c>
      <c r="AF1010">
        <f t="array" ref="AF1010:AF1021">TRANSPOSE('[10]SB_Key Products'!$F$21:$Q$21)</f>
        <v>0</v>
      </c>
      <c r="AG1010">
        <f t="array" ref="AG1010:AG1021">TRANSPOSE('[10]SB_Key Products'!$F$24:$Q$24)</f>
        <v>0</v>
      </c>
      <c r="AH1010">
        <f t="array" ref="AH1010:AH1021">TRANSPOSE('[10]SB_Key Products'!$F$27:$Q$27)</f>
        <v>0</v>
      </c>
      <c r="AI1010">
        <f t="array" ref="AI1010:AI1021">TRANSPOSE('[10]SB_Key Products'!$F$30:$Q$30)</f>
        <v>0</v>
      </c>
      <c r="AJ1010">
        <f t="array" ref="AJ1010:AJ1021">TRANSPOSE('[10]SB_Key Products'!$F$33:$Q$33)</f>
        <v>0</v>
      </c>
      <c r="AK1010">
        <f t="array" ref="AK1010:AK1021">TRANSPOSE('[10]SB_Key Products'!$F$36:$Q$36)</f>
        <v>0</v>
      </c>
      <c r="AL1010">
        <f t="array" ref="AL1010:AL1021">TRANSPOSE('[10]SB_Key Products'!$F$7:$Q$7)</f>
        <v>0</v>
      </c>
      <c r="AM1010">
        <f t="array" ref="AM1010:AM1021">TRANSPOSE('[10]SB_Key Products'!$F$10:$Q$10)</f>
        <v>0</v>
      </c>
      <c r="AN1010">
        <f t="array" ref="AN1010:AN1021">TRANSPOSE('[10]SB_Key Products'!$F$13:$Q$13)</f>
        <v>0</v>
      </c>
      <c r="AO1010">
        <f t="array" ref="AO1010:AO1021">TRANSPOSE('[10]SB_Key Products'!$F$16:$Q$16)</f>
        <v>0</v>
      </c>
      <c r="AP1010">
        <f t="array" ref="AP1010:AP1021">TRANSPOSE('[10]SB_Key Products'!$F$19:$Q$19)</f>
        <v>0</v>
      </c>
      <c r="AQ1010">
        <f t="array" ref="AQ1010:AQ1021">TRANSPOSE('[10]SB_Key Products'!$F$22:$Q$22)</f>
        <v>0</v>
      </c>
      <c r="AR1010">
        <f t="array" ref="AR1010:AR1021">TRANSPOSE('[10]SB_Key Products'!$F$25:$Q$25)</f>
        <v>0</v>
      </c>
      <c r="AS1010">
        <f t="array" ref="AS1010:AS1021">TRANSPOSE('[10]SB_Key Products'!$F$28:$Q$28)</f>
        <v>0</v>
      </c>
      <c r="AT1010">
        <f t="array" ref="AT1010:AT1021">TRANSPOSE('[10]SB_Key Products'!$F$31:$Q$31)</f>
        <v>0</v>
      </c>
      <c r="AU1010">
        <f t="array" ref="AU1010:AU1021">TRANSPOSE('[10]SB_Key Products'!$F$34:$Q$35)</f>
        <v>0</v>
      </c>
      <c r="AV1010">
        <f t="array" ref="AV1010:AV1021">TRANSPOSE('[10]SB_Key Products'!$F$37:$Q$37)</f>
        <v>0</v>
      </c>
      <c r="AW1010" s="4" t="str">
        <f t="array" ref="AW1010:AW1021">'[10]SB_Key Products'!$D$8</f>
        <v>Traditional Non-par</v>
      </c>
      <c r="AX1010" s="4" t="str">
        <f t="array" ref="AX1010:AX1021">'[10]SB_Key Products'!$D$11</f>
        <v>Traditional Non-par</v>
      </c>
      <c r="AY1010" s="4" t="str">
        <f t="array" ref="AY1010:AY1021">'[10]SB_Key Products'!$D$14</f>
        <v>Traditional Non-par</v>
      </c>
      <c r="AZ1010" s="4" t="str">
        <f t="array" ref="AZ1010:AZ1021">'[10]SB_Key Products'!$D$17</f>
        <v>Riders</v>
      </c>
      <c r="BA1010" s="4" t="str">
        <f t="array" ref="BA1010:BA1021">'[10]SB_Key Products'!$D$20</f>
        <v>Traditional Non-par</v>
      </c>
      <c r="BB1010" s="4" t="str">
        <f t="array" ref="BB1010:BB1021">'[10]SB_Key Products'!$D$23</f>
        <v>Riders</v>
      </c>
      <c r="BC1010" s="4" t="str">
        <f t="array" ref="BC1010:BC1021">'[10]SB_Key Products'!$D$26</f>
        <v>Traditional Non-par</v>
      </c>
      <c r="BD1010" s="4" t="str">
        <f t="array" ref="BD1010:BD1021">'[10]SB_Key Products'!$D$29</f>
        <v>Stand-alone protection</v>
      </c>
      <c r="BE1010" s="4" t="str">
        <f t="array" ref="BE1010:BE1021">'[10]SB_Key Products'!$D$32</f>
        <v>Riders</v>
      </c>
      <c r="BF1010" s="4" t="str">
        <f t="array" ref="BF1010:BF1021">'[10]SB_Key Products'!$D$35</f>
        <v>Riders</v>
      </c>
      <c r="BG1010" s="4">
        <f t="array" ref="BG1010:BG1021">'[10]SB_Key Products'!$D$7</f>
        <v>0.04</v>
      </c>
      <c r="BH1010" s="4">
        <f t="array" ref="BH1010:BH1021">'[10]SB_Key Products'!$D$10</f>
        <v>1</v>
      </c>
      <c r="BI1010" s="4">
        <f t="array" ref="BI1010:BI1021">'[10]SB_Key Products'!$D$13</f>
        <v>0.52</v>
      </c>
      <c r="BJ1010" s="4">
        <f t="array" ref="BJ1010:BJ1021">'[10]SB_Key Products'!$D$16</f>
        <v>1</v>
      </c>
      <c r="BK1010" s="4">
        <f t="array" ref="BK1010:BK1021">'[10]SB_Key Products'!$D$19</f>
        <v>7.0000000000000007E-2</v>
      </c>
      <c r="BL1010" s="4">
        <f t="array" ref="BL1010:BL1021">'[10]SB_Key Products'!$D$22</f>
        <v>1</v>
      </c>
      <c r="BM1010" s="4">
        <f t="array" ref="BM1010:BM1021">'[10]SB_Key Products'!$D$25</f>
        <v>0.35</v>
      </c>
      <c r="BN1010" s="4">
        <f t="array" ref="BN1010:BN1021">'[10]SB_Key Products'!$D$28</f>
        <v>1</v>
      </c>
      <c r="BO1010" s="4">
        <f t="array" ref="BO1010:BO1021">'[10]SB_Key Products'!$D$31</f>
        <v>1</v>
      </c>
      <c r="BP1010" s="4">
        <f t="array" ref="BP1010:BP1021">'[10]SB_Key Products'!$D$34</f>
        <v>1</v>
      </c>
      <c r="BQ1010" t="str">
        <f>VLOOKUP(A1010,Misc!$A$3:$B$11,2,FALSE)</f>
        <v>THB</v>
      </c>
      <c r="BR1010">
        <f>INDEX(FX!$B$30:$AK$48,MATCH('Data (2)'!BQ1010,FX!$A$30:$A$48,0),MATCH('Data (2)'!D1010,Period,0))</f>
        <v>30.398475650000002</v>
      </c>
      <c r="BS1010">
        <f t="shared" si="260"/>
        <v>0</v>
      </c>
      <c r="BT1010">
        <f t="shared" si="261"/>
        <v>0</v>
      </c>
      <c r="BU1010">
        <f t="shared" si="262"/>
        <v>0</v>
      </c>
      <c r="BV1010">
        <f t="shared" si="263"/>
        <v>0</v>
      </c>
      <c r="BW1010">
        <f t="shared" si="264"/>
        <v>0</v>
      </c>
      <c r="BX1010">
        <f t="shared" si="265"/>
        <v>0</v>
      </c>
      <c r="BY1010">
        <f t="shared" si="266"/>
        <v>0</v>
      </c>
      <c r="BZ1010">
        <f t="shared" si="267"/>
        <v>0</v>
      </c>
      <c r="CA1010">
        <f t="shared" si="255"/>
        <v>0</v>
      </c>
      <c r="CB1010">
        <f t="shared" si="255"/>
        <v>0</v>
      </c>
      <c r="CC1010">
        <f t="shared" si="255"/>
        <v>0</v>
      </c>
      <c r="CD1010">
        <f t="shared" si="255"/>
        <v>0</v>
      </c>
      <c r="CE1010" s="4">
        <f t="shared" si="256"/>
        <v>0</v>
      </c>
      <c r="CF1010" s="4" t="str">
        <f t="shared" si="257"/>
        <v/>
      </c>
      <c r="CG1010" s="4">
        <f t="shared" si="258"/>
        <v>0</v>
      </c>
      <c r="CH1010" s="4" t="str">
        <f t="shared" si="259"/>
        <v/>
      </c>
      <c r="CI1010">
        <f>INDEX(FX!$B$114:$AK$132,MATCH('Data (2)'!BQ1010,FX!$A$114:$A$132,0),MATCH('Data (2)'!D1010,Period,0))</f>
        <v>30.665202108963094</v>
      </c>
    </row>
    <row r="1011" spans="1:87" hidden="1" x14ac:dyDescent="0.15">
      <c r="A1011" t="s">
        <v>351</v>
      </c>
      <c r="B1011" s="1">
        <f t="shared" ref="B1011:C1026" si="270">B1010</f>
        <v>44044</v>
      </c>
      <c r="C1011" t="s">
        <v>64</v>
      </c>
      <c r="D1011" s="1">
        <v>43862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tr">
        <v>FWD Saving 20/10</v>
      </c>
      <c r="R1011" t="str">
        <v>Term</v>
      </c>
      <c r="S1011" t="str">
        <v>IVP</v>
      </c>
      <c r="T1011" t="str">
        <v>Cancer Fighter</v>
      </c>
      <c r="U1011" t="str">
        <v>Endowment 25/15</v>
      </c>
      <c r="V1011" t="str">
        <v>HB</v>
      </c>
      <c r="W1011" t="str">
        <v>Whole Life Package (with NGD&amp;ICP)_IPD</v>
      </c>
      <c r="X1011" t="str">
        <v>PA Max</v>
      </c>
      <c r="Y1011" t="str">
        <v>CARE - Health Lump Sum</v>
      </c>
      <c r="Z1011" t="str">
        <v>New CI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 s="4" t="str">
        <v>Traditional Non-par</v>
      </c>
      <c r="AX1011" s="4" t="str">
        <v>Traditional Non-par</v>
      </c>
      <c r="AY1011" s="4" t="str">
        <v>Traditional Non-par</v>
      </c>
      <c r="AZ1011" s="4" t="str">
        <v>Riders</v>
      </c>
      <c r="BA1011" s="4" t="str">
        <v>Traditional Non-par</v>
      </c>
      <c r="BB1011" s="4" t="str">
        <v>Riders</v>
      </c>
      <c r="BC1011" s="4" t="str">
        <v>Traditional Non-par</v>
      </c>
      <c r="BD1011" s="4" t="str">
        <v>Stand-alone protection</v>
      </c>
      <c r="BE1011" s="4" t="str">
        <v>Riders</v>
      </c>
      <c r="BF1011" s="4" t="str">
        <v>Riders</v>
      </c>
      <c r="BG1011" s="4">
        <v>0.04</v>
      </c>
      <c r="BH1011" s="4">
        <v>1</v>
      </c>
      <c r="BI1011" s="4">
        <v>0.52</v>
      </c>
      <c r="BJ1011" s="4">
        <v>1</v>
      </c>
      <c r="BK1011" s="4">
        <v>7.0000000000000007E-2</v>
      </c>
      <c r="BL1011" s="4">
        <v>1</v>
      </c>
      <c r="BM1011" s="4">
        <v>0.35</v>
      </c>
      <c r="BN1011" s="4">
        <v>1</v>
      </c>
      <c r="BO1011" s="4">
        <v>1</v>
      </c>
      <c r="BP1011" s="4">
        <v>1</v>
      </c>
      <c r="BQ1011" t="str">
        <f>VLOOKUP(A1011,Misc!$A$3:$B$11,2,FALSE)</f>
        <v>THB</v>
      </c>
      <c r="BR1011">
        <f>INDEX(FX!$B$30:$AK$48,MATCH('Data (2)'!BQ1011,FX!$A$30:$A$48,0),MATCH('Data (2)'!D1011,Period,0))</f>
        <v>31.343392810000001</v>
      </c>
      <c r="BS1011">
        <f t="shared" si="260"/>
        <v>0</v>
      </c>
      <c r="BT1011">
        <f t="shared" si="261"/>
        <v>0</v>
      </c>
      <c r="BU1011">
        <f t="shared" si="262"/>
        <v>0</v>
      </c>
      <c r="BV1011">
        <f t="shared" si="263"/>
        <v>0</v>
      </c>
      <c r="BW1011">
        <f t="shared" si="264"/>
        <v>0</v>
      </c>
      <c r="BX1011">
        <f t="shared" si="265"/>
        <v>0</v>
      </c>
      <c r="BY1011">
        <f t="shared" si="266"/>
        <v>0</v>
      </c>
      <c r="BZ1011">
        <f t="shared" si="267"/>
        <v>0</v>
      </c>
      <c r="CA1011">
        <f t="shared" si="255"/>
        <v>0</v>
      </c>
      <c r="CB1011">
        <f t="shared" si="255"/>
        <v>0</v>
      </c>
      <c r="CC1011">
        <f t="shared" si="255"/>
        <v>0</v>
      </c>
      <c r="CD1011">
        <f t="shared" si="255"/>
        <v>0</v>
      </c>
      <c r="CE1011" s="4">
        <f t="shared" si="256"/>
        <v>0</v>
      </c>
      <c r="CF1011" s="4" t="str">
        <f t="shared" si="257"/>
        <v/>
      </c>
      <c r="CG1011" s="4">
        <f t="shared" si="258"/>
        <v>0</v>
      </c>
      <c r="CH1011" s="4" t="str">
        <f t="shared" si="259"/>
        <v/>
      </c>
      <c r="CI1011">
        <f>INDEX(FX!$B$114:$AK$132,MATCH('Data (2)'!BQ1011,FX!$A$114:$A$132,0),MATCH('Data (2)'!D1011,Period,0))</f>
        <v>30.665202108963094</v>
      </c>
    </row>
    <row r="1012" spans="1:87" hidden="1" x14ac:dyDescent="0.15">
      <c r="A1012" t="s">
        <v>351</v>
      </c>
      <c r="B1012" s="1">
        <f t="shared" si="270"/>
        <v>44044</v>
      </c>
      <c r="C1012" t="s">
        <v>64</v>
      </c>
      <c r="D1012" s="1">
        <v>43891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tr">
        <v>FWD Saving 20/10</v>
      </c>
      <c r="R1012" t="str">
        <v>Term</v>
      </c>
      <c r="S1012" t="str">
        <v>IVP</v>
      </c>
      <c r="T1012" t="str">
        <v>Cancer Fighter</v>
      </c>
      <c r="U1012" t="str">
        <v>Endowment 25/15</v>
      </c>
      <c r="V1012" t="str">
        <v>HB</v>
      </c>
      <c r="W1012" t="str">
        <v>Whole Life Package (with NGD&amp;ICP)_IPD</v>
      </c>
      <c r="X1012" t="str">
        <v>PA Max</v>
      </c>
      <c r="Y1012" t="str">
        <v>CARE - Health Lump Sum</v>
      </c>
      <c r="Z1012" t="str">
        <v>New CI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 s="4" t="str">
        <v>Traditional Non-par</v>
      </c>
      <c r="AX1012" s="4" t="str">
        <v>Traditional Non-par</v>
      </c>
      <c r="AY1012" s="4" t="str">
        <v>Traditional Non-par</v>
      </c>
      <c r="AZ1012" s="4" t="str">
        <v>Riders</v>
      </c>
      <c r="BA1012" s="4" t="str">
        <v>Traditional Non-par</v>
      </c>
      <c r="BB1012" s="4" t="str">
        <v>Riders</v>
      </c>
      <c r="BC1012" s="4" t="str">
        <v>Traditional Non-par</v>
      </c>
      <c r="BD1012" s="4" t="str">
        <v>Stand-alone protection</v>
      </c>
      <c r="BE1012" s="4" t="str">
        <v>Riders</v>
      </c>
      <c r="BF1012" s="4" t="str">
        <v>Riders</v>
      </c>
      <c r="BG1012" s="4">
        <v>0.04</v>
      </c>
      <c r="BH1012" s="4">
        <v>1</v>
      </c>
      <c r="BI1012" s="4">
        <v>0.52</v>
      </c>
      <c r="BJ1012" s="4">
        <v>1</v>
      </c>
      <c r="BK1012" s="4">
        <v>7.0000000000000007E-2</v>
      </c>
      <c r="BL1012" s="4">
        <v>1</v>
      </c>
      <c r="BM1012" s="4">
        <v>0.35</v>
      </c>
      <c r="BN1012" s="4">
        <v>1</v>
      </c>
      <c r="BO1012" s="4">
        <v>1</v>
      </c>
      <c r="BP1012" s="4">
        <v>1</v>
      </c>
      <c r="BQ1012" t="str">
        <f>VLOOKUP(A1012,Misc!$A$3:$B$11,2,FALSE)</f>
        <v>THB</v>
      </c>
      <c r="BR1012">
        <f>INDEX(FX!$B$30:$AK$48,MATCH('Data (2)'!BQ1012,FX!$A$30:$A$48,0),MATCH('Data (2)'!D1012,Period,0))</f>
        <v>32.090856989999999</v>
      </c>
      <c r="BS1012">
        <f t="shared" si="260"/>
        <v>0</v>
      </c>
      <c r="BT1012">
        <f t="shared" si="261"/>
        <v>0</v>
      </c>
      <c r="BU1012">
        <f t="shared" si="262"/>
        <v>0</v>
      </c>
      <c r="BV1012">
        <f t="shared" si="263"/>
        <v>0</v>
      </c>
      <c r="BW1012">
        <f t="shared" si="264"/>
        <v>0</v>
      </c>
      <c r="BX1012">
        <f t="shared" si="265"/>
        <v>0</v>
      </c>
      <c r="BY1012">
        <f t="shared" si="266"/>
        <v>0</v>
      </c>
      <c r="BZ1012">
        <f t="shared" si="267"/>
        <v>0</v>
      </c>
      <c r="CA1012">
        <f t="shared" si="255"/>
        <v>0</v>
      </c>
      <c r="CB1012">
        <f t="shared" si="255"/>
        <v>0</v>
      </c>
      <c r="CC1012">
        <f t="shared" si="255"/>
        <v>0</v>
      </c>
      <c r="CD1012">
        <f t="shared" si="255"/>
        <v>0</v>
      </c>
      <c r="CE1012" s="4">
        <f t="shared" si="256"/>
        <v>0</v>
      </c>
      <c r="CF1012" s="4" t="str">
        <f t="shared" si="257"/>
        <v/>
      </c>
      <c r="CG1012" s="4">
        <f t="shared" si="258"/>
        <v>0</v>
      </c>
      <c r="CH1012" s="4" t="str">
        <f t="shared" si="259"/>
        <v/>
      </c>
      <c r="CI1012">
        <f>INDEX(FX!$B$114:$AK$132,MATCH('Data (2)'!BQ1012,FX!$A$114:$A$132,0),MATCH('Data (2)'!D1012,Period,0))</f>
        <v>30.665202108963094</v>
      </c>
    </row>
    <row r="1013" spans="1:87" hidden="1" x14ac:dyDescent="0.15">
      <c r="A1013" t="s">
        <v>351</v>
      </c>
      <c r="B1013" s="1">
        <f t="shared" si="270"/>
        <v>44044</v>
      </c>
      <c r="C1013" t="s">
        <v>64</v>
      </c>
      <c r="D1013" s="1">
        <v>43922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tr">
        <v>FWD Saving 20/10</v>
      </c>
      <c r="R1013" t="str">
        <v>Term</v>
      </c>
      <c r="S1013" t="str">
        <v>IVP</v>
      </c>
      <c r="T1013" t="str">
        <v>Cancer Fighter</v>
      </c>
      <c r="U1013" t="str">
        <v>Endowment 25/15</v>
      </c>
      <c r="V1013" t="str">
        <v>HB</v>
      </c>
      <c r="W1013" t="str">
        <v>Whole Life Package (with NGD&amp;ICP)_IPD</v>
      </c>
      <c r="X1013" t="str">
        <v>PA Max</v>
      </c>
      <c r="Y1013" t="str">
        <v>CARE - Health Lump Sum</v>
      </c>
      <c r="Z1013" t="str">
        <v>New CI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 s="4" t="str">
        <v>Traditional Non-par</v>
      </c>
      <c r="AX1013" s="4" t="str">
        <v>Traditional Non-par</v>
      </c>
      <c r="AY1013" s="4" t="str">
        <v>Traditional Non-par</v>
      </c>
      <c r="AZ1013" s="4" t="str">
        <v>Riders</v>
      </c>
      <c r="BA1013" s="4" t="str">
        <v>Traditional Non-par</v>
      </c>
      <c r="BB1013" s="4" t="str">
        <v>Riders</v>
      </c>
      <c r="BC1013" s="4" t="str">
        <v>Traditional Non-par</v>
      </c>
      <c r="BD1013" s="4" t="str">
        <v>Stand-alone protection</v>
      </c>
      <c r="BE1013" s="4" t="str">
        <v>Riders</v>
      </c>
      <c r="BF1013" s="4" t="str">
        <v>Riders</v>
      </c>
      <c r="BG1013" s="4">
        <v>0.04</v>
      </c>
      <c r="BH1013" s="4">
        <v>1</v>
      </c>
      <c r="BI1013" s="4">
        <v>0.52</v>
      </c>
      <c r="BJ1013" s="4">
        <v>1</v>
      </c>
      <c r="BK1013" s="4">
        <v>7.0000000000000007E-2</v>
      </c>
      <c r="BL1013" s="4">
        <v>1</v>
      </c>
      <c r="BM1013" s="4">
        <v>0.35</v>
      </c>
      <c r="BN1013" s="4">
        <v>1</v>
      </c>
      <c r="BO1013" s="4">
        <v>1</v>
      </c>
      <c r="BP1013" s="4">
        <v>1</v>
      </c>
      <c r="BQ1013" t="str">
        <f>VLOOKUP(A1013,Misc!$A$3:$B$11,2,FALSE)</f>
        <v>THB</v>
      </c>
      <c r="BR1013">
        <f>INDEX(FX!$B$30:$AK$48,MATCH('Data (2)'!BQ1013,FX!$A$30:$A$48,0),MATCH('Data (2)'!D1013,Period,0))</f>
        <v>32.68126625</v>
      </c>
      <c r="BS1013">
        <f t="shared" si="260"/>
        <v>0</v>
      </c>
      <c r="BT1013">
        <f t="shared" si="261"/>
        <v>0</v>
      </c>
      <c r="BU1013">
        <f t="shared" si="262"/>
        <v>0</v>
      </c>
      <c r="BV1013">
        <f t="shared" si="263"/>
        <v>0</v>
      </c>
      <c r="BW1013">
        <f t="shared" si="264"/>
        <v>0</v>
      </c>
      <c r="BX1013">
        <f t="shared" si="265"/>
        <v>0</v>
      </c>
      <c r="BY1013">
        <f t="shared" si="266"/>
        <v>0</v>
      </c>
      <c r="BZ1013">
        <f t="shared" si="267"/>
        <v>0</v>
      </c>
      <c r="CA1013">
        <f t="shared" si="255"/>
        <v>0</v>
      </c>
      <c r="CB1013">
        <f t="shared" si="255"/>
        <v>0</v>
      </c>
      <c r="CC1013">
        <f t="shared" si="255"/>
        <v>0</v>
      </c>
      <c r="CD1013">
        <f t="shared" si="255"/>
        <v>0</v>
      </c>
      <c r="CE1013" s="4">
        <f t="shared" si="256"/>
        <v>0</v>
      </c>
      <c r="CF1013" s="4" t="str">
        <f t="shared" si="257"/>
        <v/>
      </c>
      <c r="CG1013" s="4">
        <f t="shared" si="258"/>
        <v>0</v>
      </c>
      <c r="CH1013" s="4" t="str">
        <f t="shared" si="259"/>
        <v/>
      </c>
      <c r="CI1013">
        <f>INDEX(FX!$B$114:$AK$132,MATCH('Data (2)'!BQ1013,FX!$A$114:$A$132,0),MATCH('Data (2)'!D1013,Period,0))</f>
        <v>30.665202108963094</v>
      </c>
    </row>
    <row r="1014" spans="1:87" hidden="1" x14ac:dyDescent="0.15">
      <c r="A1014" t="s">
        <v>351</v>
      </c>
      <c r="B1014" s="1">
        <f t="shared" si="270"/>
        <v>44044</v>
      </c>
      <c r="C1014" t="s">
        <v>64</v>
      </c>
      <c r="D1014" s="1">
        <v>43952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tr">
        <v>FWD Saving 20/10</v>
      </c>
      <c r="R1014" t="str">
        <v>Term</v>
      </c>
      <c r="S1014" t="str">
        <v>IVP</v>
      </c>
      <c r="T1014" t="str">
        <v>Cancer Fighter</v>
      </c>
      <c r="U1014" t="str">
        <v>Endowment 25/15</v>
      </c>
      <c r="V1014" t="str">
        <v>HB</v>
      </c>
      <c r="W1014" t="str">
        <v>Whole Life Package (with NGD&amp;ICP)_IPD</v>
      </c>
      <c r="X1014" t="str">
        <v>PA Max</v>
      </c>
      <c r="Y1014" t="str">
        <v>CARE - Health Lump Sum</v>
      </c>
      <c r="Z1014" t="str">
        <v>New CI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 s="4" t="str">
        <v>Traditional Non-par</v>
      </c>
      <c r="AX1014" s="4" t="str">
        <v>Traditional Non-par</v>
      </c>
      <c r="AY1014" s="4" t="str">
        <v>Traditional Non-par</v>
      </c>
      <c r="AZ1014" s="4" t="str">
        <v>Riders</v>
      </c>
      <c r="BA1014" s="4" t="str">
        <v>Traditional Non-par</v>
      </c>
      <c r="BB1014" s="4" t="str">
        <v>Riders</v>
      </c>
      <c r="BC1014" s="4" t="str">
        <v>Traditional Non-par</v>
      </c>
      <c r="BD1014" s="4" t="str">
        <v>Stand-alone protection</v>
      </c>
      <c r="BE1014" s="4" t="str">
        <v>Riders</v>
      </c>
      <c r="BF1014" s="4" t="str">
        <v>Riders</v>
      </c>
      <c r="BG1014" s="4">
        <v>0.04</v>
      </c>
      <c r="BH1014" s="4">
        <v>1</v>
      </c>
      <c r="BI1014" s="4">
        <v>0.52</v>
      </c>
      <c r="BJ1014" s="4">
        <v>1</v>
      </c>
      <c r="BK1014" s="4">
        <v>7.0000000000000007E-2</v>
      </c>
      <c r="BL1014" s="4">
        <v>1</v>
      </c>
      <c r="BM1014" s="4">
        <v>0.35</v>
      </c>
      <c r="BN1014" s="4">
        <v>1</v>
      </c>
      <c r="BO1014" s="4">
        <v>1</v>
      </c>
      <c r="BP1014" s="4">
        <v>1</v>
      </c>
      <c r="BQ1014" t="str">
        <f>VLOOKUP(A1014,Misc!$A$3:$B$11,2,FALSE)</f>
        <v>THB</v>
      </c>
      <c r="BR1014">
        <f>INDEX(FX!$B$30:$AK$48,MATCH('Data (2)'!BQ1014,FX!$A$30:$A$48,0),MATCH('Data (2)'!D1014,Period,0))</f>
        <v>32.098163</v>
      </c>
      <c r="BS1014">
        <f t="shared" si="260"/>
        <v>0</v>
      </c>
      <c r="BT1014">
        <f t="shared" si="261"/>
        <v>0</v>
      </c>
      <c r="BU1014">
        <f t="shared" si="262"/>
        <v>0</v>
      </c>
      <c r="BV1014">
        <f t="shared" si="263"/>
        <v>0</v>
      </c>
      <c r="BW1014">
        <f t="shared" si="264"/>
        <v>0</v>
      </c>
      <c r="BX1014">
        <f t="shared" si="265"/>
        <v>0</v>
      </c>
      <c r="BY1014">
        <f t="shared" si="266"/>
        <v>0</v>
      </c>
      <c r="BZ1014">
        <f t="shared" si="267"/>
        <v>0</v>
      </c>
      <c r="CA1014">
        <f t="shared" si="255"/>
        <v>0</v>
      </c>
      <c r="CB1014">
        <f t="shared" si="255"/>
        <v>0</v>
      </c>
      <c r="CC1014">
        <f t="shared" si="255"/>
        <v>0</v>
      </c>
      <c r="CD1014">
        <f t="shared" si="255"/>
        <v>0</v>
      </c>
      <c r="CE1014" s="4">
        <f t="shared" si="256"/>
        <v>0</v>
      </c>
      <c r="CF1014" s="4" t="str">
        <f t="shared" si="257"/>
        <v/>
      </c>
      <c r="CG1014" s="4">
        <f t="shared" si="258"/>
        <v>0</v>
      </c>
      <c r="CH1014" s="4" t="str">
        <f t="shared" si="259"/>
        <v/>
      </c>
      <c r="CI1014">
        <f>INDEX(FX!$B$114:$AK$132,MATCH('Data (2)'!BQ1014,FX!$A$114:$A$132,0),MATCH('Data (2)'!D1014,Period,0))</f>
        <v>30.665202108963094</v>
      </c>
    </row>
    <row r="1015" spans="1:87" hidden="1" x14ac:dyDescent="0.15">
      <c r="A1015" t="s">
        <v>351</v>
      </c>
      <c r="B1015" s="1">
        <f t="shared" si="270"/>
        <v>44044</v>
      </c>
      <c r="C1015" t="s">
        <v>64</v>
      </c>
      <c r="D1015" s="1">
        <v>43983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tr">
        <v>FWD Saving 20/10</v>
      </c>
      <c r="R1015" t="str">
        <v>Term</v>
      </c>
      <c r="S1015" t="str">
        <v>IVP</v>
      </c>
      <c r="T1015" t="str">
        <v>Cancer Fighter</v>
      </c>
      <c r="U1015" t="str">
        <v>Endowment 25/15</v>
      </c>
      <c r="V1015" t="str">
        <v>HB</v>
      </c>
      <c r="W1015" t="str">
        <v>Whole Life Package (with NGD&amp;ICP)_IPD</v>
      </c>
      <c r="X1015" t="str">
        <v>PA Max</v>
      </c>
      <c r="Y1015" t="str">
        <v>CARE - Health Lump Sum</v>
      </c>
      <c r="Z1015" t="str">
        <v>New CI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 s="4" t="str">
        <v>Traditional Non-par</v>
      </c>
      <c r="AX1015" s="4" t="str">
        <v>Traditional Non-par</v>
      </c>
      <c r="AY1015" s="4" t="str">
        <v>Traditional Non-par</v>
      </c>
      <c r="AZ1015" s="4" t="str">
        <v>Riders</v>
      </c>
      <c r="BA1015" s="4" t="str">
        <v>Traditional Non-par</v>
      </c>
      <c r="BB1015" s="4" t="str">
        <v>Riders</v>
      </c>
      <c r="BC1015" s="4" t="str">
        <v>Traditional Non-par</v>
      </c>
      <c r="BD1015" s="4" t="str">
        <v>Stand-alone protection</v>
      </c>
      <c r="BE1015" s="4" t="str">
        <v>Riders</v>
      </c>
      <c r="BF1015" s="4" t="str">
        <v>Riders</v>
      </c>
      <c r="BG1015" s="4">
        <v>0.04</v>
      </c>
      <c r="BH1015" s="4">
        <v>1</v>
      </c>
      <c r="BI1015" s="4">
        <v>0.52</v>
      </c>
      <c r="BJ1015" s="4">
        <v>1</v>
      </c>
      <c r="BK1015" s="4">
        <v>7.0000000000000007E-2</v>
      </c>
      <c r="BL1015" s="4">
        <v>1</v>
      </c>
      <c r="BM1015" s="4">
        <v>0.35</v>
      </c>
      <c r="BN1015" s="4">
        <v>1</v>
      </c>
      <c r="BO1015" s="4">
        <v>1</v>
      </c>
      <c r="BP1015" s="4">
        <v>1</v>
      </c>
      <c r="BQ1015" t="str">
        <f>VLOOKUP(A1015,Misc!$A$3:$B$11,2,FALSE)</f>
        <v>THB</v>
      </c>
      <c r="BR1015">
        <f>INDEX(FX!$B$30:$AK$48,MATCH('Data (2)'!BQ1015,FX!$A$30:$A$48,0),MATCH('Data (2)'!D1015,Period,0))</f>
        <v>31.143291430000001</v>
      </c>
      <c r="BS1015">
        <f t="shared" si="260"/>
        <v>0</v>
      </c>
      <c r="BT1015">
        <f t="shared" si="261"/>
        <v>0</v>
      </c>
      <c r="BU1015">
        <f t="shared" si="262"/>
        <v>0</v>
      </c>
      <c r="BV1015">
        <f t="shared" si="263"/>
        <v>0</v>
      </c>
      <c r="BW1015">
        <f t="shared" si="264"/>
        <v>0</v>
      </c>
      <c r="BX1015">
        <f t="shared" si="265"/>
        <v>0</v>
      </c>
      <c r="BY1015">
        <f t="shared" si="266"/>
        <v>0</v>
      </c>
      <c r="BZ1015">
        <f t="shared" si="267"/>
        <v>0</v>
      </c>
      <c r="CA1015">
        <f t="shared" ref="CA1015:CD1066" si="271">I1015/$CI1015</f>
        <v>0</v>
      </c>
      <c r="CB1015">
        <f t="shared" si="271"/>
        <v>0</v>
      </c>
      <c r="CC1015">
        <f t="shared" si="271"/>
        <v>0</v>
      </c>
      <c r="CD1015">
        <f t="shared" si="271"/>
        <v>0</v>
      </c>
      <c r="CE1015" s="4">
        <f t="shared" si="256"/>
        <v>0</v>
      </c>
      <c r="CF1015" s="4" t="str">
        <f t="shared" si="257"/>
        <v/>
      </c>
      <c r="CG1015" s="4">
        <f t="shared" si="258"/>
        <v>0</v>
      </c>
      <c r="CH1015" s="4" t="str">
        <f t="shared" si="259"/>
        <v/>
      </c>
      <c r="CI1015">
        <f>INDEX(FX!$B$114:$AK$132,MATCH('Data (2)'!BQ1015,FX!$A$114:$A$132,0),MATCH('Data (2)'!D1015,Period,0))</f>
        <v>30.665202108963094</v>
      </c>
    </row>
    <row r="1016" spans="1:87" hidden="1" x14ac:dyDescent="0.15">
      <c r="A1016" t="s">
        <v>351</v>
      </c>
      <c r="B1016" s="1">
        <f t="shared" si="270"/>
        <v>44044</v>
      </c>
      <c r="C1016" t="s">
        <v>64</v>
      </c>
      <c r="D1016" s="1">
        <v>44013</v>
      </c>
      <c r="E1016">
        <v>2.6567600000000002</v>
      </c>
      <c r="F1016">
        <v>1.0052435731240379</v>
      </c>
      <c r="G1016">
        <v>0.34943403081400004</v>
      </c>
      <c r="H1016">
        <v>0.21924271626900005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tr">
        <v>FWD Saving 20/10</v>
      </c>
      <c r="R1016" t="str">
        <v>Term</v>
      </c>
      <c r="S1016" t="str">
        <v>IVP</v>
      </c>
      <c r="T1016" t="str">
        <v>Cancer Fighter</v>
      </c>
      <c r="U1016" t="str">
        <v>Endowment 25/15</v>
      </c>
      <c r="V1016" t="str">
        <v>HB</v>
      </c>
      <c r="W1016" t="str">
        <v>Whole Life Package (with NGD&amp;ICP)_IPD</v>
      </c>
      <c r="X1016" t="str">
        <v>PA Max</v>
      </c>
      <c r="Y1016" t="str">
        <v>CARE - Health Lump Sum</v>
      </c>
      <c r="Z1016" t="str">
        <v>New CI</v>
      </c>
      <c r="AA1016">
        <v>2.3851800000000001</v>
      </c>
      <c r="AB1016">
        <v>0.121808</v>
      </c>
      <c r="AC1016">
        <v>0</v>
      </c>
      <c r="AD1016">
        <v>9.6280000000000004E-2</v>
      </c>
      <c r="AE1016">
        <v>1.0548E-2</v>
      </c>
      <c r="AF1016">
        <v>4.2944000000000003E-2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0.76139572889599993</v>
      </c>
      <c r="AM1016">
        <v>0.11284626906900003</v>
      </c>
      <c r="AN1016">
        <v>0</v>
      </c>
      <c r="AO1016">
        <v>6.6858408643000009E-2</v>
      </c>
      <c r="AP1016">
        <v>5.139764604E-3</v>
      </c>
      <c r="AQ1016">
        <v>1.3739153595999998E-2</v>
      </c>
      <c r="AR1016">
        <v>0</v>
      </c>
      <c r="AS1016">
        <v>0</v>
      </c>
      <c r="AT1016">
        <v>0</v>
      </c>
      <c r="AU1016">
        <v>0</v>
      </c>
      <c r="AV1016">
        <v>4.5264248316037703E-2</v>
      </c>
      <c r="AW1016" s="4" t="str">
        <v>Traditional Non-par</v>
      </c>
      <c r="AX1016" s="4" t="str">
        <v>Traditional Non-par</v>
      </c>
      <c r="AY1016" s="4" t="str">
        <v>Traditional Non-par</v>
      </c>
      <c r="AZ1016" s="4" t="str">
        <v>Riders</v>
      </c>
      <c r="BA1016" s="4" t="str">
        <v>Traditional Non-par</v>
      </c>
      <c r="BB1016" s="4" t="str">
        <v>Riders</v>
      </c>
      <c r="BC1016" s="4" t="str">
        <v>Traditional Non-par</v>
      </c>
      <c r="BD1016" s="4" t="str">
        <v>Stand-alone protection</v>
      </c>
      <c r="BE1016" s="4" t="str">
        <v>Riders</v>
      </c>
      <c r="BF1016" s="4" t="str">
        <v>Riders</v>
      </c>
      <c r="BG1016" s="4">
        <v>0.04</v>
      </c>
      <c r="BH1016" s="4">
        <v>1</v>
      </c>
      <c r="BI1016" s="4">
        <v>0.52</v>
      </c>
      <c r="BJ1016" s="4">
        <v>1</v>
      </c>
      <c r="BK1016" s="4">
        <v>7.0000000000000007E-2</v>
      </c>
      <c r="BL1016" s="4">
        <v>1</v>
      </c>
      <c r="BM1016" s="4">
        <v>0.35</v>
      </c>
      <c r="BN1016" s="4">
        <v>1</v>
      </c>
      <c r="BO1016" s="4">
        <v>1</v>
      </c>
      <c r="BP1016" s="4">
        <v>1</v>
      </c>
      <c r="BQ1016" t="str">
        <f>VLOOKUP(A1016,Misc!$A$3:$B$11,2,FALSE)</f>
        <v>THB</v>
      </c>
      <c r="BR1016">
        <f>INDEX(FX!$B$30:$AK$48,MATCH('Data (2)'!BQ1016,FX!$A$30:$A$48,0),MATCH('Data (2)'!D1016,Period,0))</f>
        <v>31.432545220000002</v>
      </c>
      <c r="BS1016">
        <f t="shared" si="260"/>
        <v>8.4522585791415597E-2</v>
      </c>
      <c r="BT1016">
        <f t="shared" si="261"/>
        <v>0</v>
      </c>
      <c r="BU1016">
        <f t="shared" si="262"/>
        <v>3.1980979144012121E-2</v>
      </c>
      <c r="BV1016">
        <f t="shared" si="263"/>
        <v>0</v>
      </c>
      <c r="BW1016">
        <f t="shared" si="264"/>
        <v>1.1116949911891355E-2</v>
      </c>
      <c r="BX1016">
        <f t="shared" si="265"/>
        <v>0</v>
      </c>
      <c r="BY1016">
        <f t="shared" si="266"/>
        <v>6.9750226949327537E-3</v>
      </c>
      <c r="BZ1016">
        <f t="shared" si="267"/>
        <v>0</v>
      </c>
      <c r="CA1016">
        <f t="shared" si="271"/>
        <v>0</v>
      </c>
      <c r="CB1016">
        <f t="shared" si="271"/>
        <v>0</v>
      </c>
      <c r="CC1016">
        <f t="shared" si="271"/>
        <v>0</v>
      </c>
      <c r="CD1016">
        <f t="shared" si="271"/>
        <v>0</v>
      </c>
      <c r="CE1016" s="4">
        <f t="shared" si="256"/>
        <v>0.37837199187131609</v>
      </c>
      <c r="CF1016" s="4" t="str">
        <f t="shared" si="257"/>
        <v/>
      </c>
      <c r="CG1016" s="4">
        <f t="shared" si="258"/>
        <v>0.21809909770191338</v>
      </c>
      <c r="CH1016" s="4" t="str">
        <f t="shared" si="259"/>
        <v/>
      </c>
      <c r="CI1016">
        <f>INDEX(FX!$B$114:$AK$132,MATCH('Data (2)'!BQ1016,FX!$A$114:$A$132,0),MATCH('Data (2)'!D1016,Period,0))</f>
        <v>31.815723330000001</v>
      </c>
    </row>
    <row r="1017" spans="1:87" hidden="1" x14ac:dyDescent="0.15">
      <c r="A1017" t="s">
        <v>351</v>
      </c>
      <c r="B1017" s="1">
        <f t="shared" si="270"/>
        <v>44044</v>
      </c>
      <c r="C1017" t="s">
        <v>64</v>
      </c>
      <c r="D1017" s="1">
        <v>44044</v>
      </c>
      <c r="E1017">
        <v>11.301671640000002</v>
      </c>
      <c r="F1017">
        <v>3.9768237515619465</v>
      </c>
      <c r="G1017">
        <v>1.67751201472</v>
      </c>
      <c r="H1017">
        <v>0.8896145422670001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tr">
        <v>FWD Saving 20/10</v>
      </c>
      <c r="R1017" t="str">
        <v>Term</v>
      </c>
      <c r="S1017" t="str">
        <v>IVP</v>
      </c>
      <c r="T1017" t="str">
        <v>Cancer Fighter</v>
      </c>
      <c r="U1017" t="str">
        <v>Endowment 25/15</v>
      </c>
      <c r="V1017" t="str">
        <v>HB</v>
      </c>
      <c r="W1017" t="str">
        <v>Whole Life Package (with NGD&amp;ICP)_IPD</v>
      </c>
      <c r="X1017" t="str">
        <v>PA Max</v>
      </c>
      <c r="Y1017" t="str">
        <v>CARE - Health Lump Sum</v>
      </c>
      <c r="Z1017" t="str">
        <v>New CI</v>
      </c>
      <c r="AA1017">
        <v>9.5155200000000004</v>
      </c>
      <c r="AB1017">
        <v>0.35970000000000002</v>
      </c>
      <c r="AC1017">
        <v>0.47094399999999997</v>
      </c>
      <c r="AD1017">
        <v>0.35536064000000001</v>
      </c>
      <c r="AE1017">
        <v>0.286661</v>
      </c>
      <c r="AF1017">
        <v>0.15907199999999999</v>
      </c>
      <c r="AG1017">
        <v>0.142344</v>
      </c>
      <c r="AH1017">
        <v>0.11936160000000001</v>
      </c>
      <c r="AI1017">
        <v>4.7044800000000005E-2</v>
      </c>
      <c r="AJ1017">
        <v>3.9671600000000008E-2</v>
      </c>
      <c r="AK1017">
        <v>4.1464000000001278E-2</v>
      </c>
      <c r="AL1017">
        <v>2.7931251818509995</v>
      </c>
      <c r="AM1017">
        <v>0.33331155140300006</v>
      </c>
      <c r="AN1017">
        <v>1.8313755304000003E-2</v>
      </c>
      <c r="AO1017">
        <v>0.25400158864</v>
      </c>
      <c r="AP1017">
        <v>0.12993497296900003</v>
      </c>
      <c r="AQ1017">
        <v>5.2865352303999996E-2</v>
      </c>
      <c r="AR1017">
        <v>6.1458202011000003E-2</v>
      </c>
      <c r="AS1017">
        <v>1.3580718584999998E-2</v>
      </c>
      <c r="AT1017">
        <v>5.6887843709999995E-3</v>
      </c>
      <c r="AU1017">
        <v>6.245662095199999E-2</v>
      </c>
      <c r="AV1017">
        <v>0.26124390082394644</v>
      </c>
      <c r="AW1017" s="4" t="str">
        <v>Traditional Non-par</v>
      </c>
      <c r="AX1017" s="4" t="str">
        <v>Traditional Non-par</v>
      </c>
      <c r="AY1017" s="4" t="str">
        <v>Traditional Non-par</v>
      </c>
      <c r="AZ1017" s="4" t="str">
        <v>Riders</v>
      </c>
      <c r="BA1017" s="4" t="str">
        <v>Traditional Non-par</v>
      </c>
      <c r="BB1017" s="4" t="str">
        <v>Riders</v>
      </c>
      <c r="BC1017" s="4" t="str">
        <v>Traditional Non-par</v>
      </c>
      <c r="BD1017" s="4" t="str">
        <v>Stand-alone protection</v>
      </c>
      <c r="BE1017" s="4" t="str">
        <v>Riders</v>
      </c>
      <c r="BF1017" s="4" t="str">
        <v>Riders</v>
      </c>
      <c r="BG1017" s="4">
        <v>0.04</v>
      </c>
      <c r="BH1017" s="4">
        <v>1</v>
      </c>
      <c r="BI1017" s="4">
        <v>0.52</v>
      </c>
      <c r="BJ1017" s="4">
        <v>1</v>
      </c>
      <c r="BK1017" s="4">
        <v>7.0000000000000007E-2</v>
      </c>
      <c r="BL1017" s="4">
        <v>1</v>
      </c>
      <c r="BM1017" s="4">
        <v>0.35</v>
      </c>
      <c r="BN1017" s="4">
        <v>1</v>
      </c>
      <c r="BO1017" s="4">
        <v>1</v>
      </c>
      <c r="BP1017" s="4">
        <v>1</v>
      </c>
      <c r="BQ1017" t="str">
        <f>VLOOKUP(A1017,Misc!$A$3:$B$11,2,FALSE)</f>
        <v>THB</v>
      </c>
      <c r="BR1017">
        <f>INDEX(FX!$B$30:$AK$48,MATCH('Data (2)'!BQ1017,FX!$A$30:$A$48,0),MATCH('Data (2)'!D1017,Period,0))</f>
        <v>31.211693050000001</v>
      </c>
      <c r="BS1017">
        <f t="shared" si="260"/>
        <v>0.36209735953429806</v>
      </c>
      <c r="BT1017">
        <f t="shared" si="261"/>
        <v>0</v>
      </c>
      <c r="BU1017">
        <f t="shared" si="262"/>
        <v>0.12741454765658558</v>
      </c>
      <c r="BV1017">
        <f t="shared" si="263"/>
        <v>0</v>
      </c>
      <c r="BW1017">
        <f t="shared" si="264"/>
        <v>5.3746267850087036E-2</v>
      </c>
      <c r="BX1017">
        <f t="shared" si="265"/>
        <v>0</v>
      </c>
      <c r="BY1017">
        <f t="shared" si="266"/>
        <v>2.8502604483578314E-2</v>
      </c>
      <c r="BZ1017">
        <f t="shared" si="267"/>
        <v>0</v>
      </c>
      <c r="CA1017">
        <f t="shared" si="271"/>
        <v>0</v>
      </c>
      <c r="CB1017">
        <f t="shared" si="271"/>
        <v>0</v>
      </c>
      <c r="CC1017">
        <f t="shared" si="271"/>
        <v>0</v>
      </c>
      <c r="CD1017">
        <f t="shared" si="271"/>
        <v>0</v>
      </c>
      <c r="CE1017" s="4">
        <f t="shared" si="256"/>
        <v>0.35187925098502909</v>
      </c>
      <c r="CF1017" s="4" t="str">
        <f t="shared" si="257"/>
        <v/>
      </c>
      <c r="CG1017" s="4">
        <f t="shared" si="258"/>
        <v>0.22369976590428306</v>
      </c>
      <c r="CH1017" s="4" t="str">
        <f t="shared" si="259"/>
        <v/>
      </c>
      <c r="CI1017">
        <f>INDEX(FX!$B$114:$AK$132,MATCH('Data (2)'!BQ1017,FX!$A$114:$A$132,0),MATCH('Data (2)'!D1017,Period,0))</f>
        <v>31.815723330000001</v>
      </c>
    </row>
    <row r="1018" spans="1:87" hidden="1" x14ac:dyDescent="0.15">
      <c r="A1018" t="s">
        <v>351</v>
      </c>
      <c r="B1018" s="1">
        <f t="shared" si="270"/>
        <v>44044</v>
      </c>
      <c r="C1018" t="s">
        <v>64</v>
      </c>
      <c r="D1018" s="1">
        <v>44075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tr">
        <v>FWD Saving 20/10</v>
      </c>
      <c r="R1018" t="str">
        <v>Term</v>
      </c>
      <c r="S1018" t="str">
        <v>IVP</v>
      </c>
      <c r="T1018" t="str">
        <v>Cancer Fighter</v>
      </c>
      <c r="U1018" t="str">
        <v>Endowment 25/15</v>
      </c>
      <c r="V1018" t="str">
        <v>HB</v>
      </c>
      <c r="W1018" t="str">
        <v>Whole Life Package (with NGD&amp;ICP)_IPD</v>
      </c>
      <c r="X1018" t="str">
        <v>PA Max</v>
      </c>
      <c r="Y1018" t="str">
        <v>CARE - Health Lump Sum</v>
      </c>
      <c r="Z1018" t="str">
        <v>New CI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 s="4" t="str">
        <v>Traditional Non-par</v>
      </c>
      <c r="AX1018" s="4" t="str">
        <v>Traditional Non-par</v>
      </c>
      <c r="AY1018" s="4" t="str">
        <v>Traditional Non-par</v>
      </c>
      <c r="AZ1018" s="4" t="str">
        <v>Riders</v>
      </c>
      <c r="BA1018" s="4" t="str">
        <v>Traditional Non-par</v>
      </c>
      <c r="BB1018" s="4" t="str">
        <v>Riders</v>
      </c>
      <c r="BC1018" s="4" t="str">
        <v>Traditional Non-par</v>
      </c>
      <c r="BD1018" s="4" t="str">
        <v>Stand-alone protection</v>
      </c>
      <c r="BE1018" s="4" t="str">
        <v>Riders</v>
      </c>
      <c r="BF1018" s="4" t="str">
        <v>Riders</v>
      </c>
      <c r="BG1018" s="4">
        <v>0.04</v>
      </c>
      <c r="BH1018" s="4">
        <v>1</v>
      </c>
      <c r="BI1018" s="4">
        <v>0.52</v>
      </c>
      <c r="BJ1018" s="4">
        <v>1</v>
      </c>
      <c r="BK1018" s="4">
        <v>7.0000000000000007E-2</v>
      </c>
      <c r="BL1018" s="4">
        <v>1</v>
      </c>
      <c r="BM1018" s="4">
        <v>0.35</v>
      </c>
      <c r="BN1018" s="4">
        <v>1</v>
      </c>
      <c r="BO1018" s="4">
        <v>1</v>
      </c>
      <c r="BP1018" s="4">
        <v>1</v>
      </c>
      <c r="BQ1018" t="str">
        <f>VLOOKUP(A1018,Misc!$A$3:$B$11,2,FALSE)</f>
        <v>THB</v>
      </c>
      <c r="BR1018">
        <f>INDEX(FX!$B$30:$AK$48,MATCH('Data (2)'!BQ1018,FX!$A$30:$A$48,0),MATCH('Data (2)'!D1018,Period,0))</f>
        <v>31.211693050000001</v>
      </c>
      <c r="BS1018">
        <f t="shared" si="260"/>
        <v>0</v>
      </c>
      <c r="BT1018">
        <f t="shared" si="261"/>
        <v>0</v>
      </c>
      <c r="BU1018">
        <f t="shared" si="262"/>
        <v>0</v>
      </c>
      <c r="BV1018">
        <f t="shared" si="263"/>
        <v>0</v>
      </c>
      <c r="BW1018">
        <f t="shared" si="264"/>
        <v>0</v>
      </c>
      <c r="BX1018">
        <f t="shared" si="265"/>
        <v>0</v>
      </c>
      <c r="BY1018">
        <f t="shared" si="266"/>
        <v>0</v>
      </c>
      <c r="BZ1018">
        <f t="shared" si="267"/>
        <v>0</v>
      </c>
      <c r="CA1018">
        <f t="shared" si="271"/>
        <v>0</v>
      </c>
      <c r="CB1018">
        <f t="shared" si="271"/>
        <v>0</v>
      </c>
      <c r="CC1018">
        <f t="shared" si="271"/>
        <v>0</v>
      </c>
      <c r="CD1018">
        <f t="shared" si="271"/>
        <v>0</v>
      </c>
      <c r="CE1018" s="4" t="str">
        <f t="shared" si="256"/>
        <v/>
      </c>
      <c r="CF1018" s="4">
        <f t="shared" si="257"/>
        <v>0</v>
      </c>
      <c r="CG1018" s="4" t="str">
        <f t="shared" si="258"/>
        <v/>
      </c>
      <c r="CH1018" s="4">
        <f t="shared" si="259"/>
        <v>0</v>
      </c>
      <c r="CI1018">
        <f>INDEX(FX!$B$114:$AK$132,MATCH('Data (2)'!BQ1018,FX!$A$114:$A$132,0),MATCH('Data (2)'!D1018,Period,0))</f>
        <v>31.815723330000001</v>
      </c>
    </row>
    <row r="1019" spans="1:87" hidden="1" x14ac:dyDescent="0.15">
      <c r="A1019" t="s">
        <v>351</v>
      </c>
      <c r="B1019" s="1">
        <f t="shared" si="270"/>
        <v>44044</v>
      </c>
      <c r="C1019" t="s">
        <v>64</v>
      </c>
      <c r="D1019" s="1">
        <v>44105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tr">
        <v>FWD Saving 20/10</v>
      </c>
      <c r="R1019" t="str">
        <v>Term</v>
      </c>
      <c r="S1019" t="str">
        <v>IVP</v>
      </c>
      <c r="T1019" t="str">
        <v>Cancer Fighter</v>
      </c>
      <c r="U1019" t="str">
        <v>Endowment 25/15</v>
      </c>
      <c r="V1019" t="str">
        <v>HB</v>
      </c>
      <c r="W1019" t="str">
        <v>Whole Life Package (with NGD&amp;ICP)_IPD</v>
      </c>
      <c r="X1019" t="str">
        <v>PA Max</v>
      </c>
      <c r="Y1019" t="str">
        <v>CARE - Health Lump Sum</v>
      </c>
      <c r="Z1019" t="str">
        <v>New CI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 s="4" t="str">
        <v>Traditional Non-par</v>
      </c>
      <c r="AX1019" s="4" t="str">
        <v>Traditional Non-par</v>
      </c>
      <c r="AY1019" s="4" t="str">
        <v>Traditional Non-par</v>
      </c>
      <c r="AZ1019" s="4" t="str">
        <v>Riders</v>
      </c>
      <c r="BA1019" s="4" t="str">
        <v>Traditional Non-par</v>
      </c>
      <c r="BB1019" s="4" t="str">
        <v>Riders</v>
      </c>
      <c r="BC1019" s="4" t="str">
        <v>Traditional Non-par</v>
      </c>
      <c r="BD1019" s="4" t="str">
        <v>Stand-alone protection</v>
      </c>
      <c r="BE1019" s="4" t="str">
        <v>Riders</v>
      </c>
      <c r="BF1019" s="4" t="str">
        <v>Riders</v>
      </c>
      <c r="BG1019" s="4">
        <v>0.04</v>
      </c>
      <c r="BH1019" s="4">
        <v>1</v>
      </c>
      <c r="BI1019" s="4">
        <v>0.52</v>
      </c>
      <c r="BJ1019" s="4">
        <v>1</v>
      </c>
      <c r="BK1019" s="4">
        <v>7.0000000000000007E-2</v>
      </c>
      <c r="BL1019" s="4">
        <v>1</v>
      </c>
      <c r="BM1019" s="4">
        <v>0.35</v>
      </c>
      <c r="BN1019" s="4">
        <v>1</v>
      </c>
      <c r="BO1019" s="4">
        <v>1</v>
      </c>
      <c r="BP1019" s="4">
        <v>1</v>
      </c>
      <c r="BQ1019" t="str">
        <f>VLOOKUP(A1019,Misc!$A$3:$B$11,2,FALSE)</f>
        <v>THB</v>
      </c>
      <c r="BR1019">
        <f>INDEX(FX!$B$30:$AK$48,MATCH('Data (2)'!BQ1019,FX!$A$30:$A$48,0),MATCH('Data (2)'!D1019,Period,0))</f>
        <v>31.211693050000001</v>
      </c>
      <c r="BS1019">
        <f t="shared" si="260"/>
        <v>0</v>
      </c>
      <c r="BT1019">
        <f t="shared" si="261"/>
        <v>0</v>
      </c>
      <c r="BU1019">
        <f t="shared" si="262"/>
        <v>0</v>
      </c>
      <c r="BV1019">
        <f t="shared" si="263"/>
        <v>0</v>
      </c>
      <c r="BW1019">
        <f t="shared" si="264"/>
        <v>0</v>
      </c>
      <c r="BX1019">
        <f t="shared" si="265"/>
        <v>0</v>
      </c>
      <c r="BY1019">
        <f t="shared" si="266"/>
        <v>0</v>
      </c>
      <c r="BZ1019">
        <f t="shared" si="267"/>
        <v>0</v>
      </c>
      <c r="CA1019">
        <f t="shared" si="271"/>
        <v>0</v>
      </c>
      <c r="CB1019">
        <f t="shared" si="271"/>
        <v>0</v>
      </c>
      <c r="CC1019">
        <f t="shared" si="271"/>
        <v>0</v>
      </c>
      <c r="CD1019">
        <f t="shared" si="271"/>
        <v>0</v>
      </c>
      <c r="CE1019" s="4" t="str">
        <f t="shared" si="256"/>
        <v/>
      </c>
      <c r="CF1019" s="4">
        <f t="shared" si="257"/>
        <v>0</v>
      </c>
      <c r="CG1019" s="4" t="str">
        <f t="shared" si="258"/>
        <v/>
      </c>
      <c r="CH1019" s="4">
        <f t="shared" si="259"/>
        <v>0</v>
      </c>
      <c r="CI1019">
        <f>INDEX(FX!$B$114:$AK$132,MATCH('Data (2)'!BQ1019,FX!$A$114:$A$132,0),MATCH('Data (2)'!D1019,Period,0))</f>
        <v>31.815723330000001</v>
      </c>
    </row>
    <row r="1020" spans="1:87" hidden="1" x14ac:dyDescent="0.15">
      <c r="A1020" t="s">
        <v>351</v>
      </c>
      <c r="B1020" s="1">
        <f t="shared" si="270"/>
        <v>44044</v>
      </c>
      <c r="C1020" t="s">
        <v>64</v>
      </c>
      <c r="D1020" s="1">
        <v>44136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tr">
        <v>FWD Saving 20/10</v>
      </c>
      <c r="R1020" t="str">
        <v>Term</v>
      </c>
      <c r="S1020" t="str">
        <v>IVP</v>
      </c>
      <c r="T1020" t="str">
        <v>Cancer Fighter</v>
      </c>
      <c r="U1020" t="str">
        <v>Endowment 25/15</v>
      </c>
      <c r="V1020" t="str">
        <v>HB</v>
      </c>
      <c r="W1020" t="str">
        <v>Whole Life Package (with NGD&amp;ICP)_IPD</v>
      </c>
      <c r="X1020" t="str">
        <v>PA Max</v>
      </c>
      <c r="Y1020" t="str">
        <v>CARE - Health Lump Sum</v>
      </c>
      <c r="Z1020" t="str">
        <v>New CI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 s="4" t="str">
        <v>Traditional Non-par</v>
      </c>
      <c r="AX1020" s="4" t="str">
        <v>Traditional Non-par</v>
      </c>
      <c r="AY1020" s="4" t="str">
        <v>Traditional Non-par</v>
      </c>
      <c r="AZ1020" s="4" t="str">
        <v>Riders</v>
      </c>
      <c r="BA1020" s="4" t="str">
        <v>Traditional Non-par</v>
      </c>
      <c r="BB1020" s="4" t="str">
        <v>Riders</v>
      </c>
      <c r="BC1020" s="4" t="str">
        <v>Traditional Non-par</v>
      </c>
      <c r="BD1020" s="4" t="str">
        <v>Stand-alone protection</v>
      </c>
      <c r="BE1020" s="4" t="str">
        <v>Riders</v>
      </c>
      <c r="BF1020" s="4" t="str">
        <v>Riders</v>
      </c>
      <c r="BG1020" s="4">
        <v>0.04</v>
      </c>
      <c r="BH1020" s="4">
        <v>1</v>
      </c>
      <c r="BI1020" s="4">
        <v>0.52</v>
      </c>
      <c r="BJ1020" s="4">
        <v>1</v>
      </c>
      <c r="BK1020" s="4">
        <v>7.0000000000000007E-2</v>
      </c>
      <c r="BL1020" s="4">
        <v>1</v>
      </c>
      <c r="BM1020" s="4">
        <v>0.35</v>
      </c>
      <c r="BN1020" s="4">
        <v>1</v>
      </c>
      <c r="BO1020" s="4">
        <v>1</v>
      </c>
      <c r="BP1020" s="4">
        <v>1</v>
      </c>
      <c r="BQ1020" t="str">
        <f>VLOOKUP(A1020,Misc!$A$3:$B$11,2,FALSE)</f>
        <v>THB</v>
      </c>
      <c r="BR1020">
        <f>INDEX(FX!$B$30:$AK$48,MATCH('Data (2)'!BQ1020,FX!$A$30:$A$48,0),MATCH('Data (2)'!D1020,Period,0))</f>
        <v>31.211693050000001</v>
      </c>
      <c r="BS1020">
        <f t="shared" si="260"/>
        <v>0</v>
      </c>
      <c r="BT1020">
        <f t="shared" si="261"/>
        <v>0</v>
      </c>
      <c r="BU1020">
        <f t="shared" si="262"/>
        <v>0</v>
      </c>
      <c r="BV1020">
        <f t="shared" si="263"/>
        <v>0</v>
      </c>
      <c r="BW1020">
        <f t="shared" si="264"/>
        <v>0</v>
      </c>
      <c r="BX1020">
        <f t="shared" si="265"/>
        <v>0</v>
      </c>
      <c r="BY1020">
        <f t="shared" si="266"/>
        <v>0</v>
      </c>
      <c r="BZ1020">
        <f t="shared" si="267"/>
        <v>0</v>
      </c>
      <c r="CA1020">
        <f t="shared" si="271"/>
        <v>0</v>
      </c>
      <c r="CB1020">
        <f t="shared" si="271"/>
        <v>0</v>
      </c>
      <c r="CC1020">
        <f t="shared" si="271"/>
        <v>0</v>
      </c>
      <c r="CD1020">
        <f t="shared" si="271"/>
        <v>0</v>
      </c>
      <c r="CE1020" s="4" t="str">
        <f t="shared" si="256"/>
        <v/>
      </c>
      <c r="CF1020" s="4">
        <f t="shared" si="257"/>
        <v>0</v>
      </c>
      <c r="CG1020" s="4" t="str">
        <f t="shared" si="258"/>
        <v/>
      </c>
      <c r="CH1020" s="4">
        <f t="shared" si="259"/>
        <v>0</v>
      </c>
      <c r="CI1020">
        <f>INDEX(FX!$B$114:$AK$132,MATCH('Data (2)'!BQ1020,FX!$A$114:$A$132,0),MATCH('Data (2)'!D1020,Period,0))</f>
        <v>31.815723330000001</v>
      </c>
    </row>
    <row r="1021" spans="1:87" hidden="1" x14ac:dyDescent="0.15">
      <c r="A1021" t="s">
        <v>351</v>
      </c>
      <c r="B1021" s="1">
        <f t="shared" si="270"/>
        <v>44044</v>
      </c>
      <c r="C1021" t="s">
        <v>64</v>
      </c>
      <c r="D1021" s="1">
        <v>44166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tr">
        <v>FWD Saving 20/10</v>
      </c>
      <c r="R1021" t="str">
        <v>Term</v>
      </c>
      <c r="S1021" t="str">
        <v>IVP</v>
      </c>
      <c r="T1021" t="str">
        <v>Cancer Fighter</v>
      </c>
      <c r="U1021" t="str">
        <v>Endowment 25/15</v>
      </c>
      <c r="V1021" t="str">
        <v>HB</v>
      </c>
      <c r="W1021" t="str">
        <v>Whole Life Package (with NGD&amp;ICP)_IPD</v>
      </c>
      <c r="X1021" t="str">
        <v>PA Max</v>
      </c>
      <c r="Y1021" t="str">
        <v>CARE - Health Lump Sum</v>
      </c>
      <c r="Z1021" t="str">
        <v>New CI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 s="4" t="str">
        <v>Traditional Non-par</v>
      </c>
      <c r="AX1021" s="4" t="str">
        <v>Traditional Non-par</v>
      </c>
      <c r="AY1021" s="4" t="str">
        <v>Traditional Non-par</v>
      </c>
      <c r="AZ1021" s="4" t="str">
        <v>Riders</v>
      </c>
      <c r="BA1021" s="4" t="str">
        <v>Traditional Non-par</v>
      </c>
      <c r="BB1021" s="4" t="str">
        <v>Riders</v>
      </c>
      <c r="BC1021" s="4" t="str">
        <v>Traditional Non-par</v>
      </c>
      <c r="BD1021" s="4" t="str">
        <v>Stand-alone protection</v>
      </c>
      <c r="BE1021" s="4" t="str">
        <v>Riders</v>
      </c>
      <c r="BF1021" s="4" t="str">
        <v>Riders</v>
      </c>
      <c r="BG1021" s="4">
        <v>0.04</v>
      </c>
      <c r="BH1021" s="4">
        <v>1</v>
      </c>
      <c r="BI1021" s="4">
        <v>0.52</v>
      </c>
      <c r="BJ1021" s="4">
        <v>1</v>
      </c>
      <c r="BK1021" s="4">
        <v>7.0000000000000007E-2</v>
      </c>
      <c r="BL1021" s="4">
        <v>1</v>
      </c>
      <c r="BM1021" s="4">
        <v>0.35</v>
      </c>
      <c r="BN1021" s="4">
        <v>1</v>
      </c>
      <c r="BO1021" s="4">
        <v>1</v>
      </c>
      <c r="BP1021" s="4">
        <v>1</v>
      </c>
      <c r="BQ1021" t="str">
        <f>VLOOKUP(A1021,Misc!$A$3:$B$11,2,FALSE)</f>
        <v>THB</v>
      </c>
      <c r="BR1021">
        <f>INDEX(FX!$B$30:$AK$48,MATCH('Data (2)'!BQ1021,FX!$A$30:$A$48,0),MATCH('Data (2)'!D1021,Period,0))</f>
        <v>31.211693050000001</v>
      </c>
      <c r="BS1021">
        <f t="shared" si="260"/>
        <v>0</v>
      </c>
      <c r="BT1021">
        <f t="shared" si="261"/>
        <v>0</v>
      </c>
      <c r="BU1021">
        <f t="shared" si="262"/>
        <v>0</v>
      </c>
      <c r="BV1021">
        <f t="shared" si="263"/>
        <v>0</v>
      </c>
      <c r="BW1021">
        <f t="shared" si="264"/>
        <v>0</v>
      </c>
      <c r="BX1021">
        <f t="shared" si="265"/>
        <v>0</v>
      </c>
      <c r="BY1021">
        <f t="shared" si="266"/>
        <v>0</v>
      </c>
      <c r="BZ1021">
        <f t="shared" si="267"/>
        <v>0</v>
      </c>
      <c r="CA1021">
        <f t="shared" si="271"/>
        <v>0</v>
      </c>
      <c r="CB1021">
        <f t="shared" si="271"/>
        <v>0</v>
      </c>
      <c r="CC1021">
        <f t="shared" si="271"/>
        <v>0</v>
      </c>
      <c r="CD1021">
        <f t="shared" si="271"/>
        <v>0</v>
      </c>
      <c r="CE1021" s="4" t="str">
        <f t="shared" si="256"/>
        <v/>
      </c>
      <c r="CF1021" s="4">
        <f t="shared" si="257"/>
        <v>0</v>
      </c>
      <c r="CG1021" s="4" t="str">
        <f t="shared" si="258"/>
        <v/>
      </c>
      <c r="CH1021" s="4">
        <f t="shared" si="259"/>
        <v>0</v>
      </c>
      <c r="CI1021">
        <f>INDEX(FX!$B$114:$AK$132,MATCH('Data (2)'!BQ1021,FX!$A$114:$A$132,0),MATCH('Data (2)'!D1021,Period,0))</f>
        <v>31.815723330000001</v>
      </c>
    </row>
    <row r="1022" spans="1:87" x14ac:dyDescent="0.15">
      <c r="A1022" t="s">
        <v>351</v>
      </c>
      <c r="B1022" s="1">
        <f t="shared" si="270"/>
        <v>44044</v>
      </c>
      <c r="C1022" t="s">
        <v>350</v>
      </c>
      <c r="D1022" s="1">
        <v>43831</v>
      </c>
      <c r="E1022">
        <f t="array" ref="E1022:E1033">TRANSPOSE('[10]DG_Key Metrics P1'!$F$6:$Q$6)</f>
        <v>2.590522</v>
      </c>
      <c r="F1022">
        <f t="array" ref="F1022:F1033">TRANSPOSE('[10]DG_Key Metrics P1'!$F$11:$Q$11)</f>
        <v>0.6750745515820592</v>
      </c>
      <c r="G1022">
        <f t="array" ref="G1022:G1033">TRANSPOSE('[10]DG_Key Metrics P1'!$F$16:$Q$16)</f>
        <v>0.26375666717500001</v>
      </c>
      <c r="H1022">
        <f t="array" ref="H1022:H1033">TRANSPOSE('[10]DG_Key Metrics P1'!$F$21:$Q$21)</f>
        <v>0.41758757947499997</v>
      </c>
      <c r="I1022">
        <f t="array" ref="I1022:I1033">TRANSPOSE('[10]DG_Key Metrics P1'!$F$7:$Q$7)</f>
        <v>0</v>
      </c>
      <c r="J1022">
        <f t="array" ref="J1022:J1033">TRANSPOSE('[10]DG_Key Metrics P1'!$F$12:$Q$12)</f>
        <v>0</v>
      </c>
      <c r="K1022">
        <f t="array" ref="K1022:K1033">TRANSPOSE('[10]DG_Key Metrics P1'!$F$17:$Q$17)</f>
        <v>0</v>
      </c>
      <c r="L1022">
        <f t="array" ref="L1022:L1033">TRANSPOSE('[10]DG_Key Metrics P1'!$F$22:$Q$22)</f>
        <v>0</v>
      </c>
      <c r="M1022">
        <f t="array" ref="M1022:M1033">TRANSPOSE('[10]DG_Key Metrics P1'!$F$9:$Q$9)</f>
        <v>0.05</v>
      </c>
      <c r="N1022">
        <f t="array" ref="N1022:N1033">TRANSPOSE('[10]DG_Key Metrics P1'!$F$14:$Q$14)</f>
        <v>-3.126937762999998E-3</v>
      </c>
      <c r="O1022">
        <f t="array" ref="O1022:O1033">TRANSPOSE('[10]DG_Key Metrics P1'!$F$19:$Q$19)</f>
        <v>3.163968124E-3</v>
      </c>
      <c r="P1022">
        <f t="array" ref="P1022:P1033">TRANSPOSE('[10]DG_Key Metrics P1'!$F$24:$Q$24)</f>
        <v>5.8460094100000004E-4</v>
      </c>
      <c r="Q1022" t="str">
        <f t="array" ref="Q1022:Q1033">'[10]DG_Key Products'!$D$6</f>
        <v>Speed Savings 10/5 (Digital)</v>
      </c>
      <c r="R1022" t="str">
        <f t="array" ref="R1022:R1033">'[10]DG_Key Products'!$D$9</f>
        <v>Life Saver 15/9 (Digital)</v>
      </c>
      <c r="S1022" t="str">
        <f t="array" ref="S1022:S1033">'[10]DG_Key Products'!$D$12</f>
        <v>Easy E-Cancer</v>
      </c>
      <c r="T1022" t="str">
        <f t="array" ref="T1022:T1033">'[10]DG_Key Products'!$D$15</f>
        <v>Easy Saving 10/4</v>
      </c>
      <c r="U1022" t="str">
        <f t="array" ref="U1022:U1033">'[10]DG_Key Products'!$D$18</f>
        <v>Easy E-Life 10/10</v>
      </c>
      <c r="V1022" t="str">
        <f t="array" ref="V1022:V1033">'[10]DG_Key Products'!$D$21</f>
        <v>Easy E-PA</v>
      </c>
      <c r="W1022" t="str">
        <f t="array" ref="W1022:W1033">'[10]DG_Key Products'!$D$24</f>
        <v>Easy E-Covid</v>
      </c>
      <c r="X1022" t="e">
        <f t="array" ref="X1022:X1033">'[10]DG_Key Products'!$D$27</f>
        <v>#N/A</v>
      </c>
      <c r="Y1022" t="e">
        <f t="array" ref="Y1022:Y1033">'[10]DG_Key Products'!$D$30</f>
        <v>#N/A</v>
      </c>
      <c r="Z1022" t="e">
        <f t="array" ref="Z1022:Z1033">'[10]DG_Key Products'!$D$33</f>
        <v>#N/A</v>
      </c>
      <c r="AA1022">
        <f t="array" ref="AA1022:AA1033">TRANSPOSE('[10]DG_Key Products'!$F$6:$Q$6)</f>
        <v>1.843</v>
      </c>
      <c r="AB1022">
        <f t="array" ref="AB1022:AB1033">TRANSPOSE('[10]DG_Key Products'!$F$9:$Q$9)</f>
        <v>0.24660000000000001</v>
      </c>
      <c r="AC1022">
        <f t="array" ref="AC1022:AC1033">TRANSPOSE('[10]DG_Key Products'!$F$12:$Q$12)</f>
        <v>0</v>
      </c>
      <c r="AD1022">
        <f t="array" ref="AD1022:AD1033">TRANSPOSE('[10]DG_Key Products'!$F$15:$Q$15)</f>
        <v>0.23747199999999999</v>
      </c>
      <c r="AE1022">
        <f t="array" ref="AE1022:AE1033">TRANSPOSE('[10]DG_Key Products'!$F$18:$Q$18)</f>
        <v>0.26345000000000002</v>
      </c>
      <c r="AF1022">
        <f t="array" ref="AF1022:AF1033">TRANSPOSE('[10]DG_Key Products'!$F$21:$Q$21)</f>
        <v>0</v>
      </c>
      <c r="AG1022">
        <f t="array" ref="AG1022:AG1033">TRANSPOSE('[10]DG_Key Products'!$F$24:$Q$24)</f>
        <v>0</v>
      </c>
      <c r="AH1022">
        <f t="array" ref="AH1022:AH1033">TRANSPOSE('[10]DG_Key Products'!$F$27:$Q$27)</f>
        <v>0</v>
      </c>
      <c r="AI1022">
        <f t="array" ref="AI1022:AI1033">TRANSPOSE('[10]DG_Key Products'!$F$30:$Q$30)</f>
        <v>0</v>
      </c>
      <c r="AJ1022">
        <f t="array" ref="AJ1022:AJ1033">TRANSPOSE('[10]DG_Key Products'!$F$33:$Q$33)</f>
        <v>0</v>
      </c>
      <c r="AK1022">
        <f t="array" ref="AK1022:AK1033">TRANSPOSE('[10]DG_Key Products'!$F$36:$Q$36)</f>
        <v>0</v>
      </c>
      <c r="AL1022">
        <f t="array" ref="AL1022:AL1033">TRANSPOSE('[10]DG_Key Products'!$F$7:$Q$7)</f>
        <v>2.9602086121000001E-2</v>
      </c>
      <c r="AM1022">
        <f t="array" ref="AM1022:AM1033">TRANSPOSE('[10]DG_Key Products'!$F$10:$Q$10)</f>
        <v>1.3877966469999995E-3</v>
      </c>
      <c r="AN1022">
        <f t="array" ref="AN1022:AN1033">TRANSPOSE('[10]DG_Key Products'!$F$13:$Q$13)</f>
        <v>0</v>
      </c>
      <c r="AO1022">
        <f t="array" ref="AO1022:AO1033">TRANSPOSE('[10]DG_Key Products'!$F$16:$Q$16)</f>
        <v>8.9029309519999995E-3</v>
      </c>
      <c r="AP1022">
        <f t="array" ref="AP1022:AP1033">TRANSPOSE('[10]DG_Key Products'!$F$19:$Q$19)</f>
        <v>0.50343067180399992</v>
      </c>
      <c r="AQ1022">
        <f t="array" ref="AQ1022:AQ1033">TRANSPOSE('[10]DG_Key Products'!$F$22:$Q$22)</f>
        <v>0</v>
      </c>
      <c r="AR1022">
        <f t="array" ref="AR1022:AR1033">TRANSPOSE('[10]DG_Key Products'!$F$25:$Q$25)</f>
        <v>0</v>
      </c>
      <c r="AS1022">
        <f t="array" ref="AS1022:AS1033">TRANSPOSE('[10]DG_Key Products'!$F$28:$Q$28)</f>
        <v>0</v>
      </c>
      <c r="AT1022">
        <f t="array" ref="AT1022:AT1033">TRANSPOSE('[10]DG_Key Products'!$F$31:$Q$31)</f>
        <v>0</v>
      </c>
      <c r="AU1022">
        <f t="array" ref="AU1022:AU1033">TRANSPOSE('[10]DG_Key Products'!$F$34:$Q$35)</f>
        <v>0</v>
      </c>
      <c r="AV1022">
        <f t="array" ref="AV1022:AV1033">TRANSPOSE('[10]DG_Key Products'!$F$37:$Q$37)</f>
        <v>0.13972038540337417</v>
      </c>
      <c r="AW1022" s="4" t="str">
        <f t="array" ref="AW1022:AW1033">'[10]DG_Key Products'!$D$8</f>
        <v>Traditional Non-par</v>
      </c>
      <c r="AX1022" s="4" t="str">
        <f t="array" ref="AX1022:AX1033">'[10]DG_Key Products'!$D$11</f>
        <v>Traditional Non-par</v>
      </c>
      <c r="AY1022" s="4" t="str">
        <f t="array" ref="AY1022:AY1033">'[10]DG_Key Products'!$D$14</f>
        <v>Traditional Non-par</v>
      </c>
      <c r="AZ1022" s="4" t="str">
        <f t="array" ref="AZ1022:AZ1033">'[10]DG_Key Products'!$D$17</f>
        <v>Traditional Non-par</v>
      </c>
      <c r="BA1022" s="4" t="str">
        <f t="array" ref="BA1022:BA1033">'[10]DG_Key Products'!$D$20</f>
        <v>Traditional Non-par</v>
      </c>
      <c r="BB1022" s="4" t="str">
        <f t="array" ref="BB1022:BB1033">'[10]DG_Key Products'!$D$23</f>
        <v>Stand-alone protection</v>
      </c>
      <c r="BC1022" s="4" t="str">
        <f t="array" ref="BC1022:BC1033">'[10]DG_Key Products'!$D$26</f>
        <v>Traditional Non-par</v>
      </c>
      <c r="BD1022" s="4" t="e">
        <f t="array" ref="BD1022:BD1033">'[10]DG_Key Products'!$D$29</f>
        <v>#N/A</v>
      </c>
      <c r="BE1022" s="4" t="e">
        <f t="array" ref="BE1022:BE1033">'[10]DG_Key Products'!$D$32</f>
        <v>#N/A</v>
      </c>
      <c r="BF1022" s="4" t="e">
        <f t="array" ref="BF1022:BF1033">'[10]DG_Key Products'!$D$35</f>
        <v>#N/A</v>
      </c>
      <c r="BG1022" s="4">
        <f t="array" ref="BG1022:BG1033">'[10]DG_Key Products'!$D$7</f>
        <v>0.05</v>
      </c>
      <c r="BH1022" s="4">
        <f t="array" ref="BH1022:BH1033">'[10]DG_Key Products'!$D$10</f>
        <v>0.02</v>
      </c>
      <c r="BI1022" s="4">
        <f t="array" ref="BI1022:BI1033">'[10]DG_Key Products'!$D$13</f>
        <v>1</v>
      </c>
      <c r="BJ1022" s="4">
        <f t="array" ref="BJ1022:BJ1033">'[10]DG_Key Products'!$D$16</f>
        <v>0.02</v>
      </c>
      <c r="BK1022" s="4">
        <f t="array" ref="BK1022:BK1033">'[10]DG_Key Products'!$D$19</f>
        <v>0.83</v>
      </c>
      <c r="BL1022" s="4">
        <f t="array" ref="BL1022:BL1033">'[10]DG_Key Products'!$D$22</f>
        <v>1</v>
      </c>
      <c r="BM1022" s="4">
        <f t="array" ref="BM1022:BM1033">'[10]DG_Key Products'!$D$25</f>
        <v>0</v>
      </c>
      <c r="BN1022" s="4">
        <f t="array" ref="BN1022:BN1033">'[10]DG_Key Products'!$D$28</f>
        <v>0</v>
      </c>
      <c r="BO1022" s="4">
        <f t="array" ref="BO1022:BO1033">'[10]DG_Key Products'!$D$31</f>
        <v>0</v>
      </c>
      <c r="BP1022" s="4">
        <f t="array" ref="BP1022:BP1033">'[10]DG_Key Products'!$D$34</f>
        <v>0</v>
      </c>
      <c r="BQ1022" t="str">
        <f>VLOOKUP(A1022,Misc!$A$3:$B$11,2,FALSE)</f>
        <v>THB</v>
      </c>
      <c r="BR1022">
        <f>INDEX(FX!$B$30:$AK$48,MATCH('Data (2)'!BQ1022,FX!$A$30:$A$48,0),MATCH('Data (2)'!D1022,Period,0))</f>
        <v>30.398475650000002</v>
      </c>
      <c r="BS1022">
        <f t="shared" si="260"/>
        <v>8.5218812608453931E-2</v>
      </c>
      <c r="BT1022">
        <f t="shared" si="261"/>
        <v>0</v>
      </c>
      <c r="BU1022">
        <f t="shared" si="262"/>
        <v>2.2207513276477703E-2</v>
      </c>
      <c r="BV1022">
        <f t="shared" si="263"/>
        <v>0</v>
      </c>
      <c r="BW1022">
        <f t="shared" si="264"/>
        <v>8.6766412306927641E-3</v>
      </c>
      <c r="BX1022">
        <f t="shared" si="265"/>
        <v>0</v>
      </c>
      <c r="BY1022">
        <f t="shared" si="266"/>
        <v>1.3737122357153457E-2</v>
      </c>
      <c r="BZ1022">
        <f t="shared" si="267"/>
        <v>0</v>
      </c>
      <c r="CA1022">
        <f t="shared" si="271"/>
        <v>0</v>
      </c>
      <c r="CB1022">
        <f t="shared" si="271"/>
        <v>0</v>
      </c>
      <c r="CC1022">
        <f t="shared" si="271"/>
        <v>0</v>
      </c>
      <c r="CD1022">
        <f t="shared" si="271"/>
        <v>0</v>
      </c>
      <c r="CE1022" s="4">
        <f t="shared" si="256"/>
        <v>0.26059402374581619</v>
      </c>
      <c r="CF1022" s="4" t="str">
        <f t="shared" si="257"/>
        <v/>
      </c>
      <c r="CG1022" s="4">
        <f t="shared" si="258"/>
        <v>0.61857994572061692</v>
      </c>
      <c r="CH1022" s="4" t="str">
        <f t="shared" si="259"/>
        <v/>
      </c>
      <c r="CI1022">
        <f>INDEX(FX!$B$114:$AK$132,MATCH('Data (2)'!BQ1022,FX!$A$114:$A$132,0),MATCH('Data (2)'!D1022,Period,0))</f>
        <v>30.665202108963094</v>
      </c>
    </row>
    <row r="1023" spans="1:87" hidden="1" x14ac:dyDescent="0.15">
      <c r="A1023" t="s">
        <v>351</v>
      </c>
      <c r="B1023" s="1">
        <f t="shared" si="270"/>
        <v>44044</v>
      </c>
      <c r="C1023" t="str">
        <f>C1022</f>
        <v>Digital</v>
      </c>
      <c r="D1023" s="1">
        <v>43862</v>
      </c>
      <c r="E1023">
        <v>2.2904489804499999</v>
      </c>
      <c r="F1023">
        <v>0.9528823623398206</v>
      </c>
      <c r="G1023">
        <v>0.31613051349700005</v>
      </c>
      <c r="H1023">
        <v>0.71689226965300001</v>
      </c>
      <c r="I1023">
        <v>0</v>
      </c>
      <c r="J1023">
        <v>0</v>
      </c>
      <c r="K1023">
        <v>0</v>
      </c>
      <c r="L1023">
        <v>0</v>
      </c>
      <c r="M1023">
        <v>0.1575</v>
      </c>
      <c r="N1023">
        <v>4.5802957351000005E-2</v>
      </c>
      <c r="O1023">
        <v>1.886227507E-3</v>
      </c>
      <c r="P1023">
        <v>4.8864989099999987E-4</v>
      </c>
      <c r="Q1023" t="str">
        <v>Speed Savings 10/5 (Digital)</v>
      </c>
      <c r="R1023" t="str">
        <v>Life Saver 15/9 (Digital)</v>
      </c>
      <c r="S1023" t="str">
        <v>Easy E-Cancer</v>
      </c>
      <c r="T1023" t="str">
        <v>Easy Saving 10/4</v>
      </c>
      <c r="U1023" t="str">
        <v>Easy E-Life 10/10</v>
      </c>
      <c r="V1023" t="str">
        <v>Easy E-PA</v>
      </c>
      <c r="W1023" t="str">
        <v>Easy E-Covid</v>
      </c>
      <c r="X1023" t="e">
        <v>#N/A</v>
      </c>
      <c r="Y1023" t="e">
        <v>#N/A</v>
      </c>
      <c r="Z1023" t="e">
        <v>#N/A</v>
      </c>
      <c r="AA1023">
        <v>1.24</v>
      </c>
      <c r="AB1023">
        <v>0.1908</v>
      </c>
      <c r="AC1023">
        <v>0.12755098044999999</v>
      </c>
      <c r="AD1023">
        <v>0.54604799999999998</v>
      </c>
      <c r="AE1023">
        <v>0.18604999999999999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2.3972442268000008E-2</v>
      </c>
      <c r="AM1023">
        <v>1.1657846101000001E-2</v>
      </c>
      <c r="AN1023">
        <v>0.41952877877200012</v>
      </c>
      <c r="AO1023">
        <v>6.3986625229999997E-2</v>
      </c>
      <c r="AP1023">
        <v>0.36179767125900003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7.4971256631794048E-2</v>
      </c>
      <c r="AW1023" s="4" t="str">
        <v>Traditional Non-par</v>
      </c>
      <c r="AX1023" s="4" t="str">
        <v>Traditional Non-par</v>
      </c>
      <c r="AY1023" s="4" t="str">
        <v>Traditional Non-par</v>
      </c>
      <c r="AZ1023" s="4" t="str">
        <v>Traditional Non-par</v>
      </c>
      <c r="BA1023" s="4" t="str">
        <v>Traditional Non-par</v>
      </c>
      <c r="BB1023" s="4" t="str">
        <v>Stand-alone protection</v>
      </c>
      <c r="BC1023" s="4" t="str">
        <v>Traditional Non-par</v>
      </c>
      <c r="BD1023" s="4" t="e">
        <v>#N/A</v>
      </c>
      <c r="BE1023" s="4" t="e">
        <v>#N/A</v>
      </c>
      <c r="BF1023" s="4" t="e">
        <v>#N/A</v>
      </c>
      <c r="BG1023" s="4">
        <v>0.05</v>
      </c>
      <c r="BH1023" s="4">
        <v>0.02</v>
      </c>
      <c r="BI1023" s="4">
        <v>1</v>
      </c>
      <c r="BJ1023" s="4">
        <v>0.02</v>
      </c>
      <c r="BK1023" s="4">
        <v>0.83</v>
      </c>
      <c r="BL1023" s="4">
        <v>1</v>
      </c>
      <c r="BM1023" s="4">
        <v>0</v>
      </c>
      <c r="BN1023" s="4">
        <v>0</v>
      </c>
      <c r="BO1023" s="4">
        <v>0</v>
      </c>
      <c r="BP1023" s="4">
        <v>0</v>
      </c>
      <c r="BQ1023" t="str">
        <f>VLOOKUP(A1023,Misc!$A$3:$B$11,2,FALSE)</f>
        <v>THB</v>
      </c>
      <c r="BR1023">
        <f>INDEX(FX!$B$30:$AK$48,MATCH('Data (2)'!BQ1023,FX!$A$30:$A$48,0),MATCH('Data (2)'!D1023,Period,0))</f>
        <v>31.343392810000001</v>
      </c>
      <c r="BS1023">
        <f t="shared" si="260"/>
        <v>7.3075974714493577E-2</v>
      </c>
      <c r="BT1023">
        <f t="shared" si="261"/>
        <v>0</v>
      </c>
      <c r="BU1023">
        <f t="shared" si="262"/>
        <v>3.0401378948223076E-2</v>
      </c>
      <c r="BV1023">
        <f t="shared" si="263"/>
        <v>0</v>
      </c>
      <c r="BW1023">
        <f t="shared" si="264"/>
        <v>1.0086033615229417E-2</v>
      </c>
      <c r="BX1023">
        <f t="shared" si="265"/>
        <v>0</v>
      </c>
      <c r="BY1023">
        <f t="shared" si="266"/>
        <v>2.2872197467540208E-2</v>
      </c>
      <c r="BZ1023">
        <f t="shared" si="267"/>
        <v>0</v>
      </c>
      <c r="CA1023">
        <f t="shared" si="271"/>
        <v>0</v>
      </c>
      <c r="CB1023">
        <f t="shared" si="271"/>
        <v>0</v>
      </c>
      <c r="CC1023">
        <f t="shared" si="271"/>
        <v>0</v>
      </c>
      <c r="CD1023">
        <f t="shared" si="271"/>
        <v>0</v>
      </c>
      <c r="CE1023" s="4">
        <f t="shared" si="256"/>
        <v>0.41602426881065463</v>
      </c>
      <c r="CF1023" s="4" t="str">
        <f t="shared" si="257"/>
        <v/>
      </c>
      <c r="CG1023" s="4">
        <f t="shared" si="258"/>
        <v>0.75234079041263557</v>
      </c>
      <c r="CH1023" s="4" t="str">
        <f t="shared" si="259"/>
        <v/>
      </c>
      <c r="CI1023">
        <f>INDEX(FX!$B$114:$AK$132,MATCH('Data (2)'!BQ1023,FX!$A$114:$A$132,0),MATCH('Data (2)'!D1023,Period,0))</f>
        <v>30.665202108963094</v>
      </c>
    </row>
    <row r="1024" spans="1:87" hidden="1" x14ac:dyDescent="0.15">
      <c r="A1024" t="s">
        <v>351</v>
      </c>
      <c r="B1024" s="1">
        <f t="shared" si="270"/>
        <v>44044</v>
      </c>
      <c r="C1024" t="str">
        <f t="shared" si="270"/>
        <v>Digital</v>
      </c>
      <c r="D1024" s="1">
        <v>43891</v>
      </c>
      <c r="E1024">
        <v>3.0793807500000003</v>
      </c>
      <c r="F1024">
        <v>4.7333259605151046</v>
      </c>
      <c r="G1024">
        <v>1.4561503742399999</v>
      </c>
      <c r="H1024">
        <v>4.0754868775770001</v>
      </c>
      <c r="I1024">
        <v>0</v>
      </c>
      <c r="J1024">
        <v>0</v>
      </c>
      <c r="K1024">
        <v>0</v>
      </c>
      <c r="L1024">
        <v>0</v>
      </c>
      <c r="M1024">
        <v>0.46750000000000003</v>
      </c>
      <c r="N1024">
        <v>0.10811309919699999</v>
      </c>
      <c r="O1024">
        <v>8.3644897109999995E-3</v>
      </c>
      <c r="P1024">
        <v>1.8791538580000002E-3</v>
      </c>
      <c r="Q1024" t="str">
        <v>Speed Savings 10/5 (Digital)</v>
      </c>
      <c r="R1024" t="str">
        <v>Life Saver 15/9 (Digital)</v>
      </c>
      <c r="S1024" t="str">
        <v>Easy E-Cancer</v>
      </c>
      <c r="T1024" t="str">
        <v>Easy Saving 10/4</v>
      </c>
      <c r="U1024" t="str">
        <v>Easy E-Life 10/10</v>
      </c>
      <c r="V1024" t="str">
        <v>Easy E-PA</v>
      </c>
      <c r="W1024" t="str">
        <v>Easy E-Covid</v>
      </c>
      <c r="X1024" t="e">
        <v>#N/A</v>
      </c>
      <c r="Y1024" t="e">
        <v>#N/A</v>
      </c>
      <c r="Z1024" t="e">
        <v>#N/A</v>
      </c>
      <c r="AA1024">
        <v>0.443</v>
      </c>
      <c r="AB1024">
        <v>0.49590000000000001</v>
      </c>
      <c r="AC1024">
        <v>1.05111675</v>
      </c>
      <c r="AD1024">
        <v>0.63686399999999999</v>
      </c>
      <c r="AE1024">
        <v>0.45250000000000001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5.0559372210000003E-3</v>
      </c>
      <c r="AM1024">
        <v>5.2372384683999997E-2</v>
      </c>
      <c r="AN1024">
        <v>3.3611208984850003</v>
      </c>
      <c r="AO1024">
        <v>8.7564859844000004E-2</v>
      </c>
      <c r="AP1024">
        <v>0.85946703537899993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0.37264693875606181</v>
      </c>
      <c r="AW1024" s="4" t="str">
        <v>Traditional Non-par</v>
      </c>
      <c r="AX1024" s="4" t="str">
        <v>Traditional Non-par</v>
      </c>
      <c r="AY1024" s="4" t="str">
        <v>Traditional Non-par</v>
      </c>
      <c r="AZ1024" s="4" t="str">
        <v>Traditional Non-par</v>
      </c>
      <c r="BA1024" s="4" t="str">
        <v>Traditional Non-par</v>
      </c>
      <c r="BB1024" s="4" t="str">
        <v>Stand-alone protection</v>
      </c>
      <c r="BC1024" s="4" t="str">
        <v>Traditional Non-par</v>
      </c>
      <c r="BD1024" s="4" t="e">
        <v>#N/A</v>
      </c>
      <c r="BE1024" s="4" t="e">
        <v>#N/A</v>
      </c>
      <c r="BF1024" s="4" t="e">
        <v>#N/A</v>
      </c>
      <c r="BG1024" s="4">
        <v>0.05</v>
      </c>
      <c r="BH1024" s="4">
        <v>0.02</v>
      </c>
      <c r="BI1024" s="4">
        <v>1</v>
      </c>
      <c r="BJ1024" s="4">
        <v>0.02</v>
      </c>
      <c r="BK1024" s="4">
        <v>0.83</v>
      </c>
      <c r="BL1024" s="4">
        <v>1</v>
      </c>
      <c r="BM1024" s="4">
        <v>0</v>
      </c>
      <c r="BN1024" s="4">
        <v>0</v>
      </c>
      <c r="BO1024" s="4">
        <v>0</v>
      </c>
      <c r="BP1024" s="4">
        <v>0</v>
      </c>
      <c r="BQ1024" t="str">
        <f>VLOOKUP(A1024,Misc!$A$3:$B$11,2,FALSE)</f>
        <v>THB</v>
      </c>
      <c r="BR1024">
        <f>INDEX(FX!$B$30:$AK$48,MATCH('Data (2)'!BQ1024,FX!$A$30:$A$48,0),MATCH('Data (2)'!D1024,Period,0))</f>
        <v>32.090856989999999</v>
      </c>
      <c r="BS1024">
        <f t="shared" si="260"/>
        <v>9.5958196160345066E-2</v>
      </c>
      <c r="BT1024">
        <f t="shared" si="261"/>
        <v>0</v>
      </c>
      <c r="BU1024">
        <f t="shared" si="262"/>
        <v>0.14749764900295687</v>
      </c>
      <c r="BV1024">
        <f t="shared" si="263"/>
        <v>0</v>
      </c>
      <c r="BW1024">
        <f t="shared" si="264"/>
        <v>4.5375864368276564E-2</v>
      </c>
      <c r="BX1024">
        <f t="shared" si="265"/>
        <v>0</v>
      </c>
      <c r="BY1024">
        <f t="shared" si="266"/>
        <v>0.1269983808424619</v>
      </c>
      <c r="BZ1024">
        <f t="shared" si="267"/>
        <v>0</v>
      </c>
      <c r="CA1024">
        <f t="shared" si="271"/>
        <v>0</v>
      </c>
      <c r="CB1024">
        <f t="shared" si="271"/>
        <v>0</v>
      </c>
      <c r="CC1024">
        <f t="shared" si="271"/>
        <v>0</v>
      </c>
      <c r="CD1024">
        <f t="shared" si="271"/>
        <v>0</v>
      </c>
      <c r="CE1024" s="4">
        <f t="shared" si="256"/>
        <v>1.5371031856048019</v>
      </c>
      <c r="CF1024" s="4" t="str">
        <f t="shared" si="257"/>
        <v/>
      </c>
      <c r="CG1024" s="4">
        <f t="shared" si="258"/>
        <v>0.86101969557437474</v>
      </c>
      <c r="CH1024" s="4" t="str">
        <f t="shared" si="259"/>
        <v/>
      </c>
      <c r="CI1024">
        <f>INDEX(FX!$B$114:$AK$132,MATCH('Data (2)'!BQ1024,FX!$A$114:$A$132,0),MATCH('Data (2)'!D1024,Period,0))</f>
        <v>30.665202108963094</v>
      </c>
    </row>
    <row r="1025" spans="1:87" hidden="1" x14ac:dyDescent="0.15">
      <c r="A1025" t="s">
        <v>351</v>
      </c>
      <c r="B1025" s="1">
        <f t="shared" si="270"/>
        <v>44044</v>
      </c>
      <c r="C1025" t="str">
        <f t="shared" si="270"/>
        <v>Digital</v>
      </c>
      <c r="D1025" s="1">
        <v>43922</v>
      </c>
      <c r="E1025">
        <v>2.93615825475</v>
      </c>
      <c r="F1025">
        <v>4.0525154246534001</v>
      </c>
      <c r="G1025">
        <v>1.2673051428309998</v>
      </c>
      <c r="H1025">
        <v>3.460856374742999</v>
      </c>
      <c r="I1025">
        <v>0</v>
      </c>
      <c r="J1025">
        <v>0</v>
      </c>
      <c r="K1025">
        <v>0</v>
      </c>
      <c r="L1025">
        <v>0</v>
      </c>
      <c r="M1025">
        <v>1.2435</v>
      </c>
      <c r="N1025">
        <v>0.30097557562999999</v>
      </c>
      <c r="O1025">
        <v>2.9832282584000003E-2</v>
      </c>
      <c r="P1025">
        <v>6.6473657270000016E-3</v>
      </c>
      <c r="Q1025" t="str">
        <v>Speed Savings 10/5 (Digital)</v>
      </c>
      <c r="R1025" t="str">
        <v>Life Saver 15/9 (Digital)</v>
      </c>
      <c r="S1025" t="str">
        <v>Easy E-Cancer</v>
      </c>
      <c r="T1025" t="str">
        <v>Easy Saving 10/4</v>
      </c>
      <c r="U1025" t="str">
        <v>Easy E-Life 10/10</v>
      </c>
      <c r="V1025" t="str">
        <v>Easy E-PA</v>
      </c>
      <c r="W1025" t="str">
        <v>Easy E-Covid</v>
      </c>
      <c r="X1025" t="e">
        <v>#N/A</v>
      </c>
      <c r="Y1025" t="e">
        <v>#N/A</v>
      </c>
      <c r="Z1025" t="e">
        <v>#N/A</v>
      </c>
      <c r="AA1025">
        <v>0.8075</v>
      </c>
      <c r="AB1025">
        <v>0.4239</v>
      </c>
      <c r="AC1025">
        <v>0.91602025475000004</v>
      </c>
      <c r="AD1025">
        <v>0.422288</v>
      </c>
      <c r="AE1025">
        <v>0.36645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3.3921125181000003E-2</v>
      </c>
      <c r="AM1025">
        <v>2.8103393113999998E-2</v>
      </c>
      <c r="AN1025">
        <v>2.8941196178019992</v>
      </c>
      <c r="AO1025">
        <v>6.023478797399999E-2</v>
      </c>
      <c r="AP1025">
        <v>0.67531728515799994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0.36698496261420166</v>
      </c>
      <c r="AW1025" s="4" t="str">
        <v>Traditional Non-par</v>
      </c>
      <c r="AX1025" s="4" t="str">
        <v>Traditional Non-par</v>
      </c>
      <c r="AY1025" s="4" t="str">
        <v>Traditional Non-par</v>
      </c>
      <c r="AZ1025" s="4" t="str">
        <v>Traditional Non-par</v>
      </c>
      <c r="BA1025" s="4" t="str">
        <v>Traditional Non-par</v>
      </c>
      <c r="BB1025" s="4" t="str">
        <v>Stand-alone protection</v>
      </c>
      <c r="BC1025" s="4" t="str">
        <v>Traditional Non-par</v>
      </c>
      <c r="BD1025" s="4" t="e">
        <v>#N/A</v>
      </c>
      <c r="BE1025" s="4" t="e">
        <v>#N/A</v>
      </c>
      <c r="BF1025" s="4" t="e">
        <v>#N/A</v>
      </c>
      <c r="BG1025" s="4">
        <v>0.05</v>
      </c>
      <c r="BH1025" s="4">
        <v>0.02</v>
      </c>
      <c r="BI1025" s="4">
        <v>1</v>
      </c>
      <c r="BJ1025" s="4">
        <v>0.02</v>
      </c>
      <c r="BK1025" s="4">
        <v>0.83</v>
      </c>
      <c r="BL1025" s="4">
        <v>1</v>
      </c>
      <c r="BM1025" s="4">
        <v>0</v>
      </c>
      <c r="BN1025" s="4">
        <v>0</v>
      </c>
      <c r="BO1025" s="4">
        <v>0</v>
      </c>
      <c r="BP1025" s="4">
        <v>0</v>
      </c>
      <c r="BQ1025" t="str">
        <f>VLOOKUP(A1025,Misc!$A$3:$B$11,2,FALSE)</f>
        <v>THB</v>
      </c>
      <c r="BR1025">
        <f>INDEX(FX!$B$30:$AK$48,MATCH('Data (2)'!BQ1025,FX!$A$30:$A$48,0),MATCH('Data (2)'!D1025,Period,0))</f>
        <v>32.68126625</v>
      </c>
      <c r="BS1025">
        <f t="shared" si="260"/>
        <v>8.9842242717569118E-2</v>
      </c>
      <c r="BT1025">
        <f t="shared" si="261"/>
        <v>0</v>
      </c>
      <c r="BU1025">
        <f t="shared" si="262"/>
        <v>0.12400117528045292</v>
      </c>
      <c r="BV1025">
        <f t="shared" si="263"/>
        <v>0</v>
      </c>
      <c r="BW1025">
        <f t="shared" si="264"/>
        <v>3.8777724618641415E-2</v>
      </c>
      <c r="BX1025">
        <f t="shared" si="265"/>
        <v>0</v>
      </c>
      <c r="BY1025">
        <f t="shared" si="266"/>
        <v>0.10589725466169779</v>
      </c>
      <c r="BZ1025">
        <f t="shared" si="267"/>
        <v>0</v>
      </c>
      <c r="CA1025">
        <f t="shared" si="271"/>
        <v>0</v>
      </c>
      <c r="CB1025">
        <f t="shared" si="271"/>
        <v>0</v>
      </c>
      <c r="CC1025">
        <f t="shared" si="271"/>
        <v>0</v>
      </c>
      <c r="CD1025">
        <f t="shared" si="271"/>
        <v>0</v>
      </c>
      <c r="CE1025" s="4">
        <f t="shared" si="256"/>
        <v>1.3802101498096713</v>
      </c>
      <c r="CF1025" s="4" t="str">
        <f t="shared" si="257"/>
        <v/>
      </c>
      <c r="CG1025" s="4">
        <f t="shared" si="258"/>
        <v>0.85400202395009917</v>
      </c>
      <c r="CH1025" s="4" t="str">
        <f t="shared" si="259"/>
        <v/>
      </c>
      <c r="CI1025">
        <f>INDEX(FX!$B$114:$AK$132,MATCH('Data (2)'!BQ1025,FX!$A$114:$A$132,0),MATCH('Data (2)'!D1025,Period,0))</f>
        <v>30.665202108963094</v>
      </c>
    </row>
    <row r="1026" spans="1:87" hidden="1" x14ac:dyDescent="0.15">
      <c r="A1026" t="s">
        <v>351</v>
      </c>
      <c r="B1026" s="1">
        <f t="shared" si="270"/>
        <v>44044</v>
      </c>
      <c r="C1026" t="str">
        <f t="shared" si="270"/>
        <v>Digital</v>
      </c>
      <c r="D1026" s="1">
        <v>43952</v>
      </c>
      <c r="E1026">
        <v>4.1976465000000003</v>
      </c>
      <c r="F1026">
        <v>3.9807023017746666</v>
      </c>
      <c r="G1026">
        <v>1.3632124533359999</v>
      </c>
      <c r="H1026">
        <v>3.4246400951410005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0.26576999685700003</v>
      </c>
      <c r="O1026">
        <v>2.2262834379000004E-2</v>
      </c>
      <c r="P1026">
        <v>5.466934219000001E-3</v>
      </c>
      <c r="Q1026" t="str">
        <v>Speed Savings 10/5 (Digital)</v>
      </c>
      <c r="R1026" t="str">
        <v>Life Saver 15/9 (Digital)</v>
      </c>
      <c r="S1026" t="str">
        <v>Easy E-Cancer</v>
      </c>
      <c r="T1026" t="str">
        <v>Easy Saving 10/4</v>
      </c>
      <c r="U1026" t="str">
        <v>Easy E-Life 10/10</v>
      </c>
      <c r="V1026" t="str">
        <v>Easy E-PA</v>
      </c>
      <c r="W1026" t="str">
        <v>Easy E-Covid</v>
      </c>
      <c r="X1026" t="e">
        <v>#N/A</v>
      </c>
      <c r="Y1026" t="e">
        <v>#N/A</v>
      </c>
      <c r="Z1026" t="e">
        <v>#N/A</v>
      </c>
      <c r="AA1026">
        <v>0.79</v>
      </c>
      <c r="AB1026">
        <v>1.6101000000000001</v>
      </c>
      <c r="AC1026">
        <v>0.92499050000000005</v>
      </c>
      <c r="AD1026">
        <v>0.47065600000000002</v>
      </c>
      <c r="AE1026">
        <v>0.40189999999999998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2.0632653268000001E-2</v>
      </c>
      <c r="AM1026">
        <v>0.15878194608600005</v>
      </c>
      <c r="AN1026">
        <v>2.8284576150120002</v>
      </c>
      <c r="AO1026">
        <v>6.0359468566999988E-2</v>
      </c>
      <c r="AP1026">
        <v>0.69999650449099993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0.22309627601045356</v>
      </c>
      <c r="AW1026" s="4" t="str">
        <v>Traditional Non-par</v>
      </c>
      <c r="AX1026" s="4" t="str">
        <v>Traditional Non-par</v>
      </c>
      <c r="AY1026" s="4" t="str">
        <v>Traditional Non-par</v>
      </c>
      <c r="AZ1026" s="4" t="str">
        <v>Traditional Non-par</v>
      </c>
      <c r="BA1026" s="4" t="str">
        <v>Traditional Non-par</v>
      </c>
      <c r="BB1026" s="4" t="str">
        <v>Stand-alone protection</v>
      </c>
      <c r="BC1026" s="4" t="str">
        <v>Traditional Non-par</v>
      </c>
      <c r="BD1026" s="4" t="e">
        <v>#N/A</v>
      </c>
      <c r="BE1026" s="4" t="e">
        <v>#N/A</v>
      </c>
      <c r="BF1026" s="4" t="e">
        <v>#N/A</v>
      </c>
      <c r="BG1026" s="4">
        <v>0.05</v>
      </c>
      <c r="BH1026" s="4">
        <v>0.02</v>
      </c>
      <c r="BI1026" s="4">
        <v>1</v>
      </c>
      <c r="BJ1026" s="4">
        <v>0.02</v>
      </c>
      <c r="BK1026" s="4">
        <v>0.83</v>
      </c>
      <c r="BL1026" s="4">
        <v>1</v>
      </c>
      <c r="BM1026" s="4">
        <v>0</v>
      </c>
      <c r="BN1026" s="4">
        <v>0</v>
      </c>
      <c r="BO1026" s="4">
        <v>0</v>
      </c>
      <c r="BP1026" s="4">
        <v>0</v>
      </c>
      <c r="BQ1026" t="str">
        <f>VLOOKUP(A1026,Misc!$A$3:$B$11,2,FALSE)</f>
        <v>THB</v>
      </c>
      <c r="BR1026">
        <f>INDEX(FX!$B$30:$AK$48,MATCH('Data (2)'!BQ1026,FX!$A$30:$A$48,0),MATCH('Data (2)'!D1026,Period,0))</f>
        <v>32.098163</v>
      </c>
      <c r="BS1026">
        <f t="shared" si="260"/>
        <v>0.13077528766988941</v>
      </c>
      <c r="BT1026">
        <f t="shared" si="261"/>
        <v>0</v>
      </c>
      <c r="BU1026">
        <f t="shared" si="262"/>
        <v>0.12401651464523582</v>
      </c>
      <c r="BV1026">
        <f t="shared" si="263"/>
        <v>0</v>
      </c>
      <c r="BW1026">
        <f t="shared" si="264"/>
        <v>4.2470108128493209E-2</v>
      </c>
      <c r="BX1026">
        <f t="shared" si="265"/>
        <v>0</v>
      </c>
      <c r="BY1026">
        <f t="shared" si="266"/>
        <v>0.10669271307336188</v>
      </c>
      <c r="BZ1026">
        <f t="shared" si="267"/>
        <v>0</v>
      </c>
      <c r="CA1026">
        <f t="shared" si="271"/>
        <v>0</v>
      </c>
      <c r="CB1026">
        <f t="shared" si="271"/>
        <v>0</v>
      </c>
      <c r="CC1026">
        <f t="shared" si="271"/>
        <v>0</v>
      </c>
      <c r="CD1026">
        <f t="shared" si="271"/>
        <v>0</v>
      </c>
      <c r="CE1026" s="4">
        <f t="shared" si="256"/>
        <v>0.94831765890116426</v>
      </c>
      <c r="CF1026" s="4" t="str">
        <f t="shared" si="257"/>
        <v/>
      </c>
      <c r="CG1026" s="4">
        <f t="shared" si="258"/>
        <v>0.86031052701786725</v>
      </c>
      <c r="CH1026" s="4" t="str">
        <f t="shared" si="259"/>
        <v/>
      </c>
      <c r="CI1026">
        <f>INDEX(FX!$B$114:$AK$132,MATCH('Data (2)'!BQ1026,FX!$A$114:$A$132,0),MATCH('Data (2)'!D1026,Period,0))</f>
        <v>30.665202108963094</v>
      </c>
    </row>
    <row r="1027" spans="1:87" hidden="1" x14ac:dyDescent="0.15">
      <c r="A1027" t="s">
        <v>351</v>
      </c>
      <c r="B1027" s="1">
        <f t="shared" ref="B1027:C1033" si="272">B1026</f>
        <v>44044</v>
      </c>
      <c r="C1027" t="str">
        <f t="shared" si="272"/>
        <v>Digital</v>
      </c>
      <c r="D1027" s="1">
        <v>43983</v>
      </c>
      <c r="E1027">
        <v>5.188053</v>
      </c>
      <c r="F1027">
        <v>3.7538757776060958</v>
      </c>
      <c r="G1027">
        <v>1.2143908957439999</v>
      </c>
      <c r="H1027">
        <v>3.1890218504949996</v>
      </c>
      <c r="I1027">
        <v>0</v>
      </c>
      <c r="J1027">
        <v>0</v>
      </c>
      <c r="K1027">
        <v>0</v>
      </c>
      <c r="L1027">
        <v>0</v>
      </c>
      <c r="M1027">
        <v>0.31699999999999995</v>
      </c>
      <c r="N1027">
        <v>5.8437475162361988E-2</v>
      </c>
      <c r="O1027">
        <v>5.0019125120000004E-3</v>
      </c>
      <c r="P1027">
        <v>8.7050135499999997E-4</v>
      </c>
      <c r="Q1027" t="str">
        <v>Speed Savings 10/5 (Digital)</v>
      </c>
      <c r="R1027" t="str">
        <v>Life Saver 15/9 (Digital)</v>
      </c>
      <c r="S1027" t="str">
        <v>Easy E-Cancer</v>
      </c>
      <c r="T1027" t="str">
        <v>Easy Saving 10/4</v>
      </c>
      <c r="U1027" t="str">
        <v>Easy E-Life 10/10</v>
      </c>
      <c r="V1027" t="str">
        <v>Easy E-PA</v>
      </c>
      <c r="W1027" t="str">
        <v>Easy E-Covid</v>
      </c>
      <c r="X1027" t="e">
        <v>#N/A</v>
      </c>
      <c r="Y1027" t="e">
        <v>#N/A</v>
      </c>
      <c r="Z1027" t="e">
        <v>#N/A</v>
      </c>
      <c r="AA1027">
        <v>1.5674999999999999</v>
      </c>
      <c r="AB1027">
        <v>1.3810500000000001</v>
      </c>
      <c r="AC1027">
        <v>0.84201099999999995</v>
      </c>
      <c r="AD1027">
        <v>1.0803199999999999</v>
      </c>
      <c r="AE1027">
        <v>0.29409999999999997</v>
      </c>
      <c r="AF1027">
        <v>2.3071999999999999E-2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3.5777869490000039E-3</v>
      </c>
      <c r="AM1027">
        <v>0.14172619573699996</v>
      </c>
      <c r="AN1027">
        <v>2.7252823258729997</v>
      </c>
      <c r="AO1027">
        <v>0.16121502949699995</v>
      </c>
      <c r="AP1027">
        <v>0.54548413216600022</v>
      </c>
      <c r="AQ1027">
        <v>2.6128696909999997E-3</v>
      </c>
      <c r="AR1027">
        <v>0</v>
      </c>
      <c r="AS1027">
        <v>0</v>
      </c>
      <c r="AT1027">
        <v>0</v>
      </c>
      <c r="AU1027">
        <v>0</v>
      </c>
      <c r="AV1027">
        <v>0.18133772888472377</v>
      </c>
      <c r="AW1027" s="4" t="str">
        <v>Traditional Non-par</v>
      </c>
      <c r="AX1027" s="4" t="str">
        <v>Traditional Non-par</v>
      </c>
      <c r="AY1027" s="4" t="str">
        <v>Traditional Non-par</v>
      </c>
      <c r="AZ1027" s="4" t="str">
        <v>Traditional Non-par</v>
      </c>
      <c r="BA1027" s="4" t="str">
        <v>Traditional Non-par</v>
      </c>
      <c r="BB1027" s="4" t="str">
        <v>Stand-alone protection</v>
      </c>
      <c r="BC1027" s="4" t="str">
        <v>Traditional Non-par</v>
      </c>
      <c r="BD1027" s="4" t="e">
        <v>#N/A</v>
      </c>
      <c r="BE1027" s="4" t="e">
        <v>#N/A</v>
      </c>
      <c r="BF1027" s="4" t="e">
        <v>#N/A</v>
      </c>
      <c r="BG1027" s="4">
        <v>0.05</v>
      </c>
      <c r="BH1027" s="4">
        <v>0.02</v>
      </c>
      <c r="BI1027" s="4">
        <v>1</v>
      </c>
      <c r="BJ1027" s="4">
        <v>0.02</v>
      </c>
      <c r="BK1027" s="4">
        <v>0.83</v>
      </c>
      <c r="BL1027" s="4">
        <v>1</v>
      </c>
      <c r="BM1027" s="4">
        <v>0</v>
      </c>
      <c r="BN1027" s="4">
        <v>0</v>
      </c>
      <c r="BO1027" s="4">
        <v>0</v>
      </c>
      <c r="BP1027" s="4">
        <v>0</v>
      </c>
      <c r="BQ1027" t="str">
        <f>VLOOKUP(A1027,Misc!$A$3:$B$11,2,FALSE)</f>
        <v>THB</v>
      </c>
      <c r="BR1027">
        <f>INDEX(FX!$B$30:$AK$48,MATCH('Data (2)'!BQ1027,FX!$A$30:$A$48,0),MATCH('Data (2)'!D1027,Period,0))</f>
        <v>31.143291430000001</v>
      </c>
      <c r="BS1027">
        <f t="shared" si="260"/>
        <v>0.16658653474893806</v>
      </c>
      <c r="BT1027">
        <f t="shared" si="261"/>
        <v>0</v>
      </c>
      <c r="BU1027">
        <f t="shared" si="262"/>
        <v>0.12053561474205733</v>
      </c>
      <c r="BV1027">
        <f t="shared" si="263"/>
        <v>0</v>
      </c>
      <c r="BW1027">
        <f t="shared" si="264"/>
        <v>3.8993659307769574E-2</v>
      </c>
      <c r="BX1027">
        <f t="shared" si="265"/>
        <v>0</v>
      </c>
      <c r="BY1027">
        <f t="shared" si="266"/>
        <v>0.10239835624512857</v>
      </c>
      <c r="BZ1027">
        <f t="shared" si="267"/>
        <v>0</v>
      </c>
      <c r="CA1027">
        <f t="shared" si="271"/>
        <v>0</v>
      </c>
      <c r="CB1027">
        <f t="shared" si="271"/>
        <v>0</v>
      </c>
      <c r="CC1027">
        <f t="shared" si="271"/>
        <v>0</v>
      </c>
      <c r="CD1027">
        <f t="shared" si="271"/>
        <v>0</v>
      </c>
      <c r="CE1027" s="4">
        <f t="shared" ref="CE1027:CE1090" si="273">IFERROR(IF(D1027&gt;B1027,"",BU1027/BS1027),0)</f>
        <v>0.72356157070987825</v>
      </c>
      <c r="CF1027" s="4" t="str">
        <f t="shared" ref="CF1027:CF1090" si="274">IFERROR(IF(D1027&gt;B1027,BV1027/BT1027,""),0)</f>
        <v/>
      </c>
      <c r="CG1027" s="4">
        <f t="shared" ref="CG1027:CG1090" si="275">IFERROR(IF(D1027&gt;B1027,"",BY1027/BU1027),0)</f>
        <v>0.84952780524045146</v>
      </c>
      <c r="CH1027" s="4" t="str">
        <f t="shared" ref="CH1027:CH1090" si="276">IFERROR(IF(D1027&gt;B1027,BZ1027/BV1027,""),0)</f>
        <v/>
      </c>
      <c r="CI1027">
        <f>INDEX(FX!$B$114:$AK$132,MATCH('Data (2)'!BQ1027,FX!$A$114:$A$132,0),MATCH('Data (2)'!D1027,Period,0))</f>
        <v>30.665202108963094</v>
      </c>
    </row>
    <row r="1028" spans="1:87" hidden="1" x14ac:dyDescent="0.15">
      <c r="A1028" t="s">
        <v>351</v>
      </c>
      <c r="B1028" s="1">
        <f t="shared" si="272"/>
        <v>44044</v>
      </c>
      <c r="C1028" t="str">
        <f t="shared" si="272"/>
        <v>Digital</v>
      </c>
      <c r="D1028" s="1">
        <v>44013</v>
      </c>
      <c r="E1028">
        <v>3.6805490000000001</v>
      </c>
      <c r="F1028">
        <v>2.2757496081524686</v>
      </c>
      <c r="G1028">
        <v>1.0907976218190001</v>
      </c>
      <c r="H1028">
        <v>2.1122428518469998</v>
      </c>
      <c r="I1028">
        <v>0</v>
      </c>
      <c r="J1028">
        <v>0</v>
      </c>
      <c r="K1028">
        <v>0</v>
      </c>
      <c r="L1028">
        <v>0</v>
      </c>
      <c r="M1028">
        <v>0.45089999999999997</v>
      </c>
      <c r="N1028">
        <v>6.4755228870711806E-2</v>
      </c>
      <c r="O1028">
        <v>9.5075333059999982E-3</v>
      </c>
      <c r="P1028">
        <v>1.3937391239999999E-3</v>
      </c>
      <c r="Q1028" t="str">
        <v>Speed Savings 10/5 (Digital)</v>
      </c>
      <c r="R1028" t="str">
        <v>Life Saver 15/9 (Digital)</v>
      </c>
      <c r="S1028" t="str">
        <v>Easy E-Cancer</v>
      </c>
      <c r="T1028" t="str">
        <v>Easy Saving 10/4</v>
      </c>
      <c r="U1028" t="str">
        <v>Easy E-Life 10/10</v>
      </c>
      <c r="V1028" t="str">
        <v>Easy E-PA</v>
      </c>
      <c r="W1028" t="str">
        <v>Easy E-Covid</v>
      </c>
      <c r="X1028" t="e">
        <v>#N/A</v>
      </c>
      <c r="Y1028" t="e">
        <v>#N/A</v>
      </c>
      <c r="Z1028" t="e">
        <v>#N/A</v>
      </c>
      <c r="AA1028">
        <v>0.83</v>
      </c>
      <c r="AB1028">
        <v>1.4733000000000001</v>
      </c>
      <c r="AC1028">
        <v>0.48419699999999999</v>
      </c>
      <c r="AD1028">
        <v>0.32916800000000002</v>
      </c>
      <c r="AE1028">
        <v>0.2823</v>
      </c>
      <c r="AF1028">
        <v>0.281584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-6.8538710225000007E-2</v>
      </c>
      <c r="AM1028">
        <v>1.3970267066000002E-2</v>
      </c>
      <c r="AN1028">
        <v>1.6025733783029998</v>
      </c>
      <c r="AO1028">
        <v>7.1291269959999999E-3</v>
      </c>
      <c r="AP1028">
        <v>0.57657431864099995</v>
      </c>
      <c r="AQ1028">
        <v>3.9111339979000008E-2</v>
      </c>
      <c r="AR1028">
        <v>0</v>
      </c>
      <c r="AS1028">
        <v>0</v>
      </c>
      <c r="AT1028">
        <v>0</v>
      </c>
      <c r="AU1028">
        <v>0</v>
      </c>
      <c r="AV1028">
        <v>0.10235691576949879</v>
      </c>
      <c r="AW1028" s="4" t="str">
        <v>Traditional Non-par</v>
      </c>
      <c r="AX1028" s="4" t="str">
        <v>Traditional Non-par</v>
      </c>
      <c r="AY1028" s="4" t="str">
        <v>Traditional Non-par</v>
      </c>
      <c r="AZ1028" s="4" t="str">
        <v>Traditional Non-par</v>
      </c>
      <c r="BA1028" s="4" t="str">
        <v>Traditional Non-par</v>
      </c>
      <c r="BB1028" s="4" t="str">
        <v>Stand-alone protection</v>
      </c>
      <c r="BC1028" s="4" t="str">
        <v>Traditional Non-par</v>
      </c>
      <c r="BD1028" s="4" t="e">
        <v>#N/A</v>
      </c>
      <c r="BE1028" s="4" t="e">
        <v>#N/A</v>
      </c>
      <c r="BF1028" s="4" t="e">
        <v>#N/A</v>
      </c>
      <c r="BG1028" s="4">
        <v>0.05</v>
      </c>
      <c r="BH1028" s="4">
        <v>0.02</v>
      </c>
      <c r="BI1028" s="4">
        <v>1</v>
      </c>
      <c r="BJ1028" s="4">
        <v>0.02</v>
      </c>
      <c r="BK1028" s="4">
        <v>0.83</v>
      </c>
      <c r="BL1028" s="4">
        <v>1</v>
      </c>
      <c r="BM1028" s="4">
        <v>0</v>
      </c>
      <c r="BN1028" s="4">
        <v>0</v>
      </c>
      <c r="BO1028" s="4">
        <v>0</v>
      </c>
      <c r="BP1028" s="4">
        <v>0</v>
      </c>
      <c r="BQ1028" t="str">
        <f>VLOOKUP(A1028,Misc!$A$3:$B$11,2,FALSE)</f>
        <v>THB</v>
      </c>
      <c r="BR1028">
        <f>INDEX(FX!$B$30:$AK$48,MATCH('Data (2)'!BQ1028,FX!$A$30:$A$48,0),MATCH('Data (2)'!D1028,Period,0))</f>
        <v>31.432545220000002</v>
      </c>
      <c r="BS1028">
        <f t="shared" si="260"/>
        <v>0.11709357209985427</v>
      </c>
      <c r="BT1028">
        <f t="shared" si="261"/>
        <v>0</v>
      </c>
      <c r="BU1028">
        <f t="shared" si="262"/>
        <v>7.2401060500326506E-2</v>
      </c>
      <c r="BV1028">
        <f t="shared" si="263"/>
        <v>0</v>
      </c>
      <c r="BW1028">
        <f t="shared" si="264"/>
        <v>3.4702809275684865E-2</v>
      </c>
      <c r="BX1028">
        <f t="shared" si="265"/>
        <v>0</v>
      </c>
      <c r="BY1028">
        <f t="shared" si="266"/>
        <v>6.719923051293393E-2</v>
      </c>
      <c r="BZ1028">
        <f t="shared" si="267"/>
        <v>0</v>
      </c>
      <c r="CA1028">
        <f t="shared" si="271"/>
        <v>0</v>
      </c>
      <c r="CB1028">
        <f t="shared" si="271"/>
        <v>0</v>
      </c>
      <c r="CC1028">
        <f t="shared" si="271"/>
        <v>0</v>
      </c>
      <c r="CD1028">
        <f t="shared" si="271"/>
        <v>0</v>
      </c>
      <c r="CE1028" s="4">
        <f t="shared" si="273"/>
        <v>0.61831797597382043</v>
      </c>
      <c r="CF1028" s="4" t="str">
        <f t="shared" si="274"/>
        <v/>
      </c>
      <c r="CG1028" s="4">
        <f t="shared" si="275"/>
        <v>0.92815257191751888</v>
      </c>
      <c r="CH1028" s="4" t="str">
        <f t="shared" si="276"/>
        <v/>
      </c>
      <c r="CI1028">
        <f>INDEX(FX!$B$114:$AK$132,MATCH('Data (2)'!BQ1028,FX!$A$114:$A$132,0),MATCH('Data (2)'!D1028,Period,0))</f>
        <v>31.815723330000001</v>
      </c>
    </row>
    <row r="1029" spans="1:87" hidden="1" x14ac:dyDescent="0.15">
      <c r="A1029" t="s">
        <v>351</v>
      </c>
      <c r="B1029" s="1">
        <f t="shared" si="272"/>
        <v>44044</v>
      </c>
      <c r="C1029" t="str">
        <f t="shared" si="272"/>
        <v>Digital</v>
      </c>
      <c r="D1029" s="1">
        <v>44044</v>
      </c>
      <c r="E1029">
        <v>4.3651890499999997</v>
      </c>
      <c r="F1029">
        <v>3.4593621394594702</v>
      </c>
      <c r="G1029">
        <v>1.3360584648330001</v>
      </c>
      <c r="H1029">
        <v>3.1906732947409999</v>
      </c>
      <c r="I1029">
        <v>0</v>
      </c>
      <c r="J1029">
        <v>0</v>
      </c>
      <c r="K1029">
        <v>0</v>
      </c>
      <c r="L1029">
        <v>0</v>
      </c>
      <c r="M1029">
        <v>0.87359999999999993</v>
      </c>
      <c r="N1029">
        <v>0.1584468183330808</v>
      </c>
      <c r="O1029">
        <v>1.7438007450999996E-2</v>
      </c>
      <c r="P1029">
        <v>3.0756458970000004E-3</v>
      </c>
      <c r="Q1029" t="str">
        <v>Speed Savings 10/5 (Digital)</v>
      </c>
      <c r="R1029" t="str">
        <v>Life Saver 15/9 (Digital)</v>
      </c>
      <c r="S1029" t="str">
        <v>Easy E-Cancer</v>
      </c>
      <c r="T1029" t="str">
        <v>Easy Saving 10/4</v>
      </c>
      <c r="U1029" t="str">
        <v>Easy E-Life 10/10</v>
      </c>
      <c r="V1029" t="str">
        <v>Easy E-PA</v>
      </c>
      <c r="W1029" t="str">
        <v>Easy E-Covid</v>
      </c>
      <c r="X1029" t="e">
        <v>#N/A</v>
      </c>
      <c r="Y1029" t="e">
        <v>#N/A</v>
      </c>
      <c r="Z1029" t="e">
        <v>#N/A</v>
      </c>
      <c r="AA1029">
        <v>1.1805000000000001</v>
      </c>
      <c r="AB1029">
        <v>1.0753200000000001</v>
      </c>
      <c r="AC1029">
        <v>0.87096825</v>
      </c>
      <c r="AD1029">
        <v>0.80008000000000001</v>
      </c>
      <c r="AE1029">
        <v>0.24015</v>
      </c>
      <c r="AF1029">
        <v>0.19764399999999999</v>
      </c>
      <c r="AG1029">
        <v>5.2680000000000012E-4</v>
      </c>
      <c r="AH1029">
        <v>0</v>
      </c>
      <c r="AI1029">
        <v>0</v>
      </c>
      <c r="AJ1029">
        <v>0</v>
      </c>
      <c r="AK1029">
        <v>0</v>
      </c>
      <c r="AL1029">
        <v>-0.10038658391500001</v>
      </c>
      <c r="AM1029">
        <v>4.8737720861999997E-2</v>
      </c>
      <c r="AN1029">
        <v>2.7942058652830002</v>
      </c>
      <c r="AO1029">
        <v>2.7661882184000005E-2</v>
      </c>
      <c r="AP1029">
        <v>0.44341292048500003</v>
      </c>
      <c r="AQ1029">
        <v>3.0840852569000002E-2</v>
      </c>
      <c r="AR1029">
        <v>9.8880360000000011E-4</v>
      </c>
      <c r="AS1029">
        <v>0</v>
      </c>
      <c r="AT1029">
        <v>0</v>
      </c>
      <c r="AU1029">
        <v>0</v>
      </c>
      <c r="AV1029">
        <v>0.21054994827960183</v>
      </c>
      <c r="AW1029" s="4" t="str">
        <v>Traditional Non-par</v>
      </c>
      <c r="AX1029" s="4" t="str">
        <v>Traditional Non-par</v>
      </c>
      <c r="AY1029" s="4" t="str">
        <v>Traditional Non-par</v>
      </c>
      <c r="AZ1029" s="4" t="str">
        <v>Traditional Non-par</v>
      </c>
      <c r="BA1029" s="4" t="str">
        <v>Traditional Non-par</v>
      </c>
      <c r="BB1029" s="4" t="str">
        <v>Stand-alone protection</v>
      </c>
      <c r="BC1029" s="4" t="str">
        <v>Traditional Non-par</v>
      </c>
      <c r="BD1029" s="4" t="e">
        <v>#N/A</v>
      </c>
      <c r="BE1029" s="4" t="e">
        <v>#N/A</v>
      </c>
      <c r="BF1029" s="4" t="e">
        <v>#N/A</v>
      </c>
      <c r="BG1029" s="4">
        <v>0.05</v>
      </c>
      <c r="BH1029" s="4">
        <v>0.02</v>
      </c>
      <c r="BI1029" s="4">
        <v>1</v>
      </c>
      <c r="BJ1029" s="4">
        <v>0.02</v>
      </c>
      <c r="BK1029" s="4">
        <v>0.83</v>
      </c>
      <c r="BL1029" s="4">
        <v>1</v>
      </c>
      <c r="BM1029" s="4">
        <v>0</v>
      </c>
      <c r="BN1029" s="4">
        <v>0</v>
      </c>
      <c r="BO1029" s="4">
        <v>0</v>
      </c>
      <c r="BP1029" s="4">
        <v>0</v>
      </c>
      <c r="BQ1029" t="str">
        <f>VLOOKUP(A1029,Misc!$A$3:$B$11,2,FALSE)</f>
        <v>THB</v>
      </c>
      <c r="BR1029">
        <f>INDEX(FX!$B$30:$AK$48,MATCH('Data (2)'!BQ1029,FX!$A$30:$A$48,0),MATCH('Data (2)'!D1029,Period,0))</f>
        <v>31.211693050000001</v>
      </c>
      <c r="BS1029">
        <f t="shared" si="260"/>
        <v>0.13985749004410383</v>
      </c>
      <c r="BT1029">
        <f t="shared" si="261"/>
        <v>0</v>
      </c>
      <c r="BU1029">
        <f t="shared" si="262"/>
        <v>0.11083545304375823</v>
      </c>
      <c r="BV1029">
        <f t="shared" si="263"/>
        <v>0</v>
      </c>
      <c r="BW1029">
        <f t="shared" si="264"/>
        <v>4.2806343849809199E-2</v>
      </c>
      <c r="BX1029">
        <f t="shared" si="265"/>
        <v>0</v>
      </c>
      <c r="BY1029">
        <f t="shared" si="266"/>
        <v>0.10222685740339868</v>
      </c>
      <c r="BZ1029">
        <f t="shared" si="267"/>
        <v>0</v>
      </c>
      <c r="CA1029">
        <f t="shared" si="271"/>
        <v>0</v>
      </c>
      <c r="CB1029">
        <f t="shared" si="271"/>
        <v>0</v>
      </c>
      <c r="CC1029">
        <f t="shared" si="271"/>
        <v>0</v>
      </c>
      <c r="CD1029">
        <f t="shared" si="271"/>
        <v>0</v>
      </c>
      <c r="CE1029" s="4">
        <f t="shared" si="273"/>
        <v>0.79248850389640524</v>
      </c>
      <c r="CF1029" s="4" t="str">
        <f t="shared" si="274"/>
        <v/>
      </c>
      <c r="CG1029" s="4">
        <f t="shared" si="275"/>
        <v>0.92232994584358441</v>
      </c>
      <c r="CH1029" s="4" t="str">
        <f t="shared" si="276"/>
        <v/>
      </c>
      <c r="CI1029">
        <f>INDEX(FX!$B$114:$AK$132,MATCH('Data (2)'!BQ1029,FX!$A$114:$A$132,0),MATCH('Data (2)'!D1029,Period,0))</f>
        <v>31.815723330000001</v>
      </c>
    </row>
    <row r="1030" spans="1:87" hidden="1" x14ac:dyDescent="0.15">
      <c r="A1030" t="s">
        <v>351</v>
      </c>
      <c r="B1030" s="1">
        <f t="shared" si="272"/>
        <v>44044</v>
      </c>
      <c r="C1030" t="str">
        <f t="shared" si="272"/>
        <v>Digital</v>
      </c>
      <c r="D1030" s="1">
        <v>44075</v>
      </c>
      <c r="E1030">
        <v>4.9554090056500186</v>
      </c>
      <c r="F1030">
        <v>12.267017791773924</v>
      </c>
      <c r="G1030">
        <v>3.7896029859968356</v>
      </c>
      <c r="H1030">
        <v>11.06639475909147</v>
      </c>
      <c r="I1030">
        <v>0</v>
      </c>
      <c r="J1030">
        <v>0</v>
      </c>
      <c r="K1030">
        <v>0</v>
      </c>
      <c r="L1030">
        <v>0</v>
      </c>
      <c r="M1030">
        <v>0.56459999999999999</v>
      </c>
      <c r="N1030">
        <v>7.1337303929931747E-2</v>
      </c>
      <c r="O1030">
        <v>1.2554237911E-2</v>
      </c>
      <c r="P1030">
        <v>1.4981541919999999E-3</v>
      </c>
      <c r="Q1030" t="str">
        <v>Speed Savings 10/5 (Digital)</v>
      </c>
      <c r="R1030" t="str">
        <v>Life Saver 15/9 (Digital)</v>
      </c>
      <c r="S1030" t="str">
        <v>Easy E-Cancer</v>
      </c>
      <c r="T1030" t="str">
        <v>Easy Saving 10/4</v>
      </c>
      <c r="U1030" t="str">
        <v>Easy E-Life 10/10</v>
      </c>
      <c r="V1030" t="str">
        <v>Easy E-PA</v>
      </c>
      <c r="W1030" t="str">
        <v>Easy E-Covid</v>
      </c>
      <c r="X1030" t="e">
        <v>#N/A</v>
      </c>
      <c r="Y1030" t="e">
        <v>#N/A</v>
      </c>
      <c r="Z1030" t="e">
        <v>#N/A</v>
      </c>
      <c r="AA1030">
        <v>0.29000000000000009</v>
      </c>
      <c r="AB1030">
        <v>0.43200000000000016</v>
      </c>
      <c r="AC1030">
        <v>3.0440003795939927</v>
      </c>
      <c r="AD1030">
        <v>0.20542463317029794</v>
      </c>
      <c r="AE1030">
        <v>0.78883059137394407</v>
      </c>
      <c r="AF1030">
        <v>6.1627389951089379E-2</v>
      </c>
      <c r="AG1030">
        <v>0.13352601156069369</v>
      </c>
      <c r="AH1030">
        <v>0</v>
      </c>
      <c r="AI1030">
        <v>0</v>
      </c>
      <c r="AJ1030">
        <v>0</v>
      </c>
      <c r="AK1030">
        <v>0</v>
      </c>
      <c r="AL1030">
        <v>-2.9490241942860269E-2</v>
      </c>
      <c r="AM1030">
        <v>-1.2174847090351673E-2</v>
      </c>
      <c r="AN1030">
        <v>9.8434011028442026</v>
      </c>
      <c r="AO1030">
        <v>-2.0084543331305468E-3</v>
      </c>
      <c r="AP1030">
        <v>1.4668725585553439</v>
      </c>
      <c r="AQ1030">
        <v>6.9792102695318738E-3</v>
      </c>
      <c r="AR1030">
        <v>0.25062832369942201</v>
      </c>
      <c r="AS1030">
        <v>0</v>
      </c>
      <c r="AT1030">
        <v>0</v>
      </c>
      <c r="AU1030">
        <v>0</v>
      </c>
      <c r="AV1030">
        <v>0.74013422838130083</v>
      </c>
      <c r="AW1030" s="4" t="str">
        <v>Traditional Non-par</v>
      </c>
      <c r="AX1030" s="4" t="str">
        <v>Traditional Non-par</v>
      </c>
      <c r="AY1030" s="4" t="str">
        <v>Traditional Non-par</v>
      </c>
      <c r="AZ1030" s="4" t="str">
        <v>Traditional Non-par</v>
      </c>
      <c r="BA1030" s="4" t="str">
        <v>Traditional Non-par</v>
      </c>
      <c r="BB1030" s="4" t="str">
        <v>Stand-alone protection</v>
      </c>
      <c r="BC1030" s="4" t="str">
        <v>Traditional Non-par</v>
      </c>
      <c r="BD1030" s="4" t="e">
        <v>#N/A</v>
      </c>
      <c r="BE1030" s="4" t="e">
        <v>#N/A</v>
      </c>
      <c r="BF1030" s="4" t="e">
        <v>#N/A</v>
      </c>
      <c r="BG1030" s="4">
        <v>0.05</v>
      </c>
      <c r="BH1030" s="4">
        <v>0.02</v>
      </c>
      <c r="BI1030" s="4">
        <v>1</v>
      </c>
      <c r="BJ1030" s="4">
        <v>0.02</v>
      </c>
      <c r="BK1030" s="4">
        <v>0.83</v>
      </c>
      <c r="BL1030" s="4">
        <v>1</v>
      </c>
      <c r="BM1030" s="4">
        <v>0</v>
      </c>
      <c r="BN1030" s="4">
        <v>0</v>
      </c>
      <c r="BO1030" s="4">
        <v>0</v>
      </c>
      <c r="BP1030" s="4">
        <v>0</v>
      </c>
      <c r="BQ1030" t="str">
        <f>VLOOKUP(A1030,Misc!$A$3:$B$11,2,FALSE)</f>
        <v>THB</v>
      </c>
      <c r="BR1030">
        <f>INDEX(FX!$B$30:$AK$48,MATCH('Data (2)'!BQ1030,FX!$A$30:$A$48,0),MATCH('Data (2)'!D1030,Period,0))</f>
        <v>31.211693050000001</v>
      </c>
      <c r="BS1030">
        <f t="shared" si="260"/>
        <v>0</v>
      </c>
      <c r="BT1030">
        <f t="shared" si="261"/>
        <v>0.15876770919512867</v>
      </c>
      <c r="BU1030">
        <f t="shared" si="262"/>
        <v>0</v>
      </c>
      <c r="BV1030">
        <f t="shared" si="263"/>
        <v>0.39302634984018991</v>
      </c>
      <c r="BW1030">
        <f t="shared" si="264"/>
        <v>0</v>
      </c>
      <c r="BX1030">
        <f t="shared" si="265"/>
        <v>0.12141613016397505</v>
      </c>
      <c r="BY1030">
        <f t="shared" si="266"/>
        <v>0</v>
      </c>
      <c r="BZ1030">
        <f t="shared" si="267"/>
        <v>0.35455925897270313</v>
      </c>
      <c r="CA1030">
        <f t="shared" si="271"/>
        <v>0</v>
      </c>
      <c r="CB1030">
        <f t="shared" si="271"/>
        <v>0</v>
      </c>
      <c r="CC1030">
        <f t="shared" si="271"/>
        <v>0</v>
      </c>
      <c r="CD1030">
        <f t="shared" si="271"/>
        <v>0</v>
      </c>
      <c r="CE1030" s="4" t="str">
        <f t="shared" si="273"/>
        <v/>
      </c>
      <c r="CF1030" s="4">
        <f t="shared" si="274"/>
        <v>2.4754803847245332</v>
      </c>
      <c r="CG1030" s="4" t="str">
        <f t="shared" si="275"/>
        <v/>
      </c>
      <c r="CH1030" s="4">
        <f t="shared" si="276"/>
        <v>0.90212592391546254</v>
      </c>
      <c r="CI1030">
        <f>INDEX(FX!$B$114:$AK$132,MATCH('Data (2)'!BQ1030,FX!$A$114:$A$132,0),MATCH('Data (2)'!D1030,Period,0))</f>
        <v>31.815723330000001</v>
      </c>
    </row>
    <row r="1031" spans="1:87" hidden="1" x14ac:dyDescent="0.15">
      <c r="A1031" t="s">
        <v>351</v>
      </c>
      <c r="B1031" s="1">
        <f t="shared" si="272"/>
        <v>44044</v>
      </c>
      <c r="C1031" t="str">
        <f t="shared" si="272"/>
        <v>Digital</v>
      </c>
      <c r="D1031" s="1">
        <v>44105</v>
      </c>
      <c r="E1031">
        <v>7.0196505113100054</v>
      </c>
      <c r="F1031">
        <v>6.175823172582553</v>
      </c>
      <c r="G1031">
        <v>2.2170835035941576</v>
      </c>
      <c r="H1031">
        <v>5.50217520077946</v>
      </c>
      <c r="I1031">
        <v>0</v>
      </c>
      <c r="J1031">
        <v>0</v>
      </c>
      <c r="K1031">
        <v>0</v>
      </c>
      <c r="L1031">
        <v>0</v>
      </c>
      <c r="M1031">
        <v>0.81655</v>
      </c>
      <c r="N1031">
        <v>0.13642420155175897</v>
      </c>
      <c r="O1031">
        <v>0.104135466954</v>
      </c>
      <c r="P1031">
        <v>0.11640860834200001</v>
      </c>
      <c r="Q1031" t="str">
        <v>Speed Savings 10/5 (Digital)</v>
      </c>
      <c r="R1031" t="str">
        <v>Life Saver 15/9 (Digital)</v>
      </c>
      <c r="S1031" t="str">
        <v>Easy E-Cancer</v>
      </c>
      <c r="T1031" t="str">
        <v>Easy Saving 10/4</v>
      </c>
      <c r="U1031" t="str">
        <v>Easy E-Life 10/10</v>
      </c>
      <c r="V1031" t="str">
        <v>Easy E-PA</v>
      </c>
      <c r="W1031" t="str">
        <v>Easy E-Covid</v>
      </c>
      <c r="X1031" t="e">
        <v>#N/A</v>
      </c>
      <c r="Y1031" t="e">
        <v>#N/A</v>
      </c>
      <c r="Z1031" t="e">
        <v>#N/A</v>
      </c>
      <c r="AA1031">
        <v>0.69553986229896259</v>
      </c>
      <c r="AB1031">
        <v>2.2535491538486405</v>
      </c>
      <c r="AC1031">
        <v>1.4883794951624023</v>
      </c>
      <c r="AD1031">
        <v>1.6860520000000001</v>
      </c>
      <c r="AE1031">
        <v>0.43147000000000002</v>
      </c>
      <c r="AF1031">
        <v>0.25224399999999997</v>
      </c>
      <c r="AG1031">
        <v>0.21241599999999999</v>
      </c>
      <c r="AH1031">
        <v>0</v>
      </c>
      <c r="AI1031">
        <v>0</v>
      </c>
      <c r="AJ1031">
        <v>0</v>
      </c>
      <c r="AK1031">
        <v>0</v>
      </c>
      <c r="AL1031">
        <v>-7.0729789034827989E-2</v>
      </c>
      <c r="AM1031">
        <v>-6.3510686015505982E-2</v>
      </c>
      <c r="AN1031">
        <v>4.8129811225865859</v>
      </c>
      <c r="AO1031">
        <v>-1.6484675635156754E-2</v>
      </c>
      <c r="AP1031">
        <v>0.80234147833630787</v>
      </c>
      <c r="AQ1031">
        <v>2.8566257902938794E-2</v>
      </c>
      <c r="AR1031">
        <v>0.39870483199999995</v>
      </c>
      <c r="AS1031">
        <v>0</v>
      </c>
      <c r="AT1031">
        <v>0</v>
      </c>
      <c r="AU1031">
        <v>0</v>
      </c>
      <c r="AV1031">
        <v>0.27762912378385618</v>
      </c>
      <c r="AW1031" s="4" t="str">
        <v>Traditional Non-par</v>
      </c>
      <c r="AX1031" s="4" t="str">
        <v>Traditional Non-par</v>
      </c>
      <c r="AY1031" s="4" t="str">
        <v>Traditional Non-par</v>
      </c>
      <c r="AZ1031" s="4" t="str">
        <v>Traditional Non-par</v>
      </c>
      <c r="BA1031" s="4" t="str">
        <v>Traditional Non-par</v>
      </c>
      <c r="BB1031" s="4" t="str">
        <v>Stand-alone protection</v>
      </c>
      <c r="BC1031" s="4" t="str">
        <v>Traditional Non-par</v>
      </c>
      <c r="BD1031" s="4" t="e">
        <v>#N/A</v>
      </c>
      <c r="BE1031" s="4" t="e">
        <v>#N/A</v>
      </c>
      <c r="BF1031" s="4" t="e">
        <v>#N/A</v>
      </c>
      <c r="BG1031" s="4">
        <v>0.05</v>
      </c>
      <c r="BH1031" s="4">
        <v>0.02</v>
      </c>
      <c r="BI1031" s="4">
        <v>1</v>
      </c>
      <c r="BJ1031" s="4">
        <v>0.02</v>
      </c>
      <c r="BK1031" s="4">
        <v>0.83</v>
      </c>
      <c r="BL1031" s="4">
        <v>1</v>
      </c>
      <c r="BM1031" s="4">
        <v>0</v>
      </c>
      <c r="BN1031" s="4">
        <v>0</v>
      </c>
      <c r="BO1031" s="4">
        <v>0</v>
      </c>
      <c r="BP1031" s="4">
        <v>0</v>
      </c>
      <c r="BQ1031" t="str">
        <f>VLOOKUP(A1031,Misc!$A$3:$B$11,2,FALSE)</f>
        <v>THB</v>
      </c>
      <c r="BR1031">
        <f>INDEX(FX!$B$30:$AK$48,MATCH('Data (2)'!BQ1031,FX!$A$30:$A$48,0),MATCH('Data (2)'!D1031,Period,0))</f>
        <v>31.211693050000001</v>
      </c>
      <c r="BS1031">
        <f t="shared" si="260"/>
        <v>0</v>
      </c>
      <c r="BT1031">
        <f t="shared" si="261"/>
        <v>0.22490450934733913</v>
      </c>
      <c r="BU1031">
        <f t="shared" si="262"/>
        <v>0</v>
      </c>
      <c r="BV1031">
        <f t="shared" si="263"/>
        <v>0.19786889364473462</v>
      </c>
      <c r="BW1031">
        <f t="shared" si="264"/>
        <v>0</v>
      </c>
      <c r="BX1031">
        <f t="shared" si="265"/>
        <v>7.1033746873086001E-2</v>
      </c>
      <c r="BY1031">
        <f t="shared" si="266"/>
        <v>0</v>
      </c>
      <c r="BZ1031">
        <f t="shared" si="267"/>
        <v>0.17628570138650199</v>
      </c>
      <c r="CA1031">
        <f t="shared" si="271"/>
        <v>0</v>
      </c>
      <c r="CB1031">
        <f t="shared" si="271"/>
        <v>0</v>
      </c>
      <c r="CC1031">
        <f t="shared" si="271"/>
        <v>0</v>
      </c>
      <c r="CD1031">
        <f t="shared" si="271"/>
        <v>0</v>
      </c>
      <c r="CE1031" s="4" t="str">
        <f t="shared" si="273"/>
        <v/>
      </c>
      <c r="CF1031" s="4">
        <f t="shared" si="274"/>
        <v>0.8797906908089107</v>
      </c>
      <c r="CG1031" s="4" t="str">
        <f t="shared" si="275"/>
        <v/>
      </c>
      <c r="CH1031" s="4">
        <f t="shared" si="276"/>
        <v>0.89092175197085621</v>
      </c>
      <c r="CI1031">
        <f>INDEX(FX!$B$114:$AK$132,MATCH('Data (2)'!BQ1031,FX!$A$114:$A$132,0),MATCH('Data (2)'!D1031,Period,0))</f>
        <v>31.815723330000001</v>
      </c>
    </row>
    <row r="1032" spans="1:87" hidden="1" x14ac:dyDescent="0.15">
      <c r="A1032" t="s">
        <v>351</v>
      </c>
      <c r="B1032" s="1">
        <f t="shared" si="272"/>
        <v>44044</v>
      </c>
      <c r="C1032" t="str">
        <f t="shared" si="272"/>
        <v>Digital</v>
      </c>
      <c r="D1032" s="1">
        <v>44136</v>
      </c>
      <c r="E1032">
        <v>7.709860797496817</v>
      </c>
      <c r="F1032">
        <v>7.9463290912120401</v>
      </c>
      <c r="G1032">
        <v>2.8540398831217644</v>
      </c>
      <c r="H1032">
        <v>7.0982504258048307</v>
      </c>
      <c r="I1032">
        <v>0</v>
      </c>
      <c r="J1032">
        <v>0</v>
      </c>
      <c r="K1032">
        <v>0</v>
      </c>
      <c r="L1032">
        <v>0</v>
      </c>
      <c r="M1032">
        <v>1.4347500000000002</v>
      </c>
      <c r="N1032">
        <v>0.10457611372879419</v>
      </c>
      <c r="O1032">
        <v>0.10916731340499999</v>
      </c>
      <c r="P1032">
        <v>0.11069866382300003</v>
      </c>
      <c r="Q1032" t="str">
        <v>Speed Savings 10/5 (Digital)</v>
      </c>
      <c r="R1032" t="str">
        <v>Life Saver 15/9 (Digital)</v>
      </c>
      <c r="S1032" t="str">
        <v>Easy E-Cancer</v>
      </c>
      <c r="T1032" t="str">
        <v>Easy Saving 10/4</v>
      </c>
      <c r="U1032" t="str">
        <v>Easy E-Life 10/10</v>
      </c>
      <c r="V1032" t="str">
        <v>Easy E-PA</v>
      </c>
      <c r="W1032" t="str">
        <v>Easy E-Covid</v>
      </c>
      <c r="X1032" t="e">
        <v>#N/A</v>
      </c>
      <c r="Y1032" t="e">
        <v>#N/A</v>
      </c>
      <c r="Z1032" t="e">
        <v>#N/A</v>
      </c>
      <c r="AA1032">
        <v>1.2297309771168492</v>
      </c>
      <c r="AB1032">
        <v>1.2297309771168634</v>
      </c>
      <c r="AC1032">
        <v>1.9197808432631047</v>
      </c>
      <c r="AD1032">
        <v>2.1747480000000001</v>
      </c>
      <c r="AE1032">
        <v>0.55652999999999997</v>
      </c>
      <c r="AF1032">
        <v>0.34248000000000001</v>
      </c>
      <c r="AG1032">
        <v>0.25685999999999998</v>
      </c>
      <c r="AH1032">
        <v>0</v>
      </c>
      <c r="AI1032">
        <v>0</v>
      </c>
      <c r="AJ1032">
        <v>0</v>
      </c>
      <c r="AK1032">
        <v>0</v>
      </c>
      <c r="AL1032">
        <v>-0.1250519449648477</v>
      </c>
      <c r="AM1032">
        <v>-3.4656913445987404E-2</v>
      </c>
      <c r="AN1032">
        <v>6.2080060818900797</v>
      </c>
      <c r="AO1032">
        <v>-2.1262698521875886E-2</v>
      </c>
      <c r="AP1032">
        <v>1.0348972186675909</v>
      </c>
      <c r="AQ1032">
        <v>3.8785350718346046E-2</v>
      </c>
      <c r="AR1032">
        <v>0.48212621999999988</v>
      </c>
      <c r="AS1032">
        <v>0</v>
      </c>
      <c r="AT1032">
        <v>0</v>
      </c>
      <c r="AU1032">
        <v>0</v>
      </c>
      <c r="AV1032">
        <v>0.3559880038893608</v>
      </c>
      <c r="AW1032" s="4" t="str">
        <v>Traditional Non-par</v>
      </c>
      <c r="AX1032" s="4" t="str">
        <v>Traditional Non-par</v>
      </c>
      <c r="AY1032" s="4" t="str">
        <v>Traditional Non-par</v>
      </c>
      <c r="AZ1032" s="4" t="str">
        <v>Traditional Non-par</v>
      </c>
      <c r="BA1032" s="4" t="str">
        <v>Traditional Non-par</v>
      </c>
      <c r="BB1032" s="4" t="str">
        <v>Stand-alone protection</v>
      </c>
      <c r="BC1032" s="4" t="str">
        <v>Traditional Non-par</v>
      </c>
      <c r="BD1032" s="4" t="e">
        <v>#N/A</v>
      </c>
      <c r="BE1032" s="4" t="e">
        <v>#N/A</v>
      </c>
      <c r="BF1032" s="4" t="e">
        <v>#N/A</v>
      </c>
      <c r="BG1032" s="4">
        <v>0.05</v>
      </c>
      <c r="BH1032" s="4">
        <v>0.02</v>
      </c>
      <c r="BI1032" s="4">
        <v>1</v>
      </c>
      <c r="BJ1032" s="4">
        <v>0.02</v>
      </c>
      <c r="BK1032" s="4">
        <v>0.83</v>
      </c>
      <c r="BL1032" s="4">
        <v>1</v>
      </c>
      <c r="BM1032" s="4">
        <v>0</v>
      </c>
      <c r="BN1032" s="4">
        <v>0</v>
      </c>
      <c r="BO1032" s="4">
        <v>0</v>
      </c>
      <c r="BP1032" s="4">
        <v>0</v>
      </c>
      <c r="BQ1032" t="str">
        <f>VLOOKUP(A1032,Misc!$A$3:$B$11,2,FALSE)</f>
        <v>THB</v>
      </c>
      <c r="BR1032">
        <f>INDEX(FX!$B$30:$AK$48,MATCH('Data (2)'!BQ1032,FX!$A$30:$A$48,0),MATCH('Data (2)'!D1032,Period,0))</f>
        <v>31.211693050000001</v>
      </c>
      <c r="BS1032">
        <f t="shared" si="260"/>
        <v>0</v>
      </c>
      <c r="BT1032">
        <f t="shared" si="261"/>
        <v>0.24701834614180973</v>
      </c>
      <c r="BU1032">
        <f t="shared" si="262"/>
        <v>0</v>
      </c>
      <c r="BV1032">
        <f t="shared" si="263"/>
        <v>0.25459461870531369</v>
      </c>
      <c r="BW1032">
        <f t="shared" si="264"/>
        <v>0</v>
      </c>
      <c r="BX1032">
        <f t="shared" si="265"/>
        <v>9.1441367136018414E-2</v>
      </c>
      <c r="BY1032">
        <f t="shared" si="266"/>
        <v>0</v>
      </c>
      <c r="BZ1032">
        <f t="shared" si="267"/>
        <v>0.22742279358039599</v>
      </c>
      <c r="CA1032">
        <f t="shared" si="271"/>
        <v>0</v>
      </c>
      <c r="CB1032">
        <f t="shared" si="271"/>
        <v>0</v>
      </c>
      <c r="CC1032">
        <f t="shared" si="271"/>
        <v>0</v>
      </c>
      <c r="CD1032">
        <f t="shared" si="271"/>
        <v>0</v>
      </c>
      <c r="CE1032" s="4" t="str">
        <f t="shared" si="273"/>
        <v/>
      </c>
      <c r="CF1032" s="4">
        <f t="shared" si="274"/>
        <v>1.0306708901660062</v>
      </c>
      <c r="CG1032" s="4" t="str">
        <f t="shared" si="275"/>
        <v/>
      </c>
      <c r="CH1032" s="4">
        <f t="shared" si="276"/>
        <v>0.89327415770571195</v>
      </c>
      <c r="CI1032">
        <f>INDEX(FX!$B$114:$AK$132,MATCH('Data (2)'!BQ1032,FX!$A$114:$A$132,0),MATCH('Data (2)'!D1032,Period,0))</f>
        <v>31.815723330000001</v>
      </c>
    </row>
    <row r="1033" spans="1:87" hidden="1" x14ac:dyDescent="0.15">
      <c r="A1033" t="s">
        <v>351</v>
      </c>
      <c r="B1033" s="1">
        <f t="shared" si="272"/>
        <v>44044</v>
      </c>
      <c r="C1033" t="str">
        <f t="shared" si="272"/>
        <v>Digital</v>
      </c>
      <c r="D1033" s="1">
        <v>44166</v>
      </c>
      <c r="E1033">
        <v>8.0625782025526753</v>
      </c>
      <c r="F1033">
        <v>9.0643587918209167</v>
      </c>
      <c r="G1033">
        <v>3.2073245475580965</v>
      </c>
      <c r="H1033">
        <v>8.0431183397853303</v>
      </c>
      <c r="I1033">
        <v>0</v>
      </c>
      <c r="J1033">
        <v>0</v>
      </c>
      <c r="K1033">
        <v>0</v>
      </c>
      <c r="L1033">
        <v>0</v>
      </c>
      <c r="M1033">
        <v>16.231300000000001</v>
      </c>
      <c r="N1033">
        <v>0.79968986081061422</v>
      </c>
      <c r="O1033">
        <v>0.68645138388600002</v>
      </c>
      <c r="P1033">
        <v>0.52115814874300004</v>
      </c>
      <c r="Q1033" t="str">
        <v>Speed Savings 10/5 (Digital)</v>
      </c>
      <c r="R1033" t="str">
        <v>Life Saver 15/9 (Digital)</v>
      </c>
      <c r="S1033" t="str">
        <v>Easy E-Cancer</v>
      </c>
      <c r="T1033" t="str">
        <v>Easy Saving 10/4</v>
      </c>
      <c r="U1033" t="str">
        <v>Easy E-Life 10/10</v>
      </c>
      <c r="V1033" t="str">
        <v>Easy E-PA</v>
      </c>
      <c r="W1033" t="str">
        <v>Easy E-Covid</v>
      </c>
      <c r="X1033" t="e">
        <v>#N/A</v>
      </c>
      <c r="Y1033" t="e">
        <v>#N/A</v>
      </c>
      <c r="Z1033" t="e">
        <v>#N/A</v>
      </c>
      <c r="AA1033">
        <v>1.0573931045674769</v>
      </c>
      <c r="AB1033">
        <v>1.0573931045674889</v>
      </c>
      <c r="AC1033">
        <v>2.1747789967096032</v>
      </c>
      <c r="AD1033">
        <v>2.4636125993929547</v>
      </c>
      <c r="AE1033">
        <v>0.6304520431517403</v>
      </c>
      <c r="AF1033">
        <v>0.3879704880933787</v>
      </c>
      <c r="AG1033">
        <v>0.29097786607003401</v>
      </c>
      <c r="AH1033">
        <v>0</v>
      </c>
      <c r="AI1033">
        <v>0</v>
      </c>
      <c r="AJ1033">
        <v>0</v>
      </c>
      <c r="AK1033">
        <v>0</v>
      </c>
      <c r="AL1033">
        <v>-0.1075268223531277</v>
      </c>
      <c r="AM1033">
        <v>-2.979999852430882E-2</v>
      </c>
      <c r="AN1033">
        <v>7.0325950411047584</v>
      </c>
      <c r="AO1033">
        <v>-2.4086952592018655E-2</v>
      </c>
      <c r="AP1033">
        <v>1.1723592006918513</v>
      </c>
      <c r="AQ1033">
        <v>4.3937080848719896E-2</v>
      </c>
      <c r="AR1033">
        <v>0.54616545461345378</v>
      </c>
      <c r="AS1033">
        <v>0</v>
      </c>
      <c r="AT1033">
        <v>0</v>
      </c>
      <c r="AU1033">
        <v>0</v>
      </c>
      <c r="AV1033">
        <v>0.42397208339521519</v>
      </c>
      <c r="AW1033" s="4" t="str">
        <v>Traditional Non-par</v>
      </c>
      <c r="AX1033" s="4" t="str">
        <v>Traditional Non-par</v>
      </c>
      <c r="AY1033" s="4" t="str">
        <v>Traditional Non-par</v>
      </c>
      <c r="AZ1033" s="4" t="str">
        <v>Traditional Non-par</v>
      </c>
      <c r="BA1033" s="4" t="str">
        <v>Traditional Non-par</v>
      </c>
      <c r="BB1033" s="4" t="str">
        <v>Stand-alone protection</v>
      </c>
      <c r="BC1033" s="4" t="str">
        <v>Traditional Non-par</v>
      </c>
      <c r="BD1033" s="4" t="e">
        <v>#N/A</v>
      </c>
      <c r="BE1033" s="4" t="e">
        <v>#N/A</v>
      </c>
      <c r="BF1033" s="4" t="e">
        <v>#N/A</v>
      </c>
      <c r="BG1033" s="4">
        <v>0.05</v>
      </c>
      <c r="BH1033" s="4">
        <v>0.02</v>
      </c>
      <c r="BI1033" s="4">
        <v>1</v>
      </c>
      <c r="BJ1033" s="4">
        <v>0.02</v>
      </c>
      <c r="BK1033" s="4">
        <v>0.83</v>
      </c>
      <c r="BL1033" s="4">
        <v>1</v>
      </c>
      <c r="BM1033" s="4">
        <v>0</v>
      </c>
      <c r="BN1033" s="4">
        <v>0</v>
      </c>
      <c r="BO1033" s="4">
        <v>0</v>
      </c>
      <c r="BP1033" s="4">
        <v>0</v>
      </c>
      <c r="BQ1033" t="str">
        <f>VLOOKUP(A1033,Misc!$A$3:$B$11,2,FALSE)</f>
        <v>THB</v>
      </c>
      <c r="BR1033">
        <f>INDEX(FX!$B$30:$AK$48,MATCH('Data (2)'!BQ1033,FX!$A$30:$A$48,0),MATCH('Data (2)'!D1033,Period,0))</f>
        <v>31.211693050000001</v>
      </c>
      <c r="BS1033">
        <f t="shared" si="260"/>
        <v>0</v>
      </c>
      <c r="BT1033">
        <f t="shared" si="261"/>
        <v>0.2583191558893238</v>
      </c>
      <c r="BU1033">
        <f t="shared" si="262"/>
        <v>0</v>
      </c>
      <c r="BV1033">
        <f t="shared" si="263"/>
        <v>0.29041547913790328</v>
      </c>
      <c r="BW1033">
        <f t="shared" si="264"/>
        <v>0</v>
      </c>
      <c r="BX1033">
        <f t="shared" si="265"/>
        <v>0.10276035146251371</v>
      </c>
      <c r="BY1033">
        <f t="shared" si="266"/>
        <v>0</v>
      </c>
      <c r="BZ1033">
        <f t="shared" si="267"/>
        <v>0.25769567600516086</v>
      </c>
      <c r="CA1033">
        <f t="shared" si="271"/>
        <v>0</v>
      </c>
      <c r="CB1033">
        <f t="shared" si="271"/>
        <v>0</v>
      </c>
      <c r="CC1033">
        <f t="shared" si="271"/>
        <v>0</v>
      </c>
      <c r="CD1033">
        <f t="shared" si="271"/>
        <v>0</v>
      </c>
      <c r="CE1033" s="4" t="str">
        <f t="shared" si="273"/>
        <v/>
      </c>
      <c r="CF1033" s="4">
        <f t="shared" si="274"/>
        <v>1.1242506508589361</v>
      </c>
      <c r="CG1033" s="4" t="str">
        <f t="shared" si="275"/>
        <v/>
      </c>
      <c r="CH1033" s="4">
        <f t="shared" si="276"/>
        <v>0.88733450699710992</v>
      </c>
      <c r="CI1033">
        <f>INDEX(FX!$B$114:$AK$132,MATCH('Data (2)'!BQ1033,FX!$A$114:$A$132,0),MATCH('Data (2)'!D1033,Period,0))</f>
        <v>31.815723330000001</v>
      </c>
    </row>
    <row r="1034" spans="1:87" x14ac:dyDescent="0.15">
      <c r="A1034" t="s">
        <v>351</v>
      </c>
      <c r="B1034" s="1">
        <f>B1033</f>
        <v>44044</v>
      </c>
      <c r="C1034" t="s">
        <v>45</v>
      </c>
      <c r="D1034" s="1">
        <v>43831</v>
      </c>
      <c r="E1034">
        <f>Data!E1382+Data!E1034</f>
        <v>2054.3256766363202</v>
      </c>
      <c r="F1034">
        <f>Data!F1382+Data!F1034</f>
        <v>366.92229445348477</v>
      </c>
      <c r="G1034">
        <f>Data!G1382+Data!G1034</f>
        <v>259.54364437319316</v>
      </c>
      <c r="H1034">
        <f>Data!H1382+Data!H1034</f>
        <v>130.94474431261938</v>
      </c>
      <c r="I1034">
        <f>Data!I1382+Data!I1034</f>
        <v>1628.8257602829226</v>
      </c>
      <c r="J1034">
        <f>Data!J1382+Data!J1034</f>
        <v>404.67838922439694</v>
      </c>
      <c r="K1034">
        <f>Data!K1382+Data!K1034</f>
        <v>250.51113200717154</v>
      </c>
      <c r="L1034">
        <f>Data!L1382+Data!L1034</f>
        <v>158.1696641472374</v>
      </c>
      <c r="M1034">
        <f>Data!M1382+Data!M1034</f>
        <v>531.49034847696737</v>
      </c>
      <c r="N1034">
        <f>Data!N1382+Data!N1034</f>
        <v>154.15796525017544</v>
      </c>
      <c r="O1034">
        <f>Data!O1382+Data!O1034</f>
        <v>71.053899874969815</v>
      </c>
      <c r="P1034">
        <f>Data!P1382+Data!P1034</f>
        <v>53.378375318211937</v>
      </c>
      <c r="BQ1034" t="str">
        <f>VLOOKUP(A1034,Misc!$A$3:$B$11,2,FALSE)</f>
        <v>THB</v>
      </c>
      <c r="BR1034">
        <f>INDEX(FX!$B$30:$AK$48,MATCH('Data (2)'!BQ1034,FX!$A$30:$A$48,0),MATCH('Data (2)'!D1034,Period,0))</f>
        <v>30.398475650000002</v>
      </c>
      <c r="BS1034">
        <f t="shared" ref="BS1034:BS1045" si="277">IF(D1034&gt;B1034,0,E1034/$BR1034)</f>
        <v>67.579891185639767</v>
      </c>
      <c r="BT1034">
        <f t="shared" ref="BT1034:BT1045" si="278">IF(D1034&gt;B1034,E1034/$BR1034,0)</f>
        <v>0</v>
      </c>
      <c r="BU1034">
        <f t="shared" ref="BU1034:BU1045" si="279">IF(D1034&gt;B1034,0,F1034/$BR1034)</f>
        <v>12.070417565608581</v>
      </c>
      <c r="BV1034">
        <f t="shared" ref="BV1034:BV1045" si="280">IF(D1034&gt;B1034,F1034/$BR1034,0)</f>
        <v>0</v>
      </c>
      <c r="BW1034">
        <f t="shared" ref="BW1034:BW1045" si="281">IF(D1034&gt;B1034,0,G1034/$BR1034)</f>
        <v>8.5380480048246472</v>
      </c>
      <c r="BX1034">
        <f t="shared" ref="BX1034:BX1045" si="282">IF(D1034&gt;B1034,G1034/$BR1034,0)</f>
        <v>0</v>
      </c>
      <c r="BY1034">
        <f t="shared" ref="BY1034:BY1045" si="283">IF(D1034&gt;B1034,0,H1034/$BR1034)</f>
        <v>4.3076089018502932</v>
      </c>
      <c r="BZ1034">
        <f t="shared" ref="BZ1034:BZ1045" si="284">IF(D1034&gt;B1034,H1034/$BR1034,0)</f>
        <v>0</v>
      </c>
      <c r="CA1034">
        <f t="shared" ref="CA1034:CA1045" si="285">I1034/$CI1034</f>
        <v>53.116420185172537</v>
      </c>
      <c r="CB1034">
        <f t="shared" ref="CB1034:CB1045" si="286">J1034/$CI1034</f>
        <v>13.19666466852061</v>
      </c>
      <c r="CC1034">
        <f t="shared" ref="CC1034:CC1045" si="287">K1034/$CI1034</f>
        <v>8.1692314016723842</v>
      </c>
      <c r="CD1034">
        <f t="shared" ref="CD1034:CD1045" si="288">L1034/$CI1034</f>
        <v>5.1579527695663279</v>
      </c>
      <c r="CE1034" s="4">
        <f t="shared" si="273"/>
        <v>0.1786096034462609</v>
      </c>
      <c r="CF1034" s="4" t="str">
        <f t="shared" si="274"/>
        <v/>
      </c>
      <c r="CG1034" s="4">
        <f t="shared" si="275"/>
        <v>0.35687322981465613</v>
      </c>
      <c r="CH1034" s="4" t="str">
        <f t="shared" si="276"/>
        <v/>
      </c>
      <c r="CI1034">
        <f>INDEX(FX!$B$114:$AK$132,MATCH('Data (2)'!BQ1034,FX!$A$114:$A$132,0),MATCH('Data (2)'!D1034,Period,0))</f>
        <v>30.665202108963094</v>
      </c>
    </row>
    <row r="1035" spans="1:87" hidden="1" x14ac:dyDescent="0.15">
      <c r="A1035" t="s">
        <v>351</v>
      </c>
      <c r="B1035" s="1">
        <f t="shared" ref="B1035:C1050" si="289">B1034</f>
        <v>44044</v>
      </c>
      <c r="C1035" t="s">
        <v>45</v>
      </c>
      <c r="D1035" s="1">
        <v>43862</v>
      </c>
      <c r="E1035">
        <f>Data!E1383+Data!E1035</f>
        <v>1322.5505610046598</v>
      </c>
      <c r="F1035">
        <f>Data!F1383+Data!F1035</f>
        <v>384.53087208489694</v>
      </c>
      <c r="G1035">
        <f>Data!G1383+Data!G1035</f>
        <v>266.35140116814989</v>
      </c>
      <c r="H1035">
        <f>Data!H1383+Data!H1035</f>
        <v>161.92367408987758</v>
      </c>
      <c r="I1035">
        <f>Data!I1383+Data!I1035</f>
        <v>1130.8202371355724</v>
      </c>
      <c r="J1035">
        <f>Data!J1383+Data!J1035</f>
        <v>375.72031407904149</v>
      </c>
      <c r="K1035">
        <f>Data!K1383+Data!K1035</f>
        <v>255.87945793728863</v>
      </c>
      <c r="L1035">
        <f>Data!L1383+Data!L1035</f>
        <v>165.29988482647875</v>
      </c>
      <c r="M1035">
        <f>Data!M1383+Data!M1035</f>
        <v>295.10015726122748</v>
      </c>
      <c r="N1035">
        <f>Data!N1383+Data!N1035</f>
        <v>120.25253284082393</v>
      </c>
      <c r="O1035">
        <f>Data!O1383+Data!O1035</f>
        <v>62.548379375633822</v>
      </c>
      <c r="P1035">
        <f>Data!P1383+Data!P1035</f>
        <v>51.804223105356293</v>
      </c>
      <c r="BQ1035" t="str">
        <f>VLOOKUP(A1035,Misc!$A$3:$B$11,2,FALSE)</f>
        <v>THB</v>
      </c>
      <c r="BR1035">
        <f>INDEX(FX!$B$30:$AK$48,MATCH('Data (2)'!BQ1035,FX!$A$30:$A$48,0),MATCH('Data (2)'!D1035,Period,0))</f>
        <v>31.343392810000001</v>
      </c>
      <c r="BS1035">
        <f t="shared" si="277"/>
        <v>42.195513709119091</v>
      </c>
      <c r="BT1035">
        <f t="shared" si="278"/>
        <v>0</v>
      </c>
      <c r="BU1035">
        <f t="shared" si="279"/>
        <v>12.268323165136536</v>
      </c>
      <c r="BV1035">
        <f t="shared" si="280"/>
        <v>0</v>
      </c>
      <c r="BW1035">
        <f t="shared" si="281"/>
        <v>8.497848423198505</v>
      </c>
      <c r="BX1035">
        <f t="shared" si="282"/>
        <v>0</v>
      </c>
      <c r="BY1035">
        <f t="shared" si="283"/>
        <v>5.1661182652254674</v>
      </c>
      <c r="BZ1035">
        <f t="shared" si="284"/>
        <v>0</v>
      </c>
      <c r="CA1035">
        <f t="shared" si="285"/>
        <v>36.87633406482739</v>
      </c>
      <c r="CB1035">
        <f t="shared" si="286"/>
        <v>12.252334510758782</v>
      </c>
      <c r="CC1035">
        <f t="shared" si="287"/>
        <v>8.3442938686028736</v>
      </c>
      <c r="CD1035">
        <f t="shared" si="288"/>
        <v>5.3904710700785969</v>
      </c>
      <c r="CE1035" s="4">
        <f t="shared" si="273"/>
        <v>0.29074946805269408</v>
      </c>
      <c r="CF1035" s="4" t="str">
        <f t="shared" si="274"/>
        <v/>
      </c>
      <c r="CG1035" s="4">
        <f t="shared" si="275"/>
        <v>0.42109408072215326</v>
      </c>
      <c r="CH1035" s="4" t="str">
        <f t="shared" si="276"/>
        <v/>
      </c>
      <c r="CI1035">
        <f>INDEX(FX!$B$114:$AK$132,MATCH('Data (2)'!BQ1035,FX!$A$114:$A$132,0),MATCH('Data (2)'!D1035,Period,0))</f>
        <v>30.665202108963094</v>
      </c>
    </row>
    <row r="1036" spans="1:87" hidden="1" x14ac:dyDescent="0.15">
      <c r="A1036" t="s">
        <v>351</v>
      </c>
      <c r="B1036" s="1">
        <f t="shared" si="289"/>
        <v>44044</v>
      </c>
      <c r="C1036" t="s">
        <v>45</v>
      </c>
      <c r="D1036" s="1">
        <v>43891</v>
      </c>
      <c r="E1036">
        <f>Data!E1384+Data!E1036</f>
        <v>1609.7473752656799</v>
      </c>
      <c r="F1036">
        <f>Data!F1384+Data!F1036</f>
        <v>430.33198814908951</v>
      </c>
      <c r="G1036">
        <f>Data!G1384+Data!G1036</f>
        <v>311.05746554033487</v>
      </c>
      <c r="H1036">
        <f>Data!H1384+Data!H1036</f>
        <v>192.29562939102192</v>
      </c>
      <c r="I1036">
        <f>Data!I1384+Data!I1036</f>
        <v>1530.1889617337881</v>
      </c>
      <c r="J1036">
        <f>Data!J1384+Data!J1036</f>
        <v>490.49667383068936</v>
      </c>
      <c r="K1036">
        <f>Data!K1384+Data!K1036</f>
        <v>322.954872333818</v>
      </c>
      <c r="L1036">
        <f>Data!L1384+Data!L1036</f>
        <v>203.8477214534727</v>
      </c>
      <c r="M1036">
        <f>Data!M1384+Data!M1036</f>
        <v>448.58362302851441</v>
      </c>
      <c r="N1036">
        <f>Data!N1384+Data!N1036</f>
        <v>172.0932142134082</v>
      </c>
      <c r="O1036">
        <f>Data!O1384+Data!O1036</f>
        <v>94.914727023213118</v>
      </c>
      <c r="P1036">
        <f>Data!P1384+Data!P1036</f>
        <v>83.824374785835957</v>
      </c>
      <c r="BQ1036" t="str">
        <f>VLOOKUP(A1036,Misc!$A$3:$B$11,2,FALSE)</f>
        <v>THB</v>
      </c>
      <c r="BR1036">
        <f>INDEX(FX!$B$30:$AK$48,MATCH('Data (2)'!BQ1036,FX!$A$30:$A$48,0),MATCH('Data (2)'!D1036,Period,0))</f>
        <v>32.090856989999999</v>
      </c>
      <c r="BS1036">
        <f t="shared" si="277"/>
        <v>50.162180952889535</v>
      </c>
      <c r="BT1036">
        <f t="shared" si="278"/>
        <v>0</v>
      </c>
      <c r="BU1036">
        <f t="shared" si="279"/>
        <v>13.409800438897207</v>
      </c>
      <c r="BV1036">
        <f t="shared" si="280"/>
        <v>0</v>
      </c>
      <c r="BW1036">
        <f t="shared" si="281"/>
        <v>9.6930245782237954</v>
      </c>
      <c r="BX1036">
        <f t="shared" si="282"/>
        <v>0</v>
      </c>
      <c r="BY1036">
        <f t="shared" si="283"/>
        <v>5.9922248087966041</v>
      </c>
      <c r="BZ1036">
        <f t="shared" si="284"/>
        <v>0</v>
      </c>
      <c r="CA1036">
        <f t="shared" si="285"/>
        <v>49.899849226381946</v>
      </c>
      <c r="CB1036">
        <f t="shared" si="286"/>
        <v>15.995220644162091</v>
      </c>
      <c r="CC1036">
        <f t="shared" si="287"/>
        <v>10.531640104189039</v>
      </c>
      <c r="CD1036">
        <f t="shared" si="288"/>
        <v>6.6475257762573268</v>
      </c>
      <c r="CE1036" s="4">
        <f t="shared" si="273"/>
        <v>0.26732889567722734</v>
      </c>
      <c r="CF1036" s="4" t="str">
        <f t="shared" si="274"/>
        <v/>
      </c>
      <c r="CG1036" s="4">
        <f t="shared" si="275"/>
        <v>0.44685413747211528</v>
      </c>
      <c r="CH1036" s="4" t="str">
        <f t="shared" si="276"/>
        <v/>
      </c>
      <c r="CI1036">
        <f>INDEX(FX!$B$114:$AK$132,MATCH('Data (2)'!BQ1036,FX!$A$114:$A$132,0),MATCH('Data (2)'!D1036,Period,0))</f>
        <v>30.665202108963094</v>
      </c>
    </row>
    <row r="1037" spans="1:87" hidden="1" x14ac:dyDescent="0.15">
      <c r="A1037" t="s">
        <v>351</v>
      </c>
      <c r="B1037" s="1">
        <f t="shared" si="289"/>
        <v>44044</v>
      </c>
      <c r="C1037" t="s">
        <v>45</v>
      </c>
      <c r="D1037" s="1">
        <v>43922</v>
      </c>
      <c r="E1037">
        <f>Data!E1385+Data!E1037</f>
        <v>472.55846801648988</v>
      </c>
      <c r="F1037">
        <f>Data!F1385+Data!F1037</f>
        <v>304.681496821113</v>
      </c>
      <c r="G1037">
        <f>Data!G1385+Data!G1037</f>
        <v>140.21078857173012</v>
      </c>
      <c r="H1037">
        <f>Data!H1385+Data!H1037</f>
        <v>124.41258638584006</v>
      </c>
      <c r="I1037">
        <f>Data!I1385+Data!I1037</f>
        <v>1047.0774926297372</v>
      </c>
      <c r="J1037">
        <f>Data!J1385+Data!J1037</f>
        <v>372.7776645959583</v>
      </c>
      <c r="K1037">
        <f>Data!K1385+Data!K1037</f>
        <v>258.07588369219803</v>
      </c>
      <c r="L1037">
        <f>Data!L1385+Data!L1037</f>
        <v>175.59716205739869</v>
      </c>
      <c r="M1037">
        <f>Data!M1385+Data!M1037</f>
        <v>338.46944381245521</v>
      </c>
      <c r="N1037">
        <f>Data!N1385+Data!N1037</f>
        <v>138.44976651556101</v>
      </c>
      <c r="O1037">
        <f>Data!O1385+Data!O1037</f>
        <v>65.636150078991449</v>
      </c>
      <c r="P1037">
        <f>Data!P1385+Data!P1037</f>
        <v>51.944846030361326</v>
      </c>
      <c r="BQ1037" t="str">
        <f>VLOOKUP(A1037,Misc!$A$3:$B$11,2,FALSE)</f>
        <v>THB</v>
      </c>
      <c r="BR1037">
        <f>INDEX(FX!$B$30:$AK$48,MATCH('Data (2)'!BQ1037,FX!$A$30:$A$48,0),MATCH('Data (2)'!D1037,Period,0))</f>
        <v>32.68126625</v>
      </c>
      <c r="BS1037">
        <f t="shared" si="277"/>
        <v>14.459613174152635</v>
      </c>
      <c r="BT1037">
        <f t="shared" si="278"/>
        <v>0</v>
      </c>
      <c r="BU1037">
        <f t="shared" si="279"/>
        <v>9.3228179866229333</v>
      </c>
      <c r="BV1037">
        <f t="shared" si="280"/>
        <v>0</v>
      </c>
      <c r="BW1037">
        <f t="shared" si="281"/>
        <v>4.2902495729255934</v>
      </c>
      <c r="BX1037">
        <f t="shared" si="282"/>
        <v>0</v>
      </c>
      <c r="BY1037">
        <f t="shared" si="283"/>
        <v>3.8068471837696944</v>
      </c>
      <c r="BZ1037">
        <f t="shared" si="284"/>
        <v>0</v>
      </c>
      <c r="CA1037">
        <f t="shared" si="285"/>
        <v>34.145461977036447</v>
      </c>
      <c r="CB1037">
        <f t="shared" si="286"/>
        <v>12.156373966535821</v>
      </c>
      <c r="CC1037">
        <f t="shared" si="287"/>
        <v>8.4159198682328391</v>
      </c>
      <c r="CD1037">
        <f t="shared" si="288"/>
        <v>5.726267886102522</v>
      </c>
      <c r="CE1037" s="4">
        <f t="shared" si="273"/>
        <v>0.64474878230407928</v>
      </c>
      <c r="CF1037" s="4" t="str">
        <f t="shared" si="274"/>
        <v/>
      </c>
      <c r="CG1037" s="4">
        <f t="shared" si="275"/>
        <v>0.40833653399991715</v>
      </c>
      <c r="CH1037" s="4" t="str">
        <f t="shared" si="276"/>
        <v/>
      </c>
      <c r="CI1037">
        <f>INDEX(FX!$B$114:$AK$132,MATCH('Data (2)'!BQ1037,FX!$A$114:$A$132,0),MATCH('Data (2)'!D1037,Period,0))</f>
        <v>30.665202108963094</v>
      </c>
    </row>
    <row r="1038" spans="1:87" hidden="1" x14ac:dyDescent="0.15">
      <c r="A1038" t="s">
        <v>351</v>
      </c>
      <c r="B1038" s="1">
        <f t="shared" si="289"/>
        <v>44044</v>
      </c>
      <c r="C1038" t="s">
        <v>45</v>
      </c>
      <c r="D1038" s="1">
        <v>43952</v>
      </c>
      <c r="E1038">
        <f>Data!E1386+Data!E1038</f>
        <v>870.17115388985974</v>
      </c>
      <c r="F1038">
        <f>Data!F1386+Data!F1038</f>
        <v>485.86842274400749</v>
      </c>
      <c r="G1038">
        <f>Data!G1386+Data!G1038</f>
        <v>203.83747618496972</v>
      </c>
      <c r="H1038">
        <f>Data!H1386+Data!H1038</f>
        <v>155.33360182807269</v>
      </c>
      <c r="I1038">
        <f>Data!I1386+Data!I1038</f>
        <v>1190.3888774809959</v>
      </c>
      <c r="J1038">
        <f>Data!J1386+Data!J1038</f>
        <v>415.94898926768008</v>
      </c>
      <c r="K1038">
        <f>Data!K1386+Data!K1038</f>
        <v>284.23313401164313</v>
      </c>
      <c r="L1038">
        <f>Data!L1386+Data!L1038</f>
        <v>194.67935589957324</v>
      </c>
      <c r="M1038">
        <f>Data!M1386+Data!M1038</f>
        <v>355.78133596328018</v>
      </c>
      <c r="N1038">
        <f>Data!N1386+Data!N1038</f>
        <v>167.57482454338933</v>
      </c>
      <c r="O1038">
        <f>Data!O1386+Data!O1038</f>
        <v>76.191645156434987</v>
      </c>
      <c r="P1038">
        <f>Data!P1386+Data!P1038</f>
        <v>64.798889718197927</v>
      </c>
      <c r="BQ1038" t="str">
        <f>VLOOKUP(A1038,Misc!$A$3:$B$11,2,FALSE)</f>
        <v>THB</v>
      </c>
      <c r="BR1038">
        <f>INDEX(FX!$B$30:$AK$48,MATCH('Data (2)'!BQ1038,FX!$A$30:$A$48,0),MATCH('Data (2)'!D1038,Period,0))</f>
        <v>32.098163</v>
      </c>
      <c r="BS1038">
        <f t="shared" si="277"/>
        <v>27.109687052491438</v>
      </c>
      <c r="BT1038">
        <f t="shared" si="278"/>
        <v>0</v>
      </c>
      <c r="BU1038">
        <f t="shared" si="279"/>
        <v>15.136954184699215</v>
      </c>
      <c r="BV1038">
        <f t="shared" si="280"/>
        <v>0</v>
      </c>
      <c r="BW1038">
        <f t="shared" si="281"/>
        <v>6.3504405590117328</v>
      </c>
      <c r="BX1038">
        <f t="shared" si="282"/>
        <v>0</v>
      </c>
      <c r="BY1038">
        <f t="shared" si="283"/>
        <v>4.8393299587914953</v>
      </c>
      <c r="BZ1038">
        <f t="shared" si="284"/>
        <v>0</v>
      </c>
      <c r="CA1038">
        <f t="shared" si="285"/>
        <v>38.818882499165355</v>
      </c>
      <c r="CB1038">
        <f t="shared" si="286"/>
        <v>13.564201787735906</v>
      </c>
      <c r="CC1038">
        <f t="shared" si="287"/>
        <v>9.2689144197280537</v>
      </c>
      <c r="CD1038">
        <f t="shared" si="288"/>
        <v>6.3485430556699525</v>
      </c>
      <c r="CE1038" s="4">
        <f t="shared" si="273"/>
        <v>0.55835960612124058</v>
      </c>
      <c r="CF1038" s="4" t="str">
        <f t="shared" si="274"/>
        <v/>
      </c>
      <c r="CG1038" s="4">
        <f t="shared" si="275"/>
        <v>0.319703019494054</v>
      </c>
      <c r="CH1038" s="4" t="str">
        <f t="shared" si="276"/>
        <v/>
      </c>
      <c r="CI1038">
        <f>INDEX(FX!$B$114:$AK$132,MATCH('Data (2)'!BQ1038,FX!$A$114:$A$132,0),MATCH('Data (2)'!D1038,Period,0))</f>
        <v>30.665202108963094</v>
      </c>
    </row>
    <row r="1039" spans="1:87" hidden="1" x14ac:dyDescent="0.15">
      <c r="A1039" t="s">
        <v>351</v>
      </c>
      <c r="B1039" s="1">
        <f t="shared" si="289"/>
        <v>44044</v>
      </c>
      <c r="C1039" t="s">
        <v>45</v>
      </c>
      <c r="D1039" s="1">
        <v>43983</v>
      </c>
      <c r="E1039">
        <f>Data!E1387+Data!E1039</f>
        <v>1416.4595412775702</v>
      </c>
      <c r="F1039">
        <f>Data!F1387+Data!F1039</f>
        <v>809.99009647450134</v>
      </c>
      <c r="G1039">
        <f>Data!G1387+Data!G1039</f>
        <v>291.47552210472219</v>
      </c>
      <c r="H1039">
        <f>Data!H1387+Data!H1039</f>
        <v>226.37067185981715</v>
      </c>
      <c r="I1039">
        <f>Data!I1387+Data!I1039</f>
        <v>1382.4373206625514</v>
      </c>
      <c r="J1039">
        <f>Data!J1387+Data!J1039</f>
        <v>496.76648536841299</v>
      </c>
      <c r="K1039">
        <f>Data!K1387+Data!K1039</f>
        <v>332.65227839924307</v>
      </c>
      <c r="L1039">
        <f>Data!L1387+Data!L1039</f>
        <v>227.50554283148247</v>
      </c>
      <c r="M1039">
        <f>Data!M1387+Data!M1039</f>
        <v>570.60886925101863</v>
      </c>
      <c r="N1039">
        <f>Data!N1387+Data!N1039</f>
        <v>133.98086043454398</v>
      </c>
      <c r="O1039">
        <f>Data!O1387+Data!O1039</f>
        <v>70.904110116651765</v>
      </c>
      <c r="P1039">
        <f>Data!P1387+Data!P1039</f>
        <v>52.596457245013617</v>
      </c>
      <c r="BQ1039" t="str">
        <f>VLOOKUP(A1039,Misc!$A$3:$B$11,2,FALSE)</f>
        <v>THB</v>
      </c>
      <c r="BR1039">
        <f>INDEX(FX!$B$30:$AK$48,MATCH('Data (2)'!BQ1039,FX!$A$30:$A$48,0),MATCH('Data (2)'!D1039,Period,0))</f>
        <v>31.143291430000001</v>
      </c>
      <c r="BS1039">
        <f t="shared" si="277"/>
        <v>45.482011574188007</v>
      </c>
      <c r="BT1039">
        <f t="shared" si="278"/>
        <v>0</v>
      </c>
      <c r="BU1039">
        <f t="shared" si="279"/>
        <v>26.008493620370725</v>
      </c>
      <c r="BV1039">
        <f t="shared" si="280"/>
        <v>0</v>
      </c>
      <c r="BW1039">
        <f t="shared" si="281"/>
        <v>9.3591752419574679</v>
      </c>
      <c r="BX1039">
        <f t="shared" si="282"/>
        <v>0</v>
      </c>
      <c r="BY1039">
        <f t="shared" si="283"/>
        <v>7.2686816796042528</v>
      </c>
      <c r="BZ1039">
        <f t="shared" si="284"/>
        <v>0</v>
      </c>
      <c r="CA1039">
        <f t="shared" si="285"/>
        <v>45.081630825399991</v>
      </c>
      <c r="CB1039">
        <f t="shared" si="286"/>
        <v>16.199680784859844</v>
      </c>
      <c r="CC1039">
        <f t="shared" si="287"/>
        <v>10.847874969720566</v>
      </c>
      <c r="CD1039">
        <f t="shared" si="288"/>
        <v>7.4190133175409647</v>
      </c>
      <c r="CE1039" s="4">
        <f t="shared" ref="CE1039:CE1045" si="290">IFERROR(IF(D1039&gt;B1039,"",BU1039/BS1039),0)</f>
        <v>0.5718413218805628</v>
      </c>
      <c r="CF1039" s="4" t="str">
        <f t="shared" ref="CF1039:CF1045" si="291">IFERROR(IF(D1039&gt;B1039,BV1039/BT1039,""),0)</f>
        <v/>
      </c>
      <c r="CG1039" s="4">
        <f t="shared" ref="CG1039:CG1045" si="292">IFERROR(IF(D1039&gt;B1039,"",BY1039/BU1039),0)</f>
        <v>0.27947338226121554</v>
      </c>
      <c r="CH1039" s="4" t="str">
        <f t="shared" ref="CH1039:CH1045" si="293">IFERROR(IF(D1039&gt;B1039,BZ1039/BV1039,""),0)</f>
        <v/>
      </c>
      <c r="CI1039">
        <f>INDEX(FX!$B$114:$AK$132,MATCH('Data (2)'!BQ1039,FX!$A$114:$A$132,0),MATCH('Data (2)'!D1039,Period,0))</f>
        <v>30.665202108963094</v>
      </c>
    </row>
    <row r="1040" spans="1:87" hidden="1" x14ac:dyDescent="0.15">
      <c r="A1040" t="s">
        <v>351</v>
      </c>
      <c r="B1040" s="1">
        <f t="shared" si="289"/>
        <v>44044</v>
      </c>
      <c r="C1040" t="s">
        <v>45</v>
      </c>
      <c r="D1040" s="1">
        <v>44013</v>
      </c>
      <c r="E1040">
        <f>Data!E1388+Data!E1040</f>
        <v>971.59136682351323</v>
      </c>
      <c r="F1040">
        <f>Data!F1388+Data!F1040</f>
        <v>450.05719917230277</v>
      </c>
      <c r="G1040">
        <f>Data!G1388+Data!G1040</f>
        <v>236.29478893303946</v>
      </c>
      <c r="H1040">
        <f>Data!H1388+Data!H1040</f>
        <v>165.66272631382117</v>
      </c>
      <c r="I1040">
        <f>Data!I1388+Data!I1040</f>
        <v>1073.271073651691</v>
      </c>
      <c r="J1040">
        <f>Data!J1388+Data!J1040</f>
        <v>440.66179980031376</v>
      </c>
      <c r="K1040">
        <f>Data!K1388+Data!K1040</f>
        <v>282.42548308657882</v>
      </c>
      <c r="L1040">
        <f>Data!L1388+Data!L1040</f>
        <v>200.14673894985958</v>
      </c>
      <c r="M1040">
        <f>Data!M1388+Data!M1040</f>
        <v>384.89728288068801</v>
      </c>
      <c r="N1040">
        <f>Data!N1388+Data!N1040</f>
        <v>142.13141310170667</v>
      </c>
      <c r="O1040">
        <f>Data!O1388+Data!O1040</f>
        <v>71.354097104124762</v>
      </c>
      <c r="P1040">
        <f>Data!P1388+Data!P1040</f>
        <v>53.449388839462372</v>
      </c>
      <c r="BQ1040" t="str">
        <f>VLOOKUP(A1040,Misc!$A$3:$B$11,2,FALSE)</f>
        <v>THB</v>
      </c>
      <c r="BR1040">
        <f>INDEX(FX!$B$30:$AK$48,MATCH('Data (2)'!BQ1040,FX!$A$30:$A$48,0),MATCH('Data (2)'!D1040,Period,0))</f>
        <v>31.432545220000002</v>
      </c>
      <c r="BS1040">
        <f t="shared" si="277"/>
        <v>30.910362492863158</v>
      </c>
      <c r="BT1040">
        <f t="shared" si="278"/>
        <v>0</v>
      </c>
      <c r="BU1040">
        <f t="shared" si="279"/>
        <v>14.318191416644774</v>
      </c>
      <c r="BV1040">
        <f t="shared" si="280"/>
        <v>0</v>
      </c>
      <c r="BW1040">
        <f t="shared" si="281"/>
        <v>7.5175200506094884</v>
      </c>
      <c r="BX1040">
        <f t="shared" si="282"/>
        <v>0</v>
      </c>
      <c r="BY1040">
        <f t="shared" si="283"/>
        <v>5.2704203606271358</v>
      </c>
      <c r="BZ1040">
        <f t="shared" si="284"/>
        <v>0</v>
      </c>
      <c r="CA1040">
        <f t="shared" si="285"/>
        <v>33.733983116444549</v>
      </c>
      <c r="CB1040">
        <f t="shared" si="286"/>
        <v>13.850441029728232</v>
      </c>
      <c r="CC1040">
        <f t="shared" si="287"/>
        <v>8.8769153590253715</v>
      </c>
      <c r="CD1040">
        <f t="shared" si="288"/>
        <v>6.2908121520259517</v>
      </c>
      <c r="CE1040" s="4">
        <f t="shared" si="290"/>
        <v>0.46321654817055857</v>
      </c>
      <c r="CF1040" s="4" t="str">
        <f t="shared" si="291"/>
        <v/>
      </c>
      <c r="CG1040" s="4">
        <f t="shared" si="292"/>
        <v>0.36809260382567016</v>
      </c>
      <c r="CH1040" s="4" t="str">
        <f t="shared" si="293"/>
        <v/>
      </c>
      <c r="CI1040">
        <f>INDEX(FX!$B$114:$AK$132,MATCH('Data (2)'!BQ1040,FX!$A$114:$A$132,0),MATCH('Data (2)'!D1040,Period,0))</f>
        <v>31.815723330000001</v>
      </c>
    </row>
    <row r="1041" spans="1:87" hidden="1" x14ac:dyDescent="0.15">
      <c r="A1041" t="s">
        <v>351</v>
      </c>
      <c r="B1041" s="1">
        <f t="shared" si="289"/>
        <v>44044</v>
      </c>
      <c r="C1041" t="s">
        <v>45</v>
      </c>
      <c r="D1041" s="1">
        <v>44044</v>
      </c>
      <c r="E1041">
        <f>Data!E1389+Data!E1041</f>
        <v>1144.5192801928947</v>
      </c>
      <c r="F1041">
        <f>Data!F1389+Data!F1041</f>
        <v>527.75974440168375</v>
      </c>
      <c r="G1041">
        <f>Data!G1389+Data!G1041</f>
        <v>259.54802078027194</v>
      </c>
      <c r="H1041">
        <f>Data!H1389+Data!H1041</f>
        <v>183.59540605523637</v>
      </c>
      <c r="I1041">
        <f>Data!I1389+Data!I1041</f>
        <v>1215.2134939390637</v>
      </c>
      <c r="J1041">
        <f>Data!J1389+Data!J1041</f>
        <v>501.41538284778733</v>
      </c>
      <c r="K1041">
        <f>Data!K1389+Data!K1041</f>
        <v>316.1587806683882</v>
      </c>
      <c r="L1041">
        <f>Data!L1389+Data!L1041</f>
        <v>223.29929440132534</v>
      </c>
      <c r="M1041">
        <f>Data!M1389+Data!M1041</f>
        <v>693.89136629234235</v>
      </c>
      <c r="N1041">
        <f>Data!N1389+Data!N1041</f>
        <v>346.51127442001086</v>
      </c>
      <c r="O1041">
        <f>Data!O1389+Data!O1041</f>
        <v>104.23177603173582</v>
      </c>
      <c r="P1041">
        <f>Data!P1389+Data!P1041</f>
        <v>66.488419821354313</v>
      </c>
      <c r="BQ1041" t="str">
        <f>VLOOKUP(A1041,Misc!$A$3:$B$11,2,FALSE)</f>
        <v>THB</v>
      </c>
      <c r="BR1041">
        <f>INDEX(FX!$B$30:$AK$48,MATCH('Data (2)'!BQ1041,FX!$A$30:$A$48,0),MATCH('Data (2)'!D1041,Period,0))</f>
        <v>31.211693050000001</v>
      </c>
      <c r="BS1041">
        <f t="shared" si="277"/>
        <v>36.669567343220258</v>
      </c>
      <c r="BT1041">
        <f t="shared" si="278"/>
        <v>0</v>
      </c>
      <c r="BU1041">
        <f t="shared" si="279"/>
        <v>16.909039299990287</v>
      </c>
      <c r="BV1041">
        <f t="shared" si="280"/>
        <v>0</v>
      </c>
      <c r="BW1041">
        <f t="shared" si="281"/>
        <v>8.3157302734102068</v>
      </c>
      <c r="BX1041">
        <f t="shared" si="282"/>
        <v>0</v>
      </c>
      <c r="BY1041">
        <f t="shared" si="283"/>
        <v>5.8822636042563659</v>
      </c>
      <c r="BZ1041">
        <f t="shared" si="284"/>
        <v>0</v>
      </c>
      <c r="CA1041">
        <f t="shared" si="285"/>
        <v>38.195375328562854</v>
      </c>
      <c r="CB1041">
        <f t="shared" si="286"/>
        <v>15.759986898521579</v>
      </c>
      <c r="CC1041">
        <f t="shared" si="287"/>
        <v>9.9371866353348821</v>
      </c>
      <c r="CD1041">
        <f t="shared" si="288"/>
        <v>7.0185201224317204</v>
      </c>
      <c r="CE1041" s="4">
        <f t="shared" si="290"/>
        <v>0.46111913843228247</v>
      </c>
      <c r="CF1041" s="4" t="str">
        <f t="shared" si="291"/>
        <v/>
      </c>
      <c r="CG1041" s="4">
        <f t="shared" si="292"/>
        <v>0.34787686632556025</v>
      </c>
      <c r="CH1041" s="4" t="str">
        <f t="shared" si="293"/>
        <v/>
      </c>
      <c r="CI1041">
        <f>INDEX(FX!$B$114:$AK$132,MATCH('Data (2)'!BQ1041,FX!$A$114:$A$132,0),MATCH('Data (2)'!D1041,Period,0))</f>
        <v>31.815723330000001</v>
      </c>
    </row>
    <row r="1042" spans="1:87" hidden="1" x14ac:dyDescent="0.15">
      <c r="A1042" t="s">
        <v>351</v>
      </c>
      <c r="B1042" s="1">
        <f t="shared" si="289"/>
        <v>44044</v>
      </c>
      <c r="C1042" t="s">
        <v>45</v>
      </c>
      <c r="D1042" s="1">
        <v>44075</v>
      </c>
      <c r="E1042">
        <f>Data!E1390+Data!E1042</f>
        <v>1344.2332145664054</v>
      </c>
      <c r="F1042">
        <f>Data!F1390+Data!F1042</f>
        <v>658.00786286048992</v>
      </c>
      <c r="G1042">
        <f>Data!G1390+Data!G1042</f>
        <v>107.05971302286541</v>
      </c>
      <c r="H1042">
        <f>Data!H1390+Data!H1042</f>
        <v>79.039872424032879</v>
      </c>
      <c r="I1042">
        <f>Data!I1390+Data!I1042</f>
        <v>1475.6026265037844</v>
      </c>
      <c r="J1042">
        <f>Data!J1390+Data!J1042</f>
        <v>583.46000550941301</v>
      </c>
      <c r="K1042">
        <f>Data!K1390+Data!K1042</f>
        <v>352.65368312989995</v>
      </c>
      <c r="L1042">
        <f>Data!L1390+Data!L1042</f>
        <v>243.57497562827095</v>
      </c>
      <c r="M1042">
        <f>Data!M1390+Data!M1042</f>
        <v>416.42252746433093</v>
      </c>
      <c r="N1042">
        <f>Data!N1390+Data!N1042</f>
        <v>181.40733815687645</v>
      </c>
      <c r="O1042">
        <f>Data!O1390+Data!O1042</f>
        <v>81.007296299233289</v>
      </c>
      <c r="P1042">
        <f>Data!P1390+Data!P1042</f>
        <v>61.547121108469547</v>
      </c>
      <c r="BQ1042" t="str">
        <f>VLOOKUP(A1042,Misc!$A$3:$B$11,2,FALSE)</f>
        <v>THB</v>
      </c>
      <c r="BR1042">
        <f>INDEX(FX!$B$30:$AK$48,MATCH('Data (2)'!BQ1042,FX!$A$30:$A$48,0),MATCH('Data (2)'!D1042,Period,0))</f>
        <v>31.211693050000001</v>
      </c>
      <c r="BS1042">
        <f t="shared" si="277"/>
        <v>0</v>
      </c>
      <c r="BT1042">
        <f t="shared" si="278"/>
        <v>43.068256900162147</v>
      </c>
      <c r="BU1042">
        <f t="shared" si="279"/>
        <v>0</v>
      </c>
      <c r="BV1042">
        <f t="shared" si="280"/>
        <v>21.082094515231365</v>
      </c>
      <c r="BW1042">
        <f t="shared" si="281"/>
        <v>0</v>
      </c>
      <c r="BX1042">
        <f t="shared" si="282"/>
        <v>3.4301155291819523</v>
      </c>
      <c r="BY1042">
        <f t="shared" si="283"/>
        <v>0</v>
      </c>
      <c r="BZ1042">
        <f t="shared" si="284"/>
        <v>2.53238016590173</v>
      </c>
      <c r="CA1042">
        <f t="shared" si="285"/>
        <v>46.379666154325477</v>
      </c>
      <c r="CB1042">
        <f t="shared" si="286"/>
        <v>18.338731433437221</v>
      </c>
      <c r="CC1042">
        <f t="shared" si="287"/>
        <v>11.084257914619599</v>
      </c>
      <c r="CD1042">
        <f t="shared" si="288"/>
        <v>7.6558050590852602</v>
      </c>
      <c r="CE1042" s="4" t="str">
        <f t="shared" si="290"/>
        <v/>
      </c>
      <c r="CF1042" s="4">
        <f t="shared" si="291"/>
        <v>0.48950424355697558</v>
      </c>
      <c r="CG1042" s="4" t="str">
        <f t="shared" si="292"/>
        <v/>
      </c>
      <c r="CH1042" s="4">
        <f t="shared" si="293"/>
        <v>0.12011995127296954</v>
      </c>
      <c r="CI1042">
        <f>INDEX(FX!$B$114:$AK$132,MATCH('Data (2)'!BQ1042,FX!$A$114:$A$132,0),MATCH('Data (2)'!D1042,Period,0))</f>
        <v>31.815723330000001</v>
      </c>
    </row>
    <row r="1043" spans="1:87" hidden="1" x14ac:dyDescent="0.15">
      <c r="A1043" t="s">
        <v>351</v>
      </c>
      <c r="B1043" s="1">
        <f t="shared" si="289"/>
        <v>44044</v>
      </c>
      <c r="C1043" t="s">
        <v>45</v>
      </c>
      <c r="D1043" s="1">
        <v>44105</v>
      </c>
      <c r="E1043">
        <f>Data!E1391+Data!E1043</f>
        <v>1034.0452018458482</v>
      </c>
      <c r="F1043">
        <f>Data!F1391+Data!F1043</f>
        <v>523.44687965723722</v>
      </c>
      <c r="G1043">
        <f>Data!G1391+Data!G1043</f>
        <v>101.46867061846535</v>
      </c>
      <c r="H1043">
        <f>Data!H1391+Data!H1043</f>
        <v>72.728777304054049</v>
      </c>
      <c r="I1043">
        <f>Data!I1391+Data!I1043</f>
        <v>1262.913461113804</v>
      </c>
      <c r="J1043">
        <f>Data!J1391+Data!J1043</f>
        <v>533.16555577212216</v>
      </c>
      <c r="K1043">
        <f>Data!K1391+Data!K1043</f>
        <v>323.10565665816875</v>
      </c>
      <c r="L1043">
        <f>Data!L1391+Data!L1043</f>
        <v>228.99244843169896</v>
      </c>
      <c r="M1043">
        <f>Data!M1391+Data!M1043</f>
        <v>420.85766024908946</v>
      </c>
      <c r="N1043">
        <f>Data!N1391+Data!N1043</f>
        <v>94.285958886228528</v>
      </c>
      <c r="O1043">
        <f>Data!O1391+Data!O1043</f>
        <v>83.540872331801793</v>
      </c>
      <c r="P1043">
        <f>Data!P1391+Data!P1043</f>
        <v>48.745549566592821</v>
      </c>
      <c r="BQ1043" t="str">
        <f>VLOOKUP(A1043,Misc!$A$3:$B$11,2,FALSE)</f>
        <v>THB</v>
      </c>
      <c r="BR1043">
        <f>INDEX(FX!$B$30:$AK$48,MATCH('Data (2)'!BQ1043,FX!$A$30:$A$48,0),MATCH('Data (2)'!D1043,Period,0))</f>
        <v>31.211693050000001</v>
      </c>
      <c r="BS1043">
        <f t="shared" si="277"/>
        <v>0</v>
      </c>
      <c r="BT1043">
        <f t="shared" si="278"/>
        <v>33.130058026309086</v>
      </c>
      <c r="BU1043">
        <f t="shared" si="279"/>
        <v>0</v>
      </c>
      <c r="BV1043">
        <f t="shared" si="280"/>
        <v>16.770858242732757</v>
      </c>
      <c r="BW1043">
        <f t="shared" si="281"/>
        <v>0</v>
      </c>
      <c r="BX1043">
        <f t="shared" si="282"/>
        <v>3.2509825870681293</v>
      </c>
      <c r="BY1043">
        <f t="shared" si="283"/>
        <v>0</v>
      </c>
      <c r="BZ1043">
        <f t="shared" si="284"/>
        <v>2.330177257207585</v>
      </c>
      <c r="CA1043">
        <f t="shared" si="285"/>
        <v>39.69463299685426</v>
      </c>
      <c r="CB1043">
        <f t="shared" si="286"/>
        <v>16.757926583721087</v>
      </c>
      <c r="CC1043">
        <f t="shared" si="287"/>
        <v>10.155533894572899</v>
      </c>
      <c r="CD1043">
        <f t="shared" si="288"/>
        <v>7.1974616467630366</v>
      </c>
      <c r="CE1043" s="4" t="str">
        <f t="shared" si="290"/>
        <v/>
      </c>
      <c r="CF1043" s="4">
        <f t="shared" si="291"/>
        <v>0.50621276393222014</v>
      </c>
      <c r="CG1043" s="4" t="str">
        <f t="shared" si="292"/>
        <v/>
      </c>
      <c r="CH1043" s="4">
        <f t="shared" si="293"/>
        <v>0.13894204002453545</v>
      </c>
      <c r="CI1043">
        <f>INDEX(FX!$B$114:$AK$132,MATCH('Data (2)'!BQ1043,FX!$A$114:$A$132,0),MATCH('Data (2)'!D1043,Period,0))</f>
        <v>31.815723330000001</v>
      </c>
    </row>
    <row r="1044" spans="1:87" hidden="1" x14ac:dyDescent="0.15">
      <c r="A1044" t="s">
        <v>351</v>
      </c>
      <c r="B1044" s="1">
        <f t="shared" si="289"/>
        <v>44044</v>
      </c>
      <c r="C1044" t="s">
        <v>45</v>
      </c>
      <c r="D1044" s="1">
        <v>44136</v>
      </c>
      <c r="E1044">
        <f>Data!E1392+Data!E1044</f>
        <v>841.44015891645017</v>
      </c>
      <c r="F1044">
        <f>Data!F1392+Data!F1044</f>
        <v>429.0131826780775</v>
      </c>
      <c r="G1044">
        <f>Data!G1392+Data!G1044</f>
        <v>106.97054085786269</v>
      </c>
      <c r="H1044">
        <f>Data!H1392+Data!H1044</f>
        <v>77.985941437806304</v>
      </c>
      <c r="I1044">
        <f>Data!I1392+Data!I1044</f>
        <v>1525.7440345525952</v>
      </c>
      <c r="J1044">
        <f>Data!J1392+Data!J1044</f>
        <v>618.93019091619169</v>
      </c>
      <c r="K1044">
        <f>Data!K1392+Data!K1044</f>
        <v>362.05208935820849</v>
      </c>
      <c r="L1044">
        <f>Data!L1392+Data!L1044</f>
        <v>250.52387897847649</v>
      </c>
      <c r="M1044">
        <f>Data!M1392+Data!M1044</f>
        <v>322.65087261481091</v>
      </c>
      <c r="N1044">
        <f>Data!N1392+Data!N1044</f>
        <v>80.268343016416352</v>
      </c>
      <c r="O1044">
        <f>Data!O1392+Data!O1044</f>
        <v>75.920391669330783</v>
      </c>
      <c r="P1044">
        <f>Data!P1392+Data!P1044</f>
        <v>53.629769530101889</v>
      </c>
      <c r="BQ1044" t="str">
        <f>VLOOKUP(A1044,Misc!$A$3:$B$11,2,FALSE)</f>
        <v>THB</v>
      </c>
      <c r="BR1044">
        <f>INDEX(FX!$B$30:$AK$48,MATCH('Data (2)'!BQ1044,FX!$A$30:$A$48,0),MATCH('Data (2)'!D1044,Period,0))</f>
        <v>31.211693050000001</v>
      </c>
      <c r="BS1044">
        <f t="shared" si="277"/>
        <v>0</v>
      </c>
      <c r="BT1044">
        <f t="shared" si="278"/>
        <v>26.959132193453701</v>
      </c>
      <c r="BU1044">
        <f t="shared" si="279"/>
        <v>0</v>
      </c>
      <c r="BV1044">
        <f t="shared" si="280"/>
        <v>13.745271106915409</v>
      </c>
      <c r="BW1044">
        <f t="shared" si="281"/>
        <v>0</v>
      </c>
      <c r="BX1044">
        <f t="shared" si="282"/>
        <v>3.4272585177132093</v>
      </c>
      <c r="BY1044">
        <f t="shared" si="283"/>
        <v>0</v>
      </c>
      <c r="BZ1044">
        <f t="shared" si="284"/>
        <v>2.4986129817717884</v>
      </c>
      <c r="CA1044">
        <f t="shared" si="285"/>
        <v>47.955660750730921</v>
      </c>
      <c r="CB1044">
        <f t="shared" si="286"/>
        <v>19.453594830974151</v>
      </c>
      <c r="CC1044">
        <f t="shared" si="287"/>
        <v>11.379659220785928</v>
      </c>
      <c r="CD1044">
        <f t="shared" si="288"/>
        <v>7.8742160402887968</v>
      </c>
      <c r="CE1044" s="4" t="str">
        <f t="shared" si="290"/>
        <v/>
      </c>
      <c r="CF1044" s="4">
        <f t="shared" si="291"/>
        <v>0.50985584433066722</v>
      </c>
      <c r="CG1044" s="4" t="str">
        <f t="shared" si="292"/>
        <v/>
      </c>
      <c r="CH1044" s="4">
        <f t="shared" si="293"/>
        <v>0.18177982539134543</v>
      </c>
      <c r="CI1044">
        <f>INDEX(FX!$B$114:$AK$132,MATCH('Data (2)'!BQ1044,FX!$A$114:$A$132,0),MATCH('Data (2)'!D1044,Period,0))</f>
        <v>31.815723330000001</v>
      </c>
    </row>
    <row r="1045" spans="1:87" hidden="1" x14ac:dyDescent="0.15">
      <c r="A1045" t="s">
        <v>351</v>
      </c>
      <c r="B1045" s="1">
        <f t="shared" si="289"/>
        <v>44044</v>
      </c>
      <c r="C1045" t="s">
        <v>45</v>
      </c>
      <c r="D1045" s="1">
        <v>44166</v>
      </c>
      <c r="E1045">
        <f>Data!E1393+Data!E1045</f>
        <v>718.0113739578253</v>
      </c>
      <c r="F1045">
        <f>Data!F1393+Data!F1045</f>
        <v>378.95019901055321</v>
      </c>
      <c r="G1045">
        <f>Data!G1393+Data!G1045</f>
        <v>111.52604538576966</v>
      </c>
      <c r="H1045">
        <f>Data!H1393+Data!H1045</f>
        <v>82.967670704262744</v>
      </c>
      <c r="I1045">
        <f>Data!I1393+Data!I1045</f>
        <v>1435.0490024215383</v>
      </c>
      <c r="J1045">
        <f>Data!J1393+Data!J1045</f>
        <v>609.9155575356707</v>
      </c>
      <c r="K1045">
        <f>Data!K1393+Data!K1045</f>
        <v>398.31008194210096</v>
      </c>
      <c r="L1045">
        <f>Data!L1393+Data!L1045</f>
        <v>290.57096307591451</v>
      </c>
      <c r="M1045">
        <f>Data!M1393+Data!M1045</f>
        <v>754.71529949180183</v>
      </c>
      <c r="N1045">
        <f>Data!N1393+Data!N1045</f>
        <v>139.29316268718867</v>
      </c>
      <c r="O1045">
        <f>Data!O1393+Data!O1045</f>
        <v>119.35133375397739</v>
      </c>
      <c r="P1045">
        <f>Data!P1393+Data!P1045</f>
        <v>67.723853964006238</v>
      </c>
      <c r="BQ1045" t="str">
        <f>VLOOKUP(A1045,Misc!$A$3:$B$11,2,FALSE)</f>
        <v>THB</v>
      </c>
      <c r="BR1045">
        <f>INDEX(FX!$B$30:$AK$48,MATCH('Data (2)'!BQ1045,FX!$A$30:$A$48,0),MATCH('Data (2)'!D1045,Period,0))</f>
        <v>31.211693050000001</v>
      </c>
      <c r="BS1045">
        <f t="shared" si="277"/>
        <v>0</v>
      </c>
      <c r="BT1045">
        <f t="shared" si="278"/>
        <v>23.004563475861342</v>
      </c>
      <c r="BU1045">
        <f t="shared" si="279"/>
        <v>0</v>
      </c>
      <c r="BV1045">
        <f t="shared" si="280"/>
        <v>12.141289432889421</v>
      </c>
      <c r="BW1045">
        <f t="shared" si="281"/>
        <v>0</v>
      </c>
      <c r="BX1045">
        <f t="shared" si="282"/>
        <v>3.5732135775880205</v>
      </c>
      <c r="BY1045">
        <f t="shared" si="283"/>
        <v>0</v>
      </c>
      <c r="BZ1045">
        <f t="shared" si="284"/>
        <v>2.6582239730267609</v>
      </c>
      <c r="CA1045">
        <f t="shared" si="285"/>
        <v>45.105025195777571</v>
      </c>
      <c r="CB1045">
        <f t="shared" si="286"/>
        <v>19.170255889186809</v>
      </c>
      <c r="CC1045">
        <f t="shared" si="287"/>
        <v>12.519284185707084</v>
      </c>
      <c r="CD1045">
        <f t="shared" si="288"/>
        <v>9.1329359405739616</v>
      </c>
      <c r="CE1045" s="4" t="str">
        <f t="shared" si="290"/>
        <v/>
      </c>
      <c r="CF1045" s="4">
        <f t="shared" si="291"/>
        <v>0.52777743188342863</v>
      </c>
      <c r="CG1045" s="4" t="str">
        <f t="shared" si="292"/>
        <v/>
      </c>
      <c r="CH1045" s="4">
        <f t="shared" si="293"/>
        <v>0.21894082895560696</v>
      </c>
      <c r="CI1045">
        <f>INDEX(FX!$B$114:$AK$132,MATCH('Data (2)'!BQ1045,FX!$A$114:$A$132,0),MATCH('Data (2)'!D1045,Period,0))</f>
        <v>31.815723330000001</v>
      </c>
    </row>
    <row r="1046" spans="1:87" x14ac:dyDescent="0.15">
      <c r="A1046" t="s">
        <v>65</v>
      </c>
      <c r="B1046" s="1">
        <f t="shared" si="289"/>
        <v>44044</v>
      </c>
      <c r="C1046" t="s">
        <v>108</v>
      </c>
      <c r="D1046" s="1">
        <v>43831</v>
      </c>
      <c r="E1046">
        <f t="array" ref="E1046:E1057">TRANSPOSE('[11]BK_Key Metrics P1'!$F$6:$Q$6)</f>
        <v>1901.283799</v>
      </c>
      <c r="F1046">
        <f t="array" ref="F1046:F1057">TRANSPOSE('[11]BK_Key Metrics P1'!$F$11:$Q$11)</f>
        <v>692.81615805204501</v>
      </c>
      <c r="G1046">
        <f t="array" ref="G1046:G1057">TRANSPOSE('[11]BK_Key Metrics P1'!$F$16:$Q$16)</f>
        <v>728.27744383193078</v>
      </c>
      <c r="H1046">
        <f t="array" ref="H1046:H1057">TRANSPOSE('[11]BK_Key Metrics P1'!$F$21:$Q$21)</f>
        <v>480.45333070713724</v>
      </c>
      <c r="I1046">
        <f t="array" ref="I1046:I1057">TRANSPOSE('[11]BK_Key Metrics P1'!$F$7:$Q$7)</f>
        <v>3256.5849309999999</v>
      </c>
      <c r="J1046">
        <f t="array" ref="J1046:J1057">TRANSPOSE('[11]BK_Key Metrics P1'!$F$12:$Q$12)</f>
        <v>2572.0335700000001</v>
      </c>
      <c r="K1046">
        <f t="array" ref="K1046:K1057">TRANSPOSE('[11]BK_Key Metrics P1'!$F$17:$Q$17)</f>
        <v>1229.2519159999999</v>
      </c>
      <c r="L1046">
        <f t="array" ref="L1046:L1057">TRANSPOSE('[11]BK_Key Metrics P1'!$F$22:$Q$22)</f>
        <v>1138.277752</v>
      </c>
      <c r="M1046">
        <f t="array" ref="M1046:M1057">TRANSPOSE('[11]BK_Key Metrics P1'!$F$9:$Q$9)</f>
        <v>1881.3265000000004</v>
      </c>
      <c r="N1046">
        <f t="array" ref="N1046:N1057">TRANSPOSE('[11]BK_Key Metrics P1'!$F$14:$Q$14)</f>
        <v>2093.5923412861571</v>
      </c>
      <c r="O1046">
        <f t="array" ref="O1046:O1057">TRANSPOSE('[11]BK_Key Metrics P1'!$F$19:$Q$19)</f>
        <v>693.86243683237808</v>
      </c>
      <c r="P1046">
        <f t="array" ref="P1046:P1057">TRANSPOSE('[11]BK_Key Metrics P1'!$F$24:$Q$24)</f>
        <v>769.71482042593232</v>
      </c>
      <c r="Q1046" t="str">
        <f t="array" ref="Q1046:Q1057">'[11]BK_Key Products'!$D$6</f>
        <v>SME Term</v>
      </c>
      <c r="R1046" t="str">
        <f t="array" ref="R1046:R1057">'[11]BK_Key Products'!$D$9</f>
        <v>Cancer</v>
      </c>
      <c r="S1046" t="str">
        <f t="array" ref="S1046:S1057">'[11]BK_Key Products'!$D$12</f>
        <v>EWL</v>
      </c>
      <c r="T1046" t="str">
        <f t="array" ref="T1046:T1057">'[11]BK_Key Products'!$D$15</f>
        <v>MIB</v>
      </c>
      <c r="U1046" t="str">
        <f t="array" ref="U1046:U1057">'[11]BK_Key Products'!$D$18</f>
        <v>SI MIB</v>
      </c>
      <c r="V1046" t="str">
        <f t="array" ref="V1046:V1057">'[11]BK_Key Products'!$D$21</f>
        <v>New Phoenix</v>
      </c>
      <c r="W1046" t="str">
        <f t="array" ref="W1046:W1057">'[11]BK_Key Products'!$D$24</f>
        <v>New IT</v>
      </c>
      <c r="X1046" t="str">
        <f t="array" ref="X1046:X1057">'[11]BK_Key Products'!$D$27</f>
        <v>Endowment</v>
      </c>
      <c r="Y1046" t="str">
        <f t="array" ref="Y1046:Y1057">'[11]BK_Key Products'!$D$30</f>
        <v>LSFIH</v>
      </c>
      <c r="Z1046">
        <f t="array" ref="Z1046:Z1057">'[11]BK_Key Products'!$D$33</f>
        <v>0</v>
      </c>
      <c r="AA1046">
        <f t="array" ref="AA1046:AA1057">TRANSPOSE('[11]BK_Key Products'!$F$6:$Q$6)</f>
        <v>0</v>
      </c>
      <c r="AB1046">
        <f t="array" ref="AB1046:AB1057">TRANSPOSE('[11]BK_Key Products'!$F$9:$Q$9)</f>
        <v>277.89347900000001</v>
      </c>
      <c r="AC1046">
        <f t="array" ref="AC1046:AC1057">TRANSPOSE('[11]BK_Key Products'!$F$12:$Q$12)</f>
        <v>68.568718000000004</v>
      </c>
      <c r="AD1046">
        <f t="array" ref="AD1046:AD1057">TRANSPOSE('[11]BK_Key Products'!$F$15:$Q$15)</f>
        <v>304.12490100000002</v>
      </c>
      <c r="AE1046">
        <f t="array" ref="AE1046:AE1057">TRANSPOSE('[11]BK_Key Products'!$F$18:$Q$18)</f>
        <v>40.871673999999999</v>
      </c>
      <c r="AF1046">
        <f t="array" ref="AF1046:AF1057">TRANSPOSE('[11]BK_Key Products'!$F$21:$Q$21)</f>
        <v>159.36958999999999</v>
      </c>
      <c r="AG1046">
        <f t="array" ref="AG1046:AG1057">TRANSPOSE('[11]BK_Key Products'!$F$24:$Q$24)</f>
        <v>444.66942399999999</v>
      </c>
      <c r="AH1046">
        <f t="array" ref="AH1046:AH1057">TRANSPOSE('[11]BK_Key Products'!$F$27:$Q$27)</f>
        <v>559.09220700000003</v>
      </c>
      <c r="AI1046">
        <f t="array" ref="AI1046:AI1057">TRANSPOSE('[11]BK_Key Products'!$F$30:$Q$30)</f>
        <v>26.356798999999999</v>
      </c>
      <c r="AJ1046">
        <f t="array" ref="AJ1046:AJ1057">TRANSPOSE('[11]BK_Key Products'!$F$33:$Q$33)</f>
        <v>0</v>
      </c>
      <c r="AK1046">
        <f t="array" ref="AK1046:AK1057">TRANSPOSE('[11]BK_Key Products'!$F$36:$Q$36)</f>
        <v>20.337007000000085</v>
      </c>
      <c r="AL1046">
        <f t="array" ref="AL1046:AL1057">TRANSPOSE('[11]BK_Key Products'!$F$7:$Q$7)</f>
        <v>0</v>
      </c>
      <c r="AM1046">
        <f t="array" ref="AM1046:AM1057">TRANSPOSE('[11]BK_Key Products'!$F$10:$Q$10)</f>
        <v>169.37871429551697</v>
      </c>
      <c r="AN1046">
        <f t="array" ref="AN1046:AN1057">TRANSPOSE('[11]BK_Key Products'!$F$13:$Q$13)</f>
        <v>-5.0112515422487078</v>
      </c>
      <c r="AO1046">
        <f t="array" ref="AO1046:AO1057">TRANSPOSE('[11]BK_Key Products'!$F$16:$Q$16)</f>
        <v>188.17740671322014</v>
      </c>
      <c r="AP1046">
        <f t="array" ref="AP1046:AP1057">TRANSPOSE('[11]BK_Key Products'!$F$19:$Q$19)</f>
        <v>79.203343837681061</v>
      </c>
      <c r="AQ1046">
        <f t="array" ref="AQ1046:AQ1057">TRANSPOSE('[11]BK_Key Products'!$F$22:$Q$22)</f>
        <v>109.56350482865261</v>
      </c>
      <c r="AR1046">
        <f t="array" ref="AR1046:AR1057">TRANSPOSE('[11]BK_Key Products'!$F$25:$Q$25)</f>
        <v>133.11173721256682</v>
      </c>
      <c r="AS1046">
        <f t="array" ref="AS1046:AS1057">TRANSPOSE('[11]BK_Key Products'!$F$28:$Q$28)</f>
        <v>-21.569488417099457</v>
      </c>
      <c r="AT1046">
        <f t="array" ref="AT1046:AT1057">TRANSPOSE('[11]BK_Key Products'!$F$31:$Q$31)</f>
        <v>13.995885796491613</v>
      </c>
      <c r="AU1046">
        <f t="array" ref="AU1046:AU1057">TRANSPOSE('[11]BK_Key Products'!$F$34:$Q$35)</f>
        <v>0</v>
      </c>
      <c r="AV1046">
        <f t="array" ref="AV1046:AV1057">TRANSPOSE('[11]BK_Key Products'!$F$37:$Q$37)</f>
        <v>25.966305327263967</v>
      </c>
      <c r="AW1046" s="4" t="str">
        <f t="array" ref="AW1046:AW1057">'[11]BK_Key Products'!$D$8</f>
        <v>Term Life</v>
      </c>
      <c r="AX1046" s="4" t="str">
        <f t="array" ref="AX1046:AX1057">'[11]BK_Key Products'!$D$11</f>
        <v>Medical</v>
      </c>
      <c r="AY1046" s="4" t="str">
        <f t="array" ref="AY1046:AY1057">'[11]BK_Key Products'!$D$14</f>
        <v>Whole Life</v>
      </c>
      <c r="AZ1046" s="4" t="str">
        <f t="array" ref="AZ1046:AZ1057">'[11]BK_Key Products'!$D$17</f>
        <v>Term Life</v>
      </c>
      <c r="BA1046" s="4" t="str">
        <f t="array" ref="BA1046:BA1057">'[11]BK_Key Products'!$D$20</f>
        <v>Term Life</v>
      </c>
      <c r="BB1046" s="4" t="str">
        <f t="array" ref="BB1046:BB1057">'[11]BK_Key Products'!$D$23</f>
        <v>Term Life</v>
      </c>
      <c r="BC1046" s="4" t="str">
        <f t="array" ref="BC1046:BC1057">'[11]BK_Key Products'!$D$26</f>
        <v>Term Life</v>
      </c>
      <c r="BD1046" s="4" t="str">
        <f t="array" ref="BD1046:BD1057">'[11]BK_Key Products'!$D$29</f>
        <v>Mixed</v>
      </c>
      <c r="BE1046" s="4" t="str">
        <f t="array" ref="BE1046:BE1057">'[11]BK_Key Products'!$D$32</f>
        <v>Medical</v>
      </c>
      <c r="BF1046" s="4">
        <f t="array" ref="BF1046:BF1057">'[11]BK_Key Products'!$D$35</f>
        <v>0</v>
      </c>
      <c r="BG1046" s="4">
        <f t="array" ref="BG1046:BG1057">'[11]BK_Key Products'!$D$7</f>
        <v>0.20899999999999999</v>
      </c>
      <c r="BH1046" s="4">
        <f t="array" ref="BH1046:BH1057">'[11]BK_Key Products'!$D$10</f>
        <v>1</v>
      </c>
      <c r="BI1046" s="4">
        <f t="array" ref="BI1046:BI1057">'[11]BK_Key Products'!$D$13</f>
        <v>0.23</v>
      </c>
      <c r="BJ1046" s="4">
        <f t="array" ref="BJ1046:BJ1057">'[11]BK_Key Products'!$D$16</f>
        <v>1</v>
      </c>
      <c r="BK1046" s="4">
        <f t="array" ref="BK1046:BK1057">'[11]BK_Key Products'!$D$19</f>
        <v>1</v>
      </c>
      <c r="BL1046" s="4">
        <f t="array" ref="BL1046:BL1057">'[11]BK_Key Products'!$D$22</f>
        <v>0.03</v>
      </c>
      <c r="BM1046" s="4">
        <f t="array" ref="BM1046:BM1057">'[11]BK_Key Products'!$D$25</f>
        <v>0.115</v>
      </c>
      <c r="BN1046" s="4">
        <f t="array" ref="BN1046:BN1057">'[11]BK_Key Products'!$D$28</f>
        <v>0.01</v>
      </c>
      <c r="BO1046" s="4">
        <f t="array" ref="BO1046:BO1057">'[11]BK_Key Products'!$D$31</f>
        <v>0.9</v>
      </c>
      <c r="BP1046" s="4">
        <f t="array" ref="BP1046:BP1057">'[11]BK_Key Products'!$D$34</f>
        <v>0</v>
      </c>
      <c r="BQ1046" t="str">
        <f>VLOOKUP(A1046,Misc!$A$3:$B$11,2,FALSE)</f>
        <v>JPY</v>
      </c>
      <c r="BR1046">
        <f>INDEX(FX!$B$30:$AK$48,MATCH('Data (2)'!BQ1046,FX!$A$30:$A$48,0),MATCH('Data (2)'!D1046,Period,0))</f>
        <v>109.2835173</v>
      </c>
      <c r="BS1046">
        <f t="shared" ref="BS1046:BS1106" si="294">IF(D1046&gt;B1046,0,E1046/$BR1046)</f>
        <v>17.397717844134579</v>
      </c>
      <c r="BT1046">
        <f t="shared" ref="BT1046:BT1106" si="295">IF(D1046&gt;B1046,E1046/$BR1046,0)</f>
        <v>0</v>
      </c>
      <c r="BU1046">
        <f t="shared" ref="BU1046:BU1106" si="296">IF(D1046&gt;B1046,0,F1046/$BR1046)</f>
        <v>6.3396217029706179</v>
      </c>
      <c r="BV1046">
        <f t="shared" ref="BV1046:BV1106" si="297">IF(D1046&gt;B1046,F1046/$BR1046,0)</f>
        <v>0</v>
      </c>
      <c r="BW1046">
        <f t="shared" ref="BW1046:BW1106" si="298">IF(D1046&gt;B1046,0,G1046/$BR1046)</f>
        <v>6.6641105797564846</v>
      </c>
      <c r="BX1046">
        <f t="shared" ref="BX1046:BX1106" si="299">IF(D1046&gt;B1046,G1046/$BR1046,0)</f>
        <v>0</v>
      </c>
      <c r="BY1046">
        <f t="shared" ref="BY1046:BY1106" si="300">IF(D1046&gt;B1046,0,H1046/$BR1046)</f>
        <v>4.3963933681620002</v>
      </c>
      <c r="BZ1046">
        <f t="shared" ref="BZ1046:BZ1106" si="301">IF(D1046&gt;B1046,H1046/$BR1046,0)</f>
        <v>0</v>
      </c>
      <c r="CA1046">
        <f t="shared" si="271"/>
        <v>30.228333209445349</v>
      </c>
      <c r="CB1046">
        <f t="shared" si="271"/>
        <v>23.874177835725938</v>
      </c>
      <c r="CC1046">
        <f t="shared" si="271"/>
        <v>11.410184995171287</v>
      </c>
      <c r="CD1046">
        <f t="shared" si="271"/>
        <v>10.565742918238172</v>
      </c>
      <c r="CE1046" s="4">
        <f t="shared" si="273"/>
        <v>0.36439386819392183</v>
      </c>
      <c r="CF1046" s="4" t="str">
        <f t="shared" si="274"/>
        <v/>
      </c>
      <c r="CG1046" s="4">
        <f t="shared" si="275"/>
        <v>0.69347881847617809</v>
      </c>
      <c r="CH1046" s="4" t="str">
        <f t="shared" si="276"/>
        <v/>
      </c>
      <c r="CI1046">
        <f>INDEX(FX!$B$114:$AK$132,MATCH('Data (2)'!BQ1046,FX!$A$114:$A$132,0),MATCH('Data (2)'!D1046,Period,0))</f>
        <v>107.7328646748682</v>
      </c>
    </row>
    <row r="1047" spans="1:87" hidden="1" x14ac:dyDescent="0.15">
      <c r="A1047" t="s">
        <v>65</v>
      </c>
      <c r="B1047" s="1">
        <f t="shared" si="289"/>
        <v>44044</v>
      </c>
      <c r="C1047" t="str">
        <f>C1046</f>
        <v>IFA/Broker</v>
      </c>
      <c r="D1047" s="1">
        <v>43862</v>
      </c>
      <c r="E1047">
        <v>2238.971513</v>
      </c>
      <c r="F1047">
        <v>839.46549529536173</v>
      </c>
      <c r="G1047">
        <v>814.24748854349002</v>
      </c>
      <c r="H1047">
        <v>543.32141576874744</v>
      </c>
      <c r="I1047">
        <v>4453.7241430000004</v>
      </c>
      <c r="J1047">
        <v>3468.4590480000002</v>
      </c>
      <c r="K1047">
        <v>1570.0541760000001</v>
      </c>
      <c r="L1047">
        <v>1470.878835</v>
      </c>
      <c r="M1047">
        <v>2699.3872189999997</v>
      </c>
      <c r="N1047">
        <v>3278.1409664513026</v>
      </c>
      <c r="O1047">
        <v>914.73867486991162</v>
      </c>
      <c r="P1047">
        <v>1050.4459727245198</v>
      </c>
      <c r="Q1047" t="str">
        <v>SME Term</v>
      </c>
      <c r="R1047" t="str">
        <v>Cancer</v>
      </c>
      <c r="S1047" t="str">
        <v>EWL</v>
      </c>
      <c r="T1047" t="str">
        <v>MIB</v>
      </c>
      <c r="U1047" t="str">
        <v>SI MIB</v>
      </c>
      <c r="V1047" t="str">
        <v>New Phoenix</v>
      </c>
      <c r="W1047" t="str">
        <v>New IT</v>
      </c>
      <c r="X1047" t="str">
        <v>Endowment</v>
      </c>
      <c r="Y1047" t="str">
        <v>LSFIH</v>
      </c>
      <c r="Z1047">
        <v>0</v>
      </c>
      <c r="AA1047">
        <v>0</v>
      </c>
      <c r="AB1047">
        <v>311.32745699999998</v>
      </c>
      <c r="AC1047">
        <v>80.537171000000001</v>
      </c>
      <c r="AD1047">
        <v>336.02295500000002</v>
      </c>
      <c r="AE1047">
        <v>41.192414999999997</v>
      </c>
      <c r="AF1047">
        <v>253.117659</v>
      </c>
      <c r="AG1047">
        <v>531.48595499999999</v>
      </c>
      <c r="AH1047">
        <v>618.63692500000002</v>
      </c>
      <c r="AI1047">
        <v>28.211424999999998</v>
      </c>
      <c r="AJ1047">
        <v>0</v>
      </c>
      <c r="AK1047">
        <v>38.439551000000392</v>
      </c>
      <c r="AL1047">
        <v>0</v>
      </c>
      <c r="AM1047">
        <v>190.43266765861571</v>
      </c>
      <c r="AN1047">
        <v>-6.5025378499523434</v>
      </c>
      <c r="AO1047">
        <v>206.09751146315091</v>
      </c>
      <c r="AP1047">
        <v>80.379901260452698</v>
      </c>
      <c r="AQ1047">
        <v>173.3066860557912</v>
      </c>
      <c r="AR1047">
        <v>159.22779351284532</v>
      </c>
      <c r="AS1047">
        <v>-34.253741146375447</v>
      </c>
      <c r="AT1047">
        <v>16.327647739750066</v>
      </c>
      <c r="AU1047">
        <v>0</v>
      </c>
      <c r="AV1047">
        <v>54.449566601083575</v>
      </c>
      <c r="AW1047" s="4" t="str">
        <v>Term Life</v>
      </c>
      <c r="AX1047" s="4" t="str">
        <v>Medical</v>
      </c>
      <c r="AY1047" s="4" t="str">
        <v>Whole Life</v>
      </c>
      <c r="AZ1047" s="4" t="str">
        <v>Term Life</v>
      </c>
      <c r="BA1047" s="4" t="str">
        <v>Term Life</v>
      </c>
      <c r="BB1047" s="4" t="str">
        <v>Term Life</v>
      </c>
      <c r="BC1047" s="4" t="str">
        <v>Term Life</v>
      </c>
      <c r="BD1047" s="4" t="str">
        <v>Mixed</v>
      </c>
      <c r="BE1047" s="4" t="str">
        <v>Medical</v>
      </c>
      <c r="BF1047" s="4">
        <v>0</v>
      </c>
      <c r="BG1047" s="4">
        <v>0.20899999999999999</v>
      </c>
      <c r="BH1047" s="4">
        <v>1</v>
      </c>
      <c r="BI1047" s="4">
        <v>0.23</v>
      </c>
      <c r="BJ1047" s="4">
        <v>1</v>
      </c>
      <c r="BK1047" s="4">
        <v>1</v>
      </c>
      <c r="BL1047" s="4">
        <v>0.03</v>
      </c>
      <c r="BM1047" s="4">
        <v>0.115</v>
      </c>
      <c r="BN1047" s="4">
        <v>0.01</v>
      </c>
      <c r="BO1047" s="4">
        <v>0.9</v>
      </c>
      <c r="BP1047" s="4">
        <v>0</v>
      </c>
      <c r="BQ1047" t="str">
        <f>VLOOKUP(A1047,Misc!$A$3:$B$11,2,FALSE)</f>
        <v>JPY</v>
      </c>
      <c r="BR1047">
        <f>INDEX(FX!$B$30:$AK$48,MATCH('Data (2)'!BQ1047,FX!$A$30:$A$48,0),MATCH('Data (2)'!D1047,Period,0))</f>
        <v>110.01451833</v>
      </c>
      <c r="BS1047">
        <f t="shared" si="294"/>
        <v>20.351600379542379</v>
      </c>
      <c r="BT1047">
        <f t="shared" si="295"/>
        <v>0</v>
      </c>
      <c r="BU1047">
        <f t="shared" si="296"/>
        <v>7.6304973928740711</v>
      </c>
      <c r="BV1047">
        <f t="shared" si="297"/>
        <v>0</v>
      </c>
      <c r="BW1047">
        <f t="shared" si="298"/>
        <v>7.4012730401733879</v>
      </c>
      <c r="BX1047">
        <f t="shared" si="299"/>
        <v>0</v>
      </c>
      <c r="BY1047">
        <f t="shared" si="300"/>
        <v>4.9386337732170791</v>
      </c>
      <c r="BZ1047">
        <f t="shared" si="301"/>
        <v>0</v>
      </c>
      <c r="CA1047">
        <f t="shared" si="271"/>
        <v>41.340441066345839</v>
      </c>
      <c r="CB1047">
        <f t="shared" si="271"/>
        <v>32.194995078499183</v>
      </c>
      <c r="CC1047">
        <f t="shared" si="271"/>
        <v>14.5735860708646</v>
      </c>
      <c r="CD1047">
        <f t="shared" si="271"/>
        <v>13.653018876264273</v>
      </c>
      <c r="CE1047" s="4">
        <f t="shared" si="273"/>
        <v>0.37493353105263993</v>
      </c>
      <c r="CF1047" s="4" t="str">
        <f t="shared" si="274"/>
        <v/>
      </c>
      <c r="CG1047" s="4">
        <f t="shared" si="275"/>
        <v>0.64722304706232447</v>
      </c>
      <c r="CH1047" s="4" t="str">
        <f t="shared" si="276"/>
        <v/>
      </c>
      <c r="CI1047">
        <f>INDEX(FX!$B$114:$AK$132,MATCH('Data (2)'!BQ1047,FX!$A$114:$A$132,0),MATCH('Data (2)'!D1047,Period,0))</f>
        <v>107.7328646748682</v>
      </c>
    </row>
    <row r="1048" spans="1:87" hidden="1" x14ac:dyDescent="0.15">
      <c r="A1048" t="s">
        <v>65</v>
      </c>
      <c r="B1048" s="1">
        <f t="shared" si="289"/>
        <v>44044</v>
      </c>
      <c r="C1048" t="str">
        <f t="shared" si="289"/>
        <v>IFA/Broker</v>
      </c>
      <c r="D1048" s="1">
        <v>43891</v>
      </c>
      <c r="E1048">
        <v>3344.7000969999999</v>
      </c>
      <c r="F1048">
        <v>1319.0588414578333</v>
      </c>
      <c r="G1048">
        <v>1070.5265619095339</v>
      </c>
      <c r="H1048">
        <v>708.87415119504283</v>
      </c>
      <c r="I1048">
        <v>6234.7510490000004</v>
      </c>
      <c r="J1048">
        <v>4859.672294</v>
      </c>
      <c r="K1048">
        <v>1949.1831</v>
      </c>
      <c r="L1048">
        <v>1801.8938020000001</v>
      </c>
      <c r="M1048">
        <v>6598.6224360000015</v>
      </c>
      <c r="N1048">
        <v>7966.8922864177202</v>
      </c>
      <c r="O1048">
        <v>1755.0177340708065</v>
      </c>
      <c r="P1048">
        <v>2100.0766504725375</v>
      </c>
      <c r="Q1048" t="str">
        <v>SME Term</v>
      </c>
      <c r="R1048" t="str">
        <v>Cancer</v>
      </c>
      <c r="S1048" t="str">
        <v>EWL</v>
      </c>
      <c r="T1048" t="str">
        <v>MIB</v>
      </c>
      <c r="U1048" t="str">
        <v>SI MIB</v>
      </c>
      <c r="V1048" t="str">
        <v>New Phoenix</v>
      </c>
      <c r="W1048" t="str">
        <v>New IT</v>
      </c>
      <c r="X1048" t="str">
        <v>Endowment</v>
      </c>
      <c r="Y1048" t="str">
        <v>LSFIH</v>
      </c>
      <c r="Z1048">
        <v>0</v>
      </c>
      <c r="AA1048">
        <v>0</v>
      </c>
      <c r="AB1048">
        <v>389.54293100000001</v>
      </c>
      <c r="AC1048">
        <v>84.770927</v>
      </c>
      <c r="AD1048">
        <v>424.22333400000002</v>
      </c>
      <c r="AE1048">
        <v>53.490219000000003</v>
      </c>
      <c r="AF1048">
        <v>670.45790199999999</v>
      </c>
      <c r="AG1048">
        <v>830.80313599999999</v>
      </c>
      <c r="AH1048">
        <v>803.05904099999987</v>
      </c>
      <c r="AI1048">
        <v>47.170671999999989</v>
      </c>
      <c r="AJ1048">
        <v>0</v>
      </c>
      <c r="AK1048">
        <v>41.181934999999612</v>
      </c>
      <c r="AL1048">
        <v>0</v>
      </c>
      <c r="AM1048">
        <v>235.44423655756049</v>
      </c>
      <c r="AN1048">
        <v>-5.7919805171798462</v>
      </c>
      <c r="AO1048">
        <v>259.89532230203207</v>
      </c>
      <c r="AP1048">
        <v>103.95418195868332</v>
      </c>
      <c r="AQ1048">
        <v>435.35687994126539</v>
      </c>
      <c r="AR1048">
        <v>244.68641642171076</v>
      </c>
      <c r="AS1048">
        <v>-44.165532942846589</v>
      </c>
      <c r="AT1048">
        <v>28.176963916028022</v>
      </c>
      <c r="AU1048">
        <v>0</v>
      </c>
      <c r="AV1048">
        <v>61.502353820579856</v>
      </c>
      <c r="AW1048" s="4" t="str">
        <v>Term Life</v>
      </c>
      <c r="AX1048" s="4" t="str">
        <v>Medical</v>
      </c>
      <c r="AY1048" s="4" t="str">
        <v>Whole Life</v>
      </c>
      <c r="AZ1048" s="4" t="str">
        <v>Term Life</v>
      </c>
      <c r="BA1048" s="4" t="str">
        <v>Term Life</v>
      </c>
      <c r="BB1048" s="4" t="str">
        <v>Term Life</v>
      </c>
      <c r="BC1048" s="4" t="str">
        <v>Term Life</v>
      </c>
      <c r="BD1048" s="4" t="str">
        <v>Mixed</v>
      </c>
      <c r="BE1048" s="4" t="str">
        <v>Medical</v>
      </c>
      <c r="BF1048" s="4">
        <v>0</v>
      </c>
      <c r="BG1048" s="4">
        <v>0.20899999999999999</v>
      </c>
      <c r="BH1048" s="4">
        <v>1</v>
      </c>
      <c r="BI1048" s="4">
        <v>0.23</v>
      </c>
      <c r="BJ1048" s="4">
        <v>1</v>
      </c>
      <c r="BK1048" s="4">
        <v>1</v>
      </c>
      <c r="BL1048" s="4">
        <v>0.03</v>
      </c>
      <c r="BM1048" s="4">
        <v>0.115</v>
      </c>
      <c r="BN1048" s="4">
        <v>0.01</v>
      </c>
      <c r="BO1048" s="4">
        <v>0.9</v>
      </c>
      <c r="BP1048" s="4">
        <v>0</v>
      </c>
      <c r="BQ1048" t="str">
        <f>VLOOKUP(A1048,Misc!$A$3:$B$11,2,FALSE)</f>
        <v>JPY</v>
      </c>
      <c r="BR1048">
        <f>INDEX(FX!$B$30:$AK$48,MATCH('Data (2)'!BQ1048,FX!$A$30:$A$48,0),MATCH('Data (2)'!D1048,Period,0))</f>
        <v>107.54321586</v>
      </c>
      <c r="BS1048">
        <f t="shared" si="294"/>
        <v>31.100986429066225</v>
      </c>
      <c r="BT1048">
        <f t="shared" si="295"/>
        <v>0</v>
      </c>
      <c r="BU1048">
        <f t="shared" si="296"/>
        <v>12.265384021759095</v>
      </c>
      <c r="BV1048">
        <f t="shared" si="297"/>
        <v>0</v>
      </c>
      <c r="BW1048">
        <f t="shared" si="298"/>
        <v>9.9543848800574075</v>
      </c>
      <c r="BX1048">
        <f t="shared" si="299"/>
        <v>0</v>
      </c>
      <c r="BY1048">
        <f t="shared" si="300"/>
        <v>6.5915283035413106</v>
      </c>
      <c r="BZ1048">
        <f t="shared" si="301"/>
        <v>0</v>
      </c>
      <c r="CA1048">
        <f t="shared" si="271"/>
        <v>57.872322135089725</v>
      </c>
      <c r="CB1048">
        <f t="shared" si="271"/>
        <v>45.108540543001631</v>
      </c>
      <c r="CC1048">
        <f t="shared" si="271"/>
        <v>18.092743619902119</v>
      </c>
      <c r="CD1048">
        <f t="shared" si="271"/>
        <v>16.725572158858075</v>
      </c>
      <c r="CE1048" s="4">
        <f t="shared" si="273"/>
        <v>0.39437282961212333</v>
      </c>
      <c r="CF1048" s="4" t="str">
        <f t="shared" si="274"/>
        <v/>
      </c>
      <c r="CG1048" s="4">
        <f t="shared" si="275"/>
        <v>0.53740904417242674</v>
      </c>
      <c r="CH1048" s="4" t="str">
        <f t="shared" si="276"/>
        <v/>
      </c>
      <c r="CI1048">
        <f>INDEX(FX!$B$114:$AK$132,MATCH('Data (2)'!BQ1048,FX!$A$114:$A$132,0),MATCH('Data (2)'!D1048,Period,0))</f>
        <v>107.7328646748682</v>
      </c>
    </row>
    <row r="1049" spans="1:87" hidden="1" x14ac:dyDescent="0.15">
      <c r="A1049" t="s">
        <v>65</v>
      </c>
      <c r="B1049" s="1">
        <f t="shared" si="289"/>
        <v>44044</v>
      </c>
      <c r="C1049" t="str">
        <f t="shared" si="289"/>
        <v>IFA/Broker</v>
      </c>
      <c r="D1049" s="1">
        <v>43922</v>
      </c>
      <c r="E1049">
        <v>2713.1232810000001</v>
      </c>
      <c r="F1049">
        <v>840.97205697127583</v>
      </c>
      <c r="G1049">
        <v>806.534305534542</v>
      </c>
      <c r="H1049">
        <v>549.97073988862815</v>
      </c>
      <c r="I1049">
        <v>4935.6855340000002</v>
      </c>
      <c r="J1049">
        <v>3885.1866030000001</v>
      </c>
      <c r="K1049">
        <v>1813.7107639999999</v>
      </c>
      <c r="L1049">
        <v>1696.922354</v>
      </c>
      <c r="M1049">
        <v>2270.1184490000001</v>
      </c>
      <c r="N1049">
        <v>2067.1969931613044</v>
      </c>
      <c r="O1049">
        <v>837.35235538756729</v>
      </c>
      <c r="P1049">
        <v>933.45847727759178</v>
      </c>
      <c r="Q1049" t="str">
        <v>SME Term</v>
      </c>
      <c r="R1049" t="str">
        <v>Cancer</v>
      </c>
      <c r="S1049" t="str">
        <v>EWL</v>
      </c>
      <c r="T1049" t="str">
        <v>MIB</v>
      </c>
      <c r="U1049" t="str">
        <v>SI MIB</v>
      </c>
      <c r="V1049" t="str">
        <v>New Phoenix</v>
      </c>
      <c r="W1049" t="str">
        <v>New IT</v>
      </c>
      <c r="X1049" t="str">
        <v>Endowment</v>
      </c>
      <c r="Y1049" t="str">
        <v>LSFIH</v>
      </c>
      <c r="Z1049">
        <v>0</v>
      </c>
      <c r="AA1049">
        <v>0</v>
      </c>
      <c r="AB1049">
        <v>270.63442199999997</v>
      </c>
      <c r="AC1049">
        <v>57.816239000000003</v>
      </c>
      <c r="AD1049">
        <v>345.38610899999998</v>
      </c>
      <c r="AE1049">
        <v>38.302934999999998</v>
      </c>
      <c r="AF1049">
        <v>365.74783600000001</v>
      </c>
      <c r="AG1049">
        <v>427.32871399999999</v>
      </c>
      <c r="AH1049">
        <v>1135.0352339999999</v>
      </c>
      <c r="AI1049">
        <v>37.378833</v>
      </c>
      <c r="AJ1049">
        <v>0</v>
      </c>
      <c r="AK1049">
        <v>35.492958999999701</v>
      </c>
      <c r="AL1049">
        <v>0</v>
      </c>
      <c r="AM1049">
        <v>170.79144707117223</v>
      </c>
      <c r="AN1049">
        <v>2.6495572718711244</v>
      </c>
      <c r="AO1049">
        <v>218.99729588286689</v>
      </c>
      <c r="AP1049">
        <v>74.716025919779753</v>
      </c>
      <c r="AQ1049">
        <v>216.55999747172746</v>
      </c>
      <c r="AR1049">
        <v>134.34292872841186</v>
      </c>
      <c r="AS1049">
        <v>-56.747732681453414</v>
      </c>
      <c r="AT1049">
        <v>20.107464769457287</v>
      </c>
      <c r="AU1049">
        <v>0</v>
      </c>
      <c r="AV1049">
        <v>59.555072537442697</v>
      </c>
      <c r="AW1049" s="4" t="str">
        <v>Term Life</v>
      </c>
      <c r="AX1049" s="4" t="str">
        <v>Medical</v>
      </c>
      <c r="AY1049" s="4" t="str">
        <v>Whole Life</v>
      </c>
      <c r="AZ1049" s="4" t="str">
        <v>Term Life</v>
      </c>
      <c r="BA1049" s="4" t="str">
        <v>Term Life</v>
      </c>
      <c r="BB1049" s="4" t="str">
        <v>Term Life</v>
      </c>
      <c r="BC1049" s="4" t="str">
        <v>Term Life</v>
      </c>
      <c r="BD1049" s="4" t="str">
        <v>Mixed</v>
      </c>
      <c r="BE1049" s="4" t="str">
        <v>Medical</v>
      </c>
      <c r="BF1049" s="4">
        <v>0</v>
      </c>
      <c r="BG1049" s="4">
        <v>0.20899999999999999</v>
      </c>
      <c r="BH1049" s="4">
        <v>1</v>
      </c>
      <c r="BI1049" s="4">
        <v>0.23</v>
      </c>
      <c r="BJ1049" s="4">
        <v>1</v>
      </c>
      <c r="BK1049" s="4">
        <v>1</v>
      </c>
      <c r="BL1049" s="4">
        <v>0.03</v>
      </c>
      <c r="BM1049" s="4">
        <v>0.115</v>
      </c>
      <c r="BN1049" s="4">
        <v>0.01</v>
      </c>
      <c r="BO1049" s="4">
        <v>0.9</v>
      </c>
      <c r="BP1049" s="4">
        <v>0</v>
      </c>
      <c r="BQ1049" t="str">
        <f>VLOOKUP(A1049,Misc!$A$3:$B$11,2,FALSE)</f>
        <v>JPY</v>
      </c>
      <c r="BR1049">
        <f>INDEX(FX!$B$30:$AK$48,MATCH('Data (2)'!BQ1049,FX!$A$30:$A$48,0),MATCH('Data (2)'!D1049,Period,0))</f>
        <v>107.87452852</v>
      </c>
      <c r="BS1049">
        <f t="shared" si="294"/>
        <v>25.150731300735053</v>
      </c>
      <c r="BT1049">
        <f t="shared" si="295"/>
        <v>0</v>
      </c>
      <c r="BU1049">
        <f t="shared" si="296"/>
        <v>7.79583529596015</v>
      </c>
      <c r="BV1049">
        <f t="shared" si="297"/>
        <v>0</v>
      </c>
      <c r="BW1049">
        <f t="shared" si="298"/>
        <v>7.4765963439182963</v>
      </c>
      <c r="BX1049">
        <f t="shared" si="299"/>
        <v>0</v>
      </c>
      <c r="BY1049">
        <f t="shared" si="300"/>
        <v>5.098244668449821</v>
      </c>
      <c r="BZ1049">
        <f t="shared" si="301"/>
        <v>0</v>
      </c>
      <c r="CA1049">
        <f t="shared" si="271"/>
        <v>45.814112052952687</v>
      </c>
      <c r="CB1049">
        <f t="shared" si="271"/>
        <v>36.063151339429034</v>
      </c>
      <c r="CC1049">
        <f t="shared" si="271"/>
        <v>16.835259783295268</v>
      </c>
      <c r="CD1049">
        <f t="shared" si="271"/>
        <v>15.751204232071778</v>
      </c>
      <c r="CE1049" s="4">
        <f t="shared" si="273"/>
        <v>0.30996455740164935</v>
      </c>
      <c r="CF1049" s="4" t="str">
        <f t="shared" si="274"/>
        <v/>
      </c>
      <c r="CG1049" s="4">
        <f t="shared" si="275"/>
        <v>0.65397028989206107</v>
      </c>
      <c r="CH1049" s="4" t="str">
        <f t="shared" si="276"/>
        <v/>
      </c>
      <c r="CI1049">
        <f>INDEX(FX!$B$114:$AK$132,MATCH('Data (2)'!BQ1049,FX!$A$114:$A$132,0),MATCH('Data (2)'!D1049,Period,0))</f>
        <v>107.7328646748682</v>
      </c>
    </row>
    <row r="1050" spans="1:87" hidden="1" x14ac:dyDescent="0.15">
      <c r="A1050" t="s">
        <v>65</v>
      </c>
      <c r="B1050" s="1">
        <f t="shared" si="289"/>
        <v>44044</v>
      </c>
      <c r="C1050" t="str">
        <f t="shared" si="289"/>
        <v>IFA/Broker</v>
      </c>
      <c r="D1050" s="1">
        <v>43952</v>
      </c>
      <c r="E1050">
        <v>1299.6025239999999</v>
      </c>
      <c r="F1050">
        <v>487.14041142858946</v>
      </c>
      <c r="G1050">
        <v>503.10697005393143</v>
      </c>
      <c r="H1050">
        <v>344.68087250689763</v>
      </c>
      <c r="I1050">
        <v>3186.0043179999998</v>
      </c>
      <c r="J1050">
        <v>2496.8423290000001</v>
      </c>
      <c r="K1050">
        <v>1198.3805540000001</v>
      </c>
      <c r="L1050">
        <v>1113.4868750000001</v>
      </c>
      <c r="M1050">
        <v>929.26434500000005</v>
      </c>
      <c r="N1050">
        <v>606.91754188193556</v>
      </c>
      <c r="O1050">
        <v>542.836192225682</v>
      </c>
      <c r="P1050">
        <v>555.91138315612716</v>
      </c>
      <c r="Q1050" t="str">
        <v>SME Term</v>
      </c>
      <c r="R1050" t="str">
        <v>Cancer</v>
      </c>
      <c r="S1050" t="str">
        <v>EWL</v>
      </c>
      <c r="T1050" t="str">
        <v>MIB</v>
      </c>
      <c r="U1050" t="str">
        <v>SI MIB</v>
      </c>
      <c r="V1050" t="str">
        <v>New Phoenix</v>
      </c>
      <c r="W1050" t="str">
        <v>New IT</v>
      </c>
      <c r="X1050" t="str">
        <v>Endowment</v>
      </c>
      <c r="Y1050" t="str">
        <v>LSFIH</v>
      </c>
      <c r="Z1050">
        <v>0</v>
      </c>
      <c r="AA1050">
        <v>0</v>
      </c>
      <c r="AB1050">
        <v>172.15937199999999</v>
      </c>
      <c r="AC1050">
        <v>29.165704000000002</v>
      </c>
      <c r="AD1050">
        <v>219.51870099999999</v>
      </c>
      <c r="AE1050">
        <v>26.188186999999999</v>
      </c>
      <c r="AF1050">
        <v>105.28131999999999</v>
      </c>
      <c r="AG1050">
        <v>250.52432099999999</v>
      </c>
      <c r="AH1050">
        <v>427.11963399999996</v>
      </c>
      <c r="AI1050">
        <v>32.213388999999999</v>
      </c>
      <c r="AJ1050">
        <v>0</v>
      </c>
      <c r="AK1050">
        <v>37.431895999999824</v>
      </c>
      <c r="AL1050">
        <v>0</v>
      </c>
      <c r="AM1050">
        <v>109.89994591395941</v>
      </c>
      <c r="AN1050">
        <v>0.67783700553612558</v>
      </c>
      <c r="AO1050">
        <v>144.97175933069832</v>
      </c>
      <c r="AP1050">
        <v>50.884663469459525</v>
      </c>
      <c r="AQ1050">
        <v>73.918250361961924</v>
      </c>
      <c r="AR1050">
        <v>72.696518105617358</v>
      </c>
      <c r="AS1050">
        <v>-17.321477342683188</v>
      </c>
      <c r="AT1050">
        <v>6.63840872486547</v>
      </c>
      <c r="AU1050">
        <v>0</v>
      </c>
      <c r="AV1050">
        <v>44.774505859174496</v>
      </c>
      <c r="AW1050" s="4" t="str">
        <v>Term Life</v>
      </c>
      <c r="AX1050" s="4" t="str">
        <v>Medical</v>
      </c>
      <c r="AY1050" s="4" t="str">
        <v>Whole Life</v>
      </c>
      <c r="AZ1050" s="4" t="str">
        <v>Term Life</v>
      </c>
      <c r="BA1050" s="4" t="str">
        <v>Term Life</v>
      </c>
      <c r="BB1050" s="4" t="str">
        <v>Term Life</v>
      </c>
      <c r="BC1050" s="4" t="str">
        <v>Term Life</v>
      </c>
      <c r="BD1050" s="4" t="str">
        <v>Mixed</v>
      </c>
      <c r="BE1050" s="4" t="str">
        <v>Medical</v>
      </c>
      <c r="BF1050" s="4">
        <v>0</v>
      </c>
      <c r="BG1050" s="4">
        <v>0.20899999999999999</v>
      </c>
      <c r="BH1050" s="4">
        <v>1</v>
      </c>
      <c r="BI1050" s="4">
        <v>0.23</v>
      </c>
      <c r="BJ1050" s="4">
        <v>1</v>
      </c>
      <c r="BK1050" s="4">
        <v>1</v>
      </c>
      <c r="BL1050" s="4">
        <v>0.03</v>
      </c>
      <c r="BM1050" s="4">
        <v>0.115</v>
      </c>
      <c r="BN1050" s="4">
        <v>0.01</v>
      </c>
      <c r="BO1050" s="4">
        <v>0.9</v>
      </c>
      <c r="BP1050" s="4">
        <v>0</v>
      </c>
      <c r="BQ1050" t="str">
        <f>VLOOKUP(A1050,Misc!$A$3:$B$11,2,FALSE)</f>
        <v>JPY</v>
      </c>
      <c r="BR1050">
        <f>INDEX(FX!$B$30:$AK$48,MATCH('Data (2)'!BQ1050,FX!$A$30:$A$48,0),MATCH('Data (2)'!D1050,Period,0))</f>
        <v>107.1289469</v>
      </c>
      <c r="BS1050">
        <f t="shared" si="294"/>
        <v>12.131198537899563</v>
      </c>
      <c r="BT1050">
        <f t="shared" si="295"/>
        <v>0</v>
      </c>
      <c r="BU1050">
        <f t="shared" si="296"/>
        <v>4.5472342025663046</v>
      </c>
      <c r="BV1050">
        <f t="shared" si="297"/>
        <v>0</v>
      </c>
      <c r="BW1050">
        <f t="shared" si="298"/>
        <v>4.6962747661802267</v>
      </c>
      <c r="BX1050">
        <f t="shared" si="299"/>
        <v>0</v>
      </c>
      <c r="BY1050">
        <f t="shared" si="300"/>
        <v>3.2174391934295925</v>
      </c>
      <c r="BZ1050">
        <f t="shared" si="301"/>
        <v>0</v>
      </c>
      <c r="CA1050">
        <f t="shared" si="271"/>
        <v>29.573188530864595</v>
      </c>
      <c r="CB1050">
        <f t="shared" si="271"/>
        <v>23.176236300179443</v>
      </c>
      <c r="CC1050">
        <f t="shared" si="271"/>
        <v>11.123630264698205</v>
      </c>
      <c r="CD1050">
        <f t="shared" si="271"/>
        <v>10.335628578711257</v>
      </c>
      <c r="CE1050" s="4">
        <f t="shared" si="273"/>
        <v>0.37483800041357068</v>
      </c>
      <c r="CF1050" s="4" t="str">
        <f t="shared" si="274"/>
        <v/>
      </c>
      <c r="CG1050" s="4">
        <f t="shared" si="275"/>
        <v>0.70755959559192683</v>
      </c>
      <c r="CH1050" s="4" t="str">
        <f t="shared" si="276"/>
        <v/>
      </c>
      <c r="CI1050">
        <f>INDEX(FX!$B$114:$AK$132,MATCH('Data (2)'!BQ1050,FX!$A$114:$A$132,0),MATCH('Data (2)'!D1050,Period,0))</f>
        <v>107.7328646748682</v>
      </c>
    </row>
    <row r="1051" spans="1:87" hidden="1" x14ac:dyDescent="0.15">
      <c r="A1051" t="s">
        <v>65</v>
      </c>
      <c r="B1051" s="1">
        <f t="shared" ref="B1051:C1066" si="302">B1050</f>
        <v>44044</v>
      </c>
      <c r="C1051" t="str">
        <f t="shared" si="302"/>
        <v>IFA/Broker</v>
      </c>
      <c r="D1051" s="1">
        <v>43983</v>
      </c>
      <c r="E1051">
        <v>2321.0154299999999</v>
      </c>
      <c r="F1051">
        <v>773.17293538141189</v>
      </c>
      <c r="G1051">
        <v>710.54300615739453</v>
      </c>
      <c r="H1051">
        <v>470.63510043846748</v>
      </c>
      <c r="I1051">
        <v>4028.2498780000001</v>
      </c>
      <c r="J1051">
        <v>3122.907733</v>
      </c>
      <c r="K1051">
        <v>1366.6038579999999</v>
      </c>
      <c r="L1051">
        <v>1271.0372600000001</v>
      </c>
      <c r="M1051">
        <v>1099.558681</v>
      </c>
      <c r="N1051">
        <v>511.39718211159612</v>
      </c>
      <c r="O1051">
        <v>516.49155727056586</v>
      </c>
      <c r="P1051">
        <v>498.04224765669932</v>
      </c>
      <c r="Q1051" t="str">
        <v>SME Term</v>
      </c>
      <c r="R1051" t="str">
        <v>Cancer</v>
      </c>
      <c r="S1051" t="str">
        <v>EWL</v>
      </c>
      <c r="T1051" t="str">
        <v>MIB</v>
      </c>
      <c r="U1051" t="str">
        <v>SI MIB</v>
      </c>
      <c r="V1051" t="str">
        <v>New Phoenix</v>
      </c>
      <c r="W1051" t="str">
        <v>New IT</v>
      </c>
      <c r="X1051" t="str">
        <v>Endowment</v>
      </c>
      <c r="Y1051" t="str">
        <v>LSFIH</v>
      </c>
      <c r="Z1051">
        <v>0</v>
      </c>
      <c r="AA1051">
        <v>0</v>
      </c>
      <c r="AB1051">
        <v>251.59606600000001</v>
      </c>
      <c r="AC1051">
        <v>57.294612999999998</v>
      </c>
      <c r="AD1051">
        <v>287.89683500000001</v>
      </c>
      <c r="AE1051">
        <v>40.345618999999999</v>
      </c>
      <c r="AF1051">
        <v>233.10333900000001</v>
      </c>
      <c r="AG1051">
        <v>402.45130399999999</v>
      </c>
      <c r="AH1051">
        <v>968.28180599999996</v>
      </c>
      <c r="AI1051">
        <v>37.148561000000001</v>
      </c>
      <c r="AJ1051">
        <v>0</v>
      </c>
      <c r="AK1051">
        <v>42.897287000000233</v>
      </c>
      <c r="AL1051">
        <v>0</v>
      </c>
      <c r="AM1051">
        <v>155.14671378642311</v>
      </c>
      <c r="AN1051">
        <v>2.0913562624869382</v>
      </c>
      <c r="AO1051">
        <v>210.47787978804632</v>
      </c>
      <c r="AP1051">
        <v>76.742007917101716</v>
      </c>
      <c r="AQ1051">
        <v>160.89099173204599</v>
      </c>
      <c r="AR1051">
        <v>124.15870460173193</v>
      </c>
      <c r="AS1051">
        <v>-17.59301801128067</v>
      </c>
      <c r="AT1051">
        <v>8.1576598565559522</v>
      </c>
      <c r="AU1051">
        <v>0</v>
      </c>
      <c r="AV1051">
        <v>53.100639448300626</v>
      </c>
      <c r="AW1051" s="4" t="str">
        <v>Term Life</v>
      </c>
      <c r="AX1051" s="4" t="str">
        <v>Medical</v>
      </c>
      <c r="AY1051" s="4" t="str">
        <v>Whole Life</v>
      </c>
      <c r="AZ1051" s="4" t="str">
        <v>Term Life</v>
      </c>
      <c r="BA1051" s="4" t="str">
        <v>Term Life</v>
      </c>
      <c r="BB1051" s="4" t="str">
        <v>Term Life</v>
      </c>
      <c r="BC1051" s="4" t="str">
        <v>Term Life</v>
      </c>
      <c r="BD1051" s="4" t="str">
        <v>Mixed</v>
      </c>
      <c r="BE1051" s="4" t="str">
        <v>Medical</v>
      </c>
      <c r="BF1051" s="4">
        <v>0</v>
      </c>
      <c r="BG1051" s="4">
        <v>0.20899999999999999</v>
      </c>
      <c r="BH1051" s="4">
        <v>1</v>
      </c>
      <c r="BI1051" s="4">
        <v>0.23</v>
      </c>
      <c r="BJ1051" s="4">
        <v>1</v>
      </c>
      <c r="BK1051" s="4">
        <v>1</v>
      </c>
      <c r="BL1051" s="4">
        <v>0.03</v>
      </c>
      <c r="BM1051" s="4">
        <v>0.115</v>
      </c>
      <c r="BN1051" s="4">
        <v>0.01</v>
      </c>
      <c r="BO1051" s="4">
        <v>0.9</v>
      </c>
      <c r="BP1051" s="4">
        <v>0</v>
      </c>
      <c r="BQ1051" t="str">
        <f>VLOOKUP(A1051,Misc!$A$3:$B$11,2,FALSE)</f>
        <v>JPY</v>
      </c>
      <c r="BR1051">
        <f>INDEX(FX!$B$30:$AK$48,MATCH('Data (2)'!BQ1051,FX!$A$30:$A$48,0),MATCH('Data (2)'!D1051,Period,0))</f>
        <v>107.60287971</v>
      </c>
      <c r="BS1051">
        <f t="shared" si="294"/>
        <v>21.570198086290603</v>
      </c>
      <c r="BT1051">
        <f t="shared" si="295"/>
        <v>0</v>
      </c>
      <c r="BU1051">
        <f t="shared" si="296"/>
        <v>7.1854297716305231</v>
      </c>
      <c r="BV1051">
        <f t="shared" si="297"/>
        <v>0</v>
      </c>
      <c r="BW1051">
        <f t="shared" si="298"/>
        <v>6.6033828097572815</v>
      </c>
      <c r="BX1051">
        <f t="shared" si="299"/>
        <v>0</v>
      </c>
      <c r="BY1051">
        <f t="shared" si="300"/>
        <v>4.3738151033399282</v>
      </c>
      <c r="BZ1051">
        <f t="shared" si="301"/>
        <v>0</v>
      </c>
      <c r="CA1051">
        <f t="shared" si="271"/>
        <v>37.391095931190861</v>
      </c>
      <c r="CB1051">
        <f t="shared" si="271"/>
        <v>28.987512236166392</v>
      </c>
      <c r="CC1051">
        <f t="shared" si="271"/>
        <v>12.685115745546492</v>
      </c>
      <c r="CD1051">
        <f t="shared" si="271"/>
        <v>11.798045692332789</v>
      </c>
      <c r="CE1051" s="4">
        <f t="shared" si="273"/>
        <v>0.33311839524539999</v>
      </c>
      <c r="CF1051" s="4" t="str">
        <f t="shared" si="274"/>
        <v/>
      </c>
      <c r="CG1051" s="4">
        <f t="shared" si="275"/>
        <v>0.60870612369055532</v>
      </c>
      <c r="CH1051" s="4" t="str">
        <f t="shared" si="276"/>
        <v/>
      </c>
      <c r="CI1051">
        <f>INDEX(FX!$B$114:$AK$132,MATCH('Data (2)'!BQ1051,FX!$A$114:$A$132,0),MATCH('Data (2)'!D1051,Period,0))</f>
        <v>107.7328646748682</v>
      </c>
    </row>
    <row r="1052" spans="1:87" hidden="1" x14ac:dyDescent="0.15">
      <c r="A1052" t="s">
        <v>65</v>
      </c>
      <c r="B1052" s="1">
        <f t="shared" si="302"/>
        <v>44044</v>
      </c>
      <c r="C1052" t="str">
        <f t="shared" si="302"/>
        <v>IFA/Broker</v>
      </c>
      <c r="D1052" s="1">
        <v>44013</v>
      </c>
      <c r="E1052">
        <v>2899.8687410000002</v>
      </c>
      <c r="F1052">
        <v>1079.7355071943762</v>
      </c>
      <c r="G1052">
        <v>866.13098559000002</v>
      </c>
      <c r="H1052">
        <v>730.90890246527249</v>
      </c>
      <c r="I1052">
        <v>3173.893568</v>
      </c>
      <c r="J1052">
        <v>2438.177897</v>
      </c>
      <c r="K1052">
        <v>1118.467854</v>
      </c>
      <c r="L1052">
        <v>1035.871881</v>
      </c>
      <c r="M1052">
        <v>2192.7216539999999</v>
      </c>
      <c r="N1052">
        <v>581.05582920734241</v>
      </c>
      <c r="O1052">
        <v>671.76355074813125</v>
      </c>
      <c r="P1052">
        <v>507.14363550847327</v>
      </c>
      <c r="Q1052" t="str">
        <v>SME Term</v>
      </c>
      <c r="R1052" t="str">
        <v>Cancer</v>
      </c>
      <c r="S1052" t="str">
        <v>EWL</v>
      </c>
      <c r="T1052" t="str">
        <v>MIB</v>
      </c>
      <c r="U1052" t="str">
        <v>SI MIB</v>
      </c>
      <c r="V1052" t="str">
        <v>New Phoenix</v>
      </c>
      <c r="W1052" t="str">
        <v>New IT</v>
      </c>
      <c r="X1052" t="str">
        <v>Endowment</v>
      </c>
      <c r="Y1052" t="str">
        <v>LSFIH</v>
      </c>
      <c r="Z1052">
        <v>0</v>
      </c>
      <c r="AA1052">
        <v>0</v>
      </c>
      <c r="AB1052">
        <v>323.30962</v>
      </c>
      <c r="AC1052">
        <v>80.715902999999997</v>
      </c>
      <c r="AD1052">
        <v>376.52655299999998</v>
      </c>
      <c r="AE1052">
        <v>46.507572000000003</v>
      </c>
      <c r="AF1052">
        <v>161.41026199999996</v>
      </c>
      <c r="AG1052">
        <v>471.35987699999998</v>
      </c>
      <c r="AH1052">
        <v>1379.715927</v>
      </c>
      <c r="AI1052">
        <v>35.581231000000002</v>
      </c>
      <c r="AJ1052">
        <v>0</v>
      </c>
      <c r="AK1052">
        <v>24.741796000000249</v>
      </c>
      <c r="AL1052">
        <v>0</v>
      </c>
      <c r="AM1052">
        <v>208.98391689826218</v>
      </c>
      <c r="AN1052">
        <v>14.48132693875624</v>
      </c>
      <c r="AO1052">
        <v>369.93300896567854</v>
      </c>
      <c r="AP1052">
        <v>93.697989407950502</v>
      </c>
      <c r="AQ1052">
        <v>124.54158487344792</v>
      </c>
      <c r="AR1052">
        <v>184.82399013530411</v>
      </c>
      <c r="AS1052">
        <v>33.390680537231709</v>
      </c>
      <c r="AT1052">
        <v>9.8996962664863073</v>
      </c>
      <c r="AU1052">
        <v>0</v>
      </c>
      <c r="AV1052">
        <v>39.983313171258715</v>
      </c>
      <c r="AW1052" s="4" t="str">
        <v>Term Life</v>
      </c>
      <c r="AX1052" s="4" t="str">
        <v>Medical</v>
      </c>
      <c r="AY1052" s="4" t="str">
        <v>Whole Life</v>
      </c>
      <c r="AZ1052" s="4" t="str">
        <v>Term Life</v>
      </c>
      <c r="BA1052" s="4" t="str">
        <v>Term Life</v>
      </c>
      <c r="BB1052" s="4" t="str">
        <v>Term Life</v>
      </c>
      <c r="BC1052" s="4" t="str">
        <v>Term Life</v>
      </c>
      <c r="BD1052" s="4" t="str">
        <v>Mixed</v>
      </c>
      <c r="BE1052" s="4" t="str">
        <v>Medical</v>
      </c>
      <c r="BF1052" s="4">
        <v>0</v>
      </c>
      <c r="BG1052" s="4">
        <v>0.20899999999999999</v>
      </c>
      <c r="BH1052" s="4">
        <v>1</v>
      </c>
      <c r="BI1052" s="4">
        <v>0.23</v>
      </c>
      <c r="BJ1052" s="4">
        <v>1</v>
      </c>
      <c r="BK1052" s="4">
        <v>1</v>
      </c>
      <c r="BL1052" s="4">
        <v>0.03</v>
      </c>
      <c r="BM1052" s="4">
        <v>0.115</v>
      </c>
      <c r="BN1052" s="4">
        <v>0.01</v>
      </c>
      <c r="BO1052" s="4">
        <v>0.9</v>
      </c>
      <c r="BP1052" s="4">
        <v>0</v>
      </c>
      <c r="BQ1052" t="str">
        <f>VLOOKUP(A1052,Misc!$A$3:$B$11,2,FALSE)</f>
        <v>JPY</v>
      </c>
      <c r="BR1052">
        <f>INDEX(FX!$B$30:$AK$48,MATCH('Data (2)'!BQ1052,FX!$A$30:$A$48,0),MATCH('Data (2)'!D1052,Period,0))</f>
        <v>106.78432085999999</v>
      </c>
      <c r="BS1052">
        <f t="shared" si="294"/>
        <v>27.156315811587028</v>
      </c>
      <c r="BT1052">
        <f t="shared" si="295"/>
        <v>0</v>
      </c>
      <c r="BU1052">
        <f t="shared" si="296"/>
        <v>10.111367460115869</v>
      </c>
      <c r="BV1052">
        <f t="shared" si="297"/>
        <v>0</v>
      </c>
      <c r="BW1052">
        <f t="shared" si="298"/>
        <v>8.1110314568141941</v>
      </c>
      <c r="BX1052">
        <f t="shared" si="299"/>
        <v>0</v>
      </c>
      <c r="BY1052">
        <f t="shared" si="300"/>
        <v>6.8447211779670676</v>
      </c>
      <c r="BZ1052">
        <f t="shared" si="301"/>
        <v>0</v>
      </c>
      <c r="CA1052">
        <f t="shared" si="271"/>
        <v>29.606079212820077</v>
      </c>
      <c r="CB1052">
        <f t="shared" si="271"/>
        <v>22.743323431294428</v>
      </c>
      <c r="CC1052">
        <f t="shared" si="271"/>
        <v>10.433068145817826</v>
      </c>
      <c r="CD1052">
        <f t="shared" si="271"/>
        <v>9.6626129094001598</v>
      </c>
      <c r="CE1052" s="4">
        <f t="shared" si="273"/>
        <v>0.37233944141279873</v>
      </c>
      <c r="CF1052" s="4" t="str">
        <f t="shared" si="274"/>
        <v/>
      </c>
      <c r="CG1052" s="4">
        <f t="shared" si="275"/>
        <v>0.67693328374880679</v>
      </c>
      <c r="CH1052" s="4" t="str">
        <f t="shared" si="276"/>
        <v/>
      </c>
      <c r="CI1052">
        <f>INDEX(FX!$B$114:$AK$132,MATCH('Data (2)'!BQ1052,FX!$A$114:$A$132,0),MATCH('Data (2)'!D1052,Period,0))</f>
        <v>107.20411660000001</v>
      </c>
    </row>
    <row r="1053" spans="1:87" hidden="1" x14ac:dyDescent="0.15">
      <c r="A1053" t="s">
        <v>65</v>
      </c>
      <c r="B1053" s="1">
        <f t="shared" si="302"/>
        <v>44044</v>
      </c>
      <c r="C1053" t="str">
        <f t="shared" si="302"/>
        <v>IFA/Broker</v>
      </c>
      <c r="D1053" s="1">
        <v>44044</v>
      </c>
      <c r="E1053">
        <v>1688.496697</v>
      </c>
      <c r="F1053">
        <v>875.79232125282135</v>
      </c>
      <c r="G1053">
        <v>794.72811849000004</v>
      </c>
      <c r="H1053">
        <v>632.92677990124673</v>
      </c>
      <c r="I1053">
        <v>3447.5827439999998</v>
      </c>
      <c r="J1053">
        <v>2618.5129189999998</v>
      </c>
      <c r="K1053">
        <v>1460.262101</v>
      </c>
      <c r="L1053">
        <v>1267.3503069999999</v>
      </c>
      <c r="M1053">
        <v>1484.262708</v>
      </c>
      <c r="N1053">
        <v>643.93534583316136</v>
      </c>
      <c r="O1053">
        <v>724.92839569229261</v>
      </c>
      <c r="P1053">
        <v>542.80839913777993</v>
      </c>
      <c r="Q1053" t="str">
        <v>SME Term</v>
      </c>
      <c r="R1053" t="str">
        <v>Cancer</v>
      </c>
      <c r="S1053" t="str">
        <v>EWL</v>
      </c>
      <c r="T1053" t="str">
        <v>MIB</v>
      </c>
      <c r="U1053" t="str">
        <v>SI MIB</v>
      </c>
      <c r="V1053" t="str">
        <v>New Phoenix</v>
      </c>
      <c r="W1053" t="str">
        <v>New IT</v>
      </c>
      <c r="X1053" t="str">
        <v>Endowment</v>
      </c>
      <c r="Y1053" t="str">
        <v>LSFIH</v>
      </c>
      <c r="Z1053">
        <v>0</v>
      </c>
      <c r="AA1053">
        <v>0</v>
      </c>
      <c r="AB1053">
        <v>275.52522399999998</v>
      </c>
      <c r="AC1053">
        <v>99.201701</v>
      </c>
      <c r="AD1053">
        <v>369.17934500000001</v>
      </c>
      <c r="AE1053">
        <v>41.176096000000001</v>
      </c>
      <c r="AF1053">
        <v>115.827383</v>
      </c>
      <c r="AG1053">
        <v>435.57856299999997</v>
      </c>
      <c r="AH1053">
        <v>287.99359500000003</v>
      </c>
      <c r="AI1053">
        <v>34.510384999999999</v>
      </c>
      <c r="AJ1053">
        <v>0</v>
      </c>
      <c r="AK1053">
        <v>29.504405000000133</v>
      </c>
      <c r="AL1053">
        <v>0</v>
      </c>
      <c r="AM1053">
        <v>165.31513440000001</v>
      </c>
      <c r="AN1053">
        <v>14.88025515</v>
      </c>
      <c r="AO1053">
        <v>335.95320394999999</v>
      </c>
      <c r="AP1053">
        <v>80.460070193575817</v>
      </c>
      <c r="AQ1053">
        <v>74.129525120000011</v>
      </c>
      <c r="AR1053">
        <v>104.53885511999999</v>
      </c>
      <c r="AS1053">
        <v>46.654962390000001</v>
      </c>
      <c r="AT1053">
        <v>10.828735145010441</v>
      </c>
      <c r="AU1053">
        <v>0</v>
      </c>
      <c r="AV1053">
        <v>43.031579784234964</v>
      </c>
      <c r="AW1053" s="4" t="str">
        <v>Term Life</v>
      </c>
      <c r="AX1053" s="4" t="str">
        <v>Medical</v>
      </c>
      <c r="AY1053" s="4" t="str">
        <v>Whole Life</v>
      </c>
      <c r="AZ1053" s="4" t="str">
        <v>Term Life</v>
      </c>
      <c r="BA1053" s="4" t="str">
        <v>Term Life</v>
      </c>
      <c r="BB1053" s="4" t="str">
        <v>Term Life</v>
      </c>
      <c r="BC1053" s="4" t="str">
        <v>Term Life</v>
      </c>
      <c r="BD1053" s="4" t="str">
        <v>Mixed</v>
      </c>
      <c r="BE1053" s="4" t="str">
        <v>Medical</v>
      </c>
      <c r="BF1053" s="4">
        <v>0</v>
      </c>
      <c r="BG1053" s="4">
        <v>0.20899999999999999</v>
      </c>
      <c r="BH1053" s="4">
        <v>1</v>
      </c>
      <c r="BI1053" s="4">
        <v>0.23</v>
      </c>
      <c r="BJ1053" s="4">
        <v>1</v>
      </c>
      <c r="BK1053" s="4">
        <v>1</v>
      </c>
      <c r="BL1053" s="4">
        <v>0.03</v>
      </c>
      <c r="BM1053" s="4">
        <v>0.115</v>
      </c>
      <c r="BN1053" s="4">
        <v>0.01</v>
      </c>
      <c r="BO1053" s="4">
        <v>0.9</v>
      </c>
      <c r="BP1053" s="4">
        <v>0</v>
      </c>
      <c r="BQ1053" t="str">
        <f>VLOOKUP(A1053,Misc!$A$3:$B$11,2,FALSE)</f>
        <v>JPY</v>
      </c>
      <c r="BR1053">
        <f>INDEX(FX!$B$30:$AK$48,MATCH('Data (2)'!BQ1053,FX!$A$30:$A$48,0),MATCH('Data (2)'!D1053,Period,0))</f>
        <v>105.9022104</v>
      </c>
      <c r="BS1053">
        <f t="shared" si="294"/>
        <v>15.943923083592219</v>
      </c>
      <c r="BT1053">
        <f t="shared" si="295"/>
        <v>0</v>
      </c>
      <c r="BU1053">
        <f t="shared" si="296"/>
        <v>8.2698209786641179</v>
      </c>
      <c r="BV1053">
        <f t="shared" si="297"/>
        <v>0</v>
      </c>
      <c r="BW1053">
        <f t="shared" si="298"/>
        <v>7.5043581761726861</v>
      </c>
      <c r="BX1053">
        <f t="shared" si="299"/>
        <v>0</v>
      </c>
      <c r="BY1053">
        <f t="shared" si="300"/>
        <v>5.9765209575006821</v>
      </c>
      <c r="BZ1053">
        <f t="shared" si="301"/>
        <v>0</v>
      </c>
      <c r="CA1053">
        <f t="shared" si="271"/>
        <v>32.15905184745489</v>
      </c>
      <c r="CB1053">
        <f t="shared" si="271"/>
        <v>24.425488517107929</v>
      </c>
      <c r="CC1053">
        <f t="shared" si="271"/>
        <v>13.621324882966293</v>
      </c>
      <c r="CD1053">
        <f t="shared" si="271"/>
        <v>11.821843667895118</v>
      </c>
      <c r="CE1053" s="4">
        <f t="shared" si="273"/>
        <v>0.51868169052913538</v>
      </c>
      <c r="CF1053" s="4" t="str">
        <f t="shared" si="274"/>
        <v/>
      </c>
      <c r="CG1053" s="4">
        <f t="shared" si="275"/>
        <v>0.72269048784972745</v>
      </c>
      <c r="CH1053" s="4" t="str">
        <f t="shared" si="276"/>
        <v/>
      </c>
      <c r="CI1053">
        <f>INDEX(FX!$B$114:$AK$132,MATCH('Data (2)'!BQ1053,FX!$A$114:$A$132,0),MATCH('Data (2)'!D1053,Period,0))</f>
        <v>107.20411660000001</v>
      </c>
    </row>
    <row r="1054" spans="1:87" hidden="1" x14ac:dyDescent="0.15">
      <c r="A1054" t="s">
        <v>65</v>
      </c>
      <c r="B1054" s="1">
        <f t="shared" si="302"/>
        <v>44044</v>
      </c>
      <c r="C1054" t="str">
        <f t="shared" si="302"/>
        <v>IFA/Broker</v>
      </c>
      <c r="D1054" s="1">
        <v>44075</v>
      </c>
      <c r="E1054">
        <v>2446.2289603205395</v>
      </c>
      <c r="F1054">
        <v>1292.7409580011738</v>
      </c>
      <c r="G1054">
        <v>983.11990973222714</v>
      </c>
      <c r="H1054">
        <v>780.63094824593838</v>
      </c>
      <c r="I1054">
        <v>5439.3017099999997</v>
      </c>
      <c r="J1054">
        <v>4180.743426</v>
      </c>
      <c r="K1054">
        <v>2439.3277159999998</v>
      </c>
      <c r="L1054">
        <v>2108.8575700000001</v>
      </c>
      <c r="M1054">
        <v>1301.8756980000001</v>
      </c>
      <c r="N1054">
        <v>575.99204786783741</v>
      </c>
      <c r="O1054">
        <v>656.3862166067214</v>
      </c>
      <c r="P1054">
        <v>472.62719491080759</v>
      </c>
      <c r="Q1054" t="str">
        <v>SME Term</v>
      </c>
      <c r="R1054" t="str">
        <v>Cancer</v>
      </c>
      <c r="S1054" t="str">
        <v>EWL</v>
      </c>
      <c r="T1054" t="str">
        <v>MIB</v>
      </c>
      <c r="U1054" t="str">
        <v>SI MIB</v>
      </c>
      <c r="V1054" t="str">
        <v>New Phoenix</v>
      </c>
      <c r="W1054" t="str">
        <v>New IT</v>
      </c>
      <c r="X1054" t="str">
        <v>Endowment</v>
      </c>
      <c r="Y1054" t="str">
        <v>LSFIH</v>
      </c>
      <c r="Z1054">
        <v>0</v>
      </c>
      <c r="AA1054">
        <v>0</v>
      </c>
      <c r="AB1054">
        <v>331.56615184000003</v>
      </c>
      <c r="AC1054">
        <v>159.02868712500003</v>
      </c>
      <c r="AD1054">
        <v>370.26137589200005</v>
      </c>
      <c r="AE1054">
        <v>64.652616666000014</v>
      </c>
      <c r="AF1054">
        <v>474.07350983606597</v>
      </c>
      <c r="AG1054">
        <v>491.93645022950795</v>
      </c>
      <c r="AH1054">
        <v>405.46505576475238</v>
      </c>
      <c r="AI1054">
        <v>86.587578000000036</v>
      </c>
      <c r="AJ1054">
        <v>0</v>
      </c>
      <c r="AK1054">
        <v>62.657534967212996</v>
      </c>
      <c r="AL1054">
        <v>0</v>
      </c>
      <c r="AM1054">
        <v>198.93969110399999</v>
      </c>
      <c r="AN1054">
        <v>23.854303068750006</v>
      </c>
      <c r="AO1054">
        <v>336.93785206172004</v>
      </c>
      <c r="AP1054">
        <v>126.3343196777254</v>
      </c>
      <c r="AQ1054">
        <v>303.40704629508224</v>
      </c>
      <c r="AR1054">
        <v>118.06474805508192</v>
      </c>
      <c r="AS1054">
        <v>65.685339033889889</v>
      </c>
      <c r="AT1054">
        <v>27.169617174944101</v>
      </c>
      <c r="AU1054">
        <v>0</v>
      </c>
      <c r="AV1054">
        <v>92.348041529980264</v>
      </c>
      <c r="AW1054" s="4" t="str">
        <v>Term Life</v>
      </c>
      <c r="AX1054" s="4" t="str">
        <v>Medical</v>
      </c>
      <c r="AY1054" s="4" t="str">
        <v>Whole Life</v>
      </c>
      <c r="AZ1054" s="4" t="str">
        <v>Term Life</v>
      </c>
      <c r="BA1054" s="4" t="str">
        <v>Term Life</v>
      </c>
      <c r="BB1054" s="4" t="str">
        <v>Term Life</v>
      </c>
      <c r="BC1054" s="4" t="str">
        <v>Term Life</v>
      </c>
      <c r="BD1054" s="4" t="str">
        <v>Mixed</v>
      </c>
      <c r="BE1054" s="4" t="str">
        <v>Medical</v>
      </c>
      <c r="BF1054" s="4">
        <v>0</v>
      </c>
      <c r="BG1054" s="4">
        <v>0.20899999999999999</v>
      </c>
      <c r="BH1054" s="4">
        <v>1</v>
      </c>
      <c r="BI1054" s="4">
        <v>0.23</v>
      </c>
      <c r="BJ1054" s="4">
        <v>1</v>
      </c>
      <c r="BK1054" s="4">
        <v>1</v>
      </c>
      <c r="BL1054" s="4">
        <v>0.03</v>
      </c>
      <c r="BM1054" s="4">
        <v>0.115</v>
      </c>
      <c r="BN1054" s="4">
        <v>0.01</v>
      </c>
      <c r="BO1054" s="4">
        <v>0.9</v>
      </c>
      <c r="BP1054" s="4">
        <v>0</v>
      </c>
      <c r="BQ1054" t="str">
        <f>VLOOKUP(A1054,Misc!$A$3:$B$11,2,FALSE)</f>
        <v>JPY</v>
      </c>
      <c r="BR1054">
        <f>INDEX(FX!$B$30:$AK$48,MATCH('Data (2)'!BQ1054,FX!$A$30:$A$48,0),MATCH('Data (2)'!D1054,Period,0))</f>
        <v>105.9022104</v>
      </c>
      <c r="BS1054">
        <f t="shared" si="294"/>
        <v>0</v>
      </c>
      <c r="BT1054">
        <f t="shared" si="295"/>
        <v>23.098941477056645</v>
      </c>
      <c r="BU1054">
        <f t="shared" si="296"/>
        <v>0</v>
      </c>
      <c r="BV1054">
        <f t="shared" si="297"/>
        <v>12.2069308385387</v>
      </c>
      <c r="BW1054">
        <f t="shared" si="298"/>
        <v>0</v>
      </c>
      <c r="BX1054">
        <f t="shared" si="299"/>
        <v>9.2832803585394021</v>
      </c>
      <c r="BY1054">
        <f t="shared" si="300"/>
        <v>0</v>
      </c>
      <c r="BZ1054">
        <f t="shared" si="301"/>
        <v>7.3712431997164281</v>
      </c>
      <c r="CA1054">
        <f t="shared" si="271"/>
        <v>50.737806368902064</v>
      </c>
      <c r="CB1054">
        <f t="shared" si="271"/>
        <v>38.997974691580076</v>
      </c>
      <c r="CC1054">
        <f t="shared" si="271"/>
        <v>22.754048942930236</v>
      </c>
      <c r="CD1054">
        <f t="shared" si="271"/>
        <v>19.671423419947288</v>
      </c>
      <c r="CE1054" s="4" t="str">
        <f t="shared" si="273"/>
        <v/>
      </c>
      <c r="CF1054" s="4">
        <f t="shared" si="274"/>
        <v>0.52846278045526063</v>
      </c>
      <c r="CG1054" s="4" t="str">
        <f t="shared" si="275"/>
        <v/>
      </c>
      <c r="CH1054" s="4">
        <f t="shared" si="276"/>
        <v>0.60385721007319515</v>
      </c>
      <c r="CI1054">
        <f>INDEX(FX!$B$114:$AK$132,MATCH('Data (2)'!BQ1054,FX!$A$114:$A$132,0),MATCH('Data (2)'!D1054,Period,0))</f>
        <v>107.20411660000001</v>
      </c>
    </row>
    <row r="1055" spans="1:87" hidden="1" x14ac:dyDescent="0.15">
      <c r="A1055" t="s">
        <v>65</v>
      </c>
      <c r="B1055" s="1">
        <f t="shared" si="302"/>
        <v>44044</v>
      </c>
      <c r="C1055" t="str">
        <f t="shared" si="302"/>
        <v>IFA/Broker</v>
      </c>
      <c r="D1055" s="1">
        <v>44105</v>
      </c>
      <c r="E1055">
        <v>1792.5855817472834</v>
      </c>
      <c r="F1055">
        <v>1056.1530302024807</v>
      </c>
      <c r="G1055">
        <v>894.4334386798414</v>
      </c>
      <c r="H1055">
        <v>756.56308612827752</v>
      </c>
      <c r="I1055">
        <v>3986.1528929999999</v>
      </c>
      <c r="J1055">
        <v>3082.2548459999998</v>
      </c>
      <c r="K1055">
        <v>2066.7315050000002</v>
      </c>
      <c r="L1055">
        <v>1783.8762429999999</v>
      </c>
      <c r="M1055">
        <v>2054.786325</v>
      </c>
      <c r="N1055">
        <v>844.56711888509903</v>
      </c>
      <c r="O1055">
        <v>814.96983402449553</v>
      </c>
      <c r="P1055">
        <v>571.78782300953844</v>
      </c>
      <c r="Q1055" t="str">
        <v>SME Term</v>
      </c>
      <c r="R1055" t="str">
        <v>Cancer</v>
      </c>
      <c r="S1055" t="str">
        <v>EWL</v>
      </c>
      <c r="T1055" t="str">
        <v>MIB</v>
      </c>
      <c r="U1055" t="str">
        <v>SI MIB</v>
      </c>
      <c r="V1055" t="str">
        <v>New Phoenix</v>
      </c>
      <c r="W1055" t="str">
        <v>New IT</v>
      </c>
      <c r="X1055" t="str">
        <v>Endowment</v>
      </c>
      <c r="Y1055" t="str">
        <v>LSFIH</v>
      </c>
      <c r="Z1055">
        <v>0</v>
      </c>
      <c r="AA1055">
        <v>0</v>
      </c>
      <c r="AB1055">
        <v>261.66783191999997</v>
      </c>
      <c r="AC1055">
        <v>0</v>
      </c>
      <c r="AD1055">
        <v>416.43571641000005</v>
      </c>
      <c r="AE1055">
        <v>64.574528831999999</v>
      </c>
      <c r="AF1055">
        <v>207.91359682377038</v>
      </c>
      <c r="AG1055">
        <v>360.38356782786889</v>
      </c>
      <c r="AH1055">
        <v>326.157195966431</v>
      </c>
      <c r="AI1055">
        <v>81.547290000000004</v>
      </c>
      <c r="AJ1055">
        <v>0</v>
      </c>
      <c r="AK1055">
        <v>73.905853967213261</v>
      </c>
      <c r="AL1055">
        <v>0</v>
      </c>
      <c r="AM1055">
        <v>157.00069915199998</v>
      </c>
      <c r="AN1055">
        <v>0</v>
      </c>
      <c r="AO1055">
        <v>378.95650193310007</v>
      </c>
      <c r="AP1055">
        <v>126.18173229778277</v>
      </c>
      <c r="AQ1055">
        <v>133.06470196721304</v>
      </c>
      <c r="AR1055">
        <v>86.492056278688537</v>
      </c>
      <c r="AS1055">
        <v>52.837465746561826</v>
      </c>
      <c r="AT1055">
        <v>25.588065888090163</v>
      </c>
      <c r="AU1055">
        <v>0</v>
      </c>
      <c r="AV1055">
        <v>96.031806939044372</v>
      </c>
      <c r="AW1055" s="4" t="str">
        <v>Term Life</v>
      </c>
      <c r="AX1055" s="4" t="str">
        <v>Medical</v>
      </c>
      <c r="AY1055" s="4" t="str">
        <v>Whole Life</v>
      </c>
      <c r="AZ1055" s="4" t="str">
        <v>Term Life</v>
      </c>
      <c r="BA1055" s="4" t="str">
        <v>Term Life</v>
      </c>
      <c r="BB1055" s="4" t="str">
        <v>Term Life</v>
      </c>
      <c r="BC1055" s="4" t="str">
        <v>Term Life</v>
      </c>
      <c r="BD1055" s="4" t="str">
        <v>Mixed</v>
      </c>
      <c r="BE1055" s="4" t="str">
        <v>Medical</v>
      </c>
      <c r="BF1055" s="4">
        <v>0</v>
      </c>
      <c r="BG1055" s="4">
        <v>0.20899999999999999</v>
      </c>
      <c r="BH1055" s="4">
        <v>1</v>
      </c>
      <c r="BI1055" s="4">
        <v>0.23</v>
      </c>
      <c r="BJ1055" s="4">
        <v>1</v>
      </c>
      <c r="BK1055" s="4">
        <v>1</v>
      </c>
      <c r="BL1055" s="4">
        <v>0.03</v>
      </c>
      <c r="BM1055" s="4">
        <v>0.115</v>
      </c>
      <c r="BN1055" s="4">
        <v>0.01</v>
      </c>
      <c r="BO1055" s="4">
        <v>0.9</v>
      </c>
      <c r="BP1055" s="4">
        <v>0</v>
      </c>
      <c r="BQ1055" t="str">
        <f>VLOOKUP(A1055,Misc!$A$3:$B$11,2,FALSE)</f>
        <v>JPY</v>
      </c>
      <c r="BR1055">
        <f>INDEX(FX!$B$30:$AK$48,MATCH('Data (2)'!BQ1055,FX!$A$30:$A$48,0),MATCH('Data (2)'!D1055,Period,0))</f>
        <v>105.9022104</v>
      </c>
      <c r="BS1055">
        <f t="shared" si="294"/>
        <v>0</v>
      </c>
      <c r="BT1055">
        <f t="shared" si="295"/>
        <v>16.926800441431421</v>
      </c>
      <c r="BU1055">
        <f t="shared" si="296"/>
        <v>0</v>
      </c>
      <c r="BV1055">
        <f t="shared" si="297"/>
        <v>9.9729082727670875</v>
      </c>
      <c r="BW1055">
        <f t="shared" si="298"/>
        <v>0</v>
      </c>
      <c r="BX1055">
        <f t="shared" si="299"/>
        <v>8.4458429649532736</v>
      </c>
      <c r="BY1055">
        <f t="shared" si="300"/>
        <v>0</v>
      </c>
      <c r="BZ1055">
        <f t="shared" si="301"/>
        <v>7.1439782349271672</v>
      </c>
      <c r="CA1055">
        <f t="shared" si="271"/>
        <v>37.18283419911134</v>
      </c>
      <c r="CB1055">
        <f t="shared" si="271"/>
        <v>28.751273213700451</v>
      </c>
      <c r="CC1055">
        <f t="shared" si="271"/>
        <v>19.278471485487714</v>
      </c>
      <c r="CD1055">
        <f t="shared" si="271"/>
        <v>16.639997600614524</v>
      </c>
      <c r="CE1055" s="4" t="str">
        <f t="shared" si="273"/>
        <v/>
      </c>
      <c r="CF1055" s="4">
        <f t="shared" si="274"/>
        <v>0.58917858146165536</v>
      </c>
      <c r="CG1055" s="4" t="str">
        <f t="shared" si="275"/>
        <v/>
      </c>
      <c r="CH1055" s="4">
        <f t="shared" si="276"/>
        <v>0.71633850823988332</v>
      </c>
      <c r="CI1055">
        <f>INDEX(FX!$B$114:$AK$132,MATCH('Data (2)'!BQ1055,FX!$A$114:$A$132,0),MATCH('Data (2)'!D1055,Period,0))</f>
        <v>107.20411660000001</v>
      </c>
    </row>
    <row r="1056" spans="1:87" hidden="1" x14ac:dyDescent="0.15">
      <c r="A1056" t="s">
        <v>65</v>
      </c>
      <c r="B1056" s="1">
        <f t="shared" si="302"/>
        <v>44044</v>
      </c>
      <c r="C1056" t="str">
        <f t="shared" si="302"/>
        <v>IFA/Broker</v>
      </c>
      <c r="D1056" s="1">
        <v>44136</v>
      </c>
      <c r="E1056">
        <v>2227.0102418078814</v>
      </c>
      <c r="F1056">
        <v>1440.0110534654291</v>
      </c>
      <c r="G1056">
        <v>1195.444512939325</v>
      </c>
      <c r="H1056">
        <v>1061.2706128177451</v>
      </c>
      <c r="I1056">
        <v>4757.5949300000002</v>
      </c>
      <c r="J1056">
        <v>3631.6224849999999</v>
      </c>
      <c r="K1056">
        <v>2049.0477270000001</v>
      </c>
      <c r="L1056">
        <v>1766.334349</v>
      </c>
      <c r="M1056">
        <v>1462.7468690000001</v>
      </c>
      <c r="N1056">
        <v>783.17783500642656</v>
      </c>
      <c r="O1056">
        <v>709.12347502794523</v>
      </c>
      <c r="P1056">
        <v>511.82447064428311</v>
      </c>
      <c r="Q1056" t="str">
        <v>SME Term</v>
      </c>
      <c r="R1056" t="str">
        <v>Cancer</v>
      </c>
      <c r="S1056" t="str">
        <v>EWL</v>
      </c>
      <c r="T1056" t="str">
        <v>MIB</v>
      </c>
      <c r="U1056" t="str">
        <v>SI MIB</v>
      </c>
      <c r="V1056" t="str">
        <v>New Phoenix</v>
      </c>
      <c r="W1056" t="str">
        <v>New IT</v>
      </c>
      <c r="X1056" t="str">
        <v>Endowment</v>
      </c>
      <c r="Y1056" t="str">
        <v>LSFIH</v>
      </c>
      <c r="Z1056">
        <v>0</v>
      </c>
      <c r="AA1056">
        <v>0</v>
      </c>
      <c r="AB1056">
        <v>522.52886000000001</v>
      </c>
      <c r="AC1056">
        <v>0</v>
      </c>
      <c r="AD1056">
        <v>435.47963341000002</v>
      </c>
      <c r="AE1056">
        <v>70.599621708000001</v>
      </c>
      <c r="AF1056">
        <v>308.57458606557401</v>
      </c>
      <c r="AG1056">
        <v>382.445949180328</v>
      </c>
      <c r="AH1056">
        <v>335.93012847676601</v>
      </c>
      <c r="AI1056">
        <v>76.507002</v>
      </c>
      <c r="AJ1056">
        <v>0</v>
      </c>
      <c r="AK1056">
        <v>94.944460967213217</v>
      </c>
      <c r="AL1056">
        <v>0</v>
      </c>
      <c r="AM1056">
        <v>418.02308799999997</v>
      </c>
      <c r="AN1056">
        <v>0</v>
      </c>
      <c r="AO1056">
        <v>396.28646640310001</v>
      </c>
      <c r="AP1056">
        <v>137.95505329756318</v>
      </c>
      <c r="AQ1056">
        <v>197.48773508196734</v>
      </c>
      <c r="AR1056">
        <v>91.787027803278718</v>
      </c>
      <c r="AS1056">
        <v>54.420680813236096</v>
      </c>
      <c r="AT1056">
        <v>24.00651460123624</v>
      </c>
      <c r="AU1056">
        <v>0</v>
      </c>
      <c r="AV1056">
        <v>120.04448746504772</v>
      </c>
      <c r="AW1056" s="4" t="str">
        <v>Term Life</v>
      </c>
      <c r="AX1056" s="4" t="str">
        <v>Medical</v>
      </c>
      <c r="AY1056" s="4" t="str">
        <v>Whole Life</v>
      </c>
      <c r="AZ1056" s="4" t="str">
        <v>Term Life</v>
      </c>
      <c r="BA1056" s="4" t="str">
        <v>Term Life</v>
      </c>
      <c r="BB1056" s="4" t="str">
        <v>Term Life</v>
      </c>
      <c r="BC1056" s="4" t="str">
        <v>Term Life</v>
      </c>
      <c r="BD1056" s="4" t="str">
        <v>Mixed</v>
      </c>
      <c r="BE1056" s="4" t="str">
        <v>Medical</v>
      </c>
      <c r="BF1056" s="4">
        <v>0</v>
      </c>
      <c r="BG1056" s="4">
        <v>0.20899999999999999</v>
      </c>
      <c r="BH1056" s="4">
        <v>1</v>
      </c>
      <c r="BI1056" s="4">
        <v>0.23</v>
      </c>
      <c r="BJ1056" s="4">
        <v>1</v>
      </c>
      <c r="BK1056" s="4">
        <v>1</v>
      </c>
      <c r="BL1056" s="4">
        <v>0.03</v>
      </c>
      <c r="BM1056" s="4">
        <v>0.115</v>
      </c>
      <c r="BN1056" s="4">
        <v>0.01</v>
      </c>
      <c r="BO1056" s="4">
        <v>0.9</v>
      </c>
      <c r="BP1056" s="4">
        <v>0</v>
      </c>
      <c r="BQ1056" t="str">
        <f>VLOOKUP(A1056,Misc!$A$3:$B$11,2,FALSE)</f>
        <v>JPY</v>
      </c>
      <c r="BR1056">
        <f>INDEX(FX!$B$30:$AK$48,MATCH('Data (2)'!BQ1056,FX!$A$30:$A$48,0),MATCH('Data (2)'!D1056,Period,0))</f>
        <v>105.9022104</v>
      </c>
      <c r="BS1056">
        <f t="shared" si="294"/>
        <v>0</v>
      </c>
      <c r="BT1056">
        <f t="shared" si="295"/>
        <v>21.028930684225656</v>
      </c>
      <c r="BU1056">
        <f t="shared" si="296"/>
        <v>0</v>
      </c>
      <c r="BV1056">
        <f t="shared" si="297"/>
        <v>13.5975542722518</v>
      </c>
      <c r="BW1056">
        <f t="shared" si="298"/>
        <v>0</v>
      </c>
      <c r="BX1056">
        <f t="shared" si="299"/>
        <v>11.288192271191017</v>
      </c>
      <c r="BY1056">
        <f t="shared" si="300"/>
        <v>0</v>
      </c>
      <c r="BZ1056">
        <f t="shared" si="301"/>
        <v>10.021231934718381</v>
      </c>
      <c r="CA1056">
        <f t="shared" si="271"/>
        <v>44.378845522803367</v>
      </c>
      <c r="CB1056">
        <f t="shared" si="271"/>
        <v>33.875774552112674</v>
      </c>
      <c r="CC1056">
        <f t="shared" si="271"/>
        <v>19.11351720424512</v>
      </c>
      <c r="CD1056">
        <f t="shared" si="271"/>
        <v>16.476366813324404</v>
      </c>
      <c r="CE1056" s="4" t="str">
        <f t="shared" si="273"/>
        <v/>
      </c>
      <c r="CF1056" s="4">
        <f t="shared" si="274"/>
        <v>0.64661177862228048</v>
      </c>
      <c r="CG1056" s="4" t="str">
        <f t="shared" si="275"/>
        <v/>
      </c>
      <c r="CH1056" s="4">
        <f t="shared" si="276"/>
        <v>0.73698782399188256</v>
      </c>
      <c r="CI1056">
        <f>INDEX(FX!$B$114:$AK$132,MATCH('Data (2)'!BQ1056,FX!$A$114:$A$132,0),MATCH('Data (2)'!D1056,Period,0))</f>
        <v>107.20411660000001</v>
      </c>
    </row>
    <row r="1057" spans="1:87" hidden="1" x14ac:dyDescent="0.15">
      <c r="A1057" t="s">
        <v>65</v>
      </c>
      <c r="B1057" s="1">
        <f t="shared" si="302"/>
        <v>44044</v>
      </c>
      <c r="C1057" t="str">
        <f t="shared" si="302"/>
        <v>IFA/Broker</v>
      </c>
      <c r="D1057" s="1">
        <v>44166</v>
      </c>
      <c r="E1057">
        <v>2645.6123908563577</v>
      </c>
      <c r="F1057">
        <v>1687.1611044867827</v>
      </c>
      <c r="G1057">
        <v>1305.4381569100196</v>
      </c>
      <c r="H1057">
        <v>1162.9452984573991</v>
      </c>
      <c r="I1057">
        <v>5478.0586590000003</v>
      </c>
      <c r="J1057">
        <v>4230.2868490000001</v>
      </c>
      <c r="K1057">
        <v>2682.553026</v>
      </c>
      <c r="L1057">
        <v>2312.9444250000001</v>
      </c>
      <c r="M1057">
        <v>2941.0697439999999</v>
      </c>
      <c r="N1057">
        <v>1215.3980235313907</v>
      </c>
      <c r="O1057">
        <v>933.81214930096053</v>
      </c>
      <c r="P1057">
        <v>678.125411433051</v>
      </c>
      <c r="Q1057" t="str">
        <v>SME Term</v>
      </c>
      <c r="R1057" t="str">
        <v>Cancer</v>
      </c>
      <c r="S1057" t="str">
        <v>EWL</v>
      </c>
      <c r="T1057" t="str">
        <v>MIB</v>
      </c>
      <c r="U1057" t="str">
        <v>SI MIB</v>
      </c>
      <c r="V1057" t="str">
        <v>New Phoenix</v>
      </c>
      <c r="W1057" t="str">
        <v>New IT</v>
      </c>
      <c r="X1057" t="str">
        <v>Endowment</v>
      </c>
      <c r="Y1057" t="str">
        <v>LSFIH</v>
      </c>
      <c r="Z1057">
        <v>0</v>
      </c>
      <c r="AA1057">
        <v>0</v>
      </c>
      <c r="AB1057">
        <v>550.7090336</v>
      </c>
      <c r="AC1057">
        <v>0</v>
      </c>
      <c r="AD1057">
        <v>468.30529289200001</v>
      </c>
      <c r="AE1057">
        <v>73.612168145999988</v>
      </c>
      <c r="AF1057">
        <v>475.84829467213098</v>
      </c>
      <c r="AG1057">
        <v>429.63704409835998</v>
      </c>
      <c r="AH1057">
        <v>428.55459148065302</v>
      </c>
      <c r="AI1057">
        <v>86.587578000000036</v>
      </c>
      <c r="AJ1057">
        <v>0</v>
      </c>
      <c r="AK1057">
        <v>132.35838796721373</v>
      </c>
      <c r="AL1057">
        <v>0</v>
      </c>
      <c r="AM1057">
        <v>440.56722688000008</v>
      </c>
      <c r="AN1057">
        <v>0</v>
      </c>
      <c r="AO1057">
        <v>426.15781653172002</v>
      </c>
      <c r="AP1057">
        <v>143.84171379745334</v>
      </c>
      <c r="AQ1057">
        <v>304.54290859016385</v>
      </c>
      <c r="AR1057">
        <v>103.11289058360639</v>
      </c>
      <c r="AS1057">
        <v>69.42584381986579</v>
      </c>
      <c r="AT1057">
        <v>27.169617174944101</v>
      </c>
      <c r="AU1057">
        <v>0</v>
      </c>
      <c r="AV1057">
        <v>172.34308710902928</v>
      </c>
      <c r="AW1057" s="4" t="str">
        <v>Term Life</v>
      </c>
      <c r="AX1057" s="4" t="str">
        <v>Medical</v>
      </c>
      <c r="AY1057" s="4" t="str">
        <v>Whole Life</v>
      </c>
      <c r="AZ1057" s="4" t="str">
        <v>Term Life</v>
      </c>
      <c r="BA1057" s="4" t="str">
        <v>Term Life</v>
      </c>
      <c r="BB1057" s="4" t="str">
        <v>Term Life</v>
      </c>
      <c r="BC1057" s="4" t="str">
        <v>Term Life</v>
      </c>
      <c r="BD1057" s="4" t="str">
        <v>Mixed</v>
      </c>
      <c r="BE1057" s="4" t="str">
        <v>Medical</v>
      </c>
      <c r="BF1057" s="4">
        <v>0</v>
      </c>
      <c r="BG1057" s="4">
        <v>0.20899999999999999</v>
      </c>
      <c r="BH1057" s="4">
        <v>1</v>
      </c>
      <c r="BI1057" s="4">
        <v>0.23</v>
      </c>
      <c r="BJ1057" s="4">
        <v>1</v>
      </c>
      <c r="BK1057" s="4">
        <v>1</v>
      </c>
      <c r="BL1057" s="4">
        <v>0.03</v>
      </c>
      <c r="BM1057" s="4">
        <v>0.115</v>
      </c>
      <c r="BN1057" s="4">
        <v>0.01</v>
      </c>
      <c r="BO1057" s="4">
        <v>0.9</v>
      </c>
      <c r="BP1057" s="4">
        <v>0</v>
      </c>
      <c r="BQ1057" t="str">
        <f>VLOOKUP(A1057,Misc!$A$3:$B$11,2,FALSE)</f>
        <v>JPY</v>
      </c>
      <c r="BR1057">
        <f>INDEX(FX!$B$30:$AK$48,MATCH('Data (2)'!BQ1057,FX!$A$30:$A$48,0),MATCH('Data (2)'!D1057,Period,0))</f>
        <v>105.9022104</v>
      </c>
      <c r="BS1057">
        <f t="shared" si="294"/>
        <v>0</v>
      </c>
      <c r="BT1057">
        <f t="shared" si="295"/>
        <v>24.981654120945127</v>
      </c>
      <c r="BU1057">
        <f t="shared" si="296"/>
        <v>0</v>
      </c>
      <c r="BV1057">
        <f t="shared" si="297"/>
        <v>15.931311519507082</v>
      </c>
      <c r="BW1057">
        <f t="shared" si="298"/>
        <v>0</v>
      </c>
      <c r="BX1057">
        <f t="shared" si="299"/>
        <v>12.326826342710781</v>
      </c>
      <c r="BY1057">
        <f t="shared" si="300"/>
        <v>0</v>
      </c>
      <c r="BZ1057">
        <f t="shared" si="301"/>
        <v>10.981312798523033</v>
      </c>
      <c r="CA1057">
        <f t="shared" si="271"/>
        <v>51.099331189302482</v>
      </c>
      <c r="CB1057">
        <f t="shared" si="271"/>
        <v>39.460115741488231</v>
      </c>
      <c r="CC1057">
        <f t="shared" si="271"/>
        <v>25.022854635416117</v>
      </c>
      <c r="CD1057">
        <f t="shared" si="271"/>
        <v>21.575145604063493</v>
      </c>
      <c r="CE1057" s="4" t="str">
        <f t="shared" si="273"/>
        <v/>
      </c>
      <c r="CF1057" s="4">
        <f t="shared" si="274"/>
        <v>0.63772044246461435</v>
      </c>
      <c r="CG1057" s="4" t="str">
        <f t="shared" si="275"/>
        <v/>
      </c>
      <c r="CH1057" s="4">
        <f t="shared" si="276"/>
        <v>0.68929119771947045</v>
      </c>
      <c r="CI1057">
        <f>INDEX(FX!$B$114:$AK$132,MATCH('Data (2)'!BQ1057,FX!$A$114:$A$132,0),MATCH('Data (2)'!D1057,Period,0))</f>
        <v>107.20411660000001</v>
      </c>
    </row>
    <row r="1058" spans="1:87" x14ac:dyDescent="0.15">
      <c r="A1058" t="s">
        <v>65</v>
      </c>
      <c r="B1058" s="1">
        <f t="shared" si="302"/>
        <v>44044</v>
      </c>
      <c r="C1058" t="s">
        <v>109</v>
      </c>
      <c r="D1058" s="1">
        <v>43831</v>
      </c>
      <c r="E1058">
        <f t="array" ref="E1058:E1069">TRANSPOSE('[11]DM_Key Metrics P1'!$F$6:$Q$6)</f>
        <v>210.096971</v>
      </c>
      <c r="F1058">
        <f t="array" ref="F1058:F1069">TRANSPOSE('[11]DM_Key Metrics P1'!$F$11:$Q$11)</f>
        <v>127.77908540378954</v>
      </c>
      <c r="G1058">
        <f t="array" ref="G1058:G1069">TRANSPOSE('[11]DM_Key Metrics P1'!$F$16:$Q$16)</f>
        <v>191.27771442553097</v>
      </c>
      <c r="H1058">
        <f t="array" ref="H1058:H1069">TRANSPOSE('[11]DM_Key Metrics P1'!$F$21:$Q$21)</f>
        <v>115.84031590194417</v>
      </c>
      <c r="I1058">
        <f t="array" ref="I1058:I1069">TRANSPOSE('[11]DM_Key Metrics P1'!$F$7:$Q$7)</f>
        <v>307.94392399999998</v>
      </c>
      <c r="J1058">
        <f t="array" ref="J1058:J1069">TRANSPOSE('[11]DM_Key Metrics P1'!$F$12:$Q$12)</f>
        <v>200.85555600000001</v>
      </c>
      <c r="K1058">
        <f t="array" ref="K1058:K1069">TRANSPOSE('[11]DM_Key Metrics P1'!$F$17:$Q$17)</f>
        <v>270.22253000000001</v>
      </c>
      <c r="L1058">
        <f t="array" ref="L1058:L1069">TRANSPOSE('[11]DM_Key Metrics P1'!$F$22:$Q$22)</f>
        <v>175.48166699999999</v>
      </c>
      <c r="M1058">
        <f t="array" ref="M1058:M1069">TRANSPOSE('[11]DM_Key Metrics P1'!$F$9:$Q$9)</f>
        <v>149.20480500000002</v>
      </c>
      <c r="N1058">
        <f t="array" ref="N1058:N1069">TRANSPOSE('[11]DM_Key Metrics P1'!$F$14:$Q$14)</f>
        <v>136.53057126533773</v>
      </c>
      <c r="O1058">
        <f t="array" ref="O1058:O1069">TRANSPOSE('[11]DM_Key Metrics P1'!$F$19:$Q$19)</f>
        <v>134.24184785310183</v>
      </c>
      <c r="P1058">
        <f t="array" ref="P1058:P1069">TRANSPOSE('[11]DM_Key Metrics P1'!$F$24:$Q$24)</f>
        <v>126.02821724746413</v>
      </c>
      <c r="Q1058" t="str">
        <f t="array" ref="Q1058:Q1069">'[11]DM_Key Products'!$D$6</f>
        <v>SI Medical</v>
      </c>
      <c r="R1058" t="str">
        <f t="array" ref="R1058:R1069">'[11]DM_Key Products'!$D$9</f>
        <v>Cancer</v>
      </c>
      <c r="S1058" t="str">
        <f t="array" ref="S1058:S1069">'[11]DM_Key Products'!$D$12</f>
        <v>Medical</v>
      </c>
      <c r="T1058" t="str">
        <f t="array" ref="T1058:T1069">'[11]DM_Key Products'!$D$15</f>
        <v>MIB</v>
      </c>
      <c r="U1058">
        <f t="array" ref="U1058:U1069">'[11]DM_Key Products'!$D$18</f>
        <v>0</v>
      </c>
      <c r="V1058">
        <f t="array" ref="V1058:V1069">'[11]DM_Key Products'!$D$21</f>
        <v>0</v>
      </c>
      <c r="W1058">
        <f t="array" ref="W1058:W1069">'[11]DM_Key Products'!$D$24</f>
        <v>0</v>
      </c>
      <c r="X1058">
        <f t="array" ref="X1058:X1069">'[11]DM_Key Products'!$D$27</f>
        <v>0</v>
      </c>
      <c r="Y1058">
        <f t="array" ref="Y1058:Y1069">'[11]DM_Key Products'!$D$30</f>
        <v>0</v>
      </c>
      <c r="Z1058">
        <f t="array" ref="Z1058:Z1069">'[11]DM_Key Products'!$D$33</f>
        <v>0</v>
      </c>
      <c r="AA1058">
        <f t="array" ref="AA1058:AA1069">TRANSPOSE('[11]DM_Key Products'!$F$6:$Q$6)</f>
        <v>74.042192999999997</v>
      </c>
      <c r="AB1058">
        <f t="array" ref="AB1058:AB1069">TRANSPOSE('[11]DM_Key Products'!$F$9:$Q$9)</f>
        <v>76.517876000000001</v>
      </c>
      <c r="AC1058">
        <f t="array" ref="AC1058:AC1069">TRANSPOSE('[11]DM_Key Products'!$F$12:$Q$12)</f>
        <v>24.979735999999999</v>
      </c>
      <c r="AD1058">
        <f t="array" ref="AD1058:AD1069">TRANSPOSE('[11]DM_Key Products'!$F$15:$Q$15)</f>
        <v>13.448938999999998</v>
      </c>
      <c r="AE1058">
        <f t="array" ref="AE1058:AE1069">TRANSPOSE('[11]DM_Key Products'!$F$18:$Q$18)</f>
        <v>0</v>
      </c>
      <c r="AF1058">
        <f t="array" ref="AF1058:AF1069">TRANSPOSE('[11]DM_Key Products'!$F$21:$Q$21)</f>
        <v>0</v>
      </c>
      <c r="AG1058">
        <f t="array" ref="AG1058:AG1069">TRANSPOSE('[11]DM_Key Products'!$F$24:$Q$24)</f>
        <v>0</v>
      </c>
      <c r="AH1058">
        <f t="array" ref="AH1058:AH1069">TRANSPOSE('[11]DM_Key Products'!$F$27:$Q$27)</f>
        <v>0</v>
      </c>
      <c r="AI1058">
        <f t="array" ref="AI1058:AI1069">TRANSPOSE('[11]DM_Key Products'!$F$30:$Q$30)</f>
        <v>0</v>
      </c>
      <c r="AJ1058">
        <f t="array" ref="AJ1058:AJ1069">TRANSPOSE('[11]DM_Key Products'!$F$33:$Q$33)</f>
        <v>0</v>
      </c>
      <c r="AK1058">
        <f t="array" ref="AK1058:AK1069">TRANSPOSE('[11]DM_Key Products'!$F$36:$Q$36)</f>
        <v>21.108226999999999</v>
      </c>
      <c r="AL1058">
        <f t="array" ref="AL1058:AL1069">TRANSPOSE('[11]DM_Key Products'!$F$7:$Q$7)</f>
        <v>41.730908833047131</v>
      </c>
      <c r="AM1058">
        <f t="array" ref="AM1058:AM1069">TRANSPOSE('[11]DM_Key Products'!$F$10:$Q$10)</f>
        <v>43.087459879643809</v>
      </c>
      <c r="AN1058">
        <f t="array" ref="AN1058:AN1069">TRANSPOSE('[11]DM_Key Products'!$F$13:$Q$13)</f>
        <v>26.98842475733403</v>
      </c>
      <c r="AO1058">
        <f t="array" ref="AO1058:AO1069">TRANSPOSE('[11]DM_Key Products'!$F$16:$Q$16)</f>
        <v>8.0960008918403066</v>
      </c>
      <c r="AP1058">
        <f t="array" ref="AP1058:AP1069">TRANSPOSE('[11]DM_Key Products'!$F$19:$Q$19)</f>
        <v>0</v>
      </c>
      <c r="AQ1058">
        <f t="array" ref="AQ1058:AQ1069">TRANSPOSE('[11]DM_Key Products'!$F$22:$Q$22)</f>
        <v>0</v>
      </c>
      <c r="AR1058">
        <f t="array" ref="AR1058:AR1069">TRANSPOSE('[11]DM_Key Products'!$F$25:$Q$25)</f>
        <v>0</v>
      </c>
      <c r="AS1058">
        <f t="array" ref="AS1058:AS1069">TRANSPOSE('[11]DM_Key Products'!$F$28:$Q$28)</f>
        <v>0</v>
      </c>
      <c r="AT1058">
        <f t="array" ref="AT1058:AT1069">TRANSPOSE('[11]DM_Key Products'!$F$31:$Q$31)</f>
        <v>0</v>
      </c>
      <c r="AU1058">
        <f t="array" ref="AU1058:AU1069">TRANSPOSE('[11]DM_Key Products'!$F$34:$Q$35)</f>
        <v>0</v>
      </c>
      <c r="AV1058">
        <f t="array" ref="AV1058:AV1069">TRANSPOSE('[11]DM_Key Products'!$F$37:$Q$37)</f>
        <v>7.8762910419242615</v>
      </c>
      <c r="AW1058" s="4" t="str">
        <f t="array" ref="AW1058:AW1069">'[11]DM_Key Products'!$D$8</f>
        <v>Medical</v>
      </c>
      <c r="AX1058" s="4" t="str">
        <f t="array" ref="AX1058:AX1069">'[11]DM_Key Products'!$D$11</f>
        <v>Medical</v>
      </c>
      <c r="AY1058" s="4" t="str">
        <f t="array" ref="AY1058:AY1069">'[11]DM_Key Products'!$D$14</f>
        <v>Medical</v>
      </c>
      <c r="AZ1058" s="4" t="str">
        <f t="array" ref="AZ1058:AZ1069">'[11]DM_Key Products'!$D$17</f>
        <v>Term Life</v>
      </c>
      <c r="BA1058" s="4">
        <f t="array" ref="BA1058:BA1069">'[11]DM_Key Products'!$D$20</f>
        <v>0</v>
      </c>
      <c r="BB1058" s="4">
        <f t="array" ref="BB1058:BB1069">'[11]DM_Key Products'!$D$23</f>
        <v>0</v>
      </c>
      <c r="BC1058" s="4">
        <f t="array" ref="BC1058:BC1069">'[11]DM_Key Products'!$D$26</f>
        <v>0</v>
      </c>
      <c r="BD1058" s="4">
        <f t="array" ref="BD1058:BD1069">'[11]DM_Key Products'!$D$29</f>
        <v>0</v>
      </c>
      <c r="BE1058" s="4">
        <f t="array" ref="BE1058:BE1069">'[11]DM_Key Products'!$D$32</f>
        <v>0</v>
      </c>
      <c r="BF1058" s="4">
        <f t="array" ref="BF1058:BF1069">'[11]DM_Key Products'!$D$35</f>
        <v>0</v>
      </c>
      <c r="BG1058" s="4">
        <f t="array" ref="BG1058:BG1069">'[11]DM_Key Products'!$D$7</f>
        <v>0.88900000000000001</v>
      </c>
      <c r="BH1058" s="4">
        <f t="array" ref="BH1058:BH1069">'[11]DM_Key Products'!$D$10</f>
        <v>1</v>
      </c>
      <c r="BI1058" s="4">
        <f t="array" ref="BI1058:BI1069">'[11]DM_Key Products'!$D$13</f>
        <v>0.79900000000000004</v>
      </c>
      <c r="BJ1058" s="4">
        <f t="array" ref="BJ1058:BJ1069">'[11]DM_Key Products'!$D$16</f>
        <v>1</v>
      </c>
      <c r="BK1058" s="4">
        <f t="array" ref="BK1058:BK1069">'[11]DM_Key Products'!$D$19</f>
        <v>0</v>
      </c>
      <c r="BL1058" s="4">
        <f t="array" ref="BL1058:BL1069">'[11]DM_Key Products'!$D$22</f>
        <v>0</v>
      </c>
      <c r="BM1058" s="4">
        <f t="array" ref="BM1058:BM1069">'[11]DM_Key Products'!$D$25</f>
        <v>0</v>
      </c>
      <c r="BN1058" s="4">
        <f t="array" ref="BN1058:BN1069">'[11]DM_Key Products'!$D$28</f>
        <v>0</v>
      </c>
      <c r="BO1058" s="4">
        <f t="array" ref="BO1058:BO1069">'[11]DM_Key Products'!$D$31</f>
        <v>0</v>
      </c>
      <c r="BP1058" s="4">
        <f t="array" ref="BP1058:BP1069">'[11]DM_Key Products'!$D$34</f>
        <v>0</v>
      </c>
      <c r="BQ1058" t="str">
        <f>VLOOKUP(A1058,Misc!$A$3:$B$11,2,FALSE)</f>
        <v>JPY</v>
      </c>
      <c r="BR1058">
        <f>INDEX(FX!$B$30:$AK$48,MATCH('Data (2)'!BQ1058,FX!$A$30:$A$48,0),MATCH('Data (2)'!D1058,Period,0))</f>
        <v>109.2835173</v>
      </c>
      <c r="BS1058">
        <f t="shared" si="294"/>
        <v>1.9224945919635037</v>
      </c>
      <c r="BT1058">
        <f t="shared" si="295"/>
        <v>0</v>
      </c>
      <c r="BU1058">
        <f t="shared" si="296"/>
        <v>1.1692438947862227</v>
      </c>
      <c r="BV1058">
        <f t="shared" si="297"/>
        <v>0</v>
      </c>
      <c r="BW1058">
        <f t="shared" si="298"/>
        <v>1.7502887823462374</v>
      </c>
      <c r="BX1058">
        <f t="shared" si="299"/>
        <v>0</v>
      </c>
      <c r="BY1058">
        <f t="shared" si="300"/>
        <v>1.0599980561015871</v>
      </c>
      <c r="BZ1058">
        <f t="shared" si="301"/>
        <v>0</v>
      </c>
      <c r="CA1058">
        <f t="shared" si="271"/>
        <v>2.8584028182055463</v>
      </c>
      <c r="CB1058">
        <f t="shared" si="271"/>
        <v>1.8643851772267537</v>
      </c>
      <c r="CC1058">
        <f t="shared" si="271"/>
        <v>2.5082645933115821</v>
      </c>
      <c r="CD1058">
        <f t="shared" si="271"/>
        <v>1.6288591928711253</v>
      </c>
      <c r="CE1058" s="4">
        <f t="shared" si="273"/>
        <v>0.60819099292863932</v>
      </c>
      <c r="CF1058" s="4" t="str">
        <f t="shared" si="274"/>
        <v/>
      </c>
      <c r="CG1058" s="4">
        <f t="shared" si="275"/>
        <v>0.90656710787905426</v>
      </c>
      <c r="CH1058" s="4" t="str">
        <f t="shared" si="276"/>
        <v/>
      </c>
      <c r="CI1058">
        <f>INDEX(FX!$B$114:$AK$132,MATCH('Data (2)'!BQ1058,FX!$A$114:$A$132,0),MATCH('Data (2)'!D1058,Period,0))</f>
        <v>107.7328646748682</v>
      </c>
    </row>
    <row r="1059" spans="1:87" hidden="1" x14ac:dyDescent="0.15">
      <c r="A1059" t="s">
        <v>65</v>
      </c>
      <c r="B1059" s="1">
        <f t="shared" si="302"/>
        <v>44044</v>
      </c>
      <c r="C1059" t="str">
        <f>C1058</f>
        <v>DTC</v>
      </c>
      <c r="D1059" s="1">
        <v>43862</v>
      </c>
      <c r="E1059">
        <v>238.52064100000001</v>
      </c>
      <c r="F1059">
        <v>137.12621350648342</v>
      </c>
      <c r="G1059">
        <v>209.13173407099575</v>
      </c>
      <c r="H1059">
        <v>122.3099368080312</v>
      </c>
      <c r="I1059">
        <v>307.94392399999998</v>
      </c>
      <c r="J1059">
        <v>200.85555600000001</v>
      </c>
      <c r="K1059">
        <v>270.22253000000001</v>
      </c>
      <c r="L1059">
        <v>175.48166699999999</v>
      </c>
      <c r="M1059">
        <v>158.42999802538199</v>
      </c>
      <c r="N1059">
        <v>147.26351241041385</v>
      </c>
      <c r="O1059">
        <v>134.89319086692353</v>
      </c>
      <c r="P1059">
        <v>129.52519057139423</v>
      </c>
      <c r="Q1059" t="str">
        <v>SI Medical</v>
      </c>
      <c r="R1059" t="str">
        <v>Cancer</v>
      </c>
      <c r="S1059" t="str">
        <v>Medical</v>
      </c>
      <c r="T1059" t="str">
        <v>MIB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74.244985999999997</v>
      </c>
      <c r="AB1059">
        <v>82.388604000000001</v>
      </c>
      <c r="AC1059">
        <v>29.012117000000003</v>
      </c>
      <c r="AD1059">
        <v>13.537255999999999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39.337677999999983</v>
      </c>
      <c r="AL1059">
        <v>41.419470263152938</v>
      </c>
      <c r="AM1059">
        <v>45.585920976661754</v>
      </c>
      <c r="AN1059">
        <v>30.974944149162589</v>
      </c>
      <c r="AO1059">
        <v>8.6473215571099011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10.498556560396253</v>
      </c>
      <c r="AW1059" s="4" t="str">
        <v>Medical</v>
      </c>
      <c r="AX1059" s="4" t="str">
        <v>Medical</v>
      </c>
      <c r="AY1059" s="4" t="str">
        <v>Medical</v>
      </c>
      <c r="AZ1059" s="4" t="str">
        <v>Term Life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0.88900000000000001</v>
      </c>
      <c r="BH1059" s="4">
        <v>1</v>
      </c>
      <c r="BI1059" s="4">
        <v>0.79900000000000004</v>
      </c>
      <c r="BJ1059" s="4">
        <v>1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t="str">
        <f>VLOOKUP(A1059,Misc!$A$3:$B$11,2,FALSE)</f>
        <v>JPY</v>
      </c>
      <c r="BR1059">
        <f>INDEX(FX!$B$30:$AK$48,MATCH('Data (2)'!BQ1059,FX!$A$30:$A$48,0),MATCH('Data (2)'!D1059,Period,0))</f>
        <v>110.01451833</v>
      </c>
      <c r="BS1059">
        <f t="shared" si="294"/>
        <v>2.168083309554949</v>
      </c>
      <c r="BT1059">
        <f t="shared" si="295"/>
        <v>0</v>
      </c>
      <c r="BU1059">
        <f t="shared" si="296"/>
        <v>1.2464374301504377</v>
      </c>
      <c r="BV1059">
        <f t="shared" si="297"/>
        <v>0</v>
      </c>
      <c r="BW1059">
        <f t="shared" si="298"/>
        <v>1.9009466863608251</v>
      </c>
      <c r="BX1059">
        <f t="shared" si="299"/>
        <v>0</v>
      </c>
      <c r="BY1059">
        <f t="shared" si="300"/>
        <v>1.1117617807601521</v>
      </c>
      <c r="BZ1059">
        <f t="shared" si="301"/>
        <v>0</v>
      </c>
      <c r="CA1059">
        <f t="shared" si="271"/>
        <v>2.8584028182055463</v>
      </c>
      <c r="CB1059">
        <f t="shared" si="271"/>
        <v>1.8643851772267537</v>
      </c>
      <c r="CC1059">
        <f t="shared" si="271"/>
        <v>2.5082645933115821</v>
      </c>
      <c r="CD1059">
        <f t="shared" si="271"/>
        <v>1.6288591928711253</v>
      </c>
      <c r="CE1059" s="4">
        <f t="shared" si="273"/>
        <v>0.57490292216044914</v>
      </c>
      <c r="CF1059" s="4" t="str">
        <f t="shared" si="274"/>
        <v/>
      </c>
      <c r="CG1059" s="4">
        <f t="shared" si="275"/>
        <v>0.89195153632859769</v>
      </c>
      <c r="CH1059" s="4" t="str">
        <f t="shared" si="276"/>
        <v/>
      </c>
      <c r="CI1059">
        <f>INDEX(FX!$B$114:$AK$132,MATCH('Data (2)'!BQ1059,FX!$A$114:$A$132,0),MATCH('Data (2)'!D1059,Period,0))</f>
        <v>107.7328646748682</v>
      </c>
    </row>
    <row r="1060" spans="1:87" hidden="1" x14ac:dyDescent="0.15">
      <c r="A1060" t="s">
        <v>65</v>
      </c>
      <c r="B1060" s="1">
        <f t="shared" si="302"/>
        <v>44044</v>
      </c>
      <c r="C1060" t="str">
        <f t="shared" si="302"/>
        <v>DTC</v>
      </c>
      <c r="D1060" s="1">
        <v>43891</v>
      </c>
      <c r="E1060">
        <v>281.30425100000002</v>
      </c>
      <c r="F1060">
        <v>167.52725956415333</v>
      </c>
      <c r="G1060">
        <v>255.51268769727403</v>
      </c>
      <c r="H1060">
        <v>151.45788119949688</v>
      </c>
      <c r="I1060">
        <v>307.94392399999998</v>
      </c>
      <c r="J1060">
        <v>200.85555600000001</v>
      </c>
      <c r="K1060">
        <v>270.22253000000001</v>
      </c>
      <c r="L1060">
        <v>175.48166699999999</v>
      </c>
      <c r="M1060">
        <v>295.32002399999999</v>
      </c>
      <c r="N1060">
        <v>300.95126254927459</v>
      </c>
      <c r="O1060">
        <v>181.71068764038907</v>
      </c>
      <c r="P1060">
        <v>185.60451843834682</v>
      </c>
      <c r="Q1060" t="str">
        <v>SI Medical</v>
      </c>
      <c r="R1060" t="str">
        <v>Cancer</v>
      </c>
      <c r="S1060" t="str">
        <v>Medical</v>
      </c>
      <c r="T1060" t="str">
        <v>MIB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93.912762000000001</v>
      </c>
      <c r="AB1060">
        <v>95.915942999999999</v>
      </c>
      <c r="AC1060">
        <v>36.090707000000002</v>
      </c>
      <c r="AD1060">
        <v>16.114771000000001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39.270068000000009</v>
      </c>
      <c r="AL1060">
        <v>53.157244686575311</v>
      </c>
      <c r="AM1060">
        <v>52.362424139674154</v>
      </c>
      <c r="AN1060">
        <v>38.740059715399241</v>
      </c>
      <c r="AO1060">
        <v>9.5450022039219853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13.722528818582617</v>
      </c>
      <c r="AW1060" s="4" t="str">
        <v>Medical</v>
      </c>
      <c r="AX1060" s="4" t="str">
        <v>Medical</v>
      </c>
      <c r="AY1060" s="4" t="str">
        <v>Medical</v>
      </c>
      <c r="AZ1060" s="4" t="str">
        <v>Term Life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0.88900000000000001</v>
      </c>
      <c r="BH1060" s="4">
        <v>1</v>
      </c>
      <c r="BI1060" s="4">
        <v>0.79900000000000004</v>
      </c>
      <c r="BJ1060" s="4">
        <v>1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t="str">
        <f>VLOOKUP(A1060,Misc!$A$3:$B$11,2,FALSE)</f>
        <v>JPY</v>
      </c>
      <c r="BR1060">
        <f>INDEX(FX!$B$30:$AK$48,MATCH('Data (2)'!BQ1060,FX!$A$30:$A$48,0),MATCH('Data (2)'!D1060,Period,0))</f>
        <v>107.54321586</v>
      </c>
      <c r="BS1060">
        <f t="shared" si="294"/>
        <v>2.6157321849683437</v>
      </c>
      <c r="BT1060">
        <f t="shared" si="295"/>
        <v>0</v>
      </c>
      <c r="BU1060">
        <f t="shared" si="296"/>
        <v>1.5577668774778008</v>
      </c>
      <c r="BV1060">
        <f t="shared" si="297"/>
        <v>0</v>
      </c>
      <c r="BW1060">
        <f t="shared" si="298"/>
        <v>2.3759070774850271</v>
      </c>
      <c r="BX1060">
        <f t="shared" si="299"/>
        <v>0</v>
      </c>
      <c r="BY1060">
        <f t="shared" si="300"/>
        <v>1.4083443570877134</v>
      </c>
      <c r="BZ1060">
        <f t="shared" si="301"/>
        <v>0</v>
      </c>
      <c r="CA1060">
        <f t="shared" si="271"/>
        <v>2.8584028182055463</v>
      </c>
      <c r="CB1060">
        <f t="shared" si="271"/>
        <v>1.8643851772267537</v>
      </c>
      <c r="CC1060">
        <f t="shared" si="271"/>
        <v>2.5082645933115821</v>
      </c>
      <c r="CD1060">
        <f t="shared" si="271"/>
        <v>1.6288591928711253</v>
      </c>
      <c r="CE1060" s="4">
        <f t="shared" si="273"/>
        <v>0.59553760374617759</v>
      </c>
      <c r="CF1060" s="4" t="str">
        <f t="shared" si="274"/>
        <v/>
      </c>
      <c r="CG1060" s="4">
        <f t="shared" si="275"/>
        <v>0.90407902327977396</v>
      </c>
      <c r="CH1060" s="4" t="str">
        <f t="shared" si="276"/>
        <v/>
      </c>
      <c r="CI1060">
        <f>INDEX(FX!$B$114:$AK$132,MATCH('Data (2)'!BQ1060,FX!$A$114:$A$132,0),MATCH('Data (2)'!D1060,Period,0))</f>
        <v>107.7328646748682</v>
      </c>
    </row>
    <row r="1061" spans="1:87" hidden="1" x14ac:dyDescent="0.15">
      <c r="A1061" t="s">
        <v>65</v>
      </c>
      <c r="B1061" s="1">
        <f t="shared" si="302"/>
        <v>44044</v>
      </c>
      <c r="C1061" t="str">
        <f t="shared" si="302"/>
        <v>DTC</v>
      </c>
      <c r="D1061" s="1">
        <v>43922</v>
      </c>
      <c r="E1061">
        <v>230.943005</v>
      </c>
      <c r="F1061">
        <v>146.52218220965977</v>
      </c>
      <c r="G1061">
        <v>206.91853715772956</v>
      </c>
      <c r="H1061">
        <v>131.5091518227068</v>
      </c>
      <c r="I1061">
        <v>307.94392399999998</v>
      </c>
      <c r="J1061">
        <v>200.85555600000001</v>
      </c>
      <c r="K1061">
        <v>270.22253000000001</v>
      </c>
      <c r="L1061">
        <v>175.48166699999999</v>
      </c>
      <c r="M1061">
        <v>200.45598899999999</v>
      </c>
      <c r="N1061">
        <v>177.91325062551167</v>
      </c>
      <c r="O1061">
        <v>174.79348299374536</v>
      </c>
      <c r="P1061">
        <v>157.051076168702</v>
      </c>
      <c r="Q1061" t="str">
        <v>SI Medical</v>
      </c>
      <c r="R1061" t="str">
        <v>Cancer</v>
      </c>
      <c r="S1061" t="str">
        <v>Medical</v>
      </c>
      <c r="T1061" t="str">
        <v>MIB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74.575806</v>
      </c>
      <c r="AB1061">
        <v>77.401786999999999</v>
      </c>
      <c r="AC1061">
        <v>30.586445000000001</v>
      </c>
      <c r="AD1061">
        <v>11.702937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36.676029999999997</v>
      </c>
      <c r="AL1061">
        <v>44.143825557989501</v>
      </c>
      <c r="AM1061">
        <v>45.804728406983891</v>
      </c>
      <c r="AN1061">
        <v>32.557665512266773</v>
      </c>
      <c r="AO1061">
        <v>7.3513354923250702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16.664627240094546</v>
      </c>
      <c r="AW1061" s="4" t="str">
        <v>Medical</v>
      </c>
      <c r="AX1061" s="4" t="str">
        <v>Medical</v>
      </c>
      <c r="AY1061" s="4" t="str">
        <v>Medical</v>
      </c>
      <c r="AZ1061" s="4" t="str">
        <v>Term Life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0.88900000000000001</v>
      </c>
      <c r="BH1061" s="4">
        <v>1</v>
      </c>
      <c r="BI1061" s="4">
        <v>0.79900000000000004</v>
      </c>
      <c r="BJ1061" s="4">
        <v>1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t="str">
        <f>VLOOKUP(A1061,Misc!$A$3:$B$11,2,FALSE)</f>
        <v>JPY</v>
      </c>
      <c r="BR1061">
        <f>INDEX(FX!$B$30:$AK$48,MATCH('Data (2)'!BQ1061,FX!$A$30:$A$48,0),MATCH('Data (2)'!D1061,Period,0))</f>
        <v>107.87452852</v>
      </c>
      <c r="BS1061">
        <f t="shared" si="294"/>
        <v>2.1408483371232814</v>
      </c>
      <c r="BT1061">
        <f t="shared" si="295"/>
        <v>0</v>
      </c>
      <c r="BU1061">
        <f t="shared" si="296"/>
        <v>1.3582648677115143</v>
      </c>
      <c r="BV1061">
        <f t="shared" si="297"/>
        <v>0</v>
      </c>
      <c r="BW1061">
        <f t="shared" si="298"/>
        <v>1.9181408252400078</v>
      </c>
      <c r="BX1061">
        <f t="shared" si="299"/>
        <v>0</v>
      </c>
      <c r="BY1061">
        <f t="shared" si="300"/>
        <v>1.2190936417240046</v>
      </c>
      <c r="BZ1061">
        <f t="shared" si="301"/>
        <v>0</v>
      </c>
      <c r="CA1061">
        <f t="shared" si="271"/>
        <v>2.8584028182055463</v>
      </c>
      <c r="CB1061">
        <f t="shared" si="271"/>
        <v>1.8643851772267537</v>
      </c>
      <c r="CC1061">
        <f t="shared" si="271"/>
        <v>2.5082645933115821</v>
      </c>
      <c r="CD1061">
        <f t="shared" si="271"/>
        <v>1.6288591928711253</v>
      </c>
      <c r="CE1061" s="4">
        <f t="shared" si="273"/>
        <v>0.63445170036503074</v>
      </c>
      <c r="CF1061" s="4" t="str">
        <f t="shared" si="274"/>
        <v/>
      </c>
      <c r="CG1061" s="4">
        <f t="shared" si="275"/>
        <v>0.89753749118020421</v>
      </c>
      <c r="CH1061" s="4" t="str">
        <f t="shared" si="276"/>
        <v/>
      </c>
      <c r="CI1061">
        <f>INDEX(FX!$B$114:$AK$132,MATCH('Data (2)'!BQ1061,FX!$A$114:$A$132,0),MATCH('Data (2)'!D1061,Period,0))</f>
        <v>107.7328646748682</v>
      </c>
    </row>
    <row r="1062" spans="1:87" hidden="1" x14ac:dyDescent="0.15">
      <c r="A1062" t="s">
        <v>65</v>
      </c>
      <c r="B1062" s="1">
        <f t="shared" si="302"/>
        <v>44044</v>
      </c>
      <c r="C1062" t="str">
        <f t="shared" si="302"/>
        <v>DTC</v>
      </c>
      <c r="D1062" s="1">
        <v>43952</v>
      </c>
      <c r="E1062">
        <v>166.51779099999999</v>
      </c>
      <c r="F1062">
        <v>109.5053447449515</v>
      </c>
      <c r="G1062">
        <v>148.84473772416317</v>
      </c>
      <c r="H1062">
        <v>98.565947720817888</v>
      </c>
      <c r="I1062">
        <v>307.94392399999998</v>
      </c>
      <c r="J1062">
        <v>200.85555600000001</v>
      </c>
      <c r="K1062">
        <v>270.22253000000001</v>
      </c>
      <c r="L1062">
        <v>175.48166699999999</v>
      </c>
      <c r="M1062">
        <v>180.99872400000001</v>
      </c>
      <c r="N1062">
        <v>163.18160609977861</v>
      </c>
      <c r="O1062">
        <v>165.09920991036702</v>
      </c>
      <c r="P1062">
        <v>153.15046937992346</v>
      </c>
      <c r="Q1062" t="str">
        <v>SI Medical</v>
      </c>
      <c r="R1062" t="str">
        <v>Cancer</v>
      </c>
      <c r="S1062" t="str">
        <v>Medical</v>
      </c>
      <c r="T1062" t="str">
        <v>MIB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49.412858</v>
      </c>
      <c r="AB1062">
        <v>52.663035999999998</v>
      </c>
      <c r="AC1062">
        <v>21.476152000000003</v>
      </c>
      <c r="AD1062">
        <v>9.1451030000000006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33.820641999999992</v>
      </c>
      <c r="AL1062">
        <v>30.878455494197908</v>
      </c>
      <c r="AM1062">
        <v>33.198738400111829</v>
      </c>
      <c r="AN1062">
        <v>24.351348390255115</v>
      </c>
      <c r="AO1062">
        <v>6.3737284526002806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14.70307400778637</v>
      </c>
      <c r="AW1062" s="4" t="str">
        <v>Medical</v>
      </c>
      <c r="AX1062" s="4" t="str">
        <v>Medical</v>
      </c>
      <c r="AY1062" s="4" t="str">
        <v>Medical</v>
      </c>
      <c r="AZ1062" s="4" t="str">
        <v>Term Life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0.88900000000000001</v>
      </c>
      <c r="BH1062" s="4">
        <v>1</v>
      </c>
      <c r="BI1062" s="4">
        <v>0.79900000000000004</v>
      </c>
      <c r="BJ1062" s="4">
        <v>1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t="str">
        <f>VLOOKUP(A1062,Misc!$A$3:$B$11,2,FALSE)</f>
        <v>JPY</v>
      </c>
      <c r="BR1062">
        <f>INDEX(FX!$B$30:$AK$48,MATCH('Data (2)'!BQ1062,FX!$A$30:$A$48,0),MATCH('Data (2)'!D1062,Period,0))</f>
        <v>107.1289469</v>
      </c>
      <c r="BS1062">
        <f t="shared" si="294"/>
        <v>1.5543678512534691</v>
      </c>
      <c r="BT1062">
        <f t="shared" si="295"/>
        <v>0</v>
      </c>
      <c r="BU1062">
        <f t="shared" si="296"/>
        <v>1.0221825931619561</v>
      </c>
      <c r="BV1062">
        <f t="shared" si="297"/>
        <v>0</v>
      </c>
      <c r="BW1062">
        <f t="shared" si="298"/>
        <v>1.3893979361442146</v>
      </c>
      <c r="BX1062">
        <f t="shared" si="299"/>
        <v>0</v>
      </c>
      <c r="BY1062">
        <f t="shared" si="300"/>
        <v>0.92006829687987801</v>
      </c>
      <c r="BZ1062">
        <f t="shared" si="301"/>
        <v>0</v>
      </c>
      <c r="CA1062">
        <f t="shared" si="271"/>
        <v>2.8584028182055463</v>
      </c>
      <c r="CB1062">
        <f t="shared" si="271"/>
        <v>1.8643851772267537</v>
      </c>
      <c r="CC1062">
        <f t="shared" si="271"/>
        <v>2.5082645933115821</v>
      </c>
      <c r="CD1062">
        <f t="shared" si="271"/>
        <v>1.6288591928711253</v>
      </c>
      <c r="CE1062" s="4">
        <f t="shared" si="273"/>
        <v>0.6576194897093699</v>
      </c>
      <c r="CF1062" s="4" t="str">
        <f t="shared" si="274"/>
        <v/>
      </c>
      <c r="CG1062" s="4">
        <f t="shared" si="275"/>
        <v>0.90010170691108704</v>
      </c>
      <c r="CH1062" s="4" t="str">
        <f t="shared" si="276"/>
        <v/>
      </c>
      <c r="CI1062">
        <f>INDEX(FX!$B$114:$AK$132,MATCH('Data (2)'!BQ1062,FX!$A$114:$A$132,0),MATCH('Data (2)'!D1062,Period,0))</f>
        <v>107.7328646748682</v>
      </c>
    </row>
    <row r="1063" spans="1:87" hidden="1" x14ac:dyDescent="0.15">
      <c r="A1063" t="s">
        <v>65</v>
      </c>
      <c r="B1063" s="1">
        <f t="shared" si="302"/>
        <v>44044</v>
      </c>
      <c r="C1063" t="str">
        <f t="shared" si="302"/>
        <v>DTC</v>
      </c>
      <c r="D1063" s="1">
        <v>43983</v>
      </c>
      <c r="E1063">
        <v>252.16189</v>
      </c>
      <c r="F1063">
        <v>167.05259475504144</v>
      </c>
      <c r="G1063">
        <v>224.72791191029305</v>
      </c>
      <c r="H1063">
        <v>147.38527014862024</v>
      </c>
      <c r="I1063">
        <v>307.94392399999998</v>
      </c>
      <c r="J1063">
        <v>200.85555600000001</v>
      </c>
      <c r="K1063">
        <v>270.22253000000001</v>
      </c>
      <c r="L1063">
        <v>175.48166699999999</v>
      </c>
      <c r="M1063">
        <v>178.957403</v>
      </c>
      <c r="N1063">
        <v>162.09675070746974</v>
      </c>
      <c r="O1063">
        <v>164.02925890193433</v>
      </c>
      <c r="P1063">
        <v>153.11385789724983</v>
      </c>
      <c r="Q1063" t="str">
        <v>SI Medical</v>
      </c>
      <c r="R1063" t="str">
        <v>Cancer</v>
      </c>
      <c r="S1063" t="str">
        <v>Medical</v>
      </c>
      <c r="T1063" t="str">
        <v>MIB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91.519144999999995</v>
      </c>
      <c r="AB1063">
        <v>58.200186999999993</v>
      </c>
      <c r="AC1063">
        <v>36.143687999999997</v>
      </c>
      <c r="AD1063">
        <v>20.570254000000002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45.728616000000017</v>
      </c>
      <c r="AL1063">
        <v>56.737886962062824</v>
      </c>
      <c r="AM1063">
        <v>30.413079912076896</v>
      </c>
      <c r="AN1063">
        <v>38.715375792492154</v>
      </c>
      <c r="AO1063">
        <v>17.343589886236899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23.842662202172647</v>
      </c>
      <c r="AW1063" s="4" t="str">
        <v>Medical</v>
      </c>
      <c r="AX1063" s="4" t="str">
        <v>Medical</v>
      </c>
      <c r="AY1063" s="4" t="str">
        <v>Medical</v>
      </c>
      <c r="AZ1063" s="4" t="str">
        <v>Term Life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0</v>
      </c>
      <c r="BG1063" s="4">
        <v>0.88900000000000001</v>
      </c>
      <c r="BH1063" s="4">
        <v>1</v>
      </c>
      <c r="BI1063" s="4">
        <v>0.79900000000000004</v>
      </c>
      <c r="BJ1063" s="4">
        <v>1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4">
        <v>0</v>
      </c>
      <c r="BQ1063" t="str">
        <f>VLOOKUP(A1063,Misc!$A$3:$B$11,2,FALSE)</f>
        <v>JPY</v>
      </c>
      <c r="BR1063">
        <f>INDEX(FX!$B$30:$AK$48,MATCH('Data (2)'!BQ1063,FX!$A$30:$A$48,0),MATCH('Data (2)'!D1063,Period,0))</f>
        <v>107.60287971</v>
      </c>
      <c r="BS1063">
        <f t="shared" si="294"/>
        <v>2.3434492708708197</v>
      </c>
      <c r="BT1063">
        <f t="shared" si="295"/>
        <v>0</v>
      </c>
      <c r="BU1063">
        <f t="shared" si="296"/>
        <v>1.5524918590028824</v>
      </c>
      <c r="BV1063">
        <f t="shared" si="297"/>
        <v>0</v>
      </c>
      <c r="BW1063">
        <f t="shared" si="298"/>
        <v>2.0884934726278344</v>
      </c>
      <c r="BX1063">
        <f t="shared" si="299"/>
        <v>0</v>
      </c>
      <c r="BY1063">
        <f t="shared" si="300"/>
        <v>1.3697149234838097</v>
      </c>
      <c r="BZ1063">
        <f t="shared" si="301"/>
        <v>0</v>
      </c>
      <c r="CA1063">
        <f t="shared" si="271"/>
        <v>2.8584028182055463</v>
      </c>
      <c r="CB1063">
        <f t="shared" si="271"/>
        <v>1.8643851772267537</v>
      </c>
      <c r="CC1063">
        <f t="shared" si="271"/>
        <v>2.5082645933115821</v>
      </c>
      <c r="CD1063">
        <f t="shared" si="271"/>
        <v>1.6288591928711253</v>
      </c>
      <c r="CE1063" s="4">
        <f t="shared" si="273"/>
        <v>0.66248153023853618</v>
      </c>
      <c r="CF1063" s="4" t="str">
        <f t="shared" si="274"/>
        <v/>
      </c>
      <c r="CG1063" s="4">
        <f t="shared" si="275"/>
        <v>0.88226866733042664</v>
      </c>
      <c r="CH1063" s="4" t="str">
        <f t="shared" si="276"/>
        <v/>
      </c>
      <c r="CI1063">
        <f>INDEX(FX!$B$114:$AK$132,MATCH('Data (2)'!BQ1063,FX!$A$114:$A$132,0),MATCH('Data (2)'!D1063,Period,0))</f>
        <v>107.7328646748682</v>
      </c>
    </row>
    <row r="1064" spans="1:87" hidden="1" x14ac:dyDescent="0.15">
      <c r="A1064" t="s">
        <v>65</v>
      </c>
      <c r="B1064" s="1">
        <f t="shared" si="302"/>
        <v>44044</v>
      </c>
      <c r="C1064" t="str">
        <f t="shared" si="302"/>
        <v>DTC</v>
      </c>
      <c r="D1064" s="1">
        <v>44013</v>
      </c>
      <c r="E1064">
        <v>287.24281400000001</v>
      </c>
      <c r="F1064">
        <v>193.15354401557175</v>
      </c>
      <c r="G1064">
        <v>186.91268678999998</v>
      </c>
      <c r="H1064">
        <v>136.35417735094239</v>
      </c>
      <c r="I1064">
        <v>280.16614600000003</v>
      </c>
      <c r="J1064">
        <v>201.361108</v>
      </c>
      <c r="K1064">
        <v>242.44475199999999</v>
      </c>
      <c r="L1064">
        <v>175.784998</v>
      </c>
      <c r="M1064">
        <v>211.74592000000001</v>
      </c>
      <c r="N1064">
        <v>141.87688896798772</v>
      </c>
      <c r="O1064">
        <v>193.04286237184866</v>
      </c>
      <c r="P1064">
        <v>131.5698940030361</v>
      </c>
      <c r="Q1064" t="str">
        <v>SI Medical</v>
      </c>
      <c r="R1064" t="str">
        <v>Cancer</v>
      </c>
      <c r="S1064" t="str">
        <v>Medical</v>
      </c>
      <c r="T1064" t="str">
        <v>MIB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109.94601400000001</v>
      </c>
      <c r="AB1064">
        <v>64.861389000000003</v>
      </c>
      <c r="AC1064">
        <v>44.820813999999991</v>
      </c>
      <c r="AD1064">
        <v>15.599584999999999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52.015012000000013</v>
      </c>
      <c r="AL1064">
        <v>69.611453138444858</v>
      </c>
      <c r="AM1064">
        <v>32.28268870978259</v>
      </c>
      <c r="AN1064">
        <v>48.5129223324507</v>
      </c>
      <c r="AO1064">
        <v>15.58992563087925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27.156554204014355</v>
      </c>
      <c r="AW1064" s="4" t="str">
        <v>Medical</v>
      </c>
      <c r="AX1064" s="4" t="str">
        <v>Medical</v>
      </c>
      <c r="AY1064" s="4" t="str">
        <v>Medical</v>
      </c>
      <c r="AZ1064" s="4" t="str">
        <v>Term Life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0.88900000000000001</v>
      </c>
      <c r="BH1064" s="4">
        <v>1</v>
      </c>
      <c r="BI1064" s="4">
        <v>0.79900000000000004</v>
      </c>
      <c r="BJ1064" s="4">
        <v>1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t="str">
        <f>VLOOKUP(A1064,Misc!$A$3:$B$11,2,FALSE)</f>
        <v>JPY</v>
      </c>
      <c r="BR1064">
        <f>INDEX(FX!$B$30:$AK$48,MATCH('Data (2)'!BQ1064,FX!$A$30:$A$48,0),MATCH('Data (2)'!D1064,Period,0))</f>
        <v>106.78432085999999</v>
      </c>
      <c r="BS1064">
        <f t="shared" si="294"/>
        <v>2.6899343619611611</v>
      </c>
      <c r="BT1064">
        <f t="shared" si="295"/>
        <v>0</v>
      </c>
      <c r="BU1064">
        <f t="shared" si="296"/>
        <v>1.8088193328382589</v>
      </c>
      <c r="BV1064">
        <f t="shared" si="297"/>
        <v>0</v>
      </c>
      <c r="BW1064">
        <f t="shared" si="298"/>
        <v>1.7503757600804766</v>
      </c>
      <c r="BX1064">
        <f t="shared" si="299"/>
        <v>0</v>
      </c>
      <c r="BY1064">
        <f t="shared" si="300"/>
        <v>1.2769119684687613</v>
      </c>
      <c r="BZ1064">
        <f t="shared" si="301"/>
        <v>0</v>
      </c>
      <c r="CA1064">
        <f t="shared" si="271"/>
        <v>2.6133898108162761</v>
      </c>
      <c r="CB1064">
        <f t="shared" si="271"/>
        <v>1.8782964160911708</v>
      </c>
      <c r="CC1064">
        <f t="shared" si="271"/>
        <v>2.2615246474592934</v>
      </c>
      <c r="CD1064">
        <f t="shared" si="271"/>
        <v>1.6397224619264292</v>
      </c>
      <c r="CE1064" s="4">
        <f t="shared" si="273"/>
        <v>0.67243995185053362</v>
      </c>
      <c r="CF1064" s="4" t="str">
        <f t="shared" si="274"/>
        <v/>
      </c>
      <c r="CG1064" s="4">
        <f t="shared" si="275"/>
        <v>0.70593670981232282</v>
      </c>
      <c r="CH1064" s="4" t="str">
        <f t="shared" si="276"/>
        <v/>
      </c>
      <c r="CI1064">
        <f>INDEX(FX!$B$114:$AK$132,MATCH('Data (2)'!BQ1064,FX!$A$114:$A$132,0),MATCH('Data (2)'!D1064,Period,0))</f>
        <v>107.20411660000001</v>
      </c>
    </row>
    <row r="1065" spans="1:87" hidden="1" x14ac:dyDescent="0.15">
      <c r="A1065" t="s">
        <v>65</v>
      </c>
      <c r="B1065" s="1">
        <f t="shared" si="302"/>
        <v>44044</v>
      </c>
      <c r="C1065" t="str">
        <f t="shared" si="302"/>
        <v>DTC</v>
      </c>
      <c r="D1065" s="1">
        <v>44044</v>
      </c>
      <c r="E1065">
        <v>246.86779200000001</v>
      </c>
      <c r="F1065">
        <v>163.2781259835551</v>
      </c>
      <c r="G1065">
        <v>163.78198696999999</v>
      </c>
      <c r="H1065">
        <v>112.85870710673423</v>
      </c>
      <c r="I1065">
        <v>280.16614600000003</v>
      </c>
      <c r="J1065">
        <v>201.361108</v>
      </c>
      <c r="K1065">
        <v>242.44475199999999</v>
      </c>
      <c r="L1065">
        <v>175.784998</v>
      </c>
      <c r="M1065">
        <v>222.33979099999999</v>
      </c>
      <c r="N1065">
        <v>137.31464799957283</v>
      </c>
      <c r="O1065">
        <v>205.38361704856001</v>
      </c>
      <c r="P1065">
        <v>127.87819267285418</v>
      </c>
      <c r="Q1065" t="str">
        <v>SI Medical</v>
      </c>
      <c r="R1065" t="str">
        <v>Cancer</v>
      </c>
      <c r="S1065" t="str">
        <v>Medical</v>
      </c>
      <c r="T1065" t="str">
        <v>MIB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92.489134000000007</v>
      </c>
      <c r="AB1065">
        <v>52.213909999999998</v>
      </c>
      <c r="AC1065">
        <v>41.158206</v>
      </c>
      <c r="AD1065">
        <v>15.462942999999999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45.543599</v>
      </c>
      <c r="AL1065">
        <v>52.490039315388486</v>
      </c>
      <c r="AM1065">
        <v>31.328346</v>
      </c>
      <c r="AN1065">
        <v>44.293057269508267</v>
      </c>
      <c r="AO1065">
        <v>14.071278130000001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21.095405268658368</v>
      </c>
      <c r="AW1065" s="4" t="str">
        <v>Medical</v>
      </c>
      <c r="AX1065" s="4" t="str">
        <v>Medical</v>
      </c>
      <c r="AY1065" s="4" t="str">
        <v>Medical</v>
      </c>
      <c r="AZ1065" s="4" t="str">
        <v>Term Life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0.88900000000000001</v>
      </c>
      <c r="BH1065" s="4">
        <v>1</v>
      </c>
      <c r="BI1065" s="4">
        <v>0.79900000000000004</v>
      </c>
      <c r="BJ1065" s="4">
        <v>1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t="str">
        <f>VLOOKUP(A1065,Misc!$A$3:$B$11,2,FALSE)</f>
        <v>JPY</v>
      </c>
      <c r="BR1065">
        <f>INDEX(FX!$B$30:$AK$48,MATCH('Data (2)'!BQ1065,FX!$A$30:$A$48,0),MATCH('Data (2)'!D1065,Period,0))</f>
        <v>105.9022104</v>
      </c>
      <c r="BS1065">
        <f t="shared" si="294"/>
        <v>2.3310919674628434</v>
      </c>
      <c r="BT1065">
        <f t="shared" si="295"/>
        <v>0</v>
      </c>
      <c r="BU1065">
        <f t="shared" si="296"/>
        <v>1.5417820399294999</v>
      </c>
      <c r="BV1065">
        <f t="shared" si="297"/>
        <v>0</v>
      </c>
      <c r="BW1065">
        <f t="shared" si="298"/>
        <v>1.5465398347341766</v>
      </c>
      <c r="BX1065">
        <f t="shared" si="299"/>
        <v>0</v>
      </c>
      <c r="BY1065">
        <f t="shared" si="300"/>
        <v>1.0656879273856426</v>
      </c>
      <c r="BZ1065">
        <f t="shared" si="301"/>
        <v>0</v>
      </c>
      <c r="CA1065">
        <f t="shared" si="271"/>
        <v>2.6133898108162761</v>
      </c>
      <c r="CB1065">
        <f t="shared" si="271"/>
        <v>1.8782964160911708</v>
      </c>
      <c r="CC1065">
        <f t="shared" si="271"/>
        <v>2.2615246474592934</v>
      </c>
      <c r="CD1065">
        <f t="shared" si="271"/>
        <v>1.6397224619264292</v>
      </c>
      <c r="CE1065" s="4">
        <f t="shared" si="273"/>
        <v>0.66139906166275064</v>
      </c>
      <c r="CF1065" s="4" t="str">
        <f t="shared" si="274"/>
        <v/>
      </c>
      <c r="CG1065" s="4">
        <f t="shared" si="275"/>
        <v>0.6912053064480973</v>
      </c>
      <c r="CH1065" s="4" t="str">
        <f t="shared" si="276"/>
        <v/>
      </c>
      <c r="CI1065">
        <f>INDEX(FX!$B$114:$AK$132,MATCH('Data (2)'!BQ1065,FX!$A$114:$A$132,0),MATCH('Data (2)'!D1065,Period,0))</f>
        <v>107.20411660000001</v>
      </c>
    </row>
    <row r="1066" spans="1:87" hidden="1" x14ac:dyDescent="0.15">
      <c r="A1066" t="s">
        <v>65</v>
      </c>
      <c r="B1066" s="1">
        <f t="shared" si="302"/>
        <v>44044</v>
      </c>
      <c r="C1066" t="str">
        <f t="shared" si="302"/>
        <v>DTC</v>
      </c>
      <c r="D1066" s="1">
        <v>44075</v>
      </c>
      <c r="E1066">
        <v>275.00199977161702</v>
      </c>
      <c r="F1066">
        <v>182.76479881601395</v>
      </c>
      <c r="G1066">
        <v>181.95290498610191</v>
      </c>
      <c r="H1066">
        <v>125.23370155156653</v>
      </c>
      <c r="I1066">
        <v>280.16614600000003</v>
      </c>
      <c r="J1066">
        <v>201.361108</v>
      </c>
      <c r="K1066">
        <v>242.44475199999999</v>
      </c>
      <c r="L1066">
        <v>175.784998</v>
      </c>
      <c r="M1066">
        <v>216.37806399999999</v>
      </c>
      <c r="N1066">
        <v>135.34832367831339</v>
      </c>
      <c r="O1066">
        <v>200.80295456697661</v>
      </c>
      <c r="P1066">
        <v>125.86724220741991</v>
      </c>
      <c r="Q1066" t="str">
        <v>SI Medical</v>
      </c>
      <c r="R1066" t="str">
        <v>Cancer</v>
      </c>
      <c r="S1066" t="str">
        <v>Medical</v>
      </c>
      <c r="T1066" t="str">
        <v>MIB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108.19030608588272</v>
      </c>
      <c r="AB1066">
        <v>59.976455318194994</v>
      </c>
      <c r="AC1066">
        <v>51.010269643141392</v>
      </c>
      <c r="AD1066">
        <v>13.086830842351816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42.738137882046118</v>
      </c>
      <c r="AL1066">
        <v>61.400871371461847</v>
      </c>
      <c r="AM1066">
        <v>35.98587319091699</v>
      </c>
      <c r="AN1066">
        <v>54.89551207933409</v>
      </c>
      <c r="AO1066">
        <v>11.909016066540154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18.57352610776087</v>
      </c>
      <c r="AW1066" s="4" t="str">
        <v>Medical</v>
      </c>
      <c r="AX1066" s="4" t="str">
        <v>Medical</v>
      </c>
      <c r="AY1066" s="4" t="str">
        <v>Medical</v>
      </c>
      <c r="AZ1066" s="4" t="str">
        <v>Term Life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0.88900000000000001</v>
      </c>
      <c r="BH1066" s="4">
        <v>1</v>
      </c>
      <c r="BI1066" s="4">
        <v>0.79900000000000004</v>
      </c>
      <c r="BJ1066" s="4">
        <v>1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t="str">
        <f>VLOOKUP(A1066,Misc!$A$3:$B$11,2,FALSE)</f>
        <v>JPY</v>
      </c>
      <c r="BR1066">
        <f>INDEX(FX!$B$30:$AK$48,MATCH('Data (2)'!BQ1066,FX!$A$30:$A$48,0),MATCH('Data (2)'!D1066,Period,0))</f>
        <v>105.9022104</v>
      </c>
      <c r="BS1066">
        <f t="shared" si="294"/>
        <v>0</v>
      </c>
      <c r="BT1066">
        <f t="shared" si="295"/>
        <v>2.5967541067643007</v>
      </c>
      <c r="BU1066">
        <f t="shared" si="296"/>
        <v>0</v>
      </c>
      <c r="BV1066">
        <f t="shared" si="297"/>
        <v>1.725788329872423</v>
      </c>
      <c r="BW1066">
        <f t="shared" si="298"/>
        <v>0</v>
      </c>
      <c r="BX1066">
        <f t="shared" si="299"/>
        <v>1.7181218814872057</v>
      </c>
      <c r="BY1066">
        <f t="shared" si="300"/>
        <v>0</v>
      </c>
      <c r="BZ1066">
        <f t="shared" si="301"/>
        <v>1.1825409599908268</v>
      </c>
      <c r="CA1066">
        <f t="shared" si="271"/>
        <v>2.6133898108162761</v>
      </c>
      <c r="CB1066">
        <f t="shared" si="271"/>
        <v>1.8782964160911708</v>
      </c>
      <c r="CC1066">
        <f t="shared" si="271"/>
        <v>2.2615246474592934</v>
      </c>
      <c r="CD1066">
        <f t="shared" si="271"/>
        <v>1.6397224619264292</v>
      </c>
      <c r="CE1066" s="4" t="str">
        <f t="shared" si="273"/>
        <v/>
      </c>
      <c r="CF1066" s="4">
        <f t="shared" si="274"/>
        <v>0.66459443555972686</v>
      </c>
      <c r="CG1066" s="4" t="str">
        <f t="shared" si="275"/>
        <v/>
      </c>
      <c r="CH1066" s="4">
        <f t="shared" si="276"/>
        <v>0.68521784480849091</v>
      </c>
      <c r="CI1066">
        <f>INDEX(FX!$B$114:$AK$132,MATCH('Data (2)'!BQ1066,FX!$A$114:$A$132,0),MATCH('Data (2)'!D1066,Period,0))</f>
        <v>107.20411660000001</v>
      </c>
    </row>
    <row r="1067" spans="1:87" hidden="1" x14ac:dyDescent="0.15">
      <c r="A1067" t="s">
        <v>65</v>
      </c>
      <c r="B1067" s="1">
        <f t="shared" ref="B1067:C1082" si="303">B1066</f>
        <v>44044</v>
      </c>
      <c r="C1067" t="str">
        <f t="shared" si="303"/>
        <v>DTC</v>
      </c>
      <c r="D1067" s="1">
        <v>44105</v>
      </c>
      <c r="E1067">
        <v>290.38450327088924</v>
      </c>
      <c r="F1067">
        <v>194.16455903702152</v>
      </c>
      <c r="G1067">
        <v>179.44423454992241</v>
      </c>
      <c r="H1067">
        <v>119.20520183636184</v>
      </c>
      <c r="I1067">
        <v>280.16614600000003</v>
      </c>
      <c r="J1067">
        <v>201.361108</v>
      </c>
      <c r="K1067">
        <v>238.096926</v>
      </c>
      <c r="L1067">
        <v>170.784998</v>
      </c>
      <c r="M1067">
        <v>247.19059100000001</v>
      </c>
      <c r="N1067">
        <v>158.12217387772347</v>
      </c>
      <c r="O1067">
        <v>229.13103577875174</v>
      </c>
      <c r="P1067">
        <v>147.70525903975079</v>
      </c>
      <c r="Q1067" t="str">
        <v>SI Medical</v>
      </c>
      <c r="R1067" t="str">
        <v>Cancer</v>
      </c>
      <c r="S1067" t="str">
        <v>Medical</v>
      </c>
      <c r="T1067" t="str">
        <v>MIB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115.69854741508279</v>
      </c>
      <c r="AB1067">
        <v>64.636149959390593</v>
      </c>
      <c r="AC1067">
        <v>54.2044238861479</v>
      </c>
      <c r="AD1067">
        <v>13.596318054659053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42.249063955608904</v>
      </c>
      <c r="AL1067">
        <v>65.661997684517559</v>
      </c>
      <c r="AM1067">
        <v>38.78168997563435</v>
      </c>
      <c r="AN1067">
        <v>58.332951913643925</v>
      </c>
      <c r="AO1067">
        <v>12.372649429739738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19.015270033485962</v>
      </c>
      <c r="AW1067" s="4" t="str">
        <v>Medical</v>
      </c>
      <c r="AX1067" s="4" t="str">
        <v>Medical</v>
      </c>
      <c r="AY1067" s="4" t="str">
        <v>Medical</v>
      </c>
      <c r="AZ1067" s="4" t="str">
        <v>Term Life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0.88900000000000001</v>
      </c>
      <c r="BH1067" s="4">
        <v>1</v>
      </c>
      <c r="BI1067" s="4">
        <v>0.79900000000000004</v>
      </c>
      <c r="BJ1067" s="4">
        <v>1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t="str">
        <f>VLOOKUP(A1067,Misc!$A$3:$B$11,2,FALSE)</f>
        <v>JPY</v>
      </c>
      <c r="BR1067">
        <f>INDEX(FX!$B$30:$AK$48,MATCH('Data (2)'!BQ1067,FX!$A$30:$A$48,0),MATCH('Data (2)'!D1067,Period,0))</f>
        <v>105.9022104</v>
      </c>
      <c r="BS1067">
        <f t="shared" si="294"/>
        <v>0</v>
      </c>
      <c r="BT1067">
        <f t="shared" si="295"/>
        <v>2.7420060655399618</v>
      </c>
      <c r="BU1067">
        <f t="shared" si="296"/>
        <v>0</v>
      </c>
      <c r="BV1067">
        <f t="shared" si="297"/>
        <v>1.8334325440767336</v>
      </c>
      <c r="BW1067">
        <f t="shared" si="298"/>
        <v>0</v>
      </c>
      <c r="BX1067">
        <f t="shared" si="299"/>
        <v>1.6944333255382402</v>
      </c>
      <c r="BY1067">
        <f t="shared" si="300"/>
        <v>0</v>
      </c>
      <c r="BZ1067">
        <f t="shared" si="301"/>
        <v>1.1256158052425489</v>
      </c>
      <c r="CA1067">
        <f t="shared" ref="CA1067:CD1130" si="304">I1067/$CI1067</f>
        <v>2.6133898108162761</v>
      </c>
      <c r="CB1067">
        <f t="shared" si="304"/>
        <v>1.8782964160911708</v>
      </c>
      <c r="CC1067">
        <f t="shared" si="304"/>
        <v>2.2209681265168877</v>
      </c>
      <c r="CD1067">
        <f t="shared" si="304"/>
        <v>1.5930824619098629</v>
      </c>
      <c r="CE1067" s="4" t="str">
        <f t="shared" si="273"/>
        <v/>
      </c>
      <c r="CF1067" s="4">
        <f t="shared" si="274"/>
        <v>0.66864642172689359</v>
      </c>
      <c r="CG1067" s="4" t="str">
        <f t="shared" si="275"/>
        <v/>
      </c>
      <c r="CH1067" s="4">
        <f t="shared" si="276"/>
        <v>0.61393903412431139</v>
      </c>
      <c r="CI1067">
        <f>INDEX(FX!$B$114:$AK$132,MATCH('Data (2)'!BQ1067,FX!$A$114:$A$132,0),MATCH('Data (2)'!D1067,Period,0))</f>
        <v>107.20411660000001</v>
      </c>
    </row>
    <row r="1068" spans="1:87" hidden="1" x14ac:dyDescent="0.15">
      <c r="A1068" t="s">
        <v>65</v>
      </c>
      <c r="B1068" s="1">
        <f t="shared" si="303"/>
        <v>44044</v>
      </c>
      <c r="C1068" t="str">
        <f t="shared" si="303"/>
        <v>DTC</v>
      </c>
      <c r="D1068" s="1">
        <v>44136</v>
      </c>
      <c r="E1068">
        <v>267.69228115778196</v>
      </c>
      <c r="F1068">
        <v>191.46030085652578</v>
      </c>
      <c r="G1068">
        <v>227.48640805442255</v>
      </c>
      <c r="H1068">
        <v>156.56104191860501</v>
      </c>
      <c r="I1068">
        <v>280.16614600000003</v>
      </c>
      <c r="J1068">
        <v>201.361108</v>
      </c>
      <c r="K1068">
        <v>238.096926</v>
      </c>
      <c r="L1068">
        <v>170.784998</v>
      </c>
      <c r="M1068">
        <v>226.17773199999999</v>
      </c>
      <c r="N1068">
        <v>136.57003963529246</v>
      </c>
      <c r="O1068">
        <v>209.66969297179907</v>
      </c>
      <c r="P1068">
        <v>127.64655616721079</v>
      </c>
      <c r="Q1068" t="str">
        <v>SI Medical</v>
      </c>
      <c r="R1068" t="str">
        <v>Cancer</v>
      </c>
      <c r="S1068" t="str">
        <v>Medical</v>
      </c>
      <c r="T1068" t="str">
        <v>MIB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118.719400038662</v>
      </c>
      <c r="AB1068">
        <v>67.225821778989697</v>
      </c>
      <c r="AC1068">
        <v>56.7660768030197</v>
      </c>
      <c r="AD1068">
        <v>14.603227816223859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10.377754720886685</v>
      </c>
      <c r="AL1068">
        <v>67.376411758041783</v>
      </c>
      <c r="AM1068">
        <v>40.33549306739382</v>
      </c>
      <c r="AN1068">
        <v>61.08971539725168</v>
      </c>
      <c r="AO1068">
        <v>13.288937312763711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9.3697433210747647</v>
      </c>
      <c r="AW1068" s="4" t="str">
        <v>Medical</v>
      </c>
      <c r="AX1068" s="4" t="str">
        <v>Medical</v>
      </c>
      <c r="AY1068" s="4" t="str">
        <v>Medical</v>
      </c>
      <c r="AZ1068" s="4" t="str">
        <v>Term Life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0.88900000000000001</v>
      </c>
      <c r="BH1068" s="4">
        <v>1</v>
      </c>
      <c r="BI1068" s="4">
        <v>0.79900000000000004</v>
      </c>
      <c r="BJ1068" s="4">
        <v>1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t="str">
        <f>VLOOKUP(A1068,Misc!$A$3:$B$11,2,FALSE)</f>
        <v>JPY</v>
      </c>
      <c r="BR1068">
        <f>INDEX(FX!$B$30:$AK$48,MATCH('Data (2)'!BQ1068,FX!$A$30:$A$48,0),MATCH('Data (2)'!D1068,Period,0))</f>
        <v>105.9022104</v>
      </c>
      <c r="BS1068">
        <f t="shared" si="294"/>
        <v>0</v>
      </c>
      <c r="BT1068">
        <f t="shared" si="295"/>
        <v>2.5277308202226338</v>
      </c>
      <c r="BU1068">
        <f t="shared" si="296"/>
        <v>0</v>
      </c>
      <c r="BV1068">
        <f t="shared" si="297"/>
        <v>1.8078971169097124</v>
      </c>
      <c r="BW1068">
        <f t="shared" si="298"/>
        <v>0</v>
      </c>
      <c r="BX1068">
        <f t="shared" si="299"/>
        <v>2.1480798861061596</v>
      </c>
      <c r="BY1068">
        <f t="shared" si="300"/>
        <v>0</v>
      </c>
      <c r="BZ1068">
        <f t="shared" si="301"/>
        <v>1.4783548079616382</v>
      </c>
      <c r="CA1068">
        <f t="shared" si="304"/>
        <v>2.6133898108162761</v>
      </c>
      <c r="CB1068">
        <f t="shared" si="304"/>
        <v>1.8782964160911708</v>
      </c>
      <c r="CC1068">
        <f t="shared" si="304"/>
        <v>2.2209681265168877</v>
      </c>
      <c r="CD1068">
        <f t="shared" si="304"/>
        <v>1.5930824619098629</v>
      </c>
      <c r="CE1068" s="4" t="str">
        <f t="shared" si="273"/>
        <v/>
      </c>
      <c r="CF1068" s="4">
        <f t="shared" si="274"/>
        <v>0.71522533271579891</v>
      </c>
      <c r="CG1068" s="4" t="str">
        <f t="shared" si="275"/>
        <v/>
      </c>
      <c r="CH1068" s="4">
        <f t="shared" si="276"/>
        <v>0.81772065132148131</v>
      </c>
      <c r="CI1068">
        <f>INDEX(FX!$B$114:$AK$132,MATCH('Data (2)'!BQ1068,FX!$A$114:$A$132,0),MATCH('Data (2)'!D1068,Period,0))</f>
        <v>107.20411660000001</v>
      </c>
    </row>
    <row r="1069" spans="1:87" hidden="1" x14ac:dyDescent="0.15">
      <c r="A1069" t="s">
        <v>65</v>
      </c>
      <c r="B1069" s="1">
        <f t="shared" si="303"/>
        <v>44044</v>
      </c>
      <c r="C1069" t="str">
        <f t="shared" si="303"/>
        <v>DTC</v>
      </c>
      <c r="D1069" s="1">
        <v>44166</v>
      </c>
      <c r="E1069">
        <v>269.48018600056918</v>
      </c>
      <c r="F1069">
        <v>193.35749130997294</v>
      </c>
      <c r="G1069">
        <v>161.33078628138085</v>
      </c>
      <c r="H1069">
        <v>116.92655514043693</v>
      </c>
      <c r="I1069">
        <v>280.166155</v>
      </c>
      <c r="J1069">
        <v>201.36112199999999</v>
      </c>
      <c r="K1069">
        <v>238.09693200000001</v>
      </c>
      <c r="L1069">
        <v>170.78500700000001</v>
      </c>
      <c r="M1069">
        <v>262.98875700000002</v>
      </c>
      <c r="N1069">
        <v>160.53732990305738</v>
      </c>
      <c r="O1069">
        <v>243.39071619787543</v>
      </c>
      <c r="P1069">
        <v>149.73466055215999</v>
      </c>
      <c r="Q1069" t="str">
        <v>SI Medical</v>
      </c>
      <c r="R1069" t="str">
        <v>Cancer</v>
      </c>
      <c r="S1069" t="str">
        <v>Medical</v>
      </c>
      <c r="T1069" t="str">
        <v>MIB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117.52827059153385</v>
      </c>
      <c r="AB1069">
        <v>66.71557016756455</v>
      </c>
      <c r="AC1069">
        <v>58.300069855716067</v>
      </c>
      <c r="AD1069">
        <v>15.592316608080912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11.343958777673777</v>
      </c>
      <c r="AL1069">
        <v>66.70041416994161</v>
      </c>
      <c r="AM1069">
        <v>40.029342100538727</v>
      </c>
      <c r="AN1069">
        <v>62.7405463915401</v>
      </c>
      <c r="AO1069">
        <v>14.18900811335363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9.6981805345988903</v>
      </c>
      <c r="AW1069" s="4" t="str">
        <v>Medical</v>
      </c>
      <c r="AX1069" s="4" t="str">
        <v>Medical</v>
      </c>
      <c r="AY1069" s="4" t="str">
        <v>Medical</v>
      </c>
      <c r="AZ1069" s="4" t="str">
        <v>Term Life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0.88900000000000001</v>
      </c>
      <c r="BH1069" s="4">
        <v>1</v>
      </c>
      <c r="BI1069" s="4">
        <v>0.79900000000000004</v>
      </c>
      <c r="BJ1069" s="4">
        <v>1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t="str">
        <f>VLOOKUP(A1069,Misc!$A$3:$B$11,2,FALSE)</f>
        <v>JPY</v>
      </c>
      <c r="BR1069">
        <f>INDEX(FX!$B$30:$AK$48,MATCH('Data (2)'!BQ1069,FX!$A$30:$A$48,0),MATCH('Data (2)'!D1069,Period,0))</f>
        <v>105.9022104</v>
      </c>
      <c r="BS1069">
        <f t="shared" si="294"/>
        <v>0</v>
      </c>
      <c r="BT1069">
        <f t="shared" si="295"/>
        <v>2.5446134219741383</v>
      </c>
      <c r="BU1069">
        <f t="shared" si="296"/>
        <v>0</v>
      </c>
      <c r="BV1069">
        <f t="shared" si="297"/>
        <v>1.8258116670053275</v>
      </c>
      <c r="BW1069">
        <f t="shared" si="298"/>
        <v>0</v>
      </c>
      <c r="BX1069">
        <f t="shared" si="299"/>
        <v>1.5233939468498652</v>
      </c>
      <c r="BY1069">
        <f t="shared" si="300"/>
        <v>0</v>
      </c>
      <c r="BZ1069">
        <f t="shared" si="301"/>
        <v>1.104099288379319</v>
      </c>
      <c r="CA1069">
        <f t="shared" si="304"/>
        <v>2.6133898947682761</v>
      </c>
      <c r="CB1069">
        <f t="shared" si="304"/>
        <v>1.8782965466831707</v>
      </c>
      <c r="CC1069">
        <f t="shared" si="304"/>
        <v>2.2209681824848877</v>
      </c>
      <c r="CD1069">
        <f t="shared" si="304"/>
        <v>1.5930825458618629</v>
      </c>
      <c r="CE1069" s="4" t="str">
        <f t="shared" si="273"/>
        <v/>
      </c>
      <c r="CF1069" s="4">
        <f t="shared" si="274"/>
        <v>0.71752025326850755</v>
      </c>
      <c r="CG1069" s="4" t="str">
        <f t="shared" si="275"/>
        <v/>
      </c>
      <c r="CH1069" s="4">
        <f t="shared" si="276"/>
        <v>0.60471696414901777</v>
      </c>
      <c r="CI1069">
        <f>INDEX(FX!$B$114:$AK$132,MATCH('Data (2)'!BQ1069,FX!$A$114:$A$132,0),MATCH('Data (2)'!D1069,Period,0))</f>
        <v>107.20411660000001</v>
      </c>
    </row>
    <row r="1070" spans="1:87" x14ac:dyDescent="0.15">
      <c r="A1070" t="s">
        <v>65</v>
      </c>
      <c r="B1070" s="1">
        <f t="shared" si="303"/>
        <v>44044</v>
      </c>
      <c r="C1070" t="s">
        <v>45</v>
      </c>
      <c r="D1070" s="1">
        <v>43831</v>
      </c>
      <c r="E1070">
        <f t="array" ref="E1070:E1081">TRANSPOSE('[11]OVERALL_Key Metrics P1'!$F$6:$Q$6)</f>
        <v>2111.3807700000002</v>
      </c>
      <c r="F1070">
        <f t="array" ref="F1070:F1081">TRANSPOSE('[11]OVERALL_Key Metrics P1'!$F$11:$Q$11)</f>
        <v>820.59524345583452</v>
      </c>
      <c r="G1070">
        <f t="array" ref="G1070:G1081">TRANSPOSE('[11]OVERALL_Key Metrics P1'!$F$16:$Q$16)</f>
        <v>919.5551582574617</v>
      </c>
      <c r="H1070">
        <f t="array" ref="H1070:H1081">TRANSPOSE('[11]OVERALL_Key Metrics P1'!$F$21:$Q$21)</f>
        <v>596.29364660908141</v>
      </c>
      <c r="I1070">
        <f t="array" ref="I1070:I1081">TRANSPOSE('[11]OVERALL_Key Metrics P1'!$F$7:$Q$7)</f>
        <v>3564.528855</v>
      </c>
      <c r="J1070">
        <f t="array" ref="J1070:J1081">TRANSPOSE('[11]OVERALL_Key Metrics P1'!$F$12:$Q$12)</f>
        <v>2772.889126</v>
      </c>
      <c r="K1070">
        <f t="array" ref="K1070:K1081">TRANSPOSE('[11]OVERALL_Key Metrics P1'!$F$17:$Q$17)</f>
        <v>1499.4744459999999</v>
      </c>
      <c r="L1070">
        <f t="array" ref="L1070:L1081">TRANSPOSE('[11]OVERALL_Key Metrics P1'!$F$22:$Q$22)</f>
        <v>1313.759419</v>
      </c>
      <c r="M1070">
        <f t="array" ref="M1070:M1081">TRANSPOSE('[11]OVERALL_Key Metrics P1'!$F$9:$Q$9)</f>
        <v>2030.5313050000004</v>
      </c>
      <c r="N1070">
        <f t="array" ref="N1070:N1081">TRANSPOSE('[11]OVERALL_Key Metrics P1'!$F$14:$Q$14)</f>
        <v>2230.1229125514947</v>
      </c>
      <c r="O1070">
        <f t="array" ref="O1070:O1081">TRANSPOSE('[11]OVERALL_Key Metrics P1'!$F$19:$Q$19)</f>
        <v>828.10428468547991</v>
      </c>
      <c r="P1070">
        <f t="array" ref="P1070:P1081">TRANSPOSE('[11]OVERALL_Key Metrics P1'!$F$24:$Q$24)</f>
        <v>895.74303767339643</v>
      </c>
      <c r="BQ1070" t="str">
        <f>VLOOKUP(A1070,Misc!$A$3:$B$11,2,FALSE)</f>
        <v>JPY</v>
      </c>
      <c r="BR1070">
        <f>INDEX(FX!$B$30:$AK$48,MATCH('Data (2)'!BQ1070,FX!$A$30:$A$48,0),MATCH('Data (2)'!D1070,Period,0))</f>
        <v>109.2835173</v>
      </c>
      <c r="BS1070">
        <f t="shared" si="294"/>
        <v>19.320212436098085</v>
      </c>
      <c r="BT1070">
        <f t="shared" si="295"/>
        <v>0</v>
      </c>
      <c r="BU1070">
        <f t="shared" si="296"/>
        <v>7.5088655977568406</v>
      </c>
      <c r="BV1070">
        <f t="shared" si="297"/>
        <v>0</v>
      </c>
      <c r="BW1070">
        <f t="shared" si="298"/>
        <v>8.4143993621027207</v>
      </c>
      <c r="BX1070">
        <f t="shared" si="299"/>
        <v>0</v>
      </c>
      <c r="BY1070">
        <f t="shared" si="300"/>
        <v>5.4563914242635878</v>
      </c>
      <c r="BZ1070">
        <f t="shared" si="301"/>
        <v>0</v>
      </c>
      <c r="CA1070">
        <f t="shared" si="304"/>
        <v>33.086736027650893</v>
      </c>
      <c r="CB1070">
        <f t="shared" si="304"/>
        <v>25.738563012952689</v>
      </c>
      <c r="CC1070">
        <f t="shared" si="304"/>
        <v>13.91844958848287</v>
      </c>
      <c r="CD1070">
        <f t="shared" si="304"/>
        <v>12.194602111109297</v>
      </c>
      <c r="CE1070" s="4">
        <f t="shared" si="273"/>
        <v>0.38865336613624385</v>
      </c>
      <c r="CF1070" s="4" t="str">
        <f t="shared" si="274"/>
        <v/>
      </c>
      <c r="CG1070" s="4">
        <f t="shared" si="275"/>
        <v>0.72665988666698222</v>
      </c>
      <c r="CH1070" s="4" t="str">
        <f t="shared" si="276"/>
        <v/>
      </c>
      <c r="CI1070">
        <f>INDEX(FX!$B$114:$AK$132,MATCH('Data (2)'!BQ1070,FX!$A$114:$A$132,0),MATCH('Data (2)'!D1070,Period,0))</f>
        <v>107.7328646748682</v>
      </c>
    </row>
    <row r="1071" spans="1:87" hidden="1" x14ac:dyDescent="0.15">
      <c r="A1071" t="s">
        <v>65</v>
      </c>
      <c r="B1071" s="1">
        <f t="shared" si="303"/>
        <v>44044</v>
      </c>
      <c r="C1071" t="s">
        <v>45</v>
      </c>
      <c r="D1071" s="1">
        <v>43862</v>
      </c>
      <c r="E1071">
        <v>2477.492154</v>
      </c>
      <c r="F1071">
        <v>976.59170880184513</v>
      </c>
      <c r="G1071">
        <v>1023.3792226144858</v>
      </c>
      <c r="H1071">
        <v>665.63135257677868</v>
      </c>
      <c r="I1071">
        <v>4761.6680670000005</v>
      </c>
      <c r="J1071">
        <v>3669.3146040000001</v>
      </c>
      <c r="K1071">
        <v>1840.2767060000001</v>
      </c>
      <c r="L1071">
        <v>1646.360502</v>
      </c>
      <c r="M1071">
        <v>2857.8172170253815</v>
      </c>
      <c r="N1071">
        <v>3425.4044788617166</v>
      </c>
      <c r="O1071">
        <v>1049.6318657368352</v>
      </c>
      <c r="P1071">
        <v>1179.971163295914</v>
      </c>
      <c r="BQ1071" t="str">
        <f>VLOOKUP(A1071,Misc!$A$3:$B$11,2,FALSE)</f>
        <v>JPY</v>
      </c>
      <c r="BR1071">
        <f>INDEX(FX!$B$30:$AK$48,MATCH('Data (2)'!BQ1071,FX!$A$30:$A$48,0),MATCH('Data (2)'!D1071,Period,0))</f>
        <v>110.01451833</v>
      </c>
      <c r="BS1071">
        <f t="shared" si="294"/>
        <v>22.519683689097327</v>
      </c>
      <c r="BT1071">
        <f t="shared" si="295"/>
        <v>0</v>
      </c>
      <c r="BU1071">
        <f t="shared" si="296"/>
        <v>8.8769348230245093</v>
      </c>
      <c r="BV1071">
        <f t="shared" si="297"/>
        <v>0</v>
      </c>
      <c r="BW1071">
        <f t="shared" si="298"/>
        <v>9.3022197265342133</v>
      </c>
      <c r="BX1071">
        <f t="shared" si="299"/>
        <v>0</v>
      </c>
      <c r="BY1071">
        <f t="shared" si="300"/>
        <v>6.0503955539772321</v>
      </c>
      <c r="BZ1071">
        <f t="shared" si="301"/>
        <v>0</v>
      </c>
      <c r="CA1071">
        <f t="shared" si="304"/>
        <v>44.198843884551387</v>
      </c>
      <c r="CB1071">
        <f t="shared" si="304"/>
        <v>34.059380255725941</v>
      </c>
      <c r="CC1071">
        <f t="shared" si="304"/>
        <v>17.081850664176184</v>
      </c>
      <c r="CD1071">
        <f t="shared" si="304"/>
        <v>15.281878069135399</v>
      </c>
      <c r="CE1071" s="4">
        <f t="shared" si="273"/>
        <v>0.39418559095135897</v>
      </c>
      <c r="CF1071" s="4" t="str">
        <f t="shared" si="274"/>
        <v/>
      </c>
      <c r="CG1071" s="4">
        <f t="shared" si="275"/>
        <v>0.68158611892519994</v>
      </c>
      <c r="CH1071" s="4" t="str">
        <f t="shared" si="276"/>
        <v/>
      </c>
      <c r="CI1071">
        <f>INDEX(FX!$B$114:$AK$132,MATCH('Data (2)'!BQ1071,FX!$A$114:$A$132,0),MATCH('Data (2)'!D1071,Period,0))</f>
        <v>107.7328646748682</v>
      </c>
    </row>
    <row r="1072" spans="1:87" hidden="1" x14ac:dyDescent="0.15">
      <c r="A1072" t="s">
        <v>65</v>
      </c>
      <c r="B1072" s="1">
        <f t="shared" si="303"/>
        <v>44044</v>
      </c>
      <c r="C1072" t="s">
        <v>45</v>
      </c>
      <c r="D1072" s="1">
        <v>43891</v>
      </c>
      <c r="E1072">
        <v>3626.0043479999999</v>
      </c>
      <c r="F1072">
        <v>1486.5861010219867</v>
      </c>
      <c r="G1072">
        <v>1326.039249606808</v>
      </c>
      <c r="H1072">
        <v>860.33203239453974</v>
      </c>
      <c r="I1072">
        <v>6542.6949730000006</v>
      </c>
      <c r="J1072">
        <v>5060.5278500000004</v>
      </c>
      <c r="K1072">
        <v>2219.4056300000002</v>
      </c>
      <c r="L1072">
        <v>1977.3754690000001</v>
      </c>
      <c r="M1072">
        <v>6893.9424600000011</v>
      </c>
      <c r="N1072">
        <v>8267.8435489669955</v>
      </c>
      <c r="O1072">
        <v>1936.7284217111956</v>
      </c>
      <c r="P1072">
        <v>2285.6811689108845</v>
      </c>
      <c r="BQ1072" t="str">
        <f>VLOOKUP(A1072,Misc!$A$3:$B$11,2,FALSE)</f>
        <v>JPY</v>
      </c>
      <c r="BR1072">
        <f>INDEX(FX!$B$30:$AK$48,MATCH('Data (2)'!BQ1072,FX!$A$30:$A$48,0),MATCH('Data (2)'!D1072,Period,0))</f>
        <v>107.54321586</v>
      </c>
      <c r="BS1072">
        <f t="shared" si="294"/>
        <v>33.716718614034569</v>
      </c>
      <c r="BT1072">
        <f t="shared" si="295"/>
        <v>0</v>
      </c>
      <c r="BU1072">
        <f t="shared" si="296"/>
        <v>13.823150899236897</v>
      </c>
      <c r="BV1072">
        <f t="shared" si="297"/>
        <v>0</v>
      </c>
      <c r="BW1072">
        <f t="shared" si="298"/>
        <v>12.330291957542434</v>
      </c>
      <c r="BX1072">
        <f t="shared" si="299"/>
        <v>0</v>
      </c>
      <c r="BY1072">
        <f t="shared" si="300"/>
        <v>7.9998726606290242</v>
      </c>
      <c r="BZ1072">
        <f t="shared" si="301"/>
        <v>0</v>
      </c>
      <c r="CA1072">
        <f t="shared" si="304"/>
        <v>60.730724953295272</v>
      </c>
      <c r="CB1072">
        <f t="shared" si="304"/>
        <v>46.972925720228389</v>
      </c>
      <c r="CC1072">
        <f t="shared" si="304"/>
        <v>20.601008213213703</v>
      </c>
      <c r="CD1072">
        <f t="shared" si="304"/>
        <v>18.3544313517292</v>
      </c>
      <c r="CE1072" s="4">
        <f t="shared" si="273"/>
        <v>0.40997912808404247</v>
      </c>
      <c r="CF1072" s="4" t="str">
        <f t="shared" si="274"/>
        <v/>
      </c>
      <c r="CG1072" s="4">
        <f t="shared" si="275"/>
        <v>0.57873003911652698</v>
      </c>
      <c r="CH1072" s="4" t="str">
        <f t="shared" si="276"/>
        <v/>
      </c>
      <c r="CI1072">
        <f>INDEX(FX!$B$114:$AK$132,MATCH('Data (2)'!BQ1072,FX!$A$114:$A$132,0),MATCH('Data (2)'!D1072,Period,0))</f>
        <v>107.7328646748682</v>
      </c>
    </row>
    <row r="1073" spans="1:87" hidden="1" x14ac:dyDescent="0.15">
      <c r="A1073" t="s">
        <v>65</v>
      </c>
      <c r="B1073" s="1">
        <f t="shared" si="303"/>
        <v>44044</v>
      </c>
      <c r="C1073" t="s">
        <v>45</v>
      </c>
      <c r="D1073" s="1">
        <v>43922</v>
      </c>
      <c r="E1073">
        <v>2944.0662860000002</v>
      </c>
      <c r="F1073">
        <v>987.49423918093566</v>
      </c>
      <c r="G1073">
        <v>1013.4528426922716</v>
      </c>
      <c r="H1073">
        <v>681.47989171133497</v>
      </c>
      <c r="I1073">
        <v>5243.6294580000003</v>
      </c>
      <c r="J1073">
        <v>4086.0421590000001</v>
      </c>
      <c r="K1073">
        <v>2083.9332939999999</v>
      </c>
      <c r="L1073">
        <v>1872.4040210000001</v>
      </c>
      <c r="M1073">
        <v>2470.5744380000001</v>
      </c>
      <c r="N1073">
        <v>2245.1102437868162</v>
      </c>
      <c r="O1073">
        <v>1012.1458383813126</v>
      </c>
      <c r="P1073">
        <v>1090.5095534462937</v>
      </c>
      <c r="BQ1073" t="str">
        <f>VLOOKUP(A1073,Misc!$A$3:$B$11,2,FALSE)</f>
        <v>JPY</v>
      </c>
      <c r="BR1073">
        <f>INDEX(FX!$B$30:$AK$48,MATCH('Data (2)'!BQ1073,FX!$A$30:$A$48,0),MATCH('Data (2)'!D1073,Period,0))</f>
        <v>107.87452852</v>
      </c>
      <c r="BS1073">
        <f t="shared" si="294"/>
        <v>27.291579637858334</v>
      </c>
      <c r="BT1073">
        <f t="shared" si="295"/>
        <v>0</v>
      </c>
      <c r="BU1073">
        <f t="shared" si="296"/>
        <v>9.1541001636716643</v>
      </c>
      <c r="BV1073">
        <f t="shared" si="297"/>
        <v>0</v>
      </c>
      <c r="BW1073">
        <f t="shared" si="298"/>
        <v>9.3947371691583044</v>
      </c>
      <c r="BX1073">
        <f t="shared" si="299"/>
        <v>0</v>
      </c>
      <c r="BY1073">
        <f t="shared" si="300"/>
        <v>6.3173383101738256</v>
      </c>
      <c r="BZ1073">
        <f t="shared" si="301"/>
        <v>0</v>
      </c>
      <c r="CA1073">
        <f t="shared" si="304"/>
        <v>48.672514871158235</v>
      </c>
      <c r="CB1073">
        <f t="shared" si="304"/>
        <v>37.927536516655792</v>
      </c>
      <c r="CC1073">
        <f t="shared" si="304"/>
        <v>19.343524376606851</v>
      </c>
      <c r="CD1073">
        <f t="shared" si="304"/>
        <v>17.380063424942904</v>
      </c>
      <c r="CE1073" s="4">
        <f t="shared" si="273"/>
        <v>0.33541848017376319</v>
      </c>
      <c r="CF1073" s="4" t="str">
        <f t="shared" si="274"/>
        <v/>
      </c>
      <c r="CG1073" s="4">
        <f t="shared" si="275"/>
        <v>0.69011024537882837</v>
      </c>
      <c r="CH1073" s="4" t="str">
        <f t="shared" si="276"/>
        <v/>
      </c>
      <c r="CI1073">
        <f>INDEX(FX!$B$114:$AK$132,MATCH('Data (2)'!BQ1073,FX!$A$114:$A$132,0),MATCH('Data (2)'!D1073,Period,0))</f>
        <v>107.7328646748682</v>
      </c>
    </row>
    <row r="1074" spans="1:87" hidden="1" x14ac:dyDescent="0.15">
      <c r="A1074" t="s">
        <v>65</v>
      </c>
      <c r="B1074" s="1">
        <f t="shared" si="303"/>
        <v>44044</v>
      </c>
      <c r="C1074" t="s">
        <v>45</v>
      </c>
      <c r="D1074" s="1">
        <v>43952</v>
      </c>
      <c r="E1074">
        <v>1466.1203149999999</v>
      </c>
      <c r="F1074">
        <v>596.64575617354092</v>
      </c>
      <c r="G1074">
        <v>651.9517077780946</v>
      </c>
      <c r="H1074">
        <v>443.24682022771549</v>
      </c>
      <c r="I1074">
        <v>3493.9482419999999</v>
      </c>
      <c r="J1074">
        <v>2697.697885</v>
      </c>
      <c r="K1074">
        <v>1468.6030840000001</v>
      </c>
      <c r="L1074">
        <v>1288.9685420000001</v>
      </c>
      <c r="M1074">
        <v>1110.2630690000001</v>
      </c>
      <c r="N1074">
        <v>770.09914798171417</v>
      </c>
      <c r="O1074">
        <v>707.93540213604899</v>
      </c>
      <c r="P1074">
        <v>709.06185253605065</v>
      </c>
      <c r="BQ1074" t="str">
        <f>VLOOKUP(A1074,Misc!$A$3:$B$11,2,FALSE)</f>
        <v>JPY</v>
      </c>
      <c r="BR1074">
        <f>INDEX(FX!$B$30:$AK$48,MATCH('Data (2)'!BQ1074,FX!$A$30:$A$48,0),MATCH('Data (2)'!D1074,Period,0))</f>
        <v>107.1289469</v>
      </c>
      <c r="BS1074">
        <f t="shared" si="294"/>
        <v>13.685566389153031</v>
      </c>
      <c r="BT1074">
        <f t="shared" si="295"/>
        <v>0</v>
      </c>
      <c r="BU1074">
        <f t="shared" si="296"/>
        <v>5.5694167957282597</v>
      </c>
      <c r="BV1074">
        <f t="shared" si="297"/>
        <v>0</v>
      </c>
      <c r="BW1074">
        <f t="shared" si="298"/>
        <v>6.085672702324441</v>
      </c>
      <c r="BX1074">
        <f t="shared" si="299"/>
        <v>0</v>
      </c>
      <c r="BY1074">
        <f t="shared" si="300"/>
        <v>4.1375074903094697</v>
      </c>
      <c r="BZ1074">
        <f t="shared" si="301"/>
        <v>0</v>
      </c>
      <c r="CA1074">
        <f t="shared" si="304"/>
        <v>32.431591349070146</v>
      </c>
      <c r="CB1074">
        <f t="shared" si="304"/>
        <v>25.040621477406198</v>
      </c>
      <c r="CC1074">
        <f t="shared" si="304"/>
        <v>13.631894858009789</v>
      </c>
      <c r="CD1074">
        <f t="shared" si="304"/>
        <v>11.964487771582382</v>
      </c>
      <c r="CE1074" s="4">
        <f t="shared" si="273"/>
        <v>0.40695552068217605</v>
      </c>
      <c r="CF1074" s="4" t="str">
        <f t="shared" si="274"/>
        <v/>
      </c>
      <c r="CG1074" s="4">
        <f t="shared" si="275"/>
        <v>0.74289780098392644</v>
      </c>
      <c r="CH1074" s="4" t="str">
        <f t="shared" si="276"/>
        <v/>
      </c>
      <c r="CI1074">
        <f>INDEX(FX!$B$114:$AK$132,MATCH('Data (2)'!BQ1074,FX!$A$114:$A$132,0),MATCH('Data (2)'!D1074,Period,0))</f>
        <v>107.7328646748682</v>
      </c>
    </row>
    <row r="1075" spans="1:87" hidden="1" x14ac:dyDescent="0.15">
      <c r="A1075" t="s">
        <v>65</v>
      </c>
      <c r="B1075" s="1">
        <f t="shared" si="303"/>
        <v>44044</v>
      </c>
      <c r="C1075" t="s">
        <v>45</v>
      </c>
      <c r="D1075" s="1">
        <v>43983</v>
      </c>
      <c r="E1075">
        <v>2573.1773199999998</v>
      </c>
      <c r="F1075">
        <v>940.22553013645336</v>
      </c>
      <c r="G1075">
        <v>935.2709180676876</v>
      </c>
      <c r="H1075">
        <v>618.02037058708765</v>
      </c>
      <c r="I1075">
        <v>4336.1938019999998</v>
      </c>
      <c r="J1075">
        <v>3323.763289</v>
      </c>
      <c r="K1075">
        <v>1636.826388</v>
      </c>
      <c r="L1075">
        <v>1446.5189270000001</v>
      </c>
      <c r="M1075">
        <v>1278.5160839999999</v>
      </c>
      <c r="N1075">
        <v>673.49393281906589</v>
      </c>
      <c r="O1075">
        <v>680.52081617250019</v>
      </c>
      <c r="P1075">
        <v>651.15610555394915</v>
      </c>
      <c r="BQ1075" t="str">
        <f>VLOOKUP(A1075,Misc!$A$3:$B$11,2,FALSE)</f>
        <v>JPY</v>
      </c>
      <c r="BR1075">
        <f>INDEX(FX!$B$30:$AK$48,MATCH('Data (2)'!BQ1075,FX!$A$30:$A$48,0),MATCH('Data (2)'!D1075,Period,0))</f>
        <v>107.60287971</v>
      </c>
      <c r="BS1075">
        <f t="shared" si="294"/>
        <v>23.913647357161423</v>
      </c>
      <c r="BT1075">
        <f t="shared" si="295"/>
        <v>0</v>
      </c>
      <c r="BU1075">
        <f t="shared" si="296"/>
        <v>8.7379216306334051</v>
      </c>
      <c r="BV1075">
        <f t="shared" si="297"/>
        <v>0</v>
      </c>
      <c r="BW1075">
        <f t="shared" si="298"/>
        <v>8.6918762823851168</v>
      </c>
      <c r="BX1075">
        <f t="shared" si="299"/>
        <v>0</v>
      </c>
      <c r="BY1075">
        <f t="shared" si="300"/>
        <v>5.7435300268237377</v>
      </c>
      <c r="BZ1075">
        <f t="shared" si="301"/>
        <v>0</v>
      </c>
      <c r="CA1075">
        <f t="shared" si="304"/>
        <v>40.249498749396409</v>
      </c>
      <c r="CB1075">
        <f t="shared" si="304"/>
        <v>30.851897413393147</v>
      </c>
      <c r="CC1075">
        <f t="shared" si="304"/>
        <v>15.193380338858073</v>
      </c>
      <c r="CD1075">
        <f t="shared" si="304"/>
        <v>13.426904885203916</v>
      </c>
      <c r="CE1075" s="4">
        <f t="shared" si="273"/>
        <v>0.36539476810578037</v>
      </c>
      <c r="CF1075" s="4" t="str">
        <f t="shared" si="274"/>
        <v/>
      </c>
      <c r="CG1075" s="4">
        <f t="shared" si="275"/>
        <v>0.65731077361555523</v>
      </c>
      <c r="CH1075" s="4" t="str">
        <f t="shared" si="276"/>
        <v/>
      </c>
      <c r="CI1075">
        <f>INDEX(FX!$B$114:$AK$132,MATCH('Data (2)'!BQ1075,FX!$A$114:$A$132,0),MATCH('Data (2)'!D1075,Period,0))</f>
        <v>107.7328646748682</v>
      </c>
    </row>
    <row r="1076" spans="1:87" hidden="1" x14ac:dyDescent="0.15">
      <c r="A1076" t="s">
        <v>65</v>
      </c>
      <c r="B1076" s="1">
        <f t="shared" si="303"/>
        <v>44044</v>
      </c>
      <c r="C1076" t="s">
        <v>45</v>
      </c>
      <c r="D1076" s="1">
        <v>44013</v>
      </c>
      <c r="E1076">
        <v>3187.1115550000004</v>
      </c>
      <c r="F1076">
        <v>1272.8890512099479</v>
      </c>
      <c r="G1076">
        <v>1053.0436723800001</v>
      </c>
      <c r="H1076">
        <v>867.26307981621494</v>
      </c>
      <c r="I1076">
        <v>3454.059714</v>
      </c>
      <c r="J1076">
        <v>2639.5390050000001</v>
      </c>
      <c r="K1076">
        <v>1360.9126059999999</v>
      </c>
      <c r="L1076">
        <v>1211.6568790000001</v>
      </c>
      <c r="M1076">
        <v>2404.4675739999998</v>
      </c>
      <c r="N1076">
        <v>722.93271817533014</v>
      </c>
      <c r="O1076">
        <v>864.80641311997988</v>
      </c>
      <c r="P1076">
        <v>638.71352951150936</v>
      </c>
      <c r="BQ1076" t="str">
        <f>VLOOKUP(A1076,Misc!$A$3:$B$11,2,FALSE)</f>
        <v>JPY</v>
      </c>
      <c r="BR1076">
        <f>INDEX(FX!$B$30:$AK$48,MATCH('Data (2)'!BQ1076,FX!$A$30:$A$48,0),MATCH('Data (2)'!D1076,Period,0))</f>
        <v>106.78432085999999</v>
      </c>
      <c r="BS1076">
        <f t="shared" si="294"/>
        <v>29.846250173548189</v>
      </c>
      <c r="BT1076">
        <f t="shared" si="295"/>
        <v>0</v>
      </c>
      <c r="BU1076">
        <f t="shared" si="296"/>
        <v>11.920186792954128</v>
      </c>
      <c r="BV1076">
        <f t="shared" si="297"/>
        <v>0</v>
      </c>
      <c r="BW1076">
        <f t="shared" si="298"/>
        <v>9.8614072168946709</v>
      </c>
      <c r="BX1076">
        <f t="shared" si="299"/>
        <v>0</v>
      </c>
      <c r="BY1076">
        <f t="shared" si="300"/>
        <v>8.1216331464358298</v>
      </c>
      <c r="BZ1076">
        <f t="shared" si="301"/>
        <v>0</v>
      </c>
      <c r="CA1076">
        <f t="shared" si="304"/>
        <v>32.21946902363635</v>
      </c>
      <c r="CB1076">
        <f t="shared" si="304"/>
        <v>24.621619847385599</v>
      </c>
      <c r="CC1076">
        <f t="shared" si="304"/>
        <v>12.694592793277117</v>
      </c>
      <c r="CD1076">
        <f t="shared" si="304"/>
        <v>11.30233537132659</v>
      </c>
      <c r="CE1076" s="4">
        <f t="shared" si="273"/>
        <v>0.39938641282041598</v>
      </c>
      <c r="CF1076" s="4" t="str">
        <f t="shared" si="274"/>
        <v/>
      </c>
      <c r="CG1076" s="4">
        <f t="shared" si="275"/>
        <v>0.68133438573600413</v>
      </c>
      <c r="CH1076" s="4" t="str">
        <f t="shared" si="276"/>
        <v/>
      </c>
      <c r="CI1076">
        <f>INDEX(FX!$B$114:$AK$132,MATCH('Data (2)'!BQ1076,FX!$A$114:$A$132,0),MATCH('Data (2)'!D1076,Period,0))</f>
        <v>107.20411660000001</v>
      </c>
    </row>
    <row r="1077" spans="1:87" hidden="1" x14ac:dyDescent="0.15">
      <c r="A1077" t="s">
        <v>65</v>
      </c>
      <c r="B1077" s="1">
        <f t="shared" si="303"/>
        <v>44044</v>
      </c>
      <c r="C1077" t="s">
        <v>45</v>
      </c>
      <c r="D1077" s="1">
        <v>44044</v>
      </c>
      <c r="E1077">
        <v>1935.364489</v>
      </c>
      <c r="F1077">
        <v>1039.0704472363764</v>
      </c>
      <c r="G1077">
        <v>958.51010545999998</v>
      </c>
      <c r="H1077">
        <v>745.78548700798092</v>
      </c>
      <c r="I1077">
        <v>3727.7488899999998</v>
      </c>
      <c r="J1077">
        <v>2819.8740269999998</v>
      </c>
      <c r="K1077">
        <v>1702.7068530000001</v>
      </c>
      <c r="L1077">
        <v>1443.135305</v>
      </c>
      <c r="M1077">
        <v>1706.6024990000001</v>
      </c>
      <c r="N1077">
        <v>781.24999383273416</v>
      </c>
      <c r="O1077">
        <v>930.31201274085265</v>
      </c>
      <c r="P1077">
        <v>670.68659181063413</v>
      </c>
      <c r="BQ1077" t="str">
        <f>VLOOKUP(A1077,Misc!$A$3:$B$11,2,FALSE)</f>
        <v>JPY</v>
      </c>
      <c r="BR1077">
        <f>INDEX(FX!$B$30:$AK$48,MATCH('Data (2)'!BQ1077,FX!$A$30:$A$48,0),MATCH('Data (2)'!D1077,Period,0))</f>
        <v>105.9022104</v>
      </c>
      <c r="BS1077">
        <f t="shared" si="294"/>
        <v>18.275015051055064</v>
      </c>
      <c r="BT1077">
        <f t="shared" si="295"/>
        <v>0</v>
      </c>
      <c r="BU1077">
        <f t="shared" si="296"/>
        <v>9.8116030185936172</v>
      </c>
      <c r="BV1077">
        <f t="shared" si="297"/>
        <v>0</v>
      </c>
      <c r="BW1077">
        <f t="shared" si="298"/>
        <v>9.0508980109068613</v>
      </c>
      <c r="BX1077">
        <f t="shared" si="299"/>
        <v>0</v>
      </c>
      <c r="BY1077">
        <f t="shared" si="300"/>
        <v>7.0422088848863247</v>
      </c>
      <c r="BZ1077">
        <f t="shared" si="301"/>
        <v>0</v>
      </c>
      <c r="CA1077">
        <f t="shared" si="304"/>
        <v>34.77244165827117</v>
      </c>
      <c r="CB1077">
        <f t="shared" si="304"/>
        <v>26.3037849331991</v>
      </c>
      <c r="CC1077">
        <f t="shared" si="304"/>
        <v>15.882849530425588</v>
      </c>
      <c r="CD1077">
        <f t="shared" si="304"/>
        <v>13.461566129821549</v>
      </c>
      <c r="CE1077" s="4">
        <f t="shared" si="273"/>
        <v>0.53688617991191023</v>
      </c>
      <c r="CF1077" s="4" t="str">
        <f t="shared" si="274"/>
        <v/>
      </c>
      <c r="CG1077" s="4">
        <f t="shared" si="275"/>
        <v>0.71774294899017899</v>
      </c>
      <c r="CH1077" s="4" t="str">
        <f t="shared" si="276"/>
        <v/>
      </c>
      <c r="CI1077">
        <f>INDEX(FX!$B$114:$AK$132,MATCH('Data (2)'!BQ1077,FX!$A$114:$A$132,0),MATCH('Data (2)'!D1077,Period,0))</f>
        <v>107.20411660000001</v>
      </c>
    </row>
    <row r="1078" spans="1:87" hidden="1" x14ac:dyDescent="0.15">
      <c r="A1078" t="s">
        <v>65</v>
      </c>
      <c r="B1078" s="1">
        <f t="shared" si="303"/>
        <v>44044</v>
      </c>
      <c r="C1078" t="s">
        <v>45</v>
      </c>
      <c r="D1078" s="1">
        <v>44075</v>
      </c>
      <c r="E1078">
        <v>2721.2309600921567</v>
      </c>
      <c r="F1078">
        <v>1475.5057568171878</v>
      </c>
      <c r="G1078">
        <v>1165.072814718329</v>
      </c>
      <c r="H1078">
        <v>905.86464979750485</v>
      </c>
      <c r="I1078">
        <v>5719.4678559999993</v>
      </c>
      <c r="J1078">
        <v>4382.1045340000001</v>
      </c>
      <c r="K1078">
        <v>2681.7724679999997</v>
      </c>
      <c r="L1078">
        <v>2284.6425680000002</v>
      </c>
      <c r="M1078">
        <v>1518.2537620000001</v>
      </c>
      <c r="N1078">
        <v>711.34037154615078</v>
      </c>
      <c r="O1078">
        <v>857.18917117369801</v>
      </c>
      <c r="P1078">
        <v>598.49443711822755</v>
      </c>
      <c r="BQ1078" t="str">
        <f>VLOOKUP(A1078,Misc!$A$3:$B$11,2,FALSE)</f>
        <v>JPY</v>
      </c>
      <c r="BR1078">
        <f>INDEX(FX!$B$30:$AK$48,MATCH('Data (2)'!BQ1078,FX!$A$30:$A$48,0),MATCH('Data (2)'!D1078,Period,0))</f>
        <v>105.9022104</v>
      </c>
      <c r="BS1078">
        <f t="shared" si="294"/>
        <v>0</v>
      </c>
      <c r="BT1078">
        <f t="shared" si="295"/>
        <v>25.695695583820946</v>
      </c>
      <c r="BU1078">
        <f t="shared" si="296"/>
        <v>0</v>
      </c>
      <c r="BV1078">
        <f t="shared" si="297"/>
        <v>13.932719168411124</v>
      </c>
      <c r="BW1078">
        <f t="shared" si="298"/>
        <v>0</v>
      </c>
      <c r="BX1078">
        <f t="shared" si="299"/>
        <v>11.001402240026607</v>
      </c>
      <c r="BY1078">
        <f t="shared" si="300"/>
        <v>0</v>
      </c>
      <c r="BZ1078">
        <f t="shared" si="301"/>
        <v>8.5537841597072539</v>
      </c>
      <c r="CA1078">
        <f t="shared" si="304"/>
        <v>53.351196179718336</v>
      </c>
      <c r="CB1078">
        <f t="shared" si="304"/>
        <v>40.876271107671251</v>
      </c>
      <c r="CC1078">
        <f t="shared" si="304"/>
        <v>25.015573590389526</v>
      </c>
      <c r="CD1078">
        <f t="shared" si="304"/>
        <v>21.31114588187372</v>
      </c>
      <c r="CE1078" s="4" t="str">
        <f t="shared" si="273"/>
        <v/>
      </c>
      <c r="CF1078" s="4">
        <f t="shared" si="274"/>
        <v>0.54221996532305317</v>
      </c>
      <c r="CG1078" s="4" t="str">
        <f t="shared" si="275"/>
        <v/>
      </c>
      <c r="CH1078" s="4">
        <f t="shared" si="276"/>
        <v>0.61393501557834962</v>
      </c>
      <c r="CI1078">
        <f>INDEX(FX!$B$114:$AK$132,MATCH('Data (2)'!BQ1078,FX!$A$114:$A$132,0),MATCH('Data (2)'!D1078,Period,0))</f>
        <v>107.20411660000001</v>
      </c>
    </row>
    <row r="1079" spans="1:87" hidden="1" x14ac:dyDescent="0.15">
      <c r="A1079" t="s">
        <v>65</v>
      </c>
      <c r="B1079" s="1">
        <f t="shared" si="303"/>
        <v>44044</v>
      </c>
      <c r="C1079" t="s">
        <v>45</v>
      </c>
      <c r="D1079" s="1">
        <v>44105</v>
      </c>
      <c r="E1079">
        <v>2082.9700850181725</v>
      </c>
      <c r="F1079">
        <v>1250.3175892395022</v>
      </c>
      <c r="G1079">
        <v>1073.8776732297638</v>
      </c>
      <c r="H1079">
        <v>875.7682879646394</v>
      </c>
      <c r="I1079">
        <v>4266.319039</v>
      </c>
      <c r="J1079">
        <v>3283.6159539999999</v>
      </c>
      <c r="K1079">
        <v>2304.8284310000004</v>
      </c>
      <c r="L1079">
        <v>1954.661241</v>
      </c>
      <c r="M1079">
        <v>2301.9769160000001</v>
      </c>
      <c r="N1079">
        <v>1002.6892927628226</v>
      </c>
      <c r="O1079">
        <v>1044.1008698032472</v>
      </c>
      <c r="P1079">
        <v>719.49308204928923</v>
      </c>
      <c r="BQ1079" t="str">
        <f>VLOOKUP(A1079,Misc!$A$3:$B$11,2,FALSE)</f>
        <v>JPY</v>
      </c>
      <c r="BR1079">
        <f>INDEX(FX!$B$30:$AK$48,MATCH('Data (2)'!BQ1079,FX!$A$30:$A$48,0),MATCH('Data (2)'!D1079,Period,0))</f>
        <v>105.9022104</v>
      </c>
      <c r="BS1079">
        <f t="shared" si="294"/>
        <v>0</v>
      </c>
      <c r="BT1079">
        <f t="shared" si="295"/>
        <v>19.668806506971382</v>
      </c>
      <c r="BU1079">
        <f t="shared" si="296"/>
        <v>0</v>
      </c>
      <c r="BV1079">
        <f t="shared" si="297"/>
        <v>11.806340816843822</v>
      </c>
      <c r="BW1079">
        <f t="shared" si="298"/>
        <v>0</v>
      </c>
      <c r="BX1079">
        <f t="shared" si="299"/>
        <v>10.140276290491514</v>
      </c>
      <c r="BY1079">
        <f t="shared" si="300"/>
        <v>0</v>
      </c>
      <c r="BZ1079">
        <f t="shared" si="301"/>
        <v>8.2695940401697161</v>
      </c>
      <c r="CA1079">
        <f t="shared" si="304"/>
        <v>39.796224009927613</v>
      </c>
      <c r="CB1079">
        <f t="shared" si="304"/>
        <v>30.629569629791622</v>
      </c>
      <c r="CC1079">
        <f t="shared" si="304"/>
        <v>21.499439612004604</v>
      </c>
      <c r="CD1079">
        <f t="shared" si="304"/>
        <v>18.23308006252439</v>
      </c>
      <c r="CE1079" s="4" t="str">
        <f t="shared" si="273"/>
        <v/>
      </c>
      <c r="CF1079" s="4">
        <f t="shared" si="274"/>
        <v>0.60025710317802961</v>
      </c>
      <c r="CG1079" s="4" t="str">
        <f t="shared" si="275"/>
        <v/>
      </c>
      <c r="CH1079" s="4">
        <f t="shared" si="276"/>
        <v>0.70043666945237482</v>
      </c>
      <c r="CI1079">
        <f>INDEX(FX!$B$114:$AK$132,MATCH('Data (2)'!BQ1079,FX!$A$114:$A$132,0),MATCH('Data (2)'!D1079,Period,0))</f>
        <v>107.20411660000001</v>
      </c>
    </row>
    <row r="1080" spans="1:87" hidden="1" x14ac:dyDescent="0.15">
      <c r="A1080" t="s">
        <v>65</v>
      </c>
      <c r="B1080" s="1">
        <f t="shared" si="303"/>
        <v>44044</v>
      </c>
      <c r="C1080" t="s">
        <v>45</v>
      </c>
      <c r="D1080" s="1">
        <v>44136</v>
      </c>
      <c r="E1080">
        <v>2494.7025229656633</v>
      </c>
      <c r="F1080">
        <v>1631.4713543219548</v>
      </c>
      <c r="G1080">
        <v>1422.9309209937476</v>
      </c>
      <c r="H1080">
        <v>1217.8316547363502</v>
      </c>
      <c r="I1080">
        <v>5037.7610760000007</v>
      </c>
      <c r="J1080">
        <v>3832.9835929999999</v>
      </c>
      <c r="K1080">
        <v>2287.1446530000003</v>
      </c>
      <c r="L1080">
        <v>1937.1193470000001</v>
      </c>
      <c r="M1080">
        <v>1688.9246010000002</v>
      </c>
      <c r="N1080">
        <v>919.74787464171902</v>
      </c>
      <c r="O1080">
        <v>918.79316799974436</v>
      </c>
      <c r="P1080">
        <v>639.47102681149386</v>
      </c>
      <c r="BQ1080" t="str">
        <f>VLOOKUP(A1080,Misc!$A$3:$B$11,2,FALSE)</f>
        <v>JPY</v>
      </c>
      <c r="BR1080">
        <f>INDEX(FX!$B$30:$AK$48,MATCH('Data (2)'!BQ1080,FX!$A$30:$A$48,0),MATCH('Data (2)'!D1080,Period,0))</f>
        <v>105.9022104</v>
      </c>
      <c r="BS1080">
        <f t="shared" si="294"/>
        <v>0</v>
      </c>
      <c r="BT1080">
        <f t="shared" si="295"/>
        <v>23.556661504448289</v>
      </c>
      <c r="BU1080">
        <f t="shared" si="296"/>
        <v>0</v>
      </c>
      <c r="BV1080">
        <f t="shared" si="297"/>
        <v>15.405451389161513</v>
      </c>
      <c r="BW1080">
        <f t="shared" si="298"/>
        <v>0</v>
      </c>
      <c r="BX1080">
        <f t="shared" si="299"/>
        <v>13.436272157297177</v>
      </c>
      <c r="BY1080">
        <f t="shared" si="300"/>
        <v>0</v>
      </c>
      <c r="BZ1080">
        <f t="shared" si="301"/>
        <v>11.49958674268002</v>
      </c>
      <c r="CA1080">
        <f t="shared" si="304"/>
        <v>46.992235333619647</v>
      </c>
      <c r="CB1080">
        <f t="shared" si="304"/>
        <v>35.754070968203841</v>
      </c>
      <c r="CC1080">
        <f t="shared" si="304"/>
        <v>21.334485330762011</v>
      </c>
      <c r="CD1080">
        <f t="shared" si="304"/>
        <v>18.06944927523427</v>
      </c>
      <c r="CE1080" s="4" t="str">
        <f t="shared" si="273"/>
        <v/>
      </c>
      <c r="CF1080" s="4">
        <f t="shared" si="274"/>
        <v>0.65397430727832317</v>
      </c>
      <c r="CG1080" s="4" t="str">
        <f t="shared" si="275"/>
        <v/>
      </c>
      <c r="CH1080" s="4">
        <f t="shared" si="276"/>
        <v>0.74646217447224816</v>
      </c>
      <c r="CI1080">
        <f>INDEX(FX!$B$114:$AK$132,MATCH('Data (2)'!BQ1080,FX!$A$114:$A$132,0),MATCH('Data (2)'!D1080,Period,0))</f>
        <v>107.20411660000001</v>
      </c>
    </row>
    <row r="1081" spans="1:87" hidden="1" x14ac:dyDescent="0.15">
      <c r="A1081" t="s">
        <v>65</v>
      </c>
      <c r="B1081" s="1">
        <f t="shared" si="303"/>
        <v>44044</v>
      </c>
      <c r="C1081" t="s">
        <v>45</v>
      </c>
      <c r="D1081" s="1">
        <v>44166</v>
      </c>
      <c r="E1081">
        <v>2915.0925768569268</v>
      </c>
      <c r="F1081">
        <v>1880.5185957967556</v>
      </c>
      <c r="G1081">
        <v>1466.7689431914005</v>
      </c>
      <c r="H1081">
        <v>1279.871853597836</v>
      </c>
      <c r="I1081">
        <v>5758.2248140000002</v>
      </c>
      <c r="J1081">
        <v>4431.6479710000003</v>
      </c>
      <c r="K1081">
        <v>2920.649958</v>
      </c>
      <c r="L1081">
        <v>2483.7294320000001</v>
      </c>
      <c r="M1081">
        <v>3204.058501</v>
      </c>
      <c r="N1081">
        <v>1375.935353434448</v>
      </c>
      <c r="O1081">
        <v>1177.202865498836</v>
      </c>
      <c r="P1081">
        <v>827.86007198521099</v>
      </c>
      <c r="BQ1081" t="str">
        <f>VLOOKUP(A1081,Misc!$A$3:$B$11,2,FALSE)</f>
        <v>JPY</v>
      </c>
      <c r="BR1081">
        <f>INDEX(FX!$B$30:$AK$48,MATCH('Data (2)'!BQ1081,FX!$A$30:$A$48,0),MATCH('Data (2)'!D1081,Period,0))</f>
        <v>105.9022104</v>
      </c>
      <c r="BS1081">
        <f t="shared" si="294"/>
        <v>0</v>
      </c>
      <c r="BT1081">
        <f t="shared" si="295"/>
        <v>27.526267542919264</v>
      </c>
      <c r="BU1081">
        <f t="shared" si="296"/>
        <v>0</v>
      </c>
      <c r="BV1081">
        <f t="shared" si="297"/>
        <v>17.757123186512409</v>
      </c>
      <c r="BW1081">
        <f t="shared" si="298"/>
        <v>0</v>
      </c>
      <c r="BX1081">
        <f t="shared" si="299"/>
        <v>13.850220289560646</v>
      </c>
      <c r="BY1081">
        <f t="shared" si="300"/>
        <v>0</v>
      </c>
      <c r="BZ1081">
        <f t="shared" si="301"/>
        <v>12.085412086902352</v>
      </c>
      <c r="CA1081">
        <f t="shared" si="304"/>
        <v>53.712721084070758</v>
      </c>
      <c r="CB1081">
        <f t="shared" si="304"/>
        <v>41.338412288171405</v>
      </c>
      <c r="CC1081">
        <f t="shared" si="304"/>
        <v>27.243822817901005</v>
      </c>
      <c r="CD1081">
        <f t="shared" si="304"/>
        <v>23.168228149925355</v>
      </c>
      <c r="CE1081" s="4" t="str">
        <f t="shared" si="273"/>
        <v/>
      </c>
      <c r="CF1081" s="4">
        <f t="shared" si="274"/>
        <v>0.64509738411956163</v>
      </c>
      <c r="CG1081" s="4" t="str">
        <f t="shared" si="275"/>
        <v/>
      </c>
      <c r="CH1081" s="4">
        <f t="shared" si="276"/>
        <v>0.68059515947278781</v>
      </c>
      <c r="CI1081">
        <f>INDEX(FX!$B$114:$AK$132,MATCH('Data (2)'!BQ1081,FX!$A$114:$A$132,0),MATCH('Data (2)'!D1081,Period,0))</f>
        <v>107.20411660000001</v>
      </c>
    </row>
    <row r="1082" spans="1:87" s="39" customFormat="1" x14ac:dyDescent="0.15">
      <c r="A1082" s="39" t="s">
        <v>66</v>
      </c>
      <c r="B1082" s="40">
        <f t="shared" si="303"/>
        <v>44044</v>
      </c>
      <c r="C1082" s="39" t="s">
        <v>50</v>
      </c>
      <c r="D1082" s="40">
        <v>43831</v>
      </c>
      <c r="E1082" s="39">
        <f>Data!E1082+Data!E1394</f>
        <v>16802.573086233991</v>
      </c>
      <c r="F1082" s="39">
        <f>Data!F1082+Data!F1394</f>
        <v>5484.9710497132974</v>
      </c>
      <c r="G1082" s="39">
        <f>Data!G1082+Data!G1394</f>
        <v>5723.0732175044832</v>
      </c>
      <c r="H1082" s="39">
        <f>Data!H1082+Data!H1394</f>
        <v>1678.4201545377969</v>
      </c>
      <c r="I1082" s="39">
        <f>Data!I1082+Data!I1394</f>
        <v>12767.346938680001</v>
      </c>
      <c r="J1082" s="39">
        <f>Data!J1082+Data!J1394</f>
        <v>3682.053977964707</v>
      </c>
      <c r="K1082" s="39">
        <f>Data!K1082+Data!K1394</f>
        <v>3655.3263728611018</v>
      </c>
      <c r="L1082" s="39">
        <f>Data!L1082+Data!L1394</f>
        <v>1037.2186677686273</v>
      </c>
      <c r="M1082" s="39">
        <f>Data!M1082+Data!M1394</f>
        <v>11997.522000000001</v>
      </c>
      <c r="N1082" s="39">
        <f>Data!N1082+Data!N1394</f>
        <v>5850.5288334707893</v>
      </c>
      <c r="O1082" s="39">
        <f>Data!O1082+Data!O1394</f>
        <v>5042.1934540676775</v>
      </c>
      <c r="P1082" s="39">
        <f>Data!P1082+Data!P1394</f>
        <v>2814.0637212791289</v>
      </c>
      <c r="Q1082" s="39" t="str">
        <f t="array" ref="Q1082:Q1093">'[12]AG_Key Products'!$D$6</f>
        <v>Sprint Link Plus</v>
      </c>
      <c r="R1082" s="39" t="str">
        <f t="array" ref="R1082:R1093">'[12]AG_Key Products'!$D$9</f>
        <v>Bebas Ikhtiar</v>
      </c>
      <c r="S1082" s="39" t="str">
        <f t="array" ref="S1082:S1093">'[12]AG_Key Products'!$D$12</f>
        <v>FWD Loop</v>
      </c>
      <c r="T1082" s="39" t="str">
        <f t="array" ref="T1082:T1093">'[12]AG_Key Products'!$D$15</f>
        <v>Bebas Optimal</v>
      </c>
      <c r="U1082" s="39" t="str">
        <f t="array" ref="U1082:U1093">'[12]AG_Key Products'!$D$18</f>
        <v>Critical Armor</v>
      </c>
      <c r="V1082" s="39" t="str">
        <f t="array" ref="V1082:V1093">'[12]AG_Key Products'!$D$21</f>
        <v>FWD Priority Protection</v>
      </c>
      <c r="W1082" s="39" t="str">
        <f t="array" ref="W1082:W1093">'[12]AG_Key Products'!$D$24</f>
        <v>Bebas Rencana Optimal</v>
      </c>
      <c r="X1082" s="39">
        <f t="array" ref="X1082:X1093">'[12]AG_Key Products'!$D$27</f>
        <v>0</v>
      </c>
      <c r="Y1082" s="39">
        <f t="array" ref="Y1082:Y1093">'[12]AG_Key Products'!$D$30</f>
        <v>0</v>
      </c>
      <c r="Z1082" s="39">
        <f t="array" ref="Z1082:Z1093">'[12]AG_Key Products'!$D$33</f>
        <v>0</v>
      </c>
      <c r="AA1082" s="39">
        <f t="array" ref="AA1082:AA1093">TRANSPOSE('[12]AG_Key Products'!$F$6:$Q$6)</f>
        <v>7036.6745499999997</v>
      </c>
      <c r="AB1082" s="39">
        <f t="array" ref="AB1082:AB1093">TRANSPOSE('[12]AG_Key Products'!$F$9:$Q$9)</f>
        <v>2340.0136900799998</v>
      </c>
      <c r="AC1082" s="39">
        <f t="array" ref="AC1082:AC1093">TRANSPOSE('[12]AG_Key Products'!$F$12:$Q$12)</f>
        <v>153</v>
      </c>
      <c r="AD1082" s="39">
        <f t="array" ref="AD1082:AD1093">TRANSPOSE('[12]AG_Key Products'!$F$15:$Q$15)</f>
        <v>2561</v>
      </c>
      <c r="AE1082" s="39">
        <f t="array" ref="AE1082:AE1093">TRANSPOSE('[12]AG_Key Products'!$F$18:$Q$18)</f>
        <v>1487.50992</v>
      </c>
      <c r="AF1082" s="39">
        <f t="array" ref="AF1082:AF1093">TRANSPOSE('[12]AG_Key Products'!$F$21:$Q$21)</f>
        <v>0</v>
      </c>
      <c r="AG1082" s="39">
        <f t="array" ref="AG1082:AG1093">TRANSPOSE('[12]AG_Key Products'!$F$24:$Q$24)</f>
        <v>0</v>
      </c>
      <c r="AH1082" s="39">
        <f t="array" ref="AH1082:AH1093">TRANSPOSE('[12]AG_Key Products'!$F$27:$Q$27)</f>
        <v>0</v>
      </c>
      <c r="AI1082" s="39">
        <f t="array" ref="AI1082:AI1093">TRANSPOSE('[12]AG_Key Products'!$F$30:$Q$30)</f>
        <v>0</v>
      </c>
      <c r="AJ1082" s="39">
        <f t="array" ref="AJ1082:AJ1093">TRANSPOSE('[12]AG_Key Products'!$F$33:$Q$33)</f>
        <v>0</v>
      </c>
      <c r="AK1082" s="39">
        <f t="array" ref="AK1082:AK1093">TRANSPOSE('[12]AG_Key Products'!$F$36:$Q$36)</f>
        <v>88.789600000000974</v>
      </c>
      <c r="AL1082" s="39">
        <f t="array" ref="AL1082:AL1093">TRANSPOSE('[12]AG_Key Products'!$F$7:$Q$7)</f>
        <v>1360.186897792559</v>
      </c>
      <c r="AM1082" s="39">
        <f t="array" ref="AM1082:AM1093">TRANSPOSE('[12]AG_Key Products'!$F$10:$Q$10)</f>
        <v>444.1549719531364</v>
      </c>
      <c r="AN1082" s="39">
        <f t="array" ref="AN1082:AN1093">TRANSPOSE('[12]AG_Key Products'!$F$13:$Q$13)</f>
        <v>51.705067634338292</v>
      </c>
      <c r="AO1082" s="39">
        <f t="array" ref="AO1082:AO1093">TRANSPOSE('[12]AG_Key Products'!$F$16:$Q$16)</f>
        <v>1104.941142051933</v>
      </c>
      <c r="AP1082" s="39">
        <f t="array" ref="AP1082:AP1093">TRANSPOSE('[12]AG_Key Products'!$F$19:$Q$19)</f>
        <v>1085.3218527173494</v>
      </c>
      <c r="AQ1082" s="39">
        <f t="array" ref="AQ1082:AQ1093">TRANSPOSE('[12]AG_Key Products'!$F$22:$Q$22)</f>
        <v>0</v>
      </c>
      <c r="AR1082" s="39">
        <f t="array" ref="AR1082:AR1093">TRANSPOSE('[12]AG_Key Products'!$F$25:$Q$25)</f>
        <v>0</v>
      </c>
      <c r="AS1082" s="39">
        <f t="array" ref="AS1082:AS1093">TRANSPOSE('[12]AG_Key Products'!$F$28:$Q$28)</f>
        <v>0</v>
      </c>
      <c r="AT1082" s="39">
        <f t="array" ref="AT1082:AT1093">TRANSPOSE('[12]AG_Key Products'!$F$31:$Q$31)</f>
        <v>0</v>
      </c>
      <c r="AU1082" s="39">
        <f t="array" ref="AU1082:AU1093">TRANSPOSE('[12]AG_Key Products'!$F$34:$Q$35)</f>
        <v>0</v>
      </c>
      <c r="AV1082" s="39">
        <f t="array" ref="AV1082:AV1093">TRANSPOSE('[12]AG_Key Products'!$F$37:$Q$37)</f>
        <v>38.115195390986401</v>
      </c>
      <c r="AW1082" s="41" t="str">
        <f t="array" ref="AW1082:AW1093">'[12]AG_Key Products'!$D$8</f>
        <v>Unit Link</v>
      </c>
      <c r="AX1082" s="41" t="str">
        <f t="array" ref="AX1082:AX1093">'[12]AG_Key Products'!$D$11</f>
        <v>Unit Link</v>
      </c>
      <c r="AY1082" s="41" t="str">
        <f t="array" ref="AY1082:AY1093">'[12]AG_Key Products'!$D$14</f>
        <v>Unit Link</v>
      </c>
      <c r="AZ1082" s="41" t="str">
        <f t="array" ref="AZ1082:AZ1093">'[12]AG_Key Products'!$D$17</f>
        <v>Unit Link</v>
      </c>
      <c r="BA1082" s="41" t="str">
        <f t="array" ref="BA1082:BA1093">'[12]AG_Key Products'!$D$20</f>
        <v>Endowment</v>
      </c>
      <c r="BB1082" s="41" t="str">
        <f t="array" ref="BB1082:BB1093">'[12]AG_Key Products'!$D$23</f>
        <v>Traditional</v>
      </c>
      <c r="BC1082" s="41" t="str">
        <f t="array" ref="BC1082:BC1093">'[12]AG_Key Products'!$D$26</f>
        <v>Traditional</v>
      </c>
      <c r="BD1082" s="41">
        <f t="array" ref="BD1082:BD1093">'[12]AG_Key Products'!$D$29</f>
        <v>0</v>
      </c>
      <c r="BE1082" s="41">
        <f t="array" ref="BE1082:BE1093">'[12]AG_Key Products'!$D$32</f>
        <v>0</v>
      </c>
      <c r="BF1082" s="41">
        <f t="array" ref="BF1082:BF1093">'[12]AG_Key Products'!$D$35</f>
        <v>0</v>
      </c>
      <c r="BG1082" s="41">
        <f t="array" ref="BG1082:BG1093">'[12]AG_Key Products'!$D$7</f>
        <v>0.32716421990283767</v>
      </c>
      <c r="BH1082" s="41">
        <f t="array" ref="BH1082:BH1093">'[12]AG_Key Products'!$D$10</f>
        <v>0.28248828563292316</v>
      </c>
      <c r="BI1082" s="41">
        <f t="array" ref="BI1082:BI1093">'[12]AG_Key Products'!$D$13</f>
        <v>0.75578864020735625</v>
      </c>
      <c r="BJ1082" s="41">
        <f t="array" ref="BJ1082:BJ1093">'[12]AG_Key Products'!$D$16</f>
        <v>2.3480797011074153E-2</v>
      </c>
      <c r="BK1082" s="41">
        <f t="array" ref="BK1082:BK1093">'[12]AG_Key Products'!$D$19</f>
        <v>0.78939657753623338</v>
      </c>
      <c r="BL1082" s="41">
        <f t="array" ref="BL1082:BL1093">'[12]AG_Key Products'!$D$22</f>
        <v>0.9841400679917448</v>
      </c>
      <c r="BM1082" s="41">
        <f t="array" ref="BM1082:BM1093">'[12]AG_Key Products'!$D$25</f>
        <v>0.37407084610477526</v>
      </c>
      <c r="BN1082" s="41">
        <f t="array" ref="BN1082:BN1093">'[12]AG_Key Products'!$D$28</f>
        <v>0</v>
      </c>
      <c r="BO1082" s="41">
        <f t="array" ref="BO1082:BO1093">'[12]AG_Key Products'!$D$31</f>
        <v>0</v>
      </c>
      <c r="BP1082" s="41">
        <f t="array" ref="BP1082:BP1093">'[12]AG_Key Products'!$D$34</f>
        <v>0</v>
      </c>
      <c r="BQ1082" s="39" t="str">
        <f>VLOOKUP(A1082,Misc!$A$3:$B$11,2,FALSE)</f>
        <v>IDR</v>
      </c>
      <c r="BR1082" s="39">
        <f>INDEX(FX!$B$30:$AK$48,MATCH('Data (2)'!BQ1082,FX!$A$30:$A$48,0),MATCH('Data (2)'!D1082,Period,0))</f>
        <v>13731.90322581</v>
      </c>
      <c r="BS1082" s="39">
        <f t="shared" si="294"/>
        <v>1.2236157515771353</v>
      </c>
      <c r="BT1082" s="39">
        <f t="shared" si="295"/>
        <v>0</v>
      </c>
      <c r="BU1082" s="39">
        <f t="shared" si="296"/>
        <v>0.3994326903938516</v>
      </c>
      <c r="BV1082" s="39">
        <f t="shared" si="297"/>
        <v>0</v>
      </c>
      <c r="BW1082" s="39">
        <f t="shared" si="298"/>
        <v>0.41677203249929679</v>
      </c>
      <c r="BX1082" s="39">
        <f t="shared" si="299"/>
        <v>0</v>
      </c>
      <c r="BY1082" s="39">
        <f t="shared" si="300"/>
        <v>0.12222778787015465</v>
      </c>
      <c r="BZ1082" s="39">
        <f t="shared" si="301"/>
        <v>0</v>
      </c>
      <c r="CA1082" s="39">
        <f t="shared" si="304"/>
        <v>0.90337154984613532</v>
      </c>
      <c r="CB1082" s="39">
        <f t="shared" si="304"/>
        <v>0.26052889646272925</v>
      </c>
      <c r="CC1082" s="39">
        <f t="shared" si="304"/>
        <v>0.25863774725513861</v>
      </c>
      <c r="CD1082" s="39">
        <f t="shared" si="304"/>
        <v>7.3389862430445013E-2</v>
      </c>
      <c r="CE1082" s="41">
        <f t="shared" si="273"/>
        <v>0.32643637504585671</v>
      </c>
      <c r="CF1082" s="41" t="str">
        <f t="shared" si="274"/>
        <v/>
      </c>
      <c r="CG1082" s="41">
        <f t="shared" si="275"/>
        <v>0.30600346644045257</v>
      </c>
      <c r="CH1082" s="41" t="str">
        <f t="shared" si="276"/>
        <v/>
      </c>
      <c r="CI1082" s="39">
        <f>INDEX(FX!$B$114:$AK$132,MATCH('Data (2)'!BQ1082,FX!$A$114:$A$132,0),MATCH('Data (2)'!D1082,Period,0))</f>
        <v>14132.996485061512</v>
      </c>
    </row>
    <row r="1083" spans="1:87" hidden="1" x14ac:dyDescent="0.15">
      <c r="A1083" t="s">
        <v>66</v>
      </c>
      <c r="B1083" s="1">
        <f t="shared" ref="B1083:B1098" si="305">B1082</f>
        <v>44044</v>
      </c>
      <c r="C1083" t="s">
        <v>50</v>
      </c>
      <c r="D1083" s="1">
        <v>43862</v>
      </c>
      <c r="E1083">
        <f>Data!E1083+Data!E1395</f>
        <v>14319.951626360489</v>
      </c>
      <c r="F1083">
        <f>Data!F1083+Data!F1395</f>
        <v>4233.8244657502928</v>
      </c>
      <c r="G1083">
        <f>Data!G1083+Data!G1395</f>
        <v>5257.9823503261068</v>
      </c>
      <c r="H1083">
        <f>Data!H1083+Data!H1395</f>
        <v>1709.2870394679458</v>
      </c>
      <c r="I1083">
        <f>Data!I1083+Data!I1395</f>
        <v>11171.428570909997</v>
      </c>
      <c r="J1083">
        <f>Data!J1083+Data!J1395</f>
        <v>3221.7972307235827</v>
      </c>
      <c r="K1083">
        <f>Data!K1083+Data!K1395</f>
        <v>3198.4105761485948</v>
      </c>
      <c r="L1083">
        <f>Data!L1083+Data!L1395</f>
        <v>907.56633430443731</v>
      </c>
      <c r="M1083">
        <f>Data!M1083+Data!M1395</f>
        <v>13285.25739592</v>
      </c>
      <c r="N1083">
        <f>Data!N1083+Data!N1395</f>
        <v>5200.6087347979628</v>
      </c>
      <c r="O1083">
        <f>Data!O1083+Data!O1395</f>
        <v>3682.9608956146149</v>
      </c>
      <c r="P1083">
        <f>Data!P1083+Data!P1395</f>
        <v>1781.1110048160153</v>
      </c>
      <c r="Q1083" t="str">
        <v>Sprint Link Plus</v>
      </c>
      <c r="R1083" t="str">
        <v>Bebas Ikhtiar</v>
      </c>
      <c r="S1083" t="str">
        <v>FWD Loop</v>
      </c>
      <c r="T1083" t="str">
        <v>Bebas Optimal</v>
      </c>
      <c r="U1083" t="str">
        <v>Critical Armor</v>
      </c>
      <c r="V1083" t="str">
        <v>FWD Priority Protection</v>
      </c>
      <c r="W1083" t="str">
        <v>Bebas Rencana Optimal</v>
      </c>
      <c r="X1083">
        <v>0</v>
      </c>
      <c r="Y1083">
        <v>0</v>
      </c>
      <c r="Z1083">
        <v>0</v>
      </c>
      <c r="AA1083">
        <v>3720.4994999999999</v>
      </c>
      <c r="AB1083">
        <v>4942.7927920800003</v>
      </c>
      <c r="AC1083">
        <v>204</v>
      </c>
      <c r="AD1083">
        <v>681</v>
      </c>
      <c r="AE1083">
        <v>2176.0337199999999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41.367600000000493</v>
      </c>
      <c r="AL1083">
        <v>782.76866001903534</v>
      </c>
      <c r="AM1083">
        <v>897.99075327873231</v>
      </c>
      <c r="AN1083">
        <v>70.801116950107968</v>
      </c>
      <c r="AO1083">
        <v>274.67236772806837</v>
      </c>
      <c r="AP1083">
        <v>1469.8184770827415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15.752852814632206</v>
      </c>
      <c r="AW1083" s="4" t="str">
        <v>Unit Link</v>
      </c>
      <c r="AX1083" s="4" t="str">
        <v>Unit Link</v>
      </c>
      <c r="AY1083" s="4" t="str">
        <v>Unit Link</v>
      </c>
      <c r="AZ1083" s="4" t="str">
        <v>Unit Link</v>
      </c>
      <c r="BA1083" s="4" t="str">
        <v>Endowment</v>
      </c>
      <c r="BB1083" s="4" t="str">
        <v>Traditional</v>
      </c>
      <c r="BC1083" s="4" t="str">
        <v>Traditional</v>
      </c>
      <c r="BD1083" s="4">
        <v>0</v>
      </c>
      <c r="BE1083" s="4">
        <v>0</v>
      </c>
      <c r="BF1083" s="4">
        <v>0</v>
      </c>
      <c r="BG1083" s="4">
        <v>0.32716421990283767</v>
      </c>
      <c r="BH1083" s="4">
        <v>0.28248828563292316</v>
      </c>
      <c r="BI1083" s="4">
        <v>0.75578864020735625</v>
      </c>
      <c r="BJ1083" s="4">
        <v>2.3480797011074153E-2</v>
      </c>
      <c r="BK1083" s="4">
        <v>0.78939657753623338</v>
      </c>
      <c r="BL1083" s="4">
        <v>0.9841400679917448</v>
      </c>
      <c r="BM1083" s="4">
        <v>0.37407084610477526</v>
      </c>
      <c r="BN1083" s="4">
        <v>0</v>
      </c>
      <c r="BO1083" s="4">
        <v>0</v>
      </c>
      <c r="BP1083" s="4">
        <v>0</v>
      </c>
      <c r="BQ1083" t="str">
        <f>VLOOKUP(A1083,Misc!$A$3:$B$11,2,FALSE)</f>
        <v>IDR</v>
      </c>
      <c r="BR1083">
        <f>INDEX(FX!$B$30:$AK$48,MATCH('Data (2)'!BQ1083,FX!$A$30:$A$48,0),MATCH('Data (2)'!D1083,Period,0))</f>
        <v>13769.724137929999</v>
      </c>
      <c r="BS1083">
        <f t="shared" si="294"/>
        <v>1.0399592237955471</v>
      </c>
      <c r="BT1083">
        <f t="shared" si="295"/>
        <v>0</v>
      </c>
      <c r="BU1083">
        <f t="shared" si="296"/>
        <v>0.30747344124983778</v>
      </c>
      <c r="BV1083">
        <f t="shared" si="297"/>
        <v>0</v>
      </c>
      <c r="BW1083">
        <f t="shared" si="298"/>
        <v>0.3818509577720951</v>
      </c>
      <c r="BX1083">
        <f t="shared" si="299"/>
        <v>0</v>
      </c>
      <c r="BY1083">
        <f t="shared" si="300"/>
        <v>0.12413371701177034</v>
      </c>
      <c r="BZ1083">
        <f t="shared" si="301"/>
        <v>0</v>
      </c>
      <c r="CA1083">
        <f t="shared" si="304"/>
        <v>0.7904501060845891</v>
      </c>
      <c r="CB1083">
        <f t="shared" si="304"/>
        <v>0.22796278440520396</v>
      </c>
      <c r="CC1083">
        <f t="shared" si="304"/>
        <v>0.22630802884082613</v>
      </c>
      <c r="CD1083">
        <f t="shared" si="304"/>
        <v>6.4216129627126792E-2</v>
      </c>
      <c r="CE1083" s="4">
        <f t="shared" si="273"/>
        <v>0.29565913183369791</v>
      </c>
      <c r="CF1083" s="4" t="str">
        <f t="shared" si="274"/>
        <v/>
      </c>
      <c r="CG1083" s="4">
        <f t="shared" si="275"/>
        <v>0.40372175400640664</v>
      </c>
      <c r="CH1083" s="4" t="str">
        <f t="shared" si="276"/>
        <v/>
      </c>
      <c r="CI1083">
        <f>INDEX(FX!$B$114:$AK$132,MATCH('Data (2)'!BQ1083,FX!$A$114:$A$132,0),MATCH('Data (2)'!D1083,Period,0))</f>
        <v>14132.996485061512</v>
      </c>
    </row>
    <row r="1084" spans="1:87" hidden="1" x14ac:dyDescent="0.15">
      <c r="A1084" t="s">
        <v>66</v>
      </c>
      <c r="B1084" s="1">
        <f t="shared" si="305"/>
        <v>44044</v>
      </c>
      <c r="C1084" t="s">
        <v>50</v>
      </c>
      <c r="D1084" s="1">
        <v>43891</v>
      </c>
      <c r="E1084">
        <f>Data!E1084+Data!E1396</f>
        <v>10742.899585882989</v>
      </c>
      <c r="F1084">
        <f>Data!F1084+Data!F1396</f>
        <v>4411.7984708468202</v>
      </c>
      <c r="G1084">
        <f>Data!G1084+Data!G1396</f>
        <v>6510.7449040532192</v>
      </c>
      <c r="H1084">
        <f>Data!H1084+Data!H1396</f>
        <v>2991.4251853280193</v>
      </c>
      <c r="I1084">
        <f>Data!I1084+Data!I1396</f>
        <v>15161.22449008</v>
      </c>
      <c r="J1084">
        <f>Data!J1084+Data!J1396</f>
        <v>4372.4390988380092</v>
      </c>
      <c r="K1084">
        <f>Data!K1084+Data!K1396</f>
        <v>4340.7000678608638</v>
      </c>
      <c r="L1084">
        <f>Data!L1084+Data!L1396</f>
        <v>1231.6971679801002</v>
      </c>
      <c r="M1084">
        <f>Data!M1084+Data!M1396</f>
        <v>12940.503211839999</v>
      </c>
      <c r="N1084">
        <f>Data!N1084+Data!N1396</f>
        <v>5552.3179546432802</v>
      </c>
      <c r="O1084">
        <f>Data!O1084+Data!O1396</f>
        <v>5232.9948046647824</v>
      </c>
      <c r="P1084">
        <f>Data!P1084+Data!P1396</f>
        <v>2404.9474571809769</v>
      </c>
      <c r="Q1084" t="str">
        <v>Sprint Link Plus</v>
      </c>
      <c r="R1084" t="str">
        <v>Bebas Ikhtiar</v>
      </c>
      <c r="S1084" t="str">
        <v>FWD Loop</v>
      </c>
      <c r="T1084" t="str">
        <v>Bebas Optimal</v>
      </c>
      <c r="U1084" t="str">
        <v>Critical Armor</v>
      </c>
      <c r="V1084" t="str">
        <v>FWD Priority Protection</v>
      </c>
      <c r="W1084" t="str">
        <v>Bebas Rencana Optimal</v>
      </c>
      <c r="X1084">
        <v>0</v>
      </c>
      <c r="Y1084">
        <v>0</v>
      </c>
      <c r="Z1084">
        <v>0</v>
      </c>
      <c r="AA1084">
        <v>3913.3786249999998</v>
      </c>
      <c r="AB1084">
        <v>950.8641018400001</v>
      </c>
      <c r="AC1084">
        <v>141</v>
      </c>
      <c r="AD1084">
        <v>515</v>
      </c>
      <c r="AE1084">
        <v>2185.4737599999999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-0.63059999999995853</v>
      </c>
      <c r="AL1084">
        <v>1104.5913158342801</v>
      </c>
      <c r="AM1084">
        <v>266.00530777571845</v>
      </c>
      <c r="AN1084">
        <v>63.884471240716266</v>
      </c>
      <c r="AO1084">
        <v>354.00383102307615</v>
      </c>
      <c r="AP1084">
        <v>1759.3230414540278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4.6749262810919845</v>
      </c>
      <c r="AW1084" s="4" t="str">
        <v>Unit Link</v>
      </c>
      <c r="AX1084" s="4" t="str">
        <v>Unit Link</v>
      </c>
      <c r="AY1084" s="4" t="str">
        <v>Unit Link</v>
      </c>
      <c r="AZ1084" s="4" t="str">
        <v>Unit Link</v>
      </c>
      <c r="BA1084" s="4" t="str">
        <v>Endowment</v>
      </c>
      <c r="BB1084" s="4" t="str">
        <v>Traditional</v>
      </c>
      <c r="BC1084" s="4" t="str">
        <v>Traditional</v>
      </c>
      <c r="BD1084" s="4">
        <v>0</v>
      </c>
      <c r="BE1084" s="4">
        <v>0</v>
      </c>
      <c r="BF1084" s="4">
        <v>0</v>
      </c>
      <c r="BG1084" s="4">
        <v>0.32716421990283767</v>
      </c>
      <c r="BH1084" s="4">
        <v>0.28248828563292316</v>
      </c>
      <c r="BI1084" s="4">
        <v>0.75578864020735625</v>
      </c>
      <c r="BJ1084" s="4">
        <v>2.3480797011074153E-2</v>
      </c>
      <c r="BK1084" s="4">
        <v>0.78939657753623338</v>
      </c>
      <c r="BL1084" s="4">
        <v>0.9841400679917448</v>
      </c>
      <c r="BM1084" s="4">
        <v>0.37407084610477526</v>
      </c>
      <c r="BN1084" s="4">
        <v>0</v>
      </c>
      <c r="BO1084" s="4">
        <v>0</v>
      </c>
      <c r="BP1084" s="4">
        <v>0</v>
      </c>
      <c r="BQ1084" t="str">
        <f>VLOOKUP(A1084,Misc!$A$3:$B$11,2,FALSE)</f>
        <v>IDR</v>
      </c>
      <c r="BR1084">
        <f>INDEX(FX!$B$30:$AK$48,MATCH('Data (2)'!BQ1084,FX!$A$30:$A$48,0),MATCH('Data (2)'!D1084,Period,0))</f>
        <v>15112.51612903</v>
      </c>
      <c r="BS1084">
        <f t="shared" si="294"/>
        <v>0.71086108323462383</v>
      </c>
      <c r="BT1084">
        <f t="shared" si="295"/>
        <v>0</v>
      </c>
      <c r="BU1084">
        <f t="shared" si="296"/>
        <v>0.29193010834060179</v>
      </c>
      <c r="BV1084">
        <f t="shared" si="297"/>
        <v>0</v>
      </c>
      <c r="BW1084">
        <f t="shared" si="298"/>
        <v>0.43081806156332703</v>
      </c>
      <c r="BX1084">
        <f t="shared" si="299"/>
        <v>0</v>
      </c>
      <c r="BY1084">
        <f t="shared" si="300"/>
        <v>0.19794355617472048</v>
      </c>
      <c r="BZ1084">
        <f t="shared" si="301"/>
        <v>0</v>
      </c>
      <c r="CA1084">
        <f t="shared" si="304"/>
        <v>1.0727537154704112</v>
      </c>
      <c r="CB1084">
        <f t="shared" si="304"/>
        <v>0.30937806454983907</v>
      </c>
      <c r="CC1084">
        <f t="shared" si="304"/>
        <v>0.30713232487172526</v>
      </c>
      <c r="CD1084">
        <f t="shared" si="304"/>
        <v>8.7150461636496993E-2</v>
      </c>
      <c r="CE1084" s="4">
        <f t="shared" si="273"/>
        <v>0.41067110751405217</v>
      </c>
      <c r="CF1084" s="4" t="str">
        <f t="shared" si="274"/>
        <v/>
      </c>
      <c r="CG1084" s="4">
        <f t="shared" si="275"/>
        <v>0.67805118594953229</v>
      </c>
      <c r="CH1084" s="4" t="str">
        <f t="shared" si="276"/>
        <v/>
      </c>
      <c r="CI1084">
        <f>INDEX(FX!$B$114:$AK$132,MATCH('Data (2)'!BQ1084,FX!$A$114:$A$132,0),MATCH('Data (2)'!D1084,Period,0))</f>
        <v>14132.996485061512</v>
      </c>
    </row>
    <row r="1085" spans="1:87" hidden="1" x14ac:dyDescent="0.15">
      <c r="A1085" t="s">
        <v>66</v>
      </c>
      <c r="B1085" s="1">
        <f t="shared" si="305"/>
        <v>44044</v>
      </c>
      <c r="C1085" t="s">
        <v>50</v>
      </c>
      <c r="D1085" s="1">
        <v>43922</v>
      </c>
      <c r="E1085">
        <f>Data!E1085+Data!E1397</f>
        <v>8053.4620775109997</v>
      </c>
      <c r="F1085">
        <f>Data!F1085+Data!F1397</f>
        <v>4579.7062927591342</v>
      </c>
      <c r="G1085">
        <f>Data!G1085+Data!G1397</f>
        <v>4466.3895604648151</v>
      </c>
      <c r="H1085">
        <f>Data!H1085+Data!H1397</f>
        <v>3018.1216111511294</v>
      </c>
      <c r="I1085">
        <f>Data!I1085+Data!I1397</f>
        <v>22840.81632654</v>
      </c>
      <c r="J1085">
        <f>Data!J1085+Data!J1397</f>
        <v>6971.2503309151243</v>
      </c>
      <c r="K1085">
        <f>Data!K1085+Data!K1397</f>
        <v>6339.5650002434886</v>
      </c>
      <c r="L1085">
        <f>Data!L1085+Data!L1397</f>
        <v>1883.7713011319806</v>
      </c>
      <c r="M1085">
        <f>Data!M1085+Data!M1397</f>
        <v>13060.89709988</v>
      </c>
      <c r="N1085">
        <f>Data!N1085+Data!N1397</f>
        <v>5372.7928700450475</v>
      </c>
      <c r="O1085">
        <f>Data!O1085+Data!O1397</f>
        <v>4345.7693316119939</v>
      </c>
      <c r="P1085">
        <f>Data!P1085+Data!P1397</f>
        <v>2131.5310998430186</v>
      </c>
      <c r="Q1085" t="str">
        <v>Sprint Link Plus</v>
      </c>
      <c r="R1085" t="str">
        <v>Bebas Ikhtiar</v>
      </c>
      <c r="S1085" t="str">
        <v>FWD Loop</v>
      </c>
      <c r="T1085" t="str">
        <v>Bebas Optimal</v>
      </c>
      <c r="U1085" t="str">
        <v>Critical Armor</v>
      </c>
      <c r="V1085" t="str">
        <v>FWD Priority Protection</v>
      </c>
      <c r="W1085" t="str">
        <v>Bebas Rencana Optimal</v>
      </c>
      <c r="X1085">
        <v>0</v>
      </c>
      <c r="Y1085">
        <v>0</v>
      </c>
      <c r="Z1085">
        <v>0</v>
      </c>
      <c r="AA1085">
        <v>1144.8107496399994</v>
      </c>
      <c r="AB1085">
        <v>1630.1999998400001</v>
      </c>
      <c r="AC1085">
        <v>204</v>
      </c>
      <c r="AD1085">
        <v>384.5</v>
      </c>
      <c r="AE1085">
        <v>3318.2859899999999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2.0553000000004431</v>
      </c>
      <c r="AL1085">
        <v>285.54245972789346</v>
      </c>
      <c r="AM1085">
        <v>294.86799575015903</v>
      </c>
      <c r="AN1085">
        <v>70.324215734564788</v>
      </c>
      <c r="AO1085">
        <v>152.68347876489429</v>
      </c>
      <c r="AP1085">
        <v>3269.0011353795435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0.92569129768190805</v>
      </c>
      <c r="AW1085" s="4" t="str">
        <v>Unit Link</v>
      </c>
      <c r="AX1085" s="4" t="str">
        <v>Unit Link</v>
      </c>
      <c r="AY1085" s="4" t="str">
        <v>Unit Link</v>
      </c>
      <c r="AZ1085" s="4" t="str">
        <v>Unit Link</v>
      </c>
      <c r="BA1085" s="4" t="str">
        <v>Endowment</v>
      </c>
      <c r="BB1085" s="4" t="str">
        <v>Traditional</v>
      </c>
      <c r="BC1085" s="4" t="str">
        <v>Traditional</v>
      </c>
      <c r="BD1085" s="4">
        <v>0</v>
      </c>
      <c r="BE1085" s="4">
        <v>0</v>
      </c>
      <c r="BF1085" s="4">
        <v>0</v>
      </c>
      <c r="BG1085" s="4">
        <v>0.32716421990283767</v>
      </c>
      <c r="BH1085" s="4">
        <v>0.28248828563292316</v>
      </c>
      <c r="BI1085" s="4">
        <v>0.75578864020735625</v>
      </c>
      <c r="BJ1085" s="4">
        <v>2.3480797011074153E-2</v>
      </c>
      <c r="BK1085" s="4">
        <v>0.78939657753623338</v>
      </c>
      <c r="BL1085" s="4">
        <v>0.9841400679917448</v>
      </c>
      <c r="BM1085" s="4">
        <v>0.37407084610477526</v>
      </c>
      <c r="BN1085" s="4">
        <v>0</v>
      </c>
      <c r="BO1085" s="4">
        <v>0</v>
      </c>
      <c r="BP1085" s="4">
        <v>0</v>
      </c>
      <c r="BQ1085" t="str">
        <f>VLOOKUP(A1085,Misc!$A$3:$B$11,2,FALSE)</f>
        <v>IDR</v>
      </c>
      <c r="BR1085">
        <f>INDEX(FX!$B$30:$AK$48,MATCH('Data (2)'!BQ1085,FX!$A$30:$A$48,0),MATCH('Data (2)'!D1085,Period,0))</f>
        <v>15820.87096774</v>
      </c>
      <c r="BS1085">
        <f t="shared" si="294"/>
        <v>0.50904037419511494</v>
      </c>
      <c r="BT1085">
        <f t="shared" si="295"/>
        <v>0</v>
      </c>
      <c r="BU1085">
        <f t="shared" si="296"/>
        <v>0.28947245079600958</v>
      </c>
      <c r="BV1085">
        <f t="shared" si="297"/>
        <v>0</v>
      </c>
      <c r="BW1085">
        <f t="shared" si="298"/>
        <v>0.28230996697793281</v>
      </c>
      <c r="BX1085">
        <f t="shared" si="299"/>
        <v>0</v>
      </c>
      <c r="BY1085">
        <f t="shared" si="300"/>
        <v>0.19076836018101131</v>
      </c>
      <c r="BZ1085">
        <f t="shared" si="301"/>
        <v>0</v>
      </c>
      <c r="CA1085">
        <f t="shared" si="304"/>
        <v>1.6161340131006612</v>
      </c>
      <c r="CB1085">
        <f t="shared" si="304"/>
        <v>0.49326060034640862</v>
      </c>
      <c r="CC1085">
        <f t="shared" si="304"/>
        <v>0.44856481829202804</v>
      </c>
      <c r="CD1085">
        <f t="shared" si="304"/>
        <v>0.13328888202322239</v>
      </c>
      <c r="CE1085" s="4">
        <f t="shared" si="273"/>
        <v>0.56866304810049295</v>
      </c>
      <c r="CF1085" s="4" t="str">
        <f t="shared" si="274"/>
        <v/>
      </c>
      <c r="CG1085" s="4">
        <f t="shared" si="275"/>
        <v>0.65902077954715366</v>
      </c>
      <c r="CH1085" s="4" t="str">
        <f t="shared" si="276"/>
        <v/>
      </c>
      <c r="CI1085">
        <f>INDEX(FX!$B$114:$AK$132,MATCH('Data (2)'!BQ1085,FX!$A$114:$A$132,0),MATCH('Data (2)'!D1085,Period,0))</f>
        <v>14132.996485061512</v>
      </c>
    </row>
    <row r="1086" spans="1:87" hidden="1" x14ac:dyDescent="0.15">
      <c r="A1086" t="s">
        <v>66</v>
      </c>
      <c r="B1086" s="1">
        <f t="shared" si="305"/>
        <v>44044</v>
      </c>
      <c r="C1086" t="s">
        <v>50</v>
      </c>
      <c r="D1086" s="1">
        <v>43952</v>
      </c>
      <c r="E1086">
        <f>Data!E1086+Data!E1398</f>
        <v>11096.730038700001</v>
      </c>
      <c r="F1086">
        <f>Data!F1086+Data!F1398</f>
        <v>5957.9225495844767</v>
      </c>
      <c r="G1086">
        <f>Data!G1086+Data!G1398</f>
        <v>6147.0415638087088</v>
      </c>
      <c r="H1086">
        <f>Data!H1086+Data!H1398</f>
        <v>4011.0858495716302</v>
      </c>
      <c r="I1086">
        <f>Data!I1086+Data!I1398</f>
        <v>15385.71428645</v>
      </c>
      <c r="J1086">
        <f>Data!J1086+Data!J1398</f>
        <v>4724.163470767855</v>
      </c>
      <c r="K1086">
        <f>Data!K1086+Data!K1398</f>
        <v>4198.7828423405554</v>
      </c>
      <c r="L1086">
        <f>Data!L1086+Data!L1398</f>
        <v>1254.0982022669268</v>
      </c>
      <c r="M1086">
        <f>Data!M1086+Data!M1398</f>
        <v>14092.533391999999</v>
      </c>
      <c r="N1086">
        <f>Data!N1086+Data!N1398</f>
        <v>5615.2050215407526</v>
      </c>
      <c r="O1086">
        <f>Data!O1086+Data!O1398</f>
        <v>4052.9997257444256</v>
      </c>
      <c r="P1086">
        <f>Data!P1086+Data!P1398</f>
        <v>1830.6905085452709</v>
      </c>
      <c r="Q1086" t="str">
        <v>Sprint Link Plus</v>
      </c>
      <c r="R1086" t="str">
        <v>Bebas Ikhtiar</v>
      </c>
      <c r="S1086" t="str">
        <v>FWD Loop</v>
      </c>
      <c r="T1086" t="str">
        <v>Bebas Optimal</v>
      </c>
      <c r="U1086" t="str">
        <v>Critical Armor</v>
      </c>
      <c r="V1086" t="str">
        <v>FWD Priority Protection</v>
      </c>
      <c r="W1086" t="str">
        <v>Bebas Rencana Optimal</v>
      </c>
      <c r="X1086">
        <v>0</v>
      </c>
      <c r="Y1086">
        <v>0</v>
      </c>
      <c r="Z1086">
        <v>0</v>
      </c>
      <c r="AA1086">
        <v>2949.2357200000001</v>
      </c>
      <c r="AB1086">
        <v>1574.6600080000001</v>
      </c>
      <c r="AC1086">
        <v>162</v>
      </c>
      <c r="AD1086">
        <v>245.75</v>
      </c>
      <c r="AE1086">
        <v>4610.31412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1.2368000000010397</v>
      </c>
      <c r="AL1086">
        <v>515.06197148914998</v>
      </c>
      <c r="AM1086">
        <v>337.63634878548947</v>
      </c>
      <c r="AN1086">
        <v>58.532640976083222</v>
      </c>
      <c r="AO1086">
        <v>152.95153736373251</v>
      </c>
      <c r="AP1086">
        <v>4345.5425797432717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0.51826764326824559</v>
      </c>
      <c r="AW1086" s="4" t="str">
        <v>Unit Link</v>
      </c>
      <c r="AX1086" s="4" t="str">
        <v>Unit Link</v>
      </c>
      <c r="AY1086" s="4" t="str">
        <v>Unit Link</v>
      </c>
      <c r="AZ1086" s="4" t="str">
        <v>Unit Link</v>
      </c>
      <c r="BA1086" s="4" t="str">
        <v>Endowment</v>
      </c>
      <c r="BB1086" s="4" t="str">
        <v>Traditional</v>
      </c>
      <c r="BC1086" s="4" t="str">
        <v>Traditional</v>
      </c>
      <c r="BD1086" s="4">
        <v>0</v>
      </c>
      <c r="BE1086" s="4">
        <v>0</v>
      </c>
      <c r="BF1086" s="4">
        <v>0</v>
      </c>
      <c r="BG1086" s="4">
        <v>0.32716421990283767</v>
      </c>
      <c r="BH1086" s="4">
        <v>0.28248828563292316</v>
      </c>
      <c r="BI1086" s="4">
        <v>0.75578864020735625</v>
      </c>
      <c r="BJ1086" s="4">
        <v>2.3480797011074153E-2</v>
      </c>
      <c r="BK1086" s="4">
        <v>0.78939657753623338</v>
      </c>
      <c r="BL1086" s="4">
        <v>0.9841400679917448</v>
      </c>
      <c r="BM1086" s="4">
        <v>0.37407084610477526</v>
      </c>
      <c r="BN1086" s="4">
        <v>0</v>
      </c>
      <c r="BO1086" s="4">
        <v>0</v>
      </c>
      <c r="BP1086" s="4">
        <v>0</v>
      </c>
      <c r="BQ1086" t="str">
        <f>VLOOKUP(A1086,Misc!$A$3:$B$11,2,FALSE)</f>
        <v>IDR</v>
      </c>
      <c r="BR1086">
        <f>INDEX(FX!$B$30:$AK$48,MATCH('Data (2)'!BQ1086,FX!$A$30:$A$48,0),MATCH('Data (2)'!D1086,Period,0))</f>
        <v>14837.54839</v>
      </c>
      <c r="BS1086">
        <f t="shared" si="294"/>
        <v>0.7478816410249296</v>
      </c>
      <c r="BT1086">
        <f t="shared" si="295"/>
        <v>0</v>
      </c>
      <c r="BU1086">
        <f t="shared" si="296"/>
        <v>0.40154359689232166</v>
      </c>
      <c r="BV1086">
        <f t="shared" si="297"/>
        <v>0</v>
      </c>
      <c r="BW1086">
        <f t="shared" si="298"/>
        <v>0.41428957144642603</v>
      </c>
      <c r="BX1086">
        <f t="shared" si="299"/>
        <v>0</v>
      </c>
      <c r="BY1086">
        <f t="shared" si="300"/>
        <v>0.27033346373279327</v>
      </c>
      <c r="BZ1086">
        <f t="shared" si="301"/>
        <v>0</v>
      </c>
      <c r="CA1086">
        <f t="shared" si="304"/>
        <v>1.0886378060528497</v>
      </c>
      <c r="CB1086">
        <f t="shared" si="304"/>
        <v>0.33426481608208602</v>
      </c>
      <c r="CC1086">
        <f t="shared" si="304"/>
        <v>0.29709077241890225</v>
      </c>
      <c r="CD1086">
        <f t="shared" si="304"/>
        <v>8.8735478254204664E-2</v>
      </c>
      <c r="CE1086" s="4">
        <f t="shared" si="273"/>
        <v>0.53690794754906512</v>
      </c>
      <c r="CF1086" s="4" t="str">
        <f t="shared" si="274"/>
        <v/>
      </c>
      <c r="CG1086" s="4">
        <f t="shared" si="275"/>
        <v>0.67323564819609405</v>
      </c>
      <c r="CH1086" s="4" t="str">
        <f t="shared" si="276"/>
        <v/>
      </c>
      <c r="CI1086">
        <f>INDEX(FX!$B$114:$AK$132,MATCH('Data (2)'!BQ1086,FX!$A$114:$A$132,0),MATCH('Data (2)'!D1086,Period,0))</f>
        <v>14132.996485061512</v>
      </c>
    </row>
    <row r="1087" spans="1:87" hidden="1" x14ac:dyDescent="0.15">
      <c r="A1087" t="s">
        <v>66</v>
      </c>
      <c r="B1087" s="1">
        <f t="shared" si="305"/>
        <v>44044</v>
      </c>
      <c r="C1087" t="s">
        <v>50</v>
      </c>
      <c r="D1087" s="1">
        <v>43983</v>
      </c>
      <c r="E1087">
        <f>Data!E1087+Data!E1399</f>
        <v>10142.359510306</v>
      </c>
      <c r="F1087">
        <f>Data!F1087+Data!F1399</f>
        <v>3839.1335321881288</v>
      </c>
      <c r="G1087">
        <f>Data!G1087+Data!G1399</f>
        <v>4509.4384796098493</v>
      </c>
      <c r="H1087">
        <f>Data!H1087+Data!H1399</f>
        <v>2051.2645670606507</v>
      </c>
      <c r="I1087">
        <f>Data!I1087+Data!I1399</f>
        <v>28273.469386935001</v>
      </c>
      <c r="J1087">
        <f>Data!J1087+Data!J1399</f>
        <v>8622.2799101509045</v>
      </c>
      <c r="K1087">
        <f>Data!K1087+Data!K1399</f>
        <v>7865.3175709065463</v>
      </c>
      <c r="L1087">
        <f>Data!L1087+Data!L1399</f>
        <v>2335.5288416436415</v>
      </c>
      <c r="M1087">
        <f>Data!M1087+Data!M1399</f>
        <v>7018.0951999999997</v>
      </c>
      <c r="N1087">
        <f>Data!N1087+Data!N1399</f>
        <v>3049.7576424968383</v>
      </c>
      <c r="O1087">
        <f>Data!O1087+Data!O1399</f>
        <v>2448.2808296157145</v>
      </c>
      <c r="P1087">
        <f>Data!P1087+Data!P1399</f>
        <v>1260.5272693339525</v>
      </c>
      <c r="Q1087" t="str">
        <v>Sprint Link Plus</v>
      </c>
      <c r="R1087" t="str">
        <v>Bebas Ikhtiar</v>
      </c>
      <c r="S1087" t="str">
        <v>FWD Loop</v>
      </c>
      <c r="T1087" t="str">
        <v>Bebas Optimal</v>
      </c>
      <c r="U1087" t="str">
        <v>Critical Armor</v>
      </c>
      <c r="V1087" t="str">
        <v>FWD Priority Protection</v>
      </c>
      <c r="W1087" t="str">
        <v>Bebas Rencana Optimal</v>
      </c>
      <c r="X1087">
        <v>0</v>
      </c>
      <c r="Y1087">
        <v>0</v>
      </c>
      <c r="Z1087">
        <v>0</v>
      </c>
      <c r="AA1087">
        <v>4731.2709999599992</v>
      </c>
      <c r="AB1087">
        <v>941.25999984000021</v>
      </c>
      <c r="AC1087">
        <v>204</v>
      </c>
      <c r="AD1087">
        <v>350</v>
      </c>
      <c r="AE1087">
        <v>2244.3572100000001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14.000700000000506</v>
      </c>
      <c r="AL1087">
        <v>854.11689490165418</v>
      </c>
      <c r="AM1087">
        <v>195.66811605724649</v>
      </c>
      <c r="AN1087">
        <v>79.415049833046609</v>
      </c>
      <c r="AO1087">
        <v>183.07516226431233</v>
      </c>
      <c r="AP1087">
        <v>2093.9838551906005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5.9485450308392274</v>
      </c>
      <c r="AW1087" s="4" t="str">
        <v>Unit Link</v>
      </c>
      <c r="AX1087" s="4" t="str">
        <v>Unit Link</v>
      </c>
      <c r="AY1087" s="4" t="str">
        <v>Unit Link</v>
      </c>
      <c r="AZ1087" s="4" t="str">
        <v>Unit Link</v>
      </c>
      <c r="BA1087" s="4" t="str">
        <v>Endowment</v>
      </c>
      <c r="BB1087" s="4" t="str">
        <v>Traditional</v>
      </c>
      <c r="BC1087" s="4" t="str">
        <v>Traditional</v>
      </c>
      <c r="BD1087" s="4">
        <v>0</v>
      </c>
      <c r="BE1087" s="4">
        <v>0</v>
      </c>
      <c r="BF1087" s="4">
        <v>0</v>
      </c>
      <c r="BG1087" s="4">
        <v>0.32716421990283767</v>
      </c>
      <c r="BH1087" s="4">
        <v>0.28248828563292316</v>
      </c>
      <c r="BI1087" s="4">
        <v>0.75578864020735625</v>
      </c>
      <c r="BJ1087" s="4">
        <v>2.3480797011074153E-2</v>
      </c>
      <c r="BK1087" s="4">
        <v>0.78939657753623338</v>
      </c>
      <c r="BL1087" s="4">
        <v>0.9841400679917448</v>
      </c>
      <c r="BM1087" s="4">
        <v>0.37407084610477526</v>
      </c>
      <c r="BN1087" s="4">
        <v>0</v>
      </c>
      <c r="BO1087" s="4">
        <v>0</v>
      </c>
      <c r="BP1087" s="4">
        <v>0</v>
      </c>
      <c r="BQ1087" t="str">
        <f>VLOOKUP(A1087,Misc!$A$3:$B$11,2,FALSE)</f>
        <v>IDR</v>
      </c>
      <c r="BR1087">
        <f>INDEX(FX!$B$30:$AK$48,MATCH('Data (2)'!BQ1087,FX!$A$30:$A$48,0),MATCH('Data (2)'!D1087,Period,0))</f>
        <v>14121.866666669999</v>
      </c>
      <c r="BS1087">
        <f t="shared" si="294"/>
        <v>0.71820246924180986</v>
      </c>
      <c r="BT1087">
        <f t="shared" si="295"/>
        <v>0</v>
      </c>
      <c r="BU1087">
        <f t="shared" si="296"/>
        <v>0.27185737004932464</v>
      </c>
      <c r="BV1087">
        <f t="shared" si="297"/>
        <v>0</v>
      </c>
      <c r="BW1087">
        <f t="shared" si="298"/>
        <v>0.31932311684069992</v>
      </c>
      <c r="BX1087">
        <f t="shared" si="299"/>
        <v>0</v>
      </c>
      <c r="BY1087">
        <f t="shared" si="300"/>
        <v>0.1452544918797444</v>
      </c>
      <c r="BZ1087">
        <f t="shared" si="301"/>
        <v>0</v>
      </c>
      <c r="CA1087">
        <f t="shared" si="304"/>
        <v>2.0005290043636448</v>
      </c>
      <c r="CB1087">
        <f t="shared" si="304"/>
        <v>0.61008151521615384</v>
      </c>
      <c r="CC1087">
        <f t="shared" si="304"/>
        <v>0.55652158261131224</v>
      </c>
      <c r="CD1087">
        <f t="shared" si="304"/>
        <v>0.16525362078114719</v>
      </c>
      <c r="CE1087" s="4">
        <f t="shared" si="273"/>
        <v>0.37852469420819218</v>
      </c>
      <c r="CF1087" s="4" t="str">
        <f t="shared" si="274"/>
        <v/>
      </c>
      <c r="CG1087" s="4">
        <f t="shared" si="275"/>
        <v>0.53430404279048993</v>
      </c>
      <c r="CH1087" s="4" t="str">
        <f t="shared" si="276"/>
        <v/>
      </c>
      <c r="CI1087">
        <f>INDEX(FX!$B$114:$AK$132,MATCH('Data (2)'!BQ1087,FX!$A$114:$A$132,0),MATCH('Data (2)'!D1087,Period,0))</f>
        <v>14132.996485061512</v>
      </c>
    </row>
    <row r="1088" spans="1:87" hidden="1" x14ac:dyDescent="0.15">
      <c r="A1088" t="s">
        <v>66</v>
      </c>
      <c r="B1088" s="1">
        <f t="shared" si="305"/>
        <v>44044</v>
      </c>
      <c r="C1088" t="s">
        <v>50</v>
      </c>
      <c r="D1088" s="1">
        <v>44013</v>
      </c>
      <c r="E1088">
        <f>Data!E1088+Data!E1400</f>
        <v>11320.586814899991</v>
      </c>
      <c r="F1088">
        <f>Data!F1088+Data!F1400</f>
        <v>4170.1164201169686</v>
      </c>
      <c r="G1088">
        <f>Data!G1088+Data!G1400</f>
        <v>6237.9985494857556</v>
      </c>
      <c r="H1088">
        <f>Data!H1088+Data!H1400</f>
        <v>2636.2082053215913</v>
      </c>
      <c r="I1088">
        <f>Data!I1088+Data!I1400</f>
        <v>25657.627118179997</v>
      </c>
      <c r="J1088">
        <f>Data!J1088+Data!J1400</f>
        <v>8984.9472887023148</v>
      </c>
      <c r="K1088">
        <f>Data!K1088+Data!K1400</f>
        <v>6957.9932256285774</v>
      </c>
      <c r="L1088">
        <f>Data!L1088+Data!L1400</f>
        <v>2354.1673232414018</v>
      </c>
      <c r="M1088">
        <f>Data!M1088+Data!M1400</f>
        <v>13272.6139</v>
      </c>
      <c r="N1088">
        <f>Data!N1088+Data!N1400</f>
        <v>5468.8612267992075</v>
      </c>
      <c r="O1088">
        <f>Data!O1088+Data!O1400</f>
        <v>3263.9593492510089</v>
      </c>
      <c r="P1088">
        <f>Data!P1088+Data!P1400</f>
        <v>797.3699865672429</v>
      </c>
      <c r="Q1088" t="str">
        <v>Sprint Link Plus</v>
      </c>
      <c r="R1088" t="str">
        <v>Bebas Ikhtiar</v>
      </c>
      <c r="S1088" t="str">
        <v>FWD Loop</v>
      </c>
      <c r="T1088" t="str">
        <v>Bebas Optimal</v>
      </c>
      <c r="U1088" t="str">
        <v>Critical Armor</v>
      </c>
      <c r="V1088" t="str">
        <v>FWD Priority Protection</v>
      </c>
      <c r="W1088" t="str">
        <v>Bebas Rencana Optimal</v>
      </c>
      <c r="X1088">
        <v>0</v>
      </c>
      <c r="Y1088">
        <v>0</v>
      </c>
      <c r="Z1088">
        <v>0</v>
      </c>
      <c r="AA1088">
        <v>2319.0812500000002</v>
      </c>
      <c r="AB1088">
        <v>597.88399992000006</v>
      </c>
      <c r="AC1088">
        <v>198</v>
      </c>
      <c r="AD1088">
        <v>167</v>
      </c>
      <c r="AE1088">
        <v>1042.6129000000001</v>
      </c>
      <c r="AF1088">
        <v>900.73519999999996</v>
      </c>
      <c r="AG1088">
        <v>904.96461999999997</v>
      </c>
      <c r="AH1088">
        <v>0</v>
      </c>
      <c r="AI1088">
        <v>0</v>
      </c>
      <c r="AJ1088">
        <v>0</v>
      </c>
      <c r="AK1088">
        <v>9.9301999999997861</v>
      </c>
      <c r="AL1088">
        <v>510.32674509993092</v>
      </c>
      <c r="AM1088">
        <v>111.03987817040174</v>
      </c>
      <c r="AN1088">
        <v>73.849796039396054</v>
      </c>
      <c r="AO1088">
        <v>80.172874686168228</v>
      </c>
      <c r="AP1088">
        <v>1000.2261795247456</v>
      </c>
      <c r="AQ1088">
        <v>761.93774100319604</v>
      </c>
      <c r="AR1088">
        <v>736.22361683643362</v>
      </c>
      <c r="AS1088">
        <v>0</v>
      </c>
      <c r="AT1088">
        <v>0</v>
      </c>
      <c r="AU1088">
        <v>0</v>
      </c>
      <c r="AV1088">
        <v>4.3395887566964575</v>
      </c>
      <c r="AW1088" s="4" t="str">
        <v>Unit Link</v>
      </c>
      <c r="AX1088" s="4" t="str">
        <v>Unit Link</v>
      </c>
      <c r="AY1088" s="4" t="str">
        <v>Unit Link</v>
      </c>
      <c r="AZ1088" s="4" t="str">
        <v>Unit Link</v>
      </c>
      <c r="BA1088" s="4" t="str">
        <v>Endowment</v>
      </c>
      <c r="BB1088" s="4" t="str">
        <v>Traditional</v>
      </c>
      <c r="BC1088" s="4" t="str">
        <v>Traditional</v>
      </c>
      <c r="BD1088" s="4">
        <v>0</v>
      </c>
      <c r="BE1088" s="4">
        <v>0</v>
      </c>
      <c r="BF1088" s="4">
        <v>0</v>
      </c>
      <c r="BG1088" s="4">
        <v>0.32716421990283767</v>
      </c>
      <c r="BH1088" s="4">
        <v>0.28248828563292316</v>
      </c>
      <c r="BI1088" s="4">
        <v>0.75578864020735625</v>
      </c>
      <c r="BJ1088" s="4">
        <v>2.3480797011074153E-2</v>
      </c>
      <c r="BK1088" s="4">
        <v>0.78939657753623338</v>
      </c>
      <c r="BL1088" s="4">
        <v>0.9841400679917448</v>
      </c>
      <c r="BM1088" s="4">
        <v>0.37407084610477526</v>
      </c>
      <c r="BN1088" s="4">
        <v>0</v>
      </c>
      <c r="BO1088" s="4">
        <v>0</v>
      </c>
      <c r="BP1088" s="4">
        <v>0</v>
      </c>
      <c r="BQ1088" t="str">
        <f>VLOOKUP(A1088,Misc!$A$3:$B$11,2,FALSE)</f>
        <v>IDR</v>
      </c>
      <c r="BR1088">
        <f>INDEX(FX!$B$30:$AK$48,MATCH('Data (2)'!BQ1088,FX!$A$30:$A$48,0),MATCH('Data (2)'!D1088,Period,0))</f>
        <v>14547.96774194</v>
      </c>
      <c r="BS1088">
        <f t="shared" si="294"/>
        <v>0.7781558919919882</v>
      </c>
      <c r="BT1088">
        <f t="shared" si="295"/>
        <v>0</v>
      </c>
      <c r="BU1088">
        <f t="shared" si="296"/>
        <v>0.28664597654386026</v>
      </c>
      <c r="BV1088">
        <f t="shared" si="297"/>
        <v>0</v>
      </c>
      <c r="BW1088">
        <f t="shared" si="298"/>
        <v>0.42878831326401512</v>
      </c>
      <c r="BX1088">
        <f t="shared" si="299"/>
        <v>0</v>
      </c>
      <c r="BY1088">
        <f t="shared" si="300"/>
        <v>0.18120800458759115</v>
      </c>
      <c r="BZ1088">
        <f t="shared" si="301"/>
        <v>0</v>
      </c>
      <c r="CA1088">
        <f t="shared" si="304"/>
        <v>1.7554479418568689</v>
      </c>
      <c r="CB1088">
        <f t="shared" si="304"/>
        <v>0.61473366780940852</v>
      </c>
      <c r="CC1088">
        <f t="shared" si="304"/>
        <v>0.47605317635663502</v>
      </c>
      <c r="CD1088">
        <f t="shared" si="304"/>
        <v>0.16106782452390545</v>
      </c>
      <c r="CE1088" s="4">
        <f t="shared" si="273"/>
        <v>0.36836574713850723</v>
      </c>
      <c r="CF1088" s="4" t="str">
        <f t="shared" si="274"/>
        <v/>
      </c>
      <c r="CG1088" s="4">
        <f t="shared" si="275"/>
        <v>0.63216657276145005</v>
      </c>
      <c r="CH1088" s="4" t="str">
        <f t="shared" si="276"/>
        <v/>
      </c>
      <c r="CI1088">
        <f>INDEX(FX!$B$114:$AK$132,MATCH('Data (2)'!BQ1088,FX!$A$114:$A$132,0),MATCH('Data (2)'!D1088,Period,0))</f>
        <v>14616</v>
      </c>
    </row>
    <row r="1089" spans="1:87" hidden="1" x14ac:dyDescent="0.15">
      <c r="A1089" t="s">
        <v>66</v>
      </c>
      <c r="B1089" s="1">
        <f t="shared" si="305"/>
        <v>44044</v>
      </c>
      <c r="C1089" t="s">
        <v>50</v>
      </c>
      <c r="D1089" s="1">
        <v>44044</v>
      </c>
      <c r="E1089">
        <f>Data!E1089+Data!E1401</f>
        <v>15936.824675698001</v>
      </c>
      <c r="F1089">
        <f>Data!F1089+Data!F1401</f>
        <v>5816.8569963185755</v>
      </c>
      <c r="G1089">
        <f>Data!G1089+Data!G1401</f>
        <v>7128.5532515568866</v>
      </c>
      <c r="H1089">
        <f>Data!H1089+Data!H1401</f>
        <v>2916.5534592518848</v>
      </c>
      <c r="I1089">
        <f>Data!I1089+Data!I1401</f>
        <v>22244.067796989999</v>
      </c>
      <c r="J1089">
        <f>Data!J1089+Data!J1401</f>
        <v>7821.9581047714591</v>
      </c>
      <c r="K1089">
        <f>Data!K1089+Data!K1401</f>
        <v>6142.8073354123117</v>
      </c>
      <c r="L1089">
        <f>Data!L1089+Data!L1401</f>
        <v>2082.6683099660072</v>
      </c>
      <c r="M1089">
        <f>Data!M1089+Data!M1401</f>
        <v>13067.305409960001</v>
      </c>
      <c r="N1089">
        <f>Data!N1089+Data!N1401</f>
        <v>5544.5135371216538</v>
      </c>
      <c r="O1089">
        <f>Data!O1089+Data!O1401</f>
        <v>4592.0135907348749</v>
      </c>
      <c r="P1089">
        <f>Data!P1089+Data!P1401</f>
        <v>2012.451271768648</v>
      </c>
      <c r="Q1089" t="str">
        <v>Sprint Link Plus</v>
      </c>
      <c r="R1089" t="str">
        <v>Bebas Ikhtiar</v>
      </c>
      <c r="S1089" t="str">
        <v>FWD Loop</v>
      </c>
      <c r="T1089" t="str">
        <v>Bebas Optimal</v>
      </c>
      <c r="U1089" t="str">
        <v>Critical Armor</v>
      </c>
      <c r="V1089" t="str">
        <v>FWD Priority Protection</v>
      </c>
      <c r="W1089" t="str">
        <v>Bebas Rencana Optimal</v>
      </c>
      <c r="X1089">
        <v>0</v>
      </c>
      <c r="Y1089">
        <v>0</v>
      </c>
      <c r="Z1089">
        <v>0</v>
      </c>
      <c r="AA1089">
        <v>7047.6250039999995</v>
      </c>
      <c r="AB1089">
        <v>1465.56</v>
      </c>
      <c r="AC1089">
        <v>114</v>
      </c>
      <c r="AD1089">
        <v>419.97</v>
      </c>
      <c r="AE1089">
        <v>619.85390000000007</v>
      </c>
      <c r="AF1089">
        <v>777.5684</v>
      </c>
      <c r="AG1089">
        <v>1101.266801</v>
      </c>
      <c r="AH1089">
        <v>0</v>
      </c>
      <c r="AI1089">
        <v>0</v>
      </c>
      <c r="AJ1089">
        <v>0</v>
      </c>
      <c r="AK1089">
        <v>8.0816000000013446</v>
      </c>
      <c r="AL1089">
        <v>1746.8910602872811</v>
      </c>
      <c r="AM1089">
        <v>322.87759872077152</v>
      </c>
      <c r="AN1089">
        <v>45.470839793857927</v>
      </c>
      <c r="AO1089">
        <v>151.86167344229139</v>
      </c>
      <c r="AP1089">
        <v>567.06593576086516</v>
      </c>
      <c r="AQ1089">
        <v>716.77654136317108</v>
      </c>
      <c r="AR1089">
        <v>1047.5414791551436</v>
      </c>
      <c r="AS1089">
        <v>0</v>
      </c>
      <c r="AT1089">
        <v>0</v>
      </c>
      <c r="AU1089">
        <v>0</v>
      </c>
      <c r="AV1089">
        <v>3.5125796989150331</v>
      </c>
      <c r="AW1089" s="4" t="str">
        <v>Unit Link</v>
      </c>
      <c r="AX1089" s="4" t="str">
        <v>Unit Link</v>
      </c>
      <c r="AY1089" s="4" t="str">
        <v>Unit Link</v>
      </c>
      <c r="AZ1089" s="4" t="str">
        <v>Unit Link</v>
      </c>
      <c r="BA1089" s="4" t="str">
        <v>Endowment</v>
      </c>
      <c r="BB1089" s="4" t="str">
        <v>Traditional</v>
      </c>
      <c r="BC1089" s="4" t="str">
        <v>Traditional</v>
      </c>
      <c r="BD1089" s="4">
        <v>0</v>
      </c>
      <c r="BE1089" s="4">
        <v>0</v>
      </c>
      <c r="BF1089" s="4">
        <v>0</v>
      </c>
      <c r="BG1089" s="4">
        <v>0.32716421990283767</v>
      </c>
      <c r="BH1089" s="4">
        <v>0.28248828563292316</v>
      </c>
      <c r="BI1089" s="4">
        <v>0.75578864020735625</v>
      </c>
      <c r="BJ1089" s="4">
        <v>2.3480797011074153E-2</v>
      </c>
      <c r="BK1089" s="4">
        <v>0.78939657753623338</v>
      </c>
      <c r="BL1089" s="4">
        <v>0.9841400679917448</v>
      </c>
      <c r="BM1089" s="4">
        <v>0.37407084610477526</v>
      </c>
      <c r="BN1089" s="4">
        <v>0</v>
      </c>
      <c r="BO1089" s="4">
        <v>0</v>
      </c>
      <c r="BP1089" s="4">
        <v>0</v>
      </c>
      <c r="BQ1089" t="str">
        <f>VLOOKUP(A1089,Misc!$A$3:$B$11,2,FALSE)</f>
        <v>IDR</v>
      </c>
      <c r="BR1089">
        <f>INDEX(FX!$B$30:$AK$48,MATCH('Data (2)'!BQ1089,FX!$A$30:$A$48,0),MATCH('Data (2)'!D1089,Period,0))</f>
        <v>14692.4516129</v>
      </c>
      <c r="BS1089">
        <f t="shared" si="294"/>
        <v>1.0846947191376446</v>
      </c>
      <c r="BT1089">
        <f t="shared" si="295"/>
        <v>0</v>
      </c>
      <c r="BU1089">
        <f t="shared" si="296"/>
        <v>0.3959078545619551</v>
      </c>
      <c r="BV1089">
        <f t="shared" si="297"/>
        <v>0</v>
      </c>
      <c r="BW1089">
        <f t="shared" si="298"/>
        <v>0.48518473562968917</v>
      </c>
      <c r="BX1089">
        <f t="shared" si="299"/>
        <v>0</v>
      </c>
      <c r="BY1089">
        <f t="shared" si="300"/>
        <v>0.19850692968702005</v>
      </c>
      <c r="BZ1089">
        <f t="shared" si="301"/>
        <v>0</v>
      </c>
      <c r="CA1089">
        <f t="shared" si="304"/>
        <v>1.521898453543377</v>
      </c>
      <c r="CB1089">
        <f t="shared" si="304"/>
        <v>0.53516407394440746</v>
      </c>
      <c r="CC1089">
        <f t="shared" si="304"/>
        <v>0.42027964801671536</v>
      </c>
      <c r="CD1089">
        <f t="shared" si="304"/>
        <v>0.14249235837205851</v>
      </c>
      <c r="CE1089" s="4">
        <f t="shared" si="273"/>
        <v>0.36499472854141879</v>
      </c>
      <c r="CF1089" s="4" t="str">
        <f t="shared" si="274"/>
        <v/>
      </c>
      <c r="CG1089" s="4">
        <f t="shared" si="275"/>
        <v>0.50139679574342966</v>
      </c>
      <c r="CH1089" s="4" t="str">
        <f t="shared" si="276"/>
        <v/>
      </c>
      <c r="CI1089">
        <f>INDEX(FX!$B$114:$AK$132,MATCH('Data (2)'!BQ1089,FX!$A$114:$A$132,0),MATCH('Data (2)'!D1089,Period,0))</f>
        <v>14616</v>
      </c>
    </row>
    <row r="1090" spans="1:87" hidden="1" x14ac:dyDescent="0.15">
      <c r="A1090" t="s">
        <v>66</v>
      </c>
      <c r="B1090" s="1">
        <f t="shared" si="305"/>
        <v>44044</v>
      </c>
      <c r="C1090" t="s">
        <v>50</v>
      </c>
      <c r="D1090" s="1">
        <v>44075</v>
      </c>
      <c r="E1090">
        <f>Data!E1090+Data!E1402</f>
        <v>17977</v>
      </c>
      <c r="F1090">
        <f>Data!F1090+Data!F1402</f>
        <v>4801.5547069555141</v>
      </c>
      <c r="G1090">
        <f>Data!G1090+Data!G1402</f>
        <v>9849.4231093792278</v>
      </c>
      <c r="H1090">
        <f>Data!H1090+Data!H1402</f>
        <v>3072.1105978103528</v>
      </c>
      <c r="I1090">
        <f>Data!I1090+Data!I1402</f>
        <v>30298.305084979998</v>
      </c>
      <c r="J1090">
        <f>Data!J1090+Data!J1402</f>
        <v>10600.793811054522</v>
      </c>
      <c r="K1090">
        <f>Data!K1090+Data!K1402</f>
        <v>8184.9025125955113</v>
      </c>
      <c r="L1090">
        <f>Data!L1090+Data!L1402</f>
        <v>2768.0480874968812</v>
      </c>
      <c r="M1090">
        <f>Data!M1090+Data!M1402</f>
        <v>13360.35241400001</v>
      </c>
      <c r="N1090">
        <f>Data!N1090+Data!N1402</f>
        <v>5716.321579051737</v>
      </c>
      <c r="O1090">
        <f>Data!O1090+Data!O1402</f>
        <v>4754.6732363162137</v>
      </c>
      <c r="P1090">
        <f>Data!P1090+Data!P1402</f>
        <v>1982.4884279491152</v>
      </c>
      <c r="Q1090" t="str">
        <v>Sprint Link Plus</v>
      </c>
      <c r="R1090" t="str">
        <v>Bebas Ikhtiar</v>
      </c>
      <c r="S1090" t="str">
        <v>FWD Loop</v>
      </c>
      <c r="T1090" t="str">
        <v>Bebas Optimal</v>
      </c>
      <c r="U1090" t="str">
        <v>Critical Armor</v>
      </c>
      <c r="V1090" t="str">
        <v>FWD Priority Protection</v>
      </c>
      <c r="W1090" t="str">
        <v>Bebas Rencana Optimal</v>
      </c>
      <c r="X1090">
        <v>0</v>
      </c>
      <c r="Y1090">
        <v>0</v>
      </c>
      <c r="Z1090">
        <v>0</v>
      </c>
      <c r="AA1090">
        <v>8290.1999999999989</v>
      </c>
      <c r="AB1090">
        <v>2853.2104999999997</v>
      </c>
      <c r="AC1090">
        <v>345.42500000000001</v>
      </c>
      <c r="AD1090">
        <v>276.34000000000003</v>
      </c>
      <c r="AE1090">
        <v>631.43689999999992</v>
      </c>
      <c r="AF1090">
        <v>888.43309999999997</v>
      </c>
      <c r="AG1090">
        <v>345.42500000000001</v>
      </c>
      <c r="AH1090">
        <v>0</v>
      </c>
      <c r="AI1090">
        <v>0</v>
      </c>
      <c r="AJ1090">
        <v>0</v>
      </c>
      <c r="AK1090">
        <v>186.52950000000237</v>
      </c>
      <c r="AL1090">
        <v>1658.1526439794018</v>
      </c>
      <c r="AM1090">
        <v>659.74706664366795</v>
      </c>
      <c r="AN1090">
        <v>83.067553258084232</v>
      </c>
      <c r="AO1090">
        <v>124.42076194351337</v>
      </c>
      <c r="AP1090">
        <v>548.2711697394368</v>
      </c>
      <c r="AQ1090">
        <v>355.31212387511459</v>
      </c>
      <c r="AR1090">
        <v>279.79425000000003</v>
      </c>
      <c r="AS1090">
        <v>0</v>
      </c>
      <c r="AT1090">
        <v>0</v>
      </c>
      <c r="AU1090">
        <v>0</v>
      </c>
      <c r="AV1090">
        <v>78.24082275124124</v>
      </c>
      <c r="AW1090" s="4" t="str">
        <v>Unit Link</v>
      </c>
      <c r="AX1090" s="4" t="str">
        <v>Unit Link</v>
      </c>
      <c r="AY1090" s="4" t="str">
        <v>Unit Link</v>
      </c>
      <c r="AZ1090" s="4" t="str">
        <v>Unit Link</v>
      </c>
      <c r="BA1090" s="4" t="str">
        <v>Endowment</v>
      </c>
      <c r="BB1090" s="4" t="str">
        <v>Traditional</v>
      </c>
      <c r="BC1090" s="4" t="str">
        <v>Traditional</v>
      </c>
      <c r="BD1090" s="4">
        <v>0</v>
      </c>
      <c r="BE1090" s="4">
        <v>0</v>
      </c>
      <c r="BF1090" s="4">
        <v>0</v>
      </c>
      <c r="BG1090" s="4">
        <v>0.32716421990283767</v>
      </c>
      <c r="BH1090" s="4">
        <v>0.28248828563292316</v>
      </c>
      <c r="BI1090" s="4">
        <v>0.75578864020735625</v>
      </c>
      <c r="BJ1090" s="4">
        <v>2.3480797011074153E-2</v>
      </c>
      <c r="BK1090" s="4">
        <v>0.78939657753623338</v>
      </c>
      <c r="BL1090" s="4">
        <v>0.9841400679917448</v>
      </c>
      <c r="BM1090" s="4">
        <v>0.37407084610477526</v>
      </c>
      <c r="BN1090" s="4">
        <v>0</v>
      </c>
      <c r="BO1090" s="4">
        <v>0</v>
      </c>
      <c r="BP1090" s="4">
        <v>0</v>
      </c>
      <c r="BQ1090" t="str">
        <f>VLOOKUP(A1090,Misc!$A$3:$B$11,2,FALSE)</f>
        <v>IDR</v>
      </c>
      <c r="BR1090">
        <f>INDEX(FX!$B$30:$AK$48,MATCH('Data (2)'!BQ1090,FX!$A$30:$A$48,0),MATCH('Data (2)'!D1090,Period,0))</f>
        <v>14692.4516129</v>
      </c>
      <c r="BS1090">
        <f t="shared" si="294"/>
        <v>0</v>
      </c>
      <c r="BT1090">
        <f t="shared" si="295"/>
        <v>1.2235534595340209</v>
      </c>
      <c r="BU1090">
        <f t="shared" si="296"/>
        <v>0</v>
      </c>
      <c r="BV1090">
        <f t="shared" si="297"/>
        <v>0.32680418717457199</v>
      </c>
      <c r="BW1090">
        <f t="shared" si="298"/>
        <v>0</v>
      </c>
      <c r="BX1090">
        <f t="shared" si="299"/>
        <v>0.6703730166265387</v>
      </c>
      <c r="BY1090">
        <f t="shared" si="300"/>
        <v>0</v>
      </c>
      <c r="BZ1090">
        <f t="shared" si="301"/>
        <v>0.20909448462045871</v>
      </c>
      <c r="CA1090">
        <f t="shared" si="304"/>
        <v>2.0729546445662286</v>
      </c>
      <c r="CB1090">
        <f t="shared" si="304"/>
        <v>0.72528693288550372</v>
      </c>
      <c r="CC1090">
        <f t="shared" si="304"/>
        <v>0.55999606681687952</v>
      </c>
      <c r="CD1090">
        <f t="shared" si="304"/>
        <v>0.18938478978495354</v>
      </c>
      <c r="CE1090" s="4" t="str">
        <f t="shared" si="273"/>
        <v/>
      </c>
      <c r="CF1090" s="4">
        <f t="shared" si="274"/>
        <v>0.26709432647024051</v>
      </c>
      <c r="CG1090" s="4" t="str">
        <f t="shared" si="275"/>
        <v/>
      </c>
      <c r="CH1090" s="4">
        <f t="shared" si="276"/>
        <v>0.63981580660949366</v>
      </c>
      <c r="CI1090">
        <f>INDEX(FX!$B$114:$AK$132,MATCH('Data (2)'!BQ1090,FX!$A$114:$A$132,0),MATCH('Data (2)'!D1090,Period,0))</f>
        <v>14616</v>
      </c>
    </row>
    <row r="1091" spans="1:87" hidden="1" x14ac:dyDescent="0.15">
      <c r="A1091" t="s">
        <v>66</v>
      </c>
      <c r="B1091" s="1">
        <f t="shared" si="305"/>
        <v>44044</v>
      </c>
      <c r="C1091" t="s">
        <v>50</v>
      </c>
      <c r="D1091" s="1">
        <v>44105</v>
      </c>
      <c r="E1091">
        <f>Data!E1091+Data!E1403</f>
        <v>18745.377404628191</v>
      </c>
      <c r="F1091">
        <f>Data!F1091+Data!F1403</f>
        <v>7418.1362432685237</v>
      </c>
      <c r="G1091">
        <f>Data!G1091+Data!G1403</f>
        <v>10209.658518868453</v>
      </c>
      <c r="H1091">
        <f>Data!H1091+Data!H1403</f>
        <v>4795.1651349819394</v>
      </c>
      <c r="I1091">
        <f>Data!I1091+Data!I1403</f>
        <v>30158.305084669999</v>
      </c>
      <c r="J1091">
        <f>Data!J1091+Data!J1403</f>
        <v>10669.536768285347</v>
      </c>
      <c r="K1091">
        <f>Data!K1091+Data!K1403</f>
        <v>8431.4736413894389</v>
      </c>
      <c r="L1091">
        <f>Data!L1091+Data!L1403</f>
        <v>2873.9330422360254</v>
      </c>
      <c r="M1091">
        <f>Data!M1091+Data!M1403</f>
        <v>14997.850819719999</v>
      </c>
      <c r="N1091">
        <f>Data!N1091+Data!N1403</f>
        <v>5534.6633878864568</v>
      </c>
      <c r="O1091">
        <f>Data!O1091+Data!O1403</f>
        <v>4853.4858460353616</v>
      </c>
      <c r="P1091">
        <f>Data!P1091+Data!P1403</f>
        <v>1959.2518797180667</v>
      </c>
      <c r="Q1091" t="str">
        <v>Sprint Link Plus</v>
      </c>
      <c r="R1091" t="str">
        <v>Bebas Ikhtiar</v>
      </c>
      <c r="S1091" t="str">
        <v>FWD Loop</v>
      </c>
      <c r="T1091" t="str">
        <v>Bebas Optimal</v>
      </c>
      <c r="U1091" t="str">
        <v>Critical Armor</v>
      </c>
      <c r="V1091" t="str">
        <v>FWD Priority Protection</v>
      </c>
      <c r="W1091" t="str">
        <v>Bebas Rencana Optimal</v>
      </c>
      <c r="X1091">
        <v>0</v>
      </c>
      <c r="Y1091">
        <v>0</v>
      </c>
      <c r="Z1091">
        <v>0</v>
      </c>
      <c r="AA1091">
        <v>5060.3014305215465</v>
      </c>
      <c r="AB1091">
        <v>3398.7099160164908</v>
      </c>
      <c r="AC1091">
        <v>377.63443511281503</v>
      </c>
      <c r="AD1091">
        <v>302.10754820584026</v>
      </c>
      <c r="AE1091">
        <v>4252.1637393477586</v>
      </c>
      <c r="AF1091">
        <v>1208.4301923702551</v>
      </c>
      <c r="AG1091">
        <v>302.10754809256377</v>
      </c>
      <c r="AH1091">
        <v>0</v>
      </c>
      <c r="AI1091">
        <v>0</v>
      </c>
      <c r="AJ1091">
        <v>0</v>
      </c>
      <c r="AK1091">
        <v>203.92259496091992</v>
      </c>
      <c r="AL1091">
        <v>1012.1290434913577</v>
      </c>
      <c r="AM1091">
        <v>785.88274418050378</v>
      </c>
      <c r="AN1091">
        <v>90.813254833380114</v>
      </c>
      <c r="AO1091">
        <v>136.02247715376876</v>
      </c>
      <c r="AP1091">
        <v>3692.1168010527772</v>
      </c>
      <c r="AQ1091">
        <v>483.28894792985204</v>
      </c>
      <c r="AR1091">
        <v>244.70711395497668</v>
      </c>
      <c r="AS1091">
        <v>0</v>
      </c>
      <c r="AT1091">
        <v>0</v>
      </c>
      <c r="AU1091">
        <v>0</v>
      </c>
      <c r="AV1091">
        <v>85.536451914097029</v>
      </c>
      <c r="AW1091" s="4" t="str">
        <v>Unit Link</v>
      </c>
      <c r="AX1091" s="4" t="str">
        <v>Unit Link</v>
      </c>
      <c r="AY1091" s="4" t="str">
        <v>Unit Link</v>
      </c>
      <c r="AZ1091" s="4" t="str">
        <v>Unit Link</v>
      </c>
      <c r="BA1091" s="4" t="str">
        <v>Endowment</v>
      </c>
      <c r="BB1091" s="4" t="str">
        <v>Traditional</v>
      </c>
      <c r="BC1091" s="4" t="str">
        <v>Traditional</v>
      </c>
      <c r="BD1091" s="4">
        <v>0</v>
      </c>
      <c r="BE1091" s="4">
        <v>0</v>
      </c>
      <c r="BF1091" s="4">
        <v>0</v>
      </c>
      <c r="BG1091" s="4">
        <v>0.32716421990283767</v>
      </c>
      <c r="BH1091" s="4">
        <v>0.28248828563292316</v>
      </c>
      <c r="BI1091" s="4">
        <v>0.75578864020735625</v>
      </c>
      <c r="BJ1091" s="4">
        <v>2.3480797011074153E-2</v>
      </c>
      <c r="BK1091" s="4">
        <v>0.78939657753623338</v>
      </c>
      <c r="BL1091" s="4">
        <v>0.9841400679917448</v>
      </c>
      <c r="BM1091" s="4">
        <v>0.37407084610477526</v>
      </c>
      <c r="BN1091" s="4">
        <v>0</v>
      </c>
      <c r="BO1091" s="4">
        <v>0</v>
      </c>
      <c r="BP1091" s="4">
        <v>0</v>
      </c>
      <c r="BQ1091" t="str">
        <f>VLOOKUP(A1091,Misc!$A$3:$B$11,2,FALSE)</f>
        <v>IDR</v>
      </c>
      <c r="BR1091">
        <f>INDEX(FX!$B$30:$AK$48,MATCH('Data (2)'!BQ1091,FX!$A$30:$A$48,0),MATCH('Data (2)'!D1091,Period,0))</f>
        <v>14692.4516129</v>
      </c>
      <c r="BS1091">
        <f t="shared" si="294"/>
        <v>0</v>
      </c>
      <c r="BT1091">
        <f t="shared" si="295"/>
        <v>1.2758508857820374</v>
      </c>
      <c r="BU1091">
        <f t="shared" si="296"/>
        <v>0</v>
      </c>
      <c r="BV1091">
        <f t="shared" si="297"/>
        <v>0.50489437969326956</v>
      </c>
      <c r="BW1091">
        <f t="shared" si="298"/>
        <v>0</v>
      </c>
      <c r="BX1091">
        <f t="shared" si="299"/>
        <v>0.69489141688949674</v>
      </c>
      <c r="BY1091">
        <f t="shared" si="300"/>
        <v>0</v>
      </c>
      <c r="BZ1091">
        <f t="shared" si="301"/>
        <v>0.32636929910130014</v>
      </c>
      <c r="CA1091">
        <f t="shared" si="304"/>
        <v>2.0633761004837163</v>
      </c>
      <c r="CB1091">
        <f t="shared" si="304"/>
        <v>0.72999020034793016</v>
      </c>
      <c r="CC1091">
        <f t="shared" si="304"/>
        <v>0.5768660126840065</v>
      </c>
      <c r="CD1091">
        <f t="shared" si="304"/>
        <v>0.19662924481636737</v>
      </c>
      <c r="CE1091" s="4" t="str">
        <f t="shared" ref="CE1091:CE1154" si="306">IFERROR(IF(D1091&gt;B1091,"",BU1091/BS1091),0)</f>
        <v/>
      </c>
      <c r="CF1091" s="4">
        <f t="shared" ref="CF1091:CF1154" si="307">IFERROR(IF(D1091&gt;B1091,BV1091/BT1091,""),0)</f>
        <v>0.39573149599202001</v>
      </c>
      <c r="CG1091" s="4" t="str">
        <f t="shared" ref="CG1091:CG1154" si="308">IFERROR(IF(D1091&gt;B1091,"",BY1091/BU1091),0)</f>
        <v/>
      </c>
      <c r="CH1091" s="4">
        <f t="shared" ref="CH1091:CH1154" si="309">IFERROR(IF(D1091&gt;B1091,BZ1091/BV1091,""),0)</f>
        <v>0.64641103610536144</v>
      </c>
      <c r="CI1091">
        <f>INDEX(FX!$B$114:$AK$132,MATCH('Data (2)'!BQ1091,FX!$A$114:$A$132,0),MATCH('Data (2)'!D1091,Period,0))</f>
        <v>14616</v>
      </c>
    </row>
    <row r="1092" spans="1:87" hidden="1" x14ac:dyDescent="0.15">
      <c r="A1092" t="s">
        <v>66</v>
      </c>
      <c r="B1092" s="1">
        <f t="shared" si="305"/>
        <v>44044</v>
      </c>
      <c r="C1092" t="s">
        <v>50</v>
      </c>
      <c r="D1092" s="1">
        <v>44136</v>
      </c>
      <c r="E1092">
        <f>Data!E1092+Data!E1404</f>
        <v>19300.088615442601</v>
      </c>
      <c r="F1092">
        <f>Data!F1092+Data!F1404</f>
        <v>7256.4819229770847</v>
      </c>
      <c r="G1092">
        <f>Data!G1092+Data!G1404</f>
        <v>10178.09292259555</v>
      </c>
      <c r="H1092">
        <f>Data!H1092+Data!H1404</f>
        <v>4583.2802095511488</v>
      </c>
      <c r="I1092">
        <f>Data!I1092+Data!I1404</f>
        <v>32040.048425459994</v>
      </c>
      <c r="J1092">
        <f>Data!J1092+Data!J1404</f>
        <v>11349.411656723034</v>
      </c>
      <c r="K1092">
        <f>Data!K1092+Data!K1404</f>
        <v>9013.3037073293162</v>
      </c>
      <c r="L1092">
        <f>Data!L1092+Data!L1404</f>
        <v>3073.7100233524347</v>
      </c>
      <c r="M1092">
        <f>Data!M1092+Data!M1404</f>
        <v>14795.979804000001</v>
      </c>
      <c r="N1092">
        <f>Data!N1092+Data!N1404</f>
        <v>5875.5985719479013</v>
      </c>
      <c r="O1092">
        <f>Data!O1092+Data!O1404</f>
        <v>4172.8817483461453</v>
      </c>
      <c r="P1092">
        <f>Data!P1092+Data!P1404</f>
        <v>1826.559449391259</v>
      </c>
      <c r="Q1092" t="str">
        <v>Sprint Link Plus</v>
      </c>
      <c r="R1092" t="str">
        <v>Bebas Ikhtiar</v>
      </c>
      <c r="S1092" t="str">
        <v>FWD Loop</v>
      </c>
      <c r="T1092" t="str">
        <v>Bebas Optimal</v>
      </c>
      <c r="U1092" t="str">
        <v>Critical Armor</v>
      </c>
      <c r="V1092" t="str">
        <v>FWD Priority Protection</v>
      </c>
      <c r="W1092" t="str">
        <v>Bebas Rencana Optimal</v>
      </c>
      <c r="X1092">
        <v>0</v>
      </c>
      <c r="Y1092">
        <v>0</v>
      </c>
      <c r="Z1092">
        <v>0</v>
      </c>
      <c r="AA1092">
        <v>5632.0520722995852</v>
      </c>
      <c r="AB1092">
        <v>4081.1971538306689</v>
      </c>
      <c r="AC1092">
        <v>408.11971538294193</v>
      </c>
      <c r="AD1092">
        <v>326.495772431273</v>
      </c>
      <c r="AE1092">
        <v>3615.940678261014</v>
      </c>
      <c r="AF1092">
        <v>1632.4788615442601</v>
      </c>
      <c r="AG1092">
        <v>408.11971538606502</v>
      </c>
      <c r="AH1092">
        <v>0</v>
      </c>
      <c r="AI1092">
        <v>0</v>
      </c>
      <c r="AJ1092">
        <v>0</v>
      </c>
      <c r="AK1092">
        <v>220.384646306793</v>
      </c>
      <c r="AL1092">
        <v>1126.4869405699776</v>
      </c>
      <c r="AM1092">
        <v>943.69407747317314</v>
      </c>
      <c r="AN1092">
        <v>98.144332903659873</v>
      </c>
      <c r="AO1092">
        <v>147.00315834609412</v>
      </c>
      <c r="AP1092">
        <v>3139.6898492609698</v>
      </c>
      <c r="AQ1092">
        <v>652.87924490383818</v>
      </c>
      <c r="AR1092">
        <v>330.57696946271267</v>
      </c>
      <c r="AS1092">
        <v>0</v>
      </c>
      <c r="AT1092">
        <v>0</v>
      </c>
      <c r="AU1092">
        <v>0</v>
      </c>
      <c r="AV1092">
        <v>92.441549721543197</v>
      </c>
      <c r="AW1092" s="4" t="str">
        <v>Unit Link</v>
      </c>
      <c r="AX1092" s="4" t="str">
        <v>Unit Link</v>
      </c>
      <c r="AY1092" s="4" t="str">
        <v>Unit Link</v>
      </c>
      <c r="AZ1092" s="4" t="str">
        <v>Unit Link</v>
      </c>
      <c r="BA1092" s="4" t="str">
        <v>Endowment</v>
      </c>
      <c r="BB1092" s="4" t="str">
        <v>Traditional</v>
      </c>
      <c r="BC1092" s="4" t="str">
        <v>Traditional</v>
      </c>
      <c r="BD1092" s="4">
        <v>0</v>
      </c>
      <c r="BE1092" s="4">
        <v>0</v>
      </c>
      <c r="BF1092" s="4">
        <v>0</v>
      </c>
      <c r="BG1092" s="4">
        <v>0.32716421990283767</v>
      </c>
      <c r="BH1092" s="4">
        <v>0.28248828563292316</v>
      </c>
      <c r="BI1092" s="4">
        <v>0.75578864020735625</v>
      </c>
      <c r="BJ1092" s="4">
        <v>2.3480797011074153E-2</v>
      </c>
      <c r="BK1092" s="4">
        <v>0.78939657753623338</v>
      </c>
      <c r="BL1092" s="4">
        <v>0.9841400679917448</v>
      </c>
      <c r="BM1092" s="4">
        <v>0.37407084610477526</v>
      </c>
      <c r="BN1092" s="4">
        <v>0</v>
      </c>
      <c r="BO1092" s="4">
        <v>0</v>
      </c>
      <c r="BP1092" s="4">
        <v>0</v>
      </c>
      <c r="BQ1092" t="str">
        <f>VLOOKUP(A1092,Misc!$A$3:$B$11,2,FALSE)</f>
        <v>IDR</v>
      </c>
      <c r="BR1092">
        <f>INDEX(FX!$B$30:$AK$48,MATCH('Data (2)'!BQ1092,FX!$A$30:$A$48,0),MATCH('Data (2)'!D1092,Period,0))</f>
        <v>14692.4516129</v>
      </c>
      <c r="BS1092">
        <f t="shared" si="294"/>
        <v>0</v>
      </c>
      <c r="BT1092">
        <f t="shared" si="295"/>
        <v>1.313605729250596</v>
      </c>
      <c r="BU1092">
        <f t="shared" si="296"/>
        <v>0</v>
      </c>
      <c r="BV1092">
        <f t="shared" si="297"/>
        <v>0.49389183739804732</v>
      </c>
      <c r="BW1092">
        <f t="shared" si="298"/>
        <v>0</v>
      </c>
      <c r="BX1092">
        <f t="shared" si="299"/>
        <v>0.69274299420929619</v>
      </c>
      <c r="BY1092">
        <f t="shared" si="300"/>
        <v>0</v>
      </c>
      <c r="BZ1092">
        <f t="shared" si="301"/>
        <v>0.31194795329644104</v>
      </c>
      <c r="CA1092">
        <f t="shared" si="304"/>
        <v>2.1921215397824296</v>
      </c>
      <c r="CB1092">
        <f t="shared" si="304"/>
        <v>0.77650599731274184</v>
      </c>
      <c r="CC1092">
        <f t="shared" si="304"/>
        <v>0.61667376213254765</v>
      </c>
      <c r="CD1092">
        <f t="shared" si="304"/>
        <v>0.21029762064534993</v>
      </c>
      <c r="CE1092" s="4" t="str">
        <f t="shared" si="306"/>
        <v/>
      </c>
      <c r="CF1092" s="4">
        <f t="shared" si="307"/>
        <v>0.37598179301471951</v>
      </c>
      <c r="CG1092" s="4" t="str">
        <f t="shared" si="308"/>
        <v/>
      </c>
      <c r="CH1092" s="4">
        <f t="shared" si="309"/>
        <v>0.63161188275527147</v>
      </c>
      <c r="CI1092">
        <f>INDEX(FX!$B$114:$AK$132,MATCH('Data (2)'!BQ1092,FX!$A$114:$A$132,0),MATCH('Data (2)'!D1092,Period,0))</f>
        <v>14616</v>
      </c>
    </row>
    <row r="1093" spans="1:87" hidden="1" x14ac:dyDescent="0.15">
      <c r="A1093" t="s">
        <v>66</v>
      </c>
      <c r="B1093" s="1">
        <f t="shared" si="305"/>
        <v>44044</v>
      </c>
      <c r="C1093" t="s">
        <v>50</v>
      </c>
      <c r="D1093" s="1">
        <v>44166</v>
      </c>
      <c r="E1093">
        <f>Data!E1093+Data!E1405</f>
        <v>29954.0090563878</v>
      </c>
      <c r="F1093">
        <f>Data!F1093+Data!F1405</f>
        <v>10770.126588630328</v>
      </c>
      <c r="G1093">
        <f>Data!G1093+Data!G1405</f>
        <v>15454.794105021394</v>
      </c>
      <c r="H1093">
        <f>Data!H1093+Data!H1405</f>
        <v>6673.7052828445685</v>
      </c>
      <c r="I1093">
        <f>Data!I1093+Data!I1405</f>
        <v>36801.646489769999</v>
      </c>
      <c r="J1093">
        <f>Data!J1093+Data!J1405</f>
        <v>13027.51813915984</v>
      </c>
      <c r="K1093">
        <f>Data!K1093+Data!K1405</f>
        <v>10319.012152975773</v>
      </c>
      <c r="L1093">
        <f>Data!L1093+Data!L1405</f>
        <v>3518.1046839411474</v>
      </c>
      <c r="M1093">
        <f>Data!M1093+Data!M1405</f>
        <v>45597.592078000001</v>
      </c>
      <c r="N1093">
        <f>Data!N1093+Data!N1405</f>
        <v>19590.437698081685</v>
      </c>
      <c r="O1093">
        <f>Data!O1093+Data!O1405</f>
        <v>12287.592518688263</v>
      </c>
      <c r="P1093">
        <f>Data!P1093+Data!P1405</f>
        <v>5231.1421396983869</v>
      </c>
      <c r="Q1093" t="str">
        <v>Sprint Link Plus</v>
      </c>
      <c r="R1093" t="str">
        <v>Bebas Ikhtiar</v>
      </c>
      <c r="S1093" t="str">
        <v>FWD Loop</v>
      </c>
      <c r="T1093" t="str">
        <v>Bebas Optimal</v>
      </c>
      <c r="U1093" t="str">
        <v>Critical Armor</v>
      </c>
      <c r="V1093" t="str">
        <v>FWD Priority Protection</v>
      </c>
      <c r="W1093" t="str">
        <v>Bebas Rencana Optimal</v>
      </c>
      <c r="X1093">
        <v>0</v>
      </c>
      <c r="Y1093">
        <v>0</v>
      </c>
      <c r="Z1093">
        <v>0</v>
      </c>
      <c r="AA1093">
        <v>9200.9084602555977</v>
      </c>
      <c r="AB1093">
        <v>6900.681345177768</v>
      </c>
      <c r="AC1093">
        <v>638.95197640480569</v>
      </c>
      <c r="AD1093">
        <v>383.37118603747956</v>
      </c>
      <c r="AE1093">
        <v>4894.3721392050766</v>
      </c>
      <c r="AF1093">
        <v>2555.8079056387801</v>
      </c>
      <c r="AG1093">
        <v>638.95197640969502</v>
      </c>
      <c r="AH1093">
        <v>0</v>
      </c>
      <c r="AI1093">
        <v>0</v>
      </c>
      <c r="AJ1093">
        <v>0</v>
      </c>
      <c r="AK1093">
        <v>345.03406725860077</v>
      </c>
      <c r="AL1093">
        <v>1840.3067103791552</v>
      </c>
      <c r="AM1093">
        <v>1595.6426191911578</v>
      </c>
      <c r="AN1093">
        <v>153.65470747445721</v>
      </c>
      <c r="AO1093">
        <v>172.61104101511927</v>
      </c>
      <c r="AP1093">
        <v>4249.7407704587267</v>
      </c>
      <c r="AQ1093">
        <v>1022.147345892647</v>
      </c>
      <c r="AR1093">
        <v>517.55110089185303</v>
      </c>
      <c r="AS1093">
        <v>0</v>
      </c>
      <c r="AT1093">
        <v>0</v>
      </c>
      <c r="AU1093">
        <v>0</v>
      </c>
      <c r="AV1093">
        <v>144.72643361784617</v>
      </c>
      <c r="AW1093" s="4" t="str">
        <v>Unit Link</v>
      </c>
      <c r="AX1093" s="4" t="str">
        <v>Unit Link</v>
      </c>
      <c r="AY1093" s="4" t="str">
        <v>Unit Link</v>
      </c>
      <c r="AZ1093" s="4" t="str">
        <v>Unit Link</v>
      </c>
      <c r="BA1093" s="4" t="str">
        <v>Endowment</v>
      </c>
      <c r="BB1093" s="4" t="str">
        <v>Traditional</v>
      </c>
      <c r="BC1093" s="4" t="str">
        <v>Traditional</v>
      </c>
      <c r="BD1093" s="4">
        <v>0</v>
      </c>
      <c r="BE1093" s="4">
        <v>0</v>
      </c>
      <c r="BF1093" s="4">
        <v>0</v>
      </c>
      <c r="BG1093" s="4">
        <v>0.32716421990283767</v>
      </c>
      <c r="BH1093" s="4">
        <v>0.28248828563292316</v>
      </c>
      <c r="BI1093" s="4">
        <v>0.75578864020735625</v>
      </c>
      <c r="BJ1093" s="4">
        <v>2.3480797011074153E-2</v>
      </c>
      <c r="BK1093" s="4">
        <v>0.78939657753623338</v>
      </c>
      <c r="BL1093" s="4">
        <v>0.9841400679917448</v>
      </c>
      <c r="BM1093" s="4">
        <v>0.37407084610477526</v>
      </c>
      <c r="BN1093" s="4">
        <v>0</v>
      </c>
      <c r="BO1093" s="4">
        <v>0</v>
      </c>
      <c r="BP1093" s="4">
        <v>0</v>
      </c>
      <c r="BQ1093" t="str">
        <f>VLOOKUP(A1093,Misc!$A$3:$B$11,2,FALSE)</f>
        <v>IDR</v>
      </c>
      <c r="BR1093">
        <f>INDEX(FX!$B$30:$AK$48,MATCH('Data (2)'!BQ1093,FX!$A$30:$A$48,0),MATCH('Data (2)'!D1093,Period,0))</f>
        <v>14692.4516129</v>
      </c>
      <c r="BS1093">
        <f t="shared" si="294"/>
        <v>0</v>
      </c>
      <c r="BT1093">
        <f t="shared" si="295"/>
        <v>2.038734572390092</v>
      </c>
      <c r="BU1093">
        <f t="shared" si="296"/>
        <v>0</v>
      </c>
      <c r="BV1093">
        <f t="shared" si="297"/>
        <v>0.73303808461578579</v>
      </c>
      <c r="BW1093">
        <f t="shared" si="298"/>
        <v>0</v>
      </c>
      <c r="BX1093">
        <f t="shared" si="299"/>
        <v>1.0518866770642998</v>
      </c>
      <c r="BY1093">
        <f t="shared" si="300"/>
        <v>0</v>
      </c>
      <c r="BZ1093">
        <f t="shared" si="301"/>
        <v>0.45422680017438632</v>
      </c>
      <c r="CA1093">
        <f t="shared" si="304"/>
        <v>2.5179013745053367</v>
      </c>
      <c r="CB1093">
        <f t="shared" si="304"/>
        <v>0.89131897503830326</v>
      </c>
      <c r="CC1093">
        <f t="shared" si="304"/>
        <v>0.70600794697425917</v>
      </c>
      <c r="CD1093">
        <f t="shared" si="304"/>
        <v>0.2407022909100402</v>
      </c>
      <c r="CE1093" s="4" t="str">
        <f t="shared" si="306"/>
        <v/>
      </c>
      <c r="CF1093" s="4">
        <f t="shared" si="307"/>
        <v>0.35955542940364976</v>
      </c>
      <c r="CG1093" s="4" t="str">
        <f t="shared" si="308"/>
        <v/>
      </c>
      <c r="CH1093" s="4">
        <f t="shared" si="309"/>
        <v>0.61964966037537395</v>
      </c>
      <c r="CI1093">
        <f>INDEX(FX!$B$114:$AK$132,MATCH('Data (2)'!BQ1093,FX!$A$114:$A$132,0),MATCH('Data (2)'!D1093,Period,0))</f>
        <v>14616</v>
      </c>
    </row>
    <row r="1094" spans="1:87" x14ac:dyDescent="0.15">
      <c r="A1094" t="s">
        <v>66</v>
      </c>
      <c r="B1094" s="1">
        <f t="shared" si="305"/>
        <v>44044</v>
      </c>
      <c r="C1094" t="s">
        <v>63</v>
      </c>
      <c r="D1094" s="1">
        <v>43831</v>
      </c>
      <c r="E1094">
        <f>Data!E1094+Data!E1406</f>
        <v>19839.564160199996</v>
      </c>
      <c r="F1094">
        <f>Data!F1094+Data!F1406</f>
        <v>3170.6529883309063</v>
      </c>
      <c r="G1094">
        <f>Data!G1094+Data!G1406</f>
        <v>1982.6081000245847</v>
      </c>
      <c r="H1094">
        <f>Data!H1094+Data!H1406</f>
        <v>-687.5473497275085</v>
      </c>
      <c r="I1094">
        <f>Data!I1094+Data!I1406</f>
        <v>9436.7346937799994</v>
      </c>
      <c r="J1094">
        <f>Data!J1094+Data!J1406</f>
        <v>5344.1882070471138</v>
      </c>
      <c r="K1094">
        <f>Data!K1094+Data!K1406</f>
        <v>636.79590381688263</v>
      </c>
      <c r="L1094">
        <f>Data!L1094+Data!L1406</f>
        <v>467.43553469852452</v>
      </c>
      <c r="M1094">
        <f>Data!M1094+Data!M1406</f>
        <v>16712.176776799999</v>
      </c>
      <c r="N1094">
        <f>Data!N1094+Data!N1406</f>
        <v>3762.4140975973423</v>
      </c>
      <c r="O1094">
        <f>Data!O1094+Data!O1406</f>
        <v>2705.1690674352067</v>
      </c>
      <c r="P1094">
        <f>Data!P1094+Data!P1406</f>
        <v>-523.65087579056001</v>
      </c>
      <c r="Q1094" t="str">
        <f t="array" ref="Q1094:Q1105">'[12]BA_Key Products'!$D$6</f>
        <v>Bebas Investa Link</v>
      </c>
      <c r="R1094" t="str">
        <f t="array" ref="R1094:R1105">'[12]BA_Key Products'!$D$9</f>
        <v>Maxima Invest Link</v>
      </c>
      <c r="S1094" t="str">
        <f t="array" ref="S1094:S1105">'[12]BA_Key Products'!$D$12</f>
        <v>Fortuna Investment Link IDR</v>
      </c>
      <c r="T1094" t="str">
        <f t="array" ref="T1094:T1105">'[12]BA_Key Products'!$D$15</f>
        <v>Bebas Investa Prima Syariah</v>
      </c>
      <c r="U1094" t="str">
        <f t="array" ref="U1094:U1105">'[12]BA_Key Products'!$D$18</f>
        <v>Term ROP Mestika - ProFuture</v>
      </c>
      <c r="V1094" t="str">
        <f t="array" ref="V1094:V1105">'[12]BA_Key Products'!$D$21</f>
        <v>Perancang Dana Pro Optimal</v>
      </c>
      <c r="W1094" t="str">
        <f t="array" ref="W1094:W1105">'[12]BA_Key Products'!$D$24</f>
        <v>Mutliple Protection</v>
      </c>
      <c r="X1094">
        <f t="array" ref="X1094:X1105">'[12]BA_Key Products'!$D$27</f>
        <v>0</v>
      </c>
      <c r="Y1094">
        <f t="array" ref="Y1094:Y1105">'[12]BA_Key Products'!$D$30</f>
        <v>0</v>
      </c>
      <c r="Z1094">
        <f t="array" ref="Z1094:Z1105">'[12]BA_Key Products'!$D$33</f>
        <v>0</v>
      </c>
      <c r="AA1094">
        <f t="array" ref="AA1094:AA1105">TRANSPOSE('[12]BA_Key Products'!$F$6:$Q$6)</f>
        <v>149.39099999999999</v>
      </c>
      <c r="AB1094">
        <f t="array" ref="AB1094:AB1105">TRANSPOSE('[12]BA_Key Products'!$F$9:$Q$9)</f>
        <v>1845</v>
      </c>
      <c r="AC1094">
        <f t="array" ref="AC1094:AC1105">TRANSPOSE('[12]BA_Key Products'!$F$12:$Q$12)</f>
        <v>7582.9000800000003</v>
      </c>
      <c r="AD1094">
        <f t="array" ref="AD1094:AD1105">TRANSPOSE('[12]BA_Key Products'!$F$15:$Q$15)</f>
        <v>990</v>
      </c>
      <c r="AE1094">
        <f t="array" ref="AE1094:AE1105">TRANSPOSE('[12]BA_Key Products'!$F$18:$Q$18)</f>
        <v>46.8</v>
      </c>
      <c r="AF1094">
        <f t="array" ref="AF1094:AF1105">TRANSPOSE('[12]BA_Key Products'!$F$21:$Q$21)</f>
        <v>15</v>
      </c>
      <c r="AG1094">
        <f t="array" ref="AG1094:AG1105">TRANSPOSE('[12]BA_Key Products'!$F$24:$Q$24)</f>
        <v>77.944000000000003</v>
      </c>
      <c r="AH1094">
        <f t="array" ref="AH1094:AH1105">TRANSPOSE('[12]BA_Key Products'!$F$27:$Q$27)</f>
        <v>0</v>
      </c>
      <c r="AI1094">
        <f t="array" ref="AI1094:AI1105">TRANSPOSE('[12]BA_Key Products'!$F$30:$Q$30)</f>
        <v>0</v>
      </c>
      <c r="AJ1094">
        <f t="array" ref="AJ1094:AJ1105">TRANSPOSE('[12]BA_Key Products'!$F$33:$Q$33)</f>
        <v>0</v>
      </c>
      <c r="AK1094">
        <f t="array" ref="AK1094:AK1105">TRANSPOSE('[12]BA_Key Products'!$F$36:$Q$36)</f>
        <v>141.69977999999867</v>
      </c>
      <c r="AL1094">
        <f t="array" ref="AL1094:AL1105">TRANSPOSE('[12]BA_Key Products'!$F$7:$Q$7)</f>
        <v>-5.1490156792931838</v>
      </c>
      <c r="AM1094">
        <f t="array" ref="AM1094:AM1105">TRANSPOSE('[12]BA_Key Products'!$F$10:$Q$10)</f>
        <v>1966.6932470644433</v>
      </c>
      <c r="AN1094">
        <f t="array" ref="AN1094:AN1105">TRANSPOSE('[12]BA_Key Products'!$F$13:$Q$13)</f>
        <v>472.95040024468489</v>
      </c>
      <c r="AO1094">
        <f t="array" ref="AO1094:AO1105">TRANSPOSE('[12]BA_Key Products'!$F$16:$Q$16)</f>
        <v>229.31652355118214</v>
      </c>
      <c r="AP1094">
        <f t="array" ref="AP1094:AP1105">TRANSPOSE('[12]BA_Key Products'!$F$19:$Q$19)</f>
        <v>10.33643105100359</v>
      </c>
      <c r="AQ1094">
        <f t="array" ref="AQ1094:AQ1105">TRANSPOSE('[12]BA_Key Products'!$F$22:$Q$22)</f>
        <v>13.030244892844491</v>
      </c>
      <c r="AR1094">
        <f t="array" ref="AR1094:AR1105">TRANSPOSE('[12]BA_Key Products'!$F$25:$Q$25)</f>
        <v>74.653639950695009</v>
      </c>
      <c r="AS1094">
        <f t="array" ref="AS1094:AS1105">TRANSPOSE('[12]BA_Key Products'!$F$28:$Q$28)</f>
        <v>0</v>
      </c>
      <c r="AT1094">
        <f t="array" ref="AT1094:AT1105">TRANSPOSE('[12]BA_Key Products'!$F$31:$Q$31)</f>
        <v>0</v>
      </c>
      <c r="AU1094">
        <f t="array" ref="AU1094:AU1105">TRANSPOSE('[12]BA_Key Products'!$F$34:$Q$35)</f>
        <v>0</v>
      </c>
      <c r="AV1094">
        <f t="array" ref="AV1094:AV1105">TRANSPOSE('[12]BA_Key Products'!$F$37:$Q$37)</f>
        <v>136.71742669888528</v>
      </c>
      <c r="AW1094" s="4" t="str">
        <f t="array" ref="AW1094:AW1105">'[12]BA_Key Products'!$D$8</f>
        <v>Unit Link</v>
      </c>
      <c r="AX1094" s="4" t="str">
        <f t="array" ref="AX1094:AX1105">'[12]BA_Key Products'!$D$11</f>
        <v>Unit Link</v>
      </c>
      <c r="AY1094" s="4" t="str">
        <f t="array" ref="AY1094:AY1105">'[12]BA_Key Products'!$D$14</f>
        <v>Unit Link</v>
      </c>
      <c r="AZ1094" s="4" t="str">
        <f t="array" ref="AZ1094:AZ1105">'[12]BA_Key Products'!$D$17</f>
        <v>Unit Link</v>
      </c>
      <c r="BA1094" s="4" t="str">
        <f t="array" ref="BA1094:BA1105">'[12]BA_Key Products'!$D$20</f>
        <v>Unit Link</v>
      </c>
      <c r="BB1094" s="4" t="str">
        <f t="array" ref="BB1094:BB1105">'[12]BA_Key Products'!$D$23</f>
        <v>Unit Link</v>
      </c>
      <c r="BC1094" s="4" t="str">
        <f t="array" ref="BC1094:BC1105">'[12]BA_Key Products'!$D$26</f>
        <v>Endowment</v>
      </c>
      <c r="BD1094" s="4">
        <f t="array" ref="BD1094:BD1105">'[12]BA_Key Products'!$D$29</f>
        <v>0</v>
      </c>
      <c r="BE1094" s="4">
        <f t="array" ref="BE1094:BE1105">'[12]BA_Key Products'!$D$32</f>
        <v>0</v>
      </c>
      <c r="BF1094" s="4">
        <f t="array" ref="BF1094:BF1105">'[12]BA_Key Products'!$D$35</f>
        <v>0</v>
      </c>
      <c r="BG1094" s="4">
        <f t="array" ref="BG1094:BG1105">'[12]BA_Key Products'!$D$7</f>
        <v>0.19402128994555237</v>
      </c>
      <c r="BH1094" s="4">
        <f t="array" ref="BH1094:BH1105">'[12]BA_Key Products'!$D$10</f>
        <v>6.9993448959413063E-2</v>
      </c>
      <c r="BI1094" s="4">
        <f t="array" ref="BI1094:BI1105">'[12]BA_Key Products'!$D$13</f>
        <v>6.8794307890517319E-4</v>
      </c>
      <c r="BJ1094" s="4">
        <f t="array" ref="BJ1094:BJ1105">'[12]BA_Key Products'!$D$16</f>
        <v>0.12903996202721249</v>
      </c>
      <c r="BK1094" s="4">
        <f t="array" ref="BK1094:BK1105">'[12]BA_Key Products'!$D$19</f>
        <v>5.0559825390797557E-2</v>
      </c>
      <c r="BL1094" s="4">
        <f t="array" ref="BL1094:BL1105">'[12]BA_Key Products'!$D$22</f>
        <v>0.27210179328265643</v>
      </c>
      <c r="BM1094" s="4">
        <f t="array" ref="BM1094:BM1105">'[12]BA_Key Products'!$D$25</f>
        <v>0.75477130373282875</v>
      </c>
      <c r="BN1094" s="4">
        <f t="array" ref="BN1094:BN1105">'[12]BA_Key Products'!$D$28</f>
        <v>0</v>
      </c>
      <c r="BO1094" s="4">
        <f t="array" ref="BO1094:BO1105">'[12]BA_Key Products'!$D$31</f>
        <v>0</v>
      </c>
      <c r="BP1094" s="4">
        <f t="array" ref="BP1094:BP1105">'[12]BA_Key Products'!$D$34</f>
        <v>0</v>
      </c>
      <c r="BQ1094" t="str">
        <f>VLOOKUP(A1094,Misc!$A$3:$B$11,2,FALSE)</f>
        <v>IDR</v>
      </c>
      <c r="BR1094">
        <f>INDEX(FX!$B$30:$AK$48,MATCH('Data (2)'!BQ1094,FX!$A$30:$A$48,0),MATCH('Data (2)'!D1094,Period,0))</f>
        <v>13731.90322581</v>
      </c>
      <c r="BS1094">
        <f t="shared" si="294"/>
        <v>1.4447789089359626</v>
      </c>
      <c r="BT1094">
        <f t="shared" si="295"/>
        <v>0</v>
      </c>
      <c r="BU1094">
        <f t="shared" si="296"/>
        <v>0.23089683463334196</v>
      </c>
      <c r="BV1094">
        <f t="shared" si="297"/>
        <v>0</v>
      </c>
      <c r="BW1094">
        <f t="shared" si="298"/>
        <v>0.14437970231964239</v>
      </c>
      <c r="BX1094">
        <f t="shared" si="299"/>
        <v>0</v>
      </c>
      <c r="BY1094">
        <f t="shared" si="300"/>
        <v>-5.0069341330283977E-2</v>
      </c>
      <c r="BZ1094">
        <f t="shared" si="301"/>
        <v>0</v>
      </c>
      <c r="CA1094">
        <f t="shared" si="304"/>
        <v>0.66770940640610565</v>
      </c>
      <c r="CB1094">
        <f t="shared" si="304"/>
        <v>0.37813553641620778</v>
      </c>
      <c r="CC1094">
        <f t="shared" si="304"/>
        <v>4.5057387829252761E-2</v>
      </c>
      <c r="CD1094">
        <f t="shared" si="304"/>
        <v>3.3074057238505712E-2</v>
      </c>
      <c r="CE1094" s="4">
        <f t="shared" si="306"/>
        <v>0.15981464929010539</v>
      </c>
      <c r="CF1094" s="4" t="str">
        <f t="shared" si="307"/>
        <v/>
      </c>
      <c r="CG1094" s="4">
        <f t="shared" si="308"/>
        <v>-0.21684724006629524</v>
      </c>
      <c r="CH1094" s="4" t="str">
        <f t="shared" si="309"/>
        <v/>
      </c>
      <c r="CI1094">
        <f>INDEX(FX!$B$114:$AK$132,MATCH('Data (2)'!BQ1094,FX!$A$114:$A$132,0),MATCH('Data (2)'!D1094,Period,0))</f>
        <v>14132.996485061512</v>
      </c>
    </row>
    <row r="1095" spans="1:87" hidden="1" x14ac:dyDescent="0.15">
      <c r="A1095" t="s">
        <v>66</v>
      </c>
      <c r="B1095" s="1">
        <f t="shared" si="305"/>
        <v>44044</v>
      </c>
      <c r="C1095" t="s">
        <v>63</v>
      </c>
      <c r="D1095" s="1">
        <v>43862</v>
      </c>
      <c r="E1095">
        <f>Data!E1095+Data!E1407</f>
        <v>14285.013749799999</v>
      </c>
      <c r="F1095">
        <f>Data!F1095+Data!F1407</f>
        <v>4203.1688294129262</v>
      </c>
      <c r="G1095">
        <f>Data!G1095+Data!G1407</f>
        <v>3383.3258861528739</v>
      </c>
      <c r="H1095">
        <f>Data!H1095+Data!H1407</f>
        <v>1166.8080617238525</v>
      </c>
      <c r="I1095">
        <f>Data!I1095+Data!I1407</f>
        <v>8257.1428572299992</v>
      </c>
      <c r="J1095">
        <f>Data!J1095+Data!J1407</f>
        <v>4676.1646811679029</v>
      </c>
      <c r="K1095">
        <f>Data!K1095+Data!K1407</f>
        <v>557.19641590640788</v>
      </c>
      <c r="L1095">
        <f>Data!L1095+Data!L1407</f>
        <v>409.00609286072989</v>
      </c>
      <c r="M1095">
        <f>Data!M1095+Data!M1407</f>
        <v>14610.0067261</v>
      </c>
      <c r="N1095">
        <f>Data!N1095+Data!N1407</f>
        <v>4338.8139951131197</v>
      </c>
      <c r="O1095">
        <f>Data!O1095+Data!O1407</f>
        <v>2303.470103659698</v>
      </c>
      <c r="P1095">
        <f>Data!P1095+Data!P1407</f>
        <v>242.2878829729072</v>
      </c>
      <c r="Q1095" t="str">
        <v>Bebas Investa Link</v>
      </c>
      <c r="R1095" t="str">
        <v>Maxima Invest Link</v>
      </c>
      <c r="S1095" t="str">
        <v>Fortuna Investment Link IDR</v>
      </c>
      <c r="T1095" t="str">
        <v>Bebas Investa Prima Syariah</v>
      </c>
      <c r="U1095" t="str">
        <v>Term ROP Mestika - ProFuture</v>
      </c>
      <c r="V1095" t="str">
        <v>Perancang Dana Pro Optimal</v>
      </c>
      <c r="W1095" t="str">
        <v>Mutliple Protection</v>
      </c>
      <c r="X1095">
        <v>0</v>
      </c>
      <c r="Y1095">
        <v>0</v>
      </c>
      <c r="Z1095">
        <v>0</v>
      </c>
      <c r="AA1095">
        <v>161.56800000000001</v>
      </c>
      <c r="AB1095">
        <v>160</v>
      </c>
      <c r="AC1095">
        <v>1116.64348</v>
      </c>
      <c r="AD1095">
        <v>396</v>
      </c>
      <c r="AE1095">
        <v>117</v>
      </c>
      <c r="AF1095">
        <v>30</v>
      </c>
      <c r="AG1095">
        <v>2717.32</v>
      </c>
      <c r="AH1095">
        <v>0</v>
      </c>
      <c r="AI1095">
        <v>0</v>
      </c>
      <c r="AJ1095">
        <v>0</v>
      </c>
      <c r="AK1095">
        <v>166.49875999999995</v>
      </c>
      <c r="AL1095">
        <v>-13.979135913317538</v>
      </c>
      <c r="AM1095">
        <v>89.001214944347964</v>
      </c>
      <c r="AN1095">
        <v>86.742259921332348</v>
      </c>
      <c r="AO1095">
        <v>95.845735345032921</v>
      </c>
      <c r="AP1095">
        <v>25.685336987209208</v>
      </c>
      <c r="AQ1095">
        <v>29.388866855799019</v>
      </c>
      <c r="AR1095">
        <v>2209.9849321440829</v>
      </c>
      <c r="AS1095">
        <v>0</v>
      </c>
      <c r="AT1095">
        <v>0</v>
      </c>
      <c r="AU1095">
        <v>0</v>
      </c>
      <c r="AV1095">
        <v>111.85626305156666</v>
      </c>
      <c r="AW1095" s="4" t="str">
        <v>Unit Link</v>
      </c>
      <c r="AX1095" s="4" t="str">
        <v>Unit Link</v>
      </c>
      <c r="AY1095" s="4" t="str">
        <v>Unit Link</v>
      </c>
      <c r="AZ1095" s="4" t="str">
        <v>Unit Link</v>
      </c>
      <c r="BA1095" s="4" t="str">
        <v>Unit Link</v>
      </c>
      <c r="BB1095" s="4" t="str">
        <v>Unit Link</v>
      </c>
      <c r="BC1095" s="4" t="str">
        <v>Endowment</v>
      </c>
      <c r="BD1095" s="4">
        <v>0</v>
      </c>
      <c r="BE1095" s="4">
        <v>0</v>
      </c>
      <c r="BF1095" s="4">
        <v>0</v>
      </c>
      <c r="BG1095" s="4">
        <v>0.19402128994555237</v>
      </c>
      <c r="BH1095" s="4">
        <v>6.9993448959413063E-2</v>
      </c>
      <c r="BI1095" s="4">
        <v>6.8794307890517319E-4</v>
      </c>
      <c r="BJ1095" s="4">
        <v>0.12903996202721249</v>
      </c>
      <c r="BK1095" s="4">
        <v>5.0559825390797557E-2</v>
      </c>
      <c r="BL1095" s="4">
        <v>0.27210179328265643</v>
      </c>
      <c r="BM1095" s="4">
        <v>0.75477130373282875</v>
      </c>
      <c r="BN1095" s="4">
        <v>0</v>
      </c>
      <c r="BO1095" s="4">
        <v>0</v>
      </c>
      <c r="BP1095" s="4">
        <v>0</v>
      </c>
      <c r="BQ1095" t="str">
        <f>VLOOKUP(A1095,Misc!$A$3:$B$11,2,FALSE)</f>
        <v>IDR</v>
      </c>
      <c r="BR1095">
        <f>INDEX(FX!$B$30:$AK$48,MATCH('Data (2)'!BQ1095,FX!$A$30:$A$48,0),MATCH('Data (2)'!D1095,Period,0))</f>
        <v>13769.724137929999</v>
      </c>
      <c r="BS1095">
        <f t="shared" si="294"/>
        <v>1.0374219270268883</v>
      </c>
      <c r="BT1095">
        <f t="shared" si="295"/>
        <v>0</v>
      </c>
      <c r="BU1095">
        <f t="shared" si="296"/>
        <v>0.30524713402463183</v>
      </c>
      <c r="BV1095">
        <f t="shared" si="297"/>
        <v>0</v>
      </c>
      <c r="BW1095">
        <f t="shared" si="298"/>
        <v>0.24570760113001716</v>
      </c>
      <c r="BX1095">
        <f t="shared" si="299"/>
        <v>0</v>
      </c>
      <c r="BY1095">
        <f t="shared" si="300"/>
        <v>8.4737214052805168E-2</v>
      </c>
      <c r="BZ1095">
        <f t="shared" si="301"/>
        <v>0</v>
      </c>
      <c r="CA1095">
        <f t="shared" si="304"/>
        <v>0.58424573061754781</v>
      </c>
      <c r="CB1095">
        <f t="shared" si="304"/>
        <v>0.33086859436430055</v>
      </c>
      <c r="CC1095">
        <f t="shared" si="304"/>
        <v>3.9425214355311058E-2</v>
      </c>
      <c r="CD1095">
        <f t="shared" si="304"/>
        <v>2.8939800083658603E-2</v>
      </c>
      <c r="CE1095" s="4">
        <f t="shared" si="306"/>
        <v>0.29423624667297044</v>
      </c>
      <c r="CF1095" s="4" t="str">
        <f t="shared" si="307"/>
        <v/>
      </c>
      <c r="CG1095" s="4">
        <f t="shared" si="308"/>
        <v>0.27760199722617979</v>
      </c>
      <c r="CH1095" s="4" t="str">
        <f t="shared" si="309"/>
        <v/>
      </c>
      <c r="CI1095">
        <f>INDEX(FX!$B$114:$AK$132,MATCH('Data (2)'!BQ1095,FX!$A$114:$A$132,0),MATCH('Data (2)'!D1095,Period,0))</f>
        <v>14132.996485061512</v>
      </c>
    </row>
    <row r="1096" spans="1:87" hidden="1" x14ac:dyDescent="0.15">
      <c r="A1096" t="s">
        <v>66</v>
      </c>
      <c r="B1096" s="1">
        <f t="shared" si="305"/>
        <v>44044</v>
      </c>
      <c r="C1096" t="s">
        <v>63</v>
      </c>
      <c r="D1096" s="1">
        <v>43891</v>
      </c>
      <c r="E1096">
        <f>Data!E1096+Data!E1408</f>
        <v>10425.236823032999</v>
      </c>
      <c r="F1096">
        <f>Data!F1096+Data!F1408</f>
        <v>2719.8016515886789</v>
      </c>
      <c r="G1096">
        <f>Data!G1096+Data!G1408</f>
        <v>2570.3011136438304</v>
      </c>
      <c r="H1096">
        <f>Data!H1096+Data!H1408</f>
        <v>1499.4384993688634</v>
      </c>
      <c r="I1096">
        <f>Data!I1096+Data!I1408</f>
        <v>11206.122448610002</v>
      </c>
      <c r="J1096">
        <f>Data!J1096+Data!J1408</f>
        <v>6346.2234958730423</v>
      </c>
      <c r="K1096">
        <f>Data!K1096+Data!K1408</f>
        <v>756.195135732381</v>
      </c>
      <c r="L1096">
        <f>Data!L1096+Data!L1408</f>
        <v>555.07969745509718</v>
      </c>
      <c r="M1096">
        <f>Data!M1096+Data!M1408</f>
        <v>20705.734376373999</v>
      </c>
      <c r="N1096">
        <f>Data!N1096+Data!N1408</f>
        <v>6368.2972376349117</v>
      </c>
      <c r="O1096">
        <f>Data!O1096+Data!O1408</f>
        <v>3169.5978378848049</v>
      </c>
      <c r="P1096">
        <f>Data!P1096+Data!P1408</f>
        <v>911.94899858180383</v>
      </c>
      <c r="Q1096" t="str">
        <v>Bebas Investa Link</v>
      </c>
      <c r="R1096" t="str">
        <v>Maxima Invest Link</v>
      </c>
      <c r="S1096" t="str">
        <v>Fortuna Investment Link IDR</v>
      </c>
      <c r="T1096" t="str">
        <v>Bebas Investa Prima Syariah</v>
      </c>
      <c r="U1096" t="str">
        <v>Term ROP Mestika - ProFuture</v>
      </c>
      <c r="V1096" t="str">
        <v>Perancang Dana Pro Optimal</v>
      </c>
      <c r="W1096" t="str">
        <v>Mutliple Protection</v>
      </c>
      <c r="X1096">
        <v>0</v>
      </c>
      <c r="Y1096">
        <v>0</v>
      </c>
      <c r="Z1096">
        <v>0</v>
      </c>
      <c r="AA1096">
        <v>254.24100000000001</v>
      </c>
      <c r="AB1096">
        <v>165</v>
      </c>
      <c r="AC1096">
        <v>3215.6105200000002</v>
      </c>
      <c r="AD1096">
        <v>14</v>
      </c>
      <c r="AE1096">
        <v>192.6</v>
      </c>
      <c r="AF1096">
        <v>0</v>
      </c>
      <c r="AG1096">
        <v>1144.8905</v>
      </c>
      <c r="AH1096">
        <v>0</v>
      </c>
      <c r="AI1096">
        <v>0</v>
      </c>
      <c r="AJ1096">
        <v>0</v>
      </c>
      <c r="AK1096">
        <v>143.97325999999975</v>
      </c>
      <c r="AL1096">
        <v>9.7589753016834777</v>
      </c>
      <c r="AM1096">
        <v>323.04389111530588</v>
      </c>
      <c r="AN1096">
        <v>566.96089068038521</v>
      </c>
      <c r="AO1096">
        <v>4.130194907956362</v>
      </c>
      <c r="AP1096">
        <v>49.223021537209981</v>
      </c>
      <c r="AQ1096">
        <v>3.638318455328077</v>
      </c>
      <c r="AR1096">
        <v>1390.804731118596</v>
      </c>
      <c r="AS1096">
        <v>0</v>
      </c>
      <c r="AT1096">
        <v>0</v>
      </c>
      <c r="AU1096">
        <v>0</v>
      </c>
      <c r="AV1096">
        <v>128.28133298552234</v>
      </c>
      <c r="AW1096" s="4" t="str">
        <v>Unit Link</v>
      </c>
      <c r="AX1096" s="4" t="str">
        <v>Unit Link</v>
      </c>
      <c r="AY1096" s="4" t="str">
        <v>Unit Link</v>
      </c>
      <c r="AZ1096" s="4" t="str">
        <v>Unit Link</v>
      </c>
      <c r="BA1096" s="4" t="str">
        <v>Unit Link</v>
      </c>
      <c r="BB1096" s="4" t="str">
        <v>Unit Link</v>
      </c>
      <c r="BC1096" s="4" t="str">
        <v>Endowment</v>
      </c>
      <c r="BD1096" s="4">
        <v>0</v>
      </c>
      <c r="BE1096" s="4">
        <v>0</v>
      </c>
      <c r="BF1096" s="4">
        <v>0</v>
      </c>
      <c r="BG1096" s="4">
        <v>0.19402128994555237</v>
      </c>
      <c r="BH1096" s="4">
        <v>6.9993448959413063E-2</v>
      </c>
      <c r="BI1096" s="4">
        <v>6.8794307890517319E-4</v>
      </c>
      <c r="BJ1096" s="4">
        <v>0.12903996202721249</v>
      </c>
      <c r="BK1096" s="4">
        <v>5.0559825390797557E-2</v>
      </c>
      <c r="BL1096" s="4">
        <v>0.27210179328265643</v>
      </c>
      <c r="BM1096" s="4">
        <v>0.75477130373282875</v>
      </c>
      <c r="BN1096" s="4">
        <v>0</v>
      </c>
      <c r="BO1096" s="4">
        <v>0</v>
      </c>
      <c r="BP1096" s="4">
        <v>0</v>
      </c>
      <c r="BQ1096" t="str">
        <f>VLOOKUP(A1096,Misc!$A$3:$B$11,2,FALSE)</f>
        <v>IDR</v>
      </c>
      <c r="BR1096">
        <f>INDEX(FX!$B$30:$AK$48,MATCH('Data (2)'!BQ1096,FX!$A$30:$A$48,0),MATCH('Data (2)'!D1096,Period,0))</f>
        <v>15112.51612903</v>
      </c>
      <c r="BS1096">
        <f t="shared" si="294"/>
        <v>0.68984123715884138</v>
      </c>
      <c r="BT1096">
        <f t="shared" si="295"/>
        <v>0</v>
      </c>
      <c r="BU1096">
        <f t="shared" si="296"/>
        <v>0.17997014053564156</v>
      </c>
      <c r="BV1096">
        <f t="shared" si="297"/>
        <v>0</v>
      </c>
      <c r="BW1096">
        <f t="shared" si="298"/>
        <v>0.17007764237925121</v>
      </c>
      <c r="BX1096">
        <f t="shared" si="299"/>
        <v>0</v>
      </c>
      <c r="BY1096">
        <f t="shared" si="300"/>
        <v>9.9218322519342456E-2</v>
      </c>
      <c r="BZ1096">
        <f t="shared" si="301"/>
        <v>0</v>
      </c>
      <c r="CA1096">
        <f t="shared" si="304"/>
        <v>0.79290492008929614</v>
      </c>
      <c r="CB1096">
        <f t="shared" si="304"/>
        <v>0.44903594949457182</v>
      </c>
      <c r="CC1096">
        <f t="shared" si="304"/>
        <v>5.3505648043688007E-2</v>
      </c>
      <c r="CD1096">
        <f t="shared" si="304"/>
        <v>3.9275442970767939E-2</v>
      </c>
      <c r="CE1096" s="4">
        <f t="shared" si="306"/>
        <v>0.26088631824455866</v>
      </c>
      <c r="CF1096" s="4" t="str">
        <f t="shared" si="307"/>
        <v/>
      </c>
      <c r="CG1096" s="4">
        <f t="shared" si="308"/>
        <v>0.5513043565118132</v>
      </c>
      <c r="CH1096" s="4" t="str">
        <f t="shared" si="309"/>
        <v/>
      </c>
      <c r="CI1096">
        <f>INDEX(FX!$B$114:$AK$132,MATCH('Data (2)'!BQ1096,FX!$A$114:$A$132,0),MATCH('Data (2)'!D1096,Period,0))</f>
        <v>14132.996485061512</v>
      </c>
    </row>
    <row r="1097" spans="1:87" hidden="1" x14ac:dyDescent="0.15">
      <c r="A1097" t="s">
        <v>66</v>
      </c>
      <c r="B1097" s="1">
        <f t="shared" si="305"/>
        <v>44044</v>
      </c>
      <c r="C1097" t="s">
        <v>63</v>
      </c>
      <c r="D1097" s="1">
        <v>43922</v>
      </c>
      <c r="E1097">
        <f>Data!E1097+Data!E1409</f>
        <v>3148.7322533859997</v>
      </c>
      <c r="F1097">
        <f>Data!F1097+Data!F1409</f>
        <v>1661.3559811111641</v>
      </c>
      <c r="G1097">
        <f>Data!G1097+Data!G1409</f>
        <v>1437.9586130157077</v>
      </c>
      <c r="H1097">
        <f>Data!H1097+Data!H1409</f>
        <v>867.63242673263699</v>
      </c>
      <c r="I1097">
        <f>Data!I1097+Data!I1409</f>
        <v>24167.237199839998</v>
      </c>
      <c r="J1097">
        <f>Data!J1097+Data!J1409</f>
        <v>12378.881888765707</v>
      </c>
      <c r="K1097">
        <f>Data!K1097+Data!K1409</f>
        <v>5344.6781979521602</v>
      </c>
      <c r="L1097">
        <f>Data!L1097+Data!L1409</f>
        <v>2632.9819853000436</v>
      </c>
      <c r="M1097">
        <f>Data!M1097+Data!M1409</f>
        <v>15634.709167173</v>
      </c>
      <c r="N1097">
        <f>Data!N1097+Data!N1409</f>
        <v>5209.5968128453333</v>
      </c>
      <c r="O1097">
        <f>Data!O1097+Data!O1409</f>
        <v>2581.6473002781199</v>
      </c>
      <c r="P1097">
        <f>Data!P1097+Data!P1409</f>
        <v>524.6050638629398</v>
      </c>
      <c r="Q1097" t="str">
        <v>Bebas Investa Link</v>
      </c>
      <c r="R1097" t="str">
        <v>Maxima Invest Link</v>
      </c>
      <c r="S1097" t="str">
        <v>Fortuna Investment Link IDR</v>
      </c>
      <c r="T1097" t="str">
        <v>Bebas Investa Prima Syariah</v>
      </c>
      <c r="U1097" t="str">
        <v>Term ROP Mestika - ProFuture</v>
      </c>
      <c r="V1097" t="str">
        <v>Perancang Dana Pro Optimal</v>
      </c>
      <c r="W1097" t="str">
        <v>Mutliple Protection</v>
      </c>
      <c r="X1097">
        <v>0</v>
      </c>
      <c r="Y1097">
        <v>0</v>
      </c>
      <c r="Z1097">
        <v>0</v>
      </c>
      <c r="AA1097">
        <v>123</v>
      </c>
      <c r="AB1097">
        <v>420</v>
      </c>
      <c r="AC1097">
        <v>15.157</v>
      </c>
      <c r="AD1097">
        <v>0</v>
      </c>
      <c r="AE1097">
        <v>43.8</v>
      </c>
      <c r="AF1097">
        <v>0</v>
      </c>
      <c r="AG1097">
        <v>1193.96875</v>
      </c>
      <c r="AH1097">
        <v>0</v>
      </c>
      <c r="AI1097">
        <v>0</v>
      </c>
      <c r="AJ1097">
        <v>0</v>
      </c>
      <c r="AK1097">
        <v>62.968436200000269</v>
      </c>
      <c r="AL1097">
        <v>-12.813648099707905</v>
      </c>
      <c r="AM1097">
        <v>415.3939319583323</v>
      </c>
      <c r="AN1097">
        <v>-8.9175806664327144</v>
      </c>
      <c r="AO1097">
        <v>0.19998882316756247</v>
      </c>
      <c r="AP1097">
        <v>11.765851363404796</v>
      </c>
      <c r="AQ1097">
        <v>2.0640103849627077E-2</v>
      </c>
      <c r="AR1097">
        <v>882.49085310278053</v>
      </c>
      <c r="AS1097">
        <v>0</v>
      </c>
      <c r="AT1097">
        <v>0</v>
      </c>
      <c r="AU1097">
        <v>0</v>
      </c>
      <c r="AV1097">
        <v>13.443394442010344</v>
      </c>
      <c r="AW1097" s="4" t="str">
        <v>Unit Link</v>
      </c>
      <c r="AX1097" s="4" t="str">
        <v>Unit Link</v>
      </c>
      <c r="AY1097" s="4" t="str">
        <v>Unit Link</v>
      </c>
      <c r="AZ1097" s="4" t="str">
        <v>Unit Link</v>
      </c>
      <c r="BA1097" s="4" t="str">
        <v>Unit Link</v>
      </c>
      <c r="BB1097" s="4" t="str">
        <v>Unit Link</v>
      </c>
      <c r="BC1097" s="4" t="str">
        <v>Endowment</v>
      </c>
      <c r="BD1097" s="4">
        <v>0</v>
      </c>
      <c r="BE1097" s="4">
        <v>0</v>
      </c>
      <c r="BF1097" s="4">
        <v>0</v>
      </c>
      <c r="BG1097" s="4">
        <v>0.19402128994555237</v>
      </c>
      <c r="BH1097" s="4">
        <v>6.9993448959413063E-2</v>
      </c>
      <c r="BI1097" s="4">
        <v>6.8794307890517319E-4</v>
      </c>
      <c r="BJ1097" s="4">
        <v>0.12903996202721249</v>
      </c>
      <c r="BK1097" s="4">
        <v>5.0559825390797557E-2</v>
      </c>
      <c r="BL1097" s="4">
        <v>0.27210179328265643</v>
      </c>
      <c r="BM1097" s="4">
        <v>0.75477130373282875</v>
      </c>
      <c r="BN1097" s="4">
        <v>0</v>
      </c>
      <c r="BO1097" s="4">
        <v>0</v>
      </c>
      <c r="BP1097" s="4">
        <v>0</v>
      </c>
      <c r="BQ1097" t="str">
        <f>VLOOKUP(A1097,Misc!$A$3:$B$11,2,FALSE)</f>
        <v>IDR</v>
      </c>
      <c r="BR1097">
        <f>INDEX(FX!$B$30:$AK$48,MATCH('Data (2)'!BQ1097,FX!$A$30:$A$48,0),MATCH('Data (2)'!D1097,Period,0))</f>
        <v>15820.87096774</v>
      </c>
      <c r="BS1097">
        <f t="shared" si="294"/>
        <v>0.19902395132395129</v>
      </c>
      <c r="BT1097">
        <f t="shared" si="295"/>
        <v>0</v>
      </c>
      <c r="BU1097">
        <f t="shared" si="296"/>
        <v>0.10501039952217546</v>
      </c>
      <c r="BV1097">
        <f t="shared" si="297"/>
        <v>0</v>
      </c>
      <c r="BW1097">
        <f t="shared" si="298"/>
        <v>9.0889977925224116E-2</v>
      </c>
      <c r="BX1097">
        <f t="shared" si="299"/>
        <v>0</v>
      </c>
      <c r="BY1097">
        <f t="shared" si="300"/>
        <v>5.4841002654140075E-2</v>
      </c>
      <c r="BZ1097">
        <f t="shared" si="301"/>
        <v>0</v>
      </c>
      <c r="CA1097">
        <f t="shared" si="304"/>
        <v>1.709986783438644</v>
      </c>
      <c r="CB1097">
        <f t="shared" si="304"/>
        <v>0.87588516008265527</v>
      </c>
      <c r="CC1097">
        <f t="shared" si="304"/>
        <v>0.37817020641032856</v>
      </c>
      <c r="CD1097">
        <f t="shared" si="304"/>
        <v>0.18630033539476845</v>
      </c>
      <c r="CE1097" s="4">
        <f t="shared" si="306"/>
        <v>0.52762694551898448</v>
      </c>
      <c r="CF1097" s="4" t="str">
        <f t="shared" si="307"/>
        <v/>
      </c>
      <c r="CG1097" s="4">
        <f t="shared" si="308"/>
        <v>0.5222435387702633</v>
      </c>
      <c r="CH1097" s="4" t="str">
        <f t="shared" si="309"/>
        <v/>
      </c>
      <c r="CI1097">
        <f>INDEX(FX!$B$114:$AK$132,MATCH('Data (2)'!BQ1097,FX!$A$114:$A$132,0),MATCH('Data (2)'!D1097,Period,0))</f>
        <v>14132.996485061512</v>
      </c>
    </row>
    <row r="1098" spans="1:87" hidden="1" x14ac:dyDescent="0.15">
      <c r="A1098" t="s">
        <v>66</v>
      </c>
      <c r="B1098" s="1">
        <f t="shared" si="305"/>
        <v>44044</v>
      </c>
      <c r="C1098" t="s">
        <v>63</v>
      </c>
      <c r="D1098" s="1">
        <v>43952</v>
      </c>
      <c r="E1098">
        <f>Data!E1098+Data!E1410</f>
        <v>3469.3043238669998</v>
      </c>
      <c r="F1098">
        <f>Data!F1098+Data!F1410</f>
        <v>1699.0223588582737</v>
      </c>
      <c r="G1098">
        <f>Data!G1098+Data!G1410</f>
        <v>1076.0188227432543</v>
      </c>
      <c r="H1098">
        <f>Data!H1098+Data!H1410</f>
        <v>647.76996424925017</v>
      </c>
      <c r="I1098">
        <f>Data!I1098+Data!I1410</f>
        <v>17746.332549839997</v>
      </c>
      <c r="J1098">
        <f>Data!J1098+Data!J1410</f>
        <v>8906.0420780623826</v>
      </c>
      <c r="K1098">
        <f>Data!K1098+Data!K1410</f>
        <v>4447.1596048691417</v>
      </c>
      <c r="L1098">
        <f>Data!L1098+Data!L1410</f>
        <v>2135.4449635989381</v>
      </c>
      <c r="M1098">
        <f>Data!M1098+Data!M1410</f>
        <v>14837.0794709</v>
      </c>
      <c r="N1098">
        <f>Data!N1098+Data!N1410</f>
        <v>6993.3972959903695</v>
      </c>
      <c r="O1098">
        <f>Data!O1098+Data!O1410</f>
        <v>2921.4639758802714</v>
      </c>
      <c r="P1098">
        <f>Data!P1098+Data!P1410</f>
        <v>829.12307469546818</v>
      </c>
      <c r="Q1098" t="str">
        <v>Bebas Investa Link</v>
      </c>
      <c r="R1098" t="str">
        <v>Maxima Invest Link</v>
      </c>
      <c r="S1098" t="str">
        <v>Fortuna Investment Link IDR</v>
      </c>
      <c r="T1098" t="str">
        <v>Bebas Investa Prima Syariah</v>
      </c>
      <c r="U1098" t="str">
        <v>Term ROP Mestika - ProFuture</v>
      </c>
      <c r="V1098" t="str">
        <v>Perancang Dana Pro Optimal</v>
      </c>
      <c r="W1098" t="str">
        <v>Mutliple Protection</v>
      </c>
      <c r="X1098">
        <v>0</v>
      </c>
      <c r="Y1098">
        <v>0</v>
      </c>
      <c r="Z1098">
        <v>0</v>
      </c>
      <c r="AA1098">
        <v>164.3</v>
      </c>
      <c r="AB1098">
        <v>650</v>
      </c>
      <c r="AC1098">
        <v>468.96749999999997</v>
      </c>
      <c r="AD1098">
        <v>104</v>
      </c>
      <c r="AE1098">
        <v>117.6</v>
      </c>
      <c r="AF1098">
        <v>0</v>
      </c>
      <c r="AG1098">
        <v>741.35249999999996</v>
      </c>
      <c r="AH1098">
        <v>0</v>
      </c>
      <c r="AI1098">
        <v>0</v>
      </c>
      <c r="AJ1098">
        <v>0</v>
      </c>
      <c r="AK1098">
        <v>25.823999999999728</v>
      </c>
      <c r="AL1098">
        <v>5.1583535914597887</v>
      </c>
      <c r="AM1098">
        <v>654.28992626477168</v>
      </c>
      <c r="AN1098">
        <v>46.021774486308061</v>
      </c>
      <c r="AO1098">
        <v>25.873423134172807</v>
      </c>
      <c r="AP1098">
        <v>30.419060737474709</v>
      </c>
      <c r="AQ1098">
        <v>1.3414211501553599E-3</v>
      </c>
      <c r="AR1098">
        <v>686.54648389008048</v>
      </c>
      <c r="AS1098">
        <v>0</v>
      </c>
      <c r="AT1098">
        <v>0</v>
      </c>
      <c r="AU1098">
        <v>0</v>
      </c>
      <c r="AV1098">
        <v>0.98522909302187145</v>
      </c>
      <c r="AW1098" s="4" t="str">
        <v>Unit Link</v>
      </c>
      <c r="AX1098" s="4" t="str">
        <v>Unit Link</v>
      </c>
      <c r="AY1098" s="4" t="str">
        <v>Unit Link</v>
      </c>
      <c r="AZ1098" s="4" t="str">
        <v>Unit Link</v>
      </c>
      <c r="BA1098" s="4" t="str">
        <v>Unit Link</v>
      </c>
      <c r="BB1098" s="4" t="str">
        <v>Unit Link</v>
      </c>
      <c r="BC1098" s="4" t="str">
        <v>Endowment</v>
      </c>
      <c r="BD1098" s="4">
        <v>0</v>
      </c>
      <c r="BE1098" s="4">
        <v>0</v>
      </c>
      <c r="BF1098" s="4">
        <v>0</v>
      </c>
      <c r="BG1098" s="4">
        <v>0.19402128994555237</v>
      </c>
      <c r="BH1098" s="4">
        <v>6.9993448959413063E-2</v>
      </c>
      <c r="BI1098" s="4">
        <v>6.8794307890517319E-4</v>
      </c>
      <c r="BJ1098" s="4">
        <v>0.12903996202721249</v>
      </c>
      <c r="BK1098" s="4">
        <v>5.0559825390797557E-2</v>
      </c>
      <c r="BL1098" s="4">
        <v>0.27210179328265643</v>
      </c>
      <c r="BM1098" s="4">
        <v>0.75477130373282875</v>
      </c>
      <c r="BN1098" s="4">
        <v>0</v>
      </c>
      <c r="BO1098" s="4">
        <v>0</v>
      </c>
      <c r="BP1098" s="4">
        <v>0</v>
      </c>
      <c r="BQ1098" t="str">
        <f>VLOOKUP(A1098,Misc!$A$3:$B$11,2,FALSE)</f>
        <v>IDR</v>
      </c>
      <c r="BR1098">
        <f>INDEX(FX!$B$30:$AK$48,MATCH('Data (2)'!BQ1098,FX!$A$30:$A$48,0),MATCH('Data (2)'!D1098,Period,0))</f>
        <v>14837.54839</v>
      </c>
      <c r="BS1098">
        <f t="shared" si="294"/>
        <v>0.23381924241643534</v>
      </c>
      <c r="BT1098">
        <f t="shared" si="295"/>
        <v>0</v>
      </c>
      <c r="BU1098">
        <f t="shared" si="296"/>
        <v>0.11450829437586581</v>
      </c>
      <c r="BV1098">
        <f t="shared" si="297"/>
        <v>0</v>
      </c>
      <c r="BW1098">
        <f t="shared" si="298"/>
        <v>7.2519987430568658E-2</v>
      </c>
      <c r="BX1098">
        <f t="shared" si="299"/>
        <v>0</v>
      </c>
      <c r="BY1098">
        <f t="shared" si="300"/>
        <v>4.3657479471866455E-2</v>
      </c>
      <c r="BZ1098">
        <f t="shared" si="301"/>
        <v>0</v>
      </c>
      <c r="CA1098">
        <f t="shared" si="304"/>
        <v>1.2556666640791823</v>
      </c>
      <c r="CB1098">
        <f t="shared" si="304"/>
        <v>0.6301595056275584</v>
      </c>
      <c r="CC1098">
        <f t="shared" si="304"/>
        <v>0.31466501881393383</v>
      </c>
      <c r="CD1098">
        <f t="shared" si="304"/>
        <v>0.15109640520013501</v>
      </c>
      <c r="CE1098" s="4">
        <f t="shared" si="306"/>
        <v>0.48972998625974901</v>
      </c>
      <c r="CF1098" s="4" t="str">
        <f t="shared" si="307"/>
        <v/>
      </c>
      <c r="CG1098" s="4">
        <f t="shared" si="308"/>
        <v>0.38126041183151066</v>
      </c>
      <c r="CH1098" s="4" t="str">
        <f t="shared" si="309"/>
        <v/>
      </c>
      <c r="CI1098">
        <f>INDEX(FX!$B$114:$AK$132,MATCH('Data (2)'!BQ1098,FX!$A$114:$A$132,0),MATCH('Data (2)'!D1098,Period,0))</f>
        <v>14132.996485061512</v>
      </c>
    </row>
    <row r="1099" spans="1:87" hidden="1" x14ac:dyDescent="0.15">
      <c r="A1099" t="s">
        <v>66</v>
      </c>
      <c r="B1099" s="1">
        <f t="shared" ref="B1099:C1114" si="310">B1098</f>
        <v>44044</v>
      </c>
      <c r="C1099" t="s">
        <v>63</v>
      </c>
      <c r="D1099" s="1">
        <v>43983</v>
      </c>
      <c r="E1099">
        <f>Data!E1099+Data!E1411</f>
        <v>9434.5190144160006</v>
      </c>
      <c r="F1099">
        <f>Data!F1099+Data!F1411</f>
        <v>4611.5172398565473</v>
      </c>
      <c r="G1099">
        <f>Data!G1099+Data!G1411</f>
        <v>1647.1752944002383</v>
      </c>
      <c r="H1099">
        <f>Data!H1099+Data!H1411</f>
        <v>1219.7509235556263</v>
      </c>
      <c r="I1099">
        <f>Data!I1099+Data!I1411</f>
        <v>29548.594173999998</v>
      </c>
      <c r="J1099">
        <f>Data!J1099+Data!J1411</f>
        <v>15181.29213655147</v>
      </c>
      <c r="K1099">
        <f>Data!K1099+Data!K1411</f>
        <v>6404.163814474563</v>
      </c>
      <c r="L1099">
        <f>Data!L1099+Data!L1411</f>
        <v>3168.7696759198661</v>
      </c>
      <c r="M1099">
        <f>Data!M1099+Data!M1411</f>
        <v>14275.605870018</v>
      </c>
      <c r="N1099">
        <f>Data!N1099+Data!N1411</f>
        <v>6556.2362980173984</v>
      </c>
      <c r="O1099">
        <f>Data!O1099+Data!O1411</f>
        <v>2286.8794517715605</v>
      </c>
      <c r="P1099">
        <f>Data!P1099+Data!P1411</f>
        <v>568.32964702943332</v>
      </c>
      <c r="Q1099" t="str">
        <v>Bebas Investa Link</v>
      </c>
      <c r="R1099" t="str">
        <v>Maxima Invest Link</v>
      </c>
      <c r="S1099" t="str">
        <v>Fortuna Investment Link IDR</v>
      </c>
      <c r="T1099" t="str">
        <v>Bebas Investa Prima Syariah</v>
      </c>
      <c r="U1099" t="str">
        <v>Term ROP Mestika - ProFuture</v>
      </c>
      <c r="V1099" t="str">
        <v>Perancang Dana Pro Optimal</v>
      </c>
      <c r="W1099" t="str">
        <v>Mutliple Protection</v>
      </c>
      <c r="X1099">
        <v>0</v>
      </c>
      <c r="Y1099">
        <v>0</v>
      </c>
      <c r="Z1099">
        <v>0</v>
      </c>
      <c r="AA1099">
        <v>54.6</v>
      </c>
      <c r="AB1099">
        <v>1694</v>
      </c>
      <c r="AC1099">
        <v>643.85699999999997</v>
      </c>
      <c r="AD1099">
        <v>47.5</v>
      </c>
      <c r="AE1099">
        <v>60.6</v>
      </c>
      <c r="AF1099">
        <v>0</v>
      </c>
      <c r="AG1099">
        <v>957.75725</v>
      </c>
      <c r="AH1099">
        <v>0</v>
      </c>
      <c r="AI1099">
        <v>0</v>
      </c>
      <c r="AJ1099">
        <v>0</v>
      </c>
      <c r="AK1099">
        <v>48.044000000000324</v>
      </c>
      <c r="AL1099">
        <v>-6.927235113537896</v>
      </c>
      <c r="AM1099">
        <v>2117.7422828832837</v>
      </c>
      <c r="AN1099">
        <v>50.784626122840756</v>
      </c>
      <c r="AO1099">
        <v>12.925267089721734</v>
      </c>
      <c r="AP1099">
        <v>36.677988438114021</v>
      </c>
      <c r="AQ1099">
        <v>-6.9856902781203385E-3</v>
      </c>
      <c r="AR1099">
        <v>1406.5272680199712</v>
      </c>
      <c r="AS1099">
        <v>0</v>
      </c>
      <c r="AT1099">
        <v>0</v>
      </c>
      <c r="AU1099">
        <v>0</v>
      </c>
      <c r="AV1099">
        <v>14.175569886324638</v>
      </c>
      <c r="AW1099" s="4" t="str">
        <v>Unit Link</v>
      </c>
      <c r="AX1099" s="4" t="str">
        <v>Unit Link</v>
      </c>
      <c r="AY1099" s="4" t="str">
        <v>Unit Link</v>
      </c>
      <c r="AZ1099" s="4" t="str">
        <v>Unit Link</v>
      </c>
      <c r="BA1099" s="4" t="str">
        <v>Unit Link</v>
      </c>
      <c r="BB1099" s="4" t="str">
        <v>Unit Link</v>
      </c>
      <c r="BC1099" s="4" t="str">
        <v>Endowment</v>
      </c>
      <c r="BD1099" s="4">
        <v>0</v>
      </c>
      <c r="BE1099" s="4">
        <v>0</v>
      </c>
      <c r="BF1099" s="4">
        <v>0</v>
      </c>
      <c r="BG1099" s="4">
        <v>0.19402128994555237</v>
      </c>
      <c r="BH1099" s="4">
        <v>6.9993448959413063E-2</v>
      </c>
      <c r="BI1099" s="4">
        <v>6.8794307890517319E-4</v>
      </c>
      <c r="BJ1099" s="4">
        <v>0.12903996202721249</v>
      </c>
      <c r="BK1099" s="4">
        <v>5.0559825390797557E-2</v>
      </c>
      <c r="BL1099" s="4">
        <v>0.27210179328265643</v>
      </c>
      <c r="BM1099" s="4">
        <v>0.75477130373282875</v>
      </c>
      <c r="BN1099" s="4">
        <v>0</v>
      </c>
      <c r="BO1099" s="4">
        <v>0</v>
      </c>
      <c r="BP1099" s="4">
        <v>0</v>
      </c>
      <c r="BQ1099" t="str">
        <f>VLOOKUP(A1099,Misc!$A$3:$B$11,2,FALSE)</f>
        <v>IDR</v>
      </c>
      <c r="BR1099">
        <f>INDEX(FX!$B$30:$AK$48,MATCH('Data (2)'!BQ1099,FX!$A$30:$A$48,0),MATCH('Data (2)'!D1099,Period,0))</f>
        <v>14121.866666669999</v>
      </c>
      <c r="BS1099">
        <f t="shared" si="294"/>
        <v>0.66807874887270147</v>
      </c>
      <c r="BT1099">
        <f t="shared" si="295"/>
        <v>0</v>
      </c>
      <c r="BU1099">
        <f t="shared" si="296"/>
        <v>0.32655153519757485</v>
      </c>
      <c r="BV1099">
        <f t="shared" si="297"/>
        <v>0</v>
      </c>
      <c r="BW1099">
        <f t="shared" si="298"/>
        <v>0.11664005427043518</v>
      </c>
      <c r="BX1099">
        <f t="shared" si="299"/>
        <v>0</v>
      </c>
      <c r="BY1099">
        <f t="shared" si="300"/>
        <v>8.637320775973939E-2</v>
      </c>
      <c r="BZ1099">
        <f t="shared" si="301"/>
        <v>0</v>
      </c>
      <c r="CA1099">
        <f t="shared" si="304"/>
        <v>2.0907522481331311</v>
      </c>
      <c r="CB1099">
        <f t="shared" si="304"/>
        <v>1.0741736299586573</v>
      </c>
      <c r="CC1099">
        <f t="shared" si="304"/>
        <v>0.4531355980484198</v>
      </c>
      <c r="CD1099">
        <f t="shared" si="304"/>
        <v>0.22421074534825192</v>
      </c>
      <c r="CE1099" s="4">
        <f t="shared" si="306"/>
        <v>0.48879198110789984</v>
      </c>
      <c r="CF1099" s="4" t="str">
        <f t="shared" si="307"/>
        <v/>
      </c>
      <c r="CG1099" s="4">
        <f t="shared" si="308"/>
        <v>0.26450100045458563</v>
      </c>
      <c r="CH1099" s="4" t="str">
        <f t="shared" si="309"/>
        <v/>
      </c>
      <c r="CI1099">
        <f>INDEX(FX!$B$114:$AK$132,MATCH('Data (2)'!BQ1099,FX!$A$114:$A$132,0),MATCH('Data (2)'!D1099,Period,0))</f>
        <v>14132.996485061512</v>
      </c>
    </row>
    <row r="1100" spans="1:87" hidden="1" x14ac:dyDescent="0.15">
      <c r="A1100" t="s">
        <v>66</v>
      </c>
      <c r="B1100" s="1">
        <f t="shared" si="310"/>
        <v>44044</v>
      </c>
      <c r="C1100" t="s">
        <v>63</v>
      </c>
      <c r="D1100" s="1">
        <v>44013</v>
      </c>
      <c r="E1100">
        <f>Data!E1100+Data!E1412</f>
        <v>16760.994622350001</v>
      </c>
      <c r="F1100">
        <f>Data!F1100+Data!F1412</f>
        <v>3976.7165098919213</v>
      </c>
      <c r="G1100">
        <f>Data!G1100+Data!G1412</f>
        <v>1680.6999347758526</v>
      </c>
      <c r="H1100">
        <f>Data!H1100+Data!H1412</f>
        <v>1316.694961098734</v>
      </c>
      <c r="I1100">
        <f>Data!I1100+Data!I1412</f>
        <v>27408.843661400002</v>
      </c>
      <c r="J1100">
        <f>Data!J1100+Data!J1412</f>
        <v>13637.845135586815</v>
      </c>
      <c r="K1100">
        <f>Data!K1100+Data!K1412</f>
        <v>7201.8912299122021</v>
      </c>
      <c r="L1100">
        <f>Data!L1100+Data!L1412</f>
        <v>3427.0319932077355</v>
      </c>
      <c r="M1100">
        <f>Data!M1100+Data!M1412</f>
        <v>19900.217418111002</v>
      </c>
      <c r="N1100">
        <f>Data!N1100+Data!N1412</f>
        <v>8494.3387426640547</v>
      </c>
      <c r="O1100">
        <f>Data!O1100+Data!O1412</f>
        <v>2382.8354487098804</v>
      </c>
      <c r="P1100">
        <f>Data!P1100+Data!P1412</f>
        <v>806.17397674970675</v>
      </c>
      <c r="Q1100" t="str">
        <v>Bebas Investa Link</v>
      </c>
      <c r="R1100" t="str">
        <v>Maxima Invest Link</v>
      </c>
      <c r="S1100" t="str">
        <v>Fortuna Investment Link IDR</v>
      </c>
      <c r="T1100" t="str">
        <v>Bebas Investa Prima Syariah</v>
      </c>
      <c r="U1100" t="str">
        <v>Term ROP Mestika - ProFuture</v>
      </c>
      <c r="V1100" t="str">
        <v>Perancang Dana Pro Optimal</v>
      </c>
      <c r="W1100" t="str">
        <v>Mutliple Protection</v>
      </c>
      <c r="X1100">
        <v>0</v>
      </c>
      <c r="Y1100">
        <v>0</v>
      </c>
      <c r="Z1100">
        <v>0</v>
      </c>
      <c r="AA1100">
        <v>101.4</v>
      </c>
      <c r="AB1100">
        <v>874</v>
      </c>
      <c r="AC1100">
        <v>442.31743999999998</v>
      </c>
      <c r="AD1100">
        <v>425</v>
      </c>
      <c r="AE1100">
        <v>166.8</v>
      </c>
      <c r="AF1100">
        <v>0</v>
      </c>
      <c r="AG1100">
        <v>1171.498</v>
      </c>
      <c r="AH1100">
        <v>0</v>
      </c>
      <c r="AI1100">
        <v>0</v>
      </c>
      <c r="AJ1100">
        <v>0</v>
      </c>
      <c r="AK1100">
        <v>38.826409999999669</v>
      </c>
      <c r="AL1100">
        <v>-17.258327408109714</v>
      </c>
      <c r="AM1100">
        <v>1001.6272592269729</v>
      </c>
      <c r="AN1100">
        <v>34.819448737415605</v>
      </c>
      <c r="AO1100">
        <v>108.28194421209687</v>
      </c>
      <c r="AP1100">
        <v>43.094772025160133</v>
      </c>
      <c r="AQ1100">
        <v>-1.0665500477701426E-4</v>
      </c>
      <c r="AR1100">
        <v>1182.4850749039936</v>
      </c>
      <c r="AS1100">
        <v>0</v>
      </c>
      <c r="AT1100">
        <v>0</v>
      </c>
      <c r="AU1100">
        <v>0</v>
      </c>
      <c r="AV1100">
        <v>11.793937338420392</v>
      </c>
      <c r="AW1100" s="4" t="str">
        <v>Unit Link</v>
      </c>
      <c r="AX1100" s="4" t="str">
        <v>Unit Link</v>
      </c>
      <c r="AY1100" s="4" t="str">
        <v>Unit Link</v>
      </c>
      <c r="AZ1100" s="4" t="str">
        <v>Unit Link</v>
      </c>
      <c r="BA1100" s="4" t="str">
        <v>Unit Link</v>
      </c>
      <c r="BB1100" s="4" t="str">
        <v>Unit Link</v>
      </c>
      <c r="BC1100" s="4" t="str">
        <v>Endowment</v>
      </c>
      <c r="BD1100" s="4">
        <v>0</v>
      </c>
      <c r="BE1100" s="4">
        <v>0</v>
      </c>
      <c r="BF1100" s="4">
        <v>0</v>
      </c>
      <c r="BG1100" s="4">
        <v>0.19402128994555237</v>
      </c>
      <c r="BH1100" s="4">
        <v>6.9993448959413063E-2</v>
      </c>
      <c r="BI1100" s="4">
        <v>6.8794307890517319E-4</v>
      </c>
      <c r="BJ1100" s="4">
        <v>0.12903996202721249</v>
      </c>
      <c r="BK1100" s="4">
        <v>5.0559825390797557E-2</v>
      </c>
      <c r="BL1100" s="4">
        <v>0.27210179328265643</v>
      </c>
      <c r="BM1100" s="4">
        <v>0.75477130373282875</v>
      </c>
      <c r="BN1100" s="4">
        <v>0</v>
      </c>
      <c r="BO1100" s="4">
        <v>0</v>
      </c>
      <c r="BP1100" s="4">
        <v>0</v>
      </c>
      <c r="BQ1100" t="str">
        <f>VLOOKUP(A1100,Misc!$A$3:$B$11,2,FALSE)</f>
        <v>IDR</v>
      </c>
      <c r="BR1100">
        <f>INDEX(FX!$B$30:$AK$48,MATCH('Data (2)'!BQ1100,FX!$A$30:$A$48,0),MATCH('Data (2)'!D1100,Period,0))</f>
        <v>14547.96774194</v>
      </c>
      <c r="BS1100">
        <f t="shared" si="294"/>
        <v>1.1521193145094841</v>
      </c>
      <c r="BT1100">
        <f t="shared" si="295"/>
        <v>0</v>
      </c>
      <c r="BU1100">
        <f t="shared" si="296"/>
        <v>0.27335202967405114</v>
      </c>
      <c r="BV1100">
        <f t="shared" si="297"/>
        <v>0</v>
      </c>
      <c r="BW1100">
        <f t="shared" si="298"/>
        <v>0.11552815929957018</v>
      </c>
      <c r="BX1100">
        <f t="shared" si="299"/>
        <v>0</v>
      </c>
      <c r="BY1100">
        <f t="shared" si="300"/>
        <v>9.0507140547395115E-2</v>
      </c>
      <c r="BZ1100">
        <f t="shared" si="301"/>
        <v>0</v>
      </c>
      <c r="CA1100">
        <f t="shared" si="304"/>
        <v>1.8752629762862618</v>
      </c>
      <c r="CB1100">
        <f t="shared" si="304"/>
        <v>0.93307643237457683</v>
      </c>
      <c r="CC1100">
        <f t="shared" si="304"/>
        <v>0.49274023193159566</v>
      </c>
      <c r="CD1100">
        <f t="shared" si="304"/>
        <v>0.23447126390310177</v>
      </c>
      <c r="CE1100" s="4">
        <f t="shared" si="306"/>
        <v>0.23726017455963841</v>
      </c>
      <c r="CF1100" s="4" t="str">
        <f t="shared" si="307"/>
        <v/>
      </c>
      <c r="CG1100" s="4">
        <f t="shared" si="308"/>
        <v>0.33110103720582257</v>
      </c>
      <c r="CH1100" s="4" t="str">
        <f t="shared" si="309"/>
        <v/>
      </c>
      <c r="CI1100">
        <f>INDEX(FX!$B$114:$AK$132,MATCH('Data (2)'!BQ1100,FX!$A$114:$A$132,0),MATCH('Data (2)'!D1100,Period,0))</f>
        <v>14616</v>
      </c>
    </row>
    <row r="1101" spans="1:87" hidden="1" x14ac:dyDescent="0.15">
      <c r="A1101" t="s">
        <v>66</v>
      </c>
      <c r="B1101" s="1">
        <f t="shared" si="310"/>
        <v>44044</v>
      </c>
      <c r="C1101" t="s">
        <v>63</v>
      </c>
      <c r="D1101" s="1">
        <v>44044</v>
      </c>
      <c r="E1101">
        <f>Data!E1101+Data!E1413</f>
        <v>18462.087086532982</v>
      </c>
      <c r="F1101">
        <f>Data!F1101+Data!F1413</f>
        <v>4160.7827037844145</v>
      </c>
      <c r="G1101">
        <f>Data!G1101+Data!G1413</f>
        <v>1451.3826959189162</v>
      </c>
      <c r="H1101">
        <f>Data!H1101+Data!H1413</f>
        <v>947.20318906828845</v>
      </c>
      <c r="I1101">
        <f>Data!I1101+Data!I1413</f>
        <v>23103.184198249997</v>
      </c>
      <c r="J1101">
        <f>Data!J1101+Data!J1413</f>
        <v>11906.073470116149</v>
      </c>
      <c r="K1101">
        <f>Data!K1101+Data!K1413</f>
        <v>4904.2201012134819</v>
      </c>
      <c r="L1101">
        <f>Data!L1101+Data!L1413</f>
        <v>2437.7422529516921</v>
      </c>
      <c r="M1101">
        <f>Data!M1101+Data!M1413</f>
        <v>18760.53089278</v>
      </c>
      <c r="N1101">
        <f>Data!N1101+Data!N1413</f>
        <v>8479.8610455335547</v>
      </c>
      <c r="O1101">
        <f>Data!O1101+Data!O1413</f>
        <v>2739.635847951603</v>
      </c>
      <c r="P1101">
        <f>Data!P1101+Data!P1413</f>
        <v>1011.5402808746604</v>
      </c>
      <c r="Q1101" t="str">
        <v>Bebas Investa Link</v>
      </c>
      <c r="R1101" t="str">
        <v>Maxima Invest Link</v>
      </c>
      <c r="S1101" t="str">
        <v>Fortuna Investment Link IDR</v>
      </c>
      <c r="T1101" t="str">
        <v>Bebas Investa Prima Syariah</v>
      </c>
      <c r="U1101" t="str">
        <v>Term ROP Mestika - ProFuture</v>
      </c>
      <c r="V1101" t="str">
        <v>Perancang Dana Pro Optimal</v>
      </c>
      <c r="W1101" t="str">
        <v>Mutliple Protection</v>
      </c>
      <c r="X1101">
        <v>0</v>
      </c>
      <c r="Y1101">
        <v>0</v>
      </c>
      <c r="Z1101">
        <v>0</v>
      </c>
      <c r="AA1101">
        <v>131.80000000000001</v>
      </c>
      <c r="AB1101">
        <v>1100</v>
      </c>
      <c r="AC1101">
        <v>2278.5582400000003</v>
      </c>
      <c r="AD1101">
        <v>0.96</v>
      </c>
      <c r="AE1101">
        <v>76.2</v>
      </c>
      <c r="AF1101">
        <v>0</v>
      </c>
      <c r="AG1101">
        <v>1167.2942499999999</v>
      </c>
      <c r="AH1101">
        <v>0</v>
      </c>
      <c r="AI1101">
        <v>0</v>
      </c>
      <c r="AJ1101">
        <v>0</v>
      </c>
      <c r="AK1101">
        <v>52.858719999999039</v>
      </c>
      <c r="AL1101">
        <v>-12.057619361395597</v>
      </c>
      <c r="AM1101">
        <v>1313.0023634700042</v>
      </c>
      <c r="AN1101">
        <v>289.69737113903636</v>
      </c>
      <c r="AO1101">
        <v>-0.13398854825520698</v>
      </c>
      <c r="AP1101">
        <v>20.986403116446375</v>
      </c>
      <c r="AQ1101">
        <v>4.6074069522321222E-5</v>
      </c>
      <c r="AR1101">
        <v>1106.0429882447199</v>
      </c>
      <c r="AS1101">
        <v>0</v>
      </c>
      <c r="AT1101">
        <v>0</v>
      </c>
      <c r="AU1101">
        <v>0</v>
      </c>
      <c r="AV1101">
        <v>48.189733187724642</v>
      </c>
      <c r="AW1101" s="4" t="str">
        <v>Unit Link</v>
      </c>
      <c r="AX1101" s="4" t="str">
        <v>Unit Link</v>
      </c>
      <c r="AY1101" s="4" t="str">
        <v>Unit Link</v>
      </c>
      <c r="AZ1101" s="4" t="str">
        <v>Unit Link</v>
      </c>
      <c r="BA1101" s="4" t="str">
        <v>Unit Link</v>
      </c>
      <c r="BB1101" s="4" t="str">
        <v>Unit Link</v>
      </c>
      <c r="BC1101" s="4" t="str">
        <v>Endowment</v>
      </c>
      <c r="BD1101" s="4">
        <v>0</v>
      </c>
      <c r="BE1101" s="4">
        <v>0</v>
      </c>
      <c r="BF1101" s="4">
        <v>0</v>
      </c>
      <c r="BG1101" s="4">
        <v>0.19402128994555237</v>
      </c>
      <c r="BH1101" s="4">
        <v>6.9993448959413063E-2</v>
      </c>
      <c r="BI1101" s="4">
        <v>6.8794307890517319E-4</v>
      </c>
      <c r="BJ1101" s="4">
        <v>0.12903996202721249</v>
      </c>
      <c r="BK1101" s="4">
        <v>5.0559825390797557E-2</v>
      </c>
      <c r="BL1101" s="4">
        <v>0.27210179328265643</v>
      </c>
      <c r="BM1101" s="4">
        <v>0.75477130373282875</v>
      </c>
      <c r="BN1101" s="4">
        <v>0</v>
      </c>
      <c r="BO1101" s="4">
        <v>0</v>
      </c>
      <c r="BP1101" s="4">
        <v>0</v>
      </c>
      <c r="BQ1101" t="str">
        <f>VLOOKUP(A1101,Misc!$A$3:$B$11,2,FALSE)</f>
        <v>IDR</v>
      </c>
      <c r="BR1101">
        <f>INDEX(FX!$B$30:$AK$48,MATCH('Data (2)'!BQ1101,FX!$A$30:$A$48,0),MATCH('Data (2)'!D1101,Period,0))</f>
        <v>14692.4516129</v>
      </c>
      <c r="BS1101">
        <f t="shared" si="294"/>
        <v>1.2565695346801915</v>
      </c>
      <c r="BT1101">
        <f t="shared" si="295"/>
        <v>0</v>
      </c>
      <c r="BU1101">
        <f t="shared" si="296"/>
        <v>0.28319186024279563</v>
      </c>
      <c r="BV1101">
        <f t="shared" si="297"/>
        <v>0</v>
      </c>
      <c r="BW1101">
        <f t="shared" si="298"/>
        <v>9.8784242014763518E-2</v>
      </c>
      <c r="BX1101">
        <f t="shared" si="299"/>
        <v>0</v>
      </c>
      <c r="BY1101">
        <f t="shared" si="300"/>
        <v>6.4468695492360326E-2</v>
      </c>
      <c r="BZ1101">
        <f t="shared" si="301"/>
        <v>0</v>
      </c>
      <c r="CA1101">
        <f t="shared" si="304"/>
        <v>1.5806776271380676</v>
      </c>
      <c r="CB1101">
        <f t="shared" si="304"/>
        <v>0.81459178093296036</v>
      </c>
      <c r="CC1101">
        <f t="shared" si="304"/>
        <v>0.3355377737557117</v>
      </c>
      <c r="CD1101">
        <f t="shared" si="304"/>
        <v>0.16678586842855037</v>
      </c>
      <c r="CE1101" s="4">
        <f t="shared" si="306"/>
        <v>0.22536903245459516</v>
      </c>
      <c r="CF1101" s="4" t="str">
        <f t="shared" si="307"/>
        <v/>
      </c>
      <c r="CG1101" s="4">
        <f t="shared" si="308"/>
        <v>0.22765024191404315</v>
      </c>
      <c r="CH1101" s="4" t="str">
        <f t="shared" si="309"/>
        <v/>
      </c>
      <c r="CI1101">
        <f>INDEX(FX!$B$114:$AK$132,MATCH('Data (2)'!BQ1101,FX!$A$114:$A$132,0),MATCH('Data (2)'!D1101,Period,0))</f>
        <v>14616</v>
      </c>
    </row>
    <row r="1102" spans="1:87" hidden="1" x14ac:dyDescent="0.15">
      <c r="A1102" t="s">
        <v>66</v>
      </c>
      <c r="B1102" s="1">
        <f t="shared" si="310"/>
        <v>44044</v>
      </c>
      <c r="C1102" t="s">
        <v>63</v>
      </c>
      <c r="D1102" s="1">
        <v>44075</v>
      </c>
      <c r="E1102">
        <f>Data!E1102+Data!E1414</f>
        <v>21990.3662693642</v>
      </c>
      <c r="F1102">
        <f>Data!F1102+Data!F1414</f>
        <v>9199.9932236002242</v>
      </c>
      <c r="G1102">
        <f>Data!G1102+Data!G1414</f>
        <v>5995.6945312312928</v>
      </c>
      <c r="H1102">
        <f>Data!H1102+Data!H1414</f>
        <v>2594.8047295719025</v>
      </c>
      <c r="I1102">
        <f>Data!I1102+Data!I1414</f>
        <v>37472.076272409991</v>
      </c>
      <c r="J1102">
        <f>Data!J1102+Data!J1414</f>
        <v>18865.764269745599</v>
      </c>
      <c r="K1102">
        <f>Data!K1102+Data!K1414</f>
        <v>9219.0454985969354</v>
      </c>
      <c r="L1102">
        <f>Data!L1102+Data!L1414</f>
        <v>4442.8434874981767</v>
      </c>
      <c r="M1102">
        <f>Data!M1102+Data!M1414</f>
        <v>17921.431781266001</v>
      </c>
      <c r="N1102">
        <f>Data!N1102+Data!N1414</f>
        <v>12149.061587825296</v>
      </c>
      <c r="O1102">
        <f>Data!O1102+Data!O1414</f>
        <v>3046.6763215389446</v>
      </c>
      <c r="P1102">
        <f>Data!P1102+Data!P1414</f>
        <v>1406.1189470907859</v>
      </c>
      <c r="Q1102" t="str">
        <v>Bebas Investa Link</v>
      </c>
      <c r="R1102" t="str">
        <v>Maxima Invest Link</v>
      </c>
      <c r="S1102" t="str">
        <v>Fortuna Investment Link IDR</v>
      </c>
      <c r="T1102" t="str">
        <v>Bebas Investa Prima Syariah</v>
      </c>
      <c r="U1102" t="str">
        <v>Term ROP Mestika - ProFuture</v>
      </c>
      <c r="V1102" t="str">
        <v>Perancang Dana Pro Optimal</v>
      </c>
      <c r="W1102" t="str">
        <v>Mutliple Protection</v>
      </c>
      <c r="X1102">
        <v>0</v>
      </c>
      <c r="Y1102">
        <v>0</v>
      </c>
      <c r="Z1102">
        <v>0</v>
      </c>
      <c r="AA1102">
        <v>531.47049905921324</v>
      </c>
      <c r="AB1102">
        <v>3116.2428450520383</v>
      </c>
      <c r="AC1102">
        <v>399.51831346821001</v>
      </c>
      <c r="AD1102">
        <v>718.78138812692589</v>
      </c>
      <c r="AE1102">
        <v>633.15331416486913</v>
      </c>
      <c r="AF1102">
        <v>266.38443258043674</v>
      </c>
      <c r="AG1102">
        <v>1677.976916566482</v>
      </c>
      <c r="AH1102">
        <v>0</v>
      </c>
      <c r="AI1102">
        <v>0</v>
      </c>
      <c r="AJ1102">
        <v>0</v>
      </c>
      <c r="AK1102">
        <v>646.83856034602422</v>
      </c>
      <c r="AL1102">
        <v>-5.7798740354516092</v>
      </c>
      <c r="AM1102">
        <v>3456.3661025847609</v>
      </c>
      <c r="AN1102">
        <v>85.783602589855818</v>
      </c>
      <c r="AO1102">
        <v>190.88150393121882</v>
      </c>
      <c r="AP1102">
        <v>160.90543036614378</v>
      </c>
      <c r="AQ1102">
        <v>264.96948981359429</v>
      </c>
      <c r="AR1102">
        <v>1108.7539845150816</v>
      </c>
      <c r="AS1102">
        <v>0</v>
      </c>
      <c r="AT1102">
        <v>0</v>
      </c>
      <c r="AU1102">
        <v>0</v>
      </c>
      <c r="AV1102">
        <v>321.94122522583575</v>
      </c>
      <c r="AW1102" s="4" t="str">
        <v>Unit Link</v>
      </c>
      <c r="AX1102" s="4" t="str">
        <v>Unit Link</v>
      </c>
      <c r="AY1102" s="4" t="str">
        <v>Unit Link</v>
      </c>
      <c r="AZ1102" s="4" t="str">
        <v>Unit Link</v>
      </c>
      <c r="BA1102" s="4" t="str">
        <v>Unit Link</v>
      </c>
      <c r="BB1102" s="4" t="str">
        <v>Unit Link</v>
      </c>
      <c r="BC1102" s="4" t="str">
        <v>Endowment</v>
      </c>
      <c r="BD1102" s="4">
        <v>0</v>
      </c>
      <c r="BE1102" s="4">
        <v>0</v>
      </c>
      <c r="BF1102" s="4">
        <v>0</v>
      </c>
      <c r="BG1102" s="4">
        <v>0.19402128994555237</v>
      </c>
      <c r="BH1102" s="4">
        <v>6.9993448959413063E-2</v>
      </c>
      <c r="BI1102" s="4">
        <v>6.8794307890517319E-4</v>
      </c>
      <c r="BJ1102" s="4">
        <v>0.12903996202721249</v>
      </c>
      <c r="BK1102" s="4">
        <v>5.0559825390797557E-2</v>
      </c>
      <c r="BL1102" s="4">
        <v>0.27210179328265643</v>
      </c>
      <c r="BM1102" s="4">
        <v>0.75477130373282875</v>
      </c>
      <c r="BN1102" s="4">
        <v>0</v>
      </c>
      <c r="BO1102" s="4">
        <v>0</v>
      </c>
      <c r="BP1102" s="4">
        <v>0</v>
      </c>
      <c r="BQ1102" t="str">
        <f>VLOOKUP(A1102,Misc!$A$3:$B$11,2,FALSE)</f>
        <v>IDR</v>
      </c>
      <c r="BR1102">
        <f>INDEX(FX!$B$30:$AK$48,MATCH('Data (2)'!BQ1102,FX!$A$30:$A$48,0),MATCH('Data (2)'!D1102,Period,0))</f>
        <v>14692.4516129</v>
      </c>
      <c r="BS1102">
        <f t="shared" si="294"/>
        <v>0</v>
      </c>
      <c r="BT1102">
        <f t="shared" si="295"/>
        <v>1.4967118387551208</v>
      </c>
      <c r="BU1102">
        <f t="shared" si="296"/>
        <v>0</v>
      </c>
      <c r="BV1102">
        <f t="shared" si="297"/>
        <v>0.62617141549900446</v>
      </c>
      <c r="BW1102">
        <f t="shared" si="298"/>
        <v>0</v>
      </c>
      <c r="BX1102">
        <f t="shared" si="299"/>
        <v>0.40807992356885231</v>
      </c>
      <c r="BY1102">
        <f t="shared" si="300"/>
        <v>0</v>
      </c>
      <c r="BZ1102">
        <f t="shared" si="301"/>
        <v>0.17660801600283366</v>
      </c>
      <c r="CA1102">
        <f t="shared" si="304"/>
        <v>2.5637709545983847</v>
      </c>
      <c r="CB1102">
        <f t="shared" si="304"/>
        <v>1.2907611021993433</v>
      </c>
      <c r="CC1102">
        <f t="shared" si="304"/>
        <v>0.63075023936760644</v>
      </c>
      <c r="CD1102">
        <f t="shared" si="304"/>
        <v>0.30397122930337828</v>
      </c>
      <c r="CE1102" s="4" t="str">
        <f t="shared" si="306"/>
        <v/>
      </c>
      <c r="CF1102" s="4">
        <f t="shared" si="307"/>
        <v>0.4183647107514149</v>
      </c>
      <c r="CG1102" s="4" t="str">
        <f t="shared" si="308"/>
        <v/>
      </c>
      <c r="CH1102" s="4">
        <f t="shared" si="309"/>
        <v>0.28204420008871267</v>
      </c>
      <c r="CI1102">
        <f>INDEX(FX!$B$114:$AK$132,MATCH('Data (2)'!BQ1102,FX!$A$114:$A$132,0),MATCH('Data (2)'!D1102,Period,0))</f>
        <v>14616</v>
      </c>
    </row>
    <row r="1103" spans="1:87" hidden="1" x14ac:dyDescent="0.15">
      <c r="A1103" t="s">
        <v>66</v>
      </c>
      <c r="B1103" s="1">
        <f t="shared" si="310"/>
        <v>44044</v>
      </c>
      <c r="C1103" t="s">
        <v>63</v>
      </c>
      <c r="D1103" s="1">
        <v>44105</v>
      </c>
      <c r="E1103">
        <f>Data!E1103+Data!E1415</f>
        <v>25518</v>
      </c>
      <c r="F1103">
        <f>Data!F1103+Data!F1415</f>
        <v>11003.764414771696</v>
      </c>
      <c r="G1103">
        <f>Data!G1103+Data!G1415</f>
        <v>6902.7712596150004</v>
      </c>
      <c r="H1103">
        <f>Data!H1103+Data!H1415</f>
        <v>3165.7865375735169</v>
      </c>
      <c r="I1103">
        <f>Data!I1103+Data!I1415</f>
        <v>30926.314145839995</v>
      </c>
      <c r="J1103">
        <f>Data!J1103+Data!J1415</f>
        <v>15826.646357018089</v>
      </c>
      <c r="K1103">
        <f>Data!K1103+Data!K1415</f>
        <v>6880.24469098597</v>
      </c>
      <c r="L1103">
        <f>Data!L1103+Data!L1415</f>
        <v>3385.1357366797665</v>
      </c>
      <c r="M1103">
        <f>Data!M1103+Data!M1415</f>
        <v>12529.898112700001</v>
      </c>
      <c r="N1103">
        <f>Data!N1103+Data!N1415</f>
        <v>4236.1764659920755</v>
      </c>
      <c r="O1103">
        <f>Data!O1103+Data!O1415</f>
        <v>1506.4084581817949</v>
      </c>
      <c r="P1103">
        <f>Data!P1103+Data!P1415</f>
        <v>485.98328055301442</v>
      </c>
      <c r="Q1103" t="str">
        <v>Bebas Investa Link</v>
      </c>
      <c r="R1103" t="str">
        <v>Maxima Invest Link</v>
      </c>
      <c r="S1103" t="str">
        <v>Fortuna Investment Link IDR</v>
      </c>
      <c r="T1103" t="str">
        <v>Bebas Investa Prima Syariah</v>
      </c>
      <c r="U1103" t="str">
        <v>Term ROP Mestika - ProFuture</v>
      </c>
      <c r="V1103" t="str">
        <v>Perancang Dana Pro Optimal</v>
      </c>
      <c r="W1103" t="str">
        <v>Mutliple Protection</v>
      </c>
      <c r="X1103">
        <v>0</v>
      </c>
      <c r="Y1103">
        <v>0</v>
      </c>
      <c r="Z1103">
        <v>0</v>
      </c>
      <c r="AA1103">
        <v>796.2540131065939</v>
      </c>
      <c r="AB1103">
        <v>3711.4430205698068</v>
      </c>
      <c r="AC1103">
        <v>525.9</v>
      </c>
      <c r="AD1103">
        <v>736.2600000000001</v>
      </c>
      <c r="AE1103">
        <v>906.14463332593971</v>
      </c>
      <c r="AF1103">
        <v>504.54608038806919</v>
      </c>
      <c r="AG1103">
        <v>2121.9414792462499</v>
      </c>
      <c r="AH1103">
        <v>0</v>
      </c>
      <c r="AI1103">
        <v>0</v>
      </c>
      <c r="AJ1103">
        <v>0</v>
      </c>
      <c r="AK1103">
        <v>1215.5107733633408</v>
      </c>
      <c r="AL1103">
        <v>-8.6594606927866238</v>
      </c>
      <c r="AM1103">
        <v>4116.5295793107944</v>
      </c>
      <c r="AN1103">
        <v>112.91997157871191</v>
      </c>
      <c r="AO1103">
        <v>195.52317075241552</v>
      </c>
      <c r="AP1103">
        <v>230.28165364908048</v>
      </c>
      <c r="AQ1103">
        <v>501.86610460994899</v>
      </c>
      <c r="AR1103">
        <v>1402.1117017729337</v>
      </c>
      <c r="AS1103">
        <v>0</v>
      </c>
      <c r="AT1103">
        <v>0</v>
      </c>
      <c r="AU1103">
        <v>0</v>
      </c>
      <c r="AV1103">
        <v>578.43643790495798</v>
      </c>
      <c r="AW1103" s="4" t="str">
        <v>Unit Link</v>
      </c>
      <c r="AX1103" s="4" t="str">
        <v>Unit Link</v>
      </c>
      <c r="AY1103" s="4" t="str">
        <v>Unit Link</v>
      </c>
      <c r="AZ1103" s="4" t="str">
        <v>Unit Link</v>
      </c>
      <c r="BA1103" s="4" t="str">
        <v>Unit Link</v>
      </c>
      <c r="BB1103" s="4" t="str">
        <v>Unit Link</v>
      </c>
      <c r="BC1103" s="4" t="str">
        <v>Endowment</v>
      </c>
      <c r="BD1103" s="4">
        <v>0</v>
      </c>
      <c r="BE1103" s="4">
        <v>0</v>
      </c>
      <c r="BF1103" s="4">
        <v>0</v>
      </c>
      <c r="BG1103" s="4">
        <v>0.19402128994555237</v>
      </c>
      <c r="BH1103" s="4">
        <v>6.9993448959413063E-2</v>
      </c>
      <c r="BI1103" s="4">
        <v>6.8794307890517319E-4</v>
      </c>
      <c r="BJ1103" s="4">
        <v>0.12903996202721249</v>
      </c>
      <c r="BK1103" s="4">
        <v>5.0559825390797557E-2</v>
      </c>
      <c r="BL1103" s="4">
        <v>0.27210179328265643</v>
      </c>
      <c r="BM1103" s="4">
        <v>0.75477130373282875</v>
      </c>
      <c r="BN1103" s="4">
        <v>0</v>
      </c>
      <c r="BO1103" s="4">
        <v>0</v>
      </c>
      <c r="BP1103" s="4">
        <v>0</v>
      </c>
      <c r="BQ1103" t="str">
        <f>VLOOKUP(A1103,Misc!$A$3:$B$11,2,FALSE)</f>
        <v>IDR</v>
      </c>
      <c r="BR1103">
        <f>INDEX(FX!$B$30:$AK$48,MATCH('Data (2)'!BQ1103,FX!$A$30:$A$48,0),MATCH('Data (2)'!D1103,Period,0))</f>
        <v>14692.4516129</v>
      </c>
      <c r="BS1103">
        <f t="shared" si="294"/>
        <v>0</v>
      </c>
      <c r="BT1103">
        <f t="shared" si="295"/>
        <v>1.7368102119591224</v>
      </c>
      <c r="BU1103">
        <f t="shared" si="296"/>
        <v>0</v>
      </c>
      <c r="BV1103">
        <f t="shared" si="297"/>
        <v>0.7489399798404216</v>
      </c>
      <c r="BW1103">
        <f t="shared" si="298"/>
        <v>0</v>
      </c>
      <c r="BX1103">
        <f t="shared" si="299"/>
        <v>0.46981752545329836</v>
      </c>
      <c r="BY1103">
        <f t="shared" si="300"/>
        <v>0</v>
      </c>
      <c r="BZ1103">
        <f t="shared" si="301"/>
        <v>0.21547027146878267</v>
      </c>
      <c r="CA1103">
        <f t="shared" si="304"/>
        <v>2.1159218764258343</v>
      </c>
      <c r="CB1103">
        <f t="shared" si="304"/>
        <v>1.0828302105239525</v>
      </c>
      <c r="CC1103">
        <f t="shared" si="304"/>
        <v>0.47073376375109266</v>
      </c>
      <c r="CD1103">
        <f t="shared" si="304"/>
        <v>0.23160479862341041</v>
      </c>
      <c r="CE1103" s="4" t="str">
        <f t="shared" si="306"/>
        <v/>
      </c>
      <c r="CF1103" s="4">
        <f t="shared" si="307"/>
        <v>0.43121578551499712</v>
      </c>
      <c r="CG1103" s="4" t="str">
        <f t="shared" si="308"/>
        <v/>
      </c>
      <c r="CH1103" s="4">
        <f t="shared" si="309"/>
        <v>0.2877003194764598</v>
      </c>
      <c r="CI1103">
        <f>INDEX(FX!$B$114:$AK$132,MATCH('Data (2)'!BQ1103,FX!$A$114:$A$132,0),MATCH('Data (2)'!D1103,Period,0))</f>
        <v>14616</v>
      </c>
    </row>
    <row r="1104" spans="1:87" hidden="1" x14ac:dyDescent="0.15">
      <c r="A1104" t="s">
        <v>66</v>
      </c>
      <c r="B1104" s="1">
        <f t="shared" si="310"/>
        <v>44044</v>
      </c>
      <c r="C1104" t="s">
        <v>63</v>
      </c>
      <c r="D1104" s="1">
        <v>44136</v>
      </c>
      <c r="E1104">
        <f>Data!E1104+Data!E1416</f>
        <v>23809</v>
      </c>
      <c r="F1104">
        <f>Data!F1104+Data!F1416</f>
        <v>10785.573431406343</v>
      </c>
      <c r="G1104">
        <f>Data!G1104+Data!G1416</f>
        <v>6471.9179801171031</v>
      </c>
      <c r="H1104">
        <f>Data!H1104+Data!H1416</f>
        <v>3271.940484101317</v>
      </c>
      <c r="I1104">
        <f>Data!I1104+Data!I1416</f>
        <v>35976.005397400004</v>
      </c>
      <c r="J1104">
        <f>Data!J1104+Data!J1416</f>
        <v>18491.670931066852</v>
      </c>
      <c r="K1104">
        <f>Data!K1104+Data!K1416</f>
        <v>7774.0654993831986</v>
      </c>
      <c r="L1104">
        <f>Data!L1104+Data!L1416</f>
        <v>3849.096932692134</v>
      </c>
      <c r="M1104">
        <f>Data!M1104+Data!M1416</f>
        <v>18605.966932133</v>
      </c>
      <c r="N1104">
        <f>Data!N1104+Data!N1416</f>
        <v>7513.5196757400581</v>
      </c>
      <c r="O1104">
        <f>Data!O1104+Data!O1416</f>
        <v>1302.0887485783992</v>
      </c>
      <c r="P1104">
        <f>Data!P1104+Data!P1416</f>
        <v>409.56356155505341</v>
      </c>
      <c r="Q1104" t="str">
        <v>Bebas Investa Link</v>
      </c>
      <c r="R1104" t="str">
        <v>Maxima Invest Link</v>
      </c>
      <c r="S1104" t="str">
        <v>Fortuna Investment Link IDR</v>
      </c>
      <c r="T1104" t="str">
        <v>Bebas Investa Prima Syariah</v>
      </c>
      <c r="U1104" t="str">
        <v>Term ROP Mestika - ProFuture</v>
      </c>
      <c r="V1104" t="str">
        <v>Perancang Dana Pro Optimal</v>
      </c>
      <c r="W1104" t="str">
        <v>Mutliple Protection</v>
      </c>
      <c r="X1104">
        <v>0</v>
      </c>
      <c r="Y1104">
        <v>0</v>
      </c>
      <c r="Z1104">
        <v>0</v>
      </c>
      <c r="AA1104">
        <v>921.62788584228849</v>
      </c>
      <c r="AB1104">
        <v>3586.88</v>
      </c>
      <c r="AC1104">
        <v>560.45000000000005</v>
      </c>
      <c r="AD1104">
        <v>560.39996302400004</v>
      </c>
      <c r="AE1104">
        <v>968.22414394843406</v>
      </c>
      <c r="AF1104">
        <v>593.97247971052616</v>
      </c>
      <c r="AG1104">
        <v>2241.8000000000002</v>
      </c>
      <c r="AH1104">
        <v>0</v>
      </c>
      <c r="AI1104">
        <v>0</v>
      </c>
      <c r="AJ1104">
        <v>0</v>
      </c>
      <c r="AK1104">
        <v>1775.6455274747514</v>
      </c>
      <c r="AL1104">
        <v>-10.022932782078113</v>
      </c>
      <c r="AM1104">
        <v>3978.3710905986504</v>
      </c>
      <c r="AN1104">
        <v>120.33846372178948</v>
      </c>
      <c r="AO1104">
        <v>148.82130994484137</v>
      </c>
      <c r="AP1104">
        <v>246.05813329494237</v>
      </c>
      <c r="AQ1104">
        <v>590.81750156210842</v>
      </c>
      <c r="AR1104">
        <v>1481.3104149089399</v>
      </c>
      <c r="AS1104">
        <v>0</v>
      </c>
      <c r="AT1104">
        <v>0</v>
      </c>
      <c r="AU1104">
        <v>0</v>
      </c>
      <c r="AV1104">
        <v>975.02137482118042</v>
      </c>
      <c r="AW1104" s="4" t="str">
        <v>Unit Link</v>
      </c>
      <c r="AX1104" s="4" t="str">
        <v>Unit Link</v>
      </c>
      <c r="AY1104" s="4" t="str">
        <v>Unit Link</v>
      </c>
      <c r="AZ1104" s="4" t="str">
        <v>Unit Link</v>
      </c>
      <c r="BA1104" s="4" t="str">
        <v>Unit Link</v>
      </c>
      <c r="BB1104" s="4" t="str">
        <v>Unit Link</v>
      </c>
      <c r="BC1104" s="4" t="str">
        <v>Endowment</v>
      </c>
      <c r="BD1104" s="4">
        <v>0</v>
      </c>
      <c r="BE1104" s="4">
        <v>0</v>
      </c>
      <c r="BF1104" s="4">
        <v>0</v>
      </c>
      <c r="BG1104" s="4">
        <v>0.19402128994555237</v>
      </c>
      <c r="BH1104" s="4">
        <v>6.9993448959413063E-2</v>
      </c>
      <c r="BI1104" s="4">
        <v>6.8794307890517319E-4</v>
      </c>
      <c r="BJ1104" s="4">
        <v>0.12903996202721249</v>
      </c>
      <c r="BK1104" s="4">
        <v>5.0559825390797557E-2</v>
      </c>
      <c r="BL1104" s="4">
        <v>0.27210179328265643</v>
      </c>
      <c r="BM1104" s="4">
        <v>0.75477130373282875</v>
      </c>
      <c r="BN1104" s="4">
        <v>0</v>
      </c>
      <c r="BO1104" s="4">
        <v>0</v>
      </c>
      <c r="BP1104" s="4">
        <v>0</v>
      </c>
      <c r="BQ1104" t="str">
        <f>VLOOKUP(A1104,Misc!$A$3:$B$11,2,FALSE)</f>
        <v>IDR</v>
      </c>
      <c r="BR1104">
        <f>INDEX(FX!$B$30:$AK$48,MATCH('Data (2)'!BQ1104,FX!$A$30:$A$48,0),MATCH('Data (2)'!D1104,Period,0))</f>
        <v>14692.4516129</v>
      </c>
      <c r="BS1104">
        <f t="shared" si="294"/>
        <v>0</v>
      </c>
      <c r="BT1104">
        <f t="shared" si="295"/>
        <v>1.6204919796431831</v>
      </c>
      <c r="BU1104">
        <f t="shared" si="296"/>
        <v>0</v>
      </c>
      <c r="BV1104">
        <f t="shared" si="297"/>
        <v>0.73408943010821892</v>
      </c>
      <c r="BW1104">
        <f t="shared" si="298"/>
        <v>0</v>
      </c>
      <c r="BX1104">
        <f t="shared" si="299"/>
        <v>0.44049272038675608</v>
      </c>
      <c r="BY1104">
        <f t="shared" si="300"/>
        <v>0</v>
      </c>
      <c r="BZ1104">
        <f t="shared" si="301"/>
        <v>0.22269533841639791</v>
      </c>
      <c r="CA1104">
        <f t="shared" si="304"/>
        <v>2.4614125203475647</v>
      </c>
      <c r="CB1104">
        <f t="shared" si="304"/>
        <v>1.2651663198595273</v>
      </c>
      <c r="CC1104">
        <f t="shared" si="304"/>
        <v>0.53188734943782146</v>
      </c>
      <c r="CD1104">
        <f t="shared" si="304"/>
        <v>0.26334817547154721</v>
      </c>
      <c r="CE1104" s="4" t="str">
        <f t="shared" si="306"/>
        <v/>
      </c>
      <c r="CF1104" s="4">
        <f t="shared" si="307"/>
        <v>0.45300405020817097</v>
      </c>
      <c r="CG1104" s="4" t="str">
        <f t="shared" si="308"/>
        <v/>
      </c>
      <c r="CH1104" s="4">
        <f t="shared" si="309"/>
        <v>0.3033626820966055</v>
      </c>
      <c r="CI1104">
        <f>INDEX(FX!$B$114:$AK$132,MATCH('Data (2)'!BQ1104,FX!$A$114:$A$132,0),MATCH('Data (2)'!D1104,Period,0))</f>
        <v>14616</v>
      </c>
    </row>
    <row r="1105" spans="1:87" hidden="1" x14ac:dyDescent="0.15">
      <c r="A1105" t="s">
        <v>66</v>
      </c>
      <c r="B1105" s="1">
        <f t="shared" si="310"/>
        <v>44044</v>
      </c>
      <c r="C1105" t="s">
        <v>63</v>
      </c>
      <c r="D1105" s="1">
        <v>44166</v>
      </c>
      <c r="E1105">
        <f>Data!E1105+Data!E1417</f>
        <v>22126</v>
      </c>
      <c r="F1105">
        <f>Data!F1105+Data!F1417</f>
        <v>10265.292491195445</v>
      </c>
      <c r="G1105">
        <f>Data!G1105+Data!G1417</f>
        <v>5584.2338251394176</v>
      </c>
      <c r="H1105">
        <f>Data!H1105+Data!H1417</f>
        <v>2840.9379343758392</v>
      </c>
      <c r="I1105">
        <f>Data!I1105+Data!I1417</f>
        <v>40392.754692150003</v>
      </c>
      <c r="J1105">
        <f>Data!J1105+Data!J1417</f>
        <v>20320.907590871648</v>
      </c>
      <c r="K1105">
        <f>Data!K1105+Data!K1417</f>
        <v>9981.0841550397836</v>
      </c>
      <c r="L1105">
        <f>Data!L1105+Data!L1417</f>
        <v>4805.9420076922597</v>
      </c>
      <c r="M1105">
        <f>Data!M1105+Data!M1417</f>
        <v>16723.097904533999</v>
      </c>
      <c r="N1105">
        <f>Data!N1105+Data!N1417</f>
        <v>10916.532076971484</v>
      </c>
      <c r="O1105">
        <f>Data!O1105+Data!O1417</f>
        <v>1442.4140054165437</v>
      </c>
      <c r="P1105">
        <f>Data!P1105+Data!P1417</f>
        <v>2612.9675340611839</v>
      </c>
      <c r="Q1105" t="str">
        <v>Bebas Investa Link</v>
      </c>
      <c r="R1105" t="str">
        <v>Maxima Invest Link</v>
      </c>
      <c r="S1105" t="str">
        <v>Fortuna Investment Link IDR</v>
      </c>
      <c r="T1105" t="str">
        <v>Bebas Investa Prima Syariah</v>
      </c>
      <c r="U1105" t="str">
        <v>Term ROP Mestika - ProFuture</v>
      </c>
      <c r="V1105" t="str">
        <v>Perancang Dana Pro Optimal</v>
      </c>
      <c r="W1105" t="str">
        <v>Mutliple Protection</v>
      </c>
      <c r="X1105">
        <v>0</v>
      </c>
      <c r="Y1105">
        <v>0</v>
      </c>
      <c r="Z1105">
        <v>0</v>
      </c>
      <c r="AA1105">
        <v>988.35670479757732</v>
      </c>
      <c r="AB1105">
        <v>3780.1200000000003</v>
      </c>
      <c r="AC1105">
        <v>555.9</v>
      </c>
      <c r="AD1105">
        <v>555.83684976000006</v>
      </c>
      <c r="AE1105">
        <v>1050.4350911964511</v>
      </c>
      <c r="AF1105">
        <v>611.22218834555929</v>
      </c>
      <c r="AG1105">
        <v>1667.7</v>
      </c>
      <c r="AH1105">
        <v>0</v>
      </c>
      <c r="AI1105">
        <v>0</v>
      </c>
      <c r="AJ1105">
        <v>0</v>
      </c>
      <c r="AK1105">
        <v>1908.4291659004109</v>
      </c>
      <c r="AL1105">
        <v>-10.748625306458573</v>
      </c>
      <c r="AM1105">
        <v>4192.7023282054761</v>
      </c>
      <c r="AN1105">
        <v>119.36149876517577</v>
      </c>
      <c r="AO1105">
        <v>147.60951740704263</v>
      </c>
      <c r="AP1105">
        <v>266.95068420135044</v>
      </c>
      <c r="AQ1105">
        <v>607.97558565952568</v>
      </c>
      <c r="AR1105">
        <v>1101.9633236428522</v>
      </c>
      <c r="AS1105">
        <v>0</v>
      </c>
      <c r="AT1105">
        <v>0</v>
      </c>
      <c r="AU1105">
        <v>0</v>
      </c>
      <c r="AV1105">
        <v>996.14372520049665</v>
      </c>
      <c r="AW1105" s="4" t="str">
        <v>Unit Link</v>
      </c>
      <c r="AX1105" s="4" t="str">
        <v>Unit Link</v>
      </c>
      <c r="AY1105" s="4" t="str">
        <v>Unit Link</v>
      </c>
      <c r="AZ1105" s="4" t="str">
        <v>Unit Link</v>
      </c>
      <c r="BA1105" s="4" t="str">
        <v>Unit Link</v>
      </c>
      <c r="BB1105" s="4" t="str">
        <v>Unit Link</v>
      </c>
      <c r="BC1105" s="4" t="str">
        <v>Endowment</v>
      </c>
      <c r="BD1105" s="4">
        <v>0</v>
      </c>
      <c r="BE1105" s="4">
        <v>0</v>
      </c>
      <c r="BF1105" s="4">
        <v>0</v>
      </c>
      <c r="BG1105" s="4">
        <v>0.19402128994555237</v>
      </c>
      <c r="BH1105" s="4">
        <v>6.9993448959413063E-2</v>
      </c>
      <c r="BI1105" s="4">
        <v>6.8794307890517319E-4</v>
      </c>
      <c r="BJ1105" s="4">
        <v>0.12903996202721249</v>
      </c>
      <c r="BK1105" s="4">
        <v>5.0559825390797557E-2</v>
      </c>
      <c r="BL1105" s="4">
        <v>0.27210179328265643</v>
      </c>
      <c r="BM1105" s="4">
        <v>0.75477130373282875</v>
      </c>
      <c r="BN1105" s="4">
        <v>0</v>
      </c>
      <c r="BO1105" s="4">
        <v>0</v>
      </c>
      <c r="BP1105" s="4">
        <v>0</v>
      </c>
      <c r="BQ1105" t="str">
        <f>VLOOKUP(A1105,Misc!$A$3:$B$11,2,FALSE)</f>
        <v>IDR</v>
      </c>
      <c r="BR1105">
        <f>INDEX(FX!$B$30:$AK$48,MATCH('Data (2)'!BQ1105,FX!$A$30:$A$48,0),MATCH('Data (2)'!D1105,Period,0))</f>
        <v>14692.4516129</v>
      </c>
      <c r="BS1105">
        <f t="shared" si="294"/>
        <v>0</v>
      </c>
      <c r="BT1105">
        <f t="shared" si="295"/>
        <v>1.5059433635005699</v>
      </c>
      <c r="BU1105">
        <f t="shared" si="296"/>
        <v>0</v>
      </c>
      <c r="BV1105">
        <f t="shared" si="297"/>
        <v>0.69867798524396696</v>
      </c>
      <c r="BW1105">
        <f t="shared" si="298"/>
        <v>0</v>
      </c>
      <c r="BX1105">
        <f t="shared" si="299"/>
        <v>0.38007501894622198</v>
      </c>
      <c r="BY1105">
        <f t="shared" si="300"/>
        <v>0</v>
      </c>
      <c r="BZ1105">
        <f t="shared" si="301"/>
        <v>0.1933603736956663</v>
      </c>
      <c r="CA1105">
        <f t="shared" si="304"/>
        <v>2.763598432686782</v>
      </c>
      <c r="CB1105">
        <f t="shared" si="304"/>
        <v>1.3903193480344587</v>
      </c>
      <c r="CC1105">
        <f t="shared" si="304"/>
        <v>0.68288753113299017</v>
      </c>
      <c r="CD1105">
        <f t="shared" si="304"/>
        <v>0.32881376626246989</v>
      </c>
      <c r="CE1105" s="4" t="str">
        <f t="shared" si="306"/>
        <v/>
      </c>
      <c r="CF1105" s="4">
        <f t="shared" si="307"/>
        <v>0.46394705284260351</v>
      </c>
      <c r="CG1105" s="4" t="str">
        <f t="shared" si="308"/>
        <v/>
      </c>
      <c r="CH1105" s="4">
        <f t="shared" si="309"/>
        <v>0.27675177661157879</v>
      </c>
      <c r="CI1105">
        <f>INDEX(FX!$B$114:$AK$132,MATCH('Data (2)'!BQ1105,FX!$A$114:$A$132,0),MATCH('Data (2)'!D1105,Period,0))</f>
        <v>14616</v>
      </c>
    </row>
    <row r="1106" spans="1:87" x14ac:dyDescent="0.15">
      <c r="A1106" t="s">
        <v>66</v>
      </c>
      <c r="B1106" s="1">
        <f t="shared" si="310"/>
        <v>44044</v>
      </c>
      <c r="C1106" t="s">
        <v>278</v>
      </c>
      <c r="D1106" s="1">
        <v>43831</v>
      </c>
      <c r="E1106">
        <f>Data!E1106+Data!E1418</f>
        <v>60184.106005250003</v>
      </c>
      <c r="F1106">
        <f>Data!F1106+Data!F1418</f>
        <v>6593.2230765570257</v>
      </c>
      <c r="G1106">
        <f>Data!G1106+Data!G1418</f>
        <v>60184.106005250003</v>
      </c>
      <c r="H1106">
        <f>Data!H1106+Data!H1418</f>
        <v>6593.2230765570257</v>
      </c>
      <c r="I1106">
        <f>Data!I1106+Data!I1418</f>
        <v>61756.017545499999</v>
      </c>
      <c r="J1106">
        <f>Data!J1106+Data!J1418</f>
        <v>4843.6958152199622</v>
      </c>
      <c r="K1106">
        <f>Data!K1106+Data!K1418</f>
        <v>61756.017545499999</v>
      </c>
      <c r="L1106">
        <f>Data!L1106+Data!L1418</f>
        <v>4843.6958152199622</v>
      </c>
      <c r="M1106">
        <f>Data!M1106+Data!M1418</f>
        <v>59041.532310679999</v>
      </c>
      <c r="N1106">
        <f>Data!N1106+Data!N1418</f>
        <v>4630.288748460317</v>
      </c>
      <c r="O1106">
        <f>Data!O1106+Data!O1418</f>
        <v>59041.532310679999</v>
      </c>
      <c r="P1106">
        <f>Data!P1106+Data!P1418</f>
        <v>4630.2887484603098</v>
      </c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t="str">
        <f>VLOOKUP(A1106,Misc!$A$3:$B$11,2,FALSE)</f>
        <v>IDR</v>
      </c>
      <c r="BR1106">
        <f>INDEX(FX!$B$30:$AK$48,MATCH('Data (2)'!BQ1106,FX!$A$30:$A$48,0),MATCH('Data (2)'!D1106,Period,0))</f>
        <v>13731.90322581</v>
      </c>
      <c r="BS1106">
        <f t="shared" si="294"/>
        <v>4.3827942139972329</v>
      </c>
      <c r="BT1106">
        <f t="shared" si="295"/>
        <v>0</v>
      </c>
      <c r="BU1106">
        <f t="shared" si="296"/>
        <v>0.48013905779387062</v>
      </c>
      <c r="BV1106">
        <f t="shared" si="297"/>
        <v>0</v>
      </c>
      <c r="BW1106">
        <f t="shared" si="298"/>
        <v>4.3827942139972329</v>
      </c>
      <c r="BX1106">
        <f t="shared" si="299"/>
        <v>0</v>
      </c>
      <c r="BY1106">
        <f t="shared" si="300"/>
        <v>0.48013905779387062</v>
      </c>
      <c r="BZ1106">
        <f t="shared" si="301"/>
        <v>0</v>
      </c>
      <c r="CA1106">
        <f t="shared" si="304"/>
        <v>4.3696336874332147</v>
      </c>
      <c r="CB1106">
        <f t="shared" si="304"/>
        <v>0.34272249486085404</v>
      </c>
      <c r="CC1106">
        <f t="shared" si="304"/>
        <v>4.3696336874332147</v>
      </c>
      <c r="CD1106">
        <f t="shared" si="304"/>
        <v>0.34272249486085404</v>
      </c>
      <c r="CE1106" s="4">
        <f t="shared" si="306"/>
        <v>0.10955090162811229</v>
      </c>
      <c r="CF1106" s="4" t="str">
        <f t="shared" si="307"/>
        <v/>
      </c>
      <c r="CG1106" s="4">
        <f t="shared" si="308"/>
        <v>1</v>
      </c>
      <c r="CH1106" s="4" t="str">
        <f t="shared" si="309"/>
        <v/>
      </c>
      <c r="CI1106">
        <f>INDEX(FX!$B$114:$AK$132,MATCH('Data (2)'!BQ1106,FX!$A$114:$A$132,0),MATCH('Data (2)'!D1106,Period,0))</f>
        <v>14132.996485061512</v>
      </c>
    </row>
    <row r="1107" spans="1:87" hidden="1" x14ac:dyDescent="0.15">
      <c r="A1107" t="s">
        <v>66</v>
      </c>
      <c r="B1107" s="1">
        <f t="shared" si="310"/>
        <v>44044</v>
      </c>
      <c r="C1107" t="str">
        <f>C1106</f>
        <v>Corporate Care</v>
      </c>
      <c r="D1107" s="1">
        <v>43862</v>
      </c>
      <c r="E1107">
        <f>Data!E1107+Data!E1419</f>
        <v>9545.4096184399878</v>
      </c>
      <c r="F1107">
        <f>Data!F1107+Data!F1419</f>
        <v>790.8525638477671</v>
      </c>
      <c r="G1107">
        <f>Data!G1107+Data!G1419</f>
        <v>9545.4096184399878</v>
      </c>
      <c r="H1107">
        <f>Data!H1107+Data!H1419</f>
        <v>790.8525638477671</v>
      </c>
      <c r="I1107">
        <f>Data!I1107+Data!I1419</f>
        <v>10857.502507490002</v>
      </c>
      <c r="J1107">
        <f>Data!J1107+Data!J1419</f>
        <v>851.5840487383947</v>
      </c>
      <c r="K1107">
        <f>Data!K1107+Data!K1419</f>
        <v>10857.502507490002</v>
      </c>
      <c r="L1107">
        <f>Data!L1107+Data!L1419</f>
        <v>851.5840487383947</v>
      </c>
      <c r="M1107">
        <f>Data!M1107+Data!M1419</f>
        <v>10380.261074754999</v>
      </c>
      <c r="N1107">
        <f>Data!N1107+Data!N1419</f>
        <v>1272.9560543380244</v>
      </c>
      <c r="O1107">
        <f>Data!O1107+Data!O1419</f>
        <v>10380.261074754999</v>
      </c>
      <c r="P1107">
        <f>Data!P1107+Data!P1419</f>
        <v>1272.9560543380201</v>
      </c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t="str">
        <f>VLOOKUP(A1107,Misc!$A$3:$B$11,2,FALSE)</f>
        <v>IDR</v>
      </c>
      <c r="BR1107">
        <f>INDEX(FX!$B$30:$AK$48,MATCH('Data (2)'!BQ1107,FX!$A$30:$A$48,0),MATCH('Data (2)'!D1107,Period,0))</f>
        <v>13769.724137929999</v>
      </c>
      <c r="BS1107">
        <f t="shared" ref="BS1107:BS1170" si="311">IF(D1107&gt;B1107,0,E1107/$BR1107)</f>
        <v>0.6932172004917847</v>
      </c>
      <c r="BT1107">
        <f t="shared" ref="BT1107:BT1170" si="312">IF(D1107&gt;B1107,E1107/$BR1107,0)</f>
        <v>0</v>
      </c>
      <c r="BU1107">
        <f t="shared" ref="BU1107:BU1170" si="313">IF(D1107&gt;B1107,0,F1107/$BR1107)</f>
        <v>5.7434161783189934E-2</v>
      </c>
      <c r="BV1107">
        <f t="shared" ref="BV1107:BV1170" si="314">IF(D1107&gt;B1107,F1107/$BR1107,0)</f>
        <v>0</v>
      </c>
      <c r="BW1107">
        <f t="shared" ref="BW1107:BW1170" si="315">IF(D1107&gt;B1107,0,G1107/$BR1107)</f>
        <v>0.6932172004917847</v>
      </c>
      <c r="BX1107">
        <f t="shared" ref="BX1107:BX1170" si="316">IF(D1107&gt;B1107,G1107/$BR1107,0)</f>
        <v>0</v>
      </c>
      <c r="BY1107">
        <f t="shared" ref="BY1107:BY1170" si="317">IF(D1107&gt;B1107,0,H1107/$BR1107)</f>
        <v>5.7434161783189934E-2</v>
      </c>
      <c r="BZ1107">
        <f t="shared" ref="BZ1107:BZ1170" si="318">IF(D1107&gt;B1107,H1107/$BR1107,0)</f>
        <v>0</v>
      </c>
      <c r="CA1107">
        <f t="shared" si="304"/>
        <v>0.76823782691563769</v>
      </c>
      <c r="CB1107">
        <f t="shared" si="304"/>
        <v>6.0255024448531751E-2</v>
      </c>
      <c r="CC1107">
        <f t="shared" si="304"/>
        <v>0.76823782691563769</v>
      </c>
      <c r="CD1107">
        <f t="shared" si="304"/>
        <v>6.0255024448531751E-2</v>
      </c>
      <c r="CE1107" s="4">
        <f t="shared" si="306"/>
        <v>8.2851610927202585E-2</v>
      </c>
      <c r="CF1107" s="4" t="str">
        <f t="shared" si="307"/>
        <v/>
      </c>
      <c r="CG1107" s="4">
        <f t="shared" si="308"/>
        <v>1</v>
      </c>
      <c r="CH1107" s="4" t="str">
        <f t="shared" si="309"/>
        <v/>
      </c>
      <c r="CI1107">
        <f>INDEX(FX!$B$114:$AK$132,MATCH('Data (2)'!BQ1107,FX!$A$114:$A$132,0),MATCH('Data (2)'!D1107,Period,0))</f>
        <v>14132.996485061512</v>
      </c>
    </row>
    <row r="1108" spans="1:87" hidden="1" x14ac:dyDescent="0.15">
      <c r="A1108" t="s">
        <v>66</v>
      </c>
      <c r="B1108" s="1">
        <f t="shared" si="310"/>
        <v>44044</v>
      </c>
      <c r="C1108" t="str">
        <f t="shared" si="310"/>
        <v>Corporate Care</v>
      </c>
      <c r="D1108" s="1">
        <v>43891</v>
      </c>
      <c r="E1108">
        <f>Data!E1108+Data!E1420</f>
        <v>14103.57144010002</v>
      </c>
      <c r="F1108">
        <f>Data!F1108+Data!F1420</f>
        <v>1148.2311872657326</v>
      </c>
      <c r="G1108">
        <f>Data!G1108+Data!G1420</f>
        <v>0</v>
      </c>
      <c r="H1108">
        <f>Data!H1108+Data!H1420</f>
        <v>0</v>
      </c>
      <c r="I1108">
        <f>Data!I1108+Data!I1420</f>
        <v>19453.695648000001</v>
      </c>
      <c r="J1108">
        <f>Data!J1108+Data!J1420</f>
        <v>1525.8073292969257</v>
      </c>
      <c r="K1108">
        <f>Data!K1108+Data!K1420</f>
        <v>0</v>
      </c>
      <c r="L1108">
        <f>Data!L1108+Data!L1420</f>
        <v>0</v>
      </c>
      <c r="M1108">
        <f>Data!M1108+Data!M1420</f>
        <v>18598.60861812978</v>
      </c>
      <c r="N1108">
        <f>Data!N1108+Data!N1420</f>
        <v>1668.3044964878973</v>
      </c>
      <c r="O1108">
        <f>Data!O1108+Data!O1420</f>
        <v>0</v>
      </c>
      <c r="P1108">
        <f>Data!P1108+Data!P1420</f>
        <v>0</v>
      </c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t="str">
        <f>VLOOKUP(A1108,Misc!$A$3:$B$11,2,FALSE)</f>
        <v>IDR</v>
      </c>
      <c r="BR1108">
        <f>INDEX(FX!$B$30:$AK$48,MATCH('Data (2)'!BQ1108,FX!$A$30:$A$48,0),MATCH('Data (2)'!D1108,Period,0))</f>
        <v>15112.51612903</v>
      </c>
      <c r="BS1108">
        <f t="shared" si="311"/>
        <v>0.93323780895810771</v>
      </c>
      <c r="BT1108">
        <f t="shared" si="312"/>
        <v>0</v>
      </c>
      <c r="BU1108">
        <f t="shared" si="313"/>
        <v>7.5978822947958172E-2</v>
      </c>
      <c r="BV1108">
        <f t="shared" si="314"/>
        <v>0</v>
      </c>
      <c r="BW1108">
        <f t="shared" si="315"/>
        <v>0</v>
      </c>
      <c r="BX1108">
        <f t="shared" si="316"/>
        <v>0</v>
      </c>
      <c r="BY1108">
        <f t="shared" si="317"/>
        <v>0</v>
      </c>
      <c r="BZ1108">
        <f t="shared" si="318"/>
        <v>0</v>
      </c>
      <c r="CA1108">
        <f t="shared" si="304"/>
        <v>1.376473536136688</v>
      </c>
      <c r="CB1108">
        <f t="shared" si="304"/>
        <v>0.10796063884326967</v>
      </c>
      <c r="CC1108">
        <f t="shared" si="304"/>
        <v>0</v>
      </c>
      <c r="CD1108">
        <f t="shared" si="304"/>
        <v>0</v>
      </c>
      <c r="CE1108" s="4">
        <f t="shared" si="306"/>
        <v>8.1414214274904931E-2</v>
      </c>
      <c r="CF1108" s="4" t="str">
        <f t="shared" si="307"/>
        <v/>
      </c>
      <c r="CG1108" s="4">
        <f t="shared" si="308"/>
        <v>0</v>
      </c>
      <c r="CH1108" s="4" t="str">
        <f t="shared" si="309"/>
        <v/>
      </c>
      <c r="CI1108">
        <f>INDEX(FX!$B$114:$AK$132,MATCH('Data (2)'!BQ1108,FX!$A$114:$A$132,0),MATCH('Data (2)'!D1108,Period,0))</f>
        <v>14132.996485061512</v>
      </c>
    </row>
    <row r="1109" spans="1:87" hidden="1" x14ac:dyDescent="0.15">
      <c r="A1109" t="s">
        <v>66</v>
      </c>
      <c r="B1109" s="1">
        <f t="shared" si="310"/>
        <v>44044</v>
      </c>
      <c r="C1109" t="str">
        <f t="shared" si="310"/>
        <v>Corporate Care</v>
      </c>
      <c r="D1109" s="1">
        <v>43922</v>
      </c>
      <c r="E1109">
        <f>Data!E1109+Data!E1421</f>
        <v>31278.906572133303</v>
      </c>
      <c r="F1109">
        <f>Data!F1109+Data!F1421</f>
        <v>2944.8023655138554</v>
      </c>
      <c r="G1109">
        <f>Data!G1109+Data!G1421</f>
        <v>0</v>
      </c>
      <c r="H1109">
        <f>Data!H1109+Data!H1421</f>
        <v>0</v>
      </c>
      <c r="I1109">
        <f>Data!I1109+Data!I1421</f>
        <v>12589.420675260002</v>
      </c>
      <c r="J1109">
        <f>Data!J1109+Data!J1421</f>
        <v>987.423196388885</v>
      </c>
      <c r="K1109">
        <f>Data!K1109+Data!K1421</f>
        <v>0</v>
      </c>
      <c r="L1109">
        <f>Data!L1109+Data!L1421</f>
        <v>0</v>
      </c>
      <c r="M1109">
        <f>Data!M1109+Data!M1421</f>
        <v>12036.052794838972</v>
      </c>
      <c r="N1109">
        <f>Data!N1109+Data!N1421</f>
        <v>852.49150728008851</v>
      </c>
      <c r="O1109">
        <f>Data!O1109+Data!O1421</f>
        <v>0</v>
      </c>
      <c r="P1109">
        <f>Data!P1109+Data!P1421</f>
        <v>0</v>
      </c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t="str">
        <f>VLOOKUP(A1109,Misc!$A$3:$B$11,2,FALSE)</f>
        <v>IDR</v>
      </c>
      <c r="BR1109">
        <f>INDEX(FX!$B$30:$AK$48,MATCH('Data (2)'!BQ1109,FX!$A$30:$A$48,0),MATCH('Data (2)'!D1109,Period,0))</f>
        <v>15820.87096774</v>
      </c>
      <c r="BS1109">
        <f t="shared" si="311"/>
        <v>1.9770660310619721</v>
      </c>
      <c r="BT1109">
        <f t="shared" si="312"/>
        <v>0</v>
      </c>
      <c r="BU1109">
        <f t="shared" si="313"/>
        <v>0.18613402331126644</v>
      </c>
      <c r="BV1109">
        <f t="shared" si="314"/>
        <v>0</v>
      </c>
      <c r="BW1109">
        <f t="shared" si="315"/>
        <v>0</v>
      </c>
      <c r="BX1109">
        <f t="shared" si="316"/>
        <v>0</v>
      </c>
      <c r="BY1109">
        <f t="shared" si="317"/>
        <v>0</v>
      </c>
      <c r="BZ1109">
        <f t="shared" si="318"/>
        <v>0</v>
      </c>
      <c r="CA1109">
        <f t="shared" si="304"/>
        <v>0.89078212738303164</v>
      </c>
      <c r="CB1109">
        <f t="shared" si="304"/>
        <v>6.9866513971936883E-2</v>
      </c>
      <c r="CC1109">
        <f t="shared" si="304"/>
        <v>0</v>
      </c>
      <c r="CD1109">
        <f t="shared" si="304"/>
        <v>0</v>
      </c>
      <c r="CE1109" s="4">
        <f t="shared" si="306"/>
        <v>9.4146589131009137E-2</v>
      </c>
      <c r="CF1109" s="4" t="str">
        <f t="shared" si="307"/>
        <v/>
      </c>
      <c r="CG1109" s="4">
        <f t="shared" si="308"/>
        <v>0</v>
      </c>
      <c r="CH1109" s="4" t="str">
        <f t="shared" si="309"/>
        <v/>
      </c>
      <c r="CI1109">
        <f>INDEX(FX!$B$114:$AK$132,MATCH('Data (2)'!BQ1109,FX!$A$114:$A$132,0),MATCH('Data (2)'!D1109,Period,0))</f>
        <v>14132.996485061512</v>
      </c>
    </row>
    <row r="1110" spans="1:87" hidden="1" x14ac:dyDescent="0.15">
      <c r="A1110" t="s">
        <v>66</v>
      </c>
      <c r="B1110" s="1">
        <f t="shared" si="310"/>
        <v>44044</v>
      </c>
      <c r="C1110" t="str">
        <f t="shared" si="310"/>
        <v>Corporate Care</v>
      </c>
      <c r="D1110" s="1">
        <v>43952</v>
      </c>
      <c r="E1110">
        <f>Data!E1110+Data!E1422</f>
        <v>9691.3983045050281</v>
      </c>
      <c r="F1110">
        <f>Data!F1110+Data!F1422</f>
        <v>923.70768094753123</v>
      </c>
      <c r="G1110">
        <f>Data!G1110+Data!G1422</f>
        <v>0</v>
      </c>
      <c r="H1110">
        <f>Data!H1110+Data!H1422</f>
        <v>0</v>
      </c>
      <c r="I1110">
        <f>Data!I1110+Data!I1422</f>
        <v>6167.7786870100008</v>
      </c>
      <c r="J1110">
        <f>Data!J1110+Data!J1422</f>
        <v>483.7559966377375</v>
      </c>
      <c r="K1110">
        <f>Data!K1110+Data!K1422</f>
        <v>0</v>
      </c>
      <c r="L1110">
        <f>Data!L1110+Data!L1422</f>
        <v>0</v>
      </c>
      <c r="M1110">
        <f>Data!M1110+Data!M1422</f>
        <v>5896.6740265302378</v>
      </c>
      <c r="N1110">
        <f>Data!N1110+Data!N1422</f>
        <v>558.00001574791838</v>
      </c>
      <c r="O1110">
        <f>Data!O1110+Data!O1422</f>
        <v>0</v>
      </c>
      <c r="P1110">
        <f>Data!P1110+Data!P1422</f>
        <v>0</v>
      </c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t="str">
        <f>VLOOKUP(A1110,Misc!$A$3:$B$11,2,FALSE)</f>
        <v>IDR</v>
      </c>
      <c r="BR1110">
        <f>INDEX(FX!$B$30:$AK$48,MATCH('Data (2)'!BQ1110,FX!$A$30:$A$48,0),MATCH('Data (2)'!D1110,Period,0))</f>
        <v>14837.54839</v>
      </c>
      <c r="BS1110">
        <f t="shared" si="311"/>
        <v>0.6531670899915446</v>
      </c>
      <c r="BT1110">
        <f t="shared" si="312"/>
        <v>0</v>
      </c>
      <c r="BU1110">
        <f t="shared" si="313"/>
        <v>6.2254737552874882E-2</v>
      </c>
      <c r="BV1110">
        <f t="shared" si="314"/>
        <v>0</v>
      </c>
      <c r="BW1110">
        <f t="shared" si="315"/>
        <v>0</v>
      </c>
      <c r="BX1110">
        <f t="shared" si="316"/>
        <v>0</v>
      </c>
      <c r="BY1110">
        <f t="shared" si="317"/>
        <v>0</v>
      </c>
      <c r="BZ1110">
        <f t="shared" si="318"/>
        <v>0</v>
      </c>
      <c r="CA1110">
        <f t="shared" si="304"/>
        <v>0.43640983662093907</v>
      </c>
      <c r="CB1110">
        <f t="shared" si="304"/>
        <v>3.4228834426518431E-2</v>
      </c>
      <c r="CC1110">
        <f t="shared" si="304"/>
        <v>0</v>
      </c>
      <c r="CD1110">
        <f t="shared" si="304"/>
        <v>0</v>
      </c>
      <c r="CE1110" s="4">
        <f t="shared" si="306"/>
        <v>9.531211615955848E-2</v>
      </c>
      <c r="CF1110" s="4" t="str">
        <f t="shared" si="307"/>
        <v/>
      </c>
      <c r="CG1110" s="4">
        <f t="shared" si="308"/>
        <v>0</v>
      </c>
      <c r="CH1110" s="4" t="str">
        <f t="shared" si="309"/>
        <v/>
      </c>
      <c r="CI1110">
        <f>INDEX(FX!$B$114:$AK$132,MATCH('Data (2)'!BQ1110,FX!$A$114:$A$132,0),MATCH('Data (2)'!D1110,Period,0))</f>
        <v>14132.996485061512</v>
      </c>
    </row>
    <row r="1111" spans="1:87" hidden="1" x14ac:dyDescent="0.15">
      <c r="A1111" t="s">
        <v>66</v>
      </c>
      <c r="B1111" s="1">
        <f t="shared" si="310"/>
        <v>44044</v>
      </c>
      <c r="C1111" t="str">
        <f t="shared" si="310"/>
        <v>Corporate Care</v>
      </c>
      <c r="D1111" s="1">
        <v>43983</v>
      </c>
      <c r="E1111">
        <f>Data!E1111+Data!E1423</f>
        <v>32819.281998810031</v>
      </c>
      <c r="F1111">
        <f>Data!F1111+Data!F1423</f>
        <v>1593.821486084342</v>
      </c>
      <c r="G1111">
        <f>Data!G1111+Data!G1423</f>
        <v>0</v>
      </c>
      <c r="H1111">
        <f>Data!H1111+Data!H1423</f>
        <v>0</v>
      </c>
      <c r="I1111">
        <f>Data!I1111+Data!I1423</f>
        <v>9906.91288403</v>
      </c>
      <c r="J1111">
        <f>Data!J1111+Data!J1423</f>
        <v>777.02666699890472</v>
      </c>
      <c r="K1111">
        <f>Data!K1111+Data!K1423</f>
        <v>0</v>
      </c>
      <c r="L1111">
        <f>Data!L1111+Data!L1423</f>
        <v>0</v>
      </c>
      <c r="M1111">
        <f>Data!M1111+Data!M1423</f>
        <v>12938.293064250018</v>
      </c>
      <c r="N1111">
        <f>Data!N1111+Data!N1423</f>
        <v>1334.3542739422167</v>
      </c>
      <c r="O1111">
        <f>Data!O1111+Data!O1423</f>
        <v>0</v>
      </c>
      <c r="P1111">
        <f>Data!P1111+Data!P1423</f>
        <v>0</v>
      </c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t="str">
        <f>VLOOKUP(A1111,Misc!$A$3:$B$11,2,FALSE)</f>
        <v>IDR</v>
      </c>
      <c r="BR1111">
        <f>INDEX(FX!$B$30:$AK$48,MATCH('Data (2)'!BQ1111,FX!$A$30:$A$48,0),MATCH('Data (2)'!D1111,Period,0))</f>
        <v>14121.866666669999</v>
      </c>
      <c r="BS1111">
        <f t="shared" si="311"/>
        <v>2.32400452245234</v>
      </c>
      <c r="BT1111">
        <f t="shared" si="312"/>
        <v>0</v>
      </c>
      <c r="BU1111">
        <f t="shared" si="313"/>
        <v>0.11286195541316299</v>
      </c>
      <c r="BV1111">
        <f t="shared" si="314"/>
        <v>0</v>
      </c>
      <c r="BW1111">
        <f t="shared" si="315"/>
        <v>0</v>
      </c>
      <c r="BX1111">
        <f t="shared" si="316"/>
        <v>0</v>
      </c>
      <c r="BY1111">
        <f t="shared" si="317"/>
        <v>0</v>
      </c>
      <c r="BZ1111">
        <f t="shared" si="318"/>
        <v>0</v>
      </c>
      <c r="CA1111">
        <f t="shared" si="304"/>
        <v>0.70097752408709246</v>
      </c>
      <c r="CB1111">
        <f t="shared" si="304"/>
        <v>5.4979612272614442E-2</v>
      </c>
      <c r="CC1111">
        <f t="shared" si="304"/>
        <v>0</v>
      </c>
      <c r="CD1111">
        <f t="shared" si="304"/>
        <v>0</v>
      </c>
      <c r="CE1111" s="4">
        <f t="shared" si="306"/>
        <v>4.8563569615634225E-2</v>
      </c>
      <c r="CF1111" s="4" t="str">
        <f t="shared" si="307"/>
        <v/>
      </c>
      <c r="CG1111" s="4">
        <f t="shared" si="308"/>
        <v>0</v>
      </c>
      <c r="CH1111" s="4" t="str">
        <f t="shared" si="309"/>
        <v/>
      </c>
      <c r="CI1111">
        <f>INDEX(FX!$B$114:$AK$132,MATCH('Data (2)'!BQ1111,FX!$A$114:$A$132,0),MATCH('Data (2)'!D1111,Period,0))</f>
        <v>14132.996485061512</v>
      </c>
    </row>
    <row r="1112" spans="1:87" hidden="1" x14ac:dyDescent="0.15">
      <c r="A1112" t="s">
        <v>66</v>
      </c>
      <c r="B1112" s="1">
        <f t="shared" si="310"/>
        <v>44044</v>
      </c>
      <c r="C1112" t="str">
        <f t="shared" si="310"/>
        <v>Corporate Care</v>
      </c>
      <c r="D1112" s="1">
        <v>44013</v>
      </c>
      <c r="E1112">
        <f>Data!E1112+Data!E1424</f>
        <v>9975.5129743099969</v>
      </c>
      <c r="F1112">
        <f>Data!F1112+Data!F1424</f>
        <v>817.33162237222177</v>
      </c>
      <c r="G1112">
        <f>Data!G1112+Data!G1424</f>
        <v>0</v>
      </c>
      <c r="H1112">
        <f>Data!H1112+Data!H1424</f>
        <v>0</v>
      </c>
      <c r="I1112">
        <f>Data!I1112+Data!I1424</f>
        <v>19764.133333140002</v>
      </c>
      <c r="J1112">
        <f>Data!J1112+Data!J1424</f>
        <v>1550.1558184108874</v>
      </c>
      <c r="K1112">
        <f>Data!K1112+Data!K1424</f>
        <v>0</v>
      </c>
      <c r="L1112">
        <f>Data!L1112+Data!L1424</f>
        <v>0</v>
      </c>
      <c r="M1112">
        <f>Data!M1112+Data!M1424</f>
        <v>18895.401018270029</v>
      </c>
      <c r="N1112">
        <f>Data!N1112+Data!N1424</f>
        <v>1613.0044262139404</v>
      </c>
      <c r="O1112">
        <f>Data!O1112+Data!O1424</f>
        <v>0</v>
      </c>
      <c r="P1112">
        <f>Data!P1112+Data!P1424</f>
        <v>0</v>
      </c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t="str">
        <f>VLOOKUP(A1112,Misc!$A$3:$B$11,2,FALSE)</f>
        <v>IDR</v>
      </c>
      <c r="BR1112">
        <f>INDEX(FX!$B$30:$AK$48,MATCH('Data (2)'!BQ1112,FX!$A$30:$A$48,0),MATCH('Data (2)'!D1112,Period,0))</f>
        <v>14547.96774194</v>
      </c>
      <c r="BS1112">
        <f t="shared" si="311"/>
        <v>0.68569804052780658</v>
      </c>
      <c r="BT1112">
        <f t="shared" si="312"/>
        <v>0</v>
      </c>
      <c r="BU1112">
        <f t="shared" si="313"/>
        <v>5.6181841812582206E-2</v>
      </c>
      <c r="BV1112">
        <f t="shared" si="314"/>
        <v>0</v>
      </c>
      <c r="BW1112">
        <f t="shared" si="315"/>
        <v>0</v>
      </c>
      <c r="BX1112">
        <f t="shared" si="316"/>
        <v>0</v>
      </c>
      <c r="BY1112">
        <f t="shared" si="317"/>
        <v>0</v>
      </c>
      <c r="BZ1112">
        <f t="shared" si="318"/>
        <v>0</v>
      </c>
      <c r="CA1112">
        <f t="shared" si="304"/>
        <v>1.352225871178161</v>
      </c>
      <c r="CB1112">
        <f t="shared" si="304"/>
        <v>0.10605882720381003</v>
      </c>
      <c r="CC1112">
        <f t="shared" si="304"/>
        <v>0</v>
      </c>
      <c r="CD1112">
        <f t="shared" si="304"/>
        <v>0</v>
      </c>
      <c r="CE1112" s="4">
        <f t="shared" si="306"/>
        <v>8.193379372841289E-2</v>
      </c>
      <c r="CF1112" s="4" t="str">
        <f t="shared" si="307"/>
        <v/>
      </c>
      <c r="CG1112" s="4">
        <f t="shared" si="308"/>
        <v>0</v>
      </c>
      <c r="CH1112" s="4" t="str">
        <f t="shared" si="309"/>
        <v/>
      </c>
      <c r="CI1112">
        <f>INDEX(FX!$B$114:$AK$132,MATCH('Data (2)'!BQ1112,FX!$A$114:$A$132,0),MATCH('Data (2)'!D1112,Period,0))</f>
        <v>14616</v>
      </c>
    </row>
    <row r="1113" spans="1:87" hidden="1" x14ac:dyDescent="0.15">
      <c r="A1113" t="s">
        <v>66</v>
      </c>
      <c r="B1113" s="1">
        <f t="shared" si="310"/>
        <v>44044</v>
      </c>
      <c r="C1113" t="str">
        <f t="shared" si="310"/>
        <v>Corporate Care</v>
      </c>
      <c r="D1113" s="1">
        <v>44044</v>
      </c>
      <c r="E1113">
        <f>Data!E1113+Data!E1425</f>
        <v>5770.6790785199701</v>
      </c>
      <c r="F1113">
        <f>Data!F1113+Data!F1425</f>
        <v>820.28084891010997</v>
      </c>
      <c r="G1113">
        <f>Data!G1113+Data!G1425</f>
        <v>0</v>
      </c>
      <c r="H1113">
        <f>Data!H1113+Data!H1425</f>
        <v>0</v>
      </c>
      <c r="I1113">
        <f>Data!I1113+Data!I1425</f>
        <v>9906.91288403</v>
      </c>
      <c r="J1113">
        <f>Data!J1113+Data!J1425</f>
        <v>777.02666699890472</v>
      </c>
      <c r="K1113">
        <f>Data!K1113+Data!K1425</f>
        <v>0</v>
      </c>
      <c r="L1113">
        <f>Data!L1113+Data!L1425</f>
        <v>0</v>
      </c>
      <c r="M1113">
        <f>Data!M1113+Data!M1425</f>
        <v>6004.6161588199693</v>
      </c>
      <c r="N1113">
        <f>Data!N1113+Data!N1425</f>
        <v>430.96706899682027</v>
      </c>
      <c r="O1113">
        <f>Data!O1113+Data!O1425</f>
        <v>0</v>
      </c>
      <c r="P1113">
        <f>Data!P1113+Data!P1425</f>
        <v>0</v>
      </c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t="str">
        <f>VLOOKUP(A1113,Misc!$A$3:$B$11,2,FALSE)</f>
        <v>IDR</v>
      </c>
      <c r="BR1113">
        <f>INDEX(FX!$B$30:$AK$48,MATCH('Data (2)'!BQ1113,FX!$A$30:$A$48,0),MATCH('Data (2)'!D1113,Period,0))</f>
        <v>14692.4516129</v>
      </c>
      <c r="BS1113">
        <f t="shared" si="311"/>
        <v>0.39276488570861129</v>
      </c>
      <c r="BT1113">
        <f t="shared" si="312"/>
        <v>0</v>
      </c>
      <c r="BU1113">
        <f t="shared" si="313"/>
        <v>5.5830086803886549E-2</v>
      </c>
      <c r="BV1113">
        <f t="shared" si="314"/>
        <v>0</v>
      </c>
      <c r="BW1113">
        <f t="shared" si="315"/>
        <v>0</v>
      </c>
      <c r="BX1113">
        <f t="shared" si="316"/>
        <v>0</v>
      </c>
      <c r="BY1113">
        <f t="shared" si="317"/>
        <v>0</v>
      </c>
      <c r="BZ1113">
        <f t="shared" si="318"/>
        <v>0</v>
      </c>
      <c r="CA1113">
        <f t="shared" si="304"/>
        <v>0.67781286836548982</v>
      </c>
      <c r="CB1113">
        <f t="shared" si="304"/>
        <v>5.3162744047544112E-2</v>
      </c>
      <c r="CC1113">
        <f t="shared" si="304"/>
        <v>0</v>
      </c>
      <c r="CD1113">
        <f t="shared" si="304"/>
        <v>0</v>
      </c>
      <c r="CE1113" s="4">
        <f t="shared" si="306"/>
        <v>0.14214632935721852</v>
      </c>
      <c r="CF1113" s="4" t="str">
        <f t="shared" si="307"/>
        <v/>
      </c>
      <c r="CG1113" s="4">
        <f t="shared" si="308"/>
        <v>0</v>
      </c>
      <c r="CH1113" s="4" t="str">
        <f t="shared" si="309"/>
        <v/>
      </c>
      <c r="CI1113">
        <f>INDEX(FX!$B$114:$AK$132,MATCH('Data (2)'!BQ1113,FX!$A$114:$A$132,0),MATCH('Data (2)'!D1113,Period,0))</f>
        <v>14616</v>
      </c>
    </row>
    <row r="1114" spans="1:87" hidden="1" x14ac:dyDescent="0.15">
      <c r="A1114" t="s">
        <v>66</v>
      </c>
      <c r="B1114" s="1">
        <f t="shared" si="310"/>
        <v>44044</v>
      </c>
      <c r="C1114" t="str">
        <f t="shared" si="310"/>
        <v>Corporate Care</v>
      </c>
      <c r="D1114" s="1">
        <v>44075</v>
      </c>
      <c r="E1114">
        <f>Data!E1114+Data!E1426</f>
        <v>6000</v>
      </c>
      <c r="F1114">
        <f>Data!F1114+Data!F1426</f>
        <v>687.25092972432014</v>
      </c>
      <c r="G1114">
        <f>Data!G1114+Data!G1426</f>
        <v>0</v>
      </c>
      <c r="H1114">
        <f>Data!H1114+Data!H1426</f>
        <v>0</v>
      </c>
      <c r="I1114">
        <f>Data!I1114+Data!I1426</f>
        <v>10742.17208427</v>
      </c>
      <c r="J1114">
        <f>Data!J1114+Data!J1426</f>
        <v>842.53836368321913</v>
      </c>
      <c r="K1114">
        <f>Data!K1114+Data!K1426</f>
        <v>0</v>
      </c>
      <c r="L1114">
        <f>Data!L1114+Data!L1426</f>
        <v>0</v>
      </c>
      <c r="M1114">
        <f>Data!M1114+Data!M1426</f>
        <v>16799.86448968</v>
      </c>
      <c r="N1114">
        <f>Data!N1114+Data!N1426</f>
        <v>1210.6152200585689</v>
      </c>
      <c r="O1114">
        <f>Data!O1114+Data!O1426</f>
        <v>0</v>
      </c>
      <c r="P1114">
        <f>Data!P1114+Data!P1426</f>
        <v>0</v>
      </c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t="str">
        <f>VLOOKUP(A1114,Misc!$A$3:$B$11,2,FALSE)</f>
        <v>IDR</v>
      </c>
      <c r="BR1114">
        <f>INDEX(FX!$B$30:$AK$48,MATCH('Data (2)'!BQ1114,FX!$A$30:$A$48,0),MATCH('Data (2)'!D1114,Period,0))</f>
        <v>14692.4516129</v>
      </c>
      <c r="BS1114">
        <f t="shared" si="311"/>
        <v>0</v>
      </c>
      <c r="BT1114">
        <f t="shared" si="312"/>
        <v>0.40837296307526982</v>
      </c>
      <c r="BU1114">
        <f t="shared" si="313"/>
        <v>0</v>
      </c>
      <c r="BV1114">
        <f t="shared" si="314"/>
        <v>4.677578309129244E-2</v>
      </c>
      <c r="BW1114">
        <f t="shared" si="315"/>
        <v>0</v>
      </c>
      <c r="BX1114">
        <f t="shared" si="316"/>
        <v>0</v>
      </c>
      <c r="BY1114">
        <f t="shared" si="317"/>
        <v>0</v>
      </c>
      <c r="BZ1114">
        <f t="shared" si="318"/>
        <v>0</v>
      </c>
      <c r="CA1114">
        <f t="shared" si="304"/>
        <v>0.73495977588054184</v>
      </c>
      <c r="CB1114">
        <f t="shared" si="304"/>
        <v>5.7644934570554127E-2</v>
      </c>
      <c r="CC1114">
        <f t="shared" si="304"/>
        <v>0</v>
      </c>
      <c r="CD1114">
        <f t="shared" si="304"/>
        <v>0</v>
      </c>
      <c r="CE1114" s="4" t="str">
        <f t="shared" si="306"/>
        <v/>
      </c>
      <c r="CF1114" s="4">
        <f t="shared" si="307"/>
        <v>0.11454182162072002</v>
      </c>
      <c r="CG1114" s="4" t="str">
        <f t="shared" si="308"/>
        <v/>
      </c>
      <c r="CH1114" s="4">
        <f t="shared" si="309"/>
        <v>0</v>
      </c>
      <c r="CI1114">
        <f>INDEX(FX!$B$114:$AK$132,MATCH('Data (2)'!BQ1114,FX!$A$114:$A$132,0),MATCH('Data (2)'!D1114,Period,0))</f>
        <v>14616</v>
      </c>
    </row>
    <row r="1115" spans="1:87" hidden="1" x14ac:dyDescent="0.15">
      <c r="A1115" t="s">
        <v>66</v>
      </c>
      <c r="B1115" s="1">
        <f t="shared" ref="B1115:C1117" si="319">B1114</f>
        <v>44044</v>
      </c>
      <c r="C1115" t="str">
        <f t="shared" si="319"/>
        <v>Corporate Care</v>
      </c>
      <c r="D1115" s="1">
        <v>44105</v>
      </c>
      <c r="E1115">
        <f>Data!E1115+Data!E1427</f>
        <v>10000</v>
      </c>
      <c r="F1115">
        <f>Data!F1115+Data!F1427</f>
        <v>1409.8016949568357</v>
      </c>
      <c r="G1115">
        <f>Data!G1115+Data!G1427</f>
        <v>0</v>
      </c>
      <c r="H1115">
        <f>Data!H1115+Data!H1427</f>
        <v>0</v>
      </c>
      <c r="I1115">
        <f>Data!I1115+Data!I1427</f>
        <v>8801.8868639199991</v>
      </c>
      <c r="J1115">
        <f>Data!J1115+Data!J1427</f>
        <v>690.35640996916834</v>
      </c>
      <c r="K1115">
        <f>Data!K1115+Data!K1427</f>
        <v>0</v>
      </c>
      <c r="L1115">
        <f>Data!L1115+Data!L1427</f>
        <v>0</v>
      </c>
      <c r="M1115">
        <f>Data!M1115+Data!M1427</f>
        <v>6632.0677586866823</v>
      </c>
      <c r="N1115">
        <f>Data!N1115+Data!N1427</f>
        <v>606.29826240342288</v>
      </c>
      <c r="O1115">
        <f>Data!O1115+Data!O1427</f>
        <v>0</v>
      </c>
      <c r="P1115">
        <f>Data!P1115+Data!P1427</f>
        <v>0</v>
      </c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t="str">
        <f>VLOOKUP(A1115,Misc!$A$3:$B$11,2,FALSE)</f>
        <v>IDR</v>
      </c>
      <c r="BR1115">
        <f>INDEX(FX!$B$30:$AK$48,MATCH('Data (2)'!BQ1115,FX!$A$30:$A$48,0),MATCH('Data (2)'!D1115,Period,0))</f>
        <v>14692.4516129</v>
      </c>
      <c r="BS1115">
        <f t="shared" si="311"/>
        <v>0</v>
      </c>
      <c r="BT1115">
        <f t="shared" si="312"/>
        <v>0.68062160512544967</v>
      </c>
      <c r="BU1115">
        <f t="shared" si="313"/>
        <v>0</v>
      </c>
      <c r="BV1115">
        <f t="shared" si="314"/>
        <v>9.5954149253010101E-2</v>
      </c>
      <c r="BW1115">
        <f t="shared" si="315"/>
        <v>0</v>
      </c>
      <c r="BX1115">
        <f t="shared" si="316"/>
        <v>0</v>
      </c>
      <c r="BY1115">
        <f t="shared" si="317"/>
        <v>0</v>
      </c>
      <c r="BZ1115">
        <f t="shared" si="318"/>
        <v>0</v>
      </c>
      <c r="CA1115">
        <f t="shared" si="304"/>
        <v>0.60220900820470713</v>
      </c>
      <c r="CB1115">
        <f t="shared" si="304"/>
        <v>4.7232923506374411E-2</v>
      </c>
      <c r="CC1115">
        <f t="shared" si="304"/>
        <v>0</v>
      </c>
      <c r="CD1115">
        <f t="shared" si="304"/>
        <v>0</v>
      </c>
      <c r="CE1115" s="4" t="str">
        <f t="shared" si="306"/>
        <v/>
      </c>
      <c r="CF1115" s="4">
        <f t="shared" si="307"/>
        <v>0.14098016949568357</v>
      </c>
      <c r="CG1115" s="4" t="str">
        <f t="shared" si="308"/>
        <v/>
      </c>
      <c r="CH1115" s="4">
        <f t="shared" si="309"/>
        <v>0</v>
      </c>
      <c r="CI1115">
        <f>INDEX(FX!$B$114:$AK$132,MATCH('Data (2)'!BQ1115,FX!$A$114:$A$132,0),MATCH('Data (2)'!D1115,Period,0))</f>
        <v>14616</v>
      </c>
    </row>
    <row r="1116" spans="1:87" hidden="1" x14ac:dyDescent="0.15">
      <c r="A1116" t="s">
        <v>66</v>
      </c>
      <c r="B1116" s="1">
        <f t="shared" si="319"/>
        <v>44044</v>
      </c>
      <c r="C1116" t="str">
        <f t="shared" si="319"/>
        <v>Corporate Care</v>
      </c>
      <c r="D1116" s="1">
        <v>44136</v>
      </c>
      <c r="E1116">
        <f>Data!E1116+Data!E1428</f>
        <v>4014.650278471478</v>
      </c>
      <c r="F1116">
        <f>Data!F1116+Data!F1428</f>
        <v>551.53602949130436</v>
      </c>
      <c r="G1116">
        <f>Data!G1116+Data!G1428</f>
        <v>0</v>
      </c>
      <c r="H1116">
        <f>Data!H1116+Data!H1428</f>
        <v>0</v>
      </c>
      <c r="I1116">
        <f>Data!I1116+Data!I1428</f>
        <v>8385.5884709799993</v>
      </c>
      <c r="J1116">
        <f>Data!J1116+Data!J1428</f>
        <v>657.70497192411676</v>
      </c>
      <c r="K1116">
        <f>Data!K1116+Data!K1428</f>
        <v>0</v>
      </c>
      <c r="L1116">
        <f>Data!L1116+Data!L1428</f>
        <v>0</v>
      </c>
      <c r="M1116">
        <f>Data!M1116+Data!M1428</f>
        <v>4022.7532550000315</v>
      </c>
      <c r="N1116">
        <f>Data!N1116+Data!N1428</f>
        <v>257.75643236675529</v>
      </c>
      <c r="O1116">
        <f>Data!O1116+Data!O1428</f>
        <v>0</v>
      </c>
      <c r="P1116">
        <f>Data!P1116+Data!P1428</f>
        <v>0</v>
      </c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t="str">
        <f>VLOOKUP(A1116,Misc!$A$3:$B$11,2,FALSE)</f>
        <v>IDR</v>
      </c>
      <c r="BR1116">
        <f>INDEX(FX!$B$30:$AK$48,MATCH('Data (2)'!BQ1116,FX!$A$30:$A$48,0),MATCH('Data (2)'!D1116,Period,0))</f>
        <v>14692.4516129</v>
      </c>
      <c r="BS1116">
        <f t="shared" si="311"/>
        <v>0</v>
      </c>
      <c r="BT1116">
        <f t="shared" si="312"/>
        <v>0.27324577165505909</v>
      </c>
      <c r="BU1116">
        <f t="shared" si="313"/>
        <v>0</v>
      </c>
      <c r="BV1116">
        <f t="shared" si="314"/>
        <v>3.7538733767688889E-2</v>
      </c>
      <c r="BW1116">
        <f t="shared" si="315"/>
        <v>0</v>
      </c>
      <c r="BX1116">
        <f t="shared" si="316"/>
        <v>0</v>
      </c>
      <c r="BY1116">
        <f t="shared" si="317"/>
        <v>0</v>
      </c>
      <c r="BZ1116">
        <f t="shared" si="318"/>
        <v>0</v>
      </c>
      <c r="CA1116">
        <f t="shared" si="304"/>
        <v>0.57372663320881223</v>
      </c>
      <c r="CB1116">
        <f t="shared" si="304"/>
        <v>4.4998971806521397E-2</v>
      </c>
      <c r="CC1116">
        <f t="shared" si="304"/>
        <v>0</v>
      </c>
      <c r="CD1116">
        <f t="shared" si="304"/>
        <v>0</v>
      </c>
      <c r="CE1116" s="4" t="str">
        <f t="shared" si="306"/>
        <v/>
      </c>
      <c r="CF1116" s="4">
        <f t="shared" si="307"/>
        <v>0.13738084048040516</v>
      </c>
      <c r="CG1116" s="4" t="str">
        <f t="shared" si="308"/>
        <v/>
      </c>
      <c r="CH1116" s="4">
        <f t="shared" si="309"/>
        <v>0</v>
      </c>
      <c r="CI1116">
        <f>INDEX(FX!$B$114:$AK$132,MATCH('Data (2)'!BQ1116,FX!$A$114:$A$132,0),MATCH('Data (2)'!D1116,Period,0))</f>
        <v>14616</v>
      </c>
    </row>
    <row r="1117" spans="1:87" hidden="1" x14ac:dyDescent="0.15">
      <c r="A1117" t="s">
        <v>66</v>
      </c>
      <c r="B1117" s="1">
        <f t="shared" si="319"/>
        <v>44044</v>
      </c>
      <c r="C1117" t="str">
        <f t="shared" si="319"/>
        <v>Corporate Care</v>
      </c>
      <c r="D1117" s="1">
        <v>44166</v>
      </c>
      <c r="E1117">
        <f>Data!E1117+Data!E1429</f>
        <v>10000</v>
      </c>
      <c r="F1117">
        <f>Data!F1117+Data!F1429</f>
        <v>1409.8016949568357</v>
      </c>
      <c r="G1117">
        <f>Data!G1117+Data!G1429</f>
        <v>0</v>
      </c>
      <c r="H1117">
        <f>Data!H1117+Data!H1429</f>
        <v>0</v>
      </c>
      <c r="I1117">
        <f>Data!I1117+Data!I1429</f>
        <v>9167.978414969999</v>
      </c>
      <c r="J1117">
        <f>Data!J1117+Data!J1429</f>
        <v>719.069986145793</v>
      </c>
      <c r="K1117">
        <f>Data!K1117+Data!K1429</f>
        <v>0</v>
      </c>
      <c r="L1117">
        <f>Data!L1117+Data!L1429</f>
        <v>0</v>
      </c>
      <c r="M1117">
        <f>Data!M1117+Data!M1429</f>
        <v>24636.326036499962</v>
      </c>
      <c r="N1117">
        <f>Data!N1117+Data!N1429</f>
        <v>1838.3124906453181</v>
      </c>
      <c r="O1117">
        <f>Data!O1117+Data!O1429</f>
        <v>0</v>
      </c>
      <c r="P1117">
        <f>Data!P1117+Data!P1429</f>
        <v>0</v>
      </c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t="str">
        <f>VLOOKUP(A1117,Misc!$A$3:$B$11,2,FALSE)</f>
        <v>IDR</v>
      </c>
      <c r="BR1117">
        <f>INDEX(FX!$B$30:$AK$48,MATCH('Data (2)'!BQ1117,FX!$A$30:$A$48,0),MATCH('Data (2)'!D1117,Period,0))</f>
        <v>14692.4516129</v>
      </c>
      <c r="BS1117">
        <f t="shared" si="311"/>
        <v>0</v>
      </c>
      <c r="BT1117">
        <f t="shared" si="312"/>
        <v>0.68062160512544967</v>
      </c>
      <c r="BU1117">
        <f t="shared" si="313"/>
        <v>0</v>
      </c>
      <c r="BV1117">
        <f t="shared" si="314"/>
        <v>9.5954149253010101E-2</v>
      </c>
      <c r="BW1117">
        <f t="shared" si="315"/>
        <v>0</v>
      </c>
      <c r="BX1117">
        <f t="shared" si="316"/>
        <v>0</v>
      </c>
      <c r="BY1117">
        <f t="shared" si="317"/>
        <v>0</v>
      </c>
      <c r="BZ1117">
        <f t="shared" si="318"/>
        <v>0</v>
      </c>
      <c r="CA1117">
        <f t="shared" si="304"/>
        <v>0.62725632286330046</v>
      </c>
      <c r="CB1117">
        <f t="shared" si="304"/>
        <v>4.919745389612705E-2</v>
      </c>
      <c r="CC1117">
        <f t="shared" si="304"/>
        <v>0</v>
      </c>
      <c r="CD1117">
        <f t="shared" si="304"/>
        <v>0</v>
      </c>
      <c r="CE1117" s="4" t="str">
        <f t="shared" si="306"/>
        <v/>
      </c>
      <c r="CF1117" s="4">
        <f t="shared" si="307"/>
        <v>0.14098016949568357</v>
      </c>
      <c r="CG1117" s="4" t="str">
        <f t="shared" si="308"/>
        <v/>
      </c>
      <c r="CH1117" s="4">
        <f t="shared" si="309"/>
        <v>0</v>
      </c>
      <c r="CI1117">
        <f>INDEX(FX!$B$114:$AK$132,MATCH('Data (2)'!BQ1117,FX!$A$114:$A$132,0),MATCH('Data (2)'!D1117,Period,0))</f>
        <v>14616</v>
      </c>
    </row>
    <row r="1118" spans="1:87" x14ac:dyDescent="0.15">
      <c r="A1118" t="s">
        <v>66</v>
      </c>
      <c r="B1118" s="1">
        <f>B1117</f>
        <v>44044</v>
      </c>
      <c r="C1118" t="s">
        <v>109</v>
      </c>
      <c r="D1118" s="1">
        <v>43831</v>
      </c>
      <c r="E1118">
        <f>Data!E1118+Data!E1430</f>
        <v>61.144500000000001</v>
      </c>
      <c r="F1118">
        <f>Data!F1118+Data!F1430</f>
        <v>30.920459548538513</v>
      </c>
      <c r="G1118">
        <f>Data!G1118+Data!G1430</f>
        <v>61.144500000000001</v>
      </c>
      <c r="H1118">
        <f>Data!H1118+Data!H1430</f>
        <v>30.9204595485018</v>
      </c>
      <c r="I1118">
        <f>Data!I1118+Data!I1430</f>
        <v>480</v>
      </c>
      <c r="J1118">
        <f>Data!J1118+Data!J1430</f>
        <v>199.3646285219298</v>
      </c>
      <c r="K1118">
        <f>Data!K1118+Data!K1430</f>
        <v>480</v>
      </c>
      <c r="L1118">
        <f>Data!L1118+Data!L1430</f>
        <v>159.89523426822669</v>
      </c>
      <c r="M1118">
        <f>Data!M1118+Data!M1430</f>
        <v>48.082000000000001</v>
      </c>
      <c r="N1118">
        <f>Data!N1118+Data!N1430</f>
        <v>30.241606491957999</v>
      </c>
      <c r="O1118">
        <f>Data!O1118+Data!O1430</f>
        <v>48.01</v>
      </c>
      <c r="P1118">
        <f>Data!P1118+Data!P1430</f>
        <v>30.218291149923999</v>
      </c>
      <c r="Q1118" t="str">
        <f t="array" ref="Q1118:Q1129">'[12]D2C_Key Products'!$D$6</f>
        <v>Bebas Handal</v>
      </c>
      <c r="R1118" t="str">
        <f t="array" ref="R1118:R1129">'[12]D2C_Key Products'!$D$9</f>
        <v>Bebas Rencana</v>
      </c>
      <c r="S1118" t="str">
        <f t="array" ref="S1118:S1129">'[12]D2C_Key Products'!$D$12</f>
        <v>Bebas Aksi</v>
      </c>
      <c r="T1118" t="str">
        <f t="array" ref="T1118:T1129">'[12]D2C_Key Products'!$D$15</f>
        <v>Cancer Care</v>
      </c>
      <c r="U1118" t="str">
        <f t="array" ref="U1118:U1129">'[12]D2C_Key Products'!$D$18</f>
        <v>Credit Life</v>
      </c>
      <c r="V1118">
        <f t="array" ref="V1118:V1129">'[12]D2C_Key Products'!$D$21</f>
        <v>0</v>
      </c>
      <c r="W1118">
        <f t="array" ref="W1118:W1129">'[12]D2C_Key Products'!$D$24</f>
        <v>0</v>
      </c>
      <c r="X1118">
        <f t="array" ref="X1118:X1129">'[12]D2C_Key Products'!$D$27</f>
        <v>0</v>
      </c>
      <c r="Y1118">
        <f t="array" ref="Y1118:Y1129">'[12]D2C_Key Products'!$D$30</f>
        <v>0</v>
      </c>
      <c r="Z1118">
        <f t="array" ref="Z1118:Z1129">'[12]D2C_Key Products'!$D$33</f>
        <v>0</v>
      </c>
      <c r="AA1118">
        <f t="array" ref="AA1118:AA1129">TRANSPOSE('[12]D2C_Key Products'!$F$6:$Q$6)</f>
        <v>51.142499999999998</v>
      </c>
      <c r="AB1118">
        <f t="array" ref="AB1118:AB1129">TRANSPOSE('[12]D2C_Key Products'!$F$9:$Q$9)</f>
        <v>8.0459999999999994</v>
      </c>
      <c r="AC1118">
        <f t="array" ref="AC1118:AC1129">TRANSPOSE('[12]D2C_Key Products'!$F$12:$Q$12)</f>
        <v>1.9560000000000002</v>
      </c>
      <c r="AD1118">
        <f t="array" ref="AD1118:AD1129">TRANSPOSE('[12]D2C_Key Products'!$F$15:$Q$15)</f>
        <v>0</v>
      </c>
      <c r="AE1118">
        <f t="array" ref="AE1118:AE1129">TRANSPOSE('[12]D2C_Key Products'!$F$18:$Q$18)</f>
        <v>0</v>
      </c>
      <c r="AF1118">
        <f t="array" ref="AF1118:AF1129">TRANSPOSE('[12]D2C_Key Products'!$F$21:$Q$21)</f>
        <v>0</v>
      </c>
      <c r="AG1118">
        <f t="array" ref="AG1118:AG1129">TRANSPOSE('[12]D2C_Key Products'!$F$24:$Q$24)</f>
        <v>0</v>
      </c>
      <c r="AH1118">
        <f t="array" ref="AH1118:AH1129">TRANSPOSE('[12]D2C_Key Products'!$F$27:$Q$27)</f>
        <v>0</v>
      </c>
      <c r="AI1118">
        <f t="array" ref="AI1118:AI1129">TRANSPOSE('[12]D2C_Key Products'!$F$30:$Q$30)</f>
        <v>0</v>
      </c>
      <c r="AJ1118">
        <f t="array" ref="AJ1118:AJ1129">TRANSPOSE('[12]D2C_Key Products'!$F$33:$Q$33)</f>
        <v>0</v>
      </c>
      <c r="AK1118">
        <f t="array" ref="AK1118:AK1129">TRANSPOSE('[12]D2C_Key Products'!$F$36:$Q$36)</f>
        <v>0</v>
      </c>
      <c r="AL1118">
        <f t="array" ref="AL1118:AL1129">TRANSPOSE('[12]D2C_Key Products'!$F$7:$Q$7)</f>
        <v>22.838022340662086</v>
      </c>
      <c r="AM1118">
        <f t="array" ref="AM1118:AM1129">TRANSPOSE('[12]D2C_Key Products'!$F$10:$Q$10)</f>
        <v>6.4877092316231133</v>
      </c>
      <c r="AN1118">
        <f t="array" ref="AN1118:AN1129">TRANSPOSE('[12]D2C_Key Products'!$F$13:$Q$13)</f>
        <v>1.5947279762533153</v>
      </c>
      <c r="AO1118">
        <f t="array" ref="AO1118:AO1129">TRANSPOSE('[12]D2C_Key Products'!$F$16:$Q$16)</f>
        <v>0</v>
      </c>
      <c r="AP1118">
        <f t="array" ref="AP1118:AP1129">TRANSPOSE('[12]D2C_Key Products'!$F$19:$Q$19)</f>
        <v>0</v>
      </c>
      <c r="AQ1118">
        <f t="array" ref="AQ1118:AQ1129">TRANSPOSE('[12]D2C_Key Products'!$F$22:$Q$22)</f>
        <v>0</v>
      </c>
      <c r="AR1118">
        <f t="array" ref="AR1118:AR1129">TRANSPOSE('[12]D2C_Key Products'!$F$25:$Q$25)</f>
        <v>0</v>
      </c>
      <c r="AS1118">
        <f t="array" ref="AS1118:AS1129">TRANSPOSE('[12]D2C_Key Products'!$F$28:$Q$28)</f>
        <v>0</v>
      </c>
      <c r="AT1118">
        <f t="array" ref="AT1118:AT1129">TRANSPOSE('[12]D2C_Key Products'!$F$31:$Q$31)</f>
        <v>0</v>
      </c>
      <c r="AU1118">
        <f t="array" ref="AU1118:AU1129">TRANSPOSE('[12]D2C_Key Products'!$F$34:$Q$35)</f>
        <v>0</v>
      </c>
      <c r="AV1118">
        <f t="array" ref="AV1118:AV1129">TRANSPOSE('[12]D2C_Key Products'!$F$37:$Q$37)</f>
        <v>0</v>
      </c>
      <c r="AW1118" s="4" t="str">
        <f t="array" ref="AW1118:AW1129">'[12]D2C_Key Products'!$D$8</f>
        <v>Traditional</v>
      </c>
      <c r="AX1118" s="4" t="str">
        <f t="array" ref="AX1118:AX1129">'[12]D2C_Key Products'!$D$11</f>
        <v>Traditional</v>
      </c>
      <c r="AY1118" s="4" t="str">
        <f t="array" ref="AY1118:AY1129">'[12]D2C_Key Products'!$D$14</f>
        <v>Traditional</v>
      </c>
      <c r="AZ1118" s="4" t="str">
        <f t="array" ref="AZ1118:AZ1129">'[12]D2C_Key Products'!$D$17</f>
        <v>Traditional</v>
      </c>
      <c r="BA1118" s="4" t="str">
        <f t="array" ref="BA1118:BA1129">'[12]D2C_Key Products'!$D$20</f>
        <v>Traditional</v>
      </c>
      <c r="BB1118" s="4">
        <f t="array" ref="BB1118:BB1129">'[12]D2C_Key Products'!$D$23</f>
        <v>0</v>
      </c>
      <c r="BC1118" s="4">
        <f t="array" ref="BC1118:BC1129">'[12]D2C_Key Products'!$D$26</f>
        <v>0</v>
      </c>
      <c r="BD1118" s="4">
        <f t="array" ref="BD1118:BD1129">'[12]D2C_Key Products'!$D$29</f>
        <v>0</v>
      </c>
      <c r="BE1118" s="4">
        <f t="array" ref="BE1118:BE1129">'[12]D2C_Key Products'!$D$32</f>
        <v>0</v>
      </c>
      <c r="BF1118" s="4">
        <f t="array" ref="BF1118:BF1129">'[12]D2C_Key Products'!$D$35</f>
        <v>0</v>
      </c>
      <c r="BG1118" s="4">
        <f t="array" ref="BG1118:BG1129">'[12]D2C_Key Products'!$D$7</f>
        <v>1</v>
      </c>
      <c r="BH1118" s="4">
        <f t="array" ref="BH1118:BH1129">'[12]D2C_Key Products'!$D$10</f>
        <v>1</v>
      </c>
      <c r="BI1118" s="4">
        <f t="array" ref="BI1118:BI1129">'[12]D2C_Key Products'!$D$13</f>
        <v>1</v>
      </c>
      <c r="BJ1118" s="4">
        <f t="array" ref="BJ1118:BJ1129">'[12]D2C_Key Products'!$D$16</f>
        <v>1</v>
      </c>
      <c r="BK1118" s="4">
        <f t="array" ref="BK1118:BK1129">'[12]D2C_Key Products'!$D$19</f>
        <v>1</v>
      </c>
      <c r="BL1118" s="4">
        <f t="array" ref="BL1118:BL1129">'[12]D2C_Key Products'!$D$22</f>
        <v>0</v>
      </c>
      <c r="BM1118" s="4">
        <f t="array" ref="BM1118:BM1129">'[12]D2C_Key Products'!$D$25</f>
        <v>0</v>
      </c>
      <c r="BN1118" s="4">
        <f t="array" ref="BN1118:BN1129">'[12]D2C_Key Products'!$D$28</f>
        <v>0</v>
      </c>
      <c r="BO1118" s="4">
        <f t="array" ref="BO1118:BO1129">'[12]D2C_Key Products'!$D$31</f>
        <v>0</v>
      </c>
      <c r="BP1118" s="4">
        <f t="array" ref="BP1118:BP1129">'[12]D2C_Key Products'!$D$34</f>
        <v>0</v>
      </c>
      <c r="BQ1118" t="str">
        <f>VLOOKUP(A1118,Misc!$A$3:$B$11,2,FALSE)</f>
        <v>IDR</v>
      </c>
      <c r="BR1118">
        <f>INDEX(FX!$B$30:$AK$48,MATCH('Data (2)'!BQ1118,FX!$A$30:$A$48,0),MATCH('Data (2)'!D1118,Period,0))</f>
        <v>13731.90322581</v>
      </c>
      <c r="BS1118">
        <f t="shared" si="311"/>
        <v>4.4527330985755101E-3</v>
      </c>
      <c r="BT1118">
        <f t="shared" si="312"/>
        <v>0</v>
      </c>
      <c r="BU1118">
        <f t="shared" si="313"/>
        <v>2.2517242541020468E-3</v>
      </c>
      <c r="BV1118">
        <f t="shared" si="314"/>
        <v>0</v>
      </c>
      <c r="BW1118">
        <f t="shared" si="315"/>
        <v>4.4527330985755101E-3</v>
      </c>
      <c r="BX1118">
        <f t="shared" si="316"/>
        <v>0</v>
      </c>
      <c r="BY1118">
        <f t="shared" si="317"/>
        <v>2.2517242540993731E-3</v>
      </c>
      <c r="BZ1118">
        <f t="shared" si="318"/>
        <v>0</v>
      </c>
      <c r="CA1118">
        <f t="shared" si="304"/>
        <v>3.396307361339522E-2</v>
      </c>
      <c r="CB1118">
        <f t="shared" si="304"/>
        <v>1.4106324071661444E-2</v>
      </c>
      <c r="CC1118">
        <f t="shared" si="304"/>
        <v>3.396307361339522E-2</v>
      </c>
      <c r="CD1118">
        <f t="shared" si="304"/>
        <v>1.1313611691422618E-2</v>
      </c>
      <c r="CE1118" s="4">
        <f t="shared" si="306"/>
        <v>0.50569486296459221</v>
      </c>
      <c r="CF1118" s="4" t="str">
        <f t="shared" si="307"/>
        <v/>
      </c>
      <c r="CG1118" s="4">
        <f t="shared" si="308"/>
        <v>0.99999999999881262</v>
      </c>
      <c r="CH1118" s="4" t="str">
        <f t="shared" si="309"/>
        <v/>
      </c>
      <c r="CI1118">
        <f>INDEX(FX!$B$114:$AK$132,MATCH('Data (2)'!BQ1118,FX!$A$114:$A$132,0),MATCH('Data (2)'!D1118,Period,0))</f>
        <v>14132.996485061512</v>
      </c>
    </row>
    <row r="1119" spans="1:87" hidden="1" x14ac:dyDescent="0.15">
      <c r="A1119" t="s">
        <v>66</v>
      </c>
      <c r="B1119" s="1">
        <f t="shared" ref="B1119:B1134" si="320">B1118</f>
        <v>44044</v>
      </c>
      <c r="C1119" t="s">
        <v>109</v>
      </c>
      <c r="D1119" s="1">
        <v>43862</v>
      </c>
      <c r="E1119">
        <f>Data!E1119+Data!E1431</f>
        <v>71.870199999999997</v>
      </c>
      <c r="F1119">
        <f>Data!F1119+Data!F1431</f>
        <v>40.765267466626042</v>
      </c>
      <c r="G1119">
        <f>Data!G1119+Data!G1431</f>
        <v>71.870199999999997</v>
      </c>
      <c r="H1119">
        <f>Data!H1119+Data!H1431</f>
        <v>40.765267466626035</v>
      </c>
      <c r="I1119">
        <f>Data!I1119+Data!I1431</f>
        <v>420</v>
      </c>
      <c r="J1119">
        <f>Data!J1119+Data!J1431</f>
        <v>174.44404995668856</v>
      </c>
      <c r="K1119">
        <f>Data!K1119+Data!K1431</f>
        <v>420</v>
      </c>
      <c r="L1119">
        <f>Data!L1119+Data!L1431</f>
        <v>139.90832998469836</v>
      </c>
      <c r="M1119">
        <f>Data!M1119+Data!M1431</f>
        <v>29.682300000000001</v>
      </c>
      <c r="N1119">
        <f>Data!N1119+Data!N1431</f>
        <v>19.035035655720403</v>
      </c>
      <c r="O1119">
        <f>Data!O1119+Data!O1431</f>
        <v>29.403300000000002</v>
      </c>
      <c r="P1119">
        <f>Data!P1119+Data!P1431</f>
        <v>11.783217884762001</v>
      </c>
      <c r="Q1119" t="str">
        <v>Bebas Handal</v>
      </c>
      <c r="R1119" t="str">
        <v>Bebas Rencana</v>
      </c>
      <c r="S1119" t="str">
        <v>Bebas Aksi</v>
      </c>
      <c r="T1119" t="str">
        <v>Cancer Care</v>
      </c>
      <c r="U1119" t="str">
        <v>Credit Life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41.654200000000003</v>
      </c>
      <c r="AB1119">
        <v>23.658000000000001</v>
      </c>
      <c r="AC1119">
        <v>6.5580000000000007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17.180993816350572</v>
      </c>
      <c r="AM1119">
        <v>18.4734627318749</v>
      </c>
      <c r="AN1119">
        <v>5.110810918400575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 s="4" t="str">
        <v>Traditional</v>
      </c>
      <c r="AX1119" s="4" t="str">
        <v>Traditional</v>
      </c>
      <c r="AY1119" s="4" t="str">
        <v>Traditional</v>
      </c>
      <c r="AZ1119" s="4" t="str">
        <v>Traditional</v>
      </c>
      <c r="BA1119" s="4" t="str">
        <v>Traditional</v>
      </c>
      <c r="BB1119" s="4">
        <v>0</v>
      </c>
      <c r="BC1119" s="4">
        <v>0</v>
      </c>
      <c r="BD1119" s="4">
        <v>0</v>
      </c>
      <c r="BE1119" s="4">
        <v>0</v>
      </c>
      <c r="BF1119" s="4">
        <v>0</v>
      </c>
      <c r="BG1119" s="4">
        <v>1</v>
      </c>
      <c r="BH1119" s="4">
        <v>1</v>
      </c>
      <c r="BI1119" s="4">
        <v>1</v>
      </c>
      <c r="BJ1119" s="4">
        <v>1</v>
      </c>
      <c r="BK1119" s="4">
        <v>1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t="str">
        <f>VLOOKUP(A1119,Misc!$A$3:$B$11,2,FALSE)</f>
        <v>IDR</v>
      </c>
      <c r="BR1119">
        <f>INDEX(FX!$B$30:$AK$48,MATCH('Data (2)'!BQ1119,FX!$A$30:$A$48,0),MATCH('Data (2)'!D1119,Period,0))</f>
        <v>13769.724137929999</v>
      </c>
      <c r="BS1119">
        <f t="shared" si="311"/>
        <v>5.2194364447742843E-3</v>
      </c>
      <c r="BT1119">
        <f t="shared" si="312"/>
        <v>0</v>
      </c>
      <c r="BU1119">
        <f t="shared" si="313"/>
        <v>2.9604999387267523E-3</v>
      </c>
      <c r="BV1119">
        <f t="shared" si="314"/>
        <v>0</v>
      </c>
      <c r="BW1119">
        <f t="shared" si="315"/>
        <v>5.2194364447742843E-3</v>
      </c>
      <c r="BX1119">
        <f t="shared" si="316"/>
        <v>0</v>
      </c>
      <c r="BY1119">
        <f t="shared" si="317"/>
        <v>2.9604999387267514E-3</v>
      </c>
      <c r="BZ1119">
        <f t="shared" si="318"/>
        <v>0</v>
      </c>
      <c r="CA1119">
        <f t="shared" si="304"/>
        <v>2.9717689411720816E-2</v>
      </c>
      <c r="CB1119">
        <f t="shared" si="304"/>
        <v>1.2343033562703764E-2</v>
      </c>
      <c r="CC1119">
        <f t="shared" si="304"/>
        <v>2.9717689411720816E-2</v>
      </c>
      <c r="CD1119">
        <f t="shared" si="304"/>
        <v>9.8994102299947914E-3</v>
      </c>
      <c r="CE1119" s="4">
        <f t="shared" si="306"/>
        <v>0.56720681821709196</v>
      </c>
      <c r="CF1119" s="4" t="str">
        <f t="shared" si="307"/>
        <v/>
      </c>
      <c r="CG1119" s="4">
        <f t="shared" si="308"/>
        <v>0.99999999999999967</v>
      </c>
      <c r="CH1119" s="4" t="str">
        <f t="shared" si="309"/>
        <v/>
      </c>
      <c r="CI1119">
        <f>INDEX(FX!$B$114:$AK$132,MATCH('Data (2)'!BQ1119,FX!$A$114:$A$132,0),MATCH('Data (2)'!D1119,Period,0))</f>
        <v>14132.996485061512</v>
      </c>
    </row>
    <row r="1120" spans="1:87" hidden="1" x14ac:dyDescent="0.15">
      <c r="A1120" t="s">
        <v>66</v>
      </c>
      <c r="B1120" s="1">
        <f t="shared" si="320"/>
        <v>44044</v>
      </c>
      <c r="C1120" t="s">
        <v>109</v>
      </c>
      <c r="D1120" s="1">
        <v>43891</v>
      </c>
      <c r="E1120">
        <f>Data!E1120+Data!E1432</f>
        <v>84.041200000000003</v>
      </c>
      <c r="F1120">
        <f>Data!F1120+Data!F1432</f>
        <v>54.097706524566846</v>
      </c>
      <c r="G1120">
        <f>Data!G1120+Data!G1432</f>
        <v>84.041200000000003</v>
      </c>
      <c r="H1120">
        <f>Data!H1120+Data!H1432</f>
        <v>54.097706524566853</v>
      </c>
      <c r="I1120">
        <f>Data!I1120+Data!I1432</f>
        <v>600</v>
      </c>
      <c r="J1120">
        <f>Data!J1120+Data!J1432</f>
        <v>249.20578565241223</v>
      </c>
      <c r="K1120">
        <f>Data!K1120+Data!K1432</f>
        <v>600</v>
      </c>
      <c r="L1120">
        <f>Data!L1120+Data!L1432</f>
        <v>199.86904283528338</v>
      </c>
      <c r="M1120">
        <f>Data!M1120+Data!M1432</f>
        <v>38.439900000000002</v>
      </c>
      <c r="N1120">
        <f>Data!N1120+Data!N1432</f>
        <v>28.811691088891397</v>
      </c>
      <c r="O1120">
        <f>Data!O1120+Data!O1432</f>
        <v>38.790900000000001</v>
      </c>
      <c r="P1120">
        <f>Data!P1120+Data!P1432</f>
        <v>36.2246756100784</v>
      </c>
      <c r="Q1120" t="str">
        <v>Bebas Handal</v>
      </c>
      <c r="R1120" t="str">
        <v>Bebas Rencana</v>
      </c>
      <c r="S1120" t="str">
        <v>Bebas Aksi</v>
      </c>
      <c r="T1120" t="str">
        <v>Cancer Care</v>
      </c>
      <c r="U1120" t="str">
        <v>Credit Life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61.819200000000002</v>
      </c>
      <c r="AB1120">
        <v>18.001000000000001</v>
      </c>
      <c r="AC1120">
        <v>4.2210000000000001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30.169365114648716</v>
      </c>
      <c r="AM1120">
        <v>17.505301575685788</v>
      </c>
      <c r="AN1120">
        <v>6.4230398342323429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 s="4" t="str">
        <v>Traditional</v>
      </c>
      <c r="AX1120" s="4" t="str">
        <v>Traditional</v>
      </c>
      <c r="AY1120" s="4" t="str">
        <v>Traditional</v>
      </c>
      <c r="AZ1120" s="4" t="str">
        <v>Traditional</v>
      </c>
      <c r="BA1120" s="4" t="str">
        <v>Traditional</v>
      </c>
      <c r="BB1120" s="4">
        <v>0</v>
      </c>
      <c r="BC1120" s="4">
        <v>0</v>
      </c>
      <c r="BD1120" s="4">
        <v>0</v>
      </c>
      <c r="BE1120" s="4">
        <v>0</v>
      </c>
      <c r="BF1120" s="4">
        <v>0</v>
      </c>
      <c r="BG1120" s="4">
        <v>1</v>
      </c>
      <c r="BH1120" s="4">
        <v>1</v>
      </c>
      <c r="BI1120" s="4">
        <v>1</v>
      </c>
      <c r="BJ1120" s="4">
        <v>1</v>
      </c>
      <c r="BK1120" s="4">
        <v>1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t="str">
        <f>VLOOKUP(A1120,Misc!$A$3:$B$11,2,FALSE)</f>
        <v>IDR</v>
      </c>
      <c r="BR1120">
        <f>INDEX(FX!$B$30:$AK$48,MATCH('Data (2)'!BQ1120,FX!$A$30:$A$48,0),MATCH('Data (2)'!D1120,Period,0))</f>
        <v>15112.51612903</v>
      </c>
      <c r="BS1120">
        <f t="shared" si="311"/>
        <v>5.5610329400121016E-3</v>
      </c>
      <c r="BT1120">
        <f t="shared" si="312"/>
        <v>0</v>
      </c>
      <c r="BU1120">
        <f t="shared" si="313"/>
        <v>3.5796624508244025E-3</v>
      </c>
      <c r="BV1120">
        <f t="shared" si="314"/>
        <v>0</v>
      </c>
      <c r="BW1120">
        <f t="shared" si="315"/>
        <v>5.5610329400121016E-3</v>
      </c>
      <c r="BX1120">
        <f t="shared" si="316"/>
        <v>0</v>
      </c>
      <c r="BY1120">
        <f t="shared" si="317"/>
        <v>3.5796624508244034E-3</v>
      </c>
      <c r="BZ1120">
        <f t="shared" si="318"/>
        <v>0</v>
      </c>
      <c r="CA1120">
        <f t="shared" si="304"/>
        <v>4.2453842016744021E-2</v>
      </c>
      <c r="CB1120">
        <f t="shared" si="304"/>
        <v>1.7632905089576805E-2</v>
      </c>
      <c r="CC1120">
        <f t="shared" si="304"/>
        <v>4.2453842016744021E-2</v>
      </c>
      <c r="CD1120">
        <f t="shared" si="304"/>
        <v>1.4142014614278274E-2</v>
      </c>
      <c r="CE1120" s="4">
        <f t="shared" si="306"/>
        <v>0.64370459399159985</v>
      </c>
      <c r="CF1120" s="4" t="str">
        <f t="shared" si="307"/>
        <v/>
      </c>
      <c r="CG1120" s="4">
        <f t="shared" si="308"/>
        <v>1.0000000000000002</v>
      </c>
      <c r="CH1120" s="4" t="str">
        <f t="shared" si="309"/>
        <v/>
      </c>
      <c r="CI1120">
        <f>INDEX(FX!$B$114:$AK$132,MATCH('Data (2)'!BQ1120,FX!$A$114:$A$132,0),MATCH('Data (2)'!D1120,Period,0))</f>
        <v>14132.996485061512</v>
      </c>
    </row>
    <row r="1121" spans="1:87" hidden="1" x14ac:dyDescent="0.15">
      <c r="A1121" t="s">
        <v>66</v>
      </c>
      <c r="B1121" s="1">
        <f t="shared" si="320"/>
        <v>44044</v>
      </c>
      <c r="C1121" t="s">
        <v>109</v>
      </c>
      <c r="D1121" s="1">
        <v>43922</v>
      </c>
      <c r="E1121">
        <f>Data!E1121+Data!E1433</f>
        <v>113.71720000000001</v>
      </c>
      <c r="F1121">
        <f>Data!F1121+Data!F1433</f>
        <v>72.178063260560904</v>
      </c>
      <c r="G1121">
        <f>Data!G1121+Data!G1433</f>
        <v>113.71719999999998</v>
      </c>
      <c r="H1121">
        <f>Data!H1121+Data!H1433</f>
        <v>72.178063260560918</v>
      </c>
      <c r="I1121">
        <f>Data!I1121+Data!I1433</f>
        <v>840</v>
      </c>
      <c r="J1121">
        <f>Data!J1121+Data!J1433</f>
        <v>348.88809991337712</v>
      </c>
      <c r="K1121">
        <f>Data!K1121+Data!K1433</f>
        <v>840</v>
      </c>
      <c r="L1121">
        <f>Data!L1121+Data!L1433</f>
        <v>279.81665996939671</v>
      </c>
      <c r="M1121">
        <f>Data!M1121+Data!M1433</f>
        <v>26.856000000000002</v>
      </c>
      <c r="N1121">
        <f>Data!N1121+Data!N1433</f>
        <v>18.7234499400952</v>
      </c>
      <c r="O1121">
        <f>Data!O1121+Data!O1433</f>
        <v>26.856000000000002</v>
      </c>
      <c r="P1121">
        <f>Data!P1121+Data!P1433</f>
        <v>18.7518155175059</v>
      </c>
      <c r="Q1121" t="str">
        <v>Bebas Handal</v>
      </c>
      <c r="R1121" t="str">
        <v>Bebas Rencana</v>
      </c>
      <c r="S1121" t="str">
        <v>Bebas Aksi</v>
      </c>
      <c r="T1121" t="str">
        <v>Cancer Care</v>
      </c>
      <c r="U1121" t="str">
        <v>Credit Life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84.1892</v>
      </c>
      <c r="AB1121">
        <v>22.715</v>
      </c>
      <c r="AC1121">
        <v>6.8130000000000006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42.14554989061849</v>
      </c>
      <c r="AM1121">
        <v>17.912391665532834</v>
      </c>
      <c r="AN1121">
        <v>12.120121704409588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 s="4" t="str">
        <v>Traditional</v>
      </c>
      <c r="AX1121" s="4" t="str">
        <v>Traditional</v>
      </c>
      <c r="AY1121" s="4" t="str">
        <v>Traditional</v>
      </c>
      <c r="AZ1121" s="4" t="str">
        <v>Traditional</v>
      </c>
      <c r="BA1121" s="4" t="str">
        <v>Traditional</v>
      </c>
      <c r="BB1121" s="4">
        <v>0</v>
      </c>
      <c r="BC1121" s="4">
        <v>0</v>
      </c>
      <c r="BD1121" s="4">
        <v>0</v>
      </c>
      <c r="BE1121" s="4">
        <v>0</v>
      </c>
      <c r="BF1121" s="4">
        <v>0</v>
      </c>
      <c r="BG1121" s="4">
        <v>1</v>
      </c>
      <c r="BH1121" s="4">
        <v>1</v>
      </c>
      <c r="BI1121" s="4">
        <v>1</v>
      </c>
      <c r="BJ1121" s="4">
        <v>1</v>
      </c>
      <c r="BK1121" s="4">
        <v>1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t="str">
        <f>VLOOKUP(A1121,Misc!$A$3:$B$11,2,FALSE)</f>
        <v>IDR</v>
      </c>
      <c r="BR1121">
        <f>INDEX(FX!$B$30:$AK$48,MATCH('Data (2)'!BQ1121,FX!$A$30:$A$48,0),MATCH('Data (2)'!D1121,Period,0))</f>
        <v>15820.87096774</v>
      </c>
      <c r="BS1121">
        <f t="shared" si="311"/>
        <v>7.1877964387598078E-3</v>
      </c>
      <c r="BT1121">
        <f t="shared" si="312"/>
        <v>0</v>
      </c>
      <c r="BU1121">
        <f t="shared" si="313"/>
        <v>4.5622054188886093E-3</v>
      </c>
      <c r="BV1121">
        <f t="shared" si="314"/>
        <v>0</v>
      </c>
      <c r="BW1121">
        <f t="shared" si="315"/>
        <v>7.187796438759806E-3</v>
      </c>
      <c r="BX1121">
        <f t="shared" si="316"/>
        <v>0</v>
      </c>
      <c r="BY1121">
        <f t="shared" si="317"/>
        <v>4.5622054188886102E-3</v>
      </c>
      <c r="BZ1121">
        <f t="shared" si="318"/>
        <v>0</v>
      </c>
      <c r="CA1121">
        <f t="shared" si="304"/>
        <v>5.9435378823441631E-2</v>
      </c>
      <c r="CB1121">
        <f t="shared" si="304"/>
        <v>2.4686067125407527E-2</v>
      </c>
      <c r="CC1121">
        <f t="shared" si="304"/>
        <v>5.9435378823441631E-2</v>
      </c>
      <c r="CD1121">
        <f t="shared" si="304"/>
        <v>1.9798820459989583E-2</v>
      </c>
      <c r="CE1121" s="4">
        <f t="shared" si="306"/>
        <v>0.63471544551361536</v>
      </c>
      <c r="CF1121" s="4" t="str">
        <f t="shared" si="307"/>
        <v/>
      </c>
      <c r="CG1121" s="4">
        <f t="shared" si="308"/>
        <v>1.0000000000000002</v>
      </c>
      <c r="CH1121" s="4" t="str">
        <f t="shared" si="309"/>
        <v/>
      </c>
      <c r="CI1121">
        <f>INDEX(FX!$B$114:$AK$132,MATCH('Data (2)'!BQ1121,FX!$A$114:$A$132,0),MATCH('Data (2)'!D1121,Period,0))</f>
        <v>14132.996485061512</v>
      </c>
    </row>
    <row r="1122" spans="1:87" hidden="1" x14ac:dyDescent="0.15">
      <c r="A1122" t="s">
        <v>66</v>
      </c>
      <c r="B1122" s="1">
        <f t="shared" si="320"/>
        <v>44044</v>
      </c>
      <c r="C1122" t="s">
        <v>109</v>
      </c>
      <c r="D1122" s="1">
        <v>43952</v>
      </c>
      <c r="E1122">
        <f>Data!E1122+Data!E1434</f>
        <v>95.786000000000001</v>
      </c>
      <c r="F1122">
        <f>Data!F1122+Data!F1434</f>
        <v>49.970018185694208</v>
      </c>
      <c r="G1122">
        <f>Data!G1122+Data!G1434</f>
        <v>95.78600000000003</v>
      </c>
      <c r="H1122">
        <f>Data!H1122+Data!H1434</f>
        <v>49.970018185694201</v>
      </c>
      <c r="I1122">
        <f>Data!I1122+Data!I1434</f>
        <v>600</v>
      </c>
      <c r="J1122">
        <f>Data!J1122+Data!J1434</f>
        <v>249.20578565241223</v>
      </c>
      <c r="K1122">
        <f>Data!K1122+Data!K1434</f>
        <v>600</v>
      </c>
      <c r="L1122">
        <f>Data!L1122+Data!L1434</f>
        <v>199.86904283528338</v>
      </c>
      <c r="M1122">
        <f>Data!M1122+Data!M1434</f>
        <v>77.481800000000007</v>
      </c>
      <c r="N1122">
        <f>Data!N1122+Data!N1434</f>
        <v>53.349123944300004</v>
      </c>
      <c r="O1122">
        <f>Data!O1122+Data!O1434</f>
        <v>77.199799999999996</v>
      </c>
      <c r="P1122">
        <f>Data!P1122+Data!P1434</f>
        <v>52.656017600805697</v>
      </c>
      <c r="Q1122" t="str">
        <v>Bebas Handal</v>
      </c>
      <c r="R1122" t="str">
        <v>Bebas Rencana</v>
      </c>
      <c r="S1122" t="str">
        <v>Bebas Aksi</v>
      </c>
      <c r="T1122" t="str">
        <v>Cancer Care</v>
      </c>
      <c r="U1122" t="str">
        <v>Credit Life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79.661000000000001</v>
      </c>
      <c r="AB1122">
        <v>14.586</v>
      </c>
      <c r="AC1122">
        <v>1.5389999999999999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32.152567770069496</v>
      </c>
      <c r="AM1122">
        <v>11.855850415624715</v>
      </c>
      <c r="AN1122">
        <v>5.9615999999999998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 s="4" t="str">
        <v>Traditional</v>
      </c>
      <c r="AX1122" s="4" t="str">
        <v>Traditional</v>
      </c>
      <c r="AY1122" s="4" t="str">
        <v>Traditional</v>
      </c>
      <c r="AZ1122" s="4" t="str">
        <v>Traditional</v>
      </c>
      <c r="BA1122" s="4" t="str">
        <v>Traditional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1</v>
      </c>
      <c r="BH1122" s="4">
        <v>1</v>
      </c>
      <c r="BI1122" s="4">
        <v>1</v>
      </c>
      <c r="BJ1122" s="4">
        <v>1</v>
      </c>
      <c r="BK1122" s="4">
        <v>1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t="str">
        <f>VLOOKUP(A1122,Misc!$A$3:$B$11,2,FALSE)</f>
        <v>IDR</v>
      </c>
      <c r="BR1122">
        <f>INDEX(FX!$B$30:$AK$48,MATCH('Data (2)'!BQ1122,FX!$A$30:$A$48,0),MATCH('Data (2)'!D1122,Period,0))</f>
        <v>14837.54839</v>
      </c>
      <c r="BS1122">
        <f t="shared" si="311"/>
        <v>6.4556487016788093E-3</v>
      </c>
      <c r="BT1122">
        <f t="shared" si="312"/>
        <v>0</v>
      </c>
      <c r="BU1122">
        <f t="shared" si="313"/>
        <v>3.3678082707634025E-3</v>
      </c>
      <c r="BV1122">
        <f t="shared" si="314"/>
        <v>0</v>
      </c>
      <c r="BW1122">
        <f t="shared" si="315"/>
        <v>6.455648701678811E-3</v>
      </c>
      <c r="BX1122">
        <f t="shared" si="316"/>
        <v>0</v>
      </c>
      <c r="BY1122">
        <f t="shared" si="317"/>
        <v>3.3678082707634021E-3</v>
      </c>
      <c r="BZ1122">
        <f t="shared" si="318"/>
        <v>0</v>
      </c>
      <c r="CA1122">
        <f t="shared" si="304"/>
        <v>4.2453842016744021E-2</v>
      </c>
      <c r="CB1122">
        <f t="shared" si="304"/>
        <v>1.7632905089576805E-2</v>
      </c>
      <c r="CC1122">
        <f t="shared" si="304"/>
        <v>4.2453842016744021E-2</v>
      </c>
      <c r="CD1122">
        <f t="shared" si="304"/>
        <v>1.4142014614278274E-2</v>
      </c>
      <c r="CE1122" s="4">
        <f t="shared" si="306"/>
        <v>0.52168394322441902</v>
      </c>
      <c r="CF1122" s="4" t="str">
        <f t="shared" si="307"/>
        <v/>
      </c>
      <c r="CG1122" s="4">
        <f t="shared" si="308"/>
        <v>0.99999999999999989</v>
      </c>
      <c r="CH1122" s="4" t="str">
        <f t="shared" si="309"/>
        <v/>
      </c>
      <c r="CI1122">
        <f>INDEX(FX!$B$114:$AK$132,MATCH('Data (2)'!BQ1122,FX!$A$114:$A$132,0),MATCH('Data (2)'!D1122,Period,0))</f>
        <v>14132.996485061512</v>
      </c>
    </row>
    <row r="1123" spans="1:87" hidden="1" x14ac:dyDescent="0.15">
      <c r="A1123" t="s">
        <v>66</v>
      </c>
      <c r="B1123" s="1">
        <f t="shared" si="320"/>
        <v>44044</v>
      </c>
      <c r="C1123" t="s">
        <v>109</v>
      </c>
      <c r="D1123" s="1">
        <v>43983</v>
      </c>
      <c r="E1123">
        <f>Data!E1123+Data!E1435</f>
        <v>49.333965799999994</v>
      </c>
      <c r="F1123">
        <f>Data!F1123+Data!F1435</f>
        <v>24.778329107820888</v>
      </c>
      <c r="G1123">
        <f>Data!G1123+Data!G1435</f>
        <v>49.078048328759692</v>
      </c>
      <c r="H1123">
        <f>Data!H1123+Data!H1435</f>
        <v>24.309002743371057</v>
      </c>
      <c r="I1123">
        <f>Data!I1123+Data!I1435</f>
        <v>960</v>
      </c>
      <c r="J1123">
        <f>Data!J1123+Data!J1435</f>
        <v>398.7292570438596</v>
      </c>
      <c r="K1123">
        <f>Data!K1123+Data!K1435</f>
        <v>960</v>
      </c>
      <c r="L1123">
        <f>Data!L1123+Data!L1435</f>
        <v>319.79046853645337</v>
      </c>
      <c r="M1123">
        <f>Data!M1123+Data!M1435</f>
        <v>41.374699999999997</v>
      </c>
      <c r="N1123">
        <f>Data!N1123+Data!N1435</f>
        <v>28.870362593400003</v>
      </c>
      <c r="O1123">
        <f>Data!O1123+Data!O1435</f>
        <v>41.224699999999999</v>
      </c>
      <c r="P1123">
        <f>Data!P1123+Data!P1435</f>
        <v>29.673527789914999</v>
      </c>
      <c r="Q1123" t="str">
        <v>Bebas Handal</v>
      </c>
      <c r="R1123" t="str">
        <v>Bebas Rencana</v>
      </c>
      <c r="S1123" t="str">
        <v>Bebas Aksi</v>
      </c>
      <c r="T1123" t="str">
        <v>Cancer Care</v>
      </c>
      <c r="U1123" t="str">
        <v>Credit Life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39.195</v>
      </c>
      <c r="AB1123">
        <v>6.6580000000000004</v>
      </c>
      <c r="AC1123">
        <v>3.15</v>
      </c>
      <c r="AD1123">
        <v>0</v>
      </c>
      <c r="AE1123">
        <v>0.33096579999999998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15.695607806435078</v>
      </c>
      <c r="AM1123">
        <v>5.6821645702407508</v>
      </c>
      <c r="AN1123">
        <v>3.085814545901675</v>
      </c>
      <c r="AO1123">
        <v>0</v>
      </c>
      <c r="AP1123">
        <v>0.31474218524338127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 s="4" t="str">
        <v>Traditional</v>
      </c>
      <c r="AX1123" s="4" t="str">
        <v>Traditional</v>
      </c>
      <c r="AY1123" s="4" t="str">
        <v>Traditional</v>
      </c>
      <c r="AZ1123" s="4" t="str">
        <v>Traditional</v>
      </c>
      <c r="BA1123" s="4" t="str">
        <v>Traditional</v>
      </c>
      <c r="BB1123" s="4">
        <v>0</v>
      </c>
      <c r="BC1123" s="4">
        <v>0</v>
      </c>
      <c r="BD1123" s="4">
        <v>0</v>
      </c>
      <c r="BE1123" s="4">
        <v>0</v>
      </c>
      <c r="BF1123" s="4">
        <v>0</v>
      </c>
      <c r="BG1123" s="4">
        <v>1</v>
      </c>
      <c r="BH1123" s="4">
        <v>1</v>
      </c>
      <c r="BI1123" s="4">
        <v>1</v>
      </c>
      <c r="BJ1123" s="4">
        <v>1</v>
      </c>
      <c r="BK1123" s="4">
        <v>1</v>
      </c>
      <c r="BL1123" s="4">
        <v>0</v>
      </c>
      <c r="BM1123" s="4">
        <v>0</v>
      </c>
      <c r="BN1123" s="4">
        <v>0</v>
      </c>
      <c r="BO1123" s="4">
        <v>0</v>
      </c>
      <c r="BP1123" s="4">
        <v>0</v>
      </c>
      <c r="BQ1123" t="str">
        <f>VLOOKUP(A1123,Misc!$A$3:$B$11,2,FALSE)</f>
        <v>IDR</v>
      </c>
      <c r="BR1123">
        <f>INDEX(FX!$B$30:$AK$48,MATCH('Data (2)'!BQ1123,FX!$A$30:$A$48,0),MATCH('Data (2)'!D1123,Period,0))</f>
        <v>14121.866666669999</v>
      </c>
      <c r="BS1123">
        <f t="shared" si="311"/>
        <v>3.4934450922438267E-3</v>
      </c>
      <c r="BT1123">
        <f t="shared" si="312"/>
        <v>0</v>
      </c>
      <c r="BU1123">
        <f t="shared" si="313"/>
        <v>1.7546072125367072E-3</v>
      </c>
      <c r="BV1123">
        <f t="shared" si="314"/>
        <v>0</v>
      </c>
      <c r="BW1123">
        <f t="shared" si="315"/>
        <v>3.4753230211833266E-3</v>
      </c>
      <c r="BX1123">
        <f t="shared" si="316"/>
        <v>0</v>
      </c>
      <c r="BY1123">
        <f t="shared" si="317"/>
        <v>1.7213731950000935E-3</v>
      </c>
      <c r="BZ1123">
        <f t="shared" si="318"/>
        <v>0</v>
      </c>
      <c r="CA1123">
        <f t="shared" si="304"/>
        <v>6.792614722679044E-2</v>
      </c>
      <c r="CB1123">
        <f t="shared" si="304"/>
        <v>2.8212648143322888E-2</v>
      </c>
      <c r="CC1123">
        <f t="shared" si="304"/>
        <v>6.792614722679044E-2</v>
      </c>
      <c r="CD1123">
        <f t="shared" si="304"/>
        <v>2.2627223382845237E-2</v>
      </c>
      <c r="CE1123" s="4">
        <f t="shared" si="306"/>
        <v>0.50225698879089287</v>
      </c>
      <c r="CF1123" s="4" t="str">
        <f t="shared" si="307"/>
        <v/>
      </c>
      <c r="CG1123" s="4">
        <f t="shared" si="308"/>
        <v>0.98105899867551216</v>
      </c>
      <c r="CH1123" s="4" t="str">
        <f t="shared" si="309"/>
        <v/>
      </c>
      <c r="CI1123">
        <f>INDEX(FX!$B$114:$AK$132,MATCH('Data (2)'!BQ1123,FX!$A$114:$A$132,0),MATCH('Data (2)'!D1123,Period,0))</f>
        <v>14132.996485061512</v>
      </c>
    </row>
    <row r="1124" spans="1:87" hidden="1" x14ac:dyDescent="0.15">
      <c r="A1124" t="s">
        <v>66</v>
      </c>
      <c r="B1124" s="1">
        <f t="shared" si="320"/>
        <v>44044</v>
      </c>
      <c r="C1124" t="s">
        <v>109</v>
      </c>
      <c r="D1124" s="1">
        <v>44013</v>
      </c>
      <c r="E1124">
        <f>Data!E1124+Data!E1436</f>
        <v>145.01814819999998</v>
      </c>
      <c r="F1124">
        <f>Data!F1124+Data!F1436</f>
        <v>76.863066006260283</v>
      </c>
      <c r="G1124">
        <f>Data!G1124+Data!G1436</f>
        <v>140.7443656648245</v>
      </c>
      <c r="H1124">
        <f>Data!H1124+Data!H1436</f>
        <v>72.169928571396724</v>
      </c>
      <c r="I1124">
        <f>Data!I1124+Data!I1436</f>
        <v>960</v>
      </c>
      <c r="J1124">
        <f>Data!J1124+Data!J1436</f>
        <v>398.7292570438596</v>
      </c>
      <c r="K1124">
        <f>Data!K1124+Data!K1436</f>
        <v>960</v>
      </c>
      <c r="L1124">
        <f>Data!L1124+Data!L1436</f>
        <v>319.79046853645337</v>
      </c>
      <c r="M1124">
        <f>Data!M1124+Data!M1436</f>
        <v>70.579400000000007</v>
      </c>
      <c r="N1124">
        <f>Data!N1124+Data!N1436</f>
        <v>42.848974086618</v>
      </c>
      <c r="O1124">
        <f>Data!O1124+Data!O1436</f>
        <v>71.011399999999995</v>
      </c>
      <c r="P1124">
        <f>Data!P1124+Data!P1436</f>
        <v>42.572698248311994</v>
      </c>
      <c r="Q1124" t="str">
        <v>Bebas Handal</v>
      </c>
      <c r="R1124" t="str">
        <v>Bebas Rencana</v>
      </c>
      <c r="S1124" t="str">
        <v>Bebas Aksi</v>
      </c>
      <c r="T1124" t="str">
        <v>Cancer Care</v>
      </c>
      <c r="U1124" t="str">
        <v>Credit Life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106.74979999999999</v>
      </c>
      <c r="AB1124">
        <v>29.047999999999998</v>
      </c>
      <c r="AC1124">
        <v>3.7080000000000002</v>
      </c>
      <c r="AD1124">
        <v>0</v>
      </c>
      <c r="AE1124">
        <v>5.512348199999991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45.822474627079337</v>
      </c>
      <c r="AM1124">
        <v>22.27028379996927</v>
      </c>
      <c r="AN1124">
        <v>2.4254703330810257</v>
      </c>
      <c r="AO1124">
        <v>0</v>
      </c>
      <c r="AP1124">
        <v>6.3448372461306528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 s="4" t="str">
        <v>Traditional</v>
      </c>
      <c r="AX1124" s="4" t="str">
        <v>Traditional</v>
      </c>
      <c r="AY1124" s="4" t="str">
        <v>Traditional</v>
      </c>
      <c r="AZ1124" s="4" t="str">
        <v>Traditional</v>
      </c>
      <c r="BA1124" s="4" t="str">
        <v>Traditional</v>
      </c>
      <c r="BB1124" s="4">
        <v>0</v>
      </c>
      <c r="BC1124" s="4">
        <v>0</v>
      </c>
      <c r="BD1124" s="4">
        <v>0</v>
      </c>
      <c r="BE1124" s="4">
        <v>0</v>
      </c>
      <c r="BF1124" s="4">
        <v>0</v>
      </c>
      <c r="BG1124" s="4">
        <v>1</v>
      </c>
      <c r="BH1124" s="4">
        <v>1</v>
      </c>
      <c r="BI1124" s="4">
        <v>1</v>
      </c>
      <c r="BJ1124" s="4">
        <v>1</v>
      </c>
      <c r="BK1124" s="4">
        <v>1</v>
      </c>
      <c r="BL1124" s="4">
        <v>0</v>
      </c>
      <c r="BM1124" s="4">
        <v>0</v>
      </c>
      <c r="BN1124" s="4">
        <v>0</v>
      </c>
      <c r="BO1124" s="4">
        <v>0</v>
      </c>
      <c r="BP1124" s="4">
        <v>0</v>
      </c>
      <c r="BQ1124" t="str">
        <f>VLOOKUP(A1124,Misc!$A$3:$B$11,2,FALSE)</f>
        <v>IDR</v>
      </c>
      <c r="BR1124">
        <f>INDEX(FX!$B$30:$AK$48,MATCH('Data (2)'!BQ1124,FX!$A$30:$A$48,0),MATCH('Data (2)'!D1124,Period,0))</f>
        <v>14547.96774194</v>
      </c>
      <c r="BS1124">
        <f t="shared" si="311"/>
        <v>9.9682753476233333E-3</v>
      </c>
      <c r="BT1124">
        <f t="shared" si="312"/>
        <v>0</v>
      </c>
      <c r="BU1124">
        <f t="shared" si="313"/>
        <v>5.2834229061887129E-3</v>
      </c>
      <c r="BV1124">
        <f t="shared" si="314"/>
        <v>0</v>
      </c>
      <c r="BW1124">
        <f t="shared" si="315"/>
        <v>9.6745035568834691E-3</v>
      </c>
      <c r="BX1124">
        <f t="shared" si="316"/>
        <v>0</v>
      </c>
      <c r="BY1124">
        <f t="shared" si="317"/>
        <v>4.9608254466594467E-3</v>
      </c>
      <c r="BZ1124">
        <f t="shared" si="318"/>
        <v>0</v>
      </c>
      <c r="CA1124">
        <f t="shared" si="304"/>
        <v>6.5681444991789822E-2</v>
      </c>
      <c r="CB1124">
        <f t="shared" si="304"/>
        <v>2.7280326836607801E-2</v>
      </c>
      <c r="CC1124">
        <f t="shared" si="304"/>
        <v>6.5681444991789822E-2</v>
      </c>
      <c r="CD1124">
        <f t="shared" si="304"/>
        <v>2.1879479237578912E-2</v>
      </c>
      <c r="CE1124" s="4">
        <f t="shared" si="306"/>
        <v>0.53002377261262179</v>
      </c>
      <c r="CF1124" s="4" t="str">
        <f t="shared" si="307"/>
        <v/>
      </c>
      <c r="CG1124" s="4">
        <f t="shared" si="308"/>
        <v>0.93894157911315534</v>
      </c>
      <c r="CH1124" s="4" t="str">
        <f t="shared" si="309"/>
        <v/>
      </c>
      <c r="CI1124">
        <f>INDEX(FX!$B$114:$AK$132,MATCH('Data (2)'!BQ1124,FX!$A$114:$A$132,0),MATCH('Data (2)'!D1124,Period,0))</f>
        <v>14616</v>
      </c>
    </row>
    <row r="1125" spans="1:87" hidden="1" x14ac:dyDescent="0.15">
      <c r="A1125" t="s">
        <v>66</v>
      </c>
      <c r="B1125" s="1">
        <f t="shared" si="320"/>
        <v>44044</v>
      </c>
      <c r="C1125" t="s">
        <v>109</v>
      </c>
      <c r="D1125" s="1">
        <v>44044</v>
      </c>
      <c r="E1125">
        <f>Data!E1125+Data!E1437</f>
        <v>113.3699921</v>
      </c>
      <c r="F1125">
        <f>Data!F1125+Data!F1437</f>
        <v>64.710940534656601</v>
      </c>
      <c r="G1125">
        <f>Data!G1125+Data!G1437</f>
        <v>106.25538099543037</v>
      </c>
      <c r="H1125">
        <f>Data!H1125+Data!H1437</f>
        <v>56.191018447113478</v>
      </c>
      <c r="I1125">
        <f>Data!I1125+Data!I1437</f>
        <v>960</v>
      </c>
      <c r="J1125">
        <f>Data!J1125+Data!J1437</f>
        <v>398.7292570438596</v>
      </c>
      <c r="K1125">
        <f>Data!K1125+Data!K1437</f>
        <v>960</v>
      </c>
      <c r="L1125">
        <f>Data!L1125+Data!L1437</f>
        <v>319.79046853645337</v>
      </c>
      <c r="M1125">
        <f>Data!M1125+Data!M1437</f>
        <v>33.901000000000003</v>
      </c>
      <c r="N1125">
        <f>Data!N1125+Data!N1437</f>
        <v>16.710020753649999</v>
      </c>
      <c r="O1125">
        <f>Data!O1125+Data!O1437</f>
        <v>33.901000000000003</v>
      </c>
      <c r="P1125">
        <f>Data!P1125+Data!P1437</f>
        <v>16.710020753649999</v>
      </c>
      <c r="Q1125" t="str">
        <v>Bebas Handal</v>
      </c>
      <c r="R1125" t="str">
        <v>Bebas Rencana</v>
      </c>
      <c r="S1125" t="str">
        <v>Bebas Aksi</v>
      </c>
      <c r="T1125" t="str">
        <v>Cancer Care</v>
      </c>
      <c r="U1125" t="str">
        <v>Credit Life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81.000600000000006</v>
      </c>
      <c r="AB1125">
        <v>16.608000000000001</v>
      </c>
      <c r="AC1125">
        <v>3.8849999999999998</v>
      </c>
      <c r="AD1125">
        <v>2.7401399999999998</v>
      </c>
      <c r="AE1125">
        <v>9.1362520999999948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35.240742273334554</v>
      </c>
      <c r="AM1125">
        <v>13.120345077570573</v>
      </c>
      <c r="AN1125">
        <v>2.6499300223989879</v>
      </c>
      <c r="AO1125">
        <v>2.7581003419299512</v>
      </c>
      <c r="AP1125">
        <v>10.941822819422548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 s="4" t="str">
        <v>Traditional</v>
      </c>
      <c r="AX1125" s="4" t="str">
        <v>Traditional</v>
      </c>
      <c r="AY1125" s="4" t="str">
        <v>Traditional</v>
      </c>
      <c r="AZ1125" s="4" t="str">
        <v>Traditional</v>
      </c>
      <c r="BA1125" s="4" t="str">
        <v>Traditional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1</v>
      </c>
      <c r="BH1125" s="4">
        <v>1</v>
      </c>
      <c r="BI1125" s="4">
        <v>1</v>
      </c>
      <c r="BJ1125" s="4">
        <v>1</v>
      </c>
      <c r="BK1125" s="4">
        <v>1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t="str">
        <f>VLOOKUP(A1125,Misc!$A$3:$B$11,2,FALSE)</f>
        <v>IDR</v>
      </c>
      <c r="BR1125">
        <f>INDEX(FX!$B$30:$AK$48,MATCH('Data (2)'!BQ1125,FX!$A$30:$A$48,0),MATCH('Data (2)'!D1125,Period,0))</f>
        <v>14692.4516129</v>
      </c>
      <c r="BS1125">
        <f t="shared" si="311"/>
        <v>7.7162065996161551E-3</v>
      </c>
      <c r="BT1125">
        <f t="shared" si="312"/>
        <v>0</v>
      </c>
      <c r="BU1125">
        <f t="shared" si="313"/>
        <v>4.4043664215875503E-3</v>
      </c>
      <c r="BV1125">
        <f t="shared" si="314"/>
        <v>0</v>
      </c>
      <c r="BW1125">
        <f t="shared" si="315"/>
        <v>7.2319707966326018E-3</v>
      </c>
      <c r="BX1125">
        <f t="shared" si="316"/>
        <v>0</v>
      </c>
      <c r="BY1125">
        <f t="shared" si="317"/>
        <v>3.8244821169108128E-3</v>
      </c>
      <c r="BZ1125">
        <f t="shared" si="318"/>
        <v>0</v>
      </c>
      <c r="CA1125">
        <f t="shared" si="304"/>
        <v>6.5681444991789822E-2</v>
      </c>
      <c r="CB1125">
        <f t="shared" si="304"/>
        <v>2.7280326836607801E-2</v>
      </c>
      <c r="CC1125">
        <f t="shared" si="304"/>
        <v>6.5681444991789822E-2</v>
      </c>
      <c r="CD1125">
        <f t="shared" si="304"/>
        <v>2.1879479237578912E-2</v>
      </c>
      <c r="CE1125" s="4">
        <f t="shared" si="306"/>
        <v>0.57079425812764617</v>
      </c>
      <c r="CF1125" s="4" t="str">
        <f t="shared" si="307"/>
        <v/>
      </c>
      <c r="CG1125" s="4">
        <f t="shared" si="308"/>
        <v>0.8683387690373594</v>
      </c>
      <c r="CH1125" s="4" t="str">
        <f t="shared" si="309"/>
        <v/>
      </c>
      <c r="CI1125">
        <f>INDEX(FX!$B$114:$AK$132,MATCH('Data (2)'!BQ1125,FX!$A$114:$A$132,0),MATCH('Data (2)'!D1125,Period,0))</f>
        <v>14616</v>
      </c>
    </row>
    <row r="1126" spans="1:87" hidden="1" x14ac:dyDescent="0.15">
      <c r="A1126" t="s">
        <v>66</v>
      </c>
      <c r="B1126" s="1">
        <f t="shared" si="320"/>
        <v>44044</v>
      </c>
      <c r="C1126" t="s">
        <v>109</v>
      </c>
      <c r="D1126" s="1">
        <v>44075</v>
      </c>
      <c r="E1126">
        <f>Data!E1126+Data!E1438</f>
        <v>187</v>
      </c>
      <c r="F1126">
        <f>Data!F1126+Data!F1438</f>
        <v>109.63676942472613</v>
      </c>
      <c r="G1126">
        <f>Data!G1126+Data!G1438</f>
        <v>172.54032860134265</v>
      </c>
      <c r="H1126">
        <f>Data!H1126+Data!H1438</f>
        <v>87.729586076548571</v>
      </c>
      <c r="I1126">
        <f>Data!I1126+Data!I1438</f>
        <v>1080</v>
      </c>
      <c r="J1126">
        <f>Data!J1126+Data!J1438</f>
        <v>448.57041417434209</v>
      </c>
      <c r="K1126">
        <f>Data!K1126+Data!K1438</f>
        <v>1080</v>
      </c>
      <c r="L1126">
        <f>Data!L1126+Data!L1438</f>
        <v>359.76427710350998</v>
      </c>
      <c r="M1126">
        <f>Data!M1126+Data!M1438</f>
        <v>60.798000000000002</v>
      </c>
      <c r="N1126">
        <f>Data!N1126+Data!N1438</f>
        <v>41.465757163516997</v>
      </c>
      <c r="O1126">
        <f>Data!O1126+Data!O1438</f>
        <v>60.798000000000002</v>
      </c>
      <c r="P1126">
        <f>Data!P1126+Data!P1438</f>
        <v>41.465757163516997</v>
      </c>
      <c r="Q1126" t="str">
        <v>Bebas Handal</v>
      </c>
      <c r="R1126" t="str">
        <v>Bebas Rencana</v>
      </c>
      <c r="S1126" t="str">
        <v>Bebas Aksi</v>
      </c>
      <c r="T1126" t="str">
        <v>Cancer Care</v>
      </c>
      <c r="U1126" t="str">
        <v>Credit Life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121.17599999999999</v>
      </c>
      <c r="AB1126">
        <v>29.92</v>
      </c>
      <c r="AC1126">
        <v>5.984</v>
      </c>
      <c r="AD1126">
        <v>11.219999999999999</v>
      </c>
      <c r="AE1126">
        <v>18.7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54.425140509610287</v>
      </c>
      <c r="AM1126">
        <v>24.931563272879472</v>
      </c>
      <c r="AN1126">
        <v>4.9599875192799265</v>
      </c>
      <c r="AO1126">
        <v>7.2929999999999993</v>
      </c>
      <c r="AP1126">
        <v>18.027078122956425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 s="4" t="str">
        <v>Traditional</v>
      </c>
      <c r="AX1126" s="4" t="str">
        <v>Traditional</v>
      </c>
      <c r="AY1126" s="4" t="str">
        <v>Traditional</v>
      </c>
      <c r="AZ1126" s="4" t="str">
        <v>Traditional</v>
      </c>
      <c r="BA1126" s="4" t="str">
        <v>Traditional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1</v>
      </c>
      <c r="BH1126" s="4">
        <v>1</v>
      </c>
      <c r="BI1126" s="4">
        <v>1</v>
      </c>
      <c r="BJ1126" s="4">
        <v>1</v>
      </c>
      <c r="BK1126" s="4">
        <v>1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t="str">
        <f>VLOOKUP(A1126,Misc!$A$3:$B$11,2,FALSE)</f>
        <v>IDR</v>
      </c>
      <c r="BR1126">
        <f>INDEX(FX!$B$30:$AK$48,MATCH('Data (2)'!BQ1126,FX!$A$30:$A$48,0),MATCH('Data (2)'!D1126,Period,0))</f>
        <v>14692.4516129</v>
      </c>
      <c r="BS1126">
        <f t="shared" si="311"/>
        <v>0</v>
      </c>
      <c r="BT1126">
        <f t="shared" si="312"/>
        <v>1.2727624015845908E-2</v>
      </c>
      <c r="BU1126">
        <f t="shared" si="313"/>
        <v>0</v>
      </c>
      <c r="BV1126">
        <f t="shared" si="314"/>
        <v>7.4621153986625917E-3</v>
      </c>
      <c r="BW1126">
        <f t="shared" si="315"/>
        <v>0</v>
      </c>
      <c r="BX1126">
        <f t="shared" si="316"/>
        <v>1.1743467540151837E-2</v>
      </c>
      <c r="BY1126">
        <f t="shared" si="317"/>
        <v>0</v>
      </c>
      <c r="BZ1126">
        <f t="shared" si="318"/>
        <v>5.9710651692411786E-3</v>
      </c>
      <c r="CA1126">
        <f t="shared" si="304"/>
        <v>7.3891625615763554E-2</v>
      </c>
      <c r="CB1126">
        <f t="shared" si="304"/>
        <v>3.0690367691183777E-2</v>
      </c>
      <c r="CC1126">
        <f t="shared" si="304"/>
        <v>7.3891625615763554E-2</v>
      </c>
      <c r="CD1126">
        <f t="shared" si="304"/>
        <v>2.4614414142276272E-2</v>
      </c>
      <c r="CE1126" s="4" t="str">
        <f t="shared" si="306"/>
        <v/>
      </c>
      <c r="CF1126" s="4">
        <f t="shared" si="307"/>
        <v>0.58629288462420392</v>
      </c>
      <c r="CG1126" s="4" t="str">
        <f t="shared" si="308"/>
        <v/>
      </c>
      <c r="CH1126" s="4">
        <f t="shared" si="309"/>
        <v>0.80018397602258351</v>
      </c>
      <c r="CI1126">
        <f>INDEX(FX!$B$114:$AK$132,MATCH('Data (2)'!BQ1126,FX!$A$114:$A$132,0),MATCH('Data (2)'!D1126,Period,0))</f>
        <v>14616</v>
      </c>
    </row>
    <row r="1127" spans="1:87" hidden="1" x14ac:dyDescent="0.15">
      <c r="A1127" t="s">
        <v>66</v>
      </c>
      <c r="B1127" s="1">
        <f t="shared" si="320"/>
        <v>44044</v>
      </c>
      <c r="C1127" t="s">
        <v>109</v>
      </c>
      <c r="D1127" s="1">
        <v>44105</v>
      </c>
      <c r="E1127">
        <f>Data!E1127+Data!E1439</f>
        <v>150</v>
      </c>
      <c r="F1127">
        <f>Data!F1127+Data!F1439</f>
        <v>104.97854243652843</v>
      </c>
      <c r="G1127">
        <f>Data!G1127+Data!G1439</f>
        <v>137.24146641294936</v>
      </c>
      <c r="H1127">
        <f>Data!H1127+Data!H1439</f>
        <v>62.834543936335706</v>
      </c>
      <c r="I1127">
        <f>Data!I1127+Data!I1439</f>
        <v>1440</v>
      </c>
      <c r="J1127">
        <f>Data!J1127+Data!J1439</f>
        <v>598.09388556578938</v>
      </c>
      <c r="K1127">
        <f>Data!K1127+Data!K1439</f>
        <v>1440</v>
      </c>
      <c r="L1127">
        <f>Data!L1127+Data!L1439</f>
        <v>479.68570280468009</v>
      </c>
      <c r="M1127">
        <f>Data!M1127+Data!M1439</f>
        <v>64.720200000000006</v>
      </c>
      <c r="N1127">
        <f>Data!N1127+Data!N1439</f>
        <v>36.521151770545998</v>
      </c>
      <c r="O1127">
        <f>Data!O1127+Data!O1439</f>
        <v>64.720200000000006</v>
      </c>
      <c r="P1127">
        <f>Data!P1127+Data!P1439</f>
        <v>36.521151770545998</v>
      </c>
      <c r="Q1127" t="str">
        <v>Bebas Handal</v>
      </c>
      <c r="R1127" t="str">
        <v>Bebas Rencana</v>
      </c>
      <c r="S1127" t="str">
        <v>Bebas Aksi</v>
      </c>
      <c r="T1127" t="str">
        <v>Cancer Care</v>
      </c>
      <c r="U1127" t="str">
        <v>Credit Life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69</v>
      </c>
      <c r="AB1127">
        <v>28.5</v>
      </c>
      <c r="AC1127">
        <v>7.7249999999999996</v>
      </c>
      <c r="AD1127">
        <v>9</v>
      </c>
      <c r="AE1127">
        <v>35.775000000000006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31.87025667388632</v>
      </c>
      <c r="AM1127">
        <v>23.748313946425966</v>
      </c>
      <c r="AN1127">
        <v>9.0223397387420174</v>
      </c>
      <c r="AO1127">
        <v>5.8500000000000005</v>
      </c>
      <c r="AP1127">
        <v>34.487632077474125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 s="4" t="str">
        <v>Traditional</v>
      </c>
      <c r="AX1127" s="4" t="str">
        <v>Traditional</v>
      </c>
      <c r="AY1127" s="4" t="str">
        <v>Traditional</v>
      </c>
      <c r="AZ1127" s="4" t="str">
        <v>Traditional</v>
      </c>
      <c r="BA1127" s="4" t="str">
        <v>Traditional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1</v>
      </c>
      <c r="BH1127" s="4">
        <v>1</v>
      </c>
      <c r="BI1127" s="4">
        <v>1</v>
      </c>
      <c r="BJ1127" s="4">
        <v>1</v>
      </c>
      <c r="BK1127" s="4">
        <v>1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t="str">
        <f>VLOOKUP(A1127,Misc!$A$3:$B$11,2,FALSE)</f>
        <v>IDR</v>
      </c>
      <c r="BR1127">
        <f>INDEX(FX!$B$30:$AK$48,MATCH('Data (2)'!BQ1127,FX!$A$30:$A$48,0),MATCH('Data (2)'!D1127,Period,0))</f>
        <v>14692.4516129</v>
      </c>
      <c r="BS1127">
        <f t="shared" si="311"/>
        <v>0</v>
      </c>
      <c r="BT1127">
        <f t="shared" si="312"/>
        <v>1.0209324076881745E-2</v>
      </c>
      <c r="BU1127">
        <f t="shared" si="313"/>
        <v>0</v>
      </c>
      <c r="BV1127">
        <f t="shared" si="314"/>
        <v>7.1450664056880112E-3</v>
      </c>
      <c r="BW1127">
        <f t="shared" si="315"/>
        <v>0</v>
      </c>
      <c r="BX1127">
        <f t="shared" si="316"/>
        <v>9.3409507159752086E-3</v>
      </c>
      <c r="BY1127">
        <f t="shared" si="317"/>
        <v>0</v>
      </c>
      <c r="BZ1127">
        <f t="shared" si="318"/>
        <v>4.2766548151274399E-3</v>
      </c>
      <c r="CA1127">
        <f t="shared" si="304"/>
        <v>9.8522167487684734E-2</v>
      </c>
      <c r="CB1127">
        <f t="shared" si="304"/>
        <v>4.09204902549117E-2</v>
      </c>
      <c r="CC1127">
        <f t="shared" si="304"/>
        <v>9.8522167487684734E-2</v>
      </c>
      <c r="CD1127">
        <f t="shared" si="304"/>
        <v>3.2819218856368369E-2</v>
      </c>
      <c r="CE1127" s="4" t="str">
        <f t="shared" si="306"/>
        <v/>
      </c>
      <c r="CF1127" s="4">
        <f t="shared" si="307"/>
        <v>0.69985694957685618</v>
      </c>
      <c r="CG1127" s="4" t="str">
        <f t="shared" si="308"/>
        <v/>
      </c>
      <c r="CH1127" s="4">
        <f t="shared" si="309"/>
        <v>0.59854654558884157</v>
      </c>
      <c r="CI1127">
        <f>INDEX(FX!$B$114:$AK$132,MATCH('Data (2)'!BQ1127,FX!$A$114:$A$132,0),MATCH('Data (2)'!D1127,Period,0))</f>
        <v>14616</v>
      </c>
    </row>
    <row r="1128" spans="1:87" hidden="1" x14ac:dyDescent="0.15">
      <c r="A1128" t="s">
        <v>66</v>
      </c>
      <c r="B1128" s="1">
        <f t="shared" si="320"/>
        <v>44044</v>
      </c>
      <c r="C1128" t="s">
        <v>109</v>
      </c>
      <c r="D1128" s="1">
        <v>44136</v>
      </c>
      <c r="E1128">
        <f>Data!E1128+Data!E1440</f>
        <v>150</v>
      </c>
      <c r="F1128">
        <f>Data!F1128+Data!F1440</f>
        <v>104.71681066349078</v>
      </c>
      <c r="G1128">
        <f>Data!G1128+Data!G1440</f>
        <v>137.24146641294936</v>
      </c>
      <c r="H1128">
        <f>Data!H1128+Data!H1440</f>
        <v>63.122300640842731</v>
      </c>
      <c r="I1128">
        <f>Data!I1128+Data!I1440</f>
        <v>1680</v>
      </c>
      <c r="J1128">
        <f>Data!J1128+Data!J1440</f>
        <v>697.77619982675424</v>
      </c>
      <c r="K1128">
        <f>Data!K1128+Data!K1440</f>
        <v>1680</v>
      </c>
      <c r="L1128">
        <f>Data!L1128+Data!L1440</f>
        <v>559.63331993879342</v>
      </c>
      <c r="M1128">
        <f>Data!M1128+Data!M1440</f>
        <v>148.60040000000001</v>
      </c>
      <c r="N1128">
        <f>Data!N1128+Data!N1440</f>
        <v>70.339024275740996</v>
      </c>
      <c r="O1128">
        <f>Data!O1128+Data!O1440</f>
        <v>148.60040000000001</v>
      </c>
      <c r="P1128">
        <f>Data!P1128+Data!P1440</f>
        <v>70.339024275740996</v>
      </c>
      <c r="Q1128" t="str">
        <v>Bebas Handal</v>
      </c>
      <c r="R1128" t="str">
        <v>Bebas Rencana</v>
      </c>
      <c r="S1128" t="str">
        <v>Bebas Aksi</v>
      </c>
      <c r="T1128" t="str">
        <v>Cancer Care</v>
      </c>
      <c r="U1128" t="str">
        <v>Credit Life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69</v>
      </c>
      <c r="AB1128">
        <v>29.28</v>
      </c>
      <c r="AC1128">
        <v>7.5149999999999997</v>
      </c>
      <c r="AD1128">
        <v>9</v>
      </c>
      <c r="AE1128">
        <v>35.204999999999984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1.4210854715202004E-14</v>
      </c>
      <c r="AL1128">
        <v>31.668465925130327</v>
      </c>
      <c r="AM1128">
        <v>24.398267801801836</v>
      </c>
      <c r="AN1128">
        <v>8.8619333366291659</v>
      </c>
      <c r="AO1128">
        <v>5.8500000000000005</v>
      </c>
      <c r="AP1128">
        <v>33.938143599929447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 s="4" t="str">
        <v>Traditional</v>
      </c>
      <c r="AX1128" s="4" t="str">
        <v>Traditional</v>
      </c>
      <c r="AY1128" s="4" t="str">
        <v>Traditional</v>
      </c>
      <c r="AZ1128" s="4" t="str">
        <v>Traditional</v>
      </c>
      <c r="BA1128" s="4" t="str">
        <v>Traditional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1</v>
      </c>
      <c r="BH1128" s="4">
        <v>1</v>
      </c>
      <c r="BI1128" s="4">
        <v>1</v>
      </c>
      <c r="BJ1128" s="4">
        <v>1</v>
      </c>
      <c r="BK1128" s="4">
        <v>1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t="str">
        <f>VLOOKUP(A1128,Misc!$A$3:$B$11,2,FALSE)</f>
        <v>IDR</v>
      </c>
      <c r="BR1128">
        <f>INDEX(FX!$B$30:$AK$48,MATCH('Data (2)'!BQ1128,FX!$A$30:$A$48,0),MATCH('Data (2)'!D1128,Period,0))</f>
        <v>14692.4516129</v>
      </c>
      <c r="BS1128">
        <f t="shared" si="311"/>
        <v>0</v>
      </c>
      <c r="BT1128">
        <f t="shared" si="312"/>
        <v>1.0209324076881745E-2</v>
      </c>
      <c r="BU1128">
        <f t="shared" si="313"/>
        <v>0</v>
      </c>
      <c r="BV1128">
        <f t="shared" si="314"/>
        <v>7.1272523757402893E-3</v>
      </c>
      <c r="BW1128">
        <f t="shared" si="315"/>
        <v>0</v>
      </c>
      <c r="BX1128">
        <f t="shared" si="316"/>
        <v>9.3409507159752086E-3</v>
      </c>
      <c r="BY1128">
        <f t="shared" si="317"/>
        <v>0</v>
      </c>
      <c r="BZ1128">
        <f t="shared" si="318"/>
        <v>4.2962401581381577E-3</v>
      </c>
      <c r="CA1128">
        <f t="shared" si="304"/>
        <v>0.11494252873563218</v>
      </c>
      <c r="CB1128">
        <f t="shared" si="304"/>
        <v>4.7740571964063644E-2</v>
      </c>
      <c r="CC1128">
        <f t="shared" si="304"/>
        <v>0.11494252873563218</v>
      </c>
      <c r="CD1128">
        <f t="shared" si="304"/>
        <v>3.8289088665763096E-2</v>
      </c>
      <c r="CE1128" s="4" t="str">
        <f t="shared" si="306"/>
        <v/>
      </c>
      <c r="CF1128" s="4">
        <f t="shared" si="307"/>
        <v>0.69811207108993856</v>
      </c>
      <c r="CG1128" s="4" t="str">
        <f t="shared" si="308"/>
        <v/>
      </c>
      <c r="CH1128" s="4">
        <f t="shared" si="309"/>
        <v>0.60279051893288937</v>
      </c>
      <c r="CI1128">
        <f>INDEX(FX!$B$114:$AK$132,MATCH('Data (2)'!BQ1128,FX!$A$114:$A$132,0),MATCH('Data (2)'!D1128,Period,0))</f>
        <v>14616</v>
      </c>
    </row>
    <row r="1129" spans="1:87" hidden="1" x14ac:dyDescent="0.15">
      <c r="A1129" t="s">
        <v>66</v>
      </c>
      <c r="B1129" s="1">
        <f t="shared" si="320"/>
        <v>44044</v>
      </c>
      <c r="C1129" t="s">
        <v>109</v>
      </c>
      <c r="D1129" s="1">
        <v>44166</v>
      </c>
      <c r="E1129">
        <f>Data!E1129+Data!E1441</f>
        <v>150</v>
      </c>
      <c r="F1129">
        <f>Data!F1129+Data!F1441</f>
        <v>104.84140213680685</v>
      </c>
      <c r="G1129">
        <f>Data!G1129+Data!G1441</f>
        <v>137.24146641294936</v>
      </c>
      <c r="H1129">
        <f>Data!H1129+Data!H1441</f>
        <v>62.33589805928213</v>
      </c>
      <c r="I1129">
        <f>Data!I1129+Data!I1441</f>
        <v>1980</v>
      </c>
      <c r="J1129">
        <f>Data!J1129+Data!J1441</f>
        <v>822.37909265296082</v>
      </c>
      <c r="K1129">
        <f>Data!K1129+Data!K1441</f>
        <v>1980</v>
      </c>
      <c r="L1129">
        <f>Data!L1129+Data!L1441</f>
        <v>659.567841356435</v>
      </c>
      <c r="M1129">
        <f>Data!M1129+Data!M1441</f>
        <v>93.883499999999998</v>
      </c>
      <c r="N1129">
        <f>Data!N1129+Data!N1441</f>
        <v>58.333463188631001</v>
      </c>
      <c r="O1129">
        <f>Data!O1129+Data!O1441</f>
        <v>93.883499999999998</v>
      </c>
      <c r="P1129">
        <f>Data!P1129+Data!P1441</f>
        <v>58.333463188631001</v>
      </c>
      <c r="Q1129" t="str">
        <v>Bebas Handal</v>
      </c>
      <c r="R1129" t="str">
        <v>Bebas Rencana</v>
      </c>
      <c r="S1129" t="str">
        <v>Bebas Aksi</v>
      </c>
      <c r="T1129" t="str">
        <v>Cancer Care</v>
      </c>
      <c r="U1129" t="str">
        <v>Credit Life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69</v>
      </c>
      <c r="AB1129">
        <v>28.35</v>
      </c>
      <c r="AC1129">
        <v>7.5</v>
      </c>
      <c r="AD1129">
        <v>9</v>
      </c>
      <c r="AE1129">
        <v>36.150000000000006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31.668465925130327</v>
      </c>
      <c r="AM1129">
        <v>23.623322820392147</v>
      </c>
      <c r="AN1129">
        <v>8.8504757364782485</v>
      </c>
      <c r="AO1129">
        <v>5.8500000000000005</v>
      </c>
      <c r="AP1129">
        <v>34.849137654806142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 s="4" t="str">
        <v>Traditional</v>
      </c>
      <c r="AX1129" s="4" t="str">
        <v>Traditional</v>
      </c>
      <c r="AY1129" s="4" t="str">
        <v>Traditional</v>
      </c>
      <c r="AZ1129" s="4" t="str">
        <v>Traditional</v>
      </c>
      <c r="BA1129" s="4" t="str">
        <v>Traditional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1</v>
      </c>
      <c r="BH1129" s="4">
        <v>1</v>
      </c>
      <c r="BI1129" s="4">
        <v>1</v>
      </c>
      <c r="BJ1129" s="4">
        <v>1</v>
      </c>
      <c r="BK1129" s="4">
        <v>1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t="str">
        <f>VLOOKUP(A1129,Misc!$A$3:$B$11,2,FALSE)</f>
        <v>IDR</v>
      </c>
      <c r="BR1129">
        <f>INDEX(FX!$B$30:$AK$48,MATCH('Data (2)'!BQ1129,FX!$A$30:$A$48,0),MATCH('Data (2)'!D1129,Period,0))</f>
        <v>14692.4516129</v>
      </c>
      <c r="BS1129">
        <f t="shared" si="311"/>
        <v>0</v>
      </c>
      <c r="BT1129">
        <f t="shared" si="312"/>
        <v>1.0209324076881745E-2</v>
      </c>
      <c r="BU1129">
        <f t="shared" si="313"/>
        <v>0</v>
      </c>
      <c r="BV1129">
        <f t="shared" si="314"/>
        <v>7.1357323405956226E-3</v>
      </c>
      <c r="BW1129">
        <f t="shared" si="315"/>
        <v>0</v>
      </c>
      <c r="BX1129">
        <f t="shared" si="316"/>
        <v>9.3409507159752086E-3</v>
      </c>
      <c r="BY1129">
        <f t="shared" si="317"/>
        <v>0</v>
      </c>
      <c r="BZ1129">
        <f t="shared" si="318"/>
        <v>4.2427158994045007E-3</v>
      </c>
      <c r="CA1129">
        <f t="shared" si="304"/>
        <v>0.1354679802955665</v>
      </c>
      <c r="CB1129">
        <f t="shared" si="304"/>
        <v>5.6265674100503614E-2</v>
      </c>
      <c r="CC1129">
        <f t="shared" si="304"/>
        <v>0.1354679802955665</v>
      </c>
      <c r="CD1129">
        <f t="shared" si="304"/>
        <v>4.51264259275065E-2</v>
      </c>
      <c r="CE1129" s="4" t="str">
        <f t="shared" si="306"/>
        <v/>
      </c>
      <c r="CF1129" s="4">
        <f t="shared" si="307"/>
        <v>0.6989426809120457</v>
      </c>
      <c r="CG1129" s="4" t="str">
        <f t="shared" si="308"/>
        <v/>
      </c>
      <c r="CH1129" s="4">
        <f t="shared" si="309"/>
        <v>0.59457329631990641</v>
      </c>
      <c r="CI1129">
        <f>INDEX(FX!$B$114:$AK$132,MATCH('Data (2)'!BQ1129,FX!$A$114:$A$132,0),MATCH('Data (2)'!D1129,Period,0))</f>
        <v>14616</v>
      </c>
    </row>
    <row r="1130" spans="1:87" x14ac:dyDescent="0.15">
      <c r="A1130" t="s">
        <v>66</v>
      </c>
      <c r="B1130" s="1">
        <f t="shared" si="320"/>
        <v>44044</v>
      </c>
      <c r="C1130" t="s">
        <v>45</v>
      </c>
      <c r="D1130" s="1">
        <v>43831</v>
      </c>
      <c r="E1130">
        <f>Data!E1130+Data!E1442</f>
        <v>96887.387751683986</v>
      </c>
      <c r="F1130">
        <f>Data!F1130+Data!F1442</f>
        <v>15279.767574149768</v>
      </c>
      <c r="G1130">
        <f>Data!G1130+Data!G1442</f>
        <v>7766.8258175290684</v>
      </c>
      <c r="H1130">
        <f>Data!H1130+Data!H1442</f>
        <v>1021.79326435879</v>
      </c>
      <c r="I1130">
        <f>Data!I1130+Data!I1442</f>
        <v>84440.099177960001</v>
      </c>
      <c r="J1130">
        <f>Data!J1130+Data!J1442</f>
        <v>14069.302628753712</v>
      </c>
      <c r="K1130">
        <f>Data!K1130+Data!K1442</f>
        <v>4772.1222766779847</v>
      </c>
      <c r="L1130">
        <f>Data!L1130+Data!L1442</f>
        <v>1664.5494367353783</v>
      </c>
      <c r="M1130">
        <f>Data!M1130+Data!M1442</f>
        <v>87799.313087479983</v>
      </c>
      <c r="N1130">
        <f>Data!N1130+Data!N1442</f>
        <v>14273.473286020406</v>
      </c>
      <c r="O1130">
        <f>Data!O1130+Data!O1442</f>
        <v>7795.3725215028844</v>
      </c>
      <c r="P1130">
        <f>Data!P1130+Data!P1442</f>
        <v>2320.631136638493</v>
      </c>
      <c r="BQ1130" t="str">
        <f>VLOOKUP(A1130,Misc!$A$3:$B$11,2,FALSE)</f>
        <v>IDR</v>
      </c>
      <c r="BR1130">
        <f>INDEX(FX!$B$30:$AK$48,MATCH('Data (2)'!BQ1130,FX!$A$30:$A$48,0),MATCH('Data (2)'!D1130,Period,0))</f>
        <v>13731.90322581</v>
      </c>
      <c r="BS1130">
        <f t="shared" si="311"/>
        <v>7.0556416076089059</v>
      </c>
      <c r="BT1130">
        <f t="shared" si="312"/>
        <v>0</v>
      </c>
      <c r="BU1130">
        <f t="shared" si="313"/>
        <v>1.1127203070751661</v>
      </c>
      <c r="BV1130">
        <f t="shared" si="314"/>
        <v>0</v>
      </c>
      <c r="BW1130">
        <f t="shared" si="315"/>
        <v>0.56560446791751473</v>
      </c>
      <c r="BX1130">
        <f t="shared" si="316"/>
        <v>0</v>
      </c>
      <c r="BY1130">
        <f t="shared" si="317"/>
        <v>7.4410170793970026E-2</v>
      </c>
      <c r="BZ1130">
        <f t="shared" si="318"/>
        <v>0</v>
      </c>
      <c r="CA1130">
        <f t="shared" si="304"/>
        <v>5.9746777172988512</v>
      </c>
      <c r="CB1130">
        <f t="shared" si="304"/>
        <v>0.99549325181145243</v>
      </c>
      <c r="CC1130">
        <f t="shared" si="304"/>
        <v>0.33765820869778662</v>
      </c>
      <c r="CD1130">
        <f t="shared" ref="CD1130:CD1193" si="321">L1130/$CI1130</f>
        <v>0.11777753136037333</v>
      </c>
      <c r="CE1130" s="4">
        <f t="shared" si="306"/>
        <v>0.15770646653526058</v>
      </c>
      <c r="CF1130" s="4" t="str">
        <f t="shared" si="307"/>
        <v/>
      </c>
      <c r="CG1130" s="4">
        <f t="shared" si="308"/>
        <v>6.6872304136841365E-2</v>
      </c>
      <c r="CH1130" s="4" t="str">
        <f t="shared" si="309"/>
        <v/>
      </c>
      <c r="CI1130">
        <f>INDEX(FX!$B$114:$AK$132,MATCH('Data (2)'!BQ1130,FX!$A$114:$A$132,0),MATCH('Data (2)'!D1130,Period,0))</f>
        <v>14132.996485061512</v>
      </c>
    </row>
    <row r="1131" spans="1:87" hidden="1" x14ac:dyDescent="0.15">
      <c r="A1131" t="s">
        <v>66</v>
      </c>
      <c r="B1131" s="1">
        <f t="shared" si="320"/>
        <v>44044</v>
      </c>
      <c r="C1131" t="s">
        <v>45</v>
      </c>
      <c r="D1131" s="1">
        <v>43862</v>
      </c>
      <c r="E1131">
        <f>Data!E1131+Data!E1443</f>
        <v>38222.24519460048</v>
      </c>
      <c r="F1131">
        <f>Data!F1131+Data!F1443</f>
        <v>9268.6111264776118</v>
      </c>
      <c r="G1131">
        <f>Data!G1131+Data!G1443</f>
        <v>8713.1784364789819</v>
      </c>
      <c r="H1131">
        <f>Data!H1131+Data!H1443</f>
        <v>2916.8603686584242</v>
      </c>
      <c r="I1131">
        <f>Data!I1131+Data!I1443</f>
        <v>30706.073935629996</v>
      </c>
      <c r="J1131">
        <f>Data!J1131+Data!J1443</f>
        <v>8923.9900105865672</v>
      </c>
      <c r="K1131">
        <f>Data!K1131+Data!K1443</f>
        <v>4175.6069920550026</v>
      </c>
      <c r="L1131">
        <f>Data!L1131+Data!L1443</f>
        <v>1456.4807571498657</v>
      </c>
      <c r="M1131">
        <f>Data!M1131+Data!M1443</f>
        <v>38305.207496774994</v>
      </c>
      <c r="N1131">
        <f>Data!N1131+Data!N1443</f>
        <v>10831.413819904828</v>
      </c>
      <c r="O1131">
        <f>Data!O1131+Data!O1443</f>
        <v>6015.8342992743128</v>
      </c>
      <c r="P1131">
        <f>Data!P1131+Data!P1443</f>
        <v>2035.1821056736844</v>
      </c>
      <c r="BQ1131" t="str">
        <f>VLOOKUP(A1131,Misc!$A$3:$B$11,2,FALSE)</f>
        <v>IDR</v>
      </c>
      <c r="BR1131">
        <f>INDEX(FX!$B$30:$AK$48,MATCH('Data (2)'!BQ1131,FX!$A$30:$A$48,0),MATCH('Data (2)'!D1131,Period,0))</f>
        <v>13769.724137929999</v>
      </c>
      <c r="BS1131">
        <f t="shared" si="311"/>
        <v>2.7758177877589945</v>
      </c>
      <c r="BT1131">
        <f t="shared" si="312"/>
        <v>0</v>
      </c>
      <c r="BU1131">
        <f t="shared" si="313"/>
        <v>0.6731152369963862</v>
      </c>
      <c r="BV1131">
        <f t="shared" si="314"/>
        <v>0</v>
      </c>
      <c r="BW1131">
        <f t="shared" si="315"/>
        <v>0.63277799534688661</v>
      </c>
      <c r="BX1131">
        <f t="shared" si="316"/>
        <v>0</v>
      </c>
      <c r="BY1131">
        <f t="shared" si="317"/>
        <v>0.21183143100330226</v>
      </c>
      <c r="BZ1131">
        <f t="shared" si="318"/>
        <v>0</v>
      </c>
      <c r="CA1131">
        <f t="shared" ref="CA1131:CD1194" si="322">I1131/$CI1131</f>
        <v>2.1726513530294955</v>
      </c>
      <c r="CB1131">
        <f t="shared" si="322"/>
        <v>0.63142943678073993</v>
      </c>
      <c r="CC1131">
        <f t="shared" si="322"/>
        <v>0.29545093260785799</v>
      </c>
      <c r="CD1131">
        <f t="shared" si="321"/>
        <v>0.10305533994078019</v>
      </c>
      <c r="CE1131" s="4">
        <f t="shared" si="306"/>
        <v>0.2424925872169057</v>
      </c>
      <c r="CF1131" s="4" t="str">
        <f t="shared" si="307"/>
        <v/>
      </c>
      <c r="CG1131" s="4">
        <f t="shared" si="308"/>
        <v>0.31470306919294938</v>
      </c>
      <c r="CH1131" s="4" t="str">
        <f t="shared" si="309"/>
        <v/>
      </c>
      <c r="CI1131">
        <f>INDEX(FX!$B$114:$AK$132,MATCH('Data (2)'!BQ1131,FX!$A$114:$A$132,0),MATCH('Data (2)'!D1131,Period,0))</f>
        <v>14132.996485061512</v>
      </c>
    </row>
    <row r="1132" spans="1:87" hidden="1" x14ac:dyDescent="0.15">
      <c r="A1132" t="s">
        <v>66</v>
      </c>
      <c r="B1132" s="1">
        <f t="shared" si="320"/>
        <v>44044</v>
      </c>
      <c r="C1132" t="s">
        <v>45</v>
      </c>
      <c r="D1132" s="1">
        <v>43891</v>
      </c>
      <c r="E1132">
        <f>Data!E1132+Data!E1444</f>
        <v>35355.749049016013</v>
      </c>
      <c r="F1132">
        <f>Data!F1132+Data!F1444</f>
        <v>8333.9290162258003</v>
      </c>
      <c r="G1132">
        <f>Data!G1132+Data!G1444</f>
        <v>9165.0872176970497</v>
      </c>
      <c r="H1132">
        <f>Data!H1132+Data!H1444</f>
        <v>4544.96139122145</v>
      </c>
      <c r="I1132">
        <f>Data!I1132+Data!I1444</f>
        <v>46421.042586690004</v>
      </c>
      <c r="J1132">
        <f>Data!J1132+Data!J1444</f>
        <v>12493.675709660389</v>
      </c>
      <c r="K1132">
        <f>Data!K1132+Data!K1444</f>
        <v>5696.8952035932452</v>
      </c>
      <c r="L1132">
        <f>Data!L1132+Data!L1444</f>
        <v>1986.6459082704807</v>
      </c>
      <c r="M1132">
        <f>Data!M1132+Data!M1444</f>
        <v>52283.286106343781</v>
      </c>
      <c r="N1132">
        <f>Data!N1132+Data!N1444</f>
        <v>13617.73137985498</v>
      </c>
      <c r="O1132">
        <f>Data!O1132+Data!O1444</f>
        <v>8441.3835425495872</v>
      </c>
      <c r="P1132">
        <f>Data!P1132+Data!P1444</f>
        <v>3353.1211313728591</v>
      </c>
      <c r="BQ1132" t="str">
        <f>VLOOKUP(A1132,Misc!$A$3:$B$11,2,FALSE)</f>
        <v>IDR</v>
      </c>
      <c r="BR1132">
        <f>INDEX(FX!$B$30:$AK$48,MATCH('Data (2)'!BQ1132,FX!$A$30:$A$48,0),MATCH('Data (2)'!D1132,Period,0))</f>
        <v>15112.51612903</v>
      </c>
      <c r="BS1132">
        <f t="shared" si="311"/>
        <v>2.3395011622915853</v>
      </c>
      <c r="BT1132">
        <f t="shared" si="312"/>
        <v>0</v>
      </c>
      <c r="BU1132">
        <f t="shared" si="313"/>
        <v>0.55145873427502601</v>
      </c>
      <c r="BV1132">
        <f t="shared" si="314"/>
        <v>0</v>
      </c>
      <c r="BW1132">
        <f t="shared" si="315"/>
        <v>0.60645673688259039</v>
      </c>
      <c r="BX1132">
        <f t="shared" si="316"/>
        <v>0</v>
      </c>
      <c r="BY1132">
        <f t="shared" si="317"/>
        <v>0.30074154114488738</v>
      </c>
      <c r="BZ1132">
        <f t="shared" si="318"/>
        <v>0</v>
      </c>
      <c r="CA1132">
        <f t="shared" si="322"/>
        <v>3.2845860137131395</v>
      </c>
      <c r="CB1132">
        <f t="shared" si="322"/>
        <v>0.88400755797725727</v>
      </c>
      <c r="CC1132">
        <f t="shared" si="322"/>
        <v>0.40309181493215734</v>
      </c>
      <c r="CD1132">
        <f t="shared" si="321"/>
        <v>0.14056791922154321</v>
      </c>
      <c r="CE1132" s="4">
        <f t="shared" si="306"/>
        <v>0.23571637542375137</v>
      </c>
      <c r="CF1132" s="4" t="str">
        <f t="shared" si="307"/>
        <v/>
      </c>
      <c r="CG1132" s="4">
        <f t="shared" si="308"/>
        <v>0.54535638381039808</v>
      </c>
      <c r="CH1132" s="4" t="str">
        <f t="shared" si="309"/>
        <v/>
      </c>
      <c r="CI1132">
        <f>INDEX(FX!$B$114:$AK$132,MATCH('Data (2)'!BQ1132,FX!$A$114:$A$132,0),MATCH('Data (2)'!D1132,Period,0))</f>
        <v>14132.996485061512</v>
      </c>
    </row>
    <row r="1133" spans="1:87" hidden="1" x14ac:dyDescent="0.15">
      <c r="A1133" t="s">
        <v>66</v>
      </c>
      <c r="B1133" s="1">
        <f t="shared" si="320"/>
        <v>44044</v>
      </c>
      <c r="C1133" t="s">
        <v>45</v>
      </c>
      <c r="D1133" s="1">
        <v>43922</v>
      </c>
      <c r="E1133">
        <f>Data!E1133+Data!E1445</f>
        <v>42594.818103030302</v>
      </c>
      <c r="F1133">
        <f>Data!F1133+Data!F1445</f>
        <v>9258.0427026447142</v>
      </c>
      <c r="G1133">
        <f>Data!G1133+Data!G1445</f>
        <v>6018.0653734805228</v>
      </c>
      <c r="H1133">
        <f>Data!H1133+Data!H1445</f>
        <v>3957.932101144328</v>
      </c>
      <c r="I1133">
        <f>Data!I1133+Data!I1445</f>
        <v>60437.474201639998</v>
      </c>
      <c r="J1133">
        <f>Data!J1133+Data!J1445</f>
        <v>20686.443515983094</v>
      </c>
      <c r="K1133">
        <f>Data!K1133+Data!K1445</f>
        <v>12524.243198195649</v>
      </c>
      <c r="L1133">
        <f>Data!L1133+Data!L1445</f>
        <v>4796.5699464014215</v>
      </c>
      <c r="M1133">
        <f>Data!M1133+Data!M1445</f>
        <v>40758.515061891972</v>
      </c>
      <c r="N1133">
        <f>Data!N1133+Data!N1445</f>
        <v>11453.604640110567</v>
      </c>
      <c r="O1133">
        <f>Data!O1133+Data!O1445</f>
        <v>6954.2726318901141</v>
      </c>
      <c r="P1133">
        <f>Data!P1133+Data!P1445</f>
        <v>2674.8879792234638</v>
      </c>
      <c r="BQ1133" t="str">
        <f>VLOOKUP(A1133,Misc!$A$3:$B$11,2,FALSE)</f>
        <v>IDR</v>
      </c>
      <c r="BR1133">
        <f>INDEX(FX!$B$30:$AK$48,MATCH('Data (2)'!BQ1133,FX!$A$30:$A$48,0),MATCH('Data (2)'!D1133,Period,0))</f>
        <v>15820.87096774</v>
      </c>
      <c r="BS1133">
        <f t="shared" si="311"/>
        <v>2.6923181530197979</v>
      </c>
      <c r="BT1133">
        <f t="shared" si="312"/>
        <v>0</v>
      </c>
      <c r="BU1133">
        <f t="shared" si="313"/>
        <v>0.5851790790483401</v>
      </c>
      <c r="BV1133">
        <f t="shared" si="314"/>
        <v>0</v>
      </c>
      <c r="BW1133">
        <f t="shared" si="315"/>
        <v>0.38038774134191672</v>
      </c>
      <c r="BX1133">
        <f t="shared" si="316"/>
        <v>0</v>
      </c>
      <c r="BY1133">
        <f t="shared" si="317"/>
        <v>0.25017156825404002</v>
      </c>
      <c r="BZ1133">
        <f t="shared" si="318"/>
        <v>0</v>
      </c>
      <c r="CA1133">
        <f t="shared" si="322"/>
        <v>4.2763383027457786</v>
      </c>
      <c r="CB1133">
        <f t="shared" si="322"/>
        <v>1.4636983415264082</v>
      </c>
      <c r="CC1133">
        <f t="shared" si="322"/>
        <v>0.88617040352579823</v>
      </c>
      <c r="CD1133">
        <f t="shared" si="321"/>
        <v>0.3393880378779805</v>
      </c>
      <c r="CE1133" s="4">
        <f t="shared" si="306"/>
        <v>0.217351384862143</v>
      </c>
      <c r="CF1133" s="4" t="str">
        <f t="shared" si="307"/>
        <v/>
      </c>
      <c r="CG1133" s="4">
        <f t="shared" si="308"/>
        <v>0.42751283702911397</v>
      </c>
      <c r="CH1133" s="4" t="str">
        <f t="shared" si="309"/>
        <v/>
      </c>
      <c r="CI1133">
        <f>INDEX(FX!$B$114:$AK$132,MATCH('Data (2)'!BQ1133,FX!$A$114:$A$132,0),MATCH('Data (2)'!D1133,Period,0))</f>
        <v>14132.996485061512</v>
      </c>
    </row>
    <row r="1134" spans="1:87" hidden="1" x14ac:dyDescent="0.15">
      <c r="A1134" t="s">
        <v>66</v>
      </c>
      <c r="B1134" s="1">
        <f t="shared" si="320"/>
        <v>44044</v>
      </c>
      <c r="C1134" t="s">
        <v>45</v>
      </c>
      <c r="D1134" s="1">
        <v>43952</v>
      </c>
      <c r="E1134">
        <f>Data!E1134+Data!E1446</f>
        <v>24353.218667072029</v>
      </c>
      <c r="F1134">
        <f>Data!F1134+Data!F1446</f>
        <v>8630.6226075759751</v>
      </c>
      <c r="G1134">
        <f>Data!G1134+Data!G1446</f>
        <v>7318.8463865519625</v>
      </c>
      <c r="H1134">
        <f>Data!H1134+Data!H1446</f>
        <v>4708.8258320065743</v>
      </c>
      <c r="I1134">
        <f>Data!I1134+Data!I1446</f>
        <v>39899.825523300002</v>
      </c>
      <c r="J1134">
        <f>Data!J1134+Data!J1446</f>
        <v>14363.167331120389</v>
      </c>
      <c r="K1134">
        <f>Data!K1134+Data!K1446</f>
        <v>9245.942447209698</v>
      </c>
      <c r="L1134">
        <f>Data!L1134+Data!L1446</f>
        <v>3589.4122087011483</v>
      </c>
      <c r="M1134">
        <f>Data!M1134+Data!M1446</f>
        <v>34903.768689430239</v>
      </c>
      <c r="N1134">
        <f>Data!N1134+Data!N1446</f>
        <v>13219.95145722334</v>
      </c>
      <c r="O1134">
        <f>Data!O1134+Data!O1446</f>
        <v>7051.6635016246964</v>
      </c>
      <c r="P1134">
        <f>Data!P1134+Data!P1446</f>
        <v>2712.4696008415449</v>
      </c>
      <c r="BQ1134" t="str">
        <f>VLOOKUP(A1134,Misc!$A$3:$B$11,2,FALSE)</f>
        <v>IDR</v>
      </c>
      <c r="BR1134">
        <f>INDEX(FX!$B$30:$AK$48,MATCH('Data (2)'!BQ1134,FX!$A$30:$A$48,0),MATCH('Data (2)'!D1134,Period,0))</f>
        <v>14837.54839</v>
      </c>
      <c r="BS1134">
        <f t="shared" si="311"/>
        <v>1.6413236221345884</v>
      </c>
      <c r="BT1134">
        <f t="shared" si="312"/>
        <v>0</v>
      </c>
      <c r="BU1134">
        <f t="shared" si="313"/>
        <v>0.58167443709182576</v>
      </c>
      <c r="BV1134">
        <f t="shared" si="314"/>
        <v>0</v>
      </c>
      <c r="BW1134">
        <f t="shared" si="315"/>
        <v>0.49326520757867348</v>
      </c>
      <c r="BX1134">
        <f t="shared" si="316"/>
        <v>0</v>
      </c>
      <c r="BY1134">
        <f t="shared" si="317"/>
        <v>0.31735875147542308</v>
      </c>
      <c r="BZ1134">
        <f t="shared" si="318"/>
        <v>0</v>
      </c>
      <c r="CA1134">
        <f t="shared" si="322"/>
        <v>2.8231681487697151</v>
      </c>
      <c r="CB1134">
        <f t="shared" si="322"/>
        <v>1.0162860612257398</v>
      </c>
      <c r="CC1134">
        <f t="shared" si="322"/>
        <v>0.65420963324958015</v>
      </c>
      <c r="CD1134">
        <f t="shared" si="321"/>
        <v>0.25397389806861792</v>
      </c>
      <c r="CE1134" s="4">
        <f t="shared" si="306"/>
        <v>0.35439350853632479</v>
      </c>
      <c r="CF1134" s="4" t="str">
        <f t="shared" si="307"/>
        <v/>
      </c>
      <c r="CG1134" s="4">
        <f t="shared" si="308"/>
        <v>0.54559514951715748</v>
      </c>
      <c r="CH1134" s="4" t="str">
        <f t="shared" si="309"/>
        <v/>
      </c>
      <c r="CI1134">
        <f>INDEX(FX!$B$114:$AK$132,MATCH('Data (2)'!BQ1134,FX!$A$114:$A$132,0),MATCH('Data (2)'!D1134,Period,0))</f>
        <v>14132.996485061512</v>
      </c>
    </row>
    <row r="1135" spans="1:87" hidden="1" x14ac:dyDescent="0.15">
      <c r="A1135" t="s">
        <v>66</v>
      </c>
      <c r="B1135" s="1">
        <f t="shared" ref="B1135:B1150" si="323">B1134</f>
        <v>44044</v>
      </c>
      <c r="C1135" t="s">
        <v>45</v>
      </c>
      <c r="D1135" s="1">
        <v>43983</v>
      </c>
      <c r="E1135">
        <f>Data!E1135+Data!E1447</f>
        <v>52445.494489332035</v>
      </c>
      <c r="F1135">
        <f>Data!F1135+Data!F1447</f>
        <v>10069.25058723684</v>
      </c>
      <c r="G1135">
        <f>Data!G1135+Data!G1447</f>
        <v>6205.6918223388475</v>
      </c>
      <c r="H1135">
        <f>Data!H1135+Data!H1447</f>
        <v>3295.3244933596479</v>
      </c>
      <c r="I1135">
        <f>Data!I1135+Data!I1447</f>
        <v>68688.976444964996</v>
      </c>
      <c r="J1135">
        <f>Data!J1135+Data!J1447</f>
        <v>24979.327970745137</v>
      </c>
      <c r="K1135">
        <f>Data!K1135+Data!K1447</f>
        <v>15229.48138538111</v>
      </c>
      <c r="L1135">
        <f>Data!L1135+Data!L1447</f>
        <v>5824.0889860999614</v>
      </c>
      <c r="M1135">
        <f>Data!M1135+Data!M1447</f>
        <v>34273.368834268018</v>
      </c>
      <c r="N1135">
        <f>Data!N1135+Data!N1447</f>
        <v>10969.218577049855</v>
      </c>
      <c r="O1135">
        <f>Data!O1135+Data!O1447</f>
        <v>4776.3849813872748</v>
      </c>
      <c r="P1135">
        <f>Data!P1135+Data!P1447</f>
        <v>1858.5304441533008</v>
      </c>
      <c r="BQ1135" t="str">
        <f>VLOOKUP(A1135,Misc!$A$3:$B$11,2,FALSE)</f>
        <v>IDR</v>
      </c>
      <c r="BR1135">
        <f>INDEX(FX!$B$30:$AK$48,MATCH('Data (2)'!BQ1135,FX!$A$30:$A$48,0),MATCH('Data (2)'!D1135,Period,0))</f>
        <v>14121.866666669999</v>
      </c>
      <c r="BS1135">
        <f t="shared" si="311"/>
        <v>3.7137791856590954</v>
      </c>
      <c r="BT1135">
        <f t="shared" si="312"/>
        <v>0</v>
      </c>
      <c r="BU1135">
        <f t="shared" si="313"/>
        <v>0.71302546787259924</v>
      </c>
      <c r="BV1135">
        <f t="shared" si="314"/>
        <v>0</v>
      </c>
      <c r="BW1135">
        <f t="shared" si="315"/>
        <v>0.43943849413231839</v>
      </c>
      <c r="BX1135">
        <f t="shared" si="316"/>
        <v>0</v>
      </c>
      <c r="BY1135">
        <f t="shared" si="317"/>
        <v>0.23334907283448389</v>
      </c>
      <c r="BZ1135">
        <f t="shared" si="318"/>
        <v>0</v>
      </c>
      <c r="CA1135">
        <f t="shared" si="322"/>
        <v>4.8601849238106585</v>
      </c>
      <c r="CB1135">
        <f t="shared" si="322"/>
        <v>1.7674474055907483</v>
      </c>
      <c r="CC1135">
        <f t="shared" si="322"/>
        <v>1.0775833278865226</v>
      </c>
      <c r="CD1135">
        <f t="shared" si="321"/>
        <v>0.41209158951224439</v>
      </c>
      <c r="CE1135" s="4">
        <f t="shared" si="306"/>
        <v>0.19199457809068865</v>
      </c>
      <c r="CF1135" s="4" t="str">
        <f t="shared" si="307"/>
        <v/>
      </c>
      <c r="CG1135" s="4">
        <f t="shared" si="308"/>
        <v>0.32726611229008418</v>
      </c>
      <c r="CH1135" s="4" t="str">
        <f t="shared" si="309"/>
        <v/>
      </c>
      <c r="CI1135">
        <f>INDEX(FX!$B$114:$AK$132,MATCH('Data (2)'!BQ1135,FX!$A$114:$A$132,0),MATCH('Data (2)'!D1135,Period,0))</f>
        <v>14132.996485061512</v>
      </c>
    </row>
    <row r="1136" spans="1:87" hidden="1" x14ac:dyDescent="0.15">
      <c r="A1136" t="s">
        <v>66</v>
      </c>
      <c r="B1136" s="1">
        <f t="shared" si="323"/>
        <v>44044</v>
      </c>
      <c r="C1136" t="s">
        <v>45</v>
      </c>
      <c r="D1136" s="1">
        <v>44013</v>
      </c>
      <c r="E1136">
        <f>Data!E1136+Data!E1448</f>
        <v>38202.112559759989</v>
      </c>
      <c r="F1136">
        <f>Data!F1136+Data!F1448</f>
        <v>9041.0276183873721</v>
      </c>
      <c r="G1136">
        <f>Data!G1136+Data!G1448</f>
        <v>8059.4428499264322</v>
      </c>
      <c r="H1136">
        <f>Data!H1136+Data!H1448</f>
        <v>4025.0730949917224</v>
      </c>
      <c r="I1136">
        <f>Data!I1136+Data!I1448</f>
        <v>73790.604112720001</v>
      </c>
      <c r="J1136">
        <f>Data!J1136+Data!J1448</f>
        <v>24571.677499743877</v>
      </c>
      <c r="K1136">
        <f>Data!K1136+Data!K1448</f>
        <v>15119.88445554078</v>
      </c>
      <c r="L1136">
        <f>Data!L1136+Data!L1448</f>
        <v>6100.9897849855906</v>
      </c>
      <c r="M1136">
        <f>Data!M1136+Data!M1448</f>
        <v>52138.811736381031</v>
      </c>
      <c r="N1136">
        <f>Data!N1136+Data!N1448</f>
        <v>15619.05336976382</v>
      </c>
      <c r="O1136">
        <f>Data!O1136+Data!O1448</f>
        <v>5717.8061979608892</v>
      </c>
      <c r="P1136">
        <f>Data!P1136+Data!P1448</f>
        <v>1646.1166615652614</v>
      </c>
      <c r="BQ1136" t="str">
        <f>VLOOKUP(A1136,Misc!$A$3:$B$11,2,FALSE)</f>
        <v>IDR</v>
      </c>
      <c r="BR1136">
        <f>INDEX(FX!$B$30:$AK$48,MATCH('Data (2)'!BQ1136,FX!$A$30:$A$48,0),MATCH('Data (2)'!D1136,Period,0))</f>
        <v>14547.96774194</v>
      </c>
      <c r="BS1136">
        <f t="shared" si="311"/>
        <v>2.6259415223769023</v>
      </c>
      <c r="BT1136">
        <f t="shared" si="312"/>
        <v>0</v>
      </c>
      <c r="BU1136">
        <f t="shared" si="313"/>
        <v>0.6214632709366823</v>
      </c>
      <c r="BV1136">
        <f t="shared" si="314"/>
        <v>0</v>
      </c>
      <c r="BW1136">
        <f t="shared" si="315"/>
        <v>0.55399097612046877</v>
      </c>
      <c r="BX1136">
        <f t="shared" si="316"/>
        <v>0</v>
      </c>
      <c r="BY1136">
        <f t="shared" si="317"/>
        <v>0.27667597058164572</v>
      </c>
      <c r="BZ1136">
        <f t="shared" si="318"/>
        <v>0</v>
      </c>
      <c r="CA1136">
        <f t="shared" si="322"/>
        <v>5.0486182343130812</v>
      </c>
      <c r="CB1136">
        <f t="shared" si="322"/>
        <v>1.6811492542244031</v>
      </c>
      <c r="CC1136">
        <f t="shared" si="322"/>
        <v>1.0344748532800205</v>
      </c>
      <c r="CD1136">
        <f t="shared" si="321"/>
        <v>0.41741856766458613</v>
      </c>
      <c r="CE1136" s="4">
        <f t="shared" si="306"/>
        <v>0.2366630275811159</v>
      </c>
      <c r="CF1136" s="4" t="str">
        <f t="shared" si="307"/>
        <v/>
      </c>
      <c r="CG1136" s="4">
        <f t="shared" si="308"/>
        <v>0.44520084053339787</v>
      </c>
      <c r="CH1136" s="4" t="str">
        <f t="shared" si="309"/>
        <v/>
      </c>
      <c r="CI1136">
        <f>INDEX(FX!$B$114:$AK$132,MATCH('Data (2)'!BQ1136,FX!$A$114:$A$132,0),MATCH('Data (2)'!D1136,Period,0))</f>
        <v>14616</v>
      </c>
    </row>
    <row r="1137" spans="1:87" hidden="1" x14ac:dyDescent="0.15">
      <c r="A1137" t="s">
        <v>66</v>
      </c>
      <c r="B1137" s="1">
        <f t="shared" si="323"/>
        <v>44044</v>
      </c>
      <c r="C1137" t="s">
        <v>45</v>
      </c>
      <c r="D1137" s="1">
        <v>44044</v>
      </c>
      <c r="E1137">
        <f>Data!E1137+Data!E1449</f>
        <v>40282.960832850949</v>
      </c>
      <c r="F1137">
        <f>Data!F1137+Data!F1449</f>
        <v>10862.631489547755</v>
      </c>
      <c r="G1137">
        <f>Data!G1137+Data!G1449</f>
        <v>8686.1913284712336</v>
      </c>
      <c r="H1137">
        <f>Data!H1137+Data!H1449</f>
        <v>3919.947666767287</v>
      </c>
      <c r="I1137">
        <f>Data!I1137+Data!I1449</f>
        <v>56214.16487927</v>
      </c>
      <c r="J1137">
        <f>Data!J1137+Data!J1449</f>
        <v>20903.787498930375</v>
      </c>
      <c r="K1137">
        <f>Data!K1137+Data!K1449</f>
        <v>12007.027436625793</v>
      </c>
      <c r="L1137">
        <f>Data!L1137+Data!L1449</f>
        <v>4840.2010314541531</v>
      </c>
      <c r="M1137">
        <f>Data!M1137+Data!M1449</f>
        <v>37866.353461559971</v>
      </c>
      <c r="N1137">
        <f>Data!N1137+Data!N1449</f>
        <v>14472.05167240568</v>
      </c>
      <c r="O1137">
        <f>Data!O1137+Data!O1449</f>
        <v>7365.5504386864777</v>
      </c>
      <c r="P1137">
        <f>Data!P1137+Data!P1449</f>
        <v>3040.7015733969583</v>
      </c>
      <c r="BQ1137" t="str">
        <f>VLOOKUP(A1137,Misc!$A$3:$B$11,2,FALSE)</f>
        <v>IDR</v>
      </c>
      <c r="BR1137">
        <f>INDEX(FX!$B$30:$AK$48,MATCH('Data (2)'!BQ1137,FX!$A$30:$A$48,0),MATCH('Data (2)'!D1137,Period,0))</f>
        <v>14692.4516129</v>
      </c>
      <c r="BS1137">
        <f t="shared" si="311"/>
        <v>2.7417453461260632</v>
      </c>
      <c r="BT1137">
        <f t="shared" si="312"/>
        <v>0</v>
      </c>
      <c r="BU1137">
        <f t="shared" si="313"/>
        <v>0.73933416803022478</v>
      </c>
      <c r="BV1137">
        <f t="shared" si="314"/>
        <v>0</v>
      </c>
      <c r="BW1137">
        <f t="shared" si="315"/>
        <v>0.59120094844108528</v>
      </c>
      <c r="BX1137">
        <f t="shared" si="316"/>
        <v>0</v>
      </c>
      <c r="BY1137">
        <f t="shared" si="317"/>
        <v>0.26680010729629122</v>
      </c>
      <c r="BZ1137">
        <f t="shared" si="318"/>
        <v>0</v>
      </c>
      <c r="CA1137">
        <f t="shared" si="322"/>
        <v>3.8460703940387249</v>
      </c>
      <c r="CB1137">
        <f t="shared" si="322"/>
        <v>1.43019892576152</v>
      </c>
      <c r="CC1137">
        <f t="shared" si="322"/>
        <v>0.8214988667642168</v>
      </c>
      <c r="CD1137">
        <f t="shared" si="321"/>
        <v>0.33115770603818784</v>
      </c>
      <c r="CE1137" s="4">
        <f t="shared" si="306"/>
        <v>0.26965821938017098</v>
      </c>
      <c r="CF1137" s="4" t="str">
        <f t="shared" si="307"/>
        <v/>
      </c>
      <c r="CG1137" s="4">
        <f t="shared" si="308"/>
        <v>0.36086538243878935</v>
      </c>
      <c r="CH1137" s="4" t="str">
        <f t="shared" si="309"/>
        <v/>
      </c>
      <c r="CI1137">
        <f>INDEX(FX!$B$114:$AK$132,MATCH('Data (2)'!BQ1137,FX!$A$114:$A$132,0),MATCH('Data (2)'!D1137,Period,0))</f>
        <v>14616</v>
      </c>
    </row>
    <row r="1138" spans="1:87" hidden="1" x14ac:dyDescent="0.15">
      <c r="A1138" t="s">
        <v>66</v>
      </c>
      <c r="B1138" s="1">
        <f t="shared" si="323"/>
        <v>44044</v>
      </c>
      <c r="C1138" t="s">
        <v>45</v>
      </c>
      <c r="D1138" s="1">
        <v>44075</v>
      </c>
      <c r="E1138">
        <f>Data!E1138+Data!E1450</f>
        <v>46154.366269364196</v>
      </c>
      <c r="F1138">
        <f>Data!F1138+Data!F1450</f>
        <v>14798.435629704785</v>
      </c>
      <c r="G1138">
        <f>Data!G1138+Data!G1450</f>
        <v>16017.657969211863</v>
      </c>
      <c r="H1138">
        <f>Data!H1138+Data!H1450</f>
        <v>5754.6449134588038</v>
      </c>
      <c r="I1138">
        <f>Data!I1138+Data!I1450</f>
        <v>79592.553441659998</v>
      </c>
      <c r="J1138">
        <f>Data!J1138+Data!J1450</f>
        <v>30757.666858657682</v>
      </c>
      <c r="K1138">
        <f>Data!K1138+Data!K1450</f>
        <v>18483.948011192446</v>
      </c>
      <c r="L1138">
        <f>Data!L1138+Data!L1450</f>
        <v>7570.6558520985691</v>
      </c>
      <c r="M1138">
        <f>Data!M1138+Data!M1450</f>
        <v>48142.446684946015</v>
      </c>
      <c r="N1138">
        <f>Data!N1138+Data!N1450</f>
        <v>19117.464144099118</v>
      </c>
      <c r="O1138">
        <f>Data!O1138+Data!O1450</f>
        <v>7862.1475578551581</v>
      </c>
      <c r="P1138">
        <f>Data!P1138+Data!P1450</f>
        <v>3430.073132203418</v>
      </c>
      <c r="BQ1138" t="str">
        <f>VLOOKUP(A1138,Misc!$A$3:$B$11,2,FALSE)</f>
        <v>IDR</v>
      </c>
      <c r="BR1138">
        <f>INDEX(FX!$B$30:$AK$48,MATCH('Data (2)'!BQ1138,FX!$A$30:$A$48,0),MATCH('Data (2)'!D1138,Period,0))</f>
        <v>14692.4516129</v>
      </c>
      <c r="BS1138">
        <f t="shared" si="311"/>
        <v>0</v>
      </c>
      <c r="BT1138">
        <f t="shared" si="312"/>
        <v>3.1413658853802571</v>
      </c>
      <c r="BU1138">
        <f t="shared" si="313"/>
        <v>0</v>
      </c>
      <c r="BV1138">
        <f t="shared" si="314"/>
        <v>1.0072135011635315</v>
      </c>
      <c r="BW1138">
        <f t="shared" si="315"/>
        <v>0</v>
      </c>
      <c r="BX1138">
        <f t="shared" si="316"/>
        <v>1.0901964077355428</v>
      </c>
      <c r="BY1138">
        <f t="shared" si="317"/>
        <v>0</v>
      </c>
      <c r="BZ1138">
        <f t="shared" si="318"/>
        <v>0.39167356579253354</v>
      </c>
      <c r="CA1138">
        <f t="shared" si="322"/>
        <v>5.4455770006609194</v>
      </c>
      <c r="CB1138">
        <f t="shared" si="322"/>
        <v>2.1043833373465848</v>
      </c>
      <c r="CC1138">
        <f t="shared" si="322"/>
        <v>1.2646379318002494</v>
      </c>
      <c r="CD1138">
        <f t="shared" si="321"/>
        <v>0.51797043323060821</v>
      </c>
      <c r="CE1138" s="4" t="str">
        <f t="shared" si="306"/>
        <v/>
      </c>
      <c r="CF1138" s="4">
        <f t="shared" si="307"/>
        <v>0.32062915875258191</v>
      </c>
      <c r="CG1138" s="4" t="str">
        <f t="shared" si="308"/>
        <v/>
      </c>
      <c r="CH1138" s="4">
        <f t="shared" si="309"/>
        <v>0.38886846268449821</v>
      </c>
      <c r="CI1138">
        <f>INDEX(FX!$B$114:$AK$132,MATCH('Data (2)'!BQ1138,FX!$A$114:$A$132,0),MATCH('Data (2)'!D1138,Period,0))</f>
        <v>14616</v>
      </c>
    </row>
    <row r="1139" spans="1:87" hidden="1" x14ac:dyDescent="0.15">
      <c r="A1139" t="s">
        <v>66</v>
      </c>
      <c r="B1139" s="1">
        <f t="shared" si="323"/>
        <v>44044</v>
      </c>
      <c r="C1139" t="s">
        <v>45</v>
      </c>
      <c r="D1139" s="1">
        <v>44105</v>
      </c>
      <c r="E1139">
        <f>Data!E1139+Data!E1451</f>
        <v>54413.377404628191</v>
      </c>
      <c r="F1139">
        <f>Data!F1139+Data!F1451</f>
        <v>19936.680895433583</v>
      </c>
      <c r="G1139">
        <f>Data!G1139+Data!G1451</f>
        <v>17249.671244896403</v>
      </c>
      <c r="H1139">
        <f>Data!H1139+Data!H1451</f>
        <v>8023.7862164917933</v>
      </c>
      <c r="I1139">
        <f>Data!I1139+Data!I1451</f>
        <v>71326.506094429991</v>
      </c>
      <c r="J1139">
        <f>Data!J1139+Data!J1451</f>
        <v>27784.633420838392</v>
      </c>
      <c r="K1139">
        <f>Data!K1139+Data!K1451</f>
        <v>16751.718332375407</v>
      </c>
      <c r="L1139">
        <f>Data!L1139+Data!L1451</f>
        <v>6738.7544817204725</v>
      </c>
      <c r="M1139">
        <f>Data!M1139+Data!M1451</f>
        <v>34224.536891106683</v>
      </c>
      <c r="N1139">
        <f>Data!N1139+Data!N1451</f>
        <v>10413.659268052499</v>
      </c>
      <c r="O1139">
        <f>Data!O1139+Data!O1451</f>
        <v>6424.6145042171565</v>
      </c>
      <c r="P1139">
        <f>Data!P1139+Data!P1451</f>
        <v>2481.7563120416271</v>
      </c>
      <c r="BQ1139" t="str">
        <f>VLOOKUP(A1139,Misc!$A$3:$B$11,2,FALSE)</f>
        <v>IDR</v>
      </c>
      <c r="BR1139">
        <f>INDEX(FX!$B$30:$AK$48,MATCH('Data (2)'!BQ1139,FX!$A$30:$A$48,0),MATCH('Data (2)'!D1139,Period,0))</f>
        <v>14692.4516129</v>
      </c>
      <c r="BS1139">
        <f t="shared" si="311"/>
        <v>0</v>
      </c>
      <c r="BT1139">
        <f t="shared" si="312"/>
        <v>3.7034920269434912</v>
      </c>
      <c r="BU1139">
        <f t="shared" si="313"/>
        <v>0</v>
      </c>
      <c r="BV1139">
        <f t="shared" si="314"/>
        <v>1.3569335751923892</v>
      </c>
      <c r="BW1139">
        <f t="shared" si="315"/>
        <v>0</v>
      </c>
      <c r="BX1139">
        <f t="shared" si="316"/>
        <v>1.1740498930587704</v>
      </c>
      <c r="BY1139">
        <f t="shared" si="317"/>
        <v>0</v>
      </c>
      <c r="BZ1139">
        <f t="shared" si="318"/>
        <v>0.54611622538521032</v>
      </c>
      <c r="CA1139">
        <f t="shared" si="322"/>
        <v>4.8800291526019421</v>
      </c>
      <c r="CB1139">
        <f t="shared" si="322"/>
        <v>1.9009738246331687</v>
      </c>
      <c r="CC1139">
        <f t="shared" si="322"/>
        <v>1.1461219439227837</v>
      </c>
      <c r="CD1139">
        <f t="shared" si="321"/>
        <v>0.46105326229614618</v>
      </c>
      <c r="CE1139" s="4" t="str">
        <f t="shared" si="306"/>
        <v/>
      </c>
      <c r="CF1139" s="4">
        <f t="shared" si="307"/>
        <v>0.36639300566073385</v>
      </c>
      <c r="CG1139" s="4" t="str">
        <f t="shared" si="308"/>
        <v/>
      </c>
      <c r="CH1139" s="4">
        <f t="shared" si="309"/>
        <v>0.40246349222199818</v>
      </c>
      <c r="CI1139">
        <f>INDEX(FX!$B$114:$AK$132,MATCH('Data (2)'!BQ1139,FX!$A$114:$A$132,0),MATCH('Data (2)'!D1139,Period,0))</f>
        <v>14616</v>
      </c>
    </row>
    <row r="1140" spans="1:87" hidden="1" x14ac:dyDescent="0.15">
      <c r="A1140" t="s">
        <v>66</v>
      </c>
      <c r="B1140" s="1">
        <f t="shared" si="323"/>
        <v>44044</v>
      </c>
      <c r="C1140" t="s">
        <v>45</v>
      </c>
      <c r="D1140" s="1">
        <v>44136</v>
      </c>
      <c r="E1140">
        <f>Data!E1140+Data!E1452</f>
        <v>47273.73889391408</v>
      </c>
      <c r="F1140">
        <f>Data!F1140+Data!F1452</f>
        <v>18698.308194538222</v>
      </c>
      <c r="G1140">
        <f>Data!G1140+Data!G1452</f>
        <v>16787.252369125603</v>
      </c>
      <c r="H1140">
        <f>Data!H1140+Data!H1452</f>
        <v>7918.342994293308</v>
      </c>
      <c r="I1140">
        <f>Data!I1140+Data!I1452</f>
        <v>78081.642293840006</v>
      </c>
      <c r="J1140">
        <f>Data!J1140+Data!J1452</f>
        <v>31196.563759540753</v>
      </c>
      <c r="K1140">
        <f>Data!K1140+Data!K1452</f>
        <v>18467.369206712516</v>
      </c>
      <c r="L1140">
        <f>Data!L1140+Data!L1452</f>
        <v>7482.4402759833629</v>
      </c>
      <c r="M1140">
        <f>Data!M1140+Data!M1452</f>
        <v>37573.300391133031</v>
      </c>
      <c r="N1140">
        <f>Data!N1140+Data!N1452</f>
        <v>13717.213704330457</v>
      </c>
      <c r="O1140">
        <f>Data!O1140+Data!O1452</f>
        <v>5623.5708969245443</v>
      </c>
      <c r="P1140">
        <f>Data!P1140+Data!P1452</f>
        <v>2306.4620352220536</v>
      </c>
      <c r="BQ1140" t="str">
        <f>VLOOKUP(A1140,Misc!$A$3:$B$11,2,FALSE)</f>
        <v>IDR</v>
      </c>
      <c r="BR1140">
        <f>INDEX(FX!$B$30:$AK$48,MATCH('Data (2)'!BQ1140,FX!$A$30:$A$48,0),MATCH('Data (2)'!D1140,Period,0))</f>
        <v>14692.4516129</v>
      </c>
      <c r="BS1140">
        <f t="shared" si="311"/>
        <v>0</v>
      </c>
      <c r="BT1140">
        <f t="shared" si="312"/>
        <v>3.2175528046257202</v>
      </c>
      <c r="BU1140">
        <f t="shared" si="313"/>
        <v>0</v>
      </c>
      <c r="BV1140">
        <f t="shared" si="314"/>
        <v>1.2726472536496953</v>
      </c>
      <c r="BW1140">
        <f t="shared" si="315"/>
        <v>0</v>
      </c>
      <c r="BX1140">
        <f t="shared" si="316"/>
        <v>1.1425766653120275</v>
      </c>
      <c r="BY1140">
        <f t="shared" si="317"/>
        <v>0</v>
      </c>
      <c r="BZ1140">
        <f t="shared" si="318"/>
        <v>0.5389395318709771</v>
      </c>
      <c r="CA1140">
        <f t="shared" si="322"/>
        <v>5.3422032220744393</v>
      </c>
      <c r="CB1140">
        <f t="shared" si="322"/>
        <v>2.134411860942854</v>
      </c>
      <c r="CC1140">
        <f t="shared" si="322"/>
        <v>1.2635036403060014</v>
      </c>
      <c r="CD1140">
        <f t="shared" si="321"/>
        <v>0.51193488478266025</v>
      </c>
      <c r="CE1140" s="4" t="str">
        <f t="shared" si="306"/>
        <v/>
      </c>
      <c r="CF1140" s="4">
        <f t="shared" si="307"/>
        <v>0.39553267061229636</v>
      </c>
      <c r="CG1140" s="4" t="str">
        <f t="shared" si="308"/>
        <v/>
      </c>
      <c r="CH1140" s="4">
        <f t="shared" si="309"/>
        <v>0.42347911436213559</v>
      </c>
      <c r="CI1140">
        <f>INDEX(FX!$B$114:$AK$132,MATCH('Data (2)'!BQ1140,FX!$A$114:$A$132,0),MATCH('Data (2)'!D1140,Period,0))</f>
        <v>14616</v>
      </c>
    </row>
    <row r="1141" spans="1:87" hidden="1" x14ac:dyDescent="0.15">
      <c r="A1141" t="s">
        <v>66</v>
      </c>
      <c r="B1141" s="1">
        <f t="shared" si="323"/>
        <v>44044</v>
      </c>
      <c r="C1141" t="s">
        <v>45</v>
      </c>
      <c r="D1141" s="1">
        <v>44166</v>
      </c>
      <c r="E1141">
        <f>Data!E1141+Data!E1453</f>
        <v>62230.009056387797</v>
      </c>
      <c r="F1141">
        <f>Data!F1141+Data!F1453</f>
        <v>22550.062176919419</v>
      </c>
      <c r="G1141">
        <f>Data!G1141+Data!G1453</f>
        <v>21176.269396573764</v>
      </c>
      <c r="H1141">
        <f>Data!H1141+Data!H1453</f>
        <v>9576.9791152796897</v>
      </c>
      <c r="I1141">
        <f>Data!I1141+Data!I1453</f>
        <v>88342.379596890009</v>
      </c>
      <c r="J1141">
        <f>Data!J1141+Data!J1453</f>
        <v>34889.874808830238</v>
      </c>
      <c r="K1141">
        <f>Data!K1141+Data!K1453</f>
        <v>22280.096308015556</v>
      </c>
      <c r="L1141">
        <f>Data!L1141+Data!L1453</f>
        <v>8983.6145329898427</v>
      </c>
      <c r="M1141">
        <f>Data!M1141+Data!M1453</f>
        <v>87050.899519033963</v>
      </c>
      <c r="N1141">
        <f>Data!N1141+Data!N1453</f>
        <v>32403.615728887122</v>
      </c>
      <c r="O1141">
        <f>Data!O1141+Data!O1453</f>
        <v>13823.890024104807</v>
      </c>
      <c r="P1141">
        <f>Data!P1141+Data!P1453</f>
        <v>7902.4431369482018</v>
      </c>
      <c r="BQ1141" t="str">
        <f>VLOOKUP(A1141,Misc!$A$3:$B$11,2,FALSE)</f>
        <v>IDR</v>
      </c>
      <c r="BR1141">
        <f>INDEX(FX!$B$30:$AK$48,MATCH('Data (2)'!BQ1141,FX!$A$30:$A$48,0),MATCH('Data (2)'!D1141,Period,0))</f>
        <v>14692.4516129</v>
      </c>
      <c r="BS1141">
        <f t="shared" si="311"/>
        <v>0</v>
      </c>
      <c r="BT1141">
        <f t="shared" si="312"/>
        <v>4.2355088650929931</v>
      </c>
      <c r="BU1141">
        <f t="shared" si="313"/>
        <v>0</v>
      </c>
      <c r="BV1141">
        <f t="shared" si="314"/>
        <v>1.5348059514533585</v>
      </c>
      <c r="BW1141">
        <f t="shared" si="315"/>
        <v>0</v>
      </c>
      <c r="BX1141">
        <f t="shared" si="316"/>
        <v>1.4413026467264973</v>
      </c>
      <c r="BY1141">
        <f t="shared" si="317"/>
        <v>0</v>
      </c>
      <c r="BZ1141">
        <f t="shared" si="318"/>
        <v>0.6518298897694571</v>
      </c>
      <c r="CA1141">
        <f t="shared" si="322"/>
        <v>6.0442241103509859</v>
      </c>
      <c r="CB1141">
        <f t="shared" si="322"/>
        <v>2.3871014510693924</v>
      </c>
      <c r="CC1141">
        <f t="shared" si="322"/>
        <v>1.5243634584028158</v>
      </c>
      <c r="CD1141">
        <f t="shared" si="321"/>
        <v>0.61464248310001657</v>
      </c>
      <c r="CE1141" s="4" t="str">
        <f t="shared" si="306"/>
        <v/>
      </c>
      <c r="CF1141" s="4">
        <f t="shared" si="307"/>
        <v>0.36236636501991148</v>
      </c>
      <c r="CG1141" s="4" t="str">
        <f t="shared" si="308"/>
        <v/>
      </c>
      <c r="CH1141" s="4">
        <f t="shared" si="309"/>
        <v>0.42469856801911526</v>
      </c>
      <c r="CI1141">
        <f>INDEX(FX!$B$114:$AK$132,MATCH('Data (2)'!BQ1141,FX!$A$114:$A$132,0),MATCH('Data (2)'!D1141,Period,0))</f>
        <v>14616</v>
      </c>
    </row>
    <row r="1142" spans="1:87" x14ac:dyDescent="0.15">
      <c r="A1142" t="s">
        <v>67</v>
      </c>
      <c r="B1142" s="1">
        <f t="shared" si="323"/>
        <v>44044</v>
      </c>
      <c r="C1142" t="s">
        <v>50</v>
      </c>
      <c r="D1142" s="1">
        <v>43831</v>
      </c>
      <c r="E1142">
        <f t="array" ref="E1142:E1153">TRANSPOSE('[13]AG_Key Metrics P1'!$F$6:$Q$6)</f>
        <v>87.248245580251435</v>
      </c>
      <c r="F1142">
        <f t="array" ref="F1142:F1153">TRANSPOSE('[13]AG_Key Metrics P1'!$F$11:$Q$11)</f>
        <v>46.305498701172063</v>
      </c>
      <c r="G1142">
        <f t="array" ref="G1142:G1153">TRANSPOSE('[13]AG_Key Metrics P1'!$F$16:$Q$16)</f>
        <v>26.651066457299823</v>
      </c>
      <c r="H1142">
        <f t="array" ref="H1142:H1153">TRANSPOSE('[13]AG_Key Metrics P1'!$F$21:$Q$21)</f>
        <v>19.526171847317283</v>
      </c>
      <c r="I1142">
        <f t="array" ref="I1142:I1153">TRANSPOSE('[13]AG_Key Metrics P1'!$F$7:$Q$7)</f>
        <v>97.298034597974777</v>
      </c>
      <c r="J1142">
        <f t="array" ref="J1142:J1153">TRANSPOSE('[13]AG_Key Metrics P1'!$F$12:$Q$12)</f>
        <v>52.667295303729162</v>
      </c>
      <c r="K1142">
        <f t="array" ref="K1142:K1153">TRANSPOSE('[13]AG_Key Metrics P1'!$F$17:$Q$17)</f>
        <v>29.085180164410897</v>
      </c>
      <c r="L1142">
        <f t="array" ref="L1142:L1153">TRANSPOSE('[13]AG_Key Metrics P1'!$F$22:$Q$22)</f>
        <v>23.656430729939263</v>
      </c>
      <c r="M1142">
        <f t="array" ref="M1142:M1153">TRANSPOSE('[13]AG_Key Metrics P1'!$F$9:$Q$9)</f>
        <v>67.838501998232587</v>
      </c>
      <c r="N1142">
        <f t="array" ref="N1142:N1153">TRANSPOSE('[13]AG_Key Metrics P1'!$F$14:$Q$14)</f>
        <v>28.059765384639245</v>
      </c>
      <c r="O1142">
        <f t="array" ref="O1142:O1153">TRANSPOSE('[13]AG_Key Metrics P1'!$F$19:$Q$19)</f>
        <v>14.668076428649364</v>
      </c>
      <c r="P1142">
        <f t="array" ref="P1142:P1153">TRANSPOSE('[13]AG_Key Metrics P1'!$F$24:$Q$24)</f>
        <v>8.25880774332526</v>
      </c>
      <c r="Q1142" t="str">
        <f t="array" ref="Q1142:Q1153">'[13]AG_Key Products'!$D$6</f>
        <v>Set for Life - 5</v>
      </c>
      <c r="R1142" t="str">
        <f t="array" ref="R1142:R1153">'[13]AG_Key Products'!$D$9</f>
        <v>Set For Life - 7</v>
      </c>
      <c r="S1142" t="str">
        <f t="array" ref="S1142:S1153">'[13]AG_Key Products'!$D$12</f>
        <v>Set For Life - 10</v>
      </c>
      <c r="T1142" t="str">
        <f t="array" ref="T1142:T1153">'[13]AG_Key Products'!$D$15</f>
        <v>Set For Life - WL</v>
      </c>
      <c r="U1142" t="str">
        <f t="array" ref="U1142:U1153">'[13]AG_Key Products'!$D$18</f>
        <v>Set For Health - 5</v>
      </c>
      <c r="V1142" t="str">
        <f t="array" ref="V1142:V1153">'[13]AG_Key Products'!$D$21</f>
        <v>Set For Health - 10</v>
      </c>
      <c r="W1142" t="str">
        <f t="array" ref="W1142:W1153">'[13]AG_Key Products'!$D$24</f>
        <v>Set For Health - 20</v>
      </c>
      <c r="X1142" t="str">
        <f t="array" ref="X1142:X1153">'[13]AG_Key Products'!$D$27</f>
        <v>All Set Higher PHP</v>
      </c>
      <c r="Y1142" t="str">
        <f t="array" ref="Y1142:Y1153">'[13]AG_Key Products'!$D$30</f>
        <v>Set for Tomorrow</v>
      </c>
      <c r="Z1142" t="str">
        <f t="array" ref="Z1142:Z1153">'[13]AG_Key Products'!$D$33</f>
        <v>Premium Paying Rider</v>
      </c>
      <c r="AA1142">
        <f t="array" ref="AA1142:AA1153">TRANSPOSE('[13]AG_Key Products'!$F$6:$Q$6)</f>
        <v>16.388214999999999</v>
      </c>
      <c r="AB1142">
        <f t="array" ref="AB1142:AB1153">TRANSPOSE('[13]AG_Key Products'!$F$9:$Q$9)</f>
        <v>3.6267251999999996</v>
      </c>
      <c r="AC1142">
        <f t="array" ref="AC1142:AC1153">TRANSPOSE('[13]AG_Key Products'!$F$12:$Q$12)</f>
        <v>31.464699</v>
      </c>
      <c r="AD1142">
        <f t="array" ref="AD1142:AD1153">TRANSPOSE('[13]AG_Key Products'!$F$15:$Q$15)</f>
        <v>1.2287760000000001</v>
      </c>
      <c r="AE1142">
        <f t="array" ref="AE1142:AE1153">TRANSPOSE('[13]AG_Key Products'!$F$18:$Q$18)</f>
        <v>3.5705634942</v>
      </c>
      <c r="AF1142">
        <f t="array" ref="AF1142:AF1153">TRANSPOSE('[13]AG_Key Products'!$F$21:$Q$21)</f>
        <v>12.300012005600001</v>
      </c>
      <c r="AG1142">
        <f t="array" ref="AG1142:AG1153">TRANSPOSE('[13]AG_Key Products'!$F$24:$Q$24)</f>
        <v>7.037140994999997</v>
      </c>
      <c r="AH1142">
        <f t="array" ref="AH1142:AH1153">TRANSPOSE('[13]AG_Key Products'!$F$27:$Q$27)</f>
        <v>0.70699999999999996</v>
      </c>
      <c r="AI1142">
        <f t="array" ref="AI1142:AI1153">TRANSPOSE('[13]AG_Key Products'!$F$30:$Q$30)</f>
        <v>1.4771412800000001</v>
      </c>
      <c r="AJ1142">
        <f t="array" ref="AJ1142:AJ1153">TRANSPOSE('[13]AG_Key Products'!$F$33:$Q$33)</f>
        <v>6.1602829250000006</v>
      </c>
      <c r="AK1142">
        <f t="array" ref="AK1142:AK1153">TRANSPOSE('[13]AG_Key Products'!$F$36:$Q$36)</f>
        <v>3.2876896804514359</v>
      </c>
      <c r="AL1142">
        <f t="array" ref="AL1142:AL1153">TRANSPOSE('[13]AG_Key Products'!$F$7:$Q$7)</f>
        <v>6.0238134317010186</v>
      </c>
      <c r="AM1142">
        <f t="array" ref="AM1142:AM1153">TRANSPOSE('[13]AG_Key Products'!$F$10:$Q$10)</f>
        <v>1.2841322230118366</v>
      </c>
      <c r="AN1142">
        <f t="array" ref="AN1142:AN1153">TRANSPOSE('[13]AG_Key Products'!$F$13:$Q$13)</f>
        <v>9.3697464300294833</v>
      </c>
      <c r="AO1142">
        <f t="array" ref="AO1142:AO1153">TRANSPOSE('[13]AG_Key Products'!$F$16:$Q$16)</f>
        <v>0.71843274168951832</v>
      </c>
      <c r="AP1142">
        <f t="array" ref="AP1142:AP1153">TRANSPOSE('[13]AG_Key Products'!$F$19:$Q$19)</f>
        <v>4.2829550881119491</v>
      </c>
      <c r="AQ1142">
        <f t="array" ref="AQ1142:AQ1153">TRANSPOSE('[13]AG_Key Products'!$F$22:$Q$22)</f>
        <v>7.8665023002847505</v>
      </c>
      <c r="AR1142">
        <f t="array" ref="AR1142:AR1153">TRANSPOSE('[13]AG_Key Products'!$F$25:$Q$25)</f>
        <v>4.7426853188289568</v>
      </c>
      <c r="AS1142">
        <f t="array" ref="AS1142:AS1153">TRANSPOSE('[13]AG_Key Products'!$F$28:$Q$28)</f>
        <v>0.36661931931580904</v>
      </c>
      <c r="AT1142">
        <f t="array" ref="AT1142:AT1153">TRANSPOSE('[13]AG_Key Products'!$F$31:$Q$31)</f>
        <v>1.9602301412623442</v>
      </c>
      <c r="AU1142">
        <f t="array" ref="AU1142:AU1153">TRANSPOSE('[13]AG_Key Products'!$F$34:$Q$35)</f>
        <v>5.5329171631829785</v>
      </c>
      <c r="AV1142">
        <f t="array" ref="AV1142:AV1153">TRANSPOSE('[13]AG_Key Products'!$F$37:$Q$37)</f>
        <v>4.157464543753413</v>
      </c>
      <c r="AW1142" s="4" t="str">
        <f t="array" ref="AW1142:AW1153">'[13]AG_Key Products'!$D$8</f>
        <v>Unit Linked</v>
      </c>
      <c r="AX1142" s="4" t="str">
        <f t="array" ref="AX1142:AX1153">'[13]AG_Key Products'!$D$11</f>
        <v>Unit Linked</v>
      </c>
      <c r="AY1142" s="4" t="str">
        <f t="array" ref="AY1142:AY1153">'[13]AG_Key Products'!$D$14</f>
        <v>Unit Linked</v>
      </c>
      <c r="AZ1142" s="4" t="str">
        <f t="array" ref="AZ1142:AZ1153">'[13]AG_Key Products'!$D$17</f>
        <v>Unit Linked</v>
      </c>
      <c r="BA1142" s="4" t="str">
        <f t="array" ref="BA1142:BA1153">'[13]AG_Key Products'!$D$20</f>
        <v>Traditional</v>
      </c>
      <c r="BB1142" s="4" t="str">
        <f t="array" ref="BB1142:BB1153">'[13]AG_Key Products'!$D$23</f>
        <v>Traditional</v>
      </c>
      <c r="BC1142" s="4" t="str">
        <f t="array" ref="BC1142:BC1153">'[13]AG_Key Products'!$D$26</f>
        <v>Traditional</v>
      </c>
      <c r="BD1142" s="4" t="str">
        <f t="array" ref="BD1142:BD1153">'[13]AG_Key Products'!$D$29</f>
        <v>Unit Linked</v>
      </c>
      <c r="BE1142" s="4" t="str">
        <f t="array" ref="BE1142:BE1153">'[13]AG_Key Products'!$D$32</f>
        <v>Traditional</v>
      </c>
      <c r="BF1142" s="4" t="str">
        <f t="array" ref="BF1142:BF1153">'[13]AG_Key Products'!$D$35</f>
        <v>Traditional</v>
      </c>
      <c r="BG1142" s="4">
        <f t="array" ref="BG1142:BG1153">'[13]AG_Key Products'!$D$7</f>
        <v>0.10642004251129444</v>
      </c>
      <c r="BH1142" s="4">
        <f t="array" ref="BH1142:BH1153">'[13]AG_Key Products'!$D$10</f>
        <v>0.14552215817049952</v>
      </c>
      <c r="BI1142" s="4">
        <f t="array" ref="BI1142:BI1153">'[13]AG_Key Products'!$D$13</f>
        <v>0.13406868163311828</v>
      </c>
      <c r="BJ1142" s="4">
        <f t="array" ref="BJ1142:BJ1153">'[13]AG_Key Products'!$D$16</f>
        <v>0.16804221195955188</v>
      </c>
      <c r="BK1142" s="4">
        <f t="array" ref="BK1142:BK1153">'[13]AG_Key Products'!$D$19</f>
        <v>0.63360442419477059</v>
      </c>
      <c r="BL1142" s="4">
        <f t="array" ref="BL1142:BL1153">'[13]AG_Key Products'!$D$22</f>
        <v>0.54034987577542926</v>
      </c>
      <c r="BM1142" s="4">
        <f t="array" ref="BM1142:BM1153">'[13]AG_Key Products'!$D$25</f>
        <v>0.48611855483909283</v>
      </c>
      <c r="BN1142" s="4">
        <f t="array" ref="BN1142:BN1153">'[13]AG_Key Products'!$D$28</f>
        <v>4.1599353274375063E-2</v>
      </c>
      <c r="BO1142" s="4">
        <f t="array" ref="BO1142:BO1153">'[13]AG_Key Products'!$D$31</f>
        <v>1.0000000000000002</v>
      </c>
      <c r="BP1142" s="4">
        <f t="array" ref="BP1142:BP1153">'[13]AG_Key Products'!$D$34</f>
        <v>1.0000000000000007</v>
      </c>
      <c r="BQ1142" t="str">
        <f>VLOOKUP(A1142,Misc!$A$3:$B$11,2,FALSE)</f>
        <v>PHP</v>
      </c>
      <c r="BR1142">
        <f>INDEX(FX!$B$30:$AK$48,MATCH('Data (2)'!BQ1142,FX!$A$30:$A$48,0),MATCH('Data (2)'!D1142,Period,0))</f>
        <v>50.828687260000002</v>
      </c>
      <c r="BS1142">
        <f t="shared" si="311"/>
        <v>1.7165158158415015</v>
      </c>
      <c r="BT1142">
        <f t="shared" si="312"/>
        <v>0</v>
      </c>
      <c r="BU1142">
        <f t="shared" si="313"/>
        <v>0.9110111080443446</v>
      </c>
      <c r="BV1142">
        <f t="shared" si="314"/>
        <v>0</v>
      </c>
      <c r="BW1142">
        <f t="shared" si="315"/>
        <v>0.52433119747857559</v>
      </c>
      <c r="BX1142">
        <f t="shared" si="316"/>
        <v>0</v>
      </c>
      <c r="BY1142">
        <f t="shared" si="317"/>
        <v>0.38415652459085919</v>
      </c>
      <c r="BZ1142">
        <f t="shared" si="318"/>
        <v>0</v>
      </c>
      <c r="CA1142">
        <f t="shared" si="322"/>
        <v>1.8980914266305868</v>
      </c>
      <c r="CB1142">
        <f t="shared" si="322"/>
        <v>1.02743433711569</v>
      </c>
      <c r="CC1142">
        <f t="shared" si="322"/>
        <v>0.56739410349017905</v>
      </c>
      <c r="CD1142">
        <f t="shared" si="321"/>
        <v>0.46148998321198043</v>
      </c>
      <c r="CE1142" s="4">
        <f t="shared" si="306"/>
        <v>0.53073272010472694</v>
      </c>
      <c r="CF1142" s="4" t="str">
        <f t="shared" si="307"/>
        <v/>
      </c>
      <c r="CG1142" s="4">
        <f t="shared" si="308"/>
        <v>0.42168149345129596</v>
      </c>
      <c r="CH1142" s="4" t="str">
        <f t="shared" si="309"/>
        <v/>
      </c>
      <c r="CI1142">
        <f>INDEX(FX!$B$114:$AK$132,MATCH('Data (2)'!BQ1142,FX!$A$114:$A$132,0),MATCH('Data (2)'!D1142,Period,0))</f>
        <v>51.260984182776809</v>
      </c>
    </row>
    <row r="1143" spans="1:87" hidden="1" x14ac:dyDescent="0.15">
      <c r="A1143" t="s">
        <v>67</v>
      </c>
      <c r="B1143" s="1">
        <f t="shared" si="323"/>
        <v>44044</v>
      </c>
      <c r="C1143" t="s">
        <v>50</v>
      </c>
      <c r="D1143" s="1">
        <v>43862</v>
      </c>
      <c r="E1143">
        <v>94.013439523399242</v>
      </c>
      <c r="F1143">
        <v>52.071290514652198</v>
      </c>
      <c r="G1143">
        <v>28.023090769856605</v>
      </c>
      <c r="H1143">
        <v>19.332329362456903</v>
      </c>
      <c r="I1143">
        <v>109.07584584178423</v>
      </c>
      <c r="J1143">
        <v>59.042608693895055</v>
      </c>
      <c r="K1143">
        <v>32.605906594128037</v>
      </c>
      <c r="L1143">
        <v>26.52001350415161</v>
      </c>
      <c r="M1143">
        <v>74.409811662774899</v>
      </c>
      <c r="N1143">
        <v>32.135069202079279</v>
      </c>
      <c r="O1143">
        <v>13.95686358956776</v>
      </c>
      <c r="P1143">
        <v>7.4092871518999068</v>
      </c>
      <c r="Q1143" t="str">
        <v>Set for Life - 5</v>
      </c>
      <c r="R1143" t="str">
        <v>Set For Life - 7</v>
      </c>
      <c r="S1143" t="str">
        <v>Set For Life - 10</v>
      </c>
      <c r="T1143" t="str">
        <v>Set For Life - WL</v>
      </c>
      <c r="U1143" t="str">
        <v>Set For Health - 5</v>
      </c>
      <c r="V1143" t="str">
        <v>Set For Health - 10</v>
      </c>
      <c r="W1143" t="str">
        <v>Set For Health - 20</v>
      </c>
      <c r="X1143" t="str">
        <v>All Set Higher PHP</v>
      </c>
      <c r="Y1143" t="str">
        <v>Set for Tomorrow</v>
      </c>
      <c r="Z1143" t="str">
        <v>Premium Paying Rider</v>
      </c>
      <c r="AA1143">
        <v>17.666972000000001</v>
      </c>
      <c r="AB1143">
        <v>2.9108380000000014</v>
      </c>
      <c r="AC1143">
        <v>29.618455000000001</v>
      </c>
      <c r="AD1143">
        <v>1.2397480000000001</v>
      </c>
      <c r="AE1143">
        <v>4.843940010299999</v>
      </c>
      <c r="AF1143">
        <v>14.366787031600003</v>
      </c>
      <c r="AG1143">
        <v>6.7479280758</v>
      </c>
      <c r="AH1143">
        <v>4.8099999999999996</v>
      </c>
      <c r="AI1143">
        <v>1.2406521199999998</v>
      </c>
      <c r="AJ1143">
        <v>6.0588317350000027</v>
      </c>
      <c r="AK1143">
        <v>4.5092875506992414</v>
      </c>
      <c r="AL1143">
        <v>8.7819648526857392</v>
      </c>
      <c r="AM1143">
        <v>0.54970113978398893</v>
      </c>
      <c r="AN1143">
        <v>9.0745668687960048</v>
      </c>
      <c r="AO1143">
        <v>0.60281261877126735</v>
      </c>
      <c r="AP1143">
        <v>3.8505197463339345</v>
      </c>
      <c r="AQ1143">
        <v>8.6925569473466009</v>
      </c>
      <c r="AR1143">
        <v>4.4373430849671438</v>
      </c>
      <c r="AS1143">
        <v>2.2953044447345956</v>
      </c>
      <c r="AT1143">
        <v>1.4844042328193481</v>
      </c>
      <c r="AU1143">
        <v>5.6495680606133956</v>
      </c>
      <c r="AV1143">
        <v>6.6525485178001844</v>
      </c>
      <c r="AW1143" s="4" t="str">
        <v>Unit Linked</v>
      </c>
      <c r="AX1143" s="4" t="str">
        <v>Unit Linked</v>
      </c>
      <c r="AY1143" s="4" t="str">
        <v>Unit Linked</v>
      </c>
      <c r="AZ1143" s="4" t="str">
        <v>Unit Linked</v>
      </c>
      <c r="BA1143" s="4" t="str">
        <v>Traditional</v>
      </c>
      <c r="BB1143" s="4" t="str">
        <v>Traditional</v>
      </c>
      <c r="BC1143" s="4" t="str">
        <v>Traditional</v>
      </c>
      <c r="BD1143" s="4" t="str">
        <v>Unit Linked</v>
      </c>
      <c r="BE1143" s="4" t="str">
        <v>Traditional</v>
      </c>
      <c r="BF1143" s="4" t="str">
        <v>Traditional</v>
      </c>
      <c r="BG1143" s="4">
        <v>0.10642004251129444</v>
      </c>
      <c r="BH1143" s="4">
        <v>0.14552215817049952</v>
      </c>
      <c r="BI1143" s="4">
        <v>0.13406868163311828</v>
      </c>
      <c r="BJ1143" s="4">
        <v>0.16804221195955188</v>
      </c>
      <c r="BK1143" s="4">
        <v>0.63360442419477059</v>
      </c>
      <c r="BL1143" s="4">
        <v>0.54034987577542926</v>
      </c>
      <c r="BM1143" s="4">
        <v>0.48611855483909283</v>
      </c>
      <c r="BN1143" s="4">
        <v>4.1599353274375063E-2</v>
      </c>
      <c r="BO1143" s="4">
        <v>1.0000000000000002</v>
      </c>
      <c r="BP1143" s="4">
        <v>1.0000000000000007</v>
      </c>
      <c r="BQ1143" t="str">
        <f>VLOOKUP(A1143,Misc!$A$3:$B$11,2,FALSE)</f>
        <v>PHP</v>
      </c>
      <c r="BR1143">
        <f>INDEX(FX!$B$30:$AK$48,MATCH('Data (2)'!BQ1143,FX!$A$30:$A$48,0),MATCH('Data (2)'!D1143,Period,0))</f>
        <v>50.775175580000003</v>
      </c>
      <c r="BS1143">
        <f t="shared" si="311"/>
        <v>1.8515630610725156</v>
      </c>
      <c r="BT1143">
        <f t="shared" si="312"/>
        <v>0</v>
      </c>
      <c r="BU1143">
        <f t="shared" si="313"/>
        <v>1.025526547566735</v>
      </c>
      <c r="BV1143">
        <f t="shared" si="314"/>
        <v>0</v>
      </c>
      <c r="BW1143">
        <f t="shared" si="315"/>
        <v>0.5519053444867793</v>
      </c>
      <c r="BX1143">
        <f t="shared" si="316"/>
        <v>0</v>
      </c>
      <c r="BY1143">
        <f t="shared" si="317"/>
        <v>0.38074372253026295</v>
      </c>
      <c r="BZ1143">
        <f t="shared" si="318"/>
        <v>0</v>
      </c>
      <c r="CA1143">
        <f t="shared" si="322"/>
        <v>2.1278531339324664</v>
      </c>
      <c r="CB1143">
        <f t="shared" si="322"/>
        <v>1.1518040403471768</v>
      </c>
      <c r="CC1143">
        <f t="shared" si="322"/>
        <v>0.63607648417104135</v>
      </c>
      <c r="CD1143">
        <f t="shared" si="321"/>
        <v>0.51735279622395691</v>
      </c>
      <c r="CE1143" s="4">
        <f t="shared" si="306"/>
        <v>0.55387071017321987</v>
      </c>
      <c r="CF1143" s="4" t="str">
        <f t="shared" si="307"/>
        <v/>
      </c>
      <c r="CG1143" s="4">
        <f t="shared" si="308"/>
        <v>0.3712665688018052</v>
      </c>
      <c r="CH1143" s="4" t="str">
        <f t="shared" si="309"/>
        <v/>
      </c>
      <c r="CI1143">
        <f>INDEX(FX!$B$114:$AK$132,MATCH('Data (2)'!BQ1143,FX!$A$114:$A$132,0),MATCH('Data (2)'!D1143,Period,0))</f>
        <v>51.260984182776809</v>
      </c>
    </row>
    <row r="1144" spans="1:87" hidden="1" x14ac:dyDescent="0.15">
      <c r="A1144" t="s">
        <v>67</v>
      </c>
      <c r="B1144" s="1">
        <f t="shared" si="323"/>
        <v>44044</v>
      </c>
      <c r="C1144" t="s">
        <v>50</v>
      </c>
      <c r="D1144" s="1">
        <v>43891</v>
      </c>
      <c r="E1144">
        <v>64.259362725940136</v>
      </c>
      <c r="F1144">
        <v>36.785112104706265</v>
      </c>
      <c r="G1144">
        <v>22.551997656199283</v>
      </c>
      <c r="H1144">
        <v>17.052235984743184</v>
      </c>
      <c r="I1144">
        <v>130.69827096178486</v>
      </c>
      <c r="J1144">
        <v>70.746798338456983</v>
      </c>
      <c r="K1144">
        <v>39.06947117490521</v>
      </c>
      <c r="L1144">
        <v>31.777153632193222</v>
      </c>
      <c r="M1144">
        <v>88.281274411667539</v>
      </c>
      <c r="N1144">
        <v>32.137444690917754</v>
      </c>
      <c r="O1144">
        <v>19.432798110122871</v>
      </c>
      <c r="P1144">
        <v>10.090895578891255</v>
      </c>
      <c r="Q1144" t="str">
        <v>Set for Life - 5</v>
      </c>
      <c r="R1144" t="str">
        <v>Set For Life - 7</v>
      </c>
      <c r="S1144" t="str">
        <v>Set For Life - 10</v>
      </c>
      <c r="T1144" t="str">
        <v>Set For Life - WL</v>
      </c>
      <c r="U1144" t="str">
        <v>Set For Health - 5</v>
      </c>
      <c r="V1144" t="str">
        <v>Set For Health - 10</v>
      </c>
      <c r="W1144" t="str">
        <v>Set For Health - 20</v>
      </c>
      <c r="X1144" t="str">
        <v>All Set Higher PHP</v>
      </c>
      <c r="Y1144" t="str">
        <v>Set for Tomorrow</v>
      </c>
      <c r="Z1144" t="str">
        <v>Premium Paying Rider</v>
      </c>
      <c r="AA1144">
        <v>11.462790999999999</v>
      </c>
      <c r="AB1144">
        <v>1.4573496000000006</v>
      </c>
      <c r="AC1144">
        <v>19.71331</v>
      </c>
      <c r="AD1144">
        <v>1.2017640000000001</v>
      </c>
      <c r="AE1144">
        <v>4.1071619993999988</v>
      </c>
      <c r="AF1144">
        <v>10.564418016000003</v>
      </c>
      <c r="AG1144">
        <v>6.9369779413999968</v>
      </c>
      <c r="AH1144">
        <v>1.23</v>
      </c>
      <c r="AI1144">
        <v>1.9116990399999987</v>
      </c>
      <c r="AJ1144">
        <v>4.8050716549999999</v>
      </c>
      <c r="AK1144">
        <v>0.86881947414013894</v>
      </c>
      <c r="AL1144">
        <v>4.8679904635946416</v>
      </c>
      <c r="AM1144">
        <v>0.45885607010942092</v>
      </c>
      <c r="AN1144">
        <v>5.650596556872129</v>
      </c>
      <c r="AO1144">
        <v>0.74894431635977332</v>
      </c>
      <c r="AP1144">
        <v>4.2162560886471248</v>
      </c>
      <c r="AQ1144">
        <v>6.7572079818599819</v>
      </c>
      <c r="AR1144">
        <v>4.477183871183831</v>
      </c>
      <c r="AS1144">
        <v>0.63221097164298312</v>
      </c>
      <c r="AT1144">
        <v>2.47373654592342</v>
      </c>
      <c r="AU1144">
        <v>4.3795715534201074</v>
      </c>
      <c r="AV1144">
        <v>2.1225576850928505</v>
      </c>
      <c r="AW1144" s="4" t="str">
        <v>Unit Linked</v>
      </c>
      <c r="AX1144" s="4" t="str">
        <v>Unit Linked</v>
      </c>
      <c r="AY1144" s="4" t="str">
        <v>Unit Linked</v>
      </c>
      <c r="AZ1144" s="4" t="str">
        <v>Unit Linked</v>
      </c>
      <c r="BA1144" s="4" t="str">
        <v>Traditional</v>
      </c>
      <c r="BB1144" s="4" t="str">
        <v>Traditional</v>
      </c>
      <c r="BC1144" s="4" t="str">
        <v>Traditional</v>
      </c>
      <c r="BD1144" s="4" t="str">
        <v>Unit Linked</v>
      </c>
      <c r="BE1144" s="4" t="str">
        <v>Traditional</v>
      </c>
      <c r="BF1144" s="4" t="str">
        <v>Traditional</v>
      </c>
      <c r="BG1144" s="4">
        <v>0.10642004251129444</v>
      </c>
      <c r="BH1144" s="4">
        <v>0.14552215817049952</v>
      </c>
      <c r="BI1144" s="4">
        <v>0.13406868163311828</v>
      </c>
      <c r="BJ1144" s="4">
        <v>0.16804221195955188</v>
      </c>
      <c r="BK1144" s="4">
        <v>0.63360442419477059</v>
      </c>
      <c r="BL1144" s="4">
        <v>0.54034987577542926</v>
      </c>
      <c r="BM1144" s="4">
        <v>0.48611855483909283</v>
      </c>
      <c r="BN1144" s="4">
        <v>4.1599353274375063E-2</v>
      </c>
      <c r="BO1144" s="4">
        <v>1.0000000000000002</v>
      </c>
      <c r="BP1144" s="4">
        <v>1.0000000000000007</v>
      </c>
      <c r="BQ1144" t="str">
        <f>VLOOKUP(A1144,Misc!$A$3:$B$11,2,FALSE)</f>
        <v>PHP</v>
      </c>
      <c r="BR1144">
        <f>INDEX(FX!$B$30:$AK$48,MATCH('Data (2)'!BQ1144,FX!$A$30:$A$48,0),MATCH('Data (2)'!D1144,Period,0))</f>
        <v>50.906640789999997</v>
      </c>
      <c r="BS1144">
        <f t="shared" si="311"/>
        <v>1.2622982331720289</v>
      </c>
      <c r="BT1144">
        <f t="shared" si="312"/>
        <v>0</v>
      </c>
      <c r="BU1144">
        <f t="shared" si="313"/>
        <v>0.72259947884701636</v>
      </c>
      <c r="BV1144">
        <f t="shared" si="314"/>
        <v>0</v>
      </c>
      <c r="BW1144">
        <f t="shared" si="315"/>
        <v>0.44300698899443697</v>
      </c>
      <c r="BX1144">
        <f t="shared" si="316"/>
        <v>0</v>
      </c>
      <c r="BY1144">
        <f t="shared" si="317"/>
        <v>0.33497075666585513</v>
      </c>
      <c r="BZ1144">
        <f t="shared" si="318"/>
        <v>0</v>
      </c>
      <c r="CA1144">
        <f t="shared" si="322"/>
        <v>2.5496637071142736</v>
      </c>
      <c r="CB1144">
        <f t="shared" si="322"/>
        <v>1.3801295364560562</v>
      </c>
      <c r="CC1144">
        <f t="shared" si="322"/>
        <v>0.76216779286949721</v>
      </c>
      <c r="CD1144">
        <f t="shared" si="321"/>
        <v>0.61990915974005112</v>
      </c>
      <c r="CE1144" s="4">
        <f t="shared" si="306"/>
        <v>0.57244750872477757</v>
      </c>
      <c r="CF1144" s="4" t="str">
        <f t="shared" si="307"/>
        <v/>
      </c>
      <c r="CG1144" s="4">
        <f t="shared" si="308"/>
        <v>0.46356351820283109</v>
      </c>
      <c r="CH1144" s="4" t="str">
        <f t="shared" si="309"/>
        <v/>
      </c>
      <c r="CI1144">
        <f>INDEX(FX!$B$114:$AK$132,MATCH('Data (2)'!BQ1144,FX!$A$114:$A$132,0),MATCH('Data (2)'!D1144,Period,0))</f>
        <v>51.260984182776809</v>
      </c>
    </row>
    <row r="1145" spans="1:87" hidden="1" x14ac:dyDescent="0.15">
      <c r="A1145" t="s">
        <v>67</v>
      </c>
      <c r="B1145" s="1">
        <f t="shared" si="323"/>
        <v>44044</v>
      </c>
      <c r="C1145" t="s">
        <v>50</v>
      </c>
      <c r="D1145" s="1">
        <v>43922</v>
      </c>
      <c r="E1145">
        <v>48.003843581367775</v>
      </c>
      <c r="F1145">
        <v>24.606323491525757</v>
      </c>
      <c r="G1145">
        <v>17.102693476589966</v>
      </c>
      <c r="H1145">
        <v>12.434316863644145</v>
      </c>
      <c r="I1145">
        <v>104.23344829416834</v>
      </c>
      <c r="J1145">
        <v>56.421425412319842</v>
      </c>
      <c r="K1145">
        <v>31.158374733057524</v>
      </c>
      <c r="L1145">
        <v>25.342663492660353</v>
      </c>
      <c r="M1145">
        <v>56.532519040385701</v>
      </c>
      <c r="N1145">
        <v>26.935359364517399</v>
      </c>
      <c r="O1145">
        <v>14.287431209471539</v>
      </c>
      <c r="P1145">
        <v>8.2643714861190443</v>
      </c>
      <c r="Q1145" t="str">
        <v>Set for Life - 5</v>
      </c>
      <c r="R1145" t="str">
        <v>Set For Life - 7</v>
      </c>
      <c r="S1145" t="str">
        <v>Set For Life - 10</v>
      </c>
      <c r="T1145" t="str">
        <v>Set For Life - WL</v>
      </c>
      <c r="U1145" t="str">
        <v>Set For Health - 5</v>
      </c>
      <c r="V1145" t="str">
        <v>Set For Health - 10</v>
      </c>
      <c r="W1145" t="str">
        <v>Set For Health - 20</v>
      </c>
      <c r="X1145" t="str">
        <v>All Set Higher PHP</v>
      </c>
      <c r="Y1145" t="str">
        <v>Set for Tomorrow</v>
      </c>
      <c r="Z1145" t="str">
        <v>Premium Paying Rider</v>
      </c>
      <c r="AA1145">
        <v>6.5153860000000003</v>
      </c>
      <c r="AB1145">
        <v>1.3969367999999998</v>
      </c>
      <c r="AC1145">
        <v>17.287690000000001</v>
      </c>
      <c r="AD1145">
        <v>0.52684799999999998</v>
      </c>
      <c r="AE1145">
        <v>1.2251405090999994</v>
      </c>
      <c r="AF1145">
        <v>6.2858160065999922</v>
      </c>
      <c r="AG1145">
        <v>5.2390669149999951</v>
      </c>
      <c r="AH1145">
        <v>0.9</v>
      </c>
      <c r="AI1145">
        <v>1.7050235800000011</v>
      </c>
      <c r="AJ1145">
        <v>3.3427747000000014</v>
      </c>
      <c r="AK1145">
        <v>3.5791610706677801</v>
      </c>
      <c r="AL1145">
        <v>2.0653086486508623</v>
      </c>
      <c r="AM1145">
        <v>0.22533653541458865</v>
      </c>
      <c r="AN1145">
        <v>4.5971524673260156</v>
      </c>
      <c r="AO1145">
        <v>0.2555773490881198</v>
      </c>
      <c r="AP1145">
        <v>1.2444053484755233</v>
      </c>
      <c r="AQ1145">
        <v>3.7349712406888678</v>
      </c>
      <c r="AR1145">
        <v>3.1388385608488636</v>
      </c>
      <c r="AS1145">
        <v>0.41258348482850521</v>
      </c>
      <c r="AT1145">
        <v>2.2825826355950496</v>
      </c>
      <c r="AU1145">
        <v>3.0777877458022518</v>
      </c>
      <c r="AV1145">
        <v>3.5717794748071121</v>
      </c>
      <c r="AW1145" s="4" t="str">
        <v>Unit Linked</v>
      </c>
      <c r="AX1145" s="4" t="str">
        <v>Unit Linked</v>
      </c>
      <c r="AY1145" s="4" t="str">
        <v>Unit Linked</v>
      </c>
      <c r="AZ1145" s="4" t="str">
        <v>Unit Linked</v>
      </c>
      <c r="BA1145" s="4" t="str">
        <v>Traditional</v>
      </c>
      <c r="BB1145" s="4" t="str">
        <v>Traditional</v>
      </c>
      <c r="BC1145" s="4" t="str">
        <v>Traditional</v>
      </c>
      <c r="BD1145" s="4" t="str">
        <v>Unit Linked</v>
      </c>
      <c r="BE1145" s="4" t="str">
        <v>Traditional</v>
      </c>
      <c r="BF1145" s="4" t="str">
        <v>Traditional</v>
      </c>
      <c r="BG1145" s="4">
        <v>0.10642004251129444</v>
      </c>
      <c r="BH1145" s="4">
        <v>0.14552215817049952</v>
      </c>
      <c r="BI1145" s="4">
        <v>0.13406868163311828</v>
      </c>
      <c r="BJ1145" s="4">
        <v>0.16804221195955188</v>
      </c>
      <c r="BK1145" s="4">
        <v>0.63360442419477059</v>
      </c>
      <c r="BL1145" s="4">
        <v>0.54034987577542926</v>
      </c>
      <c r="BM1145" s="4">
        <v>0.48611855483909283</v>
      </c>
      <c r="BN1145" s="4">
        <v>4.1599353274375063E-2</v>
      </c>
      <c r="BO1145" s="4">
        <v>1.0000000000000002</v>
      </c>
      <c r="BP1145" s="4">
        <v>1.0000000000000007</v>
      </c>
      <c r="BQ1145" t="str">
        <f>VLOOKUP(A1145,Misc!$A$3:$B$11,2,FALSE)</f>
        <v>PHP</v>
      </c>
      <c r="BR1145">
        <f>INDEX(FX!$B$30:$AK$48,MATCH('Data (2)'!BQ1145,FX!$A$30:$A$48,0),MATCH('Data (2)'!D1145,Period,0))</f>
        <v>50.718151400000004</v>
      </c>
      <c r="BS1145">
        <f t="shared" si="311"/>
        <v>0.94648251673793793</v>
      </c>
      <c r="BT1145">
        <f t="shared" si="312"/>
        <v>0</v>
      </c>
      <c r="BU1145">
        <f t="shared" si="313"/>
        <v>0.48515813002454494</v>
      </c>
      <c r="BV1145">
        <f t="shared" si="314"/>
        <v>0</v>
      </c>
      <c r="BW1145">
        <f t="shared" si="315"/>
        <v>0.33721050559800103</v>
      </c>
      <c r="BX1145">
        <f t="shared" si="316"/>
        <v>0</v>
      </c>
      <c r="BY1145">
        <f t="shared" si="317"/>
        <v>0.24516502515200395</v>
      </c>
      <c r="BZ1145">
        <f t="shared" si="318"/>
        <v>0</v>
      </c>
      <c r="CA1145">
        <f t="shared" si="322"/>
        <v>2.0333875745052463</v>
      </c>
      <c r="CB1145">
        <f t="shared" si="322"/>
        <v>1.1006699600449126</v>
      </c>
      <c r="CC1145">
        <f t="shared" si="322"/>
        <v>0.60783801227769707</v>
      </c>
      <c r="CD1145">
        <f t="shared" si="321"/>
        <v>0.49438503565008102</v>
      </c>
      <c r="CE1145" s="4">
        <f t="shared" si="306"/>
        <v>0.51259069390594514</v>
      </c>
      <c r="CF1145" s="4" t="str">
        <f t="shared" si="307"/>
        <v/>
      </c>
      <c r="CG1145" s="4">
        <f t="shared" si="308"/>
        <v>0.50533013873147015</v>
      </c>
      <c r="CH1145" s="4" t="str">
        <f t="shared" si="309"/>
        <v/>
      </c>
      <c r="CI1145">
        <f>INDEX(FX!$B$114:$AK$132,MATCH('Data (2)'!BQ1145,FX!$A$114:$A$132,0),MATCH('Data (2)'!D1145,Period,0))</f>
        <v>51.260984182776809</v>
      </c>
    </row>
    <row r="1146" spans="1:87" hidden="1" x14ac:dyDescent="0.15">
      <c r="A1146" t="s">
        <v>67</v>
      </c>
      <c r="B1146" s="1">
        <f t="shared" si="323"/>
        <v>44044</v>
      </c>
      <c r="C1146" t="s">
        <v>50</v>
      </c>
      <c r="D1146" s="1">
        <v>43952</v>
      </c>
      <c r="E1146">
        <v>48.819426223440416</v>
      </c>
      <c r="F1146">
        <v>24.742429388658575</v>
      </c>
      <c r="G1146">
        <v>16.432714028511139</v>
      </c>
      <c r="H1146">
        <v>11.553368996166039</v>
      </c>
      <c r="I1146">
        <v>121.35029970063677</v>
      </c>
      <c r="J1146">
        <v>65.686754063812344</v>
      </c>
      <c r="K1146">
        <v>36.275093781511437</v>
      </c>
      <c r="L1146">
        <v>29.504346832769805</v>
      </c>
      <c r="M1146">
        <v>78.502374327880943</v>
      </c>
      <c r="N1146">
        <v>33.043623418181951</v>
      </c>
      <c r="O1146">
        <v>16.837730490525932</v>
      </c>
      <c r="P1146">
        <v>9.706359680956794</v>
      </c>
      <c r="Q1146" t="str">
        <v>Set for Life - 5</v>
      </c>
      <c r="R1146" t="str">
        <v>Set For Life - 7</v>
      </c>
      <c r="S1146" t="str">
        <v>Set For Life - 10</v>
      </c>
      <c r="T1146" t="str">
        <v>Set For Life - WL</v>
      </c>
      <c r="U1146" t="str">
        <v>Set For Health - 5</v>
      </c>
      <c r="V1146" t="str">
        <v>Set For Health - 10</v>
      </c>
      <c r="W1146" t="str">
        <v>Set For Health - 20</v>
      </c>
      <c r="X1146" t="str">
        <v>All Set Higher PHP</v>
      </c>
      <c r="Y1146" t="str">
        <v>Set for Tomorrow</v>
      </c>
      <c r="Z1146" t="str">
        <v>Premium Paying Rider</v>
      </c>
      <c r="AA1146">
        <v>7.112222</v>
      </c>
      <c r="AB1146">
        <v>1.7658899999999982</v>
      </c>
      <c r="AC1146">
        <v>17.946314000000001</v>
      </c>
      <c r="AD1146">
        <v>0.85486799999999996</v>
      </c>
      <c r="AE1146">
        <v>1.6107530121</v>
      </c>
      <c r="AF1146">
        <v>6.3262660157999919</v>
      </c>
      <c r="AG1146">
        <v>5.0663358562000056</v>
      </c>
      <c r="AH1146">
        <v>1</v>
      </c>
      <c r="AI1146">
        <v>1.3560313600000002</v>
      </c>
      <c r="AJ1146">
        <v>2.5496733449999942</v>
      </c>
      <c r="AK1146">
        <v>3.2310726343404212</v>
      </c>
      <c r="AL1146">
        <v>2.4529925648379027</v>
      </c>
      <c r="AM1146">
        <v>0.35060876155903659</v>
      </c>
      <c r="AN1146">
        <v>4.3075928384497653</v>
      </c>
      <c r="AO1146">
        <v>0.41762742324918506</v>
      </c>
      <c r="AP1146">
        <v>1.4047307771138493</v>
      </c>
      <c r="AQ1146">
        <v>3.6074018555786198</v>
      </c>
      <c r="AR1146">
        <v>3.1853937421617435</v>
      </c>
      <c r="AS1146">
        <v>0.48972217547671171</v>
      </c>
      <c r="AT1146">
        <v>1.9866411328246305</v>
      </c>
      <c r="AU1146">
        <v>2.232932497035828</v>
      </c>
      <c r="AV1146">
        <v>4.3067856203713042</v>
      </c>
      <c r="AW1146" s="4" t="str">
        <v>Unit Linked</v>
      </c>
      <c r="AX1146" s="4" t="str">
        <v>Unit Linked</v>
      </c>
      <c r="AY1146" s="4" t="str">
        <v>Unit Linked</v>
      </c>
      <c r="AZ1146" s="4" t="str">
        <v>Unit Linked</v>
      </c>
      <c r="BA1146" s="4" t="str">
        <v>Traditional</v>
      </c>
      <c r="BB1146" s="4" t="str">
        <v>Traditional</v>
      </c>
      <c r="BC1146" s="4" t="str">
        <v>Traditional</v>
      </c>
      <c r="BD1146" s="4" t="str">
        <v>Unit Linked</v>
      </c>
      <c r="BE1146" s="4" t="str">
        <v>Traditional</v>
      </c>
      <c r="BF1146" s="4" t="str">
        <v>Traditional</v>
      </c>
      <c r="BG1146" s="4">
        <v>0.10642004251129444</v>
      </c>
      <c r="BH1146" s="4">
        <v>0.14552215817049952</v>
      </c>
      <c r="BI1146" s="4">
        <v>0.13406868163311828</v>
      </c>
      <c r="BJ1146" s="4">
        <v>0.16804221195955188</v>
      </c>
      <c r="BK1146" s="4">
        <v>0.63360442419477059</v>
      </c>
      <c r="BL1146" s="4">
        <v>0.54034987577542926</v>
      </c>
      <c r="BM1146" s="4">
        <v>0.48611855483909283</v>
      </c>
      <c r="BN1146" s="4">
        <v>4.1599353274375063E-2</v>
      </c>
      <c r="BO1146" s="4">
        <v>1.0000000000000002</v>
      </c>
      <c r="BP1146" s="4">
        <v>1.0000000000000007</v>
      </c>
      <c r="BQ1146" t="str">
        <f>VLOOKUP(A1146,Misc!$A$3:$B$11,2,FALSE)</f>
        <v>PHP</v>
      </c>
      <c r="BR1146">
        <f>INDEX(FX!$B$30:$AK$48,MATCH('Data (2)'!BQ1146,FX!$A$30:$A$48,0),MATCH('Data (2)'!D1146,Period,0))</f>
        <v>50.598796499999999</v>
      </c>
      <c r="BS1146">
        <f t="shared" si="311"/>
        <v>0.96483374309980707</v>
      </c>
      <c r="BT1146">
        <f t="shared" si="312"/>
        <v>0</v>
      </c>
      <c r="BU1146">
        <f t="shared" si="313"/>
        <v>0.48899244844012396</v>
      </c>
      <c r="BV1146">
        <f t="shared" si="314"/>
        <v>0</v>
      </c>
      <c r="BW1146">
        <f t="shared" si="315"/>
        <v>0.32476491863815654</v>
      </c>
      <c r="BX1146">
        <f t="shared" si="316"/>
        <v>0</v>
      </c>
      <c r="BY1146">
        <f t="shared" si="317"/>
        <v>0.22833288131993495</v>
      </c>
      <c r="BZ1146">
        <f t="shared" si="318"/>
        <v>0</v>
      </c>
      <c r="CA1146">
        <f t="shared" si="322"/>
        <v>2.3673033523497833</v>
      </c>
      <c r="CB1146">
        <f t="shared" si="322"/>
        <v>1.2814181216185556</v>
      </c>
      <c r="CC1146">
        <f t="shared" si="322"/>
        <v>0.70765503939933161</v>
      </c>
      <c r="CD1146">
        <f t="shared" si="321"/>
        <v>0.57557121274864198</v>
      </c>
      <c r="CE1146" s="4">
        <f t="shared" si="306"/>
        <v>0.50681524349375928</v>
      </c>
      <c r="CF1146" s="4" t="str">
        <f t="shared" si="307"/>
        <v/>
      </c>
      <c r="CG1146" s="4">
        <f t="shared" si="308"/>
        <v>0.46694561858432015</v>
      </c>
      <c r="CH1146" s="4" t="str">
        <f t="shared" si="309"/>
        <v/>
      </c>
      <c r="CI1146">
        <f>INDEX(FX!$B$114:$AK$132,MATCH('Data (2)'!BQ1146,FX!$A$114:$A$132,0),MATCH('Data (2)'!D1146,Period,0))</f>
        <v>51.260984182776809</v>
      </c>
    </row>
    <row r="1147" spans="1:87" hidden="1" x14ac:dyDescent="0.15">
      <c r="A1147" t="s">
        <v>67</v>
      </c>
      <c r="B1147" s="1">
        <f t="shared" si="323"/>
        <v>44044</v>
      </c>
      <c r="C1147" t="s">
        <v>50</v>
      </c>
      <c r="D1147" s="1">
        <v>43983</v>
      </c>
      <c r="E1147">
        <v>61.34079909752873</v>
      </c>
      <c r="F1147">
        <v>35.189621206763753</v>
      </c>
      <c r="G1147">
        <v>19.115328678053327</v>
      </c>
      <c r="H1147">
        <v>16.10461436439326</v>
      </c>
      <c r="I1147">
        <v>166.4117488694996</v>
      </c>
      <c r="J1147">
        <v>90.078455910581994</v>
      </c>
      <c r="K1147">
        <v>49.745256595808378</v>
      </c>
      <c r="L1147">
        <v>40.460303499915788</v>
      </c>
      <c r="M1147">
        <v>99.633105046921585</v>
      </c>
      <c r="N1147">
        <v>69.610296344446041</v>
      </c>
      <c r="O1147">
        <v>23.162387931386096</v>
      </c>
      <c r="P1147">
        <v>16.028734820619427</v>
      </c>
      <c r="Q1147" t="str">
        <v>Set for Life - 5</v>
      </c>
      <c r="R1147" t="str">
        <v>Set For Life - 7</v>
      </c>
      <c r="S1147" t="str">
        <v>Set For Life - 10</v>
      </c>
      <c r="T1147" t="str">
        <v>Set For Life - WL</v>
      </c>
      <c r="U1147" t="str">
        <v>Set For Health - 5</v>
      </c>
      <c r="V1147" t="str">
        <v>Set For Health - 10</v>
      </c>
      <c r="W1147" t="str">
        <v>Set For Health - 20</v>
      </c>
      <c r="X1147" t="str">
        <v>All Set Higher PHP</v>
      </c>
      <c r="Y1147" t="str">
        <v>Set for Tomorrow</v>
      </c>
      <c r="Z1147" t="str">
        <v>Premium Paying Rider</v>
      </c>
      <c r="AA1147">
        <v>10.788815200000004</v>
      </c>
      <c r="AB1147">
        <v>2.4597524000000024</v>
      </c>
      <c r="AC1147">
        <v>24.104538300000012</v>
      </c>
      <c r="AD1147">
        <v>0.59795200000000004</v>
      </c>
      <c r="AE1147">
        <v>1.8351464999000002</v>
      </c>
      <c r="AF1147">
        <v>6.1352520584000123</v>
      </c>
      <c r="AG1147">
        <v>5.7805019827999953</v>
      </c>
      <c r="AH1147">
        <v>0.97</v>
      </c>
      <c r="AI1147">
        <v>1.3878420180000002</v>
      </c>
      <c r="AJ1147">
        <v>4.0355773600000147</v>
      </c>
      <c r="AK1147">
        <v>3.2454212784286938</v>
      </c>
      <c r="AL1147">
        <v>3.3639555796088612</v>
      </c>
      <c r="AM1147">
        <v>0.79555089684315961</v>
      </c>
      <c r="AN1147">
        <v>6.7702769238186589</v>
      </c>
      <c r="AO1147">
        <v>0.2479214625616232</v>
      </c>
      <c r="AP1147">
        <v>1.8930945411563889</v>
      </c>
      <c r="AQ1147">
        <v>5.3187896234643981</v>
      </c>
      <c r="AR1147">
        <v>4.951242119589601</v>
      </c>
      <c r="AS1147">
        <v>0.49004884476270338</v>
      </c>
      <c r="AT1147">
        <v>1.8892549477568958</v>
      </c>
      <c r="AU1147">
        <v>4.4918138249503432</v>
      </c>
      <c r="AV1147">
        <v>4.9776724422511194</v>
      </c>
      <c r="AW1147" s="4" t="str">
        <v>Unit Linked</v>
      </c>
      <c r="AX1147" s="4" t="str">
        <v>Unit Linked</v>
      </c>
      <c r="AY1147" s="4" t="str">
        <v>Unit Linked</v>
      </c>
      <c r="AZ1147" s="4" t="str">
        <v>Unit Linked</v>
      </c>
      <c r="BA1147" s="4" t="str">
        <v>Traditional</v>
      </c>
      <c r="BB1147" s="4" t="str">
        <v>Traditional</v>
      </c>
      <c r="BC1147" s="4" t="str">
        <v>Traditional</v>
      </c>
      <c r="BD1147" s="4" t="str">
        <v>Unit Linked</v>
      </c>
      <c r="BE1147" s="4" t="str">
        <v>Traditional</v>
      </c>
      <c r="BF1147" s="4" t="str">
        <v>Traditional</v>
      </c>
      <c r="BG1147" s="4">
        <v>0.10642004251129444</v>
      </c>
      <c r="BH1147" s="4">
        <v>0.14552215817049952</v>
      </c>
      <c r="BI1147" s="4">
        <v>0.13406868163311828</v>
      </c>
      <c r="BJ1147" s="4">
        <v>0.16804221195955188</v>
      </c>
      <c r="BK1147" s="4">
        <v>0.63360442419477059</v>
      </c>
      <c r="BL1147" s="4">
        <v>0.54034987577542926</v>
      </c>
      <c r="BM1147" s="4">
        <v>0.48611855483909283</v>
      </c>
      <c r="BN1147" s="4">
        <v>4.1599353274375063E-2</v>
      </c>
      <c r="BO1147" s="4">
        <v>1.0000000000000002</v>
      </c>
      <c r="BP1147" s="4">
        <v>1.0000000000000007</v>
      </c>
      <c r="BQ1147" t="str">
        <f>VLOOKUP(A1147,Misc!$A$3:$B$11,2,FALSE)</f>
        <v>PHP</v>
      </c>
      <c r="BR1147">
        <f>INDEX(FX!$B$30:$AK$48,MATCH('Data (2)'!BQ1147,FX!$A$30:$A$48,0),MATCH('Data (2)'!D1147,Period,0))</f>
        <v>50.043616360000001</v>
      </c>
      <c r="BS1147">
        <f t="shared" si="311"/>
        <v>1.2257467297379132</v>
      </c>
      <c r="BT1147">
        <f t="shared" si="312"/>
        <v>0</v>
      </c>
      <c r="BU1147">
        <f t="shared" si="313"/>
        <v>0.70317902194796045</v>
      </c>
      <c r="BV1147">
        <f t="shared" si="314"/>
        <v>0</v>
      </c>
      <c r="BW1147">
        <f t="shared" si="315"/>
        <v>0.38197336780265667</v>
      </c>
      <c r="BX1147">
        <f t="shared" si="316"/>
        <v>0</v>
      </c>
      <c r="BY1147">
        <f t="shared" si="317"/>
        <v>0.32181156230878877</v>
      </c>
      <c r="BZ1147">
        <f t="shared" si="318"/>
        <v>0</v>
      </c>
      <c r="CA1147">
        <f t="shared" si="322"/>
        <v>3.2463627361530905</v>
      </c>
      <c r="CB1147">
        <f t="shared" si="322"/>
        <v>1.7572517841131789</v>
      </c>
      <c r="CC1147">
        <f t="shared" si="322"/>
        <v>0.97043116492722936</v>
      </c>
      <c r="CD1147">
        <f t="shared" si="321"/>
        <v>0.78930016941637371</v>
      </c>
      <c r="CE1147" s="4">
        <f t="shared" si="306"/>
        <v>0.57367399389130969</v>
      </c>
      <c r="CF1147" s="4" t="str">
        <f t="shared" si="307"/>
        <v/>
      </c>
      <c r="CG1147" s="4">
        <f t="shared" si="308"/>
        <v>0.45765239329424251</v>
      </c>
      <c r="CH1147" s="4" t="str">
        <f t="shared" si="309"/>
        <v/>
      </c>
      <c r="CI1147">
        <f>INDEX(FX!$B$114:$AK$132,MATCH('Data (2)'!BQ1147,FX!$A$114:$A$132,0),MATCH('Data (2)'!D1147,Period,0))</f>
        <v>51.260984182776809</v>
      </c>
    </row>
    <row r="1148" spans="1:87" hidden="1" x14ac:dyDescent="0.15">
      <c r="A1148" t="s">
        <v>67</v>
      </c>
      <c r="B1148" s="1">
        <f t="shared" si="323"/>
        <v>44044</v>
      </c>
      <c r="C1148" t="s">
        <v>50</v>
      </c>
      <c r="D1148" s="1">
        <v>44013</v>
      </c>
      <c r="E1148">
        <v>70.550275789021867</v>
      </c>
      <c r="F1148">
        <v>40.548568707573665</v>
      </c>
      <c r="G1148">
        <v>24.464917934340864</v>
      </c>
      <c r="H1148">
        <v>19.519757078684954</v>
      </c>
      <c r="I1148">
        <v>127.24463683070896</v>
      </c>
      <c r="J1148">
        <v>68.87735082696328</v>
      </c>
      <c r="K1148">
        <v>38.037080630334103</v>
      </c>
      <c r="L1148">
        <v>30.937458802529608</v>
      </c>
      <c r="M1148">
        <v>83.687020342604754</v>
      </c>
      <c r="N1148">
        <v>37.107427333900617</v>
      </c>
      <c r="O1148">
        <v>19.230874359974056</v>
      </c>
      <c r="P1148">
        <v>10.533082775180519</v>
      </c>
      <c r="Q1148" t="str">
        <v>Set for Life - 5</v>
      </c>
      <c r="R1148" t="str">
        <v>Set For Life - 7</v>
      </c>
      <c r="S1148" t="str">
        <v>Set For Life - 10</v>
      </c>
      <c r="T1148" t="str">
        <v>Set For Life - WL</v>
      </c>
      <c r="U1148" t="str">
        <v>Set For Health - 5</v>
      </c>
      <c r="V1148" t="str">
        <v>Set For Health - 10</v>
      </c>
      <c r="W1148" t="str">
        <v>Set For Health - 20</v>
      </c>
      <c r="X1148" t="str">
        <v>All Set Higher PHP</v>
      </c>
      <c r="Y1148" t="str">
        <v>Set for Tomorrow</v>
      </c>
      <c r="Z1148" t="str">
        <v>Premium Paying Rider</v>
      </c>
      <c r="AA1148">
        <v>9.5658860000000008</v>
      </c>
      <c r="AB1148">
        <v>3.2043115999999996</v>
      </c>
      <c r="AC1148">
        <v>25.874743500000001</v>
      </c>
      <c r="AD1148">
        <v>0.57680399999999998</v>
      </c>
      <c r="AE1148">
        <v>4.2177099896999968</v>
      </c>
      <c r="AF1148">
        <v>10.701407994399979</v>
      </c>
      <c r="AG1148">
        <v>4.8023839756000042</v>
      </c>
      <c r="AH1148">
        <v>0.55100000000000005</v>
      </c>
      <c r="AI1148">
        <v>2.5562454000000003</v>
      </c>
      <c r="AJ1148">
        <v>3.871430119999991</v>
      </c>
      <c r="AK1148">
        <v>4.6283532093218867</v>
      </c>
      <c r="AL1148">
        <v>2.8426551441599912</v>
      </c>
      <c r="AM1148">
        <v>1.0403163042093972</v>
      </c>
      <c r="AN1148">
        <v>9.6314164418744745</v>
      </c>
      <c r="AO1148">
        <v>0.23557846844000788</v>
      </c>
      <c r="AP1148">
        <v>4.2914968321692388</v>
      </c>
      <c r="AQ1148">
        <v>6.6416937861771581</v>
      </c>
      <c r="AR1148">
        <v>2.9881103347402549</v>
      </c>
      <c r="AS1148">
        <v>0.18460346670010314</v>
      </c>
      <c r="AT1148">
        <v>3.6227424642638377</v>
      </c>
      <c r="AU1148">
        <v>4.5940652783975366</v>
      </c>
      <c r="AV1148">
        <v>4.4758901864416671</v>
      </c>
      <c r="AW1148" s="4" t="str">
        <v>Unit Linked</v>
      </c>
      <c r="AX1148" s="4" t="str">
        <v>Unit Linked</v>
      </c>
      <c r="AY1148" s="4" t="str">
        <v>Unit Linked</v>
      </c>
      <c r="AZ1148" s="4" t="str">
        <v>Unit Linked</v>
      </c>
      <c r="BA1148" s="4" t="str">
        <v>Traditional</v>
      </c>
      <c r="BB1148" s="4" t="str">
        <v>Traditional</v>
      </c>
      <c r="BC1148" s="4" t="str">
        <v>Traditional</v>
      </c>
      <c r="BD1148" s="4" t="str">
        <v>Unit Linked</v>
      </c>
      <c r="BE1148" s="4" t="str">
        <v>Traditional</v>
      </c>
      <c r="BF1148" s="4" t="str">
        <v>Traditional</v>
      </c>
      <c r="BG1148" s="4">
        <v>0.10642004251129444</v>
      </c>
      <c r="BH1148" s="4">
        <v>0.14552215817049952</v>
      </c>
      <c r="BI1148" s="4">
        <v>0.13406868163311828</v>
      </c>
      <c r="BJ1148" s="4">
        <v>0.16804221195955188</v>
      </c>
      <c r="BK1148" s="4">
        <v>0.63360442419477059</v>
      </c>
      <c r="BL1148" s="4">
        <v>0.54034987577542926</v>
      </c>
      <c r="BM1148" s="4">
        <v>0.48611855483909283</v>
      </c>
      <c r="BN1148" s="4">
        <v>4.1599353274375063E-2</v>
      </c>
      <c r="BO1148" s="4">
        <v>1.0000000000000002</v>
      </c>
      <c r="BP1148" s="4">
        <v>1.0000000000000007</v>
      </c>
      <c r="BQ1148" t="str">
        <f>VLOOKUP(A1148,Misc!$A$3:$B$11,2,FALSE)</f>
        <v>PHP</v>
      </c>
      <c r="BR1148">
        <f>INDEX(FX!$B$30:$AK$48,MATCH('Data (2)'!BQ1148,FX!$A$30:$A$48,0),MATCH('Data (2)'!D1148,Period,0))</f>
        <v>49.428887320000001</v>
      </c>
      <c r="BS1148">
        <f t="shared" si="311"/>
        <v>1.4273085965355261</v>
      </c>
      <c r="BT1148">
        <f t="shared" si="312"/>
        <v>0</v>
      </c>
      <c r="BU1148">
        <f t="shared" si="313"/>
        <v>0.82034152306654962</v>
      </c>
      <c r="BV1148">
        <f t="shared" si="314"/>
        <v>0</v>
      </c>
      <c r="BW1148">
        <f t="shared" si="315"/>
        <v>0.49495182393963838</v>
      </c>
      <c r="BX1148">
        <f t="shared" si="316"/>
        <v>0</v>
      </c>
      <c r="BY1148">
        <f t="shared" si="317"/>
        <v>0.39490585641378245</v>
      </c>
      <c r="BZ1148">
        <f t="shared" si="318"/>
        <v>0</v>
      </c>
      <c r="CA1148">
        <f t="shared" si="322"/>
        <v>2.5142267789667092</v>
      </c>
      <c r="CB1148">
        <f t="shared" si="322"/>
        <v>1.3609475748972597</v>
      </c>
      <c r="CC1148">
        <f t="shared" si="322"/>
        <v>0.75157467612357431</v>
      </c>
      <c r="CD1148">
        <f t="shared" si="321"/>
        <v>0.61129324843754129</v>
      </c>
      <c r="CE1148" s="4">
        <f t="shared" si="306"/>
        <v>0.57474713251061893</v>
      </c>
      <c r="CF1148" s="4" t="str">
        <f t="shared" si="307"/>
        <v/>
      </c>
      <c r="CG1148" s="4">
        <f t="shared" si="308"/>
        <v>0.4813920121190135</v>
      </c>
      <c r="CH1148" s="4" t="str">
        <f t="shared" si="309"/>
        <v/>
      </c>
      <c r="CI1148">
        <f>INDEX(FX!$B$114:$AK$132,MATCH('Data (2)'!BQ1148,FX!$A$114:$A$132,0),MATCH('Data (2)'!D1148,Period,0))</f>
        <v>50.609848679999999</v>
      </c>
    </row>
    <row r="1149" spans="1:87" hidden="1" x14ac:dyDescent="0.15">
      <c r="A1149" t="s">
        <v>67</v>
      </c>
      <c r="B1149" s="1">
        <f t="shared" si="323"/>
        <v>44044</v>
      </c>
      <c r="C1149" t="s">
        <v>50</v>
      </c>
      <c r="D1149" s="1">
        <v>44044</v>
      </c>
      <c r="E1149">
        <v>56.204669975309208</v>
      </c>
      <c r="F1149">
        <v>26.158862263561875</v>
      </c>
      <c r="G1149">
        <v>18.571368178742979</v>
      </c>
      <c r="H1149">
        <v>13.578963223624049</v>
      </c>
      <c r="I1149">
        <v>133.22968093841192</v>
      </c>
      <c r="J1149">
        <v>72.117047155143766</v>
      </c>
      <c r="K1149">
        <v>39.8261824028802</v>
      </c>
      <c r="L1149">
        <v>32.392624694980775</v>
      </c>
      <c r="M1149">
        <v>79.118065731505411</v>
      </c>
      <c r="N1149">
        <v>39.246507809881791</v>
      </c>
      <c r="O1149">
        <v>21.997917096777606</v>
      </c>
      <c r="P1149">
        <v>14.165269136529352</v>
      </c>
      <c r="Q1149" t="str">
        <v>Set for Life - 5</v>
      </c>
      <c r="R1149" t="str">
        <v>Set For Life - 7</v>
      </c>
      <c r="S1149" t="str">
        <v>Set For Life - 10</v>
      </c>
      <c r="T1149" t="str">
        <v>Set For Life - WL</v>
      </c>
      <c r="U1149" t="str">
        <v>Set For Health - 5</v>
      </c>
      <c r="V1149" t="str">
        <v>Set For Health - 10</v>
      </c>
      <c r="W1149" t="str">
        <v>Set For Health - 20</v>
      </c>
      <c r="X1149" t="str">
        <v>All Set Higher PHP</v>
      </c>
      <c r="Y1149" t="str">
        <v>Set for Tomorrow</v>
      </c>
      <c r="Z1149" t="str">
        <v>Premium Paying Rider</v>
      </c>
      <c r="AA1149">
        <v>7.5157282600000057</v>
      </c>
      <c r="AB1149">
        <v>2.5741911999999991</v>
      </c>
      <c r="AC1149">
        <v>22.687651180000007</v>
      </c>
      <c r="AD1149">
        <v>0.53698800000000002</v>
      </c>
      <c r="AE1149">
        <v>2.9753835225000085</v>
      </c>
      <c r="AF1149">
        <v>7.7377329725999981</v>
      </c>
      <c r="AG1149">
        <v>4.4636899367999954</v>
      </c>
      <c r="AH1149">
        <v>0.20458999999999999</v>
      </c>
      <c r="AI1149">
        <v>1.5481107150000017</v>
      </c>
      <c r="AJ1149">
        <v>3.446963524999997</v>
      </c>
      <c r="AK1149">
        <v>2.5136406634091983</v>
      </c>
      <c r="AL1149">
        <v>1.6492714631589502</v>
      </c>
      <c r="AM1149">
        <v>0.91147408610828495</v>
      </c>
      <c r="AN1149">
        <v>5.0881427818522083</v>
      </c>
      <c r="AO1149">
        <v>0.2552525757778748</v>
      </c>
      <c r="AP1149">
        <v>2.3744071315437147</v>
      </c>
      <c r="AQ1149">
        <v>4.6049118758108616</v>
      </c>
      <c r="AR1149">
        <v>2.631033970467318</v>
      </c>
      <c r="AS1149">
        <v>6.4059518503401428E-2</v>
      </c>
      <c r="AT1149">
        <v>2.0216279582517798</v>
      </c>
      <c r="AU1149">
        <v>4.1024811614360512</v>
      </c>
      <c r="AV1149">
        <v>2.4561997406514315</v>
      </c>
      <c r="AW1149" s="4" t="str">
        <v>Unit Linked</v>
      </c>
      <c r="AX1149" s="4" t="str">
        <v>Unit Linked</v>
      </c>
      <c r="AY1149" s="4" t="str">
        <v>Unit Linked</v>
      </c>
      <c r="AZ1149" s="4" t="str">
        <v>Unit Linked</v>
      </c>
      <c r="BA1149" s="4" t="str">
        <v>Traditional</v>
      </c>
      <c r="BB1149" s="4" t="str">
        <v>Traditional</v>
      </c>
      <c r="BC1149" s="4" t="str">
        <v>Traditional</v>
      </c>
      <c r="BD1149" s="4" t="str">
        <v>Unit Linked</v>
      </c>
      <c r="BE1149" s="4" t="str">
        <v>Traditional</v>
      </c>
      <c r="BF1149" s="4" t="str">
        <v>Traditional</v>
      </c>
      <c r="BG1149" s="4">
        <v>0.10642004251129444</v>
      </c>
      <c r="BH1149" s="4">
        <v>0.14552215817049952</v>
      </c>
      <c r="BI1149" s="4">
        <v>0.13406868163311828</v>
      </c>
      <c r="BJ1149" s="4">
        <v>0.16804221195955188</v>
      </c>
      <c r="BK1149" s="4">
        <v>0.63360442419477059</v>
      </c>
      <c r="BL1149" s="4">
        <v>0.54034987577542926</v>
      </c>
      <c r="BM1149" s="4">
        <v>0.48611855483909283</v>
      </c>
      <c r="BN1149" s="4">
        <v>4.1599353274375063E-2</v>
      </c>
      <c r="BO1149" s="4">
        <v>1.0000000000000002</v>
      </c>
      <c r="BP1149" s="4">
        <v>1.0000000000000007</v>
      </c>
      <c r="BQ1149" t="str">
        <f>VLOOKUP(A1149,Misc!$A$3:$B$11,2,FALSE)</f>
        <v>PHP</v>
      </c>
      <c r="BR1149">
        <f>INDEX(FX!$B$30:$AK$48,MATCH('Data (2)'!BQ1149,FX!$A$30:$A$48,0),MATCH('Data (2)'!D1149,Period,0))</f>
        <v>48.777043620000001</v>
      </c>
      <c r="BS1149">
        <f t="shared" si="311"/>
        <v>1.1522770919282133</v>
      </c>
      <c r="BT1149">
        <f t="shared" si="312"/>
        <v>0</v>
      </c>
      <c r="BU1149">
        <f t="shared" si="313"/>
        <v>0.53629454190282222</v>
      </c>
      <c r="BV1149">
        <f t="shared" si="314"/>
        <v>0</v>
      </c>
      <c r="BW1149">
        <f t="shared" si="315"/>
        <v>0.3807399301077809</v>
      </c>
      <c r="BX1149">
        <f t="shared" si="316"/>
        <v>0</v>
      </c>
      <c r="BY1149">
        <f t="shared" si="317"/>
        <v>0.27838840191733721</v>
      </c>
      <c r="BZ1149">
        <f t="shared" si="318"/>
        <v>0</v>
      </c>
      <c r="CA1149">
        <f t="shared" si="322"/>
        <v>2.6324852654827562</v>
      </c>
      <c r="CB1149">
        <f t="shared" si="322"/>
        <v>1.4249607346414175</v>
      </c>
      <c r="CC1149">
        <f t="shared" si="322"/>
        <v>0.7869255380449045</v>
      </c>
      <c r="CD1149">
        <f t="shared" si="321"/>
        <v>0.64004587130452517</v>
      </c>
      <c r="CE1149" s="4">
        <f t="shared" si="306"/>
        <v>0.46542150812474309</v>
      </c>
      <c r="CF1149" s="4" t="str">
        <f t="shared" si="307"/>
        <v/>
      </c>
      <c r="CG1149" s="4">
        <f t="shared" si="308"/>
        <v>0.51909609396655354</v>
      </c>
      <c r="CH1149" s="4" t="str">
        <f t="shared" si="309"/>
        <v/>
      </c>
      <c r="CI1149">
        <f>INDEX(FX!$B$114:$AK$132,MATCH('Data (2)'!BQ1149,FX!$A$114:$A$132,0),MATCH('Data (2)'!D1149,Period,0))</f>
        <v>50.609848679999999</v>
      </c>
    </row>
    <row r="1150" spans="1:87" hidden="1" x14ac:dyDescent="0.15">
      <c r="A1150" t="s">
        <v>67</v>
      </c>
      <c r="B1150" s="1">
        <f t="shared" si="323"/>
        <v>44044</v>
      </c>
      <c r="C1150" t="s">
        <v>50</v>
      </c>
      <c r="D1150" s="1">
        <v>44075</v>
      </c>
      <c r="E1150">
        <v>80</v>
      </c>
      <c r="F1150">
        <v>44.568144990432621</v>
      </c>
      <c r="G1150">
        <v>32.109287801175704</v>
      </c>
      <c r="H1150">
        <v>26.719648888392822</v>
      </c>
      <c r="I1150">
        <v>173.93071090954325</v>
      </c>
      <c r="J1150">
        <v>94.148459953076284</v>
      </c>
      <c r="K1150">
        <v>51.992890543273418</v>
      </c>
      <c r="L1150">
        <v>42.288416528059493</v>
      </c>
      <c r="M1150">
        <v>74.057622431349046</v>
      </c>
      <c r="N1150">
        <v>37.461139525929319</v>
      </c>
      <c r="O1150">
        <v>23.481338229280809</v>
      </c>
      <c r="P1150">
        <v>15.289012417793515</v>
      </c>
      <c r="Q1150" t="str">
        <v>Set for Life - 5</v>
      </c>
      <c r="R1150" t="str">
        <v>Set For Life - 7</v>
      </c>
      <c r="S1150" t="str">
        <v>Set For Life - 10</v>
      </c>
      <c r="T1150" t="str">
        <v>Set For Life - WL</v>
      </c>
      <c r="U1150" t="str">
        <v>Set For Health - 5</v>
      </c>
      <c r="V1150" t="str">
        <v>Set For Health - 10</v>
      </c>
      <c r="W1150" t="str">
        <v>Set For Health - 20</v>
      </c>
      <c r="X1150" t="str">
        <v>All Set Higher PHP</v>
      </c>
      <c r="Y1150" t="str">
        <v>Set for Tomorrow</v>
      </c>
      <c r="Z1150" t="str">
        <v>Premium Paying Rider</v>
      </c>
      <c r="AA1150">
        <v>18.143168758441938</v>
      </c>
      <c r="AB1150">
        <v>2.1928434182865071</v>
      </c>
      <c r="AC1150">
        <v>18.795800728170061</v>
      </c>
      <c r="AD1150">
        <v>2.0884223031300069</v>
      </c>
      <c r="AE1150">
        <v>3.6547390304775127</v>
      </c>
      <c r="AF1150">
        <v>8.3536892125200275</v>
      </c>
      <c r="AG1150">
        <v>7.3094780609550254</v>
      </c>
      <c r="AH1150">
        <v>2.0884223031300069</v>
      </c>
      <c r="AI1150">
        <v>3.0909654391505184</v>
      </c>
      <c r="AJ1150">
        <v>8.8003622000221249</v>
      </c>
      <c r="AK1150">
        <v>5.4821085457162724</v>
      </c>
      <c r="AL1150">
        <v>3.9813853627240201</v>
      </c>
      <c r="AM1150">
        <v>0.77644580195179846</v>
      </c>
      <c r="AN1150">
        <v>4.2153203540293029</v>
      </c>
      <c r="AO1150">
        <v>0.99271337941610582</v>
      </c>
      <c r="AP1150">
        <v>2.9165444899034672</v>
      </c>
      <c r="AQ1150">
        <v>4.9714823188891613</v>
      </c>
      <c r="AR1150">
        <v>4.3084276365632244</v>
      </c>
      <c r="AS1150">
        <v>0.65390941478211506</v>
      </c>
      <c r="AT1150">
        <v>4.0363922872122693</v>
      </c>
      <c r="AU1150">
        <v>10.4739489923685</v>
      </c>
      <c r="AV1150">
        <v>7.24157495259265</v>
      </c>
      <c r="AW1150" s="4" t="str">
        <v>Unit Linked</v>
      </c>
      <c r="AX1150" s="4" t="str">
        <v>Unit Linked</v>
      </c>
      <c r="AY1150" s="4" t="str">
        <v>Unit Linked</v>
      </c>
      <c r="AZ1150" s="4" t="str">
        <v>Unit Linked</v>
      </c>
      <c r="BA1150" s="4" t="str">
        <v>Traditional</v>
      </c>
      <c r="BB1150" s="4" t="str">
        <v>Traditional</v>
      </c>
      <c r="BC1150" s="4" t="str">
        <v>Traditional</v>
      </c>
      <c r="BD1150" s="4" t="str">
        <v>Unit Linked</v>
      </c>
      <c r="BE1150" s="4" t="str">
        <v>Traditional</v>
      </c>
      <c r="BF1150" s="4" t="str">
        <v>Traditional</v>
      </c>
      <c r="BG1150" s="4">
        <v>0.10642004251129444</v>
      </c>
      <c r="BH1150" s="4">
        <v>0.14552215817049952</v>
      </c>
      <c r="BI1150" s="4">
        <v>0.13406868163311828</v>
      </c>
      <c r="BJ1150" s="4">
        <v>0.16804221195955188</v>
      </c>
      <c r="BK1150" s="4">
        <v>0.63360442419477059</v>
      </c>
      <c r="BL1150" s="4">
        <v>0.54034987577542926</v>
      </c>
      <c r="BM1150" s="4">
        <v>0.48611855483909283</v>
      </c>
      <c r="BN1150" s="4">
        <v>4.1599353274375063E-2</v>
      </c>
      <c r="BO1150" s="4">
        <v>1.0000000000000002</v>
      </c>
      <c r="BP1150" s="4">
        <v>1.0000000000000007</v>
      </c>
      <c r="BQ1150" t="str">
        <f>VLOOKUP(A1150,Misc!$A$3:$B$11,2,FALSE)</f>
        <v>PHP</v>
      </c>
      <c r="BR1150">
        <f>INDEX(FX!$B$30:$AK$48,MATCH('Data (2)'!BQ1150,FX!$A$30:$A$48,0),MATCH('Data (2)'!D1150,Period,0))</f>
        <v>48.777043620000001</v>
      </c>
      <c r="BS1150">
        <f t="shared" si="311"/>
        <v>0</v>
      </c>
      <c r="BT1150">
        <f t="shared" si="312"/>
        <v>1.6401158016718684</v>
      </c>
      <c r="BU1150">
        <f t="shared" si="313"/>
        <v>0</v>
      </c>
      <c r="BV1150">
        <f t="shared" si="314"/>
        <v>0.91371148562514337</v>
      </c>
      <c r="BW1150">
        <f t="shared" si="315"/>
        <v>0</v>
      </c>
      <c r="BX1150">
        <f t="shared" si="316"/>
        <v>0.65828687878922543</v>
      </c>
      <c r="BY1150">
        <f t="shared" si="317"/>
        <v>0</v>
      </c>
      <c r="BZ1150">
        <f t="shared" si="318"/>
        <v>0.54779147946221551</v>
      </c>
      <c r="CA1150">
        <f t="shared" si="322"/>
        <v>3.4366969166275574</v>
      </c>
      <c r="CB1150">
        <f t="shared" si="322"/>
        <v>1.8602794200861121</v>
      </c>
      <c r="CC1150">
        <f t="shared" si="322"/>
        <v>1.0273275241745579</v>
      </c>
      <c r="CD1150">
        <f t="shared" si="321"/>
        <v>0.83557682212100803</v>
      </c>
      <c r="CE1150" s="4" t="str">
        <f t="shared" si="306"/>
        <v/>
      </c>
      <c r="CF1150" s="4">
        <f t="shared" si="307"/>
        <v>0.55710181238040779</v>
      </c>
      <c r="CG1150" s="4" t="str">
        <f t="shared" si="308"/>
        <v/>
      </c>
      <c r="CH1150" s="4">
        <f t="shared" si="309"/>
        <v>0.59952346892895558</v>
      </c>
      <c r="CI1150">
        <f>INDEX(FX!$B$114:$AK$132,MATCH('Data (2)'!BQ1150,FX!$A$114:$A$132,0),MATCH('Data (2)'!D1150,Period,0))</f>
        <v>50.609848679999999</v>
      </c>
    </row>
    <row r="1151" spans="1:87" hidden="1" x14ac:dyDescent="0.15">
      <c r="A1151" t="s">
        <v>67</v>
      </c>
      <c r="B1151" s="1">
        <f t="shared" ref="B1151:B1166" si="324">B1150</f>
        <v>44044</v>
      </c>
      <c r="C1151" t="s">
        <v>50</v>
      </c>
      <c r="D1151" s="1">
        <v>44105</v>
      </c>
      <c r="E1151">
        <v>99.999999999999986</v>
      </c>
      <c r="F1151">
        <v>56.868221525664296</v>
      </c>
      <c r="G1151">
        <v>42.272474122870264</v>
      </c>
      <c r="H1151">
        <v>35.068299128071985</v>
      </c>
      <c r="I1151">
        <v>147.18132230163033</v>
      </c>
      <c r="J1151">
        <v>79.669051866075932</v>
      </c>
      <c r="K1151">
        <v>43.996729159709552</v>
      </c>
      <c r="L1151">
        <v>35.78473881981018</v>
      </c>
      <c r="M1151">
        <v>69.192016330151489</v>
      </c>
      <c r="N1151">
        <v>37.20133334020332</v>
      </c>
      <c r="O1151">
        <v>21.127351372385043</v>
      </c>
      <c r="P1151">
        <v>14.652309380241103</v>
      </c>
      <c r="Q1151" t="str">
        <v>Set for Life - 5</v>
      </c>
      <c r="R1151" t="str">
        <v>Set For Life - 7</v>
      </c>
      <c r="S1151" t="str">
        <v>Set For Life - 10</v>
      </c>
      <c r="T1151" t="str">
        <v>Set For Life - WL</v>
      </c>
      <c r="U1151" t="str">
        <v>Set For Health - 5</v>
      </c>
      <c r="V1151" t="str">
        <v>Set For Health - 10</v>
      </c>
      <c r="W1151" t="str">
        <v>Set For Health - 20</v>
      </c>
      <c r="X1151" t="str">
        <v>All Set Higher PHP</v>
      </c>
      <c r="Y1151" t="str">
        <v>Set for Tomorrow</v>
      </c>
      <c r="Z1151" t="str">
        <v>Premium Paying Rider</v>
      </c>
      <c r="AA1151">
        <v>20.454085240083586</v>
      </c>
      <c r="AB1151">
        <v>2.7057372601055447</v>
      </c>
      <c r="AC1151">
        <v>23.192033658047528</v>
      </c>
      <c r="AD1151">
        <v>2.5768926286719478</v>
      </c>
      <c r="AE1151">
        <v>4.5095621001759092</v>
      </c>
      <c r="AF1151">
        <v>10.307570514687791</v>
      </c>
      <c r="AG1151">
        <v>9.0191242003518184</v>
      </c>
      <c r="AH1151">
        <v>2.5768926286719478</v>
      </c>
      <c r="AI1151">
        <v>3.8139250110904812</v>
      </c>
      <c r="AJ1151">
        <v>10.858717822009655</v>
      </c>
      <c r="AK1151">
        <v>9.9854589361037682</v>
      </c>
      <c r="AL1151">
        <v>4.488499041540722</v>
      </c>
      <c r="AM1151">
        <v>0.9580521432921677</v>
      </c>
      <c r="AN1151">
        <v>5.2012602678629491</v>
      </c>
      <c r="AO1151">
        <v>1.224903500583874</v>
      </c>
      <c r="AP1151">
        <v>3.5987079748966715</v>
      </c>
      <c r="AQ1151">
        <v>6.1342842977294625</v>
      </c>
      <c r="AR1151">
        <v>5.3161448243426168</v>
      </c>
      <c r="AS1151">
        <v>0.80685517878532387</v>
      </c>
      <c r="AT1151">
        <v>4.9804819244444269</v>
      </c>
      <c r="AU1151">
        <v>12.923747228263624</v>
      </c>
      <c r="AV1151">
        <v>11.235285143922468</v>
      </c>
      <c r="AW1151" s="4" t="str">
        <v>Unit Linked</v>
      </c>
      <c r="AX1151" s="4" t="str">
        <v>Unit Linked</v>
      </c>
      <c r="AY1151" s="4" t="str">
        <v>Unit Linked</v>
      </c>
      <c r="AZ1151" s="4" t="str">
        <v>Unit Linked</v>
      </c>
      <c r="BA1151" s="4" t="str">
        <v>Traditional</v>
      </c>
      <c r="BB1151" s="4" t="str">
        <v>Traditional</v>
      </c>
      <c r="BC1151" s="4" t="str">
        <v>Traditional</v>
      </c>
      <c r="BD1151" s="4" t="str">
        <v>Unit Linked</v>
      </c>
      <c r="BE1151" s="4" t="str">
        <v>Traditional</v>
      </c>
      <c r="BF1151" s="4" t="str">
        <v>Traditional</v>
      </c>
      <c r="BG1151" s="4">
        <v>0.10642004251129444</v>
      </c>
      <c r="BH1151" s="4">
        <v>0.14552215817049952</v>
      </c>
      <c r="BI1151" s="4">
        <v>0.13406868163311828</v>
      </c>
      <c r="BJ1151" s="4">
        <v>0.16804221195955188</v>
      </c>
      <c r="BK1151" s="4">
        <v>0.63360442419477059</v>
      </c>
      <c r="BL1151" s="4">
        <v>0.54034987577542926</v>
      </c>
      <c r="BM1151" s="4">
        <v>0.48611855483909283</v>
      </c>
      <c r="BN1151" s="4">
        <v>4.1599353274375063E-2</v>
      </c>
      <c r="BO1151" s="4">
        <v>1.0000000000000002</v>
      </c>
      <c r="BP1151" s="4">
        <v>1.0000000000000007</v>
      </c>
      <c r="BQ1151" t="str">
        <f>VLOOKUP(A1151,Misc!$A$3:$B$11,2,FALSE)</f>
        <v>PHP</v>
      </c>
      <c r="BR1151">
        <f>INDEX(FX!$B$30:$AK$48,MATCH('Data (2)'!BQ1151,FX!$A$30:$A$48,0),MATCH('Data (2)'!D1151,Period,0))</f>
        <v>48.777043620000001</v>
      </c>
      <c r="BS1151">
        <f t="shared" si="311"/>
        <v>0</v>
      </c>
      <c r="BT1151">
        <f t="shared" si="312"/>
        <v>2.0501447520898353</v>
      </c>
      <c r="BU1151">
        <f t="shared" si="313"/>
        <v>0</v>
      </c>
      <c r="BV1151">
        <f t="shared" si="314"/>
        <v>1.1658808592152288</v>
      </c>
      <c r="BW1151">
        <f t="shared" si="315"/>
        <v>0</v>
      </c>
      <c r="BX1151">
        <f t="shared" si="316"/>
        <v>0.86664690980855852</v>
      </c>
      <c r="BY1151">
        <f t="shared" si="317"/>
        <v>0</v>
      </c>
      <c r="BZ1151">
        <f t="shared" si="318"/>
        <v>0.7189508942213334</v>
      </c>
      <c r="CA1151">
        <f t="shared" si="322"/>
        <v>2.9081557471598103</v>
      </c>
      <c r="CB1151">
        <f t="shared" si="322"/>
        <v>1.5741807957145613</v>
      </c>
      <c r="CC1151">
        <f t="shared" si="322"/>
        <v>0.86933137140748218</v>
      </c>
      <c r="CD1151">
        <f t="shared" si="321"/>
        <v>0.70707065429246374</v>
      </c>
      <c r="CE1151" s="4" t="str">
        <f t="shared" si="306"/>
        <v/>
      </c>
      <c r="CF1151" s="4">
        <f t="shared" si="307"/>
        <v>0.56868221525664309</v>
      </c>
      <c r="CG1151" s="4" t="str">
        <f t="shared" si="308"/>
        <v/>
      </c>
      <c r="CH1151" s="4">
        <f t="shared" si="309"/>
        <v>0.61665897380395251</v>
      </c>
      <c r="CI1151">
        <f>INDEX(FX!$B$114:$AK$132,MATCH('Data (2)'!BQ1151,FX!$A$114:$A$132,0),MATCH('Data (2)'!D1151,Period,0))</f>
        <v>50.609848679999999</v>
      </c>
    </row>
    <row r="1152" spans="1:87" hidden="1" x14ac:dyDescent="0.15">
      <c r="A1152" t="s">
        <v>67</v>
      </c>
      <c r="B1152" s="1">
        <f t="shared" si="324"/>
        <v>44044</v>
      </c>
      <c r="C1152" t="s">
        <v>50</v>
      </c>
      <c r="D1152" s="1">
        <v>44136</v>
      </c>
      <c r="E1152">
        <v>120</v>
      </c>
      <c r="F1152">
        <v>68.241865830797167</v>
      </c>
      <c r="G1152">
        <v>50.726968947444327</v>
      </c>
      <c r="H1152">
        <v>42.081958953686389</v>
      </c>
      <c r="I1152">
        <v>158.80868750871244</v>
      </c>
      <c r="J1152">
        <v>85.962929018846737</v>
      </c>
      <c r="K1152">
        <v>47.47248294325437</v>
      </c>
      <c r="L1152">
        <v>38.611743093119209</v>
      </c>
      <c r="M1152">
        <v>125.76044178211563</v>
      </c>
      <c r="N1152">
        <v>71.360066270874498</v>
      </c>
      <c r="O1152">
        <v>31.265333859435199</v>
      </c>
      <c r="P1152">
        <v>21.648924082619033</v>
      </c>
      <c r="Q1152" t="str">
        <v>Set for Life - 5</v>
      </c>
      <c r="R1152" t="str">
        <v>Set For Life - 7</v>
      </c>
      <c r="S1152" t="str">
        <v>Set For Life - 10</v>
      </c>
      <c r="T1152" t="str">
        <v>Set For Life - WL</v>
      </c>
      <c r="U1152" t="str">
        <v>Set For Health - 5</v>
      </c>
      <c r="V1152" t="str">
        <v>Set For Health - 10</v>
      </c>
      <c r="W1152" t="str">
        <v>Set For Health - 20</v>
      </c>
      <c r="X1152" t="str">
        <v>All Set Higher PHP</v>
      </c>
      <c r="Y1152" t="str">
        <v>Set for Tomorrow</v>
      </c>
      <c r="Z1152" t="str">
        <v>Premium Paying Rider</v>
      </c>
      <c r="AA1152">
        <v>24.544902288100303</v>
      </c>
      <c r="AB1152">
        <v>3.2468847121266542</v>
      </c>
      <c r="AC1152">
        <v>27.830440389657035</v>
      </c>
      <c r="AD1152">
        <v>3.0922711544063373</v>
      </c>
      <c r="AE1152">
        <v>5.4114745202110903</v>
      </c>
      <c r="AF1152">
        <v>12.369084617625349</v>
      </c>
      <c r="AG1152">
        <v>10.822949040422181</v>
      </c>
      <c r="AH1152">
        <v>3.0922711544063373</v>
      </c>
      <c r="AI1152">
        <v>4.5767100133085776</v>
      </c>
      <c r="AJ1152">
        <v>13.030461386411588</v>
      </c>
      <c r="AK1152">
        <v>11.982550723324536</v>
      </c>
      <c r="AL1152">
        <v>5.3861988498488662</v>
      </c>
      <c r="AM1152">
        <v>1.1496625719506015</v>
      </c>
      <c r="AN1152">
        <v>6.2415123214355397</v>
      </c>
      <c r="AO1152">
        <v>1.4698842007006487</v>
      </c>
      <c r="AP1152">
        <v>4.3184495698760053</v>
      </c>
      <c r="AQ1152">
        <v>7.3611411572753545</v>
      </c>
      <c r="AR1152">
        <v>6.3793737892111402</v>
      </c>
      <c r="AS1152">
        <v>0.96822621454238855</v>
      </c>
      <c r="AT1152">
        <v>5.9765783093333127</v>
      </c>
      <c r="AU1152">
        <v>15.508496673916351</v>
      </c>
      <c r="AV1152">
        <v>13.482342172706964</v>
      </c>
      <c r="AW1152" s="4" t="str">
        <v>Unit Linked</v>
      </c>
      <c r="AX1152" s="4" t="str">
        <v>Unit Linked</v>
      </c>
      <c r="AY1152" s="4" t="str">
        <v>Unit Linked</v>
      </c>
      <c r="AZ1152" s="4" t="str">
        <v>Unit Linked</v>
      </c>
      <c r="BA1152" s="4" t="str">
        <v>Traditional</v>
      </c>
      <c r="BB1152" s="4" t="str">
        <v>Traditional</v>
      </c>
      <c r="BC1152" s="4" t="str">
        <v>Traditional</v>
      </c>
      <c r="BD1152" s="4" t="str">
        <v>Unit Linked</v>
      </c>
      <c r="BE1152" s="4" t="str">
        <v>Traditional</v>
      </c>
      <c r="BF1152" s="4" t="str">
        <v>Traditional</v>
      </c>
      <c r="BG1152" s="4">
        <v>0.10642004251129444</v>
      </c>
      <c r="BH1152" s="4">
        <v>0.14552215817049952</v>
      </c>
      <c r="BI1152" s="4">
        <v>0.13406868163311828</v>
      </c>
      <c r="BJ1152" s="4">
        <v>0.16804221195955188</v>
      </c>
      <c r="BK1152" s="4">
        <v>0.63360442419477059</v>
      </c>
      <c r="BL1152" s="4">
        <v>0.54034987577542926</v>
      </c>
      <c r="BM1152" s="4">
        <v>0.48611855483909283</v>
      </c>
      <c r="BN1152" s="4">
        <v>4.1599353274375063E-2</v>
      </c>
      <c r="BO1152" s="4">
        <v>1.0000000000000002</v>
      </c>
      <c r="BP1152" s="4">
        <v>1.0000000000000007</v>
      </c>
      <c r="BQ1152" t="str">
        <f>VLOOKUP(A1152,Misc!$A$3:$B$11,2,FALSE)</f>
        <v>PHP</v>
      </c>
      <c r="BR1152">
        <f>INDEX(FX!$B$30:$AK$48,MATCH('Data (2)'!BQ1152,FX!$A$30:$A$48,0),MATCH('Data (2)'!D1152,Period,0))</f>
        <v>48.777043620000001</v>
      </c>
      <c r="BS1152">
        <f t="shared" si="311"/>
        <v>0</v>
      </c>
      <c r="BT1152">
        <f t="shared" si="312"/>
        <v>2.4601737025078028</v>
      </c>
      <c r="BU1152">
        <f t="shared" si="313"/>
        <v>0</v>
      </c>
      <c r="BV1152">
        <f t="shared" si="314"/>
        <v>1.3990570310582748</v>
      </c>
      <c r="BW1152">
        <f t="shared" si="315"/>
        <v>0</v>
      </c>
      <c r="BX1152">
        <f t="shared" si="316"/>
        <v>1.0399762917702704</v>
      </c>
      <c r="BY1152">
        <f t="shared" si="317"/>
        <v>0</v>
      </c>
      <c r="BZ1152">
        <f t="shared" si="318"/>
        <v>0.86274107306560022</v>
      </c>
      <c r="CA1152">
        <f t="shared" si="322"/>
        <v>3.1379008562708952</v>
      </c>
      <c r="CB1152">
        <f t="shared" si="322"/>
        <v>1.6985415143676881</v>
      </c>
      <c r="CC1152">
        <f t="shared" si="322"/>
        <v>0.93800879041186591</v>
      </c>
      <c r="CD1152">
        <f t="shared" si="321"/>
        <v>0.76292943172497174</v>
      </c>
      <c r="CE1152" s="4" t="str">
        <f t="shared" si="306"/>
        <v/>
      </c>
      <c r="CF1152" s="4">
        <f t="shared" si="307"/>
        <v>0.56868221525664309</v>
      </c>
      <c r="CG1152" s="4" t="str">
        <f t="shared" si="308"/>
        <v/>
      </c>
      <c r="CH1152" s="4">
        <f t="shared" si="309"/>
        <v>0.61665897380395251</v>
      </c>
      <c r="CI1152">
        <f>INDEX(FX!$B$114:$AK$132,MATCH('Data (2)'!BQ1152,FX!$A$114:$A$132,0),MATCH('Data (2)'!D1152,Period,0))</f>
        <v>50.609848679999999</v>
      </c>
    </row>
    <row r="1153" spans="1:87" hidden="1" x14ac:dyDescent="0.15">
      <c r="A1153" t="s">
        <v>67</v>
      </c>
      <c r="B1153" s="1">
        <f t="shared" si="324"/>
        <v>44044</v>
      </c>
      <c r="C1153" t="s">
        <v>50</v>
      </c>
      <c r="D1153" s="1">
        <v>44166</v>
      </c>
      <c r="E1153">
        <v>119.99999999999999</v>
      </c>
      <c r="F1153">
        <v>68.735639559458235</v>
      </c>
      <c r="G1153">
        <v>51.559090269626275</v>
      </c>
      <c r="H1153">
        <v>42.713731422679146</v>
      </c>
      <c r="I1153">
        <v>206.33987402236644</v>
      </c>
      <c r="J1153">
        <v>111.69149636961367</v>
      </c>
      <c r="K1153">
        <v>61.680921262589351</v>
      </c>
      <c r="L1153">
        <v>50.168176128154883</v>
      </c>
      <c r="M1153">
        <v>125.95211213083259</v>
      </c>
      <c r="N1153">
        <v>67.690885833050288</v>
      </c>
      <c r="O1153">
        <v>29.600267367566737</v>
      </c>
      <c r="P1153">
        <v>20.575829073741325</v>
      </c>
      <c r="Q1153" t="str">
        <v>Set for Life - 5</v>
      </c>
      <c r="R1153" t="str">
        <v>Set For Life - 7</v>
      </c>
      <c r="S1153" t="str">
        <v>Set For Life - 10</v>
      </c>
      <c r="T1153" t="str">
        <v>Set For Life - WL</v>
      </c>
      <c r="U1153" t="str">
        <v>Set For Health - 5</v>
      </c>
      <c r="V1153" t="str">
        <v>Set For Health - 10</v>
      </c>
      <c r="W1153" t="str">
        <v>Set For Health - 20</v>
      </c>
      <c r="X1153" t="str">
        <v>All Set Higher PHP</v>
      </c>
      <c r="Y1153" t="str">
        <v>Set for Tomorrow</v>
      </c>
      <c r="Z1153" t="str">
        <v>Premium Paying Rider</v>
      </c>
      <c r="AA1153">
        <v>23.61967110857039</v>
      </c>
      <c r="AB1153">
        <v>3.2261014197071747</v>
      </c>
      <c r="AC1153">
        <v>27.652297883204358</v>
      </c>
      <c r="AD1153">
        <v>3.0724775425782624</v>
      </c>
      <c r="AE1153">
        <v>5.3768356995119593</v>
      </c>
      <c r="AF1153">
        <v>12.28991017031305</v>
      </c>
      <c r="AG1153">
        <v>10.753671399023919</v>
      </c>
      <c r="AH1153">
        <v>3.0724775425782624</v>
      </c>
      <c r="AI1153">
        <v>4.5474145159444443</v>
      </c>
      <c r="AJ1153">
        <v>12.947053469788289</v>
      </c>
      <c r="AK1153">
        <v>13.44208924877988</v>
      </c>
      <c r="AL1153">
        <v>5.1831636510717916</v>
      </c>
      <c r="AM1153">
        <v>1.1423035877133909</v>
      </c>
      <c r="AN1153">
        <v>6.2015604330202549</v>
      </c>
      <c r="AO1153">
        <v>1.4604754794572252</v>
      </c>
      <c r="AP1153">
        <v>4.2908071962880872</v>
      </c>
      <c r="AQ1153">
        <v>7.3140225304139443</v>
      </c>
      <c r="AR1153">
        <v>6.3385394502464241</v>
      </c>
      <c r="AS1153">
        <v>0.96202860350006147</v>
      </c>
      <c r="AT1153">
        <v>5.9383222621731306</v>
      </c>
      <c r="AU1153">
        <v>15.409226866104353</v>
      </c>
      <c r="AV1153">
        <v>14.495189499469568</v>
      </c>
      <c r="AW1153" s="4" t="str">
        <v>Unit Linked</v>
      </c>
      <c r="AX1153" s="4" t="str">
        <v>Unit Linked</v>
      </c>
      <c r="AY1153" s="4" t="str">
        <v>Unit Linked</v>
      </c>
      <c r="AZ1153" s="4" t="str">
        <v>Unit Linked</v>
      </c>
      <c r="BA1153" s="4" t="str">
        <v>Traditional</v>
      </c>
      <c r="BB1153" s="4" t="str">
        <v>Traditional</v>
      </c>
      <c r="BC1153" s="4" t="str">
        <v>Traditional</v>
      </c>
      <c r="BD1153" s="4" t="str">
        <v>Unit Linked</v>
      </c>
      <c r="BE1153" s="4" t="str">
        <v>Traditional</v>
      </c>
      <c r="BF1153" s="4" t="str">
        <v>Traditional</v>
      </c>
      <c r="BG1153" s="4">
        <v>0.10642004251129444</v>
      </c>
      <c r="BH1153" s="4">
        <v>0.14552215817049952</v>
      </c>
      <c r="BI1153" s="4">
        <v>0.13406868163311828</v>
      </c>
      <c r="BJ1153" s="4">
        <v>0.16804221195955188</v>
      </c>
      <c r="BK1153" s="4">
        <v>0.63360442419477059</v>
      </c>
      <c r="BL1153" s="4">
        <v>0.54034987577542926</v>
      </c>
      <c r="BM1153" s="4">
        <v>0.48611855483909283</v>
      </c>
      <c r="BN1153" s="4">
        <v>4.1599353274375063E-2</v>
      </c>
      <c r="BO1153" s="4">
        <v>1.0000000000000002</v>
      </c>
      <c r="BP1153" s="4">
        <v>1.0000000000000007</v>
      </c>
      <c r="BQ1153" t="str">
        <f>VLOOKUP(A1153,Misc!$A$3:$B$11,2,FALSE)</f>
        <v>PHP</v>
      </c>
      <c r="BR1153">
        <f>INDEX(FX!$B$30:$AK$48,MATCH('Data (2)'!BQ1153,FX!$A$30:$A$48,0),MATCH('Data (2)'!D1153,Period,0))</f>
        <v>48.777043620000001</v>
      </c>
      <c r="BS1153">
        <f t="shared" si="311"/>
        <v>0</v>
      </c>
      <c r="BT1153">
        <f t="shared" si="312"/>
        <v>2.4601737025078023</v>
      </c>
      <c r="BU1153">
        <f t="shared" si="313"/>
        <v>0</v>
      </c>
      <c r="BV1153">
        <f t="shared" si="314"/>
        <v>1.4091801072436181</v>
      </c>
      <c r="BW1153">
        <f t="shared" si="315"/>
        <v>0</v>
      </c>
      <c r="BX1153">
        <f t="shared" si="316"/>
        <v>1.0570359833880041</v>
      </c>
      <c r="BY1153">
        <f t="shared" si="317"/>
        <v>0</v>
      </c>
      <c r="BZ1153">
        <f t="shared" si="318"/>
        <v>0.87569332318380355</v>
      </c>
      <c r="CA1153">
        <f t="shared" si="322"/>
        <v>4.0770695705302087</v>
      </c>
      <c r="CB1153">
        <f t="shared" si="322"/>
        <v>2.2069122766168618</v>
      </c>
      <c r="CC1153">
        <f t="shared" si="322"/>
        <v>1.2187533231444816</v>
      </c>
      <c r="CD1153">
        <f t="shared" si="321"/>
        <v>0.9912729920486868</v>
      </c>
      <c r="CE1153" s="4" t="str">
        <f t="shared" si="306"/>
        <v/>
      </c>
      <c r="CF1153" s="4">
        <f t="shared" si="307"/>
        <v>0.57279699632881875</v>
      </c>
      <c r="CG1153" s="4" t="str">
        <f t="shared" si="308"/>
        <v/>
      </c>
      <c r="CH1153" s="4">
        <f t="shared" si="309"/>
        <v>0.62142044063954016</v>
      </c>
      <c r="CI1153">
        <f>INDEX(FX!$B$114:$AK$132,MATCH('Data (2)'!BQ1153,FX!$A$114:$A$132,0),MATCH('Data (2)'!D1153,Period,0))</f>
        <v>50.609848679999999</v>
      </c>
    </row>
    <row r="1154" spans="1:87" x14ac:dyDescent="0.15">
      <c r="A1154" t="s">
        <v>67</v>
      </c>
      <c r="B1154" s="1">
        <f t="shared" si="324"/>
        <v>44044</v>
      </c>
      <c r="C1154" t="s">
        <v>63</v>
      </c>
      <c r="D1154" s="1">
        <v>43831</v>
      </c>
      <c r="E1154">
        <f t="array" ref="E1154:E1165">TRANSPOSE('[13]BA_Key Metrics P1'!$F$6:$Q$6)</f>
        <v>93.959477403901175</v>
      </c>
      <c r="F1154">
        <f t="array" ref="F1154:F1165">TRANSPOSE('[13]BA_Key Metrics P1'!$F$11:$Q$11)</f>
        <v>55.19931863375772</v>
      </c>
      <c r="G1154">
        <f t="array" ref="G1154:G1165">TRANSPOSE('[13]BA_Key Metrics P1'!$F$16:$Q$16)</f>
        <v>23.281664841725409</v>
      </c>
      <c r="H1154">
        <f t="array" ref="H1154:H1165">TRANSPOSE('[13]BA_Key Metrics P1'!$F$21:$Q$21)</f>
        <v>17.105036854275181</v>
      </c>
      <c r="I1154">
        <f t="array" ref="I1154:I1165">TRANSPOSE('[13]BA_Key Metrics P1'!$F$7:$Q$7)</f>
        <v>87.843928366568832</v>
      </c>
      <c r="J1154">
        <f t="array" ref="J1154:J1165">TRANSPOSE('[13]BA_Key Metrics P1'!$F$12:$Q$12)</f>
        <v>51.30575321676087</v>
      </c>
      <c r="K1154">
        <f t="array" ref="K1154:K1165">TRANSPOSE('[13]BA_Key Metrics P1'!$F$17:$Q$17)</f>
        <v>23.1540929657967</v>
      </c>
      <c r="L1154">
        <f t="array" ref="L1154:L1165">TRANSPOSE('[13]BA_Key Metrics P1'!$F$22:$Q$22)</f>
        <v>18.040192591493728</v>
      </c>
      <c r="M1154">
        <f t="array" ref="M1154:M1165">TRANSPOSE('[13]BA_Key Metrics P1'!$F$9:$Q$9)</f>
        <v>71.689720804656901</v>
      </c>
      <c r="N1154">
        <f t="array" ref="N1154:N1165">TRANSPOSE('[13]BA_Key Metrics P1'!$F$14:$Q$14)</f>
        <v>34.95059000746334</v>
      </c>
      <c r="O1154">
        <f t="array" ref="O1154:O1165">TRANSPOSE('[13]BA_Key Metrics P1'!$F$19:$Q$19)</f>
        <v>14.744781904206333</v>
      </c>
      <c r="P1154">
        <f t="array" ref="P1154:P1165">TRANSPOSE('[13]BA_Key Metrics P1'!$F$24:$Q$24)</f>
        <v>9.4325461634864283</v>
      </c>
      <c r="Q1154" t="str">
        <f t="array" ref="Q1154:Q1165">'[13]BA_Key Products'!$D$6</f>
        <v>Set for Life - 5</v>
      </c>
      <c r="R1154" t="str">
        <f t="array" ref="R1154:R1165">'[13]BA_Key Products'!$D$9</f>
        <v>Set For Life - 7</v>
      </c>
      <c r="S1154" t="str">
        <f t="array" ref="S1154:S1165">'[13]BA_Key Products'!$D$12</f>
        <v>Set For Life - 10</v>
      </c>
      <c r="T1154" t="str">
        <f t="array" ref="T1154:T1165">'[13]BA_Key Products'!$D$15</f>
        <v>Set For Life - WL</v>
      </c>
      <c r="U1154" t="str">
        <f t="array" ref="U1154:U1165">'[13]BA_Key Products'!$D$18</f>
        <v>Set For Health - 5</v>
      </c>
      <c r="V1154" t="str">
        <f t="array" ref="V1154:V1165">'[13]BA_Key Products'!$D$21</f>
        <v>Set For Health - 10</v>
      </c>
      <c r="W1154" t="str">
        <f t="array" ref="W1154:W1165">'[13]BA_Key Products'!$D$24</f>
        <v>Set For Health - 20</v>
      </c>
      <c r="X1154" t="str">
        <f t="array" ref="X1154:X1165">'[13]BA_Key Products'!$D$27</f>
        <v>All Set Higher PHP</v>
      </c>
      <c r="Y1154" t="str">
        <f t="array" ref="Y1154:Y1165">'[13]BA_Key Products'!$D$30</f>
        <v>All Set Higher USD</v>
      </c>
      <c r="Z1154" t="str">
        <f t="array" ref="Z1154:Z1165">'[13]BA_Key Products'!$D$33</f>
        <v>Premium Paying Riders</v>
      </c>
      <c r="AA1154">
        <f t="array" ref="AA1154:AA1165">TRANSPOSE('[13]BA_Key Products'!$F$6:$Q$6)</f>
        <v>33.085673999999997</v>
      </c>
      <c r="AB1154">
        <f t="array" ref="AB1154:AB1165">TRANSPOSE('[13]BA_Key Products'!$F$9:$Q$9)</f>
        <v>10.893957199999935</v>
      </c>
      <c r="AC1154">
        <f t="array" ref="AC1154:AC1165">TRANSPOSE('[13]BA_Key Products'!$F$12:$Q$12)</f>
        <v>14.297231999999999</v>
      </c>
      <c r="AD1154">
        <f t="array" ref="AD1154:AD1165">TRANSPOSE('[13]BA_Key Products'!$F$15:$Q$15)</f>
        <v>4.3979999999999998E-2</v>
      </c>
      <c r="AE1154">
        <f t="array" ref="AE1154:AE1165">TRANSPOSE('[13]BA_Key Products'!$F$18:$Q$18)</f>
        <v>5.9019885143000019</v>
      </c>
      <c r="AF1154">
        <f t="array" ref="AF1154:AF1165">TRANSPOSE('[13]BA_Key Products'!$F$21:$Q$21)</f>
        <v>9.0249460034000002</v>
      </c>
      <c r="AG1154">
        <f t="array" ref="AG1154:AG1165">TRANSPOSE('[13]BA_Key Products'!$F$24:$Q$24)</f>
        <v>3.374317011600001</v>
      </c>
      <c r="AH1154">
        <f t="array" ref="AH1154:AH1165">TRANSPOSE('[13]BA_Key Products'!$F$27:$Q$27)</f>
        <v>5.05</v>
      </c>
      <c r="AI1154">
        <f t="array" ref="AI1154:AI1165">TRANSPOSE('[13]BA_Key Products'!$F$30:$Q$30)</f>
        <v>1.5250876925999999</v>
      </c>
      <c r="AJ1154">
        <f t="array" ref="AJ1154:AJ1165">TRANSPOSE('[13]BA_Key Products'!$F$33:$Q$33)</f>
        <v>1.4980425700000004</v>
      </c>
      <c r="AK1154">
        <f t="array" ref="AK1154:AK1165">TRANSPOSE('[13]BA_Key Products'!$F$36:$Q$36)</f>
        <v>9.2642524120012411</v>
      </c>
      <c r="AL1154">
        <f t="array" ref="AL1154:AL1165">TRANSPOSE('[13]BA_Key Products'!$F$7:$Q$7)</f>
        <v>18.101550734270866</v>
      </c>
      <c r="AM1154">
        <f t="array" ref="AM1154:AM1165">TRANSPOSE('[13]BA_Key Products'!$F$10:$Q$10)</f>
        <v>3.3331241316807669</v>
      </c>
      <c r="AN1154">
        <f t="array" ref="AN1154:AN1165">TRANSPOSE('[13]BA_Key Products'!$F$13:$Q$13)</f>
        <v>6.4503357559991636</v>
      </c>
      <c r="AO1154">
        <f t="array" ref="AO1154:AO1165">TRANSPOSE('[13]BA_Key Products'!$F$16:$Q$16)</f>
        <v>-5.6789858041059245E-2</v>
      </c>
      <c r="AP1154">
        <f t="array" ref="AP1154:AP1165">TRANSPOSE('[13]BA_Key Products'!$F$19:$Q$19)</f>
        <v>5.9419466914087549</v>
      </c>
      <c r="AQ1154">
        <f t="array" ref="AQ1154:AQ1165">TRANSPOSE('[13]BA_Key Products'!$F$22:$Q$22)</f>
        <v>5.5296072833564409</v>
      </c>
      <c r="AR1154">
        <f t="array" ref="AR1154:AR1165">TRANSPOSE('[13]BA_Key Products'!$F$25:$Q$25)</f>
        <v>2.0123746794175696</v>
      </c>
      <c r="AS1154">
        <f t="array" ref="AS1154:AS1165">TRANSPOSE('[13]BA_Key Products'!$F$28:$Q$28)</f>
        <v>2.4778501981830861</v>
      </c>
      <c r="AT1154">
        <f t="array" ref="AT1154:AT1165">TRANSPOSE('[13]BA_Key Products'!$F$31:$Q$31)</f>
        <v>0.56926629951859831</v>
      </c>
      <c r="AU1154">
        <f t="array" ref="AU1154:AU1165">TRANSPOSE('[13]BA_Key Products'!$F$34:$Q$35)</f>
        <v>1.6561788920715541</v>
      </c>
      <c r="AV1154">
        <f t="array" ref="AV1154:AV1165">TRANSPOSE('[13]BA_Key Products'!$F$37:$Q$37)</f>
        <v>9.1838738258919861</v>
      </c>
      <c r="AW1154" s="4" t="str">
        <f t="array" ref="AW1154:AW1165">'[13]BA_Key Products'!$D$8</f>
        <v>Unit Linked</v>
      </c>
      <c r="AX1154" s="4" t="str">
        <f t="array" ref="AX1154:AX1165">'[13]BA_Key Products'!$D$11</f>
        <v>Unit Linked</v>
      </c>
      <c r="AY1154" s="4" t="str">
        <f t="array" ref="AY1154:AY1165">'[13]BA_Key Products'!$D$14</f>
        <v>Unit Linked</v>
      </c>
      <c r="AZ1154" s="4" t="str">
        <f t="array" ref="AZ1154:AZ1165">'[13]BA_Key Products'!$D$17</f>
        <v>Unit Linked</v>
      </c>
      <c r="BA1154" s="4" t="str">
        <f t="array" ref="BA1154:BA1165">'[13]BA_Key Products'!$D$20</f>
        <v>Traditional</v>
      </c>
      <c r="BB1154" s="4" t="str">
        <f t="array" ref="BB1154:BB1165">'[13]BA_Key Products'!$D$23</f>
        <v>Traditional</v>
      </c>
      <c r="BC1154" s="4" t="str">
        <f t="array" ref="BC1154:BC1165">'[13]BA_Key Products'!$D$26</f>
        <v>Traditional</v>
      </c>
      <c r="BD1154" s="4" t="str">
        <f t="array" ref="BD1154:BD1165">'[13]BA_Key Products'!$D$29</f>
        <v>Unit Linked</v>
      </c>
      <c r="BE1154" s="4" t="str">
        <f t="array" ref="BE1154:BE1165">'[13]BA_Key Products'!$D$32</f>
        <v>Traditional</v>
      </c>
      <c r="BF1154" s="4" t="str">
        <f t="array" ref="BF1154:BF1165">'[13]BA_Key Products'!$D$35</f>
        <v>Traditional</v>
      </c>
      <c r="BG1154" s="4">
        <f t="array" ref="BG1154:BG1165">'[13]BA_Key Products'!$D$7</f>
        <v>8.9105260122510799E-2</v>
      </c>
      <c r="BH1154" s="4">
        <f t="array" ref="BH1154:BH1165">'[13]BA_Key Products'!$D$10</f>
        <v>8.4318242331112958E-2</v>
      </c>
      <c r="BI1154" s="4">
        <f t="array" ref="BI1154:BI1165">'[13]BA_Key Products'!$D$13</f>
        <v>0.13171051314118157</v>
      </c>
      <c r="BJ1154" s="4">
        <f t="array" ref="BJ1154:BJ1165">'[13]BA_Key Products'!$D$16</f>
        <v>0.89601026974243525</v>
      </c>
      <c r="BK1154" s="4">
        <f t="array" ref="BK1154:BK1165">'[13]BA_Key Products'!$D$19</f>
        <v>0.65849693799215248</v>
      </c>
      <c r="BL1154" s="4">
        <f t="array" ref="BL1154:BL1165">'[13]BA_Key Products'!$D$22</f>
        <v>0.53960117685681641</v>
      </c>
      <c r="BM1154" s="4">
        <f t="array" ref="BM1154:BM1165">'[13]BA_Key Products'!$D$25</f>
        <v>0.48911292204636608</v>
      </c>
      <c r="BN1154" s="4">
        <f t="array" ref="BN1154:BN1165">'[13]BA_Key Products'!$D$28</f>
        <v>0.10703900152779623</v>
      </c>
      <c r="BO1154" s="4">
        <f t="array" ref="BO1154:BO1165">'[13]BA_Key Products'!$D$31</f>
        <v>7.723536034450379E-2</v>
      </c>
      <c r="BP1154" s="4">
        <f t="array" ref="BP1154:BP1165">'[13]BA_Key Products'!$D$34</f>
        <v>1.0000000000000004</v>
      </c>
      <c r="BQ1154" t="str">
        <f>VLOOKUP(A1154,Misc!$A$3:$B$11,2,FALSE)</f>
        <v>PHP</v>
      </c>
      <c r="BR1154">
        <f>INDEX(FX!$B$30:$AK$48,MATCH('Data (2)'!BQ1154,FX!$A$30:$A$48,0),MATCH('Data (2)'!D1154,Period,0))</f>
        <v>50.828687260000002</v>
      </c>
      <c r="BS1154">
        <f t="shared" si="311"/>
        <v>1.8485521163133256</v>
      </c>
      <c r="BT1154">
        <f t="shared" si="312"/>
        <v>0</v>
      </c>
      <c r="BU1154">
        <f t="shared" si="313"/>
        <v>1.0859874926810713</v>
      </c>
      <c r="BV1154">
        <f t="shared" si="314"/>
        <v>0</v>
      </c>
      <c r="BW1154">
        <f t="shared" si="315"/>
        <v>0.45804182828162632</v>
      </c>
      <c r="BX1154">
        <f t="shared" si="316"/>
        <v>0</v>
      </c>
      <c r="BY1154">
        <f t="shared" si="317"/>
        <v>0.33652328589127484</v>
      </c>
      <c r="BZ1154">
        <f t="shared" si="318"/>
        <v>0</v>
      </c>
      <c r="CA1154">
        <f t="shared" si="322"/>
        <v>1.7136605893743948</v>
      </c>
      <c r="CB1154">
        <f t="shared" si="322"/>
        <v>1.0008733549442679</v>
      </c>
      <c r="CC1154">
        <f t="shared" si="322"/>
        <v>0.45169037104785531</v>
      </c>
      <c r="CD1154">
        <f t="shared" si="321"/>
        <v>0.35192833066117868</v>
      </c>
      <c r="CE1154" s="4">
        <f t="shared" si="306"/>
        <v>0.58748005160217986</v>
      </c>
      <c r="CF1154" s="4" t="str">
        <f t="shared" si="307"/>
        <v/>
      </c>
      <c r="CG1154" s="4">
        <f t="shared" si="308"/>
        <v>0.30987768105917196</v>
      </c>
      <c r="CH1154" s="4" t="str">
        <f t="shared" si="309"/>
        <v/>
      </c>
      <c r="CI1154">
        <f>INDEX(FX!$B$114:$AK$132,MATCH('Data (2)'!BQ1154,FX!$A$114:$A$132,0),MATCH('Data (2)'!D1154,Period,0))</f>
        <v>51.260984182776809</v>
      </c>
    </row>
    <row r="1155" spans="1:87" hidden="1" x14ac:dyDescent="0.15">
      <c r="A1155" t="s">
        <v>67</v>
      </c>
      <c r="B1155" s="1">
        <f t="shared" si="324"/>
        <v>44044</v>
      </c>
      <c r="C1155" t="s">
        <v>63</v>
      </c>
      <c r="D1155" s="1">
        <v>43862</v>
      </c>
      <c r="E1155">
        <v>122.98962998618192</v>
      </c>
      <c r="F1155">
        <v>77.283897218238536</v>
      </c>
      <c r="G1155">
        <v>29.539355058737137</v>
      </c>
      <c r="H1155">
        <v>22.528815158276853</v>
      </c>
      <c r="I1155">
        <v>106.78757858560104</v>
      </c>
      <c r="J1155">
        <v>63.40152166721213</v>
      </c>
      <c r="K1155">
        <v>30.420103496480948</v>
      </c>
      <c r="L1155">
        <v>23.632247123541067</v>
      </c>
      <c r="M1155">
        <v>86.954677114909785</v>
      </c>
      <c r="N1155">
        <v>49.413546546114517</v>
      </c>
      <c r="O1155">
        <v>21.932089151356301</v>
      </c>
      <c r="P1155">
        <v>17.052007111768884</v>
      </c>
      <c r="Q1155" t="str">
        <v>Set for Life - 5</v>
      </c>
      <c r="R1155" t="str">
        <v>Set For Life - 7</v>
      </c>
      <c r="S1155" t="str">
        <v>Set For Life - 10</v>
      </c>
      <c r="T1155" t="str">
        <v>Set For Life - WL</v>
      </c>
      <c r="U1155" t="str">
        <v>Set For Health - 5</v>
      </c>
      <c r="V1155" t="str">
        <v>Set For Health - 10</v>
      </c>
      <c r="W1155" t="str">
        <v>Set For Health - 20</v>
      </c>
      <c r="X1155" t="str">
        <v>All Set Higher PHP</v>
      </c>
      <c r="Y1155" t="str">
        <v>All Set Higher USD</v>
      </c>
      <c r="Z1155" t="str">
        <v>Premium Paying Riders</v>
      </c>
      <c r="AA1155">
        <v>35.816200000000002</v>
      </c>
      <c r="AB1155">
        <v>13.802549599999905</v>
      </c>
      <c r="AC1155">
        <v>20.975304000000001</v>
      </c>
      <c r="AD1155">
        <v>5.8979999999999998E-2</v>
      </c>
      <c r="AE1155">
        <v>7.4569654947000013</v>
      </c>
      <c r="AF1155">
        <v>9.4885579382000032</v>
      </c>
      <c r="AG1155">
        <v>5.332103990200002</v>
      </c>
      <c r="AH1155">
        <v>13.69608</v>
      </c>
      <c r="AI1155">
        <v>9.8707116543828004</v>
      </c>
      <c r="AJ1155">
        <v>1.3202498300000007</v>
      </c>
      <c r="AK1155">
        <v>5.1719274786992031</v>
      </c>
      <c r="AL1155">
        <v>19.686566073466729</v>
      </c>
      <c r="AM1155">
        <v>4.7377348773411425</v>
      </c>
      <c r="AN1155">
        <v>11.913833562164474</v>
      </c>
      <c r="AO1155">
        <v>4.2545932547637853E-2</v>
      </c>
      <c r="AP1155">
        <v>7.8021133189528546</v>
      </c>
      <c r="AQ1155">
        <v>6.049735821261736</v>
      </c>
      <c r="AR1155">
        <v>3.313527985275734</v>
      </c>
      <c r="AS1155">
        <v>7.2851923821821458</v>
      </c>
      <c r="AT1155">
        <v>4.6467127253563945</v>
      </c>
      <c r="AU1155">
        <v>1.4428499383976594</v>
      </c>
      <c r="AV1155">
        <v>10.36308460129203</v>
      </c>
      <c r="AW1155" s="4" t="str">
        <v>Unit Linked</v>
      </c>
      <c r="AX1155" s="4" t="str">
        <v>Unit Linked</v>
      </c>
      <c r="AY1155" s="4" t="str">
        <v>Unit Linked</v>
      </c>
      <c r="AZ1155" s="4" t="str">
        <v>Unit Linked</v>
      </c>
      <c r="BA1155" s="4" t="str">
        <v>Traditional</v>
      </c>
      <c r="BB1155" s="4" t="str">
        <v>Traditional</v>
      </c>
      <c r="BC1155" s="4" t="str">
        <v>Traditional</v>
      </c>
      <c r="BD1155" s="4" t="str">
        <v>Unit Linked</v>
      </c>
      <c r="BE1155" s="4" t="str">
        <v>Traditional</v>
      </c>
      <c r="BF1155" s="4" t="str">
        <v>Traditional</v>
      </c>
      <c r="BG1155" s="4">
        <v>8.9105260122510799E-2</v>
      </c>
      <c r="BH1155" s="4">
        <v>8.4318242331112958E-2</v>
      </c>
      <c r="BI1155" s="4">
        <v>0.13171051314118157</v>
      </c>
      <c r="BJ1155" s="4">
        <v>0.89601026974243525</v>
      </c>
      <c r="BK1155" s="4">
        <v>0.65849693799215248</v>
      </c>
      <c r="BL1155" s="4">
        <v>0.53960117685681641</v>
      </c>
      <c r="BM1155" s="4">
        <v>0.48911292204636608</v>
      </c>
      <c r="BN1155" s="4">
        <v>0.10703900152779623</v>
      </c>
      <c r="BO1155" s="4">
        <v>7.723536034450379E-2</v>
      </c>
      <c r="BP1155" s="4">
        <v>1.0000000000000004</v>
      </c>
      <c r="BQ1155" t="str">
        <f>VLOOKUP(A1155,Misc!$A$3:$B$11,2,FALSE)</f>
        <v>PHP</v>
      </c>
      <c r="BR1155">
        <f>INDEX(FX!$B$30:$AK$48,MATCH('Data (2)'!BQ1155,FX!$A$30:$A$48,0),MATCH('Data (2)'!D1155,Period,0))</f>
        <v>50.775175580000003</v>
      </c>
      <c r="BS1155">
        <f t="shared" si="311"/>
        <v>2.4222393833459575</v>
      </c>
      <c r="BT1155">
        <f t="shared" si="312"/>
        <v>0</v>
      </c>
      <c r="BU1155">
        <f t="shared" si="313"/>
        <v>1.5220803539413095</v>
      </c>
      <c r="BV1155">
        <f t="shared" si="314"/>
        <v>0</v>
      </c>
      <c r="BW1155">
        <f t="shared" si="315"/>
        <v>0.58176765951691733</v>
      </c>
      <c r="BX1155">
        <f t="shared" si="316"/>
        <v>0</v>
      </c>
      <c r="BY1155">
        <f t="shared" si="317"/>
        <v>0.4436974348376414</v>
      </c>
      <c r="BZ1155">
        <f t="shared" si="318"/>
        <v>0</v>
      </c>
      <c r="CA1155">
        <f t="shared" si="322"/>
        <v>2.0832135841332642</v>
      </c>
      <c r="CB1155">
        <f t="shared" si="322"/>
        <v>1.236837775902758</v>
      </c>
      <c r="CC1155">
        <f t="shared" si="322"/>
        <v>0.59343580661687345</v>
      </c>
      <c r="CD1155">
        <f t="shared" si="321"/>
        <v>0.46101820907842173</v>
      </c>
      <c r="CE1155" s="4">
        <f t="shared" ref="CE1155:CE1218" si="325">IFERROR(IF(D1155&gt;B1155,"",BU1155/BS1155),0)</f>
        <v>0.62837734552841162</v>
      </c>
      <c r="CF1155" s="4" t="str">
        <f t="shared" ref="CF1155:CF1218" si="326">IFERROR(IF(D1155&gt;B1155,BV1155/BT1155,""),0)</f>
        <v/>
      </c>
      <c r="CG1155" s="4">
        <f t="shared" ref="CG1155:CG1218" si="327">IFERROR(IF(D1155&gt;B1155,"",BY1155/BU1155),0)</f>
        <v>0.29150723461394212</v>
      </c>
      <c r="CH1155" s="4" t="str">
        <f t="shared" ref="CH1155:CH1218" si="328">IFERROR(IF(D1155&gt;B1155,BZ1155/BV1155,""),0)</f>
        <v/>
      </c>
      <c r="CI1155">
        <f>INDEX(FX!$B$114:$AK$132,MATCH('Data (2)'!BQ1155,FX!$A$114:$A$132,0),MATCH('Data (2)'!D1155,Period,0))</f>
        <v>51.260984182776809</v>
      </c>
    </row>
    <row r="1156" spans="1:87" hidden="1" x14ac:dyDescent="0.15">
      <c r="A1156" t="s">
        <v>67</v>
      </c>
      <c r="B1156" s="1">
        <f t="shared" si="324"/>
        <v>44044</v>
      </c>
      <c r="C1156" t="s">
        <v>63</v>
      </c>
      <c r="D1156" s="1">
        <v>43891</v>
      </c>
      <c r="E1156">
        <v>85.814989693875603</v>
      </c>
      <c r="F1156">
        <v>53.273265462681671</v>
      </c>
      <c r="G1156">
        <v>22.607974943480507</v>
      </c>
      <c r="H1156">
        <v>16.226909571611298</v>
      </c>
      <c r="I1156">
        <v>128.88428088385365</v>
      </c>
      <c r="J1156">
        <v>76.032625286235671</v>
      </c>
      <c r="K1156">
        <v>35.098520893237264</v>
      </c>
      <c r="L1156">
        <v>27.322366862589089</v>
      </c>
      <c r="M1156">
        <v>105.95102391786607</v>
      </c>
      <c r="N1156">
        <v>55.831037085078975</v>
      </c>
      <c r="O1156">
        <v>24.403354508303089</v>
      </c>
      <c r="P1156">
        <v>16.380538849945466</v>
      </c>
      <c r="Q1156" t="str">
        <v>Set for Life - 5</v>
      </c>
      <c r="R1156" t="str">
        <v>Set For Life - 7</v>
      </c>
      <c r="S1156" t="str">
        <v>Set For Life - 10</v>
      </c>
      <c r="T1156" t="str">
        <v>Set For Life - WL</v>
      </c>
      <c r="U1156" t="str">
        <v>Set For Health - 5</v>
      </c>
      <c r="V1156" t="str">
        <v>Set For Health - 10</v>
      </c>
      <c r="W1156" t="str">
        <v>Set For Health - 20</v>
      </c>
      <c r="X1156" t="str">
        <v>All Set Higher PHP</v>
      </c>
      <c r="Y1156" t="str">
        <v>All Set Higher USD</v>
      </c>
      <c r="Z1156" t="str">
        <v>Premium Paying Riders</v>
      </c>
      <c r="AA1156">
        <v>20.659821099999995</v>
      </c>
      <c r="AB1156">
        <v>8.8509343999999732</v>
      </c>
      <c r="AC1156">
        <v>9.9992800000000006</v>
      </c>
      <c r="AD1156">
        <v>0.28788000000000002</v>
      </c>
      <c r="AE1156">
        <v>5.0459739972000008</v>
      </c>
      <c r="AF1156">
        <v>12.194228999599996</v>
      </c>
      <c r="AG1156">
        <v>3.7904160228000041</v>
      </c>
      <c r="AH1156">
        <v>9.9443999999999999</v>
      </c>
      <c r="AI1156">
        <v>7.6569870226743983</v>
      </c>
      <c r="AJ1156">
        <v>0.93760162999999919</v>
      </c>
      <c r="AK1156">
        <v>6.4474665216012426</v>
      </c>
      <c r="AL1156">
        <v>12.232722038130976</v>
      </c>
      <c r="AM1156">
        <v>3.276493370615583</v>
      </c>
      <c r="AN1156">
        <v>5.1748324714117047</v>
      </c>
      <c r="AO1156">
        <v>0.13533465318936463</v>
      </c>
      <c r="AP1156">
        <v>5.0044873749360832</v>
      </c>
      <c r="AQ1156">
        <v>7.5111367400483227</v>
      </c>
      <c r="AR1156">
        <v>2.1833532413861358</v>
      </c>
      <c r="AS1156">
        <v>5.4022583865997378</v>
      </c>
      <c r="AT1156">
        <v>4.0016023063336332</v>
      </c>
      <c r="AU1156">
        <v>0.97522849332004136</v>
      </c>
      <c r="AV1156">
        <v>7.3758163867100919</v>
      </c>
      <c r="AW1156" s="4" t="str">
        <v>Unit Linked</v>
      </c>
      <c r="AX1156" s="4" t="str">
        <v>Unit Linked</v>
      </c>
      <c r="AY1156" s="4" t="str">
        <v>Unit Linked</v>
      </c>
      <c r="AZ1156" s="4" t="str">
        <v>Unit Linked</v>
      </c>
      <c r="BA1156" s="4" t="str">
        <v>Traditional</v>
      </c>
      <c r="BB1156" s="4" t="str">
        <v>Traditional</v>
      </c>
      <c r="BC1156" s="4" t="str">
        <v>Traditional</v>
      </c>
      <c r="BD1156" s="4" t="str">
        <v>Unit Linked</v>
      </c>
      <c r="BE1156" s="4" t="str">
        <v>Traditional</v>
      </c>
      <c r="BF1156" s="4" t="str">
        <v>Traditional</v>
      </c>
      <c r="BG1156" s="4">
        <v>8.9105260122510799E-2</v>
      </c>
      <c r="BH1156" s="4">
        <v>8.4318242331112958E-2</v>
      </c>
      <c r="BI1156" s="4">
        <v>0.13171051314118157</v>
      </c>
      <c r="BJ1156" s="4">
        <v>0.89601026974243525</v>
      </c>
      <c r="BK1156" s="4">
        <v>0.65849693799215248</v>
      </c>
      <c r="BL1156" s="4">
        <v>0.53960117685681641</v>
      </c>
      <c r="BM1156" s="4">
        <v>0.48911292204636608</v>
      </c>
      <c r="BN1156" s="4">
        <v>0.10703900152779623</v>
      </c>
      <c r="BO1156" s="4">
        <v>7.723536034450379E-2</v>
      </c>
      <c r="BP1156" s="4">
        <v>1.0000000000000004</v>
      </c>
      <c r="BQ1156" t="str">
        <f>VLOOKUP(A1156,Misc!$A$3:$B$11,2,FALSE)</f>
        <v>PHP</v>
      </c>
      <c r="BR1156">
        <f>INDEX(FX!$B$30:$AK$48,MATCH('Data (2)'!BQ1156,FX!$A$30:$A$48,0),MATCH('Data (2)'!D1156,Period,0))</f>
        <v>50.906640789999997</v>
      </c>
      <c r="BS1156">
        <f t="shared" si="311"/>
        <v>1.6857327131027851</v>
      </c>
      <c r="BT1156">
        <f t="shared" si="312"/>
        <v>0</v>
      </c>
      <c r="BU1156">
        <f t="shared" si="313"/>
        <v>1.0464895077725609</v>
      </c>
      <c r="BV1156">
        <f t="shared" si="314"/>
        <v>0</v>
      </c>
      <c r="BW1156">
        <f t="shared" si="315"/>
        <v>0.44410659577289519</v>
      </c>
      <c r="BX1156">
        <f t="shared" si="316"/>
        <v>0</v>
      </c>
      <c r="BY1156">
        <f t="shared" si="317"/>
        <v>0.31875820756962775</v>
      </c>
      <c r="BZ1156">
        <f t="shared" si="318"/>
        <v>0</v>
      </c>
      <c r="CA1156">
        <f t="shared" si="322"/>
        <v>2.5142763631752025</v>
      </c>
      <c r="CB1156">
        <f t="shared" si="322"/>
        <v>1.4832455228548245</v>
      </c>
      <c r="CC1156">
        <f t="shared" si="322"/>
        <v>0.68470243895609839</v>
      </c>
      <c r="CD1156">
        <f t="shared" si="321"/>
        <v>0.53300511681882878</v>
      </c>
      <c r="CE1156" s="4">
        <f t="shared" si="325"/>
        <v>0.62079207435345818</v>
      </c>
      <c r="CF1156" s="4" t="str">
        <f t="shared" si="326"/>
        <v/>
      </c>
      <c r="CG1156" s="4">
        <f t="shared" si="327"/>
        <v>0.30459761440714334</v>
      </c>
      <c r="CH1156" s="4" t="str">
        <f t="shared" si="328"/>
        <v/>
      </c>
      <c r="CI1156">
        <f>INDEX(FX!$B$114:$AK$132,MATCH('Data (2)'!BQ1156,FX!$A$114:$A$132,0),MATCH('Data (2)'!D1156,Period,0))</f>
        <v>51.260984182776809</v>
      </c>
    </row>
    <row r="1157" spans="1:87" hidden="1" x14ac:dyDescent="0.15">
      <c r="A1157" t="s">
        <v>67</v>
      </c>
      <c r="B1157" s="1">
        <f t="shared" si="324"/>
        <v>44044</v>
      </c>
      <c r="C1157" t="s">
        <v>63</v>
      </c>
      <c r="D1157" s="1">
        <v>43922</v>
      </c>
      <c r="E1157">
        <v>60.965172561702573</v>
      </c>
      <c r="F1157">
        <v>33.801025880619548</v>
      </c>
      <c r="G1157">
        <v>13.993480230811203</v>
      </c>
      <c r="H1157">
        <v>9.3492294292850477</v>
      </c>
      <c r="I1157">
        <v>122.37458251099598</v>
      </c>
      <c r="J1157">
        <v>71.844693158953362</v>
      </c>
      <c r="K1157">
        <v>32.957315653242318</v>
      </c>
      <c r="L1157">
        <v>25.659064383859665</v>
      </c>
      <c r="M1157">
        <v>101.10794012530731</v>
      </c>
      <c r="N1157">
        <v>55.955368822277848</v>
      </c>
      <c r="O1157">
        <v>23.886276596863588</v>
      </c>
      <c r="P1157">
        <v>15.933709398656488</v>
      </c>
      <c r="Q1157" t="str">
        <v>Set for Life - 5</v>
      </c>
      <c r="R1157" t="str">
        <v>Set For Life - 7</v>
      </c>
      <c r="S1157" t="str">
        <v>Set For Life - 10</v>
      </c>
      <c r="T1157" t="str">
        <v>Set For Life - WL</v>
      </c>
      <c r="U1157" t="str">
        <v>Set For Health - 5</v>
      </c>
      <c r="V1157" t="str">
        <v>Set For Health - 10</v>
      </c>
      <c r="W1157" t="str">
        <v>Set For Health - 20</v>
      </c>
      <c r="X1157" t="str">
        <v>All Set Higher PHP</v>
      </c>
      <c r="Y1157" t="str">
        <v>All Set Higher USD</v>
      </c>
      <c r="Z1157" t="str">
        <v>Premium Paying Riders</v>
      </c>
      <c r="AA1157">
        <v>9.8395279999999996</v>
      </c>
      <c r="AB1157">
        <v>5.3610815999999906</v>
      </c>
      <c r="AC1157">
        <v>11.563079999999999</v>
      </c>
      <c r="AD1157">
        <v>1.845952</v>
      </c>
      <c r="AE1157">
        <v>1.721409485199999</v>
      </c>
      <c r="AF1157">
        <v>5.4019749909999932</v>
      </c>
      <c r="AG1157">
        <v>5.6895159827999997</v>
      </c>
      <c r="AH1157">
        <v>10.984999999999999</v>
      </c>
      <c r="AI1157">
        <v>4.363249939202599</v>
      </c>
      <c r="AJ1157">
        <v>0.67299353999999978</v>
      </c>
      <c r="AK1157">
        <v>3.5213870234999973</v>
      </c>
      <c r="AL1157">
        <v>3.5497132775297611</v>
      </c>
      <c r="AM1157">
        <v>1.2696600270321892</v>
      </c>
      <c r="AN1157">
        <v>4.2161795429583711</v>
      </c>
      <c r="AO1157">
        <v>1.4365129715630136</v>
      </c>
      <c r="AP1157">
        <v>1.8152179647944682</v>
      </c>
      <c r="AQ1157">
        <v>3.3611050969847924</v>
      </c>
      <c r="AR1157">
        <v>3.2014337234561405</v>
      </c>
      <c r="AS1157">
        <v>6.3605752503745423</v>
      </c>
      <c r="AT1157">
        <v>1.7217311539850124</v>
      </c>
      <c r="AU1157">
        <v>0.63516146593550515</v>
      </c>
      <c r="AV1157">
        <v>6.2337354060057493</v>
      </c>
      <c r="AW1157" s="4" t="str">
        <v>Unit Linked</v>
      </c>
      <c r="AX1157" s="4" t="str">
        <v>Unit Linked</v>
      </c>
      <c r="AY1157" s="4" t="str">
        <v>Unit Linked</v>
      </c>
      <c r="AZ1157" s="4" t="str">
        <v>Unit Linked</v>
      </c>
      <c r="BA1157" s="4" t="str">
        <v>Traditional</v>
      </c>
      <c r="BB1157" s="4" t="str">
        <v>Traditional</v>
      </c>
      <c r="BC1157" s="4" t="str">
        <v>Traditional</v>
      </c>
      <c r="BD1157" s="4" t="str">
        <v>Unit Linked</v>
      </c>
      <c r="BE1157" s="4" t="str">
        <v>Traditional</v>
      </c>
      <c r="BF1157" s="4" t="str">
        <v>Traditional</v>
      </c>
      <c r="BG1157" s="4">
        <v>8.9105260122510799E-2</v>
      </c>
      <c r="BH1157" s="4">
        <v>8.4318242331112958E-2</v>
      </c>
      <c r="BI1157" s="4">
        <v>0.13171051314118157</v>
      </c>
      <c r="BJ1157" s="4">
        <v>0.89601026974243525</v>
      </c>
      <c r="BK1157" s="4">
        <v>0.65849693799215248</v>
      </c>
      <c r="BL1157" s="4">
        <v>0.53960117685681641</v>
      </c>
      <c r="BM1157" s="4">
        <v>0.48911292204636608</v>
      </c>
      <c r="BN1157" s="4">
        <v>0.10703900152779623</v>
      </c>
      <c r="BO1157" s="4">
        <v>7.723536034450379E-2</v>
      </c>
      <c r="BP1157" s="4">
        <v>1.0000000000000004</v>
      </c>
      <c r="BQ1157" t="str">
        <f>VLOOKUP(A1157,Misc!$A$3:$B$11,2,FALSE)</f>
        <v>PHP</v>
      </c>
      <c r="BR1157">
        <f>INDEX(FX!$B$30:$AK$48,MATCH('Data (2)'!BQ1157,FX!$A$30:$A$48,0),MATCH('Data (2)'!D1157,Period,0))</f>
        <v>50.718151400000004</v>
      </c>
      <c r="BS1157">
        <f t="shared" si="311"/>
        <v>1.2020385380548899</v>
      </c>
      <c r="BT1157">
        <f t="shared" si="312"/>
        <v>0</v>
      </c>
      <c r="BU1157">
        <f t="shared" si="313"/>
        <v>0.6664483019903511</v>
      </c>
      <c r="BV1157">
        <f t="shared" si="314"/>
        <v>0</v>
      </c>
      <c r="BW1157">
        <f t="shared" si="315"/>
        <v>0.27590674826549777</v>
      </c>
      <c r="BX1157">
        <f t="shared" si="316"/>
        <v>0</v>
      </c>
      <c r="BY1157">
        <f t="shared" si="317"/>
        <v>0.18433695178576731</v>
      </c>
      <c r="BZ1157">
        <f t="shared" si="318"/>
        <v>0</v>
      </c>
      <c r="CA1157">
        <f t="shared" si="322"/>
        <v>2.3872850758123496</v>
      </c>
      <c r="CB1157">
        <f t="shared" si="322"/>
        <v>1.4015472840471228</v>
      </c>
      <c r="CC1157">
        <f t="shared" si="322"/>
        <v>0.64293177703590898</v>
      </c>
      <c r="CD1157">
        <f t="shared" si="321"/>
        <v>0.50055738868316269</v>
      </c>
      <c r="CE1157" s="4">
        <f t="shared" si="325"/>
        <v>0.55443172651417805</v>
      </c>
      <c r="CF1157" s="4" t="str">
        <f t="shared" si="326"/>
        <v/>
      </c>
      <c r="CG1157" s="4">
        <f t="shared" si="327"/>
        <v>0.27659602588114351</v>
      </c>
      <c r="CH1157" s="4" t="str">
        <f t="shared" si="328"/>
        <v/>
      </c>
      <c r="CI1157">
        <f>INDEX(FX!$B$114:$AK$132,MATCH('Data (2)'!BQ1157,FX!$A$114:$A$132,0),MATCH('Data (2)'!D1157,Period,0))</f>
        <v>51.260984182776809</v>
      </c>
    </row>
    <row r="1158" spans="1:87" hidden="1" x14ac:dyDescent="0.15">
      <c r="A1158" t="s">
        <v>67</v>
      </c>
      <c r="B1158" s="1">
        <f t="shared" si="324"/>
        <v>44044</v>
      </c>
      <c r="C1158" t="s">
        <v>63</v>
      </c>
      <c r="D1158" s="1">
        <v>43952</v>
      </c>
      <c r="E1158">
        <v>117.3334214829342</v>
      </c>
      <c r="F1158">
        <v>63.635295181676753</v>
      </c>
      <c r="G1158">
        <v>23.775939882588169</v>
      </c>
      <c r="H1158">
        <v>15.958077972308702</v>
      </c>
      <c r="I1158">
        <v>122.54102406662483</v>
      </c>
      <c r="J1158">
        <v>72.386496859850027</v>
      </c>
      <c r="K1158">
        <v>33.502411667995375</v>
      </c>
      <c r="L1158">
        <v>26.077472636149157</v>
      </c>
      <c r="M1158">
        <v>108.80687601357207</v>
      </c>
      <c r="N1158">
        <v>60.84143151462807</v>
      </c>
      <c r="O1158">
        <v>26.063051540246615</v>
      </c>
      <c r="P1158">
        <v>18.58661366585342</v>
      </c>
      <c r="Q1158" t="str">
        <v>Set for Life - 5</v>
      </c>
      <c r="R1158" t="str">
        <v>Set For Life - 7</v>
      </c>
      <c r="S1158" t="str">
        <v>Set For Life - 10</v>
      </c>
      <c r="T1158" t="str">
        <v>Set For Life - WL</v>
      </c>
      <c r="U1158" t="str">
        <v>Set For Health - 5</v>
      </c>
      <c r="V1158" t="str">
        <v>Set For Health - 10</v>
      </c>
      <c r="W1158" t="str">
        <v>Set For Health - 20</v>
      </c>
      <c r="X1158" t="str">
        <v>All Set Higher PHP</v>
      </c>
      <c r="Y1158" t="str">
        <v>All Set Higher USD</v>
      </c>
      <c r="Z1158" t="str">
        <v>Premium Paying Riders</v>
      </c>
      <c r="AA1158">
        <v>25.377120000000001</v>
      </c>
      <c r="AB1158">
        <v>12.281791199999921</v>
      </c>
      <c r="AC1158">
        <v>16.150064</v>
      </c>
      <c r="AD1158">
        <v>0.39386399999999999</v>
      </c>
      <c r="AE1158">
        <v>3.4908994824999979</v>
      </c>
      <c r="AF1158">
        <v>10.182183056199998</v>
      </c>
      <c r="AG1158">
        <v>7.1219729635999949</v>
      </c>
      <c r="AH1158">
        <v>24.816500000000001</v>
      </c>
      <c r="AI1158">
        <v>6.3749450181353984</v>
      </c>
      <c r="AJ1158">
        <v>1.846295625</v>
      </c>
      <c r="AK1158">
        <v>9.297786137498889</v>
      </c>
      <c r="AL1158">
        <v>11.518195808606766</v>
      </c>
      <c r="AM1158">
        <v>3.5437208285086861</v>
      </c>
      <c r="AN1158">
        <v>4.7311802373439189</v>
      </c>
      <c r="AO1158">
        <v>0.27475728905187219</v>
      </c>
      <c r="AP1158">
        <v>3.2397287929291276</v>
      </c>
      <c r="AQ1158">
        <v>6.3234996032231114</v>
      </c>
      <c r="AR1158">
        <v>4.1126330721208531</v>
      </c>
      <c r="AS1158">
        <v>12.934157191116613</v>
      </c>
      <c r="AT1158">
        <v>2.807689038923761</v>
      </c>
      <c r="AU1158">
        <v>1.8729377222618451</v>
      </c>
      <c r="AV1158">
        <v>12.276795597590194</v>
      </c>
      <c r="AW1158" s="4" t="str">
        <v>Unit Linked</v>
      </c>
      <c r="AX1158" s="4" t="str">
        <v>Unit Linked</v>
      </c>
      <c r="AY1158" s="4" t="str">
        <v>Unit Linked</v>
      </c>
      <c r="AZ1158" s="4" t="str">
        <v>Unit Linked</v>
      </c>
      <c r="BA1158" s="4" t="str">
        <v>Traditional</v>
      </c>
      <c r="BB1158" s="4" t="str">
        <v>Traditional</v>
      </c>
      <c r="BC1158" s="4" t="str">
        <v>Traditional</v>
      </c>
      <c r="BD1158" s="4" t="str">
        <v>Unit Linked</v>
      </c>
      <c r="BE1158" s="4" t="str">
        <v>Traditional</v>
      </c>
      <c r="BF1158" s="4" t="str">
        <v>Traditional</v>
      </c>
      <c r="BG1158" s="4">
        <v>8.9105260122510799E-2</v>
      </c>
      <c r="BH1158" s="4">
        <v>8.4318242331112958E-2</v>
      </c>
      <c r="BI1158" s="4">
        <v>0.13171051314118157</v>
      </c>
      <c r="BJ1158" s="4">
        <v>0.89601026974243525</v>
      </c>
      <c r="BK1158" s="4">
        <v>0.65849693799215248</v>
      </c>
      <c r="BL1158" s="4">
        <v>0.53960117685681641</v>
      </c>
      <c r="BM1158" s="4">
        <v>0.48911292204636608</v>
      </c>
      <c r="BN1158" s="4">
        <v>0.10703900152779623</v>
      </c>
      <c r="BO1158" s="4">
        <v>7.723536034450379E-2</v>
      </c>
      <c r="BP1158" s="4">
        <v>1.0000000000000004</v>
      </c>
      <c r="BQ1158" t="str">
        <f>VLOOKUP(A1158,Misc!$A$3:$B$11,2,FALSE)</f>
        <v>PHP</v>
      </c>
      <c r="BR1158">
        <f>INDEX(FX!$B$30:$AK$48,MATCH('Data (2)'!BQ1158,FX!$A$30:$A$48,0),MATCH('Data (2)'!D1158,Period,0))</f>
        <v>50.598796499999999</v>
      </c>
      <c r="BS1158">
        <f t="shared" si="311"/>
        <v>2.3188974758111924</v>
      </c>
      <c r="BT1158">
        <f t="shared" si="312"/>
        <v>0</v>
      </c>
      <c r="BU1158">
        <f t="shared" si="313"/>
        <v>1.2576444418332511</v>
      </c>
      <c r="BV1158">
        <f t="shared" si="314"/>
        <v>0</v>
      </c>
      <c r="BW1158">
        <f t="shared" si="315"/>
        <v>0.46989141100595483</v>
      </c>
      <c r="BX1158">
        <f t="shared" si="316"/>
        <v>0</v>
      </c>
      <c r="BY1158">
        <f t="shared" si="317"/>
        <v>0.31538453631616914</v>
      </c>
      <c r="BZ1158">
        <f t="shared" si="318"/>
        <v>0</v>
      </c>
      <c r="CA1158">
        <f t="shared" si="322"/>
        <v>2.3905320200191831</v>
      </c>
      <c r="CB1158">
        <f t="shared" si="322"/>
        <v>1.4121167982602094</v>
      </c>
      <c r="CC1158">
        <f t="shared" si="322"/>
        <v>0.6535655177539853</v>
      </c>
      <c r="CD1158">
        <f t="shared" si="321"/>
        <v>0.50871970275028255</v>
      </c>
      <c r="CE1158" s="4">
        <f t="shared" si="325"/>
        <v>0.54234585830203819</v>
      </c>
      <c r="CF1158" s="4" t="str">
        <f t="shared" si="326"/>
        <v/>
      </c>
      <c r="CG1158" s="4">
        <f t="shared" si="327"/>
        <v>0.25077400720384646</v>
      </c>
      <c r="CH1158" s="4" t="str">
        <f t="shared" si="328"/>
        <v/>
      </c>
      <c r="CI1158">
        <f>INDEX(FX!$B$114:$AK$132,MATCH('Data (2)'!BQ1158,FX!$A$114:$A$132,0),MATCH('Data (2)'!D1158,Period,0))</f>
        <v>51.260984182776809</v>
      </c>
    </row>
    <row r="1159" spans="1:87" hidden="1" x14ac:dyDescent="0.15">
      <c r="A1159" t="s">
        <v>67</v>
      </c>
      <c r="B1159" s="1">
        <f t="shared" si="324"/>
        <v>44044</v>
      </c>
      <c r="C1159" t="s">
        <v>63</v>
      </c>
      <c r="D1159" s="1">
        <v>43983</v>
      </c>
      <c r="E1159">
        <v>164.78881038130049</v>
      </c>
      <c r="F1159">
        <v>95.684600618221594</v>
      </c>
      <c r="G1159">
        <v>27.99548540240944</v>
      </c>
      <c r="H1159">
        <v>20.462426672146307</v>
      </c>
      <c r="I1159">
        <v>154.32828452711848</v>
      </c>
      <c r="J1159">
        <v>90.995381359336264</v>
      </c>
      <c r="K1159">
        <v>41.055237169187656</v>
      </c>
      <c r="L1159">
        <v>32.004528212677847</v>
      </c>
      <c r="M1159">
        <v>137.29200544747246</v>
      </c>
      <c r="N1159">
        <v>97.363854901213102</v>
      </c>
      <c r="O1159">
        <v>30.878429851880483</v>
      </c>
      <c r="P1159">
        <v>23.43599247514306</v>
      </c>
      <c r="Q1159" t="str">
        <v>Set for Life - 5</v>
      </c>
      <c r="R1159" t="str">
        <v>Set For Life - 7</v>
      </c>
      <c r="S1159" t="str">
        <v>Set For Life - 10</v>
      </c>
      <c r="T1159" t="str">
        <v>Set For Life - WL</v>
      </c>
      <c r="U1159" t="str">
        <v>Set For Health - 5</v>
      </c>
      <c r="V1159" t="str">
        <v>Set For Health - 10</v>
      </c>
      <c r="W1159" t="str">
        <v>Set For Health - 20</v>
      </c>
      <c r="X1159" t="str">
        <v>All Set Higher PHP</v>
      </c>
      <c r="Y1159" t="str">
        <v>All Set Higher USD</v>
      </c>
      <c r="Z1159" t="str">
        <v>Premium Paying Riders</v>
      </c>
      <c r="AA1159">
        <v>25.460847999999999</v>
      </c>
      <c r="AB1159">
        <v>27.41530120000019</v>
      </c>
      <c r="AC1159">
        <v>14.120028</v>
      </c>
      <c r="AD1159">
        <v>0.103968</v>
      </c>
      <c r="AE1159">
        <v>4.0394275280000009</v>
      </c>
      <c r="AF1159">
        <v>10.835037976399995</v>
      </c>
      <c r="AG1159">
        <v>5.8023899874000069</v>
      </c>
      <c r="AH1159">
        <v>55.720680000000002</v>
      </c>
      <c r="AI1159">
        <v>16.091342312000801</v>
      </c>
      <c r="AJ1159">
        <v>1.7166948949999996</v>
      </c>
      <c r="AK1159">
        <v>3.4830924824995009</v>
      </c>
      <c r="AL1159">
        <v>11.482463976714499</v>
      </c>
      <c r="AM1159">
        <v>9.9786003005805402</v>
      </c>
      <c r="AN1159">
        <v>3.9908896775349749</v>
      </c>
      <c r="AO1159">
        <v>4.9001195307738846E-2</v>
      </c>
      <c r="AP1159">
        <v>4.687593376332603</v>
      </c>
      <c r="AQ1159">
        <v>7.9135775747089427</v>
      </c>
      <c r="AR1159">
        <v>4.2449263640094452</v>
      </c>
      <c r="AS1159">
        <v>29.219452823159269</v>
      </c>
      <c r="AT1159">
        <v>6.5431540195111184</v>
      </c>
      <c r="AU1159">
        <v>1.9575843485120792</v>
      </c>
      <c r="AV1159">
        <v>15.61735696185039</v>
      </c>
      <c r="AW1159" s="4" t="str">
        <v>Unit Linked</v>
      </c>
      <c r="AX1159" s="4" t="str">
        <v>Unit Linked</v>
      </c>
      <c r="AY1159" s="4" t="str">
        <v>Unit Linked</v>
      </c>
      <c r="AZ1159" s="4" t="str">
        <v>Unit Linked</v>
      </c>
      <c r="BA1159" s="4" t="str">
        <v>Traditional</v>
      </c>
      <c r="BB1159" s="4" t="str">
        <v>Traditional</v>
      </c>
      <c r="BC1159" s="4" t="str">
        <v>Traditional</v>
      </c>
      <c r="BD1159" s="4" t="str">
        <v>Unit Linked</v>
      </c>
      <c r="BE1159" s="4" t="str">
        <v>Traditional</v>
      </c>
      <c r="BF1159" s="4" t="str">
        <v>Traditional</v>
      </c>
      <c r="BG1159" s="4">
        <v>8.9105260122510799E-2</v>
      </c>
      <c r="BH1159" s="4">
        <v>8.4318242331112958E-2</v>
      </c>
      <c r="BI1159" s="4">
        <v>0.13171051314118157</v>
      </c>
      <c r="BJ1159" s="4">
        <v>0.89601026974243525</v>
      </c>
      <c r="BK1159" s="4">
        <v>0.65849693799215248</v>
      </c>
      <c r="BL1159" s="4">
        <v>0.53960117685681641</v>
      </c>
      <c r="BM1159" s="4">
        <v>0.48911292204636608</v>
      </c>
      <c r="BN1159" s="4">
        <v>0.10703900152779623</v>
      </c>
      <c r="BO1159" s="4">
        <v>7.723536034450379E-2</v>
      </c>
      <c r="BP1159" s="4">
        <v>1.0000000000000004</v>
      </c>
      <c r="BQ1159" t="str">
        <f>VLOOKUP(A1159,Misc!$A$3:$B$11,2,FALSE)</f>
        <v>PHP</v>
      </c>
      <c r="BR1159">
        <f>INDEX(FX!$B$30:$AK$48,MATCH('Data (2)'!BQ1159,FX!$A$30:$A$48,0),MATCH('Data (2)'!D1159,Period,0))</f>
        <v>50.043616360000001</v>
      </c>
      <c r="BS1159">
        <f t="shared" si="311"/>
        <v>3.2929037181456899</v>
      </c>
      <c r="BT1159">
        <f t="shared" si="312"/>
        <v>0</v>
      </c>
      <c r="BU1159">
        <f t="shared" si="313"/>
        <v>1.9120241017334343</v>
      </c>
      <c r="BV1159">
        <f t="shared" si="314"/>
        <v>0</v>
      </c>
      <c r="BW1159">
        <f t="shared" si="315"/>
        <v>0.55942170927491774</v>
      </c>
      <c r="BX1159">
        <f t="shared" si="316"/>
        <v>0</v>
      </c>
      <c r="BY1159">
        <f t="shared" si="317"/>
        <v>0.40889184596383366</v>
      </c>
      <c r="BZ1159">
        <f t="shared" si="318"/>
        <v>0</v>
      </c>
      <c r="CA1159">
        <f t="shared" si="322"/>
        <v>3.0106383439077877</v>
      </c>
      <c r="CB1159">
        <f t="shared" si="322"/>
        <v>1.775139178656461</v>
      </c>
      <c r="CC1159">
        <f t="shared" si="322"/>
        <v>0.80090614379935798</v>
      </c>
      <c r="CD1159">
        <f t="shared" si="321"/>
        <v>0.62434478625229084</v>
      </c>
      <c r="CE1159" s="4">
        <f t="shared" si="325"/>
        <v>0.58064986570883981</v>
      </c>
      <c r="CF1159" s="4" t="str">
        <f t="shared" si="326"/>
        <v/>
      </c>
      <c r="CG1159" s="4">
        <f t="shared" si="327"/>
        <v>0.21385287224838523</v>
      </c>
      <c r="CH1159" s="4" t="str">
        <f t="shared" si="328"/>
        <v/>
      </c>
      <c r="CI1159">
        <f>INDEX(FX!$B$114:$AK$132,MATCH('Data (2)'!BQ1159,FX!$A$114:$A$132,0),MATCH('Data (2)'!D1159,Period,0))</f>
        <v>51.260984182776809</v>
      </c>
    </row>
    <row r="1160" spans="1:87" hidden="1" x14ac:dyDescent="0.15">
      <c r="A1160" t="s">
        <v>67</v>
      </c>
      <c r="B1160" s="1">
        <f t="shared" si="324"/>
        <v>44044</v>
      </c>
      <c r="C1160" t="s">
        <v>63</v>
      </c>
      <c r="D1160" s="1">
        <v>44013</v>
      </c>
      <c r="E1160">
        <v>153.73404618158582</v>
      </c>
      <c r="F1160">
        <v>78.65635571315093</v>
      </c>
      <c r="G1160">
        <v>29.148932482229263</v>
      </c>
      <c r="H1160">
        <v>19.045276344553908</v>
      </c>
      <c r="I1160">
        <v>143.94871742584519</v>
      </c>
      <c r="J1160">
        <v>85.291172639332871</v>
      </c>
      <c r="K1160">
        <v>42.519229823775078</v>
      </c>
      <c r="L1160">
        <v>32.605939282536646</v>
      </c>
      <c r="M1160">
        <v>129.32545293904832</v>
      </c>
      <c r="N1160">
        <v>74.186389554494156</v>
      </c>
      <c r="O1160">
        <v>28.512660821725511</v>
      </c>
      <c r="P1160">
        <v>18.611161953529734</v>
      </c>
      <c r="Q1160" t="str">
        <v>Set for Life - 5</v>
      </c>
      <c r="R1160" t="str">
        <v>Set For Life - 7</v>
      </c>
      <c r="S1160" t="str">
        <v>Set For Life - 10</v>
      </c>
      <c r="T1160" t="str">
        <v>Set For Life - WL</v>
      </c>
      <c r="U1160" t="str">
        <v>Set For Health - 5</v>
      </c>
      <c r="V1160" t="str">
        <v>Set For Health - 10</v>
      </c>
      <c r="W1160" t="str">
        <v>Set For Health - 20</v>
      </c>
      <c r="X1160" t="str">
        <v>All Set Higher PHP</v>
      </c>
      <c r="Y1160" t="str">
        <v>All Set Higher USD</v>
      </c>
      <c r="Z1160" t="str">
        <v>Premium Paying Riders</v>
      </c>
      <c r="AA1160">
        <v>25.996779300000011</v>
      </c>
      <c r="AB1160">
        <v>25.73704280000025</v>
      </c>
      <c r="AC1160">
        <v>11.989548599999994</v>
      </c>
      <c r="AD1160">
        <v>0.11128399999999999</v>
      </c>
      <c r="AE1160">
        <v>5.6015460229999983</v>
      </c>
      <c r="AF1160">
        <v>11.455345032000006</v>
      </c>
      <c r="AG1160">
        <v>5.8392309515999967</v>
      </c>
      <c r="AH1160">
        <v>43.151521967000008</v>
      </c>
      <c r="AI1160">
        <v>15.290857972386398</v>
      </c>
      <c r="AJ1160">
        <v>1.2425481400000005</v>
      </c>
      <c r="AK1160">
        <v>7.3183413955991625</v>
      </c>
      <c r="AL1160">
        <v>11.193402982276366</v>
      </c>
      <c r="AM1160">
        <v>7.353539535388097</v>
      </c>
      <c r="AN1160">
        <v>4.1155059285465256</v>
      </c>
      <c r="AO1160">
        <v>-5.800375703018857E-2</v>
      </c>
      <c r="AP1160">
        <v>5.3710332882694933</v>
      </c>
      <c r="AQ1160">
        <v>7.1231121919957401</v>
      </c>
      <c r="AR1160">
        <v>3.3620348765564447</v>
      </c>
      <c r="AS1160">
        <v>18.045200256414002</v>
      </c>
      <c r="AT1160">
        <v>6.3143018797378954</v>
      </c>
      <c r="AU1160">
        <v>1.6012610934819709</v>
      </c>
      <c r="AV1160">
        <v>14.234967437514584</v>
      </c>
      <c r="AW1160" s="4" t="str">
        <v>Unit Linked</v>
      </c>
      <c r="AX1160" s="4" t="str">
        <v>Unit Linked</v>
      </c>
      <c r="AY1160" s="4" t="str">
        <v>Unit Linked</v>
      </c>
      <c r="AZ1160" s="4" t="str">
        <v>Unit Linked</v>
      </c>
      <c r="BA1160" s="4" t="str">
        <v>Traditional</v>
      </c>
      <c r="BB1160" s="4" t="str">
        <v>Traditional</v>
      </c>
      <c r="BC1160" s="4" t="str">
        <v>Traditional</v>
      </c>
      <c r="BD1160" s="4" t="str">
        <v>Unit Linked</v>
      </c>
      <c r="BE1160" s="4" t="str">
        <v>Traditional</v>
      </c>
      <c r="BF1160" s="4" t="str">
        <v>Traditional</v>
      </c>
      <c r="BG1160" s="4">
        <v>8.9105260122510799E-2</v>
      </c>
      <c r="BH1160" s="4">
        <v>8.4318242331112958E-2</v>
      </c>
      <c r="BI1160" s="4">
        <v>0.13171051314118157</v>
      </c>
      <c r="BJ1160" s="4">
        <v>0.89601026974243525</v>
      </c>
      <c r="BK1160" s="4">
        <v>0.65849693799215248</v>
      </c>
      <c r="BL1160" s="4">
        <v>0.53960117685681641</v>
      </c>
      <c r="BM1160" s="4">
        <v>0.48911292204636608</v>
      </c>
      <c r="BN1160" s="4">
        <v>0.10703900152779623</v>
      </c>
      <c r="BO1160" s="4">
        <v>7.723536034450379E-2</v>
      </c>
      <c r="BP1160" s="4">
        <v>1.0000000000000004</v>
      </c>
      <c r="BQ1160" t="str">
        <f>VLOOKUP(A1160,Misc!$A$3:$B$11,2,FALSE)</f>
        <v>PHP</v>
      </c>
      <c r="BR1160">
        <f>INDEX(FX!$B$30:$AK$48,MATCH('Data (2)'!BQ1160,FX!$A$30:$A$48,0),MATCH('Data (2)'!D1160,Period,0))</f>
        <v>49.428887320000001</v>
      </c>
      <c r="BS1160">
        <f t="shared" si="311"/>
        <v>3.1102064909193636</v>
      </c>
      <c r="BT1160">
        <f t="shared" si="312"/>
        <v>0</v>
      </c>
      <c r="BU1160">
        <f t="shared" si="313"/>
        <v>1.5913033850819631</v>
      </c>
      <c r="BV1160">
        <f t="shared" si="314"/>
        <v>0</v>
      </c>
      <c r="BW1160">
        <f t="shared" si="315"/>
        <v>0.58971451842564482</v>
      </c>
      <c r="BX1160">
        <f t="shared" si="316"/>
        <v>0</v>
      </c>
      <c r="BY1160">
        <f t="shared" si="317"/>
        <v>0.38530659655063237</v>
      </c>
      <c r="BZ1160">
        <f t="shared" si="318"/>
        <v>0</v>
      </c>
      <c r="CA1160">
        <f t="shared" si="322"/>
        <v>2.8442827074235226</v>
      </c>
      <c r="CB1160">
        <f t="shared" si="322"/>
        <v>1.6852682800657777</v>
      </c>
      <c r="CC1160">
        <f t="shared" si="322"/>
        <v>0.84013746203074158</v>
      </c>
      <c r="CD1160">
        <f t="shared" si="321"/>
        <v>0.6442607542397546</v>
      </c>
      <c r="CE1160" s="4">
        <f t="shared" si="325"/>
        <v>0.5116391434870875</v>
      </c>
      <c r="CF1160" s="4" t="str">
        <f t="shared" si="326"/>
        <v/>
      </c>
      <c r="CG1160" s="4">
        <f t="shared" si="327"/>
        <v>0.24213270716494228</v>
      </c>
      <c r="CH1160" s="4" t="str">
        <f t="shared" si="328"/>
        <v/>
      </c>
      <c r="CI1160">
        <f>INDEX(FX!$B$114:$AK$132,MATCH('Data (2)'!BQ1160,FX!$A$114:$A$132,0),MATCH('Data (2)'!D1160,Period,0))</f>
        <v>50.609848679999999</v>
      </c>
    </row>
    <row r="1161" spans="1:87" hidden="1" x14ac:dyDescent="0.15">
      <c r="A1161" t="s">
        <v>67</v>
      </c>
      <c r="B1161" s="1">
        <f t="shared" si="324"/>
        <v>44044</v>
      </c>
      <c r="C1161" t="s">
        <v>63</v>
      </c>
      <c r="D1161" s="1">
        <v>44044</v>
      </c>
      <c r="E1161">
        <v>112.32353051751348</v>
      </c>
      <c r="F1161">
        <v>54.91792022635456</v>
      </c>
      <c r="G1161">
        <v>22.696331461042778</v>
      </c>
      <c r="H1161">
        <v>14.291440604302137</v>
      </c>
      <c r="I1161">
        <v>157.02403046049093</v>
      </c>
      <c r="J1161">
        <v>93.114400662793145</v>
      </c>
      <c r="K1161">
        <v>46.807210035520185</v>
      </c>
      <c r="L1161">
        <v>35.913189052620567</v>
      </c>
      <c r="M1161">
        <v>110.99807574464518</v>
      </c>
      <c r="N1161">
        <v>67.210298151990216</v>
      </c>
      <c r="O1161">
        <v>26.715600868766437</v>
      </c>
      <c r="P1161">
        <v>18.453534370806999</v>
      </c>
      <c r="Q1161" t="str">
        <v>Set for Life - 5</v>
      </c>
      <c r="R1161" t="str">
        <v>Set For Life - 7</v>
      </c>
      <c r="S1161" t="str">
        <v>Set For Life - 10</v>
      </c>
      <c r="T1161" t="str">
        <v>Set For Life - WL</v>
      </c>
      <c r="U1161" t="str">
        <v>Set For Health - 5</v>
      </c>
      <c r="V1161" t="str">
        <v>Set For Health - 10</v>
      </c>
      <c r="W1161" t="str">
        <v>Set For Health - 20</v>
      </c>
      <c r="X1161" t="str">
        <v>All Set Higher PHP</v>
      </c>
      <c r="Y1161" t="str">
        <v>All Set Higher USD</v>
      </c>
      <c r="Z1161" t="str">
        <v>Premium Paying Riders</v>
      </c>
      <c r="AA1161">
        <v>18.151322</v>
      </c>
      <c r="AB1161">
        <v>20.602615600000082</v>
      </c>
      <c r="AC1161">
        <v>10.508544000000001</v>
      </c>
      <c r="AD1161">
        <v>0.12396799999999999</v>
      </c>
      <c r="AE1161">
        <v>3.2983005018000044</v>
      </c>
      <c r="AF1161">
        <v>10.143995020600006</v>
      </c>
      <c r="AG1161">
        <v>3.9991779095999971</v>
      </c>
      <c r="AH1161">
        <v>24.1572</v>
      </c>
      <c r="AI1161">
        <v>13.036478633612797</v>
      </c>
      <c r="AJ1161">
        <v>1.7464251700000013</v>
      </c>
      <c r="AK1161">
        <v>6.5555036819005892</v>
      </c>
      <c r="AL1161">
        <v>6.9349314687899204</v>
      </c>
      <c r="AM1161">
        <v>6.5782360457453244</v>
      </c>
      <c r="AN1161">
        <v>3.9745812834858523</v>
      </c>
      <c r="AO1161">
        <v>9.0472291084487219E-2</v>
      </c>
      <c r="AP1161">
        <v>2.836938491477266</v>
      </c>
      <c r="AQ1161">
        <v>5.9915930849469374</v>
      </c>
      <c r="AR1161">
        <v>2.1497477504230962</v>
      </c>
      <c r="AS1161">
        <v>9.8129594998995664</v>
      </c>
      <c r="AT1161">
        <v>4.1381344075462891</v>
      </c>
      <c r="AU1161">
        <v>2.4132965352587337</v>
      </c>
      <c r="AV1161">
        <v>9.9970293676970812</v>
      </c>
      <c r="AW1161" s="4" t="str">
        <v>Unit Linked</v>
      </c>
      <c r="AX1161" s="4" t="str">
        <v>Unit Linked</v>
      </c>
      <c r="AY1161" s="4" t="str">
        <v>Unit Linked</v>
      </c>
      <c r="AZ1161" s="4" t="str">
        <v>Unit Linked</v>
      </c>
      <c r="BA1161" s="4" t="str">
        <v>Traditional</v>
      </c>
      <c r="BB1161" s="4" t="str">
        <v>Traditional</v>
      </c>
      <c r="BC1161" s="4" t="str">
        <v>Traditional</v>
      </c>
      <c r="BD1161" s="4" t="str">
        <v>Unit Linked</v>
      </c>
      <c r="BE1161" s="4" t="str">
        <v>Traditional</v>
      </c>
      <c r="BF1161" s="4" t="str">
        <v>Traditional</v>
      </c>
      <c r="BG1161" s="4">
        <v>8.9105260122510799E-2</v>
      </c>
      <c r="BH1161" s="4">
        <v>8.4318242331112958E-2</v>
      </c>
      <c r="BI1161" s="4">
        <v>0.13171051314118157</v>
      </c>
      <c r="BJ1161" s="4">
        <v>0.89601026974243525</v>
      </c>
      <c r="BK1161" s="4">
        <v>0.65849693799215248</v>
      </c>
      <c r="BL1161" s="4">
        <v>0.53960117685681641</v>
      </c>
      <c r="BM1161" s="4">
        <v>0.48911292204636608</v>
      </c>
      <c r="BN1161" s="4">
        <v>0.10703900152779623</v>
      </c>
      <c r="BO1161" s="4">
        <v>7.723536034450379E-2</v>
      </c>
      <c r="BP1161" s="4">
        <v>1.0000000000000004</v>
      </c>
      <c r="BQ1161" t="str">
        <f>VLOOKUP(A1161,Misc!$A$3:$B$11,2,FALSE)</f>
        <v>PHP</v>
      </c>
      <c r="BR1161">
        <f>INDEX(FX!$B$30:$AK$48,MATCH('Data (2)'!BQ1161,FX!$A$30:$A$48,0),MATCH('Data (2)'!D1161,Period,0))</f>
        <v>48.777043620000001</v>
      </c>
      <c r="BS1161">
        <f t="shared" si="311"/>
        <v>2.3027949662668274</v>
      </c>
      <c r="BT1161">
        <f t="shared" si="312"/>
        <v>0</v>
      </c>
      <c r="BU1161">
        <f t="shared" si="313"/>
        <v>1.1258968594774903</v>
      </c>
      <c r="BV1161">
        <f t="shared" si="314"/>
        <v>0</v>
      </c>
      <c r="BW1161">
        <f t="shared" si="315"/>
        <v>0.46530764836548283</v>
      </c>
      <c r="BX1161">
        <f t="shared" si="316"/>
        <v>0</v>
      </c>
      <c r="BY1161">
        <f t="shared" si="317"/>
        <v>0.29299521954713614</v>
      </c>
      <c r="BZ1161">
        <f t="shared" si="318"/>
        <v>0</v>
      </c>
      <c r="CA1161">
        <f t="shared" si="322"/>
        <v>3.1026378176574889</v>
      </c>
      <c r="CB1161">
        <f t="shared" si="322"/>
        <v>1.8398474425707994</v>
      </c>
      <c r="CC1161">
        <f t="shared" si="322"/>
        <v>0.9248636630288416</v>
      </c>
      <c r="CD1161">
        <f t="shared" si="321"/>
        <v>0.70960870244239127</v>
      </c>
      <c r="CE1161" s="4">
        <f t="shared" si="325"/>
        <v>0.48892622919996054</v>
      </c>
      <c r="CF1161" s="4" t="str">
        <f t="shared" si="326"/>
        <v/>
      </c>
      <c r="CG1161" s="4">
        <f t="shared" si="327"/>
        <v>0.26023273542401593</v>
      </c>
      <c r="CH1161" s="4" t="str">
        <f t="shared" si="328"/>
        <v/>
      </c>
      <c r="CI1161">
        <f>INDEX(FX!$B$114:$AK$132,MATCH('Data (2)'!BQ1161,FX!$A$114:$A$132,0),MATCH('Data (2)'!D1161,Period,0))</f>
        <v>50.609848679999999</v>
      </c>
    </row>
    <row r="1162" spans="1:87" hidden="1" x14ac:dyDescent="0.15">
      <c r="A1162" t="s">
        <v>67</v>
      </c>
      <c r="B1162" s="1">
        <f t="shared" si="324"/>
        <v>44044</v>
      </c>
      <c r="C1162" t="s">
        <v>63</v>
      </c>
      <c r="D1162" s="1">
        <v>44075</v>
      </c>
      <c r="E1162">
        <v>150.84168722920575</v>
      </c>
      <c r="F1162">
        <v>78.080465884364983</v>
      </c>
      <c r="G1162">
        <v>37.692356186263098</v>
      </c>
      <c r="H1162">
        <v>25.509156313906185</v>
      </c>
      <c r="I1162">
        <v>169.64026154229597</v>
      </c>
      <c r="J1162">
        <v>100.51297753025092</v>
      </c>
      <c r="K1162">
        <v>49.877047408687346</v>
      </c>
      <c r="L1162">
        <v>38.318810303166892</v>
      </c>
      <c r="M1162">
        <v>165.9606681692442</v>
      </c>
      <c r="N1162">
        <v>107.81301904528236</v>
      </c>
      <c r="O1162">
        <v>37.466045760928353</v>
      </c>
      <c r="P1162">
        <v>27.419982607736671</v>
      </c>
      <c r="Q1162" t="str">
        <v>Set for Life - 5</v>
      </c>
      <c r="R1162" t="str">
        <v>Set For Life - 7</v>
      </c>
      <c r="S1162" t="str">
        <v>Set For Life - 10</v>
      </c>
      <c r="T1162" t="str">
        <v>Set For Life - WL</v>
      </c>
      <c r="U1162" t="str">
        <v>Set For Health - 5</v>
      </c>
      <c r="V1162" t="str">
        <v>Set For Health - 10</v>
      </c>
      <c r="W1162" t="str">
        <v>Set For Health - 20</v>
      </c>
      <c r="X1162" t="str">
        <v>All Set Higher PHP</v>
      </c>
      <c r="Y1162" t="str">
        <v>All Set Higher USD</v>
      </c>
      <c r="Z1162" t="str">
        <v>Premium Paying Riders</v>
      </c>
      <c r="AA1162">
        <v>35.499999999999986</v>
      </c>
      <c r="AB1162">
        <v>16.799999999999997</v>
      </c>
      <c r="AC1162">
        <v>24.2</v>
      </c>
      <c r="AD1162">
        <v>0</v>
      </c>
      <c r="AE1162">
        <v>7.0000000000000009</v>
      </c>
      <c r="AF1162">
        <v>16</v>
      </c>
      <c r="AG1162">
        <v>6</v>
      </c>
      <c r="AH1162">
        <v>26</v>
      </c>
      <c r="AI1162">
        <v>8</v>
      </c>
      <c r="AJ1162">
        <v>2.5332935251712327</v>
      </c>
      <c r="AK1162">
        <v>8.808393704034529</v>
      </c>
      <c r="AL1162">
        <v>13.563203117769719</v>
      </c>
      <c r="AM1162">
        <v>5.3640939439029767</v>
      </c>
      <c r="AN1162">
        <v>9.1530155900149079</v>
      </c>
      <c r="AO1162">
        <v>0</v>
      </c>
      <c r="AP1162">
        <v>6.020849049231054</v>
      </c>
      <c r="AQ1162">
        <v>9.4504669180605205</v>
      </c>
      <c r="AR1162">
        <v>3.2252844944896939</v>
      </c>
      <c r="AS1162">
        <v>10.561528115733145</v>
      </c>
      <c r="AT1162">
        <v>2.5394185186644922</v>
      </c>
      <c r="AU1162">
        <v>3.500630082587</v>
      </c>
      <c r="AV1162">
        <v>14.701976053911473</v>
      </c>
      <c r="AW1162" s="4" t="str">
        <v>Unit Linked</v>
      </c>
      <c r="AX1162" s="4" t="str">
        <v>Unit Linked</v>
      </c>
      <c r="AY1162" s="4" t="str">
        <v>Unit Linked</v>
      </c>
      <c r="AZ1162" s="4" t="str">
        <v>Unit Linked</v>
      </c>
      <c r="BA1162" s="4" t="str">
        <v>Traditional</v>
      </c>
      <c r="BB1162" s="4" t="str">
        <v>Traditional</v>
      </c>
      <c r="BC1162" s="4" t="str">
        <v>Traditional</v>
      </c>
      <c r="BD1162" s="4" t="str">
        <v>Unit Linked</v>
      </c>
      <c r="BE1162" s="4" t="str">
        <v>Traditional</v>
      </c>
      <c r="BF1162" s="4" t="str">
        <v>Traditional</v>
      </c>
      <c r="BG1162" s="4">
        <v>8.9105260122510799E-2</v>
      </c>
      <c r="BH1162" s="4">
        <v>8.4318242331112958E-2</v>
      </c>
      <c r="BI1162" s="4">
        <v>0.13171051314118157</v>
      </c>
      <c r="BJ1162" s="4">
        <v>0.89601026974243525</v>
      </c>
      <c r="BK1162" s="4">
        <v>0.65849693799215248</v>
      </c>
      <c r="BL1162" s="4">
        <v>0.53960117685681641</v>
      </c>
      <c r="BM1162" s="4">
        <v>0.48911292204636608</v>
      </c>
      <c r="BN1162" s="4">
        <v>0.10703900152779623</v>
      </c>
      <c r="BO1162" s="4">
        <v>7.723536034450379E-2</v>
      </c>
      <c r="BP1162" s="4">
        <v>1.0000000000000004</v>
      </c>
      <c r="BQ1162" t="str">
        <f>VLOOKUP(A1162,Misc!$A$3:$B$11,2,FALSE)</f>
        <v>PHP</v>
      </c>
      <c r="BR1162">
        <f>INDEX(FX!$B$30:$AK$48,MATCH('Data (2)'!BQ1162,FX!$A$30:$A$48,0),MATCH('Data (2)'!D1162,Period,0))</f>
        <v>48.777043620000001</v>
      </c>
      <c r="BS1162">
        <f t="shared" si="311"/>
        <v>0</v>
      </c>
      <c r="BT1162">
        <f t="shared" si="312"/>
        <v>3.0924729346933253</v>
      </c>
      <c r="BU1162">
        <f t="shared" si="313"/>
        <v>0</v>
      </c>
      <c r="BV1162">
        <f t="shared" si="314"/>
        <v>1.6007625737356033</v>
      </c>
      <c r="BW1162">
        <f t="shared" si="315"/>
        <v>0</v>
      </c>
      <c r="BX1162">
        <f t="shared" si="316"/>
        <v>0.77274786229168135</v>
      </c>
      <c r="BY1162">
        <f t="shared" si="317"/>
        <v>0</v>
      </c>
      <c r="BZ1162">
        <f t="shared" si="318"/>
        <v>0.52297462947194062</v>
      </c>
      <c r="CA1162">
        <f t="shared" si="322"/>
        <v>3.3519219275858934</v>
      </c>
      <c r="CB1162">
        <f t="shared" si="322"/>
        <v>1.9860359228849391</v>
      </c>
      <c r="CC1162">
        <f t="shared" si="322"/>
        <v>0.98552057968111961</v>
      </c>
      <c r="CD1162">
        <f t="shared" si="321"/>
        <v>0.75714137272869819</v>
      </c>
      <c r="CE1162" s="4" t="str">
        <f t="shared" si="325"/>
        <v/>
      </c>
      <c r="CF1162" s="4">
        <f t="shared" si="326"/>
        <v>0.51763187828654278</v>
      </c>
      <c r="CG1162" s="4" t="str">
        <f t="shared" si="327"/>
        <v/>
      </c>
      <c r="CH1162" s="4">
        <f t="shared" si="328"/>
        <v>0.32670343375876548</v>
      </c>
      <c r="CI1162">
        <f>INDEX(FX!$B$114:$AK$132,MATCH('Data (2)'!BQ1162,FX!$A$114:$A$132,0),MATCH('Data (2)'!D1162,Period,0))</f>
        <v>50.609848679999999</v>
      </c>
    </row>
    <row r="1163" spans="1:87" hidden="1" x14ac:dyDescent="0.15">
      <c r="A1163" t="s">
        <v>67</v>
      </c>
      <c r="B1163" s="1">
        <f t="shared" si="324"/>
        <v>44044</v>
      </c>
      <c r="C1163" t="s">
        <v>63</v>
      </c>
      <c r="D1163" s="1">
        <v>44105</v>
      </c>
      <c r="E1163">
        <v>174.80435718587864</v>
      </c>
      <c r="F1163">
        <v>90.476217244907886</v>
      </c>
      <c r="G1163">
        <v>43.620341593294967</v>
      </c>
      <c r="H1163">
        <v>29.512184415827722</v>
      </c>
      <c r="I1163">
        <v>162.95107193137119</v>
      </c>
      <c r="J1163">
        <v>96.344943432527572</v>
      </c>
      <c r="K1163">
        <v>48.308299778455009</v>
      </c>
      <c r="L1163">
        <v>37.07621229685212</v>
      </c>
      <c r="M1163">
        <v>135.43039237652854</v>
      </c>
      <c r="N1163">
        <v>84.097145247187967</v>
      </c>
      <c r="O1163">
        <v>33.602007868883916</v>
      </c>
      <c r="P1163">
        <v>22.76926185998849</v>
      </c>
      <c r="Q1163" t="str">
        <v>Set for Life - 5</v>
      </c>
      <c r="R1163" t="str">
        <v>Set For Life - 7</v>
      </c>
      <c r="S1163" t="str">
        <v>Set For Life - 10</v>
      </c>
      <c r="T1163" t="str">
        <v>Set For Life - WL</v>
      </c>
      <c r="U1163" t="str">
        <v>Set For Health - 5</v>
      </c>
      <c r="V1163" t="str">
        <v>Set For Health - 10</v>
      </c>
      <c r="W1163" t="str">
        <v>Set For Health - 20</v>
      </c>
      <c r="X1163" t="str">
        <v>All Set Higher PHP</v>
      </c>
      <c r="Y1163" t="str">
        <v>All Set Higher USD</v>
      </c>
      <c r="Z1163" t="str">
        <v>Premium Paying Riders</v>
      </c>
      <c r="AA1163">
        <v>41.179999999999986</v>
      </c>
      <c r="AB1163">
        <v>19.488</v>
      </c>
      <c r="AC1163">
        <v>28.071999999999999</v>
      </c>
      <c r="AD1163">
        <v>0</v>
      </c>
      <c r="AE1163">
        <v>8.120000000000001</v>
      </c>
      <c r="AF1163">
        <v>18.559999999999999</v>
      </c>
      <c r="AG1163">
        <v>6.96</v>
      </c>
      <c r="AH1163">
        <v>30.16</v>
      </c>
      <c r="AI1163">
        <v>9.2799999999999994</v>
      </c>
      <c r="AJ1163">
        <v>2.9386204891986298</v>
      </c>
      <c r="AK1163">
        <v>10.045736696680024</v>
      </c>
      <c r="AL1163">
        <v>15.733315616612874</v>
      </c>
      <c r="AM1163">
        <v>6.2223489749274536</v>
      </c>
      <c r="AN1163">
        <v>10.617498084417292</v>
      </c>
      <c r="AO1163">
        <v>0</v>
      </c>
      <c r="AP1163">
        <v>6.9841848971080225</v>
      </c>
      <c r="AQ1163">
        <v>10.962541624950203</v>
      </c>
      <c r="AR1163">
        <v>3.741330013608045</v>
      </c>
      <c r="AS1163">
        <v>12.251372614250448</v>
      </c>
      <c r="AT1163">
        <v>2.9457254816508107</v>
      </c>
      <c r="AU1163">
        <v>4.0607308958009201</v>
      </c>
      <c r="AV1163">
        <v>16.957169041581821</v>
      </c>
      <c r="AW1163" s="4" t="str">
        <v>Unit Linked</v>
      </c>
      <c r="AX1163" s="4" t="str">
        <v>Unit Linked</v>
      </c>
      <c r="AY1163" s="4" t="str">
        <v>Unit Linked</v>
      </c>
      <c r="AZ1163" s="4" t="str">
        <v>Unit Linked</v>
      </c>
      <c r="BA1163" s="4" t="str">
        <v>Traditional</v>
      </c>
      <c r="BB1163" s="4" t="str">
        <v>Traditional</v>
      </c>
      <c r="BC1163" s="4" t="str">
        <v>Traditional</v>
      </c>
      <c r="BD1163" s="4" t="str">
        <v>Unit Linked</v>
      </c>
      <c r="BE1163" s="4" t="str">
        <v>Traditional</v>
      </c>
      <c r="BF1163" s="4" t="str">
        <v>Traditional</v>
      </c>
      <c r="BG1163" s="4">
        <v>8.9105260122510799E-2</v>
      </c>
      <c r="BH1163" s="4">
        <v>8.4318242331112958E-2</v>
      </c>
      <c r="BI1163" s="4">
        <v>0.13171051314118157</v>
      </c>
      <c r="BJ1163" s="4">
        <v>0.89601026974243525</v>
      </c>
      <c r="BK1163" s="4">
        <v>0.65849693799215248</v>
      </c>
      <c r="BL1163" s="4">
        <v>0.53960117685681641</v>
      </c>
      <c r="BM1163" s="4">
        <v>0.48911292204636608</v>
      </c>
      <c r="BN1163" s="4">
        <v>0.10703900152779623</v>
      </c>
      <c r="BO1163" s="4">
        <v>7.723536034450379E-2</v>
      </c>
      <c r="BP1163" s="4">
        <v>1.0000000000000004</v>
      </c>
      <c r="BQ1163" t="str">
        <f>VLOOKUP(A1163,Misc!$A$3:$B$11,2,FALSE)</f>
        <v>PHP</v>
      </c>
      <c r="BR1163">
        <f>INDEX(FX!$B$30:$AK$48,MATCH('Data (2)'!BQ1163,FX!$A$30:$A$48,0),MATCH('Data (2)'!D1163,Period,0))</f>
        <v>48.777043620000001</v>
      </c>
      <c r="BS1163">
        <f t="shared" si="311"/>
        <v>0</v>
      </c>
      <c r="BT1163">
        <f t="shared" si="312"/>
        <v>3.5837423552706626</v>
      </c>
      <c r="BU1163">
        <f t="shared" si="313"/>
        <v>0</v>
      </c>
      <c r="BV1163">
        <f t="shared" si="314"/>
        <v>1.854893419735878</v>
      </c>
      <c r="BW1163">
        <f t="shared" si="315"/>
        <v>0</v>
      </c>
      <c r="BX1163">
        <f t="shared" si="316"/>
        <v>0.89428014401859657</v>
      </c>
      <c r="BY1163">
        <f t="shared" si="317"/>
        <v>0</v>
      </c>
      <c r="BZ1163">
        <f t="shared" si="318"/>
        <v>0.6050425000281664</v>
      </c>
      <c r="CA1163">
        <f t="shared" si="322"/>
        <v>3.2197502300726342</v>
      </c>
      <c r="CB1163">
        <f t="shared" si="322"/>
        <v>1.9036797371536336</v>
      </c>
      <c r="CC1163">
        <f t="shared" si="322"/>
        <v>0.95452369525747038</v>
      </c>
      <c r="CD1163">
        <f t="shared" si="321"/>
        <v>0.73258887872359713</v>
      </c>
      <c r="CE1163" s="4" t="str">
        <f t="shared" si="325"/>
        <v/>
      </c>
      <c r="CF1163" s="4">
        <f t="shared" si="326"/>
        <v>0.51758559512735591</v>
      </c>
      <c r="CG1163" s="4" t="str">
        <f t="shared" si="327"/>
        <v/>
      </c>
      <c r="CH1163" s="4">
        <f t="shared" si="328"/>
        <v>0.32618720493079306</v>
      </c>
      <c r="CI1163">
        <f>INDEX(FX!$B$114:$AK$132,MATCH('Data (2)'!BQ1163,FX!$A$114:$A$132,0),MATCH('Data (2)'!D1163,Period,0))</f>
        <v>50.609848679999999</v>
      </c>
    </row>
    <row r="1164" spans="1:87" hidden="1" x14ac:dyDescent="0.15">
      <c r="A1164" t="s">
        <v>67</v>
      </c>
      <c r="B1164" s="1">
        <f t="shared" si="324"/>
        <v>44044</v>
      </c>
      <c r="C1164" t="s">
        <v>63</v>
      </c>
      <c r="D1164" s="1">
        <v>44136</v>
      </c>
      <c r="E1164">
        <v>183.15002467504686</v>
      </c>
      <c r="F1164">
        <v>94.51124370464025</v>
      </c>
      <c r="G1164">
        <v>49.197531047119703</v>
      </c>
      <c r="H1164">
        <v>32.197238039804162</v>
      </c>
      <c r="I1164">
        <v>196.61115596587166</v>
      </c>
      <c r="J1164">
        <v>116.10399423196351</v>
      </c>
      <c r="K1164">
        <v>56.589601642643956</v>
      </c>
      <c r="L1164">
        <v>43.561631316566796</v>
      </c>
      <c r="M1164">
        <v>130.38410853413626</v>
      </c>
      <c r="N1164">
        <v>85.902800931005771</v>
      </c>
      <c r="O1164">
        <v>29.760691743864534</v>
      </c>
      <c r="P1164">
        <v>20.959342786431709</v>
      </c>
      <c r="Q1164" t="str">
        <v>Set for Life - 5</v>
      </c>
      <c r="R1164" t="str">
        <v>Set For Life - 7</v>
      </c>
      <c r="S1164" t="str">
        <v>Set For Life - 10</v>
      </c>
      <c r="T1164" t="str">
        <v>Set For Life - WL</v>
      </c>
      <c r="U1164" t="str">
        <v>Set For Health - 5</v>
      </c>
      <c r="V1164" t="str">
        <v>Set For Health - 10</v>
      </c>
      <c r="W1164" t="str">
        <v>Set For Health - 20</v>
      </c>
      <c r="X1164" t="str">
        <v>All Set Higher PHP</v>
      </c>
      <c r="Y1164" t="str">
        <v>All Set Higher USD</v>
      </c>
      <c r="Z1164" t="str">
        <v>Premium Paying Riders</v>
      </c>
      <c r="AA1164">
        <v>38.4</v>
      </c>
      <c r="AB1164">
        <v>20.159999999999997</v>
      </c>
      <c r="AC1164">
        <v>29.04</v>
      </c>
      <c r="AD1164">
        <v>0</v>
      </c>
      <c r="AE1164">
        <v>8.4</v>
      </c>
      <c r="AF1164">
        <v>19.2</v>
      </c>
      <c r="AG1164">
        <v>9.6</v>
      </c>
      <c r="AH1164">
        <v>31.200000000000003</v>
      </c>
      <c r="AI1164">
        <v>9.6</v>
      </c>
      <c r="AJ1164">
        <v>3.0399522302054791</v>
      </c>
      <c r="AK1164">
        <v>14.51007244484137</v>
      </c>
      <c r="AL1164">
        <v>14.671183090770629</v>
      </c>
      <c r="AM1164">
        <v>6.436912732683572</v>
      </c>
      <c r="AN1164">
        <v>10.983618708017888</v>
      </c>
      <c r="AO1164">
        <v>0</v>
      </c>
      <c r="AP1164">
        <v>7.2250188590772639</v>
      </c>
      <c r="AQ1164">
        <v>11.340560301672625</v>
      </c>
      <c r="AR1164">
        <v>5.1604551911835106</v>
      </c>
      <c r="AS1164">
        <v>12.673833738879775</v>
      </c>
      <c r="AT1164">
        <v>3.0473022223973905</v>
      </c>
      <c r="AU1164">
        <v>4.2007560991043995</v>
      </c>
      <c r="AV1164">
        <v>18.771602760853199</v>
      </c>
      <c r="AW1164" s="4" t="str">
        <v>Unit Linked</v>
      </c>
      <c r="AX1164" s="4" t="str">
        <v>Unit Linked</v>
      </c>
      <c r="AY1164" s="4" t="str">
        <v>Unit Linked</v>
      </c>
      <c r="AZ1164" s="4" t="str">
        <v>Unit Linked</v>
      </c>
      <c r="BA1164" s="4" t="str">
        <v>Traditional</v>
      </c>
      <c r="BB1164" s="4" t="str">
        <v>Traditional</v>
      </c>
      <c r="BC1164" s="4" t="str">
        <v>Traditional</v>
      </c>
      <c r="BD1164" s="4" t="str">
        <v>Unit Linked</v>
      </c>
      <c r="BE1164" s="4" t="str">
        <v>Traditional</v>
      </c>
      <c r="BF1164" s="4" t="str">
        <v>Traditional</v>
      </c>
      <c r="BG1164" s="4">
        <v>8.9105260122510799E-2</v>
      </c>
      <c r="BH1164" s="4">
        <v>8.4318242331112958E-2</v>
      </c>
      <c r="BI1164" s="4">
        <v>0.13171051314118157</v>
      </c>
      <c r="BJ1164" s="4">
        <v>0.89601026974243525</v>
      </c>
      <c r="BK1164" s="4">
        <v>0.65849693799215248</v>
      </c>
      <c r="BL1164" s="4">
        <v>0.53960117685681641</v>
      </c>
      <c r="BM1164" s="4">
        <v>0.48911292204636608</v>
      </c>
      <c r="BN1164" s="4">
        <v>0.10703900152779623</v>
      </c>
      <c r="BO1164" s="4">
        <v>7.723536034450379E-2</v>
      </c>
      <c r="BP1164" s="4">
        <v>1.0000000000000004</v>
      </c>
      <c r="BQ1164" t="str">
        <f>VLOOKUP(A1164,Misc!$A$3:$B$11,2,FALSE)</f>
        <v>PHP</v>
      </c>
      <c r="BR1164">
        <f>INDEX(FX!$B$30:$AK$48,MATCH('Data (2)'!BQ1164,FX!$A$30:$A$48,0),MATCH('Data (2)'!D1164,Period,0))</f>
        <v>48.777043620000001</v>
      </c>
      <c r="BS1164">
        <f t="shared" si="311"/>
        <v>0</v>
      </c>
      <c r="BT1164">
        <f t="shared" si="312"/>
        <v>3.7548406193267123</v>
      </c>
      <c r="BU1164">
        <f t="shared" si="313"/>
        <v>0</v>
      </c>
      <c r="BV1164">
        <f t="shared" si="314"/>
        <v>1.9376173029455173</v>
      </c>
      <c r="BW1164">
        <f t="shared" si="315"/>
        <v>0</v>
      </c>
      <c r="BX1164">
        <f t="shared" si="316"/>
        <v>1.0086206009202923</v>
      </c>
      <c r="BY1164">
        <f t="shared" si="317"/>
        <v>0</v>
      </c>
      <c r="BZ1164">
        <f t="shared" si="318"/>
        <v>0.66008998599091728</v>
      </c>
      <c r="CA1164">
        <f t="shared" si="322"/>
        <v>3.8848398304650229</v>
      </c>
      <c r="CB1164">
        <f t="shared" si="322"/>
        <v>2.2940988218730931</v>
      </c>
      <c r="CC1164">
        <f t="shared" si="322"/>
        <v>1.1181539387808332</v>
      </c>
      <c r="CD1164">
        <f t="shared" si="321"/>
        <v>0.86073427312541018</v>
      </c>
      <c r="CE1164" s="4" t="str">
        <f t="shared" si="325"/>
        <v/>
      </c>
      <c r="CF1164" s="4">
        <f t="shared" si="326"/>
        <v>0.51603183713639356</v>
      </c>
      <c r="CG1164" s="4" t="str">
        <f t="shared" si="327"/>
        <v/>
      </c>
      <c r="CH1164" s="4">
        <f t="shared" si="328"/>
        <v>0.34067098027431164</v>
      </c>
      <c r="CI1164">
        <f>INDEX(FX!$B$114:$AK$132,MATCH('Data (2)'!BQ1164,FX!$A$114:$A$132,0),MATCH('Data (2)'!D1164,Period,0))</f>
        <v>50.609848679999999</v>
      </c>
    </row>
    <row r="1165" spans="1:87" hidden="1" x14ac:dyDescent="0.15">
      <c r="A1165" t="s">
        <v>67</v>
      </c>
      <c r="B1165" s="1">
        <f t="shared" si="324"/>
        <v>44044</v>
      </c>
      <c r="C1165" t="s">
        <v>63</v>
      </c>
      <c r="D1165" s="1">
        <v>44166</v>
      </c>
      <c r="E1165">
        <v>197.56419339796747</v>
      </c>
      <c r="F1165">
        <v>101.87907919354393</v>
      </c>
      <c r="G1165">
        <v>53.574679556884483</v>
      </c>
      <c r="H1165">
        <v>34.888544328573587</v>
      </c>
      <c r="I1165">
        <v>200.72703604098047</v>
      </c>
      <c r="J1165">
        <v>118.53917573093912</v>
      </c>
      <c r="K1165">
        <v>57.815919767985243</v>
      </c>
      <c r="L1165">
        <v>44.511438021922459</v>
      </c>
      <c r="M1165">
        <v>111.54507508391744</v>
      </c>
      <c r="N1165">
        <v>69.699062580824872</v>
      </c>
      <c r="O1165">
        <v>25.982063893938729</v>
      </c>
      <c r="P1165">
        <v>17.939252118686628</v>
      </c>
      <c r="Q1165" t="str">
        <v>Set for Life - 5</v>
      </c>
      <c r="R1165" t="str">
        <v>Set For Life - 7</v>
      </c>
      <c r="S1165" t="str">
        <v>Set For Life - 10</v>
      </c>
      <c r="T1165" t="str">
        <v>Set For Life - WL</v>
      </c>
      <c r="U1165" t="str">
        <v>Set For Health - 5</v>
      </c>
      <c r="V1165" t="str">
        <v>Set For Health - 10</v>
      </c>
      <c r="W1165" t="str">
        <v>Set For Health - 20</v>
      </c>
      <c r="X1165" t="str">
        <v>All Set Higher PHP</v>
      </c>
      <c r="Y1165" t="str">
        <v>All Set Higher USD</v>
      </c>
      <c r="Z1165" t="str">
        <v>Premium Paying Riders</v>
      </c>
      <c r="AA1165">
        <v>40.299999999999997</v>
      </c>
      <c r="AB1165">
        <v>21.84</v>
      </c>
      <c r="AC1165">
        <v>31.46</v>
      </c>
      <c r="AD1165">
        <v>0</v>
      </c>
      <c r="AE1165">
        <v>9.1000000000000014</v>
      </c>
      <c r="AF1165">
        <v>20.8</v>
      </c>
      <c r="AG1165">
        <v>10.4</v>
      </c>
      <c r="AH1165">
        <v>33.800000000000004</v>
      </c>
      <c r="AI1165">
        <v>10.4</v>
      </c>
      <c r="AJ1165">
        <v>3.2932815827226025</v>
      </c>
      <c r="AK1165">
        <v>16.170911815244835</v>
      </c>
      <c r="AL1165">
        <v>15.397101004116051</v>
      </c>
      <c r="AM1165">
        <v>6.9733221270738701</v>
      </c>
      <c r="AN1165">
        <v>11.898920267019379</v>
      </c>
      <c r="AO1165">
        <v>0</v>
      </c>
      <c r="AP1165">
        <v>7.8271037640003707</v>
      </c>
      <c r="AQ1165">
        <v>12.285606993478677</v>
      </c>
      <c r="AR1165">
        <v>5.5904931237821369</v>
      </c>
      <c r="AS1165">
        <v>13.72998655045309</v>
      </c>
      <c r="AT1165">
        <v>3.30124407426384</v>
      </c>
      <c r="AU1165">
        <v>4.5508191073630995</v>
      </c>
      <c r="AV1165">
        <v>20.324482181993417</v>
      </c>
      <c r="AW1165" s="4" t="str">
        <v>Unit Linked</v>
      </c>
      <c r="AX1165" s="4" t="str">
        <v>Unit Linked</v>
      </c>
      <c r="AY1165" s="4" t="str">
        <v>Unit Linked</v>
      </c>
      <c r="AZ1165" s="4" t="str">
        <v>Unit Linked</v>
      </c>
      <c r="BA1165" s="4" t="str">
        <v>Traditional</v>
      </c>
      <c r="BB1165" s="4" t="str">
        <v>Traditional</v>
      </c>
      <c r="BC1165" s="4" t="str">
        <v>Traditional</v>
      </c>
      <c r="BD1165" s="4" t="str">
        <v>Unit Linked</v>
      </c>
      <c r="BE1165" s="4" t="str">
        <v>Traditional</v>
      </c>
      <c r="BF1165" s="4" t="str">
        <v>Traditional</v>
      </c>
      <c r="BG1165" s="4">
        <v>8.9105260122510799E-2</v>
      </c>
      <c r="BH1165" s="4">
        <v>8.4318242331112958E-2</v>
      </c>
      <c r="BI1165" s="4">
        <v>0.13171051314118157</v>
      </c>
      <c r="BJ1165" s="4">
        <v>0.89601026974243525</v>
      </c>
      <c r="BK1165" s="4">
        <v>0.65849693799215248</v>
      </c>
      <c r="BL1165" s="4">
        <v>0.53960117685681641</v>
      </c>
      <c r="BM1165" s="4">
        <v>0.48911292204636608</v>
      </c>
      <c r="BN1165" s="4">
        <v>0.10703900152779623</v>
      </c>
      <c r="BO1165" s="4">
        <v>7.723536034450379E-2</v>
      </c>
      <c r="BP1165" s="4">
        <v>1.0000000000000004</v>
      </c>
      <c r="BQ1165" t="str">
        <f>VLOOKUP(A1165,Misc!$A$3:$B$11,2,FALSE)</f>
        <v>PHP</v>
      </c>
      <c r="BR1165">
        <f>INDEX(FX!$B$30:$AK$48,MATCH('Data (2)'!BQ1165,FX!$A$30:$A$48,0),MATCH('Data (2)'!D1165,Period,0))</f>
        <v>48.777043620000001</v>
      </c>
      <c r="BS1165">
        <f t="shared" si="311"/>
        <v>0</v>
      </c>
      <c r="BT1165">
        <f t="shared" si="312"/>
        <v>4.050351942957044</v>
      </c>
      <c r="BU1165">
        <f t="shared" si="313"/>
        <v>0</v>
      </c>
      <c r="BV1165">
        <f t="shared" si="314"/>
        <v>2.0886685955638886</v>
      </c>
      <c r="BW1165">
        <f t="shared" si="315"/>
        <v>0</v>
      </c>
      <c r="BX1165">
        <f t="shared" si="316"/>
        <v>1.0983584813844132</v>
      </c>
      <c r="BY1165">
        <f t="shared" si="317"/>
        <v>0</v>
      </c>
      <c r="BZ1165">
        <f t="shared" si="318"/>
        <v>0.7152656606327874</v>
      </c>
      <c r="CA1165">
        <f t="shared" si="322"/>
        <v>3.9661655048635578</v>
      </c>
      <c r="CB1165">
        <f t="shared" si="322"/>
        <v>2.3422155731080743</v>
      </c>
      <c r="CC1165">
        <f t="shared" si="322"/>
        <v>1.1423847586178011</v>
      </c>
      <c r="CD1165">
        <f t="shared" si="321"/>
        <v>0.87950150381525427</v>
      </c>
      <c r="CE1165" s="4" t="str">
        <f t="shared" si="325"/>
        <v/>
      </c>
      <c r="CF1165" s="4">
        <f t="shared" si="326"/>
        <v>0.5156758289105644</v>
      </c>
      <c r="CG1165" s="4" t="str">
        <f t="shared" si="327"/>
        <v/>
      </c>
      <c r="CH1165" s="4">
        <f t="shared" si="328"/>
        <v>0.34245052669051285</v>
      </c>
      <c r="CI1165">
        <f>INDEX(FX!$B$114:$AK$132,MATCH('Data (2)'!BQ1165,FX!$A$114:$A$132,0),MATCH('Data (2)'!D1165,Period,0))</f>
        <v>50.609848679999999</v>
      </c>
    </row>
    <row r="1166" spans="1:87" x14ac:dyDescent="0.15">
      <c r="A1166" t="s">
        <v>67</v>
      </c>
      <c r="B1166" s="1">
        <f t="shared" si="324"/>
        <v>44044</v>
      </c>
      <c r="C1166" t="s">
        <v>278</v>
      </c>
      <c r="D1166" s="1">
        <v>43831</v>
      </c>
      <c r="E1166">
        <f t="array" ref="E1166:E1177">TRANSPOSE('[13]CC_Key Metrics P1'!$F$6:$Q$6)</f>
        <v>10.796561318494813</v>
      </c>
      <c r="F1166">
        <f t="array" ref="F1166:F1177">TRANSPOSE('[13]CC_Key Metrics P1'!$F$11:$Q$11)</f>
        <v>3.1863150729739229</v>
      </c>
      <c r="G1166">
        <f t="array" ref="G1166:G1177">TRANSPOSE('[13]CC_Key Metrics P1'!$F$16:$Q$16)</f>
        <v>0</v>
      </c>
      <c r="H1166">
        <f t="array" ref="H1166:H1177">TRANSPOSE('[13]CC_Key Metrics P1'!$F$21:$Q$21)</f>
        <v>0</v>
      </c>
      <c r="I1166">
        <f t="array" ref="I1166:I1177">TRANSPOSE('[13]CC_Key Metrics P1'!$F$7:$Q$7)</f>
        <v>19.276937699999998</v>
      </c>
      <c r="J1166">
        <f t="array" ref="J1166:J1177">TRANSPOSE('[13]CC_Key Metrics P1'!$F$12:$Q$12)</f>
        <v>6.3467349801504556</v>
      </c>
      <c r="K1166">
        <f t="array" ref="K1166:K1177">TRANSPOSE('[13]CC_Key Metrics P1'!$F$17:$Q$17)</f>
        <v>0.84334919999999991</v>
      </c>
      <c r="L1166">
        <f t="array" ref="L1166:L1177">TRANSPOSE('[13]CC_Key Metrics P1'!$F$22:$Q$22)</f>
        <v>0.63232254515045572</v>
      </c>
      <c r="M1166">
        <f t="array" ref="M1166:M1177">TRANSPOSE('[13]CC_Key Metrics P1'!$F$9:$Q$9)</f>
        <v>24.76122295991912</v>
      </c>
      <c r="N1166">
        <f t="array" ref="N1166:N1177">TRANSPOSE('[13]CC_Key Metrics P1'!$F$14:$Q$14)</f>
        <v>4.616242460379679</v>
      </c>
      <c r="O1166">
        <f t="array" ref="O1166:O1177">TRANSPOSE('[13]CC_Key Metrics P1'!$F$19:$Q$19)</f>
        <v>0</v>
      </c>
      <c r="P1166">
        <f t="array" ref="P1166:P1177">TRANSPOSE('[13]CC_Key Metrics P1'!$F$24:$Q$24)</f>
        <v>0</v>
      </c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t="str">
        <f>VLOOKUP(A1166,Misc!$A$3:$B$11,2,FALSE)</f>
        <v>PHP</v>
      </c>
      <c r="BR1166">
        <f>INDEX(FX!$B$30:$AK$48,MATCH('Data (2)'!BQ1166,FX!$A$30:$A$48,0),MATCH('Data (2)'!D1166,Period,0))</f>
        <v>50.828687260000002</v>
      </c>
      <c r="BS1166">
        <f t="shared" si="311"/>
        <v>0.21241078415556966</v>
      </c>
      <c r="BT1166">
        <f t="shared" si="312"/>
        <v>0</v>
      </c>
      <c r="BU1166">
        <f t="shared" si="313"/>
        <v>6.2687337500479112E-2</v>
      </c>
      <c r="BV1166">
        <f t="shared" si="314"/>
        <v>0</v>
      </c>
      <c r="BW1166">
        <f t="shared" si="315"/>
        <v>0</v>
      </c>
      <c r="BX1166">
        <f t="shared" si="316"/>
        <v>0</v>
      </c>
      <c r="BY1166">
        <f t="shared" si="317"/>
        <v>0</v>
      </c>
      <c r="BZ1166">
        <f t="shared" si="318"/>
        <v>0</v>
      </c>
      <c r="CA1166">
        <f t="shared" si="322"/>
        <v>0.37605477162252499</v>
      </c>
      <c r="CB1166">
        <f t="shared" si="322"/>
        <v>0.12381219520718638</v>
      </c>
      <c r="CC1166">
        <f t="shared" si="322"/>
        <v>1.645206804834147E-2</v>
      </c>
      <c r="CD1166">
        <f t="shared" si="321"/>
        <v>1.2335357099189483E-2</v>
      </c>
      <c r="CE1166" s="4">
        <f t="shared" si="325"/>
        <v>0.2951231395792358</v>
      </c>
      <c r="CF1166" s="4" t="str">
        <f t="shared" si="326"/>
        <v/>
      </c>
      <c r="CG1166" s="4">
        <f t="shared" si="327"/>
        <v>0</v>
      </c>
      <c r="CH1166" s="4" t="str">
        <f t="shared" si="328"/>
        <v/>
      </c>
      <c r="CI1166">
        <f>INDEX(FX!$B$114:$AK$132,MATCH('Data (2)'!BQ1166,FX!$A$114:$A$132,0),MATCH('Data (2)'!D1166,Period,0))</f>
        <v>51.260984182776809</v>
      </c>
    </row>
    <row r="1167" spans="1:87" hidden="1" x14ac:dyDescent="0.15">
      <c r="A1167" t="s">
        <v>67</v>
      </c>
      <c r="B1167" s="1">
        <f t="shared" ref="B1167:C1182" si="329">B1166</f>
        <v>44044</v>
      </c>
      <c r="C1167" t="str">
        <f>C1166</f>
        <v>Corporate Care</v>
      </c>
      <c r="D1167" s="1">
        <v>43862</v>
      </c>
      <c r="E1167">
        <v>5.0464535912594677</v>
      </c>
      <c r="F1167">
        <v>1.9541467352563555</v>
      </c>
      <c r="G1167">
        <v>0</v>
      </c>
      <c r="H1167">
        <v>0</v>
      </c>
      <c r="I1167">
        <v>14.4491371845</v>
      </c>
      <c r="J1167">
        <v>4.8589415783882428</v>
      </c>
      <c r="K1167">
        <v>0.86341570800000011</v>
      </c>
      <c r="L1167">
        <v>0.64736792067324278</v>
      </c>
      <c r="M1167">
        <v>18.884132690117326</v>
      </c>
      <c r="N1167">
        <v>5.8430666665480553</v>
      </c>
      <c r="O1167">
        <v>0</v>
      </c>
      <c r="P1167">
        <v>0</v>
      </c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t="str">
        <f>VLOOKUP(A1167,Misc!$A$3:$B$11,2,FALSE)</f>
        <v>PHP</v>
      </c>
      <c r="BR1167">
        <f>INDEX(FX!$B$30:$AK$48,MATCH('Data (2)'!BQ1167,FX!$A$30:$A$48,0),MATCH('Data (2)'!D1167,Period,0))</f>
        <v>50.775175580000003</v>
      </c>
      <c r="BS1167">
        <f t="shared" si="311"/>
        <v>9.9388205626357917E-2</v>
      </c>
      <c r="BT1167">
        <f t="shared" si="312"/>
        <v>0</v>
      </c>
      <c r="BU1167">
        <f t="shared" si="313"/>
        <v>3.8486262488200647E-2</v>
      </c>
      <c r="BV1167">
        <f t="shared" si="314"/>
        <v>0</v>
      </c>
      <c r="BW1167">
        <f t="shared" si="315"/>
        <v>0</v>
      </c>
      <c r="BX1167">
        <f t="shared" si="316"/>
        <v>0</v>
      </c>
      <c r="BY1167">
        <f t="shared" si="317"/>
        <v>0</v>
      </c>
      <c r="BZ1167">
        <f t="shared" si="318"/>
        <v>0</v>
      </c>
      <c r="CA1167">
        <f t="shared" si="322"/>
        <v>0.28187397130300845</v>
      </c>
      <c r="CB1167">
        <f t="shared" si="322"/>
        <v>9.478830061208228E-2</v>
      </c>
      <c r="CC1167">
        <f t="shared" si="322"/>
        <v>1.6843525768475184E-2</v>
      </c>
      <c r="CD1167">
        <f t="shared" si="321"/>
        <v>1.2628862496376963E-2</v>
      </c>
      <c r="CE1167" s="4">
        <f t="shared" si="325"/>
        <v>0.38723168655329887</v>
      </c>
      <c r="CF1167" s="4" t="str">
        <f t="shared" si="326"/>
        <v/>
      </c>
      <c r="CG1167" s="4">
        <f t="shared" si="327"/>
        <v>0</v>
      </c>
      <c r="CH1167" s="4" t="str">
        <f t="shared" si="328"/>
        <v/>
      </c>
      <c r="CI1167">
        <f>INDEX(FX!$B$114:$AK$132,MATCH('Data (2)'!BQ1167,FX!$A$114:$A$132,0),MATCH('Data (2)'!D1167,Period,0))</f>
        <v>51.260984182776809</v>
      </c>
    </row>
    <row r="1168" spans="1:87" hidden="1" x14ac:dyDescent="0.15">
      <c r="A1168" t="s">
        <v>67</v>
      </c>
      <c r="B1168" s="1">
        <f t="shared" si="329"/>
        <v>44044</v>
      </c>
      <c r="C1168" t="str">
        <f t="shared" si="329"/>
        <v>Corporate Care</v>
      </c>
      <c r="D1168" s="1">
        <v>43891</v>
      </c>
      <c r="E1168">
        <v>5.6975907794200609</v>
      </c>
      <c r="F1168">
        <v>1.9875040130457085</v>
      </c>
      <c r="G1168">
        <v>0</v>
      </c>
      <c r="H1168">
        <v>0</v>
      </c>
      <c r="I1168">
        <v>15.138688013996253</v>
      </c>
      <c r="J1168">
        <v>5.0814388459944402</v>
      </c>
      <c r="K1168">
        <v>0.88328155092000005</v>
      </c>
      <c r="L1168">
        <v>0.6622628424408018</v>
      </c>
      <c r="M1168">
        <v>7.9638813805964901</v>
      </c>
      <c r="N1168">
        <v>2.8570135515217943</v>
      </c>
      <c r="O1168">
        <v>0</v>
      </c>
      <c r="P1168">
        <v>0</v>
      </c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t="str">
        <f>VLOOKUP(A1168,Misc!$A$3:$B$11,2,FALSE)</f>
        <v>PHP</v>
      </c>
      <c r="BR1168">
        <f>INDEX(FX!$B$30:$AK$48,MATCH('Data (2)'!BQ1168,FX!$A$30:$A$48,0),MATCH('Data (2)'!D1168,Period,0))</f>
        <v>50.906640789999997</v>
      </c>
      <c r="BS1168">
        <f t="shared" si="311"/>
        <v>0.11192234826343687</v>
      </c>
      <c r="BT1168">
        <f t="shared" si="312"/>
        <v>0</v>
      </c>
      <c r="BU1168">
        <f t="shared" si="313"/>
        <v>3.9042136393256772E-2</v>
      </c>
      <c r="BV1168">
        <f t="shared" si="314"/>
        <v>0</v>
      </c>
      <c r="BW1168">
        <f t="shared" si="315"/>
        <v>0</v>
      </c>
      <c r="BX1168">
        <f t="shared" si="316"/>
        <v>0</v>
      </c>
      <c r="BY1168">
        <f t="shared" si="317"/>
        <v>0</v>
      </c>
      <c r="BZ1168">
        <f t="shared" si="318"/>
        <v>0</v>
      </c>
      <c r="CA1168">
        <f t="shared" si="322"/>
        <v>0.29532573857765892</v>
      </c>
      <c r="CB1168">
        <f t="shared" si="322"/>
        <v>9.9128780436130493E-2</v>
      </c>
      <c r="CC1168">
        <f t="shared" si="322"/>
        <v>1.7231068911407559E-2</v>
      </c>
      <c r="CD1168">
        <f t="shared" si="321"/>
        <v>1.2919432839592565E-2</v>
      </c>
      <c r="CE1168" s="4">
        <f t="shared" si="325"/>
        <v>0.34883235563787018</v>
      </c>
      <c r="CF1168" s="4" t="str">
        <f t="shared" si="326"/>
        <v/>
      </c>
      <c r="CG1168" s="4">
        <f t="shared" si="327"/>
        <v>0</v>
      </c>
      <c r="CH1168" s="4" t="str">
        <f t="shared" si="328"/>
        <v/>
      </c>
      <c r="CI1168">
        <f>INDEX(FX!$B$114:$AK$132,MATCH('Data (2)'!BQ1168,FX!$A$114:$A$132,0),MATCH('Data (2)'!D1168,Period,0))</f>
        <v>51.260984182776809</v>
      </c>
    </row>
    <row r="1169" spans="1:87" hidden="1" x14ac:dyDescent="0.15">
      <c r="A1169" t="s">
        <v>67</v>
      </c>
      <c r="B1169" s="1">
        <f t="shared" si="329"/>
        <v>44044</v>
      </c>
      <c r="C1169" t="str">
        <f t="shared" si="329"/>
        <v>Corporate Care</v>
      </c>
      <c r="D1169" s="1">
        <v>43922</v>
      </c>
      <c r="E1169">
        <v>2.6239235374999978</v>
      </c>
      <c r="F1169">
        <v>0.81618984227326385</v>
      </c>
      <c r="G1169">
        <v>0</v>
      </c>
      <c r="H1169">
        <v>0</v>
      </c>
      <c r="I1169">
        <v>15.949536781272304</v>
      </c>
      <c r="J1169">
        <v>5.3414511092077515</v>
      </c>
      <c r="K1169">
        <v>0.90294873541080012</v>
      </c>
      <c r="L1169">
        <v>0.67700881499068544</v>
      </c>
      <c r="M1169">
        <v>4.6169446007756534</v>
      </c>
      <c r="N1169">
        <v>0.759827526943747</v>
      </c>
      <c r="O1169">
        <v>0</v>
      </c>
      <c r="P1169">
        <v>0</v>
      </c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t="str">
        <f>VLOOKUP(A1169,Misc!$A$3:$B$11,2,FALSE)</f>
        <v>PHP</v>
      </c>
      <c r="BR1169">
        <f>INDEX(FX!$B$30:$AK$48,MATCH('Data (2)'!BQ1169,FX!$A$30:$A$48,0),MATCH('Data (2)'!D1169,Period,0))</f>
        <v>50.718151400000004</v>
      </c>
      <c r="BS1169">
        <f t="shared" si="311"/>
        <v>5.1735393839689468E-2</v>
      </c>
      <c r="BT1169">
        <f t="shared" si="312"/>
        <v>0</v>
      </c>
      <c r="BU1169">
        <f t="shared" si="313"/>
        <v>1.6092657554416776E-2</v>
      </c>
      <c r="BV1169">
        <f t="shared" si="314"/>
        <v>0</v>
      </c>
      <c r="BW1169">
        <f t="shared" si="315"/>
        <v>0</v>
      </c>
      <c r="BX1169">
        <f t="shared" si="316"/>
        <v>0</v>
      </c>
      <c r="BY1169">
        <f t="shared" si="317"/>
        <v>0</v>
      </c>
      <c r="BZ1169">
        <f t="shared" si="318"/>
        <v>0</v>
      </c>
      <c r="CA1169">
        <f t="shared" si="322"/>
        <v>0.3111437877275714</v>
      </c>
      <c r="CB1169">
        <f t="shared" si="322"/>
        <v>0.10420110332182086</v>
      </c>
      <c r="CC1169">
        <f t="shared" si="322"/>
        <v>1.7614736622910607E-2</v>
      </c>
      <c r="CD1169">
        <f t="shared" si="321"/>
        <v>1.3207097479376016E-2</v>
      </c>
      <c r="CE1169" s="4">
        <f t="shared" si="325"/>
        <v>0.31105702228309101</v>
      </c>
      <c r="CF1169" s="4" t="str">
        <f t="shared" si="326"/>
        <v/>
      </c>
      <c r="CG1169" s="4">
        <f t="shared" si="327"/>
        <v>0</v>
      </c>
      <c r="CH1169" s="4" t="str">
        <f t="shared" si="328"/>
        <v/>
      </c>
      <c r="CI1169">
        <f>INDEX(FX!$B$114:$AK$132,MATCH('Data (2)'!BQ1169,FX!$A$114:$A$132,0),MATCH('Data (2)'!D1169,Period,0))</f>
        <v>51.260984182776809</v>
      </c>
    </row>
    <row r="1170" spans="1:87" hidden="1" x14ac:dyDescent="0.15">
      <c r="A1170" t="s">
        <v>67</v>
      </c>
      <c r="B1170" s="1">
        <f t="shared" si="329"/>
        <v>44044</v>
      </c>
      <c r="C1170" t="str">
        <f t="shared" si="329"/>
        <v>Corporate Care</v>
      </c>
      <c r="D1170" s="1">
        <v>43952</v>
      </c>
      <c r="E1170">
        <v>14.022980658906521</v>
      </c>
      <c r="F1170">
        <v>3.459150945545471</v>
      </c>
      <c r="G1170">
        <v>0</v>
      </c>
      <c r="H1170">
        <v>0</v>
      </c>
      <c r="I1170">
        <v>17.336457413459577</v>
      </c>
      <c r="J1170">
        <v>5.7799591590899642</v>
      </c>
      <c r="K1170">
        <v>0.92241924805669184</v>
      </c>
      <c r="L1170">
        <v>0.69160732781506995</v>
      </c>
      <c r="M1170">
        <v>10.059568192377242</v>
      </c>
      <c r="N1170">
        <v>3.628105767017459</v>
      </c>
      <c r="O1170">
        <v>0</v>
      </c>
      <c r="P1170">
        <v>0</v>
      </c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t="str">
        <f>VLOOKUP(A1170,Misc!$A$3:$B$11,2,FALSE)</f>
        <v>PHP</v>
      </c>
      <c r="BR1170">
        <f>INDEX(FX!$B$30:$AK$48,MATCH('Data (2)'!BQ1170,FX!$A$30:$A$48,0),MATCH('Data (2)'!D1170,Period,0))</f>
        <v>50.598796499999999</v>
      </c>
      <c r="BS1170">
        <f t="shared" si="311"/>
        <v>0.27714059679080549</v>
      </c>
      <c r="BT1170">
        <f t="shared" si="312"/>
        <v>0</v>
      </c>
      <c r="BU1170">
        <f t="shared" si="313"/>
        <v>6.8364292924347939E-2</v>
      </c>
      <c r="BV1170">
        <f t="shared" si="314"/>
        <v>0</v>
      </c>
      <c r="BW1170">
        <f t="shared" si="315"/>
        <v>0</v>
      </c>
      <c r="BX1170">
        <f t="shared" si="316"/>
        <v>0</v>
      </c>
      <c r="BY1170">
        <f t="shared" si="317"/>
        <v>0</v>
      </c>
      <c r="BZ1170">
        <f t="shared" si="318"/>
        <v>0</v>
      </c>
      <c r="CA1170">
        <f t="shared" si="322"/>
        <v>0.33819985491586518</v>
      </c>
      <c r="CB1170">
        <f t="shared" si="322"/>
        <v>0.11275552452291726</v>
      </c>
      <c r="CC1170">
        <f t="shared" si="322"/>
        <v>1.7994567657298621E-2</v>
      </c>
      <c r="CD1170">
        <f t="shared" si="321"/>
        <v>1.3491885472761627E-2</v>
      </c>
      <c r="CE1170" s="4">
        <f t="shared" si="325"/>
        <v>0.24667729562533733</v>
      </c>
      <c r="CF1170" s="4" t="str">
        <f t="shared" si="326"/>
        <v/>
      </c>
      <c r="CG1170" s="4">
        <f t="shared" si="327"/>
        <v>0</v>
      </c>
      <c r="CH1170" s="4" t="str">
        <f t="shared" si="328"/>
        <v/>
      </c>
      <c r="CI1170">
        <f>INDEX(FX!$B$114:$AK$132,MATCH('Data (2)'!BQ1170,FX!$A$114:$A$132,0),MATCH('Data (2)'!D1170,Period,0))</f>
        <v>51.260984182776809</v>
      </c>
    </row>
    <row r="1171" spans="1:87" hidden="1" x14ac:dyDescent="0.15">
      <c r="A1171" t="s">
        <v>67</v>
      </c>
      <c r="B1171" s="1">
        <f t="shared" si="329"/>
        <v>44044</v>
      </c>
      <c r="C1171" t="str">
        <f t="shared" si="329"/>
        <v>Corporate Care</v>
      </c>
      <c r="D1171" s="1">
        <v>43983</v>
      </c>
      <c r="E1171">
        <v>3.5135497399428997</v>
      </c>
      <c r="F1171">
        <v>1.0643104060563193</v>
      </c>
      <c r="G1171">
        <v>0</v>
      </c>
      <c r="H1171">
        <v>0</v>
      </c>
      <c r="I1171">
        <v>19.162388839324983</v>
      </c>
      <c r="J1171">
        <v>6.3544749284733566</v>
      </c>
      <c r="K1171">
        <v>0.94169505557612487</v>
      </c>
      <c r="L1171">
        <v>0.70605985551121075</v>
      </c>
      <c r="M1171">
        <v>6.94107616024111</v>
      </c>
      <c r="N1171">
        <v>1.7416342353794998</v>
      </c>
      <c r="O1171">
        <v>0</v>
      </c>
      <c r="P1171">
        <v>0</v>
      </c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t="str">
        <f>VLOOKUP(A1171,Misc!$A$3:$B$11,2,FALSE)</f>
        <v>PHP</v>
      </c>
      <c r="BR1171">
        <f>INDEX(FX!$B$30:$AK$48,MATCH('Data (2)'!BQ1171,FX!$A$30:$A$48,0),MATCH('Data (2)'!D1171,Period,0))</f>
        <v>50.043616360000001</v>
      </c>
      <c r="BS1171">
        <f t="shared" ref="BS1171:BS1234" si="330">IF(D1171&gt;B1171,0,E1171/$BR1171)</f>
        <v>7.0209748925165405E-2</v>
      </c>
      <c r="BT1171">
        <f t="shared" ref="BT1171:BT1234" si="331">IF(D1171&gt;B1171,E1171/$BR1171,0)</f>
        <v>0</v>
      </c>
      <c r="BU1171">
        <f t="shared" ref="BU1171:BU1234" si="332">IF(D1171&gt;B1171,0,F1171/$BR1171)</f>
        <v>2.1267655766521013E-2</v>
      </c>
      <c r="BV1171">
        <f t="shared" ref="BV1171:BV1234" si="333">IF(D1171&gt;B1171,F1171/$BR1171,0)</f>
        <v>0</v>
      </c>
      <c r="BW1171">
        <f t="shared" ref="BW1171:BW1234" si="334">IF(D1171&gt;B1171,0,G1171/$BR1171)</f>
        <v>0</v>
      </c>
      <c r="BX1171">
        <f t="shared" ref="BX1171:BX1234" si="335">IF(D1171&gt;B1171,G1171/$BR1171,0)</f>
        <v>0</v>
      </c>
      <c r="BY1171">
        <f t="shared" ref="BY1171:BY1234" si="336">IF(D1171&gt;B1171,0,H1171/$BR1171)</f>
        <v>0</v>
      </c>
      <c r="BZ1171">
        <f t="shared" ref="BZ1171:BZ1234" si="337">IF(D1171&gt;B1171,H1171/$BR1171,0)</f>
        <v>0</v>
      </c>
      <c r="CA1171">
        <f t="shared" si="322"/>
        <v>0.37382015083829306</v>
      </c>
      <c r="CB1171">
        <f t="shared" si="322"/>
        <v>0.12396318622786798</v>
      </c>
      <c r="CC1171">
        <f t="shared" si="322"/>
        <v>1.837060038134276E-2</v>
      </c>
      <c r="CD1171">
        <f t="shared" si="321"/>
        <v>1.3773825586213383E-2</v>
      </c>
      <c r="CE1171" s="4">
        <f t="shared" si="325"/>
        <v>0.30291599232450767</v>
      </c>
      <c r="CF1171" s="4" t="str">
        <f t="shared" si="326"/>
        <v/>
      </c>
      <c r="CG1171" s="4">
        <f t="shared" si="327"/>
        <v>0</v>
      </c>
      <c r="CH1171" s="4" t="str">
        <f t="shared" si="328"/>
        <v/>
      </c>
      <c r="CI1171">
        <f>INDEX(FX!$B$114:$AK$132,MATCH('Data (2)'!BQ1171,FX!$A$114:$A$132,0),MATCH('Data (2)'!D1171,Period,0))</f>
        <v>51.260984182776809</v>
      </c>
    </row>
    <row r="1172" spans="1:87" hidden="1" x14ac:dyDescent="0.15">
      <c r="A1172" t="s">
        <v>67</v>
      </c>
      <c r="B1172" s="1">
        <f t="shared" si="329"/>
        <v>44044</v>
      </c>
      <c r="C1172" t="str">
        <f t="shared" si="329"/>
        <v>Corporate Care</v>
      </c>
      <c r="D1172" s="1">
        <v>44013</v>
      </c>
      <c r="E1172">
        <v>3.3888024310999669</v>
      </c>
      <c r="F1172">
        <v>1.5667049119569056</v>
      </c>
      <c r="G1172">
        <v>0</v>
      </c>
      <c r="H1172">
        <v>0</v>
      </c>
      <c r="I1172">
        <v>15.397239480063163</v>
      </c>
      <c r="J1172">
        <v>5.1839697564449807</v>
      </c>
      <c r="K1172">
        <v>0.93417105557612512</v>
      </c>
      <c r="L1172">
        <v>0.7004185448539979</v>
      </c>
      <c r="M1172">
        <v>6.5770303643442869</v>
      </c>
      <c r="N1172">
        <v>1.7481417484128965</v>
      </c>
      <c r="O1172">
        <v>0</v>
      </c>
      <c r="P1172">
        <v>0</v>
      </c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t="str">
        <f>VLOOKUP(A1172,Misc!$A$3:$B$11,2,FALSE)</f>
        <v>PHP</v>
      </c>
      <c r="BR1172">
        <f>INDEX(FX!$B$30:$AK$48,MATCH('Data (2)'!BQ1172,FX!$A$30:$A$48,0),MATCH('Data (2)'!D1172,Period,0))</f>
        <v>49.428887320000001</v>
      </c>
      <c r="BS1172">
        <f t="shared" si="330"/>
        <v>6.8559148603953776E-2</v>
      </c>
      <c r="BT1172">
        <f t="shared" si="331"/>
        <v>0</v>
      </c>
      <c r="BU1172">
        <f t="shared" si="332"/>
        <v>3.1696139583603025E-2</v>
      </c>
      <c r="BV1172">
        <f t="shared" si="333"/>
        <v>0</v>
      </c>
      <c r="BW1172">
        <f t="shared" si="334"/>
        <v>0</v>
      </c>
      <c r="BX1172">
        <f t="shared" si="335"/>
        <v>0</v>
      </c>
      <c r="BY1172">
        <f t="shared" si="336"/>
        <v>0</v>
      </c>
      <c r="BZ1172">
        <f t="shared" si="337"/>
        <v>0</v>
      </c>
      <c r="CA1172">
        <f t="shared" si="322"/>
        <v>0.30423405486584365</v>
      </c>
      <c r="CB1172">
        <f t="shared" si="322"/>
        <v>0.10243005841061883</v>
      </c>
      <c r="CC1172">
        <f t="shared" si="322"/>
        <v>1.8458285885871277E-2</v>
      </c>
      <c r="CD1172">
        <f t="shared" si="321"/>
        <v>1.3839570026827393E-2</v>
      </c>
      <c r="CE1172" s="4">
        <f t="shared" si="325"/>
        <v>0.46231816218579941</v>
      </c>
      <c r="CF1172" s="4" t="str">
        <f t="shared" si="326"/>
        <v/>
      </c>
      <c r="CG1172" s="4">
        <f t="shared" si="327"/>
        <v>0</v>
      </c>
      <c r="CH1172" s="4" t="str">
        <f t="shared" si="328"/>
        <v/>
      </c>
      <c r="CI1172">
        <f>INDEX(FX!$B$114:$AK$132,MATCH('Data (2)'!BQ1172,FX!$A$114:$A$132,0),MATCH('Data (2)'!D1172,Period,0))</f>
        <v>50.609848679999999</v>
      </c>
    </row>
    <row r="1173" spans="1:87" hidden="1" x14ac:dyDescent="0.15">
      <c r="A1173" t="s">
        <v>67</v>
      </c>
      <c r="B1173" s="1">
        <f t="shared" si="329"/>
        <v>44044</v>
      </c>
      <c r="C1173" t="str">
        <f t="shared" si="329"/>
        <v>Corporate Care</v>
      </c>
      <c r="D1173" s="1">
        <v>44044</v>
      </c>
      <c r="E1173">
        <v>4.8890274335863744</v>
      </c>
      <c r="F1173">
        <v>2.214715956444822</v>
      </c>
      <c r="G1173">
        <v>0</v>
      </c>
      <c r="H1173">
        <v>0</v>
      </c>
      <c r="I1173">
        <v>14.47618808526253</v>
      </c>
      <c r="J1173">
        <v>4.9068691698548212</v>
      </c>
      <c r="K1173">
        <v>0.95332934502036371</v>
      </c>
      <c r="L1173">
        <v>0.71478296037974931</v>
      </c>
      <c r="M1173">
        <v>5.6698218613168585</v>
      </c>
      <c r="N1173">
        <v>1.9826693511425431</v>
      </c>
      <c r="O1173">
        <v>0</v>
      </c>
      <c r="P1173">
        <v>0</v>
      </c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t="str">
        <f>VLOOKUP(A1173,Misc!$A$3:$B$11,2,FALSE)</f>
        <v>PHP</v>
      </c>
      <c r="BR1173">
        <f>INDEX(FX!$B$30:$AK$48,MATCH('Data (2)'!BQ1173,FX!$A$30:$A$48,0),MATCH('Data (2)'!D1173,Period,0))</f>
        <v>48.777043620000001</v>
      </c>
      <c r="BS1173">
        <f t="shared" si="330"/>
        <v>0.10023213935790343</v>
      </c>
      <c r="BT1173">
        <f t="shared" si="331"/>
        <v>0</v>
      </c>
      <c r="BU1173">
        <f t="shared" si="332"/>
        <v>4.5404882954749731E-2</v>
      </c>
      <c r="BV1173">
        <f t="shared" si="333"/>
        <v>0</v>
      </c>
      <c r="BW1173">
        <f t="shared" si="334"/>
        <v>0</v>
      </c>
      <c r="BX1173">
        <f t="shared" si="335"/>
        <v>0</v>
      </c>
      <c r="BY1173">
        <f t="shared" si="336"/>
        <v>0</v>
      </c>
      <c r="BZ1173">
        <f t="shared" si="337"/>
        <v>0</v>
      </c>
      <c r="CA1173">
        <f t="shared" si="322"/>
        <v>0.28603500035721763</v>
      </c>
      <c r="CB1173">
        <f t="shared" si="322"/>
        <v>9.6954827920556846E-2</v>
      </c>
      <c r="CC1173">
        <f t="shared" si="322"/>
        <v>1.8836834526974201E-2</v>
      </c>
      <c r="CD1173">
        <f t="shared" si="321"/>
        <v>1.4123396513181381E-2</v>
      </c>
      <c r="CE1173" s="4">
        <f t="shared" si="325"/>
        <v>0.4529972446524409</v>
      </c>
      <c r="CF1173" s="4" t="str">
        <f t="shared" si="326"/>
        <v/>
      </c>
      <c r="CG1173" s="4">
        <f t="shared" si="327"/>
        <v>0</v>
      </c>
      <c r="CH1173" s="4" t="str">
        <f t="shared" si="328"/>
        <v/>
      </c>
      <c r="CI1173">
        <f>INDEX(FX!$B$114:$AK$132,MATCH('Data (2)'!BQ1173,FX!$A$114:$A$132,0),MATCH('Data (2)'!D1173,Period,0))</f>
        <v>50.609848679999999</v>
      </c>
    </row>
    <row r="1174" spans="1:87" hidden="1" x14ac:dyDescent="0.15">
      <c r="A1174" t="s">
        <v>67</v>
      </c>
      <c r="B1174" s="1">
        <f t="shared" si="329"/>
        <v>44044</v>
      </c>
      <c r="C1174" t="str">
        <f t="shared" si="329"/>
        <v>Corporate Care</v>
      </c>
      <c r="D1174" s="1">
        <v>44075</v>
      </c>
      <c r="E1174">
        <v>5.5</v>
      </c>
      <c r="F1174">
        <v>1.642471959270932</v>
      </c>
      <c r="G1174">
        <v>0</v>
      </c>
      <c r="H1174">
        <v>0</v>
      </c>
      <c r="I1174">
        <v>14.685795204409908</v>
      </c>
      <c r="J1174">
        <v>5.0052556710791487</v>
      </c>
      <c r="K1174">
        <v>1.0292960515701601</v>
      </c>
      <c r="L1174">
        <v>0.77174093369882646</v>
      </c>
      <c r="M1174">
        <v>4.8173339005043943</v>
      </c>
      <c r="N1174">
        <v>1.4093134129603726</v>
      </c>
      <c r="O1174">
        <v>0</v>
      </c>
      <c r="P1174">
        <v>0</v>
      </c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t="str">
        <f>VLOOKUP(A1174,Misc!$A$3:$B$11,2,FALSE)</f>
        <v>PHP</v>
      </c>
      <c r="BR1174">
        <f>INDEX(FX!$B$30:$AK$48,MATCH('Data (2)'!BQ1174,FX!$A$30:$A$48,0),MATCH('Data (2)'!D1174,Period,0))</f>
        <v>48.777043620000001</v>
      </c>
      <c r="BS1174">
        <f t="shared" si="330"/>
        <v>0</v>
      </c>
      <c r="BT1174">
        <f t="shared" si="331"/>
        <v>0.11275796136494096</v>
      </c>
      <c r="BU1174">
        <f t="shared" si="332"/>
        <v>0</v>
      </c>
      <c r="BV1174">
        <f t="shared" si="333"/>
        <v>3.3673052677540116E-2</v>
      </c>
      <c r="BW1174">
        <f t="shared" si="334"/>
        <v>0</v>
      </c>
      <c r="BX1174">
        <f t="shared" si="335"/>
        <v>0</v>
      </c>
      <c r="BY1174">
        <f t="shared" si="336"/>
        <v>0</v>
      </c>
      <c r="BZ1174">
        <f t="shared" si="337"/>
        <v>0</v>
      </c>
      <c r="CA1174">
        <f t="shared" si="322"/>
        <v>0.29017662742416855</v>
      </c>
      <c r="CB1174">
        <f t="shared" si="322"/>
        <v>9.8898846798115905E-2</v>
      </c>
      <c r="CC1174">
        <f t="shared" si="322"/>
        <v>2.0337860681589378E-2</v>
      </c>
      <c r="CD1174">
        <f t="shared" si="321"/>
        <v>1.5248829107916362E-2</v>
      </c>
      <c r="CE1174" s="4" t="str">
        <f t="shared" si="325"/>
        <v/>
      </c>
      <c r="CF1174" s="4">
        <f t="shared" si="326"/>
        <v>0.29863126532198764</v>
      </c>
      <c r="CG1174" s="4" t="str">
        <f t="shared" si="327"/>
        <v/>
      </c>
      <c r="CH1174" s="4">
        <f t="shared" si="328"/>
        <v>0</v>
      </c>
      <c r="CI1174">
        <f>INDEX(FX!$B$114:$AK$132,MATCH('Data (2)'!BQ1174,FX!$A$114:$A$132,0),MATCH('Data (2)'!D1174,Period,0))</f>
        <v>50.609848679999999</v>
      </c>
    </row>
    <row r="1175" spans="1:87" hidden="1" x14ac:dyDescent="0.15">
      <c r="A1175" t="s">
        <v>67</v>
      </c>
      <c r="B1175" s="1">
        <f t="shared" si="329"/>
        <v>44044</v>
      </c>
      <c r="C1175" t="str">
        <f t="shared" si="329"/>
        <v>Corporate Care</v>
      </c>
      <c r="D1175" s="1">
        <v>44105</v>
      </c>
      <c r="E1175">
        <v>6</v>
      </c>
      <c r="F1175">
        <v>1.7922976680943696</v>
      </c>
      <c r="G1175">
        <v>0</v>
      </c>
      <c r="H1175">
        <v>0</v>
      </c>
      <c r="I1175">
        <v>17.006532189542376</v>
      </c>
      <c r="J1175">
        <v>5.7301989208989017</v>
      </c>
      <c r="K1175">
        <v>1.0418360515701601</v>
      </c>
      <c r="L1175">
        <v>0.7811431181275148</v>
      </c>
      <c r="M1175">
        <v>4.8112571417599437</v>
      </c>
      <c r="N1175">
        <v>1.8460123073322059</v>
      </c>
      <c r="O1175">
        <v>0</v>
      </c>
      <c r="P1175">
        <v>0</v>
      </c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t="str">
        <f>VLOOKUP(A1175,Misc!$A$3:$B$11,2,FALSE)</f>
        <v>PHP</v>
      </c>
      <c r="BR1175">
        <f>INDEX(FX!$B$30:$AK$48,MATCH('Data (2)'!BQ1175,FX!$A$30:$A$48,0),MATCH('Data (2)'!D1175,Period,0))</f>
        <v>48.777043620000001</v>
      </c>
      <c r="BS1175">
        <f t="shared" si="330"/>
        <v>0</v>
      </c>
      <c r="BT1175">
        <f t="shared" si="331"/>
        <v>0.12300868512539014</v>
      </c>
      <c r="BU1175">
        <f t="shared" si="332"/>
        <v>0</v>
      </c>
      <c r="BV1175">
        <f t="shared" si="333"/>
        <v>3.674469658426522E-2</v>
      </c>
      <c r="BW1175">
        <f t="shared" si="334"/>
        <v>0</v>
      </c>
      <c r="BX1175">
        <f t="shared" si="335"/>
        <v>0</v>
      </c>
      <c r="BY1175">
        <f t="shared" si="336"/>
        <v>0</v>
      </c>
      <c r="BZ1175">
        <f t="shared" si="337"/>
        <v>0</v>
      </c>
      <c r="CA1175">
        <f t="shared" si="322"/>
        <v>0.33603206951027731</v>
      </c>
      <c r="CB1175">
        <f t="shared" si="322"/>
        <v>0.11322300047032866</v>
      </c>
      <c r="CC1175">
        <f t="shared" si="322"/>
        <v>2.0585638541572502E-2</v>
      </c>
      <c r="CD1175">
        <f t="shared" si="321"/>
        <v>1.5434606870030159E-2</v>
      </c>
      <c r="CE1175" s="4" t="str">
        <f t="shared" si="325"/>
        <v/>
      </c>
      <c r="CF1175" s="4">
        <f t="shared" si="326"/>
        <v>0.29871627801572831</v>
      </c>
      <c r="CG1175" s="4" t="str">
        <f t="shared" si="327"/>
        <v/>
      </c>
      <c r="CH1175" s="4">
        <f t="shared" si="328"/>
        <v>0</v>
      </c>
      <c r="CI1175">
        <f>INDEX(FX!$B$114:$AK$132,MATCH('Data (2)'!BQ1175,FX!$A$114:$A$132,0),MATCH('Data (2)'!D1175,Period,0))</f>
        <v>50.609848679999999</v>
      </c>
    </row>
    <row r="1176" spans="1:87" hidden="1" x14ac:dyDescent="0.15">
      <c r="A1176" t="s">
        <v>67</v>
      </c>
      <c r="B1176" s="1">
        <f t="shared" si="329"/>
        <v>44044</v>
      </c>
      <c r="C1176" t="str">
        <f t="shared" si="329"/>
        <v>Corporate Care</v>
      </c>
      <c r="D1176" s="1">
        <v>44136</v>
      </c>
      <c r="E1176">
        <v>7</v>
      </c>
      <c r="F1176">
        <v>2.0990540841253118</v>
      </c>
      <c r="G1176">
        <v>0</v>
      </c>
      <c r="H1176">
        <v>0</v>
      </c>
      <c r="I1176">
        <v>17.495809689542376</v>
      </c>
      <c r="J1176">
        <v>5.8873897303275902</v>
      </c>
      <c r="K1176">
        <v>1.0543760515701603</v>
      </c>
      <c r="L1176">
        <v>0.79054530255620326</v>
      </c>
      <c r="M1176">
        <v>3.7729755344004547</v>
      </c>
      <c r="N1176">
        <v>1.190500617505617</v>
      </c>
      <c r="O1176">
        <v>0</v>
      </c>
      <c r="P1176">
        <v>0</v>
      </c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t="str">
        <f>VLOOKUP(A1176,Misc!$A$3:$B$11,2,FALSE)</f>
        <v>PHP</v>
      </c>
      <c r="BR1176">
        <f>INDEX(FX!$B$30:$AK$48,MATCH('Data (2)'!BQ1176,FX!$A$30:$A$48,0),MATCH('Data (2)'!D1176,Period,0))</f>
        <v>48.777043620000001</v>
      </c>
      <c r="BS1176">
        <f t="shared" si="330"/>
        <v>0</v>
      </c>
      <c r="BT1176">
        <f t="shared" si="331"/>
        <v>0.14351013264628851</v>
      </c>
      <c r="BU1176">
        <f t="shared" si="332"/>
        <v>0</v>
      </c>
      <c r="BV1176">
        <f t="shared" si="333"/>
        <v>4.3033647149222441E-2</v>
      </c>
      <c r="BW1176">
        <f t="shared" si="334"/>
        <v>0</v>
      </c>
      <c r="BX1176">
        <f t="shared" si="335"/>
        <v>0</v>
      </c>
      <c r="BY1176">
        <f t="shared" si="336"/>
        <v>0</v>
      </c>
      <c r="BZ1176">
        <f t="shared" si="337"/>
        <v>0</v>
      </c>
      <c r="CA1176">
        <f t="shared" si="322"/>
        <v>0.34569970363211877</v>
      </c>
      <c r="CB1176">
        <f t="shared" si="322"/>
        <v>0.11632893367361853</v>
      </c>
      <c r="CC1176">
        <f t="shared" si="322"/>
        <v>2.0833416401555626E-2</v>
      </c>
      <c r="CD1176">
        <f t="shared" si="321"/>
        <v>1.562038463214396E-2</v>
      </c>
      <c r="CE1176" s="4" t="str">
        <f t="shared" si="325"/>
        <v/>
      </c>
      <c r="CF1176" s="4">
        <f t="shared" si="326"/>
        <v>0.29986486916075877</v>
      </c>
      <c r="CG1176" s="4" t="str">
        <f t="shared" si="327"/>
        <v/>
      </c>
      <c r="CH1176" s="4">
        <f t="shared" si="328"/>
        <v>0</v>
      </c>
      <c r="CI1176">
        <f>INDEX(FX!$B$114:$AK$132,MATCH('Data (2)'!BQ1176,FX!$A$114:$A$132,0),MATCH('Data (2)'!D1176,Period,0))</f>
        <v>50.609848679999999</v>
      </c>
    </row>
    <row r="1177" spans="1:87" hidden="1" x14ac:dyDescent="0.15">
      <c r="A1177" t="s">
        <v>67</v>
      </c>
      <c r="B1177" s="1">
        <f t="shared" si="329"/>
        <v>44044</v>
      </c>
      <c r="C1177" t="str">
        <f t="shared" si="329"/>
        <v>Corporate Care</v>
      </c>
      <c r="D1177" s="1">
        <v>44166</v>
      </c>
      <c r="E1177">
        <v>7.5</v>
      </c>
      <c r="F1177">
        <v>2.5129367585017448</v>
      </c>
      <c r="G1177">
        <v>0</v>
      </c>
      <c r="H1177">
        <v>0</v>
      </c>
      <c r="I1177">
        <v>20.824615764542376</v>
      </c>
      <c r="J1177">
        <v>6.9200365355533178</v>
      </c>
      <c r="K1177">
        <v>1.05600625157016</v>
      </c>
      <c r="L1177">
        <v>0.79176758653193258</v>
      </c>
      <c r="M1177">
        <v>11.16048885497796</v>
      </c>
      <c r="N1177">
        <v>3.5877895753742628</v>
      </c>
      <c r="O1177">
        <v>0</v>
      </c>
      <c r="P1177">
        <v>0</v>
      </c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t="str">
        <f>VLOOKUP(A1177,Misc!$A$3:$B$11,2,FALSE)</f>
        <v>PHP</v>
      </c>
      <c r="BR1177">
        <f>INDEX(FX!$B$30:$AK$48,MATCH('Data (2)'!BQ1177,FX!$A$30:$A$48,0),MATCH('Data (2)'!D1177,Period,0))</f>
        <v>48.777043620000001</v>
      </c>
      <c r="BS1177">
        <f t="shared" si="330"/>
        <v>0</v>
      </c>
      <c r="BT1177">
        <f t="shared" si="331"/>
        <v>0.15376085640673767</v>
      </c>
      <c r="BU1177">
        <f t="shared" si="332"/>
        <v>0</v>
      </c>
      <c r="BV1177">
        <f t="shared" si="333"/>
        <v>5.1518841077759947E-2</v>
      </c>
      <c r="BW1177">
        <f t="shared" si="334"/>
        <v>0</v>
      </c>
      <c r="BX1177">
        <f t="shared" si="335"/>
        <v>0</v>
      </c>
      <c r="BY1177">
        <f t="shared" si="336"/>
        <v>0</v>
      </c>
      <c r="BZ1177">
        <f t="shared" si="337"/>
        <v>0</v>
      </c>
      <c r="CA1177">
        <f t="shared" si="322"/>
        <v>0.41147358286356323</v>
      </c>
      <c r="CB1177">
        <f t="shared" si="322"/>
        <v>0.13673300189668375</v>
      </c>
      <c r="CC1177">
        <f t="shared" si="322"/>
        <v>2.0865627523353428E-2</v>
      </c>
      <c r="CD1177">
        <f t="shared" si="321"/>
        <v>1.5644535741218751E-2</v>
      </c>
      <c r="CE1177" s="4" t="str">
        <f t="shared" si="325"/>
        <v/>
      </c>
      <c r="CF1177" s="4">
        <f t="shared" si="326"/>
        <v>0.33505823446689931</v>
      </c>
      <c r="CG1177" s="4" t="str">
        <f t="shared" si="327"/>
        <v/>
      </c>
      <c r="CH1177" s="4">
        <f t="shared" si="328"/>
        <v>0</v>
      </c>
      <c r="CI1177">
        <f>INDEX(FX!$B$114:$AK$132,MATCH('Data (2)'!BQ1177,FX!$A$114:$A$132,0),MATCH('Data (2)'!D1177,Period,0))</f>
        <v>50.609848679999999</v>
      </c>
    </row>
    <row r="1178" spans="1:87" x14ac:dyDescent="0.15">
      <c r="A1178" t="s">
        <v>67</v>
      </c>
      <c r="B1178" s="1">
        <f t="shared" si="329"/>
        <v>44044</v>
      </c>
      <c r="C1178" t="s">
        <v>64</v>
      </c>
      <c r="D1178" s="1">
        <v>43831</v>
      </c>
      <c r="E1178">
        <f t="array" ref="E1178:E1189">TRANSPOSE('[13]AF_Key Metrics P1'!$F$6:$Q$6)</f>
        <v>0.16992280359999998</v>
      </c>
      <c r="F1178">
        <f t="array" ref="F1178:F1189">TRANSPOSE('[13]AF_Key Metrics P1'!$F$11:$Q$11)</f>
        <v>8.5402808298782232E-2</v>
      </c>
      <c r="G1178">
        <f t="array" ref="G1178:G1189">TRANSPOSE('[13]AF_Key Metrics P1'!$F$16:$Q$16)</f>
        <v>1.3762925553641831E-2</v>
      </c>
      <c r="H1178">
        <f t="array" ref="H1178:H1189">TRANSPOSE('[13]AF_Key Metrics P1'!$F$21:$Q$21)</f>
        <v>1.3191385494254136E-2</v>
      </c>
      <c r="I1178">
        <f t="array" ref="I1178:I1189">TRANSPOSE('[13]AF_Key Metrics P1'!$F$7:$Q$7)</f>
        <v>2.3326798325670057</v>
      </c>
      <c r="J1178">
        <f t="array" ref="J1178:J1189">TRANSPOSE('[13]AF_Key Metrics P1'!$F$12:$Q$12)</f>
        <v>1.5438725664911317</v>
      </c>
      <c r="K1178">
        <f t="array" ref="K1178:K1189">TRANSPOSE('[13]AF_Key Metrics P1'!$F$17:$Q$17)</f>
        <v>0.61796382016576945</v>
      </c>
      <c r="L1178">
        <f t="array" ref="L1178:L1189">TRANSPOSE('[13]AF_Key Metrics P1'!$F$22:$Q$22)</f>
        <v>0.55007873910293603</v>
      </c>
      <c r="M1178">
        <f t="array" ref="M1178:M1189">TRANSPOSE('[13]AF_Key Metrics P1'!$F$9:$Q$9)</f>
        <v>4.3468002399999997E-2</v>
      </c>
      <c r="N1178">
        <f t="array" ref="N1178:N1189">TRANSPOSE('[13]AF_Key Metrics P1'!$F$14:$Q$14)</f>
        <v>2.3783620971485116E-2</v>
      </c>
      <c r="O1178">
        <f t="array" ref="O1178:O1189">TRANSPOSE('[13]AF_Key Metrics P1'!$F$19:$Q$19)</f>
        <v>1.6928754460392468E-2</v>
      </c>
      <c r="P1178">
        <f t="array" ref="P1178:P1189">TRANSPOSE('[13]AF_Key Metrics P1'!$F$24:$Q$24)</f>
        <v>9.2474373565453721E-3</v>
      </c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t="str">
        <f>VLOOKUP(A1178,Misc!$A$3:$B$11,2,FALSE)</f>
        <v>PHP</v>
      </c>
      <c r="BR1178">
        <f>INDEX(FX!$B$30:$AK$48,MATCH('Data (2)'!BQ1178,FX!$A$30:$A$48,0),MATCH('Data (2)'!D1178,Period,0))</f>
        <v>50.828687260000002</v>
      </c>
      <c r="BS1178">
        <f t="shared" si="330"/>
        <v>3.3430492259382419E-3</v>
      </c>
      <c r="BT1178">
        <f t="shared" si="331"/>
        <v>0</v>
      </c>
      <c r="BU1178">
        <f t="shared" si="332"/>
        <v>1.6802088132225005E-3</v>
      </c>
      <c r="BV1178">
        <f t="shared" si="333"/>
        <v>0</v>
      </c>
      <c r="BW1178">
        <f t="shared" si="334"/>
        <v>2.7077082442128432E-4</v>
      </c>
      <c r="BX1178">
        <f t="shared" si="335"/>
        <v>0</v>
      </c>
      <c r="BY1178">
        <f t="shared" si="336"/>
        <v>2.5952638569588224E-4</v>
      </c>
      <c r="BZ1178">
        <f t="shared" si="337"/>
        <v>0</v>
      </c>
      <c r="CA1178">
        <f t="shared" si="322"/>
        <v>4.550595096359393E-2</v>
      </c>
      <c r="CB1178">
        <f t="shared" si="322"/>
        <v>3.0117887728926162E-2</v>
      </c>
      <c r="CC1178">
        <f t="shared" si="322"/>
        <v>1.2055246890351342E-2</v>
      </c>
      <c r="CD1178">
        <f t="shared" si="321"/>
        <v>1.073094377473457E-2</v>
      </c>
      <c r="CE1178" s="4">
        <f t="shared" si="325"/>
        <v>0.50259768841750818</v>
      </c>
      <c r="CF1178" s="4" t="str">
        <f t="shared" si="326"/>
        <v/>
      </c>
      <c r="CG1178" s="4">
        <f t="shared" si="327"/>
        <v>0.15446079299996782</v>
      </c>
      <c r="CH1178" s="4" t="str">
        <f t="shared" si="328"/>
        <v/>
      </c>
      <c r="CI1178">
        <f>INDEX(FX!$B$114:$AK$132,MATCH('Data (2)'!BQ1178,FX!$A$114:$A$132,0),MATCH('Data (2)'!D1178,Period,0))</f>
        <v>51.260984182776809</v>
      </c>
    </row>
    <row r="1179" spans="1:87" hidden="1" x14ac:dyDescent="0.15">
      <c r="A1179" t="s">
        <v>67</v>
      </c>
      <c r="B1179" s="1">
        <f t="shared" si="329"/>
        <v>44044</v>
      </c>
      <c r="C1179" t="s">
        <v>64</v>
      </c>
      <c r="D1179" s="1">
        <v>43862</v>
      </c>
      <c r="E1179">
        <v>0.57375204719999995</v>
      </c>
      <c r="F1179">
        <v>0.69782796202900865</v>
      </c>
      <c r="G1179">
        <v>0.40526799444375561</v>
      </c>
      <c r="H1179">
        <v>0.58769759199569516</v>
      </c>
      <c r="I1179">
        <v>2.8273996775831454</v>
      </c>
      <c r="J1179">
        <v>1.8713004398562703</v>
      </c>
      <c r="K1179">
        <v>0.74902293983996904</v>
      </c>
      <c r="L1179">
        <v>0.66674064218811269</v>
      </c>
      <c r="M1179">
        <v>0.12199500160000001</v>
      </c>
      <c r="N1179">
        <v>7.2929661446391278E-2</v>
      </c>
      <c r="O1179">
        <v>5.0563987208605984E-2</v>
      </c>
      <c r="P1179">
        <v>3.0751610466180031E-2</v>
      </c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t="str">
        <f>VLOOKUP(A1179,Misc!$A$3:$B$11,2,FALSE)</f>
        <v>PHP</v>
      </c>
      <c r="BR1179">
        <f>INDEX(FX!$B$30:$AK$48,MATCH('Data (2)'!BQ1179,FX!$A$30:$A$48,0),MATCH('Data (2)'!D1179,Period,0))</f>
        <v>50.775175580000003</v>
      </c>
      <c r="BS1179">
        <f t="shared" si="330"/>
        <v>1.1299853533662561E-2</v>
      </c>
      <c r="BT1179">
        <f t="shared" si="331"/>
        <v>0</v>
      </c>
      <c r="BU1179">
        <f t="shared" si="332"/>
        <v>1.3743486931513012E-2</v>
      </c>
      <c r="BV1179">
        <f t="shared" si="333"/>
        <v>0</v>
      </c>
      <c r="BW1179">
        <f t="shared" si="334"/>
        <v>7.9816168002260525E-3</v>
      </c>
      <c r="BX1179">
        <f t="shared" si="335"/>
        <v>0</v>
      </c>
      <c r="BY1179">
        <f t="shared" si="336"/>
        <v>1.1574506346506565E-2</v>
      </c>
      <c r="BZ1179">
        <f t="shared" si="337"/>
        <v>0</v>
      </c>
      <c r="CA1179">
        <f t="shared" si="322"/>
        <v>5.515695265431763E-2</v>
      </c>
      <c r="CB1179">
        <f t="shared" si="322"/>
        <v>3.6505355285102174E-2</v>
      </c>
      <c r="CC1179">
        <f t="shared" si="322"/>
        <v>1.461195003921976E-2</v>
      </c>
      <c r="CD1179">
        <f t="shared" si="321"/>
        <v>1.3006785820006379E-2</v>
      </c>
      <c r="CE1179" s="4">
        <f t="shared" si="325"/>
        <v>1.216253546169497</v>
      </c>
      <c r="CF1179" s="4" t="str">
        <f t="shared" si="326"/>
        <v/>
      </c>
      <c r="CG1179" s="4">
        <f t="shared" si="327"/>
        <v>0.84218120220763615</v>
      </c>
      <c r="CH1179" s="4" t="str">
        <f t="shared" si="328"/>
        <v/>
      </c>
      <c r="CI1179">
        <f>INDEX(FX!$B$114:$AK$132,MATCH('Data (2)'!BQ1179,FX!$A$114:$A$132,0),MATCH('Data (2)'!D1179,Period,0))</f>
        <v>51.260984182776809</v>
      </c>
    </row>
    <row r="1180" spans="1:87" hidden="1" x14ac:dyDescent="0.15">
      <c r="A1180" t="s">
        <v>67</v>
      </c>
      <c r="B1180" s="1">
        <f t="shared" si="329"/>
        <v>44044</v>
      </c>
      <c r="C1180" t="s">
        <v>64</v>
      </c>
      <c r="D1180" s="1">
        <v>43891</v>
      </c>
      <c r="E1180">
        <v>7.2349999999999998E-2</v>
      </c>
      <c r="F1180">
        <v>3.4955154958297985E-2</v>
      </c>
      <c r="G1180">
        <v>1.3239632890143571E-2</v>
      </c>
      <c r="H1180">
        <v>7.2473083530283366E-3</v>
      </c>
      <c r="I1180">
        <v>3.453123823240575</v>
      </c>
      <c r="J1180">
        <v>2.2854328592241382</v>
      </c>
      <c r="K1180">
        <v>0.91478717290015266</v>
      </c>
      <c r="L1180">
        <v>0.81429520336881578</v>
      </c>
      <c r="M1180">
        <v>1.779625E-2</v>
      </c>
      <c r="N1180">
        <v>9.9200124921029632E-3</v>
      </c>
      <c r="O1180">
        <v>1.1952108326537814E-4</v>
      </c>
      <c r="P1180">
        <v>1.4235828370449954E-4</v>
      </c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t="str">
        <f>VLOOKUP(A1180,Misc!$A$3:$B$11,2,FALSE)</f>
        <v>PHP</v>
      </c>
      <c r="BR1180">
        <f>INDEX(FX!$B$30:$AK$48,MATCH('Data (2)'!BQ1180,FX!$A$30:$A$48,0),MATCH('Data (2)'!D1180,Period,0))</f>
        <v>50.906640789999997</v>
      </c>
      <c r="BS1180">
        <f t="shared" si="330"/>
        <v>1.4212291142614991E-3</v>
      </c>
      <c r="BT1180">
        <f t="shared" si="331"/>
        <v>0</v>
      </c>
      <c r="BU1180">
        <f t="shared" si="332"/>
        <v>6.8665216199385339E-4</v>
      </c>
      <c r="BV1180">
        <f t="shared" si="333"/>
        <v>0</v>
      </c>
      <c r="BW1180">
        <f t="shared" si="334"/>
        <v>2.6007673428619433E-4</v>
      </c>
      <c r="BX1180">
        <f t="shared" si="335"/>
        <v>0</v>
      </c>
      <c r="BY1180">
        <f t="shared" si="336"/>
        <v>1.4236469428271495E-4</v>
      </c>
      <c r="BZ1180">
        <f t="shared" si="337"/>
        <v>0</v>
      </c>
      <c r="CA1180">
        <f t="shared" si="322"/>
        <v>6.7363588083445169E-2</v>
      </c>
      <c r="CB1180">
        <f t="shared" si="322"/>
        <v>4.4584256343482793E-2</v>
      </c>
      <c r="CC1180">
        <f t="shared" si="322"/>
        <v>1.7845681027862752E-2</v>
      </c>
      <c r="CD1180">
        <f t="shared" si="321"/>
        <v>1.5885282273655821E-2</v>
      </c>
      <c r="CE1180" s="4">
        <f t="shared" si="325"/>
        <v>0.48313966770280559</v>
      </c>
      <c r="CF1180" s="4" t="str">
        <f t="shared" si="326"/>
        <v/>
      </c>
      <c r="CG1180" s="4">
        <f t="shared" si="327"/>
        <v>0.20733160421329794</v>
      </c>
      <c r="CH1180" s="4" t="str">
        <f t="shared" si="328"/>
        <v/>
      </c>
      <c r="CI1180">
        <f>INDEX(FX!$B$114:$AK$132,MATCH('Data (2)'!BQ1180,FX!$A$114:$A$132,0),MATCH('Data (2)'!D1180,Period,0))</f>
        <v>51.260984182776809</v>
      </c>
    </row>
    <row r="1181" spans="1:87" hidden="1" x14ac:dyDescent="0.15">
      <c r="A1181" t="s">
        <v>67</v>
      </c>
      <c r="B1181" s="1">
        <f t="shared" si="329"/>
        <v>44044</v>
      </c>
      <c r="C1181" t="s">
        <v>64</v>
      </c>
      <c r="D1181" s="1">
        <v>43922</v>
      </c>
      <c r="E1181">
        <v>0.10188</v>
      </c>
      <c r="F1181">
        <v>8.2230980353571154E-2</v>
      </c>
      <c r="G1181">
        <v>3.4110025631289287E-2</v>
      </c>
      <c r="H1181">
        <v>2.9486238461475578E-2</v>
      </c>
      <c r="I1181">
        <v>3.2545218734375121</v>
      </c>
      <c r="J1181">
        <v>2.1539891447152417</v>
      </c>
      <c r="K1181">
        <v>0.86217437200084834</v>
      </c>
      <c r="L1181">
        <v>0.76746206810274198</v>
      </c>
      <c r="M1181">
        <v>1.168375E-2</v>
      </c>
      <c r="N1181">
        <v>5.7586308447261109E-3</v>
      </c>
      <c r="O1181">
        <v>0</v>
      </c>
      <c r="P1181">
        <v>-2.8048132005825677E-4</v>
      </c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t="str">
        <f>VLOOKUP(A1181,Misc!$A$3:$B$11,2,FALSE)</f>
        <v>PHP</v>
      </c>
      <c r="BR1181">
        <f>INDEX(FX!$B$30:$AK$48,MATCH('Data (2)'!BQ1181,FX!$A$30:$A$48,0),MATCH('Data (2)'!D1181,Period,0))</f>
        <v>50.718151400000004</v>
      </c>
      <c r="BS1181">
        <f t="shared" si="330"/>
        <v>2.0087482920365272E-3</v>
      </c>
      <c r="BT1181">
        <f t="shared" si="331"/>
        <v>0</v>
      </c>
      <c r="BU1181">
        <f t="shared" si="332"/>
        <v>1.6213323649168165E-3</v>
      </c>
      <c r="BV1181">
        <f t="shared" si="333"/>
        <v>0</v>
      </c>
      <c r="BW1181">
        <f t="shared" si="334"/>
        <v>6.7254079042181503E-4</v>
      </c>
      <c r="BX1181">
        <f t="shared" si="335"/>
        <v>0</v>
      </c>
      <c r="BY1181">
        <f t="shared" si="336"/>
        <v>5.8137447141804886E-4</v>
      </c>
      <c r="BZ1181">
        <f t="shared" si="337"/>
        <v>0</v>
      </c>
      <c r="CA1181">
        <f t="shared" si="322"/>
        <v>6.3489258454990802E-2</v>
      </c>
      <c r="CB1181">
        <f t="shared" si="322"/>
        <v>4.2020050513172959E-2</v>
      </c>
      <c r="CC1181">
        <f t="shared" si="322"/>
        <v>1.6819309768354593E-2</v>
      </c>
      <c r="CD1181">
        <f t="shared" si="321"/>
        <v>1.4971660812563988E-2</v>
      </c>
      <c r="CE1181" s="4">
        <f t="shared" si="325"/>
        <v>0.8071356532545263</v>
      </c>
      <c r="CF1181" s="4" t="str">
        <f t="shared" si="326"/>
        <v/>
      </c>
      <c r="CG1181" s="4">
        <f t="shared" si="327"/>
        <v>0.35857821875274576</v>
      </c>
      <c r="CH1181" s="4" t="str">
        <f t="shared" si="328"/>
        <v/>
      </c>
      <c r="CI1181">
        <f>INDEX(FX!$B$114:$AK$132,MATCH('Data (2)'!BQ1181,FX!$A$114:$A$132,0),MATCH('Data (2)'!D1181,Period,0))</f>
        <v>51.260984182776809</v>
      </c>
    </row>
    <row r="1182" spans="1:87" hidden="1" x14ac:dyDescent="0.15">
      <c r="A1182" t="s">
        <v>67</v>
      </c>
      <c r="B1182" s="1">
        <f t="shared" si="329"/>
        <v>44044</v>
      </c>
      <c r="C1182" t="s">
        <v>64</v>
      </c>
      <c r="D1182" s="1">
        <v>43952</v>
      </c>
      <c r="E1182">
        <v>0.5434343036</v>
      </c>
      <c r="F1182">
        <v>0.87009765180496179</v>
      </c>
      <c r="G1182">
        <v>0.33962898330152658</v>
      </c>
      <c r="H1182">
        <v>0.551473550480862</v>
      </c>
      <c r="I1182">
        <v>3.2878352102992556</v>
      </c>
      <c r="J1182">
        <v>2.1760374113316363</v>
      </c>
      <c r="K1182">
        <v>0.87099960237414698</v>
      </c>
      <c r="L1182">
        <v>0.77531782185016174</v>
      </c>
      <c r="M1182">
        <v>5.2774653011999995</v>
      </c>
      <c r="N1182">
        <v>8.3320241986110641</v>
      </c>
      <c r="O1182">
        <v>3.1747902679728575</v>
      </c>
      <c r="P1182">
        <v>5.0797713429703979</v>
      </c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t="str">
        <f>VLOOKUP(A1182,Misc!$A$3:$B$11,2,FALSE)</f>
        <v>PHP</v>
      </c>
      <c r="BR1182">
        <f>INDEX(FX!$B$30:$AK$48,MATCH('Data (2)'!BQ1182,FX!$A$30:$A$48,0),MATCH('Data (2)'!D1182,Period,0))</f>
        <v>50.598796499999999</v>
      </c>
      <c r="BS1182">
        <f t="shared" si="330"/>
        <v>1.074006381950211E-2</v>
      </c>
      <c r="BT1182">
        <f t="shared" si="331"/>
        <v>0</v>
      </c>
      <c r="BU1182">
        <f t="shared" si="332"/>
        <v>1.7196014766971024E-2</v>
      </c>
      <c r="BV1182">
        <f t="shared" si="333"/>
        <v>0</v>
      </c>
      <c r="BW1182">
        <f t="shared" si="334"/>
        <v>6.7121948898829359E-3</v>
      </c>
      <c r="BX1182">
        <f t="shared" si="335"/>
        <v>0</v>
      </c>
      <c r="BY1182">
        <f t="shared" si="336"/>
        <v>1.0898945995303702E-2</v>
      </c>
      <c r="BZ1182">
        <f t="shared" si="337"/>
        <v>0</v>
      </c>
      <c r="CA1182">
        <f t="shared" si="322"/>
        <v>6.4139135498766653E-2</v>
      </c>
      <c r="CB1182">
        <f t="shared" si="322"/>
        <v>4.2450168408252366E-2</v>
      </c>
      <c r="CC1182">
        <f t="shared" si="322"/>
        <v>1.6991472486530882E-2</v>
      </c>
      <c r="CD1182">
        <f t="shared" si="321"/>
        <v>1.5124910967094949E-2</v>
      </c>
      <c r="CE1182" s="4">
        <f t="shared" si="325"/>
        <v>1.6011091792346726</v>
      </c>
      <c r="CF1182" s="4" t="str">
        <f t="shared" si="326"/>
        <v/>
      </c>
      <c r="CG1182" s="4">
        <f t="shared" si="327"/>
        <v>0.63380650359975743</v>
      </c>
      <c r="CH1182" s="4" t="str">
        <f t="shared" si="328"/>
        <v/>
      </c>
      <c r="CI1182">
        <f>INDEX(FX!$B$114:$AK$132,MATCH('Data (2)'!BQ1182,FX!$A$114:$A$132,0),MATCH('Data (2)'!D1182,Period,0))</f>
        <v>51.260984182776809</v>
      </c>
    </row>
    <row r="1183" spans="1:87" hidden="1" x14ac:dyDescent="0.15">
      <c r="A1183" t="s">
        <v>67</v>
      </c>
      <c r="B1183" s="1">
        <f t="shared" ref="B1183:B1198" si="338">B1182</f>
        <v>44044</v>
      </c>
      <c r="C1183" t="s">
        <v>64</v>
      </c>
      <c r="D1183" s="1">
        <v>43983</v>
      </c>
      <c r="E1183">
        <v>0.32201596590000003</v>
      </c>
      <c r="F1183">
        <v>0.43505555400730023</v>
      </c>
      <c r="G1183">
        <v>0.17218434828536855</v>
      </c>
      <c r="H1183">
        <v>0.23538910128499047</v>
      </c>
      <c r="I1183">
        <v>4.1941553638377966</v>
      </c>
      <c r="J1183">
        <v>2.7758809054841893</v>
      </c>
      <c r="K1183">
        <v>1.1110981605022761</v>
      </c>
      <c r="L1183">
        <v>0.98904087133245266</v>
      </c>
      <c r="M1183">
        <v>0.16087399839999991</v>
      </c>
      <c r="N1183">
        <v>8.8967001269679519E-2</v>
      </c>
      <c r="O1183">
        <v>6.219330619376251E-2</v>
      </c>
      <c r="P1183">
        <v>6.4436955143325925E-2</v>
      </c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t="str">
        <f>VLOOKUP(A1183,Misc!$A$3:$B$11,2,FALSE)</f>
        <v>PHP</v>
      </c>
      <c r="BR1183">
        <f>INDEX(FX!$B$30:$AK$48,MATCH('Data (2)'!BQ1183,FX!$A$30:$A$48,0),MATCH('Data (2)'!D1183,Period,0))</f>
        <v>50.043616360000001</v>
      </c>
      <c r="BS1183">
        <f t="shared" si="330"/>
        <v>6.4347061488023933E-3</v>
      </c>
      <c r="BT1183">
        <f t="shared" si="331"/>
        <v>0</v>
      </c>
      <c r="BU1183">
        <f t="shared" si="332"/>
        <v>8.6935274796615478E-3</v>
      </c>
      <c r="BV1183">
        <f t="shared" si="333"/>
        <v>0</v>
      </c>
      <c r="BW1183">
        <f t="shared" si="334"/>
        <v>3.4406855621048997E-3</v>
      </c>
      <c r="BX1183">
        <f t="shared" si="335"/>
        <v>0</v>
      </c>
      <c r="BY1183">
        <f t="shared" si="336"/>
        <v>4.703678878673876E-3</v>
      </c>
      <c r="BZ1183">
        <f t="shared" si="337"/>
        <v>0</v>
      </c>
      <c r="CA1183">
        <f t="shared" si="322"/>
        <v>8.1819641793904371E-2</v>
      </c>
      <c r="CB1183">
        <f t="shared" si="322"/>
        <v>5.415192372402515E-2</v>
      </c>
      <c r="CC1183">
        <f t="shared" si="322"/>
        <v>2.1675318533497728E-2</v>
      </c>
      <c r="CD1183">
        <f t="shared" si="321"/>
        <v>1.9294223220645085E-2</v>
      </c>
      <c r="CE1183" s="4">
        <f t="shared" si="325"/>
        <v>1.3510372157832815</v>
      </c>
      <c r="CF1183" s="4" t="str">
        <f t="shared" si="326"/>
        <v/>
      </c>
      <c r="CG1183" s="4">
        <f t="shared" si="327"/>
        <v>0.54105527240560325</v>
      </c>
      <c r="CH1183" s="4" t="str">
        <f t="shared" si="328"/>
        <v/>
      </c>
      <c r="CI1183">
        <f>INDEX(FX!$B$114:$AK$132,MATCH('Data (2)'!BQ1183,FX!$A$114:$A$132,0),MATCH('Data (2)'!D1183,Period,0))</f>
        <v>51.260984182776809</v>
      </c>
    </row>
    <row r="1184" spans="1:87" hidden="1" x14ac:dyDescent="0.15">
      <c r="A1184" t="s">
        <v>67</v>
      </c>
      <c r="B1184" s="1">
        <f t="shared" si="338"/>
        <v>44044</v>
      </c>
      <c r="C1184" t="s">
        <v>64</v>
      </c>
      <c r="D1184" s="1">
        <v>44013</v>
      </c>
      <c r="E1184">
        <v>4.6466001799999997E-2</v>
      </c>
      <c r="F1184">
        <v>3.7057818507756392E-2</v>
      </c>
      <c r="G1184">
        <v>1.6803559286748593E-2</v>
      </c>
      <c r="H1184">
        <v>6.6925697449353727E-3</v>
      </c>
      <c r="I1184">
        <v>3.6249141322127998</v>
      </c>
      <c r="J1184">
        <v>2.3991314223567346</v>
      </c>
      <c r="K1184">
        <v>0.96029714564386603</v>
      </c>
      <c r="L1184">
        <v>0.85480577632882415</v>
      </c>
      <c r="M1184">
        <v>3.5976000000000001E-2</v>
      </c>
      <c r="N1184">
        <v>7.0425650415067067E-3</v>
      </c>
      <c r="O1184">
        <v>2.0067565686240574E-2</v>
      </c>
      <c r="P1184">
        <v>1.138781250046339E-2</v>
      </c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t="str">
        <f>VLOOKUP(A1184,Misc!$A$3:$B$11,2,FALSE)</f>
        <v>PHP</v>
      </c>
      <c r="BR1184">
        <f>INDEX(FX!$B$30:$AK$48,MATCH('Data (2)'!BQ1184,FX!$A$30:$A$48,0),MATCH('Data (2)'!D1184,Period,0))</f>
        <v>49.428887320000001</v>
      </c>
      <c r="BS1184">
        <f t="shared" si="330"/>
        <v>9.4005761244799141E-4</v>
      </c>
      <c r="BT1184">
        <f t="shared" si="331"/>
        <v>0</v>
      </c>
      <c r="BU1184">
        <f t="shared" si="332"/>
        <v>7.4971986053107037E-4</v>
      </c>
      <c r="BV1184">
        <f t="shared" si="333"/>
        <v>0</v>
      </c>
      <c r="BW1184">
        <f t="shared" si="334"/>
        <v>3.3995422915274702E-4</v>
      </c>
      <c r="BX1184">
        <f t="shared" si="335"/>
        <v>0</v>
      </c>
      <c r="BY1184">
        <f t="shared" si="336"/>
        <v>1.3539794455837191E-4</v>
      </c>
      <c r="BZ1184">
        <f t="shared" si="337"/>
        <v>0</v>
      </c>
      <c r="CA1184">
        <f t="shared" si="322"/>
        <v>7.1624678333513644E-2</v>
      </c>
      <c r="CB1184">
        <f t="shared" si="322"/>
        <v>4.7404437771117532E-2</v>
      </c>
      <c r="CC1184">
        <f t="shared" si="322"/>
        <v>1.8974511299484607E-2</v>
      </c>
      <c r="CD1184">
        <f t="shared" si="321"/>
        <v>1.6890107333330684E-2</v>
      </c>
      <c r="CE1184" s="4">
        <f t="shared" si="325"/>
        <v>0.79752543950868604</v>
      </c>
      <c r="CF1184" s="4" t="str">
        <f t="shared" si="326"/>
        <v/>
      </c>
      <c r="CG1184" s="4">
        <f t="shared" si="327"/>
        <v>0.18059804960010215</v>
      </c>
      <c r="CH1184" s="4" t="str">
        <f t="shared" si="328"/>
        <v/>
      </c>
      <c r="CI1184">
        <f>INDEX(FX!$B$114:$AK$132,MATCH('Data (2)'!BQ1184,FX!$A$114:$A$132,0),MATCH('Data (2)'!D1184,Period,0))</f>
        <v>50.609848679999999</v>
      </c>
    </row>
    <row r="1185" spans="1:87" hidden="1" x14ac:dyDescent="0.15">
      <c r="A1185" t="s">
        <v>67</v>
      </c>
      <c r="B1185" s="1">
        <f t="shared" si="338"/>
        <v>44044</v>
      </c>
      <c r="C1185" t="s">
        <v>64</v>
      </c>
      <c r="D1185" s="1">
        <v>44044</v>
      </c>
      <c r="E1185">
        <v>0.16797426880000002</v>
      </c>
      <c r="F1185">
        <v>0.15119093353911733</v>
      </c>
      <c r="G1185">
        <v>8.0849966304783139E-2</v>
      </c>
      <c r="H1185">
        <v>7.0831957356322306E-2</v>
      </c>
      <c r="I1185">
        <v>3.9413750258452409</v>
      </c>
      <c r="J1185">
        <v>2.6085794937231075</v>
      </c>
      <c r="K1185">
        <v>1.0441326467837591</v>
      </c>
      <c r="L1185">
        <v>0.92943170952136012</v>
      </c>
      <c r="M1185">
        <v>0.33740599220000028</v>
      </c>
      <c r="N1185">
        <v>0.24359356828341591</v>
      </c>
      <c r="O1185">
        <v>0.13854803626690382</v>
      </c>
      <c r="P1185">
        <v>0.10880469593166975</v>
      </c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t="str">
        <f>VLOOKUP(A1185,Misc!$A$3:$B$11,2,FALSE)</f>
        <v>PHP</v>
      </c>
      <c r="BR1185">
        <f>INDEX(FX!$B$30:$AK$48,MATCH('Data (2)'!BQ1185,FX!$A$30:$A$48,0),MATCH('Data (2)'!D1185,Period,0))</f>
        <v>48.777043620000001</v>
      </c>
      <c r="BS1185">
        <f t="shared" si="330"/>
        <v>3.4437156566644745E-3</v>
      </c>
      <c r="BT1185">
        <f t="shared" si="331"/>
        <v>0</v>
      </c>
      <c r="BU1185">
        <f t="shared" si="332"/>
        <v>3.0996329895878454E-3</v>
      </c>
      <c r="BV1185">
        <f t="shared" si="333"/>
        <v>0</v>
      </c>
      <c r="BW1185">
        <f t="shared" si="334"/>
        <v>1.6575413412639119E-3</v>
      </c>
      <c r="BX1185">
        <f t="shared" si="335"/>
        <v>0</v>
      </c>
      <c r="BY1185">
        <f t="shared" si="336"/>
        <v>1.452157656543152E-3</v>
      </c>
      <c r="BZ1185">
        <f t="shared" si="337"/>
        <v>0</v>
      </c>
      <c r="CA1185">
        <f t="shared" si="322"/>
        <v>7.7877629130371093E-2</v>
      </c>
      <c r="CB1185">
        <f t="shared" si="322"/>
        <v>5.1542922212963777E-2</v>
      </c>
      <c r="CC1185">
        <f t="shared" si="322"/>
        <v>2.0631016966394911E-2</v>
      </c>
      <c r="CD1185">
        <f t="shared" si="321"/>
        <v>1.8364641147181556E-2</v>
      </c>
      <c r="CE1185" s="4">
        <f t="shared" si="325"/>
        <v>0.90008389153420931</v>
      </c>
      <c r="CF1185" s="4" t="str">
        <f t="shared" si="326"/>
        <v/>
      </c>
      <c r="CG1185" s="4">
        <f t="shared" si="327"/>
        <v>0.46849341887287232</v>
      </c>
      <c r="CH1185" s="4" t="str">
        <f t="shared" si="328"/>
        <v/>
      </c>
      <c r="CI1185">
        <f>INDEX(FX!$B$114:$AK$132,MATCH('Data (2)'!BQ1185,FX!$A$114:$A$132,0),MATCH('Data (2)'!D1185,Period,0))</f>
        <v>50.609848679999999</v>
      </c>
    </row>
    <row r="1186" spans="1:87" hidden="1" x14ac:dyDescent="0.15">
      <c r="A1186" t="s">
        <v>67</v>
      </c>
      <c r="B1186" s="1">
        <f t="shared" si="338"/>
        <v>44044</v>
      </c>
      <c r="C1186" t="s">
        <v>64</v>
      </c>
      <c r="D1186" s="1">
        <v>44075</v>
      </c>
      <c r="E1186">
        <v>1.5</v>
      </c>
      <c r="F1186">
        <v>1.0794000000000001</v>
      </c>
      <c r="G1186">
        <v>0.96878705102639207</v>
      </c>
      <c r="H1186">
        <v>0.69713916191859182</v>
      </c>
      <c r="I1186">
        <v>4.2979997778535131</v>
      </c>
      <c r="J1186">
        <v>2.8446098153602537</v>
      </c>
      <c r="K1186">
        <v>1.1386081899079874</v>
      </c>
      <c r="L1186">
        <v>1.0135288458616394</v>
      </c>
      <c r="M1186">
        <v>4.2033994200000251E-2</v>
      </c>
      <c r="N1186">
        <v>2.5533053356313656E-2</v>
      </c>
      <c r="O1186">
        <v>1.9289027918206525E-2</v>
      </c>
      <c r="P1186">
        <v>8.4111617445401521E-3</v>
      </c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t="str">
        <f>VLOOKUP(A1186,Misc!$A$3:$B$11,2,FALSE)</f>
        <v>PHP</v>
      </c>
      <c r="BR1186">
        <f>INDEX(FX!$B$30:$AK$48,MATCH('Data (2)'!BQ1186,FX!$A$30:$A$48,0),MATCH('Data (2)'!D1186,Period,0))</f>
        <v>48.777043620000001</v>
      </c>
      <c r="BS1186">
        <f t="shared" si="330"/>
        <v>0</v>
      </c>
      <c r="BT1186">
        <f t="shared" si="331"/>
        <v>3.0752171281347534E-2</v>
      </c>
      <c r="BU1186">
        <f t="shared" si="332"/>
        <v>0</v>
      </c>
      <c r="BV1186">
        <f t="shared" si="333"/>
        <v>2.2129262454057688E-2</v>
      </c>
      <c r="BW1186">
        <f t="shared" si="334"/>
        <v>0</v>
      </c>
      <c r="BX1186">
        <f t="shared" si="335"/>
        <v>1.9861536885543454E-2</v>
      </c>
      <c r="BY1186">
        <f t="shared" si="336"/>
        <v>0</v>
      </c>
      <c r="BZ1186">
        <f t="shared" si="337"/>
        <v>1.4292361942837072E-2</v>
      </c>
      <c r="CA1186">
        <f t="shared" si="322"/>
        <v>8.4924177604822529E-2</v>
      </c>
      <c r="CB1186">
        <f t="shared" si="322"/>
        <v>5.6206645337874457E-2</v>
      </c>
      <c r="CC1186">
        <f t="shared" si="322"/>
        <v>2.2497759222859376E-2</v>
      </c>
      <c r="CD1186">
        <f t="shared" si="321"/>
        <v>2.0026316464015939E-2</v>
      </c>
      <c r="CE1186" s="4" t="str">
        <f t="shared" si="325"/>
        <v/>
      </c>
      <c r="CF1186" s="4">
        <f t="shared" si="326"/>
        <v>0.71960000000000002</v>
      </c>
      <c r="CG1186" s="4" t="str">
        <f t="shared" si="327"/>
        <v/>
      </c>
      <c r="CH1186" s="4">
        <f t="shared" si="328"/>
        <v>0.64585803401759478</v>
      </c>
      <c r="CI1186">
        <f>INDEX(FX!$B$114:$AK$132,MATCH('Data (2)'!BQ1186,FX!$A$114:$A$132,0),MATCH('Data (2)'!D1186,Period,0))</f>
        <v>50.609848679999999</v>
      </c>
    </row>
    <row r="1187" spans="1:87" hidden="1" x14ac:dyDescent="0.15">
      <c r="A1187" t="s">
        <v>67</v>
      </c>
      <c r="B1187" s="1">
        <f t="shared" si="338"/>
        <v>44044</v>
      </c>
      <c r="C1187" t="s">
        <v>64</v>
      </c>
      <c r="D1187" s="1">
        <v>44105</v>
      </c>
      <c r="E1187">
        <v>1.5</v>
      </c>
      <c r="F1187">
        <v>1.0794000000000001</v>
      </c>
      <c r="G1187">
        <v>0.96878705102639207</v>
      </c>
      <c r="H1187">
        <v>0.69713916191859182</v>
      </c>
      <c r="I1187">
        <v>4.0701966696645888</v>
      </c>
      <c r="J1187">
        <v>2.6938394591441317</v>
      </c>
      <c r="K1187">
        <v>1.0782595398203547</v>
      </c>
      <c r="L1187">
        <v>0.95980966641539911</v>
      </c>
      <c r="M1187">
        <v>7.6697991799999962E-2</v>
      </c>
      <c r="N1187">
        <v>2.4011421996957893E-2</v>
      </c>
      <c r="O1187">
        <v>1.515326800006811E-2</v>
      </c>
      <c r="P1187">
        <v>-1.2498001153549154E-3</v>
      </c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t="str">
        <f>VLOOKUP(A1187,Misc!$A$3:$B$11,2,FALSE)</f>
        <v>PHP</v>
      </c>
      <c r="BR1187">
        <f>INDEX(FX!$B$30:$AK$48,MATCH('Data (2)'!BQ1187,FX!$A$30:$A$48,0),MATCH('Data (2)'!D1187,Period,0))</f>
        <v>48.777043620000001</v>
      </c>
      <c r="BS1187">
        <f t="shared" si="330"/>
        <v>0</v>
      </c>
      <c r="BT1187">
        <f t="shared" si="331"/>
        <v>3.0752171281347534E-2</v>
      </c>
      <c r="BU1187">
        <f t="shared" si="332"/>
        <v>0</v>
      </c>
      <c r="BV1187">
        <f t="shared" si="333"/>
        <v>2.2129262454057688E-2</v>
      </c>
      <c r="BW1187">
        <f t="shared" si="334"/>
        <v>0</v>
      </c>
      <c r="BX1187">
        <f t="shared" si="335"/>
        <v>1.9861536885543454E-2</v>
      </c>
      <c r="BY1187">
        <f t="shared" si="336"/>
        <v>0</v>
      </c>
      <c r="BZ1187">
        <f t="shared" si="337"/>
        <v>1.4292361942837072E-2</v>
      </c>
      <c r="CA1187">
        <f t="shared" si="322"/>
        <v>8.0423015990424201E-2</v>
      </c>
      <c r="CB1187">
        <f t="shared" si="322"/>
        <v>5.3227573869603036E-2</v>
      </c>
      <c r="CC1187">
        <f t="shared" si="322"/>
        <v>2.130533024585907E-2</v>
      </c>
      <c r="CD1187">
        <f t="shared" si="321"/>
        <v>1.8964879197409985E-2</v>
      </c>
      <c r="CE1187" s="4" t="str">
        <f t="shared" si="325"/>
        <v/>
      </c>
      <c r="CF1187" s="4">
        <f t="shared" si="326"/>
        <v>0.71960000000000002</v>
      </c>
      <c r="CG1187" s="4" t="str">
        <f t="shared" si="327"/>
        <v/>
      </c>
      <c r="CH1187" s="4">
        <f t="shared" si="328"/>
        <v>0.64585803401759478</v>
      </c>
      <c r="CI1187">
        <f>INDEX(FX!$B$114:$AK$132,MATCH('Data (2)'!BQ1187,FX!$A$114:$A$132,0),MATCH('Data (2)'!D1187,Period,0))</f>
        <v>50.609848679999999</v>
      </c>
    </row>
    <row r="1188" spans="1:87" hidden="1" x14ac:dyDescent="0.15">
      <c r="A1188" t="s">
        <v>67</v>
      </c>
      <c r="B1188" s="1">
        <f t="shared" si="338"/>
        <v>44044</v>
      </c>
      <c r="C1188" t="s">
        <v>64</v>
      </c>
      <c r="D1188" s="1">
        <v>44136</v>
      </c>
      <c r="E1188">
        <v>1.6</v>
      </c>
      <c r="F1188">
        <v>1.1513600000000002</v>
      </c>
      <c r="G1188">
        <v>1.0333728544281515</v>
      </c>
      <c r="H1188">
        <v>0.74361510604649794</v>
      </c>
      <c r="I1188">
        <v>5.0182749738098851</v>
      </c>
      <c r="J1188">
        <v>3.3213203779655589</v>
      </c>
      <c r="K1188">
        <v>1.3294204931866722</v>
      </c>
      <c r="L1188">
        <v>1.1833798755945937</v>
      </c>
      <c r="M1188">
        <v>0.24003720600000017</v>
      </c>
      <c r="N1188">
        <v>0.13868720832825196</v>
      </c>
      <c r="O1188">
        <v>3.5388945758072055E-2</v>
      </c>
      <c r="P1188">
        <v>3.1915540277432264E-2</v>
      </c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t="str">
        <f>VLOOKUP(A1188,Misc!$A$3:$B$11,2,FALSE)</f>
        <v>PHP</v>
      </c>
      <c r="BR1188">
        <f>INDEX(FX!$B$30:$AK$48,MATCH('Data (2)'!BQ1188,FX!$A$30:$A$48,0),MATCH('Data (2)'!D1188,Period,0))</f>
        <v>48.777043620000001</v>
      </c>
      <c r="BS1188">
        <f t="shared" si="330"/>
        <v>0</v>
      </c>
      <c r="BT1188">
        <f t="shared" si="331"/>
        <v>3.2802316033437369E-2</v>
      </c>
      <c r="BU1188">
        <f t="shared" si="332"/>
        <v>0</v>
      </c>
      <c r="BV1188">
        <f t="shared" si="333"/>
        <v>2.3604546617661534E-2</v>
      </c>
      <c r="BW1188">
        <f t="shared" si="334"/>
        <v>0</v>
      </c>
      <c r="BX1188">
        <f t="shared" si="335"/>
        <v>2.1185639344579683E-2</v>
      </c>
      <c r="BY1188">
        <f t="shared" si="336"/>
        <v>0</v>
      </c>
      <c r="BZ1188">
        <f t="shared" si="337"/>
        <v>1.5245186072359543E-2</v>
      </c>
      <c r="CA1188">
        <f t="shared" si="322"/>
        <v>9.9156095200755009E-2</v>
      </c>
      <c r="CB1188">
        <f t="shared" si="322"/>
        <v>6.5625969343751034E-2</v>
      </c>
      <c r="CC1188">
        <f t="shared" si="322"/>
        <v>2.6268019523086078E-2</v>
      </c>
      <c r="CD1188">
        <f t="shared" si="321"/>
        <v>2.3382402960280768E-2</v>
      </c>
      <c r="CE1188" s="4" t="str">
        <f t="shared" si="325"/>
        <v/>
      </c>
      <c r="CF1188" s="4">
        <f t="shared" si="326"/>
        <v>0.71960000000000013</v>
      </c>
      <c r="CG1188" s="4" t="str">
        <f t="shared" si="327"/>
        <v/>
      </c>
      <c r="CH1188" s="4">
        <f t="shared" si="328"/>
        <v>0.64585803401759467</v>
      </c>
      <c r="CI1188">
        <f>INDEX(FX!$B$114:$AK$132,MATCH('Data (2)'!BQ1188,FX!$A$114:$A$132,0),MATCH('Data (2)'!D1188,Period,0))</f>
        <v>50.609848679999999</v>
      </c>
    </row>
    <row r="1189" spans="1:87" hidden="1" x14ac:dyDescent="0.15">
      <c r="A1189" t="s">
        <v>67</v>
      </c>
      <c r="B1189" s="1">
        <f t="shared" si="338"/>
        <v>44044</v>
      </c>
      <c r="C1189" t="s">
        <v>64</v>
      </c>
      <c r="D1189" s="1">
        <v>44166</v>
      </c>
      <c r="E1189">
        <v>2.5</v>
      </c>
      <c r="F1189">
        <v>1.7989999999999999</v>
      </c>
      <c r="G1189">
        <v>1.6146450850439866</v>
      </c>
      <c r="H1189">
        <v>1.1618986031976528</v>
      </c>
      <c r="I1189">
        <v>5.1223928219621389</v>
      </c>
      <c r="J1189">
        <v>3.3902302588674149</v>
      </c>
      <c r="K1189">
        <v>1.3570029596243409</v>
      </c>
      <c r="L1189">
        <v>1.2079323297420095</v>
      </c>
      <c r="M1189">
        <v>0.17493660779999975</v>
      </c>
      <c r="N1189">
        <v>0.12022442181452721</v>
      </c>
      <c r="O1189">
        <v>7.9975538941208679E-2</v>
      </c>
      <c r="P1189">
        <v>7.0539430465492714E-2</v>
      </c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t="str">
        <f>VLOOKUP(A1189,Misc!$A$3:$B$11,2,FALSE)</f>
        <v>PHP</v>
      </c>
      <c r="BR1189">
        <f>INDEX(FX!$B$30:$AK$48,MATCH('Data (2)'!BQ1189,FX!$A$30:$A$48,0),MATCH('Data (2)'!D1189,Period,0))</f>
        <v>48.777043620000001</v>
      </c>
      <c r="BS1189">
        <f t="shared" si="330"/>
        <v>0</v>
      </c>
      <c r="BT1189">
        <f t="shared" si="331"/>
        <v>5.1253618802245889E-2</v>
      </c>
      <c r="BU1189">
        <f t="shared" si="332"/>
        <v>0</v>
      </c>
      <c r="BV1189">
        <f t="shared" si="333"/>
        <v>3.6882104090096145E-2</v>
      </c>
      <c r="BW1189">
        <f t="shared" si="334"/>
        <v>0</v>
      </c>
      <c r="BX1189">
        <f t="shared" si="335"/>
        <v>3.3102561475905755E-2</v>
      </c>
      <c r="BY1189">
        <f t="shared" si="336"/>
        <v>0</v>
      </c>
      <c r="BZ1189">
        <f t="shared" si="337"/>
        <v>2.3820603238061781E-2</v>
      </c>
      <c r="CA1189">
        <f t="shared" si="322"/>
        <v>0.10121335976225525</v>
      </c>
      <c r="CB1189">
        <f t="shared" si="322"/>
        <v>6.6987559680398059E-2</v>
      </c>
      <c r="CC1189">
        <f t="shared" si="322"/>
        <v>2.6813021477390848E-2</v>
      </c>
      <c r="CD1189">
        <f t="shared" si="321"/>
        <v>2.386753490174651E-2</v>
      </c>
      <c r="CE1189" s="4" t="str">
        <f t="shared" si="325"/>
        <v/>
      </c>
      <c r="CF1189" s="4">
        <f t="shared" si="326"/>
        <v>0.71960000000000002</v>
      </c>
      <c r="CG1189" s="4" t="str">
        <f t="shared" si="327"/>
        <v/>
      </c>
      <c r="CH1189" s="4">
        <f t="shared" si="328"/>
        <v>0.64585803401759456</v>
      </c>
      <c r="CI1189">
        <f>INDEX(FX!$B$114:$AK$132,MATCH('Data (2)'!BQ1189,FX!$A$114:$A$132,0),MATCH('Data (2)'!D1189,Period,0))</f>
        <v>50.609848679999999</v>
      </c>
    </row>
    <row r="1190" spans="1:87" x14ac:dyDescent="0.15">
      <c r="A1190" t="s">
        <v>67</v>
      </c>
      <c r="B1190" s="1">
        <f t="shared" si="338"/>
        <v>44044</v>
      </c>
      <c r="C1190" t="s">
        <v>109</v>
      </c>
      <c r="D1190" s="1">
        <v>43831</v>
      </c>
      <c r="E1190">
        <f t="array" ref="E1190:E1201">TRANSPOSE('[13]D2C_Key Metrics P1'!$F$6:$Q$6)</f>
        <v>0.104543</v>
      </c>
      <c r="F1190">
        <f t="array" ref="F1190:F1201">TRANSPOSE('[13]D2C_Key Metrics P1'!$F$11:$Q$11)</f>
        <v>0.11434346515896865</v>
      </c>
      <c r="G1190">
        <f t="array" ref="G1190:G1201">TRANSPOSE('[13]D2C_Key Metrics P1'!$F$16:$Q$16)</f>
        <v>0.104543</v>
      </c>
      <c r="H1190">
        <f t="array" ref="H1190:H1201">TRANSPOSE('[13]D2C_Key Metrics P1'!$F$21:$Q$21)</f>
        <v>0.11434346515896865</v>
      </c>
      <c r="I1190">
        <f t="array" ref="I1190:I1201">TRANSPOSE('[13]D2C_Key Metrics P1'!$F$7:$Q$7)</f>
        <v>2.1957483260412105</v>
      </c>
      <c r="J1190">
        <f t="array" ref="J1190:J1201">TRANSPOSE('[13]D2C_Key Metrics P1'!$F$12:$Q$12)</f>
        <v>1.6419104693382482</v>
      </c>
      <c r="K1190">
        <f t="array" ref="K1190:K1201">TRANSPOSE('[13]D2C_Key Metrics P1'!$F$17:$Q$17)</f>
        <v>2.1957483260412105</v>
      </c>
      <c r="L1190">
        <f t="array" ref="L1190:L1201">TRANSPOSE('[13]D2C_Key Metrics P1'!$F$22:$Q$22)</f>
        <v>1.6419104693382482</v>
      </c>
      <c r="M1190">
        <f t="array" ref="M1190:M1201">TRANSPOSE('[13]D2C_Key Metrics P1'!$F$9:$Q$9)</f>
        <v>2E-3</v>
      </c>
      <c r="N1190">
        <f t="array" ref="N1190:N1201">TRANSPOSE('[13]D2C_Key Metrics P1'!$F$14:$Q$14)</f>
        <v>3.6481701172804992E-3</v>
      </c>
      <c r="O1190">
        <f t="array" ref="O1190:O1201">TRANSPOSE('[13]D2C_Key Metrics P1'!$F$19:$Q$19)</f>
        <v>2E-3</v>
      </c>
      <c r="P1190">
        <f t="array" ref="P1190:P1201">TRANSPOSE('[13]D2C_Key Metrics P1'!$F$24:$Q$24)</f>
        <v>3.6481701172804992E-3</v>
      </c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t="str">
        <f>VLOOKUP(A1190,Misc!$A$3:$B$11,2,FALSE)</f>
        <v>PHP</v>
      </c>
      <c r="BR1190">
        <f>INDEX(FX!$B$30:$AK$48,MATCH('Data (2)'!BQ1190,FX!$A$30:$A$48,0),MATCH('Data (2)'!D1190,Period,0))</f>
        <v>50.828687260000002</v>
      </c>
      <c r="BS1190">
        <f t="shared" si="330"/>
        <v>2.0567715917044912E-3</v>
      </c>
      <c r="BT1190">
        <f t="shared" si="331"/>
        <v>0</v>
      </c>
      <c r="BU1190">
        <f t="shared" si="332"/>
        <v>2.2495852504330178E-3</v>
      </c>
      <c r="BV1190">
        <f t="shared" si="333"/>
        <v>0</v>
      </c>
      <c r="BW1190">
        <f t="shared" si="334"/>
        <v>2.0567715917044912E-3</v>
      </c>
      <c r="BX1190">
        <f t="shared" si="335"/>
        <v>0</v>
      </c>
      <c r="BY1190">
        <f t="shared" si="336"/>
        <v>2.2495852504330178E-3</v>
      </c>
      <c r="BZ1190">
        <f t="shared" si="337"/>
        <v>0</v>
      </c>
      <c r="CA1190">
        <f t="shared" si="322"/>
        <v>4.2834689209477965E-2</v>
      </c>
      <c r="CB1190">
        <f t="shared" si="322"/>
        <v>3.2030412515761143E-2</v>
      </c>
      <c r="CC1190">
        <f t="shared" si="322"/>
        <v>4.2834689209477965E-2</v>
      </c>
      <c r="CD1190">
        <f t="shared" si="321"/>
        <v>3.2030412515761143E-2</v>
      </c>
      <c r="CE1190" s="4">
        <f t="shared" si="325"/>
        <v>1.0937457807693356</v>
      </c>
      <c r="CF1190" s="4" t="str">
        <f t="shared" si="326"/>
        <v/>
      </c>
      <c r="CG1190" s="4">
        <f t="shared" si="327"/>
        <v>1</v>
      </c>
      <c r="CH1190" s="4" t="str">
        <f t="shared" si="328"/>
        <v/>
      </c>
      <c r="CI1190">
        <f>INDEX(FX!$B$114:$AK$132,MATCH('Data (2)'!BQ1190,FX!$A$114:$A$132,0),MATCH('Data (2)'!D1190,Period,0))</f>
        <v>51.260984182776809</v>
      </c>
    </row>
    <row r="1191" spans="1:87" hidden="1" x14ac:dyDescent="0.15">
      <c r="A1191" t="s">
        <v>67</v>
      </c>
      <c r="B1191" s="1">
        <f t="shared" si="338"/>
        <v>44044</v>
      </c>
      <c r="C1191" t="s">
        <v>109</v>
      </c>
      <c r="D1191" s="1">
        <v>43862</v>
      </c>
      <c r="E1191">
        <v>0.17150799999999999</v>
      </c>
      <c r="F1191">
        <v>0.20203822999403984</v>
      </c>
      <c r="G1191">
        <v>0.17150799999999999</v>
      </c>
      <c r="H1191">
        <v>0.20203822999403981</v>
      </c>
      <c r="I1191">
        <v>2.6614274374167977</v>
      </c>
      <c r="J1191">
        <v>1.9901304357395153</v>
      </c>
      <c r="K1191">
        <v>2.6614274374167977</v>
      </c>
      <c r="L1191">
        <v>1.9901304357395153</v>
      </c>
      <c r="M1191">
        <v>8.9999999999999993E-3</v>
      </c>
      <c r="N1191">
        <v>1.6723278249873599E-2</v>
      </c>
      <c r="O1191">
        <v>8.9999999999999993E-3</v>
      </c>
      <c r="P1191">
        <v>1.6723278249873599E-2</v>
      </c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t="str">
        <f>VLOOKUP(A1191,Misc!$A$3:$B$11,2,FALSE)</f>
        <v>PHP</v>
      </c>
      <c r="BR1191">
        <f>INDEX(FX!$B$30:$AK$48,MATCH('Data (2)'!BQ1191,FX!$A$30:$A$48,0),MATCH('Data (2)'!D1191,Period,0))</f>
        <v>50.775175580000003</v>
      </c>
      <c r="BS1191">
        <f t="shared" si="330"/>
        <v>3.3777923570106933E-3</v>
      </c>
      <c r="BT1191">
        <f t="shared" si="331"/>
        <v>0</v>
      </c>
      <c r="BU1191">
        <f t="shared" si="332"/>
        <v>3.9790749650035935E-3</v>
      </c>
      <c r="BV1191">
        <f t="shared" si="333"/>
        <v>0</v>
      </c>
      <c r="BW1191">
        <f t="shared" si="334"/>
        <v>3.3777923570106933E-3</v>
      </c>
      <c r="BX1191">
        <f t="shared" si="335"/>
        <v>0</v>
      </c>
      <c r="BY1191">
        <f t="shared" si="336"/>
        <v>3.9790749650035935E-3</v>
      </c>
      <c r="BZ1191">
        <f t="shared" si="337"/>
        <v>0</v>
      </c>
      <c r="CA1191">
        <f t="shared" si="322"/>
        <v>5.1919163860123685E-2</v>
      </c>
      <c r="CB1191">
        <f t="shared" si="322"/>
        <v>3.8823492515155017E-2</v>
      </c>
      <c r="CC1191">
        <f t="shared" si="322"/>
        <v>5.1919163860123685E-2</v>
      </c>
      <c r="CD1191">
        <f t="shared" si="321"/>
        <v>3.8823492515155017E-2</v>
      </c>
      <c r="CE1191" s="4">
        <f t="shared" si="325"/>
        <v>1.1780105300862924</v>
      </c>
      <c r="CF1191" s="4" t="str">
        <f t="shared" si="326"/>
        <v/>
      </c>
      <c r="CG1191" s="4">
        <f t="shared" si="327"/>
        <v>1</v>
      </c>
      <c r="CH1191" s="4" t="str">
        <f t="shared" si="328"/>
        <v/>
      </c>
      <c r="CI1191">
        <f>INDEX(FX!$B$114:$AK$132,MATCH('Data (2)'!BQ1191,FX!$A$114:$A$132,0),MATCH('Data (2)'!D1191,Period,0))</f>
        <v>51.260984182776809</v>
      </c>
    </row>
    <row r="1192" spans="1:87" hidden="1" x14ac:dyDescent="0.15">
      <c r="A1192" t="s">
        <v>67</v>
      </c>
      <c r="B1192" s="1">
        <f t="shared" si="338"/>
        <v>44044</v>
      </c>
      <c r="C1192" t="s">
        <v>109</v>
      </c>
      <c r="D1192" s="1">
        <v>43891</v>
      </c>
      <c r="E1192">
        <v>0.18410099999999999</v>
      </c>
      <c r="F1192">
        <v>0.18583188767355324</v>
      </c>
      <c r="G1192">
        <v>0.18410100000000001</v>
      </c>
      <c r="H1192">
        <v>0.18583188767355324</v>
      </c>
      <c r="I1192">
        <v>3.2504207172527697</v>
      </c>
      <c r="J1192">
        <v>2.4305607988477163</v>
      </c>
      <c r="K1192">
        <v>3.2504207172527697</v>
      </c>
      <c r="L1192">
        <v>2.4305607988477163</v>
      </c>
      <c r="M1192">
        <v>7.0000000000000001E-3</v>
      </c>
      <c r="N1192">
        <v>1.314432195930299E-2</v>
      </c>
      <c r="O1192">
        <v>6.9999999999999993E-3</v>
      </c>
      <c r="P1192">
        <v>1.3144321959302992E-2</v>
      </c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t="str">
        <f>VLOOKUP(A1192,Misc!$A$3:$B$11,2,FALSE)</f>
        <v>PHP</v>
      </c>
      <c r="BR1192">
        <f>INDEX(FX!$B$30:$AK$48,MATCH('Data (2)'!BQ1192,FX!$A$30:$A$48,0),MATCH('Data (2)'!D1192,Period,0))</f>
        <v>50.906640789999997</v>
      </c>
      <c r="BS1192">
        <f t="shared" si="330"/>
        <v>3.6164436926697475E-3</v>
      </c>
      <c r="BT1192">
        <f t="shared" si="331"/>
        <v>0</v>
      </c>
      <c r="BU1192">
        <f t="shared" si="332"/>
        <v>3.65044490835973E-3</v>
      </c>
      <c r="BV1192">
        <f t="shared" si="333"/>
        <v>0</v>
      </c>
      <c r="BW1192">
        <f t="shared" si="334"/>
        <v>3.6164436926697479E-3</v>
      </c>
      <c r="BX1192">
        <f t="shared" si="335"/>
        <v>0</v>
      </c>
      <c r="BY1192">
        <f t="shared" si="336"/>
        <v>3.65044490835973E-3</v>
      </c>
      <c r="BZ1192">
        <f t="shared" si="337"/>
        <v>0</v>
      </c>
      <c r="CA1192">
        <f t="shared" si="322"/>
        <v>6.3409253042489955E-2</v>
      </c>
      <c r="CB1192">
        <f t="shared" si="322"/>
        <v>4.7415414229685447E-2</v>
      </c>
      <c r="CC1192">
        <f t="shared" si="322"/>
        <v>6.3409253042489955E-2</v>
      </c>
      <c r="CD1192">
        <f t="shared" si="321"/>
        <v>4.7415414229685447E-2</v>
      </c>
      <c r="CE1192" s="4">
        <f t="shared" si="325"/>
        <v>1.0094018374346323</v>
      </c>
      <c r="CF1192" s="4" t="str">
        <f t="shared" si="326"/>
        <v/>
      </c>
      <c r="CG1192" s="4">
        <f t="shared" si="327"/>
        <v>1</v>
      </c>
      <c r="CH1192" s="4" t="str">
        <f t="shared" si="328"/>
        <v/>
      </c>
      <c r="CI1192">
        <f>INDEX(FX!$B$114:$AK$132,MATCH('Data (2)'!BQ1192,FX!$A$114:$A$132,0),MATCH('Data (2)'!D1192,Period,0))</f>
        <v>51.260984182776809</v>
      </c>
    </row>
    <row r="1193" spans="1:87" hidden="1" x14ac:dyDescent="0.15">
      <c r="A1193" t="s">
        <v>67</v>
      </c>
      <c r="B1193" s="1">
        <f t="shared" si="338"/>
        <v>44044</v>
      </c>
      <c r="C1193" t="s">
        <v>109</v>
      </c>
      <c r="D1193" s="1">
        <v>43922</v>
      </c>
      <c r="E1193">
        <v>0.22667399999999999</v>
      </c>
      <c r="F1193">
        <v>0.22728203980643372</v>
      </c>
      <c r="G1193">
        <v>0.22667400000000004</v>
      </c>
      <c r="H1193">
        <v>0.22728203980643369</v>
      </c>
      <c r="I1193">
        <v>3.0634769743779877</v>
      </c>
      <c r="J1193">
        <v>2.2907702386259157</v>
      </c>
      <c r="K1193">
        <v>3.0634769743779877</v>
      </c>
      <c r="L1193">
        <v>2.2907702386259157</v>
      </c>
      <c r="M1193">
        <v>4.0000000000000001E-3</v>
      </c>
      <c r="N1193">
        <v>7.2085542991801631E-3</v>
      </c>
      <c r="O1193">
        <v>4.0000000000000001E-3</v>
      </c>
      <c r="P1193">
        <v>7.2085542991801588E-3</v>
      </c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t="str">
        <f>VLOOKUP(A1193,Misc!$A$3:$B$11,2,FALSE)</f>
        <v>PHP</v>
      </c>
      <c r="BR1193">
        <f>INDEX(FX!$B$30:$AK$48,MATCH('Data (2)'!BQ1193,FX!$A$30:$A$48,0),MATCH('Data (2)'!D1193,Period,0))</f>
        <v>50.718151400000004</v>
      </c>
      <c r="BS1193">
        <f t="shared" si="330"/>
        <v>4.4692874985187252E-3</v>
      </c>
      <c r="BT1193">
        <f t="shared" si="331"/>
        <v>0</v>
      </c>
      <c r="BU1193">
        <f t="shared" si="332"/>
        <v>4.4812761019999182E-3</v>
      </c>
      <c r="BV1193">
        <f t="shared" si="333"/>
        <v>0</v>
      </c>
      <c r="BW1193">
        <f t="shared" si="334"/>
        <v>4.469287498518726E-3</v>
      </c>
      <c r="BX1193">
        <f t="shared" si="335"/>
        <v>0</v>
      </c>
      <c r="BY1193">
        <f t="shared" si="336"/>
        <v>4.4812761019999174E-3</v>
      </c>
      <c r="BZ1193">
        <f t="shared" si="337"/>
        <v>0</v>
      </c>
      <c r="CA1193">
        <f t="shared" si="322"/>
        <v>5.9762351878668886E-2</v>
      </c>
      <c r="CB1193">
        <f t="shared" si="322"/>
        <v>4.4688378015878834E-2</v>
      </c>
      <c r="CC1193">
        <f t="shared" si="322"/>
        <v>5.9762351878668886E-2</v>
      </c>
      <c r="CD1193">
        <f t="shared" si="321"/>
        <v>4.4688378015878834E-2</v>
      </c>
      <c r="CE1193" s="4">
        <f t="shared" si="325"/>
        <v>1.002682441772915</v>
      </c>
      <c r="CF1193" s="4" t="str">
        <f t="shared" si="326"/>
        <v/>
      </c>
      <c r="CG1193" s="4">
        <f t="shared" si="327"/>
        <v>0.99999999999999978</v>
      </c>
      <c r="CH1193" s="4" t="str">
        <f t="shared" si="328"/>
        <v/>
      </c>
      <c r="CI1193">
        <f>INDEX(FX!$B$114:$AK$132,MATCH('Data (2)'!BQ1193,FX!$A$114:$A$132,0),MATCH('Data (2)'!D1193,Period,0))</f>
        <v>51.260984182776809</v>
      </c>
    </row>
    <row r="1194" spans="1:87" hidden="1" x14ac:dyDescent="0.15">
      <c r="A1194" t="s">
        <v>67</v>
      </c>
      <c r="B1194" s="1">
        <f t="shared" si="338"/>
        <v>44044</v>
      </c>
      <c r="C1194" t="s">
        <v>109</v>
      </c>
      <c r="D1194" s="1">
        <v>43952</v>
      </c>
      <c r="E1194">
        <v>0.21288499999999999</v>
      </c>
      <c r="F1194">
        <v>0.2261370226027504</v>
      </c>
      <c r="G1194">
        <v>0.21288499999999999</v>
      </c>
      <c r="H1194">
        <v>0.22613702260275048</v>
      </c>
      <c r="I1194">
        <v>3.0948347726612289</v>
      </c>
      <c r="J1194">
        <v>2.3142185986615473</v>
      </c>
      <c r="K1194">
        <v>3.0948347726612289</v>
      </c>
      <c r="L1194">
        <v>2.3142185986615473</v>
      </c>
      <c r="M1194">
        <v>0.02</v>
      </c>
      <c r="N1194">
        <v>3.6974223901042644E-2</v>
      </c>
      <c r="O1194">
        <v>2.0000000000000004E-2</v>
      </c>
      <c r="P1194">
        <v>3.6974223901042637E-2</v>
      </c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t="str">
        <f>VLOOKUP(A1194,Misc!$A$3:$B$11,2,FALSE)</f>
        <v>PHP</v>
      </c>
      <c r="BR1194">
        <f>INDEX(FX!$B$30:$AK$48,MATCH('Data (2)'!BQ1194,FX!$A$30:$A$48,0),MATCH('Data (2)'!D1194,Period,0))</f>
        <v>50.598796499999999</v>
      </c>
      <c r="BS1194">
        <f t="shared" si="330"/>
        <v>4.2073135079408455E-3</v>
      </c>
      <c r="BT1194">
        <f t="shared" si="331"/>
        <v>0</v>
      </c>
      <c r="BU1194">
        <f t="shared" si="332"/>
        <v>4.4692174171128835E-3</v>
      </c>
      <c r="BV1194">
        <f t="shared" si="333"/>
        <v>0</v>
      </c>
      <c r="BW1194">
        <f t="shared" si="334"/>
        <v>4.2073135079408455E-3</v>
      </c>
      <c r="BX1194">
        <f t="shared" si="335"/>
        <v>0</v>
      </c>
      <c r="BY1194">
        <f t="shared" si="336"/>
        <v>4.4692174171128852E-3</v>
      </c>
      <c r="BZ1194">
        <f t="shared" si="337"/>
        <v>0</v>
      </c>
      <c r="CA1194">
        <f t="shared" si="322"/>
        <v>6.037408024836681E-2</v>
      </c>
      <c r="CB1194">
        <f t="shared" si="322"/>
        <v>4.5145808953061466E-2</v>
      </c>
      <c r="CC1194">
        <f t="shared" si="322"/>
        <v>6.037408024836681E-2</v>
      </c>
      <c r="CD1194">
        <f t="shared" si="322"/>
        <v>4.5145808953061466E-2</v>
      </c>
      <c r="CE1194" s="4">
        <f t="shared" si="325"/>
        <v>1.0622496775383443</v>
      </c>
      <c r="CF1194" s="4" t="str">
        <f t="shared" si="326"/>
        <v/>
      </c>
      <c r="CG1194" s="4">
        <f t="shared" si="327"/>
        <v>1.0000000000000004</v>
      </c>
      <c r="CH1194" s="4" t="str">
        <f t="shared" si="328"/>
        <v/>
      </c>
      <c r="CI1194">
        <f>INDEX(FX!$B$114:$AK$132,MATCH('Data (2)'!BQ1194,FX!$A$114:$A$132,0),MATCH('Data (2)'!D1194,Period,0))</f>
        <v>51.260984182776809</v>
      </c>
    </row>
    <row r="1195" spans="1:87" hidden="1" x14ac:dyDescent="0.15">
      <c r="A1195" t="s">
        <v>67</v>
      </c>
      <c r="B1195" s="1">
        <f t="shared" si="338"/>
        <v>44044</v>
      </c>
      <c r="C1195" t="s">
        <v>109</v>
      </c>
      <c r="D1195" s="1">
        <v>43983</v>
      </c>
      <c r="E1195">
        <v>6.2964999999999993E-2</v>
      </c>
      <c r="F1195">
        <v>8.0504712197155992E-2</v>
      </c>
      <c r="G1195">
        <v>6.2964999999999938E-2</v>
      </c>
      <c r="H1195">
        <v>8.0504712197155937E-2</v>
      </c>
      <c r="I1195">
        <v>3.9479526897479063</v>
      </c>
      <c r="J1195">
        <v>2.9521529297650142</v>
      </c>
      <c r="K1195">
        <v>3.9479526897479063</v>
      </c>
      <c r="L1195">
        <v>2.9521529297650142</v>
      </c>
      <c r="M1195">
        <v>6.0000000000000001E-3</v>
      </c>
      <c r="N1195">
        <v>1.0791792923055137E-2</v>
      </c>
      <c r="O1195">
        <v>5.9999999999999984E-3</v>
      </c>
      <c r="P1195">
        <v>1.0791792923055141E-2</v>
      </c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t="str">
        <f>VLOOKUP(A1195,Misc!$A$3:$B$11,2,FALSE)</f>
        <v>PHP</v>
      </c>
      <c r="BR1195">
        <f>INDEX(FX!$B$30:$AK$48,MATCH('Data (2)'!BQ1195,FX!$A$30:$A$48,0),MATCH('Data (2)'!D1195,Period,0))</f>
        <v>50.043616360000001</v>
      </c>
      <c r="BS1195">
        <f t="shared" si="330"/>
        <v>1.2582024357921521E-3</v>
      </c>
      <c r="BT1195">
        <f t="shared" si="331"/>
        <v>0</v>
      </c>
      <c r="BU1195">
        <f t="shared" si="332"/>
        <v>1.6086909390805662E-3</v>
      </c>
      <c r="BV1195">
        <f t="shared" si="333"/>
        <v>0</v>
      </c>
      <c r="BW1195">
        <f t="shared" si="334"/>
        <v>1.258202435792151E-3</v>
      </c>
      <c r="BX1195">
        <f t="shared" si="335"/>
        <v>0</v>
      </c>
      <c r="BY1195">
        <f t="shared" si="336"/>
        <v>1.6086909390805651E-3</v>
      </c>
      <c r="BZ1195">
        <f t="shared" si="337"/>
        <v>0</v>
      </c>
      <c r="CA1195">
        <f t="shared" ref="CA1195:CD1258" si="339">I1195/$CI1195</f>
        <v>7.7016716566951512E-2</v>
      </c>
      <c r="CB1195">
        <f t="shared" si="339"/>
        <v>5.7590640851505712E-2</v>
      </c>
      <c r="CC1195">
        <f t="shared" si="339"/>
        <v>7.7016716566951512E-2</v>
      </c>
      <c r="CD1195">
        <f t="shared" si="339"/>
        <v>5.7590640851505712E-2</v>
      </c>
      <c r="CE1195" s="4">
        <f t="shared" si="325"/>
        <v>1.2785628872731836</v>
      </c>
      <c r="CF1195" s="4" t="str">
        <f t="shared" si="326"/>
        <v/>
      </c>
      <c r="CG1195" s="4">
        <f t="shared" si="327"/>
        <v>0.99999999999999933</v>
      </c>
      <c r="CH1195" s="4" t="str">
        <f t="shared" si="328"/>
        <v/>
      </c>
      <c r="CI1195">
        <f>INDEX(FX!$B$114:$AK$132,MATCH('Data (2)'!BQ1195,FX!$A$114:$A$132,0),MATCH('Data (2)'!D1195,Period,0))</f>
        <v>51.260984182776809</v>
      </c>
    </row>
    <row r="1196" spans="1:87" hidden="1" x14ac:dyDescent="0.15">
      <c r="A1196" t="s">
        <v>67</v>
      </c>
      <c r="B1196" s="1">
        <f t="shared" si="338"/>
        <v>44044</v>
      </c>
      <c r="C1196" t="s">
        <v>109</v>
      </c>
      <c r="D1196" s="1">
        <v>44013</v>
      </c>
      <c r="E1196">
        <v>7.8758999999999996E-2</v>
      </c>
      <c r="F1196">
        <v>9.1930217989574778E-2</v>
      </c>
      <c r="G1196">
        <v>7.8759000000000134E-2</v>
      </c>
      <c r="H1196">
        <v>9.1930217989574681E-2</v>
      </c>
      <c r="I1196">
        <v>3.412126699398105</v>
      </c>
      <c r="J1196">
        <v>2.5514793676518845</v>
      </c>
      <c r="K1196">
        <v>3.412126699398105</v>
      </c>
      <c r="L1196">
        <v>2.5514793676518845</v>
      </c>
      <c r="M1196">
        <v>5.0000000000000001E-3</v>
      </c>
      <c r="N1196">
        <v>9.3217179024153007E-3</v>
      </c>
      <c r="O1196">
        <v>4.9999999999999975E-3</v>
      </c>
      <c r="P1196">
        <v>9.3217179024153024E-3</v>
      </c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t="str">
        <f>VLOOKUP(A1196,Misc!$A$3:$B$11,2,FALSE)</f>
        <v>PHP</v>
      </c>
      <c r="BR1196">
        <f>INDEX(FX!$B$30:$AK$48,MATCH('Data (2)'!BQ1196,FX!$A$30:$A$48,0),MATCH('Data (2)'!D1196,Period,0))</f>
        <v>49.428887320000001</v>
      </c>
      <c r="BS1196">
        <f t="shared" si="330"/>
        <v>1.593379990330723E-3</v>
      </c>
      <c r="BT1196">
        <f t="shared" si="331"/>
        <v>0</v>
      </c>
      <c r="BU1196">
        <f t="shared" si="332"/>
        <v>1.8598480154817852E-3</v>
      </c>
      <c r="BV1196">
        <f t="shared" si="333"/>
        <v>0</v>
      </c>
      <c r="BW1196">
        <f t="shared" si="334"/>
        <v>1.5933799903307256E-3</v>
      </c>
      <c r="BX1196">
        <f t="shared" si="335"/>
        <v>0</v>
      </c>
      <c r="BY1196">
        <f t="shared" si="336"/>
        <v>1.8598480154817833E-3</v>
      </c>
      <c r="BZ1196">
        <f t="shared" si="337"/>
        <v>0</v>
      </c>
      <c r="CA1196">
        <f t="shared" si="339"/>
        <v>6.7420211448814493E-2</v>
      </c>
      <c r="CB1196">
        <f t="shared" si="339"/>
        <v>5.041468082199934E-2</v>
      </c>
      <c r="CC1196">
        <f t="shared" si="339"/>
        <v>6.7420211448814493E-2</v>
      </c>
      <c r="CD1196">
        <f t="shared" si="339"/>
        <v>5.041468082199934E-2</v>
      </c>
      <c r="CE1196" s="4">
        <f t="shared" si="325"/>
        <v>1.1672344492638909</v>
      </c>
      <c r="CF1196" s="4" t="str">
        <f t="shared" si="326"/>
        <v/>
      </c>
      <c r="CG1196" s="4">
        <f t="shared" si="327"/>
        <v>0.999999999999999</v>
      </c>
      <c r="CH1196" s="4" t="str">
        <f t="shared" si="328"/>
        <v/>
      </c>
      <c r="CI1196">
        <f>INDEX(FX!$B$114:$AK$132,MATCH('Data (2)'!BQ1196,FX!$A$114:$A$132,0),MATCH('Data (2)'!D1196,Period,0))</f>
        <v>50.609848679999999</v>
      </c>
    </row>
    <row r="1197" spans="1:87" hidden="1" x14ac:dyDescent="0.15">
      <c r="A1197" t="s">
        <v>67</v>
      </c>
      <c r="B1197" s="1">
        <f t="shared" si="338"/>
        <v>44044</v>
      </c>
      <c r="C1197" t="s">
        <v>109</v>
      </c>
      <c r="D1197" s="1">
        <v>44044</v>
      </c>
      <c r="E1197">
        <v>7.0161000000000001E-2</v>
      </c>
      <c r="F1197">
        <v>7.7493660398921707E-2</v>
      </c>
      <c r="G1197">
        <v>7.0160999999999918E-2</v>
      </c>
      <c r="H1197">
        <v>7.7493660398921804E-2</v>
      </c>
      <c r="I1197">
        <v>3.7100109044011842</v>
      </c>
      <c r="J1197">
        <v>2.7742276621829203</v>
      </c>
      <c r="K1197">
        <v>3.7100109044011842</v>
      </c>
      <c r="L1197">
        <v>2.7742276621829203</v>
      </c>
      <c r="M1197">
        <v>8.9999999999999993E-3</v>
      </c>
      <c r="N1197">
        <v>1.6624195229579492E-2</v>
      </c>
      <c r="O1197">
        <v>9.0000000000000011E-3</v>
      </c>
      <c r="P1197">
        <v>1.6624195229579489E-2</v>
      </c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t="str">
        <f>VLOOKUP(A1197,Misc!$A$3:$B$11,2,FALSE)</f>
        <v>PHP</v>
      </c>
      <c r="BR1197">
        <f>INDEX(FX!$B$30:$AK$48,MATCH('Data (2)'!BQ1197,FX!$A$30:$A$48,0),MATCH('Data (2)'!D1197,Period,0))</f>
        <v>48.777043620000001</v>
      </c>
      <c r="BS1197">
        <f t="shared" si="330"/>
        <v>1.4384020595137497E-3</v>
      </c>
      <c r="BT1197">
        <f t="shared" si="331"/>
        <v>0</v>
      </c>
      <c r="BU1197">
        <f t="shared" si="332"/>
        <v>1.5887322118708126E-3</v>
      </c>
      <c r="BV1197">
        <f t="shared" si="333"/>
        <v>0</v>
      </c>
      <c r="BW1197">
        <f t="shared" si="334"/>
        <v>1.438402059513748E-3</v>
      </c>
      <c r="BX1197">
        <f t="shared" si="335"/>
        <v>0</v>
      </c>
      <c r="BY1197">
        <f t="shared" si="336"/>
        <v>1.5887322118708145E-3</v>
      </c>
      <c r="BZ1197">
        <f t="shared" si="337"/>
        <v>0</v>
      </c>
      <c r="CA1197">
        <f t="shared" si="339"/>
        <v>7.3306105455069381E-2</v>
      </c>
      <c r="CB1197">
        <f t="shared" si="339"/>
        <v>5.4815964373338258E-2</v>
      </c>
      <c r="CC1197">
        <f t="shared" si="339"/>
        <v>7.3306105455069381E-2</v>
      </c>
      <c r="CD1197">
        <f t="shared" si="339"/>
        <v>5.4815964373338258E-2</v>
      </c>
      <c r="CE1197" s="4">
        <f t="shared" si="325"/>
        <v>1.1045119140109421</v>
      </c>
      <c r="CF1197" s="4" t="str">
        <f t="shared" si="326"/>
        <v/>
      </c>
      <c r="CG1197" s="4">
        <f t="shared" si="327"/>
        <v>1.0000000000000013</v>
      </c>
      <c r="CH1197" s="4" t="str">
        <f t="shared" si="328"/>
        <v/>
      </c>
      <c r="CI1197">
        <f>INDEX(FX!$B$114:$AK$132,MATCH('Data (2)'!BQ1197,FX!$A$114:$A$132,0),MATCH('Data (2)'!D1197,Period,0))</f>
        <v>50.609848679999999</v>
      </c>
    </row>
    <row r="1198" spans="1:87" hidden="1" x14ac:dyDescent="0.15">
      <c r="A1198" t="s">
        <v>67</v>
      </c>
      <c r="B1198" s="1">
        <f t="shared" si="338"/>
        <v>44044</v>
      </c>
      <c r="C1198" t="s">
        <v>109</v>
      </c>
      <c r="D1198" s="1">
        <v>44075</v>
      </c>
      <c r="E1198">
        <v>1.5</v>
      </c>
      <c r="F1198">
        <v>1.6144643017477875</v>
      </c>
      <c r="G1198">
        <v>1.5</v>
      </c>
      <c r="H1198">
        <v>1.6144643017477875</v>
      </c>
      <c r="I1198">
        <v>4.0457012941900414</v>
      </c>
      <c r="J1198">
        <v>3.0252462142244885</v>
      </c>
      <c r="K1198">
        <v>4.0457012941900414</v>
      </c>
      <c r="L1198">
        <v>3.0252462142244885</v>
      </c>
      <c r="M1198">
        <v>2E-3</v>
      </c>
      <c r="N1198">
        <v>3.5897190778608054E-3</v>
      </c>
      <c r="O1198">
        <v>2.0000000000000018E-3</v>
      </c>
      <c r="P1198">
        <v>3.5897190778608062E-3</v>
      </c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t="str">
        <f>VLOOKUP(A1198,Misc!$A$3:$B$11,2,FALSE)</f>
        <v>PHP</v>
      </c>
      <c r="BR1198">
        <f>INDEX(FX!$B$30:$AK$48,MATCH('Data (2)'!BQ1198,FX!$A$30:$A$48,0),MATCH('Data (2)'!D1198,Period,0))</f>
        <v>48.777043620000001</v>
      </c>
      <c r="BS1198">
        <f t="shared" si="330"/>
        <v>0</v>
      </c>
      <c r="BT1198">
        <f t="shared" si="331"/>
        <v>3.0752171281347534E-2</v>
      </c>
      <c r="BU1198">
        <f t="shared" si="332"/>
        <v>0</v>
      </c>
      <c r="BV1198">
        <f t="shared" si="333"/>
        <v>3.3098855156646075E-2</v>
      </c>
      <c r="BW1198">
        <f t="shared" si="334"/>
        <v>0</v>
      </c>
      <c r="BX1198">
        <f t="shared" si="335"/>
        <v>3.0752171281347534E-2</v>
      </c>
      <c r="BY1198">
        <f t="shared" si="336"/>
        <v>0</v>
      </c>
      <c r="BZ1198">
        <f t="shared" si="337"/>
        <v>3.3098855156646075E-2</v>
      </c>
      <c r="CA1198">
        <f t="shared" si="339"/>
        <v>7.9939011866455578E-2</v>
      </c>
      <c r="CB1198">
        <f t="shared" si="339"/>
        <v>5.9775839942789739E-2</v>
      </c>
      <c r="CC1198">
        <f t="shared" si="339"/>
        <v>7.9939011866455578E-2</v>
      </c>
      <c r="CD1198">
        <f t="shared" si="339"/>
        <v>5.9775839942789739E-2</v>
      </c>
      <c r="CE1198" s="4" t="str">
        <f t="shared" si="325"/>
        <v/>
      </c>
      <c r="CF1198" s="4">
        <f t="shared" si="326"/>
        <v>1.076309534498525</v>
      </c>
      <c r="CG1198" s="4" t="str">
        <f t="shared" si="327"/>
        <v/>
      </c>
      <c r="CH1198" s="4">
        <f t="shared" si="328"/>
        <v>1</v>
      </c>
      <c r="CI1198">
        <f>INDEX(FX!$B$114:$AK$132,MATCH('Data (2)'!BQ1198,FX!$A$114:$A$132,0),MATCH('Data (2)'!D1198,Period,0))</f>
        <v>50.609848679999999</v>
      </c>
    </row>
    <row r="1199" spans="1:87" hidden="1" x14ac:dyDescent="0.15">
      <c r="A1199" t="s">
        <v>67</v>
      </c>
      <c r="B1199" s="1">
        <f t="shared" ref="B1199:B1214" si="340">B1198</f>
        <v>44044</v>
      </c>
      <c r="C1199" t="s">
        <v>109</v>
      </c>
      <c r="D1199" s="1">
        <v>44105</v>
      </c>
      <c r="E1199">
        <v>3</v>
      </c>
      <c r="F1199">
        <v>3.2289286034955751</v>
      </c>
      <c r="G1199">
        <v>3</v>
      </c>
      <c r="H1199">
        <v>3.2289286034955755</v>
      </c>
      <c r="I1199">
        <v>3.8312705409896037</v>
      </c>
      <c r="J1199">
        <v>2.8649017455746342</v>
      </c>
      <c r="K1199">
        <v>3.8312705409896037</v>
      </c>
      <c r="L1199">
        <v>2.8649017455746342</v>
      </c>
      <c r="M1199">
        <v>8.0000000000000002E-3</v>
      </c>
      <c r="N1199">
        <v>1.4441860870666817E-2</v>
      </c>
      <c r="O1199">
        <v>7.9999999999999932E-3</v>
      </c>
      <c r="P1199">
        <v>1.4441860870666831E-2</v>
      </c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t="str">
        <f>VLOOKUP(A1199,Misc!$A$3:$B$11,2,FALSE)</f>
        <v>PHP</v>
      </c>
      <c r="BR1199">
        <f>INDEX(FX!$B$30:$AK$48,MATCH('Data (2)'!BQ1199,FX!$A$30:$A$48,0),MATCH('Data (2)'!D1199,Period,0))</f>
        <v>48.777043620000001</v>
      </c>
      <c r="BS1199">
        <f t="shared" si="330"/>
        <v>0</v>
      </c>
      <c r="BT1199">
        <f t="shared" si="331"/>
        <v>6.1504342562695068E-2</v>
      </c>
      <c r="BU1199">
        <f t="shared" si="332"/>
        <v>0</v>
      </c>
      <c r="BV1199">
        <f t="shared" si="333"/>
        <v>6.6197710313292149E-2</v>
      </c>
      <c r="BW1199">
        <f t="shared" si="334"/>
        <v>0</v>
      </c>
      <c r="BX1199">
        <f t="shared" si="335"/>
        <v>6.1504342562695068E-2</v>
      </c>
      <c r="BY1199">
        <f t="shared" si="336"/>
        <v>0</v>
      </c>
      <c r="BZ1199">
        <f t="shared" si="337"/>
        <v>6.6197710313292163E-2</v>
      </c>
      <c r="CA1199">
        <f t="shared" si="339"/>
        <v>7.5702074614256751E-2</v>
      </c>
      <c r="CB1199">
        <f t="shared" si="339"/>
        <v>5.6607593586953088E-2</v>
      </c>
      <c r="CC1199">
        <f t="shared" si="339"/>
        <v>7.5702074614256751E-2</v>
      </c>
      <c r="CD1199">
        <f t="shared" si="339"/>
        <v>5.6607593586953088E-2</v>
      </c>
      <c r="CE1199" s="4" t="str">
        <f t="shared" si="325"/>
        <v/>
      </c>
      <c r="CF1199" s="4">
        <f t="shared" si="326"/>
        <v>1.076309534498525</v>
      </c>
      <c r="CG1199" s="4" t="str">
        <f t="shared" si="327"/>
        <v/>
      </c>
      <c r="CH1199" s="4">
        <f t="shared" si="328"/>
        <v>1.0000000000000002</v>
      </c>
      <c r="CI1199">
        <f>INDEX(FX!$B$114:$AK$132,MATCH('Data (2)'!BQ1199,FX!$A$114:$A$132,0),MATCH('Data (2)'!D1199,Period,0))</f>
        <v>50.609848679999999</v>
      </c>
    </row>
    <row r="1200" spans="1:87" hidden="1" x14ac:dyDescent="0.15">
      <c r="A1200" t="s">
        <v>67</v>
      </c>
      <c r="B1200" s="1">
        <f t="shared" si="340"/>
        <v>44044</v>
      </c>
      <c r="C1200" t="s">
        <v>109</v>
      </c>
      <c r="D1200" s="1">
        <v>44136</v>
      </c>
      <c r="E1200">
        <v>4</v>
      </c>
      <c r="F1200">
        <v>4.3052381379940998</v>
      </c>
      <c r="G1200">
        <v>4</v>
      </c>
      <c r="H1200">
        <v>4.3052381379940998</v>
      </c>
      <c r="I1200">
        <v>4.7236953479517156</v>
      </c>
      <c r="J1200">
        <v>3.5322285135244309</v>
      </c>
      <c r="K1200">
        <v>4.7236953479517156</v>
      </c>
      <c r="L1200">
        <v>3.5322285135244309</v>
      </c>
      <c r="M1200">
        <v>0.14752299999999999</v>
      </c>
      <c r="N1200">
        <v>0.14406765647766884</v>
      </c>
      <c r="O1200">
        <v>0.14752300000000002</v>
      </c>
      <c r="P1200">
        <v>0.14406765647766889</v>
      </c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t="str">
        <f>VLOOKUP(A1200,Misc!$A$3:$B$11,2,FALSE)</f>
        <v>PHP</v>
      </c>
      <c r="BR1200">
        <f>INDEX(FX!$B$30:$AK$48,MATCH('Data (2)'!BQ1200,FX!$A$30:$A$48,0),MATCH('Data (2)'!D1200,Period,0))</f>
        <v>48.777043620000001</v>
      </c>
      <c r="BS1200">
        <f t="shared" si="330"/>
        <v>0</v>
      </c>
      <c r="BT1200">
        <f t="shared" si="331"/>
        <v>8.2005790083593419E-2</v>
      </c>
      <c r="BU1200">
        <f t="shared" si="332"/>
        <v>0</v>
      </c>
      <c r="BV1200">
        <f t="shared" si="333"/>
        <v>8.8263613751056194E-2</v>
      </c>
      <c r="BW1200">
        <f t="shared" si="334"/>
        <v>0</v>
      </c>
      <c r="BX1200">
        <f t="shared" si="335"/>
        <v>8.2005790083593419E-2</v>
      </c>
      <c r="BY1200">
        <f t="shared" si="336"/>
        <v>0</v>
      </c>
      <c r="BZ1200">
        <f t="shared" si="337"/>
        <v>8.8263613751056194E-2</v>
      </c>
      <c r="CA1200">
        <f t="shared" si="339"/>
        <v>9.3335496373819937E-2</v>
      </c>
      <c r="CB1200">
        <f t="shared" si="339"/>
        <v>6.9793303193974907E-2</v>
      </c>
      <c r="CC1200">
        <f t="shared" si="339"/>
        <v>9.3335496373819937E-2</v>
      </c>
      <c r="CD1200">
        <f t="shared" si="339"/>
        <v>6.9793303193974907E-2</v>
      </c>
      <c r="CE1200" s="4" t="str">
        <f t="shared" si="325"/>
        <v/>
      </c>
      <c r="CF1200" s="4">
        <f t="shared" si="326"/>
        <v>1.076309534498525</v>
      </c>
      <c r="CG1200" s="4" t="str">
        <f t="shared" si="327"/>
        <v/>
      </c>
      <c r="CH1200" s="4">
        <f t="shared" si="328"/>
        <v>1</v>
      </c>
      <c r="CI1200">
        <f>INDEX(FX!$B$114:$AK$132,MATCH('Data (2)'!BQ1200,FX!$A$114:$A$132,0),MATCH('Data (2)'!D1200,Period,0))</f>
        <v>50.609848679999999</v>
      </c>
    </row>
    <row r="1201" spans="1:87" hidden="1" x14ac:dyDescent="0.15">
      <c r="A1201" t="s">
        <v>67</v>
      </c>
      <c r="B1201" s="1">
        <f t="shared" si="340"/>
        <v>44044</v>
      </c>
      <c r="C1201" t="s">
        <v>109</v>
      </c>
      <c r="D1201" s="1">
        <v>44166</v>
      </c>
      <c r="E1201">
        <v>5</v>
      </c>
      <c r="F1201">
        <v>5.3815476724926246</v>
      </c>
      <c r="G1201">
        <v>5</v>
      </c>
      <c r="H1201">
        <v>5.3815476724926246</v>
      </c>
      <c r="I1201">
        <v>4.8217013355714329</v>
      </c>
      <c r="J1201">
        <v>3.6055142609036723</v>
      </c>
      <c r="K1201">
        <v>4.8217013355714329</v>
      </c>
      <c r="L1201">
        <v>3.6055142609036723</v>
      </c>
      <c r="M1201">
        <v>0.180704</v>
      </c>
      <c r="N1201">
        <v>0.22470978443677211</v>
      </c>
      <c r="O1201">
        <v>0.18070399999999998</v>
      </c>
      <c r="P1201">
        <v>0.22470978443677209</v>
      </c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t="str">
        <f>VLOOKUP(A1201,Misc!$A$3:$B$11,2,FALSE)</f>
        <v>PHP</v>
      </c>
      <c r="BR1201">
        <f>INDEX(FX!$B$30:$AK$48,MATCH('Data (2)'!BQ1201,FX!$A$30:$A$48,0),MATCH('Data (2)'!D1201,Period,0))</f>
        <v>48.777043620000001</v>
      </c>
      <c r="BS1201">
        <f t="shared" si="330"/>
        <v>0</v>
      </c>
      <c r="BT1201">
        <f t="shared" si="331"/>
        <v>0.10250723760449178</v>
      </c>
      <c r="BU1201">
        <f t="shared" si="332"/>
        <v>0</v>
      </c>
      <c r="BV1201">
        <f t="shared" si="333"/>
        <v>0.11032951718882024</v>
      </c>
      <c r="BW1201">
        <f t="shared" si="334"/>
        <v>0</v>
      </c>
      <c r="BX1201">
        <f t="shared" si="335"/>
        <v>0.10250723760449178</v>
      </c>
      <c r="BY1201">
        <f t="shared" si="336"/>
        <v>0</v>
      </c>
      <c r="BZ1201">
        <f t="shared" si="337"/>
        <v>0.11032951718882024</v>
      </c>
      <c r="CA1201">
        <f t="shared" si="339"/>
        <v>9.5271996683066018E-2</v>
      </c>
      <c r="CB1201">
        <f t="shared" si="339"/>
        <v>7.1241356276342704E-2</v>
      </c>
      <c r="CC1201">
        <f t="shared" si="339"/>
        <v>9.5271996683066018E-2</v>
      </c>
      <c r="CD1201">
        <f t="shared" si="339"/>
        <v>7.1241356276342704E-2</v>
      </c>
      <c r="CE1201" s="4" t="str">
        <f t="shared" si="325"/>
        <v/>
      </c>
      <c r="CF1201" s="4">
        <f t="shared" si="326"/>
        <v>1.076309534498525</v>
      </c>
      <c r="CG1201" s="4" t="str">
        <f t="shared" si="327"/>
        <v/>
      </c>
      <c r="CH1201" s="4">
        <f t="shared" si="328"/>
        <v>1</v>
      </c>
      <c r="CI1201">
        <f>INDEX(FX!$B$114:$AK$132,MATCH('Data (2)'!BQ1201,FX!$A$114:$A$132,0),MATCH('Data (2)'!D1201,Period,0))</f>
        <v>50.609848679999999</v>
      </c>
    </row>
    <row r="1202" spans="1:87" x14ac:dyDescent="0.15">
      <c r="A1202" t="s">
        <v>67</v>
      </c>
      <c r="B1202" s="1">
        <f t="shared" si="340"/>
        <v>44044</v>
      </c>
      <c r="C1202" t="s">
        <v>45</v>
      </c>
      <c r="D1202" s="1">
        <v>43831</v>
      </c>
      <c r="E1202">
        <f t="array" ref="E1202:E1213">TRANSPOSE('[13]OVERALL_Key Metrics P1'!$F$6:$Q$6)</f>
        <v>192.27875010624743</v>
      </c>
      <c r="F1202">
        <f t="array" ref="F1202:F1213">TRANSPOSE('[13]OVERALL_Key Metrics P1'!$F$11:$Q$11)</f>
        <v>104.89087868136146</v>
      </c>
      <c r="G1202">
        <f t="array" ref="G1202:G1213">TRANSPOSE('[13]OVERALL_Key Metrics P1'!$F$16:$Q$16)</f>
        <v>50.051037224578877</v>
      </c>
      <c r="H1202">
        <f t="array" ref="H1202:H1213">TRANSPOSE('[13]OVERALL_Key Metrics P1'!$F$21:$Q$21)</f>
        <v>36.758743552245683</v>
      </c>
      <c r="I1202">
        <f t="array" ref="I1202:I1213">TRANSPOSE('[13]OVERALL_Key Metrics P1'!$F$7:$Q$7)</f>
        <v>208.94732882315182</v>
      </c>
      <c r="J1202">
        <f t="array" ref="J1202:J1213">TRANSPOSE('[13]OVERALL_Key Metrics P1'!$F$12:$Q$12)</f>
        <v>113.50556653646987</v>
      </c>
      <c r="K1202">
        <f t="array" ref="K1202:K1213">TRANSPOSE('[13]OVERALL_Key Metrics P1'!$F$17:$Q$17)</f>
        <v>55.896334476414573</v>
      </c>
      <c r="L1202">
        <f t="array" ref="L1202:L1213">TRANSPOSE('[13]OVERALL_Key Metrics P1'!$F$22:$Q$22)</f>
        <v>44.520935075024639</v>
      </c>
      <c r="M1202">
        <f t="array" ref="M1202:M1213">TRANSPOSE('[13]OVERALL_Key Metrics P1'!$F$9:$Q$9)</f>
        <v>164.33491376520863</v>
      </c>
      <c r="N1202">
        <f t="array" ref="N1202:N1213">TRANSPOSE('[13]OVERALL_Key Metrics P1'!$F$14:$Q$14)</f>
        <v>67.654029643571036</v>
      </c>
      <c r="O1202">
        <f t="array" ref="O1202:O1213">TRANSPOSE('[13]OVERALL_Key Metrics P1'!$F$19:$Q$19)</f>
        <v>29.431787087316089</v>
      </c>
      <c r="P1202">
        <f t="array" ref="P1202:P1213">TRANSPOSE('[13]OVERALL_Key Metrics P1'!$F$24:$Q$24)</f>
        <v>17.704249514285515</v>
      </c>
      <c r="BQ1202" t="str">
        <f>VLOOKUP(A1202,Misc!$A$3:$B$11,2,FALSE)</f>
        <v>PHP</v>
      </c>
      <c r="BR1202">
        <f>INDEX(FX!$B$30:$AK$48,MATCH('Data (2)'!BQ1202,FX!$A$30:$A$48,0),MATCH('Data (2)'!D1202,Period,0))</f>
        <v>50.828687260000002</v>
      </c>
      <c r="BS1202">
        <f t="shared" si="330"/>
        <v>3.7828785371280396</v>
      </c>
      <c r="BT1202">
        <f t="shared" si="331"/>
        <v>0</v>
      </c>
      <c r="BU1202">
        <f t="shared" si="332"/>
        <v>2.0636157322895508</v>
      </c>
      <c r="BV1202">
        <f t="shared" si="333"/>
        <v>0</v>
      </c>
      <c r="BW1202">
        <f t="shared" si="334"/>
        <v>0.98470056817632778</v>
      </c>
      <c r="BX1202">
        <f t="shared" si="335"/>
        <v>0</v>
      </c>
      <c r="BY1202">
        <f t="shared" si="336"/>
        <v>0.72318892211826291</v>
      </c>
      <c r="BZ1202">
        <f t="shared" si="337"/>
        <v>0</v>
      </c>
      <c r="CA1202">
        <f t="shared" si="339"/>
        <v>4.0761474278005787</v>
      </c>
      <c r="CB1202">
        <f t="shared" si="339"/>
        <v>2.2142681875118315</v>
      </c>
      <c r="CC1202">
        <f t="shared" si="339"/>
        <v>1.090426478686205</v>
      </c>
      <c r="CD1202">
        <f t="shared" si="339"/>
        <v>0.86851502726284446</v>
      </c>
      <c r="CE1202" s="4">
        <f t="shared" si="325"/>
        <v>0.54551466879934429</v>
      </c>
      <c r="CF1202" s="4" t="str">
        <f t="shared" si="326"/>
        <v/>
      </c>
      <c r="CG1202" s="4">
        <f t="shared" si="327"/>
        <v>0.35044747469331206</v>
      </c>
      <c r="CH1202" s="4" t="str">
        <f t="shared" si="328"/>
        <v/>
      </c>
      <c r="CI1202">
        <f>INDEX(FX!$B$114:$AK$132,MATCH('Data (2)'!BQ1202,FX!$A$114:$A$132,0),MATCH('Data (2)'!D1202,Period,0))</f>
        <v>51.260984182776809</v>
      </c>
    </row>
    <row r="1203" spans="1:87" hidden="1" x14ac:dyDescent="0.15">
      <c r="A1203" t="s">
        <v>67</v>
      </c>
      <c r="B1203" s="1">
        <f t="shared" si="340"/>
        <v>44044</v>
      </c>
      <c r="C1203" t="s">
        <v>45</v>
      </c>
      <c r="D1203" s="1">
        <v>43862</v>
      </c>
      <c r="E1203">
        <v>222.79478314804064</v>
      </c>
      <c r="F1203">
        <v>132.20920066017013</v>
      </c>
      <c r="G1203">
        <v>58.139221823037495</v>
      </c>
      <c r="H1203">
        <v>42.650880342723489</v>
      </c>
      <c r="I1203">
        <v>235.80138872688519</v>
      </c>
      <c r="J1203">
        <v>131.1645028150912</v>
      </c>
      <c r="K1203">
        <v>67.299876175865762</v>
      </c>
      <c r="L1203">
        <v>53.456499626293542</v>
      </c>
      <c r="M1203">
        <v>180.37961646940201</v>
      </c>
      <c r="N1203">
        <v>87.481335354438116</v>
      </c>
      <c r="O1203">
        <v>35.948516728132667</v>
      </c>
      <c r="P1203">
        <v>24.508769152384843</v>
      </c>
      <c r="BQ1203" t="str">
        <f>VLOOKUP(A1203,Misc!$A$3:$B$11,2,FALSE)</f>
        <v>PHP</v>
      </c>
      <c r="BR1203">
        <f>INDEX(FX!$B$30:$AK$48,MATCH('Data (2)'!BQ1203,FX!$A$30:$A$48,0),MATCH('Data (2)'!D1203,Period,0))</f>
        <v>50.775175580000003</v>
      </c>
      <c r="BS1203">
        <f t="shared" si="330"/>
        <v>4.3878682959355038</v>
      </c>
      <c r="BT1203">
        <f t="shared" si="331"/>
        <v>0</v>
      </c>
      <c r="BU1203">
        <f t="shared" si="332"/>
        <v>2.6038157258927614</v>
      </c>
      <c r="BV1203">
        <f t="shared" si="333"/>
        <v>0</v>
      </c>
      <c r="BW1203">
        <f t="shared" si="334"/>
        <v>1.1450324131609333</v>
      </c>
      <c r="BX1203">
        <f t="shared" si="335"/>
        <v>0</v>
      </c>
      <c r="BY1203">
        <f t="shared" si="336"/>
        <v>0.83999473867941443</v>
      </c>
      <c r="BZ1203">
        <f t="shared" si="337"/>
        <v>0</v>
      </c>
      <c r="CA1203">
        <f t="shared" si="339"/>
        <v>4.6000168058831798</v>
      </c>
      <c r="CB1203">
        <f t="shared" si="339"/>
        <v>2.5587589646622741</v>
      </c>
      <c r="CC1203">
        <f t="shared" si="339"/>
        <v>1.3128869304557338</v>
      </c>
      <c r="CD1203">
        <f t="shared" si="339"/>
        <v>1.0428301461339169</v>
      </c>
      <c r="CE1203" s="4">
        <f t="shared" si="325"/>
        <v>0.59341246142339421</v>
      </c>
      <c r="CF1203" s="4" t="str">
        <f t="shared" si="326"/>
        <v/>
      </c>
      <c r="CG1203" s="4">
        <f t="shared" si="327"/>
        <v>0.3226014538303813</v>
      </c>
      <c r="CH1203" s="4" t="str">
        <f t="shared" si="328"/>
        <v/>
      </c>
      <c r="CI1203">
        <f>INDEX(FX!$B$114:$AK$132,MATCH('Data (2)'!BQ1203,FX!$A$114:$A$132,0),MATCH('Data (2)'!D1203,Period,0))</f>
        <v>51.260984182776809</v>
      </c>
    </row>
    <row r="1204" spans="1:87" hidden="1" x14ac:dyDescent="0.15">
      <c r="A1204" t="s">
        <v>67</v>
      </c>
      <c r="B1204" s="1">
        <f t="shared" si="340"/>
        <v>44044</v>
      </c>
      <c r="C1204" t="s">
        <v>45</v>
      </c>
      <c r="D1204" s="1">
        <v>43891</v>
      </c>
      <c r="E1204">
        <v>156.02839419923581</v>
      </c>
      <c r="F1204">
        <v>92.266668623065499</v>
      </c>
      <c r="G1204">
        <v>45.357313232569929</v>
      </c>
      <c r="H1204">
        <v>33.472224752381059</v>
      </c>
      <c r="I1204">
        <v>281.42478440012809</v>
      </c>
      <c r="J1204">
        <v>156.57685612875892</v>
      </c>
      <c r="K1204">
        <v>79.216481509215384</v>
      </c>
      <c r="L1204">
        <v>63.006639339439644</v>
      </c>
      <c r="M1204">
        <v>202.22097596013009</v>
      </c>
      <c r="N1204">
        <v>90.848559661969929</v>
      </c>
      <c r="O1204">
        <v>43.843272139509217</v>
      </c>
      <c r="P1204">
        <v>26.484721109079729</v>
      </c>
      <c r="BQ1204" t="str">
        <f>VLOOKUP(A1204,Misc!$A$3:$B$11,2,FALSE)</f>
        <v>PHP</v>
      </c>
      <c r="BR1204">
        <f>INDEX(FX!$B$30:$AK$48,MATCH('Data (2)'!BQ1204,FX!$A$30:$A$48,0),MATCH('Data (2)'!D1204,Period,0))</f>
        <v>50.906640789999997</v>
      </c>
      <c r="BS1204">
        <f t="shared" si="330"/>
        <v>3.0649909673451821</v>
      </c>
      <c r="BT1204">
        <f t="shared" si="331"/>
        <v>0</v>
      </c>
      <c r="BU1204">
        <f t="shared" si="332"/>
        <v>1.8124682200831879</v>
      </c>
      <c r="BV1204">
        <f t="shared" si="333"/>
        <v>0</v>
      </c>
      <c r="BW1204">
        <f t="shared" si="334"/>
        <v>0.89099010519428801</v>
      </c>
      <c r="BX1204">
        <f t="shared" si="335"/>
        <v>0</v>
      </c>
      <c r="BY1204">
        <f t="shared" si="336"/>
        <v>0.65752177383812527</v>
      </c>
      <c r="BZ1204">
        <f t="shared" si="337"/>
        <v>0</v>
      </c>
      <c r="CA1204">
        <f t="shared" si="339"/>
        <v>5.4900386499930693</v>
      </c>
      <c r="CB1204">
        <f t="shared" si="339"/>
        <v>3.0545035103201785</v>
      </c>
      <c r="CC1204">
        <f t="shared" si="339"/>
        <v>1.5453562348073557</v>
      </c>
      <c r="CD1204">
        <f t="shared" si="339"/>
        <v>1.2291344059018137</v>
      </c>
      <c r="CE1204" s="4">
        <f t="shared" si="325"/>
        <v>0.59134537079993488</v>
      </c>
      <c r="CF1204" s="4" t="str">
        <f t="shared" si="326"/>
        <v/>
      </c>
      <c r="CG1204" s="4">
        <f t="shared" si="327"/>
        <v>0.36277699468184144</v>
      </c>
      <c r="CH1204" s="4" t="str">
        <f t="shared" si="328"/>
        <v/>
      </c>
      <c r="CI1204">
        <f>INDEX(FX!$B$114:$AK$132,MATCH('Data (2)'!BQ1204,FX!$A$114:$A$132,0),MATCH('Data (2)'!D1204,Period,0))</f>
        <v>51.260984182776809</v>
      </c>
    </row>
    <row r="1205" spans="1:87" hidden="1" x14ac:dyDescent="0.15">
      <c r="A1205" t="s">
        <v>67</v>
      </c>
      <c r="B1205" s="1">
        <f t="shared" si="340"/>
        <v>44044</v>
      </c>
      <c r="C1205" t="s">
        <v>45</v>
      </c>
      <c r="D1205" s="1">
        <v>43922</v>
      </c>
      <c r="E1205">
        <v>111.92149368057034</v>
      </c>
      <c r="F1205">
        <v>59.53305223457857</v>
      </c>
      <c r="G1205">
        <v>31.356957733032459</v>
      </c>
      <c r="H1205">
        <v>22.040314571197104</v>
      </c>
      <c r="I1205">
        <v>248.87556643425214</v>
      </c>
      <c r="J1205">
        <v>138.05232906382213</v>
      </c>
      <c r="K1205">
        <v>68.944290468089491</v>
      </c>
      <c r="L1205">
        <v>54.736968998239369</v>
      </c>
      <c r="M1205">
        <v>162.27308751646865</v>
      </c>
      <c r="N1205">
        <v>83.663522898882903</v>
      </c>
      <c r="O1205">
        <v>38.177707806335128</v>
      </c>
      <c r="P1205">
        <v>24.205008957754654</v>
      </c>
      <c r="BQ1205" t="str">
        <f>VLOOKUP(A1205,Misc!$A$3:$B$11,2,FALSE)</f>
        <v>PHP</v>
      </c>
      <c r="BR1205">
        <f>INDEX(FX!$B$30:$AK$48,MATCH('Data (2)'!BQ1205,FX!$A$30:$A$48,0),MATCH('Data (2)'!D1205,Period,0))</f>
        <v>50.718151400000004</v>
      </c>
      <c r="BS1205">
        <f t="shared" si="330"/>
        <v>2.2067344844230723</v>
      </c>
      <c r="BT1205">
        <f t="shared" si="331"/>
        <v>0</v>
      </c>
      <c r="BU1205">
        <f t="shared" si="332"/>
        <v>1.1738016980362294</v>
      </c>
      <c r="BV1205">
        <f t="shared" si="333"/>
        <v>0</v>
      </c>
      <c r="BW1205">
        <f t="shared" si="334"/>
        <v>0.6182590821524393</v>
      </c>
      <c r="BX1205">
        <f t="shared" si="335"/>
        <v>0</v>
      </c>
      <c r="BY1205">
        <f t="shared" si="336"/>
        <v>0.43456462751118929</v>
      </c>
      <c r="BZ1205">
        <f t="shared" si="337"/>
        <v>0</v>
      </c>
      <c r="CA1205">
        <f t="shared" si="339"/>
        <v>4.8550680483788273</v>
      </c>
      <c r="CB1205">
        <f t="shared" si="339"/>
        <v>2.6931267759429085</v>
      </c>
      <c r="CC1205">
        <f t="shared" si="339"/>
        <v>1.3449661875835404</v>
      </c>
      <c r="CD1205">
        <f t="shared" si="339"/>
        <v>1.0678095606410627</v>
      </c>
      <c r="CE1205" s="4">
        <f t="shared" si="325"/>
        <v>0.53191795674644005</v>
      </c>
      <c r="CF1205" s="4" t="str">
        <f t="shared" si="326"/>
        <v/>
      </c>
      <c r="CG1205" s="4">
        <f t="shared" si="327"/>
        <v>0.37021979797628174</v>
      </c>
      <c r="CH1205" s="4" t="str">
        <f t="shared" si="328"/>
        <v/>
      </c>
      <c r="CI1205">
        <f>INDEX(FX!$B$114:$AK$132,MATCH('Data (2)'!BQ1205,FX!$A$114:$A$132,0),MATCH('Data (2)'!D1205,Period,0))</f>
        <v>51.260984182776809</v>
      </c>
    </row>
    <row r="1206" spans="1:87" hidden="1" x14ac:dyDescent="0.15">
      <c r="A1206" t="s">
        <v>67</v>
      </c>
      <c r="B1206" s="1">
        <f t="shared" si="340"/>
        <v>44044</v>
      </c>
      <c r="C1206" t="s">
        <v>45</v>
      </c>
      <c r="D1206" s="1">
        <v>43952</v>
      </c>
      <c r="E1206">
        <v>180.93214766888116</v>
      </c>
      <c r="F1206">
        <v>92.933110190288531</v>
      </c>
      <c r="G1206">
        <v>40.761167894400828</v>
      </c>
      <c r="H1206">
        <v>28.289057541558353</v>
      </c>
      <c r="I1206">
        <v>267.61045116368166</v>
      </c>
      <c r="J1206">
        <v>148.34346609274553</v>
      </c>
      <c r="K1206">
        <v>74.665759072598874</v>
      </c>
      <c r="L1206">
        <v>59.362963217245742</v>
      </c>
      <c r="M1206">
        <v>202.66628383503027</v>
      </c>
      <c r="N1206">
        <v>105.88215912233959</v>
      </c>
      <c r="O1206">
        <v>46.09557229874541</v>
      </c>
      <c r="P1206">
        <v>33.409718913681651</v>
      </c>
      <c r="BQ1206" t="str">
        <f>VLOOKUP(A1206,Misc!$A$3:$B$11,2,FALSE)</f>
        <v>PHP</v>
      </c>
      <c r="BR1206">
        <f>INDEX(FX!$B$30:$AK$48,MATCH('Data (2)'!BQ1206,FX!$A$30:$A$48,0),MATCH('Data (2)'!D1206,Period,0))</f>
        <v>50.598796499999999</v>
      </c>
      <c r="BS1206">
        <f t="shared" si="330"/>
        <v>3.5758191930292487</v>
      </c>
      <c r="BT1206">
        <f t="shared" si="331"/>
        <v>0</v>
      </c>
      <c r="BU1206">
        <f t="shared" si="332"/>
        <v>1.8366664153818073</v>
      </c>
      <c r="BV1206">
        <f t="shared" si="333"/>
        <v>0</v>
      </c>
      <c r="BW1206">
        <f t="shared" si="334"/>
        <v>0.805575838041935</v>
      </c>
      <c r="BX1206">
        <f t="shared" si="335"/>
        <v>0</v>
      </c>
      <c r="BY1206">
        <f t="shared" si="336"/>
        <v>0.55908558104852069</v>
      </c>
      <c r="BZ1206">
        <f t="shared" si="337"/>
        <v>0</v>
      </c>
      <c r="CA1206">
        <f t="shared" si="339"/>
        <v>5.2205484430319649</v>
      </c>
      <c r="CB1206">
        <f t="shared" si="339"/>
        <v>2.8938864217629963</v>
      </c>
      <c r="CC1206">
        <f t="shared" si="339"/>
        <v>1.456580677545513</v>
      </c>
      <c r="CD1206">
        <f t="shared" si="339"/>
        <v>1.1580535208918428</v>
      </c>
      <c r="CE1206" s="4">
        <f t="shared" si="325"/>
        <v>0.51363514658745335</v>
      </c>
      <c r="CF1206" s="4" t="str">
        <f t="shared" si="326"/>
        <v/>
      </c>
      <c r="CG1206" s="4">
        <f t="shared" si="327"/>
        <v>0.30440235437761715</v>
      </c>
      <c r="CH1206" s="4" t="str">
        <f t="shared" si="328"/>
        <v/>
      </c>
      <c r="CI1206">
        <f>INDEX(FX!$B$114:$AK$132,MATCH('Data (2)'!BQ1206,FX!$A$114:$A$132,0),MATCH('Data (2)'!D1206,Period,0))</f>
        <v>51.260984182776809</v>
      </c>
    </row>
    <row r="1207" spans="1:87" hidden="1" x14ac:dyDescent="0.15">
      <c r="A1207" t="s">
        <v>67</v>
      </c>
      <c r="B1207" s="1">
        <f t="shared" si="340"/>
        <v>44044</v>
      </c>
      <c r="C1207" t="s">
        <v>45</v>
      </c>
      <c r="D1207" s="1">
        <v>43983</v>
      </c>
      <c r="E1207">
        <v>230.02814018467211</v>
      </c>
      <c r="F1207">
        <v>132.45409249724611</v>
      </c>
      <c r="G1207">
        <v>47.345963428748135</v>
      </c>
      <c r="H1207">
        <v>36.882934850021705</v>
      </c>
      <c r="I1207">
        <v>348.04453028952878</v>
      </c>
      <c r="J1207">
        <v>193.15634603364086</v>
      </c>
      <c r="K1207">
        <v>96.801239670822341</v>
      </c>
      <c r="L1207">
        <v>77.112085369202319</v>
      </c>
      <c r="M1207">
        <v>244.03306065303516</v>
      </c>
      <c r="N1207">
        <v>168.81554427523136</v>
      </c>
      <c r="O1207">
        <v>54.109011089460338</v>
      </c>
      <c r="P1207">
        <v>39.539956043828873</v>
      </c>
      <c r="BQ1207" t="str">
        <f>VLOOKUP(A1207,Misc!$A$3:$B$11,2,FALSE)</f>
        <v>PHP</v>
      </c>
      <c r="BR1207">
        <f>INDEX(FX!$B$30:$AK$48,MATCH('Data (2)'!BQ1207,FX!$A$30:$A$48,0),MATCH('Data (2)'!D1207,Period,0))</f>
        <v>50.043616360000001</v>
      </c>
      <c r="BS1207">
        <f t="shared" si="330"/>
        <v>4.5965531053933626</v>
      </c>
      <c r="BT1207">
        <f t="shared" si="331"/>
        <v>0</v>
      </c>
      <c r="BU1207">
        <f t="shared" si="332"/>
        <v>2.6467729978666577</v>
      </c>
      <c r="BV1207">
        <f t="shared" si="333"/>
        <v>0</v>
      </c>
      <c r="BW1207">
        <f t="shared" si="334"/>
        <v>0.9460939650754715</v>
      </c>
      <c r="BX1207">
        <f t="shared" si="335"/>
        <v>0</v>
      </c>
      <c r="BY1207">
        <f t="shared" si="336"/>
        <v>0.73701577809037666</v>
      </c>
      <c r="BZ1207">
        <f t="shared" si="337"/>
        <v>0</v>
      </c>
      <c r="CA1207">
        <f t="shared" si="339"/>
        <v>6.7896575892600275</v>
      </c>
      <c r="CB1207">
        <f t="shared" si="339"/>
        <v>3.7680967135730397</v>
      </c>
      <c r="CC1207">
        <f t="shared" si="339"/>
        <v>1.8883999442083792</v>
      </c>
      <c r="CD1207">
        <f t="shared" si="339"/>
        <v>1.5043036453270289</v>
      </c>
      <c r="CE1207" s="4">
        <f t="shared" si="325"/>
        <v>0.57581690827439114</v>
      </c>
      <c r="CF1207" s="4" t="str">
        <f t="shared" si="326"/>
        <v/>
      </c>
      <c r="CG1207" s="4">
        <f t="shared" si="327"/>
        <v>0.2784582503616379</v>
      </c>
      <c r="CH1207" s="4" t="str">
        <f t="shared" si="328"/>
        <v/>
      </c>
      <c r="CI1207">
        <f>INDEX(FX!$B$114:$AK$132,MATCH('Data (2)'!BQ1207,FX!$A$114:$A$132,0),MATCH('Data (2)'!D1207,Period,0))</f>
        <v>51.260984182776809</v>
      </c>
    </row>
    <row r="1208" spans="1:87" hidden="1" x14ac:dyDescent="0.15">
      <c r="A1208" t="s">
        <v>67</v>
      </c>
      <c r="B1208" s="1">
        <f t="shared" si="340"/>
        <v>44044</v>
      </c>
      <c r="C1208" t="s">
        <v>45</v>
      </c>
      <c r="D1208" s="1">
        <v>44013</v>
      </c>
      <c r="E1208">
        <v>227.79834940350767</v>
      </c>
      <c r="F1208">
        <v>120.90061736917883</v>
      </c>
      <c r="G1208">
        <v>53.709412975856878</v>
      </c>
      <c r="H1208">
        <v>38.663656210973372</v>
      </c>
      <c r="I1208">
        <v>293.62763456822819</v>
      </c>
      <c r="J1208">
        <v>164.30310401274977</v>
      </c>
      <c r="K1208">
        <v>85.862905354727275</v>
      </c>
      <c r="L1208">
        <v>67.650101773900971</v>
      </c>
      <c r="M1208">
        <v>219.63047964599735</v>
      </c>
      <c r="N1208">
        <v>113.05832291975157</v>
      </c>
      <c r="O1208">
        <v>47.768602747385813</v>
      </c>
      <c r="P1208">
        <v>29.164954259113134</v>
      </c>
      <c r="BQ1208" t="str">
        <f>VLOOKUP(A1208,Misc!$A$3:$B$11,2,FALSE)</f>
        <v>PHP</v>
      </c>
      <c r="BR1208">
        <f>INDEX(FX!$B$30:$AK$48,MATCH('Data (2)'!BQ1208,FX!$A$30:$A$48,0),MATCH('Data (2)'!D1208,Period,0))</f>
        <v>49.428887320000001</v>
      </c>
      <c r="BS1208">
        <f t="shared" si="330"/>
        <v>4.6086076736616226</v>
      </c>
      <c r="BT1208">
        <f t="shared" si="331"/>
        <v>0</v>
      </c>
      <c r="BU1208">
        <f t="shared" si="332"/>
        <v>2.4459506156081288</v>
      </c>
      <c r="BV1208">
        <f t="shared" si="333"/>
        <v>0</v>
      </c>
      <c r="BW1208">
        <f t="shared" si="334"/>
        <v>1.0865996765847667</v>
      </c>
      <c r="BX1208">
        <f t="shared" si="335"/>
        <v>0</v>
      </c>
      <c r="BY1208">
        <f t="shared" si="336"/>
        <v>0.78220769892445496</v>
      </c>
      <c r="BZ1208">
        <f t="shared" si="337"/>
        <v>0</v>
      </c>
      <c r="CA1208">
        <f t="shared" si="339"/>
        <v>5.8017884310384034</v>
      </c>
      <c r="CB1208">
        <f t="shared" si="339"/>
        <v>3.2464650319667734</v>
      </c>
      <c r="CC1208">
        <f t="shared" si="339"/>
        <v>1.6965651467884861</v>
      </c>
      <c r="CD1208">
        <f t="shared" si="339"/>
        <v>1.3366983608594534</v>
      </c>
      <c r="CE1208" s="4">
        <f t="shared" si="325"/>
        <v>0.53073526514023628</v>
      </c>
      <c r="CF1208" s="4" t="str">
        <f t="shared" si="326"/>
        <v/>
      </c>
      <c r="CG1208" s="4">
        <f t="shared" si="327"/>
        <v>0.31979701222625756</v>
      </c>
      <c r="CH1208" s="4" t="str">
        <f t="shared" si="328"/>
        <v/>
      </c>
      <c r="CI1208">
        <f>INDEX(FX!$B$114:$AK$132,MATCH('Data (2)'!BQ1208,FX!$A$114:$A$132,0),MATCH('Data (2)'!D1208,Period,0))</f>
        <v>50.609848679999999</v>
      </c>
    </row>
    <row r="1209" spans="1:87" hidden="1" x14ac:dyDescent="0.15">
      <c r="A1209" t="s">
        <v>67</v>
      </c>
      <c r="B1209" s="1">
        <f t="shared" si="340"/>
        <v>44044</v>
      </c>
      <c r="C1209" t="s">
        <v>45</v>
      </c>
      <c r="D1209" s="1">
        <v>44044</v>
      </c>
      <c r="E1209">
        <v>173.65536319520908</v>
      </c>
      <c r="F1209">
        <v>83.520183040299287</v>
      </c>
      <c r="G1209">
        <v>41.418710606090542</v>
      </c>
      <c r="H1209">
        <v>28.01872944568143</v>
      </c>
      <c r="I1209">
        <v>312.38128541441182</v>
      </c>
      <c r="J1209">
        <v>175.52112414369773</v>
      </c>
      <c r="K1209">
        <v>92.340865334605709</v>
      </c>
      <c r="L1209">
        <v>72.724256079685389</v>
      </c>
      <c r="M1209">
        <v>196.1323693296674</v>
      </c>
      <c r="N1209">
        <v>108.69969307652755</v>
      </c>
      <c r="O1209">
        <v>48.861066001810947</v>
      </c>
      <c r="P1209">
        <v>32.744232398497601</v>
      </c>
      <c r="BQ1209" t="str">
        <f>VLOOKUP(A1209,Misc!$A$3:$B$11,2,FALSE)</f>
        <v>PHP</v>
      </c>
      <c r="BR1209">
        <f>INDEX(FX!$B$30:$AK$48,MATCH('Data (2)'!BQ1209,FX!$A$30:$A$48,0),MATCH('Data (2)'!D1209,Period,0))</f>
        <v>48.777043620000001</v>
      </c>
      <c r="BS1209">
        <f t="shared" si="330"/>
        <v>3.5601863152691227</v>
      </c>
      <c r="BT1209">
        <f t="shared" si="331"/>
        <v>0</v>
      </c>
      <c r="BU1209">
        <f t="shared" si="332"/>
        <v>1.7122846495365207</v>
      </c>
      <c r="BV1209">
        <f t="shared" si="333"/>
        <v>0</v>
      </c>
      <c r="BW1209">
        <f t="shared" si="334"/>
        <v>0.84914352187404141</v>
      </c>
      <c r="BX1209">
        <f t="shared" si="335"/>
        <v>0</v>
      </c>
      <c r="BY1209">
        <f t="shared" si="336"/>
        <v>0.5744245113328873</v>
      </c>
      <c r="BZ1209">
        <f t="shared" si="337"/>
        <v>0</v>
      </c>
      <c r="CA1209">
        <f t="shared" si="339"/>
        <v>6.1723418180829031</v>
      </c>
      <c r="CB1209">
        <f t="shared" si="339"/>
        <v>3.468121891719075</v>
      </c>
      <c r="CC1209">
        <f t="shared" si="339"/>
        <v>1.824563158022185</v>
      </c>
      <c r="CD1209">
        <f t="shared" si="339"/>
        <v>1.436958575780618</v>
      </c>
      <c r="CE1209" s="4">
        <f t="shared" si="325"/>
        <v>0.48095366306891868</v>
      </c>
      <c r="CF1209" s="4" t="str">
        <f t="shared" si="326"/>
        <v/>
      </c>
      <c r="CG1209" s="4">
        <f t="shared" si="327"/>
        <v>0.33547255795838143</v>
      </c>
      <c r="CH1209" s="4" t="str">
        <f t="shared" si="328"/>
        <v/>
      </c>
      <c r="CI1209">
        <f>INDEX(FX!$B$114:$AK$132,MATCH('Data (2)'!BQ1209,FX!$A$114:$A$132,0),MATCH('Data (2)'!D1209,Period,0))</f>
        <v>50.609848679999999</v>
      </c>
    </row>
    <row r="1210" spans="1:87" hidden="1" x14ac:dyDescent="0.15">
      <c r="A1210" t="s">
        <v>67</v>
      </c>
      <c r="B1210" s="1">
        <f t="shared" si="340"/>
        <v>44044</v>
      </c>
      <c r="C1210" t="s">
        <v>45</v>
      </c>
      <c r="D1210" s="1">
        <v>44075</v>
      </c>
      <c r="E1210">
        <v>239.34168722920575</v>
      </c>
      <c r="F1210">
        <v>126.98494713581634</v>
      </c>
      <c r="G1210">
        <v>72.270431038465205</v>
      </c>
      <c r="H1210">
        <v>54.540408665965387</v>
      </c>
      <c r="I1210">
        <v>366.6004687282927</v>
      </c>
      <c r="J1210">
        <v>205.5365491839911</v>
      </c>
      <c r="K1210">
        <v>108.08354348762894</v>
      </c>
      <c r="L1210">
        <v>85.417742825011345</v>
      </c>
      <c r="M1210">
        <v>244.87965849529766</v>
      </c>
      <c r="N1210">
        <v>146.71259475660625</v>
      </c>
      <c r="O1210">
        <v>60.968673018127369</v>
      </c>
      <c r="P1210">
        <v>42.720995906352584</v>
      </c>
      <c r="BQ1210" t="str">
        <f>VLOOKUP(A1210,Misc!$A$3:$B$11,2,FALSE)</f>
        <v>PHP</v>
      </c>
      <c r="BR1210">
        <f>INDEX(FX!$B$30:$AK$48,MATCH('Data (2)'!BQ1210,FX!$A$30:$A$48,0),MATCH('Data (2)'!D1210,Period,0))</f>
        <v>48.777043620000001</v>
      </c>
      <c r="BS1210">
        <f t="shared" si="330"/>
        <v>0</v>
      </c>
      <c r="BT1210">
        <f t="shared" si="331"/>
        <v>4.90685104029283</v>
      </c>
      <c r="BU1210">
        <f t="shared" si="332"/>
        <v>0</v>
      </c>
      <c r="BV1210">
        <f t="shared" si="333"/>
        <v>2.6033752296489907</v>
      </c>
      <c r="BW1210">
        <f t="shared" si="334"/>
        <v>0</v>
      </c>
      <c r="BX1210">
        <f t="shared" si="335"/>
        <v>1.4816484492477981</v>
      </c>
      <c r="BY1210">
        <f t="shared" si="336"/>
        <v>0</v>
      </c>
      <c r="BZ1210">
        <f t="shared" si="337"/>
        <v>1.1181573260336393</v>
      </c>
      <c r="CA1210">
        <f t="shared" si="339"/>
        <v>7.2436586611088973</v>
      </c>
      <c r="CB1210">
        <f t="shared" si="339"/>
        <v>4.0611966750498318</v>
      </c>
      <c r="CC1210">
        <f t="shared" si="339"/>
        <v>2.1356227356265816</v>
      </c>
      <c r="CD1210">
        <f t="shared" si="339"/>
        <v>1.6877691803644284</v>
      </c>
      <c r="CE1210" s="4" t="str">
        <f t="shared" si="325"/>
        <v/>
      </c>
      <c r="CF1210" s="4">
        <f t="shared" si="326"/>
        <v>0.53055925445285723</v>
      </c>
      <c r="CG1210" s="4" t="str">
        <f t="shared" si="327"/>
        <v/>
      </c>
      <c r="CH1210" s="4">
        <f t="shared" si="328"/>
        <v>0.42950294421615082</v>
      </c>
      <c r="CI1210">
        <f>INDEX(FX!$B$114:$AK$132,MATCH('Data (2)'!BQ1210,FX!$A$114:$A$132,0),MATCH('Data (2)'!D1210,Period,0))</f>
        <v>50.609848679999999</v>
      </c>
    </row>
    <row r="1211" spans="1:87" hidden="1" x14ac:dyDescent="0.15">
      <c r="A1211" t="s">
        <v>67</v>
      </c>
      <c r="B1211" s="1">
        <f t="shared" si="340"/>
        <v>44044</v>
      </c>
      <c r="C1211" t="s">
        <v>45</v>
      </c>
      <c r="D1211" s="1">
        <v>44105</v>
      </c>
      <c r="E1211">
        <v>285.30435718587864</v>
      </c>
      <c r="F1211">
        <v>153.44506504216213</v>
      </c>
      <c r="G1211">
        <v>89.861602767191627</v>
      </c>
      <c r="H1211">
        <v>68.506551309313863</v>
      </c>
      <c r="I1211">
        <v>335.04039363319805</v>
      </c>
      <c r="J1211">
        <v>187.30293542422118</v>
      </c>
      <c r="K1211">
        <v>98.25639507054467</v>
      </c>
      <c r="L1211">
        <v>77.466805646779846</v>
      </c>
      <c r="M1211">
        <v>209.51836384023997</v>
      </c>
      <c r="N1211">
        <v>123.18294417759111</v>
      </c>
      <c r="O1211">
        <v>54.752512509269032</v>
      </c>
      <c r="P1211">
        <v>37.434763300984912</v>
      </c>
      <c r="BQ1211" t="str">
        <f>VLOOKUP(A1211,Misc!$A$3:$B$11,2,FALSE)</f>
        <v>PHP</v>
      </c>
      <c r="BR1211">
        <f>INDEX(FX!$B$30:$AK$48,MATCH('Data (2)'!BQ1211,FX!$A$30:$A$48,0),MATCH('Data (2)'!D1211,Period,0))</f>
        <v>48.777043620000001</v>
      </c>
      <c r="BS1211">
        <f t="shared" si="330"/>
        <v>0</v>
      </c>
      <c r="BT1211">
        <f t="shared" si="331"/>
        <v>5.8491523063299304</v>
      </c>
      <c r="BU1211">
        <f t="shared" si="332"/>
        <v>0</v>
      </c>
      <c r="BV1211">
        <f t="shared" si="333"/>
        <v>3.1458459483027217</v>
      </c>
      <c r="BW1211">
        <f t="shared" si="334"/>
        <v>0</v>
      </c>
      <c r="BX1211">
        <f t="shared" si="335"/>
        <v>1.8422929332753937</v>
      </c>
      <c r="BY1211">
        <f t="shared" si="336"/>
        <v>0</v>
      </c>
      <c r="BZ1211">
        <f t="shared" si="337"/>
        <v>1.4044834665056287</v>
      </c>
      <c r="CA1211">
        <f t="shared" si="339"/>
        <v>6.6200631373474019</v>
      </c>
      <c r="CB1211">
        <f t="shared" si="339"/>
        <v>3.7009187007950799</v>
      </c>
      <c r="CC1211">
        <f t="shared" si="339"/>
        <v>1.9414481100666408</v>
      </c>
      <c r="CD1211">
        <f t="shared" si="339"/>
        <v>1.530666612670454</v>
      </c>
      <c r="CE1211" s="4" t="str">
        <f t="shared" si="325"/>
        <v/>
      </c>
      <c r="CF1211" s="4">
        <f t="shared" si="326"/>
        <v>0.53782937826705235</v>
      </c>
      <c r="CG1211" s="4" t="str">
        <f t="shared" si="327"/>
        <v/>
      </c>
      <c r="CH1211" s="4">
        <f t="shared" si="328"/>
        <v>0.44645653016270226</v>
      </c>
      <c r="CI1211">
        <f>INDEX(FX!$B$114:$AK$132,MATCH('Data (2)'!BQ1211,FX!$A$114:$A$132,0),MATCH('Data (2)'!D1211,Period,0))</f>
        <v>50.609848679999999</v>
      </c>
    </row>
    <row r="1212" spans="1:87" hidden="1" x14ac:dyDescent="0.15">
      <c r="A1212" t="s">
        <v>67</v>
      </c>
      <c r="B1212" s="1">
        <f t="shared" si="340"/>
        <v>44044</v>
      </c>
      <c r="C1212" t="s">
        <v>45</v>
      </c>
      <c r="D1212" s="1">
        <v>44136</v>
      </c>
      <c r="E1212">
        <v>315.75002467504692</v>
      </c>
      <c r="F1212">
        <v>170.30876175755685</v>
      </c>
      <c r="G1212">
        <v>104.95787284899218</v>
      </c>
      <c r="H1212">
        <v>79.328050237531144</v>
      </c>
      <c r="I1212">
        <v>382.65762348588811</v>
      </c>
      <c r="J1212">
        <v>214.80786187262783</v>
      </c>
      <c r="K1212">
        <v>111.16957647860688</v>
      </c>
      <c r="L1212">
        <v>87.679528101361228</v>
      </c>
      <c r="M1212">
        <v>260.30508605665233</v>
      </c>
      <c r="N1212">
        <v>158.73612268419183</v>
      </c>
      <c r="O1212">
        <v>61.208937549057801</v>
      </c>
      <c r="P1212">
        <v>42.784250065805836</v>
      </c>
      <c r="BQ1212" t="str">
        <f>VLOOKUP(A1212,Misc!$A$3:$B$11,2,FALSE)</f>
        <v>PHP</v>
      </c>
      <c r="BR1212">
        <f>INDEX(FX!$B$30:$AK$48,MATCH('Data (2)'!BQ1212,FX!$A$30:$A$48,0),MATCH('Data (2)'!D1212,Period,0))</f>
        <v>48.777043620000001</v>
      </c>
      <c r="BS1212">
        <f t="shared" si="330"/>
        <v>0</v>
      </c>
      <c r="BT1212">
        <f t="shared" si="331"/>
        <v>6.4733325605978358</v>
      </c>
      <c r="BU1212">
        <f t="shared" si="332"/>
        <v>0</v>
      </c>
      <c r="BV1212">
        <f t="shared" si="333"/>
        <v>3.4915761415217328</v>
      </c>
      <c r="BW1212">
        <f t="shared" si="334"/>
        <v>0</v>
      </c>
      <c r="BX1212">
        <f t="shared" si="335"/>
        <v>2.1517883221187355</v>
      </c>
      <c r="BY1212">
        <f t="shared" si="336"/>
        <v>0</v>
      </c>
      <c r="BZ1212">
        <f t="shared" si="337"/>
        <v>1.6263398588799332</v>
      </c>
      <c r="CA1212">
        <f t="shared" si="339"/>
        <v>7.5609319819426126</v>
      </c>
      <c r="CB1212">
        <f t="shared" si="339"/>
        <v>4.2443885424521257</v>
      </c>
      <c r="CC1212">
        <f t="shared" si="339"/>
        <v>2.1965996614911609</v>
      </c>
      <c r="CD1212">
        <f t="shared" si="339"/>
        <v>1.7324597956367813</v>
      </c>
      <c r="CE1212" s="4" t="str">
        <f t="shared" si="325"/>
        <v/>
      </c>
      <c r="CF1212" s="4">
        <f t="shared" si="326"/>
        <v>0.53937845906054815</v>
      </c>
      <c r="CG1212" s="4" t="str">
        <f t="shared" si="327"/>
        <v/>
      </c>
      <c r="CH1212" s="4">
        <f t="shared" si="328"/>
        <v>0.46578960130341762</v>
      </c>
      <c r="CI1212">
        <f>INDEX(FX!$B$114:$AK$132,MATCH('Data (2)'!BQ1212,FX!$A$114:$A$132,0),MATCH('Data (2)'!D1212,Period,0))</f>
        <v>50.609848679999999</v>
      </c>
    </row>
    <row r="1213" spans="1:87" hidden="1" x14ac:dyDescent="0.15">
      <c r="A1213" t="s">
        <v>67</v>
      </c>
      <c r="B1213" s="1">
        <f t="shared" si="340"/>
        <v>44044</v>
      </c>
      <c r="C1213" t="s">
        <v>45</v>
      </c>
      <c r="D1213" s="1">
        <v>44166</v>
      </c>
      <c r="E1213">
        <v>332.56419339796747</v>
      </c>
      <c r="F1213">
        <v>180.30820318399654</v>
      </c>
      <c r="G1213">
        <v>111.74841491155475</v>
      </c>
      <c r="H1213">
        <v>84.14572202694302</v>
      </c>
      <c r="I1213">
        <v>437.83561998542285</v>
      </c>
      <c r="J1213">
        <v>244.1464531558772</v>
      </c>
      <c r="K1213">
        <v>126.73155157734051</v>
      </c>
      <c r="L1213">
        <v>100.28482832725496</v>
      </c>
      <c r="M1213">
        <v>249.01331667752797</v>
      </c>
      <c r="N1213">
        <v>141.32267219550076</v>
      </c>
      <c r="O1213">
        <v>55.84301080044667</v>
      </c>
      <c r="P1213">
        <v>38.81033040733022</v>
      </c>
      <c r="BQ1213" t="str">
        <f>VLOOKUP(A1213,Misc!$A$3:$B$11,2,FALSE)</f>
        <v>PHP</v>
      </c>
      <c r="BR1213">
        <f>INDEX(FX!$B$30:$AK$48,MATCH('Data (2)'!BQ1213,FX!$A$30:$A$48,0),MATCH('Data (2)'!D1213,Period,0))</f>
        <v>48.777043620000001</v>
      </c>
      <c r="BS1213">
        <f t="shared" si="330"/>
        <v>0</v>
      </c>
      <c r="BT1213">
        <f t="shared" si="331"/>
        <v>6.8180473582783216</v>
      </c>
      <c r="BU1213">
        <f t="shared" si="332"/>
        <v>0</v>
      </c>
      <c r="BV1213">
        <f t="shared" si="333"/>
        <v>3.6965791651641831</v>
      </c>
      <c r="BW1213">
        <f t="shared" si="334"/>
        <v>0</v>
      </c>
      <c r="BX1213">
        <f t="shared" si="335"/>
        <v>2.2910042638528152</v>
      </c>
      <c r="BY1213">
        <f t="shared" si="336"/>
        <v>0</v>
      </c>
      <c r="BZ1213">
        <f t="shared" si="337"/>
        <v>1.7251091042434732</v>
      </c>
      <c r="CA1213">
        <f t="shared" si="339"/>
        <v>8.6511940147026518</v>
      </c>
      <c r="CB1213">
        <f t="shared" si="339"/>
        <v>4.8240897675783607</v>
      </c>
      <c r="CC1213">
        <f t="shared" si="339"/>
        <v>2.5040887274460926</v>
      </c>
      <c r="CD1213">
        <f t="shared" si="339"/>
        <v>1.981527922783249</v>
      </c>
      <c r="CE1213" s="4" t="str">
        <f t="shared" si="325"/>
        <v/>
      </c>
      <c r="CF1213" s="4">
        <f t="shared" si="326"/>
        <v>0.5421756363536957</v>
      </c>
      <c r="CG1213" s="4" t="str">
        <f t="shared" si="327"/>
        <v/>
      </c>
      <c r="CH1213" s="4">
        <f t="shared" si="328"/>
        <v>0.46667717020659361</v>
      </c>
      <c r="CI1213">
        <f>INDEX(FX!$B$114:$AK$132,MATCH('Data (2)'!BQ1213,FX!$A$114:$A$132,0),MATCH('Data (2)'!D1213,Period,0))</f>
        <v>50.609848679999999</v>
      </c>
    </row>
    <row r="1214" spans="1:87" x14ac:dyDescent="0.15">
      <c r="A1214" t="s">
        <v>68</v>
      </c>
      <c r="B1214" s="1">
        <f t="shared" si="340"/>
        <v>44044</v>
      </c>
      <c r="C1214" t="s">
        <v>50</v>
      </c>
      <c r="D1214" s="1">
        <v>43831</v>
      </c>
      <c r="E1214">
        <f t="array" ref="E1214:E1225">TRANSPOSE('[14]AG_Key Metrics P1'!$F$6:$Q$6)</f>
        <v>14302.331399999999</v>
      </c>
      <c r="F1214">
        <f t="array" ref="F1214:F1225">TRANSPOSE('[14]AG_Key Metrics P1'!$F$11:$Q$11)</f>
        <v>5742.7896843401913</v>
      </c>
      <c r="G1214">
        <f t="array" ref="G1214:G1225">TRANSPOSE('[14]AG_Key Metrics P1'!$F$16:$Q$16)</f>
        <v>6100.1606642218831</v>
      </c>
      <c r="H1214">
        <f t="array" ref="H1214:H1225">TRANSPOSE('[14]AG_Key Metrics P1'!$F$21:$Q$21)</f>
        <v>3917.5798135488208</v>
      </c>
      <c r="I1214">
        <f t="array" ref="I1214:I1225">TRANSPOSE('[14]AG_Key Metrics P1'!$F$7:$Q$7)</f>
        <v>35535.773526225006</v>
      </c>
      <c r="J1214">
        <f t="array" ref="J1214:J1225">TRANSPOSE('[14]AG_Key Metrics P1'!$F$12:$Q$12)</f>
        <v>12157.626353327476</v>
      </c>
      <c r="K1214">
        <f t="array" ref="K1214:K1225">TRANSPOSE('[14]AG_Key Metrics P1'!$F$17:$Q$17)</f>
        <v>12975.509069346692</v>
      </c>
      <c r="L1214">
        <f t="array" ref="L1214:L1225">TRANSPOSE('[14]AG_Key Metrics P1'!$F$22:$Q$22)</f>
        <v>7092.9320857306366</v>
      </c>
      <c r="M1214">
        <f t="array" ref="M1214:M1225">TRANSPOSE('[14]AG_Key Metrics P1'!$F$9:$Q$9)</f>
        <v>19461.058499999999</v>
      </c>
      <c r="N1214">
        <f t="array" ref="N1214:N1225">TRANSPOSE('[14]AG_Key Metrics P1'!$F$14:$Q$14)</f>
        <v>7770.516883734379</v>
      </c>
      <c r="O1214">
        <f t="array" ref="O1214:O1225">TRANSPOSE('[14]AG_Key Metrics P1'!$F$19:$Q$19)</f>
        <v>7582.2823837267006</v>
      </c>
      <c r="P1214">
        <f t="array" ref="P1214:P1225">TRANSPOSE('[14]AG_Key Metrics P1'!$F$24:$Q$24)</f>
        <v>4376.449741282956</v>
      </c>
      <c r="Q1214" t="str">
        <f t="array" ref="Q1214:Q1225">'[14]AG_Key Products'!$D$6</f>
        <v>FWD UL 2019</v>
      </c>
      <c r="R1214" t="str">
        <f t="array" ref="R1214:R1225">'[14]AG_Key Products'!$D$9</f>
        <v>FWD SmartKid</v>
      </c>
      <c r="S1214" t="str">
        <f t="array" ref="S1214:S1225">'[14]AG_Key Products'!$D$12</f>
        <v>CI Rider 2018</v>
      </c>
      <c r="T1214" t="str">
        <f t="array" ref="T1214:T1225">'[14]AG_Key Products'!$D$15</f>
        <v>Accident Rider 2019</v>
      </c>
      <c r="U1214" t="str">
        <f t="array" ref="U1214:U1225">'[14]AG_Key Products'!$D$18</f>
        <v>HS Rider 2019</v>
      </c>
      <c r="V1214" t="str">
        <f t="array" ref="V1214:V1225">'[14]AG_Key Products'!$D$21</f>
        <v>Medical Rider</v>
      </c>
      <c r="W1214" t="str">
        <f t="array" ref="W1214:W1225">'[14]AG_Key Products'!$D$24</f>
        <v>WoP CI 2018</v>
      </c>
      <c r="X1214" t="str">
        <f t="array" ref="X1214:X1225">'[14]AG_Key Products'!$D$27</f>
        <v>Family CI</v>
      </c>
      <c r="Y1214" t="str">
        <f t="array" ref="Y1214:Y1225">'[14]AG_Key Products'!$D$30</f>
        <v>Term Rider 2019</v>
      </c>
      <c r="Z1214" t="str">
        <f t="array" ref="Z1214:Z1225">'[14]AG_Key Products'!$D$33</f>
        <v>WoP CI + DTH 2018</v>
      </c>
      <c r="AA1214">
        <f t="array" ref="AA1214:AA1225">TRANSPOSE('[14]AG_Key Products'!$F$6:$Q$6)</f>
        <v>9491.1460000000006</v>
      </c>
      <c r="AB1214">
        <f t="array" ref="AB1214:AB1225">TRANSPOSE('[14]AG_Key Products'!$F$9:$Q$9)</f>
        <v>432.1574</v>
      </c>
      <c r="AC1214">
        <f t="array" ref="AC1214:AC1225">TRANSPOSE('[14]AG_Key Products'!$F$12:$Q$12)</f>
        <v>1055.635</v>
      </c>
      <c r="AD1214">
        <f t="array" ref="AD1214:AD1225">TRANSPOSE('[14]AG_Key Products'!$F$15:$Q$15)</f>
        <v>788.43089999999995</v>
      </c>
      <c r="AE1214">
        <f t="array" ref="AE1214:AE1225">TRANSPOSE('[14]AG_Key Products'!$F$18:$Q$18)</f>
        <v>639.59180000000003</v>
      </c>
      <c r="AF1214">
        <f t="array" ref="AF1214:AF1225">TRANSPOSE('[14]AG_Key Products'!$F$21:$Q$21)</f>
        <v>567.71280000000002</v>
      </c>
      <c r="AG1214">
        <f t="array" ref="AG1214:AG1225">TRANSPOSE('[14]AG_Key Products'!$F$24:$Q$24)</f>
        <v>201.4485</v>
      </c>
      <c r="AH1214">
        <f t="array" ref="AH1214:AH1225">TRANSPOSE('[14]AG_Key Products'!$F$27:$Q$27)</f>
        <v>63.643000000000001</v>
      </c>
      <c r="AI1214">
        <f t="array" ref="AI1214:AI1225">TRANSPOSE('[14]AG_Key Products'!$F$30:$Q$30)</f>
        <v>106.038</v>
      </c>
      <c r="AJ1214">
        <f t="array" ref="AJ1214:AJ1225">TRANSPOSE('[14]AG_Key Products'!$F$33:$Q$33)</f>
        <v>92.790999999999997</v>
      </c>
      <c r="AK1214">
        <f t="array" ref="AK1214:AK1225">TRANSPOSE('[14]AG_Key Products'!$F$36:$Q$36)</f>
        <v>863.73699999999917</v>
      </c>
      <c r="AL1214">
        <f t="array" ref="AL1214:AL1225">TRANSPOSE('[14]AG_Key Products'!$F$7:$Q$7)</f>
        <v>2138.2599636194509</v>
      </c>
      <c r="AM1214">
        <f t="array" ref="AM1214:AM1225">TRANSPOSE('[14]AG_Key Products'!$F$10:$Q$10)</f>
        <v>-6.237430973824635</v>
      </c>
      <c r="AN1214">
        <f t="array" ref="AN1214:AN1225">TRANSPOSE('[14]AG_Key Products'!$F$13:$Q$13)</f>
        <v>740.04092286888363</v>
      </c>
      <c r="AO1214">
        <f t="array" ref="AO1214:AO1225">TRANSPOSE('[14]AG_Key Products'!$F$16:$Q$16)</f>
        <v>1020.1993226856986</v>
      </c>
      <c r="AP1214">
        <f t="array" ref="AP1214:AP1225">TRANSPOSE('[14]AG_Key Products'!$F$19:$Q$19)</f>
        <v>708.48983070779764</v>
      </c>
      <c r="AQ1214">
        <f t="array" ref="AQ1214:AQ1225">TRANSPOSE('[14]AG_Key Products'!$F$22:$Q$22)</f>
        <v>319.17115973992208</v>
      </c>
      <c r="AR1214">
        <f t="array" ref="AR1214:AR1225">TRANSPOSE('[14]AG_Key Products'!$F$25:$Q$25)</f>
        <v>147.76401573258713</v>
      </c>
      <c r="AS1214">
        <f t="array" ref="AS1214:AS1225">TRANSPOSE('[14]AG_Key Products'!$F$28:$Q$28)</f>
        <v>21.787346486561358</v>
      </c>
      <c r="AT1214">
        <f t="array" ref="AT1214:AT1225">TRANSPOSE('[14]AG_Key Products'!$F$31:$Q$31)</f>
        <v>154.50329080958335</v>
      </c>
      <c r="AU1214">
        <f t="array" ref="AU1214:AU1225">TRANSPOSE('[14]AG_Key Products'!$F$34:$Q$35)</f>
        <v>93.457762303402873</v>
      </c>
      <c r="AV1214">
        <f t="array" ref="AV1214:AV1225">TRANSPOSE('[14]AG_Key Products'!$F$37:$Q$37)</f>
        <v>405.35350036012915</v>
      </c>
      <c r="AW1214" s="4" t="str">
        <f t="array" ref="AW1214:AW1225">'[14]AG_Key Products'!$D$8</f>
        <v>Universal Life</v>
      </c>
      <c r="AX1214" s="4" t="str">
        <f t="array" ref="AX1214:AX1225">'[14]AG_Key Products'!$D$11</f>
        <v>Traditional Par</v>
      </c>
      <c r="AY1214" s="4" t="str">
        <f t="array" ref="AY1214:AY1225">'[14]AG_Key Products'!$D$14</f>
        <v>Riders</v>
      </c>
      <c r="AZ1214" s="4" t="str">
        <f t="array" ref="AZ1214:AZ1225">'[14]AG_Key Products'!$D$17</f>
        <v>Riders</v>
      </c>
      <c r="BA1214" s="4" t="str">
        <f t="array" ref="BA1214:BA1225">'[14]AG_Key Products'!$D$20</f>
        <v>Riders</v>
      </c>
      <c r="BB1214" s="4" t="str">
        <f t="array" ref="BB1214:BB1225">'[14]AG_Key Products'!$D$23</f>
        <v>Riders</v>
      </c>
      <c r="BC1214" s="4" t="str">
        <f t="array" ref="BC1214:BC1225">'[14]AG_Key Products'!$D$26</f>
        <v>Riders</v>
      </c>
      <c r="BD1214" s="4" t="str">
        <f t="array" ref="BD1214:BD1225">'[14]AG_Key Products'!$D$29</f>
        <v>Traditional Par</v>
      </c>
      <c r="BE1214" s="4" t="str">
        <f t="array" ref="BE1214:BE1225">'[14]AG_Key Products'!$D$32</f>
        <v>Riders</v>
      </c>
      <c r="BF1214" s="4" t="str">
        <f t="array" ref="BF1214:BF1225">'[14]AG_Key Products'!$D$35</f>
        <v>Riders</v>
      </c>
      <c r="BG1214" s="4">
        <f t="array" ref="BG1214:BG1225">'[14]AG_Key Products'!$D$7</f>
        <v>0.25022439148489567</v>
      </c>
      <c r="BH1214" s="4">
        <f t="array" ref="BH1214:BH1225">'[14]AG_Key Products'!$D$10</f>
        <v>0.10025164797461279</v>
      </c>
      <c r="BI1214" s="4">
        <f t="array" ref="BI1214:BI1225">'[14]AG_Key Products'!$D$13</f>
        <v>1</v>
      </c>
      <c r="BJ1214" s="4">
        <f t="array" ref="BJ1214:BJ1225">'[14]AG_Key Products'!$D$16</f>
        <v>1</v>
      </c>
      <c r="BK1214" s="4">
        <f t="array" ref="BK1214:BK1225">'[14]AG_Key Products'!$D$19</f>
        <v>1</v>
      </c>
      <c r="BL1214" s="4">
        <f t="array" ref="BL1214:BL1225">'[14]AG_Key Products'!$D$22</f>
        <v>1</v>
      </c>
      <c r="BM1214" s="4">
        <f t="array" ref="BM1214:BM1225">'[14]AG_Key Products'!$D$25</f>
        <v>1</v>
      </c>
      <c r="BN1214" s="4">
        <f t="array" ref="BN1214:BN1225">'[14]AG_Key Products'!$D$28</f>
        <v>0.48</v>
      </c>
      <c r="BO1214" s="4">
        <f t="array" ref="BO1214:BO1225">'[14]AG_Key Products'!$D$31</f>
        <v>1</v>
      </c>
      <c r="BP1214" s="4">
        <f t="array" ref="BP1214:BP1225">'[14]AG_Key Products'!$D$34</f>
        <v>1</v>
      </c>
      <c r="BQ1214" t="str">
        <f>VLOOKUP(A1214,Misc!$A$3:$B$11,2,FALSE)</f>
        <v>VND</v>
      </c>
      <c r="BR1214">
        <f>INDEX(FX!$B$30:$AK$48,MATCH('Data (2)'!BQ1214,FX!$A$30:$A$48,0),MATCH('Data (2)'!D1214,Period,0))</f>
        <v>23173.225806449998</v>
      </c>
      <c r="BS1214">
        <f t="shared" si="330"/>
        <v>0.617192078455435</v>
      </c>
      <c r="BT1214">
        <f t="shared" si="331"/>
        <v>0</v>
      </c>
      <c r="BU1214">
        <f t="shared" si="332"/>
        <v>0.24782003732694619</v>
      </c>
      <c r="BV1214">
        <f t="shared" si="333"/>
        <v>0</v>
      </c>
      <c r="BW1214">
        <f t="shared" si="334"/>
        <v>0.26324175646378822</v>
      </c>
      <c r="BX1214">
        <f t="shared" si="335"/>
        <v>0</v>
      </c>
      <c r="BY1214">
        <f t="shared" si="336"/>
        <v>0.16905629998471805</v>
      </c>
      <c r="BZ1214">
        <f t="shared" si="337"/>
        <v>0</v>
      </c>
      <c r="CA1214">
        <f t="shared" si="339"/>
        <v>1.5212178674320853</v>
      </c>
      <c r="CB1214">
        <f t="shared" si="339"/>
        <v>0.52044451545697412</v>
      </c>
      <c r="CC1214">
        <f t="shared" si="339"/>
        <v>0.55545649571270506</v>
      </c>
      <c r="CD1214">
        <f t="shared" si="339"/>
        <v>0.30363473059993895</v>
      </c>
      <c r="CE1214" s="4">
        <f t="shared" si="325"/>
        <v>0.40152822108010949</v>
      </c>
      <c r="CF1214" s="4" t="str">
        <f t="shared" si="326"/>
        <v/>
      </c>
      <c r="CG1214" s="4">
        <f t="shared" si="327"/>
        <v>0.68217365233338245</v>
      </c>
      <c r="CH1214" s="4" t="str">
        <f t="shared" si="328"/>
        <v/>
      </c>
      <c r="CI1214">
        <f>INDEX(FX!$B$114:$AK$132,MATCH('Data (2)'!BQ1214,FX!$A$114:$A$132,0),MATCH('Data (2)'!D1214,Period,0))</f>
        <v>23360.081607647498</v>
      </c>
    </row>
    <row r="1215" spans="1:87" hidden="1" x14ac:dyDescent="0.15">
      <c r="A1215" t="s">
        <v>68</v>
      </c>
      <c r="B1215" s="1">
        <f t="shared" ref="B1215:B1278" si="341">B1214</f>
        <v>44044</v>
      </c>
      <c r="C1215" t="s">
        <v>50</v>
      </c>
      <c r="D1215" s="1">
        <v>43862</v>
      </c>
      <c r="E1215">
        <v>39779.426700000004</v>
      </c>
      <c r="F1215">
        <v>13372.740153777995</v>
      </c>
      <c r="G1215">
        <v>14761.310270027985</v>
      </c>
      <c r="H1215">
        <v>8593.7069733610242</v>
      </c>
      <c r="I1215">
        <v>42783.195036740006</v>
      </c>
      <c r="J1215">
        <v>14637.140206735918</v>
      </c>
      <c r="K1215">
        <v>15621.82781261393</v>
      </c>
      <c r="L1215">
        <v>8539.5157244047623</v>
      </c>
      <c r="M1215">
        <v>28773.755700000002</v>
      </c>
      <c r="N1215">
        <v>9466.1814801823148</v>
      </c>
      <c r="O1215">
        <v>8588.2137720711289</v>
      </c>
      <c r="P1215">
        <v>4347.9014957478148</v>
      </c>
      <c r="Q1215" t="str">
        <v>FWD UL 2019</v>
      </c>
      <c r="R1215" t="str">
        <v>FWD SmartKid</v>
      </c>
      <c r="S1215" t="str">
        <v>CI Rider 2018</v>
      </c>
      <c r="T1215" t="str">
        <v>Accident Rider 2019</v>
      </c>
      <c r="U1215" t="str">
        <v>HS Rider 2019</v>
      </c>
      <c r="V1215" t="str">
        <v>Medical Rider</v>
      </c>
      <c r="W1215" t="str">
        <v>WoP CI 2018</v>
      </c>
      <c r="X1215" t="str">
        <v>Family CI</v>
      </c>
      <c r="Y1215" t="str">
        <v>Term Rider 2019</v>
      </c>
      <c r="Z1215" t="str">
        <v>WoP CI + DTH 2018</v>
      </c>
      <c r="AA1215">
        <v>23887.776000000002</v>
      </c>
      <c r="AB1215">
        <v>7349.3458000000001</v>
      </c>
      <c r="AC1215">
        <v>2240.5657999999999</v>
      </c>
      <c r="AD1215">
        <v>1927.1555000000001</v>
      </c>
      <c r="AE1215">
        <v>1637.3768</v>
      </c>
      <c r="AF1215">
        <v>1378.578</v>
      </c>
      <c r="AG1215">
        <v>552.46669999999995</v>
      </c>
      <c r="AH1215">
        <v>246.51499999999999</v>
      </c>
      <c r="AI1215">
        <v>202.08850000000001</v>
      </c>
      <c r="AJ1215">
        <v>230.23609999999999</v>
      </c>
      <c r="AK1215">
        <v>127.32250000000568</v>
      </c>
      <c r="AL1215">
        <v>5328.0104080669762</v>
      </c>
      <c r="AM1215">
        <v>700.96724506398709</v>
      </c>
      <c r="AN1215">
        <v>1450.9716105470654</v>
      </c>
      <c r="AO1215">
        <v>2391.6899936228297</v>
      </c>
      <c r="AP1215">
        <v>1743.4920722619097</v>
      </c>
      <c r="AQ1215">
        <v>630.09376085434224</v>
      </c>
      <c r="AR1215">
        <v>364.00406134310413</v>
      </c>
      <c r="AS1215">
        <v>97.41275533908275</v>
      </c>
      <c r="AT1215">
        <v>293.21367100272505</v>
      </c>
      <c r="AU1215">
        <v>219.67983389244469</v>
      </c>
      <c r="AV1215">
        <v>153.20474178352742</v>
      </c>
      <c r="AW1215" s="4" t="str">
        <v>Universal Life</v>
      </c>
      <c r="AX1215" s="4" t="str">
        <v>Traditional Par</v>
      </c>
      <c r="AY1215" s="4" t="str">
        <v>Riders</v>
      </c>
      <c r="AZ1215" s="4" t="str">
        <v>Riders</v>
      </c>
      <c r="BA1215" s="4" t="str">
        <v>Riders</v>
      </c>
      <c r="BB1215" s="4" t="str">
        <v>Riders</v>
      </c>
      <c r="BC1215" s="4" t="str">
        <v>Riders</v>
      </c>
      <c r="BD1215" s="4" t="str">
        <v>Traditional Par</v>
      </c>
      <c r="BE1215" s="4" t="str">
        <v>Riders</v>
      </c>
      <c r="BF1215" s="4" t="str">
        <v>Riders</v>
      </c>
      <c r="BG1215" s="4">
        <v>0.25022439148489567</v>
      </c>
      <c r="BH1215" s="4">
        <v>0.10025164797461279</v>
      </c>
      <c r="BI1215" s="4">
        <v>1</v>
      </c>
      <c r="BJ1215" s="4">
        <v>1</v>
      </c>
      <c r="BK1215" s="4">
        <v>1</v>
      </c>
      <c r="BL1215" s="4">
        <v>1</v>
      </c>
      <c r="BM1215" s="4">
        <v>1</v>
      </c>
      <c r="BN1215" s="4">
        <v>0.48</v>
      </c>
      <c r="BO1215" s="4">
        <v>1</v>
      </c>
      <c r="BP1215" s="4">
        <v>1</v>
      </c>
      <c r="BQ1215" t="str">
        <f>VLOOKUP(A1215,Misc!$A$3:$B$11,2,FALSE)</f>
        <v>VND</v>
      </c>
      <c r="BR1215">
        <f>INDEX(FX!$B$30:$AK$48,MATCH('Data (2)'!BQ1215,FX!$A$30:$A$48,0),MATCH('Data (2)'!D1215,Period,0))</f>
        <v>23230.86206897</v>
      </c>
      <c r="BS1215">
        <f t="shared" si="330"/>
        <v>1.7123525843293739</v>
      </c>
      <c r="BT1215">
        <f t="shared" si="331"/>
        <v>0</v>
      </c>
      <c r="BU1215">
        <f t="shared" si="332"/>
        <v>0.57564545448531901</v>
      </c>
      <c r="BV1215">
        <f t="shared" si="333"/>
        <v>0</v>
      </c>
      <c r="BW1215">
        <f t="shared" si="334"/>
        <v>0.63541810141195787</v>
      </c>
      <c r="BX1215">
        <f t="shared" si="335"/>
        <v>0</v>
      </c>
      <c r="BY1215">
        <f t="shared" si="336"/>
        <v>0.36992630526784614</v>
      </c>
      <c r="BZ1215">
        <f t="shared" si="337"/>
        <v>0</v>
      </c>
      <c r="CA1215">
        <f t="shared" si="339"/>
        <v>1.8314659920851422</v>
      </c>
      <c r="CB1215">
        <f t="shared" si="339"/>
        <v>0.62658771713982753</v>
      </c>
      <c r="CC1215">
        <f t="shared" si="339"/>
        <v>0.66874029273509639</v>
      </c>
      <c r="CD1215">
        <f t="shared" si="339"/>
        <v>0.36556018372851667</v>
      </c>
      <c r="CE1215" s="4">
        <f t="shared" si="325"/>
        <v>0.33617226951583978</v>
      </c>
      <c r="CF1215" s="4" t="str">
        <f t="shared" si="326"/>
        <v/>
      </c>
      <c r="CG1215" s="4">
        <f t="shared" si="327"/>
        <v>0.64262872638957069</v>
      </c>
      <c r="CH1215" s="4" t="str">
        <f t="shared" si="328"/>
        <v/>
      </c>
      <c r="CI1215">
        <f>INDEX(FX!$B$114:$AK$132,MATCH('Data (2)'!BQ1215,FX!$A$114:$A$132,0),MATCH('Data (2)'!D1215,Period,0))</f>
        <v>23360.081607647498</v>
      </c>
    </row>
    <row r="1216" spans="1:87" hidden="1" x14ac:dyDescent="0.15">
      <c r="A1216" t="s">
        <v>68</v>
      </c>
      <c r="B1216" s="1">
        <f t="shared" si="341"/>
        <v>44044</v>
      </c>
      <c r="C1216" t="s">
        <v>50</v>
      </c>
      <c r="D1216" s="1">
        <v>43891</v>
      </c>
      <c r="E1216">
        <v>67024.344400000002</v>
      </c>
      <c r="F1216">
        <v>19716.416550710001</v>
      </c>
      <c r="G1216">
        <v>21357.339012745873</v>
      </c>
      <c r="H1216">
        <v>11768.851399475299</v>
      </c>
      <c r="I1216">
        <v>78619.099540099996</v>
      </c>
      <c r="J1216">
        <v>26897.448446929047</v>
      </c>
      <c r="K1216">
        <v>28706.926510359666</v>
      </c>
      <c r="L1216">
        <v>15692.353882979782</v>
      </c>
      <c r="M1216">
        <v>58078.576400000005</v>
      </c>
      <c r="N1216">
        <v>22457.546977962913</v>
      </c>
      <c r="O1216">
        <v>19671.568009024784</v>
      </c>
      <c r="P1216">
        <v>10598.346845324133</v>
      </c>
      <c r="Q1216" t="str">
        <v>FWD UL 2019</v>
      </c>
      <c r="R1216" t="str">
        <v>FWD SmartKid</v>
      </c>
      <c r="S1216" t="str">
        <v>CI Rider 2018</v>
      </c>
      <c r="T1216" t="str">
        <v>Accident Rider 2019</v>
      </c>
      <c r="U1216" t="str">
        <v>HS Rider 2019</v>
      </c>
      <c r="V1216" t="str">
        <v>Medical Rider</v>
      </c>
      <c r="W1216" t="str">
        <v>WoP CI 2018</v>
      </c>
      <c r="X1216" t="str">
        <v>Family CI</v>
      </c>
      <c r="Y1216" t="str">
        <v>Term Rider 2019</v>
      </c>
      <c r="Z1216" t="str">
        <v>WoP CI + DTH 2018</v>
      </c>
      <c r="AA1216">
        <v>34432.474000000002</v>
      </c>
      <c r="AB1216">
        <v>21507.960599999999</v>
      </c>
      <c r="AC1216">
        <v>2785.3838999999998</v>
      </c>
      <c r="AD1216">
        <v>2680.4677999999999</v>
      </c>
      <c r="AE1216">
        <v>2140.5956999999999</v>
      </c>
      <c r="AF1216">
        <v>1628.79</v>
      </c>
      <c r="AG1216">
        <v>785.87040000000002</v>
      </c>
      <c r="AH1216">
        <v>157.54400000000001</v>
      </c>
      <c r="AI1216">
        <v>223.57599999999999</v>
      </c>
      <c r="AJ1216">
        <v>343.47649999999999</v>
      </c>
      <c r="AK1216">
        <v>338.20550000000367</v>
      </c>
      <c r="AL1216">
        <v>7810.719234257982</v>
      </c>
      <c r="AM1216">
        <v>2181.56335322307</v>
      </c>
      <c r="AN1216">
        <v>1768.8146193572061</v>
      </c>
      <c r="AO1216">
        <v>3334.9697751831654</v>
      </c>
      <c r="AP1216">
        <v>2311.9550099405851</v>
      </c>
      <c r="AQ1216">
        <v>779.49549866948246</v>
      </c>
      <c r="AR1216">
        <v>509.05482792488505</v>
      </c>
      <c r="AS1216">
        <v>41.458141071287898</v>
      </c>
      <c r="AT1216">
        <v>326.1574972089366</v>
      </c>
      <c r="AU1216">
        <v>320.3877150167948</v>
      </c>
      <c r="AV1216">
        <v>331.84087885660483</v>
      </c>
      <c r="AW1216" s="4" t="str">
        <v>Universal Life</v>
      </c>
      <c r="AX1216" s="4" t="str">
        <v>Traditional Par</v>
      </c>
      <c r="AY1216" s="4" t="str">
        <v>Riders</v>
      </c>
      <c r="AZ1216" s="4" t="str">
        <v>Riders</v>
      </c>
      <c r="BA1216" s="4" t="str">
        <v>Riders</v>
      </c>
      <c r="BB1216" s="4" t="str">
        <v>Riders</v>
      </c>
      <c r="BC1216" s="4" t="str">
        <v>Riders</v>
      </c>
      <c r="BD1216" s="4" t="str">
        <v>Traditional Par</v>
      </c>
      <c r="BE1216" s="4" t="str">
        <v>Riders</v>
      </c>
      <c r="BF1216" s="4" t="str">
        <v>Riders</v>
      </c>
      <c r="BG1216" s="4">
        <v>0.25022439148489567</v>
      </c>
      <c r="BH1216" s="4">
        <v>0.10025164797461279</v>
      </c>
      <c r="BI1216" s="4">
        <v>1</v>
      </c>
      <c r="BJ1216" s="4">
        <v>1</v>
      </c>
      <c r="BK1216" s="4">
        <v>1</v>
      </c>
      <c r="BL1216" s="4">
        <v>1</v>
      </c>
      <c r="BM1216" s="4">
        <v>1</v>
      </c>
      <c r="BN1216" s="4">
        <v>0.48</v>
      </c>
      <c r="BO1216" s="4">
        <v>1</v>
      </c>
      <c r="BP1216" s="4">
        <v>1</v>
      </c>
      <c r="BQ1216" t="str">
        <f>VLOOKUP(A1216,Misc!$A$3:$B$11,2,FALSE)</f>
        <v>VND</v>
      </c>
      <c r="BR1216">
        <f>INDEX(FX!$B$30:$AK$48,MATCH('Data (2)'!BQ1216,FX!$A$30:$A$48,0),MATCH('Data (2)'!D1216,Period,0))</f>
        <v>23349.225806449998</v>
      </c>
      <c r="BS1216">
        <f t="shared" si="330"/>
        <v>2.8705167766840978</v>
      </c>
      <c r="BT1216">
        <f t="shared" si="331"/>
        <v>0</v>
      </c>
      <c r="BU1216">
        <f t="shared" si="332"/>
        <v>0.84441414521176672</v>
      </c>
      <c r="BV1216">
        <f t="shared" si="333"/>
        <v>0</v>
      </c>
      <c r="BW1216">
        <f t="shared" si="334"/>
        <v>0.91469152723882241</v>
      </c>
      <c r="BX1216">
        <f t="shared" si="335"/>
        <v>0</v>
      </c>
      <c r="BY1216">
        <f t="shared" si="336"/>
        <v>0.50403604372288302</v>
      </c>
      <c r="BZ1216">
        <f t="shared" si="337"/>
        <v>0</v>
      </c>
      <c r="CA1216">
        <f t="shared" si="339"/>
        <v>3.3655318872842508</v>
      </c>
      <c r="CB1216">
        <f t="shared" si="339"/>
        <v>1.1514278459593867</v>
      </c>
      <c r="CC1216">
        <f t="shared" si="339"/>
        <v>1.2288881088909274</v>
      </c>
      <c r="CD1216">
        <f t="shared" si="339"/>
        <v>0.67175937766597971</v>
      </c>
      <c r="CE1216" s="4">
        <f t="shared" si="325"/>
        <v>0.29416798817222001</v>
      </c>
      <c r="CF1216" s="4" t="str">
        <f t="shared" si="326"/>
        <v/>
      </c>
      <c r="CG1216" s="4">
        <f t="shared" si="327"/>
        <v>0.59690620601396738</v>
      </c>
      <c r="CH1216" s="4" t="str">
        <f t="shared" si="328"/>
        <v/>
      </c>
      <c r="CI1216">
        <f>INDEX(FX!$B$114:$AK$132,MATCH('Data (2)'!BQ1216,FX!$A$114:$A$132,0),MATCH('Data (2)'!D1216,Period,0))</f>
        <v>23360.081607647498</v>
      </c>
    </row>
    <row r="1217" spans="1:87" hidden="1" x14ac:dyDescent="0.15">
      <c r="A1217" t="s">
        <v>68</v>
      </c>
      <c r="B1217" s="1">
        <f t="shared" si="341"/>
        <v>44044</v>
      </c>
      <c r="C1217" t="s">
        <v>50</v>
      </c>
      <c r="D1217" s="1">
        <v>43922</v>
      </c>
      <c r="E1217">
        <v>31813.977300000002</v>
      </c>
      <c r="F1217">
        <v>9905.7605417405266</v>
      </c>
      <c r="G1217">
        <v>11044.621970325417</v>
      </c>
      <c r="H1217">
        <v>6285.3610386469009</v>
      </c>
      <c r="I1217">
        <v>33525.006352334996</v>
      </c>
      <c r="J1217">
        <v>11469.695472481331</v>
      </c>
      <c r="K1217">
        <v>12241.298860538796</v>
      </c>
      <c r="L1217">
        <v>6691.5834280523113</v>
      </c>
      <c r="M1217">
        <v>22343.599100000003</v>
      </c>
      <c r="N1217">
        <v>9269.4391792197312</v>
      </c>
      <c r="O1217">
        <v>8890.0716417870281</v>
      </c>
      <c r="P1217">
        <v>5227.4093596422417</v>
      </c>
      <c r="Q1217" t="str">
        <v>FWD UL 2019</v>
      </c>
      <c r="R1217" t="str">
        <v>FWD SmartKid</v>
      </c>
      <c r="S1217" t="str">
        <v>CI Rider 2018</v>
      </c>
      <c r="T1217" t="str">
        <v>Accident Rider 2019</v>
      </c>
      <c r="U1217" t="str">
        <v>HS Rider 2019</v>
      </c>
      <c r="V1217" t="str">
        <v>Medical Rider</v>
      </c>
      <c r="W1217" t="str">
        <v>WoP CI 2018</v>
      </c>
      <c r="X1217" t="str">
        <v>Family CI</v>
      </c>
      <c r="Y1217" t="str">
        <v>Term Rider 2019</v>
      </c>
      <c r="Z1217" t="str">
        <v>WoP CI + DTH 2018</v>
      </c>
      <c r="AA1217">
        <v>17812.899000000001</v>
      </c>
      <c r="AB1217">
        <v>7904.4059999999999</v>
      </c>
      <c r="AC1217">
        <v>1623.3114</v>
      </c>
      <c r="AD1217">
        <v>1399.26</v>
      </c>
      <c r="AE1217">
        <v>1187.107</v>
      </c>
      <c r="AF1217">
        <v>916.86599999999999</v>
      </c>
      <c r="AG1217">
        <v>441.5849</v>
      </c>
      <c r="AH1217">
        <v>123.94499999999999</v>
      </c>
      <c r="AI1217">
        <v>122.50539999999999</v>
      </c>
      <c r="AJ1217">
        <v>216.02209999999999</v>
      </c>
      <c r="AK1217">
        <v>66.070500000008906</v>
      </c>
      <c r="AL1217">
        <v>3855.7122184889936</v>
      </c>
      <c r="AM1217">
        <v>750.44184321952196</v>
      </c>
      <c r="AN1217">
        <v>1022.334861551426</v>
      </c>
      <c r="AO1217">
        <v>1752.0085464632152</v>
      </c>
      <c r="AP1217">
        <v>1270.0297783960259</v>
      </c>
      <c r="AQ1217">
        <v>494.53007012766875</v>
      </c>
      <c r="AR1217">
        <v>281.15346199844026</v>
      </c>
      <c r="AS1217">
        <v>33.309511639237449</v>
      </c>
      <c r="AT1217">
        <v>169.56253293350488</v>
      </c>
      <c r="AU1217">
        <v>201.93803974666926</v>
      </c>
      <c r="AV1217">
        <v>74.739677175824909</v>
      </c>
      <c r="AW1217" s="4" t="str">
        <v>Universal Life</v>
      </c>
      <c r="AX1217" s="4" t="str">
        <v>Traditional Par</v>
      </c>
      <c r="AY1217" s="4" t="str">
        <v>Riders</v>
      </c>
      <c r="AZ1217" s="4" t="str">
        <v>Riders</v>
      </c>
      <c r="BA1217" s="4" t="str">
        <v>Riders</v>
      </c>
      <c r="BB1217" s="4" t="str">
        <v>Riders</v>
      </c>
      <c r="BC1217" s="4" t="str">
        <v>Riders</v>
      </c>
      <c r="BD1217" s="4" t="str">
        <v>Traditional Par</v>
      </c>
      <c r="BE1217" s="4" t="str">
        <v>Riders</v>
      </c>
      <c r="BF1217" s="4" t="str">
        <v>Riders</v>
      </c>
      <c r="BG1217" s="4">
        <v>0.25022439148489567</v>
      </c>
      <c r="BH1217" s="4">
        <v>0.10025164797461279</v>
      </c>
      <c r="BI1217" s="4">
        <v>1</v>
      </c>
      <c r="BJ1217" s="4">
        <v>1</v>
      </c>
      <c r="BK1217" s="4">
        <v>1</v>
      </c>
      <c r="BL1217" s="4">
        <v>1</v>
      </c>
      <c r="BM1217" s="4">
        <v>1</v>
      </c>
      <c r="BN1217" s="4">
        <v>0.48</v>
      </c>
      <c r="BO1217" s="4">
        <v>1</v>
      </c>
      <c r="BP1217" s="4">
        <v>1</v>
      </c>
      <c r="BQ1217" t="str">
        <f>VLOOKUP(A1217,Misc!$A$3:$B$11,2,FALSE)</f>
        <v>VND</v>
      </c>
      <c r="BR1217">
        <f>INDEX(FX!$B$30:$AK$48,MATCH('Data (2)'!BQ1217,FX!$A$30:$A$48,0),MATCH('Data (2)'!D1217,Period,0))</f>
        <v>23498.677419349999</v>
      </c>
      <c r="BS1217">
        <f t="shared" si="330"/>
        <v>1.3538624635019998</v>
      </c>
      <c r="BT1217">
        <f t="shared" si="331"/>
        <v>0</v>
      </c>
      <c r="BU1217">
        <f t="shared" si="332"/>
        <v>0.42154544977002079</v>
      </c>
      <c r="BV1217">
        <f t="shared" si="333"/>
        <v>0</v>
      </c>
      <c r="BW1217">
        <f t="shared" si="334"/>
        <v>0.47001036582725791</v>
      </c>
      <c r="BX1217">
        <f t="shared" si="335"/>
        <v>0</v>
      </c>
      <c r="BY1217">
        <f t="shared" si="336"/>
        <v>0.26747722548296343</v>
      </c>
      <c r="BZ1217">
        <f t="shared" si="337"/>
        <v>0</v>
      </c>
      <c r="CA1217">
        <f t="shared" si="339"/>
        <v>1.4351408062444337</v>
      </c>
      <c r="CB1217">
        <f t="shared" si="339"/>
        <v>0.49099552240975236</v>
      </c>
      <c r="CC1217">
        <f t="shared" si="339"/>
        <v>0.52402637397171192</v>
      </c>
      <c r="CD1217">
        <f t="shared" si="339"/>
        <v>0.28645376931652738</v>
      </c>
      <c r="CE1217" s="4">
        <f t="shared" si="325"/>
        <v>0.31136504714047575</v>
      </c>
      <c r="CF1217" s="4" t="str">
        <f t="shared" si="326"/>
        <v/>
      </c>
      <c r="CG1217" s="4">
        <f t="shared" si="327"/>
        <v>0.63451574587956971</v>
      </c>
      <c r="CH1217" s="4" t="str">
        <f t="shared" si="328"/>
        <v/>
      </c>
      <c r="CI1217">
        <f>INDEX(FX!$B$114:$AK$132,MATCH('Data (2)'!BQ1217,FX!$A$114:$A$132,0),MATCH('Data (2)'!D1217,Period,0))</f>
        <v>23360.081607647498</v>
      </c>
    </row>
    <row r="1218" spans="1:87" hidden="1" x14ac:dyDescent="0.15">
      <c r="A1218" t="s">
        <v>68</v>
      </c>
      <c r="B1218" s="1">
        <f t="shared" si="341"/>
        <v>44044</v>
      </c>
      <c r="C1218" t="s">
        <v>50</v>
      </c>
      <c r="D1218" s="1">
        <v>43952</v>
      </c>
      <c r="E1218">
        <v>53995.886700000003</v>
      </c>
      <c r="F1218">
        <v>16679.279605087511</v>
      </c>
      <c r="G1218">
        <v>19133.2409193649</v>
      </c>
      <c r="H1218">
        <v>10478.307546194072</v>
      </c>
      <c r="I1218">
        <v>50862.460389460008</v>
      </c>
      <c r="J1218">
        <v>17401.247460386337</v>
      </c>
      <c r="K1218">
        <v>18571.885471572394</v>
      </c>
      <c r="L1218">
        <v>10152.135199463542</v>
      </c>
      <c r="M1218">
        <v>33919.934699999998</v>
      </c>
      <c r="N1218">
        <v>12928.389464615531</v>
      </c>
      <c r="O1218">
        <v>12168.963849542133</v>
      </c>
      <c r="P1218">
        <v>6800.674686753433</v>
      </c>
      <c r="Q1218" t="str">
        <v>FWD UL 2019</v>
      </c>
      <c r="R1218" t="str">
        <v>FWD SmartKid</v>
      </c>
      <c r="S1218" t="str">
        <v>CI Rider 2018</v>
      </c>
      <c r="T1218" t="str">
        <v>Accident Rider 2019</v>
      </c>
      <c r="U1218" t="str">
        <v>HS Rider 2019</v>
      </c>
      <c r="V1218" t="str">
        <v>Medical Rider</v>
      </c>
      <c r="W1218" t="str">
        <v>WoP CI 2018</v>
      </c>
      <c r="X1218" t="str">
        <v>Family CI</v>
      </c>
      <c r="Y1218" t="str">
        <v>Term Rider 2019</v>
      </c>
      <c r="Z1218" t="str">
        <v>WoP CI + DTH 2018</v>
      </c>
      <c r="AA1218">
        <v>31425.532999999999</v>
      </c>
      <c r="AB1218">
        <v>11884.462</v>
      </c>
      <c r="AC1218">
        <v>3024.7318</v>
      </c>
      <c r="AD1218">
        <v>2306.3802999999998</v>
      </c>
      <c r="AE1218">
        <v>2087.6666</v>
      </c>
      <c r="AF1218">
        <v>1744.6959999999999</v>
      </c>
      <c r="AG1218">
        <v>692.93499999999995</v>
      </c>
      <c r="AH1218">
        <v>321.82</v>
      </c>
      <c r="AI1218">
        <v>135.4753</v>
      </c>
      <c r="AJ1218">
        <v>253.5917</v>
      </c>
      <c r="AK1218">
        <v>118.59500000001208</v>
      </c>
      <c r="AL1218">
        <v>6771.4456096024433</v>
      </c>
      <c r="AM1218">
        <v>1047.9188824197026</v>
      </c>
      <c r="AN1218">
        <v>1892.7160414810321</v>
      </c>
      <c r="AO1218">
        <v>2828.507199511987</v>
      </c>
      <c r="AP1218">
        <v>2191.8968152645384</v>
      </c>
      <c r="AQ1218">
        <v>843.96452547639944</v>
      </c>
      <c r="AR1218">
        <v>435.41130701208112</v>
      </c>
      <c r="AS1218">
        <v>92.155513728150353</v>
      </c>
      <c r="AT1218">
        <v>196.51445194515054</v>
      </c>
      <c r="AU1218">
        <v>237.07461358225459</v>
      </c>
      <c r="AV1218">
        <v>141.6746450637711</v>
      </c>
      <c r="AW1218" s="4" t="str">
        <v>Universal Life</v>
      </c>
      <c r="AX1218" s="4" t="str">
        <v>Traditional Par</v>
      </c>
      <c r="AY1218" s="4" t="str">
        <v>Riders</v>
      </c>
      <c r="AZ1218" s="4" t="str">
        <v>Riders</v>
      </c>
      <c r="BA1218" s="4" t="str">
        <v>Riders</v>
      </c>
      <c r="BB1218" s="4" t="str">
        <v>Riders</v>
      </c>
      <c r="BC1218" s="4" t="str">
        <v>Riders</v>
      </c>
      <c r="BD1218" s="4" t="str">
        <v>Traditional Par</v>
      </c>
      <c r="BE1218" s="4" t="str">
        <v>Riders</v>
      </c>
      <c r="BF1218" s="4" t="str">
        <v>Riders</v>
      </c>
      <c r="BG1218" s="4">
        <v>0.25022439148489567</v>
      </c>
      <c r="BH1218" s="4">
        <v>0.10025164797461279</v>
      </c>
      <c r="BI1218" s="4">
        <v>1</v>
      </c>
      <c r="BJ1218" s="4">
        <v>1</v>
      </c>
      <c r="BK1218" s="4">
        <v>1</v>
      </c>
      <c r="BL1218" s="4">
        <v>1</v>
      </c>
      <c r="BM1218" s="4">
        <v>1</v>
      </c>
      <c r="BN1218" s="4">
        <v>0.48</v>
      </c>
      <c r="BO1218" s="4">
        <v>1</v>
      </c>
      <c r="BP1218" s="4">
        <v>1</v>
      </c>
      <c r="BQ1218" t="str">
        <f>VLOOKUP(A1218,Misc!$A$3:$B$11,2,FALSE)</f>
        <v>VND</v>
      </c>
      <c r="BR1218">
        <f>INDEX(FX!$B$30:$AK$48,MATCH('Data (2)'!BQ1218,FX!$A$30:$A$48,0),MATCH('Data (2)'!D1218,Period,0))</f>
        <v>23347.93548</v>
      </c>
      <c r="BS1218">
        <f t="shared" si="330"/>
        <v>2.312662151488865</v>
      </c>
      <c r="BT1218">
        <f t="shared" si="331"/>
        <v>0</v>
      </c>
      <c r="BU1218">
        <f t="shared" si="332"/>
        <v>0.71437920579209646</v>
      </c>
      <c r="BV1218">
        <f t="shared" si="333"/>
        <v>0</v>
      </c>
      <c r="BW1218">
        <f t="shared" si="334"/>
        <v>0.81948320166271504</v>
      </c>
      <c r="BX1218">
        <f t="shared" si="335"/>
        <v>0</v>
      </c>
      <c r="BY1218">
        <f t="shared" si="336"/>
        <v>0.44878946813819409</v>
      </c>
      <c r="BZ1218">
        <f t="shared" si="337"/>
        <v>0</v>
      </c>
      <c r="CA1218">
        <f t="shared" si="339"/>
        <v>2.1773237458557904</v>
      </c>
      <c r="CB1218">
        <f t="shared" si="339"/>
        <v>0.74491381291620185</v>
      </c>
      <c r="CC1218">
        <f t="shared" si="339"/>
        <v>0.79502656640944391</v>
      </c>
      <c r="CD1218">
        <f t="shared" si="339"/>
        <v>0.43459331050196293</v>
      </c>
      <c r="CE1218" s="4">
        <f t="shared" si="325"/>
        <v>0.30889907777155751</v>
      </c>
      <c r="CF1218" s="4" t="str">
        <f t="shared" si="326"/>
        <v/>
      </c>
      <c r="CG1218" s="4">
        <f t="shared" si="327"/>
        <v>0.6282230284692859</v>
      </c>
      <c r="CH1218" s="4" t="str">
        <f t="shared" si="328"/>
        <v/>
      </c>
      <c r="CI1218">
        <f>INDEX(FX!$B$114:$AK$132,MATCH('Data (2)'!BQ1218,FX!$A$114:$A$132,0),MATCH('Data (2)'!D1218,Period,0))</f>
        <v>23360.081607647498</v>
      </c>
    </row>
    <row r="1219" spans="1:87" hidden="1" x14ac:dyDescent="0.15">
      <c r="A1219" t="s">
        <v>68</v>
      </c>
      <c r="B1219" s="1">
        <f t="shared" si="341"/>
        <v>44044</v>
      </c>
      <c r="C1219" t="s">
        <v>50</v>
      </c>
      <c r="D1219" s="1">
        <v>43983</v>
      </c>
      <c r="E1219">
        <v>86446.362399999998</v>
      </c>
      <c r="F1219">
        <v>25727.707399787643</v>
      </c>
      <c r="G1219">
        <v>29070.706051195804</v>
      </c>
      <c r="H1219">
        <v>15342.685917733577</v>
      </c>
      <c r="I1219">
        <v>85694.828444589992</v>
      </c>
      <c r="J1219">
        <v>29318.222209873344</v>
      </c>
      <c r="K1219">
        <v>31290.553527921351</v>
      </c>
      <c r="L1219">
        <v>17104.66771764322</v>
      </c>
      <c r="M1219">
        <v>56448.535100000008</v>
      </c>
      <c r="N1219">
        <v>20235.011555378762</v>
      </c>
      <c r="O1219">
        <v>18131.810409653815</v>
      </c>
      <c r="P1219">
        <v>9629.1017746653615</v>
      </c>
      <c r="Q1219" t="str">
        <v>FWD UL 2019</v>
      </c>
      <c r="R1219" t="str">
        <v>FWD SmartKid</v>
      </c>
      <c r="S1219" t="str">
        <v>CI Rider 2018</v>
      </c>
      <c r="T1219" t="str">
        <v>Accident Rider 2019</v>
      </c>
      <c r="U1219" t="str">
        <v>HS Rider 2019</v>
      </c>
      <c r="V1219" t="str">
        <v>Medical Rider</v>
      </c>
      <c r="W1219" t="str">
        <v>WoP CI 2018</v>
      </c>
      <c r="X1219" t="str">
        <v>Family CI</v>
      </c>
      <c r="Y1219" t="str">
        <v>Term Rider 2019</v>
      </c>
      <c r="Z1219" t="str">
        <v>WoP CI + DTH 2018</v>
      </c>
      <c r="AA1219">
        <v>48860.925000000003</v>
      </c>
      <c r="AB1219">
        <v>22665.277600000001</v>
      </c>
      <c r="AC1219">
        <v>4316.4249</v>
      </c>
      <c r="AD1219">
        <v>3234.9148</v>
      </c>
      <c r="AE1219">
        <v>2793.7613999999999</v>
      </c>
      <c r="AF1219">
        <v>2423.694</v>
      </c>
      <c r="AG1219">
        <v>1069.0517</v>
      </c>
      <c r="AH1219">
        <v>175.62299999999999</v>
      </c>
      <c r="AI1219">
        <v>364.18689999999998</v>
      </c>
      <c r="AJ1219">
        <v>447.09660000000002</v>
      </c>
      <c r="AK1219">
        <v>95.406499999982771</v>
      </c>
      <c r="AL1219">
        <v>11217.48626689043</v>
      </c>
      <c r="AM1219">
        <v>1974.1525282717857</v>
      </c>
      <c r="AN1219">
        <v>2685.5153936567353</v>
      </c>
      <c r="AO1219">
        <v>3973.425011068789</v>
      </c>
      <c r="AP1219">
        <v>2968.9248372262796</v>
      </c>
      <c r="AQ1219">
        <v>1205.4927566181282</v>
      </c>
      <c r="AR1219">
        <v>655.57738025107892</v>
      </c>
      <c r="AS1219">
        <v>51.488791333429532</v>
      </c>
      <c r="AT1219">
        <v>491.81838373838065</v>
      </c>
      <c r="AU1219">
        <v>403.07232079087481</v>
      </c>
      <c r="AV1219">
        <v>100.75372994173267</v>
      </c>
      <c r="AW1219" s="4" t="str">
        <v>Universal Life</v>
      </c>
      <c r="AX1219" s="4" t="str">
        <v>Traditional Par</v>
      </c>
      <c r="AY1219" s="4" t="str">
        <v>Riders</v>
      </c>
      <c r="AZ1219" s="4" t="str">
        <v>Riders</v>
      </c>
      <c r="BA1219" s="4" t="str">
        <v>Riders</v>
      </c>
      <c r="BB1219" s="4" t="str">
        <v>Riders</v>
      </c>
      <c r="BC1219" s="4" t="str">
        <v>Riders</v>
      </c>
      <c r="BD1219" s="4" t="str">
        <v>Traditional Par</v>
      </c>
      <c r="BE1219" s="4" t="str">
        <v>Riders</v>
      </c>
      <c r="BF1219" s="4" t="str">
        <v>Riders</v>
      </c>
      <c r="BG1219" s="4">
        <v>0.25022439148489567</v>
      </c>
      <c r="BH1219" s="4">
        <v>0.10025164797461279</v>
      </c>
      <c r="BI1219" s="4">
        <v>1</v>
      </c>
      <c r="BJ1219" s="4">
        <v>1</v>
      </c>
      <c r="BK1219" s="4">
        <v>1</v>
      </c>
      <c r="BL1219" s="4">
        <v>1</v>
      </c>
      <c r="BM1219" s="4">
        <v>1</v>
      </c>
      <c r="BN1219" s="4">
        <v>0.48</v>
      </c>
      <c r="BO1219" s="4">
        <v>1</v>
      </c>
      <c r="BP1219" s="4">
        <v>1</v>
      </c>
      <c r="BQ1219" t="str">
        <f>VLOOKUP(A1219,Misc!$A$3:$B$11,2,FALSE)</f>
        <v>VND</v>
      </c>
      <c r="BR1219">
        <f>INDEX(FX!$B$30:$AK$48,MATCH('Data (2)'!BQ1219,FX!$A$30:$A$48,0),MATCH('Data (2)'!D1219,Period,0))</f>
        <v>23229.9</v>
      </c>
      <c r="BS1219">
        <f t="shared" si="330"/>
        <v>3.7213402726658313</v>
      </c>
      <c r="BT1219">
        <f t="shared" si="331"/>
        <v>0</v>
      </c>
      <c r="BU1219">
        <f t="shared" si="332"/>
        <v>1.1075255338932859</v>
      </c>
      <c r="BV1219">
        <f t="shared" si="333"/>
        <v>0</v>
      </c>
      <c r="BW1219">
        <f t="shared" si="334"/>
        <v>1.251434834036987</v>
      </c>
      <c r="BX1219">
        <f t="shared" si="335"/>
        <v>0</v>
      </c>
      <c r="BY1219">
        <f t="shared" si="336"/>
        <v>0.66047145780797922</v>
      </c>
      <c r="BZ1219">
        <f t="shared" si="337"/>
        <v>0</v>
      </c>
      <c r="CA1219">
        <f t="shared" si="339"/>
        <v>3.6684301829037995</v>
      </c>
      <c r="CB1219">
        <f t="shared" si="339"/>
        <v>1.2550564977596355</v>
      </c>
      <c r="CC1219">
        <f t="shared" si="339"/>
        <v>1.3394881941541512</v>
      </c>
      <c r="CD1219">
        <f t="shared" si="339"/>
        <v>0.73221780663829472</v>
      </c>
      <c r="CE1219" s="4">
        <f t="shared" ref="CE1219:CE1282" si="342">IFERROR(IF(D1219&gt;B1219,"",BU1219/BS1219),0)</f>
        <v>0.29761469060712775</v>
      </c>
      <c r="CF1219" s="4" t="str">
        <f t="shared" ref="CF1219:CF1282" si="343">IFERROR(IF(D1219&gt;B1219,BV1219/BT1219,""),0)</f>
        <v/>
      </c>
      <c r="CG1219" s="4">
        <f t="shared" ref="CG1219:CG1282" si="344">IFERROR(IF(D1219&gt;B1219,"",BY1219/BU1219),0)</f>
        <v>0.59634874104096103</v>
      </c>
      <c r="CH1219" s="4" t="str">
        <f t="shared" ref="CH1219:CH1282" si="345">IFERROR(IF(D1219&gt;B1219,BZ1219/BV1219,""),0)</f>
        <v/>
      </c>
      <c r="CI1219">
        <f>INDEX(FX!$B$114:$AK$132,MATCH('Data (2)'!BQ1219,FX!$A$114:$A$132,0),MATCH('Data (2)'!D1219,Period,0))</f>
        <v>23360.081607647498</v>
      </c>
    </row>
    <row r="1220" spans="1:87" hidden="1" x14ac:dyDescent="0.15">
      <c r="A1220" t="s">
        <v>68</v>
      </c>
      <c r="B1220" s="1">
        <f t="shared" si="341"/>
        <v>44044</v>
      </c>
      <c r="C1220" t="s">
        <v>50</v>
      </c>
      <c r="D1220" s="1">
        <v>44013</v>
      </c>
      <c r="E1220">
        <v>46461.914900000003</v>
      </c>
      <c r="F1220">
        <v>16668.103341434253</v>
      </c>
      <c r="G1220">
        <v>17351.549697016166</v>
      </c>
      <c r="H1220">
        <v>10162.301853873996</v>
      </c>
      <c r="I1220">
        <v>52346.901777744992</v>
      </c>
      <c r="J1220">
        <v>17909.109874817681</v>
      </c>
      <c r="K1220">
        <v>19113.913427763484</v>
      </c>
      <c r="L1220">
        <v>10448.429353409258</v>
      </c>
      <c r="M1220">
        <v>35023.163099999998</v>
      </c>
      <c r="N1220">
        <v>15700.78107458112</v>
      </c>
      <c r="O1220">
        <v>13438.953524055372</v>
      </c>
      <c r="P1220">
        <v>9415.1038728390504</v>
      </c>
      <c r="Q1220" t="str">
        <v>FWD UL 2019</v>
      </c>
      <c r="R1220" t="str">
        <v>FWD SmartKid</v>
      </c>
      <c r="S1220" t="str">
        <v>CI Rider 2018</v>
      </c>
      <c r="T1220" t="str">
        <v>Accident Rider 2019</v>
      </c>
      <c r="U1220" t="str">
        <v>HS Rider 2019</v>
      </c>
      <c r="V1220" t="str">
        <v>Medical Rider</v>
      </c>
      <c r="W1220" t="str">
        <v>WoP CI 2018</v>
      </c>
      <c r="X1220" t="str">
        <v>Family CI</v>
      </c>
      <c r="Y1220" t="str">
        <v>Term Rider 2019</v>
      </c>
      <c r="Z1220" t="str">
        <v>WoP CI + DTH 2018</v>
      </c>
      <c r="AA1220">
        <v>29366.885999999999</v>
      </c>
      <c r="AB1220">
        <v>7497.8552</v>
      </c>
      <c r="AC1220">
        <v>2663.6959999999999</v>
      </c>
      <c r="AD1220">
        <v>2049.62</v>
      </c>
      <c r="AE1220">
        <v>1773.4844000000001</v>
      </c>
      <c r="AF1220">
        <v>1813.174</v>
      </c>
      <c r="AG1220">
        <v>731.83040000000005</v>
      </c>
      <c r="AH1220">
        <v>44.723999999999997</v>
      </c>
      <c r="AI1220">
        <v>127.5256</v>
      </c>
      <c r="AJ1220">
        <v>292.9948</v>
      </c>
      <c r="AK1220">
        <v>100.12449999999808</v>
      </c>
      <c r="AL1220">
        <v>7657.3420724831612</v>
      </c>
      <c r="AM1220">
        <v>720.87187180666058</v>
      </c>
      <c r="AN1220">
        <v>1751.8039992342649</v>
      </c>
      <c r="AO1220">
        <v>2708.265203176763</v>
      </c>
      <c r="AP1220">
        <v>2013.0470175086025</v>
      </c>
      <c r="AQ1220">
        <v>828.02614989045151</v>
      </c>
      <c r="AR1220">
        <v>426.15051381616712</v>
      </c>
      <c r="AS1220">
        <v>8.739665003892096</v>
      </c>
      <c r="AT1220">
        <v>183.4473858853996</v>
      </c>
      <c r="AU1220">
        <v>239.79813924071846</v>
      </c>
      <c r="AV1220">
        <v>130.6113233881706</v>
      </c>
      <c r="AW1220" s="4" t="str">
        <v>Universal Life</v>
      </c>
      <c r="AX1220" s="4" t="str">
        <v>Traditional Par</v>
      </c>
      <c r="AY1220" s="4" t="str">
        <v>Riders</v>
      </c>
      <c r="AZ1220" s="4" t="str">
        <v>Riders</v>
      </c>
      <c r="BA1220" s="4" t="str">
        <v>Riders</v>
      </c>
      <c r="BB1220" s="4" t="str">
        <v>Riders</v>
      </c>
      <c r="BC1220" s="4" t="str">
        <v>Riders</v>
      </c>
      <c r="BD1220" s="4" t="str">
        <v>Traditional Par</v>
      </c>
      <c r="BE1220" s="4" t="str">
        <v>Riders</v>
      </c>
      <c r="BF1220" s="4" t="str">
        <v>Riders</v>
      </c>
      <c r="BG1220" s="4">
        <v>0.25022439148489567</v>
      </c>
      <c r="BH1220" s="4">
        <v>0.10025164797461279</v>
      </c>
      <c r="BI1220" s="4">
        <v>1</v>
      </c>
      <c r="BJ1220" s="4">
        <v>1</v>
      </c>
      <c r="BK1220" s="4">
        <v>1</v>
      </c>
      <c r="BL1220" s="4">
        <v>1</v>
      </c>
      <c r="BM1220" s="4">
        <v>1</v>
      </c>
      <c r="BN1220" s="4">
        <v>0.48</v>
      </c>
      <c r="BO1220" s="4">
        <v>1</v>
      </c>
      <c r="BP1220" s="4">
        <v>1</v>
      </c>
      <c r="BQ1220" t="str">
        <f>VLOOKUP(A1220,Misc!$A$3:$B$11,2,FALSE)</f>
        <v>VND</v>
      </c>
      <c r="BR1220">
        <f>INDEX(FX!$B$30:$AK$48,MATCH('Data (2)'!BQ1220,FX!$A$30:$A$48,0),MATCH('Data (2)'!D1220,Period,0))</f>
        <v>23189.096774189999</v>
      </c>
      <c r="BS1220">
        <f t="shared" si="330"/>
        <v>2.0036103757052404</v>
      </c>
      <c r="BT1220">
        <f t="shared" si="331"/>
        <v>0</v>
      </c>
      <c r="BU1220">
        <f t="shared" si="332"/>
        <v>0.71879053780077529</v>
      </c>
      <c r="BV1220">
        <f t="shared" si="333"/>
        <v>0</v>
      </c>
      <c r="BW1220">
        <f t="shared" si="334"/>
        <v>0.74826328364496031</v>
      </c>
      <c r="BX1220">
        <f t="shared" si="335"/>
        <v>0</v>
      </c>
      <c r="BY1220">
        <f t="shared" si="336"/>
        <v>0.43823620871619601</v>
      </c>
      <c r="BZ1220">
        <f t="shared" si="337"/>
        <v>0</v>
      </c>
      <c r="CA1220">
        <f t="shared" si="339"/>
        <v>2.2483850948262605</v>
      </c>
      <c r="CB1220">
        <f t="shared" si="339"/>
        <v>0.76922557661788848</v>
      </c>
      <c r="CC1220">
        <f t="shared" si="339"/>
        <v>0.82097386082653911</v>
      </c>
      <c r="CD1220">
        <f t="shared" si="339"/>
        <v>0.44877713913792877</v>
      </c>
      <c r="CE1220" s="4">
        <f t="shared" si="342"/>
        <v>0.35874766197882757</v>
      </c>
      <c r="CF1220" s="4" t="str">
        <f t="shared" si="343"/>
        <v/>
      </c>
      <c r="CG1220" s="4">
        <f t="shared" si="344"/>
        <v>0.60968555604116814</v>
      </c>
      <c r="CH1220" s="4" t="str">
        <f t="shared" si="345"/>
        <v/>
      </c>
      <c r="CI1220">
        <f>INDEX(FX!$B$114:$AK$132,MATCH('Data (2)'!BQ1220,FX!$A$114:$A$132,0),MATCH('Data (2)'!D1220,Period,0))</f>
        <v>23282</v>
      </c>
    </row>
    <row r="1221" spans="1:87" hidden="1" x14ac:dyDescent="0.15">
      <c r="A1221" t="s">
        <v>68</v>
      </c>
      <c r="B1221" s="1">
        <f t="shared" si="341"/>
        <v>44044</v>
      </c>
      <c r="C1221" t="s">
        <v>50</v>
      </c>
      <c r="D1221" s="1">
        <v>44044</v>
      </c>
      <c r="E1221">
        <v>66345.221099999995</v>
      </c>
      <c r="F1221">
        <v>21461.975497113261</v>
      </c>
      <c r="G1221">
        <v>21780.165042298409</v>
      </c>
      <c r="H1221">
        <v>12143.255955910698</v>
      </c>
      <c r="I1221">
        <v>69744.459935024992</v>
      </c>
      <c r="J1221">
        <v>23861.224899991736</v>
      </c>
      <c r="K1221">
        <v>25466.446417877785</v>
      </c>
      <c r="L1221">
        <v>13920.977893157342</v>
      </c>
      <c r="M1221">
        <v>46642.296599999987</v>
      </c>
      <c r="N1221">
        <v>20626.384818513288</v>
      </c>
      <c r="O1221">
        <v>17024.061907485204</v>
      </c>
      <c r="P1221">
        <v>12087.402642045743</v>
      </c>
      <c r="Q1221" t="str">
        <v>FWD UL 2019</v>
      </c>
      <c r="R1221" t="str">
        <v>FWD SmartKid</v>
      </c>
      <c r="S1221" t="str">
        <v>CI Rider 2018</v>
      </c>
      <c r="T1221" t="str">
        <v>Accident Rider 2019</v>
      </c>
      <c r="U1221" t="str">
        <v>HS Rider 2019</v>
      </c>
      <c r="V1221" t="str">
        <v>Medical Rider</v>
      </c>
      <c r="W1221" t="str">
        <v>WoP CI 2018</v>
      </c>
      <c r="X1221" t="str">
        <v>Family CI</v>
      </c>
      <c r="Y1221" t="str">
        <v>Term Rider 2019</v>
      </c>
      <c r="Z1221" t="str">
        <v>WoP CI + DTH 2018</v>
      </c>
      <c r="AA1221">
        <v>37079.603000000003</v>
      </c>
      <c r="AB1221">
        <v>18318.851999999999</v>
      </c>
      <c r="AC1221">
        <v>3088.8548000000001</v>
      </c>
      <c r="AD1221">
        <v>2487.6514000000002</v>
      </c>
      <c r="AE1221">
        <v>2063.1451999999999</v>
      </c>
      <c r="AF1221">
        <v>1933.1079999999999</v>
      </c>
      <c r="AG1221">
        <v>767.87030000000004</v>
      </c>
      <c r="AH1221">
        <v>100.666</v>
      </c>
      <c r="AI1221">
        <v>94.763900000000007</v>
      </c>
      <c r="AJ1221">
        <v>363.05849999999998</v>
      </c>
      <c r="AK1221">
        <v>47.647999999986496</v>
      </c>
      <c r="AL1221">
        <v>10033.45749834147</v>
      </c>
      <c r="AM1221">
        <v>1814.8488413411446</v>
      </c>
      <c r="AN1221">
        <v>2000.301459029246</v>
      </c>
      <c r="AO1221">
        <v>3322.3287620331525</v>
      </c>
      <c r="AP1221">
        <v>2362.1405024369392</v>
      </c>
      <c r="AQ1221">
        <v>934.57637905538559</v>
      </c>
      <c r="AR1221">
        <v>446.02386268247835</v>
      </c>
      <c r="AS1221">
        <v>26.696784982252723</v>
      </c>
      <c r="AT1221">
        <v>145.36915774148721</v>
      </c>
      <c r="AU1221">
        <v>297.3775850632</v>
      </c>
      <c r="AV1221">
        <v>78.854664406502707</v>
      </c>
      <c r="AW1221" s="4" t="str">
        <v>Universal Life</v>
      </c>
      <c r="AX1221" s="4" t="str">
        <v>Traditional Par</v>
      </c>
      <c r="AY1221" s="4" t="str">
        <v>Riders</v>
      </c>
      <c r="AZ1221" s="4" t="str">
        <v>Riders</v>
      </c>
      <c r="BA1221" s="4" t="str">
        <v>Riders</v>
      </c>
      <c r="BB1221" s="4" t="str">
        <v>Riders</v>
      </c>
      <c r="BC1221" s="4" t="str">
        <v>Riders</v>
      </c>
      <c r="BD1221" s="4" t="str">
        <v>Traditional Par</v>
      </c>
      <c r="BE1221" s="4" t="str">
        <v>Riders</v>
      </c>
      <c r="BF1221" s="4" t="str">
        <v>Riders</v>
      </c>
      <c r="BG1221" s="4">
        <v>0.25022439148489567</v>
      </c>
      <c r="BH1221" s="4">
        <v>0.10025164797461279</v>
      </c>
      <c r="BI1221" s="4">
        <v>1</v>
      </c>
      <c r="BJ1221" s="4">
        <v>1</v>
      </c>
      <c r="BK1221" s="4">
        <v>1</v>
      </c>
      <c r="BL1221" s="4">
        <v>1</v>
      </c>
      <c r="BM1221" s="4">
        <v>1</v>
      </c>
      <c r="BN1221" s="4">
        <v>0.48</v>
      </c>
      <c r="BO1221" s="4">
        <v>1</v>
      </c>
      <c r="BP1221" s="4">
        <v>1</v>
      </c>
      <c r="BQ1221" t="str">
        <f>VLOOKUP(A1221,Misc!$A$3:$B$11,2,FALSE)</f>
        <v>VND</v>
      </c>
      <c r="BR1221">
        <f>INDEX(FX!$B$30:$AK$48,MATCH('Data (2)'!BQ1221,FX!$A$30:$A$48,0),MATCH('Data (2)'!D1221,Period,0))</f>
        <v>23176.29032258</v>
      </c>
      <c r="BS1221">
        <f t="shared" si="330"/>
        <v>2.8626333281371497</v>
      </c>
      <c r="BT1221">
        <f t="shared" si="331"/>
        <v>0</v>
      </c>
      <c r="BU1221">
        <f t="shared" si="332"/>
        <v>0.92603152611544004</v>
      </c>
      <c r="BV1221">
        <f t="shared" si="333"/>
        <v>0</v>
      </c>
      <c r="BW1221">
        <f t="shared" si="334"/>
        <v>0.93976062342809952</v>
      </c>
      <c r="BX1221">
        <f t="shared" si="335"/>
        <v>0</v>
      </c>
      <c r="BY1221">
        <f t="shared" si="336"/>
        <v>0.52395166728127618</v>
      </c>
      <c r="BZ1221">
        <f t="shared" si="337"/>
        <v>0</v>
      </c>
      <c r="CA1221">
        <f t="shared" si="339"/>
        <v>2.9956386880433379</v>
      </c>
      <c r="CB1221">
        <f t="shared" si="339"/>
        <v>1.0248786573314894</v>
      </c>
      <c r="CC1221">
        <f t="shared" si="339"/>
        <v>1.0938255484012449</v>
      </c>
      <c r="CD1221">
        <f t="shared" si="339"/>
        <v>0.5979287815976867</v>
      </c>
      <c r="CE1221" s="4">
        <f t="shared" si="342"/>
        <v>0.32348939593952553</v>
      </c>
      <c r="CF1221" s="4" t="str">
        <f t="shared" si="343"/>
        <v/>
      </c>
      <c r="CG1221" s="4">
        <f t="shared" si="344"/>
        <v>0.5658032718164282</v>
      </c>
      <c r="CH1221" s="4" t="str">
        <f t="shared" si="345"/>
        <v/>
      </c>
      <c r="CI1221">
        <f>INDEX(FX!$B$114:$AK$132,MATCH('Data (2)'!BQ1221,FX!$A$114:$A$132,0),MATCH('Data (2)'!D1221,Period,0))</f>
        <v>23282</v>
      </c>
    </row>
    <row r="1222" spans="1:87" hidden="1" x14ac:dyDescent="0.15">
      <c r="A1222" t="s">
        <v>68</v>
      </c>
      <c r="B1222" s="1">
        <f t="shared" si="341"/>
        <v>44044</v>
      </c>
      <c r="C1222" t="s">
        <v>50</v>
      </c>
      <c r="D1222" s="1">
        <v>44075</v>
      </c>
      <c r="E1222">
        <v>104150.00977615001</v>
      </c>
      <c r="F1222">
        <v>34023.219974990519</v>
      </c>
      <c r="G1222">
        <v>36133.398673710493</v>
      </c>
      <c r="H1222">
        <v>20017.817248368625</v>
      </c>
      <c r="I1222">
        <v>104150.00977615001</v>
      </c>
      <c r="J1222">
        <v>35632.175070551602</v>
      </c>
      <c r="K1222">
        <v>38029.26635114917</v>
      </c>
      <c r="L1222">
        <v>20788.317595656928</v>
      </c>
      <c r="M1222">
        <v>43769.0766</v>
      </c>
      <c r="N1222">
        <v>19657.703225730285</v>
      </c>
      <c r="O1222">
        <v>16283.024231172494</v>
      </c>
      <c r="P1222">
        <v>11509.233328262852</v>
      </c>
      <c r="Q1222" t="str">
        <v>FWD UL 2019</v>
      </c>
      <c r="R1222" t="str">
        <v>FWD SmartKid</v>
      </c>
      <c r="S1222" t="str">
        <v>CI Rider 2018</v>
      </c>
      <c r="T1222" t="str">
        <v>Accident Rider 2019</v>
      </c>
      <c r="U1222" t="str">
        <v>HS Rider 2019</v>
      </c>
      <c r="V1222" t="str">
        <v>Medical Rider</v>
      </c>
      <c r="W1222" t="str">
        <v>WoP CI 2018</v>
      </c>
      <c r="X1222" t="str">
        <v>Family CI</v>
      </c>
      <c r="Y1222" t="str">
        <v>Term Rider 2019</v>
      </c>
      <c r="Z1222" t="str">
        <v>WoP CI + DTH 2018</v>
      </c>
      <c r="AA1222">
        <v>60511.155679943149</v>
      </c>
      <c r="AB1222">
        <v>26037.502444037502</v>
      </c>
      <c r="AC1222">
        <v>4338.2539685278425</v>
      </c>
      <c r="AD1222">
        <v>3681.8144936834678</v>
      </c>
      <c r="AE1222">
        <v>3179.7162677710758</v>
      </c>
      <c r="AF1222">
        <v>3489.0253275010255</v>
      </c>
      <c r="AG1222">
        <v>1093.6174937194464</v>
      </c>
      <c r="AH1222">
        <v>208.30001955230003</v>
      </c>
      <c r="AI1222">
        <v>414.49889401404073</v>
      </c>
      <c r="AJ1222">
        <v>467.07511896710355</v>
      </c>
      <c r="AK1222">
        <v>729.05006843304</v>
      </c>
      <c r="AL1222">
        <v>16135.056434143304</v>
      </c>
      <c r="AM1222">
        <v>2281.5948226988289</v>
      </c>
      <c r="AN1222">
        <v>2856.6674485930967</v>
      </c>
      <c r="AO1222">
        <v>4897.165926551027</v>
      </c>
      <c r="AP1222">
        <v>3604.0498646409828</v>
      </c>
      <c r="AQ1222">
        <v>1645.7682747795614</v>
      </c>
      <c r="AR1222">
        <v>630.4857066923098</v>
      </c>
      <c r="AS1222">
        <v>62.541232635720014</v>
      </c>
      <c r="AT1222">
        <v>595.64021481390432</v>
      </c>
      <c r="AU1222">
        <v>396.12839634902383</v>
      </c>
      <c r="AV1222">
        <v>918.12165309276497</v>
      </c>
      <c r="AW1222" s="4" t="str">
        <v>Universal Life</v>
      </c>
      <c r="AX1222" s="4" t="str">
        <v>Traditional Par</v>
      </c>
      <c r="AY1222" s="4" t="str">
        <v>Riders</v>
      </c>
      <c r="AZ1222" s="4" t="str">
        <v>Riders</v>
      </c>
      <c r="BA1222" s="4" t="str">
        <v>Riders</v>
      </c>
      <c r="BB1222" s="4" t="str">
        <v>Riders</v>
      </c>
      <c r="BC1222" s="4" t="str">
        <v>Riders</v>
      </c>
      <c r="BD1222" s="4" t="str">
        <v>Traditional Par</v>
      </c>
      <c r="BE1222" s="4" t="str">
        <v>Riders</v>
      </c>
      <c r="BF1222" s="4" t="str">
        <v>Riders</v>
      </c>
      <c r="BG1222" s="4">
        <v>0.25022439148489567</v>
      </c>
      <c r="BH1222" s="4">
        <v>0.10025164797461279</v>
      </c>
      <c r="BI1222" s="4">
        <v>1</v>
      </c>
      <c r="BJ1222" s="4">
        <v>1</v>
      </c>
      <c r="BK1222" s="4">
        <v>1</v>
      </c>
      <c r="BL1222" s="4">
        <v>1</v>
      </c>
      <c r="BM1222" s="4">
        <v>1</v>
      </c>
      <c r="BN1222" s="4">
        <v>0.48</v>
      </c>
      <c r="BO1222" s="4">
        <v>1</v>
      </c>
      <c r="BP1222" s="4">
        <v>1</v>
      </c>
      <c r="BQ1222" t="str">
        <f>VLOOKUP(A1222,Misc!$A$3:$B$11,2,FALSE)</f>
        <v>VND</v>
      </c>
      <c r="BR1222">
        <f>INDEX(FX!$B$30:$AK$48,MATCH('Data (2)'!BQ1222,FX!$A$30:$A$48,0),MATCH('Data (2)'!D1222,Period,0))</f>
        <v>23176.29032258</v>
      </c>
      <c r="BS1222">
        <f t="shared" si="330"/>
        <v>0</v>
      </c>
      <c r="BT1222">
        <f t="shared" si="331"/>
        <v>4.4938171004304177</v>
      </c>
      <c r="BU1222">
        <f t="shared" si="332"/>
        <v>0</v>
      </c>
      <c r="BV1222">
        <f t="shared" si="333"/>
        <v>1.4680183714234312</v>
      </c>
      <c r="BW1222">
        <f t="shared" si="334"/>
        <v>0</v>
      </c>
      <c r="BX1222">
        <f t="shared" si="335"/>
        <v>1.559067399087021</v>
      </c>
      <c r="BY1222">
        <f t="shared" si="336"/>
        <v>0</v>
      </c>
      <c r="BZ1222">
        <f t="shared" si="337"/>
        <v>0.86371964493669784</v>
      </c>
      <c r="CA1222">
        <f t="shared" si="339"/>
        <v>4.4734133569345422</v>
      </c>
      <c r="CB1222">
        <f t="shared" si="339"/>
        <v>1.5304602298149472</v>
      </c>
      <c r="CC1222">
        <f t="shared" si="339"/>
        <v>1.6334192230542552</v>
      </c>
      <c r="CD1222">
        <f t="shared" si="339"/>
        <v>0.89289225992856835</v>
      </c>
      <c r="CE1222" s="4" t="str">
        <f t="shared" si="342"/>
        <v/>
      </c>
      <c r="CF1222" s="4">
        <f t="shared" si="343"/>
        <v>0.32667514912496648</v>
      </c>
      <c r="CG1222" s="4" t="str">
        <f t="shared" si="344"/>
        <v/>
      </c>
      <c r="CH1222" s="4">
        <f t="shared" si="345"/>
        <v>0.58835751769183342</v>
      </c>
      <c r="CI1222">
        <f>INDEX(FX!$B$114:$AK$132,MATCH('Data (2)'!BQ1222,FX!$A$114:$A$132,0),MATCH('Data (2)'!D1222,Period,0))</f>
        <v>23282</v>
      </c>
    </row>
    <row r="1223" spans="1:87" hidden="1" x14ac:dyDescent="0.15">
      <c r="A1223" t="s">
        <v>68</v>
      </c>
      <c r="B1223" s="1">
        <f t="shared" si="341"/>
        <v>44044</v>
      </c>
      <c r="C1223" t="s">
        <v>50</v>
      </c>
      <c r="D1223" s="1">
        <v>44105</v>
      </c>
      <c r="E1223">
        <v>101568.15551999593</v>
      </c>
      <c r="F1223">
        <v>34546.823543134582</v>
      </c>
      <c r="G1223">
        <v>36817.141978767271</v>
      </c>
      <c r="H1223">
        <v>21309.776659711941</v>
      </c>
      <c r="I1223">
        <v>93189.716106690001</v>
      </c>
      <c r="J1223">
        <v>31882.400071060485</v>
      </c>
      <c r="K1223">
        <v>34027.231899699291</v>
      </c>
      <c r="L1223">
        <v>18600.64554231074</v>
      </c>
      <c r="M1223">
        <v>35106.280899999998</v>
      </c>
      <c r="N1223">
        <v>14402.080347588326</v>
      </c>
      <c r="O1223">
        <v>13871.940854922173</v>
      </c>
      <c r="P1223">
        <v>9031.1006405220287</v>
      </c>
      <c r="Q1223" t="str">
        <v>FWD UL 2019</v>
      </c>
      <c r="R1223" t="str">
        <v>FWD SmartKid</v>
      </c>
      <c r="S1223" t="str">
        <v>CI Rider 2018</v>
      </c>
      <c r="T1223" t="str">
        <v>Accident Rider 2019</v>
      </c>
      <c r="U1223" t="str">
        <v>HS Rider 2019</v>
      </c>
      <c r="V1223" t="str">
        <v>Medical Rider</v>
      </c>
      <c r="W1223" t="str">
        <v>WoP CI 2018</v>
      </c>
      <c r="X1223" t="str">
        <v>Family CI</v>
      </c>
      <c r="Y1223" t="str">
        <v>Term Rider 2019</v>
      </c>
      <c r="Z1223" t="str">
        <v>WoP CI + DTH 2018</v>
      </c>
      <c r="AA1223">
        <v>56878.167091197727</v>
      </c>
      <c r="AB1223">
        <v>25392.038879998981</v>
      </c>
      <c r="AC1223">
        <v>4857.8538181768754</v>
      </c>
      <c r="AD1223">
        <v>4039.3610752481504</v>
      </c>
      <c r="AE1223">
        <v>3488.503330193048</v>
      </c>
      <c r="AF1223">
        <v>3694.178913627281</v>
      </c>
      <c r="AG1223">
        <v>1224.6018688695731</v>
      </c>
      <c r="AH1223">
        <v>203.13631103999185</v>
      </c>
      <c r="AI1223">
        <v>454.75150936750816</v>
      </c>
      <c r="AJ1223">
        <v>523.01747811683003</v>
      </c>
      <c r="AK1223">
        <v>812.54524415994092</v>
      </c>
      <c r="AL1223">
        <v>15166.334629951494</v>
      </c>
      <c r="AM1223">
        <v>2225.0346234586646</v>
      </c>
      <c r="AN1223">
        <v>3198.81523144638</v>
      </c>
      <c r="AO1223">
        <v>5372.7371264029807</v>
      </c>
      <c r="AP1223">
        <v>3954.0446053053465</v>
      </c>
      <c r="AQ1223">
        <v>1742.538928991371</v>
      </c>
      <c r="AR1223">
        <v>706.00002207812793</v>
      </c>
      <c r="AS1223">
        <v>60.990850182442188</v>
      </c>
      <c r="AT1223">
        <v>653.48373816754838</v>
      </c>
      <c r="AU1223">
        <v>443.57334924432689</v>
      </c>
      <c r="AV1223">
        <v>1023.2704379059051</v>
      </c>
      <c r="AW1223" s="4" t="str">
        <v>Universal Life</v>
      </c>
      <c r="AX1223" s="4" t="str">
        <v>Traditional Par</v>
      </c>
      <c r="AY1223" s="4" t="str">
        <v>Riders</v>
      </c>
      <c r="AZ1223" s="4" t="str">
        <v>Riders</v>
      </c>
      <c r="BA1223" s="4" t="str">
        <v>Riders</v>
      </c>
      <c r="BB1223" s="4" t="str">
        <v>Riders</v>
      </c>
      <c r="BC1223" s="4" t="str">
        <v>Riders</v>
      </c>
      <c r="BD1223" s="4" t="str">
        <v>Traditional Par</v>
      </c>
      <c r="BE1223" s="4" t="str">
        <v>Riders</v>
      </c>
      <c r="BF1223" s="4" t="str">
        <v>Riders</v>
      </c>
      <c r="BG1223" s="4">
        <v>0.25022439148489567</v>
      </c>
      <c r="BH1223" s="4">
        <v>0.10025164797461279</v>
      </c>
      <c r="BI1223" s="4">
        <v>1</v>
      </c>
      <c r="BJ1223" s="4">
        <v>1</v>
      </c>
      <c r="BK1223" s="4">
        <v>1</v>
      </c>
      <c r="BL1223" s="4">
        <v>1</v>
      </c>
      <c r="BM1223" s="4">
        <v>1</v>
      </c>
      <c r="BN1223" s="4">
        <v>0.48</v>
      </c>
      <c r="BO1223" s="4">
        <v>1</v>
      </c>
      <c r="BP1223" s="4">
        <v>1</v>
      </c>
      <c r="BQ1223" t="str">
        <f>VLOOKUP(A1223,Misc!$A$3:$B$11,2,FALSE)</f>
        <v>VND</v>
      </c>
      <c r="BR1223">
        <f>INDEX(FX!$B$30:$AK$48,MATCH('Data (2)'!BQ1223,FX!$A$30:$A$48,0),MATCH('Data (2)'!D1223,Period,0))</f>
        <v>23176.29032258</v>
      </c>
      <c r="BS1223">
        <f t="shared" si="330"/>
        <v>0</v>
      </c>
      <c r="BT1223">
        <f t="shared" si="331"/>
        <v>4.3824164310299896</v>
      </c>
      <c r="BU1223">
        <f t="shared" si="332"/>
        <v>0</v>
      </c>
      <c r="BV1223">
        <f t="shared" si="333"/>
        <v>1.4906105792727578</v>
      </c>
      <c r="BW1223">
        <f t="shared" si="334"/>
        <v>0</v>
      </c>
      <c r="BX1223">
        <f t="shared" si="335"/>
        <v>1.5885692432363681</v>
      </c>
      <c r="BY1223">
        <f t="shared" si="336"/>
        <v>0</v>
      </c>
      <c r="BZ1223">
        <f t="shared" si="337"/>
        <v>0.91946452012427682</v>
      </c>
      <c r="CA1223">
        <f t="shared" si="339"/>
        <v>4.002650807778112</v>
      </c>
      <c r="CB1223">
        <f t="shared" si="339"/>
        <v>1.3694012572399488</v>
      </c>
      <c r="CC1223">
        <f t="shared" si="339"/>
        <v>1.4615252942057937</v>
      </c>
      <c r="CD1223">
        <f t="shared" si="339"/>
        <v>0.7989281652053406</v>
      </c>
      <c r="CE1223" s="4" t="str">
        <f t="shared" si="342"/>
        <v/>
      </c>
      <c r="CF1223" s="4">
        <f t="shared" si="343"/>
        <v>0.34013439907681775</v>
      </c>
      <c r="CG1223" s="4" t="str">
        <f t="shared" si="344"/>
        <v/>
      </c>
      <c r="CH1223" s="4">
        <f t="shared" si="345"/>
        <v>0.61683751135918219</v>
      </c>
      <c r="CI1223">
        <f>INDEX(FX!$B$114:$AK$132,MATCH('Data (2)'!BQ1223,FX!$A$114:$A$132,0),MATCH('Data (2)'!D1223,Period,0))</f>
        <v>23282</v>
      </c>
    </row>
    <row r="1224" spans="1:87" hidden="1" x14ac:dyDescent="0.15">
      <c r="A1224" t="s">
        <v>68</v>
      </c>
      <c r="B1224" s="1">
        <f t="shared" si="341"/>
        <v>44044</v>
      </c>
      <c r="C1224" t="s">
        <v>50</v>
      </c>
      <c r="D1224" s="1">
        <v>44136</v>
      </c>
      <c r="E1224">
        <v>116226.63593923453</v>
      </c>
      <c r="F1224">
        <v>46938.679601102413</v>
      </c>
      <c r="G1224">
        <v>42560.993131180803</v>
      </c>
      <c r="H1224">
        <v>29243.959213939543</v>
      </c>
      <c r="I1224">
        <v>107006.77879652998</v>
      </c>
      <c r="J1224">
        <v>36609.543138864166</v>
      </c>
      <c r="K1224">
        <v>39072.385120058578</v>
      </c>
      <c r="L1224">
        <v>21358.528024057214</v>
      </c>
      <c r="M1224">
        <v>66666.882299999997</v>
      </c>
      <c r="N1224">
        <v>24101.580642280391</v>
      </c>
      <c r="O1224">
        <v>23709.348528663057</v>
      </c>
      <c r="P1224">
        <v>13616.874509946145</v>
      </c>
      <c r="Q1224" t="str">
        <v>FWD UL 2019</v>
      </c>
      <c r="R1224" t="str">
        <v>FWD SmartKid</v>
      </c>
      <c r="S1224" t="str">
        <v>CI Rider 2018</v>
      </c>
      <c r="T1224" t="str">
        <v>Accident Rider 2019</v>
      </c>
      <c r="U1224" t="str">
        <v>HS Rider 2019</v>
      </c>
      <c r="V1224" t="str">
        <v>Medical Rider</v>
      </c>
      <c r="W1224" t="str">
        <v>WoP CI 2018</v>
      </c>
      <c r="X1224" t="str">
        <v>Family CI</v>
      </c>
      <c r="Y1224" t="str">
        <v>Term Rider 2019</v>
      </c>
      <c r="Z1224" t="str">
        <v>WoP CI + DTH 2018</v>
      </c>
      <c r="AA1224">
        <v>64505.782946275162</v>
      </c>
      <c r="AB1224">
        <v>29056.658984808633</v>
      </c>
      <c r="AC1224">
        <v>5816.0832472826132</v>
      </c>
      <c r="AD1224">
        <v>4750.7262018916226</v>
      </c>
      <c r="AE1224">
        <v>4102.8578201853788</v>
      </c>
      <c r="AF1224">
        <v>4205.0796882815057</v>
      </c>
      <c r="AG1224">
        <v>1466.1590654443148</v>
      </c>
      <c r="AH1224">
        <v>232.45327187846908</v>
      </c>
      <c r="AI1224">
        <v>534.83703750580514</v>
      </c>
      <c r="AJ1224">
        <v>626.18458816714849</v>
      </c>
      <c r="AK1224">
        <v>929.81308751388133</v>
      </c>
      <c r="AL1224">
        <v>17200.207738087054</v>
      </c>
      <c r="AM1224">
        <v>5546.4808184569765</v>
      </c>
      <c r="AN1224">
        <v>4926.2225104483732</v>
      </c>
      <c r="AO1224">
        <v>6318.9208805034841</v>
      </c>
      <c r="AP1224">
        <v>4650.3847910447903</v>
      </c>
      <c r="AQ1224">
        <v>4289.1812820471359</v>
      </c>
      <c r="AR1224">
        <v>1451.9373225095048</v>
      </c>
      <c r="AS1224">
        <v>69.793148290297808</v>
      </c>
      <c r="AT1224">
        <v>768.56766691299958</v>
      </c>
      <c r="AU1224">
        <v>546.03296088175352</v>
      </c>
      <c r="AV1224">
        <v>1170.9504819200411</v>
      </c>
      <c r="AW1224" s="4" t="str">
        <v>Universal Life</v>
      </c>
      <c r="AX1224" s="4" t="str">
        <v>Traditional Par</v>
      </c>
      <c r="AY1224" s="4" t="str">
        <v>Riders</v>
      </c>
      <c r="AZ1224" s="4" t="str">
        <v>Riders</v>
      </c>
      <c r="BA1224" s="4" t="str">
        <v>Riders</v>
      </c>
      <c r="BB1224" s="4" t="str">
        <v>Riders</v>
      </c>
      <c r="BC1224" s="4" t="str">
        <v>Riders</v>
      </c>
      <c r="BD1224" s="4" t="str">
        <v>Traditional Par</v>
      </c>
      <c r="BE1224" s="4" t="str">
        <v>Riders</v>
      </c>
      <c r="BF1224" s="4" t="str">
        <v>Riders</v>
      </c>
      <c r="BG1224" s="4">
        <v>0.25022439148489567</v>
      </c>
      <c r="BH1224" s="4">
        <v>0.10025164797461279</v>
      </c>
      <c r="BI1224" s="4">
        <v>1</v>
      </c>
      <c r="BJ1224" s="4">
        <v>1</v>
      </c>
      <c r="BK1224" s="4">
        <v>1</v>
      </c>
      <c r="BL1224" s="4">
        <v>1</v>
      </c>
      <c r="BM1224" s="4">
        <v>1</v>
      </c>
      <c r="BN1224" s="4">
        <v>0.48</v>
      </c>
      <c r="BO1224" s="4">
        <v>1</v>
      </c>
      <c r="BP1224" s="4">
        <v>1</v>
      </c>
      <c r="BQ1224" t="str">
        <f>VLOOKUP(A1224,Misc!$A$3:$B$11,2,FALSE)</f>
        <v>VND</v>
      </c>
      <c r="BR1224">
        <f>INDEX(FX!$B$30:$AK$48,MATCH('Data (2)'!BQ1224,FX!$A$30:$A$48,0),MATCH('Data (2)'!D1224,Period,0))</f>
        <v>23176.29032258</v>
      </c>
      <c r="BS1224">
        <f t="shared" si="330"/>
        <v>0</v>
      </c>
      <c r="BT1224">
        <f t="shared" si="331"/>
        <v>5.0148938558125602</v>
      </c>
      <c r="BU1224">
        <f t="shared" si="332"/>
        <v>0</v>
      </c>
      <c r="BV1224">
        <f t="shared" si="333"/>
        <v>2.0252887303267597</v>
      </c>
      <c r="BW1224">
        <f t="shared" si="334"/>
        <v>0</v>
      </c>
      <c r="BX1224">
        <f t="shared" si="335"/>
        <v>1.8364023119659854</v>
      </c>
      <c r="BY1224">
        <f t="shared" si="336"/>
        <v>0</v>
      </c>
      <c r="BZ1224">
        <f t="shared" si="337"/>
        <v>1.2618050087786477</v>
      </c>
      <c r="CA1224">
        <f t="shared" si="339"/>
        <v>4.5961162613405193</v>
      </c>
      <c r="CB1224">
        <f t="shared" si="339"/>
        <v>1.5724397877701299</v>
      </c>
      <c r="CC1224">
        <f t="shared" si="339"/>
        <v>1.6782228811982896</v>
      </c>
      <c r="CD1224">
        <f t="shared" si="339"/>
        <v>0.91738373095340664</v>
      </c>
      <c r="CE1224" s="4" t="str">
        <f t="shared" si="342"/>
        <v/>
      </c>
      <c r="CF1224" s="4">
        <f t="shared" si="343"/>
        <v>0.40385475516681768</v>
      </c>
      <c r="CG1224" s="4" t="str">
        <f t="shared" si="344"/>
        <v/>
      </c>
      <c r="CH1224" s="4">
        <f t="shared" si="345"/>
        <v>0.62302475192022044</v>
      </c>
      <c r="CI1224">
        <f>INDEX(FX!$B$114:$AK$132,MATCH('Data (2)'!BQ1224,FX!$A$114:$A$132,0),MATCH('Data (2)'!D1224,Period,0))</f>
        <v>23282</v>
      </c>
    </row>
    <row r="1225" spans="1:87" hidden="1" x14ac:dyDescent="0.15">
      <c r="A1225" t="s">
        <v>68</v>
      </c>
      <c r="B1225" s="1">
        <f t="shared" si="341"/>
        <v>44044</v>
      </c>
      <c r="C1225" t="s">
        <v>50</v>
      </c>
      <c r="D1225" s="1">
        <v>44166</v>
      </c>
      <c r="E1225">
        <v>156813.56986461949</v>
      </c>
      <c r="F1225">
        <v>62830.493178466029</v>
      </c>
      <c r="G1225">
        <v>56959.013587980538</v>
      </c>
      <c r="H1225">
        <v>38832.829954650544</v>
      </c>
      <c r="I1225">
        <v>126518.67133006001</v>
      </c>
      <c r="J1225">
        <v>43285.021827786928</v>
      </c>
      <c r="K1225">
        <v>46196.944779404905</v>
      </c>
      <c r="L1225">
        <v>25253.097210851134</v>
      </c>
      <c r="M1225">
        <v>87835.938500000004</v>
      </c>
      <c r="N1225">
        <v>32298.78057387314</v>
      </c>
      <c r="O1225">
        <v>31664.053012233129</v>
      </c>
      <c r="P1225">
        <v>18627.147636040067</v>
      </c>
      <c r="Q1225" t="str">
        <v>FWD UL 2019</v>
      </c>
      <c r="R1225" t="str">
        <v>FWD SmartKid</v>
      </c>
      <c r="S1225" t="str">
        <v>CI Rider 2018</v>
      </c>
      <c r="T1225" t="str">
        <v>Accident Rider 2019</v>
      </c>
      <c r="U1225" t="str">
        <v>HS Rider 2019</v>
      </c>
      <c r="V1225" t="str">
        <v>Medical Rider</v>
      </c>
      <c r="W1225" t="str">
        <v>WoP CI 2018</v>
      </c>
      <c r="X1225" t="str">
        <v>Family CI</v>
      </c>
      <c r="Y1225" t="str">
        <v>Term Rider 2019</v>
      </c>
      <c r="Z1225" t="str">
        <v>WoP CI + DTH 2018</v>
      </c>
      <c r="AA1225">
        <v>87658.785554322283</v>
      </c>
      <c r="AB1225">
        <v>39203.392466154874</v>
      </c>
      <c r="AC1225">
        <v>7773.6452539351021</v>
      </c>
      <c r="AD1225">
        <v>6236.4687725095728</v>
      </c>
      <c r="AE1225">
        <v>5385.9859706174093</v>
      </c>
      <c r="AF1225">
        <v>5331.6613753970632</v>
      </c>
      <c r="AG1225">
        <v>1959.6350285959556</v>
      </c>
      <c r="AH1225">
        <v>313.62713972923899</v>
      </c>
      <c r="AI1225">
        <v>702.10202420387293</v>
      </c>
      <c r="AJ1225">
        <v>836.94415037253134</v>
      </c>
      <c r="AK1225">
        <v>1411.3221287815977</v>
      </c>
      <c r="AL1225">
        <v>23373.862818757269</v>
      </c>
      <c r="AM1225">
        <v>7483.3402025212499</v>
      </c>
      <c r="AN1225">
        <v>6584.2775300830317</v>
      </c>
      <c r="AO1225">
        <v>8295.100806173059</v>
      </c>
      <c r="AP1225">
        <v>6104.7465791559207</v>
      </c>
      <c r="AQ1225">
        <v>5438.2946029050045</v>
      </c>
      <c r="AR1225">
        <v>1940.6265688185747</v>
      </c>
      <c r="AS1225">
        <v>94.165271558013245</v>
      </c>
      <c r="AT1225">
        <v>1008.929593196709</v>
      </c>
      <c r="AU1225">
        <v>729.81529912484734</v>
      </c>
      <c r="AV1225">
        <v>1777.3339061723455</v>
      </c>
      <c r="AW1225" s="4" t="str">
        <v>Universal Life</v>
      </c>
      <c r="AX1225" s="4" t="str">
        <v>Traditional Par</v>
      </c>
      <c r="AY1225" s="4" t="str">
        <v>Riders</v>
      </c>
      <c r="AZ1225" s="4" t="str">
        <v>Riders</v>
      </c>
      <c r="BA1225" s="4" t="str">
        <v>Riders</v>
      </c>
      <c r="BB1225" s="4" t="str">
        <v>Riders</v>
      </c>
      <c r="BC1225" s="4" t="str">
        <v>Riders</v>
      </c>
      <c r="BD1225" s="4" t="str">
        <v>Traditional Par</v>
      </c>
      <c r="BE1225" s="4" t="str">
        <v>Riders</v>
      </c>
      <c r="BF1225" s="4" t="str">
        <v>Riders</v>
      </c>
      <c r="BG1225" s="4">
        <v>0.25022439148489567</v>
      </c>
      <c r="BH1225" s="4">
        <v>0.10025164797461279</v>
      </c>
      <c r="BI1225" s="4">
        <v>1</v>
      </c>
      <c r="BJ1225" s="4">
        <v>1</v>
      </c>
      <c r="BK1225" s="4">
        <v>1</v>
      </c>
      <c r="BL1225" s="4">
        <v>1</v>
      </c>
      <c r="BM1225" s="4">
        <v>1</v>
      </c>
      <c r="BN1225" s="4">
        <v>0.48</v>
      </c>
      <c r="BO1225" s="4">
        <v>1</v>
      </c>
      <c r="BP1225" s="4">
        <v>1</v>
      </c>
      <c r="BQ1225" t="str">
        <f>VLOOKUP(A1225,Misc!$A$3:$B$11,2,FALSE)</f>
        <v>VND</v>
      </c>
      <c r="BR1225">
        <f>INDEX(FX!$B$30:$AK$48,MATCH('Data (2)'!BQ1225,FX!$A$30:$A$48,0),MATCH('Data (2)'!D1225,Period,0))</f>
        <v>23176.29032258</v>
      </c>
      <c r="BS1225">
        <f t="shared" si="330"/>
        <v>0</v>
      </c>
      <c r="BT1225">
        <f t="shared" si="331"/>
        <v>6.7661203618872729</v>
      </c>
      <c r="BU1225">
        <f t="shared" si="332"/>
        <v>0</v>
      </c>
      <c r="BV1225">
        <f t="shared" si="333"/>
        <v>2.7109814514729336</v>
      </c>
      <c r="BW1225">
        <f t="shared" si="334"/>
        <v>0</v>
      </c>
      <c r="BX1225">
        <f t="shared" si="335"/>
        <v>2.4576415291314757</v>
      </c>
      <c r="BY1225">
        <f t="shared" si="336"/>
        <v>0</v>
      </c>
      <c r="BZ1225">
        <f t="shared" si="337"/>
        <v>1.6755412283050675</v>
      </c>
      <c r="CA1225">
        <f t="shared" si="339"/>
        <v>5.4341839760355644</v>
      </c>
      <c r="CB1225">
        <f t="shared" si="339"/>
        <v>1.8591625215955214</v>
      </c>
      <c r="CC1225">
        <f t="shared" si="339"/>
        <v>1.9842343776052274</v>
      </c>
      <c r="CD1225">
        <f t="shared" si="339"/>
        <v>1.0846618508225725</v>
      </c>
      <c r="CE1225" s="4" t="str">
        <f t="shared" si="342"/>
        <v/>
      </c>
      <c r="CF1225" s="4">
        <f t="shared" si="343"/>
        <v>0.40067000089793847</v>
      </c>
      <c r="CG1225" s="4" t="str">
        <f t="shared" si="344"/>
        <v/>
      </c>
      <c r="CH1225" s="4">
        <f t="shared" si="345"/>
        <v>0.61805706099343116</v>
      </c>
      <c r="CI1225">
        <f>INDEX(FX!$B$114:$AK$132,MATCH('Data (2)'!BQ1225,FX!$A$114:$A$132,0),MATCH('Data (2)'!D1225,Period,0))</f>
        <v>23282</v>
      </c>
    </row>
    <row r="1226" spans="1:87" x14ac:dyDescent="0.15">
      <c r="A1226" t="s">
        <v>68</v>
      </c>
      <c r="B1226" s="1">
        <f t="shared" si="341"/>
        <v>44044</v>
      </c>
      <c r="C1226" t="s">
        <v>63</v>
      </c>
      <c r="D1226" s="1">
        <v>43831</v>
      </c>
      <c r="E1226">
        <f t="array" ref="E1226:E1237">TRANSPOSE('[14]BA_Key Metrics P1'!$F$6:$Q$6)</f>
        <v>4977.9421199999997</v>
      </c>
      <c r="F1226">
        <f t="array" ref="F1226:F1237">TRANSPOSE('[14]BA_Key Metrics P1'!$F$11:$Q$11)</f>
        <v>2189.1646271293953</v>
      </c>
      <c r="G1226">
        <f t="array" ref="G1226:G1237">TRANSPOSE('[14]BA_Key Metrics P1'!$F$16:$Q$16)</f>
        <v>1758.5582876272972</v>
      </c>
      <c r="H1226">
        <f t="array" ref="H1226:H1237">TRANSPOSE('[14]BA_Key Metrics P1'!$F$21:$Q$21)</f>
        <v>1192.3515418731297</v>
      </c>
      <c r="I1226">
        <f t="array" ref="I1226:I1237">TRANSPOSE('[14]BA_Key Metrics P1'!$F$7:$Q$7)</f>
        <v>11574.243200000001</v>
      </c>
      <c r="J1226">
        <f t="array" ref="J1226:J1237">TRANSPOSE('[14]BA_Key Metrics P1'!$F$12:$Q$12)</f>
        <v>4987.7298321293574</v>
      </c>
      <c r="K1226">
        <f t="array" ref="K1226:K1237">TRANSPOSE('[14]BA_Key Metrics P1'!$F$17:$Q$17)</f>
        <v>4311.7217589729789</v>
      </c>
      <c r="L1226">
        <f t="array" ref="L1226:L1237">TRANSPOSE('[14]BA_Key Metrics P1'!$F$22:$Q$22)</f>
        <v>2580.168024015702</v>
      </c>
      <c r="M1226">
        <f t="array" ref="M1226:M1237">TRANSPOSE('[14]BA_Key Metrics P1'!$F$9:$Q$9)</f>
        <v>10207.89012</v>
      </c>
      <c r="N1226">
        <f t="array" ref="N1226:N1237">TRANSPOSE('[14]BA_Key Metrics P1'!$F$14:$Q$14)</f>
        <v>3528.7634540162617</v>
      </c>
      <c r="O1226">
        <f t="array" ref="O1226:O1237">TRANSPOSE('[14]BA_Key Metrics P1'!$F$19:$Q$19)</f>
        <v>3301.2030156693909</v>
      </c>
      <c r="P1226">
        <f t="array" ref="P1226:P1237">TRANSPOSE('[14]BA_Key Metrics P1'!$F$24:$Q$24)</f>
        <v>1688.3897721438925</v>
      </c>
      <c r="Q1226" t="str">
        <f t="array" ref="Q1226:Q1237">'[14]BA_Key Products'!$D$6</f>
        <v>FWD UL 2019</v>
      </c>
      <c r="R1226" t="str">
        <f t="array" ref="R1226:R1237">'[14]BA_Key Products'!$D$9</f>
        <v>FWD SmartKid</v>
      </c>
      <c r="S1226" t="str">
        <f t="array" ref="S1226:S1237">'[14]BA_Key Products'!$D$12</f>
        <v>Credit Life - Regular</v>
      </c>
      <c r="T1226" t="str">
        <f t="array" ref="T1226:T1237">'[14]BA_Key Products'!$D$15</f>
        <v>CI Rider 2018</v>
      </c>
      <c r="U1226" t="str">
        <f t="array" ref="U1226:U1237">'[14]BA_Key Products'!$D$18</f>
        <v>Accident Rider 2019</v>
      </c>
      <c r="V1226" t="str">
        <f t="array" ref="V1226:V1237">'[14]BA_Key Products'!$D$21</f>
        <v xml:space="preserve">Medical Rider </v>
      </c>
      <c r="W1226" t="str">
        <f t="array" ref="W1226:W1237">'[14]BA_Key Products'!$D$24</f>
        <v>HS Rider 2019</v>
      </c>
      <c r="X1226" t="str">
        <f t="array" ref="X1226:X1237">'[14]BA_Key Products'!$D$27</f>
        <v>WoP CI 2018</v>
      </c>
      <c r="Y1226" t="str">
        <f t="array" ref="Y1226:Y1237">'[14]BA_Key Products'!$D$30</f>
        <v>WoP CI + DTH 2018</v>
      </c>
      <c r="Z1226" t="str">
        <f t="array" ref="Z1226:Z1237">'[14]BA_Key Products'!$D$33</f>
        <v>Family CI</v>
      </c>
      <c r="AA1226">
        <f t="array" ref="AA1226:AA1237">TRANSPOSE('[14]BA_Key Products'!$F$6:$Q$6)</f>
        <v>3372.098</v>
      </c>
      <c r="AB1226">
        <f t="array" ref="AB1226:AB1237">TRANSPOSE('[14]BA_Key Products'!$F$9:$Q$9)</f>
        <v>731.04819999999995</v>
      </c>
      <c r="AC1226">
        <f t="array" ref="AC1226:AC1237">TRANSPOSE('[14]BA_Key Products'!$F$12:$Q$12)</f>
        <v>0</v>
      </c>
      <c r="AD1226">
        <f t="array" ref="AD1226:AD1237">TRANSPOSE('[14]BA_Key Products'!$F$15:$Q$15)</f>
        <v>200.95840000000001</v>
      </c>
      <c r="AE1226">
        <f t="array" ref="AE1226:AE1237">TRANSPOSE('[14]BA_Key Products'!$F$18:$Q$18)</f>
        <v>234.733</v>
      </c>
      <c r="AF1226">
        <f t="array" ref="AF1226:AF1237">TRANSPOSE('[14]BA_Key Products'!$F$21:$Q$21)</f>
        <v>155.46</v>
      </c>
      <c r="AG1226">
        <f t="array" ref="AG1226:AG1237">TRANSPOSE('[14]BA_Key Products'!$F$24:$Q$24)</f>
        <v>218.05959999999999</v>
      </c>
      <c r="AH1226">
        <f t="array" ref="AH1226:AH1237">TRANSPOSE('[14]BA_Key Products'!$F$27:$Q$27)</f>
        <v>63.691099999999999</v>
      </c>
      <c r="AI1226">
        <f t="array" ref="AI1226:AI1237">TRANSPOSE('[14]BA_Key Products'!$F$30:$Q$30)</f>
        <v>16.966000000000001</v>
      </c>
      <c r="AJ1226">
        <f t="array" ref="AJ1226:AJ1237">TRANSPOSE('[14]BA_Key Products'!$F$33:$Q$33)</f>
        <v>10.972</v>
      </c>
      <c r="AK1226">
        <f t="array" ref="AK1226:AK1237">TRANSPOSE('[14]BA_Key Products'!$F$36:$Q$36)</f>
        <v>-26.04418000000021</v>
      </c>
      <c r="AL1226">
        <f t="array" ref="AL1226:AL1237">TRANSPOSE('[14]BA_Key Products'!$F$7:$Q$7)</f>
        <v>1243.5454338028842</v>
      </c>
      <c r="AM1226">
        <f t="array" ref="AM1226:AM1237">TRANSPOSE('[14]BA_Key Products'!$F$10:$Q$10)</f>
        <v>64.235305118887283</v>
      </c>
      <c r="AN1226">
        <f t="array" ref="AN1226:AN1237">TRANSPOSE('[14]BA_Key Products'!$F$13:$Q$13)</f>
        <v>0</v>
      </c>
      <c r="AO1226">
        <f t="array" ref="AO1226:AO1237">TRANSPOSE('[14]BA_Key Products'!$F$16:$Q$16)</f>
        <v>145.54064636963142</v>
      </c>
      <c r="AP1226">
        <f t="array" ref="AP1226:AP1237">TRANSPOSE('[14]BA_Key Products'!$F$19:$Q$19)</f>
        <v>300.08926170954254</v>
      </c>
      <c r="AQ1226">
        <f t="array" ref="AQ1226:AQ1237">TRANSPOSE('[14]BA_Key Products'!$F$22:$Q$22)</f>
        <v>113.17233997810561</v>
      </c>
      <c r="AR1226">
        <f t="array" ref="AR1226:AR1237">TRANSPOSE('[14]BA_Key Products'!$F$25:$Q$25)</f>
        <v>251.99518048982503</v>
      </c>
      <c r="AS1226">
        <f t="array" ref="AS1226:AS1237">TRANSPOSE('[14]BA_Key Products'!$F$28:$Q$28)</f>
        <v>40.478260772834702</v>
      </c>
      <c r="AT1226">
        <f t="array" ref="AT1226:AT1237">TRANSPOSE('[14]BA_Key Products'!$F$31:$Q$31)</f>
        <v>16.980625048692318</v>
      </c>
      <c r="AU1226">
        <f t="array" ref="AU1226:AU1237">TRANSPOSE('[14]BA_Key Products'!$F$34:$Q$35)</f>
        <v>3.9082987250271297</v>
      </c>
      <c r="AV1226">
        <f t="array" ref="AV1226:AV1237">TRANSPOSE('[14]BA_Key Products'!$F$37:$Q$37)</f>
        <v>9.2192751139650611</v>
      </c>
      <c r="AW1226" s="4" t="str">
        <f t="array" ref="AW1226:AW1237">'[14]BA_Key Products'!$D$8</f>
        <v>Universal Life</v>
      </c>
      <c r="AX1226" s="4" t="str">
        <f t="array" ref="AX1226:AX1237">'[14]BA_Key Products'!$D$11</f>
        <v>Traditional Par</v>
      </c>
      <c r="AY1226" s="4" t="str">
        <f t="array" ref="AY1226:AY1237">'[14]BA_Key Products'!$D$14</f>
        <v>Stand-alone protection</v>
      </c>
      <c r="AZ1226" s="4" t="str">
        <f t="array" ref="AZ1226:AZ1237">'[14]BA_Key Products'!$D$17</f>
        <v>Riders</v>
      </c>
      <c r="BA1226" s="4" t="str">
        <f t="array" ref="BA1226:BA1237">'[14]BA_Key Products'!$D$20</f>
        <v>Riders</v>
      </c>
      <c r="BB1226" s="4" t="str">
        <f t="array" ref="BB1226:BB1237">'[14]BA_Key Products'!$D$23</f>
        <v>Riders</v>
      </c>
      <c r="BC1226" s="4" t="str">
        <f t="array" ref="BC1226:BC1237">'[14]BA_Key Products'!$D$26</f>
        <v>Riders</v>
      </c>
      <c r="BD1226" s="4" t="str">
        <f t="array" ref="BD1226:BD1237">'[14]BA_Key Products'!$D$29</f>
        <v>Riders</v>
      </c>
      <c r="BE1226" s="4" t="str">
        <f t="array" ref="BE1226:BE1237">'[14]BA_Key Products'!$D$32</f>
        <v>Riders</v>
      </c>
      <c r="BF1226" s="4" t="str">
        <f t="array" ref="BF1226:BF1237">'[14]BA_Key Products'!$D$35</f>
        <v>Traditional Par</v>
      </c>
      <c r="BG1226" s="4">
        <f t="array" ref="BG1226:BG1237">'[14]BA_Key Products'!$D$7</f>
        <v>0.25022439148489567</v>
      </c>
      <c r="BH1226" s="4">
        <f t="array" ref="BH1226:BH1237">'[14]BA_Key Products'!$D$10</f>
        <v>0.10025164797461279</v>
      </c>
      <c r="BI1226" s="4">
        <f t="array" ref="BI1226:BI1237">'[14]BA_Key Products'!$D$13</f>
        <v>1</v>
      </c>
      <c r="BJ1226" s="4">
        <f t="array" ref="BJ1226:BJ1237">'[14]BA_Key Products'!$D$16</f>
        <v>1</v>
      </c>
      <c r="BK1226" s="4">
        <f t="array" ref="BK1226:BK1237">'[14]BA_Key Products'!$D$19</f>
        <v>1</v>
      </c>
      <c r="BL1226" s="4">
        <f t="array" ref="BL1226:BL1237">'[14]BA_Key Products'!$D$22</f>
        <v>1</v>
      </c>
      <c r="BM1226" s="4">
        <f t="array" ref="BM1226:BM1237">'[14]BA_Key Products'!$D$25</f>
        <v>1</v>
      </c>
      <c r="BN1226" s="4">
        <f t="array" ref="BN1226:BN1237">'[14]BA_Key Products'!$D$28</f>
        <v>1</v>
      </c>
      <c r="BO1226" s="4">
        <f t="array" ref="BO1226:BO1237">'[14]BA_Key Products'!$D$31</f>
        <v>1</v>
      </c>
      <c r="BP1226" s="4">
        <f t="array" ref="BP1226:BP1237">'[14]BA_Key Products'!$D$34</f>
        <v>0.48</v>
      </c>
      <c r="BQ1226" t="str">
        <f>VLOOKUP(A1226,Misc!$A$3:$B$11,2,FALSE)</f>
        <v>VND</v>
      </c>
      <c r="BR1226">
        <f>INDEX(FX!$B$30:$AK$48,MATCH('Data (2)'!BQ1226,FX!$A$30:$A$48,0),MATCH('Data (2)'!D1226,Period,0))</f>
        <v>23173.225806449998</v>
      </c>
      <c r="BS1226">
        <f t="shared" si="330"/>
        <v>0.21481437938668199</v>
      </c>
      <c r="BT1226">
        <f t="shared" si="331"/>
        <v>0</v>
      </c>
      <c r="BU1226">
        <f t="shared" si="332"/>
        <v>9.4469567828578557E-2</v>
      </c>
      <c r="BV1226">
        <f t="shared" si="333"/>
        <v>0</v>
      </c>
      <c r="BW1226">
        <f t="shared" si="334"/>
        <v>7.5887504929841185E-2</v>
      </c>
      <c r="BX1226">
        <f t="shared" si="335"/>
        <v>0</v>
      </c>
      <c r="BY1226">
        <f t="shared" si="336"/>
        <v>5.1453843838230436E-2</v>
      </c>
      <c r="BZ1226">
        <f t="shared" si="337"/>
        <v>0</v>
      </c>
      <c r="CA1226">
        <f t="shared" si="339"/>
        <v>0.49547100880892841</v>
      </c>
      <c r="CB1226">
        <f t="shared" si="339"/>
        <v>0.21351508594458424</v>
      </c>
      <c r="CC1226">
        <f t="shared" si="339"/>
        <v>0.18457648527911952</v>
      </c>
      <c r="CD1226">
        <f t="shared" si="339"/>
        <v>0.11045201242666124</v>
      </c>
      <c r="CE1226" s="4">
        <f t="shared" si="342"/>
        <v>0.43977301751539755</v>
      </c>
      <c r="CF1226" s="4" t="str">
        <f t="shared" si="343"/>
        <v/>
      </c>
      <c r="CG1226" s="4">
        <f t="shared" si="344"/>
        <v>0.54466051894719081</v>
      </c>
      <c r="CH1226" s="4" t="str">
        <f t="shared" si="345"/>
        <v/>
      </c>
      <c r="CI1226">
        <f>INDEX(FX!$B$114:$AK$132,MATCH('Data (2)'!BQ1226,FX!$A$114:$A$132,0),MATCH('Data (2)'!D1226,Period,0))</f>
        <v>23360.081607647498</v>
      </c>
    </row>
    <row r="1227" spans="1:87" hidden="1" x14ac:dyDescent="0.15">
      <c r="A1227" t="s">
        <v>68</v>
      </c>
      <c r="B1227" s="1">
        <f t="shared" si="341"/>
        <v>44044</v>
      </c>
      <c r="C1227" t="s">
        <v>63</v>
      </c>
      <c r="D1227" s="1">
        <v>43862</v>
      </c>
      <c r="E1227">
        <v>10311.94666</v>
      </c>
      <c r="F1227">
        <v>4575.7714538595646</v>
      </c>
      <c r="G1227">
        <v>3657.2646163695917</v>
      </c>
      <c r="H1227">
        <v>2367.1011549069553</v>
      </c>
      <c r="I1227">
        <v>8779.416425206</v>
      </c>
      <c r="J1227">
        <v>3783.3451791297789</v>
      </c>
      <c r="K1227">
        <v>3270.5724406879576</v>
      </c>
      <c r="L1227">
        <v>1957.1361287760858</v>
      </c>
      <c r="M1227">
        <v>3407.8563600000002</v>
      </c>
      <c r="N1227">
        <v>1309.0796686029819</v>
      </c>
      <c r="O1227">
        <v>1223.1725271076693</v>
      </c>
      <c r="P1227">
        <v>698.0362540812506</v>
      </c>
      <c r="Q1227" t="str">
        <v>FWD UL 2019</v>
      </c>
      <c r="R1227" t="str">
        <v>FWD SmartKid</v>
      </c>
      <c r="S1227" t="str">
        <v>Credit Life - Regular</v>
      </c>
      <c r="T1227" t="str">
        <v>CI Rider 2018</v>
      </c>
      <c r="U1227" t="str">
        <v>Accident Rider 2019</v>
      </c>
      <c r="V1227" t="str">
        <v xml:space="preserve">Medical Rider </v>
      </c>
      <c r="W1227" t="str">
        <v>HS Rider 2019</v>
      </c>
      <c r="X1227" t="str">
        <v>WoP CI 2018</v>
      </c>
      <c r="Y1227" t="str">
        <v>WoP CI + DTH 2018</v>
      </c>
      <c r="Z1227" t="str">
        <v>Family CI</v>
      </c>
      <c r="AA1227">
        <v>7077.9290000000001</v>
      </c>
      <c r="AB1227">
        <v>1303.0019</v>
      </c>
      <c r="AC1227">
        <v>0</v>
      </c>
      <c r="AD1227">
        <v>436.60599999999999</v>
      </c>
      <c r="AE1227">
        <v>418.66399999999999</v>
      </c>
      <c r="AF1227">
        <v>400.1816</v>
      </c>
      <c r="AG1227">
        <v>444.72680000000003</v>
      </c>
      <c r="AH1227">
        <v>144.4067</v>
      </c>
      <c r="AI1227">
        <v>19.8657</v>
      </c>
      <c r="AJ1227">
        <v>13.946999999999999</v>
      </c>
      <c r="AK1227">
        <v>52.617959999999641</v>
      </c>
      <c r="AL1227">
        <v>2683.0144184996966</v>
      </c>
      <c r="AM1227">
        <v>134.36573345554922</v>
      </c>
      <c r="AN1227">
        <v>0</v>
      </c>
      <c r="AO1227">
        <v>286.02196748296763</v>
      </c>
      <c r="AP1227">
        <v>538.64304648480424</v>
      </c>
      <c r="AQ1227">
        <v>253.43286992186032</v>
      </c>
      <c r="AR1227">
        <v>504.44439848588621</v>
      </c>
      <c r="AS1227">
        <v>103.54392049399095</v>
      </c>
      <c r="AT1227">
        <v>18.257164963638996</v>
      </c>
      <c r="AU1227">
        <v>4.3167529512061318</v>
      </c>
      <c r="AV1227">
        <v>49.731181119964425</v>
      </c>
      <c r="AW1227" s="4" t="str">
        <v>Universal Life</v>
      </c>
      <c r="AX1227" s="4" t="str">
        <v>Traditional Par</v>
      </c>
      <c r="AY1227" s="4" t="str">
        <v>Stand-alone protection</v>
      </c>
      <c r="AZ1227" s="4" t="str">
        <v>Riders</v>
      </c>
      <c r="BA1227" s="4" t="str">
        <v>Riders</v>
      </c>
      <c r="BB1227" s="4" t="str">
        <v>Riders</v>
      </c>
      <c r="BC1227" s="4" t="str">
        <v>Riders</v>
      </c>
      <c r="BD1227" s="4" t="str">
        <v>Riders</v>
      </c>
      <c r="BE1227" s="4" t="str">
        <v>Riders</v>
      </c>
      <c r="BF1227" s="4" t="str">
        <v>Traditional Par</v>
      </c>
      <c r="BG1227" s="4">
        <v>0.25022439148489567</v>
      </c>
      <c r="BH1227" s="4">
        <v>0.10025164797461279</v>
      </c>
      <c r="BI1227" s="4">
        <v>1</v>
      </c>
      <c r="BJ1227" s="4">
        <v>1</v>
      </c>
      <c r="BK1227" s="4">
        <v>1</v>
      </c>
      <c r="BL1227" s="4">
        <v>1</v>
      </c>
      <c r="BM1227" s="4">
        <v>1</v>
      </c>
      <c r="BN1227" s="4">
        <v>1</v>
      </c>
      <c r="BO1227" s="4">
        <v>1</v>
      </c>
      <c r="BP1227" s="4">
        <v>0.48</v>
      </c>
      <c r="BQ1227" t="str">
        <f>VLOOKUP(A1227,Misc!$A$3:$B$11,2,FALSE)</f>
        <v>VND</v>
      </c>
      <c r="BR1227">
        <f>INDEX(FX!$B$30:$AK$48,MATCH('Data (2)'!BQ1227,FX!$A$30:$A$48,0),MATCH('Data (2)'!D1227,Period,0))</f>
        <v>23230.86206897</v>
      </c>
      <c r="BS1227">
        <f t="shared" si="330"/>
        <v>0.44388996970430578</v>
      </c>
      <c r="BT1227">
        <f t="shared" si="331"/>
        <v>0</v>
      </c>
      <c r="BU1227">
        <f t="shared" si="332"/>
        <v>0.19696950721305898</v>
      </c>
      <c r="BV1227">
        <f t="shared" si="333"/>
        <v>0</v>
      </c>
      <c r="BW1227">
        <f t="shared" si="334"/>
        <v>0.1574312914222277</v>
      </c>
      <c r="BX1227">
        <f t="shared" si="335"/>
        <v>0</v>
      </c>
      <c r="BY1227">
        <f t="shared" si="336"/>
        <v>0.10189467562070144</v>
      </c>
      <c r="BZ1227">
        <f t="shared" si="337"/>
        <v>0</v>
      </c>
      <c r="CA1227">
        <f t="shared" si="339"/>
        <v>0.37582986963246917</v>
      </c>
      <c r="CB1227">
        <f t="shared" si="339"/>
        <v>0.16195770385884301</v>
      </c>
      <c r="CC1227">
        <f t="shared" si="339"/>
        <v>0.14000689276775707</v>
      </c>
      <c r="CD1227">
        <f t="shared" si="339"/>
        <v>8.3781219674137139E-2</v>
      </c>
      <c r="CE1227" s="4">
        <f t="shared" si="342"/>
        <v>0.44373498086534563</v>
      </c>
      <c r="CF1227" s="4" t="str">
        <f t="shared" si="343"/>
        <v/>
      </c>
      <c r="CG1227" s="4">
        <f t="shared" si="344"/>
        <v>0.51731192844222074</v>
      </c>
      <c r="CH1227" s="4" t="str">
        <f t="shared" si="345"/>
        <v/>
      </c>
      <c r="CI1227">
        <f>INDEX(FX!$B$114:$AK$132,MATCH('Data (2)'!BQ1227,FX!$A$114:$A$132,0),MATCH('Data (2)'!D1227,Period,0))</f>
        <v>23360.081607647498</v>
      </c>
    </row>
    <row r="1228" spans="1:87" hidden="1" x14ac:dyDescent="0.15">
      <c r="A1228" t="s">
        <v>68</v>
      </c>
      <c r="B1228" s="1">
        <f t="shared" si="341"/>
        <v>44044</v>
      </c>
      <c r="C1228" t="s">
        <v>63</v>
      </c>
      <c r="D1228" s="1">
        <v>43891</v>
      </c>
      <c r="E1228">
        <v>22329.02378</v>
      </c>
      <c r="F1228">
        <v>9601.1076056475158</v>
      </c>
      <c r="G1228">
        <v>7907.4971447540947</v>
      </c>
      <c r="H1228">
        <v>5060.4333784071378</v>
      </c>
      <c r="I1228">
        <v>24198.628477818002</v>
      </c>
      <c r="J1228">
        <v>10428.001128867012</v>
      </c>
      <c r="K1228">
        <v>9014.6501280568591</v>
      </c>
      <c r="L1228">
        <v>5394.4371432808339</v>
      </c>
      <c r="M1228">
        <v>13915.44231</v>
      </c>
      <c r="N1228">
        <v>5018.1562012978438</v>
      </c>
      <c r="O1228">
        <v>4832.0129234336309</v>
      </c>
      <c r="P1228">
        <v>2626.5261699501407</v>
      </c>
      <c r="Q1228" t="str">
        <v>FWD UL 2019</v>
      </c>
      <c r="R1228" t="str">
        <v>FWD SmartKid</v>
      </c>
      <c r="S1228" t="str">
        <v>Credit Life - Regular</v>
      </c>
      <c r="T1228" t="str">
        <v>CI Rider 2018</v>
      </c>
      <c r="U1228" t="str">
        <v>Accident Rider 2019</v>
      </c>
      <c r="V1228" t="str">
        <v xml:space="preserve">Medical Rider </v>
      </c>
      <c r="W1228" t="str">
        <v>HS Rider 2019</v>
      </c>
      <c r="X1228" t="str">
        <v>WoP CI 2018</v>
      </c>
      <c r="Y1228" t="str">
        <v>WoP CI + DTH 2018</v>
      </c>
      <c r="Z1228" t="str">
        <v>Family CI</v>
      </c>
      <c r="AA1228">
        <v>14357.665999999999</v>
      </c>
      <c r="AB1228">
        <v>3695.8236000000002</v>
      </c>
      <c r="AC1228">
        <v>0</v>
      </c>
      <c r="AD1228">
        <v>897.55200000000002</v>
      </c>
      <c r="AE1228">
        <v>917.82259999999997</v>
      </c>
      <c r="AF1228">
        <v>966.43679999999995</v>
      </c>
      <c r="AG1228">
        <v>790.85119999999995</v>
      </c>
      <c r="AH1228">
        <v>293.49770000000001</v>
      </c>
      <c r="AI1228">
        <v>76.012600000000006</v>
      </c>
      <c r="AJ1228">
        <v>193.54599999999999</v>
      </c>
      <c r="AK1228">
        <v>139.8152800000006</v>
      </c>
      <c r="AL1228">
        <v>5457.2270905973401</v>
      </c>
      <c r="AM1228">
        <v>369.27286620171071</v>
      </c>
      <c r="AN1228">
        <v>0</v>
      </c>
      <c r="AO1228">
        <v>619.55876710023642</v>
      </c>
      <c r="AP1228">
        <v>1164.5339817729146</v>
      </c>
      <c r="AQ1228">
        <v>647.57396711590866</v>
      </c>
      <c r="AR1228">
        <v>897.26725239535256</v>
      </c>
      <c r="AS1228">
        <v>181.75625448019662</v>
      </c>
      <c r="AT1228">
        <v>72.697068123760459</v>
      </c>
      <c r="AU1228">
        <v>49.420560920787011</v>
      </c>
      <c r="AV1228">
        <v>141.79979693930898</v>
      </c>
      <c r="AW1228" s="4" t="str">
        <v>Universal Life</v>
      </c>
      <c r="AX1228" s="4" t="str">
        <v>Traditional Par</v>
      </c>
      <c r="AY1228" s="4" t="str">
        <v>Stand-alone protection</v>
      </c>
      <c r="AZ1228" s="4" t="str">
        <v>Riders</v>
      </c>
      <c r="BA1228" s="4" t="str">
        <v>Riders</v>
      </c>
      <c r="BB1228" s="4" t="str">
        <v>Riders</v>
      </c>
      <c r="BC1228" s="4" t="str">
        <v>Riders</v>
      </c>
      <c r="BD1228" s="4" t="str">
        <v>Riders</v>
      </c>
      <c r="BE1228" s="4" t="str">
        <v>Riders</v>
      </c>
      <c r="BF1228" s="4" t="str">
        <v>Traditional Par</v>
      </c>
      <c r="BG1228" s="4">
        <v>0.25022439148489567</v>
      </c>
      <c r="BH1228" s="4">
        <v>0.10025164797461279</v>
      </c>
      <c r="BI1228" s="4">
        <v>1</v>
      </c>
      <c r="BJ1228" s="4">
        <v>1</v>
      </c>
      <c r="BK1228" s="4">
        <v>1</v>
      </c>
      <c r="BL1228" s="4">
        <v>1</v>
      </c>
      <c r="BM1228" s="4">
        <v>1</v>
      </c>
      <c r="BN1228" s="4">
        <v>1</v>
      </c>
      <c r="BO1228" s="4">
        <v>1</v>
      </c>
      <c r="BP1228" s="4">
        <v>0.48</v>
      </c>
      <c r="BQ1228" t="str">
        <f>VLOOKUP(A1228,Misc!$A$3:$B$11,2,FALSE)</f>
        <v>VND</v>
      </c>
      <c r="BR1228">
        <f>INDEX(FX!$B$30:$AK$48,MATCH('Data (2)'!BQ1228,FX!$A$30:$A$48,0),MATCH('Data (2)'!D1228,Period,0))</f>
        <v>23349.225806449998</v>
      </c>
      <c r="BS1228">
        <f t="shared" si="330"/>
        <v>0.95630681569886666</v>
      </c>
      <c r="BT1228">
        <f t="shared" si="331"/>
        <v>0</v>
      </c>
      <c r="BU1228">
        <f t="shared" si="332"/>
        <v>0.41119597220201204</v>
      </c>
      <c r="BV1228">
        <f t="shared" si="333"/>
        <v>0</v>
      </c>
      <c r="BW1228">
        <f t="shared" si="334"/>
        <v>0.33866207001046367</v>
      </c>
      <c r="BX1228">
        <f t="shared" si="335"/>
        <v>0</v>
      </c>
      <c r="BY1228">
        <f t="shared" si="336"/>
        <v>0.21672810140922283</v>
      </c>
      <c r="BZ1228">
        <f t="shared" si="337"/>
        <v>0</v>
      </c>
      <c r="CA1228">
        <f t="shared" si="339"/>
        <v>1.0358965728054641</v>
      </c>
      <c r="CB1228">
        <f t="shared" si="339"/>
        <v>0.44640259841614377</v>
      </c>
      <c r="CC1228">
        <f t="shared" si="339"/>
        <v>0.38589977036320333</v>
      </c>
      <c r="CD1228">
        <f t="shared" si="339"/>
        <v>0.23092544083899227</v>
      </c>
      <c r="CE1228" s="4">
        <f t="shared" si="342"/>
        <v>0.42998331231333015</v>
      </c>
      <c r="CF1228" s="4" t="str">
        <f t="shared" si="343"/>
        <v/>
      </c>
      <c r="CG1228" s="4">
        <f t="shared" si="344"/>
        <v>0.52706766617536038</v>
      </c>
      <c r="CH1228" s="4" t="str">
        <f t="shared" si="345"/>
        <v/>
      </c>
      <c r="CI1228">
        <f>INDEX(FX!$B$114:$AK$132,MATCH('Data (2)'!BQ1228,FX!$A$114:$A$132,0),MATCH('Data (2)'!D1228,Period,0))</f>
        <v>23360.081607647498</v>
      </c>
    </row>
    <row r="1229" spans="1:87" hidden="1" x14ac:dyDescent="0.15">
      <c r="A1229" t="s">
        <v>68</v>
      </c>
      <c r="B1229" s="1">
        <f t="shared" si="341"/>
        <v>44044</v>
      </c>
      <c r="C1229" t="s">
        <v>63</v>
      </c>
      <c r="D1229" s="1">
        <v>43922</v>
      </c>
      <c r="E1229">
        <v>17923.836470000002</v>
      </c>
      <c r="F1229">
        <v>7011.8063306318263</v>
      </c>
      <c r="G1229">
        <v>6547.339791985487</v>
      </c>
      <c r="H1229">
        <v>3620.8605791080918</v>
      </c>
      <c r="I1229">
        <v>40654.316330984526</v>
      </c>
      <c r="J1229">
        <v>15426.653108333052</v>
      </c>
      <c r="K1229">
        <v>8159.1256008330856</v>
      </c>
      <c r="L1229">
        <v>4808.3158765941562</v>
      </c>
      <c r="M1229">
        <v>9942.1324100000002</v>
      </c>
      <c r="N1229">
        <v>3722.5410722463321</v>
      </c>
      <c r="O1229">
        <v>3527.8444178454647</v>
      </c>
      <c r="P1229">
        <v>1966.6601067058082</v>
      </c>
      <c r="Q1229" t="str">
        <v>FWD UL 2019</v>
      </c>
      <c r="R1229" t="str">
        <v>FWD SmartKid</v>
      </c>
      <c r="S1229" t="str">
        <v>Credit Life - Regular</v>
      </c>
      <c r="T1229" t="str">
        <v>CI Rider 2018</v>
      </c>
      <c r="U1229" t="str">
        <v>Accident Rider 2019</v>
      </c>
      <c r="V1229" t="str">
        <v xml:space="preserve">Medical Rider </v>
      </c>
      <c r="W1229" t="str">
        <v>HS Rider 2019</v>
      </c>
      <c r="X1229" t="str">
        <v>WoP CI 2018</v>
      </c>
      <c r="Y1229" t="str">
        <v>WoP CI + DTH 2018</v>
      </c>
      <c r="Z1229" t="str">
        <v>Family CI</v>
      </c>
      <c r="AA1229">
        <v>12682.708000000001</v>
      </c>
      <c r="AB1229">
        <v>1836.2534000000001</v>
      </c>
      <c r="AC1229">
        <v>24.412400000000002</v>
      </c>
      <c r="AD1229">
        <v>823.85889999999995</v>
      </c>
      <c r="AE1229">
        <v>733.21400000000006</v>
      </c>
      <c r="AF1229">
        <v>718.60799999999995</v>
      </c>
      <c r="AG1229">
        <v>609.39059999999995</v>
      </c>
      <c r="AH1229">
        <v>276.61680000000001</v>
      </c>
      <c r="AI1229">
        <v>115.5086</v>
      </c>
      <c r="AJ1229">
        <v>25.039000000000001</v>
      </c>
      <c r="AK1229">
        <v>78.226770000001693</v>
      </c>
      <c r="AL1229">
        <v>4250.3774243719754</v>
      </c>
      <c r="AM1229">
        <v>124.91347705488576</v>
      </c>
      <c r="AN1229">
        <v>29.535992191739869</v>
      </c>
      <c r="AO1229">
        <v>436.91374661159966</v>
      </c>
      <c r="AP1229">
        <v>828.85762633272418</v>
      </c>
      <c r="AQ1229">
        <v>345.54962136739425</v>
      </c>
      <c r="AR1229">
        <v>659.8664463366747</v>
      </c>
      <c r="AS1229">
        <v>132.22113308184075</v>
      </c>
      <c r="AT1229">
        <v>97.228258893499103</v>
      </c>
      <c r="AU1229">
        <v>6.5201321451275955</v>
      </c>
      <c r="AV1229">
        <v>99.822472244365258</v>
      </c>
      <c r="AW1229" s="4" t="str">
        <v>Universal Life</v>
      </c>
      <c r="AX1229" s="4" t="str">
        <v>Traditional Par</v>
      </c>
      <c r="AY1229" s="4" t="str">
        <v>Stand-alone protection</v>
      </c>
      <c r="AZ1229" s="4" t="str">
        <v>Riders</v>
      </c>
      <c r="BA1229" s="4" t="str">
        <v>Riders</v>
      </c>
      <c r="BB1229" s="4" t="str">
        <v>Riders</v>
      </c>
      <c r="BC1229" s="4" t="str">
        <v>Riders</v>
      </c>
      <c r="BD1229" s="4" t="str">
        <v>Riders</v>
      </c>
      <c r="BE1229" s="4" t="str">
        <v>Riders</v>
      </c>
      <c r="BF1229" s="4" t="str">
        <v>Traditional Par</v>
      </c>
      <c r="BG1229" s="4">
        <v>0.25022439148489567</v>
      </c>
      <c r="BH1229" s="4">
        <v>0.10025164797461279</v>
      </c>
      <c r="BI1229" s="4">
        <v>1</v>
      </c>
      <c r="BJ1229" s="4">
        <v>1</v>
      </c>
      <c r="BK1229" s="4">
        <v>1</v>
      </c>
      <c r="BL1229" s="4">
        <v>1</v>
      </c>
      <c r="BM1229" s="4">
        <v>1</v>
      </c>
      <c r="BN1229" s="4">
        <v>1</v>
      </c>
      <c r="BO1229" s="4">
        <v>1</v>
      </c>
      <c r="BP1229" s="4">
        <v>0.48</v>
      </c>
      <c r="BQ1229" t="str">
        <f>VLOOKUP(A1229,Misc!$A$3:$B$11,2,FALSE)</f>
        <v>VND</v>
      </c>
      <c r="BR1229">
        <f>INDEX(FX!$B$30:$AK$48,MATCH('Data (2)'!BQ1229,FX!$A$30:$A$48,0),MATCH('Data (2)'!D1229,Period,0))</f>
        <v>23498.677419349999</v>
      </c>
      <c r="BS1229">
        <f t="shared" si="330"/>
        <v>0.76275937365056168</v>
      </c>
      <c r="BT1229">
        <f t="shared" si="331"/>
        <v>0</v>
      </c>
      <c r="BU1229">
        <f t="shared" si="332"/>
        <v>0.29839153095731041</v>
      </c>
      <c r="BV1229">
        <f t="shared" si="333"/>
        <v>0</v>
      </c>
      <c r="BW1229">
        <f t="shared" si="334"/>
        <v>0.27862588498678981</v>
      </c>
      <c r="BX1229">
        <f t="shared" si="335"/>
        <v>0</v>
      </c>
      <c r="BY1229">
        <f t="shared" si="336"/>
        <v>0.15408784564728278</v>
      </c>
      <c r="BZ1229">
        <f t="shared" si="337"/>
        <v>0</v>
      </c>
      <c r="CA1229">
        <f t="shared" si="339"/>
        <v>1.740332804217402</v>
      </c>
      <c r="CB1229">
        <f t="shared" si="339"/>
        <v>0.66038524040441526</v>
      </c>
      <c r="CC1229">
        <f t="shared" si="339"/>
        <v>0.34927641683246496</v>
      </c>
      <c r="CD1229">
        <f t="shared" si="339"/>
        <v>0.20583472084361365</v>
      </c>
      <c r="CE1229" s="4">
        <f t="shared" si="342"/>
        <v>0.39120008388649541</v>
      </c>
      <c r="CF1229" s="4" t="str">
        <f t="shared" si="343"/>
        <v/>
      </c>
      <c r="CG1229" s="4">
        <f t="shared" si="344"/>
        <v>0.51639483584849954</v>
      </c>
      <c r="CH1229" s="4" t="str">
        <f t="shared" si="345"/>
        <v/>
      </c>
      <c r="CI1229">
        <f>INDEX(FX!$B$114:$AK$132,MATCH('Data (2)'!BQ1229,FX!$A$114:$A$132,0),MATCH('Data (2)'!D1229,Period,0))</f>
        <v>23360.081607647498</v>
      </c>
    </row>
    <row r="1230" spans="1:87" hidden="1" x14ac:dyDescent="0.15">
      <c r="A1230" t="s">
        <v>68</v>
      </c>
      <c r="B1230" s="1">
        <f t="shared" si="341"/>
        <v>44044</v>
      </c>
      <c r="C1230" t="s">
        <v>63</v>
      </c>
      <c r="D1230" s="1">
        <v>43952</v>
      </c>
      <c r="E1230">
        <v>38780.765749999999</v>
      </c>
      <c r="F1230">
        <v>14563.850277399706</v>
      </c>
      <c r="G1230">
        <v>14393.85867792184</v>
      </c>
      <c r="H1230">
        <v>7455.6255678716279</v>
      </c>
      <c r="I1230">
        <v>47640.374330955659</v>
      </c>
      <c r="J1230">
        <v>18484.242714198757</v>
      </c>
      <c r="K1230">
        <v>11711.886565504565</v>
      </c>
      <c r="L1230">
        <v>6747.9106390290253</v>
      </c>
      <c r="M1230">
        <v>14001.32114</v>
      </c>
      <c r="N1230">
        <v>5215.2173974254974</v>
      </c>
      <c r="O1230">
        <v>4942.2963526640597</v>
      </c>
      <c r="P1230">
        <v>2758.2263771061102</v>
      </c>
      <c r="Q1230" t="str">
        <v>FWD UL 2019</v>
      </c>
      <c r="R1230" t="str">
        <v>FWD SmartKid</v>
      </c>
      <c r="S1230" t="str">
        <v>Credit Life - Regular</v>
      </c>
      <c r="T1230" t="str">
        <v>CI Rider 2018</v>
      </c>
      <c r="U1230" t="str">
        <v>Accident Rider 2019</v>
      </c>
      <c r="V1230" t="str">
        <v xml:space="preserve">Medical Rider </v>
      </c>
      <c r="W1230" t="str">
        <v>HS Rider 2019</v>
      </c>
      <c r="X1230" t="str">
        <v>WoP CI 2018</v>
      </c>
      <c r="Y1230" t="str">
        <v>WoP CI + DTH 2018</v>
      </c>
      <c r="Z1230" t="str">
        <v>Family CI</v>
      </c>
      <c r="AA1230">
        <v>28012.627</v>
      </c>
      <c r="AB1230">
        <v>3077.9184</v>
      </c>
      <c r="AC1230">
        <v>268.50211999999999</v>
      </c>
      <c r="AD1230">
        <v>1867.5016000000001</v>
      </c>
      <c r="AE1230">
        <v>1457.0678</v>
      </c>
      <c r="AF1230">
        <v>1796.6959999999999</v>
      </c>
      <c r="AG1230">
        <v>1301.4100000000001</v>
      </c>
      <c r="AH1230">
        <v>678.12459999999999</v>
      </c>
      <c r="AI1230">
        <v>189.0018</v>
      </c>
      <c r="AJ1230">
        <v>71.094999999999999</v>
      </c>
      <c r="AK1230">
        <v>60.821429999997918</v>
      </c>
      <c r="AL1230">
        <v>8886.5344021725596</v>
      </c>
      <c r="AM1230">
        <v>262.89221167294102</v>
      </c>
      <c r="AN1230">
        <v>273.59225977024386</v>
      </c>
      <c r="AO1230">
        <v>848.67405733582041</v>
      </c>
      <c r="AP1230">
        <v>1537.1648664440279</v>
      </c>
      <c r="AQ1230">
        <v>819.36034559880954</v>
      </c>
      <c r="AR1230">
        <v>1340.7807254914321</v>
      </c>
      <c r="AS1230">
        <v>307.31039499915141</v>
      </c>
      <c r="AT1230">
        <v>140.95736916443812</v>
      </c>
      <c r="AU1230">
        <v>19.170922461167596</v>
      </c>
      <c r="AV1230">
        <v>127.4127222891147</v>
      </c>
      <c r="AW1230" s="4" t="str">
        <v>Universal Life</v>
      </c>
      <c r="AX1230" s="4" t="str">
        <v>Traditional Par</v>
      </c>
      <c r="AY1230" s="4" t="str">
        <v>Stand-alone protection</v>
      </c>
      <c r="AZ1230" s="4" t="str">
        <v>Riders</v>
      </c>
      <c r="BA1230" s="4" t="str">
        <v>Riders</v>
      </c>
      <c r="BB1230" s="4" t="str">
        <v>Riders</v>
      </c>
      <c r="BC1230" s="4" t="str">
        <v>Riders</v>
      </c>
      <c r="BD1230" s="4" t="str">
        <v>Riders</v>
      </c>
      <c r="BE1230" s="4" t="str">
        <v>Riders</v>
      </c>
      <c r="BF1230" s="4" t="str">
        <v>Traditional Par</v>
      </c>
      <c r="BG1230" s="4">
        <v>0.25022439148489567</v>
      </c>
      <c r="BH1230" s="4">
        <v>0.10025164797461279</v>
      </c>
      <c r="BI1230" s="4">
        <v>1</v>
      </c>
      <c r="BJ1230" s="4">
        <v>1</v>
      </c>
      <c r="BK1230" s="4">
        <v>1</v>
      </c>
      <c r="BL1230" s="4">
        <v>1</v>
      </c>
      <c r="BM1230" s="4">
        <v>1</v>
      </c>
      <c r="BN1230" s="4">
        <v>1</v>
      </c>
      <c r="BO1230" s="4">
        <v>1</v>
      </c>
      <c r="BP1230" s="4">
        <v>0.48</v>
      </c>
      <c r="BQ1230" t="str">
        <f>VLOOKUP(A1230,Misc!$A$3:$B$11,2,FALSE)</f>
        <v>VND</v>
      </c>
      <c r="BR1230">
        <f>INDEX(FX!$B$30:$AK$48,MATCH('Data (2)'!BQ1230,FX!$A$30:$A$48,0),MATCH('Data (2)'!D1230,Period,0))</f>
        <v>23347.93548</v>
      </c>
      <c r="BS1230">
        <f t="shared" si="330"/>
        <v>1.6609933577733185</v>
      </c>
      <c r="BT1230">
        <f t="shared" si="331"/>
        <v>0</v>
      </c>
      <c r="BU1230">
        <f t="shared" si="332"/>
        <v>0.62377464979184982</v>
      </c>
      <c r="BV1230">
        <f t="shared" si="333"/>
        <v>0</v>
      </c>
      <c r="BW1230">
        <f t="shared" si="334"/>
        <v>0.61649385189759998</v>
      </c>
      <c r="BX1230">
        <f t="shared" si="335"/>
        <v>0</v>
      </c>
      <c r="BY1230">
        <f t="shared" si="336"/>
        <v>0.31932697322459913</v>
      </c>
      <c r="BZ1230">
        <f t="shared" si="337"/>
        <v>0</v>
      </c>
      <c r="CA1230">
        <f t="shared" si="339"/>
        <v>2.0393924615126093</v>
      </c>
      <c r="CB1230">
        <f t="shared" si="339"/>
        <v>0.79127474914931306</v>
      </c>
      <c r="CC1230">
        <f t="shared" si="339"/>
        <v>0.50136325558342187</v>
      </c>
      <c r="CD1230">
        <f t="shared" si="339"/>
        <v>0.28886502848602763</v>
      </c>
      <c r="CE1230" s="4">
        <f t="shared" si="342"/>
        <v>0.37554313319353955</v>
      </c>
      <c r="CF1230" s="4" t="str">
        <f t="shared" si="343"/>
        <v/>
      </c>
      <c r="CG1230" s="4">
        <f t="shared" si="344"/>
        <v>0.51192682057720174</v>
      </c>
      <c r="CH1230" s="4" t="str">
        <f t="shared" si="345"/>
        <v/>
      </c>
      <c r="CI1230">
        <f>INDEX(FX!$B$114:$AK$132,MATCH('Data (2)'!BQ1230,FX!$A$114:$A$132,0),MATCH('Data (2)'!D1230,Period,0))</f>
        <v>23360.081607647498</v>
      </c>
    </row>
    <row r="1231" spans="1:87" hidden="1" x14ac:dyDescent="0.15">
      <c r="A1231" t="s">
        <v>68</v>
      </c>
      <c r="B1231" s="1">
        <f t="shared" si="341"/>
        <v>44044</v>
      </c>
      <c r="C1231" t="s">
        <v>63</v>
      </c>
      <c r="D1231" s="1">
        <v>43983</v>
      </c>
      <c r="E1231">
        <v>67535.407730000006</v>
      </c>
      <c r="F1231">
        <v>25366.508531500855</v>
      </c>
      <c r="G1231">
        <v>25935.085790489888</v>
      </c>
      <c r="H1231">
        <v>12761.08562464056</v>
      </c>
      <c r="I1231">
        <v>62443.104321959807</v>
      </c>
      <c r="J1231">
        <v>23692.729001697171</v>
      </c>
      <c r="K1231">
        <v>17236.916022462614</v>
      </c>
      <c r="L1231">
        <v>9072.0626286309325</v>
      </c>
      <c r="M1231">
        <v>16010.477080000001</v>
      </c>
      <c r="N1231">
        <v>6082.2656309657323</v>
      </c>
      <c r="O1231">
        <v>5797.7110367656405</v>
      </c>
      <c r="P1231">
        <v>3349.4994577303087</v>
      </c>
      <c r="Q1231" t="str">
        <v>FWD UL 2019</v>
      </c>
      <c r="R1231" t="str">
        <v>FWD SmartKid</v>
      </c>
      <c r="S1231" t="str">
        <v>Credit Life - Regular</v>
      </c>
      <c r="T1231" t="str">
        <v>CI Rider 2018</v>
      </c>
      <c r="U1231" t="str">
        <v>Accident Rider 2019</v>
      </c>
      <c r="V1231" t="str">
        <v xml:space="preserve">Medical Rider </v>
      </c>
      <c r="W1231" t="str">
        <v>HS Rider 2019</v>
      </c>
      <c r="X1231" t="str">
        <v>WoP CI 2018</v>
      </c>
      <c r="Y1231" t="str">
        <v>WoP CI + DTH 2018</v>
      </c>
      <c r="Z1231" t="str">
        <v>Family CI</v>
      </c>
      <c r="AA1231">
        <v>48235.82</v>
      </c>
      <c r="AB1231">
        <v>4858.1088</v>
      </c>
      <c r="AC1231">
        <v>1353.55843</v>
      </c>
      <c r="AD1231">
        <v>3250.0297999999998</v>
      </c>
      <c r="AE1231">
        <v>2491.8589999999999</v>
      </c>
      <c r="AF1231">
        <v>3527.9259999999999</v>
      </c>
      <c r="AG1231">
        <v>1967.9708000000001</v>
      </c>
      <c r="AH1231">
        <v>1181.5043000000001</v>
      </c>
      <c r="AI1231">
        <v>325.58409999999998</v>
      </c>
      <c r="AJ1231">
        <v>203.60400000000001</v>
      </c>
      <c r="AK1231">
        <v>139.44250000000693</v>
      </c>
      <c r="AL1231">
        <v>15860.053396554422</v>
      </c>
      <c r="AM1231">
        <v>383.26162642174216</v>
      </c>
      <c r="AN1231">
        <v>770.38712315811574</v>
      </c>
      <c r="AO1231">
        <v>1460.6692078578571</v>
      </c>
      <c r="AP1231">
        <v>2530.9359536256716</v>
      </c>
      <c r="AQ1231">
        <v>1387.1534606917467</v>
      </c>
      <c r="AR1231">
        <v>2033.263882391157</v>
      </c>
      <c r="AS1231">
        <v>505.74106345004185</v>
      </c>
      <c r="AT1231">
        <v>232.65631423404062</v>
      </c>
      <c r="AU1231">
        <v>48.468264626325563</v>
      </c>
      <c r="AV1231">
        <v>153.91823848973536</v>
      </c>
      <c r="AW1231" s="4" t="str">
        <v>Universal Life</v>
      </c>
      <c r="AX1231" s="4" t="str">
        <v>Traditional Par</v>
      </c>
      <c r="AY1231" s="4" t="str">
        <v>Stand-alone protection</v>
      </c>
      <c r="AZ1231" s="4" t="str">
        <v>Riders</v>
      </c>
      <c r="BA1231" s="4" t="str">
        <v>Riders</v>
      </c>
      <c r="BB1231" s="4" t="str">
        <v>Riders</v>
      </c>
      <c r="BC1231" s="4" t="str">
        <v>Riders</v>
      </c>
      <c r="BD1231" s="4" t="str">
        <v>Riders</v>
      </c>
      <c r="BE1231" s="4" t="str">
        <v>Riders</v>
      </c>
      <c r="BF1231" s="4" t="str">
        <v>Traditional Par</v>
      </c>
      <c r="BG1231" s="4">
        <v>0.25022439148489567</v>
      </c>
      <c r="BH1231" s="4">
        <v>0.10025164797461279</v>
      </c>
      <c r="BI1231" s="4">
        <v>1</v>
      </c>
      <c r="BJ1231" s="4">
        <v>1</v>
      </c>
      <c r="BK1231" s="4">
        <v>1</v>
      </c>
      <c r="BL1231" s="4">
        <v>1</v>
      </c>
      <c r="BM1231" s="4">
        <v>1</v>
      </c>
      <c r="BN1231" s="4">
        <v>1</v>
      </c>
      <c r="BO1231" s="4">
        <v>1</v>
      </c>
      <c r="BP1231" s="4">
        <v>0.48</v>
      </c>
      <c r="BQ1231" t="str">
        <f>VLOOKUP(A1231,Misc!$A$3:$B$11,2,FALSE)</f>
        <v>VND</v>
      </c>
      <c r="BR1231">
        <f>INDEX(FX!$B$30:$AK$48,MATCH('Data (2)'!BQ1231,FX!$A$30:$A$48,0),MATCH('Data (2)'!D1231,Period,0))</f>
        <v>23229.9</v>
      </c>
      <c r="BS1231">
        <f t="shared" si="330"/>
        <v>2.9072620945419483</v>
      </c>
      <c r="BT1231">
        <f t="shared" si="331"/>
        <v>0</v>
      </c>
      <c r="BU1231">
        <f t="shared" si="332"/>
        <v>1.0919766564428108</v>
      </c>
      <c r="BV1231">
        <f t="shared" si="333"/>
        <v>0</v>
      </c>
      <c r="BW1231">
        <f t="shared" si="334"/>
        <v>1.116452752292945</v>
      </c>
      <c r="BX1231">
        <f t="shared" si="335"/>
        <v>0</v>
      </c>
      <c r="BY1231">
        <f t="shared" si="336"/>
        <v>0.54933881009563357</v>
      </c>
      <c r="BZ1231">
        <f t="shared" si="337"/>
        <v>0</v>
      </c>
      <c r="CA1231">
        <f t="shared" si="339"/>
        <v>2.6730687576672469</v>
      </c>
      <c r="CB1231">
        <f t="shared" si="339"/>
        <v>1.0142399928063939</v>
      </c>
      <c r="CC1231">
        <f t="shared" si="339"/>
        <v>0.73787910127932455</v>
      </c>
      <c r="CD1231">
        <f t="shared" si="339"/>
        <v>0.38835748868535497</v>
      </c>
      <c r="CE1231" s="4">
        <f t="shared" si="342"/>
        <v>0.3756031004197633</v>
      </c>
      <c r="CF1231" s="4" t="str">
        <f t="shared" si="343"/>
        <v/>
      </c>
      <c r="CG1231" s="4">
        <f t="shared" si="344"/>
        <v>0.50306827243463481</v>
      </c>
      <c r="CH1231" s="4" t="str">
        <f t="shared" si="345"/>
        <v/>
      </c>
      <c r="CI1231">
        <f>INDEX(FX!$B$114:$AK$132,MATCH('Data (2)'!BQ1231,FX!$A$114:$A$132,0),MATCH('Data (2)'!D1231,Period,0))</f>
        <v>23360.081607647498</v>
      </c>
    </row>
    <row r="1232" spans="1:87" hidden="1" x14ac:dyDescent="0.15">
      <c r="A1232" t="s">
        <v>68</v>
      </c>
      <c r="B1232" s="1">
        <f t="shared" si="341"/>
        <v>44044</v>
      </c>
      <c r="C1232" t="s">
        <v>63</v>
      </c>
      <c r="D1232" s="1">
        <v>44013</v>
      </c>
      <c r="E1232">
        <v>59079.537429999997</v>
      </c>
      <c r="F1232">
        <v>24397.909741579711</v>
      </c>
      <c r="G1232">
        <v>23983.042233332559</v>
      </c>
      <c r="H1232">
        <v>12491.13364880327</v>
      </c>
      <c r="I1232">
        <v>52417.045898022712</v>
      </c>
      <c r="J1232">
        <v>19798.055982591941</v>
      </c>
      <c r="K1232">
        <v>25653.175688098308</v>
      </c>
      <c r="L1232">
        <v>11654.705471774418</v>
      </c>
      <c r="M1232">
        <v>8464.9591199999995</v>
      </c>
      <c r="N1232">
        <v>3498.6678305317578</v>
      </c>
      <c r="O1232">
        <v>3169.2175403782298</v>
      </c>
      <c r="P1232">
        <v>2027.0162442602032</v>
      </c>
      <c r="Q1232" t="str">
        <v>FWD UL 2019</v>
      </c>
      <c r="R1232" t="str">
        <v>FWD SmartKid</v>
      </c>
      <c r="S1232" t="str">
        <v>Credit Life - Regular</v>
      </c>
      <c r="T1232" t="str">
        <v>CI Rider 2018</v>
      </c>
      <c r="U1232" t="str">
        <v>Accident Rider 2019</v>
      </c>
      <c r="V1232" t="str">
        <v xml:space="preserve">Medical Rider </v>
      </c>
      <c r="W1232" t="str">
        <v>HS Rider 2019</v>
      </c>
      <c r="X1232" t="str">
        <v>WoP CI 2018</v>
      </c>
      <c r="Y1232" t="str">
        <v>WoP CI + DTH 2018</v>
      </c>
      <c r="Z1232" t="str">
        <v>Family CI</v>
      </c>
      <c r="AA1232">
        <v>42712.894</v>
      </c>
      <c r="AB1232">
        <v>2626.4879999999998</v>
      </c>
      <c r="AC1232">
        <v>2020.3270600000001</v>
      </c>
      <c r="AD1232">
        <v>2830.5164</v>
      </c>
      <c r="AE1232">
        <v>2258.8071</v>
      </c>
      <c r="AF1232">
        <v>3438.07</v>
      </c>
      <c r="AG1232">
        <v>1669.8142</v>
      </c>
      <c r="AH1232">
        <v>980.11800000000005</v>
      </c>
      <c r="AI1232">
        <v>342.79180000000002</v>
      </c>
      <c r="AJ1232">
        <v>58.99</v>
      </c>
      <c r="AK1232">
        <v>140.72086999999829</v>
      </c>
      <c r="AL1232">
        <v>15300.847504764399</v>
      </c>
      <c r="AM1232">
        <v>184.56727155301255</v>
      </c>
      <c r="AN1232">
        <v>1402.1771808609431</v>
      </c>
      <c r="AO1232">
        <v>1261.6814342430282</v>
      </c>
      <c r="AP1232">
        <v>2464.8337289628084</v>
      </c>
      <c r="AQ1232">
        <v>1194.9648299034304</v>
      </c>
      <c r="AR1232">
        <v>1865.0465147611803</v>
      </c>
      <c r="AS1232">
        <v>321.09364116917919</v>
      </c>
      <c r="AT1232">
        <v>202.34661528066064</v>
      </c>
      <c r="AU1232">
        <v>16.106517418230421</v>
      </c>
      <c r="AV1232">
        <v>184.24450266283884</v>
      </c>
      <c r="AW1232" s="4" t="str">
        <v>Universal Life</v>
      </c>
      <c r="AX1232" s="4" t="str">
        <v>Traditional Par</v>
      </c>
      <c r="AY1232" s="4" t="str">
        <v>Stand-alone protection</v>
      </c>
      <c r="AZ1232" s="4" t="str">
        <v>Riders</v>
      </c>
      <c r="BA1232" s="4" t="str">
        <v>Riders</v>
      </c>
      <c r="BB1232" s="4" t="str">
        <v>Riders</v>
      </c>
      <c r="BC1232" s="4" t="str">
        <v>Riders</v>
      </c>
      <c r="BD1232" s="4" t="str">
        <v>Riders</v>
      </c>
      <c r="BE1232" s="4" t="str">
        <v>Riders</v>
      </c>
      <c r="BF1232" s="4" t="str">
        <v>Traditional Par</v>
      </c>
      <c r="BG1232" s="4">
        <v>0.25022439148489567</v>
      </c>
      <c r="BH1232" s="4">
        <v>0.10025164797461279</v>
      </c>
      <c r="BI1232" s="4">
        <v>1</v>
      </c>
      <c r="BJ1232" s="4">
        <v>1</v>
      </c>
      <c r="BK1232" s="4">
        <v>1</v>
      </c>
      <c r="BL1232" s="4">
        <v>1</v>
      </c>
      <c r="BM1232" s="4">
        <v>1</v>
      </c>
      <c r="BN1232" s="4">
        <v>1</v>
      </c>
      <c r="BO1232" s="4">
        <v>1</v>
      </c>
      <c r="BP1232" s="4">
        <v>0.48</v>
      </c>
      <c r="BQ1232" t="str">
        <f>VLOOKUP(A1232,Misc!$A$3:$B$11,2,FALSE)</f>
        <v>VND</v>
      </c>
      <c r="BR1232">
        <f>INDEX(FX!$B$30:$AK$48,MATCH('Data (2)'!BQ1232,FX!$A$30:$A$48,0),MATCH('Data (2)'!D1232,Period,0))</f>
        <v>23189.096774189999</v>
      </c>
      <c r="BS1232">
        <f t="shared" si="330"/>
        <v>2.5477291334502037</v>
      </c>
      <c r="BT1232">
        <f t="shared" si="331"/>
        <v>0</v>
      </c>
      <c r="BU1232">
        <f t="shared" si="332"/>
        <v>1.0521285058732925</v>
      </c>
      <c r="BV1232">
        <f t="shared" si="333"/>
        <v>0</v>
      </c>
      <c r="BW1232">
        <f t="shared" si="334"/>
        <v>1.0342378776919954</v>
      </c>
      <c r="BX1232">
        <f t="shared" si="335"/>
        <v>0</v>
      </c>
      <c r="BY1232">
        <f t="shared" si="336"/>
        <v>0.53866408728373549</v>
      </c>
      <c r="BZ1232">
        <f t="shared" si="337"/>
        <v>0</v>
      </c>
      <c r="CA1232">
        <f t="shared" si="339"/>
        <v>2.2513978995800494</v>
      </c>
      <c r="CB1232">
        <f t="shared" si="339"/>
        <v>0.85035890312653295</v>
      </c>
      <c r="CC1232">
        <f t="shared" si="339"/>
        <v>1.1018458761317029</v>
      </c>
      <c r="CD1232">
        <f t="shared" si="339"/>
        <v>0.50058867244113125</v>
      </c>
      <c r="CE1232" s="4">
        <f t="shared" si="342"/>
        <v>0.41296717616463086</v>
      </c>
      <c r="CF1232" s="4" t="str">
        <f t="shared" si="343"/>
        <v/>
      </c>
      <c r="CG1232" s="4">
        <f t="shared" si="344"/>
        <v>0.51197556598528904</v>
      </c>
      <c r="CH1232" s="4" t="str">
        <f t="shared" si="345"/>
        <v/>
      </c>
      <c r="CI1232">
        <f>INDEX(FX!$B$114:$AK$132,MATCH('Data (2)'!BQ1232,FX!$A$114:$A$132,0),MATCH('Data (2)'!D1232,Period,0))</f>
        <v>23282</v>
      </c>
    </row>
    <row r="1233" spans="1:87" hidden="1" x14ac:dyDescent="0.15">
      <c r="A1233" t="s">
        <v>68</v>
      </c>
      <c r="B1233" s="1">
        <f t="shared" si="341"/>
        <v>44044</v>
      </c>
      <c r="C1233" t="s">
        <v>63</v>
      </c>
      <c r="D1233" s="1">
        <v>44044</v>
      </c>
      <c r="E1233">
        <v>69897.697310000018</v>
      </c>
      <c r="F1233">
        <v>28639.334884036023</v>
      </c>
      <c r="G1233">
        <v>27558.194783255673</v>
      </c>
      <c r="H1233">
        <v>14003.786999209997</v>
      </c>
      <c r="I1233">
        <v>56363.366424638887</v>
      </c>
      <c r="J1233">
        <v>21561.408282171615</v>
      </c>
      <c r="K1233">
        <v>24608.579110270934</v>
      </c>
      <c r="L1233">
        <v>11666.789566204443</v>
      </c>
      <c r="M1233">
        <v>11299.48141</v>
      </c>
      <c r="N1233">
        <v>4936.1893391332951</v>
      </c>
      <c r="O1233">
        <v>4262.7639838072437</v>
      </c>
      <c r="P1233">
        <v>3016.9283869726446</v>
      </c>
      <c r="Q1233" t="str">
        <v>FWD UL 2019</v>
      </c>
      <c r="R1233" t="str">
        <v>FWD SmartKid</v>
      </c>
      <c r="S1233" t="str">
        <v>Credit Life - Regular</v>
      </c>
      <c r="T1233" t="str">
        <v>CI Rider 2018</v>
      </c>
      <c r="U1233" t="str">
        <v>Accident Rider 2019</v>
      </c>
      <c r="V1233" t="str">
        <v xml:space="preserve">Medical Rider </v>
      </c>
      <c r="W1233" t="str">
        <v>HS Rider 2019</v>
      </c>
      <c r="X1233" t="str">
        <v>WoP CI 2018</v>
      </c>
      <c r="Y1233" t="str">
        <v>WoP CI + DTH 2018</v>
      </c>
      <c r="Z1233" t="str">
        <v>Family CI</v>
      </c>
      <c r="AA1233">
        <v>52885.234000000004</v>
      </c>
      <c r="AB1233">
        <v>1819.8678</v>
      </c>
      <c r="AC1233">
        <v>2186.10086</v>
      </c>
      <c r="AD1233">
        <v>3509.2882</v>
      </c>
      <c r="AE1233">
        <v>2618.2406000000001</v>
      </c>
      <c r="AF1233">
        <v>3333.3599999999997</v>
      </c>
      <c r="AG1233">
        <v>1914.8926000000001</v>
      </c>
      <c r="AH1233">
        <v>1147.0419000000002</v>
      </c>
      <c r="AI1233">
        <v>352.58629999999999</v>
      </c>
      <c r="AJ1233">
        <v>23.27</v>
      </c>
      <c r="AK1233">
        <v>107.81505000001152</v>
      </c>
      <c r="AL1233">
        <v>18866.239259767182</v>
      </c>
      <c r="AM1233">
        <v>114.4207620541608</v>
      </c>
      <c r="AN1233">
        <v>1261.0778231966963</v>
      </c>
      <c r="AO1233">
        <v>1504.6240334408085</v>
      </c>
      <c r="AP1233">
        <v>2817.5216088430629</v>
      </c>
      <c r="AQ1233">
        <v>1164.3028067334235</v>
      </c>
      <c r="AR1233">
        <v>2131.2947515384376</v>
      </c>
      <c r="AS1233">
        <v>383.46268438279742</v>
      </c>
      <c r="AT1233">
        <v>225.248085727427</v>
      </c>
      <c r="AU1233">
        <v>6.5883265762110215</v>
      </c>
      <c r="AV1233">
        <v>164.55474177581686</v>
      </c>
      <c r="AW1233" s="4" t="str">
        <v>Universal Life</v>
      </c>
      <c r="AX1233" s="4" t="str">
        <v>Traditional Par</v>
      </c>
      <c r="AY1233" s="4" t="str">
        <v>Stand-alone protection</v>
      </c>
      <c r="AZ1233" s="4" t="str">
        <v>Riders</v>
      </c>
      <c r="BA1233" s="4" t="str">
        <v>Riders</v>
      </c>
      <c r="BB1233" s="4" t="str">
        <v>Riders</v>
      </c>
      <c r="BC1233" s="4" t="str">
        <v>Riders</v>
      </c>
      <c r="BD1233" s="4" t="str">
        <v>Riders</v>
      </c>
      <c r="BE1233" s="4" t="str">
        <v>Riders</v>
      </c>
      <c r="BF1233" s="4" t="str">
        <v>Traditional Par</v>
      </c>
      <c r="BG1233" s="4">
        <v>0.25022439148489567</v>
      </c>
      <c r="BH1233" s="4">
        <v>0.10025164797461279</v>
      </c>
      <c r="BI1233" s="4">
        <v>1</v>
      </c>
      <c r="BJ1233" s="4">
        <v>1</v>
      </c>
      <c r="BK1233" s="4">
        <v>1</v>
      </c>
      <c r="BL1233" s="4">
        <v>1</v>
      </c>
      <c r="BM1233" s="4">
        <v>1</v>
      </c>
      <c r="BN1233" s="4">
        <v>1</v>
      </c>
      <c r="BO1233" s="4">
        <v>1</v>
      </c>
      <c r="BP1233" s="4">
        <v>0.48</v>
      </c>
      <c r="BQ1233" t="str">
        <f>VLOOKUP(A1233,Misc!$A$3:$B$11,2,FALSE)</f>
        <v>VND</v>
      </c>
      <c r="BR1233">
        <f>INDEX(FX!$B$30:$AK$48,MATCH('Data (2)'!BQ1233,FX!$A$30:$A$48,0),MATCH('Data (2)'!D1233,Period,0))</f>
        <v>23176.29032258</v>
      </c>
      <c r="BS1233">
        <f t="shared" si="330"/>
        <v>3.0159139507283736</v>
      </c>
      <c r="BT1233">
        <f t="shared" si="331"/>
        <v>0</v>
      </c>
      <c r="BU1233">
        <f t="shared" si="332"/>
        <v>1.2357169540689406</v>
      </c>
      <c r="BV1233">
        <f t="shared" si="333"/>
        <v>0</v>
      </c>
      <c r="BW1233">
        <f t="shared" si="334"/>
        <v>1.1890684143012529</v>
      </c>
      <c r="BX1233">
        <f t="shared" si="335"/>
        <v>0</v>
      </c>
      <c r="BY1233">
        <f t="shared" si="336"/>
        <v>0.60422901181758604</v>
      </c>
      <c r="BZ1233">
        <f t="shared" si="337"/>
        <v>0</v>
      </c>
      <c r="CA1233">
        <f t="shared" si="339"/>
        <v>2.4208988241834417</v>
      </c>
      <c r="CB1233">
        <f t="shared" si="339"/>
        <v>0.92609777004430949</v>
      </c>
      <c r="CC1233">
        <f t="shared" si="339"/>
        <v>1.0569787436762708</v>
      </c>
      <c r="CD1233">
        <f t="shared" si="339"/>
        <v>0.501107704072006</v>
      </c>
      <c r="CE1233" s="4">
        <f t="shared" si="342"/>
        <v>0.40973216552498204</v>
      </c>
      <c r="CF1233" s="4" t="str">
        <f t="shared" si="343"/>
        <v/>
      </c>
      <c r="CG1233" s="4">
        <f t="shared" si="344"/>
        <v>0.48897039878589876</v>
      </c>
      <c r="CH1233" s="4" t="str">
        <f t="shared" si="345"/>
        <v/>
      </c>
      <c r="CI1233">
        <f>INDEX(FX!$B$114:$AK$132,MATCH('Data (2)'!BQ1233,FX!$A$114:$A$132,0),MATCH('Data (2)'!D1233,Period,0))</f>
        <v>23282</v>
      </c>
    </row>
    <row r="1234" spans="1:87" hidden="1" x14ac:dyDescent="0.15">
      <c r="A1234" t="s">
        <v>68</v>
      </c>
      <c r="B1234" s="1">
        <f t="shared" si="341"/>
        <v>44044</v>
      </c>
      <c r="C1234" t="s">
        <v>63</v>
      </c>
      <c r="D1234" s="1">
        <v>44075</v>
      </c>
      <c r="E1234">
        <v>89100</v>
      </c>
      <c r="F1234">
        <v>37546.956262626562</v>
      </c>
      <c r="G1234">
        <v>36382.199909397299</v>
      </c>
      <c r="H1234">
        <v>19060.932007061263</v>
      </c>
      <c r="I1234">
        <v>75535.249193564436</v>
      </c>
      <c r="J1234">
        <v>28262.540181755881</v>
      </c>
      <c r="K1234">
        <v>30492.116926821844</v>
      </c>
      <c r="L1234">
        <v>14600.207011950046</v>
      </c>
      <c r="M1234">
        <v>13616.476310000002</v>
      </c>
      <c r="N1234">
        <v>5798.2157097044437</v>
      </c>
      <c r="O1234">
        <v>5039.3096801775864</v>
      </c>
      <c r="P1234">
        <v>3525.9958576770305</v>
      </c>
      <c r="Q1234" t="str">
        <v>FWD UL 2019</v>
      </c>
      <c r="R1234" t="str">
        <v>FWD SmartKid</v>
      </c>
      <c r="S1234" t="str">
        <v>Credit Life - Regular</v>
      </c>
      <c r="T1234" t="str">
        <v>CI Rider 2018</v>
      </c>
      <c r="U1234" t="str">
        <v>Accident Rider 2019</v>
      </c>
      <c r="V1234" t="str">
        <v xml:space="preserve">Medical Rider </v>
      </c>
      <c r="W1234" t="str">
        <v>HS Rider 2019</v>
      </c>
      <c r="X1234" t="str">
        <v>WoP CI 2018</v>
      </c>
      <c r="Y1234" t="str">
        <v>WoP CI + DTH 2018</v>
      </c>
      <c r="Z1234" t="str">
        <v>Family CI</v>
      </c>
      <c r="AA1234">
        <v>67866.649999999994</v>
      </c>
      <c r="AB1234">
        <v>2675</v>
      </c>
      <c r="AC1234">
        <v>2000</v>
      </c>
      <c r="AD1234">
        <v>4624.7219573848815</v>
      </c>
      <c r="AE1234">
        <v>3252.519596924596</v>
      </c>
      <c r="AF1234">
        <v>3546.2</v>
      </c>
      <c r="AG1234">
        <v>2567.510068530627</v>
      </c>
      <c r="AH1234">
        <v>1597.2166472764829</v>
      </c>
      <c r="AI1234">
        <v>485.96959707579344</v>
      </c>
      <c r="AJ1234">
        <v>149.30000000000001</v>
      </c>
      <c r="AK1234">
        <v>334.91213280762622</v>
      </c>
      <c r="AL1234">
        <v>24742.898608253541</v>
      </c>
      <c r="AM1234">
        <v>148.89011902937278</v>
      </c>
      <c r="AN1234">
        <v>1326.467666817417</v>
      </c>
      <c r="AO1234">
        <v>2113.6713405619639</v>
      </c>
      <c r="AP1234">
        <v>3585.4556479306966</v>
      </c>
      <c r="AQ1234">
        <v>1428.9236578043115</v>
      </c>
      <c r="AR1234">
        <v>2849.8098028922159</v>
      </c>
      <c r="AS1234">
        <v>577.97234436258964</v>
      </c>
      <c r="AT1234">
        <v>301.8350312626032</v>
      </c>
      <c r="AU1234">
        <v>38.654661509940361</v>
      </c>
      <c r="AV1234">
        <v>432.37738220191068</v>
      </c>
      <c r="AW1234" s="4" t="str">
        <v>Universal Life</v>
      </c>
      <c r="AX1234" s="4" t="str">
        <v>Traditional Par</v>
      </c>
      <c r="AY1234" s="4" t="str">
        <v>Stand-alone protection</v>
      </c>
      <c r="AZ1234" s="4" t="str">
        <v>Riders</v>
      </c>
      <c r="BA1234" s="4" t="str">
        <v>Riders</v>
      </c>
      <c r="BB1234" s="4" t="str">
        <v>Riders</v>
      </c>
      <c r="BC1234" s="4" t="str">
        <v>Riders</v>
      </c>
      <c r="BD1234" s="4" t="str">
        <v>Riders</v>
      </c>
      <c r="BE1234" s="4" t="str">
        <v>Riders</v>
      </c>
      <c r="BF1234" s="4" t="str">
        <v>Traditional Par</v>
      </c>
      <c r="BG1234" s="4">
        <v>0.25022439148489567</v>
      </c>
      <c r="BH1234" s="4">
        <v>0.10025164797461279</v>
      </c>
      <c r="BI1234" s="4">
        <v>1</v>
      </c>
      <c r="BJ1234" s="4">
        <v>1</v>
      </c>
      <c r="BK1234" s="4">
        <v>1</v>
      </c>
      <c r="BL1234" s="4">
        <v>1</v>
      </c>
      <c r="BM1234" s="4">
        <v>1</v>
      </c>
      <c r="BN1234" s="4">
        <v>1</v>
      </c>
      <c r="BO1234" s="4">
        <v>1</v>
      </c>
      <c r="BP1234" s="4">
        <v>0.48</v>
      </c>
      <c r="BQ1234" t="str">
        <f>VLOOKUP(A1234,Misc!$A$3:$B$11,2,FALSE)</f>
        <v>VND</v>
      </c>
      <c r="BR1234">
        <f>INDEX(FX!$B$30:$AK$48,MATCH('Data (2)'!BQ1234,FX!$A$30:$A$48,0),MATCH('Data (2)'!D1234,Period,0))</f>
        <v>23176.29032258</v>
      </c>
      <c r="BS1234">
        <f t="shared" si="330"/>
        <v>0</v>
      </c>
      <c r="BT1234">
        <f t="shared" si="331"/>
        <v>3.8444461456021894</v>
      </c>
      <c r="BU1234">
        <f t="shared" si="332"/>
        <v>0</v>
      </c>
      <c r="BV1234">
        <f t="shared" si="333"/>
        <v>1.6200589369578975</v>
      </c>
      <c r="BW1234">
        <f t="shared" si="334"/>
        <v>0</v>
      </c>
      <c r="BX1234">
        <f t="shared" si="335"/>
        <v>1.5698025612818267</v>
      </c>
      <c r="BY1234">
        <f t="shared" si="336"/>
        <v>0</v>
      </c>
      <c r="BZ1234">
        <f t="shared" si="337"/>
        <v>0.82243239715075278</v>
      </c>
      <c r="CA1234">
        <f t="shared" si="339"/>
        <v>3.2443625630772459</v>
      </c>
      <c r="CB1234">
        <f t="shared" si="339"/>
        <v>1.2139223512479977</v>
      </c>
      <c r="CC1234">
        <f t="shared" si="339"/>
        <v>1.3096863210558305</v>
      </c>
      <c r="CD1234">
        <f t="shared" si="339"/>
        <v>0.6271027837793165</v>
      </c>
      <c r="CE1234" s="4" t="str">
        <f t="shared" si="342"/>
        <v/>
      </c>
      <c r="CF1234" s="4">
        <f t="shared" si="343"/>
        <v>0.42140242718997262</v>
      </c>
      <c r="CG1234" s="4" t="str">
        <f t="shared" si="344"/>
        <v/>
      </c>
      <c r="CH1234" s="4">
        <f t="shared" si="345"/>
        <v>0.50765585028350502</v>
      </c>
      <c r="CI1234">
        <f>INDEX(FX!$B$114:$AK$132,MATCH('Data (2)'!BQ1234,FX!$A$114:$A$132,0),MATCH('Data (2)'!D1234,Period,0))</f>
        <v>23282</v>
      </c>
    </row>
    <row r="1235" spans="1:87" hidden="1" x14ac:dyDescent="0.15">
      <c r="A1235" t="s">
        <v>68</v>
      </c>
      <c r="B1235" s="1">
        <f t="shared" si="341"/>
        <v>44044</v>
      </c>
      <c r="C1235" t="s">
        <v>63</v>
      </c>
      <c r="D1235" s="1">
        <v>44105</v>
      </c>
      <c r="E1235">
        <v>82000</v>
      </c>
      <c r="F1235">
        <v>32861.586491604707</v>
      </c>
      <c r="G1235">
        <v>33294.173314544001</v>
      </c>
      <c r="H1235">
        <v>18265.79622118895</v>
      </c>
      <c r="I1235">
        <v>86863.699697651609</v>
      </c>
      <c r="J1235">
        <v>31154.514855721485</v>
      </c>
      <c r="K1235">
        <v>36567.073923790274</v>
      </c>
      <c r="L1235">
        <v>16503.882277334909</v>
      </c>
      <c r="M1235">
        <v>14451.677199999996</v>
      </c>
      <c r="N1235">
        <v>6258.3819741314792</v>
      </c>
      <c r="O1235">
        <v>5415.2956891644017</v>
      </c>
      <c r="P1235">
        <v>3779.9362766436761</v>
      </c>
      <c r="Q1235" t="str">
        <v>FWD UL 2019</v>
      </c>
      <c r="R1235" t="str">
        <v>FWD SmartKid</v>
      </c>
      <c r="S1235" t="str">
        <v>Credit Life - Regular</v>
      </c>
      <c r="T1235" t="str">
        <v>CI Rider 2018</v>
      </c>
      <c r="U1235" t="str">
        <v>Accident Rider 2019</v>
      </c>
      <c r="V1235" t="str">
        <v xml:space="preserve">Medical Rider </v>
      </c>
      <c r="W1235" t="str">
        <v>HS Rider 2019</v>
      </c>
      <c r="X1235" t="str">
        <v>WoP CI 2018</v>
      </c>
      <c r="Y1235" t="str">
        <v>WoP CI + DTH 2018</v>
      </c>
      <c r="Z1235" t="str">
        <v>Family CI</v>
      </c>
      <c r="AA1235">
        <v>50094.5</v>
      </c>
      <c r="AB1235">
        <v>9275</v>
      </c>
      <c r="AC1235">
        <v>3500</v>
      </c>
      <c r="AD1235">
        <v>4469.0754195040427</v>
      </c>
      <c r="AE1235">
        <v>2977.1976302798375</v>
      </c>
      <c r="AF1235">
        <v>2983.25</v>
      </c>
      <c r="AG1235">
        <v>2268.75</v>
      </c>
      <c r="AH1235">
        <v>1542.587249212876</v>
      </c>
      <c r="AI1235">
        <v>467.87408146584977</v>
      </c>
      <c r="AJ1235">
        <v>135.5</v>
      </c>
      <c r="AK1235">
        <v>4286.2656195373947</v>
      </c>
      <c r="AL1235">
        <v>18300.83739357553</v>
      </c>
      <c r="AM1235">
        <v>466.92054093766501</v>
      </c>
      <c r="AN1235">
        <v>2321.3184169304795</v>
      </c>
      <c r="AO1235">
        <v>2108.3062115286666</v>
      </c>
      <c r="AP1235">
        <v>3298.9925273790041</v>
      </c>
      <c r="AQ1235">
        <v>1164.3986519795367</v>
      </c>
      <c r="AR1235">
        <v>2526.7764840592581</v>
      </c>
      <c r="AS1235">
        <v>577.61522283443412</v>
      </c>
      <c r="AT1235">
        <v>297.20585441201729</v>
      </c>
      <c r="AU1235">
        <v>35.084530110336217</v>
      </c>
      <c r="AV1235">
        <v>1764.1306578577787</v>
      </c>
      <c r="AW1235" s="4" t="str">
        <v>Universal Life</v>
      </c>
      <c r="AX1235" s="4" t="str">
        <v>Traditional Par</v>
      </c>
      <c r="AY1235" s="4" t="str">
        <v>Stand-alone protection</v>
      </c>
      <c r="AZ1235" s="4" t="str">
        <v>Riders</v>
      </c>
      <c r="BA1235" s="4" t="str">
        <v>Riders</v>
      </c>
      <c r="BB1235" s="4" t="str">
        <v>Riders</v>
      </c>
      <c r="BC1235" s="4" t="str">
        <v>Riders</v>
      </c>
      <c r="BD1235" s="4" t="str">
        <v>Riders</v>
      </c>
      <c r="BE1235" s="4" t="str">
        <v>Riders</v>
      </c>
      <c r="BF1235" s="4" t="str">
        <v>Traditional Par</v>
      </c>
      <c r="BG1235" s="4">
        <v>0.25022439148489567</v>
      </c>
      <c r="BH1235" s="4">
        <v>0.10025164797461279</v>
      </c>
      <c r="BI1235" s="4">
        <v>1</v>
      </c>
      <c r="BJ1235" s="4">
        <v>1</v>
      </c>
      <c r="BK1235" s="4">
        <v>1</v>
      </c>
      <c r="BL1235" s="4">
        <v>1</v>
      </c>
      <c r="BM1235" s="4">
        <v>1</v>
      </c>
      <c r="BN1235" s="4">
        <v>1</v>
      </c>
      <c r="BO1235" s="4">
        <v>1</v>
      </c>
      <c r="BP1235" s="4">
        <v>0.48</v>
      </c>
      <c r="BQ1235" t="str">
        <f>VLOOKUP(A1235,Misc!$A$3:$B$11,2,FALSE)</f>
        <v>VND</v>
      </c>
      <c r="BR1235">
        <f>INDEX(FX!$B$30:$AK$48,MATCH('Data (2)'!BQ1235,FX!$A$30:$A$48,0),MATCH('Data (2)'!D1235,Period,0))</f>
        <v>23176.29032258</v>
      </c>
      <c r="BS1235">
        <f t="shared" ref="BS1235:BS1298" si="346">IF(D1235&gt;B1235,0,E1235/$BR1235)</f>
        <v>0</v>
      </c>
      <c r="BT1235">
        <f t="shared" ref="BT1235:BT1298" si="347">IF(D1235&gt;B1235,E1235/$BR1235,0)</f>
        <v>3.5380985851782212</v>
      </c>
      <c r="BU1235">
        <f t="shared" ref="BU1235:BU1298" si="348">IF(D1235&gt;B1235,0,F1235/$BR1235)</f>
        <v>0</v>
      </c>
      <c r="BV1235">
        <f t="shared" ref="BV1235:BV1298" si="349">IF(D1235&gt;B1235,F1235/$BR1235,0)</f>
        <v>1.4178967399104678</v>
      </c>
      <c r="BW1235">
        <f t="shared" ref="BW1235:BW1298" si="350">IF(D1235&gt;B1235,0,G1235/$BR1235)</f>
        <v>0</v>
      </c>
      <c r="BX1235">
        <f t="shared" ref="BX1235:BX1298" si="351">IF(D1235&gt;B1235,G1235/$BR1235,0)</f>
        <v>1.4365617987666661</v>
      </c>
      <c r="BY1235">
        <f t="shared" ref="BY1235:BY1298" si="352">IF(D1235&gt;B1235,0,H1235/$BR1235)</f>
        <v>0</v>
      </c>
      <c r="BZ1235">
        <f t="shared" ref="BZ1235:BZ1298" si="353">IF(D1235&gt;B1235,H1235/$BR1235,0)</f>
        <v>0.78812424106515033</v>
      </c>
      <c r="CA1235">
        <f t="shared" si="339"/>
        <v>3.7309380507538705</v>
      </c>
      <c r="CB1235">
        <f t="shared" si="339"/>
        <v>1.3381373960880287</v>
      </c>
      <c r="CC1235">
        <f t="shared" si="339"/>
        <v>1.5706156654836472</v>
      </c>
      <c r="CD1235">
        <f t="shared" si="339"/>
        <v>0.70886875171097452</v>
      </c>
      <c r="CE1235" s="4" t="str">
        <f t="shared" si="342"/>
        <v/>
      </c>
      <c r="CF1235" s="4">
        <f t="shared" si="343"/>
        <v>0.40075105477566719</v>
      </c>
      <c r="CG1235" s="4" t="str">
        <f t="shared" si="344"/>
        <v/>
      </c>
      <c r="CH1235" s="4">
        <f t="shared" si="345"/>
        <v>0.55584036473270682</v>
      </c>
      <c r="CI1235">
        <f>INDEX(FX!$B$114:$AK$132,MATCH('Data (2)'!BQ1235,FX!$A$114:$A$132,0),MATCH('Data (2)'!D1235,Period,0))</f>
        <v>23282</v>
      </c>
    </row>
    <row r="1236" spans="1:87" hidden="1" x14ac:dyDescent="0.15">
      <c r="A1236" t="s">
        <v>68</v>
      </c>
      <c r="B1236" s="1">
        <f t="shared" si="341"/>
        <v>44044</v>
      </c>
      <c r="C1236" t="s">
        <v>63</v>
      </c>
      <c r="D1236" s="1">
        <v>44136</v>
      </c>
      <c r="E1236">
        <v>87700</v>
      </c>
      <c r="F1236">
        <v>40826.169537089365</v>
      </c>
      <c r="G1236">
        <v>35024.519249722172</v>
      </c>
      <c r="H1236">
        <v>24056.167096531568</v>
      </c>
      <c r="I1236">
        <v>88047.805757248978</v>
      </c>
      <c r="J1236">
        <v>31805.974170470967</v>
      </c>
      <c r="K1236">
        <v>37975.15490007052</v>
      </c>
      <c r="L1236">
        <v>17335.623931664897</v>
      </c>
      <c r="M1236">
        <v>13568.846079999998</v>
      </c>
      <c r="N1236">
        <v>5990.0488049316218</v>
      </c>
      <c r="O1236">
        <v>5234.1678871790082</v>
      </c>
      <c r="P1236">
        <v>3563.8884283689249</v>
      </c>
      <c r="Q1236" t="str">
        <v>FWD UL 2019</v>
      </c>
      <c r="R1236" t="str">
        <v>FWD SmartKid</v>
      </c>
      <c r="S1236" t="str">
        <v>Credit Life - Regular</v>
      </c>
      <c r="T1236" t="str">
        <v>CI Rider 2018</v>
      </c>
      <c r="U1236" t="str">
        <v>Accident Rider 2019</v>
      </c>
      <c r="V1236" t="str">
        <v xml:space="preserve">Medical Rider </v>
      </c>
      <c r="W1236" t="str">
        <v>HS Rider 2019</v>
      </c>
      <c r="X1236" t="str">
        <v>WoP CI 2018</v>
      </c>
      <c r="Y1236" t="str">
        <v>WoP CI + DTH 2018</v>
      </c>
      <c r="Z1236" t="str">
        <v>Family CI</v>
      </c>
      <c r="AA1236">
        <v>48028.299999999996</v>
      </c>
      <c r="AB1236">
        <v>14263</v>
      </c>
      <c r="AC1236">
        <v>3800</v>
      </c>
      <c r="AD1236">
        <v>4732.834825900818</v>
      </c>
      <c r="AE1236">
        <v>3195.4817289056227</v>
      </c>
      <c r="AF1236">
        <v>3197.5</v>
      </c>
      <c r="AG1236">
        <v>2527.9589982076659</v>
      </c>
      <c r="AH1236">
        <v>1633.2084856765878</v>
      </c>
      <c r="AI1236">
        <v>494.65100841735568</v>
      </c>
      <c r="AJ1236">
        <v>147.30000000000001</v>
      </c>
      <c r="AK1236">
        <v>5679.7649528919574</v>
      </c>
      <c r="AL1236">
        <v>17733.411126985273</v>
      </c>
      <c r="AM1236">
        <v>3075.3310847960756</v>
      </c>
      <c r="AN1236">
        <v>2520.288566953092</v>
      </c>
      <c r="AO1236">
        <v>3586.7056603971478</v>
      </c>
      <c r="AP1236">
        <v>3560.7021785234083</v>
      </c>
      <c r="AQ1236">
        <v>3330.9795000000004</v>
      </c>
      <c r="AR1236">
        <v>2817.6281355226993</v>
      </c>
      <c r="AS1236">
        <v>1510.3734000536119</v>
      </c>
      <c r="AT1236">
        <v>400.8455617561807</v>
      </c>
      <c r="AU1236">
        <v>38.14710768852764</v>
      </c>
      <c r="AV1236">
        <v>2251.7572144133478</v>
      </c>
      <c r="AW1236" s="4" t="str">
        <v>Universal Life</v>
      </c>
      <c r="AX1236" s="4" t="str">
        <v>Traditional Par</v>
      </c>
      <c r="AY1236" s="4" t="str">
        <v>Stand-alone protection</v>
      </c>
      <c r="AZ1236" s="4" t="str">
        <v>Riders</v>
      </c>
      <c r="BA1236" s="4" t="str">
        <v>Riders</v>
      </c>
      <c r="BB1236" s="4" t="str">
        <v>Riders</v>
      </c>
      <c r="BC1236" s="4" t="str">
        <v>Riders</v>
      </c>
      <c r="BD1236" s="4" t="str">
        <v>Riders</v>
      </c>
      <c r="BE1236" s="4" t="str">
        <v>Riders</v>
      </c>
      <c r="BF1236" s="4" t="str">
        <v>Traditional Par</v>
      </c>
      <c r="BG1236" s="4">
        <v>0.25022439148489567</v>
      </c>
      <c r="BH1236" s="4">
        <v>0.10025164797461279</v>
      </c>
      <c r="BI1236" s="4">
        <v>1</v>
      </c>
      <c r="BJ1236" s="4">
        <v>1</v>
      </c>
      <c r="BK1236" s="4">
        <v>1</v>
      </c>
      <c r="BL1236" s="4">
        <v>1</v>
      </c>
      <c r="BM1236" s="4">
        <v>1</v>
      </c>
      <c r="BN1236" s="4">
        <v>1</v>
      </c>
      <c r="BO1236" s="4">
        <v>1</v>
      </c>
      <c r="BP1236" s="4">
        <v>0.48</v>
      </c>
      <c r="BQ1236" t="str">
        <f>VLOOKUP(A1236,Misc!$A$3:$B$11,2,FALSE)</f>
        <v>VND</v>
      </c>
      <c r="BR1236">
        <f>INDEX(FX!$B$30:$AK$48,MATCH('Data (2)'!BQ1236,FX!$A$30:$A$48,0),MATCH('Data (2)'!D1236,Period,0))</f>
        <v>23176.29032258</v>
      </c>
      <c r="BS1236">
        <f t="shared" si="346"/>
        <v>0</v>
      </c>
      <c r="BT1236">
        <f t="shared" si="347"/>
        <v>3.7840395843918295</v>
      </c>
      <c r="BU1236">
        <f t="shared" si="348"/>
        <v>0</v>
      </c>
      <c r="BV1236">
        <f t="shared" si="349"/>
        <v>1.7615489350905131</v>
      </c>
      <c r="BW1236">
        <f t="shared" si="350"/>
        <v>0</v>
      </c>
      <c r="BX1236">
        <f t="shared" si="351"/>
        <v>1.5112219756584073</v>
      </c>
      <c r="BY1236">
        <f t="shared" si="352"/>
        <v>0</v>
      </c>
      <c r="BZ1236">
        <f t="shared" si="353"/>
        <v>1.0379645215737709</v>
      </c>
      <c r="CA1236">
        <f t="shared" si="339"/>
        <v>3.7817973437526406</v>
      </c>
      <c r="CB1236">
        <f t="shared" si="339"/>
        <v>1.3661186397419023</v>
      </c>
      <c r="CC1236">
        <f t="shared" si="339"/>
        <v>1.6310950476793453</v>
      </c>
      <c r="CD1236">
        <f t="shared" si="339"/>
        <v>0.74459341687419023</v>
      </c>
      <c r="CE1236" s="4" t="str">
        <f t="shared" si="342"/>
        <v/>
      </c>
      <c r="CF1236" s="4">
        <f t="shared" si="343"/>
        <v>0.46552074728722193</v>
      </c>
      <c r="CG1236" s="4" t="str">
        <f t="shared" si="344"/>
        <v/>
      </c>
      <c r="CH1236" s="4">
        <f t="shared" si="345"/>
        <v>0.58923399793059827</v>
      </c>
      <c r="CI1236">
        <f>INDEX(FX!$B$114:$AK$132,MATCH('Data (2)'!BQ1236,FX!$A$114:$A$132,0),MATCH('Data (2)'!D1236,Period,0))</f>
        <v>23282</v>
      </c>
    </row>
    <row r="1237" spans="1:87" hidden="1" x14ac:dyDescent="0.15">
      <c r="A1237" t="s">
        <v>68</v>
      </c>
      <c r="B1237" s="1">
        <f t="shared" si="341"/>
        <v>44044</v>
      </c>
      <c r="C1237" t="s">
        <v>63</v>
      </c>
      <c r="D1237" s="1">
        <v>44166</v>
      </c>
      <c r="E1237">
        <v>98400</v>
      </c>
      <c r="F1237">
        <v>45193.553739811512</v>
      </c>
      <c r="G1237">
        <v>39117.979260350934</v>
      </c>
      <c r="H1237">
        <v>26386.098937223611</v>
      </c>
      <c r="I1237">
        <v>129492.52466581546</v>
      </c>
      <c r="J1237">
        <v>46154.373895765733</v>
      </c>
      <c r="K1237">
        <v>48006.825471713353</v>
      </c>
      <c r="L1237">
        <v>22120.526779714393</v>
      </c>
      <c r="M1237">
        <v>13602.49416</v>
      </c>
      <c r="N1237">
        <v>5687.7002091912918</v>
      </c>
      <c r="O1237">
        <v>4741.88474017726</v>
      </c>
      <c r="P1237">
        <v>3069.064304320168</v>
      </c>
      <c r="Q1237" t="str">
        <v>FWD UL 2019</v>
      </c>
      <c r="R1237" t="str">
        <v>FWD SmartKid</v>
      </c>
      <c r="S1237" t="str">
        <v>Credit Life - Regular</v>
      </c>
      <c r="T1237" t="str">
        <v>CI Rider 2018</v>
      </c>
      <c r="U1237" t="str">
        <v>Accident Rider 2019</v>
      </c>
      <c r="V1237" t="str">
        <v xml:space="preserve">Medical Rider </v>
      </c>
      <c r="W1237" t="str">
        <v>HS Rider 2019</v>
      </c>
      <c r="X1237" t="str">
        <v>WoP CI 2018</v>
      </c>
      <c r="Y1237" t="str">
        <v>WoP CI + DTH 2018</v>
      </c>
      <c r="Z1237" t="str">
        <v>Family CI</v>
      </c>
      <c r="AA1237">
        <v>53744</v>
      </c>
      <c r="AB1237">
        <v>15980</v>
      </c>
      <c r="AC1237">
        <v>4400</v>
      </c>
      <c r="AD1237">
        <v>5560.2526188054208</v>
      </c>
      <c r="AE1237">
        <v>3509.6801246529103</v>
      </c>
      <c r="AF1237">
        <v>2956</v>
      </c>
      <c r="AG1237">
        <v>2813.102296790421</v>
      </c>
      <c r="AH1237">
        <v>1920.2496814855986</v>
      </c>
      <c r="AI1237">
        <v>584.14377471702392</v>
      </c>
      <c r="AJ1237">
        <v>162</v>
      </c>
      <c r="AK1237">
        <v>6770.5715035486255</v>
      </c>
      <c r="AL1237">
        <v>19788.050187688139</v>
      </c>
      <c r="AM1237">
        <v>3424.5125574592503</v>
      </c>
      <c r="AN1237">
        <v>2918.2288669983172</v>
      </c>
      <c r="AO1237">
        <v>4078.6838004462061</v>
      </c>
      <c r="AP1237">
        <v>3874.7251497538</v>
      </c>
      <c r="AQ1237">
        <v>3105.5879999999997</v>
      </c>
      <c r="AR1237">
        <v>3127.8170812302455</v>
      </c>
      <c r="AS1237">
        <v>1731.8134211434349</v>
      </c>
      <c r="AT1237">
        <v>461.49479632948976</v>
      </c>
      <c r="AU1237">
        <v>41.945335592492185</v>
      </c>
      <c r="AV1237">
        <v>2640.6945431701397</v>
      </c>
      <c r="AW1237" s="4" t="str">
        <v>Universal Life</v>
      </c>
      <c r="AX1237" s="4" t="str">
        <v>Traditional Par</v>
      </c>
      <c r="AY1237" s="4" t="str">
        <v>Stand-alone protection</v>
      </c>
      <c r="AZ1237" s="4" t="str">
        <v>Riders</v>
      </c>
      <c r="BA1237" s="4" t="str">
        <v>Riders</v>
      </c>
      <c r="BB1237" s="4" t="str">
        <v>Riders</v>
      </c>
      <c r="BC1237" s="4" t="str">
        <v>Riders</v>
      </c>
      <c r="BD1237" s="4" t="str">
        <v>Riders</v>
      </c>
      <c r="BE1237" s="4" t="str">
        <v>Riders</v>
      </c>
      <c r="BF1237" s="4" t="str">
        <v>Traditional Par</v>
      </c>
      <c r="BG1237" s="4">
        <v>0.25022439148489567</v>
      </c>
      <c r="BH1237" s="4">
        <v>0.10025164797461279</v>
      </c>
      <c r="BI1237" s="4">
        <v>1</v>
      </c>
      <c r="BJ1237" s="4">
        <v>1</v>
      </c>
      <c r="BK1237" s="4">
        <v>1</v>
      </c>
      <c r="BL1237" s="4">
        <v>1</v>
      </c>
      <c r="BM1237" s="4">
        <v>1</v>
      </c>
      <c r="BN1237" s="4">
        <v>1</v>
      </c>
      <c r="BO1237" s="4">
        <v>1</v>
      </c>
      <c r="BP1237" s="4">
        <v>0.48</v>
      </c>
      <c r="BQ1237" t="str">
        <f>VLOOKUP(A1237,Misc!$A$3:$B$11,2,FALSE)</f>
        <v>VND</v>
      </c>
      <c r="BR1237">
        <f>INDEX(FX!$B$30:$AK$48,MATCH('Data (2)'!BQ1237,FX!$A$30:$A$48,0),MATCH('Data (2)'!D1237,Period,0))</f>
        <v>23176.29032258</v>
      </c>
      <c r="BS1237">
        <f t="shared" si="346"/>
        <v>0</v>
      </c>
      <c r="BT1237">
        <f t="shared" si="347"/>
        <v>4.2457183022138656</v>
      </c>
      <c r="BU1237">
        <f t="shared" si="348"/>
        <v>0</v>
      </c>
      <c r="BV1237">
        <f t="shared" si="349"/>
        <v>1.9499908359268661</v>
      </c>
      <c r="BW1237">
        <f t="shared" si="350"/>
        <v>0</v>
      </c>
      <c r="BX1237">
        <f t="shared" si="351"/>
        <v>1.6878447204399833</v>
      </c>
      <c r="BY1237">
        <f t="shared" si="352"/>
        <v>0</v>
      </c>
      <c r="BZ1237">
        <f t="shared" si="353"/>
        <v>1.1384953575385783</v>
      </c>
      <c r="CA1237">
        <f t="shared" si="339"/>
        <v>5.5619158433904072</v>
      </c>
      <c r="CB1237">
        <f t="shared" si="339"/>
        <v>1.9824058884874896</v>
      </c>
      <c r="CC1237">
        <f t="shared" si="339"/>
        <v>2.0619717151324353</v>
      </c>
      <c r="CD1237">
        <f t="shared" si="339"/>
        <v>0.95011282448734613</v>
      </c>
      <c r="CE1237" s="4" t="str">
        <f t="shared" si="342"/>
        <v/>
      </c>
      <c r="CF1237" s="4">
        <f t="shared" si="343"/>
        <v>0.45928408272166171</v>
      </c>
      <c r="CG1237" s="4" t="str">
        <f t="shared" si="344"/>
        <v/>
      </c>
      <c r="CH1237" s="4">
        <f t="shared" si="345"/>
        <v>0.58384651689782474</v>
      </c>
      <c r="CI1237">
        <f>INDEX(FX!$B$114:$AK$132,MATCH('Data (2)'!BQ1237,FX!$A$114:$A$132,0),MATCH('Data (2)'!D1237,Period,0))</f>
        <v>23282</v>
      </c>
    </row>
    <row r="1238" spans="1:87" x14ac:dyDescent="0.15">
      <c r="A1238" t="s">
        <v>68</v>
      </c>
      <c r="B1238" s="1">
        <f t="shared" si="341"/>
        <v>44044</v>
      </c>
      <c r="C1238" t="s">
        <v>108</v>
      </c>
      <c r="D1238" s="1">
        <v>43831</v>
      </c>
      <c r="E1238">
        <f t="array" ref="E1238:E1249">TRANSPOSE('[14]BK_Key Metrics P1'!$F$6:$Q$6)</f>
        <v>9261.4956000000002</v>
      </c>
      <c r="F1238">
        <f t="array" ref="F1238:F1249">TRANSPOSE('[14]BK_Key Metrics P1'!$F$11:$Q$11)</f>
        <v>3625.2619560227631</v>
      </c>
      <c r="G1238">
        <f t="array" ref="G1238:G1249">TRANSPOSE('[14]BK_Key Metrics P1'!$F$16:$Q$16)</f>
        <v>3521.3595781572758</v>
      </c>
      <c r="H1238">
        <f t="array" ref="H1238:H1249">TRANSPOSE('[14]BK_Key Metrics P1'!$F$21:$Q$21)</f>
        <v>1959.279818861457</v>
      </c>
      <c r="I1238">
        <f t="array" ref="I1238:I1249">TRANSPOSE('[14]BK_Key Metrics P1'!$F$7:$Q$7)</f>
        <v>14048.51556193</v>
      </c>
      <c r="J1238">
        <f t="array" ref="J1238:J1249">TRANSPOSE('[14]BK_Key Metrics P1'!$F$12:$Q$12)</f>
        <v>5828.3509688131771</v>
      </c>
      <c r="K1238">
        <f t="array" ref="K1238:K1249">TRANSPOSE('[14]BK_Key Metrics P1'!$F$17:$Q$17)</f>
        <v>5026.5588680667997</v>
      </c>
      <c r="L1238">
        <f t="array" ref="L1238:L1249">TRANSPOSE('[14]BK_Key Metrics P1'!$F$22:$Q$22)</f>
        <v>2700.839672482849</v>
      </c>
      <c r="M1238">
        <f t="array" ref="M1238:M1249">TRANSPOSE('[14]BK_Key Metrics P1'!$F$9:$Q$9)</f>
        <v>8462.5479000000014</v>
      </c>
      <c r="N1238">
        <f t="array" ref="N1238:N1249">TRANSPOSE('[14]BK_Key Metrics P1'!$F$14:$Q$14)</f>
        <v>2882.7139581899737</v>
      </c>
      <c r="O1238">
        <f t="array" ref="O1238:O1249">TRANSPOSE('[14]BK_Key Metrics P1'!$F$19:$Q$19)</f>
        <v>3077.3449246497839</v>
      </c>
      <c r="P1238">
        <f t="array" ref="P1238:P1249">TRANSPOSE('[14]BK_Key Metrics P1'!$F$24:$Q$24)</f>
        <v>1306.400799680762</v>
      </c>
      <c r="Q1238" t="str">
        <f t="array" ref="Q1238:Q1249">'[14]BK_Key Products'!$D$6</f>
        <v>FWD UL 2019</v>
      </c>
      <c r="R1238" t="str">
        <f t="array" ref="R1238:R1249">'[14]BK_Key Products'!$D$9</f>
        <v>CI Rider 2018</v>
      </c>
      <c r="S1238" t="str">
        <f t="array" ref="S1238:S1249">'[14]BK_Key Products'!$D$12</f>
        <v>HS Rider 2019</v>
      </c>
      <c r="T1238" t="str">
        <f t="array" ref="T1238:T1249">'[14]BK_Key Products'!$D$15</f>
        <v>Accident Rider 2019</v>
      </c>
      <c r="U1238" t="str">
        <f t="array" ref="U1238:U1249">'[14]BK_Key Products'!$D$18</f>
        <v>WoP CI 2018</v>
      </c>
      <c r="V1238" t="str">
        <f t="array" ref="V1238:V1249">'[14]BK_Key Products'!$D$21</f>
        <v>WoP CI + DTH 2018</v>
      </c>
      <c r="W1238" t="str">
        <f t="array" ref="W1238:W1249">'[14]BK_Key Products'!$D$24</f>
        <v>Medical Rider</v>
      </c>
      <c r="X1238" t="str">
        <f t="array" ref="X1238:X1249">'[14]BK_Key Products'!$D$27</f>
        <v>Term Rider 2019</v>
      </c>
      <c r="Y1238">
        <f t="array" ref="Y1238:Y1249">'[14]BK_Key Products'!$D$30</f>
        <v>0</v>
      </c>
      <c r="Z1238">
        <f t="array" ref="Z1238:Z1249">'[14]BK_Key Products'!$D$33</f>
        <v>0</v>
      </c>
      <c r="AA1238">
        <f t="array" ref="AA1238:AA1249">TRANSPOSE('[14]BK_Key Products'!$F$6:$Q$6)</f>
        <v>6433.848</v>
      </c>
      <c r="AB1238">
        <f t="array" ref="AB1238:AB1249">TRANSPOSE('[14]BK_Key Products'!$F$9:$Q$9)</f>
        <v>708.54759999999999</v>
      </c>
      <c r="AC1238">
        <f t="array" ref="AC1238:AC1249">TRANSPOSE('[14]BK_Key Products'!$F$12:$Q$12)</f>
        <v>406.22680000000003</v>
      </c>
      <c r="AD1238">
        <f t="array" ref="AD1238:AD1249">TRANSPOSE('[14]BK_Key Products'!$F$15:$Q$15)</f>
        <v>207.93780000000001</v>
      </c>
      <c r="AE1238">
        <f t="array" ref="AE1238:AE1249">TRANSPOSE('[14]BK_Key Products'!$F$18:$Q$18)</f>
        <v>209.47040000000001</v>
      </c>
      <c r="AF1238">
        <f t="array" ref="AF1238:AF1249">TRANSPOSE('[14]BK_Key Products'!$F$21:$Q$21)</f>
        <v>77.694999999999993</v>
      </c>
      <c r="AG1238">
        <f t="array" ref="AG1238:AG1249">TRANSPOSE('[14]BK_Key Products'!$F$24:$Q$24)</f>
        <v>57.392000000000003</v>
      </c>
      <c r="AH1238">
        <f t="array" ref="AH1238:AH1249">TRANSPOSE('[14]BK_Key Products'!$F$27:$Q$27)</f>
        <v>27.468</v>
      </c>
      <c r="AI1238">
        <f t="array" ref="AI1238:AI1249">TRANSPOSE('[14]BK_Key Products'!$F$30:$Q$30)</f>
        <v>0</v>
      </c>
      <c r="AJ1238">
        <f t="array" ref="AJ1238:AJ1249">TRANSPOSE('[14]BK_Key Products'!$F$33:$Q$33)</f>
        <v>0</v>
      </c>
      <c r="AK1238">
        <f t="array" ref="AK1238:AK1249">TRANSPOSE('[14]BK_Key Products'!$F$36:$Q$36)</f>
        <v>1132.9100000000008</v>
      </c>
      <c r="AL1238">
        <f t="array" ref="AL1238:AL1249">TRANSPOSE('[14]BK_Key Products'!$F$7:$Q$7)</f>
        <v>2036.7317385117549</v>
      </c>
      <c r="AM1238">
        <f t="array" ref="AM1238:AM1249">TRANSPOSE('[14]BK_Key Products'!$F$10:$Q$10)</f>
        <v>453.51775995540544</v>
      </c>
      <c r="AN1238">
        <f t="array" ref="AN1238:AN1249">TRANSPOSE('[14]BK_Key Products'!$F$13:$Q$13)</f>
        <v>459.4862120335232</v>
      </c>
      <c r="AO1238">
        <f t="array" ref="AO1238:AO1249">TRANSPOSE('[14]BK_Key Products'!$F$16:$Q$16)</f>
        <v>265.75524400656434</v>
      </c>
      <c r="AP1238">
        <f t="array" ref="AP1238:AP1249">TRANSPOSE('[14]BK_Key Products'!$F$19:$Q$19)</f>
        <v>127.31745487797076</v>
      </c>
      <c r="AQ1238">
        <f t="array" ref="AQ1238:AQ1249">TRANSPOSE('[14]BK_Key Products'!$F$22:$Q$22)</f>
        <v>73.259502050446841</v>
      </c>
      <c r="AR1238">
        <f t="array" ref="AR1238:AR1249">TRANSPOSE('[14]BK_Key Products'!$F$25:$Q$25)</f>
        <v>33.781801063817696</v>
      </c>
      <c r="AS1238">
        <f t="array" ref="AS1238:AS1249">TRANSPOSE('[14]BK_Key Products'!$F$28:$Q$28)</f>
        <v>40.881560919104402</v>
      </c>
      <c r="AT1238">
        <f t="array" ref="AT1238:AT1249">TRANSPOSE('[14]BK_Key Products'!$F$31:$Q$31)</f>
        <v>0</v>
      </c>
      <c r="AU1238">
        <f t="array" ref="AU1238:AU1249">TRANSPOSE('[14]BK_Key Products'!$F$34:$Q$35)</f>
        <v>0</v>
      </c>
      <c r="AV1238">
        <f t="array" ref="AV1238:AV1249">TRANSPOSE('[14]BK_Key Products'!$F$37:$Q$37)</f>
        <v>134.53068260417604</v>
      </c>
      <c r="AW1238" s="4" t="str">
        <f t="array" ref="AW1238:AW1249">'[14]BK_Key Products'!$D$8</f>
        <v>Universal Life</v>
      </c>
      <c r="AX1238" s="4" t="str">
        <f t="array" ref="AX1238:AX1249">'[14]BK_Key Products'!$D$11</f>
        <v>Riders</v>
      </c>
      <c r="AY1238" s="4" t="str">
        <f t="array" ref="AY1238:AY1249">'[14]BK_Key Products'!$D$14</f>
        <v>Riders</v>
      </c>
      <c r="AZ1238" s="4" t="str">
        <f t="array" ref="AZ1238:AZ1249">'[14]BK_Key Products'!$D$17</f>
        <v>Riders</v>
      </c>
      <c r="BA1238" s="4" t="str">
        <f t="array" ref="BA1238:BA1249">'[14]BK_Key Products'!$D$20</f>
        <v>Riders</v>
      </c>
      <c r="BB1238" s="4" t="str">
        <f t="array" ref="BB1238:BB1249">'[14]BK_Key Products'!$D$23</f>
        <v>Riders</v>
      </c>
      <c r="BC1238" s="4" t="str">
        <f t="array" ref="BC1238:BC1249">'[14]BK_Key Products'!$D$26</f>
        <v>Riders</v>
      </c>
      <c r="BD1238" s="4" t="str">
        <f t="array" ref="BD1238:BD1249">'[14]BK_Key Products'!$D$29</f>
        <v>Riders</v>
      </c>
      <c r="BE1238" s="4">
        <f t="array" ref="BE1238:BE1249">'[14]BK_Key Products'!$D$32</f>
        <v>0</v>
      </c>
      <c r="BF1238" s="4">
        <f t="array" ref="BF1238:BF1249">'[14]BK_Key Products'!$D$35</f>
        <v>0</v>
      </c>
      <c r="BG1238" s="4">
        <f t="array" ref="BG1238:BG1249">'[14]BK_Key Products'!$D$7</f>
        <v>0.25022439148489567</v>
      </c>
      <c r="BH1238" s="4">
        <f t="array" ref="BH1238:BH1249">'[14]BK_Key Products'!$D$10</f>
        <v>1</v>
      </c>
      <c r="BI1238" s="4">
        <f t="array" ref="BI1238:BI1249">'[14]BK_Key Products'!$D$13</f>
        <v>1</v>
      </c>
      <c r="BJ1238" s="4">
        <f t="array" ref="BJ1238:BJ1249">'[14]BK_Key Products'!$D$16</f>
        <v>1</v>
      </c>
      <c r="BK1238" s="4">
        <f t="array" ref="BK1238:BK1249">'[14]BK_Key Products'!$D$19</f>
        <v>1</v>
      </c>
      <c r="BL1238" s="4">
        <f t="array" ref="BL1238:BL1249">'[14]BK_Key Products'!$D$22</f>
        <v>1</v>
      </c>
      <c r="BM1238" s="4">
        <f t="array" ref="BM1238:BM1249">'[14]BK_Key Products'!$D$25</f>
        <v>1</v>
      </c>
      <c r="BN1238" s="4">
        <f t="array" ref="BN1238:BN1249">'[14]BK_Key Products'!$D$28</f>
        <v>1</v>
      </c>
      <c r="BO1238" s="4">
        <f t="array" ref="BO1238:BO1249">'[14]BK_Key Products'!$D$31</f>
        <v>0</v>
      </c>
      <c r="BP1238" s="4">
        <f t="array" ref="BP1238:BP1249">'[14]BK_Key Products'!$D$34</f>
        <v>0</v>
      </c>
      <c r="BQ1238" t="str">
        <f>VLOOKUP(A1238,Misc!$A$3:$B$11,2,FALSE)</f>
        <v>VND</v>
      </c>
      <c r="BR1238">
        <f>INDEX(FX!$B$30:$AK$48,MATCH('Data (2)'!BQ1238,FX!$A$30:$A$48,0),MATCH('Data (2)'!D1238,Period,0))</f>
        <v>23173.225806449998</v>
      </c>
      <c r="BS1238">
        <f t="shared" si="346"/>
        <v>0.39966363239002189</v>
      </c>
      <c r="BT1238">
        <f t="shared" si="347"/>
        <v>0</v>
      </c>
      <c r="BU1238">
        <f t="shared" si="348"/>
        <v>0.15644183448183177</v>
      </c>
      <c r="BV1238">
        <f t="shared" si="349"/>
        <v>0</v>
      </c>
      <c r="BW1238">
        <f t="shared" si="350"/>
        <v>0.15195810922349645</v>
      </c>
      <c r="BX1238">
        <f t="shared" si="351"/>
        <v>0</v>
      </c>
      <c r="BY1238">
        <f t="shared" si="352"/>
        <v>8.4549291290991271E-2</v>
      </c>
      <c r="BZ1238">
        <f t="shared" si="353"/>
        <v>0</v>
      </c>
      <c r="CA1238">
        <f t="shared" si="339"/>
        <v>0.60138983235961263</v>
      </c>
      <c r="CB1238">
        <f t="shared" si="339"/>
        <v>0.24950045409537966</v>
      </c>
      <c r="CC1238">
        <f t="shared" si="339"/>
        <v>0.21517728201862238</v>
      </c>
      <c r="CD1238">
        <f t="shared" si="339"/>
        <v>0.1156177327564927</v>
      </c>
      <c r="CE1238" s="4">
        <f t="shared" si="342"/>
        <v>0.39143375029220584</v>
      </c>
      <c r="CF1238" s="4" t="str">
        <f t="shared" si="343"/>
        <v/>
      </c>
      <c r="CG1238" s="4">
        <f t="shared" si="344"/>
        <v>0.54045192944097264</v>
      </c>
      <c r="CH1238" s="4" t="str">
        <f t="shared" si="345"/>
        <v/>
      </c>
      <c r="CI1238">
        <f>INDEX(FX!$B$114:$AK$132,MATCH('Data (2)'!BQ1238,FX!$A$114:$A$132,0),MATCH('Data (2)'!D1238,Period,0))</f>
        <v>23360.081607647498</v>
      </c>
    </row>
    <row r="1239" spans="1:87" hidden="1" x14ac:dyDescent="0.15">
      <c r="A1239" t="s">
        <v>68</v>
      </c>
      <c r="B1239" s="1">
        <f t="shared" si="341"/>
        <v>44044</v>
      </c>
      <c r="C1239" t="s">
        <v>108</v>
      </c>
      <c r="D1239" s="1">
        <v>43862</v>
      </c>
      <c r="E1239">
        <v>13377.981099999999</v>
      </c>
      <c r="F1239">
        <v>5543.4327453639989</v>
      </c>
      <c r="G1239">
        <v>5001.0007587401551</v>
      </c>
      <c r="H1239">
        <v>2883.4412517678866</v>
      </c>
      <c r="I1239">
        <v>12656.784</v>
      </c>
      <c r="J1239">
        <v>5250.9590044032821</v>
      </c>
      <c r="K1239">
        <v>4528.5973151999997</v>
      </c>
      <c r="L1239">
        <v>2433.2780358518248</v>
      </c>
      <c r="M1239">
        <v>6589.306599999999</v>
      </c>
      <c r="N1239">
        <v>2316.6588555913286</v>
      </c>
      <c r="O1239">
        <v>2416.9694938468442</v>
      </c>
      <c r="P1239">
        <v>1043.8944733669273</v>
      </c>
      <c r="Q1239" t="str">
        <v>FWD UL 2019</v>
      </c>
      <c r="R1239" t="str">
        <v>CI Rider 2018</v>
      </c>
      <c r="S1239" t="str">
        <v>HS Rider 2019</v>
      </c>
      <c r="T1239" t="str">
        <v>Accident Rider 2019</v>
      </c>
      <c r="U1239" t="str">
        <v>WoP CI 2018</v>
      </c>
      <c r="V1239" t="str">
        <v>WoP CI + DTH 2018</v>
      </c>
      <c r="W1239" t="str">
        <v>Medical Rider</v>
      </c>
      <c r="X1239" t="str">
        <v>Term Rider 2019</v>
      </c>
      <c r="Y1239">
        <v>0</v>
      </c>
      <c r="Z1239">
        <v>0</v>
      </c>
      <c r="AA1239">
        <v>10806.088</v>
      </c>
      <c r="AB1239">
        <v>1049.1547</v>
      </c>
      <c r="AC1239">
        <v>641.8922</v>
      </c>
      <c r="AD1239">
        <v>329.58960000000002</v>
      </c>
      <c r="AE1239">
        <v>300.50700000000001</v>
      </c>
      <c r="AF1239">
        <v>135.4691</v>
      </c>
      <c r="AG1239">
        <v>107.336</v>
      </c>
      <c r="AH1239">
        <v>37.334499999999998</v>
      </c>
      <c r="AI1239">
        <v>0</v>
      </c>
      <c r="AJ1239">
        <v>0</v>
      </c>
      <c r="AK1239">
        <v>-29.389999999999418</v>
      </c>
      <c r="AL1239">
        <v>3431.5883545809033</v>
      </c>
      <c r="AM1239">
        <v>623.68360850629858</v>
      </c>
      <c r="AN1239">
        <v>674.63067852321251</v>
      </c>
      <c r="AO1239">
        <v>406.23295469495139</v>
      </c>
      <c r="AP1239">
        <v>182.29905820747149</v>
      </c>
      <c r="AQ1239">
        <v>121.3198835828953</v>
      </c>
      <c r="AR1239">
        <v>56.299338023909776</v>
      </c>
      <c r="AS1239">
        <v>57.090636676862339</v>
      </c>
      <c r="AT1239">
        <v>0</v>
      </c>
      <c r="AU1239">
        <v>0</v>
      </c>
      <c r="AV1239">
        <v>-9.7117674325054395</v>
      </c>
      <c r="AW1239" s="4" t="str">
        <v>Universal Life</v>
      </c>
      <c r="AX1239" s="4" t="str">
        <v>Riders</v>
      </c>
      <c r="AY1239" s="4" t="str">
        <v>Riders</v>
      </c>
      <c r="AZ1239" s="4" t="str">
        <v>Riders</v>
      </c>
      <c r="BA1239" s="4" t="str">
        <v>Riders</v>
      </c>
      <c r="BB1239" s="4" t="str">
        <v>Riders</v>
      </c>
      <c r="BC1239" s="4" t="str">
        <v>Riders</v>
      </c>
      <c r="BD1239" s="4" t="str">
        <v>Riders</v>
      </c>
      <c r="BE1239" s="4">
        <v>0</v>
      </c>
      <c r="BF1239" s="4">
        <v>0</v>
      </c>
      <c r="BG1239" s="4">
        <v>0.25022439148489567</v>
      </c>
      <c r="BH1239" s="4">
        <v>1</v>
      </c>
      <c r="BI1239" s="4">
        <v>1</v>
      </c>
      <c r="BJ1239" s="4">
        <v>1</v>
      </c>
      <c r="BK1239" s="4">
        <v>1</v>
      </c>
      <c r="BL1239" s="4">
        <v>1</v>
      </c>
      <c r="BM1239" s="4">
        <v>1</v>
      </c>
      <c r="BN1239" s="4">
        <v>1</v>
      </c>
      <c r="BO1239" s="4">
        <v>0</v>
      </c>
      <c r="BP1239" s="4">
        <v>0</v>
      </c>
      <c r="BQ1239" t="str">
        <f>VLOOKUP(A1239,Misc!$A$3:$B$11,2,FALSE)</f>
        <v>VND</v>
      </c>
      <c r="BR1239">
        <f>INDEX(FX!$B$30:$AK$48,MATCH('Data (2)'!BQ1239,FX!$A$30:$A$48,0),MATCH('Data (2)'!D1239,Period,0))</f>
        <v>23230.86206897</v>
      </c>
      <c r="BS1239">
        <f t="shared" si="346"/>
        <v>0.57587105722905041</v>
      </c>
      <c r="BT1239">
        <f t="shared" si="347"/>
        <v>0</v>
      </c>
      <c r="BU1239">
        <f t="shared" si="348"/>
        <v>0.23862363475389448</v>
      </c>
      <c r="BV1239">
        <f t="shared" si="349"/>
        <v>0</v>
      </c>
      <c r="BW1239">
        <f t="shared" si="350"/>
        <v>0.2152740067885861</v>
      </c>
      <c r="BX1239">
        <f t="shared" si="351"/>
        <v>0</v>
      </c>
      <c r="BY1239">
        <f t="shared" si="352"/>
        <v>0.12412114725692275</v>
      </c>
      <c r="BZ1239">
        <f t="shared" si="353"/>
        <v>0</v>
      </c>
      <c r="CA1239">
        <f t="shared" si="339"/>
        <v>0.54181249075159432</v>
      </c>
      <c r="CB1239">
        <f t="shared" si="339"/>
        <v>0.22478341867967838</v>
      </c>
      <c r="CC1239">
        <f t="shared" si="339"/>
        <v>0.19386050919092046</v>
      </c>
      <c r="CD1239">
        <f t="shared" si="339"/>
        <v>0.10416393558553456</v>
      </c>
      <c r="CE1239" s="4">
        <f t="shared" si="342"/>
        <v>0.41436990409292768</v>
      </c>
      <c r="CF1239" s="4" t="str">
        <f t="shared" si="343"/>
        <v/>
      </c>
      <c r="CG1239" s="4">
        <f t="shared" si="344"/>
        <v>0.52015445739453103</v>
      </c>
      <c r="CH1239" s="4" t="str">
        <f t="shared" si="345"/>
        <v/>
      </c>
      <c r="CI1239">
        <f>INDEX(FX!$B$114:$AK$132,MATCH('Data (2)'!BQ1239,FX!$A$114:$A$132,0),MATCH('Data (2)'!D1239,Period,0))</f>
        <v>23360.081607647498</v>
      </c>
    </row>
    <row r="1240" spans="1:87" hidden="1" x14ac:dyDescent="0.15">
      <c r="A1240" t="s">
        <v>68</v>
      </c>
      <c r="B1240" s="1">
        <f t="shared" si="341"/>
        <v>44044</v>
      </c>
      <c r="C1240" t="s">
        <v>108</v>
      </c>
      <c r="D1240" s="1">
        <v>43891</v>
      </c>
      <c r="E1240">
        <v>19276.546199999997</v>
      </c>
      <c r="F1240">
        <v>8198.3266126982762</v>
      </c>
      <c r="G1240">
        <v>7447.3713804527442</v>
      </c>
      <c r="H1240">
        <v>4339.1600377684217</v>
      </c>
      <c r="I1240">
        <v>17520.047999999999</v>
      </c>
      <c r="J1240">
        <v>7268.5963356191605</v>
      </c>
      <c r="K1240">
        <v>6268.6731743999999</v>
      </c>
      <c r="L1240">
        <v>3368.2448863325158</v>
      </c>
      <c r="M1240">
        <v>12066.891799999998</v>
      </c>
      <c r="N1240">
        <v>4234.6053672770286</v>
      </c>
      <c r="O1240">
        <v>4339.3713419777423</v>
      </c>
      <c r="P1240">
        <v>1880.1283335818143</v>
      </c>
      <c r="Q1240" t="str">
        <v>FWD UL 2019</v>
      </c>
      <c r="R1240" t="str">
        <v>CI Rider 2018</v>
      </c>
      <c r="S1240" t="str">
        <v>HS Rider 2019</v>
      </c>
      <c r="T1240" t="str">
        <v>Accident Rider 2019</v>
      </c>
      <c r="U1240" t="str">
        <v>WoP CI 2018</v>
      </c>
      <c r="V1240" t="str">
        <v>WoP CI + DTH 2018</v>
      </c>
      <c r="W1240" t="str">
        <v>Medical Rider</v>
      </c>
      <c r="X1240" t="str">
        <v>Term Rider 2019</v>
      </c>
      <c r="Y1240">
        <v>0</v>
      </c>
      <c r="Z1240">
        <v>0</v>
      </c>
      <c r="AA1240">
        <v>15472.531999999999</v>
      </c>
      <c r="AB1240">
        <v>1597.9068</v>
      </c>
      <c r="AC1240">
        <v>950.97500000000002</v>
      </c>
      <c r="AD1240">
        <v>461.73079999999999</v>
      </c>
      <c r="AE1240">
        <v>466.81549999999999</v>
      </c>
      <c r="AF1240">
        <v>177.4126</v>
      </c>
      <c r="AG1240">
        <v>94.96</v>
      </c>
      <c r="AH1240">
        <v>76.6905</v>
      </c>
      <c r="AI1240">
        <v>0</v>
      </c>
      <c r="AJ1240">
        <v>0</v>
      </c>
      <c r="AK1240">
        <v>-22.47700000000259</v>
      </c>
      <c r="AL1240">
        <v>5042.7070161760603</v>
      </c>
      <c r="AM1240">
        <v>955.48453450998193</v>
      </c>
      <c r="AN1240">
        <v>1044.6716857572992</v>
      </c>
      <c r="AO1240">
        <v>563.73578240126085</v>
      </c>
      <c r="AP1240">
        <v>272.84551200326865</v>
      </c>
      <c r="AQ1240">
        <v>158.28719907871744</v>
      </c>
      <c r="AR1240">
        <v>48.759025861669279</v>
      </c>
      <c r="AS1240">
        <v>113.06053047929717</v>
      </c>
      <c r="AT1240">
        <v>0</v>
      </c>
      <c r="AU1240">
        <v>0</v>
      </c>
      <c r="AV1240">
        <v>-1.2246735692788207</v>
      </c>
      <c r="AW1240" s="4" t="str">
        <v>Universal Life</v>
      </c>
      <c r="AX1240" s="4" t="str">
        <v>Riders</v>
      </c>
      <c r="AY1240" s="4" t="str">
        <v>Riders</v>
      </c>
      <c r="AZ1240" s="4" t="str">
        <v>Riders</v>
      </c>
      <c r="BA1240" s="4" t="str">
        <v>Riders</v>
      </c>
      <c r="BB1240" s="4" t="str">
        <v>Riders</v>
      </c>
      <c r="BC1240" s="4" t="str">
        <v>Riders</v>
      </c>
      <c r="BD1240" s="4" t="str">
        <v>Riders</v>
      </c>
      <c r="BE1240" s="4">
        <v>0</v>
      </c>
      <c r="BF1240" s="4">
        <v>0</v>
      </c>
      <c r="BG1240" s="4">
        <v>0.25022439148489567</v>
      </c>
      <c r="BH1240" s="4">
        <v>1</v>
      </c>
      <c r="BI1240" s="4">
        <v>1</v>
      </c>
      <c r="BJ1240" s="4">
        <v>1</v>
      </c>
      <c r="BK1240" s="4">
        <v>1</v>
      </c>
      <c r="BL1240" s="4">
        <v>1</v>
      </c>
      <c r="BM1240" s="4">
        <v>1</v>
      </c>
      <c r="BN1240" s="4">
        <v>1</v>
      </c>
      <c r="BO1240" s="4">
        <v>0</v>
      </c>
      <c r="BP1240" s="4">
        <v>0</v>
      </c>
      <c r="BQ1240" t="str">
        <f>VLOOKUP(A1240,Misc!$A$3:$B$11,2,FALSE)</f>
        <v>VND</v>
      </c>
      <c r="BR1240">
        <f>INDEX(FX!$B$30:$AK$48,MATCH('Data (2)'!BQ1240,FX!$A$30:$A$48,0),MATCH('Data (2)'!D1240,Period,0))</f>
        <v>23349.225806449998</v>
      </c>
      <c r="BS1240">
        <f t="shared" si="346"/>
        <v>0.82557538994183854</v>
      </c>
      <c r="BT1240">
        <f t="shared" si="347"/>
        <v>0</v>
      </c>
      <c r="BU1240">
        <f t="shared" si="348"/>
        <v>0.35111770645661267</v>
      </c>
      <c r="BV1240">
        <f t="shared" si="349"/>
        <v>0</v>
      </c>
      <c r="BW1240">
        <f t="shared" si="350"/>
        <v>0.31895581644490667</v>
      </c>
      <c r="BX1240">
        <f t="shared" si="351"/>
        <v>0</v>
      </c>
      <c r="BY1240">
        <f t="shared" si="352"/>
        <v>0.18583742663406727</v>
      </c>
      <c r="BZ1240">
        <f t="shared" si="353"/>
        <v>0</v>
      </c>
      <c r="CA1240">
        <f t="shared" si="339"/>
        <v>0.74999943468794983</v>
      </c>
      <c r="CB1240">
        <f t="shared" si="339"/>
        <v>0.31115457804049823</v>
      </c>
      <c r="CC1240">
        <f t="shared" si="339"/>
        <v>0.26834979773134848</v>
      </c>
      <c r="CD1240">
        <f t="shared" si="339"/>
        <v>0.14418806162174699</v>
      </c>
      <c r="CE1240" s="4">
        <f t="shared" si="342"/>
        <v>0.42530059729778136</v>
      </c>
      <c r="CF1240" s="4" t="str">
        <f t="shared" si="343"/>
        <v/>
      </c>
      <c r="CG1240" s="4">
        <f t="shared" si="344"/>
        <v>0.52927386804126053</v>
      </c>
      <c r="CH1240" s="4" t="str">
        <f t="shared" si="345"/>
        <v/>
      </c>
      <c r="CI1240">
        <f>INDEX(FX!$B$114:$AK$132,MATCH('Data (2)'!BQ1240,FX!$A$114:$A$132,0),MATCH('Data (2)'!D1240,Period,0))</f>
        <v>23360.081607647498</v>
      </c>
    </row>
    <row r="1241" spans="1:87" hidden="1" x14ac:dyDescent="0.15">
      <c r="A1241" t="s">
        <v>68</v>
      </c>
      <c r="B1241" s="1">
        <f t="shared" si="341"/>
        <v>44044</v>
      </c>
      <c r="C1241" t="s">
        <v>108</v>
      </c>
      <c r="D1241" s="1">
        <v>43922</v>
      </c>
      <c r="E1241">
        <v>14194.665000000001</v>
      </c>
      <c r="F1241">
        <v>5189.0951490891848</v>
      </c>
      <c r="G1241">
        <v>5451.7087901325704</v>
      </c>
      <c r="H1241">
        <v>2954.8120498215476</v>
      </c>
      <c r="I1241">
        <v>18771.2</v>
      </c>
      <c r="J1241">
        <v>7787.6656237021334</v>
      </c>
      <c r="K1241">
        <v>6716.33536</v>
      </c>
      <c r="L1241">
        <v>3608.7799765366995</v>
      </c>
      <c r="M1241">
        <v>14233.676100000001</v>
      </c>
      <c r="N1241">
        <v>4905.2780413234059</v>
      </c>
      <c r="O1241">
        <v>5153.4665597874446</v>
      </c>
      <c r="P1241">
        <v>2217.5347961832067</v>
      </c>
      <c r="Q1241" t="str">
        <v>FWD UL 2019</v>
      </c>
      <c r="R1241" t="str">
        <v>CI Rider 2018</v>
      </c>
      <c r="S1241" t="str">
        <v>HS Rider 2019</v>
      </c>
      <c r="T1241" t="str">
        <v>Accident Rider 2019</v>
      </c>
      <c r="U1241" t="str">
        <v>WoP CI 2018</v>
      </c>
      <c r="V1241" t="str">
        <v>WoP CI + DTH 2018</v>
      </c>
      <c r="W1241" t="str">
        <v>Medical Rider</v>
      </c>
      <c r="X1241" t="str">
        <v>Term Rider 2019</v>
      </c>
      <c r="Y1241">
        <v>0</v>
      </c>
      <c r="Z1241">
        <v>0</v>
      </c>
      <c r="AA1241">
        <v>11415.534</v>
      </c>
      <c r="AB1241">
        <v>1175.3598</v>
      </c>
      <c r="AC1241">
        <v>577.61479999999995</v>
      </c>
      <c r="AD1241">
        <v>380.16840000000002</v>
      </c>
      <c r="AE1241">
        <v>353.88299999999998</v>
      </c>
      <c r="AF1241">
        <v>127.114</v>
      </c>
      <c r="AG1241">
        <v>167.905</v>
      </c>
      <c r="AH1241">
        <v>68.003</v>
      </c>
      <c r="AI1241">
        <v>0</v>
      </c>
      <c r="AJ1241">
        <v>0</v>
      </c>
      <c r="AK1241">
        <v>-70.916999999999462</v>
      </c>
      <c r="AL1241">
        <v>2920.265579551718</v>
      </c>
      <c r="AM1241">
        <v>688.46286521490674</v>
      </c>
      <c r="AN1241">
        <v>630.73769259972539</v>
      </c>
      <c r="AO1241">
        <v>461.74228534859401</v>
      </c>
      <c r="AP1241">
        <v>197.88949672045666</v>
      </c>
      <c r="AQ1241">
        <v>111.59219419479939</v>
      </c>
      <c r="AR1241">
        <v>103.56880500486473</v>
      </c>
      <c r="AS1241">
        <v>96.057115947559168</v>
      </c>
      <c r="AT1241">
        <v>0</v>
      </c>
      <c r="AU1241">
        <v>0</v>
      </c>
      <c r="AV1241">
        <v>-21.22088549343971</v>
      </c>
      <c r="AW1241" s="4" t="str">
        <v>Universal Life</v>
      </c>
      <c r="AX1241" s="4" t="str">
        <v>Riders</v>
      </c>
      <c r="AY1241" s="4" t="str">
        <v>Riders</v>
      </c>
      <c r="AZ1241" s="4" t="str">
        <v>Riders</v>
      </c>
      <c r="BA1241" s="4" t="str">
        <v>Riders</v>
      </c>
      <c r="BB1241" s="4" t="str">
        <v>Riders</v>
      </c>
      <c r="BC1241" s="4" t="str">
        <v>Riders</v>
      </c>
      <c r="BD1241" s="4" t="str">
        <v>Riders</v>
      </c>
      <c r="BE1241" s="4">
        <v>0</v>
      </c>
      <c r="BF1241" s="4">
        <v>0</v>
      </c>
      <c r="BG1241" s="4">
        <v>0.25022439148489567</v>
      </c>
      <c r="BH1241" s="4">
        <v>1</v>
      </c>
      <c r="BI1241" s="4">
        <v>1</v>
      </c>
      <c r="BJ1241" s="4">
        <v>1</v>
      </c>
      <c r="BK1241" s="4">
        <v>1</v>
      </c>
      <c r="BL1241" s="4">
        <v>1</v>
      </c>
      <c r="BM1241" s="4">
        <v>1</v>
      </c>
      <c r="BN1241" s="4">
        <v>1</v>
      </c>
      <c r="BO1241" s="4">
        <v>0</v>
      </c>
      <c r="BP1241" s="4">
        <v>0</v>
      </c>
      <c r="BQ1241" t="str">
        <f>VLOOKUP(A1241,Misc!$A$3:$B$11,2,FALSE)</f>
        <v>VND</v>
      </c>
      <c r="BR1241">
        <f>INDEX(FX!$B$30:$AK$48,MATCH('Data (2)'!BQ1241,FX!$A$30:$A$48,0),MATCH('Data (2)'!D1241,Period,0))</f>
        <v>23498.677419349999</v>
      </c>
      <c r="BS1241">
        <f t="shared" si="346"/>
        <v>0.60406229451498394</v>
      </c>
      <c r="BT1241">
        <f t="shared" si="347"/>
        <v>0</v>
      </c>
      <c r="BU1241">
        <f t="shared" si="348"/>
        <v>0.22082498757211849</v>
      </c>
      <c r="BV1241">
        <f t="shared" si="349"/>
        <v>0</v>
      </c>
      <c r="BW1241">
        <f t="shared" si="350"/>
        <v>0.23200066509459624</v>
      </c>
      <c r="BX1241">
        <f t="shared" si="351"/>
        <v>0</v>
      </c>
      <c r="BY1241">
        <f t="shared" si="352"/>
        <v>0.12574375983341113</v>
      </c>
      <c r="BZ1241">
        <f t="shared" si="353"/>
        <v>0</v>
      </c>
      <c r="CA1241">
        <f t="shared" si="339"/>
        <v>0.80355883662045025</v>
      </c>
      <c r="CB1241">
        <f t="shared" si="339"/>
        <v>0.33337493226704523</v>
      </c>
      <c r="CC1241">
        <f t="shared" si="339"/>
        <v>0.28751335174279707</v>
      </c>
      <c r="CD1241">
        <f t="shared" si="339"/>
        <v>0.15448490451143271</v>
      </c>
      <c r="CE1241" s="4">
        <f t="shared" si="342"/>
        <v>0.36556658076039023</v>
      </c>
      <c r="CF1241" s="4" t="str">
        <f t="shared" si="343"/>
        <v/>
      </c>
      <c r="CG1241" s="4">
        <f t="shared" si="344"/>
        <v>0.56942722477158481</v>
      </c>
      <c r="CH1241" s="4" t="str">
        <f t="shared" si="345"/>
        <v/>
      </c>
      <c r="CI1241">
        <f>INDEX(FX!$B$114:$AK$132,MATCH('Data (2)'!BQ1241,FX!$A$114:$A$132,0),MATCH('Data (2)'!D1241,Period,0))</f>
        <v>23360.081607647498</v>
      </c>
    </row>
    <row r="1242" spans="1:87" hidden="1" x14ac:dyDescent="0.15">
      <c r="A1242" t="s">
        <v>68</v>
      </c>
      <c r="B1242" s="1">
        <f t="shared" si="341"/>
        <v>44044</v>
      </c>
      <c r="C1242" t="s">
        <v>108</v>
      </c>
      <c r="D1242" s="1">
        <v>43952</v>
      </c>
      <c r="E1242">
        <v>22136.717799999999</v>
      </c>
      <c r="F1242">
        <v>8078.3198773928743</v>
      </c>
      <c r="G1242">
        <v>8497.6054370754646</v>
      </c>
      <c r="H1242">
        <v>4669.4139864553308</v>
      </c>
      <c r="I1242">
        <v>21967.8</v>
      </c>
      <c r="J1242">
        <v>9113.8489221984328</v>
      </c>
      <c r="K1242">
        <v>7860.0788400000001</v>
      </c>
      <c r="L1242">
        <v>4223.3291834603215</v>
      </c>
      <c r="M1242">
        <v>17160.664000000001</v>
      </c>
      <c r="N1242">
        <v>534.35115182154595</v>
      </c>
      <c r="O1242">
        <v>6301.7057755783117</v>
      </c>
      <c r="P1242">
        <v>1109.4025863126503</v>
      </c>
      <c r="Q1242" t="str">
        <v>FWD UL 2019</v>
      </c>
      <c r="R1242" t="str">
        <v>CI Rider 2018</v>
      </c>
      <c r="S1242" t="str">
        <v>HS Rider 2019</v>
      </c>
      <c r="T1242" t="str">
        <v>Accident Rider 2019</v>
      </c>
      <c r="U1242" t="str">
        <v>WoP CI 2018</v>
      </c>
      <c r="V1242" t="str">
        <v>WoP CI + DTH 2018</v>
      </c>
      <c r="W1242" t="str">
        <v>Medical Rider</v>
      </c>
      <c r="X1242" t="str">
        <v>Term Rider 2019</v>
      </c>
      <c r="Y1242">
        <v>0</v>
      </c>
      <c r="Z1242">
        <v>0</v>
      </c>
      <c r="AA1242">
        <v>17670.903999999999</v>
      </c>
      <c r="AB1242">
        <v>1720.9762000000001</v>
      </c>
      <c r="AC1242">
        <v>1090.3527999999999</v>
      </c>
      <c r="AD1242">
        <v>674.21519999999998</v>
      </c>
      <c r="AE1242">
        <v>538.57669999999996</v>
      </c>
      <c r="AF1242">
        <v>227.63419999999999</v>
      </c>
      <c r="AG1242">
        <v>151.268</v>
      </c>
      <c r="AH1242">
        <v>86.905199999999994</v>
      </c>
      <c r="AI1242">
        <v>0</v>
      </c>
      <c r="AJ1242">
        <v>0</v>
      </c>
      <c r="AK1242">
        <v>-24.114500000003318</v>
      </c>
      <c r="AL1242">
        <v>4415.0844339882278</v>
      </c>
      <c r="AM1242">
        <v>982.52902528356185</v>
      </c>
      <c r="AN1242">
        <v>1164.1128685312306</v>
      </c>
      <c r="AO1242">
        <v>815.31013829200504</v>
      </c>
      <c r="AP1242">
        <v>299.63049050392709</v>
      </c>
      <c r="AQ1242">
        <v>201.67213350660114</v>
      </c>
      <c r="AR1242">
        <v>78.795395888025482</v>
      </c>
      <c r="AS1242">
        <v>125.7301123069728</v>
      </c>
      <c r="AT1242">
        <v>0</v>
      </c>
      <c r="AU1242">
        <v>0</v>
      </c>
      <c r="AV1242">
        <v>-4.5447209076774016</v>
      </c>
      <c r="AW1242" s="4" t="str">
        <v>Universal Life</v>
      </c>
      <c r="AX1242" s="4" t="str">
        <v>Riders</v>
      </c>
      <c r="AY1242" s="4" t="str">
        <v>Riders</v>
      </c>
      <c r="AZ1242" s="4" t="str">
        <v>Riders</v>
      </c>
      <c r="BA1242" s="4" t="str">
        <v>Riders</v>
      </c>
      <c r="BB1242" s="4" t="str">
        <v>Riders</v>
      </c>
      <c r="BC1242" s="4" t="str">
        <v>Riders</v>
      </c>
      <c r="BD1242" s="4" t="str">
        <v>Riders</v>
      </c>
      <c r="BE1242" s="4">
        <v>0</v>
      </c>
      <c r="BF1242" s="4">
        <v>0</v>
      </c>
      <c r="BG1242" s="4">
        <v>0.25022439148489567</v>
      </c>
      <c r="BH1242" s="4">
        <v>1</v>
      </c>
      <c r="BI1242" s="4">
        <v>1</v>
      </c>
      <c r="BJ1242" s="4">
        <v>1</v>
      </c>
      <c r="BK1242" s="4">
        <v>1</v>
      </c>
      <c r="BL1242" s="4">
        <v>1</v>
      </c>
      <c r="BM1242" s="4">
        <v>1</v>
      </c>
      <c r="BN1242" s="4">
        <v>1</v>
      </c>
      <c r="BO1242" s="4">
        <v>0</v>
      </c>
      <c r="BP1242" s="4">
        <v>0</v>
      </c>
      <c r="BQ1242" t="str">
        <f>VLOOKUP(A1242,Misc!$A$3:$B$11,2,FALSE)</f>
        <v>VND</v>
      </c>
      <c r="BR1242">
        <f>INDEX(FX!$B$30:$AK$48,MATCH('Data (2)'!BQ1242,FX!$A$30:$A$48,0),MATCH('Data (2)'!D1242,Period,0))</f>
        <v>23347.93548</v>
      </c>
      <c r="BS1242">
        <f t="shared" si="346"/>
        <v>0.94812313572488927</v>
      </c>
      <c r="BT1242">
        <f t="shared" si="347"/>
        <v>0</v>
      </c>
      <c r="BU1242">
        <f t="shared" si="348"/>
        <v>0.34599718181990086</v>
      </c>
      <c r="BV1242">
        <f t="shared" si="349"/>
        <v>0</v>
      </c>
      <c r="BW1242">
        <f t="shared" si="350"/>
        <v>0.36395532463050412</v>
      </c>
      <c r="BX1242">
        <f t="shared" si="351"/>
        <v>0</v>
      </c>
      <c r="BY1242">
        <f t="shared" si="352"/>
        <v>0.1999925856594551</v>
      </c>
      <c r="BZ1242">
        <f t="shared" si="353"/>
        <v>0</v>
      </c>
      <c r="CA1242">
        <f t="shared" si="339"/>
        <v>0.94039911199660786</v>
      </c>
      <c r="CB1242">
        <f t="shared" si="339"/>
        <v>0.39014627924993162</v>
      </c>
      <c r="CC1242">
        <f t="shared" si="339"/>
        <v>0.3364748022723863</v>
      </c>
      <c r="CD1242">
        <f t="shared" si="339"/>
        <v>0.18079256975188437</v>
      </c>
      <c r="CE1242" s="4">
        <f t="shared" si="342"/>
        <v>0.36492852962117422</v>
      </c>
      <c r="CF1242" s="4" t="str">
        <f t="shared" si="343"/>
        <v/>
      </c>
      <c r="CG1242" s="4">
        <f t="shared" si="344"/>
        <v>0.57801796132419259</v>
      </c>
      <c r="CH1242" s="4" t="str">
        <f t="shared" si="345"/>
        <v/>
      </c>
      <c r="CI1242">
        <f>INDEX(FX!$B$114:$AK$132,MATCH('Data (2)'!BQ1242,FX!$A$114:$A$132,0),MATCH('Data (2)'!D1242,Period,0))</f>
        <v>23360.081607647498</v>
      </c>
    </row>
    <row r="1243" spans="1:87" hidden="1" x14ac:dyDescent="0.15">
      <c r="A1243" t="s">
        <v>68</v>
      </c>
      <c r="B1243" s="1">
        <f t="shared" si="341"/>
        <v>44044</v>
      </c>
      <c r="C1243" t="s">
        <v>108</v>
      </c>
      <c r="D1243" s="1">
        <v>43983</v>
      </c>
      <c r="E1243">
        <v>20977.969000000001</v>
      </c>
      <c r="F1243">
        <v>7869.1117579452884</v>
      </c>
      <c r="G1243">
        <v>8123.0713785177595</v>
      </c>
      <c r="H1243">
        <v>4543.5373222516109</v>
      </c>
      <c r="I1243">
        <v>22521.207504000005</v>
      </c>
      <c r="J1243">
        <v>9343.4427997720722</v>
      </c>
      <c r="K1243">
        <v>8058.0880449311999</v>
      </c>
      <c r="L1243">
        <v>4329.7222707009369</v>
      </c>
      <c r="M1243">
        <v>14418.1913</v>
      </c>
      <c r="N1243">
        <v>4025.7691312839734</v>
      </c>
      <c r="O1243">
        <v>5443.5357091521346</v>
      </c>
      <c r="P1243">
        <v>2126.1850573382976</v>
      </c>
      <c r="Q1243" t="str">
        <v>FWD UL 2019</v>
      </c>
      <c r="R1243" t="str">
        <v>CI Rider 2018</v>
      </c>
      <c r="S1243" t="str">
        <v>HS Rider 2019</v>
      </c>
      <c r="T1243" t="str">
        <v>Accident Rider 2019</v>
      </c>
      <c r="U1243" t="str">
        <v>WoP CI 2018</v>
      </c>
      <c r="V1243" t="str">
        <v>WoP CI + DTH 2018</v>
      </c>
      <c r="W1243" t="str">
        <v>Medical Rider</v>
      </c>
      <c r="X1243" t="str">
        <v>Term Rider 2019</v>
      </c>
      <c r="Y1243">
        <v>0</v>
      </c>
      <c r="Z1243">
        <v>0</v>
      </c>
      <c r="AA1243">
        <v>16666.5</v>
      </c>
      <c r="AB1243">
        <v>1635.3696</v>
      </c>
      <c r="AC1243">
        <v>956.39099999999996</v>
      </c>
      <c r="AD1243">
        <v>751.66</v>
      </c>
      <c r="AE1243">
        <v>521.80020000000002</v>
      </c>
      <c r="AF1243">
        <v>186.46119999999999</v>
      </c>
      <c r="AG1243">
        <v>201.648</v>
      </c>
      <c r="AH1243">
        <v>63.966500000000003</v>
      </c>
      <c r="AI1243">
        <v>0</v>
      </c>
      <c r="AJ1243">
        <v>0</v>
      </c>
      <c r="AK1243">
        <v>-5.8274999999994179</v>
      </c>
      <c r="AL1243">
        <v>4310.4394104690118</v>
      </c>
      <c r="AM1243">
        <v>940.60153200649279</v>
      </c>
      <c r="AN1243">
        <v>1034.3366180907844</v>
      </c>
      <c r="AO1243">
        <v>914.73402655475184</v>
      </c>
      <c r="AP1243">
        <v>302.10339705945324</v>
      </c>
      <c r="AQ1243">
        <v>165.69024663934019</v>
      </c>
      <c r="AR1243">
        <v>108.94194743162723</v>
      </c>
      <c r="AS1243">
        <v>89.901918995664545</v>
      </c>
      <c r="AT1243">
        <v>0</v>
      </c>
      <c r="AU1243">
        <v>0</v>
      </c>
      <c r="AV1243">
        <v>2.3626606981624718</v>
      </c>
      <c r="AW1243" s="4" t="str">
        <v>Universal Life</v>
      </c>
      <c r="AX1243" s="4" t="str">
        <v>Riders</v>
      </c>
      <c r="AY1243" s="4" t="str">
        <v>Riders</v>
      </c>
      <c r="AZ1243" s="4" t="str">
        <v>Riders</v>
      </c>
      <c r="BA1243" s="4" t="str">
        <v>Riders</v>
      </c>
      <c r="BB1243" s="4" t="str">
        <v>Riders</v>
      </c>
      <c r="BC1243" s="4" t="str">
        <v>Riders</v>
      </c>
      <c r="BD1243" s="4" t="str">
        <v>Riders</v>
      </c>
      <c r="BE1243" s="4">
        <v>0</v>
      </c>
      <c r="BF1243" s="4">
        <v>0</v>
      </c>
      <c r="BG1243" s="4">
        <v>0.25022439148489567</v>
      </c>
      <c r="BH1243" s="4">
        <v>1</v>
      </c>
      <c r="BI1243" s="4">
        <v>1</v>
      </c>
      <c r="BJ1243" s="4">
        <v>1</v>
      </c>
      <c r="BK1243" s="4">
        <v>1</v>
      </c>
      <c r="BL1243" s="4">
        <v>1</v>
      </c>
      <c r="BM1243" s="4">
        <v>1</v>
      </c>
      <c r="BN1243" s="4">
        <v>1</v>
      </c>
      <c r="BO1243" s="4">
        <v>0</v>
      </c>
      <c r="BP1243" s="4">
        <v>0</v>
      </c>
      <c r="BQ1243" t="str">
        <f>VLOOKUP(A1243,Misc!$A$3:$B$11,2,FALSE)</f>
        <v>VND</v>
      </c>
      <c r="BR1243">
        <f>INDEX(FX!$B$30:$AK$48,MATCH('Data (2)'!BQ1243,FX!$A$30:$A$48,0),MATCH('Data (2)'!D1243,Period,0))</f>
        <v>23229.9</v>
      </c>
      <c r="BS1243">
        <f t="shared" si="346"/>
        <v>0.90305894558306321</v>
      </c>
      <c r="BT1243">
        <f t="shared" si="347"/>
        <v>0</v>
      </c>
      <c r="BU1243">
        <f t="shared" si="348"/>
        <v>0.3387492739075626</v>
      </c>
      <c r="BV1243">
        <f t="shared" si="349"/>
        <v>0</v>
      </c>
      <c r="BW1243">
        <f t="shared" si="350"/>
        <v>0.34968171961643224</v>
      </c>
      <c r="BX1243">
        <f t="shared" si="351"/>
        <v>0</v>
      </c>
      <c r="BY1243">
        <f t="shared" si="352"/>
        <v>0.19559005085048195</v>
      </c>
      <c r="BZ1243">
        <f t="shared" si="353"/>
        <v>0</v>
      </c>
      <c r="CA1243">
        <f t="shared" si="339"/>
        <v>0.96408941896106792</v>
      </c>
      <c r="CB1243">
        <f t="shared" si="339"/>
        <v>0.39997474994750298</v>
      </c>
      <c r="CC1243">
        <f t="shared" si="339"/>
        <v>0.34495119410427</v>
      </c>
      <c r="CD1243">
        <f t="shared" si="339"/>
        <v>0.18534705243852811</v>
      </c>
      <c r="CE1243" s="4">
        <f t="shared" si="342"/>
        <v>0.37511313692690118</v>
      </c>
      <c r="CF1243" s="4" t="str">
        <f t="shared" si="343"/>
        <v/>
      </c>
      <c r="CG1243" s="4">
        <f t="shared" si="344"/>
        <v>0.57738884158864434</v>
      </c>
      <c r="CH1243" s="4" t="str">
        <f t="shared" si="345"/>
        <v/>
      </c>
      <c r="CI1243">
        <f>INDEX(FX!$B$114:$AK$132,MATCH('Data (2)'!BQ1243,FX!$A$114:$A$132,0),MATCH('Data (2)'!D1243,Period,0))</f>
        <v>23360.081607647498</v>
      </c>
    </row>
    <row r="1244" spans="1:87" hidden="1" x14ac:dyDescent="0.15">
      <c r="A1244" t="s">
        <v>68</v>
      </c>
      <c r="B1244" s="1">
        <f t="shared" si="341"/>
        <v>44044</v>
      </c>
      <c r="C1244" t="s">
        <v>108</v>
      </c>
      <c r="D1244" s="1">
        <v>44013</v>
      </c>
      <c r="E1244">
        <v>26435.0648</v>
      </c>
      <c r="F1244">
        <v>11194.781822419996</v>
      </c>
      <c r="G1244">
        <v>10773.700525134538</v>
      </c>
      <c r="H1244">
        <v>6514.5258650973847</v>
      </c>
      <c r="I1244">
        <v>24796.799999989998</v>
      </c>
      <c r="J1244">
        <v>10287.524875214358</v>
      </c>
      <c r="K1244">
        <v>8872.2950399900001</v>
      </c>
      <c r="L1244">
        <v>4767.2069618347196</v>
      </c>
      <c r="M1244">
        <v>17454.083200000001</v>
      </c>
      <c r="N1244">
        <v>5124.2070837901911</v>
      </c>
      <c r="O1244">
        <v>6638.1836656937576</v>
      </c>
      <c r="P1244">
        <v>2951.6476773441059</v>
      </c>
      <c r="Q1244" t="str">
        <v>FWD UL 2019</v>
      </c>
      <c r="R1244" t="str">
        <v>CI Rider 2018</v>
      </c>
      <c r="S1244" t="str">
        <v>HS Rider 2019</v>
      </c>
      <c r="T1244" t="str">
        <v>Accident Rider 2019</v>
      </c>
      <c r="U1244" t="str">
        <v>WoP CI 2018</v>
      </c>
      <c r="V1244" t="str">
        <v>WoP CI + DTH 2018</v>
      </c>
      <c r="W1244" t="str">
        <v>Medical Rider</v>
      </c>
      <c r="X1244" t="str">
        <v>Term Rider 2019</v>
      </c>
      <c r="Y1244">
        <v>0</v>
      </c>
      <c r="Z1244">
        <v>0</v>
      </c>
      <c r="AA1244">
        <v>20452.072</v>
      </c>
      <c r="AB1244">
        <v>2249.4450999999999</v>
      </c>
      <c r="AC1244">
        <v>1268.8240000000001</v>
      </c>
      <c r="AD1244">
        <v>999.54219999999998</v>
      </c>
      <c r="AE1244">
        <v>653.91319999999996</v>
      </c>
      <c r="AF1244">
        <v>285.76659999999998</v>
      </c>
      <c r="AG1244">
        <v>431.37200000000001</v>
      </c>
      <c r="AH1244">
        <v>102.1777</v>
      </c>
      <c r="AI1244">
        <v>0</v>
      </c>
      <c r="AJ1244">
        <v>0</v>
      </c>
      <c r="AK1244">
        <v>-8.047999999998865</v>
      </c>
      <c r="AL1244">
        <v>6114.542847529814</v>
      </c>
      <c r="AM1244">
        <v>1373.1529751780292</v>
      </c>
      <c r="AN1244">
        <v>1491.7093792042153</v>
      </c>
      <c r="AO1244">
        <v>1309.3585356733979</v>
      </c>
      <c r="AP1244">
        <v>350.31419256756146</v>
      </c>
      <c r="AQ1244">
        <v>228.47058747361635</v>
      </c>
      <c r="AR1244">
        <v>174.97597104737878</v>
      </c>
      <c r="AS1244">
        <v>154.03865515972211</v>
      </c>
      <c r="AT1244">
        <v>0</v>
      </c>
      <c r="AU1244">
        <v>0</v>
      </c>
      <c r="AV1244">
        <v>-1.781321413738624</v>
      </c>
      <c r="AW1244" s="4" t="str">
        <v>Universal Life</v>
      </c>
      <c r="AX1244" s="4" t="str">
        <v>Riders</v>
      </c>
      <c r="AY1244" s="4" t="str">
        <v>Riders</v>
      </c>
      <c r="AZ1244" s="4" t="str">
        <v>Riders</v>
      </c>
      <c r="BA1244" s="4" t="str">
        <v>Riders</v>
      </c>
      <c r="BB1244" s="4" t="str">
        <v>Riders</v>
      </c>
      <c r="BC1244" s="4" t="str">
        <v>Riders</v>
      </c>
      <c r="BD1244" s="4" t="str">
        <v>Riders</v>
      </c>
      <c r="BE1244" s="4">
        <v>0</v>
      </c>
      <c r="BF1244" s="4">
        <v>0</v>
      </c>
      <c r="BG1244" s="4">
        <v>0.25022439148489567</v>
      </c>
      <c r="BH1244" s="4">
        <v>1</v>
      </c>
      <c r="BI1244" s="4">
        <v>1</v>
      </c>
      <c r="BJ1244" s="4">
        <v>1</v>
      </c>
      <c r="BK1244" s="4">
        <v>1</v>
      </c>
      <c r="BL1244" s="4">
        <v>1</v>
      </c>
      <c r="BM1244" s="4">
        <v>1</v>
      </c>
      <c r="BN1244" s="4">
        <v>1</v>
      </c>
      <c r="BO1244" s="4">
        <v>0</v>
      </c>
      <c r="BP1244" s="4">
        <v>0</v>
      </c>
      <c r="BQ1244" t="str">
        <f>VLOOKUP(A1244,Misc!$A$3:$B$11,2,FALSE)</f>
        <v>VND</v>
      </c>
      <c r="BR1244">
        <f>INDEX(FX!$B$30:$AK$48,MATCH('Data (2)'!BQ1244,FX!$A$30:$A$48,0),MATCH('Data (2)'!D1244,Period,0))</f>
        <v>23189.096774189999</v>
      </c>
      <c r="BS1244">
        <f t="shared" si="346"/>
        <v>1.1399781999884895</v>
      </c>
      <c r="BT1244">
        <f t="shared" si="347"/>
        <v>0</v>
      </c>
      <c r="BU1244">
        <f t="shared" si="348"/>
        <v>0.48276058060528032</v>
      </c>
      <c r="BV1244">
        <f t="shared" si="349"/>
        <v>0</v>
      </c>
      <c r="BW1244">
        <f t="shared" si="350"/>
        <v>0.46460199075653158</v>
      </c>
      <c r="BX1244">
        <f t="shared" si="351"/>
        <v>0</v>
      </c>
      <c r="BY1244">
        <f t="shared" si="352"/>
        <v>0.28093055665489319</v>
      </c>
      <c r="BZ1244">
        <f t="shared" si="353"/>
        <v>0</v>
      </c>
      <c r="CA1244">
        <f t="shared" si="339"/>
        <v>1.0650631389051628</v>
      </c>
      <c r="CB1244">
        <f t="shared" si="339"/>
        <v>0.44186602848614198</v>
      </c>
      <c r="CC1244">
        <f t="shared" si="339"/>
        <v>0.3810795910999914</v>
      </c>
      <c r="CD1244">
        <f t="shared" si="339"/>
        <v>0.20475934034166823</v>
      </c>
      <c r="CE1244" s="4">
        <f t="shared" si="342"/>
        <v>0.42348229168781898</v>
      </c>
      <c r="CF1244" s="4" t="str">
        <f t="shared" si="343"/>
        <v/>
      </c>
      <c r="CG1244" s="4">
        <f t="shared" si="344"/>
        <v>0.58192521912759598</v>
      </c>
      <c r="CH1244" s="4" t="str">
        <f t="shared" si="345"/>
        <v/>
      </c>
      <c r="CI1244">
        <f>INDEX(FX!$B$114:$AK$132,MATCH('Data (2)'!BQ1244,FX!$A$114:$A$132,0),MATCH('Data (2)'!D1244,Period,0))</f>
        <v>23282</v>
      </c>
    </row>
    <row r="1245" spans="1:87" hidden="1" x14ac:dyDescent="0.15">
      <c r="A1245" t="s">
        <v>68</v>
      </c>
      <c r="B1245" s="1">
        <f t="shared" si="341"/>
        <v>44044</v>
      </c>
      <c r="C1245" t="s">
        <v>108</v>
      </c>
      <c r="D1245" s="1">
        <v>44044</v>
      </c>
      <c r="E1245">
        <v>24779.644200000002</v>
      </c>
      <c r="F1245">
        <v>10727.50794565521</v>
      </c>
      <c r="G1245">
        <v>10295.893434682428</v>
      </c>
      <c r="H1245">
        <v>6463.160381450256</v>
      </c>
      <c r="I1245">
        <v>26913.599999999999</v>
      </c>
      <c r="J1245">
        <v>11165.728218227172</v>
      </c>
      <c r="K1245">
        <v>9629.6860799999995</v>
      </c>
      <c r="L1245">
        <v>5174.1636537053719</v>
      </c>
      <c r="M1245">
        <v>17158.565899999998</v>
      </c>
      <c r="N1245">
        <v>5617.9488827953437</v>
      </c>
      <c r="O1245">
        <v>6628.3204522299056</v>
      </c>
      <c r="P1245">
        <v>3379.4372327310516</v>
      </c>
      <c r="Q1245" t="str">
        <v>FWD UL 2019</v>
      </c>
      <c r="R1245" t="str">
        <v>CI Rider 2018</v>
      </c>
      <c r="S1245" t="str">
        <v>HS Rider 2019</v>
      </c>
      <c r="T1245" t="str">
        <v>Accident Rider 2019</v>
      </c>
      <c r="U1245" t="str">
        <v>WoP CI 2018</v>
      </c>
      <c r="V1245" t="str">
        <v>WoP CI + DTH 2018</v>
      </c>
      <c r="W1245" t="str">
        <v>Medical Rider</v>
      </c>
      <c r="X1245" t="str">
        <v>Term Rider 2019</v>
      </c>
      <c r="Y1245">
        <v>0</v>
      </c>
      <c r="Z1245">
        <v>0</v>
      </c>
      <c r="AA1245">
        <v>18819.603999999999</v>
      </c>
      <c r="AB1245">
        <v>2175.9389000000001</v>
      </c>
      <c r="AC1245">
        <v>1294.1356000000001</v>
      </c>
      <c r="AD1245">
        <v>1142.3230000000001</v>
      </c>
      <c r="AE1245">
        <v>631.55150000000003</v>
      </c>
      <c r="AF1245">
        <v>268.02050000000003</v>
      </c>
      <c r="AG1245">
        <v>388.637</v>
      </c>
      <c r="AH1245">
        <v>69.5167</v>
      </c>
      <c r="AI1245">
        <v>0</v>
      </c>
      <c r="AJ1245">
        <v>0</v>
      </c>
      <c r="AK1245">
        <v>-10.082999999998719</v>
      </c>
      <c r="AL1245">
        <v>5538.3686794189553</v>
      </c>
      <c r="AM1245">
        <v>1319.8488096877632</v>
      </c>
      <c r="AN1245">
        <v>1504.5656747743224</v>
      </c>
      <c r="AO1245">
        <v>1515.2292965515926</v>
      </c>
      <c r="AP1245">
        <v>351.78306781836756</v>
      </c>
      <c r="AQ1245">
        <v>206.90470167208639</v>
      </c>
      <c r="AR1245">
        <v>184.21680108565531</v>
      </c>
      <c r="AS1245">
        <v>106.59091464646818</v>
      </c>
      <c r="AT1245">
        <v>0</v>
      </c>
      <c r="AU1245">
        <v>0</v>
      </c>
      <c r="AV1245">
        <v>0</v>
      </c>
      <c r="AW1245" s="4" t="str">
        <v>Universal Life</v>
      </c>
      <c r="AX1245" s="4" t="str">
        <v>Riders</v>
      </c>
      <c r="AY1245" s="4" t="str">
        <v>Riders</v>
      </c>
      <c r="AZ1245" s="4" t="str">
        <v>Riders</v>
      </c>
      <c r="BA1245" s="4" t="str">
        <v>Riders</v>
      </c>
      <c r="BB1245" s="4" t="str">
        <v>Riders</v>
      </c>
      <c r="BC1245" s="4" t="str">
        <v>Riders</v>
      </c>
      <c r="BD1245" s="4" t="str">
        <v>Riders</v>
      </c>
      <c r="BE1245" s="4">
        <v>0</v>
      </c>
      <c r="BF1245" s="4">
        <v>0</v>
      </c>
      <c r="BG1245" s="4">
        <v>0.25022439148489567</v>
      </c>
      <c r="BH1245" s="4">
        <v>1</v>
      </c>
      <c r="BI1245" s="4">
        <v>1</v>
      </c>
      <c r="BJ1245" s="4">
        <v>1</v>
      </c>
      <c r="BK1245" s="4">
        <v>1</v>
      </c>
      <c r="BL1245" s="4">
        <v>1</v>
      </c>
      <c r="BM1245" s="4">
        <v>1</v>
      </c>
      <c r="BN1245" s="4">
        <v>1</v>
      </c>
      <c r="BO1245" s="4">
        <v>0</v>
      </c>
      <c r="BP1245" s="4">
        <v>0</v>
      </c>
      <c r="BQ1245" t="str">
        <f>VLOOKUP(A1245,Misc!$A$3:$B$11,2,FALSE)</f>
        <v>VND</v>
      </c>
      <c r="BR1245">
        <f>INDEX(FX!$B$30:$AK$48,MATCH('Data (2)'!BQ1245,FX!$A$30:$A$48,0),MATCH('Data (2)'!D1245,Period,0))</f>
        <v>23176.29032258</v>
      </c>
      <c r="BS1245">
        <f t="shared" si="346"/>
        <v>1.0691807815273138</v>
      </c>
      <c r="BT1245">
        <f t="shared" si="347"/>
        <v>0</v>
      </c>
      <c r="BU1245">
        <f t="shared" si="348"/>
        <v>0.46286561810988813</v>
      </c>
      <c r="BV1245">
        <f t="shared" si="349"/>
        <v>0</v>
      </c>
      <c r="BW1245">
        <f t="shared" si="350"/>
        <v>0.44424251212677607</v>
      </c>
      <c r="BX1245">
        <f t="shared" si="351"/>
        <v>0</v>
      </c>
      <c r="BY1245">
        <f t="shared" si="352"/>
        <v>0.27886949513889125</v>
      </c>
      <c r="BZ1245">
        <f t="shared" si="353"/>
        <v>0</v>
      </c>
      <c r="CA1245">
        <f t="shared" si="339"/>
        <v>1.1559831629585087</v>
      </c>
      <c r="CB1245">
        <f t="shared" si="339"/>
        <v>0.47958629921085699</v>
      </c>
      <c r="CC1245">
        <f t="shared" si="339"/>
        <v>0.41361077570655441</v>
      </c>
      <c r="CD1245">
        <f t="shared" si="339"/>
        <v>0.22223879622478188</v>
      </c>
      <c r="CE1245" s="4">
        <f t="shared" si="342"/>
        <v>0.43291614113067889</v>
      </c>
      <c r="CF1245" s="4" t="str">
        <f t="shared" si="343"/>
        <v/>
      </c>
      <c r="CG1245" s="4">
        <f t="shared" si="344"/>
        <v>0.60248479089385576</v>
      </c>
      <c r="CH1245" s="4" t="str">
        <f t="shared" si="345"/>
        <v/>
      </c>
      <c r="CI1245">
        <f>INDEX(FX!$B$114:$AK$132,MATCH('Data (2)'!BQ1245,FX!$A$114:$A$132,0),MATCH('Data (2)'!D1245,Period,0))</f>
        <v>23282</v>
      </c>
    </row>
    <row r="1246" spans="1:87" hidden="1" x14ac:dyDescent="0.15">
      <c r="A1246" t="s">
        <v>68</v>
      </c>
      <c r="B1246" s="1">
        <f t="shared" si="341"/>
        <v>44044</v>
      </c>
      <c r="C1246" t="s">
        <v>108</v>
      </c>
      <c r="D1246" s="1">
        <v>44075</v>
      </c>
      <c r="E1246">
        <v>33715.135999999999</v>
      </c>
      <c r="F1246">
        <v>14129.401862546565</v>
      </c>
      <c r="G1246">
        <v>13866.5396460921</v>
      </c>
      <c r="H1246">
        <v>8137.7398121427414</v>
      </c>
      <c r="I1246">
        <v>28425.599999999999</v>
      </c>
      <c r="J1246">
        <v>11793.016320378365</v>
      </c>
      <c r="K1246">
        <v>10170.679679999999</v>
      </c>
      <c r="L1246">
        <v>5464.8470050407332</v>
      </c>
      <c r="M1246">
        <v>14511.429900000001</v>
      </c>
      <c r="N1246">
        <v>4851.44902764987</v>
      </c>
      <c r="O1246">
        <v>5540.9745030344093</v>
      </c>
      <c r="P1246">
        <v>2870.9226509830414</v>
      </c>
      <c r="Q1246" t="str">
        <v>FWD UL 2019</v>
      </c>
      <c r="R1246" t="str">
        <v>CI Rider 2018</v>
      </c>
      <c r="S1246" t="str">
        <v>HS Rider 2019</v>
      </c>
      <c r="T1246" t="str">
        <v>Accident Rider 2019</v>
      </c>
      <c r="U1246" t="str">
        <v>WoP CI 2018</v>
      </c>
      <c r="V1246" t="str">
        <v>WoP CI + DTH 2018</v>
      </c>
      <c r="W1246" t="str">
        <v>Medical Rider</v>
      </c>
      <c r="X1246" t="str">
        <v>Term Rider 2019</v>
      </c>
      <c r="Y1246">
        <v>0</v>
      </c>
      <c r="Z1246">
        <v>0</v>
      </c>
      <c r="AA1246">
        <v>26803.53312</v>
      </c>
      <c r="AB1246">
        <v>2411.9582869429532</v>
      </c>
      <c r="AC1246">
        <v>1517.18112</v>
      </c>
      <c r="AD1246">
        <v>1173.9902101122775</v>
      </c>
      <c r="AE1246">
        <v>720.20010131619563</v>
      </c>
      <c r="AF1246">
        <v>291.01179829896768</v>
      </c>
      <c r="AG1246">
        <v>528.77875097302649</v>
      </c>
      <c r="AH1246">
        <v>99.906932356580114</v>
      </c>
      <c r="AI1246">
        <v>0</v>
      </c>
      <c r="AJ1246">
        <v>0</v>
      </c>
      <c r="AK1246">
        <v>168.57567999999446</v>
      </c>
      <c r="AL1246">
        <v>8091.1509507412575</v>
      </c>
      <c r="AM1246">
        <v>1488.9314576059019</v>
      </c>
      <c r="AN1246">
        <v>1755.4559431870427</v>
      </c>
      <c r="AO1246">
        <v>1535.7978411048377</v>
      </c>
      <c r="AP1246">
        <v>389.54637128474548</v>
      </c>
      <c r="AQ1246">
        <v>239.9536313721643</v>
      </c>
      <c r="AR1246">
        <v>259.83881345578442</v>
      </c>
      <c r="AS1246">
        <v>150.90665824573017</v>
      </c>
      <c r="AT1246">
        <v>0</v>
      </c>
      <c r="AU1246">
        <v>0</v>
      </c>
      <c r="AV1246">
        <v>217.82019554910221</v>
      </c>
      <c r="AW1246" s="4" t="str">
        <v>Universal Life</v>
      </c>
      <c r="AX1246" s="4" t="str">
        <v>Riders</v>
      </c>
      <c r="AY1246" s="4" t="str">
        <v>Riders</v>
      </c>
      <c r="AZ1246" s="4" t="str">
        <v>Riders</v>
      </c>
      <c r="BA1246" s="4" t="str">
        <v>Riders</v>
      </c>
      <c r="BB1246" s="4" t="str">
        <v>Riders</v>
      </c>
      <c r="BC1246" s="4" t="str">
        <v>Riders</v>
      </c>
      <c r="BD1246" s="4" t="str">
        <v>Riders</v>
      </c>
      <c r="BE1246" s="4">
        <v>0</v>
      </c>
      <c r="BF1246" s="4">
        <v>0</v>
      </c>
      <c r="BG1246" s="4">
        <v>0.25022439148489567</v>
      </c>
      <c r="BH1246" s="4">
        <v>1</v>
      </c>
      <c r="BI1246" s="4">
        <v>1</v>
      </c>
      <c r="BJ1246" s="4">
        <v>1</v>
      </c>
      <c r="BK1246" s="4">
        <v>1</v>
      </c>
      <c r="BL1246" s="4">
        <v>1</v>
      </c>
      <c r="BM1246" s="4">
        <v>1</v>
      </c>
      <c r="BN1246" s="4">
        <v>1</v>
      </c>
      <c r="BO1246" s="4">
        <v>0</v>
      </c>
      <c r="BP1246" s="4">
        <v>0</v>
      </c>
      <c r="BQ1246" t="str">
        <f>VLOOKUP(A1246,Misc!$A$3:$B$11,2,FALSE)</f>
        <v>VND</v>
      </c>
      <c r="BR1246">
        <f>INDEX(FX!$B$30:$AK$48,MATCH('Data (2)'!BQ1246,FX!$A$30:$A$48,0),MATCH('Data (2)'!D1246,Period,0))</f>
        <v>23176.29032258</v>
      </c>
      <c r="BS1246">
        <f t="shared" si="346"/>
        <v>0</v>
      </c>
      <c r="BT1246">
        <f t="shared" si="347"/>
        <v>1.454725304642577</v>
      </c>
      <c r="BU1246">
        <f t="shared" si="348"/>
        <v>0</v>
      </c>
      <c r="BV1246">
        <f t="shared" si="349"/>
        <v>0.60964898462549422</v>
      </c>
      <c r="BW1246">
        <f t="shared" si="350"/>
        <v>0</v>
      </c>
      <c r="BX1246">
        <f t="shared" si="351"/>
        <v>0.59830712564824606</v>
      </c>
      <c r="BY1246">
        <f t="shared" si="352"/>
        <v>0</v>
      </c>
      <c r="BZ1246">
        <f t="shared" si="353"/>
        <v>0.35112348434013069</v>
      </c>
      <c r="CA1246">
        <f t="shared" si="339"/>
        <v>1.2209260372820203</v>
      </c>
      <c r="CB1246">
        <f t="shared" si="339"/>
        <v>0.50652934972847541</v>
      </c>
      <c r="CC1246">
        <f t="shared" si="339"/>
        <v>0.43684733613950688</v>
      </c>
      <c r="CD1246">
        <f t="shared" si="339"/>
        <v>0.23472412185554217</v>
      </c>
      <c r="CE1246" s="4" t="str">
        <f t="shared" si="342"/>
        <v/>
      </c>
      <c r="CF1246" s="4">
        <f t="shared" si="343"/>
        <v>0.41908185873984211</v>
      </c>
      <c r="CG1246" s="4" t="str">
        <f t="shared" si="344"/>
        <v/>
      </c>
      <c r="CH1246" s="4">
        <f t="shared" si="345"/>
        <v>0.57594368758905579</v>
      </c>
      <c r="CI1246">
        <f>INDEX(FX!$B$114:$AK$132,MATCH('Data (2)'!BQ1246,FX!$A$114:$A$132,0),MATCH('Data (2)'!D1246,Period,0))</f>
        <v>23282</v>
      </c>
    </row>
    <row r="1247" spans="1:87" hidden="1" x14ac:dyDescent="0.15">
      <c r="A1247" t="s">
        <v>68</v>
      </c>
      <c r="B1247" s="1">
        <f t="shared" si="341"/>
        <v>44044</v>
      </c>
      <c r="C1247" t="s">
        <v>108</v>
      </c>
      <c r="D1247" s="1">
        <v>44105</v>
      </c>
      <c r="E1247">
        <v>37888.042500000003</v>
      </c>
      <c r="F1247">
        <v>15685.624977233925</v>
      </c>
      <c r="G1247">
        <v>15198.710374244438</v>
      </c>
      <c r="H1247">
        <v>9400.1997328680409</v>
      </c>
      <c r="I1247">
        <v>35925.120000000003</v>
      </c>
      <c r="J1247">
        <v>14904.365307030339</v>
      </c>
      <c r="K1247">
        <v>12854.007936</v>
      </c>
      <c r="L1247">
        <v>6906.6364276461827</v>
      </c>
      <c r="M1247">
        <v>20194.645299999996</v>
      </c>
      <c r="N1247">
        <v>6615.6224495842498</v>
      </c>
      <c r="O1247">
        <v>7919.5910414923228</v>
      </c>
      <c r="P1247">
        <v>3913.8436924738453</v>
      </c>
      <c r="Q1247" t="str">
        <v>FWD UL 2019</v>
      </c>
      <c r="R1247" t="str">
        <v>CI Rider 2018</v>
      </c>
      <c r="S1247" t="str">
        <v>HS Rider 2019</v>
      </c>
      <c r="T1247" t="str">
        <v>Accident Rider 2019</v>
      </c>
      <c r="U1247" t="str">
        <v>WoP CI 2018</v>
      </c>
      <c r="V1247" t="str">
        <v>WoP CI + DTH 2018</v>
      </c>
      <c r="W1247" t="str">
        <v>Medical Rider</v>
      </c>
      <c r="X1247" t="str">
        <v>Term Rider 2019</v>
      </c>
      <c r="Y1247">
        <v>0</v>
      </c>
      <c r="Z1247">
        <v>0</v>
      </c>
      <c r="AA1247">
        <v>27771.935152500002</v>
      </c>
      <c r="AB1247">
        <v>2710.485227878713</v>
      </c>
      <c r="AC1247">
        <v>1704.9619124999999</v>
      </c>
      <c r="AD1247">
        <v>1319.2944253678202</v>
      </c>
      <c r="AE1247">
        <v>809.33892858009904</v>
      </c>
      <c r="AF1247">
        <v>327.03019148292083</v>
      </c>
      <c r="AG1247">
        <v>594.22544788082541</v>
      </c>
      <c r="AH1247">
        <v>112.27236630962226</v>
      </c>
      <c r="AI1247">
        <v>0</v>
      </c>
      <c r="AJ1247">
        <v>0</v>
      </c>
      <c r="AK1247">
        <v>2538.4988474999991</v>
      </c>
      <c r="AL1247">
        <v>8383.4813308774319</v>
      </c>
      <c r="AM1247">
        <v>1673.215802699398</v>
      </c>
      <c r="AN1247">
        <v>1972.7278983050305</v>
      </c>
      <c r="AO1247">
        <v>1725.8828164059119</v>
      </c>
      <c r="AP1247">
        <v>437.76034214891536</v>
      </c>
      <c r="AQ1247">
        <v>269.65257928836161</v>
      </c>
      <c r="AR1247">
        <v>291.99894099084554</v>
      </c>
      <c r="AS1247">
        <v>169.58430424682854</v>
      </c>
      <c r="AT1247">
        <v>0</v>
      </c>
      <c r="AU1247">
        <v>0</v>
      </c>
      <c r="AV1247">
        <v>761.32096227120201</v>
      </c>
      <c r="AW1247" s="4" t="str">
        <v>Universal Life</v>
      </c>
      <c r="AX1247" s="4" t="str">
        <v>Riders</v>
      </c>
      <c r="AY1247" s="4" t="str">
        <v>Riders</v>
      </c>
      <c r="AZ1247" s="4" t="str">
        <v>Riders</v>
      </c>
      <c r="BA1247" s="4" t="str">
        <v>Riders</v>
      </c>
      <c r="BB1247" s="4" t="str">
        <v>Riders</v>
      </c>
      <c r="BC1247" s="4" t="str">
        <v>Riders</v>
      </c>
      <c r="BD1247" s="4" t="str">
        <v>Riders</v>
      </c>
      <c r="BE1247" s="4">
        <v>0</v>
      </c>
      <c r="BF1247" s="4">
        <v>0</v>
      </c>
      <c r="BG1247" s="4">
        <v>0.25022439148489567</v>
      </c>
      <c r="BH1247" s="4">
        <v>1</v>
      </c>
      <c r="BI1247" s="4">
        <v>1</v>
      </c>
      <c r="BJ1247" s="4">
        <v>1</v>
      </c>
      <c r="BK1247" s="4">
        <v>1</v>
      </c>
      <c r="BL1247" s="4">
        <v>1</v>
      </c>
      <c r="BM1247" s="4">
        <v>1</v>
      </c>
      <c r="BN1247" s="4">
        <v>1</v>
      </c>
      <c r="BO1247" s="4">
        <v>0</v>
      </c>
      <c r="BP1247" s="4">
        <v>0</v>
      </c>
      <c r="BQ1247" t="str">
        <f>VLOOKUP(A1247,Misc!$A$3:$B$11,2,FALSE)</f>
        <v>VND</v>
      </c>
      <c r="BR1247">
        <f>INDEX(FX!$B$30:$AK$48,MATCH('Data (2)'!BQ1247,FX!$A$30:$A$48,0),MATCH('Data (2)'!D1247,Period,0))</f>
        <v>23176.29032258</v>
      </c>
      <c r="BS1247">
        <f t="shared" si="346"/>
        <v>0</v>
      </c>
      <c r="BT1247">
        <f t="shared" si="347"/>
        <v>1.6347759702978333</v>
      </c>
      <c r="BU1247">
        <f t="shared" si="348"/>
        <v>0</v>
      </c>
      <c r="BV1247">
        <f t="shared" si="349"/>
        <v>0.67679618950716491</v>
      </c>
      <c r="BW1247">
        <f t="shared" si="350"/>
        <v>0</v>
      </c>
      <c r="BX1247">
        <f t="shared" si="351"/>
        <v>0.65578702038594883</v>
      </c>
      <c r="BY1247">
        <f t="shared" si="352"/>
        <v>0</v>
      </c>
      <c r="BZ1247">
        <f t="shared" si="353"/>
        <v>0.40559552896650131</v>
      </c>
      <c r="CA1247">
        <f t="shared" si="339"/>
        <v>1.5430426939266386</v>
      </c>
      <c r="CB1247">
        <f t="shared" si="339"/>
        <v>0.64016688029509228</v>
      </c>
      <c r="CC1247">
        <f t="shared" si="339"/>
        <v>0.55210067588695133</v>
      </c>
      <c r="CD1247">
        <f t="shared" si="339"/>
        <v>0.29665133698334262</v>
      </c>
      <c r="CE1247" s="4" t="str">
        <f t="shared" si="342"/>
        <v/>
      </c>
      <c r="CF1247" s="4">
        <f t="shared" si="343"/>
        <v>0.4139993502497239</v>
      </c>
      <c r="CG1247" s="4" t="str">
        <f t="shared" si="344"/>
        <v/>
      </c>
      <c r="CH1247" s="4">
        <f t="shared" si="345"/>
        <v>0.59928754809014395</v>
      </c>
      <c r="CI1247">
        <f>INDEX(FX!$B$114:$AK$132,MATCH('Data (2)'!BQ1247,FX!$A$114:$A$132,0),MATCH('Data (2)'!D1247,Period,0))</f>
        <v>23282</v>
      </c>
    </row>
    <row r="1248" spans="1:87" hidden="1" x14ac:dyDescent="0.15">
      <c r="A1248" t="s">
        <v>68</v>
      </c>
      <c r="B1248" s="1">
        <f t="shared" si="341"/>
        <v>44044</v>
      </c>
      <c r="C1248" t="s">
        <v>108</v>
      </c>
      <c r="D1248" s="1">
        <v>44136</v>
      </c>
      <c r="E1248">
        <v>40721.939999999995</v>
      </c>
      <c r="F1248">
        <v>18871.722049113203</v>
      </c>
      <c r="G1248">
        <v>16186.263985119707</v>
      </c>
      <c r="H1248">
        <v>12011.928221294947</v>
      </c>
      <c r="I1248">
        <v>36560.159999989999</v>
      </c>
      <c r="J1248">
        <v>15167.826309917309</v>
      </c>
      <c r="K1248">
        <v>13081.22524799</v>
      </c>
      <c r="L1248">
        <v>7028.7234351905017</v>
      </c>
      <c r="M1248">
        <v>17265.841499999999</v>
      </c>
      <c r="N1248">
        <v>5785.0645516000923</v>
      </c>
      <c r="O1248">
        <v>6678.902537406143</v>
      </c>
      <c r="P1248">
        <v>3295.0020456263073</v>
      </c>
      <c r="Q1248" t="str">
        <v>FWD UL 2019</v>
      </c>
      <c r="R1248" t="str">
        <v>CI Rider 2018</v>
      </c>
      <c r="S1248" t="str">
        <v>HS Rider 2019</v>
      </c>
      <c r="T1248" t="str">
        <v>Accident Rider 2019</v>
      </c>
      <c r="U1248" t="str">
        <v>WoP CI 2018</v>
      </c>
      <c r="V1248" t="str">
        <v>WoP CI + DTH 2018</v>
      </c>
      <c r="W1248" t="str">
        <v>Medical Rider</v>
      </c>
      <c r="X1248" t="str">
        <v>Term Rider 2019</v>
      </c>
      <c r="Y1248">
        <v>0</v>
      </c>
      <c r="Z1248">
        <v>0</v>
      </c>
      <c r="AA1248">
        <v>28831.133519999996</v>
      </c>
      <c r="AB1248">
        <v>2913.2203602380159</v>
      </c>
      <c r="AC1248">
        <v>1832.4872999999995</v>
      </c>
      <c r="AD1248">
        <v>1417.9731885637225</v>
      </c>
      <c r="AE1248">
        <v>869.87474450027537</v>
      </c>
      <c r="AF1248">
        <v>351.49094429346695</v>
      </c>
      <c r="AG1248">
        <v>638.67150262714415</v>
      </c>
      <c r="AH1248">
        <v>120.66995977737457</v>
      </c>
      <c r="AI1248">
        <v>0</v>
      </c>
      <c r="AJ1248">
        <v>0</v>
      </c>
      <c r="AK1248">
        <v>3746.4184800000003</v>
      </c>
      <c r="AL1248">
        <v>8703.2202936422455</v>
      </c>
      <c r="AM1248">
        <v>2781.2514779192343</v>
      </c>
      <c r="AN1248">
        <v>2120.2812763711277</v>
      </c>
      <c r="AO1248">
        <v>1854.9730167958014</v>
      </c>
      <c r="AP1248">
        <v>965.21301649750546</v>
      </c>
      <c r="AQ1248">
        <v>344.81261635189111</v>
      </c>
      <c r="AR1248">
        <v>727.44684149231716</v>
      </c>
      <c r="AS1248">
        <v>182.26863693158853</v>
      </c>
      <c r="AT1248">
        <v>0</v>
      </c>
      <c r="AU1248">
        <v>0</v>
      </c>
      <c r="AV1248">
        <v>1192.2548731114912</v>
      </c>
      <c r="AW1248" s="4" t="str">
        <v>Universal Life</v>
      </c>
      <c r="AX1248" s="4" t="str">
        <v>Riders</v>
      </c>
      <c r="AY1248" s="4" t="str">
        <v>Riders</v>
      </c>
      <c r="AZ1248" s="4" t="str">
        <v>Riders</v>
      </c>
      <c r="BA1248" s="4" t="str">
        <v>Riders</v>
      </c>
      <c r="BB1248" s="4" t="str">
        <v>Riders</v>
      </c>
      <c r="BC1248" s="4" t="str">
        <v>Riders</v>
      </c>
      <c r="BD1248" s="4" t="str">
        <v>Riders</v>
      </c>
      <c r="BE1248" s="4">
        <v>0</v>
      </c>
      <c r="BF1248" s="4">
        <v>0</v>
      </c>
      <c r="BG1248" s="4">
        <v>0.25022439148489567</v>
      </c>
      <c r="BH1248" s="4">
        <v>1</v>
      </c>
      <c r="BI1248" s="4">
        <v>1</v>
      </c>
      <c r="BJ1248" s="4">
        <v>1</v>
      </c>
      <c r="BK1248" s="4">
        <v>1</v>
      </c>
      <c r="BL1248" s="4">
        <v>1</v>
      </c>
      <c r="BM1248" s="4">
        <v>1</v>
      </c>
      <c r="BN1248" s="4">
        <v>1</v>
      </c>
      <c r="BO1248" s="4">
        <v>0</v>
      </c>
      <c r="BP1248" s="4">
        <v>0</v>
      </c>
      <c r="BQ1248" t="str">
        <f>VLOOKUP(A1248,Misc!$A$3:$B$11,2,FALSE)</f>
        <v>VND</v>
      </c>
      <c r="BR1248">
        <f>INDEX(FX!$B$30:$AK$48,MATCH('Data (2)'!BQ1248,FX!$A$30:$A$48,0),MATCH('Data (2)'!D1248,Period,0))</f>
        <v>23176.29032258</v>
      </c>
      <c r="BS1248">
        <f t="shared" si="346"/>
        <v>0</v>
      </c>
      <c r="BT1248">
        <f t="shared" si="347"/>
        <v>1.7570516865818586</v>
      </c>
      <c r="BU1248">
        <f t="shared" si="348"/>
        <v>0</v>
      </c>
      <c r="BV1248">
        <f t="shared" si="349"/>
        <v>0.81426845221761057</v>
      </c>
      <c r="BW1248">
        <f t="shared" si="350"/>
        <v>0</v>
      </c>
      <c r="BX1248">
        <f t="shared" si="351"/>
        <v>0.698397532988698</v>
      </c>
      <c r="BY1248">
        <f t="shared" si="352"/>
        <v>0</v>
      </c>
      <c r="BZ1248">
        <f t="shared" si="353"/>
        <v>0.51828519811007323</v>
      </c>
      <c r="CA1248">
        <f t="shared" si="339"/>
        <v>1.5703187011420841</v>
      </c>
      <c r="CB1248">
        <f t="shared" si="339"/>
        <v>0.65148296151178198</v>
      </c>
      <c r="CC1248">
        <f t="shared" si="339"/>
        <v>0.56186003126836181</v>
      </c>
      <c r="CD1248">
        <f t="shared" si="339"/>
        <v>0.30189517374755181</v>
      </c>
      <c r="CE1248" s="4" t="str">
        <f t="shared" si="342"/>
        <v/>
      </c>
      <c r="CF1248" s="4">
        <f t="shared" si="343"/>
        <v>0.46342885552881824</v>
      </c>
      <c r="CG1248" s="4" t="str">
        <f t="shared" si="344"/>
        <v/>
      </c>
      <c r="CH1248" s="4">
        <f t="shared" si="345"/>
        <v>0.63650408744014952</v>
      </c>
      <c r="CI1248">
        <f>INDEX(FX!$B$114:$AK$132,MATCH('Data (2)'!BQ1248,FX!$A$114:$A$132,0),MATCH('Data (2)'!D1248,Period,0))</f>
        <v>23282</v>
      </c>
    </row>
    <row r="1249" spans="1:87" hidden="1" x14ac:dyDescent="0.15">
      <c r="A1249" t="s">
        <v>68</v>
      </c>
      <c r="B1249" s="1">
        <f t="shared" si="341"/>
        <v>44044</v>
      </c>
      <c r="C1249" t="s">
        <v>108</v>
      </c>
      <c r="D1249" s="1">
        <v>44166</v>
      </c>
      <c r="E1249">
        <v>44171.187840000006</v>
      </c>
      <c r="F1249">
        <v>20370.631002743547</v>
      </c>
      <c r="G1249">
        <v>17402.83210034452</v>
      </c>
      <c r="H1249">
        <v>13014.769566317496</v>
      </c>
      <c r="I1249">
        <v>41054.85</v>
      </c>
      <c r="J1249">
        <v>17032.552209299713</v>
      </c>
      <c r="K1249">
        <v>14689.42533</v>
      </c>
      <c r="L1249">
        <v>7892.8316047816315</v>
      </c>
      <c r="M1249">
        <v>34507.191099999996</v>
      </c>
      <c r="N1249">
        <v>10782.968332484466</v>
      </c>
      <c r="O1249">
        <v>13838.758801896487</v>
      </c>
      <c r="P1249">
        <v>6250.3162442016601</v>
      </c>
      <c r="Q1249" t="str">
        <v>FWD UL 2019</v>
      </c>
      <c r="R1249" t="str">
        <v>CI Rider 2018</v>
      </c>
      <c r="S1249" t="str">
        <v>HS Rider 2019</v>
      </c>
      <c r="T1249" t="str">
        <v>Accident Rider 2019</v>
      </c>
      <c r="U1249" t="str">
        <v>WoP CI 2018</v>
      </c>
      <c r="V1249" t="str">
        <v>WoP CI + DTH 2018</v>
      </c>
      <c r="W1249" t="str">
        <v>Medical Rider</v>
      </c>
      <c r="X1249" t="str">
        <v>Term Rider 2019</v>
      </c>
      <c r="Y1249">
        <v>0</v>
      </c>
      <c r="Z1249">
        <v>0</v>
      </c>
      <c r="AA1249">
        <v>30389.777233919998</v>
      </c>
      <c r="AB1249">
        <v>3315.5918601048638</v>
      </c>
      <c r="AC1249">
        <v>1766.8475136000002</v>
      </c>
      <c r="AD1249">
        <v>1538.0789830772294</v>
      </c>
      <c r="AE1249">
        <v>990.02109882970535</v>
      </c>
      <c r="AF1249">
        <v>400.03857233263852</v>
      </c>
      <c r="AG1249">
        <v>692.76853977483995</v>
      </c>
      <c r="AH1249">
        <v>130.8910002807248</v>
      </c>
      <c r="AI1249">
        <v>0</v>
      </c>
      <c r="AJ1249">
        <v>0</v>
      </c>
      <c r="AK1249">
        <v>4947.1730380800072</v>
      </c>
      <c r="AL1249">
        <v>9173.7262344557221</v>
      </c>
      <c r="AM1249">
        <v>3165.3955488421134</v>
      </c>
      <c r="AN1249">
        <v>2044.3326953965586</v>
      </c>
      <c r="AO1249">
        <v>2012.0937647621613</v>
      </c>
      <c r="AP1249">
        <v>1098.5274112614406</v>
      </c>
      <c r="AQ1249">
        <v>392.43783945831842</v>
      </c>
      <c r="AR1249">
        <v>789.06336680354264</v>
      </c>
      <c r="AS1249">
        <v>197.70723593340492</v>
      </c>
      <c r="AT1249">
        <v>0</v>
      </c>
      <c r="AU1249">
        <v>0</v>
      </c>
      <c r="AV1249">
        <v>1497.3469058302799</v>
      </c>
      <c r="AW1249" s="4" t="str">
        <v>Universal Life</v>
      </c>
      <c r="AX1249" s="4" t="str">
        <v>Riders</v>
      </c>
      <c r="AY1249" s="4" t="str">
        <v>Riders</v>
      </c>
      <c r="AZ1249" s="4" t="str">
        <v>Riders</v>
      </c>
      <c r="BA1249" s="4" t="str">
        <v>Riders</v>
      </c>
      <c r="BB1249" s="4" t="str">
        <v>Riders</v>
      </c>
      <c r="BC1249" s="4" t="str">
        <v>Riders</v>
      </c>
      <c r="BD1249" s="4" t="str">
        <v>Riders</v>
      </c>
      <c r="BE1249" s="4">
        <v>0</v>
      </c>
      <c r="BF1249" s="4">
        <v>0</v>
      </c>
      <c r="BG1249" s="4">
        <v>0.25022439148489567</v>
      </c>
      <c r="BH1249" s="4">
        <v>1</v>
      </c>
      <c r="BI1249" s="4">
        <v>1</v>
      </c>
      <c r="BJ1249" s="4">
        <v>1</v>
      </c>
      <c r="BK1249" s="4">
        <v>1</v>
      </c>
      <c r="BL1249" s="4">
        <v>1</v>
      </c>
      <c r="BM1249" s="4">
        <v>1</v>
      </c>
      <c r="BN1249" s="4">
        <v>1</v>
      </c>
      <c r="BO1249" s="4">
        <v>0</v>
      </c>
      <c r="BP1249" s="4">
        <v>0</v>
      </c>
      <c r="BQ1249" t="str">
        <f>VLOOKUP(A1249,Misc!$A$3:$B$11,2,FALSE)</f>
        <v>VND</v>
      </c>
      <c r="BR1249">
        <f>INDEX(FX!$B$30:$AK$48,MATCH('Data (2)'!BQ1249,FX!$A$30:$A$48,0),MATCH('Data (2)'!D1249,Period,0))</f>
        <v>23176.29032258</v>
      </c>
      <c r="BS1249">
        <f t="shared" si="346"/>
        <v>0</v>
      </c>
      <c r="BT1249">
        <f t="shared" si="347"/>
        <v>1.9058782585651888</v>
      </c>
      <c r="BU1249">
        <f t="shared" si="348"/>
        <v>0</v>
      </c>
      <c r="BV1249">
        <f t="shared" si="349"/>
        <v>0.87894269182920182</v>
      </c>
      <c r="BW1249">
        <f t="shared" si="350"/>
        <v>0</v>
      </c>
      <c r="BX1249">
        <f t="shared" si="351"/>
        <v>0.7508894589307693</v>
      </c>
      <c r="BY1249">
        <f t="shared" si="352"/>
        <v>0</v>
      </c>
      <c r="BZ1249">
        <f t="shared" si="353"/>
        <v>0.56155533889034759</v>
      </c>
      <c r="CA1249">
        <f t="shared" si="339"/>
        <v>1.7633729920109955</v>
      </c>
      <c r="CB1249">
        <f t="shared" si="339"/>
        <v>0.73157599043465826</v>
      </c>
      <c r="CC1249">
        <f t="shared" si="339"/>
        <v>0.63093485654153425</v>
      </c>
      <c r="CD1249">
        <f t="shared" si="339"/>
        <v>0.33901003370765531</v>
      </c>
      <c r="CE1249" s="4" t="str">
        <f t="shared" si="342"/>
        <v/>
      </c>
      <c r="CF1249" s="4">
        <f t="shared" si="343"/>
        <v>0.46117462533567088</v>
      </c>
      <c r="CG1249" s="4" t="str">
        <f t="shared" si="344"/>
        <v/>
      </c>
      <c r="CH1249" s="4">
        <f t="shared" si="345"/>
        <v>0.63889869511477815</v>
      </c>
      <c r="CI1249">
        <f>INDEX(FX!$B$114:$AK$132,MATCH('Data (2)'!BQ1249,FX!$A$114:$A$132,0),MATCH('Data (2)'!D1249,Period,0))</f>
        <v>23282</v>
      </c>
    </row>
    <row r="1250" spans="1:87" x14ac:dyDescent="0.15">
      <c r="A1250" t="s">
        <v>68</v>
      </c>
      <c r="B1250" s="1">
        <f t="shared" si="341"/>
        <v>44044</v>
      </c>
      <c r="C1250" t="s">
        <v>109</v>
      </c>
      <c r="D1250" s="1">
        <v>43831</v>
      </c>
      <c r="E1250">
        <f t="array" ref="E1250:E1261">TRANSPOSE('[14]D2C_Key Metrics P1'!$F$6:$Q$6)</f>
        <v>70.295500000000004</v>
      </c>
      <c r="F1250">
        <f t="array" ref="F1250:F1261">TRANSPOSE('[14]D2C_Key Metrics P1'!$F$11:$Q$11)</f>
        <v>55.710458807635575</v>
      </c>
      <c r="G1250">
        <f t="array" ref="G1250:G1261">TRANSPOSE('[14]D2C_Key Metrics P1'!$F$16:$Q$16)</f>
        <v>70.295500000000004</v>
      </c>
      <c r="H1250">
        <f t="array" ref="H1250:H1261">TRANSPOSE('[14]D2C_Key Metrics P1'!$F$21:$Q$21)</f>
        <v>55.710458807635575</v>
      </c>
      <c r="I1250">
        <f t="array" ref="I1250:I1261">TRANSPOSE('[14]D2C_Key Metrics P1'!$F$7:$Q$7)</f>
        <v>90</v>
      </c>
      <c r="J1250">
        <f t="array" ref="J1250:J1261">TRANSPOSE('[14]D2C_Key Metrics P1'!$F$12:$Q$12)</f>
        <v>84.142408608810214</v>
      </c>
      <c r="K1250">
        <f t="array" ref="K1250:K1261">TRANSPOSE('[14]D2C_Key Metrics P1'!$F$17:$Q$17)</f>
        <v>89.810914459999992</v>
      </c>
      <c r="L1250">
        <f t="array" ref="L1250:L1261">TRANSPOSE('[14]D2C_Key Metrics P1'!$F$22:$Q$22)</f>
        <v>84.142408608810214</v>
      </c>
      <c r="M1250">
        <f t="array" ref="M1250:M1261">TRANSPOSE('[14]D2C_Key Metrics P1'!$F$9:$Q$9)</f>
        <v>32.521000000000001</v>
      </c>
      <c r="N1250">
        <f t="array" ref="N1250:N1261">TRANSPOSE('[14]D2C_Key Metrics P1'!$F$14:$Q$14)</f>
        <v>32.892987748887165</v>
      </c>
      <c r="O1250">
        <f t="array" ref="O1250:O1261">TRANSPOSE('[14]D2C_Key Metrics P1'!$F$19:$Q$19)</f>
        <v>32.521000000000001</v>
      </c>
      <c r="P1250">
        <f t="array" ref="P1250:P1261">TRANSPOSE('[14]D2C_Key Metrics P1'!$F$24:$Q$24)</f>
        <v>32.913873525621547</v>
      </c>
      <c r="BQ1250" t="str">
        <f>VLOOKUP(A1250,Misc!$A$3:$B$11,2,FALSE)</f>
        <v>VND</v>
      </c>
      <c r="BR1250">
        <f>INDEX(FX!$B$30:$AK$48,MATCH('Data (2)'!BQ1250,FX!$A$30:$A$48,0),MATCH('Data (2)'!D1250,Period,0))</f>
        <v>23173.225806449998</v>
      </c>
      <c r="BS1250">
        <f t="shared" si="346"/>
        <v>3.0334792655597421E-3</v>
      </c>
      <c r="BT1250">
        <f t="shared" si="347"/>
        <v>0</v>
      </c>
      <c r="BU1250">
        <f t="shared" si="348"/>
        <v>2.4040873408366485E-3</v>
      </c>
      <c r="BV1250">
        <f t="shared" si="349"/>
        <v>0</v>
      </c>
      <c r="BW1250">
        <f t="shared" si="350"/>
        <v>3.0334792655597421E-3</v>
      </c>
      <c r="BX1250">
        <f t="shared" si="351"/>
        <v>0</v>
      </c>
      <c r="BY1250">
        <f t="shared" si="352"/>
        <v>2.4040873408366485E-3</v>
      </c>
      <c r="BZ1250">
        <f t="shared" si="353"/>
        <v>0</v>
      </c>
      <c r="CA1250">
        <f t="shared" si="339"/>
        <v>3.852726266612711E-3</v>
      </c>
      <c r="CB1250">
        <f t="shared" si="339"/>
        <v>3.6019740864802513E-3</v>
      </c>
      <c r="CC1250">
        <f t="shared" si="339"/>
        <v>3.844631879650548E-3</v>
      </c>
      <c r="CD1250">
        <f t="shared" si="339"/>
        <v>3.6019740864802513E-3</v>
      </c>
      <c r="CE1250" s="4">
        <f t="shared" si="342"/>
        <v>0.79251813853853481</v>
      </c>
      <c r="CF1250" s="4" t="str">
        <f t="shared" si="343"/>
        <v/>
      </c>
      <c r="CG1250" s="4">
        <f t="shared" si="344"/>
        <v>1</v>
      </c>
      <c r="CH1250" s="4" t="str">
        <f t="shared" si="345"/>
        <v/>
      </c>
      <c r="CI1250">
        <f>INDEX(FX!$B$114:$AK$132,MATCH('Data (2)'!BQ1250,FX!$A$114:$A$132,0),MATCH('Data (2)'!D1250,Period,0))</f>
        <v>23360.081607647498</v>
      </c>
    </row>
    <row r="1251" spans="1:87" hidden="1" x14ac:dyDescent="0.15">
      <c r="A1251" t="s">
        <v>68</v>
      </c>
      <c r="B1251" s="1">
        <f t="shared" si="341"/>
        <v>44044</v>
      </c>
      <c r="C1251" t="s">
        <v>109</v>
      </c>
      <c r="D1251" s="1">
        <v>43862</v>
      </c>
      <c r="E1251">
        <v>112.96899999999999</v>
      </c>
      <c r="F1251">
        <v>100.5873147723</v>
      </c>
      <c r="G1251">
        <v>112.96899999999999</v>
      </c>
      <c r="H1251">
        <v>100.5873147723</v>
      </c>
      <c r="I1251">
        <v>187.5</v>
      </c>
      <c r="J1251">
        <v>175.95940570893262</v>
      </c>
      <c r="K1251">
        <v>187.81343909500001</v>
      </c>
      <c r="L1251">
        <v>175.95940570893262</v>
      </c>
      <c r="M1251">
        <v>15.504</v>
      </c>
      <c r="N1251">
        <v>15.072003311117557</v>
      </c>
      <c r="O1251">
        <v>15.504</v>
      </c>
      <c r="P1251">
        <v>15.072003311117557</v>
      </c>
      <c r="BQ1251" t="str">
        <f>VLOOKUP(A1251,Misc!$A$3:$B$11,2,FALSE)</f>
        <v>VND</v>
      </c>
      <c r="BR1251">
        <f>INDEX(FX!$B$30:$AK$48,MATCH('Data (2)'!BQ1251,FX!$A$30:$A$48,0),MATCH('Data (2)'!D1251,Period,0))</f>
        <v>23230.86206897</v>
      </c>
      <c r="BS1251">
        <f t="shared" si="346"/>
        <v>4.8628845397388548E-3</v>
      </c>
      <c r="BT1251">
        <f t="shared" si="347"/>
        <v>0</v>
      </c>
      <c r="BU1251">
        <f t="shared" si="348"/>
        <v>4.329900219529813E-3</v>
      </c>
      <c r="BV1251">
        <f t="shared" si="349"/>
        <v>0</v>
      </c>
      <c r="BW1251">
        <f t="shared" si="350"/>
        <v>4.8628845397388548E-3</v>
      </c>
      <c r="BX1251">
        <f t="shared" si="351"/>
        <v>0</v>
      </c>
      <c r="BY1251">
        <f t="shared" si="352"/>
        <v>4.329900219529813E-3</v>
      </c>
      <c r="BZ1251">
        <f t="shared" si="353"/>
        <v>0</v>
      </c>
      <c r="CA1251">
        <f t="shared" si="339"/>
        <v>8.0265130554431473E-3</v>
      </c>
      <c r="CB1251">
        <f t="shared" si="339"/>
        <v>7.5324824914707478E-3</v>
      </c>
      <c r="CC1251">
        <f t="shared" si="339"/>
        <v>8.0399307780463676E-3</v>
      </c>
      <c r="CD1251">
        <f t="shared" si="339"/>
        <v>7.5324824914707478E-3</v>
      </c>
      <c r="CE1251" s="4">
        <f t="shared" si="342"/>
        <v>0.89039749641317534</v>
      </c>
      <c r="CF1251" s="4" t="str">
        <f t="shared" si="343"/>
        <v/>
      </c>
      <c r="CG1251" s="4">
        <f t="shared" si="344"/>
        <v>1</v>
      </c>
      <c r="CH1251" s="4" t="str">
        <f t="shared" si="345"/>
        <v/>
      </c>
      <c r="CI1251">
        <f>INDEX(FX!$B$114:$AK$132,MATCH('Data (2)'!BQ1251,FX!$A$114:$A$132,0),MATCH('Data (2)'!D1251,Period,0))</f>
        <v>23360.081607647498</v>
      </c>
    </row>
    <row r="1252" spans="1:87" hidden="1" x14ac:dyDescent="0.15">
      <c r="A1252" t="s">
        <v>68</v>
      </c>
      <c r="B1252" s="1">
        <f t="shared" si="341"/>
        <v>44044</v>
      </c>
      <c r="C1252" t="s">
        <v>109</v>
      </c>
      <c r="D1252" s="1">
        <v>43891</v>
      </c>
      <c r="E1252">
        <v>209.648</v>
      </c>
      <c r="F1252">
        <v>182.03794574012363</v>
      </c>
      <c r="G1252">
        <v>209.648</v>
      </c>
      <c r="H1252">
        <v>182.03794574012363</v>
      </c>
      <c r="I1252">
        <v>264.75</v>
      </c>
      <c r="J1252">
        <v>248.06716975254164</v>
      </c>
      <c r="K1252">
        <v>264.77895904499997</v>
      </c>
      <c r="L1252">
        <v>248.06716975254164</v>
      </c>
      <c r="M1252">
        <v>50.302500000000002</v>
      </c>
      <c r="N1252">
        <v>47.762724610234315</v>
      </c>
      <c r="O1252">
        <v>50.302500000000002</v>
      </c>
      <c r="P1252">
        <v>47.762724610234315</v>
      </c>
      <c r="BQ1252" t="str">
        <f>VLOOKUP(A1252,Misc!$A$3:$B$11,2,FALSE)</f>
        <v>VND</v>
      </c>
      <c r="BR1252">
        <f>INDEX(FX!$B$30:$AK$48,MATCH('Data (2)'!BQ1252,FX!$A$30:$A$48,0),MATCH('Data (2)'!D1252,Period,0))</f>
        <v>23349.225806449998</v>
      </c>
      <c r="BS1252">
        <f t="shared" si="346"/>
        <v>8.9787987720812042E-3</v>
      </c>
      <c r="BT1252">
        <f t="shared" si="347"/>
        <v>0</v>
      </c>
      <c r="BU1252">
        <f t="shared" si="348"/>
        <v>7.7963161283847535E-3</v>
      </c>
      <c r="BV1252">
        <f t="shared" si="349"/>
        <v>0</v>
      </c>
      <c r="BW1252">
        <f t="shared" si="350"/>
        <v>8.9787987720812042E-3</v>
      </c>
      <c r="BX1252">
        <f t="shared" si="351"/>
        <v>0</v>
      </c>
      <c r="BY1252">
        <f t="shared" si="352"/>
        <v>7.7963161283847535E-3</v>
      </c>
      <c r="BZ1252">
        <f t="shared" si="353"/>
        <v>0</v>
      </c>
      <c r="CA1252">
        <f t="shared" si="339"/>
        <v>1.1333436434285724E-2</v>
      </c>
      <c r="CB1252">
        <f t="shared" si="339"/>
        <v>1.0619276675443238E-2</v>
      </c>
      <c r="CC1252">
        <f t="shared" si="339"/>
        <v>1.1334676115100473E-2</v>
      </c>
      <c r="CD1252">
        <f t="shared" si="339"/>
        <v>1.0619276675443238E-2</v>
      </c>
      <c r="CE1252" s="4">
        <f t="shared" si="342"/>
        <v>0.86830280155366912</v>
      </c>
      <c r="CF1252" s="4" t="str">
        <f t="shared" si="343"/>
        <v/>
      </c>
      <c r="CG1252" s="4">
        <f t="shared" si="344"/>
        <v>1</v>
      </c>
      <c r="CH1252" s="4" t="str">
        <f t="shared" si="345"/>
        <v/>
      </c>
      <c r="CI1252">
        <f>INDEX(FX!$B$114:$AK$132,MATCH('Data (2)'!BQ1252,FX!$A$114:$A$132,0),MATCH('Data (2)'!D1252,Period,0))</f>
        <v>23360.081607647498</v>
      </c>
    </row>
    <row r="1253" spans="1:87" hidden="1" x14ac:dyDescent="0.15">
      <c r="A1253" t="s">
        <v>68</v>
      </c>
      <c r="B1253" s="1">
        <f t="shared" si="341"/>
        <v>44044</v>
      </c>
      <c r="C1253" t="s">
        <v>109</v>
      </c>
      <c r="D1253" s="1">
        <v>43922</v>
      </c>
      <c r="E1253">
        <v>203.98750000000001</v>
      </c>
      <c r="F1253">
        <v>171.49130606243887</v>
      </c>
      <c r="G1253">
        <v>203.98750000000001</v>
      </c>
      <c r="H1253">
        <v>171.49130606243887</v>
      </c>
      <c r="I1253">
        <v>264.75</v>
      </c>
      <c r="J1253">
        <v>248.06716975254164</v>
      </c>
      <c r="K1253">
        <v>264.77895904499997</v>
      </c>
      <c r="L1253">
        <v>248.06716975254164</v>
      </c>
      <c r="M1253">
        <v>66.305000000000007</v>
      </c>
      <c r="N1253">
        <v>61.378182225472713</v>
      </c>
      <c r="O1253">
        <v>66.305000000000007</v>
      </c>
      <c r="P1253">
        <v>61.378182225472713</v>
      </c>
      <c r="BQ1253" t="str">
        <f>VLOOKUP(A1253,Misc!$A$3:$B$11,2,FALSE)</f>
        <v>VND</v>
      </c>
      <c r="BR1253">
        <f>INDEX(FX!$B$30:$AK$48,MATCH('Data (2)'!BQ1253,FX!$A$30:$A$48,0),MATCH('Data (2)'!D1253,Period,0))</f>
        <v>23498.677419349999</v>
      </c>
      <c r="BS1253">
        <f t="shared" si="346"/>
        <v>8.6808077050339171E-3</v>
      </c>
      <c r="BT1253">
        <f t="shared" si="347"/>
        <v>0</v>
      </c>
      <c r="BU1253">
        <f t="shared" si="348"/>
        <v>7.2979131123875191E-3</v>
      </c>
      <c r="BV1253">
        <f t="shared" si="349"/>
        <v>0</v>
      </c>
      <c r="BW1253">
        <f t="shared" si="350"/>
        <v>8.6808077050339171E-3</v>
      </c>
      <c r="BX1253">
        <f t="shared" si="351"/>
        <v>0</v>
      </c>
      <c r="BY1253">
        <f t="shared" si="352"/>
        <v>7.2979131123875191E-3</v>
      </c>
      <c r="BZ1253">
        <f t="shared" si="353"/>
        <v>0</v>
      </c>
      <c r="CA1253">
        <f t="shared" si="339"/>
        <v>1.1333436434285724E-2</v>
      </c>
      <c r="CB1253">
        <f t="shared" si="339"/>
        <v>1.0619276675443238E-2</v>
      </c>
      <c r="CC1253">
        <f t="shared" si="339"/>
        <v>1.1334676115100473E-2</v>
      </c>
      <c r="CD1253">
        <f t="shared" si="339"/>
        <v>1.0619276675443238E-2</v>
      </c>
      <c r="CE1253" s="4">
        <f t="shared" si="342"/>
        <v>0.8406951703532759</v>
      </c>
      <c r="CF1253" s="4" t="str">
        <f t="shared" si="343"/>
        <v/>
      </c>
      <c r="CG1253" s="4">
        <f t="shared" si="344"/>
        <v>1</v>
      </c>
      <c r="CH1253" s="4" t="str">
        <f t="shared" si="345"/>
        <v/>
      </c>
      <c r="CI1253">
        <f>INDEX(FX!$B$114:$AK$132,MATCH('Data (2)'!BQ1253,FX!$A$114:$A$132,0),MATCH('Data (2)'!D1253,Period,0))</f>
        <v>23360.081607647498</v>
      </c>
    </row>
    <row r="1254" spans="1:87" hidden="1" x14ac:dyDescent="0.15">
      <c r="A1254" t="s">
        <v>68</v>
      </c>
      <c r="B1254" s="1">
        <f t="shared" si="341"/>
        <v>44044</v>
      </c>
      <c r="C1254" t="s">
        <v>109</v>
      </c>
      <c r="D1254" s="1">
        <v>43952</v>
      </c>
      <c r="E1254">
        <v>460.8605</v>
      </c>
      <c r="F1254">
        <v>405.83078732594413</v>
      </c>
      <c r="G1254">
        <v>460.8605</v>
      </c>
      <c r="H1254">
        <v>405.83078732594413</v>
      </c>
      <c r="I1254">
        <v>279.75</v>
      </c>
      <c r="J1254">
        <v>261.97040977731183</v>
      </c>
      <c r="K1254">
        <v>279.61883255499998</v>
      </c>
      <c r="L1254">
        <v>261.97040977731183</v>
      </c>
      <c r="M1254">
        <v>95.784000000000006</v>
      </c>
      <c r="N1254">
        <v>87.78827159844478</v>
      </c>
      <c r="O1254">
        <v>95.784000000000006</v>
      </c>
      <c r="P1254">
        <v>87.78827159844478</v>
      </c>
      <c r="BQ1254" t="str">
        <f>VLOOKUP(A1254,Misc!$A$3:$B$11,2,FALSE)</f>
        <v>VND</v>
      </c>
      <c r="BR1254">
        <f>INDEX(FX!$B$30:$AK$48,MATCH('Data (2)'!BQ1254,FX!$A$30:$A$48,0),MATCH('Data (2)'!D1254,Period,0))</f>
        <v>23347.93548</v>
      </c>
      <c r="BS1254">
        <f t="shared" si="346"/>
        <v>1.9738811613334132E-2</v>
      </c>
      <c r="BT1254">
        <f t="shared" si="347"/>
        <v>0</v>
      </c>
      <c r="BU1254">
        <f t="shared" si="348"/>
        <v>1.7381870344535668E-2</v>
      </c>
      <c r="BV1254">
        <f t="shared" si="349"/>
        <v>0</v>
      </c>
      <c r="BW1254">
        <f t="shared" si="350"/>
        <v>1.9738811613334132E-2</v>
      </c>
      <c r="BX1254">
        <f t="shared" si="351"/>
        <v>0</v>
      </c>
      <c r="BY1254">
        <f t="shared" si="352"/>
        <v>1.7381870344535668E-2</v>
      </c>
      <c r="BZ1254">
        <f t="shared" si="353"/>
        <v>0</v>
      </c>
      <c r="CA1254">
        <f t="shared" si="339"/>
        <v>1.1975557478721177E-2</v>
      </c>
      <c r="CB1254">
        <f t="shared" si="339"/>
        <v>1.1214447542492718E-2</v>
      </c>
      <c r="CC1254">
        <f t="shared" si="339"/>
        <v>1.1969942453602554E-2</v>
      </c>
      <c r="CD1254">
        <f t="shared" si="339"/>
        <v>1.1214447542492718E-2</v>
      </c>
      <c r="CE1254" s="4">
        <f t="shared" si="342"/>
        <v>0.88059355775976489</v>
      </c>
      <c r="CF1254" s="4" t="str">
        <f t="shared" si="343"/>
        <v/>
      </c>
      <c r="CG1254" s="4">
        <f t="shared" si="344"/>
        <v>1</v>
      </c>
      <c r="CH1254" s="4" t="str">
        <f t="shared" si="345"/>
        <v/>
      </c>
      <c r="CI1254">
        <f>INDEX(FX!$B$114:$AK$132,MATCH('Data (2)'!BQ1254,FX!$A$114:$A$132,0),MATCH('Data (2)'!D1254,Period,0))</f>
        <v>23360.081607647498</v>
      </c>
    </row>
    <row r="1255" spans="1:87" hidden="1" x14ac:dyDescent="0.15">
      <c r="A1255" t="s">
        <v>68</v>
      </c>
      <c r="B1255" s="1">
        <f t="shared" si="341"/>
        <v>44044</v>
      </c>
      <c r="C1255" t="s">
        <v>109</v>
      </c>
      <c r="D1255" s="1">
        <v>43983</v>
      </c>
      <c r="E1255">
        <v>488.78399999999999</v>
      </c>
      <c r="F1255">
        <v>442.17734502404346</v>
      </c>
      <c r="G1255">
        <v>488.78399999999999</v>
      </c>
      <c r="H1255">
        <v>442.17734502404346</v>
      </c>
      <c r="I1255">
        <v>279.75</v>
      </c>
      <c r="J1255">
        <v>261.97040977731183</v>
      </c>
      <c r="K1255">
        <v>279.61883255499998</v>
      </c>
      <c r="L1255">
        <v>261.97040977731183</v>
      </c>
      <c r="M1255">
        <v>97.084500000000006</v>
      </c>
      <c r="N1255">
        <v>88.638096155320568</v>
      </c>
      <c r="O1255">
        <v>97.084500000000006</v>
      </c>
      <c r="P1255">
        <v>88.638096155320568</v>
      </c>
      <c r="BQ1255" t="str">
        <f>VLOOKUP(A1255,Misc!$A$3:$B$11,2,FALSE)</f>
        <v>VND</v>
      </c>
      <c r="BR1255">
        <f>INDEX(FX!$B$30:$AK$48,MATCH('Data (2)'!BQ1255,FX!$A$30:$A$48,0),MATCH('Data (2)'!D1255,Period,0))</f>
        <v>23229.9</v>
      </c>
      <c r="BS1255">
        <f t="shared" si="346"/>
        <v>2.1041158162540517E-2</v>
      </c>
      <c r="BT1255">
        <f t="shared" si="347"/>
        <v>0</v>
      </c>
      <c r="BU1255">
        <f t="shared" si="348"/>
        <v>1.9034836354183335E-2</v>
      </c>
      <c r="BV1255">
        <f t="shared" si="349"/>
        <v>0</v>
      </c>
      <c r="BW1255">
        <f t="shared" si="350"/>
        <v>2.1041158162540517E-2</v>
      </c>
      <c r="BX1255">
        <f t="shared" si="351"/>
        <v>0</v>
      </c>
      <c r="BY1255">
        <f t="shared" si="352"/>
        <v>1.9034836354183335E-2</v>
      </c>
      <c r="BZ1255">
        <f t="shared" si="353"/>
        <v>0</v>
      </c>
      <c r="CA1255">
        <f t="shared" si="339"/>
        <v>1.1975557478721177E-2</v>
      </c>
      <c r="CB1255">
        <f t="shared" si="339"/>
        <v>1.1214447542492718E-2</v>
      </c>
      <c r="CC1255">
        <f t="shared" si="339"/>
        <v>1.1969942453602554E-2</v>
      </c>
      <c r="CD1255">
        <f t="shared" si="339"/>
        <v>1.1214447542492718E-2</v>
      </c>
      <c r="CE1255" s="4">
        <f t="shared" si="342"/>
        <v>0.90464774833882344</v>
      </c>
      <c r="CF1255" s="4" t="str">
        <f t="shared" si="343"/>
        <v/>
      </c>
      <c r="CG1255" s="4">
        <f t="shared" si="344"/>
        <v>1</v>
      </c>
      <c r="CH1255" s="4" t="str">
        <f t="shared" si="345"/>
        <v/>
      </c>
      <c r="CI1255">
        <f>INDEX(FX!$B$114:$AK$132,MATCH('Data (2)'!BQ1255,FX!$A$114:$A$132,0),MATCH('Data (2)'!D1255,Period,0))</f>
        <v>23360.081607647498</v>
      </c>
    </row>
    <row r="1256" spans="1:87" hidden="1" x14ac:dyDescent="0.15">
      <c r="A1256" t="s">
        <v>68</v>
      </c>
      <c r="B1256" s="1">
        <f t="shared" si="341"/>
        <v>44044</v>
      </c>
      <c r="C1256" t="s">
        <v>109</v>
      </c>
      <c r="D1256" s="1">
        <v>44013</v>
      </c>
      <c r="E1256">
        <v>332.42950000000002</v>
      </c>
      <c r="F1256">
        <v>313.9805452986779</v>
      </c>
      <c r="G1256">
        <v>332.42950000000002</v>
      </c>
      <c r="H1256">
        <v>313.9805452986779</v>
      </c>
      <c r="I1256">
        <v>277.5</v>
      </c>
      <c r="J1256">
        <v>260.10181431774288</v>
      </c>
      <c r="K1256">
        <v>277.62435355500003</v>
      </c>
      <c r="L1256">
        <v>260.10181431774288</v>
      </c>
      <c r="M1256">
        <v>117.9635</v>
      </c>
      <c r="N1256">
        <v>105.92936762606524</v>
      </c>
      <c r="O1256">
        <v>117.9635</v>
      </c>
      <c r="P1256">
        <v>105.92936762606524</v>
      </c>
      <c r="BQ1256" t="str">
        <f>VLOOKUP(A1256,Misc!$A$3:$B$11,2,FALSE)</f>
        <v>VND</v>
      </c>
      <c r="BR1256">
        <f>INDEX(FX!$B$30:$AK$48,MATCH('Data (2)'!BQ1256,FX!$A$30:$A$48,0),MATCH('Data (2)'!D1256,Period,0))</f>
        <v>23189.096774189999</v>
      </c>
      <c r="BS1256">
        <f t="shared" si="346"/>
        <v>1.4335595009892827E-2</v>
      </c>
      <c r="BT1256">
        <f t="shared" si="347"/>
        <v>0</v>
      </c>
      <c r="BU1256">
        <f t="shared" si="348"/>
        <v>1.3540007545621419E-2</v>
      </c>
      <c r="BV1256">
        <f t="shared" si="349"/>
        <v>0</v>
      </c>
      <c r="BW1256">
        <f t="shared" si="350"/>
        <v>1.4335595009892827E-2</v>
      </c>
      <c r="BX1256">
        <f t="shared" si="351"/>
        <v>0</v>
      </c>
      <c r="BY1256">
        <f t="shared" si="352"/>
        <v>1.3540007545621419E-2</v>
      </c>
      <c r="BZ1256">
        <f t="shared" si="353"/>
        <v>0</v>
      </c>
      <c r="CA1256">
        <f t="shared" si="339"/>
        <v>1.1919079116914354E-2</v>
      </c>
      <c r="CB1256">
        <f t="shared" si="339"/>
        <v>1.1171798570472591E-2</v>
      </c>
      <c r="CC1256">
        <f t="shared" si="339"/>
        <v>1.1924420305600895E-2</v>
      </c>
      <c r="CD1256">
        <f t="shared" si="339"/>
        <v>1.1171798570472591E-2</v>
      </c>
      <c r="CE1256" s="4">
        <f t="shared" si="342"/>
        <v>0.94450265484464491</v>
      </c>
      <c r="CF1256" s="4" t="str">
        <f t="shared" si="343"/>
        <v/>
      </c>
      <c r="CG1256" s="4">
        <f t="shared" si="344"/>
        <v>1</v>
      </c>
      <c r="CH1256" s="4" t="str">
        <f t="shared" si="345"/>
        <v/>
      </c>
      <c r="CI1256">
        <f>INDEX(FX!$B$114:$AK$132,MATCH('Data (2)'!BQ1256,FX!$A$114:$A$132,0),MATCH('Data (2)'!D1256,Period,0))</f>
        <v>23282</v>
      </c>
    </row>
    <row r="1257" spans="1:87" hidden="1" x14ac:dyDescent="0.15">
      <c r="A1257" t="s">
        <v>68</v>
      </c>
      <c r="B1257" s="1">
        <f t="shared" si="341"/>
        <v>44044</v>
      </c>
      <c r="C1257" t="s">
        <v>109</v>
      </c>
      <c r="D1257" s="1">
        <v>44044</v>
      </c>
      <c r="E1257">
        <v>638.7600000000001</v>
      </c>
      <c r="F1257">
        <v>520.58970954408198</v>
      </c>
      <c r="G1257">
        <v>482.14299999999997</v>
      </c>
      <c r="H1257">
        <v>428.06994492281717</v>
      </c>
      <c r="I1257">
        <v>791.5</v>
      </c>
      <c r="J1257">
        <v>456.72888895946511</v>
      </c>
      <c r="K1257">
        <v>277.62435355500003</v>
      </c>
      <c r="L1257">
        <v>260.10181431774288</v>
      </c>
      <c r="M1257">
        <v>128.10599999999999</v>
      </c>
      <c r="N1257">
        <v>111.49819919041875</v>
      </c>
      <c r="O1257">
        <v>128.10599999999999</v>
      </c>
      <c r="P1257">
        <v>111.49819919041875</v>
      </c>
      <c r="BQ1257" t="str">
        <f>VLOOKUP(A1257,Misc!$A$3:$B$11,2,FALSE)</f>
        <v>VND</v>
      </c>
      <c r="BR1257">
        <f>INDEX(FX!$B$30:$AK$48,MATCH('Data (2)'!BQ1257,FX!$A$30:$A$48,0),MATCH('Data (2)'!D1257,Period,0))</f>
        <v>23176.29032258</v>
      </c>
      <c r="BS1257">
        <f t="shared" si="346"/>
        <v>2.7560925027663916E-2</v>
      </c>
      <c r="BT1257">
        <f t="shared" si="347"/>
        <v>0</v>
      </c>
      <c r="BU1257">
        <f t="shared" si="348"/>
        <v>2.2462167253612896E-2</v>
      </c>
      <c r="BV1257">
        <f t="shared" si="349"/>
        <v>0</v>
      </c>
      <c r="BW1257">
        <f t="shared" si="350"/>
        <v>2.0803286172604671E-2</v>
      </c>
      <c r="BX1257">
        <f t="shared" si="351"/>
        <v>0</v>
      </c>
      <c r="BY1257">
        <f t="shared" si="352"/>
        <v>1.8470166664496811E-2</v>
      </c>
      <c r="BZ1257">
        <f t="shared" si="353"/>
        <v>0</v>
      </c>
      <c r="CA1257">
        <f t="shared" si="339"/>
        <v>3.3996220255991756E-2</v>
      </c>
      <c r="CB1257">
        <f t="shared" si="339"/>
        <v>1.9617253198155875E-2</v>
      </c>
      <c r="CC1257">
        <f t="shared" si="339"/>
        <v>1.1924420305600895E-2</v>
      </c>
      <c r="CD1257">
        <f t="shared" si="339"/>
        <v>1.1171798570472591E-2</v>
      </c>
      <c r="CE1257" s="4">
        <f t="shared" si="342"/>
        <v>0.8150004846015434</v>
      </c>
      <c r="CF1257" s="4" t="str">
        <f t="shared" si="343"/>
        <v/>
      </c>
      <c r="CG1257" s="4">
        <f t="shared" si="344"/>
        <v>0.8222789215286429</v>
      </c>
      <c r="CH1257" s="4" t="str">
        <f t="shared" si="345"/>
        <v/>
      </c>
      <c r="CI1257">
        <f>INDEX(FX!$B$114:$AK$132,MATCH('Data (2)'!BQ1257,FX!$A$114:$A$132,0),MATCH('Data (2)'!D1257,Period,0))</f>
        <v>23282</v>
      </c>
    </row>
    <row r="1258" spans="1:87" hidden="1" x14ac:dyDescent="0.15">
      <c r="A1258" t="s">
        <v>68</v>
      </c>
      <c r="B1258" s="1">
        <f t="shared" si="341"/>
        <v>44044</v>
      </c>
      <c r="C1258" t="s">
        <v>109</v>
      </c>
      <c r="D1258" s="1">
        <v>44075</v>
      </c>
      <c r="E1258">
        <v>767.73</v>
      </c>
      <c r="F1258">
        <v>632.11977706504081</v>
      </c>
      <c r="G1258">
        <v>513.23</v>
      </c>
      <c r="H1258">
        <v>471.548055396184</v>
      </c>
      <c r="I1258">
        <v>1119</v>
      </c>
      <c r="J1258">
        <v>722.94110853874167</v>
      </c>
      <c r="K1258">
        <v>540.40883359999998</v>
      </c>
      <c r="L1258">
        <v>506.30038861071557</v>
      </c>
      <c r="M1258">
        <v>383.81</v>
      </c>
      <c r="N1258">
        <v>386.01413452498065</v>
      </c>
      <c r="O1258">
        <v>383.81</v>
      </c>
      <c r="P1258">
        <v>386.01413452498065</v>
      </c>
      <c r="BQ1258" t="str">
        <f>VLOOKUP(A1258,Misc!$A$3:$B$11,2,FALSE)</f>
        <v>VND</v>
      </c>
      <c r="BR1258">
        <f>INDEX(FX!$B$30:$AK$48,MATCH('Data (2)'!BQ1258,FX!$A$30:$A$48,0),MATCH('Data (2)'!D1258,Period,0))</f>
        <v>23176.29032258</v>
      </c>
      <c r="BS1258">
        <f t="shared" si="346"/>
        <v>0</v>
      </c>
      <c r="BT1258">
        <f t="shared" si="347"/>
        <v>3.3125663741449707E-2</v>
      </c>
      <c r="BU1258">
        <f t="shared" si="348"/>
        <v>0</v>
      </c>
      <c r="BV1258">
        <f t="shared" si="349"/>
        <v>2.727441571825602E-2</v>
      </c>
      <c r="BW1258">
        <f t="shared" si="350"/>
        <v>0</v>
      </c>
      <c r="BX1258">
        <f t="shared" si="351"/>
        <v>2.2144613864280713E-2</v>
      </c>
      <c r="BY1258">
        <f t="shared" si="352"/>
        <v>0</v>
      </c>
      <c r="BZ1258">
        <f t="shared" si="353"/>
        <v>2.0346140337082683E-2</v>
      </c>
      <c r="CA1258">
        <f t="shared" si="339"/>
        <v>4.8062881195773559E-2</v>
      </c>
      <c r="CB1258">
        <f t="shared" si="339"/>
        <v>3.1051503674028934E-2</v>
      </c>
      <c r="CC1258">
        <f t="shared" si="339"/>
        <v>2.3211443759127221E-2</v>
      </c>
      <c r="CD1258">
        <f t="shared" ref="CD1258:CD1321" si="354">L1258/$CI1258</f>
        <v>2.1746430229821988E-2</v>
      </c>
      <c r="CE1258" s="4" t="str">
        <f t="shared" si="342"/>
        <v/>
      </c>
      <c r="CF1258" s="4">
        <f t="shared" si="343"/>
        <v>0.82336208962140445</v>
      </c>
      <c r="CG1258" s="4" t="str">
        <f t="shared" si="344"/>
        <v/>
      </c>
      <c r="CH1258" s="4">
        <f t="shared" si="345"/>
        <v>0.74597896238210071</v>
      </c>
      <c r="CI1258">
        <f>INDEX(FX!$B$114:$AK$132,MATCH('Data (2)'!BQ1258,FX!$A$114:$A$132,0),MATCH('Data (2)'!D1258,Period,0))</f>
        <v>23282</v>
      </c>
    </row>
    <row r="1259" spans="1:87" hidden="1" x14ac:dyDescent="0.15">
      <c r="A1259" t="s">
        <v>68</v>
      </c>
      <c r="B1259" s="1">
        <f t="shared" si="341"/>
        <v>44044</v>
      </c>
      <c r="C1259" t="s">
        <v>109</v>
      </c>
      <c r="D1259" s="1">
        <v>44105</v>
      </c>
      <c r="E1259">
        <v>1397.25</v>
      </c>
      <c r="F1259">
        <v>1066.1261176158582</v>
      </c>
      <c r="G1259">
        <v>797.25</v>
      </c>
      <c r="H1259">
        <v>732.50138761297603</v>
      </c>
      <c r="I1259">
        <v>972</v>
      </c>
      <c r="J1259">
        <v>607.93244478707493</v>
      </c>
      <c r="K1259">
        <v>449.05457229500001</v>
      </c>
      <c r="L1259">
        <v>420.71204303936673</v>
      </c>
      <c r="M1259">
        <v>97.098500000000001</v>
      </c>
      <c r="N1259">
        <v>90.332585471244528</v>
      </c>
      <c r="O1259">
        <v>97.098500000000001</v>
      </c>
      <c r="P1259">
        <v>90.332585471244528</v>
      </c>
      <c r="BQ1259" t="str">
        <f>VLOOKUP(A1259,Misc!$A$3:$B$11,2,FALSE)</f>
        <v>VND</v>
      </c>
      <c r="BR1259">
        <f>INDEX(FX!$B$30:$AK$48,MATCH('Data (2)'!BQ1259,FX!$A$30:$A$48,0),MATCH('Data (2)'!D1259,Period,0))</f>
        <v>23176.29032258</v>
      </c>
      <c r="BS1259">
        <f t="shared" si="346"/>
        <v>0</v>
      </c>
      <c r="BT1259">
        <f t="shared" si="347"/>
        <v>6.028790546512524E-2</v>
      </c>
      <c r="BU1259">
        <f t="shared" si="348"/>
        <v>0</v>
      </c>
      <c r="BV1259">
        <f t="shared" si="349"/>
        <v>4.6000723272661193E-2</v>
      </c>
      <c r="BW1259">
        <f t="shared" si="350"/>
        <v>0</v>
      </c>
      <c r="BX1259">
        <f t="shared" si="351"/>
        <v>3.4399379232113864E-2</v>
      </c>
      <c r="BY1259">
        <f t="shared" si="352"/>
        <v>0</v>
      </c>
      <c r="BZ1259">
        <f t="shared" si="353"/>
        <v>3.1605635648226271E-2</v>
      </c>
      <c r="CA1259">
        <f t="shared" ref="CA1259:CD1338" si="355">I1259/$CI1259</f>
        <v>4.1748990636543255E-2</v>
      </c>
      <c r="CB1259">
        <f t="shared" si="355"/>
        <v>2.6111693359121852E-2</v>
      </c>
      <c r="CC1259">
        <f t="shared" si="355"/>
        <v>1.9287628738725197E-2</v>
      </c>
      <c r="CD1259">
        <f t="shared" si="354"/>
        <v>1.8070270725855455E-2</v>
      </c>
      <c r="CE1259" s="4" t="str">
        <f t="shared" si="342"/>
        <v/>
      </c>
      <c r="CF1259" s="4">
        <f t="shared" si="343"/>
        <v>0.76301743969644531</v>
      </c>
      <c r="CG1259" s="4" t="str">
        <f t="shared" si="344"/>
        <v/>
      </c>
      <c r="CH1259" s="4">
        <f t="shared" si="345"/>
        <v>0.68706823283819751</v>
      </c>
      <c r="CI1259">
        <f>INDEX(FX!$B$114:$AK$132,MATCH('Data (2)'!BQ1259,FX!$A$114:$A$132,0),MATCH('Data (2)'!D1259,Period,0))</f>
        <v>23282</v>
      </c>
    </row>
    <row r="1260" spans="1:87" hidden="1" x14ac:dyDescent="0.15">
      <c r="A1260" t="s">
        <v>68</v>
      </c>
      <c r="B1260" s="1">
        <f t="shared" si="341"/>
        <v>44044</v>
      </c>
      <c r="C1260" t="s">
        <v>109</v>
      </c>
      <c r="D1260" s="1">
        <v>44136</v>
      </c>
      <c r="E1260">
        <v>1765.75</v>
      </c>
      <c r="F1260">
        <v>1225.0072424296059</v>
      </c>
      <c r="G1260">
        <v>585.75</v>
      </c>
      <c r="H1260">
        <v>538.17834781348472</v>
      </c>
      <c r="I1260">
        <v>869.25</v>
      </c>
      <c r="J1260">
        <v>453.70683315961094</v>
      </c>
      <c r="K1260">
        <v>242.519148785</v>
      </c>
      <c r="L1260">
        <v>227.21230972007086</v>
      </c>
      <c r="M1260">
        <v>5.4615</v>
      </c>
      <c r="N1260">
        <v>4.5249849161984921</v>
      </c>
      <c r="O1260">
        <v>5.4615</v>
      </c>
      <c r="P1260">
        <v>4.5249849161984921</v>
      </c>
      <c r="BQ1260" t="str">
        <f>VLOOKUP(A1260,Misc!$A$3:$B$11,2,FALSE)</f>
        <v>VND</v>
      </c>
      <c r="BR1260">
        <f>INDEX(FX!$B$30:$AK$48,MATCH('Data (2)'!BQ1260,FX!$A$30:$A$48,0),MATCH('Data (2)'!D1260,Period,0))</f>
        <v>23176.29032258</v>
      </c>
      <c r="BS1260">
        <f t="shared" si="346"/>
        <v>0</v>
      </c>
      <c r="BT1260">
        <f t="shared" si="347"/>
        <v>7.6187775326566398E-2</v>
      </c>
      <c r="BU1260">
        <f t="shared" si="348"/>
        <v>0</v>
      </c>
      <c r="BV1260">
        <f t="shared" si="349"/>
        <v>5.285605355211296E-2</v>
      </c>
      <c r="BW1260">
        <f t="shared" si="350"/>
        <v>0</v>
      </c>
      <c r="BX1260">
        <f t="shared" si="351"/>
        <v>2.5273673734977357E-2</v>
      </c>
      <c r="BY1260">
        <f t="shared" si="352"/>
        <v>0</v>
      </c>
      <c r="BZ1260">
        <f t="shared" si="353"/>
        <v>2.3221073792346867E-2</v>
      </c>
      <c r="CA1260">
        <f t="shared" si="355"/>
        <v>3.7335709990550643E-2</v>
      </c>
      <c r="CB1260">
        <f t="shared" si="355"/>
        <v>1.9487450956086717E-2</v>
      </c>
      <c r="CC1260">
        <f t="shared" si="355"/>
        <v>1.0416594312559058E-2</v>
      </c>
      <c r="CD1260">
        <f t="shared" si="354"/>
        <v>9.7591405257310745E-3</v>
      </c>
      <c r="CE1260" s="4" t="str">
        <f t="shared" si="342"/>
        <v/>
      </c>
      <c r="CF1260" s="4">
        <f t="shared" si="343"/>
        <v>0.69376029586838783</v>
      </c>
      <c r="CG1260" s="4" t="str">
        <f t="shared" si="344"/>
        <v/>
      </c>
      <c r="CH1260" s="4">
        <f t="shared" si="345"/>
        <v>0.43932666613961735</v>
      </c>
      <c r="CI1260">
        <f>INDEX(FX!$B$114:$AK$132,MATCH('Data (2)'!BQ1260,FX!$A$114:$A$132,0),MATCH('Data (2)'!D1260,Period,0))</f>
        <v>23282</v>
      </c>
    </row>
    <row r="1261" spans="1:87" hidden="1" x14ac:dyDescent="0.15">
      <c r="A1261" t="s">
        <v>68</v>
      </c>
      <c r="B1261" s="1">
        <f t="shared" si="341"/>
        <v>44044</v>
      </c>
      <c r="C1261" t="s">
        <v>109</v>
      </c>
      <c r="D1261" s="1">
        <v>44166</v>
      </c>
      <c r="E1261">
        <v>2041.75</v>
      </c>
      <c r="F1261">
        <v>1373.126679668354</v>
      </c>
      <c r="G1261">
        <v>441.75</v>
      </c>
      <c r="H1261">
        <v>405.873299439363</v>
      </c>
      <c r="I1261">
        <v>983.22372890291831</v>
      </c>
      <c r="J1261">
        <v>489.9456739957198</v>
      </c>
      <c r="K1261">
        <v>243.848801455</v>
      </c>
      <c r="L1261">
        <v>228.45804002957311</v>
      </c>
      <c r="M1261">
        <v>9.4689999999999994</v>
      </c>
      <c r="N1261">
        <v>8.3425923396469557</v>
      </c>
      <c r="O1261">
        <v>9.4689999999999994</v>
      </c>
      <c r="P1261">
        <v>8.3425923396469557</v>
      </c>
      <c r="BQ1261" t="str">
        <f>VLOOKUP(A1261,Misc!$A$3:$B$11,2,FALSE)</f>
        <v>VND</v>
      </c>
      <c r="BR1261">
        <f>INDEX(FX!$B$30:$AK$48,MATCH('Data (2)'!BQ1261,FX!$A$30:$A$48,0),MATCH('Data (2)'!D1261,Period,0))</f>
        <v>23176.29032258</v>
      </c>
      <c r="BS1261">
        <f t="shared" si="346"/>
        <v>0</v>
      </c>
      <c r="BT1261">
        <f t="shared" si="347"/>
        <v>8.8096497393751624E-2</v>
      </c>
      <c r="BU1261">
        <f t="shared" si="348"/>
        <v>0</v>
      </c>
      <c r="BV1261">
        <f t="shared" si="349"/>
        <v>5.9247043446403316E-2</v>
      </c>
      <c r="BW1261">
        <f t="shared" si="350"/>
        <v>0</v>
      </c>
      <c r="BX1261">
        <f t="shared" si="351"/>
        <v>1.9060427439054624E-2</v>
      </c>
      <c r="BY1261">
        <f t="shared" si="352"/>
        <v>0</v>
      </c>
      <c r="BZ1261">
        <f t="shared" si="353"/>
        <v>1.7512435933024716E-2</v>
      </c>
      <c r="CA1261">
        <f t="shared" si="355"/>
        <v>4.223106816007724E-2</v>
      </c>
      <c r="CB1261">
        <f t="shared" si="355"/>
        <v>2.1043968473314998E-2</v>
      </c>
      <c r="CC1261">
        <f t="shared" si="355"/>
        <v>1.0473705070655441E-2</v>
      </c>
      <c r="CD1261">
        <f t="shared" si="354"/>
        <v>9.8126466811087158E-3</v>
      </c>
      <c r="CE1261" s="4" t="str">
        <f t="shared" si="342"/>
        <v/>
      </c>
      <c r="CF1261" s="4">
        <f t="shared" si="343"/>
        <v>0.67252439312763757</v>
      </c>
      <c r="CG1261" s="4" t="str">
        <f t="shared" si="344"/>
        <v/>
      </c>
      <c r="CH1261" s="4">
        <f t="shared" si="345"/>
        <v>0.29558328845332171</v>
      </c>
      <c r="CI1261">
        <f>INDEX(FX!$B$114:$AK$132,MATCH('Data (2)'!BQ1261,FX!$A$114:$A$132,0),MATCH('Data (2)'!D1261,Period,0))</f>
        <v>23282</v>
      </c>
    </row>
    <row r="1262" spans="1:87" x14ac:dyDescent="0.15">
      <c r="A1262" t="s">
        <v>68</v>
      </c>
      <c r="B1262" s="1">
        <f t="shared" si="341"/>
        <v>44044</v>
      </c>
      <c r="C1262" t="s">
        <v>45</v>
      </c>
      <c r="D1262" s="1">
        <v>43831</v>
      </c>
      <c r="E1262">
        <f t="array" ref="E1262:E1273">TRANSPOSE('[14]OVERALL_Key Metrics P1'!$F$6:$Q$6)</f>
        <v>28612.064619999997</v>
      </c>
      <c r="F1262">
        <f t="array" ref="F1262:F1273">TRANSPOSE('[14]OVERALL_Key Metrics P1'!$F$11:$Q$11)</f>
        <v>11612.926726299986</v>
      </c>
      <c r="G1262">
        <f t="array" ref="G1262:G1273">TRANSPOSE('[14]OVERALL_Key Metrics P1'!$F$16:$Q$16)</f>
        <v>11450.374030006456</v>
      </c>
      <c r="H1262">
        <f t="array" ref="H1262:H1273">TRANSPOSE('[14]OVERALL_Key Metrics P1'!$F$21:$Q$21)</f>
        <v>7124.9216330910431</v>
      </c>
      <c r="I1262">
        <f t="array" ref="I1262:I1273">TRANSPOSE('[14]OVERALL_Key Metrics P1'!$F$7:$Q$7)</f>
        <v>61248.532288155002</v>
      </c>
      <c r="J1262">
        <f t="array" ref="J1262:J1273">TRANSPOSE('[14]OVERALL_Key Metrics P1'!$F$12:$Q$12)</f>
        <v>23057.849562878822</v>
      </c>
      <c r="K1262">
        <f t="array" ref="K1262:K1273">TRANSPOSE('[14]OVERALL_Key Metrics P1'!$F$17:$Q$17)</f>
        <v>22403.600610846468</v>
      </c>
      <c r="L1262">
        <f t="array" ref="L1262:L1273">TRANSPOSE('[14]OVERALL_Key Metrics P1'!$F$22:$Q$22)</f>
        <v>12458.082190837997</v>
      </c>
      <c r="M1262">
        <f t="array" ref="M1262:M1273">TRANSPOSE('[14]OVERALL_Key Metrics P1'!$F$9:$Q$9)</f>
        <v>38164.017520000001</v>
      </c>
      <c r="N1262">
        <f t="array" ref="N1262:N1273">TRANSPOSE('[14]OVERALL_Key Metrics P1'!$F$14:$Q$14)</f>
        <v>14214.887283689501</v>
      </c>
      <c r="O1262">
        <f t="array" ref="O1262:O1273">TRANSPOSE('[14]OVERALL_Key Metrics P1'!$F$19:$Q$19)</f>
        <v>13993.351324045876</v>
      </c>
      <c r="P1262">
        <f t="array" ref="P1262:P1273">TRANSPOSE('[14]OVERALL_Key Metrics P1'!$F$24:$Q$24)</f>
        <v>7404.1541866332327</v>
      </c>
      <c r="BQ1262" t="str">
        <f>VLOOKUP(A1262,Misc!$A$3:$B$11,2,FALSE)</f>
        <v>VND</v>
      </c>
      <c r="BR1262">
        <f>INDEX(FX!$B$30:$AK$48,MATCH('Data (2)'!BQ1262,FX!$A$30:$A$48,0),MATCH('Data (2)'!D1262,Period,0))</f>
        <v>23173.225806449998</v>
      </c>
      <c r="BS1262">
        <f t="shared" si="346"/>
        <v>1.2347035694976987</v>
      </c>
      <c r="BT1262">
        <f t="shared" si="347"/>
        <v>0</v>
      </c>
      <c r="BU1262">
        <f t="shared" si="348"/>
        <v>0.50113552697819319</v>
      </c>
      <c r="BV1262">
        <f t="shared" si="349"/>
        <v>0</v>
      </c>
      <c r="BW1262">
        <f t="shared" si="350"/>
        <v>0.49412084988268562</v>
      </c>
      <c r="BX1262">
        <f t="shared" si="351"/>
        <v>0</v>
      </c>
      <c r="BY1262">
        <f t="shared" si="352"/>
        <v>0.30746352245477643</v>
      </c>
      <c r="BZ1262">
        <f t="shared" si="353"/>
        <v>0</v>
      </c>
      <c r="CA1262">
        <f t="shared" si="355"/>
        <v>2.6219314348672387</v>
      </c>
      <c r="CB1262">
        <f t="shared" si="355"/>
        <v>0.98706202958341838</v>
      </c>
      <c r="CC1262">
        <f t="shared" si="355"/>
        <v>0.95905489489009732</v>
      </c>
      <c r="CD1262">
        <f t="shared" si="354"/>
        <v>0.5333064498695731</v>
      </c>
      <c r="CE1262" s="4">
        <f t="shared" si="342"/>
        <v>0.40587517470453643</v>
      </c>
      <c r="CF1262" s="4" t="str">
        <f t="shared" si="343"/>
        <v/>
      </c>
      <c r="CG1262" s="4">
        <f t="shared" si="344"/>
        <v>0.61353367682542215</v>
      </c>
      <c r="CH1262" s="4" t="str">
        <f t="shared" si="345"/>
        <v/>
      </c>
      <c r="CI1262">
        <f>INDEX(FX!$B$114:$AK$132,MATCH('Data (2)'!BQ1262,FX!$A$114:$A$132,0),MATCH('Data (2)'!D1262,Period,0))</f>
        <v>23360.081607647498</v>
      </c>
    </row>
    <row r="1263" spans="1:87" hidden="1" x14ac:dyDescent="0.15">
      <c r="A1263" t="s">
        <v>68</v>
      </c>
      <c r="B1263" s="1">
        <f t="shared" si="341"/>
        <v>44044</v>
      </c>
      <c r="C1263" t="s">
        <v>45</v>
      </c>
      <c r="D1263" s="1">
        <v>43862</v>
      </c>
      <c r="E1263">
        <v>63582.32346</v>
      </c>
      <c r="F1263">
        <v>23592.531667773859</v>
      </c>
      <c r="G1263">
        <v>23532.544645137732</v>
      </c>
      <c r="H1263">
        <v>13944.836694808166</v>
      </c>
      <c r="I1263">
        <v>64406.895461946006</v>
      </c>
      <c r="J1263">
        <v>23847.403795977913</v>
      </c>
      <c r="K1263">
        <v>23608.811007596887</v>
      </c>
      <c r="L1263">
        <v>13105.889294741606</v>
      </c>
      <c r="M1263">
        <v>38786.422660000004</v>
      </c>
      <c r="N1263">
        <v>13106.992007687742</v>
      </c>
      <c r="O1263">
        <v>12243.859793025642</v>
      </c>
      <c r="P1263">
        <v>6104.9042265071093</v>
      </c>
      <c r="BQ1263" t="str">
        <f>VLOOKUP(A1263,Misc!$A$3:$B$11,2,FALSE)</f>
        <v>VND</v>
      </c>
      <c r="BR1263">
        <f>INDEX(FX!$B$30:$AK$48,MATCH('Data (2)'!BQ1263,FX!$A$30:$A$48,0),MATCH('Data (2)'!D1263,Period,0))</f>
        <v>23230.86206897</v>
      </c>
      <c r="BS1263">
        <f t="shared" si="346"/>
        <v>2.7369764958024687</v>
      </c>
      <c r="BT1263">
        <f t="shared" si="347"/>
        <v>0</v>
      </c>
      <c r="BU1263">
        <f t="shared" si="348"/>
        <v>1.0155684966718024</v>
      </c>
      <c r="BV1263">
        <f t="shared" si="349"/>
        <v>0</v>
      </c>
      <c r="BW1263">
        <f t="shared" si="350"/>
        <v>1.0129862841625106</v>
      </c>
      <c r="BX1263">
        <f t="shared" si="351"/>
        <v>0</v>
      </c>
      <c r="BY1263">
        <f t="shared" si="352"/>
        <v>0.60027202836500015</v>
      </c>
      <c r="BZ1263">
        <f t="shared" si="353"/>
        <v>0</v>
      </c>
      <c r="CA1263">
        <f t="shared" si="355"/>
        <v>2.7571348655246486</v>
      </c>
      <c r="CB1263">
        <f t="shared" si="355"/>
        <v>1.0208613221698197</v>
      </c>
      <c r="CC1263">
        <f t="shared" si="355"/>
        <v>1.0106476254718204</v>
      </c>
      <c r="CD1263">
        <f t="shared" si="354"/>
        <v>0.56103782147965919</v>
      </c>
      <c r="CE1263" s="4">
        <f t="shared" si="342"/>
        <v>0.37105488418673555</v>
      </c>
      <c r="CF1263" s="4" t="str">
        <f t="shared" si="343"/>
        <v/>
      </c>
      <c r="CG1263" s="4">
        <f t="shared" si="344"/>
        <v>0.5910699576958105</v>
      </c>
      <c r="CH1263" s="4" t="str">
        <f t="shared" si="345"/>
        <v/>
      </c>
      <c r="CI1263">
        <f>INDEX(FX!$B$114:$AK$132,MATCH('Data (2)'!BQ1263,FX!$A$114:$A$132,0),MATCH('Data (2)'!D1263,Period,0))</f>
        <v>23360.081607647498</v>
      </c>
    </row>
    <row r="1264" spans="1:87" hidden="1" x14ac:dyDescent="0.15">
      <c r="A1264" t="s">
        <v>68</v>
      </c>
      <c r="B1264" s="1">
        <f t="shared" si="341"/>
        <v>44044</v>
      </c>
      <c r="C1264" t="s">
        <v>45</v>
      </c>
      <c r="D1264" s="1">
        <v>43891</v>
      </c>
      <c r="E1264">
        <v>108839.56238</v>
      </c>
      <c r="F1264">
        <v>37697.888714795918</v>
      </c>
      <c r="G1264">
        <v>36921.855537952717</v>
      </c>
      <c r="H1264">
        <v>21350.482761390984</v>
      </c>
      <c r="I1264">
        <v>120602.52601791799</v>
      </c>
      <c r="J1264">
        <v>44842.113081167758</v>
      </c>
      <c r="K1264">
        <v>44255.028771861522</v>
      </c>
      <c r="L1264">
        <v>24703.103082345675</v>
      </c>
      <c r="M1264">
        <v>84111.213010000007</v>
      </c>
      <c r="N1264">
        <v>31758.071271148019</v>
      </c>
      <c r="O1264">
        <v>28893.254774436158</v>
      </c>
      <c r="P1264">
        <v>15152.764073466322</v>
      </c>
      <c r="BQ1264" t="str">
        <f>VLOOKUP(A1264,Misc!$A$3:$B$11,2,FALSE)</f>
        <v>VND</v>
      </c>
      <c r="BR1264">
        <f>INDEX(FX!$B$30:$AK$48,MATCH('Data (2)'!BQ1264,FX!$A$30:$A$48,0),MATCH('Data (2)'!D1264,Period,0))</f>
        <v>23349.225806449998</v>
      </c>
      <c r="BS1264">
        <f t="shared" si="346"/>
        <v>4.6613777810968839</v>
      </c>
      <c r="BT1264">
        <f t="shared" si="347"/>
        <v>0</v>
      </c>
      <c r="BU1264">
        <f t="shared" si="348"/>
        <v>1.6145241399987762</v>
      </c>
      <c r="BV1264">
        <f t="shared" si="349"/>
        <v>0</v>
      </c>
      <c r="BW1264">
        <f t="shared" si="350"/>
        <v>1.5812882124662742</v>
      </c>
      <c r="BX1264">
        <f t="shared" si="351"/>
        <v>0</v>
      </c>
      <c r="BY1264">
        <f t="shared" si="352"/>
        <v>0.91439788789455789</v>
      </c>
      <c r="BZ1264">
        <f t="shared" si="353"/>
        <v>0</v>
      </c>
      <c r="CA1264">
        <f t="shared" si="355"/>
        <v>5.16276133121195</v>
      </c>
      <c r="CB1264">
        <f t="shared" si="355"/>
        <v>1.9196042990914717</v>
      </c>
      <c r="CC1264">
        <f t="shared" si="355"/>
        <v>1.8944723531005794</v>
      </c>
      <c r="CD1264">
        <f t="shared" si="354"/>
        <v>1.0574921568021622</v>
      </c>
      <c r="CE1264" s="4">
        <f t="shared" si="342"/>
        <v>0.34636200192700478</v>
      </c>
      <c r="CF1264" s="4" t="str">
        <f t="shared" si="343"/>
        <v/>
      </c>
      <c r="CG1264" s="4">
        <f t="shared" si="344"/>
        <v>0.56635751999053485</v>
      </c>
      <c r="CH1264" s="4" t="str">
        <f t="shared" si="345"/>
        <v/>
      </c>
      <c r="CI1264">
        <f>INDEX(FX!$B$114:$AK$132,MATCH('Data (2)'!BQ1264,FX!$A$114:$A$132,0),MATCH('Data (2)'!D1264,Period,0))</f>
        <v>23360.081607647498</v>
      </c>
    </row>
    <row r="1265" spans="1:87" hidden="1" x14ac:dyDescent="0.15">
      <c r="A1265" t="s">
        <v>68</v>
      </c>
      <c r="B1265" s="1">
        <f t="shared" si="341"/>
        <v>44044</v>
      </c>
      <c r="C1265" t="s">
        <v>45</v>
      </c>
      <c r="D1265" s="1">
        <v>43922</v>
      </c>
      <c r="E1265">
        <v>64136.466270000012</v>
      </c>
      <c r="F1265">
        <v>22278.153327523978</v>
      </c>
      <c r="G1265">
        <v>23247.658052443472</v>
      </c>
      <c r="H1265">
        <v>13032.524973638978</v>
      </c>
      <c r="I1265">
        <v>93215.272683319519</v>
      </c>
      <c r="J1265">
        <v>34932.081374269052</v>
      </c>
      <c r="K1265">
        <v>27381.538780416886</v>
      </c>
      <c r="L1265">
        <v>15356.746450935709</v>
      </c>
      <c r="M1265">
        <v>46585.71261000001</v>
      </c>
      <c r="N1265">
        <v>17958.636475014941</v>
      </c>
      <c r="O1265">
        <v>17637.687619419936</v>
      </c>
      <c r="P1265">
        <v>9472.9824447567298</v>
      </c>
      <c r="BQ1265" t="str">
        <f>VLOOKUP(A1265,Misc!$A$3:$B$11,2,FALSE)</f>
        <v>VND</v>
      </c>
      <c r="BR1265">
        <f>INDEX(FX!$B$30:$AK$48,MATCH('Data (2)'!BQ1265,FX!$A$30:$A$48,0),MATCH('Data (2)'!D1265,Period,0))</f>
        <v>23498.677419349999</v>
      </c>
      <c r="BS1265">
        <f t="shared" si="346"/>
        <v>2.7293649393725796</v>
      </c>
      <c r="BT1265">
        <f t="shared" si="347"/>
        <v>0</v>
      </c>
      <c r="BU1265">
        <f t="shared" si="348"/>
        <v>0.94805988141183728</v>
      </c>
      <c r="BV1265">
        <f t="shared" si="349"/>
        <v>0</v>
      </c>
      <c r="BW1265">
        <f t="shared" si="350"/>
        <v>0.98931772361367776</v>
      </c>
      <c r="BX1265">
        <f t="shared" si="351"/>
        <v>0</v>
      </c>
      <c r="BY1265">
        <f t="shared" si="352"/>
        <v>0.55460674407604482</v>
      </c>
      <c r="BZ1265">
        <f t="shared" si="353"/>
        <v>0</v>
      </c>
      <c r="CA1265">
        <f t="shared" si="355"/>
        <v>3.9903658835165712</v>
      </c>
      <c r="CB1265">
        <f t="shared" si="355"/>
        <v>1.4953749717566558</v>
      </c>
      <c r="CC1265">
        <f t="shared" si="355"/>
        <v>1.1721508186620746</v>
      </c>
      <c r="CD1265">
        <f t="shared" si="354"/>
        <v>0.65739267134701695</v>
      </c>
      <c r="CE1265" s="4">
        <f t="shared" si="342"/>
        <v>0.34735548469006683</v>
      </c>
      <c r="CF1265" s="4" t="str">
        <f t="shared" si="343"/>
        <v/>
      </c>
      <c r="CG1265" s="4">
        <f t="shared" si="344"/>
        <v>0.58499125946573372</v>
      </c>
      <c r="CH1265" s="4" t="str">
        <f t="shared" si="345"/>
        <v/>
      </c>
      <c r="CI1265">
        <f>INDEX(FX!$B$114:$AK$132,MATCH('Data (2)'!BQ1265,FX!$A$114:$A$132,0),MATCH('Data (2)'!D1265,Period,0))</f>
        <v>23360.081607647498</v>
      </c>
    </row>
    <row r="1266" spans="1:87" hidden="1" x14ac:dyDescent="0.15">
      <c r="A1266" t="s">
        <v>68</v>
      </c>
      <c r="B1266" s="1">
        <f t="shared" si="341"/>
        <v>44044</v>
      </c>
      <c r="C1266" t="s">
        <v>45</v>
      </c>
      <c r="D1266" s="1">
        <v>43952</v>
      </c>
      <c r="E1266">
        <v>115374.23074999999</v>
      </c>
      <c r="F1266">
        <v>39727.280547206043</v>
      </c>
      <c r="G1266">
        <v>42485.565534362206</v>
      </c>
      <c r="H1266">
        <v>23009.177887846974</v>
      </c>
      <c r="I1266">
        <v>120750.38472041568</v>
      </c>
      <c r="J1266">
        <v>45261.309506560843</v>
      </c>
      <c r="K1266">
        <v>38423.469709631965</v>
      </c>
      <c r="L1266">
        <v>21385.345431730198</v>
      </c>
      <c r="M1266">
        <v>65177.703840000002</v>
      </c>
      <c r="N1266">
        <v>18765.74628546102</v>
      </c>
      <c r="O1266">
        <v>23508.749977784501</v>
      </c>
      <c r="P1266">
        <v>10756.091921770638</v>
      </c>
      <c r="BQ1266" t="str">
        <f>VLOOKUP(A1266,Misc!$A$3:$B$11,2,FALSE)</f>
        <v>VND</v>
      </c>
      <c r="BR1266">
        <f>INDEX(FX!$B$30:$AK$48,MATCH('Data (2)'!BQ1266,FX!$A$30:$A$48,0),MATCH('Data (2)'!D1266,Period,0))</f>
        <v>23347.93548</v>
      </c>
      <c r="BS1266">
        <f t="shared" si="346"/>
        <v>4.9415174566004065</v>
      </c>
      <c r="BT1266">
        <f t="shared" si="347"/>
        <v>0</v>
      </c>
      <c r="BU1266">
        <f t="shared" si="348"/>
        <v>1.7015329077483832</v>
      </c>
      <c r="BV1266">
        <f t="shared" si="349"/>
        <v>0</v>
      </c>
      <c r="BW1266">
        <f t="shared" si="350"/>
        <v>1.8196711898041533</v>
      </c>
      <c r="BX1266">
        <f t="shared" si="351"/>
        <v>0</v>
      </c>
      <c r="BY1266">
        <f t="shared" si="352"/>
        <v>0.98549089736678397</v>
      </c>
      <c r="BZ1266">
        <f t="shared" si="353"/>
        <v>0</v>
      </c>
      <c r="CA1266">
        <f t="shared" si="355"/>
        <v>5.1690908768437289</v>
      </c>
      <c r="CB1266">
        <f t="shared" si="355"/>
        <v>1.9375492888579395</v>
      </c>
      <c r="CC1266">
        <f t="shared" si="355"/>
        <v>1.6448345667188549</v>
      </c>
      <c r="CD1266">
        <f t="shared" si="354"/>
        <v>0.91546535628236758</v>
      </c>
      <c r="CE1266" s="4">
        <f t="shared" si="342"/>
        <v>0.34433408820111283</v>
      </c>
      <c r="CF1266" s="4" t="str">
        <f t="shared" si="343"/>
        <v/>
      </c>
      <c r="CG1266" s="4">
        <f t="shared" si="344"/>
        <v>0.57917827676390432</v>
      </c>
      <c r="CH1266" s="4" t="str">
        <f t="shared" si="345"/>
        <v/>
      </c>
      <c r="CI1266">
        <f>INDEX(FX!$B$114:$AK$132,MATCH('Data (2)'!BQ1266,FX!$A$114:$A$132,0),MATCH('Data (2)'!D1266,Period,0))</f>
        <v>23360.081607647498</v>
      </c>
    </row>
    <row r="1267" spans="1:87" hidden="1" x14ac:dyDescent="0.15">
      <c r="A1267" t="s">
        <v>68</v>
      </c>
      <c r="B1267" s="1">
        <f t="shared" si="341"/>
        <v>44044</v>
      </c>
      <c r="C1267" t="s">
        <v>45</v>
      </c>
      <c r="D1267" s="1">
        <v>43983</v>
      </c>
      <c r="E1267">
        <v>175448.52313000005</v>
      </c>
      <c r="F1267">
        <v>59405.505034257832</v>
      </c>
      <c r="G1267">
        <v>63617.647220203449</v>
      </c>
      <c r="H1267">
        <v>33089.486209649796</v>
      </c>
      <c r="I1267">
        <v>170938.8902705498</v>
      </c>
      <c r="J1267">
        <v>62616.364421119899</v>
      </c>
      <c r="K1267">
        <v>56865.176427870167</v>
      </c>
      <c r="L1267">
        <v>30768.4230267524</v>
      </c>
      <c r="M1267">
        <v>86974.287980000008</v>
      </c>
      <c r="N1267">
        <v>30431.684413783791</v>
      </c>
      <c r="O1267">
        <v>29470.141655571595</v>
      </c>
      <c r="P1267">
        <v>15193.42438588929</v>
      </c>
      <c r="BQ1267" t="str">
        <f>VLOOKUP(A1267,Misc!$A$3:$B$11,2,FALSE)</f>
        <v>VND</v>
      </c>
      <c r="BR1267">
        <f>INDEX(FX!$B$30:$AK$48,MATCH('Data (2)'!BQ1267,FX!$A$30:$A$48,0),MATCH('Data (2)'!D1267,Period,0))</f>
        <v>23229.9</v>
      </c>
      <c r="BS1267">
        <f t="shared" si="346"/>
        <v>7.5527024709533848</v>
      </c>
      <c r="BT1267">
        <f t="shared" si="347"/>
        <v>0</v>
      </c>
      <c r="BU1267">
        <f t="shared" si="348"/>
        <v>2.557286300597843</v>
      </c>
      <c r="BV1267">
        <f t="shared" si="349"/>
        <v>0</v>
      </c>
      <c r="BW1267">
        <f t="shared" si="350"/>
        <v>2.7386104641089046</v>
      </c>
      <c r="BX1267">
        <f t="shared" si="351"/>
        <v>0</v>
      </c>
      <c r="BY1267">
        <f t="shared" si="352"/>
        <v>1.4244351551082783</v>
      </c>
      <c r="BZ1267">
        <f t="shared" si="353"/>
        <v>0</v>
      </c>
      <c r="CA1267">
        <f t="shared" si="355"/>
        <v>7.3175639170108351</v>
      </c>
      <c r="CB1267">
        <f t="shared" si="355"/>
        <v>2.6804856880560251</v>
      </c>
      <c r="CC1267">
        <f t="shared" si="355"/>
        <v>2.4342884319913485</v>
      </c>
      <c r="CD1267">
        <f t="shared" si="354"/>
        <v>1.3171367953046704</v>
      </c>
      <c r="CE1267" s="4">
        <f t="shared" si="342"/>
        <v>0.33859222052408405</v>
      </c>
      <c r="CF1267" s="4" t="str">
        <f t="shared" si="343"/>
        <v/>
      </c>
      <c r="CG1267" s="4">
        <f t="shared" si="344"/>
        <v>0.55701043515357418</v>
      </c>
      <c r="CH1267" s="4" t="str">
        <f t="shared" si="345"/>
        <v/>
      </c>
      <c r="CI1267">
        <f>INDEX(FX!$B$114:$AK$132,MATCH('Data (2)'!BQ1267,FX!$A$114:$A$132,0),MATCH('Data (2)'!D1267,Period,0))</f>
        <v>23360.081607647498</v>
      </c>
    </row>
    <row r="1268" spans="1:87" hidden="1" x14ac:dyDescent="0.15">
      <c r="A1268" t="s">
        <v>68</v>
      </c>
      <c r="B1268" s="1">
        <f t="shared" si="341"/>
        <v>44044</v>
      </c>
      <c r="C1268" t="s">
        <v>45</v>
      </c>
      <c r="D1268" s="1">
        <v>44013</v>
      </c>
      <c r="E1268">
        <v>132308.94662999999</v>
      </c>
      <c r="F1268">
        <v>52574.775450732639</v>
      </c>
      <c r="G1268">
        <v>52440.721955483263</v>
      </c>
      <c r="H1268">
        <v>29481.941913073329</v>
      </c>
      <c r="I1268">
        <v>129838.24767575771</v>
      </c>
      <c r="J1268">
        <v>48254.792546941724</v>
      </c>
      <c r="K1268">
        <v>53917.008509406791</v>
      </c>
      <c r="L1268">
        <v>27130.443601336137</v>
      </c>
      <c r="M1268">
        <v>61060.168919999996</v>
      </c>
      <c r="N1268">
        <v>24429.585356529133</v>
      </c>
      <c r="O1268">
        <v>23364.318230127359</v>
      </c>
      <c r="P1268">
        <v>14499.697162069426</v>
      </c>
      <c r="BQ1268" t="str">
        <f>VLOOKUP(A1268,Misc!$A$3:$B$11,2,FALSE)</f>
        <v>VND</v>
      </c>
      <c r="BR1268">
        <f>INDEX(FX!$B$30:$AK$48,MATCH('Data (2)'!BQ1268,FX!$A$30:$A$48,0),MATCH('Data (2)'!D1268,Period,0))</f>
        <v>23189.096774189999</v>
      </c>
      <c r="BS1268">
        <f t="shared" si="346"/>
        <v>5.7056533041538255</v>
      </c>
      <c r="BT1268">
        <f t="shared" si="347"/>
        <v>0</v>
      </c>
      <c r="BU1268">
        <f t="shared" si="348"/>
        <v>2.2672196318249696</v>
      </c>
      <c r="BV1268">
        <f t="shared" si="349"/>
        <v>0</v>
      </c>
      <c r="BW1268">
        <f t="shared" si="350"/>
        <v>2.2614387471033801</v>
      </c>
      <c r="BX1268">
        <f t="shared" si="351"/>
        <v>0</v>
      </c>
      <c r="BY1268">
        <f t="shared" si="352"/>
        <v>1.2713708602004461</v>
      </c>
      <c r="BZ1268">
        <f t="shared" si="353"/>
        <v>0</v>
      </c>
      <c r="CA1268">
        <f t="shared" si="355"/>
        <v>5.5767652124283869</v>
      </c>
      <c r="CB1268">
        <f t="shared" si="355"/>
        <v>2.0726223068010361</v>
      </c>
      <c r="CC1268">
        <f t="shared" si="355"/>
        <v>2.3158237483638344</v>
      </c>
      <c r="CD1268">
        <f t="shared" si="354"/>
        <v>1.1652969504912007</v>
      </c>
      <c r="CE1268" s="4">
        <f t="shared" si="342"/>
        <v>0.39736372172742951</v>
      </c>
      <c r="CF1268" s="4" t="str">
        <f t="shared" si="343"/>
        <v/>
      </c>
      <c r="CG1268" s="4">
        <f t="shared" si="344"/>
        <v>0.56076210807025884</v>
      </c>
      <c r="CH1268" s="4" t="str">
        <f t="shared" si="345"/>
        <v/>
      </c>
      <c r="CI1268">
        <f>INDEX(FX!$B$114:$AK$132,MATCH('Data (2)'!BQ1268,FX!$A$114:$A$132,0),MATCH('Data (2)'!D1268,Period,0))</f>
        <v>23282</v>
      </c>
    </row>
    <row r="1269" spans="1:87" hidden="1" x14ac:dyDescent="0.15">
      <c r="A1269" t="s">
        <v>68</v>
      </c>
      <c r="B1269" s="1">
        <f t="shared" si="341"/>
        <v>44044</v>
      </c>
      <c r="C1269" t="s">
        <v>45</v>
      </c>
      <c r="D1269" s="1">
        <v>44044</v>
      </c>
      <c r="E1269">
        <v>161661.32261000003</v>
      </c>
      <c r="F1269">
        <v>61349.408036348577</v>
      </c>
      <c r="G1269">
        <v>60116.396260236506</v>
      </c>
      <c r="H1269">
        <v>33038.27328149377</v>
      </c>
      <c r="I1269">
        <v>153812.92635966389</v>
      </c>
      <c r="J1269">
        <v>57045.090289349988</v>
      </c>
      <c r="K1269">
        <v>59982.33596170372</v>
      </c>
      <c r="L1269">
        <v>31022.032927384898</v>
      </c>
      <c r="M1269">
        <v>75228.449909999981</v>
      </c>
      <c r="N1269">
        <v>31292.021239632348</v>
      </c>
      <c r="O1269">
        <v>28043.252343522352</v>
      </c>
      <c r="P1269">
        <v>18595.266460939856</v>
      </c>
      <c r="BQ1269" t="str">
        <f>VLOOKUP(A1269,Misc!$A$3:$B$11,2,FALSE)</f>
        <v>VND</v>
      </c>
      <c r="BR1269">
        <f>INDEX(FX!$B$30:$AK$48,MATCH('Data (2)'!BQ1269,FX!$A$30:$A$48,0),MATCH('Data (2)'!D1269,Period,0))</f>
        <v>23176.29032258</v>
      </c>
      <c r="BS1269">
        <f t="shared" si="346"/>
        <v>6.9752889854205016</v>
      </c>
      <c r="BT1269">
        <f t="shared" si="347"/>
        <v>0</v>
      </c>
      <c r="BU1269">
        <f t="shared" si="348"/>
        <v>2.6470762655478817</v>
      </c>
      <c r="BV1269">
        <f t="shared" si="349"/>
        <v>0</v>
      </c>
      <c r="BW1269">
        <f t="shared" si="350"/>
        <v>2.5938748360287329</v>
      </c>
      <c r="BX1269">
        <f t="shared" si="351"/>
        <v>0</v>
      </c>
      <c r="BY1269">
        <f t="shared" si="352"/>
        <v>1.4255203409022505</v>
      </c>
      <c r="BZ1269">
        <f t="shared" si="353"/>
        <v>0</v>
      </c>
      <c r="CA1269">
        <f t="shared" si="355"/>
        <v>6.6065168954412803</v>
      </c>
      <c r="CB1269">
        <f t="shared" si="355"/>
        <v>2.4501799797848118</v>
      </c>
      <c r="CC1269">
        <f t="shared" si="355"/>
        <v>2.5763394880896708</v>
      </c>
      <c r="CD1269">
        <f t="shared" si="354"/>
        <v>1.3324470804649471</v>
      </c>
      <c r="CE1269" s="4">
        <f t="shared" si="342"/>
        <v>0.37949341899392347</v>
      </c>
      <c r="CF1269" s="4" t="str">
        <f t="shared" si="343"/>
        <v/>
      </c>
      <c r="CG1269" s="4">
        <f t="shared" si="344"/>
        <v>0.53852635810143601</v>
      </c>
      <c r="CH1269" s="4" t="str">
        <f t="shared" si="345"/>
        <v/>
      </c>
      <c r="CI1269">
        <f>INDEX(FX!$B$114:$AK$132,MATCH('Data (2)'!BQ1269,FX!$A$114:$A$132,0),MATCH('Data (2)'!D1269,Period,0))</f>
        <v>23282</v>
      </c>
    </row>
    <row r="1270" spans="1:87" hidden="1" x14ac:dyDescent="0.15">
      <c r="A1270" t="s">
        <v>68</v>
      </c>
      <c r="B1270" s="1">
        <f t="shared" si="341"/>
        <v>44044</v>
      </c>
      <c r="C1270" t="s">
        <v>45</v>
      </c>
      <c r="D1270" s="1">
        <v>44075</v>
      </c>
      <c r="E1270">
        <v>227732.87577615</v>
      </c>
      <c r="F1270">
        <v>86331.697877228697</v>
      </c>
      <c r="G1270">
        <v>86895.368229199885</v>
      </c>
      <c r="H1270">
        <v>47688.03712296881</v>
      </c>
      <c r="I1270">
        <v>209229.85896971446</v>
      </c>
      <c r="J1270">
        <v>76410.672681224591</v>
      </c>
      <c r="K1270">
        <v>79232.471791571006</v>
      </c>
      <c r="L1270">
        <v>41359.672001258426</v>
      </c>
      <c r="M1270">
        <v>72280.792809999999</v>
      </c>
      <c r="N1270">
        <v>30693.382097609578</v>
      </c>
      <c r="O1270">
        <v>27247.118414384491</v>
      </c>
      <c r="P1270">
        <v>18292.165971447903</v>
      </c>
      <c r="BQ1270" t="str">
        <f>VLOOKUP(A1270,Misc!$A$3:$B$11,2,FALSE)</f>
        <v>VND</v>
      </c>
      <c r="BR1270">
        <f>INDEX(FX!$B$30:$AK$48,MATCH('Data (2)'!BQ1270,FX!$A$30:$A$48,0),MATCH('Data (2)'!D1270,Period,0))</f>
        <v>23176.29032258</v>
      </c>
      <c r="BS1270">
        <f t="shared" si="346"/>
        <v>0</v>
      </c>
      <c r="BT1270">
        <f t="shared" si="347"/>
        <v>9.8261142144166342</v>
      </c>
      <c r="BU1270">
        <f t="shared" si="348"/>
        <v>0</v>
      </c>
      <c r="BV1270">
        <f t="shared" si="349"/>
        <v>3.7250007087250792</v>
      </c>
      <c r="BW1270">
        <f t="shared" si="350"/>
        <v>0</v>
      </c>
      <c r="BX1270">
        <f t="shared" si="351"/>
        <v>3.7493216998813739</v>
      </c>
      <c r="BY1270">
        <f t="shared" si="352"/>
        <v>0</v>
      </c>
      <c r="BZ1270">
        <f t="shared" si="353"/>
        <v>2.0576216667646641</v>
      </c>
      <c r="CA1270">
        <f t="shared" si="355"/>
        <v>8.9867648384895826</v>
      </c>
      <c r="CB1270">
        <f t="shared" si="355"/>
        <v>3.2819634344654491</v>
      </c>
      <c r="CC1270">
        <f t="shared" si="355"/>
        <v>3.4031643240087193</v>
      </c>
      <c r="CD1270">
        <f t="shared" si="354"/>
        <v>1.7764655957932491</v>
      </c>
      <c r="CE1270" s="4" t="str">
        <f t="shared" si="342"/>
        <v/>
      </c>
      <c r="CF1270" s="4">
        <f t="shared" si="343"/>
        <v>0.3790919408671079</v>
      </c>
      <c r="CG1270" s="4" t="str">
        <f t="shared" si="344"/>
        <v/>
      </c>
      <c r="CH1270" s="4">
        <f t="shared" si="345"/>
        <v>0.55238155041020298</v>
      </c>
      <c r="CI1270">
        <f>INDEX(FX!$B$114:$AK$132,MATCH('Data (2)'!BQ1270,FX!$A$114:$A$132,0),MATCH('Data (2)'!D1270,Period,0))</f>
        <v>23282</v>
      </c>
    </row>
    <row r="1271" spans="1:87" hidden="1" x14ac:dyDescent="0.15">
      <c r="A1271" t="s">
        <v>68</v>
      </c>
      <c r="B1271" s="1">
        <f t="shared" si="341"/>
        <v>44044</v>
      </c>
      <c r="C1271" t="s">
        <v>45</v>
      </c>
      <c r="D1271" s="1">
        <v>44105</v>
      </c>
      <c r="E1271">
        <v>222853.44801999594</v>
      </c>
      <c r="F1271">
        <v>84160.161129589076</v>
      </c>
      <c r="G1271">
        <v>86107.275667555718</v>
      </c>
      <c r="H1271">
        <v>49708.274001381906</v>
      </c>
      <c r="I1271">
        <v>216950.53580434161</v>
      </c>
      <c r="J1271">
        <v>78549.21267859939</v>
      </c>
      <c r="K1271">
        <v>83897.368331784557</v>
      </c>
      <c r="L1271">
        <v>42431.876290331202</v>
      </c>
      <c r="M1271">
        <v>69849.701899999985</v>
      </c>
      <c r="N1271">
        <v>27366.417356775302</v>
      </c>
      <c r="O1271">
        <v>27303.9260855789</v>
      </c>
      <c r="P1271">
        <v>16815.213195110795</v>
      </c>
      <c r="BQ1271" t="str">
        <f>VLOOKUP(A1271,Misc!$A$3:$B$11,2,FALSE)</f>
        <v>VND</v>
      </c>
      <c r="BR1271">
        <f>INDEX(FX!$B$30:$AK$48,MATCH('Data (2)'!BQ1271,FX!$A$30:$A$48,0),MATCH('Data (2)'!D1271,Period,0))</f>
        <v>23176.29032258</v>
      </c>
      <c r="BS1271">
        <f t="shared" si="346"/>
        <v>0</v>
      </c>
      <c r="BT1271">
        <f t="shared" si="347"/>
        <v>9.61557889197117</v>
      </c>
      <c r="BU1271">
        <f t="shared" si="348"/>
        <v>0</v>
      </c>
      <c r="BV1271">
        <f t="shared" si="349"/>
        <v>3.631304231963052</v>
      </c>
      <c r="BW1271">
        <f t="shared" si="350"/>
        <v>0</v>
      </c>
      <c r="BX1271">
        <f t="shared" si="351"/>
        <v>3.7153174416210972</v>
      </c>
      <c r="BY1271">
        <f t="shared" si="352"/>
        <v>0</v>
      </c>
      <c r="BZ1271">
        <f t="shared" si="353"/>
        <v>2.1447899258041545</v>
      </c>
      <c r="CA1271">
        <f t="shared" si="355"/>
        <v>9.3183805430951647</v>
      </c>
      <c r="CB1271">
        <f t="shared" si="355"/>
        <v>3.373817226982192</v>
      </c>
      <c r="CC1271">
        <f t="shared" si="355"/>
        <v>3.6035292643151173</v>
      </c>
      <c r="CD1271">
        <f t="shared" si="354"/>
        <v>1.8225185246255133</v>
      </c>
      <c r="CE1271" s="4" t="str">
        <f t="shared" si="342"/>
        <v/>
      </c>
      <c r="CF1271" s="4">
        <f t="shared" si="343"/>
        <v>0.37764800983486535</v>
      </c>
      <c r="CG1271" s="4" t="str">
        <f t="shared" si="344"/>
        <v/>
      </c>
      <c r="CH1271" s="4">
        <f t="shared" si="345"/>
        <v>0.59063900703376193</v>
      </c>
      <c r="CI1271">
        <f>INDEX(FX!$B$114:$AK$132,MATCH('Data (2)'!BQ1271,FX!$A$114:$A$132,0),MATCH('Data (2)'!D1271,Period,0))</f>
        <v>23282</v>
      </c>
    </row>
    <row r="1272" spans="1:87" hidden="1" x14ac:dyDescent="0.15">
      <c r="A1272" t="s">
        <v>68</v>
      </c>
      <c r="B1272" s="1">
        <f t="shared" si="341"/>
        <v>44044</v>
      </c>
      <c r="C1272" t="s">
        <v>45</v>
      </c>
      <c r="D1272" s="1">
        <v>44136</v>
      </c>
      <c r="E1272">
        <v>246414.32593923452</v>
      </c>
      <c r="F1272">
        <v>107861.5784297346</v>
      </c>
      <c r="G1272">
        <v>94357.526366022677</v>
      </c>
      <c r="H1272">
        <v>65850.232879579547</v>
      </c>
      <c r="I1272">
        <v>232483.99455376895</v>
      </c>
      <c r="J1272">
        <v>84037.050452412048</v>
      </c>
      <c r="K1272">
        <v>90371.284416904091</v>
      </c>
      <c r="L1272">
        <v>45950.087700632677</v>
      </c>
      <c r="M1272">
        <v>97507.03138</v>
      </c>
      <c r="N1272">
        <v>35881.218983728308</v>
      </c>
      <c r="O1272">
        <v>35627.88045324821</v>
      </c>
      <c r="P1272">
        <v>20480.289968857578</v>
      </c>
      <c r="BQ1272" t="str">
        <f>VLOOKUP(A1272,Misc!$A$3:$B$11,2,FALSE)</f>
        <v>VND</v>
      </c>
      <c r="BR1272">
        <f>INDEX(FX!$B$30:$AK$48,MATCH('Data (2)'!BQ1272,FX!$A$30:$A$48,0),MATCH('Data (2)'!D1272,Period,0))</f>
        <v>23176.29032258</v>
      </c>
      <c r="BS1272">
        <f t="shared" si="346"/>
        <v>0</v>
      </c>
      <c r="BT1272">
        <f t="shared" si="347"/>
        <v>10.632172902112814</v>
      </c>
      <c r="BU1272">
        <f t="shared" si="348"/>
        <v>0</v>
      </c>
      <c r="BV1272">
        <f t="shared" si="349"/>
        <v>4.653962171186997</v>
      </c>
      <c r="BW1272">
        <f t="shared" si="350"/>
        <v>0</v>
      </c>
      <c r="BX1272">
        <f t="shared" si="351"/>
        <v>4.0712954943480675</v>
      </c>
      <c r="BY1272">
        <f t="shared" si="352"/>
        <v>0</v>
      </c>
      <c r="BZ1272">
        <f t="shared" si="353"/>
        <v>2.841275802254839</v>
      </c>
      <c r="CA1272">
        <f t="shared" si="355"/>
        <v>9.9855680162257947</v>
      </c>
      <c r="CB1272">
        <f t="shared" si="355"/>
        <v>3.6095288399799008</v>
      </c>
      <c r="CC1272">
        <f t="shared" si="355"/>
        <v>3.8815945544585557</v>
      </c>
      <c r="CD1272">
        <f t="shared" si="354"/>
        <v>1.9736314621008795</v>
      </c>
      <c r="CE1272" s="4" t="str">
        <f t="shared" si="342"/>
        <v/>
      </c>
      <c r="CF1272" s="4">
        <f t="shared" si="343"/>
        <v>0.43772446272597454</v>
      </c>
      <c r="CG1272" s="4" t="str">
        <f t="shared" si="344"/>
        <v/>
      </c>
      <c r="CH1272" s="4">
        <f t="shared" si="345"/>
        <v>0.61050685367521351</v>
      </c>
      <c r="CI1272">
        <f>INDEX(FX!$B$114:$AK$132,MATCH('Data (2)'!BQ1272,FX!$A$114:$A$132,0),MATCH('Data (2)'!D1272,Period,0))</f>
        <v>23282</v>
      </c>
    </row>
    <row r="1273" spans="1:87" hidden="1" x14ac:dyDescent="0.15">
      <c r="A1273" t="s">
        <v>68</v>
      </c>
      <c r="B1273" s="1">
        <f t="shared" si="341"/>
        <v>44044</v>
      </c>
      <c r="C1273" t="s">
        <v>45</v>
      </c>
      <c r="D1273" s="1">
        <v>44166</v>
      </c>
      <c r="E1273">
        <v>301426.50770461949</v>
      </c>
      <c r="F1273">
        <v>129767.80460068944</v>
      </c>
      <c r="G1273">
        <v>113921.57494867599</v>
      </c>
      <c r="H1273">
        <v>78639.571757631013</v>
      </c>
      <c r="I1273">
        <v>298049.26972477837</v>
      </c>
      <c r="J1273">
        <v>106961.8936068481</v>
      </c>
      <c r="K1273">
        <v>109137.04438257325</v>
      </c>
      <c r="L1273">
        <v>55494.913635376732</v>
      </c>
      <c r="M1273">
        <v>135955.09276</v>
      </c>
      <c r="N1273">
        <v>48777.791707888551</v>
      </c>
      <c r="O1273">
        <v>50254.165554306877</v>
      </c>
      <c r="P1273">
        <v>27954.870776901542</v>
      </c>
      <c r="BQ1273" t="str">
        <f>VLOOKUP(A1273,Misc!$A$3:$B$11,2,FALSE)</f>
        <v>VND</v>
      </c>
      <c r="BR1273">
        <f>INDEX(FX!$B$30:$AK$48,MATCH('Data (2)'!BQ1273,FX!$A$30:$A$48,0),MATCH('Data (2)'!D1273,Period,0))</f>
        <v>23176.29032258</v>
      </c>
      <c r="BS1273">
        <f t="shared" si="346"/>
        <v>0</v>
      </c>
      <c r="BT1273">
        <f t="shared" si="347"/>
        <v>13.005813420060079</v>
      </c>
      <c r="BU1273">
        <f t="shared" si="348"/>
        <v>0</v>
      </c>
      <c r="BV1273">
        <f t="shared" si="349"/>
        <v>5.5991620226754044</v>
      </c>
      <c r="BW1273">
        <f t="shared" si="350"/>
        <v>0</v>
      </c>
      <c r="BX1273">
        <f t="shared" si="351"/>
        <v>4.9154361359412828</v>
      </c>
      <c r="BY1273">
        <f t="shared" si="352"/>
        <v>0</v>
      </c>
      <c r="BZ1273">
        <f t="shared" si="353"/>
        <v>3.3931043606670181</v>
      </c>
      <c r="CA1273">
        <f t="shared" si="355"/>
        <v>12.801703879597044</v>
      </c>
      <c r="CB1273">
        <f t="shared" si="355"/>
        <v>4.5941883689909844</v>
      </c>
      <c r="CC1273">
        <f t="shared" si="355"/>
        <v>4.6876146543498516</v>
      </c>
      <c r="CD1273">
        <f t="shared" si="354"/>
        <v>2.3835973556986829</v>
      </c>
      <c r="CE1273" s="4" t="str">
        <f t="shared" si="342"/>
        <v/>
      </c>
      <c r="CF1273" s="4">
        <f t="shared" si="343"/>
        <v>0.43051225185495084</v>
      </c>
      <c r="CG1273" s="4" t="str">
        <f t="shared" si="344"/>
        <v/>
      </c>
      <c r="CH1273" s="4">
        <f t="shared" si="345"/>
        <v>0.60600217441925663</v>
      </c>
      <c r="CI1273">
        <f>INDEX(FX!$B$114:$AK$132,MATCH('Data (2)'!BQ1273,FX!$A$114:$A$132,0),MATCH('Data (2)'!D1273,Period,0))</f>
        <v>23282</v>
      </c>
    </row>
    <row r="1274" spans="1:87" x14ac:dyDescent="0.15">
      <c r="A1274" t="s">
        <v>80</v>
      </c>
      <c r="B1274" s="1">
        <f t="shared" si="341"/>
        <v>44044</v>
      </c>
      <c r="C1274" t="s">
        <v>50</v>
      </c>
      <c r="D1274" s="1">
        <v>43831</v>
      </c>
      <c r="E1274">
        <f t="array" ref="E1274:E1285">TRANSPOSE('[15]AG_Key Metrics P1'!$F$6:$Q$6)</f>
        <v>3.559133140000001</v>
      </c>
      <c r="F1274">
        <f t="array" ref="F1274:F1285">TRANSPOSE('[15]AG_Key Metrics P1'!$F$11:$Q$11)</f>
        <v>1.3159278797007847</v>
      </c>
      <c r="G1274">
        <f t="array" ref="G1274:G1285">TRANSPOSE('[15]AG_Key Metrics P1'!$F$16:$Q$16)</f>
        <v>1.8565960221720712</v>
      </c>
      <c r="H1274">
        <f t="array" ref="H1274:H1285">TRANSPOSE('[15]AG_Key Metrics P1'!$F$21:$Q$21)</f>
        <v>0.88320756266133871</v>
      </c>
      <c r="I1274">
        <f t="array" ref="I1274:I1285">TRANSPOSE('[15]AG_Key Metrics P1'!$F$7:$Q$7)</f>
        <v>2.5</v>
      </c>
      <c r="J1274">
        <f t="array" ref="J1274:J1285">TRANSPOSE('[15]AG_Key Metrics P1'!$F$12:$Q$12)</f>
        <v>1.3759253649500651</v>
      </c>
      <c r="K1274">
        <f t="array" ref="K1274:K1285">TRANSPOSE('[15]AG_Key Metrics P1'!$F$17:$Q$17)</f>
        <v>2.00075</v>
      </c>
      <c r="L1274">
        <f t="array" ref="L1274:L1285">TRANSPOSE('[15]AG_Key Metrics P1'!$F$22:$Q$22)</f>
        <v>1.2028093707502134</v>
      </c>
      <c r="M1274">
        <f t="array" ref="M1274:M1285">TRANSPOSE('[15]AG_Key Metrics P1'!$F$9:$Q$9)</f>
        <v>0</v>
      </c>
      <c r="N1274">
        <f t="array" ref="N1274:N1285">TRANSPOSE('[15]AG_Key Metrics P1'!$F$14:$Q$14)</f>
        <v>0</v>
      </c>
      <c r="O1274">
        <f t="array" ref="O1274:O1285">TRANSPOSE('[15]AG_Key Metrics P1'!$F$19:$Q$19)</f>
        <v>0</v>
      </c>
      <c r="P1274">
        <f t="array" ref="P1274:P1285">TRANSPOSE('[15]AG_Key Metrics P1'!$F$24:$Q$24)</f>
        <v>0</v>
      </c>
      <c r="Q1274" t="str">
        <f t="array" ref="Q1274:Q1285">'[15]AG_Key Products'!$D$6</f>
        <v>FWD Invest First</v>
      </c>
      <c r="R1274" t="str">
        <f t="array" ref="R1274:R1285">'[15]AG_Key Products'!$D$9</f>
        <v>FWD Future First</v>
      </c>
      <c r="S1274" t="str">
        <f t="array" ref="S1274:S1285">'[15]AG_Key Products'!$D$12</f>
        <v>FWD Family First</v>
      </c>
      <c r="T1274" t="str">
        <f t="array" ref="T1274:T1285">'[15]AG_Key Products'!$D$15</f>
        <v>Medical Rider</v>
      </c>
      <c r="U1274" t="str">
        <f t="array" ref="U1274:U1285">'[15]AG_Key Products'!$D$18</f>
        <v>FWD CI Rider</v>
      </c>
      <c r="V1274" t="str">
        <f t="array" ref="V1274:V1285">'[15]AG_Key Products'!$D$21</f>
        <v>FWD ADB Rider</v>
      </c>
      <c r="W1274" t="str">
        <f t="array" ref="W1274:W1285">'[15]AG_Key Products'!$D$24</f>
        <v>FWD Payor Lite Rider</v>
      </c>
      <c r="X1274" t="str">
        <f t="array" ref="X1274:X1285">'[15]AG_Key Products'!$D$27</f>
        <v>FWD Payor Lite Rider</v>
      </c>
      <c r="Y1274">
        <f t="array" ref="Y1274:Y1285">'[15]AG_Key Products'!$D$30</f>
        <v>0</v>
      </c>
      <c r="Z1274">
        <f t="array" ref="Z1274:Z1285">'[15]AG_Key Products'!$D$33</f>
        <v>0</v>
      </c>
      <c r="AA1274">
        <f t="array" ref="AA1274:AA1285">TRANSPOSE('[15]AG_Key Products'!$F$6:$Q$6)</f>
        <v>2.1151807800000002</v>
      </c>
      <c r="AB1274">
        <f t="array" ref="AB1274:AB1285">TRANSPOSE('[15]AG_Key Products'!$F$9:$Q$9)</f>
        <v>0.95469622000000165</v>
      </c>
      <c r="AC1274">
        <f t="array" ref="AC1274:AC1285">TRANSPOSE('[15]AG_Key Products'!$F$12:$Q$12)</f>
        <v>0.25610819999999984</v>
      </c>
      <c r="AD1274">
        <f t="array" ref="AD1274:AD1285">TRANSPOSE('[15]AG_Key Products'!$F$15:$Q$15)</f>
        <v>0</v>
      </c>
      <c r="AE1274">
        <f t="array" ref="AE1274:AE1285">TRANSPOSE('[15]AG_Key Products'!$F$18:$Q$18)</f>
        <v>0.19988697999999999</v>
      </c>
      <c r="AF1274">
        <f t="array" ref="AF1274:AF1285">TRANSPOSE('[15]AG_Key Products'!$F$21:$Q$21)</f>
        <v>2.4347120000000007E-2</v>
      </c>
      <c r="AG1274">
        <f t="array" ref="AG1274:AG1285">TRANSPOSE('[15]AG_Key Products'!$F$24:$Q$24)</f>
        <v>1.4668799999999996E-3</v>
      </c>
      <c r="AH1274">
        <f t="array" ref="AH1274:AH1285">TRANSPOSE('[15]AG_Key Products'!$F$27:$Q$27)</f>
        <v>1.4668799999999996E-3</v>
      </c>
      <c r="AI1274">
        <f t="array" ref="AI1274:AI1285">TRANSPOSE('[15]AG_Key Products'!$F$30:$Q$30)</f>
        <v>0</v>
      </c>
      <c r="AJ1274">
        <f t="array" ref="AJ1274:AJ1285">TRANSPOSE('[15]AG_Key Products'!$F$33:$Q$33)</f>
        <v>0</v>
      </c>
      <c r="AK1274">
        <f t="array" ref="AK1274:AK1285">TRANSPOSE('[15]AG_Key Products'!$F$36:$Q$36)</f>
        <v>5.9800799999991661E-3</v>
      </c>
      <c r="AL1274">
        <f t="array" ref="AL1274:AL1285">TRANSPOSE('[15]AG_Key Products'!$F$7:$Q$7)</f>
        <v>0.53702070451250794</v>
      </c>
      <c r="AM1274">
        <f t="array" ref="AM1274:AM1285">TRANSPOSE('[15]AG_Key Products'!$F$10:$Q$10)</f>
        <v>0.52991283267260947</v>
      </c>
      <c r="AN1274">
        <f t="array" ref="AN1274:AN1285">TRANSPOSE('[15]AG_Key Products'!$F$13:$Q$13)</f>
        <v>0.14753359042207181</v>
      </c>
      <c r="AO1274">
        <f t="array" ref="AO1274:AO1285">TRANSPOSE('[15]AG_Key Products'!$F$16:$Q$16)</f>
        <v>0</v>
      </c>
      <c r="AP1274">
        <f t="array" ref="AP1274:AP1285">TRANSPOSE('[15]AG_Key Products'!$F$19:$Q$19)</f>
        <v>0.11682641714822993</v>
      </c>
      <c r="AQ1274">
        <f t="array" ref="AQ1274:AQ1285">TRANSPOSE('[15]AG_Key Products'!$F$22:$Q$22)</f>
        <v>-1.3174295225838907E-2</v>
      </c>
      <c r="AR1274">
        <f t="array" ref="AR1274:AR1285">TRANSPOSE('[15]AG_Key Products'!$F$25:$Q$25)</f>
        <v>-1.1860297260072111E-3</v>
      </c>
      <c r="AS1274">
        <f t="array" ref="AS1274:AS1285">TRANSPOSE('[15]AG_Key Products'!$F$28:$Q$28)</f>
        <v>-1.1860297260072111E-3</v>
      </c>
      <c r="AT1274">
        <f t="array" ref="AT1274:AT1285">TRANSPOSE('[15]AG_Key Products'!$F$31:$Q$31)</f>
        <v>0</v>
      </c>
      <c r="AU1274">
        <f t="array" ref="AU1274:AU1285">TRANSPOSE('[15]AG_Key Products'!$F$34:$Q$35)</f>
        <v>0</v>
      </c>
      <c r="AV1274">
        <f t="array" ref="AV1274:AV1285">TRANSPOSE('[15]AG_Key Products'!$F$37:$Q$37)</f>
        <v>1.8068962321882154E-4</v>
      </c>
      <c r="AW1274" s="4" t="str">
        <f t="array" ref="AW1274:AW1285">'[15]AG_Key Products'!$D$8</f>
        <v>Unit Linked</v>
      </c>
      <c r="AX1274" s="4" t="str">
        <f t="array" ref="AX1274:AX1285">'[15]AG_Key Products'!$D$11</f>
        <v>Traditional Non Par</v>
      </c>
      <c r="AY1274" s="4" t="str">
        <f t="array" ref="AY1274:AY1285">'[15]AG_Key Products'!$D$14</f>
        <v>Traditional Non Par</v>
      </c>
      <c r="AZ1274" s="4" t="str">
        <f t="array" ref="AZ1274:AZ1285">'[15]AG_Key Products'!$D$17</f>
        <v>Riders</v>
      </c>
      <c r="BA1274" s="4" t="str">
        <f t="array" ref="BA1274:BA1285">'[15]AG_Key Products'!$D$20</f>
        <v>Riders</v>
      </c>
      <c r="BB1274" s="4" t="str">
        <f t="array" ref="BB1274:BB1285">'[15]AG_Key Products'!$D$23</f>
        <v>Riders</v>
      </c>
      <c r="BC1274" s="4" t="str">
        <f t="array" ref="BC1274:BC1285">'[15]AG_Key Products'!$D$26</f>
        <v>Riders</v>
      </c>
      <c r="BD1274" s="4" t="str">
        <f t="array" ref="BD1274:BD1285">'[15]AG_Key Products'!$D$29</f>
        <v>Riders</v>
      </c>
      <c r="BE1274" s="4">
        <f t="array" ref="BE1274:BE1285">'[15]AG_Key Products'!$D$32</f>
        <v>0</v>
      </c>
      <c r="BF1274" s="4">
        <f t="array" ref="BF1274:BF1285">'[15]AG_Key Products'!$D$35</f>
        <v>0</v>
      </c>
      <c r="BG1274" s="4">
        <f t="array" ref="BG1274:BG1285">'[15]AG_Key Products'!$D$7</f>
        <v>0.2</v>
      </c>
      <c r="BH1274" s="4">
        <f t="array" ref="BH1274:BH1285">'[15]AG_Key Products'!$D$10</f>
        <v>1</v>
      </c>
      <c r="BI1274" s="4">
        <f t="array" ref="BI1274:BI1285">'[15]AG_Key Products'!$D$13</f>
        <v>1</v>
      </c>
      <c r="BJ1274" s="4">
        <f t="array" ref="BJ1274:BJ1285">'[15]AG_Key Products'!$D$16</f>
        <v>1</v>
      </c>
      <c r="BK1274" s="4">
        <f t="array" ref="BK1274:BK1285">'[15]AG_Key Products'!$D$19</f>
        <v>0.96</v>
      </c>
      <c r="BL1274" s="4">
        <f t="array" ref="BL1274:BL1285">'[15]AG_Key Products'!$D$22</f>
        <v>0.99</v>
      </c>
      <c r="BM1274" s="4">
        <f t="array" ref="BM1274:BM1285">'[15]AG_Key Products'!$D$25</f>
        <v>1</v>
      </c>
      <c r="BN1274" s="4">
        <f t="array" ref="BN1274:BN1285">'[15]AG_Key Products'!$D$28</f>
        <v>1</v>
      </c>
      <c r="BO1274" s="4">
        <f t="array" ref="BO1274:BO1285">'[15]AG_Key Products'!$D$31</f>
        <v>0</v>
      </c>
      <c r="BP1274" s="4">
        <f t="array" ref="BP1274:BP1285">'[15]AG_Key Products'!$D$34</f>
        <v>0</v>
      </c>
      <c r="BQ1274" t="str">
        <f>VLOOKUP(A1274,Misc!$A$3:$B$11,2,FALSE)</f>
        <v>MYR</v>
      </c>
      <c r="BR1274">
        <f>INDEX(FX!$B$30:$AK$48,MATCH('Data (2)'!BQ1274,FX!$A$30:$A$48,0),MATCH('Data (2)'!D1274,Period,0))</f>
        <v>4.0773475799999996</v>
      </c>
      <c r="BS1274">
        <f t="shared" si="346"/>
        <v>0.8729040313997467</v>
      </c>
      <c r="BT1274">
        <f t="shared" si="347"/>
        <v>0</v>
      </c>
      <c r="BU1274">
        <f t="shared" si="348"/>
        <v>0.32274115803999837</v>
      </c>
      <c r="BV1274">
        <f t="shared" si="349"/>
        <v>0</v>
      </c>
      <c r="BW1274">
        <f t="shared" si="350"/>
        <v>0.45534406516602915</v>
      </c>
      <c r="BX1274">
        <f t="shared" si="351"/>
        <v>0</v>
      </c>
      <c r="BY1274">
        <f t="shared" si="352"/>
        <v>0.2166132627479698</v>
      </c>
      <c r="BZ1274">
        <f t="shared" si="353"/>
        <v>0</v>
      </c>
      <c r="CA1274">
        <f t="shared" si="355"/>
        <v>0.60426489953697804</v>
      </c>
      <c r="CB1274">
        <f t="shared" si="355"/>
        <v>0.33256936096877238</v>
      </c>
      <c r="CC1274">
        <f t="shared" si="355"/>
        <v>0.48359319909944348</v>
      </c>
      <c r="CD1274">
        <f t="shared" si="354"/>
        <v>0.29072619343140538</v>
      </c>
      <c r="CE1274" s="4">
        <f t="shared" si="342"/>
        <v>0.36973269274798315</v>
      </c>
      <c r="CF1274" s="4" t="str">
        <f t="shared" si="343"/>
        <v/>
      </c>
      <c r="CG1274" s="4">
        <f t="shared" si="344"/>
        <v>0.67116714850829229</v>
      </c>
      <c r="CH1274" s="4" t="str">
        <f t="shared" si="345"/>
        <v/>
      </c>
      <c r="CI1274">
        <f>INDEX(FX!$B$114:$AK$132,MATCH('Data (2)'!BQ1274,FX!$A$114:$A$132,0),MATCH('Data (2)'!D1274,Period,0))</f>
        <v>4.1372583479789107</v>
      </c>
    </row>
    <row r="1275" spans="1:87" hidden="1" x14ac:dyDescent="0.15">
      <c r="A1275" t="s">
        <v>80</v>
      </c>
      <c r="B1275" s="1">
        <f t="shared" si="341"/>
        <v>44044</v>
      </c>
      <c r="C1275" t="s">
        <v>50</v>
      </c>
      <c r="D1275" s="1">
        <v>43862</v>
      </c>
      <c r="E1275">
        <v>4.4114881000000041</v>
      </c>
      <c r="F1275">
        <v>1.5708565524030227</v>
      </c>
      <c r="G1275">
        <v>2.1763264033235461</v>
      </c>
      <c r="H1275">
        <v>1.0207377641001518</v>
      </c>
      <c r="I1275">
        <v>2.8000000000000003</v>
      </c>
      <c r="J1275">
        <v>1.5410364087440727</v>
      </c>
      <c r="K1275">
        <v>2.2408399999999999</v>
      </c>
      <c r="L1275">
        <v>1.347146495240239</v>
      </c>
      <c r="M1275">
        <v>0</v>
      </c>
      <c r="N1275">
        <v>0</v>
      </c>
      <c r="O1275">
        <v>0</v>
      </c>
      <c r="P1275">
        <v>0</v>
      </c>
      <c r="Q1275" t="str">
        <v>FWD Invest First</v>
      </c>
      <c r="R1275" t="str">
        <v>FWD Future First</v>
      </c>
      <c r="S1275" t="str">
        <v>FWD Family First</v>
      </c>
      <c r="T1275" t="str">
        <v>Medical Rider</v>
      </c>
      <c r="U1275" t="str">
        <v>FWD CI Rider</v>
      </c>
      <c r="V1275" t="str">
        <v>FWD ADB Rider</v>
      </c>
      <c r="W1275" t="str">
        <v>FWD Payor Lite Rider</v>
      </c>
      <c r="X1275" t="str">
        <v>FWD Payor Lite Rider</v>
      </c>
      <c r="Y1275">
        <v>0</v>
      </c>
      <c r="Z1275">
        <v>0</v>
      </c>
      <c r="AA1275">
        <v>2.7680892000000004</v>
      </c>
      <c r="AB1275">
        <v>1.1791654000000036</v>
      </c>
      <c r="AC1275">
        <v>0.18576082000000005</v>
      </c>
      <c r="AD1275">
        <v>0</v>
      </c>
      <c r="AE1275">
        <v>0.21791868000000028</v>
      </c>
      <c r="AF1275">
        <v>3.0787400000000024E-2</v>
      </c>
      <c r="AG1275">
        <v>1.3498799999999999E-3</v>
      </c>
      <c r="AH1275">
        <v>1.3498799999999999E-3</v>
      </c>
      <c r="AI1275">
        <v>0</v>
      </c>
      <c r="AJ1275">
        <v>0</v>
      </c>
      <c r="AK1275">
        <v>2.7066839999998926E-2</v>
      </c>
      <c r="AL1275">
        <v>0.68206007645128741</v>
      </c>
      <c r="AM1275">
        <v>0.66603532530880438</v>
      </c>
      <c r="AN1275">
        <v>0.10070220798725733</v>
      </c>
      <c r="AO1275">
        <v>0</v>
      </c>
      <c r="AP1275">
        <v>0.12251797011650141</v>
      </c>
      <c r="AQ1275">
        <v>-8.185467406280825E-3</v>
      </c>
      <c r="AR1275">
        <v>0</v>
      </c>
      <c r="AS1275">
        <v>-5.640156167890793E-4</v>
      </c>
      <c r="AT1275">
        <v>0</v>
      </c>
      <c r="AU1275">
        <v>0</v>
      </c>
      <c r="AV1275">
        <v>8.2904555622421716E-3</v>
      </c>
      <c r="AW1275" s="4" t="str">
        <v>Unit Linked</v>
      </c>
      <c r="AX1275" s="4" t="str">
        <v>Traditional Non Par</v>
      </c>
      <c r="AY1275" s="4" t="str">
        <v>Traditional Non Par</v>
      </c>
      <c r="AZ1275" s="4" t="str">
        <v>Riders</v>
      </c>
      <c r="BA1275" s="4" t="str">
        <v>Riders</v>
      </c>
      <c r="BB1275" s="4" t="str">
        <v>Riders</v>
      </c>
      <c r="BC1275" s="4" t="str">
        <v>Riders</v>
      </c>
      <c r="BD1275" s="4" t="str">
        <v>Riders</v>
      </c>
      <c r="BE1275" s="4">
        <v>0</v>
      </c>
      <c r="BF1275" s="4">
        <v>0</v>
      </c>
      <c r="BG1275" s="4">
        <v>0.2</v>
      </c>
      <c r="BH1275" s="4">
        <v>1</v>
      </c>
      <c r="BI1275" s="4">
        <v>1</v>
      </c>
      <c r="BJ1275" s="4">
        <v>1</v>
      </c>
      <c r="BK1275" s="4">
        <v>0.96</v>
      </c>
      <c r="BL1275" s="4">
        <v>0.99</v>
      </c>
      <c r="BM1275" s="4">
        <v>1</v>
      </c>
      <c r="BN1275" s="4">
        <v>1</v>
      </c>
      <c r="BO1275" s="4">
        <v>0</v>
      </c>
      <c r="BP1275" s="4">
        <v>0</v>
      </c>
      <c r="BQ1275" t="str">
        <f>VLOOKUP(A1275,Misc!$A$3:$B$11,2,FALSE)</f>
        <v>MYR</v>
      </c>
      <c r="BR1275">
        <f>INDEX(FX!$B$30:$AK$48,MATCH('Data (2)'!BQ1275,FX!$A$30:$A$48,0),MATCH('Data (2)'!D1275,Period,0))</f>
        <v>4.1595498400000004</v>
      </c>
      <c r="BS1275">
        <f t="shared" si="346"/>
        <v>1.0605686359560496</v>
      </c>
      <c r="BT1275">
        <f t="shared" si="347"/>
        <v>0</v>
      </c>
      <c r="BU1275">
        <f t="shared" si="348"/>
        <v>0.37765061432778085</v>
      </c>
      <c r="BV1275">
        <f t="shared" si="349"/>
        <v>0</v>
      </c>
      <c r="BW1275">
        <f t="shared" si="350"/>
        <v>0.52321200299009907</v>
      </c>
      <c r="BX1275">
        <f t="shared" si="351"/>
        <v>0</v>
      </c>
      <c r="BY1275">
        <f t="shared" si="352"/>
        <v>0.24539620953313346</v>
      </c>
      <c r="BZ1275">
        <f t="shared" si="353"/>
        <v>0</v>
      </c>
      <c r="CA1275">
        <f t="shared" si="355"/>
        <v>0.6767766874814154</v>
      </c>
      <c r="CB1275">
        <f t="shared" si="355"/>
        <v>0.37247768428502498</v>
      </c>
      <c r="CC1275">
        <f t="shared" si="355"/>
        <v>0.54162438299137672</v>
      </c>
      <c r="CD1275">
        <f t="shared" si="354"/>
        <v>0.32561333664317399</v>
      </c>
      <c r="CE1275" s="4">
        <f t="shared" si="342"/>
        <v>0.35608314400825902</v>
      </c>
      <c r="CF1275" s="4" t="str">
        <f t="shared" si="343"/>
        <v/>
      </c>
      <c r="CG1275" s="4">
        <f t="shared" si="344"/>
        <v>0.64979692928592048</v>
      </c>
      <c r="CH1275" s="4" t="str">
        <f t="shared" si="345"/>
        <v/>
      </c>
      <c r="CI1275">
        <f>INDEX(FX!$B$114:$AK$132,MATCH('Data (2)'!BQ1275,FX!$A$114:$A$132,0),MATCH('Data (2)'!D1275,Period,0))</f>
        <v>4.1372583479789107</v>
      </c>
    </row>
    <row r="1276" spans="1:87" hidden="1" x14ac:dyDescent="0.15">
      <c r="A1276" t="s">
        <v>80</v>
      </c>
      <c r="B1276" s="1">
        <f t="shared" si="341"/>
        <v>44044</v>
      </c>
      <c r="C1276" t="s">
        <v>50</v>
      </c>
      <c r="D1276" s="1">
        <v>43891</v>
      </c>
      <c r="E1276">
        <v>4.343103540000004</v>
      </c>
      <c r="F1276">
        <v>1.4848673318975734</v>
      </c>
      <c r="G1276">
        <v>2.1023747919021236</v>
      </c>
      <c r="H1276">
        <v>0.93098504340933574</v>
      </c>
      <c r="I1276">
        <v>3.4</v>
      </c>
      <c r="J1276">
        <v>1.8712584963320884</v>
      </c>
      <c r="K1276">
        <v>2.7210199999999998</v>
      </c>
      <c r="L1276">
        <v>1.6358207442202903</v>
      </c>
      <c r="M1276">
        <v>0</v>
      </c>
      <c r="N1276">
        <v>0</v>
      </c>
      <c r="O1276">
        <v>0</v>
      </c>
      <c r="P1276">
        <v>0</v>
      </c>
      <c r="Q1276" t="str">
        <v>FWD Invest First</v>
      </c>
      <c r="R1276" t="str">
        <v>FWD Future First</v>
      </c>
      <c r="S1276" t="str">
        <v>FWD Family First</v>
      </c>
      <c r="T1276" t="str">
        <v>Medical Rider</v>
      </c>
      <c r="U1276" t="str">
        <v>FWD CI Rider</v>
      </c>
      <c r="V1276" t="str">
        <v>FWD ADB Rider</v>
      </c>
      <c r="W1276" t="str">
        <v>FWD Payor Lite Rider</v>
      </c>
      <c r="X1276" t="str">
        <v>FWD Payor Lite Rider</v>
      </c>
      <c r="Y1276">
        <v>0</v>
      </c>
      <c r="Z1276">
        <v>0</v>
      </c>
      <c r="AA1276">
        <v>2.7744446599999999</v>
      </c>
      <c r="AB1276">
        <v>1.0492137800000034</v>
      </c>
      <c r="AC1276">
        <v>0.28535336000000028</v>
      </c>
      <c r="AD1276">
        <v>0</v>
      </c>
      <c r="AE1276">
        <v>0.19183819999999954</v>
      </c>
      <c r="AF1276">
        <v>1.9545759999999992E-2</v>
      </c>
      <c r="AG1276">
        <v>-6.9104654353364676E-4</v>
      </c>
      <c r="AH1276">
        <v>2.7745000000000001E-3</v>
      </c>
      <c r="AI1276">
        <v>0</v>
      </c>
      <c r="AJ1276">
        <v>0</v>
      </c>
      <c r="AK1276">
        <v>2.0624326543534632E-2</v>
      </c>
      <c r="AL1276">
        <v>0.68705279793172214</v>
      </c>
      <c r="AM1276">
        <v>0.58210203908427993</v>
      </c>
      <c r="AN1276">
        <v>0.1264948425272594</v>
      </c>
      <c r="AO1276">
        <v>0</v>
      </c>
      <c r="AP1276">
        <v>9.7566690652100746E-2</v>
      </c>
      <c r="AQ1276">
        <v>-1.0105544880680939E-2</v>
      </c>
      <c r="AR1276">
        <v>1.9283999999999998E-4</v>
      </c>
      <c r="AS1276">
        <v>-6.9104654353364676E-4</v>
      </c>
      <c r="AT1276">
        <v>0</v>
      </c>
      <c r="AU1276">
        <v>0</v>
      </c>
      <c r="AV1276">
        <v>2.254713126425778E-3</v>
      </c>
      <c r="AW1276" s="4" t="str">
        <v>Unit Linked</v>
      </c>
      <c r="AX1276" s="4" t="str">
        <v>Traditional Non Par</v>
      </c>
      <c r="AY1276" s="4" t="str">
        <v>Traditional Non Par</v>
      </c>
      <c r="AZ1276" s="4" t="str">
        <v>Riders</v>
      </c>
      <c r="BA1276" s="4" t="str">
        <v>Riders</v>
      </c>
      <c r="BB1276" s="4" t="str">
        <v>Riders</v>
      </c>
      <c r="BC1276" s="4" t="str">
        <v>Riders</v>
      </c>
      <c r="BD1276" s="4" t="str">
        <v>Riders</v>
      </c>
      <c r="BE1276" s="4">
        <v>0</v>
      </c>
      <c r="BF1276" s="4">
        <v>0</v>
      </c>
      <c r="BG1276" s="4">
        <v>0.2</v>
      </c>
      <c r="BH1276" s="4">
        <v>1</v>
      </c>
      <c r="BI1276" s="4">
        <v>1</v>
      </c>
      <c r="BJ1276" s="4">
        <v>1</v>
      </c>
      <c r="BK1276" s="4">
        <v>0.96</v>
      </c>
      <c r="BL1276" s="4">
        <v>0.99</v>
      </c>
      <c r="BM1276" s="4">
        <v>1</v>
      </c>
      <c r="BN1276" s="4">
        <v>1</v>
      </c>
      <c r="BO1276" s="4">
        <v>0</v>
      </c>
      <c r="BP1276" s="4">
        <v>0</v>
      </c>
      <c r="BQ1276" t="str">
        <f>VLOOKUP(A1276,Misc!$A$3:$B$11,2,FALSE)</f>
        <v>MYR</v>
      </c>
      <c r="BR1276">
        <f>INDEX(FX!$B$30:$AK$48,MATCH('Data (2)'!BQ1276,FX!$A$30:$A$48,0),MATCH('Data (2)'!D1276,Period,0))</f>
        <v>4.2902567500000002</v>
      </c>
      <c r="BS1276">
        <f t="shared" si="346"/>
        <v>1.0123178618622308</v>
      </c>
      <c r="BT1276">
        <f t="shared" si="347"/>
        <v>0</v>
      </c>
      <c r="BU1276">
        <f t="shared" si="348"/>
        <v>0.34610220749552423</v>
      </c>
      <c r="BV1276">
        <f t="shared" si="349"/>
        <v>0</v>
      </c>
      <c r="BW1276">
        <f t="shared" si="350"/>
        <v>0.49003472622055161</v>
      </c>
      <c r="BX1276">
        <f t="shared" si="351"/>
        <v>0</v>
      </c>
      <c r="BY1276">
        <f t="shared" si="352"/>
        <v>0.21699984351969978</v>
      </c>
      <c r="BZ1276">
        <f t="shared" si="353"/>
        <v>0</v>
      </c>
      <c r="CA1276">
        <f t="shared" si="355"/>
        <v>0.82180026337029</v>
      </c>
      <c r="CB1276">
        <f t="shared" si="355"/>
        <v>0.45229433091753035</v>
      </c>
      <c r="CC1276">
        <f t="shared" si="355"/>
        <v>0.65768675077524308</v>
      </c>
      <c r="CD1276">
        <f t="shared" si="354"/>
        <v>0.39538762306671132</v>
      </c>
      <c r="CE1276" s="4">
        <f t="shared" si="342"/>
        <v>0.34189084331560105</v>
      </c>
      <c r="CF1276" s="4" t="str">
        <f t="shared" si="343"/>
        <v/>
      </c>
      <c r="CG1276" s="4">
        <f t="shared" si="344"/>
        <v>0.62698196896795588</v>
      </c>
      <c r="CH1276" s="4" t="str">
        <f t="shared" si="345"/>
        <v/>
      </c>
      <c r="CI1276">
        <f>INDEX(FX!$B$114:$AK$132,MATCH('Data (2)'!BQ1276,FX!$A$114:$A$132,0),MATCH('Data (2)'!D1276,Period,0))</f>
        <v>4.1372583479789107</v>
      </c>
    </row>
    <row r="1277" spans="1:87" hidden="1" x14ac:dyDescent="0.15">
      <c r="A1277" t="s">
        <v>80</v>
      </c>
      <c r="B1277" s="1">
        <f t="shared" si="341"/>
        <v>44044</v>
      </c>
      <c r="C1277" t="s">
        <v>50</v>
      </c>
      <c r="D1277" s="1">
        <v>43922</v>
      </c>
      <c r="E1277">
        <v>3.6103649800000048</v>
      </c>
      <c r="F1277">
        <v>1.3661632415979965</v>
      </c>
      <c r="G1277">
        <v>2.3479938412476398</v>
      </c>
      <c r="H1277">
        <v>1.0840562116796915</v>
      </c>
      <c r="I1277">
        <v>2.8000000000000003</v>
      </c>
      <c r="J1277">
        <v>1.5410364087440727</v>
      </c>
      <c r="K1277">
        <v>2.2408399999999999</v>
      </c>
      <c r="L1277">
        <v>1.347146495240239</v>
      </c>
      <c r="M1277">
        <v>0</v>
      </c>
      <c r="N1277">
        <v>0</v>
      </c>
      <c r="O1277">
        <v>0</v>
      </c>
      <c r="P1277">
        <v>0</v>
      </c>
      <c r="Q1277" t="str">
        <v>FWD Invest First</v>
      </c>
      <c r="R1277" t="str">
        <v>FWD Future First</v>
      </c>
      <c r="S1277" t="str">
        <v>FWD Family First</v>
      </c>
      <c r="T1277" t="str">
        <v>Medical Rider</v>
      </c>
      <c r="U1277" t="str">
        <v>FWD CI Rider</v>
      </c>
      <c r="V1277" t="str">
        <v>FWD ADB Rider</v>
      </c>
      <c r="W1277" t="str">
        <v>FWD Payor Lite Rider</v>
      </c>
      <c r="X1277" t="str">
        <v>FWD Payor Lite Rider</v>
      </c>
      <c r="Y1277">
        <v>0</v>
      </c>
      <c r="Z1277">
        <v>0</v>
      </c>
      <c r="AA1277">
        <v>1.5610495400000011</v>
      </c>
      <c r="AB1277">
        <v>0.83863934000000362</v>
      </c>
      <c r="AC1277">
        <v>0.2953967799999998</v>
      </c>
      <c r="AD1277">
        <v>0.72119260000000007</v>
      </c>
      <c r="AE1277">
        <v>0.16508390000000056</v>
      </c>
      <c r="AF1277">
        <v>1.6081499999999999E-2</v>
      </c>
      <c r="AG1277">
        <v>0</v>
      </c>
      <c r="AH1277">
        <v>2.3988000000000012E-4</v>
      </c>
      <c r="AI1277">
        <v>0</v>
      </c>
      <c r="AJ1277">
        <v>0</v>
      </c>
      <c r="AK1277">
        <v>1.2681439999999711E-2</v>
      </c>
      <c r="AL1277">
        <v>0.3484000384386034</v>
      </c>
      <c r="AM1277">
        <v>0.46276698980680786</v>
      </c>
      <c r="AN1277">
        <v>0.13109486955150088</v>
      </c>
      <c r="AO1277">
        <v>0.34165043656416855</v>
      </c>
      <c r="AP1277">
        <v>8.9567422270390024E-2</v>
      </c>
      <c r="AQ1277">
        <v>-8.6799782410506444E-3</v>
      </c>
      <c r="AR1277">
        <v>1.5E-5</v>
      </c>
      <c r="AS1277">
        <v>-3.7716632285426997E-4</v>
      </c>
      <c r="AT1277">
        <v>0</v>
      </c>
      <c r="AU1277">
        <v>0</v>
      </c>
      <c r="AV1277">
        <v>1.7256295304307057E-3</v>
      </c>
      <c r="AW1277" s="4" t="str">
        <v>Unit Linked</v>
      </c>
      <c r="AX1277" s="4" t="str">
        <v>Traditional Non Par</v>
      </c>
      <c r="AY1277" s="4" t="str">
        <v>Traditional Non Par</v>
      </c>
      <c r="AZ1277" s="4" t="str">
        <v>Riders</v>
      </c>
      <c r="BA1277" s="4" t="str">
        <v>Riders</v>
      </c>
      <c r="BB1277" s="4" t="str">
        <v>Riders</v>
      </c>
      <c r="BC1277" s="4" t="str">
        <v>Riders</v>
      </c>
      <c r="BD1277" s="4" t="str">
        <v>Riders</v>
      </c>
      <c r="BE1277" s="4">
        <v>0</v>
      </c>
      <c r="BF1277" s="4">
        <v>0</v>
      </c>
      <c r="BG1277" s="4">
        <v>0.2</v>
      </c>
      <c r="BH1277" s="4">
        <v>1</v>
      </c>
      <c r="BI1277" s="4">
        <v>1</v>
      </c>
      <c r="BJ1277" s="4">
        <v>1</v>
      </c>
      <c r="BK1277" s="4">
        <v>0.96</v>
      </c>
      <c r="BL1277" s="4">
        <v>0.99</v>
      </c>
      <c r="BM1277" s="4">
        <v>1</v>
      </c>
      <c r="BN1277" s="4">
        <v>1</v>
      </c>
      <c r="BO1277" s="4">
        <v>0</v>
      </c>
      <c r="BP1277" s="4">
        <v>0</v>
      </c>
      <c r="BQ1277" t="str">
        <f>VLOOKUP(A1277,Misc!$A$3:$B$11,2,FALSE)</f>
        <v>MYR</v>
      </c>
      <c r="BR1277">
        <f>INDEX(FX!$B$30:$AK$48,MATCH('Data (2)'!BQ1277,FX!$A$30:$A$48,0),MATCH('Data (2)'!D1277,Period,0))</f>
        <v>4.3529172100000002</v>
      </c>
      <c r="BS1277">
        <f t="shared" si="346"/>
        <v>0.8294127376706999</v>
      </c>
      <c r="BT1277">
        <f t="shared" si="347"/>
        <v>0</v>
      </c>
      <c r="BU1277">
        <f t="shared" si="348"/>
        <v>0.31385004025794383</v>
      </c>
      <c r="BV1277">
        <f t="shared" si="349"/>
        <v>0</v>
      </c>
      <c r="BW1277">
        <f t="shared" si="350"/>
        <v>0.53940696042956437</v>
      </c>
      <c r="BX1277">
        <f t="shared" si="351"/>
        <v>0</v>
      </c>
      <c r="BY1277">
        <f t="shared" si="352"/>
        <v>0.24904131169535645</v>
      </c>
      <c r="BZ1277">
        <f t="shared" si="353"/>
        <v>0</v>
      </c>
      <c r="CA1277">
        <f t="shared" si="355"/>
        <v>0.6767766874814154</v>
      </c>
      <c r="CB1277">
        <f t="shared" si="355"/>
        <v>0.37247768428502498</v>
      </c>
      <c r="CC1277">
        <f t="shared" si="355"/>
        <v>0.54162438299137672</v>
      </c>
      <c r="CD1277">
        <f t="shared" si="354"/>
        <v>0.32561333664317399</v>
      </c>
      <c r="CE1277" s="4">
        <f t="shared" si="342"/>
        <v>0.37840031386466494</v>
      </c>
      <c r="CF1277" s="4" t="str">
        <f t="shared" si="343"/>
        <v/>
      </c>
      <c r="CG1277" s="4">
        <f t="shared" si="344"/>
        <v>0.79350415724234713</v>
      </c>
      <c r="CH1277" s="4" t="str">
        <f t="shared" si="345"/>
        <v/>
      </c>
      <c r="CI1277">
        <f>INDEX(FX!$B$114:$AK$132,MATCH('Data (2)'!BQ1277,FX!$A$114:$A$132,0),MATCH('Data (2)'!D1277,Period,0))</f>
        <v>4.1372583479789107</v>
      </c>
    </row>
    <row r="1278" spans="1:87" hidden="1" x14ac:dyDescent="0.15">
      <c r="A1278" t="s">
        <v>80</v>
      </c>
      <c r="B1278" s="1">
        <f t="shared" si="341"/>
        <v>44044</v>
      </c>
      <c r="C1278" t="s">
        <v>50</v>
      </c>
      <c r="D1278" s="1">
        <v>43952</v>
      </c>
      <c r="E1278">
        <v>3.610662679999979</v>
      </c>
      <c r="F1278">
        <v>1.3477370419223207</v>
      </c>
      <c r="G1278">
        <v>2.4130779985125392</v>
      </c>
      <c r="H1278">
        <v>1.0684098095245793</v>
      </c>
      <c r="I1278">
        <v>1.7999999999999996</v>
      </c>
      <c r="J1278">
        <v>0.99066626276404657</v>
      </c>
      <c r="K1278">
        <v>1.4405399999999995</v>
      </c>
      <c r="L1278">
        <v>0.86602274694015358</v>
      </c>
      <c r="M1278">
        <v>0</v>
      </c>
      <c r="N1278">
        <v>0</v>
      </c>
      <c r="O1278">
        <v>0</v>
      </c>
      <c r="P1278">
        <v>0</v>
      </c>
      <c r="Q1278" t="str">
        <v>FWD Invest First</v>
      </c>
      <c r="R1278" t="str">
        <v>FWD Future First</v>
      </c>
      <c r="S1278" t="str">
        <v>FWD Family First</v>
      </c>
      <c r="T1278" t="str">
        <v>Medical Rider</v>
      </c>
      <c r="U1278" t="str">
        <v>FWD CI Rider</v>
      </c>
      <c r="V1278" t="str">
        <v>FWD ADB Rider</v>
      </c>
      <c r="W1278" t="str">
        <v>FWD Payor Lite Rider</v>
      </c>
      <c r="X1278" t="str">
        <v>FWD Payor Lite Rider</v>
      </c>
      <c r="Y1278">
        <v>0</v>
      </c>
      <c r="Z1278">
        <v>0</v>
      </c>
      <c r="AA1278">
        <v>1.4880606599999997</v>
      </c>
      <c r="AB1278">
        <v>0.92619170999998179</v>
      </c>
      <c r="AC1278">
        <v>0.32384577999999886</v>
      </c>
      <c r="AD1278">
        <v>0.6931374299999995</v>
      </c>
      <c r="AE1278">
        <v>0.15536433999999927</v>
      </c>
      <c r="AF1278">
        <v>1.4189519999999971E-2</v>
      </c>
      <c r="AG1278">
        <v>1.1994000000000006E-4</v>
      </c>
      <c r="AH1278">
        <v>1.9042800000000002E-3</v>
      </c>
      <c r="AI1278">
        <v>0</v>
      </c>
      <c r="AJ1278">
        <v>0</v>
      </c>
      <c r="AK1278">
        <v>7.8490200000003174E-3</v>
      </c>
      <c r="AL1278">
        <v>0.34922288557270892</v>
      </c>
      <c r="AM1278">
        <v>0.51366010649692129</v>
      </c>
      <c r="AN1278">
        <v>0.10102358040821313</v>
      </c>
      <c r="AO1278">
        <v>0.31739899140278344</v>
      </c>
      <c r="AP1278">
        <v>8.2693761438803345E-2</v>
      </c>
      <c r="AQ1278">
        <v>-1.5501162811830366E-2</v>
      </c>
      <c r="AR1278">
        <v>-1.5723125014768627E-6</v>
      </c>
      <c r="AS1278">
        <v>-1.156945999901875E-3</v>
      </c>
      <c r="AT1278">
        <v>0</v>
      </c>
      <c r="AU1278">
        <v>0</v>
      </c>
      <c r="AV1278">
        <v>3.9739772712449328E-4</v>
      </c>
      <c r="AW1278" s="4" t="str">
        <v>Unit Linked</v>
      </c>
      <c r="AX1278" s="4" t="str">
        <v>Traditional Non Par</v>
      </c>
      <c r="AY1278" s="4" t="str">
        <v>Traditional Non Par</v>
      </c>
      <c r="AZ1278" s="4" t="str">
        <v>Riders</v>
      </c>
      <c r="BA1278" s="4" t="str">
        <v>Riders</v>
      </c>
      <c r="BB1278" s="4" t="str">
        <v>Riders</v>
      </c>
      <c r="BC1278" s="4" t="str">
        <v>Riders</v>
      </c>
      <c r="BD1278" s="4" t="str">
        <v>Riders</v>
      </c>
      <c r="BE1278" s="4">
        <v>0</v>
      </c>
      <c r="BF1278" s="4">
        <v>0</v>
      </c>
      <c r="BG1278" s="4">
        <v>0.2</v>
      </c>
      <c r="BH1278" s="4">
        <v>1</v>
      </c>
      <c r="BI1278" s="4">
        <v>1</v>
      </c>
      <c r="BJ1278" s="4">
        <v>1</v>
      </c>
      <c r="BK1278" s="4">
        <v>0.96</v>
      </c>
      <c r="BL1278" s="4">
        <v>0.99</v>
      </c>
      <c r="BM1278" s="4">
        <v>1</v>
      </c>
      <c r="BN1278" s="4">
        <v>1</v>
      </c>
      <c r="BO1278" s="4">
        <v>0</v>
      </c>
      <c r="BP1278" s="4">
        <v>0</v>
      </c>
      <c r="BQ1278" t="str">
        <f>VLOOKUP(A1278,Misc!$A$3:$B$11,2,FALSE)</f>
        <v>MYR</v>
      </c>
      <c r="BR1278">
        <f>INDEX(FX!$B$30:$AK$48,MATCH('Data (2)'!BQ1278,FX!$A$30:$A$48,0),MATCH('Data (2)'!D1278,Period,0))</f>
        <v>4.3369319300000004</v>
      </c>
      <c r="BS1278">
        <f t="shared" si="346"/>
        <v>0.8325384714995927</v>
      </c>
      <c r="BT1278">
        <f t="shared" si="347"/>
        <v>0</v>
      </c>
      <c r="BU1278">
        <f t="shared" si="348"/>
        <v>0.31075817275331791</v>
      </c>
      <c r="BV1278">
        <f t="shared" si="349"/>
        <v>0</v>
      </c>
      <c r="BW1278">
        <f t="shared" si="350"/>
        <v>0.55640209195364032</v>
      </c>
      <c r="BX1278">
        <f t="shared" si="351"/>
        <v>0</v>
      </c>
      <c r="BY1278">
        <f t="shared" si="352"/>
        <v>0.24635152840053434</v>
      </c>
      <c r="BZ1278">
        <f t="shared" si="353"/>
        <v>0</v>
      </c>
      <c r="CA1278">
        <f t="shared" si="355"/>
        <v>0.43507072766662408</v>
      </c>
      <c r="CB1278">
        <f t="shared" si="355"/>
        <v>0.23944993989751601</v>
      </c>
      <c r="CC1278">
        <f t="shared" si="355"/>
        <v>0.34818710335159919</v>
      </c>
      <c r="CD1278">
        <f t="shared" si="354"/>
        <v>0.20932285927061184</v>
      </c>
      <c r="CE1278" s="4">
        <f t="shared" si="342"/>
        <v>0.37326584102902916</v>
      </c>
      <c r="CF1278" s="4" t="str">
        <f t="shared" si="343"/>
        <v/>
      </c>
      <c r="CG1278" s="4">
        <f t="shared" si="344"/>
        <v>0.79274352213446042</v>
      </c>
      <c r="CH1278" s="4" t="str">
        <f t="shared" si="345"/>
        <v/>
      </c>
      <c r="CI1278">
        <f>INDEX(FX!$B$114:$AK$132,MATCH('Data (2)'!BQ1278,FX!$A$114:$A$132,0),MATCH('Data (2)'!D1278,Period,0))</f>
        <v>4.1372583479789107</v>
      </c>
    </row>
    <row r="1279" spans="1:87" hidden="1" x14ac:dyDescent="0.15">
      <c r="A1279" t="s">
        <v>80</v>
      </c>
      <c r="B1279" s="1">
        <f t="shared" ref="B1279:B1309" si="356">B1278</f>
        <v>44044</v>
      </c>
      <c r="C1279" t="s">
        <v>50</v>
      </c>
      <c r="D1279" s="1">
        <v>43983</v>
      </c>
      <c r="E1279">
        <v>4.7315869499999739</v>
      </c>
      <c r="F1279">
        <v>1.656998820845335</v>
      </c>
      <c r="G1279">
        <v>2.2886709361908788</v>
      </c>
      <c r="H1279">
        <v>0.99459754465295014</v>
      </c>
      <c r="I1279">
        <v>2.3000000000000003</v>
      </c>
      <c r="J1279">
        <v>1.2658513357540599</v>
      </c>
      <c r="K1279">
        <v>1.8406900000000002</v>
      </c>
      <c r="L1279">
        <v>1.1065846210901966</v>
      </c>
      <c r="M1279">
        <v>1.089679E-2</v>
      </c>
      <c r="N1279">
        <v>7.1405420727369395E-3</v>
      </c>
      <c r="O1279">
        <v>0</v>
      </c>
      <c r="P1279">
        <v>0</v>
      </c>
      <c r="Q1279" t="str">
        <v>FWD Invest First</v>
      </c>
      <c r="R1279" t="str">
        <v>FWD Future First</v>
      </c>
      <c r="S1279" t="str">
        <v>FWD Family First</v>
      </c>
      <c r="T1279" t="str">
        <v>Medical Rider</v>
      </c>
      <c r="U1279" t="str">
        <v>FWD CI Rider</v>
      </c>
      <c r="V1279" t="str">
        <v>FWD ADB Rider</v>
      </c>
      <c r="W1279" t="str">
        <v>FWD Payor Lite Rider</v>
      </c>
      <c r="X1279" t="str">
        <v>FWD Payor Lite Rider</v>
      </c>
      <c r="Y1279">
        <v>0</v>
      </c>
      <c r="Z1279">
        <v>0</v>
      </c>
      <c r="AA1279">
        <v>2.8758583799999999</v>
      </c>
      <c r="AB1279">
        <v>0.78750569999997411</v>
      </c>
      <c r="AC1279">
        <v>0.30481696999999902</v>
      </c>
      <c r="AD1279">
        <v>0.46782772000000034</v>
      </c>
      <c r="AE1279">
        <v>0.18941123999999976</v>
      </c>
      <c r="AF1279">
        <v>1.3602700000000007E-2</v>
      </c>
      <c r="AG1279">
        <v>1.2999999999999999E-5</v>
      </c>
      <c r="AH1279">
        <v>7.922399999999995E-4</v>
      </c>
      <c r="AI1279">
        <v>0</v>
      </c>
      <c r="AJ1279">
        <v>0</v>
      </c>
      <c r="AK1279">
        <v>9.1759000000000146E-2</v>
      </c>
      <c r="AL1279">
        <v>0.70389997863354326</v>
      </c>
      <c r="AM1279">
        <v>0.43828865584048116</v>
      </c>
      <c r="AN1279">
        <v>0.10665138784853183</v>
      </c>
      <c r="AO1279">
        <v>0.23241108762837009</v>
      </c>
      <c r="AP1279">
        <v>0.10662230775657423</v>
      </c>
      <c r="AQ1279">
        <v>-1.3085136225010639E-2</v>
      </c>
      <c r="AR1279">
        <v>-6.0755036018961239E-7</v>
      </c>
      <c r="AS1279">
        <v>-4.9960255554177982E-4</v>
      </c>
      <c r="AT1279">
        <v>0</v>
      </c>
      <c r="AU1279">
        <v>0</v>
      </c>
      <c r="AV1279">
        <v>8.2710749468747125E-2</v>
      </c>
      <c r="AW1279" s="4" t="str">
        <v>Unit Linked</v>
      </c>
      <c r="AX1279" s="4" t="str">
        <v>Traditional Non Par</v>
      </c>
      <c r="AY1279" s="4" t="str">
        <v>Traditional Non Par</v>
      </c>
      <c r="AZ1279" s="4" t="str">
        <v>Riders</v>
      </c>
      <c r="BA1279" s="4" t="str">
        <v>Riders</v>
      </c>
      <c r="BB1279" s="4" t="str">
        <v>Riders</v>
      </c>
      <c r="BC1279" s="4" t="str">
        <v>Riders</v>
      </c>
      <c r="BD1279" s="4" t="str">
        <v>Riders</v>
      </c>
      <c r="BE1279" s="4">
        <v>0</v>
      </c>
      <c r="BF1279" s="4">
        <v>0</v>
      </c>
      <c r="BG1279" s="4">
        <v>0.2</v>
      </c>
      <c r="BH1279" s="4">
        <v>1</v>
      </c>
      <c r="BI1279" s="4">
        <v>1</v>
      </c>
      <c r="BJ1279" s="4">
        <v>1</v>
      </c>
      <c r="BK1279" s="4">
        <v>0.96</v>
      </c>
      <c r="BL1279" s="4">
        <v>0.99</v>
      </c>
      <c r="BM1279" s="4">
        <v>1</v>
      </c>
      <c r="BN1279" s="4">
        <v>1</v>
      </c>
      <c r="BO1279" s="4">
        <v>0</v>
      </c>
      <c r="BP1279" s="4">
        <v>0</v>
      </c>
      <c r="BQ1279" t="str">
        <f>VLOOKUP(A1279,Misc!$A$3:$B$11,2,FALSE)</f>
        <v>MYR</v>
      </c>
      <c r="BR1279">
        <f>INDEX(FX!$B$30:$AK$48,MATCH('Data (2)'!BQ1279,FX!$A$30:$A$48,0),MATCH('Data (2)'!D1279,Period,0))</f>
        <v>4.2757296699999996</v>
      </c>
      <c r="BS1279">
        <f t="shared" si="346"/>
        <v>1.1066150844845095</v>
      </c>
      <c r="BT1279">
        <f t="shared" si="347"/>
        <v>0</v>
      </c>
      <c r="BU1279">
        <f t="shared" si="348"/>
        <v>0.38753591754675526</v>
      </c>
      <c r="BV1279">
        <f t="shared" si="349"/>
        <v>0</v>
      </c>
      <c r="BW1279">
        <f t="shared" si="350"/>
        <v>0.53527026094492991</v>
      </c>
      <c r="BX1279">
        <f t="shared" si="351"/>
        <v>0</v>
      </c>
      <c r="BY1279">
        <f t="shared" si="352"/>
        <v>0.23261469302687468</v>
      </c>
      <c r="BZ1279">
        <f t="shared" si="353"/>
        <v>0</v>
      </c>
      <c r="CA1279">
        <f t="shared" si="355"/>
        <v>0.55592370757401977</v>
      </c>
      <c r="CB1279">
        <f t="shared" si="355"/>
        <v>0.30596381209127055</v>
      </c>
      <c r="CC1279">
        <f t="shared" si="355"/>
        <v>0.44490574317148807</v>
      </c>
      <c r="CD1279">
        <f t="shared" si="354"/>
        <v>0.26746809795689303</v>
      </c>
      <c r="CE1279" s="4">
        <f t="shared" si="342"/>
        <v>0.3501993809593511</v>
      </c>
      <c r="CF1279" s="4" t="str">
        <f t="shared" si="343"/>
        <v/>
      </c>
      <c r="CG1279" s="4">
        <f t="shared" si="344"/>
        <v>0.60024034546116689</v>
      </c>
      <c r="CH1279" s="4" t="str">
        <f t="shared" si="345"/>
        <v/>
      </c>
      <c r="CI1279">
        <f>INDEX(FX!$B$114:$AK$132,MATCH('Data (2)'!BQ1279,FX!$A$114:$A$132,0),MATCH('Data (2)'!D1279,Period,0))</f>
        <v>4.1372583479789107</v>
      </c>
    </row>
    <row r="1280" spans="1:87" hidden="1" x14ac:dyDescent="0.15">
      <c r="A1280" t="s">
        <v>80</v>
      </c>
      <c r="B1280" s="1">
        <f t="shared" si="356"/>
        <v>44044</v>
      </c>
      <c r="C1280" t="s">
        <v>50</v>
      </c>
      <c r="D1280" s="1">
        <v>44013</v>
      </c>
      <c r="E1280">
        <v>4.9976854199999785</v>
      </c>
      <c r="F1280">
        <v>1.7293569694927147</v>
      </c>
      <c r="G1280">
        <v>2.3916769983410835</v>
      </c>
      <c r="H1280">
        <v>1.039971369355738</v>
      </c>
      <c r="I1280">
        <v>2.4999999999999991</v>
      </c>
      <c r="J1280">
        <v>1.3759253649500647</v>
      </c>
      <c r="K1280">
        <v>2.0007499999999996</v>
      </c>
      <c r="L1280">
        <v>1.202809370750213</v>
      </c>
      <c r="M1280">
        <v>1.5835390727625E-2</v>
      </c>
      <c r="N1280">
        <v>8.791934901008382E-3</v>
      </c>
      <c r="O1280">
        <v>2.6732180727625E-2</v>
      </c>
      <c r="P1280">
        <v>8.7919999999999995E-3</v>
      </c>
      <c r="Q1280" t="str">
        <v>FWD Invest First</v>
      </c>
      <c r="R1280" t="str">
        <v>FWD Future First</v>
      </c>
      <c r="S1280" t="str">
        <v>FWD Family First</v>
      </c>
      <c r="T1280" t="str">
        <v>Medical Rider</v>
      </c>
      <c r="U1280" t="str">
        <v>FWD CI Rider</v>
      </c>
      <c r="V1280" t="str">
        <v>FWD ADB Rider</v>
      </c>
      <c r="W1280" t="str">
        <v>FWD Payor Lite Rider</v>
      </c>
      <c r="X1280" t="str">
        <v>FWD Payor Lite Rider</v>
      </c>
      <c r="Y1280">
        <v>0</v>
      </c>
      <c r="Z1280">
        <v>0</v>
      </c>
      <c r="AA1280">
        <v>3.1315422199999969</v>
      </c>
      <c r="AB1280">
        <v>0.84056323999997973</v>
      </c>
      <c r="AC1280">
        <v>0.27801070000000067</v>
      </c>
      <c r="AD1280">
        <v>0.48398654000000008</v>
      </c>
      <c r="AE1280">
        <v>0.19518270000000063</v>
      </c>
      <c r="AF1280">
        <v>1.4833320000000007E-2</v>
      </c>
      <c r="AG1280">
        <v>-6.3062021046877216E-7</v>
      </c>
      <c r="AH1280">
        <v>7.7627999999999974E-4</v>
      </c>
      <c r="AI1280">
        <v>0</v>
      </c>
      <c r="AJ1280">
        <v>0</v>
      </c>
      <c r="AK1280">
        <v>5.2791050620210278E-2</v>
      </c>
      <c r="AL1280">
        <v>0.81976081501089748</v>
      </c>
      <c r="AM1280">
        <v>0.47418172471810366</v>
      </c>
      <c r="AN1280">
        <v>8.6711116084087991E-2</v>
      </c>
      <c r="AO1280">
        <v>0.23852019232984051</v>
      </c>
      <c r="AP1280">
        <v>0.10368608491523641</v>
      </c>
      <c r="AQ1280">
        <v>-1.3534650935093586E-2</v>
      </c>
      <c r="AR1280">
        <v>-1.1694649329533831E-4</v>
      </c>
      <c r="AS1280">
        <v>-1.1694649329533831E-4</v>
      </c>
      <c r="AT1280">
        <v>0</v>
      </c>
      <c r="AU1280">
        <v>0</v>
      </c>
      <c r="AV1280">
        <v>2.0265580356232826E-2</v>
      </c>
      <c r="AW1280" s="4" t="str">
        <v>Unit Linked</v>
      </c>
      <c r="AX1280" s="4" t="str">
        <v>Traditional Non Par</v>
      </c>
      <c r="AY1280" s="4" t="str">
        <v>Traditional Non Par</v>
      </c>
      <c r="AZ1280" s="4" t="str">
        <v>Riders</v>
      </c>
      <c r="BA1280" s="4" t="str">
        <v>Riders</v>
      </c>
      <c r="BB1280" s="4" t="str">
        <v>Riders</v>
      </c>
      <c r="BC1280" s="4" t="str">
        <v>Riders</v>
      </c>
      <c r="BD1280" s="4" t="str">
        <v>Riders</v>
      </c>
      <c r="BE1280" s="4">
        <v>0</v>
      </c>
      <c r="BF1280" s="4">
        <v>0</v>
      </c>
      <c r="BG1280" s="4">
        <v>0.2</v>
      </c>
      <c r="BH1280" s="4">
        <v>1</v>
      </c>
      <c r="BI1280" s="4">
        <v>1</v>
      </c>
      <c r="BJ1280" s="4">
        <v>1</v>
      </c>
      <c r="BK1280" s="4">
        <v>0.96</v>
      </c>
      <c r="BL1280" s="4">
        <v>0.99</v>
      </c>
      <c r="BM1280" s="4">
        <v>1</v>
      </c>
      <c r="BN1280" s="4">
        <v>1</v>
      </c>
      <c r="BO1280" s="4">
        <v>0</v>
      </c>
      <c r="BP1280" s="4">
        <v>0</v>
      </c>
      <c r="BQ1280" t="str">
        <f>VLOOKUP(A1280,Misc!$A$3:$B$11,2,FALSE)</f>
        <v>MYR</v>
      </c>
      <c r="BR1280">
        <f>INDEX(FX!$B$30:$AK$48,MATCH('Data (2)'!BQ1280,FX!$A$30:$A$48,0),MATCH('Data (2)'!D1280,Period,0))</f>
        <v>4.2665431600000003</v>
      </c>
      <c r="BS1280">
        <f t="shared" si="346"/>
        <v>1.1713664277100571</v>
      </c>
      <c r="BT1280">
        <f t="shared" si="347"/>
        <v>0</v>
      </c>
      <c r="BU1280">
        <f t="shared" si="348"/>
        <v>0.40532977275512067</v>
      </c>
      <c r="BV1280">
        <f t="shared" si="349"/>
        <v>0</v>
      </c>
      <c r="BW1280">
        <f t="shared" si="350"/>
        <v>0.56056552310631802</v>
      </c>
      <c r="BX1280">
        <f t="shared" si="351"/>
        <v>0</v>
      </c>
      <c r="BY1280">
        <f t="shared" si="352"/>
        <v>0.24375034550353356</v>
      </c>
      <c r="BZ1280">
        <f t="shared" si="353"/>
        <v>0</v>
      </c>
      <c r="CA1280">
        <f t="shared" si="355"/>
        <v>0.57474999978561803</v>
      </c>
      <c r="CB1280">
        <f t="shared" si="355"/>
        <v>0.31632524128403056</v>
      </c>
      <c r="CC1280">
        <f t="shared" si="355"/>
        <v>0.45997242482843015</v>
      </c>
      <c r="CD1280">
        <f t="shared" si="354"/>
        <v>0.27652587423232983</v>
      </c>
      <c r="CE1280" s="4">
        <f t="shared" si="342"/>
        <v>0.34603157745225227</v>
      </c>
      <c r="CF1280" s="4" t="str">
        <f t="shared" si="343"/>
        <v/>
      </c>
      <c r="CG1280" s="4">
        <f t="shared" si="344"/>
        <v>0.60136304285447828</v>
      </c>
      <c r="CH1280" s="4" t="str">
        <f t="shared" si="345"/>
        <v/>
      </c>
      <c r="CI1280">
        <f>INDEX(FX!$B$114:$AK$132,MATCH('Data (2)'!BQ1280,FX!$A$114:$A$132,0),MATCH('Data (2)'!D1280,Period,0))</f>
        <v>4.3497172700000002</v>
      </c>
    </row>
    <row r="1281" spans="1:87" hidden="1" x14ac:dyDescent="0.15">
      <c r="A1281" t="s">
        <v>80</v>
      </c>
      <c r="B1281" s="1">
        <f t="shared" si="356"/>
        <v>44044</v>
      </c>
      <c r="C1281" t="s">
        <v>50</v>
      </c>
      <c r="D1281" s="1">
        <v>44044</v>
      </c>
      <c r="E1281">
        <v>5.0877787799999448</v>
      </c>
      <c r="F1281">
        <v>1.828469250414398</v>
      </c>
      <c r="G1281">
        <v>2.8087831869552051</v>
      </c>
      <c r="H1281">
        <v>1.2367558236577585</v>
      </c>
      <c r="I1281">
        <v>2.8999999999999995</v>
      </c>
      <c r="J1281">
        <v>1.5960734233420752</v>
      </c>
      <c r="K1281">
        <v>2.3208699999999998</v>
      </c>
      <c r="L1281">
        <v>1.3952588700702475</v>
      </c>
      <c r="M1281">
        <v>7.9886671629875006E-2</v>
      </c>
      <c r="N1281">
        <v>3.1477720894261617E-2</v>
      </c>
      <c r="O1281">
        <v>6.6458974665313891E-2</v>
      </c>
      <c r="P1281">
        <v>2.8908E-2</v>
      </c>
      <c r="Q1281" t="str">
        <v>FWD Invest First</v>
      </c>
      <c r="R1281" t="str">
        <v>FWD Future First</v>
      </c>
      <c r="S1281" t="str">
        <v>FWD Family First</v>
      </c>
      <c r="T1281" t="str">
        <v>Medical Rider</v>
      </c>
      <c r="U1281" t="str">
        <v>FWD CI Rider</v>
      </c>
      <c r="V1281" t="str">
        <v>FWD ADB Rider</v>
      </c>
      <c r="W1281" t="str">
        <v>FWD Payor Lite Rider</v>
      </c>
      <c r="X1281" t="str">
        <v>FWD Payor Lite Rider</v>
      </c>
      <c r="Y1281">
        <v>0</v>
      </c>
      <c r="Z1281">
        <v>0</v>
      </c>
      <c r="AA1281">
        <v>2.7648420599999937</v>
      </c>
      <c r="AB1281">
        <v>1.0932299399999472</v>
      </c>
      <c r="AC1281">
        <v>0.30400266000000109</v>
      </c>
      <c r="AD1281">
        <v>0.61896499000000016</v>
      </c>
      <c r="AE1281">
        <v>0.27238472000000252</v>
      </c>
      <c r="AF1281">
        <v>1.4873960000000038E-2</v>
      </c>
      <c r="AG1281">
        <v>1.9934539414976841E-3</v>
      </c>
      <c r="AH1281">
        <v>9.9120000000000024E-4</v>
      </c>
      <c r="AI1281">
        <v>0</v>
      </c>
      <c r="AJ1281">
        <v>0</v>
      </c>
      <c r="AK1281">
        <v>1.6495796058503043E-2</v>
      </c>
      <c r="AL1281">
        <v>0.71581371807660366</v>
      </c>
      <c r="AM1281">
        <v>0.57741598232752456</v>
      </c>
      <c r="AN1281">
        <v>0.12396931894115149</v>
      </c>
      <c r="AO1281">
        <v>0.30440594902093887</v>
      </c>
      <c r="AP1281">
        <v>0.13775246996859222</v>
      </c>
      <c r="AQ1281">
        <v>-2.9256147385130282E-2</v>
      </c>
      <c r="AR1281">
        <v>-9.8382498494098609E-4</v>
      </c>
      <c r="AS1281">
        <v>-7.6538147549036733E-4</v>
      </c>
      <c r="AT1281">
        <v>0</v>
      </c>
      <c r="AU1281">
        <v>0</v>
      </c>
      <c r="AV1281">
        <v>1.1716592514909863E-4</v>
      </c>
      <c r="AW1281" s="4" t="str">
        <v>Unit Linked</v>
      </c>
      <c r="AX1281" s="4" t="str">
        <v>Traditional Non Par</v>
      </c>
      <c r="AY1281" s="4" t="str">
        <v>Traditional Non Par</v>
      </c>
      <c r="AZ1281" s="4" t="str">
        <v>Riders</v>
      </c>
      <c r="BA1281" s="4" t="str">
        <v>Riders</v>
      </c>
      <c r="BB1281" s="4" t="str">
        <v>Riders</v>
      </c>
      <c r="BC1281" s="4" t="str">
        <v>Riders</v>
      </c>
      <c r="BD1281" s="4" t="str">
        <v>Riders</v>
      </c>
      <c r="BE1281" s="4">
        <v>0</v>
      </c>
      <c r="BF1281" s="4">
        <v>0</v>
      </c>
      <c r="BG1281" s="4">
        <v>0.2</v>
      </c>
      <c r="BH1281" s="4">
        <v>1</v>
      </c>
      <c r="BI1281" s="4">
        <v>1</v>
      </c>
      <c r="BJ1281" s="4">
        <v>1</v>
      </c>
      <c r="BK1281" s="4">
        <v>0.96</v>
      </c>
      <c r="BL1281" s="4">
        <v>0.99</v>
      </c>
      <c r="BM1281" s="4">
        <v>1</v>
      </c>
      <c r="BN1281" s="4">
        <v>1</v>
      </c>
      <c r="BO1281" s="4">
        <v>0</v>
      </c>
      <c r="BP1281" s="4">
        <v>0</v>
      </c>
      <c r="BQ1281" t="str">
        <f>VLOOKUP(A1281,Misc!$A$3:$B$11,2,FALSE)</f>
        <v>MYR</v>
      </c>
      <c r="BR1281">
        <f>INDEX(FX!$B$30:$AK$48,MATCH('Data (2)'!BQ1281,FX!$A$30:$A$48,0),MATCH('Data (2)'!D1281,Period,0))</f>
        <v>4.1899591599999999</v>
      </c>
      <c r="BS1281">
        <f t="shared" si="346"/>
        <v>1.2142788475293742</v>
      </c>
      <c r="BT1281">
        <f t="shared" si="347"/>
        <v>0</v>
      </c>
      <c r="BU1281">
        <f t="shared" si="348"/>
        <v>0.43639309611180027</v>
      </c>
      <c r="BV1281">
        <f t="shared" si="349"/>
        <v>0</v>
      </c>
      <c r="BW1281">
        <f t="shared" si="350"/>
        <v>0.67036051658202922</v>
      </c>
      <c r="BX1281">
        <f t="shared" si="351"/>
        <v>0</v>
      </c>
      <c r="BY1281">
        <f t="shared" si="352"/>
        <v>0.29517133137349205</v>
      </c>
      <c r="BZ1281">
        <f t="shared" si="353"/>
        <v>0</v>
      </c>
      <c r="CA1281">
        <f t="shared" si="355"/>
        <v>0.66670999975131706</v>
      </c>
      <c r="CB1281">
        <f t="shared" si="355"/>
        <v>0.3669372798894755</v>
      </c>
      <c r="CC1281">
        <f t="shared" si="355"/>
        <v>0.5335680128009791</v>
      </c>
      <c r="CD1281">
        <f t="shared" si="354"/>
        <v>0.32077001410950268</v>
      </c>
      <c r="CE1281" s="4">
        <f t="shared" si="342"/>
        <v>0.35938458205024743</v>
      </c>
      <c r="CF1281" s="4" t="str">
        <f t="shared" si="343"/>
        <v/>
      </c>
      <c r="CG1281" s="4">
        <f t="shared" si="344"/>
        <v>0.6763886367667733</v>
      </c>
      <c r="CH1281" s="4" t="str">
        <f t="shared" si="345"/>
        <v/>
      </c>
      <c r="CI1281">
        <f>INDEX(FX!$B$114:$AK$132,MATCH('Data (2)'!BQ1281,FX!$A$114:$A$132,0),MATCH('Data (2)'!D1281,Period,0))</f>
        <v>4.3497172700000002</v>
      </c>
    </row>
    <row r="1282" spans="1:87" hidden="1" x14ac:dyDescent="0.15">
      <c r="A1282" t="s">
        <v>80</v>
      </c>
      <c r="B1282" s="1">
        <f t="shared" si="356"/>
        <v>44044</v>
      </c>
      <c r="C1282" t="s">
        <v>50</v>
      </c>
      <c r="D1282" s="1">
        <v>44075</v>
      </c>
      <c r="E1282">
        <v>4.8499999999999996</v>
      </c>
      <c r="F1282">
        <v>1.5761721818075547</v>
      </c>
      <c r="G1282">
        <v>2.2776613134066359</v>
      </c>
      <c r="H1282">
        <v>0.925917795864171</v>
      </c>
      <c r="I1282">
        <v>3.2000000000000006</v>
      </c>
      <c r="J1282">
        <v>1.7611844671360835</v>
      </c>
      <c r="K1282">
        <v>2.5609600000000006</v>
      </c>
      <c r="L1282">
        <v>1.5395959945602735</v>
      </c>
      <c r="M1282">
        <v>0.46226663000000001</v>
      </c>
      <c r="N1282">
        <v>0.20008085056271649</v>
      </c>
      <c r="O1282">
        <v>0.33769656936684839</v>
      </c>
      <c r="P1282">
        <v>0.177976</v>
      </c>
      <c r="Q1282" t="str">
        <v>FWD Invest First</v>
      </c>
      <c r="R1282" t="str">
        <v>FWD Future First</v>
      </c>
      <c r="S1282" t="str">
        <v>FWD Family First</v>
      </c>
      <c r="T1282" t="str">
        <v>Medical Rider</v>
      </c>
      <c r="U1282" t="str">
        <v>FWD CI Rider</v>
      </c>
      <c r="V1282" t="str">
        <v>FWD ADB Rider</v>
      </c>
      <c r="W1282" t="str">
        <v>FWD Payor Lite Rider</v>
      </c>
      <c r="X1282" t="str">
        <v>FWD Payor Lite Rider</v>
      </c>
      <c r="Y1282">
        <v>0</v>
      </c>
      <c r="Z1282">
        <v>0</v>
      </c>
      <c r="AA1282">
        <v>3.1412691510460466</v>
      </c>
      <c r="AB1282">
        <v>0.55652067308900866</v>
      </c>
      <c r="AC1282">
        <v>0.42842210597972891</v>
      </c>
      <c r="AD1282">
        <v>0.45262982341573138</v>
      </c>
      <c r="AE1282">
        <v>0.18941490218886306</v>
      </c>
      <c r="AF1282">
        <v>3.534811299128153E-2</v>
      </c>
      <c r="AG1282">
        <v>1.909189903860566E-3</v>
      </c>
      <c r="AH1282">
        <v>3.6454633272189991E-3</v>
      </c>
      <c r="AI1282">
        <v>0</v>
      </c>
      <c r="AJ1282">
        <v>0</v>
      </c>
      <c r="AK1282">
        <v>4.0840578058260579E-2</v>
      </c>
      <c r="AL1282">
        <v>0.78103801312049415</v>
      </c>
      <c r="AM1282">
        <v>0.30799489871187041</v>
      </c>
      <c r="AN1282">
        <v>0.17728937982465945</v>
      </c>
      <c r="AO1282">
        <v>0.21749494519121765</v>
      </c>
      <c r="AP1282">
        <v>0.10230969688205885</v>
      </c>
      <c r="AQ1282">
        <v>-2.6588909789944149E-2</v>
      </c>
      <c r="AR1282">
        <v>-9.422383378488938E-4</v>
      </c>
      <c r="AS1282">
        <v>-1.896937604503706E-3</v>
      </c>
      <c r="AT1282">
        <v>0</v>
      </c>
      <c r="AU1282">
        <v>0</v>
      </c>
      <c r="AV1282">
        <v>1.9473333809550741E-2</v>
      </c>
      <c r="AW1282" s="4" t="str">
        <v>Unit Linked</v>
      </c>
      <c r="AX1282" s="4" t="str">
        <v>Traditional Non Par</v>
      </c>
      <c r="AY1282" s="4" t="str">
        <v>Traditional Non Par</v>
      </c>
      <c r="AZ1282" s="4" t="str">
        <v>Riders</v>
      </c>
      <c r="BA1282" s="4" t="str">
        <v>Riders</v>
      </c>
      <c r="BB1282" s="4" t="str">
        <v>Riders</v>
      </c>
      <c r="BC1282" s="4" t="str">
        <v>Riders</v>
      </c>
      <c r="BD1282" s="4" t="str">
        <v>Riders</v>
      </c>
      <c r="BE1282" s="4">
        <v>0</v>
      </c>
      <c r="BF1282" s="4">
        <v>0</v>
      </c>
      <c r="BG1282" s="4">
        <v>0.2</v>
      </c>
      <c r="BH1282" s="4">
        <v>1</v>
      </c>
      <c r="BI1282" s="4">
        <v>1</v>
      </c>
      <c r="BJ1282" s="4">
        <v>1</v>
      </c>
      <c r="BK1282" s="4">
        <v>0.96</v>
      </c>
      <c r="BL1282" s="4">
        <v>0.99</v>
      </c>
      <c r="BM1282" s="4">
        <v>1</v>
      </c>
      <c r="BN1282" s="4">
        <v>1</v>
      </c>
      <c r="BO1282" s="4">
        <v>0</v>
      </c>
      <c r="BP1282" s="4">
        <v>0</v>
      </c>
      <c r="BQ1282" t="str">
        <f>VLOOKUP(A1282,Misc!$A$3:$B$11,2,FALSE)</f>
        <v>MYR</v>
      </c>
      <c r="BR1282">
        <f>INDEX(FX!$B$30:$AK$48,MATCH('Data (2)'!BQ1282,FX!$A$30:$A$48,0),MATCH('Data (2)'!D1282,Period,0))</f>
        <v>4.1899591599999999</v>
      </c>
      <c r="BS1282">
        <f t="shared" si="346"/>
        <v>0</v>
      </c>
      <c r="BT1282">
        <f t="shared" si="347"/>
        <v>1.1575291822176137</v>
      </c>
      <c r="BU1282">
        <f t="shared" si="348"/>
        <v>0</v>
      </c>
      <c r="BV1282">
        <f t="shared" si="349"/>
        <v>0.37617841167873217</v>
      </c>
      <c r="BW1282">
        <f t="shared" si="350"/>
        <v>0</v>
      </c>
      <c r="BX1282">
        <f t="shared" si="351"/>
        <v>0.54359988401572767</v>
      </c>
      <c r="BY1282">
        <f t="shared" si="352"/>
        <v>0</v>
      </c>
      <c r="BZ1282">
        <f t="shared" si="353"/>
        <v>0.22098492145306997</v>
      </c>
      <c r="CA1282">
        <f t="shared" si="355"/>
        <v>0.7356799997255915</v>
      </c>
      <c r="CB1282">
        <f t="shared" si="355"/>
        <v>0.40489630884355926</v>
      </c>
      <c r="CC1282">
        <f t="shared" si="355"/>
        <v>0.58876470378039092</v>
      </c>
      <c r="CD1282">
        <f t="shared" si="354"/>
        <v>0.35395311901738236</v>
      </c>
      <c r="CE1282" s="4" t="str">
        <f t="shared" si="342"/>
        <v/>
      </c>
      <c r="CF1282" s="4">
        <f t="shared" si="343"/>
        <v>0.324983955011867</v>
      </c>
      <c r="CG1282" s="4" t="str">
        <f t="shared" si="344"/>
        <v/>
      </c>
      <c r="CH1282" s="4">
        <f t="shared" si="345"/>
        <v>0.5874471117757758</v>
      </c>
      <c r="CI1282">
        <f>INDEX(FX!$B$114:$AK$132,MATCH('Data (2)'!BQ1282,FX!$A$114:$A$132,0),MATCH('Data (2)'!D1282,Period,0))</f>
        <v>4.3497172700000002</v>
      </c>
    </row>
    <row r="1283" spans="1:87" hidden="1" x14ac:dyDescent="0.15">
      <c r="A1283" t="s">
        <v>80</v>
      </c>
      <c r="B1283" s="1">
        <f t="shared" si="356"/>
        <v>44044</v>
      </c>
      <c r="C1283" t="s">
        <v>50</v>
      </c>
      <c r="D1283" s="1">
        <v>44105</v>
      </c>
      <c r="E1283">
        <v>4.2695742469330877</v>
      </c>
      <c r="F1283">
        <v>1.3875431249851284</v>
      </c>
      <c r="G1283">
        <v>2.0050812550426325</v>
      </c>
      <c r="H1283">
        <v>0.81510820123684757</v>
      </c>
      <c r="I1283">
        <v>3.4</v>
      </c>
      <c r="J1283">
        <v>1.8712584963320882</v>
      </c>
      <c r="K1283">
        <v>2.7210199999999998</v>
      </c>
      <c r="L1283">
        <v>1.6358207442202901</v>
      </c>
      <c r="M1283">
        <v>0.88445754048079972</v>
      </c>
      <c r="N1283">
        <v>0.40093634830904329</v>
      </c>
      <c r="O1283">
        <v>0.68997814444171801</v>
      </c>
      <c r="P1283">
        <v>0.361234</v>
      </c>
      <c r="Q1283" t="str">
        <v>FWD Invest First</v>
      </c>
      <c r="R1283" t="str">
        <v>FWD Future First</v>
      </c>
      <c r="S1283" t="str">
        <v>FWD Family First</v>
      </c>
      <c r="T1283" t="str">
        <v>Medical Rider</v>
      </c>
      <c r="U1283" t="str">
        <v>FWD CI Rider</v>
      </c>
      <c r="V1283" t="str">
        <v>FWD ADB Rider</v>
      </c>
      <c r="W1283" t="str">
        <v>FWD Payor Lite Rider</v>
      </c>
      <c r="X1283" t="str">
        <v>FWD Payor Lite Rider</v>
      </c>
      <c r="Y1283">
        <v>0</v>
      </c>
      <c r="Z1283">
        <v>0</v>
      </c>
      <c r="AA1283">
        <v>2.7653364680394978</v>
      </c>
      <c r="AB1283">
        <v>0.48991883169210287</v>
      </c>
      <c r="AC1283">
        <v>0.37715051350678114</v>
      </c>
      <c r="AD1283">
        <v>0.39846116236075824</v>
      </c>
      <c r="AE1283">
        <v>0.16674659554039575</v>
      </c>
      <c r="AF1283">
        <v>3.1117812970155981E-2</v>
      </c>
      <c r="AG1283">
        <v>2.0072569146381276E-3</v>
      </c>
      <c r="AH1283">
        <v>3.2091909979449986E-3</v>
      </c>
      <c r="AI1283">
        <v>0</v>
      </c>
      <c r="AJ1283">
        <v>0</v>
      </c>
      <c r="AK1283">
        <v>3.562641491081342E-2</v>
      </c>
      <c r="AL1283">
        <v>0.68756696632887593</v>
      </c>
      <c r="AM1283">
        <v>0.27113548200556015</v>
      </c>
      <c r="AN1283">
        <v>0.15607220007301123</v>
      </c>
      <c r="AO1283">
        <v>0.19146614779928786</v>
      </c>
      <c r="AP1283">
        <v>9.0065741653436865E-2</v>
      </c>
      <c r="AQ1283">
        <v>-2.3406871029520118E-2</v>
      </c>
      <c r="AR1283">
        <v>-9.9063713623244519E-4</v>
      </c>
      <c r="AS1283">
        <v>-1.6699208132428792E-3</v>
      </c>
      <c r="AT1283">
        <v>0</v>
      </c>
      <c r="AU1283">
        <v>0</v>
      </c>
      <c r="AV1283">
        <v>1.7304016103951825E-2</v>
      </c>
      <c r="AW1283" s="4" t="str">
        <v>Unit Linked</v>
      </c>
      <c r="AX1283" s="4" t="str">
        <v>Traditional Non Par</v>
      </c>
      <c r="AY1283" s="4" t="str">
        <v>Traditional Non Par</v>
      </c>
      <c r="AZ1283" s="4" t="str">
        <v>Riders</v>
      </c>
      <c r="BA1283" s="4" t="str">
        <v>Riders</v>
      </c>
      <c r="BB1283" s="4" t="str">
        <v>Riders</v>
      </c>
      <c r="BC1283" s="4" t="str">
        <v>Riders</v>
      </c>
      <c r="BD1283" s="4" t="str">
        <v>Riders</v>
      </c>
      <c r="BE1283" s="4">
        <v>0</v>
      </c>
      <c r="BF1283" s="4">
        <v>0</v>
      </c>
      <c r="BG1283" s="4">
        <v>0.2</v>
      </c>
      <c r="BH1283" s="4">
        <v>1</v>
      </c>
      <c r="BI1283" s="4">
        <v>1</v>
      </c>
      <c r="BJ1283" s="4">
        <v>1</v>
      </c>
      <c r="BK1283" s="4">
        <v>0.96</v>
      </c>
      <c r="BL1283" s="4">
        <v>0.99</v>
      </c>
      <c r="BM1283" s="4">
        <v>1</v>
      </c>
      <c r="BN1283" s="4">
        <v>1</v>
      </c>
      <c r="BO1283" s="4">
        <v>0</v>
      </c>
      <c r="BP1283" s="4">
        <v>0</v>
      </c>
      <c r="BQ1283" t="str">
        <f>VLOOKUP(A1283,Misc!$A$3:$B$11,2,FALSE)</f>
        <v>MYR</v>
      </c>
      <c r="BR1283">
        <f>INDEX(FX!$B$30:$AK$48,MATCH('Data (2)'!BQ1283,FX!$A$30:$A$48,0),MATCH('Data (2)'!D1283,Period,0))</f>
        <v>4.1899591599999999</v>
      </c>
      <c r="BS1283">
        <f t="shared" si="346"/>
        <v>0</v>
      </c>
      <c r="BT1283">
        <f t="shared" si="347"/>
        <v>1.0190013992721323</v>
      </c>
      <c r="BU1283">
        <f t="shared" si="348"/>
        <v>0</v>
      </c>
      <c r="BV1283">
        <f t="shared" si="349"/>
        <v>0.33115910489808414</v>
      </c>
      <c r="BW1283">
        <f t="shared" si="350"/>
        <v>0</v>
      </c>
      <c r="BX1283">
        <f t="shared" si="351"/>
        <v>0.47854434338749796</v>
      </c>
      <c r="BY1283">
        <f t="shared" si="352"/>
        <v>0</v>
      </c>
      <c r="BZ1283">
        <f t="shared" si="353"/>
        <v>0.19453845971063058</v>
      </c>
      <c r="CA1283">
        <f t="shared" si="355"/>
        <v>0.7816599997084408</v>
      </c>
      <c r="CB1283">
        <f t="shared" si="355"/>
        <v>0.43020232814628157</v>
      </c>
      <c r="CC1283">
        <f t="shared" si="355"/>
        <v>0.62556249776666506</v>
      </c>
      <c r="CD1283">
        <f t="shared" si="354"/>
        <v>0.37607518895596864</v>
      </c>
      <c r="CE1283" s="4" t="str">
        <f t="shared" ref="CE1283:CE1370" si="357">IFERROR(IF(D1283&gt;B1283,"",BU1283/BS1283),0)</f>
        <v/>
      </c>
      <c r="CF1283" s="4">
        <f t="shared" ref="CF1283:CF1370" si="358">IFERROR(IF(D1283&gt;B1283,BV1283/BT1283,""),0)</f>
        <v>0.324983955011867</v>
      </c>
      <c r="CG1283" s="4" t="str">
        <f t="shared" ref="CG1283:CG1370" si="359">IFERROR(IF(D1283&gt;B1283,"",BY1283/BU1283),0)</f>
        <v/>
      </c>
      <c r="CH1283" s="4">
        <f t="shared" ref="CH1283:CH1370" si="360">IFERROR(IF(D1283&gt;B1283,BZ1283/BV1283,""),0)</f>
        <v>0.58744711177577547</v>
      </c>
      <c r="CI1283">
        <f>INDEX(FX!$B$114:$AK$132,MATCH('Data (2)'!BQ1283,FX!$A$114:$A$132,0),MATCH('Data (2)'!D1283,Period,0))</f>
        <v>4.3497172700000002</v>
      </c>
    </row>
    <row r="1284" spans="1:87" hidden="1" x14ac:dyDescent="0.15">
      <c r="A1284" t="s">
        <v>80</v>
      </c>
      <c r="B1284" s="1">
        <f t="shared" si="356"/>
        <v>44044</v>
      </c>
      <c r="C1284" t="s">
        <v>50</v>
      </c>
      <c r="D1284" s="1">
        <v>44136</v>
      </c>
      <c r="E1284">
        <v>4.13940862724791</v>
      </c>
      <c r="F1284">
        <v>1.3141298527522061</v>
      </c>
      <c r="G1284">
        <v>1.9736176923190563</v>
      </c>
      <c r="H1284">
        <v>0.8039069725279</v>
      </c>
      <c r="I1284">
        <v>3.5999999999999992</v>
      </c>
      <c r="J1284">
        <v>1.9813325255280931</v>
      </c>
      <c r="K1284">
        <v>2.881079999999999</v>
      </c>
      <c r="L1284">
        <v>1.7320454938803072</v>
      </c>
      <c r="M1284">
        <v>1.2367354400000001</v>
      </c>
      <c r="N1284">
        <v>0.49428311069988268</v>
      </c>
      <c r="O1284">
        <v>0.75334139178615533</v>
      </c>
      <c r="P1284">
        <v>0.39118999999999998</v>
      </c>
      <c r="Q1284" t="str">
        <v>FWD Invest First</v>
      </c>
      <c r="R1284" t="str">
        <v>FWD Future First</v>
      </c>
      <c r="S1284" t="str">
        <v>FWD Family First</v>
      </c>
      <c r="T1284" t="str">
        <v>Medical Rider</v>
      </c>
      <c r="U1284" t="str">
        <v>FWD CI Rider</v>
      </c>
      <c r="V1284" t="str">
        <v>FWD ADB Rider</v>
      </c>
      <c r="W1284" t="str">
        <v>FWD Payor Lite Rider</v>
      </c>
      <c r="X1284" t="str">
        <v>FWD Payor Lite Rider</v>
      </c>
      <c r="Y1284">
        <v>0</v>
      </c>
      <c r="Z1284">
        <v>0</v>
      </c>
      <c r="AA1284">
        <v>2.4635811019728417</v>
      </c>
      <c r="AB1284">
        <v>0.45965342704220774</v>
      </c>
      <c r="AC1284">
        <v>0.38139477253485182</v>
      </c>
      <c r="AD1284">
        <v>0.44063957728528985</v>
      </c>
      <c r="AE1284">
        <v>0.16166302685564921</v>
      </c>
      <c r="AF1284">
        <v>3.0169130695473129E-2</v>
      </c>
      <c r="AG1284">
        <v>1.9460620916768197E-3</v>
      </c>
      <c r="AH1284">
        <v>3.1113530612383905E-3</v>
      </c>
      <c r="AI1284">
        <v>0</v>
      </c>
      <c r="AJ1284">
        <v>0</v>
      </c>
      <c r="AK1284">
        <v>0.19725017570868131</v>
      </c>
      <c r="AL1284">
        <v>0.612539198815651</v>
      </c>
      <c r="AM1284">
        <v>0.25438571745884875</v>
      </c>
      <c r="AN1284">
        <v>0.15782855680717439</v>
      </c>
      <c r="AO1284">
        <v>0.2117334646389864</v>
      </c>
      <c r="AP1284">
        <v>8.7319926170043902E-2</v>
      </c>
      <c r="AQ1284">
        <v>-2.2693270633734271E-2</v>
      </c>
      <c r="AR1284">
        <v>-9.6043578844853654E-4</v>
      </c>
      <c r="AS1284">
        <v>-1.6190102856564173E-3</v>
      </c>
      <c r="AT1284">
        <v>0</v>
      </c>
      <c r="AU1284">
        <v>0</v>
      </c>
      <c r="AV1284">
        <v>1.5595705569340645E-2</v>
      </c>
      <c r="AW1284" s="4" t="str">
        <v>Unit Linked</v>
      </c>
      <c r="AX1284" s="4" t="str">
        <v>Traditional Non Par</v>
      </c>
      <c r="AY1284" s="4" t="str">
        <v>Traditional Non Par</v>
      </c>
      <c r="AZ1284" s="4" t="str">
        <v>Riders</v>
      </c>
      <c r="BA1284" s="4" t="str">
        <v>Riders</v>
      </c>
      <c r="BB1284" s="4" t="str">
        <v>Riders</v>
      </c>
      <c r="BC1284" s="4" t="str">
        <v>Riders</v>
      </c>
      <c r="BD1284" s="4" t="str">
        <v>Riders</v>
      </c>
      <c r="BE1284" s="4">
        <v>0</v>
      </c>
      <c r="BF1284" s="4">
        <v>0</v>
      </c>
      <c r="BG1284" s="4">
        <v>0.2</v>
      </c>
      <c r="BH1284" s="4">
        <v>1</v>
      </c>
      <c r="BI1284" s="4">
        <v>1</v>
      </c>
      <c r="BJ1284" s="4">
        <v>1</v>
      </c>
      <c r="BK1284" s="4">
        <v>0.96</v>
      </c>
      <c r="BL1284" s="4">
        <v>0.99</v>
      </c>
      <c r="BM1284" s="4">
        <v>1</v>
      </c>
      <c r="BN1284" s="4">
        <v>1</v>
      </c>
      <c r="BO1284" s="4">
        <v>0</v>
      </c>
      <c r="BP1284" s="4">
        <v>0</v>
      </c>
      <c r="BQ1284" t="str">
        <f>VLOOKUP(A1284,Misc!$A$3:$B$11,2,FALSE)</f>
        <v>MYR</v>
      </c>
      <c r="BR1284">
        <f>INDEX(FX!$B$30:$AK$48,MATCH('Data (2)'!BQ1284,FX!$A$30:$A$48,0),MATCH('Data (2)'!D1284,Period,0))</f>
        <v>4.1899591599999999</v>
      </c>
      <c r="BS1284">
        <f t="shared" si="346"/>
        <v>0</v>
      </c>
      <c r="BT1284">
        <f t="shared" si="347"/>
        <v>0.98793531611604302</v>
      </c>
      <c r="BU1284">
        <f t="shared" si="348"/>
        <v>0</v>
      </c>
      <c r="BV1284">
        <f t="shared" si="349"/>
        <v>0.3136378667595906</v>
      </c>
      <c r="BW1284">
        <f t="shared" si="350"/>
        <v>0</v>
      </c>
      <c r="BX1284">
        <f t="shared" si="351"/>
        <v>0.47103506668047246</v>
      </c>
      <c r="BY1284">
        <f t="shared" si="352"/>
        <v>0</v>
      </c>
      <c r="BZ1284">
        <f t="shared" si="353"/>
        <v>0.1918651093792284</v>
      </c>
      <c r="CA1284">
        <f t="shared" si="355"/>
        <v>0.8276399996912901</v>
      </c>
      <c r="CB1284">
        <f t="shared" si="355"/>
        <v>0.45550834744900398</v>
      </c>
      <c r="CC1284">
        <f t="shared" si="355"/>
        <v>0.66236029175293931</v>
      </c>
      <c r="CD1284">
        <f t="shared" si="354"/>
        <v>0.39819725889455504</v>
      </c>
      <c r="CE1284" s="4" t="str">
        <f t="shared" si="357"/>
        <v/>
      </c>
      <c r="CF1284" s="4">
        <f t="shared" si="358"/>
        <v>0.31746801804051578</v>
      </c>
      <c r="CG1284" s="4" t="str">
        <f t="shared" si="359"/>
        <v/>
      </c>
      <c r="CH1284" s="4">
        <f t="shared" si="360"/>
        <v>0.61174089519712449</v>
      </c>
      <c r="CI1284">
        <f>INDEX(FX!$B$114:$AK$132,MATCH('Data (2)'!BQ1284,FX!$A$114:$A$132,0),MATCH('Data (2)'!D1284,Period,0))</f>
        <v>4.3497172700000002</v>
      </c>
    </row>
    <row r="1285" spans="1:87" hidden="1" x14ac:dyDescent="0.15">
      <c r="A1285" t="s">
        <v>80</v>
      </c>
      <c r="B1285" s="1">
        <f t="shared" si="356"/>
        <v>44044</v>
      </c>
      <c r="C1285" t="s">
        <v>50</v>
      </c>
      <c r="D1285" s="1">
        <v>44166</v>
      </c>
      <c r="E1285">
        <v>4.0335309239024308</v>
      </c>
      <c r="F1285">
        <v>1.2805170681164351</v>
      </c>
      <c r="G1285">
        <v>1.9231365421447923</v>
      </c>
      <c r="H1285">
        <v>0.78334465756474514</v>
      </c>
      <c r="I1285">
        <v>3.3900000000000023</v>
      </c>
      <c r="J1285">
        <v>1.865754794872289</v>
      </c>
      <c r="K1285">
        <v>2.7130170000000016</v>
      </c>
      <c r="L1285">
        <v>1.6310095067372905</v>
      </c>
      <c r="M1285">
        <v>2.6685648100000003</v>
      </c>
      <c r="N1285">
        <v>0.87923961989176957</v>
      </c>
      <c r="O1285">
        <v>1.3271533362681303</v>
      </c>
      <c r="P1285">
        <v>0.57986300000000002</v>
      </c>
      <c r="Q1285" t="str">
        <v>FWD Invest First</v>
      </c>
      <c r="R1285" t="str">
        <v>FWD Future First</v>
      </c>
      <c r="S1285" t="str">
        <v>FWD Family First</v>
      </c>
      <c r="T1285" t="str">
        <v>Medical Rider</v>
      </c>
      <c r="U1285" t="str">
        <v>FWD CI Rider</v>
      </c>
      <c r="V1285" t="str">
        <v>FWD ADB Rider</v>
      </c>
      <c r="W1285" t="str">
        <v>FWD Payor Lite Rider</v>
      </c>
      <c r="X1285" t="str">
        <v>FWD Payor Lite Rider</v>
      </c>
      <c r="Y1285">
        <v>0</v>
      </c>
      <c r="Z1285">
        <v>0</v>
      </c>
      <c r="AA1285">
        <v>2.4005676784211718</v>
      </c>
      <c r="AB1285">
        <v>0.44789642173720984</v>
      </c>
      <c r="AC1285">
        <v>0.37163946538345105</v>
      </c>
      <c r="AD1285">
        <v>0.42936890781357184</v>
      </c>
      <c r="AE1285">
        <v>0.15752801349004811</v>
      </c>
      <c r="AF1285">
        <v>2.9397465330295112E-2</v>
      </c>
      <c r="AG1285">
        <v>1.8962857580531855E-3</v>
      </c>
      <c r="AH1285">
        <v>3.0317709406783664E-3</v>
      </c>
      <c r="AI1285">
        <v>0</v>
      </c>
      <c r="AJ1285">
        <v>0</v>
      </c>
      <c r="AK1285">
        <v>0.19220491502795189</v>
      </c>
      <c r="AL1285">
        <v>0.59687168458360007</v>
      </c>
      <c r="AM1285">
        <v>0.24787904514069645</v>
      </c>
      <c r="AN1285">
        <v>0.15379162143261943</v>
      </c>
      <c r="AO1285">
        <v>0.20631775071072375</v>
      </c>
      <c r="AP1285">
        <v>8.5086459008014106E-2</v>
      </c>
      <c r="AQ1285">
        <v>-2.2112822653730269E-2</v>
      </c>
      <c r="AR1285">
        <v>-9.3586978285479941E-4</v>
      </c>
      <c r="AS1285">
        <v>-1.5775992759750714E-3</v>
      </c>
      <c r="AT1285">
        <v>0</v>
      </c>
      <c r="AU1285">
        <v>0</v>
      </c>
      <c r="AV1285">
        <v>1.5196798953341584E-2</v>
      </c>
      <c r="AW1285" s="4" t="str">
        <v>Unit Linked</v>
      </c>
      <c r="AX1285" s="4" t="str">
        <v>Traditional Non Par</v>
      </c>
      <c r="AY1285" s="4" t="str">
        <v>Traditional Non Par</v>
      </c>
      <c r="AZ1285" s="4" t="str">
        <v>Riders</v>
      </c>
      <c r="BA1285" s="4" t="str">
        <v>Riders</v>
      </c>
      <c r="BB1285" s="4" t="str">
        <v>Riders</v>
      </c>
      <c r="BC1285" s="4" t="str">
        <v>Riders</v>
      </c>
      <c r="BD1285" s="4" t="str">
        <v>Riders</v>
      </c>
      <c r="BE1285" s="4">
        <v>0</v>
      </c>
      <c r="BF1285" s="4">
        <v>0</v>
      </c>
      <c r="BG1285" s="4">
        <v>0.2</v>
      </c>
      <c r="BH1285" s="4">
        <v>1</v>
      </c>
      <c r="BI1285" s="4">
        <v>1</v>
      </c>
      <c r="BJ1285" s="4">
        <v>1</v>
      </c>
      <c r="BK1285" s="4">
        <v>0.96</v>
      </c>
      <c r="BL1285" s="4">
        <v>0.99</v>
      </c>
      <c r="BM1285" s="4">
        <v>1</v>
      </c>
      <c r="BN1285" s="4">
        <v>1</v>
      </c>
      <c r="BO1285" s="4">
        <v>0</v>
      </c>
      <c r="BP1285" s="4">
        <v>0</v>
      </c>
      <c r="BQ1285" t="str">
        <f>VLOOKUP(A1285,Misc!$A$3:$B$11,2,FALSE)</f>
        <v>MYR</v>
      </c>
      <c r="BR1285">
        <f>INDEX(FX!$B$30:$AK$48,MATCH('Data (2)'!BQ1285,FX!$A$30:$A$48,0),MATCH('Data (2)'!D1285,Period,0))</f>
        <v>4.1899591599999999</v>
      </c>
      <c r="BS1285">
        <f t="shared" si="346"/>
        <v>0</v>
      </c>
      <c r="BT1285">
        <f t="shared" si="347"/>
        <v>0.9626659282049973</v>
      </c>
      <c r="BU1285">
        <f t="shared" si="348"/>
        <v>0</v>
      </c>
      <c r="BV1285">
        <f t="shared" si="349"/>
        <v>0.30561564426237392</v>
      </c>
      <c r="BW1285">
        <f t="shared" si="350"/>
        <v>0</v>
      </c>
      <c r="BX1285">
        <f t="shared" si="351"/>
        <v>0.45898694204570539</v>
      </c>
      <c r="BY1285">
        <f t="shared" si="352"/>
        <v>0</v>
      </c>
      <c r="BZ1285">
        <f t="shared" si="353"/>
        <v>0.18695758780731056</v>
      </c>
      <c r="CA1285">
        <f t="shared" si="355"/>
        <v>0.77936099970929884</v>
      </c>
      <c r="CB1285">
        <f t="shared" si="355"/>
        <v>0.42893702718114574</v>
      </c>
      <c r="CC1285">
        <f t="shared" si="355"/>
        <v>0.6237226080673518</v>
      </c>
      <c r="CD1285">
        <f t="shared" si="354"/>
        <v>0.37496908545903962</v>
      </c>
      <c r="CE1285" s="4" t="str">
        <f t="shared" si="357"/>
        <v/>
      </c>
      <c r="CF1285" s="4">
        <f t="shared" si="358"/>
        <v>0.31746801804051572</v>
      </c>
      <c r="CG1285" s="4" t="str">
        <f t="shared" si="359"/>
        <v/>
      </c>
      <c r="CH1285" s="4">
        <f t="shared" si="360"/>
        <v>0.61174089519712449</v>
      </c>
      <c r="CI1285">
        <f>INDEX(FX!$B$114:$AK$132,MATCH('Data (2)'!BQ1285,FX!$A$114:$A$132,0),MATCH('Data (2)'!D1285,Period,0))</f>
        <v>4.3497172700000002</v>
      </c>
    </row>
    <row r="1286" spans="1:87" x14ac:dyDescent="0.15">
      <c r="A1286" t="s">
        <v>80</v>
      </c>
      <c r="B1286" s="1">
        <f t="shared" si="356"/>
        <v>44044</v>
      </c>
      <c r="C1286" t="s">
        <v>63</v>
      </c>
      <c r="D1286" s="1">
        <v>43831</v>
      </c>
      <c r="E1286">
        <f t="array" ref="E1286:E1297">TRANSPOSE('[15]BA_Key Metrics P1'!$F$6:$Q$6)</f>
        <v>0.99179579600000023</v>
      </c>
      <c r="F1286">
        <f t="array" ref="F1286:F1297">TRANSPOSE('[15]BA_Key Metrics P1'!$F$11:$Q$11)</f>
        <v>0.12367855140205744</v>
      </c>
      <c r="G1286">
        <f t="array" ref="G1286:G1297">TRANSPOSE('[15]BA_Key Metrics P1'!$F$16:$Q$16)</f>
        <v>7.9976654480184678E-2</v>
      </c>
      <c r="H1286">
        <f t="array" ref="H1286:H1297">TRANSPOSE('[15]BA_Key Metrics P1'!$F$21:$Q$21)</f>
        <v>1.7848659136605927E-2</v>
      </c>
      <c r="I1286">
        <f t="array" ref="I1286:I1297">TRANSPOSE('[15]BA_Key Metrics P1'!$F$7:$Q$7)</f>
        <v>1.1999999999999997</v>
      </c>
      <c r="J1286">
        <f t="array" ref="J1286:J1297">TRANSPOSE('[15]BA_Key Metrics P1'!$F$12:$Q$12)</f>
        <v>0.30308939891152265</v>
      </c>
      <c r="K1286">
        <f t="array" ref="K1286:K1297">TRANSPOSE('[15]BA_Key Metrics P1'!$F$17:$Q$17)</f>
        <v>0.15966798466854637</v>
      </c>
      <c r="L1286">
        <f t="array" ref="L1286:L1297">TRANSPOSE('[15]BA_Key Metrics P1'!$F$22:$Q$22)</f>
        <v>6.3271892561540366E-2</v>
      </c>
      <c r="M1286">
        <f t="array" ref="M1286:M1297">TRANSPOSE('[15]BA_Key Metrics P1'!$F$9:$Q$9)</f>
        <v>0.92117335800000011</v>
      </c>
      <c r="N1286">
        <f t="array" ref="N1286:N1297">TRANSPOSE('[15]BA_Key Metrics P1'!$F$14:$Q$14)</f>
        <v>7.3236139241204909E-2</v>
      </c>
      <c r="O1286">
        <f t="array" ref="O1286:O1297">TRANSPOSE('[15]BA_Key Metrics P1'!$F$19:$Q$19)</f>
        <v>0</v>
      </c>
      <c r="P1286">
        <f t="array" ref="P1286:P1297">TRANSPOSE('[15]BA_Key Metrics P1'!$F$24:$Q$24)</f>
        <v>0</v>
      </c>
      <c r="Q1286" t="str">
        <f t="array" ref="Q1286:Q1297">'[15]BA_Key Products'!$D$6</f>
        <v>Takaful Future Smart</v>
      </c>
      <c r="R1286" t="str">
        <f t="array" ref="R1286:R1297">'[15]BA_Key Products'!$D$9</f>
        <v>LifeSelect Single</v>
      </c>
      <c r="S1286" t="str">
        <f t="array" ref="S1286:S1297">'[15]BA_Key Products'!$D$12</f>
        <v>Future Secure</v>
      </c>
      <c r="T1286" t="str">
        <f t="array" ref="T1286:T1297">'[15]BA_Key Products'!$D$15</f>
        <v>Retirement Regular</v>
      </c>
      <c r="U1286" t="str">
        <f t="array" ref="U1286:U1297">'[15]BA_Key Products'!$D$18</f>
        <v>Takaful Future Select</v>
      </c>
      <c r="V1286" t="str">
        <f t="array" ref="V1286:V1297">'[15]BA_Key Products'!$D$21</f>
        <v>LifeSelect Regular</v>
      </c>
      <c r="W1286" t="str">
        <f t="array" ref="W1286:W1297">'[15]BA_Key Products'!$D$24</f>
        <v xml:space="preserve">Protector </v>
      </c>
      <c r="X1286" t="str">
        <f t="array" ref="X1286:X1297">'[15]BA_Key Products'!$D$27</f>
        <v>Education Regular</v>
      </c>
      <c r="Y1286" t="str">
        <f t="array" ref="Y1286:Y1297">'[15]BA_Key Products'!$D$30</f>
        <v>Protector (Premier)</v>
      </c>
      <c r="Z1286" t="str">
        <f t="array" ref="Z1286:Z1297">'[15]BA_Key Products'!$D$33</f>
        <v>Takaful Card Protector</v>
      </c>
      <c r="AA1286">
        <f t="array" ref="AA1286:AA1297">TRANSPOSE('[15]BA_Key Products'!$F$6:$Q$6)</f>
        <v>0.44220399999999999</v>
      </c>
      <c r="AB1286">
        <f t="array" ref="AB1286:AB1297">TRANSPOSE('[15]BA_Key Products'!$F$9:$Q$9)</f>
        <v>0.12100000000000023</v>
      </c>
      <c r="AC1286">
        <f t="array" ref="AC1286:AC1297">TRANSPOSE('[15]BA_Key Products'!$F$12:$Q$12)</f>
        <v>0.1812</v>
      </c>
      <c r="AD1286">
        <f t="array" ref="AD1286:AD1297">TRANSPOSE('[15]BA_Key Products'!$F$15:$Q$15)</f>
        <v>0.114</v>
      </c>
      <c r="AE1286">
        <f t="array" ref="AE1286:AE1297">TRANSPOSE('[15]BA_Key Products'!$F$18:$Q$18)</f>
        <v>0</v>
      </c>
      <c r="AF1286">
        <f t="array" ref="AF1286:AF1297">TRANSPOSE('[15]BA_Key Products'!$F$21:$Q$21)</f>
        <v>3.5520000000000003E-2</v>
      </c>
      <c r="AG1286">
        <f t="array" ref="AG1286:AG1297">TRANSPOSE('[15]BA_Key Products'!$F$24:$Q$24)</f>
        <v>1.8317760000000009E-2</v>
      </c>
      <c r="AH1286">
        <f t="array" ref="AH1286:AH1297">TRANSPOSE('[15]BA_Key Products'!$F$27:$Q$27)</f>
        <v>6.0000000000000001E-3</v>
      </c>
      <c r="AI1286">
        <f t="array" ref="AI1286:AI1297">TRANSPOSE('[15]BA_Key Products'!$F$30:$Q$30)</f>
        <v>4.2259919999999999E-2</v>
      </c>
      <c r="AJ1286">
        <f t="array" ref="AJ1286:AJ1297">TRANSPOSE('[15]BA_Key Products'!$F$33:$Q$33)</f>
        <v>8.8547759999999982E-3</v>
      </c>
      <c r="AK1286">
        <f t="array" ref="AK1286:AK1297">TRANSPOSE('[15]BA_Key Products'!$F$36:$Q$36)</f>
        <v>2.2439340000000047E-2</v>
      </c>
      <c r="AL1286">
        <f t="array" ref="AL1286:AL1297">TRANSPOSE('[15]BA_Key Products'!$F$7:$Q$7)</f>
        <v>3.8046884462409961E-2</v>
      </c>
      <c r="AM1286">
        <f t="array" ref="AM1286:AM1297">TRANSPOSE('[15]BA_Key Products'!$F$10:$Q$10)</f>
        <v>2.8387828407973676E-2</v>
      </c>
      <c r="AN1286">
        <f t="array" ref="AN1286:AN1297">TRANSPOSE('[15]BA_Key Products'!$F$13:$Q$13)</f>
        <v>2.60988115580696E-2</v>
      </c>
      <c r="AO1286">
        <f t="array" ref="AO1286:AO1297">TRANSPOSE('[15]BA_Key Products'!$F$16:$Q$16)</f>
        <v>9.2632315098424252E-4</v>
      </c>
      <c r="AP1286">
        <f t="array" ref="AP1286:AP1297">TRANSPOSE('[15]BA_Key Products'!$F$19:$Q$19)</f>
        <v>0</v>
      </c>
      <c r="AQ1286">
        <f t="array" ref="AQ1286:AQ1297">TRANSPOSE('[15]BA_Key Products'!$F$22:$Q$22)</f>
        <v>9.2632315098424252E-4</v>
      </c>
      <c r="AR1286">
        <f t="array" ref="AR1286:AR1297">TRANSPOSE('[15]BA_Key Products'!$F$25:$Q$25)</f>
        <v>5.8286173384678496E-3</v>
      </c>
      <c r="AS1286">
        <f t="array" ref="AS1286:AS1297">TRANSPOSE('[15]BA_Key Products'!$F$28:$Q$28)</f>
        <v>1.5702490393524279E-3</v>
      </c>
      <c r="AT1286">
        <f t="array" ref="AT1286:AT1297">TRANSPOSE('[15]BA_Key Products'!$F$31:$Q$31)</f>
        <v>1.3499159088679477E-2</v>
      </c>
      <c r="AU1286">
        <f t="array" ref="AU1286:AU1297">TRANSPOSE('[15]BA_Key Products'!$F$34:$Q$35)</f>
        <v>0</v>
      </c>
      <c r="AV1286">
        <f t="array" ref="AV1286:AV1297">TRANSPOSE('[15]BA_Key Products'!$F$37:$Q$37)</f>
        <v>8.3943552051359699E-3</v>
      </c>
      <c r="AW1286" s="4" t="str">
        <f t="array" ref="AW1286:AW1297">'[15]BA_Key Products'!$D$8</f>
        <v>Traditional Non Par</v>
      </c>
      <c r="AX1286" s="4" t="str">
        <f t="array" ref="AX1286:AX1297">'[15]BA_Key Products'!$D$11</f>
        <v>Unit Linked</v>
      </c>
      <c r="AY1286" s="4" t="str">
        <f t="array" ref="AY1286:AY1297">'[15]BA_Key Products'!$D$14</f>
        <v>Traditional Non Par</v>
      </c>
      <c r="AZ1286" s="4" t="str">
        <f t="array" ref="AZ1286:AZ1297">'[15]BA_Key Products'!$D$17</f>
        <v>Unit Linked</v>
      </c>
      <c r="BA1286" s="4" t="str">
        <f t="array" ref="BA1286:BA1297">'[15]BA_Key Products'!$D$20</f>
        <v>Traditional Non Par</v>
      </c>
      <c r="BB1286" s="4" t="str">
        <f t="array" ref="BB1286:BB1297">'[15]BA_Key Products'!$D$23</f>
        <v>Traditional Non Par</v>
      </c>
      <c r="BC1286" s="4" t="str">
        <f t="array" ref="BC1286:BC1297">'[15]BA_Key Products'!$D$26</f>
        <v>Traditional Non Par</v>
      </c>
      <c r="BD1286" s="4" t="str">
        <f t="array" ref="BD1286:BD1297">'[15]BA_Key Products'!$D$29</f>
        <v>Unit Linked</v>
      </c>
      <c r="BE1286" s="4" t="str">
        <f t="array" ref="BE1286:BE1297">'[15]BA_Key Products'!$D$32</f>
        <v>Traditional Non Par</v>
      </c>
      <c r="BF1286" s="4" t="str">
        <f t="array" ref="BF1286:BF1297">'[15]BA_Key Products'!$D$35</f>
        <v>Unit Linked</v>
      </c>
      <c r="BG1286" s="4">
        <f t="array" ref="BG1286:BG1297">'[15]BA_Key Products'!$D$7</f>
        <v>4.6851184931659871E-2</v>
      </c>
      <c r="BH1286" s="4">
        <f t="array" ref="BH1286:BH1297">'[15]BA_Key Products'!$D$10</f>
        <v>0.01</v>
      </c>
      <c r="BI1286" s="4">
        <f t="array" ref="BI1286:BI1297">'[15]BA_Key Products'!$D$13</f>
        <v>3.202217055199142E-2</v>
      </c>
      <c r="BJ1286" s="4">
        <f t="array" ref="BJ1286:BJ1297">'[15]BA_Key Products'!$D$16</f>
        <v>0</v>
      </c>
      <c r="BK1286" s="4">
        <f t="array" ref="BK1286:BK1297">'[15]BA_Key Products'!$D$19</f>
        <v>0.15</v>
      </c>
      <c r="BL1286" s="4">
        <f t="array" ref="BL1286:BL1297">'[15]BA_Key Products'!$D$22</f>
        <v>0.17</v>
      </c>
      <c r="BM1286" s="4">
        <f t="array" ref="BM1286:BM1297">'[15]BA_Key Products'!$D$25</f>
        <v>0.62</v>
      </c>
      <c r="BN1286" s="4">
        <f t="array" ref="BN1286:BN1297">'[15]BA_Key Products'!$D$28</f>
        <v>0.06</v>
      </c>
      <c r="BO1286" s="4">
        <f t="array" ref="BO1286:BO1297">'[15]BA_Key Products'!$D$31</f>
        <v>0.62</v>
      </c>
      <c r="BP1286" s="4">
        <f t="array" ref="BP1286:BP1297">'[15]BA_Key Products'!$D$34</f>
        <v>0</v>
      </c>
      <c r="BQ1286" t="str">
        <f>VLOOKUP(A1286,Misc!$A$3:$B$11,2,FALSE)</f>
        <v>MYR</v>
      </c>
      <c r="BR1286">
        <f>INDEX(FX!$B$30:$AK$48,MATCH('Data (2)'!BQ1286,FX!$A$30:$A$48,0),MATCH('Data (2)'!D1286,Period,0))</f>
        <v>4.0773475799999996</v>
      </c>
      <c r="BS1286">
        <f t="shared" si="346"/>
        <v>0.24324533941254042</v>
      </c>
      <c r="BT1286">
        <f t="shared" si="347"/>
        <v>0</v>
      </c>
      <c r="BU1286">
        <f t="shared" si="348"/>
        <v>3.0333090072752016E-2</v>
      </c>
      <c r="BV1286">
        <f t="shared" si="349"/>
        <v>0</v>
      </c>
      <c r="BW1286">
        <f t="shared" si="350"/>
        <v>1.9614872882675528E-2</v>
      </c>
      <c r="BX1286">
        <f t="shared" si="351"/>
        <v>0</v>
      </c>
      <c r="BY1286">
        <f t="shared" si="352"/>
        <v>4.3775171938140066E-3</v>
      </c>
      <c r="BZ1286">
        <f t="shared" si="353"/>
        <v>0</v>
      </c>
      <c r="CA1286">
        <f t="shared" si="355"/>
        <v>0.29004715177774937</v>
      </c>
      <c r="CB1286">
        <f t="shared" si="355"/>
        <v>7.3258514073597708E-2</v>
      </c>
      <c r="CC1286">
        <f t="shared" si="355"/>
        <v>3.8592703486004368E-2</v>
      </c>
      <c r="CD1286">
        <f t="shared" si="354"/>
        <v>1.5293193520885462E-2</v>
      </c>
      <c r="CE1286" s="4">
        <f t="shared" si="357"/>
        <v>0.12470162900555128</v>
      </c>
      <c r="CF1286" s="4" t="str">
        <f t="shared" si="358"/>
        <v/>
      </c>
      <c r="CG1286" s="4">
        <f t="shared" si="359"/>
        <v>0.14431491098713667</v>
      </c>
      <c r="CH1286" s="4" t="str">
        <f t="shared" si="360"/>
        <v/>
      </c>
      <c r="CI1286">
        <f>INDEX(FX!$B$114:$AK$132,MATCH('Data (2)'!BQ1286,FX!$A$114:$A$132,0),MATCH('Data (2)'!D1286,Period,0))</f>
        <v>4.1372583479789107</v>
      </c>
    </row>
    <row r="1287" spans="1:87" hidden="1" x14ac:dyDescent="0.15">
      <c r="A1287" t="s">
        <v>80</v>
      </c>
      <c r="B1287" s="1">
        <f t="shared" si="356"/>
        <v>44044</v>
      </c>
      <c r="C1287" t="s">
        <v>63</v>
      </c>
      <c r="D1287" s="1">
        <v>43862</v>
      </c>
      <c r="E1287">
        <v>1.5344344590000001</v>
      </c>
      <c r="F1287">
        <v>0.24526233326892594</v>
      </c>
      <c r="G1287">
        <v>7.9015881263182805E-2</v>
      </c>
      <c r="H1287">
        <v>1.4698437116438095E-2</v>
      </c>
      <c r="I1287">
        <v>1.2027272727272726</v>
      </c>
      <c r="J1287">
        <v>0.30377823845450341</v>
      </c>
      <c r="K1287">
        <v>0.160030866451884</v>
      </c>
      <c r="L1287">
        <v>6.3415692317362077E-2</v>
      </c>
      <c r="M1287">
        <v>1.2215978339999998</v>
      </c>
      <c r="N1287">
        <v>0.14481903959118467</v>
      </c>
      <c r="O1287">
        <v>0</v>
      </c>
      <c r="P1287">
        <v>0</v>
      </c>
      <c r="Q1287" t="str">
        <v>Takaful Future Smart</v>
      </c>
      <c r="R1287" t="str">
        <v>LifeSelect Single</v>
      </c>
      <c r="S1287" t="str">
        <v>Future Secure</v>
      </c>
      <c r="T1287" t="str">
        <v>Retirement Regular</v>
      </c>
      <c r="U1287" t="str">
        <v>Takaful Future Select</v>
      </c>
      <c r="V1287" t="str">
        <v>LifeSelect Regular</v>
      </c>
      <c r="W1287" t="str">
        <v xml:space="preserve">Protector </v>
      </c>
      <c r="X1287" t="str">
        <v>Education Regular</v>
      </c>
      <c r="Y1287" t="str">
        <v>Protector (Premier)</v>
      </c>
      <c r="Z1287" t="str">
        <v>Takaful Card Protector</v>
      </c>
      <c r="AA1287">
        <v>0.62740200000000002</v>
      </c>
      <c r="AB1287">
        <v>0.49009999999999998</v>
      </c>
      <c r="AC1287">
        <v>0.2356</v>
      </c>
      <c r="AD1287">
        <v>0.03</v>
      </c>
      <c r="AE1287">
        <v>0</v>
      </c>
      <c r="AF1287">
        <v>4.7719999999999999E-2</v>
      </c>
      <c r="AG1287">
        <v>1.5251999999999996E-2</v>
      </c>
      <c r="AH1287">
        <v>2.8799999999999999E-2</v>
      </c>
      <c r="AI1287">
        <v>1.1661959999999999E-2</v>
      </c>
      <c r="AJ1287">
        <v>8.9139390000000009E-3</v>
      </c>
      <c r="AK1287">
        <v>3.8984560000000085E-2</v>
      </c>
      <c r="AL1287">
        <v>5.5716043721135908E-2</v>
      </c>
      <c r="AM1287">
        <v>0.11996813557088921</v>
      </c>
      <c r="AN1287">
        <v>3.5137475042531119E-2</v>
      </c>
      <c r="AO1287">
        <v>-1.7476710311608223E-4</v>
      </c>
      <c r="AP1287">
        <v>0</v>
      </c>
      <c r="AQ1287">
        <v>-1.7476710311608223E-4</v>
      </c>
      <c r="AR1287">
        <v>4.5702922947247256E-3</v>
      </c>
      <c r="AS1287">
        <v>7.1026794250737355E-3</v>
      </c>
      <c r="AT1287">
        <v>3.3600515503943991E-3</v>
      </c>
      <c r="AU1287">
        <v>0</v>
      </c>
      <c r="AV1287">
        <v>1.9757189870408989E-2</v>
      </c>
      <c r="AW1287" s="4" t="str">
        <v>Traditional Non Par</v>
      </c>
      <c r="AX1287" s="4" t="str">
        <v>Unit Linked</v>
      </c>
      <c r="AY1287" s="4" t="str">
        <v>Traditional Non Par</v>
      </c>
      <c r="AZ1287" s="4" t="str">
        <v>Unit Linked</v>
      </c>
      <c r="BA1287" s="4" t="str">
        <v>Traditional Non Par</v>
      </c>
      <c r="BB1287" s="4" t="str">
        <v>Traditional Non Par</v>
      </c>
      <c r="BC1287" s="4" t="str">
        <v>Traditional Non Par</v>
      </c>
      <c r="BD1287" s="4" t="str">
        <v>Unit Linked</v>
      </c>
      <c r="BE1287" s="4" t="str">
        <v>Traditional Non Par</v>
      </c>
      <c r="BF1287" s="4" t="str">
        <v>Unit Linked</v>
      </c>
      <c r="BG1287" s="4">
        <v>4.6851184931659871E-2</v>
      </c>
      <c r="BH1287" s="4">
        <v>0.01</v>
      </c>
      <c r="BI1287" s="4">
        <v>3.202217055199142E-2</v>
      </c>
      <c r="BJ1287" s="4">
        <v>0</v>
      </c>
      <c r="BK1287" s="4">
        <v>0.15</v>
      </c>
      <c r="BL1287" s="4">
        <v>0.17</v>
      </c>
      <c r="BM1287" s="4">
        <v>0.62</v>
      </c>
      <c r="BN1287" s="4">
        <v>0.06</v>
      </c>
      <c r="BO1287" s="4">
        <v>0.62</v>
      </c>
      <c r="BP1287" s="4">
        <v>0</v>
      </c>
      <c r="BQ1287" t="str">
        <f>VLOOKUP(A1287,Misc!$A$3:$B$11,2,FALSE)</f>
        <v>MYR</v>
      </c>
      <c r="BR1287">
        <f>INDEX(FX!$B$30:$AK$48,MATCH('Data (2)'!BQ1287,FX!$A$30:$A$48,0),MATCH('Data (2)'!D1287,Period,0))</f>
        <v>4.1595498400000004</v>
      </c>
      <c r="BS1287">
        <f t="shared" si="346"/>
        <v>0.36889435588539549</v>
      </c>
      <c r="BT1287">
        <f t="shared" si="347"/>
        <v>0</v>
      </c>
      <c r="BU1287">
        <f t="shared" si="348"/>
        <v>5.8963672200866311E-2</v>
      </c>
      <c r="BV1287">
        <f t="shared" si="349"/>
        <v>0</v>
      </c>
      <c r="BW1287">
        <f t="shared" si="350"/>
        <v>1.8996257841012623E-2</v>
      </c>
      <c r="BX1287">
        <f t="shared" si="351"/>
        <v>0</v>
      </c>
      <c r="BY1287">
        <f t="shared" si="352"/>
        <v>3.5336605358329098E-3</v>
      </c>
      <c r="BZ1287">
        <f t="shared" si="353"/>
        <v>0</v>
      </c>
      <c r="CA1287">
        <f t="shared" si="355"/>
        <v>0.29070634984997157</v>
      </c>
      <c r="CB1287">
        <f t="shared" si="355"/>
        <v>7.3425010696492266E-2</v>
      </c>
      <c r="CC1287">
        <f t="shared" si="355"/>
        <v>3.868041417574529E-2</v>
      </c>
      <c r="CD1287">
        <f t="shared" si="354"/>
        <v>1.532795077888748E-2</v>
      </c>
      <c r="CE1287" s="4">
        <f t="shared" si="357"/>
        <v>0.15983891122255223</v>
      </c>
      <c r="CF1287" s="4" t="str">
        <f t="shared" si="358"/>
        <v/>
      </c>
      <c r="CG1287" s="4">
        <f t="shared" si="359"/>
        <v>5.9929451540858956E-2</v>
      </c>
      <c r="CH1287" s="4" t="str">
        <f t="shared" si="360"/>
        <v/>
      </c>
      <c r="CI1287">
        <f>INDEX(FX!$B$114:$AK$132,MATCH('Data (2)'!BQ1287,FX!$A$114:$A$132,0),MATCH('Data (2)'!D1287,Period,0))</f>
        <v>4.1372583479789107</v>
      </c>
    </row>
    <row r="1288" spans="1:87" hidden="1" x14ac:dyDescent="0.15">
      <c r="A1288" t="s">
        <v>80</v>
      </c>
      <c r="B1288" s="1">
        <f t="shared" si="356"/>
        <v>44044</v>
      </c>
      <c r="C1288" t="s">
        <v>63</v>
      </c>
      <c r="D1288" s="1">
        <v>43891</v>
      </c>
      <c r="E1288">
        <v>1.4071410259999999</v>
      </c>
      <c r="F1288">
        <v>0.21234692640270428</v>
      </c>
      <c r="G1288">
        <v>0.10481597201044132</v>
      </c>
      <c r="H1288">
        <v>1.9651307114962536E-2</v>
      </c>
      <c r="I1288">
        <v>1.3027272727272727</v>
      </c>
      <c r="J1288">
        <v>0.32903568836379693</v>
      </c>
      <c r="K1288">
        <v>0.17333653184092951</v>
      </c>
      <c r="L1288">
        <v>6.8688350030823742E-2</v>
      </c>
      <c r="M1288">
        <v>1.121016137</v>
      </c>
      <c r="N1288">
        <v>9.0945137142402557E-2</v>
      </c>
      <c r="O1288">
        <v>0</v>
      </c>
      <c r="P1288">
        <v>0</v>
      </c>
      <c r="Q1288" t="str">
        <v>Takaful Future Smart</v>
      </c>
      <c r="R1288" t="str">
        <v>LifeSelect Single</v>
      </c>
      <c r="S1288" t="str">
        <v>Future Secure</v>
      </c>
      <c r="T1288" t="str">
        <v>Retirement Regular</v>
      </c>
      <c r="U1288" t="str">
        <v>Takaful Future Select</v>
      </c>
      <c r="V1288" t="str">
        <v>LifeSelect Regular</v>
      </c>
      <c r="W1288" t="str">
        <v xml:space="preserve">Protector </v>
      </c>
      <c r="X1288" t="str">
        <v>Education Regular</v>
      </c>
      <c r="Y1288" t="str">
        <v>Protector (Premier)</v>
      </c>
      <c r="Z1288" t="str">
        <v>Takaful Card Protector</v>
      </c>
      <c r="AA1288">
        <v>0.72527949999999997</v>
      </c>
      <c r="AB1288">
        <v>0.28830800000000001</v>
      </c>
      <c r="AC1288">
        <v>0.16650000000000001</v>
      </c>
      <c r="AD1288">
        <v>-1.2E-2</v>
      </c>
      <c r="AE1288">
        <v>0</v>
      </c>
      <c r="AF1288">
        <v>0.105</v>
      </c>
      <c r="AG1288">
        <v>3.2137440000000003E-2</v>
      </c>
      <c r="AH1288">
        <v>3.5639999999999998E-2</v>
      </c>
      <c r="AI1288">
        <v>1.1162159999999996E-2</v>
      </c>
      <c r="AJ1288">
        <v>8.6218660000000006E-3</v>
      </c>
      <c r="AK1288">
        <v>4.6492059999999932E-2</v>
      </c>
      <c r="AL1288">
        <v>6.7088860971643238E-2</v>
      </c>
      <c r="AM1288">
        <v>7.2831076208952766E-2</v>
      </c>
      <c r="AN1288">
        <v>2.4557251743848114E-2</v>
      </c>
      <c r="AO1288">
        <v>-1.57362002083701E-4</v>
      </c>
      <c r="AP1288">
        <v>0</v>
      </c>
      <c r="AQ1288">
        <v>-1.57362002083701E-4</v>
      </c>
      <c r="AR1288">
        <v>9.9011013660963657E-3</v>
      </c>
      <c r="AS1288">
        <v>7.5869815494237795E-3</v>
      </c>
      <c r="AT1288">
        <v>3.5643305907500349E-3</v>
      </c>
      <c r="AU1288">
        <v>0</v>
      </c>
      <c r="AV1288">
        <v>2.713204797615739E-2</v>
      </c>
      <c r="AW1288" s="4" t="str">
        <v>Traditional Non Par</v>
      </c>
      <c r="AX1288" s="4" t="str">
        <v>Unit Linked</v>
      </c>
      <c r="AY1288" s="4" t="str">
        <v>Traditional Non Par</v>
      </c>
      <c r="AZ1288" s="4" t="str">
        <v>Unit Linked</v>
      </c>
      <c r="BA1288" s="4" t="str">
        <v>Traditional Non Par</v>
      </c>
      <c r="BB1288" s="4" t="str">
        <v>Traditional Non Par</v>
      </c>
      <c r="BC1288" s="4" t="str">
        <v>Traditional Non Par</v>
      </c>
      <c r="BD1288" s="4" t="str">
        <v>Unit Linked</v>
      </c>
      <c r="BE1288" s="4" t="str">
        <v>Traditional Non Par</v>
      </c>
      <c r="BF1288" s="4" t="str">
        <v>Unit Linked</v>
      </c>
      <c r="BG1288" s="4">
        <v>4.6851184931659871E-2</v>
      </c>
      <c r="BH1288" s="4">
        <v>0.01</v>
      </c>
      <c r="BI1288" s="4">
        <v>3.202217055199142E-2</v>
      </c>
      <c r="BJ1288" s="4">
        <v>0</v>
      </c>
      <c r="BK1288" s="4">
        <v>0.15</v>
      </c>
      <c r="BL1288" s="4">
        <v>0.17</v>
      </c>
      <c r="BM1288" s="4">
        <v>0.62</v>
      </c>
      <c r="BN1288" s="4">
        <v>0.06</v>
      </c>
      <c r="BO1288" s="4">
        <v>0.62</v>
      </c>
      <c r="BP1288" s="4">
        <v>0</v>
      </c>
      <c r="BQ1288" t="str">
        <f>VLOOKUP(A1288,Misc!$A$3:$B$11,2,FALSE)</f>
        <v>MYR</v>
      </c>
      <c r="BR1288">
        <f>INDEX(FX!$B$30:$AK$48,MATCH('Data (2)'!BQ1288,FX!$A$30:$A$48,0),MATCH('Data (2)'!D1288,Period,0))</f>
        <v>4.2902567500000002</v>
      </c>
      <c r="BS1288">
        <f t="shared" si="346"/>
        <v>0.32798527174393466</v>
      </c>
      <c r="BT1288">
        <f t="shared" si="347"/>
        <v>0</v>
      </c>
      <c r="BU1288">
        <f t="shared" si="348"/>
        <v>4.9495155832504495E-2</v>
      </c>
      <c r="BV1288">
        <f t="shared" si="349"/>
        <v>0</v>
      </c>
      <c r="BW1288">
        <f t="shared" si="350"/>
        <v>2.4431165340032694E-2</v>
      </c>
      <c r="BX1288">
        <f t="shared" si="351"/>
        <v>0</v>
      </c>
      <c r="BY1288">
        <f t="shared" si="352"/>
        <v>4.5804501362214593E-3</v>
      </c>
      <c r="BZ1288">
        <f t="shared" si="353"/>
        <v>0</v>
      </c>
      <c r="CA1288">
        <f t="shared" si="355"/>
        <v>0.31487694583145071</v>
      </c>
      <c r="CB1288">
        <f t="shared" si="355"/>
        <v>7.9529886869292063E-2</v>
      </c>
      <c r="CC1288">
        <f t="shared" si="355"/>
        <v>4.1896472799578983E-2</v>
      </c>
      <c r="CD1288">
        <f t="shared" si="354"/>
        <v>1.6602383572294595E-2</v>
      </c>
      <c r="CE1288" s="4">
        <f t="shared" si="357"/>
        <v>0.15090664153708236</v>
      </c>
      <c r="CF1288" s="4" t="str">
        <f t="shared" si="358"/>
        <v/>
      </c>
      <c r="CG1288" s="4">
        <f t="shared" si="359"/>
        <v>9.2543402665951055E-2</v>
      </c>
      <c r="CH1288" s="4" t="str">
        <f t="shared" si="360"/>
        <v/>
      </c>
      <c r="CI1288">
        <f>INDEX(FX!$B$114:$AK$132,MATCH('Data (2)'!BQ1288,FX!$A$114:$A$132,0),MATCH('Data (2)'!D1288,Period,0))</f>
        <v>4.1372583479789107</v>
      </c>
    </row>
    <row r="1289" spans="1:87" hidden="1" x14ac:dyDescent="0.15">
      <c r="A1289" t="s">
        <v>80</v>
      </c>
      <c r="B1289" s="1">
        <f t="shared" si="356"/>
        <v>44044</v>
      </c>
      <c r="C1289" t="s">
        <v>63</v>
      </c>
      <c r="D1289" s="1">
        <v>43922</v>
      </c>
      <c r="E1289">
        <v>0.25737635799999997</v>
      </c>
      <c r="F1289">
        <v>3.8767287921495849E-2</v>
      </c>
      <c r="G1289">
        <v>2.6974300609530901E-2</v>
      </c>
      <c r="H1289">
        <v>6.3029181364468419E-3</v>
      </c>
      <c r="I1289">
        <v>1.3027272727272727</v>
      </c>
      <c r="J1289">
        <v>0.32903568836379693</v>
      </c>
      <c r="K1289">
        <v>0.17333653184092951</v>
      </c>
      <c r="L1289">
        <v>6.8688350030823742E-2</v>
      </c>
      <c r="M1289">
        <v>1.218086386</v>
      </c>
      <c r="N1289">
        <v>0.11265769836772065</v>
      </c>
      <c r="O1289">
        <v>2.8796234183593311E-2</v>
      </c>
      <c r="P1289">
        <v>1.9795E-2</v>
      </c>
      <c r="Q1289" t="str">
        <v>Takaful Future Smart</v>
      </c>
      <c r="R1289" t="str">
        <v>LifeSelect Single</v>
      </c>
      <c r="S1289" t="str">
        <v>Future Secure</v>
      </c>
      <c r="T1289" t="str">
        <v>Retirement Regular</v>
      </c>
      <c r="U1289" t="str">
        <v>Takaful Future Select</v>
      </c>
      <c r="V1289" t="str">
        <v>LifeSelect Regular</v>
      </c>
      <c r="W1289" t="str">
        <v xml:space="preserve">Protector </v>
      </c>
      <c r="X1289" t="str">
        <v>Education Regular</v>
      </c>
      <c r="Y1289" t="str">
        <v>Protector (Premier)</v>
      </c>
      <c r="Z1289" t="str">
        <v>Takaful Card Protector</v>
      </c>
      <c r="AA1289">
        <v>6.3837500000000005E-2</v>
      </c>
      <c r="AB1289">
        <v>3.3000000000000002E-2</v>
      </c>
      <c r="AC1289">
        <v>0.09</v>
      </c>
      <c r="AD1289">
        <v>6.0000000000000001E-3</v>
      </c>
      <c r="AE1289">
        <v>0</v>
      </c>
      <c r="AF1289">
        <v>0.03</v>
      </c>
      <c r="AG1289">
        <v>1.4404439999999999E-2</v>
      </c>
      <c r="AH1289">
        <v>2E-3</v>
      </c>
      <c r="AI1289">
        <v>0</v>
      </c>
      <c r="AJ1289">
        <v>8.3360579999999986E-3</v>
      </c>
      <c r="AK1289">
        <v>9.7983599999999799E-3</v>
      </c>
      <c r="AL1289">
        <v>6.0575733852596021E-3</v>
      </c>
      <c r="AM1289">
        <v>8.0198691406834326E-3</v>
      </c>
      <c r="AN1289">
        <v>1.328686447639449E-2</v>
      </c>
      <c r="AO1289">
        <v>-2.1365191728029732E-4</v>
      </c>
      <c r="AP1289">
        <v>0</v>
      </c>
      <c r="AQ1289">
        <v>-2.1365191728029732E-4</v>
      </c>
      <c r="AR1289">
        <v>4.6419354024980096E-3</v>
      </c>
      <c r="AS1289">
        <v>5.4054660494262565E-4</v>
      </c>
      <c r="AT1289">
        <v>0</v>
      </c>
      <c r="AU1289">
        <v>0</v>
      </c>
      <c r="AV1289">
        <v>6.647802746278287E-3</v>
      </c>
      <c r="AW1289" s="4" t="str">
        <v>Traditional Non Par</v>
      </c>
      <c r="AX1289" s="4" t="str">
        <v>Unit Linked</v>
      </c>
      <c r="AY1289" s="4" t="str">
        <v>Traditional Non Par</v>
      </c>
      <c r="AZ1289" s="4" t="str">
        <v>Unit Linked</v>
      </c>
      <c r="BA1289" s="4" t="str">
        <v>Traditional Non Par</v>
      </c>
      <c r="BB1289" s="4" t="str">
        <v>Traditional Non Par</v>
      </c>
      <c r="BC1289" s="4" t="str">
        <v>Traditional Non Par</v>
      </c>
      <c r="BD1289" s="4" t="str">
        <v>Unit Linked</v>
      </c>
      <c r="BE1289" s="4" t="str">
        <v>Traditional Non Par</v>
      </c>
      <c r="BF1289" s="4" t="str">
        <v>Unit Linked</v>
      </c>
      <c r="BG1289" s="4">
        <v>4.6851184931659871E-2</v>
      </c>
      <c r="BH1289" s="4">
        <v>0.01</v>
      </c>
      <c r="BI1289" s="4">
        <v>3.202217055199142E-2</v>
      </c>
      <c r="BJ1289" s="4">
        <v>0</v>
      </c>
      <c r="BK1289" s="4">
        <v>0.15</v>
      </c>
      <c r="BL1289" s="4">
        <v>0.17</v>
      </c>
      <c r="BM1289" s="4">
        <v>0.62</v>
      </c>
      <c r="BN1289" s="4">
        <v>0.06</v>
      </c>
      <c r="BO1289" s="4">
        <v>0.62</v>
      </c>
      <c r="BP1289" s="4">
        <v>0</v>
      </c>
      <c r="BQ1289" t="str">
        <f>VLOOKUP(A1289,Misc!$A$3:$B$11,2,FALSE)</f>
        <v>MYR</v>
      </c>
      <c r="BR1289">
        <f>INDEX(FX!$B$30:$AK$48,MATCH('Data (2)'!BQ1289,FX!$A$30:$A$48,0),MATCH('Data (2)'!D1289,Period,0))</f>
        <v>4.3529172100000002</v>
      </c>
      <c r="BS1289">
        <f t="shared" si="346"/>
        <v>5.9127326706036744E-2</v>
      </c>
      <c r="BT1289">
        <f t="shared" si="347"/>
        <v>0</v>
      </c>
      <c r="BU1289">
        <f t="shared" si="348"/>
        <v>8.9060476115730789E-3</v>
      </c>
      <c r="BV1289">
        <f t="shared" si="349"/>
        <v>0</v>
      </c>
      <c r="BW1289">
        <f t="shared" si="350"/>
        <v>6.1968329072656309E-3</v>
      </c>
      <c r="BX1289">
        <f t="shared" si="351"/>
        <v>0</v>
      </c>
      <c r="BY1289">
        <f t="shared" si="352"/>
        <v>1.4479756522745447E-3</v>
      </c>
      <c r="BZ1289">
        <f t="shared" si="353"/>
        <v>0</v>
      </c>
      <c r="CA1289">
        <f t="shared" si="355"/>
        <v>0.31487694583145071</v>
      </c>
      <c r="CB1289">
        <f t="shared" si="355"/>
        <v>7.9529886869292063E-2</v>
      </c>
      <c r="CC1289">
        <f t="shared" si="355"/>
        <v>4.1896472799578983E-2</v>
      </c>
      <c r="CD1289">
        <f t="shared" si="354"/>
        <v>1.6602383572294595E-2</v>
      </c>
      <c r="CE1289" s="4">
        <f t="shared" si="357"/>
        <v>0.15062489897186226</v>
      </c>
      <c r="CF1289" s="4" t="str">
        <f t="shared" si="358"/>
        <v/>
      </c>
      <c r="CG1289" s="4">
        <f t="shared" si="359"/>
        <v>0.16258341695736658</v>
      </c>
      <c r="CH1289" s="4" t="str">
        <f t="shared" si="360"/>
        <v/>
      </c>
      <c r="CI1289">
        <f>INDEX(FX!$B$114:$AK$132,MATCH('Data (2)'!BQ1289,FX!$A$114:$A$132,0),MATCH('Data (2)'!D1289,Period,0))</f>
        <v>4.1372583479789107</v>
      </c>
    </row>
    <row r="1290" spans="1:87" hidden="1" x14ac:dyDescent="0.15">
      <c r="A1290" t="s">
        <v>80</v>
      </c>
      <c r="B1290" s="1">
        <f t="shared" si="356"/>
        <v>44044</v>
      </c>
      <c r="C1290" t="s">
        <v>63</v>
      </c>
      <c r="D1290" s="1">
        <v>43952</v>
      </c>
      <c r="E1290">
        <v>0.46289944690000001</v>
      </c>
      <c r="F1290">
        <v>6.5770965816360522E-2</v>
      </c>
      <c r="G1290">
        <v>3.0697694584341868E-2</v>
      </c>
      <c r="H1290">
        <v>5.5389599582635939E-3</v>
      </c>
      <c r="I1290">
        <v>1.4027272727272726</v>
      </c>
      <c r="J1290">
        <v>0.3542931382730905</v>
      </c>
      <c r="K1290">
        <v>0.18664219722997505</v>
      </c>
      <c r="L1290">
        <v>7.3961007744285448E-2</v>
      </c>
      <c r="M1290">
        <v>1.1676596660000003</v>
      </c>
      <c r="N1290">
        <v>9.2457815105571411E-2</v>
      </c>
      <c r="O1290">
        <v>1.6127057005439354E-2</v>
      </c>
      <c r="P1290">
        <v>1.0664E-2</v>
      </c>
      <c r="Q1290" t="str">
        <v>Takaful Future Smart</v>
      </c>
      <c r="R1290" t="str">
        <v>LifeSelect Single</v>
      </c>
      <c r="S1290" t="str">
        <v>Future Secure</v>
      </c>
      <c r="T1290" t="str">
        <v>Retirement Regular</v>
      </c>
      <c r="U1290" t="str">
        <v>Takaful Future Select</v>
      </c>
      <c r="V1290" t="str">
        <v>LifeSelect Regular</v>
      </c>
      <c r="W1290" t="str">
        <v xml:space="preserve">Protector </v>
      </c>
      <c r="X1290" t="str">
        <v>Education Regular</v>
      </c>
      <c r="Y1290" t="str">
        <v>Protector (Premier)</v>
      </c>
      <c r="Z1290" t="str">
        <v>Takaful Card Protector</v>
      </c>
      <c r="AA1290">
        <v>0.23969599999999999</v>
      </c>
      <c r="AB1290">
        <v>0.13200000000000001</v>
      </c>
      <c r="AC1290">
        <v>0.03</v>
      </c>
      <c r="AD1290">
        <v>0</v>
      </c>
      <c r="AE1290">
        <v>0</v>
      </c>
      <c r="AF1290">
        <v>3.5400000000000001E-2</v>
      </c>
      <c r="AG1290">
        <v>1.4267559999999993E-2</v>
      </c>
      <c r="AH1290">
        <v>0</v>
      </c>
      <c r="AI1290">
        <v>0</v>
      </c>
      <c r="AJ1290">
        <v>8.0509669000000013E-3</v>
      </c>
      <c r="AK1290">
        <v>3.4849200000000181E-3</v>
      </c>
      <c r="AL1290">
        <v>1.8917043414487009E-2</v>
      </c>
      <c r="AM1290">
        <v>3.2833206810711918E-2</v>
      </c>
      <c r="AN1290">
        <v>4.5371703498348218E-3</v>
      </c>
      <c r="AO1290">
        <v>0</v>
      </c>
      <c r="AP1290">
        <v>0</v>
      </c>
      <c r="AQ1290">
        <v>0</v>
      </c>
      <c r="AR1290">
        <v>4.4963726435627146E-3</v>
      </c>
      <c r="AS1290">
        <v>0</v>
      </c>
      <c r="AT1290">
        <v>0</v>
      </c>
      <c r="AU1290">
        <v>0</v>
      </c>
      <c r="AV1290">
        <v>4.9871725977640594E-3</v>
      </c>
      <c r="AW1290" s="4" t="str">
        <v>Traditional Non Par</v>
      </c>
      <c r="AX1290" s="4" t="str">
        <v>Unit Linked</v>
      </c>
      <c r="AY1290" s="4" t="str">
        <v>Traditional Non Par</v>
      </c>
      <c r="AZ1290" s="4" t="str">
        <v>Unit Linked</v>
      </c>
      <c r="BA1290" s="4" t="str">
        <v>Traditional Non Par</v>
      </c>
      <c r="BB1290" s="4" t="str">
        <v>Traditional Non Par</v>
      </c>
      <c r="BC1290" s="4" t="str">
        <v>Traditional Non Par</v>
      </c>
      <c r="BD1290" s="4" t="str">
        <v>Unit Linked</v>
      </c>
      <c r="BE1290" s="4" t="str">
        <v>Traditional Non Par</v>
      </c>
      <c r="BF1290" s="4" t="str">
        <v>Unit Linked</v>
      </c>
      <c r="BG1290" s="4">
        <v>4.6851184931659871E-2</v>
      </c>
      <c r="BH1290" s="4">
        <v>0.01</v>
      </c>
      <c r="BI1290" s="4">
        <v>3.202217055199142E-2</v>
      </c>
      <c r="BJ1290" s="4">
        <v>0</v>
      </c>
      <c r="BK1290" s="4">
        <v>0.15</v>
      </c>
      <c r="BL1290" s="4">
        <v>0.17</v>
      </c>
      <c r="BM1290" s="4">
        <v>0.62</v>
      </c>
      <c r="BN1290" s="4">
        <v>0.06</v>
      </c>
      <c r="BO1290" s="4">
        <v>0.62</v>
      </c>
      <c r="BP1290" s="4">
        <v>0</v>
      </c>
      <c r="BQ1290" t="str">
        <f>VLOOKUP(A1290,Misc!$A$3:$B$11,2,FALSE)</f>
        <v>MYR</v>
      </c>
      <c r="BR1290">
        <f>INDEX(FX!$B$30:$AK$48,MATCH('Data (2)'!BQ1290,FX!$A$30:$A$48,0),MATCH('Data (2)'!D1290,Period,0))</f>
        <v>4.3369319300000004</v>
      </c>
      <c r="BS1290">
        <f t="shared" si="346"/>
        <v>0.10673431226761264</v>
      </c>
      <c r="BT1290">
        <f t="shared" si="347"/>
        <v>0</v>
      </c>
      <c r="BU1290">
        <f t="shared" si="348"/>
        <v>1.5165321217379705E-2</v>
      </c>
      <c r="BV1290">
        <f t="shared" si="349"/>
        <v>0</v>
      </c>
      <c r="BW1290">
        <f t="shared" si="350"/>
        <v>7.0782053026923726E-3</v>
      </c>
      <c r="BX1290">
        <f t="shared" si="351"/>
        <v>0</v>
      </c>
      <c r="BY1290">
        <f t="shared" si="352"/>
        <v>1.27716091644159E-3</v>
      </c>
      <c r="BZ1290">
        <f t="shared" si="353"/>
        <v>0</v>
      </c>
      <c r="CA1290">
        <f t="shared" si="355"/>
        <v>0.33904754181292979</v>
      </c>
      <c r="CB1290">
        <f t="shared" si="355"/>
        <v>8.5634763042091874E-2</v>
      </c>
      <c r="CC1290">
        <f t="shared" si="355"/>
        <v>4.5112531423412684E-2</v>
      </c>
      <c r="CD1290">
        <f t="shared" si="354"/>
        <v>1.7876816365701719E-2</v>
      </c>
      <c r="CE1290" s="4">
        <f t="shared" si="357"/>
        <v>0.14208477944146042</v>
      </c>
      <c r="CF1290" s="4" t="str">
        <f t="shared" si="358"/>
        <v/>
      </c>
      <c r="CG1290" s="4">
        <f t="shared" si="359"/>
        <v>8.4215882943378922E-2</v>
      </c>
      <c r="CH1290" s="4" t="str">
        <f t="shared" si="360"/>
        <v/>
      </c>
      <c r="CI1290">
        <f>INDEX(FX!$B$114:$AK$132,MATCH('Data (2)'!BQ1290,FX!$A$114:$A$132,0),MATCH('Data (2)'!D1290,Period,0))</f>
        <v>4.1372583479789107</v>
      </c>
    </row>
    <row r="1291" spans="1:87" hidden="1" x14ac:dyDescent="0.15">
      <c r="A1291" t="s">
        <v>80</v>
      </c>
      <c r="B1291" s="1">
        <f t="shared" si="356"/>
        <v>44044</v>
      </c>
      <c r="C1291" t="s">
        <v>63</v>
      </c>
      <c r="D1291" s="1">
        <v>43983</v>
      </c>
      <c r="E1291">
        <v>0.95258235190000007</v>
      </c>
      <c r="F1291">
        <v>0.12763242805699407</v>
      </c>
      <c r="G1291">
        <v>5.6359819395518505E-2</v>
      </c>
      <c r="H1291">
        <v>9.0647941956295032E-3</v>
      </c>
      <c r="I1291">
        <v>1.5027272727272725</v>
      </c>
      <c r="J1291">
        <v>0.37955058818238407</v>
      </c>
      <c r="K1291">
        <v>0.19994786261902062</v>
      </c>
      <c r="L1291">
        <v>7.9233665457747154E-2</v>
      </c>
      <c r="M1291">
        <v>1.5929297339999999</v>
      </c>
      <c r="N1291">
        <v>0.18764592622021864</v>
      </c>
      <c r="O1291">
        <v>1.6243576348640563E-2</v>
      </c>
      <c r="P1291">
        <v>1.8148999999999998E-2</v>
      </c>
      <c r="Q1291" t="str">
        <v>Takaful Future Smart</v>
      </c>
      <c r="R1291" t="str">
        <v>LifeSelect Single</v>
      </c>
      <c r="S1291" t="str">
        <v>Future Secure</v>
      </c>
      <c r="T1291" t="str">
        <v>Retirement Regular</v>
      </c>
      <c r="U1291" t="str">
        <v>Takaful Future Select</v>
      </c>
      <c r="V1291" t="str">
        <v>LifeSelect Regular</v>
      </c>
      <c r="W1291" t="str">
        <v xml:space="preserve">Protector </v>
      </c>
      <c r="X1291" t="str">
        <v>Education Regular</v>
      </c>
      <c r="Y1291" t="str">
        <v>Protector (Premier)</v>
      </c>
      <c r="Z1291" t="str">
        <v>Takaful Card Protector</v>
      </c>
      <c r="AA1291">
        <v>0.49901649999999997</v>
      </c>
      <c r="AB1291">
        <v>0.20215</v>
      </c>
      <c r="AC1291">
        <v>7.0000000000000007E-2</v>
      </c>
      <c r="AD1291">
        <v>4.8000000000000001E-2</v>
      </c>
      <c r="AE1291">
        <v>0</v>
      </c>
      <c r="AF1291">
        <v>8.7850200000000003E-2</v>
      </c>
      <c r="AG1291">
        <v>1.6161960000000003E-2</v>
      </c>
      <c r="AH1291">
        <v>1.9030200000000001E-2</v>
      </c>
      <c r="AI1291">
        <v>0</v>
      </c>
      <c r="AJ1291">
        <v>7.5705918999999997E-3</v>
      </c>
      <c r="AK1291">
        <v>2.8029000000000977E-3</v>
      </c>
      <c r="AL1291">
        <v>4.548253347310529E-2</v>
      </c>
      <c r="AM1291">
        <v>4.8404200913994694E-2</v>
      </c>
      <c r="AN1291">
        <v>1.1000738603733993E-2</v>
      </c>
      <c r="AO1291">
        <v>-1.3850468202827504E-4</v>
      </c>
      <c r="AP1291">
        <v>0</v>
      </c>
      <c r="AQ1291">
        <v>-1.3850468202827504E-4</v>
      </c>
      <c r="AR1291">
        <v>4.9062862379511442E-3</v>
      </c>
      <c r="AS1291">
        <v>4.8352205561399148E-3</v>
      </c>
      <c r="AT1291">
        <v>0</v>
      </c>
      <c r="AU1291">
        <v>0</v>
      </c>
      <c r="AV1291">
        <v>1.3280457636125577E-2</v>
      </c>
      <c r="AW1291" s="4" t="str">
        <v>Traditional Non Par</v>
      </c>
      <c r="AX1291" s="4" t="str">
        <v>Unit Linked</v>
      </c>
      <c r="AY1291" s="4" t="str">
        <v>Traditional Non Par</v>
      </c>
      <c r="AZ1291" s="4" t="str">
        <v>Unit Linked</v>
      </c>
      <c r="BA1291" s="4" t="str">
        <v>Traditional Non Par</v>
      </c>
      <c r="BB1291" s="4" t="str">
        <v>Traditional Non Par</v>
      </c>
      <c r="BC1291" s="4" t="str">
        <v>Traditional Non Par</v>
      </c>
      <c r="BD1291" s="4" t="str">
        <v>Unit Linked</v>
      </c>
      <c r="BE1291" s="4" t="str">
        <v>Traditional Non Par</v>
      </c>
      <c r="BF1291" s="4" t="str">
        <v>Unit Linked</v>
      </c>
      <c r="BG1291" s="4">
        <v>4.6851184931659871E-2</v>
      </c>
      <c r="BH1291" s="4">
        <v>0.01</v>
      </c>
      <c r="BI1291" s="4">
        <v>3.202217055199142E-2</v>
      </c>
      <c r="BJ1291" s="4">
        <v>0</v>
      </c>
      <c r="BK1291" s="4">
        <v>0.15</v>
      </c>
      <c r="BL1291" s="4">
        <v>0.17</v>
      </c>
      <c r="BM1291" s="4">
        <v>0.62</v>
      </c>
      <c r="BN1291" s="4">
        <v>0.06</v>
      </c>
      <c r="BO1291" s="4">
        <v>0.62</v>
      </c>
      <c r="BP1291" s="4">
        <v>0</v>
      </c>
      <c r="BQ1291" t="str">
        <f>VLOOKUP(A1291,Misc!$A$3:$B$11,2,FALSE)</f>
        <v>MYR</v>
      </c>
      <c r="BR1291">
        <f>INDEX(FX!$B$30:$AK$48,MATCH('Data (2)'!BQ1291,FX!$A$30:$A$48,0),MATCH('Data (2)'!D1291,Period,0))</f>
        <v>4.2757296699999996</v>
      </c>
      <c r="BS1291">
        <f t="shared" si="346"/>
        <v>0.22278825496935595</v>
      </c>
      <c r="BT1291">
        <f t="shared" si="347"/>
        <v>0</v>
      </c>
      <c r="BU1291">
        <f t="shared" si="348"/>
        <v>2.9850443762267618E-2</v>
      </c>
      <c r="BV1291">
        <f t="shared" si="349"/>
        <v>0</v>
      </c>
      <c r="BW1291">
        <f t="shared" si="350"/>
        <v>1.3181333654220126E-2</v>
      </c>
      <c r="BX1291">
        <f t="shared" si="351"/>
        <v>0</v>
      </c>
      <c r="BY1291">
        <f t="shared" si="352"/>
        <v>2.1200578369655219E-3</v>
      </c>
      <c r="BZ1291">
        <f t="shared" si="353"/>
        <v>0</v>
      </c>
      <c r="CA1291">
        <f t="shared" si="355"/>
        <v>0.36321813779440887</v>
      </c>
      <c r="CB1291">
        <f t="shared" si="355"/>
        <v>9.1739639214891686E-2</v>
      </c>
      <c r="CC1291">
        <f t="shared" si="355"/>
        <v>4.8328590047246385E-2</v>
      </c>
      <c r="CD1291">
        <f t="shared" si="354"/>
        <v>1.9151249159108843E-2</v>
      </c>
      <c r="CE1291" s="4">
        <f t="shared" si="357"/>
        <v>0.13398571556823533</v>
      </c>
      <c r="CF1291" s="4" t="str">
        <f t="shared" si="358"/>
        <v/>
      </c>
      <c r="CG1291" s="4">
        <f t="shared" si="359"/>
        <v>7.1022657279399506E-2</v>
      </c>
      <c r="CH1291" s="4" t="str">
        <f t="shared" si="360"/>
        <v/>
      </c>
      <c r="CI1291">
        <f>INDEX(FX!$B$114:$AK$132,MATCH('Data (2)'!BQ1291,FX!$A$114:$A$132,0),MATCH('Data (2)'!D1291,Period,0))</f>
        <v>4.1372583479789107</v>
      </c>
    </row>
    <row r="1292" spans="1:87" hidden="1" x14ac:dyDescent="0.15">
      <c r="A1292" t="s">
        <v>80</v>
      </c>
      <c r="B1292" s="1">
        <f t="shared" si="356"/>
        <v>44044</v>
      </c>
      <c r="C1292" t="s">
        <v>63</v>
      </c>
      <c r="D1292" s="1">
        <v>44013</v>
      </c>
      <c r="E1292">
        <v>1.2637562619000002</v>
      </c>
      <c r="F1292">
        <v>0.19261139607750005</v>
      </c>
      <c r="G1292">
        <v>9.736623230327078E-2</v>
      </c>
      <c r="H1292">
        <v>2.2162734157337761E-2</v>
      </c>
      <c r="I1292">
        <v>1.4027272727272724</v>
      </c>
      <c r="J1292">
        <v>0.37955058818238407</v>
      </c>
      <c r="K1292">
        <v>0.18664219722997499</v>
      </c>
      <c r="L1292">
        <v>7.3961007744285434E-2</v>
      </c>
      <c r="M1292">
        <v>0.97770232000000001</v>
      </c>
      <c r="N1292">
        <v>0.10744065946517101</v>
      </c>
      <c r="O1292">
        <v>1.4310278438819024E-2</v>
      </c>
      <c r="P1292">
        <v>1.0302E-2</v>
      </c>
      <c r="Q1292" t="str">
        <v>Takaful Future Smart</v>
      </c>
      <c r="R1292" t="str">
        <v>LifeSelect Single</v>
      </c>
      <c r="S1292" t="str">
        <v>Future Secure</v>
      </c>
      <c r="T1292" t="str">
        <v>Retirement Regular</v>
      </c>
      <c r="U1292" t="str">
        <v>Takaful Future Select</v>
      </c>
      <c r="V1292" t="str">
        <v>LifeSelect Regular</v>
      </c>
      <c r="W1292" t="str">
        <v xml:space="preserve">Protector </v>
      </c>
      <c r="X1292" t="str">
        <v>Education Regular</v>
      </c>
      <c r="Y1292" t="str">
        <v>Protector (Premier)</v>
      </c>
      <c r="Z1292" t="str">
        <v>Takaful Card Protector</v>
      </c>
      <c r="AA1292">
        <v>0.59861399999999998</v>
      </c>
      <c r="AB1292">
        <v>0.35256270000000001</v>
      </c>
      <c r="AC1292">
        <v>0.185</v>
      </c>
      <c r="AD1292">
        <v>1.2E-2</v>
      </c>
      <c r="AE1292">
        <v>0</v>
      </c>
      <c r="AF1292">
        <v>-6.6E-3</v>
      </c>
      <c r="AG1292">
        <v>3.5759639999999995E-2</v>
      </c>
      <c r="AH1292">
        <v>0</v>
      </c>
      <c r="AI1292">
        <v>3.9657360000000003E-2</v>
      </c>
      <c r="AJ1292">
        <v>7.4029218999999988E-3</v>
      </c>
      <c r="AK1292">
        <v>3.9359640000000251E-2</v>
      </c>
      <c r="AL1292">
        <v>4.6329419758378322E-2</v>
      </c>
      <c r="AM1292">
        <v>8.8974096044040107E-2</v>
      </c>
      <c r="AN1292">
        <v>2.5950079034599352E-2</v>
      </c>
      <c r="AO1292">
        <v>-1.3467338715944909E-4</v>
      </c>
      <c r="AP1292">
        <v>0</v>
      </c>
      <c r="AQ1292">
        <v>-1.3467338715944909E-4</v>
      </c>
      <c r="AR1292">
        <v>1.1078605494458566E-2</v>
      </c>
      <c r="AS1292">
        <v>0</v>
      </c>
      <c r="AT1292">
        <v>1.0830379781243106E-2</v>
      </c>
      <c r="AU1292">
        <v>0</v>
      </c>
      <c r="AV1292">
        <v>9.7181627390995097E-3</v>
      </c>
      <c r="AW1292" s="4" t="str">
        <v>Traditional Non Par</v>
      </c>
      <c r="AX1292" s="4" t="str">
        <v>Unit Linked</v>
      </c>
      <c r="AY1292" s="4" t="str">
        <v>Traditional Non Par</v>
      </c>
      <c r="AZ1292" s="4" t="str">
        <v>Unit Linked</v>
      </c>
      <c r="BA1292" s="4" t="str">
        <v>Traditional Non Par</v>
      </c>
      <c r="BB1292" s="4" t="str">
        <v>Traditional Non Par</v>
      </c>
      <c r="BC1292" s="4" t="str">
        <v>Traditional Non Par</v>
      </c>
      <c r="BD1292" s="4" t="str">
        <v>Unit Linked</v>
      </c>
      <c r="BE1292" s="4" t="str">
        <v>Traditional Non Par</v>
      </c>
      <c r="BF1292" s="4" t="str">
        <v>Unit Linked</v>
      </c>
      <c r="BG1292" s="4">
        <v>4.6851184931659871E-2</v>
      </c>
      <c r="BH1292" s="4">
        <v>0.01</v>
      </c>
      <c r="BI1292" s="4">
        <v>3.202217055199142E-2</v>
      </c>
      <c r="BJ1292" s="4">
        <v>0</v>
      </c>
      <c r="BK1292" s="4">
        <v>0.15</v>
      </c>
      <c r="BL1292" s="4">
        <v>0.17</v>
      </c>
      <c r="BM1292" s="4">
        <v>0.62</v>
      </c>
      <c r="BN1292" s="4">
        <v>0.06</v>
      </c>
      <c r="BO1292" s="4">
        <v>0.62</v>
      </c>
      <c r="BP1292" s="4">
        <v>0</v>
      </c>
      <c r="BQ1292" t="str">
        <f>VLOOKUP(A1292,Misc!$A$3:$B$11,2,FALSE)</f>
        <v>MYR</v>
      </c>
      <c r="BR1292">
        <f>INDEX(FX!$B$30:$AK$48,MATCH('Data (2)'!BQ1292,FX!$A$30:$A$48,0),MATCH('Data (2)'!D1292,Period,0))</f>
        <v>4.2665431600000003</v>
      </c>
      <c r="BS1292">
        <f t="shared" si="346"/>
        <v>0.29620144798910231</v>
      </c>
      <c r="BT1292">
        <f t="shared" si="347"/>
        <v>0</v>
      </c>
      <c r="BU1292">
        <f t="shared" si="348"/>
        <v>4.5144602750836822E-2</v>
      </c>
      <c r="BV1292">
        <f t="shared" si="349"/>
        <v>0</v>
      </c>
      <c r="BW1292">
        <f t="shared" si="350"/>
        <v>2.2820871288987681E-2</v>
      </c>
      <c r="BX1292">
        <f t="shared" si="351"/>
        <v>0</v>
      </c>
      <c r="BY1292">
        <f t="shared" si="352"/>
        <v>5.1945411838603692E-3</v>
      </c>
      <c r="BZ1292">
        <f t="shared" si="353"/>
        <v>0</v>
      </c>
      <c r="CA1292">
        <f t="shared" si="355"/>
        <v>0.32248699987971224</v>
      </c>
      <c r="CB1292">
        <f t="shared" si="355"/>
        <v>8.725868019058261E-2</v>
      </c>
      <c r="CC1292">
        <f t="shared" si="355"/>
        <v>4.2909041127166175E-2</v>
      </c>
      <c r="CD1292">
        <f t="shared" si="354"/>
        <v>1.7003635674068863E-2</v>
      </c>
      <c r="CE1292" s="4">
        <f t="shared" si="357"/>
        <v>0.15241182329567057</v>
      </c>
      <c r="CF1292" s="4" t="str">
        <f t="shared" si="358"/>
        <v/>
      </c>
      <c r="CG1292" s="4">
        <f t="shared" si="359"/>
        <v>0.11506450090014538</v>
      </c>
      <c r="CH1292" s="4" t="str">
        <f t="shared" si="360"/>
        <v/>
      </c>
      <c r="CI1292">
        <f>INDEX(FX!$B$114:$AK$132,MATCH('Data (2)'!BQ1292,FX!$A$114:$A$132,0),MATCH('Data (2)'!D1292,Period,0))</f>
        <v>4.3497172700000002</v>
      </c>
    </row>
    <row r="1293" spans="1:87" hidden="1" x14ac:dyDescent="0.15">
      <c r="A1293" t="s">
        <v>80</v>
      </c>
      <c r="B1293" s="1">
        <f t="shared" si="356"/>
        <v>44044</v>
      </c>
      <c r="C1293" t="s">
        <v>63</v>
      </c>
      <c r="D1293" s="1">
        <v>44044</v>
      </c>
      <c r="E1293">
        <v>1.3946906089</v>
      </c>
      <c r="F1293">
        <v>0.21061892679687319</v>
      </c>
      <c r="G1293">
        <v>6.2568825024706412E-2</v>
      </c>
      <c r="H1293">
        <v>1.1196887400703508E-2</v>
      </c>
      <c r="I1293">
        <v>1.6027272727272726</v>
      </c>
      <c r="J1293">
        <v>0.37955058818238407</v>
      </c>
      <c r="K1293">
        <v>0.21325352800806613</v>
      </c>
      <c r="L1293">
        <v>8.4506323171208847E-2</v>
      </c>
      <c r="M1293">
        <v>1.3166118600000003</v>
      </c>
      <c r="N1293">
        <v>0.13663349096881111</v>
      </c>
      <c r="O1293">
        <v>1.7699846941451026E-2</v>
      </c>
      <c r="P1293">
        <v>1.3238E-2</v>
      </c>
      <c r="Q1293" t="str">
        <v>Takaful Future Smart</v>
      </c>
      <c r="R1293" t="str">
        <v>LifeSelect Single</v>
      </c>
      <c r="S1293" t="str">
        <v>Future Secure</v>
      </c>
      <c r="T1293" t="str">
        <v>Retirement Regular</v>
      </c>
      <c r="U1293" t="str">
        <v>Takaful Future Select</v>
      </c>
      <c r="V1293" t="str">
        <v>LifeSelect Regular</v>
      </c>
      <c r="W1293" t="str">
        <v xml:space="preserve">Protector </v>
      </c>
      <c r="X1293" t="str">
        <v>Education Regular</v>
      </c>
      <c r="Y1293" t="str">
        <v>Protector (Premier)</v>
      </c>
      <c r="Z1293" t="str">
        <v>Takaful Card Protector</v>
      </c>
      <c r="AA1293">
        <v>0.70821199999999995</v>
      </c>
      <c r="AB1293">
        <v>0.36719999999999997</v>
      </c>
      <c r="AC1293">
        <v>0.16</v>
      </c>
      <c r="AD1293">
        <v>0.06</v>
      </c>
      <c r="AE1293">
        <v>7.6150019999999985E-2</v>
      </c>
      <c r="AF1293">
        <v>2.3999999999999998E-3</v>
      </c>
      <c r="AG1293">
        <v>1.1453759999999995E-2</v>
      </c>
      <c r="AH1293">
        <v>0</v>
      </c>
      <c r="AI1293">
        <v>0</v>
      </c>
      <c r="AJ1293">
        <v>7.2043488999999992E-3</v>
      </c>
      <c r="AK1293">
        <v>2.0704800000000585E-3</v>
      </c>
      <c r="AL1293">
        <v>6.9567247649420461E-2</v>
      </c>
      <c r="AM1293">
        <v>8.8213871536146488E-2</v>
      </c>
      <c r="AN1293">
        <v>2.3184901235858559E-2</v>
      </c>
      <c r="AO1293">
        <v>4.3250059968002438E-4</v>
      </c>
      <c r="AP1293">
        <v>2.5095064425786896E-2</v>
      </c>
      <c r="AQ1293">
        <v>4.3250059968002438E-4</v>
      </c>
      <c r="AR1293">
        <v>3.116296064926537E-3</v>
      </c>
      <c r="AS1293">
        <v>0</v>
      </c>
      <c r="AT1293">
        <v>0</v>
      </c>
      <c r="AU1293">
        <v>0</v>
      </c>
      <c r="AV1293">
        <v>5.7654468537420272E-4</v>
      </c>
      <c r="AW1293" s="4" t="str">
        <v>Traditional Non Par</v>
      </c>
      <c r="AX1293" s="4" t="str">
        <v>Unit Linked</v>
      </c>
      <c r="AY1293" s="4" t="str">
        <v>Traditional Non Par</v>
      </c>
      <c r="AZ1293" s="4" t="str">
        <v>Unit Linked</v>
      </c>
      <c r="BA1293" s="4" t="str">
        <v>Traditional Non Par</v>
      </c>
      <c r="BB1293" s="4" t="str">
        <v>Traditional Non Par</v>
      </c>
      <c r="BC1293" s="4" t="str">
        <v>Traditional Non Par</v>
      </c>
      <c r="BD1293" s="4" t="str">
        <v>Unit Linked</v>
      </c>
      <c r="BE1293" s="4" t="str">
        <v>Traditional Non Par</v>
      </c>
      <c r="BF1293" s="4" t="str">
        <v>Unit Linked</v>
      </c>
      <c r="BG1293" s="4">
        <v>4.6851184931659871E-2</v>
      </c>
      <c r="BH1293" s="4">
        <v>0.01</v>
      </c>
      <c r="BI1293" s="4">
        <v>3.202217055199142E-2</v>
      </c>
      <c r="BJ1293" s="4">
        <v>0</v>
      </c>
      <c r="BK1293" s="4">
        <v>0.15</v>
      </c>
      <c r="BL1293" s="4">
        <v>0.17</v>
      </c>
      <c r="BM1293" s="4">
        <v>0.62</v>
      </c>
      <c r="BN1293" s="4">
        <v>0.06</v>
      </c>
      <c r="BO1293" s="4">
        <v>0.62</v>
      </c>
      <c r="BP1293" s="4">
        <v>0</v>
      </c>
      <c r="BQ1293" t="str">
        <f>VLOOKUP(A1293,Misc!$A$3:$B$11,2,FALSE)</f>
        <v>MYR</v>
      </c>
      <c r="BR1293">
        <f>INDEX(FX!$B$30:$AK$48,MATCH('Data (2)'!BQ1293,FX!$A$30:$A$48,0),MATCH('Data (2)'!D1293,Period,0))</f>
        <v>4.1899591599999999</v>
      </c>
      <c r="BS1293">
        <f t="shared" si="346"/>
        <v>0.33286496494156759</v>
      </c>
      <c r="BT1293">
        <f t="shared" si="347"/>
        <v>0</v>
      </c>
      <c r="BU1293">
        <f t="shared" si="348"/>
        <v>5.0267536926749706E-2</v>
      </c>
      <c r="BV1293">
        <f t="shared" si="349"/>
        <v>0</v>
      </c>
      <c r="BW1293">
        <f t="shared" si="350"/>
        <v>1.4933039353229975E-2</v>
      </c>
      <c r="BX1293">
        <f t="shared" si="351"/>
        <v>0</v>
      </c>
      <c r="BY1293">
        <f t="shared" si="352"/>
        <v>2.6723142095503166E-3</v>
      </c>
      <c r="BZ1293">
        <f t="shared" si="353"/>
        <v>0</v>
      </c>
      <c r="CA1293">
        <f t="shared" si="355"/>
        <v>0.36846699986256176</v>
      </c>
      <c r="CB1293">
        <f t="shared" si="355"/>
        <v>8.725868019058261E-2</v>
      </c>
      <c r="CC1293">
        <f t="shared" si="355"/>
        <v>4.9026986070767338E-2</v>
      </c>
      <c r="CD1293">
        <f t="shared" si="354"/>
        <v>1.9428003689814267E-2</v>
      </c>
      <c r="CE1293" s="4">
        <f t="shared" si="357"/>
        <v>0.15101480246073318</v>
      </c>
      <c r="CF1293" s="4" t="str">
        <f t="shared" si="358"/>
        <v/>
      </c>
      <c r="CG1293" s="4">
        <f t="shared" si="359"/>
        <v>5.3161829143218937E-2</v>
      </c>
      <c r="CH1293" s="4" t="str">
        <f t="shared" si="360"/>
        <v/>
      </c>
      <c r="CI1293">
        <f>INDEX(FX!$B$114:$AK$132,MATCH('Data (2)'!BQ1293,FX!$A$114:$A$132,0),MATCH('Data (2)'!D1293,Period,0))</f>
        <v>4.3497172700000002</v>
      </c>
    </row>
    <row r="1294" spans="1:87" hidden="1" x14ac:dyDescent="0.15">
      <c r="A1294" t="s">
        <v>80</v>
      </c>
      <c r="B1294" s="1">
        <f t="shared" si="356"/>
        <v>44044</v>
      </c>
      <c r="C1294" t="s">
        <v>63</v>
      </c>
      <c r="D1294" s="1">
        <v>44075</v>
      </c>
      <c r="E1294">
        <v>1.6429374600600002</v>
      </c>
      <c r="F1294">
        <v>0.23919383526390658</v>
      </c>
      <c r="G1294">
        <v>9.3694607920176282E-2</v>
      </c>
      <c r="H1294">
        <v>1.8871640675846783E-2</v>
      </c>
      <c r="I1294">
        <v>1.5027272727272725</v>
      </c>
      <c r="J1294">
        <v>0.37955058818238407</v>
      </c>
      <c r="K1294">
        <v>0.19994786261902059</v>
      </c>
      <c r="L1294">
        <v>7.9233665457747154E-2</v>
      </c>
      <c r="M1294">
        <v>1.44887086</v>
      </c>
      <c r="N1294">
        <v>0.10833464196712822</v>
      </c>
      <c r="O1294">
        <v>1.6962220543361963E-2</v>
      </c>
      <c r="P1294">
        <v>1.1979999999999999E-2</v>
      </c>
      <c r="Q1294" t="str">
        <v>Takaful Future Smart</v>
      </c>
      <c r="R1294" t="str">
        <v>LifeSelect Single</v>
      </c>
      <c r="S1294" t="str">
        <v>Future Secure</v>
      </c>
      <c r="T1294" t="str">
        <v>Retirement Regular</v>
      </c>
      <c r="U1294" t="str">
        <v>Takaful Future Select</v>
      </c>
      <c r="V1294" t="str">
        <v>LifeSelect Regular</v>
      </c>
      <c r="W1294" t="str">
        <v xml:space="preserve">Protector </v>
      </c>
      <c r="X1294" t="str">
        <v>Education Regular</v>
      </c>
      <c r="Y1294" t="str">
        <v>Protector (Premier)</v>
      </c>
      <c r="Z1294" t="str">
        <v>Takaful Card Protector</v>
      </c>
      <c r="AA1294">
        <v>0.85432747923120034</v>
      </c>
      <c r="AB1294">
        <v>0.39430499041440015</v>
      </c>
      <c r="AC1294">
        <v>0.16429374600600008</v>
      </c>
      <c r="AD1294">
        <v>6.5717498402400029E-2</v>
      </c>
      <c r="AE1294">
        <v>8.214687300300004E-2</v>
      </c>
      <c r="AF1294">
        <v>0</v>
      </c>
      <c r="AG1294">
        <v>1.6429374600600007E-2</v>
      </c>
      <c r="AH1294">
        <v>1.6429374600600007E-2</v>
      </c>
      <c r="AI1294">
        <v>3.2858749201200015E-2</v>
      </c>
      <c r="AJ1294">
        <v>1.6429374600600007E-2</v>
      </c>
      <c r="AK1294">
        <v>-4.7531423241764514E-16</v>
      </c>
      <c r="AL1294">
        <v>7.5930345610467062E-2</v>
      </c>
      <c r="AM1294">
        <v>9.3526649308388693E-2</v>
      </c>
      <c r="AN1294">
        <v>2.3770435047408812E-2</v>
      </c>
      <c r="AO1294">
        <v>1.3751377854694666E-4</v>
      </c>
      <c r="AP1294">
        <v>2.7071313577950742E-2</v>
      </c>
      <c r="AQ1294">
        <v>1.3751377854694666E-4</v>
      </c>
      <c r="AR1294">
        <v>5.0551549245034452E-3</v>
      </c>
      <c r="AS1294">
        <v>3.8976585962992817E-3</v>
      </c>
      <c r="AT1294">
        <v>9.8047644203415919E-3</v>
      </c>
      <c r="AU1294">
        <v>0</v>
      </c>
      <c r="AV1294">
        <v>-1.375137785469549E-4</v>
      </c>
      <c r="AW1294" s="4" t="str">
        <v>Traditional Non Par</v>
      </c>
      <c r="AX1294" s="4" t="str">
        <v>Unit Linked</v>
      </c>
      <c r="AY1294" s="4" t="str">
        <v>Traditional Non Par</v>
      </c>
      <c r="AZ1294" s="4" t="str">
        <v>Unit Linked</v>
      </c>
      <c r="BA1294" s="4" t="str">
        <v>Traditional Non Par</v>
      </c>
      <c r="BB1294" s="4" t="str">
        <v>Traditional Non Par</v>
      </c>
      <c r="BC1294" s="4" t="str">
        <v>Traditional Non Par</v>
      </c>
      <c r="BD1294" s="4" t="str">
        <v>Unit Linked</v>
      </c>
      <c r="BE1294" s="4" t="str">
        <v>Traditional Non Par</v>
      </c>
      <c r="BF1294" s="4" t="str">
        <v>Unit Linked</v>
      </c>
      <c r="BG1294" s="4">
        <v>4.6851184931659871E-2</v>
      </c>
      <c r="BH1294" s="4">
        <v>0.01</v>
      </c>
      <c r="BI1294" s="4">
        <v>3.202217055199142E-2</v>
      </c>
      <c r="BJ1294" s="4">
        <v>0</v>
      </c>
      <c r="BK1294" s="4">
        <v>0.15</v>
      </c>
      <c r="BL1294" s="4">
        <v>0.17</v>
      </c>
      <c r="BM1294" s="4">
        <v>0.62</v>
      </c>
      <c r="BN1294" s="4">
        <v>0.06</v>
      </c>
      <c r="BO1294" s="4">
        <v>0.62</v>
      </c>
      <c r="BP1294" s="4">
        <v>0</v>
      </c>
      <c r="BQ1294" t="str">
        <f>VLOOKUP(A1294,Misc!$A$3:$B$11,2,FALSE)</f>
        <v>MYR</v>
      </c>
      <c r="BR1294">
        <f>INDEX(FX!$B$30:$AK$48,MATCH('Data (2)'!BQ1294,FX!$A$30:$A$48,0),MATCH('Data (2)'!D1294,Period,0))</f>
        <v>4.1899591599999999</v>
      </c>
      <c r="BS1294">
        <f t="shared" si="346"/>
        <v>0</v>
      </c>
      <c r="BT1294">
        <f t="shared" si="347"/>
        <v>0.39211300094390422</v>
      </c>
      <c r="BU1294">
        <f t="shared" si="348"/>
        <v>0</v>
      </c>
      <c r="BV1294">
        <f t="shared" si="349"/>
        <v>5.7087390623613281E-2</v>
      </c>
      <c r="BW1294">
        <f t="shared" si="350"/>
        <v>0</v>
      </c>
      <c r="BX1294">
        <f t="shared" si="351"/>
        <v>2.236169956371992E-2</v>
      </c>
      <c r="BY1294">
        <f t="shared" si="352"/>
        <v>0</v>
      </c>
      <c r="BZ1294">
        <f t="shared" si="353"/>
        <v>4.5040154223953783E-3</v>
      </c>
      <c r="CA1294">
        <f t="shared" si="355"/>
        <v>0.345476999871137</v>
      </c>
      <c r="CB1294">
        <f t="shared" si="355"/>
        <v>8.725868019058261E-2</v>
      </c>
      <c r="CC1294">
        <f t="shared" si="355"/>
        <v>4.596801359896676E-2</v>
      </c>
      <c r="CD1294">
        <f t="shared" si="354"/>
        <v>1.821581968194157E-2</v>
      </c>
      <c r="CE1294" s="4" t="str">
        <f t="shared" si="357"/>
        <v/>
      </c>
      <c r="CF1294" s="4">
        <f t="shared" si="358"/>
        <v>0.1455891298839648</v>
      </c>
      <c r="CG1294" s="4" t="str">
        <f t="shared" si="359"/>
        <v/>
      </c>
      <c r="CH1294" s="4">
        <f t="shared" si="360"/>
        <v>7.8896852232940642E-2</v>
      </c>
      <c r="CI1294">
        <f>INDEX(FX!$B$114:$AK$132,MATCH('Data (2)'!BQ1294,FX!$A$114:$A$132,0),MATCH('Data (2)'!D1294,Period,0))</f>
        <v>4.3497172700000002</v>
      </c>
    </row>
    <row r="1295" spans="1:87" hidden="1" x14ac:dyDescent="0.15">
      <c r="A1295" t="s">
        <v>80</v>
      </c>
      <c r="B1295" s="1">
        <f t="shared" si="356"/>
        <v>44044</v>
      </c>
      <c r="C1295" t="s">
        <v>63</v>
      </c>
      <c r="D1295" s="1">
        <v>44105</v>
      </c>
      <c r="E1295">
        <v>1.5929374600599999</v>
      </c>
      <c r="F1295">
        <v>0.23093953908662226</v>
      </c>
      <c r="G1295">
        <v>8.1206112356753485E-2</v>
      </c>
      <c r="H1295">
        <v>1.5410262419409626E-2</v>
      </c>
      <c r="I1295">
        <v>1.5027272727272725</v>
      </c>
      <c r="J1295">
        <v>0.37955058818238407</v>
      </c>
      <c r="K1295">
        <v>0.19994786261902059</v>
      </c>
      <c r="L1295">
        <v>7.9233665457747154E-2</v>
      </c>
      <c r="M1295">
        <v>1.5170520100000002</v>
      </c>
      <c r="N1295">
        <v>0.12531880093308187</v>
      </c>
      <c r="O1295">
        <v>1.8893508981113822E-2</v>
      </c>
      <c r="P1295">
        <v>1.5239000000000001E-2</v>
      </c>
      <c r="Q1295" t="str">
        <v>Takaful Future Smart</v>
      </c>
      <c r="R1295" t="str">
        <v>LifeSelect Single</v>
      </c>
      <c r="S1295" t="str">
        <v>Future Secure</v>
      </c>
      <c r="T1295" t="str">
        <v>Retirement Regular</v>
      </c>
      <c r="U1295" t="str">
        <v>Takaful Future Select</v>
      </c>
      <c r="V1295" t="str">
        <v>LifeSelect Regular</v>
      </c>
      <c r="W1295" t="str">
        <v xml:space="preserve">Protector </v>
      </c>
      <c r="X1295" t="str">
        <v>Education Regular</v>
      </c>
      <c r="Y1295" t="str">
        <v>Protector (Premier)</v>
      </c>
      <c r="Z1295" t="str">
        <v>Takaful Card Protector</v>
      </c>
      <c r="AA1295">
        <v>0.82832747923120009</v>
      </c>
      <c r="AB1295">
        <v>0.39823436501500004</v>
      </c>
      <c r="AC1295">
        <v>0.15929374600600002</v>
      </c>
      <c r="AD1295">
        <v>6.3717498402400014E-2</v>
      </c>
      <c r="AE1295">
        <v>7.964687300300001E-2</v>
      </c>
      <c r="AF1295">
        <v>0</v>
      </c>
      <c r="AG1295">
        <v>1.5929374600600003E-2</v>
      </c>
      <c r="AH1295">
        <v>1.5929374600600003E-2</v>
      </c>
      <c r="AI1295">
        <v>1.5929374600600003E-2</v>
      </c>
      <c r="AJ1295">
        <v>1.5929374600600003E-2</v>
      </c>
      <c r="AK1295">
        <v>-2.6367796834847468E-16</v>
      </c>
      <c r="AL1295">
        <v>7.3619535021009361E-2</v>
      </c>
      <c r="AM1295">
        <v>9.4458672105983424E-2</v>
      </c>
      <c r="AN1295">
        <v>2.3047022390954412E-2</v>
      </c>
      <c r="AO1295">
        <v>1.3332878119038492E-4</v>
      </c>
      <c r="AP1295">
        <v>2.6247444312197853E-2</v>
      </c>
      <c r="AQ1295">
        <v>1.3332878119038492E-4</v>
      </c>
      <c r="AR1295">
        <v>4.9013099046108779E-3</v>
      </c>
      <c r="AS1295">
        <v>3.7790400033506201E-3</v>
      </c>
      <c r="AT1295">
        <v>4.7531865673253347E-3</v>
      </c>
      <c r="AU1295">
        <v>0</v>
      </c>
      <c r="AV1295">
        <v>-1.3332878119037134E-4</v>
      </c>
      <c r="AW1295" s="4" t="str">
        <v>Traditional Non Par</v>
      </c>
      <c r="AX1295" s="4" t="str">
        <v>Unit Linked</v>
      </c>
      <c r="AY1295" s="4" t="str">
        <v>Traditional Non Par</v>
      </c>
      <c r="AZ1295" s="4" t="str">
        <v>Unit Linked</v>
      </c>
      <c r="BA1295" s="4" t="str">
        <v>Traditional Non Par</v>
      </c>
      <c r="BB1295" s="4" t="str">
        <v>Traditional Non Par</v>
      </c>
      <c r="BC1295" s="4" t="str">
        <v>Traditional Non Par</v>
      </c>
      <c r="BD1295" s="4" t="str">
        <v>Unit Linked</v>
      </c>
      <c r="BE1295" s="4" t="str">
        <v>Traditional Non Par</v>
      </c>
      <c r="BF1295" s="4" t="str">
        <v>Unit Linked</v>
      </c>
      <c r="BG1295" s="4">
        <v>4.6851184931659871E-2</v>
      </c>
      <c r="BH1295" s="4">
        <v>0.01</v>
      </c>
      <c r="BI1295" s="4">
        <v>3.202217055199142E-2</v>
      </c>
      <c r="BJ1295" s="4">
        <v>0</v>
      </c>
      <c r="BK1295" s="4">
        <v>0.15</v>
      </c>
      <c r="BL1295" s="4">
        <v>0.17</v>
      </c>
      <c r="BM1295" s="4">
        <v>0.62</v>
      </c>
      <c r="BN1295" s="4">
        <v>0.06</v>
      </c>
      <c r="BO1295" s="4">
        <v>0.62</v>
      </c>
      <c r="BP1295" s="4">
        <v>0</v>
      </c>
      <c r="BQ1295" t="str">
        <f>VLOOKUP(A1295,Misc!$A$3:$B$11,2,FALSE)</f>
        <v>MYR</v>
      </c>
      <c r="BR1295">
        <f>INDEX(FX!$B$30:$AK$48,MATCH('Data (2)'!BQ1295,FX!$A$30:$A$48,0),MATCH('Data (2)'!D1295,Period,0))</f>
        <v>4.1899591599999999</v>
      </c>
      <c r="BS1295">
        <f t="shared" si="346"/>
        <v>0</v>
      </c>
      <c r="BT1295">
        <f t="shared" si="347"/>
        <v>0.38017971040557824</v>
      </c>
      <c r="BU1295">
        <f t="shared" si="348"/>
        <v>0</v>
      </c>
      <c r="BV1295">
        <f t="shared" si="349"/>
        <v>5.511737233415475E-2</v>
      </c>
      <c r="BW1295">
        <f t="shared" si="350"/>
        <v>0</v>
      </c>
      <c r="BX1295">
        <f t="shared" si="351"/>
        <v>1.9381122644821551E-2</v>
      </c>
      <c r="BY1295">
        <f t="shared" si="352"/>
        <v>0</v>
      </c>
      <c r="BZ1295">
        <f t="shared" si="353"/>
        <v>3.6779027744532062E-3</v>
      </c>
      <c r="CA1295">
        <f t="shared" si="355"/>
        <v>0.345476999871137</v>
      </c>
      <c r="CB1295">
        <f t="shared" si="355"/>
        <v>8.725868019058261E-2</v>
      </c>
      <c r="CC1295">
        <f t="shared" si="355"/>
        <v>4.596801359896676E-2</v>
      </c>
      <c r="CD1295">
        <f t="shared" si="354"/>
        <v>1.821581968194157E-2</v>
      </c>
      <c r="CE1295" s="4" t="str">
        <f t="shared" si="357"/>
        <v/>
      </c>
      <c r="CF1295" s="4">
        <f t="shared" si="358"/>
        <v>0.14497715376592604</v>
      </c>
      <c r="CG1295" s="4" t="str">
        <f t="shared" si="359"/>
        <v/>
      </c>
      <c r="CH1295" s="4">
        <f t="shared" si="360"/>
        <v>6.6728557960919144E-2</v>
      </c>
      <c r="CI1295">
        <f>INDEX(FX!$B$114:$AK$132,MATCH('Data (2)'!BQ1295,FX!$A$114:$A$132,0),MATCH('Data (2)'!D1295,Period,0))</f>
        <v>4.3497172700000002</v>
      </c>
    </row>
    <row r="1296" spans="1:87" hidden="1" x14ac:dyDescent="0.15">
      <c r="A1296" t="s">
        <v>80</v>
      </c>
      <c r="B1296" s="1">
        <f t="shared" si="356"/>
        <v>44044</v>
      </c>
      <c r="C1296" t="s">
        <v>63</v>
      </c>
      <c r="D1296" s="1">
        <v>44136</v>
      </c>
      <c r="E1296">
        <v>1.69293746006</v>
      </c>
      <c r="F1296">
        <v>0.25487235183552304</v>
      </c>
      <c r="G1296">
        <v>7.5723564430304452E-2</v>
      </c>
      <c r="H1296">
        <v>1.337992941942788E-2</v>
      </c>
      <c r="I1296">
        <v>1.5027272727272725</v>
      </c>
      <c r="J1296">
        <v>0.37955058818238407</v>
      </c>
      <c r="K1296">
        <v>0.19994786261902062</v>
      </c>
      <c r="L1296">
        <v>7.9233665457747154E-2</v>
      </c>
      <c r="M1296">
        <v>1.2427004019999999</v>
      </c>
      <c r="N1296">
        <v>0.11064000399902175</v>
      </c>
      <c r="O1296">
        <v>1.4605960604696924E-2</v>
      </c>
      <c r="P1296">
        <v>1.1686E-2</v>
      </c>
      <c r="Q1296" t="str">
        <v>Takaful Future Smart</v>
      </c>
      <c r="R1296" t="str">
        <v>LifeSelect Single</v>
      </c>
      <c r="S1296" t="str">
        <v>Future Secure</v>
      </c>
      <c r="T1296" t="str">
        <v>Retirement Regular</v>
      </c>
      <c r="U1296" t="str">
        <v>Takaful Future Select</v>
      </c>
      <c r="V1296" t="str">
        <v>LifeSelect Regular</v>
      </c>
      <c r="W1296" t="str">
        <v xml:space="preserve">Protector </v>
      </c>
      <c r="X1296" t="str">
        <v>Education Regular</v>
      </c>
      <c r="Y1296" t="str">
        <v>Protector (Premier)</v>
      </c>
      <c r="Z1296" t="str">
        <v>Takaful Card Protector</v>
      </c>
      <c r="AA1296">
        <v>0.86339810463060007</v>
      </c>
      <c r="AB1296">
        <v>0.49095186341739999</v>
      </c>
      <c r="AC1296">
        <v>0.169293746006</v>
      </c>
      <c r="AD1296">
        <v>3.3858749201200002E-2</v>
      </c>
      <c r="AE1296">
        <v>8.4646873003000001E-2</v>
      </c>
      <c r="AF1296">
        <v>0</v>
      </c>
      <c r="AG1296">
        <v>1.6929374600600001E-2</v>
      </c>
      <c r="AH1296">
        <v>1.6929374600600001E-2</v>
      </c>
      <c r="AI1296">
        <v>0</v>
      </c>
      <c r="AJ1296">
        <v>1.6929374600600001E-2</v>
      </c>
      <c r="AK1296">
        <v>-4.8572257327350599E-17</v>
      </c>
      <c r="AL1296">
        <v>7.6736518580695398E-2</v>
      </c>
      <c r="AM1296">
        <v>0.11645067618566515</v>
      </c>
      <c r="AN1296">
        <v>2.4493847703863196E-2</v>
      </c>
      <c r="AO1296">
        <v>7.0849387951754162E-5</v>
      </c>
      <c r="AP1296">
        <v>2.7895182843703611E-2</v>
      </c>
      <c r="AQ1296">
        <v>7.0849387951754162E-5</v>
      </c>
      <c r="AR1296">
        <v>5.2089999443960091E-3</v>
      </c>
      <c r="AS1296">
        <v>4.0162771892479415E-3</v>
      </c>
      <c r="AT1296">
        <v>0</v>
      </c>
      <c r="AU1296">
        <v>0</v>
      </c>
      <c r="AV1296">
        <v>-7.0849387951791784E-5</v>
      </c>
      <c r="AW1296" s="4" t="str">
        <v>Traditional Non Par</v>
      </c>
      <c r="AX1296" s="4" t="str">
        <v>Unit Linked</v>
      </c>
      <c r="AY1296" s="4" t="str">
        <v>Traditional Non Par</v>
      </c>
      <c r="AZ1296" s="4" t="str">
        <v>Unit Linked</v>
      </c>
      <c r="BA1296" s="4" t="str">
        <v>Traditional Non Par</v>
      </c>
      <c r="BB1296" s="4" t="str">
        <v>Traditional Non Par</v>
      </c>
      <c r="BC1296" s="4" t="str">
        <v>Traditional Non Par</v>
      </c>
      <c r="BD1296" s="4" t="str">
        <v>Unit Linked</v>
      </c>
      <c r="BE1296" s="4" t="str">
        <v>Traditional Non Par</v>
      </c>
      <c r="BF1296" s="4" t="str">
        <v>Unit Linked</v>
      </c>
      <c r="BG1296" s="4">
        <v>4.6851184931659871E-2</v>
      </c>
      <c r="BH1296" s="4">
        <v>0.01</v>
      </c>
      <c r="BI1296" s="4">
        <v>3.202217055199142E-2</v>
      </c>
      <c r="BJ1296" s="4">
        <v>0</v>
      </c>
      <c r="BK1296" s="4">
        <v>0.15</v>
      </c>
      <c r="BL1296" s="4">
        <v>0.17</v>
      </c>
      <c r="BM1296" s="4">
        <v>0.62</v>
      </c>
      <c r="BN1296" s="4">
        <v>0.06</v>
      </c>
      <c r="BO1296" s="4">
        <v>0.62</v>
      </c>
      <c r="BP1296" s="4">
        <v>0</v>
      </c>
      <c r="BQ1296" t="str">
        <f>VLOOKUP(A1296,Misc!$A$3:$B$11,2,FALSE)</f>
        <v>MYR</v>
      </c>
      <c r="BR1296">
        <f>INDEX(FX!$B$30:$AK$48,MATCH('Data (2)'!BQ1296,FX!$A$30:$A$48,0),MATCH('Data (2)'!D1296,Period,0))</f>
        <v>4.1899591599999999</v>
      </c>
      <c r="BS1296">
        <f t="shared" si="346"/>
        <v>0</v>
      </c>
      <c r="BT1296">
        <f t="shared" si="347"/>
        <v>0.40404629148223009</v>
      </c>
      <c r="BU1296">
        <f t="shared" si="348"/>
        <v>0</v>
      </c>
      <c r="BV1296">
        <f t="shared" si="349"/>
        <v>6.0829316492794418E-2</v>
      </c>
      <c r="BW1296">
        <f t="shared" si="350"/>
        <v>0</v>
      </c>
      <c r="BX1296">
        <f t="shared" si="351"/>
        <v>1.8072625898889298E-2</v>
      </c>
      <c r="BY1296">
        <f t="shared" si="352"/>
        <v>0</v>
      </c>
      <c r="BZ1296">
        <f t="shared" si="353"/>
        <v>3.1933317028865456E-3</v>
      </c>
      <c r="CA1296">
        <f t="shared" si="355"/>
        <v>0.345476999871137</v>
      </c>
      <c r="CB1296">
        <f t="shared" si="355"/>
        <v>8.725868019058261E-2</v>
      </c>
      <c r="CC1296">
        <f t="shared" si="355"/>
        <v>4.5968013598966767E-2</v>
      </c>
      <c r="CD1296">
        <f t="shared" si="354"/>
        <v>1.821581968194157E-2</v>
      </c>
      <c r="CE1296" s="4" t="str">
        <f t="shared" si="357"/>
        <v/>
      </c>
      <c r="CF1296" s="4">
        <f t="shared" si="358"/>
        <v>0.15055036458729551</v>
      </c>
      <c r="CG1296" s="4" t="str">
        <f t="shared" si="359"/>
        <v/>
      </c>
      <c r="CH1296" s="4">
        <f t="shared" si="360"/>
        <v>5.2496590246329897E-2</v>
      </c>
      <c r="CI1296">
        <f>INDEX(FX!$B$114:$AK$132,MATCH('Data (2)'!BQ1296,FX!$A$114:$A$132,0),MATCH('Data (2)'!D1296,Period,0))</f>
        <v>4.3497172700000002</v>
      </c>
    </row>
    <row r="1297" spans="1:87" hidden="1" x14ac:dyDescent="0.15">
      <c r="A1297" t="s">
        <v>80</v>
      </c>
      <c r="B1297" s="1">
        <f t="shared" si="356"/>
        <v>44044</v>
      </c>
      <c r="C1297" t="s">
        <v>63</v>
      </c>
      <c r="D1297" s="1">
        <v>44166</v>
      </c>
      <c r="E1297">
        <v>1.4929374600600001</v>
      </c>
      <c r="F1297">
        <v>0.22581474557253745</v>
      </c>
      <c r="G1297">
        <v>7.5914305043028263E-2</v>
      </c>
      <c r="H1297">
        <v>1.4622829901592445E-2</v>
      </c>
      <c r="I1297">
        <v>1.4027272727272724</v>
      </c>
      <c r="J1297">
        <v>0.37955058818238407</v>
      </c>
      <c r="K1297">
        <v>0.18664219722997499</v>
      </c>
      <c r="L1297">
        <v>7.3961007744285434E-2</v>
      </c>
      <c r="M1297">
        <v>1.663676964</v>
      </c>
      <c r="N1297">
        <v>0.12904232677212368</v>
      </c>
      <c r="O1297">
        <v>1.8942297078436133E-2</v>
      </c>
      <c r="P1297">
        <v>6.2482999999999997E-2</v>
      </c>
      <c r="Q1297" t="str">
        <v>Takaful Future Smart</v>
      </c>
      <c r="R1297" t="str">
        <v>LifeSelect Single</v>
      </c>
      <c r="S1297" t="str">
        <v>Future Secure</v>
      </c>
      <c r="T1297" t="str">
        <v>Retirement Regular</v>
      </c>
      <c r="U1297" t="str">
        <v>Takaful Future Select</v>
      </c>
      <c r="V1297" t="str">
        <v>LifeSelect Regular</v>
      </c>
      <c r="W1297" t="str">
        <v xml:space="preserve">Protector </v>
      </c>
      <c r="X1297" t="str">
        <v>Education Regular</v>
      </c>
      <c r="Y1297" t="str">
        <v>Protector (Premier)</v>
      </c>
      <c r="Z1297" t="str">
        <v>Takaful Card Protector</v>
      </c>
      <c r="AA1297">
        <v>0.76139810463060009</v>
      </c>
      <c r="AB1297">
        <v>0.41802248881680004</v>
      </c>
      <c r="AC1297">
        <v>0.14929374600600001</v>
      </c>
      <c r="AD1297">
        <v>2.9858749201200002E-2</v>
      </c>
      <c r="AE1297">
        <v>7.4646873003000005E-2</v>
      </c>
      <c r="AF1297">
        <v>0</v>
      </c>
      <c r="AG1297">
        <v>2.9858749201200002E-2</v>
      </c>
      <c r="AH1297">
        <v>1.4929374600600001E-2</v>
      </c>
      <c r="AI1297">
        <v>0</v>
      </c>
      <c r="AJ1297">
        <v>1.4929374600600001E-2</v>
      </c>
      <c r="AK1297">
        <v>-9.0205620750793969E-17</v>
      </c>
      <c r="AL1297">
        <v>6.7671030883592193E-2</v>
      </c>
      <c r="AM1297">
        <v>9.9152289889864104E-2</v>
      </c>
      <c r="AN1297">
        <v>2.160019707804562E-2</v>
      </c>
      <c r="AO1297">
        <v>6.2479393238630714E-5</v>
      </c>
      <c r="AP1297">
        <v>2.4599705780692087E-2</v>
      </c>
      <c r="AQ1297">
        <v>6.2479393238630714E-5</v>
      </c>
      <c r="AR1297">
        <v>9.1872397296514918E-3</v>
      </c>
      <c r="AS1297">
        <v>3.5418028174532975E-3</v>
      </c>
      <c r="AT1297">
        <v>0</v>
      </c>
      <c r="AU1297">
        <v>0</v>
      </c>
      <c r="AV1297">
        <v>-6.2479393238610344E-5</v>
      </c>
      <c r="AW1297" s="4" t="str">
        <v>Traditional Non Par</v>
      </c>
      <c r="AX1297" s="4" t="str">
        <v>Unit Linked</v>
      </c>
      <c r="AY1297" s="4" t="str">
        <v>Traditional Non Par</v>
      </c>
      <c r="AZ1297" s="4" t="str">
        <v>Unit Linked</v>
      </c>
      <c r="BA1297" s="4" t="str">
        <v>Traditional Non Par</v>
      </c>
      <c r="BB1297" s="4" t="str">
        <v>Traditional Non Par</v>
      </c>
      <c r="BC1297" s="4" t="str">
        <v>Traditional Non Par</v>
      </c>
      <c r="BD1297" s="4" t="str">
        <v>Unit Linked</v>
      </c>
      <c r="BE1297" s="4" t="str">
        <v>Traditional Non Par</v>
      </c>
      <c r="BF1297" s="4" t="str">
        <v>Unit Linked</v>
      </c>
      <c r="BG1297" s="4">
        <v>4.6851184931659871E-2</v>
      </c>
      <c r="BH1297" s="4">
        <v>0.01</v>
      </c>
      <c r="BI1297" s="4">
        <v>3.202217055199142E-2</v>
      </c>
      <c r="BJ1297" s="4">
        <v>0</v>
      </c>
      <c r="BK1297" s="4">
        <v>0.15</v>
      </c>
      <c r="BL1297" s="4">
        <v>0.17</v>
      </c>
      <c r="BM1297" s="4">
        <v>0.62</v>
      </c>
      <c r="BN1297" s="4">
        <v>0.06</v>
      </c>
      <c r="BO1297" s="4">
        <v>0.62</v>
      </c>
      <c r="BP1297" s="4">
        <v>0</v>
      </c>
      <c r="BQ1297" t="str">
        <f>VLOOKUP(A1297,Misc!$A$3:$B$11,2,FALSE)</f>
        <v>MYR</v>
      </c>
      <c r="BR1297">
        <f>INDEX(FX!$B$30:$AK$48,MATCH('Data (2)'!BQ1297,FX!$A$30:$A$48,0),MATCH('Data (2)'!D1297,Period,0))</f>
        <v>4.1899591599999999</v>
      </c>
      <c r="BS1297">
        <f t="shared" si="346"/>
        <v>0</v>
      </c>
      <c r="BT1297">
        <f t="shared" si="347"/>
        <v>0.35631312932892645</v>
      </c>
      <c r="BU1297">
        <f t="shared" si="348"/>
        <v>0</v>
      </c>
      <c r="BV1297">
        <f t="shared" si="349"/>
        <v>5.3894259335104701E-2</v>
      </c>
      <c r="BW1297">
        <f t="shared" si="350"/>
        <v>0</v>
      </c>
      <c r="BX1297">
        <f t="shared" si="351"/>
        <v>1.8118149161871131E-2</v>
      </c>
      <c r="BY1297">
        <f t="shared" si="352"/>
        <v>0</v>
      </c>
      <c r="BZ1297">
        <f t="shared" si="353"/>
        <v>3.4899695541644482E-3</v>
      </c>
      <c r="CA1297">
        <f t="shared" si="355"/>
        <v>0.32248699987971224</v>
      </c>
      <c r="CB1297">
        <f t="shared" si="355"/>
        <v>8.725868019058261E-2</v>
      </c>
      <c r="CC1297">
        <f t="shared" si="355"/>
        <v>4.2909041127166175E-2</v>
      </c>
      <c r="CD1297">
        <f t="shared" si="354"/>
        <v>1.7003635674068863E-2</v>
      </c>
      <c r="CE1297" s="4" t="str">
        <f t="shared" si="357"/>
        <v/>
      </c>
      <c r="CF1297" s="4">
        <f t="shared" si="358"/>
        <v>0.15125532824627638</v>
      </c>
      <c r="CG1297" s="4" t="str">
        <f t="shared" si="359"/>
        <v/>
      </c>
      <c r="CH1297" s="4">
        <f t="shared" si="360"/>
        <v>6.4755868198585906E-2</v>
      </c>
      <c r="CI1297">
        <f>INDEX(FX!$B$114:$AK$132,MATCH('Data (2)'!BQ1297,FX!$A$114:$A$132,0),MATCH('Data (2)'!D1297,Period,0))</f>
        <v>4.3497172700000002</v>
      </c>
    </row>
    <row r="1298" spans="1:87" x14ac:dyDescent="0.15">
      <c r="A1298" t="s">
        <v>80</v>
      </c>
      <c r="B1298" s="1">
        <f t="shared" si="356"/>
        <v>44044</v>
      </c>
      <c r="C1298" t="s">
        <v>109</v>
      </c>
      <c r="D1298" s="1">
        <v>43831</v>
      </c>
      <c r="E1298">
        <f t="array" ref="E1298:E1309">TRANSPOSE('[15]D2C_Key Metrics P1'!$F$6:$Q$6)</f>
        <v>2.7424079999999972E-2</v>
      </c>
      <c r="F1298">
        <f t="array" ref="F1298:F1309">TRANSPOSE('[15]D2C_Key Metrics P1'!$F$11:$Q$11)</f>
        <v>2.1766332299005767E-2</v>
      </c>
      <c r="G1298">
        <f t="array" ref="G1298:G1309">TRANSPOSE('[15]D2C_Key Metrics P1'!$F$16:$Q$16)</f>
        <v>2.7424079999999972E-2</v>
      </c>
      <c r="H1298">
        <f t="array" ref="H1298:H1309">TRANSPOSE('[15]D2C_Key Metrics P1'!$F$21:$Q$21)</f>
        <v>2.1766332299005767E-2</v>
      </c>
      <c r="I1298">
        <f t="array" ref="I1298:I1309">TRANSPOSE('[15]D2C_Key Metrics P1'!$F$7:$Q$7)</f>
        <v>3.4500000000000003E-2</v>
      </c>
      <c r="J1298">
        <f t="array" ref="J1298:J1309">TRANSPOSE('[15]D2C_Key Metrics P1'!$F$12:$Q$12)</f>
        <v>2.3935043794185581E-2</v>
      </c>
      <c r="K1298">
        <f t="array" ref="K1298:K1309">TRANSPOSE('[15]D2C_Key Metrics P1'!$F$17:$Q$17)</f>
        <v>8.6250000000000007E-3</v>
      </c>
      <c r="L1298">
        <f t="array" ref="L1298:L1309">TRANSPOSE('[15]D2C_Key Metrics P1'!$F$22:$Q$22)</f>
        <v>2.3935043794185581E-2</v>
      </c>
      <c r="M1298">
        <f t="array" ref="M1298:M1309">TRANSPOSE('[15]D2C_Key Metrics P1'!$F$9:$Q$9)</f>
        <v>0</v>
      </c>
      <c r="N1298">
        <f t="array" ref="N1298:N1309">TRANSPOSE('[15]D2C_Key Metrics P1'!$F$14:$Q$14)</f>
        <v>0</v>
      </c>
      <c r="O1298">
        <f t="array" ref="O1298:O1309">TRANSPOSE('[15]D2C_Key Metrics P1'!$F$19:$Q$19)</f>
        <v>0</v>
      </c>
      <c r="P1298">
        <f t="array" ref="P1298:P1309">TRANSPOSE('[15]D2C_Key Metrics P1'!$F$24:$Q$24)</f>
        <v>0</v>
      </c>
      <c r="Q1298" t="str">
        <f t="array" ref="Q1298:Q1309">'[15]D2C_Key Products'!$D$6</f>
        <v>FWD Protect Direct</v>
      </c>
      <c r="R1298" t="str">
        <f t="array" ref="R1298:R1309">'[15]D2C_Key Products'!$D$9</f>
        <v>FWD Care Direct</v>
      </c>
      <c r="S1298" t="str">
        <f t="array" ref="S1298:S1309">'[15]D2C_Key Products'!$D$12</f>
        <v>FWD MedSecure Direct</v>
      </c>
      <c r="T1298">
        <f t="array" ref="T1298:T1309">'[15]D2C_Key Products'!$D$15</f>
        <v>0</v>
      </c>
      <c r="U1298">
        <f t="array" ref="U1298:U1309">'[15]D2C_Key Products'!$D$18</f>
        <v>0</v>
      </c>
      <c r="V1298">
        <f t="array" ref="V1298:V1309">'[15]D2C_Key Products'!$D$21</f>
        <v>0</v>
      </c>
      <c r="W1298">
        <f t="array" ref="W1298:W1309">'[15]D2C_Key Products'!$D$24</f>
        <v>0</v>
      </c>
      <c r="X1298">
        <f t="array" ref="X1298:X1309">'[15]D2C_Key Products'!$D$27</f>
        <v>0</v>
      </c>
      <c r="Y1298">
        <f t="array" ref="Y1298:Y1309">'[15]D2C_Key Products'!$D$30</f>
        <v>0</v>
      </c>
      <c r="Z1298">
        <f t="array" ref="Z1298:Z1309">'[15]D2C_Key Products'!$D$33</f>
        <v>0</v>
      </c>
      <c r="AA1298">
        <f t="array" ref="AA1298:AA1309">TRANSPOSE('[15]D2C_Key Products'!$F$6:$Q$6)</f>
        <v>1.6871879999999975E-2</v>
      </c>
      <c r="AB1298">
        <f t="array" ref="AB1298:AB1309">TRANSPOSE('[15]D2C_Key Products'!$F$9:$Q$9)</f>
        <v>1.0552199999999998E-2</v>
      </c>
      <c r="AC1298">
        <f t="array" ref="AC1298:AC1309">TRANSPOSE('[15]D2C_Key Products'!$F$12:$Q$12)</f>
        <v>0</v>
      </c>
      <c r="AD1298">
        <f t="array" ref="AD1298:AD1309">TRANSPOSE('[15]D2C_Key Products'!$F$15:$Q$15)</f>
        <v>0</v>
      </c>
      <c r="AE1298">
        <f t="array" ref="AE1298:AE1309">TRANSPOSE('[15]D2C_Key Products'!$F$18:$Q$18)</f>
        <v>0</v>
      </c>
      <c r="AF1298">
        <f t="array" ref="AF1298:AF1309">TRANSPOSE('[15]D2C_Key Products'!$F$21:$Q$21)</f>
        <v>0</v>
      </c>
      <c r="AG1298">
        <f t="array" ref="AG1298:AG1309">TRANSPOSE('[15]D2C_Key Products'!$F$24:$Q$24)</f>
        <v>0</v>
      </c>
      <c r="AH1298">
        <f t="array" ref="AH1298:AH1309">TRANSPOSE('[15]D2C_Key Products'!$F$27:$Q$27)</f>
        <v>0</v>
      </c>
      <c r="AI1298">
        <f t="array" ref="AI1298:AI1309">TRANSPOSE('[15]D2C_Key Products'!$F$30:$Q$30)</f>
        <v>0</v>
      </c>
      <c r="AJ1298">
        <f t="array" ref="AJ1298:AJ1309">TRANSPOSE('[15]D2C_Key Products'!$F$33:$Q$33)</f>
        <v>0</v>
      </c>
      <c r="AK1298">
        <f t="array" ref="AK1298:AK1309">TRANSPOSE('[15]D2C_Key Products'!$F$36:$Q$36)</f>
        <v>0</v>
      </c>
      <c r="AL1298">
        <f t="array" ref="AL1298:AL1309">TRANSPOSE('[15]D2C_Key Products'!$F$7:$Q$7)</f>
        <v>1.3072330227125699E-2</v>
      </c>
      <c r="AM1298">
        <f t="array" ref="AM1298:AM1309">TRANSPOSE('[15]D2C_Key Products'!$F$10:$Q$10)</f>
        <v>8.6940020718800689E-3</v>
      </c>
      <c r="AN1298">
        <f t="array" ref="AN1298:AN1309">TRANSPOSE('[15]D2C_Key Products'!$F$13:$Q$13)</f>
        <v>0</v>
      </c>
      <c r="AO1298">
        <f t="array" ref="AO1298:AO1309">TRANSPOSE('[15]D2C_Key Products'!$F$16:$Q$16)</f>
        <v>0</v>
      </c>
      <c r="AP1298">
        <f t="array" ref="AP1298:AP1309">TRANSPOSE('[15]D2C_Key Products'!$F$19:$Q$19)</f>
        <v>0</v>
      </c>
      <c r="AQ1298">
        <f t="array" ref="AQ1298:AQ1309">TRANSPOSE('[15]D2C_Key Products'!$F$22:$Q$22)</f>
        <v>0</v>
      </c>
      <c r="AR1298">
        <f t="array" ref="AR1298:AR1309">TRANSPOSE('[15]D2C_Key Products'!$F$25:$Q$25)</f>
        <v>0</v>
      </c>
      <c r="AS1298">
        <f t="array" ref="AS1298:AS1309">TRANSPOSE('[15]D2C_Key Products'!$F$28:$Q$28)</f>
        <v>0</v>
      </c>
      <c r="AT1298">
        <f t="array" ref="AT1298:AT1309">TRANSPOSE('[15]D2C_Key Products'!$F$31:$Q$31)</f>
        <v>0</v>
      </c>
      <c r="AU1298">
        <f t="array" ref="AU1298:AU1309">TRANSPOSE('[15]D2C_Key Products'!$F$34:$Q$35)</f>
        <v>0</v>
      </c>
      <c r="AV1298">
        <f t="array" ref="AV1298:AV1309">TRANSPOSE('[15]D2C_Key Products'!$F$37:$Q$37)</f>
        <v>0</v>
      </c>
      <c r="AW1298" s="4" t="str">
        <f t="array" ref="AW1298:AW1309">'[15]D2C_Key Products'!$D$8</f>
        <v>Traditional Non Par</v>
      </c>
      <c r="AX1298" s="4" t="str">
        <f t="array" ref="AX1298:AX1309">'[15]D2C_Key Products'!$D$11</f>
        <v>Traditional Non Par</v>
      </c>
      <c r="AY1298" s="4" t="str">
        <f t="array" ref="AY1298:AY1309">'[15]D2C_Key Products'!$D$14</f>
        <v>Traditional Non Par</v>
      </c>
      <c r="AZ1298" s="4">
        <f t="array" ref="AZ1298:AZ1309">'[15]D2C_Key Products'!$D$17</f>
        <v>0</v>
      </c>
      <c r="BA1298" s="4">
        <f t="array" ref="BA1298:BA1309">'[15]D2C_Key Products'!$D$20</f>
        <v>0</v>
      </c>
      <c r="BB1298" s="4">
        <f t="array" ref="BB1298:BB1309">'[15]D2C_Key Products'!$D$23</f>
        <v>0</v>
      </c>
      <c r="BC1298" s="4">
        <f t="array" ref="BC1298:BC1309">'[15]D2C_Key Products'!$D$26</f>
        <v>0</v>
      </c>
      <c r="BD1298" s="4">
        <f t="array" ref="BD1298:BD1309">'[15]D2C_Key Products'!$D$29</f>
        <v>0</v>
      </c>
      <c r="BE1298" s="4">
        <f t="array" ref="BE1298:BE1309">'[15]D2C_Key Products'!$D$32</f>
        <v>0</v>
      </c>
      <c r="BF1298" s="4">
        <f t="array" ref="BF1298:BF1309">'[15]D2C_Key Products'!$D$35</f>
        <v>0</v>
      </c>
      <c r="BG1298" s="4">
        <f t="array" ref="BG1298:BG1309">'[15]D2C_Key Products'!$D$7</f>
        <v>1</v>
      </c>
      <c r="BH1298" s="4">
        <f t="array" ref="BH1298:BH1309">'[15]D2C_Key Products'!$D$10</f>
        <v>1</v>
      </c>
      <c r="BI1298" s="4">
        <f t="array" ref="BI1298:BI1309">'[15]D2C_Key Products'!$D$13</f>
        <v>1</v>
      </c>
      <c r="BJ1298" s="4">
        <f t="array" ref="BJ1298:BJ1309">'[15]D2C_Key Products'!$D$16</f>
        <v>0</v>
      </c>
      <c r="BK1298" s="4">
        <f t="array" ref="BK1298:BK1309">'[15]D2C_Key Products'!$D$19</f>
        <v>0</v>
      </c>
      <c r="BL1298" s="4">
        <f t="array" ref="BL1298:BL1309">'[15]D2C_Key Products'!$D$22</f>
        <v>0</v>
      </c>
      <c r="BM1298" s="4">
        <f t="array" ref="BM1298:BM1309">'[15]D2C_Key Products'!$D$25</f>
        <v>0</v>
      </c>
      <c r="BN1298" s="4">
        <f t="array" ref="BN1298:BN1309">'[15]D2C_Key Products'!$D$28</f>
        <v>0</v>
      </c>
      <c r="BO1298" s="4">
        <f t="array" ref="BO1298:BO1309">'[15]D2C_Key Products'!$D$31</f>
        <v>0</v>
      </c>
      <c r="BP1298" s="4">
        <f t="array" ref="BP1298:BP1309">'[15]D2C_Key Products'!$D$34</f>
        <v>0</v>
      </c>
      <c r="BQ1298" t="str">
        <f>VLOOKUP(A1298,Misc!$A$3:$B$11,2,FALSE)</f>
        <v>MYR</v>
      </c>
      <c r="BR1298">
        <f>INDEX(FX!$B$30:$AK$48,MATCH('Data (2)'!BQ1298,FX!$A$30:$A$48,0),MATCH('Data (2)'!D1298,Period,0))</f>
        <v>4.0773475799999996</v>
      </c>
      <c r="BS1298">
        <f t="shared" si="346"/>
        <v>6.7259608021938552E-3</v>
      </c>
      <c r="BT1298">
        <f t="shared" si="347"/>
        <v>0</v>
      </c>
      <c r="BU1298">
        <f t="shared" si="348"/>
        <v>5.3383558482413629E-3</v>
      </c>
      <c r="BV1298">
        <f t="shared" si="349"/>
        <v>0</v>
      </c>
      <c r="BW1298">
        <f t="shared" si="350"/>
        <v>6.7259608021938552E-3</v>
      </c>
      <c r="BX1298">
        <f t="shared" si="351"/>
        <v>0</v>
      </c>
      <c r="BY1298">
        <f t="shared" si="352"/>
        <v>5.3383558482413629E-3</v>
      </c>
      <c r="BZ1298">
        <f t="shared" si="353"/>
        <v>0</v>
      </c>
      <c r="CA1298">
        <f t="shared" si="355"/>
        <v>8.3388556136102972E-3</v>
      </c>
      <c r="CB1298">
        <f t="shared" si="355"/>
        <v>5.7852427334826872E-3</v>
      </c>
      <c r="CC1298">
        <f t="shared" si="355"/>
        <v>2.0847139034025743E-3</v>
      </c>
      <c r="CD1298">
        <f t="shared" si="354"/>
        <v>5.7852427334826872E-3</v>
      </c>
      <c r="CE1298" s="4">
        <f t="shared" si="357"/>
        <v>0.79369416582090591</v>
      </c>
      <c r="CF1298" s="4" t="str">
        <f t="shared" si="358"/>
        <v/>
      </c>
      <c r="CG1298" s="4">
        <f t="shared" si="359"/>
        <v>1</v>
      </c>
      <c r="CH1298" s="4" t="str">
        <f t="shared" si="360"/>
        <v/>
      </c>
      <c r="CI1298">
        <f>INDEX(FX!$B$114:$AK$132,MATCH('Data (2)'!BQ1298,FX!$A$114:$A$132,0),MATCH('Data (2)'!D1298,Period,0))</f>
        <v>4.1372583479789107</v>
      </c>
    </row>
    <row r="1299" spans="1:87" hidden="1" x14ac:dyDescent="0.15">
      <c r="A1299" t="s">
        <v>80</v>
      </c>
      <c r="B1299" s="1">
        <f t="shared" si="356"/>
        <v>44044</v>
      </c>
      <c r="C1299" t="s">
        <v>109</v>
      </c>
      <c r="D1299" s="1">
        <v>43862</v>
      </c>
      <c r="E1299">
        <v>3.4804939999999993E-2</v>
      </c>
      <c r="F1299">
        <v>2.7440679142157219E-2</v>
      </c>
      <c r="G1299">
        <v>3.4804939999999993E-2</v>
      </c>
      <c r="H1299">
        <v>2.7440679142157219E-2</v>
      </c>
      <c r="I1299">
        <v>3.4500000000000003E-2</v>
      </c>
      <c r="J1299">
        <v>2.3935043794185581E-2</v>
      </c>
      <c r="K1299">
        <v>8.6250000000000007E-3</v>
      </c>
      <c r="L1299">
        <v>2.3935043794185581E-2</v>
      </c>
      <c r="M1299">
        <v>0</v>
      </c>
      <c r="N1299">
        <v>0</v>
      </c>
      <c r="O1299">
        <v>0</v>
      </c>
      <c r="P1299">
        <v>0</v>
      </c>
      <c r="Q1299" t="str">
        <v>FWD Protect Direct</v>
      </c>
      <c r="R1299" t="str">
        <v>FWD Care Direct</v>
      </c>
      <c r="S1299" t="str">
        <v>FWD MedSecure Direct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2.4815159999999996E-2</v>
      </c>
      <c r="AB1299">
        <v>9.9897800000000002E-3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-3.4694469519536142E-18</v>
      </c>
      <c r="AL1299">
        <v>2.0625982806510922E-2</v>
      </c>
      <c r="AM1299">
        <v>6.8146963356462966E-3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8.6736173798840355E-19</v>
      </c>
      <c r="AW1299" s="4" t="str">
        <v>Traditional Non Par</v>
      </c>
      <c r="AX1299" s="4" t="str">
        <v>Traditional Non Par</v>
      </c>
      <c r="AY1299" s="4" t="str">
        <v>Traditional Non Par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1</v>
      </c>
      <c r="BH1299" s="4">
        <v>1</v>
      </c>
      <c r="BI1299" s="4">
        <v>1</v>
      </c>
      <c r="BJ1299" s="4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4">
        <v>0</v>
      </c>
      <c r="BQ1299" t="str">
        <f>VLOOKUP(A1299,Misc!$A$3:$B$11,2,FALSE)</f>
        <v>MYR</v>
      </c>
      <c r="BR1299">
        <f>INDEX(FX!$B$30:$AK$48,MATCH('Data (2)'!BQ1299,FX!$A$30:$A$48,0),MATCH('Data (2)'!D1299,Period,0))</f>
        <v>4.1595498400000004</v>
      </c>
      <c r="BS1299">
        <f t="shared" ref="BS1299:BS1362" si="361">IF(D1299&gt;B1299,0,E1299/$BR1299)</f>
        <v>8.3674775730058302E-3</v>
      </c>
      <c r="BT1299">
        <f t="shared" ref="BT1299:BT1362" si="362">IF(D1299&gt;B1299,E1299/$BR1299,0)</f>
        <v>0</v>
      </c>
      <c r="BU1299">
        <f t="shared" ref="BU1299:BU1362" si="363">IF(D1299&gt;B1299,0,F1299/$BR1299)</f>
        <v>6.5970309763513299E-3</v>
      </c>
      <c r="BV1299">
        <f t="shared" ref="BV1299:BV1362" si="364">IF(D1299&gt;B1299,F1299/$BR1299,0)</f>
        <v>0</v>
      </c>
      <c r="BW1299">
        <f t="shared" ref="BW1299:BW1362" si="365">IF(D1299&gt;B1299,0,G1299/$BR1299)</f>
        <v>8.3674775730058302E-3</v>
      </c>
      <c r="BX1299">
        <f t="shared" ref="BX1299:BX1362" si="366">IF(D1299&gt;B1299,G1299/$BR1299,0)</f>
        <v>0</v>
      </c>
      <c r="BY1299">
        <f t="shared" ref="BY1299:BY1362" si="367">IF(D1299&gt;B1299,0,H1299/$BR1299)</f>
        <v>6.5970309763513299E-3</v>
      </c>
      <c r="BZ1299">
        <f t="shared" ref="BZ1299:BZ1362" si="368">IF(D1299&gt;B1299,H1299/$BR1299,0)</f>
        <v>0</v>
      </c>
      <c r="CA1299">
        <f t="shared" si="355"/>
        <v>8.3388556136102972E-3</v>
      </c>
      <c r="CB1299">
        <f t="shared" si="355"/>
        <v>5.7852427334826872E-3</v>
      </c>
      <c r="CC1299">
        <f t="shared" si="355"/>
        <v>2.0847139034025743E-3</v>
      </c>
      <c r="CD1299">
        <f t="shared" si="354"/>
        <v>5.7852427334826872E-3</v>
      </c>
      <c r="CE1299" s="4">
        <f t="shared" si="357"/>
        <v>0.78841334425967191</v>
      </c>
      <c r="CF1299" s="4" t="str">
        <f t="shared" si="358"/>
        <v/>
      </c>
      <c r="CG1299" s="4">
        <f t="shared" si="359"/>
        <v>1</v>
      </c>
      <c r="CH1299" s="4" t="str">
        <f t="shared" si="360"/>
        <v/>
      </c>
      <c r="CI1299">
        <f>INDEX(FX!$B$114:$AK$132,MATCH('Data (2)'!BQ1299,FX!$A$114:$A$132,0),MATCH('Data (2)'!D1299,Period,0))</f>
        <v>4.1372583479789107</v>
      </c>
    </row>
    <row r="1300" spans="1:87" hidden="1" x14ac:dyDescent="0.15">
      <c r="A1300" t="s">
        <v>80</v>
      </c>
      <c r="B1300" s="1">
        <f t="shared" si="356"/>
        <v>44044</v>
      </c>
      <c r="C1300" t="s">
        <v>109</v>
      </c>
      <c r="D1300" s="1">
        <v>43891</v>
      </c>
      <c r="E1300">
        <v>4.279119E-2</v>
      </c>
      <c r="F1300">
        <v>3.5918295349270289E-2</v>
      </c>
      <c r="G1300">
        <v>4.279119E-2</v>
      </c>
      <c r="H1300">
        <v>3.5918295349270289E-2</v>
      </c>
      <c r="I1300">
        <v>5.4158249999999998E-2</v>
      </c>
      <c r="J1300">
        <v>3.7573335813520313E-2</v>
      </c>
      <c r="K1300">
        <v>1.3539562499999998E-2</v>
      </c>
      <c r="L1300">
        <v>3.7573335813520313E-2</v>
      </c>
      <c r="M1300">
        <v>0</v>
      </c>
      <c r="N1300">
        <v>0</v>
      </c>
      <c r="O1300">
        <v>0</v>
      </c>
      <c r="P1300">
        <v>0</v>
      </c>
      <c r="Q1300" t="str">
        <v>FWD Protect Direct</v>
      </c>
      <c r="R1300" t="str">
        <v>FWD Care Direct</v>
      </c>
      <c r="S1300" t="str">
        <v>FWD MedSecure Direct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3.3114399999999995E-2</v>
      </c>
      <c r="AB1300">
        <v>9.6767900000000046E-3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2.9218062859121253E-2</v>
      </c>
      <c r="AM1300">
        <v>6.700232490149039E-3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-2.6020852139652106E-18</v>
      </c>
      <c r="AW1300" s="4" t="str">
        <v>Traditional Non Par</v>
      </c>
      <c r="AX1300" s="4" t="str">
        <v>Traditional Non Par</v>
      </c>
      <c r="AY1300" s="4" t="str">
        <v>Traditional Non Par</v>
      </c>
      <c r="AZ1300" s="4">
        <v>0</v>
      </c>
      <c r="BA1300" s="4">
        <v>0</v>
      </c>
      <c r="BB1300" s="4">
        <v>0</v>
      </c>
      <c r="BC1300" s="4">
        <v>0</v>
      </c>
      <c r="BD1300" s="4">
        <v>0</v>
      </c>
      <c r="BE1300" s="4">
        <v>0</v>
      </c>
      <c r="BF1300" s="4">
        <v>0</v>
      </c>
      <c r="BG1300" s="4">
        <v>1</v>
      </c>
      <c r="BH1300" s="4">
        <v>1</v>
      </c>
      <c r="BI1300" s="4">
        <v>1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t="str">
        <f>VLOOKUP(A1300,Misc!$A$3:$B$11,2,FALSE)</f>
        <v>MYR</v>
      </c>
      <c r="BR1300">
        <f>INDEX(FX!$B$30:$AK$48,MATCH('Data (2)'!BQ1300,FX!$A$30:$A$48,0),MATCH('Data (2)'!D1300,Period,0))</f>
        <v>4.2902567500000002</v>
      </c>
      <c r="BS1300">
        <f t="shared" si="361"/>
        <v>9.9740394324885091E-3</v>
      </c>
      <c r="BT1300">
        <f t="shared" si="362"/>
        <v>0</v>
      </c>
      <c r="BU1300">
        <f t="shared" si="363"/>
        <v>8.3720619632543635E-3</v>
      </c>
      <c r="BV1300">
        <f t="shared" si="364"/>
        <v>0</v>
      </c>
      <c r="BW1300">
        <f t="shared" si="365"/>
        <v>9.9740394324885091E-3</v>
      </c>
      <c r="BX1300">
        <f t="shared" si="366"/>
        <v>0</v>
      </c>
      <c r="BY1300">
        <f t="shared" si="367"/>
        <v>8.3720619632543635E-3</v>
      </c>
      <c r="BZ1300">
        <f t="shared" si="368"/>
        <v>0</v>
      </c>
      <c r="CA1300">
        <f t="shared" si="355"/>
        <v>1.3090371798139416E-2</v>
      </c>
      <c r="CB1300">
        <f t="shared" si="355"/>
        <v>9.0816991962503965E-3</v>
      </c>
      <c r="CC1300">
        <f t="shared" si="355"/>
        <v>3.2725929495348535E-3</v>
      </c>
      <c r="CD1300">
        <f t="shared" si="354"/>
        <v>9.0816991962503965E-3</v>
      </c>
      <c r="CE1300" s="4">
        <f t="shared" si="357"/>
        <v>0.83938528816960423</v>
      </c>
      <c r="CF1300" s="4" t="str">
        <f t="shared" si="358"/>
        <v/>
      </c>
      <c r="CG1300" s="4">
        <f t="shared" si="359"/>
        <v>1</v>
      </c>
      <c r="CH1300" s="4" t="str">
        <f t="shared" si="360"/>
        <v/>
      </c>
      <c r="CI1300">
        <f>INDEX(FX!$B$114:$AK$132,MATCH('Data (2)'!BQ1300,FX!$A$114:$A$132,0),MATCH('Data (2)'!D1300,Period,0))</f>
        <v>4.1372583479789107</v>
      </c>
    </row>
    <row r="1301" spans="1:87" hidden="1" x14ac:dyDescent="0.15">
      <c r="A1301" t="s">
        <v>80</v>
      </c>
      <c r="B1301" s="1">
        <f t="shared" si="356"/>
        <v>44044</v>
      </c>
      <c r="C1301" t="s">
        <v>109</v>
      </c>
      <c r="D1301" s="1">
        <v>43922</v>
      </c>
      <c r="E1301">
        <v>3.4921630000000002E-2</v>
      </c>
      <c r="F1301">
        <v>3.0683255824556707E-2</v>
      </c>
      <c r="G1301">
        <v>3.4921630000000002E-2</v>
      </c>
      <c r="H1301">
        <v>3.0683255824556707E-2</v>
      </c>
      <c r="I1301">
        <v>3.8746921119999958E-2</v>
      </c>
      <c r="J1301">
        <v>2.6881427649189948E-2</v>
      </c>
      <c r="K1301">
        <v>9.6867302799999895E-3</v>
      </c>
      <c r="L1301">
        <v>2.6881427649189948E-2</v>
      </c>
      <c r="M1301">
        <v>0</v>
      </c>
      <c r="N1301">
        <v>0</v>
      </c>
      <c r="O1301">
        <v>0</v>
      </c>
      <c r="P1301">
        <v>0</v>
      </c>
      <c r="Q1301" t="str">
        <v>FWD Protect Direct</v>
      </c>
      <c r="R1301" t="str">
        <v>FWD Care Direct</v>
      </c>
      <c r="S1301" t="str">
        <v>FWD MedSecure Direct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2.0610960000000008E-2</v>
      </c>
      <c r="AB1301">
        <v>7.227799999999996E-3</v>
      </c>
      <c r="AC1301">
        <v>7.0828700000000007E-3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-2.6020852139652106E-18</v>
      </c>
      <c r="AL1301">
        <v>1.4623678603550528E-2</v>
      </c>
      <c r="AM1301">
        <v>5.3443034183095987E-3</v>
      </c>
      <c r="AN1301">
        <v>1.0715273802696582E-2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-3.4694469519536142E-18</v>
      </c>
      <c r="AW1301" s="4" t="str">
        <v>Traditional Non Par</v>
      </c>
      <c r="AX1301" s="4" t="str">
        <v>Traditional Non Par</v>
      </c>
      <c r="AY1301" s="4" t="str">
        <v>Traditional Non Par</v>
      </c>
      <c r="AZ1301" s="4">
        <v>0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1</v>
      </c>
      <c r="BH1301" s="4">
        <v>1</v>
      </c>
      <c r="BI1301" s="4">
        <v>1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t="str">
        <f>VLOOKUP(A1301,Misc!$A$3:$B$11,2,FALSE)</f>
        <v>MYR</v>
      </c>
      <c r="BR1301">
        <f>INDEX(FX!$B$30:$AK$48,MATCH('Data (2)'!BQ1301,FX!$A$30:$A$48,0),MATCH('Data (2)'!D1301,Period,0))</f>
        <v>4.3529172100000002</v>
      </c>
      <c r="BS1301">
        <f t="shared" si="361"/>
        <v>8.0225807924336791E-3</v>
      </c>
      <c r="BT1301">
        <f t="shared" si="362"/>
        <v>0</v>
      </c>
      <c r="BU1301">
        <f t="shared" si="363"/>
        <v>7.0488948776851893E-3</v>
      </c>
      <c r="BV1301">
        <f t="shared" si="364"/>
        <v>0</v>
      </c>
      <c r="BW1301">
        <f t="shared" si="365"/>
        <v>8.0225807924336791E-3</v>
      </c>
      <c r="BX1301">
        <f t="shared" si="366"/>
        <v>0</v>
      </c>
      <c r="BY1301">
        <f t="shared" si="367"/>
        <v>7.0488948776851893E-3</v>
      </c>
      <c r="BZ1301">
        <f t="shared" si="368"/>
        <v>0</v>
      </c>
      <c r="CA1301">
        <f t="shared" si="355"/>
        <v>9.3653617591775949E-3</v>
      </c>
      <c r="CB1301">
        <f t="shared" si="355"/>
        <v>6.4974012711393227E-3</v>
      </c>
      <c r="CC1301">
        <f t="shared" si="355"/>
        <v>2.3413404397943987E-3</v>
      </c>
      <c r="CD1301">
        <f t="shared" si="354"/>
        <v>6.4974012711393227E-3</v>
      </c>
      <c r="CE1301" s="4">
        <f t="shared" si="357"/>
        <v>0.87863183432608116</v>
      </c>
      <c r="CF1301" s="4" t="str">
        <f t="shared" si="358"/>
        <v/>
      </c>
      <c r="CG1301" s="4">
        <f t="shared" si="359"/>
        <v>1</v>
      </c>
      <c r="CH1301" s="4" t="str">
        <f t="shared" si="360"/>
        <v/>
      </c>
      <c r="CI1301">
        <f>INDEX(FX!$B$114:$AK$132,MATCH('Data (2)'!BQ1301,FX!$A$114:$A$132,0),MATCH('Data (2)'!D1301,Period,0))</f>
        <v>4.1372583479789107</v>
      </c>
    </row>
    <row r="1302" spans="1:87" hidden="1" x14ac:dyDescent="0.15">
      <c r="A1302" t="s">
        <v>80</v>
      </c>
      <c r="B1302" s="1">
        <f t="shared" si="356"/>
        <v>44044</v>
      </c>
      <c r="C1302" t="s">
        <v>109</v>
      </c>
      <c r="D1302" s="1">
        <v>43952</v>
      </c>
      <c r="E1302">
        <v>2.6193550000000017E-2</v>
      </c>
      <c r="F1302">
        <v>2.0646244628434861E-2</v>
      </c>
      <c r="G1302">
        <v>2.6193550000000017E-2</v>
      </c>
      <c r="H1302">
        <v>2.0646244628434861E-2</v>
      </c>
      <c r="I1302">
        <v>3.9707078880000003E-2</v>
      </c>
      <c r="J1302">
        <v>2.7547555708173369E-2</v>
      </c>
      <c r="K1302">
        <v>9.9267697200000008E-3</v>
      </c>
      <c r="L1302">
        <v>2.7547555708173369E-2</v>
      </c>
      <c r="M1302">
        <v>0</v>
      </c>
      <c r="N1302">
        <v>0</v>
      </c>
      <c r="O1302">
        <v>0</v>
      </c>
      <c r="P1302">
        <v>0</v>
      </c>
      <c r="Q1302" t="str">
        <v>FWD Protect Direct</v>
      </c>
      <c r="R1302" t="str">
        <v>FWD Care Direct</v>
      </c>
      <c r="S1302" t="str">
        <v>FWD MedSecure Direct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1.936015000000001E-2</v>
      </c>
      <c r="AB1302">
        <v>6.8334000000000086E-3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-1.7347234759768071E-18</v>
      </c>
      <c r="AL1302">
        <v>1.5754895664019379E-2</v>
      </c>
      <c r="AM1302">
        <v>4.89134896441548E-3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1.7347234759768071E-18</v>
      </c>
      <c r="AW1302" s="4" t="str">
        <v>Traditional Non Par</v>
      </c>
      <c r="AX1302" s="4" t="str">
        <v>Traditional Non Par</v>
      </c>
      <c r="AY1302" s="4" t="str">
        <v>Traditional Non Par</v>
      </c>
      <c r="AZ1302" s="4">
        <v>0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1</v>
      </c>
      <c r="BH1302" s="4">
        <v>1</v>
      </c>
      <c r="BI1302" s="4">
        <v>1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t="str">
        <f>VLOOKUP(A1302,Misc!$A$3:$B$11,2,FALSE)</f>
        <v>MYR</v>
      </c>
      <c r="BR1302">
        <f>INDEX(FX!$B$30:$AK$48,MATCH('Data (2)'!BQ1302,FX!$A$30:$A$48,0),MATCH('Data (2)'!D1302,Period,0))</f>
        <v>4.3369319300000004</v>
      </c>
      <c r="BS1302">
        <f t="shared" si="361"/>
        <v>6.0396497853264699E-3</v>
      </c>
      <c r="BT1302">
        <f t="shared" si="362"/>
        <v>0</v>
      </c>
      <c r="BU1302">
        <f t="shared" si="363"/>
        <v>4.7605646022751526E-3</v>
      </c>
      <c r="BV1302">
        <f t="shared" si="364"/>
        <v>0</v>
      </c>
      <c r="BW1302">
        <f t="shared" si="365"/>
        <v>6.0396497853264699E-3</v>
      </c>
      <c r="BX1302">
        <f t="shared" si="366"/>
        <v>0</v>
      </c>
      <c r="BY1302">
        <f t="shared" si="367"/>
        <v>4.7605646022751526E-3</v>
      </c>
      <c r="BZ1302">
        <f t="shared" si="368"/>
        <v>0</v>
      </c>
      <c r="CA1302">
        <f t="shared" si="355"/>
        <v>9.5974376121320242E-3</v>
      </c>
      <c r="CB1302">
        <f t="shared" si="355"/>
        <v>6.658408392995474E-3</v>
      </c>
      <c r="CC1302">
        <f t="shared" si="355"/>
        <v>2.3993594030330061E-3</v>
      </c>
      <c r="CD1302">
        <f t="shared" si="354"/>
        <v>6.658408392995474E-3</v>
      </c>
      <c r="CE1302" s="4">
        <f t="shared" si="357"/>
        <v>0.78821865033318694</v>
      </c>
      <c r="CF1302" s="4" t="str">
        <f t="shared" si="358"/>
        <v/>
      </c>
      <c r="CG1302" s="4">
        <f t="shared" si="359"/>
        <v>1</v>
      </c>
      <c r="CH1302" s="4" t="str">
        <f t="shared" si="360"/>
        <v/>
      </c>
      <c r="CI1302">
        <f>INDEX(FX!$B$114:$AK$132,MATCH('Data (2)'!BQ1302,FX!$A$114:$A$132,0),MATCH('Data (2)'!D1302,Period,0))</f>
        <v>4.1372583479789107</v>
      </c>
    </row>
    <row r="1303" spans="1:87" hidden="1" x14ac:dyDescent="0.15">
      <c r="A1303" t="s">
        <v>80</v>
      </c>
      <c r="B1303" s="1">
        <f t="shared" si="356"/>
        <v>44044</v>
      </c>
      <c r="C1303" t="s">
        <v>109</v>
      </c>
      <c r="D1303" s="1">
        <v>43983</v>
      </c>
      <c r="E1303">
        <v>4.0242600000000073E-2</v>
      </c>
      <c r="F1303">
        <v>3.305448292449361E-2</v>
      </c>
      <c r="G1303">
        <v>4.0242600000000073E-2</v>
      </c>
      <c r="H1303">
        <v>3.305448292449361E-2</v>
      </c>
      <c r="I1303">
        <v>6.4718250000000005E-2</v>
      </c>
      <c r="J1303">
        <v>4.4899540522697123E-2</v>
      </c>
      <c r="K1303">
        <v>1.6179562500000001E-2</v>
      </c>
      <c r="L1303">
        <v>4.4899540522697123E-2</v>
      </c>
      <c r="M1303">
        <v>0</v>
      </c>
      <c r="N1303">
        <v>0</v>
      </c>
      <c r="O1303">
        <v>0</v>
      </c>
      <c r="P1303">
        <v>0</v>
      </c>
      <c r="Q1303" t="str">
        <v>FWD Protect Direct</v>
      </c>
      <c r="R1303" t="str">
        <v>FWD Care Direct</v>
      </c>
      <c r="S1303" t="str">
        <v>FWD MedSecure Direct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3.4845600000000081E-2</v>
      </c>
      <c r="AB1303">
        <v>1.8278399999999966E-3</v>
      </c>
      <c r="AC1303">
        <v>3.5691599999999979E-3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-2.1684043449710089E-18</v>
      </c>
      <c r="AL1303">
        <v>2.8302869470660574E-2</v>
      </c>
      <c r="AM1303">
        <v>9.1548041501986882E-4</v>
      </c>
      <c r="AN1303">
        <v>3.8361330388131647E-3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1.7347234759768071E-18</v>
      </c>
      <c r="AW1303" s="4" t="str">
        <v>Traditional Non Par</v>
      </c>
      <c r="AX1303" s="4" t="str">
        <v>Traditional Non Par</v>
      </c>
      <c r="AY1303" s="4" t="str">
        <v>Traditional Non Par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1</v>
      </c>
      <c r="BH1303" s="4">
        <v>1</v>
      </c>
      <c r="BI1303" s="4">
        <v>1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t="str">
        <f>VLOOKUP(A1303,Misc!$A$3:$B$11,2,FALSE)</f>
        <v>MYR</v>
      </c>
      <c r="BR1303">
        <f>INDEX(FX!$B$30:$AK$48,MATCH('Data (2)'!BQ1303,FX!$A$30:$A$48,0),MATCH('Data (2)'!D1303,Period,0))</f>
        <v>4.2757296699999996</v>
      </c>
      <c r="BS1303">
        <f t="shared" si="361"/>
        <v>9.4118672380894639E-3</v>
      </c>
      <c r="BT1303">
        <f t="shared" si="362"/>
        <v>0</v>
      </c>
      <c r="BU1303">
        <f t="shared" si="363"/>
        <v>7.7307232859961453E-3</v>
      </c>
      <c r="BV1303">
        <f t="shared" si="364"/>
        <v>0</v>
      </c>
      <c r="BW1303">
        <f t="shared" si="365"/>
        <v>9.4118672380894639E-3</v>
      </c>
      <c r="BX1303">
        <f t="shared" si="366"/>
        <v>0</v>
      </c>
      <c r="BY1303">
        <f t="shared" si="367"/>
        <v>7.7307232859961453E-3</v>
      </c>
      <c r="BZ1303">
        <f t="shared" si="368"/>
        <v>0</v>
      </c>
      <c r="CA1303">
        <f t="shared" si="355"/>
        <v>1.5642786733783613E-2</v>
      </c>
      <c r="CB1303">
        <f t="shared" si="355"/>
        <v>1.085248653728162E-2</v>
      </c>
      <c r="CC1303">
        <f t="shared" si="355"/>
        <v>3.9106966834459031E-3</v>
      </c>
      <c r="CD1303">
        <f t="shared" si="354"/>
        <v>1.085248653728162E-2</v>
      </c>
      <c r="CE1303" s="4">
        <f t="shared" si="357"/>
        <v>0.82138040098039278</v>
      </c>
      <c r="CF1303" s="4" t="str">
        <f t="shared" si="358"/>
        <v/>
      </c>
      <c r="CG1303" s="4">
        <f t="shared" si="359"/>
        <v>1</v>
      </c>
      <c r="CH1303" s="4" t="str">
        <f t="shared" si="360"/>
        <v/>
      </c>
      <c r="CI1303">
        <f>INDEX(FX!$B$114:$AK$132,MATCH('Data (2)'!BQ1303,FX!$A$114:$A$132,0),MATCH('Data (2)'!D1303,Period,0))</f>
        <v>4.1372583479789107</v>
      </c>
    </row>
    <row r="1304" spans="1:87" hidden="1" x14ac:dyDescent="0.15">
      <c r="A1304" t="s">
        <v>80</v>
      </c>
      <c r="B1304" s="1">
        <f t="shared" si="356"/>
        <v>44044</v>
      </c>
      <c r="C1304" t="s">
        <v>109</v>
      </c>
      <c r="D1304" s="1">
        <v>44013</v>
      </c>
      <c r="E1304">
        <v>4.851511999999996E-2</v>
      </c>
      <c r="F1304">
        <v>3.7989274848562085E-2</v>
      </c>
      <c r="G1304">
        <v>4.851511999999996E-2</v>
      </c>
      <c r="H1304">
        <v>3.7989274848562085E-2</v>
      </c>
      <c r="I1304">
        <v>6.5678249999999994E-2</v>
      </c>
      <c r="J1304">
        <v>4.5565559132622273E-2</v>
      </c>
      <c r="K1304">
        <v>1.6419562499999998E-2</v>
      </c>
      <c r="L1304">
        <v>4.5565559132622273E-2</v>
      </c>
      <c r="M1304">
        <v>0</v>
      </c>
      <c r="N1304">
        <v>0</v>
      </c>
      <c r="O1304">
        <v>0</v>
      </c>
      <c r="P1304">
        <v>0</v>
      </c>
      <c r="Q1304" t="str">
        <v>FWD Protect Direct</v>
      </c>
      <c r="R1304" t="str">
        <v>FWD Care Direct</v>
      </c>
      <c r="S1304" t="str">
        <v>FWD MedSecure Direct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2.906823999999996E-2</v>
      </c>
      <c r="AB1304">
        <v>1.4420799999999996E-2</v>
      </c>
      <c r="AC1304">
        <v>5.0260800000000013E-3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2.6020852139652106E-18</v>
      </c>
      <c r="AL1304">
        <v>2.1961112091515082E-2</v>
      </c>
      <c r="AM1304">
        <v>8.9205907586487956E-3</v>
      </c>
      <c r="AN1304">
        <v>7.107571998398207E-3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8.6736173798840355E-19</v>
      </c>
      <c r="AW1304" s="4" t="str">
        <v>Traditional Non Par</v>
      </c>
      <c r="AX1304" s="4" t="str">
        <v>Traditional Non Par</v>
      </c>
      <c r="AY1304" s="4" t="str">
        <v>Traditional Non Par</v>
      </c>
      <c r="AZ1304" s="4">
        <v>0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>
        <v>1</v>
      </c>
      <c r="BH1304" s="4">
        <v>1</v>
      </c>
      <c r="BI1304" s="4">
        <v>1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t="str">
        <f>VLOOKUP(A1304,Misc!$A$3:$B$11,2,FALSE)</f>
        <v>MYR</v>
      </c>
      <c r="BR1304">
        <f>INDEX(FX!$B$30:$AK$48,MATCH('Data (2)'!BQ1304,FX!$A$30:$A$48,0),MATCH('Data (2)'!D1304,Period,0))</f>
        <v>4.2665431600000003</v>
      </c>
      <c r="BS1304">
        <f t="shared" si="361"/>
        <v>1.1371060406664199E-2</v>
      </c>
      <c r="BT1304">
        <f t="shared" si="362"/>
        <v>0</v>
      </c>
      <c r="BU1304">
        <f t="shared" si="363"/>
        <v>8.9039940354340829E-3</v>
      </c>
      <c r="BV1304">
        <f t="shared" si="364"/>
        <v>0</v>
      </c>
      <c r="BW1304">
        <f t="shared" si="365"/>
        <v>1.1371060406664199E-2</v>
      </c>
      <c r="BX1304">
        <f t="shared" si="366"/>
        <v>0</v>
      </c>
      <c r="BY1304">
        <f t="shared" si="367"/>
        <v>8.9039940354340829E-3</v>
      </c>
      <c r="BZ1304">
        <f t="shared" si="368"/>
        <v>0</v>
      </c>
      <c r="CA1304">
        <f t="shared" si="355"/>
        <v>1.5099429669367911E-2</v>
      </c>
      <c r="CB1304">
        <f t="shared" si="355"/>
        <v>1.047552204068249E-2</v>
      </c>
      <c r="CC1304">
        <f t="shared" si="355"/>
        <v>3.7748574173419778E-3</v>
      </c>
      <c r="CD1304">
        <f t="shared" si="354"/>
        <v>1.047552204068249E-2</v>
      </c>
      <c r="CE1304" s="4">
        <f t="shared" si="357"/>
        <v>0.78303990278828783</v>
      </c>
      <c r="CF1304" s="4" t="str">
        <f t="shared" si="358"/>
        <v/>
      </c>
      <c r="CG1304" s="4">
        <f t="shared" si="359"/>
        <v>1</v>
      </c>
      <c r="CH1304" s="4" t="str">
        <f t="shared" si="360"/>
        <v/>
      </c>
      <c r="CI1304">
        <f>INDEX(FX!$B$114:$AK$132,MATCH('Data (2)'!BQ1304,FX!$A$114:$A$132,0),MATCH('Data (2)'!D1304,Period,0))</f>
        <v>4.3497172700000002</v>
      </c>
    </row>
    <row r="1305" spans="1:87" hidden="1" x14ac:dyDescent="0.15">
      <c r="A1305" t="s">
        <v>80</v>
      </c>
      <c r="B1305" s="1">
        <f t="shared" si="356"/>
        <v>44044</v>
      </c>
      <c r="C1305" t="s">
        <v>109</v>
      </c>
      <c r="D1305" s="1">
        <v>44044</v>
      </c>
      <c r="E1305">
        <v>3.7134881164679764E-2</v>
      </c>
      <c r="F1305">
        <v>3.7134881164679764E-2</v>
      </c>
      <c r="G1305">
        <v>3.7134881164679764E-2</v>
      </c>
      <c r="H1305">
        <v>3.7134881164679764E-2</v>
      </c>
      <c r="I1305">
        <v>6.6638249999999996E-2</v>
      </c>
      <c r="J1305">
        <v>4.623157774254745E-2</v>
      </c>
      <c r="K1305">
        <v>1.6659562499999999E-2</v>
      </c>
      <c r="L1305">
        <v>4.623157774254745E-2</v>
      </c>
      <c r="M1305">
        <v>0</v>
      </c>
      <c r="N1305">
        <v>0</v>
      </c>
      <c r="O1305">
        <v>0</v>
      </c>
      <c r="P1305">
        <v>9.77E-4</v>
      </c>
      <c r="Q1305" t="str">
        <v>FWD Protect Direct</v>
      </c>
      <c r="R1305" t="str">
        <v>FWD Care Direct</v>
      </c>
      <c r="S1305" t="str">
        <v>FWD MedSecure Direct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2.4701085829119198E-2</v>
      </c>
      <c r="AB1305">
        <v>6.7734673929978522E-3</v>
      </c>
      <c r="AC1305">
        <v>5.6603279425627116E-3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2.6020852139652106E-18</v>
      </c>
      <c r="AL1305">
        <v>2.4701085829119198E-2</v>
      </c>
      <c r="AM1305">
        <v>6.7734673929978522E-3</v>
      </c>
      <c r="AN1305">
        <v>5.6603279425627116E-3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2.6020852139652106E-18</v>
      </c>
      <c r="AW1305" s="4" t="str">
        <v>Traditional Non Par</v>
      </c>
      <c r="AX1305" s="4" t="str">
        <v>Traditional Non Par</v>
      </c>
      <c r="AY1305" s="4" t="str">
        <v>Traditional Non Par</v>
      </c>
      <c r="AZ1305" s="4">
        <v>0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>
        <v>1</v>
      </c>
      <c r="BH1305" s="4">
        <v>1</v>
      </c>
      <c r="BI1305" s="4">
        <v>1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t="str">
        <f>VLOOKUP(A1305,Misc!$A$3:$B$11,2,FALSE)</f>
        <v>MYR</v>
      </c>
      <c r="BR1305">
        <f>INDEX(FX!$B$30:$AK$48,MATCH('Data (2)'!BQ1305,FX!$A$30:$A$48,0),MATCH('Data (2)'!D1305,Period,0))</f>
        <v>4.1899591599999999</v>
      </c>
      <c r="BS1305">
        <f t="shared" si="361"/>
        <v>8.8628265208866054E-3</v>
      </c>
      <c r="BT1305">
        <f t="shared" si="362"/>
        <v>0</v>
      </c>
      <c r="BU1305">
        <f t="shared" si="363"/>
        <v>8.8628265208866054E-3</v>
      </c>
      <c r="BV1305">
        <f t="shared" si="364"/>
        <v>0</v>
      </c>
      <c r="BW1305">
        <f t="shared" si="365"/>
        <v>8.8628265208866054E-3</v>
      </c>
      <c r="BX1305">
        <f t="shared" si="366"/>
        <v>0</v>
      </c>
      <c r="BY1305">
        <f t="shared" si="367"/>
        <v>8.8628265208866054E-3</v>
      </c>
      <c r="BZ1305">
        <f t="shared" si="368"/>
        <v>0</v>
      </c>
      <c r="CA1305">
        <f t="shared" si="355"/>
        <v>1.5320133669285588E-2</v>
      </c>
      <c r="CB1305">
        <f t="shared" si="355"/>
        <v>1.0628639719047176E-2</v>
      </c>
      <c r="CC1305">
        <f t="shared" si="355"/>
        <v>3.8300334173213971E-3</v>
      </c>
      <c r="CD1305">
        <f t="shared" si="354"/>
        <v>1.0628639719047176E-2</v>
      </c>
      <c r="CE1305" s="4">
        <f t="shared" si="357"/>
        <v>1</v>
      </c>
      <c r="CF1305" s="4" t="str">
        <f t="shared" si="358"/>
        <v/>
      </c>
      <c r="CG1305" s="4">
        <f t="shared" si="359"/>
        <v>1</v>
      </c>
      <c r="CH1305" s="4" t="str">
        <f t="shared" si="360"/>
        <v/>
      </c>
      <c r="CI1305">
        <f>INDEX(FX!$B$114:$AK$132,MATCH('Data (2)'!BQ1305,FX!$A$114:$A$132,0),MATCH('Data (2)'!D1305,Period,0))</f>
        <v>4.3497172700000002</v>
      </c>
    </row>
    <row r="1306" spans="1:87" hidden="1" x14ac:dyDescent="0.15">
      <c r="A1306" t="s">
        <v>80</v>
      </c>
      <c r="B1306" s="1">
        <f t="shared" si="356"/>
        <v>44044</v>
      </c>
      <c r="C1306" t="s">
        <v>109</v>
      </c>
      <c r="D1306" s="1">
        <v>44075</v>
      </c>
      <c r="E1306">
        <v>6.0999999999999999E-2</v>
      </c>
      <c r="F1306">
        <v>5.088989059506336E-2</v>
      </c>
      <c r="G1306">
        <v>6.0999999999999999E-2</v>
      </c>
      <c r="H1306">
        <v>5.088989059506336E-2</v>
      </c>
      <c r="I1306">
        <v>6.6638249999999996E-2</v>
      </c>
      <c r="J1306">
        <v>4.623157774254745E-2</v>
      </c>
      <c r="K1306">
        <v>1.6659562499999999E-2</v>
      </c>
      <c r="L1306">
        <v>4.623157774254745E-2</v>
      </c>
      <c r="M1306">
        <v>0</v>
      </c>
      <c r="N1306">
        <v>0</v>
      </c>
      <c r="O1306">
        <v>0</v>
      </c>
      <c r="P1306">
        <v>0</v>
      </c>
      <c r="Q1306" t="str">
        <v>FWD Protect Direct</v>
      </c>
      <c r="R1306" t="str">
        <v>FWD Care Direct</v>
      </c>
      <c r="S1306" t="str">
        <v>FWD MedSecure Direct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4.0016000000000003E-2</v>
      </c>
      <c r="AB1306">
        <v>1.5006E-2</v>
      </c>
      <c r="AC1306">
        <v>5.9779999999999998E-3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-4.3368086899420177E-18</v>
      </c>
      <c r="AL1306">
        <v>3.2149366338464262E-2</v>
      </c>
      <c r="AM1306">
        <v>1.0482043131962913E-2</v>
      </c>
      <c r="AN1306">
        <v>8.2584811246361797E-3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5.2041704279304213E-18</v>
      </c>
      <c r="AW1306" s="4" t="str">
        <v>Traditional Non Par</v>
      </c>
      <c r="AX1306" s="4" t="str">
        <v>Traditional Non Par</v>
      </c>
      <c r="AY1306" s="4" t="str">
        <v>Traditional Non Par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1</v>
      </c>
      <c r="BH1306" s="4">
        <v>1</v>
      </c>
      <c r="BI1306" s="4">
        <v>1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t="str">
        <f>VLOOKUP(A1306,Misc!$A$3:$B$11,2,FALSE)</f>
        <v>MYR</v>
      </c>
      <c r="BR1306">
        <f>INDEX(FX!$B$30:$AK$48,MATCH('Data (2)'!BQ1306,FX!$A$30:$A$48,0),MATCH('Data (2)'!D1306,Period,0))</f>
        <v>4.1899591599999999</v>
      </c>
      <c r="BS1306">
        <f t="shared" si="361"/>
        <v>0</v>
      </c>
      <c r="BT1306">
        <f t="shared" si="362"/>
        <v>1.4558614456757617E-2</v>
      </c>
      <c r="BU1306">
        <f t="shared" si="363"/>
        <v>0</v>
      </c>
      <c r="BV1306">
        <f t="shared" si="364"/>
        <v>1.2145676998690211E-2</v>
      </c>
      <c r="BW1306">
        <f t="shared" si="365"/>
        <v>0</v>
      </c>
      <c r="BX1306">
        <f t="shared" si="366"/>
        <v>1.4558614456757617E-2</v>
      </c>
      <c r="BY1306">
        <f t="shared" si="367"/>
        <v>0</v>
      </c>
      <c r="BZ1306">
        <f t="shared" si="368"/>
        <v>1.2145676998690211E-2</v>
      </c>
      <c r="CA1306">
        <f t="shared" si="355"/>
        <v>1.5320133669285588E-2</v>
      </c>
      <c r="CB1306">
        <f t="shared" si="355"/>
        <v>1.0628639719047176E-2</v>
      </c>
      <c r="CC1306">
        <f t="shared" si="355"/>
        <v>3.8300334173213971E-3</v>
      </c>
      <c r="CD1306">
        <f t="shared" si="354"/>
        <v>1.0628639719047176E-2</v>
      </c>
      <c r="CE1306" s="4" t="str">
        <f t="shared" si="357"/>
        <v/>
      </c>
      <c r="CF1306" s="4">
        <f t="shared" si="358"/>
        <v>0.83426050155841569</v>
      </c>
      <c r="CG1306" s="4" t="str">
        <f t="shared" si="359"/>
        <v/>
      </c>
      <c r="CH1306" s="4">
        <f t="shared" si="360"/>
        <v>1</v>
      </c>
      <c r="CI1306">
        <f>INDEX(FX!$B$114:$AK$132,MATCH('Data (2)'!BQ1306,FX!$A$114:$A$132,0),MATCH('Data (2)'!D1306,Period,0))</f>
        <v>4.3497172700000002</v>
      </c>
    </row>
    <row r="1307" spans="1:87" hidden="1" x14ac:dyDescent="0.15">
      <c r="A1307" t="s">
        <v>80</v>
      </c>
      <c r="B1307" s="1">
        <f t="shared" si="356"/>
        <v>44044</v>
      </c>
      <c r="C1307" t="s">
        <v>109</v>
      </c>
      <c r="D1307" s="1">
        <v>44105</v>
      </c>
      <c r="E1307">
        <v>6.1120000000000001E-2</v>
      </c>
      <c r="F1307">
        <v>5.1035021318723318E-2</v>
      </c>
      <c r="G1307">
        <v>6.1120000000000001E-2</v>
      </c>
      <c r="H1307">
        <v>5.1035021318723318E-2</v>
      </c>
      <c r="I1307">
        <v>6.7598249999999999E-2</v>
      </c>
      <c r="J1307">
        <v>4.6897596352472606E-2</v>
      </c>
      <c r="K1307">
        <v>1.68995625E-2</v>
      </c>
      <c r="L1307">
        <v>4.6897596352472606E-2</v>
      </c>
      <c r="M1307">
        <v>3.5338340000000003E-2</v>
      </c>
      <c r="N1307">
        <v>3.1042849527338504E-2</v>
      </c>
      <c r="O1307">
        <v>0</v>
      </c>
      <c r="P1307">
        <v>3.3885999999999999E-2</v>
      </c>
      <c r="Q1307" t="str">
        <v>FWD Protect Direct</v>
      </c>
      <c r="R1307" t="str">
        <v>FWD Care Direct</v>
      </c>
      <c r="S1307" t="str">
        <v>FWD MedSecure Direct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3.9727999999999999E-2</v>
      </c>
      <c r="AB1307">
        <v>1.528E-2</v>
      </c>
      <c r="AC1307">
        <v>6.1120000000000002E-3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8.6736173798840355E-19</v>
      </c>
      <c r="AL1307">
        <v>3.1917983453981107E-2</v>
      </c>
      <c r="AM1307">
        <v>1.0673438561668219E-2</v>
      </c>
      <c r="AN1307">
        <v>8.4435993030739943E-3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-1.7347234759768071E-18</v>
      </c>
      <c r="AW1307" s="4" t="str">
        <v>Traditional Non Par</v>
      </c>
      <c r="AX1307" s="4" t="str">
        <v>Traditional Non Par</v>
      </c>
      <c r="AY1307" s="4" t="str">
        <v>Traditional Non Par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1</v>
      </c>
      <c r="BH1307" s="4">
        <v>1</v>
      </c>
      <c r="BI1307" s="4">
        <v>1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t="str">
        <f>VLOOKUP(A1307,Misc!$A$3:$B$11,2,FALSE)</f>
        <v>MYR</v>
      </c>
      <c r="BR1307">
        <f>INDEX(FX!$B$30:$AK$48,MATCH('Data (2)'!BQ1307,FX!$A$30:$A$48,0),MATCH('Data (2)'!D1307,Period,0))</f>
        <v>4.1899591599999999</v>
      </c>
      <c r="BS1307">
        <f t="shared" si="361"/>
        <v>0</v>
      </c>
      <c r="BT1307">
        <f t="shared" si="362"/>
        <v>1.45872543540496E-2</v>
      </c>
      <c r="BU1307">
        <f t="shared" si="363"/>
        <v>0</v>
      </c>
      <c r="BV1307">
        <f t="shared" si="364"/>
        <v>1.2180314740519647E-2</v>
      </c>
      <c r="BW1307">
        <f t="shared" si="365"/>
        <v>0</v>
      </c>
      <c r="BX1307">
        <f t="shared" si="366"/>
        <v>1.45872543540496E-2</v>
      </c>
      <c r="BY1307">
        <f t="shared" si="367"/>
        <v>0</v>
      </c>
      <c r="BZ1307">
        <f t="shared" si="368"/>
        <v>1.2180314740519647E-2</v>
      </c>
      <c r="CA1307">
        <f t="shared" si="355"/>
        <v>1.5540837669203266E-2</v>
      </c>
      <c r="CB1307">
        <f t="shared" si="355"/>
        <v>1.0781757397411856E-2</v>
      </c>
      <c r="CC1307">
        <f t="shared" si="355"/>
        <v>3.8852094173008164E-3</v>
      </c>
      <c r="CD1307">
        <f t="shared" si="354"/>
        <v>1.0781757397411856E-2</v>
      </c>
      <c r="CE1307" s="4" t="str">
        <f t="shared" si="357"/>
        <v/>
      </c>
      <c r="CF1307" s="4">
        <f t="shared" si="358"/>
        <v>0.83499707654979249</v>
      </c>
      <c r="CG1307" s="4" t="str">
        <f t="shared" si="359"/>
        <v/>
      </c>
      <c r="CH1307" s="4">
        <f t="shared" si="360"/>
        <v>1</v>
      </c>
      <c r="CI1307">
        <f>INDEX(FX!$B$114:$AK$132,MATCH('Data (2)'!BQ1307,FX!$A$114:$A$132,0),MATCH('Data (2)'!D1307,Period,0))</f>
        <v>4.3497172700000002</v>
      </c>
    </row>
    <row r="1308" spans="1:87" hidden="1" x14ac:dyDescent="0.15">
      <c r="A1308" t="s">
        <v>80</v>
      </c>
      <c r="B1308" s="1">
        <f t="shared" si="356"/>
        <v>44044</v>
      </c>
      <c r="C1308" t="s">
        <v>109</v>
      </c>
      <c r="D1308" s="1">
        <v>44136</v>
      </c>
      <c r="E1308">
        <v>8.0591879999999991E-2</v>
      </c>
      <c r="F1308">
        <v>6.7469160257214264E-2</v>
      </c>
      <c r="G1308">
        <v>8.0591879999999991E-2</v>
      </c>
      <c r="H1308">
        <v>6.7469160257214264E-2</v>
      </c>
      <c r="I1308">
        <v>6.8558250000000001E-2</v>
      </c>
      <c r="J1308">
        <v>4.7563614962397784E-2</v>
      </c>
      <c r="K1308">
        <v>1.71395625E-2</v>
      </c>
      <c r="L1308">
        <v>4.7563614962397784E-2</v>
      </c>
      <c r="M1308">
        <v>3.2488469999999998E-2</v>
      </c>
      <c r="N1308">
        <v>2.3951599278739296E-2</v>
      </c>
      <c r="O1308">
        <v>8.1911474214833649E-2</v>
      </c>
      <c r="P1308">
        <v>2.3952000000000001E-2</v>
      </c>
      <c r="Q1308" t="str">
        <v>FWD Protect Direct</v>
      </c>
      <c r="R1308" t="str">
        <v>FWD Care Direct</v>
      </c>
      <c r="S1308" t="str">
        <v>FWD MedSecure Direct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4.001188E-2</v>
      </c>
      <c r="AB1308">
        <v>1.4608799999999998E-2</v>
      </c>
      <c r="AC1308">
        <v>8.9275999999999991E-3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1.7043599999999992E-2</v>
      </c>
      <c r="AL1308">
        <v>3.2146056277755679E-2</v>
      </c>
      <c r="AM1308">
        <v>1.0204589611236823E-2</v>
      </c>
      <c r="AN1308">
        <v>1.2333291416577779E-2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1.2785222951643981E-2</v>
      </c>
      <c r="AW1308" s="4" t="str">
        <v>Traditional Non Par</v>
      </c>
      <c r="AX1308" s="4" t="str">
        <v>Traditional Non Par</v>
      </c>
      <c r="AY1308" s="4" t="str">
        <v>Traditional Non Par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1</v>
      </c>
      <c r="BH1308" s="4">
        <v>1</v>
      </c>
      <c r="BI1308" s="4">
        <v>1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t="str">
        <f>VLOOKUP(A1308,Misc!$A$3:$B$11,2,FALSE)</f>
        <v>MYR</v>
      </c>
      <c r="BR1308">
        <f>INDEX(FX!$B$30:$AK$48,MATCH('Data (2)'!BQ1308,FX!$A$30:$A$48,0),MATCH('Data (2)'!D1308,Period,0))</f>
        <v>4.1899591599999999</v>
      </c>
      <c r="BS1308">
        <f t="shared" si="361"/>
        <v>0</v>
      </c>
      <c r="BT1308">
        <f t="shared" si="362"/>
        <v>1.923452638139795E-2</v>
      </c>
      <c r="BU1308">
        <f t="shared" si="363"/>
        <v>0</v>
      </c>
      <c r="BV1308">
        <f t="shared" si="364"/>
        <v>1.6102581834524198E-2</v>
      </c>
      <c r="BW1308">
        <f t="shared" si="365"/>
        <v>0</v>
      </c>
      <c r="BX1308">
        <f t="shared" si="366"/>
        <v>1.923452638139795E-2</v>
      </c>
      <c r="BY1308">
        <f t="shared" si="367"/>
        <v>0</v>
      </c>
      <c r="BZ1308">
        <f t="shared" si="368"/>
        <v>1.6102581834524198E-2</v>
      </c>
      <c r="CA1308">
        <f t="shared" si="355"/>
        <v>1.5761541669120943E-2</v>
      </c>
      <c r="CB1308">
        <f t="shared" si="355"/>
        <v>1.0934875075776541E-2</v>
      </c>
      <c r="CC1308">
        <f t="shared" si="355"/>
        <v>3.9403854172802358E-3</v>
      </c>
      <c r="CD1308">
        <f t="shared" si="354"/>
        <v>1.0934875075776541E-2</v>
      </c>
      <c r="CE1308" s="4" t="str">
        <f t="shared" si="357"/>
        <v/>
      </c>
      <c r="CF1308" s="4">
        <f t="shared" si="358"/>
        <v>0.83717069582213832</v>
      </c>
      <c r="CG1308" s="4" t="str">
        <f t="shared" si="359"/>
        <v/>
      </c>
      <c r="CH1308" s="4">
        <f t="shared" si="360"/>
        <v>1</v>
      </c>
      <c r="CI1308">
        <f>INDEX(FX!$B$114:$AK$132,MATCH('Data (2)'!BQ1308,FX!$A$114:$A$132,0),MATCH('Data (2)'!D1308,Period,0))</f>
        <v>4.3497172700000002</v>
      </c>
    </row>
    <row r="1309" spans="1:87" hidden="1" x14ac:dyDescent="0.15">
      <c r="A1309" t="s">
        <v>80</v>
      </c>
      <c r="B1309" s="1">
        <f t="shared" si="356"/>
        <v>44044</v>
      </c>
      <c r="C1309" t="s">
        <v>109</v>
      </c>
      <c r="D1309" s="1">
        <v>44166</v>
      </c>
      <c r="E1309">
        <v>8.0563436000000002E-2</v>
      </c>
      <c r="F1309">
        <v>6.7542457962665295E-2</v>
      </c>
      <c r="G1309">
        <v>8.0563436000000002E-2</v>
      </c>
      <c r="H1309">
        <v>6.7542457962665295E-2</v>
      </c>
      <c r="I1309">
        <v>6.8558250000000001E-2</v>
      </c>
      <c r="J1309">
        <v>4.7563614962397784E-2</v>
      </c>
      <c r="K1309">
        <v>1.71395625E-2</v>
      </c>
      <c r="L1309">
        <v>4.7563614962397784E-2</v>
      </c>
      <c r="M1309">
        <v>5.9069879999999991E-2</v>
      </c>
      <c r="N1309">
        <v>4.7125234212090313E-2</v>
      </c>
      <c r="O1309">
        <v>0.15570217842976775</v>
      </c>
      <c r="P1309">
        <v>4.7125E-2</v>
      </c>
      <c r="Q1309" t="str">
        <v>FWD Protect Direct</v>
      </c>
      <c r="R1309" t="str">
        <v>FWD Care Direct</v>
      </c>
      <c r="S1309" t="str">
        <v>FWD MedSecure Direct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4.0033575999999994E-2</v>
      </c>
      <c r="AB1309">
        <v>1.4888519999999999E-2</v>
      </c>
      <c r="AC1309">
        <v>9.0985400000000004E-3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1.654280000000001E-2</v>
      </c>
      <c r="AL1309">
        <v>3.2163487121720069E-2</v>
      </c>
      <c r="AM1309">
        <v>1.0399980595168097E-2</v>
      </c>
      <c r="AN1309">
        <v>1.2569441427190913E-2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1.2409548818586214E-2</v>
      </c>
      <c r="AW1309" s="4" t="str">
        <v>Traditional Non Par</v>
      </c>
      <c r="AX1309" s="4" t="str">
        <v>Traditional Non Par</v>
      </c>
      <c r="AY1309" s="4" t="str">
        <v>Traditional Non Par</v>
      </c>
      <c r="AZ1309" s="4">
        <v>0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1</v>
      </c>
      <c r="BH1309" s="4">
        <v>1</v>
      </c>
      <c r="BI1309" s="4">
        <v>1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t="str">
        <f>VLOOKUP(A1309,Misc!$A$3:$B$11,2,FALSE)</f>
        <v>MYR</v>
      </c>
      <c r="BR1309">
        <f>INDEX(FX!$B$30:$AK$48,MATCH('Data (2)'!BQ1309,FX!$A$30:$A$48,0),MATCH('Data (2)'!D1309,Period,0))</f>
        <v>4.1899591599999999</v>
      </c>
      <c r="BS1309">
        <f t="shared" si="361"/>
        <v>0</v>
      </c>
      <c r="BT1309">
        <f t="shared" si="362"/>
        <v>1.922773777107651E-2</v>
      </c>
      <c r="BU1309">
        <f t="shared" si="363"/>
        <v>0</v>
      </c>
      <c r="BV1309">
        <f t="shared" si="364"/>
        <v>1.6120075490822994E-2</v>
      </c>
      <c r="BW1309">
        <f t="shared" si="365"/>
        <v>0</v>
      </c>
      <c r="BX1309">
        <f t="shared" si="366"/>
        <v>1.922773777107651E-2</v>
      </c>
      <c r="BY1309">
        <f t="shared" si="367"/>
        <v>0</v>
      </c>
      <c r="BZ1309">
        <f t="shared" si="368"/>
        <v>1.6120075490822994E-2</v>
      </c>
      <c r="CA1309">
        <f t="shared" si="355"/>
        <v>1.5761541669120943E-2</v>
      </c>
      <c r="CB1309">
        <f t="shared" si="355"/>
        <v>1.0934875075776541E-2</v>
      </c>
      <c r="CC1309">
        <f t="shared" si="355"/>
        <v>3.9403854172802358E-3</v>
      </c>
      <c r="CD1309">
        <f t="shared" si="354"/>
        <v>1.0934875075776541E-2</v>
      </c>
      <c r="CE1309" s="4" t="str">
        <f t="shared" si="357"/>
        <v/>
      </c>
      <c r="CF1309" s="4">
        <f t="shared" si="358"/>
        <v>0.83837608369465888</v>
      </c>
      <c r="CG1309" s="4" t="str">
        <f t="shared" si="359"/>
        <v/>
      </c>
      <c r="CH1309" s="4">
        <f t="shared" si="360"/>
        <v>1</v>
      </c>
      <c r="CI1309">
        <f>INDEX(FX!$B$114:$AK$132,MATCH('Data (2)'!BQ1309,FX!$A$114:$A$132,0),MATCH('Data (2)'!D1309,Period,0))</f>
        <v>4.3497172700000002</v>
      </c>
    </row>
    <row r="1310" spans="1:87" x14ac:dyDescent="0.15">
      <c r="A1310" t="s">
        <v>80</v>
      </c>
      <c r="B1310" s="1">
        <f t="shared" ref="B1310" si="369">B1297</f>
        <v>44044</v>
      </c>
      <c r="C1310" t="s">
        <v>278</v>
      </c>
      <c r="D1310" s="1">
        <v>43831</v>
      </c>
      <c r="E1310">
        <f t="array" ref="E1310:E1321">TRANSPOSE('[15]AD_Key Metrics P1'!$F$6:$Q$6)</f>
        <v>0</v>
      </c>
      <c r="F1310">
        <f t="array" ref="F1310:F1321">TRANSPOSE('[15]AD_Key Metrics P1'!$F$11:$Q$11)</f>
        <v>0</v>
      </c>
      <c r="G1310">
        <f t="array" ref="G1310:G1321">TRANSPOSE('[15]AD_Key Metrics P1'!$F$16:$Q$16)</f>
        <v>0</v>
      </c>
      <c r="H1310">
        <f t="array" ref="H1310:H1321">TRANSPOSE('[15]AD_Key Metrics P1'!$F$21:$Q$21)</f>
        <v>0</v>
      </c>
      <c r="I1310">
        <f t="array" ref="I1310:I1321">TRANSPOSE('[15]AD_Key Metrics P1'!$F$7:$Q$7)</f>
        <v>0</v>
      </c>
      <c r="J1310">
        <f t="array" ref="J1310:J1321">TRANSPOSE('[15]AD_Key Metrics P1'!$F$12:$Q$12)</f>
        <v>0</v>
      </c>
      <c r="K1310">
        <f t="array" ref="K1310:K1321">TRANSPOSE('[15]AD_Key Metrics P1'!$F$17:$Q$17)</f>
        <v>0</v>
      </c>
      <c r="L1310">
        <f t="array" ref="L1310:L1321">TRANSPOSE('[15]AD_Key Metrics P1'!$F$22:$Q$22)</f>
        <v>0</v>
      </c>
      <c r="M1310">
        <f t="array" ref="M1310:M1321">TRANSPOSE('[15]AD_Key Metrics P1'!$F$9:$Q$9)</f>
        <v>0</v>
      </c>
      <c r="N1310">
        <f t="array" ref="N1310:N1321">TRANSPOSE('[15]AD_Key Metrics P1'!$F$14:$Q$14)</f>
        <v>0</v>
      </c>
      <c r="O1310">
        <f t="array" ref="O1310:O1321">TRANSPOSE('[15]AD_Key Metrics P1'!$F$19:$Q$19)</f>
        <v>0</v>
      </c>
      <c r="P1310">
        <f t="array" ref="P1310:P1321">TRANSPOSE('[15]AD_Key Metrics P1'!$F$24:$Q$24)</f>
        <v>0</v>
      </c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t="str">
        <f>VLOOKUP(A1310,Misc!$A$3:$B$11,2,FALSE)</f>
        <v>MYR</v>
      </c>
      <c r="BR1310">
        <f>INDEX(FX!$B$30:$AK$48,MATCH('Data (2)'!BQ1310,FX!$A$30:$A$48,0),MATCH('Data (2)'!D1310,Period,0))</f>
        <v>4.0773475799999996</v>
      </c>
      <c r="BS1310">
        <f t="shared" si="361"/>
        <v>0</v>
      </c>
      <c r="BT1310">
        <f t="shared" si="362"/>
        <v>0</v>
      </c>
      <c r="BU1310">
        <f t="shared" si="363"/>
        <v>0</v>
      </c>
      <c r="BV1310">
        <f t="shared" si="364"/>
        <v>0</v>
      </c>
      <c r="BW1310">
        <f t="shared" si="365"/>
        <v>0</v>
      </c>
      <c r="BX1310">
        <f t="shared" si="366"/>
        <v>0</v>
      </c>
      <c r="BY1310">
        <f t="shared" si="367"/>
        <v>0</v>
      </c>
      <c r="BZ1310">
        <f t="shared" si="368"/>
        <v>0</v>
      </c>
      <c r="CA1310">
        <f t="shared" si="355"/>
        <v>0</v>
      </c>
      <c r="CB1310">
        <f t="shared" si="355"/>
        <v>0</v>
      </c>
      <c r="CC1310">
        <f t="shared" si="355"/>
        <v>0</v>
      </c>
      <c r="CD1310">
        <f t="shared" si="354"/>
        <v>0</v>
      </c>
      <c r="CE1310" s="4">
        <f t="shared" si="357"/>
        <v>0</v>
      </c>
      <c r="CF1310" s="4" t="str">
        <f t="shared" si="358"/>
        <v/>
      </c>
      <c r="CG1310" s="4">
        <f t="shared" si="359"/>
        <v>0</v>
      </c>
      <c r="CH1310" s="4" t="str">
        <f t="shared" si="360"/>
        <v/>
      </c>
      <c r="CI1310">
        <f>INDEX(FX!$B$114:$AK$132,MATCH('Data (2)'!BQ1310,FX!$A$114:$A$132,0),MATCH('Data (2)'!D1310,Period,0))</f>
        <v>4.1372583479789107</v>
      </c>
    </row>
    <row r="1311" spans="1:87" hidden="1" x14ac:dyDescent="0.15">
      <c r="A1311" t="s">
        <v>80</v>
      </c>
      <c r="B1311" s="1">
        <f t="shared" ref="B1311:C1321" si="370">B1310</f>
        <v>44044</v>
      </c>
      <c r="C1311" t="str">
        <f>C1310</f>
        <v>Corporate Care</v>
      </c>
      <c r="D1311" s="1">
        <v>43862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t="str">
        <f>VLOOKUP(A1311,Misc!$A$3:$B$11,2,FALSE)</f>
        <v>MYR</v>
      </c>
      <c r="BR1311">
        <f>INDEX(FX!$B$30:$AK$48,MATCH('Data (2)'!BQ1311,FX!$A$30:$A$48,0),MATCH('Data (2)'!D1311,Period,0))</f>
        <v>4.1595498400000004</v>
      </c>
      <c r="BS1311">
        <f t="shared" si="361"/>
        <v>0</v>
      </c>
      <c r="BT1311">
        <f t="shared" si="362"/>
        <v>0</v>
      </c>
      <c r="BU1311">
        <f t="shared" si="363"/>
        <v>0</v>
      </c>
      <c r="BV1311">
        <f t="shared" si="364"/>
        <v>0</v>
      </c>
      <c r="BW1311">
        <f t="shared" si="365"/>
        <v>0</v>
      </c>
      <c r="BX1311">
        <f t="shared" si="366"/>
        <v>0</v>
      </c>
      <c r="BY1311">
        <f t="shared" si="367"/>
        <v>0</v>
      </c>
      <c r="BZ1311">
        <f t="shared" si="368"/>
        <v>0</v>
      </c>
      <c r="CA1311">
        <f t="shared" si="355"/>
        <v>0</v>
      </c>
      <c r="CB1311">
        <f t="shared" si="355"/>
        <v>0</v>
      </c>
      <c r="CC1311">
        <f t="shared" si="355"/>
        <v>0</v>
      </c>
      <c r="CD1311">
        <f t="shared" si="354"/>
        <v>0</v>
      </c>
      <c r="CE1311" s="4">
        <f t="shared" si="357"/>
        <v>0</v>
      </c>
      <c r="CF1311" s="4" t="str">
        <f t="shared" si="358"/>
        <v/>
      </c>
      <c r="CG1311" s="4">
        <f t="shared" si="359"/>
        <v>0</v>
      </c>
      <c r="CH1311" s="4" t="str">
        <f t="shared" si="360"/>
        <v/>
      </c>
      <c r="CI1311">
        <f>INDEX(FX!$B$114:$AK$132,MATCH('Data (2)'!BQ1311,FX!$A$114:$A$132,0),MATCH('Data (2)'!D1311,Period,0))</f>
        <v>4.1372583479789107</v>
      </c>
    </row>
    <row r="1312" spans="1:87" hidden="1" x14ac:dyDescent="0.15">
      <c r="A1312" t="s">
        <v>80</v>
      </c>
      <c r="B1312" s="1">
        <f t="shared" si="370"/>
        <v>44044</v>
      </c>
      <c r="C1312" t="str">
        <f t="shared" si="370"/>
        <v>Corporate Care</v>
      </c>
      <c r="D1312" s="1">
        <v>43891</v>
      </c>
      <c r="E1312">
        <v>57.477851999999999</v>
      </c>
      <c r="F1312">
        <v>32.712798995343498</v>
      </c>
      <c r="G1312">
        <v>0</v>
      </c>
      <c r="H1312">
        <v>0</v>
      </c>
      <c r="I1312">
        <v>4.1000000000000005</v>
      </c>
      <c r="J1312">
        <v>0.41204924041608681</v>
      </c>
      <c r="K1312">
        <v>0.39638054457659277</v>
      </c>
      <c r="L1312">
        <v>0.39967097070288654</v>
      </c>
      <c r="M1312">
        <v>0</v>
      </c>
      <c r="N1312">
        <v>0</v>
      </c>
      <c r="O1312">
        <v>0</v>
      </c>
      <c r="P1312">
        <v>0</v>
      </c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t="str">
        <f>VLOOKUP(A1312,Misc!$A$3:$B$11,2,FALSE)</f>
        <v>MYR</v>
      </c>
      <c r="BR1312">
        <f>INDEX(FX!$B$30:$AK$48,MATCH('Data (2)'!BQ1312,FX!$A$30:$A$48,0),MATCH('Data (2)'!D1312,Period,0))</f>
        <v>4.2902567500000002</v>
      </c>
      <c r="BS1312">
        <f t="shared" si="361"/>
        <v>13.397298891260995</v>
      </c>
      <c r="BT1312">
        <f t="shared" si="362"/>
        <v>0</v>
      </c>
      <c r="BU1312">
        <f t="shared" si="363"/>
        <v>7.6249047321803047</v>
      </c>
      <c r="BV1312">
        <f t="shared" si="364"/>
        <v>0</v>
      </c>
      <c r="BW1312">
        <f t="shared" si="365"/>
        <v>0</v>
      </c>
      <c r="BX1312">
        <f t="shared" si="366"/>
        <v>0</v>
      </c>
      <c r="BY1312">
        <f t="shared" si="367"/>
        <v>0</v>
      </c>
      <c r="BZ1312">
        <f t="shared" si="368"/>
        <v>0</v>
      </c>
      <c r="CA1312">
        <f t="shared" si="355"/>
        <v>0.99099443524064401</v>
      </c>
      <c r="CB1312">
        <f t="shared" si="355"/>
        <v>9.9594757145725923E-2</v>
      </c>
      <c r="CC1312">
        <f t="shared" si="355"/>
        <v>9.5807539978794987E-2</v>
      </c>
      <c r="CD1312">
        <f t="shared" si="354"/>
        <v>9.6602855583850483E-2</v>
      </c>
      <c r="CE1312" s="4">
        <f t="shared" si="357"/>
        <v>0.56913746525084996</v>
      </c>
      <c r="CF1312" s="4" t="str">
        <f t="shared" si="358"/>
        <v/>
      </c>
      <c r="CG1312" s="4">
        <f t="shared" si="359"/>
        <v>0</v>
      </c>
      <c r="CH1312" s="4" t="str">
        <f t="shared" si="360"/>
        <v/>
      </c>
      <c r="CI1312">
        <f>INDEX(FX!$B$114:$AK$132,MATCH('Data (2)'!BQ1312,FX!$A$114:$A$132,0),MATCH('Data (2)'!D1312,Period,0))</f>
        <v>4.1372583479789107</v>
      </c>
    </row>
    <row r="1313" spans="1:87" hidden="1" x14ac:dyDescent="0.15">
      <c r="A1313" t="s">
        <v>80</v>
      </c>
      <c r="B1313" s="1">
        <f t="shared" si="370"/>
        <v>44044</v>
      </c>
      <c r="C1313" t="str">
        <f t="shared" si="370"/>
        <v>Corporate Care</v>
      </c>
      <c r="D1313" s="1">
        <v>43922</v>
      </c>
      <c r="E1313">
        <v>19.298435999999999</v>
      </c>
      <c r="F1313">
        <v>10.342963827999744</v>
      </c>
      <c r="G1313">
        <v>0</v>
      </c>
      <c r="H1313">
        <v>0</v>
      </c>
      <c r="I1313">
        <v>4.3</v>
      </c>
      <c r="J1313">
        <v>0.43214920336321294</v>
      </c>
      <c r="K1313">
        <v>0.41571618089740214</v>
      </c>
      <c r="L1313">
        <v>0.41916711561522241</v>
      </c>
      <c r="M1313">
        <v>0</v>
      </c>
      <c r="N1313">
        <v>0</v>
      </c>
      <c r="O1313">
        <v>0</v>
      </c>
      <c r="P1313">
        <v>0</v>
      </c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t="str">
        <f>VLOOKUP(A1313,Misc!$A$3:$B$11,2,FALSE)</f>
        <v>MYR</v>
      </c>
      <c r="BR1313">
        <f>INDEX(FX!$B$30:$AK$48,MATCH('Data (2)'!BQ1313,FX!$A$30:$A$48,0),MATCH('Data (2)'!D1313,Period,0))</f>
        <v>4.3529172100000002</v>
      </c>
      <c r="BS1313">
        <f t="shared" si="361"/>
        <v>4.4334488962173477</v>
      </c>
      <c r="BT1313">
        <f t="shared" si="362"/>
        <v>0</v>
      </c>
      <c r="BU1313">
        <f t="shared" si="363"/>
        <v>2.3760993671643353</v>
      </c>
      <c r="BV1313">
        <f t="shared" si="364"/>
        <v>0</v>
      </c>
      <c r="BW1313">
        <f t="shared" si="365"/>
        <v>0</v>
      </c>
      <c r="BX1313">
        <f t="shared" si="366"/>
        <v>0</v>
      </c>
      <c r="BY1313">
        <f t="shared" si="367"/>
        <v>0</v>
      </c>
      <c r="BZ1313">
        <f t="shared" si="368"/>
        <v>0</v>
      </c>
      <c r="CA1313">
        <f t="shared" si="355"/>
        <v>1.0393356272036021</v>
      </c>
      <c r="CB1313">
        <f t="shared" si="355"/>
        <v>0.10445303798210277</v>
      </c>
      <c r="CC1313">
        <f t="shared" si="355"/>
        <v>0.10048107851434596</v>
      </c>
      <c r="CD1313">
        <f t="shared" si="354"/>
        <v>0.10131519000257488</v>
      </c>
      <c r="CE1313" s="4">
        <f t="shared" si="357"/>
        <v>0.53594829280464729</v>
      </c>
      <c r="CF1313" s="4" t="str">
        <f t="shared" si="358"/>
        <v/>
      </c>
      <c r="CG1313" s="4">
        <f t="shared" si="359"/>
        <v>0</v>
      </c>
      <c r="CH1313" s="4" t="str">
        <f t="shared" si="360"/>
        <v/>
      </c>
      <c r="CI1313">
        <f>INDEX(FX!$B$114:$AK$132,MATCH('Data (2)'!BQ1313,FX!$A$114:$A$132,0),MATCH('Data (2)'!D1313,Period,0))</f>
        <v>4.1372583479789107</v>
      </c>
    </row>
    <row r="1314" spans="1:87" hidden="1" x14ac:dyDescent="0.15">
      <c r="A1314" t="s">
        <v>80</v>
      </c>
      <c r="B1314" s="1">
        <f t="shared" si="370"/>
        <v>44044</v>
      </c>
      <c r="C1314" t="str">
        <f t="shared" si="370"/>
        <v>Corporate Care</v>
      </c>
      <c r="D1314" s="1">
        <v>43952</v>
      </c>
      <c r="E1314">
        <v>1.975848</v>
      </c>
      <c r="F1314">
        <v>1.0939338007913082</v>
      </c>
      <c r="G1314">
        <v>0</v>
      </c>
      <c r="H1314">
        <v>0</v>
      </c>
      <c r="I1314">
        <v>4.3</v>
      </c>
      <c r="J1314">
        <v>0.43214920336321294</v>
      </c>
      <c r="K1314">
        <v>0.41571618089740214</v>
      </c>
      <c r="L1314">
        <v>0.41916711561522241</v>
      </c>
      <c r="M1314">
        <v>0</v>
      </c>
      <c r="N1314">
        <v>0</v>
      </c>
      <c r="O1314">
        <v>0</v>
      </c>
      <c r="P1314">
        <v>0</v>
      </c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t="str">
        <f>VLOOKUP(A1314,Misc!$A$3:$B$11,2,FALSE)</f>
        <v>MYR</v>
      </c>
      <c r="BR1314">
        <f>INDEX(FX!$B$30:$AK$48,MATCH('Data (2)'!BQ1314,FX!$A$30:$A$48,0),MATCH('Data (2)'!D1314,Period,0))</f>
        <v>4.3369319300000004</v>
      </c>
      <c r="BS1314">
        <f t="shared" si="361"/>
        <v>0.45558658330152757</v>
      </c>
      <c r="BT1314">
        <f t="shared" si="362"/>
        <v>0</v>
      </c>
      <c r="BU1314">
        <f t="shared" si="363"/>
        <v>0.25223679284062639</v>
      </c>
      <c r="BV1314">
        <f t="shared" si="364"/>
        <v>0</v>
      </c>
      <c r="BW1314">
        <f t="shared" si="365"/>
        <v>0</v>
      </c>
      <c r="BX1314">
        <f t="shared" si="366"/>
        <v>0</v>
      </c>
      <c r="BY1314">
        <f t="shared" si="367"/>
        <v>0</v>
      </c>
      <c r="BZ1314">
        <f t="shared" si="368"/>
        <v>0</v>
      </c>
      <c r="CA1314">
        <f t="shared" si="355"/>
        <v>1.0393356272036021</v>
      </c>
      <c r="CB1314">
        <f t="shared" si="355"/>
        <v>0.10445303798210277</v>
      </c>
      <c r="CC1314">
        <f t="shared" si="355"/>
        <v>0.10048107851434596</v>
      </c>
      <c r="CD1314">
        <f t="shared" si="354"/>
        <v>0.10131519000257488</v>
      </c>
      <c r="CE1314" s="4">
        <f t="shared" si="357"/>
        <v>0.5536528117503513</v>
      </c>
      <c r="CF1314" s="4" t="str">
        <f t="shared" si="358"/>
        <v/>
      </c>
      <c r="CG1314" s="4">
        <f t="shared" si="359"/>
        <v>0</v>
      </c>
      <c r="CH1314" s="4" t="str">
        <f t="shared" si="360"/>
        <v/>
      </c>
      <c r="CI1314">
        <f>INDEX(FX!$B$114:$AK$132,MATCH('Data (2)'!BQ1314,FX!$A$114:$A$132,0),MATCH('Data (2)'!D1314,Period,0))</f>
        <v>4.1372583479789107</v>
      </c>
    </row>
    <row r="1315" spans="1:87" hidden="1" x14ac:dyDescent="0.15">
      <c r="A1315" t="s">
        <v>80</v>
      </c>
      <c r="B1315" s="1">
        <f t="shared" si="370"/>
        <v>44044</v>
      </c>
      <c r="C1315" t="str">
        <f t="shared" si="370"/>
        <v>Corporate Care</v>
      </c>
      <c r="D1315" s="1">
        <v>43983</v>
      </c>
      <c r="E1315">
        <v>1.3928737120000001</v>
      </c>
      <c r="F1315">
        <v>0.82564792015180644</v>
      </c>
      <c r="G1315">
        <v>5.0001723680000006E-2</v>
      </c>
      <c r="H1315">
        <v>2.3666785089444455E-2</v>
      </c>
      <c r="I1315">
        <v>5.1800000000000006</v>
      </c>
      <c r="J1315">
        <v>0.75220315212408406</v>
      </c>
      <c r="K1315">
        <v>0.96402275155295847</v>
      </c>
      <c r="L1315">
        <v>0.66573369792968873</v>
      </c>
      <c r="M1315">
        <v>0</v>
      </c>
      <c r="N1315">
        <v>0</v>
      </c>
      <c r="O1315">
        <v>0</v>
      </c>
      <c r="P1315">
        <v>0</v>
      </c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t="str">
        <f>VLOOKUP(A1315,Misc!$A$3:$B$11,2,FALSE)</f>
        <v>MYR</v>
      </c>
      <c r="BR1315">
        <f>INDEX(FX!$B$30:$AK$48,MATCH('Data (2)'!BQ1315,FX!$A$30:$A$48,0),MATCH('Data (2)'!D1315,Period,0))</f>
        <v>4.2757296699999996</v>
      </c>
      <c r="BS1315">
        <f t="shared" si="361"/>
        <v>0.32576280997671214</v>
      </c>
      <c r="BT1315">
        <f t="shared" si="362"/>
        <v>0</v>
      </c>
      <c r="BU1315">
        <f t="shared" si="363"/>
        <v>0.19310105733410562</v>
      </c>
      <c r="BV1315">
        <f t="shared" si="364"/>
        <v>0</v>
      </c>
      <c r="BW1315">
        <f t="shared" si="365"/>
        <v>1.1694313611739632E-2</v>
      </c>
      <c r="BX1315">
        <f t="shared" si="366"/>
        <v>0</v>
      </c>
      <c r="BY1315">
        <f t="shared" si="367"/>
        <v>5.5351453239662965E-3</v>
      </c>
      <c r="BZ1315">
        <f t="shared" si="368"/>
        <v>0</v>
      </c>
      <c r="CA1315">
        <f t="shared" si="355"/>
        <v>1.2520368718406185</v>
      </c>
      <c r="CB1315">
        <f t="shared" si="355"/>
        <v>0.18181198485986313</v>
      </c>
      <c r="CC1315">
        <f t="shared" si="355"/>
        <v>0.23301004444740381</v>
      </c>
      <c r="CD1315">
        <f t="shared" si="354"/>
        <v>0.16091180243914568</v>
      </c>
      <c r="CE1315" s="4">
        <f t="shared" si="357"/>
        <v>0.59276581432948061</v>
      </c>
      <c r="CF1315" s="4" t="str">
        <f t="shared" si="358"/>
        <v/>
      </c>
      <c r="CG1315" s="4">
        <f t="shared" si="359"/>
        <v>2.8664500341856365E-2</v>
      </c>
      <c r="CH1315" s="4" t="str">
        <f t="shared" si="360"/>
        <v/>
      </c>
      <c r="CI1315">
        <f>INDEX(FX!$B$114:$AK$132,MATCH('Data (2)'!BQ1315,FX!$A$114:$A$132,0),MATCH('Data (2)'!D1315,Period,0))</f>
        <v>4.1372583479789107</v>
      </c>
    </row>
    <row r="1316" spans="1:87" hidden="1" x14ac:dyDescent="0.15">
      <c r="A1316" t="s">
        <v>80</v>
      </c>
      <c r="B1316" s="1">
        <f t="shared" si="370"/>
        <v>44044</v>
      </c>
      <c r="C1316" t="str">
        <f t="shared" si="370"/>
        <v>Corporate Care</v>
      </c>
      <c r="D1316" s="1">
        <v>44013</v>
      </c>
      <c r="E1316">
        <v>1.736731689</v>
      </c>
      <c r="F1316">
        <v>0.95859690720217772</v>
      </c>
      <c r="G1316">
        <v>0.14811708320999997</v>
      </c>
      <c r="H1316">
        <v>4.2742330751707865E-2</v>
      </c>
      <c r="I1316">
        <v>5.3999999999999995</v>
      </c>
      <c r="J1316">
        <v>0.80740084162213932</v>
      </c>
      <c r="K1316">
        <v>1.0514676330549908</v>
      </c>
      <c r="L1316">
        <v>0.7101485351475707</v>
      </c>
      <c r="M1316">
        <v>0</v>
      </c>
      <c r="N1316">
        <v>0</v>
      </c>
      <c r="O1316">
        <v>0</v>
      </c>
      <c r="P1316">
        <v>0</v>
      </c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t="str">
        <f>VLOOKUP(A1316,Misc!$A$3:$B$11,2,FALSE)</f>
        <v>MYR</v>
      </c>
      <c r="BR1316">
        <f>INDEX(FX!$B$30:$AK$48,MATCH('Data (2)'!BQ1316,FX!$A$30:$A$48,0),MATCH('Data (2)'!D1316,Period,0))</f>
        <v>4.2665431600000003</v>
      </c>
      <c r="BS1316">
        <f t="shared" si="361"/>
        <v>0.40705827267431177</v>
      </c>
      <c r="BT1316">
        <f t="shared" si="362"/>
        <v>0</v>
      </c>
      <c r="BU1316">
        <f t="shared" si="363"/>
        <v>0.22467765384147143</v>
      </c>
      <c r="BV1316">
        <f t="shared" si="364"/>
        <v>0</v>
      </c>
      <c r="BW1316">
        <f t="shared" si="365"/>
        <v>3.4715946295501662E-2</v>
      </c>
      <c r="BX1316">
        <f t="shared" si="366"/>
        <v>0</v>
      </c>
      <c r="BY1316">
        <f t="shared" si="367"/>
        <v>1.001802376041307E-2</v>
      </c>
      <c r="BZ1316">
        <f t="shared" si="368"/>
        <v>0</v>
      </c>
      <c r="CA1316">
        <f t="shared" si="355"/>
        <v>1.2414599995369353</v>
      </c>
      <c r="CB1316">
        <f t="shared" si="355"/>
        <v>0.18562145341969302</v>
      </c>
      <c r="CC1316">
        <f t="shared" si="355"/>
        <v>0.24173240874917618</v>
      </c>
      <c r="CD1316">
        <f t="shared" si="354"/>
        <v>0.16326314816952933</v>
      </c>
      <c r="CE1316" s="4">
        <f t="shared" si="357"/>
        <v>0.55195452082418806</v>
      </c>
      <c r="CF1316" s="4" t="str">
        <f t="shared" si="358"/>
        <v/>
      </c>
      <c r="CG1316" s="4">
        <f t="shared" si="359"/>
        <v>4.4588429641879784E-2</v>
      </c>
      <c r="CH1316" s="4" t="str">
        <f t="shared" si="360"/>
        <v/>
      </c>
      <c r="CI1316">
        <f>INDEX(FX!$B$114:$AK$132,MATCH('Data (2)'!BQ1316,FX!$A$114:$A$132,0),MATCH('Data (2)'!D1316,Period,0))</f>
        <v>4.3497172700000002</v>
      </c>
    </row>
    <row r="1317" spans="1:87" hidden="1" x14ac:dyDescent="0.15">
      <c r="A1317" t="s">
        <v>80</v>
      </c>
      <c r="B1317" s="1">
        <f t="shared" si="370"/>
        <v>44044</v>
      </c>
      <c r="C1317" t="str">
        <f t="shared" si="370"/>
        <v>Corporate Care</v>
      </c>
      <c r="D1317" s="1">
        <v>44044</v>
      </c>
      <c r="E1317">
        <v>1.566160016</v>
      </c>
      <c r="F1317">
        <v>1.0042588973785329</v>
      </c>
      <c r="G1317">
        <v>4.6525654239999999E-2</v>
      </c>
      <c r="H1317">
        <v>2.589325234366481E-2</v>
      </c>
      <c r="I1317">
        <v>5.6</v>
      </c>
      <c r="J1317">
        <v>0.89367626508169851</v>
      </c>
      <c r="K1317">
        <v>1.2031546324740843</v>
      </c>
      <c r="L1317">
        <v>0.77558283568853192</v>
      </c>
      <c r="M1317">
        <v>0</v>
      </c>
      <c r="N1317">
        <v>0</v>
      </c>
      <c r="O1317">
        <v>0</v>
      </c>
      <c r="P1317">
        <v>0</v>
      </c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t="str">
        <f>VLOOKUP(A1317,Misc!$A$3:$B$11,2,FALSE)</f>
        <v>MYR</v>
      </c>
      <c r="BR1317">
        <f>INDEX(FX!$B$30:$AK$48,MATCH('Data (2)'!BQ1317,FX!$A$30:$A$48,0),MATCH('Data (2)'!D1317,Period,0))</f>
        <v>4.1899591599999999</v>
      </c>
      <c r="BS1317">
        <f t="shared" si="361"/>
        <v>0.37378885000874329</v>
      </c>
      <c r="BT1317">
        <f t="shared" si="362"/>
        <v>0</v>
      </c>
      <c r="BU1317">
        <f t="shared" si="363"/>
        <v>0.23968226396233727</v>
      </c>
      <c r="BV1317">
        <f t="shared" si="364"/>
        <v>0</v>
      </c>
      <c r="BW1317">
        <f t="shared" si="365"/>
        <v>1.11040829906323E-2</v>
      </c>
      <c r="BX1317">
        <f t="shared" si="366"/>
        <v>0</v>
      </c>
      <c r="BY1317">
        <f t="shared" si="367"/>
        <v>6.1798340639828125E-3</v>
      </c>
      <c r="BZ1317">
        <f t="shared" si="368"/>
        <v>0</v>
      </c>
      <c r="CA1317">
        <f t="shared" si="355"/>
        <v>1.2874399995197847</v>
      </c>
      <c r="CB1317">
        <f t="shared" si="355"/>
        <v>0.20545617326564733</v>
      </c>
      <c r="CC1317">
        <f t="shared" si="355"/>
        <v>0.2766052499026182</v>
      </c>
      <c r="CD1317">
        <f t="shared" si="354"/>
        <v>0.17830649385828515</v>
      </c>
      <c r="CE1317" s="4">
        <f t="shared" si="357"/>
        <v>0.64122368539546026</v>
      </c>
      <c r="CF1317" s="4" t="str">
        <f t="shared" si="358"/>
        <v/>
      </c>
      <c r="CG1317" s="4">
        <f t="shared" si="359"/>
        <v>2.5783443304565445E-2</v>
      </c>
      <c r="CH1317" s="4" t="str">
        <f t="shared" si="360"/>
        <v/>
      </c>
      <c r="CI1317">
        <f>INDEX(FX!$B$114:$AK$132,MATCH('Data (2)'!BQ1317,FX!$A$114:$A$132,0),MATCH('Data (2)'!D1317,Period,0))</f>
        <v>4.3497172700000002</v>
      </c>
    </row>
    <row r="1318" spans="1:87" hidden="1" x14ac:dyDescent="0.15">
      <c r="A1318" t="s">
        <v>80</v>
      </c>
      <c r="B1318" s="1">
        <f t="shared" si="370"/>
        <v>44044</v>
      </c>
      <c r="C1318" t="str">
        <f t="shared" si="370"/>
        <v>Corporate Care</v>
      </c>
      <c r="D1318" s="1">
        <v>44075</v>
      </c>
      <c r="E1318">
        <v>3.2289149323228301</v>
      </c>
      <c r="F1318">
        <v>1.7989477858678777</v>
      </c>
      <c r="G1318">
        <v>0.93185730815200007</v>
      </c>
      <c r="H1318">
        <v>0.3425223079339666</v>
      </c>
      <c r="I1318">
        <v>6.0000000000000018</v>
      </c>
      <c r="J1318">
        <v>1.0000516514883842</v>
      </c>
      <c r="K1318">
        <v>1.3741772682139874</v>
      </c>
      <c r="L1318">
        <v>0.86051328114182912</v>
      </c>
      <c r="M1318">
        <v>0</v>
      </c>
      <c r="N1318">
        <v>0</v>
      </c>
      <c r="O1318">
        <v>0</v>
      </c>
      <c r="P1318">
        <v>0</v>
      </c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t="str">
        <f>VLOOKUP(A1318,Misc!$A$3:$B$11,2,FALSE)</f>
        <v>MYR</v>
      </c>
      <c r="BR1318">
        <f>INDEX(FX!$B$30:$AK$48,MATCH('Data (2)'!BQ1318,FX!$A$30:$A$48,0),MATCH('Data (2)'!D1318,Period,0))</f>
        <v>4.1899591599999999</v>
      </c>
      <c r="BS1318">
        <f t="shared" si="361"/>
        <v>0</v>
      </c>
      <c r="BT1318">
        <f t="shared" si="362"/>
        <v>0.77063160021894583</v>
      </c>
      <c r="BU1318">
        <f t="shared" si="363"/>
        <v>0</v>
      </c>
      <c r="BV1318">
        <f t="shared" si="364"/>
        <v>0.42934733184078999</v>
      </c>
      <c r="BW1318">
        <f t="shared" si="365"/>
        <v>0</v>
      </c>
      <c r="BX1318">
        <f t="shared" si="366"/>
        <v>0.22240247996880239</v>
      </c>
      <c r="BY1318">
        <f t="shared" si="367"/>
        <v>0</v>
      </c>
      <c r="BZ1318">
        <f t="shared" si="368"/>
        <v>8.1748364328679185E-2</v>
      </c>
      <c r="CA1318">
        <f t="shared" si="355"/>
        <v>1.3793999994854842</v>
      </c>
      <c r="CB1318">
        <f t="shared" si="355"/>
        <v>0.22991187459142237</v>
      </c>
      <c r="CC1318">
        <f t="shared" si="355"/>
        <v>0.31592335384455628</v>
      </c>
      <c r="CD1318">
        <f t="shared" si="354"/>
        <v>0.19783200326071518</v>
      </c>
      <c r="CE1318" s="4" t="str">
        <f t="shared" si="357"/>
        <v/>
      </c>
      <c r="CF1318" s="4">
        <f t="shared" si="358"/>
        <v>0.55713694029521654</v>
      </c>
      <c r="CG1318" s="4" t="str">
        <f t="shared" si="359"/>
        <v/>
      </c>
      <c r="CH1318" s="4">
        <f t="shared" si="360"/>
        <v>0.19040147280801784</v>
      </c>
      <c r="CI1318">
        <f>INDEX(FX!$B$114:$AK$132,MATCH('Data (2)'!BQ1318,FX!$A$114:$A$132,0),MATCH('Data (2)'!D1318,Period,0))</f>
        <v>4.3497172700000002</v>
      </c>
    </row>
    <row r="1319" spans="1:87" hidden="1" x14ac:dyDescent="0.15">
      <c r="A1319" t="s">
        <v>80</v>
      </c>
      <c r="B1319" s="1">
        <f t="shared" si="370"/>
        <v>44044</v>
      </c>
      <c r="C1319" t="str">
        <f t="shared" si="370"/>
        <v>Corporate Care</v>
      </c>
      <c r="D1319" s="1">
        <v>44105</v>
      </c>
      <c r="E1319">
        <v>3.3335149323228297</v>
      </c>
      <c r="F1319">
        <v>1.8210975188639027</v>
      </c>
      <c r="G1319">
        <v>0.98521530815199987</v>
      </c>
      <c r="H1319">
        <v>0.36223557030042891</v>
      </c>
      <c r="I1319">
        <v>6.1000000000000014</v>
      </c>
      <c r="J1319">
        <v>1.0431893632181639</v>
      </c>
      <c r="K1319">
        <v>1.4500207679235344</v>
      </c>
      <c r="L1319">
        <v>0.89323043141230962</v>
      </c>
      <c r="M1319">
        <v>0</v>
      </c>
      <c r="N1319">
        <v>0</v>
      </c>
      <c r="O1319">
        <v>0</v>
      </c>
      <c r="P1319">
        <v>0</v>
      </c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t="str">
        <f>VLOOKUP(A1319,Misc!$A$3:$B$11,2,FALSE)</f>
        <v>MYR</v>
      </c>
      <c r="BR1319">
        <f>INDEX(FX!$B$30:$AK$48,MATCH('Data (2)'!BQ1319,FX!$A$30:$A$48,0),MATCH('Data (2)'!D1319,Period,0))</f>
        <v>4.1899591599999999</v>
      </c>
      <c r="BS1319">
        <f t="shared" si="361"/>
        <v>0</v>
      </c>
      <c r="BT1319">
        <f t="shared" si="362"/>
        <v>0.79559604402512352</v>
      </c>
      <c r="BU1319">
        <f t="shared" si="363"/>
        <v>0</v>
      </c>
      <c r="BV1319">
        <f t="shared" si="364"/>
        <v>0.43463371582454824</v>
      </c>
      <c r="BW1319">
        <f t="shared" si="365"/>
        <v>0</v>
      </c>
      <c r="BX1319">
        <f t="shared" si="366"/>
        <v>0.23513721029968224</v>
      </c>
      <c r="BY1319">
        <f t="shared" si="367"/>
        <v>0</v>
      </c>
      <c r="BZ1319">
        <f t="shared" si="368"/>
        <v>8.6453246074224013E-2</v>
      </c>
      <c r="CA1319">
        <f t="shared" si="355"/>
        <v>1.4023899994769089</v>
      </c>
      <c r="CB1319">
        <f t="shared" si="355"/>
        <v>0.23982923451439958</v>
      </c>
      <c r="CC1319">
        <f t="shared" si="355"/>
        <v>0.33335977442127734</v>
      </c>
      <c r="CD1319">
        <f t="shared" si="354"/>
        <v>0.20535367610509306</v>
      </c>
      <c r="CE1319" s="4" t="str">
        <f t="shared" si="357"/>
        <v/>
      </c>
      <c r="CF1319" s="4">
        <f t="shared" si="358"/>
        <v>0.54629949342838013</v>
      </c>
      <c r="CG1319" s="4" t="str">
        <f t="shared" si="359"/>
        <v/>
      </c>
      <c r="CH1319" s="4">
        <f t="shared" si="360"/>
        <v>0.19891058361685687</v>
      </c>
      <c r="CI1319">
        <f>INDEX(FX!$B$114:$AK$132,MATCH('Data (2)'!BQ1319,FX!$A$114:$A$132,0),MATCH('Data (2)'!D1319,Period,0))</f>
        <v>4.3497172700000002</v>
      </c>
    </row>
    <row r="1320" spans="1:87" hidden="1" x14ac:dyDescent="0.15">
      <c r="A1320" t="s">
        <v>80</v>
      </c>
      <c r="B1320" s="1">
        <f t="shared" si="370"/>
        <v>44044</v>
      </c>
      <c r="C1320" t="str">
        <f t="shared" si="370"/>
        <v>Corporate Care</v>
      </c>
      <c r="D1320" s="1">
        <v>44136</v>
      </c>
      <c r="E1320">
        <v>3.83398059213786</v>
      </c>
      <c r="F1320">
        <v>2.1221032681004375</v>
      </c>
      <c r="G1320">
        <v>1.0404633081520001</v>
      </c>
      <c r="H1320">
        <v>0.38238638552660265</v>
      </c>
      <c r="I1320">
        <v>6.3000000000000007</v>
      </c>
      <c r="J1320">
        <v>1.0963770564215065</v>
      </c>
      <c r="K1320">
        <v>1.5355320857934858</v>
      </c>
      <c r="L1320">
        <v>0.93569565413895806</v>
      </c>
      <c r="M1320">
        <v>0</v>
      </c>
      <c r="N1320">
        <v>0</v>
      </c>
      <c r="O1320">
        <v>0</v>
      </c>
      <c r="P1320">
        <v>0</v>
      </c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t="str">
        <f>VLOOKUP(A1320,Misc!$A$3:$B$11,2,FALSE)</f>
        <v>MYR</v>
      </c>
      <c r="BR1320">
        <f>INDEX(FX!$B$30:$AK$48,MATCH('Data (2)'!BQ1320,FX!$A$30:$A$48,0),MATCH('Data (2)'!D1320,Period,0))</f>
        <v>4.1899591599999999</v>
      </c>
      <c r="BS1320">
        <f t="shared" si="361"/>
        <v>0</v>
      </c>
      <c r="BT1320">
        <f t="shared" si="362"/>
        <v>0.91504008648567836</v>
      </c>
      <c r="BU1320">
        <f t="shared" si="363"/>
        <v>0</v>
      </c>
      <c r="BV1320">
        <f t="shared" si="364"/>
        <v>0.50647349701146904</v>
      </c>
      <c r="BW1320">
        <f t="shared" si="365"/>
        <v>0</v>
      </c>
      <c r="BX1320">
        <f t="shared" si="366"/>
        <v>0.24832301901291087</v>
      </c>
      <c r="BY1320">
        <f t="shared" si="367"/>
        <v>0</v>
      </c>
      <c r="BZ1320">
        <f t="shared" si="368"/>
        <v>9.1262556727785063E-2</v>
      </c>
      <c r="CA1320">
        <f t="shared" si="355"/>
        <v>1.4483699994597581</v>
      </c>
      <c r="CB1320">
        <f t="shared" si="355"/>
        <v>0.25205708517728703</v>
      </c>
      <c r="CC1320">
        <f t="shared" si="355"/>
        <v>0.35301882639224635</v>
      </c>
      <c r="CD1320">
        <f t="shared" si="354"/>
        <v>0.21511643080630802</v>
      </c>
      <c r="CE1320" s="4" t="str">
        <f t="shared" si="357"/>
        <v/>
      </c>
      <c r="CF1320" s="4">
        <f t="shared" si="358"/>
        <v>0.55349869857247624</v>
      </c>
      <c r="CG1320" s="4" t="str">
        <f t="shared" si="359"/>
        <v/>
      </c>
      <c r="CH1320" s="4">
        <f t="shared" si="360"/>
        <v>0.18019216655223805</v>
      </c>
      <c r="CI1320">
        <f>INDEX(FX!$B$114:$AK$132,MATCH('Data (2)'!BQ1320,FX!$A$114:$A$132,0),MATCH('Data (2)'!D1320,Period,0))</f>
        <v>4.3497172700000002</v>
      </c>
    </row>
    <row r="1321" spans="1:87" hidden="1" x14ac:dyDescent="0.15">
      <c r="A1321" t="s">
        <v>80</v>
      </c>
      <c r="B1321" s="1">
        <f t="shared" si="370"/>
        <v>44044</v>
      </c>
      <c r="C1321" t="str">
        <f t="shared" si="370"/>
        <v>Corporate Care</v>
      </c>
      <c r="D1321" s="1">
        <v>44166</v>
      </c>
      <c r="E1321">
        <v>4.3839756212860497</v>
      </c>
      <c r="F1321">
        <v>2.4386239229222184</v>
      </c>
      <c r="G1321">
        <v>1.149069308152</v>
      </c>
      <c r="H1321">
        <v>0.42383967122924737</v>
      </c>
      <c r="I1321">
        <v>6.6059380134021435</v>
      </c>
      <c r="J1321">
        <v>1.1932992306014421</v>
      </c>
      <c r="K1321">
        <v>1.6974609797110438</v>
      </c>
      <c r="L1321">
        <v>1.0114568689849852</v>
      </c>
      <c r="M1321">
        <v>0</v>
      </c>
      <c r="N1321">
        <v>0</v>
      </c>
      <c r="O1321">
        <v>0</v>
      </c>
      <c r="P1321">
        <v>0</v>
      </c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t="str">
        <f>VLOOKUP(A1321,Misc!$A$3:$B$11,2,FALSE)</f>
        <v>MYR</v>
      </c>
      <c r="BR1321">
        <f>INDEX(FX!$B$30:$AK$48,MATCH('Data (2)'!BQ1321,FX!$A$30:$A$48,0),MATCH('Data (2)'!D1321,Period,0))</f>
        <v>4.1899591599999999</v>
      </c>
      <c r="BS1321">
        <f t="shared" si="361"/>
        <v>0</v>
      </c>
      <c r="BT1321">
        <f t="shared" si="362"/>
        <v>1.0463050960348859</v>
      </c>
      <c r="BU1321">
        <f t="shared" si="363"/>
        <v>0</v>
      </c>
      <c r="BV1321">
        <f t="shared" si="364"/>
        <v>0.58201615571885867</v>
      </c>
      <c r="BW1321">
        <f t="shared" si="365"/>
        <v>0</v>
      </c>
      <c r="BX1321">
        <f t="shared" si="366"/>
        <v>0.27424355805701933</v>
      </c>
      <c r="BY1321">
        <f t="shared" si="367"/>
        <v>0</v>
      </c>
      <c r="BZ1321">
        <f t="shared" si="368"/>
        <v>0.10115603876894289</v>
      </c>
      <c r="CA1321">
        <f t="shared" si="355"/>
        <v>1.5187051487146757</v>
      </c>
      <c r="CB1321">
        <f t="shared" si="355"/>
        <v>0.27433949301294286</v>
      </c>
      <c r="CC1321">
        <f t="shared" si="355"/>
        <v>0.39024627909000709</v>
      </c>
      <c r="CD1321">
        <f t="shared" si="354"/>
        <v>0.23253393409291293</v>
      </c>
      <c r="CE1321" s="4" t="str">
        <f t="shared" si="357"/>
        <v/>
      </c>
      <c r="CF1321" s="4">
        <f t="shared" si="358"/>
        <v>0.55625855013464742</v>
      </c>
      <c r="CG1321" s="4" t="str">
        <f t="shared" si="359"/>
        <v/>
      </c>
      <c r="CH1321" s="4">
        <f t="shared" si="360"/>
        <v>0.17380280216449187</v>
      </c>
      <c r="CI1321">
        <f>INDEX(FX!$B$114:$AK$132,MATCH('Data (2)'!BQ1321,FX!$A$114:$A$132,0),MATCH('Data (2)'!D1321,Period,0))</f>
        <v>4.3497172700000002</v>
      </c>
    </row>
    <row r="1322" spans="1:87" x14ac:dyDescent="0.15">
      <c r="A1322" t="s">
        <v>80</v>
      </c>
      <c r="B1322" s="1">
        <f>B1297</f>
        <v>44044</v>
      </c>
      <c r="C1322" t="s">
        <v>45</v>
      </c>
      <c r="D1322" s="1">
        <v>43831</v>
      </c>
      <c r="E1322">
        <f t="array" ref="E1322:E1333">TRANSPOSE('[15]OVERALL_Key Metrics P1'!$F$6:$Q$6)</f>
        <v>4.5783530160000012</v>
      </c>
      <c r="F1322">
        <f t="array" ref="F1322:F1333">TRANSPOSE('[15]OVERALL_Key Metrics P1'!$F$11:$Q$11)</f>
        <v>1.4613727634018481</v>
      </c>
      <c r="G1322">
        <f t="array" ref="G1322:G1333">TRANSPOSE('[15]OVERALL_Key Metrics P1'!$F$16:$Q$16)</f>
        <v>1.963996756652256</v>
      </c>
      <c r="H1322">
        <f t="array" ref="H1322:H1333">TRANSPOSE('[15]OVERALL_Key Metrics P1'!$F$21:$Q$21)</f>
        <v>0.92282255409695046</v>
      </c>
      <c r="I1322">
        <f t="array" ref="I1322:I1333">TRANSPOSE('[15]OVERALL_Key Metrics P1'!$F$7:$Q$7)</f>
        <v>3.7344999999999997</v>
      </c>
      <c r="J1322">
        <f t="array" ref="J1322:J1333">TRANSPOSE('[15]OVERALL_Key Metrics P1'!$F$12:$Q$12)</f>
        <v>1.7029498076557734</v>
      </c>
      <c r="K1322">
        <f t="array" ref="K1322:K1333">TRANSPOSE('[15]OVERALL_Key Metrics P1'!$F$17:$Q$17)</f>
        <v>2.1690429846685464</v>
      </c>
      <c r="L1322">
        <f t="array" ref="L1322:L1333">TRANSPOSE('[15]OVERALL_Key Metrics P1'!$F$22:$Q$22)</f>
        <v>1.2900163071059394</v>
      </c>
      <c r="M1322">
        <f t="array" ref="M1322:M1333">TRANSPOSE('[15]OVERALL_Key Metrics P1'!$F$9:$Q$9)</f>
        <v>0.92117335800000011</v>
      </c>
      <c r="N1322">
        <f t="array" ref="N1322:N1333">TRANSPOSE('[15]OVERALL_Key Metrics P1'!$F$14:$Q$14)</f>
        <v>7.3236139241204909E-2</v>
      </c>
      <c r="O1322">
        <f t="array" ref="O1322:O1333">TRANSPOSE('[15]OVERALL_Key Metrics P1'!$F$19:$Q$19)</f>
        <v>0</v>
      </c>
      <c r="P1322">
        <f t="array" ref="P1322:P1333">TRANSPOSE('[15]OVERALL_Key Metrics P1'!$F$24:$Q$24)</f>
        <v>0</v>
      </c>
      <c r="BQ1322" t="str">
        <f>VLOOKUP(A1322,Misc!$A$3:$B$11,2,FALSE)</f>
        <v>MYR</v>
      </c>
      <c r="BR1322">
        <f>INDEX(FX!$B$30:$AK$48,MATCH('Data (2)'!BQ1322,FX!$A$30:$A$48,0),MATCH('Data (2)'!D1322,Period,0))</f>
        <v>4.0773475799999996</v>
      </c>
      <c r="BS1322">
        <f t="shared" si="361"/>
        <v>1.1228753316144811</v>
      </c>
      <c r="BT1322">
        <f t="shared" si="362"/>
        <v>0</v>
      </c>
      <c r="BU1322">
        <f t="shared" si="363"/>
        <v>0.35841260396099178</v>
      </c>
      <c r="BV1322">
        <f t="shared" si="364"/>
        <v>0</v>
      </c>
      <c r="BW1322">
        <f t="shared" si="365"/>
        <v>0.4816848988508986</v>
      </c>
      <c r="BX1322">
        <f t="shared" si="366"/>
        <v>0</v>
      </c>
      <c r="BY1322">
        <f t="shared" si="367"/>
        <v>0.22632913579002517</v>
      </c>
      <c r="BZ1322">
        <f t="shared" si="368"/>
        <v>0</v>
      </c>
      <c r="CA1322">
        <f t="shared" si="355"/>
        <v>0.9026509069283376</v>
      </c>
      <c r="CB1322">
        <f t="shared" si="355"/>
        <v>0.41161311777585274</v>
      </c>
      <c r="CC1322">
        <f t="shared" si="355"/>
        <v>0.52427061648885043</v>
      </c>
      <c r="CD1322">
        <f t="shared" si="355"/>
        <v>0.31180462968577355</v>
      </c>
      <c r="CE1322" s="4">
        <f t="shared" si="357"/>
        <v>0.31919180506500455</v>
      </c>
      <c r="CF1322" s="4" t="str">
        <f t="shared" si="358"/>
        <v/>
      </c>
      <c r="CG1322" s="4">
        <f t="shared" si="359"/>
        <v>0.63147649744666334</v>
      </c>
      <c r="CH1322" s="4" t="str">
        <f t="shared" si="360"/>
        <v/>
      </c>
      <c r="CI1322">
        <f>INDEX(FX!$B$114:$AK$132,MATCH('Data (2)'!BQ1322,FX!$A$114:$A$132,0),MATCH('Data (2)'!D1322,Period,0))</f>
        <v>4.1372583479789107</v>
      </c>
    </row>
    <row r="1323" spans="1:87" hidden="1" x14ac:dyDescent="0.15">
      <c r="A1323" t="s">
        <v>80</v>
      </c>
      <c r="B1323" s="1">
        <f t="shared" ref="B1323:C1338" si="371">B1322</f>
        <v>44044</v>
      </c>
      <c r="C1323" t="s">
        <v>45</v>
      </c>
      <c r="D1323" s="1">
        <v>43862</v>
      </c>
      <c r="E1323">
        <v>5.9807274990000039</v>
      </c>
      <c r="F1323">
        <v>1.8435595648141059</v>
      </c>
      <c r="G1323">
        <v>2.2901472245867289</v>
      </c>
      <c r="H1323">
        <v>1.0628768803587472</v>
      </c>
      <c r="I1323">
        <v>4.0372272727272733</v>
      </c>
      <c r="J1323">
        <v>1.8687496909927617</v>
      </c>
      <c r="K1323">
        <v>2.4094958664518837</v>
      </c>
      <c r="L1323">
        <v>1.4344972313517868</v>
      </c>
      <c r="M1323">
        <v>1.2215978339999998</v>
      </c>
      <c r="N1323">
        <v>0.14481903959118467</v>
      </c>
      <c r="O1323">
        <v>0</v>
      </c>
      <c r="P1323">
        <v>0</v>
      </c>
      <c r="BQ1323" t="str">
        <f>VLOOKUP(A1323,Misc!$A$3:$B$11,2,FALSE)</f>
        <v>MYR</v>
      </c>
      <c r="BR1323">
        <f>INDEX(FX!$B$30:$AK$48,MATCH('Data (2)'!BQ1323,FX!$A$30:$A$48,0),MATCH('Data (2)'!D1323,Period,0))</f>
        <v>4.1595498400000004</v>
      </c>
      <c r="BS1323">
        <f t="shared" si="361"/>
        <v>1.4378304694144508</v>
      </c>
      <c r="BT1323">
        <f t="shared" si="362"/>
        <v>0</v>
      </c>
      <c r="BU1323">
        <f t="shared" si="363"/>
        <v>0.44321131750499848</v>
      </c>
      <c r="BV1323">
        <f t="shared" si="364"/>
        <v>0</v>
      </c>
      <c r="BW1323">
        <f t="shared" si="365"/>
        <v>0.55057573840411744</v>
      </c>
      <c r="BX1323">
        <f t="shared" si="366"/>
        <v>0</v>
      </c>
      <c r="BY1323">
        <f t="shared" si="367"/>
        <v>0.25552690104531772</v>
      </c>
      <c r="BZ1323">
        <f t="shared" si="368"/>
        <v>0</v>
      </c>
      <c r="CA1323">
        <f t="shared" si="355"/>
        <v>0.97582189294499744</v>
      </c>
      <c r="CB1323">
        <f t="shared" si="355"/>
        <v>0.45168793771499993</v>
      </c>
      <c r="CC1323">
        <f t="shared" si="355"/>
        <v>0.5823895110705245</v>
      </c>
      <c r="CD1323">
        <f t="shared" si="355"/>
        <v>0.34672653015554422</v>
      </c>
      <c r="CE1323" s="4">
        <f t="shared" si="357"/>
        <v>0.3082500523761289</v>
      </c>
      <c r="CF1323" s="4" t="str">
        <f t="shared" si="358"/>
        <v/>
      </c>
      <c r="CG1323" s="4">
        <f t="shared" si="359"/>
        <v>0.57653514464335831</v>
      </c>
      <c r="CH1323" s="4" t="str">
        <f t="shared" si="360"/>
        <v/>
      </c>
      <c r="CI1323">
        <f>INDEX(FX!$B$114:$AK$132,MATCH('Data (2)'!BQ1323,FX!$A$114:$A$132,0),MATCH('Data (2)'!D1323,Period,0))</f>
        <v>4.1372583479789107</v>
      </c>
    </row>
    <row r="1324" spans="1:87" hidden="1" x14ac:dyDescent="0.15">
      <c r="A1324" t="s">
        <v>80</v>
      </c>
      <c r="B1324" s="1">
        <f t="shared" si="371"/>
        <v>44044</v>
      </c>
      <c r="C1324" t="s">
        <v>45</v>
      </c>
      <c r="D1324" s="1">
        <v>43891</v>
      </c>
      <c r="E1324">
        <v>63.270887756000008</v>
      </c>
      <c r="F1324">
        <v>34.445931548993045</v>
      </c>
      <c r="G1324">
        <v>2.2499819539125649</v>
      </c>
      <c r="H1324">
        <v>0.98655464587356856</v>
      </c>
      <c r="I1324">
        <v>8.8568855227272749</v>
      </c>
      <c r="J1324">
        <v>2.6499167609254921</v>
      </c>
      <c r="K1324">
        <v>3.3042766389175222</v>
      </c>
      <c r="L1324">
        <v>2.141753400767521</v>
      </c>
      <c r="M1324">
        <v>1.121016137</v>
      </c>
      <c r="N1324">
        <v>9.0945137142402557E-2</v>
      </c>
      <c r="O1324">
        <v>0</v>
      </c>
      <c r="P1324">
        <v>0</v>
      </c>
      <c r="BQ1324" t="str">
        <f>VLOOKUP(A1324,Misc!$A$3:$B$11,2,FALSE)</f>
        <v>MYR</v>
      </c>
      <c r="BR1324">
        <f>INDEX(FX!$B$30:$AK$48,MATCH('Data (2)'!BQ1324,FX!$A$30:$A$48,0),MATCH('Data (2)'!D1324,Period,0))</f>
        <v>4.2902567500000002</v>
      </c>
      <c r="BS1324">
        <f t="shared" si="361"/>
        <v>14.747576064299649</v>
      </c>
      <c r="BT1324">
        <f t="shared" si="362"/>
        <v>0</v>
      </c>
      <c r="BU1324">
        <f t="shared" si="363"/>
        <v>8.0288741574715878</v>
      </c>
      <c r="BV1324">
        <f t="shared" si="364"/>
        <v>0</v>
      </c>
      <c r="BW1324">
        <f t="shared" si="365"/>
        <v>0.52443993099307284</v>
      </c>
      <c r="BX1324">
        <f t="shared" si="366"/>
        <v>0</v>
      </c>
      <c r="BY1324">
        <f t="shared" si="367"/>
        <v>0.2299523556191756</v>
      </c>
      <c r="BZ1324">
        <f t="shared" si="368"/>
        <v>0</v>
      </c>
      <c r="CA1324">
        <f t="shared" si="355"/>
        <v>2.1407620162405245</v>
      </c>
      <c r="CB1324">
        <f t="shared" si="355"/>
        <v>0.64050067412879863</v>
      </c>
      <c r="CC1324">
        <f t="shared" si="355"/>
        <v>0.7986633565031519</v>
      </c>
      <c r="CD1324">
        <f t="shared" si="355"/>
        <v>0.51767456141910684</v>
      </c>
      <c r="CE1324" s="4">
        <f t="shared" si="357"/>
        <v>0.54441991839645909</v>
      </c>
      <c r="CF1324" s="4" t="str">
        <f t="shared" si="358"/>
        <v/>
      </c>
      <c r="CG1324" s="4">
        <f t="shared" si="359"/>
        <v>2.8640672541265864E-2</v>
      </c>
      <c r="CH1324" s="4" t="str">
        <f t="shared" si="360"/>
        <v/>
      </c>
      <c r="CI1324">
        <f>INDEX(FX!$B$114:$AK$132,MATCH('Data (2)'!BQ1324,FX!$A$114:$A$132,0),MATCH('Data (2)'!D1324,Period,0))</f>
        <v>4.1372583479789107</v>
      </c>
    </row>
    <row r="1325" spans="1:87" hidden="1" x14ac:dyDescent="0.15">
      <c r="A1325" t="s">
        <v>80</v>
      </c>
      <c r="B1325" s="1">
        <f t="shared" si="371"/>
        <v>44044</v>
      </c>
      <c r="C1325" t="s">
        <v>45</v>
      </c>
      <c r="D1325" s="1">
        <v>43922</v>
      </c>
      <c r="E1325">
        <v>23.201098968000004</v>
      </c>
      <c r="F1325">
        <v>11.778577613343792</v>
      </c>
      <c r="G1325">
        <v>2.4098897718571708</v>
      </c>
      <c r="H1325">
        <v>1.121042385640695</v>
      </c>
      <c r="I1325">
        <v>8.4414741938472719</v>
      </c>
      <c r="J1325">
        <v>2.3291027281202723</v>
      </c>
      <c r="K1325">
        <v>2.8395794430183314</v>
      </c>
      <c r="L1325">
        <v>1.8618833885354751</v>
      </c>
      <c r="M1325">
        <v>1.218086386</v>
      </c>
      <c r="N1325">
        <v>0.11265769836772065</v>
      </c>
      <c r="O1325">
        <v>2.8796234183593311E-2</v>
      </c>
      <c r="P1325">
        <v>1.9795E-2</v>
      </c>
      <c r="BQ1325" t="str">
        <f>VLOOKUP(A1325,Misc!$A$3:$B$11,2,FALSE)</f>
        <v>MYR</v>
      </c>
      <c r="BR1325">
        <f>INDEX(FX!$B$30:$AK$48,MATCH('Data (2)'!BQ1325,FX!$A$30:$A$48,0),MATCH('Data (2)'!D1325,Period,0))</f>
        <v>4.3529172100000002</v>
      </c>
      <c r="BS1325">
        <f t="shared" si="361"/>
        <v>5.3300115413865186</v>
      </c>
      <c r="BT1325">
        <f t="shared" si="362"/>
        <v>0</v>
      </c>
      <c r="BU1325">
        <f t="shared" si="363"/>
        <v>2.7059043499115369</v>
      </c>
      <c r="BV1325">
        <f t="shared" si="364"/>
        <v>0</v>
      </c>
      <c r="BW1325">
        <f t="shared" si="365"/>
        <v>0.55362637412926374</v>
      </c>
      <c r="BX1325">
        <f t="shared" si="366"/>
        <v>0</v>
      </c>
      <c r="BY1325">
        <f t="shared" si="367"/>
        <v>0.25753818222531621</v>
      </c>
      <c r="BZ1325">
        <f t="shared" si="368"/>
        <v>0</v>
      </c>
      <c r="CA1325">
        <f t="shared" si="355"/>
        <v>2.0403546222756455</v>
      </c>
      <c r="CB1325">
        <f t="shared" si="355"/>
        <v>0.56295801040755911</v>
      </c>
      <c r="CC1325">
        <f t="shared" si="355"/>
        <v>0.68634327474509593</v>
      </c>
      <c r="CD1325">
        <f t="shared" si="355"/>
        <v>0.45002831148918282</v>
      </c>
      <c r="CE1325" s="4">
        <f t="shared" si="357"/>
        <v>0.50767326278765212</v>
      </c>
      <c r="CF1325" s="4" t="str">
        <f t="shared" si="358"/>
        <v/>
      </c>
      <c r="CG1325" s="4">
        <f t="shared" si="359"/>
        <v>9.5176380581869349E-2</v>
      </c>
      <c r="CH1325" s="4" t="str">
        <f t="shared" si="360"/>
        <v/>
      </c>
      <c r="CI1325">
        <f>INDEX(FX!$B$114:$AK$132,MATCH('Data (2)'!BQ1325,FX!$A$114:$A$132,0),MATCH('Data (2)'!D1325,Period,0))</f>
        <v>4.1372583479789107</v>
      </c>
    </row>
    <row r="1326" spans="1:87" hidden="1" x14ac:dyDescent="0.15">
      <c r="A1326" t="s">
        <v>80</v>
      </c>
      <c r="B1326" s="1">
        <f t="shared" si="371"/>
        <v>44044</v>
      </c>
      <c r="C1326" t="s">
        <v>45</v>
      </c>
      <c r="D1326" s="1">
        <v>43952</v>
      </c>
      <c r="E1326">
        <v>6.0756036768999797</v>
      </c>
      <c r="F1326">
        <v>2.5280880531584247</v>
      </c>
      <c r="G1326">
        <v>2.4699692430968812</v>
      </c>
      <c r="H1326">
        <v>1.0945950141112777</v>
      </c>
      <c r="I1326">
        <v>7.5424343516072723</v>
      </c>
      <c r="J1326">
        <v>1.8046561601085234</v>
      </c>
      <c r="K1326">
        <v>2.0528251478473765</v>
      </c>
      <c r="L1326">
        <v>1.386698426007835</v>
      </c>
      <c r="M1326">
        <v>1.1676596660000003</v>
      </c>
      <c r="N1326">
        <v>9.2457815105571411E-2</v>
      </c>
      <c r="O1326">
        <v>1.6127057005439354E-2</v>
      </c>
      <c r="P1326">
        <v>1.0664E-2</v>
      </c>
      <c r="BQ1326" t="str">
        <f>VLOOKUP(A1326,Misc!$A$3:$B$11,2,FALSE)</f>
        <v>MYR</v>
      </c>
      <c r="BR1326">
        <f>INDEX(FX!$B$30:$AK$48,MATCH('Data (2)'!BQ1326,FX!$A$30:$A$48,0),MATCH('Data (2)'!D1326,Period,0))</f>
        <v>4.3369319300000004</v>
      </c>
      <c r="BS1326">
        <f t="shared" si="361"/>
        <v>1.4008990168540596</v>
      </c>
      <c r="BT1326">
        <f t="shared" si="362"/>
        <v>0</v>
      </c>
      <c r="BU1326">
        <f t="shared" si="363"/>
        <v>0.58292085141359928</v>
      </c>
      <c r="BV1326">
        <f t="shared" si="364"/>
        <v>0</v>
      </c>
      <c r="BW1326">
        <f t="shared" si="365"/>
        <v>0.5695199470416592</v>
      </c>
      <c r="BX1326">
        <f t="shared" si="366"/>
        <v>0</v>
      </c>
      <c r="BY1326">
        <f t="shared" si="367"/>
        <v>0.25238925391925104</v>
      </c>
      <c r="BZ1326">
        <f t="shared" si="368"/>
        <v>0</v>
      </c>
      <c r="CA1326">
        <f t="shared" si="355"/>
        <v>1.8230513342952881</v>
      </c>
      <c r="CB1326">
        <f t="shared" si="355"/>
        <v>0.43619614931470613</v>
      </c>
      <c r="CC1326">
        <f t="shared" si="355"/>
        <v>0.49618007269239078</v>
      </c>
      <c r="CD1326">
        <f t="shared" si="355"/>
        <v>0.33517327403188396</v>
      </c>
      <c r="CE1326" s="4">
        <f t="shared" si="357"/>
        <v>0.41610483296836076</v>
      </c>
      <c r="CF1326" s="4" t="str">
        <f t="shared" si="358"/>
        <v/>
      </c>
      <c r="CG1326" s="4">
        <f t="shared" si="359"/>
        <v>0.43297345309779206</v>
      </c>
      <c r="CH1326" s="4" t="str">
        <f t="shared" si="360"/>
        <v/>
      </c>
      <c r="CI1326">
        <f>INDEX(FX!$B$114:$AK$132,MATCH('Data (2)'!BQ1326,FX!$A$114:$A$132,0),MATCH('Data (2)'!D1326,Period,0))</f>
        <v>4.1372583479789107</v>
      </c>
    </row>
    <row r="1327" spans="1:87" hidden="1" x14ac:dyDescent="0.15">
      <c r="A1327" t="s">
        <v>80</v>
      </c>
      <c r="B1327" s="1">
        <f t="shared" si="371"/>
        <v>44044</v>
      </c>
      <c r="C1327" t="s">
        <v>45</v>
      </c>
      <c r="D1327" s="1">
        <v>43983</v>
      </c>
      <c r="E1327">
        <v>7.1172856138999743</v>
      </c>
      <c r="F1327">
        <v>2.643333651978629</v>
      </c>
      <c r="G1327">
        <v>2.4352750792663973</v>
      </c>
      <c r="H1327">
        <v>1.0603836068625179</v>
      </c>
      <c r="I1327">
        <v>9.0474455227272745</v>
      </c>
      <c r="J1327">
        <v>2.4425046165832254</v>
      </c>
      <c r="K1327">
        <v>3.0208401766719795</v>
      </c>
      <c r="L1327">
        <v>1.8964515250003295</v>
      </c>
      <c r="M1327">
        <v>1.603826524</v>
      </c>
      <c r="N1327">
        <v>0.19478646829295557</v>
      </c>
      <c r="O1327">
        <v>1.6243576348640563E-2</v>
      </c>
      <c r="P1327">
        <v>1.8148999999999998E-2</v>
      </c>
      <c r="BQ1327" t="str">
        <f>VLOOKUP(A1327,Misc!$A$3:$B$11,2,FALSE)</f>
        <v>MYR</v>
      </c>
      <c r="BR1327">
        <f>INDEX(FX!$B$30:$AK$48,MATCH('Data (2)'!BQ1327,FX!$A$30:$A$48,0),MATCH('Data (2)'!D1327,Period,0))</f>
        <v>4.2757296699999996</v>
      </c>
      <c r="BS1327">
        <f t="shared" si="361"/>
        <v>1.6645780166686672</v>
      </c>
      <c r="BT1327">
        <f t="shared" si="362"/>
        <v>0</v>
      </c>
      <c r="BU1327">
        <f t="shared" si="363"/>
        <v>0.61821814192912461</v>
      </c>
      <c r="BV1327">
        <f t="shared" si="364"/>
        <v>0</v>
      </c>
      <c r="BW1327">
        <f t="shared" si="365"/>
        <v>0.56955777544897912</v>
      </c>
      <c r="BX1327">
        <f t="shared" si="366"/>
        <v>0</v>
      </c>
      <c r="BY1327">
        <f t="shared" si="367"/>
        <v>0.2480006194738027</v>
      </c>
      <c r="BZ1327">
        <f t="shared" si="368"/>
        <v>0</v>
      </c>
      <c r="CA1327">
        <f t="shared" si="355"/>
        <v>2.1868215039428311</v>
      </c>
      <c r="CB1327">
        <f t="shared" si="355"/>
        <v>0.59036792270330707</v>
      </c>
      <c r="CC1327">
        <f t="shared" si="355"/>
        <v>0.73015507434958415</v>
      </c>
      <c r="CD1327">
        <f t="shared" si="355"/>
        <v>0.45838363609242916</v>
      </c>
      <c r="CE1327" s="4">
        <f t="shared" si="357"/>
        <v>0.37139631530540657</v>
      </c>
      <c r="CF1327" s="4" t="str">
        <f t="shared" si="358"/>
        <v/>
      </c>
      <c r="CG1327" s="4">
        <f t="shared" si="359"/>
        <v>0.40115390127492351</v>
      </c>
      <c r="CH1327" s="4" t="str">
        <f t="shared" si="360"/>
        <v/>
      </c>
      <c r="CI1327">
        <f>INDEX(FX!$B$114:$AK$132,MATCH('Data (2)'!BQ1327,FX!$A$114:$A$132,0),MATCH('Data (2)'!D1327,Period,0))</f>
        <v>4.1372583479789107</v>
      </c>
    </row>
    <row r="1328" spans="1:87" hidden="1" x14ac:dyDescent="0.15">
      <c r="A1328" t="s">
        <v>80</v>
      </c>
      <c r="B1328" s="1">
        <f t="shared" si="371"/>
        <v>44044</v>
      </c>
      <c r="C1328" t="s">
        <v>45</v>
      </c>
      <c r="D1328" s="1">
        <v>44013</v>
      </c>
      <c r="E1328">
        <v>8.0466884908999781</v>
      </c>
      <c r="F1328">
        <v>2.9185545476209547</v>
      </c>
      <c r="G1328">
        <v>2.685675433854354</v>
      </c>
      <c r="H1328">
        <v>1.1428657091133458</v>
      </c>
      <c r="I1328">
        <v>9.3684055227272705</v>
      </c>
      <c r="J1328">
        <v>2.6084423538872104</v>
      </c>
      <c r="K1328">
        <v>3.2552793927849653</v>
      </c>
      <c r="L1328">
        <v>2.0324844727746911</v>
      </c>
      <c r="M1328">
        <v>0.99353771072762498</v>
      </c>
      <c r="N1328">
        <v>0.11623259436617939</v>
      </c>
      <c r="O1328">
        <v>4.1042459166444022E-2</v>
      </c>
      <c r="P1328">
        <v>1.9094E-2</v>
      </c>
      <c r="BQ1328" t="str">
        <f>VLOOKUP(A1328,Misc!$A$3:$B$11,2,FALSE)</f>
        <v>MYR</v>
      </c>
      <c r="BR1328">
        <f>INDEX(FX!$B$30:$AK$48,MATCH('Data (2)'!BQ1328,FX!$A$30:$A$48,0),MATCH('Data (2)'!D1328,Period,0))</f>
        <v>4.2665431600000003</v>
      </c>
      <c r="BS1328">
        <f t="shared" si="361"/>
        <v>1.8859972087801351</v>
      </c>
      <c r="BT1328">
        <f t="shared" si="362"/>
        <v>0</v>
      </c>
      <c r="BU1328">
        <f t="shared" si="363"/>
        <v>0.68405602338286309</v>
      </c>
      <c r="BV1328">
        <f t="shared" si="364"/>
        <v>0</v>
      </c>
      <c r="BW1328">
        <f t="shared" si="365"/>
        <v>0.62947340109747152</v>
      </c>
      <c r="BX1328">
        <f t="shared" si="366"/>
        <v>0</v>
      </c>
      <c r="BY1328">
        <f t="shared" si="367"/>
        <v>0.26786690448324113</v>
      </c>
      <c r="BZ1328">
        <f t="shared" si="368"/>
        <v>0</v>
      </c>
      <c r="CA1328">
        <f t="shared" si="355"/>
        <v>2.1537964288716331</v>
      </c>
      <c r="CB1328">
        <f t="shared" si="355"/>
        <v>0.59968089693498861</v>
      </c>
      <c r="CC1328">
        <f t="shared" si="355"/>
        <v>0.74838873212211443</v>
      </c>
      <c r="CD1328">
        <f t="shared" si="355"/>
        <v>0.46726818011661042</v>
      </c>
      <c r="CE1328" s="4">
        <f t="shared" si="357"/>
        <v>0.36270256403259005</v>
      </c>
      <c r="CF1328" s="4" t="str">
        <f t="shared" si="358"/>
        <v/>
      </c>
      <c r="CG1328" s="4">
        <f t="shared" si="359"/>
        <v>0.39158620833211671</v>
      </c>
      <c r="CH1328" s="4" t="str">
        <f t="shared" si="360"/>
        <v/>
      </c>
      <c r="CI1328">
        <f>INDEX(FX!$B$114:$AK$132,MATCH('Data (2)'!BQ1328,FX!$A$114:$A$132,0),MATCH('Data (2)'!D1328,Period,0))</f>
        <v>4.3497172700000002</v>
      </c>
    </row>
    <row r="1329" spans="1:87" hidden="1" x14ac:dyDescent="0.15">
      <c r="A1329" t="s">
        <v>80</v>
      </c>
      <c r="B1329" s="1">
        <f t="shared" si="371"/>
        <v>44044</v>
      </c>
      <c r="C1329" t="s">
        <v>45</v>
      </c>
      <c r="D1329" s="1">
        <v>44044</v>
      </c>
      <c r="E1329">
        <v>8.0857642860646237</v>
      </c>
      <c r="F1329">
        <v>3.0804819557544838</v>
      </c>
      <c r="G1329">
        <v>2.9550125473845914</v>
      </c>
      <c r="H1329">
        <v>1.3109808445668065</v>
      </c>
      <c r="I1329">
        <v>10.169365522727272</v>
      </c>
      <c r="J1329">
        <v>2.9155318543487052</v>
      </c>
      <c r="K1329">
        <v>3.7539377229821502</v>
      </c>
      <c r="L1329">
        <v>2.3015796066725356</v>
      </c>
      <c r="M1329">
        <v>1.3964985316298753</v>
      </c>
      <c r="N1329">
        <v>0.16811121186307273</v>
      </c>
      <c r="O1329">
        <v>8.4158821606764911E-2</v>
      </c>
      <c r="P1329">
        <v>4.3123000000000002E-2</v>
      </c>
      <c r="BQ1329" t="str">
        <f>VLOOKUP(A1329,Misc!$A$3:$B$11,2,FALSE)</f>
        <v>MYR</v>
      </c>
      <c r="BR1329">
        <f>INDEX(FX!$B$30:$AK$48,MATCH('Data (2)'!BQ1329,FX!$A$30:$A$48,0),MATCH('Data (2)'!D1329,Period,0))</f>
        <v>4.1899591599999999</v>
      </c>
      <c r="BS1329">
        <f t="shared" si="361"/>
        <v>1.9297954890005715</v>
      </c>
      <c r="BT1329">
        <f t="shared" si="362"/>
        <v>0</v>
      </c>
      <c r="BU1329">
        <f t="shared" si="363"/>
        <v>0.73520572352177382</v>
      </c>
      <c r="BV1329">
        <f t="shared" si="364"/>
        <v>0</v>
      </c>
      <c r="BW1329">
        <f t="shared" si="365"/>
        <v>0.70526046544677812</v>
      </c>
      <c r="BX1329">
        <f t="shared" si="366"/>
        <v>0</v>
      </c>
      <c r="BY1329">
        <f t="shared" si="367"/>
        <v>0.3128863061679118</v>
      </c>
      <c r="BZ1329">
        <f t="shared" si="368"/>
        <v>0</v>
      </c>
      <c r="CA1329">
        <f t="shared" si="355"/>
        <v>2.3379371328029492</v>
      </c>
      <c r="CB1329">
        <f t="shared" si="355"/>
        <v>0.67028077306475253</v>
      </c>
      <c r="CC1329">
        <f t="shared" si="355"/>
        <v>0.86303028219168598</v>
      </c>
      <c r="CD1329">
        <f t="shared" si="355"/>
        <v>0.52913315137664929</v>
      </c>
      <c r="CE1329" s="4">
        <f t="shared" si="357"/>
        <v>0.38097597787552717</v>
      </c>
      <c r="CF1329" s="4" t="str">
        <f t="shared" si="358"/>
        <v/>
      </c>
      <c r="CG1329" s="4">
        <f t="shared" si="359"/>
        <v>0.42557653750181307</v>
      </c>
      <c r="CH1329" s="4" t="str">
        <f t="shared" si="360"/>
        <v/>
      </c>
      <c r="CI1329">
        <f>INDEX(FX!$B$114:$AK$132,MATCH('Data (2)'!BQ1329,FX!$A$114:$A$132,0),MATCH('Data (2)'!D1329,Period,0))</f>
        <v>4.3497172700000002</v>
      </c>
    </row>
    <row r="1330" spans="1:87" hidden="1" x14ac:dyDescent="0.15">
      <c r="A1330" t="s">
        <v>80</v>
      </c>
      <c r="B1330" s="1">
        <f t="shared" si="371"/>
        <v>44044</v>
      </c>
      <c r="C1330" t="s">
        <v>45</v>
      </c>
      <c r="D1330" s="1">
        <v>44075</v>
      </c>
      <c r="E1330">
        <v>9.7828523923828303</v>
      </c>
      <c r="F1330">
        <v>3.6652036935344023</v>
      </c>
      <c r="G1330">
        <v>3.3642132294788123</v>
      </c>
      <c r="H1330">
        <v>1.3382016350690478</v>
      </c>
      <c r="I1330">
        <v>10.769365522727275</v>
      </c>
      <c r="J1330">
        <v>3.1870182845493988</v>
      </c>
      <c r="K1330">
        <v>4.1517446933330087</v>
      </c>
      <c r="L1330">
        <v>2.5255745189023973</v>
      </c>
      <c r="M1330">
        <v>1.91113749</v>
      </c>
      <c r="N1330">
        <v>0.30841549252984468</v>
      </c>
      <c r="O1330">
        <v>0.35465878991021033</v>
      </c>
      <c r="P1330">
        <v>0.18995599999999999</v>
      </c>
      <c r="BQ1330" t="str">
        <f>VLOOKUP(A1330,Misc!$A$3:$B$11,2,FALSE)</f>
        <v>MYR</v>
      </c>
      <c r="BR1330">
        <f>INDEX(FX!$B$30:$AK$48,MATCH('Data (2)'!BQ1330,FX!$A$30:$A$48,0),MATCH('Data (2)'!D1330,Period,0))</f>
        <v>4.1899591599999999</v>
      </c>
      <c r="BS1330">
        <f t="shared" si="361"/>
        <v>0</v>
      </c>
      <c r="BT1330">
        <f t="shared" si="362"/>
        <v>2.3348323978372214</v>
      </c>
      <c r="BU1330">
        <f t="shared" si="363"/>
        <v>0</v>
      </c>
      <c r="BV1330">
        <f t="shared" si="364"/>
        <v>0.87475881114182563</v>
      </c>
      <c r="BW1330">
        <f t="shared" si="365"/>
        <v>0</v>
      </c>
      <c r="BX1330">
        <f t="shared" si="366"/>
        <v>0.80292267800500761</v>
      </c>
      <c r="BY1330">
        <f t="shared" si="367"/>
        <v>0</v>
      </c>
      <c r="BZ1330">
        <f t="shared" si="368"/>
        <v>0.31938297820283473</v>
      </c>
      <c r="CA1330">
        <f t="shared" si="355"/>
        <v>2.4758771327514983</v>
      </c>
      <c r="CB1330">
        <f t="shared" si="355"/>
        <v>0.73269550334461131</v>
      </c>
      <c r="CC1330">
        <f t="shared" si="355"/>
        <v>0.95448610464123529</v>
      </c>
      <c r="CD1330">
        <f t="shared" si="355"/>
        <v>0.58062958167908629</v>
      </c>
      <c r="CE1330" s="4" t="str">
        <f t="shared" si="357"/>
        <v/>
      </c>
      <c r="CF1330" s="4">
        <f t="shared" si="358"/>
        <v>0.37465593331329627</v>
      </c>
      <c r="CG1330" s="4" t="str">
        <f t="shared" si="359"/>
        <v/>
      </c>
      <c r="CH1330" s="4">
        <f t="shared" si="360"/>
        <v>0.36510975840979876</v>
      </c>
      <c r="CI1330">
        <f>INDEX(FX!$B$114:$AK$132,MATCH('Data (2)'!BQ1330,FX!$A$114:$A$132,0),MATCH('Data (2)'!D1330,Period,0))</f>
        <v>4.3497172700000002</v>
      </c>
    </row>
    <row r="1331" spans="1:87" hidden="1" x14ac:dyDescent="0.15">
      <c r="A1331" t="s">
        <v>80</v>
      </c>
      <c r="B1331" s="1">
        <f t="shared" si="371"/>
        <v>44044</v>
      </c>
      <c r="C1331" t="s">
        <v>45</v>
      </c>
      <c r="D1331" s="1">
        <v>44105</v>
      </c>
      <c r="E1331">
        <v>9.2571466393159181</v>
      </c>
      <c r="F1331">
        <v>3.490615204254377</v>
      </c>
      <c r="G1331">
        <v>3.132622675551386</v>
      </c>
      <c r="H1331">
        <v>1.2437890552754096</v>
      </c>
      <c r="I1331">
        <v>11.070325522727273</v>
      </c>
      <c r="J1331">
        <v>3.3408960440851088</v>
      </c>
      <c r="K1331">
        <v>4.3878881930425546</v>
      </c>
      <c r="L1331">
        <v>2.6551824374428197</v>
      </c>
      <c r="M1331">
        <v>2.4368478904808</v>
      </c>
      <c r="N1331">
        <v>0.55729799876946362</v>
      </c>
      <c r="O1331">
        <v>0.70887165342283187</v>
      </c>
      <c r="P1331">
        <v>0.41035900000000003</v>
      </c>
      <c r="BQ1331" t="str">
        <f>VLOOKUP(A1331,Misc!$A$3:$B$11,2,FALSE)</f>
        <v>MYR</v>
      </c>
      <c r="BR1331">
        <f>INDEX(FX!$B$30:$AK$48,MATCH('Data (2)'!BQ1331,FX!$A$30:$A$48,0),MATCH('Data (2)'!D1331,Period,0))</f>
        <v>4.1899591599999999</v>
      </c>
      <c r="BS1331">
        <f t="shared" si="361"/>
        <v>0</v>
      </c>
      <c r="BT1331">
        <f t="shared" si="362"/>
        <v>2.2093644080568837</v>
      </c>
      <c r="BU1331">
        <f t="shared" si="363"/>
        <v>0</v>
      </c>
      <c r="BV1331">
        <f t="shared" si="364"/>
        <v>0.83309050779730676</v>
      </c>
      <c r="BW1331">
        <f t="shared" si="365"/>
        <v>0</v>
      </c>
      <c r="BX1331">
        <f t="shared" si="366"/>
        <v>0.74764993068605134</v>
      </c>
      <c r="BY1331">
        <f t="shared" si="367"/>
        <v>0</v>
      </c>
      <c r="BZ1331">
        <f t="shared" si="368"/>
        <v>0.29684992329982751</v>
      </c>
      <c r="CA1331">
        <f t="shared" si="355"/>
        <v>2.5450678367256896</v>
      </c>
      <c r="CB1331">
        <f t="shared" si="355"/>
        <v>0.76807200024867561</v>
      </c>
      <c r="CC1331">
        <f t="shared" si="355"/>
        <v>1.0087754952042101</v>
      </c>
      <c r="CD1331">
        <f t="shared" si="355"/>
        <v>0.61042644214041519</v>
      </c>
      <c r="CE1331" s="4" t="str">
        <f t="shared" si="357"/>
        <v/>
      </c>
      <c r="CF1331" s="4">
        <f t="shared" si="358"/>
        <v>0.37707247602943078</v>
      </c>
      <c r="CG1331" s="4" t="str">
        <f t="shared" si="359"/>
        <v/>
      </c>
      <c r="CH1331" s="4">
        <f t="shared" si="360"/>
        <v>0.35632373736282197</v>
      </c>
      <c r="CI1331">
        <f>INDEX(FX!$B$114:$AK$132,MATCH('Data (2)'!BQ1331,FX!$A$114:$A$132,0),MATCH('Data (2)'!D1331,Period,0))</f>
        <v>4.3497172700000002</v>
      </c>
    </row>
    <row r="1332" spans="1:87" hidden="1" x14ac:dyDescent="0.15">
      <c r="A1332" t="s">
        <v>80</v>
      </c>
      <c r="B1332" s="1">
        <f t="shared" si="371"/>
        <v>44044</v>
      </c>
      <c r="C1332" t="s">
        <v>45</v>
      </c>
      <c r="D1332" s="1">
        <v>44136</v>
      </c>
      <c r="E1332">
        <v>9.7469185594457706</v>
      </c>
      <c r="F1332">
        <v>3.7585746329453809</v>
      </c>
      <c r="G1332">
        <v>3.1703964449013604</v>
      </c>
      <c r="H1332">
        <v>1.2671424477311448</v>
      </c>
      <c r="I1332">
        <v>11.471285522727273</v>
      </c>
      <c r="J1332">
        <v>3.5048237850943815</v>
      </c>
      <c r="K1332">
        <v>4.6336995109125052</v>
      </c>
      <c r="L1332">
        <v>2.7945384284394104</v>
      </c>
      <c r="M1332">
        <v>2.5119243120000001</v>
      </c>
      <c r="N1332">
        <v>0.62887471397764372</v>
      </c>
      <c r="O1332">
        <v>0.8498588266056859</v>
      </c>
      <c r="P1332">
        <v>0.42682799999999999</v>
      </c>
      <c r="BQ1332" t="str">
        <f>VLOOKUP(A1332,Misc!$A$3:$B$11,2,FALSE)</f>
        <v>MYR</v>
      </c>
      <c r="BR1332">
        <f>INDEX(FX!$B$30:$AK$48,MATCH('Data (2)'!BQ1332,FX!$A$30:$A$48,0),MATCH('Data (2)'!D1332,Period,0))</f>
        <v>4.1899591599999999</v>
      </c>
      <c r="BS1332">
        <f t="shared" si="361"/>
        <v>0</v>
      </c>
      <c r="BT1332">
        <f t="shared" si="362"/>
        <v>2.3262562204653494</v>
      </c>
      <c r="BU1332">
        <f t="shared" si="363"/>
        <v>0</v>
      </c>
      <c r="BV1332">
        <f t="shared" si="364"/>
        <v>0.89704326209837826</v>
      </c>
      <c r="BW1332">
        <f t="shared" si="365"/>
        <v>0</v>
      </c>
      <c r="BX1332">
        <f t="shared" si="366"/>
        <v>0.75666523797367047</v>
      </c>
      <c r="BY1332">
        <f t="shared" si="367"/>
        <v>0</v>
      </c>
      <c r="BZ1332">
        <f t="shared" si="368"/>
        <v>0.30242357964442423</v>
      </c>
      <c r="CA1332">
        <f t="shared" si="355"/>
        <v>2.6372485406913064</v>
      </c>
      <c r="CB1332">
        <f t="shared" si="355"/>
        <v>0.80575898789265021</v>
      </c>
      <c r="CC1332">
        <f t="shared" si="355"/>
        <v>1.0652875171614327</v>
      </c>
      <c r="CD1332">
        <f t="shared" si="355"/>
        <v>0.64246438445858123</v>
      </c>
      <c r="CE1332" s="4" t="str">
        <f t="shared" si="357"/>
        <v/>
      </c>
      <c r="CF1332" s="4">
        <f t="shared" si="358"/>
        <v>0.38561670645159274</v>
      </c>
      <c r="CG1332" s="4" t="str">
        <f t="shared" si="359"/>
        <v/>
      </c>
      <c r="CH1332" s="4">
        <f t="shared" si="360"/>
        <v>0.33713377316606791</v>
      </c>
      <c r="CI1332">
        <f>INDEX(FX!$B$114:$AK$132,MATCH('Data (2)'!BQ1332,FX!$A$114:$A$132,0),MATCH('Data (2)'!D1332,Period,0))</f>
        <v>4.3497172700000002</v>
      </c>
    </row>
    <row r="1333" spans="1:87" hidden="1" x14ac:dyDescent="0.15">
      <c r="A1333" t="s">
        <v>80</v>
      </c>
      <c r="B1333" s="1">
        <f t="shared" si="371"/>
        <v>44044</v>
      </c>
      <c r="C1333" t="s">
        <v>45</v>
      </c>
      <c r="D1333" s="1">
        <v>44166</v>
      </c>
      <c r="E1333">
        <v>9.9910074412484811</v>
      </c>
      <c r="F1333">
        <v>4.0124981945738565</v>
      </c>
      <c r="G1333">
        <v>3.2286835913398204</v>
      </c>
      <c r="H1333">
        <v>1.2893496166582503</v>
      </c>
      <c r="I1333">
        <v>11.467223536129419</v>
      </c>
      <c r="J1333">
        <v>3.4861682286185127</v>
      </c>
      <c r="K1333">
        <v>4.6142597394410201</v>
      </c>
      <c r="L1333">
        <v>2.7639909984289588</v>
      </c>
      <c r="M1333">
        <v>4.3913116539999999</v>
      </c>
      <c r="N1333">
        <v>1.0554071808759835</v>
      </c>
      <c r="O1333">
        <v>1.501797811776334</v>
      </c>
      <c r="P1333">
        <v>0.68947099999999995</v>
      </c>
      <c r="BQ1333" t="str">
        <f>VLOOKUP(A1333,Misc!$A$3:$B$11,2,FALSE)</f>
        <v>MYR</v>
      </c>
      <c r="BR1333">
        <f>INDEX(FX!$B$30:$AK$48,MATCH('Data (2)'!BQ1333,FX!$A$30:$A$48,0),MATCH('Data (2)'!D1333,Period,0))</f>
        <v>4.1899591599999999</v>
      </c>
      <c r="BS1333">
        <f t="shared" si="361"/>
        <v>0</v>
      </c>
      <c r="BT1333">
        <f t="shared" si="362"/>
        <v>2.3845118913398862</v>
      </c>
      <c r="BU1333">
        <f t="shared" si="363"/>
        <v>0</v>
      </c>
      <c r="BV1333">
        <f t="shared" si="364"/>
        <v>0.95764613480716043</v>
      </c>
      <c r="BW1333">
        <f t="shared" si="365"/>
        <v>0</v>
      </c>
      <c r="BX1333">
        <f t="shared" si="366"/>
        <v>0.77057638703567233</v>
      </c>
      <c r="BY1333">
        <f t="shared" si="367"/>
        <v>0</v>
      </c>
      <c r="BZ1333">
        <f t="shared" si="368"/>
        <v>0.30772367162124092</v>
      </c>
      <c r="CA1333">
        <f t="shared" si="355"/>
        <v>2.6363146899728078</v>
      </c>
      <c r="CB1333">
        <f t="shared" si="355"/>
        <v>0.80147007546044768</v>
      </c>
      <c r="CC1333">
        <f t="shared" si="355"/>
        <v>1.0608183137018052</v>
      </c>
      <c r="CD1333">
        <f t="shared" si="355"/>
        <v>0.63544153030179795</v>
      </c>
      <c r="CE1333" s="4" t="str">
        <f t="shared" si="357"/>
        <v/>
      </c>
      <c r="CF1333" s="4">
        <f t="shared" si="358"/>
        <v>0.40161097048211719</v>
      </c>
      <c r="CG1333" s="4" t="str">
        <f t="shared" si="359"/>
        <v/>
      </c>
      <c r="CH1333" s="4">
        <f t="shared" si="360"/>
        <v>0.32133338238054571</v>
      </c>
      <c r="CI1333">
        <f>INDEX(FX!$B$114:$AK$132,MATCH('Data (2)'!BQ1333,FX!$A$114:$A$132,0),MATCH('Data (2)'!D1333,Period,0))</f>
        <v>4.3497172700000002</v>
      </c>
    </row>
    <row r="1334" spans="1:87" x14ac:dyDescent="0.15">
      <c r="A1334" t="s">
        <v>79</v>
      </c>
      <c r="B1334" s="1">
        <f t="shared" si="371"/>
        <v>44044</v>
      </c>
      <c r="C1334" t="s">
        <v>109</v>
      </c>
      <c r="D1334" s="1">
        <v>43831</v>
      </c>
      <c r="E1334">
        <f t="array" ref="E1334:E1345">TRANSPOSE('[16]D2C_Key Metrics P1'!$F$6:$Q$6)/1000</f>
        <v>0.32507075200000002</v>
      </c>
      <c r="F1334">
        <f t="array" ref="F1334:F1345">TRANSPOSE('[16]D2C_Key Metrics P1'!$F$11:$Q$11)/1000</f>
        <v>0.21022210828246268</v>
      </c>
      <c r="G1334">
        <f t="array" ref="G1334:G1345">TRANSPOSE('[16]D2C_Key Metrics P1'!$F$16:$Q$16)/1000</f>
        <v>0.32507075200000002</v>
      </c>
      <c r="H1334">
        <f t="array" ref="H1334:H1345">TRANSPOSE('[16]D2C_Key Metrics P1'!$F$21:$Q$21)/1000</f>
        <v>0.21022210828246268</v>
      </c>
      <c r="I1334">
        <f t="array" ref="I1334:I1345">TRANSPOSE('[16]D2C_Key Metrics P1'!$F$7:$Q$7)/1000</f>
        <v>0.5270000199999999</v>
      </c>
      <c r="J1334">
        <f t="array" ref="J1334:J1345">TRANSPOSE('[16]D2C_Key Metrics P1'!$F$12:$Q$12)/1000</f>
        <v>0.42293370690091842</v>
      </c>
      <c r="K1334">
        <f t="array" ref="K1334:K1345">TRANSPOSE('[16]D2C_Key Metrics P1'!$F$17:$Q$17)/1000</f>
        <v>0.5270000199999999</v>
      </c>
      <c r="L1334">
        <f t="array" ref="L1334:L1345">TRANSPOSE('[16]D2C_Key Metrics P1'!$F$22:$Q$22)/1000</f>
        <v>0.42293370690091842</v>
      </c>
      <c r="M1334">
        <f t="array" ref="M1334:M1345">TRANSPOSE('[16]D2C_Key Metrics P1'!$F$9:$Q$9)/1000</f>
        <v>0.144370735</v>
      </c>
      <c r="N1334">
        <f t="array" ref="N1334:N1345">TRANSPOSE('[16]D2C_Key Metrics P1'!$F$14:$Q$14)/1000</f>
        <v>0.10416541690599999</v>
      </c>
      <c r="O1334">
        <f t="array" ref="O1334:O1345">TRANSPOSE('[16]D2C_Key Metrics P1'!$F$19:$Q$19)/1000</f>
        <v>0.144370735</v>
      </c>
      <c r="P1334">
        <f t="array" ref="P1334:P1345">TRANSPOSE('[16]D2C_Key Metrics P1'!$F$24:$Q$24)/1000</f>
        <v>0.10416541690599999</v>
      </c>
      <c r="Q1334" t="str">
        <f t="array" ref="Q1334:Q1345">'[16]D2C_Key Products'!$D$6</f>
        <v>DPI</v>
      </c>
      <c r="R1334" t="str">
        <f t="array" ref="R1334:R1345">'[16]D2C_Key Products'!$D$9</f>
        <v>Term Life</v>
      </c>
      <c r="S1334" t="str">
        <f t="array" ref="S1334:S1345">'[16]D2C_Key Products'!$D$12</f>
        <v>Expat Health</v>
      </c>
      <c r="T1334" t="str">
        <f t="array" ref="T1334:T1345">'[16]D2C_Key Products'!$D$15</f>
        <v>Cancer</v>
      </c>
      <c r="U1334" t="str">
        <f t="array" ref="U1334:U1345">'[16]D2C_Key Products'!$D$18</f>
        <v>Essential Life</v>
      </c>
      <c r="V1334" t="str">
        <f t="array" ref="V1334:V1345">'[16]D2C_Key Products'!$D$21</f>
        <v>Covid-19</v>
      </c>
      <c r="W1334" t="str">
        <f t="array" ref="W1334:W1345">'[16]D2C_Key Products'!$D$24</f>
        <v>3-in-1 Critical Illness</v>
      </c>
      <c r="X1334">
        <f t="array" ref="X1334:X1345">'[16]D2C_Key Products'!$D$27</f>
        <v>0</v>
      </c>
      <c r="Y1334">
        <f t="array" ref="Y1334:Y1345">'[16]D2C_Key Products'!$D$30</f>
        <v>0</v>
      </c>
      <c r="Z1334">
        <f t="array" ref="Z1334:Z1345">'[16]D2C_Key Products'!$D$33</f>
        <v>0</v>
      </c>
      <c r="AA1334">
        <f t="array" ref="AA1334:AA1345">TRANSPOSE('[16]D2C_Key Products'!$F$6:$Q$6)/1000</f>
        <v>5.6743399999999999E-3</v>
      </c>
      <c r="AB1334">
        <f t="array" ref="AB1334:AB1345">TRANSPOSE('[16]D2C_Key Products'!$F$9:$Q$9)/1000</f>
        <v>9.882302200000001E-2</v>
      </c>
      <c r="AC1334">
        <f t="array" ref="AC1334:AC1345">TRANSPOSE('[16]D2C_Key Products'!$F$12:$Q$12)/1000</f>
        <v>0.12012531</v>
      </c>
      <c r="AD1334">
        <f t="array" ref="AD1334:AD1345">TRANSPOSE('[16]D2C_Key Products'!$F$15:$Q$15)/1000</f>
        <v>0.10044808000000001</v>
      </c>
      <c r="AE1334">
        <f t="array" ref="AE1334:AE1345">TRANSPOSE('[16]D2C_Key Products'!$F$18:$Q$18)/1000</f>
        <v>0</v>
      </c>
      <c r="AF1334">
        <f t="array" ref="AF1334:AF1345">TRANSPOSE('[16]D2C_Key Products'!$F$21:$Q$21)/1000</f>
        <v>0</v>
      </c>
      <c r="AG1334">
        <f t="array" ref="AG1334:AG1345">TRANSPOSE('[16]D2C_Key Products'!$F$24:$Q$24)/1000</f>
        <v>0</v>
      </c>
      <c r="AH1334">
        <f t="array" ref="AH1334:AH1345">TRANSPOSE('[16]D2C_Key Products'!$F$27:$Q$27)/1000</f>
        <v>0</v>
      </c>
      <c r="AI1334">
        <f t="array" ref="AI1334:AI1345">TRANSPOSE('[16]D2C_Key Products'!$F$30:$Q$30)/1000</f>
        <v>0</v>
      </c>
      <c r="AJ1334">
        <f t="array" ref="AJ1334:AJ1345">TRANSPOSE('[16]D2C_Key Products'!$F$33:$Q$33)/1000</f>
        <v>0</v>
      </c>
      <c r="AK1334">
        <f t="array" ref="AK1334:AK1345">TRANSPOSE('[16]D2C_Key Products'!$F$36:$Q$36)/1000</f>
        <v>0</v>
      </c>
      <c r="AL1334">
        <f t="array" ref="AL1334:AL1345">TRANSPOSE('[16]D2C_Key Products'!$F$7:$Q$7)/1000</f>
        <v>1.844732115860078E-3</v>
      </c>
      <c r="AM1334">
        <f t="array" ref="AM1334:AM1345">TRANSPOSE('[16]D2C_Key Products'!$F$10:$Q$10)/1000</f>
        <v>6.3468616870453701E-2</v>
      </c>
      <c r="AN1334">
        <f t="array" ref="AN1334:AN1345">TRANSPOSE('[16]D2C_Key Products'!$F$13:$Q$13)/1000</f>
        <v>8.7441922882800591E-3</v>
      </c>
      <c r="AO1334">
        <f t="array" ref="AO1334:AO1345">TRANSPOSE('[16]D2C_Key Products'!$F$16:$Q$16)/1000</f>
        <v>0.1361645670078688</v>
      </c>
      <c r="AP1334">
        <f t="array" ref="AP1334:AP1345">TRANSPOSE('[16]D2C_Key Products'!$F$19:$Q$19)/1000</f>
        <v>0</v>
      </c>
      <c r="AQ1334">
        <f t="array" ref="AQ1334:AQ1345">TRANSPOSE('[16]D2C_Key Products'!$F$22:$Q$22)/1000</f>
        <v>0</v>
      </c>
      <c r="AR1334">
        <f t="array" ref="AR1334:AR1345">TRANSPOSE('[16]D2C_Key Products'!$F$25:$Q$25)/1000</f>
        <v>0</v>
      </c>
      <c r="AS1334">
        <f t="array" ref="AS1334:AS1345">TRANSPOSE('[16]D2C_Key Products'!$F$28:$Q$28)/1000</f>
        <v>0</v>
      </c>
      <c r="AT1334">
        <f t="array" ref="AT1334:AT1345">TRANSPOSE('[16]D2C_Key Products'!$F$31:$Q$31)/1000</f>
        <v>0</v>
      </c>
      <c r="AU1334">
        <f t="array" ref="AU1334:AU1345">TRANSPOSE('[16]D2C_Key Products'!$F$34:$Q$35)/1000</f>
        <v>0</v>
      </c>
      <c r="AV1334">
        <f t="array" ref="AV1334:AV1345">TRANSPOSE('[16]D2C_Key Products'!$F$37:$Q$37)/1000</f>
        <v>0</v>
      </c>
      <c r="AW1334" s="4" t="str">
        <f t="array" ref="AW1334:AW1345">'[16]D2C_Key Products'!$D$8</f>
        <v>Stand-alone protection</v>
      </c>
      <c r="AX1334" s="4" t="str">
        <f t="array" ref="AX1334:AX1345">'[16]D2C_Key Products'!$D$11</f>
        <v>Stand-alone protection</v>
      </c>
      <c r="AY1334" s="4" t="str">
        <f t="array" ref="AY1334:AY1345">'[16]D2C_Key Products'!$D$14</f>
        <v>Stand-alone protection</v>
      </c>
      <c r="AZ1334" s="4" t="str">
        <f t="array" ref="AZ1334:AZ1345">'[16]D2C_Key Products'!$D$17</f>
        <v>Stand-alone protection</v>
      </c>
      <c r="BA1334" s="4" t="str">
        <f t="array" ref="BA1334:BA1345">'[16]D2C_Key Products'!$D$20</f>
        <v>Stand-alone protection</v>
      </c>
      <c r="BB1334" s="4" t="str">
        <f t="array" ref="BB1334:BB1345">'[16]D2C_Key Products'!$D$23</f>
        <v>Stand-alone protection</v>
      </c>
      <c r="BC1334" s="4" t="str">
        <f t="array" ref="BC1334:BC1345">'[16]D2C_Key Products'!$D$26</f>
        <v>Stand-alone protection</v>
      </c>
      <c r="BD1334" s="4">
        <f t="array" ref="BD1334:BD1345">'[16]D2C_Key Products'!$D$29</f>
        <v>0</v>
      </c>
      <c r="BE1334" s="4">
        <f t="array" ref="BE1334:BE1345">'[16]D2C_Key Products'!$D$32</f>
        <v>0</v>
      </c>
      <c r="BF1334" s="4">
        <f t="array" ref="BF1334:BF1345">'[16]D2C_Key Products'!$D$35</f>
        <v>0</v>
      </c>
      <c r="BG1334" s="4">
        <f t="array" ref="BG1334:BG1345">'[16]D2C_Key Products'!$D$7</f>
        <v>1</v>
      </c>
      <c r="BH1334" s="4">
        <f t="array" ref="BH1334:BH1345">'[16]D2C_Key Products'!$D$10</f>
        <v>1</v>
      </c>
      <c r="BI1334" s="4">
        <f t="array" ref="BI1334:BI1345">'[16]D2C_Key Products'!$D$13</f>
        <v>1</v>
      </c>
      <c r="BJ1334" s="4">
        <f t="array" ref="BJ1334:BJ1345">'[16]D2C_Key Products'!$D$16</f>
        <v>1</v>
      </c>
      <c r="BK1334" s="4">
        <f t="array" ref="BK1334:BK1345">'[16]D2C_Key Products'!$D$19</f>
        <v>1</v>
      </c>
      <c r="BL1334" s="4">
        <f t="array" ref="BL1334:BL1345">'[16]D2C_Key Products'!$D$22</f>
        <v>1</v>
      </c>
      <c r="BM1334" s="4">
        <f t="array" ref="BM1334:BM1345">'[16]D2C_Key Products'!$D$25</f>
        <v>1</v>
      </c>
      <c r="BN1334" s="4">
        <f t="array" ref="BN1334:BN1345">'[16]D2C_Key Products'!$D$28</f>
        <v>0</v>
      </c>
      <c r="BO1334" s="4">
        <f t="array" ref="BO1334:BO1345">'[16]D2C_Key Products'!$D$31</f>
        <v>0</v>
      </c>
      <c r="BP1334" s="4">
        <f t="array" ref="BP1334:BP1345">'[16]D2C_Key Products'!$D$34</f>
        <v>0</v>
      </c>
      <c r="BQ1334" t="str">
        <f>VLOOKUP(A1334,Misc!$A$3:$B$11,2,FALSE)</f>
        <v>SGD</v>
      </c>
      <c r="BR1334">
        <f>INDEX(FX!$B$30:$AK$48,MATCH('Data (2)'!BQ1334,FX!$A$30:$A$48,0),MATCH('Data (2)'!D1334,Period,0))</f>
        <v>1.3503418700000001</v>
      </c>
      <c r="BS1334">
        <f t="shared" si="361"/>
        <v>0.24073218732379231</v>
      </c>
      <c r="BT1334">
        <f t="shared" si="362"/>
        <v>0</v>
      </c>
      <c r="BU1334">
        <f t="shared" si="363"/>
        <v>0.15568065610115658</v>
      </c>
      <c r="BV1334">
        <f t="shared" si="364"/>
        <v>0</v>
      </c>
      <c r="BW1334">
        <f t="shared" si="365"/>
        <v>0.24073218732379231</v>
      </c>
      <c r="BX1334">
        <f t="shared" si="366"/>
        <v>0</v>
      </c>
      <c r="BY1334">
        <f t="shared" si="367"/>
        <v>0.15568065610115658</v>
      </c>
      <c r="BZ1334">
        <f t="shared" si="368"/>
        <v>0</v>
      </c>
      <c r="CA1334">
        <f t="shared" si="355"/>
        <v>0.38955896249431621</v>
      </c>
      <c r="CB1334">
        <f t="shared" si="355"/>
        <v>0.31263303569551482</v>
      </c>
      <c r="CC1334">
        <f t="shared" si="355"/>
        <v>0.38955896249431621</v>
      </c>
      <c r="CD1334">
        <f t="shared" si="355"/>
        <v>0.31263303569551482</v>
      </c>
      <c r="CE1334" s="4">
        <f t="shared" si="357"/>
        <v>0.64669647142681941</v>
      </c>
      <c r="CF1334" s="4" t="str">
        <f t="shared" si="358"/>
        <v/>
      </c>
      <c r="CG1334" s="4">
        <f t="shared" si="359"/>
        <v>1</v>
      </c>
      <c r="CH1334" s="4" t="str">
        <f t="shared" si="360"/>
        <v/>
      </c>
      <c r="CI1334">
        <f>INDEX(FX!$B$114:$AK$132,MATCH('Data (2)'!BQ1334,FX!$A$114:$A$132,0),MATCH('Data (2)'!D1334,Period,0))</f>
        <v>1.3528119507908614</v>
      </c>
    </row>
    <row r="1335" spans="1:87" hidden="1" x14ac:dyDescent="0.15">
      <c r="A1335" t="s">
        <v>79</v>
      </c>
      <c r="B1335" s="1">
        <f t="shared" si="371"/>
        <v>44044</v>
      </c>
      <c r="C1335" t="str">
        <f>C1334</f>
        <v>DTC</v>
      </c>
      <c r="D1335" s="1">
        <v>43862</v>
      </c>
      <c r="E1335">
        <v>0.45835607500000003</v>
      </c>
      <c r="F1335">
        <v>0.34189336166180917</v>
      </c>
      <c r="G1335">
        <v>0.45835607500000003</v>
      </c>
      <c r="H1335">
        <v>0.34189336166180917</v>
      </c>
      <c r="I1335">
        <v>0.50100000000000011</v>
      </c>
      <c r="J1335">
        <v>0.40726301436648665</v>
      </c>
      <c r="K1335">
        <v>0.50100000000000011</v>
      </c>
      <c r="L1335">
        <v>0.40726301436648665</v>
      </c>
      <c r="M1335">
        <v>0.23926916999999998</v>
      </c>
      <c r="N1335">
        <v>0.26683070150400007</v>
      </c>
      <c r="O1335">
        <v>0.23926916999999998</v>
      </c>
      <c r="P1335">
        <v>0.26683070150400007</v>
      </c>
      <c r="Q1335" t="str">
        <v>DPI</v>
      </c>
      <c r="R1335" t="str">
        <v>Term Life</v>
      </c>
      <c r="S1335" t="str">
        <v>Expat Health</v>
      </c>
      <c r="T1335" t="str">
        <v>Cancer</v>
      </c>
      <c r="U1335" t="str">
        <v>Essential Life</v>
      </c>
      <c r="V1335" t="str">
        <v>Covid-19</v>
      </c>
      <c r="W1335" t="str">
        <v>3-in-1 Critical Illness</v>
      </c>
      <c r="X1335">
        <v>0</v>
      </c>
      <c r="Y1335">
        <v>0</v>
      </c>
      <c r="Z1335">
        <v>0</v>
      </c>
      <c r="AA1335">
        <v>1.0600420000000001E-2</v>
      </c>
      <c r="AB1335">
        <v>0.10834576499999997</v>
      </c>
      <c r="AC1335">
        <v>0.14136413</v>
      </c>
      <c r="AD1335">
        <v>0.19804576000000002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6.2652792544511983E-4</v>
      </c>
      <c r="AM1335">
        <v>6.2396100882992404E-2</v>
      </c>
      <c r="AN1335">
        <v>1.2355347163810685E-2</v>
      </c>
      <c r="AO1335">
        <v>0.26651538568956101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 s="4" t="str">
        <v>Stand-alone protection</v>
      </c>
      <c r="AX1335" s="4" t="str">
        <v>Stand-alone protection</v>
      </c>
      <c r="AY1335" s="4" t="str">
        <v>Stand-alone protection</v>
      </c>
      <c r="AZ1335" s="4" t="str">
        <v>Stand-alone protection</v>
      </c>
      <c r="BA1335" s="4" t="str">
        <v>Stand-alone protection</v>
      </c>
      <c r="BB1335" s="4" t="str">
        <v>Stand-alone protection</v>
      </c>
      <c r="BC1335" s="4" t="str">
        <v>Stand-alone protection</v>
      </c>
      <c r="BD1335" s="4">
        <v>0</v>
      </c>
      <c r="BE1335" s="4">
        <v>0</v>
      </c>
      <c r="BF1335" s="4">
        <v>0</v>
      </c>
      <c r="BG1335" s="4">
        <v>1</v>
      </c>
      <c r="BH1335" s="4">
        <v>1</v>
      </c>
      <c r="BI1335" s="4">
        <v>1</v>
      </c>
      <c r="BJ1335" s="4">
        <v>1</v>
      </c>
      <c r="BK1335" s="4">
        <v>1</v>
      </c>
      <c r="BL1335" s="4">
        <v>1</v>
      </c>
      <c r="BM1335" s="4">
        <v>1</v>
      </c>
      <c r="BN1335" s="4">
        <v>0</v>
      </c>
      <c r="BO1335" s="4">
        <v>0</v>
      </c>
      <c r="BP1335" s="4">
        <v>0</v>
      </c>
      <c r="BQ1335" t="str">
        <f>VLOOKUP(A1335,Misc!$A$3:$B$11,2,FALSE)</f>
        <v>SGD</v>
      </c>
      <c r="BR1335">
        <f>INDEX(FX!$B$30:$AK$48,MATCH('Data (2)'!BQ1335,FX!$A$30:$A$48,0),MATCH('Data (2)'!D1335,Period,0))</f>
        <v>1.38904027</v>
      </c>
      <c r="BS1335">
        <f t="shared" si="361"/>
        <v>0.3299804079834201</v>
      </c>
      <c r="BT1335">
        <f t="shared" si="362"/>
        <v>0</v>
      </c>
      <c r="BU1335">
        <f t="shared" si="363"/>
        <v>0.24613639290803943</v>
      </c>
      <c r="BV1335">
        <f t="shared" si="364"/>
        <v>0</v>
      </c>
      <c r="BW1335">
        <f t="shared" si="365"/>
        <v>0.3299804079834201</v>
      </c>
      <c r="BX1335">
        <f t="shared" si="366"/>
        <v>0</v>
      </c>
      <c r="BY1335">
        <f t="shared" si="367"/>
        <v>0.24613639290803943</v>
      </c>
      <c r="BZ1335">
        <f t="shared" si="368"/>
        <v>0</v>
      </c>
      <c r="CA1335">
        <f t="shared" si="355"/>
        <v>0.37033972068853527</v>
      </c>
      <c r="CB1335">
        <f t="shared" si="355"/>
        <v>0.30104924348753603</v>
      </c>
      <c r="CC1335">
        <f t="shared" si="355"/>
        <v>0.37033972068853527</v>
      </c>
      <c r="CD1335">
        <f t="shared" si="355"/>
        <v>0.30104924348753603</v>
      </c>
      <c r="CE1335" s="4">
        <f t="shared" si="357"/>
        <v>0.74591214191239674</v>
      </c>
      <c r="CF1335" s="4" t="str">
        <f t="shared" si="358"/>
        <v/>
      </c>
      <c r="CG1335" s="4">
        <f t="shared" si="359"/>
        <v>1</v>
      </c>
      <c r="CH1335" s="4" t="str">
        <f t="shared" si="360"/>
        <v/>
      </c>
      <c r="CI1335">
        <f>INDEX(FX!$B$114:$AK$132,MATCH('Data (2)'!BQ1335,FX!$A$114:$A$132,0),MATCH('Data (2)'!D1335,Period,0))</f>
        <v>1.3528119507908614</v>
      </c>
    </row>
    <row r="1336" spans="1:87" hidden="1" x14ac:dyDescent="0.15">
      <c r="A1336" t="s">
        <v>79</v>
      </c>
      <c r="B1336" s="1">
        <f t="shared" si="371"/>
        <v>44044</v>
      </c>
      <c r="C1336" t="str">
        <f t="shared" si="371"/>
        <v>DTC</v>
      </c>
      <c r="D1336" s="1">
        <v>43891</v>
      </c>
      <c r="E1336">
        <v>0.27236186600000001</v>
      </c>
      <c r="F1336">
        <v>8.4085319494093438E-2</v>
      </c>
      <c r="G1336">
        <v>0.27236186600000001</v>
      </c>
      <c r="H1336">
        <v>8.4085319494093438E-2</v>
      </c>
      <c r="I1336">
        <v>0.50630001000000002</v>
      </c>
      <c r="J1336">
        <v>0.4207381779728705</v>
      </c>
      <c r="K1336">
        <v>0.50630001000000002</v>
      </c>
      <c r="L1336">
        <v>0.4207381779728705</v>
      </c>
      <c r="M1336">
        <v>0.22364751000000008</v>
      </c>
      <c r="N1336">
        <v>0.21438512317356709</v>
      </c>
      <c r="O1336">
        <v>0.22364751000000008</v>
      </c>
      <c r="P1336">
        <v>0.21438512317356709</v>
      </c>
      <c r="Q1336" t="str">
        <v>DPI</v>
      </c>
      <c r="R1336" t="str">
        <v>Term Life</v>
      </c>
      <c r="S1336" t="str">
        <v>Expat Health</v>
      </c>
      <c r="T1336" t="str">
        <v>Cancer</v>
      </c>
      <c r="U1336" t="str">
        <v>Essential Life</v>
      </c>
      <c r="V1336" t="str">
        <v>Covid-19</v>
      </c>
      <c r="W1336" t="str">
        <v>3-in-1 Critical Illness</v>
      </c>
      <c r="X1336">
        <v>0</v>
      </c>
      <c r="Y1336">
        <v>0</v>
      </c>
      <c r="Z1336">
        <v>0</v>
      </c>
      <c r="AA1336">
        <v>6.5839199999999983E-3</v>
      </c>
      <c r="AB1336">
        <v>6.5044336000000105E-2</v>
      </c>
      <c r="AC1336">
        <v>9.5960549999999978E-2</v>
      </c>
      <c r="AD1336">
        <v>0.10198159999999998</v>
      </c>
      <c r="AE1336">
        <v>2.7914599999999999E-3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-4.3782040164075699E-3</v>
      </c>
      <c r="AM1336">
        <v>-5.8570088009238269E-2</v>
      </c>
      <c r="AN1336">
        <v>6.6324970627783661E-3</v>
      </c>
      <c r="AO1336">
        <v>0.14041923131433118</v>
      </c>
      <c r="AP1336">
        <v>-1.8116857370258642E-5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 s="4" t="str">
        <v>Stand-alone protection</v>
      </c>
      <c r="AX1336" s="4" t="str">
        <v>Stand-alone protection</v>
      </c>
      <c r="AY1336" s="4" t="str">
        <v>Stand-alone protection</v>
      </c>
      <c r="AZ1336" s="4" t="str">
        <v>Stand-alone protection</v>
      </c>
      <c r="BA1336" s="4" t="str">
        <v>Stand-alone protection</v>
      </c>
      <c r="BB1336" s="4" t="str">
        <v>Stand-alone protection</v>
      </c>
      <c r="BC1336" s="4" t="str">
        <v>Stand-alone protection</v>
      </c>
      <c r="BD1336" s="4">
        <v>0</v>
      </c>
      <c r="BE1336" s="4">
        <v>0</v>
      </c>
      <c r="BF1336" s="4">
        <v>0</v>
      </c>
      <c r="BG1336" s="4">
        <v>1</v>
      </c>
      <c r="BH1336" s="4">
        <v>1</v>
      </c>
      <c r="BI1336" s="4">
        <v>1</v>
      </c>
      <c r="BJ1336" s="4">
        <v>1</v>
      </c>
      <c r="BK1336" s="4">
        <v>1</v>
      </c>
      <c r="BL1336" s="4">
        <v>1</v>
      </c>
      <c r="BM1336" s="4">
        <v>1</v>
      </c>
      <c r="BN1336" s="4">
        <v>0</v>
      </c>
      <c r="BO1336" s="4">
        <v>0</v>
      </c>
      <c r="BP1336" s="4">
        <v>0</v>
      </c>
      <c r="BQ1336" t="str">
        <f>VLOOKUP(A1336,Misc!$A$3:$B$11,2,FALSE)</f>
        <v>SGD</v>
      </c>
      <c r="BR1336">
        <f>INDEX(FX!$B$30:$AK$48,MATCH('Data (2)'!BQ1336,FX!$A$30:$A$48,0),MATCH('Data (2)'!D1336,Period,0))</f>
        <v>1.4159357299999999</v>
      </c>
      <c r="BS1336">
        <f t="shared" si="361"/>
        <v>0.19235468123966334</v>
      </c>
      <c r="BT1336">
        <f t="shared" si="362"/>
        <v>0</v>
      </c>
      <c r="BU1336">
        <f t="shared" si="363"/>
        <v>5.938498316875826E-2</v>
      </c>
      <c r="BV1336">
        <f t="shared" si="364"/>
        <v>0</v>
      </c>
      <c r="BW1336">
        <f t="shared" si="365"/>
        <v>0.19235468123966334</v>
      </c>
      <c r="BX1336">
        <f t="shared" si="366"/>
        <v>0</v>
      </c>
      <c r="BY1336">
        <f t="shared" si="367"/>
        <v>5.938498316875826E-2</v>
      </c>
      <c r="BZ1336">
        <f t="shared" si="368"/>
        <v>0</v>
      </c>
      <c r="CA1336">
        <f t="shared" si="355"/>
        <v>0.37425749358882748</v>
      </c>
      <c r="CB1336">
        <f t="shared" si="355"/>
        <v>0.31101009843009197</v>
      </c>
      <c r="CC1336">
        <f t="shared" si="355"/>
        <v>0.37425749358882748</v>
      </c>
      <c r="CD1336">
        <f t="shared" si="355"/>
        <v>0.31101009843009197</v>
      </c>
      <c r="CE1336" s="4">
        <f t="shared" si="357"/>
        <v>0.30872647749480991</v>
      </c>
      <c r="CF1336" s="4" t="str">
        <f t="shared" si="358"/>
        <v/>
      </c>
      <c r="CG1336" s="4">
        <f t="shared" si="359"/>
        <v>1</v>
      </c>
      <c r="CH1336" s="4" t="str">
        <f t="shared" si="360"/>
        <v/>
      </c>
      <c r="CI1336">
        <f>INDEX(FX!$B$114:$AK$132,MATCH('Data (2)'!BQ1336,FX!$A$114:$A$132,0),MATCH('Data (2)'!D1336,Period,0))</f>
        <v>1.3528119507908614</v>
      </c>
    </row>
    <row r="1337" spans="1:87" hidden="1" x14ac:dyDescent="0.15">
      <c r="A1337" t="s">
        <v>79</v>
      </c>
      <c r="B1337" s="1">
        <f t="shared" si="371"/>
        <v>44044</v>
      </c>
      <c r="C1337" t="str">
        <f t="shared" si="371"/>
        <v>DTC</v>
      </c>
      <c r="D1337" s="1">
        <v>43922</v>
      </c>
      <c r="E1337">
        <v>0.22738833899999997</v>
      </c>
      <c r="F1337">
        <v>0.13683439352547058</v>
      </c>
      <c r="G1337">
        <v>0.22738833899999997</v>
      </c>
      <c r="H1337">
        <v>0.13683439352547058</v>
      </c>
      <c r="I1337">
        <v>0.52149998000000009</v>
      </c>
      <c r="J1337">
        <v>0.42503912635910407</v>
      </c>
      <c r="K1337">
        <v>0.52149998000000009</v>
      </c>
      <c r="L1337">
        <v>0.42503912635910407</v>
      </c>
      <c r="M1337">
        <v>0.246084042</v>
      </c>
      <c r="N1337">
        <v>0.18003845220290504</v>
      </c>
      <c r="O1337">
        <v>0.246084042</v>
      </c>
      <c r="P1337">
        <v>0.18003845220290504</v>
      </c>
      <c r="Q1337" t="str">
        <v>DPI</v>
      </c>
      <c r="R1337" t="str">
        <v>Term Life</v>
      </c>
      <c r="S1337" t="str">
        <v>Expat Health</v>
      </c>
      <c r="T1337" t="str">
        <v>Cancer</v>
      </c>
      <c r="U1337" t="str">
        <v>Essential Life</v>
      </c>
      <c r="V1337" t="str">
        <v>Covid-19</v>
      </c>
      <c r="W1337" t="str">
        <v>3-in-1 Critical Illness</v>
      </c>
      <c r="X1337">
        <v>0</v>
      </c>
      <c r="Y1337">
        <v>0</v>
      </c>
      <c r="Z1337">
        <v>0</v>
      </c>
      <c r="AA1337">
        <v>3.8000000000000002E-4</v>
      </c>
      <c r="AB1337">
        <v>8.0032998999999952E-2</v>
      </c>
      <c r="AC1337">
        <v>7.3385160000000033E-2</v>
      </c>
      <c r="AD1337">
        <v>6.9927919999999991E-2</v>
      </c>
      <c r="AE1337">
        <v>3.6622599999999992E-3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6.1236749119045403E-4</v>
      </c>
      <c r="AM1337">
        <v>3.4461978407753037E-2</v>
      </c>
      <c r="AN1337">
        <v>5.3890515401909395E-3</v>
      </c>
      <c r="AO1337">
        <v>9.4969412843164402E-2</v>
      </c>
      <c r="AP1337">
        <v>1.4015832431717348E-3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 s="4" t="str">
        <v>Stand-alone protection</v>
      </c>
      <c r="AX1337" s="4" t="str">
        <v>Stand-alone protection</v>
      </c>
      <c r="AY1337" s="4" t="str">
        <v>Stand-alone protection</v>
      </c>
      <c r="AZ1337" s="4" t="str">
        <v>Stand-alone protection</v>
      </c>
      <c r="BA1337" s="4" t="str">
        <v>Stand-alone protection</v>
      </c>
      <c r="BB1337" s="4" t="str">
        <v>Stand-alone protection</v>
      </c>
      <c r="BC1337" s="4" t="str">
        <v>Stand-alone protection</v>
      </c>
      <c r="BD1337" s="4">
        <v>0</v>
      </c>
      <c r="BE1337" s="4">
        <v>0</v>
      </c>
      <c r="BF1337" s="4">
        <v>0</v>
      </c>
      <c r="BG1337" s="4">
        <v>1</v>
      </c>
      <c r="BH1337" s="4">
        <v>1</v>
      </c>
      <c r="BI1337" s="4">
        <v>1</v>
      </c>
      <c r="BJ1337" s="4">
        <v>1</v>
      </c>
      <c r="BK1337" s="4">
        <v>1</v>
      </c>
      <c r="BL1337" s="4">
        <v>1</v>
      </c>
      <c r="BM1337" s="4">
        <v>1</v>
      </c>
      <c r="BN1337" s="4">
        <v>0</v>
      </c>
      <c r="BO1337" s="4">
        <v>0</v>
      </c>
      <c r="BP1337" s="4">
        <v>0</v>
      </c>
      <c r="BQ1337" t="str">
        <f>VLOOKUP(A1337,Misc!$A$3:$B$11,2,FALSE)</f>
        <v>SGD</v>
      </c>
      <c r="BR1337">
        <f>INDEX(FX!$B$30:$AK$48,MATCH('Data (2)'!BQ1337,FX!$A$30:$A$48,0),MATCH('Data (2)'!D1337,Period,0))</f>
        <v>1.4249876400000001</v>
      </c>
      <c r="BS1337">
        <f t="shared" si="361"/>
        <v>0.15957214828894933</v>
      </c>
      <c r="BT1337">
        <f t="shared" si="362"/>
        <v>0</v>
      </c>
      <c r="BU1337">
        <f t="shared" si="363"/>
        <v>9.6024968697602575E-2</v>
      </c>
      <c r="BV1337">
        <f t="shared" si="364"/>
        <v>0</v>
      </c>
      <c r="BW1337">
        <f t="shared" si="365"/>
        <v>0.15957214828894933</v>
      </c>
      <c r="BX1337">
        <f t="shared" si="366"/>
        <v>0</v>
      </c>
      <c r="BY1337">
        <f t="shared" si="367"/>
        <v>9.6024968697602575E-2</v>
      </c>
      <c r="BZ1337">
        <f t="shared" si="368"/>
        <v>0</v>
      </c>
      <c r="CA1337">
        <f t="shared" si="355"/>
        <v>0.38549332721013319</v>
      </c>
      <c r="CB1337">
        <f t="shared" si="355"/>
        <v>0.3141893639471649</v>
      </c>
      <c r="CC1337">
        <f t="shared" si="355"/>
        <v>0.38549332721013319</v>
      </c>
      <c r="CD1337">
        <f t="shared" si="355"/>
        <v>0.3141893639471649</v>
      </c>
      <c r="CE1337" s="4">
        <f t="shared" si="357"/>
        <v>0.60176521860019649</v>
      </c>
      <c r="CF1337" s="4" t="str">
        <f t="shared" si="358"/>
        <v/>
      </c>
      <c r="CG1337" s="4">
        <f t="shared" si="359"/>
        <v>1</v>
      </c>
      <c r="CH1337" s="4" t="str">
        <f t="shared" si="360"/>
        <v/>
      </c>
      <c r="CI1337">
        <f>INDEX(FX!$B$114:$AK$132,MATCH('Data (2)'!BQ1337,FX!$A$114:$A$132,0),MATCH('Data (2)'!D1337,Period,0))</f>
        <v>1.3528119507908614</v>
      </c>
    </row>
    <row r="1338" spans="1:87" hidden="1" x14ac:dyDescent="0.15">
      <c r="A1338" t="s">
        <v>79</v>
      </c>
      <c r="B1338" s="1">
        <f t="shared" si="371"/>
        <v>44044</v>
      </c>
      <c r="C1338" t="str">
        <f t="shared" si="371"/>
        <v>DTC</v>
      </c>
      <c r="D1338" s="1">
        <v>43952</v>
      </c>
      <c r="E1338">
        <v>0.48948703890654172</v>
      </c>
      <c r="F1338">
        <v>0.48647378216776732</v>
      </c>
      <c r="G1338">
        <v>0.48948703890654172</v>
      </c>
      <c r="H1338">
        <v>0.48647378216776732</v>
      </c>
      <c r="I1338">
        <v>0.55430001999999989</v>
      </c>
      <c r="J1338">
        <v>0.45640662199948351</v>
      </c>
      <c r="K1338">
        <v>0.55430001999999989</v>
      </c>
      <c r="L1338">
        <v>0.45640662199948351</v>
      </c>
      <c r="M1338">
        <v>0.35685912300000006</v>
      </c>
      <c r="N1338">
        <v>0.31187961261338137</v>
      </c>
      <c r="O1338">
        <v>0.35685912300000006</v>
      </c>
      <c r="P1338">
        <v>0.31187961261338137</v>
      </c>
      <c r="Q1338" t="str">
        <v>DPI</v>
      </c>
      <c r="R1338" t="str">
        <v>Term Life</v>
      </c>
      <c r="S1338" t="str">
        <v>Expat Health</v>
      </c>
      <c r="T1338" t="str">
        <v>Cancer</v>
      </c>
      <c r="U1338" t="str">
        <v>Essential Life</v>
      </c>
      <c r="V1338" t="str">
        <v>Covid-19</v>
      </c>
      <c r="W1338" t="str">
        <v>3-in-1 Critical Illness</v>
      </c>
      <c r="X1338">
        <v>0</v>
      </c>
      <c r="Y1338">
        <v>0</v>
      </c>
      <c r="Z1338">
        <v>0</v>
      </c>
      <c r="AA1338">
        <v>2.3735200000000005E-3</v>
      </c>
      <c r="AB1338">
        <v>9.5649588999999979E-2</v>
      </c>
      <c r="AC1338">
        <v>6.7471400000000015E-2</v>
      </c>
      <c r="AD1338">
        <v>0.31843047999999963</v>
      </c>
      <c r="AE1338">
        <v>4.2196199999999994E-3</v>
      </c>
      <c r="AF1338">
        <v>1.3424299065420561E-3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-1.0533238693430857E-3</v>
      </c>
      <c r="AM1338">
        <v>4.4174207634832055E-2</v>
      </c>
      <c r="AN1338">
        <v>8.5223770868867142E-3</v>
      </c>
      <c r="AO1338">
        <v>0.42870663284089</v>
      </c>
      <c r="AP1338">
        <v>1.2080484815526424E-3</v>
      </c>
      <c r="AQ1338">
        <v>4.9158399929489817E-3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 s="4" t="str">
        <v>Stand-alone protection</v>
      </c>
      <c r="AX1338" s="4" t="str">
        <v>Stand-alone protection</v>
      </c>
      <c r="AY1338" s="4" t="str">
        <v>Stand-alone protection</v>
      </c>
      <c r="AZ1338" s="4" t="str">
        <v>Stand-alone protection</v>
      </c>
      <c r="BA1338" s="4" t="str">
        <v>Stand-alone protection</v>
      </c>
      <c r="BB1338" s="4" t="str">
        <v>Stand-alone protection</v>
      </c>
      <c r="BC1338" s="4" t="str">
        <v>Stand-alone protection</v>
      </c>
      <c r="BD1338" s="4">
        <v>0</v>
      </c>
      <c r="BE1338" s="4">
        <v>0</v>
      </c>
      <c r="BF1338" s="4">
        <v>0</v>
      </c>
      <c r="BG1338" s="4">
        <v>1</v>
      </c>
      <c r="BH1338" s="4">
        <v>1</v>
      </c>
      <c r="BI1338" s="4">
        <v>1</v>
      </c>
      <c r="BJ1338" s="4">
        <v>1</v>
      </c>
      <c r="BK1338" s="4">
        <v>1</v>
      </c>
      <c r="BL1338" s="4">
        <v>1</v>
      </c>
      <c r="BM1338" s="4">
        <v>1</v>
      </c>
      <c r="BN1338" s="4">
        <v>0</v>
      </c>
      <c r="BO1338" s="4">
        <v>0</v>
      </c>
      <c r="BP1338" s="4">
        <v>0</v>
      </c>
      <c r="BQ1338" t="str">
        <f>VLOOKUP(A1338,Misc!$A$3:$B$11,2,FALSE)</f>
        <v>SGD</v>
      </c>
      <c r="BR1338">
        <f>INDEX(FX!$B$30:$AK$48,MATCH('Data (2)'!BQ1338,FX!$A$30:$A$48,0),MATCH('Data (2)'!D1338,Period,0))</f>
        <v>1.4181735799999999</v>
      </c>
      <c r="BS1338">
        <f t="shared" si="361"/>
        <v>0.34515312216332628</v>
      </c>
      <c r="BT1338">
        <f t="shared" si="362"/>
        <v>0</v>
      </c>
      <c r="BU1338">
        <f t="shared" si="363"/>
        <v>0.34302837750493653</v>
      </c>
      <c r="BV1338">
        <f t="shared" si="364"/>
        <v>0</v>
      </c>
      <c r="BW1338">
        <f t="shared" si="365"/>
        <v>0.34515312216332628</v>
      </c>
      <c r="BX1338">
        <f t="shared" si="366"/>
        <v>0</v>
      </c>
      <c r="BY1338">
        <f t="shared" si="367"/>
        <v>0.34302837750493653</v>
      </c>
      <c r="BZ1338">
        <f t="shared" si="368"/>
        <v>0</v>
      </c>
      <c r="CA1338">
        <f t="shared" si="355"/>
        <v>0.4097391508671645</v>
      </c>
      <c r="CB1338">
        <f t="shared" si="355"/>
        <v>0.33737624932472371</v>
      </c>
      <c r="CC1338">
        <f t="shared" ref="CC1338:CD1381" si="372">K1338/$CI1338</f>
        <v>0.4097391508671645</v>
      </c>
      <c r="CD1338">
        <f t="shared" si="372"/>
        <v>0.33737624932472371</v>
      </c>
      <c r="CE1338" s="4">
        <f t="shared" si="357"/>
        <v>0.99384405203965009</v>
      </c>
      <c r="CF1338" s="4" t="str">
        <f t="shared" si="358"/>
        <v/>
      </c>
      <c r="CG1338" s="4">
        <f t="shared" si="359"/>
        <v>1</v>
      </c>
      <c r="CH1338" s="4" t="str">
        <f t="shared" si="360"/>
        <v/>
      </c>
      <c r="CI1338">
        <f>INDEX(FX!$B$114:$AK$132,MATCH('Data (2)'!BQ1338,FX!$A$114:$A$132,0),MATCH('Data (2)'!D1338,Period,0))</f>
        <v>1.3528119507908614</v>
      </c>
    </row>
    <row r="1339" spans="1:87" hidden="1" x14ac:dyDescent="0.15">
      <c r="A1339" t="s">
        <v>79</v>
      </c>
      <c r="B1339" s="1">
        <f t="shared" ref="B1339:C1354" si="373">B1338</f>
        <v>44044</v>
      </c>
      <c r="C1339" t="str">
        <f t="shared" si="373"/>
        <v>DTC</v>
      </c>
      <c r="D1339" s="1">
        <v>43983</v>
      </c>
      <c r="E1339">
        <v>0.48879721103738316</v>
      </c>
      <c r="F1339">
        <v>0.38073379989362888</v>
      </c>
      <c r="G1339">
        <v>0.48879721103738316</v>
      </c>
      <c r="H1339">
        <v>0.38073379989362888</v>
      </c>
      <c r="I1339">
        <v>0.43200001999999993</v>
      </c>
      <c r="J1339">
        <v>0.35222360173809331</v>
      </c>
      <c r="K1339">
        <v>0.43200001999999993</v>
      </c>
      <c r="L1339">
        <v>0.35222360173809331</v>
      </c>
      <c r="M1339">
        <v>0.34059234400000005</v>
      </c>
      <c r="N1339">
        <v>0.21441284133359517</v>
      </c>
      <c r="O1339">
        <v>0.34059234400000005</v>
      </c>
      <c r="P1339">
        <v>0.21441284133359517</v>
      </c>
      <c r="Q1339" t="str">
        <v>DPI</v>
      </c>
      <c r="R1339" t="str">
        <v>Term Life</v>
      </c>
      <c r="S1339" t="str">
        <v>Expat Health</v>
      </c>
      <c r="T1339" t="str">
        <v>Cancer</v>
      </c>
      <c r="U1339" t="str">
        <v>Essential Life</v>
      </c>
      <c r="V1339" t="str">
        <v>Covid-19</v>
      </c>
      <c r="W1339" t="str">
        <v>3-in-1 Critical Illness</v>
      </c>
      <c r="X1339">
        <v>0</v>
      </c>
      <c r="Y1339">
        <v>0</v>
      </c>
      <c r="Z1339">
        <v>0</v>
      </c>
      <c r="AA1339">
        <v>5.0952000000000039E-4</v>
      </c>
      <c r="AB1339">
        <v>0.11084176299999991</v>
      </c>
      <c r="AC1339">
        <v>0.14216081999999994</v>
      </c>
      <c r="AD1339">
        <v>0.23161360000000011</v>
      </c>
      <c r="AE1339">
        <v>2.2276800000000001E-3</v>
      </c>
      <c r="AF1339">
        <v>1.031028037383178E-3</v>
      </c>
      <c r="AG1339">
        <v>4.1280000000000001E-4</v>
      </c>
      <c r="AH1339">
        <v>0</v>
      </c>
      <c r="AI1339">
        <v>0</v>
      </c>
      <c r="AJ1339">
        <v>0</v>
      </c>
      <c r="AK1339">
        <v>0</v>
      </c>
      <c r="AL1339">
        <v>-1.9396540137157174E-4</v>
      </c>
      <c r="AM1339">
        <v>5.1769525163447634E-2</v>
      </c>
      <c r="AN1339">
        <v>1.3900655709301346E-2</v>
      </c>
      <c r="AO1339">
        <v>0.31441755956636064</v>
      </c>
      <c r="AP1339">
        <v>-3.5866654012149859E-3</v>
      </c>
      <c r="AQ1339">
        <v>3.8491869810032683E-3</v>
      </c>
      <c r="AR1339">
        <v>5.7750327610262128E-4</v>
      </c>
      <c r="AS1339">
        <v>0</v>
      </c>
      <c r="AT1339">
        <v>0</v>
      </c>
      <c r="AU1339">
        <v>0</v>
      </c>
      <c r="AV1339">
        <v>0</v>
      </c>
      <c r="AW1339" s="4" t="str">
        <v>Stand-alone protection</v>
      </c>
      <c r="AX1339" s="4" t="str">
        <v>Stand-alone protection</v>
      </c>
      <c r="AY1339" s="4" t="str">
        <v>Stand-alone protection</v>
      </c>
      <c r="AZ1339" s="4" t="str">
        <v>Stand-alone protection</v>
      </c>
      <c r="BA1339" s="4" t="str">
        <v>Stand-alone protection</v>
      </c>
      <c r="BB1339" s="4" t="str">
        <v>Stand-alone protection</v>
      </c>
      <c r="BC1339" s="4" t="str">
        <v>Stand-alone protection</v>
      </c>
      <c r="BD1339" s="4">
        <v>0</v>
      </c>
      <c r="BE1339" s="4">
        <v>0</v>
      </c>
      <c r="BF1339" s="4">
        <v>0</v>
      </c>
      <c r="BG1339" s="4">
        <v>1</v>
      </c>
      <c r="BH1339" s="4">
        <v>1</v>
      </c>
      <c r="BI1339" s="4">
        <v>1</v>
      </c>
      <c r="BJ1339" s="4">
        <v>1</v>
      </c>
      <c r="BK1339" s="4">
        <v>1</v>
      </c>
      <c r="BL1339" s="4">
        <v>1</v>
      </c>
      <c r="BM1339" s="4">
        <v>1</v>
      </c>
      <c r="BN1339" s="4">
        <v>0</v>
      </c>
      <c r="BO1339" s="4">
        <v>0</v>
      </c>
      <c r="BP1339" s="4">
        <v>0</v>
      </c>
      <c r="BQ1339" t="str">
        <f>VLOOKUP(A1339,Misc!$A$3:$B$11,2,FALSE)</f>
        <v>SGD</v>
      </c>
      <c r="BR1339">
        <f>INDEX(FX!$B$30:$AK$48,MATCH('Data (2)'!BQ1339,FX!$A$30:$A$48,0),MATCH('Data (2)'!D1339,Period,0))</f>
        <v>1.39321118</v>
      </c>
      <c r="BS1339">
        <f t="shared" si="361"/>
        <v>0.35084215376263572</v>
      </c>
      <c r="BT1339">
        <f t="shared" si="362"/>
        <v>0</v>
      </c>
      <c r="BU1339">
        <f t="shared" si="363"/>
        <v>0.27327788160128669</v>
      </c>
      <c r="BV1339">
        <f t="shared" si="364"/>
        <v>0</v>
      </c>
      <c r="BW1339">
        <f t="shared" si="365"/>
        <v>0.35084215376263572</v>
      </c>
      <c r="BX1339">
        <f t="shared" si="366"/>
        <v>0</v>
      </c>
      <c r="BY1339">
        <f t="shared" si="367"/>
        <v>0.27327788160128669</v>
      </c>
      <c r="BZ1339">
        <f t="shared" si="368"/>
        <v>0</v>
      </c>
      <c r="CA1339">
        <f t="shared" ref="CA1339:CB1381" si="374">I1339/$CI1339</f>
        <v>0.31933486376096126</v>
      </c>
      <c r="CB1339">
        <f t="shared" si="374"/>
        <v>0.26036405247025018</v>
      </c>
      <c r="CC1339">
        <f t="shared" si="372"/>
        <v>0.31933486376096126</v>
      </c>
      <c r="CD1339">
        <f t="shared" si="372"/>
        <v>0.26036405247025018</v>
      </c>
      <c r="CE1339" s="4">
        <f t="shared" si="357"/>
        <v>0.77891974687333154</v>
      </c>
      <c r="CF1339" s="4" t="str">
        <f t="shared" si="358"/>
        <v/>
      </c>
      <c r="CG1339" s="4">
        <f t="shared" si="359"/>
        <v>1</v>
      </c>
      <c r="CH1339" s="4" t="str">
        <f t="shared" si="360"/>
        <v/>
      </c>
      <c r="CI1339">
        <f>INDEX(FX!$B$114:$AK$132,MATCH('Data (2)'!BQ1339,FX!$A$114:$A$132,0),MATCH('Data (2)'!D1339,Period,0))</f>
        <v>1.3528119507908614</v>
      </c>
    </row>
    <row r="1340" spans="1:87" hidden="1" x14ac:dyDescent="0.15">
      <c r="A1340" t="s">
        <v>79</v>
      </c>
      <c r="B1340" s="1">
        <f t="shared" si="373"/>
        <v>44044</v>
      </c>
      <c r="C1340" t="str">
        <f t="shared" si="373"/>
        <v>DTC</v>
      </c>
      <c r="D1340" s="1">
        <v>44013</v>
      </c>
      <c r="E1340">
        <v>0.38482964028037431</v>
      </c>
      <c r="F1340">
        <v>0.34210360975441972</v>
      </c>
      <c r="G1340">
        <v>0.38482964028037431</v>
      </c>
      <c r="H1340">
        <v>0.34210360975441972</v>
      </c>
      <c r="I1340">
        <v>0.46750001999999996</v>
      </c>
      <c r="J1340">
        <v>0.38387490174923689</v>
      </c>
      <c r="K1340">
        <v>0.46750001999999996</v>
      </c>
      <c r="L1340">
        <v>0.38387490174923689</v>
      </c>
      <c r="M1340">
        <v>0.26633420999999974</v>
      </c>
      <c r="N1340">
        <v>0.1906544632101636</v>
      </c>
      <c r="O1340">
        <v>0.26633420999999974</v>
      </c>
      <c r="P1340">
        <v>0.1906544632101636</v>
      </c>
      <c r="Q1340" t="str">
        <v>DPI</v>
      </c>
      <c r="R1340" t="str">
        <v>Term Life</v>
      </c>
      <c r="S1340" t="str">
        <v>Expat Health</v>
      </c>
      <c r="T1340" t="str">
        <v>Cancer</v>
      </c>
      <c r="U1340" t="str">
        <v>Essential Life</v>
      </c>
      <c r="V1340" t="str">
        <v>Covid-19</v>
      </c>
      <c r="W1340" t="str">
        <v>3-in-1 Critical Illness</v>
      </c>
      <c r="X1340">
        <v>0</v>
      </c>
      <c r="Y1340">
        <v>0</v>
      </c>
      <c r="Z1340">
        <v>0</v>
      </c>
      <c r="AA1340">
        <v>3.6957599999999985E-3</v>
      </c>
      <c r="AB1340">
        <v>0.1041938500000001</v>
      </c>
      <c r="AC1340">
        <v>0.10212227000000013</v>
      </c>
      <c r="AD1340">
        <v>7.0026760000000243E-2</v>
      </c>
      <c r="AE1340">
        <v>6.0779999999999927E-4</v>
      </c>
      <c r="AF1340">
        <v>7.3271028037383171E-4</v>
      </c>
      <c r="AG1340">
        <v>0.10345048999999999</v>
      </c>
      <c r="AH1340">
        <v>0</v>
      </c>
      <c r="AI1340">
        <v>0</v>
      </c>
      <c r="AJ1340">
        <v>0</v>
      </c>
      <c r="AK1340">
        <v>0</v>
      </c>
      <c r="AL1340">
        <v>-3.4584131507918751E-5</v>
      </c>
      <c r="AM1340">
        <v>6.7502919794377114E-2</v>
      </c>
      <c r="AN1340">
        <v>5.6093238917618001E-3</v>
      </c>
      <c r="AO1340">
        <v>9.4575030657085127E-2</v>
      </c>
      <c r="AP1340">
        <v>1.4921413822161316E-3</v>
      </c>
      <c r="AQ1340">
        <v>2.7686382518892294E-3</v>
      </c>
      <c r="AR1340">
        <v>0.17019013990859824</v>
      </c>
      <c r="AS1340">
        <v>0</v>
      </c>
      <c r="AT1340">
        <v>0</v>
      </c>
      <c r="AU1340">
        <v>0</v>
      </c>
      <c r="AV1340">
        <v>0</v>
      </c>
      <c r="AW1340" s="4" t="str">
        <v>Stand-alone protection</v>
      </c>
      <c r="AX1340" s="4" t="str">
        <v>Stand-alone protection</v>
      </c>
      <c r="AY1340" s="4" t="str">
        <v>Stand-alone protection</v>
      </c>
      <c r="AZ1340" s="4" t="str">
        <v>Stand-alone protection</v>
      </c>
      <c r="BA1340" s="4" t="str">
        <v>Stand-alone protection</v>
      </c>
      <c r="BB1340" s="4" t="str">
        <v>Stand-alone protection</v>
      </c>
      <c r="BC1340" s="4" t="str">
        <v>Stand-alone protection</v>
      </c>
      <c r="BD1340" s="4">
        <v>0</v>
      </c>
      <c r="BE1340" s="4">
        <v>0</v>
      </c>
      <c r="BF1340" s="4">
        <v>0</v>
      </c>
      <c r="BG1340" s="4">
        <v>1</v>
      </c>
      <c r="BH1340" s="4">
        <v>1</v>
      </c>
      <c r="BI1340" s="4">
        <v>1</v>
      </c>
      <c r="BJ1340" s="4">
        <v>1</v>
      </c>
      <c r="BK1340" s="4">
        <v>1</v>
      </c>
      <c r="BL1340" s="4">
        <v>1</v>
      </c>
      <c r="BM1340" s="4">
        <v>1</v>
      </c>
      <c r="BN1340" s="4">
        <v>0</v>
      </c>
      <c r="BO1340" s="4">
        <v>0</v>
      </c>
      <c r="BP1340" s="4">
        <v>0</v>
      </c>
      <c r="BQ1340" t="str">
        <f>VLOOKUP(A1340,Misc!$A$3:$B$11,2,FALSE)</f>
        <v>SGD</v>
      </c>
      <c r="BR1340">
        <f>INDEX(FX!$B$30:$AK$48,MATCH('Data (2)'!BQ1340,FX!$A$30:$A$48,0),MATCH('Data (2)'!D1340,Period,0))</f>
        <v>1.38879978</v>
      </c>
      <c r="BS1340">
        <f t="shared" si="361"/>
        <v>0.27709511898135114</v>
      </c>
      <c r="BT1340">
        <f t="shared" si="362"/>
        <v>0</v>
      </c>
      <c r="BU1340">
        <f t="shared" si="363"/>
        <v>0.24633040318772206</v>
      </c>
      <c r="BV1340">
        <f t="shared" si="364"/>
        <v>0</v>
      </c>
      <c r="BW1340">
        <f t="shared" si="365"/>
        <v>0.27709511898135114</v>
      </c>
      <c r="BX1340">
        <f t="shared" si="366"/>
        <v>0</v>
      </c>
      <c r="BY1340">
        <f t="shared" si="367"/>
        <v>0.24633040318772206</v>
      </c>
      <c r="BZ1340">
        <f t="shared" si="368"/>
        <v>0</v>
      </c>
      <c r="CA1340">
        <f t="shared" si="374"/>
        <v>0.33084976398063465</v>
      </c>
      <c r="CB1340">
        <f t="shared" si="374"/>
        <v>0.27166826782558073</v>
      </c>
      <c r="CC1340">
        <f t="shared" si="372"/>
        <v>0.33084976398063465</v>
      </c>
      <c r="CD1340">
        <f t="shared" si="372"/>
        <v>0.27166826782558073</v>
      </c>
      <c r="CE1340" s="4">
        <f t="shared" si="357"/>
        <v>0.8889741692068579</v>
      </c>
      <c r="CF1340" s="4" t="str">
        <f t="shared" si="358"/>
        <v/>
      </c>
      <c r="CG1340" s="4">
        <f t="shared" si="359"/>
        <v>1</v>
      </c>
      <c r="CH1340" s="4" t="str">
        <f t="shared" si="360"/>
        <v/>
      </c>
      <c r="CI1340">
        <f>INDEX(FX!$B$114:$AK$132,MATCH('Data (2)'!BQ1340,FX!$A$114:$A$132,0),MATCH('Data (2)'!D1340,Period,0))</f>
        <v>1.4130281200000001</v>
      </c>
    </row>
    <row r="1341" spans="1:87" hidden="1" x14ac:dyDescent="0.15">
      <c r="A1341" t="s">
        <v>79</v>
      </c>
      <c r="B1341" s="1">
        <f t="shared" si="373"/>
        <v>44044</v>
      </c>
      <c r="C1341" t="str">
        <f t="shared" si="373"/>
        <v>DTC</v>
      </c>
      <c r="D1341" s="1">
        <v>44044</v>
      </c>
      <c r="E1341">
        <v>0.54457494773831738</v>
      </c>
      <c r="F1341">
        <v>0.74229202957296536</v>
      </c>
      <c r="G1341">
        <v>0.54457494773831738</v>
      </c>
      <c r="H1341">
        <v>0.74229202957296536</v>
      </c>
      <c r="I1341">
        <v>0.48849999999999999</v>
      </c>
      <c r="J1341">
        <v>0.4056450189673641</v>
      </c>
      <c r="K1341">
        <v>0.48849999999999999</v>
      </c>
      <c r="L1341">
        <v>0.4056450189673641</v>
      </c>
      <c r="M1341">
        <v>0.29178567800000016</v>
      </c>
      <c r="N1341">
        <v>0.24528998469110963</v>
      </c>
      <c r="O1341">
        <v>0.29178567800000016</v>
      </c>
      <c r="P1341">
        <v>0.24528998469110963</v>
      </c>
      <c r="Q1341" t="str">
        <v>DPI</v>
      </c>
      <c r="R1341" t="str">
        <v>Term Life</v>
      </c>
      <c r="S1341" t="str">
        <v>Expat Health</v>
      </c>
      <c r="T1341" t="str">
        <v>Cancer</v>
      </c>
      <c r="U1341" t="str">
        <v>Essential Life</v>
      </c>
      <c r="V1341" t="str">
        <v>Covid-19</v>
      </c>
      <c r="W1341" t="str">
        <v>3-in-1 Critical Illness</v>
      </c>
      <c r="X1341">
        <v>0</v>
      </c>
      <c r="Y1341">
        <v>0</v>
      </c>
      <c r="Z1341">
        <v>0</v>
      </c>
      <c r="AA1341">
        <v>2.7170000000000002E-3</v>
      </c>
      <c r="AB1341">
        <v>0.17808674399999996</v>
      </c>
      <c r="AC1341">
        <v>0.10094818999999994</v>
      </c>
      <c r="AD1341">
        <v>8.9906919999999682E-2</v>
      </c>
      <c r="AE1341">
        <v>0</v>
      </c>
      <c r="AF1341">
        <v>3.4280373831775706E-4</v>
      </c>
      <c r="AG1341">
        <v>0.17257329000000005</v>
      </c>
      <c r="AH1341">
        <v>0</v>
      </c>
      <c r="AI1341">
        <v>0</v>
      </c>
      <c r="AJ1341">
        <v>0</v>
      </c>
      <c r="AK1341">
        <v>0</v>
      </c>
      <c r="AL1341">
        <v>5.1291133517501113E-4</v>
      </c>
      <c r="AM1341">
        <v>0.31287367087320517</v>
      </c>
      <c r="AN1341">
        <v>6.1070678051503057E-3</v>
      </c>
      <c r="AO1341">
        <v>0.12554686588414501</v>
      </c>
      <c r="AP1341">
        <v>0</v>
      </c>
      <c r="AQ1341">
        <v>1.2679579568293266E-3</v>
      </c>
      <c r="AR1341">
        <v>0.29598355571846052</v>
      </c>
      <c r="AS1341">
        <v>0</v>
      </c>
      <c r="AT1341">
        <v>0</v>
      </c>
      <c r="AU1341">
        <v>0</v>
      </c>
      <c r="AV1341">
        <v>0</v>
      </c>
      <c r="AW1341" s="4" t="str">
        <v>Stand-alone protection</v>
      </c>
      <c r="AX1341" s="4" t="str">
        <v>Stand-alone protection</v>
      </c>
      <c r="AY1341" s="4" t="str">
        <v>Stand-alone protection</v>
      </c>
      <c r="AZ1341" s="4" t="str">
        <v>Stand-alone protection</v>
      </c>
      <c r="BA1341" s="4" t="str">
        <v>Stand-alone protection</v>
      </c>
      <c r="BB1341" s="4" t="str">
        <v>Stand-alone protection</v>
      </c>
      <c r="BC1341" s="4" t="str">
        <v>Stand-alone protection</v>
      </c>
      <c r="BD1341" s="4">
        <v>0</v>
      </c>
      <c r="BE1341" s="4">
        <v>0</v>
      </c>
      <c r="BF1341" s="4">
        <v>0</v>
      </c>
      <c r="BG1341" s="4">
        <v>1</v>
      </c>
      <c r="BH1341" s="4">
        <v>1</v>
      </c>
      <c r="BI1341" s="4">
        <v>1</v>
      </c>
      <c r="BJ1341" s="4">
        <v>1</v>
      </c>
      <c r="BK1341" s="4">
        <v>1</v>
      </c>
      <c r="BL1341" s="4">
        <v>1</v>
      </c>
      <c r="BM1341" s="4">
        <v>1</v>
      </c>
      <c r="BN1341" s="4">
        <v>0</v>
      </c>
      <c r="BO1341" s="4">
        <v>0</v>
      </c>
      <c r="BP1341" s="4">
        <v>0</v>
      </c>
      <c r="BQ1341" t="str">
        <f>VLOOKUP(A1341,Misc!$A$3:$B$11,2,FALSE)</f>
        <v>SGD</v>
      </c>
      <c r="BR1341">
        <f>INDEX(FX!$B$30:$AK$48,MATCH('Data (2)'!BQ1341,FX!$A$30:$A$48,0),MATCH('Data (2)'!D1341,Period,0))</f>
        <v>1.3691308</v>
      </c>
      <c r="BS1341">
        <f t="shared" si="361"/>
        <v>0.39775231682635243</v>
      </c>
      <c r="BT1341">
        <f t="shared" si="362"/>
        <v>0</v>
      </c>
      <c r="BU1341">
        <f t="shared" si="363"/>
        <v>0.54216297637374411</v>
      </c>
      <c r="BV1341">
        <f t="shared" si="364"/>
        <v>0</v>
      </c>
      <c r="BW1341">
        <f t="shared" si="365"/>
        <v>0.39775231682635243</v>
      </c>
      <c r="BX1341">
        <f t="shared" si="366"/>
        <v>0</v>
      </c>
      <c r="BY1341">
        <f t="shared" si="367"/>
        <v>0.54216297637374411</v>
      </c>
      <c r="BZ1341">
        <f t="shared" si="368"/>
        <v>0</v>
      </c>
      <c r="CA1341">
        <f t="shared" si="374"/>
        <v>0.34571144981884716</v>
      </c>
      <c r="CB1341">
        <f t="shared" si="374"/>
        <v>0.28707497977277624</v>
      </c>
      <c r="CC1341">
        <f t="shared" si="372"/>
        <v>0.34571144981884716</v>
      </c>
      <c r="CD1341">
        <f t="shared" si="372"/>
        <v>0.28707497977277624</v>
      </c>
      <c r="CE1341" s="4">
        <f t="shared" si="357"/>
        <v>1.3630667966930721</v>
      </c>
      <c r="CF1341" s="4" t="str">
        <f t="shared" si="358"/>
        <v/>
      </c>
      <c r="CG1341" s="4">
        <f t="shared" si="359"/>
        <v>1</v>
      </c>
      <c r="CH1341" s="4" t="str">
        <f t="shared" si="360"/>
        <v/>
      </c>
      <c r="CI1341">
        <f>INDEX(FX!$B$114:$AK$132,MATCH('Data (2)'!BQ1341,FX!$A$114:$A$132,0),MATCH('Data (2)'!D1341,Period,0))</f>
        <v>1.4130281200000001</v>
      </c>
    </row>
    <row r="1342" spans="1:87" hidden="1" x14ac:dyDescent="0.15">
      <c r="A1342" t="s">
        <v>79</v>
      </c>
      <c r="B1342" s="1">
        <f t="shared" si="373"/>
        <v>44044</v>
      </c>
      <c r="C1342" t="str">
        <f t="shared" si="373"/>
        <v>DTC</v>
      </c>
      <c r="D1342" s="1">
        <v>44075</v>
      </c>
      <c r="E1342">
        <v>0.55900000000000005</v>
      </c>
      <c r="F1342">
        <v>0.67188000000000003</v>
      </c>
      <c r="G1342">
        <v>0.55900000000000005</v>
      </c>
      <c r="H1342">
        <v>0.67188000000000003</v>
      </c>
      <c r="I1342">
        <v>0.59350000000000003</v>
      </c>
      <c r="J1342">
        <v>0.49576178359042677</v>
      </c>
      <c r="K1342">
        <v>0.59350000000000003</v>
      </c>
      <c r="L1342">
        <v>0.49576178359042677</v>
      </c>
      <c r="M1342">
        <v>0.43831373999999984</v>
      </c>
      <c r="N1342">
        <v>0.38800323855000352</v>
      </c>
      <c r="O1342">
        <v>0.43831373999999984</v>
      </c>
      <c r="P1342">
        <v>0.38800323855000352</v>
      </c>
      <c r="Q1342" t="str">
        <v>DPI</v>
      </c>
      <c r="R1342" t="str">
        <v>Term Life</v>
      </c>
      <c r="S1342" t="str">
        <v>Expat Health</v>
      </c>
      <c r="T1342" t="str">
        <v>Cancer</v>
      </c>
      <c r="U1342" t="str">
        <v>Essential Life</v>
      </c>
      <c r="V1342" t="str">
        <v>Covid-19</v>
      </c>
      <c r="W1342" t="str">
        <v>3-in-1 Critical Illness</v>
      </c>
      <c r="X1342">
        <v>0</v>
      </c>
      <c r="Y1342">
        <v>0</v>
      </c>
      <c r="Z1342">
        <v>0</v>
      </c>
      <c r="AA1342">
        <v>4.0000000000000001E-3</v>
      </c>
      <c r="AB1342">
        <v>0.18</v>
      </c>
      <c r="AC1342">
        <v>0.115</v>
      </c>
      <c r="AD1342">
        <v>0.09</v>
      </c>
      <c r="AE1342">
        <v>0</v>
      </c>
      <c r="AF1342">
        <v>0</v>
      </c>
      <c r="AG1342">
        <v>0.17</v>
      </c>
      <c r="AH1342">
        <v>0</v>
      </c>
      <c r="AI1342">
        <v>0</v>
      </c>
      <c r="AJ1342">
        <v>0</v>
      </c>
      <c r="AK1342">
        <v>0</v>
      </c>
      <c r="AL1342">
        <v>-9.2000000000000003E-4</v>
      </c>
      <c r="AM1342">
        <v>0.27179999999999999</v>
      </c>
      <c r="AN1342">
        <v>9.2000000000000016E-3</v>
      </c>
      <c r="AO1342">
        <v>0.12150000000000001</v>
      </c>
      <c r="AP1342">
        <v>0</v>
      </c>
      <c r="AQ1342">
        <v>0</v>
      </c>
      <c r="AR1342">
        <v>0.27029999999999998</v>
      </c>
      <c r="AS1342">
        <v>0</v>
      </c>
      <c r="AT1342">
        <v>0</v>
      </c>
      <c r="AU1342">
        <v>0</v>
      </c>
      <c r="AV1342">
        <v>0</v>
      </c>
      <c r="AW1342" s="4" t="str">
        <v>Stand-alone protection</v>
      </c>
      <c r="AX1342" s="4" t="str">
        <v>Stand-alone protection</v>
      </c>
      <c r="AY1342" s="4" t="str">
        <v>Stand-alone protection</v>
      </c>
      <c r="AZ1342" s="4" t="str">
        <v>Stand-alone protection</v>
      </c>
      <c r="BA1342" s="4" t="str">
        <v>Stand-alone protection</v>
      </c>
      <c r="BB1342" s="4" t="str">
        <v>Stand-alone protection</v>
      </c>
      <c r="BC1342" s="4" t="str">
        <v>Stand-alone protection</v>
      </c>
      <c r="BD1342" s="4">
        <v>0</v>
      </c>
      <c r="BE1342" s="4">
        <v>0</v>
      </c>
      <c r="BF1342" s="4">
        <v>0</v>
      </c>
      <c r="BG1342" s="4">
        <v>1</v>
      </c>
      <c r="BH1342" s="4">
        <v>1</v>
      </c>
      <c r="BI1342" s="4">
        <v>1</v>
      </c>
      <c r="BJ1342" s="4">
        <v>1</v>
      </c>
      <c r="BK1342" s="4">
        <v>1</v>
      </c>
      <c r="BL1342" s="4">
        <v>1</v>
      </c>
      <c r="BM1342" s="4">
        <v>1</v>
      </c>
      <c r="BN1342" s="4">
        <v>0</v>
      </c>
      <c r="BO1342" s="4">
        <v>0</v>
      </c>
      <c r="BP1342" s="4">
        <v>0</v>
      </c>
      <c r="BQ1342" t="str">
        <f>VLOOKUP(A1342,Misc!$A$3:$B$11,2,FALSE)</f>
        <v>SGD</v>
      </c>
      <c r="BR1342">
        <f>INDEX(FX!$B$30:$AK$48,MATCH('Data (2)'!BQ1342,FX!$A$30:$A$48,0),MATCH('Data (2)'!D1342,Period,0))</f>
        <v>1.3691308</v>
      </c>
      <c r="BS1342">
        <f t="shared" si="361"/>
        <v>0</v>
      </c>
      <c r="BT1342">
        <f t="shared" si="362"/>
        <v>0.40828823659507191</v>
      </c>
      <c r="BU1342">
        <f t="shared" si="363"/>
        <v>0</v>
      </c>
      <c r="BV1342">
        <f t="shared" si="364"/>
        <v>0.49073470555187282</v>
      </c>
      <c r="BW1342">
        <f t="shared" si="365"/>
        <v>0</v>
      </c>
      <c r="BX1342">
        <f t="shared" si="366"/>
        <v>0.40828823659507191</v>
      </c>
      <c r="BY1342">
        <f t="shared" si="367"/>
        <v>0</v>
      </c>
      <c r="BZ1342">
        <f t="shared" si="368"/>
        <v>0.49073470555187282</v>
      </c>
      <c r="CA1342">
        <f t="shared" si="374"/>
        <v>0.42001994977990953</v>
      </c>
      <c r="CB1342">
        <f t="shared" si="374"/>
        <v>0.35085061406309925</v>
      </c>
      <c r="CC1342">
        <f t="shared" si="372"/>
        <v>0.42001994977990953</v>
      </c>
      <c r="CD1342">
        <f t="shared" si="372"/>
        <v>0.35085061406309925</v>
      </c>
      <c r="CE1342" s="4" t="str">
        <f t="shared" si="357"/>
        <v/>
      </c>
      <c r="CF1342" s="4">
        <f t="shared" si="358"/>
        <v>1.2019320214669051</v>
      </c>
      <c r="CG1342" s="4" t="str">
        <f t="shared" si="359"/>
        <v/>
      </c>
      <c r="CH1342" s="4">
        <f t="shared" si="360"/>
        <v>1</v>
      </c>
      <c r="CI1342">
        <f>INDEX(FX!$B$114:$AK$132,MATCH('Data (2)'!BQ1342,FX!$A$114:$A$132,0),MATCH('Data (2)'!D1342,Period,0))</f>
        <v>1.4130281200000001</v>
      </c>
    </row>
    <row r="1343" spans="1:87" hidden="1" x14ac:dyDescent="0.15">
      <c r="A1343" t="s">
        <v>79</v>
      </c>
      <c r="B1343" s="1">
        <f t="shared" si="373"/>
        <v>44044</v>
      </c>
      <c r="C1343" t="str">
        <f t="shared" si="373"/>
        <v>DTC</v>
      </c>
      <c r="D1343" s="1">
        <v>44105</v>
      </c>
      <c r="E1343">
        <v>0.57737499999999997</v>
      </c>
      <c r="F1343">
        <v>0.6902625</v>
      </c>
      <c r="G1343">
        <v>0.57737499999999997</v>
      </c>
      <c r="H1343">
        <v>0.6902625</v>
      </c>
      <c r="I1343">
        <v>0.59099999000000003</v>
      </c>
      <c r="J1343">
        <v>0.520801107050062</v>
      </c>
      <c r="K1343">
        <v>0.59099999000000003</v>
      </c>
      <c r="L1343">
        <v>0.520801107050062</v>
      </c>
      <c r="M1343">
        <v>0.5142441080000002</v>
      </c>
      <c r="N1343">
        <v>0.65446708087936456</v>
      </c>
      <c r="O1343">
        <v>0.5142441080000002</v>
      </c>
      <c r="P1343">
        <v>0.65446708087936456</v>
      </c>
      <c r="Q1343" t="str">
        <v>DPI</v>
      </c>
      <c r="R1343" t="str">
        <v>Term Life</v>
      </c>
      <c r="S1343" t="str">
        <v>Expat Health</v>
      </c>
      <c r="T1343" t="str">
        <v>Cancer</v>
      </c>
      <c r="U1343" t="str">
        <v>Essential Life</v>
      </c>
      <c r="V1343" t="str">
        <v>Covid-19</v>
      </c>
      <c r="W1343" t="str">
        <v>3-in-1 Critical Illness</v>
      </c>
      <c r="X1343">
        <v>0</v>
      </c>
      <c r="Y1343">
        <v>0</v>
      </c>
      <c r="Z1343">
        <v>0</v>
      </c>
      <c r="AA1343">
        <v>4.0000000000000001E-3</v>
      </c>
      <c r="AB1343">
        <v>0.18</v>
      </c>
      <c r="AC1343">
        <v>0.11799999999999999</v>
      </c>
      <c r="AD1343">
        <v>0.09</v>
      </c>
      <c r="AE1343">
        <v>1.5375E-2</v>
      </c>
      <c r="AF1343">
        <v>0</v>
      </c>
      <c r="AG1343">
        <v>0.17</v>
      </c>
      <c r="AH1343">
        <v>0</v>
      </c>
      <c r="AI1343">
        <v>0</v>
      </c>
      <c r="AJ1343">
        <v>0</v>
      </c>
      <c r="AK1343">
        <v>0</v>
      </c>
      <c r="AL1343">
        <v>-9.2000000000000003E-4</v>
      </c>
      <c r="AM1343">
        <v>0.27179999999999999</v>
      </c>
      <c r="AN1343">
        <v>9.4399999999999987E-3</v>
      </c>
      <c r="AO1343">
        <v>0.12150000000000001</v>
      </c>
      <c r="AP1343">
        <v>1.8142499999999999E-2</v>
      </c>
      <c r="AQ1343">
        <v>0</v>
      </c>
      <c r="AR1343">
        <v>0.27029999999999998</v>
      </c>
      <c r="AS1343">
        <v>0</v>
      </c>
      <c r="AT1343">
        <v>0</v>
      </c>
      <c r="AU1343">
        <v>0</v>
      </c>
      <c r="AV1343">
        <v>0</v>
      </c>
      <c r="AW1343" s="4" t="str">
        <v>Stand-alone protection</v>
      </c>
      <c r="AX1343" s="4" t="str">
        <v>Stand-alone protection</v>
      </c>
      <c r="AY1343" s="4" t="str">
        <v>Stand-alone protection</v>
      </c>
      <c r="AZ1343" s="4" t="str">
        <v>Stand-alone protection</v>
      </c>
      <c r="BA1343" s="4" t="str">
        <v>Stand-alone protection</v>
      </c>
      <c r="BB1343" s="4" t="str">
        <v>Stand-alone protection</v>
      </c>
      <c r="BC1343" s="4" t="str">
        <v>Stand-alone protection</v>
      </c>
      <c r="BD1343" s="4">
        <v>0</v>
      </c>
      <c r="BE1343" s="4">
        <v>0</v>
      </c>
      <c r="BF1343" s="4">
        <v>0</v>
      </c>
      <c r="BG1343" s="4">
        <v>1</v>
      </c>
      <c r="BH1343" s="4">
        <v>1</v>
      </c>
      <c r="BI1343" s="4">
        <v>1</v>
      </c>
      <c r="BJ1343" s="4">
        <v>1</v>
      </c>
      <c r="BK1343" s="4">
        <v>1</v>
      </c>
      <c r="BL1343" s="4">
        <v>1</v>
      </c>
      <c r="BM1343" s="4">
        <v>1</v>
      </c>
      <c r="BN1343" s="4">
        <v>0</v>
      </c>
      <c r="BO1343" s="4">
        <v>0</v>
      </c>
      <c r="BP1343" s="4">
        <v>0</v>
      </c>
      <c r="BQ1343" t="str">
        <f>VLOOKUP(A1343,Misc!$A$3:$B$11,2,FALSE)</f>
        <v>SGD</v>
      </c>
      <c r="BR1343">
        <f>INDEX(FX!$B$30:$AK$48,MATCH('Data (2)'!BQ1343,FX!$A$30:$A$48,0),MATCH('Data (2)'!D1343,Period,0))</f>
        <v>1.3691308</v>
      </c>
      <c r="BS1343">
        <f t="shared" si="361"/>
        <v>0</v>
      </c>
      <c r="BT1343">
        <f t="shared" si="362"/>
        <v>0.42170916029352346</v>
      </c>
      <c r="BU1343">
        <f t="shared" si="363"/>
        <v>0</v>
      </c>
      <c r="BV1343">
        <f t="shared" si="364"/>
        <v>0.5041611071783646</v>
      </c>
      <c r="BW1343">
        <f t="shared" si="365"/>
        <v>0</v>
      </c>
      <c r="BX1343">
        <f t="shared" si="366"/>
        <v>0.42170916029352346</v>
      </c>
      <c r="BY1343">
        <f t="shared" si="367"/>
        <v>0</v>
      </c>
      <c r="BZ1343">
        <f t="shared" si="368"/>
        <v>0.5041611071783646</v>
      </c>
      <c r="CA1343">
        <f t="shared" si="374"/>
        <v>0.41825069270383664</v>
      </c>
      <c r="CB1343">
        <f t="shared" si="374"/>
        <v>0.36857094326619766</v>
      </c>
      <c r="CC1343">
        <f t="shared" si="372"/>
        <v>0.41825069270383664</v>
      </c>
      <c r="CD1343">
        <f t="shared" si="372"/>
        <v>0.36857094326619766</v>
      </c>
      <c r="CE1343" s="4" t="str">
        <f t="shared" si="357"/>
        <v/>
      </c>
      <c r="CF1343" s="4">
        <f t="shared" si="358"/>
        <v>1.1955185105001083</v>
      </c>
      <c r="CG1343" s="4" t="str">
        <f t="shared" si="359"/>
        <v/>
      </c>
      <c r="CH1343" s="4">
        <f t="shared" si="360"/>
        <v>1</v>
      </c>
      <c r="CI1343">
        <f>INDEX(FX!$B$114:$AK$132,MATCH('Data (2)'!BQ1343,FX!$A$114:$A$132,0),MATCH('Data (2)'!D1343,Period,0))</f>
        <v>1.4130281200000001</v>
      </c>
    </row>
    <row r="1344" spans="1:87" hidden="1" x14ac:dyDescent="0.15">
      <c r="A1344" t="s">
        <v>79</v>
      </c>
      <c r="B1344" s="1">
        <f t="shared" si="373"/>
        <v>44044</v>
      </c>
      <c r="C1344" t="str">
        <f t="shared" si="373"/>
        <v>DTC</v>
      </c>
      <c r="D1344" s="1">
        <v>44136</v>
      </c>
      <c r="E1344">
        <v>0.54449999999999998</v>
      </c>
      <c r="F1344">
        <v>0.63051999999999997</v>
      </c>
      <c r="G1344">
        <v>0.54449999999999998</v>
      </c>
      <c r="H1344">
        <v>0.63051999999999997</v>
      </c>
      <c r="I1344">
        <v>0.65750000999999991</v>
      </c>
      <c r="J1344">
        <v>0.59974762427625938</v>
      </c>
      <c r="K1344">
        <v>0.65750000999999991</v>
      </c>
      <c r="L1344">
        <v>0.59974762427625938</v>
      </c>
      <c r="M1344">
        <v>0.46750971300000027</v>
      </c>
      <c r="N1344">
        <v>0.63032386414213082</v>
      </c>
      <c r="O1344">
        <v>0.46750971300000027</v>
      </c>
      <c r="P1344">
        <v>0.63032386414213082</v>
      </c>
      <c r="Q1344" t="str">
        <v>DPI</v>
      </c>
      <c r="R1344" t="str">
        <v>Term Life</v>
      </c>
      <c r="S1344" t="str">
        <v>Expat Health</v>
      </c>
      <c r="T1344" t="str">
        <v>Cancer</v>
      </c>
      <c r="U1344" t="str">
        <v>Essential Life</v>
      </c>
      <c r="V1344" t="str">
        <v>Covid-19</v>
      </c>
      <c r="W1344" t="str">
        <v>3-in-1 Critical Illness</v>
      </c>
      <c r="X1344">
        <v>0</v>
      </c>
      <c r="Y1344">
        <v>0</v>
      </c>
      <c r="Z1344">
        <v>0</v>
      </c>
      <c r="AA1344">
        <v>4.0000000000000001E-3</v>
      </c>
      <c r="AB1344">
        <v>0.16</v>
      </c>
      <c r="AC1344">
        <v>0.125</v>
      </c>
      <c r="AD1344">
        <v>7.4999999999999997E-2</v>
      </c>
      <c r="AE1344">
        <v>2.0500000000000001E-2</v>
      </c>
      <c r="AF1344">
        <v>0</v>
      </c>
      <c r="AG1344">
        <v>0.16</v>
      </c>
      <c r="AH1344">
        <v>0</v>
      </c>
      <c r="AI1344">
        <v>0</v>
      </c>
      <c r="AJ1344">
        <v>0</v>
      </c>
      <c r="AK1344">
        <v>0</v>
      </c>
      <c r="AL1344">
        <v>-9.2000000000000003E-4</v>
      </c>
      <c r="AM1344">
        <v>0.24159999999999998</v>
      </c>
      <c r="AN1344">
        <v>0.01</v>
      </c>
      <c r="AO1344">
        <v>0.10125000000000001</v>
      </c>
      <c r="AP1344">
        <v>2.4189999999999996E-2</v>
      </c>
      <c r="AQ1344">
        <v>0</v>
      </c>
      <c r="AR1344">
        <v>0.25440000000000002</v>
      </c>
      <c r="AS1344">
        <v>0</v>
      </c>
      <c r="AT1344">
        <v>0</v>
      </c>
      <c r="AU1344">
        <v>0</v>
      </c>
      <c r="AV1344">
        <v>0</v>
      </c>
      <c r="AW1344" s="4" t="str">
        <v>Stand-alone protection</v>
      </c>
      <c r="AX1344" s="4" t="str">
        <v>Stand-alone protection</v>
      </c>
      <c r="AY1344" s="4" t="str">
        <v>Stand-alone protection</v>
      </c>
      <c r="AZ1344" s="4" t="str">
        <v>Stand-alone protection</v>
      </c>
      <c r="BA1344" s="4" t="str">
        <v>Stand-alone protection</v>
      </c>
      <c r="BB1344" s="4" t="str">
        <v>Stand-alone protection</v>
      </c>
      <c r="BC1344" s="4" t="str">
        <v>Stand-alone protection</v>
      </c>
      <c r="BD1344" s="4">
        <v>0</v>
      </c>
      <c r="BE1344" s="4">
        <v>0</v>
      </c>
      <c r="BF1344" s="4">
        <v>0</v>
      </c>
      <c r="BG1344" s="4">
        <v>1</v>
      </c>
      <c r="BH1344" s="4">
        <v>1</v>
      </c>
      <c r="BI1344" s="4">
        <v>1</v>
      </c>
      <c r="BJ1344" s="4">
        <v>1</v>
      </c>
      <c r="BK1344" s="4">
        <v>1</v>
      </c>
      <c r="BL1344" s="4">
        <v>1</v>
      </c>
      <c r="BM1344" s="4">
        <v>1</v>
      </c>
      <c r="BN1344" s="4">
        <v>0</v>
      </c>
      <c r="BO1344" s="4">
        <v>0</v>
      </c>
      <c r="BP1344" s="4">
        <v>0</v>
      </c>
      <c r="BQ1344" t="str">
        <f>VLOOKUP(A1344,Misc!$A$3:$B$11,2,FALSE)</f>
        <v>SGD</v>
      </c>
      <c r="BR1344">
        <f>INDEX(FX!$B$30:$AK$48,MATCH('Data (2)'!BQ1344,FX!$A$30:$A$48,0),MATCH('Data (2)'!D1344,Period,0))</f>
        <v>1.3691308</v>
      </c>
      <c r="BS1344">
        <f t="shared" si="361"/>
        <v>0</v>
      </c>
      <c r="BT1344">
        <f t="shared" si="362"/>
        <v>0.39769757571738212</v>
      </c>
      <c r="BU1344">
        <f t="shared" si="363"/>
        <v>0</v>
      </c>
      <c r="BV1344">
        <f t="shared" si="364"/>
        <v>0.46052575838626958</v>
      </c>
      <c r="BW1344">
        <f t="shared" si="365"/>
        <v>0</v>
      </c>
      <c r="BX1344">
        <f t="shared" si="366"/>
        <v>0.39769757571738212</v>
      </c>
      <c r="BY1344">
        <f t="shared" si="367"/>
        <v>0</v>
      </c>
      <c r="BZ1344">
        <f t="shared" si="368"/>
        <v>0.46052575838626958</v>
      </c>
      <c r="CA1344">
        <f t="shared" si="374"/>
        <v>0.46531275683317602</v>
      </c>
      <c r="CB1344">
        <f t="shared" si="374"/>
        <v>0.42444139347790144</v>
      </c>
      <c r="CC1344">
        <f t="shared" si="372"/>
        <v>0.46531275683317602</v>
      </c>
      <c r="CD1344">
        <f t="shared" si="372"/>
        <v>0.42444139347790144</v>
      </c>
      <c r="CE1344" s="4" t="str">
        <f t="shared" si="357"/>
        <v/>
      </c>
      <c r="CF1344" s="4">
        <f t="shared" si="358"/>
        <v>1.1579797979797981</v>
      </c>
      <c r="CG1344" s="4" t="str">
        <f t="shared" si="359"/>
        <v/>
      </c>
      <c r="CH1344" s="4">
        <f t="shared" si="360"/>
        <v>1</v>
      </c>
      <c r="CI1344">
        <f>INDEX(FX!$B$114:$AK$132,MATCH('Data (2)'!BQ1344,FX!$A$114:$A$132,0),MATCH('Data (2)'!D1344,Period,0))</f>
        <v>1.4130281200000001</v>
      </c>
    </row>
    <row r="1345" spans="1:87" hidden="1" x14ac:dyDescent="0.15">
      <c r="A1345" t="s">
        <v>79</v>
      </c>
      <c r="B1345" s="1">
        <f t="shared" si="373"/>
        <v>44044</v>
      </c>
      <c r="C1345" t="str">
        <f t="shared" si="373"/>
        <v>DTC</v>
      </c>
      <c r="D1345" s="1">
        <v>44166</v>
      </c>
      <c r="E1345">
        <v>0.51549999999999996</v>
      </c>
      <c r="F1345">
        <v>0.58499000000000001</v>
      </c>
      <c r="G1345">
        <v>0.51549999999999996</v>
      </c>
      <c r="H1345">
        <v>0.58499000000000001</v>
      </c>
      <c r="I1345">
        <v>0.69349999999999989</v>
      </c>
      <c r="J1345">
        <v>0.61106209048906424</v>
      </c>
      <c r="K1345">
        <v>0.69349999999999989</v>
      </c>
      <c r="L1345">
        <v>0.61106209048906424</v>
      </c>
      <c r="M1345">
        <v>0.38062437200000027</v>
      </c>
      <c r="N1345">
        <v>0.43873990158232629</v>
      </c>
      <c r="O1345">
        <v>0.38062437200000027</v>
      </c>
      <c r="P1345">
        <v>0.43873990158232629</v>
      </c>
      <c r="Q1345" t="str">
        <v>DPI</v>
      </c>
      <c r="R1345" t="str">
        <v>Term Life</v>
      </c>
      <c r="S1345" t="str">
        <v>Expat Health</v>
      </c>
      <c r="T1345" t="str">
        <v>Cancer</v>
      </c>
      <c r="U1345" t="str">
        <v>Essential Life</v>
      </c>
      <c r="V1345" t="str">
        <v>Covid-19</v>
      </c>
      <c r="W1345" t="str">
        <v>3-in-1 Critical Illness</v>
      </c>
      <c r="X1345">
        <v>0</v>
      </c>
      <c r="Y1345">
        <v>0</v>
      </c>
      <c r="Z1345">
        <v>0</v>
      </c>
      <c r="AA1345">
        <v>5.0000000000000001E-3</v>
      </c>
      <c r="AB1345">
        <v>0.13</v>
      </c>
      <c r="AC1345">
        <v>0.125</v>
      </c>
      <c r="AD1345">
        <v>7.4999999999999997E-2</v>
      </c>
      <c r="AE1345">
        <v>2.0500000000000001E-2</v>
      </c>
      <c r="AF1345">
        <v>0</v>
      </c>
      <c r="AG1345">
        <v>0.16</v>
      </c>
      <c r="AH1345">
        <v>0</v>
      </c>
      <c r="AI1345">
        <v>0</v>
      </c>
      <c r="AJ1345">
        <v>0</v>
      </c>
      <c r="AK1345">
        <v>0</v>
      </c>
      <c r="AL1345">
        <v>-1.1500000000000002E-3</v>
      </c>
      <c r="AM1345">
        <v>0.1963</v>
      </c>
      <c r="AN1345">
        <v>0.01</v>
      </c>
      <c r="AO1345">
        <v>0.10125000000000001</v>
      </c>
      <c r="AP1345">
        <v>2.4189999999999996E-2</v>
      </c>
      <c r="AQ1345">
        <v>0</v>
      </c>
      <c r="AR1345">
        <v>0.25440000000000002</v>
      </c>
      <c r="AS1345">
        <v>0</v>
      </c>
      <c r="AT1345">
        <v>0</v>
      </c>
      <c r="AU1345">
        <v>0</v>
      </c>
      <c r="AV1345">
        <v>0</v>
      </c>
      <c r="AW1345" s="4" t="str">
        <v>Stand-alone protection</v>
      </c>
      <c r="AX1345" s="4" t="str">
        <v>Stand-alone protection</v>
      </c>
      <c r="AY1345" s="4" t="str">
        <v>Stand-alone protection</v>
      </c>
      <c r="AZ1345" s="4" t="str">
        <v>Stand-alone protection</v>
      </c>
      <c r="BA1345" s="4" t="str">
        <v>Stand-alone protection</v>
      </c>
      <c r="BB1345" s="4" t="str">
        <v>Stand-alone protection</v>
      </c>
      <c r="BC1345" s="4" t="str">
        <v>Stand-alone protection</v>
      </c>
      <c r="BD1345" s="4">
        <v>0</v>
      </c>
      <c r="BE1345" s="4">
        <v>0</v>
      </c>
      <c r="BF1345" s="4">
        <v>0</v>
      </c>
      <c r="BG1345" s="4">
        <v>1</v>
      </c>
      <c r="BH1345" s="4">
        <v>1</v>
      </c>
      <c r="BI1345" s="4">
        <v>1</v>
      </c>
      <c r="BJ1345" s="4">
        <v>1</v>
      </c>
      <c r="BK1345" s="4">
        <v>1</v>
      </c>
      <c r="BL1345" s="4">
        <v>1</v>
      </c>
      <c r="BM1345" s="4">
        <v>1</v>
      </c>
      <c r="BN1345" s="4">
        <v>0</v>
      </c>
      <c r="BO1345" s="4">
        <v>0</v>
      </c>
      <c r="BP1345" s="4">
        <v>0</v>
      </c>
      <c r="BQ1345" t="str">
        <f>VLOOKUP(A1345,Misc!$A$3:$B$11,2,FALSE)</f>
        <v>SGD</v>
      </c>
      <c r="BR1345">
        <f>INDEX(FX!$B$30:$AK$48,MATCH('Data (2)'!BQ1345,FX!$A$30:$A$48,0),MATCH('Data (2)'!D1345,Period,0))</f>
        <v>1.3691308</v>
      </c>
      <c r="BS1345">
        <f t="shared" si="361"/>
        <v>0</v>
      </c>
      <c r="BT1345">
        <f t="shared" si="362"/>
        <v>0.37651625396200272</v>
      </c>
      <c r="BU1345">
        <f t="shared" si="363"/>
        <v>0</v>
      </c>
      <c r="BV1345">
        <f t="shared" si="364"/>
        <v>0.42727108323032398</v>
      </c>
      <c r="BW1345">
        <f t="shared" si="365"/>
        <v>0</v>
      </c>
      <c r="BX1345">
        <f t="shared" si="366"/>
        <v>0.37651625396200272</v>
      </c>
      <c r="BY1345">
        <f t="shared" si="367"/>
        <v>0</v>
      </c>
      <c r="BZ1345">
        <f t="shared" si="368"/>
        <v>0.42727108323032398</v>
      </c>
      <c r="CA1345">
        <f t="shared" si="374"/>
        <v>0.49078994974282597</v>
      </c>
      <c r="CB1345">
        <f t="shared" si="374"/>
        <v>0.43244864121250765</v>
      </c>
      <c r="CC1345">
        <f t="shared" si="372"/>
        <v>0.49078994974282597</v>
      </c>
      <c r="CD1345">
        <f t="shared" si="372"/>
        <v>0.43244864121250765</v>
      </c>
      <c r="CE1345" s="4" t="str">
        <f t="shared" si="357"/>
        <v/>
      </c>
      <c r="CF1345" s="4">
        <f t="shared" si="358"/>
        <v>1.1348011639185258</v>
      </c>
      <c r="CG1345" s="4" t="str">
        <f t="shared" si="359"/>
        <v/>
      </c>
      <c r="CH1345" s="4">
        <f t="shared" si="360"/>
        <v>1</v>
      </c>
      <c r="CI1345">
        <f>INDEX(FX!$B$114:$AK$132,MATCH('Data (2)'!BQ1345,FX!$A$114:$A$132,0),MATCH('Data (2)'!D1345,Period,0))</f>
        <v>1.4130281200000001</v>
      </c>
    </row>
    <row r="1346" spans="1:87" x14ac:dyDescent="0.15">
      <c r="A1346" t="s">
        <v>79</v>
      </c>
      <c r="B1346" s="1">
        <f t="shared" si="373"/>
        <v>44044</v>
      </c>
      <c r="C1346" t="s">
        <v>108</v>
      </c>
      <c r="D1346" s="1">
        <v>43831</v>
      </c>
      <c r="E1346">
        <f t="array" ref="E1346:E1357">TRANSPOSE('[16]BK_Key Metrics P1'!$F$6:$Q$6)/1000</f>
        <v>0</v>
      </c>
      <c r="F1346">
        <f t="array" ref="F1346:F1357">TRANSPOSE('[16]BK_Key Metrics P1'!$F$11:$Q$11)/1000</f>
        <v>0</v>
      </c>
      <c r="G1346">
        <f t="array" ref="G1346:G1357">TRANSPOSE('[16]BK_Key Metrics P1'!$F$16:$Q$16)/1000</f>
        <v>0</v>
      </c>
      <c r="H1346">
        <f t="array" ref="H1346:H1357">TRANSPOSE('[16]BK_Key Metrics P1'!$F$21:$Q$21)/1000</f>
        <v>0</v>
      </c>
      <c r="I1346">
        <f t="array" ref="I1346:I1357">TRANSPOSE('[16]BK_Key Metrics P1'!$F$7:$Q$7)/1000</f>
        <v>0</v>
      </c>
      <c r="J1346">
        <f t="array" ref="J1346:J1357">TRANSPOSE('[16]BK_Key Metrics P1'!$F$12:$Q$12)/1000</f>
        <v>0</v>
      </c>
      <c r="K1346">
        <f t="array" ref="K1346:K1357">TRANSPOSE('[16]BK_Key Metrics P1'!$F$17:$Q$17)/1000</f>
        <v>0</v>
      </c>
      <c r="L1346">
        <f t="array" ref="L1346:L1357">TRANSPOSE('[16]BK_Key Metrics P1'!$F$22:$Q$22)/1000</f>
        <v>0</v>
      </c>
      <c r="M1346">
        <f t="array" ref="M1346:M1357">TRANSPOSE('[16]BK_Key Metrics P1'!$F$9:$Q$9)/1000</f>
        <v>0</v>
      </c>
      <c r="N1346">
        <f t="array" ref="N1346:N1357">TRANSPOSE('[16]BK_Key Metrics P1'!$F$14:$Q$14)/1000</f>
        <v>0</v>
      </c>
      <c r="O1346">
        <f t="array" ref="O1346:O1357">TRANSPOSE('[16]BK_Key Metrics P1'!$F$19:$Q$19)/1000</f>
        <v>0</v>
      </c>
      <c r="P1346">
        <f t="array" ref="P1346:P1357">TRANSPOSE('[16]BK_Key Metrics P1'!$F$24:$Q$24)/1000</f>
        <v>0</v>
      </c>
      <c r="Q1346" t="str">
        <f t="array" ref="Q1346:Q1357">'[16]BK_Key Products'!$D$6</f>
        <v>Future First</v>
      </c>
      <c r="R1346">
        <f t="array" ref="R1346:R1357">'[16]BK_Key Products'!$D$9</f>
        <v>0</v>
      </c>
      <c r="S1346">
        <f t="array" ref="S1346:S1357">'[16]BK_Key Products'!$D$12</f>
        <v>0</v>
      </c>
      <c r="T1346">
        <f t="array" ref="T1346:T1357">'[16]BK_Key Products'!$D$15</f>
        <v>0</v>
      </c>
      <c r="U1346">
        <f t="array" ref="U1346:U1357">'[16]BK_Key Products'!$D$18</f>
        <v>0</v>
      </c>
      <c r="V1346">
        <f t="array" ref="V1346:V1357">'[16]BK_Key Products'!$D$21</f>
        <v>0</v>
      </c>
      <c r="W1346">
        <f t="array" ref="W1346:W1357">'[16]BK_Key Products'!$D$24</f>
        <v>0</v>
      </c>
      <c r="X1346">
        <f t="array" ref="X1346:X1357">'[16]BK_Key Products'!$D$27</f>
        <v>0</v>
      </c>
      <c r="Y1346">
        <f t="array" ref="Y1346:Y1357">'[16]BK_Key Products'!$D$30</f>
        <v>0</v>
      </c>
      <c r="Z1346">
        <f t="array" ref="Z1346:Z1357">'[16]BK_Key Products'!$D$33</f>
        <v>0</v>
      </c>
      <c r="AA1346">
        <f t="array" ref="AA1346:AA1357">TRANSPOSE('[16]BK_Key Products'!$F$6:$Q$6)/1000</f>
        <v>0</v>
      </c>
      <c r="AB1346">
        <f t="array" ref="AB1346:AB1357">TRANSPOSE('[16]BK_Key Products'!$F$9:$Q$9)/1000</f>
        <v>0</v>
      </c>
      <c r="AC1346">
        <f t="array" ref="AC1346:AC1357">TRANSPOSE('[16]BK_Key Products'!$F$12:$Q$12)/1000</f>
        <v>0</v>
      </c>
      <c r="AD1346">
        <f t="array" ref="AD1346:AD1357">TRANSPOSE('[16]BK_Key Products'!$F$15:$Q$15)/1000</f>
        <v>0</v>
      </c>
      <c r="AE1346">
        <f t="array" ref="AE1346:AE1357">TRANSPOSE('[16]BK_Key Products'!$F$18:$Q$18)/1000</f>
        <v>0</v>
      </c>
      <c r="AF1346">
        <f t="array" ref="AF1346:AF1357">TRANSPOSE('[16]BK_Key Products'!$F$21:$Q$21)/1000</f>
        <v>0</v>
      </c>
      <c r="AG1346">
        <f t="array" ref="AG1346:AG1357">TRANSPOSE('[16]BK_Key Products'!$F$24:$Q$24)/1000</f>
        <v>0</v>
      </c>
      <c r="AH1346">
        <f t="array" ref="AH1346:AH1357">TRANSPOSE('[16]BK_Key Products'!$F$27:$Q$27)/1000</f>
        <v>0</v>
      </c>
      <c r="AI1346">
        <f t="array" ref="AI1346:AI1357">TRANSPOSE('[16]BK_Key Products'!$F$30:$Q$30)/1000</f>
        <v>0</v>
      </c>
      <c r="AJ1346">
        <f t="array" ref="AJ1346:AJ1357">TRANSPOSE('[16]BK_Key Products'!$F$33:$Q$33)/1000</f>
        <v>0</v>
      </c>
      <c r="AK1346">
        <f t="array" ref="AK1346:AK1357">TRANSPOSE('[16]BK_Key Products'!$F$36:$Q$36)/1000</f>
        <v>0</v>
      </c>
      <c r="AL1346">
        <f t="array" ref="AL1346:AL1357">TRANSPOSE('[16]BK_Key Products'!$F$7:$Q$7)/1000</f>
        <v>0</v>
      </c>
      <c r="AM1346">
        <f t="array" ref="AM1346:AM1357">TRANSPOSE('[16]BK_Key Products'!$F$10:$Q$10)/1000</f>
        <v>0</v>
      </c>
      <c r="AN1346">
        <f t="array" ref="AN1346:AN1357">TRANSPOSE('[16]BK_Key Products'!$F$13:$Q$13)/1000</f>
        <v>0</v>
      </c>
      <c r="AO1346">
        <f t="array" ref="AO1346:AO1357">TRANSPOSE('[16]BK_Key Products'!$F$16:$Q$16)/1000</f>
        <v>0</v>
      </c>
      <c r="AP1346">
        <f t="array" ref="AP1346:AP1357">TRANSPOSE('[16]BK_Key Products'!$F$19:$Q$19)/1000</f>
        <v>0</v>
      </c>
      <c r="AQ1346">
        <f t="array" ref="AQ1346:AQ1357">TRANSPOSE('[16]BK_Key Products'!$F$22:$Q$22)/1000</f>
        <v>0</v>
      </c>
      <c r="AR1346">
        <f t="array" ref="AR1346:AR1357">TRANSPOSE('[16]BK_Key Products'!$F$25:$Q$25)/1000</f>
        <v>0</v>
      </c>
      <c r="AS1346">
        <f t="array" ref="AS1346:AS1357">TRANSPOSE('[16]BK_Key Products'!$F$28:$Q$28)/1000</f>
        <v>0</v>
      </c>
      <c r="AT1346">
        <f t="array" ref="AT1346:AT1357">TRANSPOSE('[16]BK_Key Products'!$F$31:$Q$31)/1000</f>
        <v>0</v>
      </c>
      <c r="AU1346">
        <f t="array" ref="AU1346:AU1357">TRANSPOSE('[16]BK_Key Products'!$F$34:$Q$35)/1000</f>
        <v>0</v>
      </c>
      <c r="AV1346">
        <f t="array" ref="AV1346:AV1357">TRANSPOSE('[16]BK_Key Products'!$F$37:$Q$37)/1000</f>
        <v>0</v>
      </c>
      <c r="AW1346" s="4" t="str">
        <f t="array" ref="AW1346:AW1357">'[16]BK_Key Products'!$D$8</f>
        <v>Term Life</v>
      </c>
      <c r="AX1346" s="4">
        <f t="array" ref="AX1346:AX1357">'[16]BK_Key Products'!$D$11</f>
        <v>0</v>
      </c>
      <c r="AY1346" s="4">
        <f t="array" ref="AY1346:AY1357">'[16]BK_Key Products'!$D$14</f>
        <v>0</v>
      </c>
      <c r="AZ1346" s="4">
        <f t="array" ref="AZ1346:AZ1357">'[16]BK_Key Products'!$D$17</f>
        <v>0</v>
      </c>
      <c r="BA1346" s="4">
        <f t="array" ref="BA1346:BA1357">'[16]BK_Key Products'!$D$20</f>
        <v>0</v>
      </c>
      <c r="BB1346" s="4">
        <f t="array" ref="BB1346:BB1357">'[16]BK_Key Products'!$D$23</f>
        <v>0</v>
      </c>
      <c r="BC1346" s="4">
        <f t="array" ref="BC1346:BC1357">'[16]BK_Key Products'!$D$26</f>
        <v>0</v>
      </c>
      <c r="BD1346" s="4">
        <f t="array" ref="BD1346:BD1357">'[16]BK_Key Products'!$D$29</f>
        <v>0</v>
      </c>
      <c r="BE1346" s="4">
        <f t="array" ref="BE1346:BE1357">'[16]BK_Key Products'!$D$32</f>
        <v>0</v>
      </c>
      <c r="BF1346" s="4">
        <f t="array" ref="BF1346:BF1357">'[16]BK_Key Products'!$D$35</f>
        <v>0</v>
      </c>
      <c r="BG1346" s="4">
        <f t="array" ref="BG1346:BG1357">'[16]BK_Key Products'!$D$7</f>
        <v>1</v>
      </c>
      <c r="BH1346" s="4">
        <f t="array" ref="BH1346:BH1357">'[16]BK_Key Products'!$D$10</f>
        <v>0</v>
      </c>
      <c r="BI1346" s="4">
        <f t="array" ref="BI1346:BI1357">'[16]BK_Key Products'!$D$13</f>
        <v>0</v>
      </c>
      <c r="BJ1346" s="4">
        <f t="array" ref="BJ1346:BJ1357">'[16]BK_Key Products'!$D$16</f>
        <v>0</v>
      </c>
      <c r="BK1346" s="4">
        <f t="array" ref="BK1346:BK1357">'[16]BK_Key Products'!$D$19</f>
        <v>0</v>
      </c>
      <c r="BL1346" s="4">
        <f t="array" ref="BL1346:BL1357">'[16]BK_Key Products'!$D$22</f>
        <v>0</v>
      </c>
      <c r="BM1346" s="4">
        <f t="array" ref="BM1346:BM1357">'[16]BK_Key Products'!$D$25</f>
        <v>0</v>
      </c>
      <c r="BN1346" s="4">
        <f t="array" ref="BN1346:BN1357">'[16]BK_Key Products'!$D$28</f>
        <v>0</v>
      </c>
      <c r="BO1346" s="4">
        <f t="array" ref="BO1346:BO1357">'[16]BK_Key Products'!$D$31</f>
        <v>0</v>
      </c>
      <c r="BP1346" s="4">
        <f t="array" ref="BP1346:BP1357">'[16]BK_Key Products'!$D$34</f>
        <v>0</v>
      </c>
      <c r="BQ1346" t="str">
        <f>VLOOKUP(A1346,Misc!$A$3:$B$11,2,FALSE)</f>
        <v>SGD</v>
      </c>
      <c r="BR1346">
        <f>INDEX(FX!$B$30:$AK$48,MATCH('Data (2)'!BQ1346,FX!$A$30:$A$48,0),MATCH('Data (2)'!D1346,Period,0))</f>
        <v>1.3503418700000001</v>
      </c>
      <c r="BS1346">
        <f t="shared" si="361"/>
        <v>0</v>
      </c>
      <c r="BT1346">
        <f t="shared" si="362"/>
        <v>0</v>
      </c>
      <c r="BU1346">
        <f t="shared" si="363"/>
        <v>0</v>
      </c>
      <c r="BV1346">
        <f t="shared" si="364"/>
        <v>0</v>
      </c>
      <c r="BW1346">
        <f t="shared" si="365"/>
        <v>0</v>
      </c>
      <c r="BX1346">
        <f t="shared" si="366"/>
        <v>0</v>
      </c>
      <c r="BY1346">
        <f t="shared" si="367"/>
        <v>0</v>
      </c>
      <c r="BZ1346">
        <f t="shared" si="368"/>
        <v>0</v>
      </c>
      <c r="CA1346">
        <f t="shared" si="374"/>
        <v>0</v>
      </c>
      <c r="CB1346">
        <f t="shared" si="374"/>
        <v>0</v>
      </c>
      <c r="CC1346">
        <f t="shared" si="372"/>
        <v>0</v>
      </c>
      <c r="CD1346">
        <f t="shared" si="372"/>
        <v>0</v>
      </c>
      <c r="CE1346" s="4">
        <f t="shared" si="357"/>
        <v>0</v>
      </c>
      <c r="CF1346" s="4" t="str">
        <f t="shared" si="358"/>
        <v/>
      </c>
      <c r="CG1346" s="4">
        <f t="shared" si="359"/>
        <v>0</v>
      </c>
      <c r="CH1346" s="4" t="str">
        <f t="shared" si="360"/>
        <v/>
      </c>
      <c r="CI1346">
        <f>INDEX(FX!$B$114:$AK$132,MATCH('Data (2)'!BQ1346,FX!$A$114:$A$132,0),MATCH('Data (2)'!D1346,Period,0))</f>
        <v>1.3528119507908614</v>
      </c>
    </row>
    <row r="1347" spans="1:87" hidden="1" x14ac:dyDescent="0.15">
      <c r="A1347" t="s">
        <v>79</v>
      </c>
      <c r="B1347" s="1">
        <f t="shared" si="373"/>
        <v>44044</v>
      </c>
      <c r="C1347" t="str">
        <f>C1346</f>
        <v>IFA/Broker</v>
      </c>
      <c r="D1347" s="1">
        <v>43862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tr">
        <v>Future First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 s="4" t="str">
        <v>Term Life</v>
      </c>
      <c r="AX1347" s="4">
        <v>0</v>
      </c>
      <c r="AY1347" s="4">
        <v>0</v>
      </c>
      <c r="AZ1347" s="4">
        <v>0</v>
      </c>
      <c r="BA1347" s="4">
        <v>0</v>
      </c>
      <c r="BB1347" s="4">
        <v>0</v>
      </c>
      <c r="BC1347" s="4">
        <v>0</v>
      </c>
      <c r="BD1347" s="4">
        <v>0</v>
      </c>
      <c r="BE1347" s="4">
        <v>0</v>
      </c>
      <c r="BF1347" s="4">
        <v>0</v>
      </c>
      <c r="BG1347" s="4">
        <v>1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4">
        <v>0</v>
      </c>
      <c r="BQ1347" t="str">
        <f>VLOOKUP(A1347,Misc!$A$3:$B$11,2,FALSE)</f>
        <v>SGD</v>
      </c>
      <c r="BR1347">
        <f>INDEX(FX!$B$30:$AK$48,MATCH('Data (2)'!BQ1347,FX!$A$30:$A$48,0),MATCH('Data (2)'!D1347,Period,0))</f>
        <v>1.38904027</v>
      </c>
      <c r="BS1347">
        <f t="shared" si="361"/>
        <v>0</v>
      </c>
      <c r="BT1347">
        <f t="shared" si="362"/>
        <v>0</v>
      </c>
      <c r="BU1347">
        <f t="shared" si="363"/>
        <v>0</v>
      </c>
      <c r="BV1347">
        <f t="shared" si="364"/>
        <v>0</v>
      </c>
      <c r="BW1347">
        <f t="shared" si="365"/>
        <v>0</v>
      </c>
      <c r="BX1347">
        <f t="shared" si="366"/>
        <v>0</v>
      </c>
      <c r="BY1347">
        <f t="shared" si="367"/>
        <v>0</v>
      </c>
      <c r="BZ1347">
        <f t="shared" si="368"/>
        <v>0</v>
      </c>
      <c r="CA1347">
        <f t="shared" si="374"/>
        <v>0</v>
      </c>
      <c r="CB1347">
        <f t="shared" si="374"/>
        <v>0</v>
      </c>
      <c r="CC1347">
        <f t="shared" si="372"/>
        <v>0</v>
      </c>
      <c r="CD1347">
        <f t="shared" si="372"/>
        <v>0</v>
      </c>
      <c r="CE1347" s="4">
        <f t="shared" si="357"/>
        <v>0</v>
      </c>
      <c r="CF1347" s="4" t="str">
        <f t="shared" si="358"/>
        <v/>
      </c>
      <c r="CG1347" s="4">
        <f t="shared" si="359"/>
        <v>0</v>
      </c>
      <c r="CH1347" s="4" t="str">
        <f t="shared" si="360"/>
        <v/>
      </c>
      <c r="CI1347">
        <f>INDEX(FX!$B$114:$AK$132,MATCH('Data (2)'!BQ1347,FX!$A$114:$A$132,0),MATCH('Data (2)'!D1347,Period,0))</f>
        <v>1.3528119507908614</v>
      </c>
    </row>
    <row r="1348" spans="1:87" hidden="1" x14ac:dyDescent="0.15">
      <c r="A1348" t="s">
        <v>79</v>
      </c>
      <c r="B1348" s="1">
        <f t="shared" si="373"/>
        <v>44044</v>
      </c>
      <c r="C1348" t="str">
        <f t="shared" si="373"/>
        <v>IFA/Broker</v>
      </c>
      <c r="D1348" s="1">
        <v>43891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tr">
        <v>Future First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 s="4" t="str">
        <v>Term Life</v>
      </c>
      <c r="AX1348" s="4">
        <v>0</v>
      </c>
      <c r="AY1348" s="4">
        <v>0</v>
      </c>
      <c r="AZ1348" s="4">
        <v>0</v>
      </c>
      <c r="BA1348" s="4">
        <v>0</v>
      </c>
      <c r="BB1348" s="4">
        <v>0</v>
      </c>
      <c r="BC1348" s="4">
        <v>0</v>
      </c>
      <c r="BD1348" s="4">
        <v>0</v>
      </c>
      <c r="BE1348" s="4">
        <v>0</v>
      </c>
      <c r="BF1348" s="4">
        <v>0</v>
      </c>
      <c r="BG1348" s="4">
        <v>1</v>
      </c>
      <c r="BH1348" s="4">
        <v>0</v>
      </c>
      <c r="BI1348" s="4">
        <v>0</v>
      </c>
      <c r="BJ1348" s="4">
        <v>0</v>
      </c>
      <c r="BK1348" s="4">
        <v>0</v>
      </c>
      <c r="BL1348" s="4">
        <v>0</v>
      </c>
      <c r="BM1348" s="4">
        <v>0</v>
      </c>
      <c r="BN1348" s="4">
        <v>0</v>
      </c>
      <c r="BO1348" s="4">
        <v>0</v>
      </c>
      <c r="BP1348" s="4">
        <v>0</v>
      </c>
      <c r="BQ1348" t="str">
        <f>VLOOKUP(A1348,Misc!$A$3:$B$11,2,FALSE)</f>
        <v>SGD</v>
      </c>
      <c r="BR1348">
        <f>INDEX(FX!$B$30:$AK$48,MATCH('Data (2)'!BQ1348,FX!$A$30:$A$48,0),MATCH('Data (2)'!D1348,Period,0))</f>
        <v>1.4159357299999999</v>
      </c>
      <c r="BS1348">
        <f t="shared" si="361"/>
        <v>0</v>
      </c>
      <c r="BT1348">
        <f t="shared" si="362"/>
        <v>0</v>
      </c>
      <c r="BU1348">
        <f t="shared" si="363"/>
        <v>0</v>
      </c>
      <c r="BV1348">
        <f t="shared" si="364"/>
        <v>0</v>
      </c>
      <c r="BW1348">
        <f t="shared" si="365"/>
        <v>0</v>
      </c>
      <c r="BX1348">
        <f t="shared" si="366"/>
        <v>0</v>
      </c>
      <c r="BY1348">
        <f t="shared" si="367"/>
        <v>0</v>
      </c>
      <c r="BZ1348">
        <f t="shared" si="368"/>
        <v>0</v>
      </c>
      <c r="CA1348">
        <f t="shared" si="374"/>
        <v>0</v>
      </c>
      <c r="CB1348">
        <f t="shared" si="374"/>
        <v>0</v>
      </c>
      <c r="CC1348">
        <f t="shared" si="372"/>
        <v>0</v>
      </c>
      <c r="CD1348">
        <f t="shared" si="372"/>
        <v>0</v>
      </c>
      <c r="CE1348" s="4">
        <f t="shared" si="357"/>
        <v>0</v>
      </c>
      <c r="CF1348" s="4" t="str">
        <f t="shared" si="358"/>
        <v/>
      </c>
      <c r="CG1348" s="4">
        <f t="shared" si="359"/>
        <v>0</v>
      </c>
      <c r="CH1348" s="4" t="str">
        <f t="shared" si="360"/>
        <v/>
      </c>
      <c r="CI1348">
        <f>INDEX(FX!$B$114:$AK$132,MATCH('Data (2)'!BQ1348,FX!$A$114:$A$132,0),MATCH('Data (2)'!D1348,Period,0))</f>
        <v>1.3528119507908614</v>
      </c>
    </row>
    <row r="1349" spans="1:87" hidden="1" x14ac:dyDescent="0.15">
      <c r="A1349" t="s">
        <v>79</v>
      </c>
      <c r="B1349" s="1">
        <f t="shared" si="373"/>
        <v>44044</v>
      </c>
      <c r="C1349" t="str">
        <f t="shared" si="373"/>
        <v>IFA/Broker</v>
      </c>
      <c r="D1349" s="1">
        <v>43922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tr">
        <v>Future First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 s="4" t="str">
        <v>Term Life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1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t="str">
        <f>VLOOKUP(A1349,Misc!$A$3:$B$11,2,FALSE)</f>
        <v>SGD</v>
      </c>
      <c r="BR1349">
        <f>INDEX(FX!$B$30:$AK$48,MATCH('Data (2)'!BQ1349,FX!$A$30:$A$48,0),MATCH('Data (2)'!D1349,Period,0))</f>
        <v>1.4249876400000001</v>
      </c>
      <c r="BS1349">
        <f t="shared" si="361"/>
        <v>0</v>
      </c>
      <c r="BT1349">
        <f t="shared" si="362"/>
        <v>0</v>
      </c>
      <c r="BU1349">
        <f t="shared" si="363"/>
        <v>0</v>
      </c>
      <c r="BV1349">
        <f t="shared" si="364"/>
        <v>0</v>
      </c>
      <c r="BW1349">
        <f t="shared" si="365"/>
        <v>0</v>
      </c>
      <c r="BX1349">
        <f t="shared" si="366"/>
        <v>0</v>
      </c>
      <c r="BY1349">
        <f t="shared" si="367"/>
        <v>0</v>
      </c>
      <c r="BZ1349">
        <f t="shared" si="368"/>
        <v>0</v>
      </c>
      <c r="CA1349">
        <f t="shared" si="374"/>
        <v>0</v>
      </c>
      <c r="CB1349">
        <f t="shared" si="374"/>
        <v>0</v>
      </c>
      <c r="CC1349">
        <f t="shared" si="372"/>
        <v>0</v>
      </c>
      <c r="CD1349">
        <f t="shared" si="372"/>
        <v>0</v>
      </c>
      <c r="CE1349" s="4">
        <f t="shared" si="357"/>
        <v>0</v>
      </c>
      <c r="CF1349" s="4" t="str">
        <f t="shared" si="358"/>
        <v/>
      </c>
      <c r="CG1349" s="4">
        <f t="shared" si="359"/>
        <v>0</v>
      </c>
      <c r="CH1349" s="4" t="str">
        <f t="shared" si="360"/>
        <v/>
      </c>
      <c r="CI1349">
        <f>INDEX(FX!$B$114:$AK$132,MATCH('Data (2)'!BQ1349,FX!$A$114:$A$132,0),MATCH('Data (2)'!D1349,Period,0))</f>
        <v>1.3528119507908614</v>
      </c>
    </row>
    <row r="1350" spans="1:87" hidden="1" x14ac:dyDescent="0.15">
      <c r="A1350" t="s">
        <v>79</v>
      </c>
      <c r="B1350" s="1">
        <f t="shared" si="373"/>
        <v>44044</v>
      </c>
      <c r="C1350" t="str">
        <f t="shared" si="373"/>
        <v>IFA/Broker</v>
      </c>
      <c r="D1350" s="1">
        <v>43952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tr">
        <v>Future First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 s="4" t="str">
        <v>Term Life</v>
      </c>
      <c r="AX1350" s="4">
        <v>0</v>
      </c>
      <c r="AY1350" s="4">
        <v>0</v>
      </c>
      <c r="AZ1350" s="4">
        <v>0</v>
      </c>
      <c r="BA1350" s="4">
        <v>0</v>
      </c>
      <c r="BB1350" s="4">
        <v>0</v>
      </c>
      <c r="BC1350" s="4">
        <v>0</v>
      </c>
      <c r="BD1350" s="4">
        <v>0</v>
      </c>
      <c r="BE1350" s="4">
        <v>0</v>
      </c>
      <c r="BF1350" s="4">
        <v>0</v>
      </c>
      <c r="BG1350" s="4">
        <v>1</v>
      </c>
      <c r="BH1350" s="4">
        <v>0</v>
      </c>
      <c r="BI1350" s="4">
        <v>0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0</v>
      </c>
      <c r="BQ1350" t="str">
        <f>VLOOKUP(A1350,Misc!$A$3:$B$11,2,FALSE)</f>
        <v>SGD</v>
      </c>
      <c r="BR1350">
        <f>INDEX(FX!$B$30:$AK$48,MATCH('Data (2)'!BQ1350,FX!$A$30:$A$48,0),MATCH('Data (2)'!D1350,Period,0))</f>
        <v>1.4181735799999999</v>
      </c>
      <c r="BS1350">
        <f t="shared" si="361"/>
        <v>0</v>
      </c>
      <c r="BT1350">
        <f t="shared" si="362"/>
        <v>0</v>
      </c>
      <c r="BU1350">
        <f t="shared" si="363"/>
        <v>0</v>
      </c>
      <c r="BV1350">
        <f t="shared" si="364"/>
        <v>0</v>
      </c>
      <c r="BW1350">
        <f t="shared" si="365"/>
        <v>0</v>
      </c>
      <c r="BX1350">
        <f t="shared" si="366"/>
        <v>0</v>
      </c>
      <c r="BY1350">
        <f t="shared" si="367"/>
        <v>0</v>
      </c>
      <c r="BZ1350">
        <f t="shared" si="368"/>
        <v>0</v>
      </c>
      <c r="CA1350">
        <f t="shared" si="374"/>
        <v>0</v>
      </c>
      <c r="CB1350">
        <f t="shared" si="374"/>
        <v>0</v>
      </c>
      <c r="CC1350">
        <f t="shared" si="372"/>
        <v>0</v>
      </c>
      <c r="CD1350">
        <f t="shared" si="372"/>
        <v>0</v>
      </c>
      <c r="CE1350" s="4">
        <f t="shared" si="357"/>
        <v>0</v>
      </c>
      <c r="CF1350" s="4" t="str">
        <f t="shared" si="358"/>
        <v/>
      </c>
      <c r="CG1350" s="4">
        <f t="shared" si="359"/>
        <v>0</v>
      </c>
      <c r="CH1350" s="4" t="str">
        <f t="shared" si="360"/>
        <v/>
      </c>
      <c r="CI1350">
        <f>INDEX(FX!$B$114:$AK$132,MATCH('Data (2)'!BQ1350,FX!$A$114:$A$132,0),MATCH('Data (2)'!D1350,Period,0))</f>
        <v>1.3528119507908614</v>
      </c>
    </row>
    <row r="1351" spans="1:87" hidden="1" x14ac:dyDescent="0.15">
      <c r="A1351" t="s">
        <v>79</v>
      </c>
      <c r="B1351" s="1">
        <f t="shared" si="373"/>
        <v>44044</v>
      </c>
      <c r="C1351" t="str">
        <f t="shared" si="373"/>
        <v>IFA/Broker</v>
      </c>
      <c r="D1351" s="1">
        <v>43983</v>
      </c>
      <c r="E1351">
        <v>4.3585240000000004E-2</v>
      </c>
      <c r="F1351">
        <v>3.6674335107121793E-2</v>
      </c>
      <c r="G1351">
        <v>4.3585240000000004E-2</v>
      </c>
      <c r="H1351">
        <v>3.6674335107121793E-2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tr">
        <v>Future First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4.3585240000000004E-2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3.6674335107121793E-2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 s="4" t="str">
        <v>Term Life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1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t="str">
        <f>VLOOKUP(A1351,Misc!$A$3:$B$11,2,FALSE)</f>
        <v>SGD</v>
      </c>
      <c r="BR1351">
        <f>INDEX(FX!$B$30:$AK$48,MATCH('Data (2)'!BQ1351,FX!$A$30:$A$48,0),MATCH('Data (2)'!D1351,Period,0))</f>
        <v>1.39321118</v>
      </c>
      <c r="BS1351">
        <f t="shared" si="361"/>
        <v>3.1284015392411657E-2</v>
      </c>
      <c r="BT1351">
        <f t="shared" si="362"/>
        <v>0</v>
      </c>
      <c r="BU1351">
        <f t="shared" si="363"/>
        <v>2.6323600925397247E-2</v>
      </c>
      <c r="BV1351">
        <f t="shared" si="364"/>
        <v>0</v>
      </c>
      <c r="BW1351">
        <f t="shared" si="365"/>
        <v>3.1284015392411657E-2</v>
      </c>
      <c r="BX1351">
        <f t="shared" si="366"/>
        <v>0</v>
      </c>
      <c r="BY1351">
        <f t="shared" si="367"/>
        <v>2.6323600925397247E-2</v>
      </c>
      <c r="BZ1351">
        <f t="shared" si="368"/>
        <v>0</v>
      </c>
      <c r="CA1351">
        <f t="shared" si="374"/>
        <v>0</v>
      </c>
      <c r="CB1351">
        <f t="shared" si="374"/>
        <v>0</v>
      </c>
      <c r="CC1351">
        <f t="shared" si="372"/>
        <v>0</v>
      </c>
      <c r="CD1351">
        <f t="shared" si="372"/>
        <v>0</v>
      </c>
      <c r="CE1351" s="4">
        <f t="shared" si="357"/>
        <v>0.84143932916560249</v>
      </c>
      <c r="CF1351" s="4" t="str">
        <f t="shared" si="358"/>
        <v/>
      </c>
      <c r="CG1351" s="4">
        <f t="shared" si="359"/>
        <v>1</v>
      </c>
      <c r="CH1351" s="4" t="str">
        <f t="shared" si="360"/>
        <v/>
      </c>
      <c r="CI1351">
        <f>INDEX(FX!$B$114:$AK$132,MATCH('Data (2)'!BQ1351,FX!$A$114:$A$132,0),MATCH('Data (2)'!D1351,Period,0))</f>
        <v>1.3528119507908614</v>
      </c>
    </row>
    <row r="1352" spans="1:87" hidden="1" x14ac:dyDescent="0.15">
      <c r="A1352" t="s">
        <v>79</v>
      </c>
      <c r="B1352" s="1">
        <f t="shared" si="373"/>
        <v>44044</v>
      </c>
      <c r="C1352" t="str">
        <f t="shared" si="373"/>
        <v>IFA/Broker</v>
      </c>
      <c r="D1352" s="1">
        <v>44013</v>
      </c>
      <c r="E1352">
        <v>6.4201519999999998E-2</v>
      </c>
      <c r="F1352">
        <v>3.4734348991552519E-2</v>
      </c>
      <c r="G1352">
        <v>6.4201519999999998E-2</v>
      </c>
      <c r="H1352">
        <v>3.4734348991552519E-2</v>
      </c>
      <c r="I1352">
        <v>0.55996378667985836</v>
      </c>
      <c r="J1352">
        <v>0.5755703963539397</v>
      </c>
      <c r="K1352">
        <v>0.55996378667985836</v>
      </c>
      <c r="L1352">
        <v>0.5755703963539397</v>
      </c>
      <c r="M1352">
        <v>0</v>
      </c>
      <c r="N1352">
        <v>0</v>
      </c>
      <c r="O1352">
        <v>0</v>
      </c>
      <c r="P1352">
        <v>0</v>
      </c>
      <c r="Q1352" t="str">
        <v>Future First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6.4201519999999998E-2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3.4734348991552519E-2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 s="4" t="str">
        <v>Term Life</v>
      </c>
      <c r="AX1352" s="4">
        <v>0</v>
      </c>
      <c r="AY1352" s="4">
        <v>0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>
        <v>0</v>
      </c>
      <c r="BF1352" s="4">
        <v>0</v>
      </c>
      <c r="BG1352" s="4">
        <v>1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t="str">
        <f>VLOOKUP(A1352,Misc!$A$3:$B$11,2,FALSE)</f>
        <v>SGD</v>
      </c>
      <c r="BR1352">
        <f>INDEX(FX!$B$30:$AK$48,MATCH('Data (2)'!BQ1352,FX!$A$30:$A$48,0),MATCH('Data (2)'!D1352,Period,0))</f>
        <v>1.38879978</v>
      </c>
      <c r="BS1352">
        <f t="shared" si="361"/>
        <v>4.6228060318385125E-2</v>
      </c>
      <c r="BT1352">
        <f t="shared" si="362"/>
        <v>0</v>
      </c>
      <c r="BU1352">
        <f t="shared" si="363"/>
        <v>2.501033589705243E-2</v>
      </c>
      <c r="BV1352">
        <f t="shared" si="364"/>
        <v>0</v>
      </c>
      <c r="BW1352">
        <f t="shared" si="365"/>
        <v>4.6228060318385125E-2</v>
      </c>
      <c r="BX1352">
        <f t="shared" si="366"/>
        <v>0</v>
      </c>
      <c r="BY1352">
        <f t="shared" si="367"/>
        <v>2.501033589705243E-2</v>
      </c>
      <c r="BZ1352">
        <f t="shared" si="368"/>
        <v>0</v>
      </c>
      <c r="CA1352">
        <f t="shared" si="374"/>
        <v>0.39628637162568164</v>
      </c>
      <c r="CB1352">
        <f t="shared" si="374"/>
        <v>0.40733116928624158</v>
      </c>
      <c r="CC1352">
        <f t="shared" si="372"/>
        <v>0.39628637162568164</v>
      </c>
      <c r="CD1352">
        <f t="shared" si="372"/>
        <v>0.40733116928624158</v>
      </c>
      <c r="CE1352" s="4">
        <f t="shared" si="357"/>
        <v>0.54102066417668182</v>
      </c>
      <c r="CF1352" s="4" t="str">
        <f t="shared" si="358"/>
        <v/>
      </c>
      <c r="CG1352" s="4">
        <f t="shared" si="359"/>
        <v>1</v>
      </c>
      <c r="CH1352" s="4" t="str">
        <f t="shared" si="360"/>
        <v/>
      </c>
      <c r="CI1352">
        <f>INDEX(FX!$B$114:$AK$132,MATCH('Data (2)'!BQ1352,FX!$A$114:$A$132,0),MATCH('Data (2)'!D1352,Period,0))</f>
        <v>1.4130281200000001</v>
      </c>
    </row>
    <row r="1353" spans="1:87" hidden="1" x14ac:dyDescent="0.15">
      <c r="A1353" t="s">
        <v>79</v>
      </c>
      <c r="B1353" s="1">
        <f t="shared" si="373"/>
        <v>44044</v>
      </c>
      <c r="C1353" t="str">
        <f t="shared" si="373"/>
        <v>IFA/Broker</v>
      </c>
      <c r="D1353" s="1">
        <v>44044</v>
      </c>
      <c r="E1353">
        <v>0.13559128000000004</v>
      </c>
      <c r="F1353">
        <v>7.4590230367779856E-2</v>
      </c>
      <c r="G1353">
        <v>0.13559128000000004</v>
      </c>
      <c r="H1353">
        <v>7.4590230367779856E-2</v>
      </c>
      <c r="I1353">
        <v>0.55996378667985836</v>
      </c>
      <c r="J1353">
        <v>0.5755703963539397</v>
      </c>
      <c r="K1353">
        <v>0.55996378667985836</v>
      </c>
      <c r="L1353">
        <v>0.5755703963539397</v>
      </c>
      <c r="M1353">
        <v>0</v>
      </c>
      <c r="N1353">
        <v>0</v>
      </c>
      <c r="O1353">
        <v>0</v>
      </c>
      <c r="P1353">
        <v>0</v>
      </c>
      <c r="Q1353" t="str">
        <v>Future First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0.13559128000000004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7.4590230367779856E-2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 s="4" t="str">
        <v>Term Life</v>
      </c>
      <c r="AX1353" s="4">
        <v>0</v>
      </c>
      <c r="AY1353" s="4">
        <v>0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1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t="str">
        <f>VLOOKUP(A1353,Misc!$A$3:$B$11,2,FALSE)</f>
        <v>SGD</v>
      </c>
      <c r="BR1353">
        <f>INDEX(FX!$B$30:$AK$48,MATCH('Data (2)'!BQ1353,FX!$A$30:$A$48,0),MATCH('Data (2)'!D1353,Period,0))</f>
        <v>1.3691308</v>
      </c>
      <c r="BS1353">
        <f t="shared" si="361"/>
        <v>9.9034569962197935E-2</v>
      </c>
      <c r="BT1353">
        <f t="shared" si="362"/>
        <v>0</v>
      </c>
      <c r="BU1353">
        <f t="shared" si="363"/>
        <v>5.4479988594062639E-2</v>
      </c>
      <c r="BV1353">
        <f t="shared" si="364"/>
        <v>0</v>
      </c>
      <c r="BW1353">
        <f t="shared" si="365"/>
        <v>9.9034569962197935E-2</v>
      </c>
      <c r="BX1353">
        <f t="shared" si="366"/>
        <v>0</v>
      </c>
      <c r="BY1353">
        <f t="shared" si="367"/>
        <v>5.4479988594062639E-2</v>
      </c>
      <c r="BZ1353">
        <f t="shared" si="368"/>
        <v>0</v>
      </c>
      <c r="CA1353">
        <f t="shared" si="374"/>
        <v>0.39628637162568164</v>
      </c>
      <c r="CB1353">
        <f t="shared" si="374"/>
        <v>0.40733116928624158</v>
      </c>
      <c r="CC1353">
        <f t="shared" si="372"/>
        <v>0.39628637162568164</v>
      </c>
      <c r="CD1353">
        <f t="shared" si="372"/>
        <v>0.40733116928624158</v>
      </c>
      <c r="CE1353" s="4">
        <f t="shared" si="357"/>
        <v>0.55011082104822551</v>
      </c>
      <c r="CF1353" s="4" t="str">
        <f t="shared" si="358"/>
        <v/>
      </c>
      <c r="CG1353" s="4">
        <f t="shared" si="359"/>
        <v>1</v>
      </c>
      <c r="CH1353" s="4" t="str">
        <f t="shared" si="360"/>
        <v/>
      </c>
      <c r="CI1353">
        <f>INDEX(FX!$B$114:$AK$132,MATCH('Data (2)'!BQ1353,FX!$A$114:$A$132,0),MATCH('Data (2)'!D1353,Period,0))</f>
        <v>1.4130281200000001</v>
      </c>
    </row>
    <row r="1354" spans="1:87" hidden="1" x14ac:dyDescent="0.15">
      <c r="A1354" t="s">
        <v>79</v>
      </c>
      <c r="B1354" s="1">
        <f t="shared" si="373"/>
        <v>44044</v>
      </c>
      <c r="C1354" t="str">
        <f t="shared" si="373"/>
        <v>IFA/Broker</v>
      </c>
      <c r="D1354" s="1">
        <v>44075</v>
      </c>
      <c r="E1354">
        <v>0.20637899999999998</v>
      </c>
      <c r="F1354">
        <v>0.14446529999999999</v>
      </c>
      <c r="G1354">
        <v>0.20637899999999998</v>
      </c>
      <c r="H1354">
        <v>0.14446529999999999</v>
      </c>
      <c r="I1354">
        <v>0.55996378667985836</v>
      </c>
      <c r="J1354">
        <v>0.5755703963539397</v>
      </c>
      <c r="K1354">
        <v>0.55996378667985836</v>
      </c>
      <c r="L1354">
        <v>0.5755703963539397</v>
      </c>
      <c r="M1354">
        <v>0</v>
      </c>
      <c r="N1354">
        <v>0</v>
      </c>
      <c r="O1354">
        <v>0</v>
      </c>
      <c r="P1354">
        <v>0</v>
      </c>
      <c r="Q1354" t="str">
        <v>Future First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0.20637899999999998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0.14446529999999999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 s="4" t="str">
        <v>Term Life</v>
      </c>
      <c r="AX1354" s="4">
        <v>0</v>
      </c>
      <c r="AY1354" s="4">
        <v>0</v>
      </c>
      <c r="AZ1354" s="4">
        <v>0</v>
      </c>
      <c r="BA1354" s="4">
        <v>0</v>
      </c>
      <c r="BB1354" s="4">
        <v>0</v>
      </c>
      <c r="BC1354" s="4">
        <v>0</v>
      </c>
      <c r="BD1354" s="4">
        <v>0</v>
      </c>
      <c r="BE1354" s="4">
        <v>0</v>
      </c>
      <c r="BF1354" s="4">
        <v>0</v>
      </c>
      <c r="BG1354" s="4">
        <v>1</v>
      </c>
      <c r="BH1354" s="4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4">
        <v>0</v>
      </c>
      <c r="BQ1354" t="str">
        <f>VLOOKUP(A1354,Misc!$A$3:$B$11,2,FALSE)</f>
        <v>SGD</v>
      </c>
      <c r="BR1354">
        <f>INDEX(FX!$B$30:$AK$48,MATCH('Data (2)'!BQ1354,FX!$A$30:$A$48,0),MATCH('Data (2)'!D1354,Period,0))</f>
        <v>1.3691308</v>
      </c>
      <c r="BS1354">
        <f t="shared" si="361"/>
        <v>0</v>
      </c>
      <c r="BT1354">
        <f t="shared" si="362"/>
        <v>0.15073724146736014</v>
      </c>
      <c r="BU1354">
        <f t="shared" si="363"/>
        <v>0</v>
      </c>
      <c r="BV1354">
        <f t="shared" si="364"/>
        <v>0.10551606902715212</v>
      </c>
      <c r="BW1354">
        <f t="shared" si="365"/>
        <v>0</v>
      </c>
      <c r="BX1354">
        <f t="shared" si="366"/>
        <v>0.15073724146736014</v>
      </c>
      <c r="BY1354">
        <f t="shared" si="367"/>
        <v>0</v>
      </c>
      <c r="BZ1354">
        <f t="shared" si="368"/>
        <v>0.10551606902715212</v>
      </c>
      <c r="CA1354">
        <f t="shared" si="374"/>
        <v>0.39628637162568164</v>
      </c>
      <c r="CB1354">
        <f t="shared" si="374"/>
        <v>0.40733116928624158</v>
      </c>
      <c r="CC1354">
        <f t="shared" si="372"/>
        <v>0.39628637162568164</v>
      </c>
      <c r="CD1354">
        <f t="shared" si="372"/>
        <v>0.40733116928624158</v>
      </c>
      <c r="CE1354" s="4" t="str">
        <f t="shared" si="357"/>
        <v/>
      </c>
      <c r="CF1354" s="4">
        <f t="shared" si="358"/>
        <v>0.70000000000000007</v>
      </c>
      <c r="CG1354" s="4" t="str">
        <f t="shared" si="359"/>
        <v/>
      </c>
      <c r="CH1354" s="4">
        <f t="shared" si="360"/>
        <v>1</v>
      </c>
      <c r="CI1354">
        <f>INDEX(FX!$B$114:$AK$132,MATCH('Data (2)'!BQ1354,FX!$A$114:$A$132,0),MATCH('Data (2)'!D1354,Period,0))</f>
        <v>1.4130281200000001</v>
      </c>
    </row>
    <row r="1355" spans="1:87" hidden="1" x14ac:dyDescent="0.15">
      <c r="A1355" t="s">
        <v>79</v>
      </c>
      <c r="B1355" s="1">
        <f t="shared" ref="B1355:C1370" si="375">B1354</f>
        <v>44044</v>
      </c>
      <c r="C1355" t="str">
        <f t="shared" si="375"/>
        <v>IFA/Broker</v>
      </c>
      <c r="D1355" s="1">
        <v>44105</v>
      </c>
      <c r="E1355">
        <v>0.37651000000000001</v>
      </c>
      <c r="F1355">
        <v>0.26355700000000004</v>
      </c>
      <c r="G1355">
        <v>0.37651000000000001</v>
      </c>
      <c r="H1355">
        <v>0.26355700000000004</v>
      </c>
      <c r="I1355">
        <v>0.55996378667985836</v>
      </c>
      <c r="J1355">
        <v>0.5755703963539397</v>
      </c>
      <c r="K1355">
        <v>0.55996378667985836</v>
      </c>
      <c r="L1355">
        <v>0.5755703963539397</v>
      </c>
      <c r="M1355">
        <v>0</v>
      </c>
      <c r="N1355">
        <v>0</v>
      </c>
      <c r="O1355">
        <v>0</v>
      </c>
      <c r="P1355">
        <v>0</v>
      </c>
      <c r="Q1355" t="str">
        <v>Future First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0.37651000000000001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0.26355700000000004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 s="4" t="str">
        <v>Term Life</v>
      </c>
      <c r="AX1355" s="4">
        <v>0</v>
      </c>
      <c r="AY1355" s="4">
        <v>0</v>
      </c>
      <c r="AZ1355" s="4">
        <v>0</v>
      </c>
      <c r="BA1355" s="4">
        <v>0</v>
      </c>
      <c r="BB1355" s="4">
        <v>0</v>
      </c>
      <c r="BC1355" s="4">
        <v>0</v>
      </c>
      <c r="BD1355" s="4">
        <v>0</v>
      </c>
      <c r="BE1355" s="4">
        <v>0</v>
      </c>
      <c r="BF1355" s="4">
        <v>0</v>
      </c>
      <c r="BG1355" s="4">
        <v>1</v>
      </c>
      <c r="BH1355" s="4">
        <v>0</v>
      </c>
      <c r="BI1355" s="4">
        <v>0</v>
      </c>
      <c r="BJ1355" s="4">
        <v>0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4">
        <v>0</v>
      </c>
      <c r="BQ1355" t="str">
        <f>VLOOKUP(A1355,Misc!$A$3:$B$11,2,FALSE)</f>
        <v>SGD</v>
      </c>
      <c r="BR1355">
        <f>INDEX(FX!$B$30:$AK$48,MATCH('Data (2)'!BQ1355,FX!$A$30:$A$48,0),MATCH('Data (2)'!D1355,Period,0))</f>
        <v>1.3691308</v>
      </c>
      <c r="BS1355">
        <f t="shared" si="361"/>
        <v>0</v>
      </c>
      <c r="BT1355">
        <f t="shared" si="362"/>
        <v>0.27499929152130681</v>
      </c>
      <c r="BU1355">
        <f t="shared" si="363"/>
        <v>0</v>
      </c>
      <c r="BV1355">
        <f t="shared" si="364"/>
        <v>0.19249950406491478</v>
      </c>
      <c r="BW1355">
        <f t="shared" si="365"/>
        <v>0</v>
      </c>
      <c r="BX1355">
        <f t="shared" si="366"/>
        <v>0.27499929152130681</v>
      </c>
      <c r="BY1355">
        <f t="shared" si="367"/>
        <v>0</v>
      </c>
      <c r="BZ1355">
        <f t="shared" si="368"/>
        <v>0.19249950406491478</v>
      </c>
      <c r="CA1355">
        <f t="shared" si="374"/>
        <v>0.39628637162568164</v>
      </c>
      <c r="CB1355">
        <f t="shared" si="374"/>
        <v>0.40733116928624158</v>
      </c>
      <c r="CC1355">
        <f t="shared" si="372"/>
        <v>0.39628637162568164</v>
      </c>
      <c r="CD1355">
        <f t="shared" si="372"/>
        <v>0.40733116928624158</v>
      </c>
      <c r="CE1355" s="4" t="str">
        <f t="shared" si="357"/>
        <v/>
      </c>
      <c r="CF1355" s="4">
        <f t="shared" si="358"/>
        <v>0.70000000000000007</v>
      </c>
      <c r="CG1355" s="4" t="str">
        <f t="shared" si="359"/>
        <v/>
      </c>
      <c r="CH1355" s="4">
        <f t="shared" si="360"/>
        <v>1</v>
      </c>
      <c r="CI1355">
        <f>INDEX(FX!$B$114:$AK$132,MATCH('Data (2)'!BQ1355,FX!$A$114:$A$132,0),MATCH('Data (2)'!D1355,Period,0))</f>
        <v>1.4130281200000001</v>
      </c>
    </row>
    <row r="1356" spans="1:87" hidden="1" x14ac:dyDescent="0.15">
      <c r="A1356" t="s">
        <v>79</v>
      </c>
      <c r="B1356" s="1">
        <f t="shared" si="375"/>
        <v>44044</v>
      </c>
      <c r="C1356" t="str">
        <f t="shared" si="375"/>
        <v>IFA/Broker</v>
      </c>
      <c r="D1356" s="1">
        <v>44136</v>
      </c>
      <c r="E1356">
        <v>0.429456</v>
      </c>
      <c r="F1356">
        <v>0.30061919999999998</v>
      </c>
      <c r="G1356">
        <v>0.429456</v>
      </c>
      <c r="H1356">
        <v>0.30061919999999998</v>
      </c>
      <c r="I1356">
        <v>0.55996378667985836</v>
      </c>
      <c r="J1356">
        <v>0.5755703963539397</v>
      </c>
      <c r="K1356">
        <v>0.55996378667985836</v>
      </c>
      <c r="L1356">
        <v>0.5755703963539397</v>
      </c>
      <c r="M1356">
        <v>0</v>
      </c>
      <c r="N1356">
        <v>0</v>
      </c>
      <c r="O1356">
        <v>0</v>
      </c>
      <c r="P1356">
        <v>0</v>
      </c>
      <c r="Q1356" t="str">
        <v>Future First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0.429456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0.30061919999999998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 s="4" t="str">
        <v>Term Life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1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t="str">
        <f>VLOOKUP(A1356,Misc!$A$3:$B$11,2,FALSE)</f>
        <v>SGD</v>
      </c>
      <c r="BR1356">
        <f>INDEX(FX!$B$30:$AK$48,MATCH('Data (2)'!BQ1356,FX!$A$30:$A$48,0),MATCH('Data (2)'!D1356,Period,0))</f>
        <v>1.3691308</v>
      </c>
      <c r="BS1356">
        <f t="shared" si="361"/>
        <v>0</v>
      </c>
      <c r="BT1356">
        <f t="shared" si="362"/>
        <v>0.31367054192338673</v>
      </c>
      <c r="BU1356">
        <f t="shared" si="363"/>
        <v>0</v>
      </c>
      <c r="BV1356">
        <f t="shared" si="364"/>
        <v>0.21956937934637069</v>
      </c>
      <c r="BW1356">
        <f t="shared" si="365"/>
        <v>0</v>
      </c>
      <c r="BX1356">
        <f t="shared" si="366"/>
        <v>0.31367054192338673</v>
      </c>
      <c r="BY1356">
        <f t="shared" si="367"/>
        <v>0</v>
      </c>
      <c r="BZ1356">
        <f t="shared" si="368"/>
        <v>0.21956937934637069</v>
      </c>
      <c r="CA1356">
        <f t="shared" si="374"/>
        <v>0.39628637162568164</v>
      </c>
      <c r="CB1356">
        <f t="shared" si="374"/>
        <v>0.40733116928624158</v>
      </c>
      <c r="CC1356">
        <f t="shared" si="372"/>
        <v>0.39628637162568164</v>
      </c>
      <c r="CD1356">
        <f t="shared" si="372"/>
        <v>0.40733116928624158</v>
      </c>
      <c r="CE1356" s="4" t="str">
        <f t="shared" si="357"/>
        <v/>
      </c>
      <c r="CF1356" s="4">
        <f t="shared" si="358"/>
        <v>0.7</v>
      </c>
      <c r="CG1356" s="4" t="str">
        <f t="shared" si="359"/>
        <v/>
      </c>
      <c r="CH1356" s="4">
        <f t="shared" si="360"/>
        <v>1</v>
      </c>
      <c r="CI1356">
        <f>INDEX(FX!$B$114:$AK$132,MATCH('Data (2)'!BQ1356,FX!$A$114:$A$132,0),MATCH('Data (2)'!D1356,Period,0))</f>
        <v>1.4130281200000001</v>
      </c>
    </row>
    <row r="1357" spans="1:87" hidden="1" x14ac:dyDescent="0.15">
      <c r="A1357" t="s">
        <v>79</v>
      </c>
      <c r="B1357" s="1">
        <f t="shared" si="375"/>
        <v>44044</v>
      </c>
      <c r="C1357" t="str">
        <f t="shared" si="375"/>
        <v>IFA/Broker</v>
      </c>
      <c r="D1357" s="1">
        <v>44166</v>
      </c>
      <c r="E1357">
        <v>0.6086950000000001</v>
      </c>
      <c r="F1357">
        <v>0.42608649999999998</v>
      </c>
      <c r="G1357">
        <v>0.6086950000000001</v>
      </c>
      <c r="H1357">
        <v>0.42608649999999998</v>
      </c>
      <c r="I1357">
        <v>0.55996378667985836</v>
      </c>
      <c r="J1357">
        <v>0.5755703963539397</v>
      </c>
      <c r="K1357">
        <v>0.55996378667985836</v>
      </c>
      <c r="L1357">
        <v>0.5755703963539397</v>
      </c>
      <c r="M1357">
        <v>0</v>
      </c>
      <c r="N1357">
        <v>0</v>
      </c>
      <c r="O1357">
        <v>0</v>
      </c>
      <c r="P1357">
        <v>0</v>
      </c>
      <c r="Q1357" t="str">
        <v>Future First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0.6086950000000001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0.42608649999999998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 s="4" t="str">
        <v>Term Life</v>
      </c>
      <c r="AX1357" s="4">
        <v>0</v>
      </c>
      <c r="AY1357" s="4">
        <v>0</v>
      </c>
      <c r="AZ1357" s="4">
        <v>0</v>
      </c>
      <c r="BA1357" s="4">
        <v>0</v>
      </c>
      <c r="BB1357" s="4">
        <v>0</v>
      </c>
      <c r="BC1357" s="4">
        <v>0</v>
      </c>
      <c r="BD1357" s="4">
        <v>0</v>
      </c>
      <c r="BE1357" s="4">
        <v>0</v>
      </c>
      <c r="BF1357" s="4">
        <v>0</v>
      </c>
      <c r="BG1357" s="4">
        <v>1</v>
      </c>
      <c r="BH1357" s="4">
        <v>0</v>
      </c>
      <c r="BI1357" s="4">
        <v>0</v>
      </c>
      <c r="BJ1357" s="4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4">
        <v>0</v>
      </c>
      <c r="BQ1357" t="str">
        <f>VLOOKUP(A1357,Misc!$A$3:$B$11,2,FALSE)</f>
        <v>SGD</v>
      </c>
      <c r="BR1357">
        <f>INDEX(FX!$B$30:$AK$48,MATCH('Data (2)'!BQ1357,FX!$A$30:$A$48,0),MATCH('Data (2)'!D1357,Period,0))</f>
        <v>1.3691308</v>
      </c>
      <c r="BS1357">
        <f t="shared" si="361"/>
        <v>0</v>
      </c>
      <c r="BT1357">
        <f t="shared" si="362"/>
        <v>0.44458498778933331</v>
      </c>
      <c r="BU1357">
        <f t="shared" si="363"/>
        <v>0</v>
      </c>
      <c r="BV1357">
        <f t="shared" si="364"/>
        <v>0.31120949145253324</v>
      </c>
      <c r="BW1357">
        <f t="shared" si="365"/>
        <v>0</v>
      </c>
      <c r="BX1357">
        <f t="shared" si="366"/>
        <v>0.44458498778933331</v>
      </c>
      <c r="BY1357">
        <f t="shared" si="367"/>
        <v>0</v>
      </c>
      <c r="BZ1357">
        <f t="shared" si="368"/>
        <v>0.31120949145253324</v>
      </c>
      <c r="CA1357">
        <f t="shared" si="374"/>
        <v>0.39628637162568164</v>
      </c>
      <c r="CB1357">
        <f t="shared" si="374"/>
        <v>0.40733116928624158</v>
      </c>
      <c r="CC1357">
        <f t="shared" si="372"/>
        <v>0.39628637162568164</v>
      </c>
      <c r="CD1357">
        <f t="shared" si="372"/>
        <v>0.40733116928624158</v>
      </c>
      <c r="CE1357" s="4" t="str">
        <f t="shared" si="357"/>
        <v/>
      </c>
      <c r="CF1357" s="4">
        <f t="shared" si="358"/>
        <v>0.69999999999999984</v>
      </c>
      <c r="CG1357" s="4" t="str">
        <f t="shared" si="359"/>
        <v/>
      </c>
      <c r="CH1357" s="4">
        <f t="shared" si="360"/>
        <v>1</v>
      </c>
      <c r="CI1357">
        <f>INDEX(FX!$B$114:$AK$132,MATCH('Data (2)'!BQ1357,FX!$A$114:$A$132,0),MATCH('Data (2)'!D1357,Period,0))</f>
        <v>1.4130281200000001</v>
      </c>
    </row>
    <row r="1358" spans="1:87" x14ac:dyDescent="0.15">
      <c r="A1358" t="s">
        <v>79</v>
      </c>
      <c r="B1358" s="1">
        <f t="shared" si="375"/>
        <v>44044</v>
      </c>
      <c r="C1358" t="s">
        <v>45</v>
      </c>
      <c r="D1358" s="1">
        <v>43831</v>
      </c>
      <c r="E1358">
        <f t="array" ref="E1358:E1369">TRANSPOSE('[16]OVERALL_Key Metrics P1'!$F$6:$Q$6)/1000</f>
        <v>0.32507075200000002</v>
      </c>
      <c r="F1358">
        <f t="array" ref="F1358:F1369">TRANSPOSE('[16]OVERALL_Key Metrics P1'!$F$11:$Q$11)/1000</f>
        <v>0.21022210828246268</v>
      </c>
      <c r="G1358">
        <f t="array" ref="G1358:G1369">TRANSPOSE('[16]OVERALL_Key Metrics P1'!$F$16:$Q$16)/1000</f>
        <v>0.32507075200000002</v>
      </c>
      <c r="H1358">
        <f t="array" ref="H1358:H1369">TRANSPOSE('[16]OVERALL_Key Metrics P1'!$F$21:$Q$21)/1000</f>
        <v>0.21022210828246268</v>
      </c>
      <c r="I1358">
        <f t="array" ref="I1358:I1369">TRANSPOSE('[16]OVERALL_Key Metrics P1'!$F$7:$Q$7)/1000</f>
        <v>0.5270000199999999</v>
      </c>
      <c r="J1358">
        <f t="array" ref="J1358:J1369">TRANSPOSE('[16]OVERALL_Key Metrics P1'!$F$12:$Q$12)/1000</f>
        <v>0.42293370690091842</v>
      </c>
      <c r="K1358">
        <f t="array" ref="K1358:K1369">TRANSPOSE('[16]OVERALL_Key Metrics P1'!$F$17:$Q$17)/1000</f>
        <v>0.5270000199999999</v>
      </c>
      <c r="L1358">
        <f t="array" ref="L1358:L1369">TRANSPOSE('[16]OVERALL_Key Metrics P1'!$F$22:$Q$22)/1000</f>
        <v>0.42293370690091842</v>
      </c>
      <c r="M1358">
        <f t="array" ref="M1358:M1369">TRANSPOSE('[16]OVERALL_Key Metrics P1'!$F$9:$Q$9)/1000</f>
        <v>0.144370735</v>
      </c>
      <c r="N1358">
        <f t="array" ref="N1358:N1369">TRANSPOSE('[16]OVERALL_Key Metrics P1'!$F$14:$Q$14)/1000</f>
        <v>0.10416541690599999</v>
      </c>
      <c r="O1358">
        <f t="array" ref="O1358:O1369">TRANSPOSE('[16]OVERALL_Key Metrics P1'!$F$19:$Q$19)/1000</f>
        <v>0.144370735</v>
      </c>
      <c r="P1358">
        <f t="array" ref="P1358:P1369">TRANSPOSE('[16]OVERALL_Key Metrics P1'!$F$24:$Q$24)/1000</f>
        <v>0.10416541690599999</v>
      </c>
      <c r="BQ1358" t="str">
        <f>VLOOKUP(A1358,Misc!$A$3:$B$11,2,FALSE)</f>
        <v>SGD</v>
      </c>
      <c r="BR1358">
        <f>INDEX(FX!$B$30:$AK$48,MATCH('Data (2)'!BQ1358,FX!$A$30:$A$48,0),MATCH('Data (2)'!D1358,Period,0))</f>
        <v>1.3503418700000001</v>
      </c>
      <c r="BS1358">
        <f t="shared" si="361"/>
        <v>0.24073218732379231</v>
      </c>
      <c r="BT1358">
        <f t="shared" si="362"/>
        <v>0</v>
      </c>
      <c r="BU1358">
        <f t="shared" si="363"/>
        <v>0.15568065610115658</v>
      </c>
      <c r="BV1358">
        <f t="shared" si="364"/>
        <v>0</v>
      </c>
      <c r="BW1358">
        <f t="shared" si="365"/>
        <v>0.24073218732379231</v>
      </c>
      <c r="BX1358">
        <f t="shared" si="366"/>
        <v>0</v>
      </c>
      <c r="BY1358">
        <f t="shared" si="367"/>
        <v>0.15568065610115658</v>
      </c>
      <c r="BZ1358">
        <f t="shared" si="368"/>
        <v>0</v>
      </c>
      <c r="CA1358">
        <f t="shared" si="374"/>
        <v>0.38955896249431621</v>
      </c>
      <c r="CB1358">
        <f t="shared" si="374"/>
        <v>0.31263303569551482</v>
      </c>
      <c r="CC1358">
        <f t="shared" si="372"/>
        <v>0.38955896249431621</v>
      </c>
      <c r="CD1358">
        <f t="shared" si="372"/>
        <v>0.31263303569551482</v>
      </c>
      <c r="CE1358" s="4">
        <f t="shared" si="357"/>
        <v>0.64669647142681941</v>
      </c>
      <c r="CF1358" s="4" t="str">
        <f t="shared" si="358"/>
        <v/>
      </c>
      <c r="CG1358" s="4">
        <f t="shared" si="359"/>
        <v>1</v>
      </c>
      <c r="CH1358" s="4" t="str">
        <f t="shared" si="360"/>
        <v/>
      </c>
      <c r="CI1358">
        <f>INDEX(FX!$B$114:$AK$132,MATCH('Data (2)'!BQ1358,FX!$A$114:$A$132,0),MATCH('Data (2)'!D1358,Period,0))</f>
        <v>1.3528119507908614</v>
      </c>
    </row>
    <row r="1359" spans="1:87" hidden="1" x14ac:dyDescent="0.15">
      <c r="A1359" t="s">
        <v>79</v>
      </c>
      <c r="B1359" s="1">
        <f t="shared" si="375"/>
        <v>44044</v>
      </c>
      <c r="C1359" t="s">
        <v>45</v>
      </c>
      <c r="D1359" s="1">
        <v>43862</v>
      </c>
      <c r="E1359">
        <v>0.45835607500000003</v>
      </c>
      <c r="F1359">
        <v>0.34189336166180917</v>
      </c>
      <c r="G1359">
        <v>0.45835607500000003</v>
      </c>
      <c r="H1359">
        <v>0.34189336166180917</v>
      </c>
      <c r="I1359">
        <v>0.50100000000000011</v>
      </c>
      <c r="J1359">
        <v>0.40726301436648665</v>
      </c>
      <c r="K1359">
        <v>0.50100000000000011</v>
      </c>
      <c r="L1359">
        <v>0.40726301436648665</v>
      </c>
      <c r="M1359">
        <v>0.23926916999999998</v>
      </c>
      <c r="N1359">
        <v>0.26683070150400007</v>
      </c>
      <c r="O1359">
        <v>0.23926916999999998</v>
      </c>
      <c r="P1359">
        <v>0.26683070150400007</v>
      </c>
      <c r="BQ1359" t="str">
        <f>VLOOKUP(A1359,Misc!$A$3:$B$11,2,FALSE)</f>
        <v>SGD</v>
      </c>
      <c r="BR1359">
        <f>INDEX(FX!$B$30:$AK$48,MATCH('Data (2)'!BQ1359,FX!$A$30:$A$48,0),MATCH('Data (2)'!D1359,Period,0))</f>
        <v>1.38904027</v>
      </c>
      <c r="BS1359">
        <f t="shared" si="361"/>
        <v>0.3299804079834201</v>
      </c>
      <c r="BT1359">
        <f t="shared" si="362"/>
        <v>0</v>
      </c>
      <c r="BU1359">
        <f t="shared" si="363"/>
        <v>0.24613639290803943</v>
      </c>
      <c r="BV1359">
        <f t="shared" si="364"/>
        <v>0</v>
      </c>
      <c r="BW1359">
        <f t="shared" si="365"/>
        <v>0.3299804079834201</v>
      </c>
      <c r="BX1359">
        <f t="shared" si="366"/>
        <v>0</v>
      </c>
      <c r="BY1359">
        <f t="shared" si="367"/>
        <v>0.24613639290803943</v>
      </c>
      <c r="BZ1359">
        <f t="shared" si="368"/>
        <v>0</v>
      </c>
      <c r="CA1359">
        <f t="shared" si="374"/>
        <v>0.37033972068853527</v>
      </c>
      <c r="CB1359">
        <f t="shared" si="374"/>
        <v>0.30104924348753603</v>
      </c>
      <c r="CC1359">
        <f t="shared" si="372"/>
        <v>0.37033972068853527</v>
      </c>
      <c r="CD1359">
        <f t="shared" si="372"/>
        <v>0.30104924348753603</v>
      </c>
      <c r="CE1359" s="4">
        <f t="shared" si="357"/>
        <v>0.74591214191239674</v>
      </c>
      <c r="CF1359" s="4" t="str">
        <f t="shared" si="358"/>
        <v/>
      </c>
      <c r="CG1359" s="4">
        <f t="shared" si="359"/>
        <v>1</v>
      </c>
      <c r="CH1359" s="4" t="str">
        <f t="shared" si="360"/>
        <v/>
      </c>
      <c r="CI1359">
        <f>INDEX(FX!$B$114:$AK$132,MATCH('Data (2)'!BQ1359,FX!$A$114:$A$132,0),MATCH('Data (2)'!D1359,Period,0))</f>
        <v>1.3528119507908614</v>
      </c>
    </row>
    <row r="1360" spans="1:87" hidden="1" x14ac:dyDescent="0.15">
      <c r="A1360" t="s">
        <v>79</v>
      </c>
      <c r="B1360" s="1">
        <f t="shared" si="375"/>
        <v>44044</v>
      </c>
      <c r="C1360" t="s">
        <v>45</v>
      </c>
      <c r="D1360" s="1">
        <v>43891</v>
      </c>
      <c r="E1360">
        <v>0.27236186600000001</v>
      </c>
      <c r="F1360">
        <v>8.4085319494093438E-2</v>
      </c>
      <c r="G1360">
        <v>0.27236186600000001</v>
      </c>
      <c r="H1360">
        <v>8.4085319494093438E-2</v>
      </c>
      <c r="I1360">
        <v>0.50630001000000002</v>
      </c>
      <c r="J1360">
        <v>0.4207381779728705</v>
      </c>
      <c r="K1360">
        <v>0.50630001000000002</v>
      </c>
      <c r="L1360">
        <v>0.4207381779728705</v>
      </c>
      <c r="M1360">
        <v>0.22364751000000008</v>
      </c>
      <c r="N1360">
        <v>0.21438512317356709</v>
      </c>
      <c r="O1360">
        <v>0.22364751000000008</v>
      </c>
      <c r="P1360">
        <v>0.21438512317356709</v>
      </c>
      <c r="BQ1360" t="str">
        <f>VLOOKUP(A1360,Misc!$A$3:$B$11,2,FALSE)</f>
        <v>SGD</v>
      </c>
      <c r="BR1360">
        <f>INDEX(FX!$B$30:$AK$48,MATCH('Data (2)'!BQ1360,FX!$A$30:$A$48,0),MATCH('Data (2)'!D1360,Period,0))</f>
        <v>1.4159357299999999</v>
      </c>
      <c r="BS1360">
        <f t="shared" si="361"/>
        <v>0.19235468123966334</v>
      </c>
      <c r="BT1360">
        <f t="shared" si="362"/>
        <v>0</v>
      </c>
      <c r="BU1360">
        <f t="shared" si="363"/>
        <v>5.938498316875826E-2</v>
      </c>
      <c r="BV1360">
        <f t="shared" si="364"/>
        <v>0</v>
      </c>
      <c r="BW1360">
        <f t="shared" si="365"/>
        <v>0.19235468123966334</v>
      </c>
      <c r="BX1360">
        <f t="shared" si="366"/>
        <v>0</v>
      </c>
      <c r="BY1360">
        <f t="shared" si="367"/>
        <v>5.938498316875826E-2</v>
      </c>
      <c r="BZ1360">
        <f t="shared" si="368"/>
        <v>0</v>
      </c>
      <c r="CA1360">
        <f t="shared" si="374"/>
        <v>0.37425749358882748</v>
      </c>
      <c r="CB1360">
        <f t="shared" si="374"/>
        <v>0.31101009843009197</v>
      </c>
      <c r="CC1360">
        <f t="shared" si="372"/>
        <v>0.37425749358882748</v>
      </c>
      <c r="CD1360">
        <f t="shared" si="372"/>
        <v>0.31101009843009197</v>
      </c>
      <c r="CE1360" s="4">
        <f t="shared" si="357"/>
        <v>0.30872647749480991</v>
      </c>
      <c r="CF1360" s="4" t="str">
        <f t="shared" si="358"/>
        <v/>
      </c>
      <c r="CG1360" s="4">
        <f t="shared" si="359"/>
        <v>1</v>
      </c>
      <c r="CH1360" s="4" t="str">
        <f t="shared" si="360"/>
        <v/>
      </c>
      <c r="CI1360">
        <f>INDEX(FX!$B$114:$AK$132,MATCH('Data (2)'!BQ1360,FX!$A$114:$A$132,0),MATCH('Data (2)'!D1360,Period,0))</f>
        <v>1.3528119507908614</v>
      </c>
    </row>
    <row r="1361" spans="1:87" hidden="1" x14ac:dyDescent="0.15">
      <c r="A1361" t="s">
        <v>79</v>
      </c>
      <c r="B1361" s="1">
        <f t="shared" si="375"/>
        <v>44044</v>
      </c>
      <c r="C1361" t="s">
        <v>45</v>
      </c>
      <c r="D1361" s="1">
        <v>43922</v>
      </c>
      <c r="E1361">
        <v>0.22738833899999997</v>
      </c>
      <c r="F1361">
        <v>0.13683439352547058</v>
      </c>
      <c r="G1361">
        <v>0.22738833899999997</v>
      </c>
      <c r="H1361">
        <v>0.13683439352547058</v>
      </c>
      <c r="I1361">
        <v>0.52149998000000009</v>
      </c>
      <c r="J1361">
        <v>0.42503912635910407</v>
      </c>
      <c r="K1361">
        <v>0.52149998000000009</v>
      </c>
      <c r="L1361">
        <v>0.42503912635910407</v>
      </c>
      <c r="M1361">
        <v>0.246084042</v>
      </c>
      <c r="N1361">
        <v>0.18003845220290504</v>
      </c>
      <c r="O1361">
        <v>0.246084042</v>
      </c>
      <c r="P1361">
        <v>0.18003845220290504</v>
      </c>
      <c r="BQ1361" t="str">
        <f>VLOOKUP(A1361,Misc!$A$3:$B$11,2,FALSE)</f>
        <v>SGD</v>
      </c>
      <c r="BR1361">
        <f>INDEX(FX!$B$30:$AK$48,MATCH('Data (2)'!BQ1361,FX!$A$30:$A$48,0),MATCH('Data (2)'!D1361,Period,0))</f>
        <v>1.4249876400000001</v>
      </c>
      <c r="BS1361">
        <f t="shared" si="361"/>
        <v>0.15957214828894933</v>
      </c>
      <c r="BT1361">
        <f t="shared" si="362"/>
        <v>0</v>
      </c>
      <c r="BU1361">
        <f t="shared" si="363"/>
        <v>9.6024968697602575E-2</v>
      </c>
      <c r="BV1361">
        <f t="shared" si="364"/>
        <v>0</v>
      </c>
      <c r="BW1361">
        <f t="shared" si="365"/>
        <v>0.15957214828894933</v>
      </c>
      <c r="BX1361">
        <f t="shared" si="366"/>
        <v>0</v>
      </c>
      <c r="BY1361">
        <f t="shared" si="367"/>
        <v>9.6024968697602575E-2</v>
      </c>
      <c r="BZ1361">
        <f t="shared" si="368"/>
        <v>0</v>
      </c>
      <c r="CA1361">
        <f t="shared" si="374"/>
        <v>0.38549332721013319</v>
      </c>
      <c r="CB1361">
        <f t="shared" si="374"/>
        <v>0.3141893639471649</v>
      </c>
      <c r="CC1361">
        <f t="shared" si="372"/>
        <v>0.38549332721013319</v>
      </c>
      <c r="CD1361">
        <f t="shared" si="372"/>
        <v>0.3141893639471649</v>
      </c>
      <c r="CE1361" s="4">
        <f t="shared" si="357"/>
        <v>0.60176521860019649</v>
      </c>
      <c r="CF1361" s="4" t="str">
        <f t="shared" si="358"/>
        <v/>
      </c>
      <c r="CG1361" s="4">
        <f t="shared" si="359"/>
        <v>1</v>
      </c>
      <c r="CH1361" s="4" t="str">
        <f t="shared" si="360"/>
        <v/>
      </c>
      <c r="CI1361">
        <f>INDEX(FX!$B$114:$AK$132,MATCH('Data (2)'!BQ1361,FX!$A$114:$A$132,0),MATCH('Data (2)'!D1361,Period,0))</f>
        <v>1.3528119507908614</v>
      </c>
    </row>
    <row r="1362" spans="1:87" hidden="1" x14ac:dyDescent="0.15">
      <c r="A1362" t="s">
        <v>79</v>
      </c>
      <c r="B1362" s="1">
        <f t="shared" si="375"/>
        <v>44044</v>
      </c>
      <c r="C1362" t="s">
        <v>45</v>
      </c>
      <c r="D1362" s="1">
        <v>43952</v>
      </c>
      <c r="E1362">
        <v>0.48948703890654172</v>
      </c>
      <c r="F1362">
        <v>0.48647378216776732</v>
      </c>
      <c r="G1362">
        <v>0.48948703890654172</v>
      </c>
      <c r="H1362">
        <v>0.48647378216776732</v>
      </c>
      <c r="I1362">
        <v>0.55430001999999989</v>
      </c>
      <c r="J1362">
        <v>0.45640662199948351</v>
      </c>
      <c r="K1362">
        <v>0.55430001999999989</v>
      </c>
      <c r="L1362">
        <v>0.45640662199948351</v>
      </c>
      <c r="M1362">
        <v>0.35685912300000006</v>
      </c>
      <c r="N1362">
        <v>0.31187961261338137</v>
      </c>
      <c r="O1362">
        <v>0.35685912300000006</v>
      </c>
      <c r="P1362">
        <v>0.31187961261338137</v>
      </c>
      <c r="BQ1362" t="str">
        <f>VLOOKUP(A1362,Misc!$A$3:$B$11,2,FALSE)</f>
        <v>SGD</v>
      </c>
      <c r="BR1362">
        <f>INDEX(FX!$B$30:$AK$48,MATCH('Data (2)'!BQ1362,FX!$A$30:$A$48,0),MATCH('Data (2)'!D1362,Period,0))</f>
        <v>1.4181735799999999</v>
      </c>
      <c r="BS1362">
        <f t="shared" si="361"/>
        <v>0.34515312216332628</v>
      </c>
      <c r="BT1362">
        <f t="shared" si="362"/>
        <v>0</v>
      </c>
      <c r="BU1362">
        <f t="shared" si="363"/>
        <v>0.34302837750493653</v>
      </c>
      <c r="BV1362">
        <f t="shared" si="364"/>
        <v>0</v>
      </c>
      <c r="BW1362">
        <f t="shared" si="365"/>
        <v>0.34515312216332628</v>
      </c>
      <c r="BX1362">
        <f t="shared" si="366"/>
        <v>0</v>
      </c>
      <c r="BY1362">
        <f t="shared" si="367"/>
        <v>0.34302837750493653</v>
      </c>
      <c r="BZ1362">
        <f t="shared" si="368"/>
        <v>0</v>
      </c>
      <c r="CA1362">
        <f t="shared" si="374"/>
        <v>0.4097391508671645</v>
      </c>
      <c r="CB1362">
        <f t="shared" si="374"/>
        <v>0.33737624932472371</v>
      </c>
      <c r="CC1362">
        <f t="shared" si="372"/>
        <v>0.4097391508671645</v>
      </c>
      <c r="CD1362">
        <f t="shared" si="372"/>
        <v>0.33737624932472371</v>
      </c>
      <c r="CE1362" s="4">
        <f t="shared" si="357"/>
        <v>0.99384405203965009</v>
      </c>
      <c r="CF1362" s="4" t="str">
        <f t="shared" si="358"/>
        <v/>
      </c>
      <c r="CG1362" s="4">
        <f t="shared" si="359"/>
        <v>1</v>
      </c>
      <c r="CH1362" s="4" t="str">
        <f t="shared" si="360"/>
        <v/>
      </c>
      <c r="CI1362">
        <f>INDEX(FX!$B$114:$AK$132,MATCH('Data (2)'!BQ1362,FX!$A$114:$A$132,0),MATCH('Data (2)'!D1362,Period,0))</f>
        <v>1.3528119507908614</v>
      </c>
    </row>
    <row r="1363" spans="1:87" hidden="1" x14ac:dyDescent="0.15">
      <c r="A1363" t="s">
        <v>79</v>
      </c>
      <c r="B1363" s="1">
        <f t="shared" si="375"/>
        <v>44044</v>
      </c>
      <c r="C1363" t="s">
        <v>45</v>
      </c>
      <c r="D1363" s="1">
        <v>43983</v>
      </c>
      <c r="E1363">
        <v>0.53238245103738313</v>
      </c>
      <c r="F1363">
        <v>0.41740813500075069</v>
      </c>
      <c r="G1363">
        <v>0.53238245103738313</v>
      </c>
      <c r="H1363">
        <v>0.41740813500075069</v>
      </c>
      <c r="I1363">
        <v>0.43200001999999993</v>
      </c>
      <c r="J1363">
        <v>0.35222360173809331</v>
      </c>
      <c r="K1363">
        <v>0.43200001999999993</v>
      </c>
      <c r="L1363">
        <v>0.35222360173809331</v>
      </c>
      <c r="M1363">
        <v>0.34059234400000005</v>
      </c>
      <c r="N1363">
        <v>0.21441284133359517</v>
      </c>
      <c r="O1363">
        <v>0.34059234400000005</v>
      </c>
      <c r="P1363">
        <v>0.21441284133359517</v>
      </c>
      <c r="BQ1363" t="str">
        <f>VLOOKUP(A1363,Misc!$A$3:$B$11,2,FALSE)</f>
        <v>SGD</v>
      </c>
      <c r="BR1363">
        <f>INDEX(FX!$B$30:$AK$48,MATCH('Data (2)'!BQ1363,FX!$A$30:$A$48,0),MATCH('Data (2)'!D1363,Period,0))</f>
        <v>1.39321118</v>
      </c>
      <c r="BS1363">
        <f t="shared" ref="BS1363:BS1381" si="376">IF(D1363&gt;B1363,0,E1363/$BR1363)</f>
        <v>0.38212616915504738</v>
      </c>
      <c r="BT1363">
        <f t="shared" ref="BT1363:BT1381" si="377">IF(D1363&gt;B1363,E1363/$BR1363,0)</f>
        <v>0</v>
      </c>
      <c r="BU1363">
        <f t="shared" ref="BU1363:BU1381" si="378">IF(D1363&gt;B1363,0,F1363/$BR1363)</f>
        <v>0.29960148252668395</v>
      </c>
      <c r="BV1363">
        <f t="shared" ref="BV1363:BV1381" si="379">IF(D1363&gt;B1363,F1363/$BR1363,0)</f>
        <v>0</v>
      </c>
      <c r="BW1363">
        <f t="shared" ref="BW1363:BW1381" si="380">IF(D1363&gt;B1363,0,G1363/$BR1363)</f>
        <v>0.38212616915504738</v>
      </c>
      <c r="BX1363">
        <f t="shared" ref="BX1363:BX1381" si="381">IF(D1363&gt;B1363,G1363/$BR1363,0)</f>
        <v>0</v>
      </c>
      <c r="BY1363">
        <f t="shared" ref="BY1363:BY1381" si="382">IF(D1363&gt;B1363,0,H1363/$BR1363)</f>
        <v>0.29960148252668395</v>
      </c>
      <c r="BZ1363">
        <f t="shared" ref="BZ1363:BZ1381" si="383">IF(D1363&gt;B1363,H1363/$BR1363,0)</f>
        <v>0</v>
      </c>
      <c r="CA1363">
        <f t="shared" si="374"/>
        <v>0.31933486376096126</v>
      </c>
      <c r="CB1363">
        <f t="shared" si="374"/>
        <v>0.26036405247025018</v>
      </c>
      <c r="CC1363">
        <f t="shared" si="372"/>
        <v>0.31933486376096126</v>
      </c>
      <c r="CD1363">
        <f t="shared" si="372"/>
        <v>0.26036405247025018</v>
      </c>
      <c r="CE1363" s="4">
        <f t="shared" si="357"/>
        <v>0.78403811806231172</v>
      </c>
      <c r="CF1363" s="4" t="str">
        <f t="shared" si="358"/>
        <v/>
      </c>
      <c r="CG1363" s="4">
        <f t="shared" si="359"/>
        <v>1</v>
      </c>
      <c r="CH1363" s="4" t="str">
        <f t="shared" si="360"/>
        <v/>
      </c>
      <c r="CI1363">
        <f>INDEX(FX!$B$114:$AK$132,MATCH('Data (2)'!BQ1363,FX!$A$114:$A$132,0),MATCH('Data (2)'!D1363,Period,0))</f>
        <v>1.3528119507908614</v>
      </c>
    </row>
    <row r="1364" spans="1:87" hidden="1" x14ac:dyDescent="0.15">
      <c r="A1364" t="s">
        <v>79</v>
      </c>
      <c r="B1364" s="1">
        <f t="shared" si="375"/>
        <v>44044</v>
      </c>
      <c r="C1364" t="s">
        <v>45</v>
      </c>
      <c r="D1364" s="1">
        <v>44013</v>
      </c>
      <c r="E1364">
        <v>0.44903116028037432</v>
      </c>
      <c r="F1364">
        <v>0.37683795874597226</v>
      </c>
      <c r="G1364">
        <v>0.44903116028037432</v>
      </c>
      <c r="H1364">
        <v>0.37683795874597226</v>
      </c>
      <c r="I1364">
        <v>1.0274638066798585</v>
      </c>
      <c r="J1364">
        <v>0.95944529810317658</v>
      </c>
      <c r="K1364">
        <v>1.0274638066798585</v>
      </c>
      <c r="L1364">
        <v>0.95944529810317658</v>
      </c>
      <c r="M1364">
        <v>0.26633420999999974</v>
      </c>
      <c r="N1364">
        <v>0.1906544632101636</v>
      </c>
      <c r="O1364">
        <v>0.26633420999999974</v>
      </c>
      <c r="P1364">
        <v>0.1906544632101636</v>
      </c>
      <c r="BQ1364" t="str">
        <f>VLOOKUP(A1364,Misc!$A$3:$B$11,2,FALSE)</f>
        <v>SGD</v>
      </c>
      <c r="BR1364">
        <f>INDEX(FX!$B$30:$AK$48,MATCH('Data (2)'!BQ1364,FX!$A$30:$A$48,0),MATCH('Data (2)'!D1364,Period,0))</f>
        <v>1.38879978</v>
      </c>
      <c r="BS1364">
        <f t="shared" si="376"/>
        <v>0.32332317929973631</v>
      </c>
      <c r="BT1364">
        <f t="shared" si="377"/>
        <v>0</v>
      </c>
      <c r="BU1364">
        <f t="shared" si="378"/>
        <v>0.27134073908477452</v>
      </c>
      <c r="BV1364">
        <f t="shared" si="379"/>
        <v>0</v>
      </c>
      <c r="BW1364">
        <f t="shared" si="380"/>
        <v>0.32332317929973631</v>
      </c>
      <c r="BX1364">
        <f t="shared" si="381"/>
        <v>0</v>
      </c>
      <c r="BY1364">
        <f t="shared" si="382"/>
        <v>0.27134073908477452</v>
      </c>
      <c r="BZ1364">
        <f t="shared" si="383"/>
        <v>0</v>
      </c>
      <c r="CA1364">
        <f t="shared" si="374"/>
        <v>0.7271361356063164</v>
      </c>
      <c r="CB1364">
        <f t="shared" si="374"/>
        <v>0.67899943711182231</v>
      </c>
      <c r="CC1364">
        <f t="shared" si="372"/>
        <v>0.7271361356063164</v>
      </c>
      <c r="CD1364">
        <f t="shared" si="372"/>
        <v>0.67899943711182231</v>
      </c>
      <c r="CE1364" s="4">
        <f t="shared" si="357"/>
        <v>0.83922451731562508</v>
      </c>
      <c r="CF1364" s="4" t="str">
        <f t="shared" si="358"/>
        <v/>
      </c>
      <c r="CG1364" s="4">
        <f t="shared" si="359"/>
        <v>1</v>
      </c>
      <c r="CH1364" s="4" t="str">
        <f t="shared" si="360"/>
        <v/>
      </c>
      <c r="CI1364">
        <f>INDEX(FX!$B$114:$AK$132,MATCH('Data (2)'!BQ1364,FX!$A$114:$A$132,0),MATCH('Data (2)'!D1364,Period,0))</f>
        <v>1.4130281200000001</v>
      </c>
    </row>
    <row r="1365" spans="1:87" hidden="1" x14ac:dyDescent="0.15">
      <c r="A1365" t="s">
        <v>79</v>
      </c>
      <c r="B1365" s="1">
        <f t="shared" si="375"/>
        <v>44044</v>
      </c>
      <c r="C1365" t="s">
        <v>45</v>
      </c>
      <c r="D1365" s="1">
        <v>44044</v>
      </c>
      <c r="E1365">
        <v>0.68016622773831747</v>
      </c>
      <c r="F1365">
        <v>0.81688225994074526</v>
      </c>
      <c r="G1365">
        <v>0.68016622773831747</v>
      </c>
      <c r="H1365">
        <v>0.81688225994074526</v>
      </c>
      <c r="I1365">
        <v>1.0484637866798585</v>
      </c>
      <c r="J1365">
        <v>0.98121541532130374</v>
      </c>
      <c r="K1365">
        <v>1.0484637866798585</v>
      </c>
      <c r="L1365">
        <v>0.98121541532130374</v>
      </c>
      <c r="M1365">
        <v>0.29178567800000016</v>
      </c>
      <c r="N1365">
        <v>0.24528998469110963</v>
      </c>
      <c r="O1365">
        <v>0.29178567800000016</v>
      </c>
      <c r="P1365">
        <v>0.24528998469110963</v>
      </c>
      <c r="BQ1365" t="str">
        <f>VLOOKUP(A1365,Misc!$A$3:$B$11,2,FALSE)</f>
        <v>SGD</v>
      </c>
      <c r="BR1365">
        <f>INDEX(FX!$B$30:$AK$48,MATCH('Data (2)'!BQ1365,FX!$A$30:$A$48,0),MATCH('Data (2)'!D1365,Period,0))</f>
        <v>1.3691308</v>
      </c>
      <c r="BS1365">
        <f t="shared" si="376"/>
        <v>0.49678688678855043</v>
      </c>
      <c r="BT1365">
        <f t="shared" si="377"/>
        <v>0</v>
      </c>
      <c r="BU1365">
        <f t="shared" si="378"/>
        <v>0.59664296496780678</v>
      </c>
      <c r="BV1365">
        <f t="shared" si="379"/>
        <v>0</v>
      </c>
      <c r="BW1365">
        <f t="shared" si="380"/>
        <v>0.49678688678855043</v>
      </c>
      <c r="BX1365">
        <f t="shared" si="381"/>
        <v>0</v>
      </c>
      <c r="BY1365">
        <f t="shared" si="382"/>
        <v>0.59664296496780678</v>
      </c>
      <c r="BZ1365">
        <f t="shared" si="383"/>
        <v>0</v>
      </c>
      <c r="CA1365">
        <f t="shared" si="374"/>
        <v>0.74199782144452897</v>
      </c>
      <c r="CB1365">
        <f t="shared" si="374"/>
        <v>0.69440614905901776</v>
      </c>
      <c r="CC1365">
        <f t="shared" si="372"/>
        <v>0.74199782144452897</v>
      </c>
      <c r="CD1365">
        <f t="shared" si="372"/>
        <v>0.69440614905901776</v>
      </c>
      <c r="CE1365" s="4">
        <f t="shared" si="357"/>
        <v>1.2010038526273712</v>
      </c>
      <c r="CF1365" s="4" t="str">
        <f t="shared" si="358"/>
        <v/>
      </c>
      <c r="CG1365" s="4">
        <f t="shared" si="359"/>
        <v>1</v>
      </c>
      <c r="CH1365" s="4" t="str">
        <f t="shared" si="360"/>
        <v/>
      </c>
      <c r="CI1365">
        <f>INDEX(FX!$B$114:$AK$132,MATCH('Data (2)'!BQ1365,FX!$A$114:$A$132,0),MATCH('Data (2)'!D1365,Period,0))</f>
        <v>1.4130281200000001</v>
      </c>
    </row>
    <row r="1366" spans="1:87" hidden="1" x14ac:dyDescent="0.15">
      <c r="A1366" t="s">
        <v>79</v>
      </c>
      <c r="B1366" s="1">
        <f t="shared" si="375"/>
        <v>44044</v>
      </c>
      <c r="C1366" t="s">
        <v>45</v>
      </c>
      <c r="D1366" s="1">
        <v>44075</v>
      </c>
      <c r="E1366">
        <v>0.76537900000000003</v>
      </c>
      <c r="F1366">
        <v>0.81634529999999994</v>
      </c>
      <c r="G1366">
        <v>0.76537900000000003</v>
      </c>
      <c r="H1366">
        <v>0.81634529999999994</v>
      </c>
      <c r="I1366">
        <v>1.1534637866798585</v>
      </c>
      <c r="J1366">
        <v>1.0713321799443665</v>
      </c>
      <c r="K1366">
        <v>1.1534637866798585</v>
      </c>
      <c r="L1366">
        <v>1.0713321799443665</v>
      </c>
      <c r="M1366">
        <v>0.43831373999999984</v>
      </c>
      <c r="N1366">
        <v>0.38800323855000352</v>
      </c>
      <c r="O1366">
        <v>0.43831373999999984</v>
      </c>
      <c r="P1366">
        <v>0.38800323855000352</v>
      </c>
      <c r="BQ1366" t="str">
        <f>VLOOKUP(A1366,Misc!$A$3:$B$11,2,FALSE)</f>
        <v>SGD</v>
      </c>
      <c r="BR1366">
        <f>INDEX(FX!$B$30:$AK$48,MATCH('Data (2)'!BQ1366,FX!$A$30:$A$48,0),MATCH('Data (2)'!D1366,Period,0))</f>
        <v>1.3691308</v>
      </c>
      <c r="BS1366">
        <f t="shared" si="376"/>
        <v>0</v>
      </c>
      <c r="BT1366">
        <f t="shared" si="377"/>
        <v>0.55902547806243208</v>
      </c>
      <c r="BU1366">
        <f t="shared" si="378"/>
        <v>0</v>
      </c>
      <c r="BV1366">
        <f t="shared" si="379"/>
        <v>0.59625077457902487</v>
      </c>
      <c r="BW1366">
        <f t="shared" si="380"/>
        <v>0</v>
      </c>
      <c r="BX1366">
        <f t="shared" si="381"/>
        <v>0.55902547806243208</v>
      </c>
      <c r="BY1366">
        <f t="shared" si="382"/>
        <v>0</v>
      </c>
      <c r="BZ1366">
        <f t="shared" si="383"/>
        <v>0.59625077457902487</v>
      </c>
      <c r="CA1366">
        <f t="shared" si="374"/>
        <v>0.81630632140559123</v>
      </c>
      <c r="CB1366">
        <f t="shared" si="374"/>
        <v>0.75818178334934083</v>
      </c>
      <c r="CC1366">
        <f t="shared" si="372"/>
        <v>0.81630632140559123</v>
      </c>
      <c r="CD1366">
        <f t="shared" si="372"/>
        <v>0.75818178334934083</v>
      </c>
      <c r="CE1366" s="4" t="str">
        <f t="shared" si="357"/>
        <v/>
      </c>
      <c r="CF1366" s="4">
        <f t="shared" si="358"/>
        <v>1.0665896242253836</v>
      </c>
      <c r="CG1366" s="4" t="str">
        <f t="shared" si="359"/>
        <v/>
      </c>
      <c r="CH1366" s="4">
        <f t="shared" si="360"/>
        <v>1</v>
      </c>
      <c r="CI1366">
        <f>INDEX(FX!$B$114:$AK$132,MATCH('Data (2)'!BQ1366,FX!$A$114:$A$132,0),MATCH('Data (2)'!D1366,Period,0))</f>
        <v>1.4130281200000001</v>
      </c>
    </row>
    <row r="1367" spans="1:87" hidden="1" x14ac:dyDescent="0.15">
      <c r="A1367" t="s">
        <v>79</v>
      </c>
      <c r="B1367" s="1">
        <f t="shared" si="375"/>
        <v>44044</v>
      </c>
      <c r="C1367" t="s">
        <v>45</v>
      </c>
      <c r="D1367" s="1">
        <v>44105</v>
      </c>
      <c r="E1367">
        <v>0.95388499999999998</v>
      </c>
      <c r="F1367">
        <v>0.95381950000000004</v>
      </c>
      <c r="G1367">
        <v>0.95388499999999998</v>
      </c>
      <c r="H1367">
        <v>0.95381950000000004</v>
      </c>
      <c r="I1367">
        <v>1.1509637766798582</v>
      </c>
      <c r="J1367">
        <v>1.0963715034040018</v>
      </c>
      <c r="K1367">
        <v>1.1509637766798582</v>
      </c>
      <c r="L1367">
        <v>1.0963715034040018</v>
      </c>
      <c r="M1367">
        <v>0.5142441080000002</v>
      </c>
      <c r="N1367">
        <v>0.65446708087936456</v>
      </c>
      <c r="O1367">
        <v>0.5142441080000002</v>
      </c>
      <c r="P1367">
        <v>0.65446708087936456</v>
      </c>
      <c r="BQ1367" t="str">
        <f>VLOOKUP(A1367,Misc!$A$3:$B$11,2,FALSE)</f>
        <v>SGD</v>
      </c>
      <c r="BR1367">
        <f>INDEX(FX!$B$30:$AK$48,MATCH('Data (2)'!BQ1367,FX!$A$30:$A$48,0),MATCH('Data (2)'!D1367,Period,0))</f>
        <v>1.3691308</v>
      </c>
      <c r="BS1367">
        <f t="shared" si="376"/>
        <v>0</v>
      </c>
      <c r="BT1367">
        <f t="shared" si="377"/>
        <v>0.69670845181483021</v>
      </c>
      <c r="BU1367">
        <f t="shared" si="378"/>
        <v>0</v>
      </c>
      <c r="BV1367">
        <f t="shared" si="379"/>
        <v>0.69666061124327938</v>
      </c>
      <c r="BW1367">
        <f t="shared" si="380"/>
        <v>0</v>
      </c>
      <c r="BX1367">
        <f t="shared" si="381"/>
        <v>0.69670845181483021</v>
      </c>
      <c r="BY1367">
        <f t="shared" si="382"/>
        <v>0</v>
      </c>
      <c r="BZ1367">
        <f t="shared" si="383"/>
        <v>0.69666061124327938</v>
      </c>
      <c r="CA1367">
        <f t="shared" si="374"/>
        <v>0.81453706432951811</v>
      </c>
      <c r="CB1367">
        <f t="shared" si="374"/>
        <v>0.77590211255243935</v>
      </c>
      <c r="CC1367">
        <f t="shared" si="372"/>
        <v>0.81453706432951811</v>
      </c>
      <c r="CD1367">
        <f t="shared" si="372"/>
        <v>0.77590211255243935</v>
      </c>
      <c r="CE1367" s="4" t="str">
        <f t="shared" si="357"/>
        <v/>
      </c>
      <c r="CF1367" s="4">
        <f t="shared" si="358"/>
        <v>0.99993133344166241</v>
      </c>
      <c r="CG1367" s="4" t="str">
        <f t="shared" si="359"/>
        <v/>
      </c>
      <c r="CH1367" s="4">
        <f t="shared" si="360"/>
        <v>1</v>
      </c>
      <c r="CI1367">
        <f>INDEX(FX!$B$114:$AK$132,MATCH('Data (2)'!BQ1367,FX!$A$114:$A$132,0),MATCH('Data (2)'!D1367,Period,0))</f>
        <v>1.4130281200000001</v>
      </c>
    </row>
    <row r="1368" spans="1:87" hidden="1" x14ac:dyDescent="0.15">
      <c r="A1368" t="s">
        <v>79</v>
      </c>
      <c r="B1368" s="1">
        <f t="shared" si="375"/>
        <v>44044</v>
      </c>
      <c r="C1368" t="s">
        <v>45</v>
      </c>
      <c r="D1368" s="1">
        <v>44136</v>
      </c>
      <c r="E1368">
        <v>0.97395600000000004</v>
      </c>
      <c r="F1368">
        <v>0.93113919999999994</v>
      </c>
      <c r="G1368">
        <v>0.97395600000000004</v>
      </c>
      <c r="H1368">
        <v>0.93113919999999994</v>
      </c>
      <c r="I1368">
        <v>1.2174637966798583</v>
      </c>
      <c r="J1368">
        <v>1.175318020630199</v>
      </c>
      <c r="K1368">
        <v>1.2174637966798583</v>
      </c>
      <c r="L1368">
        <v>1.175318020630199</v>
      </c>
      <c r="M1368">
        <v>0.46750971300000027</v>
      </c>
      <c r="N1368">
        <v>0.63032386414213082</v>
      </c>
      <c r="O1368">
        <v>0.46750971300000027</v>
      </c>
      <c r="P1368">
        <v>0.63032386414213082</v>
      </c>
      <c r="BQ1368" t="str">
        <f>VLOOKUP(A1368,Misc!$A$3:$B$11,2,FALSE)</f>
        <v>SGD</v>
      </c>
      <c r="BR1368">
        <f>INDEX(FX!$B$30:$AK$48,MATCH('Data (2)'!BQ1368,FX!$A$30:$A$48,0),MATCH('Data (2)'!D1368,Period,0))</f>
        <v>1.3691308</v>
      </c>
      <c r="BS1368">
        <f t="shared" si="376"/>
        <v>0</v>
      </c>
      <c r="BT1368">
        <f t="shared" si="377"/>
        <v>0.7113681176407689</v>
      </c>
      <c r="BU1368">
        <f t="shared" si="378"/>
        <v>0</v>
      </c>
      <c r="BV1368">
        <f t="shared" si="379"/>
        <v>0.6800951377326403</v>
      </c>
      <c r="BW1368">
        <f t="shared" si="380"/>
        <v>0</v>
      </c>
      <c r="BX1368">
        <f t="shared" si="381"/>
        <v>0.7113681176407689</v>
      </c>
      <c r="BY1368">
        <f t="shared" si="382"/>
        <v>0</v>
      </c>
      <c r="BZ1368">
        <f t="shared" si="383"/>
        <v>0.6800951377326403</v>
      </c>
      <c r="CA1368">
        <f t="shared" si="374"/>
        <v>0.86159912845885767</v>
      </c>
      <c r="CB1368">
        <f t="shared" si="374"/>
        <v>0.83177256276414291</v>
      </c>
      <c r="CC1368">
        <f t="shared" si="372"/>
        <v>0.86159912845885767</v>
      </c>
      <c r="CD1368">
        <f t="shared" si="372"/>
        <v>0.83177256276414291</v>
      </c>
      <c r="CE1368" s="4" t="str">
        <f t="shared" si="357"/>
        <v/>
      </c>
      <c r="CF1368" s="4">
        <f t="shared" si="358"/>
        <v>0.95603826045529772</v>
      </c>
      <c r="CG1368" s="4" t="str">
        <f t="shared" si="359"/>
        <v/>
      </c>
      <c r="CH1368" s="4">
        <f t="shared" si="360"/>
        <v>1</v>
      </c>
      <c r="CI1368">
        <f>INDEX(FX!$B$114:$AK$132,MATCH('Data (2)'!BQ1368,FX!$A$114:$A$132,0),MATCH('Data (2)'!D1368,Period,0))</f>
        <v>1.4130281200000001</v>
      </c>
    </row>
    <row r="1369" spans="1:87" hidden="1" x14ac:dyDescent="0.15">
      <c r="A1369" t="s">
        <v>79</v>
      </c>
      <c r="B1369" s="1">
        <f t="shared" si="375"/>
        <v>44044</v>
      </c>
      <c r="C1369" t="s">
        <v>45</v>
      </c>
      <c r="D1369" s="1">
        <v>44166</v>
      </c>
      <c r="E1369">
        <v>1.1241950000000001</v>
      </c>
      <c r="F1369">
        <v>1.0110764999999999</v>
      </c>
      <c r="G1369">
        <v>1.1241950000000001</v>
      </c>
      <c r="H1369">
        <v>1.0110764999999999</v>
      </c>
      <c r="I1369">
        <v>1.2534637866798581</v>
      </c>
      <c r="J1369">
        <v>1.1866324868430038</v>
      </c>
      <c r="K1369">
        <v>1.2534637866798581</v>
      </c>
      <c r="L1369">
        <v>1.1866324868430038</v>
      </c>
      <c r="M1369">
        <v>0.38062437200000027</v>
      </c>
      <c r="N1369">
        <v>0.43873990158232629</v>
      </c>
      <c r="O1369">
        <v>0.38062437200000027</v>
      </c>
      <c r="P1369">
        <v>0.43873990158232629</v>
      </c>
      <c r="BQ1369" t="str">
        <f>VLOOKUP(A1369,Misc!$A$3:$B$11,2,FALSE)</f>
        <v>SGD</v>
      </c>
      <c r="BR1369">
        <f>INDEX(FX!$B$30:$AK$48,MATCH('Data (2)'!BQ1369,FX!$A$30:$A$48,0),MATCH('Data (2)'!D1369,Period,0))</f>
        <v>1.3691308</v>
      </c>
      <c r="BS1369">
        <f t="shared" si="376"/>
        <v>0</v>
      </c>
      <c r="BT1369">
        <f t="shared" si="377"/>
        <v>0.82110124175133603</v>
      </c>
      <c r="BU1369">
        <f t="shared" si="378"/>
        <v>0</v>
      </c>
      <c r="BV1369">
        <f t="shared" si="379"/>
        <v>0.7384805746828571</v>
      </c>
      <c r="BW1369">
        <f t="shared" si="380"/>
        <v>0</v>
      </c>
      <c r="BX1369">
        <f t="shared" si="381"/>
        <v>0.82110124175133603</v>
      </c>
      <c r="BY1369">
        <f t="shared" si="382"/>
        <v>0</v>
      </c>
      <c r="BZ1369">
        <f t="shared" si="383"/>
        <v>0.7384805746828571</v>
      </c>
      <c r="CA1369">
        <f t="shared" si="374"/>
        <v>0.88707632136850756</v>
      </c>
      <c r="CB1369">
        <f t="shared" si="374"/>
        <v>0.83977981049874917</v>
      </c>
      <c r="CC1369">
        <f t="shared" si="372"/>
        <v>0.88707632136850756</v>
      </c>
      <c r="CD1369">
        <f t="shared" si="372"/>
        <v>0.83977981049874917</v>
      </c>
      <c r="CE1369" s="4" t="str">
        <f t="shared" si="357"/>
        <v/>
      </c>
      <c r="CF1369" s="4">
        <f t="shared" si="358"/>
        <v>0.89937822174978521</v>
      </c>
      <c r="CG1369" s="4" t="str">
        <f t="shared" si="359"/>
        <v/>
      </c>
      <c r="CH1369" s="4">
        <f t="shared" si="360"/>
        <v>1</v>
      </c>
      <c r="CI1369">
        <f>INDEX(FX!$B$114:$AK$132,MATCH('Data (2)'!BQ1369,FX!$A$114:$A$132,0),MATCH('Data (2)'!D1369,Period,0))</f>
        <v>1.4130281200000001</v>
      </c>
    </row>
    <row r="1370" spans="1:87" x14ac:dyDescent="0.15">
      <c r="A1370" t="s">
        <v>351</v>
      </c>
      <c r="B1370" s="1">
        <f t="shared" si="375"/>
        <v>44044</v>
      </c>
      <c r="C1370" t="s">
        <v>352</v>
      </c>
      <c r="D1370" s="1">
        <v>43831</v>
      </c>
      <c r="E1370">
        <f t="array" ref="E1370:E1381">TRANSPOSE('[10]SCB_BA_Key Metrics P1'!$F$6:$Q$6)/1000000</f>
        <v>1135.1814222380001</v>
      </c>
      <c r="F1370">
        <f t="array" ref="F1370:F1381">TRANSPOSE('[10]SCB_BA_Key Metrics P1'!$F$11:$Q$11)/1000000</f>
        <v>253.26602238012552</v>
      </c>
      <c r="G1370">
        <f t="array" ref="G1370:G1381">TRANSPOSE('[10]SCB_BA_Key Metrics P1'!$F$16:$Q$16)/1000000</f>
        <v>184.71745869594787</v>
      </c>
      <c r="H1370">
        <f t="array" ref="H1370:H1381">TRANSPOSE('[10]SCB_BA_Key Metrics P1'!$F$21:$Q$21)/1000000</f>
        <v>85.318625507118611</v>
      </c>
      <c r="I1370">
        <f t="array" ref="I1370:I1381">TRANSPOSE('[10]SCB_BA_Key Metrics P1'!$F$7:$Q$7)/1000000</f>
        <v>722.0684051753617</v>
      </c>
      <c r="J1370">
        <f t="array" ref="J1370:J1381">TRANSPOSE('[10]SCB_BA_Key Metrics P1'!$F$12:$Q$12)/1000000</f>
        <v>249.67593925992216</v>
      </c>
      <c r="K1370">
        <f t="array" ref="K1370:K1381">TRANSPOSE('[10]SCB_BA_Key Metrics P1'!$F$17:$Q$17)/1000000</f>
        <v>135.62421313598097</v>
      </c>
      <c r="L1370">
        <f t="array" ref="L1370:L1381">TRANSPOSE('[10]SCB_BA_Key Metrics P1'!$F$22:$Q$22)/1000000</f>
        <v>84.406282434165234</v>
      </c>
      <c r="M1370">
        <f t="array" ref="M1370:M1381">TRANSPOSE('[10]BA_Key Metrics P1'!$F$9:$Q$9)/1000000</f>
        <v>3.9934893761319992E-4</v>
      </c>
      <c r="N1370">
        <f t="array" ref="N1370:N1381">TRANSPOSE('[10]BA_Key Metrics P1'!$F$14:$Q$14)/1000000</f>
        <v>1.0946681564690117E-4</v>
      </c>
      <c r="O1370">
        <f t="array" ref="O1370:O1381">TRANSPOSE('[10]BA_Key Metrics P1'!$F$19:$Q$19)/1000000</f>
        <v>3.5794829796790006E-5</v>
      </c>
      <c r="P1370">
        <f t="array" ref="P1370:P1381">TRANSPOSE('[10]BA_Key Metrics P1'!$F$24:$Q$24)/1000000</f>
        <v>2.6877131946595997E-5</v>
      </c>
      <c r="Q1370" t="str">
        <f t="array" ref="Q1370:Q1381">'[10]BA_Key Products'!$D$6</f>
        <v>Limited Pay UL 15/5</v>
      </c>
      <c r="R1370" t="str">
        <f t="array" ref="R1370:R1381">'[10]BA_Key Products'!$D$9</f>
        <v>E15/8</v>
      </c>
      <c r="S1370" t="str">
        <f t="array" ref="S1370:S1381">'[10]BA_Key Products'!$D$12</f>
        <v>UE15/7</v>
      </c>
      <c r="T1370" t="str">
        <f t="array" ref="T1370:T1381">'[10]BA_Key Products'!$D$15</f>
        <v>Life Saver 15/9</v>
      </c>
      <c r="U1370" t="str">
        <f t="array" ref="U1370:U1381">'[10]BA_Key Products'!$D$18</f>
        <v>TMB Wealthy 3 Gens</v>
      </c>
      <c r="V1370" t="str">
        <f t="array" ref="V1370:V1381">'[10]BA_Key Products'!$D$21</f>
        <v>Term ROP 20/10</v>
      </c>
      <c r="W1370" t="str">
        <f t="array" ref="W1370:W1381">'[10]BA_Key Products'!$D$24</f>
        <v>Power Max Link</v>
      </c>
      <c r="X1370" t="str">
        <f t="array" ref="X1370:X1381">'[10]BA_Key Products'!$D$27</f>
        <v>Unit-Linked</v>
      </c>
      <c r="Y1370" t="str">
        <f t="array" ref="Y1370:Y1381">'[10]BA_Key Products'!$D$30</f>
        <v>W99/8</v>
      </c>
      <c r="Z1370" t="str">
        <f t="array" ref="Z1370:Z1381">'[10]BA_Key Products'!$D$33</f>
        <v>Pension85</v>
      </c>
      <c r="AA1370">
        <f t="array" ref="AA1370:AA1381">TRANSPOSE('[10]BA_Key Products'!$F$6:$Q$6)/1000000</f>
        <v>0</v>
      </c>
      <c r="AB1370">
        <f t="array" ref="AB1370:AB1381">TRANSPOSE('[10]BA_Key Products'!$F$9:$Q$9)/1000000</f>
        <v>1.8612688800000002E-5</v>
      </c>
      <c r="AC1370">
        <f t="array" ref="AC1370:AC1381">TRANSPOSE('[10]BA_Key Products'!$F$12:$Q$12)/1000000</f>
        <v>8.199920400000001E-5</v>
      </c>
      <c r="AD1370">
        <f t="array" ref="AD1370:AD1381">TRANSPOSE('[10]BA_Key Products'!$F$15:$Q$15)/1000000</f>
        <v>7.7905297800000013E-5</v>
      </c>
      <c r="AE1370">
        <f t="array" ref="AE1370:AE1381">TRANSPOSE('[10]BA_Key Products'!$F$18:$Q$18)/1000000</f>
        <v>2E-8</v>
      </c>
      <c r="AF1370">
        <f t="array" ref="AF1370:AF1381">TRANSPOSE('[10]BA_Key Products'!$F$21:$Q$21)/1000000</f>
        <v>0</v>
      </c>
      <c r="AG1370">
        <f t="array" ref="AG1370:AG1381">TRANSPOSE('[10]BA_Key Products'!$F$24:$Q$24)/1000000</f>
        <v>0</v>
      </c>
      <c r="AH1370">
        <f t="array" ref="AH1370:AH1381">TRANSPOSE('[10]BA_Key Products'!$F$27:$Q$27)/1000000</f>
        <v>8.9835127299999999E-6</v>
      </c>
      <c r="AI1370">
        <f t="array" ref="AI1370:AI1381">TRANSPOSE('[10]BA_Key Products'!$F$30:$Q$30)/1000000</f>
        <v>1.6772312000000003E-6</v>
      </c>
      <c r="AJ1370">
        <f t="array" ref="AJ1370:AJ1381">TRANSPOSE('[10]BA_Key Products'!$F$33:$Q$33)/1000000</f>
        <v>1.3288279999999998E-6</v>
      </c>
      <c r="AK1370">
        <f t="array" ref="AK1370:AK1381">TRANSPOSE('[10]BA_Key Products'!$F$36:$Q$36)/1000000</f>
        <v>1.4890626385939982E-5</v>
      </c>
      <c r="AL1370">
        <f t="array" ref="AL1370:AL1381">TRANSPOSE('[10]BA_Key Products'!$F$7:$Q$7)/1000000</f>
        <v>0</v>
      </c>
      <c r="AM1370">
        <f t="array" ref="AM1370:AM1381">TRANSPOSE('[10]BA_Key Products'!$F$10:$Q$10)/1000000</f>
        <v>3.7152056014399988E-6</v>
      </c>
      <c r="AN1370">
        <f t="array" ref="AN1370:AN1381">TRANSPOSE('[10]BA_Key Products'!$F$13:$Q$13)/1000000</f>
        <v>2.9274471932469996E-6</v>
      </c>
      <c r="AO1370">
        <f t="array" ref="AO1370:AO1381">TRANSPOSE('[10]BA_Key Products'!$F$16:$Q$16)/1000000</f>
        <v>2.5101007912640002E-6</v>
      </c>
      <c r="AP1370">
        <f t="array" ref="AP1370:AP1381">TRANSPOSE('[10]BA_Key Products'!$F$19:$Q$19)/1000000</f>
        <v>1.6648989901099997E-7</v>
      </c>
      <c r="AQ1370">
        <f t="array" ref="AQ1370:AQ1381">TRANSPOSE('[10]BA_Key Products'!$F$22:$Q$22)/1000000</f>
        <v>0</v>
      </c>
      <c r="AR1370">
        <f t="array" ref="AR1370:AR1381">TRANSPOSE('[10]BA_Key Products'!$F$25:$Q$25)/1000000</f>
        <v>0</v>
      </c>
      <c r="AS1370">
        <f t="array" ref="AS1370:AS1381">TRANSPOSE('[10]BA_Key Products'!$F$28:$Q$28)/1000000</f>
        <v>4.3755084122350011E-6</v>
      </c>
      <c r="AT1370">
        <f t="array" ref="AT1370:AT1381">TRANSPOSE('[10]BA_Key Products'!$F$31:$Q$31)/1000000</f>
        <v>6.5168615871299964E-7</v>
      </c>
      <c r="AU1370">
        <f t="array" ref="AU1370:AU1381">TRANSPOSE('[10]BA_Key Products'!$F$34:$Q$35)/1000000</f>
        <v>2.5568401552000039E-8</v>
      </c>
      <c r="AV1370">
        <f t="array" ref="AV1370:AV1381">TRANSPOSE('[10]BA_Key Products'!$F$37:$Q$37)/1000000</f>
        <v>1.9954370689434896E-5</v>
      </c>
      <c r="AW1370" s="4" t="str">
        <f t="array" ref="AW1370:AW1381">'[10]BA_Key Products'!$D$8</f>
        <v>Unit Linked</v>
      </c>
      <c r="AX1370" s="4" t="str">
        <f t="array" ref="AX1370:AX1381">'[10]BA_Key Products'!$D$11</f>
        <v>Traditional Non-par</v>
      </c>
      <c r="AY1370" s="4" t="str">
        <f t="array" ref="AY1370:AY1381">'[10]BA_Key Products'!$D$14</f>
        <v>Traditional Non-par</v>
      </c>
      <c r="AZ1370" s="4" t="str">
        <f t="array" ref="AZ1370:AZ1381">'[10]BA_Key Products'!$D$17</f>
        <v>Traditional Non-par</v>
      </c>
      <c r="BA1370" s="4" t="str">
        <f t="array" ref="BA1370:BA1381">'[10]BA_Key Products'!$D$20</f>
        <v>Traditional Non-par</v>
      </c>
      <c r="BB1370" s="4" t="str">
        <f t="array" ref="BB1370:BB1381">'[10]BA_Key Products'!$D$23</f>
        <v>Traditional Non-par</v>
      </c>
      <c r="BC1370" s="4" t="str">
        <f t="array" ref="BC1370:BC1381">'[10]BA_Key Products'!$D$26</f>
        <v>Unit Linked</v>
      </c>
      <c r="BD1370" s="4" t="str">
        <f t="array" ref="BD1370:BD1381">'[10]BA_Key Products'!$D$29</f>
        <v>Unit Linked</v>
      </c>
      <c r="BE1370" s="4" t="str">
        <f t="array" ref="BE1370:BE1381">'[10]BA_Key Products'!$D$32</f>
        <v>Traditional Non-par</v>
      </c>
      <c r="BF1370" s="4" t="str">
        <f t="array" ref="BF1370:BF1381">'[10]BA_Key Products'!$D$35</f>
        <v>Traditional Non-par</v>
      </c>
      <c r="BG1370" s="4">
        <f t="array" ref="BG1370:BG1381">'[10]BA_Key Products'!$D$7</f>
        <v>0.19</v>
      </c>
      <c r="BH1370" s="4">
        <f t="array" ref="BH1370:BH1381">'[10]BA_Key Products'!$D$10</f>
        <v>0.04</v>
      </c>
      <c r="BI1370" s="4">
        <f t="array" ref="BI1370:BI1381">'[10]BA_Key Products'!$D$13</f>
        <v>0.25</v>
      </c>
      <c r="BJ1370" s="4">
        <f t="array" ref="BJ1370:BJ1381">'[10]BA_Key Products'!$D$16</f>
        <v>-0.01</v>
      </c>
      <c r="BK1370" s="4">
        <f t="array" ref="BK1370:BK1381">'[10]BA_Key Products'!$D$19</f>
        <v>0.08</v>
      </c>
      <c r="BL1370" s="4">
        <f t="array" ref="BL1370:BL1381">'[10]BA_Key Products'!$D$22</f>
        <v>0.12</v>
      </c>
      <c r="BM1370" s="4">
        <f t="array" ref="BM1370:BM1381">'[10]BA_Key Products'!$D$25</f>
        <v>0.24</v>
      </c>
      <c r="BN1370" s="4">
        <f t="array" ref="BN1370:BN1381">'[10]BA_Key Products'!$D$28</f>
        <v>0.33</v>
      </c>
      <c r="BO1370" s="4">
        <f t="array" ref="BO1370:BO1381">'[10]BA_Key Products'!$D$31</f>
        <v>0.22</v>
      </c>
      <c r="BP1370" s="4">
        <f t="array" ref="BP1370:BP1381">'[10]BA_Key Products'!$D$34</f>
        <v>0</v>
      </c>
      <c r="BQ1370" t="str">
        <f>VLOOKUP(A1370,Misc!$A$3:$B$11,2,FALSE)</f>
        <v>THB</v>
      </c>
      <c r="BR1370">
        <f>INDEX(FX!$B$30:$AK$48,MATCH('Data (2)'!BQ1370,FX!$A$30:$A$48,0),MATCH('Data (2)'!D1370,Period,0))</f>
        <v>30.398475650000002</v>
      </c>
      <c r="BS1370">
        <f t="shared" si="376"/>
        <v>37.343366664439969</v>
      </c>
      <c r="BT1370">
        <f t="shared" si="377"/>
        <v>0</v>
      </c>
      <c r="BU1370">
        <f t="shared" si="378"/>
        <v>8.3315369262644428</v>
      </c>
      <c r="BV1370">
        <f t="shared" si="379"/>
        <v>0</v>
      </c>
      <c r="BW1370">
        <f t="shared" si="380"/>
        <v>6.0765368902946246</v>
      </c>
      <c r="BX1370">
        <f t="shared" si="381"/>
        <v>0</v>
      </c>
      <c r="BY1370">
        <f t="shared" si="382"/>
        <v>2.8066744691232111</v>
      </c>
      <c r="BZ1370">
        <f t="shared" si="383"/>
        <v>0</v>
      </c>
      <c r="CA1370">
        <f t="shared" si="374"/>
        <v>23.546833397987264</v>
      </c>
      <c r="CB1370">
        <f t="shared" si="374"/>
        <v>8.1419955548554714</v>
      </c>
      <c r="CC1370">
        <f t="shared" si="372"/>
        <v>4.4227399074059761</v>
      </c>
      <c r="CD1370">
        <f t="shared" si="372"/>
        <v>2.7525102275290152</v>
      </c>
      <c r="CE1370" s="4">
        <f t="shared" si="357"/>
        <v>0.22310620788773461</v>
      </c>
      <c r="CF1370" s="4" t="str">
        <f t="shared" si="358"/>
        <v/>
      </c>
      <c r="CG1370" s="4">
        <f t="shared" si="359"/>
        <v>0.33687355573920758</v>
      </c>
      <c r="CH1370" s="4" t="str">
        <f t="shared" si="360"/>
        <v/>
      </c>
      <c r="CI1370">
        <f>INDEX(FX!$B$114:$AK$132,MATCH('Data (2)'!BQ1370,FX!$A$114:$A$132,0),MATCH('Data (2)'!D1370,Period,0))</f>
        <v>30.665202108963094</v>
      </c>
    </row>
    <row r="1371" spans="1:87" hidden="1" x14ac:dyDescent="0.15">
      <c r="A1371" t="s">
        <v>351</v>
      </c>
      <c r="B1371" s="1">
        <f t="shared" ref="B1371:B1381" si="384">B1370</f>
        <v>44044</v>
      </c>
      <c r="C1371" t="s">
        <v>352</v>
      </c>
      <c r="D1371" s="1">
        <v>43862</v>
      </c>
      <c r="E1371">
        <v>973.67399730599982</v>
      </c>
      <c r="F1371">
        <v>273.20199723456278</v>
      </c>
      <c r="G1371">
        <v>183.93170126427339</v>
      </c>
      <c r="H1371">
        <v>100.11405839073076</v>
      </c>
      <c r="I1371">
        <v>676.43447782936016</v>
      </c>
      <c r="J1371">
        <v>238.59365473729395</v>
      </c>
      <c r="K1371">
        <v>131.83104981343774</v>
      </c>
      <c r="L1371">
        <v>83.554664210953021</v>
      </c>
      <c r="M1371">
        <v>1.8241264751511996E-4</v>
      </c>
      <c r="N1371">
        <v>7.7891635398314018E-5</v>
      </c>
      <c r="O1371">
        <v>2.7003371050255997E-5</v>
      </c>
      <c r="P1371">
        <v>2.6870010605301998E-5</v>
      </c>
      <c r="Q1371" t="str">
        <v>Limited Pay UL 15/5</v>
      </c>
      <c r="R1371" t="str">
        <v>E15/8</v>
      </c>
      <c r="S1371" t="str">
        <v>UE15/7</v>
      </c>
      <c r="T1371" t="str">
        <v>Life Saver 15/9</v>
      </c>
      <c r="U1371" t="str">
        <v>TMB Wealthy 3 Gens</v>
      </c>
      <c r="V1371" t="str">
        <v>Term ROP 20/10</v>
      </c>
      <c r="W1371" t="str">
        <v>Power Max Link</v>
      </c>
      <c r="X1371" t="str">
        <v>Unit-Linked</v>
      </c>
      <c r="Y1371" t="str">
        <v>W99/8</v>
      </c>
      <c r="Z1371" t="str">
        <v>Pension85</v>
      </c>
      <c r="AA1371">
        <v>2.8199269999999997E-5</v>
      </c>
      <c r="AB1371">
        <v>1.0028895199999999E-5</v>
      </c>
      <c r="AC1371">
        <v>4.9236992000000001E-5</v>
      </c>
      <c r="AD1371">
        <v>4.7178513000000005E-5</v>
      </c>
      <c r="AE1371">
        <v>2.4880000000000001E-6</v>
      </c>
      <c r="AF1371">
        <v>0</v>
      </c>
      <c r="AG1371">
        <v>0</v>
      </c>
      <c r="AH1371">
        <v>1.3092751500000002E-5</v>
      </c>
      <c r="AI1371">
        <v>7.3202967999999986E-6</v>
      </c>
      <c r="AJ1371">
        <v>2.4086066000000003E-6</v>
      </c>
      <c r="AK1371">
        <v>1.3956085901289953E-5</v>
      </c>
      <c r="AL1371">
        <v>1.6224033344582005E-5</v>
      </c>
      <c r="AM1371">
        <v>1.738914465626001E-6</v>
      </c>
      <c r="AN1371">
        <v>1.3919430404909996E-6</v>
      </c>
      <c r="AO1371">
        <v>1.564331454227001E-6</v>
      </c>
      <c r="AP1371">
        <v>4.7647700836E-7</v>
      </c>
      <c r="AQ1371">
        <v>0</v>
      </c>
      <c r="AR1371">
        <v>0</v>
      </c>
      <c r="AS1371">
        <v>4.3548119310989982E-6</v>
      </c>
      <c r="AT1371">
        <v>2.8103088013790007E-6</v>
      </c>
      <c r="AU1371">
        <v>1.0358592003400003E-7</v>
      </c>
      <c r="AV1371">
        <v>1.6844197207635618E-5</v>
      </c>
      <c r="AW1371" s="4" t="str">
        <v>Unit Linked</v>
      </c>
      <c r="AX1371" s="4" t="str">
        <v>Traditional Non-par</v>
      </c>
      <c r="AY1371" s="4" t="str">
        <v>Traditional Non-par</v>
      </c>
      <c r="AZ1371" s="4" t="str">
        <v>Traditional Non-par</v>
      </c>
      <c r="BA1371" s="4" t="str">
        <v>Traditional Non-par</v>
      </c>
      <c r="BB1371" s="4" t="str">
        <v>Traditional Non-par</v>
      </c>
      <c r="BC1371" s="4" t="str">
        <v>Unit Linked</v>
      </c>
      <c r="BD1371" s="4" t="str">
        <v>Unit Linked</v>
      </c>
      <c r="BE1371" s="4" t="str">
        <v>Traditional Non-par</v>
      </c>
      <c r="BF1371" s="4" t="str">
        <v>Traditional Non-par</v>
      </c>
      <c r="BG1371" s="4">
        <v>0.19</v>
      </c>
      <c r="BH1371" s="4">
        <v>0.04</v>
      </c>
      <c r="BI1371" s="4">
        <v>0.25</v>
      </c>
      <c r="BJ1371" s="4">
        <v>-0.01</v>
      </c>
      <c r="BK1371" s="4">
        <v>0.08</v>
      </c>
      <c r="BL1371" s="4">
        <v>0.12</v>
      </c>
      <c r="BM1371" s="4">
        <v>0.24</v>
      </c>
      <c r="BN1371" s="4">
        <v>0.33</v>
      </c>
      <c r="BO1371" s="4">
        <v>0.22</v>
      </c>
      <c r="BP1371" s="4">
        <v>0</v>
      </c>
      <c r="BQ1371" t="str">
        <f>VLOOKUP(A1371,Misc!$A$3:$B$11,2,FALSE)</f>
        <v>THB</v>
      </c>
      <c r="BR1371">
        <f>INDEX(FX!$B$30:$AK$48,MATCH('Data (2)'!BQ1371,FX!$A$30:$A$48,0),MATCH('Data (2)'!D1371,Period,0))</f>
        <v>31.343392810000001</v>
      </c>
      <c r="BS1371">
        <f t="shared" si="376"/>
        <v>31.064728799728169</v>
      </c>
      <c r="BT1371">
        <f t="shared" si="377"/>
        <v>0</v>
      </c>
      <c r="BU1371">
        <f t="shared" si="378"/>
        <v>8.7164142979249721</v>
      </c>
      <c r="BV1371">
        <f t="shared" si="379"/>
        <v>0</v>
      </c>
      <c r="BW1371">
        <f t="shared" si="380"/>
        <v>5.868276685272904</v>
      </c>
      <c r="BX1371">
        <f t="shared" si="381"/>
        <v>0</v>
      </c>
      <c r="BY1371">
        <f t="shared" si="382"/>
        <v>3.1941040651728589</v>
      </c>
      <c r="BZ1371">
        <f t="shared" si="383"/>
        <v>0</v>
      </c>
      <c r="CA1371">
        <f t="shared" si="374"/>
        <v>22.058699480465709</v>
      </c>
      <c r="CB1371">
        <f t="shared" si="374"/>
        <v>7.780599452418274</v>
      </c>
      <c r="CC1371">
        <f t="shared" si="372"/>
        <v>4.2990438916724116</v>
      </c>
      <c r="CD1371">
        <f t="shared" si="372"/>
        <v>2.7247387417848108</v>
      </c>
      <c r="CE1371" s="4">
        <f t="shared" ref="CE1371:CE1381" si="385">IFERROR(IF(D1371&gt;B1371,"",BU1371/BS1371),0)</f>
        <v>0.28058877816442568</v>
      </c>
      <c r="CF1371" s="4" t="str">
        <f t="shared" ref="CF1371:CF1381" si="386">IFERROR(IF(D1371&gt;B1371,BV1371/BT1371,""),0)</f>
        <v/>
      </c>
      <c r="CG1371" s="4">
        <f t="shared" ref="CG1371:CG1381" si="387">IFERROR(IF(D1371&gt;B1371,"",BY1371/BU1371),0)</f>
        <v>0.36644702236483262</v>
      </c>
      <c r="CH1371" s="4" t="str">
        <f t="shared" ref="CH1371:CH1381" si="388">IFERROR(IF(D1371&gt;B1371,BZ1371/BV1371,""),0)</f>
        <v/>
      </c>
      <c r="CI1371">
        <f>INDEX(FX!$B$114:$AK$132,MATCH('Data (2)'!BQ1371,FX!$A$114:$A$132,0),MATCH('Data (2)'!D1371,Period,0))</f>
        <v>30.665202108963094</v>
      </c>
    </row>
    <row r="1372" spans="1:87" hidden="1" x14ac:dyDescent="0.15">
      <c r="A1372" t="s">
        <v>351</v>
      </c>
      <c r="B1372" s="1">
        <f t="shared" si="384"/>
        <v>44044</v>
      </c>
      <c r="C1372" t="s">
        <v>352</v>
      </c>
      <c r="D1372" s="1">
        <v>43891</v>
      </c>
      <c r="E1372">
        <v>1182.0204055149998</v>
      </c>
      <c r="F1372">
        <v>289.44733292118781</v>
      </c>
      <c r="G1372">
        <v>201.78406746533113</v>
      </c>
      <c r="H1372">
        <v>111.37857968409072</v>
      </c>
      <c r="I1372">
        <v>972.08046328710543</v>
      </c>
      <c r="J1372">
        <v>319.18177055924735</v>
      </c>
      <c r="K1372">
        <v>169.6796361496871</v>
      </c>
      <c r="L1372">
        <v>101.10762221908944</v>
      </c>
      <c r="M1372">
        <v>2.6440181820386999E-4</v>
      </c>
      <c r="N1372">
        <v>1.2246981551516069E-4</v>
      </c>
      <c r="O1372">
        <v>4.9065392636448018E-5</v>
      </c>
      <c r="P1372">
        <v>5.2433687288108991E-5</v>
      </c>
      <c r="Q1372" t="str">
        <v>Limited Pay UL 15/5</v>
      </c>
      <c r="R1372" t="str">
        <v>E15/8</v>
      </c>
      <c r="S1372" t="str">
        <v>UE15/7</v>
      </c>
      <c r="T1372" t="str">
        <v>Life Saver 15/9</v>
      </c>
      <c r="U1372" t="str">
        <v>TMB Wealthy 3 Gens</v>
      </c>
      <c r="V1372" t="str">
        <v>Term ROP 20/10</v>
      </c>
      <c r="W1372" t="str">
        <v>Power Max Link</v>
      </c>
      <c r="X1372" t="str">
        <v>Unit-Linked</v>
      </c>
      <c r="Y1372" t="str">
        <v>W99/8</v>
      </c>
      <c r="Z1372" t="str">
        <v>Pension85</v>
      </c>
      <c r="AA1372">
        <v>3.2222000000000004E-5</v>
      </c>
      <c r="AB1372">
        <v>4.4255920000000002E-6</v>
      </c>
      <c r="AC1372">
        <v>7.1546037499999995E-5</v>
      </c>
      <c r="AD1372">
        <v>6.3938898E-5</v>
      </c>
      <c r="AE1372">
        <v>4.0160000000000002E-6</v>
      </c>
      <c r="AF1372">
        <v>0</v>
      </c>
      <c r="AG1372">
        <v>0</v>
      </c>
      <c r="AH1372">
        <v>1.068986788E-5</v>
      </c>
      <c r="AI1372">
        <v>6.564859199999999E-6</v>
      </c>
      <c r="AJ1372">
        <v>2.1861220000000003E-6</v>
      </c>
      <c r="AK1372">
        <v>1.4479087968550004E-5</v>
      </c>
      <c r="AL1372">
        <v>1.8830532183492005E-5</v>
      </c>
      <c r="AM1372">
        <v>7.6149143491200004E-7</v>
      </c>
      <c r="AN1372">
        <v>3.2731276243209995E-6</v>
      </c>
      <c r="AO1372">
        <v>2.5938483417880002E-6</v>
      </c>
      <c r="AP1372">
        <v>1.030287817162E-6</v>
      </c>
      <c r="AQ1372">
        <v>0</v>
      </c>
      <c r="AR1372">
        <v>0</v>
      </c>
      <c r="AS1372">
        <v>5.0276473011849999E-6</v>
      </c>
      <c r="AT1372">
        <v>2.3559103046619985E-6</v>
      </c>
      <c r="AU1372">
        <v>3.3014188181700008E-7</v>
      </c>
      <c r="AV1372">
        <v>2.0064634223880289E-5</v>
      </c>
      <c r="AW1372" s="4" t="str">
        <v>Unit Linked</v>
      </c>
      <c r="AX1372" s="4" t="str">
        <v>Traditional Non-par</v>
      </c>
      <c r="AY1372" s="4" t="str">
        <v>Traditional Non-par</v>
      </c>
      <c r="AZ1372" s="4" t="str">
        <v>Traditional Non-par</v>
      </c>
      <c r="BA1372" s="4" t="str">
        <v>Traditional Non-par</v>
      </c>
      <c r="BB1372" s="4" t="str">
        <v>Traditional Non-par</v>
      </c>
      <c r="BC1372" s="4" t="str">
        <v>Unit Linked</v>
      </c>
      <c r="BD1372" s="4" t="str">
        <v>Unit Linked</v>
      </c>
      <c r="BE1372" s="4" t="str">
        <v>Traditional Non-par</v>
      </c>
      <c r="BF1372" s="4" t="str">
        <v>Traditional Non-par</v>
      </c>
      <c r="BG1372" s="4">
        <v>0.19</v>
      </c>
      <c r="BH1372" s="4">
        <v>0.04</v>
      </c>
      <c r="BI1372" s="4">
        <v>0.25</v>
      </c>
      <c r="BJ1372" s="4">
        <v>-0.01</v>
      </c>
      <c r="BK1372" s="4">
        <v>0.08</v>
      </c>
      <c r="BL1372" s="4">
        <v>0.12</v>
      </c>
      <c r="BM1372" s="4">
        <v>0.24</v>
      </c>
      <c r="BN1372" s="4">
        <v>0.33</v>
      </c>
      <c r="BO1372" s="4">
        <v>0.22</v>
      </c>
      <c r="BP1372" s="4">
        <v>0</v>
      </c>
      <c r="BQ1372" t="str">
        <f>VLOOKUP(A1372,Misc!$A$3:$B$11,2,FALSE)</f>
        <v>THB</v>
      </c>
      <c r="BR1372">
        <f>INDEX(FX!$B$30:$AK$48,MATCH('Data (2)'!BQ1372,FX!$A$30:$A$48,0),MATCH('Data (2)'!D1372,Period,0))</f>
        <v>32.090856989999999</v>
      </c>
      <c r="BS1372">
        <f t="shared" si="376"/>
        <v>36.833556856500756</v>
      </c>
      <c r="BT1372">
        <f t="shared" si="377"/>
        <v>0</v>
      </c>
      <c r="BU1372">
        <f t="shared" si="378"/>
        <v>9.0196199188879262</v>
      </c>
      <c r="BV1372">
        <f t="shared" si="379"/>
        <v>0</v>
      </c>
      <c r="BW1372">
        <f t="shared" si="380"/>
        <v>6.2878989965338139</v>
      </c>
      <c r="BX1372">
        <f t="shared" si="381"/>
        <v>0</v>
      </c>
      <c r="BY1372">
        <f t="shared" si="382"/>
        <v>3.4707262482518928</v>
      </c>
      <c r="BZ1372">
        <f t="shared" si="383"/>
        <v>0</v>
      </c>
      <c r="CA1372">
        <f t="shared" si="374"/>
        <v>31.699789873648907</v>
      </c>
      <c r="CB1372">
        <f t="shared" si="374"/>
        <v>10.408598300611041</v>
      </c>
      <c r="CC1372">
        <f t="shared" si="372"/>
        <v>5.5332958689384162</v>
      </c>
      <c r="CD1372">
        <f t="shared" si="372"/>
        <v>3.2971451438611852</v>
      </c>
      <c r="CE1372" s="4">
        <f t="shared" si="385"/>
        <v>0.24487507285889643</v>
      </c>
      <c r="CF1372" s="4" t="str">
        <f t="shared" si="386"/>
        <v/>
      </c>
      <c r="CG1372" s="4">
        <f t="shared" si="387"/>
        <v>0.38479739495273718</v>
      </c>
      <c r="CH1372" s="4" t="str">
        <f t="shared" si="388"/>
        <v/>
      </c>
      <c r="CI1372">
        <f>INDEX(FX!$B$114:$AK$132,MATCH('Data (2)'!BQ1372,FX!$A$114:$A$132,0),MATCH('Data (2)'!D1372,Period,0))</f>
        <v>30.665202108963094</v>
      </c>
    </row>
    <row r="1373" spans="1:87" hidden="1" x14ac:dyDescent="0.15">
      <c r="A1373" t="s">
        <v>351</v>
      </c>
      <c r="B1373" s="1">
        <f t="shared" si="384"/>
        <v>44044</v>
      </c>
      <c r="C1373" t="s">
        <v>352</v>
      </c>
      <c r="D1373" s="1">
        <v>43922</v>
      </c>
      <c r="E1373">
        <v>256.84214933099986</v>
      </c>
      <c r="F1373">
        <v>193.21384983000002</v>
      </c>
      <c r="G1373">
        <v>70.773066617016426</v>
      </c>
      <c r="H1373">
        <v>67.390034504731389</v>
      </c>
      <c r="I1373">
        <v>539.56773978397655</v>
      </c>
      <c r="J1373">
        <v>206.47087756864113</v>
      </c>
      <c r="K1373">
        <v>122.26837145804835</v>
      </c>
      <c r="L1373">
        <v>81.993559567592612</v>
      </c>
      <c r="M1373">
        <v>2.2970513706958994E-4</v>
      </c>
      <c r="N1373">
        <v>9.8280159293827329E-5</v>
      </c>
      <c r="O1373">
        <v>3.3107941302308994E-5</v>
      </c>
      <c r="P1373">
        <v>3.0122564101005003E-5</v>
      </c>
      <c r="Q1373" t="str">
        <v>Limited Pay UL 15/5</v>
      </c>
      <c r="R1373" t="str">
        <v>E15/8</v>
      </c>
      <c r="S1373" t="str">
        <v>UE15/7</v>
      </c>
      <c r="T1373" t="str">
        <v>Life Saver 15/9</v>
      </c>
      <c r="U1373" t="str">
        <v>TMB Wealthy 3 Gens</v>
      </c>
      <c r="V1373" t="str">
        <v>Term ROP 20/10</v>
      </c>
      <c r="W1373" t="str">
        <v>Power Max Link</v>
      </c>
      <c r="X1373" t="str">
        <v>Unit-Linked</v>
      </c>
      <c r="Y1373" t="str">
        <v>W99/8</v>
      </c>
      <c r="Z1373" t="str">
        <v>Pension85</v>
      </c>
      <c r="AA1373">
        <v>2.8233991999999999E-5</v>
      </c>
      <c r="AB1373">
        <v>2.9705274399999997E-5</v>
      </c>
      <c r="AC1373">
        <v>-7.0979999999999996E-6</v>
      </c>
      <c r="AD1373">
        <v>-1.6617105000000001E-6</v>
      </c>
      <c r="AE1373">
        <v>5.9008000000000003E-6</v>
      </c>
      <c r="AF1373">
        <v>0</v>
      </c>
      <c r="AG1373">
        <v>0</v>
      </c>
      <c r="AH1373">
        <v>6.0973500000000002E-6</v>
      </c>
      <c r="AI1373">
        <v>5.6190663999999994E-6</v>
      </c>
      <c r="AJ1373">
        <v>2.3078031E-6</v>
      </c>
      <c r="AK1373">
        <v>1.1782376774780019E-5</v>
      </c>
      <c r="AL1373">
        <v>1.6302602086324994E-5</v>
      </c>
      <c r="AM1373">
        <v>4.4117691663030023E-6</v>
      </c>
      <c r="AN1373">
        <v>-4.0985239888999996E-7</v>
      </c>
      <c r="AO1373">
        <v>4.3482424666899977E-7</v>
      </c>
      <c r="AP1373">
        <v>2.348216355429001E-6</v>
      </c>
      <c r="AQ1373">
        <v>0</v>
      </c>
      <c r="AR1373">
        <v>0</v>
      </c>
      <c r="AS1373">
        <v>4.2562694644640008E-6</v>
      </c>
      <c r="AT1373">
        <v>2.1662290604979991E-6</v>
      </c>
      <c r="AU1373">
        <v>3.9327742676999977E-7</v>
      </c>
      <c r="AV1373">
        <v>1.3923580807842469E-5</v>
      </c>
      <c r="AW1373" s="4" t="str">
        <v>Unit Linked</v>
      </c>
      <c r="AX1373" s="4" t="str">
        <v>Traditional Non-par</v>
      </c>
      <c r="AY1373" s="4" t="str">
        <v>Traditional Non-par</v>
      </c>
      <c r="AZ1373" s="4" t="str">
        <v>Traditional Non-par</v>
      </c>
      <c r="BA1373" s="4" t="str">
        <v>Traditional Non-par</v>
      </c>
      <c r="BB1373" s="4" t="str">
        <v>Traditional Non-par</v>
      </c>
      <c r="BC1373" s="4" t="str">
        <v>Unit Linked</v>
      </c>
      <c r="BD1373" s="4" t="str">
        <v>Unit Linked</v>
      </c>
      <c r="BE1373" s="4" t="str">
        <v>Traditional Non-par</v>
      </c>
      <c r="BF1373" s="4" t="str">
        <v>Traditional Non-par</v>
      </c>
      <c r="BG1373" s="4">
        <v>0.19</v>
      </c>
      <c r="BH1373" s="4">
        <v>0.04</v>
      </c>
      <c r="BI1373" s="4">
        <v>0.25</v>
      </c>
      <c r="BJ1373" s="4">
        <v>-0.01</v>
      </c>
      <c r="BK1373" s="4">
        <v>0.08</v>
      </c>
      <c r="BL1373" s="4">
        <v>0.12</v>
      </c>
      <c r="BM1373" s="4">
        <v>0.24</v>
      </c>
      <c r="BN1373" s="4">
        <v>0.33</v>
      </c>
      <c r="BO1373" s="4">
        <v>0.22</v>
      </c>
      <c r="BP1373" s="4">
        <v>0</v>
      </c>
      <c r="BQ1373" t="str">
        <f>VLOOKUP(A1373,Misc!$A$3:$B$11,2,FALSE)</f>
        <v>THB</v>
      </c>
      <c r="BR1373">
        <f>INDEX(FX!$B$30:$AK$48,MATCH('Data (2)'!BQ1373,FX!$A$30:$A$48,0),MATCH('Data (2)'!D1373,Period,0))</f>
        <v>32.68126625</v>
      </c>
      <c r="BS1373">
        <f t="shared" si="376"/>
        <v>7.8590023827794573</v>
      </c>
      <c r="BT1373">
        <f t="shared" si="377"/>
        <v>0</v>
      </c>
      <c r="BU1373">
        <f t="shared" si="378"/>
        <v>5.9120674319037443</v>
      </c>
      <c r="BV1373">
        <f t="shared" si="379"/>
        <v>0</v>
      </c>
      <c r="BW1373">
        <f t="shared" si="380"/>
        <v>2.1655546047582055</v>
      </c>
      <c r="BX1373">
        <f t="shared" si="381"/>
        <v>0</v>
      </c>
      <c r="BY1373">
        <f t="shared" si="382"/>
        <v>2.0620386612079753</v>
      </c>
      <c r="BZ1373">
        <f t="shared" si="383"/>
        <v>0</v>
      </c>
      <c r="CA1373">
        <f t="shared" si="374"/>
        <v>17.595440521367603</v>
      </c>
      <c r="CB1373">
        <f t="shared" si="374"/>
        <v>6.7330675609110697</v>
      </c>
      <c r="CC1373">
        <f t="shared" si="372"/>
        <v>3.9872025308553463</v>
      </c>
      <c r="CD1373">
        <f t="shared" si="372"/>
        <v>2.6738307243579791</v>
      </c>
      <c r="CE1373" s="4">
        <f t="shared" si="385"/>
        <v>0.75226690920188399</v>
      </c>
      <c r="CF1373" s="4" t="str">
        <f t="shared" si="386"/>
        <v/>
      </c>
      <c r="CG1373" s="4">
        <f t="shared" si="387"/>
        <v>0.34878469925434841</v>
      </c>
      <c r="CH1373" s="4" t="str">
        <f t="shared" si="388"/>
        <v/>
      </c>
      <c r="CI1373">
        <f>INDEX(FX!$B$114:$AK$132,MATCH('Data (2)'!BQ1373,FX!$A$114:$A$132,0),MATCH('Data (2)'!D1373,Period,0))</f>
        <v>30.665202108963094</v>
      </c>
    </row>
    <row r="1374" spans="1:87" hidden="1" x14ac:dyDescent="0.15">
      <c r="A1374" t="s">
        <v>351</v>
      </c>
      <c r="B1374" s="1">
        <f t="shared" si="384"/>
        <v>44044</v>
      </c>
      <c r="C1374" t="s">
        <v>352</v>
      </c>
      <c r="D1374" s="1">
        <v>43952</v>
      </c>
      <c r="E1374">
        <v>591.16287621199979</v>
      </c>
      <c r="F1374">
        <v>354.38449064101434</v>
      </c>
      <c r="G1374">
        <v>131.18770773424507</v>
      </c>
      <c r="H1374">
        <v>99.869255872841322</v>
      </c>
      <c r="I1374">
        <v>640.65950505649744</v>
      </c>
      <c r="J1374">
        <v>235.24448075121276</v>
      </c>
      <c r="K1374">
        <v>137.06313916232105</v>
      </c>
      <c r="L1374">
        <v>89.533350972981211</v>
      </c>
      <c r="M1374">
        <v>2.5132982813750004E-4</v>
      </c>
      <c r="N1374">
        <v>1.2708438288999398E-4</v>
      </c>
      <c r="O1374">
        <v>4.1755699390259027E-5</v>
      </c>
      <c r="P1374">
        <v>4.1067761587879992E-5</v>
      </c>
      <c r="Q1374" t="str">
        <v>Limited Pay UL 15/5</v>
      </c>
      <c r="R1374" t="str">
        <v>E15/8</v>
      </c>
      <c r="S1374" t="str">
        <v>UE15/7</v>
      </c>
      <c r="T1374" t="str">
        <v>Life Saver 15/9</v>
      </c>
      <c r="U1374" t="str">
        <v>TMB Wealthy 3 Gens</v>
      </c>
      <c r="V1374" t="str">
        <v>Term ROP 20/10</v>
      </c>
      <c r="W1374" t="str">
        <v>Power Max Link</v>
      </c>
      <c r="X1374" t="str">
        <v>Unit-Linked</v>
      </c>
      <c r="Y1374" t="str">
        <v>W99/8</v>
      </c>
      <c r="Z1374" t="str">
        <v>Pension85</v>
      </c>
      <c r="AA1374">
        <v>4.1755999999999998E-5</v>
      </c>
      <c r="AB1374">
        <v>4.0734018399999989E-5</v>
      </c>
      <c r="AC1374">
        <v>-1.9180000000000001E-7</v>
      </c>
      <c r="AD1374">
        <v>-9.7739999999999995E-7</v>
      </c>
      <c r="AE1374">
        <v>3.0231199999999999E-5</v>
      </c>
      <c r="AF1374">
        <v>2.7900659E-5</v>
      </c>
      <c r="AG1374">
        <v>8.9199999999999993E-6</v>
      </c>
      <c r="AH1374">
        <v>9.2899999999999991E-8</v>
      </c>
      <c r="AI1374">
        <v>3.2612095999999999E-6</v>
      </c>
      <c r="AJ1374">
        <v>2.7855421000000001E-6</v>
      </c>
      <c r="AK1374">
        <v>1.2405141225180046E-5</v>
      </c>
      <c r="AL1374">
        <v>2.5163481835284003E-5</v>
      </c>
      <c r="AM1374">
        <v>7.6267437363430013E-6</v>
      </c>
      <c r="AN1374">
        <v>-2.5740538173000001E-8</v>
      </c>
      <c r="AO1374">
        <v>-8.5619154067999987E-8</v>
      </c>
      <c r="AP1374">
        <v>8.0532566303199989E-6</v>
      </c>
      <c r="AQ1374">
        <v>1.9411904801725017E-5</v>
      </c>
      <c r="AR1374">
        <v>3.0948115204909999E-6</v>
      </c>
      <c r="AS1374">
        <v>-1.5758147070000006E-8</v>
      </c>
      <c r="AT1374">
        <v>1.1824514552090006E-6</v>
      </c>
      <c r="AU1374">
        <v>3.3084144779199981E-7</v>
      </c>
      <c r="AV1374">
        <v>1.3305031630343053E-5</v>
      </c>
      <c r="AW1374" s="4" t="str">
        <v>Unit Linked</v>
      </c>
      <c r="AX1374" s="4" t="str">
        <v>Traditional Non-par</v>
      </c>
      <c r="AY1374" s="4" t="str">
        <v>Traditional Non-par</v>
      </c>
      <c r="AZ1374" s="4" t="str">
        <v>Traditional Non-par</v>
      </c>
      <c r="BA1374" s="4" t="str">
        <v>Traditional Non-par</v>
      </c>
      <c r="BB1374" s="4" t="str">
        <v>Traditional Non-par</v>
      </c>
      <c r="BC1374" s="4" t="str">
        <v>Unit Linked</v>
      </c>
      <c r="BD1374" s="4" t="str">
        <v>Unit Linked</v>
      </c>
      <c r="BE1374" s="4" t="str">
        <v>Traditional Non-par</v>
      </c>
      <c r="BF1374" s="4" t="str">
        <v>Traditional Non-par</v>
      </c>
      <c r="BG1374" s="4">
        <v>0.19</v>
      </c>
      <c r="BH1374" s="4">
        <v>0.04</v>
      </c>
      <c r="BI1374" s="4">
        <v>0.25</v>
      </c>
      <c r="BJ1374" s="4">
        <v>-0.01</v>
      </c>
      <c r="BK1374" s="4">
        <v>0.08</v>
      </c>
      <c r="BL1374" s="4">
        <v>0.12</v>
      </c>
      <c r="BM1374" s="4">
        <v>0.24</v>
      </c>
      <c r="BN1374" s="4">
        <v>0.33</v>
      </c>
      <c r="BO1374" s="4">
        <v>0.22</v>
      </c>
      <c r="BP1374" s="4">
        <v>0</v>
      </c>
      <c r="BQ1374" t="str">
        <f>VLOOKUP(A1374,Misc!$A$3:$B$11,2,FALSE)</f>
        <v>THB</v>
      </c>
      <c r="BR1374">
        <f>INDEX(FX!$B$30:$AK$48,MATCH('Data (2)'!BQ1374,FX!$A$30:$A$48,0),MATCH('Data (2)'!D1374,Period,0))</f>
        <v>32.098163</v>
      </c>
      <c r="BS1374">
        <f t="shared" si="376"/>
        <v>18.417342955483146</v>
      </c>
      <c r="BT1374">
        <f t="shared" si="377"/>
        <v>0</v>
      </c>
      <c r="BU1374">
        <f t="shared" si="378"/>
        <v>11.040647112453581</v>
      </c>
      <c r="BV1374">
        <f t="shared" si="379"/>
        <v>0</v>
      </c>
      <c r="BW1374">
        <f t="shared" si="380"/>
        <v>4.087078370629655</v>
      </c>
      <c r="BX1374">
        <f t="shared" si="381"/>
        <v>0</v>
      </c>
      <c r="BY1374">
        <f t="shared" si="382"/>
        <v>3.1113698273898516</v>
      </c>
      <c r="BZ1374">
        <f t="shared" si="383"/>
        <v>0</v>
      </c>
      <c r="CA1374">
        <f t="shared" si="374"/>
        <v>20.8920685661889</v>
      </c>
      <c r="CB1374">
        <f t="shared" si="374"/>
        <v>7.6713820412895126</v>
      </c>
      <c r="CC1374">
        <f t="shared" si="372"/>
        <v>4.4696636492168773</v>
      </c>
      <c r="CD1374">
        <f t="shared" si="372"/>
        <v>2.9197052298837325</v>
      </c>
      <c r="CE1374" s="4">
        <f t="shared" si="385"/>
        <v>0.5994701374210224</v>
      </c>
      <c r="CF1374" s="4" t="str">
        <f t="shared" si="386"/>
        <v/>
      </c>
      <c r="CG1374" s="4">
        <f t="shared" si="387"/>
        <v>0.28181045872576638</v>
      </c>
      <c r="CH1374" s="4" t="str">
        <f t="shared" si="388"/>
        <v/>
      </c>
      <c r="CI1374">
        <f>INDEX(FX!$B$114:$AK$132,MATCH('Data (2)'!BQ1374,FX!$A$114:$A$132,0),MATCH('Data (2)'!D1374,Period,0))</f>
        <v>30.665202108963094</v>
      </c>
    </row>
    <row r="1375" spans="1:87" hidden="1" x14ac:dyDescent="0.15">
      <c r="A1375" t="s">
        <v>351</v>
      </c>
      <c r="B1375" s="1">
        <f t="shared" si="384"/>
        <v>44044</v>
      </c>
      <c r="C1375" t="s">
        <v>352</v>
      </c>
      <c r="D1375" s="1">
        <v>43983</v>
      </c>
      <c r="E1375">
        <v>983.59297650200017</v>
      </c>
      <c r="F1375">
        <v>634.73690921518198</v>
      </c>
      <c r="G1375">
        <v>203.24188987818962</v>
      </c>
      <c r="H1375">
        <v>159.48956935005009</v>
      </c>
      <c r="I1375">
        <v>748.20796442682081</v>
      </c>
      <c r="J1375">
        <v>268.44540229901588</v>
      </c>
      <c r="K1375">
        <v>156.72703648623474</v>
      </c>
      <c r="L1375">
        <v>101.08314831352035</v>
      </c>
      <c r="M1375">
        <v>4.5913167358132E-4</v>
      </c>
      <c r="N1375">
        <v>9.4052274411900822E-5</v>
      </c>
      <c r="O1375">
        <v>3.2741019142465543E-5</v>
      </c>
      <c r="P1375">
        <v>2.8189571810655954E-5</v>
      </c>
      <c r="Q1375" t="str">
        <v>Limited Pay UL 15/5</v>
      </c>
      <c r="R1375" t="str">
        <v>E15/8</v>
      </c>
      <c r="S1375" t="str">
        <v>UE15/7</v>
      </c>
      <c r="T1375" t="str">
        <v>Life Saver 15/9</v>
      </c>
      <c r="U1375" t="str">
        <v>TMB Wealthy 3 Gens</v>
      </c>
      <c r="V1375" t="str">
        <v>Term ROP 20/10</v>
      </c>
      <c r="W1375" t="str">
        <v>Power Max Link</v>
      </c>
      <c r="X1375" t="str">
        <v>Unit-Linked</v>
      </c>
      <c r="Y1375" t="str">
        <v>W99/8</v>
      </c>
      <c r="Z1375" t="str">
        <v>Pension85</v>
      </c>
      <c r="AA1375">
        <v>5.7941740500000002E-5</v>
      </c>
      <c r="AB1375">
        <v>1.0112901839999996E-4</v>
      </c>
      <c r="AC1375">
        <v>-1.0325000000000001E-6</v>
      </c>
      <c r="AD1375">
        <v>-2.1546000000000002E-7</v>
      </c>
      <c r="AE1375">
        <v>6.3534000000000005E-5</v>
      </c>
      <c r="AF1375">
        <v>1.4088359E-5</v>
      </c>
      <c r="AG1375">
        <v>1.11E-5</v>
      </c>
      <c r="AH1375">
        <v>-1.8330000000000001E-7</v>
      </c>
      <c r="AI1375">
        <v>4.573673599999999E-6</v>
      </c>
      <c r="AJ1375">
        <v>3.8049488000000002E-6</v>
      </c>
      <c r="AK1375">
        <v>1.1711561764640067E-5</v>
      </c>
      <c r="AL1375">
        <v>3.1616785859812998E-5</v>
      </c>
      <c r="AM1375">
        <v>2.1734958391622017E-5</v>
      </c>
      <c r="AN1375">
        <v>-7.3682150641000004E-8</v>
      </c>
      <c r="AO1375">
        <v>1.8862175525999996E-8</v>
      </c>
      <c r="AP1375">
        <v>1.6589336058002E-5</v>
      </c>
      <c r="AQ1375">
        <v>1.1102041988702008E-5</v>
      </c>
      <c r="AR1375">
        <v>5.3842446510649991E-6</v>
      </c>
      <c r="AS1375">
        <v>-2.882470070639999E-7</v>
      </c>
      <c r="AT1375">
        <v>1.7620065669359999E-6</v>
      </c>
      <c r="AU1375">
        <v>8.4774420317800005E-7</v>
      </c>
      <c r="AV1375">
        <v>1.7232431182292643E-5</v>
      </c>
      <c r="AW1375" s="4" t="str">
        <v>Unit Linked</v>
      </c>
      <c r="AX1375" s="4" t="str">
        <v>Traditional Non-par</v>
      </c>
      <c r="AY1375" s="4" t="str">
        <v>Traditional Non-par</v>
      </c>
      <c r="AZ1375" s="4" t="str">
        <v>Traditional Non-par</v>
      </c>
      <c r="BA1375" s="4" t="str">
        <v>Traditional Non-par</v>
      </c>
      <c r="BB1375" s="4" t="str">
        <v>Traditional Non-par</v>
      </c>
      <c r="BC1375" s="4" t="str">
        <v>Unit Linked</v>
      </c>
      <c r="BD1375" s="4" t="str">
        <v>Unit Linked</v>
      </c>
      <c r="BE1375" s="4" t="str">
        <v>Traditional Non-par</v>
      </c>
      <c r="BF1375" s="4" t="str">
        <v>Traditional Non-par</v>
      </c>
      <c r="BG1375" s="4">
        <v>0.19</v>
      </c>
      <c r="BH1375" s="4">
        <v>0.04</v>
      </c>
      <c r="BI1375" s="4">
        <v>0.25</v>
      </c>
      <c r="BJ1375" s="4">
        <v>-0.01</v>
      </c>
      <c r="BK1375" s="4">
        <v>0.08</v>
      </c>
      <c r="BL1375" s="4">
        <v>0.12</v>
      </c>
      <c r="BM1375" s="4">
        <v>0.24</v>
      </c>
      <c r="BN1375" s="4">
        <v>0.33</v>
      </c>
      <c r="BO1375" s="4">
        <v>0.22</v>
      </c>
      <c r="BP1375" s="4">
        <v>0</v>
      </c>
      <c r="BQ1375" t="str">
        <f>VLOOKUP(A1375,Misc!$A$3:$B$11,2,FALSE)</f>
        <v>THB</v>
      </c>
      <c r="BR1375">
        <f>INDEX(FX!$B$30:$AK$48,MATCH('Data (2)'!BQ1375,FX!$A$30:$A$48,0),MATCH('Data (2)'!D1375,Period,0))</f>
        <v>31.143291430000001</v>
      </c>
      <c r="BS1375">
        <f t="shared" si="376"/>
        <v>31.58282029093802</v>
      </c>
      <c r="BT1375">
        <f t="shared" si="377"/>
        <v>0</v>
      </c>
      <c r="BU1375">
        <f t="shared" si="378"/>
        <v>20.381176172141735</v>
      </c>
      <c r="BV1375">
        <f t="shared" si="379"/>
        <v>0</v>
      </c>
      <c r="BW1375">
        <f t="shared" si="380"/>
        <v>6.5260247246188268</v>
      </c>
      <c r="BX1375">
        <f t="shared" si="381"/>
        <v>0</v>
      </c>
      <c r="BY1375">
        <f t="shared" si="382"/>
        <v>5.1211532894180696</v>
      </c>
      <c r="BZ1375">
        <f t="shared" si="383"/>
        <v>0</v>
      </c>
      <c r="CA1375">
        <f t="shared" si="374"/>
        <v>24.399251039279079</v>
      </c>
      <c r="CB1375">
        <f t="shared" si="374"/>
        <v>8.7540724938040544</v>
      </c>
      <c r="CC1375">
        <f t="shared" si="372"/>
        <v>5.1109083165124547</v>
      </c>
      <c r="CD1375">
        <f t="shared" si="372"/>
        <v>3.2963470436079367</v>
      </c>
      <c r="CE1375" s="4">
        <f t="shared" si="385"/>
        <v>0.6453247678450571</v>
      </c>
      <c r="CF1375" s="4" t="str">
        <f t="shared" si="386"/>
        <v/>
      </c>
      <c r="CG1375" s="4">
        <f t="shared" si="387"/>
        <v>0.25126878086741539</v>
      </c>
      <c r="CH1375" s="4" t="str">
        <f t="shared" si="388"/>
        <v/>
      </c>
      <c r="CI1375">
        <f>INDEX(FX!$B$114:$AK$132,MATCH('Data (2)'!BQ1375,FX!$A$114:$A$132,0),MATCH('Data (2)'!D1375,Period,0))</f>
        <v>30.665202108963094</v>
      </c>
    </row>
    <row r="1376" spans="1:87" hidden="1" x14ac:dyDescent="0.15">
      <c r="A1376" t="s">
        <v>351</v>
      </c>
      <c r="B1376" s="1">
        <f t="shared" si="384"/>
        <v>44044</v>
      </c>
      <c r="C1376" t="s">
        <v>352</v>
      </c>
      <c r="D1376" s="1">
        <v>44013</v>
      </c>
      <c r="E1376">
        <v>678.92154548800318</v>
      </c>
      <c r="F1376">
        <v>308.28355804606969</v>
      </c>
      <c r="G1376">
        <v>158.26062788476017</v>
      </c>
      <c r="H1376">
        <v>101.69359235245788</v>
      </c>
      <c r="I1376">
        <v>531.70334647349887</v>
      </c>
      <c r="J1376">
        <v>214.18954916890019</v>
      </c>
      <c r="K1376">
        <v>121.72436850129128</v>
      </c>
      <c r="L1376">
        <v>82.622652100811806</v>
      </c>
      <c r="M1376">
        <v>2.1892276761783006E-4</v>
      </c>
      <c r="N1376">
        <v>9.4939922770034382E-5</v>
      </c>
      <c r="O1376">
        <v>3.1423009436037008E-5</v>
      </c>
      <c r="P1376">
        <v>2.8535681729806996E-5</v>
      </c>
      <c r="Q1376" t="str">
        <v>Limited Pay UL 15/5</v>
      </c>
      <c r="R1376" t="str">
        <v>E15/8</v>
      </c>
      <c r="S1376" t="str">
        <v>UE15/7</v>
      </c>
      <c r="T1376" t="str">
        <v>Life Saver 15/9</v>
      </c>
      <c r="U1376" t="str">
        <v>TMB Wealthy 3 Gens</v>
      </c>
      <c r="V1376" t="str">
        <v>Term ROP 20/10</v>
      </c>
      <c r="W1376" t="str">
        <v>Power Max Link</v>
      </c>
      <c r="X1376" t="str">
        <v>Unit-Linked</v>
      </c>
      <c r="Y1376" t="str">
        <v>W99/8</v>
      </c>
      <c r="Z1376" t="str">
        <v>Pension85</v>
      </c>
      <c r="AA1376">
        <v>5.9298499999999995E-5</v>
      </c>
      <c r="AB1376">
        <v>3.8432115199999998E-5</v>
      </c>
      <c r="AC1376">
        <v>-4.27E-7</v>
      </c>
      <c r="AD1376">
        <v>-2.6100000000000002E-7</v>
      </c>
      <c r="AE1376">
        <v>7.0342000000000003E-6</v>
      </c>
      <c r="AF1376">
        <v>1.6361996000000003E-5</v>
      </c>
      <c r="AG1376">
        <v>1.1599999999999999E-5</v>
      </c>
      <c r="AH1376">
        <v>-1.0219000000000001E-6</v>
      </c>
      <c r="AI1376">
        <v>3.7072544000000002E-6</v>
      </c>
      <c r="AJ1376">
        <v>3.0442934E-6</v>
      </c>
      <c r="AK1376">
        <v>1.1201806018169947E-5</v>
      </c>
      <c r="AL1376">
        <v>3.8251318294371996E-5</v>
      </c>
      <c r="AM1376">
        <v>9.7577598150180016E-6</v>
      </c>
      <c r="AN1376">
        <v>-7.1730572770999992E-8</v>
      </c>
      <c r="AO1376">
        <v>7.4901844019999991E-9</v>
      </c>
      <c r="AP1376">
        <v>1.517380937227E-6</v>
      </c>
      <c r="AQ1376">
        <v>1.0966716873288998E-5</v>
      </c>
      <c r="AR1376">
        <v>5.4735804025030006E-6</v>
      </c>
      <c r="AS1376">
        <v>-1.2073978836469999E-6</v>
      </c>
      <c r="AT1376">
        <v>1.0855630960509998E-6</v>
      </c>
      <c r="AU1376">
        <v>-5.2169738306600023E-7</v>
      </c>
      <c r="AV1376">
        <v>1.4195418850541131E-5</v>
      </c>
      <c r="AW1376" s="4" t="str">
        <v>Unit Linked</v>
      </c>
      <c r="AX1376" s="4" t="str">
        <v>Traditional Non-par</v>
      </c>
      <c r="AY1376" s="4" t="str">
        <v>Traditional Non-par</v>
      </c>
      <c r="AZ1376" s="4" t="str">
        <v>Traditional Non-par</v>
      </c>
      <c r="BA1376" s="4" t="str">
        <v>Traditional Non-par</v>
      </c>
      <c r="BB1376" s="4" t="str">
        <v>Traditional Non-par</v>
      </c>
      <c r="BC1376" s="4" t="str">
        <v>Unit Linked</v>
      </c>
      <c r="BD1376" s="4" t="str">
        <v>Unit Linked</v>
      </c>
      <c r="BE1376" s="4" t="str">
        <v>Traditional Non-par</v>
      </c>
      <c r="BF1376" s="4" t="str">
        <v>Traditional Non-par</v>
      </c>
      <c r="BG1376" s="4">
        <v>0.19</v>
      </c>
      <c r="BH1376" s="4">
        <v>0.04</v>
      </c>
      <c r="BI1376" s="4">
        <v>0.25</v>
      </c>
      <c r="BJ1376" s="4">
        <v>-0.01</v>
      </c>
      <c r="BK1376" s="4">
        <v>0.08</v>
      </c>
      <c r="BL1376" s="4">
        <v>0.12</v>
      </c>
      <c r="BM1376" s="4">
        <v>0.24</v>
      </c>
      <c r="BN1376" s="4">
        <v>0.33</v>
      </c>
      <c r="BO1376" s="4">
        <v>0.22</v>
      </c>
      <c r="BP1376" s="4">
        <v>0</v>
      </c>
      <c r="BQ1376" t="str">
        <f>VLOOKUP(A1376,Misc!$A$3:$B$11,2,FALSE)</f>
        <v>THB</v>
      </c>
      <c r="BR1376">
        <f>INDEX(FX!$B$30:$AK$48,MATCH('Data (2)'!BQ1376,FX!$A$30:$A$48,0),MATCH('Data (2)'!D1376,Period,0))</f>
        <v>31.432545220000002</v>
      </c>
      <c r="BS1376">
        <f t="shared" si="376"/>
        <v>21.599318182353773</v>
      </c>
      <c r="BT1376">
        <f t="shared" si="377"/>
        <v>0</v>
      </c>
      <c r="BU1376">
        <f t="shared" si="378"/>
        <v>9.807782217073342</v>
      </c>
      <c r="BV1376">
        <f t="shared" si="379"/>
        <v>0</v>
      </c>
      <c r="BW1376">
        <f t="shared" si="380"/>
        <v>5.0349288222470001</v>
      </c>
      <c r="BX1376">
        <f t="shared" si="381"/>
        <v>0</v>
      </c>
      <c r="BY1376">
        <f t="shared" si="382"/>
        <v>3.235296144193629</v>
      </c>
      <c r="BZ1376">
        <f t="shared" si="383"/>
        <v>0</v>
      </c>
      <c r="CA1376">
        <f t="shared" si="374"/>
        <v>16.71196788325538</v>
      </c>
      <c r="CB1376">
        <f t="shared" si="374"/>
        <v>6.732191720027136</v>
      </c>
      <c r="CC1376">
        <f t="shared" si="372"/>
        <v>3.8259186264205951</v>
      </c>
      <c r="CD1376">
        <f t="shared" si="372"/>
        <v>2.5969125782189724</v>
      </c>
      <c r="CE1376" s="4">
        <f t="shared" si="385"/>
        <v>0.45407832480036853</v>
      </c>
      <c r="CF1376" s="4" t="str">
        <f t="shared" si="386"/>
        <v/>
      </c>
      <c r="CG1376" s="4">
        <f t="shared" si="387"/>
        <v>0.32987030835183517</v>
      </c>
      <c r="CH1376" s="4" t="str">
        <f t="shared" si="388"/>
        <v/>
      </c>
      <c r="CI1376">
        <f>INDEX(FX!$B$114:$AK$132,MATCH('Data (2)'!BQ1376,FX!$A$114:$A$132,0),MATCH('Data (2)'!D1376,Period,0))</f>
        <v>31.815723330000001</v>
      </c>
    </row>
    <row r="1377" spans="1:87" hidden="1" x14ac:dyDescent="0.15">
      <c r="A1377" t="s">
        <v>351</v>
      </c>
      <c r="B1377" s="1">
        <f t="shared" si="384"/>
        <v>44044</v>
      </c>
      <c r="C1377" t="s">
        <v>352</v>
      </c>
      <c r="D1377" s="1">
        <v>44044</v>
      </c>
      <c r="E1377">
        <v>842.40750114800494</v>
      </c>
      <c r="F1377">
        <v>381.2549526010647</v>
      </c>
      <c r="G1377">
        <v>176.02009531440942</v>
      </c>
      <c r="H1377">
        <v>115.89966274161632</v>
      </c>
      <c r="I1377">
        <v>657.92279473159965</v>
      </c>
      <c r="J1377">
        <v>259.03780705248602</v>
      </c>
      <c r="K1377">
        <v>148.0439105039554</v>
      </c>
      <c r="L1377">
        <v>99.354964923218773</v>
      </c>
      <c r="M1377">
        <v>5.6229202368204996E-4</v>
      </c>
      <c r="N1377">
        <v>2.9880052281156384E-4</v>
      </c>
      <c r="O1377">
        <v>6.0782959086195013E-5</v>
      </c>
      <c r="P1377">
        <v>3.7627439042235988E-5</v>
      </c>
      <c r="Q1377" t="str">
        <v>Limited Pay UL 15/5</v>
      </c>
      <c r="R1377" t="str">
        <v>E15/8</v>
      </c>
      <c r="S1377" t="str">
        <v>UE15/7</v>
      </c>
      <c r="T1377" t="str">
        <v>Life Saver 15/9</v>
      </c>
      <c r="U1377" t="str">
        <v>TMB Wealthy 3 Gens</v>
      </c>
      <c r="V1377" t="str">
        <v>Term ROP 20/10</v>
      </c>
      <c r="W1377" t="str">
        <v>Power Max Link</v>
      </c>
      <c r="X1377" t="str">
        <v>Unit-Linked</v>
      </c>
      <c r="Y1377" t="str">
        <v>W99/8</v>
      </c>
      <c r="Z1377" t="str">
        <v>Pension85</v>
      </c>
      <c r="AA1377">
        <v>6.3011898E-5</v>
      </c>
      <c r="AB1377">
        <v>2.1961967200000004E-5</v>
      </c>
      <c r="AC1377">
        <v>-8.4000000000000011E-8</v>
      </c>
      <c r="AD1377">
        <v>-1.4219999999999999E-7</v>
      </c>
      <c r="AE1377">
        <v>8.4200000000000007E-6</v>
      </c>
      <c r="AF1377">
        <v>2.0318454999999999E-5</v>
      </c>
      <c r="AG1377">
        <v>9.2499999999999995E-6</v>
      </c>
      <c r="AH1377">
        <v>-1.1043E-6</v>
      </c>
      <c r="AI1377">
        <v>3.1120495999999999E-6</v>
      </c>
      <c r="AJ1377">
        <v>2.8526481999999999E-6</v>
      </c>
      <c r="AK1377">
        <v>1.556978152679001E-5</v>
      </c>
      <c r="AL1377">
        <v>3.5883717105945475E-5</v>
      </c>
      <c r="AM1377">
        <v>5.967245469899997E-6</v>
      </c>
      <c r="AN1377">
        <v>1.2067981072999999E-8</v>
      </c>
      <c r="AO1377">
        <v>-8.8539032800000022E-10</v>
      </c>
      <c r="AP1377">
        <v>1.5380381086159999E-6</v>
      </c>
      <c r="AQ1377">
        <v>1.3255827217149002E-5</v>
      </c>
      <c r="AR1377">
        <v>3.4683854326560124E-6</v>
      </c>
      <c r="AS1377">
        <v>-1.21770686132E-6</v>
      </c>
      <c r="AT1377">
        <v>9.8003472585400023E-7</v>
      </c>
      <c r="AU1377">
        <v>-2.328242348360001E-7</v>
      </c>
      <c r="AV1377">
        <v>1.8422336799950658E-5</v>
      </c>
      <c r="AW1377" s="4" t="str">
        <v>Unit Linked</v>
      </c>
      <c r="AX1377" s="4" t="str">
        <v>Traditional Non-par</v>
      </c>
      <c r="AY1377" s="4" t="str">
        <v>Traditional Non-par</v>
      </c>
      <c r="AZ1377" s="4" t="str">
        <v>Traditional Non-par</v>
      </c>
      <c r="BA1377" s="4" t="str">
        <v>Traditional Non-par</v>
      </c>
      <c r="BB1377" s="4" t="str">
        <v>Traditional Non-par</v>
      </c>
      <c r="BC1377" s="4" t="str">
        <v>Unit Linked</v>
      </c>
      <c r="BD1377" s="4" t="str">
        <v>Unit Linked</v>
      </c>
      <c r="BE1377" s="4" t="str">
        <v>Traditional Non-par</v>
      </c>
      <c r="BF1377" s="4" t="str">
        <v>Traditional Non-par</v>
      </c>
      <c r="BG1377" s="4">
        <v>0.19</v>
      </c>
      <c r="BH1377" s="4">
        <v>0.04</v>
      </c>
      <c r="BI1377" s="4">
        <v>0.25</v>
      </c>
      <c r="BJ1377" s="4">
        <v>-0.01</v>
      </c>
      <c r="BK1377" s="4">
        <v>0.08</v>
      </c>
      <c r="BL1377" s="4">
        <v>0.12</v>
      </c>
      <c r="BM1377" s="4">
        <v>0.24</v>
      </c>
      <c r="BN1377" s="4">
        <v>0.33</v>
      </c>
      <c r="BO1377" s="4">
        <v>0.22</v>
      </c>
      <c r="BP1377" s="4">
        <v>0</v>
      </c>
      <c r="BQ1377" t="str">
        <f>VLOOKUP(A1377,Misc!$A$3:$B$11,2,FALSE)</f>
        <v>THB</v>
      </c>
      <c r="BR1377">
        <f>INDEX(FX!$B$30:$AK$48,MATCH('Data (2)'!BQ1377,FX!$A$30:$A$48,0),MATCH('Data (2)'!D1377,Period,0))</f>
        <v>31.211693050000001</v>
      </c>
      <c r="BS1377">
        <f t="shared" si="376"/>
        <v>26.990125136707537</v>
      </c>
      <c r="BT1377">
        <f t="shared" si="377"/>
        <v>0</v>
      </c>
      <c r="BU1377">
        <f t="shared" si="378"/>
        <v>12.215132065739212</v>
      </c>
      <c r="BV1377">
        <f t="shared" si="379"/>
        <v>0</v>
      </c>
      <c r="BW1377">
        <f t="shared" si="380"/>
        <v>5.6395561443088527</v>
      </c>
      <c r="BX1377">
        <f t="shared" si="381"/>
        <v>0</v>
      </c>
      <c r="BY1377">
        <f t="shared" si="382"/>
        <v>3.7133411044363811</v>
      </c>
      <c r="BZ1377">
        <f t="shared" si="383"/>
        <v>0</v>
      </c>
      <c r="CA1377">
        <f t="shared" si="374"/>
        <v>20.679171361514339</v>
      </c>
      <c r="CB1377">
        <f t="shared" si="374"/>
        <v>8.1418173135869427</v>
      </c>
      <c r="CC1377">
        <f t="shared" si="372"/>
        <v>4.6531681511185496</v>
      </c>
      <c r="CD1377">
        <f t="shared" si="372"/>
        <v>3.1228259025478131</v>
      </c>
      <c r="CE1377" s="4">
        <f t="shared" si="385"/>
        <v>0.45257782258764689</v>
      </c>
      <c r="CF1377" s="4" t="str">
        <f t="shared" si="386"/>
        <v/>
      </c>
      <c r="CG1377" s="4">
        <f t="shared" si="387"/>
        <v>0.3039951663602144</v>
      </c>
      <c r="CH1377" s="4" t="str">
        <f t="shared" si="388"/>
        <v/>
      </c>
      <c r="CI1377">
        <f>INDEX(FX!$B$114:$AK$132,MATCH('Data (2)'!BQ1377,FX!$A$114:$A$132,0),MATCH('Data (2)'!D1377,Period,0))</f>
        <v>31.815723330000001</v>
      </c>
    </row>
    <row r="1378" spans="1:87" hidden="1" x14ac:dyDescent="0.15">
      <c r="A1378" t="s">
        <v>351</v>
      </c>
      <c r="B1378" s="1">
        <f t="shared" si="384"/>
        <v>44044</v>
      </c>
      <c r="C1378" t="s">
        <v>352</v>
      </c>
      <c r="D1378" s="1">
        <v>44075</v>
      </c>
      <c r="E1378">
        <v>997.6475758122159</v>
      </c>
      <c r="F1378">
        <v>481.80250014037046</v>
      </c>
      <c r="G1378">
        <v>0</v>
      </c>
      <c r="H1378">
        <v>0</v>
      </c>
      <c r="I1378">
        <v>819.47728639831962</v>
      </c>
      <c r="J1378">
        <v>303.07347615238513</v>
      </c>
      <c r="K1378">
        <v>160.22556902533876</v>
      </c>
      <c r="L1378">
        <v>101.49207242308486</v>
      </c>
      <c r="M1378">
        <v>2.7489761742721999E-4</v>
      </c>
      <c r="N1378">
        <v>1.2837175167394564E-4</v>
      </c>
      <c r="O1378">
        <v>3.7213130855260998E-5</v>
      </c>
      <c r="P1378">
        <v>3.0457295367155E-5</v>
      </c>
      <c r="Q1378" t="str">
        <v>Limited Pay UL 15/5</v>
      </c>
      <c r="R1378" t="str">
        <v>E15/8</v>
      </c>
      <c r="S1378" t="str">
        <v>UE15/7</v>
      </c>
      <c r="T1378" t="str">
        <v>Life Saver 15/9</v>
      </c>
      <c r="U1378" t="str">
        <v>TMB Wealthy 3 Gens</v>
      </c>
      <c r="V1378" t="str">
        <v>Term ROP 20/10</v>
      </c>
      <c r="W1378" t="str">
        <v>Power Max Link</v>
      </c>
      <c r="X1378" t="str">
        <v>Unit-Linked</v>
      </c>
      <c r="Y1378" t="str">
        <v>W99/8</v>
      </c>
      <c r="Z1378" t="str">
        <v>Pension85</v>
      </c>
      <c r="AA1378">
        <v>8.6428396790902713E-5</v>
      </c>
      <c r="AB1378">
        <v>3.8143999999999999E-5</v>
      </c>
      <c r="AC1378">
        <v>0</v>
      </c>
      <c r="AD1378">
        <v>0</v>
      </c>
      <c r="AE1378">
        <v>9.5359999999999981E-6</v>
      </c>
      <c r="AF1378">
        <v>4.4699999999999996E-5</v>
      </c>
      <c r="AG1378">
        <v>5.3499999999999996E-6</v>
      </c>
      <c r="AH1378">
        <v>9.9999999999999995E-7</v>
      </c>
      <c r="AI1378">
        <v>4.7679999999999999E-6</v>
      </c>
      <c r="AJ1378">
        <v>0</v>
      </c>
      <c r="AK1378">
        <v>1.7043206418194585E-5</v>
      </c>
      <c r="AL1378">
        <v>4.8484417860279431E-5</v>
      </c>
      <c r="AM1378">
        <v>1.7869452657389555E-6</v>
      </c>
      <c r="AN1378">
        <v>0</v>
      </c>
      <c r="AO1378">
        <v>0</v>
      </c>
      <c r="AP1378">
        <v>-2.080558038438751E-7</v>
      </c>
      <c r="AQ1378">
        <v>2.9112060463005396E-5</v>
      </c>
      <c r="AR1378">
        <v>2.7540155317754128E-6</v>
      </c>
      <c r="AS1378">
        <v>5.036719355137729E-7</v>
      </c>
      <c r="AT1378">
        <v>1.4629815307946543E-6</v>
      </c>
      <c r="AU1378">
        <v>0</v>
      </c>
      <c r="AV1378">
        <v>2.435830529409273E-5</v>
      </c>
      <c r="AW1378" s="4" t="str">
        <v>Unit Linked</v>
      </c>
      <c r="AX1378" s="4" t="str">
        <v>Traditional Non-par</v>
      </c>
      <c r="AY1378" s="4" t="str">
        <v>Traditional Non-par</v>
      </c>
      <c r="AZ1378" s="4" t="str">
        <v>Traditional Non-par</v>
      </c>
      <c r="BA1378" s="4" t="str">
        <v>Traditional Non-par</v>
      </c>
      <c r="BB1378" s="4" t="str">
        <v>Traditional Non-par</v>
      </c>
      <c r="BC1378" s="4" t="str">
        <v>Unit Linked</v>
      </c>
      <c r="BD1378" s="4" t="str">
        <v>Unit Linked</v>
      </c>
      <c r="BE1378" s="4" t="str">
        <v>Traditional Non-par</v>
      </c>
      <c r="BF1378" s="4" t="str">
        <v>Traditional Non-par</v>
      </c>
      <c r="BG1378" s="4">
        <v>0.19</v>
      </c>
      <c r="BH1378" s="4">
        <v>0.04</v>
      </c>
      <c r="BI1378" s="4">
        <v>0.25</v>
      </c>
      <c r="BJ1378" s="4">
        <v>-0.01</v>
      </c>
      <c r="BK1378" s="4">
        <v>0.08</v>
      </c>
      <c r="BL1378" s="4">
        <v>0.12</v>
      </c>
      <c r="BM1378" s="4">
        <v>0.24</v>
      </c>
      <c r="BN1378" s="4">
        <v>0.33</v>
      </c>
      <c r="BO1378" s="4">
        <v>0.22</v>
      </c>
      <c r="BP1378" s="4">
        <v>0</v>
      </c>
      <c r="BQ1378" t="str">
        <f>VLOOKUP(A1378,Misc!$A$3:$B$11,2,FALSE)</f>
        <v>THB</v>
      </c>
      <c r="BR1378">
        <f>INDEX(FX!$B$30:$AK$48,MATCH('Data (2)'!BQ1378,FX!$A$30:$A$48,0),MATCH('Data (2)'!D1378,Period,0))</f>
        <v>31.211693050000001</v>
      </c>
      <c r="BS1378">
        <f t="shared" si="376"/>
        <v>0</v>
      </c>
      <c r="BT1378">
        <f t="shared" si="377"/>
        <v>31.963904496113706</v>
      </c>
      <c r="BU1378">
        <f t="shared" si="378"/>
        <v>0</v>
      </c>
      <c r="BV1378">
        <f t="shared" si="379"/>
        <v>15.436602537662418</v>
      </c>
      <c r="BW1378">
        <f t="shared" si="380"/>
        <v>0</v>
      </c>
      <c r="BX1378">
        <f t="shared" si="381"/>
        <v>0</v>
      </c>
      <c r="BY1378">
        <f t="shared" si="382"/>
        <v>0</v>
      </c>
      <c r="BZ1378">
        <f t="shared" si="383"/>
        <v>0</v>
      </c>
      <c r="CA1378">
        <f t="shared" si="374"/>
        <v>25.756990589166016</v>
      </c>
      <c r="CB1378">
        <f t="shared" si="374"/>
        <v>9.5259024290863135</v>
      </c>
      <c r="CC1378">
        <f t="shared" si="372"/>
        <v>5.0360498601098049</v>
      </c>
      <c r="CD1378">
        <f t="shared" si="372"/>
        <v>3.1899973283770966</v>
      </c>
      <c r="CE1378" s="4" t="str">
        <f t="shared" si="385"/>
        <v/>
      </c>
      <c r="CF1378" s="4">
        <f t="shared" si="386"/>
        <v>0.48293857652901134</v>
      </c>
      <c r="CG1378" s="4" t="str">
        <f t="shared" si="387"/>
        <v/>
      </c>
      <c r="CH1378" s="4">
        <f t="shared" si="388"/>
        <v>0</v>
      </c>
      <c r="CI1378">
        <f>INDEX(FX!$B$114:$AK$132,MATCH('Data (2)'!BQ1378,FX!$A$114:$A$132,0),MATCH('Data (2)'!D1378,Period,0))</f>
        <v>31.815723330000001</v>
      </c>
    </row>
    <row r="1379" spans="1:87" hidden="1" x14ac:dyDescent="0.15">
      <c r="A1379" t="s">
        <v>351</v>
      </c>
      <c r="B1379" s="1">
        <f t="shared" si="384"/>
        <v>44044</v>
      </c>
      <c r="C1379" t="s">
        <v>352</v>
      </c>
      <c r="D1379" s="1">
        <v>44105</v>
      </c>
      <c r="E1379">
        <v>659.24219431911399</v>
      </c>
      <c r="F1379">
        <v>325.93484521717448</v>
      </c>
      <c r="G1379">
        <v>0</v>
      </c>
      <c r="H1379">
        <v>0</v>
      </c>
      <c r="I1379">
        <v>652.7415435465432</v>
      </c>
      <c r="J1379">
        <v>250.4682969060228</v>
      </c>
      <c r="K1379">
        <v>138.51055987902629</v>
      </c>
      <c r="L1379">
        <v>91.123189281435742</v>
      </c>
      <c r="M1379">
        <v>2.6369500889385E-4</v>
      </c>
      <c r="N1379">
        <v>5.2954724538302986E-5</v>
      </c>
      <c r="O1379">
        <v>3.8167311161891991E-5</v>
      </c>
      <c r="P1379">
        <v>1.8598376214234001E-5</v>
      </c>
      <c r="Q1379" t="str">
        <v>Limited Pay UL 15/5</v>
      </c>
      <c r="R1379" t="str">
        <v>E15/8</v>
      </c>
      <c r="S1379" t="str">
        <v>UE15/7</v>
      </c>
      <c r="T1379" t="str">
        <v>Life Saver 15/9</v>
      </c>
      <c r="U1379" t="str">
        <v>TMB Wealthy 3 Gens</v>
      </c>
      <c r="V1379" t="str">
        <v>Term ROP 20/10</v>
      </c>
      <c r="W1379" t="str">
        <v>Power Max Link</v>
      </c>
      <c r="X1379" t="str">
        <v>Unit-Linked</v>
      </c>
      <c r="Y1379" t="str">
        <v>W99/8</v>
      </c>
      <c r="Z1379" t="str">
        <v>Pension85</v>
      </c>
      <c r="AA1379">
        <v>6.7454354097328372E-5</v>
      </c>
      <c r="AB1379">
        <v>1.112863779678339E-5</v>
      </c>
      <c r="AC1379">
        <v>0</v>
      </c>
      <c r="AD1379">
        <v>0</v>
      </c>
      <c r="AE1379">
        <v>8.9029102374267179E-6</v>
      </c>
      <c r="AF1379">
        <v>9.7375580721854741E-5</v>
      </c>
      <c r="AG1379">
        <v>8.0249999999999986E-6</v>
      </c>
      <c r="AH1379">
        <v>1.5E-6</v>
      </c>
      <c r="AI1379">
        <v>4.4514551187133607E-6</v>
      </c>
      <c r="AJ1379">
        <v>0</v>
      </c>
      <c r="AK1379">
        <v>1.6450719383849104E-5</v>
      </c>
      <c r="AL1379">
        <v>3.779203686211598E-5</v>
      </c>
      <c r="AM1379">
        <v>5.2134717452510708E-7</v>
      </c>
      <c r="AN1379">
        <v>0</v>
      </c>
      <c r="AO1379">
        <v>0</v>
      </c>
      <c r="AP1379">
        <v>-1.9424309416921992E-7</v>
      </c>
      <c r="AQ1379">
        <v>6.3418429386910476E-5</v>
      </c>
      <c r="AR1379">
        <v>4.1310232976631193E-6</v>
      </c>
      <c r="AS1379">
        <v>7.555079032706593E-7</v>
      </c>
      <c r="AT1379">
        <v>1.3658549966105226E-6</v>
      </c>
      <c r="AU1379">
        <v>0</v>
      </c>
      <c r="AV1379">
        <v>2.2949210009930822E-5</v>
      </c>
      <c r="AW1379" s="4" t="str">
        <v>Unit Linked</v>
      </c>
      <c r="AX1379" s="4" t="str">
        <v>Traditional Non-par</v>
      </c>
      <c r="AY1379" s="4" t="str">
        <v>Traditional Non-par</v>
      </c>
      <c r="AZ1379" s="4" t="str">
        <v>Traditional Non-par</v>
      </c>
      <c r="BA1379" s="4" t="str">
        <v>Traditional Non-par</v>
      </c>
      <c r="BB1379" s="4" t="str">
        <v>Traditional Non-par</v>
      </c>
      <c r="BC1379" s="4" t="str">
        <v>Unit Linked</v>
      </c>
      <c r="BD1379" s="4" t="str">
        <v>Unit Linked</v>
      </c>
      <c r="BE1379" s="4" t="str">
        <v>Traditional Non-par</v>
      </c>
      <c r="BF1379" s="4" t="str">
        <v>Traditional Non-par</v>
      </c>
      <c r="BG1379" s="4">
        <v>0.19</v>
      </c>
      <c r="BH1379" s="4">
        <v>0.04</v>
      </c>
      <c r="BI1379" s="4">
        <v>0.25</v>
      </c>
      <c r="BJ1379" s="4">
        <v>-0.01</v>
      </c>
      <c r="BK1379" s="4">
        <v>0.08</v>
      </c>
      <c r="BL1379" s="4">
        <v>0.12</v>
      </c>
      <c r="BM1379" s="4">
        <v>0.24</v>
      </c>
      <c r="BN1379" s="4">
        <v>0.33</v>
      </c>
      <c r="BO1379" s="4">
        <v>0.22</v>
      </c>
      <c r="BP1379" s="4">
        <v>0</v>
      </c>
      <c r="BQ1379" t="str">
        <f>VLOOKUP(A1379,Misc!$A$3:$B$11,2,FALSE)</f>
        <v>THB</v>
      </c>
      <c r="BR1379">
        <f>INDEX(FX!$B$30:$AK$48,MATCH('Data (2)'!BQ1379,FX!$A$30:$A$48,0),MATCH('Data (2)'!D1379,Period,0))</f>
        <v>31.211693050000001</v>
      </c>
      <c r="BS1379">
        <f t="shared" si="376"/>
        <v>0</v>
      </c>
      <c r="BT1379">
        <f t="shared" si="377"/>
        <v>21.121641599609219</v>
      </c>
      <c r="BU1379">
        <f t="shared" si="378"/>
        <v>0</v>
      </c>
      <c r="BV1379">
        <f t="shared" si="379"/>
        <v>10.442715962092754</v>
      </c>
      <c r="BW1379">
        <f t="shared" si="380"/>
        <v>0</v>
      </c>
      <c r="BX1379">
        <f t="shared" si="381"/>
        <v>0</v>
      </c>
      <c r="BY1379">
        <f t="shared" si="382"/>
        <v>0</v>
      </c>
      <c r="BZ1379">
        <f t="shared" si="383"/>
        <v>0</v>
      </c>
      <c r="CA1379">
        <f t="shared" si="374"/>
        <v>20.516319455514424</v>
      </c>
      <c r="CB1379">
        <f t="shared" si="374"/>
        <v>7.872469040169479</v>
      </c>
      <c r="CC1379">
        <f t="shared" si="372"/>
        <v>4.3535254076219765</v>
      </c>
      <c r="CD1379">
        <f t="shared" si="372"/>
        <v>2.8640929623471094</v>
      </c>
      <c r="CE1379" s="4" t="str">
        <f t="shared" si="385"/>
        <v/>
      </c>
      <c r="CF1379" s="4">
        <f t="shared" si="386"/>
        <v>0.49440834950470702</v>
      </c>
      <c r="CG1379" s="4" t="str">
        <f t="shared" si="387"/>
        <v/>
      </c>
      <c r="CH1379" s="4">
        <f t="shared" si="388"/>
        <v>0</v>
      </c>
      <c r="CI1379">
        <f>INDEX(FX!$B$114:$AK$132,MATCH('Data (2)'!BQ1379,FX!$A$114:$A$132,0),MATCH('Data (2)'!D1379,Period,0))</f>
        <v>31.815723330000001</v>
      </c>
    </row>
    <row r="1380" spans="1:87" hidden="1" x14ac:dyDescent="0.15">
      <c r="A1380" t="s">
        <v>351</v>
      </c>
      <c r="B1380" s="1">
        <f t="shared" si="384"/>
        <v>44044</v>
      </c>
      <c r="C1380" t="s">
        <v>352</v>
      </c>
      <c r="D1380" s="1">
        <v>44136</v>
      </c>
      <c r="E1380">
        <v>437.89191457140868</v>
      </c>
      <c r="F1380">
        <v>213.89610929380157</v>
      </c>
      <c r="G1380">
        <v>0</v>
      </c>
      <c r="H1380">
        <v>0</v>
      </c>
      <c r="I1380">
        <v>822.34579932157521</v>
      </c>
      <c r="J1380">
        <v>299.45037257275345</v>
      </c>
      <c r="K1380">
        <v>156.72847515894091</v>
      </c>
      <c r="L1380">
        <v>98.247817823350431</v>
      </c>
      <c r="M1380">
        <v>1.8174004070944992E-4</v>
      </c>
      <c r="N1380">
        <v>4.4341202941136018E-5</v>
      </c>
      <c r="O1380">
        <v>2.897350897363501E-5</v>
      </c>
      <c r="P1380">
        <v>2.2213801636329002E-5</v>
      </c>
      <c r="Q1380" t="str">
        <v>Limited Pay UL 15/5</v>
      </c>
      <c r="R1380" t="str">
        <v>E15/8</v>
      </c>
      <c r="S1380" t="str">
        <v>UE15/7</v>
      </c>
      <c r="T1380" t="str">
        <v>Life Saver 15/9</v>
      </c>
      <c r="U1380" t="str">
        <v>TMB Wealthy 3 Gens</v>
      </c>
      <c r="V1380" t="str">
        <v>Term ROP 20/10</v>
      </c>
      <c r="W1380" t="str">
        <v>Power Max Link</v>
      </c>
      <c r="X1380" t="str">
        <v>Unit-Linked</v>
      </c>
      <c r="Y1380" t="str">
        <v>W99/8</v>
      </c>
      <c r="Z1380" t="str">
        <v>Pension85</v>
      </c>
      <c r="AA1380">
        <v>5.3850112250723271E-5</v>
      </c>
      <c r="AB1380">
        <v>9.1819912958059127E-6</v>
      </c>
      <c r="AC1380">
        <v>0</v>
      </c>
      <c r="AD1380">
        <v>0</v>
      </c>
      <c r="AE1380">
        <v>8.7447536150532501E-6</v>
      </c>
      <c r="AF1380">
        <v>1.2297309771168633E-4</v>
      </c>
      <c r="AG1380">
        <v>8.5599999999999994E-6</v>
      </c>
      <c r="AH1380">
        <v>1.6000000000000001E-6</v>
      </c>
      <c r="AI1380">
        <v>4.3723768075266259E-6</v>
      </c>
      <c r="AJ1380">
        <v>0</v>
      </c>
      <c r="AK1380">
        <v>1.6287760898009027E-5</v>
      </c>
      <c r="AL1380">
        <v>3.0143057003928165E-5</v>
      </c>
      <c r="AM1380">
        <v>4.3015194725505125E-7</v>
      </c>
      <c r="AN1380">
        <v>0</v>
      </c>
      <c r="AO1380">
        <v>0</v>
      </c>
      <c r="AP1380">
        <v>-1.907924436657442E-7</v>
      </c>
      <c r="AQ1380">
        <v>8.0089491183572329E-5</v>
      </c>
      <c r="AR1380">
        <v>4.4064248508406607E-6</v>
      </c>
      <c r="AS1380">
        <v>8.0587509682203665E-7</v>
      </c>
      <c r="AT1380">
        <v>1.3415911315197874E-6</v>
      </c>
      <c r="AU1380">
        <v>0</v>
      </c>
      <c r="AV1380">
        <v>2.3157594640443661E-5</v>
      </c>
      <c r="AW1380" s="4" t="str">
        <v>Unit Linked</v>
      </c>
      <c r="AX1380" s="4" t="str">
        <v>Traditional Non-par</v>
      </c>
      <c r="AY1380" s="4" t="str">
        <v>Traditional Non-par</v>
      </c>
      <c r="AZ1380" s="4" t="str">
        <v>Traditional Non-par</v>
      </c>
      <c r="BA1380" s="4" t="str">
        <v>Traditional Non-par</v>
      </c>
      <c r="BB1380" s="4" t="str">
        <v>Traditional Non-par</v>
      </c>
      <c r="BC1380" s="4" t="str">
        <v>Unit Linked</v>
      </c>
      <c r="BD1380" s="4" t="str">
        <v>Unit Linked</v>
      </c>
      <c r="BE1380" s="4" t="str">
        <v>Traditional Non-par</v>
      </c>
      <c r="BF1380" s="4" t="str">
        <v>Traditional Non-par</v>
      </c>
      <c r="BG1380" s="4">
        <v>0.19</v>
      </c>
      <c r="BH1380" s="4">
        <v>0.04</v>
      </c>
      <c r="BI1380" s="4">
        <v>0.25</v>
      </c>
      <c r="BJ1380" s="4">
        <v>-0.01</v>
      </c>
      <c r="BK1380" s="4">
        <v>0.08</v>
      </c>
      <c r="BL1380" s="4">
        <v>0.12</v>
      </c>
      <c r="BM1380" s="4">
        <v>0.24</v>
      </c>
      <c r="BN1380" s="4">
        <v>0.33</v>
      </c>
      <c r="BO1380" s="4">
        <v>0.22</v>
      </c>
      <c r="BP1380" s="4">
        <v>0</v>
      </c>
      <c r="BQ1380" t="str">
        <f>VLOOKUP(A1380,Misc!$A$3:$B$11,2,FALSE)</f>
        <v>THB</v>
      </c>
      <c r="BR1380">
        <f>INDEX(FX!$B$30:$AK$48,MATCH('Data (2)'!BQ1380,FX!$A$30:$A$48,0),MATCH('Data (2)'!D1380,Period,0))</f>
        <v>31.211693050000001</v>
      </c>
      <c r="BS1380">
        <f t="shared" si="376"/>
        <v>0</v>
      </c>
      <c r="BT1380">
        <f t="shared" si="377"/>
        <v>14.029739234905383</v>
      </c>
      <c r="BU1380">
        <f t="shared" si="378"/>
        <v>0</v>
      </c>
      <c r="BV1380">
        <f t="shared" si="379"/>
        <v>6.8530761516572571</v>
      </c>
      <c r="BW1380">
        <f t="shared" si="380"/>
        <v>0</v>
      </c>
      <c r="BX1380">
        <f t="shared" si="381"/>
        <v>0</v>
      </c>
      <c r="BY1380">
        <f t="shared" si="382"/>
        <v>0</v>
      </c>
      <c r="BZ1380">
        <f t="shared" si="383"/>
        <v>0</v>
      </c>
      <c r="CA1380">
        <f t="shared" si="374"/>
        <v>25.847150818858193</v>
      </c>
      <c r="CB1380">
        <f t="shared" si="374"/>
        <v>9.4120246604732287</v>
      </c>
      <c r="CC1380">
        <f t="shared" si="372"/>
        <v>4.9261327027934305</v>
      </c>
      <c r="CD1380">
        <f t="shared" si="372"/>
        <v>3.0880271620513375</v>
      </c>
      <c r="CE1380" s="4" t="str">
        <f t="shared" si="385"/>
        <v/>
      </c>
      <c r="CF1380" s="4">
        <f t="shared" si="386"/>
        <v>0.48846782088487439</v>
      </c>
      <c r="CG1380" s="4" t="str">
        <f t="shared" si="387"/>
        <v/>
      </c>
      <c r="CH1380" s="4">
        <f t="shared" si="388"/>
        <v>0</v>
      </c>
      <c r="CI1380">
        <f>INDEX(FX!$B$114:$AK$132,MATCH('Data (2)'!BQ1380,FX!$A$114:$A$132,0),MATCH('Data (2)'!D1380,Period,0))</f>
        <v>31.815723330000001</v>
      </c>
    </row>
    <row r="1381" spans="1:87" hidden="1" x14ac:dyDescent="0.15">
      <c r="A1381" t="s">
        <v>351</v>
      </c>
      <c r="B1381" s="1">
        <f t="shared" si="384"/>
        <v>44044</v>
      </c>
      <c r="C1381" t="s">
        <v>352</v>
      </c>
      <c r="D1381" s="1">
        <v>44166</v>
      </c>
      <c r="E1381">
        <v>316.77967091011254</v>
      </c>
      <c r="F1381">
        <v>163.4046793382833</v>
      </c>
      <c r="G1381">
        <v>0</v>
      </c>
      <c r="H1381">
        <v>0</v>
      </c>
      <c r="I1381">
        <v>426.40751050162373</v>
      </c>
      <c r="J1381">
        <v>184.99570153223956</v>
      </c>
      <c r="K1381">
        <v>114.02833036048526</v>
      </c>
      <c r="L1381">
        <v>81.462456873277972</v>
      </c>
      <c r="M1381">
        <v>5.0341760788284999E-4</v>
      </c>
      <c r="N1381">
        <v>9.2342867727713187E-5</v>
      </c>
      <c r="O1381">
        <v>5.4785962536415994E-5</v>
      </c>
      <c r="P1381">
        <v>2.7248502956376001E-5</v>
      </c>
      <c r="Q1381" t="str">
        <v>Limited Pay UL 15/5</v>
      </c>
      <c r="R1381" t="str">
        <v>E15/8</v>
      </c>
      <c r="S1381" t="str">
        <v>UE15/7</v>
      </c>
      <c r="T1381" t="str">
        <v>Life Saver 15/9</v>
      </c>
      <c r="U1381" t="str">
        <v>TMB Wealthy 3 Gens</v>
      </c>
      <c r="V1381" t="str">
        <v>Term ROP 20/10</v>
      </c>
      <c r="W1381" t="str">
        <v>Power Max Link</v>
      </c>
      <c r="X1381" t="str">
        <v>Unit-Linked</v>
      </c>
      <c r="Y1381" t="str">
        <v>W99/8</v>
      </c>
      <c r="Z1381" t="str">
        <v>Pension85</v>
      </c>
      <c r="AA1381">
        <v>4.2353608166823494E-5</v>
      </c>
      <c r="AB1381">
        <v>4.6995249091888385E-6</v>
      </c>
      <c r="AC1381">
        <v>0</v>
      </c>
      <c r="AD1381">
        <v>0</v>
      </c>
      <c r="AE1381">
        <v>7.5192398547021428E-6</v>
      </c>
      <c r="AF1381">
        <v>1.1983788518431543E-4</v>
      </c>
      <c r="AG1381">
        <v>1.1896304202657795E-5</v>
      </c>
      <c r="AH1381">
        <v>2.2236082621790275E-6</v>
      </c>
      <c r="AI1381">
        <v>3.7596199273510722E-6</v>
      </c>
      <c r="AJ1381">
        <v>0</v>
      </c>
      <c r="AK1381">
        <v>1.4934279625373279E-5</v>
      </c>
      <c r="AL1381">
        <v>2.3642916631495741E-5</v>
      </c>
      <c r="AM1381">
        <v>2.2016028176639292E-7</v>
      </c>
      <c r="AN1381">
        <v>0</v>
      </c>
      <c r="AO1381">
        <v>0</v>
      </c>
      <c r="AP1381">
        <v>-1.6405426722577151E-7</v>
      </c>
      <c r="AQ1381">
        <v>7.8047600877952789E-5</v>
      </c>
      <c r="AR1381">
        <v>6.1238516906251753E-6</v>
      </c>
      <c r="AS1381">
        <v>1.1199690772361276E-6</v>
      </c>
      <c r="AT1381">
        <v>1.1535768700759562E-6</v>
      </c>
      <c r="AU1381">
        <v>0</v>
      </c>
      <c r="AV1381">
        <v>2.1499758293044552E-5</v>
      </c>
      <c r="AW1381" s="4" t="str">
        <v>Unit Linked</v>
      </c>
      <c r="AX1381" s="4" t="str">
        <v>Traditional Non-par</v>
      </c>
      <c r="AY1381" s="4" t="str">
        <v>Traditional Non-par</v>
      </c>
      <c r="AZ1381" s="4" t="str">
        <v>Traditional Non-par</v>
      </c>
      <c r="BA1381" s="4" t="str">
        <v>Traditional Non-par</v>
      </c>
      <c r="BB1381" s="4" t="str">
        <v>Traditional Non-par</v>
      </c>
      <c r="BC1381" s="4" t="str">
        <v>Unit Linked</v>
      </c>
      <c r="BD1381" s="4" t="str">
        <v>Unit Linked</v>
      </c>
      <c r="BE1381" s="4" t="str">
        <v>Traditional Non-par</v>
      </c>
      <c r="BF1381" s="4" t="str">
        <v>Traditional Non-par</v>
      </c>
      <c r="BG1381" s="4">
        <v>0.19</v>
      </c>
      <c r="BH1381" s="4">
        <v>0.04</v>
      </c>
      <c r="BI1381" s="4">
        <v>0.25</v>
      </c>
      <c r="BJ1381" s="4">
        <v>-0.01</v>
      </c>
      <c r="BK1381" s="4">
        <v>0.08</v>
      </c>
      <c r="BL1381" s="4">
        <v>0.12</v>
      </c>
      <c r="BM1381" s="4">
        <v>0.24</v>
      </c>
      <c r="BN1381" s="4">
        <v>0.33</v>
      </c>
      <c r="BO1381" s="4">
        <v>0.22</v>
      </c>
      <c r="BP1381" s="4">
        <v>0</v>
      </c>
      <c r="BQ1381" t="str">
        <f>VLOOKUP(A1381,Misc!$A$3:$B$11,2,FALSE)</f>
        <v>THB</v>
      </c>
      <c r="BR1381">
        <f>INDEX(FX!$B$30:$AK$48,MATCH('Data (2)'!BQ1381,FX!$A$30:$A$48,0),MATCH('Data (2)'!D1381,Period,0))</f>
        <v>31.211693050000001</v>
      </c>
      <c r="BS1381">
        <f t="shared" si="376"/>
        <v>0</v>
      </c>
      <c r="BT1381">
        <f t="shared" si="377"/>
        <v>10.149390819736789</v>
      </c>
      <c r="BU1381">
        <f t="shared" si="378"/>
        <v>0</v>
      </c>
      <c r="BV1381">
        <f t="shared" si="379"/>
        <v>5.2353673694187277</v>
      </c>
      <c r="BW1381">
        <f t="shared" si="380"/>
        <v>0</v>
      </c>
      <c r="BX1381">
        <f t="shared" si="381"/>
        <v>0</v>
      </c>
      <c r="BY1381">
        <f t="shared" si="382"/>
        <v>0</v>
      </c>
      <c r="BZ1381">
        <f t="shared" si="383"/>
        <v>0</v>
      </c>
      <c r="CA1381">
        <f t="shared" si="374"/>
        <v>13.402414462774489</v>
      </c>
      <c r="CB1381">
        <f t="shared" si="374"/>
        <v>5.8145998949457036</v>
      </c>
      <c r="CC1381">
        <f t="shared" si="372"/>
        <v>3.5840244516133479</v>
      </c>
      <c r="CD1381">
        <f t="shared" si="372"/>
        <v>2.5604464820218178</v>
      </c>
      <c r="CE1381" s="4" t="str">
        <f t="shared" si="385"/>
        <v/>
      </c>
      <c r="CF1381" s="4">
        <f t="shared" si="386"/>
        <v>0.51583069983253438</v>
      </c>
      <c r="CG1381" s="4" t="str">
        <f t="shared" si="387"/>
        <v/>
      </c>
      <c r="CH1381" s="4">
        <f t="shared" si="388"/>
        <v>0</v>
      </c>
      <c r="CI1381">
        <f>INDEX(FX!$B$114:$AK$132,MATCH('Data (2)'!BQ1381,FX!$A$114:$A$132,0),MATCH('Data (2)'!D1381,Period,0))</f>
        <v>31.815723330000001</v>
      </c>
    </row>
  </sheetData>
  <autoFilter ref="D1:D1381" xr:uid="{4EF2B141-6F18-4B15-AB6E-7580895F754A}">
    <filterColumn colId="0">
      <filters>
        <dateGroupItem year="2020" month="1" dateTimeGrouping="month"/>
      </filters>
    </filterColumn>
  </autoFilter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77F7C-7743-40C1-BB71-7DBA0A87535C}">
  <dimension ref="A1:A87"/>
  <sheetViews>
    <sheetView topLeftCell="A50" workbookViewId="0">
      <selection activeCell="E84" sqref="E84"/>
    </sheetView>
  </sheetViews>
  <sheetFormatPr defaultRowHeight="13.5" x14ac:dyDescent="0.15"/>
  <cols>
    <col min="1" max="1" width="27" customWidth="1"/>
    <col min="6" max="6" width="9" customWidth="1"/>
  </cols>
  <sheetData>
    <row r="1" spans="1:1" x14ac:dyDescent="0.15">
      <c r="A1" s="2" t="s">
        <v>0</v>
      </c>
    </row>
    <row r="2" spans="1:1" x14ac:dyDescent="0.15">
      <c r="A2" s="3" t="s">
        <v>43</v>
      </c>
    </row>
    <row r="3" spans="1:1" x14ac:dyDescent="0.15">
      <c r="A3" s="2" t="s">
        <v>1</v>
      </c>
    </row>
    <row r="4" spans="1:1" x14ac:dyDescent="0.15">
      <c r="A4" s="3" t="s">
        <v>44</v>
      </c>
    </row>
    <row r="5" spans="1:1" x14ac:dyDescent="0.15">
      <c r="A5" s="16" t="s">
        <v>106</v>
      </c>
    </row>
    <row r="6" spans="1:1" x14ac:dyDescent="0.15">
      <c r="A6" s="16" t="s">
        <v>123</v>
      </c>
    </row>
    <row r="7" spans="1:1" x14ac:dyDescent="0.15">
      <c r="A7" s="16" t="s">
        <v>124</v>
      </c>
    </row>
    <row r="8" spans="1:1" x14ac:dyDescent="0.15">
      <c r="A8" s="16" t="s">
        <v>107</v>
      </c>
    </row>
    <row r="9" spans="1:1" x14ac:dyDescent="0.15">
      <c r="A9" s="16" t="s">
        <v>46</v>
      </c>
    </row>
    <row r="10" spans="1:1" x14ac:dyDescent="0.15">
      <c r="A10" s="16" t="s">
        <v>47</v>
      </c>
    </row>
    <row r="11" spans="1:1" x14ac:dyDescent="0.15">
      <c r="A11" s="16" t="s">
        <v>48</v>
      </c>
    </row>
    <row r="12" spans="1:1" x14ac:dyDescent="0.15">
      <c r="A12" s="16" t="s">
        <v>49</v>
      </c>
    </row>
    <row r="13" spans="1:1" x14ac:dyDescent="0.15">
      <c r="A13" s="16" t="s">
        <v>90</v>
      </c>
    </row>
    <row r="14" spans="1:1" x14ac:dyDescent="0.15">
      <c r="A14" s="16" t="s">
        <v>91</v>
      </c>
    </row>
    <row r="15" spans="1:1" x14ac:dyDescent="0.15">
      <c r="A15" s="16" t="s">
        <v>92</v>
      </c>
    </row>
    <row r="16" spans="1:1" x14ac:dyDescent="0.15">
      <c r="A16" s="16" t="s">
        <v>93</v>
      </c>
    </row>
    <row r="17" spans="1:1" x14ac:dyDescent="0.15">
      <c r="A17" s="16" t="s">
        <v>52</v>
      </c>
    </row>
    <row r="18" spans="1:1" x14ac:dyDescent="0.15">
      <c r="A18" s="16" t="s">
        <v>53</v>
      </c>
    </row>
    <row r="19" spans="1:1" x14ac:dyDescent="0.15">
      <c r="A19" s="16" t="s">
        <v>54</v>
      </c>
    </row>
    <row r="20" spans="1:1" x14ac:dyDescent="0.15">
      <c r="A20" s="16" t="s">
        <v>55</v>
      </c>
    </row>
    <row r="21" spans="1:1" x14ac:dyDescent="0.15">
      <c r="A21" s="16" t="s">
        <v>56</v>
      </c>
    </row>
    <row r="22" spans="1:1" x14ac:dyDescent="0.15">
      <c r="A22" s="16" t="s">
        <v>57</v>
      </c>
    </row>
    <row r="23" spans="1:1" x14ac:dyDescent="0.15">
      <c r="A23" s="16" t="s">
        <v>58</v>
      </c>
    </row>
    <row r="24" spans="1:1" x14ac:dyDescent="0.15">
      <c r="A24" s="16" t="s">
        <v>59</v>
      </c>
    </row>
    <row r="25" spans="1:1" x14ac:dyDescent="0.15">
      <c r="A25" s="16" t="s">
        <v>60</v>
      </c>
    </row>
    <row r="26" spans="1:1" x14ac:dyDescent="0.15">
      <c r="A26" s="16" t="s">
        <v>61</v>
      </c>
    </row>
    <row r="27" spans="1:1" x14ac:dyDescent="0.15">
      <c r="A27" s="17" t="s">
        <v>3</v>
      </c>
    </row>
    <row r="28" spans="1:1" x14ac:dyDescent="0.15">
      <c r="A28" s="17" t="s">
        <v>4</v>
      </c>
    </row>
    <row r="29" spans="1:1" x14ac:dyDescent="0.15">
      <c r="A29" s="17" t="s">
        <v>5</v>
      </c>
    </row>
    <row r="30" spans="1:1" x14ac:dyDescent="0.15">
      <c r="A30" s="17" t="s">
        <v>6</v>
      </c>
    </row>
    <row r="31" spans="1:1" x14ac:dyDescent="0.15">
      <c r="A31" s="17" t="s">
        <v>7</v>
      </c>
    </row>
    <row r="32" spans="1:1" x14ac:dyDescent="0.15">
      <c r="A32" s="17" t="s">
        <v>8</v>
      </c>
    </row>
    <row r="33" spans="1:1" x14ac:dyDescent="0.15">
      <c r="A33" s="17" t="s">
        <v>9</v>
      </c>
    </row>
    <row r="34" spans="1:1" x14ac:dyDescent="0.15">
      <c r="A34" s="17" t="s">
        <v>10</v>
      </c>
    </row>
    <row r="35" spans="1:1" x14ac:dyDescent="0.15">
      <c r="A35" s="17" t="s">
        <v>11</v>
      </c>
    </row>
    <row r="36" spans="1:1" x14ac:dyDescent="0.15">
      <c r="A36" s="17" t="s">
        <v>12</v>
      </c>
    </row>
    <row r="37" spans="1:1" x14ac:dyDescent="0.15">
      <c r="A37" s="16" t="s">
        <v>51</v>
      </c>
    </row>
    <row r="38" spans="1:1" x14ac:dyDescent="0.15">
      <c r="A38" s="16" t="s">
        <v>13</v>
      </c>
    </row>
    <row r="39" spans="1:1" x14ac:dyDescent="0.15">
      <c r="A39" s="17" t="s">
        <v>14</v>
      </c>
    </row>
    <row r="40" spans="1:1" x14ac:dyDescent="0.15">
      <c r="A40" s="17" t="s">
        <v>15</v>
      </c>
    </row>
    <row r="41" spans="1:1" x14ac:dyDescent="0.15">
      <c r="A41" s="17" t="s">
        <v>16</v>
      </c>
    </row>
    <row r="42" spans="1:1" x14ac:dyDescent="0.15">
      <c r="A42" s="17" t="s">
        <v>17</v>
      </c>
    </row>
    <row r="43" spans="1:1" x14ac:dyDescent="0.15">
      <c r="A43" s="17" t="s">
        <v>18</v>
      </c>
    </row>
    <row r="44" spans="1:1" x14ac:dyDescent="0.15">
      <c r="A44" s="17" t="s">
        <v>19</v>
      </c>
    </row>
    <row r="45" spans="1:1" x14ac:dyDescent="0.15">
      <c r="A45" s="17" t="s">
        <v>20</v>
      </c>
    </row>
    <row r="46" spans="1:1" x14ac:dyDescent="0.15">
      <c r="A46" s="17" t="s">
        <v>21</v>
      </c>
    </row>
    <row r="47" spans="1:1" x14ac:dyDescent="0.15">
      <c r="A47" s="17" t="s">
        <v>22</v>
      </c>
    </row>
    <row r="48" spans="1:1" x14ac:dyDescent="0.15">
      <c r="A48" s="16" t="s">
        <v>62</v>
      </c>
    </row>
    <row r="49" spans="1:1" x14ac:dyDescent="0.15">
      <c r="A49" s="17" t="s">
        <v>23</v>
      </c>
    </row>
    <row r="50" spans="1:1" x14ac:dyDescent="0.15">
      <c r="A50" s="17" t="s">
        <v>24</v>
      </c>
    </row>
    <row r="51" spans="1:1" x14ac:dyDescent="0.15">
      <c r="A51" s="17" t="s">
        <v>25</v>
      </c>
    </row>
    <row r="52" spans="1:1" x14ac:dyDescent="0.15">
      <c r="A52" s="17" t="s">
        <v>26</v>
      </c>
    </row>
    <row r="53" spans="1:1" x14ac:dyDescent="0.15">
      <c r="A53" s="17" t="s">
        <v>27</v>
      </c>
    </row>
    <row r="54" spans="1:1" x14ac:dyDescent="0.15">
      <c r="A54" s="17" t="s">
        <v>28</v>
      </c>
    </row>
    <row r="55" spans="1:1" x14ac:dyDescent="0.15">
      <c r="A55" s="17" t="s">
        <v>29</v>
      </c>
    </row>
    <row r="56" spans="1:1" x14ac:dyDescent="0.15">
      <c r="A56" s="17" t="s">
        <v>30</v>
      </c>
    </row>
    <row r="57" spans="1:1" x14ac:dyDescent="0.15">
      <c r="A57" s="17" t="s">
        <v>31</v>
      </c>
    </row>
    <row r="58" spans="1:1" x14ac:dyDescent="0.15">
      <c r="A58" s="17" t="s">
        <v>32</v>
      </c>
    </row>
    <row r="59" spans="1:1" x14ac:dyDescent="0.15">
      <c r="A59" s="17" t="s">
        <v>33</v>
      </c>
    </row>
    <row r="60" spans="1:1" x14ac:dyDescent="0.15">
      <c r="A60" s="17" t="s">
        <v>34</v>
      </c>
    </row>
    <row r="61" spans="1:1" x14ac:dyDescent="0.15">
      <c r="A61" s="17" t="s">
        <v>35</v>
      </c>
    </row>
    <row r="62" spans="1:1" x14ac:dyDescent="0.15">
      <c r="A62" s="17" t="s">
        <v>36</v>
      </c>
    </row>
    <row r="63" spans="1:1" x14ac:dyDescent="0.15">
      <c r="A63" s="17" t="s">
        <v>37</v>
      </c>
    </row>
    <row r="64" spans="1:1" x14ac:dyDescent="0.15">
      <c r="A64" s="17" t="s">
        <v>38</v>
      </c>
    </row>
    <row r="65" spans="1:1" x14ac:dyDescent="0.15">
      <c r="A65" s="17" t="s">
        <v>39</v>
      </c>
    </row>
    <row r="66" spans="1:1" x14ac:dyDescent="0.15">
      <c r="A66" s="17" t="s">
        <v>40</v>
      </c>
    </row>
    <row r="67" spans="1:1" x14ac:dyDescent="0.15">
      <c r="A67" s="17" t="s">
        <v>41</v>
      </c>
    </row>
    <row r="68" spans="1:1" x14ac:dyDescent="0.15">
      <c r="A68" s="17" t="s">
        <v>42</v>
      </c>
    </row>
    <row r="69" spans="1:1" x14ac:dyDescent="0.15">
      <c r="A69" s="3" t="s">
        <v>76</v>
      </c>
    </row>
    <row r="70" spans="1:1" x14ac:dyDescent="0.15">
      <c r="A70" s="3" t="s">
        <v>88</v>
      </c>
    </row>
    <row r="71" spans="1:1" x14ac:dyDescent="0.15">
      <c r="A71" s="3" t="s">
        <v>111</v>
      </c>
    </row>
    <row r="72" spans="1:1" x14ac:dyDescent="0.15">
      <c r="A72" s="3" t="s">
        <v>112</v>
      </c>
    </row>
    <row r="73" spans="1:1" x14ac:dyDescent="0.15">
      <c r="A73" s="3" t="s">
        <v>113</v>
      </c>
    </row>
    <row r="74" spans="1:1" x14ac:dyDescent="0.15">
      <c r="A74" s="3" t="s">
        <v>115</v>
      </c>
    </row>
    <row r="75" spans="1:1" x14ac:dyDescent="0.15">
      <c r="A75" s="3" t="s">
        <v>114</v>
      </c>
    </row>
    <row r="76" spans="1:1" x14ac:dyDescent="0.15">
      <c r="A76" s="3" t="s">
        <v>116</v>
      </c>
    </row>
    <row r="77" spans="1:1" x14ac:dyDescent="0.15">
      <c r="A77" s="3" t="s">
        <v>117</v>
      </c>
    </row>
    <row r="78" spans="1:1" x14ac:dyDescent="0.15">
      <c r="A78" s="3" t="s">
        <v>118</v>
      </c>
    </row>
    <row r="79" spans="1:1" x14ac:dyDescent="0.15">
      <c r="A79" s="3" t="s">
        <v>72</v>
      </c>
    </row>
    <row r="80" spans="1:1" x14ac:dyDescent="0.15">
      <c r="A80" s="3" t="s">
        <v>73</v>
      </c>
    </row>
    <row r="81" spans="1:1" x14ac:dyDescent="0.15">
      <c r="A81" s="3" t="s">
        <v>74</v>
      </c>
    </row>
    <row r="82" spans="1:1" x14ac:dyDescent="0.15">
      <c r="A82" s="3" t="s">
        <v>75</v>
      </c>
    </row>
    <row r="83" spans="1:1" x14ac:dyDescent="0.15">
      <c r="A83" s="3" t="s">
        <v>119</v>
      </c>
    </row>
    <row r="84" spans="1:1" x14ac:dyDescent="0.15">
      <c r="A84" s="3" t="s">
        <v>120</v>
      </c>
    </row>
    <row r="85" spans="1:1" x14ac:dyDescent="0.15">
      <c r="A85" s="3" t="s">
        <v>121</v>
      </c>
    </row>
    <row r="86" spans="1:1" x14ac:dyDescent="0.15">
      <c r="A86" s="18" t="s">
        <v>122</v>
      </c>
    </row>
    <row r="87" spans="1:1" x14ac:dyDescent="0.15">
      <c r="A87" s="3" t="s">
        <v>333</v>
      </c>
    </row>
  </sheetData>
  <phoneticPr fontId="1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7B3E6-C3D8-4DA5-8FF8-2DCC803A8287}">
  <dimension ref="B2:B14"/>
  <sheetViews>
    <sheetView workbookViewId="0">
      <selection activeCell="B14" sqref="B14"/>
    </sheetView>
  </sheetViews>
  <sheetFormatPr defaultRowHeight="13.5" x14ac:dyDescent="0.15"/>
  <sheetData>
    <row r="2" spans="2:2" x14ac:dyDescent="0.15">
      <c r="B2" t="s">
        <v>165</v>
      </c>
    </row>
    <row r="3" spans="2:2" x14ac:dyDescent="0.15">
      <c r="B3" t="s">
        <v>166</v>
      </c>
    </row>
    <row r="4" spans="2:2" x14ac:dyDescent="0.15">
      <c r="B4" t="s">
        <v>167</v>
      </c>
    </row>
    <row r="5" spans="2:2" x14ac:dyDescent="0.15">
      <c r="B5" t="s">
        <v>168</v>
      </c>
    </row>
    <row r="6" spans="2:2" x14ac:dyDescent="0.15">
      <c r="B6" t="s">
        <v>169</v>
      </c>
    </row>
    <row r="7" spans="2:2" x14ac:dyDescent="0.15">
      <c r="B7" t="s">
        <v>170</v>
      </c>
    </row>
    <row r="8" spans="2:2" x14ac:dyDescent="0.15">
      <c r="B8" t="s">
        <v>171</v>
      </c>
    </row>
    <row r="9" spans="2:2" x14ac:dyDescent="0.15">
      <c r="B9" t="s">
        <v>172</v>
      </c>
    </row>
    <row r="10" spans="2:2" x14ac:dyDescent="0.15">
      <c r="B10" t="s">
        <v>173</v>
      </c>
    </row>
    <row r="11" spans="2:2" x14ac:dyDescent="0.15">
      <c r="B11" t="s">
        <v>174</v>
      </c>
    </row>
    <row r="12" spans="2:2" x14ac:dyDescent="0.15">
      <c r="B12" t="s">
        <v>175</v>
      </c>
    </row>
    <row r="13" spans="2:2" x14ac:dyDescent="0.15">
      <c r="B13" t="s">
        <v>164</v>
      </c>
    </row>
    <row r="14" spans="2:2" x14ac:dyDescent="0.15">
      <c r="B14" t="s">
        <v>176</v>
      </c>
    </row>
  </sheetData>
  <phoneticPr fontId="1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D38"/>
  <sheetViews>
    <sheetView workbookViewId="0">
      <selection activeCell="AH9" sqref="AH9"/>
    </sheetView>
  </sheetViews>
  <sheetFormatPr defaultRowHeight="13.5" x14ac:dyDescent="0.15"/>
  <sheetData>
    <row r="2" spans="1:4" x14ac:dyDescent="0.15">
      <c r="A2" t="s">
        <v>0</v>
      </c>
      <c r="B2" t="s">
        <v>78</v>
      </c>
      <c r="D2" t="s">
        <v>44</v>
      </c>
    </row>
    <row r="3" spans="1:4" x14ac:dyDescent="0.15">
      <c r="A3" t="s">
        <v>2</v>
      </c>
      <c r="B3" t="s">
        <v>77</v>
      </c>
      <c r="D3" s="1">
        <v>43101</v>
      </c>
    </row>
    <row r="4" spans="1:4" x14ac:dyDescent="0.15">
      <c r="A4" t="s">
        <v>351</v>
      </c>
      <c r="B4" t="s">
        <v>81</v>
      </c>
      <c r="D4" s="1">
        <v>43132</v>
      </c>
    </row>
    <row r="5" spans="1:4" x14ac:dyDescent="0.15">
      <c r="A5" t="s">
        <v>351</v>
      </c>
      <c r="B5" t="s">
        <v>81</v>
      </c>
      <c r="D5" s="1">
        <v>43160</v>
      </c>
    </row>
    <row r="6" spans="1:4" x14ac:dyDescent="0.15">
      <c r="A6" t="s">
        <v>65</v>
      </c>
      <c r="B6" t="s">
        <v>82</v>
      </c>
      <c r="D6" s="1">
        <v>43191</v>
      </c>
    </row>
    <row r="7" spans="1:4" x14ac:dyDescent="0.15">
      <c r="A7" t="s">
        <v>66</v>
      </c>
      <c r="B7" t="s">
        <v>83</v>
      </c>
      <c r="D7" s="1">
        <v>43221</v>
      </c>
    </row>
    <row r="8" spans="1:4" x14ac:dyDescent="0.15">
      <c r="A8" t="s">
        <v>67</v>
      </c>
      <c r="B8" t="s">
        <v>84</v>
      </c>
      <c r="D8" s="1">
        <v>43252</v>
      </c>
    </row>
    <row r="9" spans="1:4" x14ac:dyDescent="0.15">
      <c r="A9" t="s">
        <v>68</v>
      </c>
      <c r="B9" t="s">
        <v>85</v>
      </c>
      <c r="D9" s="1">
        <v>43282</v>
      </c>
    </row>
    <row r="10" spans="1:4" x14ac:dyDescent="0.15">
      <c r="A10" t="s">
        <v>79</v>
      </c>
      <c r="B10" t="s">
        <v>86</v>
      </c>
      <c r="D10" s="1">
        <v>43313</v>
      </c>
    </row>
    <row r="11" spans="1:4" x14ac:dyDescent="0.15">
      <c r="A11" t="s">
        <v>80</v>
      </c>
      <c r="B11" t="s">
        <v>87</v>
      </c>
      <c r="D11" s="1">
        <v>43344</v>
      </c>
    </row>
    <row r="12" spans="1:4" x14ac:dyDescent="0.15">
      <c r="D12" s="1">
        <v>43374</v>
      </c>
    </row>
    <row r="13" spans="1:4" x14ac:dyDescent="0.15">
      <c r="D13" s="1">
        <v>43405</v>
      </c>
    </row>
    <row r="14" spans="1:4" x14ac:dyDescent="0.15">
      <c r="D14" s="1">
        <v>43435</v>
      </c>
    </row>
    <row r="15" spans="1:4" x14ac:dyDescent="0.15">
      <c r="D15" s="1">
        <v>43466</v>
      </c>
    </row>
    <row r="16" spans="1:4" x14ac:dyDescent="0.15">
      <c r="D16" s="1">
        <v>43497</v>
      </c>
    </row>
    <row r="17" spans="4:4" x14ac:dyDescent="0.15">
      <c r="D17" s="1">
        <v>43525</v>
      </c>
    </row>
    <row r="18" spans="4:4" x14ac:dyDescent="0.15">
      <c r="D18" s="1">
        <v>43556</v>
      </c>
    </row>
    <row r="19" spans="4:4" x14ac:dyDescent="0.15">
      <c r="D19" s="1">
        <v>43586</v>
      </c>
    </row>
    <row r="20" spans="4:4" x14ac:dyDescent="0.15">
      <c r="D20" s="1">
        <v>43617</v>
      </c>
    </row>
    <row r="21" spans="4:4" x14ac:dyDescent="0.15">
      <c r="D21" s="1">
        <v>43647</v>
      </c>
    </row>
    <row r="22" spans="4:4" x14ac:dyDescent="0.15">
      <c r="D22" s="1">
        <v>43678</v>
      </c>
    </row>
    <row r="23" spans="4:4" x14ac:dyDescent="0.15">
      <c r="D23" s="1">
        <v>43709</v>
      </c>
    </row>
    <row r="24" spans="4:4" x14ac:dyDescent="0.15">
      <c r="D24" s="1">
        <v>43739</v>
      </c>
    </row>
    <row r="25" spans="4:4" x14ac:dyDescent="0.15">
      <c r="D25" s="1">
        <v>43770</v>
      </c>
    </row>
    <row r="26" spans="4:4" x14ac:dyDescent="0.15">
      <c r="D26" s="1">
        <v>43800</v>
      </c>
    </row>
    <row r="27" spans="4:4" x14ac:dyDescent="0.15">
      <c r="D27" s="1">
        <v>43831</v>
      </c>
    </row>
    <row r="28" spans="4:4" x14ac:dyDescent="0.15">
      <c r="D28" s="1">
        <v>43862</v>
      </c>
    </row>
    <row r="29" spans="4:4" x14ac:dyDescent="0.15">
      <c r="D29" s="1">
        <v>43891</v>
      </c>
    </row>
    <row r="30" spans="4:4" x14ac:dyDescent="0.15">
      <c r="D30" s="1">
        <v>43922</v>
      </c>
    </row>
    <row r="31" spans="4:4" x14ac:dyDescent="0.15">
      <c r="D31" s="1">
        <v>43952</v>
      </c>
    </row>
    <row r="32" spans="4:4" x14ac:dyDescent="0.15">
      <c r="D32" s="1">
        <v>43983</v>
      </c>
    </row>
    <row r="33" spans="4:4" x14ac:dyDescent="0.15">
      <c r="D33" s="1">
        <v>44013</v>
      </c>
    </row>
    <row r="34" spans="4:4" x14ac:dyDescent="0.15">
      <c r="D34" s="1">
        <v>44044</v>
      </c>
    </row>
    <row r="35" spans="4:4" x14ac:dyDescent="0.15">
      <c r="D35" s="1">
        <v>44075</v>
      </c>
    </row>
    <row r="36" spans="4:4" x14ac:dyDescent="0.15">
      <c r="D36" s="1">
        <v>44105</v>
      </c>
    </row>
    <row r="37" spans="4:4" x14ac:dyDescent="0.15">
      <c r="D37" s="1">
        <v>44136</v>
      </c>
    </row>
    <row r="38" spans="4:4" x14ac:dyDescent="0.15">
      <c r="D38" s="1">
        <v>44166</v>
      </c>
    </row>
  </sheetData>
  <phoneticPr fontId="1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D18C635CC5CC488E217B247869C82C" ma:contentTypeVersion="6" ma:contentTypeDescription="Create a new document." ma:contentTypeScope="" ma:versionID="a3fc0cb0dbbafcd9c5de44e68d7f0f82">
  <xsd:schema xmlns:xsd="http://www.w3.org/2001/XMLSchema" xmlns:xs="http://www.w3.org/2001/XMLSchema" xmlns:p="http://schemas.microsoft.com/office/2006/metadata/properties" xmlns:ns2="4b070abc-2074-485e-8fa5-a326be380f12" targetNamespace="http://schemas.microsoft.com/office/2006/metadata/properties" ma:root="true" ma:fieldsID="5f9d09a5ec226e3e748c72f1ff0c60b9" ns2:_="">
    <xsd:import namespace="4b070abc-2074-485e-8fa5-a326be380f1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070abc-2074-485e-8fa5-a326be380f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815E305-30BF-4AE4-BB5B-B08DA078A5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b070abc-2074-485e-8fa5-a326be380f1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C38F45D-5893-4C2F-A64F-905A1FD1BF0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F8990E3-598B-4FEE-B332-744CF4E1DE77}">
  <ds:schemaRefs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cdea44b1-2d0d-4339-9c1e-f9716ff8c636"/>
    <ds:schemaRef ds:uri="http://purl.org/dc/dcmitype/"/>
    <ds:schemaRef ds:uri="http://schemas.microsoft.com/office/2006/documentManagement/types"/>
    <ds:schemaRef ds:uri="http://schemas.microsoft.com/office/infopath/2007/PartnerControls"/>
    <ds:schemaRef ds:uri="3da2e62b-3e13-4e82-a3a4-ab6ffdf36110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命名范围</vt:lpstr>
      </vt:variant>
      <vt:variant>
        <vt:i4>2</vt:i4>
      </vt:variant>
    </vt:vector>
  </HeadingPairs>
  <TitlesOfParts>
    <vt:vector size="13" baseType="lpstr">
      <vt:lpstr>GrpPerformance</vt:lpstr>
      <vt:lpstr>GrpProtection</vt:lpstr>
      <vt:lpstr>DataView</vt:lpstr>
      <vt:lpstr>Data</vt:lpstr>
      <vt:lpstr>From Finance</vt:lpstr>
      <vt:lpstr>From Country</vt:lpstr>
      <vt:lpstr>FX</vt:lpstr>
      <vt:lpstr>Data (2)</vt:lpstr>
      <vt:lpstr>Sheet1</vt:lpstr>
      <vt:lpstr>DataVal</vt:lpstr>
      <vt:lpstr>Misc</vt:lpstr>
      <vt:lpstr>Mths</vt:lpstr>
      <vt:lpstr>Period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2020-10-17T03:25:01Z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  <property fmtid="{D5CDD505-2E9C-101B-9397-08002B2CF9AE}" pid="3" name="ContentTypeId">
    <vt:lpwstr>0x010100A7D18C635CC5CC488E217B247869C82C</vt:lpwstr>
  </property>
</Properties>
</file>